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chon\Desktop\"/>
    </mc:Choice>
  </mc:AlternateContent>
  <xr:revisionPtr revIDLastSave="0" documentId="13_ncr:1_{EF655A26-13C0-439F-8FF9-11BEABD33C1E}" xr6:coauthVersionLast="47" xr6:coauthVersionMax="47" xr10:uidLastSave="{00000000-0000-0000-0000-000000000000}"/>
  <bookViews>
    <workbookView xWindow="-120" yWindow="-120" windowWidth="20730" windowHeight="11160" xr2:uid="{1E28114A-6EB3-4594-B799-D3514B6EEA64}"/>
  </bookViews>
  <sheets>
    <sheet name="ATL" sheetId="15" r:id="rId1"/>
    <sheet name="CA" sheetId="26" r:id="rId2"/>
    <sheet name="TX" sheetId="29" r:id="rId3"/>
    <sheet name="WA" sheetId="28" r:id="rId4"/>
    <sheet name="NJ SIP" sheetId="27" r:id="rId5"/>
    <sheet name="NJ" sheetId="16" r:id="rId6"/>
    <sheet name="SAV" sheetId="24" r:id="rId7"/>
    <sheet name="Komipo" sheetId="13" r:id="rId8"/>
    <sheet name="Duke" sheetId="23" r:id="rId9"/>
    <sheet name="ESS" sheetId="12" r:id="rId10"/>
    <sheet name="ATL RAW" sheetId="1" r:id="rId11"/>
    <sheet name="ATL CR" sheetId="2" r:id="rId12"/>
    <sheet name="ATL GA Inventory" sheetId="3" r:id="rId13"/>
    <sheet name="Item Specs" sheetId="5" r:id="rId14"/>
    <sheet name="Canceled" sheetId="11" r:id="rId15"/>
    <sheet name="Projection" sheetId="19" r:id="rId16"/>
  </sheets>
  <externalReferences>
    <externalReference r:id="rId17"/>
  </externalReferences>
  <definedNames>
    <definedName name="_xlnm._FilterDatabase" localSheetId="0" hidden="1">ATL!$A$1:$BH$764</definedName>
    <definedName name="_xlnm._FilterDatabase" localSheetId="11" hidden="1">'ATL CR'!$A$2:$T$2</definedName>
    <definedName name="_xlnm._FilterDatabase" localSheetId="12" hidden="1">'ATL GA Inventory'!$A$3:$GY$204</definedName>
    <definedName name="_xlnm._FilterDatabase" localSheetId="10" hidden="1">'ATL RAW'!$A$2:$Z$754</definedName>
    <definedName name="_xlnm._FilterDatabase" localSheetId="1" hidden="1">CA!$A$1:$BH$1</definedName>
    <definedName name="_xlnm._FilterDatabase" localSheetId="14" hidden="1">Canceled!$A$1:$Q$1</definedName>
    <definedName name="_xlnm._FilterDatabase" localSheetId="8" hidden="1">Duke!$A$1:$BH$1</definedName>
    <definedName name="_xlnm._FilterDatabase" localSheetId="9" hidden="1">ESS!$A$1:$BE$1</definedName>
    <definedName name="_xlnm._FilterDatabase" localSheetId="13" hidden="1">'Item Specs'!$A$1:$J$299</definedName>
    <definedName name="_xlnm._FilterDatabase" localSheetId="7" hidden="1">Komipo!$A$1:$BH$1</definedName>
    <definedName name="_xlnm._FilterDatabase" localSheetId="5" hidden="1">NJ!$A$1:$BG$1</definedName>
    <definedName name="_xlnm._FilterDatabase" localSheetId="6" hidden="1">SAV!$A$1:$BH$419</definedName>
    <definedName name="_xlnm._FilterDatabase" localSheetId="2" hidden="1">TX!$A$1:$BH$1</definedName>
    <definedName name="_xlnm._FilterDatabase" localSheetId="3" hidden="1">WA!$A$1:$BH$1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A3" i="15" l="1"/>
  <c r="AA4" i="15"/>
  <c r="AA5" i="15"/>
  <c r="AA6" i="15"/>
  <c r="AA7" i="15"/>
  <c r="AA8" i="15"/>
  <c r="AA9" i="15"/>
  <c r="AA10" i="15"/>
  <c r="AA11" i="15"/>
  <c r="AA12" i="15"/>
  <c r="AA13" i="15"/>
  <c r="AA14" i="15"/>
  <c r="AA15" i="15"/>
  <c r="AA16" i="15"/>
  <c r="AA17" i="15"/>
  <c r="AA18" i="15"/>
  <c r="AA19" i="15"/>
  <c r="AA20" i="15"/>
  <c r="AA21" i="15"/>
  <c r="AA22" i="15"/>
  <c r="AA23" i="15"/>
  <c r="AA24" i="15"/>
  <c r="AA25" i="15"/>
  <c r="AA26" i="15"/>
  <c r="AA27" i="15"/>
  <c r="AA28" i="15"/>
  <c r="AA29" i="15"/>
  <c r="AA30" i="15"/>
  <c r="AA31" i="15"/>
  <c r="AA32" i="15"/>
  <c r="AA33" i="15"/>
  <c r="AA34" i="15"/>
  <c r="AA35" i="15"/>
  <c r="AA36" i="15"/>
  <c r="AA37" i="15"/>
  <c r="AA38" i="15"/>
  <c r="AA39" i="15"/>
  <c r="AA40" i="15"/>
  <c r="AA41" i="15"/>
  <c r="AA42" i="15"/>
  <c r="AA43" i="15"/>
  <c r="AA44" i="15"/>
  <c r="AA45" i="15"/>
  <c r="AA46" i="15"/>
  <c r="AA47" i="15"/>
  <c r="AA48" i="15"/>
  <c r="AA49" i="15"/>
  <c r="AA50" i="15"/>
  <c r="AA51" i="15"/>
  <c r="AA52" i="15"/>
  <c r="AA53" i="15"/>
  <c r="AA54" i="15"/>
  <c r="AA55" i="15"/>
  <c r="AA56" i="15"/>
  <c r="AA57" i="15"/>
  <c r="AA58" i="15"/>
  <c r="AA59" i="15"/>
  <c r="AA60" i="15"/>
  <c r="AA61" i="15"/>
  <c r="AA62" i="15"/>
  <c r="AA63" i="15"/>
  <c r="AA64" i="15"/>
  <c r="AA65" i="15"/>
  <c r="AA66" i="15"/>
  <c r="AA67" i="15"/>
  <c r="AA68" i="15"/>
  <c r="AA69" i="15"/>
  <c r="AA70" i="15"/>
  <c r="AA71" i="15"/>
  <c r="AA72" i="15"/>
  <c r="AA73" i="15"/>
  <c r="AA74" i="15"/>
  <c r="AA75" i="15"/>
  <c r="AA76" i="15"/>
  <c r="AA77" i="15"/>
  <c r="AA78" i="15"/>
  <c r="AA79" i="15"/>
  <c r="AA80" i="15"/>
  <c r="AA81" i="15"/>
  <c r="AA82" i="15"/>
  <c r="AA83" i="15"/>
  <c r="AA84" i="15"/>
  <c r="AA85" i="15"/>
  <c r="AA86" i="15"/>
  <c r="AA87" i="15"/>
  <c r="AA88" i="15"/>
  <c r="AA89" i="15"/>
  <c r="AA90" i="15"/>
  <c r="AA91" i="15"/>
  <c r="AA92" i="15"/>
  <c r="AA93" i="15"/>
  <c r="AA94" i="15"/>
  <c r="AA95" i="15"/>
  <c r="AA96" i="15"/>
  <c r="AA97" i="15"/>
  <c r="AA98" i="15"/>
  <c r="AA99" i="15"/>
  <c r="AA100" i="15"/>
  <c r="AA104" i="15"/>
  <c r="AA105" i="15"/>
  <c r="AA106" i="15"/>
  <c r="AA107" i="15"/>
  <c r="AA108" i="15"/>
  <c r="AA109" i="15"/>
  <c r="AA110" i="15"/>
  <c r="AA111" i="15"/>
  <c r="AA112" i="15"/>
  <c r="AA113" i="15"/>
  <c r="AA114" i="15"/>
  <c r="AA115" i="15"/>
  <c r="AA116" i="15"/>
  <c r="AA117" i="15"/>
  <c r="AA118" i="15"/>
  <c r="AA119" i="15"/>
  <c r="AA120" i="15"/>
  <c r="AA121" i="15"/>
  <c r="AA122" i="15"/>
  <c r="AA123" i="15"/>
  <c r="AA124" i="15"/>
  <c r="AA125" i="15"/>
  <c r="AA126" i="15"/>
  <c r="AA127" i="15"/>
  <c r="AA128" i="15"/>
  <c r="AA129" i="15"/>
  <c r="AA130" i="15"/>
  <c r="AA131" i="15"/>
  <c r="AA132" i="15"/>
  <c r="AA133" i="15"/>
  <c r="AA134" i="15"/>
  <c r="AA135" i="15"/>
  <c r="AA136" i="15"/>
  <c r="AA137" i="15"/>
  <c r="AA138" i="15"/>
  <c r="AA139" i="15"/>
  <c r="AA140" i="15"/>
  <c r="AA141" i="15"/>
  <c r="AA142" i="15"/>
  <c r="AA143" i="15"/>
  <c r="AA144" i="15"/>
  <c r="AA145" i="15"/>
  <c r="AA146" i="15"/>
  <c r="AA147" i="15"/>
  <c r="AA148" i="15"/>
  <c r="AA149" i="15"/>
  <c r="AA157" i="15"/>
  <c r="AA158" i="15"/>
  <c r="AA159" i="15"/>
  <c r="AA160" i="15"/>
  <c r="AA161" i="15"/>
  <c r="AA162" i="15"/>
  <c r="AA163" i="15"/>
  <c r="AA164" i="15"/>
  <c r="AA165" i="15"/>
  <c r="AA166" i="15"/>
  <c r="AA167" i="15"/>
  <c r="AA168" i="15"/>
  <c r="AA169" i="15"/>
  <c r="AA170" i="15"/>
  <c r="AA171" i="15"/>
  <c r="AA172" i="15"/>
  <c r="AA173" i="15"/>
  <c r="AA174" i="15"/>
  <c r="AA175" i="15"/>
  <c r="AA176" i="15"/>
  <c r="AA177" i="15"/>
  <c r="AA178" i="15"/>
  <c r="AA179" i="15"/>
  <c r="AA180" i="15"/>
  <c r="AA182" i="15"/>
  <c r="AA183" i="15"/>
  <c r="AA185" i="15"/>
  <c r="AA187" i="15"/>
  <c r="AA189" i="15"/>
  <c r="AA190" i="15"/>
  <c r="AA191" i="15"/>
  <c r="AA192" i="15"/>
  <c r="AA193" i="15"/>
  <c r="AA194" i="15"/>
  <c r="AA195" i="15"/>
  <c r="AA196" i="15"/>
  <c r="AA197" i="15"/>
  <c r="AA198" i="15"/>
  <c r="AA199" i="15"/>
  <c r="AA200" i="15"/>
  <c r="AA201" i="15"/>
  <c r="AA202" i="15"/>
  <c r="AA203" i="15"/>
  <c r="AA204" i="15"/>
  <c r="AA205" i="15"/>
  <c r="AA206" i="15"/>
  <c r="AA207" i="15"/>
  <c r="AA208" i="15"/>
  <c r="AA209" i="15"/>
  <c r="AA210" i="15"/>
  <c r="AA211" i="15"/>
  <c r="AA212" i="15"/>
  <c r="AA213" i="15"/>
  <c r="AA214" i="15"/>
  <c r="AA215" i="15"/>
  <c r="AA216" i="15"/>
  <c r="AA220" i="15"/>
  <c r="AA221" i="15"/>
  <c r="AA222" i="15"/>
  <c r="AA223" i="15"/>
  <c r="AA224" i="15"/>
  <c r="AA225" i="15"/>
  <c r="AA226" i="15"/>
  <c r="AA227" i="15"/>
  <c r="AA228" i="15"/>
  <c r="AA229" i="15"/>
  <c r="AA230" i="15"/>
  <c r="AA231" i="15"/>
  <c r="AA232" i="15"/>
  <c r="AA233" i="15"/>
  <c r="AA234" i="15"/>
  <c r="AA235" i="15"/>
  <c r="AA236" i="15"/>
  <c r="AA237" i="15"/>
  <c r="AA238" i="15"/>
  <c r="AA239" i="15"/>
  <c r="AA240" i="15"/>
  <c r="AA241" i="15"/>
  <c r="AA242" i="15"/>
  <c r="AA243" i="15"/>
  <c r="AA244" i="15"/>
  <c r="AA245" i="15"/>
  <c r="AA246" i="15"/>
  <c r="AA247" i="15"/>
  <c r="AA248" i="15"/>
  <c r="AA249" i="15"/>
  <c r="AA250" i="15"/>
  <c r="AA251" i="15"/>
  <c r="AA252" i="15"/>
  <c r="AA253" i="15"/>
  <c r="AA254" i="15"/>
  <c r="AA255" i="15"/>
  <c r="AA256" i="15"/>
  <c r="AA257" i="15"/>
  <c r="AA258" i="15"/>
  <c r="AA259" i="15"/>
  <c r="AA260" i="15"/>
  <c r="AA261" i="15"/>
  <c r="AA262" i="15"/>
  <c r="AA263" i="15"/>
  <c r="AA264" i="15"/>
  <c r="AA265" i="15"/>
  <c r="AA266" i="15"/>
  <c r="AA267" i="15"/>
  <c r="AA268" i="15"/>
  <c r="AA269" i="15"/>
  <c r="AA270" i="15"/>
  <c r="AA271" i="15"/>
  <c r="AA272" i="15"/>
  <c r="AA273" i="15"/>
  <c r="AA274" i="15"/>
  <c r="AA275" i="15"/>
  <c r="AA276" i="15"/>
  <c r="AA277" i="15"/>
  <c r="AA278" i="15"/>
  <c r="AA279" i="15"/>
  <c r="AA280" i="15"/>
  <c r="AA281" i="15"/>
  <c r="AA282" i="15"/>
  <c r="AA283" i="15"/>
  <c r="AA284" i="15"/>
  <c r="AA285" i="15"/>
  <c r="AA286" i="15"/>
  <c r="AA287" i="15"/>
  <c r="AA288" i="15"/>
  <c r="AA289" i="15"/>
  <c r="AA290" i="15"/>
  <c r="AA291" i="15"/>
  <c r="AA292" i="15"/>
  <c r="AA293" i="15"/>
  <c r="AA294" i="15"/>
  <c r="AA295" i="15"/>
  <c r="AA296" i="15"/>
  <c r="AA297" i="15"/>
  <c r="AA298" i="15"/>
  <c r="AA299" i="15"/>
  <c r="AA300" i="15"/>
  <c r="AA301" i="15"/>
  <c r="AA302" i="15"/>
  <c r="AA303" i="15"/>
  <c r="AA304" i="15"/>
  <c r="AA305" i="15"/>
  <c r="AA306" i="15"/>
  <c r="AA307" i="15"/>
  <c r="AA308" i="15"/>
  <c r="AA309" i="15"/>
  <c r="AA310" i="15"/>
  <c r="AA311" i="15"/>
  <c r="AA312" i="15"/>
  <c r="AA313" i="15"/>
  <c r="AA314" i="15"/>
  <c r="AA315" i="15"/>
  <c r="AA316" i="15"/>
  <c r="AA317" i="15"/>
  <c r="AA318" i="15"/>
  <c r="AA319" i="15"/>
  <c r="AA320" i="15"/>
  <c r="AA321" i="15"/>
  <c r="AA322" i="15"/>
  <c r="AA323" i="15"/>
  <c r="AA324" i="15"/>
  <c r="AA325" i="15"/>
  <c r="AA326" i="15"/>
  <c r="AA327" i="15"/>
  <c r="AA328" i="15"/>
  <c r="AA329" i="15"/>
  <c r="AA330" i="15"/>
  <c r="AA331" i="15"/>
  <c r="AA332" i="15"/>
  <c r="AA333" i="15"/>
  <c r="AA334" i="15"/>
  <c r="AA335" i="15"/>
  <c r="AA336" i="15"/>
  <c r="AA337" i="15"/>
  <c r="AA338" i="15"/>
  <c r="AA339" i="15"/>
  <c r="AA340" i="15"/>
  <c r="AA341" i="15"/>
  <c r="AA342" i="15"/>
  <c r="AA343" i="15"/>
  <c r="AA344" i="15"/>
  <c r="AA345" i="15"/>
  <c r="AA346" i="15"/>
  <c r="AA347" i="15"/>
  <c r="AA348" i="15"/>
  <c r="AA349" i="15"/>
  <c r="AA350" i="15"/>
  <c r="AA351" i="15"/>
  <c r="AA352" i="15"/>
  <c r="AA353" i="15"/>
  <c r="AA354" i="15"/>
  <c r="AA355" i="15"/>
  <c r="AA356" i="15"/>
  <c r="AA357" i="15"/>
  <c r="AA358" i="15"/>
  <c r="AA359" i="15"/>
  <c r="AA360" i="15"/>
  <c r="AA361" i="15"/>
  <c r="AA362" i="15"/>
  <c r="AA363" i="15"/>
  <c r="AA364" i="15"/>
  <c r="AA365" i="15"/>
  <c r="AA366" i="15"/>
  <c r="AA367" i="15"/>
  <c r="AA368" i="15"/>
  <c r="AA369" i="15"/>
  <c r="AA370" i="15"/>
  <c r="AA371" i="15"/>
  <c r="AA372" i="15"/>
  <c r="AA373" i="15"/>
  <c r="AA374" i="15"/>
  <c r="AA375" i="15"/>
  <c r="AA376" i="15"/>
  <c r="AA377" i="15"/>
  <c r="AA378" i="15"/>
  <c r="AA379" i="15"/>
  <c r="AA380" i="15"/>
  <c r="AA381" i="15"/>
  <c r="AA382" i="15"/>
  <c r="AA383" i="15"/>
  <c r="AA384" i="15"/>
  <c r="AA385" i="15"/>
  <c r="AA386" i="15"/>
  <c r="AA387" i="15"/>
  <c r="AA388" i="15"/>
  <c r="AA389" i="15"/>
  <c r="AA390" i="15"/>
  <c r="AA392" i="15"/>
  <c r="AA393" i="15"/>
  <c r="AA394" i="15"/>
  <c r="AA395" i="15"/>
  <c r="AA396" i="15"/>
  <c r="AA397" i="15"/>
  <c r="AA398" i="15"/>
  <c r="AA399" i="15"/>
  <c r="AA400" i="15"/>
  <c r="AA401" i="15"/>
  <c r="AA402" i="15"/>
  <c r="AA403" i="15"/>
  <c r="AA404" i="15"/>
  <c r="AA405" i="15"/>
  <c r="AA406" i="15"/>
  <c r="AA407" i="15"/>
  <c r="AA408" i="15"/>
  <c r="AA409" i="15"/>
  <c r="AA410" i="15"/>
  <c r="AA411" i="15"/>
  <c r="AA412" i="15"/>
  <c r="AA413" i="15"/>
  <c r="AA414" i="15"/>
  <c r="AA415" i="15"/>
  <c r="AA416" i="15"/>
  <c r="AA417" i="15"/>
  <c r="AA418" i="15"/>
  <c r="AA419" i="15"/>
  <c r="AA420" i="15"/>
  <c r="AA421" i="15"/>
  <c r="AA422" i="15"/>
  <c r="AA423" i="15"/>
  <c r="AA424" i="15"/>
  <c r="AA425" i="15"/>
  <c r="AA426" i="15"/>
  <c r="AA427" i="15"/>
  <c r="AA428" i="15"/>
  <c r="AA429" i="15"/>
  <c r="AA430" i="15"/>
  <c r="AA431" i="15"/>
  <c r="AA432" i="15"/>
  <c r="AA433" i="15"/>
  <c r="AA434" i="15"/>
  <c r="AA435" i="15"/>
  <c r="AA436" i="15"/>
  <c r="AA437" i="15"/>
  <c r="AA438" i="15"/>
  <c r="AA439" i="15"/>
  <c r="AA440" i="15"/>
  <c r="AA441" i="15"/>
  <c r="AA442" i="15"/>
  <c r="AA443" i="15"/>
  <c r="AA444" i="15"/>
  <c r="AA445" i="15"/>
  <c r="AA446" i="15"/>
  <c r="AA447" i="15"/>
  <c r="AA448" i="15"/>
  <c r="AA449" i="15"/>
  <c r="AA450" i="15"/>
  <c r="AA451" i="15"/>
  <c r="AA452" i="15"/>
  <c r="AA453" i="15"/>
  <c r="AA454" i="15"/>
  <c r="AA455" i="15"/>
  <c r="AA456" i="15"/>
  <c r="AA457" i="15"/>
  <c r="AA458" i="15"/>
  <c r="AA459" i="15"/>
  <c r="AA460" i="15"/>
  <c r="AA461" i="15"/>
  <c r="AA462" i="15"/>
  <c r="AA463" i="15"/>
  <c r="AA464" i="15"/>
  <c r="AA465" i="15"/>
  <c r="AA466" i="15"/>
  <c r="AA467" i="15"/>
  <c r="AA468" i="15"/>
  <c r="AA469" i="15"/>
  <c r="AA470" i="15"/>
  <c r="AA471" i="15"/>
  <c r="AA472" i="15"/>
  <c r="AA473" i="15"/>
  <c r="AA474" i="15"/>
  <c r="AA475" i="15"/>
  <c r="AA476" i="15"/>
  <c r="AA477" i="15"/>
  <c r="AA478" i="15"/>
  <c r="AA479" i="15"/>
  <c r="AA480" i="15"/>
  <c r="AA481" i="15"/>
  <c r="AA482" i="15"/>
  <c r="AA483" i="15"/>
  <c r="AA484" i="15"/>
  <c r="AA485" i="15"/>
  <c r="AA486" i="15"/>
  <c r="AA487" i="15"/>
  <c r="AA488" i="15"/>
  <c r="AA489" i="15"/>
  <c r="AA490" i="15"/>
  <c r="AA491" i="15"/>
  <c r="AA492" i="15"/>
  <c r="AA493" i="15"/>
  <c r="AA494" i="15"/>
  <c r="AA495" i="15"/>
  <c r="AA496" i="15"/>
  <c r="AA497" i="15"/>
  <c r="AA498" i="15"/>
  <c r="AA499" i="15"/>
  <c r="AA500" i="15"/>
  <c r="AA501" i="15"/>
  <c r="AA502" i="15"/>
  <c r="AA503" i="15"/>
  <c r="AA504" i="15"/>
  <c r="AA505" i="15"/>
  <c r="AA506" i="15"/>
  <c r="AA507" i="15"/>
  <c r="AA508" i="15"/>
  <c r="AA509" i="15"/>
  <c r="AA510" i="15"/>
  <c r="AA511" i="15"/>
  <c r="AA512" i="15"/>
  <c r="AA513" i="15"/>
  <c r="AA514" i="15"/>
  <c r="AA517" i="15"/>
  <c r="AA518" i="15"/>
  <c r="AA519" i="15"/>
  <c r="AA520" i="15"/>
  <c r="AA521" i="15"/>
  <c r="AA522" i="15"/>
  <c r="AA523" i="15"/>
  <c r="AA524" i="15"/>
  <c r="AA525" i="15"/>
  <c r="AA526" i="15"/>
  <c r="AA527" i="15"/>
  <c r="AA528" i="15"/>
  <c r="AA529" i="15"/>
  <c r="AA530" i="15"/>
  <c r="AA531" i="15"/>
  <c r="AA532" i="15"/>
  <c r="AA533" i="15"/>
  <c r="AA534" i="15"/>
  <c r="AA535" i="15"/>
  <c r="AA536" i="15"/>
  <c r="AA537" i="15"/>
  <c r="AA538" i="15"/>
  <c r="AA539" i="15"/>
  <c r="AA540" i="15"/>
  <c r="AA541" i="15"/>
  <c r="AA542" i="15"/>
  <c r="AA543" i="15"/>
  <c r="AA544" i="15"/>
  <c r="AA545" i="15"/>
  <c r="AA546" i="15"/>
  <c r="AA547" i="15"/>
  <c r="AA548" i="15"/>
  <c r="AA549" i="15"/>
  <c r="AA550" i="15"/>
  <c r="AA551" i="15"/>
  <c r="AA552" i="15"/>
  <c r="AA553" i="15"/>
  <c r="AA554" i="15"/>
  <c r="AA555" i="15"/>
  <c r="AA556" i="15"/>
  <c r="AA557" i="15"/>
  <c r="AA558" i="15"/>
  <c r="AA559" i="15"/>
  <c r="AA560" i="15"/>
  <c r="AA561" i="15"/>
  <c r="AA562" i="15"/>
  <c r="AA563" i="15"/>
  <c r="AA564" i="15"/>
  <c r="AA565" i="15"/>
  <c r="AA566" i="15"/>
  <c r="AA567" i="15"/>
  <c r="AA568" i="15"/>
  <c r="AA569" i="15"/>
  <c r="AA570" i="15"/>
  <c r="AA571" i="15"/>
  <c r="AA572" i="15"/>
  <c r="AA573" i="15"/>
  <c r="AA574" i="15"/>
  <c r="AA575" i="15"/>
  <c r="AA576" i="15"/>
  <c r="AA577" i="15"/>
  <c r="AA578" i="15"/>
  <c r="AA579" i="15"/>
  <c r="AA580" i="15"/>
  <c r="AA581" i="15"/>
  <c r="AA582" i="15"/>
  <c r="AA583" i="15"/>
  <c r="AA584" i="15"/>
  <c r="AA585" i="15"/>
  <c r="AA586" i="15"/>
  <c r="AA587" i="15"/>
  <c r="AA588" i="15"/>
  <c r="AA589" i="15"/>
  <c r="AA590" i="15"/>
  <c r="AA591" i="15"/>
  <c r="AA592" i="15"/>
  <c r="AA593" i="15"/>
  <c r="AA594" i="15"/>
  <c r="AA595" i="15"/>
  <c r="AA596" i="15"/>
  <c r="AA597" i="15"/>
  <c r="AA598" i="15"/>
  <c r="AA599" i="15"/>
  <c r="AA600" i="15"/>
  <c r="AA601" i="15"/>
  <c r="AA602" i="15"/>
  <c r="AA603" i="15"/>
  <c r="AA604" i="15"/>
  <c r="AA605" i="15"/>
  <c r="AA606" i="15"/>
  <c r="AA607" i="15"/>
  <c r="AA608" i="15"/>
  <c r="AA609" i="15"/>
  <c r="AA610" i="15"/>
  <c r="AA611" i="15"/>
  <c r="AA612" i="15"/>
  <c r="AA613" i="15"/>
  <c r="AA614" i="15"/>
  <c r="AA615" i="15"/>
  <c r="AA616" i="15"/>
  <c r="AA617" i="15"/>
  <c r="AA618" i="15"/>
  <c r="AA619" i="15"/>
  <c r="AA620" i="15"/>
  <c r="AA621" i="15"/>
  <c r="AA622" i="15"/>
  <c r="AA623" i="15"/>
  <c r="AA624" i="15"/>
  <c r="AA625" i="15"/>
  <c r="AA626" i="15"/>
  <c r="AA627" i="15"/>
  <c r="AA628" i="15"/>
  <c r="AA629" i="15"/>
  <c r="AA630" i="15"/>
  <c r="AA631" i="15"/>
  <c r="AA632" i="15"/>
  <c r="AA633" i="15"/>
  <c r="AA634" i="15"/>
  <c r="AA635" i="15"/>
  <c r="AA636" i="15"/>
  <c r="AA637" i="15"/>
  <c r="AA638" i="15"/>
  <c r="AA639" i="15"/>
  <c r="AA640" i="15"/>
  <c r="AA641" i="15"/>
  <c r="AA642" i="15"/>
  <c r="AA643" i="15"/>
  <c r="AA644" i="15"/>
  <c r="AA645" i="15"/>
  <c r="AA646" i="15"/>
  <c r="AA647" i="15"/>
  <c r="AA648" i="15"/>
  <c r="AA649" i="15"/>
  <c r="AA650" i="15"/>
  <c r="AA651" i="15"/>
  <c r="AA652" i="15"/>
  <c r="AA653" i="15"/>
  <c r="AA654" i="15"/>
  <c r="AA655" i="15"/>
  <c r="AA656" i="15"/>
  <c r="AA657" i="15"/>
  <c r="AA658" i="15"/>
  <c r="AA659" i="15"/>
  <c r="AA660" i="15"/>
  <c r="AA661" i="15"/>
  <c r="AA662" i="15"/>
  <c r="AA663" i="15"/>
  <c r="AA664" i="15"/>
  <c r="AA665" i="15"/>
  <c r="AA666" i="15"/>
  <c r="AA667" i="15"/>
  <c r="AA668" i="15"/>
  <c r="AA669" i="15"/>
  <c r="AA670" i="15"/>
  <c r="AA671" i="15"/>
  <c r="AA672" i="15"/>
  <c r="AA673" i="15"/>
  <c r="AA674" i="15"/>
  <c r="AA675" i="15"/>
  <c r="AA676" i="15"/>
  <c r="AA677" i="15"/>
  <c r="AA678" i="15"/>
  <c r="AA679" i="15"/>
  <c r="AA680" i="15"/>
  <c r="AA681" i="15"/>
  <c r="AA682" i="15"/>
  <c r="AA683" i="15"/>
  <c r="AA684" i="15"/>
  <c r="AA685" i="15"/>
  <c r="AA686" i="15"/>
  <c r="AA687" i="15"/>
  <c r="AA688" i="15"/>
  <c r="AA689" i="15"/>
  <c r="AA690" i="15"/>
  <c r="AA691" i="15"/>
  <c r="AA692" i="15"/>
  <c r="AA693" i="15"/>
  <c r="AA694" i="15"/>
  <c r="AA695" i="15"/>
  <c r="AA696" i="15"/>
  <c r="AA697" i="15"/>
  <c r="AA698" i="15"/>
  <c r="AA699" i="15"/>
  <c r="AA700" i="15"/>
  <c r="AA701" i="15"/>
  <c r="AA702" i="15"/>
  <c r="AA703" i="15"/>
  <c r="AA704" i="15"/>
  <c r="AA705" i="15"/>
  <c r="AA706" i="15"/>
  <c r="AA707" i="15"/>
  <c r="AA708" i="15"/>
  <c r="AA709" i="15"/>
  <c r="AA710" i="15"/>
  <c r="AA711" i="15"/>
  <c r="AA712" i="15"/>
  <c r="AA713" i="15"/>
  <c r="AA714" i="15"/>
  <c r="AA715" i="15"/>
  <c r="AA716" i="15"/>
  <c r="AA717" i="15"/>
  <c r="AA718" i="15"/>
  <c r="AA719" i="15"/>
  <c r="AA720" i="15"/>
  <c r="AA721" i="15"/>
  <c r="AA722" i="15"/>
  <c r="AA723" i="15"/>
  <c r="AA724" i="15"/>
  <c r="AA725" i="15"/>
  <c r="AA726" i="15"/>
  <c r="AA727" i="15"/>
  <c r="AA728" i="15"/>
  <c r="AA729" i="15"/>
  <c r="AA730" i="15"/>
  <c r="AA731" i="15"/>
  <c r="AA732" i="15"/>
  <c r="AA733" i="15"/>
  <c r="AA734" i="15"/>
  <c r="AA735" i="15"/>
  <c r="AA736" i="15"/>
  <c r="AA737" i="15"/>
  <c r="AA738" i="15"/>
  <c r="AA739" i="15"/>
  <c r="AA740" i="15"/>
  <c r="AA741" i="15"/>
  <c r="AA742" i="15"/>
  <c r="AA743" i="15"/>
  <c r="AA744" i="15"/>
  <c r="AA745" i="15"/>
  <c r="AA746" i="15"/>
  <c r="AA747" i="15"/>
  <c r="AA748" i="15"/>
  <c r="AA749" i="15"/>
  <c r="AA750" i="15"/>
  <c r="AA751" i="15"/>
  <c r="AA752" i="15"/>
  <c r="AA753" i="15"/>
  <c r="AA754" i="15"/>
  <c r="AA755" i="15"/>
  <c r="AA756" i="15"/>
  <c r="AA757" i="15"/>
  <c r="AA758" i="15"/>
  <c r="AA759" i="15"/>
  <c r="AA760" i="15"/>
  <c r="AA761" i="15"/>
  <c r="AA762" i="15"/>
  <c r="AA763" i="15"/>
  <c r="AA764" i="15"/>
  <c r="AA2" i="15"/>
  <c r="AI414" i="15"/>
  <c r="AI415" i="15"/>
  <c r="AI416" i="15"/>
  <c r="AI417" i="15"/>
  <c r="AI418" i="15"/>
  <c r="AI419" i="15"/>
  <c r="AI420" i="15"/>
  <c r="AI421" i="15"/>
  <c r="AI422" i="15"/>
  <c r="AI423" i="15"/>
  <c r="AI424" i="15"/>
  <c r="AI425" i="15"/>
  <c r="AI426" i="15"/>
  <c r="AI427" i="15"/>
  <c r="AI428" i="15"/>
  <c r="AI429" i="15"/>
  <c r="AI430" i="15"/>
  <c r="AI431" i="15"/>
  <c r="AI432" i="15"/>
  <c r="AI433" i="15"/>
  <c r="AI434" i="15"/>
  <c r="AI435" i="15"/>
  <c r="AI436" i="15"/>
  <c r="AI437" i="15"/>
  <c r="AI438" i="15"/>
  <c r="AI439" i="15"/>
  <c r="AI440" i="15"/>
  <c r="AI441" i="15"/>
  <c r="AI442" i="15"/>
  <c r="AI443" i="15"/>
  <c r="AI444" i="15"/>
  <c r="AI445" i="15"/>
  <c r="AI446" i="15"/>
  <c r="AI447" i="15"/>
  <c r="AI448" i="15"/>
  <c r="AI449" i="15"/>
  <c r="AI450" i="15"/>
  <c r="AI451" i="15"/>
  <c r="AI452" i="15"/>
  <c r="AI453" i="15"/>
  <c r="AI454" i="15"/>
  <c r="AI455" i="15"/>
  <c r="AI456" i="15"/>
  <c r="AI457" i="15"/>
  <c r="AI458" i="15"/>
  <c r="AI459" i="15"/>
  <c r="AI460" i="15"/>
  <c r="AI461" i="15"/>
  <c r="AI462" i="15"/>
  <c r="AI463" i="15"/>
  <c r="AI464" i="15"/>
  <c r="AI465" i="15"/>
  <c r="AI466" i="15"/>
  <c r="AI467" i="15"/>
  <c r="AI468" i="15"/>
  <c r="AI469" i="15"/>
  <c r="AI470" i="15"/>
  <c r="AI471" i="15"/>
  <c r="AI472" i="15"/>
  <c r="AI473" i="15"/>
  <c r="AI474" i="15"/>
  <c r="AI475" i="15"/>
  <c r="AI476" i="15"/>
  <c r="AI477" i="15"/>
  <c r="AI478" i="15"/>
  <c r="AI479" i="15"/>
  <c r="AI480" i="15"/>
  <c r="AI481" i="15"/>
  <c r="AI482" i="15"/>
  <c r="AI483" i="15"/>
  <c r="AI484" i="15"/>
  <c r="AI485" i="15"/>
  <c r="AI486" i="15"/>
  <c r="AI487" i="15"/>
  <c r="AI488" i="15"/>
  <c r="AI489" i="15"/>
  <c r="AI490" i="15"/>
  <c r="AI491" i="15"/>
  <c r="AI492" i="15"/>
  <c r="AI493" i="15"/>
  <c r="AI494" i="15"/>
  <c r="AI495" i="15"/>
  <c r="AI496" i="15"/>
  <c r="AI497" i="15"/>
  <c r="AI498" i="15"/>
  <c r="AI499" i="15"/>
  <c r="AI500" i="15"/>
  <c r="AI501" i="15"/>
  <c r="AI502" i="15"/>
  <c r="AI503" i="15"/>
  <c r="AI504" i="15"/>
  <c r="AI505" i="15"/>
  <c r="AI506" i="15"/>
  <c r="AI507" i="15"/>
  <c r="AI508" i="15"/>
  <c r="AI509" i="15"/>
  <c r="AI510" i="15"/>
  <c r="AI511" i="15"/>
  <c r="AI512" i="15"/>
  <c r="AI513" i="15"/>
  <c r="AI514" i="15"/>
  <c r="AI517" i="15"/>
  <c r="AI518" i="15"/>
  <c r="AI519" i="15"/>
  <c r="AI520" i="15"/>
  <c r="AI521" i="15"/>
  <c r="AI522" i="15"/>
  <c r="AI523" i="15"/>
  <c r="AI524" i="15"/>
  <c r="AI525" i="15"/>
  <c r="AI526" i="15"/>
  <c r="AI527" i="15"/>
  <c r="AI528" i="15"/>
  <c r="AI529" i="15"/>
  <c r="AI530" i="15"/>
  <c r="AI531" i="15"/>
  <c r="AI532" i="15"/>
  <c r="AI533" i="15"/>
  <c r="AI534" i="15"/>
  <c r="AI535" i="15"/>
  <c r="AI536" i="15"/>
  <c r="AI537" i="15"/>
  <c r="AI538" i="15"/>
  <c r="AI539" i="15"/>
  <c r="AI540" i="15"/>
  <c r="AI541" i="15"/>
  <c r="AI542" i="15"/>
  <c r="AI543" i="15"/>
  <c r="AI544" i="15"/>
  <c r="AI545" i="15"/>
  <c r="AI546" i="15"/>
  <c r="AI547" i="15"/>
  <c r="AI548" i="15"/>
  <c r="AI549" i="15"/>
  <c r="AI550" i="15"/>
  <c r="AI551" i="15"/>
  <c r="AI552" i="15"/>
  <c r="AI553" i="15"/>
  <c r="AI554" i="15"/>
  <c r="AI555" i="15"/>
  <c r="AI556" i="15"/>
  <c r="AI557" i="15"/>
  <c r="AI558" i="15"/>
  <c r="AI559" i="15"/>
  <c r="AI560" i="15"/>
  <c r="AI561" i="15"/>
  <c r="AI562" i="15"/>
  <c r="AI563" i="15"/>
  <c r="AI564" i="15"/>
  <c r="AI565" i="15"/>
  <c r="AI566" i="15"/>
  <c r="AI567" i="15"/>
  <c r="AI568" i="15"/>
  <c r="AI569" i="15"/>
  <c r="AI570" i="15"/>
  <c r="AI571" i="15"/>
  <c r="AI572" i="15"/>
  <c r="AI573" i="15"/>
  <c r="AI574" i="15"/>
  <c r="AI575" i="15"/>
  <c r="AI576" i="15"/>
  <c r="AI577" i="15"/>
  <c r="AI578" i="15"/>
  <c r="AI579" i="15"/>
  <c r="AI580" i="15"/>
  <c r="AI581" i="15"/>
  <c r="AI582" i="15"/>
  <c r="AI583" i="15"/>
  <c r="AI584" i="15"/>
  <c r="AI585" i="15"/>
  <c r="AI586" i="15"/>
  <c r="AI587" i="15"/>
  <c r="AI588" i="15"/>
  <c r="AI589" i="15"/>
  <c r="AI590" i="15"/>
  <c r="AI591" i="15"/>
  <c r="AI592" i="15"/>
  <c r="AI593" i="15"/>
  <c r="AI594" i="15"/>
  <c r="AI595" i="15"/>
  <c r="AI596" i="15"/>
  <c r="AI597" i="15"/>
  <c r="AI598" i="15"/>
  <c r="AI599" i="15"/>
  <c r="AI600" i="15"/>
  <c r="AI601" i="15"/>
  <c r="AI602" i="15"/>
  <c r="AI603" i="15"/>
  <c r="AI604" i="15"/>
  <c r="AI605" i="15"/>
  <c r="AI606" i="15"/>
  <c r="AI607" i="15"/>
  <c r="AI608" i="15"/>
  <c r="AI609" i="15"/>
  <c r="AI610" i="15"/>
  <c r="AI611" i="15"/>
  <c r="AI612" i="15"/>
  <c r="AI613" i="15"/>
  <c r="AI614" i="15"/>
  <c r="AI615" i="15"/>
  <c r="AI616" i="15"/>
  <c r="AI617" i="15"/>
  <c r="AI618" i="15"/>
  <c r="AI619" i="15"/>
  <c r="AI620" i="15"/>
  <c r="AI621" i="15"/>
  <c r="AI622" i="15"/>
  <c r="AI623" i="15"/>
  <c r="AI624" i="15"/>
  <c r="AI625" i="15"/>
  <c r="AI626" i="15"/>
  <c r="AI627" i="15"/>
  <c r="AI628" i="15"/>
  <c r="AI629" i="15"/>
  <c r="AI630" i="15"/>
  <c r="AI631" i="15"/>
  <c r="AI632" i="15"/>
  <c r="AI633" i="15"/>
  <c r="AI634" i="15"/>
  <c r="AI635" i="15"/>
  <c r="AI636" i="15"/>
  <c r="AI637" i="15"/>
  <c r="AI638" i="15"/>
  <c r="AI639" i="15"/>
  <c r="AI640" i="15"/>
  <c r="AI641" i="15"/>
  <c r="AI642" i="15"/>
  <c r="AI643" i="15"/>
  <c r="AI644" i="15"/>
  <c r="AI645" i="15"/>
  <c r="AI646" i="15"/>
  <c r="AI647" i="15"/>
  <c r="AI648" i="15"/>
  <c r="AI649" i="15"/>
  <c r="AI650" i="15"/>
  <c r="AI651" i="15"/>
  <c r="AI652" i="15"/>
  <c r="AI653" i="15"/>
  <c r="AI654" i="15"/>
  <c r="AI655" i="15"/>
  <c r="AI656" i="15"/>
  <c r="AI657" i="15"/>
  <c r="AI658" i="15"/>
  <c r="AI659" i="15"/>
  <c r="AI660" i="15"/>
  <c r="AI661" i="15"/>
  <c r="AI662" i="15"/>
  <c r="AI663" i="15"/>
  <c r="AI664" i="15"/>
  <c r="AI665" i="15"/>
  <c r="AI666" i="15"/>
  <c r="AI667" i="15"/>
  <c r="AI668" i="15"/>
  <c r="AI669" i="15"/>
  <c r="AI670" i="15"/>
  <c r="AI671" i="15"/>
  <c r="AI672" i="15"/>
  <c r="AI673" i="15"/>
  <c r="AI674" i="15"/>
  <c r="AI675" i="15"/>
  <c r="AI676" i="15"/>
  <c r="AI677" i="15"/>
  <c r="AI678" i="15"/>
  <c r="AI679" i="15"/>
  <c r="AI680" i="15"/>
  <c r="AI681" i="15"/>
  <c r="AI682" i="15"/>
  <c r="AI683" i="15"/>
  <c r="AI684" i="15"/>
  <c r="AI685" i="15"/>
  <c r="AI686" i="15"/>
  <c r="AI687" i="15"/>
  <c r="AI688" i="15"/>
  <c r="AI689" i="15"/>
  <c r="AI690" i="15"/>
  <c r="AI691" i="15"/>
  <c r="AI692" i="15"/>
  <c r="AI693" i="15"/>
  <c r="AI694" i="15"/>
  <c r="AI695" i="15"/>
  <c r="AI696" i="15"/>
  <c r="AI697" i="15"/>
  <c r="AI698" i="15"/>
  <c r="AI699" i="15"/>
  <c r="AI700" i="15"/>
  <c r="AI701" i="15"/>
  <c r="AI702" i="15"/>
  <c r="AI703" i="15"/>
  <c r="AI704" i="15"/>
  <c r="AI705" i="15"/>
  <c r="AI706" i="15"/>
  <c r="AI707" i="15"/>
  <c r="AI708" i="15"/>
  <c r="AI709" i="15"/>
  <c r="AI710" i="15"/>
  <c r="AI711" i="15"/>
  <c r="AI712" i="15"/>
  <c r="AI713" i="15"/>
  <c r="AI714" i="15"/>
  <c r="AI715" i="15"/>
  <c r="AI716" i="15"/>
  <c r="AI717" i="15"/>
  <c r="AI718" i="15"/>
  <c r="AI719" i="15"/>
  <c r="AI720" i="15"/>
  <c r="AI721" i="15"/>
  <c r="AI722" i="15"/>
  <c r="AI723" i="15"/>
  <c r="AI724" i="15"/>
  <c r="AI725" i="15"/>
  <c r="AI726" i="15"/>
  <c r="AI727" i="15"/>
  <c r="AI728" i="15"/>
  <c r="AI729" i="15"/>
  <c r="AI730" i="15"/>
  <c r="AI731" i="15"/>
  <c r="AI732" i="15"/>
  <c r="AI733" i="15"/>
  <c r="AI734" i="15"/>
  <c r="AI735" i="15"/>
  <c r="AI736" i="15"/>
  <c r="AI737" i="15"/>
  <c r="AI738" i="15"/>
  <c r="AI739" i="15"/>
  <c r="AI740" i="15"/>
  <c r="AI741" i="15"/>
  <c r="AI742" i="15"/>
  <c r="AI743" i="15"/>
  <c r="AI744" i="15"/>
  <c r="AI745" i="15"/>
  <c r="AI746" i="15"/>
  <c r="AI747" i="15"/>
  <c r="AI748" i="15"/>
  <c r="AI749" i="15"/>
  <c r="AI750" i="15"/>
  <c r="AI751" i="15"/>
  <c r="AI752" i="15"/>
  <c r="AI753" i="15"/>
  <c r="AI754" i="15"/>
  <c r="AI755" i="15"/>
  <c r="AI756" i="15"/>
  <c r="AI757" i="15"/>
  <c r="AI758" i="15"/>
  <c r="AI759" i="15"/>
  <c r="AI760" i="15"/>
  <c r="AI761" i="15"/>
  <c r="AI762" i="15"/>
  <c r="AI763" i="15"/>
  <c r="AI764" i="15"/>
  <c r="AI412" i="15"/>
  <c r="AI411" i="15"/>
  <c r="AI410" i="15"/>
  <c r="AI409" i="15"/>
  <c r="AI408" i="15"/>
  <c r="AI407" i="15"/>
  <c r="AI406" i="15"/>
  <c r="AI405" i="15"/>
  <c r="AI404" i="15"/>
  <c r="AI403" i="15"/>
  <c r="AI402" i="15"/>
  <c r="AI401" i="15"/>
  <c r="AI400" i="15"/>
  <c r="AI399" i="15"/>
  <c r="AI398" i="15"/>
  <c r="AI397" i="15"/>
  <c r="AI396" i="15"/>
  <c r="AI395" i="15"/>
  <c r="AI394" i="15"/>
  <c r="AI393" i="15"/>
  <c r="AI392" i="15"/>
  <c r="AI390" i="15"/>
  <c r="AI389" i="15"/>
  <c r="AI388" i="15"/>
  <c r="AI387" i="15"/>
  <c r="AI386" i="15"/>
  <c r="AI385" i="15"/>
  <c r="AI384" i="15"/>
  <c r="AI383" i="15"/>
  <c r="AI382" i="15"/>
  <c r="AI381" i="15"/>
  <c r="AI380" i="15"/>
  <c r="AI379" i="15"/>
  <c r="AI378" i="15"/>
  <c r="AI377" i="15"/>
  <c r="AI376" i="15"/>
  <c r="AI375" i="15"/>
  <c r="AI374" i="15"/>
  <c r="AI373" i="15"/>
  <c r="AI372" i="15"/>
  <c r="AI371" i="15"/>
  <c r="AI370" i="15"/>
  <c r="AI369" i="15"/>
  <c r="AI368" i="15"/>
  <c r="AI367" i="15"/>
  <c r="AI366" i="15"/>
  <c r="AI365" i="15"/>
  <c r="AI364" i="15"/>
  <c r="AI363" i="15"/>
  <c r="AI362" i="15"/>
  <c r="AI361" i="15"/>
  <c r="AI360" i="15"/>
  <c r="AI359" i="15"/>
  <c r="AI358" i="15"/>
  <c r="AI357" i="15"/>
  <c r="AI356" i="15"/>
  <c r="AI355" i="15"/>
  <c r="AI354" i="15"/>
  <c r="AI353" i="15"/>
  <c r="AI352" i="15"/>
  <c r="AI351" i="15"/>
  <c r="AI350" i="15"/>
  <c r="AI349" i="15"/>
  <c r="AI348" i="15"/>
  <c r="AI347" i="15"/>
  <c r="AI346" i="15"/>
  <c r="AI345" i="15"/>
  <c r="AI344" i="15"/>
  <c r="AI343" i="15"/>
  <c r="AI342" i="15"/>
  <c r="AI341" i="15"/>
  <c r="AI340" i="15"/>
  <c r="AI339" i="15"/>
  <c r="AI338" i="15"/>
  <c r="AI337" i="15"/>
  <c r="AI336" i="15"/>
  <c r="AI335" i="15"/>
  <c r="AI334" i="15"/>
  <c r="AI333" i="15"/>
  <c r="AI332" i="15"/>
  <c r="AI331" i="15"/>
  <c r="AI330" i="15"/>
  <c r="AI329" i="15"/>
  <c r="AI328" i="15"/>
  <c r="AI327" i="15"/>
  <c r="AI326" i="15"/>
  <c r="AI325" i="15"/>
  <c r="AI324" i="15"/>
  <c r="AI323" i="15"/>
  <c r="AI322" i="15"/>
  <c r="AI321" i="15"/>
  <c r="AI320" i="15"/>
  <c r="AI319" i="15"/>
  <c r="AI318" i="15"/>
  <c r="AI317" i="15"/>
  <c r="AI316" i="15"/>
  <c r="AI315" i="15"/>
  <c r="AI314" i="15"/>
  <c r="AI313" i="15"/>
  <c r="AI312" i="15"/>
  <c r="AI311" i="15"/>
  <c r="AI310" i="15"/>
  <c r="AI309" i="15"/>
  <c r="AI308" i="15"/>
  <c r="AI307" i="15"/>
  <c r="AI306" i="15"/>
  <c r="AI305" i="15"/>
  <c r="AI304" i="15"/>
  <c r="AI303" i="15"/>
  <c r="AI302" i="15"/>
  <c r="AI301" i="15"/>
  <c r="AI300" i="15"/>
  <c r="AI299" i="15"/>
  <c r="AI298" i="15"/>
  <c r="AI297" i="15"/>
  <c r="AI296" i="15"/>
  <c r="AI295" i="15"/>
  <c r="AI294" i="15"/>
  <c r="AI293" i="15"/>
  <c r="AI292" i="15"/>
  <c r="AI291" i="15"/>
  <c r="AI290" i="15"/>
  <c r="AI289" i="15"/>
  <c r="AI288" i="15"/>
  <c r="AI287" i="15"/>
  <c r="AI286" i="15"/>
  <c r="AI285" i="15"/>
  <c r="AI284" i="15"/>
  <c r="AI283" i="15"/>
  <c r="AI282" i="15"/>
  <c r="AI281" i="15"/>
  <c r="AI280" i="15"/>
  <c r="AI279" i="15"/>
  <c r="AI278" i="15"/>
  <c r="AI277" i="15"/>
  <c r="AI276" i="15"/>
  <c r="AI275" i="15"/>
  <c r="AI274" i="15"/>
  <c r="AI273" i="15"/>
  <c r="AI272" i="15"/>
  <c r="AI271" i="15"/>
  <c r="AI270" i="15"/>
  <c r="AI269" i="15"/>
  <c r="AI268" i="15"/>
  <c r="AI267" i="15"/>
  <c r="AI266" i="15"/>
  <c r="AI265" i="15"/>
  <c r="AI264" i="15"/>
  <c r="AI263" i="15"/>
  <c r="AI262" i="15"/>
  <c r="AI261" i="15"/>
  <c r="AI260" i="15"/>
  <c r="AI259" i="15"/>
  <c r="AI258" i="15"/>
  <c r="AI257" i="15"/>
  <c r="AI256" i="15"/>
  <c r="AI255" i="15"/>
  <c r="AI254" i="15"/>
  <c r="AI253" i="15"/>
  <c r="AI252" i="15"/>
  <c r="AI251" i="15"/>
  <c r="AI250" i="15"/>
  <c r="AI249" i="15"/>
  <c r="AI248" i="15"/>
  <c r="AI247" i="15"/>
  <c r="AI246" i="15"/>
  <c r="AI245" i="15"/>
  <c r="AI244" i="15"/>
  <c r="AI243" i="15"/>
  <c r="AI242" i="15"/>
  <c r="AI241" i="15"/>
  <c r="AI240" i="15"/>
  <c r="AI239" i="15"/>
  <c r="AI238" i="15"/>
  <c r="AI237" i="15"/>
  <c r="AI236" i="15"/>
  <c r="AI235" i="15"/>
  <c r="AI234" i="15"/>
  <c r="AI233" i="15"/>
  <c r="AI232" i="15"/>
  <c r="AI231" i="15"/>
  <c r="AI230" i="15"/>
  <c r="AI229" i="15"/>
  <c r="AI228" i="15"/>
  <c r="AI227" i="15"/>
  <c r="AI226" i="15"/>
  <c r="AI225" i="15"/>
  <c r="AI224" i="15"/>
  <c r="AI223" i="15"/>
  <c r="AI222" i="15"/>
  <c r="AI221" i="15"/>
  <c r="AI220" i="15"/>
  <c r="AI216" i="15"/>
  <c r="AI215" i="15"/>
  <c r="AI214" i="15"/>
  <c r="AI213" i="15"/>
  <c r="AI212" i="15"/>
  <c r="AI211" i="15"/>
  <c r="AI210" i="15"/>
  <c r="AI209" i="15"/>
  <c r="AI208" i="15"/>
  <c r="AI207" i="15"/>
  <c r="AI206" i="15"/>
  <c r="AI205" i="15"/>
  <c r="AI204" i="15"/>
  <c r="AI203" i="15"/>
  <c r="AI202" i="15"/>
  <c r="AI201" i="15"/>
  <c r="AI200" i="15"/>
  <c r="AI199" i="15"/>
  <c r="AI198" i="15"/>
  <c r="AI197" i="15"/>
  <c r="AI196" i="15"/>
  <c r="AI195" i="15"/>
  <c r="AI194" i="15"/>
  <c r="AI193" i="15"/>
  <c r="AI192" i="15"/>
  <c r="AI191" i="15"/>
  <c r="AI190" i="15"/>
  <c r="AI189" i="15"/>
  <c r="AI187" i="15"/>
  <c r="AI185" i="15"/>
  <c r="AI183" i="15"/>
  <c r="AI182" i="15"/>
  <c r="AI180" i="15"/>
  <c r="AI179" i="15"/>
  <c r="AI178" i="15"/>
  <c r="AI177" i="15"/>
  <c r="AI176" i="15"/>
  <c r="AI175" i="15"/>
  <c r="AI174" i="15"/>
  <c r="AI173" i="15"/>
  <c r="AI172" i="15"/>
  <c r="AI171" i="15"/>
  <c r="AI170" i="15"/>
  <c r="AI169" i="15"/>
  <c r="AI168" i="15"/>
  <c r="AI167" i="15"/>
  <c r="AI166" i="15"/>
  <c r="AI165" i="15"/>
  <c r="AI164" i="15"/>
  <c r="AI163" i="15"/>
  <c r="AI162" i="15"/>
  <c r="AI161" i="15"/>
  <c r="AI160" i="15"/>
  <c r="AI159" i="15"/>
  <c r="AI158" i="15"/>
  <c r="AI157" i="15"/>
  <c r="AI149" i="15"/>
  <c r="AI148" i="15"/>
  <c r="AI147" i="15"/>
  <c r="AI146" i="15"/>
  <c r="AI145" i="15"/>
  <c r="AI144" i="15"/>
  <c r="AI143" i="15"/>
  <c r="AI142" i="15"/>
  <c r="AI141" i="15"/>
  <c r="AI140" i="15"/>
  <c r="AI139" i="15"/>
  <c r="AI138" i="15"/>
  <c r="AI137" i="15"/>
  <c r="AI136" i="15"/>
  <c r="AI135" i="15"/>
  <c r="AI134" i="15"/>
  <c r="AI133" i="15"/>
  <c r="AI132" i="15"/>
  <c r="AI131" i="15"/>
  <c r="AI130" i="15"/>
  <c r="AI129" i="15"/>
  <c r="AI128" i="15"/>
  <c r="AI127" i="15"/>
  <c r="AI126" i="15"/>
  <c r="AI125" i="15"/>
  <c r="AI124" i="15"/>
  <c r="AI123" i="15"/>
  <c r="AI122" i="15"/>
  <c r="AI121" i="15"/>
  <c r="AI120" i="15"/>
  <c r="AI119" i="15"/>
  <c r="AI118" i="15"/>
  <c r="AI117" i="15"/>
  <c r="AI116" i="15"/>
  <c r="AI115" i="15"/>
  <c r="AI114" i="15"/>
  <c r="AI113" i="15"/>
  <c r="AI112" i="15"/>
  <c r="AI111" i="15"/>
  <c r="AI110" i="15"/>
  <c r="AI109" i="15"/>
  <c r="AI108" i="15"/>
  <c r="AI107" i="15"/>
  <c r="AI106" i="15"/>
  <c r="AI105" i="15"/>
  <c r="AI104" i="15"/>
  <c r="AI100" i="15"/>
  <c r="AI99" i="15"/>
  <c r="AI98" i="15"/>
  <c r="AI97" i="15"/>
  <c r="AI96" i="15"/>
  <c r="AI95" i="15"/>
  <c r="AI94" i="15"/>
  <c r="AI93" i="15"/>
  <c r="AI92" i="15"/>
  <c r="AI91" i="15"/>
  <c r="AI90" i="15"/>
  <c r="AI89" i="15"/>
  <c r="AI88" i="15"/>
  <c r="AI87" i="15"/>
  <c r="AI86" i="15"/>
  <c r="AI85" i="15"/>
  <c r="AI84" i="15"/>
  <c r="AI83" i="15"/>
  <c r="AI82" i="15"/>
  <c r="AI81" i="15"/>
  <c r="AI80" i="15"/>
  <c r="AI79" i="15"/>
  <c r="AI78" i="15"/>
  <c r="AI77" i="15"/>
  <c r="AI76" i="15"/>
  <c r="AI75" i="15"/>
  <c r="AI74" i="15"/>
  <c r="AI73" i="15"/>
  <c r="AI72" i="15"/>
  <c r="AI71" i="15"/>
  <c r="AI70" i="15"/>
  <c r="AI69" i="15"/>
  <c r="AI68" i="15"/>
  <c r="AI67" i="15"/>
  <c r="AI66" i="15"/>
  <c r="AI65" i="15"/>
  <c r="AI64" i="15"/>
  <c r="AI63" i="15"/>
  <c r="AI62" i="15"/>
  <c r="AI61" i="15"/>
  <c r="AI60" i="15"/>
  <c r="AI54" i="15"/>
  <c r="AI55" i="15"/>
  <c r="AI56" i="15"/>
  <c r="AI57" i="15"/>
  <c r="AI58" i="15"/>
  <c r="AI59" i="15"/>
  <c r="AI49" i="15"/>
  <c r="AI50" i="15"/>
  <c r="AI51" i="15"/>
  <c r="AI52" i="15"/>
  <c r="AI53" i="15"/>
  <c r="AI48" i="15"/>
  <c r="AI39" i="15"/>
  <c r="AI40" i="15"/>
  <c r="AI41" i="15"/>
  <c r="AI42" i="15"/>
  <c r="AI43" i="15"/>
  <c r="AI44" i="15"/>
  <c r="AI45" i="15"/>
  <c r="AI46" i="15"/>
  <c r="AI47" i="15"/>
  <c r="AI38" i="15"/>
  <c r="AI37" i="15"/>
  <c r="AI33" i="15"/>
  <c r="AI34" i="15"/>
  <c r="AI35" i="15"/>
  <c r="AI36" i="15"/>
  <c r="AI3" i="15"/>
  <c r="AI4" i="15"/>
  <c r="AI5" i="15"/>
  <c r="AI6" i="15"/>
  <c r="AI7" i="15"/>
  <c r="AI8" i="15"/>
  <c r="AI9" i="15"/>
  <c r="AI10" i="15"/>
  <c r="AI11" i="15"/>
  <c r="AI12" i="15"/>
  <c r="AI13" i="15"/>
  <c r="AI14" i="15"/>
  <c r="AI15" i="15"/>
  <c r="AI16" i="15"/>
  <c r="AI17" i="15"/>
  <c r="AI18" i="15"/>
  <c r="AI19" i="15"/>
  <c r="AI20" i="15"/>
  <c r="AI21" i="15"/>
  <c r="AI22" i="15"/>
  <c r="AI23" i="15"/>
  <c r="AI24" i="15"/>
  <c r="AI25" i="15"/>
  <c r="AI26" i="15"/>
  <c r="AI27" i="15"/>
  <c r="AI28" i="15"/>
  <c r="AI29" i="15"/>
  <c r="AI30" i="15"/>
  <c r="AI31" i="15"/>
  <c r="AI32" i="15"/>
  <c r="AI2" i="15"/>
  <c r="AA2" i="16" l="1"/>
  <c r="AI2" i="16"/>
  <c r="BD2" i="16"/>
  <c r="AA3" i="16"/>
  <c r="AI3" i="16"/>
  <c r="BD3" i="16"/>
  <c r="AA4" i="16"/>
  <c r="AA5" i="16"/>
  <c r="AA6" i="16"/>
  <c r="AA7" i="16"/>
  <c r="AI7" i="16"/>
  <c r="BD7" i="16"/>
  <c r="AA8" i="16"/>
  <c r="AI8" i="16"/>
  <c r="BD8" i="16"/>
  <c r="AA9" i="16"/>
  <c r="AI9" i="16"/>
  <c r="BD9" i="16"/>
  <c r="AA10" i="16"/>
  <c r="AI10" i="16"/>
  <c r="BD10" i="16"/>
  <c r="AA11" i="16"/>
  <c r="AI11" i="16"/>
  <c r="BD11" i="16"/>
  <c r="AA12" i="16"/>
  <c r="AI12" i="16"/>
  <c r="BD12" i="16"/>
  <c r="AA13" i="16"/>
  <c r="AI13" i="16"/>
  <c r="BD13" i="16"/>
  <c r="AA14" i="16"/>
  <c r="AI14" i="16"/>
  <c r="BD14" i="16"/>
  <c r="AA15" i="16"/>
  <c r="AI15" i="16"/>
  <c r="BD15" i="16"/>
  <c r="AA16" i="16"/>
  <c r="AI16" i="16"/>
  <c r="BD16" i="16"/>
  <c r="AA17" i="16"/>
  <c r="AI17" i="16"/>
  <c r="BD17" i="16"/>
  <c r="AA18" i="16"/>
  <c r="AI18" i="16"/>
  <c r="BD18" i="16"/>
  <c r="AA19" i="16"/>
  <c r="AI19" i="16"/>
  <c r="BD19" i="16"/>
  <c r="AA20" i="16"/>
  <c r="AI20" i="16"/>
  <c r="BD20" i="16"/>
  <c r="AA21" i="16"/>
  <c r="AI21" i="16"/>
  <c r="BD21" i="16"/>
  <c r="AA22" i="16"/>
  <c r="AI22" i="16"/>
  <c r="BD22" i="16"/>
  <c r="AA23" i="16"/>
  <c r="AI23" i="16"/>
  <c r="BD23" i="16"/>
  <c r="AA24" i="16"/>
  <c r="AI24" i="16"/>
  <c r="BD24" i="16"/>
  <c r="AA25" i="16"/>
  <c r="AI25" i="16"/>
  <c r="BD25" i="16"/>
  <c r="AA26" i="16"/>
  <c r="AI26" i="16"/>
  <c r="BD26" i="16"/>
  <c r="AA27" i="16"/>
  <c r="AI27" i="16"/>
  <c r="BD27" i="16"/>
  <c r="AA28" i="16"/>
  <c r="AI28" i="16"/>
  <c r="BD28" i="16"/>
  <c r="AA29" i="16"/>
  <c r="AI29" i="16"/>
  <c r="BD29" i="16"/>
  <c r="AA30" i="16"/>
  <c r="AI30" i="16"/>
  <c r="BD30" i="16"/>
  <c r="AA31" i="16"/>
  <c r="AI31" i="16"/>
  <c r="BD31" i="16"/>
  <c r="AA32" i="16"/>
  <c r="AI32" i="16"/>
  <c r="BD32" i="16"/>
  <c r="AA33" i="16"/>
  <c r="AI33" i="16"/>
  <c r="BD33" i="16"/>
  <c r="AA34" i="16"/>
  <c r="AI34" i="16"/>
  <c r="BD34" i="16"/>
  <c r="AA35" i="16"/>
  <c r="AI35" i="16"/>
  <c r="BD35" i="16"/>
  <c r="AA36" i="16"/>
  <c r="AI36" i="16"/>
  <c r="BD36" i="16"/>
  <c r="AA37" i="16"/>
  <c r="AI37" i="16"/>
  <c r="BD37" i="16"/>
  <c r="AA38" i="16"/>
  <c r="AI38" i="16"/>
  <c r="BD38" i="16"/>
  <c r="AA39" i="16"/>
  <c r="AI39" i="16"/>
  <c r="BD39" i="16"/>
  <c r="AA40" i="16"/>
  <c r="AI40" i="16"/>
  <c r="BD40" i="16"/>
  <c r="AA41" i="16"/>
  <c r="AI41" i="16"/>
  <c r="BD41" i="16"/>
  <c r="AA42" i="16"/>
  <c r="AI42" i="16"/>
  <c r="BD42" i="16"/>
  <c r="AA43" i="16"/>
  <c r="AI43" i="16"/>
  <c r="BD43" i="16"/>
  <c r="AA44" i="16"/>
  <c r="AI44" i="16"/>
  <c r="BD44" i="16"/>
  <c r="AA45" i="16"/>
  <c r="AI45" i="16"/>
  <c r="BD45" i="16"/>
  <c r="AA46" i="16"/>
  <c r="AI46" i="16"/>
  <c r="BD46" i="16"/>
  <c r="AA47" i="16"/>
  <c r="AI47" i="16"/>
  <c r="AA48" i="16"/>
  <c r="AI48" i="16"/>
  <c r="BD48" i="16"/>
  <c r="AA49" i="16"/>
  <c r="AI49" i="16"/>
  <c r="BD49" i="16"/>
  <c r="AA50" i="16"/>
  <c r="AI50" i="16"/>
  <c r="BD50" i="16"/>
  <c r="AA51" i="16"/>
  <c r="AI51" i="16"/>
  <c r="BD51" i="16"/>
  <c r="AA52" i="16"/>
  <c r="AI52" i="16"/>
  <c r="BD52" i="16"/>
  <c r="AA53" i="16"/>
  <c r="AI53" i="16"/>
  <c r="BD53" i="16"/>
  <c r="AA54" i="16"/>
  <c r="AI54" i="16"/>
  <c r="BD54" i="16"/>
  <c r="AA55" i="16"/>
  <c r="AI55" i="16"/>
  <c r="BD55" i="16"/>
  <c r="AA56" i="16"/>
  <c r="AI56" i="16"/>
  <c r="BD56" i="16"/>
  <c r="AA57" i="16"/>
  <c r="AI57" i="16"/>
  <c r="BD57" i="16"/>
  <c r="AA58" i="16"/>
  <c r="AI58" i="16"/>
  <c r="BD58" i="16"/>
  <c r="AA59" i="16"/>
  <c r="AI59" i="16"/>
  <c r="BD59" i="16"/>
  <c r="AA60" i="16"/>
  <c r="AI60" i="16"/>
  <c r="BD60" i="16"/>
  <c r="AA61" i="16"/>
  <c r="AI61" i="16"/>
  <c r="BD61" i="16"/>
  <c r="AA62" i="16"/>
  <c r="AI62" i="16"/>
  <c r="BD62" i="16"/>
  <c r="AA63" i="16"/>
  <c r="AI63" i="16"/>
  <c r="BD63" i="16"/>
  <c r="AA64" i="16"/>
  <c r="AI64" i="16"/>
  <c r="BD64" i="16"/>
  <c r="AA65" i="16"/>
  <c r="AI65" i="16"/>
  <c r="BD65" i="16"/>
  <c r="AA66" i="16"/>
  <c r="AI66" i="16"/>
  <c r="BD66" i="16"/>
  <c r="AA67" i="16"/>
  <c r="AI67" i="16"/>
  <c r="BD67" i="16"/>
  <c r="AA68" i="16"/>
  <c r="AI68" i="16"/>
  <c r="BD68" i="16"/>
  <c r="AA69" i="16"/>
  <c r="AI69" i="16"/>
  <c r="BD69" i="16"/>
  <c r="AA70" i="16"/>
  <c r="AI70" i="16"/>
  <c r="BD70" i="16"/>
  <c r="AA71" i="16"/>
  <c r="AI71" i="16"/>
  <c r="BD71" i="16"/>
  <c r="AA72" i="16"/>
  <c r="AI72" i="16"/>
  <c r="BD72" i="16"/>
  <c r="AA73" i="16"/>
  <c r="AI73" i="16"/>
  <c r="BD73" i="16"/>
  <c r="AA74" i="16"/>
  <c r="AI74" i="16"/>
  <c r="BD74" i="16"/>
  <c r="AA75" i="16"/>
  <c r="AI75" i="16"/>
  <c r="BD75" i="16"/>
  <c r="AA76" i="16"/>
  <c r="AI76" i="16"/>
  <c r="BD76" i="16"/>
  <c r="AA77" i="16"/>
  <c r="AI77" i="16"/>
  <c r="BD77" i="16"/>
  <c r="AA78" i="16"/>
  <c r="AI78" i="16"/>
  <c r="BD78" i="16"/>
  <c r="AA79" i="16"/>
  <c r="AI79" i="16"/>
  <c r="BD79" i="16"/>
  <c r="AA80" i="16"/>
  <c r="AI80" i="16"/>
  <c r="BD80" i="16"/>
  <c r="AA81" i="16"/>
  <c r="AI81" i="16"/>
  <c r="BD81" i="16"/>
  <c r="AA82" i="16"/>
  <c r="AI82" i="16"/>
  <c r="BD82" i="16"/>
  <c r="AA83" i="16"/>
  <c r="AI83" i="16"/>
  <c r="BD83" i="16"/>
  <c r="AA84" i="16"/>
  <c r="AI84" i="16"/>
  <c r="BD84" i="16"/>
  <c r="AA85" i="16"/>
  <c r="AI85" i="16"/>
  <c r="BD85" i="16"/>
  <c r="AA86" i="16"/>
  <c r="AI86" i="16"/>
  <c r="BD86" i="16"/>
  <c r="AA87" i="16"/>
  <c r="AI87" i="16"/>
  <c r="BD87" i="16"/>
  <c r="AA88" i="16"/>
  <c r="AI88" i="16"/>
  <c r="BD88" i="16"/>
  <c r="AA89" i="16"/>
  <c r="AI89" i="16"/>
  <c r="BD89" i="16"/>
  <c r="AA90" i="16"/>
  <c r="AI90" i="16"/>
  <c r="BD90" i="16"/>
  <c r="AA91" i="16"/>
  <c r="AI91" i="16"/>
  <c r="BD91" i="16"/>
  <c r="AA92" i="16"/>
  <c r="AI92" i="16"/>
  <c r="BD92" i="16"/>
  <c r="AA93" i="16"/>
  <c r="AI93" i="16"/>
  <c r="BD93" i="16"/>
  <c r="AA94" i="16"/>
  <c r="AI94" i="16"/>
  <c r="BD94" i="16"/>
  <c r="BD95" i="16"/>
  <c r="AA96" i="16"/>
  <c r="AI96" i="16"/>
  <c r="BD96" i="16"/>
  <c r="AA97" i="16"/>
  <c r="AI97" i="16"/>
  <c r="BD97" i="16"/>
  <c r="AA98" i="16"/>
  <c r="AI98" i="16"/>
  <c r="BD98" i="16"/>
  <c r="AA99" i="16"/>
  <c r="AI99" i="16"/>
  <c r="BD99" i="16"/>
  <c r="AA100" i="16"/>
  <c r="AI100" i="16"/>
  <c r="BD100" i="16"/>
  <c r="AA101" i="16"/>
  <c r="AI101" i="16"/>
  <c r="BD101" i="16"/>
  <c r="AA102" i="16"/>
  <c r="AI102" i="16"/>
  <c r="BD102" i="16"/>
  <c r="AA103" i="16"/>
  <c r="AI103" i="16"/>
  <c r="BD103" i="16"/>
  <c r="AA104" i="16"/>
  <c r="AI104" i="16"/>
  <c r="BD104" i="16"/>
  <c r="AA105" i="16"/>
  <c r="AI105" i="16"/>
  <c r="BD105" i="16"/>
  <c r="AA106" i="16"/>
  <c r="AI106" i="16"/>
  <c r="BD106" i="16"/>
  <c r="AA107" i="16"/>
  <c r="AI107" i="16"/>
  <c r="BD107" i="16"/>
  <c r="AA108" i="16"/>
  <c r="AI108" i="16"/>
  <c r="BD108" i="16"/>
  <c r="AA109" i="16"/>
  <c r="AI109" i="16"/>
  <c r="BD109" i="16"/>
  <c r="AA110" i="16"/>
  <c r="AI110" i="16"/>
  <c r="BD110" i="16"/>
  <c r="AA111" i="16"/>
  <c r="AI111" i="16"/>
  <c r="BD111" i="16"/>
  <c r="AA112" i="16"/>
  <c r="AI112" i="16"/>
  <c r="BD112" i="16"/>
  <c r="AA113" i="16"/>
  <c r="AI113" i="16"/>
  <c r="BD113" i="16"/>
  <c r="AI114" i="16"/>
  <c r="BD114" i="16"/>
  <c r="AI115" i="16"/>
  <c r="BD115" i="16"/>
  <c r="AI116" i="16"/>
  <c r="BD116" i="16"/>
  <c r="AI117" i="16"/>
  <c r="BD117" i="16"/>
  <c r="AA118" i="16"/>
  <c r="AI118" i="16"/>
  <c r="BD118" i="16"/>
  <c r="AA119" i="16"/>
  <c r="AI119" i="16"/>
  <c r="BD119" i="16"/>
  <c r="AA120" i="16"/>
  <c r="AI120" i="16"/>
  <c r="BD120" i="16"/>
  <c r="AA121" i="16"/>
  <c r="AI121" i="16"/>
  <c r="BD121" i="16"/>
  <c r="AA122" i="16"/>
  <c r="AI122" i="16"/>
  <c r="BD122" i="16"/>
  <c r="AA123" i="16"/>
  <c r="AI123" i="16"/>
  <c r="BD123" i="16"/>
  <c r="AA124" i="16"/>
  <c r="AI124" i="16"/>
  <c r="BD124" i="16"/>
  <c r="AA125" i="16"/>
  <c r="AI125" i="16"/>
  <c r="BD125" i="16"/>
  <c r="AA126" i="16"/>
  <c r="AI126" i="16"/>
  <c r="BD126" i="16"/>
  <c r="AA127" i="16"/>
  <c r="AI127" i="16"/>
  <c r="BD127" i="16"/>
  <c r="AA128" i="16"/>
  <c r="AI128" i="16"/>
  <c r="BD128" i="16"/>
  <c r="AA129" i="16"/>
  <c r="AI129" i="16"/>
  <c r="BD129" i="16"/>
  <c r="AA130" i="16"/>
  <c r="AI130" i="16"/>
  <c r="BD130" i="16"/>
  <c r="AA131" i="16"/>
  <c r="AI131" i="16"/>
  <c r="BD131" i="16"/>
  <c r="AA132" i="16"/>
  <c r="AI132" i="16"/>
  <c r="BD132" i="16"/>
  <c r="AI133" i="16"/>
  <c r="BD133" i="16"/>
  <c r="AI134" i="16"/>
  <c r="BD134" i="16"/>
  <c r="AI135" i="16"/>
  <c r="BD135" i="16"/>
  <c r="AI136" i="16"/>
  <c r="BD136" i="16"/>
  <c r="AI137" i="16"/>
  <c r="BD137" i="16"/>
  <c r="AI138" i="16"/>
  <c r="BD138" i="16"/>
  <c r="AI139" i="16"/>
  <c r="BD139" i="16"/>
  <c r="AI140" i="16"/>
  <c r="BD140" i="16"/>
  <c r="AI141" i="16"/>
  <c r="BD141" i="16"/>
  <c r="AI142" i="16"/>
  <c r="BD142" i="16"/>
  <c r="AI143" i="16"/>
  <c r="BD143" i="16"/>
  <c r="AI144" i="16"/>
  <c r="BD144" i="16"/>
  <c r="AI145" i="16"/>
  <c r="BD145" i="16"/>
  <c r="AI146" i="16"/>
  <c r="BD146" i="16"/>
  <c r="AI147" i="16"/>
  <c r="BD147" i="16"/>
  <c r="AA148" i="16"/>
  <c r="AI148" i="16"/>
  <c r="BD148" i="16"/>
  <c r="AA149" i="16"/>
  <c r="AI149" i="16"/>
  <c r="BD149" i="16"/>
  <c r="AA150" i="16"/>
  <c r="AI150" i="16"/>
  <c r="BD150" i="16"/>
  <c r="AA151" i="16"/>
  <c r="AI151" i="16"/>
  <c r="BD151" i="16"/>
  <c r="AA152" i="16"/>
  <c r="AI152" i="16"/>
  <c r="BD152" i="16"/>
  <c r="AA153" i="16"/>
  <c r="AI153" i="16"/>
  <c r="BD153" i="16"/>
  <c r="AA154" i="16"/>
  <c r="AI154" i="16"/>
  <c r="BD154" i="16"/>
  <c r="AA155" i="16"/>
  <c r="AI155" i="16"/>
  <c r="BD155" i="16"/>
  <c r="AA156" i="16"/>
  <c r="AI156" i="16"/>
  <c r="BD156" i="16"/>
  <c r="AA157" i="16"/>
  <c r="AI157" i="16"/>
  <c r="BD157" i="16"/>
  <c r="AA158" i="16"/>
  <c r="AI158" i="16"/>
  <c r="BD158" i="16"/>
  <c r="AA159" i="16"/>
  <c r="AI159" i="16"/>
  <c r="BD159" i="16"/>
  <c r="AA160" i="16"/>
  <c r="AI160" i="16"/>
  <c r="BD160" i="16"/>
  <c r="AA161" i="16"/>
  <c r="AI161" i="16"/>
  <c r="BD161" i="16"/>
  <c r="AA162" i="16"/>
  <c r="AI162" i="16"/>
  <c r="BD162" i="16"/>
  <c r="AA163" i="16"/>
  <c r="AI163" i="16"/>
  <c r="BD163" i="16"/>
  <c r="AA164" i="16"/>
  <c r="AI164" i="16"/>
  <c r="AA165" i="16"/>
  <c r="AI165" i="16"/>
  <c r="BD165" i="16"/>
  <c r="AA166" i="16"/>
  <c r="AI166" i="16"/>
  <c r="BD166" i="16"/>
  <c r="AA167" i="16"/>
  <c r="AI167" i="16"/>
  <c r="BD167" i="16"/>
  <c r="AA168" i="16"/>
  <c r="AA169" i="16"/>
  <c r="AA170" i="16"/>
  <c r="AI170" i="16"/>
  <c r="BD170" i="16"/>
  <c r="AA171" i="16"/>
  <c r="AI171" i="16"/>
  <c r="AA172" i="16"/>
  <c r="AI172" i="16"/>
  <c r="BD172" i="16"/>
  <c r="AA173" i="16"/>
  <c r="AI173" i="16"/>
  <c r="BD173" i="16"/>
  <c r="AA174" i="16"/>
  <c r="AI174" i="16"/>
  <c r="BD174" i="16"/>
  <c r="AA175" i="16"/>
  <c r="AI175" i="16"/>
  <c r="BD175" i="16"/>
  <c r="AA176" i="16"/>
  <c r="AI176" i="16"/>
  <c r="BD176" i="16"/>
  <c r="AA177" i="16"/>
  <c r="AI177" i="16"/>
  <c r="BD177" i="16"/>
  <c r="AA178" i="16"/>
  <c r="AI178" i="16"/>
  <c r="BD178" i="16"/>
  <c r="AA179" i="16"/>
  <c r="AI179" i="16"/>
  <c r="BD179" i="16"/>
  <c r="AA180" i="16"/>
  <c r="AI180" i="16"/>
  <c r="BD180" i="16"/>
  <c r="AA181" i="16"/>
  <c r="AI181" i="16"/>
  <c r="BD181" i="16"/>
  <c r="AA182" i="16"/>
  <c r="AI182" i="16"/>
  <c r="BD182" i="16"/>
  <c r="AA183" i="16"/>
  <c r="AI183" i="16"/>
  <c r="BD183" i="16"/>
  <c r="AA184" i="16"/>
  <c r="AI184" i="16"/>
  <c r="BD184" i="16"/>
  <c r="AA185" i="16"/>
  <c r="AI185" i="16"/>
  <c r="BD185" i="16"/>
  <c r="AA186" i="16"/>
  <c r="AI186" i="16"/>
  <c r="BD186" i="16"/>
  <c r="AA187" i="16"/>
  <c r="AI187" i="16"/>
  <c r="AA188" i="16"/>
  <c r="AI188" i="16"/>
  <c r="BD188" i="16"/>
  <c r="AA189" i="16"/>
  <c r="AI189" i="16"/>
  <c r="BD189" i="16"/>
  <c r="AA190" i="16"/>
  <c r="AI190" i="16"/>
  <c r="BD190" i="16"/>
  <c r="AA191" i="16"/>
  <c r="AI191" i="16"/>
  <c r="BD191" i="16"/>
  <c r="AA192" i="16"/>
  <c r="AI192" i="16"/>
  <c r="BD192" i="16"/>
  <c r="AA193" i="16"/>
  <c r="AI193" i="16"/>
  <c r="BD193" i="16"/>
  <c r="AA194" i="16"/>
  <c r="AI194" i="16"/>
  <c r="BD194" i="16"/>
  <c r="AA195" i="16"/>
  <c r="AI195" i="16"/>
  <c r="BD195" i="16"/>
  <c r="AA196" i="16"/>
  <c r="AI196" i="16"/>
  <c r="BD196" i="16"/>
  <c r="AA197" i="16"/>
  <c r="AI197" i="16"/>
  <c r="BD197" i="16"/>
  <c r="AA198" i="16"/>
  <c r="AI198" i="16"/>
  <c r="BD198" i="16"/>
  <c r="AA199" i="16"/>
  <c r="AI199" i="16"/>
  <c r="BD199" i="16"/>
  <c r="AA200" i="16"/>
  <c r="AI200" i="16"/>
  <c r="BD200" i="16"/>
  <c r="AA201" i="16"/>
  <c r="AI201" i="16"/>
  <c r="BD201" i="16"/>
  <c r="AA202" i="16"/>
  <c r="AI202" i="16"/>
  <c r="BD202" i="16"/>
  <c r="AA203" i="16"/>
  <c r="AI203" i="16"/>
  <c r="BD203" i="16"/>
  <c r="AA204" i="16"/>
  <c r="AI204" i="16"/>
  <c r="BD204" i="16"/>
  <c r="AA205" i="16"/>
  <c r="AI205" i="16"/>
  <c r="BD205" i="16"/>
  <c r="AA206" i="16"/>
  <c r="AI206" i="16"/>
  <c r="BD206" i="16"/>
  <c r="AA207" i="16"/>
  <c r="AI207" i="16"/>
  <c r="BD207" i="16"/>
  <c r="AA208" i="16"/>
  <c r="AI208" i="16"/>
  <c r="BD208" i="16"/>
  <c r="AA209" i="16"/>
  <c r="AI209" i="16"/>
  <c r="BD209" i="16"/>
  <c r="AA210" i="16"/>
  <c r="AI210" i="16"/>
  <c r="BD210" i="16"/>
  <c r="AA211" i="16"/>
  <c r="AI211" i="16"/>
  <c r="BD211" i="16"/>
  <c r="AA212" i="16"/>
  <c r="AI212" i="16"/>
  <c r="BD212" i="16"/>
  <c r="AA213" i="16"/>
  <c r="AI213" i="16"/>
  <c r="BD213" i="16"/>
  <c r="AA214" i="16"/>
  <c r="AI214" i="16"/>
  <c r="BD214" i="16"/>
  <c r="AA215" i="16"/>
  <c r="AI215" i="16"/>
  <c r="BD215" i="16"/>
  <c r="AA216" i="16"/>
  <c r="AI216" i="16"/>
  <c r="BD216" i="16"/>
  <c r="AA217" i="16"/>
  <c r="AI217" i="16"/>
  <c r="BD217" i="16"/>
  <c r="AA218" i="16"/>
  <c r="AI218" i="16"/>
  <c r="BD218" i="16"/>
  <c r="AA219" i="16"/>
  <c r="AI219" i="16"/>
  <c r="BD219" i="16"/>
  <c r="AA220" i="16"/>
  <c r="AI220" i="16"/>
  <c r="BD220" i="16"/>
  <c r="AA221" i="16"/>
  <c r="AI221" i="16"/>
  <c r="BD221" i="16"/>
  <c r="AA222" i="16"/>
  <c r="AI222" i="16"/>
  <c r="BD222" i="16"/>
  <c r="AA223" i="16"/>
  <c r="AI223" i="16"/>
  <c r="BD223" i="16"/>
  <c r="AA224" i="16"/>
  <c r="AI224" i="16"/>
  <c r="BD224" i="16"/>
  <c r="AA225" i="16"/>
  <c r="AI225" i="16"/>
  <c r="BD225" i="16"/>
  <c r="AA226" i="16"/>
  <c r="AI226" i="16"/>
  <c r="BD226" i="16"/>
  <c r="AA227" i="16"/>
  <c r="AI227" i="16"/>
  <c r="BD227" i="16"/>
  <c r="AA228" i="16"/>
  <c r="AI228" i="16"/>
  <c r="BD228" i="16"/>
  <c r="AA229" i="16"/>
  <c r="AI229" i="16"/>
  <c r="BD229" i="16"/>
  <c r="AA230" i="16"/>
  <c r="AI230" i="16"/>
  <c r="BD230" i="16"/>
  <c r="AA231" i="16"/>
  <c r="AI231" i="16"/>
  <c r="BD231" i="16"/>
  <c r="AA232" i="16"/>
  <c r="AI232" i="16"/>
  <c r="BD232" i="16"/>
  <c r="AA233" i="16"/>
  <c r="AI233" i="16"/>
  <c r="BD233" i="16"/>
  <c r="AA234" i="16"/>
  <c r="AI234" i="16"/>
  <c r="BD234" i="16"/>
  <c r="AA235" i="16"/>
  <c r="AI235" i="16"/>
  <c r="BD235" i="16"/>
  <c r="AA236" i="16"/>
  <c r="AI236" i="16"/>
  <c r="BD236" i="16"/>
  <c r="AA237" i="16"/>
  <c r="AI237" i="16"/>
  <c r="BD237" i="16"/>
  <c r="AA238" i="16"/>
  <c r="AI238" i="16"/>
  <c r="BD238" i="16"/>
  <c r="AA239" i="16"/>
  <c r="AI239" i="16"/>
  <c r="BD239" i="16"/>
  <c r="AA240" i="16"/>
  <c r="AI240" i="16"/>
  <c r="BD240" i="16"/>
  <c r="AA241" i="16"/>
  <c r="AI241" i="16"/>
  <c r="BD241" i="16"/>
  <c r="AA242" i="16"/>
  <c r="AI242" i="16"/>
  <c r="BD242" i="16"/>
  <c r="AA243" i="16"/>
  <c r="AI243" i="16"/>
  <c r="BD243" i="16"/>
  <c r="AA244" i="16"/>
  <c r="AI244" i="16"/>
  <c r="BD244" i="16"/>
  <c r="AA245" i="16"/>
  <c r="AI245" i="16"/>
  <c r="BD245" i="16"/>
  <c r="AA246" i="16"/>
  <c r="AI246" i="16"/>
  <c r="BD246" i="16"/>
  <c r="AA247" i="16"/>
  <c r="AI247" i="16"/>
  <c r="BD247" i="16"/>
  <c r="AA248" i="16"/>
  <c r="AI248" i="16"/>
  <c r="BD248" i="16"/>
  <c r="AA249" i="16"/>
  <c r="AI249" i="16"/>
  <c r="BD249" i="16"/>
  <c r="AA250" i="16"/>
  <c r="AI250" i="16"/>
  <c r="BD250" i="16"/>
  <c r="AA251" i="16"/>
  <c r="AI251" i="16"/>
  <c r="BD251" i="16"/>
  <c r="AA252" i="16"/>
  <c r="AI252" i="16"/>
  <c r="BD252" i="16"/>
  <c r="AA253" i="16"/>
  <c r="AI253" i="16"/>
  <c r="BD253" i="16"/>
  <c r="AA254" i="16"/>
  <c r="AI254" i="16"/>
  <c r="BD254" i="16"/>
  <c r="AA255" i="16"/>
  <c r="AI255" i="16"/>
  <c r="BD255" i="16"/>
  <c r="AA256" i="16"/>
  <c r="AI256" i="16"/>
  <c r="BD256" i="16"/>
  <c r="AA257" i="16"/>
  <c r="AI257" i="16"/>
  <c r="BD257" i="16"/>
  <c r="AA258" i="16"/>
  <c r="AI258" i="16"/>
  <c r="BD258" i="16"/>
  <c r="AA259" i="16"/>
  <c r="AI259" i="16"/>
  <c r="BD259" i="16"/>
  <c r="AA260" i="16"/>
  <c r="AI260" i="16"/>
  <c r="BD260" i="16"/>
  <c r="AA261" i="16"/>
  <c r="AI261" i="16"/>
  <c r="BD261" i="16"/>
  <c r="AA262" i="16"/>
  <c r="AI262" i="16"/>
  <c r="BD262" i="16"/>
  <c r="AA263" i="16"/>
  <c r="AI263" i="16"/>
  <c r="BD263" i="16"/>
  <c r="AA264" i="16"/>
  <c r="AI264" i="16"/>
  <c r="BD264" i="16"/>
  <c r="AA265" i="16"/>
  <c r="AI265" i="16"/>
  <c r="BD265" i="16"/>
  <c r="AA266" i="16"/>
  <c r="AI266" i="16"/>
  <c r="BD266" i="16"/>
  <c r="AA267" i="16"/>
  <c r="AI267" i="16"/>
  <c r="BD267" i="16"/>
  <c r="AA268" i="16"/>
  <c r="AI268" i="16"/>
  <c r="BD268" i="16"/>
  <c r="AA269" i="16"/>
  <c r="AI269" i="16"/>
  <c r="BD269" i="16"/>
  <c r="AA270" i="16"/>
  <c r="AI270" i="16"/>
  <c r="BD270" i="16"/>
  <c r="AA271" i="16"/>
  <c r="AI271" i="16"/>
  <c r="BD271" i="16"/>
  <c r="AA272" i="16"/>
  <c r="AI272" i="16"/>
  <c r="BD272" i="16"/>
  <c r="AA273" i="16"/>
  <c r="AI273" i="16"/>
  <c r="BD273" i="16"/>
  <c r="AA274" i="16"/>
  <c r="AI274" i="16"/>
  <c r="BD274" i="16"/>
  <c r="AA275" i="16"/>
  <c r="AI275" i="16"/>
  <c r="BD275" i="16"/>
  <c r="AA276" i="16"/>
  <c r="AI276" i="16"/>
  <c r="BD276" i="16"/>
  <c r="AA277" i="16"/>
  <c r="AI277" i="16"/>
  <c r="BD277" i="16"/>
  <c r="AA278" i="16"/>
  <c r="AI278" i="16"/>
  <c r="BD278" i="16"/>
  <c r="AA279" i="16"/>
  <c r="AI279" i="16"/>
  <c r="BD279" i="16"/>
  <c r="AA280" i="16"/>
  <c r="AI280" i="16"/>
  <c r="BD280" i="16"/>
  <c r="AA281" i="16"/>
  <c r="AI281" i="16"/>
  <c r="BD281" i="16"/>
  <c r="AA282" i="16"/>
  <c r="AI282" i="16"/>
  <c r="BD282" i="16"/>
  <c r="AA283" i="16"/>
  <c r="AI283" i="16"/>
  <c r="BD283" i="16"/>
  <c r="AA284" i="16"/>
  <c r="AI284" i="16"/>
  <c r="BD284" i="16"/>
  <c r="AA285" i="16"/>
  <c r="AI285" i="16"/>
  <c r="BD285" i="16"/>
  <c r="AA286" i="16"/>
  <c r="AI286" i="16"/>
  <c r="BD286" i="16"/>
  <c r="AA287" i="16"/>
  <c r="AI287" i="16"/>
  <c r="BD287" i="16"/>
  <c r="AA288" i="16"/>
  <c r="AI288" i="16"/>
  <c r="BD288" i="16"/>
  <c r="AA289" i="16"/>
  <c r="AI289" i="16"/>
  <c r="BD289" i="16"/>
  <c r="AA290" i="16"/>
  <c r="AI290" i="16"/>
  <c r="BD290" i="16"/>
  <c r="AA291" i="16"/>
  <c r="AI291" i="16"/>
  <c r="BD291" i="16"/>
  <c r="AA292" i="16"/>
  <c r="AI292" i="16"/>
  <c r="BD292" i="16"/>
  <c r="AA293" i="16"/>
  <c r="AI293" i="16"/>
  <c r="BD293" i="16"/>
  <c r="AA294" i="16"/>
  <c r="AI294" i="16"/>
  <c r="BD294" i="16"/>
  <c r="AA295" i="16"/>
  <c r="AI295" i="16"/>
  <c r="BD295" i="16"/>
  <c r="AA296" i="16"/>
  <c r="AI296" i="16"/>
  <c r="BD296" i="16"/>
  <c r="AA297" i="16"/>
  <c r="AI297" i="16"/>
  <c r="BD297" i="16"/>
  <c r="AA298" i="16"/>
  <c r="AI298" i="16"/>
  <c r="BD298" i="16"/>
  <c r="AA299" i="16"/>
  <c r="AI299" i="16"/>
  <c r="BD299" i="16"/>
  <c r="AA300" i="16"/>
  <c r="AI300" i="16"/>
  <c r="BD300" i="16"/>
  <c r="AA301" i="16"/>
  <c r="AI301" i="16"/>
  <c r="BD301" i="16"/>
  <c r="AA302" i="16"/>
  <c r="AI302" i="16"/>
  <c r="BD302" i="16"/>
  <c r="AA303" i="16"/>
  <c r="AI303" i="16"/>
  <c r="BD303" i="16"/>
  <c r="AA304" i="16"/>
  <c r="AI304" i="16"/>
  <c r="BD304" i="16"/>
  <c r="AA305" i="16"/>
  <c r="AI305" i="16"/>
  <c r="AA306" i="16"/>
  <c r="AA307" i="16"/>
  <c r="AA308" i="16"/>
  <c r="AA309" i="16"/>
  <c r="AA310" i="16"/>
  <c r="AA311" i="16"/>
  <c r="AA312" i="16"/>
  <c r="AF1355" i="26" l="1"/>
  <c r="AG1355" i="26"/>
  <c r="AH1355" i="26"/>
  <c r="BE1355" i="26"/>
  <c r="BF1355" i="26"/>
  <c r="BG1355" i="26"/>
  <c r="AF1356" i="26"/>
  <c r="AG1356" i="26"/>
  <c r="AH1356" i="26"/>
  <c r="BE1356" i="26"/>
  <c r="BF1356" i="26"/>
  <c r="BG1356" i="26"/>
  <c r="AF1357" i="26"/>
  <c r="AG1357" i="26"/>
  <c r="AH1357" i="26"/>
  <c r="BE1357" i="26"/>
  <c r="BF1357" i="26"/>
  <c r="BG1357" i="26"/>
  <c r="AA1356" i="26"/>
  <c r="AI1356" i="26" s="1"/>
  <c r="AA1357" i="26"/>
  <c r="AI1357" i="26" s="1"/>
  <c r="AA1355" i="26"/>
  <c r="AI1355" i="26" s="1"/>
  <c r="AA1354" i="26"/>
  <c r="AI1354" i="26" s="1"/>
  <c r="AF1354" i="26"/>
  <c r="AG1354" i="26"/>
  <c r="AH1354" i="26"/>
  <c r="BE1354" i="26"/>
  <c r="BF1354" i="26"/>
  <c r="BG1354" i="26"/>
  <c r="AA1353" i="26"/>
  <c r="AI1353" i="26" s="1"/>
  <c r="AF1353" i="26"/>
  <c r="AG1353" i="26"/>
  <c r="AH1353" i="26"/>
  <c r="BE1353" i="26"/>
  <c r="BF1353" i="26"/>
  <c r="BG1353" i="26"/>
  <c r="AA1352" i="26"/>
  <c r="AI1352" i="26" s="1"/>
  <c r="AF1352" i="26"/>
  <c r="AG1352" i="26"/>
  <c r="AH1352" i="26"/>
  <c r="BE1352" i="26"/>
  <c r="BF1352" i="26"/>
  <c r="BG1352" i="26"/>
  <c r="AF1351" i="26"/>
  <c r="AG1351" i="26"/>
  <c r="AH1351" i="26"/>
  <c r="BE1351" i="26"/>
  <c r="BF1351" i="26"/>
  <c r="BG1351" i="26"/>
  <c r="AA1351" i="26"/>
  <c r="AI1351" i="26" s="1"/>
  <c r="AF1350" i="26"/>
  <c r="AG1350" i="26"/>
  <c r="AH1350" i="26"/>
  <c r="BE1350" i="26"/>
  <c r="BF1350" i="26"/>
  <c r="BG1350" i="26"/>
  <c r="AA1350" i="26"/>
  <c r="AI1350" i="26" s="1"/>
  <c r="AF1349" i="26"/>
  <c r="AG1349" i="26"/>
  <c r="AH1349" i="26"/>
  <c r="BE1349" i="26"/>
  <c r="BF1349" i="26"/>
  <c r="BG1349" i="26"/>
  <c r="AA1349" i="26"/>
  <c r="AI1349" i="26" s="1"/>
  <c r="AA1348" i="26"/>
  <c r="AI1348" i="26" s="1"/>
  <c r="AF1348" i="26"/>
  <c r="AG1348" i="26"/>
  <c r="AH1348" i="26"/>
  <c r="BE1348" i="26"/>
  <c r="BF1348" i="26"/>
  <c r="BG1348" i="26"/>
  <c r="AF1347" i="26"/>
  <c r="AG1347" i="26"/>
  <c r="AH1347" i="26"/>
  <c r="BE1347" i="26"/>
  <c r="BF1347" i="26"/>
  <c r="BG1347" i="26"/>
  <c r="AA1347" i="26"/>
  <c r="AI1347" i="26" s="1"/>
  <c r="AF1346" i="26"/>
  <c r="AG1346" i="26"/>
  <c r="AH1346" i="26"/>
  <c r="BE1346" i="26"/>
  <c r="BF1346" i="26"/>
  <c r="BG1346" i="26"/>
  <c r="AA1346" i="26"/>
  <c r="AI1346" i="26" s="1"/>
  <c r="AA1345" i="26"/>
  <c r="AI1345" i="26" s="1"/>
  <c r="AF1345" i="26"/>
  <c r="AG1345" i="26"/>
  <c r="AH1345" i="26"/>
  <c r="BE1345" i="26"/>
  <c r="BF1345" i="26"/>
  <c r="BG1345" i="26"/>
  <c r="AF1344" i="26"/>
  <c r="AG1344" i="26"/>
  <c r="AH1344" i="26"/>
  <c r="BE1344" i="26"/>
  <c r="BF1344" i="26"/>
  <c r="BG1344" i="26"/>
  <c r="AA1344" i="26"/>
  <c r="AI1344" i="26" s="1"/>
  <c r="BG1343" i="26"/>
  <c r="BF1343" i="26"/>
  <c r="BE1343" i="26"/>
  <c r="AF1343" i="26"/>
  <c r="AH1343" i="26"/>
  <c r="AA1343" i="26"/>
  <c r="AI1343" i="26" s="1"/>
  <c r="AG1343" i="26"/>
  <c r="BE1342" i="26" l="1"/>
  <c r="BF1342" i="26"/>
  <c r="BG1342" i="26"/>
  <c r="AA1342" i="26"/>
  <c r="AI1342" i="26" s="1"/>
  <c r="AF1342" i="26"/>
  <c r="AG1342" i="26"/>
  <c r="AH1342" i="26"/>
  <c r="AA1341" i="26"/>
  <c r="AI1341" i="26" s="1"/>
  <c r="AF1341" i="26"/>
  <c r="AG1341" i="26"/>
  <c r="AH1341" i="26"/>
  <c r="BE1341" i="26"/>
  <c r="BF1341" i="26"/>
  <c r="BG1341" i="26"/>
  <c r="AA1340" i="26"/>
  <c r="AI1340" i="26" s="1"/>
  <c r="AF1340" i="26"/>
  <c r="AG1340" i="26"/>
  <c r="AH1340" i="26"/>
  <c r="BE1340" i="26"/>
  <c r="BF1340" i="26"/>
  <c r="BG1340" i="26"/>
  <c r="AA1339" i="26"/>
  <c r="AI1339" i="26" s="1"/>
  <c r="AF1339" i="26"/>
  <c r="AG1339" i="26"/>
  <c r="AH1339" i="26"/>
  <c r="BE1339" i="26"/>
  <c r="BF1339" i="26"/>
  <c r="BG1339" i="26"/>
  <c r="AF1338" i="26"/>
  <c r="AG1338" i="26"/>
  <c r="AH1338" i="26"/>
  <c r="BE1338" i="26"/>
  <c r="BF1338" i="26"/>
  <c r="BG1338" i="26"/>
  <c r="AA1338" i="26"/>
  <c r="AI1338" i="26" s="1"/>
  <c r="AF1337" i="26"/>
  <c r="AG1337" i="26"/>
  <c r="AH1337" i="26"/>
  <c r="BE1337" i="26"/>
  <c r="BF1337" i="26"/>
  <c r="BG1337" i="26"/>
  <c r="AA1337" i="26"/>
  <c r="AI1337" i="26" s="1"/>
  <c r="BE1336" i="26" l="1"/>
  <c r="BF1336" i="26"/>
  <c r="BG1336" i="26"/>
  <c r="AF1336" i="26"/>
  <c r="AH1336" i="26"/>
  <c r="AA1336" i="26"/>
  <c r="AI1336" i="26" s="1"/>
  <c r="AG1336" i="26"/>
  <c r="BG1332" i="26" l="1"/>
  <c r="BF1332" i="26"/>
  <c r="BE1332" i="26"/>
  <c r="AH1332" i="26"/>
  <c r="AG1332" i="26"/>
  <c r="AF1332" i="26"/>
  <c r="AA1332" i="26"/>
  <c r="AI1332" i="26" s="1"/>
  <c r="AA1335" i="26"/>
  <c r="AI1335" i="26" s="1"/>
  <c r="AF1335" i="26"/>
  <c r="AG1335" i="26"/>
  <c r="AH1335" i="26"/>
  <c r="BE1335" i="26"/>
  <c r="BF1335" i="26"/>
  <c r="BG1335" i="26"/>
  <c r="AA1334" i="26"/>
  <c r="AI1334" i="26" s="1"/>
  <c r="AF1334" i="26"/>
  <c r="AG1334" i="26"/>
  <c r="AH1334" i="26"/>
  <c r="BE1334" i="26"/>
  <c r="BF1334" i="26"/>
  <c r="BG1334" i="26"/>
  <c r="BE1333" i="26"/>
  <c r="BF1333" i="26"/>
  <c r="BG1333" i="26"/>
  <c r="AF1333" i="26"/>
  <c r="AH1333" i="26"/>
  <c r="AA1333" i="26"/>
  <c r="AI1333" i="26" s="1"/>
  <c r="AG1333" i="26"/>
  <c r="AA1331" i="26" l="1"/>
  <c r="AI1331" i="26" s="1"/>
  <c r="AF1331" i="26"/>
  <c r="AG1331" i="26"/>
  <c r="AH1331" i="26"/>
  <c r="BE1331" i="26"/>
  <c r="BF1331" i="26"/>
  <c r="BG1331" i="26"/>
  <c r="AA1328" i="26" l="1"/>
  <c r="AI1328" i="26" s="1"/>
  <c r="AF1328" i="26"/>
  <c r="AG1328" i="26"/>
  <c r="AH1328" i="26"/>
  <c r="BE1328" i="26"/>
  <c r="BF1328" i="26"/>
  <c r="BG1328" i="26"/>
  <c r="AA1329" i="26"/>
  <c r="AI1329" i="26" s="1"/>
  <c r="AF1329" i="26"/>
  <c r="AG1329" i="26"/>
  <c r="AH1329" i="26"/>
  <c r="BE1329" i="26"/>
  <c r="BF1329" i="26"/>
  <c r="BG1329" i="26"/>
  <c r="AA1330" i="26"/>
  <c r="AI1330" i="26" s="1"/>
  <c r="AF1330" i="26"/>
  <c r="AG1330" i="26"/>
  <c r="AH1330" i="26"/>
  <c r="BE1330" i="26"/>
  <c r="BF1330" i="26"/>
  <c r="BG1330" i="26"/>
  <c r="AA1327" i="26"/>
  <c r="AI1327" i="26" s="1"/>
  <c r="AF1327" i="26"/>
  <c r="AG1327" i="26"/>
  <c r="AH1327" i="26"/>
  <c r="BE1327" i="26"/>
  <c r="BF1327" i="26"/>
  <c r="BG1327" i="26"/>
  <c r="BE1326" i="26"/>
  <c r="BF1326" i="26"/>
  <c r="BG1326" i="26"/>
  <c r="AA1326" i="26"/>
  <c r="AI1326" i="26" s="1"/>
  <c r="AF1326" i="26"/>
  <c r="AG1326" i="26"/>
  <c r="AH1326" i="26"/>
  <c r="AA1325" i="26" l="1"/>
  <c r="AI1325" i="26" s="1"/>
  <c r="AF1325" i="26"/>
  <c r="AG1325" i="26"/>
  <c r="AH1325" i="26"/>
  <c r="BE1325" i="26"/>
  <c r="BF1325" i="26"/>
  <c r="BG1325" i="26"/>
  <c r="BG1324" i="26"/>
  <c r="BF1324" i="26"/>
  <c r="BE1324" i="26"/>
  <c r="AH1324" i="26"/>
  <c r="AG1324" i="26"/>
  <c r="AF1324" i="26"/>
  <c r="AA1324" i="26"/>
  <c r="AI1324" i="26" s="1"/>
  <c r="BG1323" i="26"/>
  <c r="BF1323" i="26"/>
  <c r="BE1323" i="26"/>
  <c r="AH1323" i="26"/>
  <c r="AG1323" i="26"/>
  <c r="AF1323" i="26"/>
  <c r="AA1323" i="26"/>
  <c r="AI1323" i="26" s="1"/>
  <c r="BG1322" i="26"/>
  <c r="BF1322" i="26"/>
  <c r="BE1322" i="26"/>
  <c r="AH1322" i="26"/>
  <c r="AG1322" i="26"/>
  <c r="AF1322" i="26"/>
  <c r="AA1322" i="26"/>
  <c r="AI1322" i="26" s="1"/>
  <c r="BE1319" i="26"/>
  <c r="BF1319" i="26"/>
  <c r="BG1319" i="26"/>
  <c r="AA1321" i="26"/>
  <c r="AI1321" i="26" s="1"/>
  <c r="AF1321" i="26"/>
  <c r="AG1321" i="26"/>
  <c r="AH1321" i="26"/>
  <c r="BE1321" i="26"/>
  <c r="BF1321" i="26"/>
  <c r="BG1321" i="26"/>
  <c r="AA1319" i="26"/>
  <c r="AI1319" i="26" s="1"/>
  <c r="AF1319" i="26"/>
  <c r="AG1319" i="26"/>
  <c r="AH1319" i="26"/>
  <c r="AF1320" i="26"/>
  <c r="AG1320" i="26"/>
  <c r="AH1320" i="26"/>
  <c r="BE1320" i="26"/>
  <c r="BF1320" i="26"/>
  <c r="BG1320" i="26"/>
  <c r="AA1320" i="26"/>
  <c r="AI1320" i="26" s="1"/>
  <c r="AF1318" i="26"/>
  <c r="AG1318" i="26"/>
  <c r="AH1318" i="26"/>
  <c r="BE1318" i="26"/>
  <c r="BF1318" i="26"/>
  <c r="BG1318" i="26"/>
  <c r="AA1318" i="26"/>
  <c r="AI1318" i="26" s="1"/>
  <c r="BE1317" i="26"/>
  <c r="BF1317" i="26"/>
  <c r="BG1317" i="26"/>
  <c r="AF1317" i="26"/>
  <c r="AH1317" i="26"/>
  <c r="AA1317" i="26"/>
  <c r="AI1317" i="26" s="1"/>
  <c r="AG1317" i="26"/>
  <c r="BE1316" i="26"/>
  <c r="BF1316" i="26"/>
  <c r="BG1316" i="26"/>
  <c r="AF1316" i="26"/>
  <c r="AH1316" i="26"/>
  <c r="AA1316" i="26"/>
  <c r="AI1316" i="26" s="1"/>
  <c r="AG1316" i="26"/>
  <c r="BE1315" i="26" l="1"/>
  <c r="BF1315" i="26"/>
  <c r="BG1315" i="26"/>
  <c r="AF1315" i="26"/>
  <c r="AH1315" i="26"/>
  <c r="AA1315" i="26"/>
  <c r="AI1315" i="26" s="1"/>
  <c r="AG1315" i="26"/>
  <c r="BE3" i="29" l="1"/>
  <c r="BF3" i="29"/>
  <c r="BG3" i="29"/>
  <c r="BE4" i="29"/>
  <c r="BF4" i="29"/>
  <c r="BG4" i="29"/>
  <c r="BE5" i="29"/>
  <c r="BF5" i="29"/>
  <c r="BG5" i="29"/>
  <c r="BE6" i="29"/>
  <c r="BF6" i="29"/>
  <c r="BG6" i="29"/>
  <c r="BE7" i="29"/>
  <c r="BF7" i="29"/>
  <c r="BG7" i="29"/>
  <c r="BE8" i="29"/>
  <c r="BF8" i="29"/>
  <c r="BG8" i="29"/>
  <c r="BE9" i="29"/>
  <c r="BF9" i="29"/>
  <c r="BG9" i="29"/>
  <c r="BE10" i="29"/>
  <c r="BF10" i="29"/>
  <c r="BG10" i="29"/>
  <c r="BE11" i="29"/>
  <c r="BF11" i="29"/>
  <c r="BG11" i="29"/>
  <c r="BE12" i="29"/>
  <c r="BF12" i="29"/>
  <c r="BG12" i="29"/>
  <c r="BE13" i="29"/>
  <c r="BF13" i="29"/>
  <c r="BG13" i="29"/>
  <c r="BE14" i="29"/>
  <c r="BF14" i="29"/>
  <c r="BG14" i="29"/>
  <c r="BE15" i="29"/>
  <c r="BF15" i="29"/>
  <c r="BG15" i="29"/>
  <c r="BE16" i="29"/>
  <c r="BF16" i="29"/>
  <c r="BG16" i="29"/>
  <c r="BE17" i="29"/>
  <c r="BF17" i="29"/>
  <c r="BG17" i="29"/>
  <c r="BG2" i="29"/>
  <c r="BF2" i="29"/>
  <c r="BE2" i="29"/>
  <c r="AF15" i="29"/>
  <c r="AF16" i="29"/>
  <c r="AF17" i="29"/>
  <c r="AF14" i="29"/>
  <c r="AF1312" i="26" l="1"/>
  <c r="AF1313" i="26"/>
  <c r="AF1314" i="26"/>
  <c r="AF1311" i="26" l="1"/>
  <c r="BE1311" i="26"/>
  <c r="BF1311" i="26"/>
  <c r="BG1311" i="26"/>
  <c r="BE1312" i="26"/>
  <c r="BF1312" i="26"/>
  <c r="BG1312" i="26"/>
  <c r="BE1313" i="26"/>
  <c r="BF1313" i="26"/>
  <c r="BG1313" i="26"/>
  <c r="BE1314" i="26"/>
  <c r="BF1314" i="26"/>
  <c r="BG1314" i="26"/>
  <c r="AG1311" i="26"/>
  <c r="AH1311" i="26"/>
  <c r="AG1312" i="26"/>
  <c r="AH1312" i="26"/>
  <c r="AG1313" i="26"/>
  <c r="AH1313" i="26"/>
  <c r="AG1314" i="26"/>
  <c r="AH1314" i="26"/>
  <c r="AA1311" i="26"/>
  <c r="AI1311" i="26" s="1"/>
  <c r="AA1312" i="26"/>
  <c r="AI1312" i="26" s="1"/>
  <c r="AA1313" i="26"/>
  <c r="AI1313" i="26" s="1"/>
  <c r="AA1314" i="26"/>
  <c r="AI1314" i="26" s="1"/>
  <c r="BE3" i="26" l="1"/>
  <c r="BE4" i="26"/>
  <c r="BE5" i="26"/>
  <c r="BE6" i="26"/>
  <c r="BE7" i="26"/>
  <c r="BE8" i="26"/>
  <c r="BE9" i="26"/>
  <c r="BE10" i="26"/>
  <c r="BE11" i="26"/>
  <c r="BE12" i="26"/>
  <c r="BE13" i="26"/>
  <c r="BE14" i="26"/>
  <c r="BE15" i="26"/>
  <c r="BE16" i="26"/>
  <c r="BE17" i="26"/>
  <c r="BE18" i="26"/>
  <c r="BE19" i="26"/>
  <c r="BE20" i="26"/>
  <c r="BE21" i="26"/>
  <c r="BE22" i="26"/>
  <c r="BE23" i="26"/>
  <c r="BE24" i="26"/>
  <c r="BE25" i="26"/>
  <c r="BE26" i="26"/>
  <c r="BE27" i="26"/>
  <c r="BE28" i="26"/>
  <c r="BE29" i="26"/>
  <c r="BE30" i="26"/>
  <c r="BE31" i="26"/>
  <c r="BE32" i="26"/>
  <c r="BE33" i="26"/>
  <c r="BE34" i="26"/>
  <c r="BE35" i="26"/>
  <c r="BE36" i="26"/>
  <c r="BE37" i="26"/>
  <c r="BE38" i="26"/>
  <c r="BE39" i="26"/>
  <c r="BE40" i="26"/>
  <c r="BE41" i="26"/>
  <c r="BE42" i="26"/>
  <c r="BE43" i="26"/>
  <c r="BE44" i="26"/>
  <c r="BE45" i="26"/>
  <c r="BE46" i="26"/>
  <c r="BE47" i="26"/>
  <c r="BE48" i="26"/>
  <c r="BE49" i="26"/>
  <c r="BE50" i="26"/>
  <c r="BE51" i="26"/>
  <c r="BE52" i="26"/>
  <c r="BE53" i="26"/>
  <c r="BE54" i="26"/>
  <c r="BE55" i="26"/>
  <c r="BE56" i="26"/>
  <c r="BE57" i="26"/>
  <c r="BE58" i="26"/>
  <c r="BE59" i="26"/>
  <c r="BE60" i="26"/>
  <c r="BE61" i="26"/>
  <c r="BE62" i="26"/>
  <c r="BE63" i="26"/>
  <c r="BE64" i="26"/>
  <c r="BE65" i="26"/>
  <c r="BE66" i="26"/>
  <c r="BE67" i="26"/>
  <c r="BE68" i="26"/>
  <c r="BE69" i="26"/>
  <c r="BE70" i="26"/>
  <c r="BE71" i="26"/>
  <c r="BE72" i="26"/>
  <c r="BE73" i="26"/>
  <c r="BE74" i="26"/>
  <c r="BE75" i="26"/>
  <c r="BE76" i="26"/>
  <c r="BE77" i="26"/>
  <c r="BE78" i="26"/>
  <c r="BE79" i="26"/>
  <c r="BE80" i="26"/>
  <c r="BE81" i="26"/>
  <c r="BE82" i="26"/>
  <c r="BE83" i="26"/>
  <c r="BE84" i="26"/>
  <c r="BE85" i="26"/>
  <c r="BE86" i="26"/>
  <c r="BE87" i="26"/>
  <c r="BE88" i="26"/>
  <c r="BE89" i="26"/>
  <c r="BE90" i="26"/>
  <c r="BE91" i="26"/>
  <c r="BE92" i="26"/>
  <c r="BE93" i="26"/>
  <c r="BE94" i="26"/>
  <c r="BE95" i="26"/>
  <c r="BE96" i="26"/>
  <c r="BE97" i="26"/>
  <c r="BE98" i="26"/>
  <c r="BE99" i="26"/>
  <c r="BE100" i="26"/>
  <c r="BE101" i="26"/>
  <c r="BE102" i="26"/>
  <c r="BE103" i="26"/>
  <c r="BE104" i="26"/>
  <c r="BE105" i="26"/>
  <c r="BE106" i="26"/>
  <c r="BE107" i="26"/>
  <c r="BE108" i="26"/>
  <c r="BE109" i="26"/>
  <c r="BE110" i="26"/>
  <c r="BE111" i="26"/>
  <c r="BE112" i="26"/>
  <c r="BE113" i="26"/>
  <c r="BE114" i="26"/>
  <c r="BE115" i="26"/>
  <c r="BE116" i="26"/>
  <c r="BE117" i="26"/>
  <c r="BE118" i="26"/>
  <c r="BE119" i="26"/>
  <c r="BE120" i="26"/>
  <c r="BE121" i="26"/>
  <c r="BE122" i="26"/>
  <c r="BE123" i="26"/>
  <c r="BE124" i="26"/>
  <c r="BE125" i="26"/>
  <c r="BE126" i="26"/>
  <c r="BE127" i="26"/>
  <c r="BE128" i="26"/>
  <c r="BE129" i="26"/>
  <c r="BE130" i="26"/>
  <c r="BE131" i="26"/>
  <c r="BE132" i="26"/>
  <c r="BE133" i="26"/>
  <c r="BE134" i="26"/>
  <c r="BE135" i="26"/>
  <c r="BE136" i="26"/>
  <c r="BE137" i="26"/>
  <c r="BE138" i="26"/>
  <c r="BE139" i="26"/>
  <c r="BE140" i="26"/>
  <c r="BE141" i="26"/>
  <c r="BE142" i="26"/>
  <c r="BE143" i="26"/>
  <c r="BE144" i="26"/>
  <c r="BE145" i="26"/>
  <c r="BE146" i="26"/>
  <c r="BE147" i="26"/>
  <c r="BE148" i="26"/>
  <c r="BE149" i="26"/>
  <c r="BE150" i="26"/>
  <c r="BE151" i="26"/>
  <c r="BE152" i="26"/>
  <c r="BE153" i="26"/>
  <c r="BE154" i="26"/>
  <c r="BE155" i="26"/>
  <c r="BE156" i="26"/>
  <c r="BE157" i="26"/>
  <c r="BE158" i="26"/>
  <c r="BE159" i="26"/>
  <c r="BE160" i="26"/>
  <c r="BE161" i="26"/>
  <c r="BE162" i="26"/>
  <c r="BE163" i="26"/>
  <c r="BE164" i="26"/>
  <c r="BE165" i="26"/>
  <c r="BE166" i="26"/>
  <c r="BE167" i="26"/>
  <c r="BE168" i="26"/>
  <c r="BE169" i="26"/>
  <c r="BE170" i="26"/>
  <c r="BE171" i="26"/>
  <c r="BE172" i="26"/>
  <c r="BE173" i="26"/>
  <c r="BE174" i="26"/>
  <c r="BE175" i="26"/>
  <c r="BE176" i="26"/>
  <c r="BE177" i="26"/>
  <c r="BE178" i="26"/>
  <c r="BE179" i="26"/>
  <c r="BE180" i="26"/>
  <c r="BE181" i="26"/>
  <c r="BE182" i="26"/>
  <c r="BE183" i="26"/>
  <c r="BE184" i="26"/>
  <c r="BE185" i="26"/>
  <c r="BE186" i="26"/>
  <c r="BE187" i="26"/>
  <c r="BE188" i="26"/>
  <c r="BE189" i="26"/>
  <c r="BE190" i="26"/>
  <c r="BE191" i="26"/>
  <c r="BE192" i="26"/>
  <c r="BE193" i="26"/>
  <c r="BE194" i="26"/>
  <c r="BE195" i="26"/>
  <c r="BE196" i="26"/>
  <c r="BE197" i="26"/>
  <c r="BE198" i="26"/>
  <c r="BE199" i="26"/>
  <c r="BE200" i="26"/>
  <c r="BE201" i="26"/>
  <c r="BE202" i="26"/>
  <c r="BE203" i="26"/>
  <c r="BE204" i="26"/>
  <c r="BE205" i="26"/>
  <c r="BE206" i="26"/>
  <c r="BE207" i="26"/>
  <c r="BE208" i="26"/>
  <c r="BE209" i="26"/>
  <c r="BE210" i="26"/>
  <c r="BE211" i="26"/>
  <c r="BE212" i="26"/>
  <c r="BE213" i="26"/>
  <c r="BE214" i="26"/>
  <c r="BE215" i="26"/>
  <c r="BE216" i="26"/>
  <c r="BE217" i="26"/>
  <c r="BE218" i="26"/>
  <c r="BE219" i="26"/>
  <c r="BE220" i="26"/>
  <c r="BE221" i="26"/>
  <c r="BE222" i="26"/>
  <c r="BE223" i="26"/>
  <c r="BE224" i="26"/>
  <c r="BE225" i="26"/>
  <c r="BE226" i="26"/>
  <c r="BE227" i="26"/>
  <c r="BE228" i="26"/>
  <c r="BE229" i="26"/>
  <c r="BE230" i="26"/>
  <c r="BE231" i="26"/>
  <c r="BE232" i="26"/>
  <c r="BE233" i="26"/>
  <c r="BE234" i="26"/>
  <c r="BE235" i="26"/>
  <c r="BE236" i="26"/>
  <c r="BE237" i="26"/>
  <c r="BE238" i="26"/>
  <c r="BE239" i="26"/>
  <c r="BE240" i="26"/>
  <c r="BE241" i="26"/>
  <c r="BE242" i="26"/>
  <c r="BE243" i="26"/>
  <c r="BE244" i="26"/>
  <c r="BE245" i="26"/>
  <c r="BE246" i="26"/>
  <c r="BE247" i="26"/>
  <c r="BE248" i="26"/>
  <c r="BE249" i="26"/>
  <c r="BE250" i="26"/>
  <c r="BE251" i="26"/>
  <c r="BE252" i="26"/>
  <c r="BE253" i="26"/>
  <c r="BE254" i="26"/>
  <c r="BE255" i="26"/>
  <c r="BE256" i="26"/>
  <c r="BE257" i="26"/>
  <c r="BE258" i="26"/>
  <c r="BE259" i="26"/>
  <c r="BE260" i="26"/>
  <c r="BE261" i="26"/>
  <c r="BE262" i="26"/>
  <c r="BE263" i="26"/>
  <c r="BE264" i="26"/>
  <c r="BE265" i="26"/>
  <c r="BE266" i="26"/>
  <c r="BE267" i="26"/>
  <c r="BE268" i="26"/>
  <c r="BE269" i="26"/>
  <c r="BE270" i="26"/>
  <c r="BE271" i="26"/>
  <c r="BE272" i="26"/>
  <c r="BE273" i="26"/>
  <c r="BE274" i="26"/>
  <c r="BE275" i="26"/>
  <c r="BE276" i="26"/>
  <c r="BE277" i="26"/>
  <c r="BE278" i="26"/>
  <c r="BE279" i="26"/>
  <c r="BE280" i="26"/>
  <c r="BE281" i="26"/>
  <c r="BE282" i="26"/>
  <c r="BE283" i="26"/>
  <c r="BE284" i="26"/>
  <c r="BE285" i="26"/>
  <c r="BE286" i="26"/>
  <c r="BE287" i="26"/>
  <c r="BE288" i="26"/>
  <c r="BE289" i="26"/>
  <c r="BE290" i="26"/>
  <c r="BE291" i="26"/>
  <c r="BE292" i="26"/>
  <c r="BE293" i="26"/>
  <c r="BE294" i="26"/>
  <c r="BE295" i="26"/>
  <c r="BE296" i="26"/>
  <c r="BE297" i="26"/>
  <c r="BE298" i="26"/>
  <c r="BE299" i="26"/>
  <c r="BE300" i="26"/>
  <c r="BE301" i="26"/>
  <c r="BE302" i="26"/>
  <c r="BE303" i="26"/>
  <c r="BE304" i="26"/>
  <c r="BE305" i="26"/>
  <c r="BE306" i="26"/>
  <c r="BE307" i="26"/>
  <c r="BE308" i="26"/>
  <c r="BE309" i="26"/>
  <c r="BE331" i="26"/>
  <c r="BE311" i="26"/>
  <c r="BE312" i="26"/>
  <c r="BE313" i="26"/>
  <c r="BE314" i="26"/>
  <c r="BE315" i="26"/>
  <c r="BE316" i="26"/>
  <c r="BE317" i="26"/>
  <c r="BE318" i="26"/>
  <c r="BE319" i="26"/>
  <c r="BE320" i="26"/>
  <c r="BE321" i="26"/>
  <c r="BE322" i="26"/>
  <c r="BE323" i="26"/>
  <c r="BE324" i="26"/>
  <c r="BE332" i="26"/>
  <c r="BE326" i="26"/>
  <c r="BE327" i="26"/>
  <c r="BE328" i="26"/>
  <c r="BE310" i="26"/>
  <c r="BE325" i="26"/>
  <c r="BE329" i="26"/>
  <c r="BE330" i="26"/>
  <c r="BE333" i="26"/>
  <c r="BE334" i="26"/>
  <c r="BE335" i="26"/>
  <c r="BE336" i="26"/>
  <c r="BE337" i="26"/>
  <c r="BE338" i="26"/>
  <c r="BE340" i="26"/>
  <c r="BE341" i="26"/>
  <c r="BE342" i="26"/>
  <c r="BE354" i="26"/>
  <c r="BE355" i="26"/>
  <c r="BE344" i="26"/>
  <c r="BE345" i="26"/>
  <c r="BE346" i="26"/>
  <c r="BE347" i="26"/>
  <c r="BE348" i="26"/>
  <c r="BE349" i="26"/>
  <c r="BE350" i="26"/>
  <c r="BE339" i="26"/>
  <c r="BE343" i="26"/>
  <c r="BE351" i="26"/>
  <c r="BE352" i="26"/>
  <c r="BE353" i="26"/>
  <c r="BE356" i="26"/>
  <c r="BE357" i="26"/>
  <c r="BE358" i="26"/>
  <c r="BE359" i="26"/>
  <c r="BE360" i="26"/>
  <c r="BE366" i="26"/>
  <c r="BE378" i="26"/>
  <c r="BE379" i="26"/>
  <c r="BE361" i="26"/>
  <c r="BE362" i="26"/>
  <c r="BE363" i="26"/>
  <c r="BE367" i="26"/>
  <c r="BE368" i="26"/>
  <c r="BE369" i="26"/>
  <c r="BE370" i="26"/>
  <c r="BE371" i="26"/>
  <c r="BE372" i="26"/>
  <c r="BE373" i="26"/>
  <c r="BE374" i="26"/>
  <c r="BE375" i="26"/>
  <c r="BE376" i="26"/>
  <c r="BE377" i="26"/>
  <c r="BE380" i="26"/>
  <c r="BE384" i="26"/>
  <c r="BE402" i="26"/>
  <c r="BE381" i="26"/>
  <c r="BE382" i="26"/>
  <c r="BE383" i="26"/>
  <c r="BE364" i="26"/>
  <c r="BE385" i="26"/>
  <c r="BE386" i="26"/>
  <c r="BE387" i="26"/>
  <c r="BE388" i="26"/>
  <c r="BE389" i="26"/>
  <c r="BE390" i="26"/>
  <c r="BE391" i="26"/>
  <c r="BE392" i="26"/>
  <c r="BE393" i="26"/>
  <c r="BE394" i="26"/>
  <c r="BE395" i="26"/>
  <c r="BE396" i="26"/>
  <c r="BE397" i="26"/>
  <c r="BE398" i="26"/>
  <c r="BE399" i="26"/>
  <c r="BE400" i="26"/>
  <c r="BE401" i="26"/>
  <c r="BE403" i="26"/>
  <c r="BE404" i="26"/>
  <c r="BE405" i="26"/>
  <c r="BE365" i="26"/>
  <c r="BE406" i="26"/>
  <c r="BE407" i="26"/>
  <c r="BE408" i="26"/>
  <c r="BE409" i="26"/>
  <c r="BE410" i="26"/>
  <c r="BE411" i="26"/>
  <c r="BE412" i="26"/>
  <c r="BE413" i="26"/>
  <c r="BE414" i="26"/>
  <c r="BE415" i="26"/>
  <c r="BE416" i="26"/>
  <c r="BE417" i="26"/>
  <c r="BE418" i="26"/>
  <c r="BE419" i="26"/>
  <c r="BE420" i="26"/>
  <c r="BE421" i="26"/>
  <c r="BE422" i="26"/>
  <c r="BE423" i="26"/>
  <c r="BE424" i="26"/>
  <c r="BE425" i="26"/>
  <c r="BE426" i="26"/>
  <c r="BE427" i="26"/>
  <c r="BE428" i="26"/>
  <c r="BE429" i="26"/>
  <c r="BE430" i="26"/>
  <c r="BE431" i="26"/>
  <c r="BE432" i="26"/>
  <c r="BE433" i="26"/>
  <c r="BE434" i="26"/>
  <c r="BE435" i="26"/>
  <c r="BE436" i="26"/>
  <c r="BE453" i="26"/>
  <c r="BE454" i="26"/>
  <c r="BE455" i="26"/>
  <c r="BE440" i="26"/>
  <c r="BE441" i="26"/>
  <c r="BE442" i="26"/>
  <c r="BE443" i="26"/>
  <c r="BE444" i="26"/>
  <c r="BE445" i="26"/>
  <c r="BE446" i="26"/>
  <c r="BE447" i="26"/>
  <c r="BE448" i="26"/>
  <c r="BE449" i="26"/>
  <c r="BE450" i="26"/>
  <c r="BE451" i="26"/>
  <c r="BE452" i="26"/>
  <c r="BE456" i="26"/>
  <c r="BE457" i="26"/>
  <c r="BE458" i="26"/>
  <c r="BE468" i="26"/>
  <c r="BE469" i="26"/>
  <c r="BE470" i="26"/>
  <c r="BE459" i="26"/>
  <c r="BE460" i="26"/>
  <c r="BE461" i="26"/>
  <c r="BE462" i="26"/>
  <c r="BE463" i="26"/>
  <c r="BE464" i="26"/>
  <c r="BE465" i="26"/>
  <c r="BE466" i="26"/>
  <c r="BE467" i="26"/>
  <c r="BE489" i="26"/>
  <c r="BE490" i="26"/>
  <c r="BE491" i="26"/>
  <c r="BE500" i="26"/>
  <c r="BE472" i="26"/>
  <c r="BE473" i="26"/>
  <c r="BE437" i="26"/>
  <c r="BE438" i="26"/>
  <c r="BE476" i="26"/>
  <c r="BE477" i="26"/>
  <c r="BE478" i="26"/>
  <c r="BE479" i="26"/>
  <c r="BE480" i="26"/>
  <c r="BE481" i="26"/>
  <c r="BE482" i="26"/>
  <c r="BE483" i="26"/>
  <c r="BE484" i="26"/>
  <c r="BE485" i="26"/>
  <c r="BE486" i="26"/>
  <c r="BE487" i="26"/>
  <c r="BE488" i="26"/>
  <c r="BE439" i="26"/>
  <c r="BE471" i="26"/>
  <c r="BE474" i="26"/>
  <c r="BE492" i="26"/>
  <c r="BE493" i="26"/>
  <c r="BE494" i="26"/>
  <c r="BE495" i="26"/>
  <c r="BE496" i="26"/>
  <c r="BE497" i="26"/>
  <c r="BE498" i="26"/>
  <c r="BE499" i="26"/>
  <c r="BE475" i="26"/>
  <c r="BE501" i="26"/>
  <c r="BE502" i="26"/>
  <c r="BE503" i="26"/>
  <c r="BE504" i="26"/>
  <c r="BE505" i="26"/>
  <c r="BE506" i="26"/>
  <c r="BE507" i="26"/>
  <c r="BE508" i="26"/>
  <c r="BE509" i="26"/>
  <c r="BE510" i="26"/>
  <c r="BE511" i="26"/>
  <c r="BE512" i="26"/>
  <c r="BE513" i="26"/>
  <c r="BE514" i="26"/>
  <c r="BE515" i="26"/>
  <c r="BE518" i="26"/>
  <c r="BE519" i="26"/>
  <c r="BE520" i="26"/>
  <c r="BE521" i="26"/>
  <c r="BE522" i="26"/>
  <c r="BE541" i="26"/>
  <c r="BE542" i="26"/>
  <c r="BE523" i="26"/>
  <c r="BE524" i="26"/>
  <c r="BE525" i="26"/>
  <c r="BE526" i="26"/>
  <c r="BE527" i="26"/>
  <c r="BE528" i="26"/>
  <c r="BE529" i="26"/>
  <c r="BE530" i="26"/>
  <c r="BE531" i="26"/>
  <c r="BE532" i="26"/>
  <c r="BE533" i="26"/>
  <c r="BE534" i="26"/>
  <c r="BE535" i="26"/>
  <c r="BE536" i="26"/>
  <c r="BE537" i="26"/>
  <c r="BE538" i="26"/>
  <c r="BE539" i="26"/>
  <c r="BE540" i="26"/>
  <c r="BE546" i="26"/>
  <c r="BE549" i="26"/>
  <c r="BE581" i="26"/>
  <c r="BE583" i="26"/>
  <c r="BE584" i="26"/>
  <c r="BE592" i="26"/>
  <c r="BE547" i="26"/>
  <c r="BE548" i="26"/>
  <c r="BE516" i="26"/>
  <c r="BE550" i="26"/>
  <c r="BE551" i="26"/>
  <c r="BE552" i="26"/>
  <c r="BE553" i="26"/>
  <c r="BE554" i="26"/>
  <c r="BE555" i="26"/>
  <c r="BE556" i="26"/>
  <c r="BE557" i="26"/>
  <c r="BE558" i="26"/>
  <c r="BE559" i="26"/>
  <c r="BE560" i="26"/>
  <c r="BE561" i="26"/>
  <c r="BE562" i="26"/>
  <c r="BE563" i="26"/>
  <c r="BE564" i="26"/>
  <c r="BE565" i="26"/>
  <c r="BE566" i="26"/>
  <c r="BE567" i="26"/>
  <c r="BE568" i="26"/>
  <c r="BE569" i="26"/>
  <c r="BE570" i="26"/>
  <c r="BE571" i="26"/>
  <c r="BE572" i="26"/>
  <c r="BE573" i="26"/>
  <c r="BE574" i="26"/>
  <c r="BE575" i="26"/>
  <c r="BE576" i="26"/>
  <c r="BE577" i="26"/>
  <c r="BE578" i="26"/>
  <c r="BE579" i="26"/>
  <c r="BE580" i="26"/>
  <c r="BE517" i="26"/>
  <c r="BE582" i="26"/>
  <c r="BE543" i="26"/>
  <c r="BE544" i="26"/>
  <c r="BE585" i="26"/>
  <c r="BE586" i="26"/>
  <c r="BE587" i="26"/>
  <c r="BE588" i="26"/>
  <c r="BE589" i="26"/>
  <c r="BE590" i="26"/>
  <c r="BE591" i="26"/>
  <c r="BE593" i="26"/>
  <c r="BE621" i="26"/>
  <c r="BE594" i="26"/>
  <c r="BE595" i="26"/>
  <c r="BE596" i="26"/>
  <c r="BE597" i="26"/>
  <c r="BE598" i="26"/>
  <c r="BE599" i="26"/>
  <c r="BE600" i="26"/>
  <c r="BE601" i="26"/>
  <c r="BE602" i="26"/>
  <c r="BE603" i="26"/>
  <c r="BE604" i="26"/>
  <c r="BE605" i="26"/>
  <c r="BE606" i="26"/>
  <c r="BE607" i="26"/>
  <c r="BE608" i="26"/>
  <c r="BE609" i="26"/>
  <c r="BE610" i="26"/>
  <c r="BE611" i="26"/>
  <c r="BE612" i="26"/>
  <c r="BE613" i="26"/>
  <c r="BE614" i="26"/>
  <c r="BE615" i="26"/>
  <c r="BE616" i="26"/>
  <c r="BE617" i="26"/>
  <c r="BE618" i="26"/>
  <c r="BE619" i="26"/>
  <c r="BE620" i="26"/>
  <c r="BE622" i="26"/>
  <c r="BE623" i="26"/>
  <c r="BE638" i="26"/>
  <c r="BE624" i="26"/>
  <c r="BE625" i="26"/>
  <c r="BE626" i="26"/>
  <c r="BE627" i="26"/>
  <c r="BE628" i="26"/>
  <c r="BE629" i="26"/>
  <c r="BE630" i="26"/>
  <c r="BE631" i="26"/>
  <c r="BE632" i="26"/>
  <c r="BE633" i="26"/>
  <c r="BE634" i="26"/>
  <c r="BE635" i="26"/>
  <c r="BE636" i="26"/>
  <c r="BE637" i="26"/>
  <c r="BE639" i="26"/>
  <c r="BE648" i="26"/>
  <c r="BE640" i="26"/>
  <c r="BE641" i="26"/>
  <c r="BE642" i="26"/>
  <c r="BE643" i="26"/>
  <c r="BE644" i="26"/>
  <c r="BE645" i="26"/>
  <c r="BE646" i="26"/>
  <c r="BE647" i="26"/>
  <c r="BE545" i="26"/>
  <c r="BE649" i="26"/>
  <c r="BE650" i="26"/>
  <c r="BE651" i="26"/>
  <c r="BE652" i="26"/>
  <c r="BE653" i="26"/>
  <c r="BE654" i="26"/>
  <c r="BE655" i="26"/>
  <c r="BE656" i="26"/>
  <c r="BE657" i="26"/>
  <c r="BE658" i="26"/>
  <c r="BE659" i="26"/>
  <c r="BE660" i="26"/>
  <c r="BE661" i="26"/>
  <c r="BE662" i="26"/>
  <c r="BE663" i="26"/>
  <c r="BE664" i="26"/>
  <c r="BE665" i="26"/>
  <c r="BE666" i="26"/>
  <c r="BE667" i="26"/>
  <c r="BE668" i="26"/>
  <c r="BE669" i="26"/>
  <c r="BE670" i="26"/>
  <c r="BE671" i="26"/>
  <c r="BE672" i="26"/>
  <c r="BE673" i="26"/>
  <c r="BE674" i="26"/>
  <c r="BE675" i="26"/>
  <c r="BE676" i="26"/>
  <c r="BE677" i="26"/>
  <c r="BE678" i="26"/>
  <c r="BE679" i="26"/>
  <c r="BE680" i="26"/>
  <c r="BE681" i="26"/>
  <c r="BE682" i="26"/>
  <c r="BE683" i="26"/>
  <c r="BE684" i="26"/>
  <c r="BE685" i="26"/>
  <c r="BE686" i="26"/>
  <c r="BE687" i="26"/>
  <c r="BE688" i="26"/>
  <c r="BE689" i="26"/>
  <c r="BE690" i="26"/>
  <c r="BE691" i="26"/>
  <c r="BE692" i="26"/>
  <c r="BE693" i="26"/>
  <c r="BE694" i="26"/>
  <c r="BE695" i="26"/>
  <c r="BE696" i="26"/>
  <c r="BE697" i="26"/>
  <c r="BE698" i="26"/>
  <c r="BE699" i="26"/>
  <c r="BE700" i="26"/>
  <c r="BE701" i="26"/>
  <c r="BE702" i="26"/>
  <c r="BE703" i="26"/>
  <c r="BE704" i="26"/>
  <c r="BE705" i="26"/>
  <c r="BE706" i="26"/>
  <c r="BE707" i="26"/>
  <c r="BE708" i="26"/>
  <c r="BE709" i="26"/>
  <c r="BE710" i="26"/>
  <c r="BE711" i="26"/>
  <c r="BE712" i="26"/>
  <c r="BE713" i="26"/>
  <c r="BE714" i="26"/>
  <c r="BE715" i="26"/>
  <c r="BE716" i="26"/>
  <c r="BE717" i="26"/>
  <c r="BE718" i="26"/>
  <c r="BE719" i="26"/>
  <c r="BE720" i="26"/>
  <c r="BE721" i="26"/>
  <c r="BE722" i="26"/>
  <c r="BE723" i="26"/>
  <c r="BE724" i="26"/>
  <c r="BE725" i="26"/>
  <c r="BE726" i="26"/>
  <c r="BE727" i="26"/>
  <c r="BE728" i="26"/>
  <c r="BE729" i="26"/>
  <c r="BE730" i="26"/>
  <c r="BE731" i="26"/>
  <c r="BE732" i="26"/>
  <c r="BE733" i="26"/>
  <c r="BE734" i="26"/>
  <c r="BE735" i="26"/>
  <c r="BE736" i="26"/>
  <c r="BE737" i="26"/>
  <c r="BE738" i="26"/>
  <c r="BE739" i="26"/>
  <c r="BE740" i="26"/>
  <c r="BE741" i="26"/>
  <c r="BE742" i="26"/>
  <c r="BE743" i="26"/>
  <c r="BE744" i="26"/>
  <c r="BE745" i="26"/>
  <c r="BE746" i="26"/>
  <c r="BE747" i="26"/>
  <c r="BE748" i="26"/>
  <c r="BE749" i="26"/>
  <c r="BE750" i="26"/>
  <c r="BE751" i="26"/>
  <c r="BE752" i="26"/>
  <c r="BE753" i="26"/>
  <c r="BE754" i="26"/>
  <c r="BE755" i="26"/>
  <c r="BE756" i="26"/>
  <c r="BE757" i="26"/>
  <c r="BE758" i="26"/>
  <c r="BE759" i="26"/>
  <c r="BE760" i="26"/>
  <c r="BE761" i="26"/>
  <c r="BE762" i="26"/>
  <c r="BE763" i="26"/>
  <c r="BE764" i="26"/>
  <c r="BE765" i="26"/>
  <c r="BE766" i="26"/>
  <c r="BE767" i="26"/>
  <c r="BE768" i="26"/>
  <c r="BE769" i="26"/>
  <c r="BE770" i="26"/>
  <c r="BE771" i="26"/>
  <c r="BE772" i="26"/>
  <c r="BE773" i="26"/>
  <c r="BE774" i="26"/>
  <c r="BE775" i="26"/>
  <c r="BE776" i="26"/>
  <c r="BE777" i="26"/>
  <c r="BE778" i="26"/>
  <c r="BE779" i="26"/>
  <c r="BE780" i="26"/>
  <c r="BE781" i="26"/>
  <c r="BE782" i="26"/>
  <c r="BE783" i="26"/>
  <c r="BE784" i="26"/>
  <c r="BE785" i="26"/>
  <c r="BE786" i="26"/>
  <c r="BE787" i="26"/>
  <c r="BE788" i="26"/>
  <c r="BE789" i="26"/>
  <c r="BE790" i="26"/>
  <c r="BE791" i="26"/>
  <c r="BE792" i="26"/>
  <c r="BE793" i="26"/>
  <c r="BE794" i="26"/>
  <c r="BE795" i="26"/>
  <c r="BE796" i="26"/>
  <c r="BE797" i="26"/>
  <c r="BE798" i="26"/>
  <c r="BE799" i="26"/>
  <c r="BE800" i="26"/>
  <c r="BE801" i="26"/>
  <c r="BE802" i="26"/>
  <c r="BE803" i="26"/>
  <c r="BE804" i="26"/>
  <c r="BE805" i="26"/>
  <c r="BE806" i="26"/>
  <c r="BE807" i="26"/>
  <c r="BE808" i="26"/>
  <c r="BE809" i="26"/>
  <c r="BE810" i="26"/>
  <c r="BE811" i="26"/>
  <c r="BE812" i="26"/>
  <c r="BE813" i="26"/>
  <c r="BE814" i="26"/>
  <c r="BE815" i="26"/>
  <c r="BE816" i="26"/>
  <c r="BE817" i="26"/>
  <c r="BE818" i="26"/>
  <c r="BE819" i="26"/>
  <c r="BE820" i="26"/>
  <c r="BE821" i="26"/>
  <c r="BE822" i="26"/>
  <c r="BE823" i="26"/>
  <c r="BE824" i="26"/>
  <c r="BE825" i="26"/>
  <c r="BE826" i="26"/>
  <c r="BE827" i="26"/>
  <c r="BE828" i="26"/>
  <c r="BE829" i="26"/>
  <c r="BE830" i="26"/>
  <c r="BE831" i="26"/>
  <c r="BE832" i="26"/>
  <c r="BE833" i="26"/>
  <c r="BE834" i="26"/>
  <c r="BE835" i="26"/>
  <c r="BE836" i="26"/>
  <c r="BE837" i="26"/>
  <c r="BE838" i="26"/>
  <c r="BE839" i="26"/>
  <c r="BE840" i="26"/>
  <c r="BE841" i="26"/>
  <c r="BE842" i="26"/>
  <c r="BE843" i="26"/>
  <c r="BE844" i="26"/>
  <c r="BE845" i="26"/>
  <c r="BE846" i="26"/>
  <c r="BE847" i="26"/>
  <c r="BE848" i="26"/>
  <c r="BE849" i="26"/>
  <c r="BE850" i="26"/>
  <c r="BE851" i="26"/>
  <c r="BE852" i="26"/>
  <c r="BE853" i="26"/>
  <c r="BE854" i="26"/>
  <c r="BE855" i="26"/>
  <c r="BE856" i="26"/>
  <c r="BE857" i="26"/>
  <c r="BE858" i="26"/>
  <c r="BE859" i="26"/>
  <c r="BE860" i="26"/>
  <c r="BE861" i="26"/>
  <c r="BE862" i="26"/>
  <c r="BE863" i="26"/>
  <c r="BE864" i="26"/>
  <c r="BE865" i="26"/>
  <c r="BE866" i="26"/>
  <c r="BE867" i="26"/>
  <c r="BE868" i="26"/>
  <c r="BE869" i="26"/>
  <c r="BE870" i="26"/>
  <c r="BE871" i="26"/>
  <c r="BE872" i="26"/>
  <c r="BE873" i="26"/>
  <c r="BE874" i="26"/>
  <c r="BE875" i="26"/>
  <c r="BE876" i="26"/>
  <c r="BE877" i="26"/>
  <c r="BE878" i="26"/>
  <c r="BE879" i="26"/>
  <c r="BE880" i="26"/>
  <c r="BE881" i="26"/>
  <c r="BE882" i="26"/>
  <c r="BE883" i="26"/>
  <c r="BE884" i="26"/>
  <c r="BE885" i="26"/>
  <c r="BE886" i="26"/>
  <c r="BE887" i="26"/>
  <c r="BE888" i="26"/>
  <c r="BE889" i="26"/>
  <c r="BE890" i="26"/>
  <c r="BE891" i="26"/>
  <c r="BE892" i="26"/>
  <c r="BE893" i="26"/>
  <c r="BE894" i="26"/>
  <c r="BE895" i="26"/>
  <c r="BE896" i="26"/>
  <c r="BE897" i="26"/>
  <c r="BE898" i="26"/>
  <c r="BE899" i="26"/>
  <c r="BE900" i="26"/>
  <c r="BE901" i="26"/>
  <c r="BE902" i="26"/>
  <c r="BE903" i="26"/>
  <c r="BE904" i="26"/>
  <c r="BE905" i="26"/>
  <c r="BE906" i="26"/>
  <c r="BE907" i="26"/>
  <c r="BE908" i="26"/>
  <c r="BE909" i="26"/>
  <c r="BE910" i="26"/>
  <c r="BE911" i="26"/>
  <c r="BE912" i="26"/>
  <c r="BE913" i="26"/>
  <c r="BE914" i="26"/>
  <c r="BE915" i="26"/>
  <c r="BE916" i="26"/>
  <c r="BE917" i="26"/>
  <c r="BE918" i="26"/>
  <c r="BE919" i="26"/>
  <c r="BE920" i="26"/>
  <c r="BE921" i="26"/>
  <c r="BE922" i="26"/>
  <c r="BE923" i="26"/>
  <c r="BE924" i="26"/>
  <c r="BE925" i="26"/>
  <c r="BE926" i="26"/>
  <c r="BE927" i="26"/>
  <c r="BE928" i="26"/>
  <c r="BE929" i="26"/>
  <c r="BE930" i="26"/>
  <c r="BE931" i="26"/>
  <c r="BE932" i="26"/>
  <c r="BE933" i="26"/>
  <c r="BE934" i="26"/>
  <c r="BE935" i="26"/>
  <c r="BE936" i="26"/>
  <c r="BE937" i="26"/>
  <c r="BE938" i="26"/>
  <c r="BE939" i="26"/>
  <c r="BE940" i="26"/>
  <c r="BE941" i="26"/>
  <c r="BE942" i="26"/>
  <c r="BE943" i="26"/>
  <c r="BE944" i="26"/>
  <c r="BE945" i="26"/>
  <c r="BE946" i="26"/>
  <c r="BE947" i="26"/>
  <c r="BE948" i="26"/>
  <c r="BE949" i="26"/>
  <c r="BE950" i="26"/>
  <c r="BE951" i="26"/>
  <c r="BE952" i="26"/>
  <c r="BE953" i="26"/>
  <c r="BE954" i="26"/>
  <c r="BE955" i="26"/>
  <c r="BE956" i="26"/>
  <c r="BE957" i="26"/>
  <c r="BE958" i="26"/>
  <c r="BE959" i="26"/>
  <c r="BE960" i="26"/>
  <c r="BE961" i="26"/>
  <c r="BE962" i="26"/>
  <c r="BE963" i="26"/>
  <c r="BE964" i="26"/>
  <c r="BE965" i="26"/>
  <c r="BE966" i="26"/>
  <c r="BE967" i="26"/>
  <c r="BE968" i="26"/>
  <c r="BE969" i="26"/>
  <c r="BE970" i="26"/>
  <c r="BE971" i="26"/>
  <c r="BE972" i="26"/>
  <c r="BE973" i="26"/>
  <c r="BE974" i="26"/>
  <c r="BE975" i="26"/>
  <c r="BE976" i="26"/>
  <c r="BE977" i="26"/>
  <c r="BE978" i="26"/>
  <c r="BE979" i="26"/>
  <c r="BE980" i="26"/>
  <c r="BE981" i="26"/>
  <c r="BE982" i="26"/>
  <c r="BE983" i="26"/>
  <c r="BE984" i="26"/>
  <c r="BE985" i="26"/>
  <c r="BE986" i="26"/>
  <c r="BE987" i="26"/>
  <c r="BE988" i="26"/>
  <c r="BE989" i="26"/>
  <c r="BE990" i="26"/>
  <c r="BE991" i="26"/>
  <c r="BE992" i="26"/>
  <c r="BE993" i="26"/>
  <c r="BE994" i="26"/>
  <c r="BE995" i="26"/>
  <c r="BE996" i="26"/>
  <c r="BE997" i="26"/>
  <c r="BE998" i="26"/>
  <c r="BE999" i="26"/>
  <c r="BE1000" i="26"/>
  <c r="BE1001" i="26"/>
  <c r="BE1002" i="26"/>
  <c r="BE1003" i="26"/>
  <c r="BE1004" i="26"/>
  <c r="BE1005" i="26"/>
  <c r="BE1006" i="26"/>
  <c r="BE1007" i="26"/>
  <c r="BE1008" i="26"/>
  <c r="BE1009" i="26"/>
  <c r="BE1010" i="26"/>
  <c r="BE1011" i="26"/>
  <c r="BE1012" i="26"/>
  <c r="BE1013" i="26"/>
  <c r="BE1014" i="26"/>
  <c r="BE1015" i="26"/>
  <c r="BE1016" i="26"/>
  <c r="BE1017" i="26"/>
  <c r="BE1018" i="26"/>
  <c r="BE1019" i="26"/>
  <c r="BE1020" i="26"/>
  <c r="BE1021" i="26"/>
  <c r="BE1022" i="26"/>
  <c r="BE1023" i="26"/>
  <c r="BE1024" i="26"/>
  <c r="BE1025" i="26"/>
  <c r="BE1026" i="26"/>
  <c r="BE1027" i="26"/>
  <c r="BE1028" i="26"/>
  <c r="BE1029" i="26"/>
  <c r="BE1030" i="26"/>
  <c r="BE1031" i="26"/>
  <c r="BE1032" i="26"/>
  <c r="BE1033" i="26"/>
  <c r="BE1034" i="26"/>
  <c r="BE1035" i="26"/>
  <c r="BE1036" i="26"/>
  <c r="BE1037" i="26"/>
  <c r="BE1038" i="26"/>
  <c r="BE1039" i="26"/>
  <c r="BE1040" i="26"/>
  <c r="BE1041" i="26"/>
  <c r="BE1042" i="26"/>
  <c r="BE1043" i="26"/>
  <c r="BE1044" i="26"/>
  <c r="BE1045" i="26"/>
  <c r="BE1046" i="26"/>
  <c r="BE1047" i="26"/>
  <c r="BE1048" i="26"/>
  <c r="BE1049" i="26"/>
  <c r="BE1050" i="26"/>
  <c r="BE1051" i="26"/>
  <c r="BE1052" i="26"/>
  <c r="BE1053" i="26"/>
  <c r="BE1054" i="26"/>
  <c r="BE1055" i="26"/>
  <c r="BE1056" i="26"/>
  <c r="BE1057" i="26"/>
  <c r="BE1058" i="26"/>
  <c r="BE1059" i="26"/>
  <c r="BE1060" i="26"/>
  <c r="BE1061" i="26"/>
  <c r="BE1062" i="26"/>
  <c r="BE1063" i="26"/>
  <c r="BE1064" i="26"/>
  <c r="BE1065" i="26"/>
  <c r="BE1066" i="26"/>
  <c r="BE1067" i="26"/>
  <c r="BE1068" i="26"/>
  <c r="BE1069" i="26"/>
  <c r="BE1070" i="26"/>
  <c r="BE1071" i="26"/>
  <c r="BE1072" i="26"/>
  <c r="BE1073" i="26"/>
  <c r="BE1074" i="26"/>
  <c r="BE1075" i="26"/>
  <c r="BE1076" i="26"/>
  <c r="BE1077" i="26"/>
  <c r="BE1078" i="26"/>
  <c r="BE1079" i="26"/>
  <c r="BE1080" i="26"/>
  <c r="BE1081" i="26"/>
  <c r="BE1082" i="26"/>
  <c r="BE1083" i="26"/>
  <c r="BE1084" i="26"/>
  <c r="BE1101" i="26"/>
  <c r="BE1102" i="26"/>
  <c r="BE1087" i="26"/>
  <c r="BE1088" i="26"/>
  <c r="BE1089" i="26"/>
  <c r="BE1090" i="26"/>
  <c r="BE1091" i="26"/>
  <c r="BE1092" i="26"/>
  <c r="BE1093" i="26"/>
  <c r="BE1094" i="26"/>
  <c r="BE1095" i="26"/>
  <c r="BE1096" i="26"/>
  <c r="BE1097" i="26"/>
  <c r="BE1085" i="26"/>
  <c r="BE1086" i="26"/>
  <c r="BE1098" i="26"/>
  <c r="BE1099" i="26"/>
  <c r="BE1100" i="26"/>
  <c r="BE1103" i="26"/>
  <c r="BE1104" i="26"/>
  <c r="BE1105" i="26"/>
  <c r="BE1106" i="26"/>
  <c r="BE1107" i="26"/>
  <c r="BE1108" i="26"/>
  <c r="BE1109" i="26"/>
  <c r="BE1110" i="26"/>
  <c r="BE1111" i="26"/>
  <c r="BE1112" i="26"/>
  <c r="BE1113" i="26"/>
  <c r="BE1114" i="26"/>
  <c r="BE1115" i="26"/>
  <c r="BE1119" i="26"/>
  <c r="BE1120" i="26"/>
  <c r="BE1121" i="26"/>
  <c r="BE1122" i="26"/>
  <c r="BE1123" i="26"/>
  <c r="BE1116" i="26"/>
  <c r="BE1117" i="26"/>
  <c r="BE1118" i="26"/>
  <c r="BE1124" i="26"/>
  <c r="BE1125" i="26"/>
  <c r="BE1126" i="26"/>
  <c r="BE1127" i="26"/>
  <c r="BE1128" i="26"/>
  <c r="BE1129" i="26"/>
  <c r="BE1130" i="26"/>
  <c r="BE1131" i="26"/>
  <c r="BE1132" i="26"/>
  <c r="BE1133" i="26"/>
  <c r="BE1134" i="26"/>
  <c r="BE1135" i="26"/>
  <c r="BE1136" i="26"/>
  <c r="BE1137" i="26"/>
  <c r="BE1138" i="26"/>
  <c r="BE1139" i="26"/>
  <c r="BE1140" i="26"/>
  <c r="BE1141" i="26"/>
  <c r="BE1142" i="26"/>
  <c r="BE1143" i="26"/>
  <c r="BE1144" i="26"/>
  <c r="BE1145" i="26"/>
  <c r="BE1146" i="26"/>
  <c r="BE1147" i="26"/>
  <c r="BE1148" i="26"/>
  <c r="BE1149" i="26"/>
  <c r="BE1150" i="26"/>
  <c r="BE1151" i="26"/>
  <c r="BE1152" i="26"/>
  <c r="BE1153" i="26"/>
  <c r="BE1154" i="26"/>
  <c r="BE1155" i="26"/>
  <c r="BE1156" i="26"/>
  <c r="BE1157" i="26"/>
  <c r="BE1158" i="26"/>
  <c r="BE1159" i="26"/>
  <c r="BE1160" i="26"/>
  <c r="BE1161" i="26"/>
  <c r="BE1162" i="26"/>
  <c r="BE1163" i="26"/>
  <c r="BE1164" i="26"/>
  <c r="BE1165" i="26"/>
  <c r="BE1166" i="26"/>
  <c r="BE1167" i="26"/>
  <c r="BE1168" i="26"/>
  <c r="BE1169" i="26"/>
  <c r="BE1170" i="26"/>
  <c r="BE1171" i="26"/>
  <c r="BE1172" i="26"/>
  <c r="BE1173" i="26"/>
  <c r="BE1174" i="26"/>
  <c r="BE1175" i="26"/>
  <c r="BE1202" i="26"/>
  <c r="BE1224" i="26"/>
  <c r="BE1225" i="26"/>
  <c r="BE1226" i="26"/>
  <c r="BE1205" i="26"/>
  <c r="BE1227" i="26"/>
  <c r="BE1228" i="26"/>
  <c r="BE1229" i="26"/>
  <c r="BE1230" i="26"/>
  <c r="BE1231" i="26"/>
  <c r="BE1186" i="26"/>
  <c r="BE1187" i="26"/>
  <c r="BE1188" i="26"/>
  <c r="BE1189" i="26"/>
  <c r="BE1190" i="26"/>
  <c r="BE1178" i="26"/>
  <c r="BE1192" i="26"/>
  <c r="BE1193" i="26"/>
  <c r="BE1194" i="26"/>
  <c r="BE1195" i="26"/>
  <c r="BE1196" i="26"/>
  <c r="BE1184" i="26"/>
  <c r="BE1185" i="26"/>
  <c r="BE1191" i="26"/>
  <c r="BE1197" i="26"/>
  <c r="BE1198" i="26"/>
  <c r="BE1199" i="26"/>
  <c r="BE1200" i="26"/>
  <c r="BE1201" i="26"/>
  <c r="BE1211" i="26"/>
  <c r="BE1212" i="26"/>
  <c r="BE1213" i="26"/>
  <c r="BE1218" i="26"/>
  <c r="BE1219" i="26"/>
  <c r="BE1220" i="26"/>
  <c r="BE1232" i="26"/>
  <c r="BE1234" i="26"/>
  <c r="BE1235" i="26"/>
  <c r="BE1236" i="26"/>
  <c r="BE1237" i="26"/>
  <c r="BE1238" i="26"/>
  <c r="BE1239" i="26"/>
  <c r="BE1240" i="26"/>
  <c r="BE1241" i="26"/>
  <c r="BE1242" i="26"/>
  <c r="BE1243" i="26"/>
  <c r="BE1244" i="26"/>
  <c r="BE1245" i="26"/>
  <c r="BE1246" i="26"/>
  <c r="BE1247" i="26"/>
  <c r="BE1248" i="26"/>
  <c r="BE1249" i="26"/>
  <c r="BE1250" i="26"/>
  <c r="BE1251" i="26"/>
  <c r="BE1252" i="26"/>
  <c r="BE1203" i="26"/>
  <c r="BE1204" i="26"/>
  <c r="BE1233" i="26"/>
  <c r="BE1176" i="26"/>
  <c r="BE1177" i="26"/>
  <c r="BE1253" i="26"/>
  <c r="BE1254" i="26"/>
  <c r="BE1292" i="26"/>
  <c r="BE1293" i="26"/>
  <c r="BE1294" i="26"/>
  <c r="BE1295" i="26"/>
  <c r="BE1296" i="26"/>
  <c r="BE1297" i="26"/>
  <c r="BE1298" i="26"/>
  <c r="BE1299" i="26"/>
  <c r="BE1300" i="26"/>
  <c r="BE1301" i="26"/>
  <c r="BE1179" i="26"/>
  <c r="BE1180" i="26"/>
  <c r="BE1181" i="26"/>
  <c r="BE1182" i="26"/>
  <c r="BE1183" i="26"/>
  <c r="BE1255" i="26"/>
  <c r="BE1256" i="26"/>
  <c r="BE1257" i="26"/>
  <c r="BE1258" i="26"/>
  <c r="BE1259" i="26"/>
  <c r="BE1260" i="26"/>
  <c r="BE1261" i="26"/>
  <c r="BE1262" i="26"/>
  <c r="BE1263" i="26"/>
  <c r="BE1264" i="26"/>
  <c r="BE1265" i="26"/>
  <c r="BE1266" i="26"/>
  <c r="BE1267" i="26"/>
  <c r="BE1268" i="26"/>
  <c r="BE1269" i="26"/>
  <c r="BE1270" i="26"/>
  <c r="BE1271" i="26"/>
  <c r="BE1272" i="26"/>
  <c r="BE1273" i="26"/>
  <c r="BE1274" i="26"/>
  <c r="BE1275" i="26"/>
  <c r="BE1276" i="26"/>
  <c r="BE1277" i="26"/>
  <c r="BE1278" i="26"/>
  <c r="BE1279" i="26"/>
  <c r="BE1280" i="26"/>
  <c r="BE1281" i="26"/>
  <c r="BE1282" i="26"/>
  <c r="BE1283" i="26"/>
  <c r="BE1284" i="26"/>
  <c r="BE1285" i="26"/>
  <c r="BE1286" i="26"/>
  <c r="BE1287" i="26"/>
  <c r="BE1288" i="26"/>
  <c r="BE1289" i="26"/>
  <c r="BE1290" i="26"/>
  <c r="BE1291" i="26"/>
  <c r="BE1207" i="26"/>
  <c r="BE1208" i="26"/>
  <c r="BE1209" i="26"/>
  <c r="BE1210" i="26"/>
  <c r="BE1214" i="26"/>
  <c r="BE1215" i="26"/>
  <c r="BE1216" i="26"/>
  <c r="BE1217" i="26"/>
  <c r="BE1221" i="26"/>
  <c r="BE1222" i="26"/>
  <c r="BE1223" i="26"/>
  <c r="BE1206" i="26"/>
  <c r="BE1302" i="26"/>
  <c r="BE1303" i="26"/>
  <c r="BE1304" i="26"/>
  <c r="BE1305" i="26"/>
  <c r="BE1306" i="26"/>
  <c r="BE1307" i="26"/>
  <c r="BE1308" i="26"/>
  <c r="BE1309" i="26"/>
  <c r="BE1310" i="26"/>
  <c r="BE2" i="26"/>
  <c r="AA1303" i="26"/>
  <c r="AI1303" i="26" s="1"/>
  <c r="AF1303" i="26"/>
  <c r="AG1303" i="26"/>
  <c r="AH1303" i="26"/>
  <c r="BF1303" i="26"/>
  <c r="BG1303" i="26"/>
  <c r="AA1304" i="26"/>
  <c r="AI1304" i="26" s="1"/>
  <c r="AF1304" i="26"/>
  <c r="AG1304" i="26"/>
  <c r="AH1304" i="26"/>
  <c r="BF1304" i="26"/>
  <c r="BG1304" i="26"/>
  <c r="AA1305" i="26"/>
  <c r="AI1305" i="26" s="1"/>
  <c r="AF1305" i="26"/>
  <c r="AG1305" i="26"/>
  <c r="AH1305" i="26"/>
  <c r="BF1305" i="26"/>
  <c r="BG1305" i="26"/>
  <c r="AA1306" i="26"/>
  <c r="AI1306" i="26" s="1"/>
  <c r="AF1306" i="26"/>
  <c r="AG1306" i="26"/>
  <c r="AH1306" i="26"/>
  <c r="BF1306" i="26"/>
  <c r="BG1306" i="26"/>
  <c r="AA1307" i="26"/>
  <c r="AI1307" i="26" s="1"/>
  <c r="AF1307" i="26"/>
  <c r="AG1307" i="26"/>
  <c r="AH1307" i="26"/>
  <c r="BF1307" i="26"/>
  <c r="BG1307" i="26"/>
  <c r="AA1308" i="26"/>
  <c r="AI1308" i="26" s="1"/>
  <c r="AF1308" i="26"/>
  <c r="AG1308" i="26"/>
  <c r="AH1308" i="26"/>
  <c r="BF1308" i="26"/>
  <c r="BG1308" i="26"/>
  <c r="AA1309" i="26"/>
  <c r="AI1309" i="26" s="1"/>
  <c r="AF1309" i="26"/>
  <c r="AG1309" i="26"/>
  <c r="AH1309" i="26"/>
  <c r="BF1309" i="26"/>
  <c r="BG1309" i="26"/>
  <c r="AA1310" i="26"/>
  <c r="AI1310" i="26" s="1"/>
  <c r="AF1310" i="26"/>
  <c r="AG1310" i="26"/>
  <c r="AH1310" i="26"/>
  <c r="BF1310" i="26"/>
  <c r="BG1310" i="26"/>
  <c r="BF1302" i="26"/>
  <c r="BG1302" i="26"/>
  <c r="AF1302" i="26"/>
  <c r="AH1302" i="26"/>
  <c r="AA1302" i="26"/>
  <c r="AI1302" i="26" s="1"/>
  <c r="AG1302" i="26"/>
  <c r="AF1208" i="26"/>
  <c r="AF1209" i="26"/>
  <c r="AF1210" i="26"/>
  <c r="AF1214" i="26"/>
  <c r="AF1215" i="26"/>
  <c r="AF1216" i="26"/>
  <c r="AF1217" i="26"/>
  <c r="AF1221" i="26"/>
  <c r="AF1222" i="26"/>
  <c r="AF1223" i="26"/>
  <c r="AF1206" i="26"/>
  <c r="AF1207" i="26"/>
  <c r="BF1207" i="26"/>
  <c r="BG1207" i="26"/>
  <c r="BF1208" i="26"/>
  <c r="BG1208" i="26"/>
  <c r="BF1209" i="26"/>
  <c r="BG1209" i="26"/>
  <c r="BF1210" i="26"/>
  <c r="BG1210" i="26"/>
  <c r="BF1214" i="26"/>
  <c r="BG1214" i="26"/>
  <c r="BF1215" i="26"/>
  <c r="BG1215" i="26"/>
  <c r="BF1216" i="26"/>
  <c r="BG1216" i="26"/>
  <c r="BF1217" i="26"/>
  <c r="BG1217" i="26"/>
  <c r="BF1221" i="26"/>
  <c r="BG1221" i="26"/>
  <c r="BF1222" i="26"/>
  <c r="BG1222" i="26"/>
  <c r="BF1223" i="26"/>
  <c r="BG1223" i="26"/>
  <c r="BF1206" i="26"/>
  <c r="BG1206" i="26"/>
  <c r="AG1207" i="26"/>
  <c r="AH1207" i="26"/>
  <c r="AG1208" i="26"/>
  <c r="AH1208" i="26"/>
  <c r="AG1209" i="26"/>
  <c r="AH1209" i="26"/>
  <c r="AG1210" i="26"/>
  <c r="AH1210" i="26"/>
  <c r="AG1214" i="26"/>
  <c r="AH1214" i="26"/>
  <c r="AG1215" i="26"/>
  <c r="AH1215" i="26"/>
  <c r="AG1216" i="26"/>
  <c r="AH1216" i="26"/>
  <c r="AG1217" i="26"/>
  <c r="AH1217" i="26"/>
  <c r="AG1221" i="26"/>
  <c r="AH1221" i="26"/>
  <c r="AG1222" i="26"/>
  <c r="AH1222" i="26"/>
  <c r="AG1223" i="26"/>
  <c r="AH1223" i="26"/>
  <c r="AG1206" i="26"/>
  <c r="AH1206" i="26"/>
  <c r="AA1208" i="26"/>
  <c r="AI1208" i="26" s="1"/>
  <c r="AA1209" i="26"/>
  <c r="AI1209" i="26" s="1"/>
  <c r="AA1210" i="26"/>
  <c r="AI1210" i="26" s="1"/>
  <c r="AA1214" i="26"/>
  <c r="AI1214" i="26" s="1"/>
  <c r="AA1215" i="26"/>
  <c r="AI1215" i="26" s="1"/>
  <c r="AA1216" i="26"/>
  <c r="AI1216" i="26" s="1"/>
  <c r="AA1217" i="26"/>
  <c r="AI1217" i="26" s="1"/>
  <c r="AA1221" i="26"/>
  <c r="AI1221" i="26" s="1"/>
  <c r="AA1222" i="26"/>
  <c r="AI1222" i="26" s="1"/>
  <c r="AA1223" i="26"/>
  <c r="AI1223" i="26" s="1"/>
  <c r="AA1206" i="26"/>
  <c r="AI1206" i="26" s="1"/>
  <c r="AA1207" i="26"/>
  <c r="AI1207" i="26" s="1"/>
  <c r="AI753" i="13" l="1"/>
  <c r="AH753" i="13"/>
  <c r="AG753" i="13"/>
  <c r="AF753" i="13"/>
  <c r="AI752" i="13"/>
  <c r="AH752" i="13"/>
  <c r="AG752" i="13"/>
  <c r="AF752" i="13"/>
  <c r="BG753" i="13"/>
  <c r="BF753" i="13"/>
  <c r="BE753" i="13"/>
  <c r="BG752" i="13"/>
  <c r="BF752" i="13"/>
  <c r="BE752" i="13"/>
  <c r="BG750" i="13"/>
  <c r="BF750" i="13"/>
  <c r="BE750" i="13"/>
  <c r="AH750" i="13"/>
  <c r="AG750" i="13"/>
  <c r="AF750" i="13"/>
  <c r="AA750" i="13"/>
  <c r="AI750" i="13" s="1"/>
  <c r="BG749" i="13"/>
  <c r="BF749" i="13"/>
  <c r="BE749" i="13"/>
  <c r="AH749" i="13"/>
  <c r="AG749" i="13"/>
  <c r="AF749" i="13"/>
  <c r="AA749" i="13"/>
  <c r="AI749" i="13" s="1"/>
  <c r="BG748" i="13"/>
  <c r="BF748" i="13"/>
  <c r="BE748" i="13"/>
  <c r="AH748" i="13"/>
  <c r="AG748" i="13"/>
  <c r="AF748" i="13"/>
  <c r="AA748" i="13"/>
  <c r="AI748" i="13" s="1"/>
  <c r="AF1291" i="26" l="1"/>
  <c r="AG1291" i="26"/>
  <c r="AH1291" i="26"/>
  <c r="BF1291" i="26"/>
  <c r="BG1291" i="26"/>
  <c r="AA1291" i="26"/>
  <c r="AI1291" i="26" s="1"/>
  <c r="AA1290" i="26"/>
  <c r="AI1290" i="26" s="1"/>
  <c r="AF1290" i="26"/>
  <c r="AG1290" i="26"/>
  <c r="AH1290" i="26"/>
  <c r="BF1290" i="26"/>
  <c r="BG1290" i="26"/>
  <c r="AF1289" i="26"/>
  <c r="AG1289" i="26"/>
  <c r="AH1289" i="26"/>
  <c r="BF1289" i="26"/>
  <c r="BG1289" i="26"/>
  <c r="AA1289" i="26"/>
  <c r="AI1289" i="26" s="1"/>
  <c r="AF1288" i="26"/>
  <c r="AG1288" i="26"/>
  <c r="AH1288" i="26"/>
  <c r="BF1288" i="26"/>
  <c r="BG1288" i="26"/>
  <c r="AA1288" i="26"/>
  <c r="AI1288" i="26" s="1"/>
  <c r="AF1287" i="26"/>
  <c r="AG1287" i="26"/>
  <c r="AH1287" i="26"/>
  <c r="BF1287" i="26"/>
  <c r="BG1287" i="26"/>
  <c r="AA1287" i="26"/>
  <c r="AI1287" i="26" s="1"/>
  <c r="AF1285" i="26"/>
  <c r="AG1285" i="26"/>
  <c r="AH1285" i="26"/>
  <c r="BF1285" i="26"/>
  <c r="BG1285" i="26"/>
  <c r="AF1286" i="26"/>
  <c r="AG1286" i="26"/>
  <c r="AH1286" i="26"/>
  <c r="BF1286" i="26"/>
  <c r="BG1286" i="26"/>
  <c r="AA1286" i="26"/>
  <c r="AI1286" i="26" s="1"/>
  <c r="AA1285" i="26"/>
  <c r="AI1285" i="26" s="1"/>
  <c r="AA1284" i="26"/>
  <c r="AI1284" i="26" s="1"/>
  <c r="AF1284" i="26"/>
  <c r="AG1284" i="26"/>
  <c r="AH1284" i="26"/>
  <c r="BF1284" i="26"/>
  <c r="BG1284" i="26"/>
  <c r="AA1283" i="26"/>
  <c r="AI1283" i="26" s="1"/>
  <c r="AF1283" i="26"/>
  <c r="AG1283" i="26"/>
  <c r="AH1283" i="26"/>
  <c r="BF1283" i="26"/>
  <c r="BG1283" i="26"/>
  <c r="AF1282" i="26"/>
  <c r="AG1282" i="26"/>
  <c r="AH1282" i="26"/>
  <c r="BF1282" i="26"/>
  <c r="BG1282" i="26"/>
  <c r="AA1282" i="26"/>
  <c r="AI1282" i="26" s="1"/>
  <c r="AA1281" i="26"/>
  <c r="AI1281" i="26" s="1"/>
  <c r="AF1281" i="26"/>
  <c r="AG1281" i="26"/>
  <c r="AH1281" i="26"/>
  <c r="BF1281" i="26"/>
  <c r="BG1281" i="26"/>
  <c r="BF1280" i="26"/>
  <c r="BG1280" i="26"/>
  <c r="AF1280" i="26"/>
  <c r="AH1280" i="26"/>
  <c r="AA1280" i="26"/>
  <c r="AI1280" i="26" s="1"/>
  <c r="AG1280" i="26"/>
  <c r="X764" i="13" l="1"/>
  <c r="O62" i="19" l="1"/>
  <c r="N62" i="19"/>
  <c r="M62" i="19"/>
  <c r="L62" i="19"/>
  <c r="K62" i="19"/>
  <c r="I62" i="19"/>
  <c r="H62" i="19"/>
  <c r="G62" i="19"/>
  <c r="F62" i="19"/>
  <c r="E62" i="19"/>
  <c r="D62" i="19"/>
  <c r="C62" i="19"/>
  <c r="P61" i="19"/>
  <c r="J61" i="19"/>
  <c r="P60" i="19"/>
  <c r="J60" i="19"/>
  <c r="P59" i="19"/>
  <c r="J59" i="19"/>
  <c r="P58" i="19"/>
  <c r="J58" i="19"/>
  <c r="O53" i="19"/>
  <c r="N53" i="19"/>
  <c r="M53" i="19"/>
  <c r="L53" i="19"/>
  <c r="K53" i="19"/>
  <c r="I53" i="19"/>
  <c r="H53" i="19"/>
  <c r="G53" i="19"/>
  <c r="F53" i="19"/>
  <c r="E53" i="19"/>
  <c r="D53" i="19"/>
  <c r="C53" i="19"/>
  <c r="P52" i="19"/>
  <c r="J52" i="19"/>
  <c r="P51" i="19"/>
  <c r="J51" i="19"/>
  <c r="P50" i="19"/>
  <c r="J50" i="19"/>
  <c r="P49" i="19"/>
  <c r="J49" i="19"/>
  <c r="P48" i="19"/>
  <c r="J48" i="19"/>
  <c r="P47" i="19"/>
  <c r="J47" i="19"/>
  <c r="P46" i="19"/>
  <c r="J46" i="19"/>
  <c r="P45" i="19"/>
  <c r="J45" i="19"/>
  <c r="P44" i="19"/>
  <c r="J44" i="19"/>
  <c r="P43" i="19"/>
  <c r="J43" i="19"/>
  <c r="P42" i="19"/>
  <c r="J42" i="19"/>
  <c r="P41" i="19"/>
  <c r="P53" i="19" s="1"/>
  <c r="J41" i="19"/>
  <c r="J53" i="19" s="1"/>
  <c r="AG1261" i="26"/>
  <c r="AH1261" i="26"/>
  <c r="AG1262" i="26"/>
  <c r="AH1262" i="26"/>
  <c r="J62" i="19" l="1"/>
  <c r="P62" i="19"/>
  <c r="AF1279" i="26" l="1"/>
  <c r="AG1279" i="26"/>
  <c r="AH1279" i="26"/>
  <c r="BF1279" i="26"/>
  <c r="BG1279" i="26"/>
  <c r="AA1279" i="26"/>
  <c r="AI1279" i="26" s="1"/>
  <c r="AA1278" i="26" l="1"/>
  <c r="AI1278" i="26" s="1"/>
  <c r="AF1278" i="26"/>
  <c r="AG1278" i="26"/>
  <c r="AH1278" i="26"/>
  <c r="BF1278" i="26"/>
  <c r="BG1278" i="26"/>
  <c r="AG164" i="13" l="1"/>
  <c r="BF144" i="13"/>
  <c r="BG144" i="13"/>
  <c r="BE144" i="13"/>
  <c r="AF144" i="13"/>
  <c r="AG144" i="13"/>
  <c r="AH144" i="13"/>
  <c r="AA144" i="13"/>
  <c r="AI144" i="13" s="1"/>
  <c r="AA1277" i="26" l="1"/>
  <c r="AI1277" i="26" s="1"/>
  <c r="AF1277" i="26"/>
  <c r="AG1277" i="26"/>
  <c r="AH1277" i="26"/>
  <c r="BF1277" i="26"/>
  <c r="BG1277" i="26"/>
  <c r="BF1276" i="26"/>
  <c r="BG1276" i="26"/>
  <c r="AF1276" i="26"/>
  <c r="AG1276" i="26"/>
  <c r="AH1276" i="26"/>
  <c r="AA1276" i="26"/>
  <c r="AI1276" i="26" s="1"/>
  <c r="BF1275" i="26" l="1"/>
  <c r="BG1275" i="26"/>
  <c r="AF1275" i="26"/>
  <c r="AG1275" i="26"/>
  <c r="AH1275" i="26"/>
  <c r="AA1275" i="26"/>
  <c r="AI1275" i="26" s="1"/>
  <c r="BF1274" i="26" l="1"/>
  <c r="BG1274" i="26"/>
  <c r="AF1274" i="26"/>
  <c r="AG1274" i="26"/>
  <c r="AH1274" i="26"/>
  <c r="AA1274" i="26"/>
  <c r="AI1274" i="26" s="1"/>
  <c r="AF1271" i="26"/>
  <c r="AG1271" i="26"/>
  <c r="AH1271" i="26"/>
  <c r="BF1271" i="26"/>
  <c r="BG1271" i="26"/>
  <c r="AF1272" i="26"/>
  <c r="AG1272" i="26"/>
  <c r="AH1272" i="26"/>
  <c r="BF1272" i="26"/>
  <c r="BG1272" i="26"/>
  <c r="AF1273" i="26"/>
  <c r="AG1273" i="26"/>
  <c r="AH1273" i="26"/>
  <c r="BF1273" i="26"/>
  <c r="BG1273" i="26"/>
  <c r="AA1271" i="26"/>
  <c r="AI1271" i="26" s="1"/>
  <c r="AA1272" i="26"/>
  <c r="AI1272" i="26" s="1"/>
  <c r="AA1273" i="26"/>
  <c r="AI1273" i="26" s="1"/>
  <c r="AF1270" i="26" l="1"/>
  <c r="AG1270" i="26"/>
  <c r="AH1270" i="26"/>
  <c r="BF1270" i="26"/>
  <c r="BG1270" i="26"/>
  <c r="AA1270" i="26"/>
  <c r="AI1270" i="26" s="1"/>
  <c r="O16" i="19" l="1"/>
  <c r="N16" i="19"/>
  <c r="M16" i="19"/>
  <c r="L16" i="19"/>
  <c r="K16" i="19"/>
  <c r="I16" i="19"/>
  <c r="H16" i="19"/>
  <c r="G16" i="19"/>
  <c r="F16" i="19"/>
  <c r="E16" i="19"/>
  <c r="D16" i="19"/>
  <c r="C16" i="19"/>
  <c r="AF1269" i="26"/>
  <c r="AG1269" i="26"/>
  <c r="AH1269" i="26"/>
  <c r="BF1269" i="26"/>
  <c r="BG1269" i="26"/>
  <c r="AA1269" i="26"/>
  <c r="AI1269" i="26" s="1"/>
  <c r="AF1263" i="26" l="1"/>
  <c r="AG1263" i="26"/>
  <c r="AH1263" i="26"/>
  <c r="BF1263" i="26"/>
  <c r="BG1263" i="26"/>
  <c r="AF1264" i="26"/>
  <c r="AG1264" i="26"/>
  <c r="AH1264" i="26"/>
  <c r="BF1264" i="26"/>
  <c r="BG1264" i="26"/>
  <c r="AF1265" i="26"/>
  <c r="AG1265" i="26"/>
  <c r="AH1265" i="26"/>
  <c r="BF1265" i="26"/>
  <c r="BG1265" i="26"/>
  <c r="AF1266" i="26"/>
  <c r="AG1266" i="26"/>
  <c r="AH1266" i="26"/>
  <c r="BF1266" i="26"/>
  <c r="BG1266" i="26"/>
  <c r="AF1267" i="26"/>
  <c r="AG1267" i="26"/>
  <c r="AH1267" i="26"/>
  <c r="BF1267" i="26"/>
  <c r="BG1267" i="26"/>
  <c r="AF1268" i="26"/>
  <c r="AG1268" i="26"/>
  <c r="AH1268" i="26"/>
  <c r="BF1268" i="26"/>
  <c r="BG1268" i="26"/>
  <c r="AA1263" i="26"/>
  <c r="AI1263" i="26" s="1"/>
  <c r="AA1264" i="26"/>
  <c r="AI1264" i="26" s="1"/>
  <c r="AA1265" i="26"/>
  <c r="AI1265" i="26" s="1"/>
  <c r="AA1266" i="26"/>
  <c r="AI1266" i="26" s="1"/>
  <c r="AA1267" i="26"/>
  <c r="AI1267" i="26" s="1"/>
  <c r="AA1268" i="26"/>
  <c r="AI1268" i="26" s="1"/>
  <c r="BF1261" i="26" l="1"/>
  <c r="BG1261" i="26"/>
  <c r="BF1262" i="26"/>
  <c r="BG1262" i="26"/>
  <c r="AF1261" i="26"/>
  <c r="AF1262" i="26"/>
  <c r="AA1262" i="26"/>
  <c r="AI1262" i="26" s="1"/>
  <c r="AA1261" i="26"/>
  <c r="AI1261" i="26" s="1"/>
  <c r="W384" i="1" l="1"/>
  <c r="Z384" i="1"/>
  <c r="J385" i="1"/>
  <c r="W385" i="1" s="1"/>
  <c r="J386" i="1"/>
  <c r="W386" i="1" s="1"/>
  <c r="J387" i="1"/>
  <c r="Z387" i="1" s="1"/>
  <c r="W388" i="1"/>
  <c r="Z388" i="1"/>
  <c r="W389" i="1"/>
  <c r="Z389" i="1"/>
  <c r="W390" i="1"/>
  <c r="Z390" i="1"/>
  <c r="W391" i="1"/>
  <c r="Z391" i="1"/>
  <c r="W392" i="1"/>
  <c r="Z392" i="1"/>
  <c r="W393" i="1"/>
  <c r="Z393" i="1"/>
  <c r="W394" i="1"/>
  <c r="Z394" i="1"/>
  <c r="W395" i="1"/>
  <c r="Z395" i="1"/>
  <c r="W396" i="1"/>
  <c r="Z396" i="1"/>
  <c r="W397" i="1"/>
  <c r="Z397" i="1"/>
  <c r="W398" i="1"/>
  <c r="Z398" i="1"/>
  <c r="W399" i="1"/>
  <c r="Z399" i="1"/>
  <c r="W400" i="1"/>
  <c r="Z400" i="1"/>
  <c r="W401" i="1"/>
  <c r="Z401" i="1"/>
  <c r="W402" i="1"/>
  <c r="Z402" i="1"/>
  <c r="W403" i="1"/>
  <c r="Z403" i="1"/>
  <c r="W404" i="1"/>
  <c r="Z404" i="1"/>
  <c r="J405" i="1"/>
  <c r="W405" i="1" s="1"/>
  <c r="W406" i="1"/>
  <c r="Z406" i="1"/>
  <c r="W407" i="1"/>
  <c r="Z407" i="1"/>
  <c r="W408" i="1"/>
  <c r="Z408" i="1"/>
  <c r="W409" i="1"/>
  <c r="Z409" i="1"/>
  <c r="J410" i="1"/>
  <c r="W410" i="1" s="1"/>
  <c r="W411" i="1"/>
  <c r="Z411" i="1"/>
  <c r="W412" i="1"/>
  <c r="Z412" i="1"/>
  <c r="W413" i="1"/>
  <c r="Z413" i="1"/>
  <c r="W414" i="1"/>
  <c r="Z414" i="1"/>
  <c r="W415" i="1"/>
  <c r="Z415" i="1"/>
  <c r="W416" i="1"/>
  <c r="Z416" i="1"/>
  <c r="W417" i="1"/>
  <c r="Z417" i="1"/>
  <c r="W418" i="1"/>
  <c r="Z418" i="1"/>
  <c r="W419" i="1"/>
  <c r="Z419" i="1"/>
  <c r="W420" i="1"/>
  <c r="Z420" i="1"/>
  <c r="W421" i="1"/>
  <c r="Z421" i="1"/>
  <c r="W422" i="1"/>
  <c r="Z422" i="1"/>
  <c r="J423" i="1"/>
  <c r="Z423" i="1" s="1"/>
  <c r="W424" i="1"/>
  <c r="Z424" i="1"/>
  <c r="W425" i="1"/>
  <c r="Z425" i="1"/>
  <c r="W426" i="1"/>
  <c r="Z426" i="1"/>
  <c r="W427" i="1"/>
  <c r="Z427" i="1"/>
  <c r="W428" i="1"/>
  <c r="Z428" i="1"/>
  <c r="W429" i="1"/>
  <c r="Z429" i="1"/>
  <c r="W430" i="1"/>
  <c r="Z430" i="1"/>
  <c r="J431" i="1"/>
  <c r="W431" i="1" s="1"/>
  <c r="W432" i="1"/>
  <c r="Z432" i="1"/>
  <c r="W433" i="1"/>
  <c r="Z433" i="1"/>
  <c r="W434" i="1"/>
  <c r="Z434" i="1"/>
  <c r="W435" i="1"/>
  <c r="Z435" i="1"/>
  <c r="J436" i="1"/>
  <c r="W436" i="1" s="1"/>
  <c r="W437" i="1"/>
  <c r="Z437" i="1"/>
  <c r="W438" i="1"/>
  <c r="Z438" i="1"/>
  <c r="W439" i="1"/>
  <c r="Z439" i="1"/>
  <c r="W440" i="1"/>
  <c r="Z440" i="1"/>
  <c r="W441" i="1"/>
  <c r="Z441" i="1"/>
  <c r="W442" i="1"/>
  <c r="Z442" i="1"/>
  <c r="W443" i="1"/>
  <c r="Z443" i="1"/>
  <c r="W444" i="1"/>
  <c r="Z444" i="1"/>
  <c r="W445" i="1"/>
  <c r="Z445" i="1"/>
  <c r="W446" i="1"/>
  <c r="Z446" i="1"/>
  <c r="J447" i="1"/>
  <c r="W447" i="1"/>
  <c r="Z447" i="1"/>
  <c r="J448" i="1"/>
  <c r="W448" i="1" s="1"/>
  <c r="W449" i="1"/>
  <c r="Z449" i="1"/>
  <c r="W450" i="1"/>
  <c r="Z450" i="1"/>
  <c r="W451" i="1"/>
  <c r="Z451" i="1"/>
  <c r="W452" i="1"/>
  <c r="Z452" i="1"/>
  <c r="W453" i="1"/>
  <c r="Z453" i="1"/>
  <c r="W454" i="1"/>
  <c r="Z454" i="1"/>
  <c r="W455" i="1"/>
  <c r="Z455" i="1"/>
  <c r="W456" i="1"/>
  <c r="Z456" i="1"/>
  <c r="W457" i="1"/>
  <c r="Z457" i="1"/>
  <c r="W458" i="1"/>
  <c r="Z458" i="1"/>
  <c r="W459" i="1"/>
  <c r="Z459" i="1"/>
  <c r="W460" i="1"/>
  <c r="Z460" i="1"/>
  <c r="W461" i="1"/>
  <c r="Z461" i="1"/>
  <c r="W462" i="1"/>
  <c r="Z462" i="1"/>
  <c r="W463" i="1"/>
  <c r="Z463" i="1"/>
  <c r="W464" i="1"/>
  <c r="Z464" i="1"/>
  <c r="W465" i="1"/>
  <c r="Z465" i="1"/>
  <c r="W466" i="1"/>
  <c r="Z466" i="1"/>
  <c r="W467" i="1"/>
  <c r="Z467" i="1"/>
  <c r="W468" i="1"/>
  <c r="Z468" i="1"/>
  <c r="W469" i="1"/>
  <c r="Z469" i="1"/>
  <c r="W470" i="1"/>
  <c r="Z470" i="1"/>
  <c r="W471" i="1"/>
  <c r="Z471" i="1"/>
  <c r="W472" i="1"/>
  <c r="Z472" i="1"/>
  <c r="W473" i="1"/>
  <c r="Z473" i="1"/>
  <c r="W474" i="1"/>
  <c r="Z474" i="1"/>
  <c r="W475" i="1"/>
  <c r="Z475" i="1"/>
  <c r="W476" i="1"/>
  <c r="Z476" i="1"/>
  <c r="W477" i="1"/>
  <c r="Z477" i="1"/>
  <c r="W478" i="1"/>
  <c r="Z478" i="1"/>
  <c r="W479" i="1"/>
  <c r="Z479" i="1"/>
  <c r="W480" i="1"/>
  <c r="Z480" i="1"/>
  <c r="W481" i="1"/>
  <c r="Z481" i="1"/>
  <c r="W482" i="1"/>
  <c r="Z482" i="1"/>
  <c r="W483" i="1"/>
  <c r="Z483" i="1"/>
  <c r="W484" i="1"/>
  <c r="Z484" i="1"/>
  <c r="W485" i="1"/>
  <c r="Z485" i="1"/>
  <c r="W486" i="1"/>
  <c r="Z486" i="1"/>
  <c r="W487" i="1"/>
  <c r="Z487" i="1"/>
  <c r="W488" i="1"/>
  <c r="Z488" i="1"/>
  <c r="W489" i="1"/>
  <c r="Z489" i="1"/>
  <c r="W490" i="1"/>
  <c r="Z490" i="1"/>
  <c r="W491" i="1"/>
  <c r="Z491" i="1"/>
  <c r="W492" i="1"/>
  <c r="Z492" i="1"/>
  <c r="W493" i="1"/>
  <c r="Z493" i="1"/>
  <c r="W494" i="1"/>
  <c r="Z494" i="1"/>
  <c r="W495" i="1"/>
  <c r="Z495" i="1"/>
  <c r="W496" i="1"/>
  <c r="Z496" i="1"/>
  <c r="W497" i="1"/>
  <c r="Z497" i="1"/>
  <c r="W498" i="1"/>
  <c r="Z498" i="1"/>
  <c r="W499" i="1"/>
  <c r="Z499" i="1"/>
  <c r="W500" i="1"/>
  <c r="Z500" i="1"/>
  <c r="W501" i="1"/>
  <c r="Z501" i="1"/>
  <c r="W502" i="1"/>
  <c r="Z502" i="1"/>
  <c r="W503" i="1"/>
  <c r="Z503" i="1"/>
  <c r="W504" i="1"/>
  <c r="Z504" i="1"/>
  <c r="W505" i="1"/>
  <c r="Z505" i="1"/>
  <c r="W506" i="1"/>
  <c r="Z506" i="1"/>
  <c r="W507" i="1"/>
  <c r="Z507" i="1"/>
  <c r="W508" i="1"/>
  <c r="Z508" i="1"/>
  <c r="W509" i="1"/>
  <c r="Z509" i="1"/>
  <c r="W510" i="1"/>
  <c r="Z510" i="1"/>
  <c r="W511" i="1"/>
  <c r="Z511" i="1"/>
  <c r="W512" i="1"/>
  <c r="Z512" i="1"/>
  <c r="W513" i="1"/>
  <c r="Z513" i="1"/>
  <c r="W514" i="1"/>
  <c r="Z514" i="1"/>
  <c r="W515" i="1"/>
  <c r="Z515" i="1"/>
  <c r="W516" i="1"/>
  <c r="Z516" i="1"/>
  <c r="W517" i="1"/>
  <c r="Z517" i="1"/>
  <c r="W518" i="1"/>
  <c r="Z518" i="1"/>
  <c r="W519" i="1"/>
  <c r="Z519" i="1"/>
  <c r="W520" i="1"/>
  <c r="Z520" i="1"/>
  <c r="W521" i="1"/>
  <c r="Z521" i="1"/>
  <c r="W522" i="1"/>
  <c r="Z522" i="1"/>
  <c r="W523" i="1"/>
  <c r="Z523" i="1"/>
  <c r="W524" i="1"/>
  <c r="Z524" i="1"/>
  <c r="W525" i="1"/>
  <c r="Z525" i="1"/>
  <c r="W526" i="1"/>
  <c r="Z526" i="1"/>
  <c r="W527" i="1"/>
  <c r="Z527" i="1"/>
  <c r="W528" i="1"/>
  <c r="Z528" i="1"/>
  <c r="W529" i="1"/>
  <c r="Z529" i="1"/>
  <c r="W530" i="1"/>
  <c r="Z530" i="1"/>
  <c r="W531" i="1"/>
  <c r="Z531" i="1"/>
  <c r="W532" i="1"/>
  <c r="Z532" i="1"/>
  <c r="W533" i="1"/>
  <c r="Z533" i="1"/>
  <c r="W534" i="1"/>
  <c r="Z534" i="1"/>
  <c r="W535" i="1"/>
  <c r="Z535" i="1"/>
  <c r="W536" i="1"/>
  <c r="Z536" i="1"/>
  <c r="W537" i="1"/>
  <c r="Z537" i="1"/>
  <c r="W538" i="1"/>
  <c r="Z538" i="1"/>
  <c r="W539" i="1"/>
  <c r="Z539" i="1"/>
  <c r="W540" i="1"/>
  <c r="Z540" i="1"/>
  <c r="W541" i="1"/>
  <c r="Z541" i="1"/>
  <c r="W542" i="1"/>
  <c r="Z542" i="1"/>
  <c r="W543" i="1"/>
  <c r="Z543" i="1"/>
  <c r="W544" i="1"/>
  <c r="Z544" i="1"/>
  <c r="W545" i="1"/>
  <c r="Z545" i="1"/>
  <c r="W546" i="1"/>
  <c r="Z546" i="1"/>
  <c r="W547" i="1"/>
  <c r="Z547" i="1"/>
  <c r="W548" i="1"/>
  <c r="Z548" i="1"/>
  <c r="W549" i="1"/>
  <c r="Z549" i="1"/>
  <c r="W550" i="1"/>
  <c r="Z550" i="1"/>
  <c r="W551" i="1"/>
  <c r="Z551" i="1"/>
  <c r="W552" i="1"/>
  <c r="Z552" i="1"/>
  <c r="W553" i="1"/>
  <c r="Z553" i="1"/>
  <c r="W554" i="1"/>
  <c r="Z554" i="1"/>
  <c r="W555" i="1"/>
  <c r="Z555" i="1"/>
  <c r="W556" i="1"/>
  <c r="Z556" i="1"/>
  <c r="Z557" i="1"/>
  <c r="W558" i="1"/>
  <c r="Z558" i="1"/>
  <c r="W559" i="1"/>
  <c r="Z559" i="1"/>
  <c r="W560" i="1"/>
  <c r="Z560" i="1"/>
  <c r="W561" i="1"/>
  <c r="Z561" i="1"/>
  <c r="W562" i="1"/>
  <c r="Z562" i="1"/>
  <c r="W563" i="1"/>
  <c r="Z563" i="1"/>
  <c r="W564" i="1"/>
  <c r="Z564" i="1"/>
  <c r="W565" i="1"/>
  <c r="Z565" i="1"/>
  <c r="W566" i="1"/>
  <c r="Z566" i="1"/>
  <c r="W567" i="1"/>
  <c r="Z567" i="1"/>
  <c r="W568" i="1"/>
  <c r="Z568" i="1"/>
  <c r="W569" i="1"/>
  <c r="Z569" i="1"/>
  <c r="W570" i="1"/>
  <c r="Z570" i="1"/>
  <c r="W571" i="1"/>
  <c r="Z571" i="1"/>
  <c r="W572" i="1"/>
  <c r="Z572" i="1"/>
  <c r="W573" i="1"/>
  <c r="Z573" i="1"/>
  <c r="W574" i="1"/>
  <c r="Z574" i="1"/>
  <c r="J575" i="1"/>
  <c r="W575" i="1" s="1"/>
  <c r="W576" i="1"/>
  <c r="Z576" i="1"/>
  <c r="W577" i="1"/>
  <c r="Z577" i="1"/>
  <c r="W578" i="1"/>
  <c r="Z578" i="1"/>
  <c r="W579" i="1"/>
  <c r="Z579" i="1"/>
  <c r="J580" i="1"/>
  <c r="W580" i="1" s="1"/>
  <c r="J581" i="1"/>
  <c r="W581" i="1"/>
  <c r="Z581" i="1"/>
  <c r="J582" i="1"/>
  <c r="Z582" i="1" s="1"/>
  <c r="W582" i="1"/>
  <c r="W583" i="1"/>
  <c r="Z583" i="1"/>
  <c r="W584" i="1"/>
  <c r="Z584" i="1"/>
  <c r="W585" i="1"/>
  <c r="Z585" i="1"/>
  <c r="W586" i="1"/>
  <c r="Z586" i="1"/>
  <c r="W587" i="1"/>
  <c r="Z587" i="1"/>
  <c r="W588" i="1"/>
  <c r="Z588" i="1"/>
  <c r="Z589" i="1"/>
  <c r="W590" i="1"/>
  <c r="Z590" i="1"/>
  <c r="W591" i="1"/>
  <c r="Z591" i="1"/>
  <c r="W592" i="1"/>
  <c r="Z592" i="1"/>
  <c r="W593" i="1"/>
  <c r="Z593" i="1"/>
  <c r="W594" i="1"/>
  <c r="Z594" i="1"/>
  <c r="W595" i="1"/>
  <c r="Z595" i="1"/>
  <c r="W596" i="1"/>
  <c r="Z596" i="1"/>
  <c r="W597" i="1"/>
  <c r="Z597" i="1"/>
  <c r="W598" i="1"/>
  <c r="Z598" i="1"/>
  <c r="W599" i="1"/>
  <c r="Z599" i="1"/>
  <c r="W600" i="1"/>
  <c r="Z600" i="1"/>
  <c r="W601" i="1"/>
  <c r="Z601" i="1"/>
  <c r="W602" i="1"/>
  <c r="Z602" i="1"/>
  <c r="W603" i="1"/>
  <c r="Z603" i="1"/>
  <c r="W604" i="1"/>
  <c r="Z604" i="1"/>
  <c r="W605" i="1"/>
  <c r="Z605" i="1"/>
  <c r="W606" i="1"/>
  <c r="Z606" i="1"/>
  <c r="W607" i="1"/>
  <c r="Z607" i="1"/>
  <c r="W608" i="1"/>
  <c r="Z608" i="1"/>
  <c r="W609" i="1"/>
  <c r="Z609" i="1"/>
  <c r="W610" i="1"/>
  <c r="Z610" i="1"/>
  <c r="W611" i="1"/>
  <c r="Z611" i="1"/>
  <c r="W612" i="1"/>
  <c r="Z612" i="1"/>
  <c r="W613" i="1"/>
  <c r="Z613" i="1"/>
  <c r="W614" i="1"/>
  <c r="Z614" i="1"/>
  <c r="W615" i="1"/>
  <c r="Z615" i="1"/>
  <c r="W616" i="1"/>
  <c r="Z616" i="1"/>
  <c r="W617" i="1"/>
  <c r="Z617" i="1"/>
  <c r="W618" i="1"/>
  <c r="Z618" i="1"/>
  <c r="W619" i="1"/>
  <c r="Z619" i="1"/>
  <c r="W620" i="1"/>
  <c r="Z620" i="1"/>
  <c r="W621" i="1"/>
  <c r="Z621" i="1"/>
  <c r="W622" i="1"/>
  <c r="Z622" i="1"/>
  <c r="W623" i="1"/>
  <c r="Z623" i="1"/>
  <c r="W624" i="1"/>
  <c r="Z624" i="1"/>
  <c r="W625" i="1"/>
  <c r="Z625" i="1"/>
  <c r="W626" i="1"/>
  <c r="Z626" i="1"/>
  <c r="W627" i="1"/>
  <c r="Z627" i="1"/>
  <c r="J628" i="1"/>
  <c r="W628" i="1"/>
  <c r="Z628" i="1"/>
  <c r="W629" i="1"/>
  <c r="Z629" i="1"/>
  <c r="W630" i="1"/>
  <c r="Z630" i="1"/>
  <c r="W631" i="1"/>
  <c r="Z631" i="1"/>
  <c r="W632" i="1"/>
  <c r="Z632" i="1"/>
  <c r="W633" i="1"/>
  <c r="Z633" i="1"/>
  <c r="W634" i="1"/>
  <c r="Z634" i="1"/>
  <c r="W635" i="1"/>
  <c r="Z635" i="1"/>
  <c r="W636" i="1"/>
  <c r="Z636" i="1"/>
  <c r="W637" i="1"/>
  <c r="Z637" i="1"/>
  <c r="W638" i="1"/>
  <c r="Z638" i="1"/>
  <c r="W639" i="1"/>
  <c r="Z639" i="1"/>
  <c r="W640" i="1"/>
  <c r="Z640" i="1"/>
  <c r="W641" i="1"/>
  <c r="Z641" i="1"/>
  <c r="W642" i="1"/>
  <c r="Z642" i="1"/>
  <c r="W643" i="1"/>
  <c r="Z643" i="1"/>
  <c r="W644" i="1"/>
  <c r="Z644" i="1"/>
  <c r="W645" i="1"/>
  <c r="Z645" i="1"/>
  <c r="W646" i="1"/>
  <c r="Z646" i="1"/>
  <c r="W647" i="1"/>
  <c r="Z647" i="1"/>
  <c r="W648" i="1"/>
  <c r="Z648" i="1"/>
  <c r="W649" i="1"/>
  <c r="Z649" i="1"/>
  <c r="W650" i="1"/>
  <c r="Z650" i="1"/>
  <c r="W651" i="1"/>
  <c r="Z651" i="1"/>
  <c r="W652" i="1"/>
  <c r="Z652" i="1"/>
  <c r="W653" i="1"/>
  <c r="Z653" i="1"/>
  <c r="W654" i="1"/>
  <c r="Z654" i="1"/>
  <c r="W655" i="1"/>
  <c r="Z655" i="1"/>
  <c r="W656" i="1"/>
  <c r="Z656" i="1"/>
  <c r="W657" i="1"/>
  <c r="Z657" i="1"/>
  <c r="W658" i="1"/>
  <c r="Z658" i="1"/>
  <c r="W659" i="1"/>
  <c r="Z659" i="1"/>
  <c r="W660" i="1"/>
  <c r="Z660" i="1"/>
  <c r="W661" i="1"/>
  <c r="Z661" i="1"/>
  <c r="W662" i="1"/>
  <c r="Z662" i="1"/>
  <c r="W663" i="1"/>
  <c r="Z663" i="1"/>
  <c r="W664" i="1"/>
  <c r="Z664" i="1"/>
  <c r="W665" i="1"/>
  <c r="Z665" i="1"/>
  <c r="W666" i="1"/>
  <c r="Z666" i="1"/>
  <c r="W667" i="1"/>
  <c r="Z667" i="1"/>
  <c r="W668" i="1"/>
  <c r="Z668" i="1"/>
  <c r="W669" i="1"/>
  <c r="Z669" i="1"/>
  <c r="W670" i="1"/>
  <c r="Z670" i="1"/>
  <c r="W671" i="1"/>
  <c r="Z671" i="1"/>
  <c r="W672" i="1"/>
  <c r="Z672" i="1"/>
  <c r="W673" i="1"/>
  <c r="Z673" i="1"/>
  <c r="W674" i="1"/>
  <c r="Z674" i="1"/>
  <c r="Z675" i="1"/>
  <c r="W676" i="1"/>
  <c r="Z676" i="1"/>
  <c r="W677" i="1"/>
  <c r="Z677" i="1"/>
  <c r="W678" i="1"/>
  <c r="Z678" i="1"/>
  <c r="W679" i="1"/>
  <c r="Z679" i="1"/>
  <c r="W680" i="1"/>
  <c r="Z680" i="1"/>
  <c r="W681" i="1"/>
  <c r="Z681" i="1"/>
  <c r="W682" i="1"/>
  <c r="Z682" i="1"/>
  <c r="W683" i="1"/>
  <c r="Z683" i="1"/>
  <c r="W684" i="1"/>
  <c r="Z684" i="1"/>
  <c r="W685" i="1"/>
  <c r="Z685" i="1"/>
  <c r="W686" i="1"/>
  <c r="Z686" i="1"/>
  <c r="W687" i="1"/>
  <c r="Z687" i="1"/>
  <c r="W688" i="1"/>
  <c r="Z688" i="1"/>
  <c r="W689" i="1"/>
  <c r="Z689" i="1"/>
  <c r="W690" i="1"/>
  <c r="Z690" i="1"/>
  <c r="W691" i="1"/>
  <c r="Z691" i="1"/>
  <c r="W692" i="1"/>
  <c r="Z692" i="1"/>
  <c r="W693" i="1"/>
  <c r="Z693" i="1"/>
  <c r="W694" i="1"/>
  <c r="Z694" i="1"/>
  <c r="J695" i="1"/>
  <c r="W695" i="1" s="1"/>
  <c r="Z695" i="1"/>
  <c r="W696" i="1"/>
  <c r="Z696" i="1"/>
  <c r="W697" i="1"/>
  <c r="Z697" i="1"/>
  <c r="W698" i="1"/>
  <c r="Z698" i="1"/>
  <c r="W705" i="1"/>
  <c r="Z705" i="1"/>
  <c r="W706" i="1"/>
  <c r="Z706" i="1"/>
  <c r="W707" i="1"/>
  <c r="Z707" i="1"/>
  <c r="W708" i="1"/>
  <c r="Z708" i="1"/>
  <c r="W709" i="1"/>
  <c r="Z709" i="1"/>
  <c r="W710" i="1"/>
  <c r="Z710" i="1"/>
  <c r="W711" i="1"/>
  <c r="Z711" i="1"/>
  <c r="W712" i="1"/>
  <c r="Z712" i="1"/>
  <c r="W713" i="1"/>
  <c r="Z713" i="1"/>
  <c r="W714" i="1"/>
  <c r="Z714" i="1"/>
  <c r="W715" i="1"/>
  <c r="Z715" i="1"/>
  <c r="W716" i="1"/>
  <c r="Z716" i="1"/>
  <c r="W717" i="1"/>
  <c r="Z717" i="1"/>
  <c r="W718" i="1"/>
  <c r="Z718" i="1"/>
  <c r="W719" i="1"/>
  <c r="Z719" i="1"/>
  <c r="W720" i="1"/>
  <c r="Z720" i="1"/>
  <c r="W721" i="1"/>
  <c r="Z721" i="1"/>
  <c r="W722" i="1"/>
  <c r="Z722" i="1"/>
  <c r="W723" i="1"/>
  <c r="Z723" i="1"/>
  <c r="W724" i="1"/>
  <c r="Z724" i="1"/>
  <c r="W725" i="1"/>
  <c r="Z725" i="1"/>
  <c r="W726" i="1"/>
  <c r="Z726" i="1"/>
  <c r="W727" i="1"/>
  <c r="Z727" i="1"/>
  <c r="W728" i="1"/>
  <c r="Z728" i="1"/>
  <c r="W729" i="1"/>
  <c r="Z729" i="1"/>
  <c r="W730" i="1"/>
  <c r="Z730" i="1"/>
  <c r="W731" i="1"/>
  <c r="Z731" i="1"/>
  <c r="W732" i="1"/>
  <c r="Z732" i="1"/>
  <c r="W733" i="1"/>
  <c r="Z733" i="1"/>
  <c r="W734" i="1"/>
  <c r="Z734" i="1"/>
  <c r="W735" i="1"/>
  <c r="Z735" i="1"/>
  <c r="W736" i="1"/>
  <c r="Z736" i="1"/>
  <c r="W737" i="1"/>
  <c r="Z737" i="1"/>
  <c r="W738" i="1"/>
  <c r="Z738" i="1"/>
  <c r="W739" i="1"/>
  <c r="Z739" i="1"/>
  <c r="W740" i="1"/>
  <c r="Z740" i="1"/>
  <c r="W741" i="1"/>
  <c r="Z741" i="1"/>
  <c r="W742" i="1"/>
  <c r="Z742" i="1"/>
  <c r="Z743" i="1"/>
  <c r="Z744" i="1"/>
  <c r="Z745" i="1"/>
  <c r="W746" i="1"/>
  <c r="Z746" i="1"/>
  <c r="Z747" i="1"/>
  <c r="Z748" i="1"/>
  <c r="W749" i="1"/>
  <c r="Z749" i="1"/>
  <c r="W750" i="1"/>
  <c r="Z750" i="1"/>
  <c r="W751" i="1"/>
  <c r="Z751" i="1"/>
  <c r="W753" i="1"/>
  <c r="Z753" i="1"/>
  <c r="I298" i="5"/>
  <c r="G298" i="5"/>
  <c r="I293" i="5"/>
  <c r="I292" i="5"/>
  <c r="I291" i="5"/>
  <c r="I290" i="5"/>
  <c r="I289" i="5"/>
  <c r="I288" i="5"/>
  <c r="I287" i="5"/>
  <c r="I286" i="5"/>
  <c r="I285" i="5"/>
  <c r="I284" i="5"/>
  <c r="I283" i="5"/>
  <c r="I282" i="5"/>
  <c r="I280" i="5"/>
  <c r="I279" i="5"/>
  <c r="I278" i="5"/>
  <c r="I277" i="5"/>
  <c r="I276" i="5"/>
  <c r="I275" i="5"/>
  <c r="I274" i="5"/>
  <c r="I273" i="5"/>
  <c r="I272" i="5"/>
  <c r="I271" i="5"/>
  <c r="I270" i="5"/>
  <c r="I269" i="5"/>
  <c r="I268" i="5"/>
  <c r="I267" i="5"/>
  <c r="I266" i="5"/>
  <c r="I265" i="5"/>
  <c r="I264" i="5"/>
  <c r="I263" i="5"/>
  <c r="I262" i="5"/>
  <c r="I261" i="5"/>
  <c r="I260" i="5"/>
  <c r="I259" i="5"/>
  <c r="I258" i="5"/>
  <c r="I257" i="5"/>
  <c r="I256" i="5"/>
  <c r="I255" i="5"/>
  <c r="I254" i="5"/>
  <c r="I253" i="5"/>
  <c r="I252" i="5"/>
  <c r="I251" i="5"/>
  <c r="I250" i="5"/>
  <c r="I249" i="5"/>
  <c r="I248" i="5"/>
  <c r="I247" i="5"/>
  <c r="I246" i="5"/>
  <c r="I245" i="5"/>
  <c r="I244" i="5"/>
  <c r="I243" i="5"/>
  <c r="I241" i="5"/>
  <c r="I240" i="5"/>
  <c r="I239" i="5"/>
  <c r="I238" i="5"/>
  <c r="I237" i="5"/>
  <c r="I236" i="5"/>
  <c r="I235" i="5"/>
  <c r="I234" i="5"/>
  <c r="I233" i="5"/>
  <c r="I232" i="5"/>
  <c r="I231" i="5"/>
  <c r="I230" i="5"/>
  <c r="I229" i="5"/>
  <c r="I228" i="5"/>
  <c r="I227" i="5"/>
  <c r="I226" i="5"/>
  <c r="I225" i="5"/>
  <c r="I224" i="5"/>
  <c r="I223" i="5"/>
  <c r="I222" i="5"/>
  <c r="I221" i="5"/>
  <c r="I220" i="5"/>
  <c r="I219" i="5"/>
  <c r="I218" i="5"/>
  <c r="I215" i="5"/>
  <c r="I214" i="5"/>
  <c r="I213" i="5"/>
  <c r="I212" i="5"/>
  <c r="I211" i="5"/>
  <c r="I210" i="5"/>
  <c r="I205" i="5"/>
  <c r="I203" i="5"/>
  <c r="I202" i="5"/>
  <c r="I201" i="5"/>
  <c r="I199" i="5"/>
  <c r="I198" i="5"/>
  <c r="I197" i="5"/>
  <c r="I196" i="5"/>
  <c r="I195" i="5"/>
  <c r="I194" i="5"/>
  <c r="I193" i="5"/>
  <c r="I192" i="5"/>
  <c r="I191" i="5"/>
  <c r="I186" i="5"/>
  <c r="I185" i="5"/>
  <c r="I184" i="5"/>
  <c r="I183" i="5"/>
  <c r="I182" i="5"/>
  <c r="I181" i="5"/>
  <c r="I179" i="5"/>
  <c r="I178" i="5"/>
  <c r="I177" i="5"/>
  <c r="I176" i="5"/>
  <c r="I175"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10" i="5"/>
  <c r="I108" i="5"/>
  <c r="I106" i="5"/>
  <c r="I104" i="5"/>
  <c r="I103" i="5"/>
  <c r="I101" i="5"/>
  <c r="I100"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11" i="5"/>
  <c r="I9" i="5"/>
  <c r="I8" i="5"/>
  <c r="I3" i="5"/>
  <c r="I4" i="5"/>
  <c r="I5" i="5"/>
  <c r="I6" i="5"/>
  <c r="I2" i="5"/>
  <c r="W423" i="1" l="1"/>
  <c r="Z436" i="1"/>
  <c r="Z410" i="1"/>
  <c r="Z575" i="1"/>
  <c r="W387" i="1"/>
  <c r="Z405" i="1"/>
  <c r="Z386" i="1"/>
  <c r="Z431" i="1"/>
  <c r="Z580" i="1"/>
  <c r="Z385" i="1"/>
  <c r="Z448" i="1"/>
  <c r="BF1260" i="26" l="1"/>
  <c r="BG1260" i="26"/>
  <c r="AF1260" i="26"/>
  <c r="AG1260" i="26"/>
  <c r="AH1260" i="26"/>
  <c r="AA1260" i="26"/>
  <c r="AI1260" i="26" s="1"/>
  <c r="BF1258" i="26"/>
  <c r="BG1258" i="26"/>
  <c r="BF1259" i="26"/>
  <c r="BG1259" i="26"/>
  <c r="AF1185" i="26"/>
  <c r="AF1191" i="26"/>
  <c r="AF1197" i="26"/>
  <c r="AF1198" i="26"/>
  <c r="AF1199" i="26"/>
  <c r="AF1200" i="26"/>
  <c r="AF1201" i="26"/>
  <c r="AF1211" i="26"/>
  <c r="AF1212" i="26"/>
  <c r="AF1213" i="26"/>
  <c r="AF1218" i="26"/>
  <c r="AF1219" i="26"/>
  <c r="AF1220" i="26"/>
  <c r="AF1232" i="26"/>
  <c r="AF1234" i="26"/>
  <c r="AF1235" i="26"/>
  <c r="AF1236" i="26"/>
  <c r="AF1237" i="26"/>
  <c r="AF1238" i="26"/>
  <c r="AF1239" i="26"/>
  <c r="AF1240" i="26"/>
  <c r="AF1241" i="26"/>
  <c r="AF1242" i="26"/>
  <c r="AF1243" i="26"/>
  <c r="AF1244" i="26"/>
  <c r="AF1245" i="26"/>
  <c r="AF1246" i="26"/>
  <c r="AF1247" i="26"/>
  <c r="AF1248" i="26"/>
  <c r="AF1249" i="26"/>
  <c r="AF1250" i="26"/>
  <c r="AF1251" i="26"/>
  <c r="AF1252" i="26"/>
  <c r="AF1203" i="26"/>
  <c r="AF1204" i="26"/>
  <c r="AF1233" i="26"/>
  <c r="AF1176" i="26"/>
  <c r="AF1177" i="26"/>
  <c r="AF1253" i="26"/>
  <c r="AF1254" i="26"/>
  <c r="AF1292" i="26"/>
  <c r="AF1293" i="26"/>
  <c r="AF1294" i="26"/>
  <c r="AF1295" i="26"/>
  <c r="AF1296" i="26"/>
  <c r="AF1297" i="26"/>
  <c r="AF1298" i="26"/>
  <c r="AF1299" i="26"/>
  <c r="AF1300" i="26"/>
  <c r="AF1301" i="26"/>
  <c r="AF1179" i="26"/>
  <c r="AF1180" i="26"/>
  <c r="AF1181" i="26"/>
  <c r="AF1182" i="26"/>
  <c r="AF1183" i="26"/>
  <c r="AF1255" i="26"/>
  <c r="AF1256" i="26"/>
  <c r="AF1257" i="26"/>
  <c r="AF1259" i="26"/>
  <c r="AG1259" i="26"/>
  <c r="AH1259" i="26"/>
  <c r="AA1259" i="26"/>
  <c r="AI1259" i="26" s="1"/>
  <c r="AF1258" i="26"/>
  <c r="AH1258" i="26"/>
  <c r="AA1258" i="26"/>
  <c r="AI1258" i="26" s="1"/>
  <c r="AG1258" i="26"/>
  <c r="AZ12" i="12" l="1"/>
  <c r="AZ13" i="12"/>
  <c r="AZ14" i="12"/>
  <c r="AZ15" i="12"/>
  <c r="AZ16" i="12"/>
  <c r="AZ2" i="12"/>
  <c r="AZ3" i="12"/>
  <c r="AZ4" i="12"/>
  <c r="AZ5" i="12"/>
  <c r="AZ6" i="12"/>
  <c r="AZ7" i="12"/>
  <c r="AZ8" i="12"/>
  <c r="AZ9" i="12"/>
  <c r="AZ10" i="12"/>
  <c r="AZ17" i="12"/>
  <c r="AZ18" i="12"/>
  <c r="AZ19" i="12"/>
  <c r="AZ20" i="12"/>
  <c r="AZ21" i="12"/>
  <c r="AZ22" i="12"/>
  <c r="AZ23" i="12"/>
  <c r="AZ11" i="12"/>
  <c r="AA1257" i="26" l="1"/>
  <c r="AI1257" i="26" s="1"/>
  <c r="AG1257" i="26"/>
  <c r="AH1257" i="26"/>
  <c r="BF1257" i="26"/>
  <c r="BG1257" i="26"/>
  <c r="BF1256" i="26" l="1"/>
  <c r="BG1256" i="26"/>
  <c r="AA1256" i="26"/>
  <c r="AI1256" i="26" s="1"/>
  <c r="AG1256" i="26"/>
  <c r="AH1256" i="26"/>
  <c r="BF1255" i="26"/>
  <c r="BG1255" i="26"/>
  <c r="AH1255" i="26"/>
  <c r="AA1255" i="26"/>
  <c r="AI1255" i="26" s="1"/>
  <c r="AG1255" i="26"/>
  <c r="AH16" i="29" l="1"/>
  <c r="AG16" i="29"/>
  <c r="AA16" i="29"/>
  <c r="AI16" i="29" s="1"/>
  <c r="AH15" i="29"/>
  <c r="AG15" i="29"/>
  <c r="AA15" i="29"/>
  <c r="AI15" i="29" s="1"/>
  <c r="AH14" i="29"/>
  <c r="AG14" i="29"/>
  <c r="AA14" i="29"/>
  <c r="AI14" i="29" s="1"/>
  <c r="AH13" i="29"/>
  <c r="AG13" i="29"/>
  <c r="AF13" i="29"/>
  <c r="AA13" i="29"/>
  <c r="AI13" i="29" s="1"/>
  <c r="AH12" i="29"/>
  <c r="AG12" i="29"/>
  <c r="AF12" i="29"/>
  <c r="AA12" i="29"/>
  <c r="AI12" i="29" s="1"/>
  <c r="AH11" i="29"/>
  <c r="AG11" i="29"/>
  <c r="AF11" i="29"/>
  <c r="AA11" i="29"/>
  <c r="AI11" i="29" s="1"/>
  <c r="AH10" i="29"/>
  <c r="AG10" i="29"/>
  <c r="AF10" i="29"/>
  <c r="AA10" i="29"/>
  <c r="AI10" i="29" s="1"/>
  <c r="AH9" i="29"/>
  <c r="AG9" i="29"/>
  <c r="AF9" i="29"/>
  <c r="AA9" i="29"/>
  <c r="AI9" i="29" s="1"/>
  <c r="AH8" i="29"/>
  <c r="AG8" i="29"/>
  <c r="AF8" i="29"/>
  <c r="AA8" i="29"/>
  <c r="AI8" i="29" s="1"/>
  <c r="AH7" i="29"/>
  <c r="AG7" i="29"/>
  <c r="AF7" i="29"/>
  <c r="AA7" i="29"/>
  <c r="AI7" i="29" s="1"/>
  <c r="AH6" i="29"/>
  <c r="AG6" i="29"/>
  <c r="AF6" i="29"/>
  <c r="AA6" i="29"/>
  <c r="AI6" i="29" s="1"/>
  <c r="AH5" i="29"/>
  <c r="AG5" i="29"/>
  <c r="AF5" i="29"/>
  <c r="AA5" i="29"/>
  <c r="AI5" i="29" s="1"/>
  <c r="AH4" i="29"/>
  <c r="AG4" i="29"/>
  <c r="AF4" i="29"/>
  <c r="AA4" i="29"/>
  <c r="AI4" i="29" s="1"/>
  <c r="AH3" i="29"/>
  <c r="AG3" i="29"/>
  <c r="AF3" i="29"/>
  <c r="AA3" i="29"/>
  <c r="AI3" i="29" s="1"/>
  <c r="AH2" i="29"/>
  <c r="AG2" i="29"/>
  <c r="AF2" i="29"/>
  <c r="AA2" i="29"/>
  <c r="AI2" i="29" s="1"/>
  <c r="BG61" i="28"/>
  <c r="BF61" i="28"/>
  <c r="BE61" i="28"/>
  <c r="AH61" i="28"/>
  <c r="AG61" i="28"/>
  <c r="AF61" i="28"/>
  <c r="AA61" i="28"/>
  <c r="AI61" i="28" s="1"/>
  <c r="BG60" i="28"/>
  <c r="BF60" i="28"/>
  <c r="BE60" i="28"/>
  <c r="AH60" i="28"/>
  <c r="AG60" i="28"/>
  <c r="AF60" i="28"/>
  <c r="AA60" i="28"/>
  <c r="AI60" i="28" s="1"/>
  <c r="BG59" i="28"/>
  <c r="BF59" i="28"/>
  <c r="BE59" i="28"/>
  <c r="AH59" i="28"/>
  <c r="AG59" i="28"/>
  <c r="AF59" i="28"/>
  <c r="AA59" i="28"/>
  <c r="AI59" i="28" s="1"/>
  <c r="BG58" i="28"/>
  <c r="BF58" i="28"/>
  <c r="BE58" i="28"/>
  <c r="AH58" i="28"/>
  <c r="AG58" i="28"/>
  <c r="AF58" i="28"/>
  <c r="AA58" i="28"/>
  <c r="AI58" i="28" s="1"/>
  <c r="BG57" i="28"/>
  <c r="BF57" i="28"/>
  <c r="BE57" i="28"/>
  <c r="AH57" i="28"/>
  <c r="AG57" i="28"/>
  <c r="AF57" i="28"/>
  <c r="AA57" i="28"/>
  <c r="AI57" i="28" s="1"/>
  <c r="BG56" i="28"/>
  <c r="BF56" i="28"/>
  <c r="BE56" i="28"/>
  <c r="AH56" i="28"/>
  <c r="AG56" i="28"/>
  <c r="AF56" i="28"/>
  <c r="AA56" i="28"/>
  <c r="AI56" i="28" s="1"/>
  <c r="BG55" i="28"/>
  <c r="BF55" i="28"/>
  <c r="BE55" i="28"/>
  <c r="AH55" i="28"/>
  <c r="AG55" i="28"/>
  <c r="AF55" i="28"/>
  <c r="AA55" i="28"/>
  <c r="AI55" i="28" s="1"/>
  <c r="BG54" i="28"/>
  <c r="BF54" i="28"/>
  <c r="BE54" i="28"/>
  <c r="AH54" i="28"/>
  <c r="AG54" i="28"/>
  <c r="AF54" i="28"/>
  <c r="AA54" i="28"/>
  <c r="AI54" i="28" s="1"/>
  <c r="BG53" i="28"/>
  <c r="BF53" i="28"/>
  <c r="BE53" i="28"/>
  <c r="AH53" i="28"/>
  <c r="AG53" i="28"/>
  <c r="AF53" i="28"/>
  <c r="AA53" i="28"/>
  <c r="AI53" i="28" s="1"/>
  <c r="BG52" i="28"/>
  <c r="BF52" i="28"/>
  <c r="BE52" i="28"/>
  <c r="AH52" i="28"/>
  <c r="AG52" i="28"/>
  <c r="AF52" i="28"/>
  <c r="AA52" i="28"/>
  <c r="AI52" i="28" s="1"/>
  <c r="BG51" i="28"/>
  <c r="BF51" i="28"/>
  <c r="BE51" i="28"/>
  <c r="AH51" i="28"/>
  <c r="AG51" i="28"/>
  <c r="AF51" i="28"/>
  <c r="AA51" i="28"/>
  <c r="AI51" i="28" s="1"/>
  <c r="BG50" i="28"/>
  <c r="BF50" i="28"/>
  <c r="BE50" i="28"/>
  <c r="AH50" i="28"/>
  <c r="AG50" i="28"/>
  <c r="AF50" i="28"/>
  <c r="AA50" i="28"/>
  <c r="AI50" i="28" s="1"/>
  <c r="BG49" i="28"/>
  <c r="BF49" i="28"/>
  <c r="BE49" i="28"/>
  <c r="AH49" i="28"/>
  <c r="AG49" i="28"/>
  <c r="AF49" i="28"/>
  <c r="AA49" i="28"/>
  <c r="AI49" i="28" s="1"/>
  <c r="BG48" i="28"/>
  <c r="BF48" i="28"/>
  <c r="BE48" i="28"/>
  <c r="AH48" i="28"/>
  <c r="AG48" i="28"/>
  <c r="AF48" i="28"/>
  <c r="AA48" i="28"/>
  <c r="AI48" i="28" s="1"/>
  <c r="BG47" i="28"/>
  <c r="BF47" i="28"/>
  <c r="BE47" i="28"/>
  <c r="AH47" i="28"/>
  <c r="AG47" i="28"/>
  <c r="AF47" i="28"/>
  <c r="AA47" i="28"/>
  <c r="AI47" i="28" s="1"/>
  <c r="BG46" i="28"/>
  <c r="BF46" i="28"/>
  <c r="BE46" i="28"/>
  <c r="AH46" i="28"/>
  <c r="AG46" i="28"/>
  <c r="AF46" i="28"/>
  <c r="AA46" i="28"/>
  <c r="AI46" i="28" s="1"/>
  <c r="BG45" i="28"/>
  <c r="BF45" i="28"/>
  <c r="BE45" i="28"/>
  <c r="AH45" i="28"/>
  <c r="AG45" i="28"/>
  <c r="AF45" i="28"/>
  <c r="AA45" i="28"/>
  <c r="AI45" i="28" s="1"/>
  <c r="BG44" i="28"/>
  <c r="BF44" i="28"/>
  <c r="BE44" i="28"/>
  <c r="AH44" i="28"/>
  <c r="AG44" i="28"/>
  <c r="AF44" i="28"/>
  <c r="AA44" i="28"/>
  <c r="AI44" i="28" s="1"/>
  <c r="BG43" i="28"/>
  <c r="BF43" i="28"/>
  <c r="BE43" i="28"/>
  <c r="AH43" i="28"/>
  <c r="AG43" i="28"/>
  <c r="AF43" i="28"/>
  <c r="AA43" i="28"/>
  <c r="AI43" i="28" s="1"/>
  <c r="BG42" i="28"/>
  <c r="BF42" i="28"/>
  <c r="BE42" i="28"/>
  <c r="AH42" i="28"/>
  <c r="AG42" i="28"/>
  <c r="AF42" i="28"/>
  <c r="AA42" i="28"/>
  <c r="AI42" i="28" s="1"/>
  <c r="BG41" i="28"/>
  <c r="BF41" i="28"/>
  <c r="BE41" i="28"/>
  <c r="AH41" i="28"/>
  <c r="AG41" i="28"/>
  <c r="AF41" i="28"/>
  <c r="AA41" i="28"/>
  <c r="AI41" i="28" s="1"/>
  <c r="BG40" i="28"/>
  <c r="BF40" i="28"/>
  <c r="BE40" i="28"/>
  <c r="AH40" i="28"/>
  <c r="AG40" i="28"/>
  <c r="AF40" i="28"/>
  <c r="AA40" i="28"/>
  <c r="AI40" i="28" s="1"/>
  <c r="BG39" i="28"/>
  <c r="BF39" i="28"/>
  <c r="BE39" i="28"/>
  <c r="AH39" i="28"/>
  <c r="AG39" i="28"/>
  <c r="AF39" i="28"/>
  <c r="AA39" i="28"/>
  <c r="AI39" i="28" s="1"/>
  <c r="AH38" i="28"/>
  <c r="AG38" i="28"/>
  <c r="AF38" i="28"/>
  <c r="AA38" i="28"/>
  <c r="AI38" i="28" s="1"/>
  <c r="AH37" i="28"/>
  <c r="AG37" i="28"/>
  <c r="AF37" i="28"/>
  <c r="AA37" i="28"/>
  <c r="AI37" i="28" s="1"/>
  <c r="BG36" i="28"/>
  <c r="BF36" i="28"/>
  <c r="BE36" i="28"/>
  <c r="AH36" i="28"/>
  <c r="AG36" i="28"/>
  <c r="AF36" i="28"/>
  <c r="AA36" i="28"/>
  <c r="AI36" i="28" s="1"/>
  <c r="BG35" i="28"/>
  <c r="BF35" i="28"/>
  <c r="BE35" i="28"/>
  <c r="AH35" i="28"/>
  <c r="AG35" i="28"/>
  <c r="AF35" i="28"/>
  <c r="AA35" i="28"/>
  <c r="AI35" i="28" s="1"/>
  <c r="BG34" i="28"/>
  <c r="BF34" i="28"/>
  <c r="BE34" i="28"/>
  <c r="AH34" i="28"/>
  <c r="AG34" i="28"/>
  <c r="AF34" i="28"/>
  <c r="AA34" i="28"/>
  <c r="AI34" i="28" s="1"/>
  <c r="BG33" i="28"/>
  <c r="BF33" i="28"/>
  <c r="BE33" i="28"/>
  <c r="AH33" i="28"/>
  <c r="AG33" i="28"/>
  <c r="AF33" i="28"/>
  <c r="AA33" i="28"/>
  <c r="AI33" i="28" s="1"/>
  <c r="BG32" i="28"/>
  <c r="BF32" i="28"/>
  <c r="BE32" i="28"/>
  <c r="AH32" i="28"/>
  <c r="AG32" i="28"/>
  <c r="AF32" i="28"/>
  <c r="AA32" i="28"/>
  <c r="AI32" i="28" s="1"/>
  <c r="BG31" i="28"/>
  <c r="BF31" i="28"/>
  <c r="BE31" i="28"/>
  <c r="AH31" i="28"/>
  <c r="AG31" i="28"/>
  <c r="AF31" i="28"/>
  <c r="AA31" i="28"/>
  <c r="AI31" i="28" s="1"/>
  <c r="BG30" i="28"/>
  <c r="BF30" i="28"/>
  <c r="BE30" i="28"/>
  <c r="AH30" i="28"/>
  <c r="AG30" i="28"/>
  <c r="AF30" i="28"/>
  <c r="AA30" i="28"/>
  <c r="AI30" i="28" s="1"/>
  <c r="BG29" i="28"/>
  <c r="BF29" i="28"/>
  <c r="BE29" i="28"/>
  <c r="AH29" i="28"/>
  <c r="AG29" i="28"/>
  <c r="AF29" i="28"/>
  <c r="AA29" i="28"/>
  <c r="AI29" i="28" s="1"/>
  <c r="BG28" i="28"/>
  <c r="BF28" i="28"/>
  <c r="BE28" i="28"/>
  <c r="AH28" i="28"/>
  <c r="AG28" i="28"/>
  <c r="AF28" i="28"/>
  <c r="AA28" i="28"/>
  <c r="AI28" i="28" s="1"/>
  <c r="BG27" i="28"/>
  <c r="BF27" i="28"/>
  <c r="BE27" i="28"/>
  <c r="AH27" i="28"/>
  <c r="AG27" i="28"/>
  <c r="AF27" i="28"/>
  <c r="AA27" i="28"/>
  <c r="AI27" i="28" s="1"/>
  <c r="BG26" i="28"/>
  <c r="BF26" i="28"/>
  <c r="BE26" i="28"/>
  <c r="AH26" i="28"/>
  <c r="AG26" i="28"/>
  <c r="AF26" i="28"/>
  <c r="AA26" i="28"/>
  <c r="AI26" i="28" s="1"/>
  <c r="BG25" i="28"/>
  <c r="BF25" i="28"/>
  <c r="BE25" i="28"/>
  <c r="AH25" i="28"/>
  <c r="AG25" i="28"/>
  <c r="AF25" i="28"/>
  <c r="AA25" i="28"/>
  <c r="AI25" i="28" s="1"/>
  <c r="BG24" i="28"/>
  <c r="BF24" i="28"/>
  <c r="BE24" i="28"/>
  <c r="AH24" i="28"/>
  <c r="AG24" i="28"/>
  <c r="AF24" i="28"/>
  <c r="AA24" i="28"/>
  <c r="AI24" i="28" s="1"/>
  <c r="BG23" i="28"/>
  <c r="BF23" i="28"/>
  <c r="BE23" i="28"/>
  <c r="AH23" i="28"/>
  <c r="AG23" i="28"/>
  <c r="AF23" i="28"/>
  <c r="AA23" i="28"/>
  <c r="AI23" i="28" s="1"/>
  <c r="BG22" i="28"/>
  <c r="BF22" i="28"/>
  <c r="BE22" i="28"/>
  <c r="AH22" i="28"/>
  <c r="AG22" i="28"/>
  <c r="AF22" i="28"/>
  <c r="AA22" i="28"/>
  <c r="AI22" i="28" s="1"/>
  <c r="BG21" i="28"/>
  <c r="BF21" i="28"/>
  <c r="BE21" i="28"/>
  <c r="AH21" i="28"/>
  <c r="AG21" i="28"/>
  <c r="AF21" i="28"/>
  <c r="AA21" i="28"/>
  <c r="AI21" i="28" s="1"/>
  <c r="BG20" i="28"/>
  <c r="BF20" i="28"/>
  <c r="BE20" i="28"/>
  <c r="AH20" i="28"/>
  <c r="AG20" i="28"/>
  <c r="AF20" i="28"/>
  <c r="AA20" i="28"/>
  <c r="AI20" i="28" s="1"/>
  <c r="BG19" i="28"/>
  <c r="BF19" i="28"/>
  <c r="BE19" i="28"/>
  <c r="AH19" i="28"/>
  <c r="AG19" i="28"/>
  <c r="AF19" i="28"/>
  <c r="AA19" i="28"/>
  <c r="AI19" i="28" s="1"/>
  <c r="BG18" i="28"/>
  <c r="BF18" i="28"/>
  <c r="BE18" i="28"/>
  <c r="AH18" i="28"/>
  <c r="AG18" i="28"/>
  <c r="AF18" i="28"/>
  <c r="AA18" i="28"/>
  <c r="AI18" i="28" s="1"/>
  <c r="BG17" i="28"/>
  <c r="BF17" i="28"/>
  <c r="BE17" i="28"/>
  <c r="AH17" i="28"/>
  <c r="AG17" i="28"/>
  <c r="AF17" i="28"/>
  <c r="AA17" i="28"/>
  <c r="AI17" i="28" s="1"/>
  <c r="BG16" i="28"/>
  <c r="BF16" i="28"/>
  <c r="BE16" i="28"/>
  <c r="AH16" i="28"/>
  <c r="AG16" i="28"/>
  <c r="AF16" i="28"/>
  <c r="AA16" i="28"/>
  <c r="AI16" i="28" s="1"/>
  <c r="BG15" i="28"/>
  <c r="BF15" i="28"/>
  <c r="BE15" i="28"/>
  <c r="AH15" i="28"/>
  <c r="AG15" i="28"/>
  <c r="AF15" i="28"/>
  <c r="AA15" i="28"/>
  <c r="AI15" i="28" s="1"/>
  <c r="BG14" i="28"/>
  <c r="BF14" i="28"/>
  <c r="BE14" i="28"/>
  <c r="AH14" i="28"/>
  <c r="AG14" i="28"/>
  <c r="AF14" i="28"/>
  <c r="AA14" i="28"/>
  <c r="AI14" i="28" s="1"/>
  <c r="BG13" i="28"/>
  <c r="BF13" i="28"/>
  <c r="BE13" i="28"/>
  <c r="AH13" i="28"/>
  <c r="AG13" i="28"/>
  <c r="AF13" i="28"/>
  <c r="AA13" i="28"/>
  <c r="AI13" i="28" s="1"/>
  <c r="BG12" i="28"/>
  <c r="BF12" i="28"/>
  <c r="BE12" i="28"/>
  <c r="AH12" i="28"/>
  <c r="AG12" i="28"/>
  <c r="AF12" i="28"/>
  <c r="AA12" i="28"/>
  <c r="AI12" i="28" s="1"/>
  <c r="BG11" i="28"/>
  <c r="BF11" i="28"/>
  <c r="BE11" i="28"/>
  <c r="AH11" i="28"/>
  <c r="AG11" i="28"/>
  <c r="AF11" i="28"/>
  <c r="AA11" i="28"/>
  <c r="AI11" i="28" s="1"/>
  <c r="BG10" i="28"/>
  <c r="BF10" i="28"/>
  <c r="BE10" i="28"/>
  <c r="AH10" i="28"/>
  <c r="AG10" i="28"/>
  <c r="AF10" i="28"/>
  <c r="AA10" i="28"/>
  <c r="AI10" i="28" s="1"/>
  <c r="BG9" i="28"/>
  <c r="BF9" i="28"/>
  <c r="BE9" i="28"/>
  <c r="AH9" i="28"/>
  <c r="AG9" i="28"/>
  <c r="AF9" i="28"/>
  <c r="AA9" i="28"/>
  <c r="AI9" i="28" s="1"/>
  <c r="BG8" i="28"/>
  <c r="BF8" i="28"/>
  <c r="BE8" i="28"/>
  <c r="AH8" i="28"/>
  <c r="AG8" i="28"/>
  <c r="AF8" i="28"/>
  <c r="AA8" i="28"/>
  <c r="AI8" i="28" s="1"/>
  <c r="BG7" i="28"/>
  <c r="BF7" i="28"/>
  <c r="BE7" i="28"/>
  <c r="AH7" i="28"/>
  <c r="AG7" i="28"/>
  <c r="AF7" i="28"/>
  <c r="AA7" i="28"/>
  <c r="AI7" i="28" s="1"/>
  <c r="BG6" i="28"/>
  <c r="BF6" i="28"/>
  <c r="BE6" i="28"/>
  <c r="AH6" i="28"/>
  <c r="AG6" i="28"/>
  <c r="AF6" i="28"/>
  <c r="AA6" i="28"/>
  <c r="AI6" i="28" s="1"/>
  <c r="BG5" i="28"/>
  <c r="BF5" i="28"/>
  <c r="BE5" i="28"/>
  <c r="AH5" i="28"/>
  <c r="AG5" i="28"/>
  <c r="AF5" i="28"/>
  <c r="AA5" i="28"/>
  <c r="AI5" i="28" s="1"/>
  <c r="BG4" i="28"/>
  <c r="BF4" i="28"/>
  <c r="BE4" i="28"/>
  <c r="AH4" i="28"/>
  <c r="AG4" i="28"/>
  <c r="AF4" i="28"/>
  <c r="AA4" i="28"/>
  <c r="AI4" i="28" s="1"/>
  <c r="BG3" i="28"/>
  <c r="BF3" i="28"/>
  <c r="BE3" i="28"/>
  <c r="AH3" i="28"/>
  <c r="AG3" i="28"/>
  <c r="AF3" i="28"/>
  <c r="AA3" i="28"/>
  <c r="AI3" i="28" s="1"/>
  <c r="BG2" i="28"/>
  <c r="BF2" i="28"/>
  <c r="BE2" i="28"/>
  <c r="AH2" i="28"/>
  <c r="AG2" i="28"/>
  <c r="AF2" i="28"/>
  <c r="AA2" i="28"/>
  <c r="AI2" i="28" s="1"/>
  <c r="AG1176" i="26" l="1"/>
  <c r="AH1176" i="26"/>
  <c r="AF1184" i="26"/>
  <c r="AG1179" i="26" l="1"/>
  <c r="AH1179" i="26"/>
  <c r="BF1179" i="26"/>
  <c r="BG1179" i="26"/>
  <c r="AG1180" i="26"/>
  <c r="AH1180" i="26"/>
  <c r="BF1180" i="26"/>
  <c r="BG1180" i="26"/>
  <c r="AG1181" i="26"/>
  <c r="AH1181" i="26"/>
  <c r="BF1181" i="26"/>
  <c r="BG1181" i="26"/>
  <c r="AG1182" i="26"/>
  <c r="AH1182" i="26"/>
  <c r="BF1182" i="26"/>
  <c r="BG1182" i="26"/>
  <c r="AG1183" i="26"/>
  <c r="AH1183" i="26"/>
  <c r="BF1183" i="26"/>
  <c r="BG1183" i="26"/>
  <c r="AA1180" i="26"/>
  <c r="AI1180" i="26" s="1"/>
  <c r="AA1181" i="26"/>
  <c r="AI1181" i="26" s="1"/>
  <c r="AA1182" i="26"/>
  <c r="AI1182" i="26" s="1"/>
  <c r="AA1183" i="26"/>
  <c r="AI1183" i="26" s="1"/>
  <c r="AA1179" i="26"/>
  <c r="AI1179" i="26" s="1"/>
  <c r="BF1176" i="26" l="1"/>
  <c r="BG1176" i="26"/>
  <c r="AG1177" i="26"/>
  <c r="AH1177" i="26"/>
  <c r="BF1177" i="26"/>
  <c r="BG1177" i="26"/>
  <c r="AG1253" i="26"/>
  <c r="AH1253" i="26"/>
  <c r="BF1253" i="26"/>
  <c r="BG1253" i="26"/>
  <c r="AG1254" i="26"/>
  <c r="AH1254" i="26"/>
  <c r="BF1254" i="26"/>
  <c r="BG1254" i="26"/>
  <c r="AG1292" i="26"/>
  <c r="AH1292" i="26"/>
  <c r="BF1292" i="26"/>
  <c r="BG1292" i="26"/>
  <c r="AG1293" i="26"/>
  <c r="AH1293" i="26"/>
  <c r="BF1293" i="26"/>
  <c r="BG1293" i="26"/>
  <c r="AG1294" i="26"/>
  <c r="AH1294" i="26"/>
  <c r="BF1294" i="26"/>
  <c r="BG1294" i="26"/>
  <c r="AG1295" i="26"/>
  <c r="AH1295" i="26"/>
  <c r="BF1295" i="26"/>
  <c r="BG1295" i="26"/>
  <c r="AG1296" i="26"/>
  <c r="AH1296" i="26"/>
  <c r="BF1296" i="26"/>
  <c r="BG1296" i="26"/>
  <c r="AG1297" i="26"/>
  <c r="AH1297" i="26"/>
  <c r="BF1297" i="26"/>
  <c r="BG1297" i="26"/>
  <c r="AG1298" i="26"/>
  <c r="AH1298" i="26"/>
  <c r="BF1298" i="26"/>
  <c r="BG1298" i="26"/>
  <c r="AG1299" i="26"/>
  <c r="AH1299" i="26"/>
  <c r="BF1299" i="26"/>
  <c r="BG1299" i="26"/>
  <c r="AG1300" i="26"/>
  <c r="AH1300" i="26"/>
  <c r="BF1300" i="26"/>
  <c r="BG1300" i="26"/>
  <c r="AG1301" i="26"/>
  <c r="AH1301" i="26"/>
  <c r="BF1301" i="26"/>
  <c r="BG1301" i="26"/>
  <c r="AA1177" i="26"/>
  <c r="AI1177" i="26" s="1"/>
  <c r="AA1253" i="26"/>
  <c r="AI1253" i="26" s="1"/>
  <c r="AA1254" i="26"/>
  <c r="AI1254" i="26" s="1"/>
  <c r="AA1292" i="26"/>
  <c r="AI1292" i="26" s="1"/>
  <c r="AA1293" i="26"/>
  <c r="AI1293" i="26" s="1"/>
  <c r="AA1294" i="26"/>
  <c r="AI1294" i="26" s="1"/>
  <c r="AA1295" i="26"/>
  <c r="AI1295" i="26" s="1"/>
  <c r="AA1296" i="26"/>
  <c r="AI1296" i="26" s="1"/>
  <c r="AA1297" i="26"/>
  <c r="AI1297" i="26" s="1"/>
  <c r="AA1298" i="26"/>
  <c r="AI1298" i="26" s="1"/>
  <c r="AA1299" i="26"/>
  <c r="AI1299" i="26" s="1"/>
  <c r="AA1300" i="26"/>
  <c r="AI1300" i="26" s="1"/>
  <c r="AA1301" i="26"/>
  <c r="AI1301" i="26" s="1"/>
  <c r="AA1176" i="26"/>
  <c r="AI1176" i="26" s="1"/>
  <c r="BF1203" i="26" l="1"/>
  <c r="BG1203" i="26"/>
  <c r="BF1204" i="26"/>
  <c r="BG1204" i="26"/>
  <c r="BF1233" i="26"/>
  <c r="BG1233" i="26"/>
  <c r="AG1204" i="26"/>
  <c r="AH1204" i="26"/>
  <c r="AG1233" i="26"/>
  <c r="AH1233" i="26"/>
  <c r="AA1203" i="26"/>
  <c r="AI1203" i="26" s="1"/>
  <c r="AA1204" i="26"/>
  <c r="AI1204" i="26" s="1"/>
  <c r="AA1233" i="26"/>
  <c r="AI1233" i="26" s="1"/>
  <c r="AG1203" i="26"/>
  <c r="AH1203" i="26"/>
  <c r="BF1184" i="26" l="1"/>
  <c r="BG1184" i="26"/>
  <c r="BF1185" i="26"/>
  <c r="BG1185" i="26"/>
  <c r="BF1191" i="26"/>
  <c r="BG1191" i="26"/>
  <c r="BF1197" i="26"/>
  <c r="BG1197" i="26"/>
  <c r="BF1198" i="26"/>
  <c r="BG1198" i="26"/>
  <c r="BF1199" i="26"/>
  <c r="BG1199" i="26"/>
  <c r="BF1200" i="26"/>
  <c r="BG1200" i="26"/>
  <c r="BF1201" i="26"/>
  <c r="BG1201" i="26"/>
  <c r="BF1211" i="26"/>
  <c r="BG1211" i="26"/>
  <c r="BF1212" i="26"/>
  <c r="BG1212" i="26"/>
  <c r="BF1213" i="26"/>
  <c r="BG1213" i="26"/>
  <c r="BF1218" i="26"/>
  <c r="BG1218" i="26"/>
  <c r="BF1219" i="26"/>
  <c r="BG1219" i="26"/>
  <c r="BF1220" i="26"/>
  <c r="BG1220" i="26"/>
  <c r="BF1232" i="26"/>
  <c r="BG1232" i="26"/>
  <c r="BF1234" i="26"/>
  <c r="BG1234" i="26"/>
  <c r="BF1235" i="26"/>
  <c r="BG1235" i="26"/>
  <c r="BF1236" i="26"/>
  <c r="BG1236" i="26"/>
  <c r="BF1237" i="26"/>
  <c r="BG1237" i="26"/>
  <c r="BF1238" i="26"/>
  <c r="BG1238" i="26"/>
  <c r="BF1239" i="26"/>
  <c r="BG1239" i="26"/>
  <c r="BF1240" i="26"/>
  <c r="BG1240" i="26"/>
  <c r="BF1241" i="26"/>
  <c r="BG1241" i="26"/>
  <c r="BF1242" i="26"/>
  <c r="BG1242" i="26"/>
  <c r="BF1243" i="26"/>
  <c r="BG1243" i="26"/>
  <c r="BF1244" i="26"/>
  <c r="BG1244" i="26"/>
  <c r="BF1245" i="26"/>
  <c r="BG1245" i="26"/>
  <c r="BF1246" i="26"/>
  <c r="BG1246" i="26"/>
  <c r="BF1247" i="26"/>
  <c r="BG1247" i="26"/>
  <c r="BF1248" i="26"/>
  <c r="BG1248" i="26"/>
  <c r="BF1249" i="26"/>
  <c r="BG1249" i="26"/>
  <c r="BF1250" i="26"/>
  <c r="BG1250" i="26"/>
  <c r="BF1251" i="26"/>
  <c r="BG1251" i="26"/>
  <c r="BF1252" i="26"/>
  <c r="BG1252" i="26"/>
  <c r="AG1185" i="26"/>
  <c r="AH1185" i="26"/>
  <c r="AG1191" i="26"/>
  <c r="AH1191" i="26"/>
  <c r="AG1197" i="26"/>
  <c r="AH1197" i="26"/>
  <c r="AG1198" i="26"/>
  <c r="AH1198" i="26"/>
  <c r="AG1199" i="26"/>
  <c r="AH1199" i="26"/>
  <c r="AG1200" i="26"/>
  <c r="AH1200" i="26"/>
  <c r="AG1201" i="26"/>
  <c r="AH1201" i="26"/>
  <c r="AG1211" i="26"/>
  <c r="AH1211" i="26"/>
  <c r="AG1212" i="26"/>
  <c r="AH1212" i="26"/>
  <c r="AG1213" i="26"/>
  <c r="AH1213" i="26"/>
  <c r="AG1218" i="26"/>
  <c r="AH1218" i="26"/>
  <c r="AG1219" i="26"/>
  <c r="AH1219" i="26"/>
  <c r="AG1220" i="26"/>
  <c r="AH1220" i="26"/>
  <c r="AG1232" i="26"/>
  <c r="AH1232" i="26"/>
  <c r="AG1234" i="26"/>
  <c r="AH1234" i="26"/>
  <c r="AG1235" i="26"/>
  <c r="AH1235" i="26"/>
  <c r="AG1236" i="26"/>
  <c r="AH1236" i="26"/>
  <c r="AG1237" i="26"/>
  <c r="AH1237" i="26"/>
  <c r="AG1238" i="26"/>
  <c r="AH1238" i="26"/>
  <c r="AG1239" i="26"/>
  <c r="AH1239" i="26"/>
  <c r="AG1240" i="26"/>
  <c r="AH1240" i="26"/>
  <c r="AG1241" i="26"/>
  <c r="AH1241" i="26"/>
  <c r="AG1242" i="26"/>
  <c r="AH1242" i="26"/>
  <c r="AG1243" i="26"/>
  <c r="AH1243" i="26"/>
  <c r="AG1244" i="26"/>
  <c r="AH1244" i="26"/>
  <c r="AG1245" i="26"/>
  <c r="AH1245" i="26"/>
  <c r="AG1246" i="26"/>
  <c r="AH1246" i="26"/>
  <c r="AG1247" i="26"/>
  <c r="AH1247" i="26"/>
  <c r="AG1248" i="26"/>
  <c r="AH1248" i="26"/>
  <c r="AG1249" i="26"/>
  <c r="AH1249" i="26"/>
  <c r="AG1250" i="26"/>
  <c r="AH1250" i="26"/>
  <c r="AG1251" i="26"/>
  <c r="AH1251" i="26"/>
  <c r="AG1252" i="26"/>
  <c r="AH1252" i="26"/>
  <c r="AA1252" i="26"/>
  <c r="AI1252" i="26" s="1"/>
  <c r="AA1185" i="26"/>
  <c r="AI1185" i="26" s="1"/>
  <c r="AA1191" i="26"/>
  <c r="AI1191" i="26" s="1"/>
  <c r="AA1197" i="26"/>
  <c r="AI1197" i="26" s="1"/>
  <c r="AA1198" i="26"/>
  <c r="AI1198" i="26" s="1"/>
  <c r="AA1199" i="26"/>
  <c r="AI1199" i="26" s="1"/>
  <c r="AA1200" i="26"/>
  <c r="AI1200" i="26" s="1"/>
  <c r="AA1201" i="26"/>
  <c r="AI1201" i="26" s="1"/>
  <c r="AA1211" i="26"/>
  <c r="AI1211" i="26" s="1"/>
  <c r="AA1212" i="26"/>
  <c r="AI1212" i="26" s="1"/>
  <c r="AA1213" i="26"/>
  <c r="AI1213" i="26" s="1"/>
  <c r="AA1218" i="26"/>
  <c r="AI1218" i="26" s="1"/>
  <c r="AA1219" i="26"/>
  <c r="AI1219" i="26" s="1"/>
  <c r="AA1220" i="26"/>
  <c r="AI1220" i="26" s="1"/>
  <c r="AA1232" i="26"/>
  <c r="AI1232" i="26" s="1"/>
  <c r="AA1234" i="26"/>
  <c r="AI1234" i="26" s="1"/>
  <c r="AA1235" i="26"/>
  <c r="AI1235" i="26" s="1"/>
  <c r="AA1236" i="26"/>
  <c r="AI1236" i="26" s="1"/>
  <c r="AA1237" i="26"/>
  <c r="AI1237" i="26" s="1"/>
  <c r="AA1238" i="26"/>
  <c r="AI1238" i="26" s="1"/>
  <c r="AA1239" i="26"/>
  <c r="AI1239" i="26" s="1"/>
  <c r="AA1240" i="26"/>
  <c r="AI1240" i="26" s="1"/>
  <c r="AA1241" i="26"/>
  <c r="AI1241" i="26" s="1"/>
  <c r="AA1242" i="26"/>
  <c r="AI1242" i="26" s="1"/>
  <c r="AA1243" i="26"/>
  <c r="AI1243" i="26" s="1"/>
  <c r="AA1244" i="26"/>
  <c r="AI1244" i="26" s="1"/>
  <c r="AA1245" i="26"/>
  <c r="AI1245" i="26" s="1"/>
  <c r="AA1246" i="26"/>
  <c r="AI1246" i="26" s="1"/>
  <c r="AA1247" i="26"/>
  <c r="AI1247" i="26" s="1"/>
  <c r="AA1248" i="26"/>
  <c r="AI1248" i="26" s="1"/>
  <c r="AA1249" i="26"/>
  <c r="AI1249" i="26" s="1"/>
  <c r="AA1250" i="26"/>
  <c r="AI1250" i="26" s="1"/>
  <c r="AA1251" i="26"/>
  <c r="AI1251" i="26" s="1"/>
  <c r="AH1184" i="26"/>
  <c r="AA1184" i="26"/>
  <c r="AI1184" i="26" s="1"/>
  <c r="AG1184" i="26"/>
  <c r="J15" i="19" l="1"/>
  <c r="P15" i="19"/>
  <c r="AF1196" i="26" l="1"/>
  <c r="AG1196" i="26"/>
  <c r="AH1196" i="26"/>
  <c r="BF1196" i="26"/>
  <c r="BG1196" i="26"/>
  <c r="AA1196" i="26"/>
  <c r="AI1196" i="26" s="1"/>
  <c r="AF1195" i="26" l="1"/>
  <c r="AG1195" i="26"/>
  <c r="AH1195" i="26"/>
  <c r="BF1195" i="26"/>
  <c r="BG1195" i="26"/>
  <c r="AA1195" i="26"/>
  <c r="AI1195" i="26" s="1"/>
  <c r="BF1134" i="26"/>
  <c r="BG1134" i="26"/>
  <c r="AF1134" i="26"/>
  <c r="AH1134" i="26"/>
  <c r="AA1134" i="26"/>
  <c r="AI1134" i="26" s="1"/>
  <c r="AG1134" i="26"/>
  <c r="AG392" i="24" l="1"/>
  <c r="AH392" i="24"/>
  <c r="AG393" i="24"/>
  <c r="AH393" i="24"/>
  <c r="AG394" i="24"/>
  <c r="AH394" i="24"/>
  <c r="AG395" i="24"/>
  <c r="AH395" i="24"/>
  <c r="AG396" i="24"/>
  <c r="AH396" i="24"/>
  <c r="AG397" i="24"/>
  <c r="AH397" i="24"/>
  <c r="AG398" i="24"/>
  <c r="AH398" i="24"/>
  <c r="AG399" i="24"/>
  <c r="AH399" i="24"/>
  <c r="AG400" i="24"/>
  <c r="AH400" i="24"/>
  <c r="AG401" i="24"/>
  <c r="AH401" i="24"/>
  <c r="AG402" i="24"/>
  <c r="AH402" i="24"/>
  <c r="AG403" i="24"/>
  <c r="AH403" i="24"/>
  <c r="AG404" i="24"/>
  <c r="AH404" i="24"/>
  <c r="AG405" i="24"/>
  <c r="AH405" i="24"/>
  <c r="AG406" i="24"/>
  <c r="AH406" i="24"/>
  <c r="AG407" i="24"/>
  <c r="AH407" i="24"/>
  <c r="AG408" i="24"/>
  <c r="AH408" i="24"/>
  <c r="AH391" i="24"/>
  <c r="AG391" i="24"/>
  <c r="BF1170" i="26"/>
  <c r="BG1170" i="26"/>
  <c r="AF1170" i="26"/>
  <c r="AG1170" i="26"/>
  <c r="AH1170" i="26"/>
  <c r="AA1170" i="26"/>
  <c r="AI1170" i="26" s="1"/>
  <c r="BG1114" i="26" l="1"/>
  <c r="BF1114" i="26"/>
  <c r="AH1114" i="26"/>
  <c r="AG1114" i="26"/>
  <c r="AF1114" i="26"/>
  <c r="AA1114" i="26"/>
  <c r="AI1114" i="26" s="1"/>
  <c r="BG1095" i="26" l="1"/>
  <c r="BF1095" i="26"/>
  <c r="AH1095" i="26"/>
  <c r="AG1095" i="26"/>
  <c r="AF1095" i="26"/>
  <c r="AA1095" i="26"/>
  <c r="AI1095" i="26" s="1"/>
  <c r="AA1060" i="26" l="1"/>
  <c r="AI1060" i="26" s="1"/>
  <c r="AF1060" i="26"/>
  <c r="AG1060" i="26"/>
  <c r="AH1060" i="26"/>
  <c r="BF1060" i="26"/>
  <c r="BG1060" i="26"/>
  <c r="AA1161" i="26"/>
  <c r="AI1161" i="26" s="1"/>
  <c r="AF1161" i="26"/>
  <c r="AG1161" i="26"/>
  <c r="AH1161" i="26"/>
  <c r="BF1161" i="26"/>
  <c r="BG1161" i="26"/>
  <c r="BF1113" i="26"/>
  <c r="BG1113" i="26"/>
  <c r="AA1113" i="26"/>
  <c r="AI1113" i="26" s="1"/>
  <c r="AF1113" i="26"/>
  <c r="AG1113" i="26"/>
  <c r="AH1113" i="26"/>
  <c r="BF1044" i="26"/>
  <c r="BG1044" i="26"/>
  <c r="AF1044" i="26"/>
  <c r="AG1044" i="26"/>
  <c r="AH1044" i="26"/>
  <c r="AA1044" i="26"/>
  <c r="AI1044" i="26" s="1"/>
  <c r="I296" i="5" l="1"/>
  <c r="G294" i="5"/>
  <c r="G295" i="5"/>
  <c r="G296" i="5"/>
  <c r="BF1158" i="26" l="1"/>
  <c r="BG1158" i="26"/>
  <c r="BF1159" i="26"/>
  <c r="BG1159" i="26"/>
  <c r="BF1160" i="26"/>
  <c r="BG1160" i="26"/>
  <c r="BF1091" i="26"/>
  <c r="BG1091" i="26"/>
  <c r="BF1092" i="26"/>
  <c r="BG1092" i="26"/>
  <c r="BF1093" i="26"/>
  <c r="BG1093" i="26"/>
  <c r="BF1094" i="26"/>
  <c r="BG1094" i="26"/>
  <c r="BF1168" i="26"/>
  <c r="BG1168" i="26"/>
  <c r="AA1158" i="26"/>
  <c r="AI1158" i="26" s="1"/>
  <c r="AF1158" i="26"/>
  <c r="AG1158" i="26"/>
  <c r="AH1158" i="26"/>
  <c r="AA1159" i="26"/>
  <c r="AI1159" i="26" s="1"/>
  <c r="AF1159" i="26"/>
  <c r="AG1159" i="26"/>
  <c r="AH1159" i="26"/>
  <c r="AA1160" i="26"/>
  <c r="AI1160" i="26" s="1"/>
  <c r="AF1160" i="26"/>
  <c r="AG1160" i="26"/>
  <c r="AH1160" i="26"/>
  <c r="AA1091" i="26"/>
  <c r="AI1091" i="26" s="1"/>
  <c r="AF1091" i="26"/>
  <c r="AG1091" i="26"/>
  <c r="AH1091" i="26"/>
  <c r="AA1092" i="26"/>
  <c r="AI1092" i="26" s="1"/>
  <c r="AF1092" i="26"/>
  <c r="AG1092" i="26"/>
  <c r="AH1092" i="26"/>
  <c r="AA1093" i="26"/>
  <c r="AI1093" i="26" s="1"/>
  <c r="AF1093" i="26"/>
  <c r="AG1093" i="26"/>
  <c r="AH1093" i="26"/>
  <c r="AA1094" i="26"/>
  <c r="AI1094" i="26" s="1"/>
  <c r="AF1094" i="26"/>
  <c r="AG1094" i="26"/>
  <c r="AH1094" i="26"/>
  <c r="AA1168" i="26"/>
  <c r="AI1168" i="26" s="1"/>
  <c r="AF1168" i="26"/>
  <c r="AG1168" i="26"/>
  <c r="AH1168" i="26"/>
  <c r="BF1155" i="26" l="1"/>
  <c r="BG1155" i="26"/>
  <c r="BF1156" i="26"/>
  <c r="BG1156" i="26"/>
  <c r="BF1157" i="26"/>
  <c r="BG1157" i="26"/>
  <c r="BF1089" i="26"/>
  <c r="BG1089" i="26"/>
  <c r="BF1090" i="26"/>
  <c r="BG1090" i="26"/>
  <c r="AF1155" i="26"/>
  <c r="AG1155" i="26"/>
  <c r="AH1155" i="26"/>
  <c r="AF1156" i="26"/>
  <c r="AG1156" i="26"/>
  <c r="AH1156" i="26"/>
  <c r="AF1157" i="26"/>
  <c r="AG1157" i="26"/>
  <c r="AH1157" i="26"/>
  <c r="AF1089" i="26"/>
  <c r="AG1089" i="26"/>
  <c r="AH1089" i="26"/>
  <c r="AF1090" i="26"/>
  <c r="AG1090" i="26"/>
  <c r="AH1090" i="26"/>
  <c r="AA1155" i="26"/>
  <c r="AI1155" i="26" s="1"/>
  <c r="AA1156" i="26"/>
  <c r="AI1156" i="26" s="1"/>
  <c r="AA1157" i="26"/>
  <c r="AI1157" i="26" s="1"/>
  <c r="AA1089" i="26"/>
  <c r="AI1089" i="26" s="1"/>
  <c r="AA1090" i="26"/>
  <c r="AI1090" i="26" s="1"/>
  <c r="AA392" i="24" l="1"/>
  <c r="AI392" i="24" s="1"/>
  <c r="AA393" i="24"/>
  <c r="AI393" i="24" s="1"/>
  <c r="AA394" i="24"/>
  <c r="AI394" i="24" s="1"/>
  <c r="AA395" i="24"/>
  <c r="AI395" i="24" s="1"/>
  <c r="AA396" i="24"/>
  <c r="AI396" i="24" s="1"/>
  <c r="AA397" i="24"/>
  <c r="AI397" i="24" s="1"/>
  <c r="AA398" i="24"/>
  <c r="AI398" i="24" s="1"/>
  <c r="AA399" i="24"/>
  <c r="AI399" i="24" s="1"/>
  <c r="AA400" i="24"/>
  <c r="AI400" i="24" s="1"/>
  <c r="AA401" i="24"/>
  <c r="AI401" i="24" s="1"/>
  <c r="AA402" i="24"/>
  <c r="AI402" i="24" s="1"/>
  <c r="AA403" i="24"/>
  <c r="AI403" i="24" s="1"/>
  <c r="AA404" i="24"/>
  <c r="AI404" i="24" s="1"/>
  <c r="AA405" i="24"/>
  <c r="AI405" i="24" s="1"/>
  <c r="AA406" i="24"/>
  <c r="AI406" i="24" s="1"/>
  <c r="AA407" i="24"/>
  <c r="AI407" i="24" s="1"/>
  <c r="AA408" i="24"/>
  <c r="AI408" i="24" s="1"/>
  <c r="AA391" i="24"/>
  <c r="AI391" i="24" s="1"/>
  <c r="BG1133" i="26"/>
  <c r="BF1133" i="26"/>
  <c r="BG1132" i="26"/>
  <c r="BF1132" i="26"/>
  <c r="BG1131" i="26"/>
  <c r="BF1131" i="26"/>
  <c r="BG1130" i="26"/>
  <c r="BF1130" i="26"/>
  <c r="BG1080" i="26"/>
  <c r="BF1080" i="26"/>
  <c r="BG1154" i="26"/>
  <c r="BF1154" i="26"/>
  <c r="BG1079" i="26"/>
  <c r="BF1079" i="26"/>
  <c r="BG1078" i="26"/>
  <c r="BF1078" i="26"/>
  <c r="BG1153" i="26"/>
  <c r="BF1153" i="26"/>
  <c r="BG1152" i="26"/>
  <c r="BF1152" i="26"/>
  <c r="BG1088" i="26"/>
  <c r="BF1088" i="26"/>
  <c r="BG1151" i="26"/>
  <c r="BF1151" i="26"/>
  <c r="BG1150" i="26"/>
  <c r="BF1150" i="26"/>
  <c r="BG1129" i="26"/>
  <c r="BF1129" i="26"/>
  <c r="BG1059" i="26"/>
  <c r="BF1059" i="26"/>
  <c r="BG1149" i="26"/>
  <c r="BF1149" i="26"/>
  <c r="BG1148" i="26"/>
  <c r="BF1148" i="26"/>
  <c r="BG1087" i="26"/>
  <c r="BF1087" i="26"/>
  <c r="BG1147" i="26"/>
  <c r="BF1147" i="26"/>
  <c r="AH1133" i="26"/>
  <c r="AG1133" i="26"/>
  <c r="AF1133" i="26"/>
  <c r="AH1132" i="26"/>
  <c r="AG1132" i="26"/>
  <c r="AF1132" i="26"/>
  <c r="AH1131" i="26"/>
  <c r="AG1131" i="26"/>
  <c r="AF1131" i="26"/>
  <c r="AH1130" i="26"/>
  <c r="AG1130" i="26"/>
  <c r="AF1130" i="26"/>
  <c r="AH1080" i="26"/>
  <c r="AG1080" i="26"/>
  <c r="AF1080" i="26"/>
  <c r="AH1154" i="26"/>
  <c r="AG1154" i="26"/>
  <c r="AF1154" i="26"/>
  <c r="AH1079" i="26"/>
  <c r="AG1079" i="26"/>
  <c r="AF1079" i="26"/>
  <c r="AH1078" i="26"/>
  <c r="AG1078" i="26"/>
  <c r="AF1078" i="26"/>
  <c r="AH1153" i="26"/>
  <c r="AG1153" i="26"/>
  <c r="AF1153" i="26"/>
  <c r="AH1152" i="26"/>
  <c r="AG1152" i="26"/>
  <c r="AF1152" i="26"/>
  <c r="AH1088" i="26"/>
  <c r="AG1088" i="26"/>
  <c r="AF1088" i="26"/>
  <c r="AH1151" i="26"/>
  <c r="AG1151" i="26"/>
  <c r="AF1151" i="26"/>
  <c r="AH1150" i="26"/>
  <c r="AG1150" i="26"/>
  <c r="AF1150" i="26"/>
  <c r="AH1129" i="26"/>
  <c r="AG1129" i="26"/>
  <c r="AF1129" i="26"/>
  <c r="AH1059" i="26"/>
  <c r="AG1059" i="26"/>
  <c r="AF1059" i="26"/>
  <c r="AH1149" i="26"/>
  <c r="AG1149" i="26"/>
  <c r="AF1149" i="26"/>
  <c r="AH1148" i="26"/>
  <c r="AG1148" i="26"/>
  <c r="AF1148" i="26"/>
  <c r="AH1087" i="26"/>
  <c r="AG1087" i="26"/>
  <c r="AF1087" i="26"/>
  <c r="AH1147" i="26"/>
  <c r="AG1147" i="26"/>
  <c r="AF1147" i="26"/>
  <c r="AA1133" i="26"/>
  <c r="AI1133" i="26" s="1"/>
  <c r="AA1131" i="26"/>
  <c r="AI1131" i="26" s="1"/>
  <c r="AA1079" i="26"/>
  <c r="AI1079" i="26" s="1"/>
  <c r="AA1153" i="26"/>
  <c r="AI1153" i="26" s="1"/>
  <c r="AA1151" i="26"/>
  <c r="AI1151" i="26" s="1"/>
  <c r="AA1150" i="26"/>
  <c r="AI1150" i="26" s="1"/>
  <c r="AA1132" i="26"/>
  <c r="AI1132" i="26" s="1"/>
  <c r="AA1130" i="26"/>
  <c r="AI1130" i="26" s="1"/>
  <c r="AA1080" i="26"/>
  <c r="AI1080" i="26" s="1"/>
  <c r="AA1154" i="26"/>
  <c r="AI1154" i="26" s="1"/>
  <c r="AA1078" i="26"/>
  <c r="AI1078" i="26" s="1"/>
  <c r="AA1152" i="26"/>
  <c r="AI1152" i="26" s="1"/>
  <c r="AA1088" i="26"/>
  <c r="AI1088" i="26" s="1"/>
  <c r="AA1129" i="26"/>
  <c r="AI1129" i="26" s="1"/>
  <c r="AA1059" i="26"/>
  <c r="AI1059" i="26" s="1"/>
  <c r="AA1149" i="26"/>
  <c r="AI1149" i="26" s="1"/>
  <c r="AA1148" i="26"/>
  <c r="AI1148" i="26" s="1"/>
  <c r="AA1087" i="26"/>
  <c r="AI1087" i="26" s="1"/>
  <c r="AA1147" i="26"/>
  <c r="AI1147" i="26" s="1"/>
  <c r="BF1096" i="26"/>
  <c r="BG1096" i="26"/>
  <c r="BF1040" i="26"/>
  <c r="BG1040" i="26"/>
  <c r="BF1041" i="26"/>
  <c r="BG1041" i="26"/>
  <c r="BF1042" i="26"/>
  <c r="BG1042" i="26"/>
  <c r="BF1142" i="26"/>
  <c r="BG1142" i="26"/>
  <c r="BF1143" i="26"/>
  <c r="BG1143" i="26"/>
  <c r="BF1144" i="26"/>
  <c r="BG1144" i="26"/>
  <c r="BF1145" i="26"/>
  <c r="BG1145" i="26"/>
  <c r="BF1146" i="26"/>
  <c r="BG1146" i="26"/>
  <c r="BF1105" i="26"/>
  <c r="BG1105" i="26"/>
  <c r="BF1106" i="26"/>
  <c r="BG1106" i="26"/>
  <c r="BF1107" i="26"/>
  <c r="BG1107" i="26"/>
  <c r="BF1108" i="26"/>
  <c r="BG1108" i="26"/>
  <c r="BF1109" i="26"/>
  <c r="BG1109" i="26"/>
  <c r="BF1110" i="26"/>
  <c r="BG1110" i="26"/>
  <c r="BF1111" i="26"/>
  <c r="BG1111" i="26"/>
  <c r="BF1112" i="26"/>
  <c r="BG1112" i="26"/>
  <c r="BF1125" i="26"/>
  <c r="BG1125" i="26"/>
  <c r="BF1126" i="26"/>
  <c r="BG1126" i="26"/>
  <c r="BF1127" i="26"/>
  <c r="BG1127" i="26"/>
  <c r="BF1128" i="26"/>
  <c r="BG1128" i="26"/>
  <c r="BF1043" i="26"/>
  <c r="BG1043" i="26"/>
  <c r="BF1192" i="26"/>
  <c r="BG1192" i="26"/>
  <c r="BF1193" i="26"/>
  <c r="BG1193" i="26"/>
  <c r="BF1194" i="26"/>
  <c r="BG1194" i="26"/>
  <c r="AF1125" i="26" l="1"/>
  <c r="AG1125" i="26"/>
  <c r="AH1125" i="26"/>
  <c r="AF1126" i="26"/>
  <c r="AG1126" i="26"/>
  <c r="AH1126" i="26"/>
  <c r="AF1127" i="26"/>
  <c r="AG1127" i="26"/>
  <c r="AH1127" i="26"/>
  <c r="AF1128" i="26"/>
  <c r="AG1128" i="26"/>
  <c r="AH1128" i="26"/>
  <c r="AF1043" i="26"/>
  <c r="AG1043" i="26"/>
  <c r="AH1043" i="26"/>
  <c r="AF1192" i="26"/>
  <c r="AG1192" i="26"/>
  <c r="AH1192" i="26"/>
  <c r="AF1193" i="26"/>
  <c r="AG1193" i="26"/>
  <c r="AH1193" i="26"/>
  <c r="AF1194" i="26"/>
  <c r="AG1194" i="26"/>
  <c r="AH1194" i="26"/>
  <c r="AA1194" i="26"/>
  <c r="AI1194" i="26" s="1"/>
  <c r="AA1193" i="26"/>
  <c r="AI1193" i="26" s="1"/>
  <c r="AA1192" i="26"/>
  <c r="AI1192" i="26" s="1"/>
  <c r="AA1043" i="26"/>
  <c r="AI1043" i="26" s="1"/>
  <c r="AA1128" i="26"/>
  <c r="AI1128" i="26" s="1"/>
  <c r="AA1127" i="26"/>
  <c r="AI1127" i="26" s="1"/>
  <c r="AA1126" i="26"/>
  <c r="AI1126" i="26" s="1"/>
  <c r="AA1125" i="26"/>
  <c r="AI1125" i="26" s="1"/>
  <c r="AA1105" i="26"/>
  <c r="AI1105" i="26" s="1"/>
  <c r="AF1105" i="26"/>
  <c r="AG1105" i="26"/>
  <c r="AH1105" i="26"/>
  <c r="AA1106" i="26"/>
  <c r="AI1106" i="26" s="1"/>
  <c r="AF1106" i="26"/>
  <c r="AG1106" i="26"/>
  <c r="AH1106" i="26"/>
  <c r="AA1107" i="26"/>
  <c r="AI1107" i="26" s="1"/>
  <c r="AF1107" i="26"/>
  <c r="AG1107" i="26"/>
  <c r="AH1107" i="26"/>
  <c r="AA1108" i="26"/>
  <c r="AI1108" i="26" s="1"/>
  <c r="AF1108" i="26"/>
  <c r="AG1108" i="26"/>
  <c r="AH1108" i="26"/>
  <c r="AA1109" i="26"/>
  <c r="AI1109" i="26" s="1"/>
  <c r="AF1109" i="26"/>
  <c r="AG1109" i="26"/>
  <c r="AH1109" i="26"/>
  <c r="AA1110" i="26"/>
  <c r="AI1110" i="26" s="1"/>
  <c r="AF1110" i="26"/>
  <c r="AG1110" i="26"/>
  <c r="AH1110" i="26"/>
  <c r="AA1111" i="26"/>
  <c r="AI1111" i="26" s="1"/>
  <c r="AF1111" i="26"/>
  <c r="AG1111" i="26"/>
  <c r="AH1111" i="26"/>
  <c r="AA1112" i="26"/>
  <c r="AI1112" i="26" s="1"/>
  <c r="AF1112" i="26"/>
  <c r="AG1112" i="26"/>
  <c r="AH1112" i="26"/>
  <c r="AA1040" i="26" l="1"/>
  <c r="AI1040" i="26" s="1"/>
  <c r="AF1040" i="26"/>
  <c r="AG1040" i="26"/>
  <c r="AH1040" i="26"/>
  <c r="AA1041" i="26"/>
  <c r="AI1041" i="26" s="1"/>
  <c r="AF1041" i="26"/>
  <c r="AG1041" i="26"/>
  <c r="AH1041" i="26"/>
  <c r="AA1042" i="26"/>
  <c r="AI1042" i="26" s="1"/>
  <c r="AF1042" i="26"/>
  <c r="AG1042" i="26"/>
  <c r="AH1042" i="26"/>
  <c r="AA1142" i="26"/>
  <c r="AI1142" i="26" s="1"/>
  <c r="AF1142" i="26"/>
  <c r="AG1142" i="26"/>
  <c r="AH1142" i="26"/>
  <c r="AA1143" i="26"/>
  <c r="AI1143" i="26" s="1"/>
  <c r="AF1143" i="26"/>
  <c r="AG1143" i="26"/>
  <c r="AH1143" i="26"/>
  <c r="AA1144" i="26"/>
  <c r="AI1144" i="26" s="1"/>
  <c r="AF1144" i="26"/>
  <c r="AG1144" i="26"/>
  <c r="AH1144" i="26"/>
  <c r="AA1145" i="26"/>
  <c r="AI1145" i="26" s="1"/>
  <c r="AF1145" i="26"/>
  <c r="AG1145" i="26"/>
  <c r="AH1145" i="26"/>
  <c r="AA1146" i="26"/>
  <c r="AI1146" i="26" s="1"/>
  <c r="AF1146" i="26"/>
  <c r="AG1146" i="26"/>
  <c r="AH1146" i="26"/>
  <c r="AG1096" i="26" l="1"/>
  <c r="AH1096" i="26"/>
  <c r="AF1169" i="26"/>
  <c r="AF1096" i="26"/>
  <c r="AA1096" i="26"/>
  <c r="AI1096" i="26" s="1"/>
  <c r="BG756" i="13" l="1"/>
  <c r="BF756" i="13"/>
  <c r="BE756" i="13"/>
  <c r="AH756" i="13"/>
  <c r="AG756" i="13"/>
  <c r="AF756" i="13"/>
  <c r="AA756" i="13"/>
  <c r="AI756" i="13" s="1"/>
  <c r="BG755" i="13"/>
  <c r="BF755" i="13"/>
  <c r="BE755" i="13"/>
  <c r="AH755" i="13"/>
  <c r="AG755" i="13"/>
  <c r="AF755" i="13"/>
  <c r="AA755" i="13"/>
  <c r="AI755" i="13" s="1"/>
  <c r="BF1038" i="26" l="1"/>
  <c r="BG1038" i="26"/>
  <c r="BF1169" i="26"/>
  <c r="BG1169" i="26"/>
  <c r="AH1169" i="26"/>
  <c r="AA1169" i="26"/>
  <c r="AI1169" i="26" s="1"/>
  <c r="AG1169" i="26"/>
  <c r="AF1139" i="26" l="1"/>
  <c r="AF1140" i="26"/>
  <c r="AF1141" i="26"/>
  <c r="AA1140" i="26"/>
  <c r="AI1140" i="26" s="1"/>
  <c r="AG1140" i="26"/>
  <c r="AH1140" i="26"/>
  <c r="BF1140" i="26"/>
  <c r="BG1140" i="26"/>
  <c r="AA1141" i="26"/>
  <c r="AI1141" i="26" s="1"/>
  <c r="AG1141" i="26"/>
  <c r="AH1141" i="26"/>
  <c r="BF1141" i="26"/>
  <c r="BG1141" i="26"/>
  <c r="BF1139" i="26"/>
  <c r="BG1139" i="26"/>
  <c r="AH1139" i="26"/>
  <c r="AA1139" i="26"/>
  <c r="AI1139" i="26" s="1"/>
  <c r="AG1139" i="26"/>
  <c r="BF1167" i="26" l="1"/>
  <c r="BG1167" i="26"/>
  <c r="BF1115" i="26"/>
  <c r="BG1115" i="26"/>
  <c r="AA1115" i="26"/>
  <c r="AI1115" i="26" s="1"/>
  <c r="AF1115" i="26"/>
  <c r="AG1115" i="26"/>
  <c r="AH1115" i="26"/>
  <c r="AA1167" i="26"/>
  <c r="AI1167" i="26" s="1"/>
  <c r="AF1167" i="26"/>
  <c r="AG1167" i="26"/>
  <c r="AH1167" i="26"/>
  <c r="BF1103" i="26"/>
  <c r="BG1103" i="26"/>
  <c r="BF1104" i="26"/>
  <c r="BG1104" i="26"/>
  <c r="BF1124" i="26"/>
  <c r="BG1124" i="26"/>
  <c r="AA1124" i="26"/>
  <c r="AI1124" i="26" s="1"/>
  <c r="AF1124" i="26"/>
  <c r="AG1124" i="26"/>
  <c r="AH1124" i="26"/>
  <c r="AA1104" i="26"/>
  <c r="AI1104" i="26" s="1"/>
  <c r="AF1104" i="26"/>
  <c r="AG1104" i="26"/>
  <c r="AH1104" i="26"/>
  <c r="AF1103" i="26"/>
  <c r="AG1103" i="26"/>
  <c r="AH1103" i="26"/>
  <c r="AA1103" i="26"/>
  <c r="AI1103" i="26" s="1"/>
  <c r="AA1057" i="26"/>
  <c r="AI1057" i="26" s="1"/>
  <c r="AF1057" i="26"/>
  <c r="AG1057" i="26"/>
  <c r="AH1057" i="26"/>
  <c r="BF1057" i="26"/>
  <c r="BG1057" i="26"/>
  <c r="AA1058" i="26"/>
  <c r="AI1058" i="26" s="1"/>
  <c r="AF1058" i="26"/>
  <c r="AG1058" i="26"/>
  <c r="AH1058" i="26"/>
  <c r="BF1058" i="26"/>
  <c r="BG1058" i="26"/>
  <c r="AA1076" i="26"/>
  <c r="AI1076" i="26" s="1"/>
  <c r="AF1076" i="26"/>
  <c r="AG1076" i="26"/>
  <c r="AH1076" i="26"/>
  <c r="BF1076" i="26"/>
  <c r="BG1076" i="26"/>
  <c r="AA1077" i="26"/>
  <c r="AI1077" i="26" s="1"/>
  <c r="AF1077" i="26"/>
  <c r="AG1077" i="26"/>
  <c r="AH1077" i="26"/>
  <c r="BF1077" i="26"/>
  <c r="BG1077" i="26"/>
  <c r="AA1101" i="26"/>
  <c r="AI1101" i="26" s="1"/>
  <c r="AF1101" i="26"/>
  <c r="AG1101" i="26"/>
  <c r="AH1101" i="26"/>
  <c r="BF1101" i="26"/>
  <c r="BG1101" i="26"/>
  <c r="AA1102" i="26"/>
  <c r="AI1102" i="26" s="1"/>
  <c r="AF1102" i="26"/>
  <c r="AG1102" i="26"/>
  <c r="AH1102" i="26"/>
  <c r="BF1102" i="26"/>
  <c r="BG1102" i="26"/>
  <c r="BF1056" i="26"/>
  <c r="BG1056" i="26"/>
  <c r="AA1056" i="26"/>
  <c r="AI1056" i="26" s="1"/>
  <c r="AF1056" i="26"/>
  <c r="AG1056" i="26"/>
  <c r="AH1056" i="26"/>
  <c r="BF1070" i="26"/>
  <c r="BG1070" i="26"/>
  <c r="BF1071" i="26"/>
  <c r="BG1071" i="26"/>
  <c r="BF1084" i="26"/>
  <c r="BG1084" i="26"/>
  <c r="BF1085" i="26"/>
  <c r="BG1085" i="26"/>
  <c r="BF1052" i="26"/>
  <c r="BG1052" i="26"/>
  <c r="BF1053" i="26"/>
  <c r="BG1053" i="26"/>
  <c r="BF1054" i="26"/>
  <c r="BG1054" i="26"/>
  <c r="BF1055" i="26"/>
  <c r="BG1055" i="26"/>
  <c r="BF1072" i="26"/>
  <c r="BG1072" i="26"/>
  <c r="BF1073" i="26"/>
  <c r="BG1073" i="26"/>
  <c r="BF1074" i="26"/>
  <c r="BG1074" i="26"/>
  <c r="BF1075" i="26"/>
  <c r="BG1075" i="26"/>
  <c r="BF1116" i="26"/>
  <c r="BG1116" i="26"/>
  <c r="BF1117" i="26"/>
  <c r="BG1117" i="26"/>
  <c r="BF1118" i="26"/>
  <c r="BG1118" i="26"/>
  <c r="AA1053" i="26"/>
  <c r="AI1053" i="26" s="1"/>
  <c r="AF1053" i="26"/>
  <c r="AG1053" i="26"/>
  <c r="AH1053" i="26"/>
  <c r="AA1054" i="26"/>
  <c r="AI1054" i="26" s="1"/>
  <c r="AF1054" i="26"/>
  <c r="AG1054" i="26"/>
  <c r="AH1054" i="26"/>
  <c r="AA1055" i="26"/>
  <c r="AI1055" i="26" s="1"/>
  <c r="AF1055" i="26"/>
  <c r="AG1055" i="26"/>
  <c r="AH1055" i="26"/>
  <c r="AA1072" i="26"/>
  <c r="AI1072" i="26" s="1"/>
  <c r="AF1072" i="26"/>
  <c r="AG1072" i="26"/>
  <c r="AH1072" i="26"/>
  <c r="AA1073" i="26"/>
  <c r="AI1073" i="26" s="1"/>
  <c r="AF1073" i="26"/>
  <c r="AG1073" i="26"/>
  <c r="AH1073" i="26"/>
  <c r="AA1074" i="26"/>
  <c r="AI1074" i="26" s="1"/>
  <c r="AF1074" i="26"/>
  <c r="AG1074" i="26"/>
  <c r="AH1074" i="26"/>
  <c r="AA1075" i="26"/>
  <c r="AI1075" i="26" s="1"/>
  <c r="AF1075" i="26"/>
  <c r="AG1075" i="26"/>
  <c r="AH1075" i="26"/>
  <c r="AA1116" i="26"/>
  <c r="AI1116" i="26" s="1"/>
  <c r="AF1116" i="26"/>
  <c r="AG1116" i="26"/>
  <c r="AH1116" i="26"/>
  <c r="AA1117" i="26"/>
  <c r="AI1117" i="26" s="1"/>
  <c r="AF1117" i="26"/>
  <c r="AG1117" i="26"/>
  <c r="AH1117" i="26"/>
  <c r="AA1118" i="26"/>
  <c r="AI1118" i="26" s="1"/>
  <c r="AF1118" i="26"/>
  <c r="AG1118" i="26"/>
  <c r="AH1118" i="26"/>
  <c r="AF1070" i="26"/>
  <c r="AF1071" i="26"/>
  <c r="AF1084" i="26"/>
  <c r="AF1085" i="26"/>
  <c r="AF1052" i="26"/>
  <c r="AG1052" i="26"/>
  <c r="AH1052" i="26"/>
  <c r="AA1052" i="26"/>
  <c r="AI1052" i="26" s="1"/>
  <c r="BG1123" i="26"/>
  <c r="BF1123" i="26"/>
  <c r="BG1122" i="26"/>
  <c r="BF1122" i="26"/>
  <c r="BG1121" i="26"/>
  <c r="BF1121" i="26"/>
  <c r="BG1120" i="26"/>
  <c r="BF1120" i="26"/>
  <c r="BG1119" i="26"/>
  <c r="BF1119" i="26"/>
  <c r="BG1100" i="26"/>
  <c r="BF1100" i="26"/>
  <c r="BG1099" i="26"/>
  <c r="BF1099" i="26"/>
  <c r="BG1098" i="26"/>
  <c r="BF1098" i="26"/>
  <c r="BG1086" i="26"/>
  <c r="BF1086" i="26"/>
  <c r="AH1123" i="26"/>
  <c r="AG1123" i="26"/>
  <c r="AF1123" i="26"/>
  <c r="AH1122" i="26"/>
  <c r="AG1122" i="26"/>
  <c r="AF1122" i="26"/>
  <c r="AH1121" i="26"/>
  <c r="AG1121" i="26"/>
  <c r="AF1121" i="26"/>
  <c r="AH1120" i="26"/>
  <c r="AG1120" i="26"/>
  <c r="AF1120" i="26"/>
  <c r="AH1119" i="26"/>
  <c r="AG1119" i="26"/>
  <c r="AF1119" i="26"/>
  <c r="AH1100" i="26"/>
  <c r="AG1100" i="26"/>
  <c r="AF1100" i="26"/>
  <c r="AH1099" i="26"/>
  <c r="AG1099" i="26"/>
  <c r="AF1099" i="26"/>
  <c r="AH1098" i="26"/>
  <c r="AG1098" i="26"/>
  <c r="AF1098" i="26"/>
  <c r="AH1086" i="26"/>
  <c r="AG1086" i="26"/>
  <c r="AF1086" i="26"/>
  <c r="AH1085" i="26"/>
  <c r="AG1085" i="26"/>
  <c r="AA1086" i="26"/>
  <c r="AI1086" i="26" s="1"/>
  <c r="AA1098" i="26"/>
  <c r="AI1098" i="26" s="1"/>
  <c r="AA1099" i="26"/>
  <c r="AI1099" i="26" s="1"/>
  <c r="AA1100" i="26"/>
  <c r="AI1100" i="26" s="1"/>
  <c r="AA1119" i="26"/>
  <c r="AI1119" i="26" s="1"/>
  <c r="AA1120" i="26"/>
  <c r="AI1120" i="26" s="1"/>
  <c r="AA1121" i="26"/>
  <c r="AI1121" i="26" s="1"/>
  <c r="AA1122" i="26"/>
  <c r="AI1122" i="26" s="1"/>
  <c r="AA1123" i="26"/>
  <c r="AI1123" i="26" s="1"/>
  <c r="AA1085" i="26"/>
  <c r="AI1085" i="26" s="1"/>
  <c r="AF1038" i="26" l="1"/>
  <c r="AA1038" i="26"/>
  <c r="AI1038" i="26" s="1"/>
  <c r="AH1038" i="26"/>
  <c r="AG1038" i="26"/>
  <c r="AG1084" i="26" l="1"/>
  <c r="AH1084" i="26"/>
  <c r="AA1084" i="26"/>
  <c r="AI1084" i="26" s="1"/>
  <c r="AA1071" i="26" l="1"/>
  <c r="AI1071" i="26" s="1"/>
  <c r="AG1071" i="26"/>
  <c r="AH1071" i="26"/>
  <c r="AH1070" i="26" l="1"/>
  <c r="AA1070" i="26"/>
  <c r="AI1070" i="26" s="1"/>
  <c r="AG1070" i="26"/>
  <c r="G281" i="5" l="1"/>
  <c r="G204" i="5"/>
  <c r="G200" i="5"/>
  <c r="G173" i="5"/>
  <c r="G242" i="5"/>
  <c r="G217" i="5"/>
  <c r="G216" i="5"/>
  <c r="G209" i="5"/>
  <c r="G208" i="5"/>
  <c r="G207" i="5"/>
  <c r="G206" i="5"/>
  <c r="G190" i="5"/>
  <c r="G189" i="5"/>
  <c r="G188" i="5"/>
  <c r="G187" i="5"/>
  <c r="G180" i="5"/>
  <c r="G174" i="5"/>
  <c r="G109" i="5"/>
  <c r="G107" i="5"/>
  <c r="G105" i="5"/>
  <c r="G102" i="5"/>
  <c r="I242" i="5"/>
  <c r="I217" i="5"/>
  <c r="I216" i="5"/>
  <c r="I209" i="5"/>
  <c r="I208" i="5"/>
  <c r="I207" i="5"/>
  <c r="I206" i="5"/>
  <c r="I190" i="5"/>
  <c r="I189" i="5"/>
  <c r="I188" i="5"/>
  <c r="I187" i="5"/>
  <c r="I180" i="5"/>
  <c r="I174" i="5"/>
  <c r="I109" i="5"/>
  <c r="I107" i="5"/>
  <c r="I105" i="5"/>
  <c r="I102" i="5"/>
  <c r="I99" i="5"/>
  <c r="I281" i="5"/>
  <c r="I204" i="5"/>
  <c r="I200" i="5"/>
  <c r="I173" i="5"/>
  <c r="I10" i="5"/>
  <c r="I7" i="5"/>
  <c r="BF1051" i="26"/>
  <c r="BG1051" i="26"/>
  <c r="BF996" i="26"/>
  <c r="BG996" i="26"/>
  <c r="BF1069" i="26"/>
  <c r="BG1069" i="26"/>
  <c r="AF1069" i="26" l="1"/>
  <c r="AG1069" i="26"/>
  <c r="AH1069" i="26"/>
  <c r="AA1069" i="26"/>
  <c r="AI1069" i="26" s="1"/>
  <c r="AH1051" i="26" l="1"/>
  <c r="AH996" i="26"/>
  <c r="AF996" i="26"/>
  <c r="AA996" i="26"/>
  <c r="AI996" i="26" s="1"/>
  <c r="AG996" i="26"/>
  <c r="AF1051" i="26" l="1"/>
  <c r="AA1051" i="26"/>
  <c r="AI1051" i="26" s="1"/>
  <c r="AG1051" i="26"/>
  <c r="BF1031" i="26" l="1"/>
  <c r="BG1031" i="26"/>
  <c r="AH1031" i="26"/>
  <c r="AA1031" i="26"/>
  <c r="AI1031" i="26" s="1"/>
  <c r="AG1031" i="26"/>
  <c r="AF1031" i="26"/>
  <c r="AF2" i="26" l="1"/>
  <c r="BF995" i="26" l="1"/>
  <c r="BG995" i="26"/>
  <c r="AF995" i="26"/>
  <c r="AH995" i="26"/>
  <c r="AA995" i="26"/>
  <c r="AI995" i="26" s="1"/>
  <c r="AG995" i="26"/>
  <c r="AE293" i="5" l="1"/>
  <c r="AE292" i="5"/>
  <c r="AE291" i="5"/>
  <c r="AE290" i="5"/>
  <c r="AE289" i="5"/>
  <c r="AE288" i="5"/>
  <c r="AE287" i="5"/>
  <c r="AE286" i="5"/>
  <c r="AE285" i="5"/>
  <c r="AE284" i="5"/>
  <c r="AE283" i="5"/>
  <c r="AE282" i="5"/>
  <c r="AE281" i="5"/>
  <c r="AE280" i="5"/>
  <c r="AE279" i="5"/>
  <c r="AE278" i="5"/>
  <c r="AE277" i="5"/>
  <c r="AE276" i="5"/>
  <c r="AE275" i="5"/>
  <c r="AE274" i="5"/>
  <c r="AE273" i="5"/>
  <c r="AE272" i="5"/>
  <c r="AB271" i="5"/>
  <c r="AA271" i="5"/>
  <c r="AB223" i="5"/>
  <c r="AA223" i="5"/>
  <c r="AB215" i="5"/>
  <c r="AA215" i="5"/>
  <c r="AE202" i="5"/>
  <c r="AE201" i="5"/>
  <c r="AE200" i="5"/>
  <c r="AE199" i="5"/>
  <c r="AE198" i="5"/>
  <c r="AE185" i="5"/>
  <c r="AE184" i="5"/>
  <c r="AE183" i="5"/>
  <c r="AE182" i="5"/>
  <c r="AE181" i="5"/>
  <c r="AE173" i="5"/>
  <c r="AE172" i="5"/>
  <c r="AE171" i="5"/>
  <c r="AE170" i="5"/>
  <c r="AE165" i="5"/>
  <c r="AE161" i="5"/>
  <c r="AE160" i="5"/>
  <c r="AE153" i="5"/>
  <c r="AE152" i="5"/>
  <c r="AE151" i="5"/>
  <c r="AE148" i="5"/>
  <c r="AE147" i="5"/>
  <c r="AE146" i="5"/>
  <c r="AE145" i="5"/>
  <c r="AE144" i="5"/>
  <c r="AE143" i="5"/>
  <c r="AE142" i="5"/>
  <c r="AE141" i="5"/>
  <c r="AE138" i="5"/>
  <c r="AE137" i="5"/>
  <c r="AE136" i="5"/>
  <c r="AE135" i="5"/>
  <c r="AE134" i="5"/>
  <c r="AE133" i="5"/>
  <c r="AE132" i="5"/>
  <c r="AE131" i="5"/>
  <c r="AE130" i="5"/>
  <c r="AE129" i="5"/>
  <c r="AA129" i="5"/>
  <c r="AE128" i="5"/>
  <c r="AE127" i="5"/>
  <c r="AE126" i="5"/>
  <c r="AE125" i="5"/>
  <c r="AE124" i="5"/>
  <c r="AA124" i="5"/>
  <c r="AE123" i="5"/>
  <c r="AE122" i="5"/>
  <c r="AE121" i="5"/>
  <c r="AE118" i="5"/>
  <c r="AE117" i="5"/>
  <c r="AE116" i="5"/>
  <c r="AE115" i="5"/>
  <c r="AE114" i="5"/>
  <c r="AE113" i="5"/>
  <c r="AE112" i="5"/>
  <c r="AE111" i="5"/>
  <c r="AE110" i="5"/>
  <c r="AE109" i="5"/>
  <c r="AE108" i="5"/>
  <c r="AE107" i="5"/>
  <c r="AE106" i="5"/>
  <c r="AE105" i="5"/>
  <c r="AE104" i="5"/>
  <c r="AE103" i="5"/>
  <c r="AE102" i="5"/>
  <c r="AE101" i="5"/>
  <c r="AE100" i="5"/>
  <c r="AE99" i="5"/>
  <c r="AE98" i="5"/>
  <c r="AE97" i="5"/>
  <c r="AB97" i="5"/>
  <c r="AA97" i="5"/>
  <c r="AE96" i="5"/>
  <c r="AE95" i="5"/>
  <c r="AE94" i="5"/>
  <c r="AE93" i="5"/>
  <c r="AE92" i="5"/>
  <c r="AE91" i="5"/>
  <c r="AE90" i="5"/>
  <c r="AE89" i="5"/>
  <c r="AE88" i="5"/>
  <c r="AE87" i="5"/>
  <c r="AE86" i="5"/>
  <c r="AE82" i="5"/>
  <c r="AE81" i="5"/>
  <c r="AE80" i="5"/>
  <c r="AE79" i="5"/>
  <c r="AE78" i="5"/>
  <c r="AE77" i="5"/>
  <c r="AE76" i="5"/>
  <c r="AE75" i="5"/>
  <c r="AE74" i="5"/>
  <c r="AE73" i="5"/>
  <c r="AE72" i="5"/>
  <c r="AE71" i="5"/>
  <c r="AE70" i="5"/>
  <c r="AE69" i="5"/>
  <c r="AE68" i="5"/>
  <c r="AE67" i="5"/>
  <c r="AE66" i="5"/>
  <c r="AE64" i="5"/>
  <c r="AE60" i="5"/>
  <c r="AE59" i="5"/>
  <c r="AE58" i="5"/>
  <c r="AE57" i="5"/>
  <c r="AE56" i="5"/>
  <c r="AE55" i="5"/>
  <c r="AE54" i="5"/>
  <c r="AE53" i="5"/>
  <c r="AE52" i="5"/>
  <c r="AE51" i="5"/>
  <c r="AB51" i="5"/>
  <c r="AA51" i="5"/>
  <c r="AE50" i="5"/>
  <c r="AE48" i="5"/>
  <c r="AE44" i="5"/>
  <c r="AE43" i="5"/>
  <c r="AE42" i="5"/>
  <c r="AE41" i="5"/>
  <c r="AE40" i="5"/>
  <c r="AE39" i="5"/>
  <c r="AE37" i="5"/>
  <c r="AE35" i="5"/>
  <c r="AE34" i="5"/>
  <c r="AE33" i="5"/>
  <c r="AE32" i="5"/>
  <c r="AE11" i="5"/>
  <c r="AF1028" i="26"/>
  <c r="AF1029" i="26"/>
  <c r="AF1030" i="26"/>
  <c r="AF1016" i="26"/>
  <c r="AF1027" i="26"/>
  <c r="AA753" i="13" l="1"/>
  <c r="AA752" i="13"/>
  <c r="BG1016" i="26" l="1"/>
  <c r="BF1016" i="26"/>
  <c r="BG1030" i="26"/>
  <c r="BF1030" i="26"/>
  <c r="BG1029" i="26"/>
  <c r="BF1029" i="26"/>
  <c r="BG1028" i="26"/>
  <c r="BF1028" i="26"/>
  <c r="BG1027" i="26"/>
  <c r="BF1027" i="26"/>
  <c r="AH1016" i="26"/>
  <c r="AG1016" i="26"/>
  <c r="AH1030" i="26"/>
  <c r="AG1030" i="26"/>
  <c r="AH1029" i="26"/>
  <c r="AG1029" i="26"/>
  <c r="AH1028" i="26"/>
  <c r="AG1028" i="26"/>
  <c r="AH1027" i="26"/>
  <c r="AG1027" i="26"/>
  <c r="AA738" i="26"/>
  <c r="AA1016" i="26"/>
  <c r="AI1016" i="26" s="1"/>
  <c r="AA1030" i="26"/>
  <c r="AI1030" i="26" s="1"/>
  <c r="AA1029" i="26"/>
  <c r="AI1029" i="26" s="1"/>
  <c r="AA1028" i="26"/>
  <c r="AI1028" i="26" s="1"/>
  <c r="AA1027" i="26"/>
  <c r="AI1027" i="26" s="1"/>
  <c r="BF956" i="26" l="1"/>
  <c r="BG956" i="26"/>
  <c r="BF957" i="26"/>
  <c r="BG957" i="26"/>
  <c r="BF1039" i="26"/>
  <c r="BG1039" i="26"/>
  <c r="BF1045" i="26"/>
  <c r="BG1045" i="26"/>
  <c r="BF1011" i="26"/>
  <c r="BG1011" i="26"/>
  <c r="BF958" i="26"/>
  <c r="BG958" i="26"/>
  <c r="BF959" i="26"/>
  <c r="BG959" i="26"/>
  <c r="BF960" i="26"/>
  <c r="BG960" i="26"/>
  <c r="BF961" i="26"/>
  <c r="BG961" i="26"/>
  <c r="BF962" i="26"/>
  <c r="BG962" i="26"/>
  <c r="BF963" i="26"/>
  <c r="BG963" i="26"/>
  <c r="BF1000" i="26"/>
  <c r="BG1000" i="26"/>
  <c r="BF979" i="26"/>
  <c r="BG979" i="26"/>
  <c r="BF1012" i="26"/>
  <c r="BG1012" i="26"/>
  <c r="BF1013" i="26"/>
  <c r="BG1013" i="26"/>
  <c r="BF1002" i="26"/>
  <c r="BG1002" i="26"/>
  <c r="BF1022" i="26"/>
  <c r="BG1022" i="26"/>
  <c r="BF1003" i="26"/>
  <c r="BG1003" i="26"/>
  <c r="BF1023" i="26"/>
  <c r="BG1023" i="26"/>
  <c r="BF964" i="26"/>
  <c r="BG964" i="26"/>
  <c r="BF965" i="26"/>
  <c r="BG965" i="26"/>
  <c r="BF980" i="26"/>
  <c r="BG980" i="26"/>
  <c r="BF1014" i="26"/>
  <c r="BG1014" i="26"/>
  <c r="BF1015" i="26"/>
  <c r="BG1015" i="26"/>
  <c r="BF1063" i="26"/>
  <c r="BG1063" i="26"/>
  <c r="BF1064" i="26"/>
  <c r="BG1064" i="26"/>
  <c r="BF1065" i="26"/>
  <c r="BG1065" i="26"/>
  <c r="BF984" i="26"/>
  <c r="BG984" i="26"/>
  <c r="BF985" i="26"/>
  <c r="BG985" i="26"/>
  <c r="BF986" i="26"/>
  <c r="BG986" i="26"/>
  <c r="BF987" i="26"/>
  <c r="BG987" i="26"/>
  <c r="BF988" i="26"/>
  <c r="BG988" i="26"/>
  <c r="BF989" i="26"/>
  <c r="BG989" i="26"/>
  <c r="BF990" i="26"/>
  <c r="BG990" i="26"/>
  <c r="BF991" i="26"/>
  <c r="BG991" i="26"/>
  <c r="BF1004" i="26"/>
  <c r="BG1004" i="26"/>
  <c r="BF1005" i="26"/>
  <c r="BG1005" i="26"/>
  <c r="BF1048" i="26"/>
  <c r="BG1048" i="26"/>
  <c r="BF993" i="26"/>
  <c r="BG993" i="26"/>
  <c r="BF994" i="26"/>
  <c r="BG994" i="26"/>
  <c r="BF992" i="26"/>
  <c r="BG992" i="26"/>
  <c r="AF1045" i="26"/>
  <c r="AF1011" i="26"/>
  <c r="AF958" i="26"/>
  <c r="AF959" i="26"/>
  <c r="AF960" i="26"/>
  <c r="AF961" i="26"/>
  <c r="AF962" i="26"/>
  <c r="AF963" i="26"/>
  <c r="AF1000" i="26"/>
  <c r="AF979" i="26"/>
  <c r="AF1012" i="26"/>
  <c r="AF1013" i="26"/>
  <c r="AF1002" i="26"/>
  <c r="AF1022" i="26"/>
  <c r="AF1003" i="26"/>
  <c r="AF1023" i="26"/>
  <c r="AF964" i="26"/>
  <c r="AF965" i="26"/>
  <c r="AF980" i="26"/>
  <c r="AF1014" i="26"/>
  <c r="AF1015" i="26"/>
  <c r="AF1063" i="26"/>
  <c r="AF1064" i="26"/>
  <c r="AF1065" i="26"/>
  <c r="AF984" i="26"/>
  <c r="AF985" i="26"/>
  <c r="AF986" i="26"/>
  <c r="AF987" i="26"/>
  <c r="AF988" i="26"/>
  <c r="AF989" i="26"/>
  <c r="AF990" i="26"/>
  <c r="AF991" i="26"/>
  <c r="AF1004" i="26"/>
  <c r="AF1005" i="26"/>
  <c r="AF1048" i="26"/>
  <c r="AF993" i="26"/>
  <c r="AF994" i="26"/>
  <c r="AF992" i="26"/>
  <c r="AF1039" i="26"/>
  <c r="AF956" i="26"/>
  <c r="AF957" i="26"/>
  <c r="AG956" i="26"/>
  <c r="AH956" i="26"/>
  <c r="AG957" i="26"/>
  <c r="AH957" i="26"/>
  <c r="AA956" i="26"/>
  <c r="AI956" i="26" s="1"/>
  <c r="AA957" i="26"/>
  <c r="AI957" i="26" s="1"/>
  <c r="AF952" i="26"/>
  <c r="AF953" i="26"/>
  <c r="AF954" i="26"/>
  <c r="AF955" i="26"/>
  <c r="AG992" i="26" l="1"/>
  <c r="AH992" i="26"/>
  <c r="AA992" i="26"/>
  <c r="AI992" i="26" s="1"/>
  <c r="AG994" i="26"/>
  <c r="AH994" i="26"/>
  <c r="AA994" i="26"/>
  <c r="AI994" i="26" s="1"/>
  <c r="AG993" i="26"/>
  <c r="AH993" i="26"/>
  <c r="AA993" i="26"/>
  <c r="AI993" i="26" s="1"/>
  <c r="AG1048" i="26"/>
  <c r="AH1048" i="26"/>
  <c r="AA1048" i="26"/>
  <c r="AI1048" i="26" s="1"/>
  <c r="AG1005" i="26"/>
  <c r="AH1005" i="26"/>
  <c r="AA1005" i="26"/>
  <c r="AI1005" i="26" s="1"/>
  <c r="AG1004" i="26"/>
  <c r="AH1004" i="26"/>
  <c r="AA1004" i="26"/>
  <c r="AI1004" i="26" s="1"/>
  <c r="S69" i="27"/>
  <c r="T69" i="27"/>
  <c r="S70" i="27"/>
  <c r="T70" i="27"/>
  <c r="AC75" i="27"/>
  <c r="AD75" i="27"/>
  <c r="S80" i="27"/>
  <c r="T80" i="27"/>
  <c r="S81" i="27"/>
  <c r="T81" i="27"/>
  <c r="S82" i="27"/>
  <c r="T82" i="27"/>
  <c r="S83" i="27"/>
  <c r="T83" i="27"/>
  <c r="S84" i="27"/>
  <c r="T84" i="27"/>
  <c r="S85" i="27"/>
  <c r="T85" i="27"/>
  <c r="S90" i="27"/>
  <c r="T90" i="27"/>
  <c r="S91" i="27"/>
  <c r="T91" i="27"/>
  <c r="S92" i="27"/>
  <c r="T92" i="27"/>
  <c r="S93" i="27"/>
  <c r="T93" i="27"/>
  <c r="S94" i="27"/>
  <c r="T94" i="27"/>
  <c r="S95" i="27"/>
  <c r="T95" i="27"/>
  <c r="S96" i="27"/>
  <c r="T96" i="27"/>
  <c r="Y101" i="27"/>
  <c r="Z101" i="27"/>
  <c r="Y102" i="27"/>
  <c r="Z102" i="27"/>
  <c r="Y103" i="27"/>
  <c r="Z103" i="27"/>
  <c r="Y104" i="27"/>
  <c r="Z104" i="27"/>
  <c r="Q109" i="27"/>
  <c r="R109" i="27"/>
  <c r="Q114" i="27"/>
  <c r="R114" i="27"/>
  <c r="Q119" i="27"/>
  <c r="R119" i="27"/>
  <c r="Q124" i="27"/>
  <c r="R124" i="27"/>
  <c r="Q129" i="27"/>
  <c r="R129" i="27"/>
  <c r="Q134" i="27"/>
  <c r="R134" i="27"/>
  <c r="Q139" i="27"/>
  <c r="R139" i="27"/>
  <c r="Q144" i="27"/>
  <c r="R144" i="27"/>
  <c r="Q149" i="27"/>
  <c r="R149" i="27"/>
  <c r="O154" i="27"/>
  <c r="P154" i="27"/>
  <c r="O159" i="27"/>
  <c r="P159" i="27"/>
  <c r="O160" i="27"/>
  <c r="P160" i="27"/>
  <c r="O161" i="27"/>
  <c r="P161" i="27"/>
  <c r="O162" i="27"/>
  <c r="P162" i="27"/>
  <c r="O163" i="27"/>
  <c r="P163" i="27"/>
  <c r="O164" i="27"/>
  <c r="P164" i="27"/>
  <c r="O169" i="27"/>
  <c r="P169" i="27"/>
  <c r="O174" i="27"/>
  <c r="P174" i="27"/>
  <c r="O179" i="27"/>
  <c r="P179" i="27"/>
  <c r="O180" i="27"/>
  <c r="P180" i="27"/>
  <c r="O181" i="27"/>
  <c r="P181" i="27"/>
  <c r="O182" i="27"/>
  <c r="P182" i="27"/>
  <c r="O187" i="27"/>
  <c r="P187" i="27"/>
  <c r="O192" i="27"/>
  <c r="P192" i="27"/>
  <c r="O193" i="27"/>
  <c r="P193" i="27"/>
  <c r="O194" i="27"/>
  <c r="P194" i="27"/>
  <c r="O195" i="27"/>
  <c r="P195" i="27"/>
  <c r="O196" i="27"/>
  <c r="P196" i="27"/>
  <c r="O201" i="27"/>
  <c r="P201" i="27"/>
  <c r="O206" i="27"/>
  <c r="P206" i="27"/>
  <c r="O207" i="27"/>
  <c r="P207" i="27"/>
  <c r="O212" i="27"/>
  <c r="P212" i="27"/>
  <c r="O217" i="27"/>
  <c r="P217" i="27"/>
  <c r="O218" i="27"/>
  <c r="P218" i="27"/>
  <c r="O219" i="27"/>
  <c r="P219" i="27"/>
  <c r="O220" i="27"/>
  <c r="P220" i="27"/>
  <c r="O221" i="27"/>
  <c r="P221" i="27"/>
  <c r="O222" i="27"/>
  <c r="P222" i="27"/>
  <c r="O223" i="27"/>
  <c r="P223" i="27"/>
  <c r="S228" i="27"/>
  <c r="T228" i="27"/>
  <c r="S229" i="27"/>
  <c r="T229" i="27"/>
  <c r="K234" i="27"/>
  <c r="L234" i="27"/>
  <c r="S239" i="27"/>
  <c r="T239" i="27"/>
  <c r="S240" i="27"/>
  <c r="T240" i="27"/>
  <c r="S245" i="27"/>
  <c r="T245" i="27"/>
  <c r="S246" i="27"/>
  <c r="T246" i="27"/>
  <c r="S247" i="27"/>
  <c r="T247" i="27"/>
  <c r="S248" i="27"/>
  <c r="T248" i="27"/>
  <c r="S249" i="27"/>
  <c r="T249" i="27"/>
  <c r="S254" i="27"/>
  <c r="T254" i="27"/>
  <c r="S255" i="27"/>
  <c r="T255" i="27"/>
  <c r="S256" i="27"/>
  <c r="T256" i="27"/>
  <c r="S261" i="27"/>
  <c r="T261" i="27"/>
  <c r="S262" i="27"/>
  <c r="T262" i="27"/>
  <c r="S267" i="27"/>
  <c r="T267" i="27"/>
  <c r="S268" i="27"/>
  <c r="T268" i="27"/>
  <c r="S269" i="27"/>
  <c r="T269" i="27"/>
  <c r="S270" i="27"/>
  <c r="T270" i="27"/>
  <c r="C271" i="27"/>
  <c r="D271" i="27"/>
  <c r="S271" i="27"/>
  <c r="T271" i="27"/>
  <c r="S272" i="27"/>
  <c r="T272" i="27"/>
  <c r="Q277" i="27"/>
  <c r="R277" i="27"/>
  <c r="O282" i="27"/>
  <c r="P282" i="27"/>
  <c r="O287" i="27"/>
  <c r="P287" i="27"/>
  <c r="O288" i="27"/>
  <c r="P288" i="27"/>
  <c r="O289" i="27"/>
  <c r="P289" i="27"/>
  <c r="Y294" i="27"/>
  <c r="Z294" i="27"/>
  <c r="Y295" i="27"/>
  <c r="Z295" i="27"/>
  <c r="Y296" i="27"/>
  <c r="Z296" i="27"/>
  <c r="C297" i="27"/>
  <c r="D297" i="27"/>
  <c r="Z297" i="27" s="1"/>
  <c r="Y297" i="27"/>
  <c r="Y298" i="27"/>
  <c r="Z298" i="27"/>
  <c r="Y299" i="27"/>
  <c r="Z299" i="27"/>
  <c r="W304" i="27"/>
  <c r="X304" i="27"/>
  <c r="W305" i="27"/>
  <c r="X305" i="27"/>
  <c r="W306" i="27"/>
  <c r="X306" i="27"/>
  <c r="W307" i="27"/>
  <c r="X307" i="27"/>
  <c r="W308" i="27"/>
  <c r="X308" i="27"/>
  <c r="W309" i="27"/>
  <c r="X309" i="27"/>
  <c r="W310" i="27"/>
  <c r="X310" i="27"/>
  <c r="W311" i="27"/>
  <c r="X311" i="27"/>
  <c r="W312" i="27"/>
  <c r="X312" i="27"/>
  <c r="W313" i="27"/>
  <c r="X313" i="27"/>
  <c r="W314" i="27"/>
  <c r="X314" i="27"/>
  <c r="W315" i="27"/>
  <c r="X315" i="27"/>
  <c r="I320" i="27"/>
  <c r="J320" i="27"/>
  <c r="W325" i="27"/>
  <c r="X325" i="27"/>
  <c r="W330" i="27"/>
  <c r="X330" i="27"/>
  <c r="S335" i="27"/>
  <c r="T335" i="27"/>
  <c r="S339" i="27"/>
  <c r="T339" i="27"/>
  <c r="S344" i="27"/>
  <c r="T344" i="27"/>
  <c r="S345" i="27"/>
  <c r="T345" i="27"/>
  <c r="C346" i="27"/>
  <c r="S346" i="27" s="1"/>
  <c r="D346" i="27"/>
  <c r="T346" i="27"/>
  <c r="C347" i="27"/>
  <c r="D347" i="27"/>
  <c r="S347" i="27"/>
  <c r="T347" i="27"/>
  <c r="S348" i="27"/>
  <c r="T348" i="27"/>
  <c r="S349" i="27"/>
  <c r="T349" i="27"/>
  <c r="S64" i="27"/>
  <c r="T64" i="27"/>
  <c r="S59" i="27"/>
  <c r="T59" i="27"/>
  <c r="S54" i="27"/>
  <c r="T54" i="27"/>
  <c r="S48" i="27"/>
  <c r="T48" i="27"/>
  <c r="S49" i="27"/>
  <c r="T49" i="27"/>
  <c r="S43" i="27"/>
  <c r="T43" i="27"/>
  <c r="S38" i="27"/>
  <c r="T38" i="27"/>
  <c r="AA31" i="27"/>
  <c r="AB31" i="27"/>
  <c r="AA32" i="27"/>
  <c r="AB32" i="27"/>
  <c r="AA33" i="27"/>
  <c r="AB33" i="27"/>
  <c r="S26" i="27"/>
  <c r="T26" i="27"/>
  <c r="S21" i="27"/>
  <c r="T21" i="27"/>
  <c r="S14" i="27"/>
  <c r="T14" i="27"/>
  <c r="S15" i="27"/>
  <c r="T15" i="27"/>
  <c r="S16" i="27"/>
  <c r="T16" i="27"/>
  <c r="S17" i="27"/>
  <c r="T17" i="27"/>
  <c r="AA9" i="27"/>
  <c r="AB9" i="27"/>
  <c r="W3" i="27"/>
  <c r="X3" i="27"/>
  <c r="W4" i="27"/>
  <c r="X4" i="27"/>
  <c r="AI2" i="24"/>
  <c r="AH2" i="24"/>
  <c r="AG2" i="24"/>
  <c r="AA985" i="26"/>
  <c r="AI985" i="26" s="1"/>
  <c r="AG985" i="26"/>
  <c r="AH985" i="26"/>
  <c r="AA986" i="26"/>
  <c r="AI986" i="26" s="1"/>
  <c r="AG986" i="26"/>
  <c r="AH986" i="26"/>
  <c r="AA987" i="26"/>
  <c r="AI987" i="26" s="1"/>
  <c r="AG987" i="26"/>
  <c r="AH987" i="26"/>
  <c r="AA988" i="26"/>
  <c r="AI988" i="26" s="1"/>
  <c r="AG988" i="26"/>
  <c r="AH988" i="26"/>
  <c r="AA989" i="26"/>
  <c r="AI989" i="26" s="1"/>
  <c r="AG989" i="26"/>
  <c r="AH989" i="26"/>
  <c r="AA990" i="26"/>
  <c r="AI990" i="26" s="1"/>
  <c r="AG990" i="26"/>
  <c r="AH990" i="26"/>
  <c r="AA991" i="26"/>
  <c r="AI991" i="26" s="1"/>
  <c r="AG991" i="26"/>
  <c r="AH991" i="26"/>
  <c r="AG984" i="26"/>
  <c r="AH984" i="26"/>
  <c r="AA984" i="26"/>
  <c r="AI984" i="26" s="1"/>
  <c r="AA1064" i="26"/>
  <c r="AI1064" i="26" s="1"/>
  <c r="AG1064" i="26"/>
  <c r="AH1064" i="26"/>
  <c r="AA1065" i="26"/>
  <c r="AI1065" i="26" s="1"/>
  <c r="AG1065" i="26"/>
  <c r="AH1065" i="26"/>
  <c r="AG1063" i="26"/>
  <c r="AH1063" i="26"/>
  <c r="AA1063" i="26"/>
  <c r="AI1063" i="26" s="1"/>
  <c r="AG1015" i="26"/>
  <c r="AH1015" i="26"/>
  <c r="AA1015" i="26"/>
  <c r="AI1015" i="26" s="1"/>
  <c r="AG1014" i="26"/>
  <c r="AH1014" i="26"/>
  <c r="AA1014" i="26"/>
  <c r="AI1014" i="26" s="1"/>
  <c r="AH980" i="26"/>
  <c r="AG980" i="26"/>
  <c r="AA980" i="26"/>
  <c r="AI980" i="26" s="1"/>
  <c r="AG965" i="26"/>
  <c r="AH965" i="26"/>
  <c r="AA965" i="26"/>
  <c r="AI965" i="26" s="1"/>
  <c r="AG964" i="26"/>
  <c r="AH964" i="26"/>
  <c r="AA964" i="26"/>
  <c r="AI964" i="26" s="1"/>
  <c r="AG1023" i="26"/>
  <c r="AH1023" i="26"/>
  <c r="AA1023" i="26"/>
  <c r="AI1023" i="26" s="1"/>
  <c r="AG1003" i="26"/>
  <c r="AH1003" i="26"/>
  <c r="AA1003" i="26"/>
  <c r="AI1003" i="26" s="1"/>
  <c r="BF952" i="26"/>
  <c r="BG952" i="26"/>
  <c r="BF953" i="26"/>
  <c r="BG953" i="26"/>
  <c r="BF954" i="26"/>
  <c r="BG954" i="26"/>
  <c r="BF955" i="26"/>
  <c r="BG955" i="26"/>
  <c r="AG1022" i="26"/>
  <c r="AH1022" i="26"/>
  <c r="AA1022" i="26"/>
  <c r="AI1022" i="26" s="1"/>
  <c r="AG1002" i="26"/>
  <c r="AH1002" i="26"/>
  <c r="AA1002" i="26"/>
  <c r="AI1002" i="26" s="1"/>
  <c r="AG1013" i="26"/>
  <c r="AH1013" i="26"/>
  <c r="AA1013" i="26"/>
  <c r="AI1013" i="26" s="1"/>
  <c r="AG1012" i="26"/>
  <c r="AH1012" i="26"/>
  <c r="AA1012" i="26"/>
  <c r="AI1012" i="26" s="1"/>
  <c r="AG979" i="26"/>
  <c r="AH979" i="26"/>
  <c r="AA979" i="26"/>
  <c r="AI979" i="26" s="1"/>
  <c r="AG1000" i="26"/>
  <c r="AH1000" i="26"/>
  <c r="AA1000" i="26"/>
  <c r="AI1000" i="26" s="1"/>
  <c r="AG959" i="26"/>
  <c r="AH959" i="26"/>
  <c r="AG960" i="26"/>
  <c r="AH960" i="26"/>
  <c r="AG961" i="26"/>
  <c r="AH961" i="26"/>
  <c r="AG962" i="26"/>
  <c r="AH962" i="26"/>
  <c r="AG963" i="26"/>
  <c r="AH963" i="26"/>
  <c r="AA959" i="26"/>
  <c r="AI959" i="26" s="1"/>
  <c r="AA960" i="26"/>
  <c r="AI960" i="26" s="1"/>
  <c r="AA961" i="26"/>
  <c r="AI961" i="26" s="1"/>
  <c r="AA962" i="26"/>
  <c r="AI962" i="26" s="1"/>
  <c r="AA963" i="26"/>
  <c r="AI963" i="26" s="1"/>
  <c r="AH958" i="26"/>
  <c r="AG958" i="26"/>
  <c r="AA958" i="26"/>
  <c r="AI958" i="26" s="1"/>
  <c r="AG1011" i="26"/>
  <c r="AH1011" i="26"/>
  <c r="AA1011" i="26"/>
  <c r="AI1011" i="26" s="1"/>
  <c r="AH1045" i="26"/>
  <c r="AG1045" i="26"/>
  <c r="AA1045" i="26"/>
  <c r="AI1045" i="26" s="1"/>
  <c r="AG1039" i="26"/>
  <c r="AH1039" i="26"/>
  <c r="AA1039" i="26"/>
  <c r="AI1039" i="26" s="1"/>
  <c r="AG955" i="26"/>
  <c r="AH955" i="26"/>
  <c r="AA955" i="26"/>
  <c r="AI955" i="26" s="1"/>
  <c r="AG954" i="26"/>
  <c r="AH954" i="26"/>
  <c r="AA954" i="26"/>
  <c r="AI954" i="26" s="1"/>
  <c r="AG953" i="26"/>
  <c r="AH953" i="26"/>
  <c r="AA953" i="26"/>
  <c r="AI953" i="26" s="1"/>
  <c r="AG952" i="26"/>
  <c r="AH952" i="26"/>
  <c r="AA952" i="26"/>
  <c r="AI952" i="26" s="1"/>
  <c r="BF949" i="26" l="1"/>
  <c r="BG949" i="26"/>
  <c r="AF950" i="26"/>
  <c r="AF999" i="26"/>
  <c r="AF972" i="26"/>
  <c r="AF973" i="26"/>
  <c r="AF977" i="26"/>
  <c r="AF978" i="26"/>
  <c r="AF974" i="26"/>
  <c r="AF937" i="26"/>
  <c r="AF951" i="26"/>
  <c r="AF975" i="26"/>
  <c r="AF938" i="26"/>
  <c r="AF947" i="26"/>
  <c r="AF948" i="26"/>
  <c r="AF939" i="26"/>
  <c r="AF949" i="26"/>
  <c r="AH949" i="26"/>
  <c r="AG949" i="26"/>
  <c r="AA949" i="26"/>
  <c r="AI949" i="26" s="1"/>
  <c r="AF971" i="26"/>
  <c r="BF978" i="26" l="1"/>
  <c r="BG978" i="26"/>
  <c r="BF974" i="26"/>
  <c r="BG974" i="26"/>
  <c r="BF937" i="26"/>
  <c r="BG937" i="26"/>
  <c r="BF951" i="26"/>
  <c r="BG951" i="26"/>
  <c r="BF975" i="26"/>
  <c r="BG975" i="26"/>
  <c r="BF938" i="26"/>
  <c r="BG938" i="26"/>
  <c r="BF947" i="26"/>
  <c r="BG947" i="26"/>
  <c r="BF948" i="26"/>
  <c r="BG948" i="26"/>
  <c r="AG971" i="26"/>
  <c r="AH971" i="26"/>
  <c r="AG950" i="26"/>
  <c r="AH950" i="26"/>
  <c r="AG999" i="26"/>
  <c r="AH999" i="26"/>
  <c r="AG972" i="26"/>
  <c r="AH972" i="26"/>
  <c r="AG973" i="26"/>
  <c r="AH973" i="26"/>
  <c r="AG977" i="26"/>
  <c r="AH977" i="26"/>
  <c r="AG978" i="26"/>
  <c r="AH978" i="26"/>
  <c r="AG974" i="26"/>
  <c r="AH974" i="26"/>
  <c r="AG937" i="26"/>
  <c r="AH937" i="26"/>
  <c r="AG951" i="26"/>
  <c r="AH951" i="26"/>
  <c r="AG975" i="26"/>
  <c r="AH975" i="26"/>
  <c r="AG938" i="26"/>
  <c r="AH938" i="26"/>
  <c r="AG947" i="26"/>
  <c r="AH947" i="26"/>
  <c r="AG948" i="26"/>
  <c r="AH948" i="26"/>
  <c r="AG939" i="26"/>
  <c r="AH939" i="26"/>
  <c r="AA948" i="26"/>
  <c r="AI948" i="26" s="1"/>
  <c r="AA951" i="26"/>
  <c r="AI951" i="26" s="1"/>
  <c r="AA978" i="26"/>
  <c r="AI978" i="26" s="1"/>
  <c r="G765" i="1"/>
  <c r="G766" i="1"/>
  <c r="G767" i="1"/>
  <c r="G768" i="1"/>
  <c r="G769" i="1"/>
  <c r="G770" i="1"/>
  <c r="G771" i="1"/>
  <c r="G772" i="1"/>
  <c r="G773" i="1"/>
  <c r="G764" i="1"/>
  <c r="BF971" i="26" l="1"/>
  <c r="BG971" i="26"/>
  <c r="BF950" i="26"/>
  <c r="BG950" i="26"/>
  <c r="BF999" i="26"/>
  <c r="BG999" i="26"/>
  <c r="BF972" i="26"/>
  <c r="BG972" i="26"/>
  <c r="BF973" i="26"/>
  <c r="BG973" i="26"/>
  <c r="BF977" i="26"/>
  <c r="BG977" i="26"/>
  <c r="BF939" i="26"/>
  <c r="BG939" i="26"/>
  <c r="AA971" i="26"/>
  <c r="AI971" i="26" s="1"/>
  <c r="AA950" i="26"/>
  <c r="AI950" i="26" s="1"/>
  <c r="AA999" i="26"/>
  <c r="AI999" i="26" s="1"/>
  <c r="AA972" i="26"/>
  <c r="AI972" i="26" s="1"/>
  <c r="AA973" i="26"/>
  <c r="AI973" i="26" s="1"/>
  <c r="AA977" i="26"/>
  <c r="AI977" i="26" s="1"/>
  <c r="AA974" i="26"/>
  <c r="AI974" i="26" s="1"/>
  <c r="AA937" i="26"/>
  <c r="AI937" i="26" s="1"/>
  <c r="AA975" i="26"/>
  <c r="AI975" i="26" s="1"/>
  <c r="AA938" i="26"/>
  <c r="AI938" i="26" s="1"/>
  <c r="AA947" i="26"/>
  <c r="AI947" i="26" s="1"/>
  <c r="AA939" i="26"/>
  <c r="AI939" i="26" s="1"/>
  <c r="AA2" i="26" l="1"/>
  <c r="AI2" i="26" s="1"/>
  <c r="AG2" i="26"/>
  <c r="AH2" i="26"/>
  <c r="BF2" i="26"/>
  <c r="BG2" i="26"/>
  <c r="AA3" i="26"/>
  <c r="AI3" i="26" s="1"/>
  <c r="AF3" i="26"/>
  <c r="AG3" i="26"/>
  <c r="AH3" i="26"/>
  <c r="BF3" i="26"/>
  <c r="BG3" i="26"/>
  <c r="AA4" i="26"/>
  <c r="AI4" i="26" s="1"/>
  <c r="AF4" i="26"/>
  <c r="AG4" i="26"/>
  <c r="AH4" i="26"/>
  <c r="BF4" i="26"/>
  <c r="BG4" i="26"/>
  <c r="AA5" i="26"/>
  <c r="AI5" i="26" s="1"/>
  <c r="AF5" i="26"/>
  <c r="AG5" i="26"/>
  <c r="AH5" i="26"/>
  <c r="BF5" i="26"/>
  <c r="BG5" i="26"/>
  <c r="AA6" i="26"/>
  <c r="AI6" i="26" s="1"/>
  <c r="AF6" i="26"/>
  <c r="AG6" i="26"/>
  <c r="AH6" i="26"/>
  <c r="BF6" i="26"/>
  <c r="BG6" i="26"/>
  <c r="AA7" i="26"/>
  <c r="AI7" i="26" s="1"/>
  <c r="AF7" i="26"/>
  <c r="AG7" i="26"/>
  <c r="AH7" i="26"/>
  <c r="BF7" i="26"/>
  <c r="BG7" i="26"/>
  <c r="AA8" i="26"/>
  <c r="AI8" i="26" s="1"/>
  <c r="AF8" i="26"/>
  <c r="AG8" i="26"/>
  <c r="AH8" i="26"/>
  <c r="BF8" i="26"/>
  <c r="BG8" i="26"/>
  <c r="AA9" i="26"/>
  <c r="AI9" i="26" s="1"/>
  <c r="AF9" i="26"/>
  <c r="AG9" i="26"/>
  <c r="AH9" i="26"/>
  <c r="BF9" i="26"/>
  <c r="BG9" i="26"/>
  <c r="AA10" i="26"/>
  <c r="AI10" i="26" s="1"/>
  <c r="AF10" i="26"/>
  <c r="AG10" i="26"/>
  <c r="AH10" i="26"/>
  <c r="BF10" i="26"/>
  <c r="BG10" i="26"/>
  <c r="AA11" i="26"/>
  <c r="AI11" i="26" s="1"/>
  <c r="AF11" i="26"/>
  <c r="AG11" i="26"/>
  <c r="AH11" i="26"/>
  <c r="BF11" i="26"/>
  <c r="BG11" i="26"/>
  <c r="AA12" i="26"/>
  <c r="AI12" i="26" s="1"/>
  <c r="AF12" i="26"/>
  <c r="AG12" i="26"/>
  <c r="AH12" i="26"/>
  <c r="BF12" i="26"/>
  <c r="BG12" i="26"/>
  <c r="AA13" i="26"/>
  <c r="AI13" i="26" s="1"/>
  <c r="AF13" i="26"/>
  <c r="AG13" i="26"/>
  <c r="AH13" i="26"/>
  <c r="BF13" i="26"/>
  <c r="BG13" i="26"/>
  <c r="AA14" i="26"/>
  <c r="AI14" i="26" s="1"/>
  <c r="AF14" i="26"/>
  <c r="AG14" i="26"/>
  <c r="AH14" i="26"/>
  <c r="BF14" i="26"/>
  <c r="BG14" i="26"/>
  <c r="AA15" i="26"/>
  <c r="AI15" i="26" s="1"/>
  <c r="AF15" i="26"/>
  <c r="AG15" i="26"/>
  <c r="AH15" i="26"/>
  <c r="BF15" i="26"/>
  <c r="BG15" i="26"/>
  <c r="AA16" i="26"/>
  <c r="AI16" i="26" s="1"/>
  <c r="AF16" i="26"/>
  <c r="AG16" i="26"/>
  <c r="AH16" i="26"/>
  <c r="BF16" i="26"/>
  <c r="BG16" i="26"/>
  <c r="AA17" i="26"/>
  <c r="AI17" i="26" s="1"/>
  <c r="AF17" i="26"/>
  <c r="AG17" i="26"/>
  <c r="AH17" i="26"/>
  <c r="BF17" i="26"/>
  <c r="BG17" i="26"/>
  <c r="AA18" i="26"/>
  <c r="AI18" i="26" s="1"/>
  <c r="AF18" i="26"/>
  <c r="AG18" i="26"/>
  <c r="AH18" i="26"/>
  <c r="BF18" i="26"/>
  <c r="BG18" i="26"/>
  <c r="AA19" i="26"/>
  <c r="AI19" i="26" s="1"/>
  <c r="AF19" i="26"/>
  <c r="AG19" i="26"/>
  <c r="AH19" i="26"/>
  <c r="BF19" i="26"/>
  <c r="BG19" i="26"/>
  <c r="AA20" i="26"/>
  <c r="AI20" i="26" s="1"/>
  <c r="AF20" i="26"/>
  <c r="AG20" i="26"/>
  <c r="AH20" i="26"/>
  <c r="BF20" i="26"/>
  <c r="BG20" i="26"/>
  <c r="AA21" i="26"/>
  <c r="AI21" i="26" s="1"/>
  <c r="AF21" i="26"/>
  <c r="AG21" i="26"/>
  <c r="AH21" i="26"/>
  <c r="BF21" i="26"/>
  <c r="BG21" i="26"/>
  <c r="AA22" i="26"/>
  <c r="AI22" i="26" s="1"/>
  <c r="AF22" i="26"/>
  <c r="AG22" i="26"/>
  <c r="AH22" i="26"/>
  <c r="BF22" i="26"/>
  <c r="BG22" i="26"/>
  <c r="AA23" i="26"/>
  <c r="AI23" i="26" s="1"/>
  <c r="AF23" i="26"/>
  <c r="AG23" i="26"/>
  <c r="AH23" i="26"/>
  <c r="BF23" i="26"/>
  <c r="BG23" i="26"/>
  <c r="AA24" i="26"/>
  <c r="AI24" i="26" s="1"/>
  <c r="AF24" i="26"/>
  <c r="AG24" i="26"/>
  <c r="AH24" i="26"/>
  <c r="BF24" i="26"/>
  <c r="BG24" i="26"/>
  <c r="AA25" i="26"/>
  <c r="AI25" i="26" s="1"/>
  <c r="AF25" i="26"/>
  <c r="AG25" i="26"/>
  <c r="AH25" i="26"/>
  <c r="BF25" i="26"/>
  <c r="BG25" i="26"/>
  <c r="AA26" i="26"/>
  <c r="AI26" i="26" s="1"/>
  <c r="AF26" i="26"/>
  <c r="AG26" i="26"/>
  <c r="AH26" i="26"/>
  <c r="BF26" i="26"/>
  <c r="BG26" i="26"/>
  <c r="AA27" i="26"/>
  <c r="AI27" i="26" s="1"/>
  <c r="AF27" i="26"/>
  <c r="AG27" i="26"/>
  <c r="AH27" i="26"/>
  <c r="BF27" i="26"/>
  <c r="BG27" i="26"/>
  <c r="AA28" i="26"/>
  <c r="AI28" i="26" s="1"/>
  <c r="AF28" i="26"/>
  <c r="AG28" i="26"/>
  <c r="AH28" i="26"/>
  <c r="BF28" i="26"/>
  <c r="BG28" i="26"/>
  <c r="AA29" i="26"/>
  <c r="AI29" i="26" s="1"/>
  <c r="AF29" i="26"/>
  <c r="AG29" i="26"/>
  <c r="AH29" i="26"/>
  <c r="BF29" i="26"/>
  <c r="BG29" i="26"/>
  <c r="AA30" i="26"/>
  <c r="AI30" i="26" s="1"/>
  <c r="AF30" i="26"/>
  <c r="AG30" i="26"/>
  <c r="AH30" i="26"/>
  <c r="BF30" i="26"/>
  <c r="BG30" i="26"/>
  <c r="AA31" i="26"/>
  <c r="AI31" i="26" s="1"/>
  <c r="AF31" i="26"/>
  <c r="AG31" i="26"/>
  <c r="AH31" i="26"/>
  <c r="BF31" i="26"/>
  <c r="BG31" i="26"/>
  <c r="AA32" i="26"/>
  <c r="AI32" i="26" s="1"/>
  <c r="AF32" i="26"/>
  <c r="AG32" i="26"/>
  <c r="AH32" i="26"/>
  <c r="BF32" i="26"/>
  <c r="BG32" i="26"/>
  <c r="AA33" i="26"/>
  <c r="AI33" i="26" s="1"/>
  <c r="AF33" i="26"/>
  <c r="AG33" i="26"/>
  <c r="AH33" i="26"/>
  <c r="BF33" i="26"/>
  <c r="BG33" i="26"/>
  <c r="AA34" i="26"/>
  <c r="AI34" i="26" s="1"/>
  <c r="AF34" i="26"/>
  <c r="AG34" i="26"/>
  <c r="AH34" i="26"/>
  <c r="BF34" i="26"/>
  <c r="BG34" i="26"/>
  <c r="AA35" i="26"/>
  <c r="AI35" i="26" s="1"/>
  <c r="AF35" i="26"/>
  <c r="AG35" i="26"/>
  <c r="AH35" i="26"/>
  <c r="BF35" i="26"/>
  <c r="BG35" i="26"/>
  <c r="AA36" i="26"/>
  <c r="AI36" i="26" s="1"/>
  <c r="AF36" i="26"/>
  <c r="AG36" i="26"/>
  <c r="AH36" i="26"/>
  <c r="BF36" i="26"/>
  <c r="BG36" i="26"/>
  <c r="AA37" i="26"/>
  <c r="AI37" i="26" s="1"/>
  <c r="AF37" i="26"/>
  <c r="AG37" i="26"/>
  <c r="AH37" i="26"/>
  <c r="BF37" i="26"/>
  <c r="BG37" i="26"/>
  <c r="AA38" i="26"/>
  <c r="AI38" i="26" s="1"/>
  <c r="AF38" i="26"/>
  <c r="AG38" i="26"/>
  <c r="AH38" i="26"/>
  <c r="BF38" i="26"/>
  <c r="BG38" i="26"/>
  <c r="AA39" i="26"/>
  <c r="AI39" i="26" s="1"/>
  <c r="AF39" i="26"/>
  <c r="AG39" i="26"/>
  <c r="AH39" i="26"/>
  <c r="BF39" i="26"/>
  <c r="BG39" i="26"/>
  <c r="AA40" i="26"/>
  <c r="AI40" i="26" s="1"/>
  <c r="AF40" i="26"/>
  <c r="AG40" i="26"/>
  <c r="AH40" i="26"/>
  <c r="BF40" i="26"/>
  <c r="BG40" i="26"/>
  <c r="AA41" i="26"/>
  <c r="AI41" i="26" s="1"/>
  <c r="AF41" i="26"/>
  <c r="AG41" i="26"/>
  <c r="AH41" i="26"/>
  <c r="BF41" i="26"/>
  <c r="BG41" i="26"/>
  <c r="AA42" i="26"/>
  <c r="AI42" i="26" s="1"/>
  <c r="AF42" i="26"/>
  <c r="AG42" i="26"/>
  <c r="AH42" i="26"/>
  <c r="BF42" i="26"/>
  <c r="BG42" i="26"/>
  <c r="AA43" i="26"/>
  <c r="AI43" i="26" s="1"/>
  <c r="AF43" i="26"/>
  <c r="AG43" i="26"/>
  <c r="AH43" i="26"/>
  <c r="BF43" i="26"/>
  <c r="BG43" i="26"/>
  <c r="AA44" i="26"/>
  <c r="AI44" i="26" s="1"/>
  <c r="AF44" i="26"/>
  <c r="AG44" i="26"/>
  <c r="AH44" i="26"/>
  <c r="BF44" i="26"/>
  <c r="BG44" i="26"/>
  <c r="AA45" i="26"/>
  <c r="AI45" i="26" s="1"/>
  <c r="AF45" i="26"/>
  <c r="AG45" i="26"/>
  <c r="AH45" i="26"/>
  <c r="BF45" i="26"/>
  <c r="BG45" i="26"/>
  <c r="AA46" i="26"/>
  <c r="AI46" i="26" s="1"/>
  <c r="AF46" i="26"/>
  <c r="AG46" i="26"/>
  <c r="AH46" i="26"/>
  <c r="BF46" i="26"/>
  <c r="BG46" i="26"/>
  <c r="AA47" i="26"/>
  <c r="AI47" i="26" s="1"/>
  <c r="AF47" i="26"/>
  <c r="AG47" i="26"/>
  <c r="AH47" i="26"/>
  <c r="BF47" i="26"/>
  <c r="BG47" i="26"/>
  <c r="AA48" i="26"/>
  <c r="AI48" i="26" s="1"/>
  <c r="AF48" i="26"/>
  <c r="AG48" i="26"/>
  <c r="AH48" i="26"/>
  <c r="BF48" i="26"/>
  <c r="BG48" i="26"/>
  <c r="AA49" i="26"/>
  <c r="AI49" i="26" s="1"/>
  <c r="AF49" i="26"/>
  <c r="AG49" i="26"/>
  <c r="AH49" i="26"/>
  <c r="BF49" i="26"/>
  <c r="BG49" i="26"/>
  <c r="AA50" i="26"/>
  <c r="AI50" i="26" s="1"/>
  <c r="AF50" i="26"/>
  <c r="AG50" i="26"/>
  <c r="AH50" i="26"/>
  <c r="BF50" i="26"/>
  <c r="BG50" i="26"/>
  <c r="AA51" i="26"/>
  <c r="AI51" i="26" s="1"/>
  <c r="AF51" i="26"/>
  <c r="AG51" i="26"/>
  <c r="AH51" i="26"/>
  <c r="BF51" i="26"/>
  <c r="BG51" i="26"/>
  <c r="AA52" i="26"/>
  <c r="AI52" i="26" s="1"/>
  <c r="AF52" i="26"/>
  <c r="AG52" i="26"/>
  <c r="AH52" i="26"/>
  <c r="BF52" i="26"/>
  <c r="BG52" i="26"/>
  <c r="AA53" i="26"/>
  <c r="AI53" i="26" s="1"/>
  <c r="AF53" i="26"/>
  <c r="AG53" i="26"/>
  <c r="AH53" i="26"/>
  <c r="BF53" i="26"/>
  <c r="BG53" i="26"/>
  <c r="AA54" i="26"/>
  <c r="AI54" i="26" s="1"/>
  <c r="AF54" i="26"/>
  <c r="AG54" i="26"/>
  <c r="AH54" i="26"/>
  <c r="BF54" i="26"/>
  <c r="BG54" i="26"/>
  <c r="AA55" i="26"/>
  <c r="AI55" i="26" s="1"/>
  <c r="AF55" i="26"/>
  <c r="AG55" i="26"/>
  <c r="AH55" i="26"/>
  <c r="BF55" i="26"/>
  <c r="BG55" i="26"/>
  <c r="AA56" i="26"/>
  <c r="AI56" i="26" s="1"/>
  <c r="AF56" i="26"/>
  <c r="AG56" i="26"/>
  <c r="AH56" i="26"/>
  <c r="BF56" i="26"/>
  <c r="BG56" i="26"/>
  <c r="AA57" i="26"/>
  <c r="AI57" i="26" s="1"/>
  <c r="AF57" i="26"/>
  <c r="AG57" i="26"/>
  <c r="AH57" i="26"/>
  <c r="BF57" i="26"/>
  <c r="BG57" i="26"/>
  <c r="AA58" i="26"/>
  <c r="AI58" i="26" s="1"/>
  <c r="AF58" i="26"/>
  <c r="AG58" i="26"/>
  <c r="AH58" i="26"/>
  <c r="BF58" i="26"/>
  <c r="BG58" i="26"/>
  <c r="AA59" i="26"/>
  <c r="AI59" i="26" s="1"/>
  <c r="AF59" i="26"/>
  <c r="AG59" i="26"/>
  <c r="AH59" i="26"/>
  <c r="BF59" i="26"/>
  <c r="BG59" i="26"/>
  <c r="AA60" i="26"/>
  <c r="AI60" i="26" s="1"/>
  <c r="AF60" i="26"/>
  <c r="AG60" i="26"/>
  <c r="AH60" i="26"/>
  <c r="BF60" i="26"/>
  <c r="BG60" i="26"/>
  <c r="AA61" i="26"/>
  <c r="AI61" i="26" s="1"/>
  <c r="AF61" i="26"/>
  <c r="AG61" i="26"/>
  <c r="AH61" i="26"/>
  <c r="BF61" i="26"/>
  <c r="BG61" i="26"/>
  <c r="AA62" i="26"/>
  <c r="AI62" i="26" s="1"/>
  <c r="AF62" i="26"/>
  <c r="AG62" i="26"/>
  <c r="AH62" i="26"/>
  <c r="BF62" i="26"/>
  <c r="BG62" i="26"/>
  <c r="AA63" i="26"/>
  <c r="AI63" i="26" s="1"/>
  <c r="AF63" i="26"/>
  <c r="AG63" i="26"/>
  <c r="AH63" i="26"/>
  <c r="BF63" i="26"/>
  <c r="BG63" i="26"/>
  <c r="AA64" i="26"/>
  <c r="AI64" i="26" s="1"/>
  <c r="AF64" i="26"/>
  <c r="AG64" i="26"/>
  <c r="AH64" i="26"/>
  <c r="BF64" i="26"/>
  <c r="BG64" i="26"/>
  <c r="AA65" i="26"/>
  <c r="AI65" i="26" s="1"/>
  <c r="AF65" i="26"/>
  <c r="AG65" i="26"/>
  <c r="AH65" i="26"/>
  <c r="BF65" i="26"/>
  <c r="BG65" i="26"/>
  <c r="AA66" i="26"/>
  <c r="AI66" i="26" s="1"/>
  <c r="AF66" i="26"/>
  <c r="AG66" i="26"/>
  <c r="AH66" i="26"/>
  <c r="BF66" i="26"/>
  <c r="BG66" i="26"/>
  <c r="AA67" i="26"/>
  <c r="AI67" i="26" s="1"/>
  <c r="AF67" i="26"/>
  <c r="AG67" i="26"/>
  <c r="AH67" i="26"/>
  <c r="BF67" i="26"/>
  <c r="BG67" i="26"/>
  <c r="AA68" i="26"/>
  <c r="AI68" i="26" s="1"/>
  <c r="AF68" i="26"/>
  <c r="AG68" i="26"/>
  <c r="AH68" i="26"/>
  <c r="BF68" i="26"/>
  <c r="BG68" i="26"/>
  <c r="AA69" i="26"/>
  <c r="AI69" i="26" s="1"/>
  <c r="AF69" i="26"/>
  <c r="AG69" i="26"/>
  <c r="AH69" i="26"/>
  <c r="BF69" i="26"/>
  <c r="BG69" i="26"/>
  <c r="AA70" i="26"/>
  <c r="AI70" i="26" s="1"/>
  <c r="AF70" i="26"/>
  <c r="AG70" i="26"/>
  <c r="AH70" i="26"/>
  <c r="BF70" i="26"/>
  <c r="BG70" i="26"/>
  <c r="AA71" i="26"/>
  <c r="AI71" i="26" s="1"/>
  <c r="AF71" i="26"/>
  <c r="AG71" i="26"/>
  <c r="AH71" i="26"/>
  <c r="BF71" i="26"/>
  <c r="BG71" i="26"/>
  <c r="AA72" i="26"/>
  <c r="AI72" i="26" s="1"/>
  <c r="AF72" i="26"/>
  <c r="AG72" i="26"/>
  <c r="AH72" i="26"/>
  <c r="BF72" i="26"/>
  <c r="BG72" i="26"/>
  <c r="AA73" i="26"/>
  <c r="AI73" i="26" s="1"/>
  <c r="AF73" i="26"/>
  <c r="AG73" i="26"/>
  <c r="AH73" i="26"/>
  <c r="BF73" i="26"/>
  <c r="BG73" i="26"/>
  <c r="AA74" i="26"/>
  <c r="AI74" i="26" s="1"/>
  <c r="AF74" i="26"/>
  <c r="AG74" i="26"/>
  <c r="AH74" i="26"/>
  <c r="BF74" i="26"/>
  <c r="BG74" i="26"/>
  <c r="AA75" i="26"/>
  <c r="AI75" i="26" s="1"/>
  <c r="AF75" i="26"/>
  <c r="AG75" i="26"/>
  <c r="AH75" i="26"/>
  <c r="BF75" i="26"/>
  <c r="BG75" i="26"/>
  <c r="AA76" i="26"/>
  <c r="AI76" i="26" s="1"/>
  <c r="AF76" i="26"/>
  <c r="AG76" i="26"/>
  <c r="AH76" i="26"/>
  <c r="BF76" i="26"/>
  <c r="BG76" i="26"/>
  <c r="AA77" i="26"/>
  <c r="AI77" i="26" s="1"/>
  <c r="AF77" i="26"/>
  <c r="AG77" i="26"/>
  <c r="AH77" i="26"/>
  <c r="BF77" i="26"/>
  <c r="BG77" i="26"/>
  <c r="AA78" i="26"/>
  <c r="AI78" i="26" s="1"/>
  <c r="AF78" i="26"/>
  <c r="AG78" i="26"/>
  <c r="AH78" i="26"/>
  <c r="BF78" i="26"/>
  <c r="BG78" i="26"/>
  <c r="AA79" i="26"/>
  <c r="AI79" i="26" s="1"/>
  <c r="AF79" i="26"/>
  <c r="AG79" i="26"/>
  <c r="AH79" i="26"/>
  <c r="BF79" i="26"/>
  <c r="BG79" i="26"/>
  <c r="AA80" i="26"/>
  <c r="AI80" i="26" s="1"/>
  <c r="AF80" i="26"/>
  <c r="AG80" i="26"/>
  <c r="AH80" i="26"/>
  <c r="BF80" i="26"/>
  <c r="BG80" i="26"/>
  <c r="AA81" i="26"/>
  <c r="AI81" i="26" s="1"/>
  <c r="AF81" i="26"/>
  <c r="AG81" i="26"/>
  <c r="AH81" i="26"/>
  <c r="BF81" i="26"/>
  <c r="BG81" i="26"/>
  <c r="AA82" i="26"/>
  <c r="AI82" i="26" s="1"/>
  <c r="AF82" i="26"/>
  <c r="AG82" i="26"/>
  <c r="AH82" i="26"/>
  <c r="BF82" i="26"/>
  <c r="BG82" i="26"/>
  <c r="AA83" i="26"/>
  <c r="AI83" i="26" s="1"/>
  <c r="AF83" i="26"/>
  <c r="AG83" i="26"/>
  <c r="AH83" i="26"/>
  <c r="BF83" i="26"/>
  <c r="BG83" i="26"/>
  <c r="AA84" i="26"/>
  <c r="AI84" i="26" s="1"/>
  <c r="AF84" i="26"/>
  <c r="AG84" i="26"/>
  <c r="AH84" i="26"/>
  <c r="BF84" i="26"/>
  <c r="BG84" i="26"/>
  <c r="AA85" i="26"/>
  <c r="AI85" i="26" s="1"/>
  <c r="AF85" i="26"/>
  <c r="AG85" i="26"/>
  <c r="AH85" i="26"/>
  <c r="BF85" i="26"/>
  <c r="BG85" i="26"/>
  <c r="AA86" i="26"/>
  <c r="AI86" i="26" s="1"/>
  <c r="AF86" i="26"/>
  <c r="AG86" i="26"/>
  <c r="AH86" i="26"/>
  <c r="BF86" i="26"/>
  <c r="BG86" i="26"/>
  <c r="AA87" i="26"/>
  <c r="AI87" i="26" s="1"/>
  <c r="AF87" i="26"/>
  <c r="AG87" i="26"/>
  <c r="AH87" i="26"/>
  <c r="BF87" i="26"/>
  <c r="BG87" i="26"/>
  <c r="AA88" i="26"/>
  <c r="AI88" i="26" s="1"/>
  <c r="AF88" i="26"/>
  <c r="AG88" i="26"/>
  <c r="AH88" i="26"/>
  <c r="BF88" i="26"/>
  <c r="BG88" i="26"/>
  <c r="AA89" i="26"/>
  <c r="AI89" i="26" s="1"/>
  <c r="AF89" i="26"/>
  <c r="AG89" i="26"/>
  <c r="AH89" i="26"/>
  <c r="BF89" i="26"/>
  <c r="BG89" i="26"/>
  <c r="AA90" i="26"/>
  <c r="AI90" i="26" s="1"/>
  <c r="AF90" i="26"/>
  <c r="AG90" i="26"/>
  <c r="AH90" i="26"/>
  <c r="BF90" i="26"/>
  <c r="BG90" i="26"/>
  <c r="AA91" i="26"/>
  <c r="AI91" i="26" s="1"/>
  <c r="AF91" i="26"/>
  <c r="AG91" i="26"/>
  <c r="AH91" i="26"/>
  <c r="BF91" i="26"/>
  <c r="BG91" i="26"/>
  <c r="AA92" i="26"/>
  <c r="AI92" i="26" s="1"/>
  <c r="AF92" i="26"/>
  <c r="AG92" i="26"/>
  <c r="AH92" i="26"/>
  <c r="BF92" i="26"/>
  <c r="BG92" i="26"/>
  <c r="AA93" i="26"/>
  <c r="AI93" i="26" s="1"/>
  <c r="AF93" i="26"/>
  <c r="AG93" i="26"/>
  <c r="AH93" i="26"/>
  <c r="BF93" i="26"/>
  <c r="BG93" i="26"/>
  <c r="AA94" i="26"/>
  <c r="AI94" i="26" s="1"/>
  <c r="AF94" i="26"/>
  <c r="AG94" i="26"/>
  <c r="AH94" i="26"/>
  <c r="BF94" i="26"/>
  <c r="BG94" i="26"/>
  <c r="AA95" i="26"/>
  <c r="AI95" i="26" s="1"/>
  <c r="AF95" i="26"/>
  <c r="AG95" i="26"/>
  <c r="AH95" i="26"/>
  <c r="BF95" i="26"/>
  <c r="BG95" i="26"/>
  <c r="AA96" i="26"/>
  <c r="AI96" i="26" s="1"/>
  <c r="AF96" i="26"/>
  <c r="AG96" i="26"/>
  <c r="AH96" i="26"/>
  <c r="BF96" i="26"/>
  <c r="BG96" i="26"/>
  <c r="AA97" i="26"/>
  <c r="AI97" i="26" s="1"/>
  <c r="AF97" i="26"/>
  <c r="AG97" i="26"/>
  <c r="AH97" i="26"/>
  <c r="BF97" i="26"/>
  <c r="BG97" i="26"/>
  <c r="AA98" i="26"/>
  <c r="AI98" i="26" s="1"/>
  <c r="AF98" i="26"/>
  <c r="AG98" i="26"/>
  <c r="AH98" i="26"/>
  <c r="BF98" i="26"/>
  <c r="BG98" i="26"/>
  <c r="AA99" i="26"/>
  <c r="AI99" i="26" s="1"/>
  <c r="AF99" i="26"/>
  <c r="AG99" i="26"/>
  <c r="AH99" i="26"/>
  <c r="BF99" i="26"/>
  <c r="BG99" i="26"/>
  <c r="AA100" i="26"/>
  <c r="AI100" i="26" s="1"/>
  <c r="AF100" i="26"/>
  <c r="AG100" i="26"/>
  <c r="AH100" i="26"/>
  <c r="BF100" i="26"/>
  <c r="BG100" i="26"/>
  <c r="AA101" i="26"/>
  <c r="AI101" i="26" s="1"/>
  <c r="AF101" i="26"/>
  <c r="AG101" i="26"/>
  <c r="AH101" i="26"/>
  <c r="BF101" i="26"/>
  <c r="BG101" i="26"/>
  <c r="AA102" i="26"/>
  <c r="AI102" i="26" s="1"/>
  <c r="AF102" i="26"/>
  <c r="AG102" i="26"/>
  <c r="AH102" i="26"/>
  <c r="BF102" i="26"/>
  <c r="BG102" i="26"/>
  <c r="AA103" i="26"/>
  <c r="AI103" i="26" s="1"/>
  <c r="AF103" i="26"/>
  <c r="AG103" i="26"/>
  <c r="AH103" i="26"/>
  <c r="BF103" i="26"/>
  <c r="BG103" i="26"/>
  <c r="AA104" i="26"/>
  <c r="AI104" i="26" s="1"/>
  <c r="AF104" i="26"/>
  <c r="AG104" i="26"/>
  <c r="AH104" i="26"/>
  <c r="BF104" i="26"/>
  <c r="BG104" i="26"/>
  <c r="AA105" i="26"/>
  <c r="AI105" i="26" s="1"/>
  <c r="AF105" i="26"/>
  <c r="AG105" i="26"/>
  <c r="AH105" i="26"/>
  <c r="BF105" i="26"/>
  <c r="BG105" i="26"/>
  <c r="AA106" i="26"/>
  <c r="AI106" i="26" s="1"/>
  <c r="AF106" i="26"/>
  <c r="AG106" i="26"/>
  <c r="AH106" i="26"/>
  <c r="BF106" i="26"/>
  <c r="BG106" i="26"/>
  <c r="AA107" i="26"/>
  <c r="AI107" i="26" s="1"/>
  <c r="AF107" i="26"/>
  <c r="AG107" i="26"/>
  <c r="AH107" i="26"/>
  <c r="BF107" i="26"/>
  <c r="BG107" i="26"/>
  <c r="AA108" i="26"/>
  <c r="AI108" i="26" s="1"/>
  <c r="AF108" i="26"/>
  <c r="AG108" i="26"/>
  <c r="AH108" i="26"/>
  <c r="BF108" i="26"/>
  <c r="BG108" i="26"/>
  <c r="AA109" i="26"/>
  <c r="AI109" i="26" s="1"/>
  <c r="AF109" i="26"/>
  <c r="AG109" i="26"/>
  <c r="AH109" i="26"/>
  <c r="BF109" i="26"/>
  <c r="BG109" i="26"/>
  <c r="AA110" i="26"/>
  <c r="AI110" i="26" s="1"/>
  <c r="AF110" i="26"/>
  <c r="AG110" i="26"/>
  <c r="AH110" i="26"/>
  <c r="BF110" i="26"/>
  <c r="BG110" i="26"/>
  <c r="AA111" i="26"/>
  <c r="AI111" i="26" s="1"/>
  <c r="AF111" i="26"/>
  <c r="AG111" i="26"/>
  <c r="AH111" i="26"/>
  <c r="BF111" i="26"/>
  <c r="BG111" i="26"/>
  <c r="AA112" i="26"/>
  <c r="AI112" i="26" s="1"/>
  <c r="AF112" i="26"/>
  <c r="AG112" i="26"/>
  <c r="AH112" i="26"/>
  <c r="BF112" i="26"/>
  <c r="BG112" i="26"/>
  <c r="AA113" i="26"/>
  <c r="AI113" i="26" s="1"/>
  <c r="AF113" i="26"/>
  <c r="AG113" i="26"/>
  <c r="AH113" i="26"/>
  <c r="BF113" i="26"/>
  <c r="BG113" i="26"/>
  <c r="AA114" i="26"/>
  <c r="AI114" i="26" s="1"/>
  <c r="AF114" i="26"/>
  <c r="AG114" i="26"/>
  <c r="AH114" i="26"/>
  <c r="BF114" i="26"/>
  <c r="BG114" i="26"/>
  <c r="AA115" i="26"/>
  <c r="AI115" i="26" s="1"/>
  <c r="AF115" i="26"/>
  <c r="AG115" i="26"/>
  <c r="AH115" i="26"/>
  <c r="BF115" i="26"/>
  <c r="BG115" i="26"/>
  <c r="AA116" i="26"/>
  <c r="AI116" i="26" s="1"/>
  <c r="AF116" i="26"/>
  <c r="AG116" i="26"/>
  <c r="AH116" i="26"/>
  <c r="BF116" i="26"/>
  <c r="BG116" i="26"/>
  <c r="AA117" i="26"/>
  <c r="AI117" i="26" s="1"/>
  <c r="AF117" i="26"/>
  <c r="AG117" i="26"/>
  <c r="AH117" i="26"/>
  <c r="BF117" i="26"/>
  <c r="BG117" i="26"/>
  <c r="AA118" i="26"/>
  <c r="AI118" i="26" s="1"/>
  <c r="AF118" i="26"/>
  <c r="AG118" i="26"/>
  <c r="AH118" i="26"/>
  <c r="BF118" i="26"/>
  <c r="BG118" i="26"/>
  <c r="AA119" i="26"/>
  <c r="AI119" i="26" s="1"/>
  <c r="AF119" i="26"/>
  <c r="AG119" i="26"/>
  <c r="AH119" i="26"/>
  <c r="BF119" i="26"/>
  <c r="BG119" i="26"/>
  <c r="AA120" i="26"/>
  <c r="AI120" i="26" s="1"/>
  <c r="AF120" i="26"/>
  <c r="AG120" i="26"/>
  <c r="AH120" i="26"/>
  <c r="BF120" i="26"/>
  <c r="BG120" i="26"/>
  <c r="AA121" i="26"/>
  <c r="AI121" i="26" s="1"/>
  <c r="AF121" i="26"/>
  <c r="AG121" i="26"/>
  <c r="AH121" i="26"/>
  <c r="BF121" i="26"/>
  <c r="BG121" i="26"/>
  <c r="AA122" i="26"/>
  <c r="AI122" i="26" s="1"/>
  <c r="AF122" i="26"/>
  <c r="AG122" i="26"/>
  <c r="AH122" i="26"/>
  <c r="BF122" i="26"/>
  <c r="BG122" i="26"/>
  <c r="AA123" i="26"/>
  <c r="AI123" i="26" s="1"/>
  <c r="AF123" i="26"/>
  <c r="AG123" i="26"/>
  <c r="AH123" i="26"/>
  <c r="BF123" i="26"/>
  <c r="BG123" i="26"/>
  <c r="AA124" i="26"/>
  <c r="AI124" i="26" s="1"/>
  <c r="AF124" i="26"/>
  <c r="AG124" i="26"/>
  <c r="AH124" i="26"/>
  <c r="BF124" i="26"/>
  <c r="BG124" i="26"/>
  <c r="AA125" i="26"/>
  <c r="AI125" i="26" s="1"/>
  <c r="AF125" i="26"/>
  <c r="AG125" i="26"/>
  <c r="AH125" i="26"/>
  <c r="BF125" i="26"/>
  <c r="BG125" i="26"/>
  <c r="AA126" i="26"/>
  <c r="AI126" i="26" s="1"/>
  <c r="AF126" i="26"/>
  <c r="AG126" i="26"/>
  <c r="AH126" i="26"/>
  <c r="BF126" i="26"/>
  <c r="BG126" i="26"/>
  <c r="AA127" i="26"/>
  <c r="AI127" i="26" s="1"/>
  <c r="AF127" i="26"/>
  <c r="AG127" i="26"/>
  <c r="AH127" i="26"/>
  <c r="BF127" i="26"/>
  <c r="BG127" i="26"/>
  <c r="AA128" i="26"/>
  <c r="AI128" i="26" s="1"/>
  <c r="AF128" i="26"/>
  <c r="AG128" i="26"/>
  <c r="AH128" i="26"/>
  <c r="BF128" i="26"/>
  <c r="BG128" i="26"/>
  <c r="AA129" i="26"/>
  <c r="AI129" i="26" s="1"/>
  <c r="AF129" i="26"/>
  <c r="AG129" i="26"/>
  <c r="AH129" i="26"/>
  <c r="BF129" i="26"/>
  <c r="BG129" i="26"/>
  <c r="AA130" i="26"/>
  <c r="AI130" i="26" s="1"/>
  <c r="AF130" i="26"/>
  <c r="AG130" i="26"/>
  <c r="AH130" i="26"/>
  <c r="BF130" i="26"/>
  <c r="BG130" i="26"/>
  <c r="AA131" i="26"/>
  <c r="AI131" i="26" s="1"/>
  <c r="AF131" i="26"/>
  <c r="AG131" i="26"/>
  <c r="AH131" i="26"/>
  <c r="BF131" i="26"/>
  <c r="BG131" i="26"/>
  <c r="AA132" i="26"/>
  <c r="AI132" i="26" s="1"/>
  <c r="AF132" i="26"/>
  <c r="AG132" i="26"/>
  <c r="AH132" i="26"/>
  <c r="BF132" i="26"/>
  <c r="BG132" i="26"/>
  <c r="AA133" i="26"/>
  <c r="AI133" i="26" s="1"/>
  <c r="AF133" i="26"/>
  <c r="AG133" i="26"/>
  <c r="AH133" i="26"/>
  <c r="BF133" i="26"/>
  <c r="BG133" i="26"/>
  <c r="AA134" i="26"/>
  <c r="AI134" i="26" s="1"/>
  <c r="AF134" i="26"/>
  <c r="AG134" i="26"/>
  <c r="AH134" i="26"/>
  <c r="BF134" i="26"/>
  <c r="BG134" i="26"/>
  <c r="AA135" i="26"/>
  <c r="AI135" i="26" s="1"/>
  <c r="AF135" i="26"/>
  <c r="AG135" i="26"/>
  <c r="AH135" i="26"/>
  <c r="BF135" i="26"/>
  <c r="BG135" i="26"/>
  <c r="AA136" i="26"/>
  <c r="AI136" i="26" s="1"/>
  <c r="AF136" i="26"/>
  <c r="AG136" i="26"/>
  <c r="AH136" i="26"/>
  <c r="BF136" i="26"/>
  <c r="BG136" i="26"/>
  <c r="AA137" i="26"/>
  <c r="AI137" i="26" s="1"/>
  <c r="AF137" i="26"/>
  <c r="AG137" i="26"/>
  <c r="AH137" i="26"/>
  <c r="BF137" i="26"/>
  <c r="BG137" i="26"/>
  <c r="AA138" i="26"/>
  <c r="AI138" i="26" s="1"/>
  <c r="AF138" i="26"/>
  <c r="AG138" i="26"/>
  <c r="AH138" i="26"/>
  <c r="BF138" i="26"/>
  <c r="BG138" i="26"/>
  <c r="AA139" i="26"/>
  <c r="AI139" i="26" s="1"/>
  <c r="AF139" i="26"/>
  <c r="AG139" i="26"/>
  <c r="AH139" i="26"/>
  <c r="BF139" i="26"/>
  <c r="BG139" i="26"/>
  <c r="AA140" i="26"/>
  <c r="AI140" i="26" s="1"/>
  <c r="AF140" i="26"/>
  <c r="AG140" i="26"/>
  <c r="AH140" i="26"/>
  <c r="BF140" i="26"/>
  <c r="BG140" i="26"/>
  <c r="AA141" i="26"/>
  <c r="AI141" i="26" s="1"/>
  <c r="AF141" i="26"/>
  <c r="AG141" i="26"/>
  <c r="AH141" i="26"/>
  <c r="BF141" i="26"/>
  <c r="BG141" i="26"/>
  <c r="AA142" i="26"/>
  <c r="AI142" i="26" s="1"/>
  <c r="AF142" i="26"/>
  <c r="AG142" i="26"/>
  <c r="AH142" i="26"/>
  <c r="BF142" i="26"/>
  <c r="BG142" i="26"/>
  <c r="AA143" i="26"/>
  <c r="AI143" i="26" s="1"/>
  <c r="AF143" i="26"/>
  <c r="AG143" i="26"/>
  <c r="AH143" i="26"/>
  <c r="BF143" i="26"/>
  <c r="BG143" i="26"/>
  <c r="AA144" i="26"/>
  <c r="AI144" i="26" s="1"/>
  <c r="AF144" i="26"/>
  <c r="AG144" i="26"/>
  <c r="AH144" i="26"/>
  <c r="BF144" i="26"/>
  <c r="BG144" i="26"/>
  <c r="AA145" i="26"/>
  <c r="AI145" i="26" s="1"/>
  <c r="AF145" i="26"/>
  <c r="AG145" i="26"/>
  <c r="AH145" i="26"/>
  <c r="BF145" i="26"/>
  <c r="BG145" i="26"/>
  <c r="AA146" i="26"/>
  <c r="AI146" i="26" s="1"/>
  <c r="AF146" i="26"/>
  <c r="AG146" i="26"/>
  <c r="AH146" i="26"/>
  <c r="BF146" i="26"/>
  <c r="BG146" i="26"/>
  <c r="AA147" i="26"/>
  <c r="AI147" i="26" s="1"/>
  <c r="AF147" i="26"/>
  <c r="AG147" i="26"/>
  <c r="AH147" i="26"/>
  <c r="BF147" i="26"/>
  <c r="BG147" i="26"/>
  <c r="AA148" i="26"/>
  <c r="AI148" i="26" s="1"/>
  <c r="AF148" i="26"/>
  <c r="AG148" i="26"/>
  <c r="AH148" i="26"/>
  <c r="BF148" i="26"/>
  <c r="BG148" i="26"/>
  <c r="AA149" i="26"/>
  <c r="AI149" i="26" s="1"/>
  <c r="AF149" i="26"/>
  <c r="AG149" i="26"/>
  <c r="AH149" i="26"/>
  <c r="BF149" i="26"/>
  <c r="BG149" i="26"/>
  <c r="AA150" i="26"/>
  <c r="AI150" i="26" s="1"/>
  <c r="AF150" i="26"/>
  <c r="AG150" i="26"/>
  <c r="AH150" i="26"/>
  <c r="BF150" i="26"/>
  <c r="BG150" i="26"/>
  <c r="AA151" i="26"/>
  <c r="AI151" i="26" s="1"/>
  <c r="AF151" i="26"/>
  <c r="AG151" i="26"/>
  <c r="AH151" i="26"/>
  <c r="BF151" i="26"/>
  <c r="BG151" i="26"/>
  <c r="AA152" i="26"/>
  <c r="AI152" i="26" s="1"/>
  <c r="AF152" i="26"/>
  <c r="AG152" i="26"/>
  <c r="AH152" i="26"/>
  <c r="BF152" i="26"/>
  <c r="BG152" i="26"/>
  <c r="AA153" i="26"/>
  <c r="AI153" i="26" s="1"/>
  <c r="AF153" i="26"/>
  <c r="AG153" i="26"/>
  <c r="AH153" i="26"/>
  <c r="BF153" i="26"/>
  <c r="BG153" i="26"/>
  <c r="AA154" i="26"/>
  <c r="AI154" i="26" s="1"/>
  <c r="AF154" i="26"/>
  <c r="AG154" i="26"/>
  <c r="AH154" i="26"/>
  <c r="BF154" i="26"/>
  <c r="BG154" i="26"/>
  <c r="AA155" i="26"/>
  <c r="AI155" i="26" s="1"/>
  <c r="AF155" i="26"/>
  <c r="AG155" i="26"/>
  <c r="AH155" i="26"/>
  <c r="BF155" i="26"/>
  <c r="BG155" i="26"/>
  <c r="AA156" i="26"/>
  <c r="AI156" i="26" s="1"/>
  <c r="AF156" i="26"/>
  <c r="AG156" i="26"/>
  <c r="AH156" i="26"/>
  <c r="BF156" i="26"/>
  <c r="BG156" i="26"/>
  <c r="AA157" i="26"/>
  <c r="AI157" i="26" s="1"/>
  <c r="AF157" i="26"/>
  <c r="AG157" i="26"/>
  <c r="AH157" i="26"/>
  <c r="BF157" i="26"/>
  <c r="BG157" i="26"/>
  <c r="AA158" i="26"/>
  <c r="AI158" i="26" s="1"/>
  <c r="AF158" i="26"/>
  <c r="AG158" i="26"/>
  <c r="AH158" i="26"/>
  <c r="BF158" i="26"/>
  <c r="BG158" i="26"/>
  <c r="AA159" i="26"/>
  <c r="AI159" i="26" s="1"/>
  <c r="AF159" i="26"/>
  <c r="AG159" i="26"/>
  <c r="AH159" i="26"/>
  <c r="BF159" i="26"/>
  <c r="BG159" i="26"/>
  <c r="AA160" i="26"/>
  <c r="AI160" i="26" s="1"/>
  <c r="AF160" i="26"/>
  <c r="AG160" i="26"/>
  <c r="AH160" i="26"/>
  <c r="BF160" i="26"/>
  <c r="BG160" i="26"/>
  <c r="AA161" i="26"/>
  <c r="AI161" i="26" s="1"/>
  <c r="AF161" i="26"/>
  <c r="AG161" i="26"/>
  <c r="AH161" i="26"/>
  <c r="BF161" i="26"/>
  <c r="BG161" i="26"/>
  <c r="AA162" i="26"/>
  <c r="AI162" i="26" s="1"/>
  <c r="AF162" i="26"/>
  <c r="AG162" i="26"/>
  <c r="AH162" i="26"/>
  <c r="BF162" i="26"/>
  <c r="BG162" i="26"/>
  <c r="AA163" i="26"/>
  <c r="AI163" i="26" s="1"/>
  <c r="AF163" i="26"/>
  <c r="AG163" i="26"/>
  <c r="AH163" i="26"/>
  <c r="BF163" i="26"/>
  <c r="BG163" i="26"/>
  <c r="AA164" i="26"/>
  <c r="AI164" i="26" s="1"/>
  <c r="AF164" i="26"/>
  <c r="AG164" i="26"/>
  <c r="AH164" i="26"/>
  <c r="BF164" i="26"/>
  <c r="BG164" i="26"/>
  <c r="AA165" i="26"/>
  <c r="AI165" i="26" s="1"/>
  <c r="AF165" i="26"/>
  <c r="AG165" i="26"/>
  <c r="AH165" i="26"/>
  <c r="BF165" i="26"/>
  <c r="BG165" i="26"/>
  <c r="AA166" i="26"/>
  <c r="AI166" i="26" s="1"/>
  <c r="AF166" i="26"/>
  <c r="AG166" i="26"/>
  <c r="AH166" i="26"/>
  <c r="BF166" i="26"/>
  <c r="BG166" i="26"/>
  <c r="AA167" i="26"/>
  <c r="AI167" i="26" s="1"/>
  <c r="AF167" i="26"/>
  <c r="AG167" i="26"/>
  <c r="AH167" i="26"/>
  <c r="BF167" i="26"/>
  <c r="BG167" i="26"/>
  <c r="AA168" i="26"/>
  <c r="AI168" i="26" s="1"/>
  <c r="AF168" i="26"/>
  <c r="AG168" i="26"/>
  <c r="AH168" i="26"/>
  <c r="BF168" i="26"/>
  <c r="BG168" i="26"/>
  <c r="AA169" i="26"/>
  <c r="AI169" i="26" s="1"/>
  <c r="AF169" i="26"/>
  <c r="AG169" i="26"/>
  <c r="AH169" i="26"/>
  <c r="BF169" i="26"/>
  <c r="BG169" i="26"/>
  <c r="AA170" i="26"/>
  <c r="AI170" i="26" s="1"/>
  <c r="AF170" i="26"/>
  <c r="AG170" i="26"/>
  <c r="AH170" i="26"/>
  <c r="BF170" i="26"/>
  <c r="BG170" i="26"/>
  <c r="AA171" i="26"/>
  <c r="AI171" i="26" s="1"/>
  <c r="AF171" i="26"/>
  <c r="AG171" i="26"/>
  <c r="AH171" i="26"/>
  <c r="BF171" i="26"/>
  <c r="BG171" i="26"/>
  <c r="AA172" i="26"/>
  <c r="AI172" i="26" s="1"/>
  <c r="AF172" i="26"/>
  <c r="AG172" i="26"/>
  <c r="AH172" i="26"/>
  <c r="BF172" i="26"/>
  <c r="BG172" i="26"/>
  <c r="AA173" i="26"/>
  <c r="AI173" i="26" s="1"/>
  <c r="AF173" i="26"/>
  <c r="AG173" i="26"/>
  <c r="AH173" i="26"/>
  <c r="BF173" i="26"/>
  <c r="BG173" i="26"/>
  <c r="AA174" i="26"/>
  <c r="AI174" i="26" s="1"/>
  <c r="AF174" i="26"/>
  <c r="AG174" i="26"/>
  <c r="AH174" i="26"/>
  <c r="BF174" i="26"/>
  <c r="BG174" i="26"/>
  <c r="AA175" i="26"/>
  <c r="AI175" i="26" s="1"/>
  <c r="AF175" i="26"/>
  <c r="AG175" i="26"/>
  <c r="AH175" i="26"/>
  <c r="BF175" i="26"/>
  <c r="BG175" i="26"/>
  <c r="AA176" i="26"/>
  <c r="AI176" i="26" s="1"/>
  <c r="AF176" i="26"/>
  <c r="AG176" i="26"/>
  <c r="AH176" i="26"/>
  <c r="BF176" i="26"/>
  <c r="BG176" i="26"/>
  <c r="AA177" i="26"/>
  <c r="AI177" i="26" s="1"/>
  <c r="AF177" i="26"/>
  <c r="AG177" i="26"/>
  <c r="AH177" i="26"/>
  <c r="BF177" i="26"/>
  <c r="BG177" i="26"/>
  <c r="AA178" i="26"/>
  <c r="AI178" i="26" s="1"/>
  <c r="AF178" i="26"/>
  <c r="AG178" i="26"/>
  <c r="AH178" i="26"/>
  <c r="BF178" i="26"/>
  <c r="BG178" i="26"/>
  <c r="AA179" i="26"/>
  <c r="AI179" i="26" s="1"/>
  <c r="AF179" i="26"/>
  <c r="AG179" i="26"/>
  <c r="AH179" i="26"/>
  <c r="BF179" i="26"/>
  <c r="BG179" i="26"/>
  <c r="AA180" i="26"/>
  <c r="AI180" i="26" s="1"/>
  <c r="AF180" i="26"/>
  <c r="AG180" i="26"/>
  <c r="AH180" i="26"/>
  <c r="BF180" i="26"/>
  <c r="BG180" i="26"/>
  <c r="AA181" i="26"/>
  <c r="AI181" i="26" s="1"/>
  <c r="AF181" i="26"/>
  <c r="AG181" i="26"/>
  <c r="AH181" i="26"/>
  <c r="BF181" i="26"/>
  <c r="BG181" i="26"/>
  <c r="AA182" i="26"/>
  <c r="AI182" i="26" s="1"/>
  <c r="AF182" i="26"/>
  <c r="AG182" i="26"/>
  <c r="AH182" i="26"/>
  <c r="BF182" i="26"/>
  <c r="BG182" i="26"/>
  <c r="AA183" i="26"/>
  <c r="AI183" i="26" s="1"/>
  <c r="AF183" i="26"/>
  <c r="AG183" i="26"/>
  <c r="AH183" i="26"/>
  <c r="BF183" i="26"/>
  <c r="BG183" i="26"/>
  <c r="AA184" i="26"/>
  <c r="AI184" i="26" s="1"/>
  <c r="AF184" i="26"/>
  <c r="AG184" i="26"/>
  <c r="AH184" i="26"/>
  <c r="BF184" i="26"/>
  <c r="BG184" i="26"/>
  <c r="AA185" i="26"/>
  <c r="AI185" i="26" s="1"/>
  <c r="AF185" i="26"/>
  <c r="AG185" i="26"/>
  <c r="AH185" i="26"/>
  <c r="BF185" i="26"/>
  <c r="BG185" i="26"/>
  <c r="AA186" i="26"/>
  <c r="AI186" i="26" s="1"/>
  <c r="AF186" i="26"/>
  <c r="AG186" i="26"/>
  <c r="AH186" i="26"/>
  <c r="BF186" i="26"/>
  <c r="BG186" i="26"/>
  <c r="AA187" i="26"/>
  <c r="AI187" i="26" s="1"/>
  <c r="AF187" i="26"/>
  <c r="AG187" i="26"/>
  <c r="AH187" i="26"/>
  <c r="BF187" i="26"/>
  <c r="BG187" i="26"/>
  <c r="AA188" i="26"/>
  <c r="AI188" i="26" s="1"/>
  <c r="AF188" i="26"/>
  <c r="AG188" i="26"/>
  <c r="AH188" i="26"/>
  <c r="BF188" i="26"/>
  <c r="BG188" i="26"/>
  <c r="AA189" i="26"/>
  <c r="AI189" i="26" s="1"/>
  <c r="AF189" i="26"/>
  <c r="AG189" i="26"/>
  <c r="AH189" i="26"/>
  <c r="BF189" i="26"/>
  <c r="BG189" i="26"/>
  <c r="AA190" i="26"/>
  <c r="AI190" i="26" s="1"/>
  <c r="AF190" i="26"/>
  <c r="AG190" i="26"/>
  <c r="AH190" i="26"/>
  <c r="BF190" i="26"/>
  <c r="BG190" i="26"/>
  <c r="AA191" i="26"/>
  <c r="AI191" i="26" s="1"/>
  <c r="AF191" i="26"/>
  <c r="AG191" i="26"/>
  <c r="AH191" i="26"/>
  <c r="BF191" i="26"/>
  <c r="BG191" i="26"/>
  <c r="AA192" i="26"/>
  <c r="AI192" i="26" s="1"/>
  <c r="AF192" i="26"/>
  <c r="AG192" i="26"/>
  <c r="AH192" i="26"/>
  <c r="BF192" i="26"/>
  <c r="BG192" i="26"/>
  <c r="AA193" i="26"/>
  <c r="AI193" i="26" s="1"/>
  <c r="AF193" i="26"/>
  <c r="AG193" i="26"/>
  <c r="AH193" i="26"/>
  <c r="BF193" i="26"/>
  <c r="BG193" i="26"/>
  <c r="AA194" i="26"/>
  <c r="AI194" i="26" s="1"/>
  <c r="AF194" i="26"/>
  <c r="AG194" i="26"/>
  <c r="AH194" i="26"/>
  <c r="BF194" i="26"/>
  <c r="BG194" i="26"/>
  <c r="AA195" i="26"/>
  <c r="AI195" i="26" s="1"/>
  <c r="AF195" i="26"/>
  <c r="AG195" i="26"/>
  <c r="AH195" i="26"/>
  <c r="BF195" i="26"/>
  <c r="BG195" i="26"/>
  <c r="AA196" i="26"/>
  <c r="AI196" i="26" s="1"/>
  <c r="AF196" i="26"/>
  <c r="AG196" i="26"/>
  <c r="AH196" i="26"/>
  <c r="BF196" i="26"/>
  <c r="BG196" i="26"/>
  <c r="AA197" i="26"/>
  <c r="AI197" i="26" s="1"/>
  <c r="AF197" i="26"/>
  <c r="AG197" i="26"/>
  <c r="AH197" i="26"/>
  <c r="BF197" i="26"/>
  <c r="BG197" i="26"/>
  <c r="AA198" i="26"/>
  <c r="AI198" i="26" s="1"/>
  <c r="AF198" i="26"/>
  <c r="AG198" i="26"/>
  <c r="AH198" i="26"/>
  <c r="BF198" i="26"/>
  <c r="BG198" i="26"/>
  <c r="AA199" i="26"/>
  <c r="AI199" i="26" s="1"/>
  <c r="AF199" i="26"/>
  <c r="AG199" i="26"/>
  <c r="AH199" i="26"/>
  <c r="BF199" i="26"/>
  <c r="BG199" i="26"/>
  <c r="AA200" i="26"/>
  <c r="AI200" i="26" s="1"/>
  <c r="AF200" i="26"/>
  <c r="AG200" i="26"/>
  <c r="AH200" i="26"/>
  <c r="BF200" i="26"/>
  <c r="BG200" i="26"/>
  <c r="AA201" i="26"/>
  <c r="AI201" i="26" s="1"/>
  <c r="AF201" i="26"/>
  <c r="AG201" i="26"/>
  <c r="AH201" i="26"/>
  <c r="BF201" i="26"/>
  <c r="BG201" i="26"/>
  <c r="AA202" i="26"/>
  <c r="AI202" i="26" s="1"/>
  <c r="AF202" i="26"/>
  <c r="AG202" i="26"/>
  <c r="AH202" i="26"/>
  <c r="BF202" i="26"/>
  <c r="BG202" i="26"/>
  <c r="AA203" i="26"/>
  <c r="AI203" i="26" s="1"/>
  <c r="AF203" i="26"/>
  <c r="AG203" i="26"/>
  <c r="AH203" i="26"/>
  <c r="BF203" i="26"/>
  <c r="BG203" i="26"/>
  <c r="AA204" i="26"/>
  <c r="AI204" i="26" s="1"/>
  <c r="AF204" i="26"/>
  <c r="AG204" i="26"/>
  <c r="AH204" i="26"/>
  <c r="BF204" i="26"/>
  <c r="BG204" i="26"/>
  <c r="AA205" i="26"/>
  <c r="AI205" i="26" s="1"/>
  <c r="AF205" i="26"/>
  <c r="AG205" i="26"/>
  <c r="AH205" i="26"/>
  <c r="BF205" i="26"/>
  <c r="BG205" i="26"/>
  <c r="AA206" i="26"/>
  <c r="AI206" i="26" s="1"/>
  <c r="AF206" i="26"/>
  <c r="AG206" i="26"/>
  <c r="AH206" i="26"/>
  <c r="BF206" i="26"/>
  <c r="BG206" i="26"/>
  <c r="AA207" i="26"/>
  <c r="AI207" i="26" s="1"/>
  <c r="AF207" i="26"/>
  <c r="AG207" i="26"/>
  <c r="AH207" i="26"/>
  <c r="BF207" i="26"/>
  <c r="BG207" i="26"/>
  <c r="AA208" i="26"/>
  <c r="AI208" i="26" s="1"/>
  <c r="AF208" i="26"/>
  <c r="AG208" i="26"/>
  <c r="AH208" i="26"/>
  <c r="BF208" i="26"/>
  <c r="BG208" i="26"/>
  <c r="AA209" i="26"/>
  <c r="AI209" i="26" s="1"/>
  <c r="AF209" i="26"/>
  <c r="AG209" i="26"/>
  <c r="AH209" i="26"/>
  <c r="BF209" i="26"/>
  <c r="BG209" i="26"/>
  <c r="AA210" i="26"/>
  <c r="AI210" i="26" s="1"/>
  <c r="AF210" i="26"/>
  <c r="AG210" i="26"/>
  <c r="AH210" i="26"/>
  <c r="BF210" i="26"/>
  <c r="BG210" i="26"/>
  <c r="AA211" i="26"/>
  <c r="AI211" i="26" s="1"/>
  <c r="AF211" i="26"/>
  <c r="AG211" i="26"/>
  <c r="AH211" i="26"/>
  <c r="BF211" i="26"/>
  <c r="BG211" i="26"/>
  <c r="AA212" i="26"/>
  <c r="AI212" i="26" s="1"/>
  <c r="AF212" i="26"/>
  <c r="AG212" i="26"/>
  <c r="AH212" i="26"/>
  <c r="BF212" i="26"/>
  <c r="BG212" i="26"/>
  <c r="AA213" i="26"/>
  <c r="AI213" i="26" s="1"/>
  <c r="AF213" i="26"/>
  <c r="AG213" i="26"/>
  <c r="AH213" i="26"/>
  <c r="BF213" i="26"/>
  <c r="BG213" i="26"/>
  <c r="AA214" i="26"/>
  <c r="AI214" i="26" s="1"/>
  <c r="AF214" i="26"/>
  <c r="AG214" i="26"/>
  <c r="AH214" i="26"/>
  <c r="BF214" i="26"/>
  <c r="BG214" i="26"/>
  <c r="AA215" i="26"/>
  <c r="AI215" i="26" s="1"/>
  <c r="AF215" i="26"/>
  <c r="AG215" i="26"/>
  <c r="AH215" i="26"/>
  <c r="BF215" i="26"/>
  <c r="BG215" i="26"/>
  <c r="AA216" i="26"/>
  <c r="AI216" i="26" s="1"/>
  <c r="AF216" i="26"/>
  <c r="AG216" i="26"/>
  <c r="AH216" i="26"/>
  <c r="BF216" i="26"/>
  <c r="BG216" i="26"/>
  <c r="AA217" i="26"/>
  <c r="AI217" i="26" s="1"/>
  <c r="AF217" i="26"/>
  <c r="AG217" i="26"/>
  <c r="AH217" i="26"/>
  <c r="BF217" i="26"/>
  <c r="BG217" i="26"/>
  <c r="AA218" i="26"/>
  <c r="AI218" i="26" s="1"/>
  <c r="AF218" i="26"/>
  <c r="AG218" i="26"/>
  <c r="AH218" i="26"/>
  <c r="BF218" i="26"/>
  <c r="BG218" i="26"/>
  <c r="AA219" i="26"/>
  <c r="AI219" i="26" s="1"/>
  <c r="AF219" i="26"/>
  <c r="AG219" i="26"/>
  <c r="AH219" i="26"/>
  <c r="BF219" i="26"/>
  <c r="BG219" i="26"/>
  <c r="AA220" i="26"/>
  <c r="AI220" i="26" s="1"/>
  <c r="AF220" i="26"/>
  <c r="AG220" i="26"/>
  <c r="AH220" i="26"/>
  <c r="BF220" i="26"/>
  <c r="BG220" i="26"/>
  <c r="AA221" i="26"/>
  <c r="AI221" i="26" s="1"/>
  <c r="AF221" i="26"/>
  <c r="AG221" i="26"/>
  <c r="AH221" i="26"/>
  <c r="BF221" i="26"/>
  <c r="BG221" i="26"/>
  <c r="AA222" i="26"/>
  <c r="AI222" i="26" s="1"/>
  <c r="AF222" i="26"/>
  <c r="AG222" i="26"/>
  <c r="AH222" i="26"/>
  <c r="BF222" i="26"/>
  <c r="BG222" i="26"/>
  <c r="AA223" i="26"/>
  <c r="AI223" i="26" s="1"/>
  <c r="AF223" i="26"/>
  <c r="AG223" i="26"/>
  <c r="AH223" i="26"/>
  <c r="BF223" i="26"/>
  <c r="BG223" i="26"/>
  <c r="AA224" i="26"/>
  <c r="AI224" i="26" s="1"/>
  <c r="AF224" i="26"/>
  <c r="AG224" i="26"/>
  <c r="AH224" i="26"/>
  <c r="BF224" i="26"/>
  <c r="BG224" i="26"/>
  <c r="AA225" i="26"/>
  <c r="AI225" i="26" s="1"/>
  <c r="AF225" i="26"/>
  <c r="AG225" i="26"/>
  <c r="AH225" i="26"/>
  <c r="BF225" i="26"/>
  <c r="BG225" i="26"/>
  <c r="AA226" i="26"/>
  <c r="AI226" i="26" s="1"/>
  <c r="AF226" i="26"/>
  <c r="AG226" i="26"/>
  <c r="AH226" i="26"/>
  <c r="BF226" i="26"/>
  <c r="BG226" i="26"/>
  <c r="AA227" i="26"/>
  <c r="AI227" i="26" s="1"/>
  <c r="AF227" i="26"/>
  <c r="AG227" i="26"/>
  <c r="AH227" i="26"/>
  <c r="BF227" i="26"/>
  <c r="BG227" i="26"/>
  <c r="AA228" i="26"/>
  <c r="AI228" i="26" s="1"/>
  <c r="AF228" i="26"/>
  <c r="AG228" i="26"/>
  <c r="AH228" i="26"/>
  <c r="BF228" i="26"/>
  <c r="BG228" i="26"/>
  <c r="AA229" i="26"/>
  <c r="AI229" i="26" s="1"/>
  <c r="AF229" i="26"/>
  <c r="AG229" i="26"/>
  <c r="AH229" i="26"/>
  <c r="BF229" i="26"/>
  <c r="BG229" i="26"/>
  <c r="AA230" i="26"/>
  <c r="AI230" i="26" s="1"/>
  <c r="AF230" i="26"/>
  <c r="AG230" i="26"/>
  <c r="AH230" i="26"/>
  <c r="BF230" i="26"/>
  <c r="BG230" i="26"/>
  <c r="AA231" i="26"/>
  <c r="AI231" i="26" s="1"/>
  <c r="AF231" i="26"/>
  <c r="AG231" i="26"/>
  <c r="AH231" i="26"/>
  <c r="BF231" i="26"/>
  <c r="BG231" i="26"/>
  <c r="AA232" i="26"/>
  <c r="AI232" i="26" s="1"/>
  <c r="AF232" i="26"/>
  <c r="AG232" i="26"/>
  <c r="AH232" i="26"/>
  <c r="BF232" i="26"/>
  <c r="BG232" i="26"/>
  <c r="AA233" i="26"/>
  <c r="AI233" i="26" s="1"/>
  <c r="AF233" i="26"/>
  <c r="AG233" i="26"/>
  <c r="AH233" i="26"/>
  <c r="BF233" i="26"/>
  <c r="BG233" i="26"/>
  <c r="AA234" i="26"/>
  <c r="AI234" i="26" s="1"/>
  <c r="AF234" i="26"/>
  <c r="AG234" i="26"/>
  <c r="AH234" i="26"/>
  <c r="BF234" i="26"/>
  <c r="BG234" i="26"/>
  <c r="AA235" i="26"/>
  <c r="AI235" i="26" s="1"/>
  <c r="AF235" i="26"/>
  <c r="AG235" i="26"/>
  <c r="AH235" i="26"/>
  <c r="BF235" i="26"/>
  <c r="BG235" i="26"/>
  <c r="AA236" i="26"/>
  <c r="AI236" i="26" s="1"/>
  <c r="AF236" i="26"/>
  <c r="AG236" i="26"/>
  <c r="AH236" i="26"/>
  <c r="BF236" i="26"/>
  <c r="BG236" i="26"/>
  <c r="AA237" i="26"/>
  <c r="AI237" i="26" s="1"/>
  <c r="AF237" i="26"/>
  <c r="AG237" i="26"/>
  <c r="AH237" i="26"/>
  <c r="BF237" i="26"/>
  <c r="BG237" i="26"/>
  <c r="AA238" i="26"/>
  <c r="AI238" i="26" s="1"/>
  <c r="AF238" i="26"/>
  <c r="AG238" i="26"/>
  <c r="AH238" i="26"/>
  <c r="BF238" i="26"/>
  <c r="BG238" i="26"/>
  <c r="AA239" i="26"/>
  <c r="AI239" i="26" s="1"/>
  <c r="AF239" i="26"/>
  <c r="AG239" i="26"/>
  <c r="AH239" i="26"/>
  <c r="BF239" i="26"/>
  <c r="BG239" i="26"/>
  <c r="AA240" i="26"/>
  <c r="AI240" i="26" s="1"/>
  <c r="AF240" i="26"/>
  <c r="AG240" i="26"/>
  <c r="AH240" i="26"/>
  <c r="BF240" i="26"/>
  <c r="BG240" i="26"/>
  <c r="AA241" i="26"/>
  <c r="AI241" i="26" s="1"/>
  <c r="AF241" i="26"/>
  <c r="AG241" i="26"/>
  <c r="AH241" i="26"/>
  <c r="BF241" i="26"/>
  <c r="BG241" i="26"/>
  <c r="AA242" i="26"/>
  <c r="AI242" i="26" s="1"/>
  <c r="AF242" i="26"/>
  <c r="AG242" i="26"/>
  <c r="AH242" i="26"/>
  <c r="BF242" i="26"/>
  <c r="BG242" i="26"/>
  <c r="AA243" i="26"/>
  <c r="AI243" i="26" s="1"/>
  <c r="AF243" i="26"/>
  <c r="AG243" i="26"/>
  <c r="AH243" i="26"/>
  <c r="BF243" i="26"/>
  <c r="BG243" i="26"/>
  <c r="AA244" i="26"/>
  <c r="AI244" i="26" s="1"/>
  <c r="AF244" i="26"/>
  <c r="AG244" i="26"/>
  <c r="AH244" i="26"/>
  <c r="BF244" i="26"/>
  <c r="BG244" i="26"/>
  <c r="AA245" i="26"/>
  <c r="AI245" i="26" s="1"/>
  <c r="AF245" i="26"/>
  <c r="AG245" i="26"/>
  <c r="AH245" i="26"/>
  <c r="BF245" i="26"/>
  <c r="BG245" i="26"/>
  <c r="AA246" i="26"/>
  <c r="AI246" i="26" s="1"/>
  <c r="AF246" i="26"/>
  <c r="AG246" i="26"/>
  <c r="AH246" i="26"/>
  <c r="BF246" i="26"/>
  <c r="BG246" i="26"/>
  <c r="AA247" i="26"/>
  <c r="AI247" i="26" s="1"/>
  <c r="AF247" i="26"/>
  <c r="AG247" i="26"/>
  <c r="AH247" i="26"/>
  <c r="BF247" i="26"/>
  <c r="BG247" i="26"/>
  <c r="AA248" i="26"/>
  <c r="AI248" i="26" s="1"/>
  <c r="AF248" i="26"/>
  <c r="AG248" i="26"/>
  <c r="AH248" i="26"/>
  <c r="BF248" i="26"/>
  <c r="BG248" i="26"/>
  <c r="AA249" i="26"/>
  <c r="AI249" i="26" s="1"/>
  <c r="AF249" i="26"/>
  <c r="AG249" i="26"/>
  <c r="AH249" i="26"/>
  <c r="BF249" i="26"/>
  <c r="BG249" i="26"/>
  <c r="AA250" i="26"/>
  <c r="AI250" i="26" s="1"/>
  <c r="AF250" i="26"/>
  <c r="AG250" i="26"/>
  <c r="AH250" i="26"/>
  <c r="BF250" i="26"/>
  <c r="BG250" i="26"/>
  <c r="AA251" i="26"/>
  <c r="AI251" i="26" s="1"/>
  <c r="AF251" i="26"/>
  <c r="AG251" i="26"/>
  <c r="AH251" i="26"/>
  <c r="BF251" i="26"/>
  <c r="BG251" i="26"/>
  <c r="AA252" i="26"/>
  <c r="AI252" i="26" s="1"/>
  <c r="AF252" i="26"/>
  <c r="AG252" i="26"/>
  <c r="AH252" i="26"/>
  <c r="BF252" i="26"/>
  <c r="BG252" i="26"/>
  <c r="AA253" i="26"/>
  <c r="AI253" i="26" s="1"/>
  <c r="AF253" i="26"/>
  <c r="AG253" i="26"/>
  <c r="AH253" i="26"/>
  <c r="BF253" i="26"/>
  <c r="BG253" i="26"/>
  <c r="AA254" i="26"/>
  <c r="AI254" i="26" s="1"/>
  <c r="AF254" i="26"/>
  <c r="AG254" i="26"/>
  <c r="AH254" i="26"/>
  <c r="BF254" i="26"/>
  <c r="BG254" i="26"/>
  <c r="AA255" i="26"/>
  <c r="AI255" i="26" s="1"/>
  <c r="AF255" i="26"/>
  <c r="AG255" i="26"/>
  <c r="AH255" i="26"/>
  <c r="BF255" i="26"/>
  <c r="BG255" i="26"/>
  <c r="AA256" i="26"/>
  <c r="AI256" i="26" s="1"/>
  <c r="AF256" i="26"/>
  <c r="AG256" i="26"/>
  <c r="AH256" i="26"/>
  <c r="BF256" i="26"/>
  <c r="BG256" i="26"/>
  <c r="AA257" i="26"/>
  <c r="AI257" i="26" s="1"/>
  <c r="AF257" i="26"/>
  <c r="AG257" i="26"/>
  <c r="AH257" i="26"/>
  <c r="BF257" i="26"/>
  <c r="BG257" i="26"/>
  <c r="AA258" i="26"/>
  <c r="AI258" i="26" s="1"/>
  <c r="AF258" i="26"/>
  <c r="AG258" i="26"/>
  <c r="AH258" i="26"/>
  <c r="BF258" i="26"/>
  <c r="BG258" i="26"/>
  <c r="AA259" i="26"/>
  <c r="AI259" i="26" s="1"/>
  <c r="AF259" i="26"/>
  <c r="AG259" i="26"/>
  <c r="AH259" i="26"/>
  <c r="BF259" i="26"/>
  <c r="BG259" i="26"/>
  <c r="AA260" i="26"/>
  <c r="AI260" i="26" s="1"/>
  <c r="AF260" i="26"/>
  <c r="AG260" i="26"/>
  <c r="AH260" i="26"/>
  <c r="BF260" i="26"/>
  <c r="BG260" i="26"/>
  <c r="AA261" i="26"/>
  <c r="AI261" i="26" s="1"/>
  <c r="AF261" i="26"/>
  <c r="AG261" i="26"/>
  <c r="AH261" i="26"/>
  <c r="BF261" i="26"/>
  <c r="BG261" i="26"/>
  <c r="AA262" i="26"/>
  <c r="AI262" i="26" s="1"/>
  <c r="AF262" i="26"/>
  <c r="AG262" i="26"/>
  <c r="AH262" i="26"/>
  <c r="BF262" i="26"/>
  <c r="BG262" i="26"/>
  <c r="AA263" i="26"/>
  <c r="AI263" i="26" s="1"/>
  <c r="AF263" i="26"/>
  <c r="AG263" i="26"/>
  <c r="AH263" i="26"/>
  <c r="BF263" i="26"/>
  <c r="BG263" i="26"/>
  <c r="AA264" i="26"/>
  <c r="AI264" i="26" s="1"/>
  <c r="AF264" i="26"/>
  <c r="AG264" i="26"/>
  <c r="AH264" i="26"/>
  <c r="BF264" i="26"/>
  <c r="BG264" i="26"/>
  <c r="AA265" i="26"/>
  <c r="AI265" i="26" s="1"/>
  <c r="AF265" i="26"/>
  <c r="AG265" i="26"/>
  <c r="AH265" i="26"/>
  <c r="BF265" i="26"/>
  <c r="BG265" i="26"/>
  <c r="AA266" i="26"/>
  <c r="AI266" i="26" s="1"/>
  <c r="AF266" i="26"/>
  <c r="AG266" i="26"/>
  <c r="AH266" i="26"/>
  <c r="BF266" i="26"/>
  <c r="BG266" i="26"/>
  <c r="AA267" i="26"/>
  <c r="AI267" i="26" s="1"/>
  <c r="AF267" i="26"/>
  <c r="AG267" i="26"/>
  <c r="AH267" i="26"/>
  <c r="BF267" i="26"/>
  <c r="BG267" i="26"/>
  <c r="AA268" i="26"/>
  <c r="AI268" i="26" s="1"/>
  <c r="AF268" i="26"/>
  <c r="AG268" i="26"/>
  <c r="AH268" i="26"/>
  <c r="BF268" i="26"/>
  <c r="BG268" i="26"/>
  <c r="AA269" i="26"/>
  <c r="AI269" i="26" s="1"/>
  <c r="AF269" i="26"/>
  <c r="AG269" i="26"/>
  <c r="AH269" i="26"/>
  <c r="BF269" i="26"/>
  <c r="BG269" i="26"/>
  <c r="AA270" i="26"/>
  <c r="AI270" i="26" s="1"/>
  <c r="AF270" i="26"/>
  <c r="AG270" i="26"/>
  <c r="AH270" i="26"/>
  <c r="BF270" i="26"/>
  <c r="BG270" i="26"/>
  <c r="AA271" i="26"/>
  <c r="AI271" i="26" s="1"/>
  <c r="AF271" i="26"/>
  <c r="AG271" i="26"/>
  <c r="AH271" i="26"/>
  <c r="BF271" i="26"/>
  <c r="BG271" i="26"/>
  <c r="AA272" i="26"/>
  <c r="AI272" i="26" s="1"/>
  <c r="AF272" i="26"/>
  <c r="AG272" i="26"/>
  <c r="AH272" i="26"/>
  <c r="BF272" i="26"/>
  <c r="BG272" i="26"/>
  <c r="AA273" i="26"/>
  <c r="AI273" i="26" s="1"/>
  <c r="AF273" i="26"/>
  <c r="AG273" i="26"/>
  <c r="AH273" i="26"/>
  <c r="BF273" i="26"/>
  <c r="BG273" i="26"/>
  <c r="AA274" i="26"/>
  <c r="AI274" i="26" s="1"/>
  <c r="AF274" i="26"/>
  <c r="AG274" i="26"/>
  <c r="AH274" i="26"/>
  <c r="BF274" i="26"/>
  <c r="BG274" i="26"/>
  <c r="AA275" i="26"/>
  <c r="AI275" i="26" s="1"/>
  <c r="AF275" i="26"/>
  <c r="AG275" i="26"/>
  <c r="AH275" i="26"/>
  <c r="BF275" i="26"/>
  <c r="BG275" i="26"/>
  <c r="AA276" i="26"/>
  <c r="AI276" i="26" s="1"/>
  <c r="AF276" i="26"/>
  <c r="AG276" i="26"/>
  <c r="AH276" i="26"/>
  <c r="BF276" i="26"/>
  <c r="BG276" i="26"/>
  <c r="AA277" i="26"/>
  <c r="AI277" i="26" s="1"/>
  <c r="AF277" i="26"/>
  <c r="AG277" i="26"/>
  <c r="AH277" i="26"/>
  <c r="BF277" i="26"/>
  <c r="BG277" i="26"/>
  <c r="AA278" i="26"/>
  <c r="AI278" i="26" s="1"/>
  <c r="AF278" i="26"/>
  <c r="AG278" i="26"/>
  <c r="AH278" i="26"/>
  <c r="BF278" i="26"/>
  <c r="BG278" i="26"/>
  <c r="AA279" i="26"/>
  <c r="AI279" i="26" s="1"/>
  <c r="AF279" i="26"/>
  <c r="AG279" i="26"/>
  <c r="AH279" i="26"/>
  <c r="BF279" i="26"/>
  <c r="BG279" i="26"/>
  <c r="AA280" i="26"/>
  <c r="AI280" i="26" s="1"/>
  <c r="AF280" i="26"/>
  <c r="AG280" i="26"/>
  <c r="AH280" i="26"/>
  <c r="BF280" i="26"/>
  <c r="BG280" i="26"/>
  <c r="AA281" i="26"/>
  <c r="AI281" i="26" s="1"/>
  <c r="AF281" i="26"/>
  <c r="AG281" i="26"/>
  <c r="AH281" i="26"/>
  <c r="BF281" i="26"/>
  <c r="BG281" i="26"/>
  <c r="AA282" i="26"/>
  <c r="AI282" i="26" s="1"/>
  <c r="AF282" i="26"/>
  <c r="AG282" i="26"/>
  <c r="AH282" i="26"/>
  <c r="BF282" i="26"/>
  <c r="BG282" i="26"/>
  <c r="AA283" i="26"/>
  <c r="AI283" i="26" s="1"/>
  <c r="AF283" i="26"/>
  <c r="AG283" i="26"/>
  <c r="AH283" i="26"/>
  <c r="BF283" i="26"/>
  <c r="BG283" i="26"/>
  <c r="AA284" i="26"/>
  <c r="AI284" i="26" s="1"/>
  <c r="AF284" i="26"/>
  <c r="AG284" i="26"/>
  <c r="AH284" i="26"/>
  <c r="BF284" i="26"/>
  <c r="BG284" i="26"/>
  <c r="AA285" i="26"/>
  <c r="AI285" i="26" s="1"/>
  <c r="AF285" i="26"/>
  <c r="AG285" i="26"/>
  <c r="AH285" i="26"/>
  <c r="BF285" i="26"/>
  <c r="BG285" i="26"/>
  <c r="AA286" i="26"/>
  <c r="AI286" i="26" s="1"/>
  <c r="AF286" i="26"/>
  <c r="AG286" i="26"/>
  <c r="AH286" i="26"/>
  <c r="BF286" i="26"/>
  <c r="BG286" i="26"/>
  <c r="AA287" i="26"/>
  <c r="AI287" i="26" s="1"/>
  <c r="AF287" i="26"/>
  <c r="AG287" i="26"/>
  <c r="AH287" i="26"/>
  <c r="BF287" i="26"/>
  <c r="BG287" i="26"/>
  <c r="AA288" i="26"/>
  <c r="AI288" i="26" s="1"/>
  <c r="AF288" i="26"/>
  <c r="AG288" i="26"/>
  <c r="AH288" i="26"/>
  <c r="BF288" i="26"/>
  <c r="BG288" i="26"/>
  <c r="AA289" i="26"/>
  <c r="AI289" i="26" s="1"/>
  <c r="AF289" i="26"/>
  <c r="AG289" i="26"/>
  <c r="AH289" i="26"/>
  <c r="BF289" i="26"/>
  <c r="BG289" i="26"/>
  <c r="AA290" i="26"/>
  <c r="AI290" i="26" s="1"/>
  <c r="AF290" i="26"/>
  <c r="AG290" i="26"/>
  <c r="AH290" i="26"/>
  <c r="BF290" i="26"/>
  <c r="BG290" i="26"/>
  <c r="AA291" i="26"/>
  <c r="AI291" i="26" s="1"/>
  <c r="AF291" i="26"/>
  <c r="AG291" i="26"/>
  <c r="AH291" i="26"/>
  <c r="BF291" i="26"/>
  <c r="BG291" i="26"/>
  <c r="AA292" i="26"/>
  <c r="AI292" i="26" s="1"/>
  <c r="AF292" i="26"/>
  <c r="AG292" i="26"/>
  <c r="AH292" i="26"/>
  <c r="BF292" i="26"/>
  <c r="BG292" i="26"/>
  <c r="AA293" i="26"/>
  <c r="AI293" i="26" s="1"/>
  <c r="AF293" i="26"/>
  <c r="AG293" i="26"/>
  <c r="AH293" i="26"/>
  <c r="BF293" i="26"/>
  <c r="BG293" i="26"/>
  <c r="AA294" i="26"/>
  <c r="AI294" i="26" s="1"/>
  <c r="AF294" i="26"/>
  <c r="AG294" i="26"/>
  <c r="AH294" i="26"/>
  <c r="BF294" i="26"/>
  <c r="BG294" i="26"/>
  <c r="AA295" i="26"/>
  <c r="AI295" i="26" s="1"/>
  <c r="AF295" i="26"/>
  <c r="AG295" i="26"/>
  <c r="AH295" i="26"/>
  <c r="BF295" i="26"/>
  <c r="BG295" i="26"/>
  <c r="AA296" i="26"/>
  <c r="AI296" i="26" s="1"/>
  <c r="AF296" i="26"/>
  <c r="AG296" i="26"/>
  <c r="AH296" i="26"/>
  <c r="BF296" i="26"/>
  <c r="BG296" i="26"/>
  <c r="AA297" i="26"/>
  <c r="AI297" i="26" s="1"/>
  <c r="AF297" i="26"/>
  <c r="AG297" i="26"/>
  <c r="AH297" i="26"/>
  <c r="BF297" i="26"/>
  <c r="BG297" i="26"/>
  <c r="AA298" i="26"/>
  <c r="AI298" i="26" s="1"/>
  <c r="AF298" i="26"/>
  <c r="AG298" i="26"/>
  <c r="AH298" i="26"/>
  <c r="BF298" i="26"/>
  <c r="BG298" i="26"/>
  <c r="AA299" i="26"/>
  <c r="AI299" i="26" s="1"/>
  <c r="AF299" i="26"/>
  <c r="AG299" i="26"/>
  <c r="AH299" i="26"/>
  <c r="BF299" i="26"/>
  <c r="BG299" i="26"/>
  <c r="AA300" i="26"/>
  <c r="AI300" i="26" s="1"/>
  <c r="AF300" i="26"/>
  <c r="AG300" i="26"/>
  <c r="AH300" i="26"/>
  <c r="BF300" i="26"/>
  <c r="BG300" i="26"/>
  <c r="AA301" i="26"/>
  <c r="AI301" i="26" s="1"/>
  <c r="AF301" i="26"/>
  <c r="AG301" i="26"/>
  <c r="AH301" i="26"/>
  <c r="BF301" i="26"/>
  <c r="BG301" i="26"/>
  <c r="AA302" i="26"/>
  <c r="AI302" i="26" s="1"/>
  <c r="AF302" i="26"/>
  <c r="AG302" i="26"/>
  <c r="AH302" i="26"/>
  <c r="BF302" i="26"/>
  <c r="BG302" i="26"/>
  <c r="AA303" i="26"/>
  <c r="AI303" i="26" s="1"/>
  <c r="AF303" i="26"/>
  <c r="AG303" i="26"/>
  <c r="AH303" i="26"/>
  <c r="BF303" i="26"/>
  <c r="BG303" i="26"/>
  <c r="AA304" i="26"/>
  <c r="AI304" i="26" s="1"/>
  <c r="AF304" i="26"/>
  <c r="AG304" i="26"/>
  <c r="AH304" i="26"/>
  <c r="BF304" i="26"/>
  <c r="BG304" i="26"/>
  <c r="AA305" i="26"/>
  <c r="AI305" i="26" s="1"/>
  <c r="AF305" i="26"/>
  <c r="AG305" i="26"/>
  <c r="AH305" i="26"/>
  <c r="BF305" i="26"/>
  <c r="BG305" i="26"/>
  <c r="AA306" i="26"/>
  <c r="AI306" i="26" s="1"/>
  <c r="AF306" i="26"/>
  <c r="AG306" i="26"/>
  <c r="AH306" i="26"/>
  <c r="BF306" i="26"/>
  <c r="BG306" i="26"/>
  <c r="AA307" i="26"/>
  <c r="AI307" i="26" s="1"/>
  <c r="AF307" i="26"/>
  <c r="AG307" i="26"/>
  <c r="AH307" i="26"/>
  <c r="BF307" i="26"/>
  <c r="BG307" i="26"/>
  <c r="AA308" i="26"/>
  <c r="AI308" i="26" s="1"/>
  <c r="AF308" i="26"/>
  <c r="AG308" i="26"/>
  <c r="AH308" i="26"/>
  <c r="BF308" i="26"/>
  <c r="BG308" i="26"/>
  <c r="AA309" i="26"/>
  <c r="AI309" i="26" s="1"/>
  <c r="AF309" i="26"/>
  <c r="AG309" i="26"/>
  <c r="AH309" i="26"/>
  <c r="BF309" i="26"/>
  <c r="BG309" i="26"/>
  <c r="AA331" i="26"/>
  <c r="AI331" i="26" s="1"/>
  <c r="AF331" i="26"/>
  <c r="AG331" i="26"/>
  <c r="AH331" i="26"/>
  <c r="BF331" i="26"/>
  <c r="BG331" i="26"/>
  <c r="AA311" i="26"/>
  <c r="AI311" i="26" s="1"/>
  <c r="AF311" i="26"/>
  <c r="AG311" i="26"/>
  <c r="AH311" i="26"/>
  <c r="BF311" i="26"/>
  <c r="BG311" i="26"/>
  <c r="AA312" i="26"/>
  <c r="AI312" i="26" s="1"/>
  <c r="AF312" i="26"/>
  <c r="AG312" i="26"/>
  <c r="AH312" i="26"/>
  <c r="BF312" i="26"/>
  <c r="BG312" i="26"/>
  <c r="AA313" i="26"/>
  <c r="AI313" i="26" s="1"/>
  <c r="AF313" i="26"/>
  <c r="AG313" i="26"/>
  <c r="AH313" i="26"/>
  <c r="BF313" i="26"/>
  <c r="BG313" i="26"/>
  <c r="AA314" i="26"/>
  <c r="AI314" i="26" s="1"/>
  <c r="AF314" i="26"/>
  <c r="AG314" i="26"/>
  <c r="AH314" i="26"/>
  <c r="BF314" i="26"/>
  <c r="BG314" i="26"/>
  <c r="AA315" i="26"/>
  <c r="AI315" i="26" s="1"/>
  <c r="AF315" i="26"/>
  <c r="AG315" i="26"/>
  <c r="AH315" i="26"/>
  <c r="BF315" i="26"/>
  <c r="BG315" i="26"/>
  <c r="AA316" i="26"/>
  <c r="AI316" i="26" s="1"/>
  <c r="AF316" i="26"/>
  <c r="AG316" i="26"/>
  <c r="AH316" i="26"/>
  <c r="BF316" i="26"/>
  <c r="BG316" i="26"/>
  <c r="AA317" i="26"/>
  <c r="AI317" i="26" s="1"/>
  <c r="AF317" i="26"/>
  <c r="AG317" i="26"/>
  <c r="AH317" i="26"/>
  <c r="BF317" i="26"/>
  <c r="BG317" i="26"/>
  <c r="AA318" i="26"/>
  <c r="AI318" i="26" s="1"/>
  <c r="AF318" i="26"/>
  <c r="AG318" i="26"/>
  <c r="AH318" i="26"/>
  <c r="BF318" i="26"/>
  <c r="BG318" i="26"/>
  <c r="AA319" i="26"/>
  <c r="AI319" i="26" s="1"/>
  <c r="AF319" i="26"/>
  <c r="AG319" i="26"/>
  <c r="AH319" i="26"/>
  <c r="BF319" i="26"/>
  <c r="BG319" i="26"/>
  <c r="AA320" i="26"/>
  <c r="AI320" i="26" s="1"/>
  <c r="AF320" i="26"/>
  <c r="AG320" i="26"/>
  <c r="AH320" i="26"/>
  <c r="BF320" i="26"/>
  <c r="BG320" i="26"/>
  <c r="AA321" i="26"/>
  <c r="AI321" i="26" s="1"/>
  <c r="AF321" i="26"/>
  <c r="AG321" i="26"/>
  <c r="AH321" i="26"/>
  <c r="BF321" i="26"/>
  <c r="BG321" i="26"/>
  <c r="AA322" i="26"/>
  <c r="AI322" i="26" s="1"/>
  <c r="AF322" i="26"/>
  <c r="AG322" i="26"/>
  <c r="AH322" i="26"/>
  <c r="BF322" i="26"/>
  <c r="BG322" i="26"/>
  <c r="AA323" i="26"/>
  <c r="AI323" i="26" s="1"/>
  <c r="AF323" i="26"/>
  <c r="AG323" i="26"/>
  <c r="AH323" i="26"/>
  <c r="BF323" i="26"/>
  <c r="BG323" i="26"/>
  <c r="AA324" i="26"/>
  <c r="AI324" i="26" s="1"/>
  <c r="AF324" i="26"/>
  <c r="AG324" i="26"/>
  <c r="AH324" i="26"/>
  <c r="BF324" i="26"/>
  <c r="BG324" i="26"/>
  <c r="AA332" i="26"/>
  <c r="AI332" i="26" s="1"/>
  <c r="AF332" i="26"/>
  <c r="AG332" i="26"/>
  <c r="AH332" i="26"/>
  <c r="BF332" i="26"/>
  <c r="BG332" i="26"/>
  <c r="AA326" i="26"/>
  <c r="AI326" i="26" s="1"/>
  <c r="AF326" i="26"/>
  <c r="AG326" i="26"/>
  <c r="AH326" i="26"/>
  <c r="BF326" i="26"/>
  <c r="BG326" i="26"/>
  <c r="AA327" i="26"/>
  <c r="AI327" i="26" s="1"/>
  <c r="AF327" i="26"/>
  <c r="AG327" i="26"/>
  <c r="AH327" i="26"/>
  <c r="BF327" i="26"/>
  <c r="BG327" i="26"/>
  <c r="AA328" i="26"/>
  <c r="AI328" i="26" s="1"/>
  <c r="AF328" i="26"/>
  <c r="AG328" i="26"/>
  <c r="AH328" i="26"/>
  <c r="BF328" i="26"/>
  <c r="BG328" i="26"/>
  <c r="AA310" i="26"/>
  <c r="AI310" i="26" s="1"/>
  <c r="AF310" i="26"/>
  <c r="AG310" i="26"/>
  <c r="AH310" i="26"/>
  <c r="BF310" i="26"/>
  <c r="BG310" i="26"/>
  <c r="AA325" i="26"/>
  <c r="AI325" i="26" s="1"/>
  <c r="AF325" i="26"/>
  <c r="AG325" i="26"/>
  <c r="AH325" i="26"/>
  <c r="BF325" i="26"/>
  <c r="BG325" i="26"/>
  <c r="AA329" i="26"/>
  <c r="AI329" i="26" s="1"/>
  <c r="AF329" i="26"/>
  <c r="AG329" i="26"/>
  <c r="AH329" i="26"/>
  <c r="BF329" i="26"/>
  <c r="BG329" i="26"/>
  <c r="AA330" i="26"/>
  <c r="AI330" i="26" s="1"/>
  <c r="AF330" i="26"/>
  <c r="AG330" i="26"/>
  <c r="AH330" i="26"/>
  <c r="BF330" i="26"/>
  <c r="BG330" i="26"/>
  <c r="AA333" i="26"/>
  <c r="AI333" i="26" s="1"/>
  <c r="AF333" i="26"/>
  <c r="AG333" i="26"/>
  <c r="AH333" i="26"/>
  <c r="BF333" i="26"/>
  <c r="BG333" i="26"/>
  <c r="AA334" i="26"/>
  <c r="AI334" i="26" s="1"/>
  <c r="AF334" i="26"/>
  <c r="AG334" i="26"/>
  <c r="AH334" i="26"/>
  <c r="BF334" i="26"/>
  <c r="BG334" i="26"/>
  <c r="AA335" i="26"/>
  <c r="AI335" i="26" s="1"/>
  <c r="AF335" i="26"/>
  <c r="AG335" i="26"/>
  <c r="AH335" i="26"/>
  <c r="BF335" i="26"/>
  <c r="BG335" i="26"/>
  <c r="AA336" i="26"/>
  <c r="AI336" i="26" s="1"/>
  <c r="AF336" i="26"/>
  <c r="AG336" i="26"/>
  <c r="AH336" i="26"/>
  <c r="BF336" i="26"/>
  <c r="BG336" i="26"/>
  <c r="AA337" i="26"/>
  <c r="AI337" i="26" s="1"/>
  <c r="AF337" i="26"/>
  <c r="AG337" i="26"/>
  <c r="AH337" i="26"/>
  <c r="BF337" i="26"/>
  <c r="BG337" i="26"/>
  <c r="AA338" i="26"/>
  <c r="AI338" i="26" s="1"/>
  <c r="AF338" i="26"/>
  <c r="AG338" i="26"/>
  <c r="AH338" i="26"/>
  <c r="BF338" i="26"/>
  <c r="BG338" i="26"/>
  <c r="AA340" i="26"/>
  <c r="AI340" i="26" s="1"/>
  <c r="AF340" i="26"/>
  <c r="AG340" i="26"/>
  <c r="AH340" i="26"/>
  <c r="BF340" i="26"/>
  <c r="BG340" i="26"/>
  <c r="AA341" i="26"/>
  <c r="AI341" i="26" s="1"/>
  <c r="AF341" i="26"/>
  <c r="AG341" i="26"/>
  <c r="AH341" i="26"/>
  <c r="BF341" i="26"/>
  <c r="BG341" i="26"/>
  <c r="AA342" i="26"/>
  <c r="AI342" i="26" s="1"/>
  <c r="AF342" i="26"/>
  <c r="AG342" i="26"/>
  <c r="AH342" i="26"/>
  <c r="BF342" i="26"/>
  <c r="BG342" i="26"/>
  <c r="AA354" i="26"/>
  <c r="AI354" i="26" s="1"/>
  <c r="AF354" i="26"/>
  <c r="AG354" i="26"/>
  <c r="AH354" i="26"/>
  <c r="BF354" i="26"/>
  <c r="BG354" i="26"/>
  <c r="AA355" i="26"/>
  <c r="AI355" i="26" s="1"/>
  <c r="AF355" i="26"/>
  <c r="AG355" i="26"/>
  <c r="AH355" i="26"/>
  <c r="BF355" i="26"/>
  <c r="BG355" i="26"/>
  <c r="AA344" i="26"/>
  <c r="AI344" i="26" s="1"/>
  <c r="AF344" i="26"/>
  <c r="AG344" i="26"/>
  <c r="AH344" i="26"/>
  <c r="BF344" i="26"/>
  <c r="BG344" i="26"/>
  <c r="AA345" i="26"/>
  <c r="AI345" i="26" s="1"/>
  <c r="AF345" i="26"/>
  <c r="AG345" i="26"/>
  <c r="AH345" i="26"/>
  <c r="BF345" i="26"/>
  <c r="BG345" i="26"/>
  <c r="AA346" i="26"/>
  <c r="AI346" i="26" s="1"/>
  <c r="AF346" i="26"/>
  <c r="AG346" i="26"/>
  <c r="AH346" i="26"/>
  <c r="BF346" i="26"/>
  <c r="BG346" i="26"/>
  <c r="AA347" i="26"/>
  <c r="AI347" i="26" s="1"/>
  <c r="AF347" i="26"/>
  <c r="AG347" i="26"/>
  <c r="AH347" i="26"/>
  <c r="BF347" i="26"/>
  <c r="BG347" i="26"/>
  <c r="AA348" i="26"/>
  <c r="AI348" i="26" s="1"/>
  <c r="AF348" i="26"/>
  <c r="AG348" i="26"/>
  <c r="AH348" i="26"/>
  <c r="BF348" i="26"/>
  <c r="BG348" i="26"/>
  <c r="AA349" i="26"/>
  <c r="AI349" i="26" s="1"/>
  <c r="AF349" i="26"/>
  <c r="AG349" i="26"/>
  <c r="AH349" i="26"/>
  <c r="BF349" i="26"/>
  <c r="BG349" i="26"/>
  <c r="AA350" i="26"/>
  <c r="AI350" i="26" s="1"/>
  <c r="AF350" i="26"/>
  <c r="AG350" i="26"/>
  <c r="AH350" i="26"/>
  <c r="BF350" i="26"/>
  <c r="BG350" i="26"/>
  <c r="AA339" i="26"/>
  <c r="AI339" i="26" s="1"/>
  <c r="AF339" i="26"/>
  <c r="AG339" i="26"/>
  <c r="AH339" i="26"/>
  <c r="BF339" i="26"/>
  <c r="BG339" i="26"/>
  <c r="AA343" i="26"/>
  <c r="AI343" i="26" s="1"/>
  <c r="AF343" i="26"/>
  <c r="AG343" i="26"/>
  <c r="AH343" i="26"/>
  <c r="BF343" i="26"/>
  <c r="BG343" i="26"/>
  <c r="AA351" i="26"/>
  <c r="AI351" i="26" s="1"/>
  <c r="AF351" i="26"/>
  <c r="AG351" i="26"/>
  <c r="AH351" i="26"/>
  <c r="BF351" i="26"/>
  <c r="BG351" i="26"/>
  <c r="AA352" i="26"/>
  <c r="AI352" i="26" s="1"/>
  <c r="AF352" i="26"/>
  <c r="AG352" i="26"/>
  <c r="AH352" i="26"/>
  <c r="BF352" i="26"/>
  <c r="BG352" i="26"/>
  <c r="AA353" i="26"/>
  <c r="AI353" i="26" s="1"/>
  <c r="AF353" i="26"/>
  <c r="AG353" i="26"/>
  <c r="AH353" i="26"/>
  <c r="BF353" i="26"/>
  <c r="BG353" i="26"/>
  <c r="AA356" i="26"/>
  <c r="AI356" i="26" s="1"/>
  <c r="AF356" i="26"/>
  <c r="AG356" i="26"/>
  <c r="AH356" i="26"/>
  <c r="BF356" i="26"/>
  <c r="BG356" i="26"/>
  <c r="AA357" i="26"/>
  <c r="AI357" i="26" s="1"/>
  <c r="AF357" i="26"/>
  <c r="AG357" i="26"/>
  <c r="AH357" i="26"/>
  <c r="BF357" i="26"/>
  <c r="BG357" i="26"/>
  <c r="AA358" i="26"/>
  <c r="AI358" i="26" s="1"/>
  <c r="AF358" i="26"/>
  <c r="AG358" i="26"/>
  <c r="AH358" i="26"/>
  <c r="BF358" i="26"/>
  <c r="BG358" i="26"/>
  <c r="AA359" i="26"/>
  <c r="AI359" i="26" s="1"/>
  <c r="AF359" i="26"/>
  <c r="AG359" i="26"/>
  <c r="AH359" i="26"/>
  <c r="BF359" i="26"/>
  <c r="BG359" i="26"/>
  <c r="AA360" i="26"/>
  <c r="AI360" i="26" s="1"/>
  <c r="AF360" i="26"/>
  <c r="AG360" i="26"/>
  <c r="AH360" i="26"/>
  <c r="BF360" i="26"/>
  <c r="BG360" i="26"/>
  <c r="AA366" i="26"/>
  <c r="AI366" i="26" s="1"/>
  <c r="AF366" i="26"/>
  <c r="AG366" i="26"/>
  <c r="AH366" i="26"/>
  <c r="BF366" i="26"/>
  <c r="BG366" i="26"/>
  <c r="AA378" i="26"/>
  <c r="AI378" i="26" s="1"/>
  <c r="AF378" i="26"/>
  <c r="AG378" i="26"/>
  <c r="AH378" i="26"/>
  <c r="BF378" i="26"/>
  <c r="BG378" i="26"/>
  <c r="AA379" i="26"/>
  <c r="AI379" i="26" s="1"/>
  <c r="AF379" i="26"/>
  <c r="AG379" i="26"/>
  <c r="AH379" i="26"/>
  <c r="BF379" i="26"/>
  <c r="BG379" i="26"/>
  <c r="AA361" i="26"/>
  <c r="AI361" i="26" s="1"/>
  <c r="AF361" i="26"/>
  <c r="AG361" i="26"/>
  <c r="AH361" i="26"/>
  <c r="BF361" i="26"/>
  <c r="BG361" i="26"/>
  <c r="AA362" i="26"/>
  <c r="AI362" i="26" s="1"/>
  <c r="AF362" i="26"/>
  <c r="AG362" i="26"/>
  <c r="AH362" i="26"/>
  <c r="BF362" i="26"/>
  <c r="BG362" i="26"/>
  <c r="AA363" i="26"/>
  <c r="AI363" i="26" s="1"/>
  <c r="AF363" i="26"/>
  <c r="AG363" i="26"/>
  <c r="AH363" i="26"/>
  <c r="BF363" i="26"/>
  <c r="BG363" i="26"/>
  <c r="AA367" i="26"/>
  <c r="AI367" i="26" s="1"/>
  <c r="AF367" i="26"/>
  <c r="AG367" i="26"/>
  <c r="AH367" i="26"/>
  <c r="BF367" i="26"/>
  <c r="BG367" i="26"/>
  <c r="AA368" i="26"/>
  <c r="AI368" i="26" s="1"/>
  <c r="AF368" i="26"/>
  <c r="AG368" i="26"/>
  <c r="AH368" i="26"/>
  <c r="BF368" i="26"/>
  <c r="BG368" i="26"/>
  <c r="AA369" i="26"/>
  <c r="AI369" i="26" s="1"/>
  <c r="AF369" i="26"/>
  <c r="AG369" i="26"/>
  <c r="AH369" i="26"/>
  <c r="BF369" i="26"/>
  <c r="BG369" i="26"/>
  <c r="AA370" i="26"/>
  <c r="AI370" i="26" s="1"/>
  <c r="AF370" i="26"/>
  <c r="AG370" i="26"/>
  <c r="AH370" i="26"/>
  <c r="BF370" i="26"/>
  <c r="BG370" i="26"/>
  <c r="AA371" i="26"/>
  <c r="AI371" i="26" s="1"/>
  <c r="AF371" i="26"/>
  <c r="AG371" i="26"/>
  <c r="AH371" i="26"/>
  <c r="BF371" i="26"/>
  <c r="BG371" i="26"/>
  <c r="AA372" i="26"/>
  <c r="AI372" i="26" s="1"/>
  <c r="AF372" i="26"/>
  <c r="AG372" i="26"/>
  <c r="AH372" i="26"/>
  <c r="BF372" i="26"/>
  <c r="BG372" i="26"/>
  <c r="AA373" i="26"/>
  <c r="AI373" i="26" s="1"/>
  <c r="AF373" i="26"/>
  <c r="AG373" i="26"/>
  <c r="AH373" i="26"/>
  <c r="BF373" i="26"/>
  <c r="BG373" i="26"/>
  <c r="AA374" i="26"/>
  <c r="AI374" i="26" s="1"/>
  <c r="AF374" i="26"/>
  <c r="AG374" i="26"/>
  <c r="AH374" i="26"/>
  <c r="BF374" i="26"/>
  <c r="BG374" i="26"/>
  <c r="AA375" i="26"/>
  <c r="AI375" i="26" s="1"/>
  <c r="AF375" i="26"/>
  <c r="AG375" i="26"/>
  <c r="AH375" i="26"/>
  <c r="BF375" i="26"/>
  <c r="BG375" i="26"/>
  <c r="AA376" i="26"/>
  <c r="AI376" i="26" s="1"/>
  <c r="AF376" i="26"/>
  <c r="AG376" i="26"/>
  <c r="AH376" i="26"/>
  <c r="BF376" i="26"/>
  <c r="BG376" i="26"/>
  <c r="AA377" i="26"/>
  <c r="AI377" i="26" s="1"/>
  <c r="AF377" i="26"/>
  <c r="AG377" i="26"/>
  <c r="AH377" i="26"/>
  <c r="BF377" i="26"/>
  <c r="BG377" i="26"/>
  <c r="AA380" i="26"/>
  <c r="AI380" i="26" s="1"/>
  <c r="AF380" i="26"/>
  <c r="AG380" i="26"/>
  <c r="AH380" i="26"/>
  <c r="BF380" i="26"/>
  <c r="BG380" i="26"/>
  <c r="AA384" i="26"/>
  <c r="AI384" i="26" s="1"/>
  <c r="AF384" i="26"/>
  <c r="AG384" i="26"/>
  <c r="AH384" i="26"/>
  <c r="BF384" i="26"/>
  <c r="BG384" i="26"/>
  <c r="AA402" i="26"/>
  <c r="AI402" i="26" s="1"/>
  <c r="AF402" i="26"/>
  <c r="AG402" i="26"/>
  <c r="AH402" i="26"/>
  <c r="BF402" i="26"/>
  <c r="BG402" i="26"/>
  <c r="AA381" i="26"/>
  <c r="AI381" i="26" s="1"/>
  <c r="AF381" i="26"/>
  <c r="AG381" i="26"/>
  <c r="AH381" i="26"/>
  <c r="BF381" i="26"/>
  <c r="BG381" i="26"/>
  <c r="AA382" i="26"/>
  <c r="AI382" i="26" s="1"/>
  <c r="AF382" i="26"/>
  <c r="AG382" i="26"/>
  <c r="AH382" i="26"/>
  <c r="BF382" i="26"/>
  <c r="BG382" i="26"/>
  <c r="AA383" i="26"/>
  <c r="AI383" i="26" s="1"/>
  <c r="AF383" i="26"/>
  <c r="AG383" i="26"/>
  <c r="AH383" i="26"/>
  <c r="BF383" i="26"/>
  <c r="BG383" i="26"/>
  <c r="AA364" i="26"/>
  <c r="AI364" i="26" s="1"/>
  <c r="AF364" i="26"/>
  <c r="AG364" i="26"/>
  <c r="AH364" i="26"/>
  <c r="BF364" i="26"/>
  <c r="BG364" i="26"/>
  <c r="AA385" i="26"/>
  <c r="AI385" i="26" s="1"/>
  <c r="AF385" i="26"/>
  <c r="AG385" i="26"/>
  <c r="AH385" i="26"/>
  <c r="BF385" i="26"/>
  <c r="BG385" i="26"/>
  <c r="AA386" i="26"/>
  <c r="AI386" i="26" s="1"/>
  <c r="AF386" i="26"/>
  <c r="AG386" i="26"/>
  <c r="AH386" i="26"/>
  <c r="BF386" i="26"/>
  <c r="BG386" i="26"/>
  <c r="AA387" i="26"/>
  <c r="AI387" i="26" s="1"/>
  <c r="AF387" i="26"/>
  <c r="AG387" i="26"/>
  <c r="AH387" i="26"/>
  <c r="BF387" i="26"/>
  <c r="BG387" i="26"/>
  <c r="AA388" i="26"/>
  <c r="AI388" i="26" s="1"/>
  <c r="AF388" i="26"/>
  <c r="AG388" i="26"/>
  <c r="AH388" i="26"/>
  <c r="BF388" i="26"/>
  <c r="BG388" i="26"/>
  <c r="AA389" i="26"/>
  <c r="AI389" i="26" s="1"/>
  <c r="AF389" i="26"/>
  <c r="AG389" i="26"/>
  <c r="AH389" i="26"/>
  <c r="BF389" i="26"/>
  <c r="BG389" i="26"/>
  <c r="AA390" i="26"/>
  <c r="AI390" i="26" s="1"/>
  <c r="AF390" i="26"/>
  <c r="AG390" i="26"/>
  <c r="AH390" i="26"/>
  <c r="BF390" i="26"/>
  <c r="BG390" i="26"/>
  <c r="AA391" i="26"/>
  <c r="AI391" i="26" s="1"/>
  <c r="AF391" i="26"/>
  <c r="AG391" i="26"/>
  <c r="AH391" i="26"/>
  <c r="BF391" i="26"/>
  <c r="BG391" i="26"/>
  <c r="AA392" i="26"/>
  <c r="AI392" i="26" s="1"/>
  <c r="AF392" i="26"/>
  <c r="AG392" i="26"/>
  <c r="AH392" i="26"/>
  <c r="BF392" i="26"/>
  <c r="BG392" i="26"/>
  <c r="AA393" i="26"/>
  <c r="AI393" i="26" s="1"/>
  <c r="AF393" i="26"/>
  <c r="AG393" i="26"/>
  <c r="AH393" i="26"/>
  <c r="BF393" i="26"/>
  <c r="BG393" i="26"/>
  <c r="AA394" i="26"/>
  <c r="AI394" i="26" s="1"/>
  <c r="AF394" i="26"/>
  <c r="AG394" i="26"/>
  <c r="AH394" i="26"/>
  <c r="BF394" i="26"/>
  <c r="BG394" i="26"/>
  <c r="AA395" i="26"/>
  <c r="AI395" i="26" s="1"/>
  <c r="AF395" i="26"/>
  <c r="AG395" i="26"/>
  <c r="AH395" i="26"/>
  <c r="BF395" i="26"/>
  <c r="BG395" i="26"/>
  <c r="AA396" i="26"/>
  <c r="AI396" i="26" s="1"/>
  <c r="AF396" i="26"/>
  <c r="AG396" i="26"/>
  <c r="AH396" i="26"/>
  <c r="BF396" i="26"/>
  <c r="BG396" i="26"/>
  <c r="AA397" i="26"/>
  <c r="AI397" i="26" s="1"/>
  <c r="AF397" i="26"/>
  <c r="AG397" i="26"/>
  <c r="AH397" i="26"/>
  <c r="BF397" i="26"/>
  <c r="BG397" i="26"/>
  <c r="AA398" i="26"/>
  <c r="AI398" i="26" s="1"/>
  <c r="AF398" i="26"/>
  <c r="AG398" i="26"/>
  <c r="AH398" i="26"/>
  <c r="BF398" i="26"/>
  <c r="BG398" i="26"/>
  <c r="AA399" i="26"/>
  <c r="AI399" i="26" s="1"/>
  <c r="AF399" i="26"/>
  <c r="AG399" i="26"/>
  <c r="AH399" i="26"/>
  <c r="BF399" i="26"/>
  <c r="BG399" i="26"/>
  <c r="AA400" i="26"/>
  <c r="AI400" i="26" s="1"/>
  <c r="AF400" i="26"/>
  <c r="AG400" i="26"/>
  <c r="AH400" i="26"/>
  <c r="BF400" i="26"/>
  <c r="BG400" i="26"/>
  <c r="AA401" i="26"/>
  <c r="AI401" i="26" s="1"/>
  <c r="AF401" i="26"/>
  <c r="AG401" i="26"/>
  <c r="AH401" i="26"/>
  <c r="BF401" i="26"/>
  <c r="BG401" i="26"/>
  <c r="AA403" i="26"/>
  <c r="AI403" i="26" s="1"/>
  <c r="AF403" i="26"/>
  <c r="AG403" i="26"/>
  <c r="AH403" i="26"/>
  <c r="BF403" i="26"/>
  <c r="BG403" i="26"/>
  <c r="AA404" i="26"/>
  <c r="AI404" i="26" s="1"/>
  <c r="AF404" i="26"/>
  <c r="AG404" i="26"/>
  <c r="AH404" i="26"/>
  <c r="BF404" i="26"/>
  <c r="BG404" i="26"/>
  <c r="AA405" i="26"/>
  <c r="AI405" i="26" s="1"/>
  <c r="AF405" i="26"/>
  <c r="AG405" i="26"/>
  <c r="AH405" i="26"/>
  <c r="BF405" i="26"/>
  <c r="BG405" i="26"/>
  <c r="AA365" i="26"/>
  <c r="AI365" i="26" s="1"/>
  <c r="AF365" i="26"/>
  <c r="AG365" i="26"/>
  <c r="AH365" i="26"/>
  <c r="BF365" i="26"/>
  <c r="BG365" i="26"/>
  <c r="AA406" i="26"/>
  <c r="AI406" i="26" s="1"/>
  <c r="AF406" i="26"/>
  <c r="AG406" i="26"/>
  <c r="AH406" i="26"/>
  <c r="BF406" i="26"/>
  <c r="BG406" i="26"/>
  <c r="AA407" i="26"/>
  <c r="AI407" i="26" s="1"/>
  <c r="AF407" i="26"/>
  <c r="AG407" i="26"/>
  <c r="AH407" i="26"/>
  <c r="BF407" i="26"/>
  <c r="BG407" i="26"/>
  <c r="AA408" i="26"/>
  <c r="AI408" i="26" s="1"/>
  <c r="AF408" i="26"/>
  <c r="AG408" i="26"/>
  <c r="AH408" i="26"/>
  <c r="BF408" i="26"/>
  <c r="BG408" i="26"/>
  <c r="AA409" i="26"/>
  <c r="AI409" i="26" s="1"/>
  <c r="AF409" i="26"/>
  <c r="AG409" i="26"/>
  <c r="AH409" i="26"/>
  <c r="BF409" i="26"/>
  <c r="BG409" i="26"/>
  <c r="AA410" i="26"/>
  <c r="AI410" i="26" s="1"/>
  <c r="AF410" i="26"/>
  <c r="AG410" i="26"/>
  <c r="AH410" i="26"/>
  <c r="BF410" i="26"/>
  <c r="BG410" i="26"/>
  <c r="AA411" i="26"/>
  <c r="AI411" i="26" s="1"/>
  <c r="AF411" i="26"/>
  <c r="AG411" i="26"/>
  <c r="AH411" i="26"/>
  <c r="BF411" i="26"/>
  <c r="BG411" i="26"/>
  <c r="AA412" i="26"/>
  <c r="AI412" i="26" s="1"/>
  <c r="AF412" i="26"/>
  <c r="AG412" i="26"/>
  <c r="AH412" i="26"/>
  <c r="BF412" i="26"/>
  <c r="BG412" i="26"/>
  <c r="AA413" i="26"/>
  <c r="AI413" i="26" s="1"/>
  <c r="AF413" i="26"/>
  <c r="AG413" i="26"/>
  <c r="AH413" i="26"/>
  <c r="BF413" i="26"/>
  <c r="BG413" i="26"/>
  <c r="AA414" i="26"/>
  <c r="AI414" i="26" s="1"/>
  <c r="AF414" i="26"/>
  <c r="AG414" i="26"/>
  <c r="AH414" i="26"/>
  <c r="BF414" i="26"/>
  <c r="BG414" i="26"/>
  <c r="AA415" i="26"/>
  <c r="AI415" i="26" s="1"/>
  <c r="AF415" i="26"/>
  <c r="AG415" i="26"/>
  <c r="AH415" i="26"/>
  <c r="BF415" i="26"/>
  <c r="BG415" i="26"/>
  <c r="AA416" i="26"/>
  <c r="AI416" i="26" s="1"/>
  <c r="AF416" i="26"/>
  <c r="AG416" i="26"/>
  <c r="AH416" i="26"/>
  <c r="BF416" i="26"/>
  <c r="BG416" i="26"/>
  <c r="AA417" i="26"/>
  <c r="AI417" i="26" s="1"/>
  <c r="AF417" i="26"/>
  <c r="AG417" i="26"/>
  <c r="AH417" i="26"/>
  <c r="BF417" i="26"/>
  <c r="BG417" i="26"/>
  <c r="AA418" i="26"/>
  <c r="AI418" i="26" s="1"/>
  <c r="AF418" i="26"/>
  <c r="AG418" i="26"/>
  <c r="AH418" i="26"/>
  <c r="BF418" i="26"/>
  <c r="BG418" i="26"/>
  <c r="AA419" i="26"/>
  <c r="AI419" i="26" s="1"/>
  <c r="AF419" i="26"/>
  <c r="AG419" i="26"/>
  <c r="AH419" i="26"/>
  <c r="BF419" i="26"/>
  <c r="BG419" i="26"/>
  <c r="AA420" i="26"/>
  <c r="AI420" i="26" s="1"/>
  <c r="AF420" i="26"/>
  <c r="AG420" i="26"/>
  <c r="AH420" i="26"/>
  <c r="BF420" i="26"/>
  <c r="BG420" i="26"/>
  <c r="AA421" i="26"/>
  <c r="AI421" i="26" s="1"/>
  <c r="AF421" i="26"/>
  <c r="AG421" i="26"/>
  <c r="AH421" i="26"/>
  <c r="BF421" i="26"/>
  <c r="BG421" i="26"/>
  <c r="AA422" i="26"/>
  <c r="AI422" i="26" s="1"/>
  <c r="AF422" i="26"/>
  <c r="AG422" i="26"/>
  <c r="AH422" i="26"/>
  <c r="BF422" i="26"/>
  <c r="BG422" i="26"/>
  <c r="AA423" i="26"/>
  <c r="AI423" i="26" s="1"/>
  <c r="AF423" i="26"/>
  <c r="AG423" i="26"/>
  <c r="AH423" i="26"/>
  <c r="BF423" i="26"/>
  <c r="BG423" i="26"/>
  <c r="AA424" i="26"/>
  <c r="AI424" i="26" s="1"/>
  <c r="AF424" i="26"/>
  <c r="AG424" i="26"/>
  <c r="AH424" i="26"/>
  <c r="BF424" i="26"/>
  <c r="BG424" i="26"/>
  <c r="AA425" i="26"/>
  <c r="AI425" i="26" s="1"/>
  <c r="AF425" i="26"/>
  <c r="AG425" i="26"/>
  <c r="AH425" i="26"/>
  <c r="BF425" i="26"/>
  <c r="BG425" i="26"/>
  <c r="AA426" i="26"/>
  <c r="AI426" i="26" s="1"/>
  <c r="AF426" i="26"/>
  <c r="AG426" i="26"/>
  <c r="AH426" i="26"/>
  <c r="BF426" i="26"/>
  <c r="BG426" i="26"/>
  <c r="AA427" i="26"/>
  <c r="AI427" i="26" s="1"/>
  <c r="AF427" i="26"/>
  <c r="AG427" i="26"/>
  <c r="AH427" i="26"/>
  <c r="BF427" i="26"/>
  <c r="BG427" i="26"/>
  <c r="AA428" i="26"/>
  <c r="AI428" i="26" s="1"/>
  <c r="AF428" i="26"/>
  <c r="AG428" i="26"/>
  <c r="AH428" i="26"/>
  <c r="BF428" i="26"/>
  <c r="BG428" i="26"/>
  <c r="AA429" i="26"/>
  <c r="AI429" i="26" s="1"/>
  <c r="AF429" i="26"/>
  <c r="AG429" i="26"/>
  <c r="AH429" i="26"/>
  <c r="BF429" i="26"/>
  <c r="BG429" i="26"/>
  <c r="AA430" i="26"/>
  <c r="AI430" i="26" s="1"/>
  <c r="AF430" i="26"/>
  <c r="AG430" i="26"/>
  <c r="AH430" i="26"/>
  <c r="BF430" i="26"/>
  <c r="BG430" i="26"/>
  <c r="AA431" i="26"/>
  <c r="AI431" i="26" s="1"/>
  <c r="AF431" i="26"/>
  <c r="AG431" i="26"/>
  <c r="AH431" i="26"/>
  <c r="BF431" i="26"/>
  <c r="BG431" i="26"/>
  <c r="AA432" i="26"/>
  <c r="AI432" i="26" s="1"/>
  <c r="AF432" i="26"/>
  <c r="AG432" i="26"/>
  <c r="AH432" i="26"/>
  <c r="BF432" i="26"/>
  <c r="BG432" i="26"/>
  <c r="AA433" i="26"/>
  <c r="AI433" i="26" s="1"/>
  <c r="AF433" i="26"/>
  <c r="AG433" i="26"/>
  <c r="AH433" i="26"/>
  <c r="BF433" i="26"/>
  <c r="BG433" i="26"/>
  <c r="AA434" i="26"/>
  <c r="AI434" i="26" s="1"/>
  <c r="AF434" i="26"/>
  <c r="AG434" i="26"/>
  <c r="AH434" i="26"/>
  <c r="BF434" i="26"/>
  <c r="BG434" i="26"/>
  <c r="AA435" i="26"/>
  <c r="AI435" i="26" s="1"/>
  <c r="AF435" i="26"/>
  <c r="AG435" i="26"/>
  <c r="AH435" i="26"/>
  <c r="BF435" i="26"/>
  <c r="BG435" i="26"/>
  <c r="AA436" i="26"/>
  <c r="AI436" i="26" s="1"/>
  <c r="AF436" i="26"/>
  <c r="AG436" i="26"/>
  <c r="AH436" i="26"/>
  <c r="BF436" i="26"/>
  <c r="BG436" i="26"/>
  <c r="AA453" i="26"/>
  <c r="AI453" i="26" s="1"/>
  <c r="AF453" i="26"/>
  <c r="AG453" i="26"/>
  <c r="AH453" i="26"/>
  <c r="BF453" i="26"/>
  <c r="BG453" i="26"/>
  <c r="AA454" i="26"/>
  <c r="AI454" i="26" s="1"/>
  <c r="AF454" i="26"/>
  <c r="AG454" i="26"/>
  <c r="AH454" i="26"/>
  <c r="BF454" i="26"/>
  <c r="BG454" i="26"/>
  <c r="AA455" i="26"/>
  <c r="AI455" i="26" s="1"/>
  <c r="AF455" i="26"/>
  <c r="AG455" i="26"/>
  <c r="AH455" i="26"/>
  <c r="BF455" i="26"/>
  <c r="BG455" i="26"/>
  <c r="AA440" i="26"/>
  <c r="AI440" i="26" s="1"/>
  <c r="AF440" i="26"/>
  <c r="AG440" i="26"/>
  <c r="AH440" i="26"/>
  <c r="BF440" i="26"/>
  <c r="BG440" i="26"/>
  <c r="AA441" i="26"/>
  <c r="AI441" i="26" s="1"/>
  <c r="AF441" i="26"/>
  <c r="AG441" i="26"/>
  <c r="AH441" i="26"/>
  <c r="BF441" i="26"/>
  <c r="BG441" i="26"/>
  <c r="AA442" i="26"/>
  <c r="AI442" i="26" s="1"/>
  <c r="AF442" i="26"/>
  <c r="AG442" i="26"/>
  <c r="AH442" i="26"/>
  <c r="BF442" i="26"/>
  <c r="BG442" i="26"/>
  <c r="AA443" i="26"/>
  <c r="AI443" i="26" s="1"/>
  <c r="AF443" i="26"/>
  <c r="AG443" i="26"/>
  <c r="AH443" i="26"/>
  <c r="BF443" i="26"/>
  <c r="BG443" i="26"/>
  <c r="AA444" i="26"/>
  <c r="AI444" i="26" s="1"/>
  <c r="AF444" i="26"/>
  <c r="AG444" i="26"/>
  <c r="AH444" i="26"/>
  <c r="BF444" i="26"/>
  <c r="BG444" i="26"/>
  <c r="AA445" i="26"/>
  <c r="AI445" i="26" s="1"/>
  <c r="AF445" i="26"/>
  <c r="AG445" i="26"/>
  <c r="AH445" i="26"/>
  <c r="BF445" i="26"/>
  <c r="BG445" i="26"/>
  <c r="AA446" i="26"/>
  <c r="AI446" i="26" s="1"/>
  <c r="AF446" i="26"/>
  <c r="AG446" i="26"/>
  <c r="AH446" i="26"/>
  <c r="BF446" i="26"/>
  <c r="BG446" i="26"/>
  <c r="AA447" i="26"/>
  <c r="AI447" i="26" s="1"/>
  <c r="AF447" i="26"/>
  <c r="AG447" i="26"/>
  <c r="AH447" i="26"/>
  <c r="BF447" i="26"/>
  <c r="BG447" i="26"/>
  <c r="AA448" i="26"/>
  <c r="AI448" i="26" s="1"/>
  <c r="AF448" i="26"/>
  <c r="AG448" i="26"/>
  <c r="AH448" i="26"/>
  <c r="BF448" i="26"/>
  <c r="BG448" i="26"/>
  <c r="AA449" i="26"/>
  <c r="AI449" i="26" s="1"/>
  <c r="AF449" i="26"/>
  <c r="AG449" i="26"/>
  <c r="AH449" i="26"/>
  <c r="BF449" i="26"/>
  <c r="BG449" i="26"/>
  <c r="AA450" i="26"/>
  <c r="AI450" i="26" s="1"/>
  <c r="AF450" i="26"/>
  <c r="AG450" i="26"/>
  <c r="AH450" i="26"/>
  <c r="BF450" i="26"/>
  <c r="BG450" i="26"/>
  <c r="AA451" i="26"/>
  <c r="AI451" i="26" s="1"/>
  <c r="AF451" i="26"/>
  <c r="AG451" i="26"/>
  <c r="AH451" i="26"/>
  <c r="BF451" i="26"/>
  <c r="BG451" i="26"/>
  <c r="AA452" i="26"/>
  <c r="AI452" i="26" s="1"/>
  <c r="AF452" i="26"/>
  <c r="AG452" i="26"/>
  <c r="AH452" i="26"/>
  <c r="BF452" i="26"/>
  <c r="BG452" i="26"/>
  <c r="AA456" i="26"/>
  <c r="AI456" i="26" s="1"/>
  <c r="AF456" i="26"/>
  <c r="AG456" i="26"/>
  <c r="AH456" i="26"/>
  <c r="BF456" i="26"/>
  <c r="BG456" i="26"/>
  <c r="AA457" i="26"/>
  <c r="AI457" i="26" s="1"/>
  <c r="AF457" i="26"/>
  <c r="AG457" i="26"/>
  <c r="AH457" i="26"/>
  <c r="BF457" i="26"/>
  <c r="BG457" i="26"/>
  <c r="AA458" i="26"/>
  <c r="AI458" i="26" s="1"/>
  <c r="AF458" i="26"/>
  <c r="AG458" i="26"/>
  <c r="AH458" i="26"/>
  <c r="BF458" i="26"/>
  <c r="BG458" i="26"/>
  <c r="AA468" i="26"/>
  <c r="AI468" i="26" s="1"/>
  <c r="AF468" i="26"/>
  <c r="AG468" i="26"/>
  <c r="AH468" i="26"/>
  <c r="BF468" i="26"/>
  <c r="BG468" i="26"/>
  <c r="AA469" i="26"/>
  <c r="AI469" i="26" s="1"/>
  <c r="AF469" i="26"/>
  <c r="AG469" i="26"/>
  <c r="AH469" i="26"/>
  <c r="BF469" i="26"/>
  <c r="BG469" i="26"/>
  <c r="AA470" i="26"/>
  <c r="AI470" i="26" s="1"/>
  <c r="AF470" i="26"/>
  <c r="AG470" i="26"/>
  <c r="AH470" i="26"/>
  <c r="BF470" i="26"/>
  <c r="BG470" i="26"/>
  <c r="AA459" i="26"/>
  <c r="AI459" i="26" s="1"/>
  <c r="AF459" i="26"/>
  <c r="AG459" i="26"/>
  <c r="AH459" i="26"/>
  <c r="BF459" i="26"/>
  <c r="BG459" i="26"/>
  <c r="AA460" i="26"/>
  <c r="AI460" i="26" s="1"/>
  <c r="AF460" i="26"/>
  <c r="AG460" i="26"/>
  <c r="AH460" i="26"/>
  <c r="BF460" i="26"/>
  <c r="BG460" i="26"/>
  <c r="AA461" i="26"/>
  <c r="AI461" i="26" s="1"/>
  <c r="AF461" i="26"/>
  <c r="AG461" i="26"/>
  <c r="AH461" i="26"/>
  <c r="BF461" i="26"/>
  <c r="BG461" i="26"/>
  <c r="AA462" i="26"/>
  <c r="AI462" i="26" s="1"/>
  <c r="AF462" i="26"/>
  <c r="AG462" i="26"/>
  <c r="AH462" i="26"/>
  <c r="BF462" i="26"/>
  <c r="BG462" i="26"/>
  <c r="AA463" i="26"/>
  <c r="AI463" i="26" s="1"/>
  <c r="AF463" i="26"/>
  <c r="AG463" i="26"/>
  <c r="AH463" i="26"/>
  <c r="BF463" i="26"/>
  <c r="BG463" i="26"/>
  <c r="AA464" i="26"/>
  <c r="AI464" i="26" s="1"/>
  <c r="AF464" i="26"/>
  <c r="AG464" i="26"/>
  <c r="AH464" i="26"/>
  <c r="BF464" i="26"/>
  <c r="BG464" i="26"/>
  <c r="AA465" i="26"/>
  <c r="AI465" i="26" s="1"/>
  <c r="AF465" i="26"/>
  <c r="AG465" i="26"/>
  <c r="AH465" i="26"/>
  <c r="BF465" i="26"/>
  <c r="BG465" i="26"/>
  <c r="AA466" i="26"/>
  <c r="AI466" i="26" s="1"/>
  <c r="AF466" i="26"/>
  <c r="AG466" i="26"/>
  <c r="AH466" i="26"/>
  <c r="BF466" i="26"/>
  <c r="BG466" i="26"/>
  <c r="AA467" i="26"/>
  <c r="AI467" i="26" s="1"/>
  <c r="AF467" i="26"/>
  <c r="AG467" i="26"/>
  <c r="AH467" i="26"/>
  <c r="BF467" i="26"/>
  <c r="BG467" i="26"/>
  <c r="AA489" i="26"/>
  <c r="AI489" i="26" s="1"/>
  <c r="AF489" i="26"/>
  <c r="AG489" i="26"/>
  <c r="AH489" i="26"/>
  <c r="BF489" i="26"/>
  <c r="BG489" i="26"/>
  <c r="AA490" i="26"/>
  <c r="AI490" i="26" s="1"/>
  <c r="AF490" i="26"/>
  <c r="AG490" i="26"/>
  <c r="AH490" i="26"/>
  <c r="BF490" i="26"/>
  <c r="BG490" i="26"/>
  <c r="AA491" i="26"/>
  <c r="AI491" i="26" s="1"/>
  <c r="AF491" i="26"/>
  <c r="AG491" i="26"/>
  <c r="AH491" i="26"/>
  <c r="BF491" i="26"/>
  <c r="BG491" i="26"/>
  <c r="AA500" i="26"/>
  <c r="AI500" i="26" s="1"/>
  <c r="AF500" i="26"/>
  <c r="AG500" i="26"/>
  <c r="AH500" i="26"/>
  <c r="BF500" i="26"/>
  <c r="BG500" i="26"/>
  <c r="AA472" i="26"/>
  <c r="AI472" i="26" s="1"/>
  <c r="AF472" i="26"/>
  <c r="AG472" i="26"/>
  <c r="AH472" i="26"/>
  <c r="BF472" i="26"/>
  <c r="BG472" i="26"/>
  <c r="AA473" i="26"/>
  <c r="AI473" i="26" s="1"/>
  <c r="AF473" i="26"/>
  <c r="AG473" i="26"/>
  <c r="AH473" i="26"/>
  <c r="BF473" i="26"/>
  <c r="BG473" i="26"/>
  <c r="AA437" i="26"/>
  <c r="AI437" i="26" s="1"/>
  <c r="AF437" i="26"/>
  <c r="AG437" i="26"/>
  <c r="AH437" i="26"/>
  <c r="BF437" i="26"/>
  <c r="BG437" i="26"/>
  <c r="AA438" i="26"/>
  <c r="AI438" i="26" s="1"/>
  <c r="AF438" i="26"/>
  <c r="AG438" i="26"/>
  <c r="AH438" i="26"/>
  <c r="BF438" i="26"/>
  <c r="BG438" i="26"/>
  <c r="AA476" i="26"/>
  <c r="AI476" i="26" s="1"/>
  <c r="AF476" i="26"/>
  <c r="AG476" i="26"/>
  <c r="AH476" i="26"/>
  <c r="BF476" i="26"/>
  <c r="BG476" i="26"/>
  <c r="AA477" i="26"/>
  <c r="AI477" i="26" s="1"/>
  <c r="AF477" i="26"/>
  <c r="AG477" i="26"/>
  <c r="AH477" i="26"/>
  <c r="BF477" i="26"/>
  <c r="BG477" i="26"/>
  <c r="AA478" i="26"/>
  <c r="AI478" i="26" s="1"/>
  <c r="AF478" i="26"/>
  <c r="AG478" i="26"/>
  <c r="AH478" i="26"/>
  <c r="BF478" i="26"/>
  <c r="BG478" i="26"/>
  <c r="AA479" i="26"/>
  <c r="AI479" i="26" s="1"/>
  <c r="AF479" i="26"/>
  <c r="AG479" i="26"/>
  <c r="AH479" i="26"/>
  <c r="BF479" i="26"/>
  <c r="BG479" i="26"/>
  <c r="AA480" i="26"/>
  <c r="AI480" i="26" s="1"/>
  <c r="AF480" i="26"/>
  <c r="AG480" i="26"/>
  <c r="AH480" i="26"/>
  <c r="BF480" i="26"/>
  <c r="BG480" i="26"/>
  <c r="AA481" i="26"/>
  <c r="AI481" i="26" s="1"/>
  <c r="AF481" i="26"/>
  <c r="AG481" i="26"/>
  <c r="AH481" i="26"/>
  <c r="BF481" i="26"/>
  <c r="BG481" i="26"/>
  <c r="AA482" i="26"/>
  <c r="AI482" i="26" s="1"/>
  <c r="AF482" i="26"/>
  <c r="AG482" i="26"/>
  <c r="AH482" i="26"/>
  <c r="BF482" i="26"/>
  <c r="BG482" i="26"/>
  <c r="AA483" i="26"/>
  <c r="AI483" i="26" s="1"/>
  <c r="AF483" i="26"/>
  <c r="AG483" i="26"/>
  <c r="AH483" i="26"/>
  <c r="BF483" i="26"/>
  <c r="BG483" i="26"/>
  <c r="AA484" i="26"/>
  <c r="AI484" i="26" s="1"/>
  <c r="AF484" i="26"/>
  <c r="AG484" i="26"/>
  <c r="AH484" i="26"/>
  <c r="BF484" i="26"/>
  <c r="BG484" i="26"/>
  <c r="AA485" i="26"/>
  <c r="AI485" i="26" s="1"/>
  <c r="AF485" i="26"/>
  <c r="AG485" i="26"/>
  <c r="AH485" i="26"/>
  <c r="BF485" i="26"/>
  <c r="BG485" i="26"/>
  <c r="AA486" i="26"/>
  <c r="AI486" i="26" s="1"/>
  <c r="AF486" i="26"/>
  <c r="AG486" i="26"/>
  <c r="AH486" i="26"/>
  <c r="BF486" i="26"/>
  <c r="BG486" i="26"/>
  <c r="AA487" i="26"/>
  <c r="AI487" i="26" s="1"/>
  <c r="AF487" i="26"/>
  <c r="AG487" i="26"/>
  <c r="AH487" i="26"/>
  <c r="BF487" i="26"/>
  <c r="BG487" i="26"/>
  <c r="AA488" i="26"/>
  <c r="AI488" i="26" s="1"/>
  <c r="AF488" i="26"/>
  <c r="AG488" i="26"/>
  <c r="AH488" i="26"/>
  <c r="BF488" i="26"/>
  <c r="BG488" i="26"/>
  <c r="AA439" i="26"/>
  <c r="AI439" i="26" s="1"/>
  <c r="AF439" i="26"/>
  <c r="AG439" i="26"/>
  <c r="AH439" i="26"/>
  <c r="BF439" i="26"/>
  <c r="BG439" i="26"/>
  <c r="AA471" i="26"/>
  <c r="AI471" i="26" s="1"/>
  <c r="AF471" i="26"/>
  <c r="AG471" i="26"/>
  <c r="AH471" i="26"/>
  <c r="BF471" i="26"/>
  <c r="BG471" i="26"/>
  <c r="AA474" i="26"/>
  <c r="AI474" i="26" s="1"/>
  <c r="AF474" i="26"/>
  <c r="AG474" i="26"/>
  <c r="AH474" i="26"/>
  <c r="BF474" i="26"/>
  <c r="BG474" i="26"/>
  <c r="AA492" i="26"/>
  <c r="AI492" i="26" s="1"/>
  <c r="AF492" i="26"/>
  <c r="AG492" i="26"/>
  <c r="AH492" i="26"/>
  <c r="BF492" i="26"/>
  <c r="BG492" i="26"/>
  <c r="AA493" i="26"/>
  <c r="AI493" i="26" s="1"/>
  <c r="AF493" i="26"/>
  <c r="AG493" i="26"/>
  <c r="AH493" i="26"/>
  <c r="BF493" i="26"/>
  <c r="BG493" i="26"/>
  <c r="AA494" i="26"/>
  <c r="AI494" i="26" s="1"/>
  <c r="AF494" i="26"/>
  <c r="AG494" i="26"/>
  <c r="AH494" i="26"/>
  <c r="BF494" i="26"/>
  <c r="BG494" i="26"/>
  <c r="AA495" i="26"/>
  <c r="AI495" i="26" s="1"/>
  <c r="AF495" i="26"/>
  <c r="AG495" i="26"/>
  <c r="AH495" i="26"/>
  <c r="BF495" i="26"/>
  <c r="BG495" i="26"/>
  <c r="AA496" i="26"/>
  <c r="AI496" i="26" s="1"/>
  <c r="AF496" i="26"/>
  <c r="AG496" i="26"/>
  <c r="AH496" i="26"/>
  <c r="BF496" i="26"/>
  <c r="BG496" i="26"/>
  <c r="AA497" i="26"/>
  <c r="AI497" i="26" s="1"/>
  <c r="AF497" i="26"/>
  <c r="AG497" i="26"/>
  <c r="AH497" i="26"/>
  <c r="BF497" i="26"/>
  <c r="BG497" i="26"/>
  <c r="AA498" i="26"/>
  <c r="AI498" i="26" s="1"/>
  <c r="AF498" i="26"/>
  <c r="AG498" i="26"/>
  <c r="AH498" i="26"/>
  <c r="BF498" i="26"/>
  <c r="BG498" i="26"/>
  <c r="AA499" i="26"/>
  <c r="AI499" i="26" s="1"/>
  <c r="AF499" i="26"/>
  <c r="AG499" i="26"/>
  <c r="AH499" i="26"/>
  <c r="BF499" i="26"/>
  <c r="BG499" i="26"/>
  <c r="AA475" i="26"/>
  <c r="AI475" i="26" s="1"/>
  <c r="AF475" i="26"/>
  <c r="AG475" i="26"/>
  <c r="AH475" i="26"/>
  <c r="BF475" i="26"/>
  <c r="BG475" i="26"/>
  <c r="AA501" i="26"/>
  <c r="AI501" i="26" s="1"/>
  <c r="AF501" i="26"/>
  <c r="AG501" i="26"/>
  <c r="AH501" i="26"/>
  <c r="BF501" i="26"/>
  <c r="BG501" i="26"/>
  <c r="AA502" i="26"/>
  <c r="AI502" i="26" s="1"/>
  <c r="AF502" i="26"/>
  <c r="AG502" i="26"/>
  <c r="AH502" i="26"/>
  <c r="BF502" i="26"/>
  <c r="BG502" i="26"/>
  <c r="AA503" i="26"/>
  <c r="AI503" i="26" s="1"/>
  <c r="AF503" i="26"/>
  <c r="AG503" i="26"/>
  <c r="AH503" i="26"/>
  <c r="BF503" i="26"/>
  <c r="BG503" i="26"/>
  <c r="AA504" i="26"/>
  <c r="AI504" i="26" s="1"/>
  <c r="AF504" i="26"/>
  <c r="AG504" i="26"/>
  <c r="AH504" i="26"/>
  <c r="BF504" i="26"/>
  <c r="BG504" i="26"/>
  <c r="AA505" i="26"/>
  <c r="AI505" i="26" s="1"/>
  <c r="AF505" i="26"/>
  <c r="AG505" i="26"/>
  <c r="AH505" i="26"/>
  <c r="BF505" i="26"/>
  <c r="BG505" i="26"/>
  <c r="AA506" i="26"/>
  <c r="AI506" i="26" s="1"/>
  <c r="AF506" i="26"/>
  <c r="AG506" i="26"/>
  <c r="AH506" i="26"/>
  <c r="BF506" i="26"/>
  <c r="BG506" i="26"/>
  <c r="AA507" i="26"/>
  <c r="AI507" i="26" s="1"/>
  <c r="AF507" i="26"/>
  <c r="AG507" i="26"/>
  <c r="AH507" i="26"/>
  <c r="BF507" i="26"/>
  <c r="BG507" i="26"/>
  <c r="AA508" i="26"/>
  <c r="AI508" i="26" s="1"/>
  <c r="AF508" i="26"/>
  <c r="AG508" i="26"/>
  <c r="AH508" i="26"/>
  <c r="BF508" i="26"/>
  <c r="BG508" i="26"/>
  <c r="AA509" i="26"/>
  <c r="AI509" i="26" s="1"/>
  <c r="AF509" i="26"/>
  <c r="AG509" i="26"/>
  <c r="AH509" i="26"/>
  <c r="BF509" i="26"/>
  <c r="BG509" i="26"/>
  <c r="AA510" i="26"/>
  <c r="AI510" i="26" s="1"/>
  <c r="AF510" i="26"/>
  <c r="AG510" i="26"/>
  <c r="AH510" i="26"/>
  <c r="BF510" i="26"/>
  <c r="BG510" i="26"/>
  <c r="AA511" i="26"/>
  <c r="AI511" i="26" s="1"/>
  <c r="AF511" i="26"/>
  <c r="AG511" i="26"/>
  <c r="AH511" i="26"/>
  <c r="BF511" i="26"/>
  <c r="BG511" i="26"/>
  <c r="AA512" i="26"/>
  <c r="AI512" i="26" s="1"/>
  <c r="AF512" i="26"/>
  <c r="AG512" i="26"/>
  <c r="AH512" i="26"/>
  <c r="BF512" i="26"/>
  <c r="BG512" i="26"/>
  <c r="AA513" i="26"/>
  <c r="AI513" i="26" s="1"/>
  <c r="AF513" i="26"/>
  <c r="AG513" i="26"/>
  <c r="AH513" i="26"/>
  <c r="BF513" i="26"/>
  <c r="BG513" i="26"/>
  <c r="AA514" i="26"/>
  <c r="AI514" i="26" s="1"/>
  <c r="AF514" i="26"/>
  <c r="AG514" i="26"/>
  <c r="AH514" i="26"/>
  <c r="BF514" i="26"/>
  <c r="BG514" i="26"/>
  <c r="AA515" i="26"/>
  <c r="AI515" i="26" s="1"/>
  <c r="AF515" i="26"/>
  <c r="AG515" i="26"/>
  <c r="AH515" i="26"/>
  <c r="BF515" i="26"/>
  <c r="BG515" i="26"/>
  <c r="AA518" i="26"/>
  <c r="AI518" i="26" s="1"/>
  <c r="AF518" i="26"/>
  <c r="AG518" i="26"/>
  <c r="AH518" i="26"/>
  <c r="BF518" i="26"/>
  <c r="BG518" i="26"/>
  <c r="AA519" i="26"/>
  <c r="AI519" i="26" s="1"/>
  <c r="AF519" i="26"/>
  <c r="AG519" i="26"/>
  <c r="AH519" i="26"/>
  <c r="BF519" i="26"/>
  <c r="BG519" i="26"/>
  <c r="AA520" i="26"/>
  <c r="AI520" i="26" s="1"/>
  <c r="AF520" i="26"/>
  <c r="AG520" i="26"/>
  <c r="AH520" i="26"/>
  <c r="BF520" i="26"/>
  <c r="BG520" i="26"/>
  <c r="AA521" i="26"/>
  <c r="AI521" i="26" s="1"/>
  <c r="AF521" i="26"/>
  <c r="AG521" i="26"/>
  <c r="AH521" i="26"/>
  <c r="BF521" i="26"/>
  <c r="BG521" i="26"/>
  <c r="AA522" i="26"/>
  <c r="AI522" i="26" s="1"/>
  <c r="AF522" i="26"/>
  <c r="AG522" i="26"/>
  <c r="AH522" i="26"/>
  <c r="BF522" i="26"/>
  <c r="BG522" i="26"/>
  <c r="AA541" i="26"/>
  <c r="AI541" i="26" s="1"/>
  <c r="AF541" i="26"/>
  <c r="AG541" i="26"/>
  <c r="AH541" i="26"/>
  <c r="BF541" i="26"/>
  <c r="BG541" i="26"/>
  <c r="AA542" i="26"/>
  <c r="AI542" i="26" s="1"/>
  <c r="AF542" i="26"/>
  <c r="AG542" i="26"/>
  <c r="AH542" i="26"/>
  <c r="BF542" i="26"/>
  <c r="BG542" i="26"/>
  <c r="AA523" i="26"/>
  <c r="AI523" i="26" s="1"/>
  <c r="AF523" i="26"/>
  <c r="AG523" i="26"/>
  <c r="AH523" i="26"/>
  <c r="BF523" i="26"/>
  <c r="BG523" i="26"/>
  <c r="AA524" i="26"/>
  <c r="AI524" i="26" s="1"/>
  <c r="AF524" i="26"/>
  <c r="AG524" i="26"/>
  <c r="AH524" i="26"/>
  <c r="BF524" i="26"/>
  <c r="BG524" i="26"/>
  <c r="AA525" i="26"/>
  <c r="AI525" i="26" s="1"/>
  <c r="AF525" i="26"/>
  <c r="AG525" i="26"/>
  <c r="AH525" i="26"/>
  <c r="BF525" i="26"/>
  <c r="BG525" i="26"/>
  <c r="AA526" i="26"/>
  <c r="AI526" i="26" s="1"/>
  <c r="AF526" i="26"/>
  <c r="AG526" i="26"/>
  <c r="AH526" i="26"/>
  <c r="BF526" i="26"/>
  <c r="BG526" i="26"/>
  <c r="AA527" i="26"/>
  <c r="AI527" i="26" s="1"/>
  <c r="AF527" i="26"/>
  <c r="AG527" i="26"/>
  <c r="AH527" i="26"/>
  <c r="BF527" i="26"/>
  <c r="BG527" i="26"/>
  <c r="AA528" i="26"/>
  <c r="AI528" i="26" s="1"/>
  <c r="AF528" i="26"/>
  <c r="AG528" i="26"/>
  <c r="AH528" i="26"/>
  <c r="BF528" i="26"/>
  <c r="BG528" i="26"/>
  <c r="AA529" i="26"/>
  <c r="AI529" i="26" s="1"/>
  <c r="AF529" i="26"/>
  <c r="AG529" i="26"/>
  <c r="AH529" i="26"/>
  <c r="BF529" i="26"/>
  <c r="BG529" i="26"/>
  <c r="AA530" i="26"/>
  <c r="AI530" i="26" s="1"/>
  <c r="AF530" i="26"/>
  <c r="AG530" i="26"/>
  <c r="AH530" i="26"/>
  <c r="BF530" i="26"/>
  <c r="BG530" i="26"/>
  <c r="AA531" i="26"/>
  <c r="AI531" i="26" s="1"/>
  <c r="AF531" i="26"/>
  <c r="AG531" i="26"/>
  <c r="AH531" i="26"/>
  <c r="BF531" i="26"/>
  <c r="BG531" i="26"/>
  <c r="AA532" i="26"/>
  <c r="AI532" i="26" s="1"/>
  <c r="AF532" i="26"/>
  <c r="AG532" i="26"/>
  <c r="AH532" i="26"/>
  <c r="BF532" i="26"/>
  <c r="BG532" i="26"/>
  <c r="AA533" i="26"/>
  <c r="AI533" i="26" s="1"/>
  <c r="AF533" i="26"/>
  <c r="AG533" i="26"/>
  <c r="AH533" i="26"/>
  <c r="BF533" i="26"/>
  <c r="BG533" i="26"/>
  <c r="AA534" i="26"/>
  <c r="AI534" i="26" s="1"/>
  <c r="AF534" i="26"/>
  <c r="AG534" i="26"/>
  <c r="AH534" i="26"/>
  <c r="BF534" i="26"/>
  <c r="BG534" i="26"/>
  <c r="AA535" i="26"/>
  <c r="AI535" i="26" s="1"/>
  <c r="AF535" i="26"/>
  <c r="AG535" i="26"/>
  <c r="AH535" i="26"/>
  <c r="BF535" i="26"/>
  <c r="BG535" i="26"/>
  <c r="AA536" i="26"/>
  <c r="AI536" i="26" s="1"/>
  <c r="AF536" i="26"/>
  <c r="AG536" i="26"/>
  <c r="AH536" i="26"/>
  <c r="BF536" i="26"/>
  <c r="BG536" i="26"/>
  <c r="AA537" i="26"/>
  <c r="AI537" i="26" s="1"/>
  <c r="AF537" i="26"/>
  <c r="AG537" i="26"/>
  <c r="AH537" i="26"/>
  <c r="BF537" i="26"/>
  <c r="BG537" i="26"/>
  <c r="AA538" i="26"/>
  <c r="AI538" i="26" s="1"/>
  <c r="AF538" i="26"/>
  <c r="AG538" i="26"/>
  <c r="AH538" i="26"/>
  <c r="BF538" i="26"/>
  <c r="BG538" i="26"/>
  <c r="AA539" i="26"/>
  <c r="AI539" i="26" s="1"/>
  <c r="AF539" i="26"/>
  <c r="AG539" i="26"/>
  <c r="AH539" i="26"/>
  <c r="BF539" i="26"/>
  <c r="BG539" i="26"/>
  <c r="AA540" i="26"/>
  <c r="AI540" i="26" s="1"/>
  <c r="AF540" i="26"/>
  <c r="AG540" i="26"/>
  <c r="AH540" i="26"/>
  <c r="BF540" i="26"/>
  <c r="BG540" i="26"/>
  <c r="AA546" i="26"/>
  <c r="AI546" i="26" s="1"/>
  <c r="AF546" i="26"/>
  <c r="AG546" i="26"/>
  <c r="AH546" i="26"/>
  <c r="BF546" i="26"/>
  <c r="BG546" i="26"/>
  <c r="AA549" i="26"/>
  <c r="AI549" i="26" s="1"/>
  <c r="AF549" i="26"/>
  <c r="AG549" i="26"/>
  <c r="AH549" i="26"/>
  <c r="BF549" i="26"/>
  <c r="BG549" i="26"/>
  <c r="AA581" i="26"/>
  <c r="AI581" i="26" s="1"/>
  <c r="AF581" i="26"/>
  <c r="AG581" i="26"/>
  <c r="AH581" i="26"/>
  <c r="BF581" i="26"/>
  <c r="BG581" i="26"/>
  <c r="AA583" i="26"/>
  <c r="AI583" i="26" s="1"/>
  <c r="AF583" i="26"/>
  <c r="AG583" i="26"/>
  <c r="AH583" i="26"/>
  <c r="BF583" i="26"/>
  <c r="BG583" i="26"/>
  <c r="AA584" i="26"/>
  <c r="AI584" i="26" s="1"/>
  <c r="AF584" i="26"/>
  <c r="AG584" i="26"/>
  <c r="AH584" i="26"/>
  <c r="BF584" i="26"/>
  <c r="BG584" i="26"/>
  <c r="AA592" i="26"/>
  <c r="AI592" i="26" s="1"/>
  <c r="AF592" i="26"/>
  <c r="AG592" i="26"/>
  <c r="AH592" i="26"/>
  <c r="BF592" i="26"/>
  <c r="BG592" i="26"/>
  <c r="AA547" i="26"/>
  <c r="AI547" i="26" s="1"/>
  <c r="AF547" i="26"/>
  <c r="AG547" i="26"/>
  <c r="AH547" i="26"/>
  <c r="BF547" i="26"/>
  <c r="BG547" i="26"/>
  <c r="AA548" i="26"/>
  <c r="AI548" i="26" s="1"/>
  <c r="AF548" i="26"/>
  <c r="AG548" i="26"/>
  <c r="AH548" i="26"/>
  <c r="BF548" i="26"/>
  <c r="BG548" i="26"/>
  <c r="AA516" i="26"/>
  <c r="AI516" i="26" s="1"/>
  <c r="AF516" i="26"/>
  <c r="AG516" i="26"/>
  <c r="AH516" i="26"/>
  <c r="BF516" i="26"/>
  <c r="BG516" i="26"/>
  <c r="AA550" i="26"/>
  <c r="AI550" i="26" s="1"/>
  <c r="AF550" i="26"/>
  <c r="AG550" i="26"/>
  <c r="AH550" i="26"/>
  <c r="BF550" i="26"/>
  <c r="BG550" i="26"/>
  <c r="AA551" i="26"/>
  <c r="AI551" i="26" s="1"/>
  <c r="AF551" i="26"/>
  <c r="AG551" i="26"/>
  <c r="AH551" i="26"/>
  <c r="BF551" i="26"/>
  <c r="BG551" i="26"/>
  <c r="AA552" i="26"/>
  <c r="AI552" i="26" s="1"/>
  <c r="AF552" i="26"/>
  <c r="AG552" i="26"/>
  <c r="AH552" i="26"/>
  <c r="BF552" i="26"/>
  <c r="BG552" i="26"/>
  <c r="AA553" i="26"/>
  <c r="AI553" i="26" s="1"/>
  <c r="AF553" i="26"/>
  <c r="AG553" i="26"/>
  <c r="AH553" i="26"/>
  <c r="BF553" i="26"/>
  <c r="BG553" i="26"/>
  <c r="AA554" i="26"/>
  <c r="AI554" i="26" s="1"/>
  <c r="AF554" i="26"/>
  <c r="AG554" i="26"/>
  <c r="AH554" i="26"/>
  <c r="BF554" i="26"/>
  <c r="BG554" i="26"/>
  <c r="AA555" i="26"/>
  <c r="AI555" i="26" s="1"/>
  <c r="AF555" i="26"/>
  <c r="AG555" i="26"/>
  <c r="AH555" i="26"/>
  <c r="BF555" i="26"/>
  <c r="BG555" i="26"/>
  <c r="AA556" i="26"/>
  <c r="AI556" i="26" s="1"/>
  <c r="AF556" i="26"/>
  <c r="AG556" i="26"/>
  <c r="AH556" i="26"/>
  <c r="BF556" i="26"/>
  <c r="BG556" i="26"/>
  <c r="AA557" i="26"/>
  <c r="AI557" i="26" s="1"/>
  <c r="AF557" i="26"/>
  <c r="AG557" i="26"/>
  <c r="AH557" i="26"/>
  <c r="BF557" i="26"/>
  <c r="BG557" i="26"/>
  <c r="AA558" i="26"/>
  <c r="AI558" i="26" s="1"/>
  <c r="AF558" i="26"/>
  <c r="AG558" i="26"/>
  <c r="AH558" i="26"/>
  <c r="BF558" i="26"/>
  <c r="BG558" i="26"/>
  <c r="AA559" i="26"/>
  <c r="AI559" i="26" s="1"/>
  <c r="AF559" i="26"/>
  <c r="AG559" i="26"/>
  <c r="AH559" i="26"/>
  <c r="BF559" i="26"/>
  <c r="BG559" i="26"/>
  <c r="AA560" i="26"/>
  <c r="AI560" i="26" s="1"/>
  <c r="AF560" i="26"/>
  <c r="AG560" i="26"/>
  <c r="AH560" i="26"/>
  <c r="BF560" i="26"/>
  <c r="BG560" i="26"/>
  <c r="AA561" i="26"/>
  <c r="AI561" i="26" s="1"/>
  <c r="AF561" i="26"/>
  <c r="AG561" i="26"/>
  <c r="AH561" i="26"/>
  <c r="BF561" i="26"/>
  <c r="BG561" i="26"/>
  <c r="AA562" i="26"/>
  <c r="AI562" i="26" s="1"/>
  <c r="AF562" i="26"/>
  <c r="AG562" i="26"/>
  <c r="AH562" i="26"/>
  <c r="BF562" i="26"/>
  <c r="BG562" i="26"/>
  <c r="AA563" i="26"/>
  <c r="AI563" i="26" s="1"/>
  <c r="AF563" i="26"/>
  <c r="AG563" i="26"/>
  <c r="AH563" i="26"/>
  <c r="BF563" i="26"/>
  <c r="BG563" i="26"/>
  <c r="AA564" i="26"/>
  <c r="AI564" i="26" s="1"/>
  <c r="AF564" i="26"/>
  <c r="AG564" i="26"/>
  <c r="AH564" i="26"/>
  <c r="BF564" i="26"/>
  <c r="BG564" i="26"/>
  <c r="AA565" i="26"/>
  <c r="AI565" i="26" s="1"/>
  <c r="AF565" i="26"/>
  <c r="AG565" i="26"/>
  <c r="AH565" i="26"/>
  <c r="BF565" i="26"/>
  <c r="BG565" i="26"/>
  <c r="AA566" i="26"/>
  <c r="AI566" i="26" s="1"/>
  <c r="AF566" i="26"/>
  <c r="AG566" i="26"/>
  <c r="AH566" i="26"/>
  <c r="BF566" i="26"/>
  <c r="BG566" i="26"/>
  <c r="AA567" i="26"/>
  <c r="AI567" i="26" s="1"/>
  <c r="AF567" i="26"/>
  <c r="AG567" i="26"/>
  <c r="AH567" i="26"/>
  <c r="BF567" i="26"/>
  <c r="BG567" i="26"/>
  <c r="AA568" i="26"/>
  <c r="AI568" i="26" s="1"/>
  <c r="AF568" i="26"/>
  <c r="AG568" i="26"/>
  <c r="AH568" i="26"/>
  <c r="BF568" i="26"/>
  <c r="BG568" i="26"/>
  <c r="AA569" i="26"/>
  <c r="AI569" i="26" s="1"/>
  <c r="AF569" i="26"/>
  <c r="AG569" i="26"/>
  <c r="AH569" i="26"/>
  <c r="BF569" i="26"/>
  <c r="BG569" i="26"/>
  <c r="AA570" i="26"/>
  <c r="AI570" i="26" s="1"/>
  <c r="AF570" i="26"/>
  <c r="AG570" i="26"/>
  <c r="AH570" i="26"/>
  <c r="BF570" i="26"/>
  <c r="BG570" i="26"/>
  <c r="AA571" i="26"/>
  <c r="AI571" i="26" s="1"/>
  <c r="AF571" i="26"/>
  <c r="AG571" i="26"/>
  <c r="AH571" i="26"/>
  <c r="BF571" i="26"/>
  <c r="BG571" i="26"/>
  <c r="AA572" i="26"/>
  <c r="AI572" i="26" s="1"/>
  <c r="AF572" i="26"/>
  <c r="AG572" i="26"/>
  <c r="AH572" i="26"/>
  <c r="BF572" i="26"/>
  <c r="BG572" i="26"/>
  <c r="AA573" i="26"/>
  <c r="AI573" i="26" s="1"/>
  <c r="AF573" i="26"/>
  <c r="AG573" i="26"/>
  <c r="AH573" i="26"/>
  <c r="BF573" i="26"/>
  <c r="BG573" i="26"/>
  <c r="AA574" i="26"/>
  <c r="AI574" i="26" s="1"/>
  <c r="AF574" i="26"/>
  <c r="AG574" i="26"/>
  <c r="AH574" i="26"/>
  <c r="BF574" i="26"/>
  <c r="BG574" i="26"/>
  <c r="AA575" i="26"/>
  <c r="AI575" i="26" s="1"/>
  <c r="AF575" i="26"/>
  <c r="AG575" i="26"/>
  <c r="AH575" i="26"/>
  <c r="BF575" i="26"/>
  <c r="BG575" i="26"/>
  <c r="AA576" i="26"/>
  <c r="AI576" i="26" s="1"/>
  <c r="AF576" i="26"/>
  <c r="AG576" i="26"/>
  <c r="AH576" i="26"/>
  <c r="BF576" i="26"/>
  <c r="BG576" i="26"/>
  <c r="AA577" i="26"/>
  <c r="AI577" i="26" s="1"/>
  <c r="AF577" i="26"/>
  <c r="AG577" i="26"/>
  <c r="AH577" i="26"/>
  <c r="BF577" i="26"/>
  <c r="BG577" i="26"/>
  <c r="AA578" i="26"/>
  <c r="AI578" i="26" s="1"/>
  <c r="AF578" i="26"/>
  <c r="AG578" i="26"/>
  <c r="AH578" i="26"/>
  <c r="BF578" i="26"/>
  <c r="BG578" i="26"/>
  <c r="AA579" i="26"/>
  <c r="AI579" i="26" s="1"/>
  <c r="AF579" i="26"/>
  <c r="AG579" i="26"/>
  <c r="AH579" i="26"/>
  <c r="BF579" i="26"/>
  <c r="BG579" i="26"/>
  <c r="AA580" i="26"/>
  <c r="AI580" i="26" s="1"/>
  <c r="AF580" i="26"/>
  <c r="AG580" i="26"/>
  <c r="AH580" i="26"/>
  <c r="BF580" i="26"/>
  <c r="BG580" i="26"/>
  <c r="AA517" i="26"/>
  <c r="AI517" i="26" s="1"/>
  <c r="AF517" i="26"/>
  <c r="AG517" i="26"/>
  <c r="AH517" i="26"/>
  <c r="BF517" i="26"/>
  <c r="BG517" i="26"/>
  <c r="AA582" i="26"/>
  <c r="AI582" i="26" s="1"/>
  <c r="AF582" i="26"/>
  <c r="AG582" i="26"/>
  <c r="AH582" i="26"/>
  <c r="BF582" i="26"/>
  <c r="BG582" i="26"/>
  <c r="AA543" i="26"/>
  <c r="AI543" i="26" s="1"/>
  <c r="AF543" i="26"/>
  <c r="AG543" i="26"/>
  <c r="AH543" i="26"/>
  <c r="BF543" i="26"/>
  <c r="BG543" i="26"/>
  <c r="AA544" i="26"/>
  <c r="AI544" i="26" s="1"/>
  <c r="AF544" i="26"/>
  <c r="AG544" i="26"/>
  <c r="AH544" i="26"/>
  <c r="BF544" i="26"/>
  <c r="BG544" i="26"/>
  <c r="AA585" i="26"/>
  <c r="AI585" i="26" s="1"/>
  <c r="AF585" i="26"/>
  <c r="AG585" i="26"/>
  <c r="AH585" i="26"/>
  <c r="BF585" i="26"/>
  <c r="BG585" i="26"/>
  <c r="AA586" i="26"/>
  <c r="AI586" i="26" s="1"/>
  <c r="AF586" i="26"/>
  <c r="AG586" i="26"/>
  <c r="AH586" i="26"/>
  <c r="BF586" i="26"/>
  <c r="BG586" i="26"/>
  <c r="AA587" i="26"/>
  <c r="AI587" i="26" s="1"/>
  <c r="AF587" i="26"/>
  <c r="AG587" i="26"/>
  <c r="AH587" i="26"/>
  <c r="BF587" i="26"/>
  <c r="BG587" i="26"/>
  <c r="AA588" i="26"/>
  <c r="AI588" i="26" s="1"/>
  <c r="AF588" i="26"/>
  <c r="AG588" i="26"/>
  <c r="AH588" i="26"/>
  <c r="BF588" i="26"/>
  <c r="BG588" i="26"/>
  <c r="AA589" i="26"/>
  <c r="AI589" i="26" s="1"/>
  <c r="AF589" i="26"/>
  <c r="AG589" i="26"/>
  <c r="AH589" i="26"/>
  <c r="BF589" i="26"/>
  <c r="BG589" i="26"/>
  <c r="AA590" i="26"/>
  <c r="AI590" i="26" s="1"/>
  <c r="AF590" i="26"/>
  <c r="AG590" i="26"/>
  <c r="AH590" i="26"/>
  <c r="BF590" i="26"/>
  <c r="BG590" i="26"/>
  <c r="AA591" i="26"/>
  <c r="AI591" i="26" s="1"/>
  <c r="AF591" i="26"/>
  <c r="AG591" i="26"/>
  <c r="AH591" i="26"/>
  <c r="BF591" i="26"/>
  <c r="BG591" i="26"/>
  <c r="AA593" i="26"/>
  <c r="AI593" i="26" s="1"/>
  <c r="AF593" i="26"/>
  <c r="AG593" i="26"/>
  <c r="AH593" i="26"/>
  <c r="BF593" i="26"/>
  <c r="BG593" i="26"/>
  <c r="AA621" i="26"/>
  <c r="AI621" i="26" s="1"/>
  <c r="AF621" i="26"/>
  <c r="AG621" i="26"/>
  <c r="AH621" i="26"/>
  <c r="BF621" i="26"/>
  <c r="BG621" i="26"/>
  <c r="AA594" i="26"/>
  <c r="AI594" i="26" s="1"/>
  <c r="AF594" i="26"/>
  <c r="AG594" i="26"/>
  <c r="AH594" i="26"/>
  <c r="BF594" i="26"/>
  <c r="BG594" i="26"/>
  <c r="AA595" i="26"/>
  <c r="AI595" i="26" s="1"/>
  <c r="AF595" i="26"/>
  <c r="AG595" i="26"/>
  <c r="AH595" i="26"/>
  <c r="BF595" i="26"/>
  <c r="BG595" i="26"/>
  <c r="AA596" i="26"/>
  <c r="AI596" i="26" s="1"/>
  <c r="AF596" i="26"/>
  <c r="AG596" i="26"/>
  <c r="AH596" i="26"/>
  <c r="BF596" i="26"/>
  <c r="BG596" i="26"/>
  <c r="AA597" i="26"/>
  <c r="AI597" i="26" s="1"/>
  <c r="AF597" i="26"/>
  <c r="AG597" i="26"/>
  <c r="AH597" i="26"/>
  <c r="BF597" i="26"/>
  <c r="BG597" i="26"/>
  <c r="AA598" i="26"/>
  <c r="AI598" i="26" s="1"/>
  <c r="AF598" i="26"/>
  <c r="AG598" i="26"/>
  <c r="AH598" i="26"/>
  <c r="BF598" i="26"/>
  <c r="BG598" i="26"/>
  <c r="AA599" i="26"/>
  <c r="AI599" i="26" s="1"/>
  <c r="AF599" i="26"/>
  <c r="AG599" i="26"/>
  <c r="AH599" i="26"/>
  <c r="BF599" i="26"/>
  <c r="BG599" i="26"/>
  <c r="AA600" i="26"/>
  <c r="AI600" i="26" s="1"/>
  <c r="AF600" i="26"/>
  <c r="AG600" i="26"/>
  <c r="AH600" i="26"/>
  <c r="BF600" i="26"/>
  <c r="BG600" i="26"/>
  <c r="AA601" i="26"/>
  <c r="AI601" i="26" s="1"/>
  <c r="AF601" i="26"/>
  <c r="AG601" i="26"/>
  <c r="AH601" i="26"/>
  <c r="BF601" i="26"/>
  <c r="BG601" i="26"/>
  <c r="AA602" i="26"/>
  <c r="AI602" i="26" s="1"/>
  <c r="AF602" i="26"/>
  <c r="AG602" i="26"/>
  <c r="AH602" i="26"/>
  <c r="BF602" i="26"/>
  <c r="BG602" i="26"/>
  <c r="AA603" i="26"/>
  <c r="AI603" i="26" s="1"/>
  <c r="AF603" i="26"/>
  <c r="AG603" i="26"/>
  <c r="AH603" i="26"/>
  <c r="BF603" i="26"/>
  <c r="BG603" i="26"/>
  <c r="AA604" i="26"/>
  <c r="AI604" i="26" s="1"/>
  <c r="AF604" i="26"/>
  <c r="AG604" i="26"/>
  <c r="AH604" i="26"/>
  <c r="BF604" i="26"/>
  <c r="BG604" i="26"/>
  <c r="AA605" i="26"/>
  <c r="AI605" i="26" s="1"/>
  <c r="AF605" i="26"/>
  <c r="AG605" i="26"/>
  <c r="AH605" i="26"/>
  <c r="BF605" i="26"/>
  <c r="BG605" i="26"/>
  <c r="AA606" i="26"/>
  <c r="AI606" i="26" s="1"/>
  <c r="AF606" i="26"/>
  <c r="AG606" i="26"/>
  <c r="AH606" i="26"/>
  <c r="BF606" i="26"/>
  <c r="BG606" i="26"/>
  <c r="AA607" i="26"/>
  <c r="AI607" i="26" s="1"/>
  <c r="AF607" i="26"/>
  <c r="AG607" i="26"/>
  <c r="AH607" i="26"/>
  <c r="BF607" i="26"/>
  <c r="BG607" i="26"/>
  <c r="AA608" i="26"/>
  <c r="AI608" i="26" s="1"/>
  <c r="AF608" i="26"/>
  <c r="AG608" i="26"/>
  <c r="AH608" i="26"/>
  <c r="BF608" i="26"/>
  <c r="BG608" i="26"/>
  <c r="AA609" i="26"/>
  <c r="AI609" i="26" s="1"/>
  <c r="AF609" i="26"/>
  <c r="AG609" i="26"/>
  <c r="AH609" i="26"/>
  <c r="BF609" i="26"/>
  <c r="BG609" i="26"/>
  <c r="AA610" i="26"/>
  <c r="AI610" i="26" s="1"/>
  <c r="AF610" i="26"/>
  <c r="AG610" i="26"/>
  <c r="AH610" i="26"/>
  <c r="BF610" i="26"/>
  <c r="BG610" i="26"/>
  <c r="AA611" i="26"/>
  <c r="AI611" i="26" s="1"/>
  <c r="AF611" i="26"/>
  <c r="AG611" i="26"/>
  <c r="AH611" i="26"/>
  <c r="BF611" i="26"/>
  <c r="BG611" i="26"/>
  <c r="AA612" i="26"/>
  <c r="AI612" i="26" s="1"/>
  <c r="AF612" i="26"/>
  <c r="AG612" i="26"/>
  <c r="AH612" i="26"/>
  <c r="BF612" i="26"/>
  <c r="BG612" i="26"/>
  <c r="AA613" i="26"/>
  <c r="AI613" i="26" s="1"/>
  <c r="AF613" i="26"/>
  <c r="AG613" i="26"/>
  <c r="AH613" i="26"/>
  <c r="BF613" i="26"/>
  <c r="BG613" i="26"/>
  <c r="AA614" i="26"/>
  <c r="AI614" i="26" s="1"/>
  <c r="AF614" i="26"/>
  <c r="AG614" i="26"/>
  <c r="AH614" i="26"/>
  <c r="BF614" i="26"/>
  <c r="BG614" i="26"/>
  <c r="AA615" i="26"/>
  <c r="AI615" i="26" s="1"/>
  <c r="AF615" i="26"/>
  <c r="AG615" i="26"/>
  <c r="AH615" i="26"/>
  <c r="BF615" i="26"/>
  <c r="BG615" i="26"/>
  <c r="AA616" i="26"/>
  <c r="AI616" i="26" s="1"/>
  <c r="AF616" i="26"/>
  <c r="AG616" i="26"/>
  <c r="AH616" i="26"/>
  <c r="BF616" i="26"/>
  <c r="BG616" i="26"/>
  <c r="AA617" i="26"/>
  <c r="AI617" i="26" s="1"/>
  <c r="AF617" i="26"/>
  <c r="AG617" i="26"/>
  <c r="AH617" i="26"/>
  <c r="BF617" i="26"/>
  <c r="BG617" i="26"/>
  <c r="AA618" i="26"/>
  <c r="AI618" i="26" s="1"/>
  <c r="AF618" i="26"/>
  <c r="AG618" i="26"/>
  <c r="AH618" i="26"/>
  <c r="BF618" i="26"/>
  <c r="BG618" i="26"/>
  <c r="AA619" i="26"/>
  <c r="AI619" i="26" s="1"/>
  <c r="AF619" i="26"/>
  <c r="AG619" i="26"/>
  <c r="AH619" i="26"/>
  <c r="BF619" i="26"/>
  <c r="BG619" i="26"/>
  <c r="AA620" i="26"/>
  <c r="AI620" i="26" s="1"/>
  <c r="AF620" i="26"/>
  <c r="AG620" i="26"/>
  <c r="AH620" i="26"/>
  <c r="BF620" i="26"/>
  <c r="BG620" i="26"/>
  <c r="AA622" i="26"/>
  <c r="AI622" i="26" s="1"/>
  <c r="AF622" i="26"/>
  <c r="AG622" i="26"/>
  <c r="AH622" i="26"/>
  <c r="BF622" i="26"/>
  <c r="BG622" i="26"/>
  <c r="AA623" i="26"/>
  <c r="AI623" i="26" s="1"/>
  <c r="AF623" i="26"/>
  <c r="AG623" i="26"/>
  <c r="AH623" i="26"/>
  <c r="BF623" i="26"/>
  <c r="BG623" i="26"/>
  <c r="AA638" i="26"/>
  <c r="AI638" i="26" s="1"/>
  <c r="AF638" i="26"/>
  <c r="AG638" i="26"/>
  <c r="AH638" i="26"/>
  <c r="BF638" i="26"/>
  <c r="BG638" i="26"/>
  <c r="AA624" i="26"/>
  <c r="AI624" i="26" s="1"/>
  <c r="AF624" i="26"/>
  <c r="AG624" i="26"/>
  <c r="AH624" i="26"/>
  <c r="BF624" i="26"/>
  <c r="BG624" i="26"/>
  <c r="AA625" i="26"/>
  <c r="AI625" i="26" s="1"/>
  <c r="AF625" i="26"/>
  <c r="AG625" i="26"/>
  <c r="AH625" i="26"/>
  <c r="BF625" i="26"/>
  <c r="BG625" i="26"/>
  <c r="AA626" i="26"/>
  <c r="AI626" i="26" s="1"/>
  <c r="AF626" i="26"/>
  <c r="AG626" i="26"/>
  <c r="AH626" i="26"/>
  <c r="BF626" i="26"/>
  <c r="BG626" i="26"/>
  <c r="AA627" i="26"/>
  <c r="AI627" i="26" s="1"/>
  <c r="AF627" i="26"/>
  <c r="AG627" i="26"/>
  <c r="AH627" i="26"/>
  <c r="BF627" i="26"/>
  <c r="BG627" i="26"/>
  <c r="AA628" i="26"/>
  <c r="AI628" i="26" s="1"/>
  <c r="AF628" i="26"/>
  <c r="AG628" i="26"/>
  <c r="AH628" i="26"/>
  <c r="BF628" i="26"/>
  <c r="BG628" i="26"/>
  <c r="AA629" i="26"/>
  <c r="AI629" i="26" s="1"/>
  <c r="AF629" i="26"/>
  <c r="AG629" i="26"/>
  <c r="AH629" i="26"/>
  <c r="BF629" i="26"/>
  <c r="BG629" i="26"/>
  <c r="AA630" i="26"/>
  <c r="AI630" i="26" s="1"/>
  <c r="AF630" i="26"/>
  <c r="AG630" i="26"/>
  <c r="AH630" i="26"/>
  <c r="BF630" i="26"/>
  <c r="BG630" i="26"/>
  <c r="AA631" i="26"/>
  <c r="AI631" i="26" s="1"/>
  <c r="AF631" i="26"/>
  <c r="AG631" i="26"/>
  <c r="AH631" i="26"/>
  <c r="BF631" i="26"/>
  <c r="BG631" i="26"/>
  <c r="AA632" i="26"/>
  <c r="AI632" i="26" s="1"/>
  <c r="AF632" i="26"/>
  <c r="AG632" i="26"/>
  <c r="AH632" i="26"/>
  <c r="BF632" i="26"/>
  <c r="BG632" i="26"/>
  <c r="AA633" i="26"/>
  <c r="AI633" i="26" s="1"/>
  <c r="AF633" i="26"/>
  <c r="AG633" i="26"/>
  <c r="AH633" i="26"/>
  <c r="BF633" i="26"/>
  <c r="BG633" i="26"/>
  <c r="AA634" i="26"/>
  <c r="AI634" i="26" s="1"/>
  <c r="AF634" i="26"/>
  <c r="AG634" i="26"/>
  <c r="AH634" i="26"/>
  <c r="BF634" i="26"/>
  <c r="BG634" i="26"/>
  <c r="AA635" i="26"/>
  <c r="AI635" i="26" s="1"/>
  <c r="AF635" i="26"/>
  <c r="AG635" i="26"/>
  <c r="AH635" i="26"/>
  <c r="BF635" i="26"/>
  <c r="BG635" i="26"/>
  <c r="AA636" i="26"/>
  <c r="AI636" i="26" s="1"/>
  <c r="AF636" i="26"/>
  <c r="AG636" i="26"/>
  <c r="AH636" i="26"/>
  <c r="BF636" i="26"/>
  <c r="BG636" i="26"/>
  <c r="AA637" i="26"/>
  <c r="AI637" i="26" s="1"/>
  <c r="AF637" i="26"/>
  <c r="AG637" i="26"/>
  <c r="AH637" i="26"/>
  <c r="BF637" i="26"/>
  <c r="BG637" i="26"/>
  <c r="AA639" i="26"/>
  <c r="AI639" i="26" s="1"/>
  <c r="AF639" i="26"/>
  <c r="AG639" i="26"/>
  <c r="AH639" i="26"/>
  <c r="BF639" i="26"/>
  <c r="BG639" i="26"/>
  <c r="AA648" i="26"/>
  <c r="AI648" i="26" s="1"/>
  <c r="AF648" i="26"/>
  <c r="AG648" i="26"/>
  <c r="AH648" i="26"/>
  <c r="BF648" i="26"/>
  <c r="BG648" i="26"/>
  <c r="AA640" i="26"/>
  <c r="AI640" i="26" s="1"/>
  <c r="AF640" i="26"/>
  <c r="AG640" i="26"/>
  <c r="AH640" i="26"/>
  <c r="BF640" i="26"/>
  <c r="BG640" i="26"/>
  <c r="AA641" i="26"/>
  <c r="AI641" i="26" s="1"/>
  <c r="AF641" i="26"/>
  <c r="AG641" i="26"/>
  <c r="AH641" i="26"/>
  <c r="BF641" i="26"/>
  <c r="BG641" i="26"/>
  <c r="AA642" i="26"/>
  <c r="AI642" i="26" s="1"/>
  <c r="AF642" i="26"/>
  <c r="AG642" i="26"/>
  <c r="AH642" i="26"/>
  <c r="BF642" i="26"/>
  <c r="BG642" i="26"/>
  <c r="AA643" i="26"/>
  <c r="AI643" i="26" s="1"/>
  <c r="AF643" i="26"/>
  <c r="AG643" i="26"/>
  <c r="AH643" i="26"/>
  <c r="BF643" i="26"/>
  <c r="BG643" i="26"/>
  <c r="AA644" i="26"/>
  <c r="AI644" i="26" s="1"/>
  <c r="AF644" i="26"/>
  <c r="AG644" i="26"/>
  <c r="AH644" i="26"/>
  <c r="BF644" i="26"/>
  <c r="BG644" i="26"/>
  <c r="AA645" i="26"/>
  <c r="AI645" i="26" s="1"/>
  <c r="AF645" i="26"/>
  <c r="AG645" i="26"/>
  <c r="AH645" i="26"/>
  <c r="BF645" i="26"/>
  <c r="BG645" i="26"/>
  <c r="AA646" i="26"/>
  <c r="AI646" i="26" s="1"/>
  <c r="AF646" i="26"/>
  <c r="AG646" i="26"/>
  <c r="AH646" i="26"/>
  <c r="BF646" i="26"/>
  <c r="BG646" i="26"/>
  <c r="AA647" i="26"/>
  <c r="AI647" i="26" s="1"/>
  <c r="AF647" i="26"/>
  <c r="AG647" i="26"/>
  <c r="AH647" i="26"/>
  <c r="BF647" i="26"/>
  <c r="BG647" i="26"/>
  <c r="AA545" i="26"/>
  <c r="AI545" i="26" s="1"/>
  <c r="AF545" i="26"/>
  <c r="AG545" i="26"/>
  <c r="AH545" i="26"/>
  <c r="BF545" i="26"/>
  <c r="BG545" i="26"/>
  <c r="AA649" i="26"/>
  <c r="AI649" i="26" s="1"/>
  <c r="AF649" i="26"/>
  <c r="AG649" i="26"/>
  <c r="AH649" i="26"/>
  <c r="BF649" i="26"/>
  <c r="BG649" i="26"/>
  <c r="AA650" i="26"/>
  <c r="AI650" i="26" s="1"/>
  <c r="AF650" i="26"/>
  <c r="AG650" i="26"/>
  <c r="AH650" i="26"/>
  <c r="BF650" i="26"/>
  <c r="BG650" i="26"/>
  <c r="AA651" i="26"/>
  <c r="AI651" i="26" s="1"/>
  <c r="AF651" i="26"/>
  <c r="AG651" i="26"/>
  <c r="AH651" i="26"/>
  <c r="BF651" i="26"/>
  <c r="BG651" i="26"/>
  <c r="AA652" i="26"/>
  <c r="AI652" i="26" s="1"/>
  <c r="AF652" i="26"/>
  <c r="AG652" i="26"/>
  <c r="AH652" i="26"/>
  <c r="BF652" i="26"/>
  <c r="BG652" i="26"/>
  <c r="AA653" i="26"/>
  <c r="AI653" i="26" s="1"/>
  <c r="AF653" i="26"/>
  <c r="AG653" i="26"/>
  <c r="AH653" i="26"/>
  <c r="BF653" i="26"/>
  <c r="BG653" i="26"/>
  <c r="AA654" i="26"/>
  <c r="AI654" i="26" s="1"/>
  <c r="AF654" i="26"/>
  <c r="AG654" i="26"/>
  <c r="AH654" i="26"/>
  <c r="BF654" i="26"/>
  <c r="BG654" i="26"/>
  <c r="AA655" i="26"/>
  <c r="AI655" i="26" s="1"/>
  <c r="AF655" i="26"/>
  <c r="AG655" i="26"/>
  <c r="AH655" i="26"/>
  <c r="BF655" i="26"/>
  <c r="BG655" i="26"/>
  <c r="AA656" i="26"/>
  <c r="AI656" i="26" s="1"/>
  <c r="AF656" i="26"/>
  <c r="AG656" i="26"/>
  <c r="AH656" i="26"/>
  <c r="BF656" i="26"/>
  <c r="BG656" i="26"/>
  <c r="AA657" i="26"/>
  <c r="AI657" i="26" s="1"/>
  <c r="AF657" i="26"/>
  <c r="AG657" i="26"/>
  <c r="AH657" i="26"/>
  <c r="BF657" i="26"/>
  <c r="BG657" i="26"/>
  <c r="AA658" i="26"/>
  <c r="AI658" i="26" s="1"/>
  <c r="AF658" i="26"/>
  <c r="AG658" i="26"/>
  <c r="AH658" i="26"/>
  <c r="BF658" i="26"/>
  <c r="BG658" i="26"/>
  <c r="AA659" i="26"/>
  <c r="AI659" i="26" s="1"/>
  <c r="AF659" i="26"/>
  <c r="AG659" i="26"/>
  <c r="AH659" i="26"/>
  <c r="BF659" i="26"/>
  <c r="BG659" i="26"/>
  <c r="AA660" i="26"/>
  <c r="AI660" i="26" s="1"/>
  <c r="AF660" i="26"/>
  <c r="AG660" i="26"/>
  <c r="AH660" i="26"/>
  <c r="BF660" i="26"/>
  <c r="BG660" i="26"/>
  <c r="AA661" i="26"/>
  <c r="AI661" i="26" s="1"/>
  <c r="AF661" i="26"/>
  <c r="AG661" i="26"/>
  <c r="AH661" i="26"/>
  <c r="BF661" i="26"/>
  <c r="BG661" i="26"/>
  <c r="AA662" i="26"/>
  <c r="AI662" i="26" s="1"/>
  <c r="AF662" i="26"/>
  <c r="AG662" i="26"/>
  <c r="AH662" i="26"/>
  <c r="BF662" i="26"/>
  <c r="BG662" i="26"/>
  <c r="AA663" i="26"/>
  <c r="AI663" i="26" s="1"/>
  <c r="AF663" i="26"/>
  <c r="AG663" i="26"/>
  <c r="AH663" i="26"/>
  <c r="BF663" i="26"/>
  <c r="BG663" i="26"/>
  <c r="AA664" i="26"/>
  <c r="AI664" i="26" s="1"/>
  <c r="AF664" i="26"/>
  <c r="AG664" i="26"/>
  <c r="AH664" i="26"/>
  <c r="BF664" i="26"/>
  <c r="BG664" i="26"/>
  <c r="AA665" i="26"/>
  <c r="AI665" i="26" s="1"/>
  <c r="AF665" i="26"/>
  <c r="AG665" i="26"/>
  <c r="AH665" i="26"/>
  <c r="BF665" i="26"/>
  <c r="BG665" i="26"/>
  <c r="AA666" i="26"/>
  <c r="AI666" i="26" s="1"/>
  <c r="AF666" i="26"/>
  <c r="AG666" i="26"/>
  <c r="AH666" i="26"/>
  <c r="BF666" i="26"/>
  <c r="BG666" i="26"/>
  <c r="AA667" i="26"/>
  <c r="AI667" i="26" s="1"/>
  <c r="AF667" i="26"/>
  <c r="AG667" i="26"/>
  <c r="AH667" i="26"/>
  <c r="BF667" i="26"/>
  <c r="BG667" i="26"/>
  <c r="AA668" i="26"/>
  <c r="AI668" i="26" s="1"/>
  <c r="AF668" i="26"/>
  <c r="AG668" i="26"/>
  <c r="AH668" i="26"/>
  <c r="BF668" i="26"/>
  <c r="BG668" i="26"/>
  <c r="AA669" i="26"/>
  <c r="AI669" i="26" s="1"/>
  <c r="AF669" i="26"/>
  <c r="AG669" i="26"/>
  <c r="AH669" i="26"/>
  <c r="BF669" i="26"/>
  <c r="BG669" i="26"/>
  <c r="AA670" i="26"/>
  <c r="AI670" i="26" s="1"/>
  <c r="AF670" i="26"/>
  <c r="AG670" i="26"/>
  <c r="AH670" i="26"/>
  <c r="BF670" i="26"/>
  <c r="BG670" i="26"/>
  <c r="AA671" i="26"/>
  <c r="AI671" i="26" s="1"/>
  <c r="AF671" i="26"/>
  <c r="AG671" i="26"/>
  <c r="AH671" i="26"/>
  <c r="BF671" i="26"/>
  <c r="BG671" i="26"/>
  <c r="AA672" i="26"/>
  <c r="AI672" i="26" s="1"/>
  <c r="AF672" i="26"/>
  <c r="AG672" i="26"/>
  <c r="AH672" i="26"/>
  <c r="BF672" i="26"/>
  <c r="BG672" i="26"/>
  <c r="AA673" i="26"/>
  <c r="AI673" i="26" s="1"/>
  <c r="AF673" i="26"/>
  <c r="AG673" i="26"/>
  <c r="AH673" i="26"/>
  <c r="BF673" i="26"/>
  <c r="BG673" i="26"/>
  <c r="AA674" i="26"/>
  <c r="AI674" i="26" s="1"/>
  <c r="AF674" i="26"/>
  <c r="AG674" i="26"/>
  <c r="AH674" i="26"/>
  <c r="BF674" i="26"/>
  <c r="BG674" i="26"/>
  <c r="AA675" i="26"/>
  <c r="AI675" i="26" s="1"/>
  <c r="AF675" i="26"/>
  <c r="AG675" i="26"/>
  <c r="AH675" i="26"/>
  <c r="BF675" i="26"/>
  <c r="BG675" i="26"/>
  <c r="AA676" i="26"/>
  <c r="AI676" i="26" s="1"/>
  <c r="AF676" i="26"/>
  <c r="AG676" i="26"/>
  <c r="AH676" i="26"/>
  <c r="BF676" i="26"/>
  <c r="BG676" i="26"/>
  <c r="AA677" i="26"/>
  <c r="AI677" i="26" s="1"/>
  <c r="AF677" i="26"/>
  <c r="AG677" i="26"/>
  <c r="AH677" i="26"/>
  <c r="BF677" i="26"/>
  <c r="BG677" i="26"/>
  <c r="AA678" i="26"/>
  <c r="AI678" i="26" s="1"/>
  <c r="AF678" i="26"/>
  <c r="AG678" i="26"/>
  <c r="AH678" i="26"/>
  <c r="BF678" i="26"/>
  <c r="BG678" i="26"/>
  <c r="AA679" i="26"/>
  <c r="AI679" i="26" s="1"/>
  <c r="AF679" i="26"/>
  <c r="AG679" i="26"/>
  <c r="AH679" i="26"/>
  <c r="BF679" i="26"/>
  <c r="BG679" i="26"/>
  <c r="AA680" i="26"/>
  <c r="AI680" i="26" s="1"/>
  <c r="AF680" i="26"/>
  <c r="AG680" i="26"/>
  <c r="AH680" i="26"/>
  <c r="BF680" i="26"/>
  <c r="BG680" i="26"/>
  <c r="AA681" i="26"/>
  <c r="AI681" i="26" s="1"/>
  <c r="AF681" i="26"/>
  <c r="AG681" i="26"/>
  <c r="AH681" i="26"/>
  <c r="BF681" i="26"/>
  <c r="BG681" i="26"/>
  <c r="AA682" i="26"/>
  <c r="AI682" i="26" s="1"/>
  <c r="AF682" i="26"/>
  <c r="AG682" i="26"/>
  <c r="AH682" i="26"/>
  <c r="BF682" i="26"/>
  <c r="BG682" i="26"/>
  <c r="AA683" i="26"/>
  <c r="AI683" i="26" s="1"/>
  <c r="AF683" i="26"/>
  <c r="AG683" i="26"/>
  <c r="AH683" i="26"/>
  <c r="BF683" i="26"/>
  <c r="BG683" i="26"/>
  <c r="AA684" i="26"/>
  <c r="AI684" i="26" s="1"/>
  <c r="AF684" i="26"/>
  <c r="AG684" i="26"/>
  <c r="AH684" i="26"/>
  <c r="BF684" i="26"/>
  <c r="BG684" i="26"/>
  <c r="AA685" i="26"/>
  <c r="AI685" i="26" s="1"/>
  <c r="AF685" i="26"/>
  <c r="AG685" i="26"/>
  <c r="AH685" i="26"/>
  <c r="BF685" i="26"/>
  <c r="BG685" i="26"/>
  <c r="AA686" i="26"/>
  <c r="AI686" i="26" s="1"/>
  <c r="AF686" i="26"/>
  <c r="AG686" i="26"/>
  <c r="AH686" i="26"/>
  <c r="BF686" i="26"/>
  <c r="BG686" i="26"/>
  <c r="AA687" i="26"/>
  <c r="AI687" i="26" s="1"/>
  <c r="AF687" i="26"/>
  <c r="AG687" i="26"/>
  <c r="AH687" i="26"/>
  <c r="BF687" i="26"/>
  <c r="BG687" i="26"/>
  <c r="AA688" i="26"/>
  <c r="AI688" i="26" s="1"/>
  <c r="AF688" i="26"/>
  <c r="AG688" i="26"/>
  <c r="AH688" i="26"/>
  <c r="BF688" i="26"/>
  <c r="BG688" i="26"/>
  <c r="AA689" i="26"/>
  <c r="AI689" i="26" s="1"/>
  <c r="AF689" i="26"/>
  <c r="AG689" i="26"/>
  <c r="AH689" i="26"/>
  <c r="BF689" i="26"/>
  <c r="BG689" i="26"/>
  <c r="AA690" i="26"/>
  <c r="AI690" i="26" s="1"/>
  <c r="AF690" i="26"/>
  <c r="AG690" i="26"/>
  <c r="AH690" i="26"/>
  <c r="BF690" i="26"/>
  <c r="BG690" i="26"/>
  <c r="AA691" i="26"/>
  <c r="AI691" i="26" s="1"/>
  <c r="AF691" i="26"/>
  <c r="AG691" i="26"/>
  <c r="AH691" i="26"/>
  <c r="BF691" i="26"/>
  <c r="BG691" i="26"/>
  <c r="AA692" i="26"/>
  <c r="AI692" i="26" s="1"/>
  <c r="AF692" i="26"/>
  <c r="AG692" i="26"/>
  <c r="AH692" i="26"/>
  <c r="BF692" i="26"/>
  <c r="BG692" i="26"/>
  <c r="AA693" i="26"/>
  <c r="AI693" i="26" s="1"/>
  <c r="AF693" i="26"/>
  <c r="AG693" i="26"/>
  <c r="AH693" i="26"/>
  <c r="BF693" i="26"/>
  <c r="BG693" i="26"/>
  <c r="AA694" i="26"/>
  <c r="AI694" i="26" s="1"/>
  <c r="AF694" i="26"/>
  <c r="AG694" i="26"/>
  <c r="AH694" i="26"/>
  <c r="BF694" i="26"/>
  <c r="BG694" i="26"/>
  <c r="AA695" i="26"/>
  <c r="AI695" i="26" s="1"/>
  <c r="AF695" i="26"/>
  <c r="AG695" i="26"/>
  <c r="AH695" i="26"/>
  <c r="BF695" i="26"/>
  <c r="BG695" i="26"/>
  <c r="AA696" i="26"/>
  <c r="AI696" i="26" s="1"/>
  <c r="AF696" i="26"/>
  <c r="AG696" i="26"/>
  <c r="AH696" i="26"/>
  <c r="BF696" i="26"/>
  <c r="BG696" i="26"/>
  <c r="AA697" i="26"/>
  <c r="AI697" i="26" s="1"/>
  <c r="AF697" i="26"/>
  <c r="AG697" i="26"/>
  <c r="AH697" i="26"/>
  <c r="BF697" i="26"/>
  <c r="BG697" i="26"/>
  <c r="AA698" i="26"/>
  <c r="AI698" i="26" s="1"/>
  <c r="AF698" i="26"/>
  <c r="AG698" i="26"/>
  <c r="AH698" i="26"/>
  <c r="BF698" i="26"/>
  <c r="BG698" i="26"/>
  <c r="AA699" i="26"/>
  <c r="AI699" i="26" s="1"/>
  <c r="AF699" i="26"/>
  <c r="AG699" i="26"/>
  <c r="AH699" i="26"/>
  <c r="BF699" i="26"/>
  <c r="BG699" i="26"/>
  <c r="AA700" i="26"/>
  <c r="AI700" i="26" s="1"/>
  <c r="AF700" i="26"/>
  <c r="AG700" i="26"/>
  <c r="AH700" i="26"/>
  <c r="BF700" i="26"/>
  <c r="BG700" i="26"/>
  <c r="AA701" i="26"/>
  <c r="AI701" i="26" s="1"/>
  <c r="AF701" i="26"/>
  <c r="AG701" i="26"/>
  <c r="AH701" i="26"/>
  <c r="BF701" i="26"/>
  <c r="BG701" i="26"/>
  <c r="AA702" i="26"/>
  <c r="AI702" i="26" s="1"/>
  <c r="AF702" i="26"/>
  <c r="AG702" i="26"/>
  <c r="AH702" i="26"/>
  <c r="BF702" i="26"/>
  <c r="BG702" i="26"/>
  <c r="AA703" i="26"/>
  <c r="AI703" i="26" s="1"/>
  <c r="AF703" i="26"/>
  <c r="AG703" i="26"/>
  <c r="AH703" i="26"/>
  <c r="BF703" i="26"/>
  <c r="BG703" i="26"/>
  <c r="AA704" i="26"/>
  <c r="AI704" i="26" s="1"/>
  <c r="AF704" i="26"/>
  <c r="AG704" i="26"/>
  <c r="AH704" i="26"/>
  <c r="BF704" i="26"/>
  <c r="BG704" i="26"/>
  <c r="AA705" i="26"/>
  <c r="AI705" i="26" s="1"/>
  <c r="AF705" i="26"/>
  <c r="AG705" i="26"/>
  <c r="AH705" i="26"/>
  <c r="BF705" i="26"/>
  <c r="BG705" i="26"/>
  <c r="AA706" i="26"/>
  <c r="AI706" i="26" s="1"/>
  <c r="AF706" i="26"/>
  <c r="AG706" i="26"/>
  <c r="AH706" i="26"/>
  <c r="BF706" i="26"/>
  <c r="BG706" i="26"/>
  <c r="AA707" i="26"/>
  <c r="AI707" i="26" s="1"/>
  <c r="AF707" i="26"/>
  <c r="AG707" i="26"/>
  <c r="AH707" i="26"/>
  <c r="BF707" i="26"/>
  <c r="BG707" i="26"/>
  <c r="AA708" i="26"/>
  <c r="AI708" i="26" s="1"/>
  <c r="AF708" i="26"/>
  <c r="AG708" i="26"/>
  <c r="AH708" i="26"/>
  <c r="BF708" i="26"/>
  <c r="BG708" i="26"/>
  <c r="AA709" i="26"/>
  <c r="AI709" i="26" s="1"/>
  <c r="AF709" i="26"/>
  <c r="AG709" i="26"/>
  <c r="AH709" i="26"/>
  <c r="BF709" i="26"/>
  <c r="BG709" i="26"/>
  <c r="AA710" i="26"/>
  <c r="AI710" i="26" s="1"/>
  <c r="AF710" i="26"/>
  <c r="AG710" i="26"/>
  <c r="AH710" i="26"/>
  <c r="BF710" i="26"/>
  <c r="BG710" i="26"/>
  <c r="AA711" i="26"/>
  <c r="AI711" i="26" s="1"/>
  <c r="AF711" i="26"/>
  <c r="AG711" i="26"/>
  <c r="AH711" i="26"/>
  <c r="BF711" i="26"/>
  <c r="BG711" i="26"/>
  <c r="AA712" i="26"/>
  <c r="AI712" i="26" s="1"/>
  <c r="AF712" i="26"/>
  <c r="AG712" i="26"/>
  <c r="AH712" i="26"/>
  <c r="BF712" i="26"/>
  <c r="BG712" i="26"/>
  <c r="AA713" i="26"/>
  <c r="AI713" i="26" s="1"/>
  <c r="AF713" i="26"/>
  <c r="AG713" i="26"/>
  <c r="AH713" i="26"/>
  <c r="BF713" i="26"/>
  <c r="BG713" i="26"/>
  <c r="AA714" i="26"/>
  <c r="AI714" i="26" s="1"/>
  <c r="AF714" i="26"/>
  <c r="AG714" i="26"/>
  <c r="AH714" i="26"/>
  <c r="BF714" i="26"/>
  <c r="BG714" i="26"/>
  <c r="AA715" i="26"/>
  <c r="AI715" i="26" s="1"/>
  <c r="AF715" i="26"/>
  <c r="AG715" i="26"/>
  <c r="AH715" i="26"/>
  <c r="BF715" i="26"/>
  <c r="BG715" i="26"/>
  <c r="AA716" i="26"/>
  <c r="AI716" i="26" s="1"/>
  <c r="AF716" i="26"/>
  <c r="AG716" i="26"/>
  <c r="AH716" i="26"/>
  <c r="BF716" i="26"/>
  <c r="BG716" i="26"/>
  <c r="AA717" i="26"/>
  <c r="AI717" i="26" s="1"/>
  <c r="AF717" i="26"/>
  <c r="AG717" i="26"/>
  <c r="AH717" i="26"/>
  <c r="BF717" i="26"/>
  <c r="BG717" i="26"/>
  <c r="AA718" i="26"/>
  <c r="AI718" i="26" s="1"/>
  <c r="AF718" i="26"/>
  <c r="AG718" i="26"/>
  <c r="AH718" i="26"/>
  <c r="BF718" i="26"/>
  <c r="BG718" i="26"/>
  <c r="AA719" i="26"/>
  <c r="AI719" i="26" s="1"/>
  <c r="AF719" i="26"/>
  <c r="AG719" i="26"/>
  <c r="AH719" i="26"/>
  <c r="BF719" i="26"/>
  <c r="BG719" i="26"/>
  <c r="AA720" i="26"/>
  <c r="AI720" i="26" s="1"/>
  <c r="AF720" i="26"/>
  <c r="AG720" i="26"/>
  <c r="AH720" i="26"/>
  <c r="BF720" i="26"/>
  <c r="BG720" i="26"/>
  <c r="AA721" i="26"/>
  <c r="AI721" i="26" s="1"/>
  <c r="AF721" i="26"/>
  <c r="AG721" i="26"/>
  <c r="AH721" i="26"/>
  <c r="BF721" i="26"/>
  <c r="BG721" i="26"/>
  <c r="AA722" i="26"/>
  <c r="AI722" i="26" s="1"/>
  <c r="AF722" i="26"/>
  <c r="AG722" i="26"/>
  <c r="AH722" i="26"/>
  <c r="BF722" i="26"/>
  <c r="BG722" i="26"/>
  <c r="AA723" i="26"/>
  <c r="AI723" i="26" s="1"/>
  <c r="AF723" i="26"/>
  <c r="AG723" i="26"/>
  <c r="AH723" i="26"/>
  <c r="BF723" i="26"/>
  <c r="BG723" i="26"/>
  <c r="AA724" i="26"/>
  <c r="AI724" i="26" s="1"/>
  <c r="AF724" i="26"/>
  <c r="AG724" i="26"/>
  <c r="AH724" i="26"/>
  <c r="BF724" i="26"/>
  <c r="BG724" i="26"/>
  <c r="AA725" i="26"/>
  <c r="AI725" i="26" s="1"/>
  <c r="AF725" i="26"/>
  <c r="AG725" i="26"/>
  <c r="AH725" i="26"/>
  <c r="BF725" i="26"/>
  <c r="BG725" i="26"/>
  <c r="AA726" i="26"/>
  <c r="AI726" i="26" s="1"/>
  <c r="AF726" i="26"/>
  <c r="AG726" i="26"/>
  <c r="AH726" i="26"/>
  <c r="BF726" i="26"/>
  <c r="BG726" i="26"/>
  <c r="AA727" i="26"/>
  <c r="AI727" i="26" s="1"/>
  <c r="AF727" i="26"/>
  <c r="AG727" i="26"/>
  <c r="AH727" i="26"/>
  <c r="BF727" i="26"/>
  <c r="BG727" i="26"/>
  <c r="AA728" i="26"/>
  <c r="AI728" i="26" s="1"/>
  <c r="AF728" i="26"/>
  <c r="AG728" i="26"/>
  <c r="AH728" i="26"/>
  <c r="BF728" i="26"/>
  <c r="BG728" i="26"/>
  <c r="AA729" i="26"/>
  <c r="AI729" i="26" s="1"/>
  <c r="AF729" i="26"/>
  <c r="AG729" i="26"/>
  <c r="AH729" i="26"/>
  <c r="BF729" i="26"/>
  <c r="BG729" i="26"/>
  <c r="AA730" i="26"/>
  <c r="AI730" i="26" s="1"/>
  <c r="AF730" i="26"/>
  <c r="AG730" i="26"/>
  <c r="AH730" i="26"/>
  <c r="BF730" i="26"/>
  <c r="BG730" i="26"/>
  <c r="AA731" i="26"/>
  <c r="AI731" i="26" s="1"/>
  <c r="AF731" i="26"/>
  <c r="AG731" i="26"/>
  <c r="AH731" i="26"/>
  <c r="BF731" i="26"/>
  <c r="BG731" i="26"/>
  <c r="AA732" i="26"/>
  <c r="AI732" i="26" s="1"/>
  <c r="AF732" i="26"/>
  <c r="AG732" i="26"/>
  <c r="AH732" i="26"/>
  <c r="BF732" i="26"/>
  <c r="BG732" i="26"/>
  <c r="AA733" i="26"/>
  <c r="AI733" i="26" s="1"/>
  <c r="AF733" i="26"/>
  <c r="AG733" i="26"/>
  <c r="AH733" i="26"/>
  <c r="BF733" i="26"/>
  <c r="BG733" i="26"/>
  <c r="AA734" i="26"/>
  <c r="AI734" i="26" s="1"/>
  <c r="AF734" i="26"/>
  <c r="AG734" i="26"/>
  <c r="AH734" i="26"/>
  <c r="BF734" i="26"/>
  <c r="BG734" i="26"/>
  <c r="AA735" i="26"/>
  <c r="AI735" i="26" s="1"/>
  <c r="AF735" i="26"/>
  <c r="AG735" i="26"/>
  <c r="AH735" i="26"/>
  <c r="BF735" i="26"/>
  <c r="BG735" i="26"/>
  <c r="AA736" i="26"/>
  <c r="AI736" i="26" s="1"/>
  <c r="AF736" i="26"/>
  <c r="AG736" i="26"/>
  <c r="AH736" i="26"/>
  <c r="BF736" i="26"/>
  <c r="BG736" i="26"/>
  <c r="AA737" i="26"/>
  <c r="AI737" i="26" s="1"/>
  <c r="AF737" i="26"/>
  <c r="AG737" i="26"/>
  <c r="AH737" i="26"/>
  <c r="BF737" i="26"/>
  <c r="BG737" i="26"/>
  <c r="AI738" i="26"/>
  <c r="AF738" i="26"/>
  <c r="AG738" i="26"/>
  <c r="AH738" i="26"/>
  <c r="BF738" i="26"/>
  <c r="BG738" i="26"/>
  <c r="AA739" i="26"/>
  <c r="AI739" i="26" s="1"/>
  <c r="AF739" i="26"/>
  <c r="AG739" i="26"/>
  <c r="AH739" i="26"/>
  <c r="BF739" i="26"/>
  <c r="BG739" i="26"/>
  <c r="AA740" i="26"/>
  <c r="AI740" i="26" s="1"/>
  <c r="AF740" i="26"/>
  <c r="AG740" i="26"/>
  <c r="AH740" i="26"/>
  <c r="BF740" i="26"/>
  <c r="BG740" i="26"/>
  <c r="AA741" i="26"/>
  <c r="AI741" i="26" s="1"/>
  <c r="AF741" i="26"/>
  <c r="AG741" i="26"/>
  <c r="AH741" i="26"/>
  <c r="BF741" i="26"/>
  <c r="BG741" i="26"/>
  <c r="AA742" i="26"/>
  <c r="AI742" i="26" s="1"/>
  <c r="AF742" i="26"/>
  <c r="AG742" i="26"/>
  <c r="AH742" i="26"/>
  <c r="BF742" i="26"/>
  <c r="BG742" i="26"/>
  <c r="AA743" i="26"/>
  <c r="AI743" i="26" s="1"/>
  <c r="AF743" i="26"/>
  <c r="AG743" i="26"/>
  <c r="AH743" i="26"/>
  <c r="BF743" i="26"/>
  <c r="BG743" i="26"/>
  <c r="AA744" i="26"/>
  <c r="AI744" i="26" s="1"/>
  <c r="AF744" i="26"/>
  <c r="AG744" i="26"/>
  <c r="AH744" i="26"/>
  <c r="BF744" i="26"/>
  <c r="BG744" i="26"/>
  <c r="AA745" i="26"/>
  <c r="AI745" i="26" s="1"/>
  <c r="AF745" i="26"/>
  <c r="AG745" i="26"/>
  <c r="AH745" i="26"/>
  <c r="BF745" i="26"/>
  <c r="BG745" i="26"/>
  <c r="AA746" i="26"/>
  <c r="AI746" i="26" s="1"/>
  <c r="AF746" i="26"/>
  <c r="AG746" i="26"/>
  <c r="AH746" i="26"/>
  <c r="BF746" i="26"/>
  <c r="BG746" i="26"/>
  <c r="AA747" i="26"/>
  <c r="AI747" i="26" s="1"/>
  <c r="AF747" i="26"/>
  <c r="AG747" i="26"/>
  <c r="AH747" i="26"/>
  <c r="BF747" i="26"/>
  <c r="BG747" i="26"/>
  <c r="AA748" i="26"/>
  <c r="AI748" i="26" s="1"/>
  <c r="AF748" i="26"/>
  <c r="AG748" i="26"/>
  <c r="AH748" i="26"/>
  <c r="BF748" i="26"/>
  <c r="BG748" i="26"/>
  <c r="AA749" i="26"/>
  <c r="AI749" i="26" s="1"/>
  <c r="AF749" i="26"/>
  <c r="AG749" i="26"/>
  <c r="AH749" i="26"/>
  <c r="BF749" i="26"/>
  <c r="BG749" i="26"/>
  <c r="AA750" i="26"/>
  <c r="AI750" i="26" s="1"/>
  <c r="AF750" i="26"/>
  <c r="AG750" i="26"/>
  <c r="AH750" i="26"/>
  <c r="BF750" i="26"/>
  <c r="BG750" i="26"/>
  <c r="AA751" i="26"/>
  <c r="AI751" i="26" s="1"/>
  <c r="AF751" i="26"/>
  <c r="AG751" i="26"/>
  <c r="AH751" i="26"/>
  <c r="BF751" i="26"/>
  <c r="BG751" i="26"/>
  <c r="AA752" i="26"/>
  <c r="AI752" i="26" s="1"/>
  <c r="AF752" i="26"/>
  <c r="AG752" i="26"/>
  <c r="AH752" i="26"/>
  <c r="BF752" i="26"/>
  <c r="BG752" i="26"/>
  <c r="AA753" i="26"/>
  <c r="AI753" i="26" s="1"/>
  <c r="AF753" i="26"/>
  <c r="AG753" i="26"/>
  <c r="AH753" i="26"/>
  <c r="BF753" i="26"/>
  <c r="BG753" i="26"/>
  <c r="AA754" i="26"/>
  <c r="AI754" i="26" s="1"/>
  <c r="AF754" i="26"/>
  <c r="AG754" i="26"/>
  <c r="AH754" i="26"/>
  <c r="BF754" i="26"/>
  <c r="BG754" i="26"/>
  <c r="AA755" i="26"/>
  <c r="AI755" i="26" s="1"/>
  <c r="AF755" i="26"/>
  <c r="AG755" i="26"/>
  <c r="AH755" i="26"/>
  <c r="BF755" i="26"/>
  <c r="BG755" i="26"/>
  <c r="AA756" i="26"/>
  <c r="AI756" i="26" s="1"/>
  <c r="AF756" i="26"/>
  <c r="AG756" i="26"/>
  <c r="AH756" i="26"/>
  <c r="BF756" i="26"/>
  <c r="BG756" i="26"/>
  <c r="AA757" i="26"/>
  <c r="AI757" i="26" s="1"/>
  <c r="AF757" i="26"/>
  <c r="AG757" i="26"/>
  <c r="AH757" i="26"/>
  <c r="BF757" i="26"/>
  <c r="BG757" i="26"/>
  <c r="AA758" i="26"/>
  <c r="AI758" i="26" s="1"/>
  <c r="AF758" i="26"/>
  <c r="AG758" i="26"/>
  <c r="AH758" i="26"/>
  <c r="BF758" i="26"/>
  <c r="BG758" i="26"/>
  <c r="AA759" i="26"/>
  <c r="AI759" i="26" s="1"/>
  <c r="AF759" i="26"/>
  <c r="AG759" i="26"/>
  <c r="AH759" i="26"/>
  <c r="BF759" i="26"/>
  <c r="BG759" i="26"/>
  <c r="AA760" i="26"/>
  <c r="AI760" i="26" s="1"/>
  <c r="AF760" i="26"/>
  <c r="AG760" i="26"/>
  <c r="AH760" i="26"/>
  <c r="BF760" i="26"/>
  <c r="BG760" i="26"/>
  <c r="AA761" i="26"/>
  <c r="AI761" i="26" s="1"/>
  <c r="AF761" i="26"/>
  <c r="AG761" i="26"/>
  <c r="AH761" i="26"/>
  <c r="BF761" i="26"/>
  <c r="BG761" i="26"/>
  <c r="AA762" i="26"/>
  <c r="AI762" i="26" s="1"/>
  <c r="AF762" i="26"/>
  <c r="AG762" i="26"/>
  <c r="AH762" i="26"/>
  <c r="BF762" i="26"/>
  <c r="BG762" i="26"/>
  <c r="AA763" i="26"/>
  <c r="AI763" i="26" s="1"/>
  <c r="AF763" i="26"/>
  <c r="AG763" i="26"/>
  <c r="AH763" i="26"/>
  <c r="BF763" i="26"/>
  <c r="BG763" i="26"/>
  <c r="AA764" i="26"/>
  <c r="AI764" i="26" s="1"/>
  <c r="AF764" i="26"/>
  <c r="AG764" i="26"/>
  <c r="AH764" i="26"/>
  <c r="BF764" i="26"/>
  <c r="BG764" i="26"/>
  <c r="AA765" i="26"/>
  <c r="AI765" i="26" s="1"/>
  <c r="AF765" i="26"/>
  <c r="AG765" i="26"/>
  <c r="AH765" i="26"/>
  <c r="AA766" i="26"/>
  <c r="AI766" i="26" s="1"/>
  <c r="AF766" i="26"/>
  <c r="AG766" i="26"/>
  <c r="AH766" i="26"/>
  <c r="BF766" i="26"/>
  <c r="BG766" i="26"/>
  <c r="AA767" i="26"/>
  <c r="AI767" i="26" s="1"/>
  <c r="AF767" i="26"/>
  <c r="AG767" i="26"/>
  <c r="AH767" i="26"/>
  <c r="BF767" i="26"/>
  <c r="BG767" i="26"/>
  <c r="AA768" i="26"/>
  <c r="AI768" i="26" s="1"/>
  <c r="AF768" i="26"/>
  <c r="AG768" i="26"/>
  <c r="AH768" i="26"/>
  <c r="BF768" i="26"/>
  <c r="BG768" i="26"/>
  <c r="AA769" i="26"/>
  <c r="AI769" i="26" s="1"/>
  <c r="AF769" i="26"/>
  <c r="AG769" i="26"/>
  <c r="AH769" i="26"/>
  <c r="BF769" i="26"/>
  <c r="BG769" i="26"/>
  <c r="AA770" i="26"/>
  <c r="AI770" i="26" s="1"/>
  <c r="AF770" i="26"/>
  <c r="AG770" i="26"/>
  <c r="AH770" i="26"/>
  <c r="BF770" i="26"/>
  <c r="BG770" i="26"/>
  <c r="AA771" i="26"/>
  <c r="AI771" i="26" s="1"/>
  <c r="AF771" i="26"/>
  <c r="AG771" i="26"/>
  <c r="AH771" i="26"/>
  <c r="BF771" i="26"/>
  <c r="BG771" i="26"/>
  <c r="AA772" i="26"/>
  <c r="AI772" i="26" s="1"/>
  <c r="AF772" i="26"/>
  <c r="AG772" i="26"/>
  <c r="AH772" i="26"/>
  <c r="BF772" i="26"/>
  <c r="BG772" i="26"/>
  <c r="AA773" i="26"/>
  <c r="AI773" i="26" s="1"/>
  <c r="AF773" i="26"/>
  <c r="AG773" i="26"/>
  <c r="AH773" i="26"/>
  <c r="BF773" i="26"/>
  <c r="BG773" i="26"/>
  <c r="AA774" i="26"/>
  <c r="AI774" i="26" s="1"/>
  <c r="AF774" i="26"/>
  <c r="AG774" i="26"/>
  <c r="AH774" i="26"/>
  <c r="AA775" i="26"/>
  <c r="AI775" i="26" s="1"/>
  <c r="AF775" i="26"/>
  <c r="AG775" i="26"/>
  <c r="AH775" i="26"/>
  <c r="BF775" i="26"/>
  <c r="BG775" i="26"/>
  <c r="AA776" i="26"/>
  <c r="AI776" i="26" s="1"/>
  <c r="AF776" i="26"/>
  <c r="AG776" i="26"/>
  <c r="AH776" i="26"/>
  <c r="BF776" i="26"/>
  <c r="BG776" i="26"/>
  <c r="AA777" i="26"/>
  <c r="AI777" i="26" s="1"/>
  <c r="AF777" i="26"/>
  <c r="AG777" i="26"/>
  <c r="AH777" i="26"/>
  <c r="BF777" i="26"/>
  <c r="BG777" i="26"/>
  <c r="AA778" i="26"/>
  <c r="AI778" i="26" s="1"/>
  <c r="AF778" i="26"/>
  <c r="AG778" i="26"/>
  <c r="AH778" i="26"/>
  <c r="BF778" i="26"/>
  <c r="BG778" i="26"/>
  <c r="AA779" i="26"/>
  <c r="AI779" i="26" s="1"/>
  <c r="AF779" i="26"/>
  <c r="AG779" i="26"/>
  <c r="AH779" i="26"/>
  <c r="BF779" i="26"/>
  <c r="BG779" i="26"/>
  <c r="AA780" i="26"/>
  <c r="AI780" i="26" s="1"/>
  <c r="AF780" i="26"/>
  <c r="AG780" i="26"/>
  <c r="AH780" i="26"/>
  <c r="BF780" i="26"/>
  <c r="BG780" i="26"/>
  <c r="AA781" i="26"/>
  <c r="AI781" i="26" s="1"/>
  <c r="AF781" i="26"/>
  <c r="AG781" i="26"/>
  <c r="AH781" i="26"/>
  <c r="BF781" i="26"/>
  <c r="BG781" i="26"/>
  <c r="AA782" i="26"/>
  <c r="AI782" i="26" s="1"/>
  <c r="AF782" i="26"/>
  <c r="AG782" i="26"/>
  <c r="AH782" i="26"/>
  <c r="BF782" i="26"/>
  <c r="BG782" i="26"/>
  <c r="AA783" i="26"/>
  <c r="AI783" i="26" s="1"/>
  <c r="AF783" i="26"/>
  <c r="AG783" i="26"/>
  <c r="AH783" i="26"/>
  <c r="BF783" i="26"/>
  <c r="BG783" i="26"/>
  <c r="AA784" i="26"/>
  <c r="AI784" i="26" s="1"/>
  <c r="AF784" i="26"/>
  <c r="AG784" i="26"/>
  <c r="AH784" i="26"/>
  <c r="BF784" i="26"/>
  <c r="BG784" i="26"/>
  <c r="AA785" i="26"/>
  <c r="AI785" i="26" s="1"/>
  <c r="AF785" i="26"/>
  <c r="AG785" i="26"/>
  <c r="AH785" i="26"/>
  <c r="BF785" i="26"/>
  <c r="BG785" i="26"/>
  <c r="AA786" i="26"/>
  <c r="AI786" i="26" s="1"/>
  <c r="AF786" i="26"/>
  <c r="AG786" i="26"/>
  <c r="AH786" i="26"/>
  <c r="BF786" i="26"/>
  <c r="BG786" i="26"/>
  <c r="AA787" i="26"/>
  <c r="AI787" i="26" s="1"/>
  <c r="AF787" i="26"/>
  <c r="AG787" i="26"/>
  <c r="AH787" i="26"/>
  <c r="BF787" i="26"/>
  <c r="BG787" i="26"/>
  <c r="AA788" i="26"/>
  <c r="AI788" i="26" s="1"/>
  <c r="AF788" i="26"/>
  <c r="AG788" i="26"/>
  <c r="AH788" i="26"/>
  <c r="BF788" i="26"/>
  <c r="BG788" i="26"/>
  <c r="AA789" i="26"/>
  <c r="AI789" i="26" s="1"/>
  <c r="AF789" i="26"/>
  <c r="AG789" i="26"/>
  <c r="AH789" i="26"/>
  <c r="BF789" i="26"/>
  <c r="BG789" i="26"/>
  <c r="AA790" i="26"/>
  <c r="AI790" i="26" s="1"/>
  <c r="AF790" i="26"/>
  <c r="AG790" i="26"/>
  <c r="AH790" i="26"/>
  <c r="BF790" i="26"/>
  <c r="BG790" i="26"/>
  <c r="AA791" i="26"/>
  <c r="AI791" i="26" s="1"/>
  <c r="AF791" i="26"/>
  <c r="AG791" i="26"/>
  <c r="AH791" i="26"/>
  <c r="BF791" i="26"/>
  <c r="BG791" i="26"/>
  <c r="AA792" i="26"/>
  <c r="AI792" i="26" s="1"/>
  <c r="AF792" i="26"/>
  <c r="AG792" i="26"/>
  <c r="AH792" i="26"/>
  <c r="BF792" i="26"/>
  <c r="BG792" i="26"/>
  <c r="AA793" i="26"/>
  <c r="AI793" i="26" s="1"/>
  <c r="AF793" i="26"/>
  <c r="AG793" i="26"/>
  <c r="AH793" i="26"/>
  <c r="BF793" i="26"/>
  <c r="BG793" i="26"/>
  <c r="AA794" i="26"/>
  <c r="AI794" i="26" s="1"/>
  <c r="AF794" i="26"/>
  <c r="AG794" i="26"/>
  <c r="AH794" i="26"/>
  <c r="BF794" i="26"/>
  <c r="BG794" i="26"/>
  <c r="AA795" i="26"/>
  <c r="AI795" i="26" s="1"/>
  <c r="AF795" i="26"/>
  <c r="AG795" i="26"/>
  <c r="AH795" i="26"/>
  <c r="BF795" i="26"/>
  <c r="BG795" i="26"/>
  <c r="AA796" i="26"/>
  <c r="AI796" i="26" s="1"/>
  <c r="AF796" i="26"/>
  <c r="AG796" i="26"/>
  <c r="AH796" i="26"/>
  <c r="BF796" i="26"/>
  <c r="BG796" i="26"/>
  <c r="AA797" i="26"/>
  <c r="AI797" i="26" s="1"/>
  <c r="AF797" i="26"/>
  <c r="AG797" i="26"/>
  <c r="AH797" i="26"/>
  <c r="BF797" i="26"/>
  <c r="BG797" i="26"/>
  <c r="AA798" i="26"/>
  <c r="AI798" i="26" s="1"/>
  <c r="AF798" i="26"/>
  <c r="AG798" i="26"/>
  <c r="AH798" i="26"/>
  <c r="BF798" i="26"/>
  <c r="BG798" i="26"/>
  <c r="AA799" i="26"/>
  <c r="AI799" i="26" s="1"/>
  <c r="AF799" i="26"/>
  <c r="AG799" i="26"/>
  <c r="AH799" i="26"/>
  <c r="BF799" i="26"/>
  <c r="BG799" i="26"/>
  <c r="AA815" i="26"/>
  <c r="AI815" i="26" s="1"/>
  <c r="AF815" i="26"/>
  <c r="AG815" i="26"/>
  <c r="AH815" i="26"/>
  <c r="BF815" i="26"/>
  <c r="BG815" i="26"/>
  <c r="AA816" i="26"/>
  <c r="AI816" i="26" s="1"/>
  <c r="AF816" i="26"/>
  <c r="AG816" i="26"/>
  <c r="AH816" i="26"/>
  <c r="BF816" i="26"/>
  <c r="BG816" i="26"/>
  <c r="AA817" i="26"/>
  <c r="AI817" i="26" s="1"/>
  <c r="AF817" i="26"/>
  <c r="AG817" i="26"/>
  <c r="AH817" i="26"/>
  <c r="BF817" i="26"/>
  <c r="BG817" i="26"/>
  <c r="AA800" i="26"/>
  <c r="AI800" i="26" s="1"/>
  <c r="AF800" i="26"/>
  <c r="AG800" i="26"/>
  <c r="AH800" i="26"/>
  <c r="BF800" i="26"/>
  <c r="BG800" i="26"/>
  <c r="AA801" i="26"/>
  <c r="AI801" i="26" s="1"/>
  <c r="AF801" i="26"/>
  <c r="AG801" i="26"/>
  <c r="AH801" i="26"/>
  <c r="BF801" i="26"/>
  <c r="BG801" i="26"/>
  <c r="AA802" i="26"/>
  <c r="AI802" i="26" s="1"/>
  <c r="AF802" i="26"/>
  <c r="AG802" i="26"/>
  <c r="AH802" i="26"/>
  <c r="BF802" i="26"/>
  <c r="BG802" i="26"/>
  <c r="AA803" i="26"/>
  <c r="AI803" i="26" s="1"/>
  <c r="AF803" i="26"/>
  <c r="AG803" i="26"/>
  <c r="AH803" i="26"/>
  <c r="BF803" i="26"/>
  <c r="BG803" i="26"/>
  <c r="AA804" i="26"/>
  <c r="AI804" i="26" s="1"/>
  <c r="AF804" i="26"/>
  <c r="AG804" i="26"/>
  <c r="AH804" i="26"/>
  <c r="BF804" i="26"/>
  <c r="BG804" i="26"/>
  <c r="AA805" i="26"/>
  <c r="AI805" i="26" s="1"/>
  <c r="AF805" i="26"/>
  <c r="AG805" i="26"/>
  <c r="AH805" i="26"/>
  <c r="BF805" i="26"/>
  <c r="BG805" i="26"/>
  <c r="AA806" i="26"/>
  <c r="AI806" i="26" s="1"/>
  <c r="AF806" i="26"/>
  <c r="AG806" i="26"/>
  <c r="AH806" i="26"/>
  <c r="BF806" i="26"/>
  <c r="BG806" i="26"/>
  <c r="AA807" i="26"/>
  <c r="AI807" i="26" s="1"/>
  <c r="AF807" i="26"/>
  <c r="AG807" i="26"/>
  <c r="AH807" i="26"/>
  <c r="BF807" i="26"/>
  <c r="BG807" i="26"/>
  <c r="AA808" i="26"/>
  <c r="AI808" i="26" s="1"/>
  <c r="AF808" i="26"/>
  <c r="AG808" i="26"/>
  <c r="AH808" i="26"/>
  <c r="BF808" i="26"/>
  <c r="BG808" i="26"/>
  <c r="AA809" i="26"/>
  <c r="AI809" i="26" s="1"/>
  <c r="AF809" i="26"/>
  <c r="AG809" i="26"/>
  <c r="AH809" i="26"/>
  <c r="BF809" i="26"/>
  <c r="BG809" i="26"/>
  <c r="AA810" i="26"/>
  <c r="AI810" i="26" s="1"/>
  <c r="AF810" i="26"/>
  <c r="AG810" i="26"/>
  <c r="AH810" i="26"/>
  <c r="BF810" i="26"/>
  <c r="BG810" i="26"/>
  <c r="AA811" i="26"/>
  <c r="AI811" i="26" s="1"/>
  <c r="AF811" i="26"/>
  <c r="AG811" i="26"/>
  <c r="AH811" i="26"/>
  <c r="BF811" i="26"/>
  <c r="BG811" i="26"/>
  <c r="AA1171" i="26"/>
  <c r="AI1171" i="26" s="1"/>
  <c r="AF1171" i="26"/>
  <c r="AG1171" i="26"/>
  <c r="AH1171" i="26"/>
  <c r="BF1171" i="26"/>
  <c r="BG1171" i="26"/>
  <c r="AA812" i="26"/>
  <c r="AI812" i="26" s="1"/>
  <c r="AF812" i="26"/>
  <c r="AG812" i="26"/>
  <c r="AH812" i="26"/>
  <c r="BF812" i="26"/>
  <c r="BG812" i="26"/>
  <c r="AA898" i="26"/>
  <c r="AI898" i="26" s="1"/>
  <c r="AF898" i="26"/>
  <c r="AG898" i="26"/>
  <c r="AH898" i="26"/>
  <c r="BF898" i="26"/>
  <c r="BG898" i="26"/>
  <c r="AA899" i="26"/>
  <c r="AI899" i="26" s="1"/>
  <c r="AF899" i="26"/>
  <c r="AG899" i="26"/>
  <c r="AH899" i="26"/>
  <c r="BF899" i="26"/>
  <c r="BG899" i="26"/>
  <c r="AA813" i="26"/>
  <c r="AI813" i="26" s="1"/>
  <c r="AF813" i="26"/>
  <c r="AG813" i="26"/>
  <c r="AH813" i="26"/>
  <c r="BF813" i="26"/>
  <c r="BG813" i="26"/>
  <c r="AA814" i="26"/>
  <c r="AI814" i="26" s="1"/>
  <c r="AF814" i="26"/>
  <c r="AG814" i="26"/>
  <c r="AH814" i="26"/>
  <c r="BF814" i="26"/>
  <c r="BG814" i="26"/>
  <c r="AA818" i="26"/>
  <c r="AI818" i="26" s="1"/>
  <c r="AF818" i="26"/>
  <c r="AG818" i="26"/>
  <c r="AH818" i="26"/>
  <c r="BF818" i="26"/>
  <c r="BG818" i="26"/>
  <c r="AA819" i="26"/>
  <c r="AI819" i="26" s="1"/>
  <c r="AF819" i="26"/>
  <c r="AG819" i="26"/>
  <c r="AH819" i="26"/>
  <c r="BF819" i="26"/>
  <c r="BG819" i="26"/>
  <c r="AA820" i="26"/>
  <c r="AI820" i="26" s="1"/>
  <c r="AF820" i="26"/>
  <c r="AG820" i="26"/>
  <c r="AH820" i="26"/>
  <c r="BF820" i="26"/>
  <c r="BG820" i="26"/>
  <c r="AA821" i="26"/>
  <c r="AI821" i="26" s="1"/>
  <c r="AF821" i="26"/>
  <c r="AG821" i="26"/>
  <c r="AH821" i="26"/>
  <c r="BF821" i="26"/>
  <c r="BG821" i="26"/>
  <c r="AA822" i="26"/>
  <c r="AI822" i="26" s="1"/>
  <c r="AF822" i="26"/>
  <c r="AG822" i="26"/>
  <c r="AH822" i="26"/>
  <c r="BF822" i="26"/>
  <c r="BG822" i="26"/>
  <c r="AA823" i="26"/>
  <c r="AI823" i="26" s="1"/>
  <c r="AF823" i="26"/>
  <c r="AG823" i="26"/>
  <c r="AH823" i="26"/>
  <c r="BF823" i="26"/>
  <c r="BG823" i="26"/>
  <c r="AA824" i="26"/>
  <c r="AI824" i="26" s="1"/>
  <c r="AF824" i="26"/>
  <c r="AG824" i="26"/>
  <c r="AH824" i="26"/>
  <c r="BF824" i="26"/>
  <c r="BG824" i="26"/>
  <c r="AA825" i="26"/>
  <c r="AI825" i="26" s="1"/>
  <c r="AF825" i="26"/>
  <c r="AG825" i="26"/>
  <c r="AH825" i="26"/>
  <c r="BF825" i="26"/>
  <c r="BG825" i="26"/>
  <c r="AA826" i="26"/>
  <c r="AI826" i="26" s="1"/>
  <c r="AF826" i="26"/>
  <c r="AG826" i="26"/>
  <c r="AH826" i="26"/>
  <c r="BF826" i="26"/>
  <c r="BG826" i="26"/>
  <c r="AA827" i="26"/>
  <c r="AI827" i="26" s="1"/>
  <c r="AF827" i="26"/>
  <c r="AG827" i="26"/>
  <c r="AH827" i="26"/>
  <c r="BF827" i="26"/>
  <c r="BG827" i="26"/>
  <c r="AA828" i="26"/>
  <c r="AI828" i="26" s="1"/>
  <c r="AF828" i="26"/>
  <c r="AG828" i="26"/>
  <c r="AH828" i="26"/>
  <c r="BF828" i="26"/>
  <c r="BG828" i="26"/>
  <c r="AA829" i="26"/>
  <c r="AI829" i="26" s="1"/>
  <c r="AF829" i="26"/>
  <c r="AG829" i="26"/>
  <c r="AH829" i="26"/>
  <c r="BF829" i="26"/>
  <c r="BG829" i="26"/>
  <c r="AA830" i="26"/>
  <c r="AI830" i="26" s="1"/>
  <c r="AF830" i="26"/>
  <c r="AG830" i="26"/>
  <c r="AH830" i="26"/>
  <c r="BF830" i="26"/>
  <c r="BG830" i="26"/>
  <c r="AA831" i="26"/>
  <c r="AI831" i="26" s="1"/>
  <c r="AF831" i="26"/>
  <c r="AG831" i="26"/>
  <c r="AH831" i="26"/>
  <c r="BF831" i="26"/>
  <c r="BG831" i="26"/>
  <c r="AA832" i="26"/>
  <c r="AI832" i="26" s="1"/>
  <c r="AF832" i="26"/>
  <c r="AG832" i="26"/>
  <c r="AH832" i="26"/>
  <c r="BF832" i="26"/>
  <c r="BG832" i="26"/>
  <c r="AA833" i="26"/>
  <c r="AI833" i="26" s="1"/>
  <c r="AF833" i="26"/>
  <c r="AG833" i="26"/>
  <c r="AH833" i="26"/>
  <c r="BF833" i="26"/>
  <c r="BG833" i="26"/>
  <c r="AA834" i="26"/>
  <c r="AI834" i="26" s="1"/>
  <c r="AF834" i="26"/>
  <c r="AG834" i="26"/>
  <c r="AH834" i="26"/>
  <c r="BF834" i="26"/>
  <c r="BG834" i="26"/>
  <c r="AA835" i="26"/>
  <c r="AI835" i="26" s="1"/>
  <c r="AF835" i="26"/>
  <c r="AG835" i="26"/>
  <c r="AH835" i="26"/>
  <c r="BF835" i="26"/>
  <c r="BG835" i="26"/>
  <c r="AA836" i="26"/>
  <c r="AI836" i="26" s="1"/>
  <c r="AF836" i="26"/>
  <c r="AG836" i="26"/>
  <c r="AH836" i="26"/>
  <c r="BF836" i="26"/>
  <c r="BG836" i="26"/>
  <c r="AA837" i="26"/>
  <c r="AI837" i="26" s="1"/>
  <c r="AF837" i="26"/>
  <c r="AG837" i="26"/>
  <c r="AH837" i="26"/>
  <c r="BF837" i="26"/>
  <c r="BG837" i="26"/>
  <c r="AA838" i="26"/>
  <c r="AI838" i="26" s="1"/>
  <c r="AF838" i="26"/>
  <c r="AG838" i="26"/>
  <c r="AH838" i="26"/>
  <c r="BF838" i="26"/>
  <c r="BG838" i="26"/>
  <c r="AA839" i="26"/>
  <c r="AI839" i="26" s="1"/>
  <c r="AF839" i="26"/>
  <c r="AG839" i="26"/>
  <c r="AH839" i="26"/>
  <c r="BF839" i="26"/>
  <c r="BG839" i="26"/>
  <c r="AA840" i="26"/>
  <c r="AI840" i="26" s="1"/>
  <c r="AF840" i="26"/>
  <c r="AG840" i="26"/>
  <c r="AH840" i="26"/>
  <c r="BF840" i="26"/>
  <c r="BG840" i="26"/>
  <c r="AA844" i="26"/>
  <c r="AI844" i="26" s="1"/>
  <c r="AF844" i="26"/>
  <c r="AG844" i="26"/>
  <c r="AH844" i="26"/>
  <c r="BF844" i="26"/>
  <c r="BG844" i="26"/>
  <c r="AA845" i="26"/>
  <c r="AI845" i="26" s="1"/>
  <c r="AF845" i="26"/>
  <c r="AG845" i="26"/>
  <c r="AH845" i="26"/>
  <c r="BF845" i="26"/>
  <c r="BG845" i="26"/>
  <c r="AA841" i="26"/>
  <c r="AI841" i="26" s="1"/>
  <c r="AF841" i="26"/>
  <c r="AG841" i="26"/>
  <c r="AH841" i="26"/>
  <c r="BF841" i="26"/>
  <c r="BG841" i="26"/>
  <c r="AA842" i="26"/>
  <c r="AI842" i="26" s="1"/>
  <c r="AF842" i="26"/>
  <c r="AG842" i="26"/>
  <c r="AH842" i="26"/>
  <c r="BF842" i="26"/>
  <c r="BG842" i="26"/>
  <c r="AA843" i="26"/>
  <c r="AI843" i="26" s="1"/>
  <c r="AF843" i="26"/>
  <c r="AG843" i="26"/>
  <c r="AH843" i="26"/>
  <c r="BF843" i="26"/>
  <c r="BG843" i="26"/>
  <c r="AA846" i="26"/>
  <c r="AI846" i="26" s="1"/>
  <c r="AF846" i="26"/>
  <c r="AG846" i="26"/>
  <c r="AH846" i="26"/>
  <c r="BF846" i="26"/>
  <c r="BG846" i="26"/>
  <c r="AA888" i="26"/>
  <c r="AI888" i="26" s="1"/>
  <c r="AF888" i="26"/>
  <c r="AG888" i="26"/>
  <c r="AH888" i="26"/>
  <c r="BF888" i="26"/>
  <c r="BG888" i="26"/>
  <c r="AA847" i="26"/>
  <c r="AI847" i="26" s="1"/>
  <c r="AF847" i="26"/>
  <c r="AG847" i="26"/>
  <c r="AH847" i="26"/>
  <c r="BF847" i="26"/>
  <c r="BG847" i="26"/>
  <c r="AA848" i="26"/>
  <c r="AI848" i="26" s="1"/>
  <c r="AF848" i="26"/>
  <c r="AG848" i="26"/>
  <c r="AH848" i="26"/>
  <c r="BF848" i="26"/>
  <c r="BG848" i="26"/>
  <c r="AA849" i="26"/>
  <c r="AI849" i="26" s="1"/>
  <c r="AF849" i="26"/>
  <c r="AG849" i="26"/>
  <c r="AH849" i="26"/>
  <c r="BF849" i="26"/>
  <c r="BG849" i="26"/>
  <c r="AA850" i="26"/>
  <c r="AI850" i="26" s="1"/>
  <c r="AF850" i="26"/>
  <c r="AG850" i="26"/>
  <c r="AH850" i="26"/>
  <c r="BF850" i="26"/>
  <c r="BG850" i="26"/>
  <c r="AA851" i="26"/>
  <c r="AI851" i="26" s="1"/>
  <c r="AF851" i="26"/>
  <c r="AG851" i="26"/>
  <c r="AH851" i="26"/>
  <c r="BF851" i="26"/>
  <c r="BG851" i="26"/>
  <c r="AA852" i="26"/>
  <c r="AI852" i="26" s="1"/>
  <c r="AF852" i="26"/>
  <c r="AG852" i="26"/>
  <c r="AH852" i="26"/>
  <c r="BF852" i="26"/>
  <c r="BG852" i="26"/>
  <c r="AA853" i="26"/>
  <c r="AI853" i="26" s="1"/>
  <c r="AF853" i="26"/>
  <c r="AG853" i="26"/>
  <c r="AH853" i="26"/>
  <c r="BF853" i="26"/>
  <c r="BG853" i="26"/>
  <c r="AA854" i="26"/>
  <c r="AI854" i="26" s="1"/>
  <c r="AF854" i="26"/>
  <c r="AG854" i="26"/>
  <c r="AH854" i="26"/>
  <c r="BF854" i="26"/>
  <c r="BG854" i="26"/>
  <c r="AA855" i="26"/>
  <c r="AI855" i="26" s="1"/>
  <c r="AF855" i="26"/>
  <c r="AG855" i="26"/>
  <c r="AH855" i="26"/>
  <c r="BF855" i="26"/>
  <c r="BG855" i="26"/>
  <c r="AA856" i="26"/>
  <c r="AI856" i="26" s="1"/>
  <c r="AF856" i="26"/>
  <c r="AG856" i="26"/>
  <c r="AH856" i="26"/>
  <c r="BF856" i="26"/>
  <c r="BG856" i="26"/>
  <c r="AA857" i="26"/>
  <c r="AI857" i="26" s="1"/>
  <c r="AF857" i="26"/>
  <c r="AG857" i="26"/>
  <c r="AH857" i="26"/>
  <c r="BF857" i="26"/>
  <c r="BG857" i="26"/>
  <c r="AA858" i="26"/>
  <c r="AI858" i="26" s="1"/>
  <c r="AF858" i="26"/>
  <c r="AG858" i="26"/>
  <c r="AH858" i="26"/>
  <c r="BF858" i="26"/>
  <c r="BG858" i="26"/>
  <c r="AA859" i="26"/>
  <c r="AI859" i="26" s="1"/>
  <c r="AF859" i="26"/>
  <c r="AG859" i="26"/>
  <c r="AH859" i="26"/>
  <c r="BF859" i="26"/>
  <c r="BG859" i="26"/>
  <c r="AA860" i="26"/>
  <c r="AI860" i="26" s="1"/>
  <c r="AF860" i="26"/>
  <c r="AG860" i="26"/>
  <c r="AH860" i="26"/>
  <c r="BF860" i="26"/>
  <c r="BG860" i="26"/>
  <c r="AA861" i="26"/>
  <c r="AI861" i="26" s="1"/>
  <c r="AF861" i="26"/>
  <c r="AG861" i="26"/>
  <c r="AH861" i="26"/>
  <c r="BF861" i="26"/>
  <c r="BG861" i="26"/>
  <c r="AA862" i="26"/>
  <c r="AI862" i="26" s="1"/>
  <c r="AF862" i="26"/>
  <c r="AG862" i="26"/>
  <c r="AH862" i="26"/>
  <c r="BF862" i="26"/>
  <c r="BG862" i="26"/>
  <c r="AA863" i="26"/>
  <c r="AI863" i="26" s="1"/>
  <c r="AF863" i="26"/>
  <c r="AG863" i="26"/>
  <c r="AH863" i="26"/>
  <c r="BF863" i="26"/>
  <c r="BG863" i="26"/>
  <c r="AA864" i="26"/>
  <c r="AI864" i="26" s="1"/>
  <c r="AF864" i="26"/>
  <c r="AG864" i="26"/>
  <c r="AH864" i="26"/>
  <c r="BF864" i="26"/>
  <c r="BG864" i="26"/>
  <c r="AA886" i="26"/>
  <c r="AI886" i="26" s="1"/>
  <c r="AF886" i="26"/>
  <c r="AG886" i="26"/>
  <c r="AH886" i="26"/>
  <c r="BF886" i="26"/>
  <c r="BG886" i="26"/>
  <c r="AA887" i="26"/>
  <c r="AI887" i="26" s="1"/>
  <c r="AF887" i="26"/>
  <c r="AG887" i="26"/>
  <c r="AH887" i="26"/>
  <c r="BF887" i="26"/>
  <c r="BG887" i="26"/>
  <c r="AA889" i="26"/>
  <c r="AI889" i="26" s="1"/>
  <c r="AF889" i="26"/>
  <c r="AG889" i="26"/>
  <c r="AH889" i="26"/>
  <c r="BF889" i="26"/>
  <c r="BG889" i="26"/>
  <c r="AA865" i="26"/>
  <c r="AI865" i="26" s="1"/>
  <c r="AF865" i="26"/>
  <c r="AG865" i="26"/>
  <c r="AH865" i="26"/>
  <c r="BF865" i="26"/>
  <c r="BG865" i="26"/>
  <c r="AA866" i="26"/>
  <c r="AI866" i="26" s="1"/>
  <c r="AF866" i="26"/>
  <c r="AG866" i="26"/>
  <c r="AH866" i="26"/>
  <c r="BF866" i="26"/>
  <c r="BG866" i="26"/>
  <c r="AA867" i="26"/>
  <c r="AI867" i="26" s="1"/>
  <c r="AF867" i="26"/>
  <c r="AG867" i="26"/>
  <c r="AH867" i="26"/>
  <c r="BF867" i="26"/>
  <c r="BG867" i="26"/>
  <c r="AA868" i="26"/>
  <c r="AI868" i="26" s="1"/>
  <c r="AF868" i="26"/>
  <c r="AG868" i="26"/>
  <c r="AH868" i="26"/>
  <c r="BF868" i="26"/>
  <c r="BG868" i="26"/>
  <c r="AA869" i="26"/>
  <c r="AI869" i="26" s="1"/>
  <c r="AF869" i="26"/>
  <c r="AG869" i="26"/>
  <c r="AH869" i="26"/>
  <c r="BF869" i="26"/>
  <c r="BG869" i="26"/>
  <c r="AA870" i="26"/>
  <c r="AI870" i="26" s="1"/>
  <c r="AF870" i="26"/>
  <c r="AG870" i="26"/>
  <c r="AH870" i="26"/>
  <c r="BF870" i="26"/>
  <c r="BG870" i="26"/>
  <c r="AA890" i="26"/>
  <c r="AI890" i="26" s="1"/>
  <c r="AF890" i="26"/>
  <c r="AG890" i="26"/>
  <c r="AH890" i="26"/>
  <c r="BF890" i="26"/>
  <c r="BG890" i="26"/>
  <c r="AA871" i="26"/>
  <c r="AI871" i="26" s="1"/>
  <c r="AF871" i="26"/>
  <c r="AG871" i="26"/>
  <c r="AH871" i="26"/>
  <c r="BF871" i="26"/>
  <c r="BG871" i="26"/>
  <c r="AA872" i="26"/>
  <c r="AI872" i="26" s="1"/>
  <c r="AF872" i="26"/>
  <c r="AG872" i="26"/>
  <c r="AH872" i="26"/>
  <c r="BF872" i="26"/>
  <c r="BG872" i="26"/>
  <c r="AA873" i="26"/>
  <c r="AI873" i="26" s="1"/>
  <c r="AF873" i="26"/>
  <c r="AG873" i="26"/>
  <c r="AH873" i="26"/>
  <c r="BF873" i="26"/>
  <c r="BG873" i="26"/>
  <c r="AA874" i="26"/>
  <c r="AI874" i="26" s="1"/>
  <c r="AF874" i="26"/>
  <c r="AG874" i="26"/>
  <c r="AH874" i="26"/>
  <c r="BF874" i="26"/>
  <c r="BG874" i="26"/>
  <c r="AA875" i="26"/>
  <c r="AI875" i="26" s="1"/>
  <c r="AF875" i="26"/>
  <c r="AG875" i="26"/>
  <c r="AH875" i="26"/>
  <c r="BF875" i="26"/>
  <c r="BG875" i="26"/>
  <c r="AA876" i="26"/>
  <c r="AI876" i="26" s="1"/>
  <c r="AF876" i="26"/>
  <c r="AG876" i="26"/>
  <c r="AH876" i="26"/>
  <c r="BF876" i="26"/>
  <c r="BG876" i="26"/>
  <c r="AA877" i="26"/>
  <c r="AI877" i="26" s="1"/>
  <c r="AF877" i="26"/>
  <c r="AG877" i="26"/>
  <c r="AH877" i="26"/>
  <c r="BF877" i="26"/>
  <c r="BG877" i="26"/>
  <c r="AA878" i="26"/>
  <c r="AI878" i="26" s="1"/>
  <c r="AF878" i="26"/>
  <c r="AG878" i="26"/>
  <c r="AH878" i="26"/>
  <c r="BF878" i="26"/>
  <c r="BG878" i="26"/>
  <c r="AA879" i="26"/>
  <c r="AI879" i="26" s="1"/>
  <c r="AF879" i="26"/>
  <c r="AG879" i="26"/>
  <c r="AH879" i="26"/>
  <c r="BF879" i="26"/>
  <c r="BG879" i="26"/>
  <c r="AA880" i="26"/>
  <c r="AI880" i="26" s="1"/>
  <c r="AF880" i="26"/>
  <c r="AG880" i="26"/>
  <c r="AH880" i="26"/>
  <c r="BF880" i="26"/>
  <c r="BG880" i="26"/>
  <c r="AA881" i="26"/>
  <c r="AI881" i="26" s="1"/>
  <c r="AF881" i="26"/>
  <c r="AG881" i="26"/>
  <c r="AH881" i="26"/>
  <c r="BF881" i="26"/>
  <c r="BG881" i="26"/>
  <c r="AA882" i="26"/>
  <c r="AI882" i="26" s="1"/>
  <c r="AF882" i="26"/>
  <c r="AG882" i="26"/>
  <c r="AH882" i="26"/>
  <c r="BF882" i="26"/>
  <c r="BG882" i="26"/>
  <c r="AA883" i="26"/>
  <c r="AI883" i="26" s="1"/>
  <c r="AF883" i="26"/>
  <c r="AG883" i="26"/>
  <c r="AH883" i="26"/>
  <c r="BF883" i="26"/>
  <c r="BG883" i="26"/>
  <c r="AA1162" i="26"/>
  <c r="AI1162" i="26" s="1"/>
  <c r="AF1162" i="26"/>
  <c r="AG1162" i="26"/>
  <c r="AH1162" i="26"/>
  <c r="BF1162" i="26"/>
  <c r="BG1162" i="26"/>
  <c r="AA910" i="26"/>
  <c r="AI910" i="26" s="1"/>
  <c r="AF910" i="26"/>
  <c r="AG910" i="26"/>
  <c r="AH910" i="26"/>
  <c r="BF910" i="26"/>
  <c r="BG910" i="26"/>
  <c r="AA884" i="26"/>
  <c r="AI884" i="26" s="1"/>
  <c r="AF884" i="26"/>
  <c r="AG884" i="26"/>
  <c r="AH884" i="26"/>
  <c r="BF884" i="26"/>
  <c r="BG884" i="26"/>
  <c r="AA911" i="26"/>
  <c r="AI911" i="26" s="1"/>
  <c r="AF911" i="26"/>
  <c r="AG911" i="26"/>
  <c r="AH911" i="26"/>
  <c r="BF911" i="26"/>
  <c r="BG911" i="26"/>
  <c r="AA891" i="26"/>
  <c r="AI891" i="26" s="1"/>
  <c r="AF891" i="26"/>
  <c r="AG891" i="26"/>
  <c r="AH891" i="26"/>
  <c r="BF891" i="26"/>
  <c r="BG891" i="26"/>
  <c r="AA892" i="26"/>
  <c r="AI892" i="26" s="1"/>
  <c r="AF892" i="26"/>
  <c r="AG892" i="26"/>
  <c r="AH892" i="26"/>
  <c r="BF892" i="26"/>
  <c r="BG892" i="26"/>
  <c r="AA893" i="26"/>
  <c r="AI893" i="26" s="1"/>
  <c r="AF893" i="26"/>
  <c r="AG893" i="26"/>
  <c r="AH893" i="26"/>
  <c r="BF893" i="26"/>
  <c r="BG893" i="26"/>
  <c r="AA894" i="26"/>
  <c r="AI894" i="26" s="1"/>
  <c r="AF894" i="26"/>
  <c r="AG894" i="26"/>
  <c r="AH894" i="26"/>
  <c r="BF894" i="26"/>
  <c r="BG894" i="26"/>
  <c r="AA895" i="26"/>
  <c r="AI895" i="26" s="1"/>
  <c r="AF895" i="26"/>
  <c r="AG895" i="26"/>
  <c r="AH895" i="26"/>
  <c r="BF895" i="26"/>
  <c r="BG895" i="26"/>
  <c r="AA896" i="26"/>
  <c r="AI896" i="26" s="1"/>
  <c r="AF896" i="26"/>
  <c r="AG896" i="26"/>
  <c r="AH896" i="26"/>
  <c r="BF896" i="26"/>
  <c r="BG896" i="26"/>
  <c r="AA897" i="26"/>
  <c r="AI897" i="26" s="1"/>
  <c r="AF897" i="26"/>
  <c r="AG897" i="26"/>
  <c r="AH897" i="26"/>
  <c r="BF897" i="26"/>
  <c r="BG897" i="26"/>
  <c r="AA912" i="26"/>
  <c r="AI912" i="26" s="1"/>
  <c r="AF912" i="26"/>
  <c r="AG912" i="26"/>
  <c r="AH912" i="26"/>
  <c r="BF912" i="26"/>
  <c r="BG912" i="26"/>
  <c r="AA918" i="26"/>
  <c r="AI918" i="26" s="1"/>
  <c r="AF918" i="26"/>
  <c r="AG918" i="26"/>
  <c r="AH918" i="26"/>
  <c r="BF918" i="26"/>
  <c r="BG918" i="26"/>
  <c r="AA900" i="26"/>
  <c r="AI900" i="26" s="1"/>
  <c r="AF900" i="26"/>
  <c r="AG900" i="26"/>
  <c r="AH900" i="26"/>
  <c r="BF900" i="26"/>
  <c r="BG900" i="26"/>
  <c r="AA901" i="26"/>
  <c r="AI901" i="26" s="1"/>
  <c r="AF901" i="26"/>
  <c r="AG901" i="26"/>
  <c r="AH901" i="26"/>
  <c r="BF901" i="26"/>
  <c r="BG901" i="26"/>
  <c r="AA927" i="26"/>
  <c r="AI927" i="26" s="1"/>
  <c r="AF927" i="26"/>
  <c r="AG927" i="26"/>
  <c r="AH927" i="26"/>
  <c r="BF927" i="26"/>
  <c r="BG927" i="26"/>
  <c r="AA928" i="26"/>
  <c r="AI928" i="26" s="1"/>
  <c r="AF928" i="26"/>
  <c r="AG928" i="26"/>
  <c r="AH928" i="26"/>
  <c r="BF928" i="26"/>
  <c r="BG928" i="26"/>
  <c r="AA902" i="26"/>
  <c r="AI902" i="26" s="1"/>
  <c r="AF902" i="26"/>
  <c r="AG902" i="26"/>
  <c r="AH902" i="26"/>
  <c r="BF902" i="26"/>
  <c r="BG902" i="26"/>
  <c r="AA940" i="26"/>
  <c r="AI940" i="26" s="1"/>
  <c r="AF940" i="26"/>
  <c r="AG940" i="26"/>
  <c r="AH940" i="26"/>
  <c r="BF940" i="26"/>
  <c r="BG940" i="26"/>
  <c r="AA903" i="26"/>
  <c r="AI903" i="26" s="1"/>
  <c r="AF903" i="26"/>
  <c r="AG903" i="26"/>
  <c r="AH903" i="26"/>
  <c r="BF903" i="26"/>
  <c r="BG903" i="26"/>
  <c r="AA904" i="26"/>
  <c r="AI904" i="26" s="1"/>
  <c r="AF904" i="26"/>
  <c r="AG904" i="26"/>
  <c r="AH904" i="26"/>
  <c r="BF904" i="26"/>
  <c r="BG904" i="26"/>
  <c r="AA905" i="26"/>
  <c r="AI905" i="26" s="1"/>
  <c r="AF905" i="26"/>
  <c r="AG905" i="26"/>
  <c r="AH905" i="26"/>
  <c r="BF905" i="26"/>
  <c r="BG905" i="26"/>
  <c r="AA926" i="26"/>
  <c r="AI926" i="26" s="1"/>
  <c r="AF926" i="26"/>
  <c r="AG926" i="26"/>
  <c r="AH926" i="26"/>
  <c r="BF926" i="26"/>
  <c r="BG926" i="26"/>
  <c r="AA1172" i="26"/>
  <c r="AI1172" i="26" s="1"/>
  <c r="AF1172" i="26"/>
  <c r="AG1172" i="26"/>
  <c r="AH1172" i="26"/>
  <c r="BF1172" i="26"/>
  <c r="BG1172" i="26"/>
  <c r="AA919" i="26"/>
  <c r="AI919" i="26" s="1"/>
  <c r="AF919" i="26"/>
  <c r="AG919" i="26"/>
  <c r="AH919" i="26"/>
  <c r="BF919" i="26"/>
  <c r="BG919" i="26"/>
  <c r="AA913" i="26"/>
  <c r="AI913" i="26" s="1"/>
  <c r="AF913" i="26"/>
  <c r="AG913" i="26"/>
  <c r="AH913" i="26"/>
  <c r="BF913" i="26"/>
  <c r="BG913" i="26"/>
  <c r="AA914" i="26"/>
  <c r="AI914" i="26" s="1"/>
  <c r="AF914" i="26"/>
  <c r="AG914" i="26"/>
  <c r="AH914" i="26"/>
  <c r="BF914" i="26"/>
  <c r="BG914" i="26"/>
  <c r="AA920" i="26"/>
  <c r="AI920" i="26" s="1"/>
  <c r="AF920" i="26"/>
  <c r="AG920" i="26"/>
  <c r="AH920" i="26"/>
  <c r="BF920" i="26"/>
  <c r="BG920" i="26"/>
  <c r="AA943" i="26"/>
  <c r="AI943" i="26" s="1"/>
  <c r="AF943" i="26"/>
  <c r="AG943" i="26"/>
  <c r="AH943" i="26"/>
  <c r="BF943" i="26"/>
  <c r="BG943" i="26"/>
  <c r="AA921" i="26"/>
  <c r="AI921" i="26" s="1"/>
  <c r="AF921" i="26"/>
  <c r="AG921" i="26"/>
  <c r="AH921" i="26"/>
  <c r="BF921" i="26"/>
  <c r="BG921" i="26"/>
  <c r="AA922" i="26"/>
  <c r="AI922" i="26" s="1"/>
  <c r="AF922" i="26"/>
  <c r="AG922" i="26"/>
  <c r="AH922" i="26"/>
  <c r="BF922" i="26"/>
  <c r="BG922" i="26"/>
  <c r="AA941" i="26"/>
  <c r="AI941" i="26" s="1"/>
  <c r="AF941" i="26"/>
  <c r="AG941" i="26"/>
  <c r="AH941" i="26"/>
  <c r="BF941" i="26"/>
  <c r="BG941" i="26"/>
  <c r="AA929" i="26"/>
  <c r="AI929" i="26" s="1"/>
  <c r="AF929" i="26"/>
  <c r="AG929" i="26"/>
  <c r="AH929" i="26"/>
  <c r="BF929" i="26"/>
  <c r="BG929" i="26"/>
  <c r="AA923" i="26"/>
  <c r="AI923" i="26" s="1"/>
  <c r="AF923" i="26"/>
  <c r="AG923" i="26"/>
  <c r="AH923" i="26"/>
  <c r="BF923" i="26"/>
  <c r="BG923" i="26"/>
  <c r="AA1046" i="26"/>
  <c r="AI1046" i="26" s="1"/>
  <c r="AF1046" i="26"/>
  <c r="AG1046" i="26"/>
  <c r="AH1046" i="26"/>
  <c r="BF1046" i="26"/>
  <c r="BG1046" i="26"/>
  <c r="AA924" i="26"/>
  <c r="AI924" i="26" s="1"/>
  <c r="AF924" i="26"/>
  <c r="AG924" i="26"/>
  <c r="AH924" i="26"/>
  <c r="BF924" i="26"/>
  <c r="BG924" i="26"/>
  <c r="AA925" i="26"/>
  <c r="AI925" i="26" s="1"/>
  <c r="AF925" i="26"/>
  <c r="AG925" i="26"/>
  <c r="AH925" i="26"/>
  <c r="BF925" i="26"/>
  <c r="BG925" i="26"/>
  <c r="AA944" i="26"/>
  <c r="AI944" i="26" s="1"/>
  <c r="AF944" i="26"/>
  <c r="AG944" i="26"/>
  <c r="AH944" i="26"/>
  <c r="BF944" i="26"/>
  <c r="BG944" i="26"/>
  <c r="AA945" i="26"/>
  <c r="AI945" i="26" s="1"/>
  <c r="AF945" i="26"/>
  <c r="AG945" i="26"/>
  <c r="AH945" i="26"/>
  <c r="BF945" i="26"/>
  <c r="BG945" i="26"/>
  <c r="AA968" i="26"/>
  <c r="AI968" i="26" s="1"/>
  <c r="AF968" i="26"/>
  <c r="AG968" i="26"/>
  <c r="AH968" i="26"/>
  <c r="BF968" i="26"/>
  <c r="BG968" i="26"/>
  <c r="AA969" i="26"/>
  <c r="AI969" i="26" s="1"/>
  <c r="AF969" i="26"/>
  <c r="AG969" i="26"/>
  <c r="AH969" i="26"/>
  <c r="BF969" i="26"/>
  <c r="BG969" i="26"/>
  <c r="AA1001" i="26"/>
  <c r="AI1001" i="26" s="1"/>
  <c r="AF1001" i="26"/>
  <c r="AG1001" i="26"/>
  <c r="AH1001" i="26"/>
  <c r="BF1001" i="26"/>
  <c r="BG1001" i="26"/>
  <c r="AA1049" i="26"/>
  <c r="AI1049" i="26" s="1"/>
  <c r="AF1049" i="26"/>
  <c r="AG1049" i="26"/>
  <c r="AH1049" i="26"/>
  <c r="BF1049" i="26"/>
  <c r="BG1049" i="26"/>
  <c r="AA976" i="26"/>
  <c r="AI976" i="26" s="1"/>
  <c r="AF976" i="26"/>
  <c r="AG976" i="26"/>
  <c r="AH976" i="26"/>
  <c r="BF976" i="26"/>
  <c r="BG976" i="26"/>
  <c r="AA1050" i="26"/>
  <c r="AI1050" i="26" s="1"/>
  <c r="AF1050" i="26"/>
  <c r="AG1050" i="26"/>
  <c r="AH1050" i="26"/>
  <c r="BF1050" i="26"/>
  <c r="BG1050" i="26"/>
  <c r="AA1097" i="26"/>
  <c r="AI1097" i="26" s="1"/>
  <c r="AF1097" i="26"/>
  <c r="AG1097" i="26"/>
  <c r="AH1097" i="26"/>
  <c r="BF1097" i="26"/>
  <c r="BG1097" i="26"/>
  <c r="AA1047" i="26"/>
  <c r="AI1047" i="26" s="1"/>
  <c r="AF1047" i="26"/>
  <c r="AG1047" i="26"/>
  <c r="AH1047" i="26"/>
  <c r="BF1047" i="26"/>
  <c r="BG1047" i="26"/>
  <c r="AA981" i="26"/>
  <c r="AI981" i="26" s="1"/>
  <c r="AF981" i="26"/>
  <c r="AG981" i="26"/>
  <c r="AH981" i="26"/>
  <c r="BF981" i="26"/>
  <c r="BG981" i="26"/>
  <c r="AA982" i="26"/>
  <c r="AI982" i="26" s="1"/>
  <c r="AF982" i="26"/>
  <c r="AG982" i="26"/>
  <c r="AH982" i="26"/>
  <c r="BF982" i="26"/>
  <c r="BG982" i="26"/>
  <c r="AA983" i="26"/>
  <c r="AI983" i="26" s="1"/>
  <c r="AF983" i="26"/>
  <c r="AG983" i="26"/>
  <c r="AH983" i="26"/>
  <c r="BF983" i="26"/>
  <c r="BG983" i="26"/>
  <c r="AA930" i="26"/>
  <c r="AI930" i="26" s="1"/>
  <c r="AF930" i="26"/>
  <c r="AG930" i="26"/>
  <c r="AH930" i="26"/>
  <c r="BF930" i="26"/>
  <c r="BG930" i="26"/>
  <c r="AA931" i="26"/>
  <c r="AI931" i="26" s="1"/>
  <c r="AF931" i="26"/>
  <c r="AG931" i="26"/>
  <c r="AH931" i="26"/>
  <c r="BF931" i="26"/>
  <c r="BG931" i="26"/>
  <c r="AA966" i="26"/>
  <c r="AI966" i="26" s="1"/>
  <c r="AF966" i="26"/>
  <c r="AG966" i="26"/>
  <c r="AH966" i="26"/>
  <c r="BF966" i="26"/>
  <c r="BG966" i="26"/>
  <c r="AA967" i="26"/>
  <c r="AI967" i="26" s="1"/>
  <c r="AF967" i="26"/>
  <c r="AG967" i="26"/>
  <c r="AH967" i="26"/>
  <c r="BF967" i="26"/>
  <c r="BG967" i="26"/>
  <c r="AA1173" i="26"/>
  <c r="AI1173" i="26" s="1"/>
  <c r="AF1173" i="26"/>
  <c r="AG1173" i="26"/>
  <c r="AH1173" i="26"/>
  <c r="BF1173" i="26"/>
  <c r="BG1173" i="26"/>
  <c r="AA1174" i="26"/>
  <c r="AI1174" i="26" s="1"/>
  <c r="AF1174" i="26"/>
  <c r="AG1174" i="26"/>
  <c r="AH1174" i="26"/>
  <c r="BF1174" i="26"/>
  <c r="BG1174" i="26"/>
  <c r="AA1175" i="26"/>
  <c r="AI1175" i="26" s="1"/>
  <c r="AF1175" i="26"/>
  <c r="AG1175" i="26"/>
  <c r="AH1175" i="26"/>
  <c r="BF1175" i="26"/>
  <c r="BG1175" i="26"/>
  <c r="AA1006" i="26"/>
  <c r="AI1006" i="26" s="1"/>
  <c r="AF1006" i="26"/>
  <c r="AG1006" i="26"/>
  <c r="AH1006" i="26"/>
  <c r="BF1006" i="26"/>
  <c r="BG1006" i="26"/>
  <c r="AA1007" i="26"/>
  <c r="AI1007" i="26" s="1"/>
  <c r="AF1007" i="26"/>
  <c r="AG1007" i="26"/>
  <c r="AH1007" i="26"/>
  <c r="BF1007" i="26"/>
  <c r="BG1007" i="26"/>
  <c r="AA1008" i="26"/>
  <c r="AI1008" i="26" s="1"/>
  <c r="AF1008" i="26"/>
  <c r="AG1008" i="26"/>
  <c r="AH1008" i="26"/>
  <c r="BF1008" i="26"/>
  <c r="BG1008" i="26"/>
  <c r="AA1009" i="26"/>
  <c r="AI1009" i="26" s="1"/>
  <c r="AF1009" i="26"/>
  <c r="AG1009" i="26"/>
  <c r="AH1009" i="26"/>
  <c r="BF1009" i="26"/>
  <c r="BG1009" i="26"/>
  <c r="AA1010" i="26"/>
  <c r="AI1010" i="26" s="1"/>
  <c r="AF1010" i="26"/>
  <c r="AG1010" i="26"/>
  <c r="AH1010" i="26"/>
  <c r="BF1010" i="26"/>
  <c r="BG1010" i="26"/>
  <c r="AA1202" i="26"/>
  <c r="AI1202" i="26" s="1"/>
  <c r="AF1202" i="26"/>
  <c r="AG1202" i="26"/>
  <c r="AH1202" i="26"/>
  <c r="BF1202" i="26"/>
  <c r="BG1202" i="26"/>
  <c r="AA1224" i="26"/>
  <c r="AI1224" i="26" s="1"/>
  <c r="AF1224" i="26"/>
  <c r="AG1224" i="26"/>
  <c r="AH1224" i="26"/>
  <c r="BF1224" i="26"/>
  <c r="BG1224" i="26"/>
  <c r="AA1225" i="26"/>
  <c r="AI1225" i="26" s="1"/>
  <c r="AF1225" i="26"/>
  <c r="AG1225" i="26"/>
  <c r="AH1225" i="26"/>
  <c r="BF1225" i="26"/>
  <c r="BG1225" i="26"/>
  <c r="AA1226" i="26"/>
  <c r="AI1226" i="26" s="1"/>
  <c r="AF1226" i="26"/>
  <c r="AG1226" i="26"/>
  <c r="AH1226" i="26"/>
  <c r="BF1226" i="26"/>
  <c r="BG1226" i="26"/>
  <c r="AA1205" i="26"/>
  <c r="AI1205" i="26" s="1"/>
  <c r="AF1205" i="26"/>
  <c r="AG1205" i="26"/>
  <c r="AH1205" i="26"/>
  <c r="BF1205" i="26"/>
  <c r="BG1205" i="26"/>
  <c r="AA1227" i="26"/>
  <c r="AI1227" i="26" s="1"/>
  <c r="AF1227" i="26"/>
  <c r="AG1227" i="26"/>
  <c r="AH1227" i="26"/>
  <c r="BF1227" i="26"/>
  <c r="BG1227" i="26"/>
  <c r="AA1228" i="26"/>
  <c r="AI1228" i="26" s="1"/>
  <c r="AF1228" i="26"/>
  <c r="AG1228" i="26"/>
  <c r="AH1228" i="26"/>
  <c r="BF1228" i="26"/>
  <c r="BG1228" i="26"/>
  <c r="AA1229" i="26"/>
  <c r="AI1229" i="26" s="1"/>
  <c r="AF1229" i="26"/>
  <c r="AG1229" i="26"/>
  <c r="AH1229" i="26"/>
  <c r="BF1229" i="26"/>
  <c r="BG1229" i="26"/>
  <c r="AA1230" i="26"/>
  <c r="AI1230" i="26" s="1"/>
  <c r="AF1230" i="26"/>
  <c r="AG1230" i="26"/>
  <c r="AH1230" i="26"/>
  <c r="BF1230" i="26"/>
  <c r="BG1230" i="26"/>
  <c r="AA1231" i="26"/>
  <c r="AI1231" i="26" s="1"/>
  <c r="AF1231" i="26"/>
  <c r="AG1231" i="26"/>
  <c r="AH1231" i="26"/>
  <c r="BF1231" i="26"/>
  <c r="BG1231" i="26"/>
  <c r="AA1024" i="26"/>
  <c r="AI1024" i="26" s="1"/>
  <c r="AF1024" i="26"/>
  <c r="AG1024" i="26"/>
  <c r="AH1024" i="26"/>
  <c r="BF1024" i="26"/>
  <c r="BG1024" i="26"/>
  <c r="AA1025" i="26"/>
  <c r="AI1025" i="26" s="1"/>
  <c r="AF1025" i="26"/>
  <c r="AG1025" i="26"/>
  <c r="AH1025" i="26"/>
  <c r="BF1025" i="26"/>
  <c r="BG1025" i="26"/>
  <c r="AA1026" i="26"/>
  <c r="AI1026" i="26" s="1"/>
  <c r="AF1026" i="26"/>
  <c r="AG1026" i="26"/>
  <c r="AH1026" i="26"/>
  <c r="BF1026" i="26"/>
  <c r="BG1026" i="26"/>
  <c r="AA1035" i="26"/>
  <c r="AI1035" i="26" s="1"/>
  <c r="AF1035" i="26"/>
  <c r="AG1035" i="26"/>
  <c r="AH1035" i="26"/>
  <c r="BF1035" i="26"/>
  <c r="BG1035" i="26"/>
  <c r="AA1036" i="26"/>
  <c r="AI1036" i="26" s="1"/>
  <c r="AF1036" i="26"/>
  <c r="AG1036" i="26"/>
  <c r="AH1036" i="26"/>
  <c r="BF1036" i="26"/>
  <c r="BG1036" i="26"/>
  <c r="AA1037" i="26"/>
  <c r="AI1037" i="26" s="1"/>
  <c r="AF1037" i="26"/>
  <c r="AG1037" i="26"/>
  <c r="AH1037" i="26"/>
  <c r="BF1037" i="26"/>
  <c r="BG1037" i="26"/>
  <c r="AA1135" i="26"/>
  <c r="AI1135" i="26" s="1"/>
  <c r="AF1135" i="26"/>
  <c r="AG1135" i="26"/>
  <c r="AH1135" i="26"/>
  <c r="BF1135" i="26"/>
  <c r="BG1135" i="26"/>
  <c r="AA997" i="26"/>
  <c r="AI997" i="26" s="1"/>
  <c r="AF997" i="26"/>
  <c r="AG997" i="26"/>
  <c r="AH997" i="26"/>
  <c r="BF997" i="26"/>
  <c r="BG997" i="26"/>
  <c r="AA1061" i="26"/>
  <c r="AI1061" i="26" s="1"/>
  <c r="AF1061" i="26"/>
  <c r="AG1061" i="26"/>
  <c r="AH1061" i="26"/>
  <c r="BF1061" i="26"/>
  <c r="BG1061" i="26"/>
  <c r="AA998" i="26"/>
  <c r="AI998" i="26" s="1"/>
  <c r="AF998" i="26"/>
  <c r="AG998" i="26"/>
  <c r="AH998" i="26"/>
  <c r="BF998" i="26"/>
  <c r="BG998" i="26"/>
  <c r="AA1017" i="26"/>
  <c r="AI1017" i="26" s="1"/>
  <c r="AF1017" i="26"/>
  <c r="AG1017" i="26"/>
  <c r="AH1017" i="26"/>
  <c r="BF1017" i="26"/>
  <c r="BG1017" i="26"/>
  <c r="AA1018" i="26"/>
  <c r="AI1018" i="26" s="1"/>
  <c r="AF1018" i="26"/>
  <c r="AG1018" i="26"/>
  <c r="AH1018" i="26"/>
  <c r="BF1018" i="26"/>
  <c r="BG1018" i="26"/>
  <c r="AA1019" i="26"/>
  <c r="AI1019" i="26" s="1"/>
  <c r="AF1019" i="26"/>
  <c r="AG1019" i="26"/>
  <c r="AH1019" i="26"/>
  <c r="BF1019" i="26"/>
  <c r="BG1019" i="26"/>
  <c r="AA1020" i="26"/>
  <c r="AI1020" i="26" s="1"/>
  <c r="AF1020" i="26"/>
  <c r="AG1020" i="26"/>
  <c r="AH1020" i="26"/>
  <c r="BF1020" i="26"/>
  <c r="BG1020" i="26"/>
  <c r="AA1021" i="26"/>
  <c r="AI1021" i="26" s="1"/>
  <c r="AF1021" i="26"/>
  <c r="AG1021" i="26"/>
  <c r="AH1021" i="26"/>
  <c r="BF1021" i="26"/>
  <c r="BG1021" i="26"/>
  <c r="AA1032" i="26"/>
  <c r="AI1032" i="26" s="1"/>
  <c r="AF1032" i="26"/>
  <c r="AG1032" i="26"/>
  <c r="AH1032" i="26"/>
  <c r="BF1032" i="26"/>
  <c r="BG1032" i="26"/>
  <c r="AA1033" i="26"/>
  <c r="AI1033" i="26" s="1"/>
  <c r="AF1033" i="26"/>
  <c r="AG1033" i="26"/>
  <c r="AH1033" i="26"/>
  <c r="BF1033" i="26"/>
  <c r="BG1033" i="26"/>
  <c r="AA1062" i="26"/>
  <c r="AI1062" i="26" s="1"/>
  <c r="AF1062" i="26"/>
  <c r="AG1062" i="26"/>
  <c r="AH1062" i="26"/>
  <c r="BF1062" i="26"/>
  <c r="BG1062" i="26"/>
  <c r="AA1034" i="26"/>
  <c r="AI1034" i="26" s="1"/>
  <c r="AF1034" i="26"/>
  <c r="AG1034" i="26"/>
  <c r="AH1034" i="26"/>
  <c r="BF1034" i="26"/>
  <c r="BG1034" i="26"/>
  <c r="AA1066" i="26"/>
  <c r="AI1066" i="26" s="1"/>
  <c r="AF1066" i="26"/>
  <c r="AG1066" i="26"/>
  <c r="AH1066" i="26"/>
  <c r="BF1066" i="26"/>
  <c r="BG1066" i="26"/>
  <c r="AA1067" i="26"/>
  <c r="AI1067" i="26" s="1"/>
  <c r="AF1067" i="26"/>
  <c r="AG1067" i="26"/>
  <c r="AH1067" i="26"/>
  <c r="BF1067" i="26"/>
  <c r="BG1067" i="26"/>
  <c r="AA1068" i="26"/>
  <c r="AI1068" i="26" s="1"/>
  <c r="AF1068" i="26"/>
  <c r="AG1068" i="26"/>
  <c r="AH1068" i="26"/>
  <c r="BF1068" i="26"/>
  <c r="BG1068" i="26"/>
  <c r="AA1081" i="26"/>
  <c r="AI1081" i="26" s="1"/>
  <c r="AF1081" i="26"/>
  <c r="AG1081" i="26"/>
  <c r="AH1081" i="26"/>
  <c r="BF1081" i="26"/>
  <c r="BG1081" i="26"/>
  <c r="AA1082" i="26"/>
  <c r="AI1082" i="26" s="1"/>
  <c r="AF1082" i="26"/>
  <c r="AG1082" i="26"/>
  <c r="AH1082" i="26"/>
  <c r="BF1082" i="26"/>
  <c r="BG1082" i="26"/>
  <c r="AA1083" i="26"/>
  <c r="AI1083" i="26" s="1"/>
  <c r="AF1083" i="26"/>
  <c r="AG1083" i="26"/>
  <c r="AH1083" i="26"/>
  <c r="BF1083" i="26"/>
  <c r="BG1083" i="26"/>
  <c r="AA1136" i="26"/>
  <c r="AI1136" i="26" s="1"/>
  <c r="AF1136" i="26"/>
  <c r="AG1136" i="26"/>
  <c r="AH1136" i="26"/>
  <c r="BF1136" i="26"/>
  <c r="BG1136" i="26"/>
  <c r="AA1137" i="26"/>
  <c r="AI1137" i="26" s="1"/>
  <c r="AF1137" i="26"/>
  <c r="AG1137" i="26"/>
  <c r="AH1137" i="26"/>
  <c r="BF1137" i="26"/>
  <c r="BG1137" i="26"/>
  <c r="AA1138" i="26"/>
  <c r="AI1138" i="26" s="1"/>
  <c r="AF1138" i="26"/>
  <c r="AG1138" i="26"/>
  <c r="AH1138" i="26"/>
  <c r="BF1138" i="26"/>
  <c r="BG1138" i="26"/>
  <c r="AA1163" i="26"/>
  <c r="AI1163" i="26" s="1"/>
  <c r="AF1163" i="26"/>
  <c r="AG1163" i="26"/>
  <c r="AH1163" i="26"/>
  <c r="BF1163" i="26"/>
  <c r="BG1163" i="26"/>
  <c r="AA1164" i="26"/>
  <c r="AI1164" i="26" s="1"/>
  <c r="AF1164" i="26"/>
  <c r="AG1164" i="26"/>
  <c r="AH1164" i="26"/>
  <c r="BF1164" i="26"/>
  <c r="BG1164" i="26"/>
  <c r="AA1165" i="26"/>
  <c r="AI1165" i="26" s="1"/>
  <c r="AF1165" i="26"/>
  <c r="AG1165" i="26"/>
  <c r="AH1165" i="26"/>
  <c r="BF1165" i="26"/>
  <c r="BG1165" i="26"/>
  <c r="AA1166" i="26"/>
  <c r="AI1166" i="26" s="1"/>
  <c r="AF1166" i="26"/>
  <c r="AG1166" i="26"/>
  <c r="AH1166" i="26"/>
  <c r="BF1166" i="26"/>
  <c r="BG1166" i="26"/>
  <c r="AA1186" i="26"/>
  <c r="AI1186" i="26" s="1"/>
  <c r="AF1186" i="26"/>
  <c r="AG1186" i="26"/>
  <c r="AH1186" i="26"/>
  <c r="BF1186" i="26"/>
  <c r="BG1186" i="26"/>
  <c r="AA1187" i="26"/>
  <c r="AI1187" i="26" s="1"/>
  <c r="AF1187" i="26"/>
  <c r="AG1187" i="26"/>
  <c r="AH1187" i="26"/>
  <c r="BF1187" i="26"/>
  <c r="BG1187" i="26"/>
  <c r="AA1188" i="26"/>
  <c r="AI1188" i="26" s="1"/>
  <c r="AF1188" i="26"/>
  <c r="AG1188" i="26"/>
  <c r="AH1188" i="26"/>
  <c r="BF1188" i="26"/>
  <c r="BG1188" i="26"/>
  <c r="AA1189" i="26"/>
  <c r="AI1189" i="26" s="1"/>
  <c r="AF1189" i="26"/>
  <c r="AG1189" i="26"/>
  <c r="AH1189" i="26"/>
  <c r="BF1189" i="26"/>
  <c r="BG1189" i="26"/>
  <c r="AA1190" i="26"/>
  <c r="AI1190" i="26" s="1"/>
  <c r="AF1190" i="26"/>
  <c r="AG1190" i="26"/>
  <c r="AH1190" i="26"/>
  <c r="BF1190" i="26"/>
  <c r="BG1190" i="26"/>
  <c r="AA946" i="26"/>
  <c r="AI946" i="26" s="1"/>
  <c r="AF946" i="26"/>
  <c r="AG946" i="26"/>
  <c r="AH946" i="26"/>
  <c r="BF946" i="26"/>
  <c r="BG946" i="26"/>
  <c r="AA932" i="26"/>
  <c r="AI932" i="26" s="1"/>
  <c r="AF932" i="26"/>
  <c r="AG932" i="26"/>
  <c r="AH932" i="26"/>
  <c r="BF932" i="26"/>
  <c r="BG932" i="26"/>
  <c r="AA933" i="26"/>
  <c r="AI933" i="26" s="1"/>
  <c r="AF933" i="26"/>
  <c r="AG933" i="26"/>
  <c r="AH933" i="26"/>
  <c r="BF933" i="26"/>
  <c r="BG933" i="26"/>
  <c r="AA934" i="26"/>
  <c r="AI934" i="26" s="1"/>
  <c r="AF934" i="26"/>
  <c r="AG934" i="26"/>
  <c r="AH934" i="26"/>
  <c r="BF934" i="26"/>
  <c r="BG934" i="26"/>
  <c r="AA935" i="26"/>
  <c r="AI935" i="26" s="1"/>
  <c r="AF935" i="26"/>
  <c r="AG935" i="26"/>
  <c r="AH935" i="26"/>
  <c r="BF935" i="26"/>
  <c r="BG935" i="26"/>
  <c r="AA936" i="26"/>
  <c r="AI936" i="26" s="1"/>
  <c r="AF936" i="26"/>
  <c r="AG936" i="26"/>
  <c r="AH936" i="26"/>
  <c r="BF936" i="26"/>
  <c r="BG936" i="26"/>
  <c r="AA915" i="26"/>
  <c r="AI915" i="26" s="1"/>
  <c r="AF915" i="26"/>
  <c r="AG915" i="26"/>
  <c r="AH915" i="26"/>
  <c r="BF915" i="26"/>
  <c r="BG915" i="26"/>
  <c r="AA906" i="26"/>
  <c r="AI906" i="26" s="1"/>
  <c r="AF906" i="26"/>
  <c r="AG906" i="26"/>
  <c r="AH906" i="26"/>
  <c r="BF906" i="26"/>
  <c r="BG906" i="26"/>
  <c r="AA907" i="26"/>
  <c r="AI907" i="26" s="1"/>
  <c r="AF907" i="26"/>
  <c r="AG907" i="26"/>
  <c r="AH907" i="26"/>
  <c r="BF907" i="26"/>
  <c r="BG907" i="26"/>
  <c r="AA970" i="26"/>
  <c r="AI970" i="26" s="1"/>
  <c r="AF970" i="26"/>
  <c r="AG970" i="26"/>
  <c r="AH970" i="26"/>
  <c r="BF970" i="26"/>
  <c r="BG970" i="26"/>
  <c r="AA885" i="26"/>
  <c r="AI885" i="26" s="1"/>
  <c r="AF885" i="26"/>
  <c r="AG885" i="26"/>
  <c r="AH885" i="26"/>
  <c r="BF885" i="26"/>
  <c r="BG885" i="26"/>
  <c r="AA916" i="26"/>
  <c r="AI916" i="26" s="1"/>
  <c r="AF916" i="26"/>
  <c r="AG916" i="26"/>
  <c r="AH916" i="26"/>
  <c r="BF916" i="26"/>
  <c r="BG916" i="26"/>
  <c r="AA1178" i="26"/>
  <c r="AI1178" i="26" s="1"/>
  <c r="AF1178" i="26"/>
  <c r="AG1178" i="26"/>
  <c r="AH1178" i="26"/>
  <c r="BF1178" i="26"/>
  <c r="BG1178" i="26"/>
  <c r="AA908" i="26"/>
  <c r="AI908" i="26" s="1"/>
  <c r="AF908" i="26"/>
  <c r="AG908" i="26"/>
  <c r="AH908" i="26"/>
  <c r="BF908" i="26"/>
  <c r="BG908" i="26"/>
  <c r="AA909" i="26"/>
  <c r="AI909" i="26" s="1"/>
  <c r="AF909" i="26"/>
  <c r="AG909" i="26"/>
  <c r="AH909" i="26"/>
  <c r="BF909" i="26"/>
  <c r="BG909" i="26"/>
  <c r="AA942" i="26"/>
  <c r="AI942" i="26" s="1"/>
  <c r="AF942" i="26"/>
  <c r="AG942" i="26"/>
  <c r="AH942" i="26"/>
  <c r="BF942" i="26"/>
  <c r="BG942" i="26"/>
  <c r="AA917" i="26"/>
  <c r="AI917" i="26" s="1"/>
  <c r="AF917" i="26"/>
  <c r="AG917" i="26"/>
  <c r="AH917" i="26"/>
  <c r="BF917" i="26"/>
  <c r="BG917" i="26"/>
  <c r="BE746" i="13" l="1"/>
  <c r="BF746" i="13"/>
  <c r="BG746" i="13"/>
  <c r="AF746" i="13"/>
  <c r="AG746" i="13"/>
  <c r="AH746" i="13"/>
  <c r="AA746" i="13"/>
  <c r="AI746" i="13" s="1"/>
  <c r="AG742" i="13"/>
  <c r="AG743" i="13"/>
  <c r="AH742" i="13"/>
  <c r="AH743" i="13"/>
  <c r="Q25" i="19" l="1"/>
  <c r="O25" i="19"/>
  <c r="N25" i="19"/>
  <c r="M25" i="19"/>
  <c r="L25" i="19"/>
  <c r="K25" i="19"/>
  <c r="I25" i="19"/>
  <c r="H25" i="19"/>
  <c r="G25" i="19"/>
  <c r="F25" i="19"/>
  <c r="D25" i="19"/>
  <c r="C25" i="19"/>
  <c r="J24" i="19"/>
  <c r="J23" i="19"/>
  <c r="J22" i="19"/>
  <c r="P24" i="19"/>
  <c r="P23" i="19"/>
  <c r="P22" i="19"/>
  <c r="P21" i="19"/>
  <c r="D29" i="19"/>
  <c r="C29" i="19"/>
  <c r="O29" i="19"/>
  <c r="N29" i="19"/>
  <c r="M29" i="19"/>
  <c r="L29" i="19"/>
  <c r="K29" i="19"/>
  <c r="I29" i="19"/>
  <c r="H29" i="19"/>
  <c r="G29" i="19"/>
  <c r="F29" i="19"/>
  <c r="E29" i="19"/>
  <c r="J5" i="19"/>
  <c r="J6" i="19"/>
  <c r="J7" i="19"/>
  <c r="J8" i="19"/>
  <c r="J9" i="19"/>
  <c r="J10" i="19"/>
  <c r="J11" i="19"/>
  <c r="J12" i="19"/>
  <c r="J13" i="19"/>
  <c r="J14" i="19"/>
  <c r="P5" i="19"/>
  <c r="P6" i="19"/>
  <c r="P7" i="19"/>
  <c r="P8" i="19"/>
  <c r="P9" i="19"/>
  <c r="P10" i="19"/>
  <c r="P11" i="19"/>
  <c r="P12" i="19"/>
  <c r="P13" i="19"/>
  <c r="P14" i="19"/>
  <c r="P4" i="19"/>
  <c r="J4" i="19"/>
  <c r="AH134" i="23"/>
  <c r="AG134" i="23"/>
  <c r="AF134" i="23"/>
  <c r="AA134" i="23"/>
  <c r="AI134" i="23" s="1"/>
  <c r="AH133" i="23"/>
  <c r="AG133" i="23"/>
  <c r="AF133" i="23"/>
  <c r="AA133" i="23"/>
  <c r="AI133" i="23" s="1"/>
  <c r="AH132" i="23"/>
  <c r="AG132" i="23"/>
  <c r="AF132" i="23"/>
  <c r="AA132" i="23"/>
  <c r="AI132" i="23" s="1"/>
  <c r="AH131" i="23"/>
  <c r="AG131" i="23"/>
  <c r="AF131" i="23"/>
  <c r="AA131" i="23"/>
  <c r="AI131" i="23" s="1"/>
  <c r="AH130" i="23"/>
  <c r="AG130" i="23"/>
  <c r="AF130" i="23"/>
  <c r="AA130" i="23"/>
  <c r="AI130" i="23" s="1"/>
  <c r="AH129" i="23"/>
  <c r="AG129" i="23"/>
  <c r="AF129" i="23"/>
  <c r="AA129" i="23"/>
  <c r="AI129" i="23" s="1"/>
  <c r="AH128" i="23"/>
  <c r="AG128" i="23"/>
  <c r="AF128" i="23"/>
  <c r="AA128" i="23"/>
  <c r="AI128" i="23" s="1"/>
  <c r="AH127" i="23"/>
  <c r="AG127" i="23"/>
  <c r="AF127" i="23"/>
  <c r="AA127" i="23"/>
  <c r="AI127" i="23" s="1"/>
  <c r="AH126" i="23"/>
  <c r="AG126" i="23"/>
  <c r="AF126" i="23"/>
  <c r="AA126" i="23"/>
  <c r="AI126" i="23" s="1"/>
  <c r="AH125" i="23"/>
  <c r="AG125" i="23"/>
  <c r="AF125" i="23"/>
  <c r="AA125" i="23"/>
  <c r="AI125" i="23" s="1"/>
  <c r="AH124" i="23"/>
  <c r="AG124" i="23"/>
  <c r="AF124" i="23"/>
  <c r="AA124" i="23"/>
  <c r="AI124" i="23" s="1"/>
  <c r="AH123" i="23"/>
  <c r="AG123" i="23"/>
  <c r="AF123" i="23"/>
  <c r="AA123" i="23"/>
  <c r="AI123" i="23" s="1"/>
  <c r="AH122" i="23"/>
  <c r="AG122" i="23"/>
  <c r="AF122" i="23"/>
  <c r="AA122" i="23"/>
  <c r="AI122" i="23" s="1"/>
  <c r="AH121" i="23"/>
  <c r="AG121" i="23"/>
  <c r="AF121" i="23"/>
  <c r="AA121" i="23"/>
  <c r="AI121" i="23" s="1"/>
  <c r="AH120" i="23"/>
  <c r="AG120" i="23"/>
  <c r="AF120" i="23"/>
  <c r="AA120" i="23"/>
  <c r="AI120" i="23" s="1"/>
  <c r="AH119" i="23"/>
  <c r="AG119" i="23"/>
  <c r="AF119" i="23"/>
  <c r="AA119" i="23"/>
  <c r="AI119" i="23" s="1"/>
  <c r="AH118" i="23"/>
  <c r="AG118" i="23"/>
  <c r="AF118" i="23"/>
  <c r="AA118" i="23"/>
  <c r="AI118" i="23" s="1"/>
  <c r="AH117" i="23"/>
  <c r="AG117" i="23"/>
  <c r="AF117" i="23"/>
  <c r="AA117" i="23"/>
  <c r="AI117" i="23" s="1"/>
  <c r="AH116" i="23"/>
  <c r="AG116" i="23"/>
  <c r="AF116" i="23"/>
  <c r="AA116" i="23"/>
  <c r="AI116" i="23" s="1"/>
  <c r="AH115" i="23"/>
  <c r="AG115" i="23"/>
  <c r="AF115" i="23"/>
  <c r="AA115" i="23"/>
  <c r="AI115" i="23" s="1"/>
  <c r="AH114" i="23"/>
  <c r="AG114" i="23"/>
  <c r="AF114" i="23"/>
  <c r="AA114" i="23"/>
  <c r="AI114" i="23" s="1"/>
  <c r="AH113" i="23"/>
  <c r="AG113" i="23"/>
  <c r="AF113" i="23"/>
  <c r="AA113" i="23"/>
  <c r="AI113" i="23" s="1"/>
  <c r="AH112" i="23"/>
  <c r="AG112" i="23"/>
  <c r="AF112" i="23"/>
  <c r="AA112" i="23"/>
  <c r="AI112" i="23" s="1"/>
  <c r="AH111" i="23"/>
  <c r="AG111" i="23"/>
  <c r="AF111" i="23"/>
  <c r="AA111" i="23"/>
  <c r="AI111" i="23" s="1"/>
  <c r="AH110" i="23"/>
  <c r="AG110" i="23"/>
  <c r="AF110" i="23"/>
  <c r="AA110" i="23"/>
  <c r="AI110" i="23" s="1"/>
  <c r="AH109" i="23"/>
  <c r="AG109" i="23"/>
  <c r="AF109" i="23"/>
  <c r="AA109" i="23"/>
  <c r="AI109" i="23" s="1"/>
  <c r="AH108" i="23"/>
  <c r="AG108" i="23"/>
  <c r="AF108" i="23"/>
  <c r="AA108" i="23"/>
  <c r="AI108" i="23" s="1"/>
  <c r="AH107" i="23"/>
  <c r="AG107" i="23"/>
  <c r="AF107" i="23"/>
  <c r="AA107" i="23"/>
  <c r="AI107" i="23" s="1"/>
  <c r="AH106" i="23"/>
  <c r="AG106" i="23"/>
  <c r="AF106" i="23"/>
  <c r="AA106" i="23"/>
  <c r="AI106" i="23" s="1"/>
  <c r="AH105" i="23"/>
  <c r="AG105" i="23"/>
  <c r="AF105" i="23"/>
  <c r="AA105" i="23"/>
  <c r="AI105" i="23" s="1"/>
  <c r="AH104" i="23"/>
  <c r="AG104" i="23"/>
  <c r="AF104" i="23"/>
  <c r="AA104" i="23"/>
  <c r="AI104" i="23" s="1"/>
  <c r="AH103" i="23"/>
  <c r="AG103" i="23"/>
  <c r="AF103" i="23"/>
  <c r="AA103" i="23"/>
  <c r="AI103" i="23" s="1"/>
  <c r="AH102" i="23"/>
  <c r="AG102" i="23"/>
  <c r="AF102" i="23"/>
  <c r="AA102" i="23"/>
  <c r="AI102" i="23" s="1"/>
  <c r="AH101" i="23"/>
  <c r="AG101" i="23"/>
  <c r="AF101" i="23"/>
  <c r="AA101" i="23"/>
  <c r="AI101" i="23" s="1"/>
  <c r="AH100" i="23"/>
  <c r="AG100" i="23"/>
  <c r="AF100" i="23"/>
  <c r="AA100" i="23"/>
  <c r="AI100" i="23" s="1"/>
  <c r="AH99" i="23"/>
  <c r="AG99" i="23"/>
  <c r="AF99" i="23"/>
  <c r="AA99" i="23"/>
  <c r="AI99" i="23" s="1"/>
  <c r="AH98" i="23"/>
  <c r="AG98" i="23"/>
  <c r="AF98" i="23"/>
  <c r="AA98" i="23"/>
  <c r="AI98" i="23" s="1"/>
  <c r="AH97" i="23"/>
  <c r="AG97" i="23"/>
  <c r="AF97" i="23"/>
  <c r="AA97" i="23"/>
  <c r="AI97" i="23" s="1"/>
  <c r="AH96" i="23"/>
  <c r="AG96" i="23"/>
  <c r="AF96" i="23"/>
  <c r="AA96" i="23"/>
  <c r="AI96" i="23" s="1"/>
  <c r="AH95" i="23"/>
  <c r="AG95" i="23"/>
  <c r="AF95" i="23"/>
  <c r="AA95" i="23"/>
  <c r="AI95" i="23" s="1"/>
  <c r="AH94" i="23"/>
  <c r="AG94" i="23"/>
  <c r="AF94" i="23"/>
  <c r="AA94" i="23"/>
  <c r="AI94" i="23" s="1"/>
  <c r="AH93" i="23"/>
  <c r="AG93" i="23"/>
  <c r="AF93" i="23"/>
  <c r="AA93" i="23"/>
  <c r="AI93" i="23" s="1"/>
  <c r="AH92" i="23"/>
  <c r="AG92" i="23"/>
  <c r="AF92" i="23"/>
  <c r="AA92" i="23"/>
  <c r="AI92" i="23" s="1"/>
  <c r="AH91" i="23"/>
  <c r="AG91" i="23"/>
  <c r="AF91" i="23"/>
  <c r="AA91" i="23"/>
  <c r="AI91" i="23" s="1"/>
  <c r="AH90" i="23"/>
  <c r="AG90" i="23"/>
  <c r="AF90" i="23"/>
  <c r="AA90" i="23"/>
  <c r="AI90" i="23" s="1"/>
  <c r="AH89" i="23"/>
  <c r="AG89" i="23"/>
  <c r="AF89" i="23"/>
  <c r="AA89" i="23"/>
  <c r="AI89" i="23" s="1"/>
  <c r="AH88" i="23"/>
  <c r="AG88" i="23"/>
  <c r="AF88" i="23"/>
  <c r="AA88" i="23"/>
  <c r="AI88" i="23" s="1"/>
  <c r="AH87" i="23"/>
  <c r="AG87" i="23"/>
  <c r="AF87" i="23"/>
  <c r="AA87" i="23"/>
  <c r="AI87" i="23" s="1"/>
  <c r="AH86" i="23"/>
  <c r="AG86" i="23"/>
  <c r="AF86" i="23"/>
  <c r="AA86" i="23"/>
  <c r="AI86" i="23" s="1"/>
  <c r="AH85" i="23"/>
  <c r="AG85" i="23"/>
  <c r="AF85" i="23"/>
  <c r="AA85" i="23"/>
  <c r="AI85" i="23" s="1"/>
  <c r="AH84" i="23"/>
  <c r="AG84" i="23"/>
  <c r="AF84" i="23"/>
  <c r="AA84" i="23"/>
  <c r="AI84" i="23" s="1"/>
  <c r="AH83" i="23"/>
  <c r="AG83" i="23"/>
  <c r="AF83" i="23"/>
  <c r="AA83" i="23"/>
  <c r="AI83" i="23" s="1"/>
  <c r="AH82" i="23"/>
  <c r="AG82" i="23"/>
  <c r="AF82" i="23"/>
  <c r="AA82" i="23"/>
  <c r="AI82" i="23" s="1"/>
  <c r="AH81" i="23"/>
  <c r="AG81" i="23"/>
  <c r="AF81" i="23"/>
  <c r="AA81" i="23"/>
  <c r="AI81" i="23" s="1"/>
  <c r="AH80" i="23"/>
  <c r="AG80" i="23"/>
  <c r="AF80" i="23"/>
  <c r="AA80" i="23"/>
  <c r="AI80" i="23" s="1"/>
  <c r="AH79" i="23"/>
  <c r="AG79" i="23"/>
  <c r="AF79" i="23"/>
  <c r="AA79" i="23"/>
  <c r="AI79" i="23" s="1"/>
  <c r="AH78" i="23"/>
  <c r="AG78" i="23"/>
  <c r="AF78" i="23"/>
  <c r="AA78" i="23"/>
  <c r="AI78" i="23" s="1"/>
  <c r="AH77" i="23"/>
  <c r="AG77" i="23"/>
  <c r="AF77" i="23"/>
  <c r="AA77" i="23"/>
  <c r="AI77" i="23" s="1"/>
  <c r="AH76" i="23"/>
  <c r="AG76" i="23"/>
  <c r="AF76" i="23"/>
  <c r="AA76" i="23"/>
  <c r="AI76" i="23" s="1"/>
  <c r="AH75" i="23"/>
  <c r="AG75" i="23"/>
  <c r="AF75" i="23"/>
  <c r="AA75" i="23"/>
  <c r="AI75" i="23" s="1"/>
  <c r="AH74" i="23"/>
  <c r="AG74" i="23"/>
  <c r="AF74" i="23"/>
  <c r="AA74" i="23"/>
  <c r="AI74" i="23" s="1"/>
  <c r="AH73" i="23"/>
  <c r="AG73" i="23"/>
  <c r="AF73" i="23"/>
  <c r="AA73" i="23"/>
  <c r="AI73" i="23" s="1"/>
  <c r="AH72" i="23"/>
  <c r="AG72" i="23"/>
  <c r="AF72" i="23"/>
  <c r="AA72" i="23"/>
  <c r="AI72" i="23" s="1"/>
  <c r="AH71" i="23"/>
  <c r="AG71" i="23"/>
  <c r="AF71" i="23"/>
  <c r="AA71" i="23"/>
  <c r="AI71" i="23" s="1"/>
  <c r="AH70" i="23"/>
  <c r="AG70" i="23"/>
  <c r="AF70" i="23"/>
  <c r="AA70" i="23"/>
  <c r="AI70" i="23" s="1"/>
  <c r="AH69" i="23"/>
  <c r="AG69" i="23"/>
  <c r="AF69" i="23"/>
  <c r="AA69" i="23"/>
  <c r="AI69" i="23" s="1"/>
  <c r="AH68" i="23"/>
  <c r="AG68" i="23"/>
  <c r="AF68" i="23"/>
  <c r="AA68" i="23"/>
  <c r="AI68" i="23" s="1"/>
  <c r="AH67" i="23"/>
  <c r="AG67" i="23"/>
  <c r="AF67" i="23"/>
  <c r="AA67" i="23"/>
  <c r="AI67" i="23" s="1"/>
  <c r="AH66" i="23"/>
  <c r="AG66" i="23"/>
  <c r="AF66" i="23"/>
  <c r="AA66" i="23"/>
  <c r="AI66" i="23" s="1"/>
  <c r="AH65" i="23"/>
  <c r="AG65" i="23"/>
  <c r="AF65" i="23"/>
  <c r="AA65" i="23"/>
  <c r="AI65" i="23" s="1"/>
  <c r="AH64" i="23"/>
  <c r="AG64" i="23"/>
  <c r="AF64" i="23"/>
  <c r="AA64" i="23"/>
  <c r="AI64" i="23" s="1"/>
  <c r="AH63" i="23"/>
  <c r="AG63" i="23"/>
  <c r="AF63" i="23"/>
  <c r="AA63" i="23"/>
  <c r="AI63" i="23" s="1"/>
  <c r="AH62" i="23"/>
  <c r="AG62" i="23"/>
  <c r="AF62" i="23"/>
  <c r="AA62" i="23"/>
  <c r="AI62" i="23" s="1"/>
  <c r="AH61" i="23"/>
  <c r="AG61" i="23"/>
  <c r="AF61" i="23"/>
  <c r="AA61" i="23"/>
  <c r="AI61" i="23" s="1"/>
  <c r="AH60" i="23"/>
  <c r="AG60" i="23"/>
  <c r="AF60" i="23"/>
  <c r="AA60" i="23"/>
  <c r="AI60" i="23" s="1"/>
  <c r="AH59" i="23"/>
  <c r="AG59" i="23"/>
  <c r="AF59" i="23"/>
  <c r="AA59" i="23"/>
  <c r="AI59" i="23" s="1"/>
  <c r="AH58" i="23"/>
  <c r="AG58" i="23"/>
  <c r="AF58" i="23"/>
  <c r="AA58" i="23"/>
  <c r="AI58" i="23" s="1"/>
  <c r="AH57" i="23"/>
  <c r="AG57" i="23"/>
  <c r="AF57" i="23"/>
  <c r="AA57" i="23"/>
  <c r="AI57" i="23" s="1"/>
  <c r="AH56" i="23"/>
  <c r="AG56" i="23"/>
  <c r="AF56" i="23"/>
  <c r="AA56" i="23"/>
  <c r="AI56" i="23" s="1"/>
  <c r="AH55" i="23"/>
  <c r="AG55" i="23"/>
  <c r="AF55" i="23"/>
  <c r="AA55" i="23"/>
  <c r="AI55" i="23" s="1"/>
  <c r="AH54" i="23"/>
  <c r="AG54" i="23"/>
  <c r="AF54" i="23"/>
  <c r="AA54" i="23"/>
  <c r="AI54" i="23" s="1"/>
  <c r="AH53" i="23"/>
  <c r="AG53" i="23"/>
  <c r="AF53" i="23"/>
  <c r="AA53" i="23"/>
  <c r="AI53" i="23" s="1"/>
  <c r="AH52" i="23"/>
  <c r="AG52" i="23"/>
  <c r="AF52" i="23"/>
  <c r="AA52" i="23"/>
  <c r="AI52" i="23" s="1"/>
  <c r="AH51" i="23"/>
  <c r="AG51" i="23"/>
  <c r="AF51" i="23"/>
  <c r="AA51" i="23"/>
  <c r="AI51" i="23" s="1"/>
  <c r="AH50" i="23"/>
  <c r="AG50" i="23"/>
  <c r="AF50" i="23"/>
  <c r="AA50" i="23"/>
  <c r="AI50" i="23" s="1"/>
  <c r="AH49" i="23"/>
  <c r="AG49" i="23"/>
  <c r="AF49" i="23"/>
  <c r="AA49" i="23"/>
  <c r="AI49" i="23" s="1"/>
  <c r="AH48" i="23"/>
  <c r="AG48" i="23"/>
  <c r="AF48" i="23"/>
  <c r="AA48" i="23"/>
  <c r="AI48" i="23" s="1"/>
  <c r="AH47" i="23"/>
  <c r="AG47" i="23"/>
  <c r="AF47" i="23"/>
  <c r="AA47" i="23"/>
  <c r="AI47" i="23" s="1"/>
  <c r="AH46" i="23"/>
  <c r="AG46" i="23"/>
  <c r="AF46" i="23"/>
  <c r="AA46" i="23"/>
  <c r="AI46" i="23" s="1"/>
  <c r="AH45" i="23"/>
  <c r="AG45" i="23"/>
  <c r="AF45" i="23"/>
  <c r="AA45" i="23"/>
  <c r="AI45" i="23" s="1"/>
  <c r="AH44" i="23"/>
  <c r="AG44" i="23"/>
  <c r="AF44" i="23"/>
  <c r="AA44" i="23"/>
  <c r="AI44" i="23" s="1"/>
  <c r="AH43" i="23"/>
  <c r="AG43" i="23"/>
  <c r="AF43" i="23"/>
  <c r="AA43" i="23"/>
  <c r="AI43" i="23" s="1"/>
  <c r="AH42" i="23"/>
  <c r="AG42" i="23"/>
  <c r="AF42" i="23"/>
  <c r="AA42" i="23"/>
  <c r="AI42" i="23" s="1"/>
  <c r="AH41" i="23"/>
  <c r="AG41" i="23"/>
  <c r="AF41" i="23"/>
  <c r="AA41" i="23"/>
  <c r="AI41" i="23" s="1"/>
  <c r="AH40" i="23"/>
  <c r="AG40" i="23"/>
  <c r="AF40" i="23"/>
  <c r="AA40" i="23"/>
  <c r="AI40" i="23" s="1"/>
  <c r="AH39" i="23"/>
  <c r="AG39" i="23"/>
  <c r="AF39" i="23"/>
  <c r="AA39" i="23"/>
  <c r="AI39" i="23" s="1"/>
  <c r="AH38" i="23"/>
  <c r="AG38" i="23"/>
  <c r="AF38" i="23"/>
  <c r="AA38" i="23"/>
  <c r="AI38" i="23" s="1"/>
  <c r="AH37" i="23"/>
  <c r="AG37" i="23"/>
  <c r="AF37" i="23"/>
  <c r="AA37" i="23"/>
  <c r="AI37" i="23" s="1"/>
  <c r="AH36" i="23"/>
  <c r="AG36" i="23"/>
  <c r="AF36" i="23"/>
  <c r="AA36" i="23"/>
  <c r="AI36" i="23" s="1"/>
  <c r="AH35" i="23"/>
  <c r="AG35" i="23"/>
  <c r="AF35" i="23"/>
  <c r="AA35" i="23"/>
  <c r="AI35" i="23" s="1"/>
  <c r="AH34" i="23"/>
  <c r="AG34" i="23"/>
  <c r="AF34" i="23"/>
  <c r="AA34" i="23"/>
  <c r="AI34" i="23" s="1"/>
  <c r="AH33" i="23"/>
  <c r="AG33" i="23"/>
  <c r="AF33" i="23"/>
  <c r="AA33" i="23"/>
  <c r="AI33" i="23" s="1"/>
  <c r="AH32" i="23"/>
  <c r="AG32" i="23"/>
  <c r="AF32" i="23"/>
  <c r="AA32" i="23"/>
  <c r="AI32" i="23" s="1"/>
  <c r="AH31" i="23"/>
  <c r="AG31" i="23"/>
  <c r="AF31" i="23"/>
  <c r="AA31" i="23"/>
  <c r="AI31" i="23" s="1"/>
  <c r="AH30" i="23"/>
  <c r="AG30" i="23"/>
  <c r="AF30" i="23"/>
  <c r="AA30" i="23"/>
  <c r="AI30" i="23" s="1"/>
  <c r="AH29" i="23"/>
  <c r="AG29" i="23"/>
  <c r="AF29" i="23"/>
  <c r="AA29" i="23"/>
  <c r="AI29" i="23" s="1"/>
  <c r="AH28" i="23"/>
  <c r="AG28" i="23"/>
  <c r="AF28" i="23"/>
  <c r="AA28" i="23"/>
  <c r="AI28" i="23" s="1"/>
  <c r="AH27" i="23"/>
  <c r="AG27" i="23"/>
  <c r="AF27" i="23"/>
  <c r="AA27" i="23"/>
  <c r="AI27" i="23" s="1"/>
  <c r="AH26" i="23"/>
  <c r="AG26" i="23"/>
  <c r="AF26" i="23"/>
  <c r="AA26" i="23"/>
  <c r="AI26" i="23" s="1"/>
  <c r="AH25" i="23"/>
  <c r="AG25" i="23"/>
  <c r="AF25" i="23"/>
  <c r="AA25" i="23"/>
  <c r="AI25" i="23" s="1"/>
  <c r="AH24" i="23"/>
  <c r="AG24" i="23"/>
  <c r="AF24" i="23"/>
  <c r="AA24" i="23"/>
  <c r="AI24" i="23" s="1"/>
  <c r="AH23" i="23"/>
  <c r="AG23" i="23"/>
  <c r="AF23" i="23"/>
  <c r="AA23" i="23"/>
  <c r="AI23" i="23" s="1"/>
  <c r="AH22" i="23"/>
  <c r="AG22" i="23"/>
  <c r="AF22" i="23"/>
  <c r="AA22" i="23"/>
  <c r="AI22" i="23" s="1"/>
  <c r="AH21" i="23"/>
  <c r="AG21" i="23"/>
  <c r="AF21" i="23"/>
  <c r="AA21" i="23"/>
  <c r="AI21" i="23" s="1"/>
  <c r="AH20" i="23"/>
  <c r="AG20" i="23"/>
  <c r="AF20" i="23"/>
  <c r="AA20" i="23"/>
  <c r="AI20" i="23" s="1"/>
  <c r="AH19" i="23"/>
  <c r="AG19" i="23"/>
  <c r="AF19" i="23"/>
  <c r="AA19" i="23"/>
  <c r="AI19" i="23" s="1"/>
  <c r="AH18" i="23"/>
  <c r="AG18" i="23"/>
  <c r="AF18" i="23"/>
  <c r="AA18" i="23"/>
  <c r="AI18" i="23" s="1"/>
  <c r="AH17" i="23"/>
  <c r="AG17" i="23"/>
  <c r="AF17" i="23"/>
  <c r="AA17" i="23"/>
  <c r="AI17" i="23" s="1"/>
  <c r="AH16" i="23"/>
  <c r="AG16" i="23"/>
  <c r="AF16" i="23"/>
  <c r="AA16" i="23"/>
  <c r="AI16" i="23" s="1"/>
  <c r="AH15" i="23"/>
  <c r="AG15" i="23"/>
  <c r="AF15" i="23"/>
  <c r="AA15" i="23"/>
  <c r="AI15" i="23" s="1"/>
  <c r="AH14" i="23"/>
  <c r="AG14" i="23"/>
  <c r="AF14" i="23"/>
  <c r="AA14" i="23"/>
  <c r="AI14" i="23" s="1"/>
  <c r="AH13" i="23"/>
  <c r="AG13" i="23"/>
  <c r="AF13" i="23"/>
  <c r="AA13" i="23"/>
  <c r="AI13" i="23" s="1"/>
  <c r="AH12" i="23"/>
  <c r="AG12" i="23"/>
  <c r="AF12" i="23"/>
  <c r="AA12" i="23"/>
  <c r="AI12" i="23" s="1"/>
  <c r="AH11" i="23"/>
  <c r="AG11" i="23"/>
  <c r="AF11" i="23"/>
  <c r="AA11" i="23"/>
  <c r="AI11" i="23" s="1"/>
  <c r="AH10" i="23"/>
  <c r="AG10" i="23"/>
  <c r="AF10" i="23"/>
  <c r="AA10" i="23"/>
  <c r="AI10" i="23" s="1"/>
  <c r="AH9" i="23"/>
  <c r="AG9" i="23"/>
  <c r="AF9" i="23"/>
  <c r="AA9" i="23"/>
  <c r="AI9" i="23" s="1"/>
  <c r="AH8" i="23"/>
  <c r="AG8" i="23"/>
  <c r="AF8" i="23"/>
  <c r="AA8" i="23"/>
  <c r="AI8" i="23" s="1"/>
  <c r="AH7" i="23"/>
  <c r="AG7" i="23"/>
  <c r="AF7" i="23"/>
  <c r="AA7" i="23"/>
  <c r="AI7" i="23" s="1"/>
  <c r="AH6" i="23"/>
  <c r="AG6" i="23"/>
  <c r="AF6" i="23"/>
  <c r="AA6" i="23"/>
  <c r="AI6" i="23" s="1"/>
  <c r="AH5" i="23"/>
  <c r="AG5" i="23"/>
  <c r="AF5" i="23"/>
  <c r="AA5" i="23"/>
  <c r="AI5" i="23" s="1"/>
  <c r="AH4" i="23"/>
  <c r="AG4" i="23"/>
  <c r="AF4" i="23"/>
  <c r="AA4" i="23"/>
  <c r="AI4" i="23" s="1"/>
  <c r="AH3" i="23"/>
  <c r="AG3" i="23"/>
  <c r="AF3" i="23"/>
  <c r="AA3" i="23"/>
  <c r="AI3" i="23" s="1"/>
  <c r="AH2" i="23"/>
  <c r="AG2" i="23"/>
  <c r="AF2" i="23"/>
  <c r="AA2" i="23"/>
  <c r="AI2" i="23" s="1"/>
  <c r="P16" i="19" l="1"/>
  <c r="P29" i="19" s="1"/>
  <c r="J16" i="19"/>
  <c r="J29" i="19" s="1"/>
  <c r="P25" i="19"/>
  <c r="BE8" i="13" l="1"/>
  <c r="BF8" i="13"/>
  <c r="BG8" i="13"/>
  <c r="BE17" i="13"/>
  <c r="BF17" i="13"/>
  <c r="BG17" i="13"/>
  <c r="BE27" i="13"/>
  <c r="BF27" i="13"/>
  <c r="BG27" i="13"/>
  <c r="BE28" i="13"/>
  <c r="BF28" i="13"/>
  <c r="BG28" i="13"/>
  <c r="BE29" i="13"/>
  <c r="BF29" i="13"/>
  <c r="BG29" i="13"/>
  <c r="BE30" i="13"/>
  <c r="BF30" i="13"/>
  <c r="BG30" i="13"/>
  <c r="BE40" i="13"/>
  <c r="BF40" i="13"/>
  <c r="BG40" i="13"/>
  <c r="BE41" i="13"/>
  <c r="BF41" i="13"/>
  <c r="BG41" i="13"/>
  <c r="BE42" i="13"/>
  <c r="BF42" i="13"/>
  <c r="BG42" i="13"/>
  <c r="BE50" i="13"/>
  <c r="BF50" i="13"/>
  <c r="BG50" i="13"/>
  <c r="BE51" i="13"/>
  <c r="BF51" i="13"/>
  <c r="BG51" i="13"/>
  <c r="BE52" i="13"/>
  <c r="BF52" i="13"/>
  <c r="BG52" i="13"/>
  <c r="BE53" i="13"/>
  <c r="BF53" i="13"/>
  <c r="BG53" i="13"/>
  <c r="BE54" i="13"/>
  <c r="BF54" i="13"/>
  <c r="BG54" i="13"/>
  <c r="BE55" i="13"/>
  <c r="BF55" i="13"/>
  <c r="BG55" i="13"/>
  <c r="BE43" i="13"/>
  <c r="BF43" i="13"/>
  <c r="BG43" i="13"/>
  <c r="BE56" i="13"/>
  <c r="BF56" i="13"/>
  <c r="BG56" i="13"/>
  <c r="BE63" i="13"/>
  <c r="BF63" i="13"/>
  <c r="BG63" i="13"/>
  <c r="BE64" i="13"/>
  <c r="BF64" i="13"/>
  <c r="BG64" i="13"/>
  <c r="BE44" i="13"/>
  <c r="BF44" i="13"/>
  <c r="BG44" i="13"/>
  <c r="BE45" i="13"/>
  <c r="BF45" i="13"/>
  <c r="BG45" i="13"/>
  <c r="BE65" i="13"/>
  <c r="BF65" i="13"/>
  <c r="BG65" i="13"/>
  <c r="BE57" i="13"/>
  <c r="BF57" i="13"/>
  <c r="BG57" i="13"/>
  <c r="BE58" i="13"/>
  <c r="BF58" i="13"/>
  <c r="BG58" i="13"/>
  <c r="BE59" i="13"/>
  <c r="BF59" i="13"/>
  <c r="BG59" i="13"/>
  <c r="BE97" i="13"/>
  <c r="BF97" i="13"/>
  <c r="BG97" i="13"/>
  <c r="BE66" i="13"/>
  <c r="BF66" i="13"/>
  <c r="BG66" i="13"/>
  <c r="BE67" i="13"/>
  <c r="BF67" i="13"/>
  <c r="BG67" i="13"/>
  <c r="BE77" i="13"/>
  <c r="BF77" i="13"/>
  <c r="BG77" i="13"/>
  <c r="BE78" i="13"/>
  <c r="BF78" i="13"/>
  <c r="BG78" i="13"/>
  <c r="BE109" i="13"/>
  <c r="BF109" i="13"/>
  <c r="BG109" i="13"/>
  <c r="BE68" i="13"/>
  <c r="BF68" i="13"/>
  <c r="BG68" i="13"/>
  <c r="BE159" i="13"/>
  <c r="BF159" i="13"/>
  <c r="BG159" i="13"/>
  <c r="BE69" i="13"/>
  <c r="BF69" i="13"/>
  <c r="BG69" i="13"/>
  <c r="BE79" i="13"/>
  <c r="BF79" i="13"/>
  <c r="BG79" i="13"/>
  <c r="BE80" i="13"/>
  <c r="BF80" i="13"/>
  <c r="BG80" i="13"/>
  <c r="BE70" i="13"/>
  <c r="BF70" i="13"/>
  <c r="BG70" i="13"/>
  <c r="BE71" i="13"/>
  <c r="BF71" i="13"/>
  <c r="BG71" i="13"/>
  <c r="BE72" i="13"/>
  <c r="BF72" i="13"/>
  <c r="BG72" i="13"/>
  <c r="BE73" i="13"/>
  <c r="BF73" i="13"/>
  <c r="BG73" i="13"/>
  <c r="BE81" i="13"/>
  <c r="BF81" i="13"/>
  <c r="BG81" i="13"/>
  <c r="BE82" i="13"/>
  <c r="BF82" i="13"/>
  <c r="BG82" i="13"/>
  <c r="BE83" i="13"/>
  <c r="BF83" i="13"/>
  <c r="BG83" i="13"/>
  <c r="BE84" i="13"/>
  <c r="BF84" i="13"/>
  <c r="BG84" i="13"/>
  <c r="BE85" i="13"/>
  <c r="BF85" i="13"/>
  <c r="BG85" i="13"/>
  <c r="BE86" i="13"/>
  <c r="BF86" i="13"/>
  <c r="BG86" i="13"/>
  <c r="BE87" i="13"/>
  <c r="BF87" i="13"/>
  <c r="BG87" i="13"/>
  <c r="BE88" i="13"/>
  <c r="BF88" i="13"/>
  <c r="BG88" i="13"/>
  <c r="BE98" i="13"/>
  <c r="BF98" i="13"/>
  <c r="BG98" i="13"/>
  <c r="BE99" i="13"/>
  <c r="BF99" i="13"/>
  <c r="BG99" i="13"/>
  <c r="BE100" i="13"/>
  <c r="BF100" i="13"/>
  <c r="BG100" i="13"/>
  <c r="BE101" i="13"/>
  <c r="BF101" i="13"/>
  <c r="BG101" i="13"/>
  <c r="BE110" i="13"/>
  <c r="BF110" i="13"/>
  <c r="BG110" i="13"/>
  <c r="BE111" i="13"/>
  <c r="BF111" i="13"/>
  <c r="BG111" i="13"/>
  <c r="BE112" i="13"/>
  <c r="BF112" i="13"/>
  <c r="BG112" i="13"/>
  <c r="BE113" i="13"/>
  <c r="BF113" i="13"/>
  <c r="BG113" i="13"/>
  <c r="BE141" i="13"/>
  <c r="BF141" i="13"/>
  <c r="BG141" i="13"/>
  <c r="BE114" i="13"/>
  <c r="BF114" i="13"/>
  <c r="BG114" i="13"/>
  <c r="BE115" i="13"/>
  <c r="BF115" i="13"/>
  <c r="BG115" i="13"/>
  <c r="BE160" i="13"/>
  <c r="BF160" i="13"/>
  <c r="BG160" i="13"/>
  <c r="BE161" i="13"/>
  <c r="BF161" i="13"/>
  <c r="BG161" i="13"/>
  <c r="BE162" i="13"/>
  <c r="BF162" i="13"/>
  <c r="BG162" i="13"/>
  <c r="BE163" i="13"/>
  <c r="BF163" i="13"/>
  <c r="BG163" i="13"/>
  <c r="BE165" i="13"/>
  <c r="BF165" i="13"/>
  <c r="BG165" i="13"/>
  <c r="BE166" i="13"/>
  <c r="BF166" i="13"/>
  <c r="BG166" i="13"/>
  <c r="BE167" i="13"/>
  <c r="BF167" i="13"/>
  <c r="BG167" i="13"/>
  <c r="BE168" i="13"/>
  <c r="BF168" i="13"/>
  <c r="BG168" i="13"/>
  <c r="BE169" i="13"/>
  <c r="BF169" i="13"/>
  <c r="BG169" i="13"/>
  <c r="BE170" i="13"/>
  <c r="BF170" i="13"/>
  <c r="BG170" i="13"/>
  <c r="BE171" i="13"/>
  <c r="BF171" i="13"/>
  <c r="BG171" i="13"/>
  <c r="BE175" i="13"/>
  <c r="BF175" i="13"/>
  <c r="BG175" i="13"/>
  <c r="BE172" i="13"/>
  <c r="BF172" i="13"/>
  <c r="BG172" i="13"/>
  <c r="BE173" i="13"/>
  <c r="BF173" i="13"/>
  <c r="BG173" i="13"/>
  <c r="BE174" i="13"/>
  <c r="BF174" i="13"/>
  <c r="BG174" i="13"/>
  <c r="BE201" i="13"/>
  <c r="BF201" i="13"/>
  <c r="BG201" i="13"/>
  <c r="BE202" i="13"/>
  <c r="BF202" i="13"/>
  <c r="BG202" i="13"/>
  <c r="BE203" i="13"/>
  <c r="BF203" i="13"/>
  <c r="BG203" i="13"/>
  <c r="BE176" i="13"/>
  <c r="BF176" i="13"/>
  <c r="BG176" i="13"/>
  <c r="BE177" i="13"/>
  <c r="BF177" i="13"/>
  <c r="BG177" i="13"/>
  <c r="BE178" i="13"/>
  <c r="BF178" i="13"/>
  <c r="BG178" i="13"/>
  <c r="BE179" i="13"/>
  <c r="BF179" i="13"/>
  <c r="BG179" i="13"/>
  <c r="BE180" i="13"/>
  <c r="BF180" i="13"/>
  <c r="BG180" i="13"/>
  <c r="BE181" i="13"/>
  <c r="BF181" i="13"/>
  <c r="BG181" i="13"/>
  <c r="BE182" i="13"/>
  <c r="BF182" i="13"/>
  <c r="BG182" i="13"/>
  <c r="BE183" i="13"/>
  <c r="BF183" i="13"/>
  <c r="BG183" i="13"/>
  <c r="BE184" i="13"/>
  <c r="BF184" i="13"/>
  <c r="BG184" i="13"/>
  <c r="BE185" i="13"/>
  <c r="BF185" i="13"/>
  <c r="BG185" i="13"/>
  <c r="BE186" i="13"/>
  <c r="BF186" i="13"/>
  <c r="BG186" i="13"/>
  <c r="BE225" i="13"/>
  <c r="BF225" i="13"/>
  <c r="BG225" i="13"/>
  <c r="BE204" i="13"/>
  <c r="BF204" i="13"/>
  <c r="BG204" i="13"/>
  <c r="BE212" i="13"/>
  <c r="BF212" i="13"/>
  <c r="BG212" i="13"/>
  <c r="BE213" i="13"/>
  <c r="BF213" i="13"/>
  <c r="BG213" i="13"/>
  <c r="BE214" i="13"/>
  <c r="BF214" i="13"/>
  <c r="BG214" i="13"/>
  <c r="BE205" i="13"/>
  <c r="BF205" i="13"/>
  <c r="BG205" i="13"/>
  <c r="BE215" i="13"/>
  <c r="BF215" i="13"/>
  <c r="BG215" i="13"/>
  <c r="BE206" i="13"/>
  <c r="BF206" i="13"/>
  <c r="BG206" i="13"/>
  <c r="BE226" i="13"/>
  <c r="BF226" i="13"/>
  <c r="BG226" i="13"/>
  <c r="BE216" i="13"/>
  <c r="BF216" i="13"/>
  <c r="BG216" i="13"/>
  <c r="BE227" i="13"/>
  <c r="BF227" i="13"/>
  <c r="BG227" i="13"/>
  <c r="BE228" i="13"/>
  <c r="BF228" i="13"/>
  <c r="BG228" i="13"/>
  <c r="BE229" i="13"/>
  <c r="BF229" i="13"/>
  <c r="BG229" i="13"/>
  <c r="BE230" i="13"/>
  <c r="BF230" i="13"/>
  <c r="BG230" i="13"/>
  <c r="BE231" i="13"/>
  <c r="BF231" i="13"/>
  <c r="BG231" i="13"/>
  <c r="BE232" i="13"/>
  <c r="BF232" i="13"/>
  <c r="BG232" i="13"/>
  <c r="BE233" i="13"/>
  <c r="BF233" i="13"/>
  <c r="BG233" i="13"/>
  <c r="BE234" i="13"/>
  <c r="BF234" i="13"/>
  <c r="BG234" i="13"/>
  <c r="BE235" i="13"/>
  <c r="BF235" i="13"/>
  <c r="BG235" i="13"/>
  <c r="BE236" i="13"/>
  <c r="BF236" i="13"/>
  <c r="BG236" i="13"/>
  <c r="BE237" i="13"/>
  <c r="BF237" i="13"/>
  <c r="BG237" i="13"/>
  <c r="BE238" i="13"/>
  <c r="BF238" i="13"/>
  <c r="BG238" i="13"/>
  <c r="BE239" i="13"/>
  <c r="BF239" i="13"/>
  <c r="BG239" i="13"/>
  <c r="BE240" i="13"/>
  <c r="BF240" i="13"/>
  <c r="BG240" i="13"/>
  <c r="BE279" i="13"/>
  <c r="BF279" i="13"/>
  <c r="BG279" i="13"/>
  <c r="BE241" i="13"/>
  <c r="BF241" i="13"/>
  <c r="BG241" i="13"/>
  <c r="BE242" i="13"/>
  <c r="BF242" i="13"/>
  <c r="BG242" i="13"/>
  <c r="BE263" i="13"/>
  <c r="BF263" i="13"/>
  <c r="BG263" i="13"/>
  <c r="BE264" i="13"/>
  <c r="BF264" i="13"/>
  <c r="BG264" i="13"/>
  <c r="BE243" i="13"/>
  <c r="BF243" i="13"/>
  <c r="BG243" i="13"/>
  <c r="BE244" i="13"/>
  <c r="BF244" i="13"/>
  <c r="BG244" i="13"/>
  <c r="BE284" i="13"/>
  <c r="BF284" i="13"/>
  <c r="BG284" i="13"/>
  <c r="BE316" i="13"/>
  <c r="BF316" i="13"/>
  <c r="BG316" i="13"/>
  <c r="BE285" i="13"/>
  <c r="BF285" i="13"/>
  <c r="BG285" i="13"/>
  <c r="BE286" i="13"/>
  <c r="BF286" i="13"/>
  <c r="BG286" i="13"/>
  <c r="BE287" i="13"/>
  <c r="BF287" i="13"/>
  <c r="BG287" i="13"/>
  <c r="BE280" i="13"/>
  <c r="BF280" i="13"/>
  <c r="BG280" i="13"/>
  <c r="BE288" i="13"/>
  <c r="BF288" i="13"/>
  <c r="BG288" i="13"/>
  <c r="BE289" i="13"/>
  <c r="BF289" i="13"/>
  <c r="BG289" i="13"/>
  <c r="BE290" i="13"/>
  <c r="BF290" i="13"/>
  <c r="BG290" i="13"/>
  <c r="BE291" i="13"/>
  <c r="BF291" i="13"/>
  <c r="BG291" i="13"/>
  <c r="BE292" i="13"/>
  <c r="BF292" i="13"/>
  <c r="BG292" i="13"/>
  <c r="BE293" i="13"/>
  <c r="BF293" i="13"/>
  <c r="BG293" i="13"/>
  <c r="BE294" i="13"/>
  <c r="BF294" i="13"/>
  <c r="BG294" i="13"/>
  <c r="BE295" i="13"/>
  <c r="BF295" i="13"/>
  <c r="BG295" i="13"/>
  <c r="BE296" i="13"/>
  <c r="BF296" i="13"/>
  <c r="BG296" i="13"/>
  <c r="BE297" i="13"/>
  <c r="BF297" i="13"/>
  <c r="BG297" i="13"/>
  <c r="BE298" i="13"/>
  <c r="BF298" i="13"/>
  <c r="BG298" i="13"/>
  <c r="BE299" i="13"/>
  <c r="BF299" i="13"/>
  <c r="BG299" i="13"/>
  <c r="BE300" i="13"/>
  <c r="BF300" i="13"/>
  <c r="BG300" i="13"/>
  <c r="BE301" i="13"/>
  <c r="BF301" i="13"/>
  <c r="BG301" i="13"/>
  <c r="BE302" i="13"/>
  <c r="BF302" i="13"/>
  <c r="BG302" i="13"/>
  <c r="BE303" i="13"/>
  <c r="BF303" i="13"/>
  <c r="BG303" i="13"/>
  <c r="BE304" i="13"/>
  <c r="BF304" i="13"/>
  <c r="BG304" i="13"/>
  <c r="BE305" i="13"/>
  <c r="BF305" i="13"/>
  <c r="BG305" i="13"/>
  <c r="BE306" i="13"/>
  <c r="BF306" i="13"/>
  <c r="BG306" i="13"/>
  <c r="BE307" i="13"/>
  <c r="BF307" i="13"/>
  <c r="BG307" i="13"/>
  <c r="BE308" i="13"/>
  <c r="BF308" i="13"/>
  <c r="BG308" i="13"/>
  <c r="BE309" i="13"/>
  <c r="BF309" i="13"/>
  <c r="BG309" i="13"/>
  <c r="BE310" i="13"/>
  <c r="BF310" i="13"/>
  <c r="BG310" i="13"/>
  <c r="BE311" i="13"/>
  <c r="BF311" i="13"/>
  <c r="BG311" i="13"/>
  <c r="BE312" i="13"/>
  <c r="BF312" i="13"/>
  <c r="BG312" i="13"/>
  <c r="BE313" i="13"/>
  <c r="BF313" i="13"/>
  <c r="BG313" i="13"/>
  <c r="BE314" i="13"/>
  <c r="BF314" i="13"/>
  <c r="BG314" i="13"/>
  <c r="BE315" i="13"/>
  <c r="BF315" i="13"/>
  <c r="BG315" i="13"/>
  <c r="BE317" i="13"/>
  <c r="BF317" i="13"/>
  <c r="BG317" i="13"/>
  <c r="BE318" i="13"/>
  <c r="BF318" i="13"/>
  <c r="BG318" i="13"/>
  <c r="BE319" i="13"/>
  <c r="BF319" i="13"/>
  <c r="BG319" i="13"/>
  <c r="BE320" i="13"/>
  <c r="BF320" i="13"/>
  <c r="BG320" i="13"/>
  <c r="BE321" i="13"/>
  <c r="BF321" i="13"/>
  <c r="BG321" i="13"/>
  <c r="BE322" i="13"/>
  <c r="BF322" i="13"/>
  <c r="BG322" i="13"/>
  <c r="BE323" i="13"/>
  <c r="BF323" i="13"/>
  <c r="BG323" i="13"/>
  <c r="BE403" i="13"/>
  <c r="BF403" i="13"/>
  <c r="BG403" i="13"/>
  <c r="BE324" i="13"/>
  <c r="BF324" i="13"/>
  <c r="BG324" i="13"/>
  <c r="BE325" i="13"/>
  <c r="BF325" i="13"/>
  <c r="BG325" i="13"/>
  <c r="BE326" i="13"/>
  <c r="BF326" i="13"/>
  <c r="BG326" i="13"/>
  <c r="BE327" i="13"/>
  <c r="BF327" i="13"/>
  <c r="BG327" i="13"/>
  <c r="BE328" i="13"/>
  <c r="BF328" i="13"/>
  <c r="BG328" i="13"/>
  <c r="BE329" i="13"/>
  <c r="BF329" i="13"/>
  <c r="BG329" i="13"/>
  <c r="BE330" i="13"/>
  <c r="BF330" i="13"/>
  <c r="BG330" i="13"/>
  <c r="BE366" i="13"/>
  <c r="BF366" i="13"/>
  <c r="BG366" i="13"/>
  <c r="BE367" i="13"/>
  <c r="BF367" i="13"/>
  <c r="BG367" i="13"/>
  <c r="BE368" i="13"/>
  <c r="BF368" i="13"/>
  <c r="BG368" i="13"/>
  <c r="BE369" i="13"/>
  <c r="BF369" i="13"/>
  <c r="BG369" i="13"/>
  <c r="BE365" i="13"/>
  <c r="BF365" i="13"/>
  <c r="BG365" i="13"/>
  <c r="BE370" i="13"/>
  <c r="BF370" i="13"/>
  <c r="BG370" i="13"/>
  <c r="BE404" i="13"/>
  <c r="BF404" i="13"/>
  <c r="BG404" i="13"/>
  <c r="BE371" i="13"/>
  <c r="BF371" i="13"/>
  <c r="BG371" i="13"/>
  <c r="BE372" i="13"/>
  <c r="BF372" i="13"/>
  <c r="BG372" i="13"/>
  <c r="BE373" i="13"/>
  <c r="BF373" i="13"/>
  <c r="BG373" i="13"/>
  <c r="BE374" i="13"/>
  <c r="BF374" i="13"/>
  <c r="BG374" i="13"/>
  <c r="BE375" i="13"/>
  <c r="BF375" i="13"/>
  <c r="BG375" i="13"/>
  <c r="BE376" i="13"/>
  <c r="BF376" i="13"/>
  <c r="BG376" i="13"/>
  <c r="BE377" i="13"/>
  <c r="BF377" i="13"/>
  <c r="BG377" i="13"/>
  <c r="BE378" i="13"/>
  <c r="BF378" i="13"/>
  <c r="BG378" i="13"/>
  <c r="BE379" i="13"/>
  <c r="BF379" i="13"/>
  <c r="BG379" i="13"/>
  <c r="BE380" i="13"/>
  <c r="BF380" i="13"/>
  <c r="BG380" i="13"/>
  <c r="BE392" i="13"/>
  <c r="BF392" i="13"/>
  <c r="BG392" i="13"/>
  <c r="BE393" i="13"/>
  <c r="BF393" i="13"/>
  <c r="BG393" i="13"/>
  <c r="BE394" i="13"/>
  <c r="BF394" i="13"/>
  <c r="BG394" i="13"/>
  <c r="BE395" i="13"/>
  <c r="BF395" i="13"/>
  <c r="BG395" i="13"/>
  <c r="BE396" i="13"/>
  <c r="BF396" i="13"/>
  <c r="BG396" i="13"/>
  <c r="BE397" i="13"/>
  <c r="BF397" i="13"/>
  <c r="BG397" i="13"/>
  <c r="BE420" i="13"/>
  <c r="BF420" i="13"/>
  <c r="BG420" i="13"/>
  <c r="BE421" i="13"/>
  <c r="BF421" i="13"/>
  <c r="BG421" i="13"/>
  <c r="BE422" i="13"/>
  <c r="BF422" i="13"/>
  <c r="BG422" i="13"/>
  <c r="BE423" i="13"/>
  <c r="BF423" i="13"/>
  <c r="BG423" i="13"/>
  <c r="BE424" i="13"/>
  <c r="BF424" i="13"/>
  <c r="BG424" i="13"/>
  <c r="BE425" i="13"/>
  <c r="BF425" i="13"/>
  <c r="BG425" i="13"/>
  <c r="BE426" i="13"/>
  <c r="BF426" i="13"/>
  <c r="BG426" i="13"/>
  <c r="BE427" i="13"/>
  <c r="BF427" i="13"/>
  <c r="BG427" i="13"/>
  <c r="BE428" i="13"/>
  <c r="BF428" i="13"/>
  <c r="BG428" i="13"/>
  <c r="BE429" i="13"/>
  <c r="BF429" i="13"/>
  <c r="BG429" i="13"/>
  <c r="BE439" i="13"/>
  <c r="BF439" i="13"/>
  <c r="BG439" i="13"/>
  <c r="BE440" i="13"/>
  <c r="BF440" i="13"/>
  <c r="BG440" i="13"/>
  <c r="BE441" i="13"/>
  <c r="BF441" i="13"/>
  <c r="BG441" i="13"/>
  <c r="BE442" i="13"/>
  <c r="BF442" i="13"/>
  <c r="BG442" i="13"/>
  <c r="BE443" i="13"/>
  <c r="BF443" i="13"/>
  <c r="BG443" i="13"/>
  <c r="BE444" i="13"/>
  <c r="BF444" i="13"/>
  <c r="BG444" i="13"/>
  <c r="BE445" i="13"/>
  <c r="BF445" i="13"/>
  <c r="BG445" i="13"/>
  <c r="BE448" i="13"/>
  <c r="BF448" i="13"/>
  <c r="BG448" i="13"/>
  <c r="BE446" i="13"/>
  <c r="BF446" i="13"/>
  <c r="BG446" i="13"/>
  <c r="BE449" i="13"/>
  <c r="BF449" i="13"/>
  <c r="BG449" i="13"/>
  <c r="BE450" i="13"/>
  <c r="BF450" i="13"/>
  <c r="BG450" i="13"/>
  <c r="BE451" i="13"/>
  <c r="BF451" i="13"/>
  <c r="BG451" i="13"/>
  <c r="BE452" i="13"/>
  <c r="BF452" i="13"/>
  <c r="BG452" i="13"/>
  <c r="BE453" i="13"/>
  <c r="BF453" i="13"/>
  <c r="BG453" i="13"/>
  <c r="BE454" i="13"/>
  <c r="BF454" i="13"/>
  <c r="BG454" i="13"/>
  <c r="BE455" i="13"/>
  <c r="BF455" i="13"/>
  <c r="BG455" i="13"/>
  <c r="BE456" i="13"/>
  <c r="BF456" i="13"/>
  <c r="BG456" i="13"/>
  <c r="BE457" i="13"/>
  <c r="BF457" i="13"/>
  <c r="BG457" i="13"/>
  <c r="BE458" i="13"/>
  <c r="BF458" i="13"/>
  <c r="BG458" i="13"/>
  <c r="BE459" i="13"/>
  <c r="BF459" i="13"/>
  <c r="BG459" i="13"/>
  <c r="BE460" i="13"/>
  <c r="BF460" i="13"/>
  <c r="BG460" i="13"/>
  <c r="BE461" i="13"/>
  <c r="BF461" i="13"/>
  <c r="BG461" i="13"/>
  <c r="BE462" i="13"/>
  <c r="BF462" i="13"/>
  <c r="BG462" i="13"/>
  <c r="BE463" i="13"/>
  <c r="BF463" i="13"/>
  <c r="BG463" i="13"/>
  <c r="BE464" i="13"/>
  <c r="BF464" i="13"/>
  <c r="BG464" i="13"/>
  <c r="BE465" i="13"/>
  <c r="BF465" i="13"/>
  <c r="BG465" i="13"/>
  <c r="BE466" i="13"/>
  <c r="BF466" i="13"/>
  <c r="BG466" i="13"/>
  <c r="BE467" i="13"/>
  <c r="BF467" i="13"/>
  <c r="BG467" i="13"/>
  <c r="BE468" i="13"/>
  <c r="BF468" i="13"/>
  <c r="BG468" i="13"/>
  <c r="BE469" i="13"/>
  <c r="BF469" i="13"/>
  <c r="BG469" i="13"/>
  <c r="BE470" i="13"/>
  <c r="BF470" i="13"/>
  <c r="BG470" i="13"/>
  <c r="BE471" i="13"/>
  <c r="BF471" i="13"/>
  <c r="BG471" i="13"/>
  <c r="BE472" i="13"/>
  <c r="BF472" i="13"/>
  <c r="BG472" i="13"/>
  <c r="BE473" i="13"/>
  <c r="BF473" i="13"/>
  <c r="BG473" i="13"/>
  <c r="BE474" i="13"/>
  <c r="BF474" i="13"/>
  <c r="BG474" i="13"/>
  <c r="BE475" i="13"/>
  <c r="BF475" i="13"/>
  <c r="BG475" i="13"/>
  <c r="BE476" i="13"/>
  <c r="BF476" i="13"/>
  <c r="BG476" i="13"/>
  <c r="BE477" i="13"/>
  <c r="BF477" i="13"/>
  <c r="BG477" i="13"/>
  <c r="BE478" i="13"/>
  <c r="BF478" i="13"/>
  <c r="BG478" i="13"/>
  <c r="BE479" i="13"/>
  <c r="BF479" i="13"/>
  <c r="BG479" i="13"/>
  <c r="BE480" i="13"/>
  <c r="BF480" i="13"/>
  <c r="BG480" i="13"/>
  <c r="BE481" i="13"/>
  <c r="BF481" i="13"/>
  <c r="BG481" i="13"/>
  <c r="BE514" i="13"/>
  <c r="BF514" i="13"/>
  <c r="BG514" i="13"/>
  <c r="BE515" i="13"/>
  <c r="BF515" i="13"/>
  <c r="BG515" i="13"/>
  <c r="BE526" i="13"/>
  <c r="BF526" i="13"/>
  <c r="BG526" i="13"/>
  <c r="BE527" i="13"/>
  <c r="BF527" i="13"/>
  <c r="BG527" i="13"/>
  <c r="BE528" i="13"/>
  <c r="BF528" i="13"/>
  <c r="BG528" i="13"/>
  <c r="BE529" i="13"/>
  <c r="BF529" i="13"/>
  <c r="BG529" i="13"/>
  <c r="BE530" i="13"/>
  <c r="BF530" i="13"/>
  <c r="BG530" i="13"/>
  <c r="BE556" i="13"/>
  <c r="BF556" i="13"/>
  <c r="BG556" i="13"/>
  <c r="BE557" i="13"/>
  <c r="BF557" i="13"/>
  <c r="BG557" i="13"/>
  <c r="BE573" i="13"/>
  <c r="BF573" i="13"/>
  <c r="BG573" i="13"/>
  <c r="BE558" i="13"/>
  <c r="BF558" i="13"/>
  <c r="BG558" i="13"/>
  <c r="BE559" i="13"/>
  <c r="BF559" i="13"/>
  <c r="BG559" i="13"/>
  <c r="BE560" i="13"/>
  <c r="BF560" i="13"/>
  <c r="BG560" i="13"/>
  <c r="BE561" i="13"/>
  <c r="BF561" i="13"/>
  <c r="BG561" i="13"/>
  <c r="BE562" i="13"/>
  <c r="BF562" i="13"/>
  <c r="BG562" i="13"/>
  <c r="BE563" i="13"/>
  <c r="BF563" i="13"/>
  <c r="BG563" i="13"/>
  <c r="BE564" i="13"/>
  <c r="BF564" i="13"/>
  <c r="BG564" i="13"/>
  <c r="BE565" i="13"/>
  <c r="BF565" i="13"/>
  <c r="BG565" i="13"/>
  <c r="BE566" i="13"/>
  <c r="BF566" i="13"/>
  <c r="BG566" i="13"/>
  <c r="BE553" i="13"/>
  <c r="BF553" i="13"/>
  <c r="BG553" i="13"/>
  <c r="BE567" i="13"/>
  <c r="BF567" i="13"/>
  <c r="BG567" i="13"/>
  <c r="BE574" i="13"/>
  <c r="BF574" i="13"/>
  <c r="BG574" i="13"/>
  <c r="BE575" i="13"/>
  <c r="BF575" i="13"/>
  <c r="BG575" i="13"/>
  <c r="BE576" i="13"/>
  <c r="BF576" i="13"/>
  <c r="BG576" i="13"/>
  <c r="BE577" i="13"/>
  <c r="BF577" i="13"/>
  <c r="BG577" i="13"/>
  <c r="BE578" i="13"/>
  <c r="BF578" i="13"/>
  <c r="BG578" i="13"/>
  <c r="BE568" i="13"/>
  <c r="BF568" i="13"/>
  <c r="BG568" i="13"/>
  <c r="BE579" i="13"/>
  <c r="BF579" i="13"/>
  <c r="BG579" i="13"/>
  <c r="BE580" i="13"/>
  <c r="BF580" i="13"/>
  <c r="BG580" i="13"/>
  <c r="BE581" i="13"/>
  <c r="BF581" i="13"/>
  <c r="BG581" i="13"/>
  <c r="BE594" i="13"/>
  <c r="BF594" i="13"/>
  <c r="BG594" i="13"/>
  <c r="BE582" i="13"/>
  <c r="BF582" i="13"/>
  <c r="BG582" i="13"/>
  <c r="BE595" i="13"/>
  <c r="BF595" i="13"/>
  <c r="BG595" i="13"/>
  <c r="BE596" i="13"/>
  <c r="BF596" i="13"/>
  <c r="BG596" i="13"/>
  <c r="BE631" i="13"/>
  <c r="BF631" i="13"/>
  <c r="BG631" i="13"/>
  <c r="BE632" i="13"/>
  <c r="BF632" i="13"/>
  <c r="BG632" i="13"/>
  <c r="BE633" i="13"/>
  <c r="BF633" i="13"/>
  <c r="BG633" i="13"/>
  <c r="BE634" i="13"/>
  <c r="BF634" i="13"/>
  <c r="BG634" i="13"/>
  <c r="BE635" i="13"/>
  <c r="BF635" i="13"/>
  <c r="BG635" i="13"/>
  <c r="BE647" i="13"/>
  <c r="BF647" i="13"/>
  <c r="BG647" i="13"/>
  <c r="BE636" i="13"/>
  <c r="BF636" i="13"/>
  <c r="BG636" i="13"/>
  <c r="BE637" i="13"/>
  <c r="BF637" i="13"/>
  <c r="BG637" i="13"/>
  <c r="BE638" i="13"/>
  <c r="BF638" i="13"/>
  <c r="BG638" i="13"/>
  <c r="BE639" i="13"/>
  <c r="BF639" i="13"/>
  <c r="BG639" i="13"/>
  <c r="BE640" i="13"/>
  <c r="BF640" i="13"/>
  <c r="BG640" i="13"/>
  <c r="BE648" i="13"/>
  <c r="BF648" i="13"/>
  <c r="BG648" i="13"/>
  <c r="BE649" i="13"/>
  <c r="BF649" i="13"/>
  <c r="BG649" i="13"/>
  <c r="BE650" i="13"/>
  <c r="BF650" i="13"/>
  <c r="BG650" i="13"/>
  <c r="BE651" i="13"/>
  <c r="BF651" i="13"/>
  <c r="BG651" i="13"/>
  <c r="BE652" i="13"/>
  <c r="BF652" i="13"/>
  <c r="BG652" i="13"/>
  <c r="BE712" i="13"/>
  <c r="BF712" i="13"/>
  <c r="BG712" i="13"/>
  <c r="BE713" i="13"/>
  <c r="BF713" i="13"/>
  <c r="BG713" i="13"/>
  <c r="BE670" i="13"/>
  <c r="BF670" i="13"/>
  <c r="BG670" i="13"/>
  <c r="BE687" i="13"/>
  <c r="BF687" i="13"/>
  <c r="BG687" i="13"/>
  <c r="BE671" i="13"/>
  <c r="BF671" i="13"/>
  <c r="BG671" i="13"/>
  <c r="BE672" i="13"/>
  <c r="BF672" i="13"/>
  <c r="BG672" i="13"/>
  <c r="BE673" i="13"/>
  <c r="BF673" i="13"/>
  <c r="BG673" i="13"/>
  <c r="BE674" i="13"/>
  <c r="BF674" i="13"/>
  <c r="BG674" i="13"/>
  <c r="BE675" i="13"/>
  <c r="BF675" i="13"/>
  <c r="BG675" i="13"/>
  <c r="BE676" i="13"/>
  <c r="BF676" i="13"/>
  <c r="BG676" i="13"/>
  <c r="BE677" i="13"/>
  <c r="BF677" i="13"/>
  <c r="BG677" i="13"/>
  <c r="BE678" i="13"/>
  <c r="BF678" i="13"/>
  <c r="BG678" i="13"/>
  <c r="BE679" i="13"/>
  <c r="BF679" i="13"/>
  <c r="BG679" i="13"/>
  <c r="BE688" i="13"/>
  <c r="BF688" i="13"/>
  <c r="BG688" i="13"/>
  <c r="BE704" i="13"/>
  <c r="BF704" i="13"/>
  <c r="BG704" i="13"/>
  <c r="BE689" i="13"/>
  <c r="BF689" i="13"/>
  <c r="BG689" i="13"/>
  <c r="BE690" i="13"/>
  <c r="BF690" i="13"/>
  <c r="BG690" i="13"/>
  <c r="BE680" i="13"/>
  <c r="BF680" i="13"/>
  <c r="BG680" i="13"/>
  <c r="BE691" i="13"/>
  <c r="BF691" i="13"/>
  <c r="BG691" i="13"/>
  <c r="BE692" i="13"/>
  <c r="BF692" i="13"/>
  <c r="BG692" i="13"/>
  <c r="BE705" i="13"/>
  <c r="BF705" i="13"/>
  <c r="BG705" i="13"/>
  <c r="BE714" i="13"/>
  <c r="BF714" i="13"/>
  <c r="BG714" i="13"/>
  <c r="BE715" i="13"/>
  <c r="BF715" i="13"/>
  <c r="BG715" i="13"/>
  <c r="BE716" i="13"/>
  <c r="BF716" i="13"/>
  <c r="BG716" i="13"/>
  <c r="BE717" i="13"/>
  <c r="BF717" i="13"/>
  <c r="BG717" i="13"/>
  <c r="BE718" i="13"/>
  <c r="BF718" i="13"/>
  <c r="BG718" i="13"/>
  <c r="BE719" i="13"/>
  <c r="BF719" i="13"/>
  <c r="BG719" i="13"/>
  <c r="BE720" i="13"/>
  <c r="BF720" i="13"/>
  <c r="BG720" i="13"/>
  <c r="BE722" i="13"/>
  <c r="BF722" i="13"/>
  <c r="BG722" i="13"/>
  <c r="BE723" i="13"/>
  <c r="BF723" i="13"/>
  <c r="BG723" i="13"/>
  <c r="BE724" i="13"/>
  <c r="BF724" i="13"/>
  <c r="BG724" i="13"/>
  <c r="BE725" i="13"/>
  <c r="BF725" i="13"/>
  <c r="BG725" i="13"/>
  <c r="BE721" i="13"/>
  <c r="BF721" i="13"/>
  <c r="BG721" i="13"/>
  <c r="BE726" i="13"/>
  <c r="BF726" i="13"/>
  <c r="BG726" i="13"/>
  <c r="BE727" i="13"/>
  <c r="BF727" i="13"/>
  <c r="BG727" i="13"/>
  <c r="BE728" i="13"/>
  <c r="BF728" i="13"/>
  <c r="BG728" i="13"/>
  <c r="BE744" i="13"/>
  <c r="BF744" i="13"/>
  <c r="BG744" i="13"/>
  <c r="BE729" i="13"/>
  <c r="BF729" i="13"/>
  <c r="BG729" i="13"/>
  <c r="BE730" i="13"/>
  <c r="BF730" i="13"/>
  <c r="BG730" i="13"/>
  <c r="BE731" i="13"/>
  <c r="BF731" i="13"/>
  <c r="BG731" i="13"/>
  <c r="BE732" i="13"/>
  <c r="BF732" i="13"/>
  <c r="BG732" i="13"/>
  <c r="BE733" i="13"/>
  <c r="BF733" i="13"/>
  <c r="BG733" i="13"/>
  <c r="BE734" i="13"/>
  <c r="BF734" i="13"/>
  <c r="BG734" i="13"/>
  <c r="BE735" i="13"/>
  <c r="BF735" i="13"/>
  <c r="BG735" i="13"/>
  <c r="BE736" i="13"/>
  <c r="BF736" i="13"/>
  <c r="BG736" i="13"/>
  <c r="BE737" i="13"/>
  <c r="BF737" i="13"/>
  <c r="BG737" i="13"/>
  <c r="BE738" i="13"/>
  <c r="BF738" i="13"/>
  <c r="BG738" i="13"/>
  <c r="BE739" i="13"/>
  <c r="BF739" i="13"/>
  <c r="BG739" i="13"/>
  <c r="BE740" i="13"/>
  <c r="BF740" i="13"/>
  <c r="BG740" i="13"/>
  <c r="BE741" i="13"/>
  <c r="BF741" i="13"/>
  <c r="BG741" i="13"/>
  <c r="BE742" i="13"/>
  <c r="BF742" i="13"/>
  <c r="BG742" i="13"/>
  <c r="BE743" i="13"/>
  <c r="BF743" i="13"/>
  <c r="BG743" i="13"/>
  <c r="BE745" i="13"/>
  <c r="BF745" i="13"/>
  <c r="BG745" i="13"/>
  <c r="AG8" i="13"/>
  <c r="AH8" i="13"/>
  <c r="AG17" i="13"/>
  <c r="AH17" i="13"/>
  <c r="AG27" i="13"/>
  <c r="AH27" i="13"/>
  <c r="AG28" i="13"/>
  <c r="AH28" i="13"/>
  <c r="AG29" i="13"/>
  <c r="AH29" i="13"/>
  <c r="AG30" i="13"/>
  <c r="AH30" i="13"/>
  <c r="AG40" i="13"/>
  <c r="AH40" i="13"/>
  <c r="AG41" i="13"/>
  <c r="AH41" i="13"/>
  <c r="AG42" i="13"/>
  <c r="AH42" i="13"/>
  <c r="AG50" i="13"/>
  <c r="AH50" i="13"/>
  <c r="AG51" i="13"/>
  <c r="AH51" i="13"/>
  <c r="AG52" i="13"/>
  <c r="AH52" i="13"/>
  <c r="AG53" i="13"/>
  <c r="AH53" i="13"/>
  <c r="AG54" i="13"/>
  <c r="AH54" i="13"/>
  <c r="AG55" i="13"/>
  <c r="AH55" i="13"/>
  <c r="AG43" i="13"/>
  <c r="AH43" i="13"/>
  <c r="AG56" i="13"/>
  <c r="AH56" i="13"/>
  <c r="AG63" i="13"/>
  <c r="AH63" i="13"/>
  <c r="AG64" i="13"/>
  <c r="AH64" i="13"/>
  <c r="AG44" i="13"/>
  <c r="AH44" i="13"/>
  <c r="AG45" i="13"/>
  <c r="AH45" i="13"/>
  <c r="AG65" i="13"/>
  <c r="AH65" i="13"/>
  <c r="AG57" i="13"/>
  <c r="AH57" i="13"/>
  <c r="AG58" i="13"/>
  <c r="AH58" i="13"/>
  <c r="AG59" i="13"/>
  <c r="AH59" i="13"/>
  <c r="AG97" i="13"/>
  <c r="AH97" i="13"/>
  <c r="AG66" i="13"/>
  <c r="AH66" i="13"/>
  <c r="AG67" i="13"/>
  <c r="AH67" i="13"/>
  <c r="AG77" i="13"/>
  <c r="AH77" i="13"/>
  <c r="AG78" i="13"/>
  <c r="AH78" i="13"/>
  <c r="AG109" i="13"/>
  <c r="AH109" i="13"/>
  <c r="AG68" i="13"/>
  <c r="AH68" i="13"/>
  <c r="AG159" i="13"/>
  <c r="AH159" i="13"/>
  <c r="AG69" i="13"/>
  <c r="AH69" i="13"/>
  <c r="AG79" i="13"/>
  <c r="AH79" i="13"/>
  <c r="AG80" i="13"/>
  <c r="AH80" i="13"/>
  <c r="AG70" i="13"/>
  <c r="AH70" i="13"/>
  <c r="AG71" i="13"/>
  <c r="AH71" i="13"/>
  <c r="AG72" i="13"/>
  <c r="AH72" i="13"/>
  <c r="AG73" i="13"/>
  <c r="AH73" i="13"/>
  <c r="AG81" i="13"/>
  <c r="AH81" i="13"/>
  <c r="AG82" i="13"/>
  <c r="AH82" i="13"/>
  <c r="AG83" i="13"/>
  <c r="AH83" i="13"/>
  <c r="AG84" i="13"/>
  <c r="AH84" i="13"/>
  <c r="AG85" i="13"/>
  <c r="AH85" i="13"/>
  <c r="AG86" i="13"/>
  <c r="AH86" i="13"/>
  <c r="AG87" i="13"/>
  <c r="AH87" i="13"/>
  <c r="AG88" i="13"/>
  <c r="AH88" i="13"/>
  <c r="AG98" i="13"/>
  <c r="AH98" i="13"/>
  <c r="AG99" i="13"/>
  <c r="AH99" i="13"/>
  <c r="AG100" i="13"/>
  <c r="AH100" i="13"/>
  <c r="AG101" i="13"/>
  <c r="AH101" i="13"/>
  <c r="AG110" i="13"/>
  <c r="AH110" i="13"/>
  <c r="AG111" i="13"/>
  <c r="AH111" i="13"/>
  <c r="AG112" i="13"/>
  <c r="AH112" i="13"/>
  <c r="AG113" i="13"/>
  <c r="AH113" i="13"/>
  <c r="AG141" i="13"/>
  <c r="AH141" i="13"/>
  <c r="AG114" i="13"/>
  <c r="AH114" i="13"/>
  <c r="AG115" i="13"/>
  <c r="AH115" i="13"/>
  <c r="AG160" i="13"/>
  <c r="AH160" i="13"/>
  <c r="AG161" i="13"/>
  <c r="AH161" i="13"/>
  <c r="AG162" i="13"/>
  <c r="AH162" i="13"/>
  <c r="AG163" i="13"/>
  <c r="AH163" i="13"/>
  <c r="AG165" i="13"/>
  <c r="AH165" i="13"/>
  <c r="AG166" i="13"/>
  <c r="AH166" i="13"/>
  <c r="AG167" i="13"/>
  <c r="AH167" i="13"/>
  <c r="AG168" i="13"/>
  <c r="AH168" i="13"/>
  <c r="AG169" i="13"/>
  <c r="AH169" i="13"/>
  <c r="AG170" i="13"/>
  <c r="AH170" i="13"/>
  <c r="AG171" i="13"/>
  <c r="AH171" i="13"/>
  <c r="AG175" i="13"/>
  <c r="AH175" i="13"/>
  <c r="AG172" i="13"/>
  <c r="AH172" i="13"/>
  <c r="AG173" i="13"/>
  <c r="AH173" i="13"/>
  <c r="AG174" i="13"/>
  <c r="AH174" i="13"/>
  <c r="AG201" i="13"/>
  <c r="AH201" i="13"/>
  <c r="AG202" i="13"/>
  <c r="AH202" i="13"/>
  <c r="AG203" i="13"/>
  <c r="AH203" i="13"/>
  <c r="AG176" i="13"/>
  <c r="AH176" i="13"/>
  <c r="AG177" i="13"/>
  <c r="AH177" i="13"/>
  <c r="AG178" i="13"/>
  <c r="AH178" i="13"/>
  <c r="AG179" i="13"/>
  <c r="AH179" i="13"/>
  <c r="AG180" i="13"/>
  <c r="AH180" i="13"/>
  <c r="AG181" i="13"/>
  <c r="AH181" i="13"/>
  <c r="AG182" i="13"/>
  <c r="AH182" i="13"/>
  <c r="AG183" i="13"/>
  <c r="AH183" i="13"/>
  <c r="AG184" i="13"/>
  <c r="AH184" i="13"/>
  <c r="AG185" i="13"/>
  <c r="AH185" i="13"/>
  <c r="AG186" i="13"/>
  <c r="AH186" i="13"/>
  <c r="AG225" i="13"/>
  <c r="AH225" i="13"/>
  <c r="AG204" i="13"/>
  <c r="AH204" i="13"/>
  <c r="AG212" i="13"/>
  <c r="AH212" i="13"/>
  <c r="AG213" i="13"/>
  <c r="AH213" i="13"/>
  <c r="AG214" i="13"/>
  <c r="AH214" i="13"/>
  <c r="AG205" i="13"/>
  <c r="AH205" i="13"/>
  <c r="AG215" i="13"/>
  <c r="AH215" i="13"/>
  <c r="AG206" i="13"/>
  <c r="AH206" i="13"/>
  <c r="AG226" i="13"/>
  <c r="AH226" i="13"/>
  <c r="AG216" i="13"/>
  <c r="AH216" i="13"/>
  <c r="AG227" i="13"/>
  <c r="AH227" i="13"/>
  <c r="AG228" i="13"/>
  <c r="AH228" i="13"/>
  <c r="AG229" i="13"/>
  <c r="AH229" i="13"/>
  <c r="AG230" i="13"/>
  <c r="AH230" i="13"/>
  <c r="AG231" i="13"/>
  <c r="AH231" i="13"/>
  <c r="AG232" i="13"/>
  <c r="AH232" i="13"/>
  <c r="AG233" i="13"/>
  <c r="AH233" i="13"/>
  <c r="AG234" i="13"/>
  <c r="AH234" i="13"/>
  <c r="AG235" i="13"/>
  <c r="AH235" i="13"/>
  <c r="AG236" i="13"/>
  <c r="AH236" i="13"/>
  <c r="AG237" i="13"/>
  <c r="AH237" i="13"/>
  <c r="AG238" i="13"/>
  <c r="AH238" i="13"/>
  <c r="AG239" i="13"/>
  <c r="AH239" i="13"/>
  <c r="AG240" i="13"/>
  <c r="AH240" i="13"/>
  <c r="AG279" i="13"/>
  <c r="AH279" i="13"/>
  <c r="AG241" i="13"/>
  <c r="AH241" i="13"/>
  <c r="AG242" i="13"/>
  <c r="AH242" i="13"/>
  <c r="AG263" i="13"/>
  <c r="AH263" i="13"/>
  <c r="AG264" i="13"/>
  <c r="AH264" i="13"/>
  <c r="AG243" i="13"/>
  <c r="AH243" i="13"/>
  <c r="AG244" i="13"/>
  <c r="AH244" i="13"/>
  <c r="AG284" i="13"/>
  <c r="AH284" i="13"/>
  <c r="AG316" i="13"/>
  <c r="AH316" i="13"/>
  <c r="AG285" i="13"/>
  <c r="AH285" i="13"/>
  <c r="AG286" i="13"/>
  <c r="AH286" i="13"/>
  <c r="AG287" i="13"/>
  <c r="AH287" i="13"/>
  <c r="AG280" i="13"/>
  <c r="AH280" i="13"/>
  <c r="AG288" i="13"/>
  <c r="AH288" i="13"/>
  <c r="AG289" i="13"/>
  <c r="AH289" i="13"/>
  <c r="AG290" i="13"/>
  <c r="AH290" i="13"/>
  <c r="AG291" i="13"/>
  <c r="AH291" i="13"/>
  <c r="AG292" i="13"/>
  <c r="AH292" i="13"/>
  <c r="AG293" i="13"/>
  <c r="AH293" i="13"/>
  <c r="AG294" i="13"/>
  <c r="AH294" i="13"/>
  <c r="AG295" i="13"/>
  <c r="AH295" i="13"/>
  <c r="AG296" i="13"/>
  <c r="AH296" i="13"/>
  <c r="AG297" i="13"/>
  <c r="AH297" i="13"/>
  <c r="AG298" i="13"/>
  <c r="AH298" i="13"/>
  <c r="AG299" i="13"/>
  <c r="AH299" i="13"/>
  <c r="AG300" i="13"/>
  <c r="AH300" i="13"/>
  <c r="AG301" i="13"/>
  <c r="AH301" i="13"/>
  <c r="AG302" i="13"/>
  <c r="AH302" i="13"/>
  <c r="AG303" i="13"/>
  <c r="AH303" i="13"/>
  <c r="AG304" i="13"/>
  <c r="AH304" i="13"/>
  <c r="AG305" i="13"/>
  <c r="AH305" i="13"/>
  <c r="AG306" i="13"/>
  <c r="AH306" i="13"/>
  <c r="AG307" i="13"/>
  <c r="AH307" i="13"/>
  <c r="AG308" i="13"/>
  <c r="AH308" i="13"/>
  <c r="AG309" i="13"/>
  <c r="AH309" i="13"/>
  <c r="AG310" i="13"/>
  <c r="AH310" i="13"/>
  <c r="AG311" i="13"/>
  <c r="AH311" i="13"/>
  <c r="AG312" i="13"/>
  <c r="AH312" i="13"/>
  <c r="AG313" i="13"/>
  <c r="AH313" i="13"/>
  <c r="AG314" i="13"/>
  <c r="AH314" i="13"/>
  <c r="AG315" i="13"/>
  <c r="AH315" i="13"/>
  <c r="AG317" i="13"/>
  <c r="AH317" i="13"/>
  <c r="AG318" i="13"/>
  <c r="AH318" i="13"/>
  <c r="AG319" i="13"/>
  <c r="AH319" i="13"/>
  <c r="AG320" i="13"/>
  <c r="AH320" i="13"/>
  <c r="AG321" i="13"/>
  <c r="AH321" i="13"/>
  <c r="AG322" i="13"/>
  <c r="AH322" i="13"/>
  <c r="AG323" i="13"/>
  <c r="AH323" i="13"/>
  <c r="AG403" i="13"/>
  <c r="AH403" i="13"/>
  <c r="AG324" i="13"/>
  <c r="AH324" i="13"/>
  <c r="AG325" i="13"/>
  <c r="AH325" i="13"/>
  <c r="AG326" i="13"/>
  <c r="AH326" i="13"/>
  <c r="AG327" i="13"/>
  <c r="AH327" i="13"/>
  <c r="AG328" i="13"/>
  <c r="AH328" i="13"/>
  <c r="AG329" i="13"/>
  <c r="AH329" i="13"/>
  <c r="AG330" i="13"/>
  <c r="AH330" i="13"/>
  <c r="AG366" i="13"/>
  <c r="AH366" i="13"/>
  <c r="AG367" i="13"/>
  <c r="AH367" i="13"/>
  <c r="AG368" i="13"/>
  <c r="AH368" i="13"/>
  <c r="AG369" i="13"/>
  <c r="AH369" i="13"/>
  <c r="AG365" i="13"/>
  <c r="AH365" i="13"/>
  <c r="AG370" i="13"/>
  <c r="AH370" i="13"/>
  <c r="AG404" i="13"/>
  <c r="AH404" i="13"/>
  <c r="AG371" i="13"/>
  <c r="AH371" i="13"/>
  <c r="AG372" i="13"/>
  <c r="AH372" i="13"/>
  <c r="AG373" i="13"/>
  <c r="AH373" i="13"/>
  <c r="AG374" i="13"/>
  <c r="AH374" i="13"/>
  <c r="AG375" i="13"/>
  <c r="AH375" i="13"/>
  <c r="AG376" i="13"/>
  <c r="AH376" i="13"/>
  <c r="AG377" i="13"/>
  <c r="AH377" i="13"/>
  <c r="AG378" i="13"/>
  <c r="AH378" i="13"/>
  <c r="AG379" i="13"/>
  <c r="AH379" i="13"/>
  <c r="AG380" i="13"/>
  <c r="AH380" i="13"/>
  <c r="AG392" i="13"/>
  <c r="AH392" i="13"/>
  <c r="AG393" i="13"/>
  <c r="AH393" i="13"/>
  <c r="AG394" i="13"/>
  <c r="AH394" i="13"/>
  <c r="AG395" i="13"/>
  <c r="AH395" i="13"/>
  <c r="AG396" i="13"/>
  <c r="AH396" i="13"/>
  <c r="AG397" i="13"/>
  <c r="AH397" i="13"/>
  <c r="AG420" i="13"/>
  <c r="AH420" i="13"/>
  <c r="AG421" i="13"/>
  <c r="AH421" i="13"/>
  <c r="AG422" i="13"/>
  <c r="AH422" i="13"/>
  <c r="AG423" i="13"/>
  <c r="AH423" i="13"/>
  <c r="AG424" i="13"/>
  <c r="AH424" i="13"/>
  <c r="AG425" i="13"/>
  <c r="AH425" i="13"/>
  <c r="AG426" i="13"/>
  <c r="AH426" i="13"/>
  <c r="AG427" i="13"/>
  <c r="AH427" i="13"/>
  <c r="AG428" i="13"/>
  <c r="AH428" i="13"/>
  <c r="AG429" i="13"/>
  <c r="AH429" i="13"/>
  <c r="AG439" i="13"/>
  <c r="AH439" i="13"/>
  <c r="AG440" i="13"/>
  <c r="AH440" i="13"/>
  <c r="AG441" i="13"/>
  <c r="AH441" i="13"/>
  <c r="AG442" i="13"/>
  <c r="AH442" i="13"/>
  <c r="AG443" i="13"/>
  <c r="AH443" i="13"/>
  <c r="AG444" i="13"/>
  <c r="AH444" i="13"/>
  <c r="AG445" i="13"/>
  <c r="AH445" i="13"/>
  <c r="AG448" i="13"/>
  <c r="AH448" i="13"/>
  <c r="AG446" i="13"/>
  <c r="AH446" i="13"/>
  <c r="AG449" i="13"/>
  <c r="AH449" i="13"/>
  <c r="AG450" i="13"/>
  <c r="AH450" i="13"/>
  <c r="AG451" i="13"/>
  <c r="AH451" i="13"/>
  <c r="AG452" i="13"/>
  <c r="AH452" i="13"/>
  <c r="AG453" i="13"/>
  <c r="AH453" i="13"/>
  <c r="AG454" i="13"/>
  <c r="AH454" i="13"/>
  <c r="AG455" i="13"/>
  <c r="AH455" i="13"/>
  <c r="AG456" i="13"/>
  <c r="AH456" i="13"/>
  <c r="AG457" i="13"/>
  <c r="AH457" i="13"/>
  <c r="AG458" i="13"/>
  <c r="AH458" i="13"/>
  <c r="AG459" i="13"/>
  <c r="AH459" i="13"/>
  <c r="AG460" i="13"/>
  <c r="AH460" i="13"/>
  <c r="AG461" i="13"/>
  <c r="AH461" i="13"/>
  <c r="AG462" i="13"/>
  <c r="AH462" i="13"/>
  <c r="AG463" i="13"/>
  <c r="AH463" i="13"/>
  <c r="AG464" i="13"/>
  <c r="AH464" i="13"/>
  <c r="AG465" i="13"/>
  <c r="AH465" i="13"/>
  <c r="AG466" i="13"/>
  <c r="AH466" i="13"/>
  <c r="AG467" i="13"/>
  <c r="AH467" i="13"/>
  <c r="AG468" i="13"/>
  <c r="AH468" i="13"/>
  <c r="AG469" i="13"/>
  <c r="AH469" i="13"/>
  <c r="AG470" i="13"/>
  <c r="AH470" i="13"/>
  <c r="AG471" i="13"/>
  <c r="AH471" i="13"/>
  <c r="AG472" i="13"/>
  <c r="AH472" i="13"/>
  <c r="AG473" i="13"/>
  <c r="AH473" i="13"/>
  <c r="AG474" i="13"/>
  <c r="AH474" i="13"/>
  <c r="AG475" i="13"/>
  <c r="AH475" i="13"/>
  <c r="AG476" i="13"/>
  <c r="AH476" i="13"/>
  <c r="AG477" i="13"/>
  <c r="AH477" i="13"/>
  <c r="AG478" i="13"/>
  <c r="AH478" i="13"/>
  <c r="AG479" i="13"/>
  <c r="AH479" i="13"/>
  <c r="AG480" i="13"/>
  <c r="AH480" i="13"/>
  <c r="AG481" i="13"/>
  <c r="AH481" i="13"/>
  <c r="AG514" i="13"/>
  <c r="AH514" i="13"/>
  <c r="AG515" i="13"/>
  <c r="AH515" i="13"/>
  <c r="AG526" i="13"/>
  <c r="AH526" i="13"/>
  <c r="AG527" i="13"/>
  <c r="AH527" i="13"/>
  <c r="AG528" i="13"/>
  <c r="AH528" i="13"/>
  <c r="AG529" i="13"/>
  <c r="AH529" i="13"/>
  <c r="AG530" i="13"/>
  <c r="AH530" i="13"/>
  <c r="AG556" i="13"/>
  <c r="AH556" i="13"/>
  <c r="AG557" i="13"/>
  <c r="AH557" i="13"/>
  <c r="AG573" i="13"/>
  <c r="AH573" i="13"/>
  <c r="AG558" i="13"/>
  <c r="AH558" i="13"/>
  <c r="AG559" i="13"/>
  <c r="AH559" i="13"/>
  <c r="AG560" i="13"/>
  <c r="AH560" i="13"/>
  <c r="AG561" i="13"/>
  <c r="AH561" i="13"/>
  <c r="AG562" i="13"/>
  <c r="AH562" i="13"/>
  <c r="AG563" i="13"/>
  <c r="AH563" i="13"/>
  <c r="AG564" i="13"/>
  <c r="AH564" i="13"/>
  <c r="AG565" i="13"/>
  <c r="AH565" i="13"/>
  <c r="AG566" i="13"/>
  <c r="AH566" i="13"/>
  <c r="AG553" i="13"/>
  <c r="AH553" i="13"/>
  <c r="AG567" i="13"/>
  <c r="AH567" i="13"/>
  <c r="AG574" i="13"/>
  <c r="AH574" i="13"/>
  <c r="AG575" i="13"/>
  <c r="AH575" i="13"/>
  <c r="AG576" i="13"/>
  <c r="AH576" i="13"/>
  <c r="AG577" i="13"/>
  <c r="AH577" i="13"/>
  <c r="AG578" i="13"/>
  <c r="AH578" i="13"/>
  <c r="AG568" i="13"/>
  <c r="AH568" i="13"/>
  <c r="AG579" i="13"/>
  <c r="AH579" i="13"/>
  <c r="AG580" i="13"/>
  <c r="AH580" i="13"/>
  <c r="AG581" i="13"/>
  <c r="AH581" i="13"/>
  <c r="AG594" i="13"/>
  <c r="AH594" i="13"/>
  <c r="AG582" i="13"/>
  <c r="AH582" i="13"/>
  <c r="AG595" i="13"/>
  <c r="AH595" i="13"/>
  <c r="AG596" i="13"/>
  <c r="AH596" i="13"/>
  <c r="AG631" i="13"/>
  <c r="AH631" i="13"/>
  <c r="AG632" i="13"/>
  <c r="AH632" i="13"/>
  <c r="AG633" i="13"/>
  <c r="AH633" i="13"/>
  <c r="AG634" i="13"/>
  <c r="AH634" i="13"/>
  <c r="AG635" i="13"/>
  <c r="AH635" i="13"/>
  <c r="AG647" i="13"/>
  <c r="AH647" i="13"/>
  <c r="AG636" i="13"/>
  <c r="AH636" i="13"/>
  <c r="AG637" i="13"/>
  <c r="AH637" i="13"/>
  <c r="AG638" i="13"/>
  <c r="AH638" i="13"/>
  <c r="AG639" i="13"/>
  <c r="AH639" i="13"/>
  <c r="AG640" i="13"/>
  <c r="AH640" i="13"/>
  <c r="AG648" i="13"/>
  <c r="AH648" i="13"/>
  <c r="AG649" i="13"/>
  <c r="AH649" i="13"/>
  <c r="AG650" i="13"/>
  <c r="AH650" i="13"/>
  <c r="AG651" i="13"/>
  <c r="AH651" i="13"/>
  <c r="AG652" i="13"/>
  <c r="AH652" i="13"/>
  <c r="AG712" i="13"/>
  <c r="AH712" i="13"/>
  <c r="AG713" i="13"/>
  <c r="AH713" i="13"/>
  <c r="AG670" i="13"/>
  <c r="AH670" i="13"/>
  <c r="AG687" i="13"/>
  <c r="AH687" i="13"/>
  <c r="AG671" i="13"/>
  <c r="AH671" i="13"/>
  <c r="AG672" i="13"/>
  <c r="AH672" i="13"/>
  <c r="AG673" i="13"/>
  <c r="AH673" i="13"/>
  <c r="AG674" i="13"/>
  <c r="AH674" i="13"/>
  <c r="AG675" i="13"/>
  <c r="AH675" i="13"/>
  <c r="AG676" i="13"/>
  <c r="AH676" i="13"/>
  <c r="AG677" i="13"/>
  <c r="AH677" i="13"/>
  <c r="AG678" i="13"/>
  <c r="AH678" i="13"/>
  <c r="AG679" i="13"/>
  <c r="AH679" i="13"/>
  <c r="AG688" i="13"/>
  <c r="AH688" i="13"/>
  <c r="AG704" i="13"/>
  <c r="AH704" i="13"/>
  <c r="AG689" i="13"/>
  <c r="AH689" i="13"/>
  <c r="AG690" i="13"/>
  <c r="AH690" i="13"/>
  <c r="AG680" i="13"/>
  <c r="AH680" i="13"/>
  <c r="AG691" i="13"/>
  <c r="AH691" i="13"/>
  <c r="AG692" i="13"/>
  <c r="AH692" i="13"/>
  <c r="AG705" i="13"/>
  <c r="AH705" i="13"/>
  <c r="AG714" i="13"/>
  <c r="AH714" i="13"/>
  <c r="AG715" i="13"/>
  <c r="AH715" i="13"/>
  <c r="AG716" i="13"/>
  <c r="AH716" i="13"/>
  <c r="AG717" i="13"/>
  <c r="AH717" i="13"/>
  <c r="AG718" i="13"/>
  <c r="AH718" i="13"/>
  <c r="AG719" i="13"/>
  <c r="AH719" i="13"/>
  <c r="AG720" i="13"/>
  <c r="AH720" i="13"/>
  <c r="AG722" i="13"/>
  <c r="AH722" i="13"/>
  <c r="AG723" i="13"/>
  <c r="AH723" i="13"/>
  <c r="AG724" i="13"/>
  <c r="AH724" i="13"/>
  <c r="AG725" i="13"/>
  <c r="AH725" i="13"/>
  <c r="AG721" i="13"/>
  <c r="AH721" i="13"/>
  <c r="AG726" i="13"/>
  <c r="AH726" i="13"/>
  <c r="AG727" i="13"/>
  <c r="AH727" i="13"/>
  <c r="AG728" i="13"/>
  <c r="AH728" i="13"/>
  <c r="AG744" i="13"/>
  <c r="AH744" i="13"/>
  <c r="AG729" i="13"/>
  <c r="AH729" i="13"/>
  <c r="AG730" i="13"/>
  <c r="AH730" i="13"/>
  <c r="AG731" i="13"/>
  <c r="AH731" i="13"/>
  <c r="AG732" i="13"/>
  <c r="AH732" i="13"/>
  <c r="AG733" i="13"/>
  <c r="AH733" i="13"/>
  <c r="AG734" i="13"/>
  <c r="AH734" i="13"/>
  <c r="AG735" i="13"/>
  <c r="AH735" i="13"/>
  <c r="AG736" i="13"/>
  <c r="AH736" i="13"/>
  <c r="AG737" i="13"/>
  <c r="AH737" i="13"/>
  <c r="AG738" i="13"/>
  <c r="AH738" i="13"/>
  <c r="AG739" i="13"/>
  <c r="AH739" i="13"/>
  <c r="AG740" i="13"/>
  <c r="AH740" i="13"/>
  <c r="AG741" i="13"/>
  <c r="AH741" i="13"/>
  <c r="AG745" i="13"/>
  <c r="AH745" i="13"/>
  <c r="AF8" i="13"/>
  <c r="AF17" i="13"/>
  <c r="AF27" i="13"/>
  <c r="AF28" i="13"/>
  <c r="AF29" i="13"/>
  <c r="AF30" i="13"/>
  <c r="AF40" i="13"/>
  <c r="AF41" i="13"/>
  <c r="AF42" i="13"/>
  <c r="AF50" i="13"/>
  <c r="AF51" i="13"/>
  <c r="AF52" i="13"/>
  <c r="AF53" i="13"/>
  <c r="AF54" i="13"/>
  <c r="AF55" i="13"/>
  <c r="AF43" i="13"/>
  <c r="AF56" i="13"/>
  <c r="AF63" i="13"/>
  <c r="AF64" i="13"/>
  <c r="AF44" i="13"/>
  <c r="AF45" i="13"/>
  <c r="AF65" i="13"/>
  <c r="AF57" i="13"/>
  <c r="AF58" i="13"/>
  <c r="AF59" i="13"/>
  <c r="AF97" i="13"/>
  <c r="AF66" i="13"/>
  <c r="AF67" i="13"/>
  <c r="AF77" i="13"/>
  <c r="AF78" i="13"/>
  <c r="AF109" i="13"/>
  <c r="AF68" i="13"/>
  <c r="AF159" i="13"/>
  <c r="AF69" i="13"/>
  <c r="AF79" i="13"/>
  <c r="AF80" i="13"/>
  <c r="AF70" i="13"/>
  <c r="AF71" i="13"/>
  <c r="AF72" i="13"/>
  <c r="AF73" i="13"/>
  <c r="AF81" i="13"/>
  <c r="AF82" i="13"/>
  <c r="AF83" i="13"/>
  <c r="AF84" i="13"/>
  <c r="AF85" i="13"/>
  <c r="AF86" i="13"/>
  <c r="AF87" i="13"/>
  <c r="AF88" i="13"/>
  <c r="AF98" i="13"/>
  <c r="AF99" i="13"/>
  <c r="AF100" i="13"/>
  <c r="AF101" i="13"/>
  <c r="AF110" i="13"/>
  <c r="AF111" i="13"/>
  <c r="AF112" i="13"/>
  <c r="AF113" i="13"/>
  <c r="AF141" i="13"/>
  <c r="AF114" i="13"/>
  <c r="AF115" i="13"/>
  <c r="AF160" i="13"/>
  <c r="AF161" i="13"/>
  <c r="AF162" i="13"/>
  <c r="AF163" i="13"/>
  <c r="AF165" i="13"/>
  <c r="AF166" i="13"/>
  <c r="AF167" i="13"/>
  <c r="AF168" i="13"/>
  <c r="AF169" i="13"/>
  <c r="AF170" i="13"/>
  <c r="AF171" i="13"/>
  <c r="AF175" i="13"/>
  <c r="AF172" i="13"/>
  <c r="AF173" i="13"/>
  <c r="AF174" i="13"/>
  <c r="AF201" i="13"/>
  <c r="AF202" i="13"/>
  <c r="AF203" i="13"/>
  <c r="AF176" i="13"/>
  <c r="AF177" i="13"/>
  <c r="AF178" i="13"/>
  <c r="AF179" i="13"/>
  <c r="AF180" i="13"/>
  <c r="AF181" i="13"/>
  <c r="AF182" i="13"/>
  <c r="AF183" i="13"/>
  <c r="AF184" i="13"/>
  <c r="AF185" i="13"/>
  <c r="AF186" i="13"/>
  <c r="AF225" i="13"/>
  <c r="AF204" i="13"/>
  <c r="AF212" i="13"/>
  <c r="AF213" i="13"/>
  <c r="AF214" i="13"/>
  <c r="AF205" i="13"/>
  <c r="AF215" i="13"/>
  <c r="AF206" i="13"/>
  <c r="AF226" i="13"/>
  <c r="AF216" i="13"/>
  <c r="AF227" i="13"/>
  <c r="AF228" i="13"/>
  <c r="AF229" i="13"/>
  <c r="AF230" i="13"/>
  <c r="AF231" i="13"/>
  <c r="AF232" i="13"/>
  <c r="AF233" i="13"/>
  <c r="AF234" i="13"/>
  <c r="AF235" i="13"/>
  <c r="AF236" i="13"/>
  <c r="AF237" i="13"/>
  <c r="AF238" i="13"/>
  <c r="AF239" i="13"/>
  <c r="AF240" i="13"/>
  <c r="AF279" i="13"/>
  <c r="AF241" i="13"/>
  <c r="AF242" i="13"/>
  <c r="AF263" i="13"/>
  <c r="AF264" i="13"/>
  <c r="AF243" i="13"/>
  <c r="AF244" i="13"/>
  <c r="AF284" i="13"/>
  <c r="AF316" i="13"/>
  <c r="AF285" i="13"/>
  <c r="AF286" i="13"/>
  <c r="AF287" i="13"/>
  <c r="AF280" i="13"/>
  <c r="AF288" i="13"/>
  <c r="AF289" i="13"/>
  <c r="AF290" i="13"/>
  <c r="AF291" i="13"/>
  <c r="AF292" i="13"/>
  <c r="AF293" i="13"/>
  <c r="AF294" i="13"/>
  <c r="AF295" i="13"/>
  <c r="AF296" i="13"/>
  <c r="AF297" i="13"/>
  <c r="AF298" i="13"/>
  <c r="AF299" i="13"/>
  <c r="AF300" i="13"/>
  <c r="AF301" i="13"/>
  <c r="AF302" i="13"/>
  <c r="AF303" i="13"/>
  <c r="AF304" i="13"/>
  <c r="AF305" i="13"/>
  <c r="AF306" i="13"/>
  <c r="AF307" i="13"/>
  <c r="AF308" i="13"/>
  <c r="AF309" i="13"/>
  <c r="AF310" i="13"/>
  <c r="AF311" i="13"/>
  <c r="AF312" i="13"/>
  <c r="AF313" i="13"/>
  <c r="AF314" i="13"/>
  <c r="AF315" i="13"/>
  <c r="AF317" i="13"/>
  <c r="AF318" i="13"/>
  <c r="AF319" i="13"/>
  <c r="AF320" i="13"/>
  <c r="AF321" i="13"/>
  <c r="AF322" i="13"/>
  <c r="AF323" i="13"/>
  <c r="AF403" i="13"/>
  <c r="AF324" i="13"/>
  <c r="AF325" i="13"/>
  <c r="AF326" i="13"/>
  <c r="AF327" i="13"/>
  <c r="AF328" i="13"/>
  <c r="AF329" i="13"/>
  <c r="AF330" i="13"/>
  <c r="AF366" i="13"/>
  <c r="AF367" i="13"/>
  <c r="AF368" i="13"/>
  <c r="AF369" i="13"/>
  <c r="AF365" i="13"/>
  <c r="AF370" i="13"/>
  <c r="AF404" i="13"/>
  <c r="AF371" i="13"/>
  <c r="AF372" i="13"/>
  <c r="AF373" i="13"/>
  <c r="AF374" i="13"/>
  <c r="AF375" i="13"/>
  <c r="AF376" i="13"/>
  <c r="AF377" i="13"/>
  <c r="AF378" i="13"/>
  <c r="AF379" i="13"/>
  <c r="AF380" i="13"/>
  <c r="AF392" i="13"/>
  <c r="AF393" i="13"/>
  <c r="AF394" i="13"/>
  <c r="AF395" i="13"/>
  <c r="AF396" i="13"/>
  <c r="AF397" i="13"/>
  <c r="AF420" i="13"/>
  <c r="AF421" i="13"/>
  <c r="AF422" i="13"/>
  <c r="AF423" i="13"/>
  <c r="AF424" i="13"/>
  <c r="AF425" i="13"/>
  <c r="AF426" i="13"/>
  <c r="AF427" i="13"/>
  <c r="AF428" i="13"/>
  <c r="AF429" i="13"/>
  <c r="AF439" i="13"/>
  <c r="AF440" i="13"/>
  <c r="AF441" i="13"/>
  <c r="AF442" i="13"/>
  <c r="AF443" i="13"/>
  <c r="AF444" i="13"/>
  <c r="AF445" i="13"/>
  <c r="AF448" i="13"/>
  <c r="AF446" i="13"/>
  <c r="AF449" i="13"/>
  <c r="AF450" i="13"/>
  <c r="AF451" i="13"/>
  <c r="AF452" i="13"/>
  <c r="AF453" i="13"/>
  <c r="AF454" i="13"/>
  <c r="AF455" i="13"/>
  <c r="AF456" i="13"/>
  <c r="AF457" i="13"/>
  <c r="AF458" i="13"/>
  <c r="AF459" i="13"/>
  <c r="AF460" i="13"/>
  <c r="AF461" i="13"/>
  <c r="AF462" i="13"/>
  <c r="AF463" i="13"/>
  <c r="AF464" i="13"/>
  <c r="AF465" i="13"/>
  <c r="AF466" i="13"/>
  <c r="AF467" i="13"/>
  <c r="AF468" i="13"/>
  <c r="AF469" i="13"/>
  <c r="AF470" i="13"/>
  <c r="AF471" i="13"/>
  <c r="AF472" i="13"/>
  <c r="AF473" i="13"/>
  <c r="AF474" i="13"/>
  <c r="AF475" i="13"/>
  <c r="AF476" i="13"/>
  <c r="AF477" i="13"/>
  <c r="AF478" i="13"/>
  <c r="AF479" i="13"/>
  <c r="AF480" i="13"/>
  <c r="AF481" i="13"/>
  <c r="AF514" i="13"/>
  <c r="AF515" i="13"/>
  <c r="AF526" i="13"/>
  <c r="AF527" i="13"/>
  <c r="AF528" i="13"/>
  <c r="AF529" i="13"/>
  <c r="AF530" i="13"/>
  <c r="AF556" i="13"/>
  <c r="AF557" i="13"/>
  <c r="AF573" i="13"/>
  <c r="AF558" i="13"/>
  <c r="AF559" i="13"/>
  <c r="AF560" i="13"/>
  <c r="AF561" i="13"/>
  <c r="AF562" i="13"/>
  <c r="AF563" i="13"/>
  <c r="AF564" i="13"/>
  <c r="AF565" i="13"/>
  <c r="AF566" i="13"/>
  <c r="AF553" i="13"/>
  <c r="AF567" i="13"/>
  <c r="AF574" i="13"/>
  <c r="AF575" i="13"/>
  <c r="AF576" i="13"/>
  <c r="AF577" i="13"/>
  <c r="AF578" i="13"/>
  <c r="AF568" i="13"/>
  <c r="AF579" i="13"/>
  <c r="AF580" i="13"/>
  <c r="AF581" i="13"/>
  <c r="AF594" i="13"/>
  <c r="AF582" i="13"/>
  <c r="AF595" i="13"/>
  <c r="AF596" i="13"/>
  <c r="AF631" i="13"/>
  <c r="AF632" i="13"/>
  <c r="AF633" i="13"/>
  <c r="AF634" i="13"/>
  <c r="AF635" i="13"/>
  <c r="AF647" i="13"/>
  <c r="AF636" i="13"/>
  <c r="AF637" i="13"/>
  <c r="AF638" i="13"/>
  <c r="AF639" i="13"/>
  <c r="AF640" i="13"/>
  <c r="AF648" i="13"/>
  <c r="AF649" i="13"/>
  <c r="AF650" i="13"/>
  <c r="AF651" i="13"/>
  <c r="AF652" i="13"/>
  <c r="AF712" i="13"/>
  <c r="AF713" i="13"/>
  <c r="AF670" i="13"/>
  <c r="AF687" i="13"/>
  <c r="AF671" i="13"/>
  <c r="AF672" i="13"/>
  <c r="AF673" i="13"/>
  <c r="AF674" i="13"/>
  <c r="AF675" i="13"/>
  <c r="AF676" i="13"/>
  <c r="AF677" i="13"/>
  <c r="AF678" i="13"/>
  <c r="AF679" i="13"/>
  <c r="AF688" i="13"/>
  <c r="AF704" i="13"/>
  <c r="AF689" i="13"/>
  <c r="AF690" i="13"/>
  <c r="AF680" i="13"/>
  <c r="AF691" i="13"/>
  <c r="AF692" i="13"/>
  <c r="AF705" i="13"/>
  <c r="AF714" i="13"/>
  <c r="AF715" i="13"/>
  <c r="AF716" i="13"/>
  <c r="AF717" i="13"/>
  <c r="AF718" i="13"/>
  <c r="AF719" i="13"/>
  <c r="AF720" i="13"/>
  <c r="AF722" i="13"/>
  <c r="AF723" i="13"/>
  <c r="AF724" i="13"/>
  <c r="AF725" i="13"/>
  <c r="AF721" i="13"/>
  <c r="AF726" i="13"/>
  <c r="AF727" i="13"/>
  <c r="AF728" i="13"/>
  <c r="AF744" i="13"/>
  <c r="AF729" i="13"/>
  <c r="AF730" i="13"/>
  <c r="AF731" i="13"/>
  <c r="AF732" i="13"/>
  <c r="AF733" i="13"/>
  <c r="AF734" i="13"/>
  <c r="AF735" i="13"/>
  <c r="AF736" i="13"/>
  <c r="AF737" i="13"/>
  <c r="AF738" i="13"/>
  <c r="AF739" i="13"/>
  <c r="AF740" i="13"/>
  <c r="AF741" i="13"/>
  <c r="AF742" i="13"/>
  <c r="AF743" i="13"/>
  <c r="AF745" i="13"/>
  <c r="AA8" i="13"/>
  <c r="AI8" i="13" s="1"/>
  <c r="AA17" i="13"/>
  <c r="AI17" i="13" s="1"/>
  <c r="AA27" i="13"/>
  <c r="AI27" i="13" s="1"/>
  <c r="AA28" i="13"/>
  <c r="AI28" i="13" s="1"/>
  <c r="AA29" i="13"/>
  <c r="AI29" i="13" s="1"/>
  <c r="AA30" i="13"/>
  <c r="AI30" i="13" s="1"/>
  <c r="AA40" i="13"/>
  <c r="AI40" i="13" s="1"/>
  <c r="AA41" i="13"/>
  <c r="AI41" i="13" s="1"/>
  <c r="AA42" i="13"/>
  <c r="AI42" i="13" s="1"/>
  <c r="AA50" i="13"/>
  <c r="AI50" i="13" s="1"/>
  <c r="AA51" i="13"/>
  <c r="AI51" i="13" s="1"/>
  <c r="AA52" i="13"/>
  <c r="AI52" i="13" s="1"/>
  <c r="AA53" i="13"/>
  <c r="AI53" i="13" s="1"/>
  <c r="AA54" i="13"/>
  <c r="AI54" i="13" s="1"/>
  <c r="AA55" i="13"/>
  <c r="AI55" i="13" s="1"/>
  <c r="AA43" i="13"/>
  <c r="AI43" i="13" s="1"/>
  <c r="AA56" i="13"/>
  <c r="AI56" i="13" s="1"/>
  <c r="AA63" i="13"/>
  <c r="AI63" i="13" s="1"/>
  <c r="AA64" i="13"/>
  <c r="AI64" i="13" s="1"/>
  <c r="AA44" i="13"/>
  <c r="AI44" i="13" s="1"/>
  <c r="AA45" i="13"/>
  <c r="AI45" i="13" s="1"/>
  <c r="AA65" i="13"/>
  <c r="AI65" i="13" s="1"/>
  <c r="AA57" i="13"/>
  <c r="AI57" i="13" s="1"/>
  <c r="AA58" i="13"/>
  <c r="AI58" i="13" s="1"/>
  <c r="AA59" i="13"/>
  <c r="AI59" i="13" s="1"/>
  <c r="AA97" i="13"/>
  <c r="AI97" i="13" s="1"/>
  <c r="AA66" i="13"/>
  <c r="AI66" i="13" s="1"/>
  <c r="AA67" i="13"/>
  <c r="AI67" i="13" s="1"/>
  <c r="AA77" i="13"/>
  <c r="AI77" i="13" s="1"/>
  <c r="AA78" i="13"/>
  <c r="AI78" i="13" s="1"/>
  <c r="AA109" i="13"/>
  <c r="AI109" i="13" s="1"/>
  <c r="AA68" i="13"/>
  <c r="AI68" i="13" s="1"/>
  <c r="AA159" i="13"/>
  <c r="AI159" i="13" s="1"/>
  <c r="AA69" i="13"/>
  <c r="AI69" i="13" s="1"/>
  <c r="AA79" i="13"/>
  <c r="AI79" i="13" s="1"/>
  <c r="AA80" i="13"/>
  <c r="AI80" i="13" s="1"/>
  <c r="AA70" i="13"/>
  <c r="AI70" i="13" s="1"/>
  <c r="AA71" i="13"/>
  <c r="AI71" i="13" s="1"/>
  <c r="AA72" i="13"/>
  <c r="AI72" i="13" s="1"/>
  <c r="AA73" i="13"/>
  <c r="AI73" i="13" s="1"/>
  <c r="AA81" i="13"/>
  <c r="AI81" i="13" s="1"/>
  <c r="AA82" i="13"/>
  <c r="AI82" i="13" s="1"/>
  <c r="AA83" i="13"/>
  <c r="AI83" i="13" s="1"/>
  <c r="AA84" i="13"/>
  <c r="AI84" i="13" s="1"/>
  <c r="AA85" i="13"/>
  <c r="AI85" i="13" s="1"/>
  <c r="AA86" i="13"/>
  <c r="AI86" i="13" s="1"/>
  <c r="AA87" i="13"/>
  <c r="AI87" i="13" s="1"/>
  <c r="AA88" i="13"/>
  <c r="AI88" i="13" s="1"/>
  <c r="AA98" i="13"/>
  <c r="AI98" i="13" s="1"/>
  <c r="AA99" i="13"/>
  <c r="AI99" i="13" s="1"/>
  <c r="AA100" i="13"/>
  <c r="AI100" i="13" s="1"/>
  <c r="AA101" i="13"/>
  <c r="AI101" i="13" s="1"/>
  <c r="AA110" i="13"/>
  <c r="AI110" i="13" s="1"/>
  <c r="AA111" i="13"/>
  <c r="AI111" i="13" s="1"/>
  <c r="AA112" i="13"/>
  <c r="AI112" i="13" s="1"/>
  <c r="AA113" i="13"/>
  <c r="AI113" i="13" s="1"/>
  <c r="AA141" i="13"/>
  <c r="AI141" i="13" s="1"/>
  <c r="AA114" i="13"/>
  <c r="AI114" i="13" s="1"/>
  <c r="AA115" i="13"/>
  <c r="AI115" i="13" s="1"/>
  <c r="AA160" i="13"/>
  <c r="AI160" i="13" s="1"/>
  <c r="AA161" i="13"/>
  <c r="AI161" i="13" s="1"/>
  <c r="AA162" i="13"/>
  <c r="AI162" i="13" s="1"/>
  <c r="AA163" i="13"/>
  <c r="AI163" i="13" s="1"/>
  <c r="AA165" i="13"/>
  <c r="AI165" i="13" s="1"/>
  <c r="AA166" i="13"/>
  <c r="AI166" i="13" s="1"/>
  <c r="AA167" i="13"/>
  <c r="AI167" i="13" s="1"/>
  <c r="AA168" i="13"/>
  <c r="AI168" i="13" s="1"/>
  <c r="AA169" i="13"/>
  <c r="AI169" i="13" s="1"/>
  <c r="AA170" i="13"/>
  <c r="AI170" i="13" s="1"/>
  <c r="AA171" i="13"/>
  <c r="AI171" i="13" s="1"/>
  <c r="AA175" i="13"/>
  <c r="AI175" i="13" s="1"/>
  <c r="AA172" i="13"/>
  <c r="AI172" i="13" s="1"/>
  <c r="AA173" i="13"/>
  <c r="AI173" i="13" s="1"/>
  <c r="AA174" i="13"/>
  <c r="AI174" i="13" s="1"/>
  <c r="AA201" i="13"/>
  <c r="AI201" i="13" s="1"/>
  <c r="AA202" i="13"/>
  <c r="AI202" i="13" s="1"/>
  <c r="AA203" i="13"/>
  <c r="AI203" i="13" s="1"/>
  <c r="AA176" i="13"/>
  <c r="AI176" i="13" s="1"/>
  <c r="AA177" i="13"/>
  <c r="AI177" i="13" s="1"/>
  <c r="AA178" i="13"/>
  <c r="AI178" i="13" s="1"/>
  <c r="AA179" i="13"/>
  <c r="AI179" i="13" s="1"/>
  <c r="AA180" i="13"/>
  <c r="AI180" i="13" s="1"/>
  <c r="AA181" i="13"/>
  <c r="AI181" i="13" s="1"/>
  <c r="AA182" i="13"/>
  <c r="AI182" i="13" s="1"/>
  <c r="AA183" i="13"/>
  <c r="AI183" i="13" s="1"/>
  <c r="AA184" i="13"/>
  <c r="AI184" i="13" s="1"/>
  <c r="AA185" i="13"/>
  <c r="AI185" i="13" s="1"/>
  <c r="AA186" i="13"/>
  <c r="AI186" i="13" s="1"/>
  <c r="AA225" i="13"/>
  <c r="AI225" i="13" s="1"/>
  <c r="AA204" i="13"/>
  <c r="AI204" i="13" s="1"/>
  <c r="AA212" i="13"/>
  <c r="AI212" i="13" s="1"/>
  <c r="AA213" i="13"/>
  <c r="AI213" i="13" s="1"/>
  <c r="AA214" i="13"/>
  <c r="AI214" i="13" s="1"/>
  <c r="AA205" i="13"/>
  <c r="AI205" i="13" s="1"/>
  <c r="AA215" i="13"/>
  <c r="AI215" i="13" s="1"/>
  <c r="AA206" i="13"/>
  <c r="AI206" i="13" s="1"/>
  <c r="AA226" i="13"/>
  <c r="AI226" i="13" s="1"/>
  <c r="AA216" i="13"/>
  <c r="AI216" i="13" s="1"/>
  <c r="AA227" i="13"/>
  <c r="AI227" i="13" s="1"/>
  <c r="AA228" i="13"/>
  <c r="AI228" i="13" s="1"/>
  <c r="AA229" i="13"/>
  <c r="AI229" i="13" s="1"/>
  <c r="AA230" i="13"/>
  <c r="AI230" i="13" s="1"/>
  <c r="AA231" i="13"/>
  <c r="AI231" i="13" s="1"/>
  <c r="AA232" i="13"/>
  <c r="AI232" i="13" s="1"/>
  <c r="AA233" i="13"/>
  <c r="AI233" i="13" s="1"/>
  <c r="AA234" i="13"/>
  <c r="AI234" i="13" s="1"/>
  <c r="AA235" i="13"/>
  <c r="AI235" i="13" s="1"/>
  <c r="AA236" i="13"/>
  <c r="AI236" i="13" s="1"/>
  <c r="AA237" i="13"/>
  <c r="AI237" i="13" s="1"/>
  <c r="AA238" i="13"/>
  <c r="AI238" i="13" s="1"/>
  <c r="AA239" i="13"/>
  <c r="AI239" i="13" s="1"/>
  <c r="AA240" i="13"/>
  <c r="AI240" i="13" s="1"/>
  <c r="AA279" i="13"/>
  <c r="AI279" i="13" s="1"/>
  <c r="AA241" i="13"/>
  <c r="AI241" i="13" s="1"/>
  <c r="AA242" i="13"/>
  <c r="AI242" i="13" s="1"/>
  <c r="AA263" i="13"/>
  <c r="AI263" i="13" s="1"/>
  <c r="AA264" i="13"/>
  <c r="AI264" i="13" s="1"/>
  <c r="AA243" i="13"/>
  <c r="AI243" i="13" s="1"/>
  <c r="AA244" i="13"/>
  <c r="AI244" i="13" s="1"/>
  <c r="AA284" i="13"/>
  <c r="AI284" i="13" s="1"/>
  <c r="AA316" i="13"/>
  <c r="AI316" i="13" s="1"/>
  <c r="AA285" i="13"/>
  <c r="AI285" i="13" s="1"/>
  <c r="AA286" i="13"/>
  <c r="AI286" i="13" s="1"/>
  <c r="AA287" i="13"/>
  <c r="AI287" i="13" s="1"/>
  <c r="AA280" i="13"/>
  <c r="AI280" i="13" s="1"/>
  <c r="AA288" i="13"/>
  <c r="AI288" i="13" s="1"/>
  <c r="AA289" i="13"/>
  <c r="AI289" i="13" s="1"/>
  <c r="AA290" i="13"/>
  <c r="AI290" i="13" s="1"/>
  <c r="AA291" i="13"/>
  <c r="AI291" i="13" s="1"/>
  <c r="AA292" i="13"/>
  <c r="AI292" i="13" s="1"/>
  <c r="AA293" i="13"/>
  <c r="AI293" i="13" s="1"/>
  <c r="AA294" i="13"/>
  <c r="AI294" i="13" s="1"/>
  <c r="AA295" i="13"/>
  <c r="AI295" i="13" s="1"/>
  <c r="AA296" i="13"/>
  <c r="AI296" i="13" s="1"/>
  <c r="AA297" i="13"/>
  <c r="AI297" i="13" s="1"/>
  <c r="AA298" i="13"/>
  <c r="AI298" i="13" s="1"/>
  <c r="AA299" i="13"/>
  <c r="AI299" i="13" s="1"/>
  <c r="AA300" i="13"/>
  <c r="AI300" i="13" s="1"/>
  <c r="AA301" i="13"/>
  <c r="AI301" i="13" s="1"/>
  <c r="AA302" i="13"/>
  <c r="AI302" i="13" s="1"/>
  <c r="AA303" i="13"/>
  <c r="AI303" i="13" s="1"/>
  <c r="AA304" i="13"/>
  <c r="AI304" i="13" s="1"/>
  <c r="AA305" i="13"/>
  <c r="AI305" i="13" s="1"/>
  <c r="AA306" i="13"/>
  <c r="AI306" i="13" s="1"/>
  <c r="AA307" i="13"/>
  <c r="AI307" i="13" s="1"/>
  <c r="AA308" i="13"/>
  <c r="AI308" i="13" s="1"/>
  <c r="AA309" i="13"/>
  <c r="AI309" i="13" s="1"/>
  <c r="AA310" i="13"/>
  <c r="AI310" i="13" s="1"/>
  <c r="AA311" i="13"/>
  <c r="AI311" i="13" s="1"/>
  <c r="AA312" i="13"/>
  <c r="AI312" i="13" s="1"/>
  <c r="AA313" i="13"/>
  <c r="AI313" i="13" s="1"/>
  <c r="AA314" i="13"/>
  <c r="AI314" i="13" s="1"/>
  <c r="AA315" i="13"/>
  <c r="AI315" i="13" s="1"/>
  <c r="AA317" i="13"/>
  <c r="AI317" i="13" s="1"/>
  <c r="AA318" i="13"/>
  <c r="AI318" i="13" s="1"/>
  <c r="AA319" i="13"/>
  <c r="AI319" i="13" s="1"/>
  <c r="AA320" i="13"/>
  <c r="AI320" i="13" s="1"/>
  <c r="AA321" i="13"/>
  <c r="AI321" i="13" s="1"/>
  <c r="AA322" i="13"/>
  <c r="AI322" i="13" s="1"/>
  <c r="AA323" i="13"/>
  <c r="AI323" i="13" s="1"/>
  <c r="AA403" i="13"/>
  <c r="AI403" i="13" s="1"/>
  <c r="AA324" i="13"/>
  <c r="AI324" i="13" s="1"/>
  <c r="AA325" i="13"/>
  <c r="AI325" i="13" s="1"/>
  <c r="AA326" i="13"/>
  <c r="AI326" i="13" s="1"/>
  <c r="AA327" i="13"/>
  <c r="AI327" i="13" s="1"/>
  <c r="AA328" i="13"/>
  <c r="AI328" i="13" s="1"/>
  <c r="AA329" i="13"/>
  <c r="AI329" i="13" s="1"/>
  <c r="AA330" i="13"/>
  <c r="AI330" i="13" s="1"/>
  <c r="AA366" i="13"/>
  <c r="AI366" i="13" s="1"/>
  <c r="AA367" i="13"/>
  <c r="AI367" i="13" s="1"/>
  <c r="AA368" i="13"/>
  <c r="AI368" i="13" s="1"/>
  <c r="AA369" i="13"/>
  <c r="AI369" i="13" s="1"/>
  <c r="AA365" i="13"/>
  <c r="AI365" i="13" s="1"/>
  <c r="AA370" i="13"/>
  <c r="AI370" i="13" s="1"/>
  <c r="AA404" i="13"/>
  <c r="AI404" i="13" s="1"/>
  <c r="AA371" i="13"/>
  <c r="AI371" i="13" s="1"/>
  <c r="AA372" i="13"/>
  <c r="AI372" i="13" s="1"/>
  <c r="AA373" i="13"/>
  <c r="AI373" i="13" s="1"/>
  <c r="AA374" i="13"/>
  <c r="AI374" i="13" s="1"/>
  <c r="AA375" i="13"/>
  <c r="AI375" i="13" s="1"/>
  <c r="AA376" i="13"/>
  <c r="AI376" i="13" s="1"/>
  <c r="AA377" i="13"/>
  <c r="AI377" i="13" s="1"/>
  <c r="AA378" i="13"/>
  <c r="AI378" i="13" s="1"/>
  <c r="AA379" i="13"/>
  <c r="AI379" i="13" s="1"/>
  <c r="AA380" i="13"/>
  <c r="AI380" i="13" s="1"/>
  <c r="AA392" i="13"/>
  <c r="AI392" i="13" s="1"/>
  <c r="AA393" i="13"/>
  <c r="AI393" i="13" s="1"/>
  <c r="AA394" i="13"/>
  <c r="AI394" i="13" s="1"/>
  <c r="AA395" i="13"/>
  <c r="AI395" i="13" s="1"/>
  <c r="AA396" i="13"/>
  <c r="AI396" i="13" s="1"/>
  <c r="AA397" i="13"/>
  <c r="AI397" i="13" s="1"/>
  <c r="AA420" i="13"/>
  <c r="AI420" i="13" s="1"/>
  <c r="AA421" i="13"/>
  <c r="AI421" i="13" s="1"/>
  <c r="AA422" i="13"/>
  <c r="AI422" i="13" s="1"/>
  <c r="AA423" i="13"/>
  <c r="AI423" i="13" s="1"/>
  <c r="AA424" i="13"/>
  <c r="AI424" i="13" s="1"/>
  <c r="AA425" i="13"/>
  <c r="AI425" i="13" s="1"/>
  <c r="AA426" i="13"/>
  <c r="AI426" i="13" s="1"/>
  <c r="AA427" i="13"/>
  <c r="AI427" i="13" s="1"/>
  <c r="AA428" i="13"/>
  <c r="AI428" i="13" s="1"/>
  <c r="AA429" i="13"/>
  <c r="AI429" i="13" s="1"/>
  <c r="AA439" i="13"/>
  <c r="AI439" i="13" s="1"/>
  <c r="AA440" i="13"/>
  <c r="AI440" i="13" s="1"/>
  <c r="AA441" i="13"/>
  <c r="AI441" i="13" s="1"/>
  <c r="AA442" i="13"/>
  <c r="AI442" i="13" s="1"/>
  <c r="AA443" i="13"/>
  <c r="AI443" i="13" s="1"/>
  <c r="AA444" i="13"/>
  <c r="AI444" i="13" s="1"/>
  <c r="AA445" i="13"/>
  <c r="AI445" i="13" s="1"/>
  <c r="AA448" i="13"/>
  <c r="AI448" i="13" s="1"/>
  <c r="AA446" i="13"/>
  <c r="AI446" i="13" s="1"/>
  <c r="AA449" i="13"/>
  <c r="AI449" i="13" s="1"/>
  <c r="AA450" i="13"/>
  <c r="AI450" i="13" s="1"/>
  <c r="AA451" i="13"/>
  <c r="AI451" i="13" s="1"/>
  <c r="AA452" i="13"/>
  <c r="AI452" i="13" s="1"/>
  <c r="AA453" i="13"/>
  <c r="AI453" i="13" s="1"/>
  <c r="AA454" i="13"/>
  <c r="AI454" i="13" s="1"/>
  <c r="AA455" i="13"/>
  <c r="AI455" i="13" s="1"/>
  <c r="AA456" i="13"/>
  <c r="AI456" i="13" s="1"/>
  <c r="AA457" i="13"/>
  <c r="AI457" i="13" s="1"/>
  <c r="AA458" i="13"/>
  <c r="AI458" i="13" s="1"/>
  <c r="AA459" i="13"/>
  <c r="AI459" i="13" s="1"/>
  <c r="AA460" i="13"/>
  <c r="AI460" i="13" s="1"/>
  <c r="AA461" i="13"/>
  <c r="AI461" i="13" s="1"/>
  <c r="AA462" i="13"/>
  <c r="AI462" i="13" s="1"/>
  <c r="AA463" i="13"/>
  <c r="AI463" i="13" s="1"/>
  <c r="AA464" i="13"/>
  <c r="AI464" i="13" s="1"/>
  <c r="AA465" i="13"/>
  <c r="AI465" i="13" s="1"/>
  <c r="AA466" i="13"/>
  <c r="AI466" i="13" s="1"/>
  <c r="AA467" i="13"/>
  <c r="AI467" i="13" s="1"/>
  <c r="AA468" i="13"/>
  <c r="AI468" i="13" s="1"/>
  <c r="AA469" i="13"/>
  <c r="AI469" i="13" s="1"/>
  <c r="AA470" i="13"/>
  <c r="AI470" i="13" s="1"/>
  <c r="AA471" i="13"/>
  <c r="AI471" i="13" s="1"/>
  <c r="AA472" i="13"/>
  <c r="AI472" i="13" s="1"/>
  <c r="AA473" i="13"/>
  <c r="AI473" i="13" s="1"/>
  <c r="AA474" i="13"/>
  <c r="AI474" i="13" s="1"/>
  <c r="AA475" i="13"/>
  <c r="AI475" i="13" s="1"/>
  <c r="AA476" i="13"/>
  <c r="AI476" i="13" s="1"/>
  <c r="AA477" i="13"/>
  <c r="AI477" i="13" s="1"/>
  <c r="AA478" i="13"/>
  <c r="AI478" i="13" s="1"/>
  <c r="AA479" i="13"/>
  <c r="AI479" i="13" s="1"/>
  <c r="AA480" i="13"/>
  <c r="AI480" i="13" s="1"/>
  <c r="AA481" i="13"/>
  <c r="AI481" i="13" s="1"/>
  <c r="AA514" i="13"/>
  <c r="AI514" i="13" s="1"/>
  <c r="AA515" i="13"/>
  <c r="AI515" i="13" s="1"/>
  <c r="AA526" i="13"/>
  <c r="AI526" i="13" s="1"/>
  <c r="AA527" i="13"/>
  <c r="AI527" i="13" s="1"/>
  <c r="AA528" i="13"/>
  <c r="AI528" i="13" s="1"/>
  <c r="AA529" i="13"/>
  <c r="AI529" i="13" s="1"/>
  <c r="AA530" i="13"/>
  <c r="AI530" i="13" s="1"/>
  <c r="AA556" i="13"/>
  <c r="AI556" i="13" s="1"/>
  <c r="AA557" i="13"/>
  <c r="AI557" i="13" s="1"/>
  <c r="AA573" i="13"/>
  <c r="AI573" i="13" s="1"/>
  <c r="AA558" i="13"/>
  <c r="AI558" i="13" s="1"/>
  <c r="AA559" i="13"/>
  <c r="AI559" i="13" s="1"/>
  <c r="AA560" i="13"/>
  <c r="AI560" i="13" s="1"/>
  <c r="AA561" i="13"/>
  <c r="AI561" i="13" s="1"/>
  <c r="AA562" i="13"/>
  <c r="AI562" i="13" s="1"/>
  <c r="AA563" i="13"/>
  <c r="AI563" i="13" s="1"/>
  <c r="AA564" i="13"/>
  <c r="AI564" i="13" s="1"/>
  <c r="AA565" i="13"/>
  <c r="AI565" i="13" s="1"/>
  <c r="AA566" i="13"/>
  <c r="AI566" i="13" s="1"/>
  <c r="AA553" i="13"/>
  <c r="AI553" i="13" s="1"/>
  <c r="AA567" i="13"/>
  <c r="AI567" i="13" s="1"/>
  <c r="AA574" i="13"/>
  <c r="AI574" i="13" s="1"/>
  <c r="AA575" i="13"/>
  <c r="AI575" i="13" s="1"/>
  <c r="AA576" i="13"/>
  <c r="AI576" i="13" s="1"/>
  <c r="AA577" i="13"/>
  <c r="AI577" i="13" s="1"/>
  <c r="AA578" i="13"/>
  <c r="AI578" i="13" s="1"/>
  <c r="AA568" i="13"/>
  <c r="AI568" i="13" s="1"/>
  <c r="AA579" i="13"/>
  <c r="AI579" i="13" s="1"/>
  <c r="AA580" i="13"/>
  <c r="AI580" i="13" s="1"/>
  <c r="AA581" i="13"/>
  <c r="AI581" i="13" s="1"/>
  <c r="AA594" i="13"/>
  <c r="AI594" i="13" s="1"/>
  <c r="AA582" i="13"/>
  <c r="AI582" i="13" s="1"/>
  <c r="AA595" i="13"/>
  <c r="AI595" i="13" s="1"/>
  <c r="AA596" i="13"/>
  <c r="AI596" i="13" s="1"/>
  <c r="AA631" i="13"/>
  <c r="AI631" i="13" s="1"/>
  <c r="AA632" i="13"/>
  <c r="AI632" i="13" s="1"/>
  <c r="AA633" i="13"/>
  <c r="AI633" i="13" s="1"/>
  <c r="AA634" i="13"/>
  <c r="AI634" i="13" s="1"/>
  <c r="AA635" i="13"/>
  <c r="AI635" i="13" s="1"/>
  <c r="AA647" i="13"/>
  <c r="AI647" i="13" s="1"/>
  <c r="AA636" i="13"/>
  <c r="AI636" i="13" s="1"/>
  <c r="AA637" i="13"/>
  <c r="AI637" i="13" s="1"/>
  <c r="AA638" i="13"/>
  <c r="AI638" i="13" s="1"/>
  <c r="AA639" i="13"/>
  <c r="AI639" i="13" s="1"/>
  <c r="AA640" i="13"/>
  <c r="AI640" i="13" s="1"/>
  <c r="AA648" i="13"/>
  <c r="AI648" i="13" s="1"/>
  <c r="AA649" i="13"/>
  <c r="AI649" i="13" s="1"/>
  <c r="AA650" i="13"/>
  <c r="AI650" i="13" s="1"/>
  <c r="AA651" i="13"/>
  <c r="AI651" i="13" s="1"/>
  <c r="AA652" i="13"/>
  <c r="AI652" i="13" s="1"/>
  <c r="AA712" i="13"/>
  <c r="AI712" i="13" s="1"/>
  <c r="AA713" i="13"/>
  <c r="AI713" i="13" s="1"/>
  <c r="AA670" i="13"/>
  <c r="AI670" i="13" s="1"/>
  <c r="AA687" i="13"/>
  <c r="AI687" i="13" s="1"/>
  <c r="AA671" i="13"/>
  <c r="AI671" i="13" s="1"/>
  <c r="AA672" i="13"/>
  <c r="AI672" i="13" s="1"/>
  <c r="AA673" i="13"/>
  <c r="AI673" i="13" s="1"/>
  <c r="AA674" i="13"/>
  <c r="AI674" i="13" s="1"/>
  <c r="AA675" i="13"/>
  <c r="AI675" i="13" s="1"/>
  <c r="AA676" i="13"/>
  <c r="AI676" i="13" s="1"/>
  <c r="AA677" i="13"/>
  <c r="AI677" i="13" s="1"/>
  <c r="AA678" i="13"/>
  <c r="AI678" i="13" s="1"/>
  <c r="AA679" i="13"/>
  <c r="AI679" i="13" s="1"/>
  <c r="AA688" i="13"/>
  <c r="AI688" i="13" s="1"/>
  <c r="AA704" i="13"/>
  <c r="AI704" i="13" s="1"/>
  <c r="AA689" i="13"/>
  <c r="AI689" i="13" s="1"/>
  <c r="AA690" i="13"/>
  <c r="AI690" i="13" s="1"/>
  <c r="AA680" i="13"/>
  <c r="AI680" i="13" s="1"/>
  <c r="AA691" i="13"/>
  <c r="AI691" i="13" s="1"/>
  <c r="AA692" i="13"/>
  <c r="AI692" i="13" s="1"/>
  <c r="AA705" i="13"/>
  <c r="AI705" i="13" s="1"/>
  <c r="AA714" i="13"/>
  <c r="AI714" i="13" s="1"/>
  <c r="AA715" i="13"/>
  <c r="AI715" i="13" s="1"/>
  <c r="AA716" i="13"/>
  <c r="AI716" i="13" s="1"/>
  <c r="AA717" i="13"/>
  <c r="AI717" i="13" s="1"/>
  <c r="AA718" i="13"/>
  <c r="AI718" i="13" s="1"/>
  <c r="AA719" i="13"/>
  <c r="AI719" i="13" s="1"/>
  <c r="AA720" i="13"/>
  <c r="AI720" i="13" s="1"/>
  <c r="AA722" i="13"/>
  <c r="AI722" i="13" s="1"/>
  <c r="AA723" i="13"/>
  <c r="AI723" i="13" s="1"/>
  <c r="AA724" i="13"/>
  <c r="AI724" i="13" s="1"/>
  <c r="AA725" i="13"/>
  <c r="AI725" i="13" s="1"/>
  <c r="AA721" i="13"/>
  <c r="AI721" i="13" s="1"/>
  <c r="AA726" i="13"/>
  <c r="AI726" i="13" s="1"/>
  <c r="AA727" i="13"/>
  <c r="AI727" i="13" s="1"/>
  <c r="AA728" i="13"/>
  <c r="AI728" i="13" s="1"/>
  <c r="AA744" i="13"/>
  <c r="AI744" i="13" s="1"/>
  <c r="AA729" i="13"/>
  <c r="AI729" i="13" s="1"/>
  <c r="AA730" i="13"/>
  <c r="AI730" i="13" s="1"/>
  <c r="AA731" i="13"/>
  <c r="AI731" i="13" s="1"/>
  <c r="AA732" i="13"/>
  <c r="AI732" i="13" s="1"/>
  <c r="AA733" i="13"/>
  <c r="AI733" i="13" s="1"/>
  <c r="AA734" i="13"/>
  <c r="AI734" i="13" s="1"/>
  <c r="AA735" i="13"/>
  <c r="AI735" i="13" s="1"/>
  <c r="AA736" i="13"/>
  <c r="AI736" i="13" s="1"/>
  <c r="AA737" i="13"/>
  <c r="AI737" i="13" s="1"/>
  <c r="AA738" i="13"/>
  <c r="AI738" i="13" s="1"/>
  <c r="AA739" i="13"/>
  <c r="AI739" i="13" s="1"/>
  <c r="AA740" i="13"/>
  <c r="AI740" i="13" s="1"/>
  <c r="AA741" i="13"/>
  <c r="AI741" i="13" s="1"/>
  <c r="AA742" i="13"/>
  <c r="AI742" i="13" s="1"/>
  <c r="AA743" i="13"/>
  <c r="AI743" i="13" s="1"/>
  <c r="AA745" i="13"/>
  <c r="AI745" i="13" s="1"/>
  <c r="BE102" i="13"/>
  <c r="BF102" i="13"/>
  <c r="BG102" i="13"/>
  <c r="BE103" i="13"/>
  <c r="BF103" i="13"/>
  <c r="BG103" i="13"/>
  <c r="BE104" i="13"/>
  <c r="BF104" i="13"/>
  <c r="BG104" i="13"/>
  <c r="BE105" i="13"/>
  <c r="BF105" i="13"/>
  <c r="BG105" i="13"/>
  <c r="BE106" i="13"/>
  <c r="BF106" i="13"/>
  <c r="BG106" i="13"/>
  <c r="BE107" i="13"/>
  <c r="BF107" i="13"/>
  <c r="BG107" i="13"/>
  <c r="BE108" i="13"/>
  <c r="BF108" i="13"/>
  <c r="BG108" i="13"/>
  <c r="BE117" i="13"/>
  <c r="BF117" i="13"/>
  <c r="BG117" i="13"/>
  <c r="BE118" i="13"/>
  <c r="BF118" i="13"/>
  <c r="BG118" i="13"/>
  <c r="BE119" i="13"/>
  <c r="BF119" i="13"/>
  <c r="BG119" i="13"/>
  <c r="BE120" i="13"/>
  <c r="BF120" i="13"/>
  <c r="BG120" i="13"/>
  <c r="BE121" i="13"/>
  <c r="BF121" i="13"/>
  <c r="BG121" i="13"/>
  <c r="BE122" i="13"/>
  <c r="BF122" i="13"/>
  <c r="BG122" i="13"/>
  <c r="BE123" i="13"/>
  <c r="BF123" i="13"/>
  <c r="BG123" i="13"/>
  <c r="BE124" i="13"/>
  <c r="BF124" i="13"/>
  <c r="BG124" i="13"/>
  <c r="BE125" i="13"/>
  <c r="BF125" i="13"/>
  <c r="BG125" i="13"/>
  <c r="BE126" i="13"/>
  <c r="BF126" i="13"/>
  <c r="BG126" i="13"/>
  <c r="BE127" i="13"/>
  <c r="BF127" i="13"/>
  <c r="BG127" i="13"/>
  <c r="BE128" i="13"/>
  <c r="BF128" i="13"/>
  <c r="BG128" i="13"/>
  <c r="BE129" i="13"/>
  <c r="BF129" i="13"/>
  <c r="BG129" i="13"/>
  <c r="BE130" i="13"/>
  <c r="BF130" i="13"/>
  <c r="BG130" i="13"/>
  <c r="BE131" i="13"/>
  <c r="BF131" i="13"/>
  <c r="BG131" i="13"/>
  <c r="BE132" i="13"/>
  <c r="BF132" i="13"/>
  <c r="BG132" i="13"/>
  <c r="BE133" i="13"/>
  <c r="BF133" i="13"/>
  <c r="BG133" i="13"/>
  <c r="BE134" i="13"/>
  <c r="BF134" i="13"/>
  <c r="BG134" i="13"/>
  <c r="BE135" i="13"/>
  <c r="BF135" i="13"/>
  <c r="BG135" i="13"/>
  <c r="BE136" i="13"/>
  <c r="BF136" i="13"/>
  <c r="BG136" i="13"/>
  <c r="BE137" i="13"/>
  <c r="BF137" i="13"/>
  <c r="BG137" i="13"/>
  <c r="BE138" i="13"/>
  <c r="BF138" i="13"/>
  <c r="BG138" i="13"/>
  <c r="BE139" i="13"/>
  <c r="BF139" i="13"/>
  <c r="BG139" i="13"/>
  <c r="BE140" i="13"/>
  <c r="BF140" i="13"/>
  <c r="BG140" i="13"/>
  <c r="BE142" i="13"/>
  <c r="BF142" i="13"/>
  <c r="BG142" i="13"/>
  <c r="BE143" i="13"/>
  <c r="BF143" i="13"/>
  <c r="BG143" i="13"/>
  <c r="BE145" i="13"/>
  <c r="BF145" i="13"/>
  <c r="BG145" i="13"/>
  <c r="BE146" i="13"/>
  <c r="BF146" i="13"/>
  <c r="BG146" i="13"/>
  <c r="BE147" i="13"/>
  <c r="BF147" i="13"/>
  <c r="BG147" i="13"/>
  <c r="BE148" i="13"/>
  <c r="BF148" i="13"/>
  <c r="BG148" i="13"/>
  <c r="BE149" i="13"/>
  <c r="BF149" i="13"/>
  <c r="BG149" i="13"/>
  <c r="BE150" i="13"/>
  <c r="BF150" i="13"/>
  <c r="BG150" i="13"/>
  <c r="BE151" i="13"/>
  <c r="BF151" i="13"/>
  <c r="BG151" i="13"/>
  <c r="BE152" i="13"/>
  <c r="BF152" i="13"/>
  <c r="BG152" i="13"/>
  <c r="BE153" i="13"/>
  <c r="BF153" i="13"/>
  <c r="BG153" i="13"/>
  <c r="BE154" i="13"/>
  <c r="BF154" i="13"/>
  <c r="BG154" i="13"/>
  <c r="BE155" i="13"/>
  <c r="BF155" i="13"/>
  <c r="BG155" i="13"/>
  <c r="BE156" i="13"/>
  <c r="BF156" i="13"/>
  <c r="BG156" i="13"/>
  <c r="BE157" i="13"/>
  <c r="BF157" i="13"/>
  <c r="BG157" i="13"/>
  <c r="BE158" i="13"/>
  <c r="BF158" i="13"/>
  <c r="BG158" i="13"/>
  <c r="BE164" i="13"/>
  <c r="BF164" i="13"/>
  <c r="BG164" i="13"/>
  <c r="BE187" i="13"/>
  <c r="BF187" i="13"/>
  <c r="BG187" i="13"/>
  <c r="BE188" i="13"/>
  <c r="BF188" i="13"/>
  <c r="BG188" i="13"/>
  <c r="BE189" i="13"/>
  <c r="BF189" i="13"/>
  <c r="BG189" i="13"/>
  <c r="BE190" i="13"/>
  <c r="BF190" i="13"/>
  <c r="BG190" i="13"/>
  <c r="BE191" i="13"/>
  <c r="BF191" i="13"/>
  <c r="BG191" i="13"/>
  <c r="BE192" i="13"/>
  <c r="BF192" i="13"/>
  <c r="BG192" i="13"/>
  <c r="BE193" i="13"/>
  <c r="BF193" i="13"/>
  <c r="BG193" i="13"/>
  <c r="BE194" i="13"/>
  <c r="BF194" i="13"/>
  <c r="BG194" i="13"/>
  <c r="BE195" i="13"/>
  <c r="BF195" i="13"/>
  <c r="BG195" i="13"/>
  <c r="BE196" i="13"/>
  <c r="BF196" i="13"/>
  <c r="BG196" i="13"/>
  <c r="BE197" i="13"/>
  <c r="BF197" i="13"/>
  <c r="BG197" i="13"/>
  <c r="BE198" i="13"/>
  <c r="BF198" i="13"/>
  <c r="BG198" i="13"/>
  <c r="BE199" i="13"/>
  <c r="BF199" i="13"/>
  <c r="BG199" i="13"/>
  <c r="BE200" i="13"/>
  <c r="BF200" i="13"/>
  <c r="BG200" i="13"/>
  <c r="BE207" i="13"/>
  <c r="BF207" i="13"/>
  <c r="BG207" i="13"/>
  <c r="BE208" i="13"/>
  <c r="BF208" i="13"/>
  <c r="BG208" i="13"/>
  <c r="BE209" i="13"/>
  <c r="BF209" i="13"/>
  <c r="BG209" i="13"/>
  <c r="BE210" i="13"/>
  <c r="BF210" i="13"/>
  <c r="BG210" i="13"/>
  <c r="BE211" i="13"/>
  <c r="BF211" i="13"/>
  <c r="BG211" i="13"/>
  <c r="BE217" i="13"/>
  <c r="BF217" i="13"/>
  <c r="BG217" i="13"/>
  <c r="BE218" i="13"/>
  <c r="BF218" i="13"/>
  <c r="BG218" i="13"/>
  <c r="BE219" i="13"/>
  <c r="BF219" i="13"/>
  <c r="BG219" i="13"/>
  <c r="BE220" i="13"/>
  <c r="BF220" i="13"/>
  <c r="BG220" i="13"/>
  <c r="BE221" i="13"/>
  <c r="BF221" i="13"/>
  <c r="BG221" i="13"/>
  <c r="BE222" i="13"/>
  <c r="BF222" i="13"/>
  <c r="BG222" i="13"/>
  <c r="BE223" i="13"/>
  <c r="BF223" i="13"/>
  <c r="BG223" i="13"/>
  <c r="BE224" i="13"/>
  <c r="BF224" i="13"/>
  <c r="BG224" i="13"/>
  <c r="BE245" i="13"/>
  <c r="BF245" i="13"/>
  <c r="BG245" i="13"/>
  <c r="BE246" i="13"/>
  <c r="BF246" i="13"/>
  <c r="BG246" i="13"/>
  <c r="BE247" i="13"/>
  <c r="BF247" i="13"/>
  <c r="BG247" i="13"/>
  <c r="BE248" i="13"/>
  <c r="BF248" i="13"/>
  <c r="BG248" i="13"/>
  <c r="BE249" i="13"/>
  <c r="BF249" i="13"/>
  <c r="BG249" i="13"/>
  <c r="BE250" i="13"/>
  <c r="BF250" i="13"/>
  <c r="BG250" i="13"/>
  <c r="BE251" i="13"/>
  <c r="BF251" i="13"/>
  <c r="BG251" i="13"/>
  <c r="BE252" i="13"/>
  <c r="BF252" i="13"/>
  <c r="BG252" i="13"/>
  <c r="BE253" i="13"/>
  <c r="BF253" i="13"/>
  <c r="BG253" i="13"/>
  <c r="BE254" i="13"/>
  <c r="BF254" i="13"/>
  <c r="BG254" i="13"/>
  <c r="BE255" i="13"/>
  <c r="BF255" i="13"/>
  <c r="BG255" i="13"/>
  <c r="BE256" i="13"/>
  <c r="BF256" i="13"/>
  <c r="BG256" i="13"/>
  <c r="BE257" i="13"/>
  <c r="BF257" i="13"/>
  <c r="BG257" i="13"/>
  <c r="BE258" i="13"/>
  <c r="BF258" i="13"/>
  <c r="BG258" i="13"/>
  <c r="BE259" i="13"/>
  <c r="BF259" i="13"/>
  <c r="BG259" i="13"/>
  <c r="BE260" i="13"/>
  <c r="BF260" i="13"/>
  <c r="BG260" i="13"/>
  <c r="BE261" i="13"/>
  <c r="BF261" i="13"/>
  <c r="BG261" i="13"/>
  <c r="BE262" i="13"/>
  <c r="BF262" i="13"/>
  <c r="BG262" i="13"/>
  <c r="BE331" i="13"/>
  <c r="BF331" i="13"/>
  <c r="BG331" i="13"/>
  <c r="BE332" i="13"/>
  <c r="BF332" i="13"/>
  <c r="BG332" i="13"/>
  <c r="BE333" i="13"/>
  <c r="BF333" i="13"/>
  <c r="BG333" i="13"/>
  <c r="BE334" i="13"/>
  <c r="BF334" i="13"/>
  <c r="BG334" i="13"/>
  <c r="BE335" i="13"/>
  <c r="BF335" i="13"/>
  <c r="BG335" i="13"/>
  <c r="BE336" i="13"/>
  <c r="BF336" i="13"/>
  <c r="BG336" i="13"/>
  <c r="BE337" i="13"/>
  <c r="BF337" i="13"/>
  <c r="BG337" i="13"/>
  <c r="BE391" i="13"/>
  <c r="BF391" i="13"/>
  <c r="BG391" i="13"/>
  <c r="BE338" i="13"/>
  <c r="BF338" i="13"/>
  <c r="BG338" i="13"/>
  <c r="BE339" i="13"/>
  <c r="BF339" i="13"/>
  <c r="BG339" i="13"/>
  <c r="BE340" i="13"/>
  <c r="BF340" i="13"/>
  <c r="BG340" i="13"/>
  <c r="BE341" i="13"/>
  <c r="BF341" i="13"/>
  <c r="BG341" i="13"/>
  <c r="BE342" i="13"/>
  <c r="BF342" i="13"/>
  <c r="BG342" i="13"/>
  <c r="BE343" i="13"/>
  <c r="BF343" i="13"/>
  <c r="BG343" i="13"/>
  <c r="BE344" i="13"/>
  <c r="BF344" i="13"/>
  <c r="BG344" i="13"/>
  <c r="BE345" i="13"/>
  <c r="BF345" i="13"/>
  <c r="BG345" i="13"/>
  <c r="BE346" i="13"/>
  <c r="BF346" i="13"/>
  <c r="BG346" i="13"/>
  <c r="BE364" i="13"/>
  <c r="BF364" i="13"/>
  <c r="BG364" i="13"/>
  <c r="BE398" i="13"/>
  <c r="BF398" i="13"/>
  <c r="BG398" i="13"/>
  <c r="BE399" i="13"/>
  <c r="BF399" i="13"/>
  <c r="BG399" i="13"/>
  <c r="BE400" i="13"/>
  <c r="BF400" i="13"/>
  <c r="BG400" i="13"/>
  <c r="BE401" i="13"/>
  <c r="BF401" i="13"/>
  <c r="BG401" i="13"/>
  <c r="BE402" i="13"/>
  <c r="BF402" i="13"/>
  <c r="BG402" i="13"/>
  <c r="BE406" i="13"/>
  <c r="BF406" i="13"/>
  <c r="BG406" i="13"/>
  <c r="BE407" i="13"/>
  <c r="BF407" i="13"/>
  <c r="BG407" i="13"/>
  <c r="BE408" i="13"/>
  <c r="BF408" i="13"/>
  <c r="BG408" i="13"/>
  <c r="BE409" i="13"/>
  <c r="BF409" i="13"/>
  <c r="BG409" i="13"/>
  <c r="BE438" i="13"/>
  <c r="BF438" i="13"/>
  <c r="BG438" i="13"/>
  <c r="BE410" i="13"/>
  <c r="BF410" i="13"/>
  <c r="BG410" i="13"/>
  <c r="BE411" i="13"/>
  <c r="BF411" i="13"/>
  <c r="BG411" i="13"/>
  <c r="BE412" i="13"/>
  <c r="BF412" i="13"/>
  <c r="BG412" i="13"/>
  <c r="BE413" i="13"/>
  <c r="BF413" i="13"/>
  <c r="BG413" i="13"/>
  <c r="BE414" i="13"/>
  <c r="BF414" i="13"/>
  <c r="BG414" i="13"/>
  <c r="BE415" i="13"/>
  <c r="BF415" i="13"/>
  <c r="BG415" i="13"/>
  <c r="BE416" i="13"/>
  <c r="BF416" i="13"/>
  <c r="BG416" i="13"/>
  <c r="BE417" i="13"/>
  <c r="BF417" i="13"/>
  <c r="BG417" i="13"/>
  <c r="BE418" i="13"/>
  <c r="BF418" i="13"/>
  <c r="BG418" i="13"/>
  <c r="BE419" i="13"/>
  <c r="BF419" i="13"/>
  <c r="BG419" i="13"/>
  <c r="BE482" i="13"/>
  <c r="BF482" i="13"/>
  <c r="BG482" i="13"/>
  <c r="BE483" i="13"/>
  <c r="BF483" i="13"/>
  <c r="BG483" i="13"/>
  <c r="BE484" i="13"/>
  <c r="BF484" i="13"/>
  <c r="BG484" i="13"/>
  <c r="BE485" i="13"/>
  <c r="BF485" i="13"/>
  <c r="BG485" i="13"/>
  <c r="BE486" i="13"/>
  <c r="BF486" i="13"/>
  <c r="BG486" i="13"/>
  <c r="BE487" i="13"/>
  <c r="BF487" i="13"/>
  <c r="BG487" i="13"/>
  <c r="BE488" i="13"/>
  <c r="BF488" i="13"/>
  <c r="BG488" i="13"/>
  <c r="BE489" i="13"/>
  <c r="BF489" i="13"/>
  <c r="BG489" i="13"/>
  <c r="BE490" i="13"/>
  <c r="BF490" i="13"/>
  <c r="BG490" i="13"/>
  <c r="BE491" i="13"/>
  <c r="BF491" i="13"/>
  <c r="BG491" i="13"/>
  <c r="BE492" i="13"/>
  <c r="BF492" i="13"/>
  <c r="BG492" i="13"/>
  <c r="BE493" i="13"/>
  <c r="BF493" i="13"/>
  <c r="BG493" i="13"/>
  <c r="BE494" i="13"/>
  <c r="BF494" i="13"/>
  <c r="BG494" i="13"/>
  <c r="BE495" i="13"/>
  <c r="BF495" i="13"/>
  <c r="BG495" i="13"/>
  <c r="BE496" i="13"/>
  <c r="BF496" i="13"/>
  <c r="BG496" i="13"/>
  <c r="BE497" i="13"/>
  <c r="BF497" i="13"/>
  <c r="BG497" i="13"/>
  <c r="BE517" i="13"/>
  <c r="BF517" i="13"/>
  <c r="BG517" i="13"/>
  <c r="BE518" i="13"/>
  <c r="BF518" i="13"/>
  <c r="BG518" i="13"/>
  <c r="BE519" i="13"/>
  <c r="BF519" i="13"/>
  <c r="BG519" i="13"/>
  <c r="BE520" i="13"/>
  <c r="BF520" i="13"/>
  <c r="BG520" i="13"/>
  <c r="BE521" i="13"/>
  <c r="BF521" i="13"/>
  <c r="BG521" i="13"/>
  <c r="BE522" i="13"/>
  <c r="BF522" i="13"/>
  <c r="BG522" i="13"/>
  <c r="BE523" i="13"/>
  <c r="BF523" i="13"/>
  <c r="BG523" i="13"/>
  <c r="BE524" i="13"/>
  <c r="BF524" i="13"/>
  <c r="BG524" i="13"/>
  <c r="BE525" i="13"/>
  <c r="BF525" i="13"/>
  <c r="BG525" i="13"/>
  <c r="BE532" i="13"/>
  <c r="BF532" i="13"/>
  <c r="BG532" i="13"/>
  <c r="BE533" i="13"/>
  <c r="BF533" i="13"/>
  <c r="BG533" i="13"/>
  <c r="BE534" i="13"/>
  <c r="BF534" i="13"/>
  <c r="BG534" i="13"/>
  <c r="BE535" i="13"/>
  <c r="BF535" i="13"/>
  <c r="BG535" i="13"/>
  <c r="BE536" i="13"/>
  <c r="BF536" i="13"/>
  <c r="BG536" i="13"/>
  <c r="BE537" i="13"/>
  <c r="BF537" i="13"/>
  <c r="BG537" i="13"/>
  <c r="BE538" i="13"/>
  <c r="BF538" i="13"/>
  <c r="BG538" i="13"/>
  <c r="BE539" i="13"/>
  <c r="BF539" i="13"/>
  <c r="BG539" i="13"/>
  <c r="BE540" i="13"/>
  <c r="BF540" i="13"/>
  <c r="BG540" i="13"/>
  <c r="BE541" i="13"/>
  <c r="BF541" i="13"/>
  <c r="BG541" i="13"/>
  <c r="BE542" i="13"/>
  <c r="BF542" i="13"/>
  <c r="BG542" i="13"/>
  <c r="BE543" i="13"/>
  <c r="BF543" i="13"/>
  <c r="BG543" i="13"/>
  <c r="BE544" i="13"/>
  <c r="BF544" i="13"/>
  <c r="BG544" i="13"/>
  <c r="BE545" i="13"/>
  <c r="BF545" i="13"/>
  <c r="BG545" i="13"/>
  <c r="BE546" i="13"/>
  <c r="BF546" i="13"/>
  <c r="BG546" i="13"/>
  <c r="BE547" i="13"/>
  <c r="BF547" i="13"/>
  <c r="BG547" i="13"/>
  <c r="BE548" i="13"/>
  <c r="BF548" i="13"/>
  <c r="BG548" i="13"/>
  <c r="BE549" i="13"/>
  <c r="BF549" i="13"/>
  <c r="BG549" i="13"/>
  <c r="BE550" i="13"/>
  <c r="BF550" i="13"/>
  <c r="BG550" i="13"/>
  <c r="BE551" i="13"/>
  <c r="BF551" i="13"/>
  <c r="BG551" i="13"/>
  <c r="BE552" i="13"/>
  <c r="BF552" i="13"/>
  <c r="BG552" i="13"/>
  <c r="BE554" i="13"/>
  <c r="BF554" i="13"/>
  <c r="BG554" i="13"/>
  <c r="BE555" i="13"/>
  <c r="BF555" i="13"/>
  <c r="BG555" i="13"/>
  <c r="BE602" i="13"/>
  <c r="BF602" i="13"/>
  <c r="BG602" i="13"/>
  <c r="BE603" i="13"/>
  <c r="BF603" i="13"/>
  <c r="BG603" i="13"/>
  <c r="BE604" i="13"/>
  <c r="BF604" i="13"/>
  <c r="BG604" i="13"/>
  <c r="BE605" i="13"/>
  <c r="BF605" i="13"/>
  <c r="BG605" i="13"/>
  <c r="BE606" i="13"/>
  <c r="BF606" i="13"/>
  <c r="BG606" i="13"/>
  <c r="BE607" i="13"/>
  <c r="BF607" i="13"/>
  <c r="BG607" i="13"/>
  <c r="BE608" i="13"/>
  <c r="BF608" i="13"/>
  <c r="BG608" i="13"/>
  <c r="BE609" i="13"/>
  <c r="BF609" i="13"/>
  <c r="BG609" i="13"/>
  <c r="BE610" i="13"/>
  <c r="BF610" i="13"/>
  <c r="BG610" i="13"/>
  <c r="BE611" i="13"/>
  <c r="BF611" i="13"/>
  <c r="BG611" i="13"/>
  <c r="BE612" i="13"/>
  <c r="BF612" i="13"/>
  <c r="BG612" i="13"/>
  <c r="BE613" i="13"/>
  <c r="BF613" i="13"/>
  <c r="BG613" i="13"/>
  <c r="BE614" i="13"/>
  <c r="BF614" i="13"/>
  <c r="BG614" i="13"/>
  <c r="BE615" i="13"/>
  <c r="BF615" i="13"/>
  <c r="BG615" i="13"/>
  <c r="BE616" i="13"/>
  <c r="BF616" i="13"/>
  <c r="BG616" i="13"/>
  <c r="BE617" i="13"/>
  <c r="BF617" i="13"/>
  <c r="BG617" i="13"/>
  <c r="BE618" i="13"/>
  <c r="BF618" i="13"/>
  <c r="BG618" i="13"/>
  <c r="BE619" i="13"/>
  <c r="BF619" i="13"/>
  <c r="BG619" i="13"/>
  <c r="BE620" i="13"/>
  <c r="BF620" i="13"/>
  <c r="BG620" i="13"/>
  <c r="BE621" i="13"/>
  <c r="BF621" i="13"/>
  <c r="BG621" i="13"/>
  <c r="BE622" i="13"/>
  <c r="BF622" i="13"/>
  <c r="BG622" i="13"/>
  <c r="BE623" i="13"/>
  <c r="BF623" i="13"/>
  <c r="BG623" i="13"/>
  <c r="BE627" i="13"/>
  <c r="BF627" i="13"/>
  <c r="BG627" i="13"/>
  <c r="BE628" i="13"/>
  <c r="BF628" i="13"/>
  <c r="BG628" i="13"/>
  <c r="BE629" i="13"/>
  <c r="BF629" i="13"/>
  <c r="BG629" i="13"/>
  <c r="BE630" i="13"/>
  <c r="BF630" i="13"/>
  <c r="BG630" i="13"/>
  <c r="BE644" i="13"/>
  <c r="BF644" i="13"/>
  <c r="BG644" i="13"/>
  <c r="BE645" i="13"/>
  <c r="BF645" i="13"/>
  <c r="BG645" i="13"/>
  <c r="BE646" i="13"/>
  <c r="BF646" i="13"/>
  <c r="BG646" i="13"/>
  <c r="BE664" i="13"/>
  <c r="BF664" i="13"/>
  <c r="BG664" i="13"/>
  <c r="BE669" i="13"/>
  <c r="BF669" i="13"/>
  <c r="BG669" i="13"/>
  <c r="BE665" i="13"/>
  <c r="BF665" i="13"/>
  <c r="BG665" i="13"/>
  <c r="BE666" i="13"/>
  <c r="BF666" i="13"/>
  <c r="BG666" i="13"/>
  <c r="BE667" i="13"/>
  <c r="BF667" i="13"/>
  <c r="BG667" i="13"/>
  <c r="BE683" i="13"/>
  <c r="BF683" i="13"/>
  <c r="BG683" i="13"/>
  <c r="BE684" i="13"/>
  <c r="BF684" i="13"/>
  <c r="BG684" i="13"/>
  <c r="BE685" i="13"/>
  <c r="BF685" i="13"/>
  <c r="BG685" i="13"/>
  <c r="BE686" i="13"/>
  <c r="BF686" i="13"/>
  <c r="BG686" i="13"/>
  <c r="BE703" i="13"/>
  <c r="BF703" i="13"/>
  <c r="BG703" i="13"/>
  <c r="BE710" i="13"/>
  <c r="BF710" i="13"/>
  <c r="BG710" i="13"/>
  <c r="BE711" i="13"/>
  <c r="BF711" i="13"/>
  <c r="BG711" i="13"/>
  <c r="AG102" i="13"/>
  <c r="AH102" i="13"/>
  <c r="AG103" i="13"/>
  <c r="AH103" i="13"/>
  <c r="AG104" i="13"/>
  <c r="AH104" i="13"/>
  <c r="AG105" i="13"/>
  <c r="AH105" i="13"/>
  <c r="AG106" i="13"/>
  <c r="AH106" i="13"/>
  <c r="AG107" i="13"/>
  <c r="AH107" i="13"/>
  <c r="AG108" i="13"/>
  <c r="AH108" i="13"/>
  <c r="AG117" i="13"/>
  <c r="AH117" i="13"/>
  <c r="AG118" i="13"/>
  <c r="AH118" i="13"/>
  <c r="AG119" i="13"/>
  <c r="AH119" i="13"/>
  <c r="AG120" i="13"/>
  <c r="AH120" i="13"/>
  <c r="AG121" i="13"/>
  <c r="AH121" i="13"/>
  <c r="AG122" i="13"/>
  <c r="AH122" i="13"/>
  <c r="AG123" i="13"/>
  <c r="AH123" i="13"/>
  <c r="AG124" i="13"/>
  <c r="AH124" i="13"/>
  <c r="AG125" i="13"/>
  <c r="AH125" i="13"/>
  <c r="AG126" i="13"/>
  <c r="AH126" i="13"/>
  <c r="AG127" i="13"/>
  <c r="AH127" i="13"/>
  <c r="AG128" i="13"/>
  <c r="AH128" i="13"/>
  <c r="AG129" i="13"/>
  <c r="AH129" i="13"/>
  <c r="AG130" i="13"/>
  <c r="AH130" i="13"/>
  <c r="AG131" i="13"/>
  <c r="AH131" i="13"/>
  <c r="AG132" i="13"/>
  <c r="AH132" i="13"/>
  <c r="AG133" i="13"/>
  <c r="AH133" i="13"/>
  <c r="AG134" i="13"/>
  <c r="AH134" i="13"/>
  <c r="AG135" i="13"/>
  <c r="AH135" i="13"/>
  <c r="AG136" i="13"/>
  <c r="AH136" i="13"/>
  <c r="AG137" i="13"/>
  <c r="AH137" i="13"/>
  <c r="AG138" i="13"/>
  <c r="AH138" i="13"/>
  <c r="AG139" i="13"/>
  <c r="AH139" i="13"/>
  <c r="AG140" i="13"/>
  <c r="AH140" i="13"/>
  <c r="AG142" i="13"/>
  <c r="AH142" i="13"/>
  <c r="AG143" i="13"/>
  <c r="AH143" i="13"/>
  <c r="AG145" i="13"/>
  <c r="AH145" i="13"/>
  <c r="AG146" i="13"/>
  <c r="AH146" i="13"/>
  <c r="AG147" i="13"/>
  <c r="AH147" i="13"/>
  <c r="AG148" i="13"/>
  <c r="AH148" i="13"/>
  <c r="AG149" i="13"/>
  <c r="AH149" i="13"/>
  <c r="AG150" i="13"/>
  <c r="AH150" i="13"/>
  <c r="AG151" i="13"/>
  <c r="AH151" i="13"/>
  <c r="AG152" i="13"/>
  <c r="AH152" i="13"/>
  <c r="AG153" i="13"/>
  <c r="AH153" i="13"/>
  <c r="AG154" i="13"/>
  <c r="AH154" i="13"/>
  <c r="AG155" i="13"/>
  <c r="AH155" i="13"/>
  <c r="AG156" i="13"/>
  <c r="AH156" i="13"/>
  <c r="AG157" i="13"/>
  <c r="AH157" i="13"/>
  <c r="AG158" i="13"/>
  <c r="AH158" i="13"/>
  <c r="AH164" i="13"/>
  <c r="AG187" i="13"/>
  <c r="AH187" i="13"/>
  <c r="AG188" i="13"/>
  <c r="AH188" i="13"/>
  <c r="AG189" i="13"/>
  <c r="AH189" i="13"/>
  <c r="AG190" i="13"/>
  <c r="AH190" i="13"/>
  <c r="AG191" i="13"/>
  <c r="AH191" i="13"/>
  <c r="AG192" i="13"/>
  <c r="AH192" i="13"/>
  <c r="AG193" i="13"/>
  <c r="AH193" i="13"/>
  <c r="AG194" i="13"/>
  <c r="AH194" i="13"/>
  <c r="AG195" i="13"/>
  <c r="AH195" i="13"/>
  <c r="AG196" i="13"/>
  <c r="AH196" i="13"/>
  <c r="AG197" i="13"/>
  <c r="AH197" i="13"/>
  <c r="AG198" i="13"/>
  <c r="AH198" i="13"/>
  <c r="AG199" i="13"/>
  <c r="AH199" i="13"/>
  <c r="AG200" i="13"/>
  <c r="AH200" i="13"/>
  <c r="AG207" i="13"/>
  <c r="AH207" i="13"/>
  <c r="AG208" i="13"/>
  <c r="AH208" i="13"/>
  <c r="AG209" i="13"/>
  <c r="AH209" i="13"/>
  <c r="AG210" i="13"/>
  <c r="AH210" i="13"/>
  <c r="AG211" i="13"/>
  <c r="AH211" i="13"/>
  <c r="AG217" i="13"/>
  <c r="AH217" i="13"/>
  <c r="AG218" i="13"/>
  <c r="AH218" i="13"/>
  <c r="AG219" i="13"/>
  <c r="AH219" i="13"/>
  <c r="AG220" i="13"/>
  <c r="AH220" i="13"/>
  <c r="AG221" i="13"/>
  <c r="AH221" i="13"/>
  <c r="AG222" i="13"/>
  <c r="AH222" i="13"/>
  <c r="AG223" i="13"/>
  <c r="AH223" i="13"/>
  <c r="AG224" i="13"/>
  <c r="AH224" i="13"/>
  <c r="AG245" i="13"/>
  <c r="AH245" i="13"/>
  <c r="AG246" i="13"/>
  <c r="AH246" i="13"/>
  <c r="AG247" i="13"/>
  <c r="AH247" i="13"/>
  <c r="AG248" i="13"/>
  <c r="AH248" i="13"/>
  <c r="AG249" i="13"/>
  <c r="AH249" i="13"/>
  <c r="AG250" i="13"/>
  <c r="AH250" i="13"/>
  <c r="AG251" i="13"/>
  <c r="AH251" i="13"/>
  <c r="AG252" i="13"/>
  <c r="AH252" i="13"/>
  <c r="AG253" i="13"/>
  <c r="AH253" i="13"/>
  <c r="AG254" i="13"/>
  <c r="AH254" i="13"/>
  <c r="AG255" i="13"/>
  <c r="AH255" i="13"/>
  <c r="AG256" i="13"/>
  <c r="AH256" i="13"/>
  <c r="AG257" i="13"/>
  <c r="AH257" i="13"/>
  <c r="AG258" i="13"/>
  <c r="AH258" i="13"/>
  <c r="AG259" i="13"/>
  <c r="AH259" i="13"/>
  <c r="AG260" i="13"/>
  <c r="AH260" i="13"/>
  <c r="AG261" i="13"/>
  <c r="AH261" i="13"/>
  <c r="AG262" i="13"/>
  <c r="AH262" i="13"/>
  <c r="AG331" i="13"/>
  <c r="AH331" i="13"/>
  <c r="AG332" i="13"/>
  <c r="AH332" i="13"/>
  <c r="AG333" i="13"/>
  <c r="AH333" i="13"/>
  <c r="AG334" i="13"/>
  <c r="AH334" i="13"/>
  <c r="AG335" i="13"/>
  <c r="AH335" i="13"/>
  <c r="AG336" i="13"/>
  <c r="AH336" i="13"/>
  <c r="AG337" i="13"/>
  <c r="AH337" i="13"/>
  <c r="AG391" i="13"/>
  <c r="AH391" i="13"/>
  <c r="AG338" i="13"/>
  <c r="AH338" i="13"/>
  <c r="AG339" i="13"/>
  <c r="AH339" i="13"/>
  <c r="AG340" i="13"/>
  <c r="AH340" i="13"/>
  <c r="AG341" i="13"/>
  <c r="AH341" i="13"/>
  <c r="AG342" i="13"/>
  <c r="AH342" i="13"/>
  <c r="AG343" i="13"/>
  <c r="AH343" i="13"/>
  <c r="AG344" i="13"/>
  <c r="AH344" i="13"/>
  <c r="AG345" i="13"/>
  <c r="AH345" i="13"/>
  <c r="AG346" i="13"/>
  <c r="AH346" i="13"/>
  <c r="AG364" i="13"/>
  <c r="AH364" i="13"/>
  <c r="AG398" i="13"/>
  <c r="AH398" i="13"/>
  <c r="AG399" i="13"/>
  <c r="AH399" i="13"/>
  <c r="AG400" i="13"/>
  <c r="AH400" i="13"/>
  <c r="AG401" i="13"/>
  <c r="AH401" i="13"/>
  <c r="AG402" i="13"/>
  <c r="AH402" i="13"/>
  <c r="AG406" i="13"/>
  <c r="AH406" i="13"/>
  <c r="AG407" i="13"/>
  <c r="AH407" i="13"/>
  <c r="AG408" i="13"/>
  <c r="AH408" i="13"/>
  <c r="AG409" i="13"/>
  <c r="AH409" i="13"/>
  <c r="AG438" i="13"/>
  <c r="AH438" i="13"/>
  <c r="AG410" i="13"/>
  <c r="AH410" i="13"/>
  <c r="AG411" i="13"/>
  <c r="AH411" i="13"/>
  <c r="AG412" i="13"/>
  <c r="AH412" i="13"/>
  <c r="AG413" i="13"/>
  <c r="AH413" i="13"/>
  <c r="AG414" i="13"/>
  <c r="AH414" i="13"/>
  <c r="AG415" i="13"/>
  <c r="AH415" i="13"/>
  <c r="AG416" i="13"/>
  <c r="AH416" i="13"/>
  <c r="AG417" i="13"/>
  <c r="AH417" i="13"/>
  <c r="AG418" i="13"/>
  <c r="AH418" i="13"/>
  <c r="AG419" i="13"/>
  <c r="AH419" i="13"/>
  <c r="AG482" i="13"/>
  <c r="AH482" i="13"/>
  <c r="AG483" i="13"/>
  <c r="AH483" i="13"/>
  <c r="AG484" i="13"/>
  <c r="AH484" i="13"/>
  <c r="AG485" i="13"/>
  <c r="AH485" i="13"/>
  <c r="AG486" i="13"/>
  <c r="AH486" i="13"/>
  <c r="AG487" i="13"/>
  <c r="AH487" i="13"/>
  <c r="AG488" i="13"/>
  <c r="AH488" i="13"/>
  <c r="AG489" i="13"/>
  <c r="AH489" i="13"/>
  <c r="AG490" i="13"/>
  <c r="AH490" i="13"/>
  <c r="AG491" i="13"/>
  <c r="AH491" i="13"/>
  <c r="AG492" i="13"/>
  <c r="AH492" i="13"/>
  <c r="AG493" i="13"/>
  <c r="AH493" i="13"/>
  <c r="AG494" i="13"/>
  <c r="AH494" i="13"/>
  <c r="AG495" i="13"/>
  <c r="AH495" i="13"/>
  <c r="AG496" i="13"/>
  <c r="AH496" i="13"/>
  <c r="AG497" i="13"/>
  <c r="AH497" i="13"/>
  <c r="AG517" i="13"/>
  <c r="AH517" i="13"/>
  <c r="AG518" i="13"/>
  <c r="AH518" i="13"/>
  <c r="AG519" i="13"/>
  <c r="AH519" i="13"/>
  <c r="AG520" i="13"/>
  <c r="AH520" i="13"/>
  <c r="AG521" i="13"/>
  <c r="AH521" i="13"/>
  <c r="AG522" i="13"/>
  <c r="AH522" i="13"/>
  <c r="AG523" i="13"/>
  <c r="AH523" i="13"/>
  <c r="AG524" i="13"/>
  <c r="AH524" i="13"/>
  <c r="AG525" i="13"/>
  <c r="AH525" i="13"/>
  <c r="AG532" i="13"/>
  <c r="AH532" i="13"/>
  <c r="AG533" i="13"/>
  <c r="AH533" i="13"/>
  <c r="AG534" i="13"/>
  <c r="AH534" i="13"/>
  <c r="AG535" i="13"/>
  <c r="AH535" i="13"/>
  <c r="AG536" i="13"/>
  <c r="AH536" i="13"/>
  <c r="AG537" i="13"/>
  <c r="AH537" i="13"/>
  <c r="AG538" i="13"/>
  <c r="AH538" i="13"/>
  <c r="AG539" i="13"/>
  <c r="AH539" i="13"/>
  <c r="AG540" i="13"/>
  <c r="AH540" i="13"/>
  <c r="AG541" i="13"/>
  <c r="AH541" i="13"/>
  <c r="AG542" i="13"/>
  <c r="AH542" i="13"/>
  <c r="AG543" i="13"/>
  <c r="AH543" i="13"/>
  <c r="AG544" i="13"/>
  <c r="AH544" i="13"/>
  <c r="AG545" i="13"/>
  <c r="AH545" i="13"/>
  <c r="AG546" i="13"/>
  <c r="AH546" i="13"/>
  <c r="AG547" i="13"/>
  <c r="AH547" i="13"/>
  <c r="AG548" i="13"/>
  <c r="AH548" i="13"/>
  <c r="AG549" i="13"/>
  <c r="AH549" i="13"/>
  <c r="AG550" i="13"/>
  <c r="AH550" i="13"/>
  <c r="AG551" i="13"/>
  <c r="AH551" i="13"/>
  <c r="AG552" i="13"/>
  <c r="AH552" i="13"/>
  <c r="AG554" i="13"/>
  <c r="AH554" i="13"/>
  <c r="AG555" i="13"/>
  <c r="AH555" i="13"/>
  <c r="AG602" i="13"/>
  <c r="AH602" i="13"/>
  <c r="AG603" i="13"/>
  <c r="AH603" i="13"/>
  <c r="AG604" i="13"/>
  <c r="AH604" i="13"/>
  <c r="AG605" i="13"/>
  <c r="AH605" i="13"/>
  <c r="AG606" i="13"/>
  <c r="AH606" i="13"/>
  <c r="AG607" i="13"/>
  <c r="AH607" i="13"/>
  <c r="AG608" i="13"/>
  <c r="AH608" i="13"/>
  <c r="AG609" i="13"/>
  <c r="AH609" i="13"/>
  <c r="AG610" i="13"/>
  <c r="AH610" i="13"/>
  <c r="AG611" i="13"/>
  <c r="AH611" i="13"/>
  <c r="AG612" i="13"/>
  <c r="AH612" i="13"/>
  <c r="AG613" i="13"/>
  <c r="AH613" i="13"/>
  <c r="AG614" i="13"/>
  <c r="AH614" i="13"/>
  <c r="AG615" i="13"/>
  <c r="AH615" i="13"/>
  <c r="AG616" i="13"/>
  <c r="AH616" i="13"/>
  <c r="AG617" i="13"/>
  <c r="AH617" i="13"/>
  <c r="AG618" i="13"/>
  <c r="AH618" i="13"/>
  <c r="AG619" i="13"/>
  <c r="AH619" i="13"/>
  <c r="AG620" i="13"/>
  <c r="AH620" i="13"/>
  <c r="AG621" i="13"/>
  <c r="AH621" i="13"/>
  <c r="AG622" i="13"/>
  <c r="AH622" i="13"/>
  <c r="AG623" i="13"/>
  <c r="AH623" i="13"/>
  <c r="AG627" i="13"/>
  <c r="AH627" i="13"/>
  <c r="AG628" i="13"/>
  <c r="AH628" i="13"/>
  <c r="AG629" i="13"/>
  <c r="AH629" i="13"/>
  <c r="AG630" i="13"/>
  <c r="AH630" i="13"/>
  <c r="AG644" i="13"/>
  <c r="AH644" i="13"/>
  <c r="AG645" i="13"/>
  <c r="AH645" i="13"/>
  <c r="AG646" i="13"/>
  <c r="AH646" i="13"/>
  <c r="AG664" i="13"/>
  <c r="AH664" i="13"/>
  <c r="AG669" i="13"/>
  <c r="AH669" i="13"/>
  <c r="AG665" i="13"/>
  <c r="AH665" i="13"/>
  <c r="AG666" i="13"/>
  <c r="AH666" i="13"/>
  <c r="AG667" i="13"/>
  <c r="AH667" i="13"/>
  <c r="AG683" i="13"/>
  <c r="AH683" i="13"/>
  <c r="AG684" i="13"/>
  <c r="AH684" i="13"/>
  <c r="AG685" i="13"/>
  <c r="AH685" i="13"/>
  <c r="AG686" i="13"/>
  <c r="AH686" i="13"/>
  <c r="AG703" i="13"/>
  <c r="AH703" i="13"/>
  <c r="AG710" i="13"/>
  <c r="AH710" i="13"/>
  <c r="AG711" i="13"/>
  <c r="AH711" i="13"/>
  <c r="AF102" i="13"/>
  <c r="AF103" i="13"/>
  <c r="AF104" i="13"/>
  <c r="AF105" i="13"/>
  <c r="AF106" i="13"/>
  <c r="AF107" i="13"/>
  <c r="AF108" i="13"/>
  <c r="AF117" i="13"/>
  <c r="AF118" i="13"/>
  <c r="AF119" i="13"/>
  <c r="AF120" i="13"/>
  <c r="AF121" i="13"/>
  <c r="AF122" i="13"/>
  <c r="AF123" i="13"/>
  <c r="AF124" i="13"/>
  <c r="AF125" i="13"/>
  <c r="AF126" i="13"/>
  <c r="AF127" i="13"/>
  <c r="AF128" i="13"/>
  <c r="AF129" i="13"/>
  <c r="AF130" i="13"/>
  <c r="AF131" i="13"/>
  <c r="AF132" i="13"/>
  <c r="AF133" i="13"/>
  <c r="AF134" i="13"/>
  <c r="AF135" i="13"/>
  <c r="AF136" i="13"/>
  <c r="AF137" i="13"/>
  <c r="AF138" i="13"/>
  <c r="AF139" i="13"/>
  <c r="AF140" i="13"/>
  <c r="AF142" i="13"/>
  <c r="AF143" i="13"/>
  <c r="AF145" i="13"/>
  <c r="AF146" i="13"/>
  <c r="AF147" i="13"/>
  <c r="AF148" i="13"/>
  <c r="AF149" i="13"/>
  <c r="AF150" i="13"/>
  <c r="AF151" i="13"/>
  <c r="AF152" i="13"/>
  <c r="AF153" i="13"/>
  <c r="AF154" i="13"/>
  <c r="AF155" i="13"/>
  <c r="AF156" i="13"/>
  <c r="AF157" i="13"/>
  <c r="AF158" i="13"/>
  <c r="AF164" i="13"/>
  <c r="AF187" i="13"/>
  <c r="AF188" i="13"/>
  <c r="AF189" i="13"/>
  <c r="AF190" i="13"/>
  <c r="AF191" i="13"/>
  <c r="AF192" i="13"/>
  <c r="AF193" i="13"/>
  <c r="AF194" i="13"/>
  <c r="AF195" i="13"/>
  <c r="AF196" i="13"/>
  <c r="AF197" i="13"/>
  <c r="AF198" i="13"/>
  <c r="AF199" i="13"/>
  <c r="AF200" i="13"/>
  <c r="AF207" i="13"/>
  <c r="AF208" i="13"/>
  <c r="AF209" i="13"/>
  <c r="AF210" i="13"/>
  <c r="AF211" i="13"/>
  <c r="AF217" i="13"/>
  <c r="AF218" i="13"/>
  <c r="AF219" i="13"/>
  <c r="AF220" i="13"/>
  <c r="AF221" i="13"/>
  <c r="AF222" i="13"/>
  <c r="AF223" i="13"/>
  <c r="AF224" i="13"/>
  <c r="AF245" i="13"/>
  <c r="AF246" i="13"/>
  <c r="AF247" i="13"/>
  <c r="AF248" i="13"/>
  <c r="AF249" i="13"/>
  <c r="AF250" i="13"/>
  <c r="AF251" i="13"/>
  <c r="AF252" i="13"/>
  <c r="AF253" i="13"/>
  <c r="AF254" i="13"/>
  <c r="AF255" i="13"/>
  <c r="AF256" i="13"/>
  <c r="AF257" i="13"/>
  <c r="AF258" i="13"/>
  <c r="AF259" i="13"/>
  <c r="AF260" i="13"/>
  <c r="AF261" i="13"/>
  <c r="AF262" i="13"/>
  <c r="AF331" i="13"/>
  <c r="AF332" i="13"/>
  <c r="AF333" i="13"/>
  <c r="AF334" i="13"/>
  <c r="AF335" i="13"/>
  <c r="AF336" i="13"/>
  <c r="AF337" i="13"/>
  <c r="AF391" i="13"/>
  <c r="AF338" i="13"/>
  <c r="AF339" i="13"/>
  <c r="AF340" i="13"/>
  <c r="AF341" i="13"/>
  <c r="AF342" i="13"/>
  <c r="AF343" i="13"/>
  <c r="AF344" i="13"/>
  <c r="AF345" i="13"/>
  <c r="AF346" i="13"/>
  <c r="AF364" i="13"/>
  <c r="AF398" i="13"/>
  <c r="AF399" i="13"/>
  <c r="AF400" i="13"/>
  <c r="AF401" i="13"/>
  <c r="AF402" i="13"/>
  <c r="AF406" i="13"/>
  <c r="AF407" i="13"/>
  <c r="AF408" i="13"/>
  <c r="AF409" i="13"/>
  <c r="AF438" i="13"/>
  <c r="AF410" i="13"/>
  <c r="AF411" i="13"/>
  <c r="AF412" i="13"/>
  <c r="AF413" i="13"/>
  <c r="AF414" i="13"/>
  <c r="AF415" i="13"/>
  <c r="AF416" i="13"/>
  <c r="AF417" i="13"/>
  <c r="AF418" i="13"/>
  <c r="AF419" i="13"/>
  <c r="AF482" i="13"/>
  <c r="AF483" i="13"/>
  <c r="AF484" i="13"/>
  <c r="AF485" i="13"/>
  <c r="AF486" i="13"/>
  <c r="AF487" i="13"/>
  <c r="AF488" i="13"/>
  <c r="AF489" i="13"/>
  <c r="AF490" i="13"/>
  <c r="AF491" i="13"/>
  <c r="AF492" i="13"/>
  <c r="AF493" i="13"/>
  <c r="AF494" i="13"/>
  <c r="AF495" i="13"/>
  <c r="AF496" i="13"/>
  <c r="AF497" i="13"/>
  <c r="AF517" i="13"/>
  <c r="AF518" i="13"/>
  <c r="AF519" i="13"/>
  <c r="AF520" i="13"/>
  <c r="AF521" i="13"/>
  <c r="AF522" i="13"/>
  <c r="AF523" i="13"/>
  <c r="AF524" i="13"/>
  <c r="AF525" i="13"/>
  <c r="AF532" i="13"/>
  <c r="AF533" i="13"/>
  <c r="AF534" i="13"/>
  <c r="AF535" i="13"/>
  <c r="AF536" i="13"/>
  <c r="AF537" i="13"/>
  <c r="AF538" i="13"/>
  <c r="AF539" i="13"/>
  <c r="AF540" i="13"/>
  <c r="AF541" i="13"/>
  <c r="AF542" i="13"/>
  <c r="AF543" i="13"/>
  <c r="AF544" i="13"/>
  <c r="AF545" i="13"/>
  <c r="AF546" i="13"/>
  <c r="AF547" i="13"/>
  <c r="AF548" i="13"/>
  <c r="AF549" i="13"/>
  <c r="AF550" i="13"/>
  <c r="AF551" i="13"/>
  <c r="AF552" i="13"/>
  <c r="AF554" i="13"/>
  <c r="AF555" i="13"/>
  <c r="AF602" i="13"/>
  <c r="AF603" i="13"/>
  <c r="AF604" i="13"/>
  <c r="AF605" i="13"/>
  <c r="AF606" i="13"/>
  <c r="AF607" i="13"/>
  <c r="AF608" i="13"/>
  <c r="AF609" i="13"/>
  <c r="AF610" i="13"/>
  <c r="AF611" i="13"/>
  <c r="AF612" i="13"/>
  <c r="AF613" i="13"/>
  <c r="AF614" i="13"/>
  <c r="AF615" i="13"/>
  <c r="AF616" i="13"/>
  <c r="AF617" i="13"/>
  <c r="AF618" i="13"/>
  <c r="AF619" i="13"/>
  <c r="AF620" i="13"/>
  <c r="AF621" i="13"/>
  <c r="AF622" i="13"/>
  <c r="AF623" i="13"/>
  <c r="AF627" i="13"/>
  <c r="AF628" i="13"/>
  <c r="AF629" i="13"/>
  <c r="AF630" i="13"/>
  <c r="AF644" i="13"/>
  <c r="AF645" i="13"/>
  <c r="AF646" i="13"/>
  <c r="AF664" i="13"/>
  <c r="AF669" i="13"/>
  <c r="AF665" i="13"/>
  <c r="AF666" i="13"/>
  <c r="AF667" i="13"/>
  <c r="AF683" i="13"/>
  <c r="AF684" i="13"/>
  <c r="AF685" i="13"/>
  <c r="AF686" i="13"/>
  <c r="AF703" i="13"/>
  <c r="AF710" i="13"/>
  <c r="AF711" i="13"/>
  <c r="AA102" i="13"/>
  <c r="AI102" i="13" s="1"/>
  <c r="AA103" i="13"/>
  <c r="AI103" i="13" s="1"/>
  <c r="AA104" i="13"/>
  <c r="AI104" i="13" s="1"/>
  <c r="AA105" i="13"/>
  <c r="AI105" i="13" s="1"/>
  <c r="AA106" i="13"/>
  <c r="AI106" i="13" s="1"/>
  <c r="AA107" i="13"/>
  <c r="AI107" i="13" s="1"/>
  <c r="AA108" i="13"/>
  <c r="AI108" i="13" s="1"/>
  <c r="AA117" i="13"/>
  <c r="AI117" i="13" s="1"/>
  <c r="AA118" i="13"/>
  <c r="AI118" i="13" s="1"/>
  <c r="AA119" i="13"/>
  <c r="AI119" i="13" s="1"/>
  <c r="AA120" i="13"/>
  <c r="AI120" i="13" s="1"/>
  <c r="AA121" i="13"/>
  <c r="AI121" i="13" s="1"/>
  <c r="AA122" i="13"/>
  <c r="AI122" i="13" s="1"/>
  <c r="AA123" i="13"/>
  <c r="AI123" i="13" s="1"/>
  <c r="AA124" i="13"/>
  <c r="AI124" i="13" s="1"/>
  <c r="AA125" i="13"/>
  <c r="AI125" i="13" s="1"/>
  <c r="AA126" i="13"/>
  <c r="AI126" i="13" s="1"/>
  <c r="AA127" i="13"/>
  <c r="AI127" i="13" s="1"/>
  <c r="AA128" i="13"/>
  <c r="AI128" i="13" s="1"/>
  <c r="AA129" i="13"/>
  <c r="AI129" i="13" s="1"/>
  <c r="AA130" i="13"/>
  <c r="AI130" i="13" s="1"/>
  <c r="AA131" i="13"/>
  <c r="AI131" i="13" s="1"/>
  <c r="AA132" i="13"/>
  <c r="AI132" i="13" s="1"/>
  <c r="AA133" i="13"/>
  <c r="AI133" i="13" s="1"/>
  <c r="AA134" i="13"/>
  <c r="AI134" i="13" s="1"/>
  <c r="AA135" i="13"/>
  <c r="AI135" i="13" s="1"/>
  <c r="AA136" i="13"/>
  <c r="AI136" i="13" s="1"/>
  <c r="AA137" i="13"/>
  <c r="AI137" i="13" s="1"/>
  <c r="AA138" i="13"/>
  <c r="AI138" i="13" s="1"/>
  <c r="AA139" i="13"/>
  <c r="AI139" i="13" s="1"/>
  <c r="AA140" i="13"/>
  <c r="AI140" i="13" s="1"/>
  <c r="AA142" i="13"/>
  <c r="AI142" i="13" s="1"/>
  <c r="AA143" i="13"/>
  <c r="AI143" i="13" s="1"/>
  <c r="AA145" i="13"/>
  <c r="AI145" i="13" s="1"/>
  <c r="AA146" i="13"/>
  <c r="AI146" i="13" s="1"/>
  <c r="AA147" i="13"/>
  <c r="AI147" i="13" s="1"/>
  <c r="AA148" i="13"/>
  <c r="AI148" i="13" s="1"/>
  <c r="AA149" i="13"/>
  <c r="AI149" i="13" s="1"/>
  <c r="AA150" i="13"/>
  <c r="AI150" i="13" s="1"/>
  <c r="AA151" i="13"/>
  <c r="AI151" i="13" s="1"/>
  <c r="AA152" i="13"/>
  <c r="AI152" i="13" s="1"/>
  <c r="AA153" i="13"/>
  <c r="AI153" i="13" s="1"/>
  <c r="AA154" i="13"/>
  <c r="AI154" i="13" s="1"/>
  <c r="AA155" i="13"/>
  <c r="AI155" i="13" s="1"/>
  <c r="AA156" i="13"/>
  <c r="AI156" i="13" s="1"/>
  <c r="AA157" i="13"/>
  <c r="AI157" i="13" s="1"/>
  <c r="AA158" i="13"/>
  <c r="AI158" i="13" s="1"/>
  <c r="AA164" i="13"/>
  <c r="AI164" i="13" s="1"/>
  <c r="AA187" i="13"/>
  <c r="AI187" i="13" s="1"/>
  <c r="AA188" i="13"/>
  <c r="AI188" i="13" s="1"/>
  <c r="AA189" i="13"/>
  <c r="AI189" i="13" s="1"/>
  <c r="AA190" i="13"/>
  <c r="AI190" i="13" s="1"/>
  <c r="AA191" i="13"/>
  <c r="AI191" i="13" s="1"/>
  <c r="AA192" i="13"/>
  <c r="AI192" i="13" s="1"/>
  <c r="AA193" i="13"/>
  <c r="AI193" i="13" s="1"/>
  <c r="AA194" i="13"/>
  <c r="AI194" i="13" s="1"/>
  <c r="AA195" i="13"/>
  <c r="AI195" i="13" s="1"/>
  <c r="AA196" i="13"/>
  <c r="AI196" i="13" s="1"/>
  <c r="AA197" i="13"/>
  <c r="AI197" i="13" s="1"/>
  <c r="AA198" i="13"/>
  <c r="AI198" i="13" s="1"/>
  <c r="AA199" i="13"/>
  <c r="AI199" i="13" s="1"/>
  <c r="AA200" i="13"/>
  <c r="AI200" i="13" s="1"/>
  <c r="AA207" i="13"/>
  <c r="AI207" i="13" s="1"/>
  <c r="AA208" i="13"/>
  <c r="AI208" i="13" s="1"/>
  <c r="AA209" i="13"/>
  <c r="AI209" i="13" s="1"/>
  <c r="AA210" i="13"/>
  <c r="AI210" i="13" s="1"/>
  <c r="AA211" i="13"/>
  <c r="AI211" i="13" s="1"/>
  <c r="AA217" i="13"/>
  <c r="AI217" i="13" s="1"/>
  <c r="AA218" i="13"/>
  <c r="AI218" i="13" s="1"/>
  <c r="AA219" i="13"/>
  <c r="AI219" i="13" s="1"/>
  <c r="AA220" i="13"/>
  <c r="AI220" i="13" s="1"/>
  <c r="AA221" i="13"/>
  <c r="AI221" i="13" s="1"/>
  <c r="AA222" i="13"/>
  <c r="AI222" i="13" s="1"/>
  <c r="AA223" i="13"/>
  <c r="AI223" i="13" s="1"/>
  <c r="AA224" i="13"/>
  <c r="AI224" i="13" s="1"/>
  <c r="AA245" i="13"/>
  <c r="AI245" i="13" s="1"/>
  <c r="AA246" i="13"/>
  <c r="AI246" i="13" s="1"/>
  <c r="AA247" i="13"/>
  <c r="AI247" i="13" s="1"/>
  <c r="AA248" i="13"/>
  <c r="AI248" i="13" s="1"/>
  <c r="AA249" i="13"/>
  <c r="AI249" i="13" s="1"/>
  <c r="AA250" i="13"/>
  <c r="AI250" i="13" s="1"/>
  <c r="AA251" i="13"/>
  <c r="AI251" i="13" s="1"/>
  <c r="AA252" i="13"/>
  <c r="AI252" i="13" s="1"/>
  <c r="AA253" i="13"/>
  <c r="AI253" i="13" s="1"/>
  <c r="AA254" i="13"/>
  <c r="AI254" i="13" s="1"/>
  <c r="AA255" i="13"/>
  <c r="AI255" i="13" s="1"/>
  <c r="AA256" i="13"/>
  <c r="AI256" i="13" s="1"/>
  <c r="AA257" i="13"/>
  <c r="AI257" i="13" s="1"/>
  <c r="AA258" i="13"/>
  <c r="AI258" i="13" s="1"/>
  <c r="AA259" i="13"/>
  <c r="AI259" i="13" s="1"/>
  <c r="AA260" i="13"/>
  <c r="AI260" i="13" s="1"/>
  <c r="AA261" i="13"/>
  <c r="AI261" i="13" s="1"/>
  <c r="AA262" i="13"/>
  <c r="AI262" i="13" s="1"/>
  <c r="AA331" i="13"/>
  <c r="AI331" i="13" s="1"/>
  <c r="AA332" i="13"/>
  <c r="AI332" i="13" s="1"/>
  <c r="AA333" i="13"/>
  <c r="AI333" i="13" s="1"/>
  <c r="AA334" i="13"/>
  <c r="AI334" i="13" s="1"/>
  <c r="AA335" i="13"/>
  <c r="AI335" i="13" s="1"/>
  <c r="AA336" i="13"/>
  <c r="AI336" i="13" s="1"/>
  <c r="AA337" i="13"/>
  <c r="AI337" i="13" s="1"/>
  <c r="AA391" i="13"/>
  <c r="AI391" i="13" s="1"/>
  <c r="AA338" i="13"/>
  <c r="AI338" i="13" s="1"/>
  <c r="AA339" i="13"/>
  <c r="AI339" i="13" s="1"/>
  <c r="AA340" i="13"/>
  <c r="AI340" i="13" s="1"/>
  <c r="AA341" i="13"/>
  <c r="AI341" i="13" s="1"/>
  <c r="AA342" i="13"/>
  <c r="AI342" i="13" s="1"/>
  <c r="AA343" i="13"/>
  <c r="AI343" i="13" s="1"/>
  <c r="AA344" i="13"/>
  <c r="AI344" i="13" s="1"/>
  <c r="AA345" i="13"/>
  <c r="AI345" i="13" s="1"/>
  <c r="AA346" i="13"/>
  <c r="AI346" i="13" s="1"/>
  <c r="AA364" i="13"/>
  <c r="AI364" i="13" s="1"/>
  <c r="AA398" i="13"/>
  <c r="AI398" i="13" s="1"/>
  <c r="AA399" i="13"/>
  <c r="AI399" i="13" s="1"/>
  <c r="AA400" i="13"/>
  <c r="AI400" i="13" s="1"/>
  <c r="AA401" i="13"/>
  <c r="AI401" i="13" s="1"/>
  <c r="AA402" i="13"/>
  <c r="AI402" i="13" s="1"/>
  <c r="AA406" i="13"/>
  <c r="AI406" i="13" s="1"/>
  <c r="AA407" i="13"/>
  <c r="AI407" i="13" s="1"/>
  <c r="AA408" i="13"/>
  <c r="AI408" i="13" s="1"/>
  <c r="AA409" i="13"/>
  <c r="AI409" i="13" s="1"/>
  <c r="AA438" i="13"/>
  <c r="AI438" i="13" s="1"/>
  <c r="AA410" i="13"/>
  <c r="AI410" i="13" s="1"/>
  <c r="AA411" i="13"/>
  <c r="AI411" i="13" s="1"/>
  <c r="AA412" i="13"/>
  <c r="AI412" i="13" s="1"/>
  <c r="AA413" i="13"/>
  <c r="AI413" i="13" s="1"/>
  <c r="AA414" i="13"/>
  <c r="AI414" i="13" s="1"/>
  <c r="AA415" i="13"/>
  <c r="AI415" i="13" s="1"/>
  <c r="AA416" i="13"/>
  <c r="AI416" i="13" s="1"/>
  <c r="AA417" i="13"/>
  <c r="AI417" i="13" s="1"/>
  <c r="AA418" i="13"/>
  <c r="AI418" i="13" s="1"/>
  <c r="AA419" i="13"/>
  <c r="AI419" i="13" s="1"/>
  <c r="AA482" i="13"/>
  <c r="AI482" i="13" s="1"/>
  <c r="AA483" i="13"/>
  <c r="AI483" i="13" s="1"/>
  <c r="AA484" i="13"/>
  <c r="AI484" i="13" s="1"/>
  <c r="AA485" i="13"/>
  <c r="AI485" i="13" s="1"/>
  <c r="AA486" i="13"/>
  <c r="AI486" i="13" s="1"/>
  <c r="AA487" i="13"/>
  <c r="AI487" i="13" s="1"/>
  <c r="AA488" i="13"/>
  <c r="AI488" i="13" s="1"/>
  <c r="AA489" i="13"/>
  <c r="AI489" i="13" s="1"/>
  <c r="AA490" i="13"/>
  <c r="AI490" i="13" s="1"/>
  <c r="AA491" i="13"/>
  <c r="AI491" i="13" s="1"/>
  <c r="AA492" i="13"/>
  <c r="AI492" i="13" s="1"/>
  <c r="AA493" i="13"/>
  <c r="AI493" i="13" s="1"/>
  <c r="AA494" i="13"/>
  <c r="AI494" i="13" s="1"/>
  <c r="AA495" i="13"/>
  <c r="AI495" i="13" s="1"/>
  <c r="AA496" i="13"/>
  <c r="AI496" i="13" s="1"/>
  <c r="AA497" i="13"/>
  <c r="AI497" i="13" s="1"/>
  <c r="AA517" i="13"/>
  <c r="AI517" i="13" s="1"/>
  <c r="AA518" i="13"/>
  <c r="AI518" i="13" s="1"/>
  <c r="AA519" i="13"/>
  <c r="AI519" i="13" s="1"/>
  <c r="AA520" i="13"/>
  <c r="AI520" i="13" s="1"/>
  <c r="AA521" i="13"/>
  <c r="AI521" i="13" s="1"/>
  <c r="AA522" i="13"/>
  <c r="AI522" i="13" s="1"/>
  <c r="AA523" i="13"/>
  <c r="AI523" i="13" s="1"/>
  <c r="AA524" i="13"/>
  <c r="AI524" i="13" s="1"/>
  <c r="AA525" i="13"/>
  <c r="AI525" i="13" s="1"/>
  <c r="AA532" i="13"/>
  <c r="AI532" i="13" s="1"/>
  <c r="AA533" i="13"/>
  <c r="AI533" i="13" s="1"/>
  <c r="AA534" i="13"/>
  <c r="AI534" i="13" s="1"/>
  <c r="AA535" i="13"/>
  <c r="AI535" i="13" s="1"/>
  <c r="AA536" i="13"/>
  <c r="AI536" i="13" s="1"/>
  <c r="AA537" i="13"/>
  <c r="AI537" i="13" s="1"/>
  <c r="AA538" i="13"/>
  <c r="AI538" i="13" s="1"/>
  <c r="AA539" i="13"/>
  <c r="AI539" i="13" s="1"/>
  <c r="AA540" i="13"/>
  <c r="AI540" i="13" s="1"/>
  <c r="AA541" i="13"/>
  <c r="AI541" i="13" s="1"/>
  <c r="AA542" i="13"/>
  <c r="AI542" i="13" s="1"/>
  <c r="AA543" i="13"/>
  <c r="AI543" i="13" s="1"/>
  <c r="AA544" i="13"/>
  <c r="AI544" i="13" s="1"/>
  <c r="AA545" i="13"/>
  <c r="AI545" i="13" s="1"/>
  <c r="AA546" i="13"/>
  <c r="AI546" i="13" s="1"/>
  <c r="AA547" i="13"/>
  <c r="AI547" i="13" s="1"/>
  <c r="AA548" i="13"/>
  <c r="AI548" i="13" s="1"/>
  <c r="AA549" i="13"/>
  <c r="AI549" i="13" s="1"/>
  <c r="AA550" i="13"/>
  <c r="AI550" i="13" s="1"/>
  <c r="AA551" i="13"/>
  <c r="AI551" i="13" s="1"/>
  <c r="AA552" i="13"/>
  <c r="AI552" i="13" s="1"/>
  <c r="AA554" i="13"/>
  <c r="AI554" i="13" s="1"/>
  <c r="AA555" i="13"/>
  <c r="AI555" i="13" s="1"/>
  <c r="AA602" i="13"/>
  <c r="AI602" i="13" s="1"/>
  <c r="AA603" i="13"/>
  <c r="AI603" i="13" s="1"/>
  <c r="AA604" i="13"/>
  <c r="AI604" i="13" s="1"/>
  <c r="AA605" i="13"/>
  <c r="AI605" i="13" s="1"/>
  <c r="AA606" i="13"/>
  <c r="AI606" i="13" s="1"/>
  <c r="AA607" i="13"/>
  <c r="AI607" i="13" s="1"/>
  <c r="AA608" i="13"/>
  <c r="AI608" i="13" s="1"/>
  <c r="AA609" i="13"/>
  <c r="AI609" i="13" s="1"/>
  <c r="AA610" i="13"/>
  <c r="AI610" i="13" s="1"/>
  <c r="AA611" i="13"/>
  <c r="AI611" i="13" s="1"/>
  <c r="AA612" i="13"/>
  <c r="AI612" i="13" s="1"/>
  <c r="AA613" i="13"/>
  <c r="AI613" i="13" s="1"/>
  <c r="AA614" i="13"/>
  <c r="AI614" i="13" s="1"/>
  <c r="AA615" i="13"/>
  <c r="AI615" i="13" s="1"/>
  <c r="AA616" i="13"/>
  <c r="AI616" i="13" s="1"/>
  <c r="AA617" i="13"/>
  <c r="AI617" i="13" s="1"/>
  <c r="AA618" i="13"/>
  <c r="AI618" i="13" s="1"/>
  <c r="AA619" i="13"/>
  <c r="AI619" i="13" s="1"/>
  <c r="AA620" i="13"/>
  <c r="AI620" i="13" s="1"/>
  <c r="AA621" i="13"/>
  <c r="AI621" i="13" s="1"/>
  <c r="AA622" i="13"/>
  <c r="AI622" i="13" s="1"/>
  <c r="AA623" i="13"/>
  <c r="AI623" i="13" s="1"/>
  <c r="AA627" i="13"/>
  <c r="AI627" i="13" s="1"/>
  <c r="AA628" i="13"/>
  <c r="AI628" i="13" s="1"/>
  <c r="AA629" i="13"/>
  <c r="AI629" i="13" s="1"/>
  <c r="AA630" i="13"/>
  <c r="AI630" i="13" s="1"/>
  <c r="AA644" i="13"/>
  <c r="AI644" i="13" s="1"/>
  <c r="AA645" i="13"/>
  <c r="AI645" i="13" s="1"/>
  <c r="AA646" i="13"/>
  <c r="AI646" i="13" s="1"/>
  <c r="AA664" i="13"/>
  <c r="AI664" i="13" s="1"/>
  <c r="AA669" i="13"/>
  <c r="AI669" i="13" s="1"/>
  <c r="AA665" i="13"/>
  <c r="AI665" i="13" s="1"/>
  <c r="AA666" i="13"/>
  <c r="AI666" i="13" s="1"/>
  <c r="AA667" i="13"/>
  <c r="AI667" i="13" s="1"/>
  <c r="AA683" i="13"/>
  <c r="AI683" i="13" s="1"/>
  <c r="AA684" i="13"/>
  <c r="AI684" i="13" s="1"/>
  <c r="AA685" i="13"/>
  <c r="AI685" i="13" s="1"/>
  <c r="AA686" i="13"/>
  <c r="AI686" i="13" s="1"/>
  <c r="AA703" i="13"/>
  <c r="AI703" i="13" s="1"/>
  <c r="AA710" i="13"/>
  <c r="AI710" i="13" s="1"/>
  <c r="AA711" i="13"/>
  <c r="AI711" i="13" s="1"/>
  <c r="BE569" i="13"/>
  <c r="BF569" i="13"/>
  <c r="BG569" i="13"/>
  <c r="BE570" i="13"/>
  <c r="BF570" i="13"/>
  <c r="BG570" i="13"/>
  <c r="BE571" i="13"/>
  <c r="BF571" i="13"/>
  <c r="BG571" i="13"/>
  <c r="BE572" i="13"/>
  <c r="BF572" i="13"/>
  <c r="BG572" i="13"/>
  <c r="BE583" i="13"/>
  <c r="BF583" i="13"/>
  <c r="BG583" i="13"/>
  <c r="BE584" i="13"/>
  <c r="BF584" i="13"/>
  <c r="BG584" i="13"/>
  <c r="BE585" i="13"/>
  <c r="BF585" i="13"/>
  <c r="BG585" i="13"/>
  <c r="BE586" i="13"/>
  <c r="BF586" i="13"/>
  <c r="BG586" i="13"/>
  <c r="BE587" i="13"/>
  <c r="BF587" i="13"/>
  <c r="BG587" i="13"/>
  <c r="BE588" i="13"/>
  <c r="BF588" i="13"/>
  <c r="BG588" i="13"/>
  <c r="BE589" i="13"/>
  <c r="BF589" i="13"/>
  <c r="BG589" i="13"/>
  <c r="BE590" i="13"/>
  <c r="BF590" i="13"/>
  <c r="BG590" i="13"/>
  <c r="BE591" i="13"/>
  <c r="BF591" i="13"/>
  <c r="BG591" i="13"/>
  <c r="BE592" i="13"/>
  <c r="BF592" i="13"/>
  <c r="BG592" i="13"/>
  <c r="BE593" i="13"/>
  <c r="BF593" i="13"/>
  <c r="BG593" i="13"/>
  <c r="BE597" i="13"/>
  <c r="BF597" i="13"/>
  <c r="BG597" i="13"/>
  <c r="BE598" i="13"/>
  <c r="BF598" i="13"/>
  <c r="BG598" i="13"/>
  <c r="BE599" i="13"/>
  <c r="BF599" i="13"/>
  <c r="BG599" i="13"/>
  <c r="BE600" i="13"/>
  <c r="BF600" i="13"/>
  <c r="BG600" i="13"/>
  <c r="BE601" i="13"/>
  <c r="BF601" i="13"/>
  <c r="BG601" i="13"/>
  <c r="BE624" i="13"/>
  <c r="BF624" i="13"/>
  <c r="BG624" i="13"/>
  <c r="BE625" i="13"/>
  <c r="BF625" i="13"/>
  <c r="BG625" i="13"/>
  <c r="BE626" i="13"/>
  <c r="BF626" i="13"/>
  <c r="BG626" i="13"/>
  <c r="BE641" i="13"/>
  <c r="BF641" i="13"/>
  <c r="BG641" i="13"/>
  <c r="BE642" i="13"/>
  <c r="BF642" i="13"/>
  <c r="BG642" i="13"/>
  <c r="BE653" i="13"/>
  <c r="BF653" i="13"/>
  <c r="BG653" i="13"/>
  <c r="BE654" i="13"/>
  <c r="BF654" i="13"/>
  <c r="BG654" i="13"/>
  <c r="BE655" i="13"/>
  <c r="BF655" i="13"/>
  <c r="BG655" i="13"/>
  <c r="BE656" i="13"/>
  <c r="BF656" i="13"/>
  <c r="BG656" i="13"/>
  <c r="BE657" i="13"/>
  <c r="BF657" i="13"/>
  <c r="BG657" i="13"/>
  <c r="BE658" i="13"/>
  <c r="BF658" i="13"/>
  <c r="BG658" i="13"/>
  <c r="BE643" i="13"/>
  <c r="BF643" i="13"/>
  <c r="BG643" i="13"/>
  <c r="BE659" i="13"/>
  <c r="BF659" i="13"/>
  <c r="BG659" i="13"/>
  <c r="BE660" i="13"/>
  <c r="BF660" i="13"/>
  <c r="BG660" i="13"/>
  <c r="BE661" i="13"/>
  <c r="BF661" i="13"/>
  <c r="BG661" i="13"/>
  <c r="BE662" i="13"/>
  <c r="BF662" i="13"/>
  <c r="BG662" i="13"/>
  <c r="BE663" i="13"/>
  <c r="BF663" i="13"/>
  <c r="BG663" i="13"/>
  <c r="BE681" i="13"/>
  <c r="BF681" i="13"/>
  <c r="BG681" i="13"/>
  <c r="BE668" i="13"/>
  <c r="BF668" i="13"/>
  <c r="BG668" i="13"/>
  <c r="BE693" i="13"/>
  <c r="BF693" i="13"/>
  <c r="BG693" i="13"/>
  <c r="BE694" i="13"/>
  <c r="BF694" i="13"/>
  <c r="BG694" i="13"/>
  <c r="BE695" i="13"/>
  <c r="BF695" i="13"/>
  <c r="BG695" i="13"/>
  <c r="BE696" i="13"/>
  <c r="BF696" i="13"/>
  <c r="BG696" i="13"/>
  <c r="BE697" i="13"/>
  <c r="BF697" i="13"/>
  <c r="BG697" i="13"/>
  <c r="BE698" i="13"/>
  <c r="BF698" i="13"/>
  <c r="BG698" i="13"/>
  <c r="BE699" i="13"/>
  <c r="BF699" i="13"/>
  <c r="BG699" i="13"/>
  <c r="BE700" i="13"/>
  <c r="BF700" i="13"/>
  <c r="BG700" i="13"/>
  <c r="BE701" i="13"/>
  <c r="BF701" i="13"/>
  <c r="BG701" i="13"/>
  <c r="BE702" i="13"/>
  <c r="BF702" i="13"/>
  <c r="BG702" i="13"/>
  <c r="BE682" i="13"/>
  <c r="BF682" i="13"/>
  <c r="BG682" i="13"/>
  <c r="BE706" i="13"/>
  <c r="BF706" i="13"/>
  <c r="BG706" i="13"/>
  <c r="BE707" i="13"/>
  <c r="BF707" i="13"/>
  <c r="BG707" i="13"/>
  <c r="BE708" i="13"/>
  <c r="BF708" i="13"/>
  <c r="BG708" i="13"/>
  <c r="BE709" i="13"/>
  <c r="BF709" i="13"/>
  <c r="BG709" i="13"/>
  <c r="AG569" i="13"/>
  <c r="AH569" i="13"/>
  <c r="AG570" i="13"/>
  <c r="AH570" i="13"/>
  <c r="AG571" i="13"/>
  <c r="AH571" i="13"/>
  <c r="AG572" i="13"/>
  <c r="AH572" i="13"/>
  <c r="AG583" i="13"/>
  <c r="AH583" i="13"/>
  <c r="AG584" i="13"/>
  <c r="AH584" i="13"/>
  <c r="AG585" i="13"/>
  <c r="AH585" i="13"/>
  <c r="AG586" i="13"/>
  <c r="AH586" i="13"/>
  <c r="AG587" i="13"/>
  <c r="AH587" i="13"/>
  <c r="AG588" i="13"/>
  <c r="AH588" i="13"/>
  <c r="AG589" i="13"/>
  <c r="AH589" i="13"/>
  <c r="AG590" i="13"/>
  <c r="AH590" i="13"/>
  <c r="AG591" i="13"/>
  <c r="AH591" i="13"/>
  <c r="AG592" i="13"/>
  <c r="AH592" i="13"/>
  <c r="AG593" i="13"/>
  <c r="AH593" i="13"/>
  <c r="AG597" i="13"/>
  <c r="AH597" i="13"/>
  <c r="AG598" i="13"/>
  <c r="AH598" i="13"/>
  <c r="AG599" i="13"/>
  <c r="AH599" i="13"/>
  <c r="AG600" i="13"/>
  <c r="AH600" i="13"/>
  <c r="AG601" i="13"/>
  <c r="AH601" i="13"/>
  <c r="AG624" i="13"/>
  <c r="AH624" i="13"/>
  <c r="AG625" i="13"/>
  <c r="AH625" i="13"/>
  <c r="AG626" i="13"/>
  <c r="AH626" i="13"/>
  <c r="AG641" i="13"/>
  <c r="AH641" i="13"/>
  <c r="AG642" i="13"/>
  <c r="AH642" i="13"/>
  <c r="AG653" i="13"/>
  <c r="AH653" i="13"/>
  <c r="AG654" i="13"/>
  <c r="AH654" i="13"/>
  <c r="AG655" i="13"/>
  <c r="AH655" i="13"/>
  <c r="AG656" i="13"/>
  <c r="AH656" i="13"/>
  <c r="AG657" i="13"/>
  <c r="AH657" i="13"/>
  <c r="AG658" i="13"/>
  <c r="AH658" i="13"/>
  <c r="AG643" i="13"/>
  <c r="AH643" i="13"/>
  <c r="AG659" i="13"/>
  <c r="AH659" i="13"/>
  <c r="AG660" i="13"/>
  <c r="AH660" i="13"/>
  <c r="AG661" i="13"/>
  <c r="AH661" i="13"/>
  <c r="AG662" i="13"/>
  <c r="AH662" i="13"/>
  <c r="AG663" i="13"/>
  <c r="AH663" i="13"/>
  <c r="AG681" i="13"/>
  <c r="AH681" i="13"/>
  <c r="AG668" i="13"/>
  <c r="AH668" i="13"/>
  <c r="AG693" i="13"/>
  <c r="AH693" i="13"/>
  <c r="AG694" i="13"/>
  <c r="AH694" i="13"/>
  <c r="AG695" i="13"/>
  <c r="AH695" i="13"/>
  <c r="AG696" i="13"/>
  <c r="AH696" i="13"/>
  <c r="AG697" i="13"/>
  <c r="AH697" i="13"/>
  <c r="AG698" i="13"/>
  <c r="AH698" i="13"/>
  <c r="AG699" i="13"/>
  <c r="AH699" i="13"/>
  <c r="AG700" i="13"/>
  <c r="AH700" i="13"/>
  <c r="AG701" i="13"/>
  <c r="AH701" i="13"/>
  <c r="AG702" i="13"/>
  <c r="AH702" i="13"/>
  <c r="AG682" i="13"/>
  <c r="AH682" i="13"/>
  <c r="AG706" i="13"/>
  <c r="AH706" i="13"/>
  <c r="AG707" i="13"/>
  <c r="AH707" i="13"/>
  <c r="AG708" i="13"/>
  <c r="AH708" i="13"/>
  <c r="AG709" i="13"/>
  <c r="AH709" i="13"/>
  <c r="AF569" i="13"/>
  <c r="AF570" i="13"/>
  <c r="AF571" i="13"/>
  <c r="AF572" i="13"/>
  <c r="AF583" i="13"/>
  <c r="AF584" i="13"/>
  <c r="AF585" i="13"/>
  <c r="AF586" i="13"/>
  <c r="AF587" i="13"/>
  <c r="AF588" i="13"/>
  <c r="AF589" i="13"/>
  <c r="AF590" i="13"/>
  <c r="AF591" i="13"/>
  <c r="AF592" i="13"/>
  <c r="AF593" i="13"/>
  <c r="AF597" i="13"/>
  <c r="AF598" i="13"/>
  <c r="AF599" i="13"/>
  <c r="AF600" i="13"/>
  <c r="AF601" i="13"/>
  <c r="AF624" i="13"/>
  <c r="AF625" i="13"/>
  <c r="AF626" i="13"/>
  <c r="AF641" i="13"/>
  <c r="AF642" i="13"/>
  <c r="AF653" i="13"/>
  <c r="AF654" i="13"/>
  <c r="AF655" i="13"/>
  <c r="AF656" i="13"/>
  <c r="AF657" i="13"/>
  <c r="AF658" i="13"/>
  <c r="AF643" i="13"/>
  <c r="AF659" i="13"/>
  <c r="AF660" i="13"/>
  <c r="AF661" i="13"/>
  <c r="AF662" i="13"/>
  <c r="AF663" i="13"/>
  <c r="AF681" i="13"/>
  <c r="AF668" i="13"/>
  <c r="AF693" i="13"/>
  <c r="AF694" i="13"/>
  <c r="AF695" i="13"/>
  <c r="AF696" i="13"/>
  <c r="AF697" i="13"/>
  <c r="AF698" i="13"/>
  <c r="AF699" i="13"/>
  <c r="AF700" i="13"/>
  <c r="AF701" i="13"/>
  <c r="AF702" i="13"/>
  <c r="AF682" i="13"/>
  <c r="AF706" i="13"/>
  <c r="AF707" i="13"/>
  <c r="AF708" i="13"/>
  <c r="AF709" i="13"/>
  <c r="AA569" i="13"/>
  <c r="AI569" i="13" s="1"/>
  <c r="AA570" i="13"/>
  <c r="AI570" i="13" s="1"/>
  <c r="AA571" i="13"/>
  <c r="AI571" i="13" s="1"/>
  <c r="AA572" i="13"/>
  <c r="AI572" i="13" s="1"/>
  <c r="AA583" i="13"/>
  <c r="AI583" i="13" s="1"/>
  <c r="AA584" i="13"/>
  <c r="AI584" i="13" s="1"/>
  <c r="AA585" i="13"/>
  <c r="AI585" i="13" s="1"/>
  <c r="AA586" i="13"/>
  <c r="AI586" i="13" s="1"/>
  <c r="AA587" i="13"/>
  <c r="AI587" i="13" s="1"/>
  <c r="AA588" i="13"/>
  <c r="AI588" i="13" s="1"/>
  <c r="AA589" i="13"/>
  <c r="AI589" i="13" s="1"/>
  <c r="AA590" i="13"/>
  <c r="AI590" i="13" s="1"/>
  <c r="AA591" i="13"/>
  <c r="AI591" i="13" s="1"/>
  <c r="AA592" i="13"/>
  <c r="AI592" i="13" s="1"/>
  <c r="AA593" i="13"/>
  <c r="AI593" i="13" s="1"/>
  <c r="AA597" i="13"/>
  <c r="AI597" i="13" s="1"/>
  <c r="AA598" i="13"/>
  <c r="AI598" i="13" s="1"/>
  <c r="AA599" i="13"/>
  <c r="AI599" i="13" s="1"/>
  <c r="AA600" i="13"/>
  <c r="AI600" i="13" s="1"/>
  <c r="AA601" i="13"/>
  <c r="AI601" i="13" s="1"/>
  <c r="AA624" i="13"/>
  <c r="AI624" i="13" s="1"/>
  <c r="AA625" i="13"/>
  <c r="AI625" i="13" s="1"/>
  <c r="AA626" i="13"/>
  <c r="AI626" i="13" s="1"/>
  <c r="AA641" i="13"/>
  <c r="AI641" i="13" s="1"/>
  <c r="AA642" i="13"/>
  <c r="AI642" i="13" s="1"/>
  <c r="AA653" i="13"/>
  <c r="AI653" i="13" s="1"/>
  <c r="AA654" i="13"/>
  <c r="AI654" i="13" s="1"/>
  <c r="AA655" i="13"/>
  <c r="AI655" i="13" s="1"/>
  <c r="AA656" i="13"/>
  <c r="AI656" i="13" s="1"/>
  <c r="AA657" i="13"/>
  <c r="AI657" i="13" s="1"/>
  <c r="AA658" i="13"/>
  <c r="AI658" i="13" s="1"/>
  <c r="AA643" i="13"/>
  <c r="AI643" i="13" s="1"/>
  <c r="AA659" i="13"/>
  <c r="AI659" i="13" s="1"/>
  <c r="AA660" i="13"/>
  <c r="AI660" i="13" s="1"/>
  <c r="AA661" i="13"/>
  <c r="AI661" i="13" s="1"/>
  <c r="AA662" i="13"/>
  <c r="AI662" i="13" s="1"/>
  <c r="AA663" i="13"/>
  <c r="AI663" i="13" s="1"/>
  <c r="AA681" i="13"/>
  <c r="AI681" i="13" s="1"/>
  <c r="AA668" i="13"/>
  <c r="AI668" i="13" s="1"/>
  <c r="AA693" i="13"/>
  <c r="AI693" i="13" s="1"/>
  <c r="AA694" i="13"/>
  <c r="AI694" i="13" s="1"/>
  <c r="AA695" i="13"/>
  <c r="AI695" i="13" s="1"/>
  <c r="AA696" i="13"/>
  <c r="AI696" i="13" s="1"/>
  <c r="AA697" i="13"/>
  <c r="AI697" i="13" s="1"/>
  <c r="AA698" i="13"/>
  <c r="AI698" i="13" s="1"/>
  <c r="AA699" i="13"/>
  <c r="AI699" i="13" s="1"/>
  <c r="AA700" i="13"/>
  <c r="AI700" i="13" s="1"/>
  <c r="AA701" i="13"/>
  <c r="AI701" i="13" s="1"/>
  <c r="AA702" i="13"/>
  <c r="AI702" i="13" s="1"/>
  <c r="AA682" i="13"/>
  <c r="AI682" i="13" s="1"/>
  <c r="AA706" i="13"/>
  <c r="AI706" i="13" s="1"/>
  <c r="AA707" i="13"/>
  <c r="AI707" i="13" s="1"/>
  <c r="AA708" i="13"/>
  <c r="AI708" i="13" s="1"/>
  <c r="AA709" i="13"/>
  <c r="AI709" i="13" s="1"/>
  <c r="BE3" i="13"/>
  <c r="BF3" i="13"/>
  <c r="BG3" i="13"/>
  <c r="BE4" i="13"/>
  <c r="BF4" i="13"/>
  <c r="BG4" i="13"/>
  <c r="BE5" i="13"/>
  <c r="BF5" i="13"/>
  <c r="BG5" i="13"/>
  <c r="BE6" i="13"/>
  <c r="BF6" i="13"/>
  <c r="BG6" i="13"/>
  <c r="BE7" i="13"/>
  <c r="BF7" i="13"/>
  <c r="BG7" i="13"/>
  <c r="BE9" i="13"/>
  <c r="BF9" i="13"/>
  <c r="BG9" i="13"/>
  <c r="BE10" i="13"/>
  <c r="BF10" i="13"/>
  <c r="BG10" i="13"/>
  <c r="BE11" i="13"/>
  <c r="BF11" i="13"/>
  <c r="BG11" i="13"/>
  <c r="BE12" i="13"/>
  <c r="BF12" i="13"/>
  <c r="BG12" i="13"/>
  <c r="BE13" i="13"/>
  <c r="BF13" i="13"/>
  <c r="BG13" i="13"/>
  <c r="BE14" i="13"/>
  <c r="BF14" i="13"/>
  <c r="BG14" i="13"/>
  <c r="BE15" i="13"/>
  <c r="BF15" i="13"/>
  <c r="BG15" i="13"/>
  <c r="BE16" i="13"/>
  <c r="BF16" i="13"/>
  <c r="BG16" i="13"/>
  <c r="BE18" i="13"/>
  <c r="BF18" i="13"/>
  <c r="BG18" i="13"/>
  <c r="BE19" i="13"/>
  <c r="BF19" i="13"/>
  <c r="BG19" i="13"/>
  <c r="BE20" i="13"/>
  <c r="BF20" i="13"/>
  <c r="BG20" i="13"/>
  <c r="BE21" i="13"/>
  <c r="BF21" i="13"/>
  <c r="BG21" i="13"/>
  <c r="BE22" i="13"/>
  <c r="BF22" i="13"/>
  <c r="BG22" i="13"/>
  <c r="BE23" i="13"/>
  <c r="BF23" i="13"/>
  <c r="BG23" i="13"/>
  <c r="BE24" i="13"/>
  <c r="BF24" i="13"/>
  <c r="BG24" i="13"/>
  <c r="BE33" i="13"/>
  <c r="BF33" i="13"/>
  <c r="BG33" i="13"/>
  <c r="BE25" i="13"/>
  <c r="BF25" i="13"/>
  <c r="BG25" i="13"/>
  <c r="BE26" i="13"/>
  <c r="BF26" i="13"/>
  <c r="BG26" i="13"/>
  <c r="BE34" i="13"/>
  <c r="BF34" i="13"/>
  <c r="BG34" i="13"/>
  <c r="BE35" i="13"/>
  <c r="BF35" i="13"/>
  <c r="BG35" i="13"/>
  <c r="BE36" i="13"/>
  <c r="BF36" i="13"/>
  <c r="BG36" i="13"/>
  <c r="BE31" i="13"/>
  <c r="BF31" i="13"/>
  <c r="BG31" i="13"/>
  <c r="BE32" i="13"/>
  <c r="BF32" i="13"/>
  <c r="BG32" i="13"/>
  <c r="BE37" i="13"/>
  <c r="BF37" i="13"/>
  <c r="BG37" i="13"/>
  <c r="BE38" i="13"/>
  <c r="BF38" i="13"/>
  <c r="BG38" i="13"/>
  <c r="BE39" i="13"/>
  <c r="BF39" i="13"/>
  <c r="BG39" i="13"/>
  <c r="BE46" i="13"/>
  <c r="BF46" i="13"/>
  <c r="BG46" i="13"/>
  <c r="BE47" i="13"/>
  <c r="BF47" i="13"/>
  <c r="BG47" i="13"/>
  <c r="BE48" i="13"/>
  <c r="BF48" i="13"/>
  <c r="BG48" i="13"/>
  <c r="BE49" i="13"/>
  <c r="BF49" i="13"/>
  <c r="BG49" i="13"/>
  <c r="BE74" i="13"/>
  <c r="BF74" i="13"/>
  <c r="BG74" i="13"/>
  <c r="BE60" i="13"/>
  <c r="BF60" i="13"/>
  <c r="BG60" i="13"/>
  <c r="BE75" i="13"/>
  <c r="BF75" i="13"/>
  <c r="BG75" i="13"/>
  <c r="BE61" i="13"/>
  <c r="BF61" i="13"/>
  <c r="BG61" i="13"/>
  <c r="BE62" i="13"/>
  <c r="BF62" i="13"/>
  <c r="BG62" i="13"/>
  <c r="BE76" i="13"/>
  <c r="BF76" i="13"/>
  <c r="BG76" i="13"/>
  <c r="BE89" i="13"/>
  <c r="BF89" i="13"/>
  <c r="BG89" i="13"/>
  <c r="BE90" i="13"/>
  <c r="BF90" i="13"/>
  <c r="BG90" i="13"/>
  <c r="BE91" i="13"/>
  <c r="BF91" i="13"/>
  <c r="BG91" i="13"/>
  <c r="BE92" i="13"/>
  <c r="BF92" i="13"/>
  <c r="BG92" i="13"/>
  <c r="BE93" i="13"/>
  <c r="BF93" i="13"/>
  <c r="BG93" i="13"/>
  <c r="BE94" i="13"/>
  <c r="BF94" i="13"/>
  <c r="BG94" i="13"/>
  <c r="BE95" i="13"/>
  <c r="BF95" i="13"/>
  <c r="BG95" i="13"/>
  <c r="BE116" i="13"/>
  <c r="BF116" i="13"/>
  <c r="BG116" i="13"/>
  <c r="BE96" i="13"/>
  <c r="BF96" i="13"/>
  <c r="BG96" i="13"/>
  <c r="BE347" i="13"/>
  <c r="BF347" i="13"/>
  <c r="BG347" i="13"/>
  <c r="BE265" i="13"/>
  <c r="BF265" i="13"/>
  <c r="BG265" i="13"/>
  <c r="BE266" i="13"/>
  <c r="BF266" i="13"/>
  <c r="BG266" i="13"/>
  <c r="BE281" i="13"/>
  <c r="BF281" i="13"/>
  <c r="BG281" i="13"/>
  <c r="BE267" i="13"/>
  <c r="BF267" i="13"/>
  <c r="BG267" i="13"/>
  <c r="BE268" i="13"/>
  <c r="BF268" i="13"/>
  <c r="BG268" i="13"/>
  <c r="BE269" i="13"/>
  <c r="BF269" i="13"/>
  <c r="BG269" i="13"/>
  <c r="BE270" i="13"/>
  <c r="BF270" i="13"/>
  <c r="BG270" i="13"/>
  <c r="BE271" i="13"/>
  <c r="BF271" i="13"/>
  <c r="BG271" i="13"/>
  <c r="BE272" i="13"/>
  <c r="BF272" i="13"/>
  <c r="BG272" i="13"/>
  <c r="BE273" i="13"/>
  <c r="BF273" i="13"/>
  <c r="BG273" i="13"/>
  <c r="BE274" i="13"/>
  <c r="BF274" i="13"/>
  <c r="BG274" i="13"/>
  <c r="BE275" i="13"/>
  <c r="BF275" i="13"/>
  <c r="BG275" i="13"/>
  <c r="BE276" i="13"/>
  <c r="BF276" i="13"/>
  <c r="BG276" i="13"/>
  <c r="BE277" i="13"/>
  <c r="BF277" i="13"/>
  <c r="BG277" i="13"/>
  <c r="BE278" i="13"/>
  <c r="BF278" i="13"/>
  <c r="BG278" i="13"/>
  <c r="BE348" i="13"/>
  <c r="BF348" i="13"/>
  <c r="BG348" i="13"/>
  <c r="BE282" i="13"/>
  <c r="BF282" i="13"/>
  <c r="BG282" i="13"/>
  <c r="BE283" i="13"/>
  <c r="BF283" i="13"/>
  <c r="BG283" i="13"/>
  <c r="BE349" i="13"/>
  <c r="BF349" i="13"/>
  <c r="BG349" i="13"/>
  <c r="BE350" i="13"/>
  <c r="BF350" i="13"/>
  <c r="BG350" i="13"/>
  <c r="BE351" i="13"/>
  <c r="BF351" i="13"/>
  <c r="BG351" i="13"/>
  <c r="BE352" i="13"/>
  <c r="BF352" i="13"/>
  <c r="BG352" i="13"/>
  <c r="BE353" i="13"/>
  <c r="BF353" i="13"/>
  <c r="BG353" i="13"/>
  <c r="BE354" i="13"/>
  <c r="BF354" i="13"/>
  <c r="BG354" i="13"/>
  <c r="BE355" i="13"/>
  <c r="BF355" i="13"/>
  <c r="BG355" i="13"/>
  <c r="BE356" i="13"/>
  <c r="BF356" i="13"/>
  <c r="BG356" i="13"/>
  <c r="BE357" i="13"/>
  <c r="BF357" i="13"/>
  <c r="BG357" i="13"/>
  <c r="BE358" i="13"/>
  <c r="BF358" i="13"/>
  <c r="BG358" i="13"/>
  <c r="BE359" i="13"/>
  <c r="BF359" i="13"/>
  <c r="BG359" i="13"/>
  <c r="BE360" i="13"/>
  <c r="BF360" i="13"/>
  <c r="BG360" i="13"/>
  <c r="BE361" i="13"/>
  <c r="BF361" i="13"/>
  <c r="BG361" i="13"/>
  <c r="BE362" i="13"/>
  <c r="BF362" i="13"/>
  <c r="BG362" i="13"/>
  <c r="BE363" i="13"/>
  <c r="BF363" i="13"/>
  <c r="BG363" i="13"/>
  <c r="BE381" i="13"/>
  <c r="BF381" i="13"/>
  <c r="BG381" i="13"/>
  <c r="BE382" i="13"/>
  <c r="BF382" i="13"/>
  <c r="BG382" i="13"/>
  <c r="BE498" i="13"/>
  <c r="BF498" i="13"/>
  <c r="BG498" i="13"/>
  <c r="BE383" i="13"/>
  <c r="BF383" i="13"/>
  <c r="BG383" i="13"/>
  <c r="BE384" i="13"/>
  <c r="BF384" i="13"/>
  <c r="BG384" i="13"/>
  <c r="BE385" i="13"/>
  <c r="BF385" i="13"/>
  <c r="BG385" i="13"/>
  <c r="BE386" i="13"/>
  <c r="BF386" i="13"/>
  <c r="BG386" i="13"/>
  <c r="BE387" i="13"/>
  <c r="BF387" i="13"/>
  <c r="BG387" i="13"/>
  <c r="BE388" i="13"/>
  <c r="BF388" i="13"/>
  <c r="BG388" i="13"/>
  <c r="BE389" i="13"/>
  <c r="BF389" i="13"/>
  <c r="BG389" i="13"/>
  <c r="BE390" i="13"/>
  <c r="BF390" i="13"/>
  <c r="BG390" i="13"/>
  <c r="BE405" i="13"/>
  <c r="BF405" i="13"/>
  <c r="BG405" i="13"/>
  <c r="BE499" i="13"/>
  <c r="BF499" i="13"/>
  <c r="BG499" i="13"/>
  <c r="BE516" i="13"/>
  <c r="BF516" i="13"/>
  <c r="BG516" i="13"/>
  <c r="BE430" i="13"/>
  <c r="BF430" i="13"/>
  <c r="BG430" i="13"/>
  <c r="BE500" i="13"/>
  <c r="BF500" i="13"/>
  <c r="BG500" i="13"/>
  <c r="BE501" i="13"/>
  <c r="BF501" i="13"/>
  <c r="BG501" i="13"/>
  <c r="BE447" i="13"/>
  <c r="BF447" i="13"/>
  <c r="BG447" i="13"/>
  <c r="BE502" i="13"/>
  <c r="BF502" i="13"/>
  <c r="BG502" i="13"/>
  <c r="BE503" i="13"/>
  <c r="BF503" i="13"/>
  <c r="BG503" i="13"/>
  <c r="BE504" i="13"/>
  <c r="BF504" i="13"/>
  <c r="BG504" i="13"/>
  <c r="BE431" i="13"/>
  <c r="BF431" i="13"/>
  <c r="BG431" i="13"/>
  <c r="BE432" i="13"/>
  <c r="BF432" i="13"/>
  <c r="BG432" i="13"/>
  <c r="BE433" i="13"/>
  <c r="BF433" i="13"/>
  <c r="BG433" i="13"/>
  <c r="BE434" i="13"/>
  <c r="BF434" i="13"/>
  <c r="BG434" i="13"/>
  <c r="BE435" i="13"/>
  <c r="BF435" i="13"/>
  <c r="BG435" i="13"/>
  <c r="BE436" i="13"/>
  <c r="BF436" i="13"/>
  <c r="BG436" i="13"/>
  <c r="BE437" i="13"/>
  <c r="BF437" i="13"/>
  <c r="BG437" i="13"/>
  <c r="BE505" i="13"/>
  <c r="BF505" i="13"/>
  <c r="BG505" i="13"/>
  <c r="BE506" i="13"/>
  <c r="BF506" i="13"/>
  <c r="BG506" i="13"/>
  <c r="BE507" i="13"/>
  <c r="BF507" i="13"/>
  <c r="BG507" i="13"/>
  <c r="BE531" i="13"/>
  <c r="BF531" i="13"/>
  <c r="BG531" i="13"/>
  <c r="BE508" i="13"/>
  <c r="BF508" i="13"/>
  <c r="BG508" i="13"/>
  <c r="BE509" i="13"/>
  <c r="BF509" i="13"/>
  <c r="BG509" i="13"/>
  <c r="BE510" i="13"/>
  <c r="BF510" i="13"/>
  <c r="BG510" i="13"/>
  <c r="BE511" i="13"/>
  <c r="BF511" i="13"/>
  <c r="BG511" i="13"/>
  <c r="BE512" i="13"/>
  <c r="BF512" i="13"/>
  <c r="BG512" i="13"/>
  <c r="BE513" i="13"/>
  <c r="BF513" i="13"/>
  <c r="BG513" i="13"/>
  <c r="BG2" i="13"/>
  <c r="BF2" i="13"/>
  <c r="BE2" i="13"/>
  <c r="AG3" i="13"/>
  <c r="AH3" i="13"/>
  <c r="AG4" i="13"/>
  <c r="AH4" i="13"/>
  <c r="AG5" i="13"/>
  <c r="AH5" i="13"/>
  <c r="AG6" i="13"/>
  <c r="AH6" i="13"/>
  <c r="AG7" i="13"/>
  <c r="AH7" i="13"/>
  <c r="AG9" i="13"/>
  <c r="AH9" i="13"/>
  <c r="AG10" i="13"/>
  <c r="AH10" i="13"/>
  <c r="AG11" i="13"/>
  <c r="AH11" i="13"/>
  <c r="AG12" i="13"/>
  <c r="AH12" i="13"/>
  <c r="AG13" i="13"/>
  <c r="AH13" i="13"/>
  <c r="AG14" i="13"/>
  <c r="AH14" i="13"/>
  <c r="AG15" i="13"/>
  <c r="AH15" i="13"/>
  <c r="AG16" i="13"/>
  <c r="AH16" i="13"/>
  <c r="AG18" i="13"/>
  <c r="AH18" i="13"/>
  <c r="AG19" i="13"/>
  <c r="AH19" i="13"/>
  <c r="AG20" i="13"/>
  <c r="AH20" i="13"/>
  <c r="AG21" i="13"/>
  <c r="AH21" i="13"/>
  <c r="AG22" i="13"/>
  <c r="AH22" i="13"/>
  <c r="AG23" i="13"/>
  <c r="AH23" i="13"/>
  <c r="AG24" i="13"/>
  <c r="AH24" i="13"/>
  <c r="AG33" i="13"/>
  <c r="AH33" i="13"/>
  <c r="AG25" i="13"/>
  <c r="AH25" i="13"/>
  <c r="AG26" i="13"/>
  <c r="AH26" i="13"/>
  <c r="AG34" i="13"/>
  <c r="AH34" i="13"/>
  <c r="AG35" i="13"/>
  <c r="AH35" i="13"/>
  <c r="AG36" i="13"/>
  <c r="AH36" i="13"/>
  <c r="AG31" i="13"/>
  <c r="AH31" i="13"/>
  <c r="AG32" i="13"/>
  <c r="AH32" i="13"/>
  <c r="AG37" i="13"/>
  <c r="AH37" i="13"/>
  <c r="AG38" i="13"/>
  <c r="AH38" i="13"/>
  <c r="AG39" i="13"/>
  <c r="AH39" i="13"/>
  <c r="AG46" i="13"/>
  <c r="AH46" i="13"/>
  <c r="AG47" i="13"/>
  <c r="AH47" i="13"/>
  <c r="AG48" i="13"/>
  <c r="AH48" i="13"/>
  <c r="AG49" i="13"/>
  <c r="AH49" i="13"/>
  <c r="AG74" i="13"/>
  <c r="AH74" i="13"/>
  <c r="AG60" i="13"/>
  <c r="AH60" i="13"/>
  <c r="AG75" i="13"/>
  <c r="AH75" i="13"/>
  <c r="AG61" i="13"/>
  <c r="AH61" i="13"/>
  <c r="AG62" i="13"/>
  <c r="AH62" i="13"/>
  <c r="AG76" i="13"/>
  <c r="AH76" i="13"/>
  <c r="AG89" i="13"/>
  <c r="AH89" i="13"/>
  <c r="AG90" i="13"/>
  <c r="AH90" i="13"/>
  <c r="AG91" i="13"/>
  <c r="AH91" i="13"/>
  <c r="AG92" i="13"/>
  <c r="AH92" i="13"/>
  <c r="AG93" i="13"/>
  <c r="AH93" i="13"/>
  <c r="AG94" i="13"/>
  <c r="AH94" i="13"/>
  <c r="AG95" i="13"/>
  <c r="AH95" i="13"/>
  <c r="AG116" i="13"/>
  <c r="AH116" i="13"/>
  <c r="AG96" i="13"/>
  <c r="AH96" i="13"/>
  <c r="AG347" i="13"/>
  <c r="AH347" i="13"/>
  <c r="AG265" i="13"/>
  <c r="AH265" i="13"/>
  <c r="AG266" i="13"/>
  <c r="AH266" i="13"/>
  <c r="AG281" i="13"/>
  <c r="AH281" i="13"/>
  <c r="AG267" i="13"/>
  <c r="AH267" i="13"/>
  <c r="AG268" i="13"/>
  <c r="AH268" i="13"/>
  <c r="AG269" i="13"/>
  <c r="AH269" i="13"/>
  <c r="AG270" i="13"/>
  <c r="AH270" i="13"/>
  <c r="AG271" i="13"/>
  <c r="AH271" i="13"/>
  <c r="AG272" i="13"/>
  <c r="AH272" i="13"/>
  <c r="AG273" i="13"/>
  <c r="AH273" i="13"/>
  <c r="AG274" i="13"/>
  <c r="AH274" i="13"/>
  <c r="AG275" i="13"/>
  <c r="AH275" i="13"/>
  <c r="AG276" i="13"/>
  <c r="AH276" i="13"/>
  <c r="AG277" i="13"/>
  <c r="AH277" i="13"/>
  <c r="AG278" i="13"/>
  <c r="AH278" i="13"/>
  <c r="AG348" i="13"/>
  <c r="AH348" i="13"/>
  <c r="AG282" i="13"/>
  <c r="AH282" i="13"/>
  <c r="AG283" i="13"/>
  <c r="AH283" i="13"/>
  <c r="AG349" i="13"/>
  <c r="AH349" i="13"/>
  <c r="AG350" i="13"/>
  <c r="AH350" i="13"/>
  <c r="AG351" i="13"/>
  <c r="AH351" i="13"/>
  <c r="AG352" i="13"/>
  <c r="AH352" i="13"/>
  <c r="AG353" i="13"/>
  <c r="AH353" i="13"/>
  <c r="AG354" i="13"/>
  <c r="AH354" i="13"/>
  <c r="AG355" i="13"/>
  <c r="AH355" i="13"/>
  <c r="AG356" i="13"/>
  <c r="AH356" i="13"/>
  <c r="AG357" i="13"/>
  <c r="AH357" i="13"/>
  <c r="AG358" i="13"/>
  <c r="AH358" i="13"/>
  <c r="AG359" i="13"/>
  <c r="AH359" i="13"/>
  <c r="AG360" i="13"/>
  <c r="AH360" i="13"/>
  <c r="AG361" i="13"/>
  <c r="AH361" i="13"/>
  <c r="AG362" i="13"/>
  <c r="AH362" i="13"/>
  <c r="AG363" i="13"/>
  <c r="AH363" i="13"/>
  <c r="AG381" i="13"/>
  <c r="AH381" i="13"/>
  <c r="AG382" i="13"/>
  <c r="AH382" i="13"/>
  <c r="AG498" i="13"/>
  <c r="AH498" i="13"/>
  <c r="AG383" i="13"/>
  <c r="AH383" i="13"/>
  <c r="AG384" i="13"/>
  <c r="AH384" i="13"/>
  <c r="AG385" i="13"/>
  <c r="AH385" i="13"/>
  <c r="AG386" i="13"/>
  <c r="AH386" i="13"/>
  <c r="AG387" i="13"/>
  <c r="AH387" i="13"/>
  <c r="AG388" i="13"/>
  <c r="AH388" i="13"/>
  <c r="AG389" i="13"/>
  <c r="AH389" i="13"/>
  <c r="AG390" i="13"/>
  <c r="AH390" i="13"/>
  <c r="AG405" i="13"/>
  <c r="AH405" i="13"/>
  <c r="AG499" i="13"/>
  <c r="AH499" i="13"/>
  <c r="AG516" i="13"/>
  <c r="AH516" i="13"/>
  <c r="AG430" i="13"/>
  <c r="AH430" i="13"/>
  <c r="AG500" i="13"/>
  <c r="AH500" i="13"/>
  <c r="AG501" i="13"/>
  <c r="AH501" i="13"/>
  <c r="AG447" i="13"/>
  <c r="AH447" i="13"/>
  <c r="AG502" i="13"/>
  <c r="AH502" i="13"/>
  <c r="AG503" i="13"/>
  <c r="AH503" i="13"/>
  <c r="AG504" i="13"/>
  <c r="AH504" i="13"/>
  <c r="AG431" i="13"/>
  <c r="AH431" i="13"/>
  <c r="AG432" i="13"/>
  <c r="AH432" i="13"/>
  <c r="AG433" i="13"/>
  <c r="AH433" i="13"/>
  <c r="AG434" i="13"/>
  <c r="AH434" i="13"/>
  <c r="AG435" i="13"/>
  <c r="AH435" i="13"/>
  <c r="AG436" i="13"/>
  <c r="AH436" i="13"/>
  <c r="AG437" i="13"/>
  <c r="AH437" i="13"/>
  <c r="AG505" i="13"/>
  <c r="AH505" i="13"/>
  <c r="AG506" i="13"/>
  <c r="AH506" i="13"/>
  <c r="AG507" i="13"/>
  <c r="AH507" i="13"/>
  <c r="AG531" i="13"/>
  <c r="AH531" i="13"/>
  <c r="AG508" i="13"/>
  <c r="AH508" i="13"/>
  <c r="AG509" i="13"/>
  <c r="AH509" i="13"/>
  <c r="AG510" i="13"/>
  <c r="AH510" i="13"/>
  <c r="AG511" i="13"/>
  <c r="AH511" i="13"/>
  <c r="AG512" i="13"/>
  <c r="AH512" i="13"/>
  <c r="AG513" i="13"/>
  <c r="AH513" i="13"/>
  <c r="AH2" i="13"/>
  <c r="AG2" i="13"/>
  <c r="AF3" i="13"/>
  <c r="AF4" i="13"/>
  <c r="AF5" i="13"/>
  <c r="AF6" i="13"/>
  <c r="AF7" i="13"/>
  <c r="AF9" i="13"/>
  <c r="AF10" i="13"/>
  <c r="AF11" i="13"/>
  <c r="AF12" i="13"/>
  <c r="AF13" i="13"/>
  <c r="AF14" i="13"/>
  <c r="AF15" i="13"/>
  <c r="AF16" i="13"/>
  <c r="AF18" i="13"/>
  <c r="AF19" i="13"/>
  <c r="AF20" i="13"/>
  <c r="AF21" i="13"/>
  <c r="AF22" i="13"/>
  <c r="AF23" i="13"/>
  <c r="AF24" i="13"/>
  <c r="AF33" i="13"/>
  <c r="AF25" i="13"/>
  <c r="AF26" i="13"/>
  <c r="AF34" i="13"/>
  <c r="AF35" i="13"/>
  <c r="AF36" i="13"/>
  <c r="AF31" i="13"/>
  <c r="AF32" i="13"/>
  <c r="AF37" i="13"/>
  <c r="AF38" i="13"/>
  <c r="AF39" i="13"/>
  <c r="AF46" i="13"/>
  <c r="AF47" i="13"/>
  <c r="AF48" i="13"/>
  <c r="AF49" i="13"/>
  <c r="AF74" i="13"/>
  <c r="AF60" i="13"/>
  <c r="AF75" i="13"/>
  <c r="AF61" i="13"/>
  <c r="AF62" i="13"/>
  <c r="AF76" i="13"/>
  <c r="AF89" i="13"/>
  <c r="AF90" i="13"/>
  <c r="AF91" i="13"/>
  <c r="AF92" i="13"/>
  <c r="AF93" i="13"/>
  <c r="AF94" i="13"/>
  <c r="AF95" i="13"/>
  <c r="AF116" i="13"/>
  <c r="AF96" i="13"/>
  <c r="AF347" i="13"/>
  <c r="AF265" i="13"/>
  <c r="AF266" i="13"/>
  <c r="AF281" i="13"/>
  <c r="AF267" i="13"/>
  <c r="AF268" i="13"/>
  <c r="AF269" i="13"/>
  <c r="AF270" i="13"/>
  <c r="AF271" i="13"/>
  <c r="AF272" i="13"/>
  <c r="AF273" i="13"/>
  <c r="AF274" i="13"/>
  <c r="AF275" i="13"/>
  <c r="AF276" i="13"/>
  <c r="AF277" i="13"/>
  <c r="AF278" i="13"/>
  <c r="AF348" i="13"/>
  <c r="AF282" i="13"/>
  <c r="AF283" i="13"/>
  <c r="AF349" i="13"/>
  <c r="AF350" i="13"/>
  <c r="AF351" i="13"/>
  <c r="AF352" i="13"/>
  <c r="AF353" i="13"/>
  <c r="AF354" i="13"/>
  <c r="AF355" i="13"/>
  <c r="AF356" i="13"/>
  <c r="AF357" i="13"/>
  <c r="AF358" i="13"/>
  <c r="AF359" i="13"/>
  <c r="AF360" i="13"/>
  <c r="AF361" i="13"/>
  <c r="AF362" i="13"/>
  <c r="AF363" i="13"/>
  <c r="AF381" i="13"/>
  <c r="AF382" i="13"/>
  <c r="AF498" i="13"/>
  <c r="AF383" i="13"/>
  <c r="AF384" i="13"/>
  <c r="AF385" i="13"/>
  <c r="AF386" i="13"/>
  <c r="AF387" i="13"/>
  <c r="AF388" i="13"/>
  <c r="AF389" i="13"/>
  <c r="AF390" i="13"/>
  <c r="AF405" i="13"/>
  <c r="AF499" i="13"/>
  <c r="AF516" i="13"/>
  <c r="AF430" i="13"/>
  <c r="AF500" i="13"/>
  <c r="AF501" i="13"/>
  <c r="AF447" i="13"/>
  <c r="AF502" i="13"/>
  <c r="AF503" i="13"/>
  <c r="AF504" i="13"/>
  <c r="AF431" i="13"/>
  <c r="AF432" i="13"/>
  <c r="AF433" i="13"/>
  <c r="AF434" i="13"/>
  <c r="AF435" i="13"/>
  <c r="AF436" i="13"/>
  <c r="AF437" i="13"/>
  <c r="AF505" i="13"/>
  <c r="AF506" i="13"/>
  <c r="AF507" i="13"/>
  <c r="AF531" i="13"/>
  <c r="AF508" i="13"/>
  <c r="AF509" i="13"/>
  <c r="AF510" i="13"/>
  <c r="AF511" i="13"/>
  <c r="AF512" i="13"/>
  <c r="AF513" i="13"/>
  <c r="AF2" i="13"/>
  <c r="AA3" i="13"/>
  <c r="AI3" i="13" s="1"/>
  <c r="AA4" i="13"/>
  <c r="AI4" i="13" s="1"/>
  <c r="AA5" i="13"/>
  <c r="AI5" i="13" s="1"/>
  <c r="AA6" i="13"/>
  <c r="AI6" i="13" s="1"/>
  <c r="AA7" i="13"/>
  <c r="AI7" i="13" s="1"/>
  <c r="AA9" i="13"/>
  <c r="AI9" i="13" s="1"/>
  <c r="AA10" i="13"/>
  <c r="AI10" i="13" s="1"/>
  <c r="AA11" i="13"/>
  <c r="AI11" i="13" s="1"/>
  <c r="AA12" i="13"/>
  <c r="AI12" i="13" s="1"/>
  <c r="AA13" i="13"/>
  <c r="AI13" i="13" s="1"/>
  <c r="AA14" i="13"/>
  <c r="AI14" i="13" s="1"/>
  <c r="AA15" i="13"/>
  <c r="AI15" i="13" s="1"/>
  <c r="AA16" i="13"/>
  <c r="AI16" i="13" s="1"/>
  <c r="AA18" i="13"/>
  <c r="AI18" i="13" s="1"/>
  <c r="AA19" i="13"/>
  <c r="AI19" i="13" s="1"/>
  <c r="AA20" i="13"/>
  <c r="AI20" i="13" s="1"/>
  <c r="AA21" i="13"/>
  <c r="AI21" i="13" s="1"/>
  <c r="AA22" i="13"/>
  <c r="AI22" i="13" s="1"/>
  <c r="AA23" i="13"/>
  <c r="AI23" i="13" s="1"/>
  <c r="AA24" i="13"/>
  <c r="AI24" i="13" s="1"/>
  <c r="AA33" i="13"/>
  <c r="AI33" i="13" s="1"/>
  <c r="AA25" i="13"/>
  <c r="AI25" i="13" s="1"/>
  <c r="AA26" i="13"/>
  <c r="AI26" i="13" s="1"/>
  <c r="AA34" i="13"/>
  <c r="AI34" i="13" s="1"/>
  <c r="AA35" i="13"/>
  <c r="AI35" i="13" s="1"/>
  <c r="AA36" i="13"/>
  <c r="AI36" i="13" s="1"/>
  <c r="AA31" i="13"/>
  <c r="AI31" i="13" s="1"/>
  <c r="AA32" i="13"/>
  <c r="AI32" i="13" s="1"/>
  <c r="AA37" i="13"/>
  <c r="AI37" i="13" s="1"/>
  <c r="AA38" i="13"/>
  <c r="AI38" i="13" s="1"/>
  <c r="AA39" i="13"/>
  <c r="AI39" i="13" s="1"/>
  <c r="AA46" i="13"/>
  <c r="AI46" i="13" s="1"/>
  <c r="AA47" i="13"/>
  <c r="AI47" i="13" s="1"/>
  <c r="AA48" i="13"/>
  <c r="AI48" i="13" s="1"/>
  <c r="AA49" i="13"/>
  <c r="AI49" i="13" s="1"/>
  <c r="AA74" i="13"/>
  <c r="AI74" i="13" s="1"/>
  <c r="AA60" i="13"/>
  <c r="AI60" i="13" s="1"/>
  <c r="AA75" i="13"/>
  <c r="AI75" i="13" s="1"/>
  <c r="AA61" i="13"/>
  <c r="AI61" i="13" s="1"/>
  <c r="AA62" i="13"/>
  <c r="AI62" i="13" s="1"/>
  <c r="AA76" i="13"/>
  <c r="AI76" i="13" s="1"/>
  <c r="AA89" i="13"/>
  <c r="AI89" i="13" s="1"/>
  <c r="AA90" i="13"/>
  <c r="AI90" i="13" s="1"/>
  <c r="AA91" i="13"/>
  <c r="AI91" i="13" s="1"/>
  <c r="AA92" i="13"/>
  <c r="AI92" i="13" s="1"/>
  <c r="AA93" i="13"/>
  <c r="AI93" i="13" s="1"/>
  <c r="AA94" i="13"/>
  <c r="AI94" i="13" s="1"/>
  <c r="AA95" i="13"/>
  <c r="AI95" i="13" s="1"/>
  <c r="AA116" i="13"/>
  <c r="AI116" i="13" s="1"/>
  <c r="AA96" i="13"/>
  <c r="AI96" i="13" s="1"/>
  <c r="AA347" i="13"/>
  <c r="AI347" i="13" s="1"/>
  <c r="AA265" i="13"/>
  <c r="AI265" i="13" s="1"/>
  <c r="AA266" i="13"/>
  <c r="AI266" i="13" s="1"/>
  <c r="AA281" i="13"/>
  <c r="AI281" i="13" s="1"/>
  <c r="AA267" i="13"/>
  <c r="AI267" i="13" s="1"/>
  <c r="AA268" i="13"/>
  <c r="AI268" i="13" s="1"/>
  <c r="AA269" i="13"/>
  <c r="AI269" i="13" s="1"/>
  <c r="AA270" i="13"/>
  <c r="AI270" i="13" s="1"/>
  <c r="AA271" i="13"/>
  <c r="AI271" i="13" s="1"/>
  <c r="AA272" i="13"/>
  <c r="AI272" i="13" s="1"/>
  <c r="AA273" i="13"/>
  <c r="AI273" i="13" s="1"/>
  <c r="AA274" i="13"/>
  <c r="AI274" i="13" s="1"/>
  <c r="AA275" i="13"/>
  <c r="AI275" i="13" s="1"/>
  <c r="AA276" i="13"/>
  <c r="AI276" i="13" s="1"/>
  <c r="AA277" i="13"/>
  <c r="AI277" i="13" s="1"/>
  <c r="AA278" i="13"/>
  <c r="AI278" i="13" s="1"/>
  <c r="AA348" i="13"/>
  <c r="AI348" i="13" s="1"/>
  <c r="AA282" i="13"/>
  <c r="AI282" i="13" s="1"/>
  <c r="AA283" i="13"/>
  <c r="AI283" i="13" s="1"/>
  <c r="AA349" i="13"/>
  <c r="AI349" i="13" s="1"/>
  <c r="AA350" i="13"/>
  <c r="AI350" i="13" s="1"/>
  <c r="AA351" i="13"/>
  <c r="AI351" i="13" s="1"/>
  <c r="AA352" i="13"/>
  <c r="AI352" i="13" s="1"/>
  <c r="AA353" i="13"/>
  <c r="AI353" i="13" s="1"/>
  <c r="AA354" i="13"/>
  <c r="AI354" i="13" s="1"/>
  <c r="AA355" i="13"/>
  <c r="AI355" i="13" s="1"/>
  <c r="AA356" i="13"/>
  <c r="AI356" i="13" s="1"/>
  <c r="AA357" i="13"/>
  <c r="AI357" i="13" s="1"/>
  <c r="AA358" i="13"/>
  <c r="AI358" i="13" s="1"/>
  <c r="AA359" i="13"/>
  <c r="AI359" i="13" s="1"/>
  <c r="AA360" i="13"/>
  <c r="AI360" i="13" s="1"/>
  <c r="AA361" i="13"/>
  <c r="AI361" i="13" s="1"/>
  <c r="AA362" i="13"/>
  <c r="AI362" i="13" s="1"/>
  <c r="AA363" i="13"/>
  <c r="AI363" i="13" s="1"/>
  <c r="AA381" i="13"/>
  <c r="AI381" i="13" s="1"/>
  <c r="AA382" i="13"/>
  <c r="AI382" i="13" s="1"/>
  <c r="AA498" i="13"/>
  <c r="AI498" i="13" s="1"/>
  <c r="AA383" i="13"/>
  <c r="AI383" i="13" s="1"/>
  <c r="AA384" i="13"/>
  <c r="AI384" i="13" s="1"/>
  <c r="AA385" i="13"/>
  <c r="AI385" i="13" s="1"/>
  <c r="AA386" i="13"/>
  <c r="AI386" i="13" s="1"/>
  <c r="AA387" i="13"/>
  <c r="AI387" i="13" s="1"/>
  <c r="AA388" i="13"/>
  <c r="AI388" i="13" s="1"/>
  <c r="AA389" i="13"/>
  <c r="AI389" i="13" s="1"/>
  <c r="AA390" i="13"/>
  <c r="AI390" i="13" s="1"/>
  <c r="AA405" i="13"/>
  <c r="AI405" i="13" s="1"/>
  <c r="AA499" i="13"/>
  <c r="AI499" i="13" s="1"/>
  <c r="AA516" i="13"/>
  <c r="AI516" i="13" s="1"/>
  <c r="AA430" i="13"/>
  <c r="AI430" i="13" s="1"/>
  <c r="AA500" i="13"/>
  <c r="AI500" i="13" s="1"/>
  <c r="AA501" i="13"/>
  <c r="AI501" i="13" s="1"/>
  <c r="AA447" i="13"/>
  <c r="AI447" i="13" s="1"/>
  <c r="AA502" i="13"/>
  <c r="AI502" i="13" s="1"/>
  <c r="AA503" i="13"/>
  <c r="AI503" i="13" s="1"/>
  <c r="AA504" i="13"/>
  <c r="AI504" i="13" s="1"/>
  <c r="AA431" i="13"/>
  <c r="AI431" i="13" s="1"/>
  <c r="AA432" i="13"/>
  <c r="AI432" i="13" s="1"/>
  <c r="AA433" i="13"/>
  <c r="AI433" i="13" s="1"/>
  <c r="AA434" i="13"/>
  <c r="AI434" i="13" s="1"/>
  <c r="AA435" i="13"/>
  <c r="AI435" i="13" s="1"/>
  <c r="AA436" i="13"/>
  <c r="AI436" i="13" s="1"/>
  <c r="AA437" i="13"/>
  <c r="AI437" i="13" s="1"/>
  <c r="AA505" i="13"/>
  <c r="AI505" i="13" s="1"/>
  <c r="AA506" i="13"/>
  <c r="AI506" i="13" s="1"/>
  <c r="AA507" i="13"/>
  <c r="AI507" i="13" s="1"/>
  <c r="AA531" i="13"/>
  <c r="AI531" i="13" s="1"/>
  <c r="AA508" i="13"/>
  <c r="AI508" i="13" s="1"/>
  <c r="AA509" i="13"/>
  <c r="AI509" i="13" s="1"/>
  <c r="AA510" i="13"/>
  <c r="AI510" i="13" s="1"/>
  <c r="AA511" i="13"/>
  <c r="AI511" i="13" s="1"/>
  <c r="AA512" i="13"/>
  <c r="AI512" i="13" s="1"/>
  <c r="AA513" i="13"/>
  <c r="AI513" i="13" s="1"/>
  <c r="AA2" i="13"/>
  <c r="AI2" i="13" s="1"/>
  <c r="O35" i="2" l="1"/>
  <c r="Z3" i="1" l="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6" i="1"/>
  <c r="Z357" i="1"/>
  <c r="Z358" i="1"/>
  <c r="Z359" i="1"/>
  <c r="Z360" i="1"/>
  <c r="Z361" i="1"/>
  <c r="Z362" i="1"/>
  <c r="Z363" i="1"/>
  <c r="Z364" i="1"/>
  <c r="Z365" i="1"/>
  <c r="Z366" i="1"/>
  <c r="Z367" i="1"/>
  <c r="Z368" i="1"/>
  <c r="Z369" i="1"/>
  <c r="Z370" i="1"/>
  <c r="Z371" i="1"/>
  <c r="Z373" i="1"/>
  <c r="Z374" i="1"/>
  <c r="Z375" i="1"/>
  <c r="Z377" i="1"/>
  <c r="Z378" i="1"/>
  <c r="Z379" i="1"/>
  <c r="Z383" i="1"/>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3" i="2"/>
  <c r="V1" i="2" l="1"/>
  <c r="Z1" i="1"/>
  <c r="C137" i="3" l="1"/>
  <c r="C204" i="3" s="1"/>
  <c r="D137" i="3"/>
  <c r="D204" i="3" s="1"/>
  <c r="B137" i="3"/>
  <c r="B204" i="3" l="1"/>
  <c r="GU137" i="3"/>
  <c r="GM137" i="3"/>
  <c r="GE137" i="3"/>
  <c r="FW137" i="3"/>
  <c r="FO137" i="3"/>
  <c r="FG137" i="3"/>
  <c r="EY137" i="3"/>
  <c r="EQ137" i="3"/>
  <c r="EI137" i="3"/>
  <c r="EA137" i="3"/>
  <c r="DS137" i="3"/>
  <c r="DK137" i="3"/>
  <c r="DC137" i="3"/>
  <c r="CU137" i="3"/>
  <c r="CM137" i="3"/>
  <c r="CE137" i="3"/>
  <c r="BW137" i="3"/>
  <c r="BO137" i="3"/>
  <c r="BG137" i="3"/>
  <c r="AY137" i="3"/>
  <c r="AQ137" i="3"/>
  <c r="AI137" i="3"/>
  <c r="AA137" i="3"/>
  <c r="S137" i="3"/>
  <c r="K137" i="3"/>
  <c r="GT137" i="3"/>
  <c r="GL137" i="3"/>
  <c r="GD137" i="3"/>
  <c r="FV137" i="3"/>
  <c r="FN137" i="3"/>
  <c r="FF137" i="3"/>
  <c r="EX137" i="3"/>
  <c r="EP137" i="3"/>
  <c r="EH137" i="3"/>
  <c r="DZ137" i="3"/>
  <c r="DR137" i="3"/>
  <c r="DJ137" i="3"/>
  <c r="DB137" i="3"/>
  <c r="CT137" i="3"/>
  <c r="CL137" i="3"/>
  <c r="CD137" i="3"/>
  <c r="BV137" i="3"/>
  <c r="BN137" i="3"/>
  <c r="BF137" i="3"/>
  <c r="AX137" i="3"/>
  <c r="AP137" i="3"/>
  <c r="AH137" i="3"/>
  <c r="Z137" i="3"/>
  <c r="R137" i="3"/>
  <c r="J137" i="3"/>
  <c r="GS137" i="3"/>
  <c r="GK137" i="3"/>
  <c r="GC137" i="3"/>
  <c r="FU137" i="3"/>
  <c r="FM137" i="3"/>
  <c r="FE137" i="3"/>
  <c r="EW137" i="3"/>
  <c r="EO137" i="3"/>
  <c r="EG137" i="3"/>
  <c r="DY137" i="3"/>
  <c r="DQ137" i="3"/>
  <c r="DI137" i="3"/>
  <c r="DA137" i="3"/>
  <c r="CS137" i="3"/>
  <c r="CK137" i="3"/>
  <c r="CC137" i="3"/>
  <c r="BU137" i="3"/>
  <c r="BM137" i="3"/>
  <c r="BE137" i="3"/>
  <c r="AW137" i="3"/>
  <c r="AO137" i="3"/>
  <c r="AG137" i="3"/>
  <c r="Y137" i="3"/>
  <c r="Q137" i="3"/>
  <c r="I137" i="3"/>
  <c r="GR137" i="3"/>
  <c r="GJ137" i="3"/>
  <c r="GB137" i="3"/>
  <c r="FT137" i="3"/>
  <c r="FL137" i="3"/>
  <c r="FD137" i="3"/>
  <c r="EV137" i="3"/>
  <c r="EN137" i="3"/>
  <c r="EF137" i="3"/>
  <c r="DX137" i="3"/>
  <c r="DP137" i="3"/>
  <c r="DH137" i="3"/>
  <c r="CZ137" i="3"/>
  <c r="CR137" i="3"/>
  <c r="CJ137" i="3"/>
  <c r="CB137" i="3"/>
  <c r="BT137" i="3"/>
  <c r="BL137" i="3"/>
  <c r="BD137" i="3"/>
  <c r="AV137" i="3"/>
  <c r="AN137" i="3"/>
  <c r="AF137" i="3"/>
  <c r="X137" i="3"/>
  <c r="P137" i="3"/>
  <c r="H137" i="3"/>
  <c r="GY137" i="3"/>
  <c r="GQ137" i="3"/>
  <c r="GI137" i="3"/>
  <c r="GA137" i="3"/>
  <c r="FS137" i="3"/>
  <c r="FK137" i="3"/>
  <c r="FC137" i="3"/>
  <c r="EU137" i="3"/>
  <c r="EM137" i="3"/>
  <c r="EE137" i="3"/>
  <c r="DW137" i="3"/>
  <c r="DO137" i="3"/>
  <c r="DG137" i="3"/>
  <c r="CY137" i="3"/>
  <c r="CQ137" i="3"/>
  <c r="CI137" i="3"/>
  <c r="CA137" i="3"/>
  <c r="BS137" i="3"/>
  <c r="BK137" i="3"/>
  <c r="BC137" i="3"/>
  <c r="AU137" i="3"/>
  <c r="AM137" i="3"/>
  <c r="AE137" i="3"/>
  <c r="W137" i="3"/>
  <c r="O137" i="3"/>
  <c r="G137" i="3"/>
  <c r="GX137" i="3"/>
  <c r="GW137" i="3"/>
  <c r="GO137" i="3"/>
  <c r="GG137" i="3"/>
  <c r="FY137" i="3"/>
  <c r="FQ137" i="3"/>
  <c r="FI137" i="3"/>
  <c r="FA137" i="3"/>
  <c r="ES137" i="3"/>
  <c r="EK137" i="3"/>
  <c r="EC137" i="3"/>
  <c r="DU137" i="3"/>
  <c r="DM137" i="3"/>
  <c r="DE137" i="3"/>
  <c r="CW137" i="3"/>
  <c r="CO137" i="3"/>
  <c r="CG137" i="3"/>
  <c r="BY137" i="3"/>
  <c r="BQ137" i="3"/>
  <c r="BI137" i="3"/>
  <c r="BA137" i="3"/>
  <c r="AS137" i="3"/>
  <c r="AK137" i="3"/>
  <c r="AC137" i="3"/>
  <c r="U137" i="3"/>
  <c r="M137" i="3"/>
  <c r="E137" i="3"/>
  <c r="E204" i="3" s="1"/>
  <c r="GF137" i="3"/>
  <c r="EZ137" i="3"/>
  <c r="DT137" i="3"/>
  <c r="CN137" i="3"/>
  <c r="BH137" i="3"/>
  <c r="AB137" i="3"/>
  <c r="FZ137" i="3"/>
  <c r="ET137" i="3"/>
  <c r="DN137" i="3"/>
  <c r="CH137" i="3"/>
  <c r="BB137" i="3"/>
  <c r="V137" i="3"/>
  <c r="FX137" i="3"/>
  <c r="ER137" i="3"/>
  <c r="DL137" i="3"/>
  <c r="CF137" i="3"/>
  <c r="AZ137" i="3"/>
  <c r="T137" i="3"/>
  <c r="FR137" i="3"/>
  <c r="EL137" i="3"/>
  <c r="DF137" i="3"/>
  <c r="BZ137" i="3"/>
  <c r="AT137" i="3"/>
  <c r="N137" i="3"/>
  <c r="GV137" i="3"/>
  <c r="FP137" i="3"/>
  <c r="EJ137" i="3"/>
  <c r="DD137" i="3"/>
  <c r="BX137" i="3"/>
  <c r="AR137" i="3"/>
  <c r="L137" i="3"/>
  <c r="GP137" i="3"/>
  <c r="FJ137" i="3"/>
  <c r="ED137" i="3"/>
  <c r="CX137" i="3"/>
  <c r="BR137" i="3"/>
  <c r="AL137" i="3"/>
  <c r="F137" i="3"/>
  <c r="GN137" i="3"/>
  <c r="FH137" i="3"/>
  <c r="EB137" i="3"/>
  <c r="CV137" i="3"/>
  <c r="BP137" i="3"/>
  <c r="AJ137" i="3"/>
  <c r="BJ137" i="3"/>
  <c r="AD137" i="3"/>
  <c r="GH137" i="3"/>
  <c r="FB137" i="3"/>
  <c r="DV137" i="3"/>
  <c r="CP137" i="3"/>
  <c r="F204" i="3" l="1"/>
  <c r="G204" i="3" s="1"/>
  <c r="H204" i="3" s="1"/>
  <c r="I204" i="3" s="1"/>
  <c r="J204" i="3" s="1"/>
  <c r="K204" i="3" s="1"/>
  <c r="L204" i="3" s="1"/>
  <c r="M204" i="3" s="1"/>
  <c r="N204" i="3" s="1"/>
  <c r="O204" i="3" s="1"/>
  <c r="P204" i="3" s="1"/>
  <c r="Q204" i="3" s="1"/>
  <c r="R204" i="3" s="1"/>
  <c r="S204" i="3" s="1"/>
  <c r="T204" i="3" s="1"/>
  <c r="U204" i="3" s="1"/>
  <c r="V204" i="3" s="1"/>
  <c r="W204" i="3" s="1"/>
  <c r="X204" i="3" s="1"/>
  <c r="Y204" i="3" s="1"/>
  <c r="Z204" i="3" s="1"/>
  <c r="AA204" i="3" s="1"/>
  <c r="AB204" i="3" s="1"/>
  <c r="AC204" i="3" s="1"/>
  <c r="AD204" i="3" s="1"/>
  <c r="AE204" i="3" s="1"/>
  <c r="AF204" i="3" s="1"/>
  <c r="AG204" i="3" s="1"/>
  <c r="AH204" i="3" s="1"/>
  <c r="AI204" i="3" s="1"/>
  <c r="AJ204" i="3" s="1"/>
  <c r="AK204" i="3" s="1"/>
  <c r="AL204" i="3" s="1"/>
  <c r="AM204" i="3" s="1"/>
  <c r="AN204" i="3" s="1"/>
  <c r="AO204" i="3" s="1"/>
  <c r="AP204" i="3" s="1"/>
  <c r="AQ204" i="3" s="1"/>
  <c r="AR204" i="3" s="1"/>
  <c r="AS204" i="3" s="1"/>
  <c r="AT204" i="3" s="1"/>
  <c r="AU204" i="3" s="1"/>
  <c r="AV204" i="3" s="1"/>
  <c r="AW204" i="3" s="1"/>
  <c r="AX204" i="3" s="1"/>
  <c r="AY204" i="3" s="1"/>
  <c r="AZ204" i="3" s="1"/>
  <c r="BA204" i="3" s="1"/>
  <c r="BB204" i="3" s="1"/>
  <c r="BC204" i="3" s="1"/>
  <c r="BD204" i="3" s="1"/>
  <c r="BE204" i="3" s="1"/>
  <c r="BF204" i="3" s="1"/>
  <c r="BG204" i="3" s="1"/>
  <c r="BH204" i="3" s="1"/>
  <c r="BI204" i="3" s="1"/>
  <c r="BJ204" i="3" s="1"/>
  <c r="BK204" i="3" s="1"/>
  <c r="BL204" i="3" s="1"/>
  <c r="BM204" i="3" s="1"/>
  <c r="BN204" i="3" s="1"/>
  <c r="BO204" i="3" s="1"/>
  <c r="BP204" i="3" s="1"/>
  <c r="BQ204" i="3" s="1"/>
  <c r="BR204" i="3" s="1"/>
  <c r="BS204" i="3" s="1"/>
  <c r="BT204" i="3" s="1"/>
  <c r="BU204" i="3" s="1"/>
  <c r="BV204" i="3" s="1"/>
  <c r="BW204" i="3" s="1"/>
  <c r="BX204" i="3" s="1"/>
  <c r="BY204" i="3" s="1"/>
  <c r="BZ204" i="3" s="1"/>
  <c r="CA204" i="3" s="1"/>
  <c r="CB204" i="3" s="1"/>
  <c r="CC204" i="3" s="1"/>
  <c r="CD204" i="3" s="1"/>
  <c r="CE204" i="3" s="1"/>
  <c r="CF204" i="3" s="1"/>
  <c r="CG204" i="3" s="1"/>
  <c r="CH204" i="3" s="1"/>
  <c r="CI204" i="3" s="1"/>
  <c r="CJ204" i="3" s="1"/>
  <c r="CK204" i="3" s="1"/>
  <c r="CL204" i="3" s="1"/>
  <c r="CM204" i="3" s="1"/>
  <c r="CN204" i="3" s="1"/>
  <c r="CO204" i="3" s="1"/>
  <c r="CP204" i="3" s="1"/>
  <c r="CQ204" i="3" s="1"/>
  <c r="CR204" i="3" s="1"/>
  <c r="CS204" i="3" s="1"/>
  <c r="CT204" i="3" s="1"/>
  <c r="CU204" i="3" s="1"/>
  <c r="CV204" i="3" s="1"/>
  <c r="CW204" i="3" s="1"/>
  <c r="CX204" i="3" s="1"/>
  <c r="CY204" i="3" s="1"/>
  <c r="CZ204" i="3" s="1"/>
  <c r="DA204" i="3" s="1"/>
  <c r="DB204" i="3" s="1"/>
  <c r="DC204" i="3" s="1"/>
  <c r="DD204" i="3" s="1"/>
  <c r="DE204" i="3" s="1"/>
  <c r="DF204" i="3" s="1"/>
  <c r="DG204" i="3" s="1"/>
  <c r="DH204" i="3" s="1"/>
  <c r="DI204" i="3" s="1"/>
  <c r="DJ204" i="3" s="1"/>
  <c r="DK204" i="3" s="1"/>
  <c r="DL204" i="3" s="1"/>
  <c r="DM204" i="3" s="1"/>
  <c r="DN204" i="3" s="1"/>
  <c r="DO204" i="3" s="1"/>
  <c r="DP204" i="3" s="1"/>
  <c r="DQ204" i="3" s="1"/>
  <c r="DR204" i="3" s="1"/>
  <c r="DS204" i="3" s="1"/>
  <c r="DT204" i="3" s="1"/>
  <c r="DU204" i="3" s="1"/>
  <c r="DV204" i="3" s="1"/>
  <c r="DW204" i="3" s="1"/>
  <c r="DX204" i="3" s="1"/>
  <c r="DY204" i="3" s="1"/>
  <c r="DZ204" i="3" s="1"/>
  <c r="EA204" i="3" s="1"/>
  <c r="EB204" i="3" s="1"/>
  <c r="EC204" i="3" s="1"/>
  <c r="ED204" i="3" s="1"/>
  <c r="EE204" i="3" s="1"/>
  <c r="EF204" i="3" s="1"/>
  <c r="EG204" i="3" s="1"/>
  <c r="EH204" i="3" s="1"/>
  <c r="EI204" i="3" s="1"/>
  <c r="EJ204" i="3" s="1"/>
  <c r="EK204" i="3" s="1"/>
  <c r="EL204" i="3" s="1"/>
  <c r="EM204" i="3" s="1"/>
  <c r="EN204" i="3" s="1"/>
  <c r="EO204" i="3" s="1"/>
  <c r="EP204" i="3" s="1"/>
  <c r="EQ204" i="3" s="1"/>
  <c r="ER204" i="3" s="1"/>
  <c r="ES204" i="3" s="1"/>
  <c r="ET204" i="3" s="1"/>
  <c r="EU204" i="3" s="1"/>
  <c r="EV204" i="3" s="1"/>
  <c r="EW204" i="3" s="1"/>
  <c r="EX204" i="3" s="1"/>
  <c r="EY204" i="3" s="1"/>
  <c r="EZ204" i="3" s="1"/>
  <c r="FA204" i="3" s="1"/>
  <c r="FB204" i="3" s="1"/>
  <c r="FC204" i="3" s="1"/>
  <c r="FD204" i="3" s="1"/>
  <c r="FE204" i="3" s="1"/>
  <c r="FF204" i="3" s="1"/>
  <c r="FG204" i="3" s="1"/>
  <c r="FH204" i="3" s="1"/>
  <c r="FI204" i="3" s="1"/>
  <c r="FJ204" i="3" s="1"/>
  <c r="FK204" i="3" s="1"/>
  <c r="FL204" i="3" s="1"/>
  <c r="FM204" i="3" s="1"/>
  <c r="FN204" i="3" s="1"/>
  <c r="FO204" i="3" s="1"/>
  <c r="FP204" i="3" s="1"/>
  <c r="FQ204" i="3" s="1"/>
  <c r="FR204" i="3" s="1"/>
  <c r="FS204" i="3" s="1"/>
  <c r="FT204" i="3" s="1"/>
  <c r="FU204" i="3" s="1"/>
  <c r="FV204" i="3" s="1"/>
  <c r="FW204" i="3" s="1"/>
  <c r="FX204" i="3" s="1"/>
  <c r="FY204" i="3" s="1"/>
  <c r="FZ204" i="3" s="1"/>
  <c r="GA204" i="3" s="1"/>
  <c r="GB204" i="3" s="1"/>
  <c r="GC204" i="3" s="1"/>
  <c r="GD204" i="3" s="1"/>
  <c r="GE204" i="3" s="1"/>
  <c r="GF204" i="3" s="1"/>
  <c r="GG204" i="3" s="1"/>
  <c r="GH204" i="3" s="1"/>
  <c r="GI204" i="3" s="1"/>
  <c r="GJ204" i="3" s="1"/>
  <c r="GK204" i="3" s="1"/>
  <c r="GL204" i="3" s="1"/>
  <c r="GM204" i="3" s="1"/>
  <c r="GN204" i="3" s="1"/>
  <c r="GO204" i="3" s="1"/>
  <c r="GP204" i="3" s="1"/>
  <c r="GQ204" i="3" s="1"/>
  <c r="GR204" i="3" s="1"/>
  <c r="GS204" i="3" s="1"/>
  <c r="GT204" i="3" s="1"/>
  <c r="GU204" i="3" s="1"/>
  <c r="GV204" i="3" s="1"/>
  <c r="GW204" i="3" s="1"/>
  <c r="GX204" i="3" s="1"/>
  <c r="GY204" i="3" s="1"/>
  <c r="D133" i="3"/>
  <c r="D200" i="3" s="1"/>
  <c r="D134" i="3"/>
  <c r="D201" i="3" s="1"/>
  <c r="D135" i="3"/>
  <c r="D202" i="3" s="1"/>
  <c r="D136" i="3"/>
  <c r="D203" i="3" s="1"/>
  <c r="C133" i="3"/>
  <c r="C200" i="3" s="1"/>
  <c r="C134" i="3"/>
  <c r="C201" i="3" s="1"/>
  <c r="C135" i="3"/>
  <c r="C202" i="3" s="1"/>
  <c r="C136" i="3"/>
  <c r="C203" i="3" s="1"/>
  <c r="B134" i="3"/>
  <c r="B135" i="3"/>
  <c r="B136" i="3"/>
  <c r="B132" i="3"/>
  <c r="GY132" i="3" l="1"/>
  <c r="GQ132" i="3"/>
  <c r="GI132" i="3"/>
  <c r="GA132" i="3"/>
  <c r="FS132" i="3"/>
  <c r="FK132" i="3"/>
  <c r="FC132" i="3"/>
  <c r="EU132" i="3"/>
  <c r="EM132" i="3"/>
  <c r="EE132" i="3"/>
  <c r="DW132" i="3"/>
  <c r="DO132" i="3"/>
  <c r="DG132" i="3"/>
  <c r="CY132" i="3"/>
  <c r="CQ132" i="3"/>
  <c r="CI132" i="3"/>
  <c r="CA132" i="3"/>
  <c r="BS132" i="3"/>
  <c r="BK132" i="3"/>
  <c r="BC132" i="3"/>
  <c r="AU132" i="3"/>
  <c r="GX132" i="3"/>
  <c r="GP132" i="3"/>
  <c r="GH132" i="3"/>
  <c r="FZ132" i="3"/>
  <c r="FR132" i="3"/>
  <c r="FJ132" i="3"/>
  <c r="FB132" i="3"/>
  <c r="ET132" i="3"/>
  <c r="EL132" i="3"/>
  <c r="ED132" i="3"/>
  <c r="DV132" i="3"/>
  <c r="DN132" i="3"/>
  <c r="DF132" i="3"/>
  <c r="CX132" i="3"/>
  <c r="CP132" i="3"/>
  <c r="CH132" i="3"/>
  <c r="BZ132" i="3"/>
  <c r="BR132" i="3"/>
  <c r="GW132" i="3"/>
  <c r="GO132" i="3"/>
  <c r="GG132" i="3"/>
  <c r="FY132" i="3"/>
  <c r="FQ132" i="3"/>
  <c r="FI132" i="3"/>
  <c r="FA132" i="3"/>
  <c r="ES132" i="3"/>
  <c r="EK132" i="3"/>
  <c r="EC132" i="3"/>
  <c r="DU132" i="3"/>
  <c r="DM132" i="3"/>
  <c r="DE132" i="3"/>
  <c r="CW132" i="3"/>
  <c r="CO132" i="3"/>
  <c r="CG132" i="3"/>
  <c r="BY132" i="3"/>
  <c r="BQ132" i="3"/>
  <c r="BI132" i="3"/>
  <c r="GV132" i="3"/>
  <c r="GN132" i="3"/>
  <c r="GF132" i="3"/>
  <c r="FX132" i="3"/>
  <c r="FP132" i="3"/>
  <c r="FH132" i="3"/>
  <c r="EZ132" i="3"/>
  <c r="ER132" i="3"/>
  <c r="EJ132" i="3"/>
  <c r="EB132" i="3"/>
  <c r="DT132" i="3"/>
  <c r="DL132" i="3"/>
  <c r="DD132" i="3"/>
  <c r="CV132" i="3"/>
  <c r="CN132" i="3"/>
  <c r="CF132" i="3"/>
  <c r="BX132" i="3"/>
  <c r="BP132" i="3"/>
  <c r="BH132" i="3"/>
  <c r="AZ132" i="3"/>
  <c r="AR132" i="3"/>
  <c r="GU132" i="3"/>
  <c r="GM132" i="3"/>
  <c r="GE132" i="3"/>
  <c r="FW132" i="3"/>
  <c r="FO132" i="3"/>
  <c r="FG132" i="3"/>
  <c r="EY132" i="3"/>
  <c r="EQ132" i="3"/>
  <c r="EI132" i="3"/>
  <c r="EA132" i="3"/>
  <c r="DS132" i="3"/>
  <c r="DK132" i="3"/>
  <c r="DC132" i="3"/>
  <c r="CU132" i="3"/>
  <c r="CM132" i="3"/>
  <c r="CE132" i="3"/>
  <c r="BW132" i="3"/>
  <c r="GT132" i="3"/>
  <c r="GL132" i="3"/>
  <c r="GD132" i="3"/>
  <c r="FV132" i="3"/>
  <c r="FN132" i="3"/>
  <c r="FF132" i="3"/>
  <c r="EX132" i="3"/>
  <c r="EP132" i="3"/>
  <c r="EH132" i="3"/>
  <c r="DZ132" i="3"/>
  <c r="DR132" i="3"/>
  <c r="GS132" i="3"/>
  <c r="GK132" i="3"/>
  <c r="GC132" i="3"/>
  <c r="FU132" i="3"/>
  <c r="FM132" i="3"/>
  <c r="FE132" i="3"/>
  <c r="EW132" i="3"/>
  <c r="EO132" i="3"/>
  <c r="EG132" i="3"/>
  <c r="DY132" i="3"/>
  <c r="DQ132" i="3"/>
  <c r="DI132" i="3"/>
  <c r="DA132" i="3"/>
  <c r="CS132" i="3"/>
  <c r="CK132" i="3"/>
  <c r="CC132" i="3"/>
  <c r="BU132" i="3"/>
  <c r="BM132" i="3"/>
  <c r="BE132" i="3"/>
  <c r="FT132" i="3"/>
  <c r="DJ132" i="3"/>
  <c r="CD132" i="3"/>
  <c r="BG132" i="3"/>
  <c r="AV132" i="3"/>
  <c r="AL132" i="3"/>
  <c r="AD132" i="3"/>
  <c r="V132" i="3"/>
  <c r="N132" i="3"/>
  <c r="F132" i="3"/>
  <c r="FL132" i="3"/>
  <c r="DH132" i="3"/>
  <c r="CB132" i="3"/>
  <c r="BF132" i="3"/>
  <c r="AT132" i="3"/>
  <c r="AK132" i="3"/>
  <c r="AC132" i="3"/>
  <c r="U132" i="3"/>
  <c r="M132" i="3"/>
  <c r="E132" i="3"/>
  <c r="FD132" i="3"/>
  <c r="DB132" i="3"/>
  <c r="BV132" i="3"/>
  <c r="BD132" i="3"/>
  <c r="AS132" i="3"/>
  <c r="AJ132" i="3"/>
  <c r="AB132" i="3"/>
  <c r="T132" i="3"/>
  <c r="L132" i="3"/>
  <c r="EV132" i="3"/>
  <c r="CZ132" i="3"/>
  <c r="BT132" i="3"/>
  <c r="BB132" i="3"/>
  <c r="AQ132" i="3"/>
  <c r="AI132" i="3"/>
  <c r="AA132" i="3"/>
  <c r="S132" i="3"/>
  <c r="K132" i="3"/>
  <c r="EN132" i="3"/>
  <c r="CT132" i="3"/>
  <c r="BO132" i="3"/>
  <c r="BA132" i="3"/>
  <c r="AP132" i="3"/>
  <c r="AH132" i="3"/>
  <c r="Z132" i="3"/>
  <c r="R132" i="3"/>
  <c r="J132" i="3"/>
  <c r="GR132" i="3"/>
  <c r="EF132" i="3"/>
  <c r="CR132" i="3"/>
  <c r="BN132" i="3"/>
  <c r="AY132" i="3"/>
  <c r="AO132" i="3"/>
  <c r="AG132" i="3"/>
  <c r="Y132" i="3"/>
  <c r="Q132" i="3"/>
  <c r="I132" i="3"/>
  <c r="GJ132" i="3"/>
  <c r="DX132" i="3"/>
  <c r="CL132" i="3"/>
  <c r="BL132" i="3"/>
  <c r="AX132" i="3"/>
  <c r="AN132" i="3"/>
  <c r="AF132" i="3"/>
  <c r="X132" i="3"/>
  <c r="P132" i="3"/>
  <c r="H132" i="3"/>
  <c r="AW132" i="3"/>
  <c r="AM132" i="3"/>
  <c r="AE132" i="3"/>
  <c r="W132" i="3"/>
  <c r="GB132" i="3"/>
  <c r="O132" i="3"/>
  <c r="DP132" i="3"/>
  <c r="G132" i="3"/>
  <c r="CJ132" i="3"/>
  <c r="BJ132" i="3"/>
  <c r="GX136" i="3"/>
  <c r="GP136" i="3"/>
  <c r="GH136" i="3"/>
  <c r="FZ136" i="3"/>
  <c r="FR136" i="3"/>
  <c r="FJ136" i="3"/>
  <c r="FB136" i="3"/>
  <c r="ET136" i="3"/>
  <c r="EL136" i="3"/>
  <c r="ED136" i="3"/>
  <c r="DV136" i="3"/>
  <c r="DN136" i="3"/>
  <c r="DF136" i="3"/>
  <c r="CX136" i="3"/>
  <c r="CP136" i="3"/>
  <c r="CH136" i="3"/>
  <c r="BZ136" i="3"/>
  <c r="BR136" i="3"/>
  <c r="BJ136" i="3"/>
  <c r="BB136" i="3"/>
  <c r="AT136" i="3"/>
  <c r="AL136" i="3"/>
  <c r="AD136" i="3"/>
  <c r="V136" i="3"/>
  <c r="N136" i="3"/>
  <c r="F136" i="3"/>
  <c r="GW136" i="3"/>
  <c r="GO136" i="3"/>
  <c r="GG136" i="3"/>
  <c r="FY136" i="3"/>
  <c r="FQ136" i="3"/>
  <c r="FI136" i="3"/>
  <c r="FA136" i="3"/>
  <c r="ES136" i="3"/>
  <c r="EK136" i="3"/>
  <c r="EC136" i="3"/>
  <c r="DU136" i="3"/>
  <c r="DM136" i="3"/>
  <c r="DE136" i="3"/>
  <c r="CW136" i="3"/>
  <c r="CO136" i="3"/>
  <c r="CG136" i="3"/>
  <c r="BY136" i="3"/>
  <c r="BQ136" i="3"/>
  <c r="BI136" i="3"/>
  <c r="BA136" i="3"/>
  <c r="AS136" i="3"/>
  <c r="AK136" i="3"/>
  <c r="AC136" i="3"/>
  <c r="U136" i="3"/>
  <c r="M136" i="3"/>
  <c r="E136" i="3"/>
  <c r="GV136" i="3"/>
  <c r="GN136" i="3"/>
  <c r="GF136" i="3"/>
  <c r="FX136" i="3"/>
  <c r="FP136" i="3"/>
  <c r="FH136" i="3"/>
  <c r="EZ136" i="3"/>
  <c r="ER136" i="3"/>
  <c r="EJ136" i="3"/>
  <c r="EB136" i="3"/>
  <c r="DT136" i="3"/>
  <c r="DL136" i="3"/>
  <c r="DD136" i="3"/>
  <c r="CV136" i="3"/>
  <c r="CN136" i="3"/>
  <c r="CF136" i="3"/>
  <c r="BX136" i="3"/>
  <c r="BP136" i="3"/>
  <c r="BH136" i="3"/>
  <c r="AZ136" i="3"/>
  <c r="AR136" i="3"/>
  <c r="AJ136" i="3"/>
  <c r="AB136" i="3"/>
  <c r="T136" i="3"/>
  <c r="L136" i="3"/>
  <c r="GU136" i="3"/>
  <c r="GM136" i="3"/>
  <c r="GE136" i="3"/>
  <c r="FW136" i="3"/>
  <c r="FO136" i="3"/>
  <c r="FG136" i="3"/>
  <c r="EY136" i="3"/>
  <c r="EQ136" i="3"/>
  <c r="EI136" i="3"/>
  <c r="EA136" i="3"/>
  <c r="DS136" i="3"/>
  <c r="DK136" i="3"/>
  <c r="DC136" i="3"/>
  <c r="CU136" i="3"/>
  <c r="CM136" i="3"/>
  <c r="CE136" i="3"/>
  <c r="BW136" i="3"/>
  <c r="BO136" i="3"/>
  <c r="BG136" i="3"/>
  <c r="AY136" i="3"/>
  <c r="AQ136" i="3"/>
  <c r="AI136" i="3"/>
  <c r="AA136" i="3"/>
  <c r="S136" i="3"/>
  <c r="K136" i="3"/>
  <c r="GT136" i="3"/>
  <c r="GL136" i="3"/>
  <c r="GD136" i="3"/>
  <c r="FV136" i="3"/>
  <c r="FN136" i="3"/>
  <c r="FF136" i="3"/>
  <c r="EX136" i="3"/>
  <c r="EP136" i="3"/>
  <c r="EH136" i="3"/>
  <c r="DZ136" i="3"/>
  <c r="DR136" i="3"/>
  <c r="DJ136" i="3"/>
  <c r="DB136" i="3"/>
  <c r="CT136" i="3"/>
  <c r="CL136" i="3"/>
  <c r="CD136" i="3"/>
  <c r="BV136" i="3"/>
  <c r="BN136" i="3"/>
  <c r="BF136" i="3"/>
  <c r="AX136" i="3"/>
  <c r="AP136" i="3"/>
  <c r="AH136" i="3"/>
  <c r="Z136" i="3"/>
  <c r="R136" i="3"/>
  <c r="J136" i="3"/>
  <c r="GR136" i="3"/>
  <c r="GJ136" i="3"/>
  <c r="GB136" i="3"/>
  <c r="FT136" i="3"/>
  <c r="FL136" i="3"/>
  <c r="FD136" i="3"/>
  <c r="EV136" i="3"/>
  <c r="EN136" i="3"/>
  <c r="EF136" i="3"/>
  <c r="DX136" i="3"/>
  <c r="DP136" i="3"/>
  <c r="DH136" i="3"/>
  <c r="CZ136" i="3"/>
  <c r="CR136" i="3"/>
  <c r="CJ136" i="3"/>
  <c r="CB136" i="3"/>
  <c r="BT136" i="3"/>
  <c r="BL136" i="3"/>
  <c r="BD136" i="3"/>
  <c r="AV136" i="3"/>
  <c r="AN136" i="3"/>
  <c r="AF136" i="3"/>
  <c r="X136" i="3"/>
  <c r="P136" i="3"/>
  <c r="H136" i="3"/>
  <c r="GQ136" i="3"/>
  <c r="FK136" i="3"/>
  <c r="EE136" i="3"/>
  <c r="CY136" i="3"/>
  <c r="BS136" i="3"/>
  <c r="AM136" i="3"/>
  <c r="G136" i="3"/>
  <c r="GK136" i="3"/>
  <c r="FE136" i="3"/>
  <c r="DY136" i="3"/>
  <c r="CS136" i="3"/>
  <c r="BM136" i="3"/>
  <c r="AG136" i="3"/>
  <c r="GI136" i="3"/>
  <c r="FC136" i="3"/>
  <c r="DW136" i="3"/>
  <c r="CQ136" i="3"/>
  <c r="BK136" i="3"/>
  <c r="AE136" i="3"/>
  <c r="GC136" i="3"/>
  <c r="EW136" i="3"/>
  <c r="DQ136" i="3"/>
  <c r="CK136" i="3"/>
  <c r="BE136" i="3"/>
  <c r="Y136" i="3"/>
  <c r="GA136" i="3"/>
  <c r="EU136" i="3"/>
  <c r="DO136" i="3"/>
  <c r="CI136" i="3"/>
  <c r="BC136" i="3"/>
  <c r="W136" i="3"/>
  <c r="FU136" i="3"/>
  <c r="EO136" i="3"/>
  <c r="DI136" i="3"/>
  <c r="CC136" i="3"/>
  <c r="AW136" i="3"/>
  <c r="Q136" i="3"/>
  <c r="GY136" i="3"/>
  <c r="FS136" i="3"/>
  <c r="EM136" i="3"/>
  <c r="DG136" i="3"/>
  <c r="CA136" i="3"/>
  <c r="AU136" i="3"/>
  <c r="O136" i="3"/>
  <c r="I136" i="3"/>
  <c r="GS136" i="3"/>
  <c r="FM136" i="3"/>
  <c r="EG136" i="3"/>
  <c r="DA136" i="3"/>
  <c r="BU136" i="3"/>
  <c r="AO136" i="3"/>
  <c r="GS135" i="3"/>
  <c r="GK135" i="3"/>
  <c r="GC135" i="3"/>
  <c r="FU135" i="3"/>
  <c r="FM135" i="3"/>
  <c r="FE135" i="3"/>
  <c r="EW135" i="3"/>
  <c r="EO135" i="3"/>
  <c r="EG135" i="3"/>
  <c r="DY135" i="3"/>
  <c r="DQ135" i="3"/>
  <c r="DI135" i="3"/>
  <c r="DA135" i="3"/>
  <c r="CS135" i="3"/>
  <c r="CK135" i="3"/>
  <c r="CC135" i="3"/>
  <c r="BU135" i="3"/>
  <c r="BM135" i="3"/>
  <c r="BE135" i="3"/>
  <c r="AW135" i="3"/>
  <c r="AO135" i="3"/>
  <c r="AG135" i="3"/>
  <c r="Y135" i="3"/>
  <c r="Q135" i="3"/>
  <c r="I135" i="3"/>
  <c r="GR135" i="3"/>
  <c r="GJ135" i="3"/>
  <c r="GB135" i="3"/>
  <c r="FT135" i="3"/>
  <c r="FL135" i="3"/>
  <c r="FD135" i="3"/>
  <c r="EV135" i="3"/>
  <c r="EN135" i="3"/>
  <c r="EF135" i="3"/>
  <c r="DX135" i="3"/>
  <c r="DP135" i="3"/>
  <c r="DH135" i="3"/>
  <c r="CZ135" i="3"/>
  <c r="CR135" i="3"/>
  <c r="CJ135" i="3"/>
  <c r="CB135" i="3"/>
  <c r="BT135" i="3"/>
  <c r="BL135" i="3"/>
  <c r="BD135" i="3"/>
  <c r="AV135" i="3"/>
  <c r="AN135" i="3"/>
  <c r="AF135" i="3"/>
  <c r="X135" i="3"/>
  <c r="P135" i="3"/>
  <c r="H135" i="3"/>
  <c r="GY135" i="3"/>
  <c r="GQ135" i="3"/>
  <c r="GI135" i="3"/>
  <c r="GA135" i="3"/>
  <c r="FS135" i="3"/>
  <c r="FK135" i="3"/>
  <c r="FC135" i="3"/>
  <c r="EU135" i="3"/>
  <c r="EM135" i="3"/>
  <c r="EE135" i="3"/>
  <c r="DW135" i="3"/>
  <c r="DO135" i="3"/>
  <c r="DG135" i="3"/>
  <c r="CY135" i="3"/>
  <c r="CQ135" i="3"/>
  <c r="CI135" i="3"/>
  <c r="CA135" i="3"/>
  <c r="BS135" i="3"/>
  <c r="BK135" i="3"/>
  <c r="BC135" i="3"/>
  <c r="AU135" i="3"/>
  <c r="AM135" i="3"/>
  <c r="AE135" i="3"/>
  <c r="W135" i="3"/>
  <c r="O135" i="3"/>
  <c r="G135" i="3"/>
  <c r="GX135" i="3"/>
  <c r="GP135" i="3"/>
  <c r="GH135" i="3"/>
  <c r="FZ135" i="3"/>
  <c r="FR135" i="3"/>
  <c r="FJ135" i="3"/>
  <c r="FB135" i="3"/>
  <c r="ET135" i="3"/>
  <c r="EL135" i="3"/>
  <c r="ED135" i="3"/>
  <c r="DV135" i="3"/>
  <c r="DN135" i="3"/>
  <c r="DF135" i="3"/>
  <c r="CX135" i="3"/>
  <c r="CP135" i="3"/>
  <c r="CH135" i="3"/>
  <c r="BZ135" i="3"/>
  <c r="BR135" i="3"/>
  <c r="BJ135" i="3"/>
  <c r="BB135" i="3"/>
  <c r="AT135" i="3"/>
  <c r="AL135" i="3"/>
  <c r="AD135" i="3"/>
  <c r="V135" i="3"/>
  <c r="N135" i="3"/>
  <c r="F135" i="3"/>
  <c r="GW135" i="3"/>
  <c r="GO135" i="3"/>
  <c r="GG135" i="3"/>
  <c r="FY135" i="3"/>
  <c r="FQ135" i="3"/>
  <c r="FI135" i="3"/>
  <c r="FA135" i="3"/>
  <c r="ES135" i="3"/>
  <c r="EK135" i="3"/>
  <c r="EC135" i="3"/>
  <c r="DU135" i="3"/>
  <c r="DM135" i="3"/>
  <c r="DE135" i="3"/>
  <c r="CW135" i="3"/>
  <c r="CO135" i="3"/>
  <c r="CG135" i="3"/>
  <c r="BY135" i="3"/>
  <c r="BQ135" i="3"/>
  <c r="BI135" i="3"/>
  <c r="BA135" i="3"/>
  <c r="AS135" i="3"/>
  <c r="AK135" i="3"/>
  <c r="AC135" i="3"/>
  <c r="U135" i="3"/>
  <c r="M135" i="3"/>
  <c r="E135" i="3"/>
  <c r="GU135" i="3"/>
  <c r="GM135" i="3"/>
  <c r="GE135" i="3"/>
  <c r="FW135" i="3"/>
  <c r="FO135" i="3"/>
  <c r="FG135" i="3"/>
  <c r="EY135" i="3"/>
  <c r="EQ135" i="3"/>
  <c r="EI135" i="3"/>
  <c r="EA135" i="3"/>
  <c r="DS135" i="3"/>
  <c r="DK135" i="3"/>
  <c r="DC135" i="3"/>
  <c r="CU135" i="3"/>
  <c r="CM135" i="3"/>
  <c r="CE135" i="3"/>
  <c r="BW135" i="3"/>
  <c r="BO135" i="3"/>
  <c r="BG135" i="3"/>
  <c r="AY135" i="3"/>
  <c r="AQ135" i="3"/>
  <c r="AI135" i="3"/>
  <c r="AA135" i="3"/>
  <c r="S135" i="3"/>
  <c r="K135" i="3"/>
  <c r="FV135" i="3"/>
  <c r="EP135" i="3"/>
  <c r="DJ135" i="3"/>
  <c r="CD135" i="3"/>
  <c r="AX135" i="3"/>
  <c r="R135" i="3"/>
  <c r="GV135" i="3"/>
  <c r="FP135" i="3"/>
  <c r="EJ135" i="3"/>
  <c r="DD135" i="3"/>
  <c r="BX135" i="3"/>
  <c r="AR135" i="3"/>
  <c r="L135" i="3"/>
  <c r="GT135" i="3"/>
  <c r="FN135" i="3"/>
  <c r="EH135" i="3"/>
  <c r="DB135" i="3"/>
  <c r="BV135" i="3"/>
  <c r="AP135" i="3"/>
  <c r="J135" i="3"/>
  <c r="GN135" i="3"/>
  <c r="FH135" i="3"/>
  <c r="EB135" i="3"/>
  <c r="CV135" i="3"/>
  <c r="BP135" i="3"/>
  <c r="AJ135" i="3"/>
  <c r="GL135" i="3"/>
  <c r="FF135" i="3"/>
  <c r="DZ135" i="3"/>
  <c r="CT135" i="3"/>
  <c r="BN135" i="3"/>
  <c r="AH135" i="3"/>
  <c r="GF135" i="3"/>
  <c r="EZ135" i="3"/>
  <c r="DT135" i="3"/>
  <c r="CN135" i="3"/>
  <c r="BH135" i="3"/>
  <c r="AB135" i="3"/>
  <c r="GD135" i="3"/>
  <c r="EX135" i="3"/>
  <c r="DR135" i="3"/>
  <c r="CL135" i="3"/>
  <c r="BF135" i="3"/>
  <c r="Z135" i="3"/>
  <c r="FX135" i="3"/>
  <c r="ER135" i="3"/>
  <c r="DL135" i="3"/>
  <c r="CF135" i="3"/>
  <c r="AZ135" i="3"/>
  <c r="T135" i="3"/>
  <c r="GV134" i="3"/>
  <c r="GN134" i="3"/>
  <c r="GF134" i="3"/>
  <c r="FX134" i="3"/>
  <c r="FP134" i="3"/>
  <c r="FH134" i="3"/>
  <c r="EZ134" i="3"/>
  <c r="ER134" i="3"/>
  <c r="EJ134" i="3"/>
  <c r="GU134" i="3"/>
  <c r="GM134" i="3"/>
  <c r="GE134" i="3"/>
  <c r="FW134" i="3"/>
  <c r="FO134" i="3"/>
  <c r="FG134" i="3"/>
  <c r="EY134" i="3"/>
  <c r="EQ134" i="3"/>
  <c r="GT134" i="3"/>
  <c r="GL134" i="3"/>
  <c r="GD134" i="3"/>
  <c r="FV134" i="3"/>
  <c r="FN134" i="3"/>
  <c r="FF134" i="3"/>
  <c r="EX134" i="3"/>
  <c r="EP134" i="3"/>
  <c r="GR134" i="3"/>
  <c r="GJ134" i="3"/>
  <c r="GB134" i="3"/>
  <c r="FT134" i="3"/>
  <c r="FL134" i="3"/>
  <c r="FD134" i="3"/>
  <c r="EV134" i="3"/>
  <c r="GX134" i="3"/>
  <c r="GP134" i="3"/>
  <c r="GH134" i="3"/>
  <c r="FZ134" i="3"/>
  <c r="FR134" i="3"/>
  <c r="FJ134" i="3"/>
  <c r="FB134" i="3"/>
  <c r="ET134" i="3"/>
  <c r="EL134" i="3"/>
  <c r="GK134" i="3"/>
  <c r="FQ134" i="3"/>
  <c r="EU134" i="3"/>
  <c r="EG134" i="3"/>
  <c r="DY134" i="3"/>
  <c r="DQ134" i="3"/>
  <c r="DI134" i="3"/>
  <c r="DA134" i="3"/>
  <c r="CS134" i="3"/>
  <c r="CK134" i="3"/>
  <c r="CC134" i="3"/>
  <c r="BU134" i="3"/>
  <c r="BM134" i="3"/>
  <c r="BE134" i="3"/>
  <c r="AW134" i="3"/>
  <c r="AO134" i="3"/>
  <c r="AG134" i="3"/>
  <c r="Y134" i="3"/>
  <c r="Q134" i="3"/>
  <c r="I134" i="3"/>
  <c r="GI134" i="3"/>
  <c r="FM134" i="3"/>
  <c r="ES134" i="3"/>
  <c r="EF134" i="3"/>
  <c r="DX134" i="3"/>
  <c r="DP134" i="3"/>
  <c r="DH134" i="3"/>
  <c r="CZ134" i="3"/>
  <c r="CR134" i="3"/>
  <c r="CJ134" i="3"/>
  <c r="CB134" i="3"/>
  <c r="BT134" i="3"/>
  <c r="BL134" i="3"/>
  <c r="BD134" i="3"/>
  <c r="AV134" i="3"/>
  <c r="AN134" i="3"/>
  <c r="AF134" i="3"/>
  <c r="X134" i="3"/>
  <c r="P134" i="3"/>
  <c r="H134" i="3"/>
  <c r="GG134" i="3"/>
  <c r="FK134" i="3"/>
  <c r="EO134" i="3"/>
  <c r="EE134" i="3"/>
  <c r="DW134" i="3"/>
  <c r="DO134" i="3"/>
  <c r="DG134" i="3"/>
  <c r="CY134" i="3"/>
  <c r="CQ134" i="3"/>
  <c r="CI134" i="3"/>
  <c r="CA134" i="3"/>
  <c r="BS134" i="3"/>
  <c r="BK134" i="3"/>
  <c r="BC134" i="3"/>
  <c r="AU134" i="3"/>
  <c r="AM134" i="3"/>
  <c r="AE134" i="3"/>
  <c r="W134" i="3"/>
  <c r="O134" i="3"/>
  <c r="G134" i="3"/>
  <c r="GY134" i="3"/>
  <c r="GC134" i="3"/>
  <c r="FI134" i="3"/>
  <c r="EN134" i="3"/>
  <c r="ED134" i="3"/>
  <c r="DV134" i="3"/>
  <c r="DN134" i="3"/>
  <c r="DF134" i="3"/>
  <c r="CX134" i="3"/>
  <c r="CP134" i="3"/>
  <c r="CH134" i="3"/>
  <c r="BZ134" i="3"/>
  <c r="BR134" i="3"/>
  <c r="BJ134" i="3"/>
  <c r="BB134" i="3"/>
  <c r="AT134" i="3"/>
  <c r="AL134" i="3"/>
  <c r="AD134" i="3"/>
  <c r="V134" i="3"/>
  <c r="N134" i="3"/>
  <c r="F134" i="3"/>
  <c r="GW134" i="3"/>
  <c r="GA134" i="3"/>
  <c r="FE134" i="3"/>
  <c r="EM134" i="3"/>
  <c r="EC134" i="3"/>
  <c r="DU134" i="3"/>
  <c r="DM134" i="3"/>
  <c r="DE134" i="3"/>
  <c r="CW134" i="3"/>
  <c r="CO134" i="3"/>
  <c r="CG134" i="3"/>
  <c r="BY134" i="3"/>
  <c r="BQ134" i="3"/>
  <c r="BI134" i="3"/>
  <c r="BA134" i="3"/>
  <c r="AS134" i="3"/>
  <c r="AK134" i="3"/>
  <c r="AC134" i="3"/>
  <c r="U134" i="3"/>
  <c r="M134" i="3"/>
  <c r="E134" i="3"/>
  <c r="E201" i="3" s="1"/>
  <c r="GS134" i="3"/>
  <c r="FY134" i="3"/>
  <c r="FC134" i="3"/>
  <c r="EK134" i="3"/>
  <c r="EB134" i="3"/>
  <c r="DT134" i="3"/>
  <c r="DL134" i="3"/>
  <c r="DD134" i="3"/>
  <c r="CV134" i="3"/>
  <c r="CN134" i="3"/>
  <c r="CF134" i="3"/>
  <c r="BX134" i="3"/>
  <c r="BP134" i="3"/>
  <c r="BH134" i="3"/>
  <c r="AZ134" i="3"/>
  <c r="AR134" i="3"/>
  <c r="AJ134" i="3"/>
  <c r="AB134" i="3"/>
  <c r="T134" i="3"/>
  <c r="L134" i="3"/>
  <c r="GQ134" i="3"/>
  <c r="FU134" i="3"/>
  <c r="FA134" i="3"/>
  <c r="EI134" i="3"/>
  <c r="EA134" i="3"/>
  <c r="DS134" i="3"/>
  <c r="DK134" i="3"/>
  <c r="DC134" i="3"/>
  <c r="CU134" i="3"/>
  <c r="CM134" i="3"/>
  <c r="CE134" i="3"/>
  <c r="BW134" i="3"/>
  <c r="BO134" i="3"/>
  <c r="BG134" i="3"/>
  <c r="AY134" i="3"/>
  <c r="AQ134" i="3"/>
  <c r="AI134" i="3"/>
  <c r="AA134" i="3"/>
  <c r="S134" i="3"/>
  <c r="K134" i="3"/>
  <c r="FS134" i="3"/>
  <c r="CL134" i="3"/>
  <c r="Z134" i="3"/>
  <c r="EW134" i="3"/>
  <c r="CD134" i="3"/>
  <c r="R134" i="3"/>
  <c r="EH134" i="3"/>
  <c r="BV134" i="3"/>
  <c r="J134" i="3"/>
  <c r="DZ134" i="3"/>
  <c r="BN134" i="3"/>
  <c r="DR134" i="3"/>
  <c r="BF134" i="3"/>
  <c r="DJ134" i="3"/>
  <c r="AX134" i="3"/>
  <c r="DB134" i="3"/>
  <c r="AP134" i="3"/>
  <c r="AH134" i="3"/>
  <c r="GO134" i="3"/>
  <c r="CT134" i="3"/>
  <c r="B202" i="3"/>
  <c r="E202" i="3"/>
  <c r="E203" i="3"/>
  <c r="B203" i="3"/>
  <c r="B201" i="3"/>
  <c r="B133" i="3"/>
  <c r="B131" i="3"/>
  <c r="GV133" i="3" l="1"/>
  <c r="GN133" i="3"/>
  <c r="GF133" i="3"/>
  <c r="FX133" i="3"/>
  <c r="FP133" i="3"/>
  <c r="FH133" i="3"/>
  <c r="EZ133" i="3"/>
  <c r="ER133" i="3"/>
  <c r="EJ133" i="3"/>
  <c r="EB133" i="3"/>
  <c r="DT133" i="3"/>
  <c r="DL133" i="3"/>
  <c r="DD133" i="3"/>
  <c r="CV133" i="3"/>
  <c r="CN133" i="3"/>
  <c r="CF133" i="3"/>
  <c r="BX133" i="3"/>
  <c r="BP133" i="3"/>
  <c r="BH133" i="3"/>
  <c r="AZ133" i="3"/>
  <c r="AR133" i="3"/>
  <c r="AJ133" i="3"/>
  <c r="AB133" i="3"/>
  <c r="T133" i="3"/>
  <c r="L133" i="3"/>
  <c r="GU133" i="3"/>
  <c r="GM133" i="3"/>
  <c r="GE133" i="3"/>
  <c r="FW133" i="3"/>
  <c r="FO133" i="3"/>
  <c r="FG133" i="3"/>
  <c r="EY133" i="3"/>
  <c r="EQ133" i="3"/>
  <c r="EI133" i="3"/>
  <c r="EA133" i="3"/>
  <c r="DS133" i="3"/>
  <c r="DK133" i="3"/>
  <c r="DC133" i="3"/>
  <c r="CU133" i="3"/>
  <c r="CM133" i="3"/>
  <c r="CE133" i="3"/>
  <c r="BW133" i="3"/>
  <c r="BO133" i="3"/>
  <c r="BG133" i="3"/>
  <c r="AY133" i="3"/>
  <c r="AQ133" i="3"/>
  <c r="AI133" i="3"/>
  <c r="AA133" i="3"/>
  <c r="S133" i="3"/>
  <c r="K133" i="3"/>
  <c r="GT133" i="3"/>
  <c r="GL133" i="3"/>
  <c r="GD133" i="3"/>
  <c r="FV133" i="3"/>
  <c r="FN133" i="3"/>
  <c r="FF133" i="3"/>
  <c r="EX133" i="3"/>
  <c r="EP133" i="3"/>
  <c r="EH133" i="3"/>
  <c r="DZ133" i="3"/>
  <c r="DR133" i="3"/>
  <c r="DJ133" i="3"/>
  <c r="DB133" i="3"/>
  <c r="CT133" i="3"/>
  <c r="CL133" i="3"/>
  <c r="CD133" i="3"/>
  <c r="BV133" i="3"/>
  <c r="BN133" i="3"/>
  <c r="BF133" i="3"/>
  <c r="AX133" i="3"/>
  <c r="AP133" i="3"/>
  <c r="AH133" i="3"/>
  <c r="Z133" i="3"/>
  <c r="R133" i="3"/>
  <c r="J133" i="3"/>
  <c r="GS133" i="3"/>
  <c r="GK133" i="3"/>
  <c r="GC133" i="3"/>
  <c r="FU133" i="3"/>
  <c r="FM133" i="3"/>
  <c r="FE133" i="3"/>
  <c r="EW133" i="3"/>
  <c r="EO133" i="3"/>
  <c r="EG133" i="3"/>
  <c r="DY133" i="3"/>
  <c r="DQ133" i="3"/>
  <c r="DI133" i="3"/>
  <c r="DA133" i="3"/>
  <c r="CS133" i="3"/>
  <c r="CK133" i="3"/>
  <c r="CC133" i="3"/>
  <c r="BU133" i="3"/>
  <c r="BM133" i="3"/>
  <c r="BE133" i="3"/>
  <c r="AW133" i="3"/>
  <c r="AO133" i="3"/>
  <c r="AG133" i="3"/>
  <c r="Y133" i="3"/>
  <c r="Q133" i="3"/>
  <c r="I133" i="3"/>
  <c r="GR133" i="3"/>
  <c r="GJ133" i="3"/>
  <c r="GB133" i="3"/>
  <c r="FT133" i="3"/>
  <c r="FL133" i="3"/>
  <c r="FD133" i="3"/>
  <c r="EV133" i="3"/>
  <c r="EN133" i="3"/>
  <c r="EF133" i="3"/>
  <c r="DX133" i="3"/>
  <c r="DP133" i="3"/>
  <c r="DH133" i="3"/>
  <c r="CZ133" i="3"/>
  <c r="CR133" i="3"/>
  <c r="CJ133" i="3"/>
  <c r="CB133" i="3"/>
  <c r="BT133" i="3"/>
  <c r="BL133" i="3"/>
  <c r="BD133" i="3"/>
  <c r="AV133" i="3"/>
  <c r="AN133" i="3"/>
  <c r="AF133" i="3"/>
  <c r="X133" i="3"/>
  <c r="P133" i="3"/>
  <c r="H133" i="3"/>
  <c r="GY133" i="3"/>
  <c r="GQ133" i="3"/>
  <c r="GI133" i="3"/>
  <c r="GA133" i="3"/>
  <c r="FS133" i="3"/>
  <c r="FK133" i="3"/>
  <c r="FC133" i="3"/>
  <c r="EU133" i="3"/>
  <c r="EM133" i="3"/>
  <c r="EE133" i="3"/>
  <c r="DW133" i="3"/>
  <c r="DO133" i="3"/>
  <c r="DG133" i="3"/>
  <c r="CY133" i="3"/>
  <c r="CQ133" i="3"/>
  <c r="CI133" i="3"/>
  <c r="CA133" i="3"/>
  <c r="BS133" i="3"/>
  <c r="BK133" i="3"/>
  <c r="BC133" i="3"/>
  <c r="AU133" i="3"/>
  <c r="AM133" i="3"/>
  <c r="AE133" i="3"/>
  <c r="W133" i="3"/>
  <c r="O133" i="3"/>
  <c r="G133" i="3"/>
  <c r="GX133" i="3"/>
  <c r="GP133" i="3"/>
  <c r="GH133" i="3"/>
  <c r="FZ133" i="3"/>
  <c r="FR133" i="3"/>
  <c r="FJ133" i="3"/>
  <c r="FB133" i="3"/>
  <c r="ET133" i="3"/>
  <c r="EL133" i="3"/>
  <c r="ED133" i="3"/>
  <c r="DV133" i="3"/>
  <c r="DN133" i="3"/>
  <c r="DF133" i="3"/>
  <c r="CX133" i="3"/>
  <c r="CP133" i="3"/>
  <c r="CH133" i="3"/>
  <c r="BZ133" i="3"/>
  <c r="BR133" i="3"/>
  <c r="BJ133" i="3"/>
  <c r="BB133" i="3"/>
  <c r="AT133" i="3"/>
  <c r="AL133" i="3"/>
  <c r="AD133" i="3"/>
  <c r="V133" i="3"/>
  <c r="N133" i="3"/>
  <c r="F133" i="3"/>
  <c r="FI133" i="3"/>
  <c r="CW133" i="3"/>
  <c r="AK133" i="3"/>
  <c r="FA133" i="3"/>
  <c r="CO133" i="3"/>
  <c r="AC133" i="3"/>
  <c r="ES133" i="3"/>
  <c r="CG133" i="3"/>
  <c r="U133" i="3"/>
  <c r="GW133" i="3"/>
  <c r="EK133" i="3"/>
  <c r="BY133" i="3"/>
  <c r="M133" i="3"/>
  <c r="GO133" i="3"/>
  <c r="EC133" i="3"/>
  <c r="BQ133" i="3"/>
  <c r="E133" i="3"/>
  <c r="E200" i="3" s="1"/>
  <c r="GG133" i="3"/>
  <c r="DU133" i="3"/>
  <c r="BI133" i="3"/>
  <c r="FY133" i="3"/>
  <c r="DM133" i="3"/>
  <c r="BA133" i="3"/>
  <c r="FQ133" i="3"/>
  <c r="DE133" i="3"/>
  <c r="AS133" i="3"/>
  <c r="GS131" i="3"/>
  <c r="GK131" i="3"/>
  <c r="GC131" i="3"/>
  <c r="FU131" i="3"/>
  <c r="FM131" i="3"/>
  <c r="FE131" i="3"/>
  <c r="EW131" i="3"/>
  <c r="EO131" i="3"/>
  <c r="EG131" i="3"/>
  <c r="DY131" i="3"/>
  <c r="DQ131" i="3"/>
  <c r="DI131" i="3"/>
  <c r="DA131" i="3"/>
  <c r="CS131" i="3"/>
  <c r="CK131" i="3"/>
  <c r="CC131" i="3"/>
  <c r="BU131" i="3"/>
  <c r="BM131" i="3"/>
  <c r="BE131" i="3"/>
  <c r="AW131" i="3"/>
  <c r="AO131" i="3"/>
  <c r="AG131" i="3"/>
  <c r="Y131" i="3"/>
  <c r="Q131" i="3"/>
  <c r="I131" i="3"/>
  <c r="GR131" i="3"/>
  <c r="GJ131" i="3"/>
  <c r="GB131" i="3"/>
  <c r="FT131" i="3"/>
  <c r="FL131" i="3"/>
  <c r="FD131" i="3"/>
  <c r="EV131" i="3"/>
  <c r="EN131" i="3"/>
  <c r="EF131" i="3"/>
  <c r="DX131" i="3"/>
  <c r="DP131" i="3"/>
  <c r="DH131" i="3"/>
  <c r="CZ131" i="3"/>
  <c r="CR131" i="3"/>
  <c r="CJ131" i="3"/>
  <c r="CB131" i="3"/>
  <c r="BT131" i="3"/>
  <c r="BL131" i="3"/>
  <c r="BD131" i="3"/>
  <c r="AV131" i="3"/>
  <c r="AN131" i="3"/>
  <c r="AF131" i="3"/>
  <c r="X131" i="3"/>
  <c r="P131" i="3"/>
  <c r="H131" i="3"/>
  <c r="GY131" i="3"/>
  <c r="GQ131" i="3"/>
  <c r="GI131" i="3"/>
  <c r="GA131" i="3"/>
  <c r="FS131" i="3"/>
  <c r="FK131" i="3"/>
  <c r="FC131" i="3"/>
  <c r="EU131" i="3"/>
  <c r="EM131" i="3"/>
  <c r="EE131" i="3"/>
  <c r="DW131" i="3"/>
  <c r="DO131" i="3"/>
  <c r="DG131" i="3"/>
  <c r="CY131" i="3"/>
  <c r="CQ131" i="3"/>
  <c r="CI131" i="3"/>
  <c r="CA131" i="3"/>
  <c r="BS131" i="3"/>
  <c r="BK131" i="3"/>
  <c r="BC131" i="3"/>
  <c r="AU131" i="3"/>
  <c r="AM131" i="3"/>
  <c r="AE131" i="3"/>
  <c r="W131" i="3"/>
  <c r="O131" i="3"/>
  <c r="G131" i="3"/>
  <c r="GX131" i="3"/>
  <c r="GP131" i="3"/>
  <c r="GH131" i="3"/>
  <c r="FZ131" i="3"/>
  <c r="FR131" i="3"/>
  <c r="FJ131" i="3"/>
  <c r="FB131" i="3"/>
  <c r="ET131" i="3"/>
  <c r="EL131" i="3"/>
  <c r="ED131" i="3"/>
  <c r="DV131" i="3"/>
  <c r="DN131" i="3"/>
  <c r="DF131" i="3"/>
  <c r="CX131" i="3"/>
  <c r="CP131" i="3"/>
  <c r="CH131" i="3"/>
  <c r="BZ131" i="3"/>
  <c r="BR131" i="3"/>
  <c r="BJ131" i="3"/>
  <c r="BB131" i="3"/>
  <c r="AT131" i="3"/>
  <c r="AL131" i="3"/>
  <c r="AD131" i="3"/>
  <c r="V131" i="3"/>
  <c r="N131" i="3"/>
  <c r="F131" i="3"/>
  <c r="GW131" i="3"/>
  <c r="GO131" i="3"/>
  <c r="GG131" i="3"/>
  <c r="FY131" i="3"/>
  <c r="FQ131" i="3"/>
  <c r="FI131" i="3"/>
  <c r="FA131" i="3"/>
  <c r="ES131" i="3"/>
  <c r="EK131" i="3"/>
  <c r="EC131" i="3"/>
  <c r="DU131" i="3"/>
  <c r="DM131" i="3"/>
  <c r="DE131" i="3"/>
  <c r="CW131" i="3"/>
  <c r="CO131" i="3"/>
  <c r="CG131" i="3"/>
  <c r="BY131" i="3"/>
  <c r="BQ131" i="3"/>
  <c r="BI131" i="3"/>
  <c r="BA131" i="3"/>
  <c r="AS131" i="3"/>
  <c r="AK131" i="3"/>
  <c r="AC131" i="3"/>
  <c r="U131" i="3"/>
  <c r="M131" i="3"/>
  <c r="E131" i="3"/>
  <c r="GV131" i="3"/>
  <c r="GN131" i="3"/>
  <c r="GF131" i="3"/>
  <c r="FX131" i="3"/>
  <c r="FP131" i="3"/>
  <c r="FH131" i="3"/>
  <c r="EZ131" i="3"/>
  <c r="ER131" i="3"/>
  <c r="EJ131" i="3"/>
  <c r="EB131" i="3"/>
  <c r="DT131" i="3"/>
  <c r="DL131" i="3"/>
  <c r="DD131" i="3"/>
  <c r="CV131" i="3"/>
  <c r="CN131" i="3"/>
  <c r="CF131" i="3"/>
  <c r="BX131" i="3"/>
  <c r="BP131" i="3"/>
  <c r="BH131" i="3"/>
  <c r="AZ131" i="3"/>
  <c r="AR131" i="3"/>
  <c r="AJ131" i="3"/>
  <c r="AB131" i="3"/>
  <c r="T131" i="3"/>
  <c r="L131" i="3"/>
  <c r="GU131" i="3"/>
  <c r="GM131" i="3"/>
  <c r="GE131" i="3"/>
  <c r="FW131" i="3"/>
  <c r="FO131" i="3"/>
  <c r="FG131" i="3"/>
  <c r="EY131" i="3"/>
  <c r="EQ131" i="3"/>
  <c r="EI131" i="3"/>
  <c r="EA131" i="3"/>
  <c r="DS131" i="3"/>
  <c r="DK131" i="3"/>
  <c r="DC131" i="3"/>
  <c r="CU131" i="3"/>
  <c r="CM131" i="3"/>
  <c r="CE131" i="3"/>
  <c r="BW131" i="3"/>
  <c r="BO131" i="3"/>
  <c r="BG131" i="3"/>
  <c r="AY131" i="3"/>
  <c r="AQ131" i="3"/>
  <c r="AI131" i="3"/>
  <c r="AA131" i="3"/>
  <c r="S131" i="3"/>
  <c r="K131" i="3"/>
  <c r="GD131" i="3"/>
  <c r="DR131" i="3"/>
  <c r="BF131" i="3"/>
  <c r="FV131" i="3"/>
  <c r="DJ131" i="3"/>
  <c r="AX131" i="3"/>
  <c r="FN131" i="3"/>
  <c r="DB131" i="3"/>
  <c r="AP131" i="3"/>
  <c r="FF131" i="3"/>
  <c r="CT131" i="3"/>
  <c r="AH131" i="3"/>
  <c r="EX131" i="3"/>
  <c r="CL131" i="3"/>
  <c r="Z131" i="3"/>
  <c r="EP131" i="3"/>
  <c r="CD131" i="3"/>
  <c r="R131" i="3"/>
  <c r="GT131" i="3"/>
  <c r="EH131" i="3"/>
  <c r="BV131" i="3"/>
  <c r="J131" i="3"/>
  <c r="BN131" i="3"/>
  <c r="GL131" i="3"/>
  <c r="DZ131" i="3"/>
  <c r="F203" i="3"/>
  <c r="G203" i="3" s="1"/>
  <c r="H203" i="3" s="1"/>
  <c r="I203" i="3" s="1"/>
  <c r="J203" i="3" s="1"/>
  <c r="K203" i="3" s="1"/>
  <c r="L203" i="3" s="1"/>
  <c r="M203" i="3" s="1"/>
  <c r="N203" i="3" s="1"/>
  <c r="O203" i="3" s="1"/>
  <c r="P203" i="3" s="1"/>
  <c r="Q203" i="3" s="1"/>
  <c r="R203" i="3" s="1"/>
  <c r="S203" i="3" s="1"/>
  <c r="T203" i="3" s="1"/>
  <c r="U203" i="3" s="1"/>
  <c r="V203" i="3" s="1"/>
  <c r="W203" i="3" s="1"/>
  <c r="X203" i="3" s="1"/>
  <c r="Y203" i="3" s="1"/>
  <c r="Z203" i="3" s="1"/>
  <c r="AA203" i="3" s="1"/>
  <c r="AB203" i="3" s="1"/>
  <c r="AC203" i="3" s="1"/>
  <c r="AD203" i="3" s="1"/>
  <c r="AE203" i="3" s="1"/>
  <c r="AF203" i="3" s="1"/>
  <c r="AG203" i="3" s="1"/>
  <c r="AH203" i="3" s="1"/>
  <c r="AI203" i="3" s="1"/>
  <c r="AJ203" i="3" s="1"/>
  <c r="AK203" i="3" s="1"/>
  <c r="AL203" i="3" s="1"/>
  <c r="AM203" i="3" s="1"/>
  <c r="AN203" i="3" s="1"/>
  <c r="AO203" i="3" s="1"/>
  <c r="AP203" i="3" s="1"/>
  <c r="AQ203" i="3" s="1"/>
  <c r="AR203" i="3" s="1"/>
  <c r="AS203" i="3" s="1"/>
  <c r="AT203" i="3" s="1"/>
  <c r="AU203" i="3" s="1"/>
  <c r="AV203" i="3" s="1"/>
  <c r="AW203" i="3" s="1"/>
  <c r="AX203" i="3" s="1"/>
  <c r="AY203" i="3" s="1"/>
  <c r="AZ203" i="3" s="1"/>
  <c r="BA203" i="3" s="1"/>
  <c r="BB203" i="3" s="1"/>
  <c r="BC203" i="3" s="1"/>
  <c r="BD203" i="3" s="1"/>
  <c r="BE203" i="3" s="1"/>
  <c r="BF203" i="3" s="1"/>
  <c r="BG203" i="3" s="1"/>
  <c r="BH203" i="3" s="1"/>
  <c r="BI203" i="3" s="1"/>
  <c r="BJ203" i="3" s="1"/>
  <c r="BK203" i="3" s="1"/>
  <c r="BL203" i="3" s="1"/>
  <c r="BM203" i="3" s="1"/>
  <c r="BN203" i="3" s="1"/>
  <c r="BO203" i="3" s="1"/>
  <c r="BP203" i="3" s="1"/>
  <c r="BQ203" i="3" s="1"/>
  <c r="BR203" i="3" s="1"/>
  <c r="BS203" i="3" s="1"/>
  <c r="BT203" i="3" s="1"/>
  <c r="BU203" i="3" s="1"/>
  <c r="BV203" i="3" s="1"/>
  <c r="BW203" i="3" s="1"/>
  <c r="BX203" i="3" s="1"/>
  <c r="BY203" i="3" s="1"/>
  <c r="BZ203" i="3" s="1"/>
  <c r="CA203" i="3" s="1"/>
  <c r="CB203" i="3" s="1"/>
  <c r="CC203" i="3" s="1"/>
  <c r="CD203" i="3" s="1"/>
  <c r="CE203" i="3" s="1"/>
  <c r="CF203" i="3" s="1"/>
  <c r="CG203" i="3" s="1"/>
  <c r="CH203" i="3" s="1"/>
  <c r="CI203" i="3" s="1"/>
  <c r="CJ203" i="3" s="1"/>
  <c r="CK203" i="3" s="1"/>
  <c r="CL203" i="3" s="1"/>
  <c r="CM203" i="3" s="1"/>
  <c r="CN203" i="3" s="1"/>
  <c r="CO203" i="3" s="1"/>
  <c r="CP203" i="3" s="1"/>
  <c r="CQ203" i="3" s="1"/>
  <c r="CR203" i="3" s="1"/>
  <c r="CS203" i="3" s="1"/>
  <c r="CT203" i="3" s="1"/>
  <c r="CU203" i="3" s="1"/>
  <c r="CV203" i="3" s="1"/>
  <c r="CW203" i="3" s="1"/>
  <c r="CX203" i="3" s="1"/>
  <c r="CY203" i="3" s="1"/>
  <c r="CZ203" i="3" s="1"/>
  <c r="DA203" i="3" s="1"/>
  <c r="DB203" i="3" s="1"/>
  <c r="DC203" i="3" s="1"/>
  <c r="DD203" i="3" s="1"/>
  <c r="DE203" i="3" s="1"/>
  <c r="DF203" i="3" s="1"/>
  <c r="DG203" i="3" s="1"/>
  <c r="DH203" i="3" s="1"/>
  <c r="DI203" i="3" s="1"/>
  <c r="DJ203" i="3" s="1"/>
  <c r="DK203" i="3" s="1"/>
  <c r="DL203" i="3" s="1"/>
  <c r="DM203" i="3" s="1"/>
  <c r="DN203" i="3" s="1"/>
  <c r="DO203" i="3" s="1"/>
  <c r="DP203" i="3" s="1"/>
  <c r="DQ203" i="3" s="1"/>
  <c r="DR203" i="3" s="1"/>
  <c r="DS203" i="3" s="1"/>
  <c r="DT203" i="3" s="1"/>
  <c r="DU203" i="3" s="1"/>
  <c r="DV203" i="3" s="1"/>
  <c r="DW203" i="3" s="1"/>
  <c r="DX203" i="3" s="1"/>
  <c r="DY203" i="3" s="1"/>
  <c r="DZ203" i="3" s="1"/>
  <c r="EA203" i="3" s="1"/>
  <c r="EB203" i="3" s="1"/>
  <c r="EC203" i="3" s="1"/>
  <c r="ED203" i="3" s="1"/>
  <c r="EE203" i="3" s="1"/>
  <c r="EF203" i="3" s="1"/>
  <c r="EG203" i="3" s="1"/>
  <c r="EH203" i="3" s="1"/>
  <c r="EI203" i="3" s="1"/>
  <c r="EJ203" i="3" s="1"/>
  <c r="EK203" i="3" s="1"/>
  <c r="EL203" i="3" s="1"/>
  <c r="EM203" i="3" s="1"/>
  <c r="EN203" i="3" s="1"/>
  <c r="EO203" i="3" s="1"/>
  <c r="EP203" i="3" s="1"/>
  <c r="EQ203" i="3" s="1"/>
  <c r="ER203" i="3" s="1"/>
  <c r="ES203" i="3" s="1"/>
  <c r="ET203" i="3" s="1"/>
  <c r="EU203" i="3" s="1"/>
  <c r="EV203" i="3" s="1"/>
  <c r="EW203" i="3" s="1"/>
  <c r="EX203" i="3" s="1"/>
  <c r="EY203" i="3" s="1"/>
  <c r="EZ203" i="3" s="1"/>
  <c r="FA203" i="3" s="1"/>
  <c r="FB203" i="3" s="1"/>
  <c r="FC203" i="3" s="1"/>
  <c r="FD203" i="3" s="1"/>
  <c r="FE203" i="3" s="1"/>
  <c r="FF203" i="3" s="1"/>
  <c r="FG203" i="3" s="1"/>
  <c r="FH203" i="3" s="1"/>
  <c r="FI203" i="3" s="1"/>
  <c r="FJ203" i="3" s="1"/>
  <c r="FK203" i="3" s="1"/>
  <c r="FL203" i="3" s="1"/>
  <c r="FM203" i="3" s="1"/>
  <c r="FN203" i="3" s="1"/>
  <c r="FO203" i="3" s="1"/>
  <c r="FP203" i="3" s="1"/>
  <c r="FQ203" i="3" s="1"/>
  <c r="FR203" i="3" s="1"/>
  <c r="FS203" i="3" s="1"/>
  <c r="FT203" i="3" s="1"/>
  <c r="FU203" i="3" s="1"/>
  <c r="FV203" i="3" s="1"/>
  <c r="FW203" i="3" s="1"/>
  <c r="FX203" i="3" s="1"/>
  <c r="FY203" i="3" s="1"/>
  <c r="FZ203" i="3" s="1"/>
  <c r="GA203" i="3" s="1"/>
  <c r="GB203" i="3" s="1"/>
  <c r="GC203" i="3" s="1"/>
  <c r="GD203" i="3" s="1"/>
  <c r="GE203" i="3" s="1"/>
  <c r="GF203" i="3" s="1"/>
  <c r="GG203" i="3" s="1"/>
  <c r="GH203" i="3" s="1"/>
  <c r="GI203" i="3" s="1"/>
  <c r="GJ203" i="3" s="1"/>
  <c r="GK203" i="3" s="1"/>
  <c r="GL203" i="3" s="1"/>
  <c r="GM203" i="3" s="1"/>
  <c r="GN203" i="3" s="1"/>
  <c r="GO203" i="3" s="1"/>
  <c r="GP203" i="3" s="1"/>
  <c r="GQ203" i="3" s="1"/>
  <c r="GR203" i="3" s="1"/>
  <c r="GS203" i="3" s="1"/>
  <c r="GT203" i="3" s="1"/>
  <c r="GU203" i="3" s="1"/>
  <c r="GV203" i="3" s="1"/>
  <c r="GW203" i="3" s="1"/>
  <c r="GX203" i="3" s="1"/>
  <c r="GY203" i="3" s="1"/>
  <c r="F201" i="3"/>
  <c r="G201" i="3" s="1"/>
  <c r="H201" i="3" s="1"/>
  <c r="I201" i="3" s="1"/>
  <c r="J201" i="3" s="1"/>
  <c r="K201" i="3" s="1"/>
  <c r="L201" i="3" s="1"/>
  <c r="M201" i="3" s="1"/>
  <c r="N201" i="3" s="1"/>
  <c r="O201" i="3" s="1"/>
  <c r="P201" i="3" s="1"/>
  <c r="Q201" i="3" s="1"/>
  <c r="R201" i="3" s="1"/>
  <c r="S201" i="3" s="1"/>
  <c r="T201" i="3" s="1"/>
  <c r="U201" i="3" s="1"/>
  <c r="V201" i="3" s="1"/>
  <c r="W201" i="3" s="1"/>
  <c r="X201" i="3" s="1"/>
  <c r="Y201" i="3" s="1"/>
  <c r="Z201" i="3" s="1"/>
  <c r="AA201" i="3" s="1"/>
  <c r="AB201" i="3" s="1"/>
  <c r="AC201" i="3" s="1"/>
  <c r="AD201" i="3" s="1"/>
  <c r="AE201" i="3" s="1"/>
  <c r="AF201" i="3" s="1"/>
  <c r="AG201" i="3" s="1"/>
  <c r="AH201" i="3" s="1"/>
  <c r="AI201" i="3" s="1"/>
  <c r="AJ201" i="3" s="1"/>
  <c r="AK201" i="3" s="1"/>
  <c r="AL201" i="3" s="1"/>
  <c r="AM201" i="3" s="1"/>
  <c r="AN201" i="3" s="1"/>
  <c r="AO201" i="3" s="1"/>
  <c r="AP201" i="3" s="1"/>
  <c r="AQ201" i="3" s="1"/>
  <c r="AR201" i="3" s="1"/>
  <c r="AS201" i="3" s="1"/>
  <c r="AT201" i="3" s="1"/>
  <c r="AU201" i="3" s="1"/>
  <c r="AV201" i="3" s="1"/>
  <c r="AW201" i="3" s="1"/>
  <c r="AX201" i="3" s="1"/>
  <c r="AY201" i="3" s="1"/>
  <c r="AZ201" i="3" s="1"/>
  <c r="BA201" i="3" s="1"/>
  <c r="BB201" i="3" s="1"/>
  <c r="BC201" i="3" s="1"/>
  <c r="BD201" i="3" s="1"/>
  <c r="BE201" i="3" s="1"/>
  <c r="BF201" i="3" s="1"/>
  <c r="BG201" i="3" s="1"/>
  <c r="BH201" i="3" s="1"/>
  <c r="BI201" i="3" s="1"/>
  <c r="BJ201" i="3" s="1"/>
  <c r="BK201" i="3" s="1"/>
  <c r="BL201" i="3" s="1"/>
  <c r="BM201" i="3" s="1"/>
  <c r="BN201" i="3" s="1"/>
  <c r="BO201" i="3" s="1"/>
  <c r="BP201" i="3" s="1"/>
  <c r="BQ201" i="3" s="1"/>
  <c r="BR201" i="3" s="1"/>
  <c r="BS201" i="3" s="1"/>
  <c r="BT201" i="3" s="1"/>
  <c r="BU201" i="3" s="1"/>
  <c r="BV201" i="3" s="1"/>
  <c r="BW201" i="3" s="1"/>
  <c r="BX201" i="3" s="1"/>
  <c r="BY201" i="3" s="1"/>
  <c r="BZ201" i="3" s="1"/>
  <c r="CA201" i="3" s="1"/>
  <c r="CB201" i="3" s="1"/>
  <c r="CC201" i="3" s="1"/>
  <c r="CD201" i="3" s="1"/>
  <c r="CE201" i="3" s="1"/>
  <c r="CF201" i="3" s="1"/>
  <c r="CG201" i="3" s="1"/>
  <c r="CH201" i="3" s="1"/>
  <c r="CI201" i="3" s="1"/>
  <c r="CJ201" i="3" s="1"/>
  <c r="CK201" i="3" s="1"/>
  <c r="CL201" i="3" s="1"/>
  <c r="CM201" i="3" s="1"/>
  <c r="CN201" i="3" s="1"/>
  <c r="CO201" i="3" s="1"/>
  <c r="CP201" i="3" s="1"/>
  <c r="CQ201" i="3" s="1"/>
  <c r="CR201" i="3" s="1"/>
  <c r="CS201" i="3" s="1"/>
  <c r="CT201" i="3" s="1"/>
  <c r="CU201" i="3" s="1"/>
  <c r="CV201" i="3" s="1"/>
  <c r="CW201" i="3" s="1"/>
  <c r="CX201" i="3" s="1"/>
  <c r="CY201" i="3" s="1"/>
  <c r="CZ201" i="3" s="1"/>
  <c r="DA201" i="3" s="1"/>
  <c r="DB201" i="3" s="1"/>
  <c r="DC201" i="3" s="1"/>
  <c r="DD201" i="3" s="1"/>
  <c r="DE201" i="3" s="1"/>
  <c r="DF201" i="3" s="1"/>
  <c r="DG201" i="3" s="1"/>
  <c r="DH201" i="3" s="1"/>
  <c r="DI201" i="3" s="1"/>
  <c r="DJ201" i="3" s="1"/>
  <c r="DK201" i="3" s="1"/>
  <c r="DL201" i="3" s="1"/>
  <c r="DM201" i="3" s="1"/>
  <c r="DN201" i="3" s="1"/>
  <c r="DO201" i="3" s="1"/>
  <c r="DP201" i="3" s="1"/>
  <c r="DQ201" i="3" s="1"/>
  <c r="DR201" i="3" s="1"/>
  <c r="DS201" i="3" s="1"/>
  <c r="DT201" i="3" s="1"/>
  <c r="DU201" i="3" s="1"/>
  <c r="DV201" i="3" s="1"/>
  <c r="DW201" i="3" s="1"/>
  <c r="DX201" i="3" s="1"/>
  <c r="DY201" i="3" s="1"/>
  <c r="DZ201" i="3" s="1"/>
  <c r="EA201" i="3" s="1"/>
  <c r="EB201" i="3" s="1"/>
  <c r="EC201" i="3" s="1"/>
  <c r="ED201" i="3" s="1"/>
  <c r="EE201" i="3" s="1"/>
  <c r="EF201" i="3" s="1"/>
  <c r="EG201" i="3" s="1"/>
  <c r="EH201" i="3" s="1"/>
  <c r="EI201" i="3" s="1"/>
  <c r="EJ201" i="3" s="1"/>
  <c r="EK201" i="3" s="1"/>
  <c r="EL201" i="3" s="1"/>
  <c r="EM201" i="3" s="1"/>
  <c r="EN201" i="3" s="1"/>
  <c r="EO201" i="3" s="1"/>
  <c r="EP201" i="3" s="1"/>
  <c r="EQ201" i="3" s="1"/>
  <c r="ER201" i="3" s="1"/>
  <c r="ES201" i="3" s="1"/>
  <c r="ET201" i="3" s="1"/>
  <c r="EU201" i="3" s="1"/>
  <c r="EV201" i="3" s="1"/>
  <c r="EW201" i="3" s="1"/>
  <c r="EX201" i="3" s="1"/>
  <c r="EY201" i="3" s="1"/>
  <c r="EZ201" i="3" s="1"/>
  <c r="FA201" i="3" s="1"/>
  <c r="FB201" i="3" s="1"/>
  <c r="FC201" i="3" s="1"/>
  <c r="FD201" i="3" s="1"/>
  <c r="FE201" i="3" s="1"/>
  <c r="FF201" i="3" s="1"/>
  <c r="FG201" i="3" s="1"/>
  <c r="FH201" i="3" s="1"/>
  <c r="FI201" i="3" s="1"/>
  <c r="FJ201" i="3" s="1"/>
  <c r="FK201" i="3" s="1"/>
  <c r="FL201" i="3" s="1"/>
  <c r="FM201" i="3" s="1"/>
  <c r="FN201" i="3" s="1"/>
  <c r="FO201" i="3" s="1"/>
  <c r="FP201" i="3" s="1"/>
  <c r="FQ201" i="3" s="1"/>
  <c r="FR201" i="3" s="1"/>
  <c r="FS201" i="3" s="1"/>
  <c r="FT201" i="3" s="1"/>
  <c r="FU201" i="3" s="1"/>
  <c r="FV201" i="3" s="1"/>
  <c r="FW201" i="3" s="1"/>
  <c r="FX201" i="3" s="1"/>
  <c r="FY201" i="3" s="1"/>
  <c r="FZ201" i="3" s="1"/>
  <c r="GA201" i="3" s="1"/>
  <c r="GB201" i="3" s="1"/>
  <c r="GC201" i="3" s="1"/>
  <c r="GD201" i="3" s="1"/>
  <c r="GE201" i="3" s="1"/>
  <c r="GF201" i="3" s="1"/>
  <c r="GG201" i="3" s="1"/>
  <c r="GH201" i="3" s="1"/>
  <c r="GI201" i="3" s="1"/>
  <c r="GJ201" i="3" s="1"/>
  <c r="GK201" i="3" s="1"/>
  <c r="GL201" i="3" s="1"/>
  <c r="GM201" i="3" s="1"/>
  <c r="GN201" i="3" s="1"/>
  <c r="GO201" i="3" s="1"/>
  <c r="GP201" i="3" s="1"/>
  <c r="GQ201" i="3" s="1"/>
  <c r="GR201" i="3" s="1"/>
  <c r="GS201" i="3" s="1"/>
  <c r="GT201" i="3" s="1"/>
  <c r="GU201" i="3" s="1"/>
  <c r="GV201" i="3" s="1"/>
  <c r="GW201" i="3" s="1"/>
  <c r="GX201" i="3" s="1"/>
  <c r="GY201" i="3" s="1"/>
  <c r="F202" i="3"/>
  <c r="G202" i="3" s="1"/>
  <c r="H202" i="3" s="1"/>
  <c r="I202" i="3" s="1"/>
  <c r="J202" i="3" s="1"/>
  <c r="K202" i="3" s="1"/>
  <c r="L202" i="3" s="1"/>
  <c r="M202" i="3" s="1"/>
  <c r="N202" i="3" s="1"/>
  <c r="O202" i="3" s="1"/>
  <c r="P202" i="3" s="1"/>
  <c r="Q202" i="3" s="1"/>
  <c r="R202" i="3" s="1"/>
  <c r="S202" i="3" s="1"/>
  <c r="T202" i="3" s="1"/>
  <c r="U202" i="3" s="1"/>
  <c r="V202" i="3" s="1"/>
  <c r="W202" i="3" s="1"/>
  <c r="X202" i="3" s="1"/>
  <c r="Y202" i="3" s="1"/>
  <c r="Z202" i="3" s="1"/>
  <c r="AA202" i="3" s="1"/>
  <c r="AB202" i="3" s="1"/>
  <c r="AC202" i="3" s="1"/>
  <c r="AD202" i="3" s="1"/>
  <c r="AE202" i="3" s="1"/>
  <c r="AF202" i="3" s="1"/>
  <c r="AG202" i="3" s="1"/>
  <c r="AH202" i="3" s="1"/>
  <c r="AI202" i="3" s="1"/>
  <c r="AJ202" i="3" s="1"/>
  <c r="AK202" i="3" s="1"/>
  <c r="AL202" i="3" s="1"/>
  <c r="AM202" i="3" s="1"/>
  <c r="AN202" i="3" s="1"/>
  <c r="AO202" i="3" s="1"/>
  <c r="AP202" i="3" s="1"/>
  <c r="AQ202" i="3" s="1"/>
  <c r="AR202" i="3" s="1"/>
  <c r="AS202" i="3" s="1"/>
  <c r="AT202" i="3" s="1"/>
  <c r="AU202" i="3" s="1"/>
  <c r="AV202" i="3" s="1"/>
  <c r="AW202" i="3" s="1"/>
  <c r="AX202" i="3" s="1"/>
  <c r="AY202" i="3" s="1"/>
  <c r="AZ202" i="3" s="1"/>
  <c r="BA202" i="3" s="1"/>
  <c r="BB202" i="3" s="1"/>
  <c r="BC202" i="3" s="1"/>
  <c r="BD202" i="3" s="1"/>
  <c r="BE202" i="3" s="1"/>
  <c r="BF202" i="3" s="1"/>
  <c r="BG202" i="3" s="1"/>
  <c r="BH202" i="3" s="1"/>
  <c r="BI202" i="3" s="1"/>
  <c r="BJ202" i="3" s="1"/>
  <c r="BK202" i="3" s="1"/>
  <c r="BL202" i="3" s="1"/>
  <c r="BM202" i="3" s="1"/>
  <c r="BN202" i="3" s="1"/>
  <c r="BO202" i="3" s="1"/>
  <c r="BP202" i="3" s="1"/>
  <c r="BQ202" i="3" s="1"/>
  <c r="BR202" i="3" s="1"/>
  <c r="BS202" i="3" s="1"/>
  <c r="BT202" i="3" s="1"/>
  <c r="BU202" i="3" s="1"/>
  <c r="BV202" i="3" s="1"/>
  <c r="BW202" i="3" s="1"/>
  <c r="BX202" i="3" s="1"/>
  <c r="BY202" i="3" s="1"/>
  <c r="BZ202" i="3" s="1"/>
  <c r="CA202" i="3" s="1"/>
  <c r="CB202" i="3" s="1"/>
  <c r="CC202" i="3" s="1"/>
  <c r="CD202" i="3" s="1"/>
  <c r="CE202" i="3" s="1"/>
  <c r="CF202" i="3" s="1"/>
  <c r="CG202" i="3" s="1"/>
  <c r="CH202" i="3" s="1"/>
  <c r="CI202" i="3" s="1"/>
  <c r="CJ202" i="3" s="1"/>
  <c r="CK202" i="3" s="1"/>
  <c r="CL202" i="3" s="1"/>
  <c r="CM202" i="3" s="1"/>
  <c r="CN202" i="3" s="1"/>
  <c r="CO202" i="3" s="1"/>
  <c r="CP202" i="3" s="1"/>
  <c r="CQ202" i="3" s="1"/>
  <c r="CR202" i="3" s="1"/>
  <c r="CS202" i="3" s="1"/>
  <c r="CT202" i="3" s="1"/>
  <c r="CU202" i="3" s="1"/>
  <c r="CV202" i="3" s="1"/>
  <c r="CW202" i="3" s="1"/>
  <c r="CX202" i="3" s="1"/>
  <c r="CY202" i="3" s="1"/>
  <c r="CZ202" i="3" s="1"/>
  <c r="DA202" i="3" s="1"/>
  <c r="DB202" i="3" s="1"/>
  <c r="DC202" i="3" s="1"/>
  <c r="DD202" i="3" s="1"/>
  <c r="DE202" i="3" s="1"/>
  <c r="DF202" i="3" s="1"/>
  <c r="DG202" i="3" s="1"/>
  <c r="DH202" i="3" s="1"/>
  <c r="DI202" i="3" s="1"/>
  <c r="DJ202" i="3" s="1"/>
  <c r="DK202" i="3" s="1"/>
  <c r="DL202" i="3" s="1"/>
  <c r="DM202" i="3" s="1"/>
  <c r="DN202" i="3" s="1"/>
  <c r="DO202" i="3" s="1"/>
  <c r="DP202" i="3" s="1"/>
  <c r="DQ202" i="3" s="1"/>
  <c r="DR202" i="3" s="1"/>
  <c r="DS202" i="3" s="1"/>
  <c r="DT202" i="3" s="1"/>
  <c r="DU202" i="3" s="1"/>
  <c r="DV202" i="3" s="1"/>
  <c r="DW202" i="3" s="1"/>
  <c r="DX202" i="3" s="1"/>
  <c r="DY202" i="3" s="1"/>
  <c r="DZ202" i="3" s="1"/>
  <c r="EA202" i="3" s="1"/>
  <c r="EB202" i="3" s="1"/>
  <c r="EC202" i="3" s="1"/>
  <c r="ED202" i="3" s="1"/>
  <c r="EE202" i="3" s="1"/>
  <c r="EF202" i="3" s="1"/>
  <c r="EG202" i="3" s="1"/>
  <c r="EH202" i="3" s="1"/>
  <c r="EI202" i="3" s="1"/>
  <c r="EJ202" i="3" s="1"/>
  <c r="EK202" i="3" s="1"/>
  <c r="EL202" i="3" s="1"/>
  <c r="EM202" i="3" s="1"/>
  <c r="EN202" i="3" s="1"/>
  <c r="EO202" i="3" s="1"/>
  <c r="EP202" i="3" s="1"/>
  <c r="EQ202" i="3" s="1"/>
  <c r="ER202" i="3" s="1"/>
  <c r="ES202" i="3" s="1"/>
  <c r="ET202" i="3" s="1"/>
  <c r="EU202" i="3" s="1"/>
  <c r="EV202" i="3" s="1"/>
  <c r="EW202" i="3" s="1"/>
  <c r="EX202" i="3" s="1"/>
  <c r="EY202" i="3" s="1"/>
  <c r="EZ202" i="3" s="1"/>
  <c r="FA202" i="3" s="1"/>
  <c r="FB202" i="3" s="1"/>
  <c r="FC202" i="3" s="1"/>
  <c r="FD202" i="3" s="1"/>
  <c r="FE202" i="3" s="1"/>
  <c r="FF202" i="3" s="1"/>
  <c r="FG202" i="3" s="1"/>
  <c r="FH202" i="3" s="1"/>
  <c r="FI202" i="3" s="1"/>
  <c r="FJ202" i="3" s="1"/>
  <c r="FK202" i="3" s="1"/>
  <c r="FL202" i="3" s="1"/>
  <c r="FM202" i="3" s="1"/>
  <c r="FN202" i="3" s="1"/>
  <c r="FO202" i="3" s="1"/>
  <c r="FP202" i="3" s="1"/>
  <c r="FQ202" i="3" s="1"/>
  <c r="FR202" i="3" s="1"/>
  <c r="FS202" i="3" s="1"/>
  <c r="FT202" i="3" s="1"/>
  <c r="FU202" i="3" s="1"/>
  <c r="FV202" i="3" s="1"/>
  <c r="FW202" i="3" s="1"/>
  <c r="FX202" i="3" s="1"/>
  <c r="FY202" i="3" s="1"/>
  <c r="FZ202" i="3" s="1"/>
  <c r="GA202" i="3" s="1"/>
  <c r="GB202" i="3" s="1"/>
  <c r="GC202" i="3" s="1"/>
  <c r="GD202" i="3" s="1"/>
  <c r="GE202" i="3" s="1"/>
  <c r="GF202" i="3" s="1"/>
  <c r="GG202" i="3" s="1"/>
  <c r="GH202" i="3" s="1"/>
  <c r="GI202" i="3" s="1"/>
  <c r="GJ202" i="3" s="1"/>
  <c r="GK202" i="3" s="1"/>
  <c r="GL202" i="3" s="1"/>
  <c r="GM202" i="3" s="1"/>
  <c r="GN202" i="3" s="1"/>
  <c r="GO202" i="3" s="1"/>
  <c r="GP202" i="3" s="1"/>
  <c r="GQ202" i="3" s="1"/>
  <c r="GR202" i="3" s="1"/>
  <c r="GS202" i="3" s="1"/>
  <c r="GT202" i="3" s="1"/>
  <c r="GU202" i="3" s="1"/>
  <c r="GV202" i="3" s="1"/>
  <c r="GW202" i="3" s="1"/>
  <c r="GX202" i="3" s="1"/>
  <c r="GY202" i="3" s="1"/>
  <c r="B200" i="3"/>
  <c r="F200" i="3" l="1"/>
  <c r="G200" i="3" s="1"/>
  <c r="H200" i="3" s="1"/>
  <c r="I200" i="3" s="1"/>
  <c r="J200" i="3" s="1"/>
  <c r="K200" i="3" s="1"/>
  <c r="L200" i="3" s="1"/>
  <c r="M200" i="3" s="1"/>
  <c r="N200" i="3" s="1"/>
  <c r="O200" i="3" s="1"/>
  <c r="P200" i="3" s="1"/>
  <c r="Q200" i="3" s="1"/>
  <c r="R200" i="3" s="1"/>
  <c r="S200" i="3" s="1"/>
  <c r="T200" i="3" s="1"/>
  <c r="U200" i="3" s="1"/>
  <c r="V200" i="3" s="1"/>
  <c r="W200" i="3" s="1"/>
  <c r="X200" i="3" s="1"/>
  <c r="Y200" i="3" s="1"/>
  <c r="Z200" i="3" s="1"/>
  <c r="AA200" i="3" s="1"/>
  <c r="AB200" i="3" s="1"/>
  <c r="AC200" i="3" s="1"/>
  <c r="AD200" i="3" s="1"/>
  <c r="AE200" i="3" s="1"/>
  <c r="AF200" i="3" s="1"/>
  <c r="AG200" i="3" s="1"/>
  <c r="AH200" i="3" s="1"/>
  <c r="AI200" i="3" s="1"/>
  <c r="AJ200" i="3" s="1"/>
  <c r="AK200" i="3" s="1"/>
  <c r="AL200" i="3" s="1"/>
  <c r="AM200" i="3" s="1"/>
  <c r="AN200" i="3" s="1"/>
  <c r="AO200" i="3" s="1"/>
  <c r="AP200" i="3" s="1"/>
  <c r="AQ200" i="3" s="1"/>
  <c r="AR200" i="3" s="1"/>
  <c r="AS200" i="3" s="1"/>
  <c r="AT200" i="3" s="1"/>
  <c r="AU200" i="3" s="1"/>
  <c r="AV200" i="3" s="1"/>
  <c r="AW200" i="3" s="1"/>
  <c r="AX200" i="3" s="1"/>
  <c r="AY200" i="3" s="1"/>
  <c r="AZ200" i="3" s="1"/>
  <c r="BA200" i="3" s="1"/>
  <c r="BB200" i="3" s="1"/>
  <c r="BC200" i="3" s="1"/>
  <c r="BD200" i="3" s="1"/>
  <c r="BE200" i="3" s="1"/>
  <c r="BF200" i="3" s="1"/>
  <c r="BG200" i="3" s="1"/>
  <c r="BH200" i="3" s="1"/>
  <c r="BI200" i="3" s="1"/>
  <c r="BJ200" i="3" s="1"/>
  <c r="BK200" i="3" s="1"/>
  <c r="BL200" i="3" s="1"/>
  <c r="BM200" i="3" s="1"/>
  <c r="BN200" i="3" s="1"/>
  <c r="BO200" i="3" s="1"/>
  <c r="BP200" i="3" s="1"/>
  <c r="BQ200" i="3" s="1"/>
  <c r="BR200" i="3" s="1"/>
  <c r="BS200" i="3" s="1"/>
  <c r="BT200" i="3" s="1"/>
  <c r="BU200" i="3" s="1"/>
  <c r="BV200" i="3" s="1"/>
  <c r="BW200" i="3" s="1"/>
  <c r="BX200" i="3" s="1"/>
  <c r="BY200" i="3" s="1"/>
  <c r="BZ200" i="3" s="1"/>
  <c r="CA200" i="3" s="1"/>
  <c r="CB200" i="3" s="1"/>
  <c r="CC200" i="3" s="1"/>
  <c r="CD200" i="3" s="1"/>
  <c r="CE200" i="3" s="1"/>
  <c r="CF200" i="3" s="1"/>
  <c r="CG200" i="3" s="1"/>
  <c r="CH200" i="3" s="1"/>
  <c r="CI200" i="3" s="1"/>
  <c r="CJ200" i="3" s="1"/>
  <c r="CK200" i="3" s="1"/>
  <c r="CL200" i="3" s="1"/>
  <c r="CM200" i="3" s="1"/>
  <c r="CN200" i="3" s="1"/>
  <c r="CO200" i="3" s="1"/>
  <c r="CP200" i="3" s="1"/>
  <c r="CQ200" i="3" s="1"/>
  <c r="CR200" i="3" s="1"/>
  <c r="CS200" i="3" s="1"/>
  <c r="CT200" i="3" s="1"/>
  <c r="CU200" i="3" s="1"/>
  <c r="CV200" i="3" s="1"/>
  <c r="CW200" i="3" s="1"/>
  <c r="CX200" i="3" s="1"/>
  <c r="CY200" i="3" s="1"/>
  <c r="CZ200" i="3" s="1"/>
  <c r="DA200" i="3" s="1"/>
  <c r="DB200" i="3" s="1"/>
  <c r="DC200" i="3" s="1"/>
  <c r="DD200" i="3" s="1"/>
  <c r="DE200" i="3" s="1"/>
  <c r="DF200" i="3" s="1"/>
  <c r="DG200" i="3" s="1"/>
  <c r="DH200" i="3" s="1"/>
  <c r="DI200" i="3" s="1"/>
  <c r="DJ200" i="3" s="1"/>
  <c r="DK200" i="3" s="1"/>
  <c r="DL200" i="3" s="1"/>
  <c r="DM200" i="3" s="1"/>
  <c r="DN200" i="3" s="1"/>
  <c r="DO200" i="3" s="1"/>
  <c r="DP200" i="3" s="1"/>
  <c r="DQ200" i="3" s="1"/>
  <c r="DR200" i="3" s="1"/>
  <c r="DS200" i="3" s="1"/>
  <c r="DT200" i="3" s="1"/>
  <c r="DU200" i="3" s="1"/>
  <c r="DV200" i="3" s="1"/>
  <c r="DW200" i="3" s="1"/>
  <c r="DX200" i="3" s="1"/>
  <c r="DY200" i="3" s="1"/>
  <c r="DZ200" i="3" s="1"/>
  <c r="EA200" i="3" s="1"/>
  <c r="EB200" i="3" s="1"/>
  <c r="EC200" i="3" s="1"/>
  <c r="ED200" i="3" s="1"/>
  <c r="EE200" i="3" s="1"/>
  <c r="EF200" i="3" s="1"/>
  <c r="EG200" i="3" s="1"/>
  <c r="EH200" i="3" s="1"/>
  <c r="EI200" i="3" s="1"/>
  <c r="EJ200" i="3" s="1"/>
  <c r="EK200" i="3" s="1"/>
  <c r="EL200" i="3" s="1"/>
  <c r="EM200" i="3" s="1"/>
  <c r="EN200" i="3" s="1"/>
  <c r="EO200" i="3" s="1"/>
  <c r="EP200" i="3" s="1"/>
  <c r="EQ200" i="3" s="1"/>
  <c r="ER200" i="3" s="1"/>
  <c r="ES200" i="3" s="1"/>
  <c r="ET200" i="3" s="1"/>
  <c r="EU200" i="3" s="1"/>
  <c r="EV200" i="3" s="1"/>
  <c r="EW200" i="3" s="1"/>
  <c r="EX200" i="3" s="1"/>
  <c r="EY200" i="3" s="1"/>
  <c r="EZ200" i="3" s="1"/>
  <c r="FA200" i="3" s="1"/>
  <c r="FB200" i="3" s="1"/>
  <c r="FC200" i="3" s="1"/>
  <c r="FD200" i="3" s="1"/>
  <c r="FE200" i="3" s="1"/>
  <c r="FF200" i="3" s="1"/>
  <c r="FG200" i="3" s="1"/>
  <c r="FH200" i="3" s="1"/>
  <c r="FI200" i="3" s="1"/>
  <c r="FJ200" i="3" s="1"/>
  <c r="FK200" i="3" s="1"/>
  <c r="FL200" i="3" s="1"/>
  <c r="FM200" i="3" s="1"/>
  <c r="FN200" i="3" s="1"/>
  <c r="FO200" i="3" s="1"/>
  <c r="FP200" i="3" s="1"/>
  <c r="FQ200" i="3" s="1"/>
  <c r="FR200" i="3" s="1"/>
  <c r="FS200" i="3" s="1"/>
  <c r="FT200" i="3" s="1"/>
  <c r="FU200" i="3" s="1"/>
  <c r="FV200" i="3" s="1"/>
  <c r="FW200" i="3" s="1"/>
  <c r="FX200" i="3" s="1"/>
  <c r="FY200" i="3" s="1"/>
  <c r="FZ200" i="3" s="1"/>
  <c r="GA200" i="3" s="1"/>
  <c r="GB200" i="3" s="1"/>
  <c r="GC200" i="3" s="1"/>
  <c r="GD200" i="3" s="1"/>
  <c r="GE200" i="3" s="1"/>
  <c r="GF200" i="3" s="1"/>
  <c r="GG200" i="3" s="1"/>
  <c r="GH200" i="3" s="1"/>
  <c r="GI200" i="3" s="1"/>
  <c r="GJ200" i="3" s="1"/>
  <c r="GK200" i="3" s="1"/>
  <c r="GL200" i="3" s="1"/>
  <c r="GM200" i="3" s="1"/>
  <c r="GN200" i="3" s="1"/>
  <c r="GO200" i="3" s="1"/>
  <c r="GP200" i="3" s="1"/>
  <c r="GQ200" i="3" s="1"/>
  <c r="GR200" i="3" s="1"/>
  <c r="GS200" i="3" s="1"/>
  <c r="GT200" i="3" s="1"/>
  <c r="GU200" i="3" s="1"/>
  <c r="GV200" i="3" s="1"/>
  <c r="GW200" i="3" s="1"/>
  <c r="GX200" i="3" s="1"/>
  <c r="GY200" i="3" s="1"/>
  <c r="W324" i="1"/>
  <c r="U41" i="2" l="1"/>
  <c r="G2" i="5" l="1"/>
  <c r="W266" i="1" l="1"/>
  <c r="G3" i="5" l="1"/>
  <c r="G4" i="5"/>
  <c r="G5" i="5"/>
  <c r="G6" i="5"/>
  <c r="G7" i="5"/>
  <c r="G8" i="5"/>
  <c r="G9" i="5"/>
  <c r="G10" i="5"/>
  <c r="G22" i="5"/>
  <c r="G23" i="5"/>
  <c r="G24"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3" i="5"/>
  <c r="G104" i="5"/>
  <c r="G106" i="5"/>
  <c r="G108" i="5"/>
  <c r="G110" i="5"/>
  <c r="G111" i="5"/>
  <c r="G112" i="5"/>
  <c r="G113" i="5"/>
  <c r="G114" i="5"/>
  <c r="G115" i="5"/>
  <c r="G116" i="5"/>
  <c r="G117" i="5"/>
  <c r="G118" i="5"/>
  <c r="G119" i="5"/>
  <c r="G120" i="5"/>
  <c r="G121" i="5"/>
  <c r="G122" i="5"/>
  <c r="G123" i="5"/>
  <c r="G124" i="5"/>
  <c r="G125" i="5"/>
  <c r="G126" i="5"/>
  <c r="G127" i="5"/>
  <c r="G128" i="5"/>
  <c r="G129" i="5"/>
  <c r="G130" i="5"/>
  <c r="G131" i="5"/>
  <c r="G132" i="5"/>
  <c r="G141" i="5"/>
  <c r="G142" i="5"/>
  <c r="G143" i="5"/>
  <c r="G144" i="5"/>
  <c r="G147" i="5"/>
  <c r="G148" i="5"/>
  <c r="G150" i="5"/>
  <c r="G151" i="5"/>
  <c r="G152" i="5"/>
  <c r="G160" i="5"/>
  <c r="G161" i="5"/>
  <c r="G162" i="5"/>
  <c r="G163" i="5"/>
  <c r="G164" i="5"/>
  <c r="G165" i="5"/>
  <c r="G166" i="5"/>
  <c r="G167" i="5"/>
  <c r="G168" i="5"/>
  <c r="G169" i="5"/>
  <c r="G170" i="5"/>
  <c r="G171" i="5"/>
  <c r="G172" i="5"/>
  <c r="G272" i="5"/>
  <c r="G273" i="5"/>
  <c r="G274" i="5"/>
  <c r="G275" i="5"/>
  <c r="G276" i="5"/>
  <c r="G277" i="5"/>
  <c r="G278" i="5"/>
  <c r="G279" i="5"/>
  <c r="G285" i="5"/>
  <c r="G286" i="5"/>
  <c r="G287" i="5"/>
  <c r="G288" i="5"/>
  <c r="G289" i="5"/>
  <c r="G290" i="5"/>
  <c r="G291" i="5"/>
  <c r="G292" i="5"/>
  <c r="G293" i="5"/>
  <c r="W138" i="1" l="1"/>
  <c r="U30" i="2"/>
  <c r="W349" i="1" l="1"/>
  <c r="W4" i="1" l="1"/>
  <c r="W5" i="1"/>
  <c r="W6" i="1"/>
  <c r="W7" i="1"/>
  <c r="W8" i="1"/>
  <c r="W9" i="1"/>
  <c r="W10" i="1"/>
  <c r="W11" i="1"/>
  <c r="W12" i="1"/>
  <c r="W13" i="1"/>
  <c r="W14" i="1"/>
  <c r="W15" i="1"/>
  <c r="W17" i="1"/>
  <c r="W18" i="1"/>
  <c r="W20" i="1"/>
  <c r="W16" i="1"/>
  <c r="W19" i="1"/>
  <c r="W21" i="1"/>
  <c r="W22" i="1"/>
  <c r="W23" i="1"/>
  <c r="W24" i="1"/>
  <c r="W25" i="1"/>
  <c r="W36" i="1"/>
  <c r="W26" i="1"/>
  <c r="W169" i="1"/>
  <c r="W28" i="1"/>
  <c r="W29" i="1"/>
  <c r="W37" i="1"/>
  <c r="W38" i="1"/>
  <c r="W39" i="1"/>
  <c r="W40" i="1"/>
  <c r="W27" i="1"/>
  <c r="W51" i="1"/>
  <c r="W52" i="1"/>
  <c r="W30" i="1"/>
  <c r="W55" i="1"/>
  <c r="W31" i="1"/>
  <c r="W32" i="1"/>
  <c r="W33" i="1"/>
  <c r="W34" i="1"/>
  <c r="W35" i="1"/>
  <c r="W46" i="1"/>
  <c r="W129" i="1"/>
  <c r="W130" i="1"/>
  <c r="W105" i="1"/>
  <c r="W47" i="1"/>
  <c r="W126" i="1"/>
  <c r="W41" i="1"/>
  <c r="W42" i="1"/>
  <c r="W91" i="1"/>
  <c r="W150" i="1"/>
  <c r="W82" i="1"/>
  <c r="W68" i="1"/>
  <c r="W69" i="1"/>
  <c r="W84" i="1"/>
  <c r="W85" i="1"/>
  <c r="W243" i="1"/>
  <c r="W86" i="1"/>
  <c r="W87" i="1"/>
  <c r="W88" i="1"/>
  <c r="W111" i="1"/>
  <c r="W242" i="1"/>
  <c r="W231" i="1"/>
  <c r="W112" i="1"/>
  <c r="W113" i="1"/>
  <c r="W114" i="1"/>
  <c r="W43" i="1"/>
  <c r="W115" i="1"/>
  <c r="W66" i="1"/>
  <c r="W53" i="1"/>
  <c r="W54" i="1"/>
  <c r="W67" i="1"/>
  <c r="W116" i="1"/>
  <c r="W71" i="1"/>
  <c r="W72" i="1"/>
  <c r="W73" i="1"/>
  <c r="W61" i="1"/>
  <c r="W57" i="1"/>
  <c r="W158" i="1"/>
  <c r="W159" i="1"/>
  <c r="W62" i="1"/>
  <c r="W63" i="1"/>
  <c r="W58" i="1"/>
  <c r="W59" i="1"/>
  <c r="W160" i="1"/>
  <c r="W56" i="1"/>
  <c r="W151" i="1"/>
  <c r="W152" i="1"/>
  <c r="W168" i="1"/>
  <c r="W164" i="1"/>
  <c r="W120" i="1"/>
  <c r="W161" i="1"/>
  <c r="W199" i="1"/>
  <c r="W177" i="1"/>
  <c r="W135" i="1"/>
  <c r="W232" i="1"/>
  <c r="W204" i="1"/>
  <c r="W205" i="1"/>
  <c r="W206" i="1"/>
  <c r="W207" i="1"/>
  <c r="W191" i="1"/>
  <c r="W208" i="1"/>
  <c r="W238" i="1"/>
  <c r="W210" i="1"/>
  <c r="W203" i="1"/>
  <c r="W214" i="1"/>
  <c r="W196" i="1"/>
  <c r="W77" i="1"/>
  <c r="W117" i="1"/>
  <c r="W78" i="1"/>
  <c r="W79" i="1"/>
  <c r="W83" i="1"/>
  <c r="W89" i="1"/>
  <c r="W74" i="1"/>
  <c r="W153" i="1"/>
  <c r="W75" i="1"/>
  <c r="W94" i="1"/>
  <c r="W95" i="1"/>
  <c r="W96" i="1"/>
  <c r="W97" i="1"/>
  <c r="W239" i="1"/>
  <c r="W106" i="1"/>
  <c r="W131" i="1"/>
  <c r="W107" i="1"/>
  <c r="W292" i="1"/>
  <c r="W293" i="1"/>
  <c r="W294" i="1"/>
  <c r="W296" i="1"/>
  <c r="W184" i="1"/>
  <c r="W80" i="1"/>
  <c r="W307" i="1"/>
  <c r="W308" i="1"/>
  <c r="W311" i="1"/>
  <c r="W300" i="1"/>
  <c r="W261" i="1"/>
  <c r="W251" i="1"/>
  <c r="W81" i="1"/>
  <c r="W319" i="1"/>
  <c r="W320" i="1"/>
  <c r="W321" i="1"/>
  <c r="W322" i="1"/>
  <c r="W286" i="1"/>
  <c r="W335" i="1"/>
  <c r="W336" i="1"/>
  <c r="W337" i="1"/>
  <c r="W338" i="1"/>
  <c r="W347" i="1"/>
  <c r="W327" i="1"/>
  <c r="W339" i="1"/>
  <c r="W340" i="1"/>
  <c r="W341" i="1"/>
  <c r="W371" i="1"/>
  <c r="W342" i="1"/>
  <c r="W372" i="1"/>
  <c r="W373" i="1"/>
  <c r="W225" i="1"/>
  <c r="W367" i="1"/>
  <c r="W154" i="1"/>
  <c r="W64" i="1"/>
  <c r="W237" i="1"/>
  <c r="W65" i="1"/>
  <c r="W93" i="1"/>
  <c r="W122" i="1"/>
  <c r="W124" i="1"/>
  <c r="W119" i="1"/>
  <c r="W123" i="1"/>
  <c r="W128" i="1"/>
  <c r="W211" i="1"/>
  <c r="W125" i="1"/>
  <c r="W104" i="1"/>
  <c r="W212" i="1"/>
  <c r="W98" i="1"/>
  <c r="W99" i="1"/>
  <c r="W100" i="1"/>
  <c r="W141" i="1"/>
  <c r="W374" i="1"/>
  <c r="W368" i="1"/>
  <c r="W352" i="1"/>
  <c r="W142" i="1"/>
  <c r="W134" i="1"/>
  <c r="W143" i="1"/>
  <c r="W144" i="1"/>
  <c r="W145" i="1"/>
  <c r="W200" i="1"/>
  <c r="W201" i="1"/>
  <c r="W314" i="1"/>
  <c r="W148" i="1"/>
  <c r="W132" i="1"/>
  <c r="W165" i="1"/>
  <c r="W76" i="1"/>
  <c r="W166" i="1"/>
  <c r="W133" i="1"/>
  <c r="W174" i="1"/>
  <c r="W60" i="1"/>
  <c r="W167" i="1"/>
  <c r="W188" i="1"/>
  <c r="W213" i="1"/>
  <c r="W190" i="1"/>
  <c r="W189" i="1"/>
  <c r="W185" i="1"/>
  <c r="W186" i="1"/>
  <c r="W187" i="1"/>
  <c r="W175" i="1"/>
  <c r="W219" i="1"/>
  <c r="W241" i="1"/>
  <c r="W170" i="1"/>
  <c r="W171" i="1"/>
  <c r="W176" i="1"/>
  <c r="W139" i="1"/>
  <c r="W226" i="1"/>
  <c r="W44" i="1"/>
  <c r="W45" i="1"/>
  <c r="W233" i="1"/>
  <c r="W192" i="1"/>
  <c r="W178" i="1"/>
  <c r="W140" i="1"/>
  <c r="W156" i="1"/>
  <c r="W157" i="1"/>
  <c r="W357" i="1"/>
  <c r="W202" i="1"/>
  <c r="W179" i="1"/>
  <c r="W149" i="1"/>
  <c r="W375" i="1"/>
  <c r="W220" i="1"/>
  <c r="W193" i="1"/>
  <c r="W197" i="1"/>
  <c r="W198" i="1"/>
  <c r="W136" i="1"/>
  <c r="W240" i="1"/>
  <c r="W216" i="1"/>
  <c r="W217" i="1"/>
  <c r="W48" i="1"/>
  <c r="W49" i="1"/>
  <c r="W50" i="1"/>
  <c r="W70" i="1"/>
  <c r="W162" i="1"/>
  <c r="W163" i="1"/>
  <c r="W209" i="1"/>
  <c r="W92" i="1"/>
  <c r="W172" i="1"/>
  <c r="W101" i="1"/>
  <c r="W146" i="1"/>
  <c r="W155" i="1"/>
  <c r="W118" i="1"/>
  <c r="W109" i="1"/>
  <c r="W110" i="1"/>
  <c r="W90" i="1"/>
  <c r="W147" i="1"/>
  <c r="W183" i="1"/>
  <c r="W194" i="1"/>
  <c r="W180" i="1"/>
  <c r="W255" i="1"/>
  <c r="W253" i="1"/>
  <c r="W234" i="1"/>
  <c r="W256" i="1"/>
  <c r="W108" i="1"/>
  <c r="W195" i="1"/>
  <c r="W173" i="1"/>
  <c r="W285" i="1"/>
  <c r="W227" i="1"/>
  <c r="W223" i="1"/>
  <c r="W228" i="1"/>
  <c r="W229" i="1"/>
  <c r="W262" i="1"/>
  <c r="W254" i="1"/>
  <c r="W230" i="1"/>
  <c r="W215" i="1"/>
  <c r="W244" i="1"/>
  <c r="W224" i="1"/>
  <c r="W267" i="1"/>
  <c r="W103" i="1"/>
  <c r="W248" i="1"/>
  <c r="W268" i="1"/>
  <c r="W222" i="1"/>
  <c r="W181" i="1"/>
  <c r="W182" i="1"/>
  <c r="W249" i="1"/>
  <c r="W295" i="1"/>
  <c r="W298" i="1"/>
  <c r="W218" i="1"/>
  <c r="W270" i="1"/>
  <c r="W271" i="1"/>
  <c r="W269" i="1"/>
  <c r="W353" i="1"/>
  <c r="W274" i="1"/>
  <c r="W259" i="1"/>
  <c r="W257" i="1"/>
  <c r="W275" i="1"/>
  <c r="W102" i="1"/>
  <c r="W221" i="1"/>
  <c r="W317" i="1"/>
  <c r="W276" i="1"/>
  <c r="W235" i="1"/>
  <c r="W260" i="1"/>
  <c r="W309" i="1"/>
  <c r="W236" i="1"/>
  <c r="W301" i="1"/>
  <c r="W302" i="1"/>
  <c r="W258" i="1"/>
  <c r="W246" i="1"/>
  <c r="W297" i="1"/>
  <c r="W264" i="1"/>
  <c r="W280" i="1"/>
  <c r="W289" i="1"/>
  <c r="W245" i="1"/>
  <c r="W290" i="1"/>
  <c r="W263" i="1"/>
  <c r="W281" i="1"/>
  <c r="W287" i="1"/>
  <c r="W303" i="1"/>
  <c r="W282" i="1"/>
  <c r="W310" i="1"/>
  <c r="W283" i="1"/>
  <c r="W277" i="1"/>
  <c r="W313" i="1"/>
  <c r="W250" i="1"/>
  <c r="W278" i="1"/>
  <c r="W272" i="1"/>
  <c r="W121" i="1"/>
  <c r="W279" i="1"/>
  <c r="W288" i="1"/>
  <c r="W315" i="1"/>
  <c r="W316" i="1"/>
  <c r="W247" i="1"/>
  <c r="W291" i="1"/>
  <c r="W265" i="1"/>
  <c r="W318" i="1"/>
  <c r="W252" i="1"/>
  <c r="W305" i="1"/>
  <c r="W306" i="1"/>
  <c r="W345" i="1"/>
  <c r="W346" i="1"/>
  <c r="W284" i="1"/>
  <c r="W333" i="1"/>
  <c r="W326" i="1"/>
  <c r="W334" i="1"/>
  <c r="W273" i="1"/>
  <c r="W330" i="1"/>
  <c r="W323" i="1"/>
  <c r="W331" i="1"/>
  <c r="W358" i="1"/>
  <c r="W359" i="1"/>
  <c r="W332" i="1"/>
  <c r="W343" i="1"/>
  <c r="W344" i="1"/>
  <c r="W361" i="1"/>
  <c r="W325" i="1"/>
  <c r="W299" i="1"/>
  <c r="W369" i="1"/>
  <c r="W312" i="1"/>
  <c r="W365" i="1"/>
  <c r="W370" i="1"/>
  <c r="W383" i="1"/>
  <c r="W356" i="1"/>
  <c r="W379" i="1"/>
  <c r="W360" i="1"/>
  <c r="W366" i="1"/>
  <c r="W328" i="1"/>
  <c r="W329" i="1"/>
  <c r="W363" i="1"/>
  <c r="W351" i="1"/>
  <c r="W382" i="1"/>
  <c r="W364" i="1"/>
  <c r="W362" i="1"/>
  <c r="W348" i="1"/>
  <c r="W380" i="1"/>
  <c r="W381" i="1"/>
  <c r="W378" i="1"/>
  <c r="W377" i="1"/>
  <c r="W350" i="1"/>
  <c r="W304" i="1"/>
  <c r="U19" i="2" l="1"/>
  <c r="J376" i="1" l="1"/>
  <c r="K57" i="1"/>
  <c r="K58" i="1"/>
  <c r="K59" i="1"/>
  <c r="K151" i="1"/>
  <c r="K152" i="1"/>
  <c r="K78" i="1"/>
  <c r="K79" i="1"/>
  <c r="K153" i="1"/>
  <c r="K154" i="1"/>
  <c r="K60" i="1"/>
  <c r="J355" i="1"/>
  <c r="J354" i="1"/>
  <c r="Z354" i="1" s="1"/>
  <c r="K1" i="1" l="1"/>
  <c r="W355" i="1"/>
  <c r="Z355" i="1"/>
  <c r="Z372" i="1"/>
  <c r="Z376" i="1"/>
  <c r="Z381" i="1"/>
  <c r="Z382" i="1"/>
  <c r="Z380" i="1"/>
  <c r="J1" i="1"/>
  <c r="W354" i="1"/>
  <c r="W376" i="1"/>
  <c r="B75" i="3" l="1"/>
  <c r="C75" i="3"/>
  <c r="C142" i="3" s="1"/>
  <c r="D75" i="3"/>
  <c r="D142" i="3" s="1"/>
  <c r="GW75" i="3" l="1"/>
  <c r="GO75" i="3"/>
  <c r="GG75" i="3"/>
  <c r="FY75" i="3"/>
  <c r="FQ75" i="3"/>
  <c r="FI75" i="3"/>
  <c r="GU75" i="3"/>
  <c r="GM75" i="3"/>
  <c r="GE75" i="3"/>
  <c r="FW75" i="3"/>
  <c r="FO75" i="3"/>
  <c r="GT75" i="3"/>
  <c r="GL75" i="3"/>
  <c r="GD75" i="3"/>
  <c r="FV75" i="3"/>
  <c r="FN75" i="3"/>
  <c r="GS75" i="3"/>
  <c r="GK75" i="3"/>
  <c r="GC75" i="3"/>
  <c r="FU75" i="3"/>
  <c r="FM75" i="3"/>
  <c r="GR75" i="3"/>
  <c r="GJ75" i="3"/>
  <c r="GB75" i="3"/>
  <c r="FT75" i="3"/>
  <c r="FL75" i="3"/>
  <c r="FD75" i="3"/>
  <c r="GY75" i="3"/>
  <c r="GQ75" i="3"/>
  <c r="GI75" i="3"/>
  <c r="GA75" i="3"/>
  <c r="FS75" i="3"/>
  <c r="FK75" i="3"/>
  <c r="FZ75" i="3"/>
  <c r="FE75" i="3"/>
  <c r="EV75" i="3"/>
  <c r="EN75" i="3"/>
  <c r="EF75" i="3"/>
  <c r="DX75" i="3"/>
  <c r="DP75" i="3"/>
  <c r="DH75" i="3"/>
  <c r="CZ75" i="3"/>
  <c r="CR75" i="3"/>
  <c r="CJ75" i="3"/>
  <c r="CB75" i="3"/>
  <c r="BT75" i="3"/>
  <c r="BL75" i="3"/>
  <c r="BD75" i="3"/>
  <c r="AV75" i="3"/>
  <c r="AN75" i="3"/>
  <c r="AF75" i="3"/>
  <c r="X75" i="3"/>
  <c r="P75" i="3"/>
  <c r="H75" i="3"/>
  <c r="EO75" i="3"/>
  <c r="BU75" i="3"/>
  <c r="I75" i="3"/>
  <c r="FX75" i="3"/>
  <c r="FC75" i="3"/>
  <c r="EU75" i="3"/>
  <c r="EM75" i="3"/>
  <c r="EE75" i="3"/>
  <c r="DW75" i="3"/>
  <c r="DO75" i="3"/>
  <c r="DG75" i="3"/>
  <c r="CY75" i="3"/>
  <c r="CQ75" i="3"/>
  <c r="CI75" i="3"/>
  <c r="CA75" i="3"/>
  <c r="BS75" i="3"/>
  <c r="BK75" i="3"/>
  <c r="BC75" i="3"/>
  <c r="AU75" i="3"/>
  <c r="AM75" i="3"/>
  <c r="AE75" i="3"/>
  <c r="W75" i="3"/>
  <c r="O75" i="3"/>
  <c r="G75" i="3"/>
  <c r="DY75" i="3"/>
  <c r="CC75" i="3"/>
  <c r="AG75" i="3"/>
  <c r="GX75" i="3"/>
  <c r="FR75" i="3"/>
  <c r="FB75" i="3"/>
  <c r="ET75" i="3"/>
  <c r="EL75" i="3"/>
  <c r="ED75" i="3"/>
  <c r="DV75" i="3"/>
  <c r="DN75" i="3"/>
  <c r="DF75" i="3"/>
  <c r="CX75" i="3"/>
  <c r="CP75" i="3"/>
  <c r="CH75" i="3"/>
  <c r="BZ75" i="3"/>
  <c r="BR75" i="3"/>
  <c r="BJ75" i="3"/>
  <c r="BB75" i="3"/>
  <c r="AT75" i="3"/>
  <c r="AL75" i="3"/>
  <c r="AD75" i="3"/>
  <c r="V75" i="3"/>
  <c r="N75" i="3"/>
  <c r="F75" i="3"/>
  <c r="DQ75" i="3"/>
  <c r="BM75" i="3"/>
  <c r="Q75" i="3"/>
  <c r="GV75" i="3"/>
  <c r="FP75" i="3"/>
  <c r="FA75" i="3"/>
  <c r="ES75" i="3"/>
  <c r="EK75" i="3"/>
  <c r="EC75" i="3"/>
  <c r="DU75" i="3"/>
  <c r="DM75" i="3"/>
  <c r="DE75" i="3"/>
  <c r="CW75" i="3"/>
  <c r="CO75" i="3"/>
  <c r="CG75" i="3"/>
  <c r="BY75" i="3"/>
  <c r="BQ75" i="3"/>
  <c r="BI75" i="3"/>
  <c r="BA75" i="3"/>
  <c r="AS75" i="3"/>
  <c r="AK75" i="3"/>
  <c r="AC75" i="3"/>
  <c r="U75" i="3"/>
  <c r="M75" i="3"/>
  <c r="E75" i="3"/>
  <c r="FF75" i="3"/>
  <c r="DA75" i="3"/>
  <c r="BE75" i="3"/>
  <c r="GP75" i="3"/>
  <c r="FJ75" i="3"/>
  <c r="EZ75" i="3"/>
  <c r="ER75" i="3"/>
  <c r="EJ75" i="3"/>
  <c r="EB75" i="3"/>
  <c r="DT75" i="3"/>
  <c r="DL75" i="3"/>
  <c r="DD75" i="3"/>
  <c r="CV75" i="3"/>
  <c r="CN75" i="3"/>
  <c r="CF75" i="3"/>
  <c r="BX75" i="3"/>
  <c r="BP75" i="3"/>
  <c r="BH75" i="3"/>
  <c r="AZ75" i="3"/>
  <c r="AR75" i="3"/>
  <c r="AJ75" i="3"/>
  <c r="AB75" i="3"/>
  <c r="T75" i="3"/>
  <c r="L75" i="3"/>
  <c r="EG75" i="3"/>
  <c r="CK75" i="3"/>
  <c r="Y75" i="3"/>
  <c r="GN75" i="3"/>
  <c r="FH75" i="3"/>
  <c r="EY75" i="3"/>
  <c r="EQ75" i="3"/>
  <c r="EI75" i="3"/>
  <c r="EA75" i="3"/>
  <c r="DS75" i="3"/>
  <c r="DK75" i="3"/>
  <c r="DC75" i="3"/>
  <c r="CU75" i="3"/>
  <c r="CM75" i="3"/>
  <c r="CE75" i="3"/>
  <c r="BW75" i="3"/>
  <c r="BO75" i="3"/>
  <c r="BG75" i="3"/>
  <c r="AY75" i="3"/>
  <c r="AQ75" i="3"/>
  <c r="AI75" i="3"/>
  <c r="AA75" i="3"/>
  <c r="S75" i="3"/>
  <c r="K75" i="3"/>
  <c r="EW75" i="3"/>
  <c r="CS75" i="3"/>
  <c r="AO75" i="3"/>
  <c r="GH75" i="3"/>
  <c r="FG75" i="3"/>
  <c r="EX75" i="3"/>
  <c r="EP75" i="3"/>
  <c r="EH75" i="3"/>
  <c r="DZ75" i="3"/>
  <c r="DR75" i="3"/>
  <c r="DJ75" i="3"/>
  <c r="DB75" i="3"/>
  <c r="CT75" i="3"/>
  <c r="CL75" i="3"/>
  <c r="CD75" i="3"/>
  <c r="BV75" i="3"/>
  <c r="BN75" i="3"/>
  <c r="BF75" i="3"/>
  <c r="AX75" i="3"/>
  <c r="AP75" i="3"/>
  <c r="AH75" i="3"/>
  <c r="Z75" i="3"/>
  <c r="R75" i="3"/>
  <c r="J75" i="3"/>
  <c r="GF75" i="3"/>
  <c r="DI75" i="3"/>
  <c r="AW75" i="3"/>
  <c r="B142" i="3"/>
  <c r="BQ4" i="3"/>
  <c r="BR4" i="3"/>
  <c r="BS4" i="3"/>
  <c r="BT4" i="3"/>
  <c r="BU4" i="3"/>
  <c r="BV4" i="3"/>
  <c r="BW4" i="3"/>
  <c r="BX4" i="3"/>
  <c r="BY4" i="3"/>
  <c r="BZ4" i="3"/>
  <c r="CA4" i="3"/>
  <c r="CB4" i="3"/>
  <c r="CC4" i="3"/>
  <c r="CD4" i="3"/>
  <c r="CE4" i="3"/>
  <c r="CF4" i="3"/>
  <c r="CG4" i="3"/>
  <c r="CH4" i="3"/>
  <c r="CI4" i="3"/>
  <c r="CJ4" i="3"/>
  <c r="CK4" i="3"/>
  <c r="CL4" i="3"/>
  <c r="CM4" i="3"/>
  <c r="CN4" i="3"/>
  <c r="CO4" i="3"/>
  <c r="CP4" i="3"/>
  <c r="CQ4" i="3"/>
  <c r="CR4" i="3"/>
  <c r="CS4" i="3"/>
  <c r="CT4" i="3"/>
  <c r="CU4" i="3"/>
  <c r="CV4" i="3"/>
  <c r="CW4" i="3"/>
  <c r="CX4" i="3"/>
  <c r="CY4" i="3"/>
  <c r="CZ4" i="3"/>
  <c r="DA4" i="3"/>
  <c r="DB4" i="3"/>
  <c r="DC4" i="3"/>
  <c r="DD4" i="3"/>
  <c r="DE4" i="3"/>
  <c r="DF4" i="3"/>
  <c r="DG4" i="3"/>
  <c r="DH4" i="3"/>
  <c r="DI4" i="3"/>
  <c r="DJ4" i="3"/>
  <c r="DK4" i="3"/>
  <c r="DL4" i="3"/>
  <c r="DM4" i="3"/>
  <c r="DN4" i="3"/>
  <c r="DO4" i="3"/>
  <c r="DP4" i="3"/>
  <c r="DQ4" i="3"/>
  <c r="DR4" i="3"/>
  <c r="DS4" i="3"/>
  <c r="DT4" i="3"/>
  <c r="DU4" i="3"/>
  <c r="DV4" i="3"/>
  <c r="DW4" i="3"/>
  <c r="DX4" i="3"/>
  <c r="DY4" i="3"/>
  <c r="DZ4" i="3"/>
  <c r="EA4" i="3"/>
  <c r="EB4" i="3"/>
  <c r="EC4" i="3"/>
  <c r="ED4" i="3"/>
  <c r="EE4" i="3"/>
  <c r="EF4" i="3"/>
  <c r="EG4" i="3"/>
  <c r="EH4" i="3"/>
  <c r="EI4" i="3"/>
  <c r="EJ4" i="3"/>
  <c r="EK4" i="3"/>
  <c r="EL4" i="3"/>
  <c r="EM4" i="3"/>
  <c r="EN4" i="3"/>
  <c r="EO4" i="3"/>
  <c r="EP4" i="3"/>
  <c r="EQ4" i="3"/>
  <c r="ER4" i="3"/>
  <c r="ES4" i="3"/>
  <c r="ET4" i="3"/>
  <c r="EU4" i="3"/>
  <c r="EV4" i="3"/>
  <c r="EW4" i="3"/>
  <c r="EX4" i="3"/>
  <c r="EY4" i="3"/>
  <c r="EZ4" i="3"/>
  <c r="FA4" i="3"/>
  <c r="FB4" i="3"/>
  <c r="FC4" i="3"/>
  <c r="FD4" i="3"/>
  <c r="FE4" i="3"/>
  <c r="FF4" i="3"/>
  <c r="FG4" i="3"/>
  <c r="FH4" i="3"/>
  <c r="FI4" i="3"/>
  <c r="FJ4" i="3"/>
  <c r="FK4" i="3"/>
  <c r="FL4" i="3"/>
  <c r="FM4" i="3"/>
  <c r="FN4" i="3"/>
  <c r="FO4" i="3"/>
  <c r="FP4" i="3"/>
  <c r="FQ4" i="3"/>
  <c r="FR4" i="3"/>
  <c r="FS4" i="3"/>
  <c r="FT4" i="3"/>
  <c r="FU4" i="3"/>
  <c r="FV4" i="3"/>
  <c r="FW4" i="3"/>
  <c r="FX4" i="3"/>
  <c r="FY4" i="3"/>
  <c r="FZ4" i="3"/>
  <c r="GA4" i="3"/>
  <c r="GB4" i="3"/>
  <c r="GC4" i="3"/>
  <c r="GD4" i="3"/>
  <c r="GE4" i="3"/>
  <c r="GF4" i="3"/>
  <c r="GG4" i="3"/>
  <c r="GH4" i="3"/>
  <c r="GI4" i="3"/>
  <c r="GJ4" i="3"/>
  <c r="GK4" i="3"/>
  <c r="GL4" i="3"/>
  <c r="GM4" i="3"/>
  <c r="GN4" i="3"/>
  <c r="GO4" i="3"/>
  <c r="GP4" i="3"/>
  <c r="GQ4" i="3"/>
  <c r="GR4" i="3"/>
  <c r="GS4" i="3"/>
  <c r="GT4" i="3"/>
  <c r="GU4" i="3"/>
  <c r="GV4" i="3"/>
  <c r="GW4" i="3"/>
  <c r="GX4" i="3"/>
  <c r="GY4" i="3"/>
  <c r="BP4" i="3"/>
  <c r="B114" i="3" l="1"/>
  <c r="C114" i="3"/>
  <c r="C181" i="3" s="1"/>
  <c r="D114" i="3"/>
  <c r="D181" i="3" s="1"/>
  <c r="B115" i="3"/>
  <c r="C115" i="3"/>
  <c r="C182" i="3" s="1"/>
  <c r="D115" i="3"/>
  <c r="D182" i="3" s="1"/>
  <c r="B116" i="3"/>
  <c r="C116" i="3"/>
  <c r="C183" i="3" s="1"/>
  <c r="D116" i="3"/>
  <c r="D183" i="3" s="1"/>
  <c r="B117" i="3"/>
  <c r="C117" i="3"/>
  <c r="C184" i="3" s="1"/>
  <c r="D117" i="3"/>
  <c r="D184" i="3" s="1"/>
  <c r="B118" i="3"/>
  <c r="C118" i="3"/>
  <c r="C185" i="3" s="1"/>
  <c r="D118" i="3"/>
  <c r="D185" i="3" s="1"/>
  <c r="B119" i="3"/>
  <c r="C119" i="3"/>
  <c r="C186" i="3" s="1"/>
  <c r="D119" i="3"/>
  <c r="D186" i="3" s="1"/>
  <c r="B120" i="3"/>
  <c r="C120" i="3"/>
  <c r="C187" i="3" s="1"/>
  <c r="D120" i="3"/>
  <c r="D187" i="3" s="1"/>
  <c r="B121" i="3"/>
  <c r="C121" i="3"/>
  <c r="C188" i="3" s="1"/>
  <c r="D121" i="3"/>
  <c r="D188" i="3" s="1"/>
  <c r="B122" i="3"/>
  <c r="C122" i="3"/>
  <c r="C189" i="3" s="1"/>
  <c r="D122" i="3"/>
  <c r="D189" i="3" s="1"/>
  <c r="B123" i="3"/>
  <c r="C123" i="3"/>
  <c r="C190" i="3" s="1"/>
  <c r="D123" i="3"/>
  <c r="D190" i="3" s="1"/>
  <c r="B124" i="3"/>
  <c r="C124" i="3"/>
  <c r="C191" i="3" s="1"/>
  <c r="D124" i="3"/>
  <c r="D191" i="3" s="1"/>
  <c r="B125" i="3"/>
  <c r="C125" i="3"/>
  <c r="C192" i="3" s="1"/>
  <c r="D125" i="3"/>
  <c r="D192" i="3" s="1"/>
  <c r="B126" i="3"/>
  <c r="C126" i="3"/>
  <c r="C193" i="3" s="1"/>
  <c r="D126" i="3"/>
  <c r="D193" i="3" s="1"/>
  <c r="B127" i="3"/>
  <c r="C127" i="3"/>
  <c r="C194" i="3" s="1"/>
  <c r="D127" i="3"/>
  <c r="D194" i="3" s="1"/>
  <c r="B128" i="3"/>
  <c r="C128" i="3"/>
  <c r="C195" i="3" s="1"/>
  <c r="D128" i="3"/>
  <c r="D195" i="3" s="1"/>
  <c r="B129" i="3"/>
  <c r="C129" i="3"/>
  <c r="C196" i="3" s="1"/>
  <c r="D129" i="3"/>
  <c r="D196" i="3" s="1"/>
  <c r="B130" i="3"/>
  <c r="C130" i="3"/>
  <c r="C197" i="3" s="1"/>
  <c r="D130" i="3"/>
  <c r="D197" i="3" s="1"/>
  <c r="C131" i="3"/>
  <c r="C198" i="3" s="1"/>
  <c r="D131" i="3"/>
  <c r="D198" i="3" s="1"/>
  <c r="C132" i="3"/>
  <c r="C199" i="3" s="1"/>
  <c r="D132" i="3"/>
  <c r="D199" i="3" s="1"/>
  <c r="GS126" i="3" l="1"/>
  <c r="GK126" i="3"/>
  <c r="GC126" i="3"/>
  <c r="FU126" i="3"/>
  <c r="FM126" i="3"/>
  <c r="FE126" i="3"/>
  <c r="EW126" i="3"/>
  <c r="EO126" i="3"/>
  <c r="EG126" i="3"/>
  <c r="DY126" i="3"/>
  <c r="DQ126" i="3"/>
  <c r="DI126" i="3"/>
  <c r="DA126" i="3"/>
  <c r="CS126" i="3"/>
  <c r="GR126" i="3"/>
  <c r="GJ126" i="3"/>
  <c r="GB126" i="3"/>
  <c r="FT126" i="3"/>
  <c r="FL126" i="3"/>
  <c r="FD126" i="3"/>
  <c r="EV126" i="3"/>
  <c r="EN126" i="3"/>
  <c r="EF126" i="3"/>
  <c r="DX126" i="3"/>
  <c r="DP126" i="3"/>
  <c r="DH126" i="3"/>
  <c r="CZ126" i="3"/>
  <c r="GY126" i="3"/>
  <c r="GQ126" i="3"/>
  <c r="GI126" i="3"/>
  <c r="GA126" i="3"/>
  <c r="FS126" i="3"/>
  <c r="FK126" i="3"/>
  <c r="FC126" i="3"/>
  <c r="EU126" i="3"/>
  <c r="EM126" i="3"/>
  <c r="EE126" i="3"/>
  <c r="DW126" i="3"/>
  <c r="DO126" i="3"/>
  <c r="DG126" i="3"/>
  <c r="CY126" i="3"/>
  <c r="CQ126" i="3"/>
  <c r="GX126" i="3"/>
  <c r="GP126" i="3"/>
  <c r="GH126" i="3"/>
  <c r="FZ126" i="3"/>
  <c r="FR126" i="3"/>
  <c r="FJ126" i="3"/>
  <c r="FB126" i="3"/>
  <c r="ET126" i="3"/>
  <c r="EL126" i="3"/>
  <c r="ED126" i="3"/>
  <c r="DV126" i="3"/>
  <c r="DN126" i="3"/>
  <c r="DF126" i="3"/>
  <c r="CX126" i="3"/>
  <c r="CP126" i="3"/>
  <c r="GW126" i="3"/>
  <c r="GO126" i="3"/>
  <c r="GG126" i="3"/>
  <c r="FY126" i="3"/>
  <c r="FQ126" i="3"/>
  <c r="FI126" i="3"/>
  <c r="FA126" i="3"/>
  <c r="ES126" i="3"/>
  <c r="EK126" i="3"/>
  <c r="EC126" i="3"/>
  <c r="DU126" i="3"/>
  <c r="DM126" i="3"/>
  <c r="DE126" i="3"/>
  <c r="GV126" i="3"/>
  <c r="GN126" i="3"/>
  <c r="GF126" i="3"/>
  <c r="FX126" i="3"/>
  <c r="FP126" i="3"/>
  <c r="FH126" i="3"/>
  <c r="EZ126" i="3"/>
  <c r="ER126" i="3"/>
  <c r="EJ126" i="3"/>
  <c r="EB126" i="3"/>
  <c r="DT126" i="3"/>
  <c r="DL126" i="3"/>
  <c r="DD126" i="3"/>
  <c r="CV126" i="3"/>
  <c r="CN126" i="3"/>
  <c r="GU126" i="3"/>
  <c r="GM126" i="3"/>
  <c r="GE126" i="3"/>
  <c r="FW126" i="3"/>
  <c r="FO126" i="3"/>
  <c r="FG126" i="3"/>
  <c r="EY126" i="3"/>
  <c r="EQ126" i="3"/>
  <c r="EI126" i="3"/>
  <c r="EA126" i="3"/>
  <c r="DS126" i="3"/>
  <c r="DK126" i="3"/>
  <c r="DC126" i="3"/>
  <c r="CU126" i="3"/>
  <c r="CM126" i="3"/>
  <c r="FF126" i="3"/>
  <c r="CW126" i="3"/>
  <c r="CH126" i="3"/>
  <c r="BZ126" i="3"/>
  <c r="BR126" i="3"/>
  <c r="BJ126" i="3"/>
  <c r="BB126" i="3"/>
  <c r="AT126" i="3"/>
  <c r="AL126" i="3"/>
  <c r="AD126" i="3"/>
  <c r="V126" i="3"/>
  <c r="N126" i="3"/>
  <c r="F126" i="3"/>
  <c r="EX126" i="3"/>
  <c r="CT126" i="3"/>
  <c r="CG126" i="3"/>
  <c r="BY126" i="3"/>
  <c r="BQ126" i="3"/>
  <c r="BI126" i="3"/>
  <c r="BA126" i="3"/>
  <c r="AS126" i="3"/>
  <c r="AK126" i="3"/>
  <c r="AC126" i="3"/>
  <c r="U126" i="3"/>
  <c r="M126" i="3"/>
  <c r="E126" i="3"/>
  <c r="EP126" i="3"/>
  <c r="CR126" i="3"/>
  <c r="CF126" i="3"/>
  <c r="BX126" i="3"/>
  <c r="BP126" i="3"/>
  <c r="BH126" i="3"/>
  <c r="AZ126" i="3"/>
  <c r="AR126" i="3"/>
  <c r="AJ126" i="3"/>
  <c r="AB126" i="3"/>
  <c r="T126" i="3"/>
  <c r="L126" i="3"/>
  <c r="GT126" i="3"/>
  <c r="EH126" i="3"/>
  <c r="CO126" i="3"/>
  <c r="CE126" i="3"/>
  <c r="BW126" i="3"/>
  <c r="BO126" i="3"/>
  <c r="BG126" i="3"/>
  <c r="AY126" i="3"/>
  <c r="AQ126" i="3"/>
  <c r="AI126" i="3"/>
  <c r="AA126" i="3"/>
  <c r="S126" i="3"/>
  <c r="K126" i="3"/>
  <c r="GL126" i="3"/>
  <c r="DZ126" i="3"/>
  <c r="CL126" i="3"/>
  <c r="CD126" i="3"/>
  <c r="BV126" i="3"/>
  <c r="BN126" i="3"/>
  <c r="BF126" i="3"/>
  <c r="AX126" i="3"/>
  <c r="AP126" i="3"/>
  <c r="AH126" i="3"/>
  <c r="Z126" i="3"/>
  <c r="R126" i="3"/>
  <c r="J126" i="3"/>
  <c r="GD126" i="3"/>
  <c r="DR126" i="3"/>
  <c r="CK126" i="3"/>
  <c r="CC126" i="3"/>
  <c r="BU126" i="3"/>
  <c r="BM126" i="3"/>
  <c r="BE126" i="3"/>
  <c r="AW126" i="3"/>
  <c r="AO126" i="3"/>
  <c r="AG126" i="3"/>
  <c r="Y126" i="3"/>
  <c r="Q126" i="3"/>
  <c r="I126" i="3"/>
  <c r="FV126" i="3"/>
  <c r="DJ126" i="3"/>
  <c r="CJ126" i="3"/>
  <c r="CB126" i="3"/>
  <c r="BT126" i="3"/>
  <c r="BL126" i="3"/>
  <c r="BD126" i="3"/>
  <c r="AV126" i="3"/>
  <c r="AN126" i="3"/>
  <c r="AF126" i="3"/>
  <c r="X126" i="3"/>
  <c r="P126" i="3"/>
  <c r="H126" i="3"/>
  <c r="CA126" i="3"/>
  <c r="O126" i="3"/>
  <c r="BS126" i="3"/>
  <c r="G126" i="3"/>
  <c r="BK126" i="3"/>
  <c r="BC126" i="3"/>
  <c r="AU126" i="3"/>
  <c r="FN126" i="3"/>
  <c r="AM126" i="3"/>
  <c r="DB126" i="3"/>
  <c r="AE126" i="3"/>
  <c r="CI126" i="3"/>
  <c r="W126" i="3"/>
  <c r="GX127" i="3"/>
  <c r="GP127" i="3"/>
  <c r="GH127" i="3"/>
  <c r="FZ127" i="3"/>
  <c r="FR127" i="3"/>
  <c r="FJ127" i="3"/>
  <c r="FB127" i="3"/>
  <c r="ET127" i="3"/>
  <c r="EL127" i="3"/>
  <c r="ED127" i="3"/>
  <c r="DV127" i="3"/>
  <c r="DN127" i="3"/>
  <c r="DF127" i="3"/>
  <c r="CX127" i="3"/>
  <c r="CP127" i="3"/>
  <c r="CH127" i="3"/>
  <c r="BZ127" i="3"/>
  <c r="BR127" i="3"/>
  <c r="BJ127" i="3"/>
  <c r="BB127" i="3"/>
  <c r="AT127" i="3"/>
  <c r="AL127" i="3"/>
  <c r="AD127" i="3"/>
  <c r="V127" i="3"/>
  <c r="N127" i="3"/>
  <c r="F127" i="3"/>
  <c r="GW127" i="3"/>
  <c r="GO127" i="3"/>
  <c r="GG127" i="3"/>
  <c r="FY127" i="3"/>
  <c r="FQ127" i="3"/>
  <c r="FI127" i="3"/>
  <c r="FA127" i="3"/>
  <c r="ES127" i="3"/>
  <c r="EK127" i="3"/>
  <c r="EC127" i="3"/>
  <c r="DU127" i="3"/>
  <c r="DM127" i="3"/>
  <c r="DE127" i="3"/>
  <c r="CW127" i="3"/>
  <c r="CO127" i="3"/>
  <c r="CG127" i="3"/>
  <c r="BY127" i="3"/>
  <c r="BQ127" i="3"/>
  <c r="BI127" i="3"/>
  <c r="BA127" i="3"/>
  <c r="AS127" i="3"/>
  <c r="AK127" i="3"/>
  <c r="AC127" i="3"/>
  <c r="U127" i="3"/>
  <c r="M127" i="3"/>
  <c r="E127" i="3"/>
  <c r="GV127" i="3"/>
  <c r="GN127" i="3"/>
  <c r="GF127" i="3"/>
  <c r="FX127" i="3"/>
  <c r="FP127" i="3"/>
  <c r="FH127" i="3"/>
  <c r="EZ127" i="3"/>
  <c r="ER127" i="3"/>
  <c r="EJ127" i="3"/>
  <c r="EB127" i="3"/>
  <c r="DT127" i="3"/>
  <c r="DL127" i="3"/>
  <c r="DD127" i="3"/>
  <c r="CV127" i="3"/>
  <c r="CN127" i="3"/>
  <c r="CF127" i="3"/>
  <c r="BX127" i="3"/>
  <c r="BP127" i="3"/>
  <c r="BH127" i="3"/>
  <c r="AZ127" i="3"/>
  <c r="AR127" i="3"/>
  <c r="AJ127" i="3"/>
  <c r="AB127" i="3"/>
  <c r="T127" i="3"/>
  <c r="L127" i="3"/>
  <c r="GU127" i="3"/>
  <c r="GM127" i="3"/>
  <c r="GE127" i="3"/>
  <c r="FW127" i="3"/>
  <c r="FO127" i="3"/>
  <c r="FG127" i="3"/>
  <c r="EY127" i="3"/>
  <c r="EQ127" i="3"/>
  <c r="EI127" i="3"/>
  <c r="EA127" i="3"/>
  <c r="DS127" i="3"/>
  <c r="DK127" i="3"/>
  <c r="DC127" i="3"/>
  <c r="CU127" i="3"/>
  <c r="CM127" i="3"/>
  <c r="CE127" i="3"/>
  <c r="BW127" i="3"/>
  <c r="BO127" i="3"/>
  <c r="BG127" i="3"/>
  <c r="AY127" i="3"/>
  <c r="AQ127" i="3"/>
  <c r="AI127" i="3"/>
  <c r="AA127" i="3"/>
  <c r="S127" i="3"/>
  <c r="K127" i="3"/>
  <c r="GT127" i="3"/>
  <c r="GL127" i="3"/>
  <c r="GD127" i="3"/>
  <c r="FV127" i="3"/>
  <c r="FN127" i="3"/>
  <c r="FF127" i="3"/>
  <c r="EX127" i="3"/>
  <c r="EP127" i="3"/>
  <c r="EH127" i="3"/>
  <c r="DZ127" i="3"/>
  <c r="DR127" i="3"/>
  <c r="DJ127" i="3"/>
  <c r="DB127" i="3"/>
  <c r="CT127" i="3"/>
  <c r="CL127" i="3"/>
  <c r="CD127" i="3"/>
  <c r="BV127" i="3"/>
  <c r="BN127" i="3"/>
  <c r="BF127" i="3"/>
  <c r="AX127" i="3"/>
  <c r="AP127" i="3"/>
  <c r="AH127" i="3"/>
  <c r="Z127" i="3"/>
  <c r="R127" i="3"/>
  <c r="J127" i="3"/>
  <c r="GS127" i="3"/>
  <c r="GK127" i="3"/>
  <c r="GC127" i="3"/>
  <c r="FU127" i="3"/>
  <c r="FM127" i="3"/>
  <c r="FE127" i="3"/>
  <c r="EW127" i="3"/>
  <c r="EO127" i="3"/>
  <c r="EG127" i="3"/>
  <c r="DY127" i="3"/>
  <c r="DQ127" i="3"/>
  <c r="DI127" i="3"/>
  <c r="DA127" i="3"/>
  <c r="CS127" i="3"/>
  <c r="CK127" i="3"/>
  <c r="CC127" i="3"/>
  <c r="BU127" i="3"/>
  <c r="BM127" i="3"/>
  <c r="BE127" i="3"/>
  <c r="AW127" i="3"/>
  <c r="AO127" i="3"/>
  <c r="AG127" i="3"/>
  <c r="Y127" i="3"/>
  <c r="Q127" i="3"/>
  <c r="I127" i="3"/>
  <c r="GR127" i="3"/>
  <c r="GJ127" i="3"/>
  <c r="GB127" i="3"/>
  <c r="FT127" i="3"/>
  <c r="FL127" i="3"/>
  <c r="FD127" i="3"/>
  <c r="EV127" i="3"/>
  <c r="EN127" i="3"/>
  <c r="EF127" i="3"/>
  <c r="DX127" i="3"/>
  <c r="DP127" i="3"/>
  <c r="DH127" i="3"/>
  <c r="CZ127" i="3"/>
  <c r="CR127" i="3"/>
  <c r="CJ127" i="3"/>
  <c r="CB127" i="3"/>
  <c r="BT127" i="3"/>
  <c r="BL127" i="3"/>
  <c r="BD127" i="3"/>
  <c r="AV127" i="3"/>
  <c r="AN127" i="3"/>
  <c r="AF127" i="3"/>
  <c r="X127" i="3"/>
  <c r="P127" i="3"/>
  <c r="H127" i="3"/>
  <c r="EU127" i="3"/>
  <c r="CI127" i="3"/>
  <c r="W127" i="3"/>
  <c r="GY127" i="3"/>
  <c r="EM127" i="3"/>
  <c r="CA127" i="3"/>
  <c r="O127" i="3"/>
  <c r="GQ127" i="3"/>
  <c r="EE127" i="3"/>
  <c r="BS127" i="3"/>
  <c r="G127" i="3"/>
  <c r="GI127" i="3"/>
  <c r="DW127" i="3"/>
  <c r="BK127" i="3"/>
  <c r="GA127" i="3"/>
  <c r="DO127" i="3"/>
  <c r="BC127" i="3"/>
  <c r="FS127" i="3"/>
  <c r="DG127" i="3"/>
  <c r="AU127" i="3"/>
  <c r="FK127" i="3"/>
  <c r="CY127" i="3"/>
  <c r="AM127" i="3"/>
  <c r="FC127" i="3"/>
  <c r="CQ127" i="3"/>
  <c r="AE127" i="3"/>
  <c r="GT119" i="3"/>
  <c r="GL119" i="3"/>
  <c r="GD119" i="3"/>
  <c r="FV119" i="3"/>
  <c r="FN119" i="3"/>
  <c r="FF119" i="3"/>
  <c r="EX119" i="3"/>
  <c r="EP119" i="3"/>
  <c r="EH119" i="3"/>
  <c r="DZ119" i="3"/>
  <c r="DR119" i="3"/>
  <c r="DJ119" i="3"/>
  <c r="DB119" i="3"/>
  <c r="CT119" i="3"/>
  <c r="CL119" i="3"/>
  <c r="CD119" i="3"/>
  <c r="BV119" i="3"/>
  <c r="BN119" i="3"/>
  <c r="BF119" i="3"/>
  <c r="AX119" i="3"/>
  <c r="AP119" i="3"/>
  <c r="AH119" i="3"/>
  <c r="Z119" i="3"/>
  <c r="R119" i="3"/>
  <c r="J119" i="3"/>
  <c r="GS119" i="3"/>
  <c r="GK119" i="3"/>
  <c r="GC119" i="3"/>
  <c r="FU119" i="3"/>
  <c r="FM119" i="3"/>
  <c r="FE119" i="3"/>
  <c r="EW119" i="3"/>
  <c r="EO119" i="3"/>
  <c r="EG119" i="3"/>
  <c r="DY119" i="3"/>
  <c r="DQ119" i="3"/>
  <c r="DI119" i="3"/>
  <c r="DA119" i="3"/>
  <c r="CS119" i="3"/>
  <c r="CK119" i="3"/>
  <c r="CC119" i="3"/>
  <c r="BU119" i="3"/>
  <c r="BM119" i="3"/>
  <c r="BE119" i="3"/>
  <c r="AW119" i="3"/>
  <c r="AO119" i="3"/>
  <c r="AG119" i="3"/>
  <c r="Y119" i="3"/>
  <c r="Q119" i="3"/>
  <c r="I119" i="3"/>
  <c r="GR119" i="3"/>
  <c r="GJ119" i="3"/>
  <c r="GB119" i="3"/>
  <c r="FT119" i="3"/>
  <c r="FL119" i="3"/>
  <c r="FD119" i="3"/>
  <c r="EV119" i="3"/>
  <c r="EN119" i="3"/>
  <c r="EF119" i="3"/>
  <c r="DX119" i="3"/>
  <c r="DP119" i="3"/>
  <c r="DH119" i="3"/>
  <c r="CZ119" i="3"/>
  <c r="CR119" i="3"/>
  <c r="CJ119" i="3"/>
  <c r="CB119" i="3"/>
  <c r="BT119" i="3"/>
  <c r="BL119" i="3"/>
  <c r="BD119" i="3"/>
  <c r="AV119" i="3"/>
  <c r="AN119" i="3"/>
  <c r="AF119" i="3"/>
  <c r="X119" i="3"/>
  <c r="P119" i="3"/>
  <c r="H119" i="3"/>
  <c r="GY119" i="3"/>
  <c r="GQ119" i="3"/>
  <c r="GI119" i="3"/>
  <c r="GA119" i="3"/>
  <c r="FS119" i="3"/>
  <c r="FK119" i="3"/>
  <c r="FC119" i="3"/>
  <c r="EU119" i="3"/>
  <c r="EM119" i="3"/>
  <c r="EE119" i="3"/>
  <c r="DW119" i="3"/>
  <c r="DO119" i="3"/>
  <c r="DG119" i="3"/>
  <c r="CY119" i="3"/>
  <c r="CQ119" i="3"/>
  <c r="CI119" i="3"/>
  <c r="CA119" i="3"/>
  <c r="BS119" i="3"/>
  <c r="BK119" i="3"/>
  <c r="BC119" i="3"/>
  <c r="AU119" i="3"/>
  <c r="AM119" i="3"/>
  <c r="AE119" i="3"/>
  <c r="W119" i="3"/>
  <c r="O119" i="3"/>
  <c r="G119" i="3"/>
  <c r="GX119" i="3"/>
  <c r="GP119" i="3"/>
  <c r="GH119" i="3"/>
  <c r="FZ119" i="3"/>
  <c r="FR119" i="3"/>
  <c r="FJ119" i="3"/>
  <c r="FB119" i="3"/>
  <c r="ET119" i="3"/>
  <c r="EL119" i="3"/>
  <c r="ED119" i="3"/>
  <c r="DV119" i="3"/>
  <c r="DN119" i="3"/>
  <c r="DF119" i="3"/>
  <c r="CX119" i="3"/>
  <c r="CP119" i="3"/>
  <c r="CH119" i="3"/>
  <c r="BZ119" i="3"/>
  <c r="BR119" i="3"/>
  <c r="BJ119" i="3"/>
  <c r="BB119" i="3"/>
  <c r="AT119" i="3"/>
  <c r="AL119" i="3"/>
  <c r="AD119" i="3"/>
  <c r="V119" i="3"/>
  <c r="N119" i="3"/>
  <c r="F119" i="3"/>
  <c r="GW119" i="3"/>
  <c r="GO119" i="3"/>
  <c r="GG119" i="3"/>
  <c r="FY119" i="3"/>
  <c r="FQ119" i="3"/>
  <c r="FI119" i="3"/>
  <c r="FA119" i="3"/>
  <c r="ES119" i="3"/>
  <c r="EK119" i="3"/>
  <c r="EC119" i="3"/>
  <c r="DU119" i="3"/>
  <c r="DM119" i="3"/>
  <c r="DE119" i="3"/>
  <c r="CW119" i="3"/>
  <c r="CO119" i="3"/>
  <c r="CG119" i="3"/>
  <c r="BY119" i="3"/>
  <c r="BQ119" i="3"/>
  <c r="BI119" i="3"/>
  <c r="BA119" i="3"/>
  <c r="AS119" i="3"/>
  <c r="AK119" i="3"/>
  <c r="AC119" i="3"/>
  <c r="U119" i="3"/>
  <c r="M119" i="3"/>
  <c r="E119" i="3"/>
  <c r="GV119" i="3"/>
  <c r="GN119" i="3"/>
  <c r="GF119" i="3"/>
  <c r="FX119" i="3"/>
  <c r="FP119" i="3"/>
  <c r="FH119" i="3"/>
  <c r="EZ119" i="3"/>
  <c r="ER119" i="3"/>
  <c r="EJ119" i="3"/>
  <c r="EB119" i="3"/>
  <c r="DT119" i="3"/>
  <c r="DL119" i="3"/>
  <c r="DD119" i="3"/>
  <c r="CV119" i="3"/>
  <c r="CN119" i="3"/>
  <c r="CF119" i="3"/>
  <c r="BX119" i="3"/>
  <c r="BP119" i="3"/>
  <c r="BH119" i="3"/>
  <c r="AZ119" i="3"/>
  <c r="AR119" i="3"/>
  <c r="AJ119" i="3"/>
  <c r="AB119" i="3"/>
  <c r="T119" i="3"/>
  <c r="L119" i="3"/>
  <c r="GE119" i="3"/>
  <c r="DS119" i="3"/>
  <c r="BG119" i="3"/>
  <c r="FW119" i="3"/>
  <c r="DK119" i="3"/>
  <c r="AY119" i="3"/>
  <c r="FO119" i="3"/>
  <c r="DC119" i="3"/>
  <c r="AQ119" i="3"/>
  <c r="FG119" i="3"/>
  <c r="CU119" i="3"/>
  <c r="AI119" i="3"/>
  <c r="EY119" i="3"/>
  <c r="CM119" i="3"/>
  <c r="AA119" i="3"/>
  <c r="EQ119" i="3"/>
  <c r="CE119" i="3"/>
  <c r="S119" i="3"/>
  <c r="GU119" i="3"/>
  <c r="EI119" i="3"/>
  <c r="BW119" i="3"/>
  <c r="K119" i="3"/>
  <c r="EA119" i="3"/>
  <c r="BO119" i="3"/>
  <c r="GM119" i="3"/>
  <c r="GV124" i="3"/>
  <c r="GN124" i="3"/>
  <c r="GF124" i="3"/>
  <c r="FX124" i="3"/>
  <c r="FP124" i="3"/>
  <c r="FH124" i="3"/>
  <c r="EZ124" i="3"/>
  <c r="ER124" i="3"/>
  <c r="EJ124" i="3"/>
  <c r="EB124" i="3"/>
  <c r="DT124" i="3"/>
  <c r="DL124" i="3"/>
  <c r="DD124" i="3"/>
  <c r="CV124" i="3"/>
  <c r="CN124" i="3"/>
  <c r="CF124" i="3"/>
  <c r="BX124" i="3"/>
  <c r="BP124" i="3"/>
  <c r="BH124" i="3"/>
  <c r="AZ124" i="3"/>
  <c r="AR124" i="3"/>
  <c r="AJ124" i="3"/>
  <c r="AB124" i="3"/>
  <c r="T124" i="3"/>
  <c r="L124" i="3"/>
  <c r="GU124" i="3"/>
  <c r="GM124" i="3"/>
  <c r="GE124" i="3"/>
  <c r="FW124" i="3"/>
  <c r="FO124" i="3"/>
  <c r="FG124" i="3"/>
  <c r="EY124" i="3"/>
  <c r="EQ124" i="3"/>
  <c r="EI124" i="3"/>
  <c r="EA124" i="3"/>
  <c r="DS124" i="3"/>
  <c r="DK124" i="3"/>
  <c r="DC124" i="3"/>
  <c r="CU124" i="3"/>
  <c r="CM124" i="3"/>
  <c r="CE124" i="3"/>
  <c r="BW124" i="3"/>
  <c r="BO124" i="3"/>
  <c r="BG124" i="3"/>
  <c r="AY124" i="3"/>
  <c r="AQ124" i="3"/>
  <c r="AI124" i="3"/>
  <c r="AA124" i="3"/>
  <c r="S124" i="3"/>
  <c r="K124" i="3"/>
  <c r="GT124" i="3"/>
  <c r="GL124" i="3"/>
  <c r="GD124" i="3"/>
  <c r="FV124" i="3"/>
  <c r="FN124" i="3"/>
  <c r="FF124" i="3"/>
  <c r="EX124" i="3"/>
  <c r="EP124" i="3"/>
  <c r="EH124" i="3"/>
  <c r="DZ124" i="3"/>
  <c r="DR124" i="3"/>
  <c r="DJ124" i="3"/>
  <c r="DB124" i="3"/>
  <c r="CT124" i="3"/>
  <c r="CL124" i="3"/>
  <c r="CD124" i="3"/>
  <c r="BV124" i="3"/>
  <c r="BN124" i="3"/>
  <c r="BF124" i="3"/>
  <c r="AX124" i="3"/>
  <c r="AP124" i="3"/>
  <c r="AH124" i="3"/>
  <c r="Z124" i="3"/>
  <c r="R124" i="3"/>
  <c r="J124" i="3"/>
  <c r="GS124" i="3"/>
  <c r="GK124" i="3"/>
  <c r="GC124" i="3"/>
  <c r="FU124" i="3"/>
  <c r="FM124" i="3"/>
  <c r="FE124" i="3"/>
  <c r="EW124" i="3"/>
  <c r="EO124" i="3"/>
  <c r="EG124" i="3"/>
  <c r="DY124" i="3"/>
  <c r="DQ124" i="3"/>
  <c r="DI124" i="3"/>
  <c r="DA124" i="3"/>
  <c r="CS124" i="3"/>
  <c r="CK124" i="3"/>
  <c r="CC124" i="3"/>
  <c r="BU124" i="3"/>
  <c r="BM124" i="3"/>
  <c r="BE124" i="3"/>
  <c r="AW124" i="3"/>
  <c r="AO124" i="3"/>
  <c r="AG124" i="3"/>
  <c r="Y124" i="3"/>
  <c r="Q124" i="3"/>
  <c r="I124" i="3"/>
  <c r="GR124" i="3"/>
  <c r="GJ124" i="3"/>
  <c r="GB124" i="3"/>
  <c r="FT124" i="3"/>
  <c r="FL124" i="3"/>
  <c r="FD124" i="3"/>
  <c r="EV124" i="3"/>
  <c r="EN124" i="3"/>
  <c r="EF124" i="3"/>
  <c r="DX124" i="3"/>
  <c r="DP124" i="3"/>
  <c r="DH124" i="3"/>
  <c r="CZ124" i="3"/>
  <c r="CR124" i="3"/>
  <c r="CJ124" i="3"/>
  <c r="CB124" i="3"/>
  <c r="BT124" i="3"/>
  <c r="BL124" i="3"/>
  <c r="BD124" i="3"/>
  <c r="AV124" i="3"/>
  <c r="AN124" i="3"/>
  <c r="AF124" i="3"/>
  <c r="X124" i="3"/>
  <c r="P124" i="3"/>
  <c r="H124" i="3"/>
  <c r="GY124" i="3"/>
  <c r="GQ124" i="3"/>
  <c r="GI124" i="3"/>
  <c r="GA124" i="3"/>
  <c r="FS124" i="3"/>
  <c r="FK124" i="3"/>
  <c r="FC124" i="3"/>
  <c r="EU124" i="3"/>
  <c r="EM124" i="3"/>
  <c r="EE124" i="3"/>
  <c r="DW124" i="3"/>
  <c r="DO124" i="3"/>
  <c r="DG124" i="3"/>
  <c r="CY124" i="3"/>
  <c r="CQ124" i="3"/>
  <c r="CI124" i="3"/>
  <c r="CA124" i="3"/>
  <c r="BS124" i="3"/>
  <c r="BK124" i="3"/>
  <c r="BC124" i="3"/>
  <c r="AU124" i="3"/>
  <c r="AM124" i="3"/>
  <c r="AE124" i="3"/>
  <c r="W124" i="3"/>
  <c r="O124" i="3"/>
  <c r="G124" i="3"/>
  <c r="GX124" i="3"/>
  <c r="GP124" i="3"/>
  <c r="GH124" i="3"/>
  <c r="FZ124" i="3"/>
  <c r="FR124" i="3"/>
  <c r="FJ124" i="3"/>
  <c r="FB124" i="3"/>
  <c r="ET124" i="3"/>
  <c r="EL124" i="3"/>
  <c r="ED124" i="3"/>
  <c r="DV124" i="3"/>
  <c r="DN124" i="3"/>
  <c r="DF124" i="3"/>
  <c r="CX124" i="3"/>
  <c r="CP124" i="3"/>
  <c r="CH124" i="3"/>
  <c r="BZ124" i="3"/>
  <c r="BR124" i="3"/>
  <c r="BJ124" i="3"/>
  <c r="BB124" i="3"/>
  <c r="AT124" i="3"/>
  <c r="AL124" i="3"/>
  <c r="AD124" i="3"/>
  <c r="V124" i="3"/>
  <c r="N124" i="3"/>
  <c r="F124" i="3"/>
  <c r="FI124" i="3"/>
  <c r="CW124" i="3"/>
  <c r="AK124" i="3"/>
  <c r="FA124" i="3"/>
  <c r="CO124" i="3"/>
  <c r="AC124" i="3"/>
  <c r="ES124" i="3"/>
  <c r="CG124" i="3"/>
  <c r="U124" i="3"/>
  <c r="GW124" i="3"/>
  <c r="EK124" i="3"/>
  <c r="BY124" i="3"/>
  <c r="M124" i="3"/>
  <c r="GO124" i="3"/>
  <c r="EC124" i="3"/>
  <c r="BQ124" i="3"/>
  <c r="E124" i="3"/>
  <c r="GG124" i="3"/>
  <c r="DU124" i="3"/>
  <c r="BI124" i="3"/>
  <c r="FY124" i="3"/>
  <c r="DM124" i="3"/>
  <c r="BA124" i="3"/>
  <c r="FQ124" i="3"/>
  <c r="DE124" i="3"/>
  <c r="AS124" i="3"/>
  <c r="GX116" i="3"/>
  <c r="GP116" i="3"/>
  <c r="GH116" i="3"/>
  <c r="FZ116" i="3"/>
  <c r="FR116" i="3"/>
  <c r="FJ116" i="3"/>
  <c r="FB116" i="3"/>
  <c r="ET116" i="3"/>
  <c r="EL116" i="3"/>
  <c r="ED116" i="3"/>
  <c r="DV116" i="3"/>
  <c r="DN116" i="3"/>
  <c r="DF116" i="3"/>
  <c r="CX116" i="3"/>
  <c r="CP116" i="3"/>
  <c r="CH116" i="3"/>
  <c r="BZ116" i="3"/>
  <c r="BR116" i="3"/>
  <c r="BJ116" i="3"/>
  <c r="BB116" i="3"/>
  <c r="AT116" i="3"/>
  <c r="AL116" i="3"/>
  <c r="AD116" i="3"/>
  <c r="V116" i="3"/>
  <c r="N116" i="3"/>
  <c r="F116" i="3"/>
  <c r="GW116" i="3"/>
  <c r="GO116" i="3"/>
  <c r="GG116" i="3"/>
  <c r="FY116" i="3"/>
  <c r="FQ116" i="3"/>
  <c r="FI116" i="3"/>
  <c r="FA116" i="3"/>
  <c r="ES116" i="3"/>
  <c r="EK116" i="3"/>
  <c r="EC116" i="3"/>
  <c r="DU116" i="3"/>
  <c r="DM116" i="3"/>
  <c r="DE116" i="3"/>
  <c r="CW116" i="3"/>
  <c r="CO116" i="3"/>
  <c r="CG116" i="3"/>
  <c r="BY116" i="3"/>
  <c r="BQ116" i="3"/>
  <c r="BI116" i="3"/>
  <c r="BA116" i="3"/>
  <c r="AS116" i="3"/>
  <c r="AK116" i="3"/>
  <c r="AC116" i="3"/>
  <c r="U116" i="3"/>
  <c r="M116" i="3"/>
  <c r="E116" i="3"/>
  <c r="GV116" i="3"/>
  <c r="GN116" i="3"/>
  <c r="GF116" i="3"/>
  <c r="FX116" i="3"/>
  <c r="FP116" i="3"/>
  <c r="FH116" i="3"/>
  <c r="EZ116" i="3"/>
  <c r="ER116" i="3"/>
  <c r="EJ116" i="3"/>
  <c r="EB116" i="3"/>
  <c r="DT116" i="3"/>
  <c r="DL116" i="3"/>
  <c r="DD116" i="3"/>
  <c r="CV116" i="3"/>
  <c r="CN116" i="3"/>
  <c r="CF116" i="3"/>
  <c r="BX116" i="3"/>
  <c r="BP116" i="3"/>
  <c r="BH116" i="3"/>
  <c r="AZ116" i="3"/>
  <c r="AR116" i="3"/>
  <c r="AJ116" i="3"/>
  <c r="AB116" i="3"/>
  <c r="T116" i="3"/>
  <c r="L116" i="3"/>
  <c r="GU116" i="3"/>
  <c r="GM116" i="3"/>
  <c r="GE116" i="3"/>
  <c r="FW116" i="3"/>
  <c r="FO116" i="3"/>
  <c r="FG116" i="3"/>
  <c r="EY116" i="3"/>
  <c r="EQ116" i="3"/>
  <c r="EI116" i="3"/>
  <c r="EA116" i="3"/>
  <c r="DS116" i="3"/>
  <c r="DK116" i="3"/>
  <c r="DC116" i="3"/>
  <c r="CU116" i="3"/>
  <c r="CM116" i="3"/>
  <c r="CE116" i="3"/>
  <c r="BW116" i="3"/>
  <c r="BO116" i="3"/>
  <c r="BG116" i="3"/>
  <c r="AY116" i="3"/>
  <c r="AQ116" i="3"/>
  <c r="AI116" i="3"/>
  <c r="AA116" i="3"/>
  <c r="S116" i="3"/>
  <c r="K116" i="3"/>
  <c r="GT116" i="3"/>
  <c r="GL116" i="3"/>
  <c r="GD116" i="3"/>
  <c r="FV116" i="3"/>
  <c r="FN116" i="3"/>
  <c r="FF116" i="3"/>
  <c r="EX116" i="3"/>
  <c r="EP116" i="3"/>
  <c r="EH116" i="3"/>
  <c r="DZ116" i="3"/>
  <c r="DR116" i="3"/>
  <c r="DJ116" i="3"/>
  <c r="DB116" i="3"/>
  <c r="CT116" i="3"/>
  <c r="CL116" i="3"/>
  <c r="CD116" i="3"/>
  <c r="BV116" i="3"/>
  <c r="BN116" i="3"/>
  <c r="BF116" i="3"/>
  <c r="AX116" i="3"/>
  <c r="AP116" i="3"/>
  <c r="AH116" i="3"/>
  <c r="Z116" i="3"/>
  <c r="R116" i="3"/>
  <c r="J116" i="3"/>
  <c r="GS116" i="3"/>
  <c r="GK116" i="3"/>
  <c r="GC116" i="3"/>
  <c r="FU116" i="3"/>
  <c r="FM116" i="3"/>
  <c r="FE116" i="3"/>
  <c r="EW116" i="3"/>
  <c r="EO116" i="3"/>
  <c r="EG116" i="3"/>
  <c r="DY116" i="3"/>
  <c r="DQ116" i="3"/>
  <c r="DI116" i="3"/>
  <c r="DA116" i="3"/>
  <c r="CS116" i="3"/>
  <c r="CK116" i="3"/>
  <c r="CC116" i="3"/>
  <c r="BU116" i="3"/>
  <c r="BM116" i="3"/>
  <c r="BE116" i="3"/>
  <c r="AW116" i="3"/>
  <c r="AO116" i="3"/>
  <c r="AG116" i="3"/>
  <c r="Y116" i="3"/>
  <c r="Q116" i="3"/>
  <c r="I116" i="3"/>
  <c r="GR116" i="3"/>
  <c r="GJ116" i="3"/>
  <c r="GB116" i="3"/>
  <c r="FT116" i="3"/>
  <c r="FL116" i="3"/>
  <c r="FD116" i="3"/>
  <c r="EV116" i="3"/>
  <c r="EN116" i="3"/>
  <c r="EF116" i="3"/>
  <c r="DX116" i="3"/>
  <c r="DP116" i="3"/>
  <c r="DH116" i="3"/>
  <c r="CZ116" i="3"/>
  <c r="CR116" i="3"/>
  <c r="CJ116" i="3"/>
  <c r="CB116" i="3"/>
  <c r="BT116" i="3"/>
  <c r="BL116" i="3"/>
  <c r="BD116" i="3"/>
  <c r="AV116" i="3"/>
  <c r="AN116" i="3"/>
  <c r="AF116" i="3"/>
  <c r="X116" i="3"/>
  <c r="P116" i="3"/>
  <c r="H116" i="3"/>
  <c r="FS116" i="3"/>
  <c r="DG116" i="3"/>
  <c r="AU116" i="3"/>
  <c r="FK116" i="3"/>
  <c r="CY116" i="3"/>
  <c r="AM116" i="3"/>
  <c r="FC116" i="3"/>
  <c r="CQ116" i="3"/>
  <c r="AE116" i="3"/>
  <c r="EU116" i="3"/>
  <c r="CI116" i="3"/>
  <c r="W116" i="3"/>
  <c r="GY116" i="3"/>
  <c r="EM116" i="3"/>
  <c r="CA116" i="3"/>
  <c r="O116" i="3"/>
  <c r="GQ116" i="3"/>
  <c r="EE116" i="3"/>
  <c r="BS116" i="3"/>
  <c r="G116" i="3"/>
  <c r="GI116" i="3"/>
  <c r="DW116" i="3"/>
  <c r="BK116" i="3"/>
  <c r="DO116" i="3"/>
  <c r="BC116" i="3"/>
  <c r="GA116" i="3"/>
  <c r="GW121" i="3"/>
  <c r="GO121" i="3"/>
  <c r="GG121" i="3"/>
  <c r="FY121" i="3"/>
  <c r="FQ121" i="3"/>
  <c r="FI121" i="3"/>
  <c r="FA121" i="3"/>
  <c r="ES121" i="3"/>
  <c r="EK121" i="3"/>
  <c r="EC121" i="3"/>
  <c r="DU121" i="3"/>
  <c r="DM121" i="3"/>
  <c r="DE121" i="3"/>
  <c r="CW121" i="3"/>
  <c r="CO121" i="3"/>
  <c r="CG121" i="3"/>
  <c r="BY121" i="3"/>
  <c r="BQ121" i="3"/>
  <c r="BI121" i="3"/>
  <c r="BA121" i="3"/>
  <c r="AS121" i="3"/>
  <c r="AK121" i="3"/>
  <c r="AC121" i="3"/>
  <c r="U121" i="3"/>
  <c r="M121" i="3"/>
  <c r="E121" i="3"/>
  <c r="GV121" i="3"/>
  <c r="GN121" i="3"/>
  <c r="GF121" i="3"/>
  <c r="FX121" i="3"/>
  <c r="FP121" i="3"/>
  <c r="FH121" i="3"/>
  <c r="EZ121" i="3"/>
  <c r="ER121" i="3"/>
  <c r="EJ121" i="3"/>
  <c r="EB121" i="3"/>
  <c r="DT121" i="3"/>
  <c r="DL121" i="3"/>
  <c r="DD121" i="3"/>
  <c r="CV121" i="3"/>
  <c r="CN121" i="3"/>
  <c r="CF121" i="3"/>
  <c r="BX121" i="3"/>
  <c r="BP121" i="3"/>
  <c r="BH121" i="3"/>
  <c r="AZ121" i="3"/>
  <c r="AR121" i="3"/>
  <c r="AJ121" i="3"/>
  <c r="AB121" i="3"/>
  <c r="T121" i="3"/>
  <c r="L121" i="3"/>
  <c r="GU121" i="3"/>
  <c r="GM121" i="3"/>
  <c r="GE121" i="3"/>
  <c r="FW121" i="3"/>
  <c r="FO121" i="3"/>
  <c r="FG121" i="3"/>
  <c r="EY121" i="3"/>
  <c r="EQ121" i="3"/>
  <c r="EI121" i="3"/>
  <c r="EA121" i="3"/>
  <c r="DS121" i="3"/>
  <c r="DK121" i="3"/>
  <c r="DC121" i="3"/>
  <c r="CU121" i="3"/>
  <c r="CM121" i="3"/>
  <c r="CE121" i="3"/>
  <c r="BW121" i="3"/>
  <c r="BO121" i="3"/>
  <c r="BG121" i="3"/>
  <c r="AY121" i="3"/>
  <c r="AQ121" i="3"/>
  <c r="AI121" i="3"/>
  <c r="AA121" i="3"/>
  <c r="S121" i="3"/>
  <c r="K121" i="3"/>
  <c r="GT121" i="3"/>
  <c r="GL121" i="3"/>
  <c r="GD121" i="3"/>
  <c r="FV121" i="3"/>
  <c r="FN121" i="3"/>
  <c r="FF121" i="3"/>
  <c r="EX121" i="3"/>
  <c r="EP121" i="3"/>
  <c r="EH121" i="3"/>
  <c r="DZ121" i="3"/>
  <c r="DR121" i="3"/>
  <c r="DJ121" i="3"/>
  <c r="DB121" i="3"/>
  <c r="CT121" i="3"/>
  <c r="CL121" i="3"/>
  <c r="CD121" i="3"/>
  <c r="BV121" i="3"/>
  <c r="BN121" i="3"/>
  <c r="BF121" i="3"/>
  <c r="AX121" i="3"/>
  <c r="AP121" i="3"/>
  <c r="AH121" i="3"/>
  <c r="Z121" i="3"/>
  <c r="R121" i="3"/>
  <c r="J121" i="3"/>
  <c r="GS121" i="3"/>
  <c r="GK121" i="3"/>
  <c r="GC121" i="3"/>
  <c r="FU121" i="3"/>
  <c r="FM121" i="3"/>
  <c r="FE121" i="3"/>
  <c r="EW121" i="3"/>
  <c r="EO121" i="3"/>
  <c r="EG121" i="3"/>
  <c r="DY121" i="3"/>
  <c r="DQ121" i="3"/>
  <c r="DI121" i="3"/>
  <c r="DA121" i="3"/>
  <c r="CS121" i="3"/>
  <c r="CK121" i="3"/>
  <c r="CC121" i="3"/>
  <c r="BU121" i="3"/>
  <c r="BM121" i="3"/>
  <c r="BE121" i="3"/>
  <c r="AW121" i="3"/>
  <c r="AO121" i="3"/>
  <c r="AG121" i="3"/>
  <c r="Y121" i="3"/>
  <c r="Q121" i="3"/>
  <c r="I121" i="3"/>
  <c r="GR121" i="3"/>
  <c r="GJ121" i="3"/>
  <c r="GB121" i="3"/>
  <c r="FT121" i="3"/>
  <c r="FL121" i="3"/>
  <c r="FD121" i="3"/>
  <c r="EV121" i="3"/>
  <c r="EN121" i="3"/>
  <c r="EF121" i="3"/>
  <c r="DX121" i="3"/>
  <c r="DP121" i="3"/>
  <c r="DH121" i="3"/>
  <c r="CZ121" i="3"/>
  <c r="CR121" i="3"/>
  <c r="CJ121" i="3"/>
  <c r="CB121" i="3"/>
  <c r="BT121" i="3"/>
  <c r="BL121" i="3"/>
  <c r="BD121" i="3"/>
  <c r="AV121" i="3"/>
  <c r="AN121" i="3"/>
  <c r="AF121" i="3"/>
  <c r="X121" i="3"/>
  <c r="P121" i="3"/>
  <c r="H121" i="3"/>
  <c r="GY121" i="3"/>
  <c r="GQ121" i="3"/>
  <c r="GI121" i="3"/>
  <c r="GA121" i="3"/>
  <c r="FS121" i="3"/>
  <c r="FK121" i="3"/>
  <c r="FC121" i="3"/>
  <c r="EU121" i="3"/>
  <c r="EM121" i="3"/>
  <c r="EE121" i="3"/>
  <c r="DW121" i="3"/>
  <c r="DO121" i="3"/>
  <c r="DG121" i="3"/>
  <c r="CY121" i="3"/>
  <c r="CQ121" i="3"/>
  <c r="CI121" i="3"/>
  <c r="CA121" i="3"/>
  <c r="BS121" i="3"/>
  <c r="BK121" i="3"/>
  <c r="BC121" i="3"/>
  <c r="AU121" i="3"/>
  <c r="AM121" i="3"/>
  <c r="AE121" i="3"/>
  <c r="W121" i="3"/>
  <c r="O121" i="3"/>
  <c r="G121" i="3"/>
  <c r="FZ121" i="3"/>
  <c r="DN121" i="3"/>
  <c r="BB121" i="3"/>
  <c r="FR121" i="3"/>
  <c r="DF121" i="3"/>
  <c r="AT121" i="3"/>
  <c r="FJ121" i="3"/>
  <c r="CX121" i="3"/>
  <c r="AL121" i="3"/>
  <c r="FB121" i="3"/>
  <c r="CP121" i="3"/>
  <c r="AD121" i="3"/>
  <c r="ET121" i="3"/>
  <c r="CH121" i="3"/>
  <c r="V121" i="3"/>
  <c r="GX121" i="3"/>
  <c r="EL121" i="3"/>
  <c r="BZ121" i="3"/>
  <c r="N121" i="3"/>
  <c r="GP121" i="3"/>
  <c r="ED121" i="3"/>
  <c r="BR121" i="3"/>
  <c r="F121" i="3"/>
  <c r="GH121" i="3"/>
  <c r="DV121" i="3"/>
  <c r="BJ121" i="3"/>
  <c r="GY123" i="3"/>
  <c r="GQ123" i="3"/>
  <c r="GI123" i="3"/>
  <c r="GA123" i="3"/>
  <c r="FS123" i="3"/>
  <c r="FK123" i="3"/>
  <c r="FC123" i="3"/>
  <c r="EU123" i="3"/>
  <c r="EM123" i="3"/>
  <c r="EE123" i="3"/>
  <c r="DW123" i="3"/>
  <c r="DO123" i="3"/>
  <c r="DG123" i="3"/>
  <c r="GX123" i="3"/>
  <c r="GP123" i="3"/>
  <c r="GH123" i="3"/>
  <c r="FZ123" i="3"/>
  <c r="FR123" i="3"/>
  <c r="FJ123" i="3"/>
  <c r="FB123" i="3"/>
  <c r="ET123" i="3"/>
  <c r="EL123" i="3"/>
  <c r="ED123" i="3"/>
  <c r="DV123" i="3"/>
  <c r="GW123" i="3"/>
  <c r="GO123" i="3"/>
  <c r="GG123" i="3"/>
  <c r="FY123" i="3"/>
  <c r="FQ123" i="3"/>
  <c r="FI123" i="3"/>
  <c r="FA123" i="3"/>
  <c r="ES123" i="3"/>
  <c r="EK123" i="3"/>
  <c r="EC123" i="3"/>
  <c r="DU123" i="3"/>
  <c r="DM123" i="3"/>
  <c r="GV123" i="3"/>
  <c r="GN123" i="3"/>
  <c r="GF123" i="3"/>
  <c r="FX123" i="3"/>
  <c r="FP123" i="3"/>
  <c r="FH123" i="3"/>
  <c r="EZ123" i="3"/>
  <c r="ER123" i="3"/>
  <c r="EJ123" i="3"/>
  <c r="EB123" i="3"/>
  <c r="DT123" i="3"/>
  <c r="DL123" i="3"/>
  <c r="DD123" i="3"/>
  <c r="GU123" i="3"/>
  <c r="GM123" i="3"/>
  <c r="GE123" i="3"/>
  <c r="FW123" i="3"/>
  <c r="FO123" i="3"/>
  <c r="FG123" i="3"/>
  <c r="EY123" i="3"/>
  <c r="EQ123" i="3"/>
  <c r="EI123" i="3"/>
  <c r="EA123" i="3"/>
  <c r="DS123" i="3"/>
  <c r="GT123" i="3"/>
  <c r="GL123" i="3"/>
  <c r="GD123" i="3"/>
  <c r="FV123" i="3"/>
  <c r="FN123" i="3"/>
  <c r="FF123" i="3"/>
  <c r="EX123" i="3"/>
  <c r="EP123" i="3"/>
  <c r="EH123" i="3"/>
  <c r="DZ123" i="3"/>
  <c r="DR123" i="3"/>
  <c r="DJ123" i="3"/>
  <c r="DB123" i="3"/>
  <c r="GS123" i="3"/>
  <c r="GK123" i="3"/>
  <c r="GC123" i="3"/>
  <c r="FU123" i="3"/>
  <c r="FM123" i="3"/>
  <c r="FE123" i="3"/>
  <c r="EW123" i="3"/>
  <c r="EO123" i="3"/>
  <c r="EG123" i="3"/>
  <c r="DY123" i="3"/>
  <c r="DQ123" i="3"/>
  <c r="DI123" i="3"/>
  <c r="FT123" i="3"/>
  <c r="DN123" i="3"/>
  <c r="CY123" i="3"/>
  <c r="CQ123" i="3"/>
  <c r="CI123" i="3"/>
  <c r="CA123" i="3"/>
  <c r="BS123" i="3"/>
  <c r="BK123" i="3"/>
  <c r="BC123" i="3"/>
  <c r="AU123" i="3"/>
  <c r="AM123" i="3"/>
  <c r="AE123" i="3"/>
  <c r="W123" i="3"/>
  <c r="O123" i="3"/>
  <c r="G123" i="3"/>
  <c r="FL123" i="3"/>
  <c r="DK123" i="3"/>
  <c r="CX123" i="3"/>
  <c r="CP123" i="3"/>
  <c r="CH123" i="3"/>
  <c r="BZ123" i="3"/>
  <c r="BR123" i="3"/>
  <c r="BJ123" i="3"/>
  <c r="BB123" i="3"/>
  <c r="AT123" i="3"/>
  <c r="AL123" i="3"/>
  <c r="AD123" i="3"/>
  <c r="V123" i="3"/>
  <c r="N123" i="3"/>
  <c r="F123" i="3"/>
  <c r="FD123" i="3"/>
  <c r="DH123" i="3"/>
  <c r="CW123" i="3"/>
  <c r="CO123" i="3"/>
  <c r="CG123" i="3"/>
  <c r="BY123" i="3"/>
  <c r="BQ123" i="3"/>
  <c r="BI123" i="3"/>
  <c r="BA123" i="3"/>
  <c r="AS123" i="3"/>
  <c r="AK123" i="3"/>
  <c r="AC123" i="3"/>
  <c r="U123" i="3"/>
  <c r="M123" i="3"/>
  <c r="E123" i="3"/>
  <c r="EV123" i="3"/>
  <c r="DF123" i="3"/>
  <c r="CV123" i="3"/>
  <c r="CN123" i="3"/>
  <c r="CF123" i="3"/>
  <c r="BX123" i="3"/>
  <c r="BP123" i="3"/>
  <c r="BH123" i="3"/>
  <c r="AZ123" i="3"/>
  <c r="AR123" i="3"/>
  <c r="AJ123" i="3"/>
  <c r="AB123" i="3"/>
  <c r="T123" i="3"/>
  <c r="L123" i="3"/>
  <c r="EN123" i="3"/>
  <c r="DE123" i="3"/>
  <c r="CU123" i="3"/>
  <c r="CM123" i="3"/>
  <c r="CE123" i="3"/>
  <c r="BW123" i="3"/>
  <c r="BO123" i="3"/>
  <c r="BG123" i="3"/>
  <c r="AY123" i="3"/>
  <c r="AQ123" i="3"/>
  <c r="AI123" i="3"/>
  <c r="AA123" i="3"/>
  <c r="S123" i="3"/>
  <c r="K123" i="3"/>
  <c r="GR123" i="3"/>
  <c r="EF123" i="3"/>
  <c r="DC123" i="3"/>
  <c r="CT123" i="3"/>
  <c r="CL123" i="3"/>
  <c r="CD123" i="3"/>
  <c r="BV123" i="3"/>
  <c r="BN123" i="3"/>
  <c r="BF123" i="3"/>
  <c r="AX123" i="3"/>
  <c r="AP123" i="3"/>
  <c r="AH123" i="3"/>
  <c r="Z123" i="3"/>
  <c r="R123" i="3"/>
  <c r="J123" i="3"/>
  <c r="GJ123" i="3"/>
  <c r="DX123" i="3"/>
  <c r="DA123" i="3"/>
  <c r="CS123" i="3"/>
  <c r="CK123" i="3"/>
  <c r="CC123" i="3"/>
  <c r="BU123" i="3"/>
  <c r="BM123" i="3"/>
  <c r="BE123" i="3"/>
  <c r="AW123" i="3"/>
  <c r="AO123" i="3"/>
  <c r="AG123" i="3"/>
  <c r="Y123" i="3"/>
  <c r="Q123" i="3"/>
  <c r="I123" i="3"/>
  <c r="CR123" i="3"/>
  <c r="AF123" i="3"/>
  <c r="CJ123" i="3"/>
  <c r="X123" i="3"/>
  <c r="CB123" i="3"/>
  <c r="P123" i="3"/>
  <c r="BT123" i="3"/>
  <c r="H123" i="3"/>
  <c r="BL123" i="3"/>
  <c r="GB123" i="3"/>
  <c r="BD123" i="3"/>
  <c r="DP123" i="3"/>
  <c r="AV123" i="3"/>
  <c r="CZ123" i="3"/>
  <c r="AN123" i="3"/>
  <c r="GS115" i="3"/>
  <c r="GK115" i="3"/>
  <c r="GC115" i="3"/>
  <c r="FU115" i="3"/>
  <c r="FM115" i="3"/>
  <c r="FE115" i="3"/>
  <c r="EW115" i="3"/>
  <c r="EO115" i="3"/>
  <c r="EG115" i="3"/>
  <c r="DY115" i="3"/>
  <c r="DQ115" i="3"/>
  <c r="DI115" i="3"/>
  <c r="DA115" i="3"/>
  <c r="CS115" i="3"/>
  <c r="CK115" i="3"/>
  <c r="CC115" i="3"/>
  <c r="BU115" i="3"/>
  <c r="BM115" i="3"/>
  <c r="BE115" i="3"/>
  <c r="AW115" i="3"/>
  <c r="AO115" i="3"/>
  <c r="AG115" i="3"/>
  <c r="Y115" i="3"/>
  <c r="Q115" i="3"/>
  <c r="I115" i="3"/>
  <c r="GR115" i="3"/>
  <c r="GJ115" i="3"/>
  <c r="GB115" i="3"/>
  <c r="FT115" i="3"/>
  <c r="FL115" i="3"/>
  <c r="FD115" i="3"/>
  <c r="EV115" i="3"/>
  <c r="EN115" i="3"/>
  <c r="EF115" i="3"/>
  <c r="DX115" i="3"/>
  <c r="DP115" i="3"/>
  <c r="DH115" i="3"/>
  <c r="CZ115" i="3"/>
  <c r="CR115" i="3"/>
  <c r="CJ115" i="3"/>
  <c r="CB115" i="3"/>
  <c r="BT115" i="3"/>
  <c r="BL115" i="3"/>
  <c r="BD115" i="3"/>
  <c r="AV115" i="3"/>
  <c r="AN115" i="3"/>
  <c r="AF115" i="3"/>
  <c r="X115" i="3"/>
  <c r="P115" i="3"/>
  <c r="H115" i="3"/>
  <c r="GY115" i="3"/>
  <c r="GQ115" i="3"/>
  <c r="GI115" i="3"/>
  <c r="GA115" i="3"/>
  <c r="FS115" i="3"/>
  <c r="FK115" i="3"/>
  <c r="FC115" i="3"/>
  <c r="EU115" i="3"/>
  <c r="EM115" i="3"/>
  <c r="EE115" i="3"/>
  <c r="DW115" i="3"/>
  <c r="DO115" i="3"/>
  <c r="DG115" i="3"/>
  <c r="CY115" i="3"/>
  <c r="CQ115" i="3"/>
  <c r="CI115" i="3"/>
  <c r="CA115" i="3"/>
  <c r="BS115" i="3"/>
  <c r="BK115" i="3"/>
  <c r="BC115" i="3"/>
  <c r="AU115" i="3"/>
  <c r="AM115" i="3"/>
  <c r="AE115" i="3"/>
  <c r="W115" i="3"/>
  <c r="O115" i="3"/>
  <c r="G115" i="3"/>
  <c r="GX115" i="3"/>
  <c r="GP115" i="3"/>
  <c r="GH115" i="3"/>
  <c r="FZ115" i="3"/>
  <c r="FR115" i="3"/>
  <c r="FJ115" i="3"/>
  <c r="FB115" i="3"/>
  <c r="ET115" i="3"/>
  <c r="EL115" i="3"/>
  <c r="ED115" i="3"/>
  <c r="DV115" i="3"/>
  <c r="DN115" i="3"/>
  <c r="DF115" i="3"/>
  <c r="CX115" i="3"/>
  <c r="CP115" i="3"/>
  <c r="CH115" i="3"/>
  <c r="BZ115" i="3"/>
  <c r="BR115" i="3"/>
  <c r="BJ115" i="3"/>
  <c r="BB115" i="3"/>
  <c r="AT115" i="3"/>
  <c r="AL115" i="3"/>
  <c r="AD115" i="3"/>
  <c r="V115" i="3"/>
  <c r="N115" i="3"/>
  <c r="F115" i="3"/>
  <c r="GW115" i="3"/>
  <c r="GO115" i="3"/>
  <c r="GG115" i="3"/>
  <c r="FY115" i="3"/>
  <c r="FQ115" i="3"/>
  <c r="FI115" i="3"/>
  <c r="FA115" i="3"/>
  <c r="ES115" i="3"/>
  <c r="EK115" i="3"/>
  <c r="EC115" i="3"/>
  <c r="DU115" i="3"/>
  <c r="DM115" i="3"/>
  <c r="DE115" i="3"/>
  <c r="CW115" i="3"/>
  <c r="CO115" i="3"/>
  <c r="CG115" i="3"/>
  <c r="BY115" i="3"/>
  <c r="BQ115" i="3"/>
  <c r="BI115" i="3"/>
  <c r="BA115" i="3"/>
  <c r="AS115" i="3"/>
  <c r="AK115" i="3"/>
  <c r="AC115" i="3"/>
  <c r="U115" i="3"/>
  <c r="M115" i="3"/>
  <c r="E115" i="3"/>
  <c r="GV115" i="3"/>
  <c r="GN115" i="3"/>
  <c r="GF115" i="3"/>
  <c r="FX115" i="3"/>
  <c r="FP115" i="3"/>
  <c r="FH115" i="3"/>
  <c r="EZ115" i="3"/>
  <c r="ER115" i="3"/>
  <c r="EJ115" i="3"/>
  <c r="EB115" i="3"/>
  <c r="DT115" i="3"/>
  <c r="DL115" i="3"/>
  <c r="DD115" i="3"/>
  <c r="CV115" i="3"/>
  <c r="CN115" i="3"/>
  <c r="CF115" i="3"/>
  <c r="BX115" i="3"/>
  <c r="BP115" i="3"/>
  <c r="BH115" i="3"/>
  <c r="AZ115" i="3"/>
  <c r="AR115" i="3"/>
  <c r="AJ115" i="3"/>
  <c r="AB115" i="3"/>
  <c r="T115" i="3"/>
  <c r="L115" i="3"/>
  <c r="GU115" i="3"/>
  <c r="GM115" i="3"/>
  <c r="GE115" i="3"/>
  <c r="FW115" i="3"/>
  <c r="FO115" i="3"/>
  <c r="FG115" i="3"/>
  <c r="EY115" i="3"/>
  <c r="EQ115" i="3"/>
  <c r="EI115" i="3"/>
  <c r="EA115" i="3"/>
  <c r="DS115" i="3"/>
  <c r="DK115" i="3"/>
  <c r="DC115" i="3"/>
  <c r="CU115" i="3"/>
  <c r="CM115" i="3"/>
  <c r="CE115" i="3"/>
  <c r="BW115" i="3"/>
  <c r="BO115" i="3"/>
  <c r="BG115" i="3"/>
  <c r="AY115" i="3"/>
  <c r="AQ115" i="3"/>
  <c r="AI115" i="3"/>
  <c r="AA115" i="3"/>
  <c r="S115" i="3"/>
  <c r="K115" i="3"/>
  <c r="GD115" i="3"/>
  <c r="DR115" i="3"/>
  <c r="BF115" i="3"/>
  <c r="FV115" i="3"/>
  <c r="DJ115" i="3"/>
  <c r="AX115" i="3"/>
  <c r="FN115" i="3"/>
  <c r="DB115" i="3"/>
  <c r="AP115" i="3"/>
  <c r="FF115" i="3"/>
  <c r="CT115" i="3"/>
  <c r="AH115" i="3"/>
  <c r="EX115" i="3"/>
  <c r="CL115" i="3"/>
  <c r="Z115" i="3"/>
  <c r="EP115" i="3"/>
  <c r="CD115" i="3"/>
  <c r="R115" i="3"/>
  <c r="GT115" i="3"/>
  <c r="EH115" i="3"/>
  <c r="BV115" i="3"/>
  <c r="J115" i="3"/>
  <c r="GL115" i="3"/>
  <c r="DZ115" i="3"/>
  <c r="BN115" i="3"/>
  <c r="GU128" i="3"/>
  <c r="GM128" i="3"/>
  <c r="GE128" i="3"/>
  <c r="FW128" i="3"/>
  <c r="FO128" i="3"/>
  <c r="FG128" i="3"/>
  <c r="EY128" i="3"/>
  <c r="EQ128" i="3"/>
  <c r="EI128" i="3"/>
  <c r="EA128" i="3"/>
  <c r="DS128" i="3"/>
  <c r="DK128" i="3"/>
  <c r="DC128" i="3"/>
  <c r="CU128" i="3"/>
  <c r="CM128" i="3"/>
  <c r="CE128" i="3"/>
  <c r="BW128" i="3"/>
  <c r="BO128" i="3"/>
  <c r="BG128" i="3"/>
  <c r="AY128" i="3"/>
  <c r="AQ128" i="3"/>
  <c r="AI128" i="3"/>
  <c r="AA128" i="3"/>
  <c r="S128" i="3"/>
  <c r="K128" i="3"/>
  <c r="GT128" i="3"/>
  <c r="GL128" i="3"/>
  <c r="GD128" i="3"/>
  <c r="FV128" i="3"/>
  <c r="FN128" i="3"/>
  <c r="FF128" i="3"/>
  <c r="EX128" i="3"/>
  <c r="EP128" i="3"/>
  <c r="EH128" i="3"/>
  <c r="DZ128" i="3"/>
  <c r="DR128" i="3"/>
  <c r="DJ128" i="3"/>
  <c r="DB128" i="3"/>
  <c r="CT128" i="3"/>
  <c r="CL128" i="3"/>
  <c r="CD128" i="3"/>
  <c r="BV128" i="3"/>
  <c r="BN128" i="3"/>
  <c r="BF128" i="3"/>
  <c r="AX128" i="3"/>
  <c r="AP128" i="3"/>
  <c r="AH128" i="3"/>
  <c r="Z128" i="3"/>
  <c r="R128" i="3"/>
  <c r="J128" i="3"/>
  <c r="GS128" i="3"/>
  <c r="GK128" i="3"/>
  <c r="GC128" i="3"/>
  <c r="FU128" i="3"/>
  <c r="FM128" i="3"/>
  <c r="FE128" i="3"/>
  <c r="EW128" i="3"/>
  <c r="EO128" i="3"/>
  <c r="EG128" i="3"/>
  <c r="DY128" i="3"/>
  <c r="DQ128" i="3"/>
  <c r="DI128" i="3"/>
  <c r="DA128" i="3"/>
  <c r="CS128" i="3"/>
  <c r="CK128" i="3"/>
  <c r="CC128" i="3"/>
  <c r="BU128" i="3"/>
  <c r="BM128" i="3"/>
  <c r="BE128" i="3"/>
  <c r="AW128" i="3"/>
  <c r="AO128" i="3"/>
  <c r="AG128" i="3"/>
  <c r="Y128" i="3"/>
  <c r="Q128" i="3"/>
  <c r="I128" i="3"/>
  <c r="GR128" i="3"/>
  <c r="GJ128" i="3"/>
  <c r="GB128" i="3"/>
  <c r="FT128" i="3"/>
  <c r="FL128" i="3"/>
  <c r="FD128" i="3"/>
  <c r="EV128" i="3"/>
  <c r="EN128" i="3"/>
  <c r="EF128" i="3"/>
  <c r="DX128" i="3"/>
  <c r="DP128" i="3"/>
  <c r="DH128" i="3"/>
  <c r="CZ128" i="3"/>
  <c r="CR128" i="3"/>
  <c r="CJ128" i="3"/>
  <c r="CB128" i="3"/>
  <c r="BT128" i="3"/>
  <c r="BL128" i="3"/>
  <c r="BD128" i="3"/>
  <c r="AV128" i="3"/>
  <c r="AN128" i="3"/>
  <c r="AF128" i="3"/>
  <c r="X128" i="3"/>
  <c r="P128" i="3"/>
  <c r="H128" i="3"/>
  <c r="GY128" i="3"/>
  <c r="GQ128" i="3"/>
  <c r="GI128" i="3"/>
  <c r="GA128" i="3"/>
  <c r="FS128" i="3"/>
  <c r="FK128" i="3"/>
  <c r="FC128" i="3"/>
  <c r="EU128" i="3"/>
  <c r="EM128" i="3"/>
  <c r="EE128" i="3"/>
  <c r="DW128" i="3"/>
  <c r="DO128" i="3"/>
  <c r="DG128" i="3"/>
  <c r="CY128" i="3"/>
  <c r="CQ128" i="3"/>
  <c r="CI128" i="3"/>
  <c r="CA128" i="3"/>
  <c r="BS128" i="3"/>
  <c r="BK128" i="3"/>
  <c r="BC128" i="3"/>
  <c r="AU128" i="3"/>
  <c r="AM128" i="3"/>
  <c r="AE128" i="3"/>
  <c r="W128" i="3"/>
  <c r="O128" i="3"/>
  <c r="G128" i="3"/>
  <c r="GX128" i="3"/>
  <c r="GP128" i="3"/>
  <c r="GH128" i="3"/>
  <c r="FZ128" i="3"/>
  <c r="FR128" i="3"/>
  <c r="FJ128" i="3"/>
  <c r="FB128" i="3"/>
  <c r="ET128" i="3"/>
  <c r="EL128" i="3"/>
  <c r="ED128" i="3"/>
  <c r="DV128" i="3"/>
  <c r="DN128" i="3"/>
  <c r="DF128" i="3"/>
  <c r="CX128" i="3"/>
  <c r="CP128" i="3"/>
  <c r="CH128" i="3"/>
  <c r="BZ128" i="3"/>
  <c r="BR128" i="3"/>
  <c r="BJ128" i="3"/>
  <c r="BB128" i="3"/>
  <c r="AT128" i="3"/>
  <c r="AL128" i="3"/>
  <c r="AD128" i="3"/>
  <c r="V128" i="3"/>
  <c r="N128" i="3"/>
  <c r="F128" i="3"/>
  <c r="GW128" i="3"/>
  <c r="GO128" i="3"/>
  <c r="GG128" i="3"/>
  <c r="FY128" i="3"/>
  <c r="FQ128" i="3"/>
  <c r="FI128" i="3"/>
  <c r="FA128" i="3"/>
  <c r="ES128" i="3"/>
  <c r="EK128" i="3"/>
  <c r="EC128" i="3"/>
  <c r="DU128" i="3"/>
  <c r="DM128" i="3"/>
  <c r="DE128" i="3"/>
  <c r="CW128" i="3"/>
  <c r="CO128" i="3"/>
  <c r="CG128" i="3"/>
  <c r="BY128" i="3"/>
  <c r="BQ128" i="3"/>
  <c r="BI128" i="3"/>
  <c r="BA128" i="3"/>
  <c r="AS128" i="3"/>
  <c r="AK128" i="3"/>
  <c r="AC128" i="3"/>
  <c r="U128" i="3"/>
  <c r="M128" i="3"/>
  <c r="E128" i="3"/>
  <c r="GV128" i="3"/>
  <c r="EJ128" i="3"/>
  <c r="BX128" i="3"/>
  <c r="L128" i="3"/>
  <c r="GN128" i="3"/>
  <c r="EB128" i="3"/>
  <c r="BP128" i="3"/>
  <c r="GF128" i="3"/>
  <c r="DT128" i="3"/>
  <c r="BH128" i="3"/>
  <c r="FX128" i="3"/>
  <c r="DL128" i="3"/>
  <c r="AZ128" i="3"/>
  <c r="FP128" i="3"/>
  <c r="DD128" i="3"/>
  <c r="AR128" i="3"/>
  <c r="FH128" i="3"/>
  <c r="CV128" i="3"/>
  <c r="AJ128" i="3"/>
  <c r="EZ128" i="3"/>
  <c r="CN128" i="3"/>
  <c r="AB128" i="3"/>
  <c r="CF128" i="3"/>
  <c r="T128" i="3"/>
  <c r="ER128" i="3"/>
  <c r="GR120" i="3"/>
  <c r="GJ120" i="3"/>
  <c r="GB120" i="3"/>
  <c r="FT120" i="3"/>
  <c r="FL120" i="3"/>
  <c r="FD120" i="3"/>
  <c r="EV120" i="3"/>
  <c r="EN120" i="3"/>
  <c r="EF120" i="3"/>
  <c r="DX120" i="3"/>
  <c r="GY120" i="3"/>
  <c r="GQ120" i="3"/>
  <c r="GI120" i="3"/>
  <c r="GA120" i="3"/>
  <c r="FS120" i="3"/>
  <c r="FK120" i="3"/>
  <c r="GX120" i="3"/>
  <c r="GP120" i="3"/>
  <c r="GH120" i="3"/>
  <c r="FZ120" i="3"/>
  <c r="FR120" i="3"/>
  <c r="FJ120" i="3"/>
  <c r="FB120" i="3"/>
  <c r="ET120" i="3"/>
  <c r="EL120" i="3"/>
  <c r="ED120" i="3"/>
  <c r="DV120" i="3"/>
  <c r="GW120" i="3"/>
  <c r="GO120" i="3"/>
  <c r="GG120" i="3"/>
  <c r="FY120" i="3"/>
  <c r="FQ120" i="3"/>
  <c r="FI120" i="3"/>
  <c r="FA120" i="3"/>
  <c r="ES120" i="3"/>
  <c r="EK120" i="3"/>
  <c r="EC120" i="3"/>
  <c r="DU120" i="3"/>
  <c r="GV120" i="3"/>
  <c r="GN120" i="3"/>
  <c r="GF120" i="3"/>
  <c r="FX120" i="3"/>
  <c r="FP120" i="3"/>
  <c r="FH120" i="3"/>
  <c r="EZ120" i="3"/>
  <c r="ER120" i="3"/>
  <c r="EJ120" i="3"/>
  <c r="EB120" i="3"/>
  <c r="GU120" i="3"/>
  <c r="GM120" i="3"/>
  <c r="GE120" i="3"/>
  <c r="FW120" i="3"/>
  <c r="FO120" i="3"/>
  <c r="FG120" i="3"/>
  <c r="EY120" i="3"/>
  <c r="EQ120" i="3"/>
  <c r="EI120" i="3"/>
  <c r="EA120" i="3"/>
  <c r="DS120" i="3"/>
  <c r="DK120" i="3"/>
  <c r="GT120" i="3"/>
  <c r="GL120" i="3"/>
  <c r="GD120" i="3"/>
  <c r="FV120" i="3"/>
  <c r="FN120" i="3"/>
  <c r="FF120" i="3"/>
  <c r="EX120" i="3"/>
  <c r="EP120" i="3"/>
  <c r="EH120" i="3"/>
  <c r="DZ120" i="3"/>
  <c r="DR120" i="3"/>
  <c r="GK120" i="3"/>
  <c r="EO120" i="3"/>
  <c r="DP120" i="3"/>
  <c r="DG120" i="3"/>
  <c r="CY120" i="3"/>
  <c r="CQ120" i="3"/>
  <c r="CI120" i="3"/>
  <c r="CA120" i="3"/>
  <c r="BS120" i="3"/>
  <c r="BK120" i="3"/>
  <c r="BC120" i="3"/>
  <c r="AU120" i="3"/>
  <c r="AM120" i="3"/>
  <c r="AE120" i="3"/>
  <c r="W120" i="3"/>
  <c r="O120" i="3"/>
  <c r="G120" i="3"/>
  <c r="GC120" i="3"/>
  <c r="EM120" i="3"/>
  <c r="DO120" i="3"/>
  <c r="DF120" i="3"/>
  <c r="CX120" i="3"/>
  <c r="CP120" i="3"/>
  <c r="CH120" i="3"/>
  <c r="BZ120" i="3"/>
  <c r="BR120" i="3"/>
  <c r="BJ120" i="3"/>
  <c r="BB120" i="3"/>
  <c r="AT120" i="3"/>
  <c r="AL120" i="3"/>
  <c r="AD120" i="3"/>
  <c r="V120" i="3"/>
  <c r="N120" i="3"/>
  <c r="F120" i="3"/>
  <c r="FU120" i="3"/>
  <c r="EG120" i="3"/>
  <c r="DN120" i="3"/>
  <c r="DE120" i="3"/>
  <c r="CW120" i="3"/>
  <c r="CO120" i="3"/>
  <c r="CG120" i="3"/>
  <c r="BY120" i="3"/>
  <c r="BQ120" i="3"/>
  <c r="BI120" i="3"/>
  <c r="BA120" i="3"/>
  <c r="AS120" i="3"/>
  <c r="AK120" i="3"/>
  <c r="AC120" i="3"/>
  <c r="U120" i="3"/>
  <c r="M120" i="3"/>
  <c r="E120" i="3"/>
  <c r="FM120" i="3"/>
  <c r="EE120" i="3"/>
  <c r="DM120" i="3"/>
  <c r="DD120" i="3"/>
  <c r="CV120" i="3"/>
  <c r="CN120" i="3"/>
  <c r="CF120" i="3"/>
  <c r="BX120" i="3"/>
  <c r="BP120" i="3"/>
  <c r="BH120" i="3"/>
  <c r="AZ120" i="3"/>
  <c r="AR120" i="3"/>
  <c r="AJ120" i="3"/>
  <c r="AB120" i="3"/>
  <c r="T120" i="3"/>
  <c r="L120" i="3"/>
  <c r="FE120" i="3"/>
  <c r="DY120" i="3"/>
  <c r="DL120" i="3"/>
  <c r="DC120" i="3"/>
  <c r="CU120" i="3"/>
  <c r="CM120" i="3"/>
  <c r="CE120" i="3"/>
  <c r="BW120" i="3"/>
  <c r="BO120" i="3"/>
  <c r="BG120" i="3"/>
  <c r="AY120" i="3"/>
  <c r="AQ120" i="3"/>
  <c r="AI120" i="3"/>
  <c r="AA120" i="3"/>
  <c r="S120" i="3"/>
  <c r="K120" i="3"/>
  <c r="FC120" i="3"/>
  <c r="DW120" i="3"/>
  <c r="DJ120" i="3"/>
  <c r="DB120" i="3"/>
  <c r="CT120" i="3"/>
  <c r="CL120" i="3"/>
  <c r="CD120" i="3"/>
  <c r="BV120" i="3"/>
  <c r="BN120" i="3"/>
  <c r="BF120" i="3"/>
  <c r="AX120" i="3"/>
  <c r="AP120" i="3"/>
  <c r="AH120" i="3"/>
  <c r="Z120" i="3"/>
  <c r="R120" i="3"/>
  <c r="J120" i="3"/>
  <c r="EW120" i="3"/>
  <c r="DT120" i="3"/>
  <c r="DI120" i="3"/>
  <c r="DA120" i="3"/>
  <c r="CS120" i="3"/>
  <c r="CK120" i="3"/>
  <c r="CC120" i="3"/>
  <c r="BU120" i="3"/>
  <c r="BM120" i="3"/>
  <c r="BE120" i="3"/>
  <c r="AW120" i="3"/>
  <c r="AO120" i="3"/>
  <c r="AG120" i="3"/>
  <c r="Y120" i="3"/>
  <c r="Q120" i="3"/>
  <c r="I120" i="3"/>
  <c r="DH120" i="3"/>
  <c r="AV120" i="3"/>
  <c r="CZ120" i="3"/>
  <c r="AN120" i="3"/>
  <c r="CR120" i="3"/>
  <c r="AF120" i="3"/>
  <c r="CJ120" i="3"/>
  <c r="X120" i="3"/>
  <c r="CB120" i="3"/>
  <c r="P120" i="3"/>
  <c r="GS120" i="3"/>
  <c r="BT120" i="3"/>
  <c r="H120" i="3"/>
  <c r="EU120" i="3"/>
  <c r="BL120" i="3"/>
  <c r="DQ120" i="3"/>
  <c r="BD120" i="3"/>
  <c r="GS125" i="3"/>
  <c r="GK125" i="3"/>
  <c r="GC125" i="3"/>
  <c r="FU125" i="3"/>
  <c r="FM125" i="3"/>
  <c r="FE125" i="3"/>
  <c r="EW125" i="3"/>
  <c r="EO125" i="3"/>
  <c r="EG125" i="3"/>
  <c r="DY125" i="3"/>
  <c r="DQ125" i="3"/>
  <c r="DI125" i="3"/>
  <c r="DA125" i="3"/>
  <c r="CS125" i="3"/>
  <c r="CK125" i="3"/>
  <c r="CC125" i="3"/>
  <c r="BU125" i="3"/>
  <c r="BM125" i="3"/>
  <c r="BE125" i="3"/>
  <c r="AW125" i="3"/>
  <c r="AO125" i="3"/>
  <c r="AG125" i="3"/>
  <c r="Y125" i="3"/>
  <c r="Q125" i="3"/>
  <c r="I125" i="3"/>
  <c r="GR125" i="3"/>
  <c r="GJ125" i="3"/>
  <c r="GB125" i="3"/>
  <c r="FT125" i="3"/>
  <c r="FL125" i="3"/>
  <c r="FD125" i="3"/>
  <c r="EV125" i="3"/>
  <c r="EN125" i="3"/>
  <c r="EF125" i="3"/>
  <c r="DX125" i="3"/>
  <c r="DP125" i="3"/>
  <c r="DH125" i="3"/>
  <c r="CZ125" i="3"/>
  <c r="CR125" i="3"/>
  <c r="CJ125" i="3"/>
  <c r="CB125" i="3"/>
  <c r="BT125" i="3"/>
  <c r="BL125" i="3"/>
  <c r="BD125" i="3"/>
  <c r="AV125" i="3"/>
  <c r="AN125" i="3"/>
  <c r="AF125" i="3"/>
  <c r="X125" i="3"/>
  <c r="P125" i="3"/>
  <c r="H125" i="3"/>
  <c r="GY125" i="3"/>
  <c r="GQ125" i="3"/>
  <c r="GI125" i="3"/>
  <c r="GA125" i="3"/>
  <c r="FS125" i="3"/>
  <c r="FK125" i="3"/>
  <c r="FC125" i="3"/>
  <c r="EU125" i="3"/>
  <c r="EM125" i="3"/>
  <c r="EE125" i="3"/>
  <c r="DW125" i="3"/>
  <c r="DO125" i="3"/>
  <c r="DG125" i="3"/>
  <c r="CY125" i="3"/>
  <c r="CQ125" i="3"/>
  <c r="CI125" i="3"/>
  <c r="CA125" i="3"/>
  <c r="BS125" i="3"/>
  <c r="BK125" i="3"/>
  <c r="BC125" i="3"/>
  <c r="AU125" i="3"/>
  <c r="AM125" i="3"/>
  <c r="AE125" i="3"/>
  <c r="W125" i="3"/>
  <c r="O125" i="3"/>
  <c r="G125" i="3"/>
  <c r="GX125" i="3"/>
  <c r="GP125" i="3"/>
  <c r="GH125" i="3"/>
  <c r="FZ125" i="3"/>
  <c r="FR125" i="3"/>
  <c r="FJ125" i="3"/>
  <c r="FB125" i="3"/>
  <c r="ET125" i="3"/>
  <c r="EL125" i="3"/>
  <c r="ED125" i="3"/>
  <c r="DV125" i="3"/>
  <c r="DN125" i="3"/>
  <c r="DF125" i="3"/>
  <c r="CX125" i="3"/>
  <c r="CP125" i="3"/>
  <c r="CH125" i="3"/>
  <c r="BZ125" i="3"/>
  <c r="BR125" i="3"/>
  <c r="BJ125" i="3"/>
  <c r="BB125" i="3"/>
  <c r="AT125" i="3"/>
  <c r="AL125" i="3"/>
  <c r="AD125" i="3"/>
  <c r="V125" i="3"/>
  <c r="N125" i="3"/>
  <c r="F125" i="3"/>
  <c r="GW125" i="3"/>
  <c r="GO125" i="3"/>
  <c r="GG125" i="3"/>
  <c r="FY125" i="3"/>
  <c r="FQ125" i="3"/>
  <c r="FI125" i="3"/>
  <c r="FA125" i="3"/>
  <c r="ES125" i="3"/>
  <c r="EK125" i="3"/>
  <c r="EC125" i="3"/>
  <c r="DU125" i="3"/>
  <c r="DM125" i="3"/>
  <c r="DE125" i="3"/>
  <c r="CW125" i="3"/>
  <c r="CO125" i="3"/>
  <c r="CG125" i="3"/>
  <c r="BY125" i="3"/>
  <c r="BQ125" i="3"/>
  <c r="BI125" i="3"/>
  <c r="BA125" i="3"/>
  <c r="AS125" i="3"/>
  <c r="AK125" i="3"/>
  <c r="AC125" i="3"/>
  <c r="U125" i="3"/>
  <c r="M125" i="3"/>
  <c r="E125" i="3"/>
  <c r="GV125" i="3"/>
  <c r="GN125" i="3"/>
  <c r="GF125" i="3"/>
  <c r="FX125" i="3"/>
  <c r="FP125" i="3"/>
  <c r="FH125" i="3"/>
  <c r="EZ125" i="3"/>
  <c r="ER125" i="3"/>
  <c r="EJ125" i="3"/>
  <c r="EB125" i="3"/>
  <c r="DT125" i="3"/>
  <c r="DL125" i="3"/>
  <c r="DD125" i="3"/>
  <c r="CV125" i="3"/>
  <c r="CN125" i="3"/>
  <c r="CF125" i="3"/>
  <c r="BX125" i="3"/>
  <c r="BP125" i="3"/>
  <c r="BH125" i="3"/>
  <c r="AZ125" i="3"/>
  <c r="AR125" i="3"/>
  <c r="AJ125" i="3"/>
  <c r="AB125" i="3"/>
  <c r="T125" i="3"/>
  <c r="L125" i="3"/>
  <c r="GU125" i="3"/>
  <c r="GM125" i="3"/>
  <c r="GE125" i="3"/>
  <c r="FW125" i="3"/>
  <c r="FO125" i="3"/>
  <c r="FG125" i="3"/>
  <c r="EY125" i="3"/>
  <c r="EQ125" i="3"/>
  <c r="EI125" i="3"/>
  <c r="EA125" i="3"/>
  <c r="DS125" i="3"/>
  <c r="DK125" i="3"/>
  <c r="DC125" i="3"/>
  <c r="CU125" i="3"/>
  <c r="CM125" i="3"/>
  <c r="CE125" i="3"/>
  <c r="BW125" i="3"/>
  <c r="BO125" i="3"/>
  <c r="BG125" i="3"/>
  <c r="AY125" i="3"/>
  <c r="AQ125" i="3"/>
  <c r="AI125" i="3"/>
  <c r="AA125" i="3"/>
  <c r="S125" i="3"/>
  <c r="K125" i="3"/>
  <c r="EX125" i="3"/>
  <c r="CL125" i="3"/>
  <c r="Z125" i="3"/>
  <c r="EP125" i="3"/>
  <c r="CD125" i="3"/>
  <c r="R125" i="3"/>
  <c r="GT125" i="3"/>
  <c r="EH125" i="3"/>
  <c r="BV125" i="3"/>
  <c r="J125" i="3"/>
  <c r="GL125" i="3"/>
  <c r="DZ125" i="3"/>
  <c r="BN125" i="3"/>
  <c r="GD125" i="3"/>
  <c r="DR125" i="3"/>
  <c r="BF125" i="3"/>
  <c r="FV125" i="3"/>
  <c r="DJ125" i="3"/>
  <c r="AX125" i="3"/>
  <c r="FN125" i="3"/>
  <c r="DB125" i="3"/>
  <c r="AP125" i="3"/>
  <c r="CT125" i="3"/>
  <c r="AH125" i="3"/>
  <c r="FF125" i="3"/>
  <c r="GR117" i="3"/>
  <c r="GJ117" i="3"/>
  <c r="GB117" i="3"/>
  <c r="FT117" i="3"/>
  <c r="FL117" i="3"/>
  <c r="FD117" i="3"/>
  <c r="EV117" i="3"/>
  <c r="EN117" i="3"/>
  <c r="EF117" i="3"/>
  <c r="DX117" i="3"/>
  <c r="DP117" i="3"/>
  <c r="DH117" i="3"/>
  <c r="CZ117" i="3"/>
  <c r="GY117" i="3"/>
  <c r="GQ117" i="3"/>
  <c r="GI117" i="3"/>
  <c r="GA117" i="3"/>
  <c r="FS117" i="3"/>
  <c r="FK117" i="3"/>
  <c r="FC117" i="3"/>
  <c r="EU117" i="3"/>
  <c r="EM117" i="3"/>
  <c r="GX117" i="3"/>
  <c r="GP117" i="3"/>
  <c r="GH117" i="3"/>
  <c r="FZ117" i="3"/>
  <c r="FR117" i="3"/>
  <c r="FJ117" i="3"/>
  <c r="FB117" i="3"/>
  <c r="ET117" i="3"/>
  <c r="EL117" i="3"/>
  <c r="ED117" i="3"/>
  <c r="DV117" i="3"/>
  <c r="DN117" i="3"/>
  <c r="DF117" i="3"/>
  <c r="GW117" i="3"/>
  <c r="GO117" i="3"/>
  <c r="GG117" i="3"/>
  <c r="FY117" i="3"/>
  <c r="FQ117" i="3"/>
  <c r="FI117" i="3"/>
  <c r="FA117" i="3"/>
  <c r="ES117" i="3"/>
  <c r="EK117" i="3"/>
  <c r="EC117" i="3"/>
  <c r="DU117" i="3"/>
  <c r="DM117" i="3"/>
  <c r="DE117" i="3"/>
  <c r="CW117" i="3"/>
  <c r="GV117" i="3"/>
  <c r="GN117" i="3"/>
  <c r="GF117" i="3"/>
  <c r="FX117" i="3"/>
  <c r="FP117" i="3"/>
  <c r="FH117" i="3"/>
  <c r="EZ117" i="3"/>
  <c r="ER117" i="3"/>
  <c r="EJ117" i="3"/>
  <c r="GU117" i="3"/>
  <c r="GM117" i="3"/>
  <c r="GE117" i="3"/>
  <c r="FW117" i="3"/>
  <c r="FO117" i="3"/>
  <c r="FG117" i="3"/>
  <c r="EY117" i="3"/>
  <c r="EQ117" i="3"/>
  <c r="EI117" i="3"/>
  <c r="EA117" i="3"/>
  <c r="DS117" i="3"/>
  <c r="DK117" i="3"/>
  <c r="DC117" i="3"/>
  <c r="CU117" i="3"/>
  <c r="GT117" i="3"/>
  <c r="GL117" i="3"/>
  <c r="GD117" i="3"/>
  <c r="FV117" i="3"/>
  <c r="FN117" i="3"/>
  <c r="FF117" i="3"/>
  <c r="EX117" i="3"/>
  <c r="EP117" i="3"/>
  <c r="EH117" i="3"/>
  <c r="DZ117" i="3"/>
  <c r="DR117" i="3"/>
  <c r="DJ117" i="3"/>
  <c r="DB117" i="3"/>
  <c r="EO117" i="3"/>
  <c r="DO117" i="3"/>
  <c r="CV117" i="3"/>
  <c r="CM117" i="3"/>
  <c r="CE117" i="3"/>
  <c r="BW117" i="3"/>
  <c r="BO117" i="3"/>
  <c r="BG117" i="3"/>
  <c r="AY117" i="3"/>
  <c r="AQ117" i="3"/>
  <c r="AI117" i="3"/>
  <c r="AA117" i="3"/>
  <c r="S117" i="3"/>
  <c r="K117" i="3"/>
  <c r="GS117" i="3"/>
  <c r="EG117" i="3"/>
  <c r="DL117" i="3"/>
  <c r="CT117" i="3"/>
  <c r="CL117" i="3"/>
  <c r="CD117" i="3"/>
  <c r="BV117" i="3"/>
  <c r="BN117" i="3"/>
  <c r="BF117" i="3"/>
  <c r="AX117" i="3"/>
  <c r="AP117" i="3"/>
  <c r="AH117" i="3"/>
  <c r="Z117" i="3"/>
  <c r="R117" i="3"/>
  <c r="J117" i="3"/>
  <c r="GK117" i="3"/>
  <c r="EE117" i="3"/>
  <c r="DI117" i="3"/>
  <c r="CS117" i="3"/>
  <c r="CK117" i="3"/>
  <c r="CC117" i="3"/>
  <c r="BU117" i="3"/>
  <c r="BM117" i="3"/>
  <c r="BE117" i="3"/>
  <c r="AW117" i="3"/>
  <c r="AO117" i="3"/>
  <c r="AG117" i="3"/>
  <c r="Y117" i="3"/>
  <c r="Q117" i="3"/>
  <c r="I117" i="3"/>
  <c r="GC117" i="3"/>
  <c r="EB117" i="3"/>
  <c r="DG117" i="3"/>
  <c r="CR117" i="3"/>
  <c r="CJ117" i="3"/>
  <c r="CB117" i="3"/>
  <c r="BT117" i="3"/>
  <c r="BL117" i="3"/>
  <c r="BD117" i="3"/>
  <c r="AV117" i="3"/>
  <c r="AN117" i="3"/>
  <c r="AF117" i="3"/>
  <c r="X117" i="3"/>
  <c r="P117" i="3"/>
  <c r="H117" i="3"/>
  <c r="FU117" i="3"/>
  <c r="DY117" i="3"/>
  <c r="DD117" i="3"/>
  <c r="CQ117" i="3"/>
  <c r="CI117" i="3"/>
  <c r="CA117" i="3"/>
  <c r="BS117" i="3"/>
  <c r="BK117" i="3"/>
  <c r="BC117" i="3"/>
  <c r="AU117" i="3"/>
  <c r="AM117" i="3"/>
  <c r="AE117" i="3"/>
  <c r="W117" i="3"/>
  <c r="O117" i="3"/>
  <c r="G117" i="3"/>
  <c r="FM117" i="3"/>
  <c r="DW117" i="3"/>
  <c r="DA117" i="3"/>
  <c r="CP117" i="3"/>
  <c r="CH117" i="3"/>
  <c r="BZ117" i="3"/>
  <c r="BR117" i="3"/>
  <c r="BJ117" i="3"/>
  <c r="BB117" i="3"/>
  <c r="AT117" i="3"/>
  <c r="AL117" i="3"/>
  <c r="AD117" i="3"/>
  <c r="V117" i="3"/>
  <c r="N117" i="3"/>
  <c r="F117" i="3"/>
  <c r="FE117" i="3"/>
  <c r="DT117" i="3"/>
  <c r="CY117" i="3"/>
  <c r="CO117" i="3"/>
  <c r="CG117" i="3"/>
  <c r="BY117" i="3"/>
  <c r="BQ117" i="3"/>
  <c r="BI117" i="3"/>
  <c r="BA117" i="3"/>
  <c r="AS117" i="3"/>
  <c r="AK117" i="3"/>
  <c r="AC117" i="3"/>
  <c r="U117" i="3"/>
  <c r="M117" i="3"/>
  <c r="E117" i="3"/>
  <c r="CX117" i="3"/>
  <c r="AJ117" i="3"/>
  <c r="CN117" i="3"/>
  <c r="AB117" i="3"/>
  <c r="CF117" i="3"/>
  <c r="T117" i="3"/>
  <c r="BX117" i="3"/>
  <c r="L117" i="3"/>
  <c r="BP117" i="3"/>
  <c r="BH117" i="3"/>
  <c r="EW117" i="3"/>
  <c r="AZ117" i="3"/>
  <c r="DQ117" i="3"/>
  <c r="AR117" i="3"/>
  <c r="GY129" i="3"/>
  <c r="GQ129" i="3"/>
  <c r="GI129" i="3"/>
  <c r="GA129" i="3"/>
  <c r="FS129" i="3"/>
  <c r="FK129" i="3"/>
  <c r="FC129" i="3"/>
  <c r="EU129" i="3"/>
  <c r="EM129" i="3"/>
  <c r="EE129" i="3"/>
  <c r="DW129" i="3"/>
  <c r="DO129" i="3"/>
  <c r="DG129" i="3"/>
  <c r="CY129" i="3"/>
  <c r="CQ129" i="3"/>
  <c r="CI129" i="3"/>
  <c r="GX129" i="3"/>
  <c r="GP129" i="3"/>
  <c r="GH129" i="3"/>
  <c r="FZ129" i="3"/>
  <c r="FR129" i="3"/>
  <c r="FJ129" i="3"/>
  <c r="FB129" i="3"/>
  <c r="ET129" i="3"/>
  <c r="EL129" i="3"/>
  <c r="ED129" i="3"/>
  <c r="DV129" i="3"/>
  <c r="DN129" i="3"/>
  <c r="DF129" i="3"/>
  <c r="CX129" i="3"/>
  <c r="CP129" i="3"/>
  <c r="CH129" i="3"/>
  <c r="GW129" i="3"/>
  <c r="GO129" i="3"/>
  <c r="GG129" i="3"/>
  <c r="FY129" i="3"/>
  <c r="FQ129" i="3"/>
  <c r="FI129" i="3"/>
  <c r="FA129" i="3"/>
  <c r="ES129" i="3"/>
  <c r="EK129" i="3"/>
  <c r="EC129" i="3"/>
  <c r="DU129" i="3"/>
  <c r="DM129" i="3"/>
  <c r="DE129" i="3"/>
  <c r="CW129" i="3"/>
  <c r="CO129" i="3"/>
  <c r="CG129" i="3"/>
  <c r="BY129" i="3"/>
  <c r="GV129" i="3"/>
  <c r="GN129" i="3"/>
  <c r="GF129" i="3"/>
  <c r="FX129" i="3"/>
  <c r="FP129" i="3"/>
  <c r="FH129" i="3"/>
  <c r="EZ129" i="3"/>
  <c r="ER129" i="3"/>
  <c r="EJ129" i="3"/>
  <c r="EB129" i="3"/>
  <c r="DT129" i="3"/>
  <c r="DL129" i="3"/>
  <c r="DD129" i="3"/>
  <c r="CV129" i="3"/>
  <c r="CN129" i="3"/>
  <c r="CF129" i="3"/>
  <c r="GU129" i="3"/>
  <c r="GM129" i="3"/>
  <c r="GE129" i="3"/>
  <c r="FW129" i="3"/>
  <c r="FO129" i="3"/>
  <c r="FG129" i="3"/>
  <c r="EY129" i="3"/>
  <c r="EQ129" i="3"/>
  <c r="EI129" i="3"/>
  <c r="EA129" i="3"/>
  <c r="DS129" i="3"/>
  <c r="DK129" i="3"/>
  <c r="DC129" i="3"/>
  <c r="CU129" i="3"/>
  <c r="CM129" i="3"/>
  <c r="GT129" i="3"/>
  <c r="GL129" i="3"/>
  <c r="GD129" i="3"/>
  <c r="FV129" i="3"/>
  <c r="FN129" i="3"/>
  <c r="FF129" i="3"/>
  <c r="EX129" i="3"/>
  <c r="EP129" i="3"/>
  <c r="EH129" i="3"/>
  <c r="DZ129" i="3"/>
  <c r="DR129" i="3"/>
  <c r="DJ129" i="3"/>
  <c r="DB129" i="3"/>
  <c r="CT129" i="3"/>
  <c r="CL129" i="3"/>
  <c r="CD129" i="3"/>
  <c r="GS129" i="3"/>
  <c r="GK129" i="3"/>
  <c r="GC129" i="3"/>
  <c r="FU129" i="3"/>
  <c r="FM129" i="3"/>
  <c r="FE129" i="3"/>
  <c r="EW129" i="3"/>
  <c r="EO129" i="3"/>
  <c r="EG129" i="3"/>
  <c r="DY129" i="3"/>
  <c r="DQ129" i="3"/>
  <c r="DI129" i="3"/>
  <c r="DA129" i="3"/>
  <c r="CS129" i="3"/>
  <c r="CK129" i="3"/>
  <c r="CC129" i="3"/>
  <c r="EN129" i="3"/>
  <c r="CE129" i="3"/>
  <c r="BT129" i="3"/>
  <c r="BL129" i="3"/>
  <c r="BD129" i="3"/>
  <c r="AV129" i="3"/>
  <c r="AN129" i="3"/>
  <c r="AF129" i="3"/>
  <c r="X129" i="3"/>
  <c r="P129" i="3"/>
  <c r="H129" i="3"/>
  <c r="GR129" i="3"/>
  <c r="EF129" i="3"/>
  <c r="CB129" i="3"/>
  <c r="BS129" i="3"/>
  <c r="BK129" i="3"/>
  <c r="BC129" i="3"/>
  <c r="AU129" i="3"/>
  <c r="AM129" i="3"/>
  <c r="AE129" i="3"/>
  <c r="W129" i="3"/>
  <c r="O129" i="3"/>
  <c r="G129" i="3"/>
  <c r="GJ129" i="3"/>
  <c r="DX129" i="3"/>
  <c r="CA129" i="3"/>
  <c r="BR129" i="3"/>
  <c r="BJ129" i="3"/>
  <c r="BB129" i="3"/>
  <c r="AT129" i="3"/>
  <c r="AL129" i="3"/>
  <c r="AD129" i="3"/>
  <c r="V129" i="3"/>
  <c r="N129" i="3"/>
  <c r="F129" i="3"/>
  <c r="GB129" i="3"/>
  <c r="DP129" i="3"/>
  <c r="BZ129" i="3"/>
  <c r="BQ129" i="3"/>
  <c r="BI129" i="3"/>
  <c r="BA129" i="3"/>
  <c r="AS129" i="3"/>
  <c r="AK129" i="3"/>
  <c r="AC129" i="3"/>
  <c r="U129" i="3"/>
  <c r="M129" i="3"/>
  <c r="E129" i="3"/>
  <c r="FT129" i="3"/>
  <c r="DH129" i="3"/>
  <c r="BX129" i="3"/>
  <c r="BP129" i="3"/>
  <c r="BH129" i="3"/>
  <c r="AZ129" i="3"/>
  <c r="AR129" i="3"/>
  <c r="AJ129" i="3"/>
  <c r="AB129" i="3"/>
  <c r="T129" i="3"/>
  <c r="L129" i="3"/>
  <c r="FL129" i="3"/>
  <c r="CZ129" i="3"/>
  <c r="BW129" i="3"/>
  <c r="BO129" i="3"/>
  <c r="BG129" i="3"/>
  <c r="AY129" i="3"/>
  <c r="AQ129" i="3"/>
  <c r="AI129" i="3"/>
  <c r="AA129" i="3"/>
  <c r="S129" i="3"/>
  <c r="K129" i="3"/>
  <c r="FD129" i="3"/>
  <c r="CR129" i="3"/>
  <c r="BV129" i="3"/>
  <c r="BN129" i="3"/>
  <c r="BF129" i="3"/>
  <c r="AX129" i="3"/>
  <c r="AP129" i="3"/>
  <c r="AH129" i="3"/>
  <c r="Z129" i="3"/>
  <c r="R129" i="3"/>
  <c r="J129" i="3"/>
  <c r="BM129" i="3"/>
  <c r="BE129" i="3"/>
  <c r="AW129" i="3"/>
  <c r="AO129" i="3"/>
  <c r="AG129" i="3"/>
  <c r="EV129" i="3"/>
  <c r="Y129" i="3"/>
  <c r="CJ129" i="3"/>
  <c r="Q129" i="3"/>
  <c r="BU129" i="3"/>
  <c r="I129" i="3"/>
  <c r="GW118" i="3"/>
  <c r="GO118" i="3"/>
  <c r="GG118" i="3"/>
  <c r="FY118" i="3"/>
  <c r="FQ118" i="3"/>
  <c r="FI118" i="3"/>
  <c r="FA118" i="3"/>
  <c r="ES118" i="3"/>
  <c r="EK118" i="3"/>
  <c r="EC118" i="3"/>
  <c r="DU118" i="3"/>
  <c r="DM118" i="3"/>
  <c r="DE118" i="3"/>
  <c r="CW118" i="3"/>
  <c r="CO118" i="3"/>
  <c r="CG118" i="3"/>
  <c r="BY118" i="3"/>
  <c r="BQ118" i="3"/>
  <c r="BI118" i="3"/>
  <c r="BA118" i="3"/>
  <c r="AS118" i="3"/>
  <c r="AK118" i="3"/>
  <c r="AC118" i="3"/>
  <c r="U118" i="3"/>
  <c r="M118" i="3"/>
  <c r="E118" i="3"/>
  <c r="GV118" i="3"/>
  <c r="GN118" i="3"/>
  <c r="GF118" i="3"/>
  <c r="FX118" i="3"/>
  <c r="FP118" i="3"/>
  <c r="FH118" i="3"/>
  <c r="EZ118" i="3"/>
  <c r="ER118" i="3"/>
  <c r="EJ118" i="3"/>
  <c r="EB118" i="3"/>
  <c r="DT118" i="3"/>
  <c r="DL118" i="3"/>
  <c r="DD118" i="3"/>
  <c r="CV118" i="3"/>
  <c r="CN118" i="3"/>
  <c r="CF118" i="3"/>
  <c r="BX118" i="3"/>
  <c r="BP118" i="3"/>
  <c r="BH118" i="3"/>
  <c r="AZ118" i="3"/>
  <c r="AR118" i="3"/>
  <c r="AJ118" i="3"/>
  <c r="AB118" i="3"/>
  <c r="T118" i="3"/>
  <c r="L118" i="3"/>
  <c r="GU118" i="3"/>
  <c r="GM118" i="3"/>
  <c r="GE118" i="3"/>
  <c r="FW118" i="3"/>
  <c r="FO118" i="3"/>
  <c r="FG118" i="3"/>
  <c r="EY118" i="3"/>
  <c r="EQ118" i="3"/>
  <c r="EI118" i="3"/>
  <c r="EA118" i="3"/>
  <c r="DS118" i="3"/>
  <c r="DK118" i="3"/>
  <c r="DC118" i="3"/>
  <c r="CU118" i="3"/>
  <c r="CM118" i="3"/>
  <c r="CE118" i="3"/>
  <c r="BW118" i="3"/>
  <c r="BO118" i="3"/>
  <c r="BG118" i="3"/>
  <c r="AY118" i="3"/>
  <c r="AQ118" i="3"/>
  <c r="AI118" i="3"/>
  <c r="AA118" i="3"/>
  <c r="S118" i="3"/>
  <c r="K118" i="3"/>
  <c r="GT118" i="3"/>
  <c r="GL118" i="3"/>
  <c r="GD118" i="3"/>
  <c r="FV118" i="3"/>
  <c r="FN118" i="3"/>
  <c r="FF118" i="3"/>
  <c r="EX118" i="3"/>
  <c r="EP118" i="3"/>
  <c r="EH118" i="3"/>
  <c r="DZ118" i="3"/>
  <c r="DR118" i="3"/>
  <c r="DJ118" i="3"/>
  <c r="DB118" i="3"/>
  <c r="CT118" i="3"/>
  <c r="CL118" i="3"/>
  <c r="CD118" i="3"/>
  <c r="BV118" i="3"/>
  <c r="BN118" i="3"/>
  <c r="BF118" i="3"/>
  <c r="AX118" i="3"/>
  <c r="AP118" i="3"/>
  <c r="AH118" i="3"/>
  <c r="Z118" i="3"/>
  <c r="R118" i="3"/>
  <c r="J118" i="3"/>
  <c r="GS118" i="3"/>
  <c r="GK118" i="3"/>
  <c r="GC118" i="3"/>
  <c r="FU118" i="3"/>
  <c r="FM118" i="3"/>
  <c r="FE118" i="3"/>
  <c r="EW118" i="3"/>
  <c r="EO118" i="3"/>
  <c r="EG118" i="3"/>
  <c r="DY118" i="3"/>
  <c r="DQ118" i="3"/>
  <c r="DI118" i="3"/>
  <c r="DA118" i="3"/>
  <c r="CS118" i="3"/>
  <c r="CK118" i="3"/>
  <c r="CC118" i="3"/>
  <c r="BU118" i="3"/>
  <c r="BM118" i="3"/>
  <c r="BE118" i="3"/>
  <c r="AW118" i="3"/>
  <c r="AO118" i="3"/>
  <c r="AG118" i="3"/>
  <c r="Y118" i="3"/>
  <c r="Q118" i="3"/>
  <c r="I118" i="3"/>
  <c r="GR118" i="3"/>
  <c r="GJ118" i="3"/>
  <c r="GB118" i="3"/>
  <c r="FT118" i="3"/>
  <c r="FL118" i="3"/>
  <c r="FD118" i="3"/>
  <c r="EV118" i="3"/>
  <c r="EN118" i="3"/>
  <c r="EF118" i="3"/>
  <c r="DX118" i="3"/>
  <c r="DP118" i="3"/>
  <c r="DH118" i="3"/>
  <c r="CZ118" i="3"/>
  <c r="CR118" i="3"/>
  <c r="CJ118" i="3"/>
  <c r="CB118" i="3"/>
  <c r="BT118" i="3"/>
  <c r="BL118" i="3"/>
  <c r="BD118" i="3"/>
  <c r="AV118" i="3"/>
  <c r="AN118" i="3"/>
  <c r="AF118" i="3"/>
  <c r="X118" i="3"/>
  <c r="P118" i="3"/>
  <c r="H118" i="3"/>
  <c r="GY118" i="3"/>
  <c r="GQ118" i="3"/>
  <c r="GI118" i="3"/>
  <c r="GA118" i="3"/>
  <c r="FS118" i="3"/>
  <c r="FK118" i="3"/>
  <c r="FC118" i="3"/>
  <c r="EU118" i="3"/>
  <c r="EM118" i="3"/>
  <c r="EE118" i="3"/>
  <c r="DW118" i="3"/>
  <c r="DO118" i="3"/>
  <c r="DG118" i="3"/>
  <c r="CY118" i="3"/>
  <c r="CQ118" i="3"/>
  <c r="CI118" i="3"/>
  <c r="CA118" i="3"/>
  <c r="BS118" i="3"/>
  <c r="BK118" i="3"/>
  <c r="BC118" i="3"/>
  <c r="AU118" i="3"/>
  <c r="AM118" i="3"/>
  <c r="AE118" i="3"/>
  <c r="W118" i="3"/>
  <c r="O118" i="3"/>
  <c r="G118" i="3"/>
  <c r="GP118" i="3"/>
  <c r="ED118" i="3"/>
  <c r="BR118" i="3"/>
  <c r="F118" i="3"/>
  <c r="GH118" i="3"/>
  <c r="DV118" i="3"/>
  <c r="BJ118" i="3"/>
  <c r="FZ118" i="3"/>
  <c r="DN118" i="3"/>
  <c r="BB118" i="3"/>
  <c r="FR118" i="3"/>
  <c r="DF118" i="3"/>
  <c r="AT118" i="3"/>
  <c r="FJ118" i="3"/>
  <c r="CX118" i="3"/>
  <c r="AL118" i="3"/>
  <c r="FB118" i="3"/>
  <c r="CP118" i="3"/>
  <c r="AD118" i="3"/>
  <c r="ET118" i="3"/>
  <c r="CH118" i="3"/>
  <c r="V118" i="3"/>
  <c r="GX118" i="3"/>
  <c r="EL118" i="3"/>
  <c r="BZ118" i="3"/>
  <c r="N118" i="3"/>
  <c r="GV130" i="3"/>
  <c r="GN130" i="3"/>
  <c r="GF130" i="3"/>
  <c r="FX130" i="3"/>
  <c r="FP130" i="3"/>
  <c r="FH130" i="3"/>
  <c r="EZ130" i="3"/>
  <c r="ER130" i="3"/>
  <c r="EJ130" i="3"/>
  <c r="EB130" i="3"/>
  <c r="DT130" i="3"/>
  <c r="DL130" i="3"/>
  <c r="DD130" i="3"/>
  <c r="CV130" i="3"/>
  <c r="CN130" i="3"/>
  <c r="CF130" i="3"/>
  <c r="BX130" i="3"/>
  <c r="BP130" i="3"/>
  <c r="BH130" i="3"/>
  <c r="AZ130" i="3"/>
  <c r="AR130" i="3"/>
  <c r="AJ130" i="3"/>
  <c r="AB130" i="3"/>
  <c r="T130" i="3"/>
  <c r="L130" i="3"/>
  <c r="GU130" i="3"/>
  <c r="GM130" i="3"/>
  <c r="GE130" i="3"/>
  <c r="FW130" i="3"/>
  <c r="FO130" i="3"/>
  <c r="FG130" i="3"/>
  <c r="EY130" i="3"/>
  <c r="EQ130" i="3"/>
  <c r="EI130" i="3"/>
  <c r="EA130" i="3"/>
  <c r="DS130" i="3"/>
  <c r="DK130" i="3"/>
  <c r="DC130" i="3"/>
  <c r="CU130" i="3"/>
  <c r="CM130" i="3"/>
  <c r="CE130" i="3"/>
  <c r="BW130" i="3"/>
  <c r="BO130" i="3"/>
  <c r="BG130" i="3"/>
  <c r="AY130" i="3"/>
  <c r="AQ130" i="3"/>
  <c r="AI130" i="3"/>
  <c r="AA130" i="3"/>
  <c r="S130" i="3"/>
  <c r="K130" i="3"/>
  <c r="GT130" i="3"/>
  <c r="GL130" i="3"/>
  <c r="GD130" i="3"/>
  <c r="FV130" i="3"/>
  <c r="FN130" i="3"/>
  <c r="FF130" i="3"/>
  <c r="EX130" i="3"/>
  <c r="EP130" i="3"/>
  <c r="EH130" i="3"/>
  <c r="DZ130" i="3"/>
  <c r="DR130" i="3"/>
  <c r="DJ130" i="3"/>
  <c r="DB130" i="3"/>
  <c r="CT130" i="3"/>
  <c r="CL130" i="3"/>
  <c r="CD130" i="3"/>
  <c r="BV130" i="3"/>
  <c r="BN130" i="3"/>
  <c r="BF130" i="3"/>
  <c r="AX130" i="3"/>
  <c r="AP130" i="3"/>
  <c r="AH130" i="3"/>
  <c r="Z130" i="3"/>
  <c r="R130" i="3"/>
  <c r="J130" i="3"/>
  <c r="GS130" i="3"/>
  <c r="GK130" i="3"/>
  <c r="GC130" i="3"/>
  <c r="FU130" i="3"/>
  <c r="FM130" i="3"/>
  <c r="FE130" i="3"/>
  <c r="EW130" i="3"/>
  <c r="EO130" i="3"/>
  <c r="EG130" i="3"/>
  <c r="DY130" i="3"/>
  <c r="DQ130" i="3"/>
  <c r="DI130" i="3"/>
  <c r="DA130" i="3"/>
  <c r="CS130" i="3"/>
  <c r="CK130" i="3"/>
  <c r="CC130" i="3"/>
  <c r="BU130" i="3"/>
  <c r="BM130" i="3"/>
  <c r="BE130" i="3"/>
  <c r="AW130" i="3"/>
  <c r="AO130" i="3"/>
  <c r="AG130" i="3"/>
  <c r="Y130" i="3"/>
  <c r="Q130" i="3"/>
  <c r="I130" i="3"/>
  <c r="GR130" i="3"/>
  <c r="GJ130" i="3"/>
  <c r="GB130" i="3"/>
  <c r="FT130" i="3"/>
  <c r="FL130" i="3"/>
  <c r="FD130" i="3"/>
  <c r="EV130" i="3"/>
  <c r="EN130" i="3"/>
  <c r="EF130" i="3"/>
  <c r="DX130" i="3"/>
  <c r="DP130" i="3"/>
  <c r="DH130" i="3"/>
  <c r="CZ130" i="3"/>
  <c r="CR130" i="3"/>
  <c r="CJ130" i="3"/>
  <c r="CB130" i="3"/>
  <c r="BT130" i="3"/>
  <c r="BL130" i="3"/>
  <c r="BD130" i="3"/>
  <c r="AV130" i="3"/>
  <c r="AN130" i="3"/>
  <c r="AF130" i="3"/>
  <c r="X130" i="3"/>
  <c r="P130" i="3"/>
  <c r="H130" i="3"/>
  <c r="GY130" i="3"/>
  <c r="GQ130" i="3"/>
  <c r="GI130" i="3"/>
  <c r="GA130" i="3"/>
  <c r="FS130" i="3"/>
  <c r="FK130" i="3"/>
  <c r="FC130" i="3"/>
  <c r="EU130" i="3"/>
  <c r="EM130" i="3"/>
  <c r="EE130" i="3"/>
  <c r="DW130" i="3"/>
  <c r="DO130" i="3"/>
  <c r="DG130" i="3"/>
  <c r="CY130" i="3"/>
  <c r="CQ130" i="3"/>
  <c r="CI130" i="3"/>
  <c r="CA130" i="3"/>
  <c r="BS130" i="3"/>
  <c r="BK130" i="3"/>
  <c r="BC130" i="3"/>
  <c r="AU130" i="3"/>
  <c r="AM130" i="3"/>
  <c r="AE130" i="3"/>
  <c r="W130" i="3"/>
  <c r="O130" i="3"/>
  <c r="G130" i="3"/>
  <c r="GX130" i="3"/>
  <c r="GP130" i="3"/>
  <c r="GH130" i="3"/>
  <c r="FZ130" i="3"/>
  <c r="FR130" i="3"/>
  <c r="FJ130" i="3"/>
  <c r="FB130" i="3"/>
  <c r="ET130" i="3"/>
  <c r="EL130" i="3"/>
  <c r="ED130" i="3"/>
  <c r="DV130" i="3"/>
  <c r="DN130" i="3"/>
  <c r="DF130" i="3"/>
  <c r="CX130" i="3"/>
  <c r="CP130" i="3"/>
  <c r="CH130" i="3"/>
  <c r="BZ130" i="3"/>
  <c r="BR130" i="3"/>
  <c r="BJ130" i="3"/>
  <c r="BB130" i="3"/>
  <c r="AT130" i="3"/>
  <c r="AL130" i="3"/>
  <c r="AD130" i="3"/>
  <c r="V130" i="3"/>
  <c r="N130" i="3"/>
  <c r="F130" i="3"/>
  <c r="GO130" i="3"/>
  <c r="EC130" i="3"/>
  <c r="BQ130" i="3"/>
  <c r="E130" i="3"/>
  <c r="GG130" i="3"/>
  <c r="DU130" i="3"/>
  <c r="BI130" i="3"/>
  <c r="FY130" i="3"/>
  <c r="DM130" i="3"/>
  <c r="BA130" i="3"/>
  <c r="FQ130" i="3"/>
  <c r="DE130" i="3"/>
  <c r="AS130" i="3"/>
  <c r="FI130" i="3"/>
  <c r="CW130" i="3"/>
  <c r="AK130" i="3"/>
  <c r="FA130" i="3"/>
  <c r="CO130" i="3"/>
  <c r="AC130" i="3"/>
  <c r="ES130" i="3"/>
  <c r="CG130" i="3"/>
  <c r="U130" i="3"/>
  <c r="GW130" i="3"/>
  <c r="EK130" i="3"/>
  <c r="BY130" i="3"/>
  <c r="M130" i="3"/>
  <c r="GT122" i="3"/>
  <c r="GL122" i="3"/>
  <c r="GD122" i="3"/>
  <c r="FV122" i="3"/>
  <c r="FN122" i="3"/>
  <c r="FF122" i="3"/>
  <c r="EX122" i="3"/>
  <c r="EP122" i="3"/>
  <c r="EH122" i="3"/>
  <c r="DZ122" i="3"/>
  <c r="DR122" i="3"/>
  <c r="DJ122" i="3"/>
  <c r="DB122" i="3"/>
  <c r="CT122" i="3"/>
  <c r="CL122" i="3"/>
  <c r="CD122" i="3"/>
  <c r="BV122" i="3"/>
  <c r="BN122" i="3"/>
  <c r="BF122" i="3"/>
  <c r="AX122" i="3"/>
  <c r="AP122" i="3"/>
  <c r="AH122" i="3"/>
  <c r="Z122" i="3"/>
  <c r="R122" i="3"/>
  <c r="J122" i="3"/>
  <c r="GS122" i="3"/>
  <c r="GK122" i="3"/>
  <c r="GC122" i="3"/>
  <c r="FU122" i="3"/>
  <c r="FM122" i="3"/>
  <c r="FE122" i="3"/>
  <c r="EW122" i="3"/>
  <c r="EO122" i="3"/>
  <c r="EG122" i="3"/>
  <c r="DY122" i="3"/>
  <c r="DQ122" i="3"/>
  <c r="DI122" i="3"/>
  <c r="DA122" i="3"/>
  <c r="CS122" i="3"/>
  <c r="CK122" i="3"/>
  <c r="CC122" i="3"/>
  <c r="BU122" i="3"/>
  <c r="BM122" i="3"/>
  <c r="BE122" i="3"/>
  <c r="AW122" i="3"/>
  <c r="AO122" i="3"/>
  <c r="AG122" i="3"/>
  <c r="Y122" i="3"/>
  <c r="Q122" i="3"/>
  <c r="I122" i="3"/>
  <c r="GR122" i="3"/>
  <c r="GJ122" i="3"/>
  <c r="GB122" i="3"/>
  <c r="FT122" i="3"/>
  <c r="FL122" i="3"/>
  <c r="FD122" i="3"/>
  <c r="EV122" i="3"/>
  <c r="EN122" i="3"/>
  <c r="EF122" i="3"/>
  <c r="DX122" i="3"/>
  <c r="DP122" i="3"/>
  <c r="DH122" i="3"/>
  <c r="CZ122" i="3"/>
  <c r="CR122" i="3"/>
  <c r="CJ122" i="3"/>
  <c r="CB122" i="3"/>
  <c r="BT122" i="3"/>
  <c r="BL122" i="3"/>
  <c r="BD122" i="3"/>
  <c r="AV122" i="3"/>
  <c r="AN122" i="3"/>
  <c r="AF122" i="3"/>
  <c r="X122" i="3"/>
  <c r="P122" i="3"/>
  <c r="H122" i="3"/>
  <c r="GY122" i="3"/>
  <c r="GQ122" i="3"/>
  <c r="GI122" i="3"/>
  <c r="GA122" i="3"/>
  <c r="FS122" i="3"/>
  <c r="FK122" i="3"/>
  <c r="FC122" i="3"/>
  <c r="EU122" i="3"/>
  <c r="EM122" i="3"/>
  <c r="EE122" i="3"/>
  <c r="DW122" i="3"/>
  <c r="DO122" i="3"/>
  <c r="DG122" i="3"/>
  <c r="CY122" i="3"/>
  <c r="CQ122" i="3"/>
  <c r="CI122" i="3"/>
  <c r="CA122" i="3"/>
  <c r="BS122" i="3"/>
  <c r="BK122" i="3"/>
  <c r="BC122" i="3"/>
  <c r="AU122" i="3"/>
  <c r="AM122" i="3"/>
  <c r="AE122" i="3"/>
  <c r="W122" i="3"/>
  <c r="O122" i="3"/>
  <c r="G122" i="3"/>
  <c r="GX122" i="3"/>
  <c r="GP122" i="3"/>
  <c r="GH122" i="3"/>
  <c r="FZ122" i="3"/>
  <c r="FR122" i="3"/>
  <c r="FJ122" i="3"/>
  <c r="FB122" i="3"/>
  <c r="ET122" i="3"/>
  <c r="EL122" i="3"/>
  <c r="ED122" i="3"/>
  <c r="DV122" i="3"/>
  <c r="DN122" i="3"/>
  <c r="DF122" i="3"/>
  <c r="CX122" i="3"/>
  <c r="CP122" i="3"/>
  <c r="CH122" i="3"/>
  <c r="BZ122" i="3"/>
  <c r="BR122" i="3"/>
  <c r="BJ122" i="3"/>
  <c r="BB122" i="3"/>
  <c r="AT122" i="3"/>
  <c r="AL122" i="3"/>
  <c r="AD122" i="3"/>
  <c r="V122" i="3"/>
  <c r="N122" i="3"/>
  <c r="F122" i="3"/>
  <c r="GW122" i="3"/>
  <c r="GO122" i="3"/>
  <c r="GG122" i="3"/>
  <c r="FY122" i="3"/>
  <c r="FQ122" i="3"/>
  <c r="FI122" i="3"/>
  <c r="FA122" i="3"/>
  <c r="ES122" i="3"/>
  <c r="EK122" i="3"/>
  <c r="EC122" i="3"/>
  <c r="DU122" i="3"/>
  <c r="DM122" i="3"/>
  <c r="DE122" i="3"/>
  <c r="CW122" i="3"/>
  <c r="CO122" i="3"/>
  <c r="CG122" i="3"/>
  <c r="BY122" i="3"/>
  <c r="BQ122" i="3"/>
  <c r="BI122" i="3"/>
  <c r="BA122" i="3"/>
  <c r="AS122" i="3"/>
  <c r="AK122" i="3"/>
  <c r="AC122" i="3"/>
  <c r="U122" i="3"/>
  <c r="M122" i="3"/>
  <c r="E122" i="3"/>
  <c r="GV122" i="3"/>
  <c r="GN122" i="3"/>
  <c r="GF122" i="3"/>
  <c r="FX122" i="3"/>
  <c r="FP122" i="3"/>
  <c r="FH122" i="3"/>
  <c r="EZ122" i="3"/>
  <c r="ER122" i="3"/>
  <c r="EJ122" i="3"/>
  <c r="EB122" i="3"/>
  <c r="DT122" i="3"/>
  <c r="DL122" i="3"/>
  <c r="DD122" i="3"/>
  <c r="CV122" i="3"/>
  <c r="CN122" i="3"/>
  <c r="CF122" i="3"/>
  <c r="BX122" i="3"/>
  <c r="BP122" i="3"/>
  <c r="BH122" i="3"/>
  <c r="AZ122" i="3"/>
  <c r="AR122" i="3"/>
  <c r="AJ122" i="3"/>
  <c r="AB122" i="3"/>
  <c r="T122" i="3"/>
  <c r="L122" i="3"/>
  <c r="FO122" i="3"/>
  <c r="DC122" i="3"/>
  <c r="AQ122" i="3"/>
  <c r="FG122" i="3"/>
  <c r="CU122" i="3"/>
  <c r="AI122" i="3"/>
  <c r="EY122" i="3"/>
  <c r="CM122" i="3"/>
  <c r="AA122" i="3"/>
  <c r="EQ122" i="3"/>
  <c r="CE122" i="3"/>
  <c r="S122" i="3"/>
  <c r="GU122" i="3"/>
  <c r="EI122" i="3"/>
  <c r="BW122" i="3"/>
  <c r="K122" i="3"/>
  <c r="GM122" i="3"/>
  <c r="EA122" i="3"/>
  <c r="BO122" i="3"/>
  <c r="GE122" i="3"/>
  <c r="DS122" i="3"/>
  <c r="BG122" i="3"/>
  <c r="DK122" i="3"/>
  <c r="AY122" i="3"/>
  <c r="FW122" i="3"/>
  <c r="GV114" i="3"/>
  <c r="GN114" i="3"/>
  <c r="GF114" i="3"/>
  <c r="FX114" i="3"/>
  <c r="FP114" i="3"/>
  <c r="FH114" i="3"/>
  <c r="EZ114" i="3"/>
  <c r="ER114" i="3"/>
  <c r="EJ114" i="3"/>
  <c r="EB114" i="3"/>
  <c r="DT114" i="3"/>
  <c r="DL114" i="3"/>
  <c r="DD114" i="3"/>
  <c r="CV114" i="3"/>
  <c r="CN114" i="3"/>
  <c r="CF114" i="3"/>
  <c r="BX114" i="3"/>
  <c r="BP114" i="3"/>
  <c r="BH114" i="3"/>
  <c r="AZ114" i="3"/>
  <c r="AR114" i="3"/>
  <c r="AJ114" i="3"/>
  <c r="AB114" i="3"/>
  <c r="T114" i="3"/>
  <c r="L114" i="3"/>
  <c r="GU114" i="3"/>
  <c r="GM114" i="3"/>
  <c r="GE114" i="3"/>
  <c r="FW114" i="3"/>
  <c r="FO114" i="3"/>
  <c r="FG114" i="3"/>
  <c r="EY114" i="3"/>
  <c r="EQ114" i="3"/>
  <c r="EI114" i="3"/>
  <c r="EA114" i="3"/>
  <c r="DS114" i="3"/>
  <c r="DK114" i="3"/>
  <c r="DC114" i="3"/>
  <c r="CU114" i="3"/>
  <c r="CM114" i="3"/>
  <c r="CE114" i="3"/>
  <c r="BW114" i="3"/>
  <c r="BO114" i="3"/>
  <c r="BG114" i="3"/>
  <c r="AY114" i="3"/>
  <c r="AQ114" i="3"/>
  <c r="AI114" i="3"/>
  <c r="AA114" i="3"/>
  <c r="S114" i="3"/>
  <c r="K114" i="3"/>
  <c r="GT114" i="3"/>
  <c r="GL114" i="3"/>
  <c r="GD114" i="3"/>
  <c r="FV114" i="3"/>
  <c r="FN114" i="3"/>
  <c r="FF114" i="3"/>
  <c r="EX114" i="3"/>
  <c r="EP114" i="3"/>
  <c r="EH114" i="3"/>
  <c r="DZ114" i="3"/>
  <c r="DR114" i="3"/>
  <c r="DJ114" i="3"/>
  <c r="DB114" i="3"/>
  <c r="CT114" i="3"/>
  <c r="CL114" i="3"/>
  <c r="CD114" i="3"/>
  <c r="BV114" i="3"/>
  <c r="BN114" i="3"/>
  <c r="BF114" i="3"/>
  <c r="AX114" i="3"/>
  <c r="AP114" i="3"/>
  <c r="AH114" i="3"/>
  <c r="Z114" i="3"/>
  <c r="R114" i="3"/>
  <c r="J114" i="3"/>
  <c r="GS114" i="3"/>
  <c r="GK114" i="3"/>
  <c r="GC114" i="3"/>
  <c r="FU114" i="3"/>
  <c r="FM114" i="3"/>
  <c r="FE114" i="3"/>
  <c r="EW114" i="3"/>
  <c r="EO114" i="3"/>
  <c r="EG114" i="3"/>
  <c r="DY114" i="3"/>
  <c r="DQ114" i="3"/>
  <c r="DI114" i="3"/>
  <c r="DA114" i="3"/>
  <c r="CS114" i="3"/>
  <c r="CK114" i="3"/>
  <c r="CC114" i="3"/>
  <c r="BU114" i="3"/>
  <c r="BM114" i="3"/>
  <c r="BE114" i="3"/>
  <c r="AW114" i="3"/>
  <c r="AO114" i="3"/>
  <c r="AG114" i="3"/>
  <c r="Y114" i="3"/>
  <c r="Q114" i="3"/>
  <c r="I114" i="3"/>
  <c r="GR114" i="3"/>
  <c r="GJ114" i="3"/>
  <c r="GB114" i="3"/>
  <c r="FT114" i="3"/>
  <c r="FL114" i="3"/>
  <c r="FD114" i="3"/>
  <c r="EV114" i="3"/>
  <c r="EN114" i="3"/>
  <c r="EF114" i="3"/>
  <c r="DX114" i="3"/>
  <c r="DP114" i="3"/>
  <c r="DH114" i="3"/>
  <c r="CZ114" i="3"/>
  <c r="CR114" i="3"/>
  <c r="CJ114" i="3"/>
  <c r="CB114" i="3"/>
  <c r="BT114" i="3"/>
  <c r="BL114" i="3"/>
  <c r="BD114" i="3"/>
  <c r="AV114" i="3"/>
  <c r="AN114" i="3"/>
  <c r="AF114" i="3"/>
  <c r="X114" i="3"/>
  <c r="P114" i="3"/>
  <c r="H114" i="3"/>
  <c r="GY114" i="3"/>
  <c r="GQ114" i="3"/>
  <c r="GI114" i="3"/>
  <c r="GA114" i="3"/>
  <c r="FS114" i="3"/>
  <c r="FK114" i="3"/>
  <c r="FC114" i="3"/>
  <c r="EU114" i="3"/>
  <c r="EM114" i="3"/>
  <c r="EE114" i="3"/>
  <c r="DW114" i="3"/>
  <c r="DO114" i="3"/>
  <c r="DG114" i="3"/>
  <c r="CY114" i="3"/>
  <c r="CQ114" i="3"/>
  <c r="CI114" i="3"/>
  <c r="CA114" i="3"/>
  <c r="BS114" i="3"/>
  <c r="BK114" i="3"/>
  <c r="BC114" i="3"/>
  <c r="AU114" i="3"/>
  <c r="AM114" i="3"/>
  <c r="AE114" i="3"/>
  <c r="W114" i="3"/>
  <c r="O114" i="3"/>
  <c r="G114" i="3"/>
  <c r="GX114" i="3"/>
  <c r="GP114" i="3"/>
  <c r="GH114" i="3"/>
  <c r="FZ114" i="3"/>
  <c r="FR114" i="3"/>
  <c r="FJ114" i="3"/>
  <c r="FB114" i="3"/>
  <c r="ET114" i="3"/>
  <c r="EL114" i="3"/>
  <c r="ED114" i="3"/>
  <c r="DV114" i="3"/>
  <c r="DN114" i="3"/>
  <c r="DF114" i="3"/>
  <c r="CX114" i="3"/>
  <c r="CP114" i="3"/>
  <c r="CH114" i="3"/>
  <c r="BZ114" i="3"/>
  <c r="BR114" i="3"/>
  <c r="BJ114" i="3"/>
  <c r="BB114" i="3"/>
  <c r="AT114" i="3"/>
  <c r="AL114" i="3"/>
  <c r="AD114" i="3"/>
  <c r="V114" i="3"/>
  <c r="N114" i="3"/>
  <c r="F114" i="3"/>
  <c r="GO114" i="3"/>
  <c r="EC114" i="3"/>
  <c r="BQ114" i="3"/>
  <c r="E114" i="3"/>
  <c r="GG114" i="3"/>
  <c r="DU114" i="3"/>
  <c r="BI114" i="3"/>
  <c r="FY114" i="3"/>
  <c r="DM114" i="3"/>
  <c r="BA114" i="3"/>
  <c r="FQ114" i="3"/>
  <c r="DE114" i="3"/>
  <c r="AS114" i="3"/>
  <c r="FI114" i="3"/>
  <c r="CW114" i="3"/>
  <c r="AK114" i="3"/>
  <c r="FA114" i="3"/>
  <c r="CO114" i="3"/>
  <c r="AC114" i="3"/>
  <c r="ES114" i="3"/>
  <c r="CG114" i="3"/>
  <c r="U114" i="3"/>
  <c r="M114" i="3"/>
  <c r="GW114" i="3"/>
  <c r="EK114" i="3"/>
  <c r="BY114" i="3"/>
  <c r="B184" i="3"/>
  <c r="B197" i="3"/>
  <c r="B199" i="3"/>
  <c r="B198" i="3"/>
  <c r="B196" i="3"/>
  <c r="B192" i="3"/>
  <c r="B195" i="3"/>
  <c r="B190" i="3"/>
  <c r="B187" i="3"/>
  <c r="B189" i="3"/>
  <c r="B193" i="3"/>
  <c r="B191" i="3"/>
  <c r="B182" i="3"/>
  <c r="B188" i="3"/>
  <c r="B194" i="3"/>
  <c r="B186" i="3"/>
  <c r="B185" i="3"/>
  <c r="B181" i="3"/>
  <c r="B183" i="3"/>
  <c r="B113" i="3" l="1"/>
  <c r="C113" i="3"/>
  <c r="C180" i="3" s="1"/>
  <c r="D113" i="3"/>
  <c r="D180" i="3" s="1"/>
  <c r="GY113" i="3" l="1"/>
  <c r="GQ113" i="3"/>
  <c r="GI113" i="3"/>
  <c r="GA113" i="3"/>
  <c r="FS113" i="3"/>
  <c r="FK113" i="3"/>
  <c r="FC113" i="3"/>
  <c r="EU113" i="3"/>
  <c r="EM113" i="3"/>
  <c r="EE113" i="3"/>
  <c r="DW113" i="3"/>
  <c r="DO113" i="3"/>
  <c r="DG113" i="3"/>
  <c r="CY113" i="3"/>
  <c r="CP113" i="3"/>
  <c r="CH113" i="3"/>
  <c r="BZ113" i="3"/>
  <c r="BR113" i="3"/>
  <c r="BJ113" i="3"/>
  <c r="BB113" i="3"/>
  <c r="AT113" i="3"/>
  <c r="AL113" i="3"/>
  <c r="AD113" i="3"/>
  <c r="V113" i="3"/>
  <c r="N113" i="3"/>
  <c r="F113" i="3"/>
  <c r="GX113" i="3"/>
  <c r="GP113" i="3"/>
  <c r="GH113" i="3"/>
  <c r="FZ113" i="3"/>
  <c r="FR113" i="3"/>
  <c r="FJ113" i="3"/>
  <c r="FB113" i="3"/>
  <c r="ET113" i="3"/>
  <c r="EL113" i="3"/>
  <c r="ED113" i="3"/>
  <c r="DV113" i="3"/>
  <c r="DN113" i="3"/>
  <c r="DF113" i="3"/>
  <c r="CX113" i="3"/>
  <c r="CO113" i="3"/>
  <c r="CG113" i="3"/>
  <c r="BY113" i="3"/>
  <c r="BQ113" i="3"/>
  <c r="BI113" i="3"/>
  <c r="BA113" i="3"/>
  <c r="AS113" i="3"/>
  <c r="AK113" i="3"/>
  <c r="AC113" i="3"/>
  <c r="U113" i="3"/>
  <c r="M113" i="3"/>
  <c r="E113" i="3"/>
  <c r="GW113" i="3"/>
  <c r="GO113" i="3"/>
  <c r="GG113" i="3"/>
  <c r="FY113" i="3"/>
  <c r="FQ113" i="3"/>
  <c r="FI113" i="3"/>
  <c r="FA113" i="3"/>
  <c r="ES113" i="3"/>
  <c r="EK113" i="3"/>
  <c r="EC113" i="3"/>
  <c r="DU113" i="3"/>
  <c r="DM113" i="3"/>
  <c r="DE113" i="3"/>
  <c r="CW113" i="3"/>
  <c r="CN113" i="3"/>
  <c r="CF113" i="3"/>
  <c r="BX113" i="3"/>
  <c r="BP113" i="3"/>
  <c r="BH113" i="3"/>
  <c r="AZ113" i="3"/>
  <c r="AR113" i="3"/>
  <c r="AJ113" i="3"/>
  <c r="AB113" i="3"/>
  <c r="T113" i="3"/>
  <c r="L113" i="3"/>
  <c r="GV113" i="3"/>
  <c r="GN113" i="3"/>
  <c r="GF113" i="3"/>
  <c r="FX113" i="3"/>
  <c r="FP113" i="3"/>
  <c r="FH113" i="3"/>
  <c r="EZ113" i="3"/>
  <c r="ER113" i="3"/>
  <c r="EJ113" i="3"/>
  <c r="EB113" i="3"/>
  <c r="DT113" i="3"/>
  <c r="DL113" i="3"/>
  <c r="DD113" i="3"/>
  <c r="CV113" i="3"/>
  <c r="CM113" i="3"/>
  <c r="CE113" i="3"/>
  <c r="BW113" i="3"/>
  <c r="BO113" i="3"/>
  <c r="BG113" i="3"/>
  <c r="AY113" i="3"/>
  <c r="AQ113" i="3"/>
  <c r="AI113" i="3"/>
  <c r="AA113" i="3"/>
  <c r="S113" i="3"/>
  <c r="K113" i="3"/>
  <c r="GU113" i="3"/>
  <c r="GM113" i="3"/>
  <c r="GE113" i="3"/>
  <c r="FW113" i="3"/>
  <c r="FO113" i="3"/>
  <c r="FG113" i="3"/>
  <c r="EY113" i="3"/>
  <c r="EQ113" i="3"/>
  <c r="EI113" i="3"/>
  <c r="EA113" i="3"/>
  <c r="DS113" i="3"/>
  <c r="DK113" i="3"/>
  <c r="DC113" i="3"/>
  <c r="CU113" i="3"/>
  <c r="CL113" i="3"/>
  <c r="CD113" i="3"/>
  <c r="BV113" i="3"/>
  <c r="BN113" i="3"/>
  <c r="BF113" i="3"/>
  <c r="AX113" i="3"/>
  <c r="AP113" i="3"/>
  <c r="AH113" i="3"/>
  <c r="Z113" i="3"/>
  <c r="R113" i="3"/>
  <c r="J113" i="3"/>
  <c r="GT113" i="3"/>
  <c r="GL113" i="3"/>
  <c r="GD113" i="3"/>
  <c r="FV113" i="3"/>
  <c r="FN113" i="3"/>
  <c r="FF113" i="3"/>
  <c r="EX113" i="3"/>
  <c r="EP113" i="3"/>
  <c r="EH113" i="3"/>
  <c r="DZ113" i="3"/>
  <c r="DR113" i="3"/>
  <c r="DJ113" i="3"/>
  <c r="DB113" i="3"/>
  <c r="CT113" i="3"/>
  <c r="CK113" i="3"/>
  <c r="CC113" i="3"/>
  <c r="BU113" i="3"/>
  <c r="BM113" i="3"/>
  <c r="BE113" i="3"/>
  <c r="AW113" i="3"/>
  <c r="AO113" i="3"/>
  <c r="AG113" i="3"/>
  <c r="Y113" i="3"/>
  <c r="Q113" i="3"/>
  <c r="I113" i="3"/>
  <c r="GS113" i="3"/>
  <c r="GK113" i="3"/>
  <c r="GC113" i="3"/>
  <c r="FU113" i="3"/>
  <c r="FM113" i="3"/>
  <c r="FE113" i="3"/>
  <c r="EW113" i="3"/>
  <c r="EO113" i="3"/>
  <c r="EG113" i="3"/>
  <c r="DY113" i="3"/>
  <c r="DQ113" i="3"/>
  <c r="DI113" i="3"/>
  <c r="DA113" i="3"/>
  <c r="CS113" i="3"/>
  <c r="CJ113" i="3"/>
  <c r="CB113" i="3"/>
  <c r="BT113" i="3"/>
  <c r="BL113" i="3"/>
  <c r="BD113" i="3"/>
  <c r="AV113" i="3"/>
  <c r="AN113" i="3"/>
  <c r="AF113" i="3"/>
  <c r="X113" i="3"/>
  <c r="P113" i="3"/>
  <c r="H113" i="3"/>
  <c r="EN113" i="3"/>
  <c r="CA113" i="3"/>
  <c r="O113" i="3"/>
  <c r="GR113" i="3"/>
  <c r="EF113" i="3"/>
  <c r="BS113" i="3"/>
  <c r="G113" i="3"/>
  <c r="GJ113" i="3"/>
  <c r="DX113" i="3"/>
  <c r="BK113" i="3"/>
  <c r="GB113" i="3"/>
  <c r="DP113" i="3"/>
  <c r="BC113" i="3"/>
  <c r="FT113" i="3"/>
  <c r="DH113" i="3"/>
  <c r="AU113" i="3"/>
  <c r="FL113" i="3"/>
  <c r="CZ113" i="3"/>
  <c r="AM113" i="3"/>
  <c r="FD113" i="3"/>
  <c r="CQ113" i="3"/>
  <c r="AE113" i="3"/>
  <c r="EV113" i="3"/>
  <c r="CI113" i="3"/>
  <c r="W113" i="3"/>
  <c r="CR113" i="3"/>
  <c r="B180" i="3"/>
  <c r="B108" i="3" l="1"/>
  <c r="C108" i="3"/>
  <c r="C175" i="3" s="1"/>
  <c r="D108" i="3"/>
  <c r="D175" i="3" s="1"/>
  <c r="B109" i="3"/>
  <c r="C109" i="3"/>
  <c r="C176" i="3" s="1"/>
  <c r="D109" i="3"/>
  <c r="D176" i="3" s="1"/>
  <c r="B110" i="3"/>
  <c r="C110" i="3"/>
  <c r="C177" i="3" s="1"/>
  <c r="D110" i="3"/>
  <c r="D177" i="3" s="1"/>
  <c r="B111" i="3"/>
  <c r="C111" i="3"/>
  <c r="C178" i="3" s="1"/>
  <c r="D111" i="3"/>
  <c r="D178" i="3" s="1"/>
  <c r="B112" i="3"/>
  <c r="C112" i="3"/>
  <c r="C179" i="3" s="1"/>
  <c r="D112" i="3"/>
  <c r="D179" i="3" s="1"/>
  <c r="GU110" i="3" l="1"/>
  <c r="GM110" i="3"/>
  <c r="GE110" i="3"/>
  <c r="FW110" i="3"/>
  <c r="FO110" i="3"/>
  <c r="FG110" i="3"/>
  <c r="EY110" i="3"/>
  <c r="EQ110" i="3"/>
  <c r="EI110" i="3"/>
  <c r="EA110" i="3"/>
  <c r="DS110" i="3"/>
  <c r="DK110" i="3"/>
  <c r="DC110" i="3"/>
  <c r="CU110" i="3"/>
  <c r="CM110" i="3"/>
  <c r="CE110" i="3"/>
  <c r="BW110" i="3"/>
  <c r="BO110" i="3"/>
  <c r="BG110" i="3"/>
  <c r="AY110" i="3"/>
  <c r="AQ110" i="3"/>
  <c r="AI110" i="3"/>
  <c r="AA110" i="3"/>
  <c r="S110" i="3"/>
  <c r="K110" i="3"/>
  <c r="GT110" i="3"/>
  <c r="GL110" i="3"/>
  <c r="GD110" i="3"/>
  <c r="FV110" i="3"/>
  <c r="FN110" i="3"/>
  <c r="FF110" i="3"/>
  <c r="EX110" i="3"/>
  <c r="EP110" i="3"/>
  <c r="EH110" i="3"/>
  <c r="DZ110" i="3"/>
  <c r="DR110" i="3"/>
  <c r="DJ110" i="3"/>
  <c r="DB110" i="3"/>
  <c r="CT110" i="3"/>
  <c r="CL110" i="3"/>
  <c r="CD110" i="3"/>
  <c r="BV110" i="3"/>
  <c r="BN110" i="3"/>
  <c r="BF110" i="3"/>
  <c r="AX110" i="3"/>
  <c r="AP110" i="3"/>
  <c r="AH110" i="3"/>
  <c r="Z110" i="3"/>
  <c r="R110" i="3"/>
  <c r="J110" i="3"/>
  <c r="GS110" i="3"/>
  <c r="GK110" i="3"/>
  <c r="GC110" i="3"/>
  <c r="FU110" i="3"/>
  <c r="FM110" i="3"/>
  <c r="FE110" i="3"/>
  <c r="EW110" i="3"/>
  <c r="EO110" i="3"/>
  <c r="EG110" i="3"/>
  <c r="DY110" i="3"/>
  <c r="DQ110" i="3"/>
  <c r="DI110" i="3"/>
  <c r="DA110" i="3"/>
  <c r="CS110" i="3"/>
  <c r="CK110" i="3"/>
  <c r="CC110" i="3"/>
  <c r="BU110" i="3"/>
  <c r="BM110" i="3"/>
  <c r="BE110" i="3"/>
  <c r="AW110" i="3"/>
  <c r="AO110" i="3"/>
  <c r="AG110" i="3"/>
  <c r="Y110" i="3"/>
  <c r="Q110" i="3"/>
  <c r="I110" i="3"/>
  <c r="GR110" i="3"/>
  <c r="GJ110" i="3"/>
  <c r="GB110" i="3"/>
  <c r="FT110" i="3"/>
  <c r="FL110" i="3"/>
  <c r="FD110" i="3"/>
  <c r="EV110" i="3"/>
  <c r="EN110" i="3"/>
  <c r="EF110" i="3"/>
  <c r="DX110" i="3"/>
  <c r="DP110" i="3"/>
  <c r="DH110" i="3"/>
  <c r="CZ110" i="3"/>
  <c r="CR110" i="3"/>
  <c r="CJ110" i="3"/>
  <c r="CB110" i="3"/>
  <c r="BT110" i="3"/>
  <c r="BL110" i="3"/>
  <c r="BD110" i="3"/>
  <c r="AV110" i="3"/>
  <c r="AN110" i="3"/>
  <c r="AF110" i="3"/>
  <c r="X110" i="3"/>
  <c r="P110" i="3"/>
  <c r="H110" i="3"/>
  <c r="GY110" i="3"/>
  <c r="GQ110" i="3"/>
  <c r="GI110" i="3"/>
  <c r="GA110" i="3"/>
  <c r="FS110" i="3"/>
  <c r="FK110" i="3"/>
  <c r="FC110" i="3"/>
  <c r="EU110" i="3"/>
  <c r="EM110" i="3"/>
  <c r="EE110" i="3"/>
  <c r="DW110" i="3"/>
  <c r="DO110" i="3"/>
  <c r="DG110" i="3"/>
  <c r="CY110" i="3"/>
  <c r="CQ110" i="3"/>
  <c r="CI110" i="3"/>
  <c r="CA110" i="3"/>
  <c r="BS110" i="3"/>
  <c r="BK110" i="3"/>
  <c r="BC110" i="3"/>
  <c r="AU110" i="3"/>
  <c r="AM110" i="3"/>
  <c r="AE110" i="3"/>
  <c r="W110" i="3"/>
  <c r="O110" i="3"/>
  <c r="G110" i="3"/>
  <c r="GX110" i="3"/>
  <c r="GP110" i="3"/>
  <c r="GH110" i="3"/>
  <c r="FZ110" i="3"/>
  <c r="FR110" i="3"/>
  <c r="FJ110" i="3"/>
  <c r="FB110" i="3"/>
  <c r="ET110" i="3"/>
  <c r="EL110" i="3"/>
  <c r="ED110" i="3"/>
  <c r="DV110" i="3"/>
  <c r="DN110" i="3"/>
  <c r="DF110" i="3"/>
  <c r="CX110" i="3"/>
  <c r="CP110" i="3"/>
  <c r="CH110" i="3"/>
  <c r="BZ110" i="3"/>
  <c r="BR110" i="3"/>
  <c r="BJ110" i="3"/>
  <c r="BB110" i="3"/>
  <c r="AT110" i="3"/>
  <c r="AL110" i="3"/>
  <c r="AD110" i="3"/>
  <c r="V110" i="3"/>
  <c r="N110" i="3"/>
  <c r="F110" i="3"/>
  <c r="GW110" i="3"/>
  <c r="GO110" i="3"/>
  <c r="GG110" i="3"/>
  <c r="FY110" i="3"/>
  <c r="FQ110" i="3"/>
  <c r="FI110" i="3"/>
  <c r="FA110" i="3"/>
  <c r="ES110" i="3"/>
  <c r="EK110" i="3"/>
  <c r="EC110" i="3"/>
  <c r="DU110" i="3"/>
  <c r="DM110" i="3"/>
  <c r="DE110" i="3"/>
  <c r="CW110" i="3"/>
  <c r="CO110" i="3"/>
  <c r="CG110" i="3"/>
  <c r="BY110" i="3"/>
  <c r="BQ110" i="3"/>
  <c r="BI110" i="3"/>
  <c r="BA110" i="3"/>
  <c r="AS110" i="3"/>
  <c r="AK110" i="3"/>
  <c r="AC110" i="3"/>
  <c r="U110" i="3"/>
  <c r="M110" i="3"/>
  <c r="E110" i="3"/>
  <c r="ER110" i="3"/>
  <c r="CF110" i="3"/>
  <c r="T110" i="3"/>
  <c r="GV110" i="3"/>
  <c r="EJ110" i="3"/>
  <c r="BX110" i="3"/>
  <c r="L110" i="3"/>
  <c r="GN110" i="3"/>
  <c r="EB110" i="3"/>
  <c r="BP110" i="3"/>
  <c r="GF110" i="3"/>
  <c r="DT110" i="3"/>
  <c r="BH110" i="3"/>
  <c r="FX110" i="3"/>
  <c r="DL110" i="3"/>
  <c r="AZ110" i="3"/>
  <c r="FP110" i="3"/>
  <c r="DD110" i="3"/>
  <c r="AR110" i="3"/>
  <c r="FH110" i="3"/>
  <c r="CV110" i="3"/>
  <c r="AJ110" i="3"/>
  <c r="EZ110" i="3"/>
  <c r="CN110" i="3"/>
  <c r="AB110" i="3"/>
  <c r="GS112" i="3"/>
  <c r="GK112" i="3"/>
  <c r="GC112" i="3"/>
  <c r="FU112" i="3"/>
  <c r="FM112" i="3"/>
  <c r="FE112" i="3"/>
  <c r="EW112" i="3"/>
  <c r="EO112" i="3"/>
  <c r="EG112" i="3"/>
  <c r="DY112" i="3"/>
  <c r="DQ112" i="3"/>
  <c r="DI112" i="3"/>
  <c r="DA112" i="3"/>
  <c r="CS112" i="3"/>
  <c r="CK112" i="3"/>
  <c r="CC112" i="3"/>
  <c r="BU112" i="3"/>
  <c r="BM112" i="3"/>
  <c r="BE112" i="3"/>
  <c r="AW112" i="3"/>
  <c r="AO112" i="3"/>
  <c r="AG112" i="3"/>
  <c r="Y112" i="3"/>
  <c r="Q112" i="3"/>
  <c r="I112" i="3"/>
  <c r="GR112" i="3"/>
  <c r="GJ112" i="3"/>
  <c r="GB112" i="3"/>
  <c r="FT112" i="3"/>
  <c r="FL112" i="3"/>
  <c r="FD112" i="3"/>
  <c r="EV112" i="3"/>
  <c r="EN112" i="3"/>
  <c r="EF112" i="3"/>
  <c r="DX112" i="3"/>
  <c r="DP112" i="3"/>
  <c r="DH112" i="3"/>
  <c r="CZ112" i="3"/>
  <c r="CR112" i="3"/>
  <c r="CJ112" i="3"/>
  <c r="CB112" i="3"/>
  <c r="BT112" i="3"/>
  <c r="BL112" i="3"/>
  <c r="BD112" i="3"/>
  <c r="AV112" i="3"/>
  <c r="AN112" i="3"/>
  <c r="AF112" i="3"/>
  <c r="X112" i="3"/>
  <c r="P112" i="3"/>
  <c r="H112" i="3"/>
  <c r="GY112" i="3"/>
  <c r="GQ112" i="3"/>
  <c r="GI112" i="3"/>
  <c r="GA112" i="3"/>
  <c r="FS112" i="3"/>
  <c r="FK112" i="3"/>
  <c r="FC112" i="3"/>
  <c r="EU112" i="3"/>
  <c r="EM112" i="3"/>
  <c r="EE112" i="3"/>
  <c r="DW112" i="3"/>
  <c r="DO112" i="3"/>
  <c r="DG112" i="3"/>
  <c r="CY112" i="3"/>
  <c r="CQ112" i="3"/>
  <c r="CI112" i="3"/>
  <c r="CA112" i="3"/>
  <c r="BS112" i="3"/>
  <c r="BK112" i="3"/>
  <c r="BC112" i="3"/>
  <c r="AU112" i="3"/>
  <c r="AM112" i="3"/>
  <c r="AE112" i="3"/>
  <c r="W112" i="3"/>
  <c r="O112" i="3"/>
  <c r="G112" i="3"/>
  <c r="GX112" i="3"/>
  <c r="GP112" i="3"/>
  <c r="GH112" i="3"/>
  <c r="FZ112" i="3"/>
  <c r="FR112" i="3"/>
  <c r="FJ112" i="3"/>
  <c r="FB112" i="3"/>
  <c r="ET112" i="3"/>
  <c r="EL112" i="3"/>
  <c r="ED112" i="3"/>
  <c r="DV112" i="3"/>
  <c r="DN112" i="3"/>
  <c r="DF112" i="3"/>
  <c r="CX112" i="3"/>
  <c r="CP112" i="3"/>
  <c r="CH112" i="3"/>
  <c r="BZ112" i="3"/>
  <c r="BR112" i="3"/>
  <c r="BJ112" i="3"/>
  <c r="BB112" i="3"/>
  <c r="AT112" i="3"/>
  <c r="AL112" i="3"/>
  <c r="AD112" i="3"/>
  <c r="V112" i="3"/>
  <c r="N112" i="3"/>
  <c r="F112" i="3"/>
  <c r="GW112" i="3"/>
  <c r="GO112" i="3"/>
  <c r="GG112" i="3"/>
  <c r="FY112" i="3"/>
  <c r="FQ112" i="3"/>
  <c r="FI112" i="3"/>
  <c r="FA112" i="3"/>
  <c r="ES112" i="3"/>
  <c r="EK112" i="3"/>
  <c r="EC112" i="3"/>
  <c r="DU112" i="3"/>
  <c r="DM112" i="3"/>
  <c r="DE112" i="3"/>
  <c r="CW112" i="3"/>
  <c r="CO112" i="3"/>
  <c r="CG112" i="3"/>
  <c r="BY112" i="3"/>
  <c r="BQ112" i="3"/>
  <c r="BI112" i="3"/>
  <c r="BA112" i="3"/>
  <c r="AS112" i="3"/>
  <c r="AK112" i="3"/>
  <c r="AC112" i="3"/>
  <c r="U112" i="3"/>
  <c r="M112" i="3"/>
  <c r="E112" i="3"/>
  <c r="GV112" i="3"/>
  <c r="GN112" i="3"/>
  <c r="GF112" i="3"/>
  <c r="FX112" i="3"/>
  <c r="FP112" i="3"/>
  <c r="FH112" i="3"/>
  <c r="EZ112" i="3"/>
  <c r="ER112" i="3"/>
  <c r="EJ112" i="3"/>
  <c r="EB112" i="3"/>
  <c r="DT112" i="3"/>
  <c r="DL112" i="3"/>
  <c r="DD112" i="3"/>
  <c r="CV112" i="3"/>
  <c r="CN112" i="3"/>
  <c r="CF112" i="3"/>
  <c r="BX112" i="3"/>
  <c r="BP112" i="3"/>
  <c r="BH112" i="3"/>
  <c r="AZ112" i="3"/>
  <c r="AR112" i="3"/>
  <c r="AJ112" i="3"/>
  <c r="AB112" i="3"/>
  <c r="T112" i="3"/>
  <c r="L112" i="3"/>
  <c r="GU112" i="3"/>
  <c r="GM112" i="3"/>
  <c r="GE112" i="3"/>
  <c r="FW112" i="3"/>
  <c r="FO112" i="3"/>
  <c r="FG112" i="3"/>
  <c r="EY112" i="3"/>
  <c r="EQ112" i="3"/>
  <c r="EI112" i="3"/>
  <c r="EA112" i="3"/>
  <c r="DS112" i="3"/>
  <c r="DK112" i="3"/>
  <c r="DC112" i="3"/>
  <c r="CU112" i="3"/>
  <c r="CM112" i="3"/>
  <c r="CE112" i="3"/>
  <c r="BW112" i="3"/>
  <c r="BO112" i="3"/>
  <c r="BG112" i="3"/>
  <c r="AY112" i="3"/>
  <c r="AQ112" i="3"/>
  <c r="AI112" i="3"/>
  <c r="AA112" i="3"/>
  <c r="S112" i="3"/>
  <c r="K112" i="3"/>
  <c r="EX112" i="3"/>
  <c r="CL112" i="3"/>
  <c r="Z112" i="3"/>
  <c r="EP112" i="3"/>
  <c r="CD112" i="3"/>
  <c r="R112" i="3"/>
  <c r="GT112" i="3"/>
  <c r="EH112" i="3"/>
  <c r="BV112" i="3"/>
  <c r="J112" i="3"/>
  <c r="GL112" i="3"/>
  <c r="DZ112" i="3"/>
  <c r="BN112" i="3"/>
  <c r="GD112" i="3"/>
  <c r="DR112" i="3"/>
  <c r="BF112" i="3"/>
  <c r="FV112" i="3"/>
  <c r="DJ112" i="3"/>
  <c r="AX112" i="3"/>
  <c r="FN112" i="3"/>
  <c r="DB112" i="3"/>
  <c r="AP112" i="3"/>
  <c r="FF112" i="3"/>
  <c r="CT112" i="3"/>
  <c r="AH112" i="3"/>
  <c r="GX109" i="3"/>
  <c r="GP109" i="3"/>
  <c r="GH109" i="3"/>
  <c r="FZ109" i="3"/>
  <c r="FR109" i="3"/>
  <c r="FJ109" i="3"/>
  <c r="FB109" i="3"/>
  <c r="ET109" i="3"/>
  <c r="EL109" i="3"/>
  <c r="ED109" i="3"/>
  <c r="DV109" i="3"/>
  <c r="DN109" i="3"/>
  <c r="DF109" i="3"/>
  <c r="CX109" i="3"/>
  <c r="CP109" i="3"/>
  <c r="CH109" i="3"/>
  <c r="BZ109" i="3"/>
  <c r="BR109" i="3"/>
  <c r="BJ109" i="3"/>
  <c r="BB109" i="3"/>
  <c r="AT109" i="3"/>
  <c r="AL109" i="3"/>
  <c r="AD109" i="3"/>
  <c r="V109" i="3"/>
  <c r="N109" i="3"/>
  <c r="F109" i="3"/>
  <c r="GW109" i="3"/>
  <c r="GO109" i="3"/>
  <c r="GG109" i="3"/>
  <c r="FY109" i="3"/>
  <c r="FQ109" i="3"/>
  <c r="FI109" i="3"/>
  <c r="FA109" i="3"/>
  <c r="ES109" i="3"/>
  <c r="EK109" i="3"/>
  <c r="EC109" i="3"/>
  <c r="DU109" i="3"/>
  <c r="DM109" i="3"/>
  <c r="DE109" i="3"/>
  <c r="CW109" i="3"/>
  <c r="CO109" i="3"/>
  <c r="CG109" i="3"/>
  <c r="BY109" i="3"/>
  <c r="BQ109" i="3"/>
  <c r="BI109" i="3"/>
  <c r="BA109" i="3"/>
  <c r="AS109" i="3"/>
  <c r="AK109" i="3"/>
  <c r="AC109" i="3"/>
  <c r="U109" i="3"/>
  <c r="M109" i="3"/>
  <c r="E109" i="3"/>
  <c r="GV109" i="3"/>
  <c r="GN109" i="3"/>
  <c r="GF109" i="3"/>
  <c r="FX109" i="3"/>
  <c r="FP109" i="3"/>
  <c r="FH109" i="3"/>
  <c r="EZ109" i="3"/>
  <c r="ER109" i="3"/>
  <c r="EJ109" i="3"/>
  <c r="EB109" i="3"/>
  <c r="DT109" i="3"/>
  <c r="DL109" i="3"/>
  <c r="DD109" i="3"/>
  <c r="CV109" i="3"/>
  <c r="CN109" i="3"/>
  <c r="CF109" i="3"/>
  <c r="BX109" i="3"/>
  <c r="BP109" i="3"/>
  <c r="BH109" i="3"/>
  <c r="AZ109" i="3"/>
  <c r="AR109" i="3"/>
  <c r="AJ109" i="3"/>
  <c r="AB109" i="3"/>
  <c r="T109" i="3"/>
  <c r="L109" i="3"/>
  <c r="GU109" i="3"/>
  <c r="GM109" i="3"/>
  <c r="GE109" i="3"/>
  <c r="FW109" i="3"/>
  <c r="FO109" i="3"/>
  <c r="FG109" i="3"/>
  <c r="EY109" i="3"/>
  <c r="EQ109" i="3"/>
  <c r="EI109" i="3"/>
  <c r="EA109" i="3"/>
  <c r="DS109" i="3"/>
  <c r="DK109" i="3"/>
  <c r="DC109" i="3"/>
  <c r="CU109" i="3"/>
  <c r="CM109" i="3"/>
  <c r="CE109" i="3"/>
  <c r="BW109" i="3"/>
  <c r="BO109" i="3"/>
  <c r="BG109" i="3"/>
  <c r="AY109" i="3"/>
  <c r="AQ109" i="3"/>
  <c r="AI109" i="3"/>
  <c r="AA109" i="3"/>
  <c r="S109" i="3"/>
  <c r="K109" i="3"/>
  <c r="GT109" i="3"/>
  <c r="GL109" i="3"/>
  <c r="GD109" i="3"/>
  <c r="FV109" i="3"/>
  <c r="FN109" i="3"/>
  <c r="FF109" i="3"/>
  <c r="EX109" i="3"/>
  <c r="EP109" i="3"/>
  <c r="EH109" i="3"/>
  <c r="DZ109" i="3"/>
  <c r="DR109" i="3"/>
  <c r="DJ109" i="3"/>
  <c r="DB109" i="3"/>
  <c r="CT109" i="3"/>
  <c r="CL109" i="3"/>
  <c r="CD109" i="3"/>
  <c r="BV109" i="3"/>
  <c r="BN109" i="3"/>
  <c r="BF109" i="3"/>
  <c r="AX109" i="3"/>
  <c r="AP109" i="3"/>
  <c r="AH109" i="3"/>
  <c r="Z109" i="3"/>
  <c r="R109" i="3"/>
  <c r="J109" i="3"/>
  <c r="GS109" i="3"/>
  <c r="GK109" i="3"/>
  <c r="GC109" i="3"/>
  <c r="FU109" i="3"/>
  <c r="FM109" i="3"/>
  <c r="FE109" i="3"/>
  <c r="EW109" i="3"/>
  <c r="EO109" i="3"/>
  <c r="EG109" i="3"/>
  <c r="DY109" i="3"/>
  <c r="DQ109" i="3"/>
  <c r="DI109" i="3"/>
  <c r="DA109" i="3"/>
  <c r="CS109" i="3"/>
  <c r="CK109" i="3"/>
  <c r="CC109" i="3"/>
  <c r="BU109" i="3"/>
  <c r="BM109" i="3"/>
  <c r="BE109" i="3"/>
  <c r="AW109" i="3"/>
  <c r="AO109" i="3"/>
  <c r="AG109" i="3"/>
  <c r="Y109" i="3"/>
  <c r="Q109" i="3"/>
  <c r="I109" i="3"/>
  <c r="GR109" i="3"/>
  <c r="GJ109" i="3"/>
  <c r="GB109" i="3"/>
  <c r="FT109" i="3"/>
  <c r="FL109" i="3"/>
  <c r="FD109" i="3"/>
  <c r="EV109" i="3"/>
  <c r="EN109" i="3"/>
  <c r="EF109" i="3"/>
  <c r="DX109" i="3"/>
  <c r="DP109" i="3"/>
  <c r="DH109" i="3"/>
  <c r="CZ109" i="3"/>
  <c r="CR109" i="3"/>
  <c r="CJ109" i="3"/>
  <c r="CB109" i="3"/>
  <c r="BT109" i="3"/>
  <c r="BL109" i="3"/>
  <c r="BD109" i="3"/>
  <c r="AV109" i="3"/>
  <c r="AN109" i="3"/>
  <c r="AF109" i="3"/>
  <c r="X109" i="3"/>
  <c r="P109" i="3"/>
  <c r="H109" i="3"/>
  <c r="FC109" i="3"/>
  <c r="CQ109" i="3"/>
  <c r="AE109" i="3"/>
  <c r="EU109" i="3"/>
  <c r="CI109" i="3"/>
  <c r="W109" i="3"/>
  <c r="GY109" i="3"/>
  <c r="EM109" i="3"/>
  <c r="CA109" i="3"/>
  <c r="O109" i="3"/>
  <c r="GQ109" i="3"/>
  <c r="EE109" i="3"/>
  <c r="BS109" i="3"/>
  <c r="G109" i="3"/>
  <c r="GI109" i="3"/>
  <c r="DW109" i="3"/>
  <c r="BK109" i="3"/>
  <c r="GA109" i="3"/>
  <c r="DO109" i="3"/>
  <c r="BC109" i="3"/>
  <c r="FS109" i="3"/>
  <c r="DG109" i="3"/>
  <c r="AU109" i="3"/>
  <c r="FK109" i="3"/>
  <c r="CY109" i="3"/>
  <c r="AM109" i="3"/>
  <c r="GV111" i="3"/>
  <c r="GN111" i="3"/>
  <c r="GF111" i="3"/>
  <c r="FX111" i="3"/>
  <c r="FP111" i="3"/>
  <c r="FH111" i="3"/>
  <c r="EZ111" i="3"/>
  <c r="ER111" i="3"/>
  <c r="EJ111" i="3"/>
  <c r="EB111" i="3"/>
  <c r="DT111" i="3"/>
  <c r="DL111" i="3"/>
  <c r="DD111" i="3"/>
  <c r="CV111" i="3"/>
  <c r="CN111" i="3"/>
  <c r="CF111" i="3"/>
  <c r="BX111" i="3"/>
  <c r="GU111" i="3"/>
  <c r="GM111" i="3"/>
  <c r="GE111" i="3"/>
  <c r="FW111" i="3"/>
  <c r="FO111" i="3"/>
  <c r="FG111" i="3"/>
  <c r="EY111" i="3"/>
  <c r="EQ111" i="3"/>
  <c r="EI111" i="3"/>
  <c r="EA111" i="3"/>
  <c r="DS111" i="3"/>
  <c r="DK111" i="3"/>
  <c r="DC111" i="3"/>
  <c r="CU111" i="3"/>
  <c r="CM111" i="3"/>
  <c r="CE111" i="3"/>
  <c r="BW111" i="3"/>
  <c r="GT111" i="3"/>
  <c r="GL111" i="3"/>
  <c r="GD111" i="3"/>
  <c r="FV111" i="3"/>
  <c r="FN111" i="3"/>
  <c r="FF111" i="3"/>
  <c r="EX111" i="3"/>
  <c r="EP111" i="3"/>
  <c r="EH111" i="3"/>
  <c r="DZ111" i="3"/>
  <c r="DR111" i="3"/>
  <c r="DJ111" i="3"/>
  <c r="DB111" i="3"/>
  <c r="CT111" i="3"/>
  <c r="CL111" i="3"/>
  <c r="CD111" i="3"/>
  <c r="BV111" i="3"/>
  <c r="GS111" i="3"/>
  <c r="GK111" i="3"/>
  <c r="GC111" i="3"/>
  <c r="FU111" i="3"/>
  <c r="FM111" i="3"/>
  <c r="FE111" i="3"/>
  <c r="EW111" i="3"/>
  <c r="EO111" i="3"/>
  <c r="EG111" i="3"/>
  <c r="DY111" i="3"/>
  <c r="DQ111" i="3"/>
  <c r="DI111" i="3"/>
  <c r="DA111" i="3"/>
  <c r="CS111" i="3"/>
  <c r="CK111" i="3"/>
  <c r="CC111" i="3"/>
  <c r="BU111" i="3"/>
  <c r="GR111" i="3"/>
  <c r="GJ111" i="3"/>
  <c r="GB111" i="3"/>
  <c r="FT111" i="3"/>
  <c r="FL111" i="3"/>
  <c r="FD111" i="3"/>
  <c r="EV111" i="3"/>
  <c r="EN111" i="3"/>
  <c r="EF111" i="3"/>
  <c r="DX111" i="3"/>
  <c r="DP111" i="3"/>
  <c r="DH111" i="3"/>
  <c r="CZ111" i="3"/>
  <c r="CR111" i="3"/>
  <c r="CJ111" i="3"/>
  <c r="CB111" i="3"/>
  <c r="BT111" i="3"/>
  <c r="GY111" i="3"/>
  <c r="GQ111" i="3"/>
  <c r="GI111" i="3"/>
  <c r="GA111" i="3"/>
  <c r="FS111" i="3"/>
  <c r="FK111" i="3"/>
  <c r="FC111" i="3"/>
  <c r="EU111" i="3"/>
  <c r="EM111" i="3"/>
  <c r="EE111" i="3"/>
  <c r="DW111" i="3"/>
  <c r="DO111" i="3"/>
  <c r="DG111" i="3"/>
  <c r="CY111" i="3"/>
  <c r="CQ111" i="3"/>
  <c r="CI111" i="3"/>
  <c r="CA111" i="3"/>
  <c r="BS111" i="3"/>
  <c r="BK111" i="3"/>
  <c r="GX111" i="3"/>
  <c r="GP111" i="3"/>
  <c r="GH111" i="3"/>
  <c r="FZ111" i="3"/>
  <c r="FR111" i="3"/>
  <c r="FJ111" i="3"/>
  <c r="FB111" i="3"/>
  <c r="ET111" i="3"/>
  <c r="EL111" i="3"/>
  <c r="ED111" i="3"/>
  <c r="DV111" i="3"/>
  <c r="DN111" i="3"/>
  <c r="DF111" i="3"/>
  <c r="CX111" i="3"/>
  <c r="CP111" i="3"/>
  <c r="CH111" i="3"/>
  <c r="BZ111" i="3"/>
  <c r="BR111" i="3"/>
  <c r="FI111" i="3"/>
  <c r="CW111" i="3"/>
  <c r="BM111" i="3"/>
  <c r="BD111" i="3"/>
  <c r="AV111" i="3"/>
  <c r="AN111" i="3"/>
  <c r="AF111" i="3"/>
  <c r="X111" i="3"/>
  <c r="P111" i="3"/>
  <c r="H111" i="3"/>
  <c r="FA111" i="3"/>
  <c r="CO111" i="3"/>
  <c r="BL111" i="3"/>
  <c r="BC111" i="3"/>
  <c r="AU111" i="3"/>
  <c r="AM111" i="3"/>
  <c r="AE111" i="3"/>
  <c r="W111" i="3"/>
  <c r="O111" i="3"/>
  <c r="G111" i="3"/>
  <c r="ES111" i="3"/>
  <c r="CG111" i="3"/>
  <c r="BJ111" i="3"/>
  <c r="BB111" i="3"/>
  <c r="AT111" i="3"/>
  <c r="AL111" i="3"/>
  <c r="AD111" i="3"/>
  <c r="V111" i="3"/>
  <c r="N111" i="3"/>
  <c r="F111" i="3"/>
  <c r="GW111" i="3"/>
  <c r="EK111" i="3"/>
  <c r="BY111" i="3"/>
  <c r="BI111" i="3"/>
  <c r="BA111" i="3"/>
  <c r="AS111" i="3"/>
  <c r="AK111" i="3"/>
  <c r="AC111" i="3"/>
  <c r="U111" i="3"/>
  <c r="M111" i="3"/>
  <c r="E111" i="3"/>
  <c r="GO111" i="3"/>
  <c r="EC111" i="3"/>
  <c r="BQ111" i="3"/>
  <c r="BH111" i="3"/>
  <c r="AZ111" i="3"/>
  <c r="AR111" i="3"/>
  <c r="AJ111" i="3"/>
  <c r="AB111" i="3"/>
  <c r="T111" i="3"/>
  <c r="L111" i="3"/>
  <c r="GG111" i="3"/>
  <c r="DU111" i="3"/>
  <c r="BP111" i="3"/>
  <c r="BG111" i="3"/>
  <c r="AY111" i="3"/>
  <c r="AQ111" i="3"/>
  <c r="AI111" i="3"/>
  <c r="AA111" i="3"/>
  <c r="S111" i="3"/>
  <c r="K111" i="3"/>
  <c r="FY111" i="3"/>
  <c r="DM111" i="3"/>
  <c r="BO111" i="3"/>
  <c r="BF111" i="3"/>
  <c r="AX111" i="3"/>
  <c r="AP111" i="3"/>
  <c r="AH111" i="3"/>
  <c r="Z111" i="3"/>
  <c r="R111" i="3"/>
  <c r="J111" i="3"/>
  <c r="DE111" i="3"/>
  <c r="I111" i="3"/>
  <c r="BN111" i="3"/>
  <c r="BE111" i="3"/>
  <c r="AW111" i="3"/>
  <c r="AO111" i="3"/>
  <c r="AG111" i="3"/>
  <c r="Y111" i="3"/>
  <c r="FQ111" i="3"/>
  <c r="Q111" i="3"/>
  <c r="GS108" i="3"/>
  <c r="GK108" i="3"/>
  <c r="GC108" i="3"/>
  <c r="FU108" i="3"/>
  <c r="FM108" i="3"/>
  <c r="FE108" i="3"/>
  <c r="EW108" i="3"/>
  <c r="EO108" i="3"/>
  <c r="EG108" i="3"/>
  <c r="DY108" i="3"/>
  <c r="DQ108" i="3"/>
  <c r="DI108" i="3"/>
  <c r="DA108" i="3"/>
  <c r="CP108" i="3"/>
  <c r="CH108" i="3"/>
  <c r="BX108" i="3"/>
  <c r="BP108" i="3"/>
  <c r="BH108" i="3"/>
  <c r="AZ108" i="3"/>
  <c r="AR108" i="3"/>
  <c r="AJ108" i="3"/>
  <c r="AB108" i="3"/>
  <c r="T108" i="3"/>
  <c r="L108" i="3"/>
  <c r="GR108" i="3"/>
  <c r="GJ108" i="3"/>
  <c r="GB108" i="3"/>
  <c r="FT108" i="3"/>
  <c r="FL108" i="3"/>
  <c r="FD108" i="3"/>
  <c r="EV108" i="3"/>
  <c r="EN108" i="3"/>
  <c r="EF108" i="3"/>
  <c r="DX108" i="3"/>
  <c r="DP108" i="3"/>
  <c r="DH108" i="3"/>
  <c r="CY108" i="3"/>
  <c r="CO108" i="3"/>
  <c r="CF108" i="3"/>
  <c r="BW108" i="3"/>
  <c r="BO108" i="3"/>
  <c r="BG108" i="3"/>
  <c r="AY108" i="3"/>
  <c r="AQ108" i="3"/>
  <c r="AI108" i="3"/>
  <c r="AA108" i="3"/>
  <c r="S108" i="3"/>
  <c r="K108" i="3"/>
  <c r="GY108" i="3"/>
  <c r="GQ108" i="3"/>
  <c r="GI108" i="3"/>
  <c r="GA108" i="3"/>
  <c r="FS108" i="3"/>
  <c r="FK108" i="3"/>
  <c r="FC108" i="3"/>
  <c r="EU108" i="3"/>
  <c r="EM108" i="3"/>
  <c r="EE108" i="3"/>
  <c r="DW108" i="3"/>
  <c r="DO108" i="3"/>
  <c r="DG108" i="3"/>
  <c r="CX108" i="3"/>
  <c r="CN108" i="3"/>
  <c r="CE108" i="3"/>
  <c r="BV108" i="3"/>
  <c r="BN108" i="3"/>
  <c r="BF108" i="3"/>
  <c r="AX108" i="3"/>
  <c r="AP108" i="3"/>
  <c r="AH108" i="3"/>
  <c r="Z108" i="3"/>
  <c r="R108" i="3"/>
  <c r="J108" i="3"/>
  <c r="GX108" i="3"/>
  <c r="GP108" i="3"/>
  <c r="GH108" i="3"/>
  <c r="FZ108" i="3"/>
  <c r="FR108" i="3"/>
  <c r="FJ108" i="3"/>
  <c r="FB108" i="3"/>
  <c r="ET108" i="3"/>
  <c r="EL108" i="3"/>
  <c r="ED108" i="3"/>
  <c r="DV108" i="3"/>
  <c r="DN108" i="3"/>
  <c r="DF108" i="3"/>
  <c r="CW108" i="3"/>
  <c r="CM108" i="3"/>
  <c r="CD108" i="3"/>
  <c r="BU108" i="3"/>
  <c r="BM108" i="3"/>
  <c r="BE108" i="3"/>
  <c r="AW108" i="3"/>
  <c r="AO108" i="3"/>
  <c r="AG108" i="3"/>
  <c r="Y108" i="3"/>
  <c r="Q108" i="3"/>
  <c r="I108" i="3"/>
  <c r="GW108" i="3"/>
  <c r="GO108" i="3"/>
  <c r="GG108" i="3"/>
  <c r="FY108" i="3"/>
  <c r="FQ108" i="3"/>
  <c r="FI108" i="3"/>
  <c r="FA108" i="3"/>
  <c r="ES108" i="3"/>
  <c r="EK108" i="3"/>
  <c r="EC108" i="3"/>
  <c r="DU108" i="3"/>
  <c r="DM108" i="3"/>
  <c r="DE108" i="3"/>
  <c r="CV108" i="3"/>
  <c r="CL108" i="3"/>
  <c r="CC108" i="3"/>
  <c r="BT108" i="3"/>
  <c r="BL108" i="3"/>
  <c r="BD108" i="3"/>
  <c r="AV108" i="3"/>
  <c r="AN108" i="3"/>
  <c r="AF108" i="3"/>
  <c r="X108" i="3"/>
  <c r="P108" i="3"/>
  <c r="H108" i="3"/>
  <c r="GV108" i="3"/>
  <c r="GN108" i="3"/>
  <c r="GF108" i="3"/>
  <c r="FX108" i="3"/>
  <c r="FP108" i="3"/>
  <c r="FH108" i="3"/>
  <c r="EZ108" i="3"/>
  <c r="ER108" i="3"/>
  <c r="EJ108" i="3"/>
  <c r="EB108" i="3"/>
  <c r="DT108" i="3"/>
  <c r="DL108" i="3"/>
  <c r="DD108" i="3"/>
  <c r="CU108" i="3"/>
  <c r="CK108" i="3"/>
  <c r="CB108" i="3"/>
  <c r="BS108" i="3"/>
  <c r="BK108" i="3"/>
  <c r="BC108" i="3"/>
  <c r="AU108" i="3"/>
  <c r="AM108" i="3"/>
  <c r="AE108" i="3"/>
  <c r="W108" i="3"/>
  <c r="O108" i="3"/>
  <c r="G108" i="3"/>
  <c r="GU108" i="3"/>
  <c r="GM108" i="3"/>
  <c r="GE108" i="3"/>
  <c r="FW108" i="3"/>
  <c r="FO108" i="3"/>
  <c r="FG108" i="3"/>
  <c r="EY108" i="3"/>
  <c r="EQ108" i="3"/>
  <c r="EI108" i="3"/>
  <c r="EA108" i="3"/>
  <c r="DS108" i="3"/>
  <c r="DK108" i="3"/>
  <c r="DC108" i="3"/>
  <c r="CS108" i="3"/>
  <c r="CJ108" i="3"/>
  <c r="CA108" i="3"/>
  <c r="BR108" i="3"/>
  <c r="BJ108" i="3"/>
  <c r="BB108" i="3"/>
  <c r="AT108" i="3"/>
  <c r="AL108" i="3"/>
  <c r="AD108" i="3"/>
  <c r="V108" i="3"/>
  <c r="N108" i="3"/>
  <c r="F108" i="3"/>
  <c r="FN108" i="3"/>
  <c r="DB108" i="3"/>
  <c r="AK108" i="3"/>
  <c r="FF108" i="3"/>
  <c r="CQ108" i="3"/>
  <c r="AC108" i="3"/>
  <c r="EX108" i="3"/>
  <c r="CI108" i="3"/>
  <c r="U108" i="3"/>
  <c r="EP108" i="3"/>
  <c r="BZ108" i="3"/>
  <c r="M108" i="3"/>
  <c r="GT108" i="3"/>
  <c r="EH108" i="3"/>
  <c r="BQ108" i="3"/>
  <c r="E108" i="3"/>
  <c r="GL108" i="3"/>
  <c r="DZ108" i="3"/>
  <c r="BI108" i="3"/>
  <c r="GD108" i="3"/>
  <c r="DR108" i="3"/>
  <c r="BA108" i="3"/>
  <c r="AS108" i="3"/>
  <c r="FV108" i="3"/>
  <c r="DJ108" i="3"/>
  <c r="CT108" i="3"/>
  <c r="CZ108" i="3"/>
  <c r="CR108" i="3"/>
  <c r="CG108" i="3"/>
  <c r="BY108" i="3"/>
  <c r="B179" i="3"/>
  <c r="B175" i="3"/>
  <c r="B176" i="3"/>
  <c r="B177" i="3"/>
  <c r="B178" i="3"/>
  <c r="D107" i="3" l="1"/>
  <c r="D174" i="3" s="1"/>
  <c r="C107" i="3"/>
  <c r="C174" i="3" s="1"/>
  <c r="B107" i="3"/>
  <c r="BI4" i="3"/>
  <c r="E2" i="3"/>
  <c r="F2" i="3"/>
  <c r="G2" i="3"/>
  <c r="H2" i="3"/>
  <c r="I2" i="3"/>
  <c r="J2" i="3"/>
  <c r="K2" i="3"/>
  <c r="L2" i="3"/>
  <c r="M2" i="3"/>
  <c r="N2" i="3"/>
  <c r="O2" i="3"/>
  <c r="P2" i="3"/>
  <c r="Q2" i="3"/>
  <c r="R2" i="3"/>
  <c r="S2" i="3"/>
  <c r="T2" i="3"/>
  <c r="U2" i="3"/>
  <c r="V2" i="3"/>
  <c r="W2" i="3"/>
  <c r="X2" i="3"/>
  <c r="Y2" i="3"/>
  <c r="Z2" i="3"/>
  <c r="AA2" i="3"/>
  <c r="AB2" i="3"/>
  <c r="AC2" i="3"/>
  <c r="AD2" i="3"/>
  <c r="AE2" i="3"/>
  <c r="AF2" i="3"/>
  <c r="AG2" i="3"/>
  <c r="AH2" i="3"/>
  <c r="AI2" i="3"/>
  <c r="AJ2" i="3"/>
  <c r="AK2" i="3"/>
  <c r="AL2" i="3"/>
  <c r="AM2" i="3"/>
  <c r="AN2" i="3"/>
  <c r="AO2" i="3"/>
  <c r="AP2" i="3"/>
  <c r="AQ2" i="3"/>
  <c r="AR2" i="3"/>
  <c r="AS2" i="3"/>
  <c r="AT2" i="3"/>
  <c r="AU2" i="3"/>
  <c r="AV2" i="3"/>
  <c r="AW2" i="3"/>
  <c r="AX2" i="3"/>
  <c r="AY2" i="3"/>
  <c r="AZ2" i="3"/>
  <c r="BA2" i="3"/>
  <c r="BB2" i="3"/>
  <c r="BC2" i="3"/>
  <c r="BD2" i="3"/>
  <c r="BE2" i="3"/>
  <c r="BF2" i="3"/>
  <c r="BG2" i="3"/>
  <c r="BH2" i="3"/>
  <c r="BI2" i="3"/>
  <c r="BJ2" i="3"/>
  <c r="BK2" i="3"/>
  <c r="BL2" i="3"/>
  <c r="BM2" i="3"/>
  <c r="BN2" i="3"/>
  <c r="BO2" i="3"/>
  <c r="BP2" i="3"/>
  <c r="BQ2" i="3"/>
  <c r="BR2" i="3"/>
  <c r="BS2" i="3"/>
  <c r="BT2" i="3"/>
  <c r="BU2" i="3"/>
  <c r="BV2" i="3"/>
  <c r="BW2" i="3"/>
  <c r="BX2" i="3"/>
  <c r="BY2" i="3"/>
  <c r="BZ2" i="3"/>
  <c r="CA2" i="3"/>
  <c r="CB2" i="3"/>
  <c r="CC2" i="3"/>
  <c r="CD2" i="3"/>
  <c r="CE2" i="3"/>
  <c r="CF2" i="3"/>
  <c r="CG2" i="3"/>
  <c r="CH2" i="3"/>
  <c r="CI2" i="3"/>
  <c r="CJ2" i="3"/>
  <c r="CK2" i="3"/>
  <c r="CL2" i="3"/>
  <c r="CM2" i="3"/>
  <c r="CN2" i="3"/>
  <c r="CO2" i="3"/>
  <c r="CP2" i="3"/>
  <c r="CQ2" i="3"/>
  <c r="CR2" i="3"/>
  <c r="CS2" i="3"/>
  <c r="CT2" i="3"/>
  <c r="CU2" i="3"/>
  <c r="CV2" i="3"/>
  <c r="CW2" i="3"/>
  <c r="CX2" i="3"/>
  <c r="CY2" i="3"/>
  <c r="CZ2" i="3"/>
  <c r="DA2" i="3"/>
  <c r="DB2" i="3"/>
  <c r="DC2" i="3"/>
  <c r="DD2" i="3"/>
  <c r="DE2" i="3"/>
  <c r="DF2" i="3"/>
  <c r="DG2" i="3"/>
  <c r="DH2" i="3"/>
  <c r="DI2" i="3"/>
  <c r="DJ2" i="3"/>
  <c r="DK2" i="3"/>
  <c r="DL2" i="3"/>
  <c r="DM2" i="3"/>
  <c r="DN2" i="3"/>
  <c r="DO2" i="3"/>
  <c r="DP2" i="3"/>
  <c r="DQ2" i="3"/>
  <c r="DR2" i="3"/>
  <c r="DS2" i="3"/>
  <c r="DT2" i="3"/>
  <c r="DU2" i="3"/>
  <c r="DV2" i="3"/>
  <c r="DW2" i="3"/>
  <c r="DX2" i="3"/>
  <c r="DY2" i="3"/>
  <c r="DZ2" i="3"/>
  <c r="EA2" i="3"/>
  <c r="EB2" i="3"/>
  <c r="EC2" i="3"/>
  <c r="ED2" i="3"/>
  <c r="EE2" i="3"/>
  <c r="EF2" i="3"/>
  <c r="EG2" i="3"/>
  <c r="EH2" i="3"/>
  <c r="EI2" i="3"/>
  <c r="EJ2" i="3"/>
  <c r="EK2" i="3"/>
  <c r="EL2" i="3"/>
  <c r="EM2" i="3"/>
  <c r="EN2" i="3"/>
  <c r="EO2" i="3"/>
  <c r="EP2" i="3"/>
  <c r="EQ2" i="3"/>
  <c r="ER2" i="3"/>
  <c r="ES2" i="3"/>
  <c r="ET2" i="3"/>
  <c r="EU2" i="3"/>
  <c r="EV2" i="3"/>
  <c r="EW2" i="3"/>
  <c r="EX2" i="3"/>
  <c r="EY2" i="3"/>
  <c r="EZ2" i="3"/>
  <c r="FA2" i="3"/>
  <c r="FB2" i="3"/>
  <c r="FC2" i="3"/>
  <c r="FD2" i="3"/>
  <c r="FE2" i="3"/>
  <c r="FF2" i="3"/>
  <c r="FG2" i="3"/>
  <c r="FH2" i="3"/>
  <c r="FI2" i="3"/>
  <c r="FJ2" i="3"/>
  <c r="FK2" i="3"/>
  <c r="FL2" i="3"/>
  <c r="FM2" i="3"/>
  <c r="FN2" i="3"/>
  <c r="FO2" i="3"/>
  <c r="FP2" i="3"/>
  <c r="FQ2" i="3"/>
  <c r="FR2" i="3"/>
  <c r="FS2" i="3"/>
  <c r="FT2" i="3"/>
  <c r="FU2" i="3"/>
  <c r="FV2" i="3"/>
  <c r="FW2" i="3"/>
  <c r="FX2" i="3"/>
  <c r="FY2" i="3"/>
  <c r="FZ2" i="3"/>
  <c r="GA2" i="3"/>
  <c r="GB2" i="3"/>
  <c r="GC2" i="3"/>
  <c r="GD2" i="3"/>
  <c r="GE2" i="3"/>
  <c r="GF2" i="3"/>
  <c r="GG2" i="3"/>
  <c r="GH2" i="3"/>
  <c r="GI2" i="3"/>
  <c r="GJ2" i="3"/>
  <c r="GK2" i="3"/>
  <c r="GL2" i="3"/>
  <c r="GM2" i="3"/>
  <c r="GN2" i="3"/>
  <c r="GO2" i="3"/>
  <c r="GP2" i="3"/>
  <c r="GQ2" i="3"/>
  <c r="GR2" i="3"/>
  <c r="GS2" i="3"/>
  <c r="GT2" i="3"/>
  <c r="GU2" i="3"/>
  <c r="GV2" i="3"/>
  <c r="GW2" i="3"/>
  <c r="GX2" i="3"/>
  <c r="GY2" i="3"/>
  <c r="E4" i="3"/>
  <c r="F4" i="3"/>
  <c r="G4" i="3"/>
  <c r="H4" i="3"/>
  <c r="I4" i="3"/>
  <c r="J4" i="3"/>
  <c r="K4" i="3"/>
  <c r="L4" i="3"/>
  <c r="M4" i="3"/>
  <c r="N4" i="3"/>
  <c r="O4" i="3"/>
  <c r="P4" i="3"/>
  <c r="Q4" i="3"/>
  <c r="R4" i="3"/>
  <c r="S4" i="3"/>
  <c r="T4" i="3"/>
  <c r="U4" i="3"/>
  <c r="V4" i="3"/>
  <c r="W4" i="3"/>
  <c r="X4" i="3"/>
  <c r="Y4" i="3"/>
  <c r="Z4" i="3"/>
  <c r="AA4" i="3"/>
  <c r="AB4" i="3"/>
  <c r="AC4" i="3"/>
  <c r="AD4" i="3"/>
  <c r="AE4" i="3"/>
  <c r="AF4" i="3"/>
  <c r="AG4" i="3"/>
  <c r="AH4" i="3"/>
  <c r="AI4" i="3"/>
  <c r="AJ4" i="3"/>
  <c r="AK4" i="3"/>
  <c r="AL4" i="3"/>
  <c r="AM4" i="3"/>
  <c r="AN4" i="3"/>
  <c r="AO4" i="3"/>
  <c r="AP4" i="3"/>
  <c r="AQ4" i="3"/>
  <c r="AR4" i="3"/>
  <c r="AS4" i="3"/>
  <c r="AT4" i="3"/>
  <c r="AU4" i="3"/>
  <c r="AV4" i="3"/>
  <c r="AW4" i="3"/>
  <c r="AX4" i="3"/>
  <c r="AY4" i="3"/>
  <c r="AZ4" i="3"/>
  <c r="BA4" i="3"/>
  <c r="BB4" i="3"/>
  <c r="BC4" i="3"/>
  <c r="BD4" i="3"/>
  <c r="BE4" i="3"/>
  <c r="BF4" i="3"/>
  <c r="BG4" i="3"/>
  <c r="BH4" i="3"/>
  <c r="BJ4" i="3"/>
  <c r="BK4" i="3"/>
  <c r="BL4" i="3"/>
  <c r="BM4" i="3"/>
  <c r="BN4" i="3"/>
  <c r="BO4" i="3"/>
  <c r="B72" i="3"/>
  <c r="C72" i="3"/>
  <c r="C139" i="3" s="1"/>
  <c r="D72" i="3"/>
  <c r="D139" i="3" s="1"/>
  <c r="B73" i="3"/>
  <c r="C73" i="3"/>
  <c r="C140" i="3" s="1"/>
  <c r="D73" i="3"/>
  <c r="D140" i="3" s="1"/>
  <c r="B74" i="3"/>
  <c r="C74" i="3"/>
  <c r="C141" i="3" s="1"/>
  <c r="D74" i="3"/>
  <c r="D141" i="3" s="1"/>
  <c r="B76" i="3"/>
  <c r="C76" i="3"/>
  <c r="C143" i="3" s="1"/>
  <c r="D76" i="3"/>
  <c r="D143" i="3" s="1"/>
  <c r="B77" i="3"/>
  <c r="C77" i="3"/>
  <c r="C144" i="3" s="1"/>
  <c r="D77" i="3"/>
  <c r="D144" i="3" s="1"/>
  <c r="B78" i="3"/>
  <c r="C78" i="3"/>
  <c r="C145" i="3" s="1"/>
  <c r="D78" i="3"/>
  <c r="D145" i="3" s="1"/>
  <c r="B79" i="3"/>
  <c r="C79" i="3"/>
  <c r="C146" i="3" s="1"/>
  <c r="D79" i="3"/>
  <c r="D146" i="3" s="1"/>
  <c r="B80" i="3"/>
  <c r="C80" i="3"/>
  <c r="C147" i="3" s="1"/>
  <c r="D80" i="3"/>
  <c r="D147" i="3" s="1"/>
  <c r="B81" i="3"/>
  <c r="C81" i="3"/>
  <c r="C148" i="3" s="1"/>
  <c r="D81" i="3"/>
  <c r="D148" i="3" s="1"/>
  <c r="B82" i="3"/>
  <c r="C82" i="3"/>
  <c r="C149" i="3" s="1"/>
  <c r="D82" i="3"/>
  <c r="D149" i="3" s="1"/>
  <c r="B83" i="3"/>
  <c r="C83" i="3"/>
  <c r="C150" i="3" s="1"/>
  <c r="D83" i="3"/>
  <c r="D150" i="3" s="1"/>
  <c r="B84" i="3"/>
  <c r="C84" i="3"/>
  <c r="C151" i="3" s="1"/>
  <c r="D84" i="3"/>
  <c r="D151" i="3" s="1"/>
  <c r="B85" i="3"/>
  <c r="C85" i="3"/>
  <c r="C152" i="3" s="1"/>
  <c r="D85" i="3"/>
  <c r="D152" i="3" s="1"/>
  <c r="B86" i="3"/>
  <c r="C86" i="3"/>
  <c r="C153" i="3" s="1"/>
  <c r="D86" i="3"/>
  <c r="D153" i="3" s="1"/>
  <c r="B87" i="3"/>
  <c r="C87" i="3"/>
  <c r="C154" i="3" s="1"/>
  <c r="D87" i="3"/>
  <c r="D154" i="3" s="1"/>
  <c r="B88" i="3"/>
  <c r="C88" i="3"/>
  <c r="C155" i="3" s="1"/>
  <c r="D88" i="3"/>
  <c r="D155" i="3" s="1"/>
  <c r="B89" i="3"/>
  <c r="C89" i="3"/>
  <c r="C156" i="3" s="1"/>
  <c r="D89" i="3"/>
  <c r="D156" i="3" s="1"/>
  <c r="B90" i="3"/>
  <c r="C90" i="3"/>
  <c r="C157" i="3" s="1"/>
  <c r="D90" i="3"/>
  <c r="D157" i="3" s="1"/>
  <c r="B91" i="3"/>
  <c r="C91" i="3"/>
  <c r="C158" i="3" s="1"/>
  <c r="D91" i="3"/>
  <c r="D158" i="3" s="1"/>
  <c r="B92" i="3"/>
  <c r="C92" i="3"/>
  <c r="C159" i="3" s="1"/>
  <c r="D92" i="3"/>
  <c r="D159" i="3" s="1"/>
  <c r="B93" i="3"/>
  <c r="C93" i="3"/>
  <c r="C160" i="3" s="1"/>
  <c r="D93" i="3"/>
  <c r="D160" i="3" s="1"/>
  <c r="B94" i="3"/>
  <c r="C94" i="3"/>
  <c r="C161" i="3" s="1"/>
  <c r="D94" i="3"/>
  <c r="D161" i="3" s="1"/>
  <c r="B95" i="3"/>
  <c r="C95" i="3"/>
  <c r="C162" i="3" s="1"/>
  <c r="D95" i="3"/>
  <c r="D162" i="3" s="1"/>
  <c r="B96" i="3"/>
  <c r="C96" i="3"/>
  <c r="C163" i="3" s="1"/>
  <c r="D96" i="3"/>
  <c r="D163" i="3" s="1"/>
  <c r="B97" i="3"/>
  <c r="C97" i="3"/>
  <c r="C164" i="3" s="1"/>
  <c r="D97" i="3"/>
  <c r="D164" i="3" s="1"/>
  <c r="B98" i="3"/>
  <c r="C98" i="3"/>
  <c r="C165" i="3" s="1"/>
  <c r="D98" i="3"/>
  <c r="D165" i="3" s="1"/>
  <c r="B99" i="3"/>
  <c r="C99" i="3"/>
  <c r="C166" i="3" s="1"/>
  <c r="D99" i="3"/>
  <c r="D166" i="3" s="1"/>
  <c r="B100" i="3"/>
  <c r="C100" i="3"/>
  <c r="C167" i="3" s="1"/>
  <c r="D100" i="3"/>
  <c r="D167" i="3" s="1"/>
  <c r="B101" i="3"/>
  <c r="C101" i="3"/>
  <c r="C168" i="3" s="1"/>
  <c r="D101" i="3"/>
  <c r="D168" i="3" s="1"/>
  <c r="B102" i="3"/>
  <c r="C102" i="3"/>
  <c r="C169" i="3" s="1"/>
  <c r="D102" i="3"/>
  <c r="D169" i="3" s="1"/>
  <c r="B103" i="3"/>
  <c r="C103" i="3"/>
  <c r="C170" i="3" s="1"/>
  <c r="D103" i="3"/>
  <c r="D170" i="3" s="1"/>
  <c r="B104" i="3"/>
  <c r="C104" i="3"/>
  <c r="C171" i="3" s="1"/>
  <c r="D104" i="3"/>
  <c r="D171" i="3" s="1"/>
  <c r="B105" i="3"/>
  <c r="C105" i="3"/>
  <c r="C172" i="3" s="1"/>
  <c r="D105" i="3"/>
  <c r="D172" i="3" s="1"/>
  <c r="B106" i="3"/>
  <c r="C106" i="3"/>
  <c r="C173" i="3" s="1"/>
  <c r="D106" i="3"/>
  <c r="D173" i="3" s="1"/>
  <c r="GY103" i="3" l="1"/>
  <c r="GQ103" i="3"/>
  <c r="GI103" i="3"/>
  <c r="GA103" i="3"/>
  <c r="FS103" i="3"/>
  <c r="FK103" i="3"/>
  <c r="FC103" i="3"/>
  <c r="EU103" i="3"/>
  <c r="EM103" i="3"/>
  <c r="EE103" i="3"/>
  <c r="DW103" i="3"/>
  <c r="DO103" i="3"/>
  <c r="DG103" i="3"/>
  <c r="CY103" i="3"/>
  <c r="CQ103" i="3"/>
  <c r="CI103" i="3"/>
  <c r="CA103" i="3"/>
  <c r="BS103" i="3"/>
  <c r="BK103" i="3"/>
  <c r="BC103" i="3"/>
  <c r="AU103" i="3"/>
  <c r="AM103" i="3"/>
  <c r="AE103" i="3"/>
  <c r="W103" i="3"/>
  <c r="O103" i="3"/>
  <c r="G103" i="3"/>
  <c r="GX103" i="3"/>
  <c r="GP103" i="3"/>
  <c r="GH103" i="3"/>
  <c r="FZ103" i="3"/>
  <c r="FR103" i="3"/>
  <c r="FJ103" i="3"/>
  <c r="FB103" i="3"/>
  <c r="ET103" i="3"/>
  <c r="EL103" i="3"/>
  <c r="ED103" i="3"/>
  <c r="DV103" i="3"/>
  <c r="DN103" i="3"/>
  <c r="DF103" i="3"/>
  <c r="CX103" i="3"/>
  <c r="CP103" i="3"/>
  <c r="CH103" i="3"/>
  <c r="BZ103" i="3"/>
  <c r="BR103" i="3"/>
  <c r="BJ103" i="3"/>
  <c r="BB103" i="3"/>
  <c r="AT103" i="3"/>
  <c r="AL103" i="3"/>
  <c r="AD103" i="3"/>
  <c r="V103" i="3"/>
  <c r="N103" i="3"/>
  <c r="F103" i="3"/>
  <c r="GW103" i="3"/>
  <c r="GO103" i="3"/>
  <c r="GG103" i="3"/>
  <c r="FY103" i="3"/>
  <c r="FQ103" i="3"/>
  <c r="FI103" i="3"/>
  <c r="FA103" i="3"/>
  <c r="ES103" i="3"/>
  <c r="EK103" i="3"/>
  <c r="EC103" i="3"/>
  <c r="DU103" i="3"/>
  <c r="DM103" i="3"/>
  <c r="DE103" i="3"/>
  <c r="CW103" i="3"/>
  <c r="CO103" i="3"/>
  <c r="CG103" i="3"/>
  <c r="BY103" i="3"/>
  <c r="BQ103" i="3"/>
  <c r="BI103" i="3"/>
  <c r="BA103" i="3"/>
  <c r="AS103" i="3"/>
  <c r="AK103" i="3"/>
  <c r="AC103" i="3"/>
  <c r="U103" i="3"/>
  <c r="M103" i="3"/>
  <c r="E103" i="3"/>
  <c r="GV103" i="3"/>
  <c r="GN103" i="3"/>
  <c r="GF103" i="3"/>
  <c r="FX103" i="3"/>
  <c r="FP103" i="3"/>
  <c r="FH103" i="3"/>
  <c r="EZ103" i="3"/>
  <c r="ER103" i="3"/>
  <c r="EJ103" i="3"/>
  <c r="EB103" i="3"/>
  <c r="DT103" i="3"/>
  <c r="DL103" i="3"/>
  <c r="DD103" i="3"/>
  <c r="CV103" i="3"/>
  <c r="CN103" i="3"/>
  <c r="CF103" i="3"/>
  <c r="BX103" i="3"/>
  <c r="BP103" i="3"/>
  <c r="BH103" i="3"/>
  <c r="AZ103" i="3"/>
  <c r="AR103" i="3"/>
  <c r="AJ103" i="3"/>
  <c r="AB103" i="3"/>
  <c r="T103" i="3"/>
  <c r="L103" i="3"/>
  <c r="GU103" i="3"/>
  <c r="GM103" i="3"/>
  <c r="GE103" i="3"/>
  <c r="FW103" i="3"/>
  <c r="FO103" i="3"/>
  <c r="FG103" i="3"/>
  <c r="EY103" i="3"/>
  <c r="EQ103" i="3"/>
  <c r="EI103" i="3"/>
  <c r="EA103" i="3"/>
  <c r="DS103" i="3"/>
  <c r="DK103" i="3"/>
  <c r="DC103" i="3"/>
  <c r="CU103" i="3"/>
  <c r="CM103" i="3"/>
  <c r="CE103" i="3"/>
  <c r="BW103" i="3"/>
  <c r="BO103" i="3"/>
  <c r="BG103" i="3"/>
  <c r="AY103" i="3"/>
  <c r="AQ103" i="3"/>
  <c r="AI103" i="3"/>
  <c r="AA103" i="3"/>
  <c r="S103" i="3"/>
  <c r="K103" i="3"/>
  <c r="GT103" i="3"/>
  <c r="GL103" i="3"/>
  <c r="GD103" i="3"/>
  <c r="FV103" i="3"/>
  <c r="FN103" i="3"/>
  <c r="FF103" i="3"/>
  <c r="EX103" i="3"/>
  <c r="EP103" i="3"/>
  <c r="EH103" i="3"/>
  <c r="DZ103" i="3"/>
  <c r="DR103" i="3"/>
  <c r="DJ103" i="3"/>
  <c r="DB103" i="3"/>
  <c r="CT103" i="3"/>
  <c r="CL103" i="3"/>
  <c r="CD103" i="3"/>
  <c r="BV103" i="3"/>
  <c r="BN103" i="3"/>
  <c r="BF103" i="3"/>
  <c r="AX103" i="3"/>
  <c r="AP103" i="3"/>
  <c r="AH103" i="3"/>
  <c r="Z103" i="3"/>
  <c r="R103" i="3"/>
  <c r="J103" i="3"/>
  <c r="GS103" i="3"/>
  <c r="GK103" i="3"/>
  <c r="GC103" i="3"/>
  <c r="FU103" i="3"/>
  <c r="FM103" i="3"/>
  <c r="FE103" i="3"/>
  <c r="EW103" i="3"/>
  <c r="EO103" i="3"/>
  <c r="EG103" i="3"/>
  <c r="DY103" i="3"/>
  <c r="DQ103" i="3"/>
  <c r="DI103" i="3"/>
  <c r="DA103" i="3"/>
  <c r="CS103" i="3"/>
  <c r="CK103" i="3"/>
  <c r="CC103" i="3"/>
  <c r="BU103" i="3"/>
  <c r="BM103" i="3"/>
  <c r="BE103" i="3"/>
  <c r="AW103" i="3"/>
  <c r="AO103" i="3"/>
  <c r="AG103" i="3"/>
  <c r="Y103" i="3"/>
  <c r="Q103" i="3"/>
  <c r="I103" i="3"/>
  <c r="GB103" i="3"/>
  <c r="DP103" i="3"/>
  <c r="BD103" i="3"/>
  <c r="FT103" i="3"/>
  <c r="DH103" i="3"/>
  <c r="AV103" i="3"/>
  <c r="FL103" i="3"/>
  <c r="CZ103" i="3"/>
  <c r="AN103" i="3"/>
  <c r="FD103" i="3"/>
  <c r="CR103" i="3"/>
  <c r="AF103" i="3"/>
  <c r="EV103" i="3"/>
  <c r="CJ103" i="3"/>
  <c r="X103" i="3"/>
  <c r="EN103" i="3"/>
  <c r="CB103" i="3"/>
  <c r="P103" i="3"/>
  <c r="GR103" i="3"/>
  <c r="EF103" i="3"/>
  <c r="BT103" i="3"/>
  <c r="H103" i="3"/>
  <c r="GJ103" i="3"/>
  <c r="DX103" i="3"/>
  <c r="BL103" i="3"/>
  <c r="GT95" i="3"/>
  <c r="GL95" i="3"/>
  <c r="GD95" i="3"/>
  <c r="FV95" i="3"/>
  <c r="FN95" i="3"/>
  <c r="FF95" i="3"/>
  <c r="EX95" i="3"/>
  <c r="EP95" i="3"/>
  <c r="EH95" i="3"/>
  <c r="DZ95" i="3"/>
  <c r="DR95" i="3"/>
  <c r="DJ95" i="3"/>
  <c r="DB95" i="3"/>
  <c r="CT95" i="3"/>
  <c r="CL95" i="3"/>
  <c r="CD95" i="3"/>
  <c r="BV95" i="3"/>
  <c r="BN95" i="3"/>
  <c r="BF95" i="3"/>
  <c r="AX95" i="3"/>
  <c r="AP95" i="3"/>
  <c r="AH95" i="3"/>
  <c r="Z95" i="3"/>
  <c r="R95" i="3"/>
  <c r="J95" i="3"/>
  <c r="GS95" i="3"/>
  <c r="GK95" i="3"/>
  <c r="GC95" i="3"/>
  <c r="FU95" i="3"/>
  <c r="FM95" i="3"/>
  <c r="FE95" i="3"/>
  <c r="EW95" i="3"/>
  <c r="EO95" i="3"/>
  <c r="EG95" i="3"/>
  <c r="DY95" i="3"/>
  <c r="DQ95" i="3"/>
  <c r="DI95" i="3"/>
  <c r="DA95" i="3"/>
  <c r="CS95" i="3"/>
  <c r="CK95" i="3"/>
  <c r="CC95" i="3"/>
  <c r="BU95" i="3"/>
  <c r="BM95" i="3"/>
  <c r="BE95" i="3"/>
  <c r="AW95" i="3"/>
  <c r="AO95" i="3"/>
  <c r="AG95" i="3"/>
  <c r="Y95" i="3"/>
  <c r="Q95" i="3"/>
  <c r="I95" i="3"/>
  <c r="GR95" i="3"/>
  <c r="GJ95" i="3"/>
  <c r="GB95" i="3"/>
  <c r="FT95" i="3"/>
  <c r="FL95" i="3"/>
  <c r="FD95" i="3"/>
  <c r="EV95" i="3"/>
  <c r="EN95" i="3"/>
  <c r="EF95" i="3"/>
  <c r="DX95" i="3"/>
  <c r="DP95" i="3"/>
  <c r="DH95" i="3"/>
  <c r="CZ95" i="3"/>
  <c r="CR95" i="3"/>
  <c r="CJ95" i="3"/>
  <c r="CB95" i="3"/>
  <c r="BT95" i="3"/>
  <c r="BL95" i="3"/>
  <c r="BD95" i="3"/>
  <c r="AV95" i="3"/>
  <c r="AN95" i="3"/>
  <c r="AF95" i="3"/>
  <c r="X95" i="3"/>
  <c r="P95" i="3"/>
  <c r="H95" i="3"/>
  <c r="GY95" i="3"/>
  <c r="GQ95" i="3"/>
  <c r="GI95" i="3"/>
  <c r="GA95" i="3"/>
  <c r="FS95" i="3"/>
  <c r="FK95" i="3"/>
  <c r="FC95" i="3"/>
  <c r="EU95" i="3"/>
  <c r="EM95" i="3"/>
  <c r="EE95" i="3"/>
  <c r="DW95" i="3"/>
  <c r="DO95" i="3"/>
  <c r="DG95" i="3"/>
  <c r="CY95" i="3"/>
  <c r="CQ95" i="3"/>
  <c r="CI95" i="3"/>
  <c r="CA95" i="3"/>
  <c r="BS95" i="3"/>
  <c r="BK95" i="3"/>
  <c r="BC95" i="3"/>
  <c r="AU95" i="3"/>
  <c r="AM95" i="3"/>
  <c r="AE95" i="3"/>
  <c r="W95" i="3"/>
  <c r="O95" i="3"/>
  <c r="G95" i="3"/>
  <c r="GX95" i="3"/>
  <c r="GP95" i="3"/>
  <c r="GH95" i="3"/>
  <c r="FZ95" i="3"/>
  <c r="FR95" i="3"/>
  <c r="FJ95" i="3"/>
  <c r="FB95" i="3"/>
  <c r="ET95" i="3"/>
  <c r="EL95" i="3"/>
  <c r="ED95" i="3"/>
  <c r="DV95" i="3"/>
  <c r="DN95" i="3"/>
  <c r="DF95" i="3"/>
  <c r="CX95" i="3"/>
  <c r="CP95" i="3"/>
  <c r="CH95" i="3"/>
  <c r="BZ95" i="3"/>
  <c r="BR95" i="3"/>
  <c r="BJ95" i="3"/>
  <c r="BB95" i="3"/>
  <c r="AT95" i="3"/>
  <c r="AL95" i="3"/>
  <c r="AD95" i="3"/>
  <c r="V95" i="3"/>
  <c r="N95" i="3"/>
  <c r="F95" i="3"/>
  <c r="GW95" i="3"/>
  <c r="GO95" i="3"/>
  <c r="GG95" i="3"/>
  <c r="FY95" i="3"/>
  <c r="FQ95" i="3"/>
  <c r="FI95" i="3"/>
  <c r="FA95" i="3"/>
  <c r="ES95" i="3"/>
  <c r="EK95" i="3"/>
  <c r="EC95" i="3"/>
  <c r="DU95" i="3"/>
  <c r="DM95" i="3"/>
  <c r="DE95" i="3"/>
  <c r="CW95" i="3"/>
  <c r="CO95" i="3"/>
  <c r="CG95" i="3"/>
  <c r="BY95" i="3"/>
  <c r="BQ95" i="3"/>
  <c r="BI95" i="3"/>
  <c r="BA95" i="3"/>
  <c r="AS95" i="3"/>
  <c r="AK95" i="3"/>
  <c r="AC95" i="3"/>
  <c r="U95" i="3"/>
  <c r="M95" i="3"/>
  <c r="E95" i="3"/>
  <c r="GV95" i="3"/>
  <c r="GN95" i="3"/>
  <c r="GF95" i="3"/>
  <c r="FX95" i="3"/>
  <c r="FP95" i="3"/>
  <c r="FH95" i="3"/>
  <c r="EZ95" i="3"/>
  <c r="ER95" i="3"/>
  <c r="EJ95" i="3"/>
  <c r="EB95" i="3"/>
  <c r="DT95" i="3"/>
  <c r="DL95" i="3"/>
  <c r="DD95" i="3"/>
  <c r="CV95" i="3"/>
  <c r="CN95" i="3"/>
  <c r="CF95" i="3"/>
  <c r="BX95" i="3"/>
  <c r="BP95" i="3"/>
  <c r="BH95" i="3"/>
  <c r="AZ95" i="3"/>
  <c r="AR95" i="3"/>
  <c r="AJ95" i="3"/>
  <c r="AB95" i="3"/>
  <c r="T95" i="3"/>
  <c r="L95" i="3"/>
  <c r="FO95" i="3"/>
  <c r="DC95" i="3"/>
  <c r="AQ95" i="3"/>
  <c r="FG95" i="3"/>
  <c r="CU95" i="3"/>
  <c r="AI95" i="3"/>
  <c r="EY95" i="3"/>
  <c r="CM95" i="3"/>
  <c r="AA95" i="3"/>
  <c r="EQ95" i="3"/>
  <c r="CE95" i="3"/>
  <c r="S95" i="3"/>
  <c r="GU95" i="3"/>
  <c r="EI95" i="3"/>
  <c r="BW95" i="3"/>
  <c r="K95" i="3"/>
  <c r="GM95" i="3"/>
  <c r="EA95" i="3"/>
  <c r="BO95" i="3"/>
  <c r="GE95" i="3"/>
  <c r="DS95" i="3"/>
  <c r="BG95" i="3"/>
  <c r="FW95" i="3"/>
  <c r="DK95" i="3"/>
  <c r="AY95" i="3"/>
  <c r="GR87" i="3"/>
  <c r="GJ87" i="3"/>
  <c r="GB87" i="3"/>
  <c r="FT87" i="3"/>
  <c r="FL87" i="3"/>
  <c r="GY87" i="3"/>
  <c r="GX87" i="3"/>
  <c r="GP87" i="3"/>
  <c r="GH87" i="3"/>
  <c r="FZ87" i="3"/>
  <c r="FR87" i="3"/>
  <c r="GW87" i="3"/>
  <c r="GO87" i="3"/>
  <c r="GG87" i="3"/>
  <c r="FY87" i="3"/>
  <c r="FQ87" i="3"/>
  <c r="FI87" i="3"/>
  <c r="GV87" i="3"/>
  <c r="GN87" i="3"/>
  <c r="GF87" i="3"/>
  <c r="FX87" i="3"/>
  <c r="GU87" i="3"/>
  <c r="GM87" i="3"/>
  <c r="GE87" i="3"/>
  <c r="FW87" i="3"/>
  <c r="GT87" i="3"/>
  <c r="GL87" i="3"/>
  <c r="GD87" i="3"/>
  <c r="FV87" i="3"/>
  <c r="FN87" i="3"/>
  <c r="FU87" i="3"/>
  <c r="FG87" i="3"/>
  <c r="EY87" i="3"/>
  <c r="EQ87" i="3"/>
  <c r="EI87" i="3"/>
  <c r="EA87" i="3"/>
  <c r="DS87" i="3"/>
  <c r="DK87" i="3"/>
  <c r="DC87" i="3"/>
  <c r="CU87" i="3"/>
  <c r="CM87" i="3"/>
  <c r="CE87" i="3"/>
  <c r="BW87" i="3"/>
  <c r="BO87" i="3"/>
  <c r="BG87" i="3"/>
  <c r="AY87" i="3"/>
  <c r="AQ87" i="3"/>
  <c r="AI87" i="3"/>
  <c r="AA87" i="3"/>
  <c r="S87" i="3"/>
  <c r="K87" i="3"/>
  <c r="FS87" i="3"/>
  <c r="FF87" i="3"/>
  <c r="EX87" i="3"/>
  <c r="EP87" i="3"/>
  <c r="EH87" i="3"/>
  <c r="DZ87" i="3"/>
  <c r="DR87" i="3"/>
  <c r="DJ87" i="3"/>
  <c r="DB87" i="3"/>
  <c r="CT87" i="3"/>
  <c r="CL87" i="3"/>
  <c r="CD87" i="3"/>
  <c r="BV87" i="3"/>
  <c r="BN87" i="3"/>
  <c r="BF87" i="3"/>
  <c r="AX87" i="3"/>
  <c r="AP87" i="3"/>
  <c r="AH87" i="3"/>
  <c r="Z87" i="3"/>
  <c r="R87" i="3"/>
  <c r="J87" i="3"/>
  <c r="GS87" i="3"/>
  <c r="FP87" i="3"/>
  <c r="FE87" i="3"/>
  <c r="EW87" i="3"/>
  <c r="EO87" i="3"/>
  <c r="EG87" i="3"/>
  <c r="DY87" i="3"/>
  <c r="DQ87" i="3"/>
  <c r="DI87" i="3"/>
  <c r="DA87" i="3"/>
  <c r="CS87" i="3"/>
  <c r="CK87" i="3"/>
  <c r="CC87" i="3"/>
  <c r="BU87" i="3"/>
  <c r="BM87" i="3"/>
  <c r="BE87" i="3"/>
  <c r="AW87" i="3"/>
  <c r="AO87" i="3"/>
  <c r="AG87" i="3"/>
  <c r="Y87" i="3"/>
  <c r="Q87" i="3"/>
  <c r="I87" i="3"/>
  <c r="GQ87" i="3"/>
  <c r="FO87" i="3"/>
  <c r="FD87" i="3"/>
  <c r="EV87" i="3"/>
  <c r="EN87" i="3"/>
  <c r="EF87" i="3"/>
  <c r="DX87" i="3"/>
  <c r="DP87" i="3"/>
  <c r="DH87" i="3"/>
  <c r="CZ87" i="3"/>
  <c r="CR87" i="3"/>
  <c r="CJ87" i="3"/>
  <c r="CB87" i="3"/>
  <c r="BT87" i="3"/>
  <c r="BL87" i="3"/>
  <c r="BD87" i="3"/>
  <c r="AV87" i="3"/>
  <c r="AN87" i="3"/>
  <c r="AF87" i="3"/>
  <c r="X87" i="3"/>
  <c r="P87" i="3"/>
  <c r="H87" i="3"/>
  <c r="GK87" i="3"/>
  <c r="FM87" i="3"/>
  <c r="FC87" i="3"/>
  <c r="EU87" i="3"/>
  <c r="EM87" i="3"/>
  <c r="EE87" i="3"/>
  <c r="DW87" i="3"/>
  <c r="DO87" i="3"/>
  <c r="DG87" i="3"/>
  <c r="CY87" i="3"/>
  <c r="CQ87" i="3"/>
  <c r="CI87" i="3"/>
  <c r="CA87" i="3"/>
  <c r="BS87" i="3"/>
  <c r="BK87" i="3"/>
  <c r="BC87" i="3"/>
  <c r="AU87" i="3"/>
  <c r="AM87" i="3"/>
  <c r="AE87" i="3"/>
  <c r="W87" i="3"/>
  <c r="O87" i="3"/>
  <c r="G87" i="3"/>
  <c r="GI87" i="3"/>
  <c r="FK87" i="3"/>
  <c r="FB87" i="3"/>
  <c r="ET87" i="3"/>
  <c r="EL87" i="3"/>
  <c r="ED87" i="3"/>
  <c r="DV87" i="3"/>
  <c r="DN87" i="3"/>
  <c r="DF87" i="3"/>
  <c r="CX87" i="3"/>
  <c r="CP87" i="3"/>
  <c r="CH87" i="3"/>
  <c r="BZ87" i="3"/>
  <c r="BR87" i="3"/>
  <c r="BJ87" i="3"/>
  <c r="BB87" i="3"/>
  <c r="AT87" i="3"/>
  <c r="AL87" i="3"/>
  <c r="AD87" i="3"/>
  <c r="V87" i="3"/>
  <c r="N87" i="3"/>
  <c r="F87" i="3"/>
  <c r="GC87" i="3"/>
  <c r="FJ87" i="3"/>
  <c r="FA87" i="3"/>
  <c r="ES87" i="3"/>
  <c r="EK87" i="3"/>
  <c r="EC87" i="3"/>
  <c r="DU87" i="3"/>
  <c r="DM87" i="3"/>
  <c r="DE87" i="3"/>
  <c r="CW87" i="3"/>
  <c r="CO87" i="3"/>
  <c r="CG87" i="3"/>
  <c r="BY87" i="3"/>
  <c r="BQ87" i="3"/>
  <c r="BI87" i="3"/>
  <c r="BA87" i="3"/>
  <c r="AS87" i="3"/>
  <c r="AK87" i="3"/>
  <c r="AC87" i="3"/>
  <c r="U87" i="3"/>
  <c r="M87" i="3"/>
  <c r="E87" i="3"/>
  <c r="DL87" i="3"/>
  <c r="AZ87" i="3"/>
  <c r="GA87" i="3"/>
  <c r="DD87" i="3"/>
  <c r="AR87" i="3"/>
  <c r="FH87" i="3"/>
  <c r="CV87" i="3"/>
  <c r="AJ87" i="3"/>
  <c r="EZ87" i="3"/>
  <c r="CN87" i="3"/>
  <c r="AB87" i="3"/>
  <c r="ER87" i="3"/>
  <c r="CF87" i="3"/>
  <c r="T87" i="3"/>
  <c r="EJ87" i="3"/>
  <c r="BX87" i="3"/>
  <c r="L87" i="3"/>
  <c r="EB87" i="3"/>
  <c r="BP87" i="3"/>
  <c r="BH87" i="3"/>
  <c r="DT87" i="3"/>
  <c r="GS79" i="3"/>
  <c r="GK79" i="3"/>
  <c r="GC79" i="3"/>
  <c r="FU79" i="3"/>
  <c r="FM79" i="3"/>
  <c r="FE79" i="3"/>
  <c r="EW79" i="3"/>
  <c r="EO79" i="3"/>
  <c r="EG79" i="3"/>
  <c r="DY79" i="3"/>
  <c r="DQ79" i="3"/>
  <c r="DI79" i="3"/>
  <c r="DA79" i="3"/>
  <c r="CS79" i="3"/>
  <c r="CK79" i="3"/>
  <c r="CC79" i="3"/>
  <c r="BU79" i="3"/>
  <c r="BM79" i="3"/>
  <c r="BE79" i="3"/>
  <c r="AW79" i="3"/>
  <c r="AO79" i="3"/>
  <c r="AG79" i="3"/>
  <c r="Y79" i="3"/>
  <c r="Q79" i="3"/>
  <c r="I79" i="3"/>
  <c r="GR79" i="3"/>
  <c r="GJ79" i="3"/>
  <c r="GB79" i="3"/>
  <c r="FT79" i="3"/>
  <c r="FL79" i="3"/>
  <c r="FD79" i="3"/>
  <c r="EV79" i="3"/>
  <c r="EN79" i="3"/>
  <c r="EF79" i="3"/>
  <c r="DX79" i="3"/>
  <c r="DP79" i="3"/>
  <c r="DH79" i="3"/>
  <c r="CZ79" i="3"/>
  <c r="CR79" i="3"/>
  <c r="CJ79" i="3"/>
  <c r="CB79" i="3"/>
  <c r="BT79" i="3"/>
  <c r="BL79" i="3"/>
  <c r="BD79" i="3"/>
  <c r="AV79" i="3"/>
  <c r="AN79" i="3"/>
  <c r="AF79" i="3"/>
  <c r="X79" i="3"/>
  <c r="P79" i="3"/>
  <c r="H79" i="3"/>
  <c r="GY79" i="3"/>
  <c r="GQ79" i="3"/>
  <c r="GI79" i="3"/>
  <c r="GA79" i="3"/>
  <c r="FS79" i="3"/>
  <c r="FK79" i="3"/>
  <c r="FC79" i="3"/>
  <c r="EU79" i="3"/>
  <c r="EM79" i="3"/>
  <c r="EE79" i="3"/>
  <c r="DW79" i="3"/>
  <c r="DO79" i="3"/>
  <c r="DG79" i="3"/>
  <c r="CY79" i="3"/>
  <c r="CQ79" i="3"/>
  <c r="CI79" i="3"/>
  <c r="CA79" i="3"/>
  <c r="BS79" i="3"/>
  <c r="BK79" i="3"/>
  <c r="BC79" i="3"/>
  <c r="AU79" i="3"/>
  <c r="AM79" i="3"/>
  <c r="AE79" i="3"/>
  <c r="W79" i="3"/>
  <c r="O79" i="3"/>
  <c r="G79" i="3"/>
  <c r="GX79" i="3"/>
  <c r="GP79" i="3"/>
  <c r="GH79" i="3"/>
  <c r="FZ79" i="3"/>
  <c r="FR79" i="3"/>
  <c r="FJ79" i="3"/>
  <c r="FB79" i="3"/>
  <c r="ET79" i="3"/>
  <c r="EL79" i="3"/>
  <c r="ED79" i="3"/>
  <c r="DV79" i="3"/>
  <c r="DN79" i="3"/>
  <c r="DF79" i="3"/>
  <c r="CX79" i="3"/>
  <c r="CP79" i="3"/>
  <c r="CH79" i="3"/>
  <c r="BZ79" i="3"/>
  <c r="BR79" i="3"/>
  <c r="BJ79" i="3"/>
  <c r="BB79" i="3"/>
  <c r="AT79" i="3"/>
  <c r="AL79" i="3"/>
  <c r="AD79" i="3"/>
  <c r="V79" i="3"/>
  <c r="N79" i="3"/>
  <c r="F79" i="3"/>
  <c r="GW79" i="3"/>
  <c r="GO79" i="3"/>
  <c r="GG79" i="3"/>
  <c r="FY79" i="3"/>
  <c r="FQ79" i="3"/>
  <c r="FI79" i="3"/>
  <c r="FA79" i="3"/>
  <c r="ES79" i="3"/>
  <c r="EK79" i="3"/>
  <c r="EC79" i="3"/>
  <c r="DU79" i="3"/>
  <c r="DM79" i="3"/>
  <c r="DE79" i="3"/>
  <c r="CW79" i="3"/>
  <c r="CO79" i="3"/>
  <c r="CG79" i="3"/>
  <c r="BY79" i="3"/>
  <c r="BQ79" i="3"/>
  <c r="BI79" i="3"/>
  <c r="BA79" i="3"/>
  <c r="AS79" i="3"/>
  <c r="AK79" i="3"/>
  <c r="AC79" i="3"/>
  <c r="U79" i="3"/>
  <c r="M79" i="3"/>
  <c r="E79" i="3"/>
  <c r="GV79" i="3"/>
  <c r="GN79" i="3"/>
  <c r="GF79" i="3"/>
  <c r="FX79" i="3"/>
  <c r="FP79" i="3"/>
  <c r="FH79" i="3"/>
  <c r="EZ79" i="3"/>
  <c r="ER79" i="3"/>
  <c r="EJ79" i="3"/>
  <c r="EB79" i="3"/>
  <c r="DT79" i="3"/>
  <c r="DL79" i="3"/>
  <c r="DD79" i="3"/>
  <c r="CV79" i="3"/>
  <c r="CN79" i="3"/>
  <c r="CF79" i="3"/>
  <c r="BX79" i="3"/>
  <c r="BP79" i="3"/>
  <c r="BH79" i="3"/>
  <c r="AZ79" i="3"/>
  <c r="AR79" i="3"/>
  <c r="AJ79" i="3"/>
  <c r="AB79" i="3"/>
  <c r="T79" i="3"/>
  <c r="L79" i="3"/>
  <c r="GU79" i="3"/>
  <c r="GM79" i="3"/>
  <c r="GE79" i="3"/>
  <c r="FW79" i="3"/>
  <c r="FO79" i="3"/>
  <c r="FG79" i="3"/>
  <c r="EY79" i="3"/>
  <c r="EQ79" i="3"/>
  <c r="EI79" i="3"/>
  <c r="EA79" i="3"/>
  <c r="DS79" i="3"/>
  <c r="DK79" i="3"/>
  <c r="DC79" i="3"/>
  <c r="CU79" i="3"/>
  <c r="CM79" i="3"/>
  <c r="CE79" i="3"/>
  <c r="BW79" i="3"/>
  <c r="BO79" i="3"/>
  <c r="BG79" i="3"/>
  <c r="AY79" i="3"/>
  <c r="AQ79" i="3"/>
  <c r="AI79" i="3"/>
  <c r="AA79" i="3"/>
  <c r="S79" i="3"/>
  <c r="K79" i="3"/>
  <c r="FF79" i="3"/>
  <c r="CT79" i="3"/>
  <c r="AH79" i="3"/>
  <c r="EX79" i="3"/>
  <c r="CL79" i="3"/>
  <c r="Z79" i="3"/>
  <c r="AP79" i="3"/>
  <c r="EP79" i="3"/>
  <c r="CD79" i="3"/>
  <c r="R79" i="3"/>
  <c r="GT79" i="3"/>
  <c r="EH79" i="3"/>
  <c r="BV79" i="3"/>
  <c r="J79" i="3"/>
  <c r="FN79" i="3"/>
  <c r="GL79" i="3"/>
  <c r="DZ79" i="3"/>
  <c r="BN79" i="3"/>
  <c r="GD79" i="3"/>
  <c r="DR79" i="3"/>
  <c r="BF79" i="3"/>
  <c r="DB79" i="3"/>
  <c r="FV79" i="3"/>
  <c r="DJ79" i="3"/>
  <c r="AX79" i="3"/>
  <c r="GR100" i="3"/>
  <c r="GJ100" i="3"/>
  <c r="GB100" i="3"/>
  <c r="FT100" i="3"/>
  <c r="FL100" i="3"/>
  <c r="FD100" i="3"/>
  <c r="EV100" i="3"/>
  <c r="EN100" i="3"/>
  <c r="EF100" i="3"/>
  <c r="DX100" i="3"/>
  <c r="DP100" i="3"/>
  <c r="DH100" i="3"/>
  <c r="CZ100" i="3"/>
  <c r="CR100" i="3"/>
  <c r="CJ100" i="3"/>
  <c r="CB100" i="3"/>
  <c r="BT100" i="3"/>
  <c r="BL100" i="3"/>
  <c r="BD100" i="3"/>
  <c r="AV100" i="3"/>
  <c r="AN100" i="3"/>
  <c r="AF100" i="3"/>
  <c r="X100" i="3"/>
  <c r="P100" i="3"/>
  <c r="H100" i="3"/>
  <c r="GY100" i="3"/>
  <c r="GQ100" i="3"/>
  <c r="GI100" i="3"/>
  <c r="GA100" i="3"/>
  <c r="FS100" i="3"/>
  <c r="FK100" i="3"/>
  <c r="FC100" i="3"/>
  <c r="EU100" i="3"/>
  <c r="EM100" i="3"/>
  <c r="EE100" i="3"/>
  <c r="DW100" i="3"/>
  <c r="DO100" i="3"/>
  <c r="DG100" i="3"/>
  <c r="CY100" i="3"/>
  <c r="CQ100" i="3"/>
  <c r="CI100" i="3"/>
  <c r="CA100" i="3"/>
  <c r="BS100" i="3"/>
  <c r="BK100" i="3"/>
  <c r="BC100" i="3"/>
  <c r="AU100" i="3"/>
  <c r="AM100" i="3"/>
  <c r="AE100" i="3"/>
  <c r="W100" i="3"/>
  <c r="O100" i="3"/>
  <c r="G100" i="3"/>
  <c r="GX100" i="3"/>
  <c r="GP100" i="3"/>
  <c r="GH100" i="3"/>
  <c r="FZ100" i="3"/>
  <c r="FR100" i="3"/>
  <c r="FJ100" i="3"/>
  <c r="FB100" i="3"/>
  <c r="ET100" i="3"/>
  <c r="EL100" i="3"/>
  <c r="ED100" i="3"/>
  <c r="DV100" i="3"/>
  <c r="DN100" i="3"/>
  <c r="DF100" i="3"/>
  <c r="CX100" i="3"/>
  <c r="CP100" i="3"/>
  <c r="CH100" i="3"/>
  <c r="BZ100" i="3"/>
  <c r="BR100" i="3"/>
  <c r="BJ100" i="3"/>
  <c r="BB100" i="3"/>
  <c r="AT100" i="3"/>
  <c r="AL100" i="3"/>
  <c r="AD100" i="3"/>
  <c r="V100" i="3"/>
  <c r="N100" i="3"/>
  <c r="F100" i="3"/>
  <c r="GW100" i="3"/>
  <c r="GO100" i="3"/>
  <c r="GG100" i="3"/>
  <c r="FY100" i="3"/>
  <c r="FQ100" i="3"/>
  <c r="FI100" i="3"/>
  <c r="FA100" i="3"/>
  <c r="ES100" i="3"/>
  <c r="EK100" i="3"/>
  <c r="EC100" i="3"/>
  <c r="DU100" i="3"/>
  <c r="DM100" i="3"/>
  <c r="DE100" i="3"/>
  <c r="CW100" i="3"/>
  <c r="CO100" i="3"/>
  <c r="CG100" i="3"/>
  <c r="BY100" i="3"/>
  <c r="BQ100" i="3"/>
  <c r="BI100" i="3"/>
  <c r="BA100" i="3"/>
  <c r="AS100" i="3"/>
  <c r="AK100" i="3"/>
  <c r="AC100" i="3"/>
  <c r="U100" i="3"/>
  <c r="M100" i="3"/>
  <c r="E100" i="3"/>
  <c r="GV100" i="3"/>
  <c r="GN100" i="3"/>
  <c r="GF100" i="3"/>
  <c r="FX100" i="3"/>
  <c r="FP100" i="3"/>
  <c r="FH100" i="3"/>
  <c r="EZ100" i="3"/>
  <c r="ER100" i="3"/>
  <c r="EJ100" i="3"/>
  <c r="EB100" i="3"/>
  <c r="DT100" i="3"/>
  <c r="DL100" i="3"/>
  <c r="DD100" i="3"/>
  <c r="CV100" i="3"/>
  <c r="CN100" i="3"/>
  <c r="CF100" i="3"/>
  <c r="BX100" i="3"/>
  <c r="BP100" i="3"/>
  <c r="BH100" i="3"/>
  <c r="AZ100" i="3"/>
  <c r="AR100" i="3"/>
  <c r="AJ100" i="3"/>
  <c r="AB100" i="3"/>
  <c r="T100" i="3"/>
  <c r="L100" i="3"/>
  <c r="GU100" i="3"/>
  <c r="GM100" i="3"/>
  <c r="GE100" i="3"/>
  <c r="FW100" i="3"/>
  <c r="FO100" i="3"/>
  <c r="FG100" i="3"/>
  <c r="EY100" i="3"/>
  <c r="EQ100" i="3"/>
  <c r="EI100" i="3"/>
  <c r="EA100" i="3"/>
  <c r="DS100" i="3"/>
  <c r="DK100" i="3"/>
  <c r="DC100" i="3"/>
  <c r="CU100" i="3"/>
  <c r="CM100" i="3"/>
  <c r="CE100" i="3"/>
  <c r="BW100" i="3"/>
  <c r="BO100" i="3"/>
  <c r="BG100" i="3"/>
  <c r="AY100" i="3"/>
  <c r="AQ100" i="3"/>
  <c r="AI100" i="3"/>
  <c r="AA100" i="3"/>
  <c r="S100" i="3"/>
  <c r="K100" i="3"/>
  <c r="GT100" i="3"/>
  <c r="GL100" i="3"/>
  <c r="GD100" i="3"/>
  <c r="FV100" i="3"/>
  <c r="FN100" i="3"/>
  <c r="FF100" i="3"/>
  <c r="EX100" i="3"/>
  <c r="EP100" i="3"/>
  <c r="EH100" i="3"/>
  <c r="DZ100" i="3"/>
  <c r="DR100" i="3"/>
  <c r="DJ100" i="3"/>
  <c r="DB100" i="3"/>
  <c r="CT100" i="3"/>
  <c r="CL100" i="3"/>
  <c r="CD100" i="3"/>
  <c r="BV100" i="3"/>
  <c r="BN100" i="3"/>
  <c r="BF100" i="3"/>
  <c r="AX100" i="3"/>
  <c r="AP100" i="3"/>
  <c r="AH100" i="3"/>
  <c r="Z100" i="3"/>
  <c r="R100" i="3"/>
  <c r="J100" i="3"/>
  <c r="EW100" i="3"/>
  <c r="CK100" i="3"/>
  <c r="Y100" i="3"/>
  <c r="EO100" i="3"/>
  <c r="CC100" i="3"/>
  <c r="Q100" i="3"/>
  <c r="GS100" i="3"/>
  <c r="EG100" i="3"/>
  <c r="BU100" i="3"/>
  <c r="I100" i="3"/>
  <c r="GK100" i="3"/>
  <c r="DY100" i="3"/>
  <c r="BM100" i="3"/>
  <c r="GC100" i="3"/>
  <c r="DQ100" i="3"/>
  <c r="BE100" i="3"/>
  <c r="FU100" i="3"/>
  <c r="DI100" i="3"/>
  <c r="AW100" i="3"/>
  <c r="FM100" i="3"/>
  <c r="DA100" i="3"/>
  <c r="AO100" i="3"/>
  <c r="FE100" i="3"/>
  <c r="CS100" i="3"/>
  <c r="AG100" i="3"/>
  <c r="GS92" i="3"/>
  <c r="GK92" i="3"/>
  <c r="GC92" i="3"/>
  <c r="FU92" i="3"/>
  <c r="FM92" i="3"/>
  <c r="FE92" i="3"/>
  <c r="EW92" i="3"/>
  <c r="EO92" i="3"/>
  <c r="EG92" i="3"/>
  <c r="DY92" i="3"/>
  <c r="DQ92" i="3"/>
  <c r="DI92" i="3"/>
  <c r="DA92" i="3"/>
  <c r="CS92" i="3"/>
  <c r="CK92" i="3"/>
  <c r="CC92" i="3"/>
  <c r="BU92" i="3"/>
  <c r="BM92" i="3"/>
  <c r="BE92" i="3"/>
  <c r="AW92" i="3"/>
  <c r="AO92" i="3"/>
  <c r="AG92" i="3"/>
  <c r="Y92" i="3"/>
  <c r="Q92" i="3"/>
  <c r="I92" i="3"/>
  <c r="GR92" i="3"/>
  <c r="GJ92" i="3"/>
  <c r="GB92" i="3"/>
  <c r="FT92" i="3"/>
  <c r="FL92" i="3"/>
  <c r="FD92" i="3"/>
  <c r="EV92" i="3"/>
  <c r="EN92" i="3"/>
  <c r="EF92" i="3"/>
  <c r="DX92" i="3"/>
  <c r="DP92" i="3"/>
  <c r="DH92" i="3"/>
  <c r="CZ92" i="3"/>
  <c r="CR92" i="3"/>
  <c r="CJ92" i="3"/>
  <c r="CB92" i="3"/>
  <c r="BT92" i="3"/>
  <c r="BL92" i="3"/>
  <c r="BD92" i="3"/>
  <c r="AV92" i="3"/>
  <c r="AN92" i="3"/>
  <c r="AF92" i="3"/>
  <c r="X92" i="3"/>
  <c r="P92" i="3"/>
  <c r="H92" i="3"/>
  <c r="GY92" i="3"/>
  <c r="GQ92" i="3"/>
  <c r="GI92" i="3"/>
  <c r="GA92" i="3"/>
  <c r="FS92" i="3"/>
  <c r="FK92" i="3"/>
  <c r="FC92" i="3"/>
  <c r="EU92" i="3"/>
  <c r="EM92" i="3"/>
  <c r="EE92" i="3"/>
  <c r="DW92" i="3"/>
  <c r="DO92" i="3"/>
  <c r="DG92" i="3"/>
  <c r="CY92" i="3"/>
  <c r="CQ92" i="3"/>
  <c r="CI92" i="3"/>
  <c r="CA92" i="3"/>
  <c r="BS92" i="3"/>
  <c r="BK92" i="3"/>
  <c r="BC92" i="3"/>
  <c r="AU92" i="3"/>
  <c r="AM92" i="3"/>
  <c r="AE92" i="3"/>
  <c r="W92" i="3"/>
  <c r="O92" i="3"/>
  <c r="G92" i="3"/>
  <c r="GX92" i="3"/>
  <c r="GP92" i="3"/>
  <c r="GH92" i="3"/>
  <c r="FZ92" i="3"/>
  <c r="FR92" i="3"/>
  <c r="FJ92" i="3"/>
  <c r="FB92" i="3"/>
  <c r="ET92" i="3"/>
  <c r="EL92" i="3"/>
  <c r="ED92" i="3"/>
  <c r="DV92" i="3"/>
  <c r="DN92" i="3"/>
  <c r="DF92" i="3"/>
  <c r="CX92" i="3"/>
  <c r="CP92" i="3"/>
  <c r="CH92" i="3"/>
  <c r="BZ92" i="3"/>
  <c r="BR92" i="3"/>
  <c r="BJ92" i="3"/>
  <c r="BB92" i="3"/>
  <c r="AT92" i="3"/>
  <c r="AL92" i="3"/>
  <c r="AD92" i="3"/>
  <c r="V92" i="3"/>
  <c r="N92" i="3"/>
  <c r="F92" i="3"/>
  <c r="GW92" i="3"/>
  <c r="GO92" i="3"/>
  <c r="GG92" i="3"/>
  <c r="FY92" i="3"/>
  <c r="FQ92" i="3"/>
  <c r="FI92" i="3"/>
  <c r="FA92" i="3"/>
  <c r="ES92" i="3"/>
  <c r="EK92" i="3"/>
  <c r="EC92" i="3"/>
  <c r="DU92" i="3"/>
  <c r="DM92" i="3"/>
  <c r="DE92" i="3"/>
  <c r="CW92" i="3"/>
  <c r="CO92" i="3"/>
  <c r="CG92" i="3"/>
  <c r="BY92" i="3"/>
  <c r="BQ92" i="3"/>
  <c r="BI92" i="3"/>
  <c r="BA92" i="3"/>
  <c r="AS92" i="3"/>
  <c r="AK92" i="3"/>
  <c r="AC92" i="3"/>
  <c r="U92" i="3"/>
  <c r="M92" i="3"/>
  <c r="E92" i="3"/>
  <c r="GV92" i="3"/>
  <c r="GN92" i="3"/>
  <c r="GF92" i="3"/>
  <c r="FX92" i="3"/>
  <c r="FP92" i="3"/>
  <c r="FH92" i="3"/>
  <c r="EZ92" i="3"/>
  <c r="ER92" i="3"/>
  <c r="EJ92" i="3"/>
  <c r="EB92" i="3"/>
  <c r="DT92" i="3"/>
  <c r="DL92" i="3"/>
  <c r="DD92" i="3"/>
  <c r="CV92" i="3"/>
  <c r="CN92" i="3"/>
  <c r="CF92" i="3"/>
  <c r="BX92" i="3"/>
  <c r="BP92" i="3"/>
  <c r="BH92" i="3"/>
  <c r="AZ92" i="3"/>
  <c r="AR92" i="3"/>
  <c r="AJ92" i="3"/>
  <c r="AB92" i="3"/>
  <c r="T92" i="3"/>
  <c r="L92" i="3"/>
  <c r="GU92" i="3"/>
  <c r="GM92" i="3"/>
  <c r="GE92" i="3"/>
  <c r="FW92" i="3"/>
  <c r="FO92" i="3"/>
  <c r="FG92" i="3"/>
  <c r="EY92" i="3"/>
  <c r="EQ92" i="3"/>
  <c r="EI92" i="3"/>
  <c r="EA92" i="3"/>
  <c r="DS92" i="3"/>
  <c r="DK92" i="3"/>
  <c r="DC92" i="3"/>
  <c r="CU92" i="3"/>
  <c r="CM92" i="3"/>
  <c r="CE92" i="3"/>
  <c r="BW92" i="3"/>
  <c r="BO92" i="3"/>
  <c r="BG92" i="3"/>
  <c r="AY92" i="3"/>
  <c r="AQ92" i="3"/>
  <c r="AI92" i="3"/>
  <c r="AA92" i="3"/>
  <c r="S92" i="3"/>
  <c r="K92" i="3"/>
  <c r="FF92" i="3"/>
  <c r="CT92" i="3"/>
  <c r="AH92" i="3"/>
  <c r="EX92" i="3"/>
  <c r="CL92" i="3"/>
  <c r="Z92" i="3"/>
  <c r="EP92" i="3"/>
  <c r="CD92" i="3"/>
  <c r="R92" i="3"/>
  <c r="GT92" i="3"/>
  <c r="EH92" i="3"/>
  <c r="BV92" i="3"/>
  <c r="J92" i="3"/>
  <c r="GL92" i="3"/>
  <c r="DZ92" i="3"/>
  <c r="BN92" i="3"/>
  <c r="GD92" i="3"/>
  <c r="DR92" i="3"/>
  <c r="BF92" i="3"/>
  <c r="FV92" i="3"/>
  <c r="DJ92" i="3"/>
  <c r="AX92" i="3"/>
  <c r="FN92" i="3"/>
  <c r="DB92" i="3"/>
  <c r="AP92" i="3"/>
  <c r="GV84" i="3"/>
  <c r="GN84" i="3"/>
  <c r="GF84" i="3"/>
  <c r="FX84" i="3"/>
  <c r="FP84" i="3"/>
  <c r="FH84" i="3"/>
  <c r="EZ84" i="3"/>
  <c r="ER84" i="3"/>
  <c r="EJ84" i="3"/>
  <c r="EB84" i="3"/>
  <c r="DT84" i="3"/>
  <c r="DL84" i="3"/>
  <c r="DD84" i="3"/>
  <c r="CV84" i="3"/>
  <c r="CN84" i="3"/>
  <c r="CF84" i="3"/>
  <c r="BX84" i="3"/>
  <c r="BP84" i="3"/>
  <c r="BH84" i="3"/>
  <c r="AZ84" i="3"/>
  <c r="AR84" i="3"/>
  <c r="AJ84" i="3"/>
  <c r="AB84" i="3"/>
  <c r="T84" i="3"/>
  <c r="L84" i="3"/>
  <c r="GU84" i="3"/>
  <c r="GM84" i="3"/>
  <c r="GE84" i="3"/>
  <c r="FW84" i="3"/>
  <c r="FO84" i="3"/>
  <c r="FG84" i="3"/>
  <c r="EY84" i="3"/>
  <c r="EQ84" i="3"/>
  <c r="EI84" i="3"/>
  <c r="EA84" i="3"/>
  <c r="DS84" i="3"/>
  <c r="DK84" i="3"/>
  <c r="DC84" i="3"/>
  <c r="CU84" i="3"/>
  <c r="CM84" i="3"/>
  <c r="CE84" i="3"/>
  <c r="BW84" i="3"/>
  <c r="BO84" i="3"/>
  <c r="BG84" i="3"/>
  <c r="AY84" i="3"/>
  <c r="AQ84" i="3"/>
  <c r="AI84" i="3"/>
  <c r="AA84" i="3"/>
  <c r="S84" i="3"/>
  <c r="K84" i="3"/>
  <c r="GT84" i="3"/>
  <c r="GL84" i="3"/>
  <c r="GD84" i="3"/>
  <c r="FV84" i="3"/>
  <c r="FN84" i="3"/>
  <c r="FF84" i="3"/>
  <c r="EX84" i="3"/>
  <c r="EP84" i="3"/>
  <c r="EH84" i="3"/>
  <c r="DZ84" i="3"/>
  <c r="DR84" i="3"/>
  <c r="DJ84" i="3"/>
  <c r="DB84" i="3"/>
  <c r="CT84" i="3"/>
  <c r="CL84" i="3"/>
  <c r="CD84" i="3"/>
  <c r="BV84" i="3"/>
  <c r="BN84" i="3"/>
  <c r="BF84" i="3"/>
  <c r="AX84" i="3"/>
  <c r="AP84" i="3"/>
  <c r="AH84" i="3"/>
  <c r="Z84" i="3"/>
  <c r="R84" i="3"/>
  <c r="J84" i="3"/>
  <c r="GS84" i="3"/>
  <c r="GK84" i="3"/>
  <c r="GC84" i="3"/>
  <c r="FU84" i="3"/>
  <c r="FM84" i="3"/>
  <c r="FE84" i="3"/>
  <c r="EW84" i="3"/>
  <c r="EO84" i="3"/>
  <c r="EG84" i="3"/>
  <c r="DY84" i="3"/>
  <c r="DQ84" i="3"/>
  <c r="DI84" i="3"/>
  <c r="DA84" i="3"/>
  <c r="CS84" i="3"/>
  <c r="CK84" i="3"/>
  <c r="CC84" i="3"/>
  <c r="BU84" i="3"/>
  <c r="BM84" i="3"/>
  <c r="BE84" i="3"/>
  <c r="AW84" i="3"/>
  <c r="AO84" i="3"/>
  <c r="AG84" i="3"/>
  <c r="Y84" i="3"/>
  <c r="Q84" i="3"/>
  <c r="I84" i="3"/>
  <c r="GR84" i="3"/>
  <c r="GJ84" i="3"/>
  <c r="GB84" i="3"/>
  <c r="FT84" i="3"/>
  <c r="FL84" i="3"/>
  <c r="FD84" i="3"/>
  <c r="EV84" i="3"/>
  <c r="EN84" i="3"/>
  <c r="EF84" i="3"/>
  <c r="DX84" i="3"/>
  <c r="DP84" i="3"/>
  <c r="DH84" i="3"/>
  <c r="CZ84" i="3"/>
  <c r="CR84" i="3"/>
  <c r="CJ84" i="3"/>
  <c r="CB84" i="3"/>
  <c r="BT84" i="3"/>
  <c r="BL84" i="3"/>
  <c r="BD84" i="3"/>
  <c r="AV84" i="3"/>
  <c r="AN84" i="3"/>
  <c r="AF84" i="3"/>
  <c r="X84" i="3"/>
  <c r="P84" i="3"/>
  <c r="H84" i="3"/>
  <c r="GY84" i="3"/>
  <c r="GQ84" i="3"/>
  <c r="GI84" i="3"/>
  <c r="GA84" i="3"/>
  <c r="FS84" i="3"/>
  <c r="FK84" i="3"/>
  <c r="FC84" i="3"/>
  <c r="EU84" i="3"/>
  <c r="EM84" i="3"/>
  <c r="EE84" i="3"/>
  <c r="DW84" i="3"/>
  <c r="DO84" i="3"/>
  <c r="DG84" i="3"/>
  <c r="CY84" i="3"/>
  <c r="CQ84" i="3"/>
  <c r="CI84" i="3"/>
  <c r="CA84" i="3"/>
  <c r="BS84" i="3"/>
  <c r="BK84" i="3"/>
  <c r="BC84" i="3"/>
  <c r="AU84" i="3"/>
  <c r="AM84" i="3"/>
  <c r="AE84" i="3"/>
  <c r="W84" i="3"/>
  <c r="O84" i="3"/>
  <c r="G84" i="3"/>
  <c r="GX84" i="3"/>
  <c r="GP84" i="3"/>
  <c r="GH84" i="3"/>
  <c r="FZ84" i="3"/>
  <c r="FR84" i="3"/>
  <c r="FJ84" i="3"/>
  <c r="FB84" i="3"/>
  <c r="ET84" i="3"/>
  <c r="EL84" i="3"/>
  <c r="ED84" i="3"/>
  <c r="DV84" i="3"/>
  <c r="DN84" i="3"/>
  <c r="DF84" i="3"/>
  <c r="CX84" i="3"/>
  <c r="CP84" i="3"/>
  <c r="CH84" i="3"/>
  <c r="BZ84" i="3"/>
  <c r="BR84" i="3"/>
  <c r="BJ84" i="3"/>
  <c r="BB84" i="3"/>
  <c r="AT84" i="3"/>
  <c r="AL84" i="3"/>
  <c r="AD84" i="3"/>
  <c r="V84" i="3"/>
  <c r="N84" i="3"/>
  <c r="F84" i="3"/>
  <c r="ES84" i="3"/>
  <c r="CG84" i="3"/>
  <c r="U84" i="3"/>
  <c r="GW84" i="3"/>
  <c r="EK84" i="3"/>
  <c r="BY84" i="3"/>
  <c r="M84" i="3"/>
  <c r="GO84" i="3"/>
  <c r="EC84" i="3"/>
  <c r="BQ84" i="3"/>
  <c r="E84" i="3"/>
  <c r="GG84" i="3"/>
  <c r="DU84" i="3"/>
  <c r="BI84" i="3"/>
  <c r="FY84" i="3"/>
  <c r="DM84" i="3"/>
  <c r="BA84" i="3"/>
  <c r="FQ84" i="3"/>
  <c r="DE84" i="3"/>
  <c r="AS84" i="3"/>
  <c r="FI84" i="3"/>
  <c r="CW84" i="3"/>
  <c r="AK84" i="3"/>
  <c r="FA84" i="3"/>
  <c r="CO84" i="3"/>
  <c r="AC84" i="3"/>
  <c r="GT76" i="3"/>
  <c r="GL76" i="3"/>
  <c r="GD76" i="3"/>
  <c r="FV76" i="3"/>
  <c r="FN76" i="3"/>
  <c r="FF76" i="3"/>
  <c r="EX76" i="3"/>
  <c r="EP76" i="3"/>
  <c r="EH76" i="3"/>
  <c r="DZ76" i="3"/>
  <c r="DR76" i="3"/>
  <c r="DJ76" i="3"/>
  <c r="DB76" i="3"/>
  <c r="CT76" i="3"/>
  <c r="CL76" i="3"/>
  <c r="CD76" i="3"/>
  <c r="BV76" i="3"/>
  <c r="BN76" i="3"/>
  <c r="BF76" i="3"/>
  <c r="AX76" i="3"/>
  <c r="AP76" i="3"/>
  <c r="AH76" i="3"/>
  <c r="Z76" i="3"/>
  <c r="R76" i="3"/>
  <c r="J76" i="3"/>
  <c r="GS76" i="3"/>
  <c r="GK76" i="3"/>
  <c r="GC76" i="3"/>
  <c r="FU76" i="3"/>
  <c r="FM76" i="3"/>
  <c r="FE76" i="3"/>
  <c r="EW76" i="3"/>
  <c r="EO76" i="3"/>
  <c r="EG76" i="3"/>
  <c r="DY76" i="3"/>
  <c r="DQ76" i="3"/>
  <c r="DI76" i="3"/>
  <c r="DA76" i="3"/>
  <c r="CS76" i="3"/>
  <c r="CK76" i="3"/>
  <c r="CC76" i="3"/>
  <c r="BU76" i="3"/>
  <c r="BM76" i="3"/>
  <c r="BE76" i="3"/>
  <c r="AW76" i="3"/>
  <c r="AO76" i="3"/>
  <c r="AG76" i="3"/>
  <c r="Y76" i="3"/>
  <c r="GR76" i="3"/>
  <c r="GJ76" i="3"/>
  <c r="GB76" i="3"/>
  <c r="FT76" i="3"/>
  <c r="FL76" i="3"/>
  <c r="FD76" i="3"/>
  <c r="EV76" i="3"/>
  <c r="EN76" i="3"/>
  <c r="EF76" i="3"/>
  <c r="DX76" i="3"/>
  <c r="DP76" i="3"/>
  <c r="DH76" i="3"/>
  <c r="CZ76" i="3"/>
  <c r="CR76" i="3"/>
  <c r="CJ76" i="3"/>
  <c r="CB76" i="3"/>
  <c r="BT76" i="3"/>
  <c r="BL76" i="3"/>
  <c r="BD76" i="3"/>
  <c r="AV76" i="3"/>
  <c r="AN76" i="3"/>
  <c r="AF76" i="3"/>
  <c r="X76" i="3"/>
  <c r="P76" i="3"/>
  <c r="H76" i="3"/>
  <c r="GY76" i="3"/>
  <c r="GQ76" i="3"/>
  <c r="GI76" i="3"/>
  <c r="GA76" i="3"/>
  <c r="FS76" i="3"/>
  <c r="FK76" i="3"/>
  <c r="FC76" i="3"/>
  <c r="EU76" i="3"/>
  <c r="EM76" i="3"/>
  <c r="EE76" i="3"/>
  <c r="DW76" i="3"/>
  <c r="DO76" i="3"/>
  <c r="DG76" i="3"/>
  <c r="CY76" i="3"/>
  <c r="CQ76" i="3"/>
  <c r="CI76" i="3"/>
  <c r="CA76" i="3"/>
  <c r="BS76" i="3"/>
  <c r="BK76" i="3"/>
  <c r="BC76" i="3"/>
  <c r="AU76" i="3"/>
  <c r="AM76" i="3"/>
  <c r="AE76" i="3"/>
  <c r="W76" i="3"/>
  <c r="O76" i="3"/>
  <c r="G76" i="3"/>
  <c r="GX76" i="3"/>
  <c r="GP76" i="3"/>
  <c r="GH76" i="3"/>
  <c r="FZ76" i="3"/>
  <c r="FR76" i="3"/>
  <c r="FJ76" i="3"/>
  <c r="FB76" i="3"/>
  <c r="ET76" i="3"/>
  <c r="EL76" i="3"/>
  <c r="ED76" i="3"/>
  <c r="DV76" i="3"/>
  <c r="DN76" i="3"/>
  <c r="DF76" i="3"/>
  <c r="CX76" i="3"/>
  <c r="CP76" i="3"/>
  <c r="CH76" i="3"/>
  <c r="BZ76" i="3"/>
  <c r="BR76" i="3"/>
  <c r="BJ76" i="3"/>
  <c r="BB76" i="3"/>
  <c r="AT76" i="3"/>
  <c r="AL76" i="3"/>
  <c r="AD76" i="3"/>
  <c r="V76" i="3"/>
  <c r="N76" i="3"/>
  <c r="F76" i="3"/>
  <c r="GW76" i="3"/>
  <c r="GO76" i="3"/>
  <c r="GG76" i="3"/>
  <c r="FY76" i="3"/>
  <c r="FQ76" i="3"/>
  <c r="FI76" i="3"/>
  <c r="FA76" i="3"/>
  <c r="ES76" i="3"/>
  <c r="EK76" i="3"/>
  <c r="EC76" i="3"/>
  <c r="DU76" i="3"/>
  <c r="DM76" i="3"/>
  <c r="DE76" i="3"/>
  <c r="CW76" i="3"/>
  <c r="CO76" i="3"/>
  <c r="CG76" i="3"/>
  <c r="BY76" i="3"/>
  <c r="BQ76" i="3"/>
  <c r="BI76" i="3"/>
  <c r="BA76" i="3"/>
  <c r="AS76" i="3"/>
  <c r="AK76" i="3"/>
  <c r="AC76" i="3"/>
  <c r="U76" i="3"/>
  <c r="M76" i="3"/>
  <c r="E76" i="3"/>
  <c r="GV76" i="3"/>
  <c r="GN76" i="3"/>
  <c r="GF76" i="3"/>
  <c r="FX76" i="3"/>
  <c r="FP76" i="3"/>
  <c r="FH76" i="3"/>
  <c r="EZ76" i="3"/>
  <c r="ER76" i="3"/>
  <c r="EJ76" i="3"/>
  <c r="EB76" i="3"/>
  <c r="DT76" i="3"/>
  <c r="DL76" i="3"/>
  <c r="DD76" i="3"/>
  <c r="CV76" i="3"/>
  <c r="CN76" i="3"/>
  <c r="CF76" i="3"/>
  <c r="BX76" i="3"/>
  <c r="BP76" i="3"/>
  <c r="BH76" i="3"/>
  <c r="AZ76" i="3"/>
  <c r="AR76" i="3"/>
  <c r="AJ76" i="3"/>
  <c r="AB76" i="3"/>
  <c r="T76" i="3"/>
  <c r="L76" i="3"/>
  <c r="GM76" i="3"/>
  <c r="EA76" i="3"/>
  <c r="BO76" i="3"/>
  <c r="K76" i="3"/>
  <c r="GU76" i="3"/>
  <c r="GE76" i="3"/>
  <c r="DS76" i="3"/>
  <c r="BG76" i="3"/>
  <c r="I76" i="3"/>
  <c r="EI76" i="3"/>
  <c r="FW76" i="3"/>
  <c r="DK76" i="3"/>
  <c r="AY76" i="3"/>
  <c r="Q76" i="3"/>
  <c r="FO76" i="3"/>
  <c r="DC76" i="3"/>
  <c r="AQ76" i="3"/>
  <c r="FG76" i="3"/>
  <c r="CU76" i="3"/>
  <c r="AI76" i="3"/>
  <c r="BW76" i="3"/>
  <c r="EY76" i="3"/>
  <c r="CM76" i="3"/>
  <c r="AA76" i="3"/>
  <c r="EQ76" i="3"/>
  <c r="CE76" i="3"/>
  <c r="S76" i="3"/>
  <c r="GV97" i="3"/>
  <c r="GN97" i="3"/>
  <c r="GF97" i="3"/>
  <c r="FX97" i="3"/>
  <c r="FP97" i="3"/>
  <c r="FH97" i="3"/>
  <c r="EZ97" i="3"/>
  <c r="ER97" i="3"/>
  <c r="EJ97" i="3"/>
  <c r="EB97" i="3"/>
  <c r="DT97" i="3"/>
  <c r="DL97" i="3"/>
  <c r="DD97" i="3"/>
  <c r="CV97" i="3"/>
  <c r="CN97" i="3"/>
  <c r="CF97" i="3"/>
  <c r="BX97" i="3"/>
  <c r="BP97" i="3"/>
  <c r="BH97" i="3"/>
  <c r="AZ97" i="3"/>
  <c r="AR97" i="3"/>
  <c r="AJ97" i="3"/>
  <c r="AB97" i="3"/>
  <c r="T97" i="3"/>
  <c r="L97" i="3"/>
  <c r="GU97" i="3"/>
  <c r="GM97" i="3"/>
  <c r="GE97" i="3"/>
  <c r="FW97" i="3"/>
  <c r="FO97" i="3"/>
  <c r="FG97" i="3"/>
  <c r="EY97" i="3"/>
  <c r="EQ97" i="3"/>
  <c r="EI97" i="3"/>
  <c r="EA97" i="3"/>
  <c r="DS97" i="3"/>
  <c r="DK97" i="3"/>
  <c r="DC97" i="3"/>
  <c r="CU97" i="3"/>
  <c r="CM97" i="3"/>
  <c r="CE97" i="3"/>
  <c r="BW97" i="3"/>
  <c r="BO97" i="3"/>
  <c r="BG97" i="3"/>
  <c r="AY97" i="3"/>
  <c r="AQ97" i="3"/>
  <c r="AI97" i="3"/>
  <c r="AA97" i="3"/>
  <c r="S97" i="3"/>
  <c r="K97" i="3"/>
  <c r="GT97" i="3"/>
  <c r="GL97" i="3"/>
  <c r="GD97" i="3"/>
  <c r="FV97" i="3"/>
  <c r="FN97" i="3"/>
  <c r="FF97" i="3"/>
  <c r="EX97" i="3"/>
  <c r="EP97" i="3"/>
  <c r="EH97" i="3"/>
  <c r="DZ97" i="3"/>
  <c r="DR97" i="3"/>
  <c r="DJ97" i="3"/>
  <c r="DB97" i="3"/>
  <c r="CT97" i="3"/>
  <c r="CL97" i="3"/>
  <c r="CD97" i="3"/>
  <c r="BV97" i="3"/>
  <c r="BN97" i="3"/>
  <c r="BF97" i="3"/>
  <c r="AX97" i="3"/>
  <c r="AP97" i="3"/>
  <c r="AH97" i="3"/>
  <c r="Z97" i="3"/>
  <c r="R97" i="3"/>
  <c r="J97" i="3"/>
  <c r="GS97" i="3"/>
  <c r="GK97" i="3"/>
  <c r="GC97" i="3"/>
  <c r="FU97" i="3"/>
  <c r="FM97" i="3"/>
  <c r="FE97" i="3"/>
  <c r="EW97" i="3"/>
  <c r="EO97" i="3"/>
  <c r="EG97" i="3"/>
  <c r="DY97" i="3"/>
  <c r="DQ97" i="3"/>
  <c r="DI97" i="3"/>
  <c r="DA97" i="3"/>
  <c r="CS97" i="3"/>
  <c r="CK97" i="3"/>
  <c r="CC97" i="3"/>
  <c r="BU97" i="3"/>
  <c r="BM97" i="3"/>
  <c r="BE97" i="3"/>
  <c r="AW97" i="3"/>
  <c r="AO97" i="3"/>
  <c r="AG97" i="3"/>
  <c r="Y97" i="3"/>
  <c r="Q97" i="3"/>
  <c r="I97" i="3"/>
  <c r="GR97" i="3"/>
  <c r="GJ97" i="3"/>
  <c r="GB97" i="3"/>
  <c r="FT97" i="3"/>
  <c r="FL97" i="3"/>
  <c r="FD97" i="3"/>
  <c r="EV97" i="3"/>
  <c r="EN97" i="3"/>
  <c r="EF97" i="3"/>
  <c r="DX97" i="3"/>
  <c r="DP97" i="3"/>
  <c r="DH97" i="3"/>
  <c r="CZ97" i="3"/>
  <c r="CR97" i="3"/>
  <c r="CJ97" i="3"/>
  <c r="CB97" i="3"/>
  <c r="BT97" i="3"/>
  <c r="BL97" i="3"/>
  <c r="BD97" i="3"/>
  <c r="AV97" i="3"/>
  <c r="AN97" i="3"/>
  <c r="AF97" i="3"/>
  <c r="X97" i="3"/>
  <c r="P97" i="3"/>
  <c r="H97" i="3"/>
  <c r="GY97" i="3"/>
  <c r="GQ97" i="3"/>
  <c r="GI97" i="3"/>
  <c r="GA97" i="3"/>
  <c r="FS97" i="3"/>
  <c r="FK97" i="3"/>
  <c r="FC97" i="3"/>
  <c r="EU97" i="3"/>
  <c r="EM97" i="3"/>
  <c r="EE97" i="3"/>
  <c r="DW97" i="3"/>
  <c r="DO97" i="3"/>
  <c r="DG97" i="3"/>
  <c r="CY97" i="3"/>
  <c r="CQ97" i="3"/>
  <c r="CI97" i="3"/>
  <c r="CA97" i="3"/>
  <c r="BS97" i="3"/>
  <c r="BK97" i="3"/>
  <c r="BC97" i="3"/>
  <c r="AU97" i="3"/>
  <c r="AM97" i="3"/>
  <c r="AE97" i="3"/>
  <c r="W97" i="3"/>
  <c r="O97" i="3"/>
  <c r="G97" i="3"/>
  <c r="GX97" i="3"/>
  <c r="GP97" i="3"/>
  <c r="GH97" i="3"/>
  <c r="FZ97" i="3"/>
  <c r="FR97" i="3"/>
  <c r="FJ97" i="3"/>
  <c r="FB97" i="3"/>
  <c r="ET97" i="3"/>
  <c r="EL97" i="3"/>
  <c r="ED97" i="3"/>
  <c r="DV97" i="3"/>
  <c r="DN97" i="3"/>
  <c r="DF97" i="3"/>
  <c r="CX97" i="3"/>
  <c r="CP97" i="3"/>
  <c r="CH97" i="3"/>
  <c r="BZ97" i="3"/>
  <c r="BR97" i="3"/>
  <c r="BJ97" i="3"/>
  <c r="BB97" i="3"/>
  <c r="AT97" i="3"/>
  <c r="AL97" i="3"/>
  <c r="AD97" i="3"/>
  <c r="V97" i="3"/>
  <c r="N97" i="3"/>
  <c r="F97" i="3"/>
  <c r="ES97" i="3"/>
  <c r="CG97" i="3"/>
  <c r="U97" i="3"/>
  <c r="GW97" i="3"/>
  <c r="EK97" i="3"/>
  <c r="BY97" i="3"/>
  <c r="M97" i="3"/>
  <c r="GO97" i="3"/>
  <c r="EC97" i="3"/>
  <c r="BQ97" i="3"/>
  <c r="E97" i="3"/>
  <c r="GG97" i="3"/>
  <c r="DU97" i="3"/>
  <c r="BI97" i="3"/>
  <c r="FY97" i="3"/>
  <c r="DM97" i="3"/>
  <c r="BA97" i="3"/>
  <c r="FQ97" i="3"/>
  <c r="DE97" i="3"/>
  <c r="AS97" i="3"/>
  <c r="FI97" i="3"/>
  <c r="CW97" i="3"/>
  <c r="AK97" i="3"/>
  <c r="FA97" i="3"/>
  <c r="CO97" i="3"/>
  <c r="AC97" i="3"/>
  <c r="GT89" i="3"/>
  <c r="GL89" i="3"/>
  <c r="GD89" i="3"/>
  <c r="FV89" i="3"/>
  <c r="FN89" i="3"/>
  <c r="FF89" i="3"/>
  <c r="EX89" i="3"/>
  <c r="EP89" i="3"/>
  <c r="EH89" i="3"/>
  <c r="DZ89" i="3"/>
  <c r="DR89" i="3"/>
  <c r="DJ89" i="3"/>
  <c r="DB89" i="3"/>
  <c r="CT89" i="3"/>
  <c r="CL89" i="3"/>
  <c r="CD89" i="3"/>
  <c r="BV89" i="3"/>
  <c r="BN89" i="3"/>
  <c r="BF89" i="3"/>
  <c r="AX89" i="3"/>
  <c r="AP89" i="3"/>
  <c r="AH89" i="3"/>
  <c r="Z89" i="3"/>
  <c r="R89" i="3"/>
  <c r="J89" i="3"/>
  <c r="GS89" i="3"/>
  <c r="GK89" i="3"/>
  <c r="GC89" i="3"/>
  <c r="FU89" i="3"/>
  <c r="FM89" i="3"/>
  <c r="FE89" i="3"/>
  <c r="EW89" i="3"/>
  <c r="EO89" i="3"/>
  <c r="EG89" i="3"/>
  <c r="DY89" i="3"/>
  <c r="DQ89" i="3"/>
  <c r="DI89" i="3"/>
  <c r="DA89" i="3"/>
  <c r="CS89" i="3"/>
  <c r="CK89" i="3"/>
  <c r="CC89" i="3"/>
  <c r="BU89" i="3"/>
  <c r="BM89" i="3"/>
  <c r="BE89" i="3"/>
  <c r="AW89" i="3"/>
  <c r="AO89" i="3"/>
  <c r="AG89" i="3"/>
  <c r="Y89" i="3"/>
  <c r="Q89" i="3"/>
  <c r="I89" i="3"/>
  <c r="GR89" i="3"/>
  <c r="GJ89" i="3"/>
  <c r="GB89" i="3"/>
  <c r="FT89" i="3"/>
  <c r="FL89" i="3"/>
  <c r="FD89" i="3"/>
  <c r="EV89" i="3"/>
  <c r="EN89" i="3"/>
  <c r="EF89" i="3"/>
  <c r="DX89" i="3"/>
  <c r="DP89" i="3"/>
  <c r="DH89" i="3"/>
  <c r="CZ89" i="3"/>
  <c r="CR89" i="3"/>
  <c r="CJ89" i="3"/>
  <c r="CB89" i="3"/>
  <c r="BT89" i="3"/>
  <c r="BL89" i="3"/>
  <c r="BD89" i="3"/>
  <c r="AV89" i="3"/>
  <c r="AN89" i="3"/>
  <c r="AF89" i="3"/>
  <c r="X89" i="3"/>
  <c r="P89" i="3"/>
  <c r="H89" i="3"/>
  <c r="GY89" i="3"/>
  <c r="GQ89" i="3"/>
  <c r="GI89" i="3"/>
  <c r="GA89" i="3"/>
  <c r="FS89" i="3"/>
  <c r="FK89" i="3"/>
  <c r="FC89" i="3"/>
  <c r="EU89" i="3"/>
  <c r="EM89" i="3"/>
  <c r="EE89" i="3"/>
  <c r="DW89" i="3"/>
  <c r="DO89" i="3"/>
  <c r="DG89" i="3"/>
  <c r="CY89" i="3"/>
  <c r="CQ89" i="3"/>
  <c r="CI89" i="3"/>
  <c r="CA89" i="3"/>
  <c r="BS89" i="3"/>
  <c r="BK89" i="3"/>
  <c r="BC89" i="3"/>
  <c r="AU89" i="3"/>
  <c r="AM89" i="3"/>
  <c r="AE89" i="3"/>
  <c r="W89" i="3"/>
  <c r="O89" i="3"/>
  <c r="G89" i="3"/>
  <c r="GX89" i="3"/>
  <c r="GP89" i="3"/>
  <c r="GH89" i="3"/>
  <c r="FZ89" i="3"/>
  <c r="FR89" i="3"/>
  <c r="FJ89" i="3"/>
  <c r="FB89" i="3"/>
  <c r="ET89" i="3"/>
  <c r="EL89" i="3"/>
  <c r="ED89" i="3"/>
  <c r="DV89" i="3"/>
  <c r="DN89" i="3"/>
  <c r="DF89" i="3"/>
  <c r="CX89" i="3"/>
  <c r="CP89" i="3"/>
  <c r="CH89" i="3"/>
  <c r="BZ89" i="3"/>
  <c r="BR89" i="3"/>
  <c r="BJ89" i="3"/>
  <c r="BB89" i="3"/>
  <c r="AT89" i="3"/>
  <c r="AL89" i="3"/>
  <c r="AD89" i="3"/>
  <c r="V89" i="3"/>
  <c r="N89" i="3"/>
  <c r="F89" i="3"/>
  <c r="GW89" i="3"/>
  <c r="GO89" i="3"/>
  <c r="GG89" i="3"/>
  <c r="FY89" i="3"/>
  <c r="FQ89" i="3"/>
  <c r="FI89" i="3"/>
  <c r="FA89" i="3"/>
  <c r="ES89" i="3"/>
  <c r="EK89" i="3"/>
  <c r="EC89" i="3"/>
  <c r="DU89" i="3"/>
  <c r="DM89" i="3"/>
  <c r="DE89" i="3"/>
  <c r="CW89" i="3"/>
  <c r="CO89" i="3"/>
  <c r="CG89" i="3"/>
  <c r="BY89" i="3"/>
  <c r="BQ89" i="3"/>
  <c r="BI89" i="3"/>
  <c r="BA89" i="3"/>
  <c r="AS89" i="3"/>
  <c r="AK89" i="3"/>
  <c r="AC89" i="3"/>
  <c r="U89" i="3"/>
  <c r="M89" i="3"/>
  <c r="E89" i="3"/>
  <c r="GV89" i="3"/>
  <c r="GN89" i="3"/>
  <c r="GF89" i="3"/>
  <c r="FX89" i="3"/>
  <c r="FP89" i="3"/>
  <c r="FH89" i="3"/>
  <c r="EZ89" i="3"/>
  <c r="ER89" i="3"/>
  <c r="EJ89" i="3"/>
  <c r="EB89" i="3"/>
  <c r="DT89" i="3"/>
  <c r="DL89" i="3"/>
  <c r="DD89" i="3"/>
  <c r="CV89" i="3"/>
  <c r="CN89" i="3"/>
  <c r="CF89" i="3"/>
  <c r="BX89" i="3"/>
  <c r="BP89" i="3"/>
  <c r="BH89" i="3"/>
  <c r="AZ89" i="3"/>
  <c r="AR89" i="3"/>
  <c r="AJ89" i="3"/>
  <c r="AB89" i="3"/>
  <c r="T89" i="3"/>
  <c r="L89" i="3"/>
  <c r="GM89" i="3"/>
  <c r="EA89" i="3"/>
  <c r="BO89" i="3"/>
  <c r="GE89" i="3"/>
  <c r="DS89" i="3"/>
  <c r="BG89" i="3"/>
  <c r="FW89" i="3"/>
  <c r="DK89" i="3"/>
  <c r="AY89" i="3"/>
  <c r="FO89" i="3"/>
  <c r="DC89" i="3"/>
  <c r="AQ89" i="3"/>
  <c r="FG89" i="3"/>
  <c r="CU89" i="3"/>
  <c r="AI89" i="3"/>
  <c r="EY89" i="3"/>
  <c r="CM89" i="3"/>
  <c r="AA89" i="3"/>
  <c r="EQ89" i="3"/>
  <c r="CE89" i="3"/>
  <c r="S89" i="3"/>
  <c r="GU89" i="3"/>
  <c r="EI89" i="3"/>
  <c r="BW89" i="3"/>
  <c r="K89" i="3"/>
  <c r="GT102" i="3"/>
  <c r="GL102" i="3"/>
  <c r="GD102" i="3"/>
  <c r="FV102" i="3"/>
  <c r="FN102" i="3"/>
  <c r="FF102" i="3"/>
  <c r="EX102" i="3"/>
  <c r="EP102" i="3"/>
  <c r="EH102" i="3"/>
  <c r="DZ102" i="3"/>
  <c r="DR102" i="3"/>
  <c r="DJ102" i="3"/>
  <c r="DB102" i="3"/>
  <c r="CT102" i="3"/>
  <c r="CL102" i="3"/>
  <c r="CD102" i="3"/>
  <c r="BV102" i="3"/>
  <c r="BN102" i="3"/>
  <c r="BF102" i="3"/>
  <c r="AX102" i="3"/>
  <c r="AP102" i="3"/>
  <c r="AH102" i="3"/>
  <c r="Z102" i="3"/>
  <c r="R102" i="3"/>
  <c r="J102" i="3"/>
  <c r="GS102" i="3"/>
  <c r="GK102" i="3"/>
  <c r="GC102" i="3"/>
  <c r="FU102" i="3"/>
  <c r="FM102" i="3"/>
  <c r="FE102" i="3"/>
  <c r="EW102" i="3"/>
  <c r="EO102" i="3"/>
  <c r="EG102" i="3"/>
  <c r="DY102" i="3"/>
  <c r="DQ102" i="3"/>
  <c r="DI102" i="3"/>
  <c r="DA102" i="3"/>
  <c r="CS102" i="3"/>
  <c r="CK102" i="3"/>
  <c r="CC102" i="3"/>
  <c r="BU102" i="3"/>
  <c r="BM102" i="3"/>
  <c r="BE102" i="3"/>
  <c r="AW102" i="3"/>
  <c r="AO102" i="3"/>
  <c r="AG102" i="3"/>
  <c r="Y102" i="3"/>
  <c r="Q102" i="3"/>
  <c r="I102" i="3"/>
  <c r="GR102" i="3"/>
  <c r="GJ102" i="3"/>
  <c r="GB102" i="3"/>
  <c r="FT102" i="3"/>
  <c r="FL102" i="3"/>
  <c r="FD102" i="3"/>
  <c r="EV102" i="3"/>
  <c r="EN102" i="3"/>
  <c r="EF102" i="3"/>
  <c r="DX102" i="3"/>
  <c r="DP102" i="3"/>
  <c r="DH102" i="3"/>
  <c r="CZ102" i="3"/>
  <c r="CR102" i="3"/>
  <c r="CJ102" i="3"/>
  <c r="CB102" i="3"/>
  <c r="BT102" i="3"/>
  <c r="BL102" i="3"/>
  <c r="BD102" i="3"/>
  <c r="AV102" i="3"/>
  <c r="AN102" i="3"/>
  <c r="AF102" i="3"/>
  <c r="X102" i="3"/>
  <c r="P102" i="3"/>
  <c r="H102" i="3"/>
  <c r="GY102" i="3"/>
  <c r="GQ102" i="3"/>
  <c r="GI102" i="3"/>
  <c r="GA102" i="3"/>
  <c r="FS102" i="3"/>
  <c r="FK102" i="3"/>
  <c r="FC102" i="3"/>
  <c r="EU102" i="3"/>
  <c r="EM102" i="3"/>
  <c r="EE102" i="3"/>
  <c r="DW102" i="3"/>
  <c r="DO102" i="3"/>
  <c r="DG102" i="3"/>
  <c r="CY102" i="3"/>
  <c r="CQ102" i="3"/>
  <c r="CI102" i="3"/>
  <c r="CA102" i="3"/>
  <c r="BS102" i="3"/>
  <c r="BK102" i="3"/>
  <c r="BC102" i="3"/>
  <c r="AU102" i="3"/>
  <c r="AM102" i="3"/>
  <c r="AE102" i="3"/>
  <c r="W102" i="3"/>
  <c r="O102" i="3"/>
  <c r="G102" i="3"/>
  <c r="GX102" i="3"/>
  <c r="GP102" i="3"/>
  <c r="GH102" i="3"/>
  <c r="FZ102" i="3"/>
  <c r="FR102" i="3"/>
  <c r="FJ102" i="3"/>
  <c r="FB102" i="3"/>
  <c r="ET102" i="3"/>
  <c r="EL102" i="3"/>
  <c r="ED102" i="3"/>
  <c r="DV102" i="3"/>
  <c r="DN102" i="3"/>
  <c r="DF102" i="3"/>
  <c r="CX102" i="3"/>
  <c r="CP102" i="3"/>
  <c r="CH102" i="3"/>
  <c r="BZ102" i="3"/>
  <c r="BR102" i="3"/>
  <c r="BJ102" i="3"/>
  <c r="BB102" i="3"/>
  <c r="AT102" i="3"/>
  <c r="AL102" i="3"/>
  <c r="AD102" i="3"/>
  <c r="V102" i="3"/>
  <c r="N102" i="3"/>
  <c r="F102" i="3"/>
  <c r="GW102" i="3"/>
  <c r="GO102" i="3"/>
  <c r="GG102" i="3"/>
  <c r="FY102" i="3"/>
  <c r="FQ102" i="3"/>
  <c r="FI102" i="3"/>
  <c r="FA102" i="3"/>
  <c r="ES102" i="3"/>
  <c r="EK102" i="3"/>
  <c r="EC102" i="3"/>
  <c r="DU102" i="3"/>
  <c r="DM102" i="3"/>
  <c r="DE102" i="3"/>
  <c r="CW102" i="3"/>
  <c r="CO102" i="3"/>
  <c r="CG102" i="3"/>
  <c r="BY102" i="3"/>
  <c r="BQ102" i="3"/>
  <c r="BI102" i="3"/>
  <c r="BA102" i="3"/>
  <c r="AS102" i="3"/>
  <c r="AK102" i="3"/>
  <c r="AC102" i="3"/>
  <c r="U102" i="3"/>
  <c r="M102" i="3"/>
  <c r="E102" i="3"/>
  <c r="GV102" i="3"/>
  <c r="GN102" i="3"/>
  <c r="GF102" i="3"/>
  <c r="FX102" i="3"/>
  <c r="FP102" i="3"/>
  <c r="FH102" i="3"/>
  <c r="EZ102" i="3"/>
  <c r="ER102" i="3"/>
  <c r="EJ102" i="3"/>
  <c r="EB102" i="3"/>
  <c r="DT102" i="3"/>
  <c r="DL102" i="3"/>
  <c r="DD102" i="3"/>
  <c r="CV102" i="3"/>
  <c r="CN102" i="3"/>
  <c r="CF102" i="3"/>
  <c r="BX102" i="3"/>
  <c r="BP102" i="3"/>
  <c r="BH102" i="3"/>
  <c r="AZ102" i="3"/>
  <c r="AR102" i="3"/>
  <c r="AJ102" i="3"/>
  <c r="AB102" i="3"/>
  <c r="T102" i="3"/>
  <c r="L102" i="3"/>
  <c r="GM102" i="3"/>
  <c r="EA102" i="3"/>
  <c r="BO102" i="3"/>
  <c r="GE102" i="3"/>
  <c r="DS102" i="3"/>
  <c r="BG102" i="3"/>
  <c r="FW102" i="3"/>
  <c r="DK102" i="3"/>
  <c r="AY102" i="3"/>
  <c r="FO102" i="3"/>
  <c r="DC102" i="3"/>
  <c r="AQ102" i="3"/>
  <c r="FG102" i="3"/>
  <c r="CU102" i="3"/>
  <c r="AI102" i="3"/>
  <c r="EY102" i="3"/>
  <c r="CM102" i="3"/>
  <c r="AA102" i="3"/>
  <c r="EQ102" i="3"/>
  <c r="CE102" i="3"/>
  <c r="S102" i="3"/>
  <c r="BW102" i="3"/>
  <c r="K102" i="3"/>
  <c r="GU102" i="3"/>
  <c r="EI102" i="3"/>
  <c r="GW94" i="3"/>
  <c r="GO94" i="3"/>
  <c r="GG94" i="3"/>
  <c r="FY94" i="3"/>
  <c r="FQ94" i="3"/>
  <c r="FI94" i="3"/>
  <c r="FA94" i="3"/>
  <c r="ES94" i="3"/>
  <c r="EK94" i="3"/>
  <c r="EC94" i="3"/>
  <c r="DU94" i="3"/>
  <c r="DM94" i="3"/>
  <c r="DE94" i="3"/>
  <c r="CW94" i="3"/>
  <c r="CO94" i="3"/>
  <c r="CG94" i="3"/>
  <c r="BY94" i="3"/>
  <c r="BQ94" i="3"/>
  <c r="BI94" i="3"/>
  <c r="BA94" i="3"/>
  <c r="AS94" i="3"/>
  <c r="AK94" i="3"/>
  <c r="AC94" i="3"/>
  <c r="U94" i="3"/>
  <c r="M94" i="3"/>
  <c r="E94" i="3"/>
  <c r="GV94" i="3"/>
  <c r="GN94" i="3"/>
  <c r="GF94" i="3"/>
  <c r="FX94" i="3"/>
  <c r="FP94" i="3"/>
  <c r="FH94" i="3"/>
  <c r="EZ94" i="3"/>
  <c r="ER94" i="3"/>
  <c r="EJ94" i="3"/>
  <c r="EB94" i="3"/>
  <c r="DT94" i="3"/>
  <c r="DL94" i="3"/>
  <c r="DD94" i="3"/>
  <c r="CV94" i="3"/>
  <c r="CN94" i="3"/>
  <c r="CF94" i="3"/>
  <c r="BX94" i="3"/>
  <c r="BP94" i="3"/>
  <c r="BH94" i="3"/>
  <c r="AZ94" i="3"/>
  <c r="AR94" i="3"/>
  <c r="AJ94" i="3"/>
  <c r="AB94" i="3"/>
  <c r="T94" i="3"/>
  <c r="L94" i="3"/>
  <c r="GU94" i="3"/>
  <c r="GM94" i="3"/>
  <c r="GE94" i="3"/>
  <c r="FW94" i="3"/>
  <c r="FO94" i="3"/>
  <c r="FG94" i="3"/>
  <c r="EY94" i="3"/>
  <c r="EQ94" i="3"/>
  <c r="EI94" i="3"/>
  <c r="EA94" i="3"/>
  <c r="DS94" i="3"/>
  <c r="DK94" i="3"/>
  <c r="DC94" i="3"/>
  <c r="CU94" i="3"/>
  <c r="CM94" i="3"/>
  <c r="CE94" i="3"/>
  <c r="BW94" i="3"/>
  <c r="BO94" i="3"/>
  <c r="BG94" i="3"/>
  <c r="AY94" i="3"/>
  <c r="AQ94" i="3"/>
  <c r="AI94" i="3"/>
  <c r="AA94" i="3"/>
  <c r="S94" i="3"/>
  <c r="K94" i="3"/>
  <c r="GT94" i="3"/>
  <c r="GL94" i="3"/>
  <c r="GD94" i="3"/>
  <c r="FV94" i="3"/>
  <c r="FN94" i="3"/>
  <c r="FF94" i="3"/>
  <c r="EX94" i="3"/>
  <c r="EP94" i="3"/>
  <c r="EH94" i="3"/>
  <c r="DZ94" i="3"/>
  <c r="DR94" i="3"/>
  <c r="DJ94" i="3"/>
  <c r="DB94" i="3"/>
  <c r="CT94" i="3"/>
  <c r="CL94" i="3"/>
  <c r="CD94" i="3"/>
  <c r="BV94" i="3"/>
  <c r="BN94" i="3"/>
  <c r="BF94" i="3"/>
  <c r="AX94" i="3"/>
  <c r="AP94" i="3"/>
  <c r="AH94" i="3"/>
  <c r="Z94" i="3"/>
  <c r="R94" i="3"/>
  <c r="J94" i="3"/>
  <c r="GS94" i="3"/>
  <c r="GK94" i="3"/>
  <c r="GC94" i="3"/>
  <c r="FU94" i="3"/>
  <c r="FM94" i="3"/>
  <c r="FE94" i="3"/>
  <c r="EW94" i="3"/>
  <c r="EO94" i="3"/>
  <c r="EG94" i="3"/>
  <c r="DY94" i="3"/>
  <c r="DQ94" i="3"/>
  <c r="DI94" i="3"/>
  <c r="DA94" i="3"/>
  <c r="CS94" i="3"/>
  <c r="CK94" i="3"/>
  <c r="CC94" i="3"/>
  <c r="BU94" i="3"/>
  <c r="BM94" i="3"/>
  <c r="BE94" i="3"/>
  <c r="AW94" i="3"/>
  <c r="AO94" i="3"/>
  <c r="AG94" i="3"/>
  <c r="Y94" i="3"/>
  <c r="Q94" i="3"/>
  <c r="I94" i="3"/>
  <c r="GR94" i="3"/>
  <c r="GJ94" i="3"/>
  <c r="GB94" i="3"/>
  <c r="FT94" i="3"/>
  <c r="FL94" i="3"/>
  <c r="FD94" i="3"/>
  <c r="EV94" i="3"/>
  <c r="EN94" i="3"/>
  <c r="EF94" i="3"/>
  <c r="DX94" i="3"/>
  <c r="DP94" i="3"/>
  <c r="DH94" i="3"/>
  <c r="CZ94" i="3"/>
  <c r="CR94" i="3"/>
  <c r="CJ94" i="3"/>
  <c r="CB94" i="3"/>
  <c r="BT94" i="3"/>
  <c r="BL94" i="3"/>
  <c r="BD94" i="3"/>
  <c r="AV94" i="3"/>
  <c r="AN94" i="3"/>
  <c r="AF94" i="3"/>
  <c r="X94" i="3"/>
  <c r="P94" i="3"/>
  <c r="H94" i="3"/>
  <c r="GY94" i="3"/>
  <c r="GQ94" i="3"/>
  <c r="GI94" i="3"/>
  <c r="GA94" i="3"/>
  <c r="FS94" i="3"/>
  <c r="FK94" i="3"/>
  <c r="FC94" i="3"/>
  <c r="EU94" i="3"/>
  <c r="EM94" i="3"/>
  <c r="EE94" i="3"/>
  <c r="DW94" i="3"/>
  <c r="DO94" i="3"/>
  <c r="DG94" i="3"/>
  <c r="CY94" i="3"/>
  <c r="CQ94" i="3"/>
  <c r="CI94" i="3"/>
  <c r="CA94" i="3"/>
  <c r="BS94" i="3"/>
  <c r="BK94" i="3"/>
  <c r="BC94" i="3"/>
  <c r="AU94" i="3"/>
  <c r="AM94" i="3"/>
  <c r="AE94" i="3"/>
  <c r="W94" i="3"/>
  <c r="O94" i="3"/>
  <c r="G94" i="3"/>
  <c r="FZ94" i="3"/>
  <c r="DN94" i="3"/>
  <c r="BB94" i="3"/>
  <c r="FR94" i="3"/>
  <c r="DF94" i="3"/>
  <c r="AT94" i="3"/>
  <c r="FJ94" i="3"/>
  <c r="CX94" i="3"/>
  <c r="AL94" i="3"/>
  <c r="FB94" i="3"/>
  <c r="CP94" i="3"/>
  <c r="AD94" i="3"/>
  <c r="ET94" i="3"/>
  <c r="CH94" i="3"/>
  <c r="V94" i="3"/>
  <c r="GX94" i="3"/>
  <c r="EL94" i="3"/>
  <c r="BZ94" i="3"/>
  <c r="N94" i="3"/>
  <c r="GP94" i="3"/>
  <c r="ED94" i="3"/>
  <c r="BR94" i="3"/>
  <c r="F94" i="3"/>
  <c r="GH94" i="3"/>
  <c r="DV94" i="3"/>
  <c r="BJ94" i="3"/>
  <c r="GX86" i="3"/>
  <c r="GP86" i="3"/>
  <c r="GH86" i="3"/>
  <c r="FZ86" i="3"/>
  <c r="FR86" i="3"/>
  <c r="FJ86" i="3"/>
  <c r="FB86" i="3"/>
  <c r="ET86" i="3"/>
  <c r="EL86" i="3"/>
  <c r="ED86" i="3"/>
  <c r="DV86" i="3"/>
  <c r="DN86" i="3"/>
  <c r="DF86" i="3"/>
  <c r="CX86" i="3"/>
  <c r="CP86" i="3"/>
  <c r="CH86" i="3"/>
  <c r="BZ86" i="3"/>
  <c r="BR86" i="3"/>
  <c r="BJ86" i="3"/>
  <c r="BB86" i="3"/>
  <c r="AT86" i="3"/>
  <c r="AL86" i="3"/>
  <c r="AD86" i="3"/>
  <c r="V86" i="3"/>
  <c r="N86" i="3"/>
  <c r="F86" i="3"/>
  <c r="GW86" i="3"/>
  <c r="GO86" i="3"/>
  <c r="GG86" i="3"/>
  <c r="FY86" i="3"/>
  <c r="FQ86" i="3"/>
  <c r="FI86" i="3"/>
  <c r="FA86" i="3"/>
  <c r="ES86" i="3"/>
  <c r="EK86" i="3"/>
  <c r="EC86" i="3"/>
  <c r="DU86" i="3"/>
  <c r="DM86" i="3"/>
  <c r="DE86" i="3"/>
  <c r="CW86" i="3"/>
  <c r="CO86" i="3"/>
  <c r="CG86" i="3"/>
  <c r="BY86" i="3"/>
  <c r="BQ86" i="3"/>
  <c r="BI86" i="3"/>
  <c r="BA86" i="3"/>
  <c r="AS86" i="3"/>
  <c r="AK86" i="3"/>
  <c r="AC86" i="3"/>
  <c r="U86" i="3"/>
  <c r="M86" i="3"/>
  <c r="E86" i="3"/>
  <c r="GV86" i="3"/>
  <c r="GN86" i="3"/>
  <c r="GF86" i="3"/>
  <c r="FX86" i="3"/>
  <c r="FP86" i="3"/>
  <c r="FH86" i="3"/>
  <c r="EZ86" i="3"/>
  <c r="ER86" i="3"/>
  <c r="EJ86" i="3"/>
  <c r="EB86" i="3"/>
  <c r="DT86" i="3"/>
  <c r="DL86" i="3"/>
  <c r="DD86" i="3"/>
  <c r="CV86" i="3"/>
  <c r="CN86" i="3"/>
  <c r="CF86" i="3"/>
  <c r="BX86" i="3"/>
  <c r="BP86" i="3"/>
  <c r="BH86" i="3"/>
  <c r="AZ86" i="3"/>
  <c r="AR86" i="3"/>
  <c r="AJ86" i="3"/>
  <c r="AB86" i="3"/>
  <c r="T86" i="3"/>
  <c r="L86" i="3"/>
  <c r="GU86" i="3"/>
  <c r="GM86" i="3"/>
  <c r="GE86" i="3"/>
  <c r="FW86" i="3"/>
  <c r="FO86" i="3"/>
  <c r="FG86" i="3"/>
  <c r="EY86" i="3"/>
  <c r="EQ86" i="3"/>
  <c r="EI86" i="3"/>
  <c r="EA86" i="3"/>
  <c r="DS86" i="3"/>
  <c r="DK86" i="3"/>
  <c r="DC86" i="3"/>
  <c r="CU86" i="3"/>
  <c r="CM86" i="3"/>
  <c r="CE86" i="3"/>
  <c r="BW86" i="3"/>
  <c r="BO86" i="3"/>
  <c r="BG86" i="3"/>
  <c r="AY86" i="3"/>
  <c r="AQ86" i="3"/>
  <c r="AI86" i="3"/>
  <c r="AA86" i="3"/>
  <c r="S86" i="3"/>
  <c r="K86" i="3"/>
  <c r="GT86" i="3"/>
  <c r="GL86" i="3"/>
  <c r="GD86" i="3"/>
  <c r="FV86" i="3"/>
  <c r="FN86" i="3"/>
  <c r="FF86" i="3"/>
  <c r="EX86" i="3"/>
  <c r="EP86" i="3"/>
  <c r="EH86" i="3"/>
  <c r="DZ86" i="3"/>
  <c r="DR86" i="3"/>
  <c r="DJ86" i="3"/>
  <c r="DB86" i="3"/>
  <c r="CT86" i="3"/>
  <c r="CL86" i="3"/>
  <c r="CD86" i="3"/>
  <c r="BV86" i="3"/>
  <c r="BN86" i="3"/>
  <c r="BF86" i="3"/>
  <c r="AX86" i="3"/>
  <c r="AP86" i="3"/>
  <c r="AH86" i="3"/>
  <c r="Z86" i="3"/>
  <c r="R86" i="3"/>
  <c r="J86" i="3"/>
  <c r="GS86" i="3"/>
  <c r="GK86" i="3"/>
  <c r="GC86" i="3"/>
  <c r="FU86" i="3"/>
  <c r="FM86" i="3"/>
  <c r="FE86" i="3"/>
  <c r="EW86" i="3"/>
  <c r="EO86" i="3"/>
  <c r="EG86" i="3"/>
  <c r="DY86" i="3"/>
  <c r="DQ86" i="3"/>
  <c r="DI86" i="3"/>
  <c r="DA86" i="3"/>
  <c r="CS86" i="3"/>
  <c r="CK86" i="3"/>
  <c r="CC86" i="3"/>
  <c r="BU86" i="3"/>
  <c r="BM86" i="3"/>
  <c r="BE86" i="3"/>
  <c r="AW86" i="3"/>
  <c r="AO86" i="3"/>
  <c r="AG86" i="3"/>
  <c r="Y86" i="3"/>
  <c r="Q86" i="3"/>
  <c r="I86" i="3"/>
  <c r="GR86" i="3"/>
  <c r="GJ86" i="3"/>
  <c r="GB86" i="3"/>
  <c r="FT86" i="3"/>
  <c r="FL86" i="3"/>
  <c r="FD86" i="3"/>
  <c r="EV86" i="3"/>
  <c r="EN86" i="3"/>
  <c r="EF86" i="3"/>
  <c r="DX86" i="3"/>
  <c r="DP86" i="3"/>
  <c r="DH86" i="3"/>
  <c r="CZ86" i="3"/>
  <c r="CR86" i="3"/>
  <c r="CJ86" i="3"/>
  <c r="CB86" i="3"/>
  <c r="BT86" i="3"/>
  <c r="BL86" i="3"/>
  <c r="BD86" i="3"/>
  <c r="AV86" i="3"/>
  <c r="AN86" i="3"/>
  <c r="AF86" i="3"/>
  <c r="X86" i="3"/>
  <c r="P86" i="3"/>
  <c r="H86" i="3"/>
  <c r="GI86" i="3"/>
  <c r="DW86" i="3"/>
  <c r="BK86" i="3"/>
  <c r="GA86" i="3"/>
  <c r="DO86" i="3"/>
  <c r="BC86" i="3"/>
  <c r="FS86" i="3"/>
  <c r="DG86" i="3"/>
  <c r="AU86" i="3"/>
  <c r="FK86" i="3"/>
  <c r="CY86" i="3"/>
  <c r="AM86" i="3"/>
  <c r="FC86" i="3"/>
  <c r="CQ86" i="3"/>
  <c r="AE86" i="3"/>
  <c r="EU86" i="3"/>
  <c r="CI86" i="3"/>
  <c r="W86" i="3"/>
  <c r="GY86" i="3"/>
  <c r="EM86" i="3"/>
  <c r="CA86" i="3"/>
  <c r="O86" i="3"/>
  <c r="GQ86" i="3"/>
  <c r="EE86" i="3"/>
  <c r="BS86" i="3"/>
  <c r="G86" i="3"/>
  <c r="GV78" i="3"/>
  <c r="GN78" i="3"/>
  <c r="GF78" i="3"/>
  <c r="FX78" i="3"/>
  <c r="FP78" i="3"/>
  <c r="FH78" i="3"/>
  <c r="EZ78" i="3"/>
  <c r="ER78" i="3"/>
  <c r="EJ78" i="3"/>
  <c r="EB78" i="3"/>
  <c r="DT78" i="3"/>
  <c r="DL78" i="3"/>
  <c r="DD78" i="3"/>
  <c r="CV78" i="3"/>
  <c r="CN78" i="3"/>
  <c r="CF78" i="3"/>
  <c r="BX78" i="3"/>
  <c r="BP78" i="3"/>
  <c r="BH78" i="3"/>
  <c r="AZ78" i="3"/>
  <c r="AR78" i="3"/>
  <c r="AJ78" i="3"/>
  <c r="AB78" i="3"/>
  <c r="T78" i="3"/>
  <c r="L78" i="3"/>
  <c r="GU78" i="3"/>
  <c r="GM78" i="3"/>
  <c r="GE78" i="3"/>
  <c r="FW78" i="3"/>
  <c r="FO78" i="3"/>
  <c r="FG78" i="3"/>
  <c r="EY78" i="3"/>
  <c r="EQ78" i="3"/>
  <c r="EI78" i="3"/>
  <c r="EA78" i="3"/>
  <c r="DS78" i="3"/>
  <c r="DK78" i="3"/>
  <c r="DC78" i="3"/>
  <c r="CU78" i="3"/>
  <c r="CM78" i="3"/>
  <c r="CE78" i="3"/>
  <c r="BW78" i="3"/>
  <c r="BO78" i="3"/>
  <c r="BG78" i="3"/>
  <c r="AY78" i="3"/>
  <c r="AQ78" i="3"/>
  <c r="AI78" i="3"/>
  <c r="AA78" i="3"/>
  <c r="S78" i="3"/>
  <c r="K78" i="3"/>
  <c r="GT78" i="3"/>
  <c r="GL78" i="3"/>
  <c r="GD78" i="3"/>
  <c r="FV78" i="3"/>
  <c r="FN78" i="3"/>
  <c r="FF78" i="3"/>
  <c r="EX78" i="3"/>
  <c r="EP78" i="3"/>
  <c r="EH78" i="3"/>
  <c r="DZ78" i="3"/>
  <c r="DR78" i="3"/>
  <c r="DJ78" i="3"/>
  <c r="DB78" i="3"/>
  <c r="CT78" i="3"/>
  <c r="CL78" i="3"/>
  <c r="CD78" i="3"/>
  <c r="BV78" i="3"/>
  <c r="BN78" i="3"/>
  <c r="BF78" i="3"/>
  <c r="AX78" i="3"/>
  <c r="AP78" i="3"/>
  <c r="AH78" i="3"/>
  <c r="Z78" i="3"/>
  <c r="R78" i="3"/>
  <c r="J78" i="3"/>
  <c r="GS78" i="3"/>
  <c r="GK78" i="3"/>
  <c r="GC78" i="3"/>
  <c r="FU78" i="3"/>
  <c r="FM78" i="3"/>
  <c r="FE78" i="3"/>
  <c r="EW78" i="3"/>
  <c r="EO78" i="3"/>
  <c r="EG78" i="3"/>
  <c r="DY78" i="3"/>
  <c r="DQ78" i="3"/>
  <c r="DI78" i="3"/>
  <c r="DA78" i="3"/>
  <c r="CS78" i="3"/>
  <c r="CK78" i="3"/>
  <c r="CC78" i="3"/>
  <c r="BU78" i="3"/>
  <c r="BM78" i="3"/>
  <c r="BE78" i="3"/>
  <c r="AW78" i="3"/>
  <c r="AO78" i="3"/>
  <c r="AG78" i="3"/>
  <c r="Y78" i="3"/>
  <c r="Q78" i="3"/>
  <c r="I78" i="3"/>
  <c r="GR78" i="3"/>
  <c r="GJ78" i="3"/>
  <c r="GB78" i="3"/>
  <c r="FT78" i="3"/>
  <c r="FL78" i="3"/>
  <c r="FD78" i="3"/>
  <c r="EV78" i="3"/>
  <c r="EN78" i="3"/>
  <c r="EF78" i="3"/>
  <c r="DX78" i="3"/>
  <c r="DP78" i="3"/>
  <c r="DH78" i="3"/>
  <c r="CZ78" i="3"/>
  <c r="CR78" i="3"/>
  <c r="CJ78" i="3"/>
  <c r="CB78" i="3"/>
  <c r="BT78" i="3"/>
  <c r="BL78" i="3"/>
  <c r="BD78" i="3"/>
  <c r="AV78" i="3"/>
  <c r="AN78" i="3"/>
  <c r="AF78" i="3"/>
  <c r="X78" i="3"/>
  <c r="P78" i="3"/>
  <c r="H78" i="3"/>
  <c r="GY78" i="3"/>
  <c r="GQ78" i="3"/>
  <c r="GI78" i="3"/>
  <c r="GA78" i="3"/>
  <c r="FS78" i="3"/>
  <c r="FK78" i="3"/>
  <c r="FC78" i="3"/>
  <c r="EU78" i="3"/>
  <c r="EM78" i="3"/>
  <c r="EE78" i="3"/>
  <c r="DW78" i="3"/>
  <c r="DO78" i="3"/>
  <c r="DG78" i="3"/>
  <c r="CY78" i="3"/>
  <c r="CQ78" i="3"/>
  <c r="CI78" i="3"/>
  <c r="CA78" i="3"/>
  <c r="BS78" i="3"/>
  <c r="BK78" i="3"/>
  <c r="BC78" i="3"/>
  <c r="AU78" i="3"/>
  <c r="AM78" i="3"/>
  <c r="AE78" i="3"/>
  <c r="W78" i="3"/>
  <c r="O78" i="3"/>
  <c r="G78" i="3"/>
  <c r="GX78" i="3"/>
  <c r="GP78" i="3"/>
  <c r="GH78" i="3"/>
  <c r="FZ78" i="3"/>
  <c r="FR78" i="3"/>
  <c r="FJ78" i="3"/>
  <c r="FB78" i="3"/>
  <c r="ET78" i="3"/>
  <c r="EL78" i="3"/>
  <c r="ED78" i="3"/>
  <c r="DV78" i="3"/>
  <c r="DN78" i="3"/>
  <c r="DF78" i="3"/>
  <c r="CX78" i="3"/>
  <c r="CP78" i="3"/>
  <c r="CH78" i="3"/>
  <c r="BZ78" i="3"/>
  <c r="BR78" i="3"/>
  <c r="BJ78" i="3"/>
  <c r="BB78" i="3"/>
  <c r="AT78" i="3"/>
  <c r="AL78" i="3"/>
  <c r="AD78" i="3"/>
  <c r="V78" i="3"/>
  <c r="N78" i="3"/>
  <c r="F78" i="3"/>
  <c r="FQ78" i="3"/>
  <c r="DE78" i="3"/>
  <c r="AS78" i="3"/>
  <c r="DM78" i="3"/>
  <c r="FI78" i="3"/>
  <c r="CW78" i="3"/>
  <c r="AK78" i="3"/>
  <c r="FA78" i="3"/>
  <c r="CO78" i="3"/>
  <c r="AC78" i="3"/>
  <c r="BA78" i="3"/>
  <c r="ES78" i="3"/>
  <c r="CG78" i="3"/>
  <c r="U78" i="3"/>
  <c r="GW78" i="3"/>
  <c r="EK78" i="3"/>
  <c r="BY78" i="3"/>
  <c r="M78" i="3"/>
  <c r="GO78" i="3"/>
  <c r="EC78" i="3"/>
  <c r="BQ78" i="3"/>
  <c r="E78" i="3"/>
  <c r="GG78" i="3"/>
  <c r="DU78" i="3"/>
  <c r="BI78" i="3"/>
  <c r="FY78" i="3"/>
  <c r="GS72" i="3"/>
  <c r="GK72" i="3"/>
  <c r="GC72" i="3"/>
  <c r="FU72" i="3"/>
  <c r="FM72" i="3"/>
  <c r="FE72" i="3"/>
  <c r="EW72" i="3"/>
  <c r="EO72" i="3"/>
  <c r="EG72" i="3"/>
  <c r="DY72" i="3"/>
  <c r="DQ72" i="3"/>
  <c r="DI72" i="3"/>
  <c r="DA72" i="3"/>
  <c r="CS72" i="3"/>
  <c r="CK72" i="3"/>
  <c r="CC72" i="3"/>
  <c r="BU72" i="3"/>
  <c r="BM72" i="3"/>
  <c r="BE72" i="3"/>
  <c r="AW72" i="3"/>
  <c r="AO72" i="3"/>
  <c r="AG72" i="3"/>
  <c r="Y72" i="3"/>
  <c r="Q72" i="3"/>
  <c r="I72" i="3"/>
  <c r="EP72" i="3"/>
  <c r="CL72" i="3"/>
  <c r="AH72" i="3"/>
  <c r="GR72" i="3"/>
  <c r="GJ72" i="3"/>
  <c r="GB72" i="3"/>
  <c r="FT72" i="3"/>
  <c r="FL72" i="3"/>
  <c r="FD72" i="3"/>
  <c r="EV72" i="3"/>
  <c r="EN72" i="3"/>
  <c r="EF72" i="3"/>
  <c r="DX72" i="3"/>
  <c r="DP72" i="3"/>
  <c r="DH72" i="3"/>
  <c r="CZ72" i="3"/>
  <c r="CR72" i="3"/>
  <c r="CJ72" i="3"/>
  <c r="CB72" i="3"/>
  <c r="BT72" i="3"/>
  <c r="BL72" i="3"/>
  <c r="BD72" i="3"/>
  <c r="AV72" i="3"/>
  <c r="AN72" i="3"/>
  <c r="AF72" i="3"/>
  <c r="X72" i="3"/>
  <c r="P72" i="3"/>
  <c r="H72" i="3"/>
  <c r="FN72" i="3"/>
  <c r="DZ72" i="3"/>
  <c r="BV72" i="3"/>
  <c r="R72" i="3"/>
  <c r="GY72" i="3"/>
  <c r="GQ72" i="3"/>
  <c r="GI72" i="3"/>
  <c r="GA72" i="3"/>
  <c r="FS72" i="3"/>
  <c r="FK72" i="3"/>
  <c r="FC72" i="3"/>
  <c r="EU72" i="3"/>
  <c r="EM72" i="3"/>
  <c r="EE72" i="3"/>
  <c r="DW72" i="3"/>
  <c r="DO72" i="3"/>
  <c r="DG72" i="3"/>
  <c r="CY72" i="3"/>
  <c r="CQ72" i="3"/>
  <c r="CI72" i="3"/>
  <c r="CA72" i="3"/>
  <c r="BS72" i="3"/>
  <c r="BK72" i="3"/>
  <c r="BC72" i="3"/>
  <c r="AU72" i="3"/>
  <c r="AM72" i="3"/>
  <c r="AE72" i="3"/>
  <c r="W72" i="3"/>
  <c r="O72" i="3"/>
  <c r="G72" i="3"/>
  <c r="FV72" i="3"/>
  <c r="DB72" i="3"/>
  <c r="AX72" i="3"/>
  <c r="GX72" i="3"/>
  <c r="GP72" i="3"/>
  <c r="GH72" i="3"/>
  <c r="FZ72" i="3"/>
  <c r="FR72" i="3"/>
  <c r="FJ72" i="3"/>
  <c r="FB72" i="3"/>
  <c r="ET72" i="3"/>
  <c r="EL72" i="3"/>
  <c r="ED72" i="3"/>
  <c r="DV72" i="3"/>
  <c r="DN72" i="3"/>
  <c r="DF72" i="3"/>
  <c r="CX72" i="3"/>
  <c r="CP72" i="3"/>
  <c r="CH72" i="3"/>
  <c r="BZ72" i="3"/>
  <c r="BR72" i="3"/>
  <c r="BJ72" i="3"/>
  <c r="BB72" i="3"/>
  <c r="AT72" i="3"/>
  <c r="AL72" i="3"/>
  <c r="AD72" i="3"/>
  <c r="V72" i="3"/>
  <c r="N72" i="3"/>
  <c r="F72" i="3"/>
  <c r="GL72" i="3"/>
  <c r="FF72" i="3"/>
  <c r="DJ72" i="3"/>
  <c r="BN72" i="3"/>
  <c r="J72" i="3"/>
  <c r="GW72" i="3"/>
  <c r="GO72" i="3"/>
  <c r="GG72" i="3"/>
  <c r="FY72" i="3"/>
  <c r="FQ72" i="3"/>
  <c r="FI72" i="3"/>
  <c r="FA72" i="3"/>
  <c r="ES72" i="3"/>
  <c r="EK72" i="3"/>
  <c r="EC72" i="3"/>
  <c r="DU72" i="3"/>
  <c r="DM72" i="3"/>
  <c r="DE72" i="3"/>
  <c r="CW72" i="3"/>
  <c r="CO72" i="3"/>
  <c r="CG72" i="3"/>
  <c r="BY72" i="3"/>
  <c r="BQ72" i="3"/>
  <c r="BI72" i="3"/>
  <c r="BA72" i="3"/>
  <c r="AS72" i="3"/>
  <c r="AK72" i="3"/>
  <c r="AC72" i="3"/>
  <c r="U72" i="3"/>
  <c r="M72" i="3"/>
  <c r="E72" i="3"/>
  <c r="GD72" i="3"/>
  <c r="EX72" i="3"/>
  <c r="CT72" i="3"/>
  <c r="AP72" i="3"/>
  <c r="GV72" i="3"/>
  <c r="GN72" i="3"/>
  <c r="GF72" i="3"/>
  <c r="FX72" i="3"/>
  <c r="FP72" i="3"/>
  <c r="FH72" i="3"/>
  <c r="EZ72" i="3"/>
  <c r="ER72" i="3"/>
  <c r="EJ72" i="3"/>
  <c r="EB72" i="3"/>
  <c r="DT72" i="3"/>
  <c r="DL72" i="3"/>
  <c r="DD72" i="3"/>
  <c r="CV72" i="3"/>
  <c r="CN72" i="3"/>
  <c r="CF72" i="3"/>
  <c r="BX72" i="3"/>
  <c r="BP72" i="3"/>
  <c r="BH72" i="3"/>
  <c r="AZ72" i="3"/>
  <c r="AR72" i="3"/>
  <c r="AJ72" i="3"/>
  <c r="AB72" i="3"/>
  <c r="T72" i="3"/>
  <c r="L72" i="3"/>
  <c r="GT72" i="3"/>
  <c r="EH72" i="3"/>
  <c r="CD72" i="3"/>
  <c r="Z72" i="3"/>
  <c r="GU72" i="3"/>
  <c r="GM72" i="3"/>
  <c r="GE72" i="3"/>
  <c r="FW72" i="3"/>
  <c r="FO72" i="3"/>
  <c r="FG72" i="3"/>
  <c r="EY72" i="3"/>
  <c r="EQ72" i="3"/>
  <c r="EI72" i="3"/>
  <c r="EA72" i="3"/>
  <c r="DS72" i="3"/>
  <c r="DK72" i="3"/>
  <c r="DC72" i="3"/>
  <c r="CU72" i="3"/>
  <c r="CM72" i="3"/>
  <c r="CE72" i="3"/>
  <c r="BW72" i="3"/>
  <c r="BO72" i="3"/>
  <c r="BG72" i="3"/>
  <c r="AY72" i="3"/>
  <c r="AQ72" i="3"/>
  <c r="AI72" i="3"/>
  <c r="AA72" i="3"/>
  <c r="S72" i="3"/>
  <c r="K72" i="3"/>
  <c r="DR72" i="3"/>
  <c r="BF72" i="3"/>
  <c r="GU99" i="3"/>
  <c r="GM99" i="3"/>
  <c r="GE99" i="3"/>
  <c r="FW99" i="3"/>
  <c r="FO99" i="3"/>
  <c r="FG99" i="3"/>
  <c r="EY99" i="3"/>
  <c r="EQ99" i="3"/>
  <c r="EI99" i="3"/>
  <c r="EA99" i="3"/>
  <c r="DS99" i="3"/>
  <c r="GT99" i="3"/>
  <c r="GL99" i="3"/>
  <c r="GD99" i="3"/>
  <c r="FV99" i="3"/>
  <c r="FN99" i="3"/>
  <c r="FF99" i="3"/>
  <c r="EX99" i="3"/>
  <c r="GS99" i="3"/>
  <c r="GK99" i="3"/>
  <c r="GC99" i="3"/>
  <c r="FU99" i="3"/>
  <c r="FM99" i="3"/>
  <c r="FE99" i="3"/>
  <c r="EW99" i="3"/>
  <c r="EO99" i="3"/>
  <c r="EG99" i="3"/>
  <c r="DY99" i="3"/>
  <c r="GR99" i="3"/>
  <c r="GJ99" i="3"/>
  <c r="GB99" i="3"/>
  <c r="FT99" i="3"/>
  <c r="FL99" i="3"/>
  <c r="FD99" i="3"/>
  <c r="EV99" i="3"/>
  <c r="EN99" i="3"/>
  <c r="EF99" i="3"/>
  <c r="DX99" i="3"/>
  <c r="DP99" i="3"/>
  <c r="GY99" i="3"/>
  <c r="GQ99" i="3"/>
  <c r="GI99" i="3"/>
  <c r="GA99" i="3"/>
  <c r="FS99" i="3"/>
  <c r="FK99" i="3"/>
  <c r="FC99" i="3"/>
  <c r="EU99" i="3"/>
  <c r="EM99" i="3"/>
  <c r="EE99" i="3"/>
  <c r="DW99" i="3"/>
  <c r="GX99" i="3"/>
  <c r="GP99" i="3"/>
  <c r="GH99" i="3"/>
  <c r="FZ99" i="3"/>
  <c r="FR99" i="3"/>
  <c r="FJ99" i="3"/>
  <c r="FB99" i="3"/>
  <c r="ET99" i="3"/>
  <c r="EL99" i="3"/>
  <c r="ED99" i="3"/>
  <c r="DV99" i="3"/>
  <c r="DN99" i="3"/>
  <c r="DF99" i="3"/>
  <c r="GW99" i="3"/>
  <c r="GO99" i="3"/>
  <c r="GG99" i="3"/>
  <c r="FY99" i="3"/>
  <c r="FQ99" i="3"/>
  <c r="FI99" i="3"/>
  <c r="FA99" i="3"/>
  <c r="ES99" i="3"/>
  <c r="EK99" i="3"/>
  <c r="EC99" i="3"/>
  <c r="DU99" i="3"/>
  <c r="DM99" i="3"/>
  <c r="DE99" i="3"/>
  <c r="FH99" i="3"/>
  <c r="DT99" i="3"/>
  <c r="DH99" i="3"/>
  <c r="CX99" i="3"/>
  <c r="CP99" i="3"/>
  <c r="CH99" i="3"/>
  <c r="BZ99" i="3"/>
  <c r="BR99" i="3"/>
  <c r="BJ99" i="3"/>
  <c r="BB99" i="3"/>
  <c r="AT99" i="3"/>
  <c r="AL99" i="3"/>
  <c r="AD99" i="3"/>
  <c r="V99" i="3"/>
  <c r="N99" i="3"/>
  <c r="F99" i="3"/>
  <c r="EZ99" i="3"/>
  <c r="DR99" i="3"/>
  <c r="DG99" i="3"/>
  <c r="CW99" i="3"/>
  <c r="CO99" i="3"/>
  <c r="CG99" i="3"/>
  <c r="BY99" i="3"/>
  <c r="BQ99" i="3"/>
  <c r="BI99" i="3"/>
  <c r="BA99" i="3"/>
  <c r="AS99" i="3"/>
  <c r="AK99" i="3"/>
  <c r="AC99" i="3"/>
  <c r="U99" i="3"/>
  <c r="M99" i="3"/>
  <c r="E99" i="3"/>
  <c r="ER99" i="3"/>
  <c r="DQ99" i="3"/>
  <c r="DD99" i="3"/>
  <c r="CV99" i="3"/>
  <c r="CN99" i="3"/>
  <c r="CF99" i="3"/>
  <c r="BX99" i="3"/>
  <c r="BP99" i="3"/>
  <c r="BH99" i="3"/>
  <c r="AZ99" i="3"/>
  <c r="AR99" i="3"/>
  <c r="AJ99" i="3"/>
  <c r="AB99" i="3"/>
  <c r="T99" i="3"/>
  <c r="L99" i="3"/>
  <c r="GV99" i="3"/>
  <c r="EP99" i="3"/>
  <c r="DO99" i="3"/>
  <c r="DC99" i="3"/>
  <c r="CU99" i="3"/>
  <c r="CM99" i="3"/>
  <c r="CE99" i="3"/>
  <c r="BW99" i="3"/>
  <c r="BO99" i="3"/>
  <c r="BG99" i="3"/>
  <c r="AY99" i="3"/>
  <c r="AQ99" i="3"/>
  <c r="AI99" i="3"/>
  <c r="AA99" i="3"/>
  <c r="S99" i="3"/>
  <c r="K99" i="3"/>
  <c r="GN99" i="3"/>
  <c r="EJ99" i="3"/>
  <c r="DL99" i="3"/>
  <c r="DB99" i="3"/>
  <c r="CT99" i="3"/>
  <c r="CL99" i="3"/>
  <c r="CD99" i="3"/>
  <c r="BV99" i="3"/>
  <c r="BN99" i="3"/>
  <c r="BF99" i="3"/>
  <c r="AX99" i="3"/>
  <c r="AP99" i="3"/>
  <c r="AH99" i="3"/>
  <c r="Z99" i="3"/>
  <c r="R99" i="3"/>
  <c r="J99" i="3"/>
  <c r="GF99" i="3"/>
  <c r="EH99" i="3"/>
  <c r="DK99" i="3"/>
  <c r="DA99" i="3"/>
  <c r="CS99" i="3"/>
  <c r="CK99" i="3"/>
  <c r="CC99" i="3"/>
  <c r="BU99" i="3"/>
  <c r="BM99" i="3"/>
  <c r="BE99" i="3"/>
  <c r="AW99" i="3"/>
  <c r="AO99" i="3"/>
  <c r="AG99" i="3"/>
  <c r="Y99" i="3"/>
  <c r="Q99" i="3"/>
  <c r="I99" i="3"/>
  <c r="FX99" i="3"/>
  <c r="EB99" i="3"/>
  <c r="DJ99" i="3"/>
  <c r="CZ99" i="3"/>
  <c r="CR99" i="3"/>
  <c r="CJ99" i="3"/>
  <c r="CB99" i="3"/>
  <c r="BT99" i="3"/>
  <c r="BL99" i="3"/>
  <c r="BD99" i="3"/>
  <c r="AV99" i="3"/>
  <c r="AN99" i="3"/>
  <c r="AF99" i="3"/>
  <c r="X99" i="3"/>
  <c r="P99" i="3"/>
  <c r="H99" i="3"/>
  <c r="FP99" i="3"/>
  <c r="BK99" i="3"/>
  <c r="DZ99" i="3"/>
  <c r="BC99" i="3"/>
  <c r="DI99" i="3"/>
  <c r="AU99" i="3"/>
  <c r="CY99" i="3"/>
  <c r="AM99" i="3"/>
  <c r="CQ99" i="3"/>
  <c r="AE99" i="3"/>
  <c r="CI99" i="3"/>
  <c r="W99" i="3"/>
  <c r="CA99" i="3"/>
  <c r="O99" i="3"/>
  <c r="G99" i="3"/>
  <c r="BS99" i="3"/>
  <c r="GV91" i="3"/>
  <c r="GN91" i="3"/>
  <c r="GF91" i="3"/>
  <c r="FX91" i="3"/>
  <c r="FP91" i="3"/>
  <c r="FH91" i="3"/>
  <c r="EZ91" i="3"/>
  <c r="ER91" i="3"/>
  <c r="EJ91" i="3"/>
  <c r="EB91" i="3"/>
  <c r="DT91" i="3"/>
  <c r="DL91" i="3"/>
  <c r="DD91" i="3"/>
  <c r="CV91" i="3"/>
  <c r="CN91" i="3"/>
  <c r="CF91" i="3"/>
  <c r="BX91" i="3"/>
  <c r="BP91" i="3"/>
  <c r="BH91" i="3"/>
  <c r="AZ91" i="3"/>
  <c r="AR91" i="3"/>
  <c r="AJ91" i="3"/>
  <c r="AB91" i="3"/>
  <c r="T91" i="3"/>
  <c r="L91" i="3"/>
  <c r="GU91" i="3"/>
  <c r="GM91" i="3"/>
  <c r="GE91" i="3"/>
  <c r="FW91" i="3"/>
  <c r="FO91" i="3"/>
  <c r="FG91" i="3"/>
  <c r="EY91" i="3"/>
  <c r="EQ91" i="3"/>
  <c r="EI91" i="3"/>
  <c r="EA91" i="3"/>
  <c r="DS91" i="3"/>
  <c r="DK91" i="3"/>
  <c r="DC91" i="3"/>
  <c r="CU91" i="3"/>
  <c r="CM91" i="3"/>
  <c r="CE91" i="3"/>
  <c r="BW91" i="3"/>
  <c r="BO91" i="3"/>
  <c r="BG91" i="3"/>
  <c r="AY91" i="3"/>
  <c r="AQ91" i="3"/>
  <c r="AI91" i="3"/>
  <c r="AA91" i="3"/>
  <c r="S91" i="3"/>
  <c r="K91" i="3"/>
  <c r="GT91" i="3"/>
  <c r="GL91" i="3"/>
  <c r="GD91" i="3"/>
  <c r="FV91" i="3"/>
  <c r="FN91" i="3"/>
  <c r="FF91" i="3"/>
  <c r="EX91" i="3"/>
  <c r="EP91" i="3"/>
  <c r="EH91" i="3"/>
  <c r="DZ91" i="3"/>
  <c r="DR91" i="3"/>
  <c r="DJ91" i="3"/>
  <c r="DB91" i="3"/>
  <c r="CT91" i="3"/>
  <c r="CL91" i="3"/>
  <c r="CD91" i="3"/>
  <c r="BV91" i="3"/>
  <c r="BN91" i="3"/>
  <c r="BF91" i="3"/>
  <c r="AX91" i="3"/>
  <c r="AP91" i="3"/>
  <c r="AH91" i="3"/>
  <c r="Z91" i="3"/>
  <c r="R91" i="3"/>
  <c r="J91" i="3"/>
  <c r="GS91" i="3"/>
  <c r="GK91" i="3"/>
  <c r="GC91" i="3"/>
  <c r="FU91" i="3"/>
  <c r="FM91" i="3"/>
  <c r="FE91" i="3"/>
  <c r="EW91" i="3"/>
  <c r="EO91" i="3"/>
  <c r="EG91" i="3"/>
  <c r="DY91" i="3"/>
  <c r="DQ91" i="3"/>
  <c r="DI91" i="3"/>
  <c r="DA91" i="3"/>
  <c r="CS91" i="3"/>
  <c r="CK91" i="3"/>
  <c r="CC91" i="3"/>
  <c r="BU91" i="3"/>
  <c r="BM91" i="3"/>
  <c r="BE91" i="3"/>
  <c r="AW91" i="3"/>
  <c r="AO91" i="3"/>
  <c r="AG91" i="3"/>
  <c r="Y91" i="3"/>
  <c r="Q91" i="3"/>
  <c r="I91" i="3"/>
  <c r="GR91" i="3"/>
  <c r="GJ91" i="3"/>
  <c r="GB91" i="3"/>
  <c r="FT91" i="3"/>
  <c r="FL91" i="3"/>
  <c r="FD91" i="3"/>
  <c r="EV91" i="3"/>
  <c r="EN91" i="3"/>
  <c r="EF91" i="3"/>
  <c r="DX91" i="3"/>
  <c r="DP91" i="3"/>
  <c r="DH91" i="3"/>
  <c r="CZ91" i="3"/>
  <c r="CR91" i="3"/>
  <c r="CJ91" i="3"/>
  <c r="CB91" i="3"/>
  <c r="BT91" i="3"/>
  <c r="BL91" i="3"/>
  <c r="BD91" i="3"/>
  <c r="AV91" i="3"/>
  <c r="AN91" i="3"/>
  <c r="AF91" i="3"/>
  <c r="X91" i="3"/>
  <c r="P91" i="3"/>
  <c r="H91" i="3"/>
  <c r="GY91" i="3"/>
  <c r="GQ91" i="3"/>
  <c r="GI91" i="3"/>
  <c r="GA91" i="3"/>
  <c r="FS91" i="3"/>
  <c r="FK91" i="3"/>
  <c r="FC91" i="3"/>
  <c r="EU91" i="3"/>
  <c r="EM91" i="3"/>
  <c r="EE91" i="3"/>
  <c r="DW91" i="3"/>
  <c r="DO91" i="3"/>
  <c r="DG91" i="3"/>
  <c r="CY91" i="3"/>
  <c r="CQ91" i="3"/>
  <c r="CI91" i="3"/>
  <c r="CA91" i="3"/>
  <c r="BS91" i="3"/>
  <c r="BK91" i="3"/>
  <c r="BC91" i="3"/>
  <c r="AU91" i="3"/>
  <c r="AM91" i="3"/>
  <c r="AE91" i="3"/>
  <c r="W91" i="3"/>
  <c r="O91" i="3"/>
  <c r="G91" i="3"/>
  <c r="GX91" i="3"/>
  <c r="GP91" i="3"/>
  <c r="GH91" i="3"/>
  <c r="FZ91" i="3"/>
  <c r="FR91" i="3"/>
  <c r="FJ91" i="3"/>
  <c r="FB91" i="3"/>
  <c r="ET91" i="3"/>
  <c r="EL91" i="3"/>
  <c r="ED91" i="3"/>
  <c r="DV91" i="3"/>
  <c r="DN91" i="3"/>
  <c r="DF91" i="3"/>
  <c r="CX91" i="3"/>
  <c r="CP91" i="3"/>
  <c r="CH91" i="3"/>
  <c r="BZ91" i="3"/>
  <c r="BR91" i="3"/>
  <c r="BJ91" i="3"/>
  <c r="BB91" i="3"/>
  <c r="AT91" i="3"/>
  <c r="AL91" i="3"/>
  <c r="AD91" i="3"/>
  <c r="V91" i="3"/>
  <c r="N91" i="3"/>
  <c r="F91" i="3"/>
  <c r="FQ91" i="3"/>
  <c r="DE91" i="3"/>
  <c r="AS91" i="3"/>
  <c r="FI91" i="3"/>
  <c r="CW91" i="3"/>
  <c r="AK91" i="3"/>
  <c r="FA91" i="3"/>
  <c r="CO91" i="3"/>
  <c r="AC91" i="3"/>
  <c r="ES91" i="3"/>
  <c r="CG91" i="3"/>
  <c r="U91" i="3"/>
  <c r="GW91" i="3"/>
  <c r="EK91" i="3"/>
  <c r="BY91" i="3"/>
  <c r="M91" i="3"/>
  <c r="GO91" i="3"/>
  <c r="EC91" i="3"/>
  <c r="BQ91" i="3"/>
  <c r="E91" i="3"/>
  <c r="GG91" i="3"/>
  <c r="DU91" i="3"/>
  <c r="BI91" i="3"/>
  <c r="FY91" i="3"/>
  <c r="DM91" i="3"/>
  <c r="BA91" i="3"/>
  <c r="GY83" i="3"/>
  <c r="GQ83" i="3"/>
  <c r="GI83" i="3"/>
  <c r="GA83" i="3"/>
  <c r="FS83" i="3"/>
  <c r="FK83" i="3"/>
  <c r="FC83" i="3"/>
  <c r="EU83" i="3"/>
  <c r="EM83" i="3"/>
  <c r="EE83" i="3"/>
  <c r="DW83" i="3"/>
  <c r="DO83" i="3"/>
  <c r="DG83" i="3"/>
  <c r="CY83" i="3"/>
  <c r="CQ83" i="3"/>
  <c r="CI83" i="3"/>
  <c r="CA83" i="3"/>
  <c r="BS83" i="3"/>
  <c r="BK83" i="3"/>
  <c r="BC83" i="3"/>
  <c r="AU83" i="3"/>
  <c r="AM83" i="3"/>
  <c r="AE83" i="3"/>
  <c r="W83" i="3"/>
  <c r="O83" i="3"/>
  <c r="G83" i="3"/>
  <c r="GX83" i="3"/>
  <c r="GP83" i="3"/>
  <c r="GH83" i="3"/>
  <c r="FZ83" i="3"/>
  <c r="FR83" i="3"/>
  <c r="FJ83" i="3"/>
  <c r="FB83" i="3"/>
  <c r="ET83" i="3"/>
  <c r="EL83" i="3"/>
  <c r="ED83" i="3"/>
  <c r="DV83" i="3"/>
  <c r="DN83" i="3"/>
  <c r="DF83" i="3"/>
  <c r="CX83" i="3"/>
  <c r="CP83" i="3"/>
  <c r="CH83" i="3"/>
  <c r="BZ83" i="3"/>
  <c r="BR83" i="3"/>
  <c r="BJ83" i="3"/>
  <c r="BB83" i="3"/>
  <c r="AT83" i="3"/>
  <c r="AL83" i="3"/>
  <c r="AD83" i="3"/>
  <c r="V83" i="3"/>
  <c r="N83" i="3"/>
  <c r="F83" i="3"/>
  <c r="GW83" i="3"/>
  <c r="GO83" i="3"/>
  <c r="GG83" i="3"/>
  <c r="FY83" i="3"/>
  <c r="FQ83" i="3"/>
  <c r="FI83" i="3"/>
  <c r="FA83" i="3"/>
  <c r="ES83" i="3"/>
  <c r="EK83" i="3"/>
  <c r="EC83" i="3"/>
  <c r="DU83" i="3"/>
  <c r="DM83" i="3"/>
  <c r="DE83" i="3"/>
  <c r="CW83" i="3"/>
  <c r="CO83" i="3"/>
  <c r="CG83" i="3"/>
  <c r="BY83" i="3"/>
  <c r="BQ83" i="3"/>
  <c r="BI83" i="3"/>
  <c r="BA83" i="3"/>
  <c r="AS83" i="3"/>
  <c r="AK83" i="3"/>
  <c r="AC83" i="3"/>
  <c r="U83" i="3"/>
  <c r="M83" i="3"/>
  <c r="E83" i="3"/>
  <c r="GV83" i="3"/>
  <c r="GN83" i="3"/>
  <c r="GF83" i="3"/>
  <c r="FX83" i="3"/>
  <c r="FP83" i="3"/>
  <c r="FH83" i="3"/>
  <c r="EZ83" i="3"/>
  <c r="ER83" i="3"/>
  <c r="EJ83" i="3"/>
  <c r="EB83" i="3"/>
  <c r="DT83" i="3"/>
  <c r="DL83" i="3"/>
  <c r="DD83" i="3"/>
  <c r="CV83" i="3"/>
  <c r="CN83" i="3"/>
  <c r="CF83" i="3"/>
  <c r="BX83" i="3"/>
  <c r="BP83" i="3"/>
  <c r="BH83" i="3"/>
  <c r="AZ83" i="3"/>
  <c r="AR83" i="3"/>
  <c r="AJ83" i="3"/>
  <c r="AB83" i="3"/>
  <c r="T83" i="3"/>
  <c r="L83" i="3"/>
  <c r="GU83" i="3"/>
  <c r="GM83" i="3"/>
  <c r="GE83" i="3"/>
  <c r="FW83" i="3"/>
  <c r="FO83" i="3"/>
  <c r="FG83" i="3"/>
  <c r="EY83" i="3"/>
  <c r="EQ83" i="3"/>
  <c r="EI83" i="3"/>
  <c r="EA83" i="3"/>
  <c r="DS83" i="3"/>
  <c r="DK83" i="3"/>
  <c r="DC83" i="3"/>
  <c r="CU83" i="3"/>
  <c r="CM83" i="3"/>
  <c r="CE83" i="3"/>
  <c r="BW83" i="3"/>
  <c r="BO83" i="3"/>
  <c r="BG83" i="3"/>
  <c r="AY83" i="3"/>
  <c r="AQ83" i="3"/>
  <c r="AI83" i="3"/>
  <c r="AA83" i="3"/>
  <c r="S83" i="3"/>
  <c r="K83" i="3"/>
  <c r="GT83" i="3"/>
  <c r="GL83" i="3"/>
  <c r="GD83" i="3"/>
  <c r="FV83" i="3"/>
  <c r="FN83" i="3"/>
  <c r="FF83" i="3"/>
  <c r="EX83" i="3"/>
  <c r="EP83" i="3"/>
  <c r="EH83" i="3"/>
  <c r="DZ83" i="3"/>
  <c r="DR83" i="3"/>
  <c r="DJ83" i="3"/>
  <c r="DB83" i="3"/>
  <c r="CT83" i="3"/>
  <c r="CL83" i="3"/>
  <c r="CD83" i="3"/>
  <c r="BV83" i="3"/>
  <c r="BN83" i="3"/>
  <c r="BF83" i="3"/>
  <c r="AX83" i="3"/>
  <c r="AP83" i="3"/>
  <c r="AH83" i="3"/>
  <c r="Z83" i="3"/>
  <c r="R83" i="3"/>
  <c r="J83" i="3"/>
  <c r="GS83" i="3"/>
  <c r="GK83" i="3"/>
  <c r="GC83" i="3"/>
  <c r="FU83" i="3"/>
  <c r="FM83" i="3"/>
  <c r="FE83" i="3"/>
  <c r="EW83" i="3"/>
  <c r="EO83" i="3"/>
  <c r="EG83" i="3"/>
  <c r="DY83" i="3"/>
  <c r="DQ83" i="3"/>
  <c r="DI83" i="3"/>
  <c r="DA83" i="3"/>
  <c r="CS83" i="3"/>
  <c r="CK83" i="3"/>
  <c r="CC83" i="3"/>
  <c r="BU83" i="3"/>
  <c r="BM83" i="3"/>
  <c r="BE83" i="3"/>
  <c r="AW83" i="3"/>
  <c r="AO83" i="3"/>
  <c r="AG83" i="3"/>
  <c r="Y83" i="3"/>
  <c r="Q83" i="3"/>
  <c r="I83" i="3"/>
  <c r="FD83" i="3"/>
  <c r="CR83" i="3"/>
  <c r="AF83" i="3"/>
  <c r="EV83" i="3"/>
  <c r="CJ83" i="3"/>
  <c r="X83" i="3"/>
  <c r="EN83" i="3"/>
  <c r="CB83" i="3"/>
  <c r="P83" i="3"/>
  <c r="GR83" i="3"/>
  <c r="EF83" i="3"/>
  <c r="BT83" i="3"/>
  <c r="H83" i="3"/>
  <c r="GJ83" i="3"/>
  <c r="DX83" i="3"/>
  <c r="BL83" i="3"/>
  <c r="GB83" i="3"/>
  <c r="DP83" i="3"/>
  <c r="BD83" i="3"/>
  <c r="FT83" i="3"/>
  <c r="DH83" i="3"/>
  <c r="AV83" i="3"/>
  <c r="FL83" i="3"/>
  <c r="CZ83" i="3"/>
  <c r="AN83" i="3"/>
  <c r="GU74" i="3"/>
  <c r="GM74" i="3"/>
  <c r="GE74" i="3"/>
  <c r="FW74" i="3"/>
  <c r="FO74" i="3"/>
  <c r="FG74" i="3"/>
  <c r="EY74" i="3"/>
  <c r="EQ74" i="3"/>
  <c r="EI74" i="3"/>
  <c r="EA74" i="3"/>
  <c r="DS74" i="3"/>
  <c r="DK74" i="3"/>
  <c r="DC74" i="3"/>
  <c r="CU74" i="3"/>
  <c r="CM74" i="3"/>
  <c r="CE74" i="3"/>
  <c r="BW74" i="3"/>
  <c r="BO74" i="3"/>
  <c r="BG74" i="3"/>
  <c r="AY74" i="3"/>
  <c r="AQ74" i="3"/>
  <c r="AI74" i="3"/>
  <c r="AA74" i="3"/>
  <c r="S74" i="3"/>
  <c r="K74" i="3"/>
  <c r="EJ74" i="3"/>
  <c r="CF74" i="3"/>
  <c r="AJ74" i="3"/>
  <c r="GT74" i="3"/>
  <c r="GL74" i="3"/>
  <c r="GD74" i="3"/>
  <c r="FV74" i="3"/>
  <c r="FN74" i="3"/>
  <c r="FF74" i="3"/>
  <c r="EX74" i="3"/>
  <c r="EP74" i="3"/>
  <c r="EH74" i="3"/>
  <c r="DZ74" i="3"/>
  <c r="DR74" i="3"/>
  <c r="DJ74" i="3"/>
  <c r="DB74" i="3"/>
  <c r="CT74" i="3"/>
  <c r="CL74" i="3"/>
  <c r="CD74" i="3"/>
  <c r="BV74" i="3"/>
  <c r="BN74" i="3"/>
  <c r="BF74" i="3"/>
  <c r="AX74" i="3"/>
  <c r="AP74" i="3"/>
  <c r="AH74" i="3"/>
  <c r="Z74" i="3"/>
  <c r="R74" i="3"/>
  <c r="J74" i="3"/>
  <c r="GF74" i="3"/>
  <c r="EB74" i="3"/>
  <c r="BX74" i="3"/>
  <c r="L74" i="3"/>
  <c r="GS74" i="3"/>
  <c r="GK74" i="3"/>
  <c r="GC74" i="3"/>
  <c r="FU74" i="3"/>
  <c r="FM74" i="3"/>
  <c r="FE74" i="3"/>
  <c r="EW74" i="3"/>
  <c r="EO74" i="3"/>
  <c r="EG74" i="3"/>
  <c r="DY74" i="3"/>
  <c r="DQ74" i="3"/>
  <c r="DI74" i="3"/>
  <c r="DA74" i="3"/>
  <c r="CS74" i="3"/>
  <c r="CK74" i="3"/>
  <c r="CC74" i="3"/>
  <c r="BU74" i="3"/>
  <c r="BM74" i="3"/>
  <c r="BE74" i="3"/>
  <c r="AW74" i="3"/>
  <c r="AO74" i="3"/>
  <c r="AG74" i="3"/>
  <c r="Y74" i="3"/>
  <c r="Q74" i="3"/>
  <c r="I74" i="3"/>
  <c r="FP74" i="3"/>
  <c r="DT74" i="3"/>
  <c r="BP74" i="3"/>
  <c r="GR74" i="3"/>
  <c r="GJ74" i="3"/>
  <c r="GB74" i="3"/>
  <c r="FT74" i="3"/>
  <c r="FL74" i="3"/>
  <c r="FD74" i="3"/>
  <c r="EV74" i="3"/>
  <c r="EN74" i="3"/>
  <c r="EF74" i="3"/>
  <c r="DX74" i="3"/>
  <c r="DP74" i="3"/>
  <c r="DH74" i="3"/>
  <c r="CZ74" i="3"/>
  <c r="CR74" i="3"/>
  <c r="CJ74" i="3"/>
  <c r="CB74" i="3"/>
  <c r="BT74" i="3"/>
  <c r="BL74" i="3"/>
  <c r="BD74" i="3"/>
  <c r="AV74" i="3"/>
  <c r="AN74" i="3"/>
  <c r="AF74" i="3"/>
  <c r="X74" i="3"/>
  <c r="P74" i="3"/>
  <c r="H74" i="3"/>
  <c r="GV74" i="3"/>
  <c r="EZ74" i="3"/>
  <c r="DD74" i="3"/>
  <c r="AZ74" i="3"/>
  <c r="GY74" i="3"/>
  <c r="GQ74" i="3"/>
  <c r="GI74" i="3"/>
  <c r="GA74" i="3"/>
  <c r="FS74" i="3"/>
  <c r="FK74" i="3"/>
  <c r="FC74" i="3"/>
  <c r="EU74" i="3"/>
  <c r="EM74" i="3"/>
  <c r="EE74" i="3"/>
  <c r="DW74" i="3"/>
  <c r="DO74" i="3"/>
  <c r="DG74" i="3"/>
  <c r="CY74" i="3"/>
  <c r="CQ74" i="3"/>
  <c r="CI74" i="3"/>
  <c r="CA74" i="3"/>
  <c r="BS74" i="3"/>
  <c r="BK74" i="3"/>
  <c r="BC74" i="3"/>
  <c r="AU74" i="3"/>
  <c r="AM74" i="3"/>
  <c r="AE74" i="3"/>
  <c r="W74" i="3"/>
  <c r="O74" i="3"/>
  <c r="G74" i="3"/>
  <c r="FH74" i="3"/>
  <c r="CN74" i="3"/>
  <c r="AB74" i="3"/>
  <c r="GX74" i="3"/>
  <c r="GP74" i="3"/>
  <c r="GH74" i="3"/>
  <c r="FZ74" i="3"/>
  <c r="FR74" i="3"/>
  <c r="FJ74" i="3"/>
  <c r="FB74" i="3"/>
  <c r="ET74" i="3"/>
  <c r="EL74" i="3"/>
  <c r="ED74" i="3"/>
  <c r="DV74" i="3"/>
  <c r="DN74" i="3"/>
  <c r="DF74" i="3"/>
  <c r="CX74" i="3"/>
  <c r="CP74" i="3"/>
  <c r="CH74" i="3"/>
  <c r="BZ74" i="3"/>
  <c r="BR74" i="3"/>
  <c r="BJ74" i="3"/>
  <c r="BB74" i="3"/>
  <c r="AT74" i="3"/>
  <c r="AL74" i="3"/>
  <c r="AD74" i="3"/>
  <c r="V74" i="3"/>
  <c r="N74" i="3"/>
  <c r="F74" i="3"/>
  <c r="FX74" i="3"/>
  <c r="DL74" i="3"/>
  <c r="BH74" i="3"/>
  <c r="T74" i="3"/>
  <c r="GW74" i="3"/>
  <c r="GO74" i="3"/>
  <c r="GG74" i="3"/>
  <c r="FY74" i="3"/>
  <c r="FQ74" i="3"/>
  <c r="FI74" i="3"/>
  <c r="FA74" i="3"/>
  <c r="ES74" i="3"/>
  <c r="EK74" i="3"/>
  <c r="EC74" i="3"/>
  <c r="DU74" i="3"/>
  <c r="DM74" i="3"/>
  <c r="DE74" i="3"/>
  <c r="CW74" i="3"/>
  <c r="CO74" i="3"/>
  <c r="CG74" i="3"/>
  <c r="BY74" i="3"/>
  <c r="BQ74" i="3"/>
  <c r="BI74" i="3"/>
  <c r="BA74" i="3"/>
  <c r="AS74" i="3"/>
  <c r="AK74" i="3"/>
  <c r="AC74" i="3"/>
  <c r="U74" i="3"/>
  <c r="M74" i="3"/>
  <c r="E74" i="3"/>
  <c r="GN74" i="3"/>
  <c r="ER74" i="3"/>
  <c r="CV74" i="3"/>
  <c r="AR74" i="3"/>
  <c r="GT105" i="3"/>
  <c r="GL105" i="3"/>
  <c r="GD105" i="3"/>
  <c r="FV105" i="3"/>
  <c r="FN105" i="3"/>
  <c r="FF105" i="3"/>
  <c r="EX105" i="3"/>
  <c r="EP105" i="3"/>
  <c r="EH105" i="3"/>
  <c r="DZ105" i="3"/>
  <c r="DR105" i="3"/>
  <c r="DJ105" i="3"/>
  <c r="DB105" i="3"/>
  <c r="CT105" i="3"/>
  <c r="GS105" i="3"/>
  <c r="GK105" i="3"/>
  <c r="GC105" i="3"/>
  <c r="FU105" i="3"/>
  <c r="FM105" i="3"/>
  <c r="FE105" i="3"/>
  <c r="EW105" i="3"/>
  <c r="EO105" i="3"/>
  <c r="EG105" i="3"/>
  <c r="DY105" i="3"/>
  <c r="DQ105" i="3"/>
  <c r="DI105" i="3"/>
  <c r="GR105" i="3"/>
  <c r="GJ105" i="3"/>
  <c r="GB105" i="3"/>
  <c r="FT105" i="3"/>
  <c r="FL105" i="3"/>
  <c r="FD105" i="3"/>
  <c r="EV105" i="3"/>
  <c r="EN105" i="3"/>
  <c r="EF105" i="3"/>
  <c r="DX105" i="3"/>
  <c r="DP105" i="3"/>
  <c r="DH105" i="3"/>
  <c r="CZ105" i="3"/>
  <c r="CR105" i="3"/>
  <c r="CJ105" i="3"/>
  <c r="GY105" i="3"/>
  <c r="GQ105" i="3"/>
  <c r="GI105" i="3"/>
  <c r="GA105" i="3"/>
  <c r="FS105" i="3"/>
  <c r="FK105" i="3"/>
  <c r="FC105" i="3"/>
  <c r="EU105" i="3"/>
  <c r="EM105" i="3"/>
  <c r="EE105" i="3"/>
  <c r="DW105" i="3"/>
  <c r="DO105" i="3"/>
  <c r="DG105" i="3"/>
  <c r="CY105" i="3"/>
  <c r="CQ105" i="3"/>
  <c r="CI105" i="3"/>
  <c r="GX105" i="3"/>
  <c r="GP105" i="3"/>
  <c r="GH105" i="3"/>
  <c r="FZ105" i="3"/>
  <c r="FR105" i="3"/>
  <c r="FJ105" i="3"/>
  <c r="FB105" i="3"/>
  <c r="ET105" i="3"/>
  <c r="EL105" i="3"/>
  <c r="ED105" i="3"/>
  <c r="DV105" i="3"/>
  <c r="DN105" i="3"/>
  <c r="DF105" i="3"/>
  <c r="GW105" i="3"/>
  <c r="GO105" i="3"/>
  <c r="GG105" i="3"/>
  <c r="FY105" i="3"/>
  <c r="FQ105" i="3"/>
  <c r="FI105" i="3"/>
  <c r="FA105" i="3"/>
  <c r="ES105" i="3"/>
  <c r="EK105" i="3"/>
  <c r="EC105" i="3"/>
  <c r="DU105" i="3"/>
  <c r="DM105" i="3"/>
  <c r="DE105" i="3"/>
  <c r="CW105" i="3"/>
  <c r="CO105" i="3"/>
  <c r="CG105" i="3"/>
  <c r="GV105" i="3"/>
  <c r="GN105" i="3"/>
  <c r="GF105" i="3"/>
  <c r="FX105" i="3"/>
  <c r="FP105" i="3"/>
  <c r="FH105" i="3"/>
  <c r="EZ105" i="3"/>
  <c r="ER105" i="3"/>
  <c r="EJ105" i="3"/>
  <c r="EB105" i="3"/>
  <c r="DT105" i="3"/>
  <c r="DL105" i="3"/>
  <c r="DD105" i="3"/>
  <c r="CV105" i="3"/>
  <c r="CN105" i="3"/>
  <c r="GM105" i="3"/>
  <c r="EA105" i="3"/>
  <c r="CP105" i="3"/>
  <c r="CC105" i="3"/>
  <c r="BU105" i="3"/>
  <c r="BM105" i="3"/>
  <c r="BE105" i="3"/>
  <c r="AW105" i="3"/>
  <c r="AO105" i="3"/>
  <c r="AG105" i="3"/>
  <c r="Y105" i="3"/>
  <c r="Q105" i="3"/>
  <c r="I105" i="3"/>
  <c r="GE105" i="3"/>
  <c r="DS105" i="3"/>
  <c r="CM105" i="3"/>
  <c r="CB105" i="3"/>
  <c r="BT105" i="3"/>
  <c r="BL105" i="3"/>
  <c r="BD105" i="3"/>
  <c r="AV105" i="3"/>
  <c r="AN105" i="3"/>
  <c r="AF105" i="3"/>
  <c r="X105" i="3"/>
  <c r="P105" i="3"/>
  <c r="H105" i="3"/>
  <c r="FW105" i="3"/>
  <c r="DK105" i="3"/>
  <c r="CL105" i="3"/>
  <c r="CA105" i="3"/>
  <c r="BS105" i="3"/>
  <c r="BK105" i="3"/>
  <c r="BC105" i="3"/>
  <c r="AU105" i="3"/>
  <c r="AM105" i="3"/>
  <c r="AE105" i="3"/>
  <c r="W105" i="3"/>
  <c r="O105" i="3"/>
  <c r="G105" i="3"/>
  <c r="FO105" i="3"/>
  <c r="DC105" i="3"/>
  <c r="CK105" i="3"/>
  <c r="BZ105" i="3"/>
  <c r="BR105" i="3"/>
  <c r="BJ105" i="3"/>
  <c r="BB105" i="3"/>
  <c r="AT105" i="3"/>
  <c r="AL105" i="3"/>
  <c r="AD105" i="3"/>
  <c r="V105" i="3"/>
  <c r="N105" i="3"/>
  <c r="F105" i="3"/>
  <c r="FG105" i="3"/>
  <c r="DA105" i="3"/>
  <c r="CH105" i="3"/>
  <c r="BY105" i="3"/>
  <c r="BQ105" i="3"/>
  <c r="BI105" i="3"/>
  <c r="BA105" i="3"/>
  <c r="AS105" i="3"/>
  <c r="AK105" i="3"/>
  <c r="AC105" i="3"/>
  <c r="U105" i="3"/>
  <c r="M105" i="3"/>
  <c r="E105" i="3"/>
  <c r="EY105" i="3"/>
  <c r="CX105" i="3"/>
  <c r="CF105" i="3"/>
  <c r="BX105" i="3"/>
  <c r="BP105" i="3"/>
  <c r="BH105" i="3"/>
  <c r="AZ105" i="3"/>
  <c r="AR105" i="3"/>
  <c r="AJ105" i="3"/>
  <c r="AB105" i="3"/>
  <c r="T105" i="3"/>
  <c r="L105" i="3"/>
  <c r="EQ105" i="3"/>
  <c r="CU105" i="3"/>
  <c r="CE105" i="3"/>
  <c r="BW105" i="3"/>
  <c r="BO105" i="3"/>
  <c r="BG105" i="3"/>
  <c r="AY105" i="3"/>
  <c r="AQ105" i="3"/>
  <c r="AI105" i="3"/>
  <c r="AA105" i="3"/>
  <c r="S105" i="3"/>
  <c r="K105" i="3"/>
  <c r="EI105" i="3"/>
  <c r="AH105" i="3"/>
  <c r="CS105" i="3"/>
  <c r="Z105" i="3"/>
  <c r="CD105" i="3"/>
  <c r="R105" i="3"/>
  <c r="BV105" i="3"/>
  <c r="J105" i="3"/>
  <c r="BN105" i="3"/>
  <c r="BF105" i="3"/>
  <c r="AX105" i="3"/>
  <c r="GU105" i="3"/>
  <c r="AP105" i="3"/>
  <c r="GV104" i="3"/>
  <c r="GN104" i="3"/>
  <c r="GF104" i="3"/>
  <c r="FX104" i="3"/>
  <c r="FP104" i="3"/>
  <c r="FH104" i="3"/>
  <c r="EZ104" i="3"/>
  <c r="ER104" i="3"/>
  <c r="EJ104" i="3"/>
  <c r="EB104" i="3"/>
  <c r="DT104" i="3"/>
  <c r="DL104" i="3"/>
  <c r="DD104" i="3"/>
  <c r="CV104" i="3"/>
  <c r="CN104" i="3"/>
  <c r="CF104" i="3"/>
  <c r="BX104" i="3"/>
  <c r="BP104" i="3"/>
  <c r="BH104" i="3"/>
  <c r="AZ104" i="3"/>
  <c r="AR104" i="3"/>
  <c r="AJ104" i="3"/>
  <c r="AB104" i="3"/>
  <c r="T104" i="3"/>
  <c r="L104" i="3"/>
  <c r="GU104" i="3"/>
  <c r="GM104" i="3"/>
  <c r="GE104" i="3"/>
  <c r="FW104" i="3"/>
  <c r="FO104" i="3"/>
  <c r="FG104" i="3"/>
  <c r="EY104" i="3"/>
  <c r="EQ104" i="3"/>
  <c r="EI104" i="3"/>
  <c r="EA104" i="3"/>
  <c r="DS104" i="3"/>
  <c r="DK104" i="3"/>
  <c r="DC104" i="3"/>
  <c r="CU104" i="3"/>
  <c r="CM104" i="3"/>
  <c r="CE104" i="3"/>
  <c r="BW104" i="3"/>
  <c r="BO104" i="3"/>
  <c r="BG104" i="3"/>
  <c r="AY104" i="3"/>
  <c r="AQ104" i="3"/>
  <c r="AI104" i="3"/>
  <c r="AA104" i="3"/>
  <c r="S104" i="3"/>
  <c r="K104" i="3"/>
  <c r="GT104" i="3"/>
  <c r="GL104" i="3"/>
  <c r="GD104" i="3"/>
  <c r="FV104" i="3"/>
  <c r="FN104" i="3"/>
  <c r="FF104" i="3"/>
  <c r="EX104" i="3"/>
  <c r="EP104" i="3"/>
  <c r="EH104" i="3"/>
  <c r="DZ104" i="3"/>
  <c r="DR104" i="3"/>
  <c r="DJ104" i="3"/>
  <c r="DB104" i="3"/>
  <c r="CT104" i="3"/>
  <c r="CL104" i="3"/>
  <c r="CD104" i="3"/>
  <c r="BV104" i="3"/>
  <c r="BN104" i="3"/>
  <c r="BF104" i="3"/>
  <c r="AX104" i="3"/>
  <c r="AP104" i="3"/>
  <c r="AH104" i="3"/>
  <c r="Z104" i="3"/>
  <c r="R104" i="3"/>
  <c r="J104" i="3"/>
  <c r="GS104" i="3"/>
  <c r="GK104" i="3"/>
  <c r="GC104" i="3"/>
  <c r="FU104" i="3"/>
  <c r="FM104" i="3"/>
  <c r="FE104" i="3"/>
  <c r="EW104" i="3"/>
  <c r="EO104" i="3"/>
  <c r="EG104" i="3"/>
  <c r="DY104" i="3"/>
  <c r="DQ104" i="3"/>
  <c r="DI104" i="3"/>
  <c r="DA104" i="3"/>
  <c r="CS104" i="3"/>
  <c r="CK104" i="3"/>
  <c r="CC104" i="3"/>
  <c r="BU104" i="3"/>
  <c r="BM104" i="3"/>
  <c r="BE104" i="3"/>
  <c r="AW104" i="3"/>
  <c r="AO104" i="3"/>
  <c r="AG104" i="3"/>
  <c r="Y104" i="3"/>
  <c r="Q104" i="3"/>
  <c r="I104" i="3"/>
  <c r="GR104" i="3"/>
  <c r="GJ104" i="3"/>
  <c r="GB104" i="3"/>
  <c r="FT104" i="3"/>
  <c r="FL104" i="3"/>
  <c r="FD104" i="3"/>
  <c r="EV104" i="3"/>
  <c r="EN104" i="3"/>
  <c r="EF104" i="3"/>
  <c r="DX104" i="3"/>
  <c r="DP104" i="3"/>
  <c r="DH104" i="3"/>
  <c r="CZ104" i="3"/>
  <c r="CR104" i="3"/>
  <c r="CJ104" i="3"/>
  <c r="CB104" i="3"/>
  <c r="BT104" i="3"/>
  <c r="BL104" i="3"/>
  <c r="BD104" i="3"/>
  <c r="AV104" i="3"/>
  <c r="AN104" i="3"/>
  <c r="AF104" i="3"/>
  <c r="X104" i="3"/>
  <c r="P104" i="3"/>
  <c r="H104" i="3"/>
  <c r="GY104" i="3"/>
  <c r="GQ104" i="3"/>
  <c r="GI104" i="3"/>
  <c r="GA104" i="3"/>
  <c r="FS104" i="3"/>
  <c r="FK104" i="3"/>
  <c r="FC104" i="3"/>
  <c r="EU104" i="3"/>
  <c r="EM104" i="3"/>
  <c r="EE104" i="3"/>
  <c r="DW104" i="3"/>
  <c r="DO104" i="3"/>
  <c r="DG104" i="3"/>
  <c r="CY104" i="3"/>
  <c r="CQ104" i="3"/>
  <c r="CI104" i="3"/>
  <c r="CA104" i="3"/>
  <c r="BS104" i="3"/>
  <c r="BK104" i="3"/>
  <c r="BC104" i="3"/>
  <c r="AU104" i="3"/>
  <c r="AM104" i="3"/>
  <c r="AE104" i="3"/>
  <c r="W104" i="3"/>
  <c r="O104" i="3"/>
  <c r="G104" i="3"/>
  <c r="GX104" i="3"/>
  <c r="GP104" i="3"/>
  <c r="GH104" i="3"/>
  <c r="FZ104" i="3"/>
  <c r="FR104" i="3"/>
  <c r="FJ104" i="3"/>
  <c r="FB104" i="3"/>
  <c r="ET104" i="3"/>
  <c r="EL104" i="3"/>
  <c r="ED104" i="3"/>
  <c r="DV104" i="3"/>
  <c r="DN104" i="3"/>
  <c r="DF104" i="3"/>
  <c r="CX104" i="3"/>
  <c r="CP104" i="3"/>
  <c r="CH104" i="3"/>
  <c r="BZ104" i="3"/>
  <c r="BR104" i="3"/>
  <c r="BJ104" i="3"/>
  <c r="BB104" i="3"/>
  <c r="AT104" i="3"/>
  <c r="AL104" i="3"/>
  <c r="AD104" i="3"/>
  <c r="V104" i="3"/>
  <c r="N104" i="3"/>
  <c r="F104" i="3"/>
  <c r="FQ104" i="3"/>
  <c r="DE104" i="3"/>
  <c r="AS104" i="3"/>
  <c r="FI104" i="3"/>
  <c r="CW104" i="3"/>
  <c r="AK104" i="3"/>
  <c r="FA104" i="3"/>
  <c r="CO104" i="3"/>
  <c r="AC104" i="3"/>
  <c r="ES104" i="3"/>
  <c r="CG104" i="3"/>
  <c r="U104" i="3"/>
  <c r="GW104" i="3"/>
  <c r="EK104" i="3"/>
  <c r="BY104" i="3"/>
  <c r="M104" i="3"/>
  <c r="GO104" i="3"/>
  <c r="EC104" i="3"/>
  <c r="BQ104" i="3"/>
  <c r="E104" i="3"/>
  <c r="GG104" i="3"/>
  <c r="DU104" i="3"/>
  <c r="BI104" i="3"/>
  <c r="FY104" i="3"/>
  <c r="DM104" i="3"/>
  <c r="BA104" i="3"/>
  <c r="GY96" i="3"/>
  <c r="GQ96" i="3"/>
  <c r="GI96" i="3"/>
  <c r="GA96" i="3"/>
  <c r="FS96" i="3"/>
  <c r="FK96" i="3"/>
  <c r="FC96" i="3"/>
  <c r="EU96" i="3"/>
  <c r="EM96" i="3"/>
  <c r="EE96" i="3"/>
  <c r="DW96" i="3"/>
  <c r="DO96" i="3"/>
  <c r="DG96" i="3"/>
  <c r="CY96" i="3"/>
  <c r="CQ96" i="3"/>
  <c r="CI96" i="3"/>
  <c r="CA96" i="3"/>
  <c r="BS96" i="3"/>
  <c r="BK96" i="3"/>
  <c r="BC96" i="3"/>
  <c r="AU96" i="3"/>
  <c r="AM96" i="3"/>
  <c r="AE96" i="3"/>
  <c r="W96" i="3"/>
  <c r="O96" i="3"/>
  <c r="G96" i="3"/>
  <c r="GX96" i="3"/>
  <c r="GP96" i="3"/>
  <c r="GH96" i="3"/>
  <c r="FZ96" i="3"/>
  <c r="FR96" i="3"/>
  <c r="FJ96" i="3"/>
  <c r="FB96" i="3"/>
  <c r="ET96" i="3"/>
  <c r="EL96" i="3"/>
  <c r="ED96" i="3"/>
  <c r="DV96" i="3"/>
  <c r="DN96" i="3"/>
  <c r="DF96" i="3"/>
  <c r="CX96" i="3"/>
  <c r="CP96" i="3"/>
  <c r="CH96" i="3"/>
  <c r="BZ96" i="3"/>
  <c r="BR96" i="3"/>
  <c r="BJ96" i="3"/>
  <c r="BB96" i="3"/>
  <c r="AT96" i="3"/>
  <c r="AL96" i="3"/>
  <c r="AD96" i="3"/>
  <c r="V96" i="3"/>
  <c r="N96" i="3"/>
  <c r="F96" i="3"/>
  <c r="GW96" i="3"/>
  <c r="GO96" i="3"/>
  <c r="GG96" i="3"/>
  <c r="FY96" i="3"/>
  <c r="FQ96" i="3"/>
  <c r="FI96" i="3"/>
  <c r="FA96" i="3"/>
  <c r="ES96" i="3"/>
  <c r="EK96" i="3"/>
  <c r="EC96" i="3"/>
  <c r="DU96" i="3"/>
  <c r="DM96" i="3"/>
  <c r="DE96" i="3"/>
  <c r="CW96" i="3"/>
  <c r="CO96" i="3"/>
  <c r="CG96" i="3"/>
  <c r="BY96" i="3"/>
  <c r="BQ96" i="3"/>
  <c r="BI96" i="3"/>
  <c r="BA96" i="3"/>
  <c r="AS96" i="3"/>
  <c r="AK96" i="3"/>
  <c r="AC96" i="3"/>
  <c r="U96" i="3"/>
  <c r="M96" i="3"/>
  <c r="E96" i="3"/>
  <c r="GV96" i="3"/>
  <c r="GN96" i="3"/>
  <c r="GF96" i="3"/>
  <c r="FX96" i="3"/>
  <c r="FP96" i="3"/>
  <c r="FH96" i="3"/>
  <c r="EZ96" i="3"/>
  <c r="ER96" i="3"/>
  <c r="EJ96" i="3"/>
  <c r="EB96" i="3"/>
  <c r="DT96" i="3"/>
  <c r="DL96" i="3"/>
  <c r="DD96" i="3"/>
  <c r="CV96" i="3"/>
  <c r="CN96" i="3"/>
  <c r="CF96" i="3"/>
  <c r="BX96" i="3"/>
  <c r="BP96" i="3"/>
  <c r="BH96" i="3"/>
  <c r="AZ96" i="3"/>
  <c r="AR96" i="3"/>
  <c r="AJ96" i="3"/>
  <c r="AB96" i="3"/>
  <c r="T96" i="3"/>
  <c r="L96" i="3"/>
  <c r="GU96" i="3"/>
  <c r="GM96" i="3"/>
  <c r="GE96" i="3"/>
  <c r="FW96" i="3"/>
  <c r="FO96" i="3"/>
  <c r="FG96" i="3"/>
  <c r="EY96" i="3"/>
  <c r="EQ96" i="3"/>
  <c r="EI96" i="3"/>
  <c r="EA96" i="3"/>
  <c r="DS96" i="3"/>
  <c r="DK96" i="3"/>
  <c r="DC96" i="3"/>
  <c r="CU96" i="3"/>
  <c r="CM96" i="3"/>
  <c r="CE96" i="3"/>
  <c r="BW96" i="3"/>
  <c r="BO96" i="3"/>
  <c r="BG96" i="3"/>
  <c r="AY96" i="3"/>
  <c r="AQ96" i="3"/>
  <c r="AI96" i="3"/>
  <c r="AA96" i="3"/>
  <c r="S96" i="3"/>
  <c r="K96" i="3"/>
  <c r="GT96" i="3"/>
  <c r="GL96" i="3"/>
  <c r="GD96" i="3"/>
  <c r="FV96" i="3"/>
  <c r="FN96" i="3"/>
  <c r="FF96" i="3"/>
  <c r="EX96" i="3"/>
  <c r="EP96" i="3"/>
  <c r="EH96" i="3"/>
  <c r="DZ96" i="3"/>
  <c r="DR96" i="3"/>
  <c r="DJ96" i="3"/>
  <c r="DB96" i="3"/>
  <c r="CT96" i="3"/>
  <c r="CL96" i="3"/>
  <c r="CD96" i="3"/>
  <c r="BV96" i="3"/>
  <c r="BN96" i="3"/>
  <c r="BF96" i="3"/>
  <c r="AX96" i="3"/>
  <c r="AP96" i="3"/>
  <c r="AH96" i="3"/>
  <c r="Z96" i="3"/>
  <c r="R96" i="3"/>
  <c r="J96" i="3"/>
  <c r="GS96" i="3"/>
  <c r="GK96" i="3"/>
  <c r="GC96" i="3"/>
  <c r="FU96" i="3"/>
  <c r="FM96" i="3"/>
  <c r="FE96" i="3"/>
  <c r="EW96" i="3"/>
  <c r="EO96" i="3"/>
  <c r="EG96" i="3"/>
  <c r="DY96" i="3"/>
  <c r="DQ96" i="3"/>
  <c r="DI96" i="3"/>
  <c r="DA96" i="3"/>
  <c r="CS96" i="3"/>
  <c r="CK96" i="3"/>
  <c r="CC96" i="3"/>
  <c r="BU96" i="3"/>
  <c r="BM96" i="3"/>
  <c r="BE96" i="3"/>
  <c r="AW96" i="3"/>
  <c r="AO96" i="3"/>
  <c r="AG96" i="3"/>
  <c r="Y96" i="3"/>
  <c r="Q96" i="3"/>
  <c r="I96" i="3"/>
  <c r="FD96" i="3"/>
  <c r="CR96" i="3"/>
  <c r="AF96" i="3"/>
  <c r="EV96" i="3"/>
  <c r="CJ96" i="3"/>
  <c r="X96" i="3"/>
  <c r="EN96" i="3"/>
  <c r="CB96" i="3"/>
  <c r="P96" i="3"/>
  <c r="GR96" i="3"/>
  <c r="EF96" i="3"/>
  <c r="BT96" i="3"/>
  <c r="H96" i="3"/>
  <c r="GJ96" i="3"/>
  <c r="DX96" i="3"/>
  <c r="BL96" i="3"/>
  <c r="GB96" i="3"/>
  <c r="DP96" i="3"/>
  <c r="BD96" i="3"/>
  <c r="FT96" i="3"/>
  <c r="DH96" i="3"/>
  <c r="AV96" i="3"/>
  <c r="CZ96" i="3"/>
  <c r="AN96" i="3"/>
  <c r="FL96" i="3"/>
  <c r="GW88" i="3"/>
  <c r="GO88" i="3"/>
  <c r="GG88" i="3"/>
  <c r="FY88" i="3"/>
  <c r="FQ88" i="3"/>
  <c r="FI88" i="3"/>
  <c r="FA88" i="3"/>
  <c r="ES88" i="3"/>
  <c r="EK88" i="3"/>
  <c r="EC88" i="3"/>
  <c r="DU88" i="3"/>
  <c r="DM88" i="3"/>
  <c r="DE88" i="3"/>
  <c r="CW88" i="3"/>
  <c r="CO88" i="3"/>
  <c r="CG88" i="3"/>
  <c r="BY88" i="3"/>
  <c r="BQ88" i="3"/>
  <c r="BI88" i="3"/>
  <c r="BA88" i="3"/>
  <c r="AS88" i="3"/>
  <c r="AK88" i="3"/>
  <c r="AC88" i="3"/>
  <c r="U88" i="3"/>
  <c r="M88" i="3"/>
  <c r="E88" i="3"/>
  <c r="GV88" i="3"/>
  <c r="GN88" i="3"/>
  <c r="GF88" i="3"/>
  <c r="FX88" i="3"/>
  <c r="FP88" i="3"/>
  <c r="FH88" i="3"/>
  <c r="EZ88" i="3"/>
  <c r="ER88" i="3"/>
  <c r="EJ88" i="3"/>
  <c r="EB88" i="3"/>
  <c r="DT88" i="3"/>
  <c r="DL88" i="3"/>
  <c r="DD88" i="3"/>
  <c r="CV88" i="3"/>
  <c r="CN88" i="3"/>
  <c r="CF88" i="3"/>
  <c r="BX88" i="3"/>
  <c r="BP88" i="3"/>
  <c r="BH88" i="3"/>
  <c r="AZ88" i="3"/>
  <c r="AR88" i="3"/>
  <c r="AJ88" i="3"/>
  <c r="AB88" i="3"/>
  <c r="T88" i="3"/>
  <c r="L88" i="3"/>
  <c r="GU88" i="3"/>
  <c r="GM88" i="3"/>
  <c r="GE88" i="3"/>
  <c r="FW88" i="3"/>
  <c r="FO88" i="3"/>
  <c r="FG88" i="3"/>
  <c r="EY88" i="3"/>
  <c r="EQ88" i="3"/>
  <c r="EI88" i="3"/>
  <c r="EA88" i="3"/>
  <c r="DS88" i="3"/>
  <c r="DK88" i="3"/>
  <c r="DC88" i="3"/>
  <c r="CU88" i="3"/>
  <c r="CM88" i="3"/>
  <c r="CE88" i="3"/>
  <c r="BW88" i="3"/>
  <c r="BO88" i="3"/>
  <c r="BG88" i="3"/>
  <c r="AY88" i="3"/>
  <c r="AQ88" i="3"/>
  <c r="AI88" i="3"/>
  <c r="AA88" i="3"/>
  <c r="S88" i="3"/>
  <c r="K88" i="3"/>
  <c r="GT88" i="3"/>
  <c r="GL88" i="3"/>
  <c r="GD88" i="3"/>
  <c r="FV88" i="3"/>
  <c r="FN88" i="3"/>
  <c r="FF88" i="3"/>
  <c r="EX88" i="3"/>
  <c r="EP88" i="3"/>
  <c r="EH88" i="3"/>
  <c r="DZ88" i="3"/>
  <c r="DR88" i="3"/>
  <c r="DJ88" i="3"/>
  <c r="DB88" i="3"/>
  <c r="CT88" i="3"/>
  <c r="CL88" i="3"/>
  <c r="CD88" i="3"/>
  <c r="BV88" i="3"/>
  <c r="BN88" i="3"/>
  <c r="BF88" i="3"/>
  <c r="AX88" i="3"/>
  <c r="AP88" i="3"/>
  <c r="AH88" i="3"/>
  <c r="Z88" i="3"/>
  <c r="R88" i="3"/>
  <c r="J88" i="3"/>
  <c r="GS88" i="3"/>
  <c r="GK88" i="3"/>
  <c r="GC88" i="3"/>
  <c r="FU88" i="3"/>
  <c r="FM88" i="3"/>
  <c r="FE88" i="3"/>
  <c r="EW88" i="3"/>
  <c r="EO88" i="3"/>
  <c r="EG88" i="3"/>
  <c r="DY88" i="3"/>
  <c r="DQ88" i="3"/>
  <c r="DI88" i="3"/>
  <c r="DA88" i="3"/>
  <c r="CS88" i="3"/>
  <c r="CK88" i="3"/>
  <c r="CC88" i="3"/>
  <c r="BU88" i="3"/>
  <c r="BM88" i="3"/>
  <c r="BE88" i="3"/>
  <c r="AW88" i="3"/>
  <c r="AO88" i="3"/>
  <c r="AG88" i="3"/>
  <c r="Y88" i="3"/>
  <c r="Q88" i="3"/>
  <c r="I88" i="3"/>
  <c r="GR88" i="3"/>
  <c r="GJ88" i="3"/>
  <c r="GB88" i="3"/>
  <c r="FT88" i="3"/>
  <c r="FL88" i="3"/>
  <c r="FD88" i="3"/>
  <c r="EV88" i="3"/>
  <c r="EN88" i="3"/>
  <c r="EF88" i="3"/>
  <c r="DX88" i="3"/>
  <c r="DP88" i="3"/>
  <c r="DH88" i="3"/>
  <c r="CZ88" i="3"/>
  <c r="CR88" i="3"/>
  <c r="CJ88" i="3"/>
  <c r="CB88" i="3"/>
  <c r="BT88" i="3"/>
  <c r="BL88" i="3"/>
  <c r="BD88" i="3"/>
  <c r="AV88" i="3"/>
  <c r="AN88" i="3"/>
  <c r="AF88" i="3"/>
  <c r="X88" i="3"/>
  <c r="P88" i="3"/>
  <c r="H88" i="3"/>
  <c r="GY88" i="3"/>
  <c r="GQ88" i="3"/>
  <c r="GI88" i="3"/>
  <c r="GA88" i="3"/>
  <c r="FS88" i="3"/>
  <c r="FK88" i="3"/>
  <c r="FC88" i="3"/>
  <c r="EU88" i="3"/>
  <c r="EM88" i="3"/>
  <c r="EE88" i="3"/>
  <c r="DW88" i="3"/>
  <c r="DO88" i="3"/>
  <c r="DG88" i="3"/>
  <c r="CY88" i="3"/>
  <c r="CQ88" i="3"/>
  <c r="CI88" i="3"/>
  <c r="CA88" i="3"/>
  <c r="BS88" i="3"/>
  <c r="BK88" i="3"/>
  <c r="BC88" i="3"/>
  <c r="AU88" i="3"/>
  <c r="AM88" i="3"/>
  <c r="AE88" i="3"/>
  <c r="W88" i="3"/>
  <c r="O88" i="3"/>
  <c r="G88" i="3"/>
  <c r="GX88" i="3"/>
  <c r="EL88" i="3"/>
  <c r="BZ88" i="3"/>
  <c r="N88" i="3"/>
  <c r="GP88" i="3"/>
  <c r="ED88" i="3"/>
  <c r="BR88" i="3"/>
  <c r="F88" i="3"/>
  <c r="GH88" i="3"/>
  <c r="DV88" i="3"/>
  <c r="BJ88" i="3"/>
  <c r="FZ88" i="3"/>
  <c r="DN88" i="3"/>
  <c r="BB88" i="3"/>
  <c r="FR88" i="3"/>
  <c r="DF88" i="3"/>
  <c r="AT88" i="3"/>
  <c r="FJ88" i="3"/>
  <c r="CX88" i="3"/>
  <c r="AL88" i="3"/>
  <c r="FB88" i="3"/>
  <c r="CP88" i="3"/>
  <c r="AD88" i="3"/>
  <c r="V88" i="3"/>
  <c r="ET88" i="3"/>
  <c r="CH88" i="3"/>
  <c r="GX80" i="3"/>
  <c r="GP80" i="3"/>
  <c r="GH80" i="3"/>
  <c r="FZ80" i="3"/>
  <c r="FR80" i="3"/>
  <c r="FJ80" i="3"/>
  <c r="FB80" i="3"/>
  <c r="ET80" i="3"/>
  <c r="EL80" i="3"/>
  <c r="ED80" i="3"/>
  <c r="DV80" i="3"/>
  <c r="DN80" i="3"/>
  <c r="DF80" i="3"/>
  <c r="CX80" i="3"/>
  <c r="CP80" i="3"/>
  <c r="CH80" i="3"/>
  <c r="BZ80" i="3"/>
  <c r="BR80" i="3"/>
  <c r="BJ80" i="3"/>
  <c r="BB80" i="3"/>
  <c r="AT80" i="3"/>
  <c r="AL80" i="3"/>
  <c r="AD80" i="3"/>
  <c r="V80" i="3"/>
  <c r="N80" i="3"/>
  <c r="F80" i="3"/>
  <c r="GW80" i="3"/>
  <c r="GO80" i="3"/>
  <c r="GG80" i="3"/>
  <c r="FY80" i="3"/>
  <c r="FQ80" i="3"/>
  <c r="FI80" i="3"/>
  <c r="FA80" i="3"/>
  <c r="ES80" i="3"/>
  <c r="EK80" i="3"/>
  <c r="EC80" i="3"/>
  <c r="DU80" i="3"/>
  <c r="DM80" i="3"/>
  <c r="DE80" i="3"/>
  <c r="CW80" i="3"/>
  <c r="CO80" i="3"/>
  <c r="CG80" i="3"/>
  <c r="BY80" i="3"/>
  <c r="BQ80" i="3"/>
  <c r="BI80" i="3"/>
  <c r="BA80" i="3"/>
  <c r="AS80" i="3"/>
  <c r="AK80" i="3"/>
  <c r="AC80" i="3"/>
  <c r="U80" i="3"/>
  <c r="M80" i="3"/>
  <c r="E80" i="3"/>
  <c r="GV80" i="3"/>
  <c r="GN80" i="3"/>
  <c r="GF80" i="3"/>
  <c r="FX80" i="3"/>
  <c r="FP80" i="3"/>
  <c r="FH80" i="3"/>
  <c r="EZ80" i="3"/>
  <c r="ER80" i="3"/>
  <c r="EJ80" i="3"/>
  <c r="EB80" i="3"/>
  <c r="DT80" i="3"/>
  <c r="DL80" i="3"/>
  <c r="DD80" i="3"/>
  <c r="CV80" i="3"/>
  <c r="CN80" i="3"/>
  <c r="CF80" i="3"/>
  <c r="BX80" i="3"/>
  <c r="BP80" i="3"/>
  <c r="BH80" i="3"/>
  <c r="AZ80" i="3"/>
  <c r="AR80" i="3"/>
  <c r="AJ80" i="3"/>
  <c r="AB80" i="3"/>
  <c r="T80" i="3"/>
  <c r="L80" i="3"/>
  <c r="GU80" i="3"/>
  <c r="GM80" i="3"/>
  <c r="GE80" i="3"/>
  <c r="FW80" i="3"/>
  <c r="FO80" i="3"/>
  <c r="FG80" i="3"/>
  <c r="EY80" i="3"/>
  <c r="EQ80" i="3"/>
  <c r="EI80" i="3"/>
  <c r="EA80" i="3"/>
  <c r="DS80" i="3"/>
  <c r="DK80" i="3"/>
  <c r="DC80" i="3"/>
  <c r="CU80" i="3"/>
  <c r="CM80" i="3"/>
  <c r="CE80" i="3"/>
  <c r="BW80" i="3"/>
  <c r="BO80" i="3"/>
  <c r="BG80" i="3"/>
  <c r="AY80" i="3"/>
  <c r="AQ80" i="3"/>
  <c r="AI80" i="3"/>
  <c r="AA80" i="3"/>
  <c r="S80" i="3"/>
  <c r="K80" i="3"/>
  <c r="GT80" i="3"/>
  <c r="GL80" i="3"/>
  <c r="GD80" i="3"/>
  <c r="FV80" i="3"/>
  <c r="FN80" i="3"/>
  <c r="FF80" i="3"/>
  <c r="EX80" i="3"/>
  <c r="EP80" i="3"/>
  <c r="EH80" i="3"/>
  <c r="DZ80" i="3"/>
  <c r="DR80" i="3"/>
  <c r="DJ80" i="3"/>
  <c r="DB80" i="3"/>
  <c r="CT80" i="3"/>
  <c r="CL80" i="3"/>
  <c r="CD80" i="3"/>
  <c r="BV80" i="3"/>
  <c r="BN80" i="3"/>
  <c r="BF80" i="3"/>
  <c r="AX80" i="3"/>
  <c r="AP80" i="3"/>
  <c r="AH80" i="3"/>
  <c r="Z80" i="3"/>
  <c r="R80" i="3"/>
  <c r="J80" i="3"/>
  <c r="GS80" i="3"/>
  <c r="GK80" i="3"/>
  <c r="GC80" i="3"/>
  <c r="FU80" i="3"/>
  <c r="FM80" i="3"/>
  <c r="FE80" i="3"/>
  <c r="EW80" i="3"/>
  <c r="EO80" i="3"/>
  <c r="EG80" i="3"/>
  <c r="DY80" i="3"/>
  <c r="DQ80" i="3"/>
  <c r="DI80" i="3"/>
  <c r="DA80" i="3"/>
  <c r="CS80" i="3"/>
  <c r="CK80" i="3"/>
  <c r="CC80" i="3"/>
  <c r="BU80" i="3"/>
  <c r="BM80" i="3"/>
  <c r="BE80" i="3"/>
  <c r="AW80" i="3"/>
  <c r="AO80" i="3"/>
  <c r="AG80" i="3"/>
  <c r="Y80" i="3"/>
  <c r="Q80" i="3"/>
  <c r="I80" i="3"/>
  <c r="GR80" i="3"/>
  <c r="GJ80" i="3"/>
  <c r="GB80" i="3"/>
  <c r="FT80" i="3"/>
  <c r="FL80" i="3"/>
  <c r="FD80" i="3"/>
  <c r="EV80" i="3"/>
  <c r="EN80" i="3"/>
  <c r="EF80" i="3"/>
  <c r="DX80" i="3"/>
  <c r="DP80" i="3"/>
  <c r="DH80" i="3"/>
  <c r="CZ80" i="3"/>
  <c r="CR80" i="3"/>
  <c r="CJ80" i="3"/>
  <c r="CB80" i="3"/>
  <c r="BT80" i="3"/>
  <c r="BL80" i="3"/>
  <c r="BD80" i="3"/>
  <c r="AV80" i="3"/>
  <c r="AN80" i="3"/>
  <c r="AF80" i="3"/>
  <c r="X80" i="3"/>
  <c r="P80" i="3"/>
  <c r="H80" i="3"/>
  <c r="EU80" i="3"/>
  <c r="CI80" i="3"/>
  <c r="W80" i="3"/>
  <c r="CQ80" i="3"/>
  <c r="GY80" i="3"/>
  <c r="EM80" i="3"/>
  <c r="CA80" i="3"/>
  <c r="O80" i="3"/>
  <c r="FC80" i="3"/>
  <c r="GQ80" i="3"/>
  <c r="EE80" i="3"/>
  <c r="BS80" i="3"/>
  <c r="G80" i="3"/>
  <c r="GI80" i="3"/>
  <c r="DW80" i="3"/>
  <c r="BK80" i="3"/>
  <c r="GA80" i="3"/>
  <c r="DO80" i="3"/>
  <c r="BC80" i="3"/>
  <c r="AE80" i="3"/>
  <c r="FS80" i="3"/>
  <c r="DG80" i="3"/>
  <c r="AU80" i="3"/>
  <c r="FK80" i="3"/>
  <c r="CY80" i="3"/>
  <c r="AM80" i="3"/>
  <c r="GY107" i="3"/>
  <c r="GQ107" i="3"/>
  <c r="GI107" i="3"/>
  <c r="GA107" i="3"/>
  <c r="FS107" i="3"/>
  <c r="FK107" i="3"/>
  <c r="FC107" i="3"/>
  <c r="EU107" i="3"/>
  <c r="EM107" i="3"/>
  <c r="EE107" i="3"/>
  <c r="DW107" i="3"/>
  <c r="DO107" i="3"/>
  <c r="DG107" i="3"/>
  <c r="CY107" i="3"/>
  <c r="CQ107" i="3"/>
  <c r="CI107" i="3"/>
  <c r="BX107" i="3"/>
  <c r="BP107" i="3"/>
  <c r="BH107" i="3"/>
  <c r="AZ107" i="3"/>
  <c r="AR107" i="3"/>
  <c r="AJ107" i="3"/>
  <c r="AB107" i="3"/>
  <c r="T107" i="3"/>
  <c r="L107" i="3"/>
  <c r="GX107" i="3"/>
  <c r="GP107" i="3"/>
  <c r="GH107" i="3"/>
  <c r="FZ107" i="3"/>
  <c r="FR107" i="3"/>
  <c r="FJ107" i="3"/>
  <c r="FB107" i="3"/>
  <c r="ET107" i="3"/>
  <c r="EL107" i="3"/>
  <c r="ED107" i="3"/>
  <c r="DV107" i="3"/>
  <c r="DN107" i="3"/>
  <c r="DF107" i="3"/>
  <c r="CX107" i="3"/>
  <c r="CP107" i="3"/>
  <c r="CH107" i="3"/>
  <c r="BW107" i="3"/>
  <c r="BO107" i="3"/>
  <c r="BG107" i="3"/>
  <c r="AY107" i="3"/>
  <c r="AQ107" i="3"/>
  <c r="AI107" i="3"/>
  <c r="AA107" i="3"/>
  <c r="S107" i="3"/>
  <c r="K107" i="3"/>
  <c r="GW107" i="3"/>
  <c r="GO107" i="3"/>
  <c r="GG107" i="3"/>
  <c r="FY107" i="3"/>
  <c r="FQ107" i="3"/>
  <c r="FI107" i="3"/>
  <c r="FA107" i="3"/>
  <c r="ES107" i="3"/>
  <c r="EK107" i="3"/>
  <c r="EC107" i="3"/>
  <c r="DU107" i="3"/>
  <c r="DM107" i="3"/>
  <c r="DE107" i="3"/>
  <c r="CW107" i="3"/>
  <c r="CO107" i="3"/>
  <c r="CG107" i="3"/>
  <c r="BV107" i="3"/>
  <c r="BN107" i="3"/>
  <c r="BF107" i="3"/>
  <c r="AX107" i="3"/>
  <c r="AP107" i="3"/>
  <c r="AH107" i="3"/>
  <c r="Z107" i="3"/>
  <c r="R107" i="3"/>
  <c r="J107" i="3"/>
  <c r="GV107" i="3"/>
  <c r="GN107" i="3"/>
  <c r="GF107" i="3"/>
  <c r="FX107" i="3"/>
  <c r="FP107" i="3"/>
  <c r="FH107" i="3"/>
  <c r="EZ107" i="3"/>
  <c r="ER107" i="3"/>
  <c r="EJ107" i="3"/>
  <c r="EB107" i="3"/>
  <c r="DT107" i="3"/>
  <c r="DL107" i="3"/>
  <c r="DD107" i="3"/>
  <c r="CV107" i="3"/>
  <c r="CN107" i="3"/>
  <c r="CF107" i="3"/>
  <c r="BU107" i="3"/>
  <c r="BM107" i="3"/>
  <c r="BE107" i="3"/>
  <c r="AW107" i="3"/>
  <c r="AO107" i="3"/>
  <c r="AG107" i="3"/>
  <c r="Y107" i="3"/>
  <c r="Q107" i="3"/>
  <c r="I107" i="3"/>
  <c r="GU107" i="3"/>
  <c r="GM107" i="3"/>
  <c r="GE107" i="3"/>
  <c r="FW107" i="3"/>
  <c r="FO107" i="3"/>
  <c r="FG107" i="3"/>
  <c r="EY107" i="3"/>
  <c r="EQ107" i="3"/>
  <c r="EI107" i="3"/>
  <c r="EA107" i="3"/>
  <c r="DS107" i="3"/>
  <c r="DK107" i="3"/>
  <c r="DC107" i="3"/>
  <c r="CU107" i="3"/>
  <c r="CM107" i="3"/>
  <c r="CC107" i="3"/>
  <c r="BT107" i="3"/>
  <c r="BL107" i="3"/>
  <c r="BD107" i="3"/>
  <c r="AV107" i="3"/>
  <c r="AN107" i="3"/>
  <c r="AF107" i="3"/>
  <c r="X107" i="3"/>
  <c r="P107" i="3"/>
  <c r="H107" i="3"/>
  <c r="GT107" i="3"/>
  <c r="GL107" i="3"/>
  <c r="GD107" i="3"/>
  <c r="FV107" i="3"/>
  <c r="FN107" i="3"/>
  <c r="FF107" i="3"/>
  <c r="EX107" i="3"/>
  <c r="EP107" i="3"/>
  <c r="EH107" i="3"/>
  <c r="DZ107" i="3"/>
  <c r="DR107" i="3"/>
  <c r="DJ107" i="3"/>
  <c r="DB107" i="3"/>
  <c r="CT107" i="3"/>
  <c r="CL107" i="3"/>
  <c r="CB107" i="3"/>
  <c r="BS107" i="3"/>
  <c r="BK107" i="3"/>
  <c r="BC107" i="3"/>
  <c r="AU107" i="3"/>
  <c r="AM107" i="3"/>
  <c r="AE107" i="3"/>
  <c r="W107" i="3"/>
  <c r="O107" i="3"/>
  <c r="G107" i="3"/>
  <c r="GS107" i="3"/>
  <c r="GK107" i="3"/>
  <c r="GC107" i="3"/>
  <c r="FU107" i="3"/>
  <c r="FM107" i="3"/>
  <c r="FE107" i="3"/>
  <c r="EW107" i="3"/>
  <c r="EO107" i="3"/>
  <c r="EG107" i="3"/>
  <c r="DY107" i="3"/>
  <c r="DQ107" i="3"/>
  <c r="DI107" i="3"/>
  <c r="DA107" i="3"/>
  <c r="CS107" i="3"/>
  <c r="CK107" i="3"/>
  <c r="BZ107" i="3"/>
  <c r="BR107" i="3"/>
  <c r="BJ107" i="3"/>
  <c r="BB107" i="3"/>
  <c r="AT107" i="3"/>
  <c r="AL107" i="3"/>
  <c r="AD107" i="3"/>
  <c r="V107" i="3"/>
  <c r="N107" i="3"/>
  <c r="F107" i="3"/>
  <c r="FT107" i="3"/>
  <c r="DH107" i="3"/>
  <c r="AS107" i="3"/>
  <c r="FL107" i="3"/>
  <c r="CZ107" i="3"/>
  <c r="AK107" i="3"/>
  <c r="FD107" i="3"/>
  <c r="CR107" i="3"/>
  <c r="AC107" i="3"/>
  <c r="EV107" i="3"/>
  <c r="CJ107" i="3"/>
  <c r="U107" i="3"/>
  <c r="EN107" i="3"/>
  <c r="BY107" i="3"/>
  <c r="M107" i="3"/>
  <c r="GR107" i="3"/>
  <c r="EF107" i="3"/>
  <c r="BQ107" i="3"/>
  <c r="E107" i="3"/>
  <c r="GJ107" i="3"/>
  <c r="DX107" i="3"/>
  <c r="BI107" i="3"/>
  <c r="GB107" i="3"/>
  <c r="DP107" i="3"/>
  <c r="BA107" i="3"/>
  <c r="CE107" i="3"/>
  <c r="CA107" i="3"/>
  <c r="CD107" i="3"/>
  <c r="GW81" i="3"/>
  <c r="GO81" i="3"/>
  <c r="GU81" i="3"/>
  <c r="GM81" i="3"/>
  <c r="GE81" i="3"/>
  <c r="GT81" i="3"/>
  <c r="GR81" i="3"/>
  <c r="GY81" i="3"/>
  <c r="GQ81" i="3"/>
  <c r="GP81" i="3"/>
  <c r="GF81" i="3"/>
  <c r="FW81" i="3"/>
  <c r="FO81" i="3"/>
  <c r="FG81" i="3"/>
  <c r="EY81" i="3"/>
  <c r="EQ81" i="3"/>
  <c r="EI81" i="3"/>
  <c r="EA81" i="3"/>
  <c r="DS81" i="3"/>
  <c r="DK81" i="3"/>
  <c r="DC81" i="3"/>
  <c r="CU81" i="3"/>
  <c r="CM81" i="3"/>
  <c r="CE81" i="3"/>
  <c r="BW81" i="3"/>
  <c r="BO81" i="3"/>
  <c r="BG81" i="3"/>
  <c r="AY81" i="3"/>
  <c r="AQ81" i="3"/>
  <c r="AI81" i="3"/>
  <c r="AA81" i="3"/>
  <c r="S81" i="3"/>
  <c r="K81" i="3"/>
  <c r="GN81" i="3"/>
  <c r="GD81" i="3"/>
  <c r="FV81" i="3"/>
  <c r="FN81" i="3"/>
  <c r="FF81" i="3"/>
  <c r="EX81" i="3"/>
  <c r="EP81" i="3"/>
  <c r="EH81" i="3"/>
  <c r="DZ81" i="3"/>
  <c r="DR81" i="3"/>
  <c r="DJ81" i="3"/>
  <c r="DB81" i="3"/>
  <c r="CT81" i="3"/>
  <c r="CL81" i="3"/>
  <c r="CD81" i="3"/>
  <c r="BV81" i="3"/>
  <c r="BN81" i="3"/>
  <c r="BF81" i="3"/>
  <c r="AX81" i="3"/>
  <c r="AP81" i="3"/>
  <c r="AH81" i="3"/>
  <c r="Z81" i="3"/>
  <c r="R81" i="3"/>
  <c r="J81" i="3"/>
  <c r="GL81" i="3"/>
  <c r="GC81" i="3"/>
  <c r="FU81" i="3"/>
  <c r="FM81" i="3"/>
  <c r="FE81" i="3"/>
  <c r="EW81" i="3"/>
  <c r="EO81" i="3"/>
  <c r="EG81" i="3"/>
  <c r="DY81" i="3"/>
  <c r="DQ81" i="3"/>
  <c r="DI81" i="3"/>
  <c r="DA81" i="3"/>
  <c r="CS81" i="3"/>
  <c r="CK81" i="3"/>
  <c r="CC81" i="3"/>
  <c r="BU81" i="3"/>
  <c r="BM81" i="3"/>
  <c r="BE81" i="3"/>
  <c r="AW81" i="3"/>
  <c r="AO81" i="3"/>
  <c r="AG81" i="3"/>
  <c r="Y81" i="3"/>
  <c r="Q81" i="3"/>
  <c r="I81" i="3"/>
  <c r="GK81" i="3"/>
  <c r="GB81" i="3"/>
  <c r="FT81" i="3"/>
  <c r="FL81" i="3"/>
  <c r="FD81" i="3"/>
  <c r="EV81" i="3"/>
  <c r="EN81" i="3"/>
  <c r="EF81" i="3"/>
  <c r="DX81" i="3"/>
  <c r="DP81" i="3"/>
  <c r="DH81" i="3"/>
  <c r="CZ81" i="3"/>
  <c r="CR81" i="3"/>
  <c r="CJ81" i="3"/>
  <c r="CB81" i="3"/>
  <c r="BT81" i="3"/>
  <c r="BL81" i="3"/>
  <c r="BD81" i="3"/>
  <c r="AV81" i="3"/>
  <c r="AN81" i="3"/>
  <c r="AF81" i="3"/>
  <c r="X81" i="3"/>
  <c r="P81" i="3"/>
  <c r="H81" i="3"/>
  <c r="GJ81" i="3"/>
  <c r="GA81" i="3"/>
  <c r="FS81" i="3"/>
  <c r="FK81" i="3"/>
  <c r="FC81" i="3"/>
  <c r="EU81" i="3"/>
  <c r="EM81" i="3"/>
  <c r="EE81" i="3"/>
  <c r="DW81" i="3"/>
  <c r="DO81" i="3"/>
  <c r="DG81" i="3"/>
  <c r="CY81" i="3"/>
  <c r="CQ81" i="3"/>
  <c r="CI81" i="3"/>
  <c r="CA81" i="3"/>
  <c r="BS81" i="3"/>
  <c r="BK81" i="3"/>
  <c r="BC81" i="3"/>
  <c r="AU81" i="3"/>
  <c r="AM81" i="3"/>
  <c r="AE81" i="3"/>
  <c r="W81" i="3"/>
  <c r="O81" i="3"/>
  <c r="G81" i="3"/>
  <c r="GX81" i="3"/>
  <c r="GI81" i="3"/>
  <c r="FZ81" i="3"/>
  <c r="FR81" i="3"/>
  <c r="FJ81" i="3"/>
  <c r="FB81" i="3"/>
  <c r="ET81" i="3"/>
  <c r="EL81" i="3"/>
  <c r="ED81" i="3"/>
  <c r="DV81" i="3"/>
  <c r="DN81" i="3"/>
  <c r="DF81" i="3"/>
  <c r="CX81" i="3"/>
  <c r="CP81" i="3"/>
  <c r="CH81" i="3"/>
  <c r="BZ81" i="3"/>
  <c r="BR81" i="3"/>
  <c r="BJ81" i="3"/>
  <c r="BB81" i="3"/>
  <c r="AT81" i="3"/>
  <c r="AL81" i="3"/>
  <c r="AD81" i="3"/>
  <c r="V81" i="3"/>
  <c r="N81" i="3"/>
  <c r="F81" i="3"/>
  <c r="GV81" i="3"/>
  <c r="GH81" i="3"/>
  <c r="FY81" i="3"/>
  <c r="FQ81" i="3"/>
  <c r="FI81" i="3"/>
  <c r="FA81" i="3"/>
  <c r="ES81" i="3"/>
  <c r="EK81" i="3"/>
  <c r="EC81" i="3"/>
  <c r="DU81" i="3"/>
  <c r="DM81" i="3"/>
  <c r="DE81" i="3"/>
  <c r="CW81" i="3"/>
  <c r="CO81" i="3"/>
  <c r="CG81" i="3"/>
  <c r="BY81" i="3"/>
  <c r="BQ81" i="3"/>
  <c r="BI81" i="3"/>
  <c r="BA81" i="3"/>
  <c r="AS81" i="3"/>
  <c r="AK81" i="3"/>
  <c r="AC81" i="3"/>
  <c r="U81" i="3"/>
  <c r="M81" i="3"/>
  <c r="E81" i="3"/>
  <c r="EJ81" i="3"/>
  <c r="BX81" i="3"/>
  <c r="L81" i="3"/>
  <c r="T81" i="3"/>
  <c r="GS81" i="3"/>
  <c r="EB81" i="3"/>
  <c r="BP81" i="3"/>
  <c r="GG81" i="3"/>
  <c r="DT81" i="3"/>
  <c r="BH81" i="3"/>
  <c r="ER81" i="3"/>
  <c r="FX81" i="3"/>
  <c r="DL81" i="3"/>
  <c r="AZ81" i="3"/>
  <c r="CF81" i="3"/>
  <c r="FP81" i="3"/>
  <c r="DD81" i="3"/>
  <c r="AR81" i="3"/>
  <c r="FH81" i="3"/>
  <c r="CV81" i="3"/>
  <c r="AJ81" i="3"/>
  <c r="EZ81" i="3"/>
  <c r="CN81" i="3"/>
  <c r="AB81" i="3"/>
  <c r="GW101" i="3"/>
  <c r="GO101" i="3"/>
  <c r="GG101" i="3"/>
  <c r="FY101" i="3"/>
  <c r="FQ101" i="3"/>
  <c r="FI101" i="3"/>
  <c r="FA101" i="3"/>
  <c r="ES101" i="3"/>
  <c r="EK101" i="3"/>
  <c r="EC101" i="3"/>
  <c r="DU101" i="3"/>
  <c r="DM101" i="3"/>
  <c r="DE101" i="3"/>
  <c r="CW101" i="3"/>
  <c r="CO101" i="3"/>
  <c r="CG101" i="3"/>
  <c r="BY101" i="3"/>
  <c r="BQ101" i="3"/>
  <c r="BI101" i="3"/>
  <c r="BA101" i="3"/>
  <c r="AS101" i="3"/>
  <c r="AK101" i="3"/>
  <c r="AC101" i="3"/>
  <c r="U101" i="3"/>
  <c r="M101" i="3"/>
  <c r="E101" i="3"/>
  <c r="GV101" i="3"/>
  <c r="GN101" i="3"/>
  <c r="GF101" i="3"/>
  <c r="FX101" i="3"/>
  <c r="FP101" i="3"/>
  <c r="FH101" i="3"/>
  <c r="EZ101" i="3"/>
  <c r="ER101" i="3"/>
  <c r="EJ101" i="3"/>
  <c r="EB101" i="3"/>
  <c r="DT101" i="3"/>
  <c r="DL101" i="3"/>
  <c r="DD101" i="3"/>
  <c r="CV101" i="3"/>
  <c r="CN101" i="3"/>
  <c r="CF101" i="3"/>
  <c r="BX101" i="3"/>
  <c r="BP101" i="3"/>
  <c r="BH101" i="3"/>
  <c r="AZ101" i="3"/>
  <c r="AR101" i="3"/>
  <c r="AJ101" i="3"/>
  <c r="AB101" i="3"/>
  <c r="T101" i="3"/>
  <c r="L101" i="3"/>
  <c r="GU101" i="3"/>
  <c r="GM101" i="3"/>
  <c r="GE101" i="3"/>
  <c r="FW101" i="3"/>
  <c r="FO101" i="3"/>
  <c r="FG101" i="3"/>
  <c r="EY101" i="3"/>
  <c r="EQ101" i="3"/>
  <c r="EI101" i="3"/>
  <c r="EA101" i="3"/>
  <c r="DS101" i="3"/>
  <c r="DK101" i="3"/>
  <c r="DC101" i="3"/>
  <c r="CU101" i="3"/>
  <c r="CM101" i="3"/>
  <c r="CE101" i="3"/>
  <c r="BW101" i="3"/>
  <c r="BO101" i="3"/>
  <c r="BG101" i="3"/>
  <c r="AY101" i="3"/>
  <c r="AQ101" i="3"/>
  <c r="AI101" i="3"/>
  <c r="AA101" i="3"/>
  <c r="S101" i="3"/>
  <c r="K101" i="3"/>
  <c r="GT101" i="3"/>
  <c r="GL101" i="3"/>
  <c r="GD101" i="3"/>
  <c r="FV101" i="3"/>
  <c r="FN101" i="3"/>
  <c r="FF101" i="3"/>
  <c r="EX101" i="3"/>
  <c r="EP101" i="3"/>
  <c r="EH101" i="3"/>
  <c r="DZ101" i="3"/>
  <c r="DR101" i="3"/>
  <c r="DJ101" i="3"/>
  <c r="DB101" i="3"/>
  <c r="CT101" i="3"/>
  <c r="CL101" i="3"/>
  <c r="CD101" i="3"/>
  <c r="BV101" i="3"/>
  <c r="BN101" i="3"/>
  <c r="BF101" i="3"/>
  <c r="AX101" i="3"/>
  <c r="AP101" i="3"/>
  <c r="AH101" i="3"/>
  <c r="Z101" i="3"/>
  <c r="R101" i="3"/>
  <c r="J101" i="3"/>
  <c r="GS101" i="3"/>
  <c r="GK101" i="3"/>
  <c r="GC101" i="3"/>
  <c r="FU101" i="3"/>
  <c r="FM101" i="3"/>
  <c r="FE101" i="3"/>
  <c r="EW101" i="3"/>
  <c r="EO101" i="3"/>
  <c r="EG101" i="3"/>
  <c r="DY101" i="3"/>
  <c r="DQ101" i="3"/>
  <c r="DI101" i="3"/>
  <c r="DA101" i="3"/>
  <c r="CS101" i="3"/>
  <c r="CK101" i="3"/>
  <c r="CC101" i="3"/>
  <c r="BU101" i="3"/>
  <c r="BM101" i="3"/>
  <c r="BE101" i="3"/>
  <c r="AW101" i="3"/>
  <c r="AO101" i="3"/>
  <c r="AG101" i="3"/>
  <c r="Y101" i="3"/>
  <c r="Q101" i="3"/>
  <c r="I101" i="3"/>
  <c r="GR101" i="3"/>
  <c r="GJ101" i="3"/>
  <c r="GB101" i="3"/>
  <c r="FT101" i="3"/>
  <c r="FL101" i="3"/>
  <c r="FD101" i="3"/>
  <c r="EV101" i="3"/>
  <c r="EN101" i="3"/>
  <c r="EF101" i="3"/>
  <c r="DX101" i="3"/>
  <c r="DP101" i="3"/>
  <c r="DH101" i="3"/>
  <c r="CZ101" i="3"/>
  <c r="CR101" i="3"/>
  <c r="CJ101" i="3"/>
  <c r="CB101" i="3"/>
  <c r="BT101" i="3"/>
  <c r="BL101" i="3"/>
  <c r="BD101" i="3"/>
  <c r="AV101" i="3"/>
  <c r="AN101" i="3"/>
  <c r="AF101" i="3"/>
  <c r="X101" i="3"/>
  <c r="P101" i="3"/>
  <c r="H101" i="3"/>
  <c r="GY101" i="3"/>
  <c r="GQ101" i="3"/>
  <c r="GI101" i="3"/>
  <c r="GA101" i="3"/>
  <c r="FS101" i="3"/>
  <c r="FK101" i="3"/>
  <c r="FC101" i="3"/>
  <c r="EU101" i="3"/>
  <c r="EM101" i="3"/>
  <c r="EE101" i="3"/>
  <c r="DW101" i="3"/>
  <c r="DO101" i="3"/>
  <c r="DG101" i="3"/>
  <c r="CY101" i="3"/>
  <c r="CQ101" i="3"/>
  <c r="CI101" i="3"/>
  <c r="CA101" i="3"/>
  <c r="BS101" i="3"/>
  <c r="BK101" i="3"/>
  <c r="BC101" i="3"/>
  <c r="AU101" i="3"/>
  <c r="AM101" i="3"/>
  <c r="AE101" i="3"/>
  <c r="W101" i="3"/>
  <c r="O101" i="3"/>
  <c r="G101" i="3"/>
  <c r="GX101" i="3"/>
  <c r="EL101" i="3"/>
  <c r="BZ101" i="3"/>
  <c r="N101" i="3"/>
  <c r="GP101" i="3"/>
  <c r="ED101" i="3"/>
  <c r="BR101" i="3"/>
  <c r="F101" i="3"/>
  <c r="GH101" i="3"/>
  <c r="DV101" i="3"/>
  <c r="BJ101" i="3"/>
  <c r="FZ101" i="3"/>
  <c r="DN101" i="3"/>
  <c r="BB101" i="3"/>
  <c r="FR101" i="3"/>
  <c r="DF101" i="3"/>
  <c r="AT101" i="3"/>
  <c r="FJ101" i="3"/>
  <c r="CX101" i="3"/>
  <c r="AL101" i="3"/>
  <c r="FB101" i="3"/>
  <c r="CP101" i="3"/>
  <c r="AD101" i="3"/>
  <c r="ET101" i="3"/>
  <c r="CH101" i="3"/>
  <c r="V101" i="3"/>
  <c r="GR93" i="3"/>
  <c r="GJ93" i="3"/>
  <c r="GB93" i="3"/>
  <c r="FT93" i="3"/>
  <c r="FL93" i="3"/>
  <c r="FD93" i="3"/>
  <c r="EV93" i="3"/>
  <c r="GY93" i="3"/>
  <c r="GQ93" i="3"/>
  <c r="GI93" i="3"/>
  <c r="GA93" i="3"/>
  <c r="FS93" i="3"/>
  <c r="FK93" i="3"/>
  <c r="FC93" i="3"/>
  <c r="EU93" i="3"/>
  <c r="GX93" i="3"/>
  <c r="GP93" i="3"/>
  <c r="GH93" i="3"/>
  <c r="FZ93" i="3"/>
  <c r="FR93" i="3"/>
  <c r="FJ93" i="3"/>
  <c r="FB93" i="3"/>
  <c r="ET93" i="3"/>
  <c r="GW93" i="3"/>
  <c r="GO93" i="3"/>
  <c r="GG93" i="3"/>
  <c r="FY93" i="3"/>
  <c r="FQ93" i="3"/>
  <c r="FI93" i="3"/>
  <c r="FA93" i="3"/>
  <c r="ES93" i="3"/>
  <c r="GV93" i="3"/>
  <c r="GN93" i="3"/>
  <c r="GF93" i="3"/>
  <c r="FX93" i="3"/>
  <c r="FP93" i="3"/>
  <c r="FH93" i="3"/>
  <c r="EZ93" i="3"/>
  <c r="GU93" i="3"/>
  <c r="GM93" i="3"/>
  <c r="GE93" i="3"/>
  <c r="FW93" i="3"/>
  <c r="FO93" i="3"/>
  <c r="FG93" i="3"/>
  <c r="EY93" i="3"/>
  <c r="EQ93" i="3"/>
  <c r="EI93" i="3"/>
  <c r="EA93" i="3"/>
  <c r="GT93" i="3"/>
  <c r="GL93" i="3"/>
  <c r="GD93" i="3"/>
  <c r="FV93" i="3"/>
  <c r="FN93" i="3"/>
  <c r="FF93" i="3"/>
  <c r="EX93" i="3"/>
  <c r="EP93" i="3"/>
  <c r="GK93" i="3"/>
  <c r="EN93" i="3"/>
  <c r="EE93" i="3"/>
  <c r="DV93" i="3"/>
  <c r="DN93" i="3"/>
  <c r="DF93" i="3"/>
  <c r="CX93" i="3"/>
  <c r="CP93" i="3"/>
  <c r="CH93" i="3"/>
  <c r="BZ93" i="3"/>
  <c r="BR93" i="3"/>
  <c r="BJ93" i="3"/>
  <c r="BB93" i="3"/>
  <c r="AT93" i="3"/>
  <c r="AL93" i="3"/>
  <c r="AD93" i="3"/>
  <c r="V93" i="3"/>
  <c r="N93" i="3"/>
  <c r="F93" i="3"/>
  <c r="GC93" i="3"/>
  <c r="EM93" i="3"/>
  <c r="ED93" i="3"/>
  <c r="DU93" i="3"/>
  <c r="DM93" i="3"/>
  <c r="DE93" i="3"/>
  <c r="CW93" i="3"/>
  <c r="CO93" i="3"/>
  <c r="CG93" i="3"/>
  <c r="BY93" i="3"/>
  <c r="BQ93" i="3"/>
  <c r="BI93" i="3"/>
  <c r="BA93" i="3"/>
  <c r="AS93" i="3"/>
  <c r="AK93" i="3"/>
  <c r="AC93" i="3"/>
  <c r="U93" i="3"/>
  <c r="M93" i="3"/>
  <c r="E93" i="3"/>
  <c r="FU93" i="3"/>
  <c r="EL93" i="3"/>
  <c r="EC93" i="3"/>
  <c r="DT93" i="3"/>
  <c r="DL93" i="3"/>
  <c r="DD93" i="3"/>
  <c r="CV93" i="3"/>
  <c r="CN93" i="3"/>
  <c r="CF93" i="3"/>
  <c r="BX93" i="3"/>
  <c r="BP93" i="3"/>
  <c r="BH93" i="3"/>
  <c r="AZ93" i="3"/>
  <c r="AR93" i="3"/>
  <c r="AJ93" i="3"/>
  <c r="AB93" i="3"/>
  <c r="T93" i="3"/>
  <c r="L93" i="3"/>
  <c r="FM93" i="3"/>
  <c r="EK93" i="3"/>
  <c r="EB93" i="3"/>
  <c r="DS93" i="3"/>
  <c r="DK93" i="3"/>
  <c r="DC93" i="3"/>
  <c r="CU93" i="3"/>
  <c r="CM93" i="3"/>
  <c r="CE93" i="3"/>
  <c r="BW93" i="3"/>
  <c r="BO93" i="3"/>
  <c r="BG93" i="3"/>
  <c r="AY93" i="3"/>
  <c r="AQ93" i="3"/>
  <c r="AI93" i="3"/>
  <c r="AA93" i="3"/>
  <c r="S93" i="3"/>
  <c r="K93" i="3"/>
  <c r="FE93" i="3"/>
  <c r="EJ93" i="3"/>
  <c r="DZ93" i="3"/>
  <c r="DR93" i="3"/>
  <c r="DJ93" i="3"/>
  <c r="DB93" i="3"/>
  <c r="CT93" i="3"/>
  <c r="CL93" i="3"/>
  <c r="CD93" i="3"/>
  <c r="BV93" i="3"/>
  <c r="BN93" i="3"/>
  <c r="BF93" i="3"/>
  <c r="AX93" i="3"/>
  <c r="AP93" i="3"/>
  <c r="AH93" i="3"/>
  <c r="Z93" i="3"/>
  <c r="R93" i="3"/>
  <c r="J93" i="3"/>
  <c r="EW93" i="3"/>
  <c r="EH93" i="3"/>
  <c r="DY93" i="3"/>
  <c r="DQ93" i="3"/>
  <c r="DI93" i="3"/>
  <c r="DA93" i="3"/>
  <c r="CS93" i="3"/>
  <c r="CK93" i="3"/>
  <c r="CC93" i="3"/>
  <c r="BU93" i="3"/>
  <c r="BM93" i="3"/>
  <c r="BE93" i="3"/>
  <c r="AW93" i="3"/>
  <c r="AO93" i="3"/>
  <c r="AG93" i="3"/>
  <c r="Y93" i="3"/>
  <c r="Q93" i="3"/>
  <c r="I93" i="3"/>
  <c r="ER93" i="3"/>
  <c r="EG93" i="3"/>
  <c r="DX93" i="3"/>
  <c r="DP93" i="3"/>
  <c r="DH93" i="3"/>
  <c r="CZ93" i="3"/>
  <c r="CR93" i="3"/>
  <c r="CJ93" i="3"/>
  <c r="CB93" i="3"/>
  <c r="BT93" i="3"/>
  <c r="BL93" i="3"/>
  <c r="BD93" i="3"/>
  <c r="AV93" i="3"/>
  <c r="AN93" i="3"/>
  <c r="AF93" i="3"/>
  <c r="X93" i="3"/>
  <c r="P93" i="3"/>
  <c r="H93" i="3"/>
  <c r="GS93" i="3"/>
  <c r="CI93" i="3"/>
  <c r="W93" i="3"/>
  <c r="EO93" i="3"/>
  <c r="CA93" i="3"/>
  <c r="O93" i="3"/>
  <c r="EF93" i="3"/>
  <c r="BS93" i="3"/>
  <c r="G93" i="3"/>
  <c r="DW93" i="3"/>
  <c r="BK93" i="3"/>
  <c r="DO93" i="3"/>
  <c r="BC93" i="3"/>
  <c r="DG93" i="3"/>
  <c r="AU93" i="3"/>
  <c r="CY93" i="3"/>
  <c r="AM93" i="3"/>
  <c r="AE93" i="3"/>
  <c r="CQ93" i="3"/>
  <c r="GS85" i="3"/>
  <c r="GK85" i="3"/>
  <c r="GC85" i="3"/>
  <c r="FU85" i="3"/>
  <c r="FM85" i="3"/>
  <c r="FE85" i="3"/>
  <c r="EW85" i="3"/>
  <c r="EO85" i="3"/>
  <c r="EG85" i="3"/>
  <c r="DY85" i="3"/>
  <c r="DQ85" i="3"/>
  <c r="DI85" i="3"/>
  <c r="DA85" i="3"/>
  <c r="CS85" i="3"/>
  <c r="CK85" i="3"/>
  <c r="CC85" i="3"/>
  <c r="BU85" i="3"/>
  <c r="BM85" i="3"/>
  <c r="BE85" i="3"/>
  <c r="AW85" i="3"/>
  <c r="AO85" i="3"/>
  <c r="AG85" i="3"/>
  <c r="Y85" i="3"/>
  <c r="Q85" i="3"/>
  <c r="I85" i="3"/>
  <c r="GR85" i="3"/>
  <c r="GJ85" i="3"/>
  <c r="GB85" i="3"/>
  <c r="FT85" i="3"/>
  <c r="FL85" i="3"/>
  <c r="FD85" i="3"/>
  <c r="EV85" i="3"/>
  <c r="EN85" i="3"/>
  <c r="EF85" i="3"/>
  <c r="DX85" i="3"/>
  <c r="DP85" i="3"/>
  <c r="DH85" i="3"/>
  <c r="CZ85" i="3"/>
  <c r="CR85" i="3"/>
  <c r="CJ85" i="3"/>
  <c r="CB85" i="3"/>
  <c r="BT85" i="3"/>
  <c r="BL85" i="3"/>
  <c r="BD85" i="3"/>
  <c r="AV85" i="3"/>
  <c r="AN85" i="3"/>
  <c r="AF85" i="3"/>
  <c r="X85" i="3"/>
  <c r="P85" i="3"/>
  <c r="H85" i="3"/>
  <c r="GY85" i="3"/>
  <c r="GQ85" i="3"/>
  <c r="GI85" i="3"/>
  <c r="GA85" i="3"/>
  <c r="FS85" i="3"/>
  <c r="FK85" i="3"/>
  <c r="FC85" i="3"/>
  <c r="EU85" i="3"/>
  <c r="EM85" i="3"/>
  <c r="EE85" i="3"/>
  <c r="DW85" i="3"/>
  <c r="DO85" i="3"/>
  <c r="DG85" i="3"/>
  <c r="CY85" i="3"/>
  <c r="CQ85" i="3"/>
  <c r="CI85" i="3"/>
  <c r="CA85" i="3"/>
  <c r="BS85" i="3"/>
  <c r="BK85" i="3"/>
  <c r="BC85" i="3"/>
  <c r="AU85" i="3"/>
  <c r="AM85" i="3"/>
  <c r="AE85" i="3"/>
  <c r="W85" i="3"/>
  <c r="O85" i="3"/>
  <c r="G85" i="3"/>
  <c r="GX85" i="3"/>
  <c r="GP85" i="3"/>
  <c r="GH85" i="3"/>
  <c r="FZ85" i="3"/>
  <c r="FR85" i="3"/>
  <c r="FJ85" i="3"/>
  <c r="FB85" i="3"/>
  <c r="ET85" i="3"/>
  <c r="EL85" i="3"/>
  <c r="ED85" i="3"/>
  <c r="DV85" i="3"/>
  <c r="DN85" i="3"/>
  <c r="DF85" i="3"/>
  <c r="CX85" i="3"/>
  <c r="CP85" i="3"/>
  <c r="CH85" i="3"/>
  <c r="BZ85" i="3"/>
  <c r="BR85" i="3"/>
  <c r="BJ85" i="3"/>
  <c r="BB85" i="3"/>
  <c r="AT85" i="3"/>
  <c r="AL85" i="3"/>
  <c r="AD85" i="3"/>
  <c r="V85" i="3"/>
  <c r="N85" i="3"/>
  <c r="F85" i="3"/>
  <c r="GW85" i="3"/>
  <c r="GO85" i="3"/>
  <c r="GG85" i="3"/>
  <c r="FY85" i="3"/>
  <c r="FQ85" i="3"/>
  <c r="FI85" i="3"/>
  <c r="FA85" i="3"/>
  <c r="ES85" i="3"/>
  <c r="EK85" i="3"/>
  <c r="EC85" i="3"/>
  <c r="DU85" i="3"/>
  <c r="DM85" i="3"/>
  <c r="DE85" i="3"/>
  <c r="CW85" i="3"/>
  <c r="CO85" i="3"/>
  <c r="CG85" i="3"/>
  <c r="BY85" i="3"/>
  <c r="BQ85" i="3"/>
  <c r="BI85" i="3"/>
  <c r="BA85" i="3"/>
  <c r="AS85" i="3"/>
  <c r="AK85" i="3"/>
  <c r="AC85" i="3"/>
  <c r="U85" i="3"/>
  <c r="M85" i="3"/>
  <c r="E85" i="3"/>
  <c r="GV85" i="3"/>
  <c r="GN85" i="3"/>
  <c r="GF85" i="3"/>
  <c r="FX85" i="3"/>
  <c r="FP85" i="3"/>
  <c r="FH85" i="3"/>
  <c r="EZ85" i="3"/>
  <c r="ER85" i="3"/>
  <c r="EJ85" i="3"/>
  <c r="EB85" i="3"/>
  <c r="DT85" i="3"/>
  <c r="DL85" i="3"/>
  <c r="DD85" i="3"/>
  <c r="CV85" i="3"/>
  <c r="CN85" i="3"/>
  <c r="CF85" i="3"/>
  <c r="BX85" i="3"/>
  <c r="BP85" i="3"/>
  <c r="BH85" i="3"/>
  <c r="AZ85" i="3"/>
  <c r="AR85" i="3"/>
  <c r="AJ85" i="3"/>
  <c r="AB85" i="3"/>
  <c r="T85" i="3"/>
  <c r="L85" i="3"/>
  <c r="GU85" i="3"/>
  <c r="GM85" i="3"/>
  <c r="GE85" i="3"/>
  <c r="FW85" i="3"/>
  <c r="FO85" i="3"/>
  <c r="FG85" i="3"/>
  <c r="EY85" i="3"/>
  <c r="EQ85" i="3"/>
  <c r="EI85" i="3"/>
  <c r="EA85" i="3"/>
  <c r="DS85" i="3"/>
  <c r="DK85" i="3"/>
  <c r="DC85" i="3"/>
  <c r="CU85" i="3"/>
  <c r="CM85" i="3"/>
  <c r="CE85" i="3"/>
  <c r="BW85" i="3"/>
  <c r="BO85" i="3"/>
  <c r="BG85" i="3"/>
  <c r="AY85" i="3"/>
  <c r="AQ85" i="3"/>
  <c r="AI85" i="3"/>
  <c r="AA85" i="3"/>
  <c r="S85" i="3"/>
  <c r="K85" i="3"/>
  <c r="GT85" i="3"/>
  <c r="EH85" i="3"/>
  <c r="BV85" i="3"/>
  <c r="J85" i="3"/>
  <c r="GL85" i="3"/>
  <c r="DZ85" i="3"/>
  <c r="BN85" i="3"/>
  <c r="GD85" i="3"/>
  <c r="DR85" i="3"/>
  <c r="BF85" i="3"/>
  <c r="FV85" i="3"/>
  <c r="DJ85" i="3"/>
  <c r="AX85" i="3"/>
  <c r="FN85" i="3"/>
  <c r="DB85" i="3"/>
  <c r="AP85" i="3"/>
  <c r="FF85" i="3"/>
  <c r="CT85" i="3"/>
  <c r="AH85" i="3"/>
  <c r="EX85" i="3"/>
  <c r="CL85" i="3"/>
  <c r="Z85" i="3"/>
  <c r="EP85" i="3"/>
  <c r="R85" i="3"/>
  <c r="CD85" i="3"/>
  <c r="GY77" i="3"/>
  <c r="GQ77" i="3"/>
  <c r="GI77" i="3"/>
  <c r="GA77" i="3"/>
  <c r="FS77" i="3"/>
  <c r="FK77" i="3"/>
  <c r="FC77" i="3"/>
  <c r="EU77" i="3"/>
  <c r="EM77" i="3"/>
  <c r="EE77" i="3"/>
  <c r="DW77" i="3"/>
  <c r="DO77" i="3"/>
  <c r="DG77" i="3"/>
  <c r="CY77" i="3"/>
  <c r="CQ77" i="3"/>
  <c r="CI77" i="3"/>
  <c r="CA77" i="3"/>
  <c r="BS77" i="3"/>
  <c r="BK77" i="3"/>
  <c r="BC77" i="3"/>
  <c r="AU77" i="3"/>
  <c r="AM77" i="3"/>
  <c r="AE77" i="3"/>
  <c r="W77" i="3"/>
  <c r="O77" i="3"/>
  <c r="G77" i="3"/>
  <c r="GX77" i="3"/>
  <c r="GP77" i="3"/>
  <c r="GH77" i="3"/>
  <c r="FZ77" i="3"/>
  <c r="FR77" i="3"/>
  <c r="FJ77" i="3"/>
  <c r="FB77" i="3"/>
  <c r="ET77" i="3"/>
  <c r="EL77" i="3"/>
  <c r="ED77" i="3"/>
  <c r="DV77" i="3"/>
  <c r="DN77" i="3"/>
  <c r="DF77" i="3"/>
  <c r="CX77" i="3"/>
  <c r="CP77" i="3"/>
  <c r="CH77" i="3"/>
  <c r="BZ77" i="3"/>
  <c r="BR77" i="3"/>
  <c r="BJ77" i="3"/>
  <c r="BB77" i="3"/>
  <c r="AT77" i="3"/>
  <c r="AL77" i="3"/>
  <c r="AD77" i="3"/>
  <c r="V77" i="3"/>
  <c r="N77" i="3"/>
  <c r="F77" i="3"/>
  <c r="GW77" i="3"/>
  <c r="GO77" i="3"/>
  <c r="GG77" i="3"/>
  <c r="FY77" i="3"/>
  <c r="FQ77" i="3"/>
  <c r="FI77" i="3"/>
  <c r="FA77" i="3"/>
  <c r="ES77" i="3"/>
  <c r="EK77" i="3"/>
  <c r="EC77" i="3"/>
  <c r="DU77" i="3"/>
  <c r="DM77" i="3"/>
  <c r="DE77" i="3"/>
  <c r="CW77" i="3"/>
  <c r="CO77" i="3"/>
  <c r="CG77" i="3"/>
  <c r="BY77" i="3"/>
  <c r="BQ77" i="3"/>
  <c r="BI77" i="3"/>
  <c r="BA77" i="3"/>
  <c r="AS77" i="3"/>
  <c r="AK77" i="3"/>
  <c r="AC77" i="3"/>
  <c r="U77" i="3"/>
  <c r="M77" i="3"/>
  <c r="E77" i="3"/>
  <c r="GV77" i="3"/>
  <c r="GN77" i="3"/>
  <c r="GF77" i="3"/>
  <c r="FX77" i="3"/>
  <c r="FP77" i="3"/>
  <c r="FH77" i="3"/>
  <c r="EZ77" i="3"/>
  <c r="ER77" i="3"/>
  <c r="EJ77" i="3"/>
  <c r="EB77" i="3"/>
  <c r="DT77" i="3"/>
  <c r="DL77" i="3"/>
  <c r="DD77" i="3"/>
  <c r="CV77" i="3"/>
  <c r="CN77" i="3"/>
  <c r="CF77" i="3"/>
  <c r="BX77" i="3"/>
  <c r="BP77" i="3"/>
  <c r="BH77" i="3"/>
  <c r="AZ77" i="3"/>
  <c r="AR77" i="3"/>
  <c r="AJ77" i="3"/>
  <c r="AB77" i="3"/>
  <c r="T77" i="3"/>
  <c r="L77" i="3"/>
  <c r="GU77" i="3"/>
  <c r="GM77" i="3"/>
  <c r="GE77" i="3"/>
  <c r="FW77" i="3"/>
  <c r="FO77" i="3"/>
  <c r="FG77" i="3"/>
  <c r="EY77" i="3"/>
  <c r="EQ77" i="3"/>
  <c r="EI77" i="3"/>
  <c r="EA77" i="3"/>
  <c r="DS77" i="3"/>
  <c r="DK77" i="3"/>
  <c r="DC77" i="3"/>
  <c r="CU77" i="3"/>
  <c r="CM77" i="3"/>
  <c r="CE77" i="3"/>
  <c r="BW77" i="3"/>
  <c r="BO77" i="3"/>
  <c r="BG77" i="3"/>
  <c r="AY77" i="3"/>
  <c r="AQ77" i="3"/>
  <c r="AI77" i="3"/>
  <c r="AA77" i="3"/>
  <c r="S77" i="3"/>
  <c r="K77" i="3"/>
  <c r="GT77" i="3"/>
  <c r="GL77" i="3"/>
  <c r="GD77" i="3"/>
  <c r="FV77" i="3"/>
  <c r="FN77" i="3"/>
  <c r="FF77" i="3"/>
  <c r="EX77" i="3"/>
  <c r="EP77" i="3"/>
  <c r="EH77" i="3"/>
  <c r="DZ77" i="3"/>
  <c r="DR77" i="3"/>
  <c r="DJ77" i="3"/>
  <c r="DB77" i="3"/>
  <c r="CT77" i="3"/>
  <c r="CL77" i="3"/>
  <c r="CD77" i="3"/>
  <c r="BV77" i="3"/>
  <c r="BN77" i="3"/>
  <c r="BF77" i="3"/>
  <c r="AX77" i="3"/>
  <c r="AP77" i="3"/>
  <c r="AH77" i="3"/>
  <c r="Z77" i="3"/>
  <c r="R77" i="3"/>
  <c r="J77" i="3"/>
  <c r="GS77" i="3"/>
  <c r="GK77" i="3"/>
  <c r="GC77" i="3"/>
  <c r="FU77" i="3"/>
  <c r="FM77" i="3"/>
  <c r="FE77" i="3"/>
  <c r="EW77" i="3"/>
  <c r="EO77" i="3"/>
  <c r="EG77" i="3"/>
  <c r="DY77" i="3"/>
  <c r="DQ77" i="3"/>
  <c r="DI77" i="3"/>
  <c r="DA77" i="3"/>
  <c r="CS77" i="3"/>
  <c r="CK77" i="3"/>
  <c r="CC77" i="3"/>
  <c r="BU77" i="3"/>
  <c r="BM77" i="3"/>
  <c r="BE77" i="3"/>
  <c r="AW77" i="3"/>
  <c r="AO77" i="3"/>
  <c r="AG77" i="3"/>
  <c r="Y77" i="3"/>
  <c r="Q77" i="3"/>
  <c r="I77" i="3"/>
  <c r="GB77" i="3"/>
  <c r="DP77" i="3"/>
  <c r="BD77" i="3"/>
  <c r="FT77" i="3"/>
  <c r="DH77" i="3"/>
  <c r="AV77" i="3"/>
  <c r="FL77" i="3"/>
  <c r="CZ77" i="3"/>
  <c r="AN77" i="3"/>
  <c r="FD77" i="3"/>
  <c r="CR77" i="3"/>
  <c r="AF77" i="3"/>
  <c r="DX77" i="3"/>
  <c r="EV77" i="3"/>
  <c r="CJ77" i="3"/>
  <c r="X77" i="3"/>
  <c r="GJ77" i="3"/>
  <c r="EN77" i="3"/>
  <c r="CB77" i="3"/>
  <c r="P77" i="3"/>
  <c r="BL77" i="3"/>
  <c r="GR77" i="3"/>
  <c r="EF77" i="3"/>
  <c r="BT77" i="3"/>
  <c r="H77" i="3"/>
  <c r="GY106" i="3"/>
  <c r="GQ106" i="3"/>
  <c r="GI106" i="3"/>
  <c r="GA106" i="3"/>
  <c r="FS106" i="3"/>
  <c r="FK106" i="3"/>
  <c r="FC106" i="3"/>
  <c r="EU106" i="3"/>
  <c r="EM106" i="3"/>
  <c r="EE106" i="3"/>
  <c r="DW106" i="3"/>
  <c r="DO106" i="3"/>
  <c r="DG106" i="3"/>
  <c r="CY106" i="3"/>
  <c r="CQ106" i="3"/>
  <c r="CI106" i="3"/>
  <c r="CA106" i="3"/>
  <c r="BS106" i="3"/>
  <c r="BK106" i="3"/>
  <c r="BC106" i="3"/>
  <c r="AU106" i="3"/>
  <c r="AM106" i="3"/>
  <c r="AE106" i="3"/>
  <c r="W106" i="3"/>
  <c r="O106" i="3"/>
  <c r="G106" i="3"/>
  <c r="GX106" i="3"/>
  <c r="GP106" i="3"/>
  <c r="GH106" i="3"/>
  <c r="FZ106" i="3"/>
  <c r="FR106" i="3"/>
  <c r="FJ106" i="3"/>
  <c r="FB106" i="3"/>
  <c r="ET106" i="3"/>
  <c r="EL106" i="3"/>
  <c r="ED106" i="3"/>
  <c r="DV106" i="3"/>
  <c r="DN106" i="3"/>
  <c r="DF106" i="3"/>
  <c r="CX106" i="3"/>
  <c r="CP106" i="3"/>
  <c r="CH106" i="3"/>
  <c r="BZ106" i="3"/>
  <c r="BR106" i="3"/>
  <c r="BJ106" i="3"/>
  <c r="BB106" i="3"/>
  <c r="AT106" i="3"/>
  <c r="AL106" i="3"/>
  <c r="AD106" i="3"/>
  <c r="V106" i="3"/>
  <c r="N106" i="3"/>
  <c r="F106" i="3"/>
  <c r="GW106" i="3"/>
  <c r="GO106" i="3"/>
  <c r="GG106" i="3"/>
  <c r="FY106" i="3"/>
  <c r="FQ106" i="3"/>
  <c r="FI106" i="3"/>
  <c r="FA106" i="3"/>
  <c r="ES106" i="3"/>
  <c r="EK106" i="3"/>
  <c r="EC106" i="3"/>
  <c r="DU106" i="3"/>
  <c r="DM106" i="3"/>
  <c r="DE106" i="3"/>
  <c r="CW106" i="3"/>
  <c r="CO106" i="3"/>
  <c r="CG106" i="3"/>
  <c r="BY106" i="3"/>
  <c r="BQ106" i="3"/>
  <c r="BI106" i="3"/>
  <c r="BA106" i="3"/>
  <c r="AS106" i="3"/>
  <c r="AK106" i="3"/>
  <c r="AC106" i="3"/>
  <c r="U106" i="3"/>
  <c r="M106" i="3"/>
  <c r="E106" i="3"/>
  <c r="GV106" i="3"/>
  <c r="GN106" i="3"/>
  <c r="GF106" i="3"/>
  <c r="FX106" i="3"/>
  <c r="FP106" i="3"/>
  <c r="FH106" i="3"/>
  <c r="EZ106" i="3"/>
  <c r="ER106" i="3"/>
  <c r="EJ106" i="3"/>
  <c r="EB106" i="3"/>
  <c r="DT106" i="3"/>
  <c r="DL106" i="3"/>
  <c r="DD106" i="3"/>
  <c r="CV106" i="3"/>
  <c r="CN106" i="3"/>
  <c r="CF106" i="3"/>
  <c r="BX106" i="3"/>
  <c r="BP106" i="3"/>
  <c r="BH106" i="3"/>
  <c r="AZ106" i="3"/>
  <c r="AR106" i="3"/>
  <c r="AJ106" i="3"/>
  <c r="AB106" i="3"/>
  <c r="T106" i="3"/>
  <c r="L106" i="3"/>
  <c r="GU106" i="3"/>
  <c r="GM106" i="3"/>
  <c r="GE106" i="3"/>
  <c r="FW106" i="3"/>
  <c r="FO106" i="3"/>
  <c r="FG106" i="3"/>
  <c r="EY106" i="3"/>
  <c r="EQ106" i="3"/>
  <c r="EI106" i="3"/>
  <c r="EA106" i="3"/>
  <c r="DS106" i="3"/>
  <c r="DK106" i="3"/>
  <c r="DC106" i="3"/>
  <c r="CU106" i="3"/>
  <c r="CM106" i="3"/>
  <c r="CE106" i="3"/>
  <c r="BW106" i="3"/>
  <c r="BO106" i="3"/>
  <c r="BG106" i="3"/>
  <c r="AY106" i="3"/>
  <c r="AQ106" i="3"/>
  <c r="AI106" i="3"/>
  <c r="AA106" i="3"/>
  <c r="S106" i="3"/>
  <c r="K106" i="3"/>
  <c r="GT106" i="3"/>
  <c r="GL106" i="3"/>
  <c r="GD106" i="3"/>
  <c r="FV106" i="3"/>
  <c r="FN106" i="3"/>
  <c r="FF106" i="3"/>
  <c r="EX106" i="3"/>
  <c r="EP106" i="3"/>
  <c r="EH106" i="3"/>
  <c r="DZ106" i="3"/>
  <c r="DR106" i="3"/>
  <c r="DJ106" i="3"/>
  <c r="DB106" i="3"/>
  <c r="CT106" i="3"/>
  <c r="CL106" i="3"/>
  <c r="CD106" i="3"/>
  <c r="BV106" i="3"/>
  <c r="BN106" i="3"/>
  <c r="BF106" i="3"/>
  <c r="AX106" i="3"/>
  <c r="AP106" i="3"/>
  <c r="AH106" i="3"/>
  <c r="Z106" i="3"/>
  <c r="R106" i="3"/>
  <c r="J106" i="3"/>
  <c r="GS106" i="3"/>
  <c r="GK106" i="3"/>
  <c r="GC106" i="3"/>
  <c r="FU106" i="3"/>
  <c r="FM106" i="3"/>
  <c r="FE106" i="3"/>
  <c r="EW106" i="3"/>
  <c r="EO106" i="3"/>
  <c r="EG106" i="3"/>
  <c r="DY106" i="3"/>
  <c r="DQ106" i="3"/>
  <c r="DI106" i="3"/>
  <c r="DA106" i="3"/>
  <c r="CS106" i="3"/>
  <c r="CK106" i="3"/>
  <c r="CC106" i="3"/>
  <c r="BU106" i="3"/>
  <c r="BM106" i="3"/>
  <c r="BE106" i="3"/>
  <c r="AW106" i="3"/>
  <c r="AO106" i="3"/>
  <c r="AG106" i="3"/>
  <c r="Y106" i="3"/>
  <c r="Q106" i="3"/>
  <c r="I106" i="3"/>
  <c r="GB106" i="3"/>
  <c r="DP106" i="3"/>
  <c r="BD106" i="3"/>
  <c r="FT106" i="3"/>
  <c r="DH106" i="3"/>
  <c r="AV106" i="3"/>
  <c r="FL106" i="3"/>
  <c r="CZ106" i="3"/>
  <c r="AN106" i="3"/>
  <c r="FD106" i="3"/>
  <c r="CR106" i="3"/>
  <c r="AF106" i="3"/>
  <c r="EV106" i="3"/>
  <c r="CJ106" i="3"/>
  <c r="X106" i="3"/>
  <c r="EN106" i="3"/>
  <c r="CB106" i="3"/>
  <c r="P106" i="3"/>
  <c r="GR106" i="3"/>
  <c r="EF106" i="3"/>
  <c r="BT106" i="3"/>
  <c r="H106" i="3"/>
  <c r="GJ106" i="3"/>
  <c r="DX106" i="3"/>
  <c r="BL106" i="3"/>
  <c r="GS98" i="3"/>
  <c r="GK98" i="3"/>
  <c r="GC98" i="3"/>
  <c r="FU98" i="3"/>
  <c r="FM98" i="3"/>
  <c r="FE98" i="3"/>
  <c r="EW98" i="3"/>
  <c r="EO98" i="3"/>
  <c r="EG98" i="3"/>
  <c r="DY98" i="3"/>
  <c r="DQ98" i="3"/>
  <c r="DI98" i="3"/>
  <c r="DA98" i="3"/>
  <c r="CS98" i="3"/>
  <c r="CK98" i="3"/>
  <c r="CC98" i="3"/>
  <c r="BU98" i="3"/>
  <c r="BM98" i="3"/>
  <c r="BE98" i="3"/>
  <c r="AW98" i="3"/>
  <c r="AO98" i="3"/>
  <c r="AG98" i="3"/>
  <c r="Y98" i="3"/>
  <c r="Q98" i="3"/>
  <c r="I98" i="3"/>
  <c r="GR98" i="3"/>
  <c r="GJ98" i="3"/>
  <c r="GB98" i="3"/>
  <c r="FT98" i="3"/>
  <c r="FL98" i="3"/>
  <c r="FD98" i="3"/>
  <c r="EV98" i="3"/>
  <c r="EN98" i="3"/>
  <c r="EF98" i="3"/>
  <c r="DX98" i="3"/>
  <c r="DP98" i="3"/>
  <c r="DH98" i="3"/>
  <c r="CZ98" i="3"/>
  <c r="CR98" i="3"/>
  <c r="CJ98" i="3"/>
  <c r="CB98" i="3"/>
  <c r="BT98" i="3"/>
  <c r="BL98" i="3"/>
  <c r="BD98" i="3"/>
  <c r="AV98" i="3"/>
  <c r="AN98" i="3"/>
  <c r="AF98" i="3"/>
  <c r="X98" i="3"/>
  <c r="P98" i="3"/>
  <c r="H98" i="3"/>
  <c r="GY98" i="3"/>
  <c r="GQ98" i="3"/>
  <c r="GI98" i="3"/>
  <c r="GA98" i="3"/>
  <c r="FS98" i="3"/>
  <c r="FK98" i="3"/>
  <c r="FC98" i="3"/>
  <c r="EU98" i="3"/>
  <c r="EM98" i="3"/>
  <c r="EE98" i="3"/>
  <c r="DW98" i="3"/>
  <c r="DO98" i="3"/>
  <c r="DG98" i="3"/>
  <c r="CY98" i="3"/>
  <c r="CQ98" i="3"/>
  <c r="CI98" i="3"/>
  <c r="CA98" i="3"/>
  <c r="BS98" i="3"/>
  <c r="BK98" i="3"/>
  <c r="BC98" i="3"/>
  <c r="AU98" i="3"/>
  <c r="AM98" i="3"/>
  <c r="AE98" i="3"/>
  <c r="W98" i="3"/>
  <c r="O98" i="3"/>
  <c r="G98" i="3"/>
  <c r="GX98" i="3"/>
  <c r="GP98" i="3"/>
  <c r="GH98" i="3"/>
  <c r="FZ98" i="3"/>
  <c r="FR98" i="3"/>
  <c r="FJ98" i="3"/>
  <c r="FB98" i="3"/>
  <c r="ET98" i="3"/>
  <c r="EL98" i="3"/>
  <c r="ED98" i="3"/>
  <c r="DV98" i="3"/>
  <c r="DN98" i="3"/>
  <c r="DF98" i="3"/>
  <c r="CX98" i="3"/>
  <c r="CP98" i="3"/>
  <c r="CH98" i="3"/>
  <c r="BZ98" i="3"/>
  <c r="BR98" i="3"/>
  <c r="BJ98" i="3"/>
  <c r="BB98" i="3"/>
  <c r="AT98" i="3"/>
  <c r="AL98" i="3"/>
  <c r="AD98" i="3"/>
  <c r="V98" i="3"/>
  <c r="N98" i="3"/>
  <c r="F98" i="3"/>
  <c r="GW98" i="3"/>
  <c r="GO98" i="3"/>
  <c r="GG98" i="3"/>
  <c r="FY98" i="3"/>
  <c r="FQ98" i="3"/>
  <c r="FI98" i="3"/>
  <c r="FA98" i="3"/>
  <c r="ES98" i="3"/>
  <c r="EK98" i="3"/>
  <c r="EC98" i="3"/>
  <c r="DU98" i="3"/>
  <c r="DM98" i="3"/>
  <c r="DE98" i="3"/>
  <c r="CW98" i="3"/>
  <c r="CO98" i="3"/>
  <c r="CG98" i="3"/>
  <c r="BY98" i="3"/>
  <c r="BQ98" i="3"/>
  <c r="BI98" i="3"/>
  <c r="BA98" i="3"/>
  <c r="AS98" i="3"/>
  <c r="AK98" i="3"/>
  <c r="AC98" i="3"/>
  <c r="U98" i="3"/>
  <c r="M98" i="3"/>
  <c r="E98" i="3"/>
  <c r="GV98" i="3"/>
  <c r="GN98" i="3"/>
  <c r="GF98" i="3"/>
  <c r="FX98" i="3"/>
  <c r="FP98" i="3"/>
  <c r="FH98" i="3"/>
  <c r="EZ98" i="3"/>
  <c r="ER98" i="3"/>
  <c r="EJ98" i="3"/>
  <c r="EB98" i="3"/>
  <c r="DT98" i="3"/>
  <c r="DL98" i="3"/>
  <c r="DD98" i="3"/>
  <c r="CV98" i="3"/>
  <c r="CN98" i="3"/>
  <c r="CF98" i="3"/>
  <c r="BX98" i="3"/>
  <c r="BP98" i="3"/>
  <c r="BH98" i="3"/>
  <c r="AZ98" i="3"/>
  <c r="AR98" i="3"/>
  <c r="AJ98" i="3"/>
  <c r="AB98" i="3"/>
  <c r="T98" i="3"/>
  <c r="L98" i="3"/>
  <c r="GU98" i="3"/>
  <c r="GM98" i="3"/>
  <c r="GE98" i="3"/>
  <c r="FW98" i="3"/>
  <c r="FO98" i="3"/>
  <c r="FG98" i="3"/>
  <c r="EY98" i="3"/>
  <c r="EQ98" i="3"/>
  <c r="EI98" i="3"/>
  <c r="EA98" i="3"/>
  <c r="DS98" i="3"/>
  <c r="DK98" i="3"/>
  <c r="DC98" i="3"/>
  <c r="CU98" i="3"/>
  <c r="CM98" i="3"/>
  <c r="CE98" i="3"/>
  <c r="BW98" i="3"/>
  <c r="BO98" i="3"/>
  <c r="BG98" i="3"/>
  <c r="AY98" i="3"/>
  <c r="AQ98" i="3"/>
  <c r="AI98" i="3"/>
  <c r="AA98" i="3"/>
  <c r="S98" i="3"/>
  <c r="K98" i="3"/>
  <c r="GT98" i="3"/>
  <c r="EH98" i="3"/>
  <c r="BV98" i="3"/>
  <c r="J98" i="3"/>
  <c r="GL98" i="3"/>
  <c r="DZ98" i="3"/>
  <c r="BN98" i="3"/>
  <c r="GD98" i="3"/>
  <c r="DR98" i="3"/>
  <c r="BF98" i="3"/>
  <c r="FV98" i="3"/>
  <c r="DJ98" i="3"/>
  <c r="AX98" i="3"/>
  <c r="FN98" i="3"/>
  <c r="DB98" i="3"/>
  <c r="AP98" i="3"/>
  <c r="FF98" i="3"/>
  <c r="CT98" i="3"/>
  <c r="AH98" i="3"/>
  <c r="EX98" i="3"/>
  <c r="CL98" i="3"/>
  <c r="Z98" i="3"/>
  <c r="EP98" i="3"/>
  <c r="CD98" i="3"/>
  <c r="R98" i="3"/>
  <c r="GY90" i="3"/>
  <c r="GQ90" i="3"/>
  <c r="GI90" i="3"/>
  <c r="GA90" i="3"/>
  <c r="FS90" i="3"/>
  <c r="FK90" i="3"/>
  <c r="FC90" i="3"/>
  <c r="EU90" i="3"/>
  <c r="EM90" i="3"/>
  <c r="EE90" i="3"/>
  <c r="DW90" i="3"/>
  <c r="DO90" i="3"/>
  <c r="DG90" i="3"/>
  <c r="CY90" i="3"/>
  <c r="CQ90" i="3"/>
  <c r="CI90" i="3"/>
  <c r="CA90" i="3"/>
  <c r="BS90" i="3"/>
  <c r="BK90" i="3"/>
  <c r="BC90" i="3"/>
  <c r="AU90" i="3"/>
  <c r="AM90" i="3"/>
  <c r="AE90" i="3"/>
  <c r="W90" i="3"/>
  <c r="O90" i="3"/>
  <c r="G90" i="3"/>
  <c r="GX90" i="3"/>
  <c r="GP90" i="3"/>
  <c r="GH90" i="3"/>
  <c r="FZ90" i="3"/>
  <c r="FR90" i="3"/>
  <c r="FJ90" i="3"/>
  <c r="FB90" i="3"/>
  <c r="ET90" i="3"/>
  <c r="EL90" i="3"/>
  <c r="ED90" i="3"/>
  <c r="DV90" i="3"/>
  <c r="DN90" i="3"/>
  <c r="DF90" i="3"/>
  <c r="CX90" i="3"/>
  <c r="CP90" i="3"/>
  <c r="CH90" i="3"/>
  <c r="BZ90" i="3"/>
  <c r="BR90" i="3"/>
  <c r="BJ90" i="3"/>
  <c r="BB90" i="3"/>
  <c r="AT90" i="3"/>
  <c r="AL90" i="3"/>
  <c r="AD90" i="3"/>
  <c r="V90" i="3"/>
  <c r="N90" i="3"/>
  <c r="F90" i="3"/>
  <c r="GW90" i="3"/>
  <c r="GO90" i="3"/>
  <c r="GG90" i="3"/>
  <c r="FY90" i="3"/>
  <c r="FQ90" i="3"/>
  <c r="FI90" i="3"/>
  <c r="FA90" i="3"/>
  <c r="ES90" i="3"/>
  <c r="EK90" i="3"/>
  <c r="EC90" i="3"/>
  <c r="DU90" i="3"/>
  <c r="DM90" i="3"/>
  <c r="DE90" i="3"/>
  <c r="CW90" i="3"/>
  <c r="CO90" i="3"/>
  <c r="CG90" i="3"/>
  <c r="BY90" i="3"/>
  <c r="BQ90" i="3"/>
  <c r="BI90" i="3"/>
  <c r="BA90" i="3"/>
  <c r="AS90" i="3"/>
  <c r="AK90" i="3"/>
  <c r="AC90" i="3"/>
  <c r="U90" i="3"/>
  <c r="M90" i="3"/>
  <c r="E90" i="3"/>
  <c r="GV90" i="3"/>
  <c r="GN90" i="3"/>
  <c r="GF90" i="3"/>
  <c r="FX90" i="3"/>
  <c r="FP90" i="3"/>
  <c r="FH90" i="3"/>
  <c r="EZ90" i="3"/>
  <c r="ER90" i="3"/>
  <c r="EJ90" i="3"/>
  <c r="EB90" i="3"/>
  <c r="DT90" i="3"/>
  <c r="DL90" i="3"/>
  <c r="DD90" i="3"/>
  <c r="CV90" i="3"/>
  <c r="CN90" i="3"/>
  <c r="CF90" i="3"/>
  <c r="BX90" i="3"/>
  <c r="BP90" i="3"/>
  <c r="BH90" i="3"/>
  <c r="AZ90" i="3"/>
  <c r="AR90" i="3"/>
  <c r="AJ90" i="3"/>
  <c r="AB90" i="3"/>
  <c r="T90" i="3"/>
  <c r="L90" i="3"/>
  <c r="GU90" i="3"/>
  <c r="GM90" i="3"/>
  <c r="GE90" i="3"/>
  <c r="FW90" i="3"/>
  <c r="FO90" i="3"/>
  <c r="FG90" i="3"/>
  <c r="EY90" i="3"/>
  <c r="EQ90" i="3"/>
  <c r="EI90" i="3"/>
  <c r="EA90" i="3"/>
  <c r="DS90" i="3"/>
  <c r="DK90" i="3"/>
  <c r="DC90" i="3"/>
  <c r="CU90" i="3"/>
  <c r="CM90" i="3"/>
  <c r="CE90" i="3"/>
  <c r="BW90" i="3"/>
  <c r="BO90" i="3"/>
  <c r="BG90" i="3"/>
  <c r="AY90" i="3"/>
  <c r="AQ90" i="3"/>
  <c r="AI90" i="3"/>
  <c r="AA90" i="3"/>
  <c r="S90" i="3"/>
  <c r="K90" i="3"/>
  <c r="GT90" i="3"/>
  <c r="GL90" i="3"/>
  <c r="GD90" i="3"/>
  <c r="FV90" i="3"/>
  <c r="FN90" i="3"/>
  <c r="FF90" i="3"/>
  <c r="EX90" i="3"/>
  <c r="EP90" i="3"/>
  <c r="EH90" i="3"/>
  <c r="DZ90" i="3"/>
  <c r="DR90" i="3"/>
  <c r="DJ90" i="3"/>
  <c r="DB90" i="3"/>
  <c r="CT90" i="3"/>
  <c r="CL90" i="3"/>
  <c r="CD90" i="3"/>
  <c r="BV90" i="3"/>
  <c r="BN90" i="3"/>
  <c r="BF90" i="3"/>
  <c r="AX90" i="3"/>
  <c r="AP90" i="3"/>
  <c r="AH90" i="3"/>
  <c r="Z90" i="3"/>
  <c r="R90" i="3"/>
  <c r="J90" i="3"/>
  <c r="GS90" i="3"/>
  <c r="GK90" i="3"/>
  <c r="GC90" i="3"/>
  <c r="FU90" i="3"/>
  <c r="FM90" i="3"/>
  <c r="FE90" i="3"/>
  <c r="EW90" i="3"/>
  <c r="EO90" i="3"/>
  <c r="EG90" i="3"/>
  <c r="DY90" i="3"/>
  <c r="DQ90" i="3"/>
  <c r="DI90" i="3"/>
  <c r="DA90" i="3"/>
  <c r="CS90" i="3"/>
  <c r="CK90" i="3"/>
  <c r="CC90" i="3"/>
  <c r="BU90" i="3"/>
  <c r="BM90" i="3"/>
  <c r="BE90" i="3"/>
  <c r="AW90" i="3"/>
  <c r="AO90" i="3"/>
  <c r="AG90" i="3"/>
  <c r="Y90" i="3"/>
  <c r="Q90" i="3"/>
  <c r="I90" i="3"/>
  <c r="GB90" i="3"/>
  <c r="DP90" i="3"/>
  <c r="BD90" i="3"/>
  <c r="FT90" i="3"/>
  <c r="DH90" i="3"/>
  <c r="AV90" i="3"/>
  <c r="FL90" i="3"/>
  <c r="CZ90" i="3"/>
  <c r="AN90" i="3"/>
  <c r="FD90" i="3"/>
  <c r="CR90" i="3"/>
  <c r="AF90" i="3"/>
  <c r="EV90" i="3"/>
  <c r="CJ90" i="3"/>
  <c r="X90" i="3"/>
  <c r="EN90" i="3"/>
  <c r="CB90" i="3"/>
  <c r="P90" i="3"/>
  <c r="GR90" i="3"/>
  <c r="EF90" i="3"/>
  <c r="BT90" i="3"/>
  <c r="H90" i="3"/>
  <c r="DX90" i="3"/>
  <c r="BL90" i="3"/>
  <c r="GJ90" i="3"/>
  <c r="GT82" i="3"/>
  <c r="GL82" i="3"/>
  <c r="GD82" i="3"/>
  <c r="FV82" i="3"/>
  <c r="FN82" i="3"/>
  <c r="FF82" i="3"/>
  <c r="EX82" i="3"/>
  <c r="EP82" i="3"/>
  <c r="EH82" i="3"/>
  <c r="DZ82" i="3"/>
  <c r="DR82" i="3"/>
  <c r="DJ82" i="3"/>
  <c r="DB82" i="3"/>
  <c r="CT82" i="3"/>
  <c r="CL82" i="3"/>
  <c r="CD82" i="3"/>
  <c r="BV82" i="3"/>
  <c r="BN82" i="3"/>
  <c r="BF82" i="3"/>
  <c r="AX82" i="3"/>
  <c r="AP82" i="3"/>
  <c r="AH82" i="3"/>
  <c r="Z82" i="3"/>
  <c r="R82" i="3"/>
  <c r="J82" i="3"/>
  <c r="GS82" i="3"/>
  <c r="GK82" i="3"/>
  <c r="GC82" i="3"/>
  <c r="FU82" i="3"/>
  <c r="FM82" i="3"/>
  <c r="FE82" i="3"/>
  <c r="EW82" i="3"/>
  <c r="EO82" i="3"/>
  <c r="EG82" i="3"/>
  <c r="DY82" i="3"/>
  <c r="DQ82" i="3"/>
  <c r="DI82" i="3"/>
  <c r="DA82" i="3"/>
  <c r="CS82" i="3"/>
  <c r="CK82" i="3"/>
  <c r="CC82" i="3"/>
  <c r="BU82" i="3"/>
  <c r="BM82" i="3"/>
  <c r="BE82" i="3"/>
  <c r="AW82" i="3"/>
  <c r="AO82" i="3"/>
  <c r="AG82" i="3"/>
  <c r="Y82" i="3"/>
  <c r="Q82" i="3"/>
  <c r="I82" i="3"/>
  <c r="GR82" i="3"/>
  <c r="GJ82" i="3"/>
  <c r="GB82" i="3"/>
  <c r="FT82" i="3"/>
  <c r="FL82" i="3"/>
  <c r="FD82" i="3"/>
  <c r="EV82" i="3"/>
  <c r="EN82" i="3"/>
  <c r="EF82" i="3"/>
  <c r="DX82" i="3"/>
  <c r="DP82" i="3"/>
  <c r="DH82" i="3"/>
  <c r="CZ82" i="3"/>
  <c r="CR82" i="3"/>
  <c r="CJ82" i="3"/>
  <c r="CB82" i="3"/>
  <c r="BT82" i="3"/>
  <c r="BL82" i="3"/>
  <c r="BD82" i="3"/>
  <c r="AV82" i="3"/>
  <c r="AN82" i="3"/>
  <c r="AF82" i="3"/>
  <c r="X82" i="3"/>
  <c r="P82" i="3"/>
  <c r="H82" i="3"/>
  <c r="GY82" i="3"/>
  <c r="GQ82" i="3"/>
  <c r="GI82" i="3"/>
  <c r="GA82" i="3"/>
  <c r="FS82" i="3"/>
  <c r="FK82" i="3"/>
  <c r="FC82" i="3"/>
  <c r="EU82" i="3"/>
  <c r="EM82" i="3"/>
  <c r="EE82" i="3"/>
  <c r="DW82" i="3"/>
  <c r="DO82" i="3"/>
  <c r="DG82" i="3"/>
  <c r="CY82" i="3"/>
  <c r="CQ82" i="3"/>
  <c r="CI82" i="3"/>
  <c r="CA82" i="3"/>
  <c r="BS82" i="3"/>
  <c r="BK82" i="3"/>
  <c r="BC82" i="3"/>
  <c r="AU82" i="3"/>
  <c r="AM82" i="3"/>
  <c r="AE82" i="3"/>
  <c r="W82" i="3"/>
  <c r="O82" i="3"/>
  <c r="G82" i="3"/>
  <c r="GX82" i="3"/>
  <c r="GP82" i="3"/>
  <c r="GH82" i="3"/>
  <c r="FZ82" i="3"/>
  <c r="FR82" i="3"/>
  <c r="FJ82" i="3"/>
  <c r="FB82" i="3"/>
  <c r="ET82" i="3"/>
  <c r="EL82" i="3"/>
  <c r="ED82" i="3"/>
  <c r="DV82" i="3"/>
  <c r="DN82" i="3"/>
  <c r="DF82" i="3"/>
  <c r="CX82" i="3"/>
  <c r="CP82" i="3"/>
  <c r="CH82" i="3"/>
  <c r="BZ82" i="3"/>
  <c r="BR82" i="3"/>
  <c r="BJ82" i="3"/>
  <c r="BB82" i="3"/>
  <c r="AT82" i="3"/>
  <c r="AL82" i="3"/>
  <c r="AD82" i="3"/>
  <c r="V82" i="3"/>
  <c r="N82" i="3"/>
  <c r="F82" i="3"/>
  <c r="GW82" i="3"/>
  <c r="GO82" i="3"/>
  <c r="GG82" i="3"/>
  <c r="FY82" i="3"/>
  <c r="FQ82" i="3"/>
  <c r="FI82" i="3"/>
  <c r="FA82" i="3"/>
  <c r="ES82" i="3"/>
  <c r="EK82" i="3"/>
  <c r="EC82" i="3"/>
  <c r="DU82" i="3"/>
  <c r="DM82" i="3"/>
  <c r="DE82" i="3"/>
  <c r="CW82" i="3"/>
  <c r="CO82" i="3"/>
  <c r="CG82" i="3"/>
  <c r="BY82" i="3"/>
  <c r="BQ82" i="3"/>
  <c r="BI82" i="3"/>
  <c r="BA82" i="3"/>
  <c r="AS82" i="3"/>
  <c r="AK82" i="3"/>
  <c r="AC82" i="3"/>
  <c r="U82" i="3"/>
  <c r="M82" i="3"/>
  <c r="E82" i="3"/>
  <c r="GV82" i="3"/>
  <c r="GN82" i="3"/>
  <c r="GF82" i="3"/>
  <c r="FX82" i="3"/>
  <c r="FP82" i="3"/>
  <c r="FH82" i="3"/>
  <c r="EZ82" i="3"/>
  <c r="ER82" i="3"/>
  <c r="EJ82" i="3"/>
  <c r="EB82" i="3"/>
  <c r="DT82" i="3"/>
  <c r="DL82" i="3"/>
  <c r="DD82" i="3"/>
  <c r="CV82" i="3"/>
  <c r="CN82" i="3"/>
  <c r="CF82" i="3"/>
  <c r="BX82" i="3"/>
  <c r="BP82" i="3"/>
  <c r="BH82" i="3"/>
  <c r="AZ82" i="3"/>
  <c r="AR82" i="3"/>
  <c r="AJ82" i="3"/>
  <c r="AB82" i="3"/>
  <c r="T82" i="3"/>
  <c r="L82" i="3"/>
  <c r="FO82" i="3"/>
  <c r="DC82" i="3"/>
  <c r="AQ82" i="3"/>
  <c r="FG82" i="3"/>
  <c r="CU82" i="3"/>
  <c r="AI82" i="3"/>
  <c r="EY82" i="3"/>
  <c r="CM82" i="3"/>
  <c r="AA82" i="3"/>
  <c r="EQ82" i="3"/>
  <c r="CE82" i="3"/>
  <c r="S82" i="3"/>
  <c r="GU82" i="3"/>
  <c r="EI82" i="3"/>
  <c r="BW82" i="3"/>
  <c r="K82" i="3"/>
  <c r="GM82" i="3"/>
  <c r="EA82" i="3"/>
  <c r="BO82" i="3"/>
  <c r="GE82" i="3"/>
  <c r="DS82" i="3"/>
  <c r="BG82" i="3"/>
  <c r="AY82" i="3"/>
  <c r="DK82" i="3"/>
  <c r="FW82" i="3"/>
  <c r="GX73" i="3"/>
  <c r="GP73" i="3"/>
  <c r="GH73" i="3"/>
  <c r="FZ73" i="3"/>
  <c r="FR73" i="3"/>
  <c r="FJ73" i="3"/>
  <c r="FB73" i="3"/>
  <c r="ET73" i="3"/>
  <c r="EL73" i="3"/>
  <c r="ED73" i="3"/>
  <c r="DV73" i="3"/>
  <c r="DN73" i="3"/>
  <c r="DF73" i="3"/>
  <c r="CX73" i="3"/>
  <c r="CP73" i="3"/>
  <c r="CH73" i="3"/>
  <c r="BZ73" i="3"/>
  <c r="BR73" i="3"/>
  <c r="BJ73" i="3"/>
  <c r="BB73" i="3"/>
  <c r="AT73" i="3"/>
  <c r="AL73" i="3"/>
  <c r="AD73" i="3"/>
  <c r="V73" i="3"/>
  <c r="N73" i="3"/>
  <c r="F73" i="3"/>
  <c r="FS73" i="3"/>
  <c r="DO73" i="3"/>
  <c r="BK73" i="3"/>
  <c r="G73" i="3"/>
  <c r="GW73" i="3"/>
  <c r="GO73" i="3"/>
  <c r="GG73" i="3"/>
  <c r="FY73" i="3"/>
  <c r="FQ73" i="3"/>
  <c r="FI73" i="3"/>
  <c r="FA73" i="3"/>
  <c r="ES73" i="3"/>
  <c r="EK73" i="3"/>
  <c r="EC73" i="3"/>
  <c r="DU73" i="3"/>
  <c r="DM73" i="3"/>
  <c r="DE73" i="3"/>
  <c r="CW73" i="3"/>
  <c r="CO73" i="3"/>
  <c r="CG73" i="3"/>
  <c r="BY73" i="3"/>
  <c r="BQ73" i="3"/>
  <c r="BI73" i="3"/>
  <c r="BA73" i="3"/>
  <c r="AS73" i="3"/>
  <c r="AK73" i="3"/>
  <c r="AC73" i="3"/>
  <c r="U73" i="3"/>
  <c r="M73" i="3"/>
  <c r="E73" i="3"/>
  <c r="EM73" i="3"/>
  <c r="CA73" i="3"/>
  <c r="AE73" i="3"/>
  <c r="GV73" i="3"/>
  <c r="GN73" i="3"/>
  <c r="GF73" i="3"/>
  <c r="FX73" i="3"/>
  <c r="FP73" i="3"/>
  <c r="FH73" i="3"/>
  <c r="EZ73" i="3"/>
  <c r="ER73" i="3"/>
  <c r="EJ73" i="3"/>
  <c r="EB73" i="3"/>
  <c r="DT73" i="3"/>
  <c r="DL73" i="3"/>
  <c r="DD73" i="3"/>
  <c r="CV73" i="3"/>
  <c r="CN73" i="3"/>
  <c r="CF73" i="3"/>
  <c r="BX73" i="3"/>
  <c r="BP73" i="3"/>
  <c r="BH73" i="3"/>
  <c r="AZ73" i="3"/>
  <c r="AR73" i="3"/>
  <c r="AJ73" i="3"/>
  <c r="AB73" i="3"/>
  <c r="T73" i="3"/>
  <c r="L73" i="3"/>
  <c r="GI73" i="3"/>
  <c r="EE73" i="3"/>
  <c r="CI73" i="3"/>
  <c r="W73" i="3"/>
  <c r="GU73" i="3"/>
  <c r="GM73" i="3"/>
  <c r="GE73" i="3"/>
  <c r="FW73" i="3"/>
  <c r="FO73" i="3"/>
  <c r="FG73" i="3"/>
  <c r="EY73" i="3"/>
  <c r="EQ73" i="3"/>
  <c r="EI73" i="3"/>
  <c r="EA73" i="3"/>
  <c r="DS73" i="3"/>
  <c r="DK73" i="3"/>
  <c r="DC73" i="3"/>
  <c r="CU73" i="3"/>
  <c r="CM73" i="3"/>
  <c r="CE73" i="3"/>
  <c r="BW73" i="3"/>
  <c r="BO73" i="3"/>
  <c r="BG73" i="3"/>
  <c r="AY73" i="3"/>
  <c r="AQ73" i="3"/>
  <c r="AI73" i="3"/>
  <c r="AA73" i="3"/>
  <c r="S73" i="3"/>
  <c r="K73" i="3"/>
  <c r="GQ73" i="3"/>
  <c r="FC73" i="3"/>
  <c r="CQ73" i="3"/>
  <c r="AM73" i="3"/>
  <c r="GT73" i="3"/>
  <c r="GL73" i="3"/>
  <c r="GD73" i="3"/>
  <c r="FV73" i="3"/>
  <c r="FN73" i="3"/>
  <c r="FF73" i="3"/>
  <c r="EX73" i="3"/>
  <c r="EP73" i="3"/>
  <c r="EH73" i="3"/>
  <c r="DZ73" i="3"/>
  <c r="DR73" i="3"/>
  <c r="DJ73" i="3"/>
  <c r="DB73" i="3"/>
  <c r="CT73" i="3"/>
  <c r="CL73" i="3"/>
  <c r="CD73" i="3"/>
  <c r="BV73" i="3"/>
  <c r="BN73" i="3"/>
  <c r="BF73" i="3"/>
  <c r="AX73" i="3"/>
  <c r="AP73" i="3"/>
  <c r="AH73" i="3"/>
  <c r="Z73" i="3"/>
  <c r="R73" i="3"/>
  <c r="J73" i="3"/>
  <c r="GA73" i="3"/>
  <c r="DW73" i="3"/>
  <c r="BC73" i="3"/>
  <c r="GS73" i="3"/>
  <c r="GK73" i="3"/>
  <c r="GC73" i="3"/>
  <c r="FU73" i="3"/>
  <c r="FM73" i="3"/>
  <c r="FE73" i="3"/>
  <c r="EW73" i="3"/>
  <c r="EO73" i="3"/>
  <c r="EG73" i="3"/>
  <c r="DY73" i="3"/>
  <c r="DQ73" i="3"/>
  <c r="DI73" i="3"/>
  <c r="DA73" i="3"/>
  <c r="CS73" i="3"/>
  <c r="CK73" i="3"/>
  <c r="CC73" i="3"/>
  <c r="BU73" i="3"/>
  <c r="BM73" i="3"/>
  <c r="BE73" i="3"/>
  <c r="AW73" i="3"/>
  <c r="AO73" i="3"/>
  <c r="AG73" i="3"/>
  <c r="Y73" i="3"/>
  <c r="Q73" i="3"/>
  <c r="I73" i="3"/>
  <c r="FK73" i="3"/>
  <c r="CY73" i="3"/>
  <c r="AU73" i="3"/>
  <c r="GR73" i="3"/>
  <c r="GJ73" i="3"/>
  <c r="GB73" i="3"/>
  <c r="FT73" i="3"/>
  <c r="FL73" i="3"/>
  <c r="FD73" i="3"/>
  <c r="EV73" i="3"/>
  <c r="EN73" i="3"/>
  <c r="EF73" i="3"/>
  <c r="DX73" i="3"/>
  <c r="DP73" i="3"/>
  <c r="DH73" i="3"/>
  <c r="CZ73" i="3"/>
  <c r="CR73" i="3"/>
  <c r="CJ73" i="3"/>
  <c r="CB73" i="3"/>
  <c r="BT73" i="3"/>
  <c r="BL73" i="3"/>
  <c r="BD73" i="3"/>
  <c r="AV73" i="3"/>
  <c r="AN73" i="3"/>
  <c r="AF73" i="3"/>
  <c r="X73" i="3"/>
  <c r="P73" i="3"/>
  <c r="H73" i="3"/>
  <c r="GY73" i="3"/>
  <c r="EU73" i="3"/>
  <c r="DG73" i="3"/>
  <c r="BS73" i="3"/>
  <c r="O73" i="3"/>
  <c r="B150" i="3"/>
  <c r="B141" i="3"/>
  <c r="B155" i="3"/>
  <c r="B147" i="3"/>
  <c r="B152" i="3"/>
  <c r="B144" i="3"/>
  <c r="B146" i="3"/>
  <c r="B174" i="3"/>
  <c r="B148" i="3"/>
  <c r="B153" i="3"/>
  <c r="B145" i="3"/>
  <c r="B151" i="3"/>
  <c r="B169" i="3"/>
  <c r="B164" i="3"/>
  <c r="B161" i="3"/>
  <c r="B171" i="3"/>
  <c r="B163" i="3"/>
  <c r="B168" i="3"/>
  <c r="B160" i="3"/>
  <c r="B165" i="3"/>
  <c r="B157" i="3"/>
  <c r="B149" i="3"/>
  <c r="B140" i="3"/>
  <c r="B173" i="3"/>
  <c r="B167" i="3"/>
  <c r="B159" i="3"/>
  <c r="B143" i="3"/>
  <c r="B158" i="3"/>
  <c r="B156" i="3"/>
  <c r="B139" i="3"/>
  <c r="B166" i="3"/>
  <c r="B172" i="3"/>
  <c r="B170" i="3"/>
  <c r="B162" i="3"/>
  <c r="B154" i="3"/>
  <c r="W3" i="1" l="1"/>
  <c r="W1" i="1" s="1"/>
  <c r="E183" i="3" l="1"/>
  <c r="F183" i="3" s="1"/>
  <c r="E175" i="3"/>
  <c r="E196" i="3"/>
  <c r="E191" i="3"/>
  <c r="E187" i="3"/>
  <c r="E142" i="3"/>
  <c r="E190" i="3"/>
  <c r="E199" i="3"/>
  <c r="E182" i="3"/>
  <c r="E177" i="3"/>
  <c r="E189" i="3"/>
  <c r="E194" i="3"/>
  <c r="E180" i="3"/>
  <c r="E186" i="3"/>
  <c r="E197" i="3"/>
  <c r="E178" i="3"/>
  <c r="E195" i="3"/>
  <c r="E188" i="3"/>
  <c r="E176" i="3"/>
  <c r="E174" i="3"/>
  <c r="F174" i="3" s="1"/>
  <c r="E151" i="3"/>
  <c r="E147" i="3"/>
  <c r="E139" i="3"/>
  <c r="E179" i="3"/>
  <c r="E149" i="3"/>
  <c r="E170" i="3"/>
  <c r="E161" i="3"/>
  <c r="E162" i="3"/>
  <c r="E140" i="3"/>
  <c r="E193" i="3"/>
  <c r="E184" i="3"/>
  <c r="E144" i="3"/>
  <c r="E150" i="3"/>
  <c r="E154" i="3"/>
  <c r="E169" i="3"/>
  <c r="E171" i="3"/>
  <c r="E148" i="3"/>
  <c r="E160" i="3"/>
  <c r="E164" i="3"/>
  <c r="E153" i="3"/>
  <c r="E157" i="3"/>
  <c r="E173" i="3"/>
  <c r="E159" i="3"/>
  <c r="E168" i="3"/>
  <c r="E166" i="3"/>
  <c r="E152" i="3"/>
  <c r="E165" i="3"/>
  <c r="E155" i="3"/>
  <c r="E143" i="3"/>
  <c r="E163" i="3"/>
  <c r="E146" i="3"/>
  <c r="F146" i="3" s="1"/>
  <c r="E167" i="3"/>
  <c r="E156" i="3"/>
  <c r="E141" i="3"/>
  <c r="E158" i="3"/>
  <c r="E145" i="3"/>
  <c r="E172" i="3"/>
  <c r="E192" i="3"/>
  <c r="E181" i="3"/>
  <c r="E198" i="3"/>
  <c r="E185" i="3"/>
  <c r="G183" i="3" l="1"/>
  <c r="H183" i="3" s="1"/>
  <c r="I183" i="3" s="1"/>
  <c r="J183" i="3" s="1"/>
  <c r="K183" i="3" s="1"/>
  <c r="L183" i="3" s="1"/>
  <c r="M183" i="3" s="1"/>
  <c r="N183" i="3" s="1"/>
  <c r="O183" i="3" s="1"/>
  <c r="P183" i="3" s="1"/>
  <c r="Q183" i="3" s="1"/>
  <c r="R183" i="3" s="1"/>
  <c r="S183" i="3" s="1"/>
  <c r="T183" i="3" s="1"/>
  <c r="U183" i="3" s="1"/>
  <c r="V183" i="3" s="1"/>
  <c r="W183" i="3" s="1"/>
  <c r="X183" i="3" s="1"/>
  <c r="Y183" i="3" s="1"/>
  <c r="Z183" i="3" s="1"/>
  <c r="AA183" i="3" s="1"/>
  <c r="AB183" i="3" s="1"/>
  <c r="AC183" i="3" s="1"/>
  <c r="AD183" i="3" s="1"/>
  <c r="AE183" i="3" s="1"/>
  <c r="AF183" i="3" s="1"/>
  <c r="AG183" i="3" s="1"/>
  <c r="AH183" i="3" s="1"/>
  <c r="AI183" i="3" s="1"/>
  <c r="AJ183" i="3" s="1"/>
  <c r="AK183" i="3" s="1"/>
  <c r="AL183" i="3" s="1"/>
  <c r="AM183" i="3" s="1"/>
  <c r="AN183" i="3" s="1"/>
  <c r="AO183" i="3" s="1"/>
  <c r="AP183" i="3" s="1"/>
  <c r="AQ183" i="3" s="1"/>
  <c r="AR183" i="3" s="1"/>
  <c r="AS183" i="3" s="1"/>
  <c r="AT183" i="3" s="1"/>
  <c r="AU183" i="3" s="1"/>
  <c r="AV183" i="3" s="1"/>
  <c r="AW183" i="3" s="1"/>
  <c r="AX183" i="3" s="1"/>
  <c r="AY183" i="3" s="1"/>
  <c r="AZ183" i="3" s="1"/>
  <c r="BA183" i="3" s="1"/>
  <c r="BB183" i="3" s="1"/>
  <c r="BC183" i="3" s="1"/>
  <c r="BD183" i="3" s="1"/>
  <c r="BE183" i="3" s="1"/>
  <c r="BF183" i="3" s="1"/>
  <c r="BG183" i="3" s="1"/>
  <c r="BH183" i="3" s="1"/>
  <c r="BI183" i="3" s="1"/>
  <c r="BJ183" i="3" s="1"/>
  <c r="BK183" i="3" s="1"/>
  <c r="BL183" i="3" s="1"/>
  <c r="BM183" i="3" s="1"/>
  <c r="BN183" i="3" s="1"/>
  <c r="BO183" i="3" s="1"/>
  <c r="BP183" i="3" s="1"/>
  <c r="BQ183" i="3" s="1"/>
  <c r="BR183" i="3" s="1"/>
  <c r="BS183" i="3" s="1"/>
  <c r="BT183" i="3" s="1"/>
  <c r="BU183" i="3" s="1"/>
  <c r="BV183" i="3" s="1"/>
  <c r="BW183" i="3" s="1"/>
  <c r="BX183" i="3" s="1"/>
  <c r="BY183" i="3" s="1"/>
  <c r="BZ183" i="3" s="1"/>
  <c r="CA183" i="3" s="1"/>
  <c r="CB183" i="3" s="1"/>
  <c r="CC183" i="3" s="1"/>
  <c r="CD183" i="3" s="1"/>
  <c r="CE183" i="3" s="1"/>
  <c r="CF183" i="3" s="1"/>
  <c r="CG183" i="3" s="1"/>
  <c r="CH183" i="3" s="1"/>
  <c r="CI183" i="3" s="1"/>
  <c r="CJ183" i="3" s="1"/>
  <c r="CK183" i="3" s="1"/>
  <c r="CL183" i="3" s="1"/>
  <c r="CM183" i="3" s="1"/>
  <c r="CN183" i="3" s="1"/>
  <c r="CO183" i="3" s="1"/>
  <c r="CP183" i="3" s="1"/>
  <c r="CQ183" i="3" s="1"/>
  <c r="CR183" i="3" s="1"/>
  <c r="CS183" i="3" s="1"/>
  <c r="CT183" i="3" s="1"/>
  <c r="CU183" i="3" s="1"/>
  <c r="CV183" i="3" s="1"/>
  <c r="CW183" i="3" s="1"/>
  <c r="CX183" i="3" s="1"/>
  <c r="CY183" i="3" s="1"/>
  <c r="CZ183" i="3" s="1"/>
  <c r="DA183" i="3" s="1"/>
  <c r="DB183" i="3" s="1"/>
  <c r="DC183" i="3" s="1"/>
  <c r="DD183" i="3" s="1"/>
  <c r="DE183" i="3" s="1"/>
  <c r="DF183" i="3" s="1"/>
  <c r="DG183" i="3" s="1"/>
  <c r="DH183" i="3" s="1"/>
  <c r="DI183" i="3" s="1"/>
  <c r="DJ183" i="3" s="1"/>
  <c r="DK183" i="3" s="1"/>
  <c r="DL183" i="3" s="1"/>
  <c r="DM183" i="3" s="1"/>
  <c r="DN183" i="3" s="1"/>
  <c r="DO183" i="3" s="1"/>
  <c r="DP183" i="3" s="1"/>
  <c r="DQ183" i="3" s="1"/>
  <c r="DR183" i="3" s="1"/>
  <c r="DS183" i="3" s="1"/>
  <c r="DT183" i="3" s="1"/>
  <c r="DU183" i="3" s="1"/>
  <c r="DV183" i="3" s="1"/>
  <c r="DW183" i="3" s="1"/>
  <c r="DX183" i="3" s="1"/>
  <c r="DY183" i="3" s="1"/>
  <c r="DZ183" i="3" s="1"/>
  <c r="EA183" i="3" s="1"/>
  <c r="EB183" i="3" s="1"/>
  <c r="EC183" i="3" s="1"/>
  <c r="ED183" i="3" s="1"/>
  <c r="EE183" i="3" s="1"/>
  <c r="EF183" i="3" s="1"/>
  <c r="EG183" i="3" s="1"/>
  <c r="EH183" i="3" s="1"/>
  <c r="EI183" i="3" s="1"/>
  <c r="EJ183" i="3" s="1"/>
  <c r="EK183" i="3" s="1"/>
  <c r="EL183" i="3" s="1"/>
  <c r="EM183" i="3" s="1"/>
  <c r="EN183" i="3" s="1"/>
  <c r="EO183" i="3" s="1"/>
  <c r="EP183" i="3" s="1"/>
  <c r="EQ183" i="3" s="1"/>
  <c r="ER183" i="3" s="1"/>
  <c r="ES183" i="3" s="1"/>
  <c r="ET183" i="3" s="1"/>
  <c r="EU183" i="3" s="1"/>
  <c r="EV183" i="3" s="1"/>
  <c r="EW183" i="3" s="1"/>
  <c r="EX183" i="3" s="1"/>
  <c r="EY183" i="3" s="1"/>
  <c r="EZ183" i="3" s="1"/>
  <c r="FA183" i="3" s="1"/>
  <c r="FB183" i="3" s="1"/>
  <c r="FC183" i="3" s="1"/>
  <c r="FD183" i="3" s="1"/>
  <c r="FE183" i="3" s="1"/>
  <c r="FF183" i="3" s="1"/>
  <c r="FG183" i="3" s="1"/>
  <c r="FH183" i="3" s="1"/>
  <c r="FI183" i="3" s="1"/>
  <c r="FJ183" i="3" s="1"/>
  <c r="FK183" i="3" s="1"/>
  <c r="FL183" i="3" s="1"/>
  <c r="FM183" i="3" s="1"/>
  <c r="FN183" i="3" s="1"/>
  <c r="FO183" i="3" s="1"/>
  <c r="FP183" i="3" s="1"/>
  <c r="FQ183" i="3" s="1"/>
  <c r="FR183" i="3" s="1"/>
  <c r="FS183" i="3" s="1"/>
  <c r="FT183" i="3" s="1"/>
  <c r="FU183" i="3" s="1"/>
  <c r="FV183" i="3" s="1"/>
  <c r="FW183" i="3" s="1"/>
  <c r="FX183" i="3" s="1"/>
  <c r="FY183" i="3" s="1"/>
  <c r="FZ183" i="3" s="1"/>
  <c r="GA183" i="3" s="1"/>
  <c r="GB183" i="3" s="1"/>
  <c r="GC183" i="3" s="1"/>
  <c r="GD183" i="3" s="1"/>
  <c r="GE183" i="3" s="1"/>
  <c r="GF183" i="3" s="1"/>
  <c r="GG183" i="3" s="1"/>
  <c r="GH183" i="3" s="1"/>
  <c r="GI183" i="3" s="1"/>
  <c r="GJ183" i="3" s="1"/>
  <c r="GK183" i="3" s="1"/>
  <c r="GL183" i="3" s="1"/>
  <c r="GM183" i="3" s="1"/>
  <c r="GN183" i="3" s="1"/>
  <c r="GO183" i="3" s="1"/>
  <c r="GP183" i="3" s="1"/>
  <c r="GQ183" i="3" s="1"/>
  <c r="GR183" i="3" s="1"/>
  <c r="GS183" i="3" s="1"/>
  <c r="GT183" i="3" s="1"/>
  <c r="GU183" i="3" s="1"/>
  <c r="GV183" i="3" s="1"/>
  <c r="GW183" i="3" s="1"/>
  <c r="GX183" i="3" s="1"/>
  <c r="GY183" i="3" s="1"/>
  <c r="F192" i="3"/>
  <c r="G192" i="3" s="1"/>
  <c r="H192" i="3" s="1"/>
  <c r="I192" i="3" s="1"/>
  <c r="J192" i="3" s="1"/>
  <c r="K192" i="3" s="1"/>
  <c r="L192" i="3" s="1"/>
  <c r="M192" i="3" s="1"/>
  <c r="N192" i="3" s="1"/>
  <c r="O192" i="3" s="1"/>
  <c r="P192" i="3" s="1"/>
  <c r="Q192" i="3" s="1"/>
  <c r="R192" i="3" s="1"/>
  <c r="S192" i="3" s="1"/>
  <c r="T192" i="3" s="1"/>
  <c r="U192" i="3" s="1"/>
  <c r="V192" i="3" s="1"/>
  <c r="W192" i="3" s="1"/>
  <c r="X192" i="3" s="1"/>
  <c r="Y192" i="3" s="1"/>
  <c r="Z192" i="3" s="1"/>
  <c r="AA192" i="3" s="1"/>
  <c r="AB192" i="3" s="1"/>
  <c r="AC192" i="3" s="1"/>
  <c r="AD192" i="3" s="1"/>
  <c r="AE192" i="3" s="1"/>
  <c r="AF192" i="3" s="1"/>
  <c r="AG192" i="3" s="1"/>
  <c r="AH192" i="3" s="1"/>
  <c r="AI192" i="3" s="1"/>
  <c r="AJ192" i="3" s="1"/>
  <c r="AK192" i="3" s="1"/>
  <c r="AL192" i="3" s="1"/>
  <c r="AM192" i="3" s="1"/>
  <c r="AN192" i="3" s="1"/>
  <c r="AO192" i="3" s="1"/>
  <c r="AP192" i="3" s="1"/>
  <c r="AQ192" i="3" s="1"/>
  <c r="AR192" i="3" s="1"/>
  <c r="AS192" i="3" s="1"/>
  <c r="AT192" i="3" s="1"/>
  <c r="AU192" i="3" s="1"/>
  <c r="AV192" i="3" s="1"/>
  <c r="AW192" i="3" s="1"/>
  <c r="AX192" i="3" s="1"/>
  <c r="AY192" i="3" s="1"/>
  <c r="AZ192" i="3" s="1"/>
  <c r="BA192" i="3" s="1"/>
  <c r="BB192" i="3" s="1"/>
  <c r="BC192" i="3" s="1"/>
  <c r="BD192" i="3" s="1"/>
  <c r="BE192" i="3" s="1"/>
  <c r="BF192" i="3" s="1"/>
  <c r="BG192" i="3" s="1"/>
  <c r="BH192" i="3" s="1"/>
  <c r="BI192" i="3" s="1"/>
  <c r="BJ192" i="3" s="1"/>
  <c r="BK192" i="3" s="1"/>
  <c r="BL192" i="3" s="1"/>
  <c r="BM192" i="3" s="1"/>
  <c r="BN192" i="3" s="1"/>
  <c r="BO192" i="3" s="1"/>
  <c r="BP192" i="3" s="1"/>
  <c r="BQ192" i="3" s="1"/>
  <c r="BR192" i="3" s="1"/>
  <c r="BS192" i="3" s="1"/>
  <c r="BT192" i="3" s="1"/>
  <c r="BU192" i="3" s="1"/>
  <c r="BV192" i="3" s="1"/>
  <c r="BW192" i="3" s="1"/>
  <c r="BX192" i="3" s="1"/>
  <c r="BY192" i="3" s="1"/>
  <c r="BZ192" i="3" s="1"/>
  <c r="CA192" i="3" s="1"/>
  <c r="CB192" i="3" s="1"/>
  <c r="CC192" i="3" s="1"/>
  <c r="CD192" i="3" s="1"/>
  <c r="CE192" i="3" s="1"/>
  <c r="CF192" i="3" s="1"/>
  <c r="CG192" i="3" s="1"/>
  <c r="CH192" i="3" s="1"/>
  <c r="CI192" i="3" s="1"/>
  <c r="CJ192" i="3" s="1"/>
  <c r="CK192" i="3" s="1"/>
  <c r="CL192" i="3" s="1"/>
  <c r="CM192" i="3" s="1"/>
  <c r="CN192" i="3" s="1"/>
  <c r="CO192" i="3" s="1"/>
  <c r="CP192" i="3" s="1"/>
  <c r="CQ192" i="3" s="1"/>
  <c r="CR192" i="3" s="1"/>
  <c r="CS192" i="3" s="1"/>
  <c r="CT192" i="3" s="1"/>
  <c r="CU192" i="3" s="1"/>
  <c r="CV192" i="3" s="1"/>
  <c r="CW192" i="3" s="1"/>
  <c r="CX192" i="3" s="1"/>
  <c r="CY192" i="3" s="1"/>
  <c r="CZ192" i="3" s="1"/>
  <c r="DA192" i="3" s="1"/>
  <c r="DB192" i="3" s="1"/>
  <c r="DC192" i="3" s="1"/>
  <c r="DD192" i="3" s="1"/>
  <c r="DE192" i="3" s="1"/>
  <c r="DF192" i="3" s="1"/>
  <c r="DG192" i="3" s="1"/>
  <c r="DH192" i="3" s="1"/>
  <c r="DI192" i="3" s="1"/>
  <c r="DJ192" i="3" s="1"/>
  <c r="DK192" i="3" s="1"/>
  <c r="DL192" i="3" s="1"/>
  <c r="DM192" i="3" s="1"/>
  <c r="DN192" i="3" s="1"/>
  <c r="DO192" i="3" s="1"/>
  <c r="DP192" i="3" s="1"/>
  <c r="DQ192" i="3" s="1"/>
  <c r="DR192" i="3" s="1"/>
  <c r="DS192" i="3" s="1"/>
  <c r="DT192" i="3" s="1"/>
  <c r="DU192" i="3" s="1"/>
  <c r="DV192" i="3" s="1"/>
  <c r="DW192" i="3" s="1"/>
  <c r="DX192" i="3" s="1"/>
  <c r="DY192" i="3" s="1"/>
  <c r="DZ192" i="3" s="1"/>
  <c r="EA192" i="3" s="1"/>
  <c r="EB192" i="3" s="1"/>
  <c r="EC192" i="3" s="1"/>
  <c r="ED192" i="3" s="1"/>
  <c r="EE192" i="3" s="1"/>
  <c r="EF192" i="3" s="1"/>
  <c r="EG192" i="3" s="1"/>
  <c r="EH192" i="3" s="1"/>
  <c r="EI192" i="3" s="1"/>
  <c r="EJ192" i="3" s="1"/>
  <c r="EK192" i="3" s="1"/>
  <c r="EL192" i="3" s="1"/>
  <c r="EM192" i="3" s="1"/>
  <c r="EN192" i="3" s="1"/>
  <c r="EO192" i="3" s="1"/>
  <c r="EP192" i="3" s="1"/>
  <c r="EQ192" i="3" s="1"/>
  <c r="ER192" i="3" s="1"/>
  <c r="ES192" i="3" s="1"/>
  <c r="ET192" i="3" s="1"/>
  <c r="EU192" i="3" s="1"/>
  <c r="EV192" i="3" s="1"/>
  <c r="EW192" i="3" s="1"/>
  <c r="EX192" i="3" s="1"/>
  <c r="EY192" i="3" s="1"/>
  <c r="EZ192" i="3" s="1"/>
  <c r="FA192" i="3" s="1"/>
  <c r="FB192" i="3" s="1"/>
  <c r="FC192" i="3" s="1"/>
  <c r="FD192" i="3" s="1"/>
  <c r="FE192" i="3" s="1"/>
  <c r="FF192" i="3" s="1"/>
  <c r="FG192" i="3" s="1"/>
  <c r="FH192" i="3" s="1"/>
  <c r="FI192" i="3" s="1"/>
  <c r="FJ192" i="3" s="1"/>
  <c r="FK192" i="3" s="1"/>
  <c r="FL192" i="3" s="1"/>
  <c r="FM192" i="3" s="1"/>
  <c r="FN192" i="3" s="1"/>
  <c r="FO192" i="3" s="1"/>
  <c r="FP192" i="3" s="1"/>
  <c r="FQ192" i="3" s="1"/>
  <c r="FR192" i="3" s="1"/>
  <c r="FS192" i="3" s="1"/>
  <c r="FT192" i="3" s="1"/>
  <c r="FU192" i="3" s="1"/>
  <c r="FV192" i="3" s="1"/>
  <c r="FW192" i="3" s="1"/>
  <c r="FX192" i="3" s="1"/>
  <c r="FY192" i="3" s="1"/>
  <c r="FZ192" i="3" s="1"/>
  <c r="GA192" i="3" s="1"/>
  <c r="GB192" i="3" s="1"/>
  <c r="GC192" i="3" s="1"/>
  <c r="GD192" i="3" s="1"/>
  <c r="GE192" i="3" s="1"/>
  <c r="GF192" i="3" s="1"/>
  <c r="GG192" i="3" s="1"/>
  <c r="GH192" i="3" s="1"/>
  <c r="GI192" i="3" s="1"/>
  <c r="GJ192" i="3" s="1"/>
  <c r="GK192" i="3" s="1"/>
  <c r="GL192" i="3" s="1"/>
  <c r="GM192" i="3" s="1"/>
  <c r="GN192" i="3" s="1"/>
  <c r="GO192" i="3" s="1"/>
  <c r="GP192" i="3" s="1"/>
  <c r="GQ192" i="3" s="1"/>
  <c r="GR192" i="3" s="1"/>
  <c r="GS192" i="3" s="1"/>
  <c r="GT192" i="3" s="1"/>
  <c r="GU192" i="3" s="1"/>
  <c r="GV192" i="3" s="1"/>
  <c r="GW192" i="3" s="1"/>
  <c r="GX192" i="3" s="1"/>
  <c r="GY192" i="3" s="1"/>
  <c r="F154" i="3"/>
  <c r="G154" i="3" s="1"/>
  <c r="H154" i="3" s="1"/>
  <c r="I154" i="3" s="1"/>
  <c r="J154" i="3" s="1"/>
  <c r="K154" i="3" s="1"/>
  <c r="L154" i="3" s="1"/>
  <c r="M154" i="3" s="1"/>
  <c r="N154" i="3" s="1"/>
  <c r="O154" i="3" s="1"/>
  <c r="P154" i="3" s="1"/>
  <c r="Q154" i="3" s="1"/>
  <c r="R154" i="3" s="1"/>
  <c r="S154" i="3" s="1"/>
  <c r="T154" i="3" s="1"/>
  <c r="U154" i="3" s="1"/>
  <c r="V154" i="3" s="1"/>
  <c r="W154" i="3" s="1"/>
  <c r="X154" i="3" s="1"/>
  <c r="Y154" i="3" s="1"/>
  <c r="Z154" i="3" s="1"/>
  <c r="AA154" i="3" s="1"/>
  <c r="AB154" i="3" s="1"/>
  <c r="AC154" i="3" s="1"/>
  <c r="AD154" i="3" s="1"/>
  <c r="AE154" i="3" s="1"/>
  <c r="AF154" i="3" s="1"/>
  <c r="AG154" i="3" s="1"/>
  <c r="AH154" i="3" s="1"/>
  <c r="AI154" i="3" s="1"/>
  <c r="AJ154" i="3" s="1"/>
  <c r="AK154" i="3" s="1"/>
  <c r="AL154" i="3" s="1"/>
  <c r="AM154" i="3" s="1"/>
  <c r="AN154" i="3" s="1"/>
  <c r="AO154" i="3" s="1"/>
  <c r="AP154" i="3" s="1"/>
  <c r="AQ154" i="3" s="1"/>
  <c r="AR154" i="3" s="1"/>
  <c r="AS154" i="3" s="1"/>
  <c r="AT154" i="3" s="1"/>
  <c r="AU154" i="3" s="1"/>
  <c r="AV154" i="3" s="1"/>
  <c r="AW154" i="3" s="1"/>
  <c r="AX154" i="3" s="1"/>
  <c r="AY154" i="3" s="1"/>
  <c r="AZ154" i="3" s="1"/>
  <c r="BA154" i="3" s="1"/>
  <c r="BB154" i="3" s="1"/>
  <c r="BC154" i="3" s="1"/>
  <c r="BD154" i="3" s="1"/>
  <c r="BE154" i="3" s="1"/>
  <c r="BF154" i="3" s="1"/>
  <c r="BG154" i="3" s="1"/>
  <c r="BH154" i="3" s="1"/>
  <c r="BI154" i="3" s="1"/>
  <c r="BJ154" i="3" s="1"/>
  <c r="BK154" i="3" s="1"/>
  <c r="BL154" i="3" s="1"/>
  <c r="BM154" i="3" s="1"/>
  <c r="BN154" i="3" s="1"/>
  <c r="BO154" i="3" s="1"/>
  <c r="BP154" i="3" s="1"/>
  <c r="BQ154" i="3" s="1"/>
  <c r="BR154" i="3" s="1"/>
  <c r="BS154" i="3" s="1"/>
  <c r="BT154" i="3" s="1"/>
  <c r="BU154" i="3" s="1"/>
  <c r="BV154" i="3" s="1"/>
  <c r="BW154" i="3" s="1"/>
  <c r="BX154" i="3" s="1"/>
  <c r="BY154" i="3" s="1"/>
  <c r="BZ154" i="3" s="1"/>
  <c r="CA154" i="3" s="1"/>
  <c r="CB154" i="3" s="1"/>
  <c r="CC154" i="3" s="1"/>
  <c r="CD154" i="3" s="1"/>
  <c r="CE154" i="3" s="1"/>
  <c r="CF154" i="3" s="1"/>
  <c r="CG154" i="3" s="1"/>
  <c r="CH154" i="3" s="1"/>
  <c r="CI154" i="3" s="1"/>
  <c r="CJ154" i="3" s="1"/>
  <c r="CK154" i="3" s="1"/>
  <c r="CL154" i="3" s="1"/>
  <c r="CM154" i="3" s="1"/>
  <c r="CN154" i="3" s="1"/>
  <c r="CO154" i="3" s="1"/>
  <c r="CP154" i="3" s="1"/>
  <c r="CQ154" i="3" s="1"/>
  <c r="CR154" i="3" s="1"/>
  <c r="CS154" i="3" s="1"/>
  <c r="CT154" i="3" s="1"/>
  <c r="CU154" i="3" s="1"/>
  <c r="CV154" i="3" s="1"/>
  <c r="CW154" i="3" s="1"/>
  <c r="CX154" i="3" s="1"/>
  <c r="CY154" i="3" s="1"/>
  <c r="CZ154" i="3" s="1"/>
  <c r="DA154" i="3" s="1"/>
  <c r="DB154" i="3" s="1"/>
  <c r="DC154" i="3" s="1"/>
  <c r="DD154" i="3" s="1"/>
  <c r="DE154" i="3" s="1"/>
  <c r="DF154" i="3" s="1"/>
  <c r="DG154" i="3" s="1"/>
  <c r="DH154" i="3" s="1"/>
  <c r="DI154" i="3" s="1"/>
  <c r="DJ154" i="3" s="1"/>
  <c r="DK154" i="3" s="1"/>
  <c r="DL154" i="3" s="1"/>
  <c r="DM154" i="3" s="1"/>
  <c r="DN154" i="3" s="1"/>
  <c r="DO154" i="3" s="1"/>
  <c r="DP154" i="3" s="1"/>
  <c r="DQ154" i="3" s="1"/>
  <c r="DR154" i="3" s="1"/>
  <c r="DS154" i="3" s="1"/>
  <c r="DT154" i="3" s="1"/>
  <c r="DU154" i="3" s="1"/>
  <c r="DV154" i="3" s="1"/>
  <c r="DW154" i="3" s="1"/>
  <c r="DX154" i="3" s="1"/>
  <c r="DY154" i="3" s="1"/>
  <c r="DZ154" i="3" s="1"/>
  <c r="EA154" i="3" s="1"/>
  <c r="EB154" i="3" s="1"/>
  <c r="EC154" i="3" s="1"/>
  <c r="ED154" i="3" s="1"/>
  <c r="EE154" i="3" s="1"/>
  <c r="EF154" i="3" s="1"/>
  <c r="EG154" i="3" s="1"/>
  <c r="EH154" i="3" s="1"/>
  <c r="EI154" i="3" s="1"/>
  <c r="EJ154" i="3" s="1"/>
  <c r="EK154" i="3" s="1"/>
  <c r="EL154" i="3" s="1"/>
  <c r="EM154" i="3" s="1"/>
  <c r="EN154" i="3" s="1"/>
  <c r="EO154" i="3" s="1"/>
  <c r="EP154" i="3" s="1"/>
  <c r="EQ154" i="3" s="1"/>
  <c r="ER154" i="3" s="1"/>
  <c r="ES154" i="3" s="1"/>
  <c r="ET154" i="3" s="1"/>
  <c r="EU154" i="3" s="1"/>
  <c r="EV154" i="3" s="1"/>
  <c r="EW154" i="3" s="1"/>
  <c r="EX154" i="3" s="1"/>
  <c r="EY154" i="3" s="1"/>
  <c r="EZ154" i="3" s="1"/>
  <c r="FA154" i="3" s="1"/>
  <c r="FB154" i="3" s="1"/>
  <c r="FC154" i="3" s="1"/>
  <c r="FD154" i="3" s="1"/>
  <c r="FE154" i="3" s="1"/>
  <c r="FF154" i="3" s="1"/>
  <c r="FG154" i="3" s="1"/>
  <c r="FH154" i="3" s="1"/>
  <c r="FI154" i="3" s="1"/>
  <c r="FJ154" i="3" s="1"/>
  <c r="FK154" i="3" s="1"/>
  <c r="FL154" i="3" s="1"/>
  <c r="FM154" i="3" s="1"/>
  <c r="FN154" i="3" s="1"/>
  <c r="FO154" i="3" s="1"/>
  <c r="FP154" i="3" s="1"/>
  <c r="FQ154" i="3" s="1"/>
  <c r="FR154" i="3" s="1"/>
  <c r="FS154" i="3" s="1"/>
  <c r="FT154" i="3" s="1"/>
  <c r="FU154" i="3" s="1"/>
  <c r="FV154" i="3" s="1"/>
  <c r="FW154" i="3" s="1"/>
  <c r="FX154" i="3" s="1"/>
  <c r="FY154" i="3" s="1"/>
  <c r="FZ154" i="3" s="1"/>
  <c r="GA154" i="3" s="1"/>
  <c r="GB154" i="3" s="1"/>
  <c r="GC154" i="3" s="1"/>
  <c r="GD154" i="3" s="1"/>
  <c r="GE154" i="3" s="1"/>
  <c r="GF154" i="3" s="1"/>
  <c r="GG154" i="3" s="1"/>
  <c r="GH154" i="3" s="1"/>
  <c r="GI154" i="3" s="1"/>
  <c r="GJ154" i="3" s="1"/>
  <c r="GK154" i="3" s="1"/>
  <c r="GL154" i="3" s="1"/>
  <c r="GM154" i="3" s="1"/>
  <c r="GN154" i="3" s="1"/>
  <c r="GO154" i="3" s="1"/>
  <c r="GP154" i="3" s="1"/>
  <c r="GQ154" i="3" s="1"/>
  <c r="GR154" i="3" s="1"/>
  <c r="GS154" i="3" s="1"/>
  <c r="GT154" i="3" s="1"/>
  <c r="GU154" i="3" s="1"/>
  <c r="GV154" i="3" s="1"/>
  <c r="GW154" i="3" s="1"/>
  <c r="GX154" i="3" s="1"/>
  <c r="GY154" i="3" s="1"/>
  <c r="F158" i="3"/>
  <c r="G158" i="3" s="1"/>
  <c r="H158" i="3" s="1"/>
  <c r="I158" i="3" s="1"/>
  <c r="J158" i="3" s="1"/>
  <c r="K158" i="3" s="1"/>
  <c r="L158" i="3" s="1"/>
  <c r="M158" i="3" s="1"/>
  <c r="N158" i="3" s="1"/>
  <c r="O158" i="3" s="1"/>
  <c r="P158" i="3" s="1"/>
  <c r="Q158" i="3" s="1"/>
  <c r="R158" i="3" s="1"/>
  <c r="S158" i="3" s="1"/>
  <c r="T158" i="3" s="1"/>
  <c r="U158" i="3" s="1"/>
  <c r="V158" i="3" s="1"/>
  <c r="W158" i="3" s="1"/>
  <c r="X158" i="3" s="1"/>
  <c r="Y158" i="3" s="1"/>
  <c r="Z158" i="3" s="1"/>
  <c r="AA158" i="3" s="1"/>
  <c r="AB158" i="3" s="1"/>
  <c r="AC158" i="3" s="1"/>
  <c r="AD158" i="3" s="1"/>
  <c r="AE158" i="3" s="1"/>
  <c r="AF158" i="3" s="1"/>
  <c r="AG158" i="3" s="1"/>
  <c r="AH158" i="3" s="1"/>
  <c r="AI158" i="3" s="1"/>
  <c r="AJ158" i="3" s="1"/>
  <c r="AK158" i="3" s="1"/>
  <c r="AL158" i="3" s="1"/>
  <c r="AM158" i="3" s="1"/>
  <c r="AN158" i="3" s="1"/>
  <c r="AO158" i="3" s="1"/>
  <c r="AP158" i="3" s="1"/>
  <c r="AQ158" i="3" s="1"/>
  <c r="AR158" i="3" s="1"/>
  <c r="AS158" i="3" s="1"/>
  <c r="AT158" i="3" s="1"/>
  <c r="AU158" i="3" s="1"/>
  <c r="AV158" i="3" s="1"/>
  <c r="AW158" i="3" s="1"/>
  <c r="AX158" i="3" s="1"/>
  <c r="AY158" i="3" s="1"/>
  <c r="AZ158" i="3" s="1"/>
  <c r="BA158" i="3" s="1"/>
  <c r="BB158" i="3" s="1"/>
  <c r="BC158" i="3" s="1"/>
  <c r="BD158" i="3" s="1"/>
  <c r="BE158" i="3" s="1"/>
  <c r="BF158" i="3" s="1"/>
  <c r="BG158" i="3" s="1"/>
  <c r="BH158" i="3" s="1"/>
  <c r="BI158" i="3" s="1"/>
  <c r="BJ158" i="3" s="1"/>
  <c r="BK158" i="3" s="1"/>
  <c r="BL158" i="3" s="1"/>
  <c r="BM158" i="3" s="1"/>
  <c r="BN158" i="3" s="1"/>
  <c r="BO158" i="3" s="1"/>
  <c r="BP158" i="3" s="1"/>
  <c r="BQ158" i="3" s="1"/>
  <c r="BR158" i="3" s="1"/>
  <c r="BS158" i="3" s="1"/>
  <c r="BT158" i="3" s="1"/>
  <c r="BU158" i="3" s="1"/>
  <c r="BV158" i="3" s="1"/>
  <c r="BW158" i="3" s="1"/>
  <c r="BX158" i="3" s="1"/>
  <c r="BY158" i="3" s="1"/>
  <c r="BZ158" i="3" s="1"/>
  <c r="CA158" i="3" s="1"/>
  <c r="CB158" i="3" s="1"/>
  <c r="CC158" i="3" s="1"/>
  <c r="CD158" i="3" s="1"/>
  <c r="CE158" i="3" s="1"/>
  <c r="CF158" i="3" s="1"/>
  <c r="CG158" i="3" s="1"/>
  <c r="CH158" i="3" s="1"/>
  <c r="CI158" i="3" s="1"/>
  <c r="CJ158" i="3" s="1"/>
  <c r="CK158" i="3" s="1"/>
  <c r="CL158" i="3" s="1"/>
  <c r="CM158" i="3" s="1"/>
  <c r="CN158" i="3" s="1"/>
  <c r="CO158" i="3" s="1"/>
  <c r="CP158" i="3" s="1"/>
  <c r="CQ158" i="3" s="1"/>
  <c r="CR158" i="3" s="1"/>
  <c r="CS158" i="3" s="1"/>
  <c r="CT158" i="3" s="1"/>
  <c r="CU158" i="3" s="1"/>
  <c r="CV158" i="3" s="1"/>
  <c r="CW158" i="3" s="1"/>
  <c r="CX158" i="3" s="1"/>
  <c r="CY158" i="3" s="1"/>
  <c r="CZ158" i="3" s="1"/>
  <c r="DA158" i="3" s="1"/>
  <c r="DB158" i="3" s="1"/>
  <c r="DC158" i="3" s="1"/>
  <c r="DD158" i="3" s="1"/>
  <c r="DE158" i="3" s="1"/>
  <c r="DF158" i="3" s="1"/>
  <c r="DG158" i="3" s="1"/>
  <c r="DH158" i="3" s="1"/>
  <c r="DI158" i="3" s="1"/>
  <c r="DJ158" i="3" s="1"/>
  <c r="DK158" i="3" s="1"/>
  <c r="DL158" i="3" s="1"/>
  <c r="DM158" i="3" s="1"/>
  <c r="DN158" i="3" s="1"/>
  <c r="DO158" i="3" s="1"/>
  <c r="DP158" i="3" s="1"/>
  <c r="DQ158" i="3" s="1"/>
  <c r="DR158" i="3" s="1"/>
  <c r="DS158" i="3" s="1"/>
  <c r="DT158" i="3" s="1"/>
  <c r="DU158" i="3" s="1"/>
  <c r="DV158" i="3" s="1"/>
  <c r="DW158" i="3" s="1"/>
  <c r="DX158" i="3" s="1"/>
  <c r="DY158" i="3" s="1"/>
  <c r="DZ158" i="3" s="1"/>
  <c r="EA158" i="3" s="1"/>
  <c r="EB158" i="3" s="1"/>
  <c r="EC158" i="3" s="1"/>
  <c r="ED158" i="3" s="1"/>
  <c r="EE158" i="3" s="1"/>
  <c r="EF158" i="3" s="1"/>
  <c r="EG158" i="3" s="1"/>
  <c r="EH158" i="3" s="1"/>
  <c r="EI158" i="3" s="1"/>
  <c r="EJ158" i="3" s="1"/>
  <c r="EK158" i="3" s="1"/>
  <c r="EL158" i="3" s="1"/>
  <c r="EM158" i="3" s="1"/>
  <c r="EN158" i="3" s="1"/>
  <c r="EO158" i="3" s="1"/>
  <c r="EP158" i="3" s="1"/>
  <c r="EQ158" i="3" s="1"/>
  <c r="ER158" i="3" s="1"/>
  <c r="ES158" i="3" s="1"/>
  <c r="ET158" i="3" s="1"/>
  <c r="EU158" i="3" s="1"/>
  <c r="EV158" i="3" s="1"/>
  <c r="EW158" i="3" s="1"/>
  <c r="EX158" i="3" s="1"/>
  <c r="EY158" i="3" s="1"/>
  <c r="EZ158" i="3" s="1"/>
  <c r="FA158" i="3" s="1"/>
  <c r="FB158" i="3" s="1"/>
  <c r="FC158" i="3" s="1"/>
  <c r="FD158" i="3" s="1"/>
  <c r="FE158" i="3" s="1"/>
  <c r="FF158" i="3" s="1"/>
  <c r="FG158" i="3" s="1"/>
  <c r="FH158" i="3" s="1"/>
  <c r="FI158" i="3" s="1"/>
  <c r="FJ158" i="3" s="1"/>
  <c r="FK158" i="3" s="1"/>
  <c r="FL158" i="3" s="1"/>
  <c r="FM158" i="3" s="1"/>
  <c r="FN158" i="3" s="1"/>
  <c r="FO158" i="3" s="1"/>
  <c r="FP158" i="3" s="1"/>
  <c r="FQ158" i="3" s="1"/>
  <c r="FR158" i="3" s="1"/>
  <c r="FS158" i="3" s="1"/>
  <c r="FT158" i="3" s="1"/>
  <c r="FU158" i="3" s="1"/>
  <c r="FV158" i="3" s="1"/>
  <c r="FW158" i="3" s="1"/>
  <c r="FX158" i="3" s="1"/>
  <c r="FY158" i="3" s="1"/>
  <c r="FZ158" i="3" s="1"/>
  <c r="GA158" i="3" s="1"/>
  <c r="GB158" i="3" s="1"/>
  <c r="GC158" i="3" s="1"/>
  <c r="GD158" i="3" s="1"/>
  <c r="GE158" i="3" s="1"/>
  <c r="GF158" i="3" s="1"/>
  <c r="GG158" i="3" s="1"/>
  <c r="GH158" i="3" s="1"/>
  <c r="GI158" i="3" s="1"/>
  <c r="GJ158" i="3" s="1"/>
  <c r="GK158" i="3" s="1"/>
  <c r="GL158" i="3" s="1"/>
  <c r="GM158" i="3" s="1"/>
  <c r="GN158" i="3" s="1"/>
  <c r="GO158" i="3" s="1"/>
  <c r="GP158" i="3" s="1"/>
  <c r="GQ158" i="3" s="1"/>
  <c r="GR158" i="3" s="1"/>
  <c r="GS158" i="3" s="1"/>
  <c r="GT158" i="3" s="1"/>
  <c r="GU158" i="3" s="1"/>
  <c r="GV158" i="3" s="1"/>
  <c r="GW158" i="3" s="1"/>
  <c r="GX158" i="3" s="1"/>
  <c r="GY158" i="3" s="1"/>
  <c r="G146" i="3"/>
  <c r="H146" i="3" s="1"/>
  <c r="I146" i="3" s="1"/>
  <c r="J146" i="3" s="1"/>
  <c r="K146" i="3" s="1"/>
  <c r="L146" i="3" s="1"/>
  <c r="M146" i="3" s="1"/>
  <c r="N146" i="3" s="1"/>
  <c r="O146" i="3" s="1"/>
  <c r="P146" i="3" s="1"/>
  <c r="Q146" i="3" s="1"/>
  <c r="R146" i="3" s="1"/>
  <c r="S146" i="3" s="1"/>
  <c r="T146" i="3" s="1"/>
  <c r="U146" i="3" s="1"/>
  <c r="V146" i="3" s="1"/>
  <c r="W146" i="3" s="1"/>
  <c r="X146" i="3" s="1"/>
  <c r="Y146" i="3" s="1"/>
  <c r="Z146" i="3" s="1"/>
  <c r="AA146" i="3" s="1"/>
  <c r="AB146" i="3" s="1"/>
  <c r="AC146" i="3" s="1"/>
  <c r="AD146" i="3" s="1"/>
  <c r="AE146" i="3" s="1"/>
  <c r="AF146" i="3" s="1"/>
  <c r="AG146" i="3" s="1"/>
  <c r="AH146" i="3" s="1"/>
  <c r="AI146" i="3" s="1"/>
  <c r="AJ146" i="3" s="1"/>
  <c r="AK146" i="3" s="1"/>
  <c r="AL146" i="3" s="1"/>
  <c r="AM146" i="3" s="1"/>
  <c r="AN146" i="3" s="1"/>
  <c r="AO146" i="3" s="1"/>
  <c r="AP146" i="3" s="1"/>
  <c r="AQ146" i="3" s="1"/>
  <c r="AR146" i="3" s="1"/>
  <c r="AS146" i="3" s="1"/>
  <c r="AT146" i="3" s="1"/>
  <c r="AU146" i="3" s="1"/>
  <c r="AV146" i="3" s="1"/>
  <c r="AW146" i="3" s="1"/>
  <c r="AX146" i="3" s="1"/>
  <c r="AY146" i="3" s="1"/>
  <c r="AZ146" i="3" s="1"/>
  <c r="BA146" i="3" s="1"/>
  <c r="BB146" i="3" s="1"/>
  <c r="BC146" i="3" s="1"/>
  <c r="BD146" i="3" s="1"/>
  <c r="BE146" i="3" s="1"/>
  <c r="BF146" i="3" s="1"/>
  <c r="BG146" i="3" s="1"/>
  <c r="BH146" i="3" s="1"/>
  <c r="BI146" i="3" s="1"/>
  <c r="BJ146" i="3" s="1"/>
  <c r="BK146" i="3" s="1"/>
  <c r="BL146" i="3" s="1"/>
  <c r="BM146" i="3" s="1"/>
  <c r="BN146" i="3" s="1"/>
  <c r="BO146" i="3" s="1"/>
  <c r="BP146" i="3" s="1"/>
  <c r="BQ146" i="3" s="1"/>
  <c r="BR146" i="3" s="1"/>
  <c r="BS146" i="3" s="1"/>
  <c r="BT146" i="3" s="1"/>
  <c r="BU146" i="3" s="1"/>
  <c r="BV146" i="3" s="1"/>
  <c r="BW146" i="3" s="1"/>
  <c r="BX146" i="3" s="1"/>
  <c r="BY146" i="3" s="1"/>
  <c r="BZ146" i="3" s="1"/>
  <c r="CA146" i="3" s="1"/>
  <c r="CB146" i="3" s="1"/>
  <c r="CC146" i="3" s="1"/>
  <c r="CD146" i="3" s="1"/>
  <c r="CE146" i="3" s="1"/>
  <c r="CF146" i="3" s="1"/>
  <c r="CG146" i="3" s="1"/>
  <c r="CH146" i="3" s="1"/>
  <c r="CI146" i="3" s="1"/>
  <c r="CJ146" i="3" s="1"/>
  <c r="CK146" i="3" s="1"/>
  <c r="CL146" i="3" s="1"/>
  <c r="CM146" i="3" s="1"/>
  <c r="CN146" i="3" s="1"/>
  <c r="CO146" i="3" s="1"/>
  <c r="CP146" i="3" s="1"/>
  <c r="CQ146" i="3" s="1"/>
  <c r="CR146" i="3" s="1"/>
  <c r="CS146" i="3" s="1"/>
  <c r="CT146" i="3" s="1"/>
  <c r="CU146" i="3" s="1"/>
  <c r="CV146" i="3" s="1"/>
  <c r="CW146" i="3" s="1"/>
  <c r="CX146" i="3" s="1"/>
  <c r="CY146" i="3" s="1"/>
  <c r="CZ146" i="3" s="1"/>
  <c r="DA146" i="3" s="1"/>
  <c r="DB146" i="3" s="1"/>
  <c r="DC146" i="3" s="1"/>
  <c r="DD146" i="3" s="1"/>
  <c r="DE146" i="3" s="1"/>
  <c r="DF146" i="3" s="1"/>
  <c r="DG146" i="3" s="1"/>
  <c r="DH146" i="3" s="1"/>
  <c r="DI146" i="3" s="1"/>
  <c r="DJ146" i="3" s="1"/>
  <c r="DK146" i="3" s="1"/>
  <c r="DL146" i="3" s="1"/>
  <c r="DM146" i="3" s="1"/>
  <c r="DN146" i="3" s="1"/>
  <c r="DO146" i="3" s="1"/>
  <c r="DP146" i="3" s="1"/>
  <c r="DQ146" i="3" s="1"/>
  <c r="DR146" i="3" s="1"/>
  <c r="DS146" i="3" s="1"/>
  <c r="DT146" i="3" s="1"/>
  <c r="DU146" i="3" s="1"/>
  <c r="DV146" i="3" s="1"/>
  <c r="DW146" i="3" s="1"/>
  <c r="DX146" i="3" s="1"/>
  <c r="DY146" i="3" s="1"/>
  <c r="DZ146" i="3" s="1"/>
  <c r="EA146" i="3" s="1"/>
  <c r="EB146" i="3" s="1"/>
  <c r="EC146" i="3" s="1"/>
  <c r="ED146" i="3" s="1"/>
  <c r="EE146" i="3" s="1"/>
  <c r="EF146" i="3" s="1"/>
  <c r="EG146" i="3" s="1"/>
  <c r="EH146" i="3" s="1"/>
  <c r="EI146" i="3" s="1"/>
  <c r="EJ146" i="3" s="1"/>
  <c r="EK146" i="3" s="1"/>
  <c r="EL146" i="3" s="1"/>
  <c r="EM146" i="3" s="1"/>
  <c r="EN146" i="3" s="1"/>
  <c r="EO146" i="3" s="1"/>
  <c r="EP146" i="3" s="1"/>
  <c r="EQ146" i="3" s="1"/>
  <c r="ER146" i="3" s="1"/>
  <c r="ES146" i="3" s="1"/>
  <c r="ET146" i="3" s="1"/>
  <c r="EU146" i="3" s="1"/>
  <c r="EV146" i="3" s="1"/>
  <c r="EW146" i="3" s="1"/>
  <c r="EX146" i="3" s="1"/>
  <c r="EY146" i="3" s="1"/>
  <c r="EZ146" i="3" s="1"/>
  <c r="FA146" i="3" s="1"/>
  <c r="FB146" i="3" s="1"/>
  <c r="FC146" i="3" s="1"/>
  <c r="FD146" i="3" s="1"/>
  <c r="FE146" i="3" s="1"/>
  <c r="FF146" i="3" s="1"/>
  <c r="FG146" i="3" s="1"/>
  <c r="FH146" i="3" s="1"/>
  <c r="FI146" i="3" s="1"/>
  <c r="FJ146" i="3" s="1"/>
  <c r="FK146" i="3" s="1"/>
  <c r="FL146" i="3" s="1"/>
  <c r="FM146" i="3" s="1"/>
  <c r="FN146" i="3" s="1"/>
  <c r="FO146" i="3" s="1"/>
  <c r="FP146" i="3" s="1"/>
  <c r="FQ146" i="3" s="1"/>
  <c r="FR146" i="3" s="1"/>
  <c r="FS146" i="3" s="1"/>
  <c r="FT146" i="3" s="1"/>
  <c r="FU146" i="3" s="1"/>
  <c r="FV146" i="3" s="1"/>
  <c r="FW146" i="3" s="1"/>
  <c r="FX146" i="3" s="1"/>
  <c r="FY146" i="3" s="1"/>
  <c r="FZ146" i="3" s="1"/>
  <c r="GA146" i="3" s="1"/>
  <c r="GB146" i="3" s="1"/>
  <c r="GC146" i="3" s="1"/>
  <c r="GD146" i="3" s="1"/>
  <c r="GE146" i="3" s="1"/>
  <c r="GF146" i="3" s="1"/>
  <c r="GG146" i="3" s="1"/>
  <c r="GH146" i="3" s="1"/>
  <c r="GI146" i="3" s="1"/>
  <c r="GJ146" i="3" s="1"/>
  <c r="GK146" i="3" s="1"/>
  <c r="GL146" i="3" s="1"/>
  <c r="GM146" i="3" s="1"/>
  <c r="GN146" i="3" s="1"/>
  <c r="GO146" i="3" s="1"/>
  <c r="GP146" i="3" s="1"/>
  <c r="GQ146" i="3" s="1"/>
  <c r="GR146" i="3" s="1"/>
  <c r="GS146" i="3" s="1"/>
  <c r="GT146" i="3" s="1"/>
  <c r="GU146" i="3" s="1"/>
  <c r="GV146" i="3" s="1"/>
  <c r="GW146" i="3" s="1"/>
  <c r="GX146" i="3" s="1"/>
  <c r="GY146" i="3" s="1"/>
  <c r="G174" i="3"/>
  <c r="H174" i="3" s="1"/>
  <c r="I174" i="3" s="1"/>
  <c r="J174" i="3" s="1"/>
  <c r="K174" i="3" s="1"/>
  <c r="L174" i="3" s="1"/>
  <c r="M174" i="3" s="1"/>
  <c r="N174" i="3" s="1"/>
  <c r="O174" i="3" s="1"/>
  <c r="P174" i="3" s="1"/>
  <c r="Q174" i="3" s="1"/>
  <c r="R174" i="3" s="1"/>
  <c r="S174" i="3" s="1"/>
  <c r="T174" i="3" s="1"/>
  <c r="U174" i="3" s="1"/>
  <c r="V174" i="3" s="1"/>
  <c r="W174" i="3" s="1"/>
  <c r="X174" i="3" s="1"/>
  <c r="Y174" i="3" s="1"/>
  <c r="Z174" i="3" s="1"/>
  <c r="AA174" i="3" s="1"/>
  <c r="AB174" i="3" s="1"/>
  <c r="AC174" i="3" s="1"/>
  <c r="AD174" i="3" s="1"/>
  <c r="AE174" i="3" s="1"/>
  <c r="AF174" i="3" s="1"/>
  <c r="AG174" i="3" s="1"/>
  <c r="AH174" i="3" s="1"/>
  <c r="AI174" i="3" s="1"/>
  <c r="AJ174" i="3" s="1"/>
  <c r="AK174" i="3" s="1"/>
  <c r="AL174" i="3" s="1"/>
  <c r="AM174" i="3" s="1"/>
  <c r="AN174" i="3" s="1"/>
  <c r="AO174" i="3" s="1"/>
  <c r="AP174" i="3" s="1"/>
  <c r="AQ174" i="3" s="1"/>
  <c r="AR174" i="3" s="1"/>
  <c r="AS174" i="3" s="1"/>
  <c r="AT174" i="3" s="1"/>
  <c r="AU174" i="3" s="1"/>
  <c r="AV174" i="3" s="1"/>
  <c r="AW174" i="3" s="1"/>
  <c r="AX174" i="3" s="1"/>
  <c r="AY174" i="3" s="1"/>
  <c r="AZ174" i="3" s="1"/>
  <c r="BA174" i="3" s="1"/>
  <c r="BB174" i="3" s="1"/>
  <c r="BC174" i="3" s="1"/>
  <c r="BD174" i="3" s="1"/>
  <c r="BE174" i="3" s="1"/>
  <c r="BF174" i="3" s="1"/>
  <c r="BG174" i="3" s="1"/>
  <c r="BH174" i="3" s="1"/>
  <c r="BI174" i="3" s="1"/>
  <c r="BJ174" i="3" s="1"/>
  <c r="BK174" i="3" s="1"/>
  <c r="BL174" i="3" s="1"/>
  <c r="BM174" i="3" s="1"/>
  <c r="BN174" i="3" s="1"/>
  <c r="BO174" i="3" s="1"/>
  <c r="BP174" i="3" s="1"/>
  <c r="BQ174" i="3" s="1"/>
  <c r="BR174" i="3" s="1"/>
  <c r="BS174" i="3" s="1"/>
  <c r="BT174" i="3" s="1"/>
  <c r="BU174" i="3" s="1"/>
  <c r="BV174" i="3" s="1"/>
  <c r="BW174" i="3" s="1"/>
  <c r="BX174" i="3" s="1"/>
  <c r="BY174" i="3" s="1"/>
  <c r="BZ174" i="3" s="1"/>
  <c r="CA174" i="3" s="1"/>
  <c r="CB174" i="3" s="1"/>
  <c r="CC174" i="3" s="1"/>
  <c r="CD174" i="3" s="1"/>
  <c r="CE174" i="3" s="1"/>
  <c r="CF174" i="3" s="1"/>
  <c r="CG174" i="3" s="1"/>
  <c r="CH174" i="3" s="1"/>
  <c r="CI174" i="3" s="1"/>
  <c r="CJ174" i="3" s="1"/>
  <c r="CK174" i="3" s="1"/>
  <c r="CL174" i="3" s="1"/>
  <c r="CM174" i="3" s="1"/>
  <c r="CN174" i="3" s="1"/>
  <c r="CO174" i="3" s="1"/>
  <c r="CP174" i="3" s="1"/>
  <c r="CQ174" i="3" s="1"/>
  <c r="CR174" i="3" s="1"/>
  <c r="CS174" i="3" s="1"/>
  <c r="CT174" i="3" s="1"/>
  <c r="CU174" i="3" s="1"/>
  <c r="CV174" i="3" s="1"/>
  <c r="CW174" i="3" s="1"/>
  <c r="CX174" i="3" s="1"/>
  <c r="CY174" i="3" s="1"/>
  <c r="CZ174" i="3" s="1"/>
  <c r="DA174" i="3" s="1"/>
  <c r="DB174" i="3" s="1"/>
  <c r="DC174" i="3" s="1"/>
  <c r="DD174" i="3" s="1"/>
  <c r="DE174" i="3" s="1"/>
  <c r="DF174" i="3" s="1"/>
  <c r="DG174" i="3" s="1"/>
  <c r="DH174" i="3" s="1"/>
  <c r="DI174" i="3" s="1"/>
  <c r="DJ174" i="3" s="1"/>
  <c r="DK174" i="3" s="1"/>
  <c r="DL174" i="3" s="1"/>
  <c r="DM174" i="3" s="1"/>
  <c r="DN174" i="3" s="1"/>
  <c r="DO174" i="3" s="1"/>
  <c r="DP174" i="3" s="1"/>
  <c r="DQ174" i="3" s="1"/>
  <c r="DR174" i="3" s="1"/>
  <c r="DS174" i="3" s="1"/>
  <c r="DT174" i="3" s="1"/>
  <c r="DU174" i="3" s="1"/>
  <c r="DV174" i="3" s="1"/>
  <c r="DW174" i="3" s="1"/>
  <c r="DX174" i="3" s="1"/>
  <c r="DY174" i="3" s="1"/>
  <c r="DZ174" i="3" s="1"/>
  <c r="EA174" i="3" s="1"/>
  <c r="EB174" i="3" s="1"/>
  <c r="EC174" i="3" s="1"/>
  <c r="ED174" i="3" s="1"/>
  <c r="EE174" i="3" s="1"/>
  <c r="EF174" i="3" s="1"/>
  <c r="EG174" i="3" s="1"/>
  <c r="EH174" i="3" s="1"/>
  <c r="EI174" i="3" s="1"/>
  <c r="EJ174" i="3" s="1"/>
  <c r="EK174" i="3" s="1"/>
  <c r="EL174" i="3" s="1"/>
  <c r="EM174" i="3" s="1"/>
  <c r="EN174" i="3" s="1"/>
  <c r="EO174" i="3" s="1"/>
  <c r="EP174" i="3" s="1"/>
  <c r="EQ174" i="3" s="1"/>
  <c r="ER174" i="3" s="1"/>
  <c r="ES174" i="3" s="1"/>
  <c r="ET174" i="3" s="1"/>
  <c r="EU174" i="3" s="1"/>
  <c r="EV174" i="3" s="1"/>
  <c r="EW174" i="3" s="1"/>
  <c r="EX174" i="3" s="1"/>
  <c r="EY174" i="3" s="1"/>
  <c r="EZ174" i="3" s="1"/>
  <c r="FA174" i="3" s="1"/>
  <c r="FB174" i="3" s="1"/>
  <c r="FC174" i="3" s="1"/>
  <c r="FD174" i="3" s="1"/>
  <c r="FE174" i="3" s="1"/>
  <c r="FF174" i="3" s="1"/>
  <c r="FG174" i="3" s="1"/>
  <c r="FH174" i="3" s="1"/>
  <c r="FI174" i="3" s="1"/>
  <c r="FJ174" i="3" s="1"/>
  <c r="FK174" i="3" s="1"/>
  <c r="FL174" i="3" s="1"/>
  <c r="FM174" i="3" s="1"/>
  <c r="FN174" i="3" s="1"/>
  <c r="FO174" i="3" s="1"/>
  <c r="FP174" i="3" s="1"/>
  <c r="FQ174" i="3" s="1"/>
  <c r="FR174" i="3" s="1"/>
  <c r="FS174" i="3" s="1"/>
  <c r="FT174" i="3" s="1"/>
  <c r="FU174" i="3" s="1"/>
  <c r="FV174" i="3" s="1"/>
  <c r="FW174" i="3" s="1"/>
  <c r="FX174" i="3" s="1"/>
  <c r="FY174" i="3" s="1"/>
  <c r="FZ174" i="3" s="1"/>
  <c r="GA174" i="3" s="1"/>
  <c r="GB174" i="3" s="1"/>
  <c r="GC174" i="3" s="1"/>
  <c r="GD174" i="3" s="1"/>
  <c r="GE174" i="3" s="1"/>
  <c r="GF174" i="3" s="1"/>
  <c r="GG174" i="3" s="1"/>
  <c r="GH174" i="3" s="1"/>
  <c r="GI174" i="3" s="1"/>
  <c r="GJ174" i="3" s="1"/>
  <c r="GK174" i="3" s="1"/>
  <c r="GL174" i="3" s="1"/>
  <c r="GM174" i="3" s="1"/>
  <c r="GN174" i="3" s="1"/>
  <c r="GO174" i="3" s="1"/>
  <c r="GP174" i="3" s="1"/>
  <c r="GQ174" i="3" s="1"/>
  <c r="GR174" i="3" s="1"/>
  <c r="GS174" i="3" s="1"/>
  <c r="GT174" i="3" s="1"/>
  <c r="GU174" i="3" s="1"/>
  <c r="GV174" i="3" s="1"/>
  <c r="GW174" i="3" s="1"/>
  <c r="GX174" i="3" s="1"/>
  <c r="GY174" i="3" s="1"/>
  <c r="F198" i="3"/>
  <c r="G198" i="3" s="1"/>
  <c r="H198" i="3" s="1"/>
  <c r="I198" i="3" s="1"/>
  <c r="J198" i="3" s="1"/>
  <c r="K198" i="3" s="1"/>
  <c r="L198" i="3" s="1"/>
  <c r="M198" i="3" s="1"/>
  <c r="N198" i="3" s="1"/>
  <c r="O198" i="3" s="1"/>
  <c r="P198" i="3" s="1"/>
  <c r="Q198" i="3" s="1"/>
  <c r="R198" i="3" s="1"/>
  <c r="S198" i="3" s="1"/>
  <c r="T198" i="3" s="1"/>
  <c r="U198" i="3" s="1"/>
  <c r="V198" i="3" s="1"/>
  <c r="W198" i="3" s="1"/>
  <c r="X198" i="3" s="1"/>
  <c r="Y198" i="3" s="1"/>
  <c r="Z198" i="3" s="1"/>
  <c r="AA198" i="3" s="1"/>
  <c r="AB198" i="3" s="1"/>
  <c r="AC198" i="3" s="1"/>
  <c r="AD198" i="3" s="1"/>
  <c r="AE198" i="3" s="1"/>
  <c r="AF198" i="3" s="1"/>
  <c r="AG198" i="3" s="1"/>
  <c r="AH198" i="3" s="1"/>
  <c r="AI198" i="3" s="1"/>
  <c r="AJ198" i="3" s="1"/>
  <c r="AK198" i="3" s="1"/>
  <c r="AL198" i="3" s="1"/>
  <c r="AM198" i="3" s="1"/>
  <c r="AN198" i="3" s="1"/>
  <c r="AO198" i="3" s="1"/>
  <c r="AP198" i="3" s="1"/>
  <c r="AQ198" i="3" s="1"/>
  <c r="AR198" i="3" s="1"/>
  <c r="AS198" i="3" s="1"/>
  <c r="AT198" i="3" s="1"/>
  <c r="AU198" i="3" s="1"/>
  <c r="AV198" i="3" s="1"/>
  <c r="AW198" i="3" s="1"/>
  <c r="AX198" i="3" s="1"/>
  <c r="AY198" i="3" s="1"/>
  <c r="AZ198" i="3" s="1"/>
  <c r="BA198" i="3" s="1"/>
  <c r="BB198" i="3" s="1"/>
  <c r="BC198" i="3" s="1"/>
  <c r="BD198" i="3" s="1"/>
  <c r="BE198" i="3" s="1"/>
  <c r="BF198" i="3" s="1"/>
  <c r="BG198" i="3" s="1"/>
  <c r="BH198" i="3" s="1"/>
  <c r="BI198" i="3" s="1"/>
  <c r="BJ198" i="3" s="1"/>
  <c r="BK198" i="3" s="1"/>
  <c r="BL198" i="3" s="1"/>
  <c r="BM198" i="3" s="1"/>
  <c r="BN198" i="3" s="1"/>
  <c r="BO198" i="3" s="1"/>
  <c r="BP198" i="3" s="1"/>
  <c r="BQ198" i="3" s="1"/>
  <c r="BR198" i="3" s="1"/>
  <c r="BS198" i="3" s="1"/>
  <c r="BT198" i="3" s="1"/>
  <c r="BU198" i="3" s="1"/>
  <c r="BV198" i="3" s="1"/>
  <c r="BW198" i="3" s="1"/>
  <c r="BX198" i="3" s="1"/>
  <c r="BY198" i="3" s="1"/>
  <c r="BZ198" i="3" s="1"/>
  <c r="CA198" i="3" s="1"/>
  <c r="CB198" i="3" s="1"/>
  <c r="CC198" i="3" s="1"/>
  <c r="CD198" i="3" s="1"/>
  <c r="CE198" i="3" s="1"/>
  <c r="CF198" i="3" s="1"/>
  <c r="CG198" i="3" s="1"/>
  <c r="CH198" i="3" s="1"/>
  <c r="CI198" i="3" s="1"/>
  <c r="CJ198" i="3" s="1"/>
  <c r="CK198" i="3" s="1"/>
  <c r="CL198" i="3" s="1"/>
  <c r="CM198" i="3" s="1"/>
  <c r="CN198" i="3" s="1"/>
  <c r="CO198" i="3" s="1"/>
  <c r="CP198" i="3" s="1"/>
  <c r="CQ198" i="3" s="1"/>
  <c r="CR198" i="3" s="1"/>
  <c r="CS198" i="3" s="1"/>
  <c r="CT198" i="3" s="1"/>
  <c r="CU198" i="3" s="1"/>
  <c r="CV198" i="3" s="1"/>
  <c r="CW198" i="3" s="1"/>
  <c r="CX198" i="3" s="1"/>
  <c r="CY198" i="3" s="1"/>
  <c r="CZ198" i="3" s="1"/>
  <c r="DA198" i="3" s="1"/>
  <c r="DB198" i="3" s="1"/>
  <c r="DC198" i="3" s="1"/>
  <c r="DD198" i="3" s="1"/>
  <c r="DE198" i="3" s="1"/>
  <c r="DF198" i="3" s="1"/>
  <c r="DG198" i="3" s="1"/>
  <c r="DH198" i="3" s="1"/>
  <c r="DI198" i="3" s="1"/>
  <c r="DJ198" i="3" s="1"/>
  <c r="DK198" i="3" s="1"/>
  <c r="DL198" i="3" s="1"/>
  <c r="DM198" i="3" s="1"/>
  <c r="DN198" i="3" s="1"/>
  <c r="DO198" i="3" s="1"/>
  <c r="DP198" i="3" s="1"/>
  <c r="DQ198" i="3" s="1"/>
  <c r="DR198" i="3" s="1"/>
  <c r="DS198" i="3" s="1"/>
  <c r="DT198" i="3" s="1"/>
  <c r="DU198" i="3" s="1"/>
  <c r="DV198" i="3" s="1"/>
  <c r="DW198" i="3" s="1"/>
  <c r="DX198" i="3" s="1"/>
  <c r="DY198" i="3" s="1"/>
  <c r="DZ198" i="3" s="1"/>
  <c r="EA198" i="3" s="1"/>
  <c r="EB198" i="3" s="1"/>
  <c r="EC198" i="3" s="1"/>
  <c r="ED198" i="3" s="1"/>
  <c r="EE198" i="3" s="1"/>
  <c r="EF198" i="3" s="1"/>
  <c r="EG198" i="3" s="1"/>
  <c r="EH198" i="3" s="1"/>
  <c r="EI198" i="3" s="1"/>
  <c r="EJ198" i="3" s="1"/>
  <c r="EK198" i="3" s="1"/>
  <c r="EL198" i="3" s="1"/>
  <c r="EM198" i="3" s="1"/>
  <c r="EN198" i="3" s="1"/>
  <c r="EO198" i="3" s="1"/>
  <c r="EP198" i="3" s="1"/>
  <c r="EQ198" i="3" s="1"/>
  <c r="ER198" i="3" s="1"/>
  <c r="ES198" i="3" s="1"/>
  <c r="ET198" i="3" s="1"/>
  <c r="EU198" i="3" s="1"/>
  <c r="EV198" i="3" s="1"/>
  <c r="EW198" i="3" s="1"/>
  <c r="EX198" i="3" s="1"/>
  <c r="EY198" i="3" s="1"/>
  <c r="EZ198" i="3" s="1"/>
  <c r="FA198" i="3" s="1"/>
  <c r="FB198" i="3" s="1"/>
  <c r="FC198" i="3" s="1"/>
  <c r="FD198" i="3" s="1"/>
  <c r="FE198" i="3" s="1"/>
  <c r="FF198" i="3" s="1"/>
  <c r="FG198" i="3" s="1"/>
  <c r="FH198" i="3" s="1"/>
  <c r="FI198" i="3" s="1"/>
  <c r="FJ198" i="3" s="1"/>
  <c r="FK198" i="3" s="1"/>
  <c r="FL198" i="3" s="1"/>
  <c r="FM198" i="3" s="1"/>
  <c r="FN198" i="3" s="1"/>
  <c r="FO198" i="3" s="1"/>
  <c r="FP198" i="3" s="1"/>
  <c r="FQ198" i="3" s="1"/>
  <c r="FR198" i="3" s="1"/>
  <c r="FS198" i="3" s="1"/>
  <c r="FT198" i="3" s="1"/>
  <c r="FU198" i="3" s="1"/>
  <c r="FV198" i="3" s="1"/>
  <c r="FW198" i="3" s="1"/>
  <c r="FX198" i="3" s="1"/>
  <c r="FY198" i="3" s="1"/>
  <c r="FZ198" i="3" s="1"/>
  <c r="GA198" i="3" s="1"/>
  <c r="GB198" i="3" s="1"/>
  <c r="GC198" i="3" s="1"/>
  <c r="GD198" i="3" s="1"/>
  <c r="GE198" i="3" s="1"/>
  <c r="GF198" i="3" s="1"/>
  <c r="GG198" i="3" s="1"/>
  <c r="GH198" i="3" s="1"/>
  <c r="GI198" i="3" s="1"/>
  <c r="GJ198" i="3" s="1"/>
  <c r="GK198" i="3" s="1"/>
  <c r="GL198" i="3" s="1"/>
  <c r="GM198" i="3" s="1"/>
  <c r="GN198" i="3" s="1"/>
  <c r="GO198" i="3" s="1"/>
  <c r="GP198" i="3" s="1"/>
  <c r="GQ198" i="3" s="1"/>
  <c r="GR198" i="3" s="1"/>
  <c r="GS198" i="3" s="1"/>
  <c r="GT198" i="3" s="1"/>
  <c r="GU198" i="3" s="1"/>
  <c r="GV198" i="3" s="1"/>
  <c r="GW198" i="3" s="1"/>
  <c r="GX198" i="3" s="1"/>
  <c r="GY198" i="3" s="1"/>
  <c r="F181" i="3"/>
  <c r="G181" i="3" s="1"/>
  <c r="H181" i="3" s="1"/>
  <c r="I181" i="3" s="1"/>
  <c r="J181" i="3" s="1"/>
  <c r="K181" i="3" s="1"/>
  <c r="L181" i="3" s="1"/>
  <c r="M181" i="3" s="1"/>
  <c r="N181" i="3" s="1"/>
  <c r="O181" i="3" s="1"/>
  <c r="P181" i="3" s="1"/>
  <c r="Q181" i="3" s="1"/>
  <c r="R181" i="3" s="1"/>
  <c r="S181" i="3" s="1"/>
  <c r="T181" i="3" s="1"/>
  <c r="U181" i="3" s="1"/>
  <c r="V181" i="3" s="1"/>
  <c r="W181" i="3" s="1"/>
  <c r="X181" i="3" s="1"/>
  <c r="Y181" i="3" s="1"/>
  <c r="Z181" i="3" s="1"/>
  <c r="AA181" i="3" s="1"/>
  <c r="AB181" i="3" s="1"/>
  <c r="AC181" i="3" s="1"/>
  <c r="AD181" i="3" s="1"/>
  <c r="AE181" i="3" s="1"/>
  <c r="AF181" i="3" s="1"/>
  <c r="AG181" i="3" s="1"/>
  <c r="AH181" i="3" s="1"/>
  <c r="AI181" i="3" s="1"/>
  <c r="AJ181" i="3" s="1"/>
  <c r="AK181" i="3" s="1"/>
  <c r="AL181" i="3" s="1"/>
  <c r="AM181" i="3" s="1"/>
  <c r="AN181" i="3" s="1"/>
  <c r="AO181" i="3" s="1"/>
  <c r="AP181" i="3" s="1"/>
  <c r="AQ181" i="3" s="1"/>
  <c r="AR181" i="3" s="1"/>
  <c r="AS181" i="3" s="1"/>
  <c r="AT181" i="3" s="1"/>
  <c r="AU181" i="3" s="1"/>
  <c r="AV181" i="3" s="1"/>
  <c r="AW181" i="3" s="1"/>
  <c r="AX181" i="3" s="1"/>
  <c r="AY181" i="3" s="1"/>
  <c r="AZ181" i="3" s="1"/>
  <c r="BA181" i="3" s="1"/>
  <c r="BB181" i="3" s="1"/>
  <c r="BC181" i="3" s="1"/>
  <c r="BD181" i="3" s="1"/>
  <c r="BE181" i="3" s="1"/>
  <c r="BF181" i="3" s="1"/>
  <c r="BG181" i="3" s="1"/>
  <c r="BH181" i="3" s="1"/>
  <c r="BI181" i="3" s="1"/>
  <c r="BJ181" i="3" s="1"/>
  <c r="BK181" i="3" s="1"/>
  <c r="BL181" i="3" s="1"/>
  <c r="BM181" i="3" s="1"/>
  <c r="BN181" i="3" s="1"/>
  <c r="BO181" i="3" s="1"/>
  <c r="BP181" i="3" s="1"/>
  <c r="BQ181" i="3" s="1"/>
  <c r="BR181" i="3" s="1"/>
  <c r="BS181" i="3" s="1"/>
  <c r="BT181" i="3" s="1"/>
  <c r="BU181" i="3" s="1"/>
  <c r="BV181" i="3" s="1"/>
  <c r="BW181" i="3" s="1"/>
  <c r="BX181" i="3" s="1"/>
  <c r="BY181" i="3" s="1"/>
  <c r="BZ181" i="3" s="1"/>
  <c r="CA181" i="3" s="1"/>
  <c r="CB181" i="3" s="1"/>
  <c r="CC181" i="3" s="1"/>
  <c r="CD181" i="3" s="1"/>
  <c r="CE181" i="3" s="1"/>
  <c r="CF181" i="3" s="1"/>
  <c r="CG181" i="3" s="1"/>
  <c r="CH181" i="3" s="1"/>
  <c r="CI181" i="3" s="1"/>
  <c r="CJ181" i="3" s="1"/>
  <c r="CK181" i="3" s="1"/>
  <c r="CL181" i="3" s="1"/>
  <c r="CM181" i="3" s="1"/>
  <c r="CN181" i="3" s="1"/>
  <c r="CO181" i="3" s="1"/>
  <c r="CP181" i="3" s="1"/>
  <c r="CQ181" i="3" s="1"/>
  <c r="CR181" i="3" s="1"/>
  <c r="CS181" i="3" s="1"/>
  <c r="CT181" i="3" s="1"/>
  <c r="CU181" i="3" s="1"/>
  <c r="CV181" i="3" s="1"/>
  <c r="CW181" i="3" s="1"/>
  <c r="CX181" i="3" s="1"/>
  <c r="CY181" i="3" s="1"/>
  <c r="CZ181" i="3" s="1"/>
  <c r="DA181" i="3" s="1"/>
  <c r="DB181" i="3" s="1"/>
  <c r="DC181" i="3" s="1"/>
  <c r="DD181" i="3" s="1"/>
  <c r="DE181" i="3" s="1"/>
  <c r="DF181" i="3" s="1"/>
  <c r="DG181" i="3" s="1"/>
  <c r="DH181" i="3" s="1"/>
  <c r="DI181" i="3" s="1"/>
  <c r="DJ181" i="3" s="1"/>
  <c r="DK181" i="3" s="1"/>
  <c r="DL181" i="3" s="1"/>
  <c r="DM181" i="3" s="1"/>
  <c r="DN181" i="3" s="1"/>
  <c r="DO181" i="3" s="1"/>
  <c r="DP181" i="3" s="1"/>
  <c r="DQ181" i="3" s="1"/>
  <c r="DR181" i="3" s="1"/>
  <c r="DS181" i="3" s="1"/>
  <c r="DT181" i="3" s="1"/>
  <c r="DU181" i="3" s="1"/>
  <c r="DV181" i="3" s="1"/>
  <c r="DW181" i="3" s="1"/>
  <c r="DX181" i="3" s="1"/>
  <c r="DY181" i="3" s="1"/>
  <c r="DZ181" i="3" s="1"/>
  <c r="EA181" i="3" s="1"/>
  <c r="EB181" i="3" s="1"/>
  <c r="EC181" i="3" s="1"/>
  <c r="ED181" i="3" s="1"/>
  <c r="EE181" i="3" s="1"/>
  <c r="EF181" i="3" s="1"/>
  <c r="EG181" i="3" s="1"/>
  <c r="EH181" i="3" s="1"/>
  <c r="EI181" i="3" s="1"/>
  <c r="EJ181" i="3" s="1"/>
  <c r="EK181" i="3" s="1"/>
  <c r="EL181" i="3" s="1"/>
  <c r="EM181" i="3" s="1"/>
  <c r="EN181" i="3" s="1"/>
  <c r="EO181" i="3" s="1"/>
  <c r="EP181" i="3" s="1"/>
  <c r="EQ181" i="3" s="1"/>
  <c r="ER181" i="3" s="1"/>
  <c r="ES181" i="3" s="1"/>
  <c r="ET181" i="3" s="1"/>
  <c r="EU181" i="3" s="1"/>
  <c r="EV181" i="3" s="1"/>
  <c r="EW181" i="3" s="1"/>
  <c r="EX181" i="3" s="1"/>
  <c r="EY181" i="3" s="1"/>
  <c r="EZ181" i="3" s="1"/>
  <c r="FA181" i="3" s="1"/>
  <c r="FB181" i="3" s="1"/>
  <c r="FC181" i="3" s="1"/>
  <c r="FD181" i="3" s="1"/>
  <c r="FE181" i="3" s="1"/>
  <c r="FF181" i="3" s="1"/>
  <c r="FG181" i="3" s="1"/>
  <c r="FH181" i="3" s="1"/>
  <c r="FI181" i="3" s="1"/>
  <c r="FJ181" i="3" s="1"/>
  <c r="FK181" i="3" s="1"/>
  <c r="FL181" i="3" s="1"/>
  <c r="FM181" i="3" s="1"/>
  <c r="FN181" i="3" s="1"/>
  <c r="FO181" i="3" s="1"/>
  <c r="FP181" i="3" s="1"/>
  <c r="FQ181" i="3" s="1"/>
  <c r="FR181" i="3" s="1"/>
  <c r="FS181" i="3" s="1"/>
  <c r="FT181" i="3" s="1"/>
  <c r="FU181" i="3" s="1"/>
  <c r="FV181" i="3" s="1"/>
  <c r="FW181" i="3" s="1"/>
  <c r="FX181" i="3" s="1"/>
  <c r="FY181" i="3" s="1"/>
  <c r="FZ181" i="3" s="1"/>
  <c r="GA181" i="3" s="1"/>
  <c r="GB181" i="3" s="1"/>
  <c r="GC181" i="3" s="1"/>
  <c r="GD181" i="3" s="1"/>
  <c r="GE181" i="3" s="1"/>
  <c r="GF181" i="3" s="1"/>
  <c r="GG181" i="3" s="1"/>
  <c r="GH181" i="3" s="1"/>
  <c r="GI181" i="3" s="1"/>
  <c r="GJ181" i="3" s="1"/>
  <c r="GK181" i="3" s="1"/>
  <c r="GL181" i="3" s="1"/>
  <c r="GM181" i="3" s="1"/>
  <c r="GN181" i="3" s="1"/>
  <c r="GO181" i="3" s="1"/>
  <c r="GP181" i="3" s="1"/>
  <c r="GQ181" i="3" s="1"/>
  <c r="GR181" i="3" s="1"/>
  <c r="GS181" i="3" s="1"/>
  <c r="GT181" i="3" s="1"/>
  <c r="GU181" i="3" s="1"/>
  <c r="GV181" i="3" s="1"/>
  <c r="GW181" i="3" s="1"/>
  <c r="GX181" i="3" s="1"/>
  <c r="GY181" i="3" s="1"/>
  <c r="F141" i="3"/>
  <c r="G141" i="3" s="1"/>
  <c r="H141" i="3" s="1"/>
  <c r="I141" i="3" s="1"/>
  <c r="J141" i="3" s="1"/>
  <c r="K141" i="3" s="1"/>
  <c r="L141" i="3" s="1"/>
  <c r="M141" i="3" s="1"/>
  <c r="N141" i="3" s="1"/>
  <c r="O141" i="3" s="1"/>
  <c r="P141" i="3" s="1"/>
  <c r="Q141" i="3" s="1"/>
  <c r="R141" i="3" s="1"/>
  <c r="S141" i="3" s="1"/>
  <c r="T141" i="3" s="1"/>
  <c r="U141" i="3" s="1"/>
  <c r="V141" i="3" s="1"/>
  <c r="W141" i="3" s="1"/>
  <c r="X141" i="3" s="1"/>
  <c r="Y141" i="3" s="1"/>
  <c r="Z141" i="3" s="1"/>
  <c r="AA141" i="3" s="1"/>
  <c r="AB141" i="3" s="1"/>
  <c r="AC141" i="3" s="1"/>
  <c r="AD141" i="3" s="1"/>
  <c r="AE141" i="3" s="1"/>
  <c r="AF141" i="3" s="1"/>
  <c r="AG141" i="3" s="1"/>
  <c r="AH141" i="3" s="1"/>
  <c r="AI141" i="3" s="1"/>
  <c r="AJ141" i="3" s="1"/>
  <c r="AK141" i="3" s="1"/>
  <c r="AL141" i="3" s="1"/>
  <c r="AM141" i="3" s="1"/>
  <c r="AN141" i="3" s="1"/>
  <c r="AO141" i="3" s="1"/>
  <c r="AP141" i="3" s="1"/>
  <c r="AQ141" i="3" s="1"/>
  <c r="AR141" i="3" s="1"/>
  <c r="AS141" i="3" s="1"/>
  <c r="AT141" i="3" s="1"/>
  <c r="AU141" i="3" s="1"/>
  <c r="AV141" i="3" s="1"/>
  <c r="AW141" i="3" s="1"/>
  <c r="AX141" i="3" s="1"/>
  <c r="AY141" i="3" s="1"/>
  <c r="AZ141" i="3" s="1"/>
  <c r="BA141" i="3" s="1"/>
  <c r="BB141" i="3" s="1"/>
  <c r="BC141" i="3" s="1"/>
  <c r="BD141" i="3" s="1"/>
  <c r="BE141" i="3" s="1"/>
  <c r="BF141" i="3" s="1"/>
  <c r="BG141" i="3" s="1"/>
  <c r="BH141" i="3" s="1"/>
  <c r="BI141" i="3" s="1"/>
  <c r="BJ141" i="3" s="1"/>
  <c r="BK141" i="3" s="1"/>
  <c r="BL141" i="3" s="1"/>
  <c r="BM141" i="3" s="1"/>
  <c r="BN141" i="3" s="1"/>
  <c r="BO141" i="3" s="1"/>
  <c r="BP141" i="3" s="1"/>
  <c r="BQ141" i="3" s="1"/>
  <c r="BR141" i="3" s="1"/>
  <c r="BS141" i="3" s="1"/>
  <c r="BT141" i="3" s="1"/>
  <c r="BU141" i="3" s="1"/>
  <c r="BV141" i="3" s="1"/>
  <c r="BW141" i="3" s="1"/>
  <c r="BX141" i="3" s="1"/>
  <c r="BY141" i="3" s="1"/>
  <c r="BZ141" i="3" s="1"/>
  <c r="CA141" i="3" s="1"/>
  <c r="CB141" i="3" s="1"/>
  <c r="CC141" i="3" s="1"/>
  <c r="CD141" i="3" s="1"/>
  <c r="CE141" i="3" s="1"/>
  <c r="CF141" i="3" s="1"/>
  <c r="CG141" i="3" s="1"/>
  <c r="CH141" i="3" s="1"/>
  <c r="CI141" i="3" s="1"/>
  <c r="CJ141" i="3" s="1"/>
  <c r="CK141" i="3" s="1"/>
  <c r="CL141" i="3" s="1"/>
  <c r="CM141" i="3" s="1"/>
  <c r="CN141" i="3" s="1"/>
  <c r="CO141" i="3" s="1"/>
  <c r="CP141" i="3" s="1"/>
  <c r="CQ141" i="3" s="1"/>
  <c r="CR141" i="3" s="1"/>
  <c r="CS141" i="3" s="1"/>
  <c r="CT141" i="3" s="1"/>
  <c r="CU141" i="3" s="1"/>
  <c r="CV141" i="3" s="1"/>
  <c r="CW141" i="3" s="1"/>
  <c r="CX141" i="3" s="1"/>
  <c r="CY141" i="3" s="1"/>
  <c r="CZ141" i="3" s="1"/>
  <c r="DA141" i="3" s="1"/>
  <c r="DB141" i="3" s="1"/>
  <c r="DC141" i="3" s="1"/>
  <c r="DD141" i="3" s="1"/>
  <c r="DE141" i="3" s="1"/>
  <c r="DF141" i="3" s="1"/>
  <c r="DG141" i="3" s="1"/>
  <c r="DH141" i="3" s="1"/>
  <c r="DI141" i="3" s="1"/>
  <c r="DJ141" i="3" s="1"/>
  <c r="DK141" i="3" s="1"/>
  <c r="DL141" i="3" s="1"/>
  <c r="DM141" i="3" s="1"/>
  <c r="DN141" i="3" s="1"/>
  <c r="DO141" i="3" s="1"/>
  <c r="DP141" i="3" s="1"/>
  <c r="DQ141" i="3" s="1"/>
  <c r="DR141" i="3" s="1"/>
  <c r="DS141" i="3" s="1"/>
  <c r="DT141" i="3" s="1"/>
  <c r="DU141" i="3" s="1"/>
  <c r="DV141" i="3" s="1"/>
  <c r="DW141" i="3" s="1"/>
  <c r="DX141" i="3" s="1"/>
  <c r="DY141" i="3" s="1"/>
  <c r="DZ141" i="3" s="1"/>
  <c r="EA141" i="3" s="1"/>
  <c r="EB141" i="3" s="1"/>
  <c r="EC141" i="3" s="1"/>
  <c r="ED141" i="3" s="1"/>
  <c r="EE141" i="3" s="1"/>
  <c r="EF141" i="3" s="1"/>
  <c r="EG141" i="3" s="1"/>
  <c r="EH141" i="3" s="1"/>
  <c r="EI141" i="3" s="1"/>
  <c r="EJ141" i="3" s="1"/>
  <c r="EK141" i="3" s="1"/>
  <c r="EL141" i="3" s="1"/>
  <c r="EM141" i="3" s="1"/>
  <c r="EN141" i="3" s="1"/>
  <c r="EO141" i="3" s="1"/>
  <c r="EP141" i="3" s="1"/>
  <c r="EQ141" i="3" s="1"/>
  <c r="ER141" i="3" s="1"/>
  <c r="ES141" i="3" s="1"/>
  <c r="ET141" i="3" s="1"/>
  <c r="EU141" i="3" s="1"/>
  <c r="EV141" i="3" s="1"/>
  <c r="EW141" i="3" s="1"/>
  <c r="EX141" i="3" s="1"/>
  <c r="EY141" i="3" s="1"/>
  <c r="EZ141" i="3" s="1"/>
  <c r="FA141" i="3" s="1"/>
  <c r="FB141" i="3" s="1"/>
  <c r="FC141" i="3" s="1"/>
  <c r="FD141" i="3" s="1"/>
  <c r="FE141" i="3" s="1"/>
  <c r="FF141" i="3" s="1"/>
  <c r="FG141" i="3" s="1"/>
  <c r="FH141" i="3" s="1"/>
  <c r="FI141" i="3" s="1"/>
  <c r="FJ141" i="3" s="1"/>
  <c r="FK141" i="3" s="1"/>
  <c r="FL141" i="3" s="1"/>
  <c r="FM141" i="3" s="1"/>
  <c r="FN141" i="3" s="1"/>
  <c r="FO141" i="3" s="1"/>
  <c r="FP141" i="3" s="1"/>
  <c r="FQ141" i="3" s="1"/>
  <c r="FR141" i="3" s="1"/>
  <c r="FS141" i="3" s="1"/>
  <c r="FT141" i="3" s="1"/>
  <c r="FU141" i="3" s="1"/>
  <c r="FV141" i="3" s="1"/>
  <c r="FW141" i="3" s="1"/>
  <c r="FX141" i="3" s="1"/>
  <c r="FY141" i="3" s="1"/>
  <c r="FZ141" i="3" s="1"/>
  <c r="GA141" i="3" s="1"/>
  <c r="GB141" i="3" s="1"/>
  <c r="GC141" i="3" s="1"/>
  <c r="GD141" i="3" s="1"/>
  <c r="GE141" i="3" s="1"/>
  <c r="GF141" i="3" s="1"/>
  <c r="GG141" i="3" s="1"/>
  <c r="GH141" i="3" s="1"/>
  <c r="GI141" i="3" s="1"/>
  <c r="GJ141" i="3" s="1"/>
  <c r="GK141" i="3" s="1"/>
  <c r="GL141" i="3" s="1"/>
  <c r="GM141" i="3" s="1"/>
  <c r="GN141" i="3" s="1"/>
  <c r="GO141" i="3" s="1"/>
  <c r="GP141" i="3" s="1"/>
  <c r="GQ141" i="3" s="1"/>
  <c r="GR141" i="3" s="1"/>
  <c r="GS141" i="3" s="1"/>
  <c r="GT141" i="3" s="1"/>
  <c r="GU141" i="3" s="1"/>
  <c r="GV141" i="3" s="1"/>
  <c r="GW141" i="3" s="1"/>
  <c r="GX141" i="3" s="1"/>
  <c r="GY141" i="3" s="1"/>
  <c r="F156" i="3"/>
  <c r="G156" i="3" s="1"/>
  <c r="H156" i="3" s="1"/>
  <c r="I156" i="3" s="1"/>
  <c r="J156" i="3" s="1"/>
  <c r="K156" i="3" s="1"/>
  <c r="L156" i="3" s="1"/>
  <c r="M156" i="3" s="1"/>
  <c r="N156" i="3" s="1"/>
  <c r="O156" i="3" s="1"/>
  <c r="P156" i="3" s="1"/>
  <c r="Q156" i="3" s="1"/>
  <c r="R156" i="3" s="1"/>
  <c r="S156" i="3" s="1"/>
  <c r="T156" i="3" s="1"/>
  <c r="U156" i="3" s="1"/>
  <c r="V156" i="3" s="1"/>
  <c r="W156" i="3" s="1"/>
  <c r="X156" i="3" s="1"/>
  <c r="Y156" i="3" s="1"/>
  <c r="Z156" i="3" s="1"/>
  <c r="AA156" i="3" s="1"/>
  <c r="AB156" i="3" s="1"/>
  <c r="AC156" i="3" s="1"/>
  <c r="AD156" i="3" s="1"/>
  <c r="AE156" i="3" s="1"/>
  <c r="AF156" i="3" s="1"/>
  <c r="AG156" i="3" s="1"/>
  <c r="AH156" i="3" s="1"/>
  <c r="AI156" i="3" s="1"/>
  <c r="AJ156" i="3" s="1"/>
  <c r="AK156" i="3" s="1"/>
  <c r="AL156" i="3" s="1"/>
  <c r="AM156" i="3" s="1"/>
  <c r="AN156" i="3" s="1"/>
  <c r="AO156" i="3" s="1"/>
  <c r="AP156" i="3" s="1"/>
  <c r="AQ156" i="3" s="1"/>
  <c r="AR156" i="3" s="1"/>
  <c r="AS156" i="3" s="1"/>
  <c r="AT156" i="3" s="1"/>
  <c r="AU156" i="3" s="1"/>
  <c r="AV156" i="3" s="1"/>
  <c r="AW156" i="3" s="1"/>
  <c r="AX156" i="3" s="1"/>
  <c r="AY156" i="3" s="1"/>
  <c r="AZ156" i="3" s="1"/>
  <c r="BA156" i="3" s="1"/>
  <c r="BB156" i="3" s="1"/>
  <c r="BC156" i="3" s="1"/>
  <c r="BD156" i="3" s="1"/>
  <c r="BE156" i="3" s="1"/>
  <c r="BF156" i="3" s="1"/>
  <c r="BG156" i="3" s="1"/>
  <c r="BH156" i="3" s="1"/>
  <c r="BI156" i="3" s="1"/>
  <c r="BJ156" i="3" s="1"/>
  <c r="BK156" i="3" s="1"/>
  <c r="BL156" i="3" s="1"/>
  <c r="BM156" i="3" s="1"/>
  <c r="BN156" i="3" s="1"/>
  <c r="BO156" i="3" s="1"/>
  <c r="BP156" i="3" s="1"/>
  <c r="BQ156" i="3" s="1"/>
  <c r="BR156" i="3" s="1"/>
  <c r="BS156" i="3" s="1"/>
  <c r="BT156" i="3" s="1"/>
  <c r="BU156" i="3" s="1"/>
  <c r="BV156" i="3" s="1"/>
  <c r="BW156" i="3" s="1"/>
  <c r="BX156" i="3" s="1"/>
  <c r="BY156" i="3" s="1"/>
  <c r="BZ156" i="3" s="1"/>
  <c r="CA156" i="3" s="1"/>
  <c r="CB156" i="3" s="1"/>
  <c r="CC156" i="3" s="1"/>
  <c r="CD156" i="3" s="1"/>
  <c r="CE156" i="3" s="1"/>
  <c r="CF156" i="3" s="1"/>
  <c r="CG156" i="3" s="1"/>
  <c r="CH156" i="3" s="1"/>
  <c r="CI156" i="3" s="1"/>
  <c r="CJ156" i="3" s="1"/>
  <c r="CK156" i="3" s="1"/>
  <c r="CL156" i="3" s="1"/>
  <c r="CM156" i="3" s="1"/>
  <c r="CN156" i="3" s="1"/>
  <c r="CO156" i="3" s="1"/>
  <c r="CP156" i="3" s="1"/>
  <c r="CQ156" i="3" s="1"/>
  <c r="CR156" i="3" s="1"/>
  <c r="CS156" i="3" s="1"/>
  <c r="CT156" i="3" s="1"/>
  <c r="CU156" i="3" s="1"/>
  <c r="CV156" i="3" s="1"/>
  <c r="CW156" i="3" s="1"/>
  <c r="CX156" i="3" s="1"/>
  <c r="CY156" i="3" s="1"/>
  <c r="CZ156" i="3" s="1"/>
  <c r="DA156" i="3" s="1"/>
  <c r="DB156" i="3" s="1"/>
  <c r="DC156" i="3" s="1"/>
  <c r="DD156" i="3" s="1"/>
  <c r="DE156" i="3" s="1"/>
  <c r="DF156" i="3" s="1"/>
  <c r="DG156" i="3" s="1"/>
  <c r="DH156" i="3" s="1"/>
  <c r="DI156" i="3" s="1"/>
  <c r="DJ156" i="3" s="1"/>
  <c r="DK156" i="3" s="1"/>
  <c r="DL156" i="3" s="1"/>
  <c r="DM156" i="3" s="1"/>
  <c r="DN156" i="3" s="1"/>
  <c r="DO156" i="3" s="1"/>
  <c r="DP156" i="3" s="1"/>
  <c r="DQ156" i="3" s="1"/>
  <c r="DR156" i="3" s="1"/>
  <c r="DS156" i="3" s="1"/>
  <c r="DT156" i="3" s="1"/>
  <c r="DU156" i="3" s="1"/>
  <c r="DV156" i="3" s="1"/>
  <c r="DW156" i="3" s="1"/>
  <c r="DX156" i="3" s="1"/>
  <c r="DY156" i="3" s="1"/>
  <c r="DZ156" i="3" s="1"/>
  <c r="EA156" i="3" s="1"/>
  <c r="EB156" i="3" s="1"/>
  <c r="EC156" i="3" s="1"/>
  <c r="ED156" i="3" s="1"/>
  <c r="EE156" i="3" s="1"/>
  <c r="EF156" i="3" s="1"/>
  <c r="EG156" i="3" s="1"/>
  <c r="EH156" i="3" s="1"/>
  <c r="EI156" i="3" s="1"/>
  <c r="EJ156" i="3" s="1"/>
  <c r="EK156" i="3" s="1"/>
  <c r="EL156" i="3" s="1"/>
  <c r="EM156" i="3" s="1"/>
  <c r="EN156" i="3" s="1"/>
  <c r="EO156" i="3" s="1"/>
  <c r="EP156" i="3" s="1"/>
  <c r="EQ156" i="3" s="1"/>
  <c r="ER156" i="3" s="1"/>
  <c r="ES156" i="3" s="1"/>
  <c r="ET156" i="3" s="1"/>
  <c r="EU156" i="3" s="1"/>
  <c r="EV156" i="3" s="1"/>
  <c r="EW156" i="3" s="1"/>
  <c r="EX156" i="3" s="1"/>
  <c r="EY156" i="3" s="1"/>
  <c r="EZ156" i="3" s="1"/>
  <c r="FA156" i="3" s="1"/>
  <c r="FB156" i="3" s="1"/>
  <c r="FC156" i="3" s="1"/>
  <c r="FD156" i="3" s="1"/>
  <c r="FE156" i="3" s="1"/>
  <c r="FF156" i="3" s="1"/>
  <c r="FG156" i="3" s="1"/>
  <c r="FH156" i="3" s="1"/>
  <c r="FI156" i="3" s="1"/>
  <c r="FJ156" i="3" s="1"/>
  <c r="FK156" i="3" s="1"/>
  <c r="FL156" i="3" s="1"/>
  <c r="FM156" i="3" s="1"/>
  <c r="FN156" i="3" s="1"/>
  <c r="FO156" i="3" s="1"/>
  <c r="FP156" i="3" s="1"/>
  <c r="FQ156" i="3" s="1"/>
  <c r="FR156" i="3" s="1"/>
  <c r="FS156" i="3" s="1"/>
  <c r="FT156" i="3" s="1"/>
  <c r="FU156" i="3" s="1"/>
  <c r="FV156" i="3" s="1"/>
  <c r="FW156" i="3" s="1"/>
  <c r="FX156" i="3" s="1"/>
  <c r="FY156" i="3" s="1"/>
  <c r="FZ156" i="3" s="1"/>
  <c r="GA156" i="3" s="1"/>
  <c r="GB156" i="3" s="1"/>
  <c r="GC156" i="3" s="1"/>
  <c r="GD156" i="3" s="1"/>
  <c r="GE156" i="3" s="1"/>
  <c r="GF156" i="3" s="1"/>
  <c r="GG156" i="3" s="1"/>
  <c r="GH156" i="3" s="1"/>
  <c r="GI156" i="3" s="1"/>
  <c r="GJ156" i="3" s="1"/>
  <c r="GK156" i="3" s="1"/>
  <c r="GL156" i="3" s="1"/>
  <c r="GM156" i="3" s="1"/>
  <c r="GN156" i="3" s="1"/>
  <c r="GO156" i="3" s="1"/>
  <c r="GP156" i="3" s="1"/>
  <c r="GQ156" i="3" s="1"/>
  <c r="GR156" i="3" s="1"/>
  <c r="GS156" i="3" s="1"/>
  <c r="GT156" i="3" s="1"/>
  <c r="GU156" i="3" s="1"/>
  <c r="GV156" i="3" s="1"/>
  <c r="GW156" i="3" s="1"/>
  <c r="GX156" i="3" s="1"/>
  <c r="GY156" i="3" s="1"/>
  <c r="F172" i="3"/>
  <c r="G172" i="3" s="1"/>
  <c r="H172" i="3" s="1"/>
  <c r="I172" i="3" s="1"/>
  <c r="J172" i="3" s="1"/>
  <c r="K172" i="3" s="1"/>
  <c r="L172" i="3" s="1"/>
  <c r="M172" i="3" s="1"/>
  <c r="N172" i="3" s="1"/>
  <c r="O172" i="3" s="1"/>
  <c r="P172" i="3" s="1"/>
  <c r="Q172" i="3" s="1"/>
  <c r="R172" i="3" s="1"/>
  <c r="S172" i="3" s="1"/>
  <c r="T172" i="3" s="1"/>
  <c r="U172" i="3" s="1"/>
  <c r="V172" i="3" s="1"/>
  <c r="W172" i="3" s="1"/>
  <c r="X172" i="3" s="1"/>
  <c r="Y172" i="3" s="1"/>
  <c r="Z172" i="3" s="1"/>
  <c r="AA172" i="3" s="1"/>
  <c r="AB172" i="3" s="1"/>
  <c r="AC172" i="3" s="1"/>
  <c r="AD172" i="3" s="1"/>
  <c r="AE172" i="3" s="1"/>
  <c r="AF172" i="3" s="1"/>
  <c r="AG172" i="3" s="1"/>
  <c r="AH172" i="3" s="1"/>
  <c r="AI172" i="3" s="1"/>
  <c r="AJ172" i="3" s="1"/>
  <c r="AK172" i="3" s="1"/>
  <c r="AL172" i="3" s="1"/>
  <c r="AM172" i="3" s="1"/>
  <c r="AN172" i="3" s="1"/>
  <c r="AO172" i="3" s="1"/>
  <c r="AP172" i="3" s="1"/>
  <c r="AQ172" i="3" s="1"/>
  <c r="AR172" i="3" s="1"/>
  <c r="AS172" i="3" s="1"/>
  <c r="AT172" i="3" s="1"/>
  <c r="AU172" i="3" s="1"/>
  <c r="AV172" i="3" s="1"/>
  <c r="AW172" i="3" s="1"/>
  <c r="AX172" i="3" s="1"/>
  <c r="AY172" i="3" s="1"/>
  <c r="AZ172" i="3" s="1"/>
  <c r="BA172" i="3" s="1"/>
  <c r="BB172" i="3" s="1"/>
  <c r="BC172" i="3" s="1"/>
  <c r="BD172" i="3" s="1"/>
  <c r="BE172" i="3" s="1"/>
  <c r="BF172" i="3" s="1"/>
  <c r="BG172" i="3" s="1"/>
  <c r="BH172" i="3" s="1"/>
  <c r="BI172" i="3" s="1"/>
  <c r="BJ172" i="3" s="1"/>
  <c r="BK172" i="3" s="1"/>
  <c r="BL172" i="3" s="1"/>
  <c r="BM172" i="3" s="1"/>
  <c r="BN172" i="3" s="1"/>
  <c r="BO172" i="3" s="1"/>
  <c r="BP172" i="3" s="1"/>
  <c r="BQ172" i="3" s="1"/>
  <c r="BR172" i="3" s="1"/>
  <c r="BS172" i="3" s="1"/>
  <c r="BT172" i="3" s="1"/>
  <c r="BU172" i="3" s="1"/>
  <c r="BV172" i="3" s="1"/>
  <c r="BW172" i="3" s="1"/>
  <c r="BX172" i="3" s="1"/>
  <c r="BY172" i="3" s="1"/>
  <c r="BZ172" i="3" s="1"/>
  <c r="CA172" i="3" s="1"/>
  <c r="CB172" i="3" s="1"/>
  <c r="CC172" i="3" s="1"/>
  <c r="CD172" i="3" s="1"/>
  <c r="CE172" i="3" s="1"/>
  <c r="CF172" i="3" s="1"/>
  <c r="CG172" i="3" s="1"/>
  <c r="CH172" i="3" s="1"/>
  <c r="CI172" i="3" s="1"/>
  <c r="CJ172" i="3" s="1"/>
  <c r="CK172" i="3" s="1"/>
  <c r="CL172" i="3" s="1"/>
  <c r="CM172" i="3" s="1"/>
  <c r="CN172" i="3" s="1"/>
  <c r="CO172" i="3" s="1"/>
  <c r="CP172" i="3" s="1"/>
  <c r="CQ172" i="3" s="1"/>
  <c r="CR172" i="3" s="1"/>
  <c r="CS172" i="3" s="1"/>
  <c r="CT172" i="3" s="1"/>
  <c r="CU172" i="3" s="1"/>
  <c r="CV172" i="3" s="1"/>
  <c r="CW172" i="3" s="1"/>
  <c r="CX172" i="3" s="1"/>
  <c r="CY172" i="3" s="1"/>
  <c r="CZ172" i="3" s="1"/>
  <c r="DA172" i="3" s="1"/>
  <c r="DB172" i="3" s="1"/>
  <c r="DC172" i="3" s="1"/>
  <c r="DD172" i="3" s="1"/>
  <c r="DE172" i="3" s="1"/>
  <c r="DF172" i="3" s="1"/>
  <c r="DG172" i="3" s="1"/>
  <c r="DH172" i="3" s="1"/>
  <c r="DI172" i="3" s="1"/>
  <c r="DJ172" i="3" s="1"/>
  <c r="DK172" i="3" s="1"/>
  <c r="DL172" i="3" s="1"/>
  <c r="DM172" i="3" s="1"/>
  <c r="DN172" i="3" s="1"/>
  <c r="DO172" i="3" s="1"/>
  <c r="DP172" i="3" s="1"/>
  <c r="DQ172" i="3" s="1"/>
  <c r="DR172" i="3" s="1"/>
  <c r="DS172" i="3" s="1"/>
  <c r="DT172" i="3" s="1"/>
  <c r="DU172" i="3" s="1"/>
  <c r="DV172" i="3" s="1"/>
  <c r="DW172" i="3" s="1"/>
  <c r="DX172" i="3" s="1"/>
  <c r="DY172" i="3" s="1"/>
  <c r="DZ172" i="3" s="1"/>
  <c r="EA172" i="3" s="1"/>
  <c r="EB172" i="3" s="1"/>
  <c r="EC172" i="3" s="1"/>
  <c r="ED172" i="3" s="1"/>
  <c r="EE172" i="3" s="1"/>
  <c r="EF172" i="3" s="1"/>
  <c r="EG172" i="3" s="1"/>
  <c r="EH172" i="3" s="1"/>
  <c r="EI172" i="3" s="1"/>
  <c r="EJ172" i="3" s="1"/>
  <c r="EK172" i="3" s="1"/>
  <c r="EL172" i="3" s="1"/>
  <c r="EM172" i="3" s="1"/>
  <c r="EN172" i="3" s="1"/>
  <c r="EO172" i="3" s="1"/>
  <c r="EP172" i="3" s="1"/>
  <c r="EQ172" i="3" s="1"/>
  <c r="ER172" i="3" s="1"/>
  <c r="ES172" i="3" s="1"/>
  <c r="ET172" i="3" s="1"/>
  <c r="EU172" i="3" s="1"/>
  <c r="EV172" i="3" s="1"/>
  <c r="EW172" i="3" s="1"/>
  <c r="EX172" i="3" s="1"/>
  <c r="EY172" i="3" s="1"/>
  <c r="EZ172" i="3" s="1"/>
  <c r="FA172" i="3" s="1"/>
  <c r="FB172" i="3" s="1"/>
  <c r="FC172" i="3" s="1"/>
  <c r="FD172" i="3" s="1"/>
  <c r="FE172" i="3" s="1"/>
  <c r="FF172" i="3" s="1"/>
  <c r="FG172" i="3" s="1"/>
  <c r="FH172" i="3" s="1"/>
  <c r="FI172" i="3" s="1"/>
  <c r="FJ172" i="3" s="1"/>
  <c r="FK172" i="3" s="1"/>
  <c r="FL172" i="3" s="1"/>
  <c r="FM172" i="3" s="1"/>
  <c r="FN172" i="3" s="1"/>
  <c r="FO172" i="3" s="1"/>
  <c r="FP172" i="3" s="1"/>
  <c r="FQ172" i="3" s="1"/>
  <c r="FR172" i="3" s="1"/>
  <c r="FS172" i="3" s="1"/>
  <c r="FT172" i="3" s="1"/>
  <c r="FU172" i="3" s="1"/>
  <c r="FV172" i="3" s="1"/>
  <c r="FW172" i="3" s="1"/>
  <c r="FX172" i="3" s="1"/>
  <c r="FY172" i="3" s="1"/>
  <c r="FZ172" i="3" s="1"/>
  <c r="GA172" i="3" s="1"/>
  <c r="GB172" i="3" s="1"/>
  <c r="GC172" i="3" s="1"/>
  <c r="GD172" i="3" s="1"/>
  <c r="GE172" i="3" s="1"/>
  <c r="GF172" i="3" s="1"/>
  <c r="GG172" i="3" s="1"/>
  <c r="GH172" i="3" s="1"/>
  <c r="GI172" i="3" s="1"/>
  <c r="GJ172" i="3" s="1"/>
  <c r="GK172" i="3" s="1"/>
  <c r="GL172" i="3" s="1"/>
  <c r="GM172" i="3" s="1"/>
  <c r="GN172" i="3" s="1"/>
  <c r="GO172" i="3" s="1"/>
  <c r="GP172" i="3" s="1"/>
  <c r="GQ172" i="3" s="1"/>
  <c r="GR172" i="3" s="1"/>
  <c r="GS172" i="3" s="1"/>
  <c r="GT172" i="3" s="1"/>
  <c r="GU172" i="3" s="1"/>
  <c r="GV172" i="3" s="1"/>
  <c r="GW172" i="3" s="1"/>
  <c r="GX172" i="3" s="1"/>
  <c r="GY172" i="3" s="1"/>
  <c r="F143" i="3"/>
  <c r="G143" i="3" s="1"/>
  <c r="H143" i="3" s="1"/>
  <c r="I143" i="3" s="1"/>
  <c r="J143" i="3" s="1"/>
  <c r="K143" i="3" s="1"/>
  <c r="L143" i="3" s="1"/>
  <c r="M143" i="3" s="1"/>
  <c r="N143" i="3" s="1"/>
  <c r="O143" i="3" s="1"/>
  <c r="P143" i="3" s="1"/>
  <c r="Q143" i="3" s="1"/>
  <c r="R143" i="3" s="1"/>
  <c r="S143" i="3" s="1"/>
  <c r="T143" i="3" s="1"/>
  <c r="U143" i="3" s="1"/>
  <c r="V143" i="3" s="1"/>
  <c r="W143" i="3" s="1"/>
  <c r="X143" i="3" s="1"/>
  <c r="Y143" i="3" s="1"/>
  <c r="Z143" i="3" s="1"/>
  <c r="AA143" i="3" s="1"/>
  <c r="AB143" i="3" s="1"/>
  <c r="AC143" i="3" s="1"/>
  <c r="AD143" i="3" s="1"/>
  <c r="AE143" i="3" s="1"/>
  <c r="AF143" i="3" s="1"/>
  <c r="AG143" i="3" s="1"/>
  <c r="AH143" i="3" s="1"/>
  <c r="AI143" i="3" s="1"/>
  <c r="AJ143" i="3" s="1"/>
  <c r="AK143" i="3" s="1"/>
  <c r="AL143" i="3" s="1"/>
  <c r="AM143" i="3" s="1"/>
  <c r="AN143" i="3" s="1"/>
  <c r="AO143" i="3" s="1"/>
  <c r="AP143" i="3" s="1"/>
  <c r="AQ143" i="3" s="1"/>
  <c r="AR143" i="3" s="1"/>
  <c r="AS143" i="3" s="1"/>
  <c r="AT143" i="3" s="1"/>
  <c r="AU143" i="3" s="1"/>
  <c r="AV143" i="3" s="1"/>
  <c r="AW143" i="3" s="1"/>
  <c r="AX143" i="3" s="1"/>
  <c r="AY143" i="3" s="1"/>
  <c r="AZ143" i="3" s="1"/>
  <c r="BA143" i="3" s="1"/>
  <c r="BB143" i="3" s="1"/>
  <c r="BC143" i="3" s="1"/>
  <c r="BD143" i="3" s="1"/>
  <c r="BE143" i="3" s="1"/>
  <c r="BF143" i="3" s="1"/>
  <c r="BG143" i="3" s="1"/>
  <c r="BH143" i="3" s="1"/>
  <c r="BI143" i="3" s="1"/>
  <c r="BJ143" i="3" s="1"/>
  <c r="BK143" i="3" s="1"/>
  <c r="BL143" i="3" s="1"/>
  <c r="BM143" i="3" s="1"/>
  <c r="BN143" i="3" s="1"/>
  <c r="BO143" i="3" s="1"/>
  <c r="BP143" i="3" s="1"/>
  <c r="BQ143" i="3" s="1"/>
  <c r="BR143" i="3" s="1"/>
  <c r="BS143" i="3" s="1"/>
  <c r="BT143" i="3" s="1"/>
  <c r="BU143" i="3" s="1"/>
  <c r="BV143" i="3" s="1"/>
  <c r="BW143" i="3" s="1"/>
  <c r="BX143" i="3" s="1"/>
  <c r="BY143" i="3" s="1"/>
  <c r="BZ143" i="3" s="1"/>
  <c r="CA143" i="3" s="1"/>
  <c r="CB143" i="3" s="1"/>
  <c r="CC143" i="3" s="1"/>
  <c r="CD143" i="3" s="1"/>
  <c r="CE143" i="3" s="1"/>
  <c r="CF143" i="3" s="1"/>
  <c r="CG143" i="3" s="1"/>
  <c r="CH143" i="3" s="1"/>
  <c r="CI143" i="3" s="1"/>
  <c r="CJ143" i="3" s="1"/>
  <c r="CK143" i="3" s="1"/>
  <c r="CL143" i="3" s="1"/>
  <c r="CM143" i="3" s="1"/>
  <c r="CN143" i="3" s="1"/>
  <c r="CO143" i="3" s="1"/>
  <c r="CP143" i="3" s="1"/>
  <c r="CQ143" i="3" s="1"/>
  <c r="CR143" i="3" s="1"/>
  <c r="CS143" i="3" s="1"/>
  <c r="CT143" i="3" s="1"/>
  <c r="CU143" i="3" s="1"/>
  <c r="CV143" i="3" s="1"/>
  <c r="CW143" i="3" s="1"/>
  <c r="CX143" i="3" s="1"/>
  <c r="CY143" i="3" s="1"/>
  <c r="CZ143" i="3" s="1"/>
  <c r="DA143" i="3" s="1"/>
  <c r="DB143" i="3" s="1"/>
  <c r="DC143" i="3" s="1"/>
  <c r="DD143" i="3" s="1"/>
  <c r="DE143" i="3" s="1"/>
  <c r="DF143" i="3" s="1"/>
  <c r="DG143" i="3" s="1"/>
  <c r="DH143" i="3" s="1"/>
  <c r="DI143" i="3" s="1"/>
  <c r="DJ143" i="3" s="1"/>
  <c r="DK143" i="3" s="1"/>
  <c r="DL143" i="3" s="1"/>
  <c r="DM143" i="3" s="1"/>
  <c r="DN143" i="3" s="1"/>
  <c r="DO143" i="3" s="1"/>
  <c r="DP143" i="3" s="1"/>
  <c r="DQ143" i="3" s="1"/>
  <c r="DR143" i="3" s="1"/>
  <c r="DS143" i="3" s="1"/>
  <c r="DT143" i="3" s="1"/>
  <c r="DU143" i="3" s="1"/>
  <c r="DV143" i="3" s="1"/>
  <c r="DW143" i="3" s="1"/>
  <c r="DX143" i="3" s="1"/>
  <c r="DY143" i="3" s="1"/>
  <c r="DZ143" i="3" s="1"/>
  <c r="EA143" i="3" s="1"/>
  <c r="EB143" i="3" s="1"/>
  <c r="EC143" i="3" s="1"/>
  <c r="ED143" i="3" s="1"/>
  <c r="EE143" i="3" s="1"/>
  <c r="EF143" i="3" s="1"/>
  <c r="EG143" i="3" s="1"/>
  <c r="EH143" i="3" s="1"/>
  <c r="EI143" i="3" s="1"/>
  <c r="EJ143" i="3" s="1"/>
  <c r="EK143" i="3" s="1"/>
  <c r="EL143" i="3" s="1"/>
  <c r="EM143" i="3" s="1"/>
  <c r="EN143" i="3" s="1"/>
  <c r="EO143" i="3" s="1"/>
  <c r="EP143" i="3" s="1"/>
  <c r="EQ143" i="3" s="1"/>
  <c r="ER143" i="3" s="1"/>
  <c r="ES143" i="3" s="1"/>
  <c r="ET143" i="3" s="1"/>
  <c r="EU143" i="3" s="1"/>
  <c r="EV143" i="3" s="1"/>
  <c r="EW143" i="3" s="1"/>
  <c r="EX143" i="3" s="1"/>
  <c r="EY143" i="3" s="1"/>
  <c r="EZ143" i="3" s="1"/>
  <c r="FA143" i="3" s="1"/>
  <c r="FB143" i="3" s="1"/>
  <c r="FC143" i="3" s="1"/>
  <c r="FD143" i="3" s="1"/>
  <c r="FE143" i="3" s="1"/>
  <c r="FF143" i="3" s="1"/>
  <c r="FG143" i="3" s="1"/>
  <c r="FH143" i="3" s="1"/>
  <c r="FI143" i="3" s="1"/>
  <c r="FJ143" i="3" s="1"/>
  <c r="FK143" i="3" s="1"/>
  <c r="FL143" i="3" s="1"/>
  <c r="FM143" i="3" s="1"/>
  <c r="FN143" i="3" s="1"/>
  <c r="FO143" i="3" s="1"/>
  <c r="FP143" i="3" s="1"/>
  <c r="FQ143" i="3" s="1"/>
  <c r="FR143" i="3" s="1"/>
  <c r="FS143" i="3" s="1"/>
  <c r="FT143" i="3" s="1"/>
  <c r="FU143" i="3" s="1"/>
  <c r="FV143" i="3" s="1"/>
  <c r="FW143" i="3" s="1"/>
  <c r="FX143" i="3" s="1"/>
  <c r="FY143" i="3" s="1"/>
  <c r="FZ143" i="3" s="1"/>
  <c r="GA143" i="3" s="1"/>
  <c r="GB143" i="3" s="1"/>
  <c r="GC143" i="3" s="1"/>
  <c r="GD143" i="3" s="1"/>
  <c r="GE143" i="3" s="1"/>
  <c r="GF143" i="3" s="1"/>
  <c r="GG143" i="3" s="1"/>
  <c r="GH143" i="3" s="1"/>
  <c r="GI143" i="3" s="1"/>
  <c r="GJ143" i="3" s="1"/>
  <c r="GK143" i="3" s="1"/>
  <c r="GL143" i="3" s="1"/>
  <c r="GM143" i="3" s="1"/>
  <c r="GN143" i="3" s="1"/>
  <c r="GO143" i="3" s="1"/>
  <c r="GP143" i="3" s="1"/>
  <c r="GQ143" i="3" s="1"/>
  <c r="GR143" i="3" s="1"/>
  <c r="GS143" i="3" s="1"/>
  <c r="GT143" i="3" s="1"/>
  <c r="GU143" i="3" s="1"/>
  <c r="GV143" i="3" s="1"/>
  <c r="GW143" i="3" s="1"/>
  <c r="GX143" i="3" s="1"/>
  <c r="GY143" i="3" s="1"/>
  <c r="F165" i="3"/>
  <c r="G165" i="3" s="1"/>
  <c r="H165" i="3" s="1"/>
  <c r="I165" i="3" s="1"/>
  <c r="J165" i="3" s="1"/>
  <c r="K165" i="3" s="1"/>
  <c r="L165" i="3" s="1"/>
  <c r="M165" i="3" s="1"/>
  <c r="N165" i="3" s="1"/>
  <c r="O165" i="3" s="1"/>
  <c r="P165" i="3" s="1"/>
  <c r="Q165" i="3" s="1"/>
  <c r="R165" i="3" s="1"/>
  <c r="S165" i="3" s="1"/>
  <c r="T165" i="3" s="1"/>
  <c r="U165" i="3" s="1"/>
  <c r="V165" i="3" s="1"/>
  <c r="W165" i="3" s="1"/>
  <c r="X165" i="3" s="1"/>
  <c r="Y165" i="3" s="1"/>
  <c r="Z165" i="3" s="1"/>
  <c r="AA165" i="3" s="1"/>
  <c r="AB165" i="3" s="1"/>
  <c r="AC165" i="3" s="1"/>
  <c r="AD165" i="3" s="1"/>
  <c r="AE165" i="3" s="1"/>
  <c r="AF165" i="3" s="1"/>
  <c r="AG165" i="3" s="1"/>
  <c r="AH165" i="3" s="1"/>
  <c r="AI165" i="3" s="1"/>
  <c r="AJ165" i="3" s="1"/>
  <c r="AK165" i="3" s="1"/>
  <c r="AL165" i="3" s="1"/>
  <c r="AM165" i="3" s="1"/>
  <c r="AN165" i="3" s="1"/>
  <c r="AO165" i="3" s="1"/>
  <c r="AP165" i="3" s="1"/>
  <c r="AQ165" i="3" s="1"/>
  <c r="AR165" i="3" s="1"/>
  <c r="AS165" i="3" s="1"/>
  <c r="AT165" i="3" s="1"/>
  <c r="AU165" i="3" s="1"/>
  <c r="AV165" i="3" s="1"/>
  <c r="AW165" i="3" s="1"/>
  <c r="AX165" i="3" s="1"/>
  <c r="AY165" i="3" s="1"/>
  <c r="AZ165" i="3" s="1"/>
  <c r="BA165" i="3" s="1"/>
  <c r="BB165" i="3" s="1"/>
  <c r="BC165" i="3" s="1"/>
  <c r="BD165" i="3" s="1"/>
  <c r="BE165" i="3" s="1"/>
  <c r="BF165" i="3" s="1"/>
  <c r="BG165" i="3" s="1"/>
  <c r="BH165" i="3" s="1"/>
  <c r="BI165" i="3" s="1"/>
  <c r="BJ165" i="3" s="1"/>
  <c r="BK165" i="3" s="1"/>
  <c r="BL165" i="3" s="1"/>
  <c r="BM165" i="3" s="1"/>
  <c r="BN165" i="3" s="1"/>
  <c r="BO165" i="3" s="1"/>
  <c r="BP165" i="3" s="1"/>
  <c r="BQ165" i="3" s="1"/>
  <c r="BR165" i="3" s="1"/>
  <c r="BS165" i="3" s="1"/>
  <c r="BT165" i="3" s="1"/>
  <c r="BU165" i="3" s="1"/>
  <c r="BV165" i="3" s="1"/>
  <c r="BW165" i="3" s="1"/>
  <c r="BX165" i="3" s="1"/>
  <c r="BY165" i="3" s="1"/>
  <c r="BZ165" i="3" s="1"/>
  <c r="CA165" i="3" s="1"/>
  <c r="CB165" i="3" s="1"/>
  <c r="CC165" i="3" s="1"/>
  <c r="CD165" i="3" s="1"/>
  <c r="CE165" i="3" s="1"/>
  <c r="CF165" i="3" s="1"/>
  <c r="CG165" i="3" s="1"/>
  <c r="CH165" i="3" s="1"/>
  <c r="CI165" i="3" s="1"/>
  <c r="CJ165" i="3" s="1"/>
  <c r="CK165" i="3" s="1"/>
  <c r="CL165" i="3" s="1"/>
  <c r="CM165" i="3" s="1"/>
  <c r="CN165" i="3" s="1"/>
  <c r="CO165" i="3" s="1"/>
  <c r="CP165" i="3" s="1"/>
  <c r="CQ165" i="3" s="1"/>
  <c r="CR165" i="3" s="1"/>
  <c r="CS165" i="3" s="1"/>
  <c r="CT165" i="3" s="1"/>
  <c r="CU165" i="3" s="1"/>
  <c r="CV165" i="3" s="1"/>
  <c r="CW165" i="3" s="1"/>
  <c r="CX165" i="3" s="1"/>
  <c r="CY165" i="3" s="1"/>
  <c r="CZ165" i="3" s="1"/>
  <c r="DA165" i="3" s="1"/>
  <c r="DB165" i="3" s="1"/>
  <c r="DC165" i="3" s="1"/>
  <c r="DD165" i="3" s="1"/>
  <c r="DE165" i="3" s="1"/>
  <c r="DF165" i="3" s="1"/>
  <c r="DG165" i="3" s="1"/>
  <c r="DH165" i="3" s="1"/>
  <c r="DI165" i="3" s="1"/>
  <c r="DJ165" i="3" s="1"/>
  <c r="DK165" i="3" s="1"/>
  <c r="DL165" i="3" s="1"/>
  <c r="DM165" i="3" s="1"/>
  <c r="DN165" i="3" s="1"/>
  <c r="DO165" i="3" s="1"/>
  <c r="DP165" i="3" s="1"/>
  <c r="DQ165" i="3" s="1"/>
  <c r="DR165" i="3" s="1"/>
  <c r="DS165" i="3" s="1"/>
  <c r="DT165" i="3" s="1"/>
  <c r="DU165" i="3" s="1"/>
  <c r="DV165" i="3" s="1"/>
  <c r="DW165" i="3" s="1"/>
  <c r="DX165" i="3" s="1"/>
  <c r="DY165" i="3" s="1"/>
  <c r="DZ165" i="3" s="1"/>
  <c r="EA165" i="3" s="1"/>
  <c r="EB165" i="3" s="1"/>
  <c r="EC165" i="3" s="1"/>
  <c r="ED165" i="3" s="1"/>
  <c r="EE165" i="3" s="1"/>
  <c r="EF165" i="3" s="1"/>
  <c r="EG165" i="3" s="1"/>
  <c r="EH165" i="3" s="1"/>
  <c r="EI165" i="3" s="1"/>
  <c r="EJ165" i="3" s="1"/>
  <c r="EK165" i="3" s="1"/>
  <c r="EL165" i="3" s="1"/>
  <c r="EM165" i="3" s="1"/>
  <c r="EN165" i="3" s="1"/>
  <c r="EO165" i="3" s="1"/>
  <c r="EP165" i="3" s="1"/>
  <c r="EQ165" i="3" s="1"/>
  <c r="ER165" i="3" s="1"/>
  <c r="ES165" i="3" s="1"/>
  <c r="ET165" i="3" s="1"/>
  <c r="EU165" i="3" s="1"/>
  <c r="EV165" i="3" s="1"/>
  <c r="EW165" i="3" s="1"/>
  <c r="EX165" i="3" s="1"/>
  <c r="EY165" i="3" s="1"/>
  <c r="EZ165" i="3" s="1"/>
  <c r="FA165" i="3" s="1"/>
  <c r="FB165" i="3" s="1"/>
  <c r="FC165" i="3" s="1"/>
  <c r="FD165" i="3" s="1"/>
  <c r="FE165" i="3" s="1"/>
  <c r="FF165" i="3" s="1"/>
  <c r="FG165" i="3" s="1"/>
  <c r="FH165" i="3" s="1"/>
  <c r="FI165" i="3" s="1"/>
  <c r="FJ165" i="3" s="1"/>
  <c r="FK165" i="3" s="1"/>
  <c r="FL165" i="3" s="1"/>
  <c r="FM165" i="3" s="1"/>
  <c r="FN165" i="3" s="1"/>
  <c r="FO165" i="3" s="1"/>
  <c r="FP165" i="3" s="1"/>
  <c r="FQ165" i="3" s="1"/>
  <c r="FR165" i="3" s="1"/>
  <c r="FS165" i="3" s="1"/>
  <c r="FT165" i="3" s="1"/>
  <c r="FU165" i="3" s="1"/>
  <c r="FV165" i="3" s="1"/>
  <c r="FW165" i="3" s="1"/>
  <c r="FX165" i="3" s="1"/>
  <c r="FY165" i="3" s="1"/>
  <c r="FZ165" i="3" s="1"/>
  <c r="GA165" i="3" s="1"/>
  <c r="GB165" i="3" s="1"/>
  <c r="GC165" i="3" s="1"/>
  <c r="GD165" i="3" s="1"/>
  <c r="GE165" i="3" s="1"/>
  <c r="GF165" i="3" s="1"/>
  <c r="GG165" i="3" s="1"/>
  <c r="GH165" i="3" s="1"/>
  <c r="GI165" i="3" s="1"/>
  <c r="GJ165" i="3" s="1"/>
  <c r="GK165" i="3" s="1"/>
  <c r="GL165" i="3" s="1"/>
  <c r="GM165" i="3" s="1"/>
  <c r="GN165" i="3" s="1"/>
  <c r="GO165" i="3" s="1"/>
  <c r="GP165" i="3" s="1"/>
  <c r="GQ165" i="3" s="1"/>
  <c r="GR165" i="3" s="1"/>
  <c r="GS165" i="3" s="1"/>
  <c r="GT165" i="3" s="1"/>
  <c r="GU165" i="3" s="1"/>
  <c r="GV165" i="3" s="1"/>
  <c r="GW165" i="3" s="1"/>
  <c r="GX165" i="3" s="1"/>
  <c r="GY165" i="3" s="1"/>
  <c r="F159" i="3"/>
  <c r="G159" i="3" s="1"/>
  <c r="H159" i="3" s="1"/>
  <c r="I159" i="3" s="1"/>
  <c r="J159" i="3" s="1"/>
  <c r="K159" i="3" s="1"/>
  <c r="L159" i="3" s="1"/>
  <c r="M159" i="3" s="1"/>
  <c r="N159" i="3" s="1"/>
  <c r="O159" i="3" s="1"/>
  <c r="P159" i="3" s="1"/>
  <c r="Q159" i="3" s="1"/>
  <c r="R159" i="3" s="1"/>
  <c r="S159" i="3" s="1"/>
  <c r="T159" i="3" s="1"/>
  <c r="U159" i="3" s="1"/>
  <c r="V159" i="3" s="1"/>
  <c r="W159" i="3" s="1"/>
  <c r="X159" i="3" s="1"/>
  <c r="Y159" i="3" s="1"/>
  <c r="Z159" i="3" s="1"/>
  <c r="AA159" i="3" s="1"/>
  <c r="AB159" i="3" s="1"/>
  <c r="AC159" i="3" s="1"/>
  <c r="AD159" i="3" s="1"/>
  <c r="AE159" i="3" s="1"/>
  <c r="AF159" i="3" s="1"/>
  <c r="AG159" i="3" s="1"/>
  <c r="AH159" i="3" s="1"/>
  <c r="AI159" i="3" s="1"/>
  <c r="AJ159" i="3" s="1"/>
  <c r="AK159" i="3" s="1"/>
  <c r="AL159" i="3" s="1"/>
  <c r="AM159" i="3" s="1"/>
  <c r="AN159" i="3" s="1"/>
  <c r="AO159" i="3" s="1"/>
  <c r="AP159" i="3" s="1"/>
  <c r="AQ159" i="3" s="1"/>
  <c r="AR159" i="3" s="1"/>
  <c r="AS159" i="3" s="1"/>
  <c r="AT159" i="3" s="1"/>
  <c r="AU159" i="3" s="1"/>
  <c r="AV159" i="3" s="1"/>
  <c r="AW159" i="3" s="1"/>
  <c r="AX159" i="3" s="1"/>
  <c r="AY159" i="3" s="1"/>
  <c r="AZ159" i="3" s="1"/>
  <c r="BA159" i="3" s="1"/>
  <c r="BB159" i="3" s="1"/>
  <c r="BC159" i="3" s="1"/>
  <c r="BD159" i="3" s="1"/>
  <c r="BE159" i="3" s="1"/>
  <c r="BF159" i="3" s="1"/>
  <c r="BG159" i="3" s="1"/>
  <c r="BH159" i="3" s="1"/>
  <c r="BI159" i="3" s="1"/>
  <c r="BJ159" i="3" s="1"/>
  <c r="BK159" i="3" s="1"/>
  <c r="BL159" i="3" s="1"/>
  <c r="BM159" i="3" s="1"/>
  <c r="BN159" i="3" s="1"/>
  <c r="BO159" i="3" s="1"/>
  <c r="BP159" i="3" s="1"/>
  <c r="BQ159" i="3" s="1"/>
  <c r="BR159" i="3" s="1"/>
  <c r="BS159" i="3" s="1"/>
  <c r="BT159" i="3" s="1"/>
  <c r="BU159" i="3" s="1"/>
  <c r="BV159" i="3" s="1"/>
  <c r="BW159" i="3" s="1"/>
  <c r="BX159" i="3" s="1"/>
  <c r="BY159" i="3" s="1"/>
  <c r="BZ159" i="3" s="1"/>
  <c r="CA159" i="3" s="1"/>
  <c r="CB159" i="3" s="1"/>
  <c r="CC159" i="3" s="1"/>
  <c r="CD159" i="3" s="1"/>
  <c r="CE159" i="3" s="1"/>
  <c r="CF159" i="3" s="1"/>
  <c r="CG159" i="3" s="1"/>
  <c r="CH159" i="3" s="1"/>
  <c r="CI159" i="3" s="1"/>
  <c r="CJ159" i="3" s="1"/>
  <c r="CK159" i="3" s="1"/>
  <c r="CL159" i="3" s="1"/>
  <c r="CM159" i="3" s="1"/>
  <c r="CN159" i="3" s="1"/>
  <c r="CO159" i="3" s="1"/>
  <c r="CP159" i="3" s="1"/>
  <c r="CQ159" i="3" s="1"/>
  <c r="CR159" i="3" s="1"/>
  <c r="CS159" i="3" s="1"/>
  <c r="CT159" i="3" s="1"/>
  <c r="CU159" i="3" s="1"/>
  <c r="CV159" i="3" s="1"/>
  <c r="CW159" i="3" s="1"/>
  <c r="CX159" i="3" s="1"/>
  <c r="CY159" i="3" s="1"/>
  <c r="CZ159" i="3" s="1"/>
  <c r="DA159" i="3" s="1"/>
  <c r="DB159" i="3" s="1"/>
  <c r="DC159" i="3" s="1"/>
  <c r="DD159" i="3" s="1"/>
  <c r="DE159" i="3" s="1"/>
  <c r="DF159" i="3" s="1"/>
  <c r="DG159" i="3" s="1"/>
  <c r="DH159" i="3" s="1"/>
  <c r="DI159" i="3" s="1"/>
  <c r="DJ159" i="3" s="1"/>
  <c r="DK159" i="3" s="1"/>
  <c r="DL159" i="3" s="1"/>
  <c r="DM159" i="3" s="1"/>
  <c r="DN159" i="3" s="1"/>
  <c r="DO159" i="3" s="1"/>
  <c r="DP159" i="3" s="1"/>
  <c r="DQ159" i="3" s="1"/>
  <c r="DR159" i="3" s="1"/>
  <c r="DS159" i="3" s="1"/>
  <c r="DT159" i="3" s="1"/>
  <c r="DU159" i="3" s="1"/>
  <c r="DV159" i="3" s="1"/>
  <c r="DW159" i="3" s="1"/>
  <c r="DX159" i="3" s="1"/>
  <c r="DY159" i="3" s="1"/>
  <c r="DZ159" i="3" s="1"/>
  <c r="EA159" i="3" s="1"/>
  <c r="EB159" i="3" s="1"/>
  <c r="EC159" i="3" s="1"/>
  <c r="ED159" i="3" s="1"/>
  <c r="EE159" i="3" s="1"/>
  <c r="EF159" i="3" s="1"/>
  <c r="EG159" i="3" s="1"/>
  <c r="EH159" i="3" s="1"/>
  <c r="EI159" i="3" s="1"/>
  <c r="EJ159" i="3" s="1"/>
  <c r="EK159" i="3" s="1"/>
  <c r="EL159" i="3" s="1"/>
  <c r="EM159" i="3" s="1"/>
  <c r="EN159" i="3" s="1"/>
  <c r="EO159" i="3" s="1"/>
  <c r="EP159" i="3" s="1"/>
  <c r="EQ159" i="3" s="1"/>
  <c r="ER159" i="3" s="1"/>
  <c r="ES159" i="3" s="1"/>
  <c r="ET159" i="3" s="1"/>
  <c r="EU159" i="3" s="1"/>
  <c r="EV159" i="3" s="1"/>
  <c r="EW159" i="3" s="1"/>
  <c r="EX159" i="3" s="1"/>
  <c r="EY159" i="3" s="1"/>
  <c r="EZ159" i="3" s="1"/>
  <c r="FA159" i="3" s="1"/>
  <c r="FB159" i="3" s="1"/>
  <c r="FC159" i="3" s="1"/>
  <c r="FD159" i="3" s="1"/>
  <c r="FE159" i="3" s="1"/>
  <c r="FF159" i="3" s="1"/>
  <c r="FG159" i="3" s="1"/>
  <c r="FH159" i="3" s="1"/>
  <c r="FI159" i="3" s="1"/>
  <c r="FJ159" i="3" s="1"/>
  <c r="FK159" i="3" s="1"/>
  <c r="FL159" i="3" s="1"/>
  <c r="FM159" i="3" s="1"/>
  <c r="FN159" i="3" s="1"/>
  <c r="FO159" i="3" s="1"/>
  <c r="FP159" i="3" s="1"/>
  <c r="FQ159" i="3" s="1"/>
  <c r="FR159" i="3" s="1"/>
  <c r="FS159" i="3" s="1"/>
  <c r="FT159" i="3" s="1"/>
  <c r="FU159" i="3" s="1"/>
  <c r="FV159" i="3" s="1"/>
  <c r="FW159" i="3" s="1"/>
  <c r="FX159" i="3" s="1"/>
  <c r="FY159" i="3" s="1"/>
  <c r="FZ159" i="3" s="1"/>
  <c r="GA159" i="3" s="1"/>
  <c r="GB159" i="3" s="1"/>
  <c r="GC159" i="3" s="1"/>
  <c r="GD159" i="3" s="1"/>
  <c r="GE159" i="3" s="1"/>
  <c r="GF159" i="3" s="1"/>
  <c r="GG159" i="3" s="1"/>
  <c r="GH159" i="3" s="1"/>
  <c r="GI159" i="3" s="1"/>
  <c r="GJ159" i="3" s="1"/>
  <c r="GK159" i="3" s="1"/>
  <c r="GL159" i="3" s="1"/>
  <c r="GM159" i="3" s="1"/>
  <c r="GN159" i="3" s="1"/>
  <c r="GO159" i="3" s="1"/>
  <c r="GP159" i="3" s="1"/>
  <c r="GQ159" i="3" s="1"/>
  <c r="GR159" i="3" s="1"/>
  <c r="GS159" i="3" s="1"/>
  <c r="GT159" i="3" s="1"/>
  <c r="GU159" i="3" s="1"/>
  <c r="GV159" i="3" s="1"/>
  <c r="GW159" i="3" s="1"/>
  <c r="GX159" i="3" s="1"/>
  <c r="GY159" i="3" s="1"/>
  <c r="F160" i="3"/>
  <c r="G160" i="3" s="1"/>
  <c r="H160" i="3" s="1"/>
  <c r="I160" i="3" s="1"/>
  <c r="J160" i="3" s="1"/>
  <c r="K160" i="3" s="1"/>
  <c r="L160" i="3" s="1"/>
  <c r="M160" i="3" s="1"/>
  <c r="N160" i="3" s="1"/>
  <c r="O160" i="3" s="1"/>
  <c r="P160" i="3" s="1"/>
  <c r="Q160" i="3" s="1"/>
  <c r="R160" i="3" s="1"/>
  <c r="S160" i="3" s="1"/>
  <c r="T160" i="3" s="1"/>
  <c r="U160" i="3" s="1"/>
  <c r="V160" i="3" s="1"/>
  <c r="W160" i="3" s="1"/>
  <c r="X160" i="3" s="1"/>
  <c r="Y160" i="3" s="1"/>
  <c r="Z160" i="3" s="1"/>
  <c r="AA160" i="3" s="1"/>
  <c r="AB160" i="3" s="1"/>
  <c r="AC160" i="3" s="1"/>
  <c r="AD160" i="3" s="1"/>
  <c r="AE160" i="3" s="1"/>
  <c r="AF160" i="3" s="1"/>
  <c r="AG160" i="3" s="1"/>
  <c r="AH160" i="3" s="1"/>
  <c r="AI160" i="3" s="1"/>
  <c r="AJ160" i="3" s="1"/>
  <c r="AK160" i="3" s="1"/>
  <c r="AL160" i="3" s="1"/>
  <c r="AM160" i="3" s="1"/>
  <c r="AN160" i="3" s="1"/>
  <c r="AO160" i="3" s="1"/>
  <c r="AP160" i="3" s="1"/>
  <c r="AQ160" i="3" s="1"/>
  <c r="AR160" i="3" s="1"/>
  <c r="AS160" i="3" s="1"/>
  <c r="AT160" i="3" s="1"/>
  <c r="AU160" i="3" s="1"/>
  <c r="AV160" i="3" s="1"/>
  <c r="AW160" i="3" s="1"/>
  <c r="AX160" i="3" s="1"/>
  <c r="AY160" i="3" s="1"/>
  <c r="AZ160" i="3" s="1"/>
  <c r="BA160" i="3" s="1"/>
  <c r="BB160" i="3" s="1"/>
  <c r="BC160" i="3" s="1"/>
  <c r="BD160" i="3" s="1"/>
  <c r="BE160" i="3" s="1"/>
  <c r="BF160" i="3" s="1"/>
  <c r="BG160" i="3" s="1"/>
  <c r="BH160" i="3" s="1"/>
  <c r="BI160" i="3" s="1"/>
  <c r="BJ160" i="3" s="1"/>
  <c r="BK160" i="3" s="1"/>
  <c r="BL160" i="3" s="1"/>
  <c r="BM160" i="3" s="1"/>
  <c r="BN160" i="3" s="1"/>
  <c r="BO160" i="3" s="1"/>
  <c r="BP160" i="3" s="1"/>
  <c r="BQ160" i="3" s="1"/>
  <c r="BR160" i="3" s="1"/>
  <c r="BS160" i="3" s="1"/>
  <c r="BT160" i="3" s="1"/>
  <c r="BU160" i="3" s="1"/>
  <c r="BV160" i="3" s="1"/>
  <c r="BW160" i="3" s="1"/>
  <c r="BX160" i="3" s="1"/>
  <c r="BY160" i="3" s="1"/>
  <c r="BZ160" i="3" s="1"/>
  <c r="CA160" i="3" s="1"/>
  <c r="CB160" i="3" s="1"/>
  <c r="CC160" i="3" s="1"/>
  <c r="CD160" i="3" s="1"/>
  <c r="CE160" i="3" s="1"/>
  <c r="CF160" i="3" s="1"/>
  <c r="CG160" i="3" s="1"/>
  <c r="CH160" i="3" s="1"/>
  <c r="CI160" i="3" s="1"/>
  <c r="CJ160" i="3" s="1"/>
  <c r="CK160" i="3" s="1"/>
  <c r="CL160" i="3" s="1"/>
  <c r="CM160" i="3" s="1"/>
  <c r="CN160" i="3" s="1"/>
  <c r="CO160" i="3" s="1"/>
  <c r="CP160" i="3" s="1"/>
  <c r="CQ160" i="3" s="1"/>
  <c r="CR160" i="3" s="1"/>
  <c r="CS160" i="3" s="1"/>
  <c r="CT160" i="3" s="1"/>
  <c r="CU160" i="3" s="1"/>
  <c r="CV160" i="3" s="1"/>
  <c r="CW160" i="3" s="1"/>
  <c r="CX160" i="3" s="1"/>
  <c r="CY160" i="3" s="1"/>
  <c r="CZ160" i="3" s="1"/>
  <c r="DA160" i="3" s="1"/>
  <c r="DB160" i="3" s="1"/>
  <c r="DC160" i="3" s="1"/>
  <c r="DD160" i="3" s="1"/>
  <c r="DE160" i="3" s="1"/>
  <c r="DF160" i="3" s="1"/>
  <c r="DG160" i="3" s="1"/>
  <c r="DH160" i="3" s="1"/>
  <c r="DI160" i="3" s="1"/>
  <c r="DJ160" i="3" s="1"/>
  <c r="DK160" i="3" s="1"/>
  <c r="DL160" i="3" s="1"/>
  <c r="DM160" i="3" s="1"/>
  <c r="DN160" i="3" s="1"/>
  <c r="DO160" i="3" s="1"/>
  <c r="DP160" i="3" s="1"/>
  <c r="DQ160" i="3" s="1"/>
  <c r="DR160" i="3" s="1"/>
  <c r="DS160" i="3" s="1"/>
  <c r="DT160" i="3" s="1"/>
  <c r="DU160" i="3" s="1"/>
  <c r="DV160" i="3" s="1"/>
  <c r="DW160" i="3" s="1"/>
  <c r="DX160" i="3" s="1"/>
  <c r="DY160" i="3" s="1"/>
  <c r="DZ160" i="3" s="1"/>
  <c r="EA160" i="3" s="1"/>
  <c r="EB160" i="3" s="1"/>
  <c r="EC160" i="3" s="1"/>
  <c r="ED160" i="3" s="1"/>
  <c r="EE160" i="3" s="1"/>
  <c r="EF160" i="3" s="1"/>
  <c r="EG160" i="3" s="1"/>
  <c r="EH160" i="3" s="1"/>
  <c r="EI160" i="3" s="1"/>
  <c r="EJ160" i="3" s="1"/>
  <c r="EK160" i="3" s="1"/>
  <c r="EL160" i="3" s="1"/>
  <c r="EM160" i="3" s="1"/>
  <c r="EN160" i="3" s="1"/>
  <c r="EO160" i="3" s="1"/>
  <c r="EP160" i="3" s="1"/>
  <c r="EQ160" i="3" s="1"/>
  <c r="ER160" i="3" s="1"/>
  <c r="ES160" i="3" s="1"/>
  <c r="ET160" i="3" s="1"/>
  <c r="EU160" i="3" s="1"/>
  <c r="EV160" i="3" s="1"/>
  <c r="EW160" i="3" s="1"/>
  <c r="EX160" i="3" s="1"/>
  <c r="EY160" i="3" s="1"/>
  <c r="EZ160" i="3" s="1"/>
  <c r="FA160" i="3" s="1"/>
  <c r="FB160" i="3" s="1"/>
  <c r="FC160" i="3" s="1"/>
  <c r="FD160" i="3" s="1"/>
  <c r="FE160" i="3" s="1"/>
  <c r="FF160" i="3" s="1"/>
  <c r="FG160" i="3" s="1"/>
  <c r="FH160" i="3" s="1"/>
  <c r="FI160" i="3" s="1"/>
  <c r="FJ160" i="3" s="1"/>
  <c r="FK160" i="3" s="1"/>
  <c r="FL160" i="3" s="1"/>
  <c r="FM160" i="3" s="1"/>
  <c r="FN160" i="3" s="1"/>
  <c r="FO160" i="3" s="1"/>
  <c r="FP160" i="3" s="1"/>
  <c r="FQ160" i="3" s="1"/>
  <c r="FR160" i="3" s="1"/>
  <c r="FS160" i="3" s="1"/>
  <c r="FT160" i="3" s="1"/>
  <c r="FU160" i="3" s="1"/>
  <c r="FV160" i="3" s="1"/>
  <c r="FW160" i="3" s="1"/>
  <c r="FX160" i="3" s="1"/>
  <c r="FY160" i="3" s="1"/>
  <c r="FZ160" i="3" s="1"/>
  <c r="GA160" i="3" s="1"/>
  <c r="GB160" i="3" s="1"/>
  <c r="GC160" i="3" s="1"/>
  <c r="GD160" i="3" s="1"/>
  <c r="GE160" i="3" s="1"/>
  <c r="GF160" i="3" s="1"/>
  <c r="GG160" i="3" s="1"/>
  <c r="GH160" i="3" s="1"/>
  <c r="GI160" i="3" s="1"/>
  <c r="GJ160" i="3" s="1"/>
  <c r="GK160" i="3" s="1"/>
  <c r="GL160" i="3" s="1"/>
  <c r="GM160" i="3" s="1"/>
  <c r="GN160" i="3" s="1"/>
  <c r="GO160" i="3" s="1"/>
  <c r="GP160" i="3" s="1"/>
  <c r="GQ160" i="3" s="1"/>
  <c r="GR160" i="3" s="1"/>
  <c r="GS160" i="3" s="1"/>
  <c r="GT160" i="3" s="1"/>
  <c r="GU160" i="3" s="1"/>
  <c r="GV160" i="3" s="1"/>
  <c r="GW160" i="3" s="1"/>
  <c r="GX160" i="3" s="1"/>
  <c r="GY160" i="3" s="1"/>
  <c r="F185" i="3"/>
  <c r="G185" i="3" s="1"/>
  <c r="H185" i="3" s="1"/>
  <c r="I185" i="3" s="1"/>
  <c r="J185" i="3" s="1"/>
  <c r="K185" i="3" s="1"/>
  <c r="L185" i="3" s="1"/>
  <c r="M185" i="3" s="1"/>
  <c r="N185" i="3" s="1"/>
  <c r="O185" i="3" s="1"/>
  <c r="P185" i="3" s="1"/>
  <c r="Q185" i="3" s="1"/>
  <c r="R185" i="3" s="1"/>
  <c r="S185" i="3" s="1"/>
  <c r="T185" i="3" s="1"/>
  <c r="U185" i="3" s="1"/>
  <c r="V185" i="3" s="1"/>
  <c r="W185" i="3" s="1"/>
  <c r="X185" i="3" s="1"/>
  <c r="Y185" i="3" s="1"/>
  <c r="Z185" i="3" s="1"/>
  <c r="AA185" i="3" s="1"/>
  <c r="AB185" i="3" s="1"/>
  <c r="AC185" i="3" s="1"/>
  <c r="AD185" i="3" s="1"/>
  <c r="AE185" i="3" s="1"/>
  <c r="AF185" i="3" s="1"/>
  <c r="AG185" i="3" s="1"/>
  <c r="AH185" i="3" s="1"/>
  <c r="AI185" i="3" s="1"/>
  <c r="AJ185" i="3" s="1"/>
  <c r="AK185" i="3" s="1"/>
  <c r="AL185" i="3" s="1"/>
  <c r="AM185" i="3" s="1"/>
  <c r="AN185" i="3" s="1"/>
  <c r="AO185" i="3" s="1"/>
  <c r="AP185" i="3" s="1"/>
  <c r="AQ185" i="3" s="1"/>
  <c r="AR185" i="3" s="1"/>
  <c r="AS185" i="3" s="1"/>
  <c r="AT185" i="3" s="1"/>
  <c r="AU185" i="3" s="1"/>
  <c r="AV185" i="3" s="1"/>
  <c r="AW185" i="3" s="1"/>
  <c r="AX185" i="3" s="1"/>
  <c r="AY185" i="3" s="1"/>
  <c r="AZ185" i="3" s="1"/>
  <c r="BA185" i="3" s="1"/>
  <c r="BB185" i="3" s="1"/>
  <c r="BC185" i="3" s="1"/>
  <c r="BD185" i="3" s="1"/>
  <c r="BE185" i="3" s="1"/>
  <c r="BF185" i="3" s="1"/>
  <c r="BG185" i="3" s="1"/>
  <c r="BH185" i="3" s="1"/>
  <c r="BI185" i="3" s="1"/>
  <c r="BJ185" i="3" s="1"/>
  <c r="BK185" i="3" s="1"/>
  <c r="BL185" i="3" s="1"/>
  <c r="BM185" i="3" s="1"/>
  <c r="BN185" i="3" s="1"/>
  <c r="BO185" i="3" s="1"/>
  <c r="BP185" i="3" s="1"/>
  <c r="BQ185" i="3" s="1"/>
  <c r="BR185" i="3" s="1"/>
  <c r="BS185" i="3" s="1"/>
  <c r="BT185" i="3" s="1"/>
  <c r="BU185" i="3" s="1"/>
  <c r="BV185" i="3" s="1"/>
  <c r="BW185" i="3" s="1"/>
  <c r="BX185" i="3" s="1"/>
  <c r="BY185" i="3" s="1"/>
  <c r="BZ185" i="3" s="1"/>
  <c r="CA185" i="3" s="1"/>
  <c r="CB185" i="3" s="1"/>
  <c r="CC185" i="3" s="1"/>
  <c r="CD185" i="3" s="1"/>
  <c r="CE185" i="3" s="1"/>
  <c r="CF185" i="3" s="1"/>
  <c r="CG185" i="3" s="1"/>
  <c r="CH185" i="3" s="1"/>
  <c r="CI185" i="3" s="1"/>
  <c r="CJ185" i="3" s="1"/>
  <c r="CK185" i="3" s="1"/>
  <c r="CL185" i="3" s="1"/>
  <c r="CM185" i="3" s="1"/>
  <c r="CN185" i="3" s="1"/>
  <c r="CO185" i="3" s="1"/>
  <c r="CP185" i="3" s="1"/>
  <c r="CQ185" i="3" s="1"/>
  <c r="CR185" i="3" s="1"/>
  <c r="CS185" i="3" s="1"/>
  <c r="CT185" i="3" s="1"/>
  <c r="CU185" i="3" s="1"/>
  <c r="CV185" i="3" s="1"/>
  <c r="CW185" i="3" s="1"/>
  <c r="CX185" i="3" s="1"/>
  <c r="CY185" i="3" s="1"/>
  <c r="CZ185" i="3" s="1"/>
  <c r="DA185" i="3" s="1"/>
  <c r="DB185" i="3" s="1"/>
  <c r="DC185" i="3" s="1"/>
  <c r="DD185" i="3" s="1"/>
  <c r="DE185" i="3" s="1"/>
  <c r="DF185" i="3" s="1"/>
  <c r="DG185" i="3" s="1"/>
  <c r="DH185" i="3" s="1"/>
  <c r="DI185" i="3" s="1"/>
  <c r="DJ185" i="3" s="1"/>
  <c r="DK185" i="3" s="1"/>
  <c r="DL185" i="3" s="1"/>
  <c r="DM185" i="3" s="1"/>
  <c r="DN185" i="3" s="1"/>
  <c r="DO185" i="3" s="1"/>
  <c r="DP185" i="3" s="1"/>
  <c r="DQ185" i="3" s="1"/>
  <c r="DR185" i="3" s="1"/>
  <c r="DS185" i="3" s="1"/>
  <c r="DT185" i="3" s="1"/>
  <c r="DU185" i="3" s="1"/>
  <c r="DV185" i="3" s="1"/>
  <c r="DW185" i="3" s="1"/>
  <c r="DX185" i="3" s="1"/>
  <c r="DY185" i="3" s="1"/>
  <c r="DZ185" i="3" s="1"/>
  <c r="EA185" i="3" s="1"/>
  <c r="EB185" i="3" s="1"/>
  <c r="EC185" i="3" s="1"/>
  <c r="ED185" i="3" s="1"/>
  <c r="EE185" i="3" s="1"/>
  <c r="EF185" i="3" s="1"/>
  <c r="EG185" i="3" s="1"/>
  <c r="EH185" i="3" s="1"/>
  <c r="EI185" i="3" s="1"/>
  <c r="EJ185" i="3" s="1"/>
  <c r="EK185" i="3" s="1"/>
  <c r="EL185" i="3" s="1"/>
  <c r="EM185" i="3" s="1"/>
  <c r="EN185" i="3" s="1"/>
  <c r="EO185" i="3" s="1"/>
  <c r="EP185" i="3" s="1"/>
  <c r="EQ185" i="3" s="1"/>
  <c r="ER185" i="3" s="1"/>
  <c r="ES185" i="3" s="1"/>
  <c r="ET185" i="3" s="1"/>
  <c r="EU185" i="3" s="1"/>
  <c r="EV185" i="3" s="1"/>
  <c r="EW185" i="3" s="1"/>
  <c r="EX185" i="3" s="1"/>
  <c r="EY185" i="3" s="1"/>
  <c r="EZ185" i="3" s="1"/>
  <c r="FA185" i="3" s="1"/>
  <c r="FB185" i="3" s="1"/>
  <c r="FC185" i="3" s="1"/>
  <c r="FD185" i="3" s="1"/>
  <c r="FE185" i="3" s="1"/>
  <c r="FF185" i="3" s="1"/>
  <c r="FG185" i="3" s="1"/>
  <c r="FH185" i="3" s="1"/>
  <c r="FI185" i="3" s="1"/>
  <c r="FJ185" i="3" s="1"/>
  <c r="FK185" i="3" s="1"/>
  <c r="FL185" i="3" s="1"/>
  <c r="FM185" i="3" s="1"/>
  <c r="FN185" i="3" s="1"/>
  <c r="FO185" i="3" s="1"/>
  <c r="FP185" i="3" s="1"/>
  <c r="FQ185" i="3" s="1"/>
  <c r="FR185" i="3" s="1"/>
  <c r="FS185" i="3" s="1"/>
  <c r="FT185" i="3" s="1"/>
  <c r="FU185" i="3" s="1"/>
  <c r="FV185" i="3" s="1"/>
  <c r="FW185" i="3" s="1"/>
  <c r="FX185" i="3" s="1"/>
  <c r="FY185" i="3" s="1"/>
  <c r="FZ185" i="3" s="1"/>
  <c r="GA185" i="3" s="1"/>
  <c r="GB185" i="3" s="1"/>
  <c r="GC185" i="3" s="1"/>
  <c r="GD185" i="3" s="1"/>
  <c r="GE185" i="3" s="1"/>
  <c r="GF185" i="3" s="1"/>
  <c r="GG185" i="3" s="1"/>
  <c r="GH185" i="3" s="1"/>
  <c r="GI185" i="3" s="1"/>
  <c r="GJ185" i="3" s="1"/>
  <c r="GK185" i="3" s="1"/>
  <c r="GL185" i="3" s="1"/>
  <c r="GM185" i="3" s="1"/>
  <c r="GN185" i="3" s="1"/>
  <c r="GO185" i="3" s="1"/>
  <c r="GP185" i="3" s="1"/>
  <c r="GQ185" i="3" s="1"/>
  <c r="GR185" i="3" s="1"/>
  <c r="GS185" i="3" s="1"/>
  <c r="GT185" i="3" s="1"/>
  <c r="GU185" i="3" s="1"/>
  <c r="GV185" i="3" s="1"/>
  <c r="GW185" i="3" s="1"/>
  <c r="GX185" i="3" s="1"/>
  <c r="GY185" i="3" s="1"/>
  <c r="F145" i="3"/>
  <c r="G145" i="3" s="1"/>
  <c r="H145" i="3" s="1"/>
  <c r="I145" i="3" s="1"/>
  <c r="J145" i="3" s="1"/>
  <c r="K145" i="3" s="1"/>
  <c r="L145" i="3" s="1"/>
  <c r="M145" i="3" s="1"/>
  <c r="N145" i="3" s="1"/>
  <c r="O145" i="3" s="1"/>
  <c r="P145" i="3" s="1"/>
  <c r="Q145" i="3" s="1"/>
  <c r="R145" i="3" s="1"/>
  <c r="S145" i="3" s="1"/>
  <c r="T145" i="3" s="1"/>
  <c r="U145" i="3" s="1"/>
  <c r="V145" i="3" s="1"/>
  <c r="W145" i="3" s="1"/>
  <c r="X145" i="3" s="1"/>
  <c r="Y145" i="3" s="1"/>
  <c r="Z145" i="3" s="1"/>
  <c r="AA145" i="3" s="1"/>
  <c r="AB145" i="3" s="1"/>
  <c r="AC145" i="3" s="1"/>
  <c r="AD145" i="3" s="1"/>
  <c r="AE145" i="3" s="1"/>
  <c r="AF145" i="3" s="1"/>
  <c r="AG145" i="3" s="1"/>
  <c r="AH145" i="3" s="1"/>
  <c r="AI145" i="3" s="1"/>
  <c r="AJ145" i="3" s="1"/>
  <c r="AK145" i="3" s="1"/>
  <c r="AL145" i="3" s="1"/>
  <c r="AM145" i="3" s="1"/>
  <c r="AN145" i="3" s="1"/>
  <c r="AO145" i="3" s="1"/>
  <c r="AP145" i="3" s="1"/>
  <c r="AQ145" i="3" s="1"/>
  <c r="AR145" i="3" s="1"/>
  <c r="AS145" i="3" s="1"/>
  <c r="AT145" i="3" s="1"/>
  <c r="AU145" i="3" s="1"/>
  <c r="AV145" i="3" s="1"/>
  <c r="AW145" i="3" s="1"/>
  <c r="AX145" i="3" s="1"/>
  <c r="AY145" i="3" s="1"/>
  <c r="AZ145" i="3" s="1"/>
  <c r="BA145" i="3" s="1"/>
  <c r="BB145" i="3" s="1"/>
  <c r="BC145" i="3" s="1"/>
  <c r="BD145" i="3" s="1"/>
  <c r="BE145" i="3" s="1"/>
  <c r="BF145" i="3" s="1"/>
  <c r="BG145" i="3" s="1"/>
  <c r="BH145" i="3" s="1"/>
  <c r="BI145" i="3" s="1"/>
  <c r="BJ145" i="3" s="1"/>
  <c r="BK145" i="3" s="1"/>
  <c r="BL145" i="3" s="1"/>
  <c r="BM145" i="3" s="1"/>
  <c r="BN145" i="3" s="1"/>
  <c r="BO145" i="3" s="1"/>
  <c r="BP145" i="3" s="1"/>
  <c r="BQ145" i="3" s="1"/>
  <c r="BR145" i="3" s="1"/>
  <c r="BS145" i="3" s="1"/>
  <c r="BT145" i="3" s="1"/>
  <c r="BU145" i="3" s="1"/>
  <c r="BV145" i="3" s="1"/>
  <c r="BW145" i="3" s="1"/>
  <c r="BX145" i="3" s="1"/>
  <c r="BY145" i="3" s="1"/>
  <c r="BZ145" i="3" s="1"/>
  <c r="CA145" i="3" s="1"/>
  <c r="CB145" i="3" s="1"/>
  <c r="CC145" i="3" s="1"/>
  <c r="CD145" i="3" s="1"/>
  <c r="CE145" i="3" s="1"/>
  <c r="F167" i="3"/>
  <c r="G167" i="3" s="1"/>
  <c r="H167" i="3" s="1"/>
  <c r="I167" i="3" s="1"/>
  <c r="J167" i="3" s="1"/>
  <c r="K167" i="3" s="1"/>
  <c r="L167" i="3" s="1"/>
  <c r="M167" i="3" s="1"/>
  <c r="N167" i="3" s="1"/>
  <c r="O167" i="3" s="1"/>
  <c r="P167" i="3" s="1"/>
  <c r="Q167" i="3" s="1"/>
  <c r="R167" i="3" s="1"/>
  <c r="S167" i="3" s="1"/>
  <c r="T167" i="3" s="1"/>
  <c r="U167" i="3" s="1"/>
  <c r="V167" i="3" s="1"/>
  <c r="W167" i="3" s="1"/>
  <c r="X167" i="3" s="1"/>
  <c r="Y167" i="3" s="1"/>
  <c r="Z167" i="3" s="1"/>
  <c r="AA167" i="3" s="1"/>
  <c r="AB167" i="3" s="1"/>
  <c r="AC167" i="3" s="1"/>
  <c r="AD167" i="3" s="1"/>
  <c r="AE167" i="3" s="1"/>
  <c r="AF167" i="3" s="1"/>
  <c r="AG167" i="3" s="1"/>
  <c r="AH167" i="3" s="1"/>
  <c r="AI167" i="3" s="1"/>
  <c r="AJ167" i="3" s="1"/>
  <c r="AK167" i="3" s="1"/>
  <c r="AL167" i="3" s="1"/>
  <c r="AM167" i="3" s="1"/>
  <c r="AN167" i="3" s="1"/>
  <c r="AO167" i="3" s="1"/>
  <c r="AP167" i="3" s="1"/>
  <c r="AQ167" i="3" s="1"/>
  <c r="AR167" i="3" s="1"/>
  <c r="AS167" i="3" s="1"/>
  <c r="AT167" i="3" s="1"/>
  <c r="AU167" i="3" s="1"/>
  <c r="AV167" i="3" s="1"/>
  <c r="AW167" i="3" s="1"/>
  <c r="AX167" i="3" s="1"/>
  <c r="AY167" i="3" s="1"/>
  <c r="AZ167" i="3" s="1"/>
  <c r="BA167" i="3" s="1"/>
  <c r="BB167" i="3" s="1"/>
  <c r="BC167" i="3" s="1"/>
  <c r="BD167" i="3" s="1"/>
  <c r="BE167" i="3" s="1"/>
  <c r="BF167" i="3" s="1"/>
  <c r="BG167" i="3" s="1"/>
  <c r="BH167" i="3" s="1"/>
  <c r="BI167" i="3" s="1"/>
  <c r="BJ167" i="3" s="1"/>
  <c r="BK167" i="3" s="1"/>
  <c r="BL167" i="3" s="1"/>
  <c r="BM167" i="3" s="1"/>
  <c r="BN167" i="3" s="1"/>
  <c r="BO167" i="3" s="1"/>
  <c r="BP167" i="3" s="1"/>
  <c r="BQ167" i="3" s="1"/>
  <c r="BR167" i="3" s="1"/>
  <c r="BS167" i="3" s="1"/>
  <c r="BT167" i="3" s="1"/>
  <c r="BU167" i="3" s="1"/>
  <c r="BV167" i="3" s="1"/>
  <c r="BW167" i="3" s="1"/>
  <c r="BX167" i="3" s="1"/>
  <c r="BY167" i="3" s="1"/>
  <c r="BZ167" i="3" s="1"/>
  <c r="CA167" i="3" s="1"/>
  <c r="CB167" i="3" s="1"/>
  <c r="CC167" i="3" s="1"/>
  <c r="CD167" i="3" s="1"/>
  <c r="CE167" i="3" s="1"/>
  <c r="CF167" i="3" s="1"/>
  <c r="CG167" i="3" s="1"/>
  <c r="CH167" i="3" s="1"/>
  <c r="CI167" i="3" s="1"/>
  <c r="CJ167" i="3" s="1"/>
  <c r="CK167" i="3" s="1"/>
  <c r="CL167" i="3" s="1"/>
  <c r="CM167" i="3" s="1"/>
  <c r="CN167" i="3" s="1"/>
  <c r="CO167" i="3" s="1"/>
  <c r="CP167" i="3" s="1"/>
  <c r="CQ167" i="3" s="1"/>
  <c r="CR167" i="3" s="1"/>
  <c r="CS167" i="3" s="1"/>
  <c r="CT167" i="3" s="1"/>
  <c r="CU167" i="3" s="1"/>
  <c r="CV167" i="3" s="1"/>
  <c r="CW167" i="3" s="1"/>
  <c r="CX167" i="3" s="1"/>
  <c r="CY167" i="3" s="1"/>
  <c r="CZ167" i="3" s="1"/>
  <c r="DA167" i="3" s="1"/>
  <c r="DB167" i="3" s="1"/>
  <c r="DC167" i="3" s="1"/>
  <c r="DD167" i="3" s="1"/>
  <c r="DE167" i="3" s="1"/>
  <c r="DF167" i="3" s="1"/>
  <c r="DG167" i="3" s="1"/>
  <c r="DH167" i="3" s="1"/>
  <c r="DI167" i="3" s="1"/>
  <c r="DJ167" i="3" s="1"/>
  <c r="DK167" i="3" s="1"/>
  <c r="DL167" i="3" s="1"/>
  <c r="DM167" i="3" s="1"/>
  <c r="DN167" i="3" s="1"/>
  <c r="DO167" i="3" s="1"/>
  <c r="DP167" i="3" s="1"/>
  <c r="DQ167" i="3" s="1"/>
  <c r="DR167" i="3" s="1"/>
  <c r="DS167" i="3" s="1"/>
  <c r="DT167" i="3" s="1"/>
  <c r="DU167" i="3" s="1"/>
  <c r="DV167" i="3" s="1"/>
  <c r="DW167" i="3" s="1"/>
  <c r="DX167" i="3" s="1"/>
  <c r="DY167" i="3" s="1"/>
  <c r="DZ167" i="3" s="1"/>
  <c r="EA167" i="3" s="1"/>
  <c r="EB167" i="3" s="1"/>
  <c r="EC167" i="3" s="1"/>
  <c r="ED167" i="3" s="1"/>
  <c r="EE167" i="3" s="1"/>
  <c r="EF167" i="3" s="1"/>
  <c r="EG167" i="3" s="1"/>
  <c r="EH167" i="3" s="1"/>
  <c r="EI167" i="3" s="1"/>
  <c r="EJ167" i="3" s="1"/>
  <c r="EK167" i="3" s="1"/>
  <c r="EL167" i="3" s="1"/>
  <c r="EM167" i="3" s="1"/>
  <c r="EN167" i="3" s="1"/>
  <c r="EO167" i="3" s="1"/>
  <c r="EP167" i="3" s="1"/>
  <c r="EQ167" i="3" s="1"/>
  <c r="ER167" i="3" s="1"/>
  <c r="ES167" i="3" s="1"/>
  <c r="ET167" i="3" s="1"/>
  <c r="EU167" i="3" s="1"/>
  <c r="EV167" i="3" s="1"/>
  <c r="EW167" i="3" s="1"/>
  <c r="EX167" i="3" s="1"/>
  <c r="EY167" i="3" s="1"/>
  <c r="EZ167" i="3" s="1"/>
  <c r="FA167" i="3" s="1"/>
  <c r="FB167" i="3" s="1"/>
  <c r="FC167" i="3" s="1"/>
  <c r="FD167" i="3" s="1"/>
  <c r="FE167" i="3" s="1"/>
  <c r="FF167" i="3" s="1"/>
  <c r="FG167" i="3" s="1"/>
  <c r="FH167" i="3" s="1"/>
  <c r="FI167" i="3" s="1"/>
  <c r="FJ167" i="3" s="1"/>
  <c r="FK167" i="3" s="1"/>
  <c r="FL167" i="3" s="1"/>
  <c r="FM167" i="3" s="1"/>
  <c r="FN167" i="3" s="1"/>
  <c r="FO167" i="3" s="1"/>
  <c r="FP167" i="3" s="1"/>
  <c r="FQ167" i="3" s="1"/>
  <c r="FR167" i="3" s="1"/>
  <c r="FS167" i="3" s="1"/>
  <c r="FT167" i="3" s="1"/>
  <c r="FU167" i="3" s="1"/>
  <c r="FV167" i="3" s="1"/>
  <c r="FW167" i="3" s="1"/>
  <c r="FX167" i="3" s="1"/>
  <c r="FY167" i="3" s="1"/>
  <c r="FZ167" i="3" s="1"/>
  <c r="GA167" i="3" s="1"/>
  <c r="GB167" i="3" s="1"/>
  <c r="GC167" i="3" s="1"/>
  <c r="GD167" i="3" s="1"/>
  <c r="GE167" i="3" s="1"/>
  <c r="GF167" i="3" s="1"/>
  <c r="GG167" i="3" s="1"/>
  <c r="GH167" i="3" s="1"/>
  <c r="GI167" i="3" s="1"/>
  <c r="GJ167" i="3" s="1"/>
  <c r="GK167" i="3" s="1"/>
  <c r="GL167" i="3" s="1"/>
  <c r="GM167" i="3" s="1"/>
  <c r="GN167" i="3" s="1"/>
  <c r="GO167" i="3" s="1"/>
  <c r="GP167" i="3" s="1"/>
  <c r="GQ167" i="3" s="1"/>
  <c r="GR167" i="3" s="1"/>
  <c r="GS167" i="3" s="1"/>
  <c r="GT167" i="3" s="1"/>
  <c r="GU167" i="3" s="1"/>
  <c r="GV167" i="3" s="1"/>
  <c r="GW167" i="3" s="1"/>
  <c r="GX167" i="3" s="1"/>
  <c r="GY167" i="3" s="1"/>
  <c r="F163" i="3"/>
  <c r="G163" i="3" s="1"/>
  <c r="H163" i="3" s="1"/>
  <c r="I163" i="3" s="1"/>
  <c r="J163" i="3" s="1"/>
  <c r="K163" i="3" s="1"/>
  <c r="L163" i="3" s="1"/>
  <c r="M163" i="3" s="1"/>
  <c r="N163" i="3" s="1"/>
  <c r="O163" i="3" s="1"/>
  <c r="P163" i="3" s="1"/>
  <c r="Q163" i="3" s="1"/>
  <c r="R163" i="3" s="1"/>
  <c r="S163" i="3" s="1"/>
  <c r="T163" i="3" s="1"/>
  <c r="U163" i="3" s="1"/>
  <c r="V163" i="3" s="1"/>
  <c r="W163" i="3" s="1"/>
  <c r="X163" i="3" s="1"/>
  <c r="Y163" i="3" s="1"/>
  <c r="Z163" i="3" s="1"/>
  <c r="AA163" i="3" s="1"/>
  <c r="AB163" i="3" s="1"/>
  <c r="AC163" i="3" s="1"/>
  <c r="AD163" i="3" s="1"/>
  <c r="AE163" i="3" s="1"/>
  <c r="AF163" i="3" s="1"/>
  <c r="AG163" i="3" s="1"/>
  <c r="AH163" i="3" s="1"/>
  <c r="AI163" i="3" s="1"/>
  <c r="AJ163" i="3" s="1"/>
  <c r="AK163" i="3" s="1"/>
  <c r="AL163" i="3" s="1"/>
  <c r="AM163" i="3" s="1"/>
  <c r="AN163" i="3" s="1"/>
  <c r="AO163" i="3" s="1"/>
  <c r="AP163" i="3" s="1"/>
  <c r="AQ163" i="3" s="1"/>
  <c r="AR163" i="3" s="1"/>
  <c r="AS163" i="3" s="1"/>
  <c r="AT163" i="3" s="1"/>
  <c r="AU163" i="3" s="1"/>
  <c r="AV163" i="3" s="1"/>
  <c r="AW163" i="3" s="1"/>
  <c r="AX163" i="3" s="1"/>
  <c r="AY163" i="3" s="1"/>
  <c r="AZ163" i="3" s="1"/>
  <c r="BA163" i="3" s="1"/>
  <c r="BB163" i="3" s="1"/>
  <c r="BC163" i="3" s="1"/>
  <c r="BD163" i="3" s="1"/>
  <c r="BE163" i="3" s="1"/>
  <c r="BF163" i="3" s="1"/>
  <c r="BG163" i="3" s="1"/>
  <c r="BH163" i="3" s="1"/>
  <c r="BI163" i="3" s="1"/>
  <c r="BJ163" i="3" s="1"/>
  <c r="BK163" i="3" s="1"/>
  <c r="BL163" i="3" s="1"/>
  <c r="BM163" i="3" s="1"/>
  <c r="BN163" i="3" s="1"/>
  <c r="BO163" i="3" s="1"/>
  <c r="BP163" i="3" s="1"/>
  <c r="BQ163" i="3" s="1"/>
  <c r="BR163" i="3" s="1"/>
  <c r="BS163" i="3" s="1"/>
  <c r="BT163" i="3" s="1"/>
  <c r="BU163" i="3" s="1"/>
  <c r="BV163" i="3" s="1"/>
  <c r="BW163" i="3" s="1"/>
  <c r="BX163" i="3" s="1"/>
  <c r="BY163" i="3" s="1"/>
  <c r="BZ163" i="3" s="1"/>
  <c r="CA163" i="3" s="1"/>
  <c r="CB163" i="3" s="1"/>
  <c r="CC163" i="3" s="1"/>
  <c r="CD163" i="3" s="1"/>
  <c r="CE163" i="3" s="1"/>
  <c r="CF163" i="3" s="1"/>
  <c r="CG163" i="3" s="1"/>
  <c r="CH163" i="3" s="1"/>
  <c r="CI163" i="3" s="1"/>
  <c r="CJ163" i="3" s="1"/>
  <c r="CK163" i="3" s="1"/>
  <c r="CL163" i="3" s="1"/>
  <c r="CM163" i="3" s="1"/>
  <c r="CN163" i="3" s="1"/>
  <c r="CO163" i="3" s="1"/>
  <c r="CP163" i="3" s="1"/>
  <c r="CQ163" i="3" s="1"/>
  <c r="CR163" i="3" s="1"/>
  <c r="CS163" i="3" s="1"/>
  <c r="CT163" i="3" s="1"/>
  <c r="CU163" i="3" s="1"/>
  <c r="CV163" i="3" s="1"/>
  <c r="CW163" i="3" s="1"/>
  <c r="CX163" i="3" s="1"/>
  <c r="CY163" i="3" s="1"/>
  <c r="CZ163" i="3" s="1"/>
  <c r="DA163" i="3" s="1"/>
  <c r="DB163" i="3" s="1"/>
  <c r="DC163" i="3" s="1"/>
  <c r="DD163" i="3" s="1"/>
  <c r="DE163" i="3" s="1"/>
  <c r="DF163" i="3" s="1"/>
  <c r="DG163" i="3" s="1"/>
  <c r="DH163" i="3" s="1"/>
  <c r="DI163" i="3" s="1"/>
  <c r="DJ163" i="3" s="1"/>
  <c r="DK163" i="3" s="1"/>
  <c r="DL163" i="3" s="1"/>
  <c r="DM163" i="3" s="1"/>
  <c r="DN163" i="3" s="1"/>
  <c r="DO163" i="3" s="1"/>
  <c r="DP163" i="3" s="1"/>
  <c r="DQ163" i="3" s="1"/>
  <c r="DR163" i="3" s="1"/>
  <c r="DS163" i="3" s="1"/>
  <c r="DT163" i="3" s="1"/>
  <c r="DU163" i="3" s="1"/>
  <c r="DV163" i="3" s="1"/>
  <c r="DW163" i="3" s="1"/>
  <c r="DX163" i="3" s="1"/>
  <c r="DY163" i="3" s="1"/>
  <c r="DZ163" i="3" s="1"/>
  <c r="EA163" i="3" s="1"/>
  <c r="EB163" i="3" s="1"/>
  <c r="EC163" i="3" s="1"/>
  <c r="ED163" i="3" s="1"/>
  <c r="EE163" i="3" s="1"/>
  <c r="EF163" i="3" s="1"/>
  <c r="EG163" i="3" s="1"/>
  <c r="EH163" i="3" s="1"/>
  <c r="EI163" i="3" s="1"/>
  <c r="EJ163" i="3" s="1"/>
  <c r="EK163" i="3" s="1"/>
  <c r="EL163" i="3" s="1"/>
  <c r="EM163" i="3" s="1"/>
  <c r="EN163" i="3" s="1"/>
  <c r="EO163" i="3" s="1"/>
  <c r="EP163" i="3" s="1"/>
  <c r="EQ163" i="3" s="1"/>
  <c r="ER163" i="3" s="1"/>
  <c r="ES163" i="3" s="1"/>
  <c r="ET163" i="3" s="1"/>
  <c r="EU163" i="3" s="1"/>
  <c r="EV163" i="3" s="1"/>
  <c r="EW163" i="3" s="1"/>
  <c r="EX163" i="3" s="1"/>
  <c r="EY163" i="3" s="1"/>
  <c r="EZ163" i="3" s="1"/>
  <c r="FA163" i="3" s="1"/>
  <c r="FB163" i="3" s="1"/>
  <c r="FC163" i="3" s="1"/>
  <c r="FD163" i="3" s="1"/>
  <c r="FE163" i="3" s="1"/>
  <c r="FF163" i="3" s="1"/>
  <c r="FG163" i="3" s="1"/>
  <c r="FH163" i="3" s="1"/>
  <c r="FI163" i="3" s="1"/>
  <c r="FJ163" i="3" s="1"/>
  <c r="FK163" i="3" s="1"/>
  <c r="FL163" i="3" s="1"/>
  <c r="FM163" i="3" s="1"/>
  <c r="FN163" i="3" s="1"/>
  <c r="FO163" i="3" s="1"/>
  <c r="FP163" i="3" s="1"/>
  <c r="FQ163" i="3" s="1"/>
  <c r="FR163" i="3" s="1"/>
  <c r="FS163" i="3" s="1"/>
  <c r="FT163" i="3" s="1"/>
  <c r="FU163" i="3" s="1"/>
  <c r="FV163" i="3" s="1"/>
  <c r="FW163" i="3" s="1"/>
  <c r="FX163" i="3" s="1"/>
  <c r="FY163" i="3" s="1"/>
  <c r="FZ163" i="3" s="1"/>
  <c r="GA163" i="3" s="1"/>
  <c r="GB163" i="3" s="1"/>
  <c r="GC163" i="3" s="1"/>
  <c r="GD163" i="3" s="1"/>
  <c r="GE163" i="3" s="1"/>
  <c r="GF163" i="3" s="1"/>
  <c r="GG163" i="3" s="1"/>
  <c r="GH163" i="3" s="1"/>
  <c r="GI163" i="3" s="1"/>
  <c r="GJ163" i="3" s="1"/>
  <c r="GK163" i="3" s="1"/>
  <c r="GL163" i="3" s="1"/>
  <c r="GM163" i="3" s="1"/>
  <c r="GN163" i="3" s="1"/>
  <c r="GO163" i="3" s="1"/>
  <c r="GP163" i="3" s="1"/>
  <c r="GQ163" i="3" s="1"/>
  <c r="GR163" i="3" s="1"/>
  <c r="GS163" i="3" s="1"/>
  <c r="GT163" i="3" s="1"/>
  <c r="GU163" i="3" s="1"/>
  <c r="GV163" i="3" s="1"/>
  <c r="GW163" i="3" s="1"/>
  <c r="GX163" i="3" s="1"/>
  <c r="GY163" i="3" s="1"/>
  <c r="F152" i="3"/>
  <c r="G152" i="3" s="1"/>
  <c r="H152" i="3" s="1"/>
  <c r="I152" i="3" s="1"/>
  <c r="J152" i="3" s="1"/>
  <c r="K152" i="3" s="1"/>
  <c r="L152" i="3" s="1"/>
  <c r="M152" i="3" s="1"/>
  <c r="N152" i="3" s="1"/>
  <c r="O152" i="3" s="1"/>
  <c r="P152" i="3" s="1"/>
  <c r="Q152" i="3" s="1"/>
  <c r="R152" i="3" s="1"/>
  <c r="S152" i="3" s="1"/>
  <c r="T152" i="3" s="1"/>
  <c r="U152" i="3" s="1"/>
  <c r="V152" i="3" s="1"/>
  <c r="W152" i="3" s="1"/>
  <c r="X152" i="3" s="1"/>
  <c r="Y152" i="3" s="1"/>
  <c r="Z152" i="3" s="1"/>
  <c r="AA152" i="3" s="1"/>
  <c r="AB152" i="3" s="1"/>
  <c r="AC152" i="3" s="1"/>
  <c r="AD152" i="3" s="1"/>
  <c r="AE152" i="3" s="1"/>
  <c r="AF152" i="3" s="1"/>
  <c r="AG152" i="3" s="1"/>
  <c r="AH152" i="3" s="1"/>
  <c r="AI152" i="3" s="1"/>
  <c r="AJ152" i="3" s="1"/>
  <c r="AK152" i="3" s="1"/>
  <c r="AL152" i="3" s="1"/>
  <c r="AM152" i="3" s="1"/>
  <c r="AN152" i="3" s="1"/>
  <c r="AO152" i="3" s="1"/>
  <c r="AP152" i="3" s="1"/>
  <c r="AQ152" i="3" s="1"/>
  <c r="AR152" i="3" s="1"/>
  <c r="AS152" i="3" s="1"/>
  <c r="AT152" i="3" s="1"/>
  <c r="AU152" i="3" s="1"/>
  <c r="AV152" i="3" s="1"/>
  <c r="AW152" i="3" s="1"/>
  <c r="AX152" i="3" s="1"/>
  <c r="AY152" i="3" s="1"/>
  <c r="AZ152" i="3" s="1"/>
  <c r="BA152" i="3" s="1"/>
  <c r="BB152" i="3" s="1"/>
  <c r="BC152" i="3" s="1"/>
  <c r="BD152" i="3" s="1"/>
  <c r="BE152" i="3" s="1"/>
  <c r="BF152" i="3" s="1"/>
  <c r="BG152" i="3" s="1"/>
  <c r="BH152" i="3" s="1"/>
  <c r="BI152" i="3" s="1"/>
  <c r="BJ152" i="3" s="1"/>
  <c r="BK152" i="3" s="1"/>
  <c r="BL152" i="3" s="1"/>
  <c r="BM152" i="3" s="1"/>
  <c r="BN152" i="3" s="1"/>
  <c r="BO152" i="3" s="1"/>
  <c r="BP152" i="3" s="1"/>
  <c r="BQ152" i="3" s="1"/>
  <c r="BR152" i="3" s="1"/>
  <c r="BS152" i="3" s="1"/>
  <c r="BT152" i="3" s="1"/>
  <c r="BU152" i="3" s="1"/>
  <c r="BV152" i="3" s="1"/>
  <c r="BW152" i="3" s="1"/>
  <c r="BX152" i="3" s="1"/>
  <c r="BY152" i="3" s="1"/>
  <c r="BZ152" i="3" s="1"/>
  <c r="CA152" i="3" s="1"/>
  <c r="CB152" i="3" s="1"/>
  <c r="CC152" i="3" s="1"/>
  <c r="CD152" i="3" s="1"/>
  <c r="CE152" i="3" s="1"/>
  <c r="CF152" i="3" s="1"/>
  <c r="CG152" i="3" s="1"/>
  <c r="CH152" i="3" s="1"/>
  <c r="CI152" i="3" s="1"/>
  <c r="CJ152" i="3" s="1"/>
  <c r="CK152" i="3" s="1"/>
  <c r="CL152" i="3" s="1"/>
  <c r="CM152" i="3" s="1"/>
  <c r="CN152" i="3" s="1"/>
  <c r="CO152" i="3" s="1"/>
  <c r="CP152" i="3" s="1"/>
  <c r="CQ152" i="3" s="1"/>
  <c r="CR152" i="3" s="1"/>
  <c r="CS152" i="3" s="1"/>
  <c r="CT152" i="3" s="1"/>
  <c r="CU152" i="3" s="1"/>
  <c r="CV152" i="3" s="1"/>
  <c r="CW152" i="3" s="1"/>
  <c r="CX152" i="3" s="1"/>
  <c r="CY152" i="3" s="1"/>
  <c r="CZ152" i="3" s="1"/>
  <c r="DA152" i="3" s="1"/>
  <c r="DB152" i="3" s="1"/>
  <c r="DC152" i="3" s="1"/>
  <c r="DD152" i="3" s="1"/>
  <c r="DE152" i="3" s="1"/>
  <c r="DF152" i="3" s="1"/>
  <c r="DG152" i="3" s="1"/>
  <c r="DH152" i="3" s="1"/>
  <c r="DI152" i="3" s="1"/>
  <c r="DJ152" i="3" s="1"/>
  <c r="DK152" i="3" s="1"/>
  <c r="DL152" i="3" s="1"/>
  <c r="DM152" i="3" s="1"/>
  <c r="DN152" i="3" s="1"/>
  <c r="DO152" i="3" s="1"/>
  <c r="DP152" i="3" s="1"/>
  <c r="DQ152" i="3" s="1"/>
  <c r="DR152" i="3" s="1"/>
  <c r="DS152" i="3" s="1"/>
  <c r="DT152" i="3" s="1"/>
  <c r="DU152" i="3" s="1"/>
  <c r="DV152" i="3" s="1"/>
  <c r="DW152" i="3" s="1"/>
  <c r="DX152" i="3" s="1"/>
  <c r="DY152" i="3" s="1"/>
  <c r="DZ152" i="3" s="1"/>
  <c r="EA152" i="3" s="1"/>
  <c r="EB152" i="3" s="1"/>
  <c r="EC152" i="3" s="1"/>
  <c r="ED152" i="3" s="1"/>
  <c r="EE152" i="3" s="1"/>
  <c r="EF152" i="3" s="1"/>
  <c r="EG152" i="3" s="1"/>
  <c r="EH152" i="3" s="1"/>
  <c r="EI152" i="3" s="1"/>
  <c r="EJ152" i="3" s="1"/>
  <c r="EK152" i="3" s="1"/>
  <c r="EL152" i="3" s="1"/>
  <c r="EM152" i="3" s="1"/>
  <c r="EN152" i="3" s="1"/>
  <c r="EO152" i="3" s="1"/>
  <c r="EP152" i="3" s="1"/>
  <c r="EQ152" i="3" s="1"/>
  <c r="ER152" i="3" s="1"/>
  <c r="ES152" i="3" s="1"/>
  <c r="ET152" i="3" s="1"/>
  <c r="EU152" i="3" s="1"/>
  <c r="EV152" i="3" s="1"/>
  <c r="EW152" i="3" s="1"/>
  <c r="EX152" i="3" s="1"/>
  <c r="EY152" i="3" s="1"/>
  <c r="EZ152" i="3" s="1"/>
  <c r="FA152" i="3" s="1"/>
  <c r="FB152" i="3" s="1"/>
  <c r="FC152" i="3" s="1"/>
  <c r="FD152" i="3" s="1"/>
  <c r="FE152" i="3" s="1"/>
  <c r="FF152" i="3" s="1"/>
  <c r="FG152" i="3" s="1"/>
  <c r="FH152" i="3" s="1"/>
  <c r="FI152" i="3" s="1"/>
  <c r="FJ152" i="3" s="1"/>
  <c r="FK152" i="3" s="1"/>
  <c r="FL152" i="3" s="1"/>
  <c r="FM152" i="3" s="1"/>
  <c r="FN152" i="3" s="1"/>
  <c r="FO152" i="3" s="1"/>
  <c r="FP152" i="3" s="1"/>
  <c r="FQ152" i="3" s="1"/>
  <c r="FR152" i="3" s="1"/>
  <c r="FS152" i="3" s="1"/>
  <c r="FT152" i="3" s="1"/>
  <c r="FU152" i="3" s="1"/>
  <c r="FV152" i="3" s="1"/>
  <c r="FW152" i="3" s="1"/>
  <c r="FX152" i="3" s="1"/>
  <c r="FY152" i="3" s="1"/>
  <c r="FZ152" i="3" s="1"/>
  <c r="GA152" i="3" s="1"/>
  <c r="GB152" i="3" s="1"/>
  <c r="GC152" i="3" s="1"/>
  <c r="GD152" i="3" s="1"/>
  <c r="GE152" i="3" s="1"/>
  <c r="GF152" i="3" s="1"/>
  <c r="GG152" i="3" s="1"/>
  <c r="GH152" i="3" s="1"/>
  <c r="GI152" i="3" s="1"/>
  <c r="GJ152" i="3" s="1"/>
  <c r="GK152" i="3" s="1"/>
  <c r="GL152" i="3" s="1"/>
  <c r="GM152" i="3" s="1"/>
  <c r="GN152" i="3" s="1"/>
  <c r="GO152" i="3" s="1"/>
  <c r="GP152" i="3" s="1"/>
  <c r="GQ152" i="3" s="1"/>
  <c r="GR152" i="3" s="1"/>
  <c r="GS152" i="3" s="1"/>
  <c r="GT152" i="3" s="1"/>
  <c r="GU152" i="3" s="1"/>
  <c r="GV152" i="3" s="1"/>
  <c r="GW152" i="3" s="1"/>
  <c r="GX152" i="3" s="1"/>
  <c r="GY152" i="3" s="1"/>
  <c r="F155" i="3"/>
  <c r="G155" i="3" s="1"/>
  <c r="H155" i="3" s="1"/>
  <c r="I155" i="3" s="1"/>
  <c r="J155" i="3" s="1"/>
  <c r="K155" i="3" s="1"/>
  <c r="L155" i="3" s="1"/>
  <c r="M155" i="3" s="1"/>
  <c r="N155" i="3" s="1"/>
  <c r="O155" i="3" s="1"/>
  <c r="P155" i="3" s="1"/>
  <c r="Q155" i="3" s="1"/>
  <c r="R155" i="3" s="1"/>
  <c r="S155" i="3" s="1"/>
  <c r="T155" i="3" s="1"/>
  <c r="U155" i="3" s="1"/>
  <c r="V155" i="3" s="1"/>
  <c r="W155" i="3" s="1"/>
  <c r="X155" i="3" s="1"/>
  <c r="Y155" i="3" s="1"/>
  <c r="Z155" i="3" s="1"/>
  <c r="AA155" i="3" s="1"/>
  <c r="AB155" i="3" s="1"/>
  <c r="AC155" i="3" s="1"/>
  <c r="AD155" i="3" s="1"/>
  <c r="AE155" i="3" s="1"/>
  <c r="AF155" i="3" s="1"/>
  <c r="AG155" i="3" s="1"/>
  <c r="AH155" i="3" s="1"/>
  <c r="AI155" i="3" s="1"/>
  <c r="AJ155" i="3" s="1"/>
  <c r="AK155" i="3" s="1"/>
  <c r="AL155" i="3" s="1"/>
  <c r="AM155" i="3" s="1"/>
  <c r="AN155" i="3" s="1"/>
  <c r="AO155" i="3" s="1"/>
  <c r="AP155" i="3" s="1"/>
  <c r="AQ155" i="3" s="1"/>
  <c r="AR155" i="3" s="1"/>
  <c r="AS155" i="3" s="1"/>
  <c r="AT155" i="3" s="1"/>
  <c r="AU155" i="3" s="1"/>
  <c r="AV155" i="3" s="1"/>
  <c r="AW155" i="3" s="1"/>
  <c r="AX155" i="3" s="1"/>
  <c r="AY155" i="3" s="1"/>
  <c r="AZ155" i="3" s="1"/>
  <c r="BA155" i="3" s="1"/>
  <c r="BB155" i="3" s="1"/>
  <c r="BC155" i="3" s="1"/>
  <c r="BD155" i="3" s="1"/>
  <c r="BE155" i="3" s="1"/>
  <c r="BF155" i="3" s="1"/>
  <c r="BG155" i="3" s="1"/>
  <c r="BH155" i="3" s="1"/>
  <c r="BI155" i="3" s="1"/>
  <c r="BJ155" i="3" s="1"/>
  <c r="BK155" i="3" s="1"/>
  <c r="BL155" i="3" s="1"/>
  <c r="BM155" i="3" s="1"/>
  <c r="BN155" i="3" s="1"/>
  <c r="BO155" i="3" s="1"/>
  <c r="BP155" i="3" s="1"/>
  <c r="BQ155" i="3" s="1"/>
  <c r="BR155" i="3" s="1"/>
  <c r="BS155" i="3" s="1"/>
  <c r="BT155" i="3" s="1"/>
  <c r="BU155" i="3" s="1"/>
  <c r="BV155" i="3" s="1"/>
  <c r="BW155" i="3" s="1"/>
  <c r="BX155" i="3" s="1"/>
  <c r="BY155" i="3" s="1"/>
  <c r="BZ155" i="3" s="1"/>
  <c r="CA155" i="3" s="1"/>
  <c r="CB155" i="3" s="1"/>
  <c r="CC155" i="3" s="1"/>
  <c r="CD155" i="3" s="1"/>
  <c r="CE155" i="3" s="1"/>
  <c r="CF155" i="3" s="1"/>
  <c r="CG155" i="3" s="1"/>
  <c r="CH155" i="3" s="1"/>
  <c r="CI155" i="3" s="1"/>
  <c r="CJ155" i="3" s="1"/>
  <c r="CK155" i="3" s="1"/>
  <c r="CL155" i="3" s="1"/>
  <c r="CM155" i="3" s="1"/>
  <c r="CN155" i="3" s="1"/>
  <c r="CO155" i="3" s="1"/>
  <c r="CP155" i="3" s="1"/>
  <c r="CQ155" i="3" s="1"/>
  <c r="CR155" i="3" s="1"/>
  <c r="CS155" i="3" s="1"/>
  <c r="CT155" i="3" s="1"/>
  <c r="CU155" i="3" s="1"/>
  <c r="CV155" i="3" s="1"/>
  <c r="CW155" i="3" s="1"/>
  <c r="CX155" i="3" s="1"/>
  <c r="CY155" i="3" s="1"/>
  <c r="CZ155" i="3" s="1"/>
  <c r="DA155" i="3" s="1"/>
  <c r="DB155" i="3" s="1"/>
  <c r="DC155" i="3" s="1"/>
  <c r="DD155" i="3" s="1"/>
  <c r="DE155" i="3" s="1"/>
  <c r="DF155" i="3" s="1"/>
  <c r="DG155" i="3" s="1"/>
  <c r="DH155" i="3" s="1"/>
  <c r="DI155" i="3" s="1"/>
  <c r="DJ155" i="3" s="1"/>
  <c r="DK155" i="3" s="1"/>
  <c r="DL155" i="3" s="1"/>
  <c r="DM155" i="3" s="1"/>
  <c r="DN155" i="3" s="1"/>
  <c r="DO155" i="3" s="1"/>
  <c r="DP155" i="3" s="1"/>
  <c r="DQ155" i="3" s="1"/>
  <c r="DR155" i="3" s="1"/>
  <c r="DS155" i="3" s="1"/>
  <c r="DT155" i="3" s="1"/>
  <c r="DU155" i="3" s="1"/>
  <c r="DV155" i="3" s="1"/>
  <c r="DW155" i="3" s="1"/>
  <c r="DX155" i="3" s="1"/>
  <c r="DY155" i="3" s="1"/>
  <c r="DZ155" i="3" s="1"/>
  <c r="EA155" i="3" s="1"/>
  <c r="EB155" i="3" s="1"/>
  <c r="EC155" i="3" s="1"/>
  <c r="ED155" i="3" s="1"/>
  <c r="EE155" i="3" s="1"/>
  <c r="EF155" i="3" s="1"/>
  <c r="EG155" i="3" s="1"/>
  <c r="EH155" i="3" s="1"/>
  <c r="EI155" i="3" s="1"/>
  <c r="EJ155" i="3" s="1"/>
  <c r="EK155" i="3" s="1"/>
  <c r="EL155" i="3" s="1"/>
  <c r="EM155" i="3" s="1"/>
  <c r="EN155" i="3" s="1"/>
  <c r="EO155" i="3" s="1"/>
  <c r="EP155" i="3" s="1"/>
  <c r="EQ155" i="3" s="1"/>
  <c r="ER155" i="3" s="1"/>
  <c r="ES155" i="3" s="1"/>
  <c r="ET155" i="3" s="1"/>
  <c r="EU155" i="3" s="1"/>
  <c r="EV155" i="3" s="1"/>
  <c r="EW155" i="3" s="1"/>
  <c r="EX155" i="3" s="1"/>
  <c r="EY155" i="3" s="1"/>
  <c r="EZ155" i="3" s="1"/>
  <c r="FA155" i="3" s="1"/>
  <c r="FB155" i="3" s="1"/>
  <c r="FC155" i="3" s="1"/>
  <c r="FD155" i="3" s="1"/>
  <c r="FE155" i="3" s="1"/>
  <c r="FF155" i="3" s="1"/>
  <c r="FG155" i="3" s="1"/>
  <c r="FH155" i="3" s="1"/>
  <c r="FI155" i="3" s="1"/>
  <c r="FJ155" i="3" s="1"/>
  <c r="FK155" i="3" s="1"/>
  <c r="FL155" i="3" s="1"/>
  <c r="FM155" i="3" s="1"/>
  <c r="FN155" i="3" s="1"/>
  <c r="FO155" i="3" s="1"/>
  <c r="FP155" i="3" s="1"/>
  <c r="FQ155" i="3" s="1"/>
  <c r="FR155" i="3" s="1"/>
  <c r="FS155" i="3" s="1"/>
  <c r="FT155" i="3" s="1"/>
  <c r="FU155" i="3" s="1"/>
  <c r="FV155" i="3" s="1"/>
  <c r="FW155" i="3" s="1"/>
  <c r="FX155" i="3" s="1"/>
  <c r="FY155" i="3" s="1"/>
  <c r="FZ155" i="3" s="1"/>
  <c r="GA155" i="3" s="1"/>
  <c r="GB155" i="3" s="1"/>
  <c r="GC155" i="3" s="1"/>
  <c r="GD155" i="3" s="1"/>
  <c r="GE155" i="3" s="1"/>
  <c r="GF155" i="3" s="1"/>
  <c r="GG155" i="3" s="1"/>
  <c r="GH155" i="3" s="1"/>
  <c r="GI155" i="3" s="1"/>
  <c r="GJ155" i="3" s="1"/>
  <c r="GK155" i="3" s="1"/>
  <c r="GL155" i="3" s="1"/>
  <c r="GM155" i="3" s="1"/>
  <c r="GN155" i="3" s="1"/>
  <c r="GO155" i="3" s="1"/>
  <c r="GP155" i="3" s="1"/>
  <c r="GQ155" i="3" s="1"/>
  <c r="GR155" i="3" s="1"/>
  <c r="GS155" i="3" s="1"/>
  <c r="GT155" i="3" s="1"/>
  <c r="GU155" i="3" s="1"/>
  <c r="GV155" i="3" s="1"/>
  <c r="GW155" i="3" s="1"/>
  <c r="GX155" i="3" s="1"/>
  <c r="GY155" i="3" s="1"/>
  <c r="F166" i="3"/>
  <c r="G166" i="3" s="1"/>
  <c r="H166" i="3" s="1"/>
  <c r="I166" i="3" s="1"/>
  <c r="J166" i="3" s="1"/>
  <c r="K166" i="3" s="1"/>
  <c r="L166" i="3" s="1"/>
  <c r="M166" i="3" s="1"/>
  <c r="N166" i="3" s="1"/>
  <c r="O166" i="3" s="1"/>
  <c r="P166" i="3" s="1"/>
  <c r="Q166" i="3" s="1"/>
  <c r="R166" i="3" s="1"/>
  <c r="S166" i="3" s="1"/>
  <c r="T166" i="3" s="1"/>
  <c r="U166" i="3" s="1"/>
  <c r="V166" i="3" s="1"/>
  <c r="W166" i="3" s="1"/>
  <c r="X166" i="3" s="1"/>
  <c r="Y166" i="3" s="1"/>
  <c r="Z166" i="3" s="1"/>
  <c r="AA166" i="3" s="1"/>
  <c r="AB166" i="3" s="1"/>
  <c r="AC166" i="3" s="1"/>
  <c r="AD166" i="3" s="1"/>
  <c r="AE166" i="3" s="1"/>
  <c r="AF166" i="3" s="1"/>
  <c r="AG166" i="3" s="1"/>
  <c r="AH166" i="3" s="1"/>
  <c r="AI166" i="3" s="1"/>
  <c r="AJ166" i="3" s="1"/>
  <c r="AK166" i="3" s="1"/>
  <c r="AL166" i="3" s="1"/>
  <c r="AM166" i="3" s="1"/>
  <c r="AN166" i="3" s="1"/>
  <c r="AO166" i="3" s="1"/>
  <c r="AP166" i="3" s="1"/>
  <c r="AQ166" i="3" s="1"/>
  <c r="AR166" i="3" s="1"/>
  <c r="AS166" i="3" s="1"/>
  <c r="AT166" i="3" s="1"/>
  <c r="AU166" i="3" s="1"/>
  <c r="AV166" i="3" s="1"/>
  <c r="AW166" i="3" s="1"/>
  <c r="AX166" i="3" s="1"/>
  <c r="AY166" i="3" s="1"/>
  <c r="AZ166" i="3" s="1"/>
  <c r="BA166" i="3" s="1"/>
  <c r="BB166" i="3" s="1"/>
  <c r="BC166" i="3" s="1"/>
  <c r="BD166" i="3" s="1"/>
  <c r="BE166" i="3" s="1"/>
  <c r="BF166" i="3" s="1"/>
  <c r="BG166" i="3" s="1"/>
  <c r="BH166" i="3" s="1"/>
  <c r="BI166" i="3" s="1"/>
  <c r="BJ166" i="3" s="1"/>
  <c r="BK166" i="3" s="1"/>
  <c r="BL166" i="3" s="1"/>
  <c r="BM166" i="3" s="1"/>
  <c r="BN166" i="3" s="1"/>
  <c r="BO166" i="3" s="1"/>
  <c r="BP166" i="3" s="1"/>
  <c r="BQ166" i="3" s="1"/>
  <c r="BR166" i="3" s="1"/>
  <c r="BS166" i="3" s="1"/>
  <c r="BT166" i="3" s="1"/>
  <c r="BU166" i="3" s="1"/>
  <c r="BV166" i="3" s="1"/>
  <c r="BW166" i="3" s="1"/>
  <c r="BX166" i="3" s="1"/>
  <c r="BY166" i="3" s="1"/>
  <c r="BZ166" i="3" s="1"/>
  <c r="CA166" i="3" s="1"/>
  <c r="CB166" i="3" s="1"/>
  <c r="CC166" i="3" s="1"/>
  <c r="CD166" i="3" s="1"/>
  <c r="CE166" i="3" s="1"/>
  <c r="CF166" i="3" s="1"/>
  <c r="CG166" i="3" s="1"/>
  <c r="CH166" i="3" s="1"/>
  <c r="CI166" i="3" s="1"/>
  <c r="CJ166" i="3" s="1"/>
  <c r="CK166" i="3" s="1"/>
  <c r="CL166" i="3" s="1"/>
  <c r="CM166" i="3" s="1"/>
  <c r="CN166" i="3" s="1"/>
  <c r="CO166" i="3" s="1"/>
  <c r="CP166" i="3" s="1"/>
  <c r="CQ166" i="3" s="1"/>
  <c r="CR166" i="3" s="1"/>
  <c r="CS166" i="3" s="1"/>
  <c r="CT166" i="3" s="1"/>
  <c r="CU166" i="3" s="1"/>
  <c r="CV166" i="3" s="1"/>
  <c r="CW166" i="3" s="1"/>
  <c r="CX166" i="3" s="1"/>
  <c r="CY166" i="3" s="1"/>
  <c r="CZ166" i="3" s="1"/>
  <c r="DA166" i="3" s="1"/>
  <c r="DB166" i="3" s="1"/>
  <c r="DC166" i="3" s="1"/>
  <c r="DD166" i="3" s="1"/>
  <c r="DE166" i="3" s="1"/>
  <c r="DF166" i="3" s="1"/>
  <c r="DG166" i="3" s="1"/>
  <c r="DH166" i="3" s="1"/>
  <c r="DI166" i="3" s="1"/>
  <c r="DJ166" i="3" s="1"/>
  <c r="DK166" i="3" s="1"/>
  <c r="DL166" i="3" s="1"/>
  <c r="DM166" i="3" s="1"/>
  <c r="DN166" i="3" s="1"/>
  <c r="DO166" i="3" s="1"/>
  <c r="DP166" i="3" s="1"/>
  <c r="DQ166" i="3" s="1"/>
  <c r="DR166" i="3" s="1"/>
  <c r="DS166" i="3" s="1"/>
  <c r="DT166" i="3" s="1"/>
  <c r="DU166" i="3" s="1"/>
  <c r="DV166" i="3" s="1"/>
  <c r="DW166" i="3" s="1"/>
  <c r="DX166" i="3" s="1"/>
  <c r="DY166" i="3" s="1"/>
  <c r="DZ166" i="3" s="1"/>
  <c r="EA166" i="3" s="1"/>
  <c r="EB166" i="3" s="1"/>
  <c r="EC166" i="3" s="1"/>
  <c r="ED166" i="3" s="1"/>
  <c r="EE166" i="3" s="1"/>
  <c r="EF166" i="3" s="1"/>
  <c r="EG166" i="3" s="1"/>
  <c r="EH166" i="3" s="1"/>
  <c r="EI166" i="3" s="1"/>
  <c r="EJ166" i="3" s="1"/>
  <c r="EK166" i="3" s="1"/>
  <c r="EL166" i="3" s="1"/>
  <c r="EM166" i="3" s="1"/>
  <c r="EN166" i="3" s="1"/>
  <c r="EO166" i="3" s="1"/>
  <c r="EP166" i="3" s="1"/>
  <c r="EQ166" i="3" s="1"/>
  <c r="ER166" i="3" s="1"/>
  <c r="ES166" i="3" s="1"/>
  <c r="ET166" i="3" s="1"/>
  <c r="EU166" i="3" s="1"/>
  <c r="EV166" i="3" s="1"/>
  <c r="EW166" i="3" s="1"/>
  <c r="EX166" i="3" s="1"/>
  <c r="EY166" i="3" s="1"/>
  <c r="EZ166" i="3" s="1"/>
  <c r="FA166" i="3" s="1"/>
  <c r="FB166" i="3" s="1"/>
  <c r="FC166" i="3" s="1"/>
  <c r="FD166" i="3" s="1"/>
  <c r="FE166" i="3" s="1"/>
  <c r="FF166" i="3" s="1"/>
  <c r="FG166" i="3" s="1"/>
  <c r="FH166" i="3" s="1"/>
  <c r="FI166" i="3" s="1"/>
  <c r="FJ166" i="3" s="1"/>
  <c r="FK166" i="3" s="1"/>
  <c r="FL166" i="3" s="1"/>
  <c r="FM166" i="3" s="1"/>
  <c r="FN166" i="3" s="1"/>
  <c r="FO166" i="3" s="1"/>
  <c r="FP166" i="3" s="1"/>
  <c r="FQ166" i="3" s="1"/>
  <c r="FR166" i="3" s="1"/>
  <c r="FS166" i="3" s="1"/>
  <c r="FT166" i="3" s="1"/>
  <c r="FU166" i="3" s="1"/>
  <c r="FV166" i="3" s="1"/>
  <c r="FW166" i="3" s="1"/>
  <c r="FX166" i="3" s="1"/>
  <c r="FY166" i="3" s="1"/>
  <c r="FZ166" i="3" s="1"/>
  <c r="GA166" i="3" s="1"/>
  <c r="GB166" i="3" s="1"/>
  <c r="GC166" i="3" s="1"/>
  <c r="GD166" i="3" s="1"/>
  <c r="GE166" i="3" s="1"/>
  <c r="GF166" i="3" s="1"/>
  <c r="GG166" i="3" s="1"/>
  <c r="GH166" i="3" s="1"/>
  <c r="GI166" i="3" s="1"/>
  <c r="GJ166" i="3" s="1"/>
  <c r="GK166" i="3" s="1"/>
  <c r="GL166" i="3" s="1"/>
  <c r="GM166" i="3" s="1"/>
  <c r="GN166" i="3" s="1"/>
  <c r="GO166" i="3" s="1"/>
  <c r="GP166" i="3" s="1"/>
  <c r="GQ166" i="3" s="1"/>
  <c r="GR166" i="3" s="1"/>
  <c r="GS166" i="3" s="1"/>
  <c r="GT166" i="3" s="1"/>
  <c r="GU166" i="3" s="1"/>
  <c r="GV166" i="3" s="1"/>
  <c r="GW166" i="3" s="1"/>
  <c r="GX166" i="3" s="1"/>
  <c r="GY166" i="3" s="1"/>
  <c r="F168" i="3"/>
  <c r="G168" i="3" s="1"/>
  <c r="H168" i="3" s="1"/>
  <c r="I168" i="3" s="1"/>
  <c r="J168" i="3" s="1"/>
  <c r="K168" i="3" s="1"/>
  <c r="L168" i="3" s="1"/>
  <c r="M168" i="3" s="1"/>
  <c r="N168" i="3" s="1"/>
  <c r="O168" i="3" s="1"/>
  <c r="P168" i="3" s="1"/>
  <c r="Q168" i="3" s="1"/>
  <c r="R168" i="3" s="1"/>
  <c r="S168" i="3" s="1"/>
  <c r="T168" i="3" s="1"/>
  <c r="U168" i="3" s="1"/>
  <c r="V168" i="3" s="1"/>
  <c r="W168" i="3" s="1"/>
  <c r="X168" i="3" s="1"/>
  <c r="Y168" i="3" s="1"/>
  <c r="Z168" i="3" s="1"/>
  <c r="AA168" i="3" s="1"/>
  <c r="AB168" i="3" s="1"/>
  <c r="AC168" i="3" s="1"/>
  <c r="AD168" i="3" s="1"/>
  <c r="AE168" i="3" s="1"/>
  <c r="AF168" i="3" s="1"/>
  <c r="AG168" i="3" s="1"/>
  <c r="AH168" i="3" s="1"/>
  <c r="AI168" i="3" s="1"/>
  <c r="AJ168" i="3" s="1"/>
  <c r="AK168" i="3" s="1"/>
  <c r="AL168" i="3" s="1"/>
  <c r="AM168" i="3" s="1"/>
  <c r="AN168" i="3" s="1"/>
  <c r="AO168" i="3" s="1"/>
  <c r="AP168" i="3" s="1"/>
  <c r="AQ168" i="3" s="1"/>
  <c r="AR168" i="3" s="1"/>
  <c r="AS168" i="3" s="1"/>
  <c r="AT168" i="3" s="1"/>
  <c r="AU168" i="3" s="1"/>
  <c r="AV168" i="3" s="1"/>
  <c r="AW168" i="3" s="1"/>
  <c r="AX168" i="3" s="1"/>
  <c r="AY168" i="3" s="1"/>
  <c r="AZ168" i="3" s="1"/>
  <c r="BA168" i="3" s="1"/>
  <c r="BB168" i="3" s="1"/>
  <c r="BC168" i="3" s="1"/>
  <c r="BD168" i="3" s="1"/>
  <c r="BE168" i="3" s="1"/>
  <c r="BF168" i="3" s="1"/>
  <c r="BG168" i="3" s="1"/>
  <c r="BH168" i="3" s="1"/>
  <c r="BI168" i="3" s="1"/>
  <c r="BJ168" i="3" s="1"/>
  <c r="BK168" i="3" s="1"/>
  <c r="BL168" i="3" s="1"/>
  <c r="BM168" i="3" s="1"/>
  <c r="BN168" i="3" s="1"/>
  <c r="BO168" i="3" s="1"/>
  <c r="BP168" i="3" s="1"/>
  <c r="BQ168" i="3" s="1"/>
  <c r="BR168" i="3" s="1"/>
  <c r="BS168" i="3" s="1"/>
  <c r="BT168" i="3" s="1"/>
  <c r="BU168" i="3" s="1"/>
  <c r="BV168" i="3" s="1"/>
  <c r="BW168" i="3" s="1"/>
  <c r="BX168" i="3" s="1"/>
  <c r="BY168" i="3" s="1"/>
  <c r="BZ168" i="3" s="1"/>
  <c r="CA168" i="3" s="1"/>
  <c r="CB168" i="3" s="1"/>
  <c r="CC168" i="3" s="1"/>
  <c r="CD168" i="3" s="1"/>
  <c r="CE168" i="3" s="1"/>
  <c r="CF168" i="3" s="1"/>
  <c r="CG168" i="3" s="1"/>
  <c r="CH168" i="3" s="1"/>
  <c r="CI168" i="3" s="1"/>
  <c r="CJ168" i="3" s="1"/>
  <c r="CK168" i="3" s="1"/>
  <c r="CL168" i="3" s="1"/>
  <c r="CM168" i="3" s="1"/>
  <c r="CN168" i="3" s="1"/>
  <c r="CO168" i="3" s="1"/>
  <c r="CP168" i="3" s="1"/>
  <c r="CQ168" i="3" s="1"/>
  <c r="CR168" i="3" s="1"/>
  <c r="CS168" i="3" s="1"/>
  <c r="CT168" i="3" s="1"/>
  <c r="CU168" i="3" s="1"/>
  <c r="CV168" i="3" s="1"/>
  <c r="CW168" i="3" s="1"/>
  <c r="CX168" i="3" s="1"/>
  <c r="CY168" i="3" s="1"/>
  <c r="CZ168" i="3" s="1"/>
  <c r="DA168" i="3" s="1"/>
  <c r="DB168" i="3" s="1"/>
  <c r="DC168" i="3" s="1"/>
  <c r="DD168" i="3" s="1"/>
  <c r="DE168" i="3" s="1"/>
  <c r="DF168" i="3" s="1"/>
  <c r="DG168" i="3" s="1"/>
  <c r="DH168" i="3" s="1"/>
  <c r="DI168" i="3" s="1"/>
  <c r="DJ168" i="3" s="1"/>
  <c r="DK168" i="3" s="1"/>
  <c r="DL168" i="3" s="1"/>
  <c r="DM168" i="3" s="1"/>
  <c r="DN168" i="3" s="1"/>
  <c r="DO168" i="3" s="1"/>
  <c r="DP168" i="3" s="1"/>
  <c r="DQ168" i="3" s="1"/>
  <c r="DR168" i="3" s="1"/>
  <c r="DS168" i="3" s="1"/>
  <c r="DT168" i="3" s="1"/>
  <c r="DU168" i="3" s="1"/>
  <c r="DV168" i="3" s="1"/>
  <c r="DW168" i="3" s="1"/>
  <c r="DX168" i="3" s="1"/>
  <c r="DY168" i="3" s="1"/>
  <c r="DZ168" i="3" s="1"/>
  <c r="EA168" i="3" s="1"/>
  <c r="EB168" i="3" s="1"/>
  <c r="EC168" i="3" s="1"/>
  <c r="ED168" i="3" s="1"/>
  <c r="EE168" i="3" s="1"/>
  <c r="EF168" i="3" s="1"/>
  <c r="EG168" i="3" s="1"/>
  <c r="EH168" i="3" s="1"/>
  <c r="EI168" i="3" s="1"/>
  <c r="EJ168" i="3" s="1"/>
  <c r="EK168" i="3" s="1"/>
  <c r="EL168" i="3" s="1"/>
  <c r="EM168" i="3" s="1"/>
  <c r="EN168" i="3" s="1"/>
  <c r="EO168" i="3" s="1"/>
  <c r="EP168" i="3" s="1"/>
  <c r="EQ168" i="3" s="1"/>
  <c r="ER168" i="3" s="1"/>
  <c r="ES168" i="3" s="1"/>
  <c r="ET168" i="3" s="1"/>
  <c r="EU168" i="3" s="1"/>
  <c r="EV168" i="3" s="1"/>
  <c r="EW168" i="3" s="1"/>
  <c r="EX168" i="3" s="1"/>
  <c r="EY168" i="3" s="1"/>
  <c r="EZ168" i="3" s="1"/>
  <c r="FA168" i="3" s="1"/>
  <c r="FB168" i="3" s="1"/>
  <c r="FC168" i="3" s="1"/>
  <c r="FD168" i="3" s="1"/>
  <c r="FE168" i="3" s="1"/>
  <c r="FF168" i="3" s="1"/>
  <c r="FG168" i="3" s="1"/>
  <c r="FH168" i="3" s="1"/>
  <c r="FI168" i="3" s="1"/>
  <c r="FJ168" i="3" s="1"/>
  <c r="FK168" i="3" s="1"/>
  <c r="FL168" i="3" s="1"/>
  <c r="FM168" i="3" s="1"/>
  <c r="FN168" i="3" s="1"/>
  <c r="FO168" i="3" s="1"/>
  <c r="FP168" i="3" s="1"/>
  <c r="FQ168" i="3" s="1"/>
  <c r="FR168" i="3" s="1"/>
  <c r="FS168" i="3" s="1"/>
  <c r="FT168" i="3" s="1"/>
  <c r="FU168" i="3" s="1"/>
  <c r="FV168" i="3" s="1"/>
  <c r="FW168" i="3" s="1"/>
  <c r="FX168" i="3" s="1"/>
  <c r="FY168" i="3" s="1"/>
  <c r="FZ168" i="3" s="1"/>
  <c r="GA168" i="3" s="1"/>
  <c r="GB168" i="3" s="1"/>
  <c r="GC168" i="3" s="1"/>
  <c r="GD168" i="3" s="1"/>
  <c r="GE168" i="3" s="1"/>
  <c r="GF168" i="3" s="1"/>
  <c r="GG168" i="3" s="1"/>
  <c r="GH168" i="3" s="1"/>
  <c r="GI168" i="3" s="1"/>
  <c r="GJ168" i="3" s="1"/>
  <c r="GK168" i="3" s="1"/>
  <c r="GL168" i="3" s="1"/>
  <c r="GM168" i="3" s="1"/>
  <c r="GN168" i="3" s="1"/>
  <c r="GO168" i="3" s="1"/>
  <c r="GP168" i="3" s="1"/>
  <c r="GQ168" i="3" s="1"/>
  <c r="GR168" i="3" s="1"/>
  <c r="GS168" i="3" s="1"/>
  <c r="GT168" i="3" s="1"/>
  <c r="GU168" i="3" s="1"/>
  <c r="GV168" i="3" s="1"/>
  <c r="GW168" i="3" s="1"/>
  <c r="GX168" i="3" s="1"/>
  <c r="GY168" i="3" s="1"/>
  <c r="F169" i="3"/>
  <c r="G169" i="3" s="1"/>
  <c r="H169" i="3" s="1"/>
  <c r="I169" i="3" s="1"/>
  <c r="J169" i="3" s="1"/>
  <c r="K169" i="3" s="1"/>
  <c r="L169" i="3" s="1"/>
  <c r="M169" i="3" s="1"/>
  <c r="N169" i="3" s="1"/>
  <c r="O169" i="3" s="1"/>
  <c r="P169" i="3" s="1"/>
  <c r="Q169" i="3" s="1"/>
  <c r="R169" i="3" s="1"/>
  <c r="S169" i="3" s="1"/>
  <c r="T169" i="3" s="1"/>
  <c r="U169" i="3" s="1"/>
  <c r="V169" i="3" s="1"/>
  <c r="W169" i="3" s="1"/>
  <c r="X169" i="3" s="1"/>
  <c r="Y169" i="3" s="1"/>
  <c r="Z169" i="3" s="1"/>
  <c r="AA169" i="3" s="1"/>
  <c r="AB169" i="3" s="1"/>
  <c r="AC169" i="3" s="1"/>
  <c r="AD169" i="3" s="1"/>
  <c r="AE169" i="3" s="1"/>
  <c r="AF169" i="3" s="1"/>
  <c r="AG169" i="3" s="1"/>
  <c r="AH169" i="3" s="1"/>
  <c r="AI169" i="3" s="1"/>
  <c r="AJ169" i="3" s="1"/>
  <c r="AK169" i="3" s="1"/>
  <c r="AL169" i="3" s="1"/>
  <c r="AM169" i="3" s="1"/>
  <c r="AN169" i="3" s="1"/>
  <c r="AO169" i="3" s="1"/>
  <c r="AP169" i="3" s="1"/>
  <c r="AQ169" i="3" s="1"/>
  <c r="AR169" i="3" s="1"/>
  <c r="AS169" i="3" s="1"/>
  <c r="AT169" i="3" s="1"/>
  <c r="AU169" i="3" s="1"/>
  <c r="AV169" i="3" s="1"/>
  <c r="AW169" i="3" s="1"/>
  <c r="AX169" i="3" s="1"/>
  <c r="AY169" i="3" s="1"/>
  <c r="AZ169" i="3" s="1"/>
  <c r="BA169" i="3" s="1"/>
  <c r="BB169" i="3" s="1"/>
  <c r="BC169" i="3" s="1"/>
  <c r="BD169" i="3" s="1"/>
  <c r="BE169" i="3" s="1"/>
  <c r="BF169" i="3" s="1"/>
  <c r="BG169" i="3" s="1"/>
  <c r="BH169" i="3" s="1"/>
  <c r="BI169" i="3" s="1"/>
  <c r="BJ169" i="3" s="1"/>
  <c r="BK169" i="3" s="1"/>
  <c r="BL169" i="3" s="1"/>
  <c r="BM169" i="3" s="1"/>
  <c r="BN169" i="3" s="1"/>
  <c r="BO169" i="3" s="1"/>
  <c r="BP169" i="3" s="1"/>
  <c r="BQ169" i="3" s="1"/>
  <c r="BR169" i="3" s="1"/>
  <c r="BS169" i="3" s="1"/>
  <c r="BT169" i="3" s="1"/>
  <c r="BU169" i="3" s="1"/>
  <c r="BV169" i="3" s="1"/>
  <c r="BW169" i="3" s="1"/>
  <c r="BX169" i="3" s="1"/>
  <c r="BY169" i="3" s="1"/>
  <c r="BZ169" i="3" s="1"/>
  <c r="CA169" i="3" s="1"/>
  <c r="CB169" i="3" s="1"/>
  <c r="CC169" i="3" s="1"/>
  <c r="CD169" i="3" s="1"/>
  <c r="CE169" i="3" s="1"/>
  <c r="CF169" i="3" s="1"/>
  <c r="CG169" i="3" s="1"/>
  <c r="CH169" i="3" s="1"/>
  <c r="CI169" i="3" s="1"/>
  <c r="CJ169" i="3" s="1"/>
  <c r="CK169" i="3" s="1"/>
  <c r="CL169" i="3" s="1"/>
  <c r="CM169" i="3" s="1"/>
  <c r="CN169" i="3" s="1"/>
  <c r="CO169" i="3" s="1"/>
  <c r="CP169" i="3" s="1"/>
  <c r="CQ169" i="3" s="1"/>
  <c r="CR169" i="3" s="1"/>
  <c r="CS169" i="3" s="1"/>
  <c r="CT169" i="3" s="1"/>
  <c r="CU169" i="3" s="1"/>
  <c r="CV169" i="3" s="1"/>
  <c r="CW169" i="3" s="1"/>
  <c r="CX169" i="3" s="1"/>
  <c r="CY169" i="3" s="1"/>
  <c r="CZ169" i="3" s="1"/>
  <c r="DA169" i="3" s="1"/>
  <c r="DB169" i="3" s="1"/>
  <c r="DC169" i="3" s="1"/>
  <c r="DD169" i="3" s="1"/>
  <c r="DE169" i="3" s="1"/>
  <c r="DF169" i="3" s="1"/>
  <c r="DG169" i="3" s="1"/>
  <c r="DH169" i="3" s="1"/>
  <c r="DI169" i="3" s="1"/>
  <c r="DJ169" i="3" s="1"/>
  <c r="DK169" i="3" s="1"/>
  <c r="DL169" i="3" s="1"/>
  <c r="DM169" i="3" s="1"/>
  <c r="DN169" i="3" s="1"/>
  <c r="DO169" i="3" s="1"/>
  <c r="DP169" i="3" s="1"/>
  <c r="DQ169" i="3" s="1"/>
  <c r="DR169" i="3" s="1"/>
  <c r="DS169" i="3" s="1"/>
  <c r="DT169" i="3" s="1"/>
  <c r="DU169" i="3" s="1"/>
  <c r="DV169" i="3" s="1"/>
  <c r="DW169" i="3" s="1"/>
  <c r="DX169" i="3" s="1"/>
  <c r="DY169" i="3" s="1"/>
  <c r="DZ169" i="3" s="1"/>
  <c r="EA169" i="3" s="1"/>
  <c r="EB169" i="3" s="1"/>
  <c r="EC169" i="3" s="1"/>
  <c r="ED169" i="3" s="1"/>
  <c r="EE169" i="3" s="1"/>
  <c r="EF169" i="3" s="1"/>
  <c r="EG169" i="3" s="1"/>
  <c r="EH169" i="3" s="1"/>
  <c r="EI169" i="3" s="1"/>
  <c r="EJ169" i="3" s="1"/>
  <c r="EK169" i="3" s="1"/>
  <c r="EL169" i="3" s="1"/>
  <c r="EM169" i="3" s="1"/>
  <c r="EN169" i="3" s="1"/>
  <c r="EO169" i="3" s="1"/>
  <c r="EP169" i="3" s="1"/>
  <c r="EQ169" i="3" s="1"/>
  <c r="ER169" i="3" s="1"/>
  <c r="ES169" i="3" s="1"/>
  <c r="ET169" i="3" s="1"/>
  <c r="EU169" i="3" s="1"/>
  <c r="EV169" i="3" s="1"/>
  <c r="EW169" i="3" s="1"/>
  <c r="EX169" i="3" s="1"/>
  <c r="EY169" i="3" s="1"/>
  <c r="EZ169" i="3" s="1"/>
  <c r="FA169" i="3" s="1"/>
  <c r="FB169" i="3" s="1"/>
  <c r="FC169" i="3" s="1"/>
  <c r="FD169" i="3" s="1"/>
  <c r="FE169" i="3" s="1"/>
  <c r="FF169" i="3" s="1"/>
  <c r="FG169" i="3" s="1"/>
  <c r="FH169" i="3" s="1"/>
  <c r="FI169" i="3" s="1"/>
  <c r="FJ169" i="3" s="1"/>
  <c r="FK169" i="3" s="1"/>
  <c r="FL169" i="3" s="1"/>
  <c r="FM169" i="3" s="1"/>
  <c r="FN169" i="3" s="1"/>
  <c r="FO169" i="3" s="1"/>
  <c r="FP169" i="3" s="1"/>
  <c r="FQ169" i="3" s="1"/>
  <c r="FR169" i="3" s="1"/>
  <c r="FS169" i="3" s="1"/>
  <c r="FT169" i="3" s="1"/>
  <c r="FU169" i="3" s="1"/>
  <c r="FV169" i="3" s="1"/>
  <c r="FW169" i="3" s="1"/>
  <c r="FX169" i="3" s="1"/>
  <c r="FY169" i="3" s="1"/>
  <c r="FZ169" i="3" s="1"/>
  <c r="GA169" i="3" s="1"/>
  <c r="GB169" i="3" s="1"/>
  <c r="GC169" i="3" s="1"/>
  <c r="GD169" i="3" s="1"/>
  <c r="GE169" i="3" s="1"/>
  <c r="GF169" i="3" s="1"/>
  <c r="GG169" i="3" s="1"/>
  <c r="GH169" i="3" s="1"/>
  <c r="GI169" i="3" s="1"/>
  <c r="GJ169" i="3" s="1"/>
  <c r="GK169" i="3" s="1"/>
  <c r="GL169" i="3" s="1"/>
  <c r="GM169" i="3" s="1"/>
  <c r="GN169" i="3" s="1"/>
  <c r="GO169" i="3" s="1"/>
  <c r="GP169" i="3" s="1"/>
  <c r="GQ169" i="3" s="1"/>
  <c r="GR169" i="3" s="1"/>
  <c r="GS169" i="3" s="1"/>
  <c r="GT169" i="3" s="1"/>
  <c r="GU169" i="3" s="1"/>
  <c r="GV169" i="3" s="1"/>
  <c r="GW169" i="3" s="1"/>
  <c r="GX169" i="3" s="1"/>
  <c r="GY169" i="3" s="1"/>
  <c r="F171" i="3"/>
  <c r="G171" i="3" s="1"/>
  <c r="H171" i="3" s="1"/>
  <c r="I171" i="3" s="1"/>
  <c r="J171" i="3" s="1"/>
  <c r="K171" i="3" s="1"/>
  <c r="L171" i="3" s="1"/>
  <c r="M171" i="3" s="1"/>
  <c r="N171" i="3" s="1"/>
  <c r="O171" i="3" s="1"/>
  <c r="P171" i="3" s="1"/>
  <c r="Q171" i="3" s="1"/>
  <c r="R171" i="3" s="1"/>
  <c r="S171" i="3" s="1"/>
  <c r="T171" i="3" s="1"/>
  <c r="U171" i="3" s="1"/>
  <c r="V171" i="3" s="1"/>
  <c r="W171" i="3" s="1"/>
  <c r="X171" i="3" s="1"/>
  <c r="Y171" i="3" s="1"/>
  <c r="Z171" i="3" s="1"/>
  <c r="AA171" i="3" s="1"/>
  <c r="AB171" i="3" s="1"/>
  <c r="AC171" i="3" s="1"/>
  <c r="AD171" i="3" s="1"/>
  <c r="AE171" i="3" s="1"/>
  <c r="AF171" i="3" s="1"/>
  <c r="AG171" i="3" s="1"/>
  <c r="AH171" i="3" s="1"/>
  <c r="AI171" i="3" s="1"/>
  <c r="AJ171" i="3" s="1"/>
  <c r="AK171" i="3" s="1"/>
  <c r="AL171" i="3" s="1"/>
  <c r="AM171" i="3" s="1"/>
  <c r="AN171" i="3" s="1"/>
  <c r="AO171" i="3" s="1"/>
  <c r="AP171" i="3" s="1"/>
  <c r="AQ171" i="3" s="1"/>
  <c r="AR171" i="3" s="1"/>
  <c r="AS171" i="3" s="1"/>
  <c r="AT171" i="3" s="1"/>
  <c r="AU171" i="3" s="1"/>
  <c r="AV171" i="3" s="1"/>
  <c r="AW171" i="3" s="1"/>
  <c r="AX171" i="3" s="1"/>
  <c r="AY171" i="3" s="1"/>
  <c r="AZ171" i="3" s="1"/>
  <c r="BA171" i="3" s="1"/>
  <c r="BB171" i="3" s="1"/>
  <c r="BC171" i="3" s="1"/>
  <c r="BD171" i="3" s="1"/>
  <c r="BE171" i="3" s="1"/>
  <c r="BF171" i="3" s="1"/>
  <c r="BG171" i="3" s="1"/>
  <c r="BH171" i="3" s="1"/>
  <c r="BI171" i="3" s="1"/>
  <c r="BJ171" i="3" s="1"/>
  <c r="BK171" i="3" s="1"/>
  <c r="BL171" i="3" s="1"/>
  <c r="BM171" i="3" s="1"/>
  <c r="BN171" i="3" s="1"/>
  <c r="BO171" i="3" s="1"/>
  <c r="BP171" i="3" s="1"/>
  <c r="BQ171" i="3" s="1"/>
  <c r="BR171" i="3" s="1"/>
  <c r="BS171" i="3" s="1"/>
  <c r="BT171" i="3" s="1"/>
  <c r="BU171" i="3" s="1"/>
  <c r="BV171" i="3" s="1"/>
  <c r="BW171" i="3" s="1"/>
  <c r="BX171" i="3" s="1"/>
  <c r="BY171" i="3" s="1"/>
  <c r="BZ171" i="3" s="1"/>
  <c r="CA171" i="3" s="1"/>
  <c r="CB171" i="3" s="1"/>
  <c r="CC171" i="3" s="1"/>
  <c r="CD171" i="3" s="1"/>
  <c r="CE171" i="3" s="1"/>
  <c r="CF171" i="3" s="1"/>
  <c r="CG171" i="3" s="1"/>
  <c r="CH171" i="3" s="1"/>
  <c r="CI171" i="3" s="1"/>
  <c r="CJ171" i="3" s="1"/>
  <c r="CK171" i="3" s="1"/>
  <c r="CL171" i="3" s="1"/>
  <c r="CM171" i="3" s="1"/>
  <c r="CN171" i="3" s="1"/>
  <c r="CO171" i="3" s="1"/>
  <c r="CP171" i="3" s="1"/>
  <c r="CQ171" i="3" s="1"/>
  <c r="CR171" i="3" s="1"/>
  <c r="CS171" i="3" s="1"/>
  <c r="CT171" i="3" s="1"/>
  <c r="CU171" i="3" s="1"/>
  <c r="CV171" i="3" s="1"/>
  <c r="CW171" i="3" s="1"/>
  <c r="CX171" i="3" s="1"/>
  <c r="CY171" i="3" s="1"/>
  <c r="CZ171" i="3" s="1"/>
  <c r="DA171" i="3" s="1"/>
  <c r="DB171" i="3" s="1"/>
  <c r="DC171" i="3" s="1"/>
  <c r="DD171" i="3" s="1"/>
  <c r="DE171" i="3" s="1"/>
  <c r="DF171" i="3" s="1"/>
  <c r="DG171" i="3" s="1"/>
  <c r="DH171" i="3" s="1"/>
  <c r="DI171" i="3" s="1"/>
  <c r="DJ171" i="3" s="1"/>
  <c r="DK171" i="3" s="1"/>
  <c r="DL171" i="3" s="1"/>
  <c r="DM171" i="3" s="1"/>
  <c r="DN171" i="3" s="1"/>
  <c r="DO171" i="3" s="1"/>
  <c r="DP171" i="3" s="1"/>
  <c r="DQ171" i="3" s="1"/>
  <c r="DR171" i="3" s="1"/>
  <c r="DS171" i="3" s="1"/>
  <c r="DT171" i="3" s="1"/>
  <c r="DU171" i="3" s="1"/>
  <c r="DV171" i="3" s="1"/>
  <c r="DW171" i="3" s="1"/>
  <c r="DX171" i="3" s="1"/>
  <c r="DY171" i="3" s="1"/>
  <c r="DZ171" i="3" s="1"/>
  <c r="EA171" i="3" s="1"/>
  <c r="EB171" i="3" s="1"/>
  <c r="EC171" i="3" s="1"/>
  <c r="ED171" i="3" s="1"/>
  <c r="EE171" i="3" s="1"/>
  <c r="EF171" i="3" s="1"/>
  <c r="EG171" i="3" s="1"/>
  <c r="EH171" i="3" s="1"/>
  <c r="EI171" i="3" s="1"/>
  <c r="EJ171" i="3" s="1"/>
  <c r="EK171" i="3" s="1"/>
  <c r="EL171" i="3" s="1"/>
  <c r="EM171" i="3" s="1"/>
  <c r="EN171" i="3" s="1"/>
  <c r="EO171" i="3" s="1"/>
  <c r="EP171" i="3" s="1"/>
  <c r="EQ171" i="3" s="1"/>
  <c r="ER171" i="3" s="1"/>
  <c r="ES171" i="3" s="1"/>
  <c r="ET171" i="3" s="1"/>
  <c r="EU171" i="3" s="1"/>
  <c r="EV171" i="3" s="1"/>
  <c r="EW171" i="3" s="1"/>
  <c r="EX171" i="3" s="1"/>
  <c r="EY171" i="3" s="1"/>
  <c r="EZ171" i="3" s="1"/>
  <c r="FA171" i="3" s="1"/>
  <c r="FB171" i="3" s="1"/>
  <c r="FC171" i="3" s="1"/>
  <c r="FD171" i="3" s="1"/>
  <c r="FE171" i="3" s="1"/>
  <c r="FF171" i="3" s="1"/>
  <c r="FG171" i="3" s="1"/>
  <c r="FH171" i="3" s="1"/>
  <c r="FI171" i="3" s="1"/>
  <c r="FJ171" i="3" s="1"/>
  <c r="FK171" i="3" s="1"/>
  <c r="FL171" i="3" s="1"/>
  <c r="FM171" i="3" s="1"/>
  <c r="FN171" i="3" s="1"/>
  <c r="FO171" i="3" s="1"/>
  <c r="FP171" i="3" s="1"/>
  <c r="FQ171" i="3" s="1"/>
  <c r="FR171" i="3" s="1"/>
  <c r="FS171" i="3" s="1"/>
  <c r="FT171" i="3" s="1"/>
  <c r="FU171" i="3" s="1"/>
  <c r="FV171" i="3" s="1"/>
  <c r="FW171" i="3" s="1"/>
  <c r="FX171" i="3" s="1"/>
  <c r="FY171" i="3" s="1"/>
  <c r="FZ171" i="3" s="1"/>
  <c r="GA171" i="3" s="1"/>
  <c r="GB171" i="3" s="1"/>
  <c r="GC171" i="3" s="1"/>
  <c r="GD171" i="3" s="1"/>
  <c r="GE171" i="3" s="1"/>
  <c r="GF171" i="3" s="1"/>
  <c r="GG171" i="3" s="1"/>
  <c r="GH171" i="3" s="1"/>
  <c r="GI171" i="3" s="1"/>
  <c r="GJ171" i="3" s="1"/>
  <c r="GK171" i="3" s="1"/>
  <c r="GL171" i="3" s="1"/>
  <c r="GM171" i="3" s="1"/>
  <c r="GN171" i="3" s="1"/>
  <c r="GO171" i="3" s="1"/>
  <c r="GP171" i="3" s="1"/>
  <c r="GQ171" i="3" s="1"/>
  <c r="GR171" i="3" s="1"/>
  <c r="GS171" i="3" s="1"/>
  <c r="GT171" i="3" s="1"/>
  <c r="GU171" i="3" s="1"/>
  <c r="GV171" i="3" s="1"/>
  <c r="GW171" i="3" s="1"/>
  <c r="GX171" i="3" s="1"/>
  <c r="GY171" i="3" s="1"/>
  <c r="F164" i="3"/>
  <c r="G164" i="3" s="1"/>
  <c r="H164" i="3" s="1"/>
  <c r="I164" i="3" s="1"/>
  <c r="J164" i="3" s="1"/>
  <c r="K164" i="3" s="1"/>
  <c r="L164" i="3" s="1"/>
  <c r="M164" i="3" s="1"/>
  <c r="N164" i="3" s="1"/>
  <c r="O164" i="3" s="1"/>
  <c r="P164" i="3" s="1"/>
  <c r="Q164" i="3" s="1"/>
  <c r="R164" i="3" s="1"/>
  <c r="S164" i="3" s="1"/>
  <c r="T164" i="3" s="1"/>
  <c r="U164" i="3" s="1"/>
  <c r="V164" i="3" s="1"/>
  <c r="W164" i="3" s="1"/>
  <c r="X164" i="3" s="1"/>
  <c r="Y164" i="3" s="1"/>
  <c r="Z164" i="3" s="1"/>
  <c r="AA164" i="3" s="1"/>
  <c r="AB164" i="3" s="1"/>
  <c r="AC164" i="3" s="1"/>
  <c r="AD164" i="3" s="1"/>
  <c r="AE164" i="3" s="1"/>
  <c r="AF164" i="3" s="1"/>
  <c r="AG164" i="3" s="1"/>
  <c r="AH164" i="3" s="1"/>
  <c r="AI164" i="3" s="1"/>
  <c r="AJ164" i="3" s="1"/>
  <c r="AK164" i="3" s="1"/>
  <c r="AL164" i="3" s="1"/>
  <c r="AM164" i="3" s="1"/>
  <c r="AN164" i="3" s="1"/>
  <c r="AO164" i="3" s="1"/>
  <c r="AP164" i="3" s="1"/>
  <c r="AQ164" i="3" s="1"/>
  <c r="AR164" i="3" s="1"/>
  <c r="AS164" i="3" s="1"/>
  <c r="AT164" i="3" s="1"/>
  <c r="AU164" i="3" s="1"/>
  <c r="AV164" i="3" s="1"/>
  <c r="AW164" i="3" s="1"/>
  <c r="AX164" i="3" s="1"/>
  <c r="AY164" i="3" s="1"/>
  <c r="AZ164" i="3" s="1"/>
  <c r="BA164" i="3" s="1"/>
  <c r="BB164" i="3" s="1"/>
  <c r="BC164" i="3" s="1"/>
  <c r="BD164" i="3" s="1"/>
  <c r="BE164" i="3" s="1"/>
  <c r="BF164" i="3" s="1"/>
  <c r="BG164" i="3" s="1"/>
  <c r="BH164" i="3" s="1"/>
  <c r="BI164" i="3" s="1"/>
  <c r="BJ164" i="3" s="1"/>
  <c r="BK164" i="3" s="1"/>
  <c r="BL164" i="3" s="1"/>
  <c r="BM164" i="3" s="1"/>
  <c r="BN164" i="3" s="1"/>
  <c r="BO164" i="3" s="1"/>
  <c r="BP164" i="3" s="1"/>
  <c r="BQ164" i="3" s="1"/>
  <c r="BR164" i="3" s="1"/>
  <c r="BS164" i="3" s="1"/>
  <c r="BT164" i="3" s="1"/>
  <c r="BU164" i="3" s="1"/>
  <c r="BV164" i="3" s="1"/>
  <c r="BW164" i="3" s="1"/>
  <c r="BX164" i="3" s="1"/>
  <c r="BY164" i="3" s="1"/>
  <c r="BZ164" i="3" s="1"/>
  <c r="CA164" i="3" s="1"/>
  <c r="CB164" i="3" s="1"/>
  <c r="CC164" i="3" s="1"/>
  <c r="CD164" i="3" s="1"/>
  <c r="CE164" i="3" s="1"/>
  <c r="CF164" i="3" s="1"/>
  <c r="CG164" i="3" s="1"/>
  <c r="CH164" i="3" s="1"/>
  <c r="CI164" i="3" s="1"/>
  <c r="CJ164" i="3" s="1"/>
  <c r="CK164" i="3" s="1"/>
  <c r="CL164" i="3" s="1"/>
  <c r="CM164" i="3" s="1"/>
  <c r="CN164" i="3" s="1"/>
  <c r="CO164" i="3" s="1"/>
  <c r="CP164" i="3" s="1"/>
  <c r="CQ164" i="3" s="1"/>
  <c r="CR164" i="3" s="1"/>
  <c r="CS164" i="3" s="1"/>
  <c r="CT164" i="3" s="1"/>
  <c r="CU164" i="3" s="1"/>
  <c r="CV164" i="3" s="1"/>
  <c r="CW164" i="3" s="1"/>
  <c r="CX164" i="3" s="1"/>
  <c r="CY164" i="3" s="1"/>
  <c r="CZ164" i="3" s="1"/>
  <c r="DA164" i="3" s="1"/>
  <c r="DB164" i="3" s="1"/>
  <c r="DC164" i="3" s="1"/>
  <c r="DD164" i="3" s="1"/>
  <c r="DE164" i="3" s="1"/>
  <c r="DF164" i="3" s="1"/>
  <c r="DG164" i="3" s="1"/>
  <c r="DH164" i="3" s="1"/>
  <c r="DI164" i="3" s="1"/>
  <c r="DJ164" i="3" s="1"/>
  <c r="DK164" i="3" s="1"/>
  <c r="DL164" i="3" s="1"/>
  <c r="DM164" i="3" s="1"/>
  <c r="DN164" i="3" s="1"/>
  <c r="DO164" i="3" s="1"/>
  <c r="DP164" i="3" s="1"/>
  <c r="DQ164" i="3" s="1"/>
  <c r="DR164" i="3" s="1"/>
  <c r="DS164" i="3" s="1"/>
  <c r="DT164" i="3" s="1"/>
  <c r="DU164" i="3" s="1"/>
  <c r="DV164" i="3" s="1"/>
  <c r="DW164" i="3" s="1"/>
  <c r="DX164" i="3" s="1"/>
  <c r="DY164" i="3" s="1"/>
  <c r="DZ164" i="3" s="1"/>
  <c r="EA164" i="3" s="1"/>
  <c r="EB164" i="3" s="1"/>
  <c r="EC164" i="3" s="1"/>
  <c r="ED164" i="3" s="1"/>
  <c r="EE164" i="3" s="1"/>
  <c r="EF164" i="3" s="1"/>
  <c r="EG164" i="3" s="1"/>
  <c r="EH164" i="3" s="1"/>
  <c r="EI164" i="3" s="1"/>
  <c r="EJ164" i="3" s="1"/>
  <c r="EK164" i="3" s="1"/>
  <c r="EL164" i="3" s="1"/>
  <c r="EM164" i="3" s="1"/>
  <c r="EN164" i="3" s="1"/>
  <c r="EO164" i="3" s="1"/>
  <c r="EP164" i="3" s="1"/>
  <c r="EQ164" i="3" s="1"/>
  <c r="ER164" i="3" s="1"/>
  <c r="ES164" i="3" s="1"/>
  <c r="ET164" i="3" s="1"/>
  <c r="EU164" i="3" s="1"/>
  <c r="EV164" i="3" s="1"/>
  <c r="EW164" i="3" s="1"/>
  <c r="EX164" i="3" s="1"/>
  <c r="EY164" i="3" s="1"/>
  <c r="EZ164" i="3" s="1"/>
  <c r="FA164" i="3" s="1"/>
  <c r="FB164" i="3" s="1"/>
  <c r="FC164" i="3" s="1"/>
  <c r="FD164" i="3" s="1"/>
  <c r="FE164" i="3" s="1"/>
  <c r="FF164" i="3" s="1"/>
  <c r="FG164" i="3" s="1"/>
  <c r="FH164" i="3" s="1"/>
  <c r="FI164" i="3" s="1"/>
  <c r="FJ164" i="3" s="1"/>
  <c r="FK164" i="3" s="1"/>
  <c r="FL164" i="3" s="1"/>
  <c r="FM164" i="3" s="1"/>
  <c r="FN164" i="3" s="1"/>
  <c r="FO164" i="3" s="1"/>
  <c r="FP164" i="3" s="1"/>
  <c r="FQ164" i="3" s="1"/>
  <c r="FR164" i="3" s="1"/>
  <c r="FS164" i="3" s="1"/>
  <c r="FT164" i="3" s="1"/>
  <c r="FU164" i="3" s="1"/>
  <c r="FV164" i="3" s="1"/>
  <c r="FW164" i="3" s="1"/>
  <c r="FX164" i="3" s="1"/>
  <c r="FY164" i="3" s="1"/>
  <c r="FZ164" i="3" s="1"/>
  <c r="GA164" i="3" s="1"/>
  <c r="GB164" i="3" s="1"/>
  <c r="GC164" i="3" s="1"/>
  <c r="GD164" i="3" s="1"/>
  <c r="GE164" i="3" s="1"/>
  <c r="GF164" i="3" s="1"/>
  <c r="GG164" i="3" s="1"/>
  <c r="GH164" i="3" s="1"/>
  <c r="GI164" i="3" s="1"/>
  <c r="GJ164" i="3" s="1"/>
  <c r="GK164" i="3" s="1"/>
  <c r="GL164" i="3" s="1"/>
  <c r="GM164" i="3" s="1"/>
  <c r="GN164" i="3" s="1"/>
  <c r="GO164" i="3" s="1"/>
  <c r="GP164" i="3" s="1"/>
  <c r="GQ164" i="3" s="1"/>
  <c r="GR164" i="3" s="1"/>
  <c r="GS164" i="3" s="1"/>
  <c r="GT164" i="3" s="1"/>
  <c r="GU164" i="3" s="1"/>
  <c r="GV164" i="3" s="1"/>
  <c r="GW164" i="3" s="1"/>
  <c r="GX164" i="3" s="1"/>
  <c r="GY164" i="3" s="1"/>
  <c r="F173" i="3"/>
  <c r="G173" i="3" s="1"/>
  <c r="H173" i="3" s="1"/>
  <c r="I173" i="3" s="1"/>
  <c r="J173" i="3" s="1"/>
  <c r="K173" i="3" s="1"/>
  <c r="L173" i="3" s="1"/>
  <c r="M173" i="3" s="1"/>
  <c r="N173" i="3" s="1"/>
  <c r="O173" i="3" s="1"/>
  <c r="P173" i="3" s="1"/>
  <c r="Q173" i="3" s="1"/>
  <c r="R173" i="3" s="1"/>
  <c r="S173" i="3" s="1"/>
  <c r="T173" i="3" s="1"/>
  <c r="U173" i="3" s="1"/>
  <c r="V173" i="3" s="1"/>
  <c r="W173" i="3" s="1"/>
  <c r="X173" i="3" s="1"/>
  <c r="Y173" i="3" s="1"/>
  <c r="Z173" i="3" s="1"/>
  <c r="AA173" i="3" s="1"/>
  <c r="AB173" i="3" s="1"/>
  <c r="AC173" i="3" s="1"/>
  <c r="AD173" i="3" s="1"/>
  <c r="AE173" i="3" s="1"/>
  <c r="AF173" i="3" s="1"/>
  <c r="AG173" i="3" s="1"/>
  <c r="AH173" i="3" s="1"/>
  <c r="AI173" i="3" s="1"/>
  <c r="AJ173" i="3" s="1"/>
  <c r="AK173" i="3" s="1"/>
  <c r="AL173" i="3" s="1"/>
  <c r="AM173" i="3" s="1"/>
  <c r="AN173" i="3" s="1"/>
  <c r="AO173" i="3" s="1"/>
  <c r="AP173" i="3" s="1"/>
  <c r="AQ173" i="3" s="1"/>
  <c r="AR173" i="3" s="1"/>
  <c r="AS173" i="3" s="1"/>
  <c r="AT173" i="3" s="1"/>
  <c r="AU173" i="3" s="1"/>
  <c r="AV173" i="3" s="1"/>
  <c r="AW173" i="3" s="1"/>
  <c r="AX173" i="3" s="1"/>
  <c r="AY173" i="3" s="1"/>
  <c r="AZ173" i="3" s="1"/>
  <c r="BA173" i="3" s="1"/>
  <c r="BB173" i="3" s="1"/>
  <c r="BC173" i="3" s="1"/>
  <c r="BD173" i="3" s="1"/>
  <c r="BE173" i="3" s="1"/>
  <c r="BF173" i="3" s="1"/>
  <c r="BG173" i="3" s="1"/>
  <c r="BH173" i="3" s="1"/>
  <c r="BI173" i="3" s="1"/>
  <c r="BJ173" i="3" s="1"/>
  <c r="BK173" i="3" s="1"/>
  <c r="BL173" i="3" s="1"/>
  <c r="BM173" i="3" s="1"/>
  <c r="BN173" i="3" s="1"/>
  <c r="BO173" i="3" s="1"/>
  <c r="BP173" i="3" s="1"/>
  <c r="BQ173" i="3" s="1"/>
  <c r="BR173" i="3" s="1"/>
  <c r="BS173" i="3" s="1"/>
  <c r="BT173" i="3" s="1"/>
  <c r="BU173" i="3" s="1"/>
  <c r="BV173" i="3" s="1"/>
  <c r="BW173" i="3" s="1"/>
  <c r="BX173" i="3" s="1"/>
  <c r="BY173" i="3" s="1"/>
  <c r="BZ173" i="3" s="1"/>
  <c r="CA173" i="3" s="1"/>
  <c r="CB173" i="3" s="1"/>
  <c r="CC173" i="3" s="1"/>
  <c r="CD173" i="3" s="1"/>
  <c r="CE173" i="3" s="1"/>
  <c r="CF173" i="3" s="1"/>
  <c r="CG173" i="3" s="1"/>
  <c r="CH173" i="3" s="1"/>
  <c r="CI173" i="3" s="1"/>
  <c r="CJ173" i="3" s="1"/>
  <c r="CK173" i="3" s="1"/>
  <c r="CL173" i="3" s="1"/>
  <c r="CM173" i="3" s="1"/>
  <c r="CN173" i="3" s="1"/>
  <c r="CO173" i="3" s="1"/>
  <c r="CP173" i="3" s="1"/>
  <c r="CQ173" i="3" s="1"/>
  <c r="CR173" i="3" s="1"/>
  <c r="CS173" i="3" s="1"/>
  <c r="CT173" i="3" s="1"/>
  <c r="CU173" i="3" s="1"/>
  <c r="CV173" i="3" s="1"/>
  <c r="CW173" i="3" s="1"/>
  <c r="CX173" i="3" s="1"/>
  <c r="CY173" i="3" s="1"/>
  <c r="CZ173" i="3" s="1"/>
  <c r="DA173" i="3" s="1"/>
  <c r="DB173" i="3" s="1"/>
  <c r="DC173" i="3" s="1"/>
  <c r="DD173" i="3" s="1"/>
  <c r="DE173" i="3" s="1"/>
  <c r="DF173" i="3" s="1"/>
  <c r="DG173" i="3" s="1"/>
  <c r="DH173" i="3" s="1"/>
  <c r="DI173" i="3" s="1"/>
  <c r="DJ173" i="3" s="1"/>
  <c r="DK173" i="3" s="1"/>
  <c r="DL173" i="3" s="1"/>
  <c r="DM173" i="3" s="1"/>
  <c r="DN173" i="3" s="1"/>
  <c r="DO173" i="3" s="1"/>
  <c r="DP173" i="3" s="1"/>
  <c r="DQ173" i="3" s="1"/>
  <c r="DR173" i="3" s="1"/>
  <c r="DS173" i="3" s="1"/>
  <c r="DT173" i="3" s="1"/>
  <c r="DU173" i="3" s="1"/>
  <c r="DV173" i="3" s="1"/>
  <c r="DW173" i="3" s="1"/>
  <c r="DX173" i="3" s="1"/>
  <c r="DY173" i="3" s="1"/>
  <c r="DZ173" i="3" s="1"/>
  <c r="EA173" i="3" s="1"/>
  <c r="EB173" i="3" s="1"/>
  <c r="EC173" i="3" s="1"/>
  <c r="ED173" i="3" s="1"/>
  <c r="EE173" i="3" s="1"/>
  <c r="EF173" i="3" s="1"/>
  <c r="EG173" i="3" s="1"/>
  <c r="EH173" i="3" s="1"/>
  <c r="EI173" i="3" s="1"/>
  <c r="EJ173" i="3" s="1"/>
  <c r="EK173" i="3" s="1"/>
  <c r="EL173" i="3" s="1"/>
  <c r="EM173" i="3" s="1"/>
  <c r="EN173" i="3" s="1"/>
  <c r="EO173" i="3" s="1"/>
  <c r="EP173" i="3" s="1"/>
  <c r="EQ173" i="3" s="1"/>
  <c r="ER173" i="3" s="1"/>
  <c r="ES173" i="3" s="1"/>
  <c r="ET173" i="3" s="1"/>
  <c r="EU173" i="3" s="1"/>
  <c r="EV173" i="3" s="1"/>
  <c r="EW173" i="3" s="1"/>
  <c r="EX173" i="3" s="1"/>
  <c r="EY173" i="3" s="1"/>
  <c r="EZ173" i="3" s="1"/>
  <c r="FA173" i="3" s="1"/>
  <c r="FB173" i="3" s="1"/>
  <c r="FC173" i="3" s="1"/>
  <c r="FD173" i="3" s="1"/>
  <c r="FE173" i="3" s="1"/>
  <c r="FF173" i="3" s="1"/>
  <c r="FG173" i="3" s="1"/>
  <c r="FH173" i="3" s="1"/>
  <c r="FI173" i="3" s="1"/>
  <c r="FJ173" i="3" s="1"/>
  <c r="FK173" i="3" s="1"/>
  <c r="FL173" i="3" s="1"/>
  <c r="FM173" i="3" s="1"/>
  <c r="FN173" i="3" s="1"/>
  <c r="FO173" i="3" s="1"/>
  <c r="FP173" i="3" s="1"/>
  <c r="FQ173" i="3" s="1"/>
  <c r="FR173" i="3" s="1"/>
  <c r="FS173" i="3" s="1"/>
  <c r="FT173" i="3" s="1"/>
  <c r="FU173" i="3" s="1"/>
  <c r="FV173" i="3" s="1"/>
  <c r="FW173" i="3" s="1"/>
  <c r="FX173" i="3" s="1"/>
  <c r="FY173" i="3" s="1"/>
  <c r="FZ173" i="3" s="1"/>
  <c r="GA173" i="3" s="1"/>
  <c r="GB173" i="3" s="1"/>
  <c r="GC173" i="3" s="1"/>
  <c r="GD173" i="3" s="1"/>
  <c r="GE173" i="3" s="1"/>
  <c r="GF173" i="3" s="1"/>
  <c r="GG173" i="3" s="1"/>
  <c r="GH173" i="3" s="1"/>
  <c r="GI173" i="3" s="1"/>
  <c r="GJ173" i="3" s="1"/>
  <c r="GK173" i="3" s="1"/>
  <c r="GL173" i="3" s="1"/>
  <c r="GM173" i="3" s="1"/>
  <c r="GN173" i="3" s="1"/>
  <c r="GO173" i="3" s="1"/>
  <c r="GP173" i="3" s="1"/>
  <c r="GQ173" i="3" s="1"/>
  <c r="GR173" i="3" s="1"/>
  <c r="GS173" i="3" s="1"/>
  <c r="GT173" i="3" s="1"/>
  <c r="GU173" i="3" s="1"/>
  <c r="GV173" i="3" s="1"/>
  <c r="GW173" i="3" s="1"/>
  <c r="GX173" i="3" s="1"/>
  <c r="GY173" i="3" s="1"/>
  <c r="F148" i="3"/>
  <c r="G148" i="3" s="1"/>
  <c r="H148" i="3" s="1"/>
  <c r="I148" i="3" s="1"/>
  <c r="J148" i="3" s="1"/>
  <c r="K148" i="3" s="1"/>
  <c r="L148" i="3" s="1"/>
  <c r="M148" i="3" s="1"/>
  <c r="N148" i="3" s="1"/>
  <c r="O148" i="3" s="1"/>
  <c r="P148" i="3" s="1"/>
  <c r="Q148" i="3" s="1"/>
  <c r="R148" i="3" s="1"/>
  <c r="S148" i="3" s="1"/>
  <c r="T148" i="3" s="1"/>
  <c r="U148" i="3" s="1"/>
  <c r="V148" i="3" s="1"/>
  <c r="W148" i="3" s="1"/>
  <c r="X148" i="3" s="1"/>
  <c r="Y148" i="3" s="1"/>
  <c r="Z148" i="3" s="1"/>
  <c r="AA148" i="3" s="1"/>
  <c r="AB148" i="3" s="1"/>
  <c r="AC148" i="3" s="1"/>
  <c r="AD148" i="3" s="1"/>
  <c r="AE148" i="3" s="1"/>
  <c r="AF148" i="3" s="1"/>
  <c r="AG148" i="3" s="1"/>
  <c r="AH148" i="3" s="1"/>
  <c r="AI148" i="3" s="1"/>
  <c r="AJ148" i="3" s="1"/>
  <c r="AK148" i="3" s="1"/>
  <c r="AL148" i="3" s="1"/>
  <c r="AM148" i="3" s="1"/>
  <c r="AN148" i="3" s="1"/>
  <c r="AO148" i="3" s="1"/>
  <c r="AP148" i="3" s="1"/>
  <c r="AQ148" i="3" s="1"/>
  <c r="AR148" i="3" s="1"/>
  <c r="AS148" i="3" s="1"/>
  <c r="AT148" i="3" s="1"/>
  <c r="AU148" i="3" s="1"/>
  <c r="AV148" i="3" s="1"/>
  <c r="AW148" i="3" s="1"/>
  <c r="AX148" i="3" s="1"/>
  <c r="AY148" i="3" s="1"/>
  <c r="AZ148" i="3" s="1"/>
  <c r="BA148" i="3" s="1"/>
  <c r="BB148" i="3" s="1"/>
  <c r="BC148" i="3" s="1"/>
  <c r="BD148" i="3" s="1"/>
  <c r="BE148" i="3" s="1"/>
  <c r="BF148" i="3" s="1"/>
  <c r="BG148" i="3" s="1"/>
  <c r="BH148" i="3" s="1"/>
  <c r="BI148" i="3" s="1"/>
  <c r="BJ148" i="3" s="1"/>
  <c r="BK148" i="3" s="1"/>
  <c r="BL148" i="3" s="1"/>
  <c r="BM148" i="3" s="1"/>
  <c r="BN148" i="3" s="1"/>
  <c r="BO148" i="3" s="1"/>
  <c r="BP148" i="3" s="1"/>
  <c r="BQ148" i="3" s="1"/>
  <c r="BR148" i="3" s="1"/>
  <c r="BS148" i="3" s="1"/>
  <c r="BT148" i="3" s="1"/>
  <c r="BU148" i="3" s="1"/>
  <c r="BV148" i="3" s="1"/>
  <c r="BW148" i="3" s="1"/>
  <c r="BX148" i="3" s="1"/>
  <c r="BY148" i="3" s="1"/>
  <c r="BZ148" i="3" s="1"/>
  <c r="CA148" i="3" s="1"/>
  <c r="CB148" i="3" s="1"/>
  <c r="CC148" i="3" s="1"/>
  <c r="CD148" i="3" s="1"/>
  <c r="CE148" i="3" s="1"/>
  <c r="CF148" i="3" s="1"/>
  <c r="CG148" i="3" s="1"/>
  <c r="CH148" i="3" s="1"/>
  <c r="CI148" i="3" s="1"/>
  <c r="CJ148" i="3" s="1"/>
  <c r="CK148" i="3" s="1"/>
  <c r="CL148" i="3" s="1"/>
  <c r="CM148" i="3" s="1"/>
  <c r="CN148" i="3" s="1"/>
  <c r="CO148" i="3" s="1"/>
  <c r="CP148" i="3" s="1"/>
  <c r="CQ148" i="3" s="1"/>
  <c r="CR148" i="3" s="1"/>
  <c r="CS148" i="3" s="1"/>
  <c r="CT148" i="3" s="1"/>
  <c r="CU148" i="3" s="1"/>
  <c r="CV148" i="3" s="1"/>
  <c r="CW148" i="3" s="1"/>
  <c r="CX148" i="3" s="1"/>
  <c r="CY148" i="3" s="1"/>
  <c r="CZ148" i="3" s="1"/>
  <c r="DA148" i="3" s="1"/>
  <c r="DB148" i="3" s="1"/>
  <c r="DC148" i="3" s="1"/>
  <c r="DD148" i="3" s="1"/>
  <c r="DE148" i="3" s="1"/>
  <c r="DF148" i="3" s="1"/>
  <c r="DG148" i="3" s="1"/>
  <c r="DH148" i="3" s="1"/>
  <c r="DI148" i="3" s="1"/>
  <c r="DJ148" i="3" s="1"/>
  <c r="DK148" i="3" s="1"/>
  <c r="DL148" i="3" s="1"/>
  <c r="DM148" i="3" s="1"/>
  <c r="DN148" i="3" s="1"/>
  <c r="DO148" i="3" s="1"/>
  <c r="DP148" i="3" s="1"/>
  <c r="DQ148" i="3" s="1"/>
  <c r="DR148" i="3" s="1"/>
  <c r="DS148" i="3" s="1"/>
  <c r="DT148" i="3" s="1"/>
  <c r="DU148" i="3" s="1"/>
  <c r="DV148" i="3" s="1"/>
  <c r="DW148" i="3" s="1"/>
  <c r="DX148" i="3" s="1"/>
  <c r="DY148" i="3" s="1"/>
  <c r="DZ148" i="3" s="1"/>
  <c r="EA148" i="3" s="1"/>
  <c r="EB148" i="3" s="1"/>
  <c r="EC148" i="3" s="1"/>
  <c r="ED148" i="3" s="1"/>
  <c r="EE148" i="3" s="1"/>
  <c r="EF148" i="3" s="1"/>
  <c r="EG148" i="3" s="1"/>
  <c r="EH148" i="3" s="1"/>
  <c r="EI148" i="3" s="1"/>
  <c r="EJ148" i="3" s="1"/>
  <c r="EK148" i="3" s="1"/>
  <c r="EL148" i="3" s="1"/>
  <c r="EM148" i="3" s="1"/>
  <c r="EN148" i="3" s="1"/>
  <c r="EO148" i="3" s="1"/>
  <c r="EP148" i="3" s="1"/>
  <c r="EQ148" i="3" s="1"/>
  <c r="ER148" i="3" s="1"/>
  <c r="ES148" i="3" s="1"/>
  <c r="ET148" i="3" s="1"/>
  <c r="EU148" i="3" s="1"/>
  <c r="EV148" i="3" s="1"/>
  <c r="EW148" i="3" s="1"/>
  <c r="EX148" i="3" s="1"/>
  <c r="EY148" i="3" s="1"/>
  <c r="EZ148" i="3" s="1"/>
  <c r="FA148" i="3" s="1"/>
  <c r="FB148" i="3" s="1"/>
  <c r="FC148" i="3" s="1"/>
  <c r="FD148" i="3" s="1"/>
  <c r="FE148" i="3" s="1"/>
  <c r="FF148" i="3" s="1"/>
  <c r="FG148" i="3" s="1"/>
  <c r="FH148" i="3" s="1"/>
  <c r="FI148" i="3" s="1"/>
  <c r="FJ148" i="3" s="1"/>
  <c r="FK148" i="3" s="1"/>
  <c r="FL148" i="3" s="1"/>
  <c r="FM148" i="3" s="1"/>
  <c r="FN148" i="3" s="1"/>
  <c r="FO148" i="3" s="1"/>
  <c r="FP148" i="3" s="1"/>
  <c r="FQ148" i="3" s="1"/>
  <c r="FR148" i="3" s="1"/>
  <c r="FS148" i="3" s="1"/>
  <c r="FT148" i="3" s="1"/>
  <c r="FU148" i="3" s="1"/>
  <c r="FV148" i="3" s="1"/>
  <c r="FW148" i="3" s="1"/>
  <c r="FX148" i="3" s="1"/>
  <c r="FY148" i="3" s="1"/>
  <c r="FZ148" i="3" s="1"/>
  <c r="GA148" i="3" s="1"/>
  <c r="GB148" i="3" s="1"/>
  <c r="GC148" i="3" s="1"/>
  <c r="GD148" i="3" s="1"/>
  <c r="GE148" i="3" s="1"/>
  <c r="GF148" i="3" s="1"/>
  <c r="GG148" i="3" s="1"/>
  <c r="GH148" i="3" s="1"/>
  <c r="GI148" i="3" s="1"/>
  <c r="GJ148" i="3" s="1"/>
  <c r="GK148" i="3" s="1"/>
  <c r="GL148" i="3" s="1"/>
  <c r="GM148" i="3" s="1"/>
  <c r="GN148" i="3" s="1"/>
  <c r="GO148" i="3" s="1"/>
  <c r="GP148" i="3" s="1"/>
  <c r="GQ148" i="3" s="1"/>
  <c r="GR148" i="3" s="1"/>
  <c r="GS148" i="3" s="1"/>
  <c r="GT148" i="3" s="1"/>
  <c r="GU148" i="3" s="1"/>
  <c r="GV148" i="3" s="1"/>
  <c r="GW148" i="3" s="1"/>
  <c r="GX148" i="3" s="1"/>
  <c r="GY148" i="3" s="1"/>
  <c r="F144" i="3"/>
  <c r="G144" i="3" s="1"/>
  <c r="H144" i="3" s="1"/>
  <c r="I144" i="3" s="1"/>
  <c r="J144" i="3" s="1"/>
  <c r="K144" i="3" s="1"/>
  <c r="L144" i="3" s="1"/>
  <c r="M144" i="3" s="1"/>
  <c r="N144" i="3" s="1"/>
  <c r="O144" i="3" s="1"/>
  <c r="P144" i="3" s="1"/>
  <c r="Q144" i="3" s="1"/>
  <c r="R144" i="3" s="1"/>
  <c r="S144" i="3" s="1"/>
  <c r="T144" i="3" s="1"/>
  <c r="U144" i="3" s="1"/>
  <c r="V144" i="3" s="1"/>
  <c r="W144" i="3" s="1"/>
  <c r="X144" i="3" s="1"/>
  <c r="Y144" i="3" s="1"/>
  <c r="Z144" i="3" s="1"/>
  <c r="AA144" i="3" s="1"/>
  <c r="AB144" i="3" s="1"/>
  <c r="AC144" i="3" s="1"/>
  <c r="AD144" i="3" s="1"/>
  <c r="AE144" i="3" s="1"/>
  <c r="AF144" i="3" s="1"/>
  <c r="AG144" i="3" s="1"/>
  <c r="AH144" i="3" s="1"/>
  <c r="AI144" i="3" s="1"/>
  <c r="AJ144" i="3" s="1"/>
  <c r="AK144" i="3" s="1"/>
  <c r="AL144" i="3" s="1"/>
  <c r="AM144" i="3" s="1"/>
  <c r="AN144" i="3" s="1"/>
  <c r="AO144" i="3" s="1"/>
  <c r="AP144" i="3" s="1"/>
  <c r="AQ144" i="3" s="1"/>
  <c r="AR144" i="3" s="1"/>
  <c r="AS144" i="3" s="1"/>
  <c r="AT144" i="3" s="1"/>
  <c r="AU144" i="3" s="1"/>
  <c r="AV144" i="3" s="1"/>
  <c r="AW144" i="3" s="1"/>
  <c r="AX144" i="3" s="1"/>
  <c r="AY144" i="3" s="1"/>
  <c r="AZ144" i="3" s="1"/>
  <c r="BA144" i="3" s="1"/>
  <c r="BB144" i="3" s="1"/>
  <c r="BC144" i="3" s="1"/>
  <c r="BD144" i="3" s="1"/>
  <c r="BE144" i="3" s="1"/>
  <c r="BF144" i="3" s="1"/>
  <c r="BG144" i="3" s="1"/>
  <c r="BH144" i="3" s="1"/>
  <c r="BI144" i="3" s="1"/>
  <c r="BJ144" i="3" s="1"/>
  <c r="BK144" i="3" s="1"/>
  <c r="BL144" i="3" s="1"/>
  <c r="BM144" i="3" s="1"/>
  <c r="BN144" i="3" s="1"/>
  <c r="BO144" i="3" s="1"/>
  <c r="BP144" i="3" s="1"/>
  <c r="BQ144" i="3" s="1"/>
  <c r="BR144" i="3" s="1"/>
  <c r="BS144" i="3" s="1"/>
  <c r="BT144" i="3" s="1"/>
  <c r="BU144" i="3" s="1"/>
  <c r="BV144" i="3" s="1"/>
  <c r="BW144" i="3" s="1"/>
  <c r="BX144" i="3" s="1"/>
  <c r="BY144" i="3" s="1"/>
  <c r="BZ144" i="3" s="1"/>
  <c r="CA144" i="3" s="1"/>
  <c r="CB144" i="3" s="1"/>
  <c r="CC144" i="3" s="1"/>
  <c r="CD144" i="3" s="1"/>
  <c r="CE144" i="3" s="1"/>
  <c r="CF144" i="3" s="1"/>
  <c r="CG144" i="3" s="1"/>
  <c r="CH144" i="3" s="1"/>
  <c r="CI144" i="3" s="1"/>
  <c r="CJ144" i="3" s="1"/>
  <c r="CK144" i="3" s="1"/>
  <c r="CL144" i="3" s="1"/>
  <c r="CM144" i="3" s="1"/>
  <c r="CN144" i="3" s="1"/>
  <c r="CO144" i="3" s="1"/>
  <c r="CP144" i="3" s="1"/>
  <c r="CQ144" i="3" s="1"/>
  <c r="CR144" i="3" s="1"/>
  <c r="CS144" i="3" s="1"/>
  <c r="CT144" i="3" s="1"/>
  <c r="CU144" i="3" s="1"/>
  <c r="CV144" i="3" s="1"/>
  <c r="CW144" i="3" s="1"/>
  <c r="CX144" i="3" s="1"/>
  <c r="CY144" i="3" s="1"/>
  <c r="CZ144" i="3" s="1"/>
  <c r="DA144" i="3" s="1"/>
  <c r="DB144" i="3" s="1"/>
  <c r="DC144" i="3" s="1"/>
  <c r="DD144" i="3" s="1"/>
  <c r="DE144" i="3" s="1"/>
  <c r="DF144" i="3" s="1"/>
  <c r="DG144" i="3" s="1"/>
  <c r="DH144" i="3" s="1"/>
  <c r="DI144" i="3" s="1"/>
  <c r="DJ144" i="3" s="1"/>
  <c r="DK144" i="3" s="1"/>
  <c r="DL144" i="3" s="1"/>
  <c r="DM144" i="3" s="1"/>
  <c r="DN144" i="3" s="1"/>
  <c r="DO144" i="3" s="1"/>
  <c r="DP144" i="3" s="1"/>
  <c r="DQ144" i="3" s="1"/>
  <c r="DR144" i="3" s="1"/>
  <c r="DS144" i="3" s="1"/>
  <c r="DT144" i="3" s="1"/>
  <c r="DU144" i="3" s="1"/>
  <c r="DV144" i="3" s="1"/>
  <c r="DW144" i="3" s="1"/>
  <c r="DX144" i="3" s="1"/>
  <c r="DY144" i="3" s="1"/>
  <c r="DZ144" i="3" s="1"/>
  <c r="EA144" i="3" s="1"/>
  <c r="EB144" i="3" s="1"/>
  <c r="EC144" i="3" s="1"/>
  <c r="ED144" i="3" s="1"/>
  <c r="EE144" i="3" s="1"/>
  <c r="EF144" i="3" s="1"/>
  <c r="EG144" i="3" s="1"/>
  <c r="EH144" i="3" s="1"/>
  <c r="EI144" i="3" s="1"/>
  <c r="EJ144" i="3" s="1"/>
  <c r="EK144" i="3" s="1"/>
  <c r="EL144" i="3" s="1"/>
  <c r="EM144" i="3" s="1"/>
  <c r="EN144" i="3" s="1"/>
  <c r="EO144" i="3" s="1"/>
  <c r="EP144" i="3" s="1"/>
  <c r="EQ144" i="3" s="1"/>
  <c r="ER144" i="3" s="1"/>
  <c r="ES144" i="3" s="1"/>
  <c r="ET144" i="3" s="1"/>
  <c r="EU144" i="3" s="1"/>
  <c r="EV144" i="3" s="1"/>
  <c r="EW144" i="3" s="1"/>
  <c r="EX144" i="3" s="1"/>
  <c r="EY144" i="3" s="1"/>
  <c r="EZ144" i="3" s="1"/>
  <c r="FA144" i="3" s="1"/>
  <c r="FB144" i="3" s="1"/>
  <c r="FC144" i="3" s="1"/>
  <c r="FD144" i="3" s="1"/>
  <c r="FE144" i="3" s="1"/>
  <c r="FF144" i="3" s="1"/>
  <c r="FG144" i="3" s="1"/>
  <c r="FH144" i="3" s="1"/>
  <c r="FI144" i="3" s="1"/>
  <c r="FJ144" i="3" s="1"/>
  <c r="FK144" i="3" s="1"/>
  <c r="FL144" i="3" s="1"/>
  <c r="FM144" i="3" s="1"/>
  <c r="FN144" i="3" s="1"/>
  <c r="FO144" i="3" s="1"/>
  <c r="FP144" i="3" s="1"/>
  <c r="FQ144" i="3" s="1"/>
  <c r="FR144" i="3" s="1"/>
  <c r="FS144" i="3" s="1"/>
  <c r="FT144" i="3" s="1"/>
  <c r="FU144" i="3" s="1"/>
  <c r="FV144" i="3" s="1"/>
  <c r="FW144" i="3" s="1"/>
  <c r="FX144" i="3" s="1"/>
  <c r="FY144" i="3" s="1"/>
  <c r="FZ144" i="3" s="1"/>
  <c r="GA144" i="3" s="1"/>
  <c r="GB144" i="3" s="1"/>
  <c r="GC144" i="3" s="1"/>
  <c r="GD144" i="3" s="1"/>
  <c r="GE144" i="3" s="1"/>
  <c r="GF144" i="3" s="1"/>
  <c r="GG144" i="3" s="1"/>
  <c r="GH144" i="3" s="1"/>
  <c r="GI144" i="3" s="1"/>
  <c r="GJ144" i="3" s="1"/>
  <c r="GK144" i="3" s="1"/>
  <c r="GL144" i="3" s="1"/>
  <c r="GM144" i="3" s="1"/>
  <c r="GN144" i="3" s="1"/>
  <c r="GO144" i="3" s="1"/>
  <c r="GP144" i="3" s="1"/>
  <c r="GQ144" i="3" s="1"/>
  <c r="GR144" i="3" s="1"/>
  <c r="GS144" i="3" s="1"/>
  <c r="GT144" i="3" s="1"/>
  <c r="GU144" i="3" s="1"/>
  <c r="GV144" i="3" s="1"/>
  <c r="GW144" i="3" s="1"/>
  <c r="GX144" i="3" s="1"/>
  <c r="GY144" i="3" s="1"/>
  <c r="F157" i="3"/>
  <c r="G157" i="3" s="1"/>
  <c r="H157" i="3" s="1"/>
  <c r="I157" i="3" s="1"/>
  <c r="J157" i="3" s="1"/>
  <c r="K157" i="3" s="1"/>
  <c r="L157" i="3" s="1"/>
  <c r="M157" i="3" s="1"/>
  <c r="N157" i="3" s="1"/>
  <c r="O157" i="3" s="1"/>
  <c r="P157" i="3" s="1"/>
  <c r="Q157" i="3" s="1"/>
  <c r="R157" i="3" s="1"/>
  <c r="S157" i="3" s="1"/>
  <c r="T157" i="3" s="1"/>
  <c r="U157" i="3" s="1"/>
  <c r="V157" i="3" s="1"/>
  <c r="W157" i="3" s="1"/>
  <c r="X157" i="3" s="1"/>
  <c r="Y157" i="3" s="1"/>
  <c r="Z157" i="3" s="1"/>
  <c r="AA157" i="3" s="1"/>
  <c r="AB157" i="3" s="1"/>
  <c r="AC157" i="3" s="1"/>
  <c r="AD157" i="3" s="1"/>
  <c r="AE157" i="3" s="1"/>
  <c r="AF157" i="3" s="1"/>
  <c r="AG157" i="3" s="1"/>
  <c r="AH157" i="3" s="1"/>
  <c r="AI157" i="3" s="1"/>
  <c r="AJ157" i="3" s="1"/>
  <c r="AK157" i="3" s="1"/>
  <c r="AL157" i="3" s="1"/>
  <c r="AM157" i="3" s="1"/>
  <c r="AN157" i="3" s="1"/>
  <c r="AO157" i="3" s="1"/>
  <c r="AP157" i="3" s="1"/>
  <c r="AQ157" i="3" s="1"/>
  <c r="AR157" i="3" s="1"/>
  <c r="AS157" i="3" s="1"/>
  <c r="AT157" i="3" s="1"/>
  <c r="AU157" i="3" s="1"/>
  <c r="AV157" i="3" s="1"/>
  <c r="AW157" i="3" s="1"/>
  <c r="AX157" i="3" s="1"/>
  <c r="AY157" i="3" s="1"/>
  <c r="AZ157" i="3" s="1"/>
  <c r="BA157" i="3" s="1"/>
  <c r="BB157" i="3" s="1"/>
  <c r="BC157" i="3" s="1"/>
  <c r="BD157" i="3" s="1"/>
  <c r="BE157" i="3" s="1"/>
  <c r="BF157" i="3" s="1"/>
  <c r="BG157" i="3" s="1"/>
  <c r="BH157" i="3" s="1"/>
  <c r="BI157" i="3" s="1"/>
  <c r="BJ157" i="3" s="1"/>
  <c r="BK157" i="3" s="1"/>
  <c r="BL157" i="3" s="1"/>
  <c r="BM157" i="3" s="1"/>
  <c r="BN157" i="3" s="1"/>
  <c r="BO157" i="3" s="1"/>
  <c r="BP157" i="3" s="1"/>
  <c r="BQ157" i="3" s="1"/>
  <c r="BR157" i="3" s="1"/>
  <c r="BS157" i="3" s="1"/>
  <c r="BT157" i="3" s="1"/>
  <c r="BU157" i="3" s="1"/>
  <c r="BV157" i="3" s="1"/>
  <c r="BW157" i="3" s="1"/>
  <c r="BX157" i="3" s="1"/>
  <c r="BY157" i="3" s="1"/>
  <c r="BZ157" i="3" s="1"/>
  <c r="CA157" i="3" s="1"/>
  <c r="CB157" i="3" s="1"/>
  <c r="CC157" i="3" s="1"/>
  <c r="CD157" i="3" s="1"/>
  <c r="CE157" i="3" s="1"/>
  <c r="CF157" i="3" s="1"/>
  <c r="CG157" i="3" s="1"/>
  <c r="CH157" i="3" s="1"/>
  <c r="CI157" i="3" s="1"/>
  <c r="CJ157" i="3" s="1"/>
  <c r="CK157" i="3" s="1"/>
  <c r="CL157" i="3" s="1"/>
  <c r="CM157" i="3" s="1"/>
  <c r="CN157" i="3" s="1"/>
  <c r="CO157" i="3" s="1"/>
  <c r="CP157" i="3" s="1"/>
  <c r="CQ157" i="3" s="1"/>
  <c r="CR157" i="3" s="1"/>
  <c r="CS157" i="3" s="1"/>
  <c r="CT157" i="3" s="1"/>
  <c r="CU157" i="3" s="1"/>
  <c r="CV157" i="3" s="1"/>
  <c r="CW157" i="3" s="1"/>
  <c r="CX157" i="3" s="1"/>
  <c r="CY157" i="3" s="1"/>
  <c r="CZ157" i="3" s="1"/>
  <c r="DA157" i="3" s="1"/>
  <c r="DB157" i="3" s="1"/>
  <c r="DC157" i="3" s="1"/>
  <c r="DD157" i="3" s="1"/>
  <c r="DE157" i="3" s="1"/>
  <c r="DF157" i="3" s="1"/>
  <c r="DG157" i="3" s="1"/>
  <c r="DH157" i="3" s="1"/>
  <c r="DI157" i="3" s="1"/>
  <c r="DJ157" i="3" s="1"/>
  <c r="DK157" i="3" s="1"/>
  <c r="DL157" i="3" s="1"/>
  <c r="DM157" i="3" s="1"/>
  <c r="DN157" i="3" s="1"/>
  <c r="DO157" i="3" s="1"/>
  <c r="DP157" i="3" s="1"/>
  <c r="DQ157" i="3" s="1"/>
  <c r="DR157" i="3" s="1"/>
  <c r="DS157" i="3" s="1"/>
  <c r="DT157" i="3" s="1"/>
  <c r="DU157" i="3" s="1"/>
  <c r="DV157" i="3" s="1"/>
  <c r="DW157" i="3" s="1"/>
  <c r="DX157" i="3" s="1"/>
  <c r="DY157" i="3" s="1"/>
  <c r="DZ157" i="3" s="1"/>
  <c r="EA157" i="3" s="1"/>
  <c r="EB157" i="3" s="1"/>
  <c r="EC157" i="3" s="1"/>
  <c r="ED157" i="3" s="1"/>
  <c r="EE157" i="3" s="1"/>
  <c r="EF157" i="3" s="1"/>
  <c r="EG157" i="3" s="1"/>
  <c r="EH157" i="3" s="1"/>
  <c r="EI157" i="3" s="1"/>
  <c r="EJ157" i="3" s="1"/>
  <c r="EK157" i="3" s="1"/>
  <c r="EL157" i="3" s="1"/>
  <c r="EM157" i="3" s="1"/>
  <c r="EN157" i="3" s="1"/>
  <c r="EO157" i="3" s="1"/>
  <c r="EP157" i="3" s="1"/>
  <c r="EQ157" i="3" s="1"/>
  <c r="ER157" i="3" s="1"/>
  <c r="ES157" i="3" s="1"/>
  <c r="ET157" i="3" s="1"/>
  <c r="EU157" i="3" s="1"/>
  <c r="EV157" i="3" s="1"/>
  <c r="EW157" i="3" s="1"/>
  <c r="EX157" i="3" s="1"/>
  <c r="EY157" i="3" s="1"/>
  <c r="EZ157" i="3" s="1"/>
  <c r="FA157" i="3" s="1"/>
  <c r="FB157" i="3" s="1"/>
  <c r="FC157" i="3" s="1"/>
  <c r="FD157" i="3" s="1"/>
  <c r="FE157" i="3" s="1"/>
  <c r="FF157" i="3" s="1"/>
  <c r="FG157" i="3" s="1"/>
  <c r="FH157" i="3" s="1"/>
  <c r="FI157" i="3" s="1"/>
  <c r="FJ157" i="3" s="1"/>
  <c r="FK157" i="3" s="1"/>
  <c r="FL157" i="3" s="1"/>
  <c r="FM157" i="3" s="1"/>
  <c r="FN157" i="3" s="1"/>
  <c r="FO157" i="3" s="1"/>
  <c r="FP157" i="3" s="1"/>
  <c r="FQ157" i="3" s="1"/>
  <c r="FR157" i="3" s="1"/>
  <c r="FS157" i="3" s="1"/>
  <c r="FT157" i="3" s="1"/>
  <c r="FU157" i="3" s="1"/>
  <c r="FV157" i="3" s="1"/>
  <c r="FW157" i="3" s="1"/>
  <c r="FX157" i="3" s="1"/>
  <c r="FY157" i="3" s="1"/>
  <c r="FZ157" i="3" s="1"/>
  <c r="GA157" i="3" s="1"/>
  <c r="GB157" i="3" s="1"/>
  <c r="GC157" i="3" s="1"/>
  <c r="GD157" i="3" s="1"/>
  <c r="GE157" i="3" s="1"/>
  <c r="GF157" i="3" s="1"/>
  <c r="GG157" i="3" s="1"/>
  <c r="GH157" i="3" s="1"/>
  <c r="GI157" i="3" s="1"/>
  <c r="GJ157" i="3" s="1"/>
  <c r="GK157" i="3" s="1"/>
  <c r="GL157" i="3" s="1"/>
  <c r="GM157" i="3" s="1"/>
  <c r="GN157" i="3" s="1"/>
  <c r="GO157" i="3" s="1"/>
  <c r="GP157" i="3" s="1"/>
  <c r="GQ157" i="3" s="1"/>
  <c r="GR157" i="3" s="1"/>
  <c r="GS157" i="3" s="1"/>
  <c r="GT157" i="3" s="1"/>
  <c r="GU157" i="3" s="1"/>
  <c r="GV157" i="3" s="1"/>
  <c r="GW157" i="3" s="1"/>
  <c r="GX157" i="3" s="1"/>
  <c r="GY157" i="3" s="1"/>
  <c r="F153" i="3"/>
  <c r="G153" i="3" s="1"/>
  <c r="H153" i="3" s="1"/>
  <c r="I153" i="3" s="1"/>
  <c r="J153" i="3" s="1"/>
  <c r="K153" i="3" s="1"/>
  <c r="L153" i="3" s="1"/>
  <c r="M153" i="3" s="1"/>
  <c r="N153" i="3" s="1"/>
  <c r="O153" i="3" s="1"/>
  <c r="P153" i="3" s="1"/>
  <c r="Q153" i="3" s="1"/>
  <c r="R153" i="3" s="1"/>
  <c r="S153" i="3" s="1"/>
  <c r="T153" i="3" s="1"/>
  <c r="U153" i="3" s="1"/>
  <c r="V153" i="3" s="1"/>
  <c r="W153" i="3" s="1"/>
  <c r="X153" i="3" s="1"/>
  <c r="Y153" i="3" s="1"/>
  <c r="Z153" i="3" s="1"/>
  <c r="AA153" i="3" s="1"/>
  <c r="AB153" i="3" s="1"/>
  <c r="AC153" i="3" s="1"/>
  <c r="AD153" i="3" s="1"/>
  <c r="AE153" i="3" s="1"/>
  <c r="AF153" i="3" s="1"/>
  <c r="AG153" i="3" s="1"/>
  <c r="AH153" i="3" s="1"/>
  <c r="AI153" i="3" s="1"/>
  <c r="AJ153" i="3" s="1"/>
  <c r="AK153" i="3" s="1"/>
  <c r="AL153" i="3" s="1"/>
  <c r="AM153" i="3" s="1"/>
  <c r="AN153" i="3" s="1"/>
  <c r="AO153" i="3" s="1"/>
  <c r="AP153" i="3" s="1"/>
  <c r="AQ153" i="3" s="1"/>
  <c r="AR153" i="3" s="1"/>
  <c r="AS153" i="3" s="1"/>
  <c r="AT153" i="3" s="1"/>
  <c r="AU153" i="3" s="1"/>
  <c r="AV153" i="3" s="1"/>
  <c r="AW153" i="3" s="1"/>
  <c r="AX153" i="3" s="1"/>
  <c r="AY153" i="3" s="1"/>
  <c r="AZ153" i="3" s="1"/>
  <c r="BA153" i="3" s="1"/>
  <c r="BB153" i="3" s="1"/>
  <c r="BC153" i="3" s="1"/>
  <c r="BD153" i="3" s="1"/>
  <c r="BE153" i="3" s="1"/>
  <c r="BF153" i="3" s="1"/>
  <c r="BG153" i="3" s="1"/>
  <c r="BH153" i="3" s="1"/>
  <c r="BI153" i="3" s="1"/>
  <c r="BJ153" i="3" s="1"/>
  <c r="BK153" i="3" s="1"/>
  <c r="BL153" i="3" s="1"/>
  <c r="BM153" i="3" s="1"/>
  <c r="BN153" i="3" s="1"/>
  <c r="BO153" i="3" s="1"/>
  <c r="BP153" i="3" s="1"/>
  <c r="BQ153" i="3" s="1"/>
  <c r="BR153" i="3" s="1"/>
  <c r="BS153" i="3" s="1"/>
  <c r="BT153" i="3" s="1"/>
  <c r="BU153" i="3" s="1"/>
  <c r="BV153" i="3" s="1"/>
  <c r="BW153" i="3" s="1"/>
  <c r="BX153" i="3" s="1"/>
  <c r="BY153" i="3" s="1"/>
  <c r="BZ153" i="3" s="1"/>
  <c r="CA153" i="3" s="1"/>
  <c r="CB153" i="3" s="1"/>
  <c r="CC153" i="3" s="1"/>
  <c r="CD153" i="3" s="1"/>
  <c r="CE153" i="3" s="1"/>
  <c r="CF153" i="3" s="1"/>
  <c r="CG153" i="3" s="1"/>
  <c r="CH153" i="3" s="1"/>
  <c r="CI153" i="3" s="1"/>
  <c r="CJ153" i="3" s="1"/>
  <c r="CK153" i="3" s="1"/>
  <c r="CL153" i="3" s="1"/>
  <c r="CM153" i="3" s="1"/>
  <c r="CN153" i="3" s="1"/>
  <c r="CO153" i="3" s="1"/>
  <c r="CP153" i="3" s="1"/>
  <c r="CQ153" i="3" s="1"/>
  <c r="CR153" i="3" s="1"/>
  <c r="CS153" i="3" s="1"/>
  <c r="CT153" i="3" s="1"/>
  <c r="CU153" i="3" s="1"/>
  <c r="CV153" i="3" s="1"/>
  <c r="CW153" i="3" s="1"/>
  <c r="CX153" i="3" s="1"/>
  <c r="CY153" i="3" s="1"/>
  <c r="CZ153" i="3" s="1"/>
  <c r="DA153" i="3" s="1"/>
  <c r="DB153" i="3" s="1"/>
  <c r="DC153" i="3" s="1"/>
  <c r="DD153" i="3" s="1"/>
  <c r="DE153" i="3" s="1"/>
  <c r="DF153" i="3" s="1"/>
  <c r="DG153" i="3" s="1"/>
  <c r="DH153" i="3" s="1"/>
  <c r="DI153" i="3" s="1"/>
  <c r="DJ153" i="3" s="1"/>
  <c r="DK153" i="3" s="1"/>
  <c r="DL153" i="3" s="1"/>
  <c r="DM153" i="3" s="1"/>
  <c r="DN153" i="3" s="1"/>
  <c r="DO153" i="3" s="1"/>
  <c r="DP153" i="3" s="1"/>
  <c r="DQ153" i="3" s="1"/>
  <c r="DR153" i="3" s="1"/>
  <c r="DS153" i="3" s="1"/>
  <c r="DT153" i="3" s="1"/>
  <c r="DU153" i="3" s="1"/>
  <c r="DV153" i="3" s="1"/>
  <c r="DW153" i="3" s="1"/>
  <c r="DX153" i="3" s="1"/>
  <c r="DY153" i="3" s="1"/>
  <c r="DZ153" i="3" s="1"/>
  <c r="EA153" i="3" s="1"/>
  <c r="EB153" i="3" s="1"/>
  <c r="EC153" i="3" s="1"/>
  <c r="ED153" i="3" s="1"/>
  <c r="EE153" i="3" s="1"/>
  <c r="EF153" i="3" s="1"/>
  <c r="EG153" i="3" s="1"/>
  <c r="EH153" i="3" s="1"/>
  <c r="EI153" i="3" s="1"/>
  <c r="EJ153" i="3" s="1"/>
  <c r="EK153" i="3" s="1"/>
  <c r="EL153" i="3" s="1"/>
  <c r="EM153" i="3" s="1"/>
  <c r="EN153" i="3" s="1"/>
  <c r="EO153" i="3" s="1"/>
  <c r="EP153" i="3" s="1"/>
  <c r="EQ153" i="3" s="1"/>
  <c r="ER153" i="3" s="1"/>
  <c r="ES153" i="3" s="1"/>
  <c r="ET153" i="3" s="1"/>
  <c r="EU153" i="3" s="1"/>
  <c r="EV153" i="3" s="1"/>
  <c r="EW153" i="3" s="1"/>
  <c r="EX153" i="3" s="1"/>
  <c r="EY153" i="3" s="1"/>
  <c r="EZ153" i="3" s="1"/>
  <c r="FA153" i="3" s="1"/>
  <c r="FB153" i="3" s="1"/>
  <c r="FC153" i="3" s="1"/>
  <c r="FD153" i="3" s="1"/>
  <c r="FE153" i="3" s="1"/>
  <c r="FF153" i="3" s="1"/>
  <c r="FG153" i="3" s="1"/>
  <c r="FH153" i="3" s="1"/>
  <c r="FI153" i="3" s="1"/>
  <c r="FJ153" i="3" s="1"/>
  <c r="FK153" i="3" s="1"/>
  <c r="FL153" i="3" s="1"/>
  <c r="FM153" i="3" s="1"/>
  <c r="FN153" i="3" s="1"/>
  <c r="FO153" i="3" s="1"/>
  <c r="FP153" i="3" s="1"/>
  <c r="FQ153" i="3" s="1"/>
  <c r="FR153" i="3" s="1"/>
  <c r="FS153" i="3" s="1"/>
  <c r="FT153" i="3" s="1"/>
  <c r="FU153" i="3" s="1"/>
  <c r="FV153" i="3" s="1"/>
  <c r="FW153" i="3" s="1"/>
  <c r="FX153" i="3" s="1"/>
  <c r="FY153" i="3" s="1"/>
  <c r="FZ153" i="3" s="1"/>
  <c r="GA153" i="3" s="1"/>
  <c r="GB153" i="3" s="1"/>
  <c r="GC153" i="3" s="1"/>
  <c r="GD153" i="3" s="1"/>
  <c r="GE153" i="3" s="1"/>
  <c r="GF153" i="3" s="1"/>
  <c r="GG153" i="3" s="1"/>
  <c r="GH153" i="3" s="1"/>
  <c r="GI153" i="3" s="1"/>
  <c r="GJ153" i="3" s="1"/>
  <c r="GK153" i="3" s="1"/>
  <c r="GL153" i="3" s="1"/>
  <c r="GM153" i="3" s="1"/>
  <c r="GN153" i="3" s="1"/>
  <c r="GO153" i="3" s="1"/>
  <c r="GP153" i="3" s="1"/>
  <c r="GQ153" i="3" s="1"/>
  <c r="GR153" i="3" s="1"/>
  <c r="GS153" i="3" s="1"/>
  <c r="GT153" i="3" s="1"/>
  <c r="GU153" i="3" s="1"/>
  <c r="GV153" i="3" s="1"/>
  <c r="GW153" i="3" s="1"/>
  <c r="GX153" i="3" s="1"/>
  <c r="GY153" i="3" s="1"/>
  <c r="F184" i="3"/>
  <c r="G184" i="3" s="1"/>
  <c r="H184" i="3" s="1"/>
  <c r="I184" i="3" s="1"/>
  <c r="J184" i="3" s="1"/>
  <c r="K184" i="3" s="1"/>
  <c r="L184" i="3" s="1"/>
  <c r="M184" i="3" s="1"/>
  <c r="N184" i="3" s="1"/>
  <c r="O184" i="3" s="1"/>
  <c r="P184" i="3" s="1"/>
  <c r="Q184" i="3" s="1"/>
  <c r="R184" i="3" s="1"/>
  <c r="S184" i="3" s="1"/>
  <c r="T184" i="3" s="1"/>
  <c r="U184" i="3" s="1"/>
  <c r="V184" i="3" s="1"/>
  <c r="W184" i="3" s="1"/>
  <c r="X184" i="3" s="1"/>
  <c r="Y184" i="3" s="1"/>
  <c r="Z184" i="3" s="1"/>
  <c r="AA184" i="3" s="1"/>
  <c r="AB184" i="3" s="1"/>
  <c r="AC184" i="3" s="1"/>
  <c r="AD184" i="3" s="1"/>
  <c r="AE184" i="3" s="1"/>
  <c r="AF184" i="3" s="1"/>
  <c r="AG184" i="3" s="1"/>
  <c r="AH184" i="3" s="1"/>
  <c r="AI184" i="3" s="1"/>
  <c r="AJ184" i="3" s="1"/>
  <c r="AK184" i="3" s="1"/>
  <c r="AL184" i="3" s="1"/>
  <c r="AM184" i="3" s="1"/>
  <c r="AN184" i="3" s="1"/>
  <c r="AO184" i="3" s="1"/>
  <c r="AP184" i="3" s="1"/>
  <c r="AQ184" i="3" s="1"/>
  <c r="AR184" i="3" s="1"/>
  <c r="AS184" i="3" s="1"/>
  <c r="AT184" i="3" s="1"/>
  <c r="AU184" i="3" s="1"/>
  <c r="AV184" i="3" s="1"/>
  <c r="AW184" i="3" s="1"/>
  <c r="AX184" i="3" s="1"/>
  <c r="AY184" i="3" s="1"/>
  <c r="AZ184" i="3" s="1"/>
  <c r="BA184" i="3" s="1"/>
  <c r="BB184" i="3" s="1"/>
  <c r="BC184" i="3" s="1"/>
  <c r="BD184" i="3" s="1"/>
  <c r="BE184" i="3" s="1"/>
  <c r="BF184" i="3" s="1"/>
  <c r="BG184" i="3" s="1"/>
  <c r="BH184" i="3" s="1"/>
  <c r="BI184" i="3" s="1"/>
  <c r="BJ184" i="3" s="1"/>
  <c r="BK184" i="3" s="1"/>
  <c r="BL184" i="3" s="1"/>
  <c r="BM184" i="3" s="1"/>
  <c r="BN184" i="3" s="1"/>
  <c r="BO184" i="3" s="1"/>
  <c r="BP184" i="3" s="1"/>
  <c r="BQ184" i="3" s="1"/>
  <c r="BR184" i="3" s="1"/>
  <c r="BS184" i="3" s="1"/>
  <c r="BT184" i="3" s="1"/>
  <c r="BU184" i="3" s="1"/>
  <c r="BV184" i="3" s="1"/>
  <c r="BW184" i="3" s="1"/>
  <c r="BX184" i="3" s="1"/>
  <c r="BY184" i="3" s="1"/>
  <c r="BZ184" i="3" s="1"/>
  <c r="CA184" i="3" s="1"/>
  <c r="CB184" i="3" s="1"/>
  <c r="CC184" i="3" s="1"/>
  <c r="CD184" i="3" s="1"/>
  <c r="CE184" i="3" s="1"/>
  <c r="CF184" i="3" s="1"/>
  <c r="CG184" i="3" s="1"/>
  <c r="CH184" i="3" s="1"/>
  <c r="CI184" i="3" s="1"/>
  <c r="CJ184" i="3" s="1"/>
  <c r="CK184" i="3" s="1"/>
  <c r="CL184" i="3" s="1"/>
  <c r="CM184" i="3" s="1"/>
  <c r="CN184" i="3" s="1"/>
  <c r="CO184" i="3" s="1"/>
  <c r="CP184" i="3" s="1"/>
  <c r="CQ184" i="3" s="1"/>
  <c r="CR184" i="3" s="1"/>
  <c r="CS184" i="3" s="1"/>
  <c r="CT184" i="3" s="1"/>
  <c r="CU184" i="3" s="1"/>
  <c r="CV184" i="3" s="1"/>
  <c r="CW184" i="3" s="1"/>
  <c r="CX184" i="3" s="1"/>
  <c r="CY184" i="3" s="1"/>
  <c r="CZ184" i="3" s="1"/>
  <c r="DA184" i="3" s="1"/>
  <c r="DB184" i="3" s="1"/>
  <c r="DC184" i="3" s="1"/>
  <c r="DD184" i="3" s="1"/>
  <c r="DE184" i="3" s="1"/>
  <c r="DF184" i="3" s="1"/>
  <c r="DG184" i="3" s="1"/>
  <c r="DH184" i="3" s="1"/>
  <c r="DI184" i="3" s="1"/>
  <c r="DJ184" i="3" s="1"/>
  <c r="DK184" i="3" s="1"/>
  <c r="DL184" i="3" s="1"/>
  <c r="DM184" i="3" s="1"/>
  <c r="DN184" i="3" s="1"/>
  <c r="DO184" i="3" s="1"/>
  <c r="DP184" i="3" s="1"/>
  <c r="DQ184" i="3" s="1"/>
  <c r="DR184" i="3" s="1"/>
  <c r="DS184" i="3" s="1"/>
  <c r="DT184" i="3" s="1"/>
  <c r="DU184" i="3" s="1"/>
  <c r="DV184" i="3" s="1"/>
  <c r="DW184" i="3" s="1"/>
  <c r="DX184" i="3" s="1"/>
  <c r="DY184" i="3" s="1"/>
  <c r="DZ184" i="3" s="1"/>
  <c r="EA184" i="3" s="1"/>
  <c r="EB184" i="3" s="1"/>
  <c r="EC184" i="3" s="1"/>
  <c r="ED184" i="3" s="1"/>
  <c r="EE184" i="3" s="1"/>
  <c r="EF184" i="3" s="1"/>
  <c r="EG184" i="3" s="1"/>
  <c r="EH184" i="3" s="1"/>
  <c r="EI184" i="3" s="1"/>
  <c r="EJ184" i="3" s="1"/>
  <c r="EK184" i="3" s="1"/>
  <c r="EL184" i="3" s="1"/>
  <c r="EM184" i="3" s="1"/>
  <c r="EN184" i="3" s="1"/>
  <c r="EO184" i="3" s="1"/>
  <c r="EP184" i="3" s="1"/>
  <c r="EQ184" i="3" s="1"/>
  <c r="ER184" i="3" s="1"/>
  <c r="ES184" i="3" s="1"/>
  <c r="ET184" i="3" s="1"/>
  <c r="EU184" i="3" s="1"/>
  <c r="EV184" i="3" s="1"/>
  <c r="EW184" i="3" s="1"/>
  <c r="EX184" i="3" s="1"/>
  <c r="EY184" i="3" s="1"/>
  <c r="EZ184" i="3" s="1"/>
  <c r="FA184" i="3" s="1"/>
  <c r="FB184" i="3" s="1"/>
  <c r="FC184" i="3" s="1"/>
  <c r="FD184" i="3" s="1"/>
  <c r="FE184" i="3" s="1"/>
  <c r="FF184" i="3" s="1"/>
  <c r="FG184" i="3" s="1"/>
  <c r="FH184" i="3" s="1"/>
  <c r="FI184" i="3" s="1"/>
  <c r="FJ184" i="3" s="1"/>
  <c r="FK184" i="3" s="1"/>
  <c r="FL184" i="3" s="1"/>
  <c r="FM184" i="3" s="1"/>
  <c r="FN184" i="3" s="1"/>
  <c r="FO184" i="3" s="1"/>
  <c r="FP184" i="3" s="1"/>
  <c r="FQ184" i="3" s="1"/>
  <c r="FR184" i="3" s="1"/>
  <c r="FS184" i="3" s="1"/>
  <c r="FT184" i="3" s="1"/>
  <c r="FU184" i="3" s="1"/>
  <c r="FV184" i="3" s="1"/>
  <c r="FW184" i="3" s="1"/>
  <c r="FX184" i="3" s="1"/>
  <c r="FY184" i="3" s="1"/>
  <c r="FZ184" i="3" s="1"/>
  <c r="GA184" i="3" s="1"/>
  <c r="GB184" i="3" s="1"/>
  <c r="GC184" i="3" s="1"/>
  <c r="GD184" i="3" s="1"/>
  <c r="GE184" i="3" s="1"/>
  <c r="GF184" i="3" s="1"/>
  <c r="GG184" i="3" s="1"/>
  <c r="GH184" i="3" s="1"/>
  <c r="GI184" i="3" s="1"/>
  <c r="GJ184" i="3" s="1"/>
  <c r="GK184" i="3" s="1"/>
  <c r="GL184" i="3" s="1"/>
  <c r="GM184" i="3" s="1"/>
  <c r="GN184" i="3" s="1"/>
  <c r="GO184" i="3" s="1"/>
  <c r="GP184" i="3" s="1"/>
  <c r="GQ184" i="3" s="1"/>
  <c r="GR184" i="3" s="1"/>
  <c r="GS184" i="3" s="1"/>
  <c r="GT184" i="3" s="1"/>
  <c r="GU184" i="3" s="1"/>
  <c r="GV184" i="3" s="1"/>
  <c r="GW184" i="3" s="1"/>
  <c r="GX184" i="3" s="1"/>
  <c r="GY184" i="3" s="1"/>
  <c r="F193" i="3"/>
  <c r="G193" i="3" s="1"/>
  <c r="H193" i="3" s="1"/>
  <c r="I193" i="3" s="1"/>
  <c r="J193" i="3" s="1"/>
  <c r="K193" i="3" s="1"/>
  <c r="L193" i="3" s="1"/>
  <c r="M193" i="3" s="1"/>
  <c r="N193" i="3" s="1"/>
  <c r="O193" i="3" s="1"/>
  <c r="P193" i="3" s="1"/>
  <c r="Q193" i="3" s="1"/>
  <c r="R193" i="3" s="1"/>
  <c r="S193" i="3" s="1"/>
  <c r="T193" i="3" s="1"/>
  <c r="U193" i="3" s="1"/>
  <c r="V193" i="3" s="1"/>
  <c r="W193" i="3" s="1"/>
  <c r="X193" i="3" s="1"/>
  <c r="Y193" i="3" s="1"/>
  <c r="Z193" i="3" s="1"/>
  <c r="AA193" i="3" s="1"/>
  <c r="AB193" i="3" s="1"/>
  <c r="AC193" i="3" s="1"/>
  <c r="AD193" i="3" s="1"/>
  <c r="AE193" i="3" s="1"/>
  <c r="AF193" i="3" s="1"/>
  <c r="AG193" i="3" s="1"/>
  <c r="AH193" i="3" s="1"/>
  <c r="AI193" i="3" s="1"/>
  <c r="AJ193" i="3" s="1"/>
  <c r="AK193" i="3" s="1"/>
  <c r="AL193" i="3" s="1"/>
  <c r="AM193" i="3" s="1"/>
  <c r="AN193" i="3" s="1"/>
  <c r="AO193" i="3" s="1"/>
  <c r="AP193" i="3" s="1"/>
  <c r="AQ193" i="3" s="1"/>
  <c r="AR193" i="3" s="1"/>
  <c r="AS193" i="3" s="1"/>
  <c r="AT193" i="3" s="1"/>
  <c r="AU193" i="3" s="1"/>
  <c r="AV193" i="3" s="1"/>
  <c r="AW193" i="3" s="1"/>
  <c r="AX193" i="3" s="1"/>
  <c r="AY193" i="3" s="1"/>
  <c r="AZ193" i="3" s="1"/>
  <c r="BA193" i="3" s="1"/>
  <c r="BB193" i="3" s="1"/>
  <c r="BC193" i="3" s="1"/>
  <c r="BD193" i="3" s="1"/>
  <c r="BE193" i="3" s="1"/>
  <c r="BF193" i="3" s="1"/>
  <c r="BG193" i="3" s="1"/>
  <c r="BH193" i="3" s="1"/>
  <c r="BI193" i="3" s="1"/>
  <c r="BJ193" i="3" s="1"/>
  <c r="BK193" i="3" s="1"/>
  <c r="BL193" i="3" s="1"/>
  <c r="BM193" i="3" s="1"/>
  <c r="BN193" i="3" s="1"/>
  <c r="BO193" i="3" s="1"/>
  <c r="BP193" i="3" s="1"/>
  <c r="BQ193" i="3" s="1"/>
  <c r="BR193" i="3" s="1"/>
  <c r="BS193" i="3" s="1"/>
  <c r="BT193" i="3" s="1"/>
  <c r="BU193" i="3" s="1"/>
  <c r="BV193" i="3" s="1"/>
  <c r="BW193" i="3" s="1"/>
  <c r="BX193" i="3" s="1"/>
  <c r="BY193" i="3" s="1"/>
  <c r="BZ193" i="3" s="1"/>
  <c r="CA193" i="3" s="1"/>
  <c r="CB193" i="3" s="1"/>
  <c r="CC193" i="3" s="1"/>
  <c r="CD193" i="3" s="1"/>
  <c r="CE193" i="3" s="1"/>
  <c r="CF193" i="3" s="1"/>
  <c r="CG193" i="3" s="1"/>
  <c r="CH193" i="3" s="1"/>
  <c r="CI193" i="3" s="1"/>
  <c r="CJ193" i="3" s="1"/>
  <c r="CK193" i="3" s="1"/>
  <c r="CL193" i="3" s="1"/>
  <c r="CM193" i="3" s="1"/>
  <c r="CN193" i="3" s="1"/>
  <c r="CO193" i="3" s="1"/>
  <c r="CP193" i="3" s="1"/>
  <c r="CQ193" i="3" s="1"/>
  <c r="CR193" i="3" s="1"/>
  <c r="CS193" i="3" s="1"/>
  <c r="CT193" i="3" s="1"/>
  <c r="CU193" i="3" s="1"/>
  <c r="CV193" i="3" s="1"/>
  <c r="CW193" i="3" s="1"/>
  <c r="CX193" i="3" s="1"/>
  <c r="CY193" i="3" s="1"/>
  <c r="CZ193" i="3" s="1"/>
  <c r="DA193" i="3" s="1"/>
  <c r="DB193" i="3" s="1"/>
  <c r="DC193" i="3" s="1"/>
  <c r="DD193" i="3" s="1"/>
  <c r="DE193" i="3" s="1"/>
  <c r="DF193" i="3" s="1"/>
  <c r="DG193" i="3" s="1"/>
  <c r="DH193" i="3" s="1"/>
  <c r="DI193" i="3" s="1"/>
  <c r="DJ193" i="3" s="1"/>
  <c r="DK193" i="3" s="1"/>
  <c r="DL193" i="3" s="1"/>
  <c r="DM193" i="3" s="1"/>
  <c r="DN193" i="3" s="1"/>
  <c r="DO193" i="3" s="1"/>
  <c r="DP193" i="3" s="1"/>
  <c r="DQ193" i="3" s="1"/>
  <c r="DR193" i="3" s="1"/>
  <c r="DS193" i="3" s="1"/>
  <c r="DT193" i="3" s="1"/>
  <c r="DU193" i="3" s="1"/>
  <c r="DV193" i="3" s="1"/>
  <c r="DW193" i="3" s="1"/>
  <c r="DX193" i="3" s="1"/>
  <c r="DY193" i="3" s="1"/>
  <c r="DZ193" i="3" s="1"/>
  <c r="EA193" i="3" s="1"/>
  <c r="EB193" i="3" s="1"/>
  <c r="EC193" i="3" s="1"/>
  <c r="ED193" i="3" s="1"/>
  <c r="EE193" i="3" s="1"/>
  <c r="EF193" i="3" s="1"/>
  <c r="EG193" i="3" s="1"/>
  <c r="EH193" i="3" s="1"/>
  <c r="EI193" i="3" s="1"/>
  <c r="EJ193" i="3" s="1"/>
  <c r="EK193" i="3" s="1"/>
  <c r="EL193" i="3" s="1"/>
  <c r="EM193" i="3" s="1"/>
  <c r="EN193" i="3" s="1"/>
  <c r="EO193" i="3" s="1"/>
  <c r="EP193" i="3" s="1"/>
  <c r="EQ193" i="3" s="1"/>
  <c r="ER193" i="3" s="1"/>
  <c r="ES193" i="3" s="1"/>
  <c r="ET193" i="3" s="1"/>
  <c r="EU193" i="3" s="1"/>
  <c r="EV193" i="3" s="1"/>
  <c r="EW193" i="3" s="1"/>
  <c r="EX193" i="3" s="1"/>
  <c r="EY193" i="3" s="1"/>
  <c r="EZ193" i="3" s="1"/>
  <c r="FA193" i="3" s="1"/>
  <c r="FB193" i="3" s="1"/>
  <c r="FC193" i="3" s="1"/>
  <c r="FD193" i="3" s="1"/>
  <c r="FE193" i="3" s="1"/>
  <c r="FF193" i="3" s="1"/>
  <c r="FG193" i="3" s="1"/>
  <c r="FH193" i="3" s="1"/>
  <c r="FI193" i="3" s="1"/>
  <c r="FJ193" i="3" s="1"/>
  <c r="FK193" i="3" s="1"/>
  <c r="FL193" i="3" s="1"/>
  <c r="FM193" i="3" s="1"/>
  <c r="FN193" i="3" s="1"/>
  <c r="FO193" i="3" s="1"/>
  <c r="FP193" i="3" s="1"/>
  <c r="FQ193" i="3" s="1"/>
  <c r="FR193" i="3" s="1"/>
  <c r="FS193" i="3" s="1"/>
  <c r="FT193" i="3" s="1"/>
  <c r="FU193" i="3" s="1"/>
  <c r="FV193" i="3" s="1"/>
  <c r="FW193" i="3" s="1"/>
  <c r="FX193" i="3" s="1"/>
  <c r="FY193" i="3" s="1"/>
  <c r="FZ193" i="3" s="1"/>
  <c r="GA193" i="3" s="1"/>
  <c r="GB193" i="3" s="1"/>
  <c r="GC193" i="3" s="1"/>
  <c r="GD193" i="3" s="1"/>
  <c r="GE193" i="3" s="1"/>
  <c r="GF193" i="3" s="1"/>
  <c r="GG193" i="3" s="1"/>
  <c r="GH193" i="3" s="1"/>
  <c r="GI193" i="3" s="1"/>
  <c r="GJ193" i="3" s="1"/>
  <c r="GK193" i="3" s="1"/>
  <c r="GL193" i="3" s="1"/>
  <c r="GM193" i="3" s="1"/>
  <c r="GN193" i="3" s="1"/>
  <c r="GO193" i="3" s="1"/>
  <c r="GP193" i="3" s="1"/>
  <c r="GQ193" i="3" s="1"/>
  <c r="GR193" i="3" s="1"/>
  <c r="GS193" i="3" s="1"/>
  <c r="GT193" i="3" s="1"/>
  <c r="GU193" i="3" s="1"/>
  <c r="GV193" i="3" s="1"/>
  <c r="GW193" i="3" s="1"/>
  <c r="GX193" i="3" s="1"/>
  <c r="GY193" i="3" s="1"/>
  <c r="F150" i="3"/>
  <c r="G150" i="3" s="1"/>
  <c r="H150" i="3" s="1"/>
  <c r="I150" i="3" s="1"/>
  <c r="J150" i="3" s="1"/>
  <c r="K150" i="3" s="1"/>
  <c r="L150" i="3" s="1"/>
  <c r="M150" i="3" s="1"/>
  <c r="N150" i="3" s="1"/>
  <c r="O150" i="3" s="1"/>
  <c r="P150" i="3" s="1"/>
  <c r="Q150" i="3" s="1"/>
  <c r="R150" i="3" s="1"/>
  <c r="S150" i="3" s="1"/>
  <c r="T150" i="3" s="1"/>
  <c r="U150" i="3" s="1"/>
  <c r="V150" i="3" s="1"/>
  <c r="W150" i="3" s="1"/>
  <c r="X150" i="3" s="1"/>
  <c r="Y150" i="3" s="1"/>
  <c r="Z150" i="3" s="1"/>
  <c r="AA150" i="3" s="1"/>
  <c r="AB150" i="3" s="1"/>
  <c r="AC150" i="3" s="1"/>
  <c r="AD150" i="3" s="1"/>
  <c r="AE150" i="3" s="1"/>
  <c r="AF150" i="3" s="1"/>
  <c r="AG150" i="3" s="1"/>
  <c r="AH150" i="3" s="1"/>
  <c r="AI150" i="3" s="1"/>
  <c r="AJ150" i="3" s="1"/>
  <c r="AK150" i="3" s="1"/>
  <c r="AL150" i="3" s="1"/>
  <c r="AM150" i="3" s="1"/>
  <c r="AN150" i="3" s="1"/>
  <c r="AO150" i="3" s="1"/>
  <c r="AP150" i="3" s="1"/>
  <c r="AQ150" i="3" s="1"/>
  <c r="AR150" i="3" s="1"/>
  <c r="AS150" i="3" s="1"/>
  <c r="AT150" i="3" s="1"/>
  <c r="AU150" i="3" s="1"/>
  <c r="AV150" i="3" s="1"/>
  <c r="AW150" i="3" s="1"/>
  <c r="AX150" i="3" s="1"/>
  <c r="AY150" i="3" s="1"/>
  <c r="AZ150" i="3" s="1"/>
  <c r="BA150" i="3" s="1"/>
  <c r="BB150" i="3" s="1"/>
  <c r="BC150" i="3" s="1"/>
  <c r="BD150" i="3" s="1"/>
  <c r="BE150" i="3" s="1"/>
  <c r="BF150" i="3" s="1"/>
  <c r="BG150" i="3" s="1"/>
  <c r="BH150" i="3" s="1"/>
  <c r="BI150" i="3" s="1"/>
  <c r="BJ150" i="3" s="1"/>
  <c r="BK150" i="3" s="1"/>
  <c r="BL150" i="3" s="1"/>
  <c r="BM150" i="3" s="1"/>
  <c r="BN150" i="3" s="1"/>
  <c r="BO150" i="3" s="1"/>
  <c r="BP150" i="3" s="1"/>
  <c r="BQ150" i="3" s="1"/>
  <c r="BR150" i="3" s="1"/>
  <c r="BS150" i="3" s="1"/>
  <c r="BT150" i="3" s="1"/>
  <c r="BU150" i="3" s="1"/>
  <c r="BV150" i="3" s="1"/>
  <c r="BW150" i="3" s="1"/>
  <c r="BX150" i="3" s="1"/>
  <c r="BY150" i="3" s="1"/>
  <c r="BZ150" i="3" s="1"/>
  <c r="CA150" i="3" s="1"/>
  <c r="CB150" i="3" s="1"/>
  <c r="CC150" i="3" s="1"/>
  <c r="CD150" i="3" s="1"/>
  <c r="CE150" i="3" s="1"/>
  <c r="CF150" i="3" s="1"/>
  <c r="CG150" i="3" s="1"/>
  <c r="CH150" i="3" s="1"/>
  <c r="CI150" i="3" s="1"/>
  <c r="CJ150" i="3" s="1"/>
  <c r="CK150" i="3" s="1"/>
  <c r="CL150" i="3" s="1"/>
  <c r="CM150" i="3" s="1"/>
  <c r="CN150" i="3" s="1"/>
  <c r="CO150" i="3" s="1"/>
  <c r="CP150" i="3" s="1"/>
  <c r="CQ150" i="3" s="1"/>
  <c r="CR150" i="3" s="1"/>
  <c r="CS150" i="3" s="1"/>
  <c r="CT150" i="3" s="1"/>
  <c r="CU150" i="3" s="1"/>
  <c r="CV150" i="3" s="1"/>
  <c r="CW150" i="3" s="1"/>
  <c r="CX150" i="3" s="1"/>
  <c r="CY150" i="3" s="1"/>
  <c r="CZ150" i="3" s="1"/>
  <c r="DA150" i="3" s="1"/>
  <c r="DB150" i="3" s="1"/>
  <c r="DC150" i="3" s="1"/>
  <c r="DD150" i="3" s="1"/>
  <c r="DE150" i="3" s="1"/>
  <c r="DF150" i="3" s="1"/>
  <c r="DG150" i="3" s="1"/>
  <c r="DH150" i="3" s="1"/>
  <c r="DI150" i="3" s="1"/>
  <c r="DJ150" i="3" s="1"/>
  <c r="DK150" i="3" s="1"/>
  <c r="DL150" i="3" s="1"/>
  <c r="DM150" i="3" s="1"/>
  <c r="DN150" i="3" s="1"/>
  <c r="DO150" i="3" s="1"/>
  <c r="DP150" i="3" s="1"/>
  <c r="DQ150" i="3" s="1"/>
  <c r="DR150" i="3" s="1"/>
  <c r="DS150" i="3" s="1"/>
  <c r="DT150" i="3" s="1"/>
  <c r="DU150" i="3" s="1"/>
  <c r="DV150" i="3" s="1"/>
  <c r="DW150" i="3" s="1"/>
  <c r="DX150" i="3" s="1"/>
  <c r="DY150" i="3" s="1"/>
  <c r="DZ150" i="3" s="1"/>
  <c r="EA150" i="3" s="1"/>
  <c r="EB150" i="3" s="1"/>
  <c r="EC150" i="3" s="1"/>
  <c r="ED150" i="3" s="1"/>
  <c r="EE150" i="3" s="1"/>
  <c r="EF150" i="3" s="1"/>
  <c r="EG150" i="3" s="1"/>
  <c r="EH150" i="3" s="1"/>
  <c r="EI150" i="3" s="1"/>
  <c r="EJ150" i="3" s="1"/>
  <c r="EK150" i="3" s="1"/>
  <c r="EL150" i="3" s="1"/>
  <c r="EM150" i="3" s="1"/>
  <c r="EN150" i="3" s="1"/>
  <c r="EO150" i="3" s="1"/>
  <c r="EP150" i="3" s="1"/>
  <c r="EQ150" i="3" s="1"/>
  <c r="ER150" i="3" s="1"/>
  <c r="ES150" i="3" s="1"/>
  <c r="ET150" i="3" s="1"/>
  <c r="EU150" i="3" s="1"/>
  <c r="EV150" i="3" s="1"/>
  <c r="EW150" i="3" s="1"/>
  <c r="EX150" i="3" s="1"/>
  <c r="EY150" i="3" s="1"/>
  <c r="EZ150" i="3" s="1"/>
  <c r="FA150" i="3" s="1"/>
  <c r="FB150" i="3" s="1"/>
  <c r="FC150" i="3" s="1"/>
  <c r="FD150" i="3" s="1"/>
  <c r="FE150" i="3" s="1"/>
  <c r="FF150" i="3" s="1"/>
  <c r="FG150" i="3" s="1"/>
  <c r="FH150" i="3" s="1"/>
  <c r="FI150" i="3" s="1"/>
  <c r="FJ150" i="3" s="1"/>
  <c r="FK150" i="3" s="1"/>
  <c r="FL150" i="3" s="1"/>
  <c r="FM150" i="3" s="1"/>
  <c r="FN150" i="3" s="1"/>
  <c r="FO150" i="3" s="1"/>
  <c r="FP150" i="3" s="1"/>
  <c r="FQ150" i="3" s="1"/>
  <c r="FR150" i="3" s="1"/>
  <c r="FS150" i="3" s="1"/>
  <c r="FT150" i="3" s="1"/>
  <c r="FU150" i="3" s="1"/>
  <c r="FV150" i="3" s="1"/>
  <c r="FW150" i="3" s="1"/>
  <c r="FX150" i="3" s="1"/>
  <c r="FY150" i="3" s="1"/>
  <c r="FZ150" i="3" s="1"/>
  <c r="GA150" i="3" s="1"/>
  <c r="GB150" i="3" s="1"/>
  <c r="GC150" i="3" s="1"/>
  <c r="GD150" i="3" s="1"/>
  <c r="GE150" i="3" s="1"/>
  <c r="GF150" i="3" s="1"/>
  <c r="GG150" i="3" s="1"/>
  <c r="GH150" i="3" s="1"/>
  <c r="GI150" i="3" s="1"/>
  <c r="GJ150" i="3" s="1"/>
  <c r="GK150" i="3" s="1"/>
  <c r="GL150" i="3" s="1"/>
  <c r="GM150" i="3" s="1"/>
  <c r="GN150" i="3" s="1"/>
  <c r="GO150" i="3" s="1"/>
  <c r="GP150" i="3" s="1"/>
  <c r="GQ150" i="3" s="1"/>
  <c r="GR150" i="3" s="1"/>
  <c r="GS150" i="3" s="1"/>
  <c r="GT150" i="3" s="1"/>
  <c r="GU150" i="3" s="1"/>
  <c r="GV150" i="3" s="1"/>
  <c r="GW150" i="3" s="1"/>
  <c r="GX150" i="3" s="1"/>
  <c r="GY150" i="3" s="1"/>
  <c r="F140" i="3"/>
  <c r="G140" i="3" s="1"/>
  <c r="H140" i="3" s="1"/>
  <c r="I140" i="3" s="1"/>
  <c r="J140" i="3" s="1"/>
  <c r="K140" i="3" s="1"/>
  <c r="L140" i="3" s="1"/>
  <c r="M140" i="3" s="1"/>
  <c r="N140" i="3" s="1"/>
  <c r="O140" i="3" s="1"/>
  <c r="P140" i="3" s="1"/>
  <c r="Q140" i="3" s="1"/>
  <c r="R140" i="3" s="1"/>
  <c r="S140" i="3" s="1"/>
  <c r="T140" i="3" s="1"/>
  <c r="U140" i="3" s="1"/>
  <c r="V140" i="3" s="1"/>
  <c r="W140" i="3" s="1"/>
  <c r="X140" i="3" s="1"/>
  <c r="Y140" i="3" s="1"/>
  <c r="Z140" i="3" s="1"/>
  <c r="AA140" i="3" s="1"/>
  <c r="AB140" i="3" s="1"/>
  <c r="AC140" i="3" s="1"/>
  <c r="AD140" i="3" s="1"/>
  <c r="AE140" i="3" s="1"/>
  <c r="AF140" i="3" s="1"/>
  <c r="AG140" i="3" s="1"/>
  <c r="AH140" i="3" s="1"/>
  <c r="AI140" i="3" s="1"/>
  <c r="AJ140" i="3" s="1"/>
  <c r="AK140" i="3" s="1"/>
  <c r="AL140" i="3" s="1"/>
  <c r="AM140" i="3" s="1"/>
  <c r="AN140" i="3" s="1"/>
  <c r="AO140" i="3" s="1"/>
  <c r="AP140" i="3" s="1"/>
  <c r="AQ140" i="3" s="1"/>
  <c r="AR140" i="3" s="1"/>
  <c r="AS140" i="3" s="1"/>
  <c r="AT140" i="3" s="1"/>
  <c r="AU140" i="3" s="1"/>
  <c r="AV140" i="3" s="1"/>
  <c r="AW140" i="3" s="1"/>
  <c r="AX140" i="3" s="1"/>
  <c r="AY140" i="3" s="1"/>
  <c r="AZ140" i="3" s="1"/>
  <c r="BA140" i="3" s="1"/>
  <c r="BB140" i="3" s="1"/>
  <c r="BC140" i="3" s="1"/>
  <c r="BD140" i="3" s="1"/>
  <c r="BE140" i="3" s="1"/>
  <c r="BF140" i="3" s="1"/>
  <c r="BG140" i="3" s="1"/>
  <c r="BH140" i="3" s="1"/>
  <c r="BI140" i="3" s="1"/>
  <c r="BJ140" i="3" s="1"/>
  <c r="BK140" i="3" s="1"/>
  <c r="BL140" i="3" s="1"/>
  <c r="BM140" i="3" s="1"/>
  <c r="BN140" i="3" s="1"/>
  <c r="BO140" i="3" s="1"/>
  <c r="BP140" i="3" s="1"/>
  <c r="BQ140" i="3" s="1"/>
  <c r="BR140" i="3" s="1"/>
  <c r="BS140" i="3" s="1"/>
  <c r="BT140" i="3" s="1"/>
  <c r="BU140" i="3" s="1"/>
  <c r="BV140" i="3" s="1"/>
  <c r="BW140" i="3" s="1"/>
  <c r="BX140" i="3" s="1"/>
  <c r="BY140" i="3" s="1"/>
  <c r="BZ140" i="3" s="1"/>
  <c r="CA140" i="3" s="1"/>
  <c r="CB140" i="3" s="1"/>
  <c r="CC140" i="3" s="1"/>
  <c r="CD140" i="3" s="1"/>
  <c r="CE140" i="3" s="1"/>
  <c r="CF140" i="3" s="1"/>
  <c r="CG140" i="3" s="1"/>
  <c r="CH140" i="3" s="1"/>
  <c r="CI140" i="3" s="1"/>
  <c r="CJ140" i="3" s="1"/>
  <c r="CK140" i="3" s="1"/>
  <c r="CL140" i="3" s="1"/>
  <c r="CM140" i="3" s="1"/>
  <c r="CN140" i="3" s="1"/>
  <c r="CO140" i="3" s="1"/>
  <c r="CP140" i="3" s="1"/>
  <c r="CQ140" i="3" s="1"/>
  <c r="CR140" i="3" s="1"/>
  <c r="CS140" i="3" s="1"/>
  <c r="CT140" i="3" s="1"/>
  <c r="CU140" i="3" s="1"/>
  <c r="CV140" i="3" s="1"/>
  <c r="CW140" i="3" s="1"/>
  <c r="CX140" i="3" s="1"/>
  <c r="CY140" i="3" s="1"/>
  <c r="CZ140" i="3" s="1"/>
  <c r="DA140" i="3" s="1"/>
  <c r="DB140" i="3" s="1"/>
  <c r="DC140" i="3" s="1"/>
  <c r="DD140" i="3" s="1"/>
  <c r="DE140" i="3" s="1"/>
  <c r="DF140" i="3" s="1"/>
  <c r="DG140" i="3" s="1"/>
  <c r="DH140" i="3" s="1"/>
  <c r="DI140" i="3" s="1"/>
  <c r="DJ140" i="3" s="1"/>
  <c r="DK140" i="3" s="1"/>
  <c r="DL140" i="3" s="1"/>
  <c r="DM140" i="3" s="1"/>
  <c r="DN140" i="3" s="1"/>
  <c r="DO140" i="3" s="1"/>
  <c r="DP140" i="3" s="1"/>
  <c r="DQ140" i="3" s="1"/>
  <c r="DR140" i="3" s="1"/>
  <c r="DS140" i="3" s="1"/>
  <c r="DT140" i="3" s="1"/>
  <c r="DU140" i="3" s="1"/>
  <c r="DV140" i="3" s="1"/>
  <c r="DW140" i="3" s="1"/>
  <c r="DX140" i="3" s="1"/>
  <c r="DY140" i="3" s="1"/>
  <c r="DZ140" i="3" s="1"/>
  <c r="EA140" i="3" s="1"/>
  <c r="EB140" i="3" s="1"/>
  <c r="EC140" i="3" s="1"/>
  <c r="ED140" i="3" s="1"/>
  <c r="EE140" i="3" s="1"/>
  <c r="EF140" i="3" s="1"/>
  <c r="EG140" i="3" s="1"/>
  <c r="EH140" i="3" s="1"/>
  <c r="EI140" i="3" s="1"/>
  <c r="EJ140" i="3" s="1"/>
  <c r="EK140" i="3" s="1"/>
  <c r="EL140" i="3" s="1"/>
  <c r="EM140" i="3" s="1"/>
  <c r="EN140" i="3" s="1"/>
  <c r="EO140" i="3" s="1"/>
  <c r="EP140" i="3" s="1"/>
  <c r="EQ140" i="3" s="1"/>
  <c r="ER140" i="3" s="1"/>
  <c r="ES140" i="3" s="1"/>
  <c r="ET140" i="3" s="1"/>
  <c r="EU140" i="3" s="1"/>
  <c r="EV140" i="3" s="1"/>
  <c r="EW140" i="3" s="1"/>
  <c r="EX140" i="3" s="1"/>
  <c r="EY140" i="3" s="1"/>
  <c r="EZ140" i="3" s="1"/>
  <c r="FA140" i="3" s="1"/>
  <c r="FB140" i="3" s="1"/>
  <c r="FC140" i="3" s="1"/>
  <c r="FD140" i="3" s="1"/>
  <c r="FE140" i="3" s="1"/>
  <c r="FF140" i="3" s="1"/>
  <c r="FG140" i="3" s="1"/>
  <c r="FH140" i="3" s="1"/>
  <c r="FI140" i="3" s="1"/>
  <c r="FJ140" i="3" s="1"/>
  <c r="FK140" i="3" s="1"/>
  <c r="FL140" i="3" s="1"/>
  <c r="FM140" i="3" s="1"/>
  <c r="FN140" i="3" s="1"/>
  <c r="FO140" i="3" s="1"/>
  <c r="FP140" i="3" s="1"/>
  <c r="FQ140" i="3" s="1"/>
  <c r="FR140" i="3" s="1"/>
  <c r="FS140" i="3" s="1"/>
  <c r="FT140" i="3" s="1"/>
  <c r="FU140" i="3" s="1"/>
  <c r="FV140" i="3" s="1"/>
  <c r="FW140" i="3" s="1"/>
  <c r="FX140" i="3" s="1"/>
  <c r="FY140" i="3" s="1"/>
  <c r="FZ140" i="3" s="1"/>
  <c r="GA140" i="3" s="1"/>
  <c r="GB140" i="3" s="1"/>
  <c r="GC140" i="3" s="1"/>
  <c r="GD140" i="3" s="1"/>
  <c r="GE140" i="3" s="1"/>
  <c r="GF140" i="3" s="1"/>
  <c r="GG140" i="3" s="1"/>
  <c r="GH140" i="3" s="1"/>
  <c r="GI140" i="3" s="1"/>
  <c r="GJ140" i="3" s="1"/>
  <c r="GK140" i="3" s="1"/>
  <c r="GL140" i="3" s="1"/>
  <c r="GM140" i="3" s="1"/>
  <c r="GN140" i="3" s="1"/>
  <c r="GO140" i="3" s="1"/>
  <c r="GP140" i="3" s="1"/>
  <c r="GQ140" i="3" s="1"/>
  <c r="GR140" i="3" s="1"/>
  <c r="GS140" i="3" s="1"/>
  <c r="GT140" i="3" s="1"/>
  <c r="GU140" i="3" s="1"/>
  <c r="GV140" i="3" s="1"/>
  <c r="GW140" i="3" s="1"/>
  <c r="GX140" i="3" s="1"/>
  <c r="GY140" i="3" s="1"/>
  <c r="F161" i="3"/>
  <c r="G161" i="3" s="1"/>
  <c r="H161" i="3" s="1"/>
  <c r="I161" i="3" s="1"/>
  <c r="J161" i="3" s="1"/>
  <c r="K161" i="3" s="1"/>
  <c r="L161" i="3" s="1"/>
  <c r="M161" i="3" s="1"/>
  <c r="N161" i="3" s="1"/>
  <c r="O161" i="3" s="1"/>
  <c r="P161" i="3" s="1"/>
  <c r="Q161" i="3" s="1"/>
  <c r="R161" i="3" s="1"/>
  <c r="S161" i="3" s="1"/>
  <c r="T161" i="3" s="1"/>
  <c r="U161" i="3" s="1"/>
  <c r="V161" i="3" s="1"/>
  <c r="W161" i="3" s="1"/>
  <c r="X161" i="3" s="1"/>
  <c r="Y161" i="3" s="1"/>
  <c r="Z161" i="3" s="1"/>
  <c r="AA161" i="3" s="1"/>
  <c r="AB161" i="3" s="1"/>
  <c r="AC161" i="3" s="1"/>
  <c r="AD161" i="3" s="1"/>
  <c r="AE161" i="3" s="1"/>
  <c r="AF161" i="3" s="1"/>
  <c r="AG161" i="3" s="1"/>
  <c r="AH161" i="3" s="1"/>
  <c r="AI161" i="3" s="1"/>
  <c r="AJ161" i="3" s="1"/>
  <c r="AK161" i="3" s="1"/>
  <c r="AL161" i="3" s="1"/>
  <c r="AM161" i="3" s="1"/>
  <c r="AN161" i="3" s="1"/>
  <c r="AO161" i="3" s="1"/>
  <c r="AP161" i="3" s="1"/>
  <c r="AQ161" i="3" s="1"/>
  <c r="AR161" i="3" s="1"/>
  <c r="AS161" i="3" s="1"/>
  <c r="AT161" i="3" s="1"/>
  <c r="AU161" i="3" s="1"/>
  <c r="AV161" i="3" s="1"/>
  <c r="AW161" i="3" s="1"/>
  <c r="AX161" i="3" s="1"/>
  <c r="AY161" i="3" s="1"/>
  <c r="AZ161" i="3" s="1"/>
  <c r="BA161" i="3" s="1"/>
  <c r="BB161" i="3" s="1"/>
  <c r="BC161" i="3" s="1"/>
  <c r="BD161" i="3" s="1"/>
  <c r="BE161" i="3" s="1"/>
  <c r="BF161" i="3" s="1"/>
  <c r="BG161" i="3" s="1"/>
  <c r="BH161" i="3" s="1"/>
  <c r="BI161" i="3" s="1"/>
  <c r="BJ161" i="3" s="1"/>
  <c r="BK161" i="3" s="1"/>
  <c r="BL161" i="3" s="1"/>
  <c r="BM161" i="3" s="1"/>
  <c r="BN161" i="3" s="1"/>
  <c r="BO161" i="3" s="1"/>
  <c r="BP161" i="3" s="1"/>
  <c r="BQ161" i="3" s="1"/>
  <c r="BR161" i="3" s="1"/>
  <c r="BS161" i="3" s="1"/>
  <c r="BT161" i="3" s="1"/>
  <c r="BU161" i="3" s="1"/>
  <c r="BV161" i="3" s="1"/>
  <c r="BW161" i="3" s="1"/>
  <c r="BX161" i="3" s="1"/>
  <c r="BY161" i="3" s="1"/>
  <c r="BZ161" i="3" s="1"/>
  <c r="CA161" i="3" s="1"/>
  <c r="CB161" i="3" s="1"/>
  <c r="CC161" i="3" s="1"/>
  <c r="CD161" i="3" s="1"/>
  <c r="CE161" i="3" s="1"/>
  <c r="CF161" i="3" s="1"/>
  <c r="CG161" i="3" s="1"/>
  <c r="CH161" i="3" s="1"/>
  <c r="CI161" i="3" s="1"/>
  <c r="CJ161" i="3" s="1"/>
  <c r="CK161" i="3" s="1"/>
  <c r="CL161" i="3" s="1"/>
  <c r="CM161" i="3" s="1"/>
  <c r="CN161" i="3" s="1"/>
  <c r="CO161" i="3" s="1"/>
  <c r="CP161" i="3" s="1"/>
  <c r="CQ161" i="3" s="1"/>
  <c r="CR161" i="3" s="1"/>
  <c r="CS161" i="3" s="1"/>
  <c r="CT161" i="3" s="1"/>
  <c r="CU161" i="3" s="1"/>
  <c r="CV161" i="3" s="1"/>
  <c r="CW161" i="3" s="1"/>
  <c r="CX161" i="3" s="1"/>
  <c r="CY161" i="3" s="1"/>
  <c r="CZ161" i="3" s="1"/>
  <c r="DA161" i="3" s="1"/>
  <c r="DB161" i="3" s="1"/>
  <c r="DC161" i="3" s="1"/>
  <c r="DD161" i="3" s="1"/>
  <c r="DE161" i="3" s="1"/>
  <c r="DF161" i="3" s="1"/>
  <c r="DG161" i="3" s="1"/>
  <c r="DH161" i="3" s="1"/>
  <c r="DI161" i="3" s="1"/>
  <c r="DJ161" i="3" s="1"/>
  <c r="DK161" i="3" s="1"/>
  <c r="DL161" i="3" s="1"/>
  <c r="DM161" i="3" s="1"/>
  <c r="DN161" i="3" s="1"/>
  <c r="DO161" i="3" s="1"/>
  <c r="DP161" i="3" s="1"/>
  <c r="DQ161" i="3" s="1"/>
  <c r="DR161" i="3" s="1"/>
  <c r="DS161" i="3" s="1"/>
  <c r="DT161" i="3" s="1"/>
  <c r="DU161" i="3" s="1"/>
  <c r="DV161" i="3" s="1"/>
  <c r="DW161" i="3" s="1"/>
  <c r="DX161" i="3" s="1"/>
  <c r="DY161" i="3" s="1"/>
  <c r="DZ161" i="3" s="1"/>
  <c r="EA161" i="3" s="1"/>
  <c r="EB161" i="3" s="1"/>
  <c r="EC161" i="3" s="1"/>
  <c r="ED161" i="3" s="1"/>
  <c r="EE161" i="3" s="1"/>
  <c r="EF161" i="3" s="1"/>
  <c r="EG161" i="3" s="1"/>
  <c r="EH161" i="3" s="1"/>
  <c r="EI161" i="3" s="1"/>
  <c r="EJ161" i="3" s="1"/>
  <c r="EK161" i="3" s="1"/>
  <c r="EL161" i="3" s="1"/>
  <c r="EM161" i="3" s="1"/>
  <c r="EN161" i="3" s="1"/>
  <c r="EO161" i="3" s="1"/>
  <c r="EP161" i="3" s="1"/>
  <c r="EQ161" i="3" s="1"/>
  <c r="ER161" i="3" s="1"/>
  <c r="ES161" i="3" s="1"/>
  <c r="ET161" i="3" s="1"/>
  <c r="EU161" i="3" s="1"/>
  <c r="EV161" i="3" s="1"/>
  <c r="EW161" i="3" s="1"/>
  <c r="EX161" i="3" s="1"/>
  <c r="EY161" i="3" s="1"/>
  <c r="EZ161" i="3" s="1"/>
  <c r="FA161" i="3" s="1"/>
  <c r="FB161" i="3" s="1"/>
  <c r="FC161" i="3" s="1"/>
  <c r="FD161" i="3" s="1"/>
  <c r="FE161" i="3" s="1"/>
  <c r="FF161" i="3" s="1"/>
  <c r="FG161" i="3" s="1"/>
  <c r="FH161" i="3" s="1"/>
  <c r="FI161" i="3" s="1"/>
  <c r="FJ161" i="3" s="1"/>
  <c r="FK161" i="3" s="1"/>
  <c r="FL161" i="3" s="1"/>
  <c r="FM161" i="3" s="1"/>
  <c r="FN161" i="3" s="1"/>
  <c r="FO161" i="3" s="1"/>
  <c r="FP161" i="3" s="1"/>
  <c r="FQ161" i="3" s="1"/>
  <c r="FR161" i="3" s="1"/>
  <c r="FS161" i="3" s="1"/>
  <c r="FT161" i="3" s="1"/>
  <c r="FU161" i="3" s="1"/>
  <c r="FV161" i="3" s="1"/>
  <c r="FW161" i="3" s="1"/>
  <c r="FX161" i="3" s="1"/>
  <c r="FY161" i="3" s="1"/>
  <c r="FZ161" i="3" s="1"/>
  <c r="GA161" i="3" s="1"/>
  <c r="GB161" i="3" s="1"/>
  <c r="GC161" i="3" s="1"/>
  <c r="GD161" i="3" s="1"/>
  <c r="GE161" i="3" s="1"/>
  <c r="GF161" i="3" s="1"/>
  <c r="GG161" i="3" s="1"/>
  <c r="GH161" i="3" s="1"/>
  <c r="GI161" i="3" s="1"/>
  <c r="GJ161" i="3" s="1"/>
  <c r="GK161" i="3" s="1"/>
  <c r="GL161" i="3" s="1"/>
  <c r="GM161" i="3" s="1"/>
  <c r="GN161" i="3" s="1"/>
  <c r="GO161" i="3" s="1"/>
  <c r="GP161" i="3" s="1"/>
  <c r="GQ161" i="3" s="1"/>
  <c r="GR161" i="3" s="1"/>
  <c r="GS161" i="3" s="1"/>
  <c r="GT161" i="3" s="1"/>
  <c r="GU161" i="3" s="1"/>
  <c r="GV161" i="3" s="1"/>
  <c r="GW161" i="3" s="1"/>
  <c r="GX161" i="3" s="1"/>
  <c r="GY161" i="3" s="1"/>
  <c r="F162" i="3"/>
  <c r="G162" i="3" s="1"/>
  <c r="H162" i="3" s="1"/>
  <c r="I162" i="3" s="1"/>
  <c r="J162" i="3" s="1"/>
  <c r="K162" i="3" s="1"/>
  <c r="L162" i="3" s="1"/>
  <c r="M162" i="3" s="1"/>
  <c r="N162" i="3" s="1"/>
  <c r="O162" i="3" s="1"/>
  <c r="P162" i="3" s="1"/>
  <c r="Q162" i="3" s="1"/>
  <c r="R162" i="3" s="1"/>
  <c r="S162" i="3" s="1"/>
  <c r="T162" i="3" s="1"/>
  <c r="U162" i="3" s="1"/>
  <c r="V162" i="3" s="1"/>
  <c r="W162" i="3" s="1"/>
  <c r="X162" i="3" s="1"/>
  <c r="Y162" i="3" s="1"/>
  <c r="Z162" i="3" s="1"/>
  <c r="AA162" i="3" s="1"/>
  <c r="AB162" i="3" s="1"/>
  <c r="AC162" i="3" s="1"/>
  <c r="AD162" i="3" s="1"/>
  <c r="AE162" i="3" s="1"/>
  <c r="AF162" i="3" s="1"/>
  <c r="AG162" i="3" s="1"/>
  <c r="AH162" i="3" s="1"/>
  <c r="AI162" i="3" s="1"/>
  <c r="AJ162" i="3" s="1"/>
  <c r="AK162" i="3" s="1"/>
  <c r="AL162" i="3" s="1"/>
  <c r="AM162" i="3" s="1"/>
  <c r="AN162" i="3" s="1"/>
  <c r="AO162" i="3" s="1"/>
  <c r="AP162" i="3" s="1"/>
  <c r="AQ162" i="3" s="1"/>
  <c r="AR162" i="3" s="1"/>
  <c r="AS162" i="3" s="1"/>
  <c r="AT162" i="3" s="1"/>
  <c r="AU162" i="3" s="1"/>
  <c r="AV162" i="3" s="1"/>
  <c r="AW162" i="3" s="1"/>
  <c r="AX162" i="3" s="1"/>
  <c r="AY162" i="3" s="1"/>
  <c r="AZ162" i="3" s="1"/>
  <c r="BA162" i="3" s="1"/>
  <c r="BB162" i="3" s="1"/>
  <c r="BC162" i="3" s="1"/>
  <c r="BD162" i="3" s="1"/>
  <c r="BE162" i="3" s="1"/>
  <c r="BF162" i="3" s="1"/>
  <c r="BG162" i="3" s="1"/>
  <c r="BH162" i="3" s="1"/>
  <c r="BI162" i="3" s="1"/>
  <c r="BJ162" i="3" s="1"/>
  <c r="BK162" i="3" s="1"/>
  <c r="BL162" i="3" s="1"/>
  <c r="BM162" i="3" s="1"/>
  <c r="BN162" i="3" s="1"/>
  <c r="BO162" i="3" s="1"/>
  <c r="BP162" i="3" s="1"/>
  <c r="BQ162" i="3" s="1"/>
  <c r="BR162" i="3" s="1"/>
  <c r="BS162" i="3" s="1"/>
  <c r="BT162" i="3" s="1"/>
  <c r="BU162" i="3" s="1"/>
  <c r="BV162" i="3" s="1"/>
  <c r="BW162" i="3" s="1"/>
  <c r="BX162" i="3" s="1"/>
  <c r="BY162" i="3" s="1"/>
  <c r="BZ162" i="3" s="1"/>
  <c r="CA162" i="3" s="1"/>
  <c r="CB162" i="3" s="1"/>
  <c r="CC162" i="3" s="1"/>
  <c r="CD162" i="3" s="1"/>
  <c r="CE162" i="3" s="1"/>
  <c r="CF162" i="3" s="1"/>
  <c r="CG162" i="3" s="1"/>
  <c r="CH162" i="3" s="1"/>
  <c r="CI162" i="3" s="1"/>
  <c r="CJ162" i="3" s="1"/>
  <c r="CK162" i="3" s="1"/>
  <c r="CL162" i="3" s="1"/>
  <c r="CM162" i="3" s="1"/>
  <c r="CN162" i="3" s="1"/>
  <c r="CO162" i="3" s="1"/>
  <c r="CP162" i="3" s="1"/>
  <c r="CQ162" i="3" s="1"/>
  <c r="CR162" i="3" s="1"/>
  <c r="CS162" i="3" s="1"/>
  <c r="CT162" i="3" s="1"/>
  <c r="CU162" i="3" s="1"/>
  <c r="CV162" i="3" s="1"/>
  <c r="CW162" i="3" s="1"/>
  <c r="CX162" i="3" s="1"/>
  <c r="CY162" i="3" s="1"/>
  <c r="CZ162" i="3" s="1"/>
  <c r="DA162" i="3" s="1"/>
  <c r="DB162" i="3" s="1"/>
  <c r="DC162" i="3" s="1"/>
  <c r="DD162" i="3" s="1"/>
  <c r="DE162" i="3" s="1"/>
  <c r="DF162" i="3" s="1"/>
  <c r="DG162" i="3" s="1"/>
  <c r="DH162" i="3" s="1"/>
  <c r="DI162" i="3" s="1"/>
  <c r="DJ162" i="3" s="1"/>
  <c r="DK162" i="3" s="1"/>
  <c r="DL162" i="3" s="1"/>
  <c r="DM162" i="3" s="1"/>
  <c r="DN162" i="3" s="1"/>
  <c r="DO162" i="3" s="1"/>
  <c r="DP162" i="3" s="1"/>
  <c r="DQ162" i="3" s="1"/>
  <c r="DR162" i="3" s="1"/>
  <c r="DS162" i="3" s="1"/>
  <c r="DT162" i="3" s="1"/>
  <c r="DU162" i="3" s="1"/>
  <c r="DV162" i="3" s="1"/>
  <c r="DW162" i="3" s="1"/>
  <c r="DX162" i="3" s="1"/>
  <c r="DY162" i="3" s="1"/>
  <c r="DZ162" i="3" s="1"/>
  <c r="EA162" i="3" s="1"/>
  <c r="EB162" i="3" s="1"/>
  <c r="EC162" i="3" s="1"/>
  <c r="ED162" i="3" s="1"/>
  <c r="EE162" i="3" s="1"/>
  <c r="EF162" i="3" s="1"/>
  <c r="EG162" i="3" s="1"/>
  <c r="EH162" i="3" s="1"/>
  <c r="EI162" i="3" s="1"/>
  <c r="EJ162" i="3" s="1"/>
  <c r="EK162" i="3" s="1"/>
  <c r="EL162" i="3" s="1"/>
  <c r="EM162" i="3" s="1"/>
  <c r="EN162" i="3" s="1"/>
  <c r="EO162" i="3" s="1"/>
  <c r="EP162" i="3" s="1"/>
  <c r="EQ162" i="3" s="1"/>
  <c r="ER162" i="3" s="1"/>
  <c r="ES162" i="3" s="1"/>
  <c r="ET162" i="3" s="1"/>
  <c r="EU162" i="3" s="1"/>
  <c r="EV162" i="3" s="1"/>
  <c r="EW162" i="3" s="1"/>
  <c r="EX162" i="3" s="1"/>
  <c r="EY162" i="3" s="1"/>
  <c r="EZ162" i="3" s="1"/>
  <c r="FA162" i="3" s="1"/>
  <c r="FB162" i="3" s="1"/>
  <c r="FC162" i="3" s="1"/>
  <c r="FD162" i="3" s="1"/>
  <c r="FE162" i="3" s="1"/>
  <c r="FF162" i="3" s="1"/>
  <c r="FG162" i="3" s="1"/>
  <c r="FH162" i="3" s="1"/>
  <c r="FI162" i="3" s="1"/>
  <c r="FJ162" i="3" s="1"/>
  <c r="FK162" i="3" s="1"/>
  <c r="FL162" i="3" s="1"/>
  <c r="FM162" i="3" s="1"/>
  <c r="FN162" i="3" s="1"/>
  <c r="FO162" i="3" s="1"/>
  <c r="FP162" i="3" s="1"/>
  <c r="FQ162" i="3" s="1"/>
  <c r="FR162" i="3" s="1"/>
  <c r="FS162" i="3" s="1"/>
  <c r="FT162" i="3" s="1"/>
  <c r="FU162" i="3" s="1"/>
  <c r="FV162" i="3" s="1"/>
  <c r="FW162" i="3" s="1"/>
  <c r="FX162" i="3" s="1"/>
  <c r="FY162" i="3" s="1"/>
  <c r="FZ162" i="3" s="1"/>
  <c r="GA162" i="3" s="1"/>
  <c r="GB162" i="3" s="1"/>
  <c r="GC162" i="3" s="1"/>
  <c r="GD162" i="3" s="1"/>
  <c r="GE162" i="3" s="1"/>
  <c r="GF162" i="3" s="1"/>
  <c r="GG162" i="3" s="1"/>
  <c r="GH162" i="3" s="1"/>
  <c r="GI162" i="3" s="1"/>
  <c r="GJ162" i="3" s="1"/>
  <c r="GK162" i="3" s="1"/>
  <c r="GL162" i="3" s="1"/>
  <c r="GM162" i="3" s="1"/>
  <c r="GN162" i="3" s="1"/>
  <c r="GO162" i="3" s="1"/>
  <c r="GP162" i="3" s="1"/>
  <c r="GQ162" i="3" s="1"/>
  <c r="GR162" i="3" s="1"/>
  <c r="GS162" i="3" s="1"/>
  <c r="GT162" i="3" s="1"/>
  <c r="GU162" i="3" s="1"/>
  <c r="GV162" i="3" s="1"/>
  <c r="GW162" i="3" s="1"/>
  <c r="GX162" i="3" s="1"/>
  <c r="GY162" i="3" s="1"/>
  <c r="F170" i="3"/>
  <c r="G170" i="3" s="1"/>
  <c r="H170" i="3" s="1"/>
  <c r="I170" i="3" s="1"/>
  <c r="J170" i="3" s="1"/>
  <c r="K170" i="3" s="1"/>
  <c r="L170" i="3" s="1"/>
  <c r="M170" i="3" s="1"/>
  <c r="N170" i="3" s="1"/>
  <c r="O170" i="3" s="1"/>
  <c r="P170" i="3" s="1"/>
  <c r="Q170" i="3" s="1"/>
  <c r="R170" i="3" s="1"/>
  <c r="S170" i="3" s="1"/>
  <c r="T170" i="3" s="1"/>
  <c r="U170" i="3" s="1"/>
  <c r="V170" i="3" s="1"/>
  <c r="W170" i="3" s="1"/>
  <c r="X170" i="3" s="1"/>
  <c r="Y170" i="3" s="1"/>
  <c r="Z170" i="3" s="1"/>
  <c r="AA170" i="3" s="1"/>
  <c r="AB170" i="3" s="1"/>
  <c r="AC170" i="3" s="1"/>
  <c r="AD170" i="3" s="1"/>
  <c r="AE170" i="3" s="1"/>
  <c r="AF170" i="3" s="1"/>
  <c r="AG170" i="3" s="1"/>
  <c r="AH170" i="3" s="1"/>
  <c r="AI170" i="3" s="1"/>
  <c r="AJ170" i="3" s="1"/>
  <c r="AK170" i="3" s="1"/>
  <c r="AL170" i="3" s="1"/>
  <c r="AM170" i="3" s="1"/>
  <c r="AN170" i="3" s="1"/>
  <c r="AO170" i="3" s="1"/>
  <c r="AP170" i="3" s="1"/>
  <c r="AQ170" i="3" s="1"/>
  <c r="AR170" i="3" s="1"/>
  <c r="AS170" i="3" s="1"/>
  <c r="AT170" i="3" s="1"/>
  <c r="AU170" i="3" s="1"/>
  <c r="AV170" i="3" s="1"/>
  <c r="AW170" i="3" s="1"/>
  <c r="AX170" i="3" s="1"/>
  <c r="AY170" i="3" s="1"/>
  <c r="AZ170" i="3" s="1"/>
  <c r="BA170" i="3" s="1"/>
  <c r="BB170" i="3" s="1"/>
  <c r="BC170" i="3" s="1"/>
  <c r="BD170" i="3" s="1"/>
  <c r="BE170" i="3" s="1"/>
  <c r="BF170" i="3" s="1"/>
  <c r="BG170" i="3" s="1"/>
  <c r="BH170" i="3" s="1"/>
  <c r="BI170" i="3" s="1"/>
  <c r="BJ170" i="3" s="1"/>
  <c r="BK170" i="3" s="1"/>
  <c r="BL170" i="3" s="1"/>
  <c r="BM170" i="3" s="1"/>
  <c r="BN170" i="3" s="1"/>
  <c r="BO170" i="3" s="1"/>
  <c r="BP170" i="3" s="1"/>
  <c r="BQ170" i="3" s="1"/>
  <c r="BR170" i="3" s="1"/>
  <c r="BS170" i="3" s="1"/>
  <c r="BT170" i="3" s="1"/>
  <c r="BU170" i="3" s="1"/>
  <c r="BV170" i="3" s="1"/>
  <c r="BW170" i="3" s="1"/>
  <c r="BX170" i="3" s="1"/>
  <c r="BY170" i="3" s="1"/>
  <c r="BZ170" i="3" s="1"/>
  <c r="CA170" i="3" s="1"/>
  <c r="CB170" i="3" s="1"/>
  <c r="CC170" i="3" s="1"/>
  <c r="CD170" i="3" s="1"/>
  <c r="CE170" i="3" s="1"/>
  <c r="CF170" i="3" s="1"/>
  <c r="CG170" i="3" s="1"/>
  <c r="CH170" i="3" s="1"/>
  <c r="CI170" i="3" s="1"/>
  <c r="CJ170" i="3" s="1"/>
  <c r="CK170" i="3" s="1"/>
  <c r="CL170" i="3" s="1"/>
  <c r="CM170" i="3" s="1"/>
  <c r="CN170" i="3" s="1"/>
  <c r="CO170" i="3" s="1"/>
  <c r="CP170" i="3" s="1"/>
  <c r="CQ170" i="3" s="1"/>
  <c r="CR170" i="3" s="1"/>
  <c r="CS170" i="3" s="1"/>
  <c r="CT170" i="3" s="1"/>
  <c r="CU170" i="3" s="1"/>
  <c r="CV170" i="3" s="1"/>
  <c r="CW170" i="3" s="1"/>
  <c r="CX170" i="3" s="1"/>
  <c r="CY170" i="3" s="1"/>
  <c r="CZ170" i="3" s="1"/>
  <c r="DA170" i="3" s="1"/>
  <c r="DB170" i="3" s="1"/>
  <c r="DC170" i="3" s="1"/>
  <c r="DD170" i="3" s="1"/>
  <c r="DE170" i="3" s="1"/>
  <c r="DF170" i="3" s="1"/>
  <c r="DG170" i="3" s="1"/>
  <c r="DH170" i="3" s="1"/>
  <c r="DI170" i="3" s="1"/>
  <c r="DJ170" i="3" s="1"/>
  <c r="DK170" i="3" s="1"/>
  <c r="DL170" i="3" s="1"/>
  <c r="DM170" i="3" s="1"/>
  <c r="DN170" i="3" s="1"/>
  <c r="DO170" i="3" s="1"/>
  <c r="DP170" i="3" s="1"/>
  <c r="DQ170" i="3" s="1"/>
  <c r="DR170" i="3" s="1"/>
  <c r="DS170" i="3" s="1"/>
  <c r="DT170" i="3" s="1"/>
  <c r="DU170" i="3" s="1"/>
  <c r="DV170" i="3" s="1"/>
  <c r="DW170" i="3" s="1"/>
  <c r="DX170" i="3" s="1"/>
  <c r="DY170" i="3" s="1"/>
  <c r="DZ170" i="3" s="1"/>
  <c r="EA170" i="3" s="1"/>
  <c r="EB170" i="3" s="1"/>
  <c r="EC170" i="3" s="1"/>
  <c r="ED170" i="3" s="1"/>
  <c r="EE170" i="3" s="1"/>
  <c r="EF170" i="3" s="1"/>
  <c r="EG170" i="3" s="1"/>
  <c r="EH170" i="3" s="1"/>
  <c r="EI170" i="3" s="1"/>
  <c r="EJ170" i="3" s="1"/>
  <c r="EK170" i="3" s="1"/>
  <c r="EL170" i="3" s="1"/>
  <c r="EM170" i="3" s="1"/>
  <c r="EN170" i="3" s="1"/>
  <c r="EO170" i="3" s="1"/>
  <c r="EP170" i="3" s="1"/>
  <c r="EQ170" i="3" s="1"/>
  <c r="ER170" i="3" s="1"/>
  <c r="ES170" i="3" s="1"/>
  <c r="ET170" i="3" s="1"/>
  <c r="EU170" i="3" s="1"/>
  <c r="EV170" i="3" s="1"/>
  <c r="EW170" i="3" s="1"/>
  <c r="EX170" i="3" s="1"/>
  <c r="EY170" i="3" s="1"/>
  <c r="EZ170" i="3" s="1"/>
  <c r="FA170" i="3" s="1"/>
  <c r="FB170" i="3" s="1"/>
  <c r="FC170" i="3" s="1"/>
  <c r="FD170" i="3" s="1"/>
  <c r="FE170" i="3" s="1"/>
  <c r="FF170" i="3" s="1"/>
  <c r="FG170" i="3" s="1"/>
  <c r="FH170" i="3" s="1"/>
  <c r="FI170" i="3" s="1"/>
  <c r="FJ170" i="3" s="1"/>
  <c r="FK170" i="3" s="1"/>
  <c r="FL170" i="3" s="1"/>
  <c r="FM170" i="3" s="1"/>
  <c r="FN170" i="3" s="1"/>
  <c r="FO170" i="3" s="1"/>
  <c r="FP170" i="3" s="1"/>
  <c r="FQ170" i="3" s="1"/>
  <c r="FR170" i="3" s="1"/>
  <c r="FS170" i="3" s="1"/>
  <c r="FT170" i="3" s="1"/>
  <c r="FU170" i="3" s="1"/>
  <c r="FV170" i="3" s="1"/>
  <c r="FW170" i="3" s="1"/>
  <c r="FX170" i="3" s="1"/>
  <c r="FY170" i="3" s="1"/>
  <c r="FZ170" i="3" s="1"/>
  <c r="GA170" i="3" s="1"/>
  <c r="GB170" i="3" s="1"/>
  <c r="GC170" i="3" s="1"/>
  <c r="GD170" i="3" s="1"/>
  <c r="GE170" i="3" s="1"/>
  <c r="GF170" i="3" s="1"/>
  <c r="GG170" i="3" s="1"/>
  <c r="GH170" i="3" s="1"/>
  <c r="GI170" i="3" s="1"/>
  <c r="GJ170" i="3" s="1"/>
  <c r="GK170" i="3" s="1"/>
  <c r="GL170" i="3" s="1"/>
  <c r="GM170" i="3" s="1"/>
  <c r="GN170" i="3" s="1"/>
  <c r="GO170" i="3" s="1"/>
  <c r="GP170" i="3" s="1"/>
  <c r="GQ170" i="3" s="1"/>
  <c r="GR170" i="3" s="1"/>
  <c r="GS170" i="3" s="1"/>
  <c r="GT170" i="3" s="1"/>
  <c r="GU170" i="3" s="1"/>
  <c r="GV170" i="3" s="1"/>
  <c r="GW170" i="3" s="1"/>
  <c r="GX170" i="3" s="1"/>
  <c r="GY170" i="3" s="1"/>
  <c r="F149" i="3"/>
  <c r="G149" i="3" s="1"/>
  <c r="H149" i="3" s="1"/>
  <c r="I149" i="3" s="1"/>
  <c r="J149" i="3" s="1"/>
  <c r="K149" i="3" s="1"/>
  <c r="L149" i="3" s="1"/>
  <c r="M149" i="3" s="1"/>
  <c r="N149" i="3" s="1"/>
  <c r="O149" i="3" s="1"/>
  <c r="P149" i="3" s="1"/>
  <c r="Q149" i="3" s="1"/>
  <c r="R149" i="3" s="1"/>
  <c r="S149" i="3" s="1"/>
  <c r="T149" i="3" s="1"/>
  <c r="U149" i="3" s="1"/>
  <c r="V149" i="3" s="1"/>
  <c r="W149" i="3" s="1"/>
  <c r="X149" i="3" s="1"/>
  <c r="Y149" i="3" s="1"/>
  <c r="Z149" i="3" s="1"/>
  <c r="AA149" i="3" s="1"/>
  <c r="AB149" i="3" s="1"/>
  <c r="AC149" i="3" s="1"/>
  <c r="AD149" i="3" s="1"/>
  <c r="AE149" i="3" s="1"/>
  <c r="AF149" i="3" s="1"/>
  <c r="AG149" i="3" s="1"/>
  <c r="AH149" i="3" s="1"/>
  <c r="AI149" i="3" s="1"/>
  <c r="AJ149" i="3" s="1"/>
  <c r="AK149" i="3" s="1"/>
  <c r="AL149" i="3" s="1"/>
  <c r="AM149" i="3" s="1"/>
  <c r="AN149" i="3" s="1"/>
  <c r="AO149" i="3" s="1"/>
  <c r="AP149" i="3" s="1"/>
  <c r="AQ149" i="3" s="1"/>
  <c r="AR149" i="3" s="1"/>
  <c r="AS149" i="3" s="1"/>
  <c r="AT149" i="3" s="1"/>
  <c r="AU149" i="3" s="1"/>
  <c r="AV149" i="3" s="1"/>
  <c r="AW149" i="3" s="1"/>
  <c r="AX149" i="3" s="1"/>
  <c r="AY149" i="3" s="1"/>
  <c r="AZ149" i="3" s="1"/>
  <c r="BA149" i="3" s="1"/>
  <c r="BB149" i="3" s="1"/>
  <c r="BC149" i="3" s="1"/>
  <c r="BD149" i="3" s="1"/>
  <c r="BE149" i="3" s="1"/>
  <c r="BF149" i="3" s="1"/>
  <c r="BG149" i="3" s="1"/>
  <c r="BH149" i="3" s="1"/>
  <c r="BI149" i="3" s="1"/>
  <c r="BJ149" i="3" s="1"/>
  <c r="BK149" i="3" s="1"/>
  <c r="BL149" i="3" s="1"/>
  <c r="BM149" i="3" s="1"/>
  <c r="BN149" i="3" s="1"/>
  <c r="BO149" i="3" s="1"/>
  <c r="BP149" i="3" s="1"/>
  <c r="BQ149" i="3" s="1"/>
  <c r="BR149" i="3" s="1"/>
  <c r="BS149" i="3" s="1"/>
  <c r="BT149" i="3" s="1"/>
  <c r="BU149" i="3" s="1"/>
  <c r="BV149" i="3" s="1"/>
  <c r="BW149" i="3" s="1"/>
  <c r="BX149" i="3" s="1"/>
  <c r="BY149" i="3" s="1"/>
  <c r="BZ149" i="3" s="1"/>
  <c r="CA149" i="3" s="1"/>
  <c r="CB149" i="3" s="1"/>
  <c r="CC149" i="3" s="1"/>
  <c r="CD149" i="3" s="1"/>
  <c r="CE149" i="3" s="1"/>
  <c r="CF149" i="3" s="1"/>
  <c r="CG149" i="3" s="1"/>
  <c r="CH149" i="3" s="1"/>
  <c r="CI149" i="3" s="1"/>
  <c r="CJ149" i="3" s="1"/>
  <c r="CK149" i="3" s="1"/>
  <c r="CL149" i="3" s="1"/>
  <c r="CM149" i="3" s="1"/>
  <c r="CN149" i="3" s="1"/>
  <c r="CO149" i="3" s="1"/>
  <c r="CP149" i="3" s="1"/>
  <c r="CQ149" i="3" s="1"/>
  <c r="CR149" i="3" s="1"/>
  <c r="CS149" i="3" s="1"/>
  <c r="CT149" i="3" s="1"/>
  <c r="CU149" i="3" s="1"/>
  <c r="CV149" i="3" s="1"/>
  <c r="CW149" i="3" s="1"/>
  <c r="CX149" i="3" s="1"/>
  <c r="CY149" i="3" s="1"/>
  <c r="CZ149" i="3" s="1"/>
  <c r="DA149" i="3" s="1"/>
  <c r="DB149" i="3" s="1"/>
  <c r="DC149" i="3" s="1"/>
  <c r="DD149" i="3" s="1"/>
  <c r="DE149" i="3" s="1"/>
  <c r="DF149" i="3" s="1"/>
  <c r="DG149" i="3" s="1"/>
  <c r="DH149" i="3" s="1"/>
  <c r="DI149" i="3" s="1"/>
  <c r="DJ149" i="3" s="1"/>
  <c r="DK149" i="3" s="1"/>
  <c r="DL149" i="3" s="1"/>
  <c r="DM149" i="3" s="1"/>
  <c r="DN149" i="3" s="1"/>
  <c r="DO149" i="3" s="1"/>
  <c r="DP149" i="3" s="1"/>
  <c r="DQ149" i="3" s="1"/>
  <c r="DR149" i="3" s="1"/>
  <c r="DS149" i="3" s="1"/>
  <c r="DT149" i="3" s="1"/>
  <c r="DU149" i="3" s="1"/>
  <c r="DV149" i="3" s="1"/>
  <c r="DW149" i="3" s="1"/>
  <c r="DX149" i="3" s="1"/>
  <c r="DY149" i="3" s="1"/>
  <c r="DZ149" i="3" s="1"/>
  <c r="EA149" i="3" s="1"/>
  <c r="EB149" i="3" s="1"/>
  <c r="EC149" i="3" s="1"/>
  <c r="ED149" i="3" s="1"/>
  <c r="EE149" i="3" s="1"/>
  <c r="EF149" i="3" s="1"/>
  <c r="EG149" i="3" s="1"/>
  <c r="EH149" i="3" s="1"/>
  <c r="EI149" i="3" s="1"/>
  <c r="EJ149" i="3" s="1"/>
  <c r="EK149" i="3" s="1"/>
  <c r="EL149" i="3" s="1"/>
  <c r="EM149" i="3" s="1"/>
  <c r="EN149" i="3" s="1"/>
  <c r="EO149" i="3" s="1"/>
  <c r="EP149" i="3" s="1"/>
  <c r="EQ149" i="3" s="1"/>
  <c r="ER149" i="3" s="1"/>
  <c r="ES149" i="3" s="1"/>
  <c r="ET149" i="3" s="1"/>
  <c r="EU149" i="3" s="1"/>
  <c r="EV149" i="3" s="1"/>
  <c r="EW149" i="3" s="1"/>
  <c r="EX149" i="3" s="1"/>
  <c r="EY149" i="3" s="1"/>
  <c r="EZ149" i="3" s="1"/>
  <c r="FA149" i="3" s="1"/>
  <c r="FB149" i="3" s="1"/>
  <c r="FC149" i="3" s="1"/>
  <c r="FD149" i="3" s="1"/>
  <c r="FE149" i="3" s="1"/>
  <c r="FF149" i="3" s="1"/>
  <c r="FG149" i="3" s="1"/>
  <c r="FH149" i="3" s="1"/>
  <c r="FI149" i="3" s="1"/>
  <c r="FJ149" i="3" s="1"/>
  <c r="FK149" i="3" s="1"/>
  <c r="FL149" i="3" s="1"/>
  <c r="FM149" i="3" s="1"/>
  <c r="FN149" i="3" s="1"/>
  <c r="FO149" i="3" s="1"/>
  <c r="FP149" i="3" s="1"/>
  <c r="FQ149" i="3" s="1"/>
  <c r="FR149" i="3" s="1"/>
  <c r="FS149" i="3" s="1"/>
  <c r="FT149" i="3" s="1"/>
  <c r="FU149" i="3" s="1"/>
  <c r="FV149" i="3" s="1"/>
  <c r="FW149" i="3" s="1"/>
  <c r="FX149" i="3" s="1"/>
  <c r="FY149" i="3" s="1"/>
  <c r="FZ149" i="3" s="1"/>
  <c r="GA149" i="3" s="1"/>
  <c r="GB149" i="3" s="1"/>
  <c r="GC149" i="3" s="1"/>
  <c r="GD149" i="3" s="1"/>
  <c r="GE149" i="3" s="1"/>
  <c r="GF149" i="3" s="1"/>
  <c r="GG149" i="3" s="1"/>
  <c r="GH149" i="3" s="1"/>
  <c r="GI149" i="3" s="1"/>
  <c r="GJ149" i="3" s="1"/>
  <c r="GK149" i="3" s="1"/>
  <c r="GL149" i="3" s="1"/>
  <c r="GM149" i="3" s="1"/>
  <c r="GN149" i="3" s="1"/>
  <c r="GO149" i="3" s="1"/>
  <c r="GP149" i="3" s="1"/>
  <c r="GQ149" i="3" s="1"/>
  <c r="GR149" i="3" s="1"/>
  <c r="GS149" i="3" s="1"/>
  <c r="GT149" i="3" s="1"/>
  <c r="GU149" i="3" s="1"/>
  <c r="GV149" i="3" s="1"/>
  <c r="GW149" i="3" s="1"/>
  <c r="GX149" i="3" s="1"/>
  <c r="GY149" i="3" s="1"/>
  <c r="F147" i="3"/>
  <c r="G147" i="3" s="1"/>
  <c r="H147" i="3" s="1"/>
  <c r="I147" i="3" s="1"/>
  <c r="J147" i="3" s="1"/>
  <c r="K147" i="3" s="1"/>
  <c r="L147" i="3" s="1"/>
  <c r="M147" i="3" s="1"/>
  <c r="N147" i="3" s="1"/>
  <c r="O147" i="3" s="1"/>
  <c r="P147" i="3" s="1"/>
  <c r="Q147" i="3" s="1"/>
  <c r="R147" i="3" s="1"/>
  <c r="S147" i="3" s="1"/>
  <c r="T147" i="3" s="1"/>
  <c r="U147" i="3" s="1"/>
  <c r="V147" i="3" s="1"/>
  <c r="W147" i="3" s="1"/>
  <c r="X147" i="3" s="1"/>
  <c r="Y147" i="3" s="1"/>
  <c r="Z147" i="3" s="1"/>
  <c r="AA147" i="3" s="1"/>
  <c r="AB147" i="3" s="1"/>
  <c r="AC147" i="3" s="1"/>
  <c r="AD147" i="3" s="1"/>
  <c r="AE147" i="3" s="1"/>
  <c r="AF147" i="3" s="1"/>
  <c r="AG147" i="3" s="1"/>
  <c r="AH147" i="3" s="1"/>
  <c r="AI147" i="3" s="1"/>
  <c r="AJ147" i="3" s="1"/>
  <c r="AK147" i="3" s="1"/>
  <c r="AL147" i="3" s="1"/>
  <c r="AM147" i="3" s="1"/>
  <c r="AN147" i="3" s="1"/>
  <c r="AO147" i="3" s="1"/>
  <c r="AP147" i="3" s="1"/>
  <c r="AQ147" i="3" s="1"/>
  <c r="AR147" i="3" s="1"/>
  <c r="AS147" i="3" s="1"/>
  <c r="AT147" i="3" s="1"/>
  <c r="AU147" i="3" s="1"/>
  <c r="AV147" i="3" s="1"/>
  <c r="AW147" i="3" s="1"/>
  <c r="AX147" i="3" s="1"/>
  <c r="AY147" i="3" s="1"/>
  <c r="AZ147" i="3" s="1"/>
  <c r="BA147" i="3" s="1"/>
  <c r="BB147" i="3" s="1"/>
  <c r="BC147" i="3" s="1"/>
  <c r="BD147" i="3" s="1"/>
  <c r="BE147" i="3" s="1"/>
  <c r="BF147" i="3" s="1"/>
  <c r="BG147" i="3" s="1"/>
  <c r="BH147" i="3" s="1"/>
  <c r="BI147" i="3" s="1"/>
  <c r="BJ147" i="3" s="1"/>
  <c r="BK147" i="3" s="1"/>
  <c r="BL147" i="3" s="1"/>
  <c r="BM147" i="3" s="1"/>
  <c r="BN147" i="3" s="1"/>
  <c r="BO147" i="3" s="1"/>
  <c r="BP147" i="3" s="1"/>
  <c r="BQ147" i="3" s="1"/>
  <c r="BR147" i="3" s="1"/>
  <c r="BS147" i="3" s="1"/>
  <c r="BT147" i="3" s="1"/>
  <c r="BU147" i="3" s="1"/>
  <c r="BV147" i="3" s="1"/>
  <c r="BW147" i="3" s="1"/>
  <c r="BX147" i="3" s="1"/>
  <c r="BY147" i="3" s="1"/>
  <c r="BZ147" i="3" s="1"/>
  <c r="CA147" i="3" s="1"/>
  <c r="CB147" i="3" s="1"/>
  <c r="CC147" i="3" s="1"/>
  <c r="CD147" i="3" s="1"/>
  <c r="CE147" i="3" s="1"/>
  <c r="CF147" i="3" s="1"/>
  <c r="CG147" i="3" s="1"/>
  <c r="CH147" i="3" s="1"/>
  <c r="CI147" i="3" s="1"/>
  <c r="CJ147" i="3" s="1"/>
  <c r="CK147" i="3" s="1"/>
  <c r="CL147" i="3" s="1"/>
  <c r="CM147" i="3" s="1"/>
  <c r="CN147" i="3" s="1"/>
  <c r="CO147" i="3" s="1"/>
  <c r="CP147" i="3" s="1"/>
  <c r="CQ147" i="3" s="1"/>
  <c r="CR147" i="3" s="1"/>
  <c r="CS147" i="3" s="1"/>
  <c r="CT147" i="3" s="1"/>
  <c r="CU147" i="3" s="1"/>
  <c r="CV147" i="3" s="1"/>
  <c r="CW147" i="3" s="1"/>
  <c r="CX147" i="3" s="1"/>
  <c r="CY147" i="3" s="1"/>
  <c r="CZ147" i="3" s="1"/>
  <c r="DA147" i="3" s="1"/>
  <c r="DB147" i="3" s="1"/>
  <c r="DC147" i="3" s="1"/>
  <c r="DD147" i="3" s="1"/>
  <c r="DE147" i="3" s="1"/>
  <c r="DF147" i="3" s="1"/>
  <c r="DG147" i="3" s="1"/>
  <c r="DH147" i="3" s="1"/>
  <c r="DI147" i="3" s="1"/>
  <c r="DJ147" i="3" s="1"/>
  <c r="DK147" i="3" s="1"/>
  <c r="DL147" i="3" s="1"/>
  <c r="DM147" i="3" s="1"/>
  <c r="DN147" i="3" s="1"/>
  <c r="DO147" i="3" s="1"/>
  <c r="DP147" i="3" s="1"/>
  <c r="DQ147" i="3" s="1"/>
  <c r="DR147" i="3" s="1"/>
  <c r="DS147" i="3" s="1"/>
  <c r="DT147" i="3" s="1"/>
  <c r="DU147" i="3" s="1"/>
  <c r="DV147" i="3" s="1"/>
  <c r="DW147" i="3" s="1"/>
  <c r="DX147" i="3" s="1"/>
  <c r="DY147" i="3" s="1"/>
  <c r="DZ147" i="3" s="1"/>
  <c r="EA147" i="3" s="1"/>
  <c r="EB147" i="3" s="1"/>
  <c r="EC147" i="3" s="1"/>
  <c r="ED147" i="3" s="1"/>
  <c r="EE147" i="3" s="1"/>
  <c r="EF147" i="3" s="1"/>
  <c r="EG147" i="3" s="1"/>
  <c r="EH147" i="3" s="1"/>
  <c r="EI147" i="3" s="1"/>
  <c r="EJ147" i="3" s="1"/>
  <c r="EK147" i="3" s="1"/>
  <c r="EL147" i="3" s="1"/>
  <c r="EM147" i="3" s="1"/>
  <c r="EN147" i="3" s="1"/>
  <c r="EO147" i="3" s="1"/>
  <c r="EP147" i="3" s="1"/>
  <c r="EQ147" i="3" s="1"/>
  <c r="ER147" i="3" s="1"/>
  <c r="ES147" i="3" s="1"/>
  <c r="ET147" i="3" s="1"/>
  <c r="EU147" i="3" s="1"/>
  <c r="EV147" i="3" s="1"/>
  <c r="EW147" i="3" s="1"/>
  <c r="EX147" i="3" s="1"/>
  <c r="EY147" i="3" s="1"/>
  <c r="EZ147" i="3" s="1"/>
  <c r="FA147" i="3" s="1"/>
  <c r="FB147" i="3" s="1"/>
  <c r="FC147" i="3" s="1"/>
  <c r="FD147" i="3" s="1"/>
  <c r="FE147" i="3" s="1"/>
  <c r="FF147" i="3" s="1"/>
  <c r="FG147" i="3" s="1"/>
  <c r="FH147" i="3" s="1"/>
  <c r="FI147" i="3" s="1"/>
  <c r="FJ147" i="3" s="1"/>
  <c r="FK147" i="3" s="1"/>
  <c r="FL147" i="3" s="1"/>
  <c r="FM147" i="3" s="1"/>
  <c r="FN147" i="3" s="1"/>
  <c r="FO147" i="3" s="1"/>
  <c r="FP147" i="3" s="1"/>
  <c r="FQ147" i="3" s="1"/>
  <c r="FR147" i="3" s="1"/>
  <c r="FS147" i="3" s="1"/>
  <c r="FT147" i="3" s="1"/>
  <c r="FU147" i="3" s="1"/>
  <c r="FV147" i="3" s="1"/>
  <c r="FW147" i="3" s="1"/>
  <c r="FX147" i="3" s="1"/>
  <c r="FY147" i="3" s="1"/>
  <c r="FZ147" i="3" s="1"/>
  <c r="GA147" i="3" s="1"/>
  <c r="GB147" i="3" s="1"/>
  <c r="GC147" i="3" s="1"/>
  <c r="GD147" i="3" s="1"/>
  <c r="GE147" i="3" s="1"/>
  <c r="GF147" i="3" s="1"/>
  <c r="GG147" i="3" s="1"/>
  <c r="GH147" i="3" s="1"/>
  <c r="GI147" i="3" s="1"/>
  <c r="GJ147" i="3" s="1"/>
  <c r="GK147" i="3" s="1"/>
  <c r="GL147" i="3" s="1"/>
  <c r="GM147" i="3" s="1"/>
  <c r="GN147" i="3" s="1"/>
  <c r="GO147" i="3" s="1"/>
  <c r="GP147" i="3" s="1"/>
  <c r="GQ147" i="3" s="1"/>
  <c r="GR147" i="3" s="1"/>
  <c r="GS147" i="3" s="1"/>
  <c r="GT147" i="3" s="1"/>
  <c r="GU147" i="3" s="1"/>
  <c r="GV147" i="3" s="1"/>
  <c r="GW147" i="3" s="1"/>
  <c r="GX147" i="3" s="1"/>
  <c r="GY147" i="3" s="1"/>
  <c r="F139" i="3"/>
  <c r="G139" i="3" s="1"/>
  <c r="H139" i="3" s="1"/>
  <c r="I139" i="3" s="1"/>
  <c r="J139" i="3" s="1"/>
  <c r="K139" i="3" s="1"/>
  <c r="L139" i="3" s="1"/>
  <c r="M139" i="3" s="1"/>
  <c r="N139" i="3" s="1"/>
  <c r="O139" i="3" s="1"/>
  <c r="P139" i="3" s="1"/>
  <c r="Q139" i="3" s="1"/>
  <c r="R139" i="3" s="1"/>
  <c r="S139" i="3" s="1"/>
  <c r="T139" i="3" s="1"/>
  <c r="U139" i="3" s="1"/>
  <c r="V139" i="3" s="1"/>
  <c r="W139" i="3" s="1"/>
  <c r="X139" i="3" s="1"/>
  <c r="Y139" i="3" s="1"/>
  <c r="Z139" i="3" s="1"/>
  <c r="AA139" i="3" s="1"/>
  <c r="AB139" i="3" s="1"/>
  <c r="AC139" i="3" s="1"/>
  <c r="AD139" i="3" s="1"/>
  <c r="AE139" i="3" s="1"/>
  <c r="AF139" i="3" s="1"/>
  <c r="AG139" i="3" s="1"/>
  <c r="AH139" i="3" s="1"/>
  <c r="AI139" i="3" s="1"/>
  <c r="AJ139" i="3" s="1"/>
  <c r="AK139" i="3" s="1"/>
  <c r="AL139" i="3" s="1"/>
  <c r="AM139" i="3" s="1"/>
  <c r="AN139" i="3" s="1"/>
  <c r="AO139" i="3" s="1"/>
  <c r="AP139" i="3" s="1"/>
  <c r="AQ139" i="3" s="1"/>
  <c r="AR139" i="3" s="1"/>
  <c r="AS139" i="3" s="1"/>
  <c r="AT139" i="3" s="1"/>
  <c r="AU139" i="3" s="1"/>
  <c r="AV139" i="3" s="1"/>
  <c r="AW139" i="3" s="1"/>
  <c r="AX139" i="3" s="1"/>
  <c r="AY139" i="3" s="1"/>
  <c r="AZ139" i="3" s="1"/>
  <c r="BA139" i="3" s="1"/>
  <c r="BB139" i="3" s="1"/>
  <c r="BC139" i="3" s="1"/>
  <c r="BD139" i="3" s="1"/>
  <c r="BE139" i="3" s="1"/>
  <c r="BF139" i="3" s="1"/>
  <c r="BG139" i="3" s="1"/>
  <c r="BH139" i="3" s="1"/>
  <c r="BI139" i="3" s="1"/>
  <c r="BJ139" i="3" s="1"/>
  <c r="BK139" i="3" s="1"/>
  <c r="BL139" i="3" s="1"/>
  <c r="BM139" i="3" s="1"/>
  <c r="BN139" i="3" s="1"/>
  <c r="BO139" i="3" s="1"/>
  <c r="BP139" i="3" s="1"/>
  <c r="BQ139" i="3" s="1"/>
  <c r="BR139" i="3" s="1"/>
  <c r="BS139" i="3" s="1"/>
  <c r="BT139" i="3" s="1"/>
  <c r="BU139" i="3" s="1"/>
  <c r="BV139" i="3" s="1"/>
  <c r="BW139" i="3" s="1"/>
  <c r="BX139" i="3" s="1"/>
  <c r="BY139" i="3" s="1"/>
  <c r="BZ139" i="3" s="1"/>
  <c r="CA139" i="3" s="1"/>
  <c r="CB139" i="3" s="1"/>
  <c r="CC139" i="3" s="1"/>
  <c r="CD139" i="3" s="1"/>
  <c r="CE139" i="3" s="1"/>
  <c r="CF139" i="3" s="1"/>
  <c r="CG139" i="3" s="1"/>
  <c r="CH139" i="3" s="1"/>
  <c r="CI139" i="3" s="1"/>
  <c r="CJ139" i="3" s="1"/>
  <c r="CK139" i="3" s="1"/>
  <c r="CL139" i="3" s="1"/>
  <c r="CM139" i="3" s="1"/>
  <c r="CN139" i="3" s="1"/>
  <c r="CO139" i="3" s="1"/>
  <c r="CP139" i="3" s="1"/>
  <c r="CQ139" i="3" s="1"/>
  <c r="CR139" i="3" s="1"/>
  <c r="CS139" i="3" s="1"/>
  <c r="CT139" i="3" s="1"/>
  <c r="CU139" i="3" s="1"/>
  <c r="CV139" i="3" s="1"/>
  <c r="CW139" i="3" s="1"/>
  <c r="CX139" i="3" s="1"/>
  <c r="CY139" i="3" s="1"/>
  <c r="CZ139" i="3" s="1"/>
  <c r="DA139" i="3" s="1"/>
  <c r="DB139" i="3" s="1"/>
  <c r="DC139" i="3" s="1"/>
  <c r="DD139" i="3" s="1"/>
  <c r="DE139" i="3" s="1"/>
  <c r="DF139" i="3" s="1"/>
  <c r="DG139" i="3" s="1"/>
  <c r="DH139" i="3" s="1"/>
  <c r="DI139" i="3" s="1"/>
  <c r="DJ139" i="3" s="1"/>
  <c r="DK139" i="3" s="1"/>
  <c r="DL139" i="3" s="1"/>
  <c r="DM139" i="3" s="1"/>
  <c r="DN139" i="3" s="1"/>
  <c r="DO139" i="3" s="1"/>
  <c r="DP139" i="3" s="1"/>
  <c r="DQ139" i="3" s="1"/>
  <c r="DR139" i="3" s="1"/>
  <c r="DS139" i="3" s="1"/>
  <c r="DT139" i="3" s="1"/>
  <c r="DU139" i="3" s="1"/>
  <c r="DV139" i="3" s="1"/>
  <c r="DW139" i="3" s="1"/>
  <c r="DX139" i="3" s="1"/>
  <c r="DY139" i="3" s="1"/>
  <c r="DZ139" i="3" s="1"/>
  <c r="EA139" i="3" s="1"/>
  <c r="EB139" i="3" s="1"/>
  <c r="EC139" i="3" s="1"/>
  <c r="ED139" i="3" s="1"/>
  <c r="EE139" i="3" s="1"/>
  <c r="EF139" i="3" s="1"/>
  <c r="EG139" i="3" s="1"/>
  <c r="EH139" i="3" s="1"/>
  <c r="EI139" i="3" s="1"/>
  <c r="EJ139" i="3" s="1"/>
  <c r="EK139" i="3" s="1"/>
  <c r="EL139" i="3" s="1"/>
  <c r="EM139" i="3" s="1"/>
  <c r="EN139" i="3" s="1"/>
  <c r="EO139" i="3" s="1"/>
  <c r="EP139" i="3" s="1"/>
  <c r="EQ139" i="3" s="1"/>
  <c r="ER139" i="3" s="1"/>
  <c r="ES139" i="3" s="1"/>
  <c r="ET139" i="3" s="1"/>
  <c r="EU139" i="3" s="1"/>
  <c r="EV139" i="3" s="1"/>
  <c r="EW139" i="3" s="1"/>
  <c r="EX139" i="3" s="1"/>
  <c r="EY139" i="3" s="1"/>
  <c r="EZ139" i="3" s="1"/>
  <c r="FA139" i="3" s="1"/>
  <c r="FB139" i="3" s="1"/>
  <c r="FC139" i="3" s="1"/>
  <c r="FD139" i="3" s="1"/>
  <c r="FE139" i="3" s="1"/>
  <c r="FF139" i="3" s="1"/>
  <c r="FG139" i="3" s="1"/>
  <c r="FH139" i="3" s="1"/>
  <c r="FI139" i="3" s="1"/>
  <c r="FJ139" i="3" s="1"/>
  <c r="FK139" i="3" s="1"/>
  <c r="FL139" i="3" s="1"/>
  <c r="FM139" i="3" s="1"/>
  <c r="FN139" i="3" s="1"/>
  <c r="FO139" i="3" s="1"/>
  <c r="FP139" i="3" s="1"/>
  <c r="FQ139" i="3" s="1"/>
  <c r="FR139" i="3" s="1"/>
  <c r="FS139" i="3" s="1"/>
  <c r="FT139" i="3" s="1"/>
  <c r="FU139" i="3" s="1"/>
  <c r="FV139" i="3" s="1"/>
  <c r="FW139" i="3" s="1"/>
  <c r="FX139" i="3" s="1"/>
  <c r="FY139" i="3" s="1"/>
  <c r="FZ139" i="3" s="1"/>
  <c r="GA139" i="3" s="1"/>
  <c r="GB139" i="3" s="1"/>
  <c r="GC139" i="3" s="1"/>
  <c r="GD139" i="3" s="1"/>
  <c r="GE139" i="3" s="1"/>
  <c r="GF139" i="3" s="1"/>
  <c r="GG139" i="3" s="1"/>
  <c r="GH139" i="3" s="1"/>
  <c r="GI139" i="3" s="1"/>
  <c r="GJ139" i="3" s="1"/>
  <c r="GK139" i="3" s="1"/>
  <c r="GL139" i="3" s="1"/>
  <c r="GM139" i="3" s="1"/>
  <c r="GN139" i="3" s="1"/>
  <c r="GO139" i="3" s="1"/>
  <c r="GP139" i="3" s="1"/>
  <c r="GQ139" i="3" s="1"/>
  <c r="GR139" i="3" s="1"/>
  <c r="GS139" i="3" s="1"/>
  <c r="GT139" i="3" s="1"/>
  <c r="GU139" i="3" s="1"/>
  <c r="GV139" i="3" s="1"/>
  <c r="GW139" i="3" s="1"/>
  <c r="GX139" i="3" s="1"/>
  <c r="GY139" i="3" s="1"/>
  <c r="F176" i="3"/>
  <c r="G176" i="3" s="1"/>
  <c r="H176" i="3" s="1"/>
  <c r="I176" i="3" s="1"/>
  <c r="J176" i="3" s="1"/>
  <c r="K176" i="3" s="1"/>
  <c r="L176" i="3" s="1"/>
  <c r="M176" i="3" s="1"/>
  <c r="N176" i="3" s="1"/>
  <c r="O176" i="3" s="1"/>
  <c r="P176" i="3" s="1"/>
  <c r="Q176" i="3" s="1"/>
  <c r="R176" i="3" s="1"/>
  <c r="S176" i="3" s="1"/>
  <c r="T176" i="3" s="1"/>
  <c r="U176" i="3" s="1"/>
  <c r="V176" i="3" s="1"/>
  <c r="W176" i="3" s="1"/>
  <c r="X176" i="3" s="1"/>
  <c r="Y176" i="3" s="1"/>
  <c r="Z176" i="3" s="1"/>
  <c r="AA176" i="3" s="1"/>
  <c r="AB176" i="3" s="1"/>
  <c r="AC176" i="3" s="1"/>
  <c r="AD176" i="3" s="1"/>
  <c r="AE176" i="3" s="1"/>
  <c r="AF176" i="3" s="1"/>
  <c r="AG176" i="3" s="1"/>
  <c r="AH176" i="3" s="1"/>
  <c r="AI176" i="3" s="1"/>
  <c r="AJ176" i="3" s="1"/>
  <c r="AK176" i="3" s="1"/>
  <c r="AL176" i="3" s="1"/>
  <c r="AM176" i="3" s="1"/>
  <c r="AN176" i="3" s="1"/>
  <c r="AO176" i="3" s="1"/>
  <c r="AP176" i="3" s="1"/>
  <c r="AQ176" i="3" s="1"/>
  <c r="AR176" i="3" s="1"/>
  <c r="AS176" i="3" s="1"/>
  <c r="AT176" i="3" s="1"/>
  <c r="AU176" i="3" s="1"/>
  <c r="AV176" i="3" s="1"/>
  <c r="AW176" i="3" s="1"/>
  <c r="AX176" i="3" s="1"/>
  <c r="AY176" i="3" s="1"/>
  <c r="AZ176" i="3" s="1"/>
  <c r="BA176" i="3" s="1"/>
  <c r="BB176" i="3" s="1"/>
  <c r="BC176" i="3" s="1"/>
  <c r="BD176" i="3" s="1"/>
  <c r="BE176" i="3" s="1"/>
  <c r="BF176" i="3" s="1"/>
  <c r="BG176" i="3" s="1"/>
  <c r="BH176" i="3" s="1"/>
  <c r="BI176" i="3" s="1"/>
  <c r="BJ176" i="3" s="1"/>
  <c r="BK176" i="3" s="1"/>
  <c r="BL176" i="3" s="1"/>
  <c r="BM176" i="3" s="1"/>
  <c r="BN176" i="3" s="1"/>
  <c r="BO176" i="3" s="1"/>
  <c r="BP176" i="3" s="1"/>
  <c r="BQ176" i="3" s="1"/>
  <c r="BR176" i="3" s="1"/>
  <c r="BS176" i="3" s="1"/>
  <c r="BT176" i="3" s="1"/>
  <c r="BU176" i="3" s="1"/>
  <c r="BV176" i="3" s="1"/>
  <c r="BW176" i="3" s="1"/>
  <c r="BX176" i="3" s="1"/>
  <c r="BY176" i="3" s="1"/>
  <c r="BZ176" i="3" s="1"/>
  <c r="CA176" i="3" s="1"/>
  <c r="CB176" i="3" s="1"/>
  <c r="CC176" i="3" s="1"/>
  <c r="CD176" i="3" s="1"/>
  <c r="CE176" i="3" s="1"/>
  <c r="CF176" i="3" s="1"/>
  <c r="CG176" i="3" s="1"/>
  <c r="CH176" i="3" s="1"/>
  <c r="CI176" i="3" s="1"/>
  <c r="CJ176" i="3" s="1"/>
  <c r="CK176" i="3" s="1"/>
  <c r="CL176" i="3" s="1"/>
  <c r="CM176" i="3" s="1"/>
  <c r="CN176" i="3" s="1"/>
  <c r="CO176" i="3" s="1"/>
  <c r="CP176" i="3" s="1"/>
  <c r="CQ176" i="3" s="1"/>
  <c r="CR176" i="3" s="1"/>
  <c r="CS176" i="3" s="1"/>
  <c r="CT176" i="3" s="1"/>
  <c r="CU176" i="3" s="1"/>
  <c r="CV176" i="3" s="1"/>
  <c r="CW176" i="3" s="1"/>
  <c r="CX176" i="3" s="1"/>
  <c r="CY176" i="3" s="1"/>
  <c r="CZ176" i="3" s="1"/>
  <c r="DA176" i="3" s="1"/>
  <c r="DB176" i="3" s="1"/>
  <c r="DC176" i="3" s="1"/>
  <c r="DD176" i="3" s="1"/>
  <c r="DE176" i="3" s="1"/>
  <c r="DF176" i="3" s="1"/>
  <c r="DG176" i="3" s="1"/>
  <c r="DH176" i="3" s="1"/>
  <c r="DI176" i="3" s="1"/>
  <c r="DJ176" i="3" s="1"/>
  <c r="DK176" i="3" s="1"/>
  <c r="DL176" i="3" s="1"/>
  <c r="DM176" i="3" s="1"/>
  <c r="DN176" i="3" s="1"/>
  <c r="DO176" i="3" s="1"/>
  <c r="DP176" i="3" s="1"/>
  <c r="DQ176" i="3" s="1"/>
  <c r="DR176" i="3" s="1"/>
  <c r="DS176" i="3" s="1"/>
  <c r="DT176" i="3" s="1"/>
  <c r="DU176" i="3" s="1"/>
  <c r="DV176" i="3" s="1"/>
  <c r="DW176" i="3" s="1"/>
  <c r="DX176" i="3" s="1"/>
  <c r="DY176" i="3" s="1"/>
  <c r="DZ176" i="3" s="1"/>
  <c r="EA176" i="3" s="1"/>
  <c r="EB176" i="3" s="1"/>
  <c r="EC176" i="3" s="1"/>
  <c r="ED176" i="3" s="1"/>
  <c r="EE176" i="3" s="1"/>
  <c r="EF176" i="3" s="1"/>
  <c r="EG176" i="3" s="1"/>
  <c r="EH176" i="3" s="1"/>
  <c r="EI176" i="3" s="1"/>
  <c r="EJ176" i="3" s="1"/>
  <c r="EK176" i="3" s="1"/>
  <c r="EL176" i="3" s="1"/>
  <c r="EM176" i="3" s="1"/>
  <c r="EN176" i="3" s="1"/>
  <c r="EO176" i="3" s="1"/>
  <c r="EP176" i="3" s="1"/>
  <c r="EQ176" i="3" s="1"/>
  <c r="ER176" i="3" s="1"/>
  <c r="ES176" i="3" s="1"/>
  <c r="ET176" i="3" s="1"/>
  <c r="EU176" i="3" s="1"/>
  <c r="EV176" i="3" s="1"/>
  <c r="EW176" i="3" s="1"/>
  <c r="EX176" i="3" s="1"/>
  <c r="EY176" i="3" s="1"/>
  <c r="EZ176" i="3" s="1"/>
  <c r="FA176" i="3" s="1"/>
  <c r="FB176" i="3" s="1"/>
  <c r="FC176" i="3" s="1"/>
  <c r="FD176" i="3" s="1"/>
  <c r="FE176" i="3" s="1"/>
  <c r="FF176" i="3" s="1"/>
  <c r="FG176" i="3" s="1"/>
  <c r="FH176" i="3" s="1"/>
  <c r="FI176" i="3" s="1"/>
  <c r="FJ176" i="3" s="1"/>
  <c r="FK176" i="3" s="1"/>
  <c r="FL176" i="3" s="1"/>
  <c r="FM176" i="3" s="1"/>
  <c r="FN176" i="3" s="1"/>
  <c r="FO176" i="3" s="1"/>
  <c r="FP176" i="3" s="1"/>
  <c r="FQ176" i="3" s="1"/>
  <c r="FR176" i="3" s="1"/>
  <c r="FS176" i="3" s="1"/>
  <c r="FT176" i="3" s="1"/>
  <c r="FU176" i="3" s="1"/>
  <c r="FV176" i="3" s="1"/>
  <c r="FW176" i="3" s="1"/>
  <c r="FX176" i="3" s="1"/>
  <c r="FY176" i="3" s="1"/>
  <c r="FZ176" i="3" s="1"/>
  <c r="GA176" i="3" s="1"/>
  <c r="GB176" i="3" s="1"/>
  <c r="GC176" i="3" s="1"/>
  <c r="GD176" i="3" s="1"/>
  <c r="GE176" i="3" s="1"/>
  <c r="GF176" i="3" s="1"/>
  <c r="GG176" i="3" s="1"/>
  <c r="GH176" i="3" s="1"/>
  <c r="GI176" i="3" s="1"/>
  <c r="GJ176" i="3" s="1"/>
  <c r="GK176" i="3" s="1"/>
  <c r="GL176" i="3" s="1"/>
  <c r="GM176" i="3" s="1"/>
  <c r="GN176" i="3" s="1"/>
  <c r="GO176" i="3" s="1"/>
  <c r="GP176" i="3" s="1"/>
  <c r="GQ176" i="3" s="1"/>
  <c r="GR176" i="3" s="1"/>
  <c r="GS176" i="3" s="1"/>
  <c r="GT176" i="3" s="1"/>
  <c r="GU176" i="3" s="1"/>
  <c r="GV176" i="3" s="1"/>
  <c r="GW176" i="3" s="1"/>
  <c r="GX176" i="3" s="1"/>
  <c r="GY176" i="3" s="1"/>
  <c r="F197" i="3"/>
  <c r="G197" i="3" s="1"/>
  <c r="H197" i="3" s="1"/>
  <c r="I197" i="3" s="1"/>
  <c r="J197" i="3" s="1"/>
  <c r="K197" i="3" s="1"/>
  <c r="L197" i="3" s="1"/>
  <c r="M197" i="3" s="1"/>
  <c r="N197" i="3" s="1"/>
  <c r="O197" i="3" s="1"/>
  <c r="P197" i="3" s="1"/>
  <c r="Q197" i="3" s="1"/>
  <c r="R197" i="3" s="1"/>
  <c r="S197" i="3" s="1"/>
  <c r="T197" i="3" s="1"/>
  <c r="U197" i="3" s="1"/>
  <c r="V197" i="3" s="1"/>
  <c r="W197" i="3" s="1"/>
  <c r="X197" i="3" s="1"/>
  <c r="Y197" i="3" s="1"/>
  <c r="Z197" i="3" s="1"/>
  <c r="AA197" i="3" s="1"/>
  <c r="AB197" i="3" s="1"/>
  <c r="AC197" i="3" s="1"/>
  <c r="AD197" i="3" s="1"/>
  <c r="AE197" i="3" s="1"/>
  <c r="AF197" i="3" s="1"/>
  <c r="AG197" i="3" s="1"/>
  <c r="AH197" i="3" s="1"/>
  <c r="AI197" i="3" s="1"/>
  <c r="AJ197" i="3" s="1"/>
  <c r="AK197" i="3" s="1"/>
  <c r="AL197" i="3" s="1"/>
  <c r="AM197" i="3" s="1"/>
  <c r="AN197" i="3" s="1"/>
  <c r="AO197" i="3" s="1"/>
  <c r="AP197" i="3" s="1"/>
  <c r="AQ197" i="3" s="1"/>
  <c r="AR197" i="3" s="1"/>
  <c r="AS197" i="3" s="1"/>
  <c r="AT197" i="3" s="1"/>
  <c r="AU197" i="3" s="1"/>
  <c r="AV197" i="3" s="1"/>
  <c r="AW197" i="3" s="1"/>
  <c r="AX197" i="3" s="1"/>
  <c r="AY197" i="3" s="1"/>
  <c r="AZ197" i="3" s="1"/>
  <c r="BA197" i="3" s="1"/>
  <c r="BB197" i="3" s="1"/>
  <c r="BC197" i="3" s="1"/>
  <c r="BD197" i="3" s="1"/>
  <c r="BE197" i="3" s="1"/>
  <c r="BF197" i="3" s="1"/>
  <c r="BG197" i="3" s="1"/>
  <c r="BH197" i="3" s="1"/>
  <c r="BI197" i="3" s="1"/>
  <c r="BJ197" i="3" s="1"/>
  <c r="BK197" i="3" s="1"/>
  <c r="BL197" i="3" s="1"/>
  <c r="BM197" i="3" s="1"/>
  <c r="BN197" i="3" s="1"/>
  <c r="BO197" i="3" s="1"/>
  <c r="BP197" i="3" s="1"/>
  <c r="BQ197" i="3" s="1"/>
  <c r="BR197" i="3" s="1"/>
  <c r="BS197" i="3" s="1"/>
  <c r="BT197" i="3" s="1"/>
  <c r="BU197" i="3" s="1"/>
  <c r="BV197" i="3" s="1"/>
  <c r="BW197" i="3" s="1"/>
  <c r="BX197" i="3" s="1"/>
  <c r="BY197" i="3" s="1"/>
  <c r="BZ197" i="3" s="1"/>
  <c r="CA197" i="3" s="1"/>
  <c r="CB197" i="3" s="1"/>
  <c r="CC197" i="3" s="1"/>
  <c r="CD197" i="3" s="1"/>
  <c r="CE197" i="3" s="1"/>
  <c r="CF197" i="3" s="1"/>
  <c r="CG197" i="3" s="1"/>
  <c r="CH197" i="3" s="1"/>
  <c r="CI197" i="3" s="1"/>
  <c r="CJ197" i="3" s="1"/>
  <c r="CK197" i="3" s="1"/>
  <c r="CL197" i="3" s="1"/>
  <c r="CM197" i="3" s="1"/>
  <c r="CN197" i="3" s="1"/>
  <c r="CO197" i="3" s="1"/>
  <c r="CP197" i="3" s="1"/>
  <c r="CQ197" i="3" s="1"/>
  <c r="CR197" i="3" s="1"/>
  <c r="CS197" i="3" s="1"/>
  <c r="CT197" i="3" s="1"/>
  <c r="CU197" i="3" s="1"/>
  <c r="CV197" i="3" s="1"/>
  <c r="CW197" i="3" s="1"/>
  <c r="CX197" i="3" s="1"/>
  <c r="CY197" i="3" s="1"/>
  <c r="CZ197" i="3" s="1"/>
  <c r="DA197" i="3" s="1"/>
  <c r="DB197" i="3" s="1"/>
  <c r="DC197" i="3" s="1"/>
  <c r="DD197" i="3" s="1"/>
  <c r="DE197" i="3" s="1"/>
  <c r="DF197" i="3" s="1"/>
  <c r="DG197" i="3" s="1"/>
  <c r="DH197" i="3" s="1"/>
  <c r="DI197" i="3" s="1"/>
  <c r="DJ197" i="3" s="1"/>
  <c r="DK197" i="3" s="1"/>
  <c r="DL197" i="3" s="1"/>
  <c r="DM197" i="3" s="1"/>
  <c r="DN197" i="3" s="1"/>
  <c r="DO197" i="3" s="1"/>
  <c r="DP197" i="3" s="1"/>
  <c r="DQ197" i="3" s="1"/>
  <c r="DR197" i="3" s="1"/>
  <c r="DS197" i="3" s="1"/>
  <c r="DT197" i="3" s="1"/>
  <c r="DU197" i="3" s="1"/>
  <c r="DV197" i="3" s="1"/>
  <c r="DW197" i="3" s="1"/>
  <c r="DX197" i="3" s="1"/>
  <c r="DY197" i="3" s="1"/>
  <c r="DZ197" i="3" s="1"/>
  <c r="EA197" i="3" s="1"/>
  <c r="EB197" i="3" s="1"/>
  <c r="EC197" i="3" s="1"/>
  <c r="ED197" i="3" s="1"/>
  <c r="EE197" i="3" s="1"/>
  <c r="EF197" i="3" s="1"/>
  <c r="EG197" i="3" s="1"/>
  <c r="EH197" i="3" s="1"/>
  <c r="EI197" i="3" s="1"/>
  <c r="EJ197" i="3" s="1"/>
  <c r="EK197" i="3" s="1"/>
  <c r="EL197" i="3" s="1"/>
  <c r="EM197" i="3" s="1"/>
  <c r="EN197" i="3" s="1"/>
  <c r="EO197" i="3" s="1"/>
  <c r="EP197" i="3" s="1"/>
  <c r="EQ197" i="3" s="1"/>
  <c r="ER197" i="3" s="1"/>
  <c r="ES197" i="3" s="1"/>
  <c r="ET197" i="3" s="1"/>
  <c r="EU197" i="3" s="1"/>
  <c r="EV197" i="3" s="1"/>
  <c r="EW197" i="3" s="1"/>
  <c r="EX197" i="3" s="1"/>
  <c r="EY197" i="3" s="1"/>
  <c r="EZ197" i="3" s="1"/>
  <c r="FA197" i="3" s="1"/>
  <c r="FB197" i="3" s="1"/>
  <c r="FC197" i="3" s="1"/>
  <c r="FD197" i="3" s="1"/>
  <c r="FE197" i="3" s="1"/>
  <c r="FF197" i="3" s="1"/>
  <c r="FG197" i="3" s="1"/>
  <c r="FH197" i="3" s="1"/>
  <c r="FI197" i="3" s="1"/>
  <c r="FJ197" i="3" s="1"/>
  <c r="FK197" i="3" s="1"/>
  <c r="FL197" i="3" s="1"/>
  <c r="FM197" i="3" s="1"/>
  <c r="FN197" i="3" s="1"/>
  <c r="FO197" i="3" s="1"/>
  <c r="FP197" i="3" s="1"/>
  <c r="FQ197" i="3" s="1"/>
  <c r="FR197" i="3" s="1"/>
  <c r="FS197" i="3" s="1"/>
  <c r="FT197" i="3" s="1"/>
  <c r="FU197" i="3" s="1"/>
  <c r="FV197" i="3" s="1"/>
  <c r="FW197" i="3" s="1"/>
  <c r="FX197" i="3" s="1"/>
  <c r="FY197" i="3" s="1"/>
  <c r="FZ197" i="3" s="1"/>
  <c r="GA197" i="3" s="1"/>
  <c r="GB197" i="3" s="1"/>
  <c r="GC197" i="3" s="1"/>
  <c r="GD197" i="3" s="1"/>
  <c r="GE197" i="3" s="1"/>
  <c r="GF197" i="3" s="1"/>
  <c r="GG197" i="3" s="1"/>
  <c r="GH197" i="3" s="1"/>
  <c r="GI197" i="3" s="1"/>
  <c r="GJ197" i="3" s="1"/>
  <c r="GK197" i="3" s="1"/>
  <c r="GL197" i="3" s="1"/>
  <c r="GM197" i="3" s="1"/>
  <c r="GN197" i="3" s="1"/>
  <c r="GO197" i="3" s="1"/>
  <c r="GP197" i="3" s="1"/>
  <c r="GQ197" i="3" s="1"/>
  <c r="GR197" i="3" s="1"/>
  <c r="GS197" i="3" s="1"/>
  <c r="GT197" i="3" s="1"/>
  <c r="GU197" i="3" s="1"/>
  <c r="GV197" i="3" s="1"/>
  <c r="GW197" i="3" s="1"/>
  <c r="GX197" i="3" s="1"/>
  <c r="GY197" i="3" s="1"/>
  <c r="F179" i="3"/>
  <c r="G179" i="3" s="1"/>
  <c r="H179" i="3" s="1"/>
  <c r="I179" i="3" s="1"/>
  <c r="J179" i="3" s="1"/>
  <c r="K179" i="3" s="1"/>
  <c r="L179" i="3" s="1"/>
  <c r="M179" i="3" s="1"/>
  <c r="N179" i="3" s="1"/>
  <c r="O179" i="3" s="1"/>
  <c r="P179" i="3" s="1"/>
  <c r="Q179" i="3" s="1"/>
  <c r="R179" i="3" s="1"/>
  <c r="S179" i="3" s="1"/>
  <c r="T179" i="3" s="1"/>
  <c r="U179" i="3" s="1"/>
  <c r="V179" i="3" s="1"/>
  <c r="W179" i="3" s="1"/>
  <c r="X179" i="3" s="1"/>
  <c r="Y179" i="3" s="1"/>
  <c r="Z179" i="3" s="1"/>
  <c r="AA179" i="3" s="1"/>
  <c r="AB179" i="3" s="1"/>
  <c r="AC179" i="3" s="1"/>
  <c r="AD179" i="3" s="1"/>
  <c r="AE179" i="3" s="1"/>
  <c r="AF179" i="3" s="1"/>
  <c r="AG179" i="3" s="1"/>
  <c r="AH179" i="3" s="1"/>
  <c r="AI179" i="3" s="1"/>
  <c r="AJ179" i="3" s="1"/>
  <c r="AK179" i="3" s="1"/>
  <c r="AL179" i="3" s="1"/>
  <c r="AM179" i="3" s="1"/>
  <c r="AN179" i="3" s="1"/>
  <c r="AO179" i="3" s="1"/>
  <c r="AP179" i="3" s="1"/>
  <c r="AQ179" i="3" s="1"/>
  <c r="AR179" i="3" s="1"/>
  <c r="AS179" i="3" s="1"/>
  <c r="AT179" i="3" s="1"/>
  <c r="AU179" i="3" s="1"/>
  <c r="AV179" i="3" s="1"/>
  <c r="AW179" i="3" s="1"/>
  <c r="AX179" i="3" s="1"/>
  <c r="AY179" i="3" s="1"/>
  <c r="AZ179" i="3" s="1"/>
  <c r="BA179" i="3" s="1"/>
  <c r="BB179" i="3" s="1"/>
  <c r="BC179" i="3" s="1"/>
  <c r="BD179" i="3" s="1"/>
  <c r="BE179" i="3" s="1"/>
  <c r="BF179" i="3" s="1"/>
  <c r="BG179" i="3" s="1"/>
  <c r="BH179" i="3" s="1"/>
  <c r="BI179" i="3" s="1"/>
  <c r="BJ179" i="3" s="1"/>
  <c r="BK179" i="3" s="1"/>
  <c r="BL179" i="3" s="1"/>
  <c r="BM179" i="3" s="1"/>
  <c r="BN179" i="3" s="1"/>
  <c r="BO179" i="3" s="1"/>
  <c r="BP179" i="3" s="1"/>
  <c r="BQ179" i="3" s="1"/>
  <c r="BR179" i="3" s="1"/>
  <c r="BS179" i="3" s="1"/>
  <c r="BT179" i="3" s="1"/>
  <c r="BU179" i="3" s="1"/>
  <c r="BV179" i="3" s="1"/>
  <c r="BW179" i="3" s="1"/>
  <c r="BX179" i="3" s="1"/>
  <c r="BY179" i="3" s="1"/>
  <c r="BZ179" i="3" s="1"/>
  <c r="CA179" i="3" s="1"/>
  <c r="CB179" i="3" s="1"/>
  <c r="CC179" i="3" s="1"/>
  <c r="CD179" i="3" s="1"/>
  <c r="CE179" i="3" s="1"/>
  <c r="CF179" i="3" s="1"/>
  <c r="CG179" i="3" s="1"/>
  <c r="CH179" i="3" s="1"/>
  <c r="CI179" i="3" s="1"/>
  <c r="CJ179" i="3" s="1"/>
  <c r="CK179" i="3" s="1"/>
  <c r="CL179" i="3" s="1"/>
  <c r="CM179" i="3" s="1"/>
  <c r="CN179" i="3" s="1"/>
  <c r="CO179" i="3" s="1"/>
  <c r="CP179" i="3" s="1"/>
  <c r="CQ179" i="3" s="1"/>
  <c r="CR179" i="3" s="1"/>
  <c r="CS179" i="3" s="1"/>
  <c r="CT179" i="3" s="1"/>
  <c r="CU179" i="3" s="1"/>
  <c r="CV179" i="3" s="1"/>
  <c r="CW179" i="3" s="1"/>
  <c r="CX179" i="3" s="1"/>
  <c r="CY179" i="3" s="1"/>
  <c r="CZ179" i="3" s="1"/>
  <c r="DA179" i="3" s="1"/>
  <c r="DB179" i="3" s="1"/>
  <c r="DC179" i="3" s="1"/>
  <c r="DD179" i="3" s="1"/>
  <c r="DE179" i="3" s="1"/>
  <c r="DF179" i="3" s="1"/>
  <c r="DG179" i="3" s="1"/>
  <c r="DH179" i="3" s="1"/>
  <c r="DI179" i="3" s="1"/>
  <c r="DJ179" i="3" s="1"/>
  <c r="DK179" i="3" s="1"/>
  <c r="DL179" i="3" s="1"/>
  <c r="DM179" i="3" s="1"/>
  <c r="DN179" i="3" s="1"/>
  <c r="DO179" i="3" s="1"/>
  <c r="DP179" i="3" s="1"/>
  <c r="DQ179" i="3" s="1"/>
  <c r="DR179" i="3" s="1"/>
  <c r="DS179" i="3" s="1"/>
  <c r="DT179" i="3" s="1"/>
  <c r="DU179" i="3" s="1"/>
  <c r="DV179" i="3" s="1"/>
  <c r="DW179" i="3" s="1"/>
  <c r="DX179" i="3" s="1"/>
  <c r="DY179" i="3" s="1"/>
  <c r="DZ179" i="3" s="1"/>
  <c r="EA179" i="3" s="1"/>
  <c r="EB179" i="3" s="1"/>
  <c r="EC179" i="3" s="1"/>
  <c r="ED179" i="3" s="1"/>
  <c r="EE179" i="3" s="1"/>
  <c r="EF179" i="3" s="1"/>
  <c r="EG179" i="3" s="1"/>
  <c r="EH179" i="3" s="1"/>
  <c r="EI179" i="3" s="1"/>
  <c r="EJ179" i="3" s="1"/>
  <c r="EK179" i="3" s="1"/>
  <c r="EL179" i="3" s="1"/>
  <c r="EM179" i="3" s="1"/>
  <c r="EN179" i="3" s="1"/>
  <c r="EO179" i="3" s="1"/>
  <c r="EP179" i="3" s="1"/>
  <c r="EQ179" i="3" s="1"/>
  <c r="ER179" i="3" s="1"/>
  <c r="ES179" i="3" s="1"/>
  <c r="ET179" i="3" s="1"/>
  <c r="EU179" i="3" s="1"/>
  <c r="EV179" i="3" s="1"/>
  <c r="EW179" i="3" s="1"/>
  <c r="EX179" i="3" s="1"/>
  <c r="EY179" i="3" s="1"/>
  <c r="EZ179" i="3" s="1"/>
  <c r="FA179" i="3" s="1"/>
  <c r="FB179" i="3" s="1"/>
  <c r="FC179" i="3" s="1"/>
  <c r="FD179" i="3" s="1"/>
  <c r="FE179" i="3" s="1"/>
  <c r="FF179" i="3" s="1"/>
  <c r="FG179" i="3" s="1"/>
  <c r="FH179" i="3" s="1"/>
  <c r="FI179" i="3" s="1"/>
  <c r="FJ179" i="3" s="1"/>
  <c r="FK179" i="3" s="1"/>
  <c r="FL179" i="3" s="1"/>
  <c r="FM179" i="3" s="1"/>
  <c r="FN179" i="3" s="1"/>
  <c r="FO179" i="3" s="1"/>
  <c r="FP179" i="3" s="1"/>
  <c r="FQ179" i="3" s="1"/>
  <c r="FR179" i="3" s="1"/>
  <c r="FS179" i="3" s="1"/>
  <c r="FT179" i="3" s="1"/>
  <c r="FU179" i="3" s="1"/>
  <c r="FV179" i="3" s="1"/>
  <c r="FW179" i="3" s="1"/>
  <c r="FX179" i="3" s="1"/>
  <c r="FY179" i="3" s="1"/>
  <c r="FZ179" i="3" s="1"/>
  <c r="GA179" i="3" s="1"/>
  <c r="GB179" i="3" s="1"/>
  <c r="GC179" i="3" s="1"/>
  <c r="GD179" i="3" s="1"/>
  <c r="GE179" i="3" s="1"/>
  <c r="GF179" i="3" s="1"/>
  <c r="GG179" i="3" s="1"/>
  <c r="GH179" i="3" s="1"/>
  <c r="GI179" i="3" s="1"/>
  <c r="GJ179" i="3" s="1"/>
  <c r="GK179" i="3" s="1"/>
  <c r="GL179" i="3" s="1"/>
  <c r="GM179" i="3" s="1"/>
  <c r="GN179" i="3" s="1"/>
  <c r="GO179" i="3" s="1"/>
  <c r="GP179" i="3" s="1"/>
  <c r="GQ179" i="3" s="1"/>
  <c r="GR179" i="3" s="1"/>
  <c r="GS179" i="3" s="1"/>
  <c r="GT179" i="3" s="1"/>
  <c r="GU179" i="3" s="1"/>
  <c r="GV179" i="3" s="1"/>
  <c r="GW179" i="3" s="1"/>
  <c r="GX179" i="3" s="1"/>
  <c r="GY179" i="3" s="1"/>
  <c r="F151" i="3"/>
  <c r="G151" i="3" s="1"/>
  <c r="H151" i="3" s="1"/>
  <c r="I151" i="3" s="1"/>
  <c r="J151" i="3" s="1"/>
  <c r="K151" i="3" s="1"/>
  <c r="L151" i="3" s="1"/>
  <c r="M151" i="3" s="1"/>
  <c r="N151" i="3" s="1"/>
  <c r="O151" i="3" s="1"/>
  <c r="P151" i="3" s="1"/>
  <c r="Q151" i="3" s="1"/>
  <c r="R151" i="3" s="1"/>
  <c r="S151" i="3" s="1"/>
  <c r="T151" i="3" s="1"/>
  <c r="U151" i="3" s="1"/>
  <c r="V151" i="3" s="1"/>
  <c r="W151" i="3" s="1"/>
  <c r="X151" i="3" s="1"/>
  <c r="Y151" i="3" s="1"/>
  <c r="Z151" i="3" s="1"/>
  <c r="AA151" i="3" s="1"/>
  <c r="AB151" i="3" s="1"/>
  <c r="AC151" i="3" s="1"/>
  <c r="AD151" i="3" s="1"/>
  <c r="AE151" i="3" s="1"/>
  <c r="AF151" i="3" s="1"/>
  <c r="AG151" i="3" s="1"/>
  <c r="AH151" i="3" s="1"/>
  <c r="AI151" i="3" s="1"/>
  <c r="AJ151" i="3" s="1"/>
  <c r="AK151" i="3" s="1"/>
  <c r="AL151" i="3" s="1"/>
  <c r="AM151" i="3" s="1"/>
  <c r="AN151" i="3" s="1"/>
  <c r="AO151" i="3" s="1"/>
  <c r="AP151" i="3" s="1"/>
  <c r="AQ151" i="3" s="1"/>
  <c r="AR151" i="3" s="1"/>
  <c r="AS151" i="3" s="1"/>
  <c r="AT151" i="3" s="1"/>
  <c r="AU151" i="3" s="1"/>
  <c r="AV151" i="3" s="1"/>
  <c r="AW151" i="3" s="1"/>
  <c r="AX151" i="3" s="1"/>
  <c r="AY151" i="3" s="1"/>
  <c r="AZ151" i="3" s="1"/>
  <c r="BA151" i="3" s="1"/>
  <c r="BB151" i="3" s="1"/>
  <c r="BC151" i="3" s="1"/>
  <c r="BD151" i="3" s="1"/>
  <c r="BE151" i="3" s="1"/>
  <c r="BF151" i="3" s="1"/>
  <c r="BG151" i="3" s="1"/>
  <c r="BH151" i="3" s="1"/>
  <c r="BI151" i="3" s="1"/>
  <c r="BJ151" i="3" s="1"/>
  <c r="BK151" i="3" s="1"/>
  <c r="BL151" i="3" s="1"/>
  <c r="BM151" i="3" s="1"/>
  <c r="BN151" i="3" s="1"/>
  <c r="BO151" i="3" s="1"/>
  <c r="BP151" i="3" s="1"/>
  <c r="BQ151" i="3" s="1"/>
  <c r="BR151" i="3" s="1"/>
  <c r="BS151" i="3" s="1"/>
  <c r="BT151" i="3" s="1"/>
  <c r="BU151" i="3" s="1"/>
  <c r="BV151" i="3" s="1"/>
  <c r="BW151" i="3" s="1"/>
  <c r="BX151" i="3" s="1"/>
  <c r="BY151" i="3" s="1"/>
  <c r="BZ151" i="3" s="1"/>
  <c r="CA151" i="3" s="1"/>
  <c r="CB151" i="3" s="1"/>
  <c r="CC151" i="3" s="1"/>
  <c r="CD151" i="3" s="1"/>
  <c r="CE151" i="3" s="1"/>
  <c r="CF151" i="3" s="1"/>
  <c r="CG151" i="3" s="1"/>
  <c r="CH151" i="3" s="1"/>
  <c r="CI151" i="3" s="1"/>
  <c r="CJ151" i="3" s="1"/>
  <c r="CK151" i="3" s="1"/>
  <c r="CL151" i="3" s="1"/>
  <c r="CM151" i="3" s="1"/>
  <c r="CN151" i="3" s="1"/>
  <c r="CO151" i="3" s="1"/>
  <c r="CP151" i="3" s="1"/>
  <c r="CQ151" i="3" s="1"/>
  <c r="CR151" i="3" s="1"/>
  <c r="CS151" i="3" s="1"/>
  <c r="CT151" i="3" s="1"/>
  <c r="CU151" i="3" s="1"/>
  <c r="CV151" i="3" s="1"/>
  <c r="CW151" i="3" s="1"/>
  <c r="CX151" i="3" s="1"/>
  <c r="CY151" i="3" s="1"/>
  <c r="CZ151" i="3" s="1"/>
  <c r="DA151" i="3" s="1"/>
  <c r="DB151" i="3" s="1"/>
  <c r="DC151" i="3" s="1"/>
  <c r="DD151" i="3" s="1"/>
  <c r="DE151" i="3" s="1"/>
  <c r="DF151" i="3" s="1"/>
  <c r="DG151" i="3" s="1"/>
  <c r="DH151" i="3" s="1"/>
  <c r="DI151" i="3" s="1"/>
  <c r="DJ151" i="3" s="1"/>
  <c r="DK151" i="3" s="1"/>
  <c r="DL151" i="3" s="1"/>
  <c r="DM151" i="3" s="1"/>
  <c r="DN151" i="3" s="1"/>
  <c r="DO151" i="3" s="1"/>
  <c r="DP151" i="3" s="1"/>
  <c r="DQ151" i="3" s="1"/>
  <c r="DR151" i="3" s="1"/>
  <c r="DS151" i="3" s="1"/>
  <c r="DT151" i="3" s="1"/>
  <c r="DU151" i="3" s="1"/>
  <c r="DV151" i="3" s="1"/>
  <c r="DW151" i="3" s="1"/>
  <c r="DX151" i="3" s="1"/>
  <c r="DY151" i="3" s="1"/>
  <c r="DZ151" i="3" s="1"/>
  <c r="EA151" i="3" s="1"/>
  <c r="EB151" i="3" s="1"/>
  <c r="EC151" i="3" s="1"/>
  <c r="ED151" i="3" s="1"/>
  <c r="EE151" i="3" s="1"/>
  <c r="EF151" i="3" s="1"/>
  <c r="EG151" i="3" s="1"/>
  <c r="EH151" i="3" s="1"/>
  <c r="EI151" i="3" s="1"/>
  <c r="EJ151" i="3" s="1"/>
  <c r="EK151" i="3" s="1"/>
  <c r="EL151" i="3" s="1"/>
  <c r="EM151" i="3" s="1"/>
  <c r="EN151" i="3" s="1"/>
  <c r="EO151" i="3" s="1"/>
  <c r="EP151" i="3" s="1"/>
  <c r="EQ151" i="3" s="1"/>
  <c r="ER151" i="3" s="1"/>
  <c r="ES151" i="3" s="1"/>
  <c r="ET151" i="3" s="1"/>
  <c r="EU151" i="3" s="1"/>
  <c r="EV151" i="3" s="1"/>
  <c r="EW151" i="3" s="1"/>
  <c r="EX151" i="3" s="1"/>
  <c r="EY151" i="3" s="1"/>
  <c r="EZ151" i="3" s="1"/>
  <c r="FA151" i="3" s="1"/>
  <c r="FB151" i="3" s="1"/>
  <c r="FC151" i="3" s="1"/>
  <c r="FD151" i="3" s="1"/>
  <c r="FE151" i="3" s="1"/>
  <c r="FF151" i="3" s="1"/>
  <c r="FG151" i="3" s="1"/>
  <c r="FH151" i="3" s="1"/>
  <c r="FI151" i="3" s="1"/>
  <c r="FJ151" i="3" s="1"/>
  <c r="FK151" i="3" s="1"/>
  <c r="FL151" i="3" s="1"/>
  <c r="FM151" i="3" s="1"/>
  <c r="FN151" i="3" s="1"/>
  <c r="FO151" i="3" s="1"/>
  <c r="FP151" i="3" s="1"/>
  <c r="FQ151" i="3" s="1"/>
  <c r="FR151" i="3" s="1"/>
  <c r="FS151" i="3" s="1"/>
  <c r="FT151" i="3" s="1"/>
  <c r="FU151" i="3" s="1"/>
  <c r="FV151" i="3" s="1"/>
  <c r="FW151" i="3" s="1"/>
  <c r="FX151" i="3" s="1"/>
  <c r="FY151" i="3" s="1"/>
  <c r="FZ151" i="3" s="1"/>
  <c r="GA151" i="3" s="1"/>
  <c r="GB151" i="3" s="1"/>
  <c r="GC151" i="3" s="1"/>
  <c r="GD151" i="3" s="1"/>
  <c r="GE151" i="3" s="1"/>
  <c r="GF151" i="3" s="1"/>
  <c r="GG151" i="3" s="1"/>
  <c r="GH151" i="3" s="1"/>
  <c r="GI151" i="3" s="1"/>
  <c r="GJ151" i="3" s="1"/>
  <c r="GK151" i="3" s="1"/>
  <c r="GL151" i="3" s="1"/>
  <c r="GM151" i="3" s="1"/>
  <c r="GN151" i="3" s="1"/>
  <c r="GO151" i="3" s="1"/>
  <c r="GP151" i="3" s="1"/>
  <c r="GQ151" i="3" s="1"/>
  <c r="GR151" i="3" s="1"/>
  <c r="GS151" i="3" s="1"/>
  <c r="GT151" i="3" s="1"/>
  <c r="GU151" i="3" s="1"/>
  <c r="GV151" i="3" s="1"/>
  <c r="GW151" i="3" s="1"/>
  <c r="GX151" i="3" s="1"/>
  <c r="GY151" i="3" s="1"/>
  <c r="F178" i="3"/>
  <c r="G178" i="3" s="1"/>
  <c r="H178" i="3" s="1"/>
  <c r="I178" i="3" s="1"/>
  <c r="J178" i="3" s="1"/>
  <c r="K178" i="3" s="1"/>
  <c r="L178" i="3" s="1"/>
  <c r="M178" i="3" s="1"/>
  <c r="N178" i="3" s="1"/>
  <c r="O178" i="3" s="1"/>
  <c r="P178" i="3" s="1"/>
  <c r="Q178" i="3" s="1"/>
  <c r="R178" i="3" s="1"/>
  <c r="S178" i="3" s="1"/>
  <c r="T178" i="3" s="1"/>
  <c r="U178" i="3" s="1"/>
  <c r="V178" i="3" s="1"/>
  <c r="W178" i="3" s="1"/>
  <c r="X178" i="3" s="1"/>
  <c r="Y178" i="3" s="1"/>
  <c r="Z178" i="3" s="1"/>
  <c r="AA178" i="3" s="1"/>
  <c r="AB178" i="3" s="1"/>
  <c r="AC178" i="3" s="1"/>
  <c r="AD178" i="3" s="1"/>
  <c r="AE178" i="3" s="1"/>
  <c r="AF178" i="3" s="1"/>
  <c r="AG178" i="3" s="1"/>
  <c r="AH178" i="3" s="1"/>
  <c r="AI178" i="3" s="1"/>
  <c r="AJ178" i="3" s="1"/>
  <c r="AK178" i="3" s="1"/>
  <c r="AL178" i="3" s="1"/>
  <c r="AM178" i="3" s="1"/>
  <c r="AN178" i="3" s="1"/>
  <c r="AO178" i="3" s="1"/>
  <c r="AP178" i="3" s="1"/>
  <c r="AQ178" i="3" s="1"/>
  <c r="AR178" i="3" s="1"/>
  <c r="AS178" i="3" s="1"/>
  <c r="AT178" i="3" s="1"/>
  <c r="AU178" i="3" s="1"/>
  <c r="AV178" i="3" s="1"/>
  <c r="AW178" i="3" s="1"/>
  <c r="AX178" i="3" s="1"/>
  <c r="AY178" i="3" s="1"/>
  <c r="AZ178" i="3" s="1"/>
  <c r="BA178" i="3" s="1"/>
  <c r="BB178" i="3" s="1"/>
  <c r="BC178" i="3" s="1"/>
  <c r="BD178" i="3" s="1"/>
  <c r="BE178" i="3" s="1"/>
  <c r="BF178" i="3" s="1"/>
  <c r="BG178" i="3" s="1"/>
  <c r="BH178" i="3" s="1"/>
  <c r="BI178" i="3" s="1"/>
  <c r="BJ178" i="3" s="1"/>
  <c r="BK178" i="3" s="1"/>
  <c r="BL178" i="3" s="1"/>
  <c r="BM178" i="3" s="1"/>
  <c r="BN178" i="3" s="1"/>
  <c r="BO178" i="3" s="1"/>
  <c r="BP178" i="3" s="1"/>
  <c r="BQ178" i="3" s="1"/>
  <c r="BR178" i="3" s="1"/>
  <c r="BS178" i="3" s="1"/>
  <c r="BT178" i="3" s="1"/>
  <c r="BU178" i="3" s="1"/>
  <c r="BV178" i="3" s="1"/>
  <c r="BW178" i="3" s="1"/>
  <c r="BX178" i="3" s="1"/>
  <c r="BY178" i="3" s="1"/>
  <c r="BZ178" i="3" s="1"/>
  <c r="CA178" i="3" s="1"/>
  <c r="CB178" i="3" s="1"/>
  <c r="CC178" i="3" s="1"/>
  <c r="CD178" i="3" s="1"/>
  <c r="CE178" i="3" s="1"/>
  <c r="CF178" i="3" s="1"/>
  <c r="CG178" i="3" s="1"/>
  <c r="CH178" i="3" s="1"/>
  <c r="CI178" i="3" s="1"/>
  <c r="CJ178" i="3" s="1"/>
  <c r="CK178" i="3" s="1"/>
  <c r="CL178" i="3" s="1"/>
  <c r="CM178" i="3" s="1"/>
  <c r="CN178" i="3" s="1"/>
  <c r="CO178" i="3" s="1"/>
  <c r="CP178" i="3" s="1"/>
  <c r="CQ178" i="3" s="1"/>
  <c r="CR178" i="3" s="1"/>
  <c r="CS178" i="3" s="1"/>
  <c r="CT178" i="3" s="1"/>
  <c r="CU178" i="3" s="1"/>
  <c r="CV178" i="3" s="1"/>
  <c r="CW178" i="3" s="1"/>
  <c r="CX178" i="3" s="1"/>
  <c r="CY178" i="3" s="1"/>
  <c r="CZ178" i="3" s="1"/>
  <c r="DA178" i="3" s="1"/>
  <c r="DB178" i="3" s="1"/>
  <c r="DC178" i="3" s="1"/>
  <c r="DD178" i="3" s="1"/>
  <c r="DE178" i="3" s="1"/>
  <c r="DF178" i="3" s="1"/>
  <c r="DG178" i="3" s="1"/>
  <c r="DH178" i="3" s="1"/>
  <c r="DI178" i="3" s="1"/>
  <c r="DJ178" i="3" s="1"/>
  <c r="DK178" i="3" s="1"/>
  <c r="DL178" i="3" s="1"/>
  <c r="DM178" i="3" s="1"/>
  <c r="DN178" i="3" s="1"/>
  <c r="DO178" i="3" s="1"/>
  <c r="DP178" i="3" s="1"/>
  <c r="DQ178" i="3" s="1"/>
  <c r="DR178" i="3" s="1"/>
  <c r="DS178" i="3" s="1"/>
  <c r="DT178" i="3" s="1"/>
  <c r="DU178" i="3" s="1"/>
  <c r="DV178" i="3" s="1"/>
  <c r="DW178" i="3" s="1"/>
  <c r="DX178" i="3" s="1"/>
  <c r="DY178" i="3" s="1"/>
  <c r="DZ178" i="3" s="1"/>
  <c r="EA178" i="3" s="1"/>
  <c r="EB178" i="3" s="1"/>
  <c r="EC178" i="3" s="1"/>
  <c r="ED178" i="3" s="1"/>
  <c r="EE178" i="3" s="1"/>
  <c r="EF178" i="3" s="1"/>
  <c r="EG178" i="3" s="1"/>
  <c r="EH178" i="3" s="1"/>
  <c r="EI178" i="3" s="1"/>
  <c r="EJ178" i="3" s="1"/>
  <c r="EK178" i="3" s="1"/>
  <c r="EL178" i="3" s="1"/>
  <c r="EM178" i="3" s="1"/>
  <c r="EN178" i="3" s="1"/>
  <c r="EO178" i="3" s="1"/>
  <c r="EP178" i="3" s="1"/>
  <c r="EQ178" i="3" s="1"/>
  <c r="ER178" i="3" s="1"/>
  <c r="ES178" i="3" s="1"/>
  <c r="ET178" i="3" s="1"/>
  <c r="EU178" i="3" s="1"/>
  <c r="EV178" i="3" s="1"/>
  <c r="EW178" i="3" s="1"/>
  <c r="EX178" i="3" s="1"/>
  <c r="EY178" i="3" s="1"/>
  <c r="EZ178" i="3" s="1"/>
  <c r="FA178" i="3" s="1"/>
  <c r="FB178" i="3" s="1"/>
  <c r="FC178" i="3" s="1"/>
  <c r="FD178" i="3" s="1"/>
  <c r="FE178" i="3" s="1"/>
  <c r="FF178" i="3" s="1"/>
  <c r="FG178" i="3" s="1"/>
  <c r="FH178" i="3" s="1"/>
  <c r="FI178" i="3" s="1"/>
  <c r="FJ178" i="3" s="1"/>
  <c r="FK178" i="3" s="1"/>
  <c r="FL178" i="3" s="1"/>
  <c r="FM178" i="3" s="1"/>
  <c r="FN178" i="3" s="1"/>
  <c r="FO178" i="3" s="1"/>
  <c r="FP178" i="3" s="1"/>
  <c r="FQ178" i="3" s="1"/>
  <c r="FR178" i="3" s="1"/>
  <c r="FS178" i="3" s="1"/>
  <c r="FT178" i="3" s="1"/>
  <c r="FU178" i="3" s="1"/>
  <c r="FV178" i="3" s="1"/>
  <c r="FW178" i="3" s="1"/>
  <c r="FX178" i="3" s="1"/>
  <c r="FY178" i="3" s="1"/>
  <c r="FZ178" i="3" s="1"/>
  <c r="GA178" i="3" s="1"/>
  <c r="GB178" i="3" s="1"/>
  <c r="GC178" i="3" s="1"/>
  <c r="GD178" i="3" s="1"/>
  <c r="GE178" i="3" s="1"/>
  <c r="GF178" i="3" s="1"/>
  <c r="GG178" i="3" s="1"/>
  <c r="GH178" i="3" s="1"/>
  <c r="GI178" i="3" s="1"/>
  <c r="GJ178" i="3" s="1"/>
  <c r="GK178" i="3" s="1"/>
  <c r="GL178" i="3" s="1"/>
  <c r="GM178" i="3" s="1"/>
  <c r="GN178" i="3" s="1"/>
  <c r="GO178" i="3" s="1"/>
  <c r="GP178" i="3" s="1"/>
  <c r="GQ178" i="3" s="1"/>
  <c r="GR178" i="3" s="1"/>
  <c r="GS178" i="3" s="1"/>
  <c r="GT178" i="3" s="1"/>
  <c r="GU178" i="3" s="1"/>
  <c r="GV178" i="3" s="1"/>
  <c r="GW178" i="3" s="1"/>
  <c r="GX178" i="3" s="1"/>
  <c r="GY178" i="3" s="1"/>
  <c r="F188" i="3"/>
  <c r="G188" i="3" s="1"/>
  <c r="H188" i="3" s="1"/>
  <c r="I188" i="3" s="1"/>
  <c r="J188" i="3" s="1"/>
  <c r="K188" i="3" s="1"/>
  <c r="L188" i="3" s="1"/>
  <c r="M188" i="3" s="1"/>
  <c r="N188" i="3" s="1"/>
  <c r="O188" i="3" s="1"/>
  <c r="P188" i="3" s="1"/>
  <c r="Q188" i="3" s="1"/>
  <c r="R188" i="3" s="1"/>
  <c r="S188" i="3" s="1"/>
  <c r="T188" i="3" s="1"/>
  <c r="U188" i="3" s="1"/>
  <c r="V188" i="3" s="1"/>
  <c r="W188" i="3" s="1"/>
  <c r="X188" i="3" s="1"/>
  <c r="Y188" i="3" s="1"/>
  <c r="Z188" i="3" s="1"/>
  <c r="AA188" i="3" s="1"/>
  <c r="AB188" i="3" s="1"/>
  <c r="AC188" i="3" s="1"/>
  <c r="AD188" i="3" s="1"/>
  <c r="AE188" i="3" s="1"/>
  <c r="AF188" i="3" s="1"/>
  <c r="AG188" i="3" s="1"/>
  <c r="AH188" i="3" s="1"/>
  <c r="AI188" i="3" s="1"/>
  <c r="AJ188" i="3" s="1"/>
  <c r="AK188" i="3" s="1"/>
  <c r="AL188" i="3" s="1"/>
  <c r="AM188" i="3" s="1"/>
  <c r="AN188" i="3" s="1"/>
  <c r="AO188" i="3" s="1"/>
  <c r="AP188" i="3" s="1"/>
  <c r="AQ188" i="3" s="1"/>
  <c r="AR188" i="3" s="1"/>
  <c r="AS188" i="3" s="1"/>
  <c r="AT188" i="3" s="1"/>
  <c r="AU188" i="3" s="1"/>
  <c r="AV188" i="3" s="1"/>
  <c r="AW188" i="3" s="1"/>
  <c r="AX188" i="3" s="1"/>
  <c r="AY188" i="3" s="1"/>
  <c r="AZ188" i="3" s="1"/>
  <c r="BA188" i="3" s="1"/>
  <c r="BB188" i="3" s="1"/>
  <c r="BC188" i="3" s="1"/>
  <c r="BD188" i="3" s="1"/>
  <c r="BE188" i="3" s="1"/>
  <c r="BF188" i="3" s="1"/>
  <c r="BG188" i="3" s="1"/>
  <c r="BH188" i="3" s="1"/>
  <c r="BI188" i="3" s="1"/>
  <c r="BJ188" i="3" s="1"/>
  <c r="BK188" i="3" s="1"/>
  <c r="BL188" i="3" s="1"/>
  <c r="BM188" i="3" s="1"/>
  <c r="BN188" i="3" s="1"/>
  <c r="BO188" i="3" s="1"/>
  <c r="BP188" i="3" s="1"/>
  <c r="BQ188" i="3" s="1"/>
  <c r="BR188" i="3" s="1"/>
  <c r="BS188" i="3" s="1"/>
  <c r="BT188" i="3" s="1"/>
  <c r="BU188" i="3" s="1"/>
  <c r="BV188" i="3" s="1"/>
  <c r="BW188" i="3" s="1"/>
  <c r="BX188" i="3" s="1"/>
  <c r="BY188" i="3" s="1"/>
  <c r="BZ188" i="3" s="1"/>
  <c r="CA188" i="3" s="1"/>
  <c r="CB188" i="3" s="1"/>
  <c r="CC188" i="3" s="1"/>
  <c r="CD188" i="3" s="1"/>
  <c r="CE188" i="3" s="1"/>
  <c r="CF188" i="3" s="1"/>
  <c r="CG188" i="3" s="1"/>
  <c r="CH188" i="3" s="1"/>
  <c r="CI188" i="3" s="1"/>
  <c r="CJ188" i="3" s="1"/>
  <c r="CK188" i="3" s="1"/>
  <c r="CL188" i="3" s="1"/>
  <c r="CM188" i="3" s="1"/>
  <c r="CN188" i="3" s="1"/>
  <c r="CO188" i="3" s="1"/>
  <c r="CP188" i="3" s="1"/>
  <c r="CQ188" i="3" s="1"/>
  <c r="CR188" i="3" s="1"/>
  <c r="CS188" i="3" s="1"/>
  <c r="CT188" i="3" s="1"/>
  <c r="CU188" i="3" s="1"/>
  <c r="CV188" i="3" s="1"/>
  <c r="CW188" i="3" s="1"/>
  <c r="CX188" i="3" s="1"/>
  <c r="CY188" i="3" s="1"/>
  <c r="CZ188" i="3" s="1"/>
  <c r="DA188" i="3" s="1"/>
  <c r="DB188" i="3" s="1"/>
  <c r="DC188" i="3" s="1"/>
  <c r="DD188" i="3" s="1"/>
  <c r="DE188" i="3" s="1"/>
  <c r="DF188" i="3" s="1"/>
  <c r="DG188" i="3" s="1"/>
  <c r="DH188" i="3" s="1"/>
  <c r="DI188" i="3" s="1"/>
  <c r="DJ188" i="3" s="1"/>
  <c r="DK188" i="3" s="1"/>
  <c r="DL188" i="3" s="1"/>
  <c r="DM188" i="3" s="1"/>
  <c r="DN188" i="3" s="1"/>
  <c r="DO188" i="3" s="1"/>
  <c r="DP188" i="3" s="1"/>
  <c r="DQ188" i="3" s="1"/>
  <c r="DR188" i="3" s="1"/>
  <c r="DS188" i="3" s="1"/>
  <c r="DT188" i="3" s="1"/>
  <c r="DU188" i="3" s="1"/>
  <c r="DV188" i="3" s="1"/>
  <c r="DW188" i="3" s="1"/>
  <c r="DX188" i="3" s="1"/>
  <c r="DY188" i="3" s="1"/>
  <c r="DZ188" i="3" s="1"/>
  <c r="EA188" i="3" s="1"/>
  <c r="EB188" i="3" s="1"/>
  <c r="EC188" i="3" s="1"/>
  <c r="ED188" i="3" s="1"/>
  <c r="EE188" i="3" s="1"/>
  <c r="EF188" i="3" s="1"/>
  <c r="EG188" i="3" s="1"/>
  <c r="EH188" i="3" s="1"/>
  <c r="EI188" i="3" s="1"/>
  <c r="EJ188" i="3" s="1"/>
  <c r="EK188" i="3" s="1"/>
  <c r="EL188" i="3" s="1"/>
  <c r="EM188" i="3" s="1"/>
  <c r="EN188" i="3" s="1"/>
  <c r="EO188" i="3" s="1"/>
  <c r="EP188" i="3" s="1"/>
  <c r="EQ188" i="3" s="1"/>
  <c r="ER188" i="3" s="1"/>
  <c r="ES188" i="3" s="1"/>
  <c r="ET188" i="3" s="1"/>
  <c r="EU188" i="3" s="1"/>
  <c r="EV188" i="3" s="1"/>
  <c r="EW188" i="3" s="1"/>
  <c r="EX188" i="3" s="1"/>
  <c r="EY188" i="3" s="1"/>
  <c r="EZ188" i="3" s="1"/>
  <c r="FA188" i="3" s="1"/>
  <c r="FB188" i="3" s="1"/>
  <c r="FC188" i="3" s="1"/>
  <c r="FD188" i="3" s="1"/>
  <c r="FE188" i="3" s="1"/>
  <c r="FF188" i="3" s="1"/>
  <c r="FG188" i="3" s="1"/>
  <c r="FH188" i="3" s="1"/>
  <c r="FI188" i="3" s="1"/>
  <c r="FJ188" i="3" s="1"/>
  <c r="FK188" i="3" s="1"/>
  <c r="FL188" i="3" s="1"/>
  <c r="FM188" i="3" s="1"/>
  <c r="FN188" i="3" s="1"/>
  <c r="FO188" i="3" s="1"/>
  <c r="FP188" i="3" s="1"/>
  <c r="FQ188" i="3" s="1"/>
  <c r="FR188" i="3" s="1"/>
  <c r="FS188" i="3" s="1"/>
  <c r="FT188" i="3" s="1"/>
  <c r="FU188" i="3" s="1"/>
  <c r="FV188" i="3" s="1"/>
  <c r="FW188" i="3" s="1"/>
  <c r="FX188" i="3" s="1"/>
  <c r="FY188" i="3" s="1"/>
  <c r="FZ188" i="3" s="1"/>
  <c r="GA188" i="3" s="1"/>
  <c r="GB188" i="3" s="1"/>
  <c r="GC188" i="3" s="1"/>
  <c r="GD188" i="3" s="1"/>
  <c r="GE188" i="3" s="1"/>
  <c r="GF188" i="3" s="1"/>
  <c r="GG188" i="3" s="1"/>
  <c r="GH188" i="3" s="1"/>
  <c r="GI188" i="3" s="1"/>
  <c r="GJ188" i="3" s="1"/>
  <c r="GK188" i="3" s="1"/>
  <c r="GL188" i="3" s="1"/>
  <c r="GM188" i="3" s="1"/>
  <c r="GN188" i="3" s="1"/>
  <c r="GO188" i="3" s="1"/>
  <c r="GP188" i="3" s="1"/>
  <c r="GQ188" i="3" s="1"/>
  <c r="GR188" i="3" s="1"/>
  <c r="GS188" i="3" s="1"/>
  <c r="GT188" i="3" s="1"/>
  <c r="GU188" i="3" s="1"/>
  <c r="GV188" i="3" s="1"/>
  <c r="GW188" i="3" s="1"/>
  <c r="GX188" i="3" s="1"/>
  <c r="GY188" i="3" s="1"/>
  <c r="F195" i="3"/>
  <c r="G195" i="3" s="1"/>
  <c r="H195" i="3" s="1"/>
  <c r="I195" i="3" s="1"/>
  <c r="J195" i="3" s="1"/>
  <c r="K195" i="3" s="1"/>
  <c r="L195" i="3" s="1"/>
  <c r="M195" i="3" s="1"/>
  <c r="N195" i="3" s="1"/>
  <c r="O195" i="3" s="1"/>
  <c r="P195" i="3" s="1"/>
  <c r="Q195" i="3" s="1"/>
  <c r="R195" i="3" s="1"/>
  <c r="S195" i="3" s="1"/>
  <c r="T195" i="3" s="1"/>
  <c r="U195" i="3" s="1"/>
  <c r="V195" i="3" s="1"/>
  <c r="W195" i="3" s="1"/>
  <c r="X195" i="3" s="1"/>
  <c r="Y195" i="3" s="1"/>
  <c r="Z195" i="3" s="1"/>
  <c r="AA195" i="3" s="1"/>
  <c r="AB195" i="3" s="1"/>
  <c r="AC195" i="3" s="1"/>
  <c r="AD195" i="3" s="1"/>
  <c r="AE195" i="3" s="1"/>
  <c r="AF195" i="3" s="1"/>
  <c r="AG195" i="3" s="1"/>
  <c r="AH195" i="3" s="1"/>
  <c r="AI195" i="3" s="1"/>
  <c r="AJ195" i="3" s="1"/>
  <c r="AK195" i="3" s="1"/>
  <c r="AL195" i="3" s="1"/>
  <c r="AM195" i="3" s="1"/>
  <c r="AN195" i="3" s="1"/>
  <c r="AO195" i="3" s="1"/>
  <c r="AP195" i="3" s="1"/>
  <c r="AQ195" i="3" s="1"/>
  <c r="AR195" i="3" s="1"/>
  <c r="AS195" i="3" s="1"/>
  <c r="AT195" i="3" s="1"/>
  <c r="AU195" i="3" s="1"/>
  <c r="AV195" i="3" s="1"/>
  <c r="AW195" i="3" s="1"/>
  <c r="AX195" i="3" s="1"/>
  <c r="AY195" i="3" s="1"/>
  <c r="AZ195" i="3" s="1"/>
  <c r="BA195" i="3" s="1"/>
  <c r="BB195" i="3" s="1"/>
  <c r="BC195" i="3" s="1"/>
  <c r="BD195" i="3" s="1"/>
  <c r="BE195" i="3" s="1"/>
  <c r="BF195" i="3" s="1"/>
  <c r="BG195" i="3" s="1"/>
  <c r="BH195" i="3" s="1"/>
  <c r="BI195" i="3" s="1"/>
  <c r="BJ195" i="3" s="1"/>
  <c r="BK195" i="3" s="1"/>
  <c r="BL195" i="3" s="1"/>
  <c r="BM195" i="3" s="1"/>
  <c r="BN195" i="3" s="1"/>
  <c r="BO195" i="3" s="1"/>
  <c r="BP195" i="3" s="1"/>
  <c r="BQ195" i="3" s="1"/>
  <c r="BR195" i="3" s="1"/>
  <c r="BS195" i="3" s="1"/>
  <c r="BT195" i="3" s="1"/>
  <c r="BU195" i="3" s="1"/>
  <c r="BV195" i="3" s="1"/>
  <c r="BW195" i="3" s="1"/>
  <c r="BX195" i="3" s="1"/>
  <c r="BY195" i="3" s="1"/>
  <c r="BZ195" i="3" s="1"/>
  <c r="CA195" i="3" s="1"/>
  <c r="CB195" i="3" s="1"/>
  <c r="CC195" i="3" s="1"/>
  <c r="CD195" i="3" s="1"/>
  <c r="CE195" i="3" s="1"/>
  <c r="CF195" i="3" s="1"/>
  <c r="CG195" i="3" s="1"/>
  <c r="CH195" i="3" s="1"/>
  <c r="CI195" i="3" s="1"/>
  <c r="CJ195" i="3" s="1"/>
  <c r="CK195" i="3" s="1"/>
  <c r="CL195" i="3" s="1"/>
  <c r="CM195" i="3" s="1"/>
  <c r="CN195" i="3" s="1"/>
  <c r="CO195" i="3" s="1"/>
  <c r="CP195" i="3" s="1"/>
  <c r="CQ195" i="3" s="1"/>
  <c r="CR195" i="3" s="1"/>
  <c r="CS195" i="3" s="1"/>
  <c r="CT195" i="3" s="1"/>
  <c r="CU195" i="3" s="1"/>
  <c r="CV195" i="3" s="1"/>
  <c r="CW195" i="3" s="1"/>
  <c r="CX195" i="3" s="1"/>
  <c r="CY195" i="3" s="1"/>
  <c r="CZ195" i="3" s="1"/>
  <c r="DA195" i="3" s="1"/>
  <c r="DB195" i="3" s="1"/>
  <c r="DC195" i="3" s="1"/>
  <c r="DD195" i="3" s="1"/>
  <c r="DE195" i="3" s="1"/>
  <c r="DF195" i="3" s="1"/>
  <c r="DG195" i="3" s="1"/>
  <c r="DH195" i="3" s="1"/>
  <c r="DI195" i="3" s="1"/>
  <c r="DJ195" i="3" s="1"/>
  <c r="DK195" i="3" s="1"/>
  <c r="DL195" i="3" s="1"/>
  <c r="DM195" i="3" s="1"/>
  <c r="DN195" i="3" s="1"/>
  <c r="DO195" i="3" s="1"/>
  <c r="DP195" i="3" s="1"/>
  <c r="DQ195" i="3" s="1"/>
  <c r="DR195" i="3" s="1"/>
  <c r="DS195" i="3" s="1"/>
  <c r="DT195" i="3" s="1"/>
  <c r="DU195" i="3" s="1"/>
  <c r="DV195" i="3" s="1"/>
  <c r="DW195" i="3" s="1"/>
  <c r="DX195" i="3" s="1"/>
  <c r="DY195" i="3" s="1"/>
  <c r="DZ195" i="3" s="1"/>
  <c r="EA195" i="3" s="1"/>
  <c r="EB195" i="3" s="1"/>
  <c r="EC195" i="3" s="1"/>
  <c r="ED195" i="3" s="1"/>
  <c r="EE195" i="3" s="1"/>
  <c r="EF195" i="3" s="1"/>
  <c r="EG195" i="3" s="1"/>
  <c r="EH195" i="3" s="1"/>
  <c r="EI195" i="3" s="1"/>
  <c r="EJ195" i="3" s="1"/>
  <c r="EK195" i="3" s="1"/>
  <c r="EL195" i="3" s="1"/>
  <c r="EM195" i="3" s="1"/>
  <c r="EN195" i="3" s="1"/>
  <c r="EO195" i="3" s="1"/>
  <c r="EP195" i="3" s="1"/>
  <c r="EQ195" i="3" s="1"/>
  <c r="ER195" i="3" s="1"/>
  <c r="ES195" i="3" s="1"/>
  <c r="ET195" i="3" s="1"/>
  <c r="EU195" i="3" s="1"/>
  <c r="EV195" i="3" s="1"/>
  <c r="EW195" i="3" s="1"/>
  <c r="EX195" i="3" s="1"/>
  <c r="EY195" i="3" s="1"/>
  <c r="EZ195" i="3" s="1"/>
  <c r="FA195" i="3" s="1"/>
  <c r="FB195" i="3" s="1"/>
  <c r="FC195" i="3" s="1"/>
  <c r="FD195" i="3" s="1"/>
  <c r="FE195" i="3" s="1"/>
  <c r="FF195" i="3" s="1"/>
  <c r="FG195" i="3" s="1"/>
  <c r="FH195" i="3" s="1"/>
  <c r="FI195" i="3" s="1"/>
  <c r="FJ195" i="3" s="1"/>
  <c r="FK195" i="3" s="1"/>
  <c r="FL195" i="3" s="1"/>
  <c r="FM195" i="3" s="1"/>
  <c r="FN195" i="3" s="1"/>
  <c r="FO195" i="3" s="1"/>
  <c r="FP195" i="3" s="1"/>
  <c r="FQ195" i="3" s="1"/>
  <c r="FR195" i="3" s="1"/>
  <c r="FS195" i="3" s="1"/>
  <c r="FT195" i="3" s="1"/>
  <c r="FU195" i="3" s="1"/>
  <c r="FV195" i="3" s="1"/>
  <c r="FW195" i="3" s="1"/>
  <c r="FX195" i="3" s="1"/>
  <c r="FY195" i="3" s="1"/>
  <c r="FZ195" i="3" s="1"/>
  <c r="GA195" i="3" s="1"/>
  <c r="GB195" i="3" s="1"/>
  <c r="GC195" i="3" s="1"/>
  <c r="GD195" i="3" s="1"/>
  <c r="GE195" i="3" s="1"/>
  <c r="GF195" i="3" s="1"/>
  <c r="GG195" i="3" s="1"/>
  <c r="GH195" i="3" s="1"/>
  <c r="GI195" i="3" s="1"/>
  <c r="GJ195" i="3" s="1"/>
  <c r="GK195" i="3" s="1"/>
  <c r="GL195" i="3" s="1"/>
  <c r="GM195" i="3" s="1"/>
  <c r="GN195" i="3" s="1"/>
  <c r="GO195" i="3" s="1"/>
  <c r="GP195" i="3" s="1"/>
  <c r="GQ195" i="3" s="1"/>
  <c r="GR195" i="3" s="1"/>
  <c r="GS195" i="3" s="1"/>
  <c r="GT195" i="3" s="1"/>
  <c r="GU195" i="3" s="1"/>
  <c r="GV195" i="3" s="1"/>
  <c r="GW195" i="3" s="1"/>
  <c r="GX195" i="3" s="1"/>
  <c r="GY195" i="3" s="1"/>
  <c r="F186" i="3"/>
  <c r="G186" i="3" s="1"/>
  <c r="H186" i="3" s="1"/>
  <c r="I186" i="3" s="1"/>
  <c r="J186" i="3" s="1"/>
  <c r="K186" i="3" s="1"/>
  <c r="L186" i="3" s="1"/>
  <c r="M186" i="3" s="1"/>
  <c r="N186" i="3" s="1"/>
  <c r="O186" i="3" s="1"/>
  <c r="P186" i="3" s="1"/>
  <c r="Q186" i="3" s="1"/>
  <c r="R186" i="3" s="1"/>
  <c r="S186" i="3" s="1"/>
  <c r="T186" i="3" s="1"/>
  <c r="U186" i="3" s="1"/>
  <c r="V186" i="3" s="1"/>
  <c r="W186" i="3" s="1"/>
  <c r="X186" i="3" s="1"/>
  <c r="Y186" i="3" s="1"/>
  <c r="Z186" i="3" s="1"/>
  <c r="AA186" i="3" s="1"/>
  <c r="AB186" i="3" s="1"/>
  <c r="AC186" i="3" s="1"/>
  <c r="AD186" i="3" s="1"/>
  <c r="AE186" i="3" s="1"/>
  <c r="AF186" i="3" s="1"/>
  <c r="AG186" i="3" s="1"/>
  <c r="AH186" i="3" s="1"/>
  <c r="AI186" i="3" s="1"/>
  <c r="AJ186" i="3" s="1"/>
  <c r="AK186" i="3" s="1"/>
  <c r="AL186" i="3" s="1"/>
  <c r="AM186" i="3" s="1"/>
  <c r="AN186" i="3" s="1"/>
  <c r="AO186" i="3" s="1"/>
  <c r="AP186" i="3" s="1"/>
  <c r="AQ186" i="3" s="1"/>
  <c r="AR186" i="3" s="1"/>
  <c r="AS186" i="3" s="1"/>
  <c r="AT186" i="3" s="1"/>
  <c r="AU186" i="3" s="1"/>
  <c r="AV186" i="3" s="1"/>
  <c r="AW186" i="3" s="1"/>
  <c r="AX186" i="3" s="1"/>
  <c r="AY186" i="3" s="1"/>
  <c r="AZ186" i="3" s="1"/>
  <c r="BA186" i="3" s="1"/>
  <c r="BB186" i="3" s="1"/>
  <c r="BC186" i="3" s="1"/>
  <c r="BD186" i="3" s="1"/>
  <c r="BE186" i="3" s="1"/>
  <c r="BF186" i="3" s="1"/>
  <c r="BG186" i="3" s="1"/>
  <c r="BH186" i="3" s="1"/>
  <c r="BI186" i="3" s="1"/>
  <c r="BJ186" i="3" s="1"/>
  <c r="BK186" i="3" s="1"/>
  <c r="BL186" i="3" s="1"/>
  <c r="BM186" i="3" s="1"/>
  <c r="BN186" i="3" s="1"/>
  <c r="BO186" i="3" s="1"/>
  <c r="BP186" i="3" s="1"/>
  <c r="BQ186" i="3" s="1"/>
  <c r="BR186" i="3" s="1"/>
  <c r="BS186" i="3" s="1"/>
  <c r="BT186" i="3" s="1"/>
  <c r="BU186" i="3" s="1"/>
  <c r="BV186" i="3" s="1"/>
  <c r="BW186" i="3" s="1"/>
  <c r="BX186" i="3" s="1"/>
  <c r="BY186" i="3" s="1"/>
  <c r="BZ186" i="3" s="1"/>
  <c r="CA186" i="3" s="1"/>
  <c r="CB186" i="3" s="1"/>
  <c r="CC186" i="3" s="1"/>
  <c r="CD186" i="3" s="1"/>
  <c r="CE186" i="3" s="1"/>
  <c r="CF186" i="3" s="1"/>
  <c r="CG186" i="3" s="1"/>
  <c r="CH186" i="3" s="1"/>
  <c r="CI186" i="3" s="1"/>
  <c r="CJ186" i="3" s="1"/>
  <c r="CK186" i="3" s="1"/>
  <c r="CL186" i="3" s="1"/>
  <c r="CM186" i="3" s="1"/>
  <c r="CN186" i="3" s="1"/>
  <c r="CO186" i="3" s="1"/>
  <c r="CP186" i="3" s="1"/>
  <c r="CQ186" i="3" s="1"/>
  <c r="CR186" i="3" s="1"/>
  <c r="CS186" i="3" s="1"/>
  <c r="CT186" i="3" s="1"/>
  <c r="CU186" i="3" s="1"/>
  <c r="CV186" i="3" s="1"/>
  <c r="CW186" i="3" s="1"/>
  <c r="CX186" i="3" s="1"/>
  <c r="CY186" i="3" s="1"/>
  <c r="CZ186" i="3" s="1"/>
  <c r="DA186" i="3" s="1"/>
  <c r="DB186" i="3" s="1"/>
  <c r="DC186" i="3" s="1"/>
  <c r="DD186" i="3" s="1"/>
  <c r="DE186" i="3" s="1"/>
  <c r="DF186" i="3" s="1"/>
  <c r="DG186" i="3" s="1"/>
  <c r="DH186" i="3" s="1"/>
  <c r="DI186" i="3" s="1"/>
  <c r="DJ186" i="3" s="1"/>
  <c r="DK186" i="3" s="1"/>
  <c r="DL186" i="3" s="1"/>
  <c r="DM186" i="3" s="1"/>
  <c r="DN186" i="3" s="1"/>
  <c r="DO186" i="3" s="1"/>
  <c r="DP186" i="3" s="1"/>
  <c r="DQ186" i="3" s="1"/>
  <c r="DR186" i="3" s="1"/>
  <c r="DS186" i="3" s="1"/>
  <c r="DT186" i="3" s="1"/>
  <c r="DU186" i="3" s="1"/>
  <c r="DV186" i="3" s="1"/>
  <c r="DW186" i="3" s="1"/>
  <c r="DX186" i="3" s="1"/>
  <c r="DY186" i="3" s="1"/>
  <c r="DZ186" i="3" s="1"/>
  <c r="EA186" i="3" s="1"/>
  <c r="EB186" i="3" s="1"/>
  <c r="EC186" i="3" s="1"/>
  <c r="ED186" i="3" s="1"/>
  <c r="EE186" i="3" s="1"/>
  <c r="EF186" i="3" s="1"/>
  <c r="EG186" i="3" s="1"/>
  <c r="EH186" i="3" s="1"/>
  <c r="EI186" i="3" s="1"/>
  <c r="EJ186" i="3" s="1"/>
  <c r="EK186" i="3" s="1"/>
  <c r="EL186" i="3" s="1"/>
  <c r="EM186" i="3" s="1"/>
  <c r="EN186" i="3" s="1"/>
  <c r="EO186" i="3" s="1"/>
  <c r="EP186" i="3" s="1"/>
  <c r="EQ186" i="3" s="1"/>
  <c r="ER186" i="3" s="1"/>
  <c r="ES186" i="3" s="1"/>
  <c r="ET186" i="3" s="1"/>
  <c r="EU186" i="3" s="1"/>
  <c r="EV186" i="3" s="1"/>
  <c r="EW186" i="3" s="1"/>
  <c r="EX186" i="3" s="1"/>
  <c r="EY186" i="3" s="1"/>
  <c r="EZ186" i="3" s="1"/>
  <c r="FA186" i="3" s="1"/>
  <c r="FB186" i="3" s="1"/>
  <c r="FC186" i="3" s="1"/>
  <c r="FD186" i="3" s="1"/>
  <c r="FE186" i="3" s="1"/>
  <c r="FF186" i="3" s="1"/>
  <c r="FG186" i="3" s="1"/>
  <c r="FH186" i="3" s="1"/>
  <c r="FI186" i="3" s="1"/>
  <c r="FJ186" i="3" s="1"/>
  <c r="FK186" i="3" s="1"/>
  <c r="FL186" i="3" s="1"/>
  <c r="FM186" i="3" s="1"/>
  <c r="FN186" i="3" s="1"/>
  <c r="FO186" i="3" s="1"/>
  <c r="FP186" i="3" s="1"/>
  <c r="FQ186" i="3" s="1"/>
  <c r="FR186" i="3" s="1"/>
  <c r="FS186" i="3" s="1"/>
  <c r="FT186" i="3" s="1"/>
  <c r="FU186" i="3" s="1"/>
  <c r="FV186" i="3" s="1"/>
  <c r="FW186" i="3" s="1"/>
  <c r="FX186" i="3" s="1"/>
  <c r="FY186" i="3" s="1"/>
  <c r="FZ186" i="3" s="1"/>
  <c r="GA186" i="3" s="1"/>
  <c r="GB186" i="3" s="1"/>
  <c r="GC186" i="3" s="1"/>
  <c r="GD186" i="3" s="1"/>
  <c r="GE186" i="3" s="1"/>
  <c r="GF186" i="3" s="1"/>
  <c r="GG186" i="3" s="1"/>
  <c r="GH186" i="3" s="1"/>
  <c r="GI186" i="3" s="1"/>
  <c r="GJ186" i="3" s="1"/>
  <c r="GK186" i="3" s="1"/>
  <c r="GL186" i="3" s="1"/>
  <c r="GM186" i="3" s="1"/>
  <c r="GN186" i="3" s="1"/>
  <c r="GO186" i="3" s="1"/>
  <c r="GP186" i="3" s="1"/>
  <c r="GQ186" i="3" s="1"/>
  <c r="GR186" i="3" s="1"/>
  <c r="GS186" i="3" s="1"/>
  <c r="GT186" i="3" s="1"/>
  <c r="GU186" i="3" s="1"/>
  <c r="GV186" i="3" s="1"/>
  <c r="GW186" i="3" s="1"/>
  <c r="GX186" i="3" s="1"/>
  <c r="GY186" i="3" s="1"/>
  <c r="F180" i="3"/>
  <c r="G180" i="3" s="1"/>
  <c r="H180" i="3" s="1"/>
  <c r="I180" i="3" s="1"/>
  <c r="J180" i="3" s="1"/>
  <c r="K180" i="3" s="1"/>
  <c r="L180" i="3" s="1"/>
  <c r="M180" i="3" s="1"/>
  <c r="N180" i="3" s="1"/>
  <c r="O180" i="3" s="1"/>
  <c r="P180" i="3" s="1"/>
  <c r="Q180" i="3" s="1"/>
  <c r="R180" i="3" s="1"/>
  <c r="S180" i="3" s="1"/>
  <c r="T180" i="3" s="1"/>
  <c r="U180" i="3" s="1"/>
  <c r="V180" i="3" s="1"/>
  <c r="W180" i="3" s="1"/>
  <c r="X180" i="3" s="1"/>
  <c r="Y180" i="3" s="1"/>
  <c r="Z180" i="3" s="1"/>
  <c r="AA180" i="3" s="1"/>
  <c r="AB180" i="3" s="1"/>
  <c r="AC180" i="3" s="1"/>
  <c r="AD180" i="3" s="1"/>
  <c r="AE180" i="3" s="1"/>
  <c r="AF180" i="3" s="1"/>
  <c r="AG180" i="3" s="1"/>
  <c r="AH180" i="3" s="1"/>
  <c r="AI180" i="3" s="1"/>
  <c r="AJ180" i="3" s="1"/>
  <c r="AK180" i="3" s="1"/>
  <c r="AL180" i="3" s="1"/>
  <c r="AM180" i="3" s="1"/>
  <c r="AN180" i="3" s="1"/>
  <c r="AO180" i="3" s="1"/>
  <c r="AP180" i="3" s="1"/>
  <c r="AQ180" i="3" s="1"/>
  <c r="AR180" i="3" s="1"/>
  <c r="AS180" i="3" s="1"/>
  <c r="AT180" i="3" s="1"/>
  <c r="AU180" i="3" s="1"/>
  <c r="AV180" i="3" s="1"/>
  <c r="AW180" i="3" s="1"/>
  <c r="AX180" i="3" s="1"/>
  <c r="AY180" i="3" s="1"/>
  <c r="AZ180" i="3" s="1"/>
  <c r="BA180" i="3" s="1"/>
  <c r="BB180" i="3" s="1"/>
  <c r="BC180" i="3" s="1"/>
  <c r="BD180" i="3" s="1"/>
  <c r="BE180" i="3" s="1"/>
  <c r="BF180" i="3" s="1"/>
  <c r="BG180" i="3" s="1"/>
  <c r="BH180" i="3" s="1"/>
  <c r="BI180" i="3" s="1"/>
  <c r="BJ180" i="3" s="1"/>
  <c r="BK180" i="3" s="1"/>
  <c r="BL180" i="3" s="1"/>
  <c r="BM180" i="3" s="1"/>
  <c r="BN180" i="3" s="1"/>
  <c r="BO180" i="3" s="1"/>
  <c r="BP180" i="3" s="1"/>
  <c r="BQ180" i="3" s="1"/>
  <c r="BR180" i="3" s="1"/>
  <c r="BS180" i="3" s="1"/>
  <c r="BT180" i="3" s="1"/>
  <c r="BU180" i="3" s="1"/>
  <c r="BV180" i="3" s="1"/>
  <c r="BW180" i="3" s="1"/>
  <c r="BX180" i="3" s="1"/>
  <c r="BY180" i="3" s="1"/>
  <c r="BZ180" i="3" s="1"/>
  <c r="CA180" i="3" s="1"/>
  <c r="CB180" i="3" s="1"/>
  <c r="CC180" i="3" s="1"/>
  <c r="CD180" i="3" s="1"/>
  <c r="CE180" i="3" s="1"/>
  <c r="CF180" i="3" s="1"/>
  <c r="CG180" i="3" s="1"/>
  <c r="CH180" i="3" s="1"/>
  <c r="CI180" i="3" s="1"/>
  <c r="CJ180" i="3" s="1"/>
  <c r="CK180" i="3" s="1"/>
  <c r="CL180" i="3" s="1"/>
  <c r="CM180" i="3" s="1"/>
  <c r="CN180" i="3" s="1"/>
  <c r="CO180" i="3" s="1"/>
  <c r="CP180" i="3" s="1"/>
  <c r="CQ180" i="3" s="1"/>
  <c r="CR180" i="3" s="1"/>
  <c r="CS180" i="3" s="1"/>
  <c r="CT180" i="3" s="1"/>
  <c r="CU180" i="3" s="1"/>
  <c r="CV180" i="3" s="1"/>
  <c r="CW180" i="3" s="1"/>
  <c r="CX180" i="3" s="1"/>
  <c r="CY180" i="3" s="1"/>
  <c r="CZ180" i="3" s="1"/>
  <c r="DA180" i="3" s="1"/>
  <c r="DB180" i="3" s="1"/>
  <c r="DC180" i="3" s="1"/>
  <c r="DD180" i="3" s="1"/>
  <c r="DE180" i="3" s="1"/>
  <c r="DF180" i="3" s="1"/>
  <c r="DG180" i="3" s="1"/>
  <c r="DH180" i="3" s="1"/>
  <c r="DI180" i="3" s="1"/>
  <c r="DJ180" i="3" s="1"/>
  <c r="DK180" i="3" s="1"/>
  <c r="DL180" i="3" s="1"/>
  <c r="DM180" i="3" s="1"/>
  <c r="DN180" i="3" s="1"/>
  <c r="DO180" i="3" s="1"/>
  <c r="DP180" i="3" s="1"/>
  <c r="DQ180" i="3" s="1"/>
  <c r="DR180" i="3" s="1"/>
  <c r="DS180" i="3" s="1"/>
  <c r="DT180" i="3" s="1"/>
  <c r="DU180" i="3" s="1"/>
  <c r="DV180" i="3" s="1"/>
  <c r="DW180" i="3" s="1"/>
  <c r="DX180" i="3" s="1"/>
  <c r="DY180" i="3" s="1"/>
  <c r="DZ180" i="3" s="1"/>
  <c r="EA180" i="3" s="1"/>
  <c r="EB180" i="3" s="1"/>
  <c r="EC180" i="3" s="1"/>
  <c r="ED180" i="3" s="1"/>
  <c r="EE180" i="3" s="1"/>
  <c r="EF180" i="3" s="1"/>
  <c r="EG180" i="3" s="1"/>
  <c r="EH180" i="3" s="1"/>
  <c r="EI180" i="3" s="1"/>
  <c r="EJ180" i="3" s="1"/>
  <c r="EK180" i="3" s="1"/>
  <c r="EL180" i="3" s="1"/>
  <c r="EM180" i="3" s="1"/>
  <c r="EN180" i="3" s="1"/>
  <c r="EO180" i="3" s="1"/>
  <c r="EP180" i="3" s="1"/>
  <c r="EQ180" i="3" s="1"/>
  <c r="ER180" i="3" s="1"/>
  <c r="ES180" i="3" s="1"/>
  <c r="ET180" i="3" s="1"/>
  <c r="EU180" i="3" s="1"/>
  <c r="EV180" i="3" s="1"/>
  <c r="EW180" i="3" s="1"/>
  <c r="EX180" i="3" s="1"/>
  <c r="EY180" i="3" s="1"/>
  <c r="EZ180" i="3" s="1"/>
  <c r="FA180" i="3" s="1"/>
  <c r="FB180" i="3" s="1"/>
  <c r="FC180" i="3" s="1"/>
  <c r="FD180" i="3" s="1"/>
  <c r="FE180" i="3" s="1"/>
  <c r="FF180" i="3" s="1"/>
  <c r="FG180" i="3" s="1"/>
  <c r="FH180" i="3" s="1"/>
  <c r="FI180" i="3" s="1"/>
  <c r="FJ180" i="3" s="1"/>
  <c r="FK180" i="3" s="1"/>
  <c r="FL180" i="3" s="1"/>
  <c r="FM180" i="3" s="1"/>
  <c r="FN180" i="3" s="1"/>
  <c r="FO180" i="3" s="1"/>
  <c r="FP180" i="3" s="1"/>
  <c r="FQ180" i="3" s="1"/>
  <c r="FR180" i="3" s="1"/>
  <c r="FS180" i="3" s="1"/>
  <c r="FT180" i="3" s="1"/>
  <c r="FU180" i="3" s="1"/>
  <c r="FV180" i="3" s="1"/>
  <c r="FW180" i="3" s="1"/>
  <c r="FX180" i="3" s="1"/>
  <c r="FY180" i="3" s="1"/>
  <c r="FZ180" i="3" s="1"/>
  <c r="GA180" i="3" s="1"/>
  <c r="GB180" i="3" s="1"/>
  <c r="GC180" i="3" s="1"/>
  <c r="GD180" i="3" s="1"/>
  <c r="GE180" i="3" s="1"/>
  <c r="GF180" i="3" s="1"/>
  <c r="GG180" i="3" s="1"/>
  <c r="GH180" i="3" s="1"/>
  <c r="GI180" i="3" s="1"/>
  <c r="GJ180" i="3" s="1"/>
  <c r="GK180" i="3" s="1"/>
  <c r="GL180" i="3" s="1"/>
  <c r="GM180" i="3" s="1"/>
  <c r="GN180" i="3" s="1"/>
  <c r="GO180" i="3" s="1"/>
  <c r="GP180" i="3" s="1"/>
  <c r="GQ180" i="3" s="1"/>
  <c r="GR180" i="3" s="1"/>
  <c r="GS180" i="3" s="1"/>
  <c r="GT180" i="3" s="1"/>
  <c r="GU180" i="3" s="1"/>
  <c r="GV180" i="3" s="1"/>
  <c r="GW180" i="3" s="1"/>
  <c r="GX180" i="3" s="1"/>
  <c r="GY180" i="3" s="1"/>
  <c r="F194" i="3"/>
  <c r="G194" i="3" s="1"/>
  <c r="H194" i="3" s="1"/>
  <c r="I194" i="3" s="1"/>
  <c r="J194" i="3" s="1"/>
  <c r="K194" i="3" s="1"/>
  <c r="L194" i="3" s="1"/>
  <c r="M194" i="3" s="1"/>
  <c r="N194" i="3" s="1"/>
  <c r="O194" i="3" s="1"/>
  <c r="P194" i="3" s="1"/>
  <c r="Q194" i="3" s="1"/>
  <c r="R194" i="3" s="1"/>
  <c r="S194" i="3" s="1"/>
  <c r="T194" i="3" s="1"/>
  <c r="U194" i="3" s="1"/>
  <c r="V194" i="3" s="1"/>
  <c r="W194" i="3" s="1"/>
  <c r="X194" i="3" s="1"/>
  <c r="Y194" i="3" s="1"/>
  <c r="Z194" i="3" s="1"/>
  <c r="AA194" i="3" s="1"/>
  <c r="AB194" i="3" s="1"/>
  <c r="AC194" i="3" s="1"/>
  <c r="AD194" i="3" s="1"/>
  <c r="AE194" i="3" s="1"/>
  <c r="AF194" i="3" s="1"/>
  <c r="AG194" i="3" s="1"/>
  <c r="AH194" i="3" s="1"/>
  <c r="AI194" i="3" s="1"/>
  <c r="AJ194" i="3" s="1"/>
  <c r="AK194" i="3" s="1"/>
  <c r="AL194" i="3" s="1"/>
  <c r="AM194" i="3" s="1"/>
  <c r="AN194" i="3" s="1"/>
  <c r="AO194" i="3" s="1"/>
  <c r="AP194" i="3" s="1"/>
  <c r="AQ194" i="3" s="1"/>
  <c r="AR194" i="3" s="1"/>
  <c r="AS194" i="3" s="1"/>
  <c r="AT194" i="3" s="1"/>
  <c r="AU194" i="3" s="1"/>
  <c r="AV194" i="3" s="1"/>
  <c r="AW194" i="3" s="1"/>
  <c r="AX194" i="3" s="1"/>
  <c r="AY194" i="3" s="1"/>
  <c r="AZ194" i="3" s="1"/>
  <c r="BA194" i="3" s="1"/>
  <c r="BB194" i="3" s="1"/>
  <c r="BC194" i="3" s="1"/>
  <c r="BD194" i="3" s="1"/>
  <c r="BE194" i="3" s="1"/>
  <c r="BF194" i="3" s="1"/>
  <c r="BG194" i="3" s="1"/>
  <c r="BH194" i="3" s="1"/>
  <c r="BI194" i="3" s="1"/>
  <c r="BJ194" i="3" s="1"/>
  <c r="BK194" i="3" s="1"/>
  <c r="BL194" i="3" s="1"/>
  <c r="BM194" i="3" s="1"/>
  <c r="BN194" i="3" s="1"/>
  <c r="BO194" i="3" s="1"/>
  <c r="BP194" i="3" s="1"/>
  <c r="BQ194" i="3" s="1"/>
  <c r="BR194" i="3" s="1"/>
  <c r="BS194" i="3" s="1"/>
  <c r="BT194" i="3" s="1"/>
  <c r="BU194" i="3" s="1"/>
  <c r="BV194" i="3" s="1"/>
  <c r="BW194" i="3" s="1"/>
  <c r="BX194" i="3" s="1"/>
  <c r="BY194" i="3" s="1"/>
  <c r="BZ194" i="3" s="1"/>
  <c r="CA194" i="3" s="1"/>
  <c r="CB194" i="3" s="1"/>
  <c r="CC194" i="3" s="1"/>
  <c r="CD194" i="3" s="1"/>
  <c r="CE194" i="3" s="1"/>
  <c r="CF194" i="3" s="1"/>
  <c r="CG194" i="3" s="1"/>
  <c r="CH194" i="3" s="1"/>
  <c r="CI194" i="3" s="1"/>
  <c r="CJ194" i="3" s="1"/>
  <c r="CK194" i="3" s="1"/>
  <c r="CL194" i="3" s="1"/>
  <c r="CM194" i="3" s="1"/>
  <c r="CN194" i="3" s="1"/>
  <c r="CO194" i="3" s="1"/>
  <c r="CP194" i="3" s="1"/>
  <c r="CQ194" i="3" s="1"/>
  <c r="CR194" i="3" s="1"/>
  <c r="CS194" i="3" s="1"/>
  <c r="CT194" i="3" s="1"/>
  <c r="CU194" i="3" s="1"/>
  <c r="CV194" i="3" s="1"/>
  <c r="CW194" i="3" s="1"/>
  <c r="CX194" i="3" s="1"/>
  <c r="CY194" i="3" s="1"/>
  <c r="CZ194" i="3" s="1"/>
  <c r="DA194" i="3" s="1"/>
  <c r="DB194" i="3" s="1"/>
  <c r="DC194" i="3" s="1"/>
  <c r="DD194" i="3" s="1"/>
  <c r="DE194" i="3" s="1"/>
  <c r="DF194" i="3" s="1"/>
  <c r="DG194" i="3" s="1"/>
  <c r="DH194" i="3" s="1"/>
  <c r="DI194" i="3" s="1"/>
  <c r="DJ194" i="3" s="1"/>
  <c r="DK194" i="3" s="1"/>
  <c r="DL194" i="3" s="1"/>
  <c r="DM194" i="3" s="1"/>
  <c r="DN194" i="3" s="1"/>
  <c r="DO194" i="3" s="1"/>
  <c r="DP194" i="3" s="1"/>
  <c r="DQ194" i="3" s="1"/>
  <c r="DR194" i="3" s="1"/>
  <c r="DS194" i="3" s="1"/>
  <c r="DT194" i="3" s="1"/>
  <c r="DU194" i="3" s="1"/>
  <c r="DV194" i="3" s="1"/>
  <c r="DW194" i="3" s="1"/>
  <c r="DX194" i="3" s="1"/>
  <c r="DY194" i="3" s="1"/>
  <c r="DZ194" i="3" s="1"/>
  <c r="EA194" i="3" s="1"/>
  <c r="EB194" i="3" s="1"/>
  <c r="EC194" i="3" s="1"/>
  <c r="ED194" i="3" s="1"/>
  <c r="EE194" i="3" s="1"/>
  <c r="EF194" i="3" s="1"/>
  <c r="EG194" i="3" s="1"/>
  <c r="EH194" i="3" s="1"/>
  <c r="EI194" i="3" s="1"/>
  <c r="EJ194" i="3" s="1"/>
  <c r="EK194" i="3" s="1"/>
  <c r="EL194" i="3" s="1"/>
  <c r="EM194" i="3" s="1"/>
  <c r="EN194" i="3" s="1"/>
  <c r="EO194" i="3" s="1"/>
  <c r="EP194" i="3" s="1"/>
  <c r="EQ194" i="3" s="1"/>
  <c r="ER194" i="3" s="1"/>
  <c r="ES194" i="3" s="1"/>
  <c r="ET194" i="3" s="1"/>
  <c r="EU194" i="3" s="1"/>
  <c r="EV194" i="3" s="1"/>
  <c r="EW194" i="3" s="1"/>
  <c r="EX194" i="3" s="1"/>
  <c r="EY194" i="3" s="1"/>
  <c r="EZ194" i="3" s="1"/>
  <c r="FA194" i="3" s="1"/>
  <c r="FB194" i="3" s="1"/>
  <c r="FC194" i="3" s="1"/>
  <c r="FD194" i="3" s="1"/>
  <c r="FE194" i="3" s="1"/>
  <c r="FF194" i="3" s="1"/>
  <c r="FG194" i="3" s="1"/>
  <c r="FH194" i="3" s="1"/>
  <c r="FI194" i="3" s="1"/>
  <c r="FJ194" i="3" s="1"/>
  <c r="FK194" i="3" s="1"/>
  <c r="FL194" i="3" s="1"/>
  <c r="FM194" i="3" s="1"/>
  <c r="FN194" i="3" s="1"/>
  <c r="FO194" i="3" s="1"/>
  <c r="FP194" i="3" s="1"/>
  <c r="FQ194" i="3" s="1"/>
  <c r="FR194" i="3" s="1"/>
  <c r="FS194" i="3" s="1"/>
  <c r="FT194" i="3" s="1"/>
  <c r="FU194" i="3" s="1"/>
  <c r="FV194" i="3" s="1"/>
  <c r="FW194" i="3" s="1"/>
  <c r="FX194" i="3" s="1"/>
  <c r="FY194" i="3" s="1"/>
  <c r="FZ194" i="3" s="1"/>
  <c r="GA194" i="3" s="1"/>
  <c r="GB194" i="3" s="1"/>
  <c r="GC194" i="3" s="1"/>
  <c r="GD194" i="3" s="1"/>
  <c r="GE194" i="3" s="1"/>
  <c r="GF194" i="3" s="1"/>
  <c r="GG194" i="3" s="1"/>
  <c r="GH194" i="3" s="1"/>
  <c r="GI194" i="3" s="1"/>
  <c r="GJ194" i="3" s="1"/>
  <c r="GK194" i="3" s="1"/>
  <c r="GL194" i="3" s="1"/>
  <c r="GM194" i="3" s="1"/>
  <c r="GN194" i="3" s="1"/>
  <c r="GO194" i="3" s="1"/>
  <c r="GP194" i="3" s="1"/>
  <c r="GQ194" i="3" s="1"/>
  <c r="GR194" i="3" s="1"/>
  <c r="GS194" i="3" s="1"/>
  <c r="GT194" i="3" s="1"/>
  <c r="GU194" i="3" s="1"/>
  <c r="GV194" i="3" s="1"/>
  <c r="GW194" i="3" s="1"/>
  <c r="GX194" i="3" s="1"/>
  <c r="GY194" i="3" s="1"/>
  <c r="F189" i="3"/>
  <c r="G189" i="3" s="1"/>
  <c r="H189" i="3" s="1"/>
  <c r="I189" i="3" s="1"/>
  <c r="J189" i="3" s="1"/>
  <c r="K189" i="3" s="1"/>
  <c r="L189" i="3" s="1"/>
  <c r="M189" i="3" s="1"/>
  <c r="N189" i="3" s="1"/>
  <c r="O189" i="3" s="1"/>
  <c r="P189" i="3" s="1"/>
  <c r="Q189" i="3" s="1"/>
  <c r="R189" i="3" s="1"/>
  <c r="S189" i="3" s="1"/>
  <c r="T189" i="3" s="1"/>
  <c r="U189" i="3" s="1"/>
  <c r="V189" i="3" s="1"/>
  <c r="W189" i="3" s="1"/>
  <c r="X189" i="3" s="1"/>
  <c r="Y189" i="3" s="1"/>
  <c r="Z189" i="3" s="1"/>
  <c r="AA189" i="3" s="1"/>
  <c r="AB189" i="3" s="1"/>
  <c r="AC189" i="3" s="1"/>
  <c r="AD189" i="3" s="1"/>
  <c r="AE189" i="3" s="1"/>
  <c r="AF189" i="3" s="1"/>
  <c r="AG189" i="3" s="1"/>
  <c r="AH189" i="3" s="1"/>
  <c r="AI189" i="3" s="1"/>
  <c r="AJ189" i="3" s="1"/>
  <c r="AK189" i="3" s="1"/>
  <c r="AL189" i="3" s="1"/>
  <c r="AM189" i="3" s="1"/>
  <c r="AN189" i="3" s="1"/>
  <c r="AO189" i="3" s="1"/>
  <c r="AP189" i="3" s="1"/>
  <c r="AQ189" i="3" s="1"/>
  <c r="AR189" i="3" s="1"/>
  <c r="AS189" i="3" s="1"/>
  <c r="AT189" i="3" s="1"/>
  <c r="AU189" i="3" s="1"/>
  <c r="AV189" i="3" s="1"/>
  <c r="AW189" i="3" s="1"/>
  <c r="AX189" i="3" s="1"/>
  <c r="AY189" i="3" s="1"/>
  <c r="AZ189" i="3" s="1"/>
  <c r="BA189" i="3" s="1"/>
  <c r="BB189" i="3" s="1"/>
  <c r="BC189" i="3" s="1"/>
  <c r="BD189" i="3" s="1"/>
  <c r="BE189" i="3" s="1"/>
  <c r="BF189" i="3" s="1"/>
  <c r="BG189" i="3" s="1"/>
  <c r="BH189" i="3" s="1"/>
  <c r="BI189" i="3" s="1"/>
  <c r="BJ189" i="3" s="1"/>
  <c r="BK189" i="3" s="1"/>
  <c r="BL189" i="3" s="1"/>
  <c r="BM189" i="3" s="1"/>
  <c r="BN189" i="3" s="1"/>
  <c r="BO189" i="3" s="1"/>
  <c r="BP189" i="3" s="1"/>
  <c r="BQ189" i="3" s="1"/>
  <c r="BR189" i="3" s="1"/>
  <c r="BS189" i="3" s="1"/>
  <c r="BT189" i="3" s="1"/>
  <c r="BU189" i="3" s="1"/>
  <c r="BV189" i="3" s="1"/>
  <c r="BW189" i="3" s="1"/>
  <c r="BX189" i="3" s="1"/>
  <c r="BY189" i="3" s="1"/>
  <c r="BZ189" i="3" s="1"/>
  <c r="CA189" i="3" s="1"/>
  <c r="CB189" i="3" s="1"/>
  <c r="CC189" i="3" s="1"/>
  <c r="CD189" i="3" s="1"/>
  <c r="CE189" i="3" s="1"/>
  <c r="CF189" i="3" s="1"/>
  <c r="CG189" i="3" s="1"/>
  <c r="CH189" i="3" s="1"/>
  <c r="CI189" i="3" s="1"/>
  <c r="CJ189" i="3" s="1"/>
  <c r="CK189" i="3" s="1"/>
  <c r="CL189" i="3" s="1"/>
  <c r="CM189" i="3" s="1"/>
  <c r="CN189" i="3" s="1"/>
  <c r="CO189" i="3" s="1"/>
  <c r="CP189" i="3" s="1"/>
  <c r="CQ189" i="3" s="1"/>
  <c r="CR189" i="3" s="1"/>
  <c r="CS189" i="3" s="1"/>
  <c r="CT189" i="3" s="1"/>
  <c r="CU189" i="3" s="1"/>
  <c r="CV189" i="3" s="1"/>
  <c r="CW189" i="3" s="1"/>
  <c r="CX189" i="3" s="1"/>
  <c r="CY189" i="3" s="1"/>
  <c r="CZ189" i="3" s="1"/>
  <c r="DA189" i="3" s="1"/>
  <c r="DB189" i="3" s="1"/>
  <c r="DC189" i="3" s="1"/>
  <c r="DD189" i="3" s="1"/>
  <c r="DE189" i="3" s="1"/>
  <c r="DF189" i="3" s="1"/>
  <c r="DG189" i="3" s="1"/>
  <c r="DH189" i="3" s="1"/>
  <c r="DI189" i="3" s="1"/>
  <c r="DJ189" i="3" s="1"/>
  <c r="DK189" i="3" s="1"/>
  <c r="DL189" i="3" s="1"/>
  <c r="DM189" i="3" s="1"/>
  <c r="DN189" i="3" s="1"/>
  <c r="DO189" i="3" s="1"/>
  <c r="DP189" i="3" s="1"/>
  <c r="DQ189" i="3" s="1"/>
  <c r="DR189" i="3" s="1"/>
  <c r="DS189" i="3" s="1"/>
  <c r="DT189" i="3" s="1"/>
  <c r="DU189" i="3" s="1"/>
  <c r="DV189" i="3" s="1"/>
  <c r="DW189" i="3" s="1"/>
  <c r="DX189" i="3" s="1"/>
  <c r="DY189" i="3" s="1"/>
  <c r="DZ189" i="3" s="1"/>
  <c r="EA189" i="3" s="1"/>
  <c r="EB189" i="3" s="1"/>
  <c r="EC189" i="3" s="1"/>
  <c r="ED189" i="3" s="1"/>
  <c r="EE189" i="3" s="1"/>
  <c r="EF189" i="3" s="1"/>
  <c r="EG189" i="3" s="1"/>
  <c r="EH189" i="3" s="1"/>
  <c r="EI189" i="3" s="1"/>
  <c r="EJ189" i="3" s="1"/>
  <c r="EK189" i="3" s="1"/>
  <c r="EL189" i="3" s="1"/>
  <c r="EM189" i="3" s="1"/>
  <c r="EN189" i="3" s="1"/>
  <c r="EO189" i="3" s="1"/>
  <c r="EP189" i="3" s="1"/>
  <c r="EQ189" i="3" s="1"/>
  <c r="ER189" i="3" s="1"/>
  <c r="ES189" i="3" s="1"/>
  <c r="ET189" i="3" s="1"/>
  <c r="EU189" i="3" s="1"/>
  <c r="EV189" i="3" s="1"/>
  <c r="EW189" i="3" s="1"/>
  <c r="EX189" i="3" s="1"/>
  <c r="EY189" i="3" s="1"/>
  <c r="EZ189" i="3" s="1"/>
  <c r="FA189" i="3" s="1"/>
  <c r="FB189" i="3" s="1"/>
  <c r="FC189" i="3" s="1"/>
  <c r="FD189" i="3" s="1"/>
  <c r="FE189" i="3" s="1"/>
  <c r="FF189" i="3" s="1"/>
  <c r="FG189" i="3" s="1"/>
  <c r="FH189" i="3" s="1"/>
  <c r="FI189" i="3" s="1"/>
  <c r="FJ189" i="3" s="1"/>
  <c r="FK189" i="3" s="1"/>
  <c r="FL189" i="3" s="1"/>
  <c r="FM189" i="3" s="1"/>
  <c r="FN189" i="3" s="1"/>
  <c r="FO189" i="3" s="1"/>
  <c r="FP189" i="3" s="1"/>
  <c r="FQ189" i="3" s="1"/>
  <c r="FR189" i="3" s="1"/>
  <c r="FS189" i="3" s="1"/>
  <c r="FT189" i="3" s="1"/>
  <c r="FU189" i="3" s="1"/>
  <c r="FV189" i="3" s="1"/>
  <c r="FW189" i="3" s="1"/>
  <c r="FX189" i="3" s="1"/>
  <c r="FY189" i="3" s="1"/>
  <c r="FZ189" i="3" s="1"/>
  <c r="GA189" i="3" s="1"/>
  <c r="GB189" i="3" s="1"/>
  <c r="GC189" i="3" s="1"/>
  <c r="GD189" i="3" s="1"/>
  <c r="GE189" i="3" s="1"/>
  <c r="GF189" i="3" s="1"/>
  <c r="GG189" i="3" s="1"/>
  <c r="GH189" i="3" s="1"/>
  <c r="GI189" i="3" s="1"/>
  <c r="GJ189" i="3" s="1"/>
  <c r="GK189" i="3" s="1"/>
  <c r="GL189" i="3" s="1"/>
  <c r="GM189" i="3" s="1"/>
  <c r="GN189" i="3" s="1"/>
  <c r="GO189" i="3" s="1"/>
  <c r="GP189" i="3" s="1"/>
  <c r="GQ189" i="3" s="1"/>
  <c r="GR189" i="3" s="1"/>
  <c r="GS189" i="3" s="1"/>
  <c r="GT189" i="3" s="1"/>
  <c r="GU189" i="3" s="1"/>
  <c r="GV189" i="3" s="1"/>
  <c r="GW189" i="3" s="1"/>
  <c r="GX189" i="3" s="1"/>
  <c r="GY189" i="3" s="1"/>
  <c r="F199" i="3"/>
  <c r="G199" i="3" s="1"/>
  <c r="H199" i="3" s="1"/>
  <c r="I199" i="3" s="1"/>
  <c r="J199" i="3" s="1"/>
  <c r="K199" i="3" s="1"/>
  <c r="L199" i="3" s="1"/>
  <c r="M199" i="3" s="1"/>
  <c r="N199" i="3" s="1"/>
  <c r="O199" i="3" s="1"/>
  <c r="P199" i="3" s="1"/>
  <c r="Q199" i="3" s="1"/>
  <c r="R199" i="3" s="1"/>
  <c r="S199" i="3" s="1"/>
  <c r="T199" i="3" s="1"/>
  <c r="U199" i="3" s="1"/>
  <c r="V199" i="3" s="1"/>
  <c r="W199" i="3" s="1"/>
  <c r="X199" i="3" s="1"/>
  <c r="Y199" i="3" s="1"/>
  <c r="Z199" i="3" s="1"/>
  <c r="AA199" i="3" s="1"/>
  <c r="AB199" i="3" s="1"/>
  <c r="AC199" i="3" s="1"/>
  <c r="AD199" i="3" s="1"/>
  <c r="AE199" i="3" s="1"/>
  <c r="AF199" i="3" s="1"/>
  <c r="AG199" i="3" s="1"/>
  <c r="AH199" i="3" s="1"/>
  <c r="AI199" i="3" s="1"/>
  <c r="AJ199" i="3" s="1"/>
  <c r="AK199" i="3" s="1"/>
  <c r="AL199" i="3" s="1"/>
  <c r="AM199" i="3" s="1"/>
  <c r="AN199" i="3" s="1"/>
  <c r="AO199" i="3" s="1"/>
  <c r="AP199" i="3" s="1"/>
  <c r="AQ199" i="3" s="1"/>
  <c r="AR199" i="3" s="1"/>
  <c r="AS199" i="3" s="1"/>
  <c r="AT199" i="3" s="1"/>
  <c r="AU199" i="3" s="1"/>
  <c r="AV199" i="3" s="1"/>
  <c r="AW199" i="3" s="1"/>
  <c r="AX199" i="3" s="1"/>
  <c r="AY199" i="3" s="1"/>
  <c r="AZ199" i="3" s="1"/>
  <c r="BA199" i="3" s="1"/>
  <c r="BB199" i="3" s="1"/>
  <c r="BC199" i="3" s="1"/>
  <c r="BD199" i="3" s="1"/>
  <c r="BE199" i="3" s="1"/>
  <c r="BF199" i="3" s="1"/>
  <c r="BG199" i="3" s="1"/>
  <c r="BH199" i="3" s="1"/>
  <c r="BI199" i="3" s="1"/>
  <c r="BJ199" i="3" s="1"/>
  <c r="BK199" i="3" s="1"/>
  <c r="BL199" i="3" s="1"/>
  <c r="BM199" i="3" s="1"/>
  <c r="BN199" i="3" s="1"/>
  <c r="BO199" i="3" s="1"/>
  <c r="BP199" i="3" s="1"/>
  <c r="BQ199" i="3" s="1"/>
  <c r="BR199" i="3" s="1"/>
  <c r="BS199" i="3" s="1"/>
  <c r="BT199" i="3" s="1"/>
  <c r="BU199" i="3" s="1"/>
  <c r="BV199" i="3" s="1"/>
  <c r="BW199" i="3" s="1"/>
  <c r="BX199" i="3" s="1"/>
  <c r="BY199" i="3" s="1"/>
  <c r="BZ199" i="3" s="1"/>
  <c r="CA199" i="3" s="1"/>
  <c r="CB199" i="3" s="1"/>
  <c r="CC199" i="3" s="1"/>
  <c r="CD199" i="3" s="1"/>
  <c r="CE199" i="3" s="1"/>
  <c r="CF199" i="3" s="1"/>
  <c r="CG199" i="3" s="1"/>
  <c r="CH199" i="3" s="1"/>
  <c r="CI199" i="3" s="1"/>
  <c r="CJ199" i="3" s="1"/>
  <c r="CK199" i="3" s="1"/>
  <c r="CL199" i="3" s="1"/>
  <c r="CM199" i="3" s="1"/>
  <c r="CN199" i="3" s="1"/>
  <c r="CO199" i="3" s="1"/>
  <c r="CP199" i="3" s="1"/>
  <c r="CQ199" i="3" s="1"/>
  <c r="CR199" i="3" s="1"/>
  <c r="CS199" i="3" s="1"/>
  <c r="CT199" i="3" s="1"/>
  <c r="CU199" i="3" s="1"/>
  <c r="CV199" i="3" s="1"/>
  <c r="CW199" i="3" s="1"/>
  <c r="CX199" i="3" s="1"/>
  <c r="CY199" i="3" s="1"/>
  <c r="CZ199" i="3" s="1"/>
  <c r="DA199" i="3" s="1"/>
  <c r="DB199" i="3" s="1"/>
  <c r="DC199" i="3" s="1"/>
  <c r="DD199" i="3" s="1"/>
  <c r="DE199" i="3" s="1"/>
  <c r="DF199" i="3" s="1"/>
  <c r="DG199" i="3" s="1"/>
  <c r="DH199" i="3" s="1"/>
  <c r="DI199" i="3" s="1"/>
  <c r="DJ199" i="3" s="1"/>
  <c r="DK199" i="3" s="1"/>
  <c r="DL199" i="3" s="1"/>
  <c r="DM199" i="3" s="1"/>
  <c r="DN199" i="3" s="1"/>
  <c r="DO199" i="3" s="1"/>
  <c r="DP199" i="3" s="1"/>
  <c r="DQ199" i="3" s="1"/>
  <c r="DR199" i="3" s="1"/>
  <c r="DS199" i="3" s="1"/>
  <c r="DT199" i="3" s="1"/>
  <c r="DU199" i="3" s="1"/>
  <c r="DV199" i="3" s="1"/>
  <c r="DW199" i="3" s="1"/>
  <c r="DX199" i="3" s="1"/>
  <c r="DY199" i="3" s="1"/>
  <c r="DZ199" i="3" s="1"/>
  <c r="EA199" i="3" s="1"/>
  <c r="EB199" i="3" s="1"/>
  <c r="EC199" i="3" s="1"/>
  <c r="ED199" i="3" s="1"/>
  <c r="EE199" i="3" s="1"/>
  <c r="EF199" i="3" s="1"/>
  <c r="EG199" i="3" s="1"/>
  <c r="EH199" i="3" s="1"/>
  <c r="EI199" i="3" s="1"/>
  <c r="EJ199" i="3" s="1"/>
  <c r="EK199" i="3" s="1"/>
  <c r="EL199" i="3" s="1"/>
  <c r="EM199" i="3" s="1"/>
  <c r="EN199" i="3" s="1"/>
  <c r="EO199" i="3" s="1"/>
  <c r="EP199" i="3" s="1"/>
  <c r="EQ199" i="3" s="1"/>
  <c r="ER199" i="3" s="1"/>
  <c r="ES199" i="3" s="1"/>
  <c r="ET199" i="3" s="1"/>
  <c r="EU199" i="3" s="1"/>
  <c r="EV199" i="3" s="1"/>
  <c r="EW199" i="3" s="1"/>
  <c r="EX199" i="3" s="1"/>
  <c r="EY199" i="3" s="1"/>
  <c r="EZ199" i="3" s="1"/>
  <c r="FA199" i="3" s="1"/>
  <c r="FB199" i="3" s="1"/>
  <c r="FC199" i="3" s="1"/>
  <c r="FD199" i="3" s="1"/>
  <c r="FE199" i="3" s="1"/>
  <c r="FF199" i="3" s="1"/>
  <c r="FG199" i="3" s="1"/>
  <c r="FH199" i="3" s="1"/>
  <c r="FI199" i="3" s="1"/>
  <c r="FJ199" i="3" s="1"/>
  <c r="FK199" i="3" s="1"/>
  <c r="FL199" i="3" s="1"/>
  <c r="FM199" i="3" s="1"/>
  <c r="FN199" i="3" s="1"/>
  <c r="FO199" i="3" s="1"/>
  <c r="FP199" i="3" s="1"/>
  <c r="FQ199" i="3" s="1"/>
  <c r="FR199" i="3" s="1"/>
  <c r="FS199" i="3" s="1"/>
  <c r="FT199" i="3" s="1"/>
  <c r="FU199" i="3" s="1"/>
  <c r="FV199" i="3" s="1"/>
  <c r="FW199" i="3" s="1"/>
  <c r="FX199" i="3" s="1"/>
  <c r="FY199" i="3" s="1"/>
  <c r="FZ199" i="3" s="1"/>
  <c r="GA199" i="3" s="1"/>
  <c r="GB199" i="3" s="1"/>
  <c r="GC199" i="3" s="1"/>
  <c r="GD199" i="3" s="1"/>
  <c r="GE199" i="3" s="1"/>
  <c r="GF199" i="3" s="1"/>
  <c r="GG199" i="3" s="1"/>
  <c r="GH199" i="3" s="1"/>
  <c r="GI199" i="3" s="1"/>
  <c r="GJ199" i="3" s="1"/>
  <c r="GK199" i="3" s="1"/>
  <c r="GL199" i="3" s="1"/>
  <c r="GM199" i="3" s="1"/>
  <c r="GN199" i="3" s="1"/>
  <c r="GO199" i="3" s="1"/>
  <c r="GP199" i="3" s="1"/>
  <c r="GQ199" i="3" s="1"/>
  <c r="GR199" i="3" s="1"/>
  <c r="GS199" i="3" s="1"/>
  <c r="GT199" i="3" s="1"/>
  <c r="GU199" i="3" s="1"/>
  <c r="GV199" i="3" s="1"/>
  <c r="GW199" i="3" s="1"/>
  <c r="GX199" i="3" s="1"/>
  <c r="GY199" i="3" s="1"/>
  <c r="F182" i="3"/>
  <c r="G182" i="3" s="1"/>
  <c r="H182" i="3" s="1"/>
  <c r="I182" i="3" s="1"/>
  <c r="J182" i="3" s="1"/>
  <c r="K182" i="3" s="1"/>
  <c r="L182" i="3" s="1"/>
  <c r="M182" i="3" s="1"/>
  <c r="N182" i="3" s="1"/>
  <c r="O182" i="3" s="1"/>
  <c r="P182" i="3" s="1"/>
  <c r="Q182" i="3" s="1"/>
  <c r="R182" i="3" s="1"/>
  <c r="S182" i="3" s="1"/>
  <c r="T182" i="3" s="1"/>
  <c r="U182" i="3" s="1"/>
  <c r="V182" i="3" s="1"/>
  <c r="W182" i="3" s="1"/>
  <c r="X182" i="3" s="1"/>
  <c r="Y182" i="3" s="1"/>
  <c r="Z182" i="3" s="1"/>
  <c r="AA182" i="3" s="1"/>
  <c r="AB182" i="3" s="1"/>
  <c r="AC182" i="3" s="1"/>
  <c r="AD182" i="3" s="1"/>
  <c r="AE182" i="3" s="1"/>
  <c r="AF182" i="3" s="1"/>
  <c r="AG182" i="3" s="1"/>
  <c r="AH182" i="3" s="1"/>
  <c r="AI182" i="3" s="1"/>
  <c r="AJ182" i="3" s="1"/>
  <c r="AK182" i="3" s="1"/>
  <c r="AL182" i="3" s="1"/>
  <c r="AM182" i="3" s="1"/>
  <c r="AN182" i="3" s="1"/>
  <c r="AO182" i="3" s="1"/>
  <c r="AP182" i="3" s="1"/>
  <c r="AQ182" i="3" s="1"/>
  <c r="AR182" i="3" s="1"/>
  <c r="AS182" i="3" s="1"/>
  <c r="AT182" i="3" s="1"/>
  <c r="AU182" i="3" s="1"/>
  <c r="AV182" i="3" s="1"/>
  <c r="AW182" i="3" s="1"/>
  <c r="AX182" i="3" s="1"/>
  <c r="AY182" i="3" s="1"/>
  <c r="AZ182" i="3" s="1"/>
  <c r="BA182" i="3" s="1"/>
  <c r="BB182" i="3" s="1"/>
  <c r="BC182" i="3" s="1"/>
  <c r="BD182" i="3" s="1"/>
  <c r="BE182" i="3" s="1"/>
  <c r="BF182" i="3" s="1"/>
  <c r="BG182" i="3" s="1"/>
  <c r="BH182" i="3" s="1"/>
  <c r="BI182" i="3" s="1"/>
  <c r="BJ182" i="3" s="1"/>
  <c r="BK182" i="3" s="1"/>
  <c r="BL182" i="3" s="1"/>
  <c r="BM182" i="3" s="1"/>
  <c r="BN182" i="3" s="1"/>
  <c r="BO182" i="3" s="1"/>
  <c r="BP182" i="3" s="1"/>
  <c r="BQ182" i="3" s="1"/>
  <c r="BR182" i="3" s="1"/>
  <c r="BS182" i="3" s="1"/>
  <c r="BT182" i="3" s="1"/>
  <c r="BU182" i="3" s="1"/>
  <c r="BV182" i="3" s="1"/>
  <c r="BW182" i="3" s="1"/>
  <c r="BX182" i="3" s="1"/>
  <c r="BY182" i="3" s="1"/>
  <c r="BZ182" i="3" s="1"/>
  <c r="CA182" i="3" s="1"/>
  <c r="CB182" i="3" s="1"/>
  <c r="CC182" i="3" s="1"/>
  <c r="CD182" i="3" s="1"/>
  <c r="CE182" i="3" s="1"/>
  <c r="CF182" i="3" s="1"/>
  <c r="CG182" i="3" s="1"/>
  <c r="CH182" i="3" s="1"/>
  <c r="CI182" i="3" s="1"/>
  <c r="CJ182" i="3" s="1"/>
  <c r="CK182" i="3" s="1"/>
  <c r="CL182" i="3" s="1"/>
  <c r="CM182" i="3" s="1"/>
  <c r="CN182" i="3" s="1"/>
  <c r="CO182" i="3" s="1"/>
  <c r="CP182" i="3" s="1"/>
  <c r="CQ182" i="3" s="1"/>
  <c r="CR182" i="3" s="1"/>
  <c r="CS182" i="3" s="1"/>
  <c r="CT182" i="3" s="1"/>
  <c r="CU182" i="3" s="1"/>
  <c r="CV182" i="3" s="1"/>
  <c r="CW182" i="3" s="1"/>
  <c r="CX182" i="3" s="1"/>
  <c r="CY182" i="3" s="1"/>
  <c r="CZ182" i="3" s="1"/>
  <c r="DA182" i="3" s="1"/>
  <c r="DB182" i="3" s="1"/>
  <c r="DC182" i="3" s="1"/>
  <c r="DD182" i="3" s="1"/>
  <c r="DE182" i="3" s="1"/>
  <c r="DF182" i="3" s="1"/>
  <c r="DG182" i="3" s="1"/>
  <c r="DH182" i="3" s="1"/>
  <c r="DI182" i="3" s="1"/>
  <c r="DJ182" i="3" s="1"/>
  <c r="DK182" i="3" s="1"/>
  <c r="DL182" i="3" s="1"/>
  <c r="DM182" i="3" s="1"/>
  <c r="DN182" i="3" s="1"/>
  <c r="DO182" i="3" s="1"/>
  <c r="DP182" i="3" s="1"/>
  <c r="DQ182" i="3" s="1"/>
  <c r="DR182" i="3" s="1"/>
  <c r="DS182" i="3" s="1"/>
  <c r="DT182" i="3" s="1"/>
  <c r="DU182" i="3" s="1"/>
  <c r="DV182" i="3" s="1"/>
  <c r="DW182" i="3" s="1"/>
  <c r="DX182" i="3" s="1"/>
  <c r="DY182" i="3" s="1"/>
  <c r="DZ182" i="3" s="1"/>
  <c r="EA182" i="3" s="1"/>
  <c r="EB182" i="3" s="1"/>
  <c r="EC182" i="3" s="1"/>
  <c r="ED182" i="3" s="1"/>
  <c r="EE182" i="3" s="1"/>
  <c r="EF182" i="3" s="1"/>
  <c r="EG182" i="3" s="1"/>
  <c r="EH182" i="3" s="1"/>
  <c r="EI182" i="3" s="1"/>
  <c r="EJ182" i="3" s="1"/>
  <c r="EK182" i="3" s="1"/>
  <c r="EL182" i="3" s="1"/>
  <c r="EM182" i="3" s="1"/>
  <c r="EN182" i="3" s="1"/>
  <c r="EO182" i="3" s="1"/>
  <c r="EP182" i="3" s="1"/>
  <c r="EQ182" i="3" s="1"/>
  <c r="ER182" i="3" s="1"/>
  <c r="ES182" i="3" s="1"/>
  <c r="ET182" i="3" s="1"/>
  <c r="EU182" i="3" s="1"/>
  <c r="EV182" i="3" s="1"/>
  <c r="EW182" i="3" s="1"/>
  <c r="EX182" i="3" s="1"/>
  <c r="EY182" i="3" s="1"/>
  <c r="EZ182" i="3" s="1"/>
  <c r="FA182" i="3" s="1"/>
  <c r="FB182" i="3" s="1"/>
  <c r="FC182" i="3" s="1"/>
  <c r="FD182" i="3" s="1"/>
  <c r="FE182" i="3" s="1"/>
  <c r="FF182" i="3" s="1"/>
  <c r="FG182" i="3" s="1"/>
  <c r="FH182" i="3" s="1"/>
  <c r="FI182" i="3" s="1"/>
  <c r="FJ182" i="3" s="1"/>
  <c r="FK182" i="3" s="1"/>
  <c r="FL182" i="3" s="1"/>
  <c r="FM182" i="3" s="1"/>
  <c r="FN182" i="3" s="1"/>
  <c r="FO182" i="3" s="1"/>
  <c r="FP182" i="3" s="1"/>
  <c r="FQ182" i="3" s="1"/>
  <c r="FR182" i="3" s="1"/>
  <c r="FS182" i="3" s="1"/>
  <c r="FT182" i="3" s="1"/>
  <c r="FU182" i="3" s="1"/>
  <c r="FV182" i="3" s="1"/>
  <c r="FW182" i="3" s="1"/>
  <c r="FX182" i="3" s="1"/>
  <c r="FY182" i="3" s="1"/>
  <c r="FZ182" i="3" s="1"/>
  <c r="GA182" i="3" s="1"/>
  <c r="GB182" i="3" s="1"/>
  <c r="GC182" i="3" s="1"/>
  <c r="GD182" i="3" s="1"/>
  <c r="GE182" i="3" s="1"/>
  <c r="GF182" i="3" s="1"/>
  <c r="GG182" i="3" s="1"/>
  <c r="GH182" i="3" s="1"/>
  <c r="GI182" i="3" s="1"/>
  <c r="GJ182" i="3" s="1"/>
  <c r="GK182" i="3" s="1"/>
  <c r="GL182" i="3" s="1"/>
  <c r="GM182" i="3" s="1"/>
  <c r="GN182" i="3" s="1"/>
  <c r="GO182" i="3" s="1"/>
  <c r="GP182" i="3" s="1"/>
  <c r="GQ182" i="3" s="1"/>
  <c r="GR182" i="3" s="1"/>
  <c r="GS182" i="3" s="1"/>
  <c r="GT182" i="3" s="1"/>
  <c r="GU182" i="3" s="1"/>
  <c r="GV182" i="3" s="1"/>
  <c r="GW182" i="3" s="1"/>
  <c r="GX182" i="3" s="1"/>
  <c r="GY182" i="3" s="1"/>
  <c r="F177" i="3"/>
  <c r="G177" i="3" s="1"/>
  <c r="H177" i="3" s="1"/>
  <c r="I177" i="3" s="1"/>
  <c r="J177" i="3" s="1"/>
  <c r="K177" i="3" s="1"/>
  <c r="L177" i="3" s="1"/>
  <c r="M177" i="3" s="1"/>
  <c r="N177" i="3" s="1"/>
  <c r="O177" i="3" s="1"/>
  <c r="P177" i="3" s="1"/>
  <c r="Q177" i="3" s="1"/>
  <c r="R177" i="3" s="1"/>
  <c r="S177" i="3" s="1"/>
  <c r="T177" i="3" s="1"/>
  <c r="U177" i="3" s="1"/>
  <c r="V177" i="3" s="1"/>
  <c r="W177" i="3" s="1"/>
  <c r="X177" i="3" s="1"/>
  <c r="Y177" i="3" s="1"/>
  <c r="Z177" i="3" s="1"/>
  <c r="AA177" i="3" s="1"/>
  <c r="AB177" i="3" s="1"/>
  <c r="AC177" i="3" s="1"/>
  <c r="AD177" i="3" s="1"/>
  <c r="AE177" i="3" s="1"/>
  <c r="AF177" i="3" s="1"/>
  <c r="AG177" i="3" s="1"/>
  <c r="AH177" i="3" s="1"/>
  <c r="AI177" i="3" s="1"/>
  <c r="AJ177" i="3" s="1"/>
  <c r="AK177" i="3" s="1"/>
  <c r="AL177" i="3" s="1"/>
  <c r="AM177" i="3" s="1"/>
  <c r="AN177" i="3" s="1"/>
  <c r="AO177" i="3" s="1"/>
  <c r="AP177" i="3" s="1"/>
  <c r="AQ177" i="3" s="1"/>
  <c r="AR177" i="3" s="1"/>
  <c r="AS177" i="3" s="1"/>
  <c r="AT177" i="3" s="1"/>
  <c r="AU177" i="3" s="1"/>
  <c r="AV177" i="3" s="1"/>
  <c r="AW177" i="3" s="1"/>
  <c r="AX177" i="3" s="1"/>
  <c r="AY177" i="3" s="1"/>
  <c r="AZ177" i="3" s="1"/>
  <c r="BA177" i="3" s="1"/>
  <c r="BB177" i="3" s="1"/>
  <c r="BC177" i="3" s="1"/>
  <c r="BD177" i="3" s="1"/>
  <c r="BE177" i="3" s="1"/>
  <c r="BF177" i="3" s="1"/>
  <c r="BG177" i="3" s="1"/>
  <c r="BH177" i="3" s="1"/>
  <c r="BI177" i="3" s="1"/>
  <c r="BJ177" i="3" s="1"/>
  <c r="BK177" i="3" s="1"/>
  <c r="BL177" i="3" s="1"/>
  <c r="BM177" i="3" s="1"/>
  <c r="BN177" i="3" s="1"/>
  <c r="BO177" i="3" s="1"/>
  <c r="BP177" i="3" s="1"/>
  <c r="BQ177" i="3" s="1"/>
  <c r="BR177" i="3" s="1"/>
  <c r="BS177" i="3" s="1"/>
  <c r="BT177" i="3" s="1"/>
  <c r="BU177" i="3" s="1"/>
  <c r="BV177" i="3" s="1"/>
  <c r="BW177" i="3" s="1"/>
  <c r="BX177" i="3" s="1"/>
  <c r="BY177" i="3" s="1"/>
  <c r="BZ177" i="3" s="1"/>
  <c r="CA177" i="3" s="1"/>
  <c r="CB177" i="3" s="1"/>
  <c r="CC177" i="3" s="1"/>
  <c r="CD177" i="3" s="1"/>
  <c r="CE177" i="3" s="1"/>
  <c r="CF177" i="3" s="1"/>
  <c r="CG177" i="3" s="1"/>
  <c r="CH177" i="3" s="1"/>
  <c r="CI177" i="3" s="1"/>
  <c r="CJ177" i="3" s="1"/>
  <c r="CK177" i="3" s="1"/>
  <c r="CL177" i="3" s="1"/>
  <c r="CM177" i="3" s="1"/>
  <c r="CN177" i="3" s="1"/>
  <c r="CO177" i="3" s="1"/>
  <c r="CP177" i="3" s="1"/>
  <c r="CQ177" i="3" s="1"/>
  <c r="CR177" i="3" s="1"/>
  <c r="CS177" i="3" s="1"/>
  <c r="CT177" i="3" s="1"/>
  <c r="CU177" i="3" s="1"/>
  <c r="CV177" i="3" s="1"/>
  <c r="CW177" i="3" s="1"/>
  <c r="CX177" i="3" s="1"/>
  <c r="CY177" i="3" s="1"/>
  <c r="CZ177" i="3" s="1"/>
  <c r="DA177" i="3" s="1"/>
  <c r="DB177" i="3" s="1"/>
  <c r="DC177" i="3" s="1"/>
  <c r="DD177" i="3" s="1"/>
  <c r="DE177" i="3" s="1"/>
  <c r="DF177" i="3" s="1"/>
  <c r="DG177" i="3" s="1"/>
  <c r="DH177" i="3" s="1"/>
  <c r="DI177" i="3" s="1"/>
  <c r="DJ177" i="3" s="1"/>
  <c r="DK177" i="3" s="1"/>
  <c r="DL177" i="3" s="1"/>
  <c r="DM177" i="3" s="1"/>
  <c r="DN177" i="3" s="1"/>
  <c r="DO177" i="3" s="1"/>
  <c r="DP177" i="3" s="1"/>
  <c r="DQ177" i="3" s="1"/>
  <c r="DR177" i="3" s="1"/>
  <c r="DS177" i="3" s="1"/>
  <c r="DT177" i="3" s="1"/>
  <c r="DU177" i="3" s="1"/>
  <c r="DV177" i="3" s="1"/>
  <c r="DW177" i="3" s="1"/>
  <c r="DX177" i="3" s="1"/>
  <c r="DY177" i="3" s="1"/>
  <c r="DZ177" i="3" s="1"/>
  <c r="EA177" i="3" s="1"/>
  <c r="EB177" i="3" s="1"/>
  <c r="EC177" i="3" s="1"/>
  <c r="ED177" i="3" s="1"/>
  <c r="EE177" i="3" s="1"/>
  <c r="EF177" i="3" s="1"/>
  <c r="EG177" i="3" s="1"/>
  <c r="EH177" i="3" s="1"/>
  <c r="EI177" i="3" s="1"/>
  <c r="EJ177" i="3" s="1"/>
  <c r="EK177" i="3" s="1"/>
  <c r="EL177" i="3" s="1"/>
  <c r="EM177" i="3" s="1"/>
  <c r="EN177" i="3" s="1"/>
  <c r="EO177" i="3" s="1"/>
  <c r="EP177" i="3" s="1"/>
  <c r="EQ177" i="3" s="1"/>
  <c r="ER177" i="3" s="1"/>
  <c r="ES177" i="3" s="1"/>
  <c r="ET177" i="3" s="1"/>
  <c r="EU177" i="3" s="1"/>
  <c r="EV177" i="3" s="1"/>
  <c r="EW177" i="3" s="1"/>
  <c r="EX177" i="3" s="1"/>
  <c r="EY177" i="3" s="1"/>
  <c r="EZ177" i="3" s="1"/>
  <c r="FA177" i="3" s="1"/>
  <c r="FB177" i="3" s="1"/>
  <c r="FC177" i="3" s="1"/>
  <c r="FD177" i="3" s="1"/>
  <c r="FE177" i="3" s="1"/>
  <c r="FF177" i="3" s="1"/>
  <c r="FG177" i="3" s="1"/>
  <c r="FH177" i="3" s="1"/>
  <c r="FI177" i="3" s="1"/>
  <c r="FJ177" i="3" s="1"/>
  <c r="FK177" i="3" s="1"/>
  <c r="FL177" i="3" s="1"/>
  <c r="FM177" i="3" s="1"/>
  <c r="FN177" i="3" s="1"/>
  <c r="FO177" i="3" s="1"/>
  <c r="FP177" i="3" s="1"/>
  <c r="FQ177" i="3" s="1"/>
  <c r="FR177" i="3" s="1"/>
  <c r="FS177" i="3" s="1"/>
  <c r="FT177" i="3" s="1"/>
  <c r="FU177" i="3" s="1"/>
  <c r="FV177" i="3" s="1"/>
  <c r="FW177" i="3" s="1"/>
  <c r="FX177" i="3" s="1"/>
  <c r="FY177" i="3" s="1"/>
  <c r="FZ177" i="3" s="1"/>
  <c r="GA177" i="3" s="1"/>
  <c r="GB177" i="3" s="1"/>
  <c r="GC177" i="3" s="1"/>
  <c r="GD177" i="3" s="1"/>
  <c r="GE177" i="3" s="1"/>
  <c r="GF177" i="3" s="1"/>
  <c r="GG177" i="3" s="1"/>
  <c r="GH177" i="3" s="1"/>
  <c r="GI177" i="3" s="1"/>
  <c r="GJ177" i="3" s="1"/>
  <c r="GK177" i="3" s="1"/>
  <c r="GL177" i="3" s="1"/>
  <c r="GM177" i="3" s="1"/>
  <c r="GN177" i="3" s="1"/>
  <c r="GO177" i="3" s="1"/>
  <c r="GP177" i="3" s="1"/>
  <c r="GQ177" i="3" s="1"/>
  <c r="GR177" i="3" s="1"/>
  <c r="GS177" i="3" s="1"/>
  <c r="GT177" i="3" s="1"/>
  <c r="GU177" i="3" s="1"/>
  <c r="GV177" i="3" s="1"/>
  <c r="GW177" i="3" s="1"/>
  <c r="GX177" i="3" s="1"/>
  <c r="GY177" i="3" s="1"/>
  <c r="F190" i="3"/>
  <c r="G190" i="3" s="1"/>
  <c r="H190" i="3" s="1"/>
  <c r="I190" i="3" s="1"/>
  <c r="J190" i="3" s="1"/>
  <c r="K190" i="3" s="1"/>
  <c r="L190" i="3" s="1"/>
  <c r="M190" i="3" s="1"/>
  <c r="N190" i="3" s="1"/>
  <c r="O190" i="3" s="1"/>
  <c r="P190" i="3" s="1"/>
  <c r="Q190" i="3" s="1"/>
  <c r="R190" i="3" s="1"/>
  <c r="S190" i="3" s="1"/>
  <c r="T190" i="3" s="1"/>
  <c r="U190" i="3" s="1"/>
  <c r="V190" i="3" s="1"/>
  <c r="W190" i="3" s="1"/>
  <c r="X190" i="3" s="1"/>
  <c r="Y190" i="3" s="1"/>
  <c r="Z190" i="3" s="1"/>
  <c r="AA190" i="3" s="1"/>
  <c r="AB190" i="3" s="1"/>
  <c r="AC190" i="3" s="1"/>
  <c r="AD190" i="3" s="1"/>
  <c r="AE190" i="3" s="1"/>
  <c r="AF190" i="3" s="1"/>
  <c r="AG190" i="3" s="1"/>
  <c r="AH190" i="3" s="1"/>
  <c r="AI190" i="3" s="1"/>
  <c r="AJ190" i="3" s="1"/>
  <c r="AK190" i="3" s="1"/>
  <c r="AL190" i="3" s="1"/>
  <c r="AM190" i="3" s="1"/>
  <c r="AN190" i="3" s="1"/>
  <c r="AO190" i="3" s="1"/>
  <c r="AP190" i="3" s="1"/>
  <c r="AQ190" i="3" s="1"/>
  <c r="AR190" i="3" s="1"/>
  <c r="AS190" i="3" s="1"/>
  <c r="AT190" i="3" s="1"/>
  <c r="AU190" i="3" s="1"/>
  <c r="AV190" i="3" s="1"/>
  <c r="AW190" i="3" s="1"/>
  <c r="AX190" i="3" s="1"/>
  <c r="AY190" i="3" s="1"/>
  <c r="AZ190" i="3" s="1"/>
  <c r="BA190" i="3" s="1"/>
  <c r="BB190" i="3" s="1"/>
  <c r="BC190" i="3" s="1"/>
  <c r="BD190" i="3" s="1"/>
  <c r="BE190" i="3" s="1"/>
  <c r="BF190" i="3" s="1"/>
  <c r="BG190" i="3" s="1"/>
  <c r="BH190" i="3" s="1"/>
  <c r="BI190" i="3" s="1"/>
  <c r="BJ190" i="3" s="1"/>
  <c r="BK190" i="3" s="1"/>
  <c r="BL190" i="3" s="1"/>
  <c r="BM190" i="3" s="1"/>
  <c r="BN190" i="3" s="1"/>
  <c r="BO190" i="3" s="1"/>
  <c r="BP190" i="3" s="1"/>
  <c r="BQ190" i="3" s="1"/>
  <c r="BR190" i="3" s="1"/>
  <c r="BS190" i="3" s="1"/>
  <c r="BT190" i="3" s="1"/>
  <c r="BU190" i="3" s="1"/>
  <c r="BV190" i="3" s="1"/>
  <c r="BW190" i="3" s="1"/>
  <c r="BX190" i="3" s="1"/>
  <c r="BY190" i="3" s="1"/>
  <c r="BZ190" i="3" s="1"/>
  <c r="CA190" i="3" s="1"/>
  <c r="CB190" i="3" s="1"/>
  <c r="CC190" i="3" s="1"/>
  <c r="CD190" i="3" s="1"/>
  <c r="CE190" i="3" s="1"/>
  <c r="CF190" i="3" s="1"/>
  <c r="CG190" i="3" s="1"/>
  <c r="CH190" i="3" s="1"/>
  <c r="CI190" i="3" s="1"/>
  <c r="CJ190" i="3" s="1"/>
  <c r="CK190" i="3" s="1"/>
  <c r="CL190" i="3" s="1"/>
  <c r="CM190" i="3" s="1"/>
  <c r="CN190" i="3" s="1"/>
  <c r="CO190" i="3" s="1"/>
  <c r="CP190" i="3" s="1"/>
  <c r="CQ190" i="3" s="1"/>
  <c r="CR190" i="3" s="1"/>
  <c r="CS190" i="3" s="1"/>
  <c r="CT190" i="3" s="1"/>
  <c r="CU190" i="3" s="1"/>
  <c r="CV190" i="3" s="1"/>
  <c r="CW190" i="3" s="1"/>
  <c r="CX190" i="3" s="1"/>
  <c r="CY190" i="3" s="1"/>
  <c r="CZ190" i="3" s="1"/>
  <c r="DA190" i="3" s="1"/>
  <c r="DB190" i="3" s="1"/>
  <c r="DC190" i="3" s="1"/>
  <c r="DD190" i="3" s="1"/>
  <c r="DE190" i="3" s="1"/>
  <c r="DF190" i="3" s="1"/>
  <c r="DG190" i="3" s="1"/>
  <c r="DH190" i="3" s="1"/>
  <c r="DI190" i="3" s="1"/>
  <c r="DJ190" i="3" s="1"/>
  <c r="DK190" i="3" s="1"/>
  <c r="DL190" i="3" s="1"/>
  <c r="DM190" i="3" s="1"/>
  <c r="DN190" i="3" s="1"/>
  <c r="DO190" i="3" s="1"/>
  <c r="DP190" i="3" s="1"/>
  <c r="DQ190" i="3" s="1"/>
  <c r="DR190" i="3" s="1"/>
  <c r="DS190" i="3" s="1"/>
  <c r="DT190" i="3" s="1"/>
  <c r="DU190" i="3" s="1"/>
  <c r="DV190" i="3" s="1"/>
  <c r="DW190" i="3" s="1"/>
  <c r="DX190" i="3" s="1"/>
  <c r="DY190" i="3" s="1"/>
  <c r="DZ190" i="3" s="1"/>
  <c r="EA190" i="3" s="1"/>
  <c r="EB190" i="3" s="1"/>
  <c r="EC190" i="3" s="1"/>
  <c r="ED190" i="3" s="1"/>
  <c r="EE190" i="3" s="1"/>
  <c r="EF190" i="3" s="1"/>
  <c r="EG190" i="3" s="1"/>
  <c r="EH190" i="3" s="1"/>
  <c r="EI190" i="3" s="1"/>
  <c r="EJ190" i="3" s="1"/>
  <c r="EK190" i="3" s="1"/>
  <c r="EL190" i="3" s="1"/>
  <c r="EM190" i="3" s="1"/>
  <c r="EN190" i="3" s="1"/>
  <c r="EO190" i="3" s="1"/>
  <c r="EP190" i="3" s="1"/>
  <c r="EQ190" i="3" s="1"/>
  <c r="ER190" i="3" s="1"/>
  <c r="ES190" i="3" s="1"/>
  <c r="ET190" i="3" s="1"/>
  <c r="EU190" i="3" s="1"/>
  <c r="EV190" i="3" s="1"/>
  <c r="EW190" i="3" s="1"/>
  <c r="EX190" i="3" s="1"/>
  <c r="EY190" i="3" s="1"/>
  <c r="EZ190" i="3" s="1"/>
  <c r="FA190" i="3" s="1"/>
  <c r="FB190" i="3" s="1"/>
  <c r="FC190" i="3" s="1"/>
  <c r="FD190" i="3" s="1"/>
  <c r="FE190" i="3" s="1"/>
  <c r="FF190" i="3" s="1"/>
  <c r="FG190" i="3" s="1"/>
  <c r="FH190" i="3" s="1"/>
  <c r="FI190" i="3" s="1"/>
  <c r="FJ190" i="3" s="1"/>
  <c r="FK190" i="3" s="1"/>
  <c r="FL190" i="3" s="1"/>
  <c r="FM190" i="3" s="1"/>
  <c r="FN190" i="3" s="1"/>
  <c r="FO190" i="3" s="1"/>
  <c r="FP190" i="3" s="1"/>
  <c r="FQ190" i="3" s="1"/>
  <c r="FR190" i="3" s="1"/>
  <c r="FS190" i="3" s="1"/>
  <c r="FT190" i="3" s="1"/>
  <c r="FU190" i="3" s="1"/>
  <c r="FV190" i="3" s="1"/>
  <c r="FW190" i="3" s="1"/>
  <c r="FX190" i="3" s="1"/>
  <c r="FY190" i="3" s="1"/>
  <c r="FZ190" i="3" s="1"/>
  <c r="GA190" i="3" s="1"/>
  <c r="GB190" i="3" s="1"/>
  <c r="GC190" i="3" s="1"/>
  <c r="GD190" i="3" s="1"/>
  <c r="GE190" i="3" s="1"/>
  <c r="GF190" i="3" s="1"/>
  <c r="GG190" i="3" s="1"/>
  <c r="GH190" i="3" s="1"/>
  <c r="GI190" i="3" s="1"/>
  <c r="GJ190" i="3" s="1"/>
  <c r="GK190" i="3" s="1"/>
  <c r="GL190" i="3" s="1"/>
  <c r="GM190" i="3" s="1"/>
  <c r="GN190" i="3" s="1"/>
  <c r="GO190" i="3" s="1"/>
  <c r="GP190" i="3" s="1"/>
  <c r="GQ190" i="3" s="1"/>
  <c r="GR190" i="3" s="1"/>
  <c r="GS190" i="3" s="1"/>
  <c r="GT190" i="3" s="1"/>
  <c r="GU190" i="3" s="1"/>
  <c r="GV190" i="3" s="1"/>
  <c r="GW190" i="3" s="1"/>
  <c r="GX190" i="3" s="1"/>
  <c r="GY190" i="3" s="1"/>
  <c r="F187" i="3"/>
  <c r="G187" i="3" s="1"/>
  <c r="H187" i="3" s="1"/>
  <c r="I187" i="3" s="1"/>
  <c r="J187" i="3" s="1"/>
  <c r="K187" i="3" s="1"/>
  <c r="L187" i="3" s="1"/>
  <c r="M187" i="3" s="1"/>
  <c r="N187" i="3" s="1"/>
  <c r="O187" i="3" s="1"/>
  <c r="P187" i="3" s="1"/>
  <c r="Q187" i="3" s="1"/>
  <c r="R187" i="3" s="1"/>
  <c r="S187" i="3" s="1"/>
  <c r="T187" i="3" s="1"/>
  <c r="U187" i="3" s="1"/>
  <c r="V187" i="3" s="1"/>
  <c r="W187" i="3" s="1"/>
  <c r="X187" i="3" s="1"/>
  <c r="Y187" i="3" s="1"/>
  <c r="Z187" i="3" s="1"/>
  <c r="AA187" i="3" s="1"/>
  <c r="AB187" i="3" s="1"/>
  <c r="AC187" i="3" s="1"/>
  <c r="AD187" i="3" s="1"/>
  <c r="AE187" i="3" s="1"/>
  <c r="AF187" i="3" s="1"/>
  <c r="AG187" i="3" s="1"/>
  <c r="AH187" i="3" s="1"/>
  <c r="AI187" i="3" s="1"/>
  <c r="AJ187" i="3" s="1"/>
  <c r="AK187" i="3" s="1"/>
  <c r="AL187" i="3" s="1"/>
  <c r="AM187" i="3" s="1"/>
  <c r="AN187" i="3" s="1"/>
  <c r="AO187" i="3" s="1"/>
  <c r="AP187" i="3" s="1"/>
  <c r="AQ187" i="3" s="1"/>
  <c r="AR187" i="3" s="1"/>
  <c r="AS187" i="3" s="1"/>
  <c r="AT187" i="3" s="1"/>
  <c r="AU187" i="3" s="1"/>
  <c r="AV187" i="3" s="1"/>
  <c r="AW187" i="3" s="1"/>
  <c r="AX187" i="3" s="1"/>
  <c r="AY187" i="3" s="1"/>
  <c r="AZ187" i="3" s="1"/>
  <c r="BA187" i="3" s="1"/>
  <c r="BB187" i="3" s="1"/>
  <c r="BC187" i="3" s="1"/>
  <c r="BD187" i="3" s="1"/>
  <c r="BE187" i="3" s="1"/>
  <c r="BF187" i="3" s="1"/>
  <c r="BG187" i="3" s="1"/>
  <c r="BH187" i="3" s="1"/>
  <c r="BI187" i="3" s="1"/>
  <c r="BJ187" i="3" s="1"/>
  <c r="BK187" i="3" s="1"/>
  <c r="BL187" i="3" s="1"/>
  <c r="BM187" i="3" s="1"/>
  <c r="BN187" i="3" s="1"/>
  <c r="BO187" i="3" s="1"/>
  <c r="BP187" i="3" s="1"/>
  <c r="BQ187" i="3" s="1"/>
  <c r="BR187" i="3" s="1"/>
  <c r="BS187" i="3" s="1"/>
  <c r="BT187" i="3" s="1"/>
  <c r="BU187" i="3" s="1"/>
  <c r="BV187" i="3" s="1"/>
  <c r="BW187" i="3" s="1"/>
  <c r="BX187" i="3" s="1"/>
  <c r="BY187" i="3" s="1"/>
  <c r="BZ187" i="3" s="1"/>
  <c r="CA187" i="3" s="1"/>
  <c r="CB187" i="3" s="1"/>
  <c r="CC187" i="3" s="1"/>
  <c r="CD187" i="3" s="1"/>
  <c r="CE187" i="3" s="1"/>
  <c r="CF187" i="3" s="1"/>
  <c r="CG187" i="3" s="1"/>
  <c r="CH187" i="3" s="1"/>
  <c r="CI187" i="3" s="1"/>
  <c r="CJ187" i="3" s="1"/>
  <c r="CK187" i="3" s="1"/>
  <c r="CL187" i="3" s="1"/>
  <c r="CM187" i="3" s="1"/>
  <c r="CN187" i="3" s="1"/>
  <c r="CO187" i="3" s="1"/>
  <c r="CP187" i="3" s="1"/>
  <c r="CQ187" i="3" s="1"/>
  <c r="CR187" i="3" s="1"/>
  <c r="CS187" i="3" s="1"/>
  <c r="CT187" i="3" s="1"/>
  <c r="CU187" i="3" s="1"/>
  <c r="CV187" i="3" s="1"/>
  <c r="CW187" i="3" s="1"/>
  <c r="CX187" i="3" s="1"/>
  <c r="CY187" i="3" s="1"/>
  <c r="CZ187" i="3" s="1"/>
  <c r="DA187" i="3" s="1"/>
  <c r="DB187" i="3" s="1"/>
  <c r="DC187" i="3" s="1"/>
  <c r="DD187" i="3" s="1"/>
  <c r="DE187" i="3" s="1"/>
  <c r="DF187" i="3" s="1"/>
  <c r="DG187" i="3" s="1"/>
  <c r="DH187" i="3" s="1"/>
  <c r="DI187" i="3" s="1"/>
  <c r="DJ187" i="3" s="1"/>
  <c r="DK187" i="3" s="1"/>
  <c r="DL187" i="3" s="1"/>
  <c r="DM187" i="3" s="1"/>
  <c r="DN187" i="3" s="1"/>
  <c r="DO187" i="3" s="1"/>
  <c r="DP187" i="3" s="1"/>
  <c r="DQ187" i="3" s="1"/>
  <c r="DR187" i="3" s="1"/>
  <c r="DS187" i="3" s="1"/>
  <c r="DT187" i="3" s="1"/>
  <c r="DU187" i="3" s="1"/>
  <c r="DV187" i="3" s="1"/>
  <c r="DW187" i="3" s="1"/>
  <c r="DX187" i="3" s="1"/>
  <c r="DY187" i="3" s="1"/>
  <c r="DZ187" i="3" s="1"/>
  <c r="EA187" i="3" s="1"/>
  <c r="EB187" i="3" s="1"/>
  <c r="EC187" i="3" s="1"/>
  <c r="ED187" i="3" s="1"/>
  <c r="EE187" i="3" s="1"/>
  <c r="EF187" i="3" s="1"/>
  <c r="EG187" i="3" s="1"/>
  <c r="EH187" i="3" s="1"/>
  <c r="EI187" i="3" s="1"/>
  <c r="EJ187" i="3" s="1"/>
  <c r="EK187" i="3" s="1"/>
  <c r="EL187" i="3" s="1"/>
  <c r="EM187" i="3" s="1"/>
  <c r="EN187" i="3" s="1"/>
  <c r="EO187" i="3" s="1"/>
  <c r="EP187" i="3" s="1"/>
  <c r="EQ187" i="3" s="1"/>
  <c r="ER187" i="3" s="1"/>
  <c r="ES187" i="3" s="1"/>
  <c r="ET187" i="3" s="1"/>
  <c r="EU187" i="3" s="1"/>
  <c r="EV187" i="3" s="1"/>
  <c r="EW187" i="3" s="1"/>
  <c r="EX187" i="3" s="1"/>
  <c r="EY187" i="3" s="1"/>
  <c r="EZ187" i="3" s="1"/>
  <c r="FA187" i="3" s="1"/>
  <c r="FB187" i="3" s="1"/>
  <c r="FC187" i="3" s="1"/>
  <c r="FD187" i="3" s="1"/>
  <c r="FE187" i="3" s="1"/>
  <c r="FF187" i="3" s="1"/>
  <c r="FG187" i="3" s="1"/>
  <c r="FH187" i="3" s="1"/>
  <c r="FI187" i="3" s="1"/>
  <c r="FJ187" i="3" s="1"/>
  <c r="FK187" i="3" s="1"/>
  <c r="FL187" i="3" s="1"/>
  <c r="FM187" i="3" s="1"/>
  <c r="FN187" i="3" s="1"/>
  <c r="FO187" i="3" s="1"/>
  <c r="FP187" i="3" s="1"/>
  <c r="FQ187" i="3" s="1"/>
  <c r="FR187" i="3" s="1"/>
  <c r="FS187" i="3" s="1"/>
  <c r="FT187" i="3" s="1"/>
  <c r="FU187" i="3" s="1"/>
  <c r="FV187" i="3" s="1"/>
  <c r="FW187" i="3" s="1"/>
  <c r="FX187" i="3" s="1"/>
  <c r="FY187" i="3" s="1"/>
  <c r="FZ187" i="3" s="1"/>
  <c r="GA187" i="3" s="1"/>
  <c r="GB187" i="3" s="1"/>
  <c r="GC187" i="3" s="1"/>
  <c r="GD187" i="3" s="1"/>
  <c r="GE187" i="3" s="1"/>
  <c r="GF187" i="3" s="1"/>
  <c r="GG187" i="3" s="1"/>
  <c r="GH187" i="3" s="1"/>
  <c r="GI187" i="3" s="1"/>
  <c r="GJ187" i="3" s="1"/>
  <c r="GK187" i="3" s="1"/>
  <c r="GL187" i="3" s="1"/>
  <c r="GM187" i="3" s="1"/>
  <c r="GN187" i="3" s="1"/>
  <c r="GO187" i="3" s="1"/>
  <c r="GP187" i="3" s="1"/>
  <c r="GQ187" i="3" s="1"/>
  <c r="GR187" i="3" s="1"/>
  <c r="GS187" i="3" s="1"/>
  <c r="GT187" i="3" s="1"/>
  <c r="GU187" i="3" s="1"/>
  <c r="GV187" i="3" s="1"/>
  <c r="GW187" i="3" s="1"/>
  <c r="GX187" i="3" s="1"/>
  <c r="GY187" i="3" s="1"/>
  <c r="F191" i="3"/>
  <c r="G191" i="3" s="1"/>
  <c r="H191" i="3" s="1"/>
  <c r="I191" i="3" s="1"/>
  <c r="J191" i="3" s="1"/>
  <c r="K191" i="3" s="1"/>
  <c r="L191" i="3" s="1"/>
  <c r="M191" i="3" s="1"/>
  <c r="N191" i="3" s="1"/>
  <c r="O191" i="3" s="1"/>
  <c r="P191" i="3" s="1"/>
  <c r="Q191" i="3" s="1"/>
  <c r="R191" i="3" s="1"/>
  <c r="S191" i="3" s="1"/>
  <c r="T191" i="3" s="1"/>
  <c r="U191" i="3" s="1"/>
  <c r="V191" i="3" s="1"/>
  <c r="W191" i="3" s="1"/>
  <c r="X191" i="3" s="1"/>
  <c r="Y191" i="3" s="1"/>
  <c r="Z191" i="3" s="1"/>
  <c r="AA191" i="3" s="1"/>
  <c r="AB191" i="3" s="1"/>
  <c r="AC191" i="3" s="1"/>
  <c r="AD191" i="3" s="1"/>
  <c r="AE191" i="3" s="1"/>
  <c r="AF191" i="3" s="1"/>
  <c r="AG191" i="3" s="1"/>
  <c r="AH191" i="3" s="1"/>
  <c r="AI191" i="3" s="1"/>
  <c r="AJ191" i="3" s="1"/>
  <c r="AK191" i="3" s="1"/>
  <c r="AL191" i="3" s="1"/>
  <c r="AM191" i="3" s="1"/>
  <c r="AN191" i="3" s="1"/>
  <c r="AO191" i="3" s="1"/>
  <c r="AP191" i="3" s="1"/>
  <c r="AQ191" i="3" s="1"/>
  <c r="AR191" i="3" s="1"/>
  <c r="AS191" i="3" s="1"/>
  <c r="AT191" i="3" s="1"/>
  <c r="AU191" i="3" s="1"/>
  <c r="AV191" i="3" s="1"/>
  <c r="AW191" i="3" s="1"/>
  <c r="AX191" i="3" s="1"/>
  <c r="AY191" i="3" s="1"/>
  <c r="AZ191" i="3" s="1"/>
  <c r="BA191" i="3" s="1"/>
  <c r="BB191" i="3" s="1"/>
  <c r="BC191" i="3" s="1"/>
  <c r="BD191" i="3" s="1"/>
  <c r="BE191" i="3" s="1"/>
  <c r="BF191" i="3" s="1"/>
  <c r="BG191" i="3" s="1"/>
  <c r="BH191" i="3" s="1"/>
  <c r="BI191" i="3" s="1"/>
  <c r="BJ191" i="3" s="1"/>
  <c r="BK191" i="3" s="1"/>
  <c r="BL191" i="3" s="1"/>
  <c r="BM191" i="3" s="1"/>
  <c r="BN191" i="3" s="1"/>
  <c r="BO191" i="3" s="1"/>
  <c r="BP191" i="3" s="1"/>
  <c r="BQ191" i="3" s="1"/>
  <c r="BR191" i="3" s="1"/>
  <c r="BS191" i="3" s="1"/>
  <c r="BT191" i="3" s="1"/>
  <c r="BU191" i="3" s="1"/>
  <c r="BV191" i="3" s="1"/>
  <c r="BW191" i="3" s="1"/>
  <c r="BX191" i="3" s="1"/>
  <c r="BY191" i="3" s="1"/>
  <c r="BZ191" i="3" s="1"/>
  <c r="CA191" i="3" s="1"/>
  <c r="CB191" i="3" s="1"/>
  <c r="CC191" i="3" s="1"/>
  <c r="CD191" i="3" s="1"/>
  <c r="CE191" i="3" s="1"/>
  <c r="CF191" i="3" s="1"/>
  <c r="CG191" i="3" s="1"/>
  <c r="CH191" i="3" s="1"/>
  <c r="CI191" i="3" s="1"/>
  <c r="CJ191" i="3" s="1"/>
  <c r="CK191" i="3" s="1"/>
  <c r="CL191" i="3" s="1"/>
  <c r="CM191" i="3" s="1"/>
  <c r="CN191" i="3" s="1"/>
  <c r="CO191" i="3" s="1"/>
  <c r="CP191" i="3" s="1"/>
  <c r="CQ191" i="3" s="1"/>
  <c r="CR191" i="3" s="1"/>
  <c r="CS191" i="3" s="1"/>
  <c r="CT191" i="3" s="1"/>
  <c r="CU191" i="3" s="1"/>
  <c r="CV191" i="3" s="1"/>
  <c r="CW191" i="3" s="1"/>
  <c r="CX191" i="3" s="1"/>
  <c r="CY191" i="3" s="1"/>
  <c r="CZ191" i="3" s="1"/>
  <c r="DA191" i="3" s="1"/>
  <c r="DB191" i="3" s="1"/>
  <c r="DC191" i="3" s="1"/>
  <c r="DD191" i="3" s="1"/>
  <c r="DE191" i="3" s="1"/>
  <c r="DF191" i="3" s="1"/>
  <c r="DG191" i="3" s="1"/>
  <c r="DH191" i="3" s="1"/>
  <c r="DI191" i="3" s="1"/>
  <c r="DJ191" i="3" s="1"/>
  <c r="DK191" i="3" s="1"/>
  <c r="DL191" i="3" s="1"/>
  <c r="DM191" i="3" s="1"/>
  <c r="DN191" i="3" s="1"/>
  <c r="DO191" i="3" s="1"/>
  <c r="DP191" i="3" s="1"/>
  <c r="DQ191" i="3" s="1"/>
  <c r="DR191" i="3" s="1"/>
  <c r="DS191" i="3" s="1"/>
  <c r="DT191" i="3" s="1"/>
  <c r="DU191" i="3" s="1"/>
  <c r="DV191" i="3" s="1"/>
  <c r="DW191" i="3" s="1"/>
  <c r="DX191" i="3" s="1"/>
  <c r="DY191" i="3" s="1"/>
  <c r="DZ191" i="3" s="1"/>
  <c r="EA191" i="3" s="1"/>
  <c r="EB191" i="3" s="1"/>
  <c r="EC191" i="3" s="1"/>
  <c r="ED191" i="3" s="1"/>
  <c r="EE191" i="3" s="1"/>
  <c r="EF191" i="3" s="1"/>
  <c r="EG191" i="3" s="1"/>
  <c r="EH191" i="3" s="1"/>
  <c r="EI191" i="3" s="1"/>
  <c r="EJ191" i="3" s="1"/>
  <c r="EK191" i="3" s="1"/>
  <c r="EL191" i="3" s="1"/>
  <c r="EM191" i="3" s="1"/>
  <c r="EN191" i="3" s="1"/>
  <c r="EO191" i="3" s="1"/>
  <c r="EP191" i="3" s="1"/>
  <c r="EQ191" i="3" s="1"/>
  <c r="ER191" i="3" s="1"/>
  <c r="ES191" i="3" s="1"/>
  <c r="ET191" i="3" s="1"/>
  <c r="EU191" i="3" s="1"/>
  <c r="EV191" i="3" s="1"/>
  <c r="EW191" i="3" s="1"/>
  <c r="EX191" i="3" s="1"/>
  <c r="EY191" i="3" s="1"/>
  <c r="EZ191" i="3" s="1"/>
  <c r="FA191" i="3" s="1"/>
  <c r="FB191" i="3" s="1"/>
  <c r="FC191" i="3" s="1"/>
  <c r="FD191" i="3" s="1"/>
  <c r="FE191" i="3" s="1"/>
  <c r="FF191" i="3" s="1"/>
  <c r="FG191" i="3" s="1"/>
  <c r="FH191" i="3" s="1"/>
  <c r="FI191" i="3" s="1"/>
  <c r="FJ191" i="3" s="1"/>
  <c r="FK191" i="3" s="1"/>
  <c r="FL191" i="3" s="1"/>
  <c r="FM191" i="3" s="1"/>
  <c r="FN191" i="3" s="1"/>
  <c r="FO191" i="3" s="1"/>
  <c r="FP191" i="3" s="1"/>
  <c r="FQ191" i="3" s="1"/>
  <c r="FR191" i="3" s="1"/>
  <c r="FS191" i="3" s="1"/>
  <c r="FT191" i="3" s="1"/>
  <c r="FU191" i="3" s="1"/>
  <c r="FV191" i="3" s="1"/>
  <c r="FW191" i="3" s="1"/>
  <c r="FX191" i="3" s="1"/>
  <c r="FY191" i="3" s="1"/>
  <c r="FZ191" i="3" s="1"/>
  <c r="GA191" i="3" s="1"/>
  <c r="GB191" i="3" s="1"/>
  <c r="GC191" i="3" s="1"/>
  <c r="GD191" i="3" s="1"/>
  <c r="GE191" i="3" s="1"/>
  <c r="GF191" i="3" s="1"/>
  <c r="GG191" i="3" s="1"/>
  <c r="GH191" i="3" s="1"/>
  <c r="GI191" i="3" s="1"/>
  <c r="GJ191" i="3" s="1"/>
  <c r="GK191" i="3" s="1"/>
  <c r="GL191" i="3" s="1"/>
  <c r="GM191" i="3" s="1"/>
  <c r="GN191" i="3" s="1"/>
  <c r="GO191" i="3" s="1"/>
  <c r="GP191" i="3" s="1"/>
  <c r="GQ191" i="3" s="1"/>
  <c r="GR191" i="3" s="1"/>
  <c r="GS191" i="3" s="1"/>
  <c r="GT191" i="3" s="1"/>
  <c r="GU191" i="3" s="1"/>
  <c r="GV191" i="3" s="1"/>
  <c r="GW191" i="3" s="1"/>
  <c r="GX191" i="3" s="1"/>
  <c r="GY191" i="3" s="1"/>
  <c r="F142" i="3"/>
  <c r="G142" i="3" s="1"/>
  <c r="H142" i="3" s="1"/>
  <c r="I142" i="3" s="1"/>
  <c r="J142" i="3" s="1"/>
  <c r="K142" i="3" s="1"/>
  <c r="L142" i="3" s="1"/>
  <c r="M142" i="3" s="1"/>
  <c r="N142" i="3" s="1"/>
  <c r="O142" i="3" s="1"/>
  <c r="P142" i="3" s="1"/>
  <c r="Q142" i="3" s="1"/>
  <c r="R142" i="3" s="1"/>
  <c r="S142" i="3" s="1"/>
  <c r="T142" i="3" s="1"/>
  <c r="U142" i="3" s="1"/>
  <c r="V142" i="3" s="1"/>
  <c r="W142" i="3" s="1"/>
  <c r="X142" i="3" s="1"/>
  <c r="Y142" i="3" s="1"/>
  <c r="Z142" i="3" s="1"/>
  <c r="AA142" i="3" s="1"/>
  <c r="AB142" i="3" s="1"/>
  <c r="AC142" i="3" s="1"/>
  <c r="AD142" i="3" s="1"/>
  <c r="AE142" i="3" s="1"/>
  <c r="AF142" i="3" s="1"/>
  <c r="AG142" i="3" s="1"/>
  <c r="AH142" i="3" s="1"/>
  <c r="AI142" i="3" s="1"/>
  <c r="AJ142" i="3" s="1"/>
  <c r="AK142" i="3" s="1"/>
  <c r="AL142" i="3" s="1"/>
  <c r="AM142" i="3" s="1"/>
  <c r="AN142" i="3" s="1"/>
  <c r="AO142" i="3" s="1"/>
  <c r="AP142" i="3" s="1"/>
  <c r="AQ142" i="3" s="1"/>
  <c r="AR142" i="3" s="1"/>
  <c r="AS142" i="3" s="1"/>
  <c r="AT142" i="3" s="1"/>
  <c r="AU142" i="3" s="1"/>
  <c r="AV142" i="3" s="1"/>
  <c r="AW142" i="3" s="1"/>
  <c r="AX142" i="3" s="1"/>
  <c r="AY142" i="3" s="1"/>
  <c r="AZ142" i="3" s="1"/>
  <c r="BA142" i="3" s="1"/>
  <c r="BB142" i="3" s="1"/>
  <c r="BC142" i="3" s="1"/>
  <c r="BD142" i="3" s="1"/>
  <c r="BE142" i="3" s="1"/>
  <c r="BF142" i="3" s="1"/>
  <c r="BG142" i="3" s="1"/>
  <c r="BH142" i="3" s="1"/>
  <c r="BI142" i="3" s="1"/>
  <c r="BJ142" i="3" s="1"/>
  <c r="BK142" i="3" s="1"/>
  <c r="BL142" i="3" s="1"/>
  <c r="BM142" i="3" s="1"/>
  <c r="BN142" i="3" s="1"/>
  <c r="BO142" i="3" s="1"/>
  <c r="BP142" i="3" s="1"/>
  <c r="BQ142" i="3" s="1"/>
  <c r="BR142" i="3" s="1"/>
  <c r="BS142" i="3" s="1"/>
  <c r="BT142" i="3" s="1"/>
  <c r="BU142" i="3" s="1"/>
  <c r="BV142" i="3" s="1"/>
  <c r="BW142" i="3" s="1"/>
  <c r="BX142" i="3" s="1"/>
  <c r="BY142" i="3" s="1"/>
  <c r="BZ142" i="3" s="1"/>
  <c r="CA142" i="3" s="1"/>
  <c r="CB142" i="3" s="1"/>
  <c r="CC142" i="3" s="1"/>
  <c r="CD142" i="3" s="1"/>
  <c r="CE142" i="3" s="1"/>
  <c r="CF142" i="3" s="1"/>
  <c r="CG142" i="3" s="1"/>
  <c r="CH142" i="3" s="1"/>
  <c r="CI142" i="3" s="1"/>
  <c r="CJ142" i="3" s="1"/>
  <c r="CK142" i="3" s="1"/>
  <c r="CL142" i="3" s="1"/>
  <c r="CM142" i="3" s="1"/>
  <c r="CN142" i="3" s="1"/>
  <c r="CO142" i="3" s="1"/>
  <c r="CP142" i="3" s="1"/>
  <c r="CQ142" i="3" s="1"/>
  <c r="CR142" i="3" s="1"/>
  <c r="CS142" i="3" s="1"/>
  <c r="CT142" i="3" s="1"/>
  <c r="CU142" i="3" s="1"/>
  <c r="CV142" i="3" s="1"/>
  <c r="CW142" i="3" s="1"/>
  <c r="CX142" i="3" s="1"/>
  <c r="CY142" i="3" s="1"/>
  <c r="CZ142" i="3" s="1"/>
  <c r="DA142" i="3" s="1"/>
  <c r="DB142" i="3" s="1"/>
  <c r="DC142" i="3" s="1"/>
  <c r="DD142" i="3" s="1"/>
  <c r="DE142" i="3" s="1"/>
  <c r="DF142" i="3" s="1"/>
  <c r="DG142" i="3" s="1"/>
  <c r="DH142" i="3" s="1"/>
  <c r="DI142" i="3" s="1"/>
  <c r="DJ142" i="3" s="1"/>
  <c r="DK142" i="3" s="1"/>
  <c r="DL142" i="3" s="1"/>
  <c r="DM142" i="3" s="1"/>
  <c r="DN142" i="3" s="1"/>
  <c r="DO142" i="3" s="1"/>
  <c r="DP142" i="3" s="1"/>
  <c r="DQ142" i="3" s="1"/>
  <c r="DR142" i="3" s="1"/>
  <c r="DS142" i="3" s="1"/>
  <c r="DT142" i="3" s="1"/>
  <c r="DU142" i="3" s="1"/>
  <c r="DV142" i="3" s="1"/>
  <c r="DW142" i="3" s="1"/>
  <c r="DX142" i="3" s="1"/>
  <c r="DY142" i="3" s="1"/>
  <c r="DZ142" i="3" s="1"/>
  <c r="EA142" i="3" s="1"/>
  <c r="EB142" i="3" s="1"/>
  <c r="EC142" i="3" s="1"/>
  <c r="ED142" i="3" s="1"/>
  <c r="EE142" i="3" s="1"/>
  <c r="EF142" i="3" s="1"/>
  <c r="EG142" i="3" s="1"/>
  <c r="EH142" i="3" s="1"/>
  <c r="EI142" i="3" s="1"/>
  <c r="EJ142" i="3" s="1"/>
  <c r="EK142" i="3" s="1"/>
  <c r="EL142" i="3" s="1"/>
  <c r="EM142" i="3" s="1"/>
  <c r="EN142" i="3" s="1"/>
  <c r="EO142" i="3" s="1"/>
  <c r="EP142" i="3" s="1"/>
  <c r="EQ142" i="3" s="1"/>
  <c r="ER142" i="3" s="1"/>
  <c r="ES142" i="3" s="1"/>
  <c r="ET142" i="3" s="1"/>
  <c r="EU142" i="3" s="1"/>
  <c r="EV142" i="3" s="1"/>
  <c r="EW142" i="3" s="1"/>
  <c r="EX142" i="3" s="1"/>
  <c r="EY142" i="3" s="1"/>
  <c r="EZ142" i="3" s="1"/>
  <c r="FA142" i="3" s="1"/>
  <c r="FB142" i="3" s="1"/>
  <c r="FC142" i="3" s="1"/>
  <c r="FD142" i="3" s="1"/>
  <c r="FE142" i="3" s="1"/>
  <c r="FF142" i="3" s="1"/>
  <c r="FG142" i="3" s="1"/>
  <c r="FH142" i="3" s="1"/>
  <c r="FI142" i="3" s="1"/>
  <c r="FJ142" i="3" s="1"/>
  <c r="FK142" i="3" s="1"/>
  <c r="FL142" i="3" s="1"/>
  <c r="FM142" i="3" s="1"/>
  <c r="FN142" i="3" s="1"/>
  <c r="FO142" i="3" s="1"/>
  <c r="FP142" i="3" s="1"/>
  <c r="FQ142" i="3" s="1"/>
  <c r="FR142" i="3" s="1"/>
  <c r="FS142" i="3" s="1"/>
  <c r="FT142" i="3" s="1"/>
  <c r="FU142" i="3" s="1"/>
  <c r="FV142" i="3" s="1"/>
  <c r="FW142" i="3" s="1"/>
  <c r="FX142" i="3" s="1"/>
  <c r="FY142" i="3" s="1"/>
  <c r="FZ142" i="3" s="1"/>
  <c r="GA142" i="3" s="1"/>
  <c r="GB142" i="3" s="1"/>
  <c r="GC142" i="3" s="1"/>
  <c r="GD142" i="3" s="1"/>
  <c r="GE142" i="3" s="1"/>
  <c r="GF142" i="3" s="1"/>
  <c r="GG142" i="3" s="1"/>
  <c r="GH142" i="3" s="1"/>
  <c r="GI142" i="3" s="1"/>
  <c r="GJ142" i="3" s="1"/>
  <c r="GK142" i="3" s="1"/>
  <c r="GL142" i="3" s="1"/>
  <c r="GM142" i="3" s="1"/>
  <c r="GN142" i="3" s="1"/>
  <c r="GO142" i="3" s="1"/>
  <c r="GP142" i="3" s="1"/>
  <c r="GQ142" i="3" s="1"/>
  <c r="GR142" i="3" s="1"/>
  <c r="GS142" i="3" s="1"/>
  <c r="GT142" i="3" s="1"/>
  <c r="GU142" i="3" s="1"/>
  <c r="GV142" i="3" s="1"/>
  <c r="GW142" i="3" s="1"/>
  <c r="GX142" i="3" s="1"/>
  <c r="GY142" i="3" s="1"/>
  <c r="F175" i="3"/>
  <c r="G175" i="3" s="1"/>
  <c r="H175" i="3" s="1"/>
  <c r="I175" i="3" s="1"/>
  <c r="J175" i="3" s="1"/>
  <c r="K175" i="3" s="1"/>
  <c r="L175" i="3" s="1"/>
  <c r="M175" i="3" s="1"/>
  <c r="N175" i="3" s="1"/>
  <c r="O175" i="3" s="1"/>
  <c r="P175" i="3" s="1"/>
  <c r="Q175" i="3" s="1"/>
  <c r="R175" i="3" s="1"/>
  <c r="S175" i="3" s="1"/>
  <c r="T175" i="3" s="1"/>
  <c r="U175" i="3" s="1"/>
  <c r="V175" i="3" s="1"/>
  <c r="W175" i="3" s="1"/>
  <c r="X175" i="3" s="1"/>
  <c r="Y175" i="3" s="1"/>
  <c r="Z175" i="3" s="1"/>
  <c r="AA175" i="3" s="1"/>
  <c r="AB175" i="3" s="1"/>
  <c r="AC175" i="3" s="1"/>
  <c r="AD175" i="3" s="1"/>
  <c r="AE175" i="3" s="1"/>
  <c r="AF175" i="3" s="1"/>
  <c r="AG175" i="3" s="1"/>
  <c r="AH175" i="3" s="1"/>
  <c r="AI175" i="3" s="1"/>
  <c r="AJ175" i="3" s="1"/>
  <c r="AK175" i="3" s="1"/>
  <c r="AL175" i="3" s="1"/>
  <c r="AM175" i="3" s="1"/>
  <c r="AN175" i="3" s="1"/>
  <c r="AO175" i="3" s="1"/>
  <c r="AP175" i="3" s="1"/>
  <c r="AQ175" i="3" s="1"/>
  <c r="AR175" i="3" s="1"/>
  <c r="AS175" i="3" s="1"/>
  <c r="AT175" i="3" s="1"/>
  <c r="AU175" i="3" s="1"/>
  <c r="AV175" i="3" s="1"/>
  <c r="AW175" i="3" s="1"/>
  <c r="AX175" i="3" s="1"/>
  <c r="AY175" i="3" s="1"/>
  <c r="AZ175" i="3" s="1"/>
  <c r="BA175" i="3" s="1"/>
  <c r="BB175" i="3" s="1"/>
  <c r="BC175" i="3" s="1"/>
  <c r="BD175" i="3" s="1"/>
  <c r="BE175" i="3" s="1"/>
  <c r="BF175" i="3" s="1"/>
  <c r="BG175" i="3" s="1"/>
  <c r="BH175" i="3" s="1"/>
  <c r="BI175" i="3" s="1"/>
  <c r="BJ175" i="3" s="1"/>
  <c r="BK175" i="3" s="1"/>
  <c r="BL175" i="3" s="1"/>
  <c r="BM175" i="3" s="1"/>
  <c r="BN175" i="3" s="1"/>
  <c r="BO175" i="3" s="1"/>
  <c r="BP175" i="3" s="1"/>
  <c r="BQ175" i="3" s="1"/>
  <c r="BR175" i="3" s="1"/>
  <c r="BS175" i="3" s="1"/>
  <c r="BT175" i="3" s="1"/>
  <c r="BU175" i="3" s="1"/>
  <c r="BV175" i="3" s="1"/>
  <c r="BW175" i="3" s="1"/>
  <c r="BX175" i="3" s="1"/>
  <c r="BY175" i="3" s="1"/>
  <c r="BZ175" i="3" s="1"/>
  <c r="CA175" i="3" s="1"/>
  <c r="CB175" i="3" s="1"/>
  <c r="CC175" i="3" s="1"/>
  <c r="CD175" i="3" s="1"/>
  <c r="CE175" i="3" s="1"/>
  <c r="CF175" i="3" s="1"/>
  <c r="CG175" i="3" s="1"/>
  <c r="CH175" i="3" s="1"/>
  <c r="CI175" i="3" s="1"/>
  <c r="CJ175" i="3" s="1"/>
  <c r="CK175" i="3" s="1"/>
  <c r="CL175" i="3" s="1"/>
  <c r="CM175" i="3" s="1"/>
  <c r="CN175" i="3" s="1"/>
  <c r="CO175" i="3" s="1"/>
  <c r="CP175" i="3" s="1"/>
  <c r="CQ175" i="3" s="1"/>
  <c r="F196" i="3"/>
  <c r="G196" i="3" s="1"/>
  <c r="H196" i="3" s="1"/>
  <c r="I196" i="3" s="1"/>
  <c r="J196" i="3" s="1"/>
  <c r="K196" i="3" s="1"/>
  <c r="L196" i="3" s="1"/>
  <c r="M196" i="3" s="1"/>
  <c r="N196" i="3" s="1"/>
  <c r="O196" i="3" s="1"/>
  <c r="P196" i="3" s="1"/>
  <c r="Q196" i="3" s="1"/>
  <c r="R196" i="3" s="1"/>
  <c r="S196" i="3" s="1"/>
  <c r="T196" i="3" s="1"/>
  <c r="U196" i="3" s="1"/>
  <c r="V196" i="3" s="1"/>
  <c r="W196" i="3" s="1"/>
  <c r="X196" i="3" s="1"/>
  <c r="Y196" i="3" s="1"/>
  <c r="Z196" i="3" s="1"/>
  <c r="AA196" i="3" s="1"/>
  <c r="AB196" i="3" s="1"/>
  <c r="AC196" i="3" s="1"/>
  <c r="AD196" i="3" s="1"/>
  <c r="AE196" i="3" s="1"/>
  <c r="AF196" i="3" s="1"/>
  <c r="AG196" i="3" s="1"/>
  <c r="AH196" i="3" s="1"/>
  <c r="AI196" i="3" s="1"/>
  <c r="AJ196" i="3" s="1"/>
  <c r="AK196" i="3" s="1"/>
  <c r="AL196" i="3" s="1"/>
  <c r="AM196" i="3" s="1"/>
  <c r="AN196" i="3" s="1"/>
  <c r="AO196" i="3" s="1"/>
  <c r="AP196" i="3" s="1"/>
  <c r="AQ196" i="3" s="1"/>
  <c r="AR196" i="3" s="1"/>
  <c r="AS196" i="3" s="1"/>
  <c r="AT196" i="3" s="1"/>
  <c r="AU196" i="3" s="1"/>
  <c r="AV196" i="3" s="1"/>
  <c r="AW196" i="3" s="1"/>
  <c r="AX196" i="3" s="1"/>
  <c r="AY196" i="3" s="1"/>
  <c r="AZ196" i="3" s="1"/>
  <c r="BA196" i="3" s="1"/>
  <c r="BB196" i="3" s="1"/>
  <c r="BC196" i="3" s="1"/>
  <c r="BD196" i="3" s="1"/>
  <c r="BE196" i="3" s="1"/>
  <c r="BF196" i="3" s="1"/>
  <c r="BG196" i="3" s="1"/>
  <c r="BH196" i="3" s="1"/>
  <c r="BI196" i="3" s="1"/>
  <c r="BJ196" i="3" s="1"/>
  <c r="BK196" i="3" s="1"/>
  <c r="BL196" i="3" s="1"/>
  <c r="BM196" i="3" s="1"/>
  <c r="BN196" i="3" s="1"/>
  <c r="BO196" i="3" s="1"/>
  <c r="BP196" i="3" s="1"/>
  <c r="BQ196" i="3" s="1"/>
  <c r="BR196" i="3" s="1"/>
  <c r="BS196" i="3" s="1"/>
  <c r="BT196" i="3" s="1"/>
  <c r="BU196" i="3" s="1"/>
  <c r="BV196" i="3" s="1"/>
  <c r="BW196" i="3" s="1"/>
  <c r="BX196" i="3" s="1"/>
  <c r="BY196" i="3" s="1"/>
  <c r="BZ196" i="3" s="1"/>
  <c r="CA196" i="3" s="1"/>
  <c r="CB196" i="3" s="1"/>
  <c r="CC196" i="3" s="1"/>
  <c r="CD196" i="3" s="1"/>
  <c r="CE196" i="3" s="1"/>
  <c r="CF196" i="3" s="1"/>
  <c r="CG196" i="3" s="1"/>
  <c r="CH196" i="3" s="1"/>
  <c r="CI196" i="3" s="1"/>
  <c r="CJ196" i="3" s="1"/>
  <c r="CK196" i="3" s="1"/>
  <c r="CL196" i="3" s="1"/>
  <c r="CM196" i="3" s="1"/>
  <c r="CN196" i="3" s="1"/>
  <c r="CO196" i="3" s="1"/>
  <c r="CP196" i="3" s="1"/>
  <c r="CQ196" i="3" s="1"/>
  <c r="CR196" i="3" s="1"/>
  <c r="CS196" i="3" s="1"/>
  <c r="CT196" i="3" s="1"/>
  <c r="CU196" i="3" s="1"/>
  <c r="CV196" i="3" s="1"/>
  <c r="CW196" i="3" s="1"/>
  <c r="CX196" i="3" s="1"/>
  <c r="CY196" i="3" s="1"/>
  <c r="CZ196" i="3" s="1"/>
  <c r="DA196" i="3" s="1"/>
  <c r="DB196" i="3" s="1"/>
  <c r="DC196" i="3" s="1"/>
  <c r="DD196" i="3" s="1"/>
  <c r="DE196" i="3" s="1"/>
  <c r="DF196" i="3" s="1"/>
  <c r="DG196" i="3" s="1"/>
  <c r="DH196" i="3" s="1"/>
  <c r="DI196" i="3" s="1"/>
  <c r="DJ196" i="3" s="1"/>
  <c r="DK196" i="3" s="1"/>
  <c r="DL196" i="3" s="1"/>
  <c r="DM196" i="3" s="1"/>
  <c r="DN196" i="3" s="1"/>
  <c r="DO196" i="3" s="1"/>
  <c r="DP196" i="3" s="1"/>
  <c r="DQ196" i="3" s="1"/>
  <c r="DR196" i="3" s="1"/>
  <c r="DS196" i="3" s="1"/>
  <c r="DT196" i="3" s="1"/>
  <c r="DU196" i="3" s="1"/>
  <c r="DV196" i="3" s="1"/>
  <c r="DW196" i="3" s="1"/>
  <c r="DX196" i="3" s="1"/>
  <c r="DY196" i="3" s="1"/>
  <c r="DZ196" i="3" s="1"/>
  <c r="EA196" i="3" s="1"/>
  <c r="EB196" i="3" s="1"/>
  <c r="EC196" i="3" s="1"/>
  <c r="ED196" i="3" s="1"/>
  <c r="EE196" i="3" s="1"/>
  <c r="EF196" i="3" s="1"/>
  <c r="EG196" i="3" s="1"/>
  <c r="EH196" i="3" s="1"/>
  <c r="EI196" i="3" s="1"/>
  <c r="EJ196" i="3" s="1"/>
  <c r="EK196" i="3" s="1"/>
  <c r="EL196" i="3" s="1"/>
  <c r="EM196" i="3" s="1"/>
  <c r="EN196" i="3" s="1"/>
  <c r="EO196" i="3" s="1"/>
  <c r="EP196" i="3" s="1"/>
  <c r="EQ196" i="3" s="1"/>
  <c r="ER196" i="3" s="1"/>
  <c r="ES196" i="3" s="1"/>
  <c r="ET196" i="3" s="1"/>
  <c r="EU196" i="3" s="1"/>
  <c r="EV196" i="3" s="1"/>
  <c r="EW196" i="3" s="1"/>
  <c r="EX196" i="3" s="1"/>
  <c r="EY196" i="3" s="1"/>
  <c r="EZ196" i="3" s="1"/>
  <c r="FA196" i="3" s="1"/>
  <c r="FB196" i="3" s="1"/>
  <c r="FC196" i="3" s="1"/>
  <c r="FD196" i="3" s="1"/>
  <c r="FE196" i="3" s="1"/>
  <c r="FF196" i="3" s="1"/>
  <c r="FG196" i="3" s="1"/>
  <c r="FH196" i="3" s="1"/>
  <c r="FI196" i="3" s="1"/>
  <c r="FJ196" i="3" s="1"/>
  <c r="FK196" i="3" s="1"/>
  <c r="FL196" i="3" s="1"/>
  <c r="FM196" i="3" s="1"/>
  <c r="FN196" i="3" s="1"/>
  <c r="FO196" i="3" s="1"/>
  <c r="FP196" i="3" s="1"/>
  <c r="FQ196" i="3" s="1"/>
  <c r="FR196" i="3" s="1"/>
  <c r="FS196" i="3" s="1"/>
  <c r="FT196" i="3" s="1"/>
  <c r="FU196" i="3" s="1"/>
  <c r="FV196" i="3" s="1"/>
  <c r="FW196" i="3" s="1"/>
  <c r="FX196" i="3" s="1"/>
  <c r="FY196" i="3" s="1"/>
  <c r="FZ196" i="3" s="1"/>
  <c r="GA196" i="3" s="1"/>
  <c r="GB196" i="3" s="1"/>
  <c r="GC196" i="3" s="1"/>
  <c r="GD196" i="3" s="1"/>
  <c r="GE196" i="3" s="1"/>
  <c r="GF196" i="3" s="1"/>
  <c r="GG196" i="3" s="1"/>
  <c r="GH196" i="3" s="1"/>
  <c r="GI196" i="3" s="1"/>
  <c r="GJ196" i="3" s="1"/>
  <c r="GK196" i="3" s="1"/>
  <c r="GL196" i="3" s="1"/>
  <c r="GM196" i="3" s="1"/>
  <c r="GN196" i="3" s="1"/>
  <c r="GO196" i="3" s="1"/>
  <c r="GP196" i="3" s="1"/>
  <c r="GQ196" i="3" s="1"/>
  <c r="GR196" i="3" s="1"/>
  <c r="GS196" i="3" s="1"/>
  <c r="GT196" i="3" s="1"/>
  <c r="GU196" i="3" s="1"/>
  <c r="GV196" i="3" s="1"/>
  <c r="GW196" i="3" s="1"/>
  <c r="GX196" i="3" s="1"/>
  <c r="GY196" i="3" s="1"/>
  <c r="CR175" i="3" l="1"/>
  <c r="CS175" i="3" s="1"/>
  <c r="CT175" i="3" s="1"/>
  <c r="CU175" i="3" s="1"/>
  <c r="CV175" i="3" s="1"/>
  <c r="CW175" i="3" s="1"/>
  <c r="CX175" i="3" s="1"/>
  <c r="CY175" i="3" s="1"/>
  <c r="CZ175" i="3" s="1"/>
  <c r="DA175" i="3" s="1"/>
  <c r="DB175" i="3" s="1"/>
  <c r="DC175" i="3" s="1"/>
  <c r="DD175" i="3" s="1"/>
  <c r="DE175" i="3" s="1"/>
  <c r="DF175" i="3" s="1"/>
  <c r="DG175" i="3" s="1"/>
  <c r="DH175" i="3" s="1"/>
  <c r="DI175" i="3" s="1"/>
  <c r="DJ175" i="3" s="1"/>
  <c r="DK175" i="3" s="1"/>
  <c r="DL175" i="3" s="1"/>
  <c r="DM175" i="3" s="1"/>
  <c r="DN175" i="3" s="1"/>
  <c r="DO175" i="3" s="1"/>
  <c r="DP175" i="3" s="1"/>
  <c r="DQ175" i="3" s="1"/>
  <c r="DR175" i="3" s="1"/>
  <c r="DS175" i="3" s="1"/>
  <c r="DT175" i="3" s="1"/>
  <c r="DU175" i="3" s="1"/>
  <c r="DV175" i="3" s="1"/>
  <c r="DW175" i="3" s="1"/>
  <c r="DX175" i="3" s="1"/>
  <c r="DY175" i="3" s="1"/>
  <c r="DZ175" i="3" s="1"/>
  <c r="EA175" i="3" s="1"/>
  <c r="EB175" i="3" s="1"/>
  <c r="EC175" i="3" s="1"/>
  <c r="ED175" i="3" s="1"/>
  <c r="EE175" i="3" s="1"/>
  <c r="EF175" i="3" s="1"/>
  <c r="EG175" i="3" s="1"/>
  <c r="EH175" i="3" s="1"/>
  <c r="EI175" i="3" s="1"/>
  <c r="EJ175" i="3" s="1"/>
  <c r="EK175" i="3" s="1"/>
  <c r="EL175" i="3" s="1"/>
  <c r="EM175" i="3" s="1"/>
  <c r="EN175" i="3" s="1"/>
  <c r="EO175" i="3" s="1"/>
  <c r="EP175" i="3" s="1"/>
  <c r="EQ175" i="3" s="1"/>
  <c r="ER175" i="3" s="1"/>
  <c r="ES175" i="3" s="1"/>
  <c r="ET175" i="3" s="1"/>
  <c r="EU175" i="3" s="1"/>
  <c r="EV175" i="3" s="1"/>
  <c r="EW175" i="3" s="1"/>
  <c r="EX175" i="3" s="1"/>
  <c r="EY175" i="3" s="1"/>
  <c r="EZ175" i="3" s="1"/>
  <c r="FA175" i="3" s="1"/>
  <c r="FB175" i="3" s="1"/>
  <c r="FC175" i="3" s="1"/>
  <c r="FD175" i="3" s="1"/>
  <c r="FE175" i="3" s="1"/>
  <c r="FF175" i="3" s="1"/>
  <c r="FG175" i="3" s="1"/>
  <c r="FH175" i="3" s="1"/>
  <c r="FI175" i="3" s="1"/>
  <c r="FJ175" i="3" s="1"/>
  <c r="FK175" i="3" s="1"/>
  <c r="FL175" i="3" s="1"/>
  <c r="FM175" i="3" s="1"/>
  <c r="FN175" i="3" s="1"/>
  <c r="FO175" i="3" s="1"/>
  <c r="FP175" i="3" s="1"/>
  <c r="FQ175" i="3" s="1"/>
  <c r="FR175" i="3" s="1"/>
  <c r="FS175" i="3" s="1"/>
  <c r="FT175" i="3" s="1"/>
  <c r="FU175" i="3" s="1"/>
  <c r="FV175" i="3" s="1"/>
  <c r="FW175" i="3" s="1"/>
  <c r="FX175" i="3" s="1"/>
  <c r="FY175" i="3" s="1"/>
  <c r="FZ175" i="3" s="1"/>
  <c r="GA175" i="3" s="1"/>
  <c r="GB175" i="3" s="1"/>
  <c r="GC175" i="3" s="1"/>
  <c r="GD175" i="3" s="1"/>
  <c r="GE175" i="3" s="1"/>
  <c r="GF175" i="3" s="1"/>
  <c r="GG175" i="3" s="1"/>
  <c r="GH175" i="3" s="1"/>
  <c r="GI175" i="3" s="1"/>
  <c r="GJ175" i="3" s="1"/>
  <c r="GK175" i="3" s="1"/>
  <c r="GL175" i="3" s="1"/>
  <c r="GM175" i="3" s="1"/>
  <c r="GN175" i="3" s="1"/>
  <c r="GO175" i="3" s="1"/>
  <c r="GP175" i="3" s="1"/>
  <c r="GQ175" i="3" s="1"/>
  <c r="GR175" i="3" s="1"/>
  <c r="GS175" i="3" s="1"/>
  <c r="GT175" i="3" s="1"/>
  <c r="GU175" i="3" s="1"/>
  <c r="GV175" i="3" s="1"/>
  <c r="GW175" i="3" s="1"/>
  <c r="GX175" i="3" s="1"/>
  <c r="GY175" i="3" s="1"/>
  <c r="CF145" i="3"/>
  <c r="CG145" i="3" s="1"/>
  <c r="CH145" i="3" s="1"/>
  <c r="CI145" i="3" s="1"/>
  <c r="CJ145" i="3" s="1"/>
  <c r="CK145" i="3" s="1"/>
  <c r="CL145" i="3" s="1"/>
  <c r="CM145" i="3" s="1"/>
  <c r="CN145" i="3" s="1"/>
  <c r="CO145" i="3" s="1"/>
  <c r="CP145" i="3" s="1"/>
  <c r="CQ145" i="3" s="1"/>
  <c r="CR145" i="3" s="1"/>
  <c r="CS145" i="3" s="1"/>
  <c r="CT145" i="3" s="1"/>
  <c r="CU145" i="3" s="1"/>
  <c r="CV145" i="3" s="1"/>
  <c r="CW145" i="3" s="1"/>
  <c r="CX145" i="3" s="1"/>
  <c r="CY145" i="3" s="1"/>
  <c r="CZ145" i="3" s="1"/>
  <c r="DA145" i="3" s="1"/>
  <c r="DB145" i="3" s="1"/>
  <c r="DC145" i="3" s="1"/>
  <c r="DD145" i="3" s="1"/>
  <c r="DE145" i="3" s="1"/>
  <c r="DF145" i="3" s="1"/>
  <c r="DG145" i="3" s="1"/>
  <c r="DH145" i="3" s="1"/>
  <c r="DI145" i="3" s="1"/>
  <c r="DJ145" i="3" s="1"/>
  <c r="DK145" i="3" s="1"/>
  <c r="DL145" i="3" s="1"/>
  <c r="DM145" i="3" s="1"/>
  <c r="DN145" i="3" s="1"/>
  <c r="DO145" i="3" s="1"/>
  <c r="DP145" i="3" s="1"/>
  <c r="DQ145" i="3" s="1"/>
  <c r="DR145" i="3" s="1"/>
  <c r="DS145" i="3" s="1"/>
  <c r="DT145" i="3" s="1"/>
  <c r="DU145" i="3" s="1"/>
  <c r="DV145" i="3" s="1"/>
  <c r="DW145" i="3" s="1"/>
  <c r="DX145" i="3" s="1"/>
  <c r="DY145" i="3" s="1"/>
  <c r="DZ145" i="3" s="1"/>
  <c r="EA145" i="3" s="1"/>
  <c r="EB145" i="3" s="1"/>
  <c r="EC145" i="3" s="1"/>
  <c r="ED145" i="3" s="1"/>
  <c r="EE145" i="3" s="1"/>
  <c r="EF145" i="3" s="1"/>
  <c r="EG145" i="3" s="1"/>
  <c r="EH145" i="3" s="1"/>
  <c r="EI145" i="3" s="1"/>
  <c r="EJ145" i="3" s="1"/>
  <c r="EK145" i="3" s="1"/>
  <c r="EL145" i="3" s="1"/>
  <c r="EM145" i="3" s="1"/>
  <c r="EN145" i="3" s="1"/>
  <c r="EO145" i="3" s="1"/>
  <c r="EP145" i="3" s="1"/>
  <c r="EQ145" i="3" s="1"/>
  <c r="ER145" i="3" s="1"/>
  <c r="ES145" i="3" s="1"/>
  <c r="ET145" i="3" s="1"/>
  <c r="EU145" i="3" s="1"/>
  <c r="EV145" i="3" s="1"/>
  <c r="EW145" i="3" s="1"/>
  <c r="EX145" i="3" s="1"/>
  <c r="EY145" i="3" s="1"/>
  <c r="EZ145" i="3" s="1"/>
  <c r="FA145" i="3" s="1"/>
  <c r="FB145" i="3" s="1"/>
  <c r="FC145" i="3" s="1"/>
  <c r="FD145" i="3" s="1"/>
  <c r="FE145" i="3" s="1"/>
  <c r="FF145" i="3" s="1"/>
  <c r="FG145" i="3" s="1"/>
  <c r="FH145" i="3" s="1"/>
  <c r="FI145" i="3" s="1"/>
  <c r="FJ145" i="3" s="1"/>
  <c r="FK145" i="3" s="1"/>
  <c r="FL145" i="3" s="1"/>
  <c r="FM145" i="3" s="1"/>
  <c r="FN145" i="3" s="1"/>
  <c r="FO145" i="3" s="1"/>
  <c r="FP145" i="3" s="1"/>
  <c r="FQ145" i="3" s="1"/>
  <c r="FR145" i="3" s="1"/>
  <c r="FS145" i="3" s="1"/>
  <c r="FT145" i="3" s="1"/>
  <c r="FU145" i="3" s="1"/>
  <c r="FV145" i="3" s="1"/>
  <c r="FW145" i="3" s="1"/>
  <c r="FX145" i="3" s="1"/>
  <c r="FY145" i="3" s="1"/>
  <c r="FZ145" i="3" s="1"/>
  <c r="GA145" i="3" s="1"/>
  <c r="GB145" i="3" s="1"/>
  <c r="GC145" i="3" s="1"/>
  <c r="GD145" i="3" s="1"/>
  <c r="GE145" i="3" s="1"/>
  <c r="GF145" i="3" s="1"/>
  <c r="GG145" i="3" s="1"/>
  <c r="GH145" i="3" s="1"/>
  <c r="GI145" i="3" s="1"/>
  <c r="GJ145" i="3" s="1"/>
  <c r="GK145" i="3" s="1"/>
  <c r="GL145" i="3" s="1"/>
  <c r="GM145" i="3" s="1"/>
  <c r="GN145" i="3" s="1"/>
  <c r="GO145" i="3" s="1"/>
  <c r="GP145" i="3" s="1"/>
  <c r="GQ145" i="3" s="1"/>
  <c r="GR145" i="3" s="1"/>
  <c r="GS145" i="3" s="1"/>
  <c r="GT145" i="3" s="1"/>
  <c r="GU145" i="3" s="1"/>
  <c r="GV145" i="3" s="1"/>
  <c r="GW145" i="3" s="1"/>
  <c r="GX145" i="3" s="1"/>
  <c r="GY145" i="3" s="1"/>
  <c r="E25" i="19" l="1"/>
  <c r="J21" i="19"/>
  <c r="J25"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R130" authorId="0" shapeId="0" xr:uid="{1F7ED959-23A7-4EDE-A164-487256527454}">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R180" authorId="0" shapeId="0" xr:uid="{2519BBBA-8AB2-46FC-95A4-3ABFBD2E7F25}">
      <text>
        <r>
          <rPr>
            <b/>
            <sz val="9"/>
            <color indexed="81"/>
            <rFont val="Tahoma"/>
            <family val="2"/>
          </rPr>
          <t>Scott Han:
Delivered twice with same po#
one for Apirl
one for May</t>
        </r>
        <r>
          <rPr>
            <sz val="9"/>
            <color indexed="81"/>
            <rFont val="Tahoma"/>
            <family val="2"/>
          </rPr>
          <t xml:space="preserve">
</t>
        </r>
      </text>
    </comment>
    <comment ref="AR392" authorId="0" shapeId="0" xr:uid="{C1F116C6-8156-41FF-9B86-135280497C36}">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R430" authorId="0" shapeId="0" xr:uid="{334E48D2-8EA8-48B9-AE37-B6C38C6863CC}">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List>
</comments>
</file>

<file path=xl/sharedStrings.xml><?xml version="1.0" encoding="utf-8"?>
<sst xmlns="http://schemas.openxmlformats.org/spreadsheetml/2006/main" count="106622" uniqueCount="8529">
  <si>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</si>
  <si>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</si>
  <si>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</si>
  <si>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</si>
  <si>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</si>
  <si>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</si>
  <si>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</si>
  <si>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</si>
  <si>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</si>
  <si>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</si>
  <si>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</si>
  <si>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</si>
  <si>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</si>
  <si>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</si>
  <si>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</si>
  <si>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</si>
  <si>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Site</t>
  </si>
  <si>
    <t>Contact_Person</t>
  </si>
  <si>
    <t>Contact_PhoneNum</t>
  </si>
  <si>
    <t>Contact_Email</t>
  </si>
  <si>
    <t>Item_Code</t>
  </si>
  <si>
    <t>Tariff</t>
  </si>
  <si>
    <t>Product_Name</t>
  </si>
  <si>
    <t>Power_Class</t>
  </si>
  <si>
    <t>PCS</t>
  </si>
  <si>
    <t>Pallet</t>
  </si>
  <si>
    <t>MW</t>
  </si>
  <si>
    <t>Incoterm</t>
  </si>
  <si>
    <t>RDD</t>
  </si>
  <si>
    <t>Delivery_Requirements</t>
  </si>
  <si>
    <t>Receiving_Hours</t>
  </si>
  <si>
    <t>Carrier_Name</t>
  </si>
  <si>
    <t>Carrier_Ref</t>
  </si>
  <si>
    <t>ETD</t>
  </si>
  <si>
    <t>ATD</t>
  </si>
  <si>
    <t>ETA</t>
  </si>
  <si>
    <t>ATA</t>
  </si>
  <si>
    <t>Unloading_Date</t>
  </si>
  <si>
    <t>Status</t>
  </si>
  <si>
    <t>Remark</t>
  </si>
  <si>
    <t>BOL</t>
  </si>
  <si>
    <t>PL</t>
  </si>
  <si>
    <t>Proof_Of_Delivery_Date</t>
  </si>
  <si>
    <t>FTD_Date</t>
  </si>
  <si>
    <t>Mode</t>
  </si>
  <si>
    <t>Contract</t>
  </si>
  <si>
    <t>Freight_Rate</t>
  </si>
  <si>
    <t>Detention</t>
  </si>
  <si>
    <t>TONU</t>
  </si>
  <si>
    <t>Layover</t>
  </si>
  <si>
    <t>Extra_Charges</t>
  </si>
  <si>
    <t>Final_Rate</t>
  </si>
  <si>
    <t>Billing_Week_Num</t>
  </si>
  <si>
    <t>Billing_Month</t>
  </si>
  <si>
    <t>Billing_Year</t>
  </si>
  <si>
    <t>U&amp;C</t>
  </si>
  <si>
    <t>Kristine Brikmane</t>
  </si>
  <si>
    <t>DOSH20220601_50</t>
  </si>
  <si>
    <t>DES-HAU-2021-002</t>
  </si>
  <si>
    <t>GA_N</t>
  </si>
  <si>
    <t>CLN ATLANTA 4071</t>
  </si>
  <si>
    <t>4071 Southmeadow Pkwy W #100</t>
  </si>
  <si>
    <t>Atlanta</t>
  </si>
  <si>
    <t>GA</t>
  </si>
  <si>
    <t>HAU Cheshire Project, LLC</t>
  </si>
  <si>
    <t>5 Mckee Pl</t>
  </si>
  <si>
    <t>Cheshire</t>
  </si>
  <si>
    <t>CT</t>
  </si>
  <si>
    <t>Warehouse</t>
  </si>
  <si>
    <t>Q.PEAK DUO XL G10C.3/BFG 480</t>
  </si>
  <si>
    <t>DDP</t>
  </si>
  <si>
    <t>-</t>
  </si>
  <si>
    <t>CHR</t>
  </si>
  <si>
    <t>booked</t>
  </si>
  <si>
    <t>requested to deliver by 6/16 from SP but Andrew request by end of June</t>
  </si>
  <si>
    <t>DOSH20220601_51</t>
  </si>
  <si>
    <t>DOSH20220601_52</t>
  </si>
  <si>
    <t>DOSH20220601_53</t>
  </si>
  <si>
    <t>Resi</t>
  </si>
  <si>
    <t>Mike Kwon</t>
  </si>
  <si>
    <t>DOSH20220512_6</t>
  </si>
  <si>
    <t>5887-RD948540S</t>
  </si>
  <si>
    <t>CED Greentech New Jersey</t>
  </si>
  <si>
    <t>35 Twinbridge Dr.</t>
  </si>
  <si>
    <t>Pennsauken</t>
  </si>
  <si>
    <t>NJ</t>
  </si>
  <si>
    <t>08110</t>
  </si>
  <si>
    <t>Q.PEAK DUO BLK ML-G10+</t>
  </si>
  <si>
    <t>CIP</t>
  </si>
  <si>
    <t>Delivered</t>
  </si>
  <si>
    <t>FTL</t>
  </si>
  <si>
    <t>DOSH20220512_7</t>
  </si>
  <si>
    <t>5887-RD948345S PT2</t>
  </si>
  <si>
    <t>DOSH20220512_8</t>
  </si>
  <si>
    <t>PO-003016 PT1 Tampa</t>
  </si>
  <si>
    <t>F.E. Distribution Inc DBA Fortune Energy</t>
  </si>
  <si>
    <t>4450 E. Adamo Drive Suite 505 Tampa, FL 33605</t>
  </si>
  <si>
    <t>Tampa</t>
  </si>
  <si>
    <t>FL</t>
  </si>
  <si>
    <t>Cancelled</t>
  </si>
  <si>
    <t>Cancel reqeuest by KB on 5/16</t>
  </si>
  <si>
    <t>Alexandra Alcala</t>
  </si>
  <si>
    <t>DOSH20220517_30</t>
  </si>
  <si>
    <t>1057-CMC900314S PT4</t>
  </si>
  <si>
    <t>GA DALTON EXTERNAL 3551</t>
  </si>
  <si>
    <t>3551 Corporate Drive</t>
  </si>
  <si>
    <t>Dalton</t>
  </si>
  <si>
    <t>CED Greentech Chico</t>
  </si>
  <si>
    <t>1070 Maurauder Suite 110</t>
  </si>
  <si>
    <t>Chico</t>
  </si>
  <si>
    <t>CA</t>
  </si>
  <si>
    <t>Craig M. Cardoza</t>
  </si>
  <si>
    <t>ccardoza@cedchico.com</t>
  </si>
  <si>
    <t>Q.PEAK DUO BLK G10+</t>
  </si>
  <si>
    <t>SCHNEIDER</t>
  </si>
  <si>
    <t>SL210912323</t>
  </si>
  <si>
    <t>SPOT</t>
  </si>
  <si>
    <t>June</t>
  </si>
  <si>
    <t>DOSH20220517_31</t>
  </si>
  <si>
    <t>SL210911599</t>
  </si>
  <si>
    <t>DOSH20220509_3</t>
  </si>
  <si>
    <t>1045-CL-906608S PT1</t>
  </si>
  <si>
    <t>CED Greentech Indiana</t>
  </si>
  <si>
    <t>2207 E 165th St, Hammond, IN 46320</t>
  </si>
  <si>
    <t>Hammond</t>
  </si>
  <si>
    <t>IN</t>
  </si>
  <si>
    <t>CaSara Lightsy</t>
  </si>
  <si>
    <t>(219) 702-2572</t>
  </si>
  <si>
    <t>casara@cedgreentechmw.com</t>
  </si>
  <si>
    <t>8am-2pm</t>
  </si>
  <si>
    <t>CR / Push to July</t>
  </si>
  <si>
    <t>5887-RD949028S</t>
  </si>
  <si>
    <t>35 Twinbridge Dr. Pennsauken, NJ 08110</t>
  </si>
  <si>
    <t>856-283-4318</t>
  </si>
  <si>
    <t>Q.PEAK DUO XL G10 BFG</t>
  </si>
  <si>
    <t>DP - Push to July per Mike 6/7</t>
  </si>
  <si>
    <t>1941 Paradise Trail East Stroudsburg, PA 18301</t>
  </si>
  <si>
    <t>Stroudsburg</t>
  </si>
  <si>
    <t>PA</t>
  </si>
  <si>
    <t>DOSH20220509_4</t>
  </si>
  <si>
    <t>4664-GS-903105S PT2</t>
  </si>
  <si>
    <t>CED Greentech Minneapolis</t>
  </si>
  <si>
    <t>5400 Main Street NE Suite 113, Fridley, MN 55421</t>
  </si>
  <si>
    <t>Fridley</t>
  </si>
  <si>
    <t>MN</t>
  </si>
  <si>
    <t>Geoff M Stenrick</t>
  </si>
  <si>
    <t>geoff@cedgreentechmw.com</t>
  </si>
  <si>
    <t>spot</t>
  </si>
  <si>
    <t>DOSH20220517_32</t>
  </si>
  <si>
    <t>1024-WB941130S PT2</t>
  </si>
  <si>
    <t>CED Greentech Chatsworth</t>
  </si>
  <si>
    <t>9657 Mason Ave, Chatsworth, CA 91311</t>
  </si>
  <si>
    <t>Chatsworth</t>
  </si>
  <si>
    <t>Wesley P Boudreaux</t>
  </si>
  <si>
    <t>Wesley P Boudreaux &lt;wesley@cedgreentechla.com&gt;</t>
  </si>
  <si>
    <t>SL210911628</t>
  </si>
  <si>
    <t>mispick up on 5/20 due to driver did not make it</t>
  </si>
  <si>
    <t>DOSH20220517_33</t>
  </si>
  <si>
    <t>SL210911652</t>
  </si>
  <si>
    <t>PO1661</t>
  </si>
  <si>
    <t>Power Home Solar, LLC</t>
  </si>
  <si>
    <t>13536 Charlotte Court Chester, VA 23836</t>
  </si>
  <si>
    <t>Richard Howell (704-230-5052)</t>
  </si>
  <si>
    <t>Q.PEAK DUO BLK ML G10+</t>
  </si>
  <si>
    <t>Cancel reqeust on 5/5 by Deneshia</t>
  </si>
  <si>
    <t>ATL20220426DP021</t>
  </si>
  <si>
    <t>PO2026</t>
  </si>
  <si>
    <t>902 Southern Ave Fayettevillle, NC 28306</t>
  </si>
  <si>
    <t>ATL20220426DP023</t>
  </si>
  <si>
    <t>PO2035</t>
  </si>
  <si>
    <t xml:space="preserve">270 International Drive Concod, NC 28027 </t>
  </si>
  <si>
    <t>PO2038</t>
  </si>
  <si>
    <t>1910 Loudon Ave NW, Roanoke, VA 24017</t>
  </si>
  <si>
    <t>ATL20220426DP024</t>
  </si>
  <si>
    <t>PO2041</t>
  </si>
  <si>
    <t>730 Middle Tennessee Blvd Suite S-10, Murfreesboro, TN 37129</t>
  </si>
  <si>
    <t>DOSH20220511_10</t>
  </si>
  <si>
    <t>8797-RA937694S</t>
  </si>
  <si>
    <t>CED Greentech Tracy</t>
  </si>
  <si>
    <t>3838 Imperial way 60b Stockton, CA 95215</t>
  </si>
  <si>
    <t>Stockton</t>
  </si>
  <si>
    <t>Rory D Anderson</t>
  </si>
  <si>
    <t>&lt;rory@cedgreentechstockton.com&gt;</t>
  </si>
  <si>
    <t>8am-12pm</t>
  </si>
  <si>
    <t>2021-700788 PT1.3</t>
  </si>
  <si>
    <t>Krannich Solar West LLC</t>
  </si>
  <si>
    <t>3801 Ocean Ranch BLVD Suite 103, Oceanside, CA 92056</t>
  </si>
  <si>
    <t>Oceanside</t>
  </si>
  <si>
    <t>John Aicher | Krannich Solar USA &lt;j.aicher@usa.krannich-solar.com&gt;</t>
  </si>
  <si>
    <t>7133-JIM983364S PT3</t>
  </si>
  <si>
    <t>CED Greentech San Diego</t>
  </si>
  <si>
    <t>9190 Activity Road, San Diego, CA 92126</t>
  </si>
  <si>
    <t xml:space="preserve"> San Diego</t>
  </si>
  <si>
    <t>DOSH20220517_34</t>
  </si>
  <si>
    <t>6216-843744</t>
  </si>
  <si>
    <t>WESCO</t>
  </si>
  <si>
    <t>1301 N. Market Blvd Sacramento, CA 95834</t>
  </si>
  <si>
    <t>Sacramento</t>
  </si>
  <si>
    <t>Toll, Kyle</t>
  </si>
  <si>
    <t xml:space="preserve"> &lt;KToll@wescodist.com&gt;</t>
  </si>
  <si>
    <t>SL210911679</t>
  </si>
  <si>
    <t>Waiting for confirmation from Angie</t>
  </si>
  <si>
    <t>7539-545738</t>
  </si>
  <si>
    <t>3425 E. Van Buren St. Suite 140 Phoenix, AZ 85008</t>
  </si>
  <si>
    <t>Phoenix</t>
  </si>
  <si>
    <t>AZ</t>
  </si>
  <si>
    <t>Brian Nogle</t>
  </si>
  <si>
    <t>Nogle, Brian &lt;BNogle@wescodist.com&gt;</t>
  </si>
  <si>
    <t>7539-573475</t>
  </si>
  <si>
    <t>DOSH20220509_5</t>
  </si>
  <si>
    <t>PO-32996</t>
  </si>
  <si>
    <t>BayWa r.e. Solar Systems LLC</t>
  </si>
  <si>
    <t>4030 East Quenton Dr.</t>
  </si>
  <si>
    <t>Mesa</t>
  </si>
  <si>
    <t>Eric Sloan</t>
  </si>
  <si>
    <t>(480) 296-8486</t>
  </si>
  <si>
    <t>eric.sloan@baywa-re.com</t>
  </si>
  <si>
    <t>cancel reqeust on 5/10 by Mike, resume reqeust on 5/11 / delayed eta to 5/17</t>
  </si>
  <si>
    <t>Spot</t>
  </si>
  <si>
    <t>DOSH20220509_6</t>
  </si>
  <si>
    <t>5621-CH904222S PT4</t>
  </si>
  <si>
    <t>CED Greentech Orlando</t>
  </si>
  <si>
    <t>7527 Exchange Dr Orlando, FL32809</t>
  </si>
  <si>
    <t>Orlando</t>
  </si>
  <si>
    <t>5621logistics@cedgreentechse.com, calebh@cedgreentechse.com</t>
  </si>
  <si>
    <t>DOSH20220509_7</t>
  </si>
  <si>
    <t>DOSH20220509_8</t>
  </si>
  <si>
    <t>P103451303</t>
  </si>
  <si>
    <t xml:space="preserve">Rexel USA Inc. </t>
  </si>
  <si>
    <t>7445 Southland Blvd, Suite 602 Orlando, FL 32809</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</si>
  <si>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</si>
  <si>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</si>
  <si>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</si>
  <si>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</si>
  <si>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</si>
  <si>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</si>
  <si>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</si>
  <si>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</si>
  <si>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</si>
  <si>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</si>
  <si>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</si>
  <si>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</si>
  <si>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</si>
  <si>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</si>
  <si>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</si>
  <si>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</si>
  <si>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</si>
  <si>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</si>
  <si>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</si>
  <si>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</si>
  <si>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</si>
  <si>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</si>
  <si>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</si>
  <si>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</si>
  <si>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423 Foster Brothers Dr, Suite 300, West Columbia, SC 29172</t>
  </si>
  <si>
    <t>ATL20220425SH001</t>
  </si>
  <si>
    <t>1670-RF950294S</t>
  </si>
  <si>
    <t>CED Greentech Connecticut</t>
  </si>
  <si>
    <t>15 Old Sherman Turnpike, Danbury, CT 06810</t>
  </si>
  <si>
    <t>Danbury</t>
  </si>
  <si>
    <t>Nick Russo</t>
  </si>
  <si>
    <t>203-269-8064</t>
  </si>
  <si>
    <t xml:space="preserve"> &lt;nick@cedgreentecheast.com&gt;</t>
  </si>
  <si>
    <t>ATL20220426SH001</t>
  </si>
  <si>
    <t>6640-PAUL900922S</t>
  </si>
  <si>
    <t>CED Greentech St.Louis</t>
  </si>
  <si>
    <t>8921 Frost Ave. Berkeley, MO 63134</t>
  </si>
  <si>
    <t>Berkeley</t>
  </si>
  <si>
    <t>MO</t>
  </si>
  <si>
    <t>paul@cedgreentechmw.com</t>
  </si>
  <si>
    <t>DP - Push to June</t>
  </si>
  <si>
    <t>6408-HA-900439S</t>
  </si>
  <si>
    <t>CED Greentech Virginia</t>
  </si>
  <si>
    <t>4273 Carolina Ave, Richmond, VA 23222</t>
  </si>
  <si>
    <t>Richmond</t>
  </si>
  <si>
    <t>VA</t>
  </si>
  <si>
    <t>rloyer@cedgreentechnj.com</t>
  </si>
  <si>
    <t>ATL20220426SH002</t>
  </si>
  <si>
    <t>ATL20220426SH003</t>
  </si>
  <si>
    <t>ATL20220426SH004</t>
  </si>
  <si>
    <t>ATL20220426SH005</t>
  </si>
  <si>
    <t>ATL20220426SH006</t>
  </si>
  <si>
    <t>ATL20220426SH007</t>
  </si>
  <si>
    <t>ATL20220426SH008</t>
  </si>
  <si>
    <t>ATL20220426SH009</t>
  </si>
  <si>
    <t>ATL20220426SH010</t>
  </si>
  <si>
    <t>ATL20220426SH011</t>
  </si>
  <si>
    <t>ATL20220426SH012</t>
  </si>
  <si>
    <t>ATL20220426SH013</t>
  </si>
  <si>
    <t>ATL20220426SH014</t>
  </si>
  <si>
    <t>ATL20220426SH015</t>
  </si>
  <si>
    <t>ATL20220426SH016</t>
  </si>
  <si>
    <t>ATL20220426SH017</t>
  </si>
  <si>
    <t>ATL20220426SH018</t>
  </si>
  <si>
    <t>ATL20220427SH001</t>
  </si>
  <si>
    <t>9106-CM929400S</t>
  </si>
  <si>
    <t>CED Greentech Maryland</t>
  </si>
  <si>
    <t>9475 Gerwig Lane, Suite F, Columbia, MD 21046</t>
  </si>
  <si>
    <t>Columbia</t>
  </si>
  <si>
    <t>MD</t>
  </si>
  <si>
    <t>rdelullo@cedgreentechmd.com</t>
  </si>
  <si>
    <t>SL210911715</t>
  </si>
  <si>
    <t>ATL20220427SH002</t>
  </si>
  <si>
    <t>SL210911761</t>
  </si>
  <si>
    <t>ATL20220427SH003</t>
  </si>
  <si>
    <t>SL210911781</t>
  </si>
  <si>
    <t>ATL20220427SH004</t>
  </si>
  <si>
    <t>9106-CM929484S</t>
  </si>
  <si>
    <t>ATL20220427SH005</t>
  </si>
  <si>
    <t>ATL20220428SH003</t>
  </si>
  <si>
    <t>5887-RD948461S PT2</t>
  </si>
  <si>
    <t xml:space="preserve">rloyer@cedgreentechnj.com </t>
  </si>
  <si>
    <t>ATL20220428SH004</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</si>
  <si>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</si>
  <si>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</si>
  <si>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</si>
  <si>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</si>
  <si>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</si>
  <si>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</si>
  <si>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</si>
  <si>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</si>
  <si>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</si>
  <si>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</si>
  <si>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</si>
  <si>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</si>
  <si>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</si>
  <si>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</si>
  <si>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</si>
  <si>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</si>
  <si>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</si>
  <si>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</si>
  <si>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</si>
  <si>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</si>
  <si>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</si>
  <si>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</si>
  <si>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</si>
  <si>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</si>
  <si>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</si>
  <si>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</si>
  <si>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</si>
  <si>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</si>
  <si>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</si>
  <si>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</si>
  <si>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</si>
  <si>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</si>
  <si>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</si>
  <si>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</si>
  <si>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</si>
  <si>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</si>
  <si>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</si>
  <si>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</si>
  <si>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</si>
  <si>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</si>
  <si>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4560-CH907224S</t>
  </si>
  <si>
    <t>CED Greentech Miami</t>
  </si>
  <si>
    <t>2562 Cabot Commerce Drive, Suite 200, Jacksonville, Florida, 32226</t>
  </si>
  <si>
    <t>Q.PEAK DUO XL G10.c 475</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</si>
  <si>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</si>
  <si>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</si>
  <si>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</si>
  <si>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</si>
  <si>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</si>
  <si>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</si>
  <si>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</si>
  <si>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</si>
  <si>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</si>
  <si>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</si>
  <si>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</si>
  <si>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</si>
  <si>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</si>
  <si>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</si>
  <si>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</si>
  <si>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</si>
  <si>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</si>
  <si>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</si>
  <si>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</si>
  <si>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</si>
  <si>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</si>
  <si>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</si>
  <si>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</si>
  <si>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</si>
  <si>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</si>
  <si>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</si>
  <si>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</si>
  <si>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</si>
  <si>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</si>
  <si>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</si>
  <si>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</si>
  <si>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</si>
  <si>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</si>
  <si>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</si>
  <si>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</si>
  <si>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</si>
  <si>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</si>
  <si>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</si>
  <si>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</si>
  <si>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</si>
  <si>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</si>
  <si>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</si>
  <si>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</si>
  <si>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</si>
  <si>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</si>
  <si>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</si>
  <si>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</si>
  <si>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</si>
  <si>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</si>
  <si>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</si>
  <si>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</si>
  <si>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</si>
  <si>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</si>
  <si>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</si>
  <si>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</si>
  <si>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</si>
  <si>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</si>
  <si>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</si>
  <si>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</si>
  <si>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</si>
  <si>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</si>
  <si>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</si>
  <si>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</si>
  <si>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</si>
  <si>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</si>
  <si>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</si>
  <si>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</si>
  <si>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</si>
  <si>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</si>
  <si>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</si>
  <si>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</si>
  <si>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RESI</t>
  </si>
  <si>
    <t>ATL20220428SH001</t>
  </si>
  <si>
    <t>SL210807730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</si>
  <si>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</si>
  <si>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</si>
  <si>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</si>
  <si>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</si>
  <si>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</si>
  <si>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</si>
  <si>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</si>
  <si>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</si>
  <si>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</si>
  <si>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</si>
  <si>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</si>
  <si>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</si>
  <si>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</si>
  <si>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</si>
  <si>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</si>
  <si>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</si>
  <si>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</si>
  <si>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</si>
  <si>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</si>
  <si>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</si>
  <si>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</si>
  <si>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</si>
  <si>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</si>
  <si>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</si>
  <si>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</si>
  <si>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</si>
  <si>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</si>
  <si>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</si>
  <si>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</si>
  <si>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</si>
  <si>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6am-12 noon</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</si>
  <si>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</si>
  <si>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</si>
  <si>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</si>
  <si>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</si>
  <si>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</si>
  <si>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</si>
  <si>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</si>
  <si>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</si>
  <si>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</si>
  <si>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</si>
  <si>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</si>
  <si>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</si>
  <si>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</si>
  <si>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</si>
  <si>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</si>
  <si>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</si>
  <si>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</si>
  <si>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</si>
  <si>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6am-2pm</t>
  </si>
  <si>
    <t>ATL20220502SH004</t>
  </si>
  <si>
    <t>1024-ES941618S</t>
  </si>
  <si>
    <t>ATL20220503SH110</t>
  </si>
  <si>
    <t>0311-TC912890S</t>
  </si>
  <si>
    <t>115 Kentucky Street Bakersfield, CA 93305</t>
  </si>
  <si>
    <t>Troy J Carroll</t>
  </si>
  <si>
    <t>661-631-0213</t>
  </si>
  <si>
    <t>Troy J Carroll &lt;tcarroll@greentechbakersfield.com&gt;</t>
  </si>
  <si>
    <t>8am to 330pm</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</si>
  <si>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</si>
  <si>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</si>
  <si>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</si>
  <si>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</si>
  <si>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</si>
  <si>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</si>
  <si>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</si>
  <si>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</si>
  <si>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</si>
  <si>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</si>
  <si>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</si>
  <si>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DOSH20220512_9</t>
  </si>
  <si>
    <t>2020-2918(Sparks#3)</t>
  </si>
  <si>
    <t>Distributed Solar Operations, LLC</t>
  </si>
  <si>
    <t>1400 S McCarran Blvd, Sparks, NV 89431</t>
  </si>
  <si>
    <t>Sparks</t>
  </si>
  <si>
    <t>Erik Anderson, Dori Lockwood</t>
  </si>
  <si>
    <t>518-477-0709, 775-300-6053</t>
  </si>
  <si>
    <t>erik.anderson@dsdrenewables.com, dori.lockwood@dsdrenewables.com, tiffany@fulltiltlogistics.com</t>
  </si>
  <si>
    <t>Q.PEAK DUO XL G10C.3/BFG 475</t>
  </si>
  <si>
    <t>CA will ship these per Kristine 5/17</t>
  </si>
  <si>
    <t>DOSH20220512_10</t>
  </si>
  <si>
    <t>DOSH20220512_11</t>
  </si>
  <si>
    <t>DOSH20220512_12</t>
  </si>
  <si>
    <t>DOSH20220512_13</t>
  </si>
  <si>
    <t>DOSH20220512_14</t>
  </si>
  <si>
    <t>DOSH20220512_15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</si>
  <si>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</si>
  <si>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</si>
  <si>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</si>
  <si>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</si>
  <si>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</si>
  <si>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</si>
  <si>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</si>
  <si>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</si>
  <si>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</si>
  <si>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</si>
  <si>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</si>
  <si>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</si>
  <si>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</si>
  <si>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</si>
  <si>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</si>
  <si>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</si>
  <si>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 xml:space="preserve">$3010 + fuel </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</si>
  <si>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</si>
  <si>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</si>
  <si>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</si>
  <si>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</si>
  <si>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</si>
  <si>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</si>
  <si>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</si>
  <si>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</si>
  <si>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</si>
  <si>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</si>
  <si>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</si>
  <si>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</si>
  <si>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</si>
  <si>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</si>
  <si>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</si>
  <si>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</si>
  <si>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</si>
  <si>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</si>
  <si>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</si>
  <si>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</si>
  <si>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</si>
  <si>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</si>
  <si>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</si>
  <si>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</si>
  <si>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</si>
  <si>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</si>
  <si>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</si>
  <si>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</si>
  <si>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</si>
  <si>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</si>
  <si>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</si>
  <si>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</si>
  <si>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</si>
  <si>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</si>
  <si>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</si>
  <si>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</si>
  <si>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</si>
  <si>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</si>
  <si>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</si>
  <si>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ATL20220421019</t>
  </si>
  <si>
    <t>ATL220427DJ001</t>
  </si>
  <si>
    <t>ATL220425DJ009</t>
  </si>
  <si>
    <t>P103439653</t>
  </si>
  <si>
    <t>P103439651</t>
  </si>
  <si>
    <t>6110 Trade Center Drive Suite 101B Austin, TX 78744-1315</t>
  </si>
  <si>
    <t>ATL220425DJ003</t>
  </si>
  <si>
    <t>extra load shipped - back to CLN warehouse with extra fee / delviered to customer on 5/6, bring back to CLN on 5/11-Customer decised to keep the products</t>
  </si>
  <si>
    <t>Contact</t>
  </si>
  <si>
    <t>DOSH20220506_1</t>
  </si>
  <si>
    <t>ACA Technology Inc.</t>
  </si>
  <si>
    <t>23182 Arroyo Vista</t>
  </si>
  <si>
    <t>Rancho Santa Margarita</t>
  </si>
  <si>
    <t>Sarah Wang</t>
  </si>
  <si>
    <t>sarahwang8866@gmail.com</t>
  </si>
  <si>
    <t>ASAP</t>
  </si>
  <si>
    <t>Cancel request on 5/10</t>
  </si>
  <si>
    <t>DOSH20220506_2</t>
  </si>
  <si>
    <t>Replacements(PanelClaw-Higher Load Testing)</t>
  </si>
  <si>
    <t>Esdec Inc</t>
  </si>
  <si>
    <t>28357 Industrial Blvd</t>
  </si>
  <si>
    <t>Ben Kuttesch</t>
  </si>
  <si>
    <t>(615) 438-4805</t>
  </si>
  <si>
    <t>Q.PEAK DUO XL G10</t>
  </si>
  <si>
    <t>no inventory</t>
  </si>
  <si>
    <t>DOSH20220506_3</t>
  </si>
  <si>
    <t>SHAW-029</t>
  </si>
  <si>
    <t>Amicus Solar Cooperative Shaw Solar</t>
  </si>
  <si>
    <t>877 E. 3rd St.</t>
  </si>
  <si>
    <t>Durango</t>
  </si>
  <si>
    <t>CO</t>
  </si>
  <si>
    <t>John Shaw</t>
  </si>
  <si>
    <t>970-903-1811</t>
  </si>
  <si>
    <t xml:space="preserve">john@shawsolar.com </t>
  </si>
  <si>
    <t>DP - PU date has changed from to 5/13 and delivery 5/16</t>
  </si>
  <si>
    <t>DOSH20220506_4</t>
  </si>
  <si>
    <t>1987-SS903485S PT3</t>
  </si>
  <si>
    <t>CED Greentech El Paso</t>
  </si>
  <si>
    <t>1480 Common Drive Suite D</t>
  </si>
  <si>
    <t>El Paso</t>
  </si>
  <si>
    <t>Skyler Salazar</t>
  </si>
  <si>
    <t>602-541-2754</t>
  </si>
  <si>
    <t>skyler@cedgreentechsw.com</t>
  </si>
  <si>
    <t>TONU on April due to no inventory  / revised CR was sent on 5/4</t>
  </si>
  <si>
    <t>12083 PT2.2 Greenville</t>
  </si>
  <si>
    <t>8140 Switzer Rd</t>
  </si>
  <si>
    <t>Lenexa</t>
  </si>
  <si>
    <t>Deneshia Fletcher</t>
  </si>
  <si>
    <t>Jacjsonville</t>
  </si>
  <si>
    <t>7am-2pm</t>
  </si>
  <si>
    <t>Mis-ship out from CHR / rate is covered by CHR</t>
  </si>
  <si>
    <t>SH-4 pallets short Under this PO / need to send 4 more pallets to customer</t>
  </si>
  <si>
    <t>DOSH20220506_5</t>
  </si>
  <si>
    <t>1069-38</t>
  </si>
  <si>
    <t>5 A St.</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</si>
  <si>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</si>
  <si>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</si>
  <si>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</si>
  <si>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</si>
  <si>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</si>
  <si>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</si>
  <si>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</si>
  <si>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</si>
  <si>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</si>
  <si>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</si>
  <si>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</si>
  <si>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</si>
  <si>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</si>
  <si>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</si>
  <si>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</si>
  <si>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</si>
  <si>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</si>
  <si>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</si>
  <si>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</si>
  <si>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</si>
  <si>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</si>
  <si>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</si>
  <si>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SL210913609</t>
  </si>
  <si>
    <t xml:space="preserve">DOSH20220509_1 / 397745501 </t>
  </si>
  <si>
    <t>PO-650722</t>
  </si>
  <si>
    <t>Soligent Distribution, LLC</t>
  </si>
  <si>
    <t>7320 Kingspointe Pkwy, Ste 500 Orlando, FL 32819</t>
  </si>
  <si>
    <t>Mike Nelson</t>
  </si>
  <si>
    <t>707-992-3133</t>
  </si>
  <si>
    <t xml:space="preserve">mike.nelson@soligent.net&gt; </t>
  </si>
  <si>
    <t>12pm-2pm</t>
  </si>
  <si>
    <t>DOSH20220509_1</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</si>
  <si>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</si>
  <si>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</si>
  <si>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</si>
  <si>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</si>
  <si>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</si>
  <si>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</si>
  <si>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</si>
  <si>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</si>
  <si>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DOSH20220509_2</t>
  </si>
  <si>
    <t>Mis-ship out from CHR / rate is covered by CHR, CHR# 397732634</t>
  </si>
  <si>
    <t xml:space="preserve"> </t>
  </si>
  <si>
    <t>DOSH20220509_13</t>
  </si>
  <si>
    <t>3584-PAUL-903451S PT2</t>
  </si>
  <si>
    <t>Paul Goerlich</t>
  </si>
  <si>
    <t>816-602-0829</t>
  </si>
  <si>
    <t>customer requested change the addres on 5/20</t>
  </si>
  <si>
    <t>Deneshia Fetcher</t>
  </si>
  <si>
    <t>DOSH20220509_14</t>
  </si>
  <si>
    <t>DOSH20220509_15</t>
  </si>
  <si>
    <t>4664-GS-903131S PT3.1</t>
  </si>
  <si>
    <t>5400 Main Street NE</t>
  </si>
  <si>
    <t>DOSH20220509_16</t>
  </si>
  <si>
    <t>1045-CL-906608S PT2</t>
  </si>
  <si>
    <t>2207 E 165th St</t>
  </si>
  <si>
    <t>DOSH20220509_17</t>
  </si>
  <si>
    <t>2020-2918(Keasbey #1 MF)</t>
  </si>
  <si>
    <t>19 Crows Mill Rd</t>
  </si>
  <si>
    <t>Keasbey</t>
  </si>
  <si>
    <t>08832</t>
  </si>
  <si>
    <t>Erik Anderson / Dori Lockwood</t>
  </si>
  <si>
    <t>518-477-0709</t>
  </si>
  <si>
    <t>erik.anderson@dsdrenewables.com / dori.lockwood@dsdrenewables.com</t>
  </si>
  <si>
    <t>Q.PEAK DUO XL G10.c 480</t>
  </si>
  <si>
    <t>DOSH20220509_18</t>
  </si>
  <si>
    <t>DOSH20220509_19</t>
  </si>
  <si>
    <t>DOSH20220509_20</t>
  </si>
  <si>
    <t>DOSH20220509_21</t>
  </si>
  <si>
    <t>DOSH20220509_22</t>
  </si>
  <si>
    <t>Driver did not make cut off, ETD is 6/2</t>
  </si>
  <si>
    <t>DOSH20220509_23</t>
  </si>
  <si>
    <t>DOSH20220509_24</t>
  </si>
  <si>
    <t>Producing</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</si>
  <si>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</si>
  <si>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</si>
  <si>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</si>
  <si>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</si>
  <si>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</si>
  <si>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</si>
  <si>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</si>
  <si>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</si>
  <si>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</si>
  <si>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</si>
  <si>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</si>
  <si>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</si>
  <si>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</si>
  <si>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</si>
  <si>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</si>
  <si>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</si>
  <si>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</si>
  <si>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</si>
  <si>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</si>
  <si>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</si>
  <si>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</si>
  <si>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7am-4pm</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</si>
  <si>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</si>
  <si>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</si>
  <si>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</si>
  <si>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</si>
  <si>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</si>
  <si>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</si>
  <si>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</si>
  <si>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</si>
  <si>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</si>
  <si>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</si>
  <si>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</si>
  <si>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</si>
  <si>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</si>
  <si>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</si>
  <si>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</si>
  <si>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</si>
  <si>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</si>
  <si>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</si>
  <si>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</si>
  <si>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</si>
  <si>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</si>
  <si>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</si>
  <si>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</si>
  <si>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SL210913668</t>
  </si>
  <si>
    <t>DOSH20220510_3</t>
  </si>
  <si>
    <t>2022-700059 PT1</t>
  </si>
  <si>
    <t>3801 Ocean Ranch Blvd Suite 103</t>
  </si>
  <si>
    <t>John Aicher | Krannich Solar USA</t>
  </si>
  <si>
    <t>&lt;j.aicher@usa.krannich-solar.com&gt;</t>
  </si>
  <si>
    <t>DOSH20220510_4</t>
  </si>
  <si>
    <t>DOSH20220510_5</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</si>
  <si>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</si>
  <si>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</si>
  <si>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</si>
  <si>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</si>
  <si>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</si>
  <si>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</si>
  <si>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</si>
  <si>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</si>
  <si>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</si>
  <si>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</si>
  <si>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</si>
  <si>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</si>
  <si>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SL210913854</t>
  </si>
  <si>
    <t>DOSH20220510_13</t>
  </si>
  <si>
    <t xml:space="preserve">5698 W. Crenshaw St </t>
  </si>
  <si>
    <t>SL210914231</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</si>
  <si>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</si>
  <si>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</si>
  <si>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</si>
  <si>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</si>
  <si>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</si>
  <si>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</si>
  <si>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</si>
  <si>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</si>
  <si>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</si>
  <si>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</si>
  <si>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</si>
  <si>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</si>
  <si>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</si>
  <si>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</si>
  <si>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</si>
  <si>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</si>
  <si>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</si>
  <si>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</si>
  <si>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</si>
  <si>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DOSH20220510_20</t>
  </si>
  <si>
    <t>6552-NZ970020S</t>
  </si>
  <si>
    <t xml:space="preserve">CED Greentech Sacramento </t>
  </si>
  <si>
    <t>732 Striker Ave, Suite A</t>
  </si>
  <si>
    <t>Nicholas B Zachmeier</t>
  </si>
  <si>
    <t>&lt;nick@cedgreentechsac.com&gt;</t>
  </si>
  <si>
    <t>7am-3pm</t>
  </si>
  <si>
    <t>DOSH20220510_21</t>
  </si>
  <si>
    <t>SL210914022</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</si>
  <si>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</si>
  <si>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</si>
  <si>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</si>
  <si>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</si>
  <si>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</si>
  <si>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</si>
  <si>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</si>
  <si>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</si>
  <si>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</si>
  <si>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</si>
  <si>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</si>
  <si>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</si>
  <si>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</si>
  <si>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</si>
  <si>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</si>
  <si>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</si>
  <si>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</si>
  <si>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9am-2pm</t>
  </si>
  <si>
    <t>3 pallets damaged upon arrival - picking up to deliver to Frontier Gardena on 5/23 under DO# 398720216</t>
  </si>
  <si>
    <t>9:00 AM - 2:00 PM</t>
  </si>
  <si>
    <t>Replacements - Relates to DOSH20220510_24</t>
  </si>
  <si>
    <t>DOSH20220510_25</t>
  </si>
  <si>
    <t>2022-700058 PT2</t>
  </si>
  <si>
    <t xml:space="preserve">2807 E EL Presidio St </t>
  </si>
  <si>
    <t>Carson</t>
  </si>
  <si>
    <t>Karina Garcia, John Aicher</t>
  </si>
  <si>
    <t>&lt;k.garcia@usa.krannich-solar.com&gt; &lt;j.aicher@usa.krannich-solar.com&gt;</t>
  </si>
  <si>
    <t>SL210914051</t>
  </si>
  <si>
    <t>change reqeust by customer on 5/18</t>
  </si>
  <si>
    <t>DOSH20220510_26</t>
  </si>
  <si>
    <t>SL210914070</t>
  </si>
  <si>
    <t>DOSH20220510_27</t>
  </si>
  <si>
    <t>SL210914101</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</si>
  <si>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</si>
  <si>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</si>
  <si>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</si>
  <si>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</si>
  <si>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</si>
  <si>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</si>
  <si>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</si>
  <si>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</si>
  <si>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</si>
  <si>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</si>
  <si>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</si>
  <si>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</si>
  <si>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</si>
  <si>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</si>
  <si>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</si>
  <si>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</si>
  <si>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</si>
  <si>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</si>
  <si>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8am-10am</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</si>
  <si>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</si>
  <si>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</si>
  <si>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</si>
  <si>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</si>
  <si>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</si>
  <si>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</si>
  <si>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</si>
  <si>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</si>
  <si>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</si>
  <si>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</si>
  <si>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</si>
  <si>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</si>
  <si>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</si>
  <si>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</si>
  <si>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</si>
  <si>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</si>
  <si>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</si>
  <si>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</si>
  <si>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</si>
  <si>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</si>
  <si>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</si>
  <si>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</si>
  <si>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</si>
  <si>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</si>
  <si>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</si>
  <si>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</si>
  <si>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</si>
  <si>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</si>
  <si>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</si>
  <si>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</si>
  <si>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</si>
  <si>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mis-pick up on 5/13</t>
  </si>
  <si>
    <t>DOSH20220510_42</t>
  </si>
  <si>
    <t>delayed eta to 5/19 due to truck issue</t>
  </si>
  <si>
    <t>DOSH20220510_43</t>
  </si>
  <si>
    <t>DOSH20220510_44</t>
  </si>
  <si>
    <t>P3851-NJ-C</t>
  </si>
  <si>
    <t>Trinity Solar (Home Office)</t>
  </si>
  <si>
    <t>2211 Allenwood Road</t>
  </si>
  <si>
    <t>Wall Township</t>
  </si>
  <si>
    <t>DOSH20220510_45</t>
  </si>
  <si>
    <t>DOSH20220510_46</t>
  </si>
  <si>
    <t>DOSH20220510_46 / 1548294341</t>
  </si>
  <si>
    <t>Miss Shipped - These pallets need to be returned back</t>
  </si>
  <si>
    <t>DOSH20220510_46 / 1548021091</t>
  </si>
  <si>
    <t>In Transit</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</si>
  <si>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</si>
  <si>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</si>
  <si>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</si>
  <si>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</si>
  <si>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</si>
  <si>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</si>
  <si>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</si>
  <si>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</si>
  <si>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</si>
  <si>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</si>
  <si>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</si>
  <si>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</si>
  <si>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</si>
  <si>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</si>
  <si>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</si>
  <si>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</si>
  <si>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</si>
  <si>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</si>
  <si>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</si>
  <si>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</si>
  <si>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</si>
  <si>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</si>
  <si>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</si>
  <si>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</si>
  <si>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</si>
  <si>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</si>
  <si>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</si>
  <si>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</si>
  <si>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DOSH20220511_4</t>
  </si>
  <si>
    <t xml:space="preserve">cancel reqeust by Angie on 5/16 </t>
  </si>
  <si>
    <t>DOSH20220511_5</t>
  </si>
  <si>
    <t xml:space="preserve">cancel reqeust by Angie on 5/16 / carrier back to whse / returning fee $650 </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</si>
  <si>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</si>
  <si>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</si>
  <si>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</si>
  <si>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</si>
  <si>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</si>
  <si>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</si>
  <si>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</si>
  <si>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</si>
  <si>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</si>
  <si>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9am-1pm</t>
  </si>
  <si>
    <t>DOSH20220511_11</t>
  </si>
  <si>
    <t>8756-LC997786S</t>
  </si>
  <si>
    <t>4535 E. Elwood St, Suite #105</t>
  </si>
  <si>
    <t>DOSH20220511_12</t>
  </si>
  <si>
    <t>DOSH20220511_7</t>
  </si>
  <si>
    <t>PO-33095</t>
  </si>
  <si>
    <t xml:space="preserve">205 Hedding Rd. </t>
  </si>
  <si>
    <t>Bordentown</t>
  </si>
  <si>
    <t>Joseph Newton</t>
  </si>
  <si>
    <t>(551)-267-2705</t>
  </si>
  <si>
    <t>joseph.newton@baywa-re.com</t>
  </si>
  <si>
    <t>9am-4pm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</si>
  <si>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</si>
  <si>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</si>
  <si>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</si>
  <si>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</si>
  <si>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</si>
  <si>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</si>
  <si>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</si>
  <si>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</si>
  <si>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</si>
  <si>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</si>
  <si>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</si>
  <si>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</si>
  <si>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</si>
  <si>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</si>
  <si>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</si>
  <si>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</si>
  <si>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</si>
  <si>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</si>
  <si>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</si>
  <si>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</si>
  <si>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</si>
  <si>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</si>
  <si>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</si>
  <si>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</si>
  <si>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</si>
  <si>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</si>
  <si>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</si>
  <si>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</si>
  <si>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</si>
  <si>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</si>
  <si>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</si>
  <si>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</si>
  <si>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</si>
  <si>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</si>
  <si>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</si>
  <si>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</si>
  <si>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</si>
  <si>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</si>
  <si>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</si>
  <si>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</si>
  <si>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</si>
  <si>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</si>
  <si>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</si>
  <si>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</si>
  <si>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</si>
  <si>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</si>
  <si>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</si>
  <si>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</si>
  <si>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</si>
  <si>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</si>
  <si>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</si>
  <si>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</si>
  <si>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</si>
  <si>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</si>
  <si>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</si>
  <si>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</si>
  <si>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SL210899943</t>
  </si>
  <si>
    <t>DOSH20220513_5</t>
  </si>
  <si>
    <t>12083 PT3.1 Pensacola</t>
  </si>
  <si>
    <t>8124 Opportunity Dr</t>
  </si>
  <si>
    <t>Milton</t>
  </si>
  <si>
    <t>480-244-6060, 480-747-1780</t>
  </si>
  <si>
    <t>SL210899995</t>
  </si>
  <si>
    <t>DOSH20220513_6</t>
  </si>
  <si>
    <t>12083 PT3.2 Atlanta</t>
  </si>
  <si>
    <t>4400 Bankers Circle, Suite A</t>
  </si>
  <si>
    <t>Doraville</t>
  </si>
  <si>
    <t>480-244-6060, 480-747-1781</t>
  </si>
  <si>
    <t>SL210900055</t>
  </si>
  <si>
    <t>DOSH20220513_7</t>
  </si>
  <si>
    <t>12083 PT3.2 Charleston</t>
  </si>
  <si>
    <t>5081 Coosaw Creek</t>
  </si>
  <si>
    <t>North Charleston</t>
  </si>
  <si>
    <t>480-244-6060, 480-747-1782</t>
  </si>
  <si>
    <t>SL210900081</t>
  </si>
  <si>
    <t>DOSH20220513_8</t>
  </si>
  <si>
    <t>12083 PT3.2 Charlotte</t>
  </si>
  <si>
    <t>1201 Carrier Drive</t>
  </si>
  <si>
    <t>Charlotte</t>
  </si>
  <si>
    <t>480-244-6060, 480-747-1783</t>
  </si>
  <si>
    <t>SL210900101</t>
  </si>
  <si>
    <t>DOSH20220513_9</t>
  </si>
  <si>
    <t>12083 PT3.2 Greenville</t>
  </si>
  <si>
    <t>3130 River Rd</t>
  </si>
  <si>
    <t>Piedmont</t>
  </si>
  <si>
    <t>480-244-6060, 480-747-1784</t>
  </si>
  <si>
    <t>SMALL TRUCKS ONLY</t>
  </si>
  <si>
    <t>SL210900146</t>
  </si>
  <si>
    <t>DOSH20220513_20</t>
  </si>
  <si>
    <t>SL210900144</t>
  </si>
  <si>
    <t>DOSH20220513_21</t>
  </si>
  <si>
    <t>SL210900141</t>
  </si>
  <si>
    <t>DOSH20220513_10</t>
  </si>
  <si>
    <t>12083 PT3.2 Norfolk</t>
  </si>
  <si>
    <t>5209 E Virginia Beach Blvd</t>
  </si>
  <si>
    <t>Norfolk</t>
  </si>
  <si>
    <t>480-244-6060, 480-747-1785</t>
  </si>
  <si>
    <t>SL210900102</t>
  </si>
  <si>
    <t>DOSH20220513_11</t>
  </si>
  <si>
    <t>12083 PT3.2 Orlando</t>
  </si>
  <si>
    <t>901 Armstrong Blvd</t>
  </si>
  <si>
    <t>Kissimmee</t>
  </si>
  <si>
    <t>480-244-6060, 480-747-1786</t>
  </si>
  <si>
    <t>SL210900095</t>
  </si>
  <si>
    <t>DOSH20220513_12</t>
  </si>
  <si>
    <t>12083 PT3.2 Raleigh</t>
  </si>
  <si>
    <t>150 Dominion Dr, Suite G</t>
  </si>
  <si>
    <t>Morrisville</t>
  </si>
  <si>
    <t>480-244-6060, 480-747-1787</t>
  </si>
  <si>
    <t>SL210900068</t>
  </si>
  <si>
    <t>DOSH20220513_13</t>
  </si>
  <si>
    <t>12083 PT3.2 Tampa</t>
  </si>
  <si>
    <t>13620 49th St. N Suite 101</t>
  </si>
  <si>
    <t>Clearwater</t>
  </si>
  <si>
    <t>480-244-6060, 480-747-1788</t>
  </si>
  <si>
    <t>SL210900051</t>
  </si>
  <si>
    <t>DOSH20220516_1</t>
  </si>
  <si>
    <t>P2290 PT1</t>
  </si>
  <si>
    <t>Suntuity Solar LLC (New Jersey)</t>
  </si>
  <si>
    <t>2137 Rt 35N</t>
  </si>
  <si>
    <t>Holmdel</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</si>
  <si>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</si>
  <si>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</si>
  <si>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</si>
  <si>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</si>
  <si>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</si>
  <si>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</si>
  <si>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</si>
  <si>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</si>
  <si>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</si>
  <si>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</si>
  <si>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</si>
  <si>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</si>
  <si>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</si>
  <si>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</si>
  <si>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</si>
  <si>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</si>
  <si>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</si>
  <si>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</si>
  <si>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</si>
  <si>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DOSH20220516_7</t>
  </si>
  <si>
    <t>3584-PAUL-903451S PT3</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</si>
  <si>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</si>
  <si>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</si>
  <si>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</si>
  <si>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</si>
  <si>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</si>
  <si>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</si>
  <si>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</si>
  <si>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</si>
  <si>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</si>
  <si>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</si>
  <si>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</si>
  <si>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</si>
  <si>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</si>
  <si>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8:00am to 4:00pm.</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</si>
  <si>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</si>
  <si>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</si>
  <si>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</si>
  <si>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</si>
  <si>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</si>
  <si>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</si>
  <si>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</si>
  <si>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</si>
  <si>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</si>
  <si>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</si>
  <si>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</si>
  <si>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</si>
  <si>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</si>
  <si>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</si>
  <si>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</si>
  <si>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</si>
  <si>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</si>
  <si>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</si>
  <si>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SL210914140</t>
  </si>
  <si>
    <t>DOSH20220516_20</t>
  </si>
  <si>
    <t>1069-72</t>
  </si>
  <si>
    <t>9767 Business Park Dr. Ste E</t>
  </si>
  <si>
    <t>DOSH20220516_21</t>
  </si>
  <si>
    <t>P103476126 PT1</t>
  </si>
  <si>
    <t>7366 Orangewood Ave</t>
  </si>
  <si>
    <t>Garden Grove</t>
  </si>
  <si>
    <t>SL210944774</t>
  </si>
  <si>
    <t>DOSH20220516_22</t>
  </si>
  <si>
    <t>8756-MD995414S PT3</t>
  </si>
  <si>
    <t>480.968.9341, 480-968-9341</t>
  </si>
  <si>
    <t>DOSH20220516_23</t>
  </si>
  <si>
    <t>SS-021</t>
  </si>
  <si>
    <t>Amicus Solar Cooperative, Shaw Solar</t>
  </si>
  <si>
    <t>877 E. 3rd St</t>
  </si>
  <si>
    <t>SL210914194</t>
  </si>
  <si>
    <t>DOSH20220516_24</t>
  </si>
  <si>
    <t>1521-BL967487S</t>
  </si>
  <si>
    <t>CED Greentech Anaheim</t>
  </si>
  <si>
    <t>2861 East La Palma Ave</t>
  </si>
  <si>
    <t>Anaheim</t>
  </si>
  <si>
    <t>Brett J Leeder &lt;brett@cedgreentechoc.com&gt;</t>
  </si>
  <si>
    <t>&lt;brett@cedgreentechoc.com&gt;</t>
  </si>
  <si>
    <t>7-11 AM</t>
  </si>
  <si>
    <t>DOSH20220516_25</t>
  </si>
  <si>
    <t>6058-SC904616S PT1</t>
  </si>
  <si>
    <t>Seth Cranford, Scott Mann</t>
  </si>
  <si>
    <t>eta delayed to 5/26 -&gt;5/27 due to truck issue</t>
  </si>
  <si>
    <t>?</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</si>
  <si>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</si>
  <si>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</si>
  <si>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</si>
  <si>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</si>
  <si>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</si>
  <si>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</si>
  <si>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</si>
  <si>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</si>
  <si>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</si>
  <si>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</si>
  <si>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</si>
  <si>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</si>
  <si>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</si>
  <si>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</si>
  <si>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</si>
  <si>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</si>
  <si>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</si>
  <si>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</si>
  <si>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</si>
  <si>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</si>
  <si>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</si>
  <si>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</si>
  <si>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</si>
  <si>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</si>
  <si>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</si>
  <si>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</si>
  <si>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</si>
  <si>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</si>
  <si>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</si>
  <si>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</si>
  <si>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</si>
  <si>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</si>
  <si>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</si>
  <si>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</si>
  <si>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</si>
  <si>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</si>
  <si>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</si>
  <si>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</si>
  <si>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</si>
  <si>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</si>
  <si>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</si>
  <si>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</si>
  <si>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</si>
  <si>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FT</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</si>
  <si>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</si>
  <si>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</si>
  <si>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</si>
  <si>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</si>
  <si>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</si>
  <si>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</si>
  <si>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</si>
  <si>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</si>
  <si>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</si>
  <si>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</si>
  <si>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</si>
  <si>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</si>
  <si>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</si>
  <si>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</si>
  <si>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</si>
  <si>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</si>
  <si>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</si>
  <si>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</si>
  <si>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</si>
  <si>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</si>
  <si>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</si>
  <si>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</si>
  <si>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</si>
  <si>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</si>
  <si>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</si>
  <si>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</si>
  <si>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</si>
  <si>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</si>
  <si>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</si>
  <si>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</si>
  <si>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</si>
  <si>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</si>
  <si>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</si>
  <si>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</si>
  <si>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</si>
  <si>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</si>
  <si>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</si>
  <si>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</si>
  <si>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</si>
  <si>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</si>
  <si>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</si>
  <si>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</si>
  <si>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</si>
  <si>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</si>
  <si>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</si>
  <si>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</si>
  <si>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</si>
  <si>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DOSH20220517_02</t>
  </si>
  <si>
    <t>1069-69</t>
  </si>
  <si>
    <t>1941 S. Vineyard Ave Building 7, Unit 6</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</si>
  <si>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</si>
  <si>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</si>
  <si>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</si>
  <si>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</si>
  <si>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</si>
  <si>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</si>
  <si>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</si>
  <si>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</si>
  <si>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</si>
  <si>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</si>
  <si>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</si>
  <si>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</si>
  <si>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</si>
  <si>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</si>
  <si>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</si>
  <si>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</si>
  <si>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</si>
  <si>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</si>
  <si>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WH</t>
  </si>
  <si>
    <t>customer request to change the address on 5/24 / customer request to deliver on 6/1</t>
  </si>
  <si>
    <t>DOSH20220518_02</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</si>
  <si>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</si>
  <si>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</si>
  <si>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</si>
  <si>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</si>
  <si>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</si>
  <si>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</si>
  <si>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</si>
  <si>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</si>
  <si>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</si>
  <si>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</si>
  <si>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</si>
  <si>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</si>
  <si>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</si>
  <si>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</si>
  <si>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</si>
  <si>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</si>
  <si>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tylere</t>
  </si>
  <si>
    <t xml:space="preserve">tylere@cedgreentechsr.com  </t>
  </si>
  <si>
    <t>Customer requested to deliver on 6/3</t>
  </si>
  <si>
    <t>DOSH20220518_14</t>
  </si>
  <si>
    <t>7133-JIM982866S PT3</t>
  </si>
  <si>
    <t xml:space="preserve">9190 Activity Road </t>
  </si>
  <si>
    <t>Jimbo Shoaf</t>
  </si>
  <si>
    <t>jimbo@cedgreentechsd.com</t>
  </si>
  <si>
    <t>DOSH20220518_15</t>
  </si>
  <si>
    <t>5621-CH904222S PT6</t>
  </si>
  <si>
    <t>7527 Exchnage DR</t>
  </si>
  <si>
    <t>calebh@cedgreentechse.com / 5621logistics@cedgreentechse.com</t>
  </si>
  <si>
    <t>DOSH20220518_16</t>
  </si>
  <si>
    <t>PO-00008281</t>
  </si>
  <si>
    <t>11710 Stonegate Circle</t>
  </si>
  <si>
    <t>Omaha</t>
  </si>
  <si>
    <t>NE</t>
  </si>
  <si>
    <t>SL210944843</t>
  </si>
  <si>
    <t>DOSH20220518_18</t>
  </si>
  <si>
    <t>PO-00008282</t>
  </si>
  <si>
    <t>906 Detweiller Drive</t>
  </si>
  <si>
    <t>Peoria</t>
  </si>
  <si>
    <t>SL210944900</t>
  </si>
  <si>
    <t>DOSH20220518_20</t>
  </si>
  <si>
    <t>PO-00008280</t>
  </si>
  <si>
    <t>801 S.E. 59th St</t>
  </si>
  <si>
    <t>Oklahoma City</t>
  </si>
  <si>
    <t>OK</t>
  </si>
  <si>
    <t>SL210944954</t>
  </si>
  <si>
    <t>DOSH20220518_22</t>
  </si>
  <si>
    <t>PO-97910</t>
  </si>
  <si>
    <t>Alternative Energy Store, Inc. (Receiving Dept)</t>
  </si>
  <si>
    <t>330 Codman Hill Road</t>
  </si>
  <si>
    <t>Boxborough</t>
  </si>
  <si>
    <t xml:space="preserve">Rich Lussier </t>
  </si>
  <si>
    <t>978-562-5858</t>
  </si>
  <si>
    <t>rich.lussier@altestore.com</t>
  </si>
  <si>
    <t>DOSH20220518_23</t>
  </si>
  <si>
    <t>PO-97912</t>
  </si>
  <si>
    <t>AltE Store, Inc. (CA)</t>
  </si>
  <si>
    <t>2005 North State St. Ste G</t>
  </si>
  <si>
    <t>Ukiah</t>
  </si>
  <si>
    <t>driver broke down and did not deliver, cant delivered on 5/31 / new eta 6/7</t>
  </si>
  <si>
    <t>DOSH20220518_24</t>
  </si>
  <si>
    <t>PO-33033</t>
  </si>
  <si>
    <t>219 W Boylston St</t>
  </si>
  <si>
    <t>West Boylston</t>
  </si>
  <si>
    <t>Devin Basque</t>
  </si>
  <si>
    <t>508-769-5905</t>
  </si>
  <si>
    <t>Devin.Basque@baywa-re.com</t>
  </si>
  <si>
    <t>SL210945006</t>
  </si>
  <si>
    <t>delay pick up since driver can't make it</t>
  </si>
  <si>
    <t>DOSH20220518_25</t>
  </si>
  <si>
    <t>1069-66</t>
  </si>
  <si>
    <t>Bright Planet Solar INC</t>
  </si>
  <si>
    <t>7706 Trade St Ste A</t>
  </si>
  <si>
    <t>nadiam@brightplanetsolar.com</t>
  </si>
  <si>
    <t>DOSH20220518_26</t>
  </si>
  <si>
    <t>1024-WB941130S PT4</t>
  </si>
  <si>
    <t>9657 Mason Ave</t>
  </si>
  <si>
    <t>wesley@cedgreentechla.com / ethan@cedgreentechla.com</t>
  </si>
  <si>
    <t>DOSH20220518_27</t>
  </si>
  <si>
    <t>8797-RA937985S PT1</t>
  </si>
  <si>
    <t>3838 Imperial Way 600B</t>
  </si>
  <si>
    <t>rory@cedgreentechstockton.com</t>
  </si>
  <si>
    <t>Driver is currently at a truck shop in Santa Nella, CA (126 miles out), pending repair / new eta 6/2 / new eta 6/7 / may be damage whole modules</t>
  </si>
  <si>
    <t>DOSH20220518_28</t>
  </si>
  <si>
    <t>7133-JIM983162S</t>
  </si>
  <si>
    <t>CED GREENTECH SAN DIEGO</t>
  </si>
  <si>
    <t>9190 ACTIVITY ROAD</t>
  </si>
  <si>
    <t>SAN DIEGO</t>
  </si>
  <si>
    <t>6:30am-11:30am</t>
  </si>
  <si>
    <t>DOSH20220518_29</t>
  </si>
  <si>
    <t>DOSH20220518_30</t>
  </si>
  <si>
    <t>1024-ES941619S</t>
  </si>
  <si>
    <t>ethan@cedgreentechla.com / wesley@cedgreentechla.com</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</si>
  <si>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</si>
  <si>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</si>
  <si>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</si>
  <si>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</si>
  <si>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</si>
  <si>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</si>
  <si>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</si>
  <si>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</si>
  <si>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</si>
  <si>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</si>
  <si>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</si>
  <si>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</si>
  <si>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</si>
  <si>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</si>
  <si>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</si>
  <si>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</si>
  <si>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</si>
  <si>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</si>
  <si>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</si>
  <si>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</si>
  <si>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</si>
  <si>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</si>
  <si>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</si>
  <si>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</si>
  <si>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</si>
  <si>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</si>
  <si>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</si>
  <si>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</si>
  <si>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</si>
  <si>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</si>
  <si>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</si>
  <si>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</si>
  <si>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</si>
  <si>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</si>
  <si>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</si>
  <si>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</si>
  <si>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</si>
  <si>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</si>
  <si>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</si>
  <si>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</si>
  <si>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</si>
  <si>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</si>
  <si>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</si>
  <si>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SHP2205-2983764 - pallets are in Quarantine Section</t>
  </si>
  <si>
    <t>ATLDP220518_21</t>
  </si>
  <si>
    <t>SHP2205-2983792 - pallets are in Quarantine Section</t>
  </si>
  <si>
    <t>ATLDP220518_22</t>
  </si>
  <si>
    <t>SHP2205-2984787 - pallets are in Quarantine Section</t>
  </si>
  <si>
    <t>ATLDP220518_23</t>
  </si>
  <si>
    <t>SHP2205-2984867 - pallets are in Quarantine Section</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</si>
  <si>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</si>
  <si>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</si>
  <si>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</si>
  <si>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</si>
  <si>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</si>
  <si>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</si>
  <si>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</si>
  <si>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</si>
  <si>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</si>
  <si>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</si>
  <si>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SL210940266</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</si>
  <si>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</si>
  <si>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</si>
  <si>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</si>
  <si>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</si>
  <si>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</si>
  <si>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</si>
  <si>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</si>
  <si>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</si>
  <si>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</si>
  <si>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</si>
  <si>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</si>
  <si>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</si>
  <si>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</si>
  <si>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</si>
  <si>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</si>
  <si>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</si>
  <si>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</si>
  <si>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</si>
  <si>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</si>
  <si>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</si>
  <si>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</si>
  <si>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</si>
  <si>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</si>
  <si>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</si>
  <si>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</si>
  <si>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</si>
  <si>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Angel Morales Fuentes</t>
  </si>
  <si>
    <t>209-617-4067</t>
  </si>
  <si>
    <t>Angel.MoralesFuentes@baywa-re.com</t>
  </si>
  <si>
    <t>DOSH20220520_9</t>
  </si>
  <si>
    <t>6408-ZS-900131S PT1</t>
  </si>
  <si>
    <t>4273 Carolina Ave</t>
  </si>
  <si>
    <t>Humza Arshad</t>
  </si>
  <si>
    <t>(585)-797-5353</t>
  </si>
  <si>
    <t>humza@cedgreentechva.com</t>
  </si>
  <si>
    <t>driver did not make before cut off for pickup on 5/26</t>
  </si>
  <si>
    <t>DOSH20220520_10</t>
  </si>
  <si>
    <t>6104-970168</t>
  </si>
  <si>
    <t>2345 NW 31st Ave</t>
  </si>
  <si>
    <t>Cole, Jason / Nogle, Brian / Fox, Michael</t>
  </si>
  <si>
    <t>JaCole@wescodist.com / BNogle@wescodist.com / MFox@wescodist.com</t>
  </si>
  <si>
    <t>DOSH20220523_1</t>
  </si>
  <si>
    <t>0120-WL904094S</t>
  </si>
  <si>
    <t>CED Greentech Albany</t>
  </si>
  <si>
    <t>102 Karner Rd</t>
  </si>
  <si>
    <t>Albany</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</si>
  <si>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</si>
  <si>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</si>
  <si>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</si>
  <si>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</si>
  <si>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</si>
  <si>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</si>
  <si>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</si>
  <si>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</si>
  <si>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DOSH20220523_3</t>
  </si>
  <si>
    <t>DOSH20220523_4</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</si>
  <si>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</si>
  <si>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</si>
  <si>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</si>
  <si>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</si>
  <si>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</si>
  <si>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</si>
  <si>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</si>
  <si>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</si>
  <si>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</si>
  <si>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</si>
  <si>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</si>
  <si>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</si>
  <si>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</si>
  <si>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</si>
  <si>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SL210940419</t>
  </si>
  <si>
    <t>DOSH20220523_9</t>
  </si>
  <si>
    <t>12083 PT3 Augusta</t>
  </si>
  <si>
    <t xml:space="preserve">3900 Wrightsboro Rd </t>
  </si>
  <si>
    <t>Augusta</t>
  </si>
  <si>
    <t>Michelle Phelps, Eric Randolf</t>
  </si>
  <si>
    <t>803-391-6592</t>
  </si>
  <si>
    <t xml:space="preserve">mphelps@titansolarpower.com, erandolf@titansolarpower.com </t>
  </si>
  <si>
    <t>SL210940472</t>
  </si>
  <si>
    <t>DOSH20220523_10</t>
  </si>
  <si>
    <t>12083 PT3 Miami</t>
  </si>
  <si>
    <t>7703 NW 46th St</t>
  </si>
  <si>
    <t>Doral</t>
  </si>
  <si>
    <t xml:space="preserve">mphelps@titansolarpower.com, snutt@titansolarpower.com </t>
  </si>
  <si>
    <t>SL210940494</t>
  </si>
  <si>
    <t>DOSH20220523_11</t>
  </si>
  <si>
    <t>SL210940517</t>
  </si>
  <si>
    <t>DOSH20220523_30</t>
  </si>
  <si>
    <t>SL210940542</t>
  </si>
  <si>
    <t>DOSH20220523_12</t>
  </si>
  <si>
    <t>12083 PT3.3 Charleston</t>
  </si>
  <si>
    <t>SL210940580</t>
  </si>
  <si>
    <t>customer requested to change the address on 5/23</t>
  </si>
  <si>
    <t>DOSH20220523_13</t>
  </si>
  <si>
    <t>12083 PT3.3 Charlotte</t>
  </si>
  <si>
    <t>1201 Carrier Dr</t>
  </si>
  <si>
    <t>SL210940274</t>
  </si>
  <si>
    <t>DOSH20220523_14</t>
  </si>
  <si>
    <t>12083 PT3.3 Norfolk</t>
  </si>
  <si>
    <t>SL210940297</t>
  </si>
  <si>
    <t>DOSH20220523_15</t>
  </si>
  <si>
    <t>12083 PT3.3 Orlando</t>
  </si>
  <si>
    <t>SL210940359</t>
  </si>
  <si>
    <t>DOSH20220523_16</t>
  </si>
  <si>
    <t>12083 PT3.3 Raleigh</t>
  </si>
  <si>
    <t>SL210940383</t>
  </si>
  <si>
    <t>DOSH20220523_17</t>
  </si>
  <si>
    <t>12083 PT3.3 Tampa</t>
  </si>
  <si>
    <t>SL210940406</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</si>
  <si>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</si>
  <si>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</si>
  <si>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</si>
  <si>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</si>
  <si>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</si>
  <si>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</si>
  <si>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</si>
  <si>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</si>
  <si>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</si>
  <si>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</si>
  <si>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</si>
  <si>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</si>
  <si>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</si>
  <si>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</si>
  <si>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</si>
  <si>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</si>
  <si>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</si>
  <si>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</si>
  <si>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</si>
  <si>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</si>
  <si>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</si>
  <si>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</si>
  <si>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</si>
  <si>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</si>
  <si>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</si>
  <si>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</si>
  <si>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</si>
  <si>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</si>
  <si>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</si>
  <si>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</si>
  <si>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</si>
  <si>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</si>
  <si>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</si>
  <si>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</si>
  <si>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</si>
  <si>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</si>
  <si>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</si>
  <si>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</si>
  <si>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</si>
  <si>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</si>
  <si>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</si>
  <si>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</si>
  <si>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</si>
  <si>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</si>
  <si>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</si>
  <si>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</si>
  <si>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</si>
  <si>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</si>
  <si>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</si>
  <si>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</si>
  <si>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</si>
  <si>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Production does not begin until June 7</t>
  </si>
  <si>
    <t>ATLDP220523_02</t>
  </si>
  <si>
    <t>ATLDP220523_03</t>
  </si>
  <si>
    <t>ATLDP220523_04</t>
  </si>
  <si>
    <t>ATLDP220523_05</t>
  </si>
  <si>
    <t>7700010823 (PT13)</t>
  </si>
  <si>
    <t>ATLDP220523_06</t>
  </si>
  <si>
    <t>ATLDP220523_07</t>
  </si>
  <si>
    <t>ATLDP220523_08</t>
  </si>
  <si>
    <t>ATLDP220523_09</t>
  </si>
  <si>
    <t>7700010821 (PT6)</t>
  </si>
  <si>
    <t>ATLDP220523_10</t>
  </si>
  <si>
    <t>ATLDP220523_11</t>
  </si>
  <si>
    <t>ATLDP220523_12</t>
  </si>
  <si>
    <t>ATLDP220523_13</t>
  </si>
  <si>
    <t>ATLDP220523_14</t>
  </si>
  <si>
    <t>ATLDP220523_15</t>
  </si>
  <si>
    <t>ATLDP220523_16</t>
  </si>
  <si>
    <t>ATLDP220523_17</t>
  </si>
  <si>
    <t>7700010822 (PT12)</t>
  </si>
  <si>
    <t>ATLDP220523_18</t>
  </si>
  <si>
    <t>ATLDP220523_19</t>
  </si>
  <si>
    <t>ATLDP220523_20</t>
  </si>
  <si>
    <t>ATLDP220523_21</t>
  </si>
  <si>
    <t>ATLDP220523_22</t>
  </si>
  <si>
    <t>DOSH20220524_01</t>
  </si>
  <si>
    <t>0933-KD906980S PT1</t>
  </si>
  <si>
    <t>CED Greentech Vermont</t>
  </si>
  <si>
    <t>102 Archibald Street</t>
  </si>
  <si>
    <t>Burlington</t>
  </si>
  <si>
    <t>VT</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</si>
  <si>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</si>
  <si>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</si>
  <si>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</si>
  <si>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</si>
  <si>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</si>
  <si>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</si>
  <si>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</si>
  <si>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</si>
  <si>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</si>
  <si>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</si>
  <si>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</si>
  <si>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</si>
  <si>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</si>
  <si>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</si>
  <si>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</si>
  <si>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</si>
  <si>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</si>
  <si>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</si>
  <si>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</si>
  <si>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</si>
  <si>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</si>
  <si>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DOSH20220524_08</t>
  </si>
  <si>
    <t>PO-00008275</t>
  </si>
  <si>
    <t>11407 Century Cirlce West</t>
  </si>
  <si>
    <t>Springdale</t>
  </si>
  <si>
    <t>Phylicia Smith</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</si>
  <si>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</si>
  <si>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</si>
  <si>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</si>
  <si>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</si>
  <si>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</si>
  <si>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</si>
  <si>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</si>
  <si>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</si>
  <si>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</si>
  <si>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</si>
  <si>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</si>
  <si>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</si>
  <si>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</si>
  <si>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</si>
  <si>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</si>
  <si>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</si>
  <si>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</si>
  <si>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</si>
  <si>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</si>
  <si>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</si>
  <si>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</si>
  <si>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</si>
  <si>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</si>
  <si>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</si>
  <si>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</si>
  <si>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</si>
  <si>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</si>
  <si>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</si>
  <si>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</si>
  <si>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</si>
  <si>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</si>
  <si>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</si>
  <si>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</si>
  <si>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</si>
  <si>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</si>
  <si>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</si>
  <si>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</si>
  <si>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</si>
  <si>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</si>
  <si>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</si>
  <si>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</si>
  <si>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</si>
  <si>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</si>
  <si>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</si>
  <si>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</si>
  <si>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</si>
  <si>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DOSH20220525_9</t>
  </si>
  <si>
    <t>0224-KB910395S PT1</t>
  </si>
  <si>
    <t>3 C Street</t>
  </si>
  <si>
    <t>DOSH20220525_10</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</si>
  <si>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</si>
  <si>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</si>
  <si>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</si>
  <si>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</si>
  <si>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</si>
  <si>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</si>
  <si>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</si>
  <si>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</si>
  <si>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</si>
  <si>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</si>
  <si>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 PT14</t>
  </si>
  <si>
    <t>Tesla Inc. - San Bernadino</t>
  </si>
  <si>
    <t>ATLDP220526_02</t>
  </si>
  <si>
    <t>ATLDP220526_03</t>
  </si>
  <si>
    <t>ATLDP220526_04</t>
  </si>
  <si>
    <t>ATLDP220526_05</t>
  </si>
  <si>
    <t>ATLDP220526_06</t>
  </si>
  <si>
    <t>ATLDP220526_07</t>
  </si>
  <si>
    <t>ATLDP220526_08</t>
  </si>
  <si>
    <t>ATLDP220526_09</t>
  </si>
  <si>
    <t>ATLDP220526_10</t>
  </si>
  <si>
    <t>ATLDP220526_11</t>
  </si>
  <si>
    <t>ATLDP220526_12</t>
  </si>
  <si>
    <t>ATLDP220526_13</t>
  </si>
  <si>
    <t>ATLDP220526_14</t>
  </si>
  <si>
    <t>ATLDP220526_15</t>
  </si>
  <si>
    <t>ATLDP220526_16</t>
  </si>
  <si>
    <t>ATLDP220526_17</t>
  </si>
  <si>
    <t>ATLDP220526_18</t>
  </si>
  <si>
    <t>ATLDP220526_19</t>
  </si>
  <si>
    <t>ATLDP220526_20</t>
  </si>
  <si>
    <t>ATLDP220526_21</t>
  </si>
  <si>
    <t>ATLDP220526_22</t>
  </si>
  <si>
    <t>7700010822 (PT15)</t>
  </si>
  <si>
    <t>ATLDP220526_23</t>
  </si>
  <si>
    <t>ATLDP220526_24</t>
  </si>
  <si>
    <t>ATLDP220526_25</t>
  </si>
  <si>
    <t>ATLDP220526_26</t>
  </si>
  <si>
    <t>ATLDP220526_27</t>
  </si>
  <si>
    <t>ATLDP220526_28</t>
  </si>
  <si>
    <t>ATLDP220526_29</t>
  </si>
  <si>
    <t>ATLDP220526_30</t>
  </si>
  <si>
    <t>ATLDP220526_31</t>
  </si>
  <si>
    <t>ATLDP220526_32</t>
  </si>
  <si>
    <t>ATLDP220526_33</t>
  </si>
  <si>
    <t>ATLDP220526_34</t>
  </si>
  <si>
    <t>ATLDP220526_35</t>
  </si>
  <si>
    <t>ATLDP220526_36</t>
  </si>
  <si>
    <t>ATLDP220526_37</t>
  </si>
  <si>
    <t>ATLDP220526_38</t>
  </si>
  <si>
    <t>ATLDP220526_39</t>
  </si>
  <si>
    <t>ATLDP220526_40</t>
  </si>
  <si>
    <t>ATLDP220526_41</t>
  </si>
  <si>
    <t>ATLDP220526_42</t>
  </si>
  <si>
    <t>ATLDP220526_43</t>
  </si>
  <si>
    <t>ATLDP220526_44</t>
  </si>
  <si>
    <t>DOSH20220526_01</t>
  </si>
  <si>
    <t>4187-RON900029S PT1</t>
  </si>
  <si>
    <t>400 SHARKEY DRIVE, SUITE 3</t>
  </si>
  <si>
    <t>MAUMELLE</t>
  </si>
  <si>
    <t>AR</t>
  </si>
  <si>
    <t>Ron Ryan</t>
  </si>
  <si>
    <t>708-969-2485</t>
  </si>
  <si>
    <t>ron@cedgreentechar.com</t>
  </si>
  <si>
    <t>DOSH20220526_02</t>
  </si>
  <si>
    <t>8756-KC995499S PT3</t>
  </si>
  <si>
    <t xml:space="preserve">CED Greentech Tempe </t>
  </si>
  <si>
    <t>Dylan Eskridge</t>
  </si>
  <si>
    <t>(480)968-9341</t>
  </si>
  <si>
    <t>Dylan@cedgreentechsw.com</t>
  </si>
  <si>
    <t>DOSH20220526_03</t>
  </si>
  <si>
    <t>DOSH20220526_04</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</si>
  <si>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</si>
  <si>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</si>
  <si>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</si>
  <si>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</si>
  <si>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</si>
  <si>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</si>
  <si>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</si>
  <si>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</si>
  <si>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</si>
  <si>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</si>
  <si>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</si>
  <si>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</si>
  <si>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</si>
  <si>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</si>
  <si>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</si>
  <si>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</si>
  <si>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</si>
  <si>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</si>
  <si>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</si>
  <si>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</si>
  <si>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</si>
  <si>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</si>
  <si>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</si>
  <si>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</si>
  <si>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</si>
  <si>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</si>
  <si>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</si>
  <si>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</si>
  <si>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</si>
  <si>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</si>
  <si>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</si>
  <si>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</si>
  <si>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</si>
  <si>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</si>
  <si>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</si>
  <si>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</si>
  <si>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</si>
  <si>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</si>
  <si>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</si>
  <si>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</si>
  <si>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</si>
  <si>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</si>
  <si>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</si>
  <si>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</si>
  <si>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</si>
  <si>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</si>
  <si>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</si>
  <si>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</si>
  <si>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</si>
  <si>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</si>
  <si>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</si>
  <si>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</si>
  <si>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DOSH20220531_15</t>
  </si>
  <si>
    <t>DOSH20220531_16</t>
  </si>
  <si>
    <t>DOSH20220531_17</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</si>
  <si>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</si>
  <si>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</si>
  <si>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</si>
  <si>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</si>
  <si>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</si>
  <si>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</si>
  <si>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</si>
  <si>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</si>
  <si>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</si>
  <si>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</si>
  <si>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</si>
  <si>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</si>
  <si>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</si>
  <si>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</si>
  <si>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</si>
  <si>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</si>
  <si>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</si>
  <si>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</si>
  <si>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</si>
  <si>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</si>
  <si>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</si>
  <si>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</si>
  <si>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</si>
  <si>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in transit</t>
  </si>
  <si>
    <t>DOSH20220601_8</t>
  </si>
  <si>
    <t>DOSH20220601_9</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</si>
  <si>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</si>
  <si>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</si>
  <si>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</si>
  <si>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</si>
  <si>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</si>
  <si>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</si>
  <si>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</si>
  <si>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</si>
  <si>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</si>
  <si>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</si>
  <si>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</si>
  <si>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</si>
  <si>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</si>
  <si>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</si>
  <si>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</si>
  <si>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</si>
  <si>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</si>
  <si>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</si>
  <si>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</si>
  <si>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</si>
  <si>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</si>
  <si>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</si>
  <si>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</si>
  <si>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</si>
  <si>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</si>
  <si>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</si>
  <si>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</si>
  <si>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</si>
  <si>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</si>
  <si>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</si>
  <si>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</si>
  <si>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</si>
  <si>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</si>
  <si>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</si>
  <si>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</si>
  <si>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</si>
  <si>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</si>
  <si>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</si>
  <si>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</si>
  <si>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</si>
  <si>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</si>
  <si>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</si>
  <si>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</si>
  <si>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</si>
  <si>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</si>
  <si>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</si>
  <si>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</si>
  <si>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</si>
  <si>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</si>
  <si>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</si>
  <si>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</si>
  <si>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</si>
  <si>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</si>
  <si>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</si>
  <si>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</si>
  <si>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</si>
  <si>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</si>
  <si>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</si>
  <si>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</si>
  <si>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</si>
  <si>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</si>
  <si>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</si>
  <si>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</si>
  <si>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</si>
  <si>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</si>
  <si>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</si>
  <si>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</si>
  <si>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</si>
  <si>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</si>
  <si>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</si>
  <si>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</si>
  <si>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</si>
  <si>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</si>
  <si>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</si>
  <si>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</si>
  <si>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</si>
  <si>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</si>
  <si>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</si>
  <si>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</si>
  <si>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</si>
  <si>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</si>
  <si>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</si>
  <si>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</si>
  <si>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</si>
  <si>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</si>
  <si>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</si>
  <si>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</si>
  <si>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ADDED</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</si>
  <si>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</si>
  <si>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</si>
  <si>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</si>
  <si>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</si>
  <si>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</si>
  <si>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</si>
  <si>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</si>
  <si>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</si>
  <si>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</si>
  <si>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</si>
  <si>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</si>
  <si>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</si>
  <si>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</si>
  <si>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</si>
  <si>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</si>
  <si>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</si>
  <si>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</si>
  <si>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</si>
  <si>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</si>
  <si>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</si>
  <si>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</si>
  <si>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</si>
  <si>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</si>
  <si>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</si>
  <si>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Centennial</t>
  </si>
  <si>
    <t>Bill Clay</t>
  </si>
  <si>
    <t>303-250-0682</t>
  </si>
  <si>
    <t xml:space="preserve">billclay@solarpowerpros.com </t>
  </si>
  <si>
    <t>DOSH20220606_08</t>
  </si>
  <si>
    <t>DOSH20220607_01</t>
  </si>
  <si>
    <t>7133-NK986010S</t>
  </si>
  <si>
    <t>DOSH20220607_02</t>
  </si>
  <si>
    <t>DOSH20220607_03</t>
  </si>
  <si>
    <t>5887-RD948337S_PT2</t>
  </si>
  <si>
    <t>35 Twinbridge Drive</t>
  </si>
  <si>
    <t>DOSH20220607_04</t>
  </si>
  <si>
    <t>DOSH20220607_05</t>
  </si>
  <si>
    <t>DOSH20220607_06</t>
  </si>
  <si>
    <t>6462-JR906463S_PT1</t>
  </si>
  <si>
    <t>CED Greentech Rochester</t>
  </si>
  <si>
    <t>465 Paul Road</t>
  </si>
  <si>
    <t>Rochester</t>
  </si>
  <si>
    <t>Justin Richardson</t>
  </si>
  <si>
    <t>jrichardson@cedgreentechny.com</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</si>
  <si>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</si>
  <si>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</si>
  <si>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</si>
  <si>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</si>
  <si>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</si>
  <si>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</si>
  <si>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</si>
  <si>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</si>
  <si>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</si>
  <si>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</si>
  <si>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</si>
  <si>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</si>
  <si>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</si>
  <si>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</si>
  <si>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</si>
  <si>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</si>
  <si>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</si>
  <si>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</si>
  <si>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</si>
  <si>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</si>
  <si>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</si>
  <si>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</si>
  <si>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</si>
  <si>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</si>
  <si>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</si>
  <si>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</si>
  <si>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</si>
  <si>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</si>
  <si>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</si>
  <si>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</si>
  <si>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</si>
  <si>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</si>
  <si>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</si>
  <si>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</si>
  <si>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</si>
  <si>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</si>
  <si>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</si>
  <si>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</si>
  <si>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</si>
  <si>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</si>
  <si>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</si>
  <si>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</si>
  <si>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</si>
  <si>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</si>
  <si>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</si>
  <si>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</si>
  <si>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</si>
  <si>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</si>
  <si>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</si>
  <si>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</si>
  <si>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</si>
  <si>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</si>
  <si>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</si>
  <si>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</si>
  <si>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</si>
  <si>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</si>
  <si>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</si>
  <si>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</si>
  <si>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</si>
  <si>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</si>
  <si>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</si>
  <si>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</si>
  <si>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</si>
  <si>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</si>
  <si>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</si>
  <si>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</si>
  <si>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</si>
  <si>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</si>
  <si>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</si>
  <si>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</si>
  <si>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</si>
  <si>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</si>
  <si>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</si>
  <si>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</si>
  <si>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</si>
  <si>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</si>
  <si>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</si>
  <si>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</si>
  <si>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</si>
  <si>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</si>
  <si>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</si>
  <si>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</si>
  <si>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</si>
  <si>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</si>
  <si>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</si>
  <si>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</si>
  <si>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</si>
  <si>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</si>
  <si>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</si>
  <si>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</si>
  <si>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</si>
  <si>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</si>
  <si>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</si>
  <si>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</si>
  <si>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</si>
  <si>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</si>
  <si>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</si>
  <si>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</si>
  <si>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</si>
  <si>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</si>
  <si>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</si>
  <si>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DOSH20220607_57</t>
  </si>
  <si>
    <t>DOSH20220607_58</t>
  </si>
  <si>
    <t>DOSH20220607_59</t>
  </si>
  <si>
    <t>1521-BL967488S</t>
  </si>
  <si>
    <t>Brett J Leeder</t>
  </si>
  <si>
    <t xml:space="preserve">714)557-6801 </t>
  </si>
  <si>
    <t>brett@cedgreentechoc.com</t>
  </si>
  <si>
    <r>
      <t>Q.PEAK DUO BLK G10+/</t>
    </r>
    <r>
      <rPr>
        <b/>
        <sz val="10"/>
        <color rgb="FFFF0000"/>
        <rFont val="Calibri"/>
        <family val="2"/>
      </rPr>
      <t>AC</t>
    </r>
  </si>
  <si>
    <t>DOSH20220607_60</t>
  </si>
  <si>
    <t>1521-BL966822S PT7</t>
  </si>
  <si>
    <t>DOSH20220607_61</t>
  </si>
  <si>
    <t>DOSH20220607_62</t>
  </si>
  <si>
    <t>2576-JB909479D PT3</t>
  </si>
  <si>
    <t>2474 S ORANGE AVE</t>
  </si>
  <si>
    <t>FRESNO</t>
  </si>
  <si>
    <t>Jordan Brown, Kevin A Gifford</t>
  </si>
  <si>
    <t>Dept.</t>
  </si>
  <si>
    <t>Sales Person</t>
  </si>
  <si>
    <t>DO#</t>
  </si>
  <si>
    <t>C/R Date</t>
  </si>
  <si>
    <t>PO#</t>
  </si>
  <si>
    <t>WH Location</t>
  </si>
  <si>
    <t>Origin WH Name</t>
  </si>
  <si>
    <t>Origin Address</t>
  </si>
  <si>
    <t xml:space="preserve"> Origin City</t>
  </si>
  <si>
    <t>Origin State</t>
  </si>
  <si>
    <t>Origin Zip</t>
  </si>
  <si>
    <t>Customer Name</t>
  </si>
  <si>
    <t>Customer Address</t>
  </si>
  <si>
    <t>Customer City</t>
  </si>
  <si>
    <t>Customer State</t>
  </si>
  <si>
    <t>Customer Zip</t>
  </si>
  <si>
    <t>Contact Person</t>
  </si>
  <si>
    <t>Contact #</t>
  </si>
  <si>
    <t>Contact Email</t>
  </si>
  <si>
    <t>Item Code</t>
  </si>
  <si>
    <t>Module</t>
  </si>
  <si>
    <t>Power</t>
  </si>
  <si>
    <t>PLT</t>
  </si>
  <si>
    <t>Incoterms</t>
  </si>
  <si>
    <t>Delivery Requirements</t>
  </si>
  <si>
    <t>Receiving Hours</t>
  </si>
  <si>
    <t>D/O #</t>
  </si>
  <si>
    <t>Carrier</t>
  </si>
  <si>
    <t>Carrier Reference</t>
  </si>
  <si>
    <t>Unloading Date</t>
  </si>
  <si>
    <t>BL</t>
  </si>
  <si>
    <t>POD</t>
  </si>
  <si>
    <t>FTD Date</t>
  </si>
  <si>
    <t>Freight Rate</t>
  </si>
  <si>
    <t>Extra Charges</t>
  </si>
  <si>
    <t>Final Rate</t>
  </si>
  <si>
    <t>WEEK #</t>
  </si>
  <si>
    <t>MONTH</t>
  </si>
  <si>
    <t>YEAR</t>
  </si>
  <si>
    <t>Billing Remark</t>
  </si>
  <si>
    <t>Alexandra Acala</t>
  </si>
  <si>
    <t>CA0789022408T</t>
  </si>
  <si>
    <t>2021-700789 PT2</t>
  </si>
  <si>
    <t>CA_S</t>
  </si>
  <si>
    <t>CA GARDENA 14439</t>
  </si>
  <si>
    <t>14439 S. Avalon Blvd</t>
  </si>
  <si>
    <t>Gardena</t>
  </si>
  <si>
    <t>2807 E El Presidio St, Carson, CA 90810</t>
  </si>
  <si>
    <t>Karina Garcia | Krannich Solar USA &lt;k.garcia@usa.krannich-solar.com&gt;; John Aicher | Krannich Solar USA &lt;j.aicher@usa.krannich-solar.com&gt;; William Burke | Krannich Solar USA &lt;w.burke@usa.krannich-solar.com&gt;</t>
  </si>
  <si>
    <t>Q.PEAK DUO BLK ML-G10BC+.0.1 400</t>
  </si>
  <si>
    <t>8:00 AM - 4:00 PM</t>
  </si>
  <si>
    <t>SDS WEST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</si>
  <si>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</si>
  <si>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</si>
  <si>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</si>
  <si>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</si>
  <si>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</si>
  <si>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</si>
  <si>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</si>
  <si>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</si>
  <si>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</si>
  <si>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</si>
  <si>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</si>
  <si>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</si>
  <si>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</si>
  <si>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</si>
  <si>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</si>
  <si>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AEE Solar</t>
  </si>
  <si>
    <t>10299 6th Street, Rancho Cucamonga, CA 91730</t>
  </si>
  <si>
    <t>Via Portal: 011-06571-21</t>
  </si>
  <si>
    <t>CA4168022811T</t>
  </si>
  <si>
    <t>CA4168022812T</t>
  </si>
  <si>
    <t>CA4168022813T</t>
  </si>
  <si>
    <t>CA4168022814T</t>
  </si>
  <si>
    <t>CA3577022501T</t>
  </si>
  <si>
    <t>PO3577</t>
  </si>
  <si>
    <t>Infinity Energy Inc</t>
  </si>
  <si>
    <t>4221 Duluth Ave, Rocklin, CA 95765</t>
  </si>
  <si>
    <t>George Moore &lt;gmoore@goinfinityenergy.com&gt;; Adam Bauer &lt;abauer@goinfinityenergy.com&gt;</t>
  </si>
  <si>
    <t>Q.PEAK DUO XL-G10BC.C 475</t>
  </si>
  <si>
    <t>CA2028030102T</t>
  </si>
  <si>
    <t>12083 PT1 (395) Yuma</t>
  </si>
  <si>
    <t>4450 E County 12th St, Yuma, AZ 85365</t>
  </si>
  <si>
    <t>Michelle Phelps &lt;mphelps@titansolarpower.com&gt;; Shiann Nutt &lt;snutt@titansolarpower.com&gt;</t>
  </si>
  <si>
    <t>Q.PEAK DUO BLK ML-G10BC+.0.1 395</t>
  </si>
  <si>
    <t>CA2083030103T</t>
  </si>
  <si>
    <t>12083 PT1 Mesa</t>
  </si>
  <si>
    <t>525 W Baseline Rd, Mesa, AZ 85210</t>
  </si>
  <si>
    <t>CA2083030201T</t>
  </si>
  <si>
    <t>12083 PT1 Vegas</t>
  </si>
  <si>
    <t>3570 W Post Rd, Las Vegas, NV 89118</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</si>
  <si>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</si>
  <si>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</si>
  <si>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</si>
  <si>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</si>
  <si>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</si>
  <si>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</si>
  <si>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</si>
  <si>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</si>
  <si>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</si>
  <si>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</si>
  <si>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</si>
  <si>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</si>
  <si>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</si>
  <si>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</si>
  <si>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</si>
  <si>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</si>
  <si>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</si>
  <si>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</si>
  <si>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</si>
  <si>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</si>
  <si>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</si>
  <si>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</si>
  <si>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</si>
  <si>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</si>
  <si>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</si>
  <si>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</si>
  <si>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CED Greentech Riverside</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</si>
  <si>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</si>
  <si>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</si>
  <si>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</si>
  <si>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</si>
  <si>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</si>
  <si>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</si>
  <si>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</si>
  <si>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</si>
  <si>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</si>
  <si>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</si>
  <si>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</si>
  <si>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</si>
  <si>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</si>
  <si>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</si>
  <si>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</si>
  <si>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</si>
  <si>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</si>
  <si>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</si>
  <si>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</si>
  <si>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</si>
  <si>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</si>
  <si>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</si>
  <si>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</si>
  <si>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</si>
  <si>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</si>
  <si>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</si>
  <si>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</si>
  <si>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</si>
  <si>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</si>
  <si>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</si>
  <si>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</si>
  <si>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</si>
  <si>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</si>
  <si>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 Garland, TX 75041</t>
  </si>
  <si>
    <t>wynter.jones@gosolnova.com - George Moore &lt;gmoore@goinfinityenergy.com&gt; - Adam Bauer &lt;abauer@goinfinityenergy.com&gt;</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</si>
  <si>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</si>
  <si>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</si>
  <si>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</si>
  <si>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</si>
  <si>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</si>
  <si>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</si>
  <si>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</si>
  <si>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</si>
  <si>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</si>
  <si>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6845 South Decatur Blvd, Suite 140, Las Vegas, NV 89118</t>
  </si>
  <si>
    <t>Richard P. Thompson &lt;rick@cedgreentechsw.com&gt;</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</si>
  <si>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</si>
  <si>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</si>
  <si>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</si>
  <si>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</si>
  <si>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</si>
  <si>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</si>
  <si>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</si>
  <si>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</si>
  <si>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</si>
  <si>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</si>
  <si>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</si>
  <si>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</si>
  <si>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</si>
  <si>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</si>
  <si>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</si>
  <si>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</si>
  <si>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</si>
  <si>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</si>
  <si>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</si>
  <si>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</si>
  <si>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</si>
  <si>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</si>
  <si>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</si>
  <si>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</si>
  <si>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</si>
  <si>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</si>
  <si>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</si>
  <si>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</si>
  <si>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</si>
  <si>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E.Market Street, York, PA 17402</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</si>
  <si>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</si>
  <si>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</si>
  <si>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</si>
  <si>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</si>
  <si>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</si>
  <si>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</si>
  <si>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</si>
  <si>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</si>
  <si>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</si>
  <si>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</si>
  <si>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</si>
  <si>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</si>
  <si>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</si>
  <si>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</si>
  <si>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</si>
  <si>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</si>
  <si>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</si>
  <si>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</si>
  <si>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</si>
  <si>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</si>
  <si>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</si>
  <si>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</si>
  <si>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</si>
  <si>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</si>
  <si>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</si>
  <si>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</si>
  <si>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</si>
  <si>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</si>
  <si>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</si>
  <si>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</si>
  <si>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</si>
  <si>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</si>
  <si>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</si>
  <si>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CA1681031004T</t>
  </si>
  <si>
    <t>PO-651681</t>
  </si>
  <si>
    <t>4291 Pell Drive, Suite C, Sacramento, CA 95838</t>
  </si>
  <si>
    <t>CA1395031128T</t>
  </si>
  <si>
    <t>12083 PT1 (395) Houston</t>
  </si>
  <si>
    <t>12511 Taylor Rd, Houston, TX 77041</t>
  </si>
  <si>
    <t>CA1395031129T</t>
  </si>
  <si>
    <t>12083 PT1 (395) Dallas</t>
  </si>
  <si>
    <t>2125 Vanco Dr</t>
  </si>
  <si>
    <t>CA9191031122T</t>
  </si>
  <si>
    <t>2576-JB909191S PT2</t>
  </si>
  <si>
    <t>1420 N Clark Street, Fresno, CA 93703</t>
  </si>
  <si>
    <t>Jordan Brown &lt;jbrown@cedgreentechfresno.com&gt;</t>
  </si>
  <si>
    <t>CA1395031127T</t>
  </si>
  <si>
    <t>12083 PT1 (395) Mesa</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</si>
  <si>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</si>
  <si>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</si>
  <si>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</si>
  <si>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</si>
  <si>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</si>
  <si>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</si>
  <si>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</si>
  <si>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</si>
  <si>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</si>
  <si>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</si>
  <si>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</si>
  <si>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21026 Nordhoff Street, Ste A, Chatsworth, CA 91304</t>
  </si>
  <si>
    <t>Dan Watson - 818-383-8480 - 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</si>
  <si>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</si>
  <si>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</si>
  <si>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</si>
  <si>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</si>
  <si>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</si>
  <si>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</si>
  <si>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</si>
  <si>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</si>
  <si>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</si>
  <si>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</si>
  <si>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</si>
  <si>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</si>
  <si>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</si>
  <si>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</si>
  <si>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</si>
  <si>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</si>
  <si>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</si>
  <si>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</si>
  <si>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</si>
  <si>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</si>
  <si>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</si>
  <si>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</si>
  <si>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</si>
  <si>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</si>
  <si>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</si>
  <si>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</si>
  <si>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</si>
  <si>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</si>
  <si>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</si>
  <si>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</si>
  <si>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</si>
  <si>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</si>
  <si>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</si>
  <si>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</si>
  <si>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</si>
  <si>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</si>
  <si>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</si>
  <si>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CA3477022803T</t>
  </si>
  <si>
    <t>CA3477022804T</t>
  </si>
  <si>
    <t>CA3477022805T</t>
  </si>
  <si>
    <t>CA3477022806T</t>
  </si>
  <si>
    <t>CA0350031101T</t>
  </si>
  <si>
    <t>20021 59th PL S, Kent, WA 98032</t>
  </si>
  <si>
    <t>CA2022030443T</t>
  </si>
  <si>
    <t>SHP2203-2359021</t>
  </si>
  <si>
    <t>CA7672031027T</t>
  </si>
  <si>
    <t>2701 Keystone Pacific Parkway, Suite 200, Patterson, CA 95363</t>
  </si>
  <si>
    <t>183ReceivingDepartment@platt.com</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</si>
  <si>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</si>
  <si>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</si>
  <si>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</si>
  <si>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</si>
  <si>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</si>
  <si>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</si>
  <si>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</si>
  <si>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</si>
  <si>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</si>
  <si>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</si>
  <si>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</si>
  <si>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</si>
  <si>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</si>
  <si>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</si>
  <si>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</si>
  <si>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</si>
  <si>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 Bakersfield, CA 93305</t>
  </si>
  <si>
    <t>CA2022030445T</t>
  </si>
  <si>
    <t>SHP2203-2543004</t>
  </si>
  <si>
    <t>CA2022030446T</t>
  </si>
  <si>
    <t>SHP2203-2543124</t>
  </si>
  <si>
    <t>CA2022030447T</t>
  </si>
  <si>
    <t>SHP2203-2543276</t>
  </si>
  <si>
    <t>CA3351030822T</t>
  </si>
  <si>
    <t>PRO# 6196637254 (YRCF)</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</si>
  <si>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</si>
  <si>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</si>
  <si>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</si>
  <si>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</si>
  <si>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</si>
  <si>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</si>
  <si>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</si>
  <si>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</si>
  <si>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</si>
  <si>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</si>
  <si>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</si>
  <si>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</si>
  <si>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</si>
  <si>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</si>
  <si>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</si>
  <si>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</si>
  <si>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</si>
  <si>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</si>
  <si>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</si>
  <si>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</si>
  <si>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</si>
  <si>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</si>
  <si>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</si>
  <si>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</si>
  <si>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</si>
  <si>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</si>
  <si>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</si>
  <si>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</si>
  <si>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</si>
  <si>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Krannich Solar East</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</si>
  <si>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</si>
  <si>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</si>
  <si>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</si>
  <si>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</si>
  <si>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</si>
  <si>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</si>
  <si>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</si>
  <si>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</si>
  <si>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CA5931031112T</t>
  </si>
  <si>
    <t>0148-RK905931S</t>
  </si>
  <si>
    <t>CED Greentech New Mexico</t>
  </si>
  <si>
    <t>701 Comanche Rd. NE, Suite 1A, Albuquerque, NM 87107</t>
  </si>
  <si>
    <t>Ryan Kirby - ryan@cedgreentechsw.com</t>
  </si>
  <si>
    <t>CA5931031113T</t>
  </si>
  <si>
    <t>CA4555031117T</t>
  </si>
  <si>
    <t>0239-HB904555S</t>
  </si>
  <si>
    <t>CED Greentech San Antonio</t>
  </si>
  <si>
    <t>4210 N I-35, Ste 201, San Antonio, TX 78218</t>
  </si>
  <si>
    <t>Harrison Beauchamp - harrison@cedgreentechsa.com</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</si>
  <si>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</si>
  <si>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</si>
  <si>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</si>
  <si>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</si>
  <si>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</si>
  <si>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</si>
  <si>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</si>
  <si>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</si>
  <si>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</si>
  <si>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</si>
  <si>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</si>
  <si>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 Oceanside, CA 92056</t>
  </si>
  <si>
    <t>William Burke | Krannich Solar USA &lt;w.burke@usa.krannich-solar.com&gt;; Karina Garcia | Krannich Solar USA &lt;k.garcia@usa.krannich-solar.com&gt;; John Aicher | Krannich Solar USA &lt;j.aicher@usa.krannich-solar.com&gt;</t>
  </si>
  <si>
    <t>CA4173030811T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</si>
  <si>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</si>
  <si>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</si>
  <si>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</si>
  <si>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</si>
  <si>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</si>
  <si>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</si>
  <si>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</si>
  <si>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</si>
  <si>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</si>
  <si>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</si>
  <si>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</si>
  <si>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</si>
  <si>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</si>
  <si>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CA2203031019T</t>
  </si>
  <si>
    <t>2022-03 PT1</t>
  </si>
  <si>
    <t>787.525.4457</t>
  </si>
  <si>
    <t>CA3850031035T</t>
  </si>
  <si>
    <t>P3850-MD</t>
  </si>
  <si>
    <t>7455 New Ridge Rd, Suite D, Hanover, MD 21076</t>
  </si>
  <si>
    <t>CA3850031034T</t>
  </si>
  <si>
    <t>P3850-LI</t>
  </si>
  <si>
    <t>2180 5th Avenue, Ronkonkoma, NY 11779</t>
  </si>
  <si>
    <t>CA2022030414T</t>
  </si>
  <si>
    <t>SHP2203-2545557</t>
  </si>
  <si>
    <t>CA2022030415T</t>
  </si>
  <si>
    <t>SHP2203-2545822</t>
  </si>
  <si>
    <t>CA9518030835T</t>
  </si>
  <si>
    <t>6552-NZ969518S</t>
  </si>
  <si>
    <t>732 Striker Ave, Suite A, Sacramento, CA 95834</t>
  </si>
  <si>
    <t>Trevor B Hammitt &lt;trevor@cedgreentechsac.com&gt;; Nicholas B Zachmeier &lt;nick@cedgreentechsac.com&gt;</t>
  </si>
  <si>
    <t>NO REEFER TRUCKS AND NO SIDE SKIRTS</t>
  </si>
  <si>
    <t>CA2022030416T</t>
  </si>
  <si>
    <t>SHP2203-2762563</t>
  </si>
  <si>
    <t>CA2022030417T</t>
  </si>
  <si>
    <t>SHP2203-2762734</t>
  </si>
  <si>
    <t>CA2022030418T</t>
  </si>
  <si>
    <t>SHP2203-2762848</t>
  </si>
  <si>
    <t>CA2022030419T</t>
  </si>
  <si>
    <t>SHP2203-2763058</t>
  </si>
  <si>
    <t>CA2022030420T</t>
  </si>
  <si>
    <t>SHP2203-2763176</t>
  </si>
  <si>
    <t>CA8619031025T</t>
  </si>
  <si>
    <t>P103398619</t>
  </si>
  <si>
    <t>7366 Orangewood Ave, Garden Grove, CA 92841-1412</t>
  </si>
  <si>
    <t>Demian Martinez - Demian.Martinez@rexelusa.com</t>
  </si>
  <si>
    <t>CA1489031701T</t>
  </si>
  <si>
    <t>Stellar Solar</t>
  </si>
  <si>
    <t>265 VIA Del Monte, Oceanside, CA 92058</t>
  </si>
  <si>
    <t>annie@stellarsolar.net</t>
  </si>
  <si>
    <t>CA6245031104T</t>
  </si>
  <si>
    <t>PRO# 103470742 (DHEX)</t>
  </si>
  <si>
    <t>CA9518030834T</t>
  </si>
  <si>
    <t>CA2022030422T</t>
  </si>
  <si>
    <t>SHP2203-2763484</t>
  </si>
  <si>
    <t>CA2135031123T</t>
  </si>
  <si>
    <t>7133-JIM982135S PT1</t>
  </si>
  <si>
    <t>Jimbo@cedgreentechsd.com</t>
  </si>
  <si>
    <t>CA2022030424T</t>
  </si>
  <si>
    <t>SHP2203-2940844</t>
  </si>
  <si>
    <t>CA3437031015T</t>
  </si>
  <si>
    <t>7539-573437</t>
  </si>
  <si>
    <t>3425 E Van Buren, Ste 140, Phoenix, AZ 85008</t>
  </si>
  <si>
    <t>Nogle, Brian &lt;BNogle@wescodist.com&gt;; Fox, Michael &lt;MFox@wescodist.com&gt;; Cole, Jason &lt;JaCole@wescodist.com&gt;</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</si>
  <si>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</si>
  <si>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</si>
  <si>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</si>
  <si>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</si>
  <si>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</si>
  <si>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</si>
  <si>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</si>
  <si>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</si>
  <si>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</si>
  <si>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 Pleasanton, CA 94566</t>
  </si>
  <si>
    <t>gmoore@goinfinityenergy.com; Adam Bauer &lt;abauer@goinfinityenergy.com&gt;; ptapia@goinfinityenergy.com</t>
  </si>
  <si>
    <t>CA7832032126T</t>
  </si>
  <si>
    <t>PO2783 PT2</t>
  </si>
  <si>
    <t>411 Otterson Drive, Suite 20, Chico, CA 95928</t>
  </si>
  <si>
    <t>gmoore@goinfinityenergy.com; Adam Bauer &lt;abauer@goinfinityenergy.com&gt;; bstaveley@goinfinityenergy.com</t>
  </si>
  <si>
    <t>CA2022030421T</t>
  </si>
  <si>
    <t>SHP2203-2763272</t>
  </si>
  <si>
    <t>CA3850031037T</t>
  </si>
  <si>
    <t>CA2022030448T</t>
  </si>
  <si>
    <t>SHP2203-2940914</t>
  </si>
  <si>
    <t>CA2022030449T</t>
  </si>
  <si>
    <t>SHP2203-2941072</t>
  </si>
  <si>
    <t>CA3016030908T</t>
  </si>
  <si>
    <t>PO-003016 PT1 Simi Valley</t>
  </si>
  <si>
    <t>2290 Agate CT, Unit A-B, Simi Valley, CA 93065</t>
  </si>
  <si>
    <t>tania@fortuneenergy.net</t>
  </si>
  <si>
    <t>CA3404031014T</t>
  </si>
  <si>
    <t>7539-573404</t>
  </si>
  <si>
    <t>CA TORRANCE 1545</t>
  </si>
  <si>
    <t>1545 Francisco St</t>
  </si>
  <si>
    <t>Torrance</t>
  </si>
  <si>
    <t>CA2083032120T</t>
  </si>
  <si>
    <t>- Shiann Nutt &lt;snutt@titansolarpower.com&gt; - Michelle Phelps &lt;mphelps@titansolarpower.com&gt;</t>
  </si>
  <si>
    <t>Q.PEAK DUO BLK ML G10+ 395</t>
  </si>
  <si>
    <t>CA4378030918T</t>
  </si>
  <si>
    <t>7133-JIM984378S</t>
  </si>
  <si>
    <t>Jimbo Shoaf &lt;jimbo@cedgreentechsd.com&gt;</t>
  </si>
  <si>
    <t>CA9791030828T</t>
  </si>
  <si>
    <t>6552-NZ969791S</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</si>
  <si>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</si>
  <si>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</si>
  <si>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</si>
  <si>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</si>
  <si>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</si>
  <si>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</si>
  <si>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</si>
  <si>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</si>
  <si>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</si>
  <si>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</si>
  <si>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</si>
  <si>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</si>
  <si>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CA8501031030T</t>
  </si>
  <si>
    <t>CA8501031031T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</si>
  <si>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</si>
  <si>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</si>
  <si>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</si>
  <si>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</si>
  <si>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</si>
  <si>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</si>
  <si>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CA8501031033T</t>
  </si>
  <si>
    <t>CA3016031003T</t>
  </si>
  <si>
    <t>PO-003016 PT1 Austin</t>
  </si>
  <si>
    <t>3913 Todd Lane, Unit 201, Austin, TX 78744</t>
  </si>
  <si>
    <t>CA1981032124T</t>
  </si>
  <si>
    <t>PO4198 PT1</t>
  </si>
  <si>
    <t>7930 Breen Drive, Houston, TX 77064</t>
  </si>
  <si>
    <t>gmoore@goinfinityenergy.com; Adam Bauer &lt;abauer@goinfinityenergy.com&gt;; ycruz@goinfinityenergy.com</t>
  </si>
  <si>
    <t>CA7853032125T</t>
  </si>
  <si>
    <t>PO2785 PT3</t>
  </si>
  <si>
    <t>gmoore@goinfinityenergy.com; Adam Bauer &lt;abauer@goinfinityenergy.com&gt;; mspringer@goinfinityenergy.com</t>
  </si>
  <si>
    <t>CA0917031105T</t>
  </si>
  <si>
    <t>2685-DN900917S</t>
  </si>
  <si>
    <t>CED Greentech Grand Junction</t>
  </si>
  <si>
    <t>310 S 12th St, Grand Junction, CO 81501</t>
  </si>
  <si>
    <t>Derek - derek@cedgreentech.com; John P Gribbin &lt;jgribbin@cedgreentechco.com&gt;</t>
  </si>
  <si>
    <t>CA8367030840T</t>
  </si>
  <si>
    <t>5971-SH908367S PT1</t>
  </si>
  <si>
    <t>5300 Johnson Creek Blvd, Unit C, Milwaukie, OR 97222</t>
  </si>
  <si>
    <t>Carly L Campbell &lt;carly@cedgreentechpnw.com&gt;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</si>
  <si>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</si>
  <si>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</si>
  <si>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</si>
  <si>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</si>
  <si>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</si>
  <si>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</si>
  <si>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</si>
  <si>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</si>
  <si>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</si>
  <si>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CA2135031124T</t>
  </si>
  <si>
    <t>CA0873031011T</t>
  </si>
  <si>
    <t>6707-350873</t>
  </si>
  <si>
    <t>3233 Rio Mirada Dr, Bakersfield, CA 93308</t>
  </si>
  <si>
    <t>Morales, Crispin &lt;CMorales@wescodist.com&gt;; Claiborne, Terry &lt;TClaiborne@wescodist.com&gt;</t>
  </si>
  <si>
    <t>consignee needs POD</t>
  </si>
  <si>
    <t>CA2022031006T</t>
  </si>
  <si>
    <t>7700010823 PT8</t>
  </si>
  <si>
    <t>SHP2203-3708982</t>
  </si>
  <si>
    <t>CA2022031007T</t>
  </si>
  <si>
    <t>SHP2203-3709281</t>
  </si>
  <si>
    <t>CA2022031008T</t>
  </si>
  <si>
    <t>SHP2203-3709452</t>
  </si>
  <si>
    <t>CA2022031009T</t>
  </si>
  <si>
    <t>SHP2203-3709694</t>
  </si>
  <si>
    <t>CA5004030824T</t>
  </si>
  <si>
    <t>8756-SM995004S PT3</t>
  </si>
  <si>
    <t>4535 E. Elwood St, Suite #105, Phoenix, AZ 85040</t>
  </si>
  <si>
    <t>Mark W Dowdle - mark@cedgreentechsw.com</t>
  </si>
  <si>
    <t>CA0731031021T</t>
  </si>
  <si>
    <t>PO-650731</t>
  </si>
  <si>
    <t>CA7587031109T</t>
  </si>
  <si>
    <t>8797-ML937587S</t>
  </si>
  <si>
    <t>3838 Impreial Way, 600b, Stockton, CA 95215</t>
  </si>
  <si>
    <t>Rory D Anderson &lt;rory@cedgreentechstockton.com&gt;</t>
  </si>
  <si>
    <t>CA4171031801T</t>
  </si>
  <si>
    <t>Via portal: 011-06571-21</t>
  </si>
  <si>
    <t>Q.PEAK DUO BLK G6+ 340</t>
  </si>
  <si>
    <t>CA4171031802T</t>
  </si>
  <si>
    <t>CA4171031803T</t>
  </si>
  <si>
    <t>CA4171031804T</t>
  </si>
  <si>
    <t>CA4171031805T</t>
  </si>
  <si>
    <t>CA8104030928T</t>
  </si>
  <si>
    <t>9001-JW908104S</t>
  </si>
  <si>
    <t>4483 Mcgrath ST, Suite 101, Ventura, CA 93003</t>
  </si>
  <si>
    <t>Jason A Wakefield &lt;jason@cedgreentechvta.com&gt;</t>
  </si>
  <si>
    <t>CA9899032393T</t>
  </si>
  <si>
    <t>Ameresco Solar (California)</t>
  </si>
  <si>
    <t>42175 Zevo Drive, Temecula, CA 92590</t>
  </si>
  <si>
    <t>Wagner Rebecca / Steven Pieslak - spieslak@ameresco.com - 951-600-1130 / 603-508-8816</t>
  </si>
  <si>
    <t>CA1292020903T</t>
  </si>
  <si>
    <t>Jason Atkins' &lt;jason@skybridgerenewables.com&gt;;Paul Carey - paul@skybridgeenergy.com; Mel Mayuga - 562-345-7070</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</si>
  <si>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</si>
  <si>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</si>
  <si>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</si>
  <si>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</si>
  <si>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</si>
  <si>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</si>
  <si>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</si>
  <si>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CA4378030910T</t>
  </si>
  <si>
    <t>CA FULLERTON 2301</t>
  </si>
  <si>
    <t>2301 Raymer Ave</t>
  </si>
  <si>
    <t>Fullerton</t>
  </si>
  <si>
    <t>CA4378030911T</t>
  </si>
  <si>
    <t>CA6156030904T</t>
  </si>
  <si>
    <t>0237-KI906156S PT1</t>
  </si>
  <si>
    <t>CED Greentech Dallas</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</si>
  <si>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</si>
  <si>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</si>
  <si>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</si>
  <si>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</si>
  <si>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</si>
  <si>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</si>
  <si>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</si>
  <si>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</si>
  <si>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</si>
  <si>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</si>
  <si>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</si>
  <si>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</si>
  <si>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</si>
  <si>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</si>
  <si>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</si>
  <si>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</si>
  <si>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</si>
  <si>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</si>
  <si>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</si>
  <si>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A Vela &lt;dvela@cedgreentechrgv.com&gt;; Mark Dowdle - mark@cedgreentechsw.com</t>
  </si>
  <si>
    <t>CA2083032118T</t>
  </si>
  <si>
    <t>12083 PT1 (395) San Antonio</t>
  </si>
  <si>
    <t>5001 Oakland St, Denver, CO 80239</t>
  </si>
  <si>
    <t>CA1713032202T</t>
  </si>
  <si>
    <t>1171 PT3</t>
  </si>
  <si>
    <t>Andrew Reyes 817-413-8203 - 'asreyes@kuubix.com'</t>
  </si>
  <si>
    <t>CA0794032391T</t>
  </si>
  <si>
    <t>3273-RK900794S</t>
  </si>
  <si>
    <t>CED Greentech Houston</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</si>
  <si>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</si>
  <si>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</si>
  <si>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</si>
  <si>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</si>
  <si>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</si>
  <si>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</si>
  <si>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</si>
  <si>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</si>
  <si>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</si>
  <si>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</si>
  <si>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</si>
  <si>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</si>
  <si>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</si>
  <si>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</si>
  <si>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</si>
  <si>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</si>
  <si>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</si>
  <si>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</si>
  <si>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</si>
  <si>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</si>
  <si>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</si>
  <si>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</si>
  <si>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</si>
  <si>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</si>
  <si>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</si>
  <si>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</si>
  <si>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</si>
  <si>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</si>
  <si>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</si>
  <si>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</si>
  <si>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</si>
  <si>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</si>
  <si>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</si>
  <si>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</si>
  <si>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</si>
  <si>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</si>
  <si>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</si>
  <si>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</si>
  <si>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</si>
  <si>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</si>
  <si>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</si>
  <si>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</si>
  <si>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CA9852030837T</t>
  </si>
  <si>
    <t>6552-SUN969852S</t>
  </si>
  <si>
    <t>Nicholas B Zachmeier &lt;nick@cedgreentechsac.com&gt;;</t>
  </si>
  <si>
    <t>CA9852030838T</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</si>
  <si>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</si>
  <si>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</si>
  <si>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</si>
  <si>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</si>
  <si>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</si>
  <si>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</si>
  <si>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</si>
  <si>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</si>
  <si>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</si>
  <si>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</si>
  <si>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</si>
  <si>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</si>
  <si>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</si>
  <si>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</si>
  <si>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</si>
  <si>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</si>
  <si>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CA7803032122T</t>
  </si>
  <si>
    <t>PO2780 PT3</t>
  </si>
  <si>
    <t>1810 Iowa Ave, Riverside, CA 92507</t>
  </si>
  <si>
    <t>CA1292020902T</t>
  </si>
  <si>
    <t>CA3850031708T</t>
  </si>
  <si>
    <t>P3850-WMA</t>
  </si>
  <si>
    <t>Trinity Solar - Holyoke Office</t>
  </si>
  <si>
    <t>383 Dwight, Holyoke, MA 01040</t>
  </si>
  <si>
    <t>Kevin Fagan - Kevin.fagan@trinitysolarsystems.com; Robert Peabody - rob.peabody@trinitysolarsystems.com</t>
  </si>
  <si>
    <t>CA5191031026T</t>
  </si>
  <si>
    <t>P103435191</t>
  </si>
  <si>
    <t>6110 Trade Center Drive, Suite 101B, Austin, TX 78744-1315</t>
  </si>
  <si>
    <t>Steward, Leon - Leon.Steward@Rexelusa.com ; Husbands, Lincoln -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</si>
  <si>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</si>
  <si>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</si>
  <si>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</si>
  <si>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</si>
  <si>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</si>
  <si>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</si>
  <si>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</si>
  <si>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</si>
  <si>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</si>
  <si>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</si>
  <si>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</si>
  <si>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</si>
  <si>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</si>
  <si>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</si>
  <si>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</si>
  <si>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</si>
  <si>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</si>
  <si>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</si>
  <si>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</si>
  <si>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</si>
  <si>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</si>
  <si>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</si>
  <si>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</si>
  <si>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</si>
  <si>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</si>
  <si>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</si>
  <si>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CA3081032804T</t>
  </si>
  <si>
    <t>HQCV3ON3081</t>
  </si>
  <si>
    <t>V3 Electric Inc.</t>
  </si>
  <si>
    <t>3100 E Cedar St, Unit 8, Ontario, CA 91761</t>
  </si>
  <si>
    <t>Ben Billings - bbillings@v3electric.com</t>
  </si>
  <si>
    <t>CA0784032905T</t>
  </si>
  <si>
    <t>6435-EP990784S</t>
  </si>
  <si>
    <t>2825 E. Jurupa St, Ontario, CA 91761</t>
  </si>
  <si>
    <t>Ernesto Pedace &lt;erniep@cedgreentechrs.com&gt;</t>
  </si>
  <si>
    <t>Q.PEAK DUO XL G10 BFG 475</t>
  </si>
  <si>
    <t>EXW</t>
  </si>
  <si>
    <t>Repackage Pallet - 3 pieces</t>
  </si>
  <si>
    <t>CA4362031817T</t>
  </si>
  <si>
    <t>SS-14362</t>
  </si>
  <si>
    <t>Amicus Solar Cooperative Sunsense Solar</t>
  </si>
  <si>
    <t>1629 Dolores Way, Suite E, Carbondale, CO 81623</t>
  </si>
  <si>
    <t>Steve - Steve@sunsensesolar.com - 970-963-1420</t>
  </si>
  <si>
    <t>PRO# 165397711 (ABFS)</t>
  </si>
  <si>
    <t>CA3477022808T</t>
  </si>
  <si>
    <t>CA3113031009T</t>
  </si>
  <si>
    <t>4664-GS-903113S</t>
  </si>
  <si>
    <t>Geoff M Stenrick - geoff@cedgreentechmw.com</t>
  </si>
  <si>
    <t>CA0486031106T</t>
  </si>
  <si>
    <t>CA4362031816T</t>
  </si>
  <si>
    <t>Repackaged Pallet</t>
  </si>
  <si>
    <t>CA4125030842T</t>
  </si>
  <si>
    <t>8064-ZH904125S</t>
  </si>
  <si>
    <t>CA4378030915T</t>
  </si>
  <si>
    <t>CA4378030916T</t>
  </si>
  <si>
    <t>CA2135031126T</t>
  </si>
  <si>
    <t>CA9791030829T</t>
  </si>
  <si>
    <t>CA9791030830T</t>
  </si>
  <si>
    <t>CA9791030831T</t>
  </si>
  <si>
    <t>CA2083032119T</t>
  </si>
  <si>
    <t>12083 PT1 (395) Tucson</t>
  </si>
  <si>
    <t>3828 S Evans Blvd, Tucson, AZ 85714</t>
  </si>
  <si>
    <t>Shiann Nutt &lt;snutt@titansolarpower.com&gt;; Michelle Phelps &lt;mphelps@titansolarpower.com&gt;</t>
  </si>
  <si>
    <t>CA4173030812T</t>
  </si>
  <si>
    <t>CA4513031809T</t>
  </si>
  <si>
    <t>CA4513031810T</t>
  </si>
  <si>
    <t>CA4513031811T</t>
  </si>
  <si>
    <t>Ship with CA4513031816T</t>
  </si>
  <si>
    <t>CA4513031816T</t>
  </si>
  <si>
    <t>Ship with CA4513031811T</t>
  </si>
  <si>
    <t>CA2153031819T</t>
  </si>
  <si>
    <t>0311-SA912153S PT1</t>
  </si>
  <si>
    <t>CA7805032123T</t>
  </si>
  <si>
    <t>6435-JH987805S</t>
  </si>
  <si>
    <t>Joel D. Hurst &lt;joel@cedgreentechrs.com&gt;</t>
  </si>
  <si>
    <t>CA7805032124T</t>
  </si>
  <si>
    <t>CA3477022807T</t>
  </si>
  <si>
    <t>CA0209030906T</t>
  </si>
  <si>
    <t>0236-LUMIO920209S</t>
  </si>
  <si>
    <t>3915B Caven Road, Austin, TX 78744</t>
  </si>
  <si>
    <t>Sean Runge - srunge@cedgreentechtx.com</t>
  </si>
  <si>
    <t>CA0209030907T</t>
  </si>
  <si>
    <t>CA3469032121T</t>
  </si>
  <si>
    <t>IES-3640-1003469</t>
  </si>
  <si>
    <t>Amicus Solar Cooperative IES Residential, Inc</t>
  </si>
  <si>
    <t>8718 Business Ct, Converse, TX 78109</t>
  </si>
  <si>
    <t>Arturo AJ Ramirez - arturo.ramirez@ies-co.com - 210-651-8294</t>
  </si>
  <si>
    <t>CA4378030917T</t>
  </si>
  <si>
    <t>CA0003030909T</t>
  </si>
  <si>
    <t>4391-MD900003S</t>
  </si>
  <si>
    <t>CED Greentech Lubbock</t>
  </si>
  <si>
    <t>603 CR 7150 Ste 2 Lubbock, TX 79423</t>
  </si>
  <si>
    <t>Mark W Dowdle - mark@cedgreentechsw.com; Jonah Sell - jonah@cedgreentechsw.com</t>
  </si>
  <si>
    <t>CA4126030843T</t>
  </si>
  <si>
    <t>8064-ZH904126S</t>
  </si>
  <si>
    <t>CA7236030918T</t>
  </si>
  <si>
    <t>1875-DN917236S</t>
  </si>
  <si>
    <t>2475 West Fourth Avenue, Denver, CO 80223</t>
  </si>
  <si>
    <t>CA7236030919T</t>
  </si>
  <si>
    <t>CA7236030920T</t>
  </si>
  <si>
    <t>CA9791030832T</t>
  </si>
  <si>
    <t>CA4805031012T</t>
  </si>
  <si>
    <t>7539-894805</t>
  </si>
  <si>
    <t>CA3424031013T</t>
  </si>
  <si>
    <t>7539-573424</t>
  </si>
  <si>
    <t>CA3063032805T</t>
  </si>
  <si>
    <t>HQCV3S3063</t>
  </si>
  <si>
    <t>9210 Beatty Dr, Sacramento, CA 95826</t>
  </si>
  <si>
    <t>John Schaller - jschaller@v3electric.com</t>
  </si>
  <si>
    <t>CA7822032902T</t>
  </si>
  <si>
    <t>PO2782 PT2</t>
  </si>
  <si>
    <t>5096 N Blythe Ave, Fresno, CA 93722</t>
  </si>
  <si>
    <t>gmoore@goinfinityenergy.com; tdonohue@goinfinityenergy.com; kowen@goinfinityenergy.com; Adam Bauer &lt;abauer@goinfinityenergy.com&gt;</t>
  </si>
  <si>
    <t>CA2153031820T</t>
  </si>
  <si>
    <t>CA7805032125T</t>
  </si>
  <si>
    <t>CA5565032601T</t>
  </si>
  <si>
    <t>TSS-5565</t>
  </si>
  <si>
    <t>Amicus Solar Cooperative Third Sun Solar</t>
  </si>
  <si>
    <t>762 West Union St, Athens, OH 45701</t>
  </si>
  <si>
    <t>Joshua Eskey - josh@third-sun.com - 740-591-5035</t>
  </si>
  <si>
    <t>CA3850031705T</t>
  </si>
  <si>
    <t>P3850-CT PT2</t>
  </si>
  <si>
    <t>CA3850031707T</t>
  </si>
  <si>
    <t>P3850-PPA</t>
  </si>
  <si>
    <t>120 South Campus Drive, Imperial, PA 15126</t>
  </si>
  <si>
    <t>CA6022032402T</t>
  </si>
  <si>
    <t>P1269602 PT2</t>
  </si>
  <si>
    <t>Green Mountain Electric Supply Inc</t>
  </si>
  <si>
    <t>823 Main ST, Clifton Park, NY 12065</t>
  </si>
  <si>
    <t>Nathan Laber - natel@gmes.com - 603-298-7113; Ryan Ward - ryanw@gmes.com</t>
  </si>
  <si>
    <t>CA3477022809T</t>
  </si>
  <si>
    <t>CA3850031706T</t>
  </si>
  <si>
    <t>P3850-NJ PT2</t>
  </si>
  <si>
    <t>CA0013030819T</t>
  </si>
  <si>
    <t>0236-SNST920013S</t>
  </si>
  <si>
    <t>3915B Caven Rd, Austin TX 78744</t>
  </si>
  <si>
    <t>Drew A Nikolovski &lt;drew@cedgreentechtx.com&gt;</t>
  </si>
  <si>
    <t>CA4555031114T</t>
  </si>
  <si>
    <t>CA4555031115T</t>
  </si>
  <si>
    <t>CA0013030820T</t>
  </si>
  <si>
    <t>CA4555031116T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</si>
  <si>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</si>
  <si>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</si>
  <si>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</si>
  <si>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</si>
  <si>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</si>
  <si>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</si>
  <si>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</si>
  <si>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</si>
  <si>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</si>
  <si>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</si>
  <si>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</si>
  <si>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</si>
  <si>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</si>
  <si>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</si>
  <si>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</si>
  <si>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</si>
  <si>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</si>
  <si>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</si>
  <si>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</si>
  <si>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</si>
  <si>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</si>
  <si>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</si>
  <si>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</si>
  <si>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</si>
  <si>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</si>
  <si>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CA2083032121T</t>
  </si>
  <si>
    <t>901 Armstrong Blvd, Kissimmee, FL 34741</t>
  </si>
  <si>
    <t>CA5565032602T</t>
  </si>
  <si>
    <t>10111 Sweet Valley Drive, Valley View, OH 44125</t>
  </si>
  <si>
    <t>CA5565032603T</t>
  </si>
  <si>
    <t>CA3850032801T</t>
  </si>
  <si>
    <t>P3850-HV</t>
  </si>
  <si>
    <t>62 Leone Lane, Chester, NY 10918</t>
  </si>
  <si>
    <t>CA3850032802T</t>
  </si>
  <si>
    <t>P3850-WMA-A</t>
  </si>
  <si>
    <t>CA3850032803T</t>
  </si>
  <si>
    <t>P3850-PPA-A</t>
  </si>
  <si>
    <t>CA0738032117T</t>
  </si>
  <si>
    <t>PO-650738</t>
  </si>
  <si>
    <t>1101 New Ford Mill Road, Morrisville, PA 19067</t>
  </si>
  <si>
    <t>CA0738032118T</t>
  </si>
  <si>
    <t>CA1971032901T</t>
  </si>
  <si>
    <t>PO4197 PT1</t>
  </si>
  <si>
    <t>2363 Merritt Drive, Suite 200, Garland TX, 75041</t>
  </si>
  <si>
    <t>gmoore@goinfinityenergy.com; tdonohue@goinfinityenergy.com; mspringer@goinfinityenergy.com; Adam Bauer &lt;abauer@goinfinityenergy.com&gt;</t>
  </si>
  <si>
    <t>CA9350022824T</t>
  </si>
  <si>
    <t>2576-JB909350D PT7</t>
  </si>
  <si>
    <t>7401 W Sunnyview, Visalia, CA 93291</t>
  </si>
  <si>
    <t>CA2022030430T</t>
  </si>
  <si>
    <t>SHP2203-4896654</t>
  </si>
  <si>
    <t>CA7822032903T</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</si>
  <si>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</si>
  <si>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</si>
  <si>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</si>
  <si>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</si>
  <si>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</si>
  <si>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CA2022030432T</t>
  </si>
  <si>
    <t>7700010822 (PT4)</t>
  </si>
  <si>
    <t>SHP2203-4928843</t>
  </si>
  <si>
    <t>CA2022030433T</t>
  </si>
  <si>
    <t>SHP2203-4929208</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</si>
  <si>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</si>
  <si>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</si>
  <si>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</si>
  <si>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</si>
  <si>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</si>
  <si>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</si>
  <si>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</si>
  <si>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</si>
  <si>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</si>
  <si>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</si>
  <si>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</si>
  <si>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</si>
  <si>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</si>
  <si>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CA4116031007T</t>
  </si>
  <si>
    <t>9185-BPM904116S</t>
  </si>
  <si>
    <t>CED Greentech Hawaii</t>
  </si>
  <si>
    <t>94-480 Akoki St, Unit #1, Waipahu, HI 96797</t>
  </si>
  <si>
    <t>Benjamin P Mccormick &lt;bmccormick@cedgreentechhi.com&gt;; Etienne Arent &lt;etienne@cedgreentechhi.com&gt;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</si>
  <si>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</si>
  <si>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</si>
  <si>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</si>
  <si>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</si>
  <si>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</si>
  <si>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</si>
  <si>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</si>
  <si>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</si>
  <si>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</si>
  <si>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</si>
  <si>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</si>
  <si>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</si>
  <si>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</si>
  <si>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</si>
  <si>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</si>
  <si>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</si>
  <si>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</si>
  <si>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</si>
  <si>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</si>
  <si>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</si>
  <si>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</si>
  <si>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</si>
  <si>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</si>
  <si>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</si>
  <si>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</si>
  <si>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</si>
  <si>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CA0051033003T</t>
  </si>
  <si>
    <t>MSPO980051</t>
  </si>
  <si>
    <t>CA0051033004T</t>
  </si>
  <si>
    <t>CA2022030436T</t>
  </si>
  <si>
    <t>SHP2203-4930080</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</si>
  <si>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</si>
  <si>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</si>
  <si>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</si>
  <si>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</si>
  <si>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</si>
  <si>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</si>
  <si>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</si>
  <si>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</si>
  <si>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</si>
  <si>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</si>
  <si>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</si>
  <si>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</si>
  <si>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</si>
  <si>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</si>
  <si>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</si>
  <si>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</si>
  <si>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</si>
  <si>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</si>
  <si>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</si>
  <si>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</si>
  <si>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</si>
  <si>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</si>
  <si>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</si>
  <si>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</si>
  <si>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</si>
  <si>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</si>
  <si>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</si>
  <si>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</si>
  <si>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</si>
  <si>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</si>
  <si>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</si>
  <si>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</si>
  <si>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</si>
  <si>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</si>
  <si>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</si>
  <si>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</si>
  <si>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Nicholas B Zachmeier &lt;nick@cedgreentechsac.com&gt;</t>
  </si>
  <si>
    <t>CA9792040603T</t>
  </si>
  <si>
    <t>CA9792040604T</t>
  </si>
  <si>
    <t>CA0314040612T</t>
  </si>
  <si>
    <t>1057-CMC900314S</t>
  </si>
  <si>
    <t>1070 Maurauder, Suite 110, Chico, CA 95979</t>
  </si>
  <si>
    <t>Craig M. Cardoza &lt;ccardoza@cedchico.com&gt;</t>
  </si>
  <si>
    <t>CA6955040629T</t>
  </si>
  <si>
    <t>1521-SNSTR966955S</t>
  </si>
  <si>
    <t>2861 E La Palma Ave, Ahaneim, CA 92806</t>
  </si>
  <si>
    <t>CA7807040512T</t>
  </si>
  <si>
    <t>CA7189040513T</t>
  </si>
  <si>
    <t>6435-JH987189S PT2</t>
  </si>
  <si>
    <t>CA7189040514T</t>
  </si>
  <si>
    <t>CA2022040624T</t>
  </si>
  <si>
    <t>SHP2204-805067</t>
  </si>
  <si>
    <t>CA2022040625T</t>
  </si>
  <si>
    <t>SHP2204-805208</t>
  </si>
  <si>
    <t>CA2022040626T</t>
  </si>
  <si>
    <t>SHP2204-805343</t>
  </si>
  <si>
    <t>CA1490040632T</t>
  </si>
  <si>
    <t>265 Via Del Monte, Oceanside, CA 92058</t>
  </si>
  <si>
    <t>Annie Eby &lt;annie@stellarsolar.net&gt;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</si>
  <si>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</si>
  <si>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</si>
  <si>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</si>
  <si>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</si>
  <si>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</si>
  <si>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</si>
  <si>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</si>
  <si>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1244A Quarry Ln Pleasanton, CA 94566</t>
  </si>
  <si>
    <t>Adam Bauer &lt;abauer@goinfinityenergy.com&gt;; George Moore &lt;gmoore@goinfinityenergy.com&gt;; Teresa Donohue &lt;tdonohue@goinfinityenergy.com&gt;; ptapia@goinfinityenergy.com</t>
  </si>
  <si>
    <t>CA2022040501T</t>
  </si>
  <si>
    <t>SHP2204-671164</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</si>
  <si>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</si>
  <si>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</si>
  <si>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</si>
  <si>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</si>
  <si>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</si>
  <si>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</si>
  <si>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</si>
  <si>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</si>
  <si>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</si>
  <si>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</si>
  <si>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</si>
  <si>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</si>
  <si>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</si>
  <si>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 Kent, WA 98032</t>
  </si>
  <si>
    <t>Corey A Baker &lt;corey@cedgreentechpnw.com&gt;; Zachary Hoeft &lt;zach@cedgreentechpnw.com&gt;</t>
  </si>
  <si>
    <t>CA4141040635T</t>
  </si>
  <si>
    <t>8064-ZH904141S</t>
  </si>
  <si>
    <t>CA0620040636T</t>
  </si>
  <si>
    <t>8187-KA900620S</t>
  </si>
  <si>
    <t>6512 North Napa ST Spokane, WA 99217</t>
  </si>
  <si>
    <t>CA0669040637T</t>
  </si>
  <si>
    <t>8187-KA900669S</t>
  </si>
  <si>
    <t>CA9792040605T</t>
  </si>
  <si>
    <t>CA9792040606T</t>
  </si>
  <si>
    <t>CA2153040607T</t>
  </si>
  <si>
    <t>0311-SA912153S PT2</t>
  </si>
  <si>
    <t>115 Kentucky Street, Bakersfield, CA 93305</t>
  </si>
  <si>
    <t>CA2153040608T</t>
  </si>
  <si>
    <t>CA2153040609T</t>
  </si>
  <si>
    <t>CA2462040615T</t>
  </si>
  <si>
    <t>7133-JIM982462S</t>
  </si>
  <si>
    <t>CA2462040616T</t>
  </si>
  <si>
    <t>CA9853040630T</t>
  </si>
  <si>
    <t>6552-SUN969853S PT1</t>
  </si>
  <si>
    <t>CED Greentech Sacramneto</t>
  </si>
  <si>
    <t>CA2153040610T</t>
  </si>
  <si>
    <t>CA7189040515T</t>
  </si>
  <si>
    <t>CA4779040731T</t>
  </si>
  <si>
    <t>7700014779 PT9</t>
  </si>
  <si>
    <t>Krishna Mundada' &lt;kmundada@tesla.com&gt;; Brian Naae &lt;bnaae@tesla.com&gt;;</t>
  </si>
  <si>
    <t>SHP2204-1233703</t>
  </si>
  <si>
    <t>CA4779040732T</t>
  </si>
  <si>
    <t>SHP2204-1233961</t>
  </si>
  <si>
    <t>CA4779040733T</t>
  </si>
  <si>
    <t>SHP2204-1234164</t>
  </si>
  <si>
    <t>CA2022040502T</t>
  </si>
  <si>
    <t>SHP2204-671582</t>
  </si>
  <si>
    <t>CA4127040619T</t>
  </si>
  <si>
    <t>8064-ZH904127S</t>
  </si>
  <si>
    <t>CA4128040620T</t>
  </si>
  <si>
    <t>8064-ZH904128S</t>
  </si>
  <si>
    <t>CA5937040627T</t>
  </si>
  <si>
    <t>4090-RT905937S PT2</t>
  </si>
  <si>
    <t>CA5937040628T</t>
  </si>
  <si>
    <t>CA2462040617T</t>
  </si>
  <si>
    <t>CA8105040639T</t>
  </si>
  <si>
    <t>9001-JW908105S</t>
  </si>
  <si>
    <t>4483 Mcgrath St Suite 101 Ventura, CA 93003</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</si>
  <si>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</si>
  <si>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</si>
  <si>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</si>
  <si>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</si>
  <si>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</si>
  <si>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</si>
  <si>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</si>
  <si>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</si>
  <si>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</si>
  <si>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</si>
  <si>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</si>
  <si>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</si>
  <si>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</si>
  <si>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</si>
  <si>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CA1130040640T</t>
  </si>
  <si>
    <t>1024-WB941130S PT1</t>
  </si>
  <si>
    <t>9657 Mason Ave Chatsworth, CA 91311</t>
  </si>
  <si>
    <t>ethan@cedgreentechla.com; Wesley P Boudreaux &lt;wesley@cedgreentechla.com&gt;</t>
  </si>
  <si>
    <t>CA1130040641T</t>
  </si>
  <si>
    <t>CA4779040734T</t>
  </si>
  <si>
    <t>SHP2204-1234322</t>
  </si>
  <si>
    <t>CA4779040735T</t>
  </si>
  <si>
    <t>SHP2204-1235001</t>
  </si>
  <si>
    <t>CA4779040736T</t>
  </si>
  <si>
    <t>SHP2204-1235435</t>
  </si>
  <si>
    <t>CA7794040705T</t>
  </si>
  <si>
    <t>PO2779 PT4</t>
  </si>
  <si>
    <t>CA0823040713T</t>
  </si>
  <si>
    <t>SHP2204-1230954</t>
  </si>
  <si>
    <t>CA0823040714T</t>
  </si>
  <si>
    <t>SHP2204-1231267</t>
  </si>
  <si>
    <t>CA0823040715T</t>
  </si>
  <si>
    <t>SHP2204-1231443</t>
  </si>
  <si>
    <t>CA8235040826T</t>
  </si>
  <si>
    <t>6707-388235</t>
  </si>
  <si>
    <t>3233 Rio Mirada Dr Bakersfield, CA 93308</t>
  </si>
  <si>
    <t>Cole, Jason &lt;JaCole@wescodist.com&gt;; Nogle, Brian &lt;BNogle@wescodist.com&gt;; Fox, Michael &lt;MFox@wescodist.com&gt; | WH#661-232-3163</t>
  </si>
  <si>
    <t>CA8054040827T</t>
  </si>
  <si>
    <t>6707-388054</t>
  </si>
  <si>
    <t>CA8182040828T</t>
  </si>
  <si>
    <t>6707-388182</t>
  </si>
  <si>
    <t>CA8238040834T</t>
  </si>
  <si>
    <t>6707-388238</t>
  </si>
  <si>
    <t>CA0161041101T</t>
  </si>
  <si>
    <t>PO-003016 PT1 Sacramento</t>
  </si>
  <si>
    <t>1121 Sriker Ave, Suite 150 Sacramento, CA 95834</t>
  </si>
  <si>
    <t>CA0161041104T</t>
  </si>
  <si>
    <t>2290 Agate CT Unit A-B Simi Valley, CA 93065</t>
  </si>
  <si>
    <t>CA4673040823T</t>
  </si>
  <si>
    <t>7539-624673</t>
  </si>
  <si>
    <t>3425 E Van Buren St Suite 140 Phoenix, AZ 85008</t>
  </si>
  <si>
    <t>Cole, Jason &lt;JaCole@wescodist.com&gt;; Nogle, Brian &lt;BNogle@wescodist.com&gt;; Fox, Michael &lt;MFox@wescodist.com&gt;</t>
  </si>
  <si>
    <t>CA5515041204T</t>
  </si>
  <si>
    <t>7133-JIM985515S</t>
  </si>
  <si>
    <t>9190 Activity Road San Diego, CA 92126</t>
  </si>
  <si>
    <t>CA5515041205T</t>
  </si>
  <si>
    <t>CA7588040638T</t>
  </si>
  <si>
    <t>8797-ML937588S</t>
  </si>
  <si>
    <t>CED Greentech Stockton</t>
  </si>
  <si>
    <t>3838 Imperial Way 600B Stockton, CA 95215</t>
  </si>
  <si>
    <t>CA7813040706T</t>
  </si>
  <si>
    <t>PO2781 PT3</t>
  </si>
  <si>
    <t>2841 Unicorn Rd. #102 Bakersfield, CA 93308</t>
  </si>
  <si>
    <t>Adam Bauer &lt;abauer@goinfinityenergy.com&gt;; George Moore &lt;gmoore@goinfinityenergy.com&gt;; Teresa Donohue &lt;tdonohue@goinfinityenergy.com&gt;; andreyruiz@goinfinityenergy.com</t>
  </si>
  <si>
    <t>CA4779040737T</t>
  </si>
  <si>
    <t>SHP2204-1235758</t>
  </si>
  <si>
    <t>CA4779040738T</t>
  </si>
  <si>
    <t>SHP2204-1235953</t>
  </si>
  <si>
    <t>CA4779040739T</t>
  </si>
  <si>
    <t>SHP2204-1236150</t>
  </si>
  <si>
    <t>CA2202031818T</t>
  </si>
  <si>
    <t>2022-02</t>
  </si>
  <si>
    <t>Ship with CA2022040401T</t>
  </si>
  <si>
    <t>CA2022040401T</t>
  </si>
  <si>
    <t>Ship with CA2202031818T</t>
  </si>
  <si>
    <t>CA2022040404T</t>
  </si>
  <si>
    <t>CA2022040405T</t>
  </si>
  <si>
    <t>CA2022040406T</t>
  </si>
  <si>
    <t>CA5332040631T</t>
  </si>
  <si>
    <t>PO5332</t>
  </si>
  <si>
    <t>9520 Gerwig Lane, STE T, Columbia, MD 21046</t>
  </si>
  <si>
    <t>Adam Bauer &lt;abauer@goinfinityenergy.com&gt; | robert.young@standardenergysolutions.com | George Moore &lt;gmoore@goinfinityenergy.com&gt; | Teresa Donohue &lt;tdonohue@goinfinityenergy.com</t>
  </si>
  <si>
    <t>CA2032040803T</t>
  </si>
  <si>
    <t>2022-03 PT2</t>
  </si>
  <si>
    <t>CA2032040804T</t>
  </si>
  <si>
    <t>CA2032040807T</t>
  </si>
  <si>
    <t>CA2032040808T</t>
  </si>
  <si>
    <t>CA2022040407T</t>
  </si>
  <si>
    <t>CA2022040408T</t>
  </si>
  <si>
    <t>CA2022040410T</t>
  </si>
  <si>
    <t>CA0823040707T</t>
  </si>
  <si>
    <t>SHP2204-1230004</t>
  </si>
  <si>
    <t>CA0823040708T</t>
  </si>
  <si>
    <t>CA FULLERTON 2091</t>
  </si>
  <si>
    <t>2091 Raymer Ave</t>
  </si>
  <si>
    <t>SHP2204-1230152</t>
  </si>
  <si>
    <t>CA0823040709T</t>
  </si>
  <si>
    <t>SHP2204-1230250</t>
  </si>
  <si>
    <t>CA0823040710T</t>
  </si>
  <si>
    <t>SHP2204-1230348</t>
  </si>
  <si>
    <t>CA0823040711T</t>
  </si>
  <si>
    <t>SHP2204-1230561</t>
  </si>
  <si>
    <t>CA0823040712T</t>
  </si>
  <si>
    <t>SHP2204-1230717</t>
  </si>
  <si>
    <t>CA0162041102T</t>
  </si>
  <si>
    <t>PO-003016 PT2 Irving</t>
  </si>
  <si>
    <t>1001 N Union Bower Rd Suite 120</t>
  </si>
  <si>
    <t>CA0161041103T</t>
  </si>
  <si>
    <t>3913 Todd Lane Unit 201 Austin , TX 78744</t>
  </si>
  <si>
    <t>CA4679040824T</t>
  </si>
  <si>
    <t>7539-624679</t>
  </si>
  <si>
    <t>CA7086040829T</t>
  </si>
  <si>
    <t>5689-817086</t>
  </si>
  <si>
    <t>9400 N Royal LN, #100</t>
  </si>
  <si>
    <t>CA7084040830T</t>
  </si>
  <si>
    <t>5689-817084</t>
  </si>
  <si>
    <t>CA3113041316T</t>
  </si>
  <si>
    <t>5400 Main street NE Suite 113 Fridley, MN 55421</t>
  </si>
  <si>
    <t>CA3113041317T</t>
  </si>
  <si>
    <t>CA3113041318T</t>
  </si>
  <si>
    <t>Trailer breakdown</t>
  </si>
  <si>
    <t>CA2083041424T</t>
  </si>
  <si>
    <t>12083 PT2 Lenexa</t>
  </si>
  <si>
    <t>8140 Switzer Rd Lenexa, KS 66214</t>
  </si>
  <si>
    <t>Michelle Phelps -mphelps@titansolarpower.com| Shiann Nutt snutt@titansolarpower.com</t>
  </si>
  <si>
    <t>CA4779040740T</t>
  </si>
  <si>
    <t>SHP2204-1236246</t>
  </si>
  <si>
    <t>CA4779040741T</t>
  </si>
  <si>
    <t>SHP2204-1236301</t>
  </si>
  <si>
    <t>CA4779040742T</t>
  </si>
  <si>
    <t>SHP2204-1236346</t>
  </si>
  <si>
    <t>CA4779040743T</t>
  </si>
  <si>
    <t>SHP2204-1236382</t>
  </si>
  <si>
    <t>CA0760040501T</t>
  </si>
  <si>
    <t>Advanced Roofing Inc.</t>
  </si>
  <si>
    <t>4909 W Knollwood St. Tampa, FL 33634</t>
  </si>
  <si>
    <t>Darrin Lindsay-239-340-6900 - DarrinL@agt.com; Eduardo Lobo Munoz - EduardoL@agt.com; Matt Jeffries - MattJ@agt.com</t>
  </si>
  <si>
    <t>CA2032040809T</t>
  </si>
  <si>
    <t>CA0822040756T</t>
  </si>
  <si>
    <t>7700010822 (PT7)</t>
  </si>
  <si>
    <t>7101 Troy Hill Drive Unit B Elkridge, MD 21075</t>
  </si>
  <si>
    <t>SHP2204-1188120</t>
  </si>
  <si>
    <t>CA0822040757T</t>
  </si>
  <si>
    <t>SHP2204-1188262</t>
  </si>
  <si>
    <t>CA2032040805T</t>
  </si>
  <si>
    <t>CA2032040810T</t>
  </si>
  <si>
    <t>CA2032040811T</t>
  </si>
  <si>
    <t>CA2032040812T</t>
  </si>
  <si>
    <t>CA2032040813T</t>
  </si>
  <si>
    <t>CA6616040825T</t>
  </si>
  <si>
    <t>7539-606616</t>
  </si>
  <si>
    <t>CA9792041319T</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</si>
  <si>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</si>
  <si>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</si>
  <si>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</si>
  <si>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</si>
  <si>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</si>
  <si>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</si>
  <si>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</si>
  <si>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</si>
  <si>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CA3016041323T</t>
  </si>
  <si>
    <t>PO-003016 PT2 Simi Valley</t>
  </si>
  <si>
    <t>CA3016041324T</t>
  </si>
  <si>
    <t>CA3064041325T</t>
  </si>
  <si>
    <t>HQCV3S3064</t>
  </si>
  <si>
    <t>9210 Beatty Dr. Sacramento, CA 95826</t>
  </si>
  <si>
    <t>CA1491041423T</t>
  </si>
  <si>
    <t>265 Via Del Monte Oceanside, CA 92058</t>
  </si>
  <si>
    <t>CA0822040758T</t>
  </si>
  <si>
    <t>SHP2204-1188383</t>
  </si>
  <si>
    <t>CA0822040760T</t>
  </si>
  <si>
    <t>SHP2204-1188681</t>
  </si>
  <si>
    <t>CA0822040761T</t>
  </si>
  <si>
    <t>SHP2204-1188815</t>
  </si>
  <si>
    <t>CA2032040814T</t>
  </si>
  <si>
    <t>CA2041040815T</t>
  </si>
  <si>
    <t>2022-04 PT1</t>
  </si>
  <si>
    <t>CA0757041308T</t>
  </si>
  <si>
    <t>PO-650757</t>
  </si>
  <si>
    <t>5003 Eisenhauer Road Suite 105 San Antonio, TX 78218</t>
  </si>
  <si>
    <t>800-967-6917 - appointmentdesk@soligent.net</t>
  </si>
  <si>
    <t>Roadrunner Tracking#556456903</t>
  </si>
  <si>
    <t>CA0757041307T</t>
  </si>
  <si>
    <t>CA0754041303T</t>
  </si>
  <si>
    <t>PO-650754</t>
  </si>
  <si>
    <t>CA5892041407T</t>
  </si>
  <si>
    <t>4090-RT905892S PT1</t>
  </si>
  <si>
    <t>6845 South Decatur Blvd Suite 140 Las Vegas, NV 89118</t>
  </si>
  <si>
    <t>Rick Thompson - rick@cedgreentechsw.com - 702-730-2825</t>
  </si>
  <si>
    <t>CA5892041408T</t>
  </si>
  <si>
    <t>CA0060041206T</t>
  </si>
  <si>
    <t>2022-700060 PT2</t>
  </si>
  <si>
    <t>Luke Starn | Krannich Solar USA &lt;l.starn@usa.krannich-solar.com&gt;; 'Karina Garcia | Krannich Solar USA' &lt;k.garcia@usa.krannich-solar.com&gt;; John Aicher | Krannich Solar USA &lt;j.aicher@usa.krannich-solar.com&gt;</t>
  </si>
  <si>
    <t>CA0822040759T</t>
  </si>
  <si>
    <t>SHP2204-1188453</t>
  </si>
  <si>
    <t>CA2032040806T</t>
  </si>
  <si>
    <t>CA2041040816T</t>
  </si>
  <si>
    <t>CA5931041409T</t>
  </si>
  <si>
    <t>0148-RK905931S PT2</t>
  </si>
  <si>
    <t>701 Comanche Rd. NE Suite 1A Albuquerque, NM 87107</t>
  </si>
  <si>
    <t>CA0754041304T</t>
  </si>
  <si>
    <t>CA0752041302T</t>
  </si>
  <si>
    <t>CA4671040820T</t>
  </si>
  <si>
    <t>7539-624671</t>
  </si>
  <si>
    <t>CA4979041401T</t>
  </si>
  <si>
    <t>8756-MD994979S</t>
  </si>
  <si>
    <t>4535 E. Elwood St Suite #105 Phoenix, AZ 85040</t>
  </si>
  <si>
    <t>CA5004041402T</t>
  </si>
  <si>
    <t>(8756-SM995004S PT4</t>
  </si>
  <si>
    <t>CA5004041403T</t>
  </si>
  <si>
    <t>CA5004041404T</t>
  </si>
  <si>
    <t>CA5004041405T</t>
  </si>
  <si>
    <t>CA5004041406T</t>
  </si>
  <si>
    <t>CA1491041490T</t>
  </si>
  <si>
    <t>7700010821 (395W PT5)</t>
  </si>
  <si>
    <t>17100 Murphy Pkwy Tesla Energy - Dock 91 Lathrop, CA 95330</t>
  </si>
  <si>
    <t>Brian Naae &lt;bnaae@tesla.com&gt;;</t>
  </si>
  <si>
    <t>SHP2204-2177103</t>
  </si>
  <si>
    <t>CA9381041506T</t>
  </si>
  <si>
    <t>4090-RT905938S PT1</t>
  </si>
  <si>
    <t>Rick Thompson - 702-730-2825 - rick@cedgreentechsw.com</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</si>
  <si>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</si>
  <si>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</si>
  <si>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</si>
  <si>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</si>
  <si>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</si>
  <si>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</si>
  <si>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</si>
  <si>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</si>
  <si>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</si>
  <si>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</si>
  <si>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</si>
  <si>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</si>
  <si>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</si>
  <si>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</si>
  <si>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CA4779040745T</t>
  </si>
  <si>
    <t>SHP2204-2165808</t>
  </si>
  <si>
    <t>CA4779040746T</t>
  </si>
  <si>
    <t>SHP2204-2165936</t>
  </si>
  <si>
    <t>CA6941041520T</t>
  </si>
  <si>
    <t>1069-41</t>
  </si>
  <si>
    <t>2358 Cepheus Ct, Bakersfield, CA 93308</t>
  </si>
  <si>
    <t>Nadia Mohammadi - &lt;nadiam@brightplanetsolar.com&gt;</t>
  </si>
  <si>
    <t>CA6943041521T</t>
  </si>
  <si>
    <t>1069-43</t>
  </si>
  <si>
    <t>7706 Trade St, Ste A, San Diego, CA 92121</t>
  </si>
  <si>
    <t>CA6942041522T</t>
  </si>
  <si>
    <t>1069-42</t>
  </si>
  <si>
    <t>1941 S Vineyard Ave Building 7 Unit 6, Ontario CA 91761</t>
  </si>
  <si>
    <t>CA2022040409T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</si>
  <si>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</si>
  <si>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</si>
  <si>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</si>
  <si>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</si>
  <si>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</si>
  <si>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</si>
  <si>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</si>
  <si>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</si>
  <si>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</si>
  <si>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</si>
  <si>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</si>
  <si>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CA2041040817T</t>
  </si>
  <si>
    <t>CA6644041321T</t>
  </si>
  <si>
    <t>CA0092041410T</t>
  </si>
  <si>
    <t>3273-RK900092S</t>
  </si>
  <si>
    <t>500 Morris Oliver Way Ste 300 Katy, TX 77494</t>
  </si>
  <si>
    <t>Dalton D. Miller - dalton@cedgreentechhouston.com - Derek M. Nayden - derek@cedgreentech.com</t>
  </si>
  <si>
    <t>CA0093041412T</t>
  </si>
  <si>
    <t>3273-RK900093S</t>
  </si>
  <si>
    <t>CA4555041413T</t>
  </si>
  <si>
    <t>0239-HB904555S PT2</t>
  </si>
  <si>
    <t>4210 N I-35 Ste 201 San Antonio, TX 78218</t>
  </si>
  <si>
    <t>CA0093041411T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</si>
  <si>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</si>
  <si>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</si>
  <si>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</si>
  <si>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</si>
  <si>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</si>
  <si>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</si>
  <si>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</si>
  <si>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</si>
  <si>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</si>
  <si>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</si>
  <si>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</si>
  <si>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</si>
  <si>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</si>
  <si>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1244A Quarry Ln Pleasanton CA 94566</t>
  </si>
  <si>
    <t>gmoore@goinfinityenergy.com; Adam Bauer &lt;abauer@goinfinityenergy.com&gt;; tdonohue@goinfinityenergy.com; ptapia@goinfinityenergy.com</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</si>
  <si>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</si>
  <si>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</si>
  <si>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</si>
  <si>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</si>
  <si>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</si>
  <si>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</si>
  <si>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</si>
  <si>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</si>
  <si>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</si>
  <si>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</si>
  <si>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</si>
  <si>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</si>
  <si>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</si>
  <si>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</si>
  <si>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</si>
  <si>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</si>
  <si>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</si>
  <si>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</si>
  <si>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</si>
  <si>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</si>
  <si>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</si>
  <si>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</si>
  <si>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</si>
  <si>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</si>
  <si>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</si>
  <si>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</si>
  <si>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</si>
  <si>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</si>
  <si>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</si>
  <si>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</si>
  <si>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</si>
  <si>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</si>
  <si>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</si>
  <si>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</si>
  <si>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CA4166041324T</t>
  </si>
  <si>
    <t>7090 Troy Hill Dr. Ste 500 Elkridge, MD 21075</t>
  </si>
  <si>
    <t>Via portal - 011-06607-ITC26</t>
  </si>
  <si>
    <t>CA4166041326T</t>
  </si>
  <si>
    <t>CA4166041327T</t>
  </si>
  <si>
    <t>CA4167041337T</t>
  </si>
  <si>
    <t>CA4161041348T</t>
  </si>
  <si>
    <t>Via portal - 011-06571-21</t>
  </si>
  <si>
    <t>CA8014041414T</t>
  </si>
  <si>
    <t>1875-DN918014S PT1</t>
  </si>
  <si>
    <t>2475 West Fourth Avenue Denver, CO 80223</t>
  </si>
  <si>
    <t>CA1538040618T</t>
  </si>
  <si>
    <t>5040-JB981538S</t>
  </si>
  <si>
    <t>CED Greentech San Leandro</t>
  </si>
  <si>
    <t>1906 Republic Ave, San Leandro, CA 94577</t>
  </si>
  <si>
    <t>marios@cedgreentechbayarea.com</t>
  </si>
  <si>
    <t>Must deliver on dry wood floor No ribbed or reefer allowed no exceptions</t>
  </si>
  <si>
    <t>CA7082040831T</t>
  </si>
  <si>
    <t>5689-817082</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</si>
  <si>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</si>
  <si>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</si>
  <si>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</si>
  <si>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</si>
  <si>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</si>
  <si>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</si>
  <si>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</si>
  <si>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</si>
  <si>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3915B Caven Road Austin, TX 78744</t>
  </si>
  <si>
    <t>CA0209041422T</t>
  </si>
  <si>
    <t>CA1991041504T</t>
  </si>
  <si>
    <t>PO4199 PT1</t>
  </si>
  <si>
    <t>1240 Vo Tech Dr Suite C Weslaco TX 78599</t>
  </si>
  <si>
    <t>gmoore@goinfinityenergy.com; Adam Bauer &lt;abauer@goinfinityenergy.com&gt;; tdonohue@goinfinityenergy.com; j.benavides@goinfinityenergy.com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</si>
  <si>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</si>
  <si>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</si>
  <si>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</si>
  <si>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</si>
  <si>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</si>
  <si>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</si>
  <si>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</si>
  <si>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</si>
  <si>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</si>
  <si>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</si>
  <si>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</si>
  <si>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</si>
  <si>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</si>
  <si>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</si>
  <si>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</si>
  <si>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</si>
  <si>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P3851-RPA</t>
  </si>
  <si>
    <t>4782 Pottsville Pike Reading, PA 19605</t>
  </si>
  <si>
    <t>Kevin Fagan Kevin.fagan@trinitysolarsystems.com; Robert Peabody - rob.peabody@trinitysolarsystems.com; Thomas Devoy &lt;Thomas.Devoy@trinitysolarsystems.com&gt;</t>
  </si>
  <si>
    <t>CA3851041811T</t>
  </si>
  <si>
    <t>P3851-NJ</t>
  </si>
  <si>
    <t>2211 Allenwood Road Wall Township, NJ 07719</t>
  </si>
  <si>
    <t>Kevin Fagan Kevin.fagan@trinitysolarsystems.com; Robert Peabody - rob.peabody@trinitysolarsystems.com</t>
  </si>
  <si>
    <t>CA3782042021T</t>
  </si>
  <si>
    <t>8018-AD915378S PT2</t>
  </si>
  <si>
    <t>2216 51st Ave E Unit 111, Palmetto, FL</t>
  </si>
  <si>
    <t>Andrew Dombai - logistics8018@cedgreentechse.com</t>
  </si>
  <si>
    <t>CA4513031812T</t>
  </si>
  <si>
    <t>CA4513031813T</t>
  </si>
  <si>
    <t>CA4513031815T</t>
  </si>
  <si>
    <t>CA4173030813T</t>
  </si>
  <si>
    <t>CA4173030814T</t>
  </si>
  <si>
    <t>CA0758041309T</t>
  </si>
  <si>
    <t>CA0822040766T</t>
  </si>
  <si>
    <t>SHP2204-2176688</t>
  </si>
  <si>
    <t>CA0759041311T</t>
  </si>
  <si>
    <t>CA0822040762T</t>
  </si>
  <si>
    <t>SHP2204-2167278</t>
  </si>
  <si>
    <t>CA0822040763T</t>
  </si>
  <si>
    <t>SHP2204-2175865</t>
  </si>
  <si>
    <t>CA4166041328T</t>
  </si>
  <si>
    <t>CA4167041338T</t>
  </si>
  <si>
    <t>CA4161041352T</t>
  </si>
  <si>
    <t>2925 E Market Street, York, PA 17402</t>
  </si>
  <si>
    <t>CA3851041806T</t>
  </si>
  <si>
    <t>CA3851041812T</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</si>
  <si>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</si>
  <si>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</si>
  <si>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</si>
  <si>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</si>
  <si>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</si>
  <si>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</si>
  <si>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</si>
  <si>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</si>
  <si>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CA0822040764T</t>
  </si>
  <si>
    <t>SHP2204-2176125</t>
  </si>
  <si>
    <t>CA0822041315T</t>
  </si>
  <si>
    <t>SHP2204-2176896</t>
  </si>
  <si>
    <t>CA4166041331T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</si>
  <si>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</si>
  <si>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</si>
  <si>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</si>
  <si>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</si>
  <si>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</si>
  <si>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</si>
  <si>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CA3375040821T</t>
  </si>
  <si>
    <t>7539-573375</t>
  </si>
  <si>
    <t>CA4513031814T</t>
  </si>
  <si>
    <t>CA0761041511T</t>
  </si>
  <si>
    <t>8756-BB995076S PT1</t>
  </si>
  <si>
    <t>2910 S Hardy DR, UNIT 103, Phoenix, AZ 85040</t>
  </si>
  <si>
    <t>CA0761041512T</t>
  </si>
  <si>
    <t>CA0761041513T</t>
  </si>
  <si>
    <t>8756-KC995591S PT1</t>
  </si>
  <si>
    <t>CA9854041326T</t>
  </si>
  <si>
    <t>6552-SUN969854S</t>
  </si>
  <si>
    <t>3940 Seaport Blvd Ste 100 West Sacramento, CA 95691</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</si>
  <si>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</si>
  <si>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</si>
  <si>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</si>
  <si>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</si>
  <si>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</si>
  <si>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</si>
  <si>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CA3092041529T</t>
  </si>
  <si>
    <t>Motive Energy Telecommunications</t>
  </si>
  <si>
    <t>14439 S. Avalon Blvd, Gardena, CA 90248</t>
  </si>
  <si>
    <t>WMartinez@motiveis.com</t>
  </si>
  <si>
    <t>Q.PEAK DUO L G8 420</t>
  </si>
  <si>
    <t>EWX</t>
  </si>
  <si>
    <t>CA4174041340T</t>
  </si>
  <si>
    <t>10299 6th Street Rancho Cucamonga, CA 91730</t>
  </si>
  <si>
    <t>CA4174041341T</t>
  </si>
  <si>
    <t>CA4174041342T</t>
  </si>
  <si>
    <t>CA4174041343T</t>
  </si>
  <si>
    <t>CA4044041201T</t>
  </si>
  <si>
    <t>OKNA Window</t>
  </si>
  <si>
    <t>400 Crossings Drive, Bristol, PA 19007</t>
  </si>
  <si>
    <t>Truck with lift gate and pallet jack - Repackage pallet - 25 pieces - ABF Pro#161021538</t>
  </si>
  <si>
    <t>CA4166041329T</t>
  </si>
  <si>
    <t>CA4166041330T</t>
  </si>
  <si>
    <t>CA4167041332T</t>
  </si>
  <si>
    <t>CA4161041354T</t>
  </si>
  <si>
    <t>CA4162041357T</t>
  </si>
  <si>
    <t>CA4162041358T</t>
  </si>
  <si>
    <t>CA4162041359T</t>
  </si>
  <si>
    <t>CA4162041360T</t>
  </si>
  <si>
    <t>CA0822040767T</t>
  </si>
  <si>
    <t>SHP2204-2544405</t>
  </si>
  <si>
    <t>CA0822040768T</t>
  </si>
  <si>
    <t>SHP2204-2544590</t>
  </si>
  <si>
    <t>CA0822040769T</t>
  </si>
  <si>
    <t>SHP2204-2544728</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</si>
  <si>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</si>
  <si>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</si>
  <si>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</si>
  <si>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</si>
  <si>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</si>
  <si>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</si>
  <si>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</si>
  <si>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CA4792042014T</t>
  </si>
  <si>
    <t>113479 PT2</t>
  </si>
  <si>
    <t>CA3513042019T</t>
  </si>
  <si>
    <t>0120-WG903351S PT3</t>
  </si>
  <si>
    <t>102 Karner Rd., Albany, NY 12205</t>
  </si>
  <si>
    <t>CA3513042020T</t>
  </si>
  <si>
    <t>CA4792042013T</t>
  </si>
  <si>
    <t>CA0761041514T</t>
  </si>
  <si>
    <t>CA0761041515T</t>
  </si>
  <si>
    <t>CA0761041516T</t>
  </si>
  <si>
    <t>CA0761041517T</t>
  </si>
  <si>
    <t>CA9853041329T</t>
  </si>
  <si>
    <t>6552-SUN969853S PT2</t>
  </si>
  <si>
    <t>CA9853041330T</t>
  </si>
  <si>
    <t>CA0823040728T</t>
  </si>
  <si>
    <t>SHP2204-2680907</t>
  </si>
  <si>
    <t>CA0823040729T</t>
  </si>
  <si>
    <t>SHP2204-2681225</t>
  </si>
  <si>
    <t>CA6951042036T</t>
  </si>
  <si>
    <t>1069-51</t>
  </si>
  <si>
    <t>1941 S. Vineyard Ave Building 7, Unit 6, Ontario, CA 91761</t>
  </si>
  <si>
    <t>CA4174041344T</t>
  </si>
  <si>
    <t>CA4174041345T</t>
  </si>
  <si>
    <t>CA4174041346T</t>
  </si>
  <si>
    <t>CA7903041526T</t>
  </si>
  <si>
    <t>3801 Ocean Ranch Blvd Suite 103, Oceanside, CA 92056</t>
  </si>
  <si>
    <t>CA6952041817T</t>
  </si>
  <si>
    <t>1069-52</t>
  </si>
  <si>
    <t>7706 Trade St, Ste A San Diego, CA 92121</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</si>
  <si>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</si>
  <si>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</si>
  <si>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</si>
  <si>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</si>
  <si>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</si>
  <si>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</si>
  <si>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</si>
  <si>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CA4167041335T</t>
  </si>
  <si>
    <t>CA4167041336T</t>
  </si>
  <si>
    <t>CA4161041349T</t>
  </si>
  <si>
    <t>CA3851041815T</t>
  </si>
  <si>
    <t>CA4061041419T</t>
  </si>
  <si>
    <t>1987-OV904061S PT2</t>
  </si>
  <si>
    <t>1480 Common Drive Suite D El Paso, TX 79936</t>
  </si>
  <si>
    <t>CA4061041420T</t>
  </si>
  <si>
    <t>CA6041041518T</t>
  </si>
  <si>
    <t>0239-HB906041S</t>
  </si>
  <si>
    <t>4210 N I-35 Ste 201, San Antonio, 78218</t>
  </si>
  <si>
    <t>CA6041041519T</t>
  </si>
  <si>
    <t>CA3012041801T</t>
  </si>
  <si>
    <t>3584-PAUL-903301S PT2</t>
  </si>
  <si>
    <t>CED Greentech Kansas City / CED ST.Louis</t>
  </si>
  <si>
    <t>1846 N Topping Ave, Kansas City, MO 64120</t>
  </si>
  <si>
    <t>816.602.0829</t>
  </si>
  <si>
    <t>CA3012041802T</t>
  </si>
  <si>
    <t>45 Osage Ave Kansas City, KS. 66105</t>
  </si>
  <si>
    <t>CA0057042006T</t>
  </si>
  <si>
    <t>MSPO980057-A</t>
  </si>
  <si>
    <t>Todd Koscelnik - tkoscelnik@momentumsolar.com - 214-682-1079 - Anthony Bell</t>
  </si>
  <si>
    <t>CA0060042008T</t>
  </si>
  <si>
    <t>MSPO980060</t>
  </si>
  <si>
    <t>CA1972041530T</t>
  </si>
  <si>
    <t>PO4197 PT2</t>
  </si>
  <si>
    <t>2363 Merritt Drive, Suite 200 Garland TX, 75041</t>
  </si>
  <si>
    <t>mspringer@goinfinityenergy.com - Adam Bauer &lt;abauer@goinfinityenergy.com&gt;</t>
  </si>
  <si>
    <t>CA6156041415T</t>
  </si>
  <si>
    <t>0237-KI906156S PT2</t>
  </si>
  <si>
    <t>1025 Avenue G St. Arlington, TX 76011</t>
  </si>
  <si>
    <t>CA3295042016T</t>
  </si>
  <si>
    <t>PO-33295</t>
  </si>
  <si>
    <t>2099 Burroughs Ave, San Leandro, CA 94577</t>
  </si>
  <si>
    <t>Angel Morales Fuentes - angel.morales@baywa-re.com - 209-617-4067</t>
  </si>
  <si>
    <t>CA4779040749T</t>
  </si>
  <si>
    <t>SHP2204-3237674</t>
  </si>
  <si>
    <t>CA4170041367T</t>
  </si>
  <si>
    <t>CA4170041379T</t>
  </si>
  <si>
    <t>CA4170041380T</t>
  </si>
  <si>
    <t>CA4170041381T</t>
  </si>
  <si>
    <t>Repackage Pallet - 2 pieces</t>
  </si>
  <si>
    <t>CA4170041368T</t>
  </si>
  <si>
    <t>CA2752041818T</t>
  </si>
  <si>
    <t>PO-32752</t>
  </si>
  <si>
    <t>21026 Nordhoff StreetSte A Chatsworth CA 91304</t>
  </si>
  <si>
    <t>Dan Watson (818) 383-8480</t>
  </si>
  <si>
    <t>CA2752041819T</t>
  </si>
  <si>
    <t>CA6953042017T</t>
  </si>
  <si>
    <t>1069-53</t>
  </si>
  <si>
    <t>1941 S Vineyard Ave Building 7 Unit 6, Ontario, CA 91761</t>
  </si>
  <si>
    <t>CA4174041347T</t>
  </si>
  <si>
    <t>CA4167041339T</t>
  </si>
  <si>
    <t>CA4167041333T</t>
  </si>
  <si>
    <t>CA4167041334T</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</si>
  <si>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</si>
  <si>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</si>
  <si>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</si>
  <si>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</si>
  <si>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</si>
  <si>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</si>
  <si>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</si>
  <si>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</si>
  <si>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CA4161041350T</t>
  </si>
  <si>
    <t>CA4161041351T</t>
  </si>
  <si>
    <t>CA4792042010T</t>
  </si>
  <si>
    <t>CA4792042011T</t>
  </si>
  <si>
    <t>CA4792042012T</t>
  </si>
  <si>
    <t>CA3782042025T</t>
  </si>
  <si>
    <t>CA3782042026T</t>
  </si>
  <si>
    <t>CA3782042027T</t>
  </si>
  <si>
    <t>CA3782042028T</t>
  </si>
  <si>
    <t>CA3782042029T</t>
  </si>
  <si>
    <t>CA4551042018T</t>
  </si>
  <si>
    <t>1154-JR-900455S PT1</t>
  </si>
  <si>
    <t>5835 Green Pointe Drive S Suite B, Groveport, OH 43125</t>
  </si>
  <si>
    <t>Conor T. Kays - ckays@cedgreentechny.com - 585-486-4900</t>
  </si>
  <si>
    <t>CA3012041803T</t>
  </si>
  <si>
    <t>CA2751041901T</t>
  </si>
  <si>
    <t>Baywa r.e. Solar Systems LLC</t>
  </si>
  <si>
    <t>2015 Silver Bell Road Eagan MN 55122</t>
  </si>
  <si>
    <t>Seth Tjaden &lt;seth.tjaden@baywa-re.com&gt;</t>
  </si>
  <si>
    <t>CA7903041528T</t>
  </si>
  <si>
    <t>need revised CR</t>
  </si>
  <si>
    <t>CA0823040730T</t>
  </si>
  <si>
    <t>SHP2204-3280576</t>
  </si>
  <si>
    <t>CA7784042201T</t>
  </si>
  <si>
    <t>PO2778 PT4</t>
  </si>
  <si>
    <t>3855 Atherton Road, Rocklin CA 95765</t>
  </si>
  <si>
    <t>George Moore &lt;gmoore@goinfinityenergy.com&gt; - Teresa Donohue &lt;tdonohue@goinfinityenergy.com&gt; - jmason@goinfinityenergy.com</t>
  </si>
  <si>
    <t>CA7823042204T</t>
  </si>
  <si>
    <t>PO2782 PT3</t>
  </si>
  <si>
    <t>5096 N Blythe Ave, Fresno CA 93722</t>
  </si>
  <si>
    <t>tdonohue@goinfinityenergy.com - kowen@goinfinityenergy.com - Adam Bauer &lt;abauer@goinfinityenergy.com&gt;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</si>
  <si>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</si>
  <si>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</si>
  <si>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</si>
  <si>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</si>
  <si>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</si>
  <si>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</si>
  <si>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</si>
  <si>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</si>
  <si>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</si>
  <si>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</si>
  <si>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</si>
  <si>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</si>
  <si>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</si>
  <si>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</si>
  <si>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</si>
  <si>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CA8322427130T</t>
  </si>
  <si>
    <t>12083 PT2.2 Mesa</t>
  </si>
  <si>
    <t>Michelle Phelps - Shiann Nutt - mphelps@titansolarpower.com - snutt@titansolarpower.com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</si>
  <si>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</si>
  <si>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</si>
  <si>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</si>
  <si>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</si>
  <si>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</si>
  <si>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</si>
  <si>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</si>
  <si>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</si>
  <si>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</si>
  <si>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</si>
  <si>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</si>
  <si>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</si>
  <si>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</si>
  <si>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CA7804042202T</t>
  </si>
  <si>
    <t>PO2780 PT4</t>
  </si>
  <si>
    <t>1810 Iowa Ave, Riveriside CA 92507</t>
  </si>
  <si>
    <t>Adam Bauer &lt;abauer@goinfinityenergy.com&gt; - George Moore &lt;gmoore@goinfinityenergy.com&gt; - Teresa Donohue &lt;tdonohue@goinfinityenergy.com&gt; - evelazquez@goinfinityenergy.com</t>
  </si>
  <si>
    <t>CA7795042003T</t>
  </si>
  <si>
    <t>PO2779 PT5</t>
  </si>
  <si>
    <t>CA2022042708T</t>
  </si>
  <si>
    <t>7700014779 PT10</t>
  </si>
  <si>
    <t>Via Portal - Brian Naae &lt;bnaae@tesla.com&gt;;</t>
  </si>
  <si>
    <t>SHP2204-3281252</t>
  </si>
  <si>
    <t>CA2022042709T</t>
  </si>
  <si>
    <t>SHP2204-3281351</t>
  </si>
  <si>
    <t>CA4792042015T</t>
  </si>
  <si>
    <t>2925 E Market Street</t>
  </si>
  <si>
    <t>York</t>
  </si>
  <si>
    <t>CA6945042111TX</t>
  </si>
  <si>
    <t>1069-45</t>
  </si>
  <si>
    <t>CA4170041369T</t>
  </si>
  <si>
    <t>10299 6th Street</t>
  </si>
  <si>
    <t>Rancho Cucamonga</t>
  </si>
  <si>
    <t>Repackage Pallet - 22 pieces - Ship with CA4170041371T &amp; CA4170041372T</t>
  </si>
  <si>
    <t>CA4170041371T</t>
  </si>
  <si>
    <t>Ship with CA4170041369T &amp; CA4170041372T</t>
  </si>
  <si>
    <t>CA8322427129T</t>
  </si>
  <si>
    <t>12083 PT2.2 Vegas</t>
  </si>
  <si>
    <t>3570 W Post Rd</t>
  </si>
  <si>
    <t>CA6156041418T</t>
  </si>
  <si>
    <t>912 113th St.</t>
  </si>
  <si>
    <t>CA8958042009T</t>
  </si>
  <si>
    <t>P103408958</t>
  </si>
  <si>
    <t>599 Sandhill Ln. Unit 500 Grand</t>
  </si>
  <si>
    <t>Grand Junction</t>
  </si>
  <si>
    <t>Valerie Smith - Valerie.Smith@Rexelusa.com - 720-417-710</t>
  </si>
  <si>
    <t>CA8980042010T</t>
  </si>
  <si>
    <t>P103408980</t>
  </si>
  <si>
    <t>11175 E 55th Ave, Suite 100</t>
  </si>
  <si>
    <t>Denver</t>
  </si>
  <si>
    <t>CA9960042009T</t>
  </si>
  <si>
    <t>P103439960</t>
  </si>
  <si>
    <t>6110 Trade Center Drive Suite 101B</t>
  </si>
  <si>
    <t>Steward, Leon - Leon.Steward@Rexelusa.com | Husbands, Lincoln - Lincoln.Husbands@RexelUSA.com</t>
  </si>
  <si>
    <t>CA0673042030T</t>
  </si>
  <si>
    <t>4441-MD900673S</t>
  </si>
  <si>
    <t>CED Greentech Rio Grande Valley</t>
  </si>
  <si>
    <t>5201 George Mcvay Drive Suite A</t>
  </si>
  <si>
    <t>McAllen</t>
  </si>
  <si>
    <t>Daniel A Vela - dvela@cedgreentechrgv.com</t>
  </si>
  <si>
    <t>CA0673042031T</t>
  </si>
  <si>
    <t>CA0673042032T</t>
  </si>
  <si>
    <t>CA0673042033T</t>
  </si>
  <si>
    <t>CA0673042034T</t>
  </si>
  <si>
    <t>CA0673042035T</t>
  </si>
  <si>
    <t>CA0044042806T</t>
  </si>
  <si>
    <t>4391-MD900004S PT4</t>
  </si>
  <si>
    <t>603 CR 7150 Ste 2</t>
  </si>
  <si>
    <t>Lubbuck</t>
  </si>
  <si>
    <t>Mark W Dowdle - Jonah Sell - mark@cedgreentechsw.com - jonah@cedgreentechsw.com</t>
  </si>
  <si>
    <t>CA4170041372T</t>
  </si>
  <si>
    <t>Repackage pallet - 6 pcs - ship with CA4170041369T &amp; CA4170041371T</t>
  </si>
  <si>
    <t>CA4514041374T</t>
  </si>
  <si>
    <t>CA2022042710T</t>
  </si>
  <si>
    <t>CA2022042711T</t>
  </si>
  <si>
    <t>SHP2204-3411018</t>
  </si>
  <si>
    <t>CA7088040833T</t>
  </si>
  <si>
    <t>5689-817088</t>
  </si>
  <si>
    <t>Irving</t>
  </si>
  <si>
    <t>CA9141042810T</t>
  </si>
  <si>
    <t>7539-059141</t>
  </si>
  <si>
    <t>5770 W Erie St</t>
  </si>
  <si>
    <t>Chandler</t>
  </si>
  <si>
    <t>Michael Fox - MFox@wescodist.com</t>
  </si>
  <si>
    <t>CA6946042514T</t>
  </si>
  <si>
    <t>1069-46</t>
  </si>
  <si>
    <t>2400 Davey Rd</t>
  </si>
  <si>
    <t>CA4662040822T</t>
  </si>
  <si>
    <t>7539-624662</t>
  </si>
  <si>
    <t>3425 E Van Buren St, Suite 140</t>
  </si>
  <si>
    <t>Q.PEAK DUO BLK ML-G10BC+</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</si>
  <si>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</si>
  <si>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</si>
  <si>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</si>
  <si>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</si>
  <si>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</si>
  <si>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</si>
  <si>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</si>
  <si>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CA2022042713TX</t>
  </si>
  <si>
    <t>CA2022042714T</t>
  </si>
  <si>
    <t>CA2022042715T</t>
  </si>
  <si>
    <t>CA4166041325T</t>
  </si>
  <si>
    <t>7090 Troy Hill Dr. Ste 500</t>
  </si>
  <si>
    <t>CA6944042515T</t>
  </si>
  <si>
    <t>1069-44</t>
  </si>
  <si>
    <t>5 A St Auburn, MA 01501</t>
  </si>
  <si>
    <t>CA4031427131T</t>
  </si>
  <si>
    <t>9106-CM929403S PT1</t>
  </si>
  <si>
    <t>Conner Q. McFadden - cmcfadden@cedgreentechmd.com - 301-509-9366</t>
  </si>
  <si>
    <t>CA0058050208T</t>
  </si>
  <si>
    <t>2022-700058</t>
  </si>
  <si>
    <t>3801 Oceanside Ranch Blvd, Suite 103</t>
  </si>
  <si>
    <t>k.garcia@usa.krannich-solar.com</t>
  </si>
  <si>
    <t>CA5310042602T</t>
  </si>
  <si>
    <t>A1755310</t>
  </si>
  <si>
    <t>IMS Solar CO.</t>
  </si>
  <si>
    <t>12606 Highland Dr</t>
  </si>
  <si>
    <t>Apple Valley</t>
  </si>
  <si>
    <t>CA2022042716TX</t>
  </si>
  <si>
    <t>CA2022042718T</t>
  </si>
  <si>
    <t>CA2022042719T</t>
  </si>
  <si>
    <t>CA8331042914T</t>
  </si>
  <si>
    <t>12083 PT3.1 Ontario</t>
  </si>
  <si>
    <t>3325 Shelby St</t>
  </si>
  <si>
    <t>CA7814050204T</t>
  </si>
  <si>
    <t>PO2781 PT4</t>
  </si>
  <si>
    <t>2241 Orpheus Ct</t>
  </si>
  <si>
    <t>George Moore, Teresa Donohue</t>
  </si>
  <si>
    <t>gmoore@goinfinityenergy.com, tdonohue@goinfinityenergy.com, andreyruiz@goinfinityenergy.com</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</si>
  <si>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</si>
  <si>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</si>
  <si>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</si>
  <si>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</si>
  <si>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</si>
  <si>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</si>
  <si>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</si>
  <si>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CA6156041416T</t>
  </si>
  <si>
    <t>CA6156041417T</t>
  </si>
  <si>
    <t>CA0136042513T</t>
  </si>
  <si>
    <t>4422-SB900136S</t>
  </si>
  <si>
    <t>33 Spring Hill Road</t>
  </si>
  <si>
    <t>CA6641427141T</t>
  </si>
  <si>
    <t>7133-JIM982664S PT1</t>
  </si>
  <si>
    <t>9190 Activity Road</t>
  </si>
  <si>
    <t>CA6641427142T</t>
  </si>
  <si>
    <t>CA4622427143T</t>
  </si>
  <si>
    <t>CA4622427144T</t>
  </si>
  <si>
    <t>7133-JIM982462S PT2</t>
  </si>
  <si>
    <t>CA4622427145T</t>
  </si>
  <si>
    <t>CA0163042809T</t>
  </si>
  <si>
    <t>PO-003016 PT3 Simi Valley</t>
  </si>
  <si>
    <t>2290 Agate CT Unit A-B</t>
  </si>
  <si>
    <t>Simi Valley</t>
  </si>
  <si>
    <t>CA8331042912T</t>
  </si>
  <si>
    <t>12083 PT3.1 Mesa</t>
  </si>
  <si>
    <t>525 W Baseline Rd</t>
  </si>
  <si>
    <t>CA1715050301T</t>
  </si>
  <si>
    <t>1171 PT5</t>
  </si>
  <si>
    <t>580 Chaney St</t>
  </si>
  <si>
    <t>Lake Elsinore</t>
  </si>
  <si>
    <t>Christian Rodriguez &lt;crodriguez@ozopsystems.com&gt;</t>
  </si>
  <si>
    <t>CA1533042702T</t>
  </si>
  <si>
    <t>0311-SA912153S PT3</t>
  </si>
  <si>
    <t>115 Kentucky Street</t>
  </si>
  <si>
    <t>CA1533042703T</t>
  </si>
  <si>
    <t>CA1533042704T</t>
  </si>
  <si>
    <t>CA1533042705T</t>
  </si>
  <si>
    <t>CA2022042720T</t>
  </si>
  <si>
    <t>CA2022042721TX</t>
  </si>
  <si>
    <t>CA2022042722T</t>
  </si>
  <si>
    <t>CA7805050205T</t>
  </si>
  <si>
    <t>PO2780 PT5</t>
  </si>
  <si>
    <t>1810 Iowa Ave</t>
  </si>
  <si>
    <t>Riverside</t>
  </si>
  <si>
    <t>gmoore@goinfinityenergy.com, tdonohue@goinfinityenergy.com, evelazquez@goinfinityenergy.com</t>
  </si>
  <si>
    <t>CA0058050209T</t>
  </si>
  <si>
    <t>2807 E El Presidio St</t>
  </si>
  <si>
    <t>CA6091050202T</t>
  </si>
  <si>
    <t>0237-KI906609S PT1</t>
  </si>
  <si>
    <t>CA1021050203T</t>
  </si>
  <si>
    <t>3273-RK900102S PT1</t>
  </si>
  <si>
    <t>500 Morris Oliver Way Ste 300</t>
  </si>
  <si>
    <t>Dalton D. Miller - Derek M. Nayden - dalton@cedgreentechhouston.com - derek@cedgreentech.com</t>
  </si>
  <si>
    <t>CA0833042901T</t>
  </si>
  <si>
    <t>12083 PT3 Illinois</t>
  </si>
  <si>
    <t>2108 McDonough St</t>
  </si>
  <si>
    <t>Joliet</t>
  </si>
  <si>
    <t>CA8331042906T</t>
  </si>
  <si>
    <t>12083 PT3.1 Dallas</t>
  </si>
  <si>
    <t>CA8331042910T</t>
  </si>
  <si>
    <t>12083 PT3.1 Houston</t>
  </si>
  <si>
    <t>12511 Taylor Rd</t>
  </si>
  <si>
    <t>CA8331042915T</t>
  </si>
  <si>
    <t>12083 PT3.1 San Antonio</t>
  </si>
  <si>
    <t>4223 Dividend Rd</t>
  </si>
  <si>
    <t>San Antonio</t>
  </si>
  <si>
    <t>CA7685042518T</t>
  </si>
  <si>
    <t>10605 SW Allen Blvd</t>
  </si>
  <si>
    <t>CA8331042904T</t>
  </si>
  <si>
    <t>12083 PT3.1 Albuquerque</t>
  </si>
  <si>
    <t>900 Lamberton Place, Suite B</t>
  </si>
  <si>
    <t>Albuquerque</t>
  </si>
  <si>
    <t>NM</t>
  </si>
  <si>
    <t>CA8331042908T</t>
  </si>
  <si>
    <t>12083 PT3.1 Denver</t>
  </si>
  <si>
    <t>5001 Oakland St</t>
  </si>
  <si>
    <t>CA2022042717T</t>
  </si>
  <si>
    <t>CA7475042701T</t>
  </si>
  <si>
    <t>1521-BL967475S</t>
  </si>
  <si>
    <t>2861 East La Palma</t>
  </si>
  <si>
    <t>CA7033427137T</t>
  </si>
  <si>
    <t>7953-NR904703S PT3</t>
  </si>
  <si>
    <t>3490 Regional Pkwy</t>
  </si>
  <si>
    <t>Santa Rosa</t>
  </si>
  <si>
    <t>CA5382427140T</t>
  </si>
  <si>
    <t>5040-JB981538S PT2</t>
  </si>
  <si>
    <t>1906 Republic Ave</t>
  </si>
  <si>
    <t>Wood Panel Flooring - No Ribbed Flooring</t>
  </si>
  <si>
    <t>CA8331042916T</t>
  </si>
  <si>
    <t>12083 PT3.1 Stockton</t>
  </si>
  <si>
    <t>1815 Industrial Dr, Suite 200</t>
  </si>
  <si>
    <t>CA8331042919T</t>
  </si>
  <si>
    <t>12083 PT3.1 Vegas</t>
  </si>
  <si>
    <t>CA8331042921T</t>
  </si>
  <si>
    <t>12083 PT3.1 Yuma</t>
  </si>
  <si>
    <t>4450 E. County 12th St</t>
  </si>
  <si>
    <t>Yuma</t>
  </si>
  <si>
    <t>CA7785050207T</t>
  </si>
  <si>
    <t>PO2778 PT5</t>
  </si>
  <si>
    <t>3855 Atherton Road</t>
  </si>
  <si>
    <t>Rocklin</t>
  </si>
  <si>
    <t>gmoore@goinfinityenergy.com, tdonohue@goinfinityenergy.com, jmason@goinfinityenergy.com</t>
  </si>
  <si>
    <t>CA7824050206T</t>
  </si>
  <si>
    <t>PO2782 PT4</t>
  </si>
  <si>
    <t>gmoore@goinfinityenergy.com, tdonohue@goinfinityenergy.com, kowen@goinfinityenergy.com</t>
  </si>
  <si>
    <t>CA1492427136T</t>
  </si>
  <si>
    <t>265 Via Del Monte</t>
  </si>
  <si>
    <t>CA2022042723T</t>
  </si>
  <si>
    <t>SHP2204-3619432</t>
  </si>
  <si>
    <t>CA2022042724TX</t>
  </si>
  <si>
    <t>SHP2204-3619516</t>
  </si>
  <si>
    <t>CA2022042725T</t>
  </si>
  <si>
    <t>SHP2204-3619566</t>
  </si>
  <si>
    <t>CA8552427145T</t>
  </si>
  <si>
    <t>6435-JH987855S PT2</t>
  </si>
  <si>
    <t>1601 Iowa Ave</t>
  </si>
  <si>
    <t>Joel D. Hurst</t>
  </si>
  <si>
    <t>joel@cedgreentechrs.com</t>
  </si>
  <si>
    <t>CA8552427146T</t>
  </si>
  <si>
    <t>CA1303427154T</t>
  </si>
  <si>
    <t>1024-WB941130S PT3</t>
  </si>
  <si>
    <t>CA0161042601T</t>
  </si>
  <si>
    <t>4450 E. Adamo Drive, Suite 505</t>
  </si>
  <si>
    <t>CA8331042905T</t>
  </si>
  <si>
    <t>12083 PT3.1 Atlanta</t>
  </si>
  <si>
    <t>CA0675042706T</t>
  </si>
  <si>
    <t>0589-MH900675S</t>
  </si>
  <si>
    <t>CED Greentech Bellingham</t>
  </si>
  <si>
    <t>1750 Moore St</t>
  </si>
  <si>
    <t>Bellingham</t>
  </si>
  <si>
    <t>WA</t>
  </si>
  <si>
    <t>CA5166042707T</t>
  </si>
  <si>
    <t>0756-SJ905166S</t>
  </si>
  <si>
    <t>55 N. Truckee Ave STE 100</t>
  </si>
  <si>
    <t>Meridan</t>
  </si>
  <si>
    <t>CA4145427132T</t>
  </si>
  <si>
    <t>8064-ZH904145S</t>
  </si>
  <si>
    <t>22436 72nd Ave S</t>
  </si>
  <si>
    <t>Kent</t>
  </si>
  <si>
    <t>CA4145427133T</t>
  </si>
  <si>
    <t>8064-ZH904146S</t>
  </si>
  <si>
    <t>CA7725042922T</t>
  </si>
  <si>
    <t>1875-JD917725S</t>
  </si>
  <si>
    <t>2475 West Fourth</t>
  </si>
  <si>
    <t>Derek</t>
  </si>
  <si>
    <t>derek@cedgreentech.com</t>
  </si>
  <si>
    <t>CA5937042923T</t>
  </si>
  <si>
    <t>4090-RT905937S PT3</t>
  </si>
  <si>
    <t>6845 South Decatur Blvd, Suite 140</t>
  </si>
  <si>
    <t>CA0163042807T</t>
  </si>
  <si>
    <t>PO-003016 PT3 Iriving</t>
  </si>
  <si>
    <t>1001 N Union Bower Rd, Suite 120</t>
  </si>
  <si>
    <t>CA0163042808T</t>
  </si>
  <si>
    <t>PO-003016 PT3 Austin</t>
  </si>
  <si>
    <t>3913 Todd Lane, Unit 201</t>
  </si>
  <si>
    <t>CA0061042811T</t>
  </si>
  <si>
    <t>MSPO980061-A</t>
  </si>
  <si>
    <t>9007 Tuscany Way Suite 100A</t>
  </si>
  <si>
    <t>CA0062042812T</t>
  </si>
  <si>
    <t>MSPO980062-A</t>
  </si>
  <si>
    <t>CA0014042935T</t>
  </si>
  <si>
    <t>0236-SNST920014S</t>
  </si>
  <si>
    <t>CED Greentech Texas</t>
  </si>
  <si>
    <t>CA8552427147T</t>
  </si>
  <si>
    <t>CA7251427148T</t>
  </si>
  <si>
    <t>6435-JH987725S PT1</t>
  </si>
  <si>
    <t>CA4295041523T</t>
  </si>
  <si>
    <t>9185-BPM904295S</t>
  </si>
  <si>
    <t>91-314 Komohana Street</t>
  </si>
  <si>
    <t>Kapolei</t>
  </si>
  <si>
    <t>HI</t>
  </si>
  <si>
    <t>Benjamin P Mccormick &lt;bmccormick@cedgreentechhi.com&gt;</t>
  </si>
  <si>
    <t>Customer is to pay the $58/day storage (4) - $28 detention</t>
  </si>
  <si>
    <t>CA4294041524T</t>
  </si>
  <si>
    <t>9185-BPM904294S</t>
  </si>
  <si>
    <t>CA4291041525T</t>
  </si>
  <si>
    <t>9185-BPM904291S</t>
  </si>
  <si>
    <t>94-480 Akoki St Unit #1</t>
  </si>
  <si>
    <t>Waipahu</t>
  </si>
  <si>
    <t>CA8331042922T</t>
  </si>
  <si>
    <t>2nd week</t>
  </si>
  <si>
    <t>CA0833042903T</t>
  </si>
  <si>
    <t>12083 PT3 Reno</t>
  </si>
  <si>
    <t>96 Glen Carren Cir</t>
  </si>
  <si>
    <t>CA9855042925T</t>
  </si>
  <si>
    <t>6552-SUN969855S PT1</t>
  </si>
  <si>
    <t>CA2022042726T</t>
  </si>
  <si>
    <t>CA2022042727T</t>
  </si>
  <si>
    <t>CA2022042728T</t>
  </si>
  <si>
    <t>CA2022042729T</t>
  </si>
  <si>
    <t>CA2022427088T</t>
  </si>
  <si>
    <t>CA2022427089T</t>
  </si>
  <si>
    <t>CA2022427090T</t>
  </si>
  <si>
    <t>CA4145427134T</t>
  </si>
  <si>
    <t>8064-ZH904144S</t>
  </si>
  <si>
    <t>CA4145427135T</t>
  </si>
  <si>
    <t>8064-ZH904143S</t>
  </si>
  <si>
    <t>CA8369427151T</t>
  </si>
  <si>
    <t>5971-SH908369S</t>
  </si>
  <si>
    <t>CA1006427152T</t>
  </si>
  <si>
    <t>5951-SJ901006S</t>
  </si>
  <si>
    <t>190 Southside Way Suites 1-3</t>
  </si>
  <si>
    <t>Chubbuck</t>
  </si>
  <si>
    <t>CA3301042931T</t>
  </si>
  <si>
    <t>CA9363042801T</t>
  </si>
  <si>
    <t>4090-RT905936S PT3</t>
  </si>
  <si>
    <t>CA9363042802T</t>
  </si>
  <si>
    <t>CA8331042913T</t>
  </si>
  <si>
    <t>CA7251427149T</t>
  </si>
  <si>
    <t>CA7251427150T</t>
  </si>
  <si>
    <t>CA8331042923T</t>
  </si>
  <si>
    <t>CA2022042730T</t>
  </si>
  <si>
    <t>CA2022042731T</t>
  </si>
  <si>
    <t>CA2022427091T</t>
  </si>
  <si>
    <t>CA2022427092T</t>
  </si>
  <si>
    <t>CA2022427093T</t>
  </si>
  <si>
    <t>CA2022042732T</t>
  </si>
  <si>
    <t>CA2022042733T</t>
  </si>
  <si>
    <t>CA3301042930T</t>
  </si>
  <si>
    <t>CA3485050408T</t>
  </si>
  <si>
    <t>1987-SS903485S PT4</t>
  </si>
  <si>
    <t>1480 Common Drive, Suite D</t>
  </si>
  <si>
    <t>Skyler Salazar, Sergio Mendoza</t>
  </si>
  <si>
    <t>602.541.2754, O: 915.317.1770 D: 915.317.1719</t>
  </si>
  <si>
    <t>skyler@cedgreentechsw.com, sergio@cedgreentechsw.com</t>
  </si>
  <si>
    <t>CA8331042924T</t>
  </si>
  <si>
    <t>CA8331042917T</t>
  </si>
  <si>
    <t>12083 PT3.1 Tucson</t>
  </si>
  <si>
    <t>3828 S. Evans Blvd</t>
  </si>
  <si>
    <t>CA4694042927T</t>
  </si>
  <si>
    <t>7539-624694</t>
  </si>
  <si>
    <t>6:00 AM - 8:00 AM</t>
  </si>
  <si>
    <t>CADP220509_2</t>
  </si>
  <si>
    <t>8756-MD997755S PT1</t>
  </si>
  <si>
    <t>CA7755050901T</t>
  </si>
  <si>
    <t>Must deliver before 5/16</t>
  </si>
  <si>
    <t>CADP220509_3</t>
  </si>
  <si>
    <t>CA7755050902T</t>
  </si>
  <si>
    <t>CADP220509_4</t>
  </si>
  <si>
    <t>CA7755050903T</t>
  </si>
  <si>
    <t>CADP220509_5</t>
  </si>
  <si>
    <t>CA7755050904T</t>
  </si>
  <si>
    <t>CA2022427094T</t>
  </si>
  <si>
    <t>CA2022427095T</t>
  </si>
  <si>
    <t>CA2022427096T</t>
  </si>
  <si>
    <t>CA2022427097T</t>
  </si>
  <si>
    <t>CA2022042734T</t>
  </si>
  <si>
    <t>CA2022042735T</t>
  </si>
  <si>
    <t>CA2022042736T</t>
  </si>
  <si>
    <t>CADP220509_13</t>
  </si>
  <si>
    <t>1069-56</t>
  </si>
  <si>
    <t>CA6956050948T</t>
  </si>
  <si>
    <t>CADP220509_21</t>
  </si>
  <si>
    <t>PO-650766</t>
  </si>
  <si>
    <t>13112 Santa Ana Ave Suite A3</t>
  </si>
  <si>
    <t>Fontana</t>
  </si>
  <si>
    <t>909.637.2005</t>
  </si>
  <si>
    <t>appointmentdesk@soligent.net - 909-637-2005</t>
  </si>
  <si>
    <t>CA0766050954T</t>
  </si>
  <si>
    <t>CA0455042929T</t>
  </si>
  <si>
    <t>1154-JR-900455S PT2</t>
  </si>
  <si>
    <t>CA8331042907T</t>
  </si>
  <si>
    <t>CA8331042911T</t>
  </si>
  <si>
    <t>CA8331042909T</t>
  </si>
  <si>
    <t>5001 Oakland St, Denver</t>
  </si>
  <si>
    <t>CA8331042918T</t>
  </si>
  <si>
    <t>12083 PT3.1 Utah</t>
  </si>
  <si>
    <t>722 S 5300 W</t>
  </si>
  <si>
    <t>Salt Lake City</t>
  </si>
  <si>
    <t>UT</t>
  </si>
  <si>
    <t>CA0029050407T</t>
  </si>
  <si>
    <t>970.903.1811</t>
  </si>
  <si>
    <t>9:00 AM - 4:00 PM</t>
  </si>
  <si>
    <t>CADP220509_23</t>
  </si>
  <si>
    <t>BPO052022-400A</t>
  </si>
  <si>
    <t>5365 W. Sam Houston Pky. N.</t>
  </si>
  <si>
    <t>Todd Koscelnik, Joseph Marques, Mathias Garabedian</t>
  </si>
  <si>
    <t>tkoscelnik@momentumsolar.com, jmarques@momentumsolar.com, mgarabedian@momentumsolar.com</t>
  </si>
  <si>
    <t>CA2400051059T</t>
  </si>
  <si>
    <t>CA8331042925T</t>
  </si>
  <si>
    <t>CA8331042920T</t>
  </si>
  <si>
    <t>CA9723050410T</t>
  </si>
  <si>
    <t>2576-JB909723S PT1</t>
  </si>
  <si>
    <t>Kevin A Gifford</t>
  </si>
  <si>
    <t>kgifford@cedgreentechfresno.com</t>
  </si>
  <si>
    <t>CADP220509_6</t>
  </si>
  <si>
    <t>2910 S Hardy Dr Unit 103</t>
  </si>
  <si>
    <t>CA7755050905T</t>
  </si>
  <si>
    <t>Must deliver before 5/16 - need a revised cargo release</t>
  </si>
  <si>
    <t>CADP220509_7</t>
  </si>
  <si>
    <t>CA7755050906T</t>
  </si>
  <si>
    <t>CADP220509_8</t>
  </si>
  <si>
    <t>CA7755050907T</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</si>
  <si>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</si>
  <si>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</si>
  <si>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</si>
  <si>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</si>
  <si>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</si>
  <si>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</si>
  <si>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</si>
  <si>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</si>
  <si>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</si>
  <si>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</si>
  <si>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</si>
  <si>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</si>
  <si>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</si>
  <si>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</si>
  <si>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</si>
  <si>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3233 Rio Mirada DR</t>
  </si>
  <si>
    <t>Jason Cole, Brian Nogle, Michael Fox</t>
  </si>
  <si>
    <t>JaCole@wescodist.com, BNogle@wescodist.com, MFox@wescodist.com</t>
  </si>
  <si>
    <t>CA8246051102T</t>
  </si>
  <si>
    <t>CA2022042737T</t>
  </si>
  <si>
    <t>CA2022042738T</t>
  </si>
  <si>
    <t>CA2022042739T</t>
  </si>
  <si>
    <t>CA2022042740T</t>
  </si>
  <si>
    <t>CADP220512_02</t>
  </si>
  <si>
    <t>Rexel USA, Inc.</t>
  </si>
  <si>
    <t>972.649.3709</t>
  </si>
  <si>
    <t>6:00 AM - 11:00 AM</t>
  </si>
  <si>
    <t>CA6154051215T</t>
  </si>
  <si>
    <t>CADP220512_01</t>
  </si>
  <si>
    <t>1069-59</t>
  </si>
  <si>
    <t>1941 S Vineyard Ave, Building 7, Unit 6</t>
  </si>
  <si>
    <t> </t>
  </si>
  <si>
    <t>7:00 AM - 3:00 PM</t>
  </si>
  <si>
    <t>CA6959051226T</t>
  </si>
  <si>
    <t>CA6645042933T</t>
  </si>
  <si>
    <t>1045-CL-906645S</t>
  </si>
  <si>
    <t>2207 E 165th St.</t>
  </si>
  <si>
    <t>CA6645042934T</t>
  </si>
  <si>
    <t>CA3301042932T</t>
  </si>
  <si>
    <t>3584-PAUL-903453S PT1</t>
  </si>
  <si>
    <t>CA0833042902T</t>
  </si>
  <si>
    <t>12083 PT3 Lenexa</t>
  </si>
  <si>
    <t>CADP220510_1</t>
  </si>
  <si>
    <t>SLS-400w Bulk Order 2</t>
  </si>
  <si>
    <t>Amicus Solar Cooperative - Sunlight Solar Energy Inc.</t>
  </si>
  <si>
    <t>150 NE Hawthorne Avenue</t>
  </si>
  <si>
    <t>Bend</t>
  </si>
  <si>
    <t>Max Sampsel, Josh Cartwright</t>
  </si>
  <si>
    <t>541.322.1910</t>
  </si>
  <si>
    <t>max.sampsel@sunlightsolar.com, josh.cartwright@sunlightsolar.com</t>
  </si>
  <si>
    <t>CA2022051055T</t>
  </si>
  <si>
    <t>CADP220509_14</t>
  </si>
  <si>
    <t>1069-57</t>
  </si>
  <si>
    <t>Pompton Plains, NJ</t>
  </si>
  <si>
    <t>CA6957050947T</t>
  </si>
  <si>
    <t>CADP220509_24</t>
  </si>
  <si>
    <t>2022-04 PT2</t>
  </si>
  <si>
    <t>8:00 AM - 5:00 PM</t>
  </si>
  <si>
    <t>CA2042050912T</t>
  </si>
  <si>
    <t>CADP220509_25</t>
  </si>
  <si>
    <t>CA2042050913T</t>
  </si>
  <si>
    <t>CADP220509_26</t>
  </si>
  <si>
    <t>CA2042050914T</t>
  </si>
  <si>
    <t>CADP220509_27</t>
  </si>
  <si>
    <t>CA2042050915T</t>
  </si>
  <si>
    <t>CADP220509_19</t>
  </si>
  <si>
    <t>PO-32753</t>
  </si>
  <si>
    <t>2151 Blount Rd</t>
  </si>
  <si>
    <t>Pompano Beach</t>
  </si>
  <si>
    <t>Benjamin Handley</t>
  </si>
  <si>
    <t>610.659.6592</t>
  </si>
  <si>
    <t>Benjamin Handley - 610-659-6592 - Benjamin.Handley@baywa-re.com</t>
  </si>
  <si>
    <t>10:00 AM - 2:00 PM</t>
  </si>
  <si>
    <t>CA2753050952T</t>
  </si>
  <si>
    <t>CADP220509_20</t>
  </si>
  <si>
    <t>PO-650769</t>
  </si>
  <si>
    <t>7320 Kingspointe Pkwy Ste 500</t>
  </si>
  <si>
    <t>CA0769050953T</t>
  </si>
  <si>
    <t>CA0014042936T</t>
  </si>
  <si>
    <t>CA7725042937T</t>
  </si>
  <si>
    <t>2475 West Fourth Avenue</t>
  </si>
  <si>
    <t>CA4696042926T</t>
  </si>
  <si>
    <t>7539-624696</t>
  </si>
  <si>
    <t>CADP220509_1</t>
  </si>
  <si>
    <t>1875-DN918014S PT2</t>
  </si>
  <si>
    <t>CA8014050911T</t>
  </si>
  <si>
    <t>CADP220509_11</t>
  </si>
  <si>
    <t>CA7755050910T</t>
  </si>
  <si>
    <t>CADP220509_16</t>
  </si>
  <si>
    <t>4391-MD900004S PT5</t>
  </si>
  <si>
    <t>603 CR 7150, Ste 2</t>
  </si>
  <si>
    <t>Lubbock</t>
  </si>
  <si>
    <t>Mark W Dowdle, Jonah Sell</t>
  </si>
  <si>
    <t>mark@cedgreentechsw.com, jonah@cedgreentechsw.com</t>
  </si>
  <si>
    <t>CA0045050950T</t>
  </si>
  <si>
    <t>CADP220510_9</t>
  </si>
  <si>
    <t>BPO052022-400E</t>
  </si>
  <si>
    <t>CA2400051106T</t>
  </si>
  <si>
    <t>CADP220510_10</t>
  </si>
  <si>
    <t>BPO052022-400D</t>
  </si>
  <si>
    <t>CA2400051105T</t>
  </si>
  <si>
    <t>CADP220511_08</t>
  </si>
  <si>
    <t>PO4197 PT3</t>
  </si>
  <si>
    <t>2363 Merritt Drive Suite 200</t>
  </si>
  <si>
    <t>Garland</t>
  </si>
  <si>
    <t>Preston Nutt, Teresa Donohue, Adam Bauer, George Moore</t>
  </si>
  <si>
    <t>pnutt@goinfinityenergy.com, tdonohue@goinfinityenergy.com, abauer@goinfinityenergy.com, gmoore@goinfinityenergy.com</t>
  </si>
  <si>
    <t>6:00 AM - 2:00 PM</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</si>
  <si>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</si>
  <si>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</si>
  <si>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</si>
  <si>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</si>
  <si>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</si>
  <si>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</si>
  <si>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</si>
  <si>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</si>
  <si>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</si>
  <si>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CADP220512_04</t>
  </si>
  <si>
    <t>6692-NT909886S PT1</t>
  </si>
  <si>
    <t>CED Greentech Utah</t>
  </si>
  <si>
    <t>2242 S. Presidents Dr, Suite A-B</t>
  </si>
  <si>
    <t>West Valley City</t>
  </si>
  <si>
    <t>Jeff Franchell</t>
  </si>
  <si>
    <t>505.550.7354</t>
  </si>
  <si>
    <t>Jeff Franchell - jeff@cedgreentechsw.com</t>
  </si>
  <si>
    <t>8:00 AM - 2:00 PM</t>
  </si>
  <si>
    <t>CA8861051222T</t>
  </si>
  <si>
    <t>CADP220512_05</t>
  </si>
  <si>
    <t>CA8861051223T</t>
  </si>
  <si>
    <t>CADP220511_10</t>
  </si>
  <si>
    <t>PO4190 PT1</t>
  </si>
  <si>
    <t>9530 Chesapeake Drive Suite 502</t>
  </si>
  <si>
    <t>CA1901051205T</t>
  </si>
  <si>
    <t>CADP220509_12</t>
  </si>
  <si>
    <t>1069-54</t>
  </si>
  <si>
    <t>5A St, Auburn</t>
  </si>
  <si>
    <t>CA6954050946T</t>
  </si>
  <si>
    <t>CADP220510_2</t>
  </si>
  <si>
    <t>P103445349</t>
  </si>
  <si>
    <t>7445 Southland Blvd, Suite 602</t>
  </si>
  <si>
    <t>Eric Gruber</t>
  </si>
  <si>
    <t>Eric.Gruber@Rexelusa.com</t>
  </si>
  <si>
    <t>CA5349042102T</t>
  </si>
  <si>
    <t>CA8203050601T</t>
  </si>
  <si>
    <t>1132-NL-911820S PT3</t>
  </si>
  <si>
    <t>423 Foster Brothers Dr, Suite 300</t>
  </si>
  <si>
    <t>nick@cedgreentechse.com, richardl@cedgreentechse.com</t>
  </si>
  <si>
    <t>CA8203050602T</t>
  </si>
  <si>
    <t>CADP220511_07</t>
  </si>
  <si>
    <t>PO5967</t>
  </si>
  <si>
    <t>9520 Gerwig Lane STE T</t>
  </si>
  <si>
    <t>tdonohue@goinfinityenergy.com, abauer@goinfinityenergy.com, gmoore@goinfinityenergy.com</t>
  </si>
  <si>
    <t>CA5967051202T</t>
  </si>
  <si>
    <t>CADP220512_03</t>
  </si>
  <si>
    <t>CA1261051216T</t>
  </si>
  <si>
    <t>CADP220512_07</t>
  </si>
  <si>
    <t>6707-388244</t>
  </si>
  <si>
    <t>3233 Rio Mirada Dr</t>
  </si>
  <si>
    <t>CA8244051225T</t>
  </si>
  <si>
    <t>CADP220509_18</t>
  </si>
  <si>
    <t>PO-32755</t>
  </si>
  <si>
    <t>251 E. Laraway Road</t>
  </si>
  <si>
    <t>Gabriel Hernandez</t>
  </si>
  <si>
    <t>779.435.2193</t>
  </si>
  <si>
    <t>CA2755051060T</t>
  </si>
  <si>
    <t>CADP220511_06</t>
  </si>
  <si>
    <t>PO4189 PT1</t>
  </si>
  <si>
    <t>James Mason</t>
  </si>
  <si>
    <t>916.547.6541</t>
  </si>
  <si>
    <t>jmason@goinfinityenergy.com, tdonohue@goinfinityenergy.com, abauer@goinfinityenergy.com, gmoore@goinfinityenergy.com</t>
  </si>
  <si>
    <t>CA4189051201T</t>
  </si>
  <si>
    <t>5/17 - consignee wants delivered to: 3500 Cincinnati Ave. Ste. 500 Rocklin, CA 95765</t>
  </si>
  <si>
    <t>CA7724050413T</t>
  </si>
  <si>
    <t>6435-JH987724S</t>
  </si>
  <si>
    <t>CA8203050603T</t>
  </si>
  <si>
    <t>CA8203050604T</t>
  </si>
  <si>
    <t>CA4162041355T</t>
  </si>
  <si>
    <t>7090 Troy Hill Dr. St, Suite 500</t>
  </si>
  <si>
    <t>CA4163041361T</t>
  </si>
  <si>
    <t>CA4163041362T</t>
  </si>
  <si>
    <t>CA2022050411T</t>
  </si>
  <si>
    <t>615.438.4805</t>
  </si>
  <si>
    <t>b.kuttesch@us.esdecsolargroup.com</t>
  </si>
  <si>
    <t>Q.PEAK DUO XL G10 BFG 470</t>
  </si>
  <si>
    <t>Repackage Pallet - 4 piece</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</si>
  <si>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</si>
  <si>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</si>
  <si>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</si>
  <si>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</si>
  <si>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</si>
  <si>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</si>
  <si>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</si>
  <si>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</si>
  <si>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</si>
  <si>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</si>
  <si>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</si>
  <si>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CA1439427139T</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</si>
  <si>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</si>
  <si>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</si>
  <si>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</si>
  <si>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</si>
  <si>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</si>
  <si>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</si>
  <si>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</si>
  <si>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</si>
  <si>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</si>
  <si>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</si>
  <si>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</si>
  <si>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</si>
  <si>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</si>
  <si>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</si>
  <si>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</si>
  <si>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</si>
  <si>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</si>
  <si>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CADP220513_09</t>
  </si>
  <si>
    <t>12083 PT3.2 Mesa</t>
  </si>
  <si>
    <t>CA2083051309T</t>
  </si>
  <si>
    <t>CADP220513_12</t>
  </si>
  <si>
    <t>12083 PT3.2 Tucson</t>
  </si>
  <si>
    <t>CA2083051312T</t>
  </si>
  <si>
    <t>CADP220513_15</t>
  </si>
  <si>
    <t>12083 PT3.2 Yuma</t>
  </si>
  <si>
    <t>CA2083051315T</t>
  </si>
  <si>
    <t>CADP220509_15</t>
  </si>
  <si>
    <t>0148-RK905931S PT3</t>
  </si>
  <si>
    <t>701 Comanche Rd. NE Suite 1A</t>
  </si>
  <si>
    <t>Ryan Kirby</t>
  </si>
  <si>
    <t>ryan@cedgreentechsw.com</t>
  </si>
  <si>
    <t>8:00 AM - 3:00 PM</t>
  </si>
  <si>
    <t>CA9313050949T</t>
  </si>
  <si>
    <t>CA4142050412T</t>
  </si>
  <si>
    <t>8064-ZH904142S</t>
  </si>
  <si>
    <t>Corey A Baker, Zachary Hoeft</t>
  </si>
  <si>
    <t>corey@cedgreentechpnw.com, zach@cedgreentechpnw.com</t>
  </si>
  <si>
    <t>Schedule for after 5/16</t>
  </si>
  <si>
    <t>CADP220512_06</t>
  </si>
  <si>
    <t>3273-RK900094S</t>
  </si>
  <si>
    <t>500 Morris Oliver Way, Ste 300</t>
  </si>
  <si>
    <t>Dalton Miller, Derek Nayden</t>
  </si>
  <si>
    <t>dalton@cedgreentechhouston.com, derek@cedgreentech.com</t>
  </si>
  <si>
    <t>9:00 AM - 3:00 PM</t>
  </si>
  <si>
    <t>CA0094051224T</t>
  </si>
  <si>
    <t>CA7724050414T</t>
  </si>
  <si>
    <t>CA7724050415T</t>
  </si>
  <si>
    <t>CA7724050416T</t>
  </si>
  <si>
    <t>CADP220509_17</t>
  </si>
  <si>
    <t>PO-32764</t>
  </si>
  <si>
    <t>21026 Nordhoff Street, Ste A,</t>
  </si>
  <si>
    <t>Dan Watson</t>
  </si>
  <si>
    <t>818.383.8480</t>
  </si>
  <si>
    <t>Dan Watson - 818-383-8480 - Daniel.Watson@baywa-re.com</t>
  </si>
  <si>
    <t>CA2764050951T</t>
  </si>
  <si>
    <t>CADP220513_13</t>
  </si>
  <si>
    <t>12083 PT3.2 Vegas</t>
  </si>
  <si>
    <t>CA2083051313T</t>
  </si>
  <si>
    <t>CADP220513_14</t>
  </si>
  <si>
    <t>CA2083051314T</t>
  </si>
  <si>
    <t>CADP220516_01</t>
  </si>
  <si>
    <t>1521-SNSTR967213S</t>
  </si>
  <si>
    <t>2861 E La Palma Ave</t>
  </si>
  <si>
    <t xml:space="preserve">Brett J Leeder </t>
  </si>
  <si>
    <t>714.557.6801</t>
  </si>
  <si>
    <t>CA7213051616T</t>
  </si>
  <si>
    <t>CADP220513_02</t>
  </si>
  <si>
    <t>12083 PT3.2 Reno</t>
  </si>
  <si>
    <t>CA2083051302T</t>
  </si>
  <si>
    <t>CADP220513_10</t>
  </si>
  <si>
    <t>CA2083051310T</t>
  </si>
  <si>
    <t>CADP220516_02</t>
  </si>
  <si>
    <t>PO4190 PT2</t>
  </si>
  <si>
    <t>CA4190051628T</t>
  </si>
  <si>
    <t>CADP220516_03</t>
  </si>
  <si>
    <t>PO4191 PT1</t>
  </si>
  <si>
    <t>Eduardo Velasquez, Teresa Donohue, Adam Bauer, George Moore</t>
  </si>
  <si>
    <t>909.663.6382</t>
  </si>
  <si>
    <t>evelazquez@goinfinityenergy.com, tdonohue@goinfinityenergy.com, abauer@goinfinityenergy.com, gmoore@goinfinityenergy.com</t>
  </si>
  <si>
    <t>CA4191051629T</t>
  </si>
  <si>
    <t>CADP220516_04</t>
  </si>
  <si>
    <t>PO4193 PT1</t>
  </si>
  <si>
    <t>2241 Orpheus ct</t>
  </si>
  <si>
    <t>Andy Ruiz, Teresa Donohue, Adam Bauer, George Moore</t>
  </si>
  <si>
    <t>661.866.5478</t>
  </si>
  <si>
    <t>andreyruiz@goinfinityenergy.com, tdonohue@goinfinityenergy.com, abauer@goinfinityenergy.com, gmoore@goinfinityenergy.com</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</si>
  <si>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</si>
  <si>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</si>
  <si>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</si>
  <si>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</si>
  <si>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</si>
  <si>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</si>
  <si>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</si>
  <si>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</si>
  <si>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</si>
  <si>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</si>
  <si>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</si>
  <si>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</si>
  <si>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CADP220516_11</t>
  </si>
  <si>
    <t>8756-MD997755S PT2</t>
  </si>
  <si>
    <t>Mark Dowdle, Dylan Eskridge</t>
  </si>
  <si>
    <t>480.968.9341, 480.968.9341</t>
  </si>
  <si>
    <t>mark@cedgreentechsw.com, Dylan@cedgreentechsw.com</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</si>
  <si>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</si>
  <si>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</si>
  <si>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</si>
  <si>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</si>
  <si>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</si>
  <si>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</si>
  <si>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</si>
  <si>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</si>
  <si>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</si>
  <si>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</si>
  <si>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</si>
  <si>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</si>
  <si>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</si>
  <si>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CADP220516_25</t>
  </si>
  <si>
    <t>4090-RT905892S PT2</t>
  </si>
  <si>
    <t>Rick Thompson</t>
  </si>
  <si>
    <t>702.730.2825</t>
  </si>
  <si>
    <t>rick@cedgreentechsw.com</t>
  </si>
  <si>
    <t>CA5892051635T</t>
  </si>
  <si>
    <t>CADP220516_26</t>
  </si>
  <si>
    <t>CA5892051636T</t>
  </si>
  <si>
    <t>CA4173030815T</t>
  </si>
  <si>
    <t>CA4173030816T</t>
  </si>
  <si>
    <t>CADP220511_12</t>
  </si>
  <si>
    <t>2022-04 PT3</t>
  </si>
  <si>
    <t>11070 Cabot Commerce Cir</t>
  </si>
  <si>
    <t>CA2043051207T</t>
  </si>
  <si>
    <t>CADP220511_13</t>
  </si>
  <si>
    <t>CA2043051208T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</si>
  <si>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</si>
  <si>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</si>
  <si>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</si>
  <si>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</si>
  <si>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</si>
  <si>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</si>
  <si>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</si>
  <si>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</si>
  <si>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</si>
  <si>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</si>
  <si>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</si>
  <si>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</si>
  <si>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CADP220513_05</t>
  </si>
  <si>
    <t>12083 PT3.2 Dallas</t>
  </si>
  <si>
    <t>CA2083051305T</t>
  </si>
  <si>
    <t>CADP220513_08</t>
  </si>
  <si>
    <t>12083 PT3.2 Houston</t>
  </si>
  <si>
    <t>CA2083051308T</t>
  </si>
  <si>
    <t>CADP220513_11</t>
  </si>
  <si>
    <t>12083 PT3.2 San Antonio</t>
  </si>
  <si>
    <t>CA2083051311T</t>
  </si>
  <si>
    <t>CADP220509_22</t>
  </si>
  <si>
    <t>PO-650771</t>
  </si>
  <si>
    <t>Three Security Drive Suite 303</t>
  </si>
  <si>
    <t>Cranbury</t>
  </si>
  <si>
    <t>08512</t>
  </si>
  <si>
    <t>609.578.4843</t>
  </si>
  <si>
    <t>appointmentdesk@soligent.net - 609-578-4843</t>
  </si>
  <si>
    <t>CA0771051058T</t>
  </si>
  <si>
    <t>rate was originally 8201.12</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</si>
  <si>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</si>
  <si>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</si>
  <si>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</si>
  <si>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</si>
  <si>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</si>
  <si>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</si>
  <si>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</si>
  <si>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</si>
  <si>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</si>
  <si>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</si>
  <si>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</si>
  <si>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</si>
  <si>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</si>
  <si>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</si>
  <si>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</si>
  <si>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</si>
  <si>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</si>
  <si>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</si>
  <si>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</si>
  <si>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</si>
  <si>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</si>
  <si>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</si>
  <si>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</si>
  <si>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</si>
  <si>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</si>
  <si>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</si>
  <si>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</si>
  <si>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</si>
  <si>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</si>
  <si>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</si>
  <si>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</si>
  <si>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</si>
  <si>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</si>
  <si>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</si>
  <si>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CADP220516_46</t>
  </si>
  <si>
    <t>1521-SNSTR966956S</t>
  </si>
  <si>
    <t>CA6956051605T</t>
  </si>
  <si>
    <t>CADP220516_44</t>
  </si>
  <si>
    <t>PO-650763</t>
  </si>
  <si>
    <t>4291 Pell Dr. Suite C</t>
  </si>
  <si>
    <t>916.504.5016</t>
  </si>
  <si>
    <t>CA0763051653T</t>
  </si>
  <si>
    <t>CADP220516_45</t>
  </si>
  <si>
    <t>PO-650767</t>
  </si>
  <si>
    <t>CA0767051654T</t>
  </si>
  <si>
    <t>CADP220517_06</t>
  </si>
  <si>
    <t>1069-68</t>
  </si>
  <si>
    <t>CA6968051801T</t>
  </si>
  <si>
    <t>CADP220518_03</t>
  </si>
  <si>
    <t xml:space="preserve">TMAG Industries Inc. dba Stellar Solar (101747) </t>
  </si>
  <si>
    <t>Annie Eby</t>
  </si>
  <si>
    <t>CA1747051804T</t>
  </si>
  <si>
    <t>CADP220506_1</t>
  </si>
  <si>
    <t>2020-2918(Keasbey)</t>
  </si>
  <si>
    <t>518.477.0709</t>
  </si>
  <si>
    <t>erik.anderson@dsdrenewables.com, dori.lockwood@dsdrenewables.com</t>
  </si>
  <si>
    <t>Q.PEAK DUO XL G10C.3/BFG</t>
  </si>
  <si>
    <t>CA2918050916T</t>
  </si>
  <si>
    <t>CADP220506_3</t>
  </si>
  <si>
    <t>CA2918050918T</t>
  </si>
  <si>
    <t>CADP220513_03</t>
  </si>
  <si>
    <t xml:space="preserve">900 Lamberton Place, Suite B </t>
  </si>
  <si>
    <t>CA2083051303T</t>
  </si>
  <si>
    <t>CADP220516_17</t>
  </si>
  <si>
    <t>1987-SS903485S PT5</t>
  </si>
  <si>
    <t>602.541.2754</t>
  </si>
  <si>
    <t>CA3485051617T</t>
  </si>
  <si>
    <t>CA7724050417T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</si>
  <si>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</si>
  <si>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</si>
  <si>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</si>
  <si>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</si>
  <si>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</si>
  <si>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</si>
  <si>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</si>
  <si>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</si>
  <si>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</si>
  <si>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</si>
  <si>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</si>
  <si>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</si>
  <si>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</si>
  <si>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</si>
  <si>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CADP220516_42</t>
  </si>
  <si>
    <t>1875-DN918077S PT1</t>
  </si>
  <si>
    <t>CA7133051711T</t>
  </si>
  <si>
    <t>CA9183042103T</t>
  </si>
  <si>
    <t>Ship with CA9183051705T</t>
  </si>
  <si>
    <t>Shipped with CADP220517_05</t>
  </si>
  <si>
    <t>CA9183042104T</t>
  </si>
  <si>
    <t>Repackage Pallet - 24 pieces</t>
  </si>
  <si>
    <t>CA9183042108T</t>
  </si>
  <si>
    <t>CA9183042109T</t>
  </si>
  <si>
    <t>CA9183042110T</t>
  </si>
  <si>
    <t>CADP220516_10</t>
  </si>
  <si>
    <t>CE-01886</t>
  </si>
  <si>
    <t>455 W 1700 S</t>
  </si>
  <si>
    <t>Tom Levendusky</t>
  </si>
  <si>
    <t>717.802.0825</t>
  </si>
  <si>
    <t>Tom.Levendusky@CESolar.com</t>
  </si>
  <si>
    <t>CA1886051625T</t>
  </si>
  <si>
    <t>CADP220516_19</t>
  </si>
  <si>
    <t>0237-KI906609S PT2</t>
  </si>
  <si>
    <t>Kyle Ingram</t>
  </si>
  <si>
    <t>714.469.8951</t>
  </si>
  <si>
    <t>kyle@cedgreentechtx.com</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</si>
  <si>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</si>
  <si>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</si>
  <si>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</si>
  <si>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</si>
  <si>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</si>
  <si>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</si>
  <si>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</si>
  <si>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</si>
  <si>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</si>
  <si>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</si>
  <si>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</si>
  <si>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CADP220516_29</t>
  </si>
  <si>
    <t>CA5066051707T</t>
  </si>
  <si>
    <t>CADP220517_05</t>
  </si>
  <si>
    <t>CA9183051705T</t>
  </si>
  <si>
    <t>Ship with CA9183042103T</t>
  </si>
  <si>
    <t>Shipped with CA9183042103T</t>
  </si>
  <si>
    <t>CADP220506_4</t>
  </si>
  <si>
    <t>CA2918050919T</t>
  </si>
  <si>
    <t>CADP220506_5</t>
  </si>
  <si>
    <t>CA2918050920T</t>
  </si>
  <si>
    <t>CADP220506_6</t>
  </si>
  <si>
    <t>CA2918050921T</t>
  </si>
  <si>
    <t>CADP220506_7</t>
  </si>
  <si>
    <t>CA2918050922T</t>
  </si>
  <si>
    <t>CADP220506_8</t>
  </si>
  <si>
    <t>CA2918050923T</t>
  </si>
  <si>
    <t>CADP220516_22</t>
  </si>
  <si>
    <t>3273-RK900094S PT2</t>
  </si>
  <si>
    <t>CA0094051632T</t>
  </si>
  <si>
    <t>CADP220516_24</t>
  </si>
  <si>
    <t>CA0095051634T</t>
  </si>
  <si>
    <t>CA4446050401T</t>
  </si>
  <si>
    <t>Q.PEAK DUO ML G10+ 410</t>
  </si>
  <si>
    <t>CA4446050402T</t>
  </si>
  <si>
    <t>CA4446050403T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</si>
  <si>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</si>
  <si>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</si>
  <si>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</si>
  <si>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</si>
  <si>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</si>
  <si>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</si>
  <si>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</si>
  <si>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</si>
  <si>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</si>
  <si>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</si>
  <si>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</si>
  <si>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</si>
  <si>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Newark</t>
  </si>
  <si>
    <t>RUSSELL LEE</t>
  </si>
  <si>
    <t>408.436.5355</t>
  </si>
  <si>
    <t>CUSTOMERSERVICE@CEDGREENTECHSJ.COM</t>
  </si>
  <si>
    <t>CA6731051802T</t>
  </si>
  <si>
    <t>Original Address: 1939 HARTOG DR, San Jose, CA 95131</t>
  </si>
  <si>
    <t>CADP220506_9</t>
  </si>
  <si>
    <t>CA2918050924T</t>
  </si>
  <si>
    <t>CADP220506_10</t>
  </si>
  <si>
    <t>CA2918050925T</t>
  </si>
  <si>
    <t>CADP220506_12</t>
  </si>
  <si>
    <t>CA2918050927T</t>
  </si>
  <si>
    <t>CA4446050404T</t>
  </si>
  <si>
    <t>CA4446050405T</t>
  </si>
  <si>
    <t>CA4446050406T</t>
  </si>
  <si>
    <t>CA4446050407T</t>
  </si>
  <si>
    <t>CADP220516_08</t>
  </si>
  <si>
    <t>SP-202112016</t>
  </si>
  <si>
    <t>803 Kings Factory Rd.</t>
  </si>
  <si>
    <t>Charlestown</t>
  </si>
  <si>
    <t>RI</t>
  </si>
  <si>
    <t>02813</t>
  </si>
  <si>
    <t>Todd</t>
  </si>
  <si>
    <t>401.477.0019</t>
  </si>
  <si>
    <t>todd@solpowersolar.com</t>
  </si>
  <si>
    <t>CA2016051709T</t>
  </si>
  <si>
    <t>SDS also sent 8456?</t>
  </si>
  <si>
    <t>CADP220520_02</t>
  </si>
  <si>
    <t>CA4438052319T</t>
  </si>
  <si>
    <t>CADP220520_03</t>
  </si>
  <si>
    <t>CA4438052320T</t>
  </si>
  <si>
    <t>CADP220520_04</t>
  </si>
  <si>
    <t>CA4438052321T</t>
  </si>
  <si>
    <t>CADP220520_24</t>
  </si>
  <si>
    <t>Via portal 011-06618-ITC26</t>
  </si>
  <si>
    <t>CA4445052314T</t>
  </si>
  <si>
    <t>CADP220523_14</t>
  </si>
  <si>
    <t>PO4194 PT1</t>
  </si>
  <si>
    <t>5096 N Blythe Avenue</t>
  </si>
  <si>
    <t>CA1941052356T</t>
  </si>
  <si>
    <t>CADP220516_09</t>
  </si>
  <si>
    <t>CA2022051708TX</t>
  </si>
  <si>
    <t>CA4162041356T</t>
  </si>
  <si>
    <t>CA0411427153T</t>
  </si>
  <si>
    <t>9185-BPM904117S</t>
  </si>
  <si>
    <t>94-480 Akoki ST Unit #1</t>
  </si>
  <si>
    <t>CADP220516_43</t>
  </si>
  <si>
    <t>5689-817133</t>
  </si>
  <si>
    <t>CA7133051710T</t>
  </si>
  <si>
    <t>CA7724050418T</t>
  </si>
  <si>
    <t>CA7724050419T</t>
  </si>
  <si>
    <t>CADP220518_02</t>
  </si>
  <si>
    <t>4984-NVR945520S</t>
  </si>
  <si>
    <t>2 Toelles Rd - Unit 6</t>
  </si>
  <si>
    <t>Wallingford</t>
  </si>
  <si>
    <t>06492</t>
  </si>
  <si>
    <t>nick@cedgreentecheast.com</t>
  </si>
  <si>
    <t>CA5520051803T</t>
  </si>
  <si>
    <t>CADP220519_14</t>
  </si>
  <si>
    <t>7700010821 (PT7)</t>
  </si>
  <si>
    <t>17100 Murphy Pkwy, Dock 91</t>
  </si>
  <si>
    <t>Krishna Mundada</t>
  </si>
  <si>
    <t>kmundada@tesla.com</t>
  </si>
  <si>
    <t>CA2022051915T</t>
  </si>
  <si>
    <t>CADP220519_15</t>
  </si>
  <si>
    <t>CA2022051916T</t>
  </si>
  <si>
    <t>CADP220519_16</t>
  </si>
  <si>
    <t>CA2022051917T</t>
  </si>
  <si>
    <t>CADP220519_17</t>
  </si>
  <si>
    <t>CA2022051918T</t>
  </si>
  <si>
    <t>CADP220519_25</t>
  </si>
  <si>
    <t>7700010823 PT14</t>
  </si>
  <si>
    <t>CA2022051926T</t>
  </si>
  <si>
    <t>CADP220519_26</t>
  </si>
  <si>
    <t>CA2022051927T</t>
  </si>
  <si>
    <t>CADP220519_27</t>
  </si>
  <si>
    <t>CA2022051928T</t>
  </si>
  <si>
    <t>CADP220520_33</t>
  </si>
  <si>
    <t>12083 PT3.2 Ontario</t>
  </si>
  <si>
    <t>CA2083052344T</t>
  </si>
  <si>
    <t>CADP220523_17</t>
  </si>
  <si>
    <t>PO4191 PT2</t>
  </si>
  <si>
    <t>CA1912052359T</t>
  </si>
  <si>
    <t>CADP220506_2</t>
  </si>
  <si>
    <t>CA2918050917T</t>
  </si>
  <si>
    <t>CADP220506_11</t>
  </si>
  <si>
    <t>CA2918050926T</t>
  </si>
  <si>
    <t>CADP220516_30</t>
  </si>
  <si>
    <t>0239-HB905066S PT1</t>
  </si>
  <si>
    <t>CA5066051641T</t>
  </si>
  <si>
    <t>CADP220516_31</t>
  </si>
  <si>
    <t>CA5066051642T</t>
  </si>
  <si>
    <t>CADP220516_32</t>
  </si>
  <si>
    <t>CA5066051643T</t>
  </si>
  <si>
    <t>CADP220506_13</t>
  </si>
  <si>
    <t>CA2918050928T</t>
  </si>
  <si>
    <t>CADP220506_14</t>
  </si>
  <si>
    <t>CA2918050929T</t>
  </si>
  <si>
    <t>CADP220506_15</t>
  </si>
  <si>
    <t>CA2918050930T</t>
  </si>
  <si>
    <t>CADP220518_04</t>
  </si>
  <si>
    <t>5689-817131</t>
  </si>
  <si>
    <t>CA7131051805T</t>
  </si>
  <si>
    <t>CADP220519_01</t>
  </si>
  <si>
    <t>BPO052022-400J</t>
  </si>
  <si>
    <t>9007 Tuscan Way Suite 100A</t>
  </si>
  <si>
    <t>CA2400051902T</t>
  </si>
  <si>
    <t>CADP220519_02</t>
  </si>
  <si>
    <t>BPO052022-400K</t>
  </si>
  <si>
    <t>725 N, Royal Ln. Suite 200</t>
  </si>
  <si>
    <t>CA2400051904T</t>
  </si>
  <si>
    <t>CADP220519_18</t>
  </si>
  <si>
    <t>CA2022051919T</t>
  </si>
  <si>
    <t>CADP220519_19</t>
  </si>
  <si>
    <t>CA2022051920T</t>
  </si>
  <si>
    <t>CADP220519_20</t>
  </si>
  <si>
    <t>CA2022051921T</t>
  </si>
  <si>
    <t>CADP220519_21</t>
  </si>
  <si>
    <t>CA2022051922T</t>
  </si>
  <si>
    <t>CADP220519_28</t>
  </si>
  <si>
    <t>CA2022051929T</t>
  </si>
  <si>
    <t>CADP220519_29</t>
  </si>
  <si>
    <t>CA2022051930T</t>
  </si>
  <si>
    <t>CADP220520_40</t>
  </si>
  <si>
    <t>12083 PT3.3 Mesa</t>
  </si>
  <si>
    <t>CA2083052351T</t>
  </si>
  <si>
    <t>CADP220520_41</t>
  </si>
  <si>
    <t>CA2083052352T</t>
  </si>
  <si>
    <t>CADP220520_43</t>
  </si>
  <si>
    <t>12083 PT3.3 Tucson</t>
  </si>
  <si>
    <t>CA2083052354T</t>
  </si>
  <si>
    <t>CADP220506_16</t>
  </si>
  <si>
    <t>CA2918050931T</t>
  </si>
  <si>
    <t>CADP220506_17</t>
  </si>
  <si>
    <t>CA2918050932T</t>
  </si>
  <si>
    <t>CADP220506_18</t>
  </si>
  <si>
    <t>CA2918050933T</t>
  </si>
  <si>
    <t>CADP220519_03</t>
  </si>
  <si>
    <t>0120-WG903351S PT5</t>
  </si>
  <si>
    <t>102 Karner RD</t>
  </si>
  <si>
    <t>Wes Lord</t>
  </si>
  <si>
    <t>wes@cedgreentechny.com</t>
  </si>
  <si>
    <t>CA3351051903T</t>
  </si>
  <si>
    <t>CADP220519_04</t>
  </si>
  <si>
    <t>7700014779 PT13</t>
  </si>
  <si>
    <t>CA4779051905T</t>
  </si>
  <si>
    <t>CADP220519_05</t>
  </si>
  <si>
    <t>CA4779051906T</t>
  </si>
  <si>
    <t>CADP220520_30</t>
  </si>
  <si>
    <t>12083 PT3.2 Albuquerque</t>
  </si>
  <si>
    <t>CA2083052341T</t>
  </si>
  <si>
    <t>CADP220520_37</t>
  </si>
  <si>
    <t>12083 PT3.3 Denver</t>
  </si>
  <si>
    <t>CA2083052348T</t>
  </si>
  <si>
    <t>CADP220523_04</t>
  </si>
  <si>
    <t>114453 PT1</t>
  </si>
  <si>
    <t xml:space="preserve">AEE Solar </t>
  </si>
  <si>
    <t>Via portal - Item# 011-06607-ITC26</t>
  </si>
  <si>
    <t>CA4453052330T</t>
  </si>
  <si>
    <t>Original Delivery Address: 7090 Troy Hill Dr. Ste 500, Elkridge, MD 21075</t>
  </si>
  <si>
    <t>CADP220523_05</t>
  </si>
  <si>
    <t>CA4453052331T</t>
  </si>
  <si>
    <t>CADP220523_09</t>
  </si>
  <si>
    <t>CA4452052335T</t>
  </si>
  <si>
    <t>CADP220523_10</t>
  </si>
  <si>
    <t>CA4452052336T</t>
  </si>
  <si>
    <t>CADP220523_11</t>
  </si>
  <si>
    <t>CA4452052337T</t>
  </si>
  <si>
    <t>CADP220523_12</t>
  </si>
  <si>
    <t>CA4452052338T</t>
  </si>
  <si>
    <t>CADP220524_01</t>
  </si>
  <si>
    <t>7:00 AM - 3:30 PM</t>
  </si>
  <si>
    <t>CA0045051901TX</t>
  </si>
  <si>
    <t>wants delivered to: 912 113th Street, Arlington TX 76011</t>
  </si>
  <si>
    <t>driver reroute</t>
  </si>
  <si>
    <t>CADP220520_01</t>
  </si>
  <si>
    <t>R&amp;R Services, Inc</t>
  </si>
  <si>
    <t>922 Austin Ln Bldg D</t>
  </si>
  <si>
    <t>Honolulu</t>
  </si>
  <si>
    <t>Aaron Langhoff, Rolf Christ</t>
  </si>
  <si>
    <t>aaron@randrsolar.com, rolf@randrsolar.com</t>
  </si>
  <si>
    <t>CA7667052301T</t>
  </si>
  <si>
    <t>CA7724050420T</t>
  </si>
  <si>
    <t>CADP220519_06</t>
  </si>
  <si>
    <t>CA4779051907T</t>
  </si>
  <si>
    <t>CADP220519_07</t>
  </si>
  <si>
    <t>CA4779051908T</t>
  </si>
  <si>
    <t>CADP220519_08</t>
  </si>
  <si>
    <t>CA4779051909T</t>
  </si>
  <si>
    <t>CADP220519_30</t>
  </si>
  <si>
    <t>CA2022051931T</t>
  </si>
  <si>
    <t>CADP220519_31</t>
  </si>
  <si>
    <t>CA2022051932T</t>
  </si>
  <si>
    <t>CADP220519_32</t>
  </si>
  <si>
    <t>6707-388256</t>
  </si>
  <si>
    <t>3233 Rio Mirada Dr.</t>
  </si>
  <si>
    <t>CA8256052351T</t>
  </si>
  <si>
    <t>CADP220519_33</t>
  </si>
  <si>
    <t>6707-388275</t>
  </si>
  <si>
    <t>CA8275052355T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</si>
  <si>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</si>
  <si>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</si>
  <si>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</si>
  <si>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</si>
  <si>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</si>
  <si>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</si>
  <si>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</si>
  <si>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</si>
  <si>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</si>
  <si>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</si>
  <si>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</si>
  <si>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</si>
  <si>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</si>
  <si>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</si>
  <si>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</si>
  <si>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</si>
  <si>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CADP220523_15</t>
  </si>
  <si>
    <t>PO4190 PT3</t>
  </si>
  <si>
    <t>CA1903052357T</t>
  </si>
  <si>
    <t>Detention, customer Forklift ran out of gas</t>
  </si>
  <si>
    <t>CADP220524_02</t>
  </si>
  <si>
    <t>CA1941052401T</t>
  </si>
  <si>
    <t>CADP220519_36</t>
  </si>
  <si>
    <t>7539-606681</t>
  </si>
  <si>
    <t>3425 E. Van Buren St Suite 140</t>
  </si>
  <si>
    <t>CA6681052353T</t>
  </si>
  <si>
    <t>CADP220519_09</t>
  </si>
  <si>
    <t>CA4779051910T</t>
  </si>
  <si>
    <t>CADP220519_10</t>
  </si>
  <si>
    <t>CA4779051911T</t>
  </si>
  <si>
    <t>CADP220519_11</t>
  </si>
  <si>
    <t>CA4779051912T</t>
  </si>
  <si>
    <t>CADP220519_12</t>
  </si>
  <si>
    <t>CA4779051913T</t>
  </si>
  <si>
    <t>CADP220519_13</t>
  </si>
  <si>
    <t>CA4779051914T</t>
  </si>
  <si>
    <t>CADP220519_22</t>
  </si>
  <si>
    <t>CA2022051923T</t>
  </si>
  <si>
    <t>CADP220519_23</t>
  </si>
  <si>
    <t>CA2022051924T</t>
  </si>
  <si>
    <t>CADP220519_24</t>
  </si>
  <si>
    <t>CA2022051925T</t>
  </si>
  <si>
    <t>CADP220519_34</t>
  </si>
  <si>
    <t>7539-606685</t>
  </si>
  <si>
    <t>CA6685052354T</t>
  </si>
  <si>
    <t>CADP220520_20</t>
  </si>
  <si>
    <t>CA4445052310T</t>
  </si>
  <si>
    <t>CADP220520_21</t>
  </si>
  <si>
    <t>CA4445052311T</t>
  </si>
  <si>
    <t>CADP220520_22</t>
  </si>
  <si>
    <t>CA4445052312T</t>
  </si>
  <si>
    <t>CADP220520_23</t>
  </si>
  <si>
    <t>CA4445052313T</t>
  </si>
  <si>
    <t>CADP220520_34</t>
  </si>
  <si>
    <t>12083 PT3.2 Utah</t>
  </si>
  <si>
    <t>CA2083052345T</t>
  </si>
  <si>
    <t>CADP220520_44</t>
  </si>
  <si>
    <t>12083 PT3.3 Vegas</t>
  </si>
  <si>
    <t>3570 W Post Rd, Las Vegas</t>
  </si>
  <si>
    <t>CA2083052355T</t>
  </si>
  <si>
    <t>CADP220520_45</t>
  </si>
  <si>
    <t>CA2083052356T</t>
  </si>
  <si>
    <t>CADP220520_46</t>
  </si>
  <si>
    <t>12083 PT3.3 Yuma</t>
  </si>
  <si>
    <t>CA2083052357T</t>
  </si>
  <si>
    <t>CADP220520_47</t>
  </si>
  <si>
    <t>CA2083052358T</t>
  </si>
  <si>
    <t>CADP220525_01</t>
  </si>
  <si>
    <t>PO-32766</t>
  </si>
  <si>
    <t>21026 Nordhoff Street STE A</t>
  </si>
  <si>
    <t>Daniel Watson</t>
  </si>
  <si>
    <t>daniel.watson@baywa-re.com</t>
  </si>
  <si>
    <t>CA2766052502T</t>
  </si>
  <si>
    <t>CA6161050409T</t>
  </si>
  <si>
    <t>4560-MO-906161S PT2</t>
  </si>
  <si>
    <t>3139 N.Andrews Ave Extension</t>
  </si>
  <si>
    <t>Collin H, Sam Hearn</t>
  </si>
  <si>
    <t>collinh@cedgreentechse.com, samh@cedgreentechse.com</t>
  </si>
  <si>
    <t>CADP220506_19</t>
  </si>
  <si>
    <t>CA2918050934T</t>
  </si>
  <si>
    <t>CADP220506_20</t>
  </si>
  <si>
    <t>CA2918050935TX</t>
  </si>
  <si>
    <t>CADP220506_21</t>
  </si>
  <si>
    <t>CA2918050936TX</t>
  </si>
  <si>
    <t>CADP220519_37</t>
  </si>
  <si>
    <t>4984-ERP946936S</t>
  </si>
  <si>
    <t>CED Greentech Connecticut (Wallingford)</t>
  </si>
  <si>
    <t>203.824.5010</t>
  </si>
  <si>
    <t>nrusso@ceddanbury.com</t>
  </si>
  <si>
    <t>CA6936052318T</t>
  </si>
  <si>
    <t>CADP220519_38</t>
  </si>
  <si>
    <t>CA6936052319T</t>
  </si>
  <si>
    <t>CADP220519_39</t>
  </si>
  <si>
    <t>CA6936052320T</t>
  </si>
  <si>
    <t>CADP220520_05</t>
  </si>
  <si>
    <t>CA4438052322T</t>
  </si>
  <si>
    <t>CADP220520_06</t>
  </si>
  <si>
    <t>CA4438052323T</t>
  </si>
  <si>
    <t>CADP220520_07</t>
  </si>
  <si>
    <t>CA4438052324T</t>
  </si>
  <si>
    <t>CADP220520_08</t>
  </si>
  <si>
    <t>CA4438052325T</t>
  </si>
  <si>
    <t>CADP220520_09</t>
  </si>
  <si>
    <t>CA4438052326T</t>
  </si>
  <si>
    <t>CADP220520_29</t>
  </si>
  <si>
    <t>12083 PT3 McAllen</t>
  </si>
  <si>
    <t>1200 Jasmine Ave.</t>
  </si>
  <si>
    <t>CA2083052340T</t>
  </si>
  <si>
    <t>CADP220520_31</t>
  </si>
  <si>
    <t>12083 PT3.2 Austin</t>
  </si>
  <si>
    <t>CA2083052342T</t>
  </si>
  <si>
    <t>CADP220520_32</t>
  </si>
  <si>
    <t>12083 PT3.2 El Paso</t>
  </si>
  <si>
    <t>CA2083052343T</t>
  </si>
  <si>
    <t>CADP220520_35</t>
  </si>
  <si>
    <t>12083 PT3.3 Dallas</t>
  </si>
  <si>
    <t>CA2083052346T</t>
  </si>
  <si>
    <t>CADP220520_36</t>
  </si>
  <si>
    <t>CA2083052347T</t>
  </si>
  <si>
    <t>CADP220520_38</t>
  </si>
  <si>
    <t>12083 PT3.3 Houston</t>
  </si>
  <si>
    <t>CA2083052349T</t>
  </si>
  <si>
    <t>CADP220520_39</t>
  </si>
  <si>
    <t>CA2083052350T</t>
  </si>
  <si>
    <t>CADP220520_42</t>
  </si>
  <si>
    <t>12083 PT3.3 San Antonio</t>
  </si>
  <si>
    <t>CA2083052353T</t>
  </si>
  <si>
    <t>CADP220523_01</t>
  </si>
  <si>
    <t>CA4453052327T</t>
  </si>
  <si>
    <t>CADP220523_02</t>
  </si>
  <si>
    <t>CA4453052328T</t>
  </si>
  <si>
    <t>CADP220523_03</t>
  </si>
  <si>
    <t>CA4453052329T</t>
  </si>
  <si>
    <t>CADP220523_06</t>
  </si>
  <si>
    <t>CA4452052332T</t>
  </si>
  <si>
    <t>CADP220523_07</t>
  </si>
  <si>
    <t>CA4452052333T</t>
  </si>
  <si>
    <t>CADP220523_08</t>
  </si>
  <si>
    <t>CA4452052334T</t>
  </si>
  <si>
    <t>CADP220523_16</t>
  </si>
  <si>
    <t>PO4198 PT4</t>
  </si>
  <si>
    <t>CA1984052358T</t>
  </si>
  <si>
    <t>CADP220510_8</t>
  </si>
  <si>
    <t>7539-606675</t>
  </si>
  <si>
    <t>3425 E Van Buren St. Suite 140</t>
  </si>
  <si>
    <t>CA6675051104T</t>
  </si>
  <si>
    <t>CADP220506_22</t>
  </si>
  <si>
    <t>CA2918050937TX</t>
  </si>
  <si>
    <t>CADP220506_23</t>
  </si>
  <si>
    <t>CA2918050938T</t>
  </si>
  <si>
    <t>CADP220506_24</t>
  </si>
  <si>
    <t>CA2918050939T</t>
  </si>
  <si>
    <t>CADP220506_25</t>
  </si>
  <si>
    <t>CA2918050940T</t>
  </si>
  <si>
    <t>CADP220519_35</t>
  </si>
  <si>
    <t>7539-606694</t>
  </si>
  <si>
    <t>CA6694052352T</t>
  </si>
  <si>
    <t>CADP220523_13</t>
  </si>
  <si>
    <t>CA4452052339T</t>
  </si>
  <si>
    <t>CADP220519_40</t>
  </si>
  <si>
    <t>200900024 (Cicero)</t>
  </si>
  <si>
    <t>CS Energy / Cicero Solar Project</t>
  </si>
  <si>
    <t>6256 Island Road</t>
  </si>
  <si>
    <t>Cicero</t>
  </si>
  <si>
    <t>Hozefa Mogul</t>
  </si>
  <si>
    <t>hmogul@csenergy.com</t>
  </si>
  <si>
    <t>Q.PEAK DUO L G6 BFG</t>
  </si>
  <si>
    <t>CA0024051933T</t>
  </si>
  <si>
    <t>CADP220524_03</t>
  </si>
  <si>
    <t>8064-ZH904950S</t>
  </si>
  <si>
    <t>224367 2ND AVE S</t>
  </si>
  <si>
    <t>Zachary Hoeft</t>
  </si>
  <si>
    <t>zach@cedgreentechpnw.com</t>
  </si>
  <si>
    <t>CA4950052501T</t>
  </si>
  <si>
    <t>CA5937042924T</t>
  </si>
  <si>
    <t>On Hold Per Angie - ship in June per Kristine</t>
  </si>
  <si>
    <t>CADP220510_7</t>
  </si>
  <si>
    <t>5689-817129</t>
  </si>
  <si>
    <t>9400 N Royal LN #100</t>
  </si>
  <si>
    <t>CA7129051103T</t>
  </si>
  <si>
    <t>HOLD</t>
  </si>
  <si>
    <t>CA4514041375T</t>
  </si>
  <si>
    <t>Not Enough Inventory - still a valid release?</t>
  </si>
  <si>
    <t>CA4514041376T</t>
  </si>
  <si>
    <t>CA4514041377T</t>
  </si>
  <si>
    <t>CA2022042765T</t>
  </si>
  <si>
    <t>SHP2206-917632</t>
  </si>
  <si>
    <t>CA2022042766T</t>
  </si>
  <si>
    <t>SHP2206-919966</t>
  </si>
  <si>
    <t>CA2022042767T</t>
  </si>
  <si>
    <t>SHP2206-922901</t>
  </si>
  <si>
    <t>CA2022042768T</t>
  </si>
  <si>
    <t>SHP2206-924265</t>
  </si>
  <si>
    <t>CA2022042769T</t>
  </si>
  <si>
    <t>SHP2206-925051</t>
  </si>
  <si>
    <t>CA2022042771T</t>
  </si>
  <si>
    <t>Inventory Stuck at Port due to Congestion</t>
  </si>
  <si>
    <t>CA2022042772T</t>
  </si>
  <si>
    <t>CA2022042773T</t>
  </si>
  <si>
    <t>CA2022042774T</t>
  </si>
  <si>
    <t>CA2022042775T</t>
  </si>
  <si>
    <t>CADP220506_26</t>
  </si>
  <si>
    <t>CA2918050941T</t>
  </si>
  <si>
    <t>Inventory inbounding soon</t>
  </si>
  <si>
    <t>CADP220506_27</t>
  </si>
  <si>
    <t>CA2918050942T</t>
  </si>
  <si>
    <t>CADP220506_28</t>
  </si>
  <si>
    <t>CA2918050943T</t>
  </si>
  <si>
    <t>CADP220506_29</t>
  </si>
  <si>
    <t>CA2918050944T</t>
  </si>
  <si>
    <t>CADP220506_30</t>
  </si>
  <si>
    <t>CA2918050945T</t>
  </si>
  <si>
    <t>CADP220511_20</t>
  </si>
  <si>
    <t>7700014779 PT11</t>
  </si>
  <si>
    <t>CA2022051221T</t>
  </si>
  <si>
    <t>CADP220520_25</t>
  </si>
  <si>
    <t>CA4445052315T</t>
  </si>
  <si>
    <t>CADP220520_26</t>
  </si>
  <si>
    <t>CA4445052316T</t>
  </si>
  <si>
    <t>CADP220520_27</t>
  </si>
  <si>
    <t>CA4445052317T</t>
  </si>
  <si>
    <t>CADP220525_02</t>
  </si>
  <si>
    <t>7539-103136</t>
  </si>
  <si>
    <t>CA3136052503T</t>
  </si>
  <si>
    <t>CADP220525_03</t>
  </si>
  <si>
    <t>PO6206</t>
  </si>
  <si>
    <t>2407 East Loop 820 N</t>
  </si>
  <si>
    <t>Fort Worth</t>
  </si>
  <si>
    <t>gmoore@goinfinityenergy.com, abauer@goinfinityenergy.com, tdonohue@goinfinityenergy.com</t>
  </si>
  <si>
    <t>CA6206052504T</t>
  </si>
  <si>
    <t>CADP220526_38</t>
  </si>
  <si>
    <t>7700010821 (PT8)</t>
  </si>
  <si>
    <t>CA0821052604T</t>
  </si>
  <si>
    <t>CADP220526_39</t>
  </si>
  <si>
    <t>CA0821052605T</t>
  </si>
  <si>
    <t>CADP220526_64</t>
  </si>
  <si>
    <t>CA4779052630T</t>
  </si>
  <si>
    <t>CADP220526_65</t>
  </si>
  <si>
    <t>CA4779052631T</t>
  </si>
  <si>
    <t>CADP220526_66</t>
  </si>
  <si>
    <t>CA4779052632T</t>
  </si>
  <si>
    <t>CADP220526_67</t>
  </si>
  <si>
    <t>CA4779052633T</t>
  </si>
  <si>
    <t>CADP220526_68</t>
  </si>
  <si>
    <t>CA4779052634T</t>
  </si>
  <si>
    <t>CADP220526_01</t>
  </si>
  <si>
    <t>7700010823 PT15</t>
  </si>
  <si>
    <t>CA8235052635T</t>
  </si>
  <si>
    <t>CADP220526_02</t>
  </si>
  <si>
    <t>CA8235052636T</t>
  </si>
  <si>
    <t>CADP220526_03</t>
  </si>
  <si>
    <t>CA8235052637T</t>
  </si>
  <si>
    <t>CADP220526_04</t>
  </si>
  <si>
    <t>CA8235052638T</t>
  </si>
  <si>
    <t>CADP220526_05</t>
  </si>
  <si>
    <t>CA8235052639T</t>
  </si>
  <si>
    <t>CADP220526_06</t>
  </si>
  <si>
    <t>CA8235052640T</t>
  </si>
  <si>
    <t>CADP220526_07</t>
  </si>
  <si>
    <t>CA8235052641T</t>
  </si>
  <si>
    <t>CADP220526_08</t>
  </si>
  <si>
    <t>CA8235052642T</t>
  </si>
  <si>
    <t>CADP220604_24</t>
  </si>
  <si>
    <t>SHP2206-1023994</t>
  </si>
  <si>
    <t>CADP220604_13</t>
  </si>
  <si>
    <t>SHP2206-818926</t>
  </si>
  <si>
    <t>CADP220604_14</t>
  </si>
  <si>
    <t>SHP2206-820000</t>
  </si>
  <si>
    <t>CADP220604_15</t>
  </si>
  <si>
    <t>SHP2206-822714</t>
  </si>
  <si>
    <t>CADP220604_16</t>
  </si>
  <si>
    <t>SHP2206-837510</t>
  </si>
  <si>
    <t>CADP220604_17</t>
  </si>
  <si>
    <t>SHP2206-850308</t>
  </si>
  <si>
    <t>CADP220604_18</t>
  </si>
  <si>
    <t>SHP2206-865592</t>
  </si>
  <si>
    <t>CADP220604_19</t>
  </si>
  <si>
    <t>SHP2206-1016138</t>
  </si>
  <si>
    <t>CADP220604_20</t>
  </si>
  <si>
    <t>SHP2206-1017107</t>
  </si>
  <si>
    <t>CADP220604_21</t>
  </si>
  <si>
    <t>SHP2206-1018300</t>
  </si>
  <si>
    <t>CADP220604_22</t>
  </si>
  <si>
    <t>SHP2206-1018702</t>
  </si>
  <si>
    <t>CADP220604_23</t>
  </si>
  <si>
    <t>SHP2206-1021717</t>
  </si>
  <si>
    <t>CADP220526_09</t>
  </si>
  <si>
    <t>CA8235052643T</t>
  </si>
  <si>
    <t>CADP220526_10</t>
  </si>
  <si>
    <t>CA8235052644T</t>
  </si>
  <si>
    <t>CADP220526_11</t>
  </si>
  <si>
    <t>CA8235052645T</t>
  </si>
  <si>
    <t>CADP220526_12</t>
  </si>
  <si>
    <t>CA8235052646T</t>
  </si>
  <si>
    <t>CADP220526_13</t>
  </si>
  <si>
    <t>CA8235052647T</t>
  </si>
  <si>
    <t>CADP220526_14</t>
  </si>
  <si>
    <t>CA8235052648T</t>
  </si>
  <si>
    <t>CADP220526_15</t>
  </si>
  <si>
    <t>CA8235052649T</t>
  </si>
  <si>
    <t>Deliver Week 6/20</t>
  </si>
  <si>
    <t>CADP220526_35</t>
  </si>
  <si>
    <t>7700010822 (PT16)</t>
  </si>
  <si>
    <t>CA0822052601T</t>
  </si>
  <si>
    <t>SHP2206-1284210</t>
  </si>
  <si>
    <t>CADP220526_36</t>
  </si>
  <si>
    <t>CA0822052602T</t>
  </si>
  <si>
    <t>SHP2206-1284534</t>
  </si>
  <si>
    <t>CADP220526_37</t>
  </si>
  <si>
    <t>CA0822052603T</t>
  </si>
  <si>
    <t>CADP220526_16</t>
  </si>
  <si>
    <t>CA8235052650T</t>
  </si>
  <si>
    <t>CADP220526_17</t>
  </si>
  <si>
    <t>CA8235052651T</t>
  </si>
  <si>
    <t>Deliver Week 6/27</t>
  </si>
  <si>
    <t>CADP220526_18</t>
  </si>
  <si>
    <t>CA8235052652T</t>
  </si>
  <si>
    <t>CADP220526_19</t>
  </si>
  <si>
    <t>CA8235052653T</t>
  </si>
  <si>
    <t>CADP220526_20</t>
  </si>
  <si>
    <t>CA8235052654T</t>
  </si>
  <si>
    <t>CADP220526_21</t>
  </si>
  <si>
    <t>CA8235052655T</t>
  </si>
  <si>
    <t>CADP220526_22</t>
  </si>
  <si>
    <t>CA8235052656T</t>
  </si>
  <si>
    <t>CADP220526_23</t>
  </si>
  <si>
    <t>CA8235052657T</t>
  </si>
  <si>
    <t>CADP220526_24</t>
  </si>
  <si>
    <t>CA8235052658T</t>
  </si>
  <si>
    <t>CADP220526_25</t>
  </si>
  <si>
    <t>CA8235052659T</t>
  </si>
  <si>
    <t>CADP220526_26</t>
  </si>
  <si>
    <t>CA8235052660T</t>
  </si>
  <si>
    <t>CADP220526_27</t>
  </si>
  <si>
    <t>CA8235052661T</t>
  </si>
  <si>
    <t>CADP220526_28</t>
  </si>
  <si>
    <t>CA8235052662T</t>
  </si>
  <si>
    <t>CADP220526_29</t>
  </si>
  <si>
    <t>CA8235052663T</t>
  </si>
  <si>
    <t>CADP220526_30</t>
  </si>
  <si>
    <t>CA8235052664T</t>
  </si>
  <si>
    <t>CADP220526_31</t>
  </si>
  <si>
    <t>CA8235052665T</t>
  </si>
  <si>
    <t>CADP220526_32</t>
  </si>
  <si>
    <t>CA8235052666T</t>
  </si>
  <si>
    <t>CADP220526_33</t>
  </si>
  <si>
    <t>CA8235052667T</t>
  </si>
  <si>
    <t>CADP220526_34</t>
  </si>
  <si>
    <t>CA8235052668T</t>
  </si>
  <si>
    <t>CADP220526_40</t>
  </si>
  <si>
    <t>CA0821052606T</t>
  </si>
  <si>
    <t>Deliver week of 6/20</t>
  </si>
  <si>
    <t>CADP220526_41</t>
  </si>
  <si>
    <t>CA0821052607T</t>
  </si>
  <si>
    <t>CADP220527_01</t>
  </si>
  <si>
    <t>3273-ZR900801S PT1</t>
  </si>
  <si>
    <t>CA8011052701T</t>
  </si>
  <si>
    <t>CADP220527_02</t>
  </si>
  <si>
    <t>0237-KI907084S PT1</t>
  </si>
  <si>
    <t>CA0541052702T</t>
  </si>
  <si>
    <t>CADP220527_03</t>
  </si>
  <si>
    <t>1987-SS904029S PT1</t>
  </si>
  <si>
    <t xml:space="preserve">CED Greentech El Paso </t>
  </si>
  <si>
    <t>Otsiry Villanueva</t>
  </si>
  <si>
    <t>otsiry@cedgreentechsw.com</t>
  </si>
  <si>
    <t>CA0291052703T</t>
  </si>
  <si>
    <t>CADP220531_01</t>
  </si>
  <si>
    <t>PO4193 PT2</t>
  </si>
  <si>
    <t>CA4193053101T</t>
  </si>
  <si>
    <t>CADP220531_02</t>
  </si>
  <si>
    <t>PO4197 PT5</t>
  </si>
  <si>
    <t>CA1975053103T</t>
  </si>
  <si>
    <t>CADP220531_03</t>
  </si>
  <si>
    <t>PO4190 PT4</t>
  </si>
  <si>
    <t>CA4190053102T</t>
  </si>
  <si>
    <t>Use UGL jayson@uglus.com</t>
  </si>
  <si>
    <t>CADP220531_04</t>
  </si>
  <si>
    <t>2022-05 PT2</t>
  </si>
  <si>
    <t>CA2205060101T</t>
  </si>
  <si>
    <t>CADP220531_05</t>
  </si>
  <si>
    <t>CA2205060102T</t>
  </si>
  <si>
    <t>CADP220531_06</t>
  </si>
  <si>
    <t>2022-06b PT2</t>
  </si>
  <si>
    <t>CA2206060104T</t>
  </si>
  <si>
    <t>CADP220531_07</t>
  </si>
  <si>
    <t>CA2206060105T</t>
  </si>
  <si>
    <t>CADP220531_08</t>
  </si>
  <si>
    <t>CA2206060106T</t>
  </si>
  <si>
    <t>CADP220531_09</t>
  </si>
  <si>
    <t>CA2206060107T</t>
  </si>
  <si>
    <t>CADP220531_10</t>
  </si>
  <si>
    <t>CA2206060108T</t>
  </si>
  <si>
    <t>CADP220531_11</t>
  </si>
  <si>
    <t>CA2206060109T</t>
  </si>
  <si>
    <t>CADP220531_12</t>
  </si>
  <si>
    <t>2022-06b PT1</t>
  </si>
  <si>
    <t>CA2206060103T</t>
  </si>
  <si>
    <t>CADP220601_01</t>
  </si>
  <si>
    <t>1521-BL967476S</t>
  </si>
  <si>
    <t>CA7476060110T</t>
  </si>
  <si>
    <t>CADP220601_02</t>
  </si>
  <si>
    <t>1057-CMC900434S PT4</t>
  </si>
  <si>
    <t>1070 Marauder Street, Suite 110</t>
  </si>
  <si>
    <t>530.895.8611</t>
  </si>
  <si>
    <t>CA0434060111T</t>
  </si>
  <si>
    <t>CADP220601_03</t>
  </si>
  <si>
    <t>CA0434060112T</t>
  </si>
  <si>
    <t>CADP220601_04</t>
  </si>
  <si>
    <t>CA0434060113T</t>
  </si>
  <si>
    <t>CADP220601_05</t>
  </si>
  <si>
    <t>BPO062022-400G</t>
  </si>
  <si>
    <t>Albert Baltzar, Todd Koscelnik</t>
  </si>
  <si>
    <t>657.286.8815, 214.682.1079</t>
  </si>
  <si>
    <t>abaltazar@momentumsolar.com, Tkoscelnik@momentumsolar.com</t>
  </si>
  <si>
    <t>CA2400060201T</t>
  </si>
  <si>
    <t>CADP220601_06</t>
  </si>
  <si>
    <t>0821-KA-900649S</t>
  </si>
  <si>
    <t>CED Greentech Bozeman</t>
  </si>
  <si>
    <t>467 WEST GRIFFIN DRIVE</t>
  </si>
  <si>
    <t>Bozeman</t>
  </si>
  <si>
    <t>MT</t>
  </si>
  <si>
    <t>Kyle Armitage</t>
  </si>
  <si>
    <t>970.210.8255</t>
  </si>
  <si>
    <t>Kyle@cedgreentechmt.com</t>
  </si>
  <si>
    <t>Liftgate</t>
  </si>
  <si>
    <t>CA0649060204T</t>
  </si>
  <si>
    <t>missed 6/6</t>
  </si>
  <si>
    <t>CADP220601_07</t>
  </si>
  <si>
    <t>0756-SJ905167S</t>
  </si>
  <si>
    <t>55 N Truckee Ave STE 100</t>
  </si>
  <si>
    <t>Shasten Jolley</t>
  </si>
  <si>
    <t>208.891.7464</t>
  </si>
  <si>
    <t>shasten@cedgreentechboise.com</t>
  </si>
  <si>
    <t>CA5167060202T</t>
  </si>
  <si>
    <t>CADP220601_08</t>
  </si>
  <si>
    <t>0756-SJ905168S</t>
  </si>
  <si>
    <t>CA5168060203T</t>
  </si>
  <si>
    <t>CADP220602_01</t>
  </si>
  <si>
    <t>9001-JW908106S</t>
  </si>
  <si>
    <t>4483 Mcgrath St Suite 101</t>
  </si>
  <si>
    <t>Jason Wakefield</t>
  </si>
  <si>
    <t>805.620.4300</t>
  </si>
  <si>
    <t xml:space="preserve">JASON@CEDGREENTECHVTA.COM </t>
  </si>
  <si>
    <t>CA8106060206T</t>
  </si>
  <si>
    <t>CADP220602_02</t>
  </si>
  <si>
    <t>0589-ZH900710S</t>
  </si>
  <si>
    <t>4201 MERIDIAN STREET STE 109</t>
  </si>
  <si>
    <t>Zach Hoeft</t>
  </si>
  <si>
    <t>720.409.6424</t>
  </si>
  <si>
    <t>Reference CA0710060205T at PU</t>
  </si>
  <si>
    <t>CADP220603_01</t>
  </si>
  <si>
    <t>12083 PT4.1 Dallas</t>
  </si>
  <si>
    <t>CADP220603_02</t>
  </si>
  <si>
    <t>CADP220603_03</t>
  </si>
  <si>
    <t>12083 PT4.1 Houston</t>
  </si>
  <si>
    <t>CADP220603_04</t>
  </si>
  <si>
    <t>12083 PT4.1 San Antonio</t>
  </si>
  <si>
    <t>CADP220603_05</t>
  </si>
  <si>
    <t>12083 PT4.1 El Paso</t>
  </si>
  <si>
    <t>CADP220603_06</t>
  </si>
  <si>
    <t>12083 PT4.1 Mesa</t>
  </si>
  <si>
    <t>CADP220603_07</t>
  </si>
  <si>
    <t>CADP220603_08</t>
  </si>
  <si>
    <t>12083 PT4.1 Tucson</t>
  </si>
  <si>
    <t>CADP220603_09</t>
  </si>
  <si>
    <t>12083 PT4.1 Vegas</t>
  </si>
  <si>
    <t>CADP220603_10</t>
  </si>
  <si>
    <t>12083 PT4.1 Denver</t>
  </si>
  <si>
    <t>CADP220603_11</t>
  </si>
  <si>
    <t>12083 PT4.1 Valencia</t>
  </si>
  <si>
    <t>28318 Constellation Rd</t>
  </si>
  <si>
    <t>Valencia</t>
  </si>
  <si>
    <t>CADP220603_12</t>
  </si>
  <si>
    <t>12083 PT4.1 Reno</t>
  </si>
  <si>
    <t>CADP220526_42</t>
  </si>
  <si>
    <t>CA0821052608T</t>
  </si>
  <si>
    <t>CADP220526_43</t>
  </si>
  <si>
    <t>CA0821052609T</t>
  </si>
  <si>
    <t>CADP220526_44</t>
  </si>
  <si>
    <t>CA0821052610T</t>
  </si>
  <si>
    <t>CADP220526_45</t>
  </si>
  <si>
    <t>CA0821052611T</t>
  </si>
  <si>
    <t>CADP220526_46</t>
  </si>
  <si>
    <t>CA0821052612T</t>
  </si>
  <si>
    <t>CADP220526_47</t>
  </si>
  <si>
    <t>CA0821052613T</t>
  </si>
  <si>
    <t>CADP220526_48</t>
  </si>
  <si>
    <t>CA0821052614T</t>
  </si>
  <si>
    <t>CADP220526_49</t>
  </si>
  <si>
    <t>CA0821052615T</t>
  </si>
  <si>
    <t>CADP220526_50</t>
  </si>
  <si>
    <t>CA0821052616T</t>
  </si>
  <si>
    <t>Deliver week of 6/27</t>
  </si>
  <si>
    <t>CADP220526_51</t>
  </si>
  <si>
    <t>CA0821052617T</t>
  </si>
  <si>
    <t>CADP220604_25</t>
  </si>
  <si>
    <t>6552-NZ970281S PT1</t>
  </si>
  <si>
    <t>916.452.3111</t>
  </si>
  <si>
    <t>Nick@cedgreentechsac.com</t>
  </si>
  <si>
    <t>CADP220604_26</t>
  </si>
  <si>
    <t>6552-NZ970280S PT1</t>
  </si>
  <si>
    <t>CADP220604_27</t>
  </si>
  <si>
    <t>CADP220604_28</t>
  </si>
  <si>
    <t>CADP220604_29</t>
  </si>
  <si>
    <t>CADP220604_30</t>
  </si>
  <si>
    <t>CADP220604_31</t>
  </si>
  <si>
    <t>CADP220604_32</t>
  </si>
  <si>
    <t>CADP220604_33</t>
  </si>
  <si>
    <t>CADP220606_01</t>
  </si>
  <si>
    <t>1024-WB942879S</t>
  </si>
  <si>
    <t>CED GREENTECH CHATSWORTH</t>
  </si>
  <si>
    <t>9657 MASON AVE.</t>
  </si>
  <si>
    <t>Wesley Boudreaux</t>
  </si>
  <si>
    <t>818.341.1751</t>
  </si>
  <si>
    <t>wesley@cedgreentechla.com</t>
  </si>
  <si>
    <t>CADP220606_02</t>
  </si>
  <si>
    <t>CADP220606_03</t>
  </si>
  <si>
    <t>CADP220606_04</t>
  </si>
  <si>
    <t>CADP220608_01</t>
  </si>
  <si>
    <t>114441_PT1</t>
  </si>
  <si>
    <t>Via Portal 011-06618-ITC26</t>
  </si>
  <si>
    <t>Melody Max</t>
  </si>
  <si>
    <t>CADP220608_02</t>
  </si>
  <si>
    <t>6707-388281</t>
  </si>
  <si>
    <t>Crispin Morales, Terry Claiborne</t>
  </si>
  <si>
    <t>CMorales@wescodist.com, TClaiborne@wescodist.com, SolarInv@wescodist.com</t>
  </si>
  <si>
    <t>CADP220608_03</t>
  </si>
  <si>
    <t>7539-606722</t>
  </si>
  <si>
    <t>Peter Reza, Mike Fox</t>
  </si>
  <si>
    <t>Peter.Reza@wescodist.com, MFox@wescodist.com, SolarInv@wescodist.com, 7539BranchReceiving@wescodist.com</t>
  </si>
  <si>
    <t>CADP220608_04</t>
  </si>
  <si>
    <t>7539-606715</t>
  </si>
  <si>
    <t>CADP220608_05</t>
  </si>
  <si>
    <t>7539-606724</t>
  </si>
  <si>
    <t>CADP220608_07</t>
  </si>
  <si>
    <t>5689-817141</t>
  </si>
  <si>
    <t>9400 N Royal Ln #100</t>
  </si>
  <si>
    <t>Eugene Hampton, Cal Leavitt</t>
  </si>
  <si>
    <t>EHampton@wescodist.com, CLeavitt@gocsc.com, SolarInv@wescodist.com</t>
  </si>
  <si>
    <t>CADP220608_08</t>
  </si>
  <si>
    <t>5689-817149</t>
  </si>
  <si>
    <t>CADP220608_09</t>
  </si>
  <si>
    <t>6707-388283</t>
  </si>
  <si>
    <t>CADP220608_10</t>
  </si>
  <si>
    <t>7539-606697</t>
  </si>
  <si>
    <t>CADP220608_11</t>
  </si>
  <si>
    <t>1069-75</t>
  </si>
  <si>
    <t>2358 Cepheus CT</t>
  </si>
  <si>
    <t>661.742.5823</t>
  </si>
  <si>
    <t>CADP220608_12</t>
  </si>
  <si>
    <t>1069-86</t>
  </si>
  <si>
    <t>CADP220608_13</t>
  </si>
  <si>
    <t>2022-700059 PT2</t>
  </si>
  <si>
    <t>3801 Ocean Ranch Blvd, Suite 103</t>
  </si>
  <si>
    <t>John Aicher, Karina Garcia</t>
  </si>
  <si>
    <t>j.aicher@usa.krannich-solar.com, l.starn@usa.krannich-solar.com</t>
  </si>
  <si>
    <t>UGL</t>
  </si>
  <si>
    <t>CADP220608_14</t>
  </si>
  <si>
    <t>CADP220608_15</t>
  </si>
  <si>
    <t>2021-700933 PT2</t>
  </si>
  <si>
    <t>John Aicher, Luke Starn</t>
  </si>
  <si>
    <t>CADP220608_16</t>
  </si>
  <si>
    <t>CADP220608_17</t>
  </si>
  <si>
    <t>CADP220608_18</t>
  </si>
  <si>
    <t>FLATBED</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</si>
  <si>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</si>
  <si>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</si>
  <si>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</si>
  <si>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</si>
  <si>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</si>
  <si>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</si>
  <si>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</si>
  <si>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</si>
  <si>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</si>
  <si>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</si>
  <si>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TXDP220509_03</t>
  </si>
  <si>
    <t>current eta 6/6</t>
  </si>
  <si>
    <t>TXDP220509_04</t>
  </si>
  <si>
    <t>TXDP220509_05</t>
  </si>
  <si>
    <t>TXDP220509_06</t>
  </si>
  <si>
    <t>TXDP220509_07</t>
  </si>
  <si>
    <t>TXDP220509_08</t>
  </si>
  <si>
    <t>TXDP220509_09</t>
  </si>
  <si>
    <t>TXDP220509_10</t>
  </si>
  <si>
    <t>TXDP220509_11</t>
  </si>
  <si>
    <t>TXDP220509_12</t>
  </si>
  <si>
    <t>TXDP220525_01</t>
  </si>
  <si>
    <t>2111420 (Claverack)</t>
  </si>
  <si>
    <t xml:space="preserve">CS Energy </t>
  </si>
  <si>
    <t>391 NY-9H Hudson</t>
  </si>
  <si>
    <t>Hudson</t>
  </si>
  <si>
    <t>Bill Reintanz, Hozefa Mogul</t>
  </si>
  <si>
    <t>732.259.5784</t>
  </si>
  <si>
    <t>wreintanz@csenergy.com, hmogul@csenergy.com</t>
  </si>
  <si>
    <t>ON HOLD per U&amp;C Sales</t>
  </si>
  <si>
    <t>TXDP220525_02</t>
  </si>
  <si>
    <t>TXDP220525_03</t>
  </si>
  <si>
    <t>TXDP220608_01</t>
  </si>
  <si>
    <t>2111420 (Livingston)</t>
  </si>
  <si>
    <t>CS Energy</t>
  </si>
  <si>
    <t>3289 US 9</t>
  </si>
  <si>
    <t>Livingston</t>
  </si>
  <si>
    <t>12534</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</si>
  <si>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</si>
  <si>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</si>
  <si>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</si>
  <si>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</si>
  <si>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</si>
  <si>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</si>
  <si>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</si>
  <si>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</si>
  <si>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</si>
  <si>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</si>
  <si>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</si>
  <si>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</si>
  <si>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</si>
  <si>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</si>
  <si>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WA5221042211T</t>
  </si>
  <si>
    <t>4984-NVR945521S</t>
  </si>
  <si>
    <t>2 Toelles Rd, Unit 6</t>
  </si>
  <si>
    <t>203.269.8064</t>
  </si>
  <si>
    <t>WA8202042208T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</si>
  <si>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</si>
  <si>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</si>
  <si>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</si>
  <si>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</si>
  <si>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</si>
  <si>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</si>
  <si>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</si>
  <si>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</si>
  <si>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</si>
  <si>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SHP2205-146834 - Originally California Release</t>
  </si>
  <si>
    <t>WA2022427080T</t>
  </si>
  <si>
    <t>SHP2205-147115 - Originally California Release</t>
  </si>
  <si>
    <t>WA2022427081T</t>
  </si>
  <si>
    <t>SHP2205-147394 - Originally California Release</t>
  </si>
  <si>
    <t>WA2022427082T</t>
  </si>
  <si>
    <t>SHP2205-147674 - Originally California Release</t>
  </si>
  <si>
    <t>WA2022427083T</t>
  </si>
  <si>
    <t>SHP2205-147844 - Originally California Release</t>
  </si>
  <si>
    <t>WA2022427084T</t>
  </si>
  <si>
    <t>SHP2205-148065 - Originally California Release</t>
  </si>
  <si>
    <t>WA2022427085T</t>
  </si>
  <si>
    <t>SHP2205-148352 - Originally California Release</t>
  </si>
  <si>
    <t>WA2022427086T</t>
  </si>
  <si>
    <t>SHP2205-148498 - Originally California Release</t>
  </si>
  <si>
    <t>WA2022427087T</t>
  </si>
  <si>
    <t>SHP2205-148713 - Originally California Release</t>
  </si>
  <si>
    <t>WA0822040773T</t>
  </si>
  <si>
    <t>SHP2205-145254 - Originally California Release</t>
  </si>
  <si>
    <t>WA0822040774T</t>
  </si>
  <si>
    <t>SHP2205-145682 - Originally California Release</t>
  </si>
  <si>
    <t>WA0822040775T</t>
  </si>
  <si>
    <t>SHP2205-145984 - Originally California Release</t>
  </si>
  <si>
    <t>WA0822040776T</t>
  </si>
  <si>
    <t>SHP2205-146241 - Originally California Release</t>
  </si>
  <si>
    <t>WA0822040777T</t>
  </si>
  <si>
    <t>SHP2205-146546 - Originally California Release</t>
  </si>
  <si>
    <t>WA2022427099T</t>
  </si>
  <si>
    <t>WA2022427100T</t>
  </si>
  <si>
    <t>Gavino Diaz, Krishna Mundada</t>
  </si>
  <si>
    <t>WA2022427101T</t>
  </si>
  <si>
    <t>WADP220401_1</t>
  </si>
  <si>
    <t>Bright Planet Solar</t>
  </si>
  <si>
    <t>5 A St., Auburn</t>
  </si>
  <si>
    <t>3 pieces damaged</t>
  </si>
  <si>
    <t>WA2022427098T</t>
  </si>
  <si>
    <t>WA2022427102T</t>
  </si>
  <si>
    <t>WADP220512_05</t>
  </si>
  <si>
    <t>2022-05 PT1</t>
  </si>
  <si>
    <t>WA2051051221T</t>
  </si>
  <si>
    <t>WADP220512_06</t>
  </si>
  <si>
    <t>WA2051051222T</t>
  </si>
  <si>
    <t>WADP220512_07</t>
  </si>
  <si>
    <t>WA2051051223T</t>
  </si>
  <si>
    <t>WADP220512_08</t>
  </si>
  <si>
    <t>WA2051051224T</t>
  </si>
  <si>
    <t>WADP220513_01</t>
  </si>
  <si>
    <t>0120-WG903351S PT4</t>
  </si>
  <si>
    <t>102 Karner Rd.</t>
  </si>
  <si>
    <t>Wyatt Gallagher</t>
  </si>
  <si>
    <t>wyatt@cedgreentecheast.com</t>
  </si>
  <si>
    <t>WA3514051302T</t>
  </si>
  <si>
    <t>WADP220513_02</t>
  </si>
  <si>
    <t>856.283.4318</t>
  </si>
  <si>
    <t>WA3452051301T</t>
  </si>
  <si>
    <t>WADP220512_09</t>
  </si>
  <si>
    <t>WA2051051225T</t>
  </si>
  <si>
    <t>WADP220512_10</t>
  </si>
  <si>
    <t>WA2051051226T</t>
  </si>
  <si>
    <t>WADP220512_11</t>
  </si>
  <si>
    <t>WA2051051227T</t>
  </si>
  <si>
    <t>WADP220512_12</t>
  </si>
  <si>
    <t>WA2051051228T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</si>
  <si>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</si>
  <si>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</si>
  <si>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</si>
  <si>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</si>
  <si>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</si>
  <si>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</si>
  <si>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</si>
  <si>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</si>
  <si>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</si>
  <si>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</si>
  <si>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</si>
  <si>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</si>
  <si>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</si>
  <si>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</si>
  <si>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</si>
  <si>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</si>
  <si>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</si>
  <si>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</si>
  <si>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</si>
  <si>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</si>
  <si>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WADP220511_01</t>
  </si>
  <si>
    <t>WA2022051201T</t>
  </si>
  <si>
    <t>SHP2206-194914</t>
  </si>
  <si>
    <t>WADP220511_02</t>
  </si>
  <si>
    <t>WA2022051202T</t>
  </si>
  <si>
    <t>SHP2206-195775</t>
  </si>
  <si>
    <t>WADP220511_03</t>
  </si>
  <si>
    <t>WA2022051203T</t>
  </si>
  <si>
    <t>SHP2206-196047 - ASN wasn’t submitted on time by SDS</t>
  </si>
  <si>
    <t>WADP220511_04</t>
  </si>
  <si>
    <t>WA2022051204T</t>
  </si>
  <si>
    <t>SHP2206-196394 - ASN wasn’t submitted on time by SDS</t>
  </si>
  <si>
    <t>WADP220511_05</t>
  </si>
  <si>
    <t>WA2022051205T</t>
  </si>
  <si>
    <t>SHP2206-196618 - ASN wasn’t submitted on time by SDS</t>
  </si>
  <si>
    <t>WADP220511_07</t>
  </si>
  <si>
    <t>7700010823 PT12</t>
  </si>
  <si>
    <t>WA2022051206T</t>
  </si>
  <si>
    <t>SHP2206-141371</t>
  </si>
  <si>
    <t>WADP220511_08</t>
  </si>
  <si>
    <t>WA2022051207T</t>
  </si>
  <si>
    <t>SHP2206-142494</t>
  </si>
  <si>
    <t>WADP220511_09</t>
  </si>
  <si>
    <t>WA2022051208T</t>
  </si>
  <si>
    <t>SHP2206-147342</t>
  </si>
  <si>
    <t>WADP220511_10</t>
  </si>
  <si>
    <t>WA2022051209T</t>
  </si>
  <si>
    <t>SHP2206-147894</t>
  </si>
  <si>
    <t>WADP220511_11</t>
  </si>
  <si>
    <t>WA2022051210T</t>
  </si>
  <si>
    <t>SHP2206-198011 - ASN wasn’t submitted on time by SDS</t>
  </si>
  <si>
    <t>WADP220511_12</t>
  </si>
  <si>
    <t>WA2022051211T</t>
  </si>
  <si>
    <t>SHP2206-198207 - ASN wasn’t submitted on time by SDS</t>
  </si>
  <si>
    <t>TGC-Hanwha 400W 2.14.2020 / True Green Capital</t>
  </si>
  <si>
    <t>April</t>
  </si>
  <si>
    <t>May</t>
  </si>
  <si>
    <t>July</t>
  </si>
  <si>
    <t>August</t>
  </si>
  <si>
    <t>September</t>
  </si>
  <si>
    <t>October</t>
  </si>
  <si>
    <t>March</t>
  </si>
  <si>
    <t>Total Balance</t>
  </si>
  <si>
    <t>Initial Inventory</t>
  </si>
  <si>
    <t>30367456R</t>
  </si>
  <si>
    <t>PIONEER-1665</t>
  </si>
  <si>
    <t>ROMARK-23MD</t>
  </si>
  <si>
    <t>PO# 0118 / Summit Ridge Energy</t>
  </si>
  <si>
    <t>November</t>
  </si>
  <si>
    <t>December</t>
  </si>
  <si>
    <t>January</t>
  </si>
  <si>
    <t>Novembr</t>
  </si>
  <si>
    <t>February</t>
  </si>
  <si>
    <t>30367455R</t>
  </si>
  <si>
    <t>PIONEER-RT1</t>
  </si>
  <si>
    <t>PO# 1747990001A / CS Energy, LLC</t>
  </si>
  <si>
    <t>30382759R</t>
  </si>
  <si>
    <t>30383059R</t>
  </si>
  <si>
    <t>30382959R</t>
  </si>
  <si>
    <t>30382859R</t>
  </si>
  <si>
    <t>PO# 4272020B / Market Path</t>
  </si>
  <si>
    <t>30367456A</t>
  </si>
  <si>
    <t>PO# 19-303 / IMPA</t>
  </si>
  <si>
    <t>PO# PO-15 / Kearsarge</t>
  </si>
  <si>
    <t>30382860R</t>
  </si>
  <si>
    <t>GTG-340SS</t>
  </si>
  <si>
    <t>PLT# 200222_K3_PLKG83_420A_701 DAMAGED</t>
  </si>
  <si>
    <t>PO# HNW2020-02/ Summit Ridge Energy</t>
  </si>
  <si>
    <t>PO# 19-304 / IMPA</t>
  </si>
  <si>
    <t>PO# HNW2020-01/ Summit Ridge Energy</t>
  </si>
  <si>
    <t>12002921A</t>
  </si>
  <si>
    <t>12002921R</t>
  </si>
  <si>
    <t>7700002600 (340W PT.3) / Tesla / Elkridge MD</t>
  </si>
  <si>
    <t>30375309R</t>
  </si>
  <si>
    <t>PSS (11C)</t>
  </si>
  <si>
    <t>7700002600 (340W PT.4) / Tesla / Elkridge MD</t>
  </si>
  <si>
    <t>7700002600 (340W PT.5) / Tesla / Elkridge MD</t>
  </si>
  <si>
    <t>7700002600 (340W PT.6) / Tesla / Elkridge MD</t>
  </si>
  <si>
    <t>010-0531-004 / Entersolar</t>
  </si>
  <si>
    <t>12002919R</t>
  </si>
  <si>
    <t>ROMARK-23MD --&gt; PIONEER-RT1</t>
  </si>
  <si>
    <t>PO# HNW2020-03 / Summit Ridge Energy</t>
  </si>
  <si>
    <t>30367555R</t>
  </si>
  <si>
    <t>GTG-10NAE</t>
  </si>
  <si>
    <t>PO# C-20-02-003 (Twittys Creek) / Holocene Design Build</t>
  </si>
  <si>
    <t>30367556R</t>
  </si>
  <si>
    <t>GTG-201BA</t>
  </si>
  <si>
    <t>GTG-10NA</t>
  </si>
  <si>
    <t>ROMARK-145TR</t>
  </si>
  <si>
    <t xml:space="preserve">July </t>
  </si>
  <si>
    <t>30382960R</t>
  </si>
  <si>
    <t>30383060R</t>
  </si>
  <si>
    <t>GTG-NAE</t>
  </si>
  <si>
    <t>PO# 19-305 / IMPA</t>
  </si>
  <si>
    <t>PO# 309-3799-020720-1 / C2 Omega / C2 WM Arizona 3799, LLC</t>
  </si>
  <si>
    <t>PO# 310-3833-020720-1 / C2 Omega / C2 WM Arizona 3833, LLC</t>
  </si>
  <si>
    <t>PO# 356-1548-020720-1 / C2 Omega / C2 WM Illinois 1548, LLC</t>
  </si>
  <si>
    <t>PO# 336-612-020720-1 / C2 Omega / C2 WM Illinois  612, LLC</t>
  </si>
  <si>
    <t>PO# 20007865253 / CS Energy</t>
  </si>
  <si>
    <t>12002650R</t>
  </si>
  <si>
    <t>PO# 10601 / Evergreen Energy LLC</t>
  </si>
  <si>
    <t>12001434R</t>
  </si>
  <si>
    <t>PO# 10605 / Evergreen Energy LLC</t>
  </si>
  <si>
    <t>PO# 10608 / Evergreen Energy LLC</t>
  </si>
  <si>
    <t>PO# 010-0654-009 / Entersolar</t>
  </si>
  <si>
    <t>30361556R</t>
  </si>
  <si>
    <t>30361056R</t>
  </si>
  <si>
    <t>30361456R</t>
  </si>
  <si>
    <t>partial pallets (cello 36plt)</t>
  </si>
  <si>
    <t>partial pallets (cello 35plt)</t>
  </si>
  <si>
    <t>PO# 2003700002 / CS Energy</t>
  </si>
  <si>
    <t>PO# 2003800001 / CS Energy</t>
  </si>
  <si>
    <t>PO# 5200035001(Cicero) / CS Energy</t>
  </si>
  <si>
    <t>30368358R</t>
  </si>
  <si>
    <t>PO# 10607B / Evergreen Energy LLC</t>
  </si>
  <si>
    <t>12002920R</t>
  </si>
  <si>
    <t>PO# 010-0533-004 / Entersolar</t>
  </si>
  <si>
    <t>PO# TGC-Hanwha 420W 2.14.2020 / True Green Capital</t>
  </si>
  <si>
    <t>30380660R</t>
  </si>
  <si>
    <t>PO# 10609 / Evergreen Energy LLC</t>
  </si>
  <si>
    <t>30361119R</t>
  </si>
  <si>
    <t>PO# 10611 / Evergreen Energy LLC</t>
  </si>
  <si>
    <t>12001227R</t>
  </si>
  <si>
    <t>PO# HNW2020-04 R1 / Summit Ridge Energy</t>
  </si>
  <si>
    <t>PO# 5200037001 / CS Energy, LLC</t>
  </si>
  <si>
    <t>30381259R</t>
  </si>
  <si>
    <t>PO# 10607A / Evergreen Energy LLC</t>
  </si>
  <si>
    <t>PO# 5200037001A / CS Energy, LLC</t>
  </si>
  <si>
    <t>Auguest</t>
  </si>
  <si>
    <t>PO# 30238-2400-201 / Signal Energy</t>
  </si>
  <si>
    <t>Initial Inventory - VA + NJ WH</t>
  </si>
  <si>
    <t>12004284R</t>
  </si>
  <si>
    <t>PNCW</t>
  </si>
  <si>
    <t>12004283R</t>
  </si>
  <si>
    <t>30367658R</t>
  </si>
  <si>
    <t>30367758R</t>
  </si>
  <si>
    <t>PO# HQC20210225 / MARKET PATH ASSOCIATES LLC</t>
  </si>
  <si>
    <t xml:space="preserve">Jen, i </t>
  </si>
  <si>
    <t>12004246R</t>
  </si>
  <si>
    <t>30368359R</t>
  </si>
  <si>
    <t>PO# 5200037001 (Chaumont) / CS Energy, LLC</t>
  </si>
  <si>
    <t>30381259R (1plt damaged, replaced with 30381259F)</t>
  </si>
  <si>
    <t>4/29/21 : APR - replacement (30381259F, 1PLT/29PCS)</t>
  </si>
  <si>
    <t>30381259F</t>
  </si>
  <si>
    <t>PO# 5200033001 / CS Energy, LLC (Parma)</t>
  </si>
  <si>
    <t>8/9/21-potential damage / 12/21/21 per PIONNER 56pcs good to use, 2damaged pcs is replaced with 30368158R</t>
  </si>
  <si>
    <t>PSS (11C) =&gt;PIONEER-RT1</t>
  </si>
  <si>
    <t xml:space="preserve">6/21/21 Transferred from PSS to Pioneer </t>
  </si>
  <si>
    <t xml:space="preserve">7/20/21 Transferred from PSS to Pioneer </t>
  </si>
  <si>
    <t>PSS (11C) =&gt; PIONEER-RT1</t>
  </si>
  <si>
    <t>7/23/21 Transferred from PSS to PIONEER</t>
  </si>
  <si>
    <t>GTG-10NAE =&gt; 201BA</t>
  </si>
  <si>
    <t>PO# 010-0532-004 / EnterSolar, LLC / Matrix -Building 2- SI</t>
  </si>
  <si>
    <t>PO# 10619 / Evergreen Energy LLC</t>
  </si>
  <si>
    <t>PO# 50140637 / Constellation Solar New Jersey, LLC</t>
  </si>
  <si>
    <t>30381260R</t>
  </si>
  <si>
    <t>PO# HQC20210318 / MARKET PATH ASSOCIATES LLC</t>
  </si>
  <si>
    <t>30368357R</t>
  </si>
  <si>
    <t>PSS (11C) =&gt;  PIONER-RT. 1</t>
  </si>
  <si>
    <t>30368257R</t>
  </si>
  <si>
    <t>PO# 492 / Empire Renewables LLC</t>
  </si>
  <si>
    <t>PSS (11C) --&gt; PIONEER RT. 1</t>
  </si>
  <si>
    <t>NJTRAN082401R  TRANSFERRED FROM PSS TO PIONEER 8/24</t>
  </si>
  <si>
    <t>12002679R</t>
  </si>
  <si>
    <t>GTG-201BA =&gt; 340SS</t>
  </si>
  <si>
    <t>GTG-201BA (partial pallet) =&gt; 340SS</t>
  </si>
  <si>
    <t>12004928F</t>
  </si>
  <si>
    <t>12002679F</t>
  </si>
  <si>
    <t>PLT ID# 100000001475796</t>
  </si>
  <si>
    <t>PLT ID# 100000001475999</t>
  </si>
  <si>
    <t>PLT ID# 100000001476000</t>
  </si>
  <si>
    <t>pallet #100000001475579</t>
  </si>
  <si>
    <t>pallet #100000001475795</t>
  </si>
  <si>
    <t>pallet #100000001475987</t>
  </si>
  <si>
    <t>PO# 490 / Empire Renewables LLC</t>
  </si>
  <si>
    <t>PO# 491 / Empire Renewables LLC</t>
  </si>
  <si>
    <t>PO# 497 / Empire Renewables LLC</t>
  </si>
  <si>
    <t>PO# 21111130 (Dunkleman) / CS Energy, LLC (Dunkleman)</t>
  </si>
  <si>
    <t>30397871F</t>
  </si>
  <si>
    <t>PO# 2111120 (Coxsackie) / CS Energy (Coxsackie)</t>
  </si>
  <si>
    <t>30397872F</t>
  </si>
  <si>
    <t>PO# (9236413) Fort Green / Duke Energy (Fort Green)</t>
  </si>
  <si>
    <t>Initial Inventory - GA WH</t>
  </si>
  <si>
    <t>30397572C</t>
  </si>
  <si>
    <t>FNS</t>
  </si>
  <si>
    <t>30397572F</t>
  </si>
  <si>
    <t>DGM</t>
  </si>
  <si>
    <t>30397571C</t>
  </si>
  <si>
    <t>30397571F</t>
  </si>
  <si>
    <t>Origin_City</t>
  </si>
  <si>
    <t>Carrier reference #</t>
  </si>
  <si>
    <t>KRISTINE BRIKMAN</t>
  </si>
  <si>
    <t xml:space="preserve">NJ6249TESLA20C </t>
  </si>
  <si>
    <t>NJ Elizabeth 201</t>
  </si>
  <si>
    <t>201 Bay Ave.Elizabeth, NJ 07201</t>
  </si>
  <si>
    <t>Elizabeth</t>
  </si>
  <si>
    <t>07201</t>
  </si>
  <si>
    <t>13101 Tesla Rd, Austin, TX 78725</t>
  </si>
  <si>
    <t>SITE</t>
  </si>
  <si>
    <t>Brian Naae</t>
  </si>
  <si>
    <t>bnaae@tesla.com</t>
  </si>
  <si>
    <t xml:space="preserve">Q.PEAK DUO XL-G10C.3/BF </t>
  </si>
  <si>
    <t>0800-1500</t>
  </si>
  <si>
    <t>SDS EAST</t>
  </si>
  <si>
    <t>IN TRANSIT</t>
  </si>
  <si>
    <t>Tesla can't offload, need to reroute to Houston, TX WH and deliver in April, Don't IOD until it's deliver to the site, 4/1-FNS delivered</t>
  </si>
  <si>
    <t xml:space="preserve">NJ6249TESLA21C </t>
  </si>
  <si>
    <t>JINI LEE</t>
  </si>
  <si>
    <t>NJUTAH042901H</t>
  </si>
  <si>
    <t>12083 PT2 Utah</t>
  </si>
  <si>
    <t>NJ NORTH BRUNSWICK 1665</t>
  </si>
  <si>
    <t>1665 Jersey Ave</t>
  </si>
  <si>
    <t>North Brunswick,</t>
  </si>
  <si>
    <t>08902</t>
  </si>
  <si>
    <t>Michelle Phelps /  Shiann Nutt</t>
  </si>
  <si>
    <t>480-244-6060</t>
  </si>
  <si>
    <t xml:space="preserve">mphelps@titansolarpower.com / snutt@titansolarpower.com </t>
  </si>
  <si>
    <t>DELIVERED</t>
  </si>
  <si>
    <t>NJVILL042901H</t>
  </si>
  <si>
    <t>NJVILL042902H</t>
  </si>
  <si>
    <t>NJ246S050202H</t>
  </si>
  <si>
    <t>5621-CH904246S</t>
  </si>
  <si>
    <t>7527 Exchange Dr, Orlando, FL 32809</t>
  </si>
  <si>
    <t>orlando</t>
  </si>
  <si>
    <t>0800-1400</t>
  </si>
  <si>
    <t>NJ246S050201H</t>
  </si>
  <si>
    <t>7552 Chancellor Dr Suite 100, Orlando, FL 32809</t>
  </si>
  <si>
    <t>NJWOR042901C</t>
  </si>
  <si>
    <t>HNW2021-02 Sub PO #2 (Worcester)</t>
  </si>
  <si>
    <t>Summit Ridge Energy</t>
  </si>
  <si>
    <t>66 Atlas Street, Worcester, MA 01604</t>
  </si>
  <si>
    <t>WORCESTER</t>
  </si>
  <si>
    <t>Josh Tennis</t>
  </si>
  <si>
    <t>909-717-1880</t>
  </si>
  <si>
    <t xml:space="preserve">josh@sjtrans.com </t>
  </si>
  <si>
    <t>MIKE KWON</t>
  </si>
  <si>
    <t>NJSPT4050201H</t>
  </si>
  <si>
    <t>8460-EE-923446S PT4</t>
  </si>
  <si>
    <t>1332 North 9th Steet, Stroudsburg, PA 18360</t>
  </si>
  <si>
    <t>570-534-7372</t>
  </si>
  <si>
    <t>edward.losapio@cedgreentecheast.com</t>
  </si>
  <si>
    <t>NJ0056050201H</t>
  </si>
  <si>
    <t>MSPO980056</t>
  </si>
  <si>
    <t>Todd Koscelnik / Joseph Marques</t>
  </si>
  <si>
    <t>214-682-1079</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</si>
  <si>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</si>
  <si>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</si>
  <si>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</si>
  <si>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</si>
  <si>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</si>
  <si>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</si>
  <si>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</si>
  <si>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</si>
  <si>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</si>
  <si>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</si>
  <si>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</si>
  <si>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</si>
  <si>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</si>
  <si>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</si>
  <si>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</si>
  <si>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</si>
  <si>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</si>
  <si>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</si>
  <si>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</si>
  <si>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</si>
  <si>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</si>
  <si>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</si>
  <si>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</si>
  <si>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</si>
  <si>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</si>
  <si>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</si>
  <si>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</si>
  <si>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</si>
  <si>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</si>
  <si>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</si>
  <si>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</si>
  <si>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</si>
  <si>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</si>
  <si>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</si>
  <si>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</si>
  <si>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</si>
  <si>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</si>
  <si>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</si>
  <si>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</si>
  <si>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</si>
  <si>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</si>
  <si>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</si>
  <si>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</si>
  <si>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</si>
  <si>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</si>
  <si>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</si>
  <si>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</si>
  <si>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</si>
  <si>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</si>
  <si>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</si>
  <si>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</si>
  <si>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</si>
  <si>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</si>
  <si>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</si>
  <si>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</si>
  <si>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</si>
  <si>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</si>
  <si>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</si>
  <si>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</si>
  <si>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</si>
  <si>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0800</t>
  </si>
  <si>
    <t>NJARKS050502H-1</t>
  </si>
  <si>
    <t xml:space="preserve">Q.PEAK DUO XL-G10.3/BFG </t>
  </si>
  <si>
    <t>NJARKS050503H</t>
  </si>
  <si>
    <t>1200</t>
  </si>
  <si>
    <t>NJARKS050504H</t>
  </si>
  <si>
    <t>1000</t>
  </si>
  <si>
    <t>NJ0PT1050501R</t>
  </si>
  <si>
    <t>TGC-Hanwha 420W 2.14.2020 PT1</t>
  </si>
  <si>
    <t>True Green Capital</t>
  </si>
  <si>
    <t>6 Executive Plaza, Yonkers NY 10701</t>
  </si>
  <si>
    <t>YONKERS</t>
  </si>
  <si>
    <t xml:space="preserve">Q.PEAK DUO L G6P.2 </t>
  </si>
  <si>
    <t>SIP</t>
  </si>
  <si>
    <t>NJARKS050601H</t>
  </si>
  <si>
    <t>0700</t>
  </si>
  <si>
    <t>NJARKS050602H</t>
  </si>
  <si>
    <t>NJARKS050603H</t>
  </si>
  <si>
    <t>0900</t>
  </si>
  <si>
    <t>NJARKS050604H</t>
  </si>
  <si>
    <t>NJ6249TESLA22C</t>
  </si>
  <si>
    <t>NJ6249TESLA23C</t>
  </si>
  <si>
    <t>NJRIVE050601H</t>
  </si>
  <si>
    <t>PO-003016 PT3 Riverton</t>
  </si>
  <si>
    <t>1702 Taylors Lane, Riverton, NJ 08077</t>
  </si>
  <si>
    <t>Riverton</t>
  </si>
  <si>
    <t>916-873-8612</t>
  </si>
  <si>
    <t>NJ6249TESLA24C</t>
  </si>
  <si>
    <t>NJARKS050901H</t>
  </si>
  <si>
    <t>sparks</t>
  </si>
  <si>
    <t>0730</t>
  </si>
  <si>
    <t>NJARKS050902H</t>
  </si>
  <si>
    <t>0830</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</si>
  <si>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</si>
  <si>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</si>
  <si>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</si>
  <si>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</si>
  <si>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</si>
  <si>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</si>
  <si>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</si>
  <si>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</si>
  <si>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</si>
  <si>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</si>
  <si>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</si>
  <si>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</si>
  <si>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</si>
  <si>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</si>
  <si>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</si>
  <si>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</si>
  <si>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0945</t>
  </si>
  <si>
    <t>NJEKMD050903H</t>
  </si>
  <si>
    <t>1030</t>
  </si>
  <si>
    <t>NJEKMD050904H</t>
  </si>
  <si>
    <t>0815</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</si>
  <si>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</si>
  <si>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</si>
  <si>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</si>
  <si>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</si>
  <si>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</si>
  <si>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</si>
  <si>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</si>
  <si>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</si>
  <si>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</si>
  <si>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</si>
  <si>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</si>
  <si>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</si>
  <si>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</si>
  <si>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</si>
  <si>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0515</t>
  </si>
  <si>
    <t>NJEKMD050909H</t>
  </si>
  <si>
    <t>0600</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</si>
  <si>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</si>
  <si>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</si>
  <si>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</si>
  <si>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</si>
  <si>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</si>
  <si>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</si>
  <si>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</si>
  <si>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</si>
  <si>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</si>
  <si>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</si>
  <si>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</si>
  <si>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</si>
  <si>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</si>
  <si>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</si>
  <si>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</si>
  <si>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</si>
  <si>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</si>
  <si>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</si>
  <si>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</si>
  <si>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</si>
  <si>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</si>
  <si>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</si>
  <si>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</si>
  <si>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</si>
  <si>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</si>
  <si>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Marlborough</t>
  </si>
  <si>
    <t>01752</t>
  </si>
  <si>
    <t>Address was updated as per CS request</t>
  </si>
  <si>
    <t>NJKEAS051109</t>
  </si>
  <si>
    <t>NJEKMD050914H</t>
  </si>
  <si>
    <t>NJEKMD050915H</t>
  </si>
  <si>
    <t>NJEKMD050916H</t>
  </si>
  <si>
    <t>NJ6249TESLA25C</t>
  </si>
  <si>
    <t>Texas</t>
  </si>
  <si>
    <t>NJ6249TESLA26C</t>
  </si>
  <si>
    <t>DOCK220510_8</t>
  </si>
  <si>
    <t>Cancel</t>
  </si>
  <si>
    <t>Cancel CR. Will arrange to another WH</t>
  </si>
  <si>
    <t>DOCK220510_7</t>
  </si>
  <si>
    <t>1069-60</t>
  </si>
  <si>
    <t>2400 Davey Rd.</t>
  </si>
  <si>
    <t>60517</t>
  </si>
  <si>
    <t>NJKEAS051110</t>
  </si>
  <si>
    <t>NJKEAS051111</t>
  </si>
  <si>
    <t>NJKEAS051112</t>
  </si>
  <si>
    <t>DOCK220510_3</t>
  </si>
  <si>
    <t>4560-CH907224S PT2</t>
  </si>
  <si>
    <t>2562 Cabot Commerce Drive Suite 200</t>
  </si>
  <si>
    <t>Collin Headley / Juan Salcedo</t>
  </si>
  <si>
    <t>954-973-9730</t>
  </si>
  <si>
    <t xml:space="preserve"> collinh@cedgreentechse.com / juans@cedgreentechse.com</t>
  </si>
  <si>
    <t xml:space="preserve">Q.PEAK DUO XL G10 </t>
  </si>
  <si>
    <t>0800-1200</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</si>
  <si>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</si>
  <si>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</si>
  <si>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</si>
  <si>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</si>
  <si>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</si>
  <si>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</si>
  <si>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</si>
  <si>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</si>
  <si>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</si>
  <si>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</si>
  <si>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</si>
  <si>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</si>
  <si>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</si>
  <si>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Washington</t>
  </si>
  <si>
    <t>DC</t>
  </si>
  <si>
    <t>John Miller</t>
  </si>
  <si>
    <t>(404) 395-9253</t>
  </si>
  <si>
    <t xml:space="preserve">jmiller@flywheeldevelopment.com </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</si>
  <si>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</si>
  <si>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</si>
  <si>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</si>
  <si>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</si>
  <si>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</si>
  <si>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</si>
  <si>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</si>
  <si>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</si>
  <si>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</si>
  <si>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</si>
  <si>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inside delivery</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</si>
  <si>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</si>
  <si>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</si>
  <si>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</si>
  <si>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</si>
  <si>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</si>
  <si>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</si>
  <si>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</si>
  <si>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</si>
  <si>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</si>
  <si>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</si>
  <si>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</si>
  <si>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</si>
  <si>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</si>
  <si>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</si>
  <si>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</si>
  <si>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</si>
  <si>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</si>
  <si>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</si>
  <si>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</si>
  <si>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</si>
  <si>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</si>
  <si>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</si>
  <si>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</si>
  <si>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</si>
  <si>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</si>
  <si>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</si>
  <si>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</si>
  <si>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</si>
  <si>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NJ6249TESLA30C</t>
  </si>
  <si>
    <t>NJ6249TESLA30</t>
  </si>
  <si>
    <t>Q.PEAK DUO XL-G10C.3/BF 475</t>
  </si>
  <si>
    <t>NJ6249TESLA31C</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</si>
  <si>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</si>
  <si>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</si>
  <si>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</si>
  <si>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</si>
  <si>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</si>
  <si>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</si>
  <si>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</si>
  <si>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</si>
  <si>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</si>
  <si>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</si>
  <si>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</si>
  <si>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</si>
  <si>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</si>
  <si>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</si>
  <si>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</si>
  <si>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</si>
  <si>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</si>
  <si>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</si>
  <si>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</si>
  <si>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</si>
  <si>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DOCK220520_5</t>
  </si>
  <si>
    <t>21075</t>
  </si>
  <si>
    <t>Via portal (011-06607-ITC26)</t>
  </si>
  <si>
    <t>Q.PEAK DUO BLK ML-G10BC+.0.1</t>
  </si>
  <si>
    <t>Cancel CR due to lack of inventory from NJ by SO confirmation</t>
  </si>
  <si>
    <t>DOCK220520_6</t>
  </si>
  <si>
    <t>DOCK220520_7</t>
  </si>
  <si>
    <t>DOCK220520_8</t>
  </si>
  <si>
    <t>DOCK220520_9</t>
  </si>
  <si>
    <t>DOCK220520_10</t>
  </si>
  <si>
    <t>DOCK220520_11</t>
  </si>
  <si>
    <t>DOCK220520_12</t>
  </si>
  <si>
    <t>DOCK220520_13</t>
  </si>
  <si>
    <t>DOCK220520_14</t>
  </si>
  <si>
    <t>DOCK220520_15</t>
  </si>
  <si>
    <t>DOCK220520_16</t>
  </si>
  <si>
    <t>DOCK220520_17</t>
  </si>
  <si>
    <t>DOCK220520_18</t>
  </si>
  <si>
    <t>DOCK220520_19</t>
  </si>
  <si>
    <t>DOCK220523_1</t>
  </si>
  <si>
    <t>19 Crows Mill Rd,</t>
  </si>
  <si>
    <t>DOCK220523_2</t>
  </si>
  <si>
    <t>The Qty was changed by SO' confirmation</t>
  </si>
  <si>
    <t>DOCK220523_3</t>
  </si>
  <si>
    <t>DOCK220523_4</t>
  </si>
  <si>
    <t>DOCK220524_1</t>
  </si>
  <si>
    <t>391 NY-9H Hudson, NY 12534</t>
  </si>
  <si>
    <t>Hozefa Mogul / Bill Reintanz</t>
  </si>
  <si>
    <t>732.259.5784  </t>
  </si>
  <si>
    <t>hmogul@csenergy.com / wreintanz@csenergy.com</t>
  </si>
  <si>
    <t>Q.PEAK DUO XL G10C.3/BFG_J</t>
  </si>
  <si>
    <t>JUNE</t>
  </si>
  <si>
    <t>received the request holding 475 products from SO team</t>
  </si>
  <si>
    <t>DOCK220524_2</t>
  </si>
  <si>
    <t>DOCK220524_3</t>
  </si>
  <si>
    <t>DOCK220524_4</t>
  </si>
  <si>
    <t>DOCK220524_5</t>
  </si>
  <si>
    <t>DOCK220524_6</t>
  </si>
  <si>
    <t>Q.PEAK DUO XL G10C.3.2/BFG</t>
  </si>
  <si>
    <t>DOCK220524_7</t>
  </si>
  <si>
    <t>DOCK220524_8</t>
  </si>
  <si>
    <t>DOCK220524_9</t>
  </si>
  <si>
    <t>DOCK220524_10</t>
  </si>
  <si>
    <t>Repacking fee</t>
  </si>
  <si>
    <t>DOCK220524_7-1</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</si>
  <si>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</si>
  <si>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</si>
  <si>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</si>
  <si>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</si>
  <si>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</si>
  <si>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</si>
  <si>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</si>
  <si>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</si>
  <si>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</si>
  <si>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</si>
  <si>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</si>
  <si>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</si>
  <si>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DOCK220524_17</t>
  </si>
  <si>
    <t>DOCK220524_18</t>
  </si>
  <si>
    <t>DOCK220524_19</t>
  </si>
  <si>
    <t>DOCK220524_20</t>
  </si>
  <si>
    <t>North Brunswick</t>
  </si>
  <si>
    <t>DOCK220524_21</t>
  </si>
  <si>
    <t>DOCK220524_21-1</t>
  </si>
  <si>
    <t>DOCK220524_21-2</t>
  </si>
  <si>
    <t>DOCK220524_22</t>
  </si>
  <si>
    <t>DOCK220524_23</t>
  </si>
  <si>
    <t>DOCK220524_24</t>
  </si>
  <si>
    <t>DOCK220524_25</t>
  </si>
  <si>
    <t>DOCK220524_26</t>
  </si>
  <si>
    <t>DOCK220524_27</t>
  </si>
  <si>
    <t>DOCK220524_28</t>
  </si>
  <si>
    <t>DOCK220524_28-1</t>
  </si>
  <si>
    <t>DOCK220524_29</t>
  </si>
  <si>
    <t>DOCK220524_14-1</t>
  </si>
  <si>
    <t>DOCK220524_14-2</t>
  </si>
  <si>
    <t>DOCK220524_7-2</t>
  </si>
  <si>
    <t>No inventory</t>
  </si>
  <si>
    <t>received the request holding 475 products from SO team / no inventory</t>
  </si>
  <si>
    <t>DOCK220524_41</t>
  </si>
  <si>
    <t>DOCK220602_1</t>
  </si>
  <si>
    <t>P100990198</t>
  </si>
  <si>
    <t>US Electrical Services, Inc.</t>
  </si>
  <si>
    <t>100 Campanelli Parkway</t>
  </si>
  <si>
    <t>Stoughton</t>
  </si>
  <si>
    <t>02072</t>
  </si>
  <si>
    <t>Eric Pedersen</t>
  </si>
  <si>
    <t>(781)297-5666</t>
  </si>
  <si>
    <t>DOCK220602_2</t>
  </si>
  <si>
    <t>P100990197</t>
  </si>
  <si>
    <t>DOCK220602_3</t>
  </si>
  <si>
    <t>P100990192</t>
  </si>
  <si>
    <t>DOCK220602_4</t>
  </si>
  <si>
    <t>P100989659</t>
  </si>
  <si>
    <t>Richard Cannata</t>
  </si>
  <si>
    <t>DOCK220602_5</t>
  </si>
  <si>
    <t>Inc.9227</t>
  </si>
  <si>
    <t>Nexamp, Inc.</t>
  </si>
  <si>
    <t>695 Rotterdam Industrial Park, Building #11</t>
  </si>
  <si>
    <t>Schenectady</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</si>
  <si>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</si>
  <si>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</si>
  <si>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</si>
  <si>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</si>
  <si>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</si>
  <si>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</si>
  <si>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</si>
  <si>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</si>
  <si>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</si>
  <si>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</si>
  <si>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</si>
  <si>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</si>
  <si>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</si>
  <si>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</si>
  <si>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</si>
  <si>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</si>
  <si>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</si>
  <si>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</si>
  <si>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</si>
  <si>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</si>
  <si>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</si>
  <si>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</si>
  <si>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</si>
  <si>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</si>
  <si>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</si>
  <si>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</si>
  <si>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</si>
  <si>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</si>
  <si>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</si>
  <si>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</si>
  <si>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</si>
  <si>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</si>
  <si>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</si>
  <si>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</si>
  <si>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</si>
  <si>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</si>
  <si>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</si>
  <si>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</si>
  <si>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</si>
  <si>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</si>
  <si>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</si>
  <si>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</si>
  <si>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</si>
  <si>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</si>
  <si>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</si>
  <si>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</si>
  <si>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</si>
  <si>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</si>
  <si>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</si>
  <si>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</si>
  <si>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</si>
  <si>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</si>
  <si>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</si>
  <si>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</si>
  <si>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</si>
  <si>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</si>
  <si>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</si>
  <si>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</si>
  <si>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</si>
  <si>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</si>
  <si>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</si>
  <si>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</si>
  <si>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</si>
  <si>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</si>
  <si>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</si>
  <si>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35 Twinbridge Dr</t>
  </si>
  <si>
    <t>tariff revised</t>
  </si>
  <si>
    <t>DOCK220602_75</t>
  </si>
  <si>
    <t>DOCK220602_76</t>
  </si>
  <si>
    <t>DOCK220602_77</t>
  </si>
  <si>
    <t>DOCK220602_78</t>
  </si>
  <si>
    <t>DOCK220602_79</t>
  </si>
  <si>
    <t>DOCK220603_1</t>
  </si>
  <si>
    <t>2020-2918_Keasbey#3</t>
  </si>
  <si>
    <t>Expeditors International attn: Dave Groves c/o JV Trans 19 Crows Mill Rd</t>
  </si>
  <si>
    <t xml:space="preserve"> 08832</t>
  </si>
  <si>
    <t>DOCK220603_2</t>
  </si>
  <si>
    <t>DOCK220603_3</t>
  </si>
  <si>
    <t>DOCK220603_4</t>
  </si>
  <si>
    <t>DOCK220603_5</t>
  </si>
  <si>
    <t>DOCK220603_6</t>
  </si>
  <si>
    <t>DOCK220603_7</t>
  </si>
  <si>
    <t>DOCK220603_8</t>
  </si>
  <si>
    <t>DOCK220603_9</t>
  </si>
  <si>
    <t>DOCK220603_10</t>
  </si>
  <si>
    <t>DOCK220603_11</t>
  </si>
  <si>
    <t>DOCK220603_12</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</si>
  <si>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</si>
  <si>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</si>
  <si>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</si>
  <si>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</si>
  <si>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</si>
  <si>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</si>
  <si>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</si>
  <si>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</si>
  <si>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</si>
  <si>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</si>
  <si>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</si>
  <si>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</si>
  <si>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</si>
  <si>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</si>
  <si>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</si>
  <si>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</si>
  <si>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</si>
  <si>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</si>
  <si>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</si>
  <si>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</si>
  <si>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</si>
  <si>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</si>
  <si>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</si>
  <si>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</si>
  <si>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</si>
  <si>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</si>
  <si>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</si>
  <si>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</si>
  <si>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</si>
  <si>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</si>
  <si>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</si>
  <si>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</si>
  <si>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</si>
  <si>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</si>
  <si>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</si>
  <si>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</si>
  <si>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2300 RT1. Suite# 101</t>
  </si>
  <si>
    <t>Econox Renewables Inc.</t>
  </si>
  <si>
    <t>33 Appian Way</t>
  </si>
  <si>
    <t>Smithfield</t>
  </si>
  <si>
    <t>02917</t>
  </si>
  <si>
    <t>Scott Milnes</t>
  </si>
  <si>
    <t xml:space="preserve"> smilnes@econoxgroup.com</t>
  </si>
  <si>
    <t>split</t>
  </si>
  <si>
    <t>DOCK220606_1-1</t>
  </si>
  <si>
    <t>NJDP220602_01</t>
  </si>
  <si>
    <t>7700010822 (PT17)</t>
  </si>
  <si>
    <t>Plus labeling Fees</t>
  </si>
  <si>
    <t>NJDP220602_02</t>
  </si>
  <si>
    <t>NJDP220602_03</t>
  </si>
  <si>
    <t>NJDP220602_04</t>
  </si>
  <si>
    <t>NJDP220602_05</t>
  </si>
  <si>
    <t>NJDP220602_06</t>
  </si>
  <si>
    <t>NJDP220602_07</t>
  </si>
  <si>
    <t>NJDP220602_08</t>
  </si>
  <si>
    <t>Julia Wang</t>
  </si>
  <si>
    <t>GA8871051201F</t>
  </si>
  <si>
    <t>6216-618871</t>
  </si>
  <si>
    <t>JIT</t>
  </si>
  <si>
    <t>WESCO SACRAMENTO</t>
  </si>
  <si>
    <t>1301 N. MARKET BLVD, SACRAMENTO, CA 95834</t>
  </si>
  <si>
    <t>12004245F</t>
  </si>
  <si>
    <t>Q.PEAK DUO L-G8P.2 430</t>
  </si>
  <si>
    <t>GAREPL052001R</t>
  </si>
  <si>
    <t>Replacements (SunEnergy1)</t>
  </si>
  <si>
    <t>SunEnergy1</t>
  </si>
  <si>
    <t>34747 Hwy 903, Scotland Neck, NC 27874</t>
  </si>
  <si>
    <t>Q.PEAK DUO L-G5.2 400</t>
  </si>
  <si>
    <t>GAREPL052002R</t>
  </si>
  <si>
    <t>PLT-SPLIT</t>
  </si>
  <si>
    <t>GA867S060901F</t>
  </si>
  <si>
    <t>7953-TD903867S</t>
  </si>
  <si>
    <t>917 Piner Road Suite A&amp;B, Santa Rosa, CA 95403</t>
  </si>
  <si>
    <t>6/14-per customer, they rcvd 420w not 430w, need PLT IDs/FTD ASAP, 6/23-420W, 150000000801857, 150000000801761 - customer accepted 420W</t>
  </si>
  <si>
    <t>12004247F</t>
  </si>
  <si>
    <t>Q.PEAK DUO L-G8.2 420</t>
  </si>
  <si>
    <t>GA867S060902F</t>
  </si>
  <si>
    <t>GA2202060101F</t>
  </si>
  <si>
    <t>(0300522-02)</t>
  </si>
  <si>
    <t>Sunworks</t>
  </si>
  <si>
    <t>15 Pepsi Way, Durham, CA 95938</t>
  </si>
  <si>
    <t>Kristine Birkmane</t>
  </si>
  <si>
    <t>GA4PT2061101F</t>
  </si>
  <si>
    <t>16624 PT2</t>
  </si>
  <si>
    <t>N.F. Smith &amp; Associates /The Next Energy Technology, Inc</t>
  </si>
  <si>
    <t>2440 Marietta St. Kenner LA 70062 =&gt; return to JIT</t>
  </si>
  <si>
    <t>6/14-truck arrived at receiver but 4PLT damage reported, TB will return shipment to JIT, 6/16-returned to JIT, this DO# cancelled in Cello, keep this DO# for our reference</t>
  </si>
  <si>
    <t>GA310S061101F</t>
  </si>
  <si>
    <t>7133-JIM974310S</t>
  </si>
  <si>
    <t>GA310S061101F1</t>
  </si>
  <si>
    <t>6/21-2PLT wrong item, customer wants to return 420W (12004247F) PLT-150000000801708 / 150000000801737</t>
  </si>
  <si>
    <t>GA7104601101F</t>
  </si>
  <si>
    <t>(0500071-04)</t>
  </si>
  <si>
    <t>15 Pepsi Way,Durham, CA 95938</t>
  </si>
  <si>
    <t>updated ETA 06/18</t>
  </si>
  <si>
    <t>John Keith Aicher</t>
  </si>
  <si>
    <t>GA021A061501F</t>
  </si>
  <si>
    <t>5102021a</t>
  </si>
  <si>
    <t>Barrington Power LLC C/O Mains Electric</t>
  </si>
  <si>
    <t>44 Main Street, Alton NH 03809</t>
  </si>
  <si>
    <t>GA5646061801F</t>
  </si>
  <si>
    <t>R005646 (PT2)</t>
  </si>
  <si>
    <t>Ag Technologies Inc</t>
  </si>
  <si>
    <t>1268 E 100 S, Rochester, IN 46975</t>
  </si>
  <si>
    <t>GA4PT2061101FRE</t>
  </si>
  <si>
    <t>2440 Marietta St. Kenner LA 70062</t>
  </si>
  <si>
    <t>6/16-need to ship replacement</t>
  </si>
  <si>
    <t>GA310S061102F</t>
  </si>
  <si>
    <t>GA4353062301F</t>
  </si>
  <si>
    <t>218408-000-14353</t>
  </si>
  <si>
    <t>GEM Energy</t>
  </si>
  <si>
    <t>1300 W Harrison St, Phoenix, AZ 85007</t>
  </si>
  <si>
    <t>updated eta 06/24. reciever is aware</t>
  </si>
  <si>
    <t>GA0626062501F</t>
  </si>
  <si>
    <t>Evergreen Energy</t>
  </si>
  <si>
    <t>55 Randolph Ave, Avanel, NJ 07001</t>
  </si>
  <si>
    <t>GA0001062501F</t>
  </si>
  <si>
    <t>PO_00001 PT3</t>
  </si>
  <si>
    <t>NRGTree Consulting Limited Company</t>
  </si>
  <si>
    <t>5 Second St, Natick, MA 01602</t>
  </si>
  <si>
    <t>GA0001062502F</t>
  </si>
  <si>
    <t>GA5742062801F</t>
  </si>
  <si>
    <t>PO-95742</t>
  </si>
  <si>
    <t>Alternative Energy Store Inc</t>
  </si>
  <si>
    <t>330 Codman Hill Road, Boxborough, MA 01719</t>
  </si>
  <si>
    <t>GA0261062801F</t>
  </si>
  <si>
    <t>QU2021000261</t>
  </si>
  <si>
    <t>Calsolar</t>
  </si>
  <si>
    <t>17366 San Pasqual Valley RD, Escondido, CA 92027</t>
  </si>
  <si>
    <t>GA5012062901F</t>
  </si>
  <si>
    <t>010-0865-012</t>
  </si>
  <si>
    <t>Entersolar</t>
  </si>
  <si>
    <t>425 Rising Sun Rd, Bordertown, NJ 08505</t>
  </si>
  <si>
    <t>SL209325867</t>
  </si>
  <si>
    <t>GA5012062902F</t>
  </si>
  <si>
    <t>SL209325884</t>
  </si>
  <si>
    <t>GA0012062901F</t>
  </si>
  <si>
    <t>010-0950-012</t>
  </si>
  <si>
    <t>GA0226063001F</t>
  </si>
  <si>
    <t>PO-000226</t>
  </si>
  <si>
    <t>Sunnova Energy Corporation</t>
  </si>
  <si>
    <t>11070 Cabot Commerce Cir #300, Jacksonville,FL</t>
  </si>
  <si>
    <t>12005041F</t>
  </si>
  <si>
    <t>Q.PEAK DUO-G8 350</t>
  </si>
  <si>
    <t>GA0226063003F</t>
  </si>
  <si>
    <t>GA0226063002F</t>
  </si>
  <si>
    <t>PU/DELV 07/01</t>
  </si>
  <si>
    <t>GA0226070101F</t>
  </si>
  <si>
    <t>GA0226070102F</t>
  </si>
  <si>
    <t>will deliver 07/01</t>
  </si>
  <si>
    <t>GA0226070103F</t>
  </si>
  <si>
    <t>GA0226070601F</t>
  </si>
  <si>
    <t>GA0226070602F</t>
  </si>
  <si>
    <t>GA0226070603F</t>
  </si>
  <si>
    <t>GA310S061101FREPL</t>
  </si>
  <si>
    <t>***UPDTAE ETA 7/16*** 7/6/21-2PLT replacement</t>
  </si>
  <si>
    <t>GA0226070701F</t>
  </si>
  <si>
    <t>GA0231070701F</t>
  </si>
  <si>
    <t>PO-000231</t>
  </si>
  <si>
    <t>GA0231070702F</t>
  </si>
  <si>
    <t>GA0231070801F</t>
  </si>
  <si>
    <t>GA0231070802F</t>
  </si>
  <si>
    <t>GA664S071201F</t>
  </si>
  <si>
    <t>5887-RD947664S</t>
  </si>
  <si>
    <t>CED New Jersey</t>
  </si>
  <si>
    <t>35 TWINBRIDGE DR, PENNSAUKEN, NJ 08110</t>
  </si>
  <si>
    <t>GA664S071301F</t>
  </si>
  <si>
    <t>GA5796071401F</t>
  </si>
  <si>
    <t>3855796 PT2</t>
  </si>
  <si>
    <t>Platt</t>
  </si>
  <si>
    <t>1825 Ellis ST, Bellingham, WA 98225</t>
  </si>
  <si>
    <t>REPLACEMENT for PO# 3855796 (missing 10PLT)</t>
  </si>
  <si>
    <t>GA867S071901F</t>
  </si>
  <si>
    <t>GAPO15072301F</t>
  </si>
  <si>
    <t>PO-15 (Warwick Beagle PT2)</t>
  </si>
  <si>
    <t>Kearsarge Solar LLC</t>
  </si>
  <si>
    <t>133 Barnum Road, Devens, MA 01434</t>
  </si>
  <si>
    <t>Q.PEAK DUO L-G8P.2 420</t>
  </si>
  <si>
    <t>GAPO15072302F</t>
  </si>
  <si>
    <t>GAPO15072303F</t>
  </si>
  <si>
    <t>GAPO15072304F</t>
  </si>
  <si>
    <t>GAPO15072305F</t>
  </si>
  <si>
    <t>GAPO15072306F</t>
  </si>
  <si>
    <t>GAPO15072306F1</t>
  </si>
  <si>
    <t>PO-15 (Kenyon Woods PT4)</t>
  </si>
  <si>
    <t>GAPO15072307F</t>
  </si>
  <si>
    <t>PO-15 (Manchester PT1)</t>
  </si>
  <si>
    <t>GAPO15072308F</t>
  </si>
  <si>
    <t>GAPO15072309F</t>
  </si>
  <si>
    <t>GAPO15072310F</t>
  </si>
  <si>
    <t>GAPO15072311F</t>
  </si>
  <si>
    <t>GAPO15072312F</t>
  </si>
  <si>
    <t>PO-15 (Smithfield PT2.2)</t>
  </si>
  <si>
    <t>GA0624073001R</t>
  </si>
  <si>
    <t>738 Schuyler Ave, Lyndhurst, NJ 07031</t>
  </si>
  <si>
    <t xml:space="preserve">Q.PEAK DUO L-G5.2 400
</t>
  </si>
  <si>
    <t>GA3360081001R</t>
  </si>
  <si>
    <t>Replacements (Claim 203360)</t>
  </si>
  <si>
    <t>Delaware Solar</t>
  </si>
  <si>
    <t>4890 Gaskill Road, Owego, NY 13827</t>
  </si>
  <si>
    <t>GAORIDEN01F</t>
  </si>
  <si>
    <t>Oriden LLC</t>
  </si>
  <si>
    <t>4482 Grace Chapel Road, Granite Falls, NC 28630</t>
  </si>
  <si>
    <t>30397271F</t>
  </si>
  <si>
    <t>Q.PEAK DUO XL-G10.3/BFG</t>
  </si>
  <si>
    <t>GAORIDEN02F</t>
  </si>
  <si>
    <t>GAORIDEN03F</t>
  </si>
  <si>
    <t>GAORIDEN04F</t>
  </si>
  <si>
    <t>GAORIDEN05F</t>
  </si>
  <si>
    <t>GAORIDEN06F</t>
  </si>
  <si>
    <t>GAORIDEN07F</t>
  </si>
  <si>
    <t>GAORIDEN08F</t>
  </si>
  <si>
    <t>GAORIDEN09F</t>
  </si>
  <si>
    <t>GAORIDEN10F</t>
  </si>
  <si>
    <t>GAORIDEN11F</t>
  </si>
  <si>
    <t>8/19-truck broke down, reset del 8/20</t>
  </si>
  <si>
    <t>GAORIDEN12F</t>
  </si>
  <si>
    <t>GAORIDEN13F</t>
  </si>
  <si>
    <t>GAORIDEN14F</t>
  </si>
  <si>
    <t>GAORIDEN15F</t>
  </si>
  <si>
    <t>GAORIDEN16F</t>
  </si>
  <si>
    <t>GAORIDEN17F</t>
  </si>
  <si>
    <t>GAREME082001F</t>
  </si>
  <si>
    <t>2013PO004 (Remelt Solar Project)</t>
  </si>
  <si>
    <t>Empire Valorize -Remelt Solar Project</t>
  </si>
  <si>
    <t>6161 E. River Rd, West Henrietta, NY 14586</t>
  </si>
  <si>
    <t>GAREME082002F</t>
  </si>
  <si>
    <t>GART84082002F</t>
  </si>
  <si>
    <t>2104PO002 (Country Rt 84 Solar Project)</t>
  </si>
  <si>
    <t>Empire Valorize -Country Rt 84 Solar Project</t>
  </si>
  <si>
    <t>Country Rt 84 Solar Project, Troupsburg, NY 14885</t>
  </si>
  <si>
    <t xml:space="preserve">2583 Squab Hollow Rd, Troupsburgh NY is the closest address  </t>
  </si>
  <si>
    <t>GART84082003F</t>
  </si>
  <si>
    <t>GAORIDEN18F</t>
  </si>
  <si>
    <t>GAORIDEN19F</t>
  </si>
  <si>
    <t>GAORIDEN20F</t>
  </si>
  <si>
    <t>GAORIDEN21F</t>
  </si>
  <si>
    <t>GAORIDEN22F</t>
  </si>
  <si>
    <t>pallet ID discrepency</t>
  </si>
  <si>
    <t>GAREME082003F</t>
  </si>
  <si>
    <t>GART84082001F</t>
  </si>
  <si>
    <t>GANY70082001F</t>
  </si>
  <si>
    <t>2014PO004 (NY 70 Solar Project)</t>
  </si>
  <si>
    <t>Empire Valorize -NY 70 Solar Project</t>
  </si>
  <si>
    <t>1402-1574 NY 70, Portage, NY 14846</t>
  </si>
  <si>
    <t>1493 NY 70 Hunt NY</t>
  </si>
  <si>
    <t>GANY70082002F</t>
  </si>
  <si>
    <t>GANY70082003F</t>
  </si>
  <si>
    <t>GAMARY082001F</t>
  </si>
  <si>
    <t>2105PO003 (Glen Mary Drive #1)</t>
  </si>
  <si>
    <t>Empire Valorize -Glen Mary Drive #1 Project</t>
  </si>
  <si>
    <t>443 Glen Mary Drive, Tioga, NY 13827</t>
  </si>
  <si>
    <t>GAMARY082002F</t>
  </si>
  <si>
    <t>GART84082004F</t>
  </si>
  <si>
    <t>GART84082005F</t>
  </si>
  <si>
    <t>GART84082006F</t>
  </si>
  <si>
    <t>GANY70082004F</t>
  </si>
  <si>
    <t>GANY70082005F</t>
  </si>
  <si>
    <t>GAREME082004F</t>
  </si>
  <si>
    <t>GAREME082005F</t>
  </si>
  <si>
    <t>GAREME082006F</t>
  </si>
  <si>
    <t>GAORIDEN25F</t>
  </si>
  <si>
    <t>duplicate pallet ID</t>
  </si>
  <si>
    <t>GAORIDEN27F</t>
  </si>
  <si>
    <t>GANY70082006F</t>
  </si>
  <si>
    <t>GART84082012F</t>
  </si>
  <si>
    <t xml:space="preserve">PU Reset </t>
  </si>
  <si>
    <t>GART84082013F</t>
  </si>
  <si>
    <t>GAORIDEN23F</t>
  </si>
  <si>
    <t>GAORIDEN24F</t>
  </si>
  <si>
    <t>GAORIDEN26F</t>
  </si>
  <si>
    <t xml:space="preserve">PU updated </t>
  </si>
  <si>
    <t>GAMARY082003F</t>
  </si>
  <si>
    <t>GAMARY082004F</t>
  </si>
  <si>
    <t>GAORIDEN30F</t>
  </si>
  <si>
    <t>GAORIDEN32F</t>
  </si>
  <si>
    <t>GAREME082007F</t>
  </si>
  <si>
    <t>GAREME082008F</t>
  </si>
  <si>
    <t>GAREME082009F</t>
  </si>
  <si>
    <t>GART84082007F</t>
  </si>
  <si>
    <t>GART84082009F</t>
  </si>
  <si>
    <t>GANY70082007F</t>
  </si>
  <si>
    <t>GANY70082008F</t>
  </si>
  <si>
    <t>GANY70082009F</t>
  </si>
  <si>
    <t>GART84082008F</t>
  </si>
  <si>
    <t>8/24-reset PU</t>
  </si>
  <si>
    <t>GART84082010F</t>
  </si>
  <si>
    <t>8/25-reefer trailer, need to return a dry van at shipper</t>
  </si>
  <si>
    <t>GART84082011F</t>
  </si>
  <si>
    <t>GANY70082010F</t>
  </si>
  <si>
    <t>GANY70082011F</t>
  </si>
  <si>
    <t>GANY70082012F</t>
  </si>
  <si>
    <t>GAREME082010F</t>
  </si>
  <si>
    <t>GAORIDEN33F</t>
  </si>
  <si>
    <t>4640 pcs inbound  (vessel arrived unloaded )</t>
  </si>
  <si>
    <t>GAORIDEN34F</t>
  </si>
  <si>
    <t>GAORIDEN35F</t>
  </si>
  <si>
    <t>GAORIDEN36F</t>
  </si>
  <si>
    <t>580 pcs inbound ETA 08/02 ,11600 pcs, inbound ETA 08/04</t>
  </si>
  <si>
    <t>GAORIDEN37F</t>
  </si>
  <si>
    <t>11600 pcs, inbound ETA 08/04</t>
  </si>
  <si>
    <t>GAREME082011F</t>
  </si>
  <si>
    <t>GAREME082012F</t>
  </si>
  <si>
    <t>GART84082014F</t>
  </si>
  <si>
    <t>GAORIDEN38F</t>
  </si>
  <si>
    <t>GAORIDEN39F</t>
  </si>
  <si>
    <t>GAORIDEN40F</t>
  </si>
  <si>
    <t>GAORIDEN41F</t>
  </si>
  <si>
    <t>GAORIDEN42F</t>
  </si>
  <si>
    <t>GAORIDEN43F</t>
  </si>
  <si>
    <t>GAORIDEN44F</t>
  </si>
  <si>
    <t>GAORIDEN45F</t>
  </si>
  <si>
    <t>GAORIDEN46F</t>
  </si>
  <si>
    <t>GAORIDEN47F</t>
  </si>
  <si>
    <t>GANY70082013F</t>
  </si>
  <si>
    <t>GANY70082014F</t>
  </si>
  <si>
    <t>GAREME082013F</t>
  </si>
  <si>
    <t>GAREME082014F</t>
  </si>
  <si>
    <t>GAORIDEN48F</t>
  </si>
  <si>
    <t>GAORIDEN49F</t>
  </si>
  <si>
    <t>GAORIDEN50F</t>
  </si>
  <si>
    <t>GAORIDEN51F</t>
  </si>
  <si>
    <t>GAORIDEN52F</t>
  </si>
  <si>
    <t>GAORIDEN28F</t>
  </si>
  <si>
    <t>GAORIDEN29F</t>
  </si>
  <si>
    <t>GAORIDEN31F</t>
  </si>
  <si>
    <t>GART84090101F</t>
  </si>
  <si>
    <t>GART84090102F</t>
  </si>
  <si>
    <t>GANY70090101F</t>
  </si>
  <si>
    <t>GANY70090102F</t>
  </si>
  <si>
    <t>GANY70090103F</t>
  </si>
  <si>
    <t>GAREME090101F</t>
  </si>
  <si>
    <t>GAREME090102F</t>
  </si>
  <si>
    <t>GART84090103F</t>
  </si>
  <si>
    <t>GANY70090104F</t>
  </si>
  <si>
    <t>GANY70090105F</t>
  </si>
  <si>
    <t>GART84090104F</t>
  </si>
  <si>
    <t>GART84090105F</t>
  </si>
  <si>
    <t>GART84090106F</t>
  </si>
  <si>
    <t>GAMARY090104F</t>
  </si>
  <si>
    <t>GAMARY090105F</t>
  </si>
  <si>
    <t>GA8135090701F</t>
  </si>
  <si>
    <t>S6448135</t>
  </si>
  <si>
    <t>Werner Electric Supply Company Appleton</t>
  </si>
  <si>
    <t>2625 E. Glendale Ave,Appleton, WI 54911</t>
  </si>
  <si>
    <t>DeNeshia</t>
  </si>
  <si>
    <t>GA677S090701F</t>
  </si>
  <si>
    <t>6058-SC903677S</t>
  </si>
  <si>
    <t>2930 Yonkers Rd, Raleigh, NC 27604</t>
  </si>
  <si>
    <t>12005041PLUSF</t>
  </si>
  <si>
    <t>Q.PEAK DUO-G8+ 350</t>
  </si>
  <si>
    <t>GART84090107F</t>
  </si>
  <si>
    <t>GART84090108F</t>
  </si>
  <si>
    <t>GAMARY090101F</t>
  </si>
  <si>
    <t>GAMARY090102F</t>
  </si>
  <si>
    <t>GAMARY090103F</t>
  </si>
  <si>
    <t>GA2007090901F</t>
  </si>
  <si>
    <t>010-0842-007</t>
  </si>
  <si>
    <t>Entersolar / City of Stockton Community Development Dept.</t>
  </si>
  <si>
    <t>425 N El Dorado St, Stockton, CA 95202</t>
  </si>
  <si>
    <t>GA2007090902F</t>
  </si>
  <si>
    <t>GA2007090903F</t>
  </si>
  <si>
    <t>GA293S093001F</t>
  </si>
  <si>
    <t>7133-JIM978293S</t>
  </si>
  <si>
    <t>30397372F</t>
  </si>
  <si>
    <t>Q.PEAK DUO XL-G10B.C 480</t>
  </si>
  <si>
    <t>9/27-truck fire, claim total loss</t>
  </si>
  <si>
    <t>GA2109091401F</t>
  </si>
  <si>
    <t>11070 Cabot Commerce Cir. Jacksonville, FL 32226</t>
  </si>
  <si>
    <t>12005041FPLUS</t>
  </si>
  <si>
    <t>GA2109091402F</t>
  </si>
  <si>
    <t>GA2109091403F</t>
  </si>
  <si>
    <t>GA2109091404F</t>
  </si>
  <si>
    <t>GA2109091405F</t>
  </si>
  <si>
    <t>GA2109091406F</t>
  </si>
  <si>
    <t>GA293S091601F</t>
  </si>
  <si>
    <t>GA293S091701F</t>
  </si>
  <si>
    <t>GA293S092001F</t>
  </si>
  <si>
    <t>GA293S092301F</t>
  </si>
  <si>
    <t>GA293S092401F</t>
  </si>
  <si>
    <t>GA293S092701F</t>
  </si>
  <si>
    <t>GAREPC092802F</t>
  </si>
  <si>
    <t>2021-1 (Washington 1)</t>
  </si>
  <si>
    <t>SR EPC (Washington 1)</t>
  </si>
  <si>
    <t>158 Martin Rd, Jonesborough, TN 37659</t>
  </si>
  <si>
    <t>DEL address: 314 Oak Hill Circle, Jonesborough, TN 37659</t>
  </si>
  <si>
    <t>GAREPC092803F</t>
  </si>
  <si>
    <t>GAREPC092901F</t>
  </si>
  <si>
    <t>Include Pallet ID# 210804_K4_GXLG13_475A_003 - 13 pcs. / DEL address: 314 Oak Hill Circle, Jonesborough, TN 37659</t>
  </si>
  <si>
    <t>GAREPC092901F1</t>
  </si>
  <si>
    <t>GAREPC092801F</t>
  </si>
  <si>
    <t>GAREPC092902F</t>
  </si>
  <si>
    <t>Q.PEAK DUO XL-G10C.3/BFG 475</t>
  </si>
  <si>
    <t>GAREPC092903F</t>
  </si>
  <si>
    <t>GA293S091301F</t>
  </si>
  <si>
    <t>GAREPC093001F</t>
  </si>
  <si>
    <t>GAREPC093002F</t>
  </si>
  <si>
    <t>GAREPC093003F</t>
  </si>
  <si>
    <t>GAREPC093004F</t>
  </si>
  <si>
    <t>GA293S093001FREPL</t>
  </si>
  <si>
    <t>7133-JIM978293S (replacements)</t>
  </si>
  <si>
    <t>GAREPC100401F</t>
  </si>
  <si>
    <t>GAREPC100402F</t>
  </si>
  <si>
    <t>GAREPC100403F</t>
  </si>
  <si>
    <t>GAREPC100501F</t>
  </si>
  <si>
    <t>GAREPC100502F</t>
  </si>
  <si>
    <t>10/7-due to the receiver site weather, muddy condition, layover/deliver to 10/7</t>
  </si>
  <si>
    <t>GAREPC101101F</t>
  </si>
  <si>
    <t>GAREPC101102F</t>
  </si>
  <si>
    <t>GA6MAR101101F</t>
  </si>
  <si>
    <t>2106PO006 (Glen Mary Drive #2)</t>
  </si>
  <si>
    <t>Empire Valorize -Glen Mary Drive #2 Project</t>
  </si>
  <si>
    <t>GAREPC101301F</t>
  </si>
  <si>
    <t>GAREPC101302F</t>
  </si>
  <si>
    <t>GAREPC101303F</t>
  </si>
  <si>
    <t>GAREPC101401F</t>
  </si>
  <si>
    <t>GAREPC101402F</t>
  </si>
  <si>
    <t>GAREPC101403F</t>
  </si>
  <si>
    <t>GAREPC101803F</t>
  </si>
  <si>
    <t>GAREPC101901F</t>
  </si>
  <si>
    <t>GAREPC101801F</t>
  </si>
  <si>
    <t>GAREPC101802F</t>
  </si>
  <si>
    <t>GAREPC102501F</t>
  </si>
  <si>
    <t>10/25-receiver can't offload 10/26 due to the site weather condition, layover</t>
  </si>
  <si>
    <t>GAREPC102502F</t>
  </si>
  <si>
    <t>GAREPC102503F</t>
  </si>
  <si>
    <t>GAREPC102504F</t>
  </si>
  <si>
    <t>GAREPC102601F</t>
  </si>
  <si>
    <t>GAREPC102602F</t>
  </si>
  <si>
    <t>GAREPC102603F</t>
  </si>
  <si>
    <t>GAREPC102604F</t>
  </si>
  <si>
    <t>GAREPC102701F</t>
  </si>
  <si>
    <t>GAREPC102702F</t>
  </si>
  <si>
    <t>GAREPC102703F</t>
  </si>
  <si>
    <t>GAREPC102704F</t>
  </si>
  <si>
    <t>11/10-need to confirm 1 pallet ID &amp; manually input WMS, 11/11-DGM found the pallet, rcvd inventory</t>
  </si>
  <si>
    <t>GAREPC102704F1</t>
  </si>
  <si>
    <t>Partial PLT# / Module# 210803_K4_GXLC13_475A_70916</t>
  </si>
  <si>
    <t>PLT-SPLT</t>
  </si>
  <si>
    <t>GAREPC102801F</t>
  </si>
  <si>
    <t>GAREPC102802F</t>
  </si>
  <si>
    <t>GAREPC102803F</t>
  </si>
  <si>
    <t>GAREPC102804F</t>
  </si>
  <si>
    <t>GA7PT3111001F</t>
  </si>
  <si>
    <t>R005687 (PT3)</t>
  </si>
  <si>
    <t>Ag Technologies, Inc.</t>
  </si>
  <si>
    <t>GA7PT3111002F</t>
  </si>
  <si>
    <t>GA7PT3111003F</t>
  </si>
  <si>
    <t>GALINT121001F</t>
  </si>
  <si>
    <t>20-456 R3 (Linton)</t>
  </si>
  <si>
    <t>Indiana Municipal Power Agency (Linton)</t>
  </si>
  <si>
    <t>375 Winters Road, Linton, IN 47441</t>
  </si>
  <si>
    <t>12005803C</t>
  </si>
  <si>
    <t>Q.PEAK DUO L-G8.2 430</t>
  </si>
  <si>
    <t>Replacement for NJ NXL shipment, 2/11-per Semee, need to update tariff even though it's closed 18% due to inbound tariff update</t>
  </si>
  <si>
    <t>GA2485121401F</t>
  </si>
  <si>
    <t>704 Legionaire Drive, Fredericksburg, PA 17026</t>
  </si>
  <si>
    <t>2/11-per Semee, need to update tariff even though it's closed 18% due to inbound tariff update</t>
  </si>
  <si>
    <t>GADUNK122001F</t>
  </si>
  <si>
    <t>21111130 (Dunkleman)</t>
  </si>
  <si>
    <t>CS Energy LLC</t>
  </si>
  <si>
    <t>9350 Dunkleman Hill Road, Cattaraugus, NY 14719</t>
  </si>
  <si>
    <t>12/20-DGM loaded 18PLT</t>
  </si>
  <si>
    <t>GADUNK122002F</t>
  </si>
  <si>
    <t>12/20-DGM loaded 22PLT</t>
  </si>
  <si>
    <t>GADUNK122003F</t>
  </si>
  <si>
    <t>30397871C</t>
  </si>
  <si>
    <t>GADUNK122004F</t>
  </si>
  <si>
    <t>GADUNK122005F</t>
  </si>
  <si>
    <t>GADUNK122006F</t>
  </si>
  <si>
    <t>GADUNK122007F</t>
  </si>
  <si>
    <t>12/28-driver tested covid positive, 2/11-per Semee, need to update tariff even though it's closed 18% due to inbound tariff update</t>
  </si>
  <si>
    <t>GADUNK122008F</t>
  </si>
  <si>
    <t>12/28-driver tested covid positive, 1/5-truck broke down, reset DEL, 2/11-per Semee, need to update tariff even though it's closed 18% due to inbound tariff update</t>
  </si>
  <si>
    <t>GADUNK122008C</t>
  </si>
  <si>
    <t>GADUNK122009F</t>
  </si>
  <si>
    <t>12/28-truck broke down, 2/11-per Semee, need to update tariff even though it's closed 18% due to inbound tariff update</t>
  </si>
  <si>
    <t>GADUNK122009C</t>
  </si>
  <si>
    <t>12/28-truck broke down</t>
  </si>
  <si>
    <t>GADUNK122010C</t>
  </si>
  <si>
    <t>12/28-driver failed to show up</t>
  </si>
  <si>
    <t>GA392S011101F</t>
  </si>
  <si>
    <t>4984-MW944392S</t>
  </si>
  <si>
    <t>2 Toelles Rd. - Unit 6,Wallingford, CT 06492</t>
  </si>
  <si>
    <t>GA392S011102F</t>
  </si>
  <si>
    <t>GAEDIS011401F</t>
  </si>
  <si>
    <t>2020-2916 (Edison)</t>
  </si>
  <si>
    <t>20 Executive Ave, Edison, NJ 08817</t>
  </si>
  <si>
    <t>30384562F</t>
  </si>
  <si>
    <t>Q.PEAK DUO L G6C.2 430</t>
  </si>
  <si>
    <t>GAEDIS011402F</t>
  </si>
  <si>
    <t>GAEDIS011403F</t>
  </si>
  <si>
    <t>GASANB011401C</t>
  </si>
  <si>
    <t>2020-2916 PT 14 - SB HS</t>
  </si>
  <si>
    <t>1850 N E St. San Bernardino, CA 92405</t>
  </si>
  <si>
    <t>GASANB011402C</t>
  </si>
  <si>
    <t>GASANB011402C1</t>
  </si>
  <si>
    <t>GAEDIS011407C</t>
  </si>
  <si>
    <t>1/24-truck broke down, reset DEL</t>
  </si>
  <si>
    <t>GAEDIS011408C</t>
  </si>
  <si>
    <t>GAEDIS011409C</t>
  </si>
  <si>
    <t>GAEDIS011405F</t>
  </si>
  <si>
    <t>GAEDIS011405C1</t>
  </si>
  <si>
    <t>30384562C</t>
  </si>
  <si>
    <t>STOP-OFF</t>
  </si>
  <si>
    <t>GAEDIS011405F2</t>
  </si>
  <si>
    <t>GAEDIS011404F</t>
  </si>
  <si>
    <t>GAEDIS011410C</t>
  </si>
  <si>
    <t>GAEDIS011411C</t>
  </si>
  <si>
    <t>GAEDIS011412C</t>
  </si>
  <si>
    <t>GAVISA011901C</t>
  </si>
  <si>
    <t>8029 W Riggin Ave, Building 1, Visalia, CA 93291</t>
  </si>
  <si>
    <t>Sunrun Part# 011-06581</t>
  </si>
  <si>
    <t>GAEDIS011406C</t>
  </si>
  <si>
    <t>1/24-seal was not broken but receiver rejected, layover</t>
  </si>
  <si>
    <t>GAEDIS011413C</t>
  </si>
  <si>
    <t>GAEDIS011414C</t>
  </si>
  <si>
    <t>GAEDIS011415C</t>
  </si>
  <si>
    <t>1/24-truck broke down, rejected</t>
  </si>
  <si>
    <t>GA1200S012101C</t>
  </si>
  <si>
    <t>0311-TC911200S</t>
  </si>
  <si>
    <t>GA1200S012102C</t>
  </si>
  <si>
    <t>0311-TC911201S</t>
  </si>
  <si>
    <t>GAEDIS011416C</t>
  </si>
  <si>
    <t>GAEDIS011417C</t>
  </si>
  <si>
    <t>GAEDIS011417C1</t>
  </si>
  <si>
    <t>1/10-FNS will use 100000001562404(15%) since it came in inbound partial</t>
  </si>
  <si>
    <t>GA378S020301C</t>
  </si>
  <si>
    <t>0311-TC911378S</t>
  </si>
  <si>
    <t>115 Kentucky Street,Bakersfield, CA 93305</t>
  </si>
  <si>
    <t>GA378S020301C1</t>
  </si>
  <si>
    <t>PLT# 150000000872678</t>
  </si>
  <si>
    <t>PLT SPLIT</t>
  </si>
  <si>
    <t>GA378S020301C3</t>
  </si>
  <si>
    <t>PLT# 100000001560307</t>
  </si>
  <si>
    <t>GA378S020301C2</t>
  </si>
  <si>
    <t>GA378S020301C22</t>
  </si>
  <si>
    <t>PLT# 100000001562229</t>
  </si>
  <si>
    <t>PARTIAL-PLT</t>
  </si>
  <si>
    <t>GA378S020301C23</t>
  </si>
  <si>
    <t>PLT# 100000001562228</t>
  </si>
  <si>
    <t>GA378S020301C21</t>
  </si>
  <si>
    <t>2/7-30pc to be shipped by FNS, PRO # : 015818552</t>
  </si>
  <si>
    <t>GAREV4012701F</t>
  </si>
  <si>
    <t>20056-02 Rev 4</t>
  </si>
  <si>
    <t>ASSET Engineering c/o MPC Walnut Grove</t>
  </si>
  <si>
    <t>300 Maple St.Walnut Grove, MS 39189</t>
  </si>
  <si>
    <t>Q.PEAK DUO XL-G10B.C480</t>
  </si>
  <si>
    <t>GACLIF021601C</t>
  </si>
  <si>
    <t>010-1102-015</t>
  </si>
  <si>
    <t>EnterSolar, LLC / Benjamin Moore C/O PowerFlex Solar Project</t>
  </si>
  <si>
    <t>203 Kuller Road, Clifton, NJ 07011</t>
  </si>
  <si>
    <t>12005802C</t>
  </si>
  <si>
    <t>Q.PEAK DUO L-G8.2 435</t>
  </si>
  <si>
    <t>GACLIF021602C</t>
  </si>
  <si>
    <t>GA0821021601C</t>
  </si>
  <si>
    <t>7700010821 (475W PT1)</t>
  </si>
  <si>
    <t>17100 Murphy Pkwy, Tesla Energy - Dock 91, Lathrop, CA 95330</t>
  </si>
  <si>
    <t>TESLA PART# 1799654-00-A Hanwha Q.PEAK DUO XL-G10.3 / BFG 475 / SHP2202-1821012</t>
  </si>
  <si>
    <t>GA0821021602C</t>
  </si>
  <si>
    <t>TESLA PART# 1799654-00-A Hanwha Q.PEAK DUO XL-G10.3 / BFG 475 / SHP2202-1821596</t>
  </si>
  <si>
    <t>GA0821021602C1</t>
  </si>
  <si>
    <t>GA0821021605C</t>
  </si>
  <si>
    <t>TESLA PART# 1799654-00-A Hanwha Q.PEAK DUO XL-G10.3 / BFG 475 / SHP2202-1822223</t>
  </si>
  <si>
    <t>GA0821021603C</t>
  </si>
  <si>
    <t>TESLA PART# 1799654-00-A Hanwha Q.PEAK DUO XL-G10.3 / BFG 475 / SHP2202-1821873, 2/22-reset per receiver</t>
  </si>
  <si>
    <t>GA0821021604C</t>
  </si>
  <si>
    <t>TESLA PART# 1799654-00-A Hanwha Q.PEAK DUO XL-G10.3 / BFG 475 / SHP2202-1822162, 2/22-reset per receiver</t>
  </si>
  <si>
    <t>GA0821021606C</t>
  </si>
  <si>
    <t>TESLA PART# 1799654-00-A Hanwha Q.PEAK DUO XL-G10.3 / BFG 475 / SHP2202-1822560</t>
  </si>
  <si>
    <t>GA0821021607C</t>
  </si>
  <si>
    <t>TESLA PART# 1799654-00-A Hanwha Q.PEAK DUO XL-G10.3 / BFG 475 / SHP2202-1823482</t>
  </si>
  <si>
    <t>GA0821021608C</t>
  </si>
  <si>
    <t>TESLA PART# 1799654-00-A Hanwha Q.PEAK DUO XL-G10.3 / BFG 475 / SHP2202-1824163, 2/22-reset per receiver</t>
  </si>
  <si>
    <t>GA0821021609C</t>
  </si>
  <si>
    <t>TESLA PART# 1799654-00-A Hanwha Q.PEAK DUO XL-G10.3 / BFG 475 / SHP2202-1824400, 2/22-reset per receiver</t>
  </si>
  <si>
    <t>GA0821021610C</t>
  </si>
  <si>
    <t>TESLA PART# 1799654-00-A Hanwha Q.PEAK DUO XL-G10.3 / BFG 475 / SHP2202-1824881</t>
  </si>
  <si>
    <t>GA0821021612C</t>
  </si>
  <si>
    <t>TESLA PART# 1799654-00-A Hanwha Q.PEAK DUO XL-G10.3 / BFG 475 / SHP2202-1825364</t>
  </si>
  <si>
    <t>GA0821021612C1</t>
  </si>
  <si>
    <t>GA0821021613C</t>
  </si>
  <si>
    <t>TESLA PART# 1799654-00-A Hanwha Q.PEAK DUO XL-G10.3 / BFG 475 / SHP2202-1825464</t>
  </si>
  <si>
    <t>GA0821021614C</t>
  </si>
  <si>
    <t>TESLA PART# 1799654-00-A Hanwha Q.PEAK DUO XL-G10.3 / BFG 475 / SHP2202-1825535, DGM loaded 0%</t>
  </si>
  <si>
    <t>GA0821021611C</t>
  </si>
  <si>
    <t>TESLA PART# 1799654-00-A Hanwha Q.PEAK DUO XL-G10.3 / BFG 475 / SHP2202-1825258</t>
  </si>
  <si>
    <t>GA0821021611F</t>
  </si>
  <si>
    <t>GA2102022201C</t>
  </si>
  <si>
    <t>HNW2021-02 Sub PO #1 (Sparrows Point)</t>
  </si>
  <si>
    <t>Summit Ridge Energy / Diggig and Rigging</t>
  </si>
  <si>
    <t>10 Christina court, Sparrows Point, MD 21219</t>
  </si>
  <si>
    <t>30390371C</t>
  </si>
  <si>
    <t>Q.PEAK DUO XL-G10C.3.1/BFG 475</t>
  </si>
  <si>
    <t>GA2102022202C</t>
  </si>
  <si>
    <t>GA2102022203C</t>
  </si>
  <si>
    <t>GA2102022204C</t>
  </si>
  <si>
    <t>GA2102022204C1</t>
  </si>
  <si>
    <t>GA2102022205C</t>
  </si>
  <si>
    <t>GA2102022206C</t>
  </si>
  <si>
    <t>GA2102022206C1</t>
  </si>
  <si>
    <t>GA2102022207C</t>
  </si>
  <si>
    <t>GA2102022208C</t>
  </si>
  <si>
    <t>GA2102022209C</t>
  </si>
  <si>
    <t>GA2102022210C</t>
  </si>
  <si>
    <t>GA2102022211C</t>
  </si>
  <si>
    <t>GA2102022212C</t>
  </si>
  <si>
    <t>GA2102022213C</t>
  </si>
  <si>
    <t>GA2102022214C</t>
  </si>
  <si>
    <t>GA2102022215C</t>
  </si>
  <si>
    <t>2/25-truck broke down, reset DEL</t>
  </si>
  <si>
    <t>GA2159022401F</t>
  </si>
  <si>
    <t>Beacon Solar</t>
  </si>
  <si>
    <t>21026 Nordhoff Street, Suite A,Chatsworth, CA 91311</t>
  </si>
  <si>
    <t>12005804C</t>
  </si>
  <si>
    <t>Q.PEAK DUO L G8C.2 425</t>
  </si>
  <si>
    <t>GA2159022401F1</t>
  </si>
  <si>
    <t>PLT# 100000001553496A</t>
  </si>
  <si>
    <t>GA2163022401F</t>
  </si>
  <si>
    <t>GA2163022401F1</t>
  </si>
  <si>
    <t>PLT# 100000001553496B</t>
  </si>
  <si>
    <t>GA2102022216C</t>
  </si>
  <si>
    <t>GA2102022217C</t>
  </si>
  <si>
    <t>GA2102022218C</t>
  </si>
  <si>
    <t>GA2102022219C</t>
  </si>
  <si>
    <t>GA2102022220C</t>
  </si>
  <si>
    <t>Re-route to GTG warehouse for re-loading pattern / 2/28-offloading issue at receiver</t>
  </si>
  <si>
    <t>GA447S030201F</t>
  </si>
  <si>
    <t>1154-JR-900447S</t>
  </si>
  <si>
    <t>2/28/2022-PS</t>
  </si>
  <si>
    <t>PS-02/28, PU-3/2</t>
  </si>
  <si>
    <t>GA447S030201C</t>
  </si>
  <si>
    <t>GA403S022401F</t>
  </si>
  <si>
    <t>7605-LG982403S</t>
  </si>
  <si>
    <t>CED Greentech San Luis Obispo</t>
  </si>
  <si>
    <t>1075 Farmhouse Lane,San Luis Obispo,CA 93401</t>
  </si>
  <si>
    <t>GA2102022221C</t>
  </si>
  <si>
    <t>GA2102022222C</t>
  </si>
  <si>
    <t>GA2102022223C</t>
  </si>
  <si>
    <t>GA2102022223F</t>
  </si>
  <si>
    <t>Need to upload in OMS and close</t>
  </si>
  <si>
    <t>GA2102022224C</t>
  </si>
  <si>
    <t>GA2102022224F</t>
  </si>
  <si>
    <t>GA2102022225C</t>
  </si>
  <si>
    <t>GA2102022225F</t>
  </si>
  <si>
    <t>GA2102022226C</t>
  </si>
  <si>
    <t>GA2102022226C1</t>
  </si>
  <si>
    <t>GA032S031401C</t>
  </si>
  <si>
    <t>0224-JV910032S (CED MD)</t>
  </si>
  <si>
    <t>CED Auburn / CED Maryland</t>
  </si>
  <si>
    <t>GA032S031401C1</t>
  </si>
  <si>
    <t>PLT# 100000001562403</t>
  </si>
  <si>
    <t>GASTER031401C</t>
  </si>
  <si>
    <t>GASTER031401C1</t>
  </si>
  <si>
    <t>PLT# 100000001562224</t>
  </si>
  <si>
    <t>GAEDIA031401C</t>
  </si>
  <si>
    <t>0224-JV910032S (CED IA)</t>
  </si>
  <si>
    <t>CED Auburn / CED Cedar Rapids</t>
  </si>
  <si>
    <t>3336 6th ST SW, Cedar Rapids, IA 52404</t>
  </si>
  <si>
    <t>GAEDIA031401C1</t>
  </si>
  <si>
    <t>PLT# 100000001553496</t>
  </si>
  <si>
    <t>GA348S031401C</t>
  </si>
  <si>
    <t>1521-BL965348S</t>
  </si>
  <si>
    <t>2861 East La Palma Ave,Anaheim, CA 92806</t>
  </si>
  <si>
    <t>GALATHROP01C</t>
  </si>
  <si>
    <t>7700010821 (475W PT2)</t>
  </si>
  <si>
    <t>505 US 72 East, Piperton aka Collierville, TN 38017</t>
  </si>
  <si>
    <t>1799654-00-A / SHP2203-731565 (reroute Lathrop, CA to TN)</t>
  </si>
  <si>
    <t>GALATHROP02C</t>
  </si>
  <si>
    <t>1799654-00-A / SHP2203-737865 (reroute Lathrop, CA to TN)</t>
  </si>
  <si>
    <t>GALATHROP03C</t>
  </si>
  <si>
    <t>1799654-00-A / SHP2203-739314 (reroute Lathrop, CA to TN)</t>
  </si>
  <si>
    <t>GALATHROP04C</t>
  </si>
  <si>
    <t>1799654-00-A / SHP2203-739841 (reroute Lathrop, CA to TN)</t>
  </si>
  <si>
    <t>GALATHROP05C</t>
  </si>
  <si>
    <t>1799654-00-A / SHP2203-740186 (reroute Lathrop, CA to TN)</t>
  </si>
  <si>
    <t>GALATHROP05F</t>
  </si>
  <si>
    <t>GALATHROP06C</t>
  </si>
  <si>
    <t>1799654-00-A / SHP2203-740613 (reroute Lathrop, CA to TN)</t>
  </si>
  <si>
    <t>GALATHROP07C</t>
  </si>
  <si>
    <t>1799654-00-A / SHP2203-740964 (reroute Lathrop, CA to TN)</t>
  </si>
  <si>
    <t>GALATHROP08C</t>
  </si>
  <si>
    <t>1799654-00-A / SHP2203-741118 (reroute Lathrop, CA to TN) / 3/18-over weight, returned rework done</t>
  </si>
  <si>
    <t>GALATHROP09C</t>
  </si>
  <si>
    <t>1799654-00-A / SHP2203-741268 (reroute Lathrop, CA to TN)</t>
  </si>
  <si>
    <t>GALATHROP10C</t>
  </si>
  <si>
    <t>1799654-00-A / SHP2203-741341 (reroute Lathrop, CA to TN)</t>
  </si>
  <si>
    <t>GALATHROP10F</t>
  </si>
  <si>
    <t>GALATHROP11C</t>
  </si>
  <si>
    <t>1799654-00-A / SHP2203-741443 (reroute Lathrop, CA to TN)</t>
  </si>
  <si>
    <t>GALATHROP11F</t>
  </si>
  <si>
    <t>GALATHROP12C</t>
  </si>
  <si>
    <t>1799654-00-A / SHP2203-741572 (reroute Lathrop, CA to TN)  / 3/22-truck hit a deer, delay del</t>
  </si>
  <si>
    <t>GALATHROP12F</t>
  </si>
  <si>
    <t>GAEDCT032101C</t>
  </si>
  <si>
    <t>0224-JV910032S (CED CT)</t>
  </si>
  <si>
    <t>CED Auburn / CED Connecticut</t>
  </si>
  <si>
    <t>32 Henry ST, Building C, Bethel, CT 06801</t>
  </si>
  <si>
    <t>GAEDCT032101C1</t>
  </si>
  <si>
    <t>PLT# 1000000015622241</t>
  </si>
  <si>
    <t>GALATHROP13C</t>
  </si>
  <si>
    <t>1799654-00-A / SHP2203-741778 (reroute Lathrop, CA to TN)</t>
  </si>
  <si>
    <t>GALATHROP13F</t>
  </si>
  <si>
    <t>GALATHROP14C</t>
  </si>
  <si>
    <t>1799654-00-A / SHP2203-742065 (reroute Lathrop, CA to TN)</t>
  </si>
  <si>
    <t>GALATHROP14F</t>
  </si>
  <si>
    <t>GAWORC032324C</t>
  </si>
  <si>
    <t>66 Atlas Street Worcester , MA 01604</t>
  </si>
  <si>
    <t>GASPT2042002C</t>
  </si>
  <si>
    <t>1057-CMC900450S PT2</t>
  </si>
  <si>
    <t>1070 Marauder Suite 110,Chico, CA 95973</t>
  </si>
  <si>
    <t>30397471C</t>
  </si>
  <si>
    <t>GASPT2042003C</t>
  </si>
  <si>
    <t>GASPT2042004C</t>
  </si>
  <si>
    <t>GASPT2042001C</t>
  </si>
  <si>
    <t>GA_S</t>
  </si>
  <si>
    <t>GA POOLER 5250</t>
  </si>
  <si>
    <t xml:space="preserve">13101 Tesla Rd, Austin, TX 78725
</t>
  </si>
  <si>
    <t>PLACE ON HOLD</t>
  </si>
  <si>
    <t>Q.PEAK DUO XL-G10C.D/BFG 475</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</si>
  <si>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</si>
  <si>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</si>
  <si>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</si>
  <si>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</si>
  <si>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</si>
  <si>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</si>
  <si>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</si>
  <si>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</si>
  <si>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</si>
  <si>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</si>
  <si>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</si>
  <si>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</si>
  <si>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</si>
  <si>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</si>
  <si>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</si>
  <si>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</si>
  <si>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DOCK220524_40</t>
  </si>
  <si>
    <t>KA-CVS-22-01 PT1</t>
  </si>
  <si>
    <t>CONCHO VALLEY SOLAR</t>
  </si>
  <si>
    <t>467 W Ratliff Rd</t>
  </si>
  <si>
    <t>San Angelo</t>
  </si>
  <si>
    <t>CA2022021405T</t>
  </si>
  <si>
    <t>CA2022021402T</t>
  </si>
  <si>
    <t>CA2022021406T</t>
  </si>
  <si>
    <t>CA2022021404T</t>
  </si>
  <si>
    <t>CA2022021401T</t>
  </si>
  <si>
    <t>CA2022021403T</t>
  </si>
  <si>
    <t>NJ ELIZABETH 201</t>
  </si>
  <si>
    <t>201 Bay Ave</t>
  </si>
  <si>
    <t>CA2022021409T</t>
  </si>
  <si>
    <t>CA2022021410T</t>
  </si>
  <si>
    <t>CA2022021415T</t>
  </si>
  <si>
    <t>CA2022021413T</t>
  </si>
  <si>
    <t>CA2022021412T</t>
  </si>
  <si>
    <t>CA2022021414T</t>
  </si>
  <si>
    <t>CA2022021407T</t>
  </si>
  <si>
    <t>CA2022021411T</t>
  </si>
  <si>
    <t>CA2022021408T</t>
  </si>
  <si>
    <t>CA2022021434T</t>
  </si>
  <si>
    <t>CA2022021447T</t>
  </si>
  <si>
    <t>CA2022021426T</t>
  </si>
  <si>
    <t>CA2022021430T</t>
  </si>
  <si>
    <t>CA2022021428T</t>
  </si>
  <si>
    <t>CA2022021427T</t>
  </si>
  <si>
    <t>CA2022021417T</t>
  </si>
  <si>
    <t>CA2022021416T</t>
  </si>
  <si>
    <t>Q.PEAK DUO XL-G10C.3.1/BFG</t>
  </si>
  <si>
    <t>CA2022021443T</t>
  </si>
  <si>
    <t>CA2022021440T</t>
  </si>
  <si>
    <t>CA2022021431T</t>
  </si>
  <si>
    <t>CA2022021451T</t>
  </si>
  <si>
    <t>CA2022021449T</t>
  </si>
  <si>
    <t>CA2022021418T</t>
  </si>
  <si>
    <t>CA2022021429T</t>
  </si>
  <si>
    <t>CA2022021424T</t>
  </si>
  <si>
    <t>CA2022021439T</t>
  </si>
  <si>
    <t>SL208413839</t>
  </si>
  <si>
    <t>SL210442465</t>
  </si>
  <si>
    <t>SL210442475</t>
  </si>
  <si>
    <t>CA2022021422T</t>
  </si>
  <si>
    <t>CA2022021425T</t>
  </si>
  <si>
    <t>CA2022021442T</t>
  </si>
  <si>
    <t>CA2022021423T</t>
  </si>
  <si>
    <t>SL207526772</t>
  </si>
  <si>
    <t>SL207537127</t>
  </si>
  <si>
    <t>SL207627773</t>
  </si>
  <si>
    <t>SL207903327</t>
  </si>
  <si>
    <t>SL207903372</t>
  </si>
  <si>
    <t>SL208080084</t>
  </si>
  <si>
    <t>SL208490893</t>
  </si>
  <si>
    <t>SL210442511</t>
  </si>
  <si>
    <t>SL210442545</t>
  </si>
  <si>
    <t>SL210448824</t>
  </si>
  <si>
    <t>CA2022021441T</t>
  </si>
  <si>
    <t>CA2022021421T</t>
  </si>
  <si>
    <t>CA2022021420T</t>
  </si>
  <si>
    <t>SL210356254</t>
  </si>
  <si>
    <t>SL210442447</t>
  </si>
  <si>
    <t>SL210442488</t>
  </si>
  <si>
    <t>5M55951</t>
  </si>
  <si>
    <t>HJBT</t>
  </si>
  <si>
    <t>5M56074</t>
  </si>
  <si>
    <t>5M56153</t>
  </si>
  <si>
    <t>5M56189</t>
  </si>
  <si>
    <t>SL210442397</t>
  </si>
  <si>
    <t>SL210442406</t>
  </si>
  <si>
    <t>SL210442423</t>
  </si>
  <si>
    <t>SL210442439</t>
  </si>
  <si>
    <t>CA2022021445T</t>
  </si>
  <si>
    <t>CA2022021437T</t>
  </si>
  <si>
    <t>CA2022021432T</t>
  </si>
  <si>
    <t>5M56113</t>
  </si>
  <si>
    <t>5M56132</t>
  </si>
  <si>
    <t>5M56197</t>
  </si>
  <si>
    <t>5M56204</t>
  </si>
  <si>
    <t>CA2022021450T</t>
  </si>
  <si>
    <t>CA2022021452T</t>
  </si>
  <si>
    <t>CA2022021438T</t>
  </si>
  <si>
    <t>CA2022021446T</t>
  </si>
  <si>
    <t>CA2022021433T</t>
  </si>
  <si>
    <t>CA2022021448T</t>
  </si>
  <si>
    <t>CA2022021435T</t>
  </si>
  <si>
    <t>CA2022021436T</t>
  </si>
  <si>
    <t>5M55938</t>
  </si>
  <si>
    <t>KA-CVS-22-01 PT2</t>
  </si>
  <si>
    <t>2902 E. 13th Street, Suite 100</t>
  </si>
  <si>
    <t>Q.PEAK DUO XL-G10C.3/BFG</t>
  </si>
  <si>
    <t>5M56142</t>
  </si>
  <si>
    <t>CA2022021419T</t>
  </si>
  <si>
    <t>5M56177</t>
  </si>
  <si>
    <t>TX DEER PARK 625</t>
  </si>
  <si>
    <t>625 Independence Pkwy, Suite 300</t>
  </si>
  <si>
    <t>30390372C</t>
  </si>
  <si>
    <t>Q.PEAK DUO XL-G10C.3/BFG 480</t>
  </si>
  <si>
    <t>12005832C</t>
  </si>
  <si>
    <t>CA2022030501</t>
  </si>
  <si>
    <t>CA2022030502</t>
  </si>
  <si>
    <t>CA2022030504</t>
  </si>
  <si>
    <t>CA2022030505</t>
  </si>
  <si>
    <t>CA2022030506</t>
  </si>
  <si>
    <t>CA2022030507</t>
  </si>
  <si>
    <t>CA2022030508</t>
  </si>
  <si>
    <t>CA2022030509</t>
  </si>
  <si>
    <t>CA2022030510</t>
  </si>
  <si>
    <t>CA2022030511</t>
  </si>
  <si>
    <t>CA2022030512</t>
  </si>
  <si>
    <t>CA2022030513</t>
  </si>
  <si>
    <t>CA2022030514</t>
  </si>
  <si>
    <t>CA2022030515</t>
  </si>
  <si>
    <t>CA2022030503</t>
  </si>
  <si>
    <t>CA2022030517</t>
  </si>
  <si>
    <t>CA2022030518</t>
  </si>
  <si>
    <t>NJ LINDEN 340</t>
  </si>
  <si>
    <t>340 South Stiles St</t>
  </si>
  <si>
    <t>Linden</t>
  </si>
  <si>
    <t>07036</t>
  </si>
  <si>
    <t>CA2022021444T</t>
  </si>
  <si>
    <t>CA2022030516</t>
  </si>
  <si>
    <t>CA2022030519</t>
  </si>
  <si>
    <t>CA2022030520</t>
  </si>
  <si>
    <t>CA2022030521</t>
  </si>
  <si>
    <t>CA2022030522</t>
  </si>
  <si>
    <t>CA2022030523</t>
  </si>
  <si>
    <t>CA2022030524</t>
  </si>
  <si>
    <t>CA2022030525</t>
  </si>
  <si>
    <t>CA2022030526</t>
  </si>
  <si>
    <t>CA2022030527</t>
  </si>
  <si>
    <t>CA2022030528</t>
  </si>
  <si>
    <t>CA2022030529</t>
  </si>
  <si>
    <t>CA2022030530</t>
  </si>
  <si>
    <t>CA2022030531</t>
  </si>
  <si>
    <t>CA2022030532</t>
  </si>
  <si>
    <t>CA2022030533</t>
  </si>
  <si>
    <t>CA2022030534</t>
  </si>
  <si>
    <t>CA2022030535</t>
  </si>
  <si>
    <t>CA2022030537</t>
  </si>
  <si>
    <t>CA2022030538</t>
  </si>
  <si>
    <t>CA2022030539</t>
  </si>
  <si>
    <t>CA2022030540</t>
  </si>
  <si>
    <t>CA2022030541</t>
  </si>
  <si>
    <t>CA2022030542</t>
  </si>
  <si>
    <t>CA2022030543</t>
  </si>
  <si>
    <t>CA2022030544</t>
  </si>
  <si>
    <t>CA2022030545</t>
  </si>
  <si>
    <t>was originally 30397572 638 pieces</t>
  </si>
  <si>
    <t>CA2022030548</t>
  </si>
  <si>
    <t>CA2022030555</t>
  </si>
  <si>
    <t>CA2022030556</t>
  </si>
  <si>
    <t>CA2022030557</t>
  </si>
  <si>
    <t>CA2022030558</t>
  </si>
  <si>
    <t>CA2022030559</t>
  </si>
  <si>
    <t>CA2022030560</t>
  </si>
  <si>
    <t>CA2022030561</t>
  </si>
  <si>
    <t>CA2022030551</t>
  </si>
  <si>
    <t>Q.PEAK DUO XL-G10C.3.1/BFG 480</t>
  </si>
  <si>
    <t>Q.PEAK DUO XL G10.3/BFG 480</t>
  </si>
  <si>
    <t>TX HOUSTON 8505</t>
  </si>
  <si>
    <t>8505 Monroe Blvd</t>
  </si>
  <si>
    <t>CA2022030563</t>
  </si>
  <si>
    <t>CA2022030546</t>
  </si>
  <si>
    <t>CA2022030549</t>
  </si>
  <si>
    <t>CA2022030550</t>
  </si>
  <si>
    <t>CA2022030565</t>
  </si>
  <si>
    <t>CA2022030552</t>
  </si>
  <si>
    <t>CA2022030553</t>
  </si>
  <si>
    <t>CA2022030554</t>
  </si>
  <si>
    <t>CA2022030566</t>
  </si>
  <si>
    <t>CA2022030567</t>
  </si>
  <si>
    <t>CA2022030547</t>
  </si>
  <si>
    <t>CA2022030569</t>
  </si>
  <si>
    <t>CA2022030570</t>
  </si>
  <si>
    <t>CA2022030571</t>
  </si>
  <si>
    <t>CA2022030568</t>
  </si>
  <si>
    <t>CA2022030562</t>
  </si>
  <si>
    <t>CA2022030564</t>
  </si>
  <si>
    <t>GA ATLANTA 4071</t>
  </si>
  <si>
    <t>4071 Southmeadow Pkwy</t>
  </si>
  <si>
    <t>Damage inside Truck</t>
  </si>
  <si>
    <t>Q.PEAK DUO XL-G10.3/BFG 480W</t>
  </si>
  <si>
    <t>Was suppose to ship 551</t>
  </si>
  <si>
    <t>Was suppose to ship 638</t>
  </si>
  <si>
    <t>TXDP220603_01</t>
  </si>
  <si>
    <t>TXDP220603_02</t>
  </si>
  <si>
    <t>Contains 100 Replacement Pieces</t>
  </si>
  <si>
    <t>TXDP220603_03</t>
  </si>
  <si>
    <t>Repackaged Pallet - 5 Pieces</t>
  </si>
  <si>
    <t>Miss Shipped Product</t>
  </si>
  <si>
    <t>Pioneer Brunswick</t>
  </si>
  <si>
    <t>DELETE</t>
  </si>
  <si>
    <t>original</t>
  </si>
  <si>
    <t>shipped</t>
  </si>
  <si>
    <t>fulfill</t>
  </si>
  <si>
    <t>replacement</t>
  </si>
  <si>
    <t>Item#</t>
  </si>
  <si>
    <t>Pcs/plt</t>
  </si>
  <si>
    <t>SL210598891</t>
  </si>
  <si>
    <t>EPCP3670</t>
  </si>
  <si>
    <t>Duke Energy Corporation, Jackpot Holdings, LLC</t>
  </si>
  <si>
    <t>669 W. Quinn Rd</t>
  </si>
  <si>
    <t>Pocatello</t>
  </si>
  <si>
    <t>SCNN</t>
  </si>
  <si>
    <t>SL210598738</t>
  </si>
  <si>
    <t>SL210598781</t>
  </si>
  <si>
    <t>SL210599228</t>
  </si>
  <si>
    <t>SL210600187</t>
  </si>
  <si>
    <t>SL210600125</t>
  </si>
  <si>
    <t>SL210596116</t>
  </si>
  <si>
    <t>SL210597999</t>
  </si>
  <si>
    <t>SL210598681</t>
  </si>
  <si>
    <t>SL210599045</t>
  </si>
  <si>
    <t>SL210599088</t>
  </si>
  <si>
    <t>SL210600599</t>
  </si>
  <si>
    <t>SL210598624</t>
  </si>
  <si>
    <t>SL210600041</t>
  </si>
  <si>
    <t>SL210600074</t>
  </si>
  <si>
    <t>SL210600107</t>
  </si>
  <si>
    <t>SL210611940</t>
  </si>
  <si>
    <t>SL210597913</t>
  </si>
  <si>
    <t>SL210598767</t>
  </si>
  <si>
    <t>SL210600228</t>
  </si>
  <si>
    <t>SL210611869</t>
  </si>
  <si>
    <t>SL210597461</t>
  </si>
  <si>
    <t>SL210598037</t>
  </si>
  <si>
    <t>SL210597579</t>
  </si>
  <si>
    <t>SL210596117</t>
  </si>
  <si>
    <t>SL210597574</t>
  </si>
  <si>
    <t>SL210598957</t>
  </si>
  <si>
    <t>SL210599207</t>
  </si>
  <si>
    <t>SL210598856</t>
  </si>
  <si>
    <t>SL210600143</t>
  </si>
  <si>
    <t>SL210611916</t>
  </si>
  <si>
    <t>SL210600866</t>
  </si>
  <si>
    <t>SL210600882</t>
  </si>
  <si>
    <t>SL210611714</t>
  </si>
  <si>
    <t>SL210611685</t>
  </si>
  <si>
    <t>SL210597816</t>
  </si>
  <si>
    <t>SL210597668</t>
  </si>
  <si>
    <t>SL210599254</t>
  </si>
  <si>
    <t>SL210598680</t>
  </si>
  <si>
    <t>SL210600162</t>
  </si>
  <si>
    <t>SL210600204</t>
  </si>
  <si>
    <t>SL210612050</t>
  </si>
  <si>
    <t>SL210612104</t>
  </si>
  <si>
    <t>SL210598983</t>
  </si>
  <si>
    <t>SL210598807</t>
  </si>
  <si>
    <t>SL210622061</t>
  </si>
  <si>
    <t>SL210620387</t>
  </si>
  <si>
    <t>SL210611785</t>
  </si>
  <si>
    <t>SL210599117</t>
  </si>
  <si>
    <t>SL210599034</t>
  </si>
  <si>
    <t>SL210627690</t>
  </si>
  <si>
    <t>SL210612065</t>
  </si>
  <si>
    <t>SL210611636</t>
  </si>
  <si>
    <t>SL210611742</t>
  </si>
  <si>
    <t>SL210611842</t>
  </si>
  <si>
    <t>SL210598760</t>
  </si>
  <si>
    <t>SL210601133</t>
  </si>
  <si>
    <t>SL210597780</t>
  </si>
  <si>
    <t>SL210598980</t>
  </si>
  <si>
    <t>SL210599004</t>
  </si>
  <si>
    <t>SL210596118</t>
  </si>
  <si>
    <t>SL210598787</t>
  </si>
  <si>
    <t>SL210598851</t>
  </si>
  <si>
    <t>SL210620968</t>
  </si>
  <si>
    <t>SL210627339</t>
  </si>
  <si>
    <t>SL210597901</t>
  </si>
  <si>
    <t>SL210627479</t>
  </si>
  <si>
    <t>SL210597845</t>
  </si>
  <si>
    <t>SL210599082</t>
  </si>
  <si>
    <t>SL210598716</t>
  </si>
  <si>
    <t>SL210598818</t>
  </si>
  <si>
    <t>SL210598830</t>
  </si>
  <si>
    <t>SL210612091</t>
  </si>
  <si>
    <t>SL210612060</t>
  </si>
  <si>
    <t>SL210600665</t>
  </si>
  <si>
    <t>SL210598647</t>
  </si>
  <si>
    <t>SL210600055</t>
  </si>
  <si>
    <t>SL210611881</t>
  </si>
  <si>
    <t>SL210611905</t>
  </si>
  <si>
    <t>SL210598708</t>
  </si>
  <si>
    <t>SL210597948</t>
  </si>
  <si>
    <t>SL210600569</t>
  </si>
  <si>
    <t>SL210600633</t>
  </si>
  <si>
    <t>SL210600824</t>
  </si>
  <si>
    <t>SL210647773</t>
  </si>
  <si>
    <t>SL210627569</t>
  </si>
  <si>
    <t>SL210598743</t>
  </si>
  <si>
    <t>SL210612087</t>
  </si>
  <si>
    <t>SL210600846</t>
  </si>
  <si>
    <t>5X98238</t>
  </si>
  <si>
    <t>5Y86397</t>
  </si>
  <si>
    <t>5Y86420</t>
  </si>
  <si>
    <t>5Y86461</t>
  </si>
  <si>
    <t>5Y86469</t>
  </si>
  <si>
    <t>5X90025</t>
  </si>
  <si>
    <t>5X98221</t>
  </si>
  <si>
    <t>5X98274</t>
  </si>
  <si>
    <t>5X98297</t>
  </si>
  <si>
    <t>5X98266</t>
  </si>
  <si>
    <t>5Y86407</t>
  </si>
  <si>
    <t>5Y86389</t>
  </si>
  <si>
    <t>5Y86385</t>
  </si>
  <si>
    <t>5Y86392</t>
  </si>
  <si>
    <t>5Y86336</t>
  </si>
  <si>
    <t>5Y86363</t>
  </si>
  <si>
    <t>6E52329</t>
  </si>
  <si>
    <t>6E52387</t>
  </si>
  <si>
    <t>6E52590</t>
  </si>
  <si>
    <t>6E52486</t>
  </si>
  <si>
    <t>6E52780</t>
  </si>
  <si>
    <t>6E52827</t>
  </si>
  <si>
    <t>5Y86382</t>
  </si>
  <si>
    <t>6E52428</t>
  </si>
  <si>
    <t>5Y86267</t>
  </si>
  <si>
    <t>5X89985</t>
  </si>
  <si>
    <t>6E52635</t>
  </si>
  <si>
    <t>6E52648</t>
  </si>
  <si>
    <t>6E52664</t>
  </si>
  <si>
    <t>6E52690</t>
  </si>
  <si>
    <t>6E52810</t>
  </si>
  <si>
    <t>6E52711</t>
  </si>
  <si>
    <t>5Y86211</t>
  </si>
  <si>
    <t>5Y86236</t>
  </si>
  <si>
    <t>5Y86256</t>
  </si>
  <si>
    <t>5Y86271</t>
  </si>
  <si>
    <t>5Y86290</t>
  </si>
  <si>
    <t>5Y86225</t>
  </si>
  <si>
    <t>5Y86311</t>
  </si>
  <si>
    <t>6E52883</t>
  </si>
  <si>
    <t>5Y86299</t>
  </si>
  <si>
    <t>6E52507</t>
  </si>
  <si>
    <t>Origin Whse Name</t>
  </si>
  <si>
    <t>Comments</t>
  </si>
  <si>
    <t>D/O Date</t>
  </si>
  <si>
    <t>Billing Month</t>
  </si>
  <si>
    <t>8018-AD913284S</t>
  </si>
  <si>
    <t>2216 51st Ave E, Unit 11, Palmetto, FL 34221</t>
  </si>
  <si>
    <t>SRWEIH1018601-U000</t>
  </si>
  <si>
    <t>Q.HOME+ HYB-G1 8.6</t>
  </si>
  <si>
    <t>ESS</t>
  </si>
  <si>
    <t>1 Bag of Manuals - 9 boxes refused due to damage</t>
  </si>
  <si>
    <t>SRWBPNU016301-U000</t>
  </si>
  <si>
    <t>BAT63</t>
  </si>
  <si>
    <t>PRO# 718707382 (XPOL)</t>
  </si>
  <si>
    <t>BRWMLD101RSDD-U000</t>
  </si>
  <si>
    <t>RAPID SHUT MODULE, 2:1</t>
  </si>
  <si>
    <t>BWCATSM000SLX-U000</t>
  </si>
  <si>
    <t>Q.HOME+ TX-8.6</t>
  </si>
  <si>
    <t>BWCBMSP000SLX-U000</t>
  </si>
  <si>
    <t>BAT BMS-G1</t>
  </si>
  <si>
    <t>BWCWIFIDG0SLX-U000</t>
  </si>
  <si>
    <t>WIFI MOD</t>
  </si>
  <si>
    <t>BWCENME1P0SLX-U000</t>
  </si>
  <si>
    <t>Meter set</t>
  </si>
  <si>
    <t>BWCACCBMS0SLX-U000</t>
  </si>
  <si>
    <t>Battery Accessory box , Master control Accessory</t>
  </si>
  <si>
    <t>BWCACCBSL0SLX-U000</t>
  </si>
  <si>
    <t>Battery Accessory box , Slave control Accessory</t>
  </si>
  <si>
    <t>Display (CED San Luis Obispo)</t>
  </si>
  <si>
    <t>SAMSUNG Morrison WH</t>
  </si>
  <si>
    <t>1075 Farmhouse Ln,</t>
  </si>
  <si>
    <t>San Luis Obispo</t>
  </si>
  <si>
    <t>Luke Godburn</t>
  </si>
  <si>
    <t>luke@cedgreentechslo.com</t>
  </si>
  <si>
    <t>SRWEIH1017601-U000</t>
  </si>
  <si>
    <t>7.6KW HYBRID INVERTER/Q.HOME+ HYB-G1 7.6</t>
  </si>
  <si>
    <t>SDS</t>
  </si>
  <si>
    <t>6.3KWH HIGH VOLTAGE BATTERY/BAT63</t>
  </si>
  <si>
    <t>BMS MASTER CONTROL MODULE/BAT BMS-G1</t>
  </si>
  <si>
    <t>AUTO-TRANSFORMER/Q.HOME+ TX-8.6</t>
  </si>
  <si>
    <t>ACCESSORY BOX FOR MASTER CONTROL MODULE/BATTERY ACCESSORY BOX , MASTER CONTROL ACCESSORY</t>
  </si>
  <si>
    <t>ACCESSORY BOX FOR BATTERY MODULE/BATTERY ACCESSORY BOX , SLAVE CONTROL ACCESSORY</t>
  </si>
  <si>
    <t>SAMSUNG Morrison</t>
  </si>
  <si>
    <t>20801 S Santa Fe Ave</t>
  </si>
  <si>
    <t>TMAG Industries Inc. DBA Stellar Solar</t>
  </si>
  <si>
    <t>OCEANSIDE</t>
  </si>
  <si>
    <t>Kent Harle</t>
  </si>
  <si>
    <t>(760) 445-1627</t>
  </si>
  <si>
    <t>Kent@stellarsolar.ne</t>
  </si>
  <si>
    <t>HQCAESS1101</t>
  </si>
  <si>
    <t>Q.HOME+ HYB ESS-G1 6.0/4.5</t>
  </si>
  <si>
    <t>HQCAESS1103</t>
  </si>
  <si>
    <t>Q.HOME+ HYB ESS-G1 6.0/9.0</t>
  </si>
  <si>
    <t>HQCAESS1113</t>
  </si>
  <si>
    <t>Q.HOME+ HYB ESS-G1 7.6/4.5</t>
  </si>
  <si>
    <t>HQCAESS1115</t>
  </si>
  <si>
    <t>Q.HOME+ HYB ESS-G1 7.6/9.0</t>
  </si>
  <si>
    <t>1 Bag of Manual</t>
  </si>
  <si>
    <t>2870 Whiptail Loop Ste 104</t>
  </si>
  <si>
    <t xml:space="preserve">Carlsbad </t>
  </si>
  <si>
    <t>Christian Rodriguez</t>
  </si>
  <si>
    <t>845 801 2137</t>
  </si>
  <si>
    <t>asap</t>
  </si>
  <si>
    <t>5621-CH905548S</t>
  </si>
  <si>
    <t>8.6KW HYBRID INVERTER/Q.HOME + HYB G1-8.6</t>
  </si>
  <si>
    <t>ancrel meter (usually packed in the inverter box)</t>
  </si>
  <si>
    <t>WiFi module (usually packed in the inverter box)</t>
  </si>
  <si>
    <t>Rapid Shutdown RSD-D</t>
  </si>
  <si>
    <t>Bag Of Manuals</t>
  </si>
  <si>
    <t>Claim#303340</t>
  </si>
  <si>
    <t>CAESS0334001</t>
  </si>
  <si>
    <t>Replacements (Claim#303340)</t>
  </si>
  <si>
    <t>South GA Solar Power, LLC.</t>
  </si>
  <si>
    <t>3012 Ginny Drive Valdosta, GA, 31602</t>
  </si>
  <si>
    <t>1024-ES942887S</t>
  </si>
  <si>
    <t>CHATSWORTH</t>
  </si>
  <si>
    <t xml:space="preserve"> CA</t>
  </si>
  <si>
    <t>Ethan Sharpin</t>
  </si>
  <si>
    <t>Cell (805)915-8354</t>
  </si>
  <si>
    <t>ethan@cedgreentechla.com</t>
  </si>
  <si>
    <t>HQCAESS1116</t>
  </si>
  <si>
    <t>Q.HOME+ HYB ESS-G1 7.6/12.6</t>
  </si>
  <si>
    <t xml:space="preserve">                -  </t>
  </si>
  <si>
    <t>1 bag of manaual</t>
  </si>
  <si>
    <t>ESSCK220601_1</t>
  </si>
  <si>
    <t>0987-CB-900082S</t>
  </si>
  <si>
    <t>CED Greentech Cedar Rapids</t>
  </si>
  <si>
    <t>3336 6st ST SW</t>
  </si>
  <si>
    <t>Cedar Rapids</t>
  </si>
  <si>
    <t>IA</t>
  </si>
  <si>
    <t>Caleb Baker</t>
  </si>
  <si>
    <t>caleb@cedgreentechmw.com</t>
  </si>
  <si>
    <t>HQCAESS1122</t>
  </si>
  <si>
    <t>Q.HOME+ HYB ESS-G1 8.6/12.6</t>
  </si>
  <si>
    <t>Canceled</t>
  </si>
  <si>
    <t>ESSCK220601_2</t>
  </si>
  <si>
    <t>1521-SUN968352S</t>
  </si>
  <si>
    <t>714)557-6801</t>
  </si>
  <si>
    <t>ESSCK220601_3</t>
  </si>
  <si>
    <t>0960-DL-900150S</t>
  </si>
  <si>
    <t>CED Greentech Detroit</t>
  </si>
  <si>
    <t>41106 Koppernick Dr</t>
  </si>
  <si>
    <t>Canton</t>
  </si>
  <si>
    <t>MI</t>
  </si>
  <si>
    <t>Dave Ludeke</t>
  </si>
  <si>
    <t>dave@cedgreentechmw.com</t>
  </si>
  <si>
    <t>1 Bag of Manuals</t>
  </si>
  <si>
    <t>ESSCK220601_4</t>
  </si>
  <si>
    <t>0987-CB-900380S</t>
  </si>
  <si>
    <t xml:space="preserve">CED Greentech Cedar Rapids/ Kansas City </t>
  </si>
  <si>
    <t>1846 N. Topping Ave</t>
  </si>
  <si>
    <t>Bags of Manual</t>
  </si>
  <si>
    <t>PW</t>
  </si>
  <si>
    <t>Load ID</t>
  </si>
  <si>
    <t>Origin</t>
  </si>
  <si>
    <t>Destination Address</t>
  </si>
  <si>
    <t>Product</t>
  </si>
  <si>
    <t>Qty</t>
  </si>
  <si>
    <t>Scheduled PU</t>
  </si>
  <si>
    <t>Actual Pick Up</t>
  </si>
  <si>
    <t>Appt Time</t>
  </si>
  <si>
    <t>Scheduled Delivery</t>
  </si>
  <si>
    <t>Actual Delivery</t>
  </si>
  <si>
    <t>Contract/Spot</t>
  </si>
  <si>
    <t>Freight Cost</t>
  </si>
  <si>
    <t>CLN WH</t>
  </si>
  <si>
    <t>Solect Energy Development, LLC</t>
  </si>
  <si>
    <t>380 South Worcester Street, Norton, MA 02766</t>
  </si>
  <si>
    <t>SPO110159</t>
  </si>
  <si>
    <t>Q.PEAK DUO XL-G10.C</t>
  </si>
  <si>
    <t>205 Hedding RD, Bordentown, NJ 08505</t>
  </si>
  <si>
    <t>3001 Sterilite St. SE NE, Navarre, OH 44662</t>
  </si>
  <si>
    <t>SES-2653</t>
  </si>
  <si>
    <t xml:space="preserve">Summit Ridge Energy </t>
  </si>
  <si>
    <t>78 Rice Street Bangor, ME 04401</t>
  </si>
  <si>
    <t>HNW2021-02 Sub PO #1 (Bangor)</t>
  </si>
  <si>
    <t>1045-MN-906934S</t>
  </si>
  <si>
    <t>4220 Boston Street, Baltimore, MD 21224</t>
  </si>
  <si>
    <t>Q.PEAK DUO XL-G10.D</t>
  </si>
  <si>
    <t>1045-CL-906664S PT2</t>
  </si>
  <si>
    <t>Ameresco / JBMDL</t>
  </si>
  <si>
    <t>2536 Saylors Pond Rd, Wrightstown, NJ 08562</t>
  </si>
  <si>
    <t>Military site</t>
  </si>
  <si>
    <t>WDC Puerto Rico, Inc./ @Shore Side</t>
  </si>
  <si>
    <t>2562 Cabot Commerce Dr.  Jacksonville, FL 32226</t>
  </si>
  <si>
    <t>Q.PEAK DUO XL G10.d 480</t>
  </si>
  <si>
    <t>8460-EE-923446S PT3</t>
  </si>
  <si>
    <t>8460-EE-923445S PT4</t>
  </si>
  <si>
    <t>13536 Charlotte Court, Chester, VA 23836</t>
  </si>
  <si>
    <t>PO1660</t>
  </si>
  <si>
    <t>1910 Loudon Ave NW Roanoke, VA 24017</t>
  </si>
  <si>
    <t>PO1663</t>
  </si>
  <si>
    <t>Military site - WH Short Shipped 2 pallets</t>
  </si>
  <si>
    <t>2870 Whiptail Loop Ste 104, Carlsbad, CA 92010</t>
  </si>
  <si>
    <t>33 Spring Hill Road, Saco, ME 04072</t>
  </si>
  <si>
    <t>4422-SB900135S</t>
  </si>
  <si>
    <t>MSPO982054</t>
  </si>
  <si>
    <t>CED Columbus</t>
  </si>
  <si>
    <t>5835 Green Pointe Drive S, STE B, Cgroveport, OH 43125</t>
  </si>
  <si>
    <t>1154-CK-900651S</t>
  </si>
  <si>
    <t>1201 Carrier Dr Charlotte, NC 29216</t>
  </si>
  <si>
    <t>12083 PT1.1 Charlotte</t>
  </si>
  <si>
    <t>125 Industrial Way, Portland, ME 04103</t>
  </si>
  <si>
    <t>HNW2021-02 Sub PO #2 (Portland)</t>
  </si>
  <si>
    <t>13620 49th St. N Suite 101 Clearwater, FL 33762</t>
  </si>
  <si>
    <t>12083 PT1 Tampa</t>
  </si>
  <si>
    <t>2108 McDonough St Joliet, IL 60436</t>
  </si>
  <si>
    <t>12083 PT1 Illinois</t>
  </si>
  <si>
    <t>2216 51st Ave E Unit 111, Palmetto, FL 34221</t>
  </si>
  <si>
    <t>8018-AD915107S PT2</t>
  </si>
  <si>
    <t>270 International Drive, Concord, NC 28027</t>
  </si>
  <si>
    <t>PO1655</t>
  </si>
  <si>
    <t>It is possible customer received Item# 49201132 (360w panels)</t>
  </si>
  <si>
    <t>393600377 (392174762)</t>
  </si>
  <si>
    <t>6058-SC904539S PT1</t>
  </si>
  <si>
    <t>3325 Shelby St Ontario, CA 91764</t>
  </si>
  <si>
    <t>12083 PT1 Ontario</t>
  </si>
  <si>
    <t>3828 S evens Blvd Tucson, AZ 85714</t>
  </si>
  <si>
    <t>12083 PT1 Tucson</t>
  </si>
  <si>
    <t>4374 Shallow Ford Industrial Pkwy, Marietta, GA 30066</t>
  </si>
  <si>
    <t>PO2023</t>
  </si>
  <si>
    <t>12083 PT1 Yuma</t>
  </si>
  <si>
    <t>MSPO982055</t>
  </si>
  <si>
    <t>4535 E. Elwood St Suite #105, Phoenix, AZ 85040</t>
  </si>
  <si>
    <t>8756-KC997064S PT1</t>
  </si>
  <si>
    <t>Amicus Solar Cooperative Creative Energies</t>
  </si>
  <si>
    <t>455 W 1700 S, Salt Lake City, UT 84115</t>
  </si>
  <si>
    <t>CE-01888</t>
  </si>
  <si>
    <t>525 W Baseline Rd Mesa, AZ 85210</t>
  </si>
  <si>
    <t>6210 Hoffner Ave, Suite 1, Orlando, FL 32822</t>
  </si>
  <si>
    <t>MSPO982058</t>
  </si>
  <si>
    <t>contract</t>
  </si>
  <si>
    <t>mis shipout 1 pallet with 360W</t>
  </si>
  <si>
    <t>PO-650727</t>
  </si>
  <si>
    <t>REC Solar</t>
  </si>
  <si>
    <t>8975 REMINGTON AVE, CHINO, CA 91710</t>
  </si>
  <si>
    <t>19202 OP</t>
  </si>
  <si>
    <t>900 Lamberton Place, Suite B Albuquerque, NM 87107</t>
  </si>
  <si>
    <t>12083 PT1 Albuquerque</t>
  </si>
  <si>
    <t>7133-JIM983364S</t>
  </si>
  <si>
    <t>96 Glen Carren Cir Sparks, NV 89431</t>
  </si>
  <si>
    <t>12083 PT1 Reno</t>
  </si>
  <si>
    <t>Shipped 2 pallets of 49403140 instead</t>
  </si>
  <si>
    <t xml:space="preserve"> 2474 S Orange Ave, Fresno, CA 93725</t>
  </si>
  <si>
    <t>2576-JB909180S PT1</t>
  </si>
  <si>
    <t>1301 N Market Blvd Sacramento, CA 95834</t>
  </si>
  <si>
    <t>6216-812544</t>
  </si>
  <si>
    <t>2137 Rt 35N, Holmdel, NJ 07733</t>
  </si>
  <si>
    <t>P2133</t>
  </si>
  <si>
    <t>393070806(392175367)</t>
  </si>
  <si>
    <t>3570 W Post Rd Las Vegas, NV 89118</t>
  </si>
  <si>
    <t>3712 W Gettysburg Fresno, CA 93722</t>
  </si>
  <si>
    <t>6217-417730</t>
  </si>
  <si>
    <t>6217-417739</t>
  </si>
  <si>
    <t>12083 PT1 Norfolk</t>
  </si>
  <si>
    <t>5698 W Crenshaw St,Tampa, FL 33634</t>
  </si>
  <si>
    <t>5711 Johns Rd, Suite 1305, Tampa, FL 33634</t>
  </si>
  <si>
    <t>MSPO982057</t>
  </si>
  <si>
    <t>Wooden Floor</t>
  </si>
  <si>
    <t>3838 Imperial Way 600b, Stockton, CA 95215</t>
  </si>
  <si>
    <t>8797-RA937693S</t>
  </si>
  <si>
    <t>7133-JIM982866S PT1</t>
  </si>
  <si>
    <t>Alternative Energy Store, Inc. (CA)</t>
  </si>
  <si>
    <t xml:space="preserve">2005 North State St. Ste G, Ukiah, CA 95482 </t>
  </si>
  <si>
    <t>PO-97911</t>
  </si>
  <si>
    <t>250 National Place Ste 192 Longwood, FL 32750</t>
  </si>
  <si>
    <t>5621-CH904222S PT3</t>
  </si>
  <si>
    <t>Alternative Energy Store, Inc. (Receiving Department)</t>
  </si>
  <si>
    <t>PO-97909</t>
  </si>
  <si>
    <t>7527 Exchange Dr, Orlando, FL32809</t>
  </si>
  <si>
    <t>SH-00544 PT2</t>
  </si>
  <si>
    <t>12855 Fairlane, Livonia, MI 48150</t>
  </si>
  <si>
    <t>Repackaged Pallet - 2 pieces</t>
  </si>
  <si>
    <t>Repackaged Pallet - 25 pieces</t>
  </si>
  <si>
    <t>Q.PEAK DUO L-G6C.2 425</t>
  </si>
  <si>
    <t>Repackaged Pallet - 11 pieces</t>
  </si>
  <si>
    <t>6058-SC904238S PT5</t>
  </si>
  <si>
    <t>MSPO981857</t>
  </si>
  <si>
    <t>MSPO981856</t>
  </si>
  <si>
    <t>725 N. Royal Ln. Suite 200, Dallas, TX 75261</t>
  </si>
  <si>
    <t>MSPO981861</t>
  </si>
  <si>
    <t>392870598 | 392714885</t>
  </si>
  <si>
    <t>PO2029</t>
  </si>
  <si>
    <t>860 Lakemont Dr, Louisville, TN 37777</t>
  </si>
  <si>
    <t xml:space="preserve">DP-1 Extra Pallet was shipped? Returned 5/10/2022 under 397286063 - PRO# 9953379785 (FEDX) </t>
  </si>
  <si>
    <t>12855 FAIRLANE, LIVONIA, MI 48150</t>
  </si>
  <si>
    <t>0960-DL-900011S</t>
  </si>
  <si>
    <t>CED Greentech San Jose</t>
  </si>
  <si>
    <t>1939 Hartog Dr San Jose CA 95131</t>
  </si>
  <si>
    <t>7492-PS906997S</t>
  </si>
  <si>
    <t>Q.PEAK DUO BLK G6P+/AC 340</t>
  </si>
  <si>
    <t>MSPO982056</t>
  </si>
  <si>
    <t>CED Cedar Rapids</t>
  </si>
  <si>
    <t>3336 6th ST SN, Cedar Rapids, IA 52404</t>
  </si>
  <si>
    <t>0987-CB-900081S PT1</t>
  </si>
  <si>
    <t>5887-RD948681S</t>
  </si>
  <si>
    <t>4273 Carolina Ave Richmond, VA 23222</t>
  </si>
  <si>
    <t>6408-ZS-900132S</t>
  </si>
  <si>
    <t>MSPO981859</t>
  </si>
  <si>
    <t>7527 Exchange DR Orlando, FL 32809</t>
  </si>
  <si>
    <t>5621-CH903555S PT6</t>
  </si>
  <si>
    <t>7731 Anderson RD, Tampa, FL 33643</t>
  </si>
  <si>
    <t>8018-AD916662S PT1</t>
  </si>
  <si>
    <t>CFM Equipment Distributions</t>
  </si>
  <si>
    <t>1644 Main Ave, Sacramento, CA 95838</t>
  </si>
  <si>
    <t xml:space="preserve">CED Greentech Seattle </t>
  </si>
  <si>
    <t>1750 MOORE ST, BELLINGHAM, WA 98229</t>
  </si>
  <si>
    <t>8064-ZH904338S</t>
  </si>
  <si>
    <t>1846 N Topping Ave Kansas City, MO 64120</t>
  </si>
  <si>
    <t>219 Kipp Road, Greenport, NY 12534</t>
  </si>
  <si>
    <t>2111420 (Greenport)</t>
  </si>
  <si>
    <t>22436 72nd Ave S Kent WA 98032</t>
  </si>
  <si>
    <t>8064-ZH904336S</t>
  </si>
  <si>
    <t>2861 East La Palma Ave Anaheim, CA 92806</t>
  </si>
  <si>
    <t>WH Short Shipped 6 pallets</t>
  </si>
  <si>
    <t>6058-SC904505S</t>
  </si>
  <si>
    <t>9001-JW907835S</t>
  </si>
  <si>
    <t>CED Greentech Reno</t>
  </si>
  <si>
    <t>4750 Longley Lane, Suite 208, Reno, NV 89502</t>
  </si>
  <si>
    <t>6254-MD900961S PT2</t>
  </si>
  <si>
    <t>5400 Main Street NE Suite 113 Fridley, MN 55421</t>
  </si>
  <si>
    <t>4664-GS-903105S PT1</t>
  </si>
  <si>
    <t>6845 South Decatur Blvd Ste 140, Las Vegas, NV 89118</t>
  </si>
  <si>
    <t>4090-MD905920S PT2</t>
  </si>
  <si>
    <t>Shipped 2 pallets of 49203132 instead</t>
  </si>
  <si>
    <t>75 Twinbridge Dr Suite H Pennsauken, NJ 08110</t>
  </si>
  <si>
    <t>2021-701729</t>
  </si>
  <si>
    <t>2021-701747 PT2</t>
  </si>
  <si>
    <t xml:space="preserve">1070 Maurauder suite 110, Chico Ca 95979 </t>
  </si>
  <si>
    <t>Originally Item# 49203132</t>
  </si>
  <si>
    <t>Short Shipped 2 Pallets</t>
  </si>
  <si>
    <t>1521-BL966524S</t>
  </si>
  <si>
    <t>P103398659</t>
  </si>
  <si>
    <t>3881 Old Winter Garden Rd, Orlando, FL 32805</t>
  </si>
  <si>
    <t>1967-601134</t>
  </si>
  <si>
    <t>6110 Trade Center Drive Suite 101B, Austin, TX 78744-1315</t>
  </si>
  <si>
    <t>P103383769</t>
  </si>
  <si>
    <t>80 13th Ave Ronkonkoma, NY 11779</t>
  </si>
  <si>
    <t>4250-CF902726S</t>
  </si>
  <si>
    <t>Short Shipped - 6 pallets</t>
  </si>
  <si>
    <t>1024-WB941416S</t>
  </si>
  <si>
    <t>NEED FLASH TEST DATA</t>
  </si>
  <si>
    <t>short shipped 572 pieces</t>
  </si>
  <si>
    <t>We were supposed to ship 49204132</t>
  </si>
  <si>
    <t>102 Archibald Steet Burlington, VT 05401</t>
  </si>
  <si>
    <t>0933-DT906774S</t>
  </si>
  <si>
    <t>SH-00544 PT3</t>
  </si>
  <si>
    <t>Q.PEAK DU+A135:H137O XL G10C.3/BFG 480</t>
  </si>
  <si>
    <t>12083 PT2.1 Norfolk</t>
  </si>
  <si>
    <t>4250-CF902725S PT2</t>
  </si>
  <si>
    <t>6640-AD-900738S PT2</t>
  </si>
  <si>
    <t>1941 S Vineyard Ave Building 7, Unit Ontario, CA 91761</t>
  </si>
  <si>
    <t>1069-31</t>
  </si>
  <si>
    <t>Returned</t>
  </si>
  <si>
    <t>Incorrect modules returned to CLN WH (4/25 - 1543393876 - Returned 4/27)</t>
  </si>
  <si>
    <t>220 West Parkway, Unit 12, Pompton Plains, NJ 07444</t>
  </si>
  <si>
    <t>1069-20</t>
  </si>
  <si>
    <t>1069-21</t>
  </si>
  <si>
    <t>1521-BL966822S PT4</t>
  </si>
  <si>
    <t>3 C Street Unit 13, Auburn, MA 01501</t>
  </si>
  <si>
    <t>0224-JV910169S</t>
  </si>
  <si>
    <t>3490 Regional Pkwy Santa Rosa, CA 95403</t>
  </si>
  <si>
    <t>7953-NR904703S</t>
  </si>
  <si>
    <t>35 Twinbridge Drive Units A-F Pennsauken NJ 08110</t>
  </si>
  <si>
    <t>Reroute $300</t>
  </si>
  <si>
    <t>1815 Industrial Dr, Suite 200 Stockton, CA 95206</t>
  </si>
  <si>
    <t>12083 PT2.1 Mesa</t>
  </si>
  <si>
    <t>1069-30</t>
  </si>
  <si>
    <t>1069-32</t>
  </si>
  <si>
    <t>Amicus Solar Cooperative / Ipsun Solar</t>
  </si>
  <si>
    <t>2817 Dorr Ave, Suite D, Fairfax, VA 22031</t>
  </si>
  <si>
    <t>IP-00001135 PT2</t>
  </si>
  <si>
    <t>28318 Constellation Rd Valencia, CA 91355</t>
  </si>
  <si>
    <t>12083 PT2.1 Denver</t>
  </si>
  <si>
    <t>1069-24</t>
  </si>
  <si>
    <t>1070 Maurauder, Suite 110 Chico, CA 95979</t>
  </si>
  <si>
    <t>12511 Taylor Rd Houston, TX 77041</t>
  </si>
  <si>
    <t>12083 PT2 Illinois</t>
  </si>
  <si>
    <t>12083 PT2.1 Tampa</t>
  </si>
  <si>
    <t>1815 Industrial Dr, Suite 200, Stockton, CA 95206</t>
  </si>
  <si>
    <t>2125 Vanco Dr Irving, TX 75061 US</t>
  </si>
  <si>
    <t>P3850-NJ-C</t>
  </si>
  <si>
    <t>Military site; delivered incorrect modules (49405140) instead of 49301156, shipping back to ATL GA (395270818)</t>
  </si>
  <si>
    <t>Never Shipped Out</t>
  </si>
  <si>
    <t>12083 PT2.1 Ontario</t>
  </si>
  <si>
    <t>12083 PT2.1 Vegas</t>
  </si>
  <si>
    <t>12083 PT2.1 Tucson</t>
  </si>
  <si>
    <t>4450 E County 12th St Yuma, AZ 85365</t>
  </si>
  <si>
    <t>12083 PT2.1 Yuma</t>
  </si>
  <si>
    <t>P3850-RPA-B</t>
  </si>
  <si>
    <t>5001 Oakland St Denver, CO 80239</t>
  </si>
  <si>
    <t>611 W. Johnson Ave. Cheshire, CT 06410</t>
  </si>
  <si>
    <t>P3850-CT-D</t>
  </si>
  <si>
    <t>722 S 5300 W Salt Lake City, UT 84104</t>
  </si>
  <si>
    <t>12083 PT2 Valencia</t>
  </si>
  <si>
    <t>901 Armstrong Blvd Kissimmee, FL 34741</t>
  </si>
  <si>
    <t>12083 PT2 Pensacola</t>
  </si>
  <si>
    <t>12083 PT2 McAllen</t>
  </si>
  <si>
    <t>9767 Business Park Dr Suite E Sacramento, CA 95827</t>
  </si>
  <si>
    <t>1069-29</t>
  </si>
  <si>
    <t>Aegis Energy Services, LLC</t>
  </si>
  <si>
    <t>8203 Fischer Road Dundalk, MD 21222</t>
  </si>
  <si>
    <t>21-15433 DG</t>
  </si>
  <si>
    <t>2 extra pallets shipped - Originally should have been 580 pcs | Potential Incorrect Product, shows 1566 pieces</t>
  </si>
  <si>
    <t>394872668 (394705996)</t>
  </si>
  <si>
    <t>12083 PT2.1 Greenville</t>
  </si>
  <si>
    <t>DP - I corrected Load IDs for this - Smaller Trucks</t>
  </si>
  <si>
    <t>4737 Dellwood Ave Jacksonville, FL 32205</t>
  </si>
  <si>
    <t>5081 Coosaw Creek North Charleston, SC 29420</t>
  </si>
  <si>
    <t>900 Lamberton Place, Suite B Albuquerque, NM 87107 US</t>
  </si>
  <si>
    <t>1702 Taylors Lane Riverton, NJ 08077</t>
  </si>
  <si>
    <t>PO-003016 PT1 Riverton</t>
  </si>
  <si>
    <t>30137 KTM Way Murrietta, CA 92563</t>
  </si>
  <si>
    <t>PO5363</t>
  </si>
  <si>
    <t xml:space="preserve"> LTL rate</t>
  </si>
  <si>
    <t>423 Foster Brothers Dr.  Suite 300  West Columbia, SC  29172</t>
  </si>
  <si>
    <t>1521-BL967486S</t>
  </si>
  <si>
    <t xml:space="preserve">1040 Vernon St. Huntington, WV 25704 </t>
  </si>
  <si>
    <t>SH-00544 PT5</t>
  </si>
  <si>
    <t>393443713 - cancelled</t>
  </si>
  <si>
    <t>8018-AD915156S</t>
  </si>
  <si>
    <t>WESCO  / Kasselman Solar</t>
  </si>
  <si>
    <t>279 Broadway, STE 2 Menands, NY 12204</t>
  </si>
  <si>
    <t>1336-082103</t>
  </si>
  <si>
    <t>1521-BL966822S PT5</t>
  </si>
  <si>
    <t>$3037+ fuel</t>
  </si>
  <si>
    <t xml:space="preserve">CED Greentech Raleigh </t>
  </si>
  <si>
    <t>2930 Yonkers Rd Raleigh, NC 27604</t>
  </si>
  <si>
    <t>6058-SC904539S PT2</t>
  </si>
  <si>
    <t>325 High St Metuchen, NJ 08840</t>
  </si>
  <si>
    <t>MSPO981740</t>
  </si>
  <si>
    <t>4374 Shallow Ford Industrial Pklwy Marietta, GA 30066</t>
  </si>
  <si>
    <t>PO2033</t>
  </si>
  <si>
    <t>Contrac</t>
  </si>
  <si>
    <t>4400 Bankers Circle, Suite A Doraville, GA 30360</t>
  </si>
  <si>
    <t>12083 PT2 Jacksonville</t>
  </si>
  <si>
    <t>MSPO981898</t>
  </si>
  <si>
    <t>8756-MD995414S PT2</t>
  </si>
  <si>
    <t>12083 PT2.1 Charleston</t>
  </si>
  <si>
    <t>MSPO981739</t>
  </si>
  <si>
    <t>7527 Exchange Dr Orlando, FL 32809</t>
  </si>
  <si>
    <t xml:space="preserve">5621-CH904246S </t>
  </si>
  <si>
    <t>5621-CH904814S on BOL - 395377242 - TONU 4/25</t>
  </si>
  <si>
    <t>7703 NW 46th St, Doral, FL 33166</t>
  </si>
  <si>
    <t>12083 PT2 Miami</t>
  </si>
  <si>
    <t>1069-25</t>
  </si>
  <si>
    <t>900 Lamberton Place, Suite B  Albuquerque, NM 87107</t>
  </si>
  <si>
    <t>12083 PT2.1 Albuquerque</t>
  </si>
  <si>
    <t>10812 Notus Ln, El Paso, TX 79935</t>
  </si>
  <si>
    <t>12083 PT2.1 El Paso</t>
  </si>
  <si>
    <t>10860 Sanden Drive Dallas, TX 75238</t>
  </si>
  <si>
    <t>0237-KI906155S PT4</t>
  </si>
  <si>
    <t>1420 N Clark Street Fresno, CA 93703</t>
  </si>
  <si>
    <t>2576-JB909556S PT1</t>
  </si>
  <si>
    <t>Replacement shipment (load id# 394187601)</t>
  </si>
  <si>
    <t>CHR Cost</t>
  </si>
  <si>
    <t>replacement shipment (392655019)</t>
  </si>
  <si>
    <t>3828 S. Evans Blvd, Tucson, AZ 85714</t>
  </si>
  <si>
    <t>12083 PT2.2 Norfolk</t>
  </si>
  <si>
    <t>Shouldnt this be 320 pieces? 3 pallets overshipped?</t>
  </si>
  <si>
    <t>PO-003016 PT2 Tampa</t>
  </si>
  <si>
    <t>12083 PT2 Reno</t>
  </si>
  <si>
    <t>5621-CH904814S on BOL - 395377311 - TONU 4/25</t>
  </si>
  <si>
    <t>125 John Hancock Rd Taunton, MA 02780</t>
  </si>
  <si>
    <t>PO-003016 PT2 Taunton</t>
  </si>
  <si>
    <t>13620 49th St. N, Suite 101 Clearwater, FL 33762</t>
  </si>
  <si>
    <t>By Consol</t>
  </si>
  <si>
    <t>195 Pullman Street Livermore, CA 94551</t>
  </si>
  <si>
    <t>1069-49</t>
  </si>
  <si>
    <t>8018-AD915154S</t>
  </si>
  <si>
    <t>2400 Davey Rd. Woodridge, IL 60517</t>
  </si>
  <si>
    <t>1069-40</t>
  </si>
  <si>
    <t>3139 N.Andrews Ave Extension Pompano Beach, FL 33064</t>
  </si>
  <si>
    <t>4560-MO-906161S PT1</t>
  </si>
  <si>
    <t>3900 Wrightsboro, Augusta, GA 30909</t>
  </si>
  <si>
    <t>12083.PT2.1 AUGUSTA</t>
  </si>
  <si>
    <t>45 Fairchild Ave Plainview, NY 11803</t>
  </si>
  <si>
    <t>MSPO981737</t>
  </si>
  <si>
    <t>467 W Ratliff Rd San Angelo, TX 76904</t>
  </si>
  <si>
    <t>MSPO982149</t>
  </si>
  <si>
    <t>725 N. Royal Ln. Suite 200 Dallas, TX 75261</t>
  </si>
  <si>
    <t>MSPO981741</t>
  </si>
  <si>
    <t>395377334 - TONU 4/25</t>
  </si>
  <si>
    <t>80 Clark Dr. Unit A-1, East Berlin, CT 06023</t>
  </si>
  <si>
    <t>MSPO981891</t>
  </si>
  <si>
    <t>12083 PT2.1 Orlando</t>
  </si>
  <si>
    <t>12083 PT2.1 Houston</t>
  </si>
  <si>
    <t>12083 PT2.1 Stockton</t>
  </si>
  <si>
    <t>2137 Rt 35N Holmdel, NJ 07733</t>
  </si>
  <si>
    <t>P2258</t>
  </si>
  <si>
    <t>Q.Peak DUO BLK ML G10+</t>
  </si>
  <si>
    <t>PO# 5621-CH904246S on BOL and needs correction - TONU for 395787074, 395787266, 395787359</t>
  </si>
  <si>
    <t>Suntuity Solar LLC (Florida)</t>
  </si>
  <si>
    <t>3030 Reynolds Rd, STE 5&amp;6 Lakeland, FL 33803</t>
  </si>
  <si>
    <t>P2274</t>
  </si>
  <si>
    <t>395757060 (395753893)</t>
  </si>
  <si>
    <t>Requires SMALL TRUCK</t>
  </si>
  <si>
    <t>365 Warehouse Dr, Suite 110, Buda, TX 78610</t>
  </si>
  <si>
    <t>12083 PT2.1 Austin</t>
  </si>
  <si>
    <t>Short 2 pallets</t>
  </si>
  <si>
    <t>5 A St. Auburn, MA 01501</t>
  </si>
  <si>
    <t>Received 2 pallets of 49204132 (returning back under DO# 397253406 - PRO# 8172509704 FEDX) - Corrected product being sent from WA</t>
  </si>
  <si>
    <t>12083 PT2.1 Atlanta</t>
  </si>
  <si>
    <t>One partial PLT w/ 16pcs</t>
  </si>
  <si>
    <t>Overshipped 1 Pallet</t>
  </si>
  <si>
    <t>5953 Commerce Rd, Milton, FL 32583</t>
  </si>
  <si>
    <t>TONU 4/22- 395789523, 395789561, 395789587, 395789709, 395789751 - should be PO# 8018-AD915107S PT3</t>
  </si>
  <si>
    <t>Krannich Solar East LLC</t>
  </si>
  <si>
    <t>2022-700097 PT1</t>
  </si>
  <si>
    <t>8124 Opportunity Dr Milton, FL 32583</t>
  </si>
  <si>
    <t>1040 Vernon St.  Huntington, WV 25704</t>
  </si>
  <si>
    <t>SH-00544 PT6</t>
  </si>
  <si>
    <t>1201 Carrier Dr Charlotte, NC 28216</t>
  </si>
  <si>
    <t>MUST DELIVER BY 5AM (contact the customer for any questions or info)</t>
  </si>
  <si>
    <t>Never Picked Up on 4/22</t>
  </si>
  <si>
    <t>TONU 4/22</t>
  </si>
  <si>
    <t>2576-JB909689S</t>
  </si>
  <si>
    <t>2125 Vanco Dr Irving, TX 75061</t>
  </si>
  <si>
    <t>12083 PT2.1 Dallas</t>
  </si>
  <si>
    <t>MSPO981422</t>
  </si>
  <si>
    <t>Plainview, NY -&gt; Metuchen, NJ / address was changed due to mis-delivered by trucker</t>
  </si>
  <si>
    <t>3325 Shelby St. Ontario, CA 91764</t>
  </si>
  <si>
    <t>MSPO980055</t>
  </si>
  <si>
    <t xml:space="preserve">12083 PT2 Utah </t>
  </si>
  <si>
    <t>cancelled</t>
  </si>
  <si>
    <t>Cancelled 4/27</t>
  </si>
  <si>
    <t>5711 Johns Rd., Suite 1305 Tampa, FL 33634</t>
  </si>
  <si>
    <t>MSPO981894</t>
  </si>
  <si>
    <t>P103455883</t>
  </si>
  <si>
    <t>Renvu Inc.</t>
  </si>
  <si>
    <t>7091 Central Ave Dock 10 Newark, CA 94560</t>
  </si>
  <si>
    <t>MSPO980058</t>
  </si>
  <si>
    <t>Green Mountain Electric Supply Inc (GMES CLIFTON PARK)</t>
  </si>
  <si>
    <t>823 MAIN ST, CLIFTON PARK, NY 12065</t>
  </si>
  <si>
    <t>P1266136 PT2</t>
  </si>
  <si>
    <t>Green Mountain Electric Supply, Inc.</t>
  </si>
  <si>
    <t>P1266137</t>
  </si>
  <si>
    <t>8331 Valdez Avenue Sacramento, CA 95828</t>
  </si>
  <si>
    <t>1 Partial PLT- containing 16pcs</t>
  </si>
  <si>
    <t>7133-JIM982135S PT2</t>
  </si>
  <si>
    <t>9475 Gerwig Lane Suite F, Columbia, MD 21046</t>
  </si>
  <si>
    <t>9106-CM929401S</t>
  </si>
  <si>
    <t>9767 Business Park Dr, Ste E Sacramento, CA 95827</t>
  </si>
  <si>
    <t>1069-48</t>
  </si>
  <si>
    <t>11710 Stonegate Circle, Omaha, NE 68164</t>
  </si>
  <si>
    <t>PO-00007481</t>
  </si>
  <si>
    <t>consignee stating received 2 extra pallets</t>
  </si>
  <si>
    <t>11407 Century Circle West, Springdale, OH 45246</t>
  </si>
  <si>
    <t>PO-00007484</t>
  </si>
  <si>
    <t>6435-JH987168S</t>
  </si>
  <si>
    <t>396314500 - Returned</t>
  </si>
  <si>
    <t>of $2840 +Fuel $1428.24</t>
  </si>
  <si>
    <t>1543840326 </t>
  </si>
  <si>
    <t>396314240 - Returned $4000</t>
  </si>
  <si>
    <t>396314785 - Returned</t>
  </si>
  <si>
    <t>1601 Iowa Ave., Riverside CA. 92507</t>
  </si>
  <si>
    <t>6435-JH991070D</t>
  </si>
  <si>
    <t>Motive Energy Telecommunications Inc.</t>
  </si>
  <si>
    <t>18231 Stoddard Wells Road Victorville, CA 92394</t>
  </si>
  <si>
    <t>0000000362</t>
  </si>
  <si>
    <t>ATL20220421001</t>
  </si>
  <si>
    <t>219 W. Boylston St. West Boylston, MA 01583</t>
  </si>
  <si>
    <t>Short Shipped Pallets? - 2 short pallets were delifered on 5/26</t>
  </si>
  <si>
    <t>2358 Cepheus CT Bakersfield, CA 93308</t>
  </si>
  <si>
    <t>1069-47</t>
  </si>
  <si>
    <t>$3519 + fuel</t>
  </si>
  <si>
    <t>2576-JB909482D PT1</t>
  </si>
  <si>
    <t>261 Townsend Ave. Boothbay Harbor ME</t>
  </si>
  <si>
    <t>RE-Q360-stock-11122 PT1</t>
  </si>
  <si>
    <t>3712 W. Gettysburg Fresno, CA 93722</t>
  </si>
  <si>
    <t xml:space="preserve">6217-437348 </t>
  </si>
  <si>
    <t>4777 Robert's Road, Columbus, OH 43228</t>
  </si>
  <si>
    <t>PO-00008186</t>
  </si>
  <si>
    <t>5698 W Crenshaw ST, Tampa FL 33634</t>
  </si>
  <si>
    <t>8018-AD916662S PT2</t>
  </si>
  <si>
    <t>$1984+Fuel $300.96</t>
  </si>
  <si>
    <t>Old Delivery Address: 9007 Tuscany Way Suite 100A Austin, TX 78764</t>
  </si>
  <si>
    <t>2259+fuel</t>
  </si>
  <si>
    <t>ATLGL20220422001</t>
  </si>
  <si>
    <t>Relates to 393275588</t>
  </si>
  <si>
    <t>These are the 6 short shipped pallets from 393275593</t>
  </si>
  <si>
    <t>PO-00008180</t>
  </si>
  <si>
    <t>906 Detweiller Drive, Peoria, IL 61615</t>
  </si>
  <si>
    <t>PO-00007485</t>
  </si>
  <si>
    <t>11106 Air Park Road, Ashland, VA 23005</t>
  </si>
  <si>
    <t>PO-00007480</t>
  </si>
  <si>
    <t>ATL224022CK008</t>
  </si>
  <si>
    <t>205 Hedding Rd, Bordentown, NJ 08505</t>
  </si>
  <si>
    <t>PO-32988</t>
  </si>
  <si>
    <t>ATL224022CK011</t>
  </si>
  <si>
    <t>PO-32987</t>
  </si>
  <si>
    <t>ATL20220421014</t>
  </si>
  <si>
    <t>ATL20220421016</t>
  </si>
  <si>
    <t>PO-00008187</t>
  </si>
  <si>
    <t>2101 Westinghouse Blvd Suite 107, Raleigh, NC 27604</t>
  </si>
  <si>
    <t>PO-00008185</t>
  </si>
  <si>
    <t>$1529 + Fuel</t>
  </si>
  <si>
    <t>ATL20220421003</t>
  </si>
  <si>
    <t>2506 South Elm Sr, Greenville, IL 62246</t>
  </si>
  <si>
    <t>P000059228</t>
  </si>
  <si>
    <t>6058-SC904238S PT6</t>
  </si>
  <si>
    <t>3701 N. 29th Ave Hollywood, FL 33020</t>
  </si>
  <si>
    <t>$3786 + fuel</t>
  </si>
  <si>
    <t>ATL20220421005</t>
  </si>
  <si>
    <t>21-632R0 (Gas City 2)</t>
  </si>
  <si>
    <t>ATL20220421008</t>
  </si>
  <si>
    <t>ATL20220421004</t>
  </si>
  <si>
    <t>ATL20220421006</t>
  </si>
  <si>
    <t>Short Shipped 4 Pallets --&gt; DO# ATL20220421006 – 4Pallets</t>
  </si>
  <si>
    <t>$2985+ Fuel (waiting for upd)</t>
  </si>
  <si>
    <t>ATL220422CK001</t>
  </si>
  <si>
    <t>PO-00008183</t>
  </si>
  <si>
    <t>ATL20220421021</t>
  </si>
  <si>
    <t>ATL20220421018</t>
  </si>
  <si>
    <t>Does Not Populate in WMS</t>
  </si>
  <si>
    <t>ATL20220421012</t>
  </si>
  <si>
    <t>DP-customer was suppsed to be shipped 49303156 - 493 pcs | 17 plts</t>
  </si>
  <si>
    <t>ATL20220421007</t>
  </si>
  <si>
    <t>ATL20220421010</t>
  </si>
  <si>
    <t xml:space="preserve">Contract </t>
  </si>
  <si>
    <t>ATL20220421023</t>
  </si>
  <si>
    <t>BLANK FTD</t>
  </si>
  <si>
    <t>ATL20220421026</t>
  </si>
  <si>
    <t>ATL20220421027</t>
  </si>
  <si>
    <t>ATL20220421028</t>
  </si>
  <si>
    <t>ATL20220421029</t>
  </si>
  <si>
    <t>ATL20220421024</t>
  </si>
  <si>
    <t>ATL220422CK004</t>
  </si>
  <si>
    <t>PO-00007477</t>
  </si>
  <si>
    <t>ATL20220421009</t>
  </si>
  <si>
    <t>ATL20220421011</t>
  </si>
  <si>
    <t>request to roll over to 5/2 on  4/25, customer request to deliver on 5/3 - DP confirmed picked up</t>
  </si>
  <si>
    <t>ATL20220426DP004</t>
  </si>
  <si>
    <t>5971-SH908367S PT3</t>
  </si>
  <si>
    <t>ATL20220421034</t>
  </si>
  <si>
    <t>1154-CK-900230S</t>
  </si>
  <si>
    <t>ATL20220421013</t>
  </si>
  <si>
    <t>ATL20220421017</t>
  </si>
  <si>
    <t>ATL20220421025</t>
  </si>
  <si>
    <t>ATL20220421030</t>
  </si>
  <si>
    <t>ATL20220421032</t>
  </si>
  <si>
    <t>short shipped 4 pallets</t>
  </si>
  <si>
    <t>Why is this a Duplicated ATL220425DJ010?</t>
  </si>
  <si>
    <t>detention: 400, layover: 250</t>
  </si>
  <si>
    <t>ATL20220428SH002</t>
  </si>
  <si>
    <t>SCH</t>
  </si>
  <si>
    <t>ATL220422CK002</t>
  </si>
  <si>
    <t>PO-00008182</t>
  </si>
  <si>
    <t>ATL20220426DP022</t>
  </si>
  <si>
    <t xml:space="preserve">4374 Shallow Ford Industrial Pkwy, Marrietta, GA 30066 </t>
  </si>
  <si>
    <t>PO2034</t>
  </si>
  <si>
    <t>consignee claiming they were short shipped 4 pallets / Confirmed 4 pallets short shipped with CHR  / CHR will be covered</t>
  </si>
  <si>
    <t>POD signed clear - consignee claiming they were short shipped 4 pallets / set to pick  up on 5/18 with 1546532087.</t>
  </si>
  <si>
    <t>396209699A</t>
  </si>
  <si>
    <t>DP - this was picked up 5/3 couldn’t have received that yet--&gt; customer received po # 6104-015561</t>
  </si>
  <si>
    <t>ATL20220421002</t>
  </si>
  <si>
    <t>2 Toelles Rd - Unit 6, Wallingford, CT 06492</t>
  </si>
  <si>
    <t>TONU $250</t>
  </si>
  <si>
    <t>ATL20220426SH021</t>
  </si>
  <si>
    <t>cancelled / added 4 pallets to each loads</t>
  </si>
  <si>
    <t>BPO062022-400A</t>
  </si>
  <si>
    <t>Original PO# MSPO980056 - DP - Carrier advised this load was already picked up 4/27 - will need to inform Sales Op</t>
  </si>
  <si>
    <t>Pending</t>
  </si>
  <si>
    <t>CANCEL</t>
  </si>
  <si>
    <t>PRIORITIZE</t>
  </si>
  <si>
    <t>Truck caught on fire- claim process</t>
  </si>
  <si>
    <t>No Inventory</t>
  </si>
  <si>
    <t>395650496?</t>
  </si>
  <si>
    <t>4450 E. County 12th St Yuma, AZ 85365</t>
  </si>
  <si>
    <t>DP - remove this order is canceled - By CONSOL - was this sent to Lenexa?</t>
  </si>
  <si>
    <t>Remove</t>
  </si>
  <si>
    <t>DP - Remove, Canceled per Jini - DID NOT PICK UP</t>
  </si>
  <si>
    <t>driver broke down, delivery location mainly wants Tuesday and Thursday deliveries / new ETA 5/9</t>
  </si>
  <si>
    <t>DP - consignee wants rerouted to: 8140 SW Nimbus Ave, Unit 5, Beaverton, OR 97008</t>
  </si>
  <si>
    <t xml:space="preserve">VIA CONSOL </t>
  </si>
  <si>
    <t>extra load shipped -Customer decised to keep the products (2 pieces damaged)</t>
  </si>
  <si>
    <t>mispickup on 5/6</t>
  </si>
  <si>
    <t>CHECKING SCHEDULE</t>
  </si>
  <si>
    <t>Rejected by customer (originally scheudled for April)</t>
  </si>
  <si>
    <t>Never picked up on 4/29</t>
  </si>
  <si>
    <t>missed 4/29</t>
  </si>
  <si>
    <t>Relates to 392793276</t>
  </si>
  <si>
    <t>BOOK</t>
  </si>
  <si>
    <t>Relates to 393769077</t>
  </si>
  <si>
    <t>ATL20220421006 - 4 PALLETS</t>
  </si>
  <si>
    <t>Relates to DO# ATL20220421006</t>
  </si>
  <si>
    <t>Copy Matt Koenig &lt;matt.koenig@qcells.com&gt; for PHS/Windmar</t>
  </si>
  <si>
    <t>PW Class</t>
  </si>
  <si>
    <t xml:space="preserve">Pick-up Location </t>
  </si>
  <si>
    <t>PO #</t>
  </si>
  <si>
    <t>Scheduled Pick Up</t>
  </si>
  <si>
    <t>Due Date</t>
  </si>
  <si>
    <t>STATUS</t>
  </si>
  <si>
    <t>Customer Contact ( Email)</t>
  </si>
  <si>
    <t>Customer Contact</t>
  </si>
  <si>
    <t>5 Mckee Pl, Cheshire, CT, 06410</t>
  </si>
  <si>
    <t>HOLD INVENTORY FOR THIS</t>
  </si>
  <si>
    <t>Hold Per Kristine</t>
  </si>
  <si>
    <t>Call 30 minutes prior to Arrival</t>
  </si>
  <si>
    <t>andrew.mcdonald@qcells.com</t>
  </si>
  <si>
    <t>Kimpa Barnes – (774) 266- 2600 | Brandon Pizzoferrato – (860) 818- 9118</t>
  </si>
  <si>
    <t xml:space="preserve">  </t>
  </si>
  <si>
    <t>Fulfill Other WH</t>
  </si>
  <si>
    <t>8743 Western Way Jacksonville, FL 32256</t>
  </si>
  <si>
    <t>PO-650723</t>
  </si>
  <si>
    <t>PRIORITY</t>
  </si>
  <si>
    <t>Karina Garcia | Krannich Solar USA &lt;k.garcia@usa.krannich-solar.com&gt;</t>
  </si>
  <si>
    <t>William Burke | Krannich Solar USA &lt;w.burke@usa.krannich-solar.com&gt;</t>
  </si>
  <si>
    <t xml:space="preserve">April </t>
  </si>
  <si>
    <t>Toll, Kyle &lt;KToll@wescodist.com&gt;</t>
  </si>
  <si>
    <t>Cole, Jason &lt;JaCole@wescodist.com&gt;</t>
  </si>
  <si>
    <t>Fox, Michael &lt;MFox@wescodist.com&gt;</t>
  </si>
  <si>
    <t>Pending (urgent)</t>
  </si>
  <si>
    <t>Nick@cedgreentechut.com</t>
  </si>
  <si>
    <t>Nick Ivins</t>
  </si>
  <si>
    <t>Please arrange - per Kristine 4/21, first week of May</t>
  </si>
  <si>
    <t>orders@cedgreentechva.com</t>
  </si>
  <si>
    <t>Robert DeLullo</t>
  </si>
  <si>
    <t>443-542-2483</t>
  </si>
  <si>
    <t>Tesla</t>
  </si>
  <si>
    <t>k</t>
  </si>
  <si>
    <t>CLN Warehouse</t>
  </si>
  <si>
    <t>Type</t>
  </si>
  <si>
    <t>Module_1</t>
  </si>
  <si>
    <t>Wp</t>
  </si>
  <si>
    <t>Initial</t>
  </si>
  <si>
    <t>Q.PEAK DUO  XL-G10.C</t>
  </si>
  <si>
    <t>Q.PEAK DUO XL G10.3/BFG</t>
  </si>
  <si>
    <t>Q.PEAK DUO L G5.3 395</t>
  </si>
  <si>
    <t>Q.PEAK DUO L G5.3.V</t>
  </si>
  <si>
    <t>Q.PEAK DUO L G5.2.V</t>
  </si>
  <si>
    <t>Q.PEAK DUO L G6P.2</t>
  </si>
  <si>
    <t xml:space="preserve">Q.PEAK DUO L-G6P.2  </t>
  </si>
  <si>
    <t>Q.PEAK DUO L-G6P.2</t>
  </si>
  <si>
    <t>Q.PEAK DUO L-G6C.2</t>
  </si>
  <si>
    <t>Q.PEAK DUO L G5.2</t>
  </si>
  <si>
    <t>Q.PEAK DUO XL G10.c 470</t>
  </si>
  <si>
    <t>Q.PEAK DUO BLK-G10+</t>
  </si>
  <si>
    <t>Q.PEAK DUO BLK-G6P+/AC</t>
  </si>
  <si>
    <t>340</t>
  </si>
  <si>
    <t>Q.PEAK DUO BLK-G6P+/HL</t>
  </si>
  <si>
    <t>335</t>
  </si>
  <si>
    <t>Q.PEAK DUO BLK G6P+</t>
  </si>
  <si>
    <t>350</t>
  </si>
  <si>
    <t>355</t>
  </si>
  <si>
    <t>Q.PEAK DUO BLK G6P+/HL</t>
  </si>
  <si>
    <t>330</t>
  </si>
  <si>
    <t>Q.PEAK DUO-G6P+</t>
  </si>
  <si>
    <t>Q.PEAK DUO BLK ML-G10.A+</t>
  </si>
  <si>
    <t>Q.PEAK DUO BLK ML-G10.A+/TS_G01</t>
  </si>
  <si>
    <t>Q.PEAK DUO BLK ML-G10.A+/TS_G02</t>
  </si>
  <si>
    <t>Sales</t>
  </si>
  <si>
    <t>Available</t>
  </si>
  <si>
    <t>Module Type</t>
  </si>
  <si>
    <t>Item code</t>
    <phoneticPr fontId="1" type="Hiragana"/>
  </si>
  <si>
    <t>Product Type</t>
  </si>
  <si>
    <t>Weight (lbs)/PLT</t>
  </si>
  <si>
    <t>PLT (53')-FTL</t>
  </si>
  <si>
    <t>Weight</t>
  </si>
  <si>
    <t>PCS/PLT</t>
  </si>
  <si>
    <t>PCS/53'</t>
  </si>
  <si>
    <t>Dim (L X W X H) inch</t>
  </si>
  <si>
    <t>72 &amp; 144</t>
  </si>
  <si>
    <t>89.4 x 43.3 x 47.6</t>
  </si>
  <si>
    <t>60 &amp; 120</t>
  </si>
  <si>
    <t>Q.PEAK DUO BLK G5.FGA</t>
  </si>
  <si>
    <t>69.2 x 45.3 x 46.1</t>
  </si>
  <si>
    <t>Q.PEAK DUO BLK G5.V</t>
  </si>
  <si>
    <t>85x46x48</t>
  </si>
  <si>
    <t>70x46x47</t>
  </si>
  <si>
    <t xml:space="preserve">Q.PEAK DUO G5.V </t>
  </si>
  <si>
    <t xml:space="preserve">84.7 X 45.3 X 48.0 </t>
  </si>
  <si>
    <t>Q.PEAK DUO BLK-G6P+</t>
  </si>
  <si>
    <t>Q.PEAK DUO G5.V</t>
  </si>
  <si>
    <t>Q.PEAK DUO BLK G6+</t>
  </si>
  <si>
    <t>Q.PEAK DUO BLK G6+ HL</t>
  </si>
  <si>
    <t>71x43x48</t>
  </si>
  <si>
    <t>Q.PEAK DUO BLK G6C+</t>
  </si>
  <si>
    <t>Q.PEAK DUO BLK G6P</t>
  </si>
  <si>
    <t>Q.PEAK DUO BLK G6P+/AC</t>
  </si>
  <si>
    <t>70.1 X 42.5 X 47.6</t>
  </si>
  <si>
    <t>70.1 x 42.5 X 47.9</t>
  </si>
  <si>
    <t>Q.PEAK DUO G6P+</t>
  </si>
  <si>
    <t>Q.PEAK DUO BLK-G6C+</t>
  </si>
  <si>
    <t>76.4 x 43.3 x 48.0</t>
  </si>
  <si>
    <t xml:space="preserve">Q.PEAK DUO BLK ML-G10.A+ </t>
  </si>
  <si>
    <t>77x44x48</t>
  </si>
  <si>
    <t>Q.PEAK DUO ML-G10+</t>
  </si>
  <si>
    <t>49403138</t>
  </si>
  <si>
    <t>49403539</t>
  </si>
  <si>
    <t xml:space="preserve">Q.PEAK DUO G6+ </t>
  </si>
  <si>
    <t>71.5 X 45.3 X 46.9</t>
  </si>
  <si>
    <t>84.6 x 45.3 x 48.0</t>
  </si>
  <si>
    <t>Q.PLUS DUO L G5.2.V</t>
  </si>
  <si>
    <t>82.3 x 45.3 x 46.1</t>
  </si>
  <si>
    <t>69.7 x 43.3 x 48.0</t>
  </si>
  <si>
    <t xml:space="preserve">Q.PEAK DUO L G5.2.V </t>
  </si>
  <si>
    <t>Q.PEAK DUO G6+</t>
  </si>
  <si>
    <t>Q.PEAK DUO L G5.2.F</t>
  </si>
  <si>
    <t>Q.PEAK DUO L G5.3.F</t>
  </si>
  <si>
    <t>83x46x47</t>
  </si>
  <si>
    <t>84.7 × 45.3 × 48.0</t>
  </si>
  <si>
    <t xml:space="preserve">Q.PEAK DUO L G6 </t>
  </si>
  <si>
    <t>Q.PEAK DUO L-G6P.2 </t>
  </si>
  <si>
    <t>Q.PEAK DUO XL G10.c</t>
  </si>
  <si>
    <t>89.4 x 43.1 x 47.6</t>
  </si>
  <si>
    <t>Q.PEAK DUO BLK ML G10.a+/TS</t>
  </si>
  <si>
    <t>Q.PEAK DUO BLK ML G10C.a+/TS</t>
  </si>
  <si>
    <t>Same Product</t>
  </si>
  <si>
    <t>480W</t>
  </si>
  <si>
    <t>49303156 = 49303556</t>
  </si>
  <si>
    <t>400W</t>
  </si>
  <si>
    <t>43102140 = 43105140</t>
  </si>
  <si>
    <t>43106540 = 47102140</t>
  </si>
  <si>
    <t>49403140 = 49403540 = 49405140</t>
  </si>
  <si>
    <t>Diagram 1</t>
  </si>
  <si>
    <t>Diagram 2</t>
  </si>
  <si>
    <t>360W</t>
  </si>
  <si>
    <t>49201132 = 49203132</t>
  </si>
  <si>
    <t>26 pallets</t>
  </si>
  <si>
    <t>24 pallets</t>
  </si>
  <si>
    <t>28 pallets</t>
  </si>
  <si>
    <t>475W</t>
  </si>
  <si>
    <t>49301155 = 49302155</t>
  </si>
  <si>
    <t>Nose</t>
  </si>
  <si>
    <t>49303155 = 49303555</t>
  </si>
  <si>
    <t>D</t>
  </si>
  <si>
    <t>S</t>
  </si>
  <si>
    <t>Tail</t>
  </si>
  <si>
    <t>Pickup Appt</t>
  </si>
  <si>
    <t>Delivery Appt</t>
  </si>
  <si>
    <t>Cost</t>
  </si>
  <si>
    <t>7527 Exchange Dr. Orlando, FL 32809</t>
  </si>
  <si>
    <t>Canceled 4/27</t>
  </si>
  <si>
    <t>7527 Exchange  Dr Orlando, FL 32809</t>
  </si>
  <si>
    <t>5621-CH904492S PT1</t>
  </si>
  <si>
    <t>2216 51st Ave E, Unit 111, Palmetto, FL 34221</t>
  </si>
  <si>
    <t>220 West Parkway, Unit 12 Pompton Plains, NJ 07444</t>
  </si>
  <si>
    <t>1069-39</t>
  </si>
  <si>
    <t>9007 Tuscany Way, Suite 100A, Austin, TX 78764</t>
  </si>
  <si>
    <t>WDC Puerto Rico, Inc.</t>
  </si>
  <si>
    <t>2562 Cabot Commerce Drive Jacksonville, FL 32226</t>
  </si>
  <si>
    <t>AL-0000099</t>
  </si>
  <si>
    <t>TONU 4/25 - DRY RUN - NO MORE 49304156</t>
  </si>
  <si>
    <t xml:space="preserve">MUST BRING BACK IF SHIPPED - </t>
  </si>
  <si>
    <t>Picked Up 4/28 - Extra load shipped - confirmed picked up</t>
  </si>
  <si>
    <t>CR</t>
  </si>
  <si>
    <t>Schedule (MW)</t>
  </si>
  <si>
    <t>Delivered (MW)</t>
  </si>
  <si>
    <t>320 MW</t>
  </si>
  <si>
    <t>1wk</t>
  </si>
  <si>
    <t>2wk</t>
  </si>
  <si>
    <t>3wk</t>
  </si>
  <si>
    <t>4wk</t>
  </si>
  <si>
    <t>5wk</t>
  </si>
  <si>
    <t>West-Etc</t>
  </si>
  <si>
    <t>Savannah</t>
  </si>
  <si>
    <t>Pioneer</t>
  </si>
  <si>
    <t>GTG</t>
  </si>
  <si>
    <t>East-Etc</t>
  </si>
  <si>
    <t>Pending WH</t>
  </si>
  <si>
    <t>Total</t>
  </si>
  <si>
    <t>230/90 MW</t>
  </si>
  <si>
    <t>U&amp;C-General</t>
  </si>
  <si>
    <t>U&amp;C-Duke(JackPot)</t>
  </si>
  <si>
    <t>U&amp;C-Komipo</t>
  </si>
  <si>
    <t>300MW</t>
  </si>
  <si>
    <t>200/100 MW</t>
  </si>
  <si>
    <t>REMOVE</t>
  </si>
  <si>
    <t>7700014779 (PT12)</t>
  </si>
  <si>
    <t>SHP2206-841270</t>
  </si>
  <si>
    <t>SHP2206-842271</t>
  </si>
  <si>
    <t>SHP2206-843138</t>
  </si>
  <si>
    <t>SHP2206-857816</t>
  </si>
  <si>
    <t>SHP2206-858254</t>
  </si>
  <si>
    <t>SHP2206-858764</t>
  </si>
  <si>
    <t>SHP2206-859307</t>
  </si>
  <si>
    <t>SHP2206-859995</t>
  </si>
  <si>
    <t>15.37 MW inventory at port pending pull</t>
  </si>
  <si>
    <t>5 MW should be canceled by Sales Op</t>
  </si>
  <si>
    <t>7492-PS906732S</t>
  </si>
  <si>
    <t>1939 HARTOG DR</t>
  </si>
  <si>
    <t>San Jose</t>
  </si>
  <si>
    <t>paras@cedgreentechsj.com, CUSTOMERSERVICE@CEDGREENTECHSJ.COM</t>
  </si>
  <si>
    <t>Paras Shah, Russell Lee</t>
  </si>
  <si>
    <t>7492-PS906733S</t>
  </si>
  <si>
    <t>7492-PS906728S</t>
  </si>
  <si>
    <t>7492-MR906981S</t>
  </si>
  <si>
    <t>7091 CENTRAL AVE</t>
  </si>
  <si>
    <t>CADP220609_01</t>
  </si>
  <si>
    <t>CADP220609_02</t>
  </si>
  <si>
    <t>CADP220609_03</t>
  </si>
  <si>
    <t>CADP220609_04</t>
  </si>
  <si>
    <t>Costs should be covered by CHR/CLN / new eta 6/9</t>
  </si>
  <si>
    <t>mispick up on 6/7</t>
  </si>
  <si>
    <t>per customer, 2 extra pallets were delivered</t>
  </si>
  <si>
    <t>customer wants to change address to 7A Commercial Dr. Brentwood NH 03833 / mispicked up on 6/8, new eta 6/13</t>
  </si>
  <si>
    <t>Westfield</t>
  </si>
  <si>
    <t>Lamara D'Arbeloff</t>
  </si>
  <si>
    <t>617-860-2526</t>
  </si>
  <si>
    <t>lamara.darbeloff@sunbugsolar.com</t>
  </si>
  <si>
    <t>received revised CR on 6/7</t>
  </si>
  <si>
    <t>request to cancel on 6/8 by Mike, was picked up already so TONU will be occurred / Delay to June</t>
  </si>
  <si>
    <t>DOSH20220608_01</t>
  </si>
  <si>
    <t>0120-WL904119S</t>
  </si>
  <si>
    <t>802-681-6320</t>
  </si>
  <si>
    <t>DOSH20220608_02</t>
  </si>
  <si>
    <t>4984-NVR945522S</t>
  </si>
  <si>
    <t>CED Greentech Wallingford (Connecticut)</t>
  </si>
  <si>
    <t>203-824-5010</t>
  </si>
  <si>
    <t>DOSH20220608_03</t>
  </si>
  <si>
    <t>4984-NVR945526S</t>
  </si>
  <si>
    <t>DOSH20220608_04</t>
  </si>
  <si>
    <t>4984-NVR945523S</t>
  </si>
  <si>
    <t>DOSH20220608_05</t>
  </si>
  <si>
    <t>4984-NVR945525S</t>
  </si>
  <si>
    <t>DOSH20220608_06</t>
  </si>
  <si>
    <t>1069-91</t>
  </si>
  <si>
    <t>661-742-5823</t>
  </si>
  <si>
    <t>DOSH20220608_07</t>
  </si>
  <si>
    <t>1069-89</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</si>
  <si>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</si>
  <si>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</si>
  <si>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</si>
  <si>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</si>
  <si>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</si>
  <si>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</si>
  <si>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</si>
  <si>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</si>
  <si>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</si>
  <si>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</si>
  <si>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</si>
  <si>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</si>
  <si>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</si>
  <si>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</si>
  <si>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</si>
  <si>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</si>
  <si>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</si>
  <si>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</si>
  <si>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</si>
  <si>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</si>
  <si>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</si>
  <si>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</si>
  <si>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</si>
  <si>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</si>
  <si>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</si>
  <si>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</si>
  <si>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</si>
  <si>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DOSH20220608_16</t>
  </si>
  <si>
    <t>BLANKET 2022-HIGHLAND</t>
  </si>
  <si>
    <t>Amicus Solar Cooperative-Piedmont/Flywheel, Highland Terrace</t>
  </si>
  <si>
    <t>852 Barnaby St SE</t>
  </si>
  <si>
    <t>DOSH20220608_17</t>
  </si>
  <si>
    <t>DOSH20220608_18</t>
  </si>
  <si>
    <t>DOSH20220608_19</t>
  </si>
  <si>
    <t>BLANKET 2022-22-040001r1-480</t>
  </si>
  <si>
    <t xml:space="preserve">Amicus Solar Cooperative-Solar Power Pros, Solar Power Pros Inc. </t>
  </si>
  <si>
    <t>7332 W Alton Way, Unit 13K</t>
  </si>
  <si>
    <t>DOSH20220608_20</t>
  </si>
  <si>
    <t>DOSH20220608_21</t>
  </si>
  <si>
    <t>DOSH20220608_22</t>
  </si>
  <si>
    <t>5887-RD948345S_PT3</t>
  </si>
  <si>
    <t>DOSH20220608_23</t>
  </si>
  <si>
    <t>P3852-NJ-B</t>
  </si>
  <si>
    <t>DOSH20220608_24</t>
  </si>
  <si>
    <t>DOSH20220608_25</t>
  </si>
  <si>
    <t>P3852-CT-C</t>
  </si>
  <si>
    <t>DOSH20220608_26</t>
  </si>
  <si>
    <t>DOSH20220608_27</t>
  </si>
  <si>
    <t>DOSH20220608_28</t>
  </si>
  <si>
    <t>P3852-WMA-B</t>
  </si>
  <si>
    <t xml:space="preserve">383 Dwight </t>
  </si>
  <si>
    <t>DOSH20220608_29</t>
  </si>
  <si>
    <t>P3852-HV</t>
  </si>
  <si>
    <t>62 Leone Lane</t>
  </si>
  <si>
    <t>Chester</t>
  </si>
  <si>
    <t>DOSH20220608_30</t>
  </si>
  <si>
    <t>P3852-LI</t>
  </si>
  <si>
    <t>DOSH20220608_31</t>
  </si>
  <si>
    <t>P3852-RPA-B</t>
  </si>
  <si>
    <t>DOSH20220608_32</t>
  </si>
  <si>
    <t>DOSH20220608_33</t>
  </si>
  <si>
    <t>P3852-PPA-A</t>
  </si>
  <si>
    <t>DOSH20220608_34</t>
  </si>
  <si>
    <t>P3852-EMA-B</t>
  </si>
  <si>
    <t>DOSH20220608_35</t>
  </si>
  <si>
    <t>70x44x48</t>
  </si>
  <si>
    <t>need rate</t>
  </si>
  <si>
    <t>5:00 AM - 5:00 PM</t>
  </si>
  <si>
    <t>7953-NR904781S_PT2</t>
  </si>
  <si>
    <t>CED GREENTECH SANTA ROSA</t>
  </si>
  <si>
    <t>tyberg@cedgreentech.com</t>
  </si>
  <si>
    <t>Tyson R Berg</t>
  </si>
  <si>
    <t>707.387.1810</t>
  </si>
  <si>
    <t>CADP220609_05</t>
  </si>
  <si>
    <t>3490 Regional Parkway, Santa Rosa, CA 95403</t>
  </si>
  <si>
    <t>Compton</t>
  </si>
  <si>
    <t>531 E Euclid Ave</t>
  </si>
  <si>
    <t>8331 Valdez Avenue</t>
  </si>
  <si>
    <t>Original Delivery Address: 3801 Ocean Ranch Blvd, Suite 103, San Diego, CA 92806</t>
  </si>
  <si>
    <t>Send Cargo Release</t>
  </si>
  <si>
    <t>732 Striker Ave. Suite A, Sacramento, CA 95834</t>
  </si>
  <si>
    <t>QCELLTR22-01</t>
  </si>
  <si>
    <t>1521-SNSTR966958S</t>
  </si>
  <si>
    <t>CADP220609_06</t>
  </si>
  <si>
    <t>2861 E. La Palma Ave</t>
  </si>
  <si>
    <t>PO4194 PT2</t>
  </si>
  <si>
    <t>PO4193 PT3</t>
  </si>
  <si>
    <t>PO4191 PT3</t>
  </si>
  <si>
    <t>PO4190 PT5</t>
  </si>
  <si>
    <t>Teresa Donohue, Adam Bauer, George Moore</t>
  </si>
  <si>
    <t>tdonohue@goinfinityenergy.com, gmoore@goinfinityenergy.com, abauer@goinfinityenergy.com</t>
  </si>
  <si>
    <t>CADP220609_07</t>
  </si>
  <si>
    <t>CADP220609_08</t>
  </si>
  <si>
    <t>CADP220609_09</t>
  </si>
  <si>
    <t>CADP220609_10</t>
  </si>
  <si>
    <t>CADP220609_11</t>
  </si>
  <si>
    <t>12083 PT4.2 San Antonio</t>
  </si>
  <si>
    <t>12083 PT4.2 Dallas</t>
  </si>
  <si>
    <t>12083 PT4.2 Houston</t>
  </si>
  <si>
    <t>12083 PT4.1 Austin</t>
  </si>
  <si>
    <t>12083 PT4.1 Yuma</t>
  </si>
  <si>
    <t>12083 PT4.2 Tucson</t>
  </si>
  <si>
    <t>12083 PT4.2 Vegas</t>
  </si>
  <si>
    <t>12083 PT4.1 Albuquerque</t>
  </si>
  <si>
    <t>12083 PT4.1 Ontario</t>
  </si>
  <si>
    <t>12083 PT4.1 Stockton</t>
  </si>
  <si>
    <t>12083 PT4 Illinois</t>
  </si>
  <si>
    <t>12083 PT4.2 Reno</t>
  </si>
  <si>
    <t>12083 PT4.2 Mesa</t>
  </si>
  <si>
    <t>CADP220609_12</t>
  </si>
  <si>
    <t>CADP220609_13</t>
  </si>
  <si>
    <t>CADP220609_14</t>
  </si>
  <si>
    <t>CADP220609_15</t>
  </si>
  <si>
    <t>CADP220609_16</t>
  </si>
  <si>
    <t>CADP220609_17</t>
  </si>
  <si>
    <t>CADP220609_18</t>
  </si>
  <si>
    <t>CADP220609_19</t>
  </si>
  <si>
    <t>CADP220609_20</t>
  </si>
  <si>
    <t>CADP220609_21</t>
  </si>
  <si>
    <t>CADP220609_22</t>
  </si>
  <si>
    <t>CADP220609_23</t>
  </si>
  <si>
    <t>CADP220609_24</t>
  </si>
  <si>
    <t>CADP220609_25</t>
  </si>
  <si>
    <t>CADP220609_26</t>
  </si>
  <si>
    <t>DOCK220608_1</t>
  </si>
  <si>
    <t>BLANKET 2022-22-040001r1 580</t>
  </si>
  <si>
    <t xml:space="preserve">Amicus Solar Cooperative-Solar Power Pros / Solar Power Pros Inc. </t>
  </si>
  <si>
    <t>80112</t>
  </si>
  <si>
    <t>Q PEAK DUO XL G11 BFG</t>
  </si>
  <si>
    <t>DOCK220609_1</t>
  </si>
  <si>
    <t>EPCP3670_PT2</t>
  </si>
  <si>
    <t>Duke Energy Renewables Solar,LLC , Jackpot Holdings, LLC</t>
  </si>
  <si>
    <t>83201</t>
  </si>
  <si>
    <t>Mike Taylor / Jason Gallimore</t>
  </si>
  <si>
    <t xml:space="preserve"> (813) 778-3202 /  704.591.2836 </t>
  </si>
  <si>
    <t>michael.taylor@duke-energy.com / jason.gallimore@duke-energy.com</t>
  </si>
  <si>
    <t>DOCK220609_2</t>
  </si>
  <si>
    <t>DOCK220609_3</t>
  </si>
  <si>
    <t>DOCK220609_14</t>
  </si>
  <si>
    <t>DOCK220609_3-1</t>
  </si>
  <si>
    <t>DOCK220609_3-2</t>
  </si>
  <si>
    <t>DOCK220609_3-3</t>
  </si>
  <si>
    <t>CED Greentech Little Rock</t>
  </si>
  <si>
    <t xml:space="preserve">customer name has chagned to CED Greentech Little Rock on 6/9 </t>
  </si>
  <si>
    <t>CR has been sent out twice so it's duplicated CR. Cancel request on 6/9 and TONU will be occurred</t>
  </si>
  <si>
    <t>CR has been sent out twice so it's duplicated CR. Cancel request on 6/9</t>
  </si>
  <si>
    <t xml:space="preserve">try to deliver on 6/10 but no response from customer / customer want change address - 2207 E 165th St, Hammond, IN 46320 </t>
  </si>
  <si>
    <t xml:space="preserve">customer wants to change address 5698 W. Crenshaw St Tampa, FL, </t>
  </si>
  <si>
    <t>mis pick up on 6/9</t>
  </si>
  <si>
    <t>732-780-3779 ex.9156</t>
  </si>
  <si>
    <t>732-780-3779 ex.9157</t>
  </si>
  <si>
    <t>732-780-3779 ex.9158</t>
  </si>
  <si>
    <t>732-780-3779 ex.9159</t>
  </si>
  <si>
    <t>732-780-3779 ex.9160</t>
  </si>
  <si>
    <t>732-780-3779 ex.9161</t>
  </si>
  <si>
    <t>732-780-3779 ex.9162</t>
  </si>
  <si>
    <t>732-780-3779 ex.9163</t>
  </si>
  <si>
    <t>732-780-3779 ex.9164</t>
  </si>
  <si>
    <t>732-780-3779 ex.9165</t>
  </si>
  <si>
    <t>732-780-3779 ex.9166</t>
  </si>
  <si>
    <t>732-780-3779 ex.9167</t>
  </si>
  <si>
    <t>732-780-3779 ex.9168</t>
  </si>
  <si>
    <t>DOSH20220609_01</t>
  </si>
  <si>
    <t>5621-CH904814S_PT5</t>
  </si>
  <si>
    <t>DOSH20220609_02</t>
  </si>
  <si>
    <t>DOSH20220609_03</t>
  </si>
  <si>
    <t>5621-CH906079S_PT1</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</si>
  <si>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</si>
  <si>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</si>
  <si>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</si>
  <si>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</si>
  <si>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</si>
  <si>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</si>
  <si>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</si>
  <si>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</si>
  <si>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</si>
  <si>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</si>
  <si>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</si>
  <si>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Andres Weiner</t>
  </si>
  <si>
    <t>845-417-8338</t>
  </si>
  <si>
    <t xml:space="preserve">andrew.weiner@suncommon.com </t>
  </si>
  <si>
    <t>DOSH20220609_06</t>
  </si>
  <si>
    <t>0120-WG903636S PT1</t>
  </si>
  <si>
    <t>102 Karner Road</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</si>
  <si>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</si>
  <si>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</si>
  <si>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</si>
  <si>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</si>
  <si>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</si>
  <si>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</si>
  <si>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</si>
  <si>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</si>
  <si>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</si>
  <si>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</si>
  <si>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</si>
  <si>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</si>
  <si>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</si>
  <si>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</si>
  <si>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</si>
  <si>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</si>
  <si>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</si>
  <si>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</si>
  <si>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DOSH20220609_17</t>
  </si>
  <si>
    <t>4664-GS-903131S_PT6</t>
  </si>
  <si>
    <t>DOSH20220609_18</t>
  </si>
  <si>
    <t>DOSH20220609_19</t>
  </si>
  <si>
    <t>DOSH20220609_20</t>
  </si>
  <si>
    <t>3584-PAUL-903451S_PT4</t>
  </si>
  <si>
    <t>CED Greentech Kansas City</t>
  </si>
  <si>
    <t>45 Osage Ave</t>
  </si>
  <si>
    <t>CaSara Lightsy, Paul Goerlich</t>
  </si>
  <si>
    <t>(219)803-7878, 816-602-0829</t>
  </si>
  <si>
    <t>DOSH20220609_21</t>
  </si>
  <si>
    <t>0960-DL-900081S_PT1</t>
  </si>
  <si>
    <t>41106 Koppernick Rd</t>
  </si>
  <si>
    <t>248.765.5205</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</si>
  <si>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</si>
  <si>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</si>
  <si>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</si>
  <si>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</si>
  <si>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</si>
  <si>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</si>
  <si>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</si>
  <si>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</si>
  <si>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</si>
  <si>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</si>
  <si>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</si>
  <si>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DOSH20220609_27</t>
  </si>
  <si>
    <t>DOSH20220609_28</t>
  </si>
  <si>
    <t>8018-AD915108S_PT6</t>
  </si>
  <si>
    <t>DOSH20220609_29</t>
  </si>
  <si>
    <t>Residential</t>
  </si>
  <si>
    <t>DO_Num_D</t>
  </si>
  <si>
    <t>PCS_D</t>
  </si>
  <si>
    <t>Pallet_D</t>
  </si>
  <si>
    <t>MW_D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</si>
</sst>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6" formatCode="&quot;$&quot;#,##0_);[Red]\(&quot;$&quot;#,##0\)"/>
    <numFmt numFmtId="8" formatCode="&quot;$&quot;#,##0.00_);[Red]\(&quot;$&quot;#,##0.00\)"/>
    <numFmt numFmtId="41" formatCode="_(* #,##0_);_(* \(#,##0\);_(* &quot;-&quot;_);_(@_)"/>
    <numFmt numFmtId="44" formatCode="_(&quot;$&quot;* #,##0.00_);_(&quot;$&quot;* \(#,##0.00\);_(&quot;$&quot;* &quot;-&quot;??_);_(@_)"/>
    <numFmt numFmtId="43" formatCode="_(* #,##0.00_);_(* \(#,##0.00\);_(* &quot;-&quot;??_);_(@_)"/>
    <numFmt numFmtId="164" formatCode="[$-F400]h:mm:ss\ AM/PM"/>
    <numFmt numFmtId="165" formatCode="&quot;$&quot;#,##0.00"/>
    <numFmt numFmtId="166" formatCode="_(* #,##0_);_(* \(#,##0\);_(* &quot;-&quot;??_);_(@_)"/>
    <numFmt numFmtId="167" formatCode="#,###;[Red]\-#,###"/>
    <numFmt numFmtId="168" formatCode="aaa"/>
    <numFmt numFmtId="169" formatCode="_-* #,##0_-;\-* #,##0_-;_-* &quot;-&quot;_-;_-@_-"/>
    <numFmt numFmtId="170" formatCode="_([$$-409]* #,##0.00_);_([$$-409]* \(#,##0.00\);_([$$-409]* &quot;-&quot;??_);_(@_)"/>
    <numFmt numFmtId="171" formatCode="0.0000"/>
    <numFmt numFmtId="172" formatCode="yyyy\-mm\-dd;@"/>
    <numFmt numFmtId="173" formatCode="yyyy\-m"/>
    <numFmt numFmtId="174" formatCode="yyyy\-mm"/>
    <numFmt numFmtId="175" formatCode="mm/dd"/>
    <numFmt numFmtId="176" formatCode="m/d/yy;@"/>
  </numFmts>
  <fonts count="94">
    <font>
      <sz val="11"/>
      <color theme="1"/>
      <name val="Calibri"/>
      <family val="2"/>
      <scheme val="minor"/>
    </font>
    <font>
      <sz val="11"/>
      <color theme="1"/>
      <name val="Calibri"/>
      <family val="2"/>
      <scheme val="minor"/>
    </font>
    <font>
      <u/>
      <sz val="11"/>
      <color theme="10"/>
      <name val="Calibri"/>
      <family val="2"/>
      <scheme val="minor"/>
    </font>
    <font>
      <sz val="12"/>
      <color theme="1"/>
      <name val="Calibri"/>
      <family val="2"/>
      <scheme val="minor"/>
    </font>
    <font>
      <sz val="11"/>
      <name val="Calibri"/>
      <family val="2"/>
      <scheme val="minor"/>
    </font>
    <font>
      <sz val="11"/>
      <color rgb="FF000000"/>
      <name val="Calibri"/>
      <family val="2"/>
    </font>
    <font>
      <sz val="12"/>
      <color rgb="FF000000"/>
      <name val="Calibri"/>
      <family val="2"/>
      <scheme val="minor"/>
    </font>
    <font>
      <sz val="8"/>
      <name val="Calibri"/>
      <family val="2"/>
      <scheme val="minor"/>
    </font>
    <font>
      <b/>
      <sz val="11"/>
      <color theme="1"/>
      <name val="Calibri"/>
      <family val="2"/>
      <scheme val="minor"/>
    </font>
    <font>
      <b/>
      <sz val="11"/>
      <name val="Calibri"/>
      <family val="2"/>
      <scheme val="minor"/>
    </font>
    <font>
      <sz val="12"/>
      <color rgb="FF000000"/>
      <name val="Calibri"/>
      <family val="2"/>
    </font>
    <font>
      <b/>
      <sz val="11"/>
      <color rgb="FF0070C0"/>
      <name val="Calibri"/>
      <family val="2"/>
      <scheme val="minor"/>
    </font>
    <font>
      <b/>
      <sz val="18"/>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2"/>
      <name val="Calibri"/>
      <family val="2"/>
    </font>
    <font>
      <sz val="12"/>
      <color rgb="FFFF0000"/>
      <name val="Calibri"/>
      <family val="2"/>
    </font>
    <font>
      <sz val="12"/>
      <color theme="1"/>
      <name val="Calibri"/>
      <family val="2"/>
    </font>
    <font>
      <u/>
      <sz val="12"/>
      <color rgb="FF0563C1"/>
      <name val="Calibri"/>
      <family val="2"/>
    </font>
    <font>
      <b/>
      <sz val="12"/>
      <color rgb="FFFF0000"/>
      <name val="Calibri"/>
      <family val="2"/>
    </font>
    <font>
      <b/>
      <sz val="12"/>
      <color rgb="FFC00000"/>
      <name val="Calibri"/>
      <family val="2"/>
    </font>
    <font>
      <u/>
      <sz val="12"/>
      <color theme="10"/>
      <name val="Calibri"/>
      <family val="2"/>
    </font>
    <font>
      <sz val="11"/>
      <color rgb="FF000000"/>
      <name val="Calibri"/>
      <family val="2"/>
      <scheme val="minor"/>
    </font>
    <font>
      <b/>
      <sz val="12"/>
      <color rgb="FF000000"/>
      <name val="Calibri"/>
      <family val="2"/>
      <scheme val="minor"/>
    </font>
    <font>
      <sz val="11"/>
      <color rgb="FF006100"/>
      <name val="Calibri"/>
      <family val="2"/>
      <scheme val="minor"/>
    </font>
    <font>
      <b/>
      <sz val="12"/>
      <color rgb="FF000000"/>
      <name val="Calibri"/>
      <family val="2"/>
    </font>
    <font>
      <sz val="12"/>
      <color rgb="FFFF0000"/>
      <name val="Calibri"/>
      <family val="2"/>
      <scheme val="minor"/>
    </font>
    <font>
      <sz val="12"/>
      <name val="Calibri"/>
      <family val="2"/>
      <scheme val="minor"/>
    </font>
    <font>
      <sz val="11"/>
      <color rgb="FF9C5700"/>
      <name val="Calibri"/>
      <family val="2"/>
      <scheme val="minor"/>
    </font>
    <font>
      <b/>
      <sz val="12"/>
      <color theme="1"/>
      <name val="Calibri"/>
      <family val="2"/>
    </font>
    <font>
      <b/>
      <sz val="12"/>
      <color theme="1"/>
      <name val="Calibri"/>
      <family val="2"/>
      <scheme val="minor"/>
    </font>
    <font>
      <b/>
      <sz val="12"/>
      <color rgb="FF7030A0"/>
      <name val="Calibri"/>
      <family val="2"/>
    </font>
    <font>
      <sz val="12"/>
      <color rgb="FF222222"/>
      <name val="Calibri"/>
      <family val="2"/>
    </font>
    <font>
      <sz val="12"/>
      <color rgb="FF000000"/>
      <name val="Calibri"/>
      <family val="2"/>
    </font>
    <font>
      <b/>
      <sz val="12"/>
      <name val="Calibri"/>
      <family val="2"/>
      <scheme val="minor"/>
    </font>
    <font>
      <sz val="12"/>
      <color theme="1"/>
      <name val="Calibri"/>
      <family val="2"/>
    </font>
    <font>
      <sz val="11"/>
      <name val="Calibri"/>
      <family val="2"/>
    </font>
    <font>
      <b/>
      <sz val="12"/>
      <name val="Calibri"/>
      <family val="2"/>
    </font>
    <font>
      <sz val="10"/>
      <color rgb="FF006100"/>
      <name val="Calibri"/>
      <family val="2"/>
      <scheme val="minor"/>
    </font>
    <font>
      <sz val="10"/>
      <color rgb="FF9C5700"/>
      <name val="Calibri"/>
      <family val="2"/>
      <scheme val="minor"/>
    </font>
    <font>
      <sz val="10"/>
      <color rgb="FF000000"/>
      <name val="Calibri"/>
      <family val="2"/>
    </font>
    <font>
      <sz val="10"/>
      <color rgb="FFFF0000"/>
      <name val="Calibri"/>
      <family val="2"/>
    </font>
    <font>
      <sz val="10"/>
      <color theme="1"/>
      <name val="Calibri"/>
      <family val="2"/>
    </font>
    <font>
      <sz val="10"/>
      <name val="Calibri"/>
      <family val="2"/>
    </font>
    <font>
      <sz val="10"/>
      <name val="Calibri"/>
      <family val="2"/>
      <scheme val="minor"/>
    </font>
    <font>
      <u/>
      <sz val="10"/>
      <name val="Calibri"/>
      <family val="2"/>
    </font>
    <font>
      <sz val="10"/>
      <color rgb="FF006100"/>
      <name val="Calibri"/>
      <family val="2"/>
    </font>
    <font>
      <b/>
      <sz val="10"/>
      <color theme="0"/>
      <name val="Calibri"/>
      <family val="2"/>
    </font>
    <font>
      <sz val="10"/>
      <color rgb="FF9C5700"/>
      <name val="Calibri"/>
      <family val="2"/>
    </font>
    <font>
      <sz val="12"/>
      <color rgb="FFFF0000"/>
      <name val="Calibri"/>
      <family val="2"/>
    </font>
    <font>
      <sz val="10"/>
      <color rgb="FFFFFF00"/>
      <name val="Calibri"/>
      <family val="2"/>
    </font>
    <font>
      <sz val="10"/>
      <color rgb="FF000000"/>
      <name val="Calibri"/>
      <family val="2"/>
      <scheme val="minor"/>
    </font>
    <font>
      <sz val="10"/>
      <color rgb="FFFF0000"/>
      <name val="Calibri"/>
      <family val="2"/>
      <scheme val="minor"/>
    </font>
    <font>
      <sz val="11"/>
      <color theme="1"/>
      <name val="Calibri"/>
      <family val="2"/>
    </font>
    <font>
      <b/>
      <sz val="11"/>
      <color rgb="FF006100"/>
      <name val="Calibri"/>
      <family val="2"/>
      <scheme val="minor"/>
    </font>
    <font>
      <b/>
      <sz val="11"/>
      <color rgb="FF9C5700"/>
      <name val="Calibri"/>
      <family val="2"/>
      <scheme val="minor"/>
    </font>
    <font>
      <sz val="10"/>
      <color theme="1"/>
      <name val="Calibri"/>
      <family val="2"/>
      <scheme val="minor"/>
    </font>
    <font>
      <sz val="10"/>
      <color rgb="FF006100"/>
      <name val="Calibri"/>
      <family val="2"/>
      <charset val="129"/>
      <scheme val="minor"/>
    </font>
    <font>
      <sz val="11"/>
      <color rgb="FFFF0000"/>
      <name val="Calibri"/>
      <family val="2"/>
    </font>
    <font>
      <b/>
      <sz val="9"/>
      <color indexed="81"/>
      <name val="Tahoma"/>
      <family val="2"/>
    </font>
    <font>
      <sz val="9"/>
      <color indexed="81"/>
      <name val="Tahoma"/>
      <family val="2"/>
    </font>
    <font>
      <sz val="10"/>
      <color rgb="FF0000FF"/>
      <name val="Calibri"/>
      <family val="2"/>
    </font>
    <font>
      <b/>
      <sz val="10"/>
      <color rgb="FF000000"/>
      <name val="Calibri"/>
      <family val="2"/>
    </font>
    <font>
      <b/>
      <sz val="10"/>
      <color rgb="FFFF00FF"/>
      <name val="Calibri"/>
      <family val="2"/>
    </font>
    <font>
      <b/>
      <sz val="11"/>
      <color rgb="FFFF0000"/>
      <name val="Calibri"/>
      <family val="2"/>
    </font>
    <font>
      <b/>
      <sz val="11"/>
      <color rgb="FF000000"/>
      <name val="Calibri"/>
      <family val="2"/>
    </font>
    <font>
      <sz val="11"/>
      <color rgb="FF0000FF"/>
      <name val="Calibri"/>
      <family val="2"/>
    </font>
    <font>
      <b/>
      <sz val="10"/>
      <name val="Arial"/>
      <family val="2"/>
    </font>
    <font>
      <b/>
      <sz val="11"/>
      <color rgb="FF980000"/>
      <name val="Calibri"/>
      <family val="2"/>
    </font>
    <font>
      <sz val="11"/>
      <color rgb="FFFF00FF"/>
      <name val="Calibri"/>
      <family val="2"/>
    </font>
    <font>
      <b/>
      <sz val="11"/>
      <color rgb="FFFF00FF"/>
      <name val="Calibri"/>
      <family val="2"/>
    </font>
    <font>
      <sz val="11"/>
      <color rgb="FF9C0006"/>
      <name val="Calibri"/>
      <family val="2"/>
      <scheme val="minor"/>
    </font>
    <font>
      <strike/>
      <sz val="11"/>
      <color rgb="FF000000"/>
      <name val="Calibri"/>
      <family val="2"/>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b/>
      <sz val="11"/>
      <color rgb="FFFF0000"/>
      <name val="Calibri"/>
      <family val="2"/>
      <scheme val="minor"/>
    </font>
    <font>
      <sz val="10"/>
      <name val="Trebuchet MS"/>
      <family val="2"/>
    </font>
    <font>
      <sz val="10"/>
      <name val="Verdana"/>
      <family val="2"/>
    </font>
    <font>
      <u/>
      <sz val="10"/>
      <color indexed="12"/>
      <name val="Verdana"/>
      <family val="2"/>
    </font>
    <font>
      <sz val="11"/>
      <color rgb="FF000000"/>
      <name val="Calibri"/>
      <family val="2"/>
    </font>
  </fonts>
  <fills count="50">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00B05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theme="2" tint="-0.249977111117893"/>
        <bgColor indexed="64"/>
      </patternFill>
    </fill>
    <fill>
      <patternFill patternType="solid">
        <fgColor rgb="FFFF0000"/>
        <bgColor indexed="64"/>
      </patternFill>
    </fill>
    <fill>
      <patternFill patternType="solid">
        <fgColor theme="4" tint="-0.249977111117893"/>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rgb="FF002060"/>
        <bgColor indexed="64"/>
      </patternFill>
    </fill>
    <fill>
      <patternFill patternType="solid">
        <fgColor rgb="FFFFFFFF"/>
        <bgColor rgb="FFFFFFFF"/>
      </patternFill>
    </fill>
    <fill>
      <patternFill patternType="solid">
        <fgColor rgb="FFFFFF00"/>
        <bgColor rgb="FFFFFF00"/>
      </patternFill>
    </fill>
    <fill>
      <patternFill patternType="solid">
        <fgColor rgb="FFB6D7A8"/>
        <bgColor rgb="FFB6D7A8"/>
      </patternFill>
    </fill>
    <fill>
      <patternFill patternType="solid">
        <fgColor rgb="FFFF9900"/>
        <bgColor rgb="FFFF9900"/>
      </patternFill>
    </fill>
    <fill>
      <patternFill patternType="solid">
        <fgColor rgb="FFC9DAF8"/>
        <bgColor rgb="FFC9DAF8"/>
      </patternFill>
    </fill>
    <fill>
      <patternFill patternType="solid">
        <fgColor rgb="FFE6B8AF"/>
        <bgColor rgb="FFE6B8AF"/>
      </patternFill>
    </fill>
    <fill>
      <patternFill patternType="solid">
        <fgColor rgb="FFFFE599"/>
        <bgColor rgb="FFFFE599"/>
      </patternFill>
    </fill>
    <fill>
      <patternFill patternType="solid">
        <fgColor rgb="FFEAD1DC"/>
        <bgColor rgb="FFEAD1DC"/>
      </patternFill>
    </fill>
    <fill>
      <patternFill patternType="solid">
        <fgColor rgb="FFF3F3F3"/>
        <bgColor rgb="FFF3F3F3"/>
      </patternFill>
    </fill>
    <fill>
      <patternFill patternType="solid">
        <fgColor rgb="FF4DD0E1"/>
        <bgColor rgb="FF4DD0E1"/>
      </patternFill>
    </fill>
    <fill>
      <patternFill patternType="solid">
        <fgColor rgb="FFD9D2E9"/>
        <bgColor rgb="FFD9D2E9"/>
      </patternFill>
    </fill>
    <fill>
      <patternFill patternType="solid">
        <fgColor rgb="FFFFD966"/>
        <bgColor rgb="FF000000"/>
      </patternFill>
    </fill>
    <fill>
      <patternFill patternType="solid">
        <fgColor rgb="FFFFD966"/>
        <bgColor rgb="FFFFD966"/>
      </patternFill>
    </fill>
    <fill>
      <patternFill patternType="solid">
        <fgColor rgb="FFD9E1F2"/>
        <bgColor rgb="FF000000"/>
      </patternFill>
    </fill>
    <fill>
      <patternFill patternType="solid">
        <fgColor rgb="FFFFF2CC"/>
        <bgColor rgb="FF000000"/>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7030A0"/>
        <bgColor indexed="64"/>
      </patternFill>
    </fill>
    <fill>
      <patternFill patternType="solid">
        <fgColor rgb="FFDDEBF7"/>
        <bgColor rgb="FF000000"/>
      </patternFill>
    </fill>
    <fill>
      <patternFill patternType="solid">
        <fgColor rgb="FFC6EFCE"/>
        <bgColor rgb="FF000000"/>
      </patternFill>
    </fill>
    <fill>
      <patternFill patternType="solid">
        <fgColor rgb="FFD9D9D9"/>
        <bgColor rgb="FF000000"/>
      </patternFill>
    </fill>
    <fill>
      <patternFill patternType="solid">
        <fgColor rgb="FFFFFFFF"/>
        <bgColor rgb="FF000000"/>
      </patternFill>
    </fill>
    <fill>
      <patternFill patternType="solid">
        <fgColor rgb="FFFFFF00"/>
        <bgColor rgb="FF000000"/>
      </patternFill>
    </fill>
    <fill>
      <patternFill patternType="solid">
        <fgColor rgb="FFFFEB9C"/>
        <bgColor rgb="FF000000"/>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right/>
      <top style="hair">
        <color auto="1"/>
      </top>
      <bottom/>
      <diagonal/>
    </border>
    <border>
      <left/>
      <right/>
      <top style="hair">
        <color auto="1"/>
      </top>
      <bottom style="hair">
        <color auto="1"/>
      </bottom>
      <diagonal/>
    </border>
    <border>
      <left/>
      <right/>
      <top/>
      <bottom style="hair">
        <color auto="1"/>
      </bottom>
      <diagonal/>
    </border>
    <border>
      <left/>
      <right/>
      <top style="medium">
        <color auto="1"/>
      </top>
      <bottom style="medium">
        <color auto="1"/>
      </bottom>
      <diagonal/>
    </border>
    <border>
      <left/>
      <right/>
      <top style="medium">
        <color auto="1"/>
      </top>
      <bottom style="hair">
        <color auto="1"/>
      </bottom>
      <diagonal/>
    </border>
    <border>
      <left/>
      <right/>
      <top style="hair">
        <color auto="1"/>
      </top>
      <bottom style="medium">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auto="1"/>
      </left>
      <right/>
      <top style="thin">
        <color auto="1"/>
      </top>
      <bottom style="thin">
        <color auto="1"/>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style="thin">
        <color rgb="FF000000"/>
      </left>
      <right style="thin">
        <color rgb="FF000000"/>
      </right>
      <top/>
      <bottom style="thin">
        <color rgb="FF000000"/>
      </bottom>
      <diagonal/>
    </border>
    <border>
      <left style="thin">
        <color theme="0" tint="-0.24994659260841701"/>
      </left>
      <right style="thin">
        <color theme="0" tint="-0.24994659260841701"/>
      </right>
      <top style="thin">
        <color theme="0" tint="-0.24994659260841701"/>
      </top>
      <bottom/>
      <diagonal/>
    </border>
    <border>
      <left style="thin">
        <color auto="1"/>
      </left>
      <right style="thin">
        <color auto="1"/>
      </right>
      <top style="thin">
        <color indexed="64"/>
      </top>
      <bottom style="medium">
        <color indexed="64"/>
      </bottom>
      <diagonal/>
    </border>
    <border>
      <left/>
      <right style="thin">
        <color rgb="FFBFBFBF"/>
      </right>
      <top/>
      <bottom style="thin">
        <color rgb="FFBFBFBF"/>
      </bottom>
      <diagonal/>
    </border>
    <border>
      <left/>
      <right style="thin">
        <color auto="1"/>
      </right>
      <top style="thin">
        <color auto="1"/>
      </top>
      <bottom style="thin">
        <color auto="1"/>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right/>
      <top style="thin">
        <color rgb="FF000000"/>
      </top>
      <bottom style="thin">
        <color rgb="FF000000"/>
      </bottom>
      <diagonal/>
    </border>
    <border>
      <left style="medium">
        <color rgb="FF000000"/>
      </left>
      <right style="thin">
        <color rgb="FF000000"/>
      </right>
      <top/>
      <bottom style="thin">
        <color rgb="FF000000"/>
      </bottom>
      <diagonal/>
    </border>
    <border>
      <left/>
      <right style="medium">
        <color rgb="FF000000"/>
      </right>
      <top/>
      <bottom style="thin">
        <color rgb="FF000000"/>
      </bottom>
      <diagonal/>
    </border>
    <border>
      <left style="medium">
        <color rgb="FF000000"/>
      </left>
      <right style="thin">
        <color rgb="FF000000"/>
      </right>
      <top/>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right style="thin">
        <color rgb="FF000000"/>
      </right>
      <top/>
      <bottom style="medium">
        <color rgb="FF000000"/>
      </bottom>
      <diagonal/>
    </border>
    <border>
      <left/>
      <right style="medium">
        <color rgb="FF000000"/>
      </right>
      <top/>
      <bottom style="medium">
        <color rgb="FF000000"/>
      </bottom>
      <diagonal/>
    </border>
    <border>
      <left style="medium">
        <color rgb="FF134F5C"/>
      </left>
      <right style="thin">
        <color rgb="FF000000"/>
      </right>
      <top style="medium">
        <color rgb="FF134F5C"/>
      </top>
      <bottom style="thin">
        <color rgb="FF000000"/>
      </bottom>
      <diagonal/>
    </border>
    <border>
      <left/>
      <right/>
      <top style="medium">
        <color rgb="FF134F5C"/>
      </top>
      <bottom style="thin">
        <color rgb="FF000000"/>
      </bottom>
      <diagonal/>
    </border>
    <border>
      <left/>
      <right style="medium">
        <color rgb="FF134F5C"/>
      </right>
      <top style="medium">
        <color rgb="FF134F5C"/>
      </top>
      <bottom style="thin">
        <color rgb="FF000000"/>
      </bottom>
      <diagonal/>
    </border>
    <border>
      <left style="medium">
        <color rgb="FF134F5C"/>
      </left>
      <right style="thin">
        <color rgb="FF000000"/>
      </right>
      <top/>
      <bottom style="thin">
        <color rgb="FF000000"/>
      </bottom>
      <diagonal/>
    </border>
    <border>
      <left/>
      <right style="medium">
        <color rgb="FF134F5C"/>
      </right>
      <top/>
      <bottom style="thin">
        <color rgb="FF000000"/>
      </bottom>
      <diagonal/>
    </border>
    <border>
      <left style="medium">
        <color rgb="FF134F5C"/>
      </left>
      <right style="thin">
        <color rgb="FF000000"/>
      </right>
      <top/>
      <bottom style="medium">
        <color rgb="FF134F5C"/>
      </bottom>
      <diagonal/>
    </border>
    <border>
      <left/>
      <right style="thin">
        <color rgb="FF000000"/>
      </right>
      <top/>
      <bottom style="medium">
        <color rgb="FF134F5C"/>
      </bottom>
      <diagonal/>
    </border>
    <border>
      <left/>
      <right style="medium">
        <color rgb="FF134F5C"/>
      </right>
      <top/>
      <bottom style="medium">
        <color rgb="FF134F5C"/>
      </bottom>
      <diagonal/>
    </border>
    <border>
      <left style="medium">
        <color rgb="FF134F5C"/>
      </left>
      <right style="thin">
        <color rgb="FF000000"/>
      </right>
      <top/>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style="thin">
        <color auto="1"/>
      </left>
      <right/>
      <top style="thin">
        <color auto="1"/>
      </top>
      <bottom/>
      <diagonal/>
    </border>
    <border>
      <left style="thin">
        <color rgb="FF000000"/>
      </left>
      <right style="thin">
        <color rgb="FF000000"/>
      </right>
      <top style="thin">
        <color rgb="FF000000"/>
      </top>
      <bottom/>
      <diagonal/>
    </border>
    <border>
      <left/>
      <right/>
      <top/>
      <bottom style="medium">
        <color rgb="FF000000"/>
      </bottom>
      <diagonal/>
    </border>
    <border>
      <left style="thin">
        <color auto="1"/>
      </left>
      <right style="thin">
        <color auto="1"/>
      </right>
      <top style="thin">
        <color auto="1"/>
      </top>
      <bottom style="medium">
        <color rgb="FF000000"/>
      </bottom>
      <diagonal/>
    </border>
    <border>
      <left style="thin">
        <color rgb="FFBFBFBF"/>
      </left>
      <right style="thin">
        <color rgb="FFBFBFBF"/>
      </right>
      <top/>
      <bottom style="thin">
        <color rgb="FFBFBFBF"/>
      </bottom>
      <diagonal/>
    </border>
    <border>
      <left/>
      <right style="thin">
        <color rgb="FFBFBFBF"/>
      </right>
      <top style="thin">
        <color rgb="FFBFBFBF"/>
      </top>
      <bottom style="thin">
        <color rgb="FFBFBFBF"/>
      </bottom>
      <diagonal/>
    </border>
    <border>
      <left/>
      <right style="thin">
        <color rgb="FFBFBFBF"/>
      </right>
      <top/>
      <bottom/>
      <diagonal/>
    </border>
  </borders>
  <cellStyleXfs count="141">
    <xf numFmtId="0" fontId="0" fillId="0" borderId="0"/>
    <xf numFmtId="43" fontId="1" fillId="0" borderId="0" applyFont="0" applyFill="0" applyBorder="0" applyAlignment="0" applyProtection="0"/>
    <xf numFmtId="44" fontId="1" fillId="0" borderId="0" applyFont="0" applyFill="0" applyBorder="0" applyAlignment="0" applyProtection="0"/>
    <xf numFmtId="0" fontId="2" fillId="0" borderId="0" applyNumberFormat="0" applyFill="0" applyBorder="0" applyAlignment="0" applyProtection="0"/>
    <xf numFmtId="0" fontId="5" fillId="0" borderId="0">
      <alignment vertical="center"/>
    </xf>
    <xf numFmtId="0" fontId="13" fillId="12" borderId="0" applyNumberFormat="0" applyBorder="0" applyAlignment="0" applyProtection="0"/>
    <xf numFmtId="0" fontId="14" fillId="12" borderId="0" applyNumberFormat="0" applyBorder="0" applyAlignment="0" applyProtection="0">
      <alignment vertical="center"/>
    </xf>
    <xf numFmtId="0" fontId="15" fillId="12" borderId="0" applyNumberFormat="0" applyBorder="0" applyAlignment="0" applyProtection="0"/>
    <xf numFmtId="0" fontId="13" fillId="13" borderId="0" applyNumberFormat="0" applyBorder="0" applyAlignment="0" applyProtection="0"/>
    <xf numFmtId="0" fontId="15" fillId="13" borderId="0" applyNumberFormat="0" applyBorder="0" applyAlignment="0" applyProtection="0"/>
    <xf numFmtId="0" fontId="13" fillId="14" borderId="0" applyNumberFormat="0" applyBorder="0" applyAlignment="0" applyProtection="0"/>
    <xf numFmtId="0" fontId="14" fillId="14" borderId="0" applyNumberFormat="0" applyBorder="0" applyAlignment="0" applyProtection="0">
      <alignment vertical="center"/>
    </xf>
    <xf numFmtId="0" fontId="15" fillId="14" borderId="0" applyNumberFormat="0" applyBorder="0" applyAlignment="0" applyProtection="0"/>
    <xf numFmtId="0" fontId="14" fillId="15" borderId="0" applyNumberFormat="0" applyBorder="0" applyAlignment="0" applyProtection="0">
      <alignment vertical="center"/>
    </xf>
    <xf numFmtId="0" fontId="16" fillId="11" borderId="0" applyNumberFormat="0" applyBorder="0" applyAlignment="0" applyProtection="0">
      <alignment vertical="center"/>
    </xf>
    <xf numFmtId="169" fontId="17"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8" fillId="0" borderId="0" applyFont="0" applyFill="0" applyBorder="0" applyAlignment="0" applyProtection="0"/>
    <xf numFmtId="169" fontId="17" fillId="0" borderId="0" applyFont="0" applyFill="0" applyBorder="0" applyAlignment="0" applyProtection="0">
      <alignment vertical="center"/>
    </xf>
    <xf numFmtId="169" fontId="17" fillId="0" borderId="0" applyFont="0" applyFill="0" applyBorder="0" applyAlignment="0" applyProtection="0">
      <alignment vertical="center"/>
    </xf>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9" fillId="0" borderId="0" applyFont="0" applyFill="0" applyBorder="0" applyAlignment="0" applyProtection="0"/>
    <xf numFmtId="43" fontId="17" fillId="0" borderId="0" applyFont="0" applyFill="0" applyBorder="0" applyAlignment="0" applyProtection="0">
      <alignment vertical="center"/>
    </xf>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7"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7" fillId="0" borderId="0" applyFont="0" applyFill="0" applyBorder="0" applyAlignment="0" applyProtection="0">
      <alignment vertical="center"/>
    </xf>
    <xf numFmtId="43" fontId="20" fillId="0" borderId="0" applyFont="0" applyFill="0" applyBorder="0" applyAlignment="0" applyProtection="0"/>
    <xf numFmtId="43" fontId="1" fillId="0" borderId="0" applyFont="0" applyFill="0" applyBorder="0" applyAlignment="0" applyProtection="0"/>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0" fontId="22" fillId="10" borderId="0" applyNumberFormat="0" applyBorder="0" applyAlignment="0" applyProtection="0">
      <alignment vertical="center"/>
    </xf>
    <xf numFmtId="0" fontId="23"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9" fillId="0" borderId="0"/>
    <xf numFmtId="0" fontId="17" fillId="0" borderId="0">
      <alignment vertical="center"/>
    </xf>
    <xf numFmtId="0" fontId="18" fillId="0" borderId="0"/>
    <xf numFmtId="0" fontId="24" fillId="0" borderId="0">
      <alignment vertical="center"/>
    </xf>
    <xf numFmtId="0" fontId="19" fillId="0" borderId="0"/>
    <xf numFmtId="0" fontId="20" fillId="0" borderId="0"/>
    <xf numFmtId="0" fontId="21" fillId="0" borderId="0"/>
    <xf numFmtId="0" fontId="1" fillId="0" borderId="0"/>
    <xf numFmtId="0" fontId="1" fillId="0" borderId="0"/>
    <xf numFmtId="0" fontId="1" fillId="0" borderId="0"/>
    <xf numFmtId="0" fontId="1" fillId="0" borderId="0"/>
    <xf numFmtId="0" fontId="19" fillId="0" borderId="0"/>
    <xf numFmtId="0" fontId="19" fillId="0" borderId="0"/>
    <xf numFmtId="0" fontId="25" fillId="0" borderId="0">
      <alignment vertical="center"/>
    </xf>
    <xf numFmtId="0" fontId="19" fillId="0" borderId="0"/>
    <xf numFmtId="0" fontId="1" fillId="0" borderId="0"/>
    <xf numFmtId="0" fontId="1" fillId="0" borderId="0"/>
    <xf numFmtId="0" fontId="21" fillId="0" borderId="0"/>
    <xf numFmtId="0" fontId="19"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7" fillId="0" borderId="0">
      <alignment vertical="center"/>
    </xf>
    <xf numFmtId="0" fontId="1" fillId="0" borderId="0"/>
    <xf numFmtId="9" fontId="17" fillId="0" borderId="0" applyFont="0" applyFill="0" applyBorder="0" applyAlignment="0" applyProtection="0">
      <alignment vertical="center"/>
    </xf>
    <xf numFmtId="9" fontId="21" fillId="0" borderId="0" applyFont="0" applyFill="0" applyBorder="0" applyAlignment="0" applyProtection="0"/>
    <xf numFmtId="169" fontId="17" fillId="0" borderId="0" applyFont="0" applyFill="0" applyBorder="0" applyAlignment="0" applyProtection="0">
      <alignment vertical="center"/>
    </xf>
    <xf numFmtId="169" fontId="26"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7" fillId="0" borderId="0"/>
    <xf numFmtId="0" fontId="18" fillId="0" borderId="0"/>
    <xf numFmtId="0" fontId="1" fillId="0" borderId="0"/>
    <xf numFmtId="0" fontId="17" fillId="0" borderId="0">
      <alignment vertical="center"/>
    </xf>
    <xf numFmtId="0" fontId="5"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9" fillId="0" borderId="0"/>
    <xf numFmtId="41" fontId="1" fillId="0" borderId="0" applyFont="0" applyFill="0" applyBorder="0" applyAlignment="0" applyProtection="0"/>
    <xf numFmtId="0" fontId="36" fillId="10" borderId="0" applyNumberFormat="0" applyBorder="0" applyAlignment="0" applyProtection="0"/>
    <xf numFmtId="0" fontId="40" fillId="20" borderId="0" applyNumberFormat="0" applyBorder="0" applyAlignment="0" applyProtection="0"/>
    <xf numFmtId="0" fontId="83" fillId="11" borderId="0" applyNumberFormat="0" applyBorder="0" applyAlignment="0" applyProtection="0"/>
    <xf numFmtId="0" fontId="40" fillId="20" borderId="0" applyNumberFormat="0" applyBorder="0" applyAlignment="0" applyProtection="0"/>
    <xf numFmtId="0" fontId="90" fillId="0" borderId="0"/>
    <xf numFmtId="43" fontId="91" fillId="0" borderId="0" applyFont="0" applyFill="0" applyBorder="0" applyAlignment="0" applyProtection="0"/>
    <xf numFmtId="0" fontId="92" fillId="0" borderId="0" applyNumberFormat="0" applyFill="0" applyBorder="0" applyAlignment="0" applyProtection="0">
      <alignment vertical="top"/>
      <protection locked="0"/>
    </xf>
  </cellStyleXfs>
  <cellXfs count="867">
    <xf numFmtId="0" fontId="0" fillId="0" borderId="0" xfId="0"/>
    <xf numFmtId="167" fontId="8" fillId="8" borderId="7" xfId="1" applyNumberFormat="1" applyFont="1" applyFill="1" applyBorder="1" applyAlignment="1">
      <alignment horizontal="right" vertical="center"/>
    </xf>
    <xf numFmtId="0" fontId="4" fillId="8" borderId="7" xfId="0" applyFont="1" applyFill="1" applyBorder="1" applyAlignment="1">
      <alignment horizontal="center" vertical="center"/>
    </xf>
    <xf numFmtId="0" fontId="4" fillId="8" borderId="7" xfId="0" applyFont="1" applyFill="1" applyBorder="1" applyAlignment="1">
      <alignment horizontal="left" vertical="center"/>
    </xf>
    <xf numFmtId="0" fontId="4" fillId="8" borderId="8" xfId="0" applyFont="1" applyFill="1" applyBorder="1" applyAlignment="1">
      <alignment horizontal="left" vertical="center"/>
    </xf>
    <xf numFmtId="0" fontId="4" fillId="8" borderId="8" xfId="0" applyFont="1" applyFill="1" applyBorder="1" applyAlignment="1">
      <alignment horizontal="center" vertical="center"/>
    </xf>
    <xf numFmtId="167" fontId="8" fillId="8" borderId="0" xfId="1" applyNumberFormat="1" applyFont="1" applyFill="1" applyBorder="1" applyAlignment="1">
      <alignment horizontal="right" vertical="center"/>
    </xf>
    <xf numFmtId="0" fontId="4" fillId="8" borderId="9" xfId="0" applyFont="1" applyFill="1" applyBorder="1" applyAlignment="1">
      <alignment horizontal="center" vertical="center"/>
    </xf>
    <xf numFmtId="0" fontId="4" fillId="8" borderId="9" xfId="0" applyFont="1" applyFill="1" applyBorder="1" applyAlignment="1">
      <alignment horizontal="left" vertical="center"/>
    </xf>
    <xf numFmtId="43" fontId="8" fillId="8" borderId="10" xfId="1" applyFont="1" applyFill="1" applyBorder="1" applyAlignment="1">
      <alignment horizontal="center"/>
    </xf>
    <xf numFmtId="0" fontId="4" fillId="8" borderId="10" xfId="0" applyFont="1" applyFill="1" applyBorder="1" applyAlignment="1">
      <alignment horizontal="center"/>
    </xf>
    <xf numFmtId="0" fontId="4" fillId="8" borderId="10" xfId="0" applyFont="1" applyFill="1" applyBorder="1" applyAlignment="1">
      <alignment horizontal="left"/>
    </xf>
    <xf numFmtId="0" fontId="4" fillId="8" borderId="10" xfId="0" applyFont="1" applyFill="1" applyBorder="1" applyAlignment="1">
      <alignment horizontal="left" vertical="center"/>
    </xf>
    <xf numFmtId="166" fontId="0" fillId="9" borderId="0" xfId="1" applyNumberFormat="1" applyFont="1" applyFill="1" applyBorder="1" applyAlignment="1">
      <alignment horizontal="center" vertical="center"/>
    </xf>
    <xf numFmtId="0" fontId="4" fillId="9" borderId="7" xfId="0" applyFont="1" applyFill="1" applyBorder="1" applyAlignment="1">
      <alignment horizontal="center" vertical="center"/>
    </xf>
    <xf numFmtId="0" fontId="4" fillId="9" borderId="7" xfId="0" applyFont="1" applyFill="1" applyBorder="1" applyAlignment="1">
      <alignment horizontal="left" vertical="center"/>
    </xf>
    <xf numFmtId="166" fontId="0" fillId="9" borderId="9" xfId="1" applyNumberFormat="1" applyFont="1" applyFill="1" applyBorder="1" applyAlignment="1">
      <alignment horizontal="center" vertical="center"/>
    </xf>
    <xf numFmtId="0" fontId="4" fillId="9" borderId="8" xfId="0" applyFont="1" applyFill="1" applyBorder="1" applyAlignment="1">
      <alignment horizontal="center" vertical="center"/>
    </xf>
    <xf numFmtId="0" fontId="4" fillId="9" borderId="8" xfId="0" applyFont="1" applyFill="1" applyBorder="1" applyAlignment="1">
      <alignment horizontal="left" vertical="center"/>
    </xf>
    <xf numFmtId="166" fontId="0" fillId="9" borderId="11" xfId="1" applyNumberFormat="1" applyFont="1" applyFill="1" applyBorder="1" applyAlignment="1">
      <alignment horizontal="center" vertical="center"/>
    </xf>
    <xf numFmtId="0" fontId="4" fillId="9" borderId="11" xfId="0" applyFont="1" applyFill="1" applyBorder="1" applyAlignment="1">
      <alignment horizontal="center" vertical="center"/>
    </xf>
    <xf numFmtId="0" fontId="4" fillId="9" borderId="11" xfId="0" applyFont="1" applyFill="1" applyBorder="1" applyAlignment="1">
      <alignment horizontal="left" vertical="center"/>
    </xf>
    <xf numFmtId="43" fontId="8" fillId="9" borderId="10" xfId="1" applyFont="1" applyFill="1" applyBorder="1" applyAlignment="1">
      <alignment horizontal="center"/>
    </xf>
    <xf numFmtId="0" fontId="4" fillId="9" borderId="10" xfId="0" applyFont="1" applyFill="1" applyBorder="1" applyAlignment="1">
      <alignment horizontal="center" vertical="center"/>
    </xf>
    <xf numFmtId="0" fontId="4" fillId="9" borderId="10" xfId="0" applyFont="1" applyFill="1" applyBorder="1" applyAlignment="1">
      <alignment horizontal="left" vertical="center"/>
    </xf>
    <xf numFmtId="166" fontId="0" fillId="7" borderId="7" xfId="1" applyNumberFormat="1" applyFont="1" applyFill="1" applyBorder="1" applyAlignment="1">
      <alignment horizontal="right" vertical="center"/>
    </xf>
    <xf numFmtId="166" fontId="11" fillId="7" borderId="7" xfId="1" applyNumberFormat="1" applyFont="1" applyFill="1" applyBorder="1" applyAlignment="1">
      <alignment horizontal="right" vertical="center"/>
    </xf>
    <xf numFmtId="0" fontId="4" fillId="7" borderId="8" xfId="0" applyFont="1" applyFill="1" applyBorder="1" applyAlignment="1">
      <alignment horizontal="center" vertical="center"/>
    </xf>
    <xf numFmtId="0" fontId="4" fillId="7" borderId="8" xfId="0" applyFont="1" applyFill="1" applyBorder="1" applyAlignment="1">
      <alignment horizontal="left" vertical="center"/>
    </xf>
    <xf numFmtId="166" fontId="4" fillId="7" borderId="7" xfId="1" applyNumberFormat="1" applyFont="1" applyFill="1" applyBorder="1" applyAlignment="1">
      <alignment horizontal="right" vertical="center"/>
    </xf>
    <xf numFmtId="0" fontId="4" fillId="7" borderId="7" xfId="0" applyFont="1" applyFill="1" applyBorder="1" applyAlignment="1">
      <alignment horizontal="center" vertical="center"/>
    </xf>
    <xf numFmtId="0" fontId="4" fillId="7" borderId="7" xfId="0" applyFont="1" applyFill="1" applyBorder="1" applyAlignment="1">
      <alignment horizontal="left" vertical="center"/>
    </xf>
    <xf numFmtId="0" fontId="4" fillId="7" borderId="9" xfId="0" applyFont="1" applyFill="1" applyBorder="1" applyAlignment="1">
      <alignment horizontal="center" vertical="center"/>
    </xf>
    <xf numFmtId="0" fontId="4" fillId="7" borderId="9" xfId="0" applyFont="1" applyFill="1" applyBorder="1" applyAlignment="1">
      <alignment horizontal="left" vertical="center"/>
    </xf>
    <xf numFmtId="2" fontId="8" fillId="7" borderId="12" xfId="0" applyNumberFormat="1" applyFont="1" applyFill="1" applyBorder="1" applyAlignment="1">
      <alignment horizontal="center"/>
    </xf>
    <xf numFmtId="0" fontId="9" fillId="7" borderId="12" xfId="0" applyFont="1" applyFill="1" applyBorder="1" applyAlignment="1">
      <alignment horizontal="center" vertical="center"/>
    </xf>
    <xf numFmtId="0" fontId="9" fillId="7" borderId="12" xfId="0" applyFont="1" applyFill="1" applyBorder="1" applyAlignment="1">
      <alignment horizontal="left" vertical="center"/>
    </xf>
    <xf numFmtId="14" fontId="8" fillId="0" borderId="5" xfId="0" applyNumberFormat="1" applyFont="1" applyBorder="1" applyAlignment="1">
      <alignment horizontal="center" vertical="center"/>
    </xf>
    <xf numFmtId="0" fontId="9" fillId="0" borderId="5" xfId="0" applyFont="1" applyBorder="1" applyAlignment="1">
      <alignment horizontal="center" vertical="center"/>
    </xf>
    <xf numFmtId="0" fontId="9" fillId="0" borderId="5" xfId="0" applyFont="1" applyBorder="1" applyAlignment="1">
      <alignment horizontal="left" vertical="center"/>
    </xf>
    <xf numFmtId="168" fontId="8" fillId="0" borderId="10" xfId="0" applyNumberFormat="1" applyFont="1" applyBorder="1" applyAlignment="1">
      <alignment horizontal="center"/>
    </xf>
    <xf numFmtId="0" fontId="4" fillId="0" borderId="0" xfId="0" applyFont="1" applyAlignment="1">
      <alignment horizontal="center"/>
    </xf>
    <xf numFmtId="14" fontId="9" fillId="0" borderId="5" xfId="0" applyNumberFormat="1" applyFont="1" applyBorder="1" applyAlignment="1">
      <alignment horizontal="center" vertical="center"/>
    </xf>
    <xf numFmtId="0" fontId="4" fillId="9" borderId="0" xfId="0" applyFont="1" applyFill="1" applyAlignment="1">
      <alignment horizontal="left" vertical="center"/>
    </xf>
    <xf numFmtId="0" fontId="4" fillId="9" borderId="0" xfId="0" applyFont="1" applyFill="1" applyAlignment="1">
      <alignment horizontal="center" vertical="center"/>
    </xf>
    <xf numFmtId="166" fontId="0" fillId="9" borderId="0" xfId="1" applyNumberFormat="1" applyFont="1" applyFill="1" applyAlignment="1">
      <alignment horizontal="center" vertical="center"/>
    </xf>
    <xf numFmtId="0" fontId="4" fillId="7" borderId="0" xfId="0" applyFont="1" applyFill="1" applyAlignment="1">
      <alignment horizontal="left" vertical="center"/>
    </xf>
    <xf numFmtId="0" fontId="4" fillId="7" borderId="0" xfId="0" applyFont="1" applyFill="1" applyAlignment="1">
      <alignment horizontal="center" vertical="center"/>
    </xf>
    <xf numFmtId="166" fontId="11" fillId="7" borderId="0" xfId="1" applyNumberFormat="1" applyFont="1" applyFill="1" applyBorder="1" applyAlignment="1">
      <alignment horizontal="right" vertical="center"/>
    </xf>
    <xf numFmtId="166" fontId="4" fillId="7" borderId="0" xfId="1" applyNumberFormat="1" applyFont="1" applyFill="1" applyBorder="1" applyAlignment="1">
      <alignment horizontal="right" vertical="center"/>
    </xf>
    <xf numFmtId="166" fontId="0" fillId="7" borderId="0" xfId="1" applyNumberFormat="1" applyFont="1" applyFill="1" applyBorder="1" applyAlignment="1">
      <alignment horizontal="right" vertical="center"/>
    </xf>
    <xf numFmtId="20" fontId="29" fillId="2" borderId="1" xfId="0" applyNumberFormat="1" applyFont="1" applyFill="1" applyBorder="1" applyAlignment="1">
      <alignment horizontal="center" vertical="center"/>
    </xf>
    <xf numFmtId="14" fontId="29" fillId="3" borderId="1" xfId="0" applyNumberFormat="1" applyFont="1" applyFill="1" applyBorder="1" applyAlignment="1">
      <alignment horizontal="center" vertical="center"/>
    </xf>
    <xf numFmtId="0" fontId="29" fillId="0" borderId="1" xfId="0" applyFont="1" applyBorder="1" applyAlignment="1">
      <alignment horizontal="center" vertical="center"/>
    </xf>
    <xf numFmtId="0" fontId="29" fillId="2" borderId="1" xfId="0" applyFont="1" applyFill="1" applyBorder="1" applyAlignment="1">
      <alignment horizontal="center" vertical="center"/>
    </xf>
    <xf numFmtId="0" fontId="29" fillId="0" borderId="1" xfId="0" applyFont="1" applyBorder="1" applyAlignment="1">
      <alignment horizontal="center"/>
    </xf>
    <xf numFmtId="14" fontId="29" fillId="0" borderId="1" xfId="0" applyNumberFormat="1" applyFont="1" applyBorder="1" applyAlignment="1">
      <alignment horizontal="center"/>
    </xf>
    <xf numFmtId="0" fontId="29" fillId="5" borderId="1" xfId="0" applyFont="1" applyFill="1" applyBorder="1" applyAlignment="1">
      <alignment horizontal="center" vertical="center"/>
    </xf>
    <xf numFmtId="14" fontId="29" fillId="5" borderId="1" xfId="0" applyNumberFormat="1" applyFont="1" applyFill="1" applyBorder="1" applyAlignment="1">
      <alignment horizontal="center" vertical="center"/>
    </xf>
    <xf numFmtId="0" fontId="29" fillId="6" borderId="1" xfId="0" applyFont="1" applyFill="1" applyBorder="1" applyAlignment="1">
      <alignment horizontal="center" vertical="center"/>
    </xf>
    <xf numFmtId="165" fontId="29" fillId="5" borderId="1" xfId="0" applyNumberFormat="1" applyFont="1" applyFill="1" applyBorder="1" applyAlignment="1">
      <alignment horizontal="center" vertical="center"/>
    </xf>
    <xf numFmtId="0" fontId="6" fillId="0" borderId="0" xfId="0" applyFont="1"/>
    <xf numFmtId="0" fontId="10" fillId="0" borderId="1" xfId="0" applyFont="1" applyBorder="1" applyAlignment="1">
      <alignment horizontal="center" vertical="center"/>
    </xf>
    <xf numFmtId="0" fontId="29" fillId="3" borderId="1" xfId="0" applyFont="1" applyFill="1" applyBorder="1" applyAlignment="1">
      <alignment horizontal="center" vertical="center"/>
    </xf>
    <xf numFmtId="0" fontId="13" fillId="19" borderId="13" xfId="4" applyFont="1" applyFill="1" applyBorder="1" applyAlignment="1">
      <alignment horizontal="center" vertical="center"/>
    </xf>
    <xf numFmtId="0" fontId="13" fillId="19" borderId="13" xfId="0" applyFont="1" applyFill="1" applyBorder="1" applyAlignment="1">
      <alignment horizontal="center" vertical="center"/>
    </xf>
    <xf numFmtId="0" fontId="0" fillId="0" borderId="13" xfId="0" applyBorder="1" applyAlignment="1">
      <alignment horizontal="center" vertical="center"/>
    </xf>
    <xf numFmtId="0" fontId="34" fillId="0" borderId="13" xfId="133" applyNumberFormat="1" applyFont="1" applyBorder="1" applyAlignment="1">
      <alignment horizontal="center" vertical="center"/>
    </xf>
    <xf numFmtId="0" fontId="0" fillId="0" borderId="13" xfId="0" applyBorder="1" applyAlignment="1">
      <alignment horizontal="center"/>
    </xf>
    <xf numFmtId="4" fontId="0" fillId="0" borderId="13" xfId="0" applyNumberFormat="1" applyBorder="1" applyAlignment="1">
      <alignment horizontal="center"/>
    </xf>
    <xf numFmtId="3" fontId="0" fillId="0" borderId="13" xfId="0" applyNumberFormat="1" applyBorder="1" applyAlignment="1">
      <alignment horizontal="center" vertical="center"/>
    </xf>
    <xf numFmtId="0" fontId="34" fillId="0" borderId="13" xfId="133" applyNumberFormat="1" applyFont="1" applyBorder="1" applyAlignment="1">
      <alignment horizontal="center" vertical="center" wrapText="1"/>
    </xf>
    <xf numFmtId="0" fontId="1" fillId="0" borderId="13" xfId="4" applyFont="1" applyBorder="1" applyAlignment="1">
      <alignment horizontal="center" vertical="center"/>
    </xf>
    <xf numFmtId="4" fontId="0" fillId="0" borderId="13" xfId="0" applyNumberFormat="1" applyBorder="1" applyAlignment="1">
      <alignment horizontal="center" vertical="center"/>
    </xf>
    <xf numFmtId="0" fontId="5" fillId="0" borderId="13" xfId="0" applyFont="1" applyBorder="1" applyAlignment="1">
      <alignment horizontal="center" vertical="center"/>
    </xf>
    <xf numFmtId="0" fontId="0" fillId="2" borderId="13" xfId="0" applyFill="1" applyBorder="1" applyAlignment="1">
      <alignment horizontal="center" vertical="center"/>
    </xf>
    <xf numFmtId="0" fontId="4" fillId="0" borderId="13" xfId="0" applyFont="1" applyBorder="1" applyAlignment="1">
      <alignment horizontal="center" vertical="center"/>
    </xf>
    <xf numFmtId="0" fontId="36" fillId="10" borderId="1" xfId="134" applyBorder="1" applyAlignment="1">
      <alignment horizontal="center" vertical="center"/>
    </xf>
    <xf numFmtId="14" fontId="36" fillId="10" borderId="1" xfId="134" applyNumberFormat="1" applyBorder="1" applyAlignment="1">
      <alignment horizontal="center" vertical="center"/>
    </xf>
    <xf numFmtId="0" fontId="10" fillId="2" borderId="1" xfId="0" applyFont="1" applyFill="1" applyBorder="1" applyAlignment="1">
      <alignment horizontal="center" vertical="center"/>
    </xf>
    <xf numFmtId="14" fontId="29" fillId="2" borderId="1" xfId="0" applyNumberFormat="1" applyFont="1" applyFill="1" applyBorder="1" applyAlignment="1">
      <alignment horizontal="center" vertical="center"/>
    </xf>
    <xf numFmtId="0" fontId="27" fillId="0" borderId="1" xfId="0" applyFont="1" applyBorder="1" applyAlignment="1">
      <alignment horizontal="center" vertical="center"/>
    </xf>
    <xf numFmtId="0" fontId="40" fillId="20" borderId="1" xfId="135" applyBorder="1" applyAlignment="1">
      <alignment horizontal="center" vertical="center"/>
    </xf>
    <xf numFmtId="14" fontId="40" fillId="20" borderId="1" xfId="135" applyNumberFormat="1" applyBorder="1" applyAlignment="1">
      <alignment horizontal="center" vertical="center"/>
    </xf>
    <xf numFmtId="11" fontId="36" fillId="10" borderId="1" xfId="134" applyNumberFormat="1" applyBorder="1" applyAlignment="1">
      <alignment horizontal="center" vertical="center"/>
    </xf>
    <xf numFmtId="0" fontId="27" fillId="2" borderId="1" xfId="0" applyFont="1" applyFill="1" applyBorder="1" applyAlignment="1">
      <alignment horizontal="center" vertical="center"/>
    </xf>
    <xf numFmtId="14" fontId="27" fillId="2" borderId="1" xfId="0" applyNumberFormat="1" applyFont="1" applyFill="1" applyBorder="1" applyAlignment="1">
      <alignment horizontal="center" vertical="center"/>
    </xf>
    <xf numFmtId="44" fontId="0" fillId="0" borderId="0" xfId="2" applyFont="1"/>
    <xf numFmtId="0" fontId="3" fillId="0" borderId="0" xfId="0" applyFont="1"/>
    <xf numFmtId="2" fontId="36" fillId="10" borderId="1" xfId="134" applyNumberFormat="1" applyBorder="1" applyAlignment="1">
      <alignment horizontal="center" vertical="center"/>
    </xf>
    <xf numFmtId="0" fontId="6" fillId="2" borderId="0" xfId="0" applyFont="1" applyFill="1"/>
    <xf numFmtId="14" fontId="29" fillId="0" borderId="1" xfId="0" applyNumberFormat="1" applyFont="1" applyBorder="1" applyAlignment="1">
      <alignment horizontal="center" vertical="center"/>
    </xf>
    <xf numFmtId="20" fontId="29" fillId="0" borderId="1" xfId="0" applyNumberFormat="1" applyFont="1" applyBorder="1" applyAlignment="1">
      <alignment horizontal="center" vertical="center"/>
    </xf>
    <xf numFmtId="2" fontId="40" fillId="20" borderId="1" xfId="135" applyNumberFormat="1" applyBorder="1" applyAlignment="1">
      <alignment horizontal="center" vertical="center"/>
    </xf>
    <xf numFmtId="0" fontId="29" fillId="3" borderId="1" xfId="135" applyFont="1" applyFill="1" applyBorder="1" applyAlignment="1">
      <alignment horizontal="center" vertical="center"/>
    </xf>
    <xf numFmtId="0" fontId="36" fillId="10" borderId="1" xfId="134" applyBorder="1"/>
    <xf numFmtId="0" fontId="37" fillId="22" borderId="2" xfId="0" applyFont="1" applyFill="1" applyBorder="1" applyAlignment="1">
      <alignment horizontal="center" vertical="center"/>
    </xf>
    <xf numFmtId="0" fontId="37" fillId="22" borderId="2" xfId="0" applyFont="1" applyFill="1" applyBorder="1" applyAlignment="1">
      <alignment horizontal="center" vertical="center" readingOrder="1"/>
    </xf>
    <xf numFmtId="0" fontId="37" fillId="8" borderId="2" xfId="0" applyFont="1" applyFill="1" applyBorder="1" applyAlignment="1">
      <alignment horizontal="center" vertical="center"/>
    </xf>
    <xf numFmtId="0" fontId="41" fillId="8" borderId="2" xfId="0" applyFont="1" applyFill="1" applyBorder="1" applyAlignment="1">
      <alignment horizontal="center" readingOrder="1"/>
    </xf>
    <xf numFmtId="0" fontId="42" fillId="8" borderId="2" xfId="0" applyFont="1" applyFill="1" applyBorder="1" applyAlignment="1">
      <alignment horizontal="center" vertical="center"/>
    </xf>
    <xf numFmtId="0" fontId="4" fillId="0" borderId="1" xfId="134" applyFont="1" applyFill="1" applyBorder="1" applyAlignment="1">
      <alignment horizontal="center" vertical="center"/>
    </xf>
    <xf numFmtId="0" fontId="29" fillId="2" borderId="0" xfId="0" applyFont="1" applyFill="1" applyAlignment="1">
      <alignment horizontal="center"/>
    </xf>
    <xf numFmtId="0" fontId="29" fillId="0" borderId="0" xfId="0" applyFont="1" applyAlignment="1">
      <alignment horizontal="center"/>
    </xf>
    <xf numFmtId="0" fontId="3" fillId="0" borderId="1" xfId="0" applyFont="1" applyBorder="1" applyAlignment="1">
      <alignment horizontal="center"/>
    </xf>
    <xf numFmtId="0" fontId="29" fillId="0" borderId="1" xfId="135" applyFont="1" applyFill="1" applyBorder="1" applyAlignment="1">
      <alignment horizontal="center" vertical="center"/>
    </xf>
    <xf numFmtId="0" fontId="6" fillId="0" borderId="0" xfId="0" applyFont="1" applyAlignment="1">
      <alignment horizontal="center"/>
    </xf>
    <xf numFmtId="0" fontId="0" fillId="0" borderId="1" xfId="0" applyBorder="1" applyAlignment="1">
      <alignment horizontal="center" vertical="center"/>
    </xf>
    <xf numFmtId="0" fontId="29" fillId="0" borderId="1" xfId="0" applyFont="1" applyBorder="1" applyAlignment="1">
      <alignment horizontal="center" vertical="center" wrapText="1"/>
    </xf>
    <xf numFmtId="0" fontId="0" fillId="0" borderId="0" xfId="0" applyAlignment="1">
      <alignment horizontal="center"/>
    </xf>
    <xf numFmtId="0" fontId="6" fillId="3" borderId="1" xfId="0" applyFont="1" applyFill="1" applyBorder="1" applyAlignment="1">
      <alignment horizontal="center" vertical="center"/>
    </xf>
    <xf numFmtId="14" fontId="29" fillId="2" borderId="1" xfId="0" quotePrefix="1" applyNumberFormat="1" applyFont="1" applyFill="1" applyBorder="1" applyAlignment="1">
      <alignment horizontal="center" vertical="center"/>
    </xf>
    <xf numFmtId="0" fontId="0" fillId="0" borderId="15" xfId="0" applyBorder="1" applyAlignment="1">
      <alignment horizontal="center"/>
    </xf>
    <xf numFmtId="0" fontId="34" fillId="0" borderId="0" xfId="0" applyFont="1"/>
    <xf numFmtId="0" fontId="0" fillId="0" borderId="0" xfId="0" applyAlignment="1">
      <alignment horizontal="center" vertical="center"/>
    </xf>
    <xf numFmtId="4" fontId="0" fillId="0" borderId="0" xfId="0" applyNumberFormat="1" applyAlignment="1">
      <alignment horizontal="center" vertical="center"/>
    </xf>
    <xf numFmtId="0" fontId="6" fillId="0" borderId="1" xfId="0" applyFont="1" applyBorder="1" applyAlignment="1">
      <alignment horizontal="center" vertical="center"/>
    </xf>
    <xf numFmtId="14" fontId="6" fillId="0" borderId="1" xfId="0" applyNumberFormat="1" applyFont="1" applyBorder="1" applyAlignment="1">
      <alignment horizontal="center" vertical="center"/>
    </xf>
    <xf numFmtId="14" fontId="6" fillId="3" borderId="1" xfId="0" applyNumberFormat="1" applyFont="1" applyFill="1" applyBorder="1" applyAlignment="1">
      <alignment horizontal="center" vertical="center"/>
    </xf>
    <xf numFmtId="0" fontId="6" fillId="18" borderId="1" xfId="0" applyFont="1" applyFill="1" applyBorder="1" applyAlignment="1">
      <alignment horizontal="center" vertical="center"/>
    </xf>
    <xf numFmtId="0" fontId="39" fillId="0" borderId="1" xfId="0" applyFont="1" applyBorder="1" applyAlignment="1">
      <alignment horizontal="center"/>
    </xf>
    <xf numFmtId="0" fontId="39" fillId="0" borderId="1" xfId="135" applyFont="1" applyFill="1" applyBorder="1" applyAlignment="1">
      <alignment horizontal="center" vertical="center"/>
    </xf>
    <xf numFmtId="0" fontId="39" fillId="0" borderId="1" xfId="135" applyFont="1" applyFill="1" applyBorder="1" applyAlignment="1">
      <alignment horizontal="center"/>
    </xf>
    <xf numFmtId="14" fontId="0" fillId="0" borderId="0" xfId="0" applyNumberFormat="1"/>
    <xf numFmtId="0" fontId="2" fillId="0" borderId="0" xfId="3"/>
    <xf numFmtId="0" fontId="0" fillId="0" borderId="1" xfId="0" applyBorder="1"/>
    <xf numFmtId="44" fontId="40" fillId="20" borderId="1" xfId="135" applyNumberFormat="1" applyBorder="1" applyAlignment="1">
      <alignment horizontal="center" vertical="center"/>
    </xf>
    <xf numFmtId="44" fontId="36" fillId="10" borderId="1" xfId="134" applyNumberFormat="1" applyBorder="1" applyAlignment="1">
      <alignment horizontal="center" vertical="center"/>
    </xf>
    <xf numFmtId="0" fontId="46" fillId="21" borderId="1" xfId="0" applyFont="1" applyFill="1" applyBorder="1" applyAlignment="1">
      <alignment horizontal="center" vertical="center"/>
    </xf>
    <xf numFmtId="0" fontId="32" fillId="5" borderId="1" xfId="0" applyFont="1" applyFill="1" applyBorder="1" applyAlignment="1">
      <alignment horizontal="center" vertical="center"/>
    </xf>
    <xf numFmtId="0" fontId="27" fillId="5" borderId="1" xfId="0" applyFont="1" applyFill="1" applyBorder="1" applyAlignment="1">
      <alignment horizontal="center" vertical="center"/>
    </xf>
    <xf numFmtId="0" fontId="44" fillId="0" borderId="1" xfId="0" applyFont="1" applyBorder="1" applyAlignment="1">
      <alignment horizontal="center" vertical="center"/>
    </xf>
    <xf numFmtId="0" fontId="33" fillId="0" borderId="1" xfId="3" applyFont="1" applyBorder="1" applyAlignment="1">
      <alignment horizontal="center" vertical="center"/>
    </xf>
    <xf numFmtId="0" fontId="28" fillId="0" borderId="1" xfId="0" applyFont="1" applyBorder="1" applyAlignment="1">
      <alignment horizontal="center" vertical="center"/>
    </xf>
    <xf numFmtId="0" fontId="30" fillId="0" borderId="1" xfId="0" applyFont="1" applyBorder="1" applyAlignment="1">
      <alignment horizontal="center" vertical="center"/>
    </xf>
    <xf numFmtId="0" fontId="33" fillId="0" borderId="1" xfId="3" applyFont="1" applyBorder="1" applyAlignment="1">
      <alignment horizontal="center" vertical="center" wrapText="1"/>
    </xf>
    <xf numFmtId="0" fontId="29" fillId="2" borderId="1" xfId="0" applyFont="1" applyFill="1" applyBorder="1" applyAlignment="1">
      <alignment horizontal="center" vertical="center" wrapText="1"/>
    </xf>
    <xf numFmtId="14" fontId="28" fillId="2" borderId="1" xfId="0" applyNumberFormat="1" applyFont="1" applyFill="1" applyBorder="1" applyAlignment="1">
      <alignment horizontal="center" vertical="center"/>
    </xf>
    <xf numFmtId="0" fontId="33" fillId="2" borderId="1" xfId="3" applyFont="1" applyFill="1" applyBorder="1" applyAlignment="1">
      <alignment horizontal="center" vertical="center" wrapText="1"/>
    </xf>
    <xf numFmtId="0" fontId="31" fillId="3" borderId="1" xfId="0" applyFont="1" applyFill="1" applyBorder="1" applyAlignment="1">
      <alignment horizontal="center" vertical="center"/>
    </xf>
    <xf numFmtId="0" fontId="43" fillId="6" borderId="1" xfId="0" applyFont="1" applyFill="1" applyBorder="1" applyAlignment="1">
      <alignment horizontal="center" vertical="center"/>
    </xf>
    <xf numFmtId="0" fontId="41" fillId="16" borderId="1" xfId="0" applyFont="1" applyFill="1" applyBorder="1" applyAlignment="1">
      <alignment horizontal="center" vertical="center"/>
    </xf>
    <xf numFmtId="0" fontId="36" fillId="10" borderId="1" xfId="134" applyBorder="1" applyAlignment="1" applyProtection="1">
      <alignment horizontal="center" vertical="center"/>
      <protection locked="0" hidden="1"/>
    </xf>
    <xf numFmtId="0" fontId="29" fillId="0" borderId="0" xfId="0" applyFont="1" applyAlignment="1">
      <alignment horizontal="center" vertical="center"/>
    </xf>
    <xf numFmtId="14" fontId="29" fillId="0" borderId="0" xfId="0" applyNumberFormat="1" applyFont="1" applyAlignment="1">
      <alignment horizontal="center"/>
    </xf>
    <xf numFmtId="0" fontId="47" fillId="0" borderId="0" xfId="0" applyFont="1" applyAlignment="1">
      <alignment horizontal="center"/>
    </xf>
    <xf numFmtId="0" fontId="49" fillId="21" borderId="1" xfId="0" applyFont="1" applyFill="1" applyBorder="1" applyAlignment="1">
      <alignment horizontal="center" vertical="center" readingOrder="1"/>
    </xf>
    <xf numFmtId="0" fontId="49" fillId="21" borderId="1" xfId="0" applyFont="1" applyFill="1" applyBorder="1" applyAlignment="1">
      <alignment horizontal="center" vertical="center"/>
    </xf>
    <xf numFmtId="44" fontId="6" fillId="0" borderId="0" xfId="0" applyNumberFormat="1" applyFont="1"/>
    <xf numFmtId="14" fontId="6" fillId="0" borderId="0" xfId="0" applyNumberFormat="1" applyFont="1" applyAlignment="1">
      <alignment horizontal="center"/>
    </xf>
    <xf numFmtId="0" fontId="50" fillId="10" borderId="1" xfId="134" applyFont="1" applyBorder="1" applyAlignment="1">
      <alignment horizontal="center" vertical="center"/>
    </xf>
    <xf numFmtId="2" fontId="50" fillId="10" borderId="1" xfId="134" applyNumberFormat="1" applyFont="1" applyBorder="1" applyAlignment="1">
      <alignment horizontal="center" vertical="center"/>
    </xf>
    <xf numFmtId="44" fontId="50" fillId="10" borderId="1" xfId="134" applyNumberFormat="1" applyFont="1" applyBorder="1" applyAlignment="1">
      <alignment horizontal="center" vertical="center"/>
    </xf>
    <xf numFmtId="20" fontId="50" fillId="10" borderId="1" xfId="134" applyNumberFormat="1" applyFont="1" applyBorder="1" applyAlignment="1">
      <alignment horizontal="center" vertical="center"/>
    </xf>
    <xf numFmtId="14" fontId="50" fillId="10" borderId="1" xfId="134" applyNumberFormat="1" applyFont="1" applyBorder="1" applyAlignment="1">
      <alignment horizontal="center" vertical="center"/>
    </xf>
    <xf numFmtId="0" fontId="50" fillId="10" borderId="1" xfId="134" applyFont="1" applyBorder="1" applyAlignment="1">
      <alignment horizontal="center"/>
    </xf>
    <xf numFmtId="0" fontId="50" fillId="10" borderId="1" xfId="134" applyFont="1" applyBorder="1" applyAlignment="1">
      <alignment horizontal="center" vertical="center" wrapText="1"/>
    </xf>
    <xf numFmtId="0" fontId="50" fillId="10" borderId="1" xfId="134" applyFont="1" applyBorder="1"/>
    <xf numFmtId="44" fontId="50" fillId="10" borderId="1" xfId="134" applyNumberFormat="1" applyFont="1" applyBorder="1"/>
    <xf numFmtId="6" fontId="50" fillId="10" borderId="1" xfId="134" applyNumberFormat="1" applyFont="1" applyBorder="1" applyAlignment="1">
      <alignment horizontal="center" vertical="center"/>
    </xf>
    <xf numFmtId="2" fontId="51" fillId="20" borderId="1" xfId="135" applyNumberFormat="1" applyFont="1" applyBorder="1" applyAlignment="1">
      <alignment horizontal="center" vertical="center"/>
    </xf>
    <xf numFmtId="0" fontId="51" fillId="20" borderId="1" xfId="135" applyFont="1" applyBorder="1" applyAlignment="1">
      <alignment horizontal="center"/>
    </xf>
    <xf numFmtId="14" fontId="51" fillId="20" borderId="1" xfId="135" applyNumberFormat="1" applyFont="1" applyBorder="1" applyAlignment="1">
      <alignment horizontal="center" vertical="center"/>
    </xf>
    <xf numFmtId="0" fontId="51" fillId="20" borderId="1" xfId="135" applyFont="1" applyBorder="1" applyAlignment="1">
      <alignment horizontal="center" vertical="center"/>
    </xf>
    <xf numFmtId="44" fontId="51" fillId="20" borderId="1" xfId="135" applyNumberFormat="1" applyFont="1" applyBorder="1" applyAlignment="1">
      <alignment horizontal="center" vertical="center"/>
    </xf>
    <xf numFmtId="14" fontId="51" fillId="20" borderId="1" xfId="135" applyNumberFormat="1" applyFont="1" applyBorder="1" applyAlignment="1">
      <alignment horizontal="center"/>
    </xf>
    <xf numFmtId="0" fontId="53" fillId="23" borderId="1" xfId="0" applyFont="1" applyFill="1" applyBorder="1" applyAlignment="1">
      <alignment horizontal="center" vertical="center"/>
    </xf>
    <xf numFmtId="0" fontId="52" fillId="0" borderId="1" xfId="0" applyFont="1" applyBorder="1" applyAlignment="1">
      <alignment horizontal="center" vertical="center"/>
    </xf>
    <xf numFmtId="14" fontId="54" fillId="0" borderId="1" xfId="0" applyNumberFormat="1" applyFont="1" applyBorder="1" applyAlignment="1">
      <alignment horizontal="center" vertical="center"/>
    </xf>
    <xf numFmtId="0" fontId="55" fillId="0" borderId="1" xfId="0" applyFont="1" applyBorder="1" applyAlignment="1">
      <alignment horizontal="center" vertical="center"/>
    </xf>
    <xf numFmtId="44" fontId="52" fillId="2" borderId="1" xfId="0" applyNumberFormat="1" applyFont="1" applyFill="1" applyBorder="1" applyAlignment="1">
      <alignment horizontal="center" vertical="center"/>
    </xf>
    <xf numFmtId="2" fontId="52" fillId="0" borderId="1" xfId="3" applyNumberFormat="1" applyFont="1" applyBorder="1" applyAlignment="1">
      <alignment horizontal="center" vertical="center"/>
    </xf>
    <xf numFmtId="0" fontId="51" fillId="20" borderId="1" xfId="135" applyFont="1" applyBorder="1"/>
    <xf numFmtId="0" fontId="54" fillId="0" borderId="1" xfId="0" applyFont="1" applyBorder="1" applyAlignment="1">
      <alignment horizontal="center"/>
    </xf>
    <xf numFmtId="14" fontId="54" fillId="0" borderId="1" xfId="0" applyNumberFormat="1" applyFont="1" applyBorder="1" applyAlignment="1">
      <alignment horizontal="center"/>
    </xf>
    <xf numFmtId="14" fontId="55" fillId="0" borderId="1" xfId="0" applyNumberFormat="1" applyFont="1" applyBorder="1" applyAlignment="1">
      <alignment horizontal="center" vertical="center"/>
    </xf>
    <xf numFmtId="0" fontId="52" fillId="17" borderId="1" xfId="0" applyFont="1" applyFill="1" applyBorder="1" applyAlignment="1">
      <alignment horizontal="center" vertical="center"/>
    </xf>
    <xf numFmtId="14" fontId="52" fillId="17" borderId="1" xfId="0" applyNumberFormat="1" applyFont="1" applyFill="1" applyBorder="1" applyAlignment="1">
      <alignment horizontal="center" vertical="center"/>
    </xf>
    <xf numFmtId="20" fontId="52" fillId="17" borderId="1" xfId="0" applyNumberFormat="1" applyFont="1" applyFill="1" applyBorder="1" applyAlignment="1">
      <alignment horizontal="center" vertical="center"/>
    </xf>
    <xf numFmtId="0" fontId="53" fillId="17" borderId="1" xfId="0" applyFont="1" applyFill="1" applyBorder="1" applyAlignment="1">
      <alignment horizontal="center" vertical="center"/>
    </xf>
    <xf numFmtId="44" fontId="52" fillId="17" borderId="1" xfId="2" applyFont="1" applyFill="1" applyBorder="1" applyAlignment="1">
      <alignment horizontal="center" vertical="center"/>
    </xf>
    <xf numFmtId="2" fontId="52" fillId="17" borderId="1" xfId="3" applyNumberFormat="1" applyFont="1" applyFill="1" applyBorder="1" applyAlignment="1">
      <alignment horizontal="center" vertical="center"/>
    </xf>
    <xf numFmtId="44" fontId="55" fillId="0" borderId="1" xfId="0" applyNumberFormat="1" applyFont="1" applyBorder="1" applyAlignment="1">
      <alignment horizontal="center" vertical="center"/>
    </xf>
    <xf numFmtId="2" fontId="55" fillId="0" borderId="1" xfId="3" applyNumberFormat="1" applyFont="1" applyBorder="1" applyAlignment="1">
      <alignment horizontal="center" vertical="center"/>
    </xf>
    <xf numFmtId="14" fontId="28" fillId="0" borderId="1" xfId="0" applyNumberFormat="1" applyFont="1" applyBorder="1" applyAlignment="1">
      <alignment horizontal="center" vertical="center"/>
    </xf>
    <xf numFmtId="0" fontId="57" fillId="0" borderId="1" xfId="3" applyFont="1" applyBorder="1" applyAlignment="1">
      <alignment horizontal="center" vertical="center"/>
    </xf>
    <xf numFmtId="0" fontId="36" fillId="10" borderId="2" xfId="134" applyBorder="1" applyAlignment="1">
      <alignment horizontal="center" vertical="center"/>
    </xf>
    <xf numFmtId="0" fontId="58" fillId="0" borderId="1" xfId="134" applyFont="1" applyFill="1" applyBorder="1" applyAlignment="1">
      <alignment horizontal="center"/>
    </xf>
    <xf numFmtId="3" fontId="58" fillId="0" borderId="1" xfId="134" applyNumberFormat="1" applyFont="1" applyFill="1" applyBorder="1" applyAlignment="1">
      <alignment horizontal="center" vertical="center"/>
    </xf>
    <xf numFmtId="14" fontId="58" fillId="0" borderId="1" xfId="134" applyNumberFormat="1" applyFont="1" applyFill="1" applyBorder="1" applyAlignment="1">
      <alignment horizontal="center"/>
    </xf>
    <xf numFmtId="44" fontId="58" fillId="0" borderId="1" xfId="134" applyNumberFormat="1" applyFont="1" applyFill="1" applyBorder="1" applyAlignment="1">
      <alignment horizontal="center"/>
    </xf>
    <xf numFmtId="4" fontId="58" fillId="0" borderId="1" xfId="134" applyNumberFormat="1" applyFont="1" applyFill="1" applyBorder="1" applyAlignment="1">
      <alignment horizontal="center" vertical="center"/>
    </xf>
    <xf numFmtId="0" fontId="58" fillId="0" borderId="1" xfId="134" applyFont="1" applyFill="1" applyBorder="1"/>
    <xf numFmtId="0" fontId="59" fillId="24" borderId="1" xfId="134" applyFont="1" applyFill="1" applyBorder="1" applyAlignment="1">
      <alignment horizontal="center" vertical="center"/>
    </xf>
    <xf numFmtId="0" fontId="59" fillId="24" borderId="1" xfId="134" applyFont="1" applyFill="1" applyBorder="1" applyAlignment="1" applyProtection="1">
      <alignment horizontal="center" vertical="center"/>
      <protection locked="0" hidden="1"/>
    </xf>
    <xf numFmtId="44" fontId="59" fillId="24" borderId="1" xfId="134" applyNumberFormat="1" applyFont="1" applyFill="1" applyBorder="1" applyAlignment="1" applyProtection="1">
      <alignment horizontal="center" vertical="center"/>
      <protection locked="0" hidden="1"/>
    </xf>
    <xf numFmtId="14" fontId="59" fillId="24" borderId="1" xfId="134" applyNumberFormat="1" applyFont="1" applyFill="1" applyBorder="1" applyAlignment="1" applyProtection="1">
      <alignment horizontal="center" vertical="center"/>
      <protection locked="0" hidden="1"/>
    </xf>
    <xf numFmtId="164" fontId="59" fillId="24" borderId="1" xfId="134" applyNumberFormat="1" applyFont="1" applyFill="1" applyBorder="1" applyAlignment="1" applyProtection="1">
      <alignment horizontal="center" vertical="center"/>
      <protection locked="0" hidden="1"/>
    </xf>
    <xf numFmtId="165" fontId="59" fillId="24" borderId="1" xfId="134" applyNumberFormat="1" applyFont="1" applyFill="1" applyBorder="1" applyAlignment="1" applyProtection="1">
      <alignment horizontal="center" vertical="center"/>
      <protection locked="0" hidden="1"/>
    </xf>
    <xf numFmtId="4" fontId="59" fillId="24" borderId="1" xfId="134" applyNumberFormat="1" applyFont="1" applyFill="1" applyBorder="1" applyAlignment="1" applyProtection="1">
      <alignment horizontal="center" vertical="center"/>
      <protection locked="0" hidden="1"/>
    </xf>
    <xf numFmtId="0" fontId="58" fillId="10" borderId="1" xfId="134" applyFont="1" applyBorder="1" applyAlignment="1">
      <alignment horizontal="center" vertical="center"/>
    </xf>
    <xf numFmtId="14" fontId="58" fillId="10" borderId="1" xfId="134" applyNumberFormat="1" applyFont="1" applyBorder="1" applyAlignment="1">
      <alignment horizontal="center" vertical="center"/>
    </xf>
    <xf numFmtId="20" fontId="58" fillId="10" borderId="1" xfId="134" applyNumberFormat="1" applyFont="1" applyBorder="1" applyAlignment="1">
      <alignment horizontal="center" vertical="center"/>
    </xf>
    <xf numFmtId="44" fontId="58" fillId="10" borderId="1" xfId="134" applyNumberFormat="1" applyFont="1" applyBorder="1" applyAlignment="1">
      <alignment horizontal="center" vertical="center"/>
    </xf>
    <xf numFmtId="2" fontId="58" fillId="10" borderId="1" xfId="134" applyNumberFormat="1" applyFont="1" applyBorder="1" applyAlignment="1">
      <alignment horizontal="center" vertical="center"/>
    </xf>
    <xf numFmtId="165" fontId="58" fillId="10" borderId="1" xfId="134" applyNumberFormat="1" applyFont="1" applyBorder="1" applyAlignment="1">
      <alignment horizontal="center" vertical="center"/>
    </xf>
    <xf numFmtId="0" fontId="58" fillId="10" borderId="1" xfId="134" quotePrefix="1" applyFont="1" applyBorder="1" applyAlignment="1">
      <alignment horizontal="center" vertical="center"/>
    </xf>
    <xf numFmtId="14" fontId="58" fillId="10" borderId="1" xfId="134" quotePrefix="1" applyNumberFormat="1" applyFont="1" applyBorder="1" applyAlignment="1">
      <alignment horizontal="center" vertical="center"/>
    </xf>
    <xf numFmtId="6" fontId="58" fillId="10" borderId="1" xfId="134" applyNumberFormat="1" applyFont="1" applyBorder="1" applyAlignment="1">
      <alignment horizontal="center" vertical="center"/>
    </xf>
    <xf numFmtId="1" fontId="58" fillId="10" borderId="1" xfId="134" applyNumberFormat="1" applyFont="1" applyBorder="1" applyAlignment="1">
      <alignment horizontal="center" vertical="center"/>
    </xf>
    <xf numFmtId="44" fontId="58" fillId="10" borderId="1" xfId="134" quotePrefix="1" applyNumberFormat="1" applyFont="1" applyBorder="1" applyAlignment="1">
      <alignment horizontal="center" vertical="center"/>
    </xf>
    <xf numFmtId="170" fontId="58" fillId="10" borderId="1" xfId="134" applyNumberFormat="1" applyFont="1" applyBorder="1" applyAlignment="1">
      <alignment horizontal="center" vertical="center"/>
    </xf>
    <xf numFmtId="0" fontId="58" fillId="10" borderId="1" xfId="134" applyFont="1" applyBorder="1" applyAlignment="1">
      <alignment horizontal="center" vertical="center" wrapText="1"/>
    </xf>
    <xf numFmtId="20" fontId="58" fillId="10" borderId="1" xfId="134" applyNumberFormat="1" applyFont="1" applyBorder="1" applyAlignment="1">
      <alignment horizontal="center" vertical="center" wrapText="1"/>
    </xf>
    <xf numFmtId="14" fontId="58" fillId="10" borderId="1" xfId="134" applyNumberFormat="1" applyFont="1" applyBorder="1" applyAlignment="1">
      <alignment horizontal="center"/>
    </xf>
    <xf numFmtId="0" fontId="58" fillId="10" borderId="1" xfId="134" applyFont="1" applyBorder="1" applyAlignment="1">
      <alignment horizontal="center"/>
    </xf>
    <xf numFmtId="44" fontId="58" fillId="10" borderId="1" xfId="134" applyNumberFormat="1" applyFont="1" applyBorder="1"/>
    <xf numFmtId="0" fontId="58" fillId="10" borderId="1" xfId="134" applyFont="1" applyBorder="1"/>
    <xf numFmtId="0" fontId="58" fillId="18" borderId="1" xfId="134" applyFont="1" applyFill="1" applyBorder="1" applyAlignment="1">
      <alignment horizontal="center" vertical="center"/>
    </xf>
    <xf numFmtId="0" fontId="60" fillId="20" borderId="1" xfId="135" applyFont="1" applyBorder="1" applyAlignment="1">
      <alignment horizontal="center" vertical="center"/>
    </xf>
    <xf numFmtId="14" fontId="60" fillId="20" borderId="1" xfId="135" applyNumberFormat="1" applyFont="1" applyBorder="1" applyAlignment="1">
      <alignment horizontal="center" vertical="center"/>
    </xf>
    <xf numFmtId="20" fontId="60" fillId="20" borderId="1" xfId="135" applyNumberFormat="1" applyFont="1" applyBorder="1" applyAlignment="1">
      <alignment horizontal="center" vertical="center"/>
    </xf>
    <xf numFmtId="44" fontId="60" fillId="20" borderId="1" xfId="135" applyNumberFormat="1" applyFont="1" applyBorder="1" applyAlignment="1">
      <alignment horizontal="center" vertical="center"/>
    </xf>
    <xf numFmtId="2" fontId="60" fillId="20" borderId="1" xfId="135" applyNumberFormat="1" applyFont="1" applyBorder="1" applyAlignment="1">
      <alignment horizontal="center" vertical="center"/>
    </xf>
    <xf numFmtId="0" fontId="60" fillId="20" borderId="1" xfId="135" applyFont="1" applyBorder="1" applyAlignment="1">
      <alignment horizontal="center" vertical="center" wrapText="1"/>
    </xf>
    <xf numFmtId="0" fontId="60" fillId="20" borderId="1" xfId="135" applyFont="1" applyBorder="1"/>
    <xf numFmtId="0" fontId="52" fillId="0" borderId="1" xfId="0" applyFont="1" applyBorder="1"/>
    <xf numFmtId="0" fontId="52" fillId="0" borderId="1" xfId="0" applyFont="1" applyBorder="1" applyAlignment="1">
      <alignment horizontal="center"/>
    </xf>
    <xf numFmtId="44" fontId="52" fillId="0" borderId="1" xfId="0" applyNumberFormat="1" applyFont="1" applyBorder="1"/>
    <xf numFmtId="14" fontId="52" fillId="0" borderId="1" xfId="0" applyNumberFormat="1" applyFont="1" applyBorder="1" applyAlignment="1">
      <alignment horizontal="center"/>
    </xf>
    <xf numFmtId="0" fontId="52" fillId="2" borderId="1" xfId="0" applyFont="1" applyFill="1" applyBorder="1"/>
    <xf numFmtId="0" fontId="56" fillId="18" borderId="1" xfId="134" applyFont="1" applyFill="1" applyBorder="1" applyAlignment="1">
      <alignment horizontal="center" vertical="center"/>
    </xf>
    <xf numFmtId="0" fontId="62" fillId="18" borderId="1" xfId="0" applyFont="1" applyFill="1" applyBorder="1" applyAlignment="1">
      <alignment horizontal="center" vertical="center"/>
    </xf>
    <xf numFmtId="166" fontId="29" fillId="3" borderId="1" xfId="1" applyNumberFormat="1" applyFont="1" applyFill="1" applyBorder="1" applyAlignment="1">
      <alignment horizontal="center" vertical="center"/>
    </xf>
    <xf numFmtId="14" fontId="29" fillId="6" borderId="1" xfId="0" applyNumberFormat="1" applyFont="1" applyFill="1" applyBorder="1" applyAlignment="1">
      <alignment horizontal="center" vertical="center"/>
    </xf>
    <xf numFmtId="20" fontId="29" fillId="0" borderId="1" xfId="0" applyNumberFormat="1" applyFont="1" applyBorder="1" applyAlignment="1">
      <alignment horizontal="center"/>
    </xf>
    <xf numFmtId="0" fontId="27" fillId="0" borderId="1" xfId="0" applyFont="1" applyBorder="1" applyAlignment="1">
      <alignment horizontal="center"/>
    </xf>
    <xf numFmtId="14" fontId="27" fillId="0" borderId="1" xfId="0" applyNumberFormat="1" applyFont="1" applyBorder="1" applyAlignment="1">
      <alignment horizontal="center"/>
    </xf>
    <xf numFmtId="0" fontId="10" fillId="0" borderId="1" xfId="0" applyFont="1" applyBorder="1" applyAlignment="1">
      <alignment horizontal="center"/>
    </xf>
    <xf numFmtId="171" fontId="50" fillId="10" borderId="1" xfId="134" applyNumberFormat="1" applyFont="1" applyBorder="1" applyAlignment="1">
      <alignment horizontal="center" vertical="center"/>
    </xf>
    <xf numFmtId="20" fontId="51" fillId="20" borderId="1" xfId="135" applyNumberFormat="1" applyFont="1" applyBorder="1" applyAlignment="1">
      <alignment horizontal="center" vertical="center"/>
    </xf>
    <xf numFmtId="14" fontId="50" fillId="10" borderId="1" xfId="134" quotePrefix="1" applyNumberFormat="1" applyFont="1" applyBorder="1" applyAlignment="1">
      <alignment horizontal="center" vertical="center"/>
    </xf>
    <xf numFmtId="0" fontId="53" fillId="10" borderId="1" xfId="134" applyFont="1" applyBorder="1" applyAlignment="1">
      <alignment horizontal="center" vertical="center"/>
    </xf>
    <xf numFmtId="14" fontId="53" fillId="10" borderId="1" xfId="134" applyNumberFormat="1" applyFont="1" applyBorder="1" applyAlignment="1">
      <alignment horizontal="center" vertical="center"/>
    </xf>
    <xf numFmtId="20" fontId="53" fillId="10" borderId="1" xfId="134" applyNumberFormat="1" applyFont="1" applyBorder="1" applyAlignment="1">
      <alignment horizontal="center" vertical="center"/>
    </xf>
    <xf numFmtId="44" fontId="53" fillId="10" borderId="1" xfId="134" applyNumberFormat="1" applyFont="1" applyBorder="1" applyAlignment="1">
      <alignment horizontal="center" vertical="center"/>
    </xf>
    <xf numFmtId="2" fontId="53" fillId="10" borderId="1" xfId="134" applyNumberFormat="1" applyFont="1" applyBorder="1" applyAlignment="1">
      <alignment horizontal="center" vertical="center"/>
    </xf>
    <xf numFmtId="0" fontId="48" fillId="0" borderId="1" xfId="0" applyFont="1" applyBorder="1" applyAlignment="1">
      <alignment horizontal="center" vertical="center"/>
    </xf>
    <xf numFmtId="20" fontId="36" fillId="10" borderId="1" xfId="134" applyNumberFormat="1" applyBorder="1" applyAlignment="1">
      <alignment horizontal="center" vertical="center"/>
    </xf>
    <xf numFmtId="14" fontId="58" fillId="18" borderId="1" xfId="134" applyNumberFormat="1" applyFont="1" applyFill="1" applyBorder="1" applyAlignment="1">
      <alignment horizontal="center" vertical="center"/>
    </xf>
    <xf numFmtId="2" fontId="6" fillId="2" borderId="0" xfId="0" applyNumberFormat="1" applyFont="1" applyFill="1"/>
    <xf numFmtId="0" fontId="50" fillId="10" borderId="0" xfId="134" applyFont="1" applyBorder="1"/>
    <xf numFmtId="0" fontId="0" fillId="0" borderId="2" xfId="0" applyBorder="1" applyAlignment="1">
      <alignment horizontal="center" vertical="center"/>
    </xf>
    <xf numFmtId="2" fontId="29" fillId="3" borderId="1" xfId="0" applyNumberFormat="1" applyFont="1" applyFill="1" applyBorder="1" applyAlignment="1">
      <alignment horizontal="center" vertical="center"/>
    </xf>
    <xf numFmtId="2" fontId="29" fillId="2" borderId="1" xfId="0" applyNumberFormat="1" applyFont="1" applyFill="1" applyBorder="1" applyAlignment="1">
      <alignment horizontal="center" vertical="center"/>
    </xf>
    <xf numFmtId="0" fontId="36" fillId="10" borderId="1" xfId="134" applyBorder="1" applyAlignment="1">
      <alignment horizontal="center" vertical="center" wrapText="1"/>
    </xf>
    <xf numFmtId="0" fontId="36" fillId="10" borderId="1" xfId="134" applyBorder="1" applyAlignment="1">
      <alignment horizontal="center"/>
    </xf>
    <xf numFmtId="14" fontId="36" fillId="10" borderId="1" xfId="134" applyNumberFormat="1" applyBorder="1" applyAlignment="1">
      <alignment horizontal="center"/>
    </xf>
    <xf numFmtId="20" fontId="36" fillId="10" borderId="1" xfId="134" applyNumberFormat="1" applyBorder="1" applyAlignment="1">
      <alignment horizontal="center"/>
    </xf>
    <xf numFmtId="0" fontId="29" fillId="18" borderId="1" xfId="0" applyFont="1" applyFill="1" applyBorder="1" applyAlignment="1">
      <alignment horizontal="center" vertical="center"/>
    </xf>
    <xf numFmtId="14" fontId="27" fillId="18" borderId="1" xfId="0" applyNumberFormat="1" applyFont="1" applyFill="1" applyBorder="1" applyAlignment="1">
      <alignment horizontal="center" vertical="center"/>
    </xf>
    <xf numFmtId="14" fontId="65" fillId="18" borderId="1" xfId="0" applyNumberFormat="1" applyFont="1" applyFill="1" applyBorder="1" applyAlignment="1">
      <alignment horizontal="center" vertical="center"/>
    </xf>
    <xf numFmtId="0" fontId="60" fillId="0" borderId="1" xfId="135" applyFont="1" applyFill="1" applyBorder="1" applyAlignment="1">
      <alignment horizontal="center" vertical="center"/>
    </xf>
    <xf numFmtId="14" fontId="60" fillId="0" borderId="1" xfId="135" applyNumberFormat="1" applyFont="1" applyFill="1" applyBorder="1" applyAlignment="1">
      <alignment horizontal="center" vertical="center"/>
    </xf>
    <xf numFmtId="20" fontId="60" fillId="0" borderId="1" xfId="135" applyNumberFormat="1" applyFont="1" applyFill="1" applyBorder="1" applyAlignment="1">
      <alignment horizontal="center" vertical="center"/>
    </xf>
    <xf numFmtId="0" fontId="54" fillId="0" borderId="1" xfId="135" applyFont="1" applyFill="1" applyBorder="1" applyAlignment="1">
      <alignment horizontal="center" vertical="center" wrapText="1"/>
    </xf>
    <xf numFmtId="44" fontId="60" fillId="0" borderId="1" xfId="135" applyNumberFormat="1" applyFont="1" applyFill="1" applyBorder="1" applyAlignment="1">
      <alignment horizontal="center" vertical="center"/>
    </xf>
    <xf numFmtId="2" fontId="60" fillId="0" borderId="1" xfId="135" applyNumberFormat="1" applyFont="1" applyFill="1" applyBorder="1" applyAlignment="1">
      <alignment horizontal="center" vertical="center"/>
    </xf>
    <xf numFmtId="0" fontId="56" fillId="18" borderId="1" xfId="135" applyFont="1" applyFill="1" applyBorder="1" applyAlignment="1">
      <alignment horizontal="center" vertical="center"/>
    </xf>
    <xf numFmtId="0" fontId="58" fillId="3" borderId="1" xfId="134" applyFont="1" applyFill="1" applyBorder="1" applyAlignment="1">
      <alignment horizontal="center" vertical="center"/>
    </xf>
    <xf numFmtId="0" fontId="2" fillId="0" borderId="0" xfId="3" applyAlignment="1">
      <alignment horizontal="center"/>
    </xf>
    <xf numFmtId="0" fontId="29" fillId="0" borderId="2" xfId="0" applyFont="1" applyBorder="1" applyAlignment="1">
      <alignment horizontal="center" vertical="center"/>
    </xf>
    <xf numFmtId="0" fontId="29" fillId="0" borderId="2" xfId="0" applyFont="1" applyBorder="1" applyAlignment="1">
      <alignment horizontal="center"/>
    </xf>
    <xf numFmtId="14" fontId="29" fillId="0" borderId="2" xfId="0" applyNumberFormat="1" applyFont="1" applyBorder="1" applyAlignment="1">
      <alignment horizontal="center"/>
    </xf>
    <xf numFmtId="2" fontId="29" fillId="2" borderId="2" xfId="0" applyNumberFormat="1" applyFont="1" applyFill="1" applyBorder="1" applyAlignment="1">
      <alignment horizontal="center" vertical="center"/>
    </xf>
    <xf numFmtId="172" fontId="36" fillId="10" borderId="1" xfId="134" applyNumberFormat="1" applyBorder="1" applyAlignment="1">
      <alignment horizontal="center" vertical="center"/>
    </xf>
    <xf numFmtId="172" fontId="40" fillId="20" borderId="1" xfId="135" applyNumberFormat="1" applyBorder="1" applyAlignment="1">
      <alignment horizontal="center" vertical="center"/>
    </xf>
    <xf numFmtId="0" fontId="37" fillId="22" borderId="1" xfId="0" applyFont="1" applyFill="1" applyBorder="1" applyAlignment="1">
      <alignment horizontal="center" vertical="center"/>
    </xf>
    <xf numFmtId="0" fontId="4" fillId="0" borderId="1" xfId="0" applyFont="1" applyBorder="1" applyAlignment="1">
      <alignment horizontal="center" vertical="center"/>
    </xf>
    <xf numFmtId="2" fontId="58" fillId="0" borderId="16" xfId="134" applyNumberFormat="1" applyFont="1" applyFill="1" applyBorder="1"/>
    <xf numFmtId="2" fontId="59" fillId="24" borderId="16" xfId="134" applyNumberFormat="1" applyFont="1" applyFill="1" applyBorder="1" applyAlignment="1">
      <alignment horizontal="center" vertical="center"/>
    </xf>
    <xf numFmtId="2" fontId="50" fillId="10" borderId="16" xfId="134" applyNumberFormat="1" applyFont="1" applyBorder="1"/>
    <xf numFmtId="2" fontId="50" fillId="10" borderId="16" xfId="134" applyNumberFormat="1" applyFont="1" applyBorder="1" applyAlignment="1">
      <alignment horizontal="center" vertical="center"/>
    </xf>
    <xf numFmtId="0" fontId="35" fillId="0" borderId="0" xfId="0" applyFont="1" applyAlignment="1">
      <alignment horizontal="center" vertical="center"/>
    </xf>
    <xf numFmtId="0" fontId="3" fillId="0" borderId="0" xfId="0" applyFont="1" applyAlignment="1">
      <alignment horizontal="center" vertical="center"/>
    </xf>
    <xf numFmtId="0" fontId="6" fillId="0" borderId="0" xfId="0" applyFont="1" applyAlignment="1">
      <alignment horizontal="center" vertical="center"/>
    </xf>
    <xf numFmtId="0" fontId="3" fillId="0" borderId="0" xfId="0" applyFont="1" applyAlignment="1">
      <alignment horizontal="center"/>
    </xf>
    <xf numFmtId="0" fontId="38" fillId="0" borderId="0" xfId="0" applyFont="1"/>
    <xf numFmtId="0" fontId="10" fillId="0" borderId="0" xfId="0" applyFont="1" applyAlignment="1">
      <alignment horizontal="center" vertical="center"/>
    </xf>
    <xf numFmtId="0" fontId="45" fillId="0" borderId="0" xfId="0" applyFont="1" applyAlignment="1">
      <alignment horizontal="center" vertical="center"/>
    </xf>
    <xf numFmtId="0" fontId="10" fillId="0" borderId="0" xfId="0" applyFont="1"/>
    <xf numFmtId="0" fontId="29" fillId="0" borderId="0" xfId="0" applyFont="1"/>
    <xf numFmtId="0" fontId="28" fillId="0" borderId="0" xfId="0" applyFont="1" applyAlignment="1">
      <alignment horizontal="center"/>
    </xf>
    <xf numFmtId="0" fontId="61" fillId="0" borderId="0" xfId="0" applyFont="1" applyAlignment="1">
      <alignment horizontal="center"/>
    </xf>
    <xf numFmtId="0" fontId="36" fillId="0" borderId="0" xfId="134" applyFill="1" applyBorder="1" applyAlignment="1">
      <alignment horizontal="center"/>
    </xf>
    <xf numFmtId="0" fontId="36" fillId="0" borderId="0" xfId="134" applyFill="1" applyBorder="1"/>
    <xf numFmtId="0" fontId="40" fillId="0" borderId="0" xfId="135" applyFill="1" applyBorder="1"/>
    <xf numFmtId="0" fontId="36" fillId="10" borderId="1" xfId="134" applyNumberFormat="1" applyBorder="1" applyAlignment="1">
      <alignment horizontal="center" vertical="center"/>
    </xf>
    <xf numFmtId="0" fontId="55" fillId="0" borderId="1" xfId="134" applyFont="1" applyFill="1" applyBorder="1" applyAlignment="1">
      <alignment horizontal="center" vertical="center"/>
    </xf>
    <xf numFmtId="14" fontId="55" fillId="0" borderId="1" xfId="134" applyNumberFormat="1" applyFont="1" applyFill="1" applyBorder="1" applyAlignment="1">
      <alignment horizontal="center" vertical="center"/>
    </xf>
    <xf numFmtId="20" fontId="55" fillId="0" borderId="1" xfId="134" applyNumberFormat="1" applyFont="1" applyFill="1" applyBorder="1" applyAlignment="1">
      <alignment horizontal="center" vertical="center"/>
    </xf>
    <xf numFmtId="44" fontId="55" fillId="0" borderId="1" xfId="134" applyNumberFormat="1" applyFont="1" applyFill="1" applyBorder="1" applyAlignment="1">
      <alignment horizontal="center" vertical="center"/>
    </xf>
    <xf numFmtId="2" fontId="55" fillId="0" borderId="1" xfId="134" applyNumberFormat="1" applyFont="1" applyFill="1" applyBorder="1" applyAlignment="1">
      <alignment horizontal="center" vertical="center"/>
    </xf>
    <xf numFmtId="0" fontId="37" fillId="22" borderId="21" xfId="0" applyFont="1" applyFill="1" applyBorder="1" applyAlignment="1">
      <alignment horizontal="center" vertical="center"/>
    </xf>
    <xf numFmtId="0" fontId="49" fillId="21" borderId="2" xfId="0" applyFont="1" applyFill="1" applyBorder="1" applyAlignment="1">
      <alignment horizontal="center" vertical="center"/>
    </xf>
    <xf numFmtId="0" fontId="49" fillId="21" borderId="2" xfId="0" applyFont="1" applyFill="1" applyBorder="1" applyAlignment="1">
      <alignment horizontal="center" vertical="center" readingOrder="1"/>
    </xf>
    <xf numFmtId="0" fontId="46" fillId="21" borderId="2" xfId="0" applyFont="1" applyFill="1" applyBorder="1" applyAlignment="1">
      <alignment horizontal="center" vertical="center"/>
    </xf>
    <xf numFmtId="0" fontId="34" fillId="0" borderId="1" xfId="0" applyFont="1" applyBorder="1" applyAlignment="1">
      <alignment horizontal="center" vertical="center"/>
    </xf>
    <xf numFmtId="0" fontId="36" fillId="10" borderId="1" xfId="134" applyBorder="1" applyAlignment="1">
      <alignment horizontal="center" vertical="center" readingOrder="1"/>
    </xf>
    <xf numFmtId="0" fontId="36" fillId="10" borderId="1" xfId="134" quotePrefix="1" applyBorder="1" applyAlignment="1">
      <alignment horizontal="center" vertical="center"/>
    </xf>
    <xf numFmtId="0" fontId="36" fillId="10" borderId="13" xfId="134" applyBorder="1" applyAlignment="1">
      <alignment horizontal="center" vertical="center"/>
    </xf>
    <xf numFmtId="0" fontId="36" fillId="10" borderId="17" xfId="134" applyBorder="1" applyAlignment="1">
      <alignment horizontal="center" vertical="center"/>
    </xf>
    <xf numFmtId="0" fontId="36" fillId="10" borderId="14" xfId="134" applyBorder="1" applyAlignment="1">
      <alignment horizontal="center" vertical="center"/>
    </xf>
    <xf numFmtId="0" fontId="36" fillId="10" borderId="19" xfId="134" applyBorder="1" applyAlignment="1">
      <alignment horizontal="center" vertical="center"/>
    </xf>
    <xf numFmtId="0" fontId="0" fillId="0" borderId="17" xfId="0" applyBorder="1" applyAlignment="1">
      <alignment horizontal="center"/>
    </xf>
    <xf numFmtId="0" fontId="0" fillId="0" borderId="1" xfId="0" applyBorder="1" applyAlignment="1">
      <alignment horizontal="center"/>
    </xf>
    <xf numFmtId="0" fontId="8" fillId="21" borderId="1" xfId="0" applyFont="1" applyFill="1" applyBorder="1" applyAlignment="1">
      <alignment horizontal="center" vertical="center"/>
    </xf>
    <xf numFmtId="2" fontId="0" fillId="0" borderId="1" xfId="0" applyNumberFormat="1" applyBorder="1" applyAlignment="1">
      <alignment horizontal="center" vertical="center"/>
    </xf>
    <xf numFmtId="2" fontId="40" fillId="20" borderId="1" xfId="135" applyNumberFormat="1" applyBorder="1" applyAlignment="1">
      <alignment horizontal="right" vertical="center"/>
    </xf>
    <xf numFmtId="2" fontId="36" fillId="10" borderId="1" xfId="134" applyNumberFormat="1" applyBorder="1" applyAlignment="1">
      <alignment horizontal="right" vertical="center"/>
    </xf>
    <xf numFmtId="2" fontId="36" fillId="10" borderId="22" xfId="134" applyNumberFormat="1" applyBorder="1" applyAlignment="1">
      <alignment horizontal="right" vertical="center"/>
    </xf>
    <xf numFmtId="0" fontId="4" fillId="0" borderId="1" xfId="0" applyFont="1" applyBorder="1" applyAlignment="1" applyProtection="1">
      <alignment horizontal="center" vertical="center"/>
      <protection locked="0" hidden="1"/>
    </xf>
    <xf numFmtId="2" fontId="4" fillId="0" borderId="1" xfId="0" applyNumberFormat="1" applyFont="1" applyBorder="1" applyAlignment="1">
      <alignment horizontal="center" vertical="center"/>
    </xf>
    <xf numFmtId="2" fontId="4" fillId="0" borderId="1" xfId="134" applyNumberFormat="1" applyFont="1" applyFill="1" applyBorder="1" applyAlignment="1">
      <alignment horizontal="center" vertical="center"/>
    </xf>
    <xf numFmtId="0" fontId="4" fillId="0" borderId="1" xfId="134" applyFont="1" applyFill="1" applyBorder="1" applyAlignment="1" applyProtection="1">
      <alignment horizontal="center" vertical="center"/>
      <protection locked="0" hidden="1"/>
    </xf>
    <xf numFmtId="0" fontId="4" fillId="0" borderId="1" xfId="135" applyFont="1" applyFill="1" applyBorder="1" applyAlignment="1">
      <alignment horizontal="center" vertical="center"/>
    </xf>
    <xf numFmtId="0" fontId="4" fillId="0" borderId="1" xfId="135" applyFont="1" applyFill="1" applyBorder="1" applyAlignment="1" applyProtection="1">
      <alignment horizontal="center" vertical="center"/>
      <protection locked="0" hidden="1"/>
    </xf>
    <xf numFmtId="0" fontId="56" fillId="0" borderId="1" xfId="134" applyFont="1" applyFill="1" applyBorder="1" applyAlignment="1">
      <alignment horizontal="center" vertical="center"/>
    </xf>
    <xf numFmtId="20" fontId="40" fillId="20" borderId="1" xfId="135" applyNumberFormat="1" applyBorder="1" applyAlignment="1">
      <alignment horizontal="center" vertical="center"/>
    </xf>
    <xf numFmtId="0" fontId="40" fillId="20" borderId="1" xfId="135" applyBorder="1"/>
    <xf numFmtId="0" fontId="0" fillId="0" borderId="17" xfId="0" applyBorder="1"/>
    <xf numFmtId="2" fontId="58" fillId="0" borderId="1" xfId="134" applyNumberFormat="1" applyFont="1" applyFill="1" applyBorder="1"/>
    <xf numFmtId="2" fontId="59" fillId="24" borderId="1" xfId="134" applyNumberFormat="1" applyFont="1" applyFill="1" applyBorder="1" applyAlignment="1">
      <alignment horizontal="center" vertical="center"/>
    </xf>
    <xf numFmtId="0" fontId="63" fillId="2" borderId="1" xfId="0" applyFont="1" applyFill="1" applyBorder="1"/>
    <xf numFmtId="0" fontId="64" fillId="2" borderId="1" xfId="0" applyFont="1" applyFill="1" applyBorder="1"/>
    <xf numFmtId="2" fontId="63" fillId="2" borderId="1" xfId="0" applyNumberFormat="1" applyFont="1" applyFill="1" applyBorder="1"/>
    <xf numFmtId="2" fontId="50" fillId="10" borderId="1" xfId="134" applyNumberFormat="1" applyFont="1" applyBorder="1"/>
    <xf numFmtId="0" fontId="63" fillId="0" borderId="1" xfId="0" applyFont="1" applyBorder="1"/>
    <xf numFmtId="0" fontId="6" fillId="0" borderId="1" xfId="0" applyFont="1" applyBorder="1" applyAlignment="1">
      <alignment horizontal="center"/>
    </xf>
    <xf numFmtId="44" fontId="6" fillId="0" borderId="1" xfId="0" applyNumberFormat="1" applyFont="1" applyBorder="1"/>
    <xf numFmtId="0" fontId="6" fillId="2" borderId="1" xfId="0" applyFont="1" applyFill="1" applyBorder="1"/>
    <xf numFmtId="2" fontId="6" fillId="2" borderId="1" xfId="0" applyNumberFormat="1" applyFont="1" applyFill="1" applyBorder="1"/>
    <xf numFmtId="2" fontId="29" fillId="5" borderId="1" xfId="0" applyNumberFormat="1" applyFont="1" applyFill="1" applyBorder="1" applyAlignment="1">
      <alignment horizontal="center" vertical="center"/>
    </xf>
    <xf numFmtId="2" fontId="29" fillId="0" borderId="0" xfId="0" applyNumberFormat="1" applyFont="1" applyAlignment="1">
      <alignment horizontal="center"/>
    </xf>
    <xf numFmtId="0" fontId="8" fillId="21" borderId="2" xfId="0" applyFont="1" applyFill="1" applyBorder="1" applyAlignment="1">
      <alignment horizontal="center" vertical="center"/>
    </xf>
    <xf numFmtId="0" fontId="67" fillId="20" borderId="2" xfId="135" applyFont="1" applyBorder="1" applyAlignment="1">
      <alignment horizontal="center" vertical="center"/>
    </xf>
    <xf numFmtId="0" fontId="66" fillId="10" borderId="2" xfId="134" applyFont="1" applyBorder="1" applyAlignment="1">
      <alignment horizontal="center" vertical="center"/>
    </xf>
    <xf numFmtId="0" fontId="0" fillId="0" borderId="22" xfId="0" applyBorder="1"/>
    <xf numFmtId="0" fontId="4" fillId="0" borderId="1" xfId="0" quotePrefix="1" applyFont="1" applyBorder="1" applyAlignment="1">
      <alignment horizontal="center" vertical="center"/>
    </xf>
    <xf numFmtId="2" fontId="40" fillId="20" borderId="22" xfId="135" applyNumberFormat="1" applyBorder="1" applyAlignment="1">
      <alignment horizontal="right" vertical="center"/>
    </xf>
    <xf numFmtId="0" fontId="40" fillId="20" borderId="22" xfId="135" applyBorder="1"/>
    <xf numFmtId="0" fontId="36" fillId="10" borderId="22" xfId="134" applyBorder="1"/>
    <xf numFmtId="172" fontId="0" fillId="0" borderId="1" xfId="0" applyNumberFormat="1" applyBorder="1" applyAlignment="1">
      <alignment horizontal="center" vertical="center"/>
    </xf>
    <xf numFmtId="0" fontId="69" fillId="10" borderId="18" xfId="134" applyFont="1" applyBorder="1" applyAlignment="1">
      <alignment horizontal="center" vertical="center"/>
    </xf>
    <xf numFmtId="0" fontId="50" fillId="10" borderId="18" xfId="134" applyFont="1" applyBorder="1" applyAlignment="1">
      <alignment horizontal="center" vertical="center"/>
    </xf>
    <xf numFmtId="2" fontId="0" fillId="0" borderId="17" xfId="0" applyNumberFormat="1" applyBorder="1"/>
    <xf numFmtId="0" fontId="40" fillId="20" borderId="1" xfId="135" applyBorder="1" applyAlignment="1" applyProtection="1">
      <alignment horizontal="center" vertical="center"/>
      <protection locked="0" hidden="1"/>
    </xf>
    <xf numFmtId="0" fontId="34" fillId="0" borderId="0" xfId="133" applyNumberFormat="1" applyFont="1" applyBorder="1" applyAlignment="1">
      <alignment horizontal="center" vertical="center"/>
    </xf>
    <xf numFmtId="0" fontId="4" fillId="0" borderId="24" xfId="0" applyFont="1" applyBorder="1" applyAlignment="1">
      <alignment horizontal="center" vertical="center"/>
    </xf>
    <xf numFmtId="0" fontId="5" fillId="0" borderId="0" xfId="0" applyFont="1"/>
    <xf numFmtId="0" fontId="73" fillId="25" borderId="13" xfId="0" applyFont="1" applyFill="1" applyBorder="1" applyAlignment="1">
      <alignment horizontal="center"/>
    </xf>
    <xf numFmtId="0" fontId="73" fillId="0" borderId="13" xfId="0" applyFont="1" applyBorder="1" applyAlignment="1">
      <alignment horizontal="center"/>
    </xf>
    <xf numFmtId="0" fontId="52" fillId="25" borderId="26" xfId="0" applyFont="1" applyFill="1" applyBorder="1" applyAlignment="1">
      <alignment horizontal="center"/>
    </xf>
    <xf numFmtId="0" fontId="53" fillId="25" borderId="13" xfId="0" applyFont="1" applyFill="1" applyBorder="1" applyAlignment="1">
      <alignment horizontal="center"/>
    </xf>
    <xf numFmtId="0" fontId="52" fillId="26" borderId="26" xfId="0" applyFont="1" applyFill="1" applyBorder="1" applyAlignment="1">
      <alignment horizontal="center"/>
    </xf>
    <xf numFmtId="0" fontId="73" fillId="25" borderId="13" xfId="0" applyFont="1" applyFill="1" applyBorder="1" applyAlignment="1">
      <alignment horizontal="center" vertical="center"/>
    </xf>
    <xf numFmtId="14" fontId="4" fillId="0" borderId="1" xfId="0" applyNumberFormat="1" applyFont="1" applyBorder="1" applyAlignment="1">
      <alignment horizontal="center" vertical="center"/>
    </xf>
    <xf numFmtId="0" fontId="4" fillId="0" borderId="1" xfId="0" applyFont="1" applyBorder="1"/>
    <xf numFmtId="0" fontId="36" fillId="10" borderId="24" xfId="134" applyBorder="1" applyAlignment="1">
      <alignment horizontal="center" vertical="center"/>
    </xf>
    <xf numFmtId="173" fontId="36" fillId="10" borderId="1" xfId="134" applyNumberFormat="1" applyBorder="1" applyAlignment="1">
      <alignment horizontal="center" vertical="center"/>
    </xf>
    <xf numFmtId="175" fontId="36" fillId="10" borderId="1" xfId="134" applyNumberFormat="1" applyBorder="1" applyAlignment="1">
      <alignment horizontal="center" vertical="center"/>
    </xf>
    <xf numFmtId="174" fontId="36" fillId="10" borderId="1" xfId="134" applyNumberFormat="1" applyBorder="1" applyAlignment="1">
      <alignment horizontal="center" vertical="center"/>
    </xf>
    <xf numFmtId="0" fontId="74" fillId="29" borderId="13" xfId="0" applyFont="1" applyFill="1" applyBorder="1" applyAlignment="1">
      <alignment horizontal="center" vertical="center"/>
    </xf>
    <xf numFmtId="0" fontId="5" fillId="29" borderId="31" xfId="0" applyFont="1" applyFill="1" applyBorder="1" applyAlignment="1">
      <alignment horizontal="center"/>
    </xf>
    <xf numFmtId="0" fontId="5" fillId="29" borderId="20" xfId="0" applyFont="1" applyFill="1" applyBorder="1" applyAlignment="1">
      <alignment horizontal="center" vertical="center"/>
    </xf>
    <xf numFmtId="0" fontId="5" fillId="29" borderId="26" xfId="0" applyFont="1" applyFill="1" applyBorder="1" applyAlignment="1">
      <alignment horizontal="center" vertical="center"/>
    </xf>
    <xf numFmtId="0" fontId="5" fillId="29" borderId="32" xfId="0" applyFont="1" applyFill="1" applyBorder="1" applyAlignment="1">
      <alignment horizontal="center" vertical="center"/>
    </xf>
    <xf numFmtId="0" fontId="73" fillId="25" borderId="20" xfId="0" applyFont="1" applyFill="1" applyBorder="1" applyAlignment="1">
      <alignment horizontal="center" vertical="center"/>
    </xf>
    <xf numFmtId="0" fontId="5" fillId="25" borderId="26" xfId="0" applyFont="1" applyFill="1" applyBorder="1" applyAlignment="1">
      <alignment horizontal="center" vertical="center"/>
    </xf>
    <xf numFmtId="0" fontId="5" fillId="25" borderId="32" xfId="0" applyFont="1" applyFill="1" applyBorder="1" applyAlignment="1">
      <alignment horizontal="center" vertical="center"/>
    </xf>
    <xf numFmtId="0" fontId="73" fillId="25" borderId="35" xfId="0" applyFont="1" applyFill="1" applyBorder="1" applyAlignment="1">
      <alignment horizontal="center" vertical="center"/>
    </xf>
    <xf numFmtId="0" fontId="5" fillId="25" borderId="36" xfId="0" applyFont="1" applyFill="1" applyBorder="1" applyAlignment="1">
      <alignment horizontal="center" vertical="center"/>
    </xf>
    <xf numFmtId="0" fontId="5" fillId="25" borderId="37" xfId="0" applyFont="1" applyFill="1" applyBorder="1" applyAlignment="1">
      <alignment horizontal="center" vertical="center"/>
    </xf>
    <xf numFmtId="0" fontId="77" fillId="29" borderId="38" xfId="0" applyFont="1" applyFill="1" applyBorder="1" applyAlignment="1">
      <alignment horizontal="center" vertical="center" wrapText="1"/>
    </xf>
    <xf numFmtId="0" fontId="5" fillId="29" borderId="41" xfId="0" applyFont="1" applyFill="1" applyBorder="1" applyAlignment="1">
      <alignment horizontal="center" vertical="center"/>
    </xf>
    <xf numFmtId="0" fontId="5" fillId="29" borderId="42" xfId="0" applyFont="1" applyFill="1" applyBorder="1" applyAlignment="1">
      <alignment horizontal="center" vertical="center"/>
    </xf>
    <xf numFmtId="0" fontId="78" fillId="0" borderId="43" xfId="0" applyFont="1" applyBorder="1" applyAlignment="1">
      <alignment horizontal="center" vertical="center"/>
    </xf>
    <xf numFmtId="0" fontId="73" fillId="25" borderId="44" xfId="0" applyFont="1" applyFill="1" applyBorder="1" applyAlignment="1">
      <alignment horizontal="center" vertical="center"/>
    </xf>
    <xf numFmtId="0" fontId="5" fillId="25" borderId="44" xfId="0" applyFont="1" applyFill="1" applyBorder="1" applyAlignment="1">
      <alignment horizontal="center" vertical="center"/>
    </xf>
    <xf numFmtId="0" fontId="5" fillId="25" borderId="45" xfId="0" applyFont="1" applyFill="1" applyBorder="1" applyAlignment="1">
      <alignment horizontal="center" vertical="center"/>
    </xf>
    <xf numFmtId="0" fontId="5" fillId="25" borderId="0" xfId="0" applyFont="1" applyFill="1"/>
    <xf numFmtId="0" fontId="19" fillId="25" borderId="0" xfId="0" applyFont="1" applyFill="1"/>
    <xf numFmtId="0" fontId="77" fillId="30" borderId="38" xfId="0" applyFont="1" applyFill="1" applyBorder="1" applyAlignment="1">
      <alignment horizontal="center" vertical="center" wrapText="1"/>
    </xf>
    <xf numFmtId="0" fontId="5" fillId="30" borderId="41" xfId="0" applyFont="1" applyFill="1" applyBorder="1" applyAlignment="1">
      <alignment horizontal="center" vertical="center"/>
    </xf>
    <xf numFmtId="0" fontId="5" fillId="30" borderId="26" xfId="0" applyFont="1" applyFill="1" applyBorder="1" applyAlignment="1">
      <alignment horizontal="center" vertical="center"/>
    </xf>
    <xf numFmtId="0" fontId="5" fillId="30" borderId="42" xfId="0" applyFont="1" applyFill="1" applyBorder="1" applyAlignment="1">
      <alignment horizontal="center" vertical="center"/>
    </xf>
    <xf numFmtId="0" fontId="78" fillId="0" borderId="41" xfId="0" applyFont="1" applyBorder="1" applyAlignment="1">
      <alignment horizontal="center" vertical="center"/>
    </xf>
    <xf numFmtId="0" fontId="73" fillId="25" borderId="26" xfId="0" applyFont="1" applyFill="1" applyBorder="1" applyAlignment="1">
      <alignment horizontal="center" vertical="center"/>
    </xf>
    <xf numFmtId="0" fontId="5" fillId="25" borderId="42" xfId="0" applyFont="1" applyFill="1" applyBorder="1" applyAlignment="1">
      <alignment horizontal="center" vertical="center"/>
    </xf>
    <xf numFmtId="0" fontId="77" fillId="31" borderId="38" xfId="0" applyFont="1" applyFill="1" applyBorder="1" applyAlignment="1">
      <alignment horizontal="center" vertical="center"/>
    </xf>
    <xf numFmtId="0" fontId="5" fillId="31" borderId="41" xfId="0" applyFont="1" applyFill="1" applyBorder="1" applyAlignment="1">
      <alignment horizontal="center" vertical="center"/>
    </xf>
    <xf numFmtId="0" fontId="5" fillId="31" borderId="26" xfId="0" applyFont="1" applyFill="1" applyBorder="1" applyAlignment="1">
      <alignment horizontal="center" vertical="center"/>
    </xf>
    <xf numFmtId="0" fontId="5" fillId="31" borderId="42" xfId="0" applyFont="1" applyFill="1" applyBorder="1" applyAlignment="1">
      <alignment horizontal="center" vertical="center"/>
    </xf>
    <xf numFmtId="0" fontId="70" fillId="0" borderId="43" xfId="0" applyFont="1" applyBorder="1" applyAlignment="1">
      <alignment horizontal="center" vertical="center"/>
    </xf>
    <xf numFmtId="0" fontId="5" fillId="0" borderId="44" xfId="0" applyFont="1" applyBorder="1" applyAlignment="1">
      <alignment horizontal="center" vertical="center"/>
    </xf>
    <xf numFmtId="0" fontId="79" fillId="0" borderId="0" xfId="0" applyFont="1"/>
    <xf numFmtId="0" fontId="48" fillId="0" borderId="43" xfId="0" applyFont="1" applyBorder="1" applyAlignment="1">
      <alignment horizontal="center" vertical="center"/>
    </xf>
    <xf numFmtId="0" fontId="48" fillId="25" borderId="13" xfId="0" applyFont="1" applyFill="1" applyBorder="1" applyAlignment="1">
      <alignment horizontal="center"/>
    </xf>
    <xf numFmtId="0" fontId="5" fillId="26" borderId="26" xfId="0" applyFont="1" applyFill="1" applyBorder="1" applyAlignment="1">
      <alignment horizontal="center" vertical="center"/>
    </xf>
    <xf numFmtId="0" fontId="19" fillId="0" borderId="0" xfId="0" applyFont="1"/>
    <xf numFmtId="0" fontId="77" fillId="27" borderId="38" xfId="0" applyFont="1" applyFill="1" applyBorder="1" applyAlignment="1">
      <alignment horizontal="center" vertical="center"/>
    </xf>
    <xf numFmtId="0" fontId="5" fillId="27" borderId="41" xfId="0" applyFont="1" applyFill="1" applyBorder="1" applyAlignment="1">
      <alignment horizontal="center" vertical="center"/>
    </xf>
    <xf numFmtId="0" fontId="5" fillId="27" borderId="26" xfId="0" applyFont="1" applyFill="1" applyBorder="1" applyAlignment="1">
      <alignment horizontal="center" vertical="center"/>
    </xf>
    <xf numFmtId="0" fontId="5" fillId="27" borderId="42" xfId="0" applyFont="1" applyFill="1" applyBorder="1" applyAlignment="1">
      <alignment horizontal="center" vertical="center"/>
    </xf>
    <xf numFmtId="0" fontId="5" fillId="0" borderId="43" xfId="0" applyFont="1" applyBorder="1" applyAlignment="1">
      <alignment horizontal="center" vertical="center"/>
    </xf>
    <xf numFmtId="0" fontId="70" fillId="0" borderId="13" xfId="0" applyFont="1" applyBorder="1" applyAlignment="1">
      <alignment horizontal="center" vertical="center"/>
    </xf>
    <xf numFmtId="0" fontId="5" fillId="25" borderId="13" xfId="0" applyFont="1" applyFill="1" applyBorder="1" applyAlignment="1">
      <alignment horizontal="center" vertical="center"/>
    </xf>
    <xf numFmtId="0" fontId="73" fillId="25" borderId="44" xfId="0" applyFont="1" applyFill="1" applyBorder="1" applyAlignment="1">
      <alignment horizontal="center"/>
    </xf>
    <xf numFmtId="0" fontId="73" fillId="0" borderId="44" xfId="0" applyFont="1" applyBorder="1" applyAlignment="1">
      <alignment horizontal="center"/>
    </xf>
    <xf numFmtId="0" fontId="5" fillId="0" borderId="45" xfId="0" applyFont="1" applyBorder="1" applyAlignment="1">
      <alignment horizontal="center" vertical="center"/>
    </xf>
    <xf numFmtId="0" fontId="5" fillId="0" borderId="26" xfId="0" applyFont="1" applyBorder="1" applyAlignment="1">
      <alignment horizontal="center" vertical="center"/>
    </xf>
    <xf numFmtId="0" fontId="78" fillId="0" borderId="13" xfId="0" applyFont="1" applyBorder="1" applyAlignment="1">
      <alignment horizontal="center" vertical="center"/>
    </xf>
    <xf numFmtId="0" fontId="5" fillId="0" borderId="42" xfId="0" applyFont="1" applyBorder="1" applyAlignment="1">
      <alignment horizontal="center" vertical="center"/>
    </xf>
    <xf numFmtId="0" fontId="78" fillId="0" borderId="26" xfId="0" applyFont="1" applyBorder="1" applyAlignment="1">
      <alignment horizontal="center" vertical="center"/>
    </xf>
    <xf numFmtId="0" fontId="73" fillId="25" borderId="26" xfId="0" applyFont="1" applyFill="1" applyBorder="1" applyAlignment="1">
      <alignment horizontal="center"/>
    </xf>
    <xf numFmtId="0" fontId="75" fillId="25" borderId="26" xfId="0" applyFont="1" applyFill="1" applyBorder="1" applyAlignment="1">
      <alignment horizontal="center"/>
    </xf>
    <xf numFmtId="0" fontId="78" fillId="25" borderId="43" xfId="0" applyFont="1" applyFill="1" applyBorder="1" applyAlignment="1">
      <alignment horizontal="center" vertical="center"/>
    </xf>
    <xf numFmtId="0" fontId="77" fillId="27" borderId="47" xfId="0" applyFont="1" applyFill="1" applyBorder="1" applyAlignment="1">
      <alignment horizontal="center" vertical="center"/>
    </xf>
    <xf numFmtId="0" fontId="5" fillId="27" borderId="31" xfId="0" applyFont="1" applyFill="1" applyBorder="1" applyAlignment="1">
      <alignment horizontal="center" vertical="center"/>
    </xf>
    <xf numFmtId="0" fontId="5" fillId="27" borderId="32" xfId="0" applyFont="1" applyFill="1" applyBorder="1" applyAlignment="1">
      <alignment horizontal="center" vertical="center"/>
    </xf>
    <xf numFmtId="0" fontId="78" fillId="25" borderId="31" xfId="0" applyFont="1" applyFill="1" applyBorder="1" applyAlignment="1">
      <alignment horizontal="center" vertical="center"/>
    </xf>
    <xf numFmtId="0" fontId="78" fillId="25" borderId="34" xfId="0" applyFont="1" applyFill="1" applyBorder="1" applyAlignment="1">
      <alignment horizontal="center" vertical="center"/>
    </xf>
    <xf numFmtId="0" fontId="73" fillId="25" borderId="36" xfId="0" applyFont="1" applyFill="1" applyBorder="1" applyAlignment="1">
      <alignment horizontal="center"/>
    </xf>
    <xf numFmtId="0" fontId="78" fillId="0" borderId="48" xfId="0" applyFont="1" applyBorder="1" applyAlignment="1">
      <alignment horizontal="center" vertical="center"/>
    </xf>
    <xf numFmtId="0" fontId="5" fillId="25" borderId="49" xfId="0" applyFont="1" applyFill="1" applyBorder="1" applyAlignment="1">
      <alignment horizontal="center" vertical="center"/>
    </xf>
    <xf numFmtId="0" fontId="78" fillId="0" borderId="50" xfId="0" applyFont="1" applyBorder="1" applyAlignment="1">
      <alignment horizontal="center" vertical="center"/>
    </xf>
    <xf numFmtId="0" fontId="73" fillId="25" borderId="51" xfId="0" applyFont="1" applyFill="1" applyBorder="1" applyAlignment="1">
      <alignment horizontal="center" vertical="center"/>
    </xf>
    <xf numFmtId="0" fontId="5" fillId="25" borderId="51" xfId="0" applyFont="1" applyFill="1" applyBorder="1" applyAlignment="1">
      <alignment horizontal="center" vertical="center"/>
    </xf>
    <xf numFmtId="0" fontId="5" fillId="25" borderId="52" xfId="0" applyFont="1" applyFill="1" applyBorder="1" applyAlignment="1">
      <alignment horizontal="center" vertical="center"/>
    </xf>
    <xf numFmtId="0" fontId="77" fillId="32" borderId="38" xfId="0" applyFont="1" applyFill="1" applyBorder="1" applyAlignment="1">
      <alignment horizontal="center" vertical="center"/>
    </xf>
    <xf numFmtId="0" fontId="5" fillId="32" borderId="41" xfId="0" applyFont="1" applyFill="1" applyBorder="1" applyAlignment="1">
      <alignment horizontal="center" vertical="center"/>
    </xf>
    <xf numFmtId="0" fontId="5" fillId="32" borderId="26" xfId="0" applyFont="1" applyFill="1" applyBorder="1" applyAlignment="1">
      <alignment horizontal="center" vertical="center"/>
    </xf>
    <xf numFmtId="0" fontId="5" fillId="32" borderId="42" xfId="0" applyFont="1" applyFill="1" applyBorder="1" applyAlignment="1">
      <alignment horizontal="center" vertical="center"/>
    </xf>
    <xf numFmtId="0" fontId="78" fillId="25" borderId="26" xfId="0" applyFont="1" applyFill="1" applyBorder="1" applyAlignment="1">
      <alignment horizontal="center" vertical="center"/>
    </xf>
    <xf numFmtId="0" fontId="73" fillId="33" borderId="26" xfId="0" applyFont="1" applyFill="1" applyBorder="1" applyAlignment="1">
      <alignment horizontal="center"/>
    </xf>
    <xf numFmtId="0" fontId="5" fillId="33" borderId="26" xfId="0" applyFont="1" applyFill="1" applyBorder="1" applyAlignment="1">
      <alignment horizontal="center" vertical="center"/>
    </xf>
    <xf numFmtId="0" fontId="5" fillId="33" borderId="42" xfId="0" applyFont="1" applyFill="1" applyBorder="1" applyAlignment="1">
      <alignment horizontal="center" vertical="center"/>
    </xf>
    <xf numFmtId="0" fontId="19" fillId="33" borderId="0" xfId="0" applyFont="1" applyFill="1"/>
    <xf numFmtId="0" fontId="77" fillId="34" borderId="38" xfId="0" applyFont="1" applyFill="1" applyBorder="1" applyAlignment="1">
      <alignment horizontal="center" vertical="center"/>
    </xf>
    <xf numFmtId="0" fontId="5" fillId="25" borderId="41" xfId="0" applyFont="1" applyFill="1" applyBorder="1" applyAlignment="1">
      <alignment horizontal="center" vertical="center"/>
    </xf>
    <xf numFmtId="0" fontId="5" fillId="34" borderId="26" xfId="0" applyFont="1" applyFill="1" applyBorder="1" applyAlignment="1">
      <alignment horizontal="center" vertical="center"/>
    </xf>
    <xf numFmtId="0" fontId="5" fillId="34" borderId="42" xfId="0" applyFont="1" applyFill="1" applyBorder="1" applyAlignment="1">
      <alignment horizontal="center" vertical="center"/>
    </xf>
    <xf numFmtId="0" fontId="78" fillId="26" borderId="26" xfId="0" applyFont="1" applyFill="1" applyBorder="1" applyAlignment="1">
      <alignment horizontal="center" vertical="center"/>
    </xf>
    <xf numFmtId="0" fontId="73" fillId="26" borderId="26" xfId="0" applyFont="1" applyFill="1" applyBorder="1" applyAlignment="1">
      <alignment horizontal="center"/>
    </xf>
    <xf numFmtId="0" fontId="5" fillId="26" borderId="42" xfId="0" applyFont="1" applyFill="1" applyBorder="1" applyAlignment="1">
      <alignment horizontal="center" vertical="center"/>
    </xf>
    <xf numFmtId="0" fontId="19" fillId="26" borderId="0" xfId="0" applyFont="1" applyFill="1"/>
    <xf numFmtId="0" fontId="76" fillId="25" borderId="26" xfId="0" applyFont="1" applyFill="1" applyBorder="1" applyAlignment="1">
      <alignment horizontal="center" vertical="center"/>
    </xf>
    <xf numFmtId="0" fontId="76" fillId="25" borderId="42" xfId="0" applyFont="1" applyFill="1" applyBorder="1" applyAlignment="1">
      <alignment horizontal="center" vertical="center"/>
    </xf>
    <xf numFmtId="0" fontId="77" fillId="35" borderId="38" xfId="0" applyFont="1" applyFill="1" applyBorder="1" applyAlignment="1">
      <alignment horizontal="center" vertical="center"/>
    </xf>
    <xf numFmtId="0" fontId="5" fillId="35" borderId="26" xfId="0" applyFont="1" applyFill="1" applyBorder="1" applyAlignment="1">
      <alignment horizontal="center" vertical="center"/>
    </xf>
    <xf numFmtId="0" fontId="5" fillId="35" borderId="42" xfId="0" applyFont="1" applyFill="1" applyBorder="1" applyAlignment="1">
      <alignment horizontal="center" vertical="center"/>
    </xf>
    <xf numFmtId="0" fontId="70" fillId="25" borderId="26" xfId="0" applyFont="1" applyFill="1" applyBorder="1" applyAlignment="1">
      <alignment horizontal="center" vertical="center"/>
    </xf>
    <xf numFmtId="0" fontId="77" fillId="30" borderId="47" xfId="0" applyFont="1" applyFill="1" applyBorder="1" applyAlignment="1">
      <alignment horizontal="center" vertical="center"/>
    </xf>
    <xf numFmtId="0" fontId="80" fillId="30" borderId="31" xfId="0" applyFont="1" applyFill="1" applyBorder="1" applyAlignment="1">
      <alignment horizontal="center" vertical="center"/>
    </xf>
    <xf numFmtId="0" fontId="5" fillId="30" borderId="32" xfId="0" applyFont="1" applyFill="1" applyBorder="1" applyAlignment="1">
      <alignment horizontal="center" vertical="center"/>
    </xf>
    <xf numFmtId="0" fontId="5" fillId="0" borderId="48" xfId="0" applyFont="1" applyBorder="1" applyAlignment="1">
      <alignment horizontal="center" vertical="center"/>
    </xf>
    <xf numFmtId="0" fontId="5" fillId="30" borderId="31" xfId="0" applyFont="1" applyFill="1" applyBorder="1" applyAlignment="1">
      <alignment horizontal="center" vertical="center"/>
    </xf>
    <xf numFmtId="0" fontId="78" fillId="25" borderId="48" xfId="0" applyFont="1" applyFill="1" applyBorder="1" applyAlignment="1">
      <alignment horizontal="center" vertical="center"/>
    </xf>
    <xf numFmtId="0" fontId="48" fillId="0" borderId="0" xfId="0" applyFont="1"/>
    <xf numFmtId="0" fontId="81" fillId="25" borderId="48" xfId="0" applyFont="1" applyFill="1" applyBorder="1" applyAlignment="1">
      <alignment horizontal="center" vertical="center"/>
    </xf>
    <xf numFmtId="0" fontId="76" fillId="25" borderId="13" xfId="0" applyFont="1" applyFill="1" applyBorder="1" applyAlignment="1">
      <alignment horizontal="center" vertical="center"/>
    </xf>
    <xf numFmtId="0" fontId="76" fillId="25" borderId="49" xfId="0" applyFont="1" applyFill="1" applyBorder="1" applyAlignment="1">
      <alignment horizontal="center" vertical="center"/>
    </xf>
    <xf numFmtId="0" fontId="77" fillId="25" borderId="48" xfId="0" applyFont="1" applyFill="1" applyBorder="1" applyAlignment="1">
      <alignment horizontal="center" vertical="center"/>
    </xf>
    <xf numFmtId="0" fontId="5" fillId="34" borderId="41" xfId="0" applyFont="1" applyFill="1" applyBorder="1" applyAlignment="1">
      <alignment horizontal="center" vertical="center"/>
    </xf>
    <xf numFmtId="0" fontId="5" fillId="28" borderId="26" xfId="0" applyFont="1" applyFill="1" applyBorder="1" applyAlignment="1">
      <alignment horizontal="center" vertical="center"/>
    </xf>
    <xf numFmtId="0" fontId="77" fillId="29" borderId="47" xfId="0" applyFont="1" applyFill="1" applyBorder="1" applyAlignment="1">
      <alignment horizontal="center" vertical="center"/>
    </xf>
    <xf numFmtId="0" fontId="5" fillId="29" borderId="33" xfId="0" applyFont="1" applyFill="1" applyBorder="1" applyAlignment="1">
      <alignment horizontal="center"/>
    </xf>
    <xf numFmtId="0" fontId="5" fillId="0" borderId="32" xfId="0" applyFont="1" applyBorder="1" applyAlignment="1">
      <alignment horizontal="center" vertical="center"/>
    </xf>
    <xf numFmtId="0" fontId="81" fillId="0" borderId="48" xfId="0" applyFont="1" applyBorder="1" applyAlignment="1">
      <alignment horizontal="center" vertical="center"/>
    </xf>
    <xf numFmtId="0" fontId="73" fillId="25" borderId="25" xfId="0" applyFont="1" applyFill="1" applyBorder="1" applyAlignment="1">
      <alignment horizontal="center" vertical="center"/>
    </xf>
    <xf numFmtId="0" fontId="5" fillId="0" borderId="49" xfId="0" applyFont="1" applyBorder="1" applyAlignment="1">
      <alignment horizontal="center" vertical="center"/>
    </xf>
    <xf numFmtId="0" fontId="77" fillId="25" borderId="26" xfId="0" applyFont="1" applyFill="1" applyBorder="1" applyAlignment="1">
      <alignment horizontal="center" vertical="center"/>
    </xf>
    <xf numFmtId="0" fontId="55" fillId="0" borderId="0" xfId="0" applyFont="1"/>
    <xf numFmtId="0" fontId="55" fillId="26" borderId="0" xfId="0" applyFont="1" applyFill="1"/>
    <xf numFmtId="0" fontId="55" fillId="25" borderId="0" xfId="0" applyFont="1" applyFill="1"/>
    <xf numFmtId="0" fontId="81" fillId="0" borderId="50" xfId="0" applyFont="1" applyBorder="1" applyAlignment="1">
      <alignment horizontal="center" vertical="center"/>
    </xf>
    <xf numFmtId="0" fontId="73" fillId="25" borderId="53" xfId="0" applyFont="1" applyFill="1" applyBorder="1" applyAlignment="1">
      <alignment horizontal="center" vertical="center"/>
    </xf>
    <xf numFmtId="0" fontId="5" fillId="0" borderId="52" xfId="0" applyFont="1" applyBorder="1" applyAlignment="1">
      <alignment horizontal="center" vertical="center"/>
    </xf>
    <xf numFmtId="0" fontId="73" fillId="25" borderId="36" xfId="0" applyFont="1" applyFill="1" applyBorder="1" applyAlignment="1">
      <alignment horizontal="center" vertical="center"/>
    </xf>
    <xf numFmtId="0" fontId="5" fillId="0" borderId="37" xfId="0" applyFont="1" applyBorder="1" applyAlignment="1">
      <alignment horizontal="center" vertical="center"/>
    </xf>
    <xf numFmtId="0" fontId="77" fillId="30" borderId="47" xfId="0" applyFont="1" applyFill="1" applyBorder="1" applyAlignment="1">
      <alignment horizontal="center" vertical="center" wrapText="1"/>
    </xf>
    <xf numFmtId="0" fontId="78" fillId="0" borderId="34" xfId="0" applyFont="1" applyBorder="1" applyAlignment="1">
      <alignment horizontal="center" vertical="center"/>
    </xf>
    <xf numFmtId="0" fontId="77" fillId="34" borderId="47" xfId="0" applyFont="1" applyFill="1" applyBorder="1" applyAlignment="1">
      <alignment horizontal="center" vertical="center"/>
    </xf>
    <xf numFmtId="0" fontId="80" fillId="25" borderId="31" xfId="0" applyFont="1" applyFill="1" applyBorder="1" applyAlignment="1">
      <alignment horizontal="center" vertical="center"/>
    </xf>
    <xf numFmtId="0" fontId="80" fillId="0" borderId="48" xfId="0" applyFont="1" applyBorder="1" applyAlignment="1">
      <alignment horizontal="center" vertical="center"/>
    </xf>
    <xf numFmtId="0" fontId="82" fillId="0" borderId="48" xfId="0" applyFont="1" applyBorder="1" applyAlignment="1">
      <alignment horizontal="center" vertical="center"/>
    </xf>
    <xf numFmtId="0" fontId="80" fillId="26" borderId="48" xfId="0" applyFont="1" applyFill="1" applyBorder="1" applyAlignment="1">
      <alignment horizontal="center" vertical="center"/>
    </xf>
    <xf numFmtId="0" fontId="5" fillId="26" borderId="13" xfId="0" applyFont="1" applyFill="1" applyBorder="1" applyAlignment="1">
      <alignment horizontal="center" vertical="center"/>
    </xf>
    <xf numFmtId="0" fontId="5" fillId="26" borderId="49" xfId="0" applyFont="1" applyFill="1" applyBorder="1" applyAlignment="1">
      <alignment horizontal="center" vertical="center"/>
    </xf>
    <xf numFmtId="0" fontId="5" fillId="25" borderId="25" xfId="0" applyFont="1" applyFill="1" applyBorder="1" applyAlignment="1">
      <alignment horizontal="center" vertical="center"/>
    </xf>
    <xf numFmtId="0" fontId="82" fillId="0" borderId="50" xfId="0" applyFont="1" applyBorder="1" applyAlignment="1">
      <alignment horizontal="center" vertical="center"/>
    </xf>
    <xf numFmtId="0" fontId="52" fillId="25" borderId="36" xfId="0" applyFont="1" applyFill="1" applyBorder="1" applyAlignment="1">
      <alignment horizontal="center"/>
    </xf>
    <xf numFmtId="0" fontId="53" fillId="10" borderId="1" xfId="134" applyFont="1" applyBorder="1" applyAlignment="1">
      <alignment horizontal="center"/>
    </xf>
    <xf numFmtId="0" fontId="36" fillId="10" borderId="16" xfId="134" applyBorder="1" applyAlignment="1">
      <alignment horizontal="center" vertical="center"/>
    </xf>
    <xf numFmtId="0" fontId="0" fillId="0" borderId="19" xfId="0" applyBorder="1" applyAlignment="1">
      <alignment horizontal="center" vertical="center"/>
    </xf>
    <xf numFmtId="0" fontId="83" fillId="11" borderId="1" xfId="136" applyBorder="1" applyAlignment="1">
      <alignment horizontal="center" vertical="center"/>
    </xf>
    <xf numFmtId="2" fontId="83" fillId="11" borderId="1" xfId="136" applyNumberFormat="1" applyBorder="1" applyAlignment="1">
      <alignment horizontal="center" vertical="center"/>
    </xf>
    <xf numFmtId="49" fontId="0" fillId="0" borderId="0" xfId="0" applyNumberFormat="1"/>
    <xf numFmtId="0" fontId="55" fillId="18" borderId="1" xfId="134" applyFont="1" applyFill="1" applyBorder="1" applyAlignment="1">
      <alignment horizontal="center" vertical="center"/>
    </xf>
    <xf numFmtId="0" fontId="13" fillId="19" borderId="1" xfId="4" applyFont="1" applyFill="1" applyBorder="1" applyAlignment="1">
      <alignment horizontal="center" vertical="center"/>
    </xf>
    <xf numFmtId="0" fontId="13" fillId="19" borderId="1" xfId="0" applyFont="1" applyFill="1" applyBorder="1" applyAlignment="1">
      <alignment horizontal="center" vertical="center"/>
    </xf>
    <xf numFmtId="0" fontId="1" fillId="0" borderId="1" xfId="0" applyFont="1" applyBorder="1" applyAlignment="1">
      <alignment horizontal="center" vertical="center"/>
    </xf>
    <xf numFmtId="0" fontId="34" fillId="0" borderId="1" xfId="133" applyNumberFormat="1" applyFont="1" applyFill="1" applyBorder="1" applyAlignment="1">
      <alignment horizontal="center" vertical="center" wrapText="1"/>
    </xf>
    <xf numFmtId="0" fontId="1" fillId="0" borderId="1" xfId="4" applyFont="1" applyBorder="1" applyAlignment="1">
      <alignment horizontal="center" vertical="center"/>
    </xf>
    <xf numFmtId="4" fontId="1" fillId="0" borderId="1" xfId="0" applyNumberFormat="1" applyFont="1" applyBorder="1" applyAlignment="1">
      <alignment horizontal="center" vertical="center"/>
    </xf>
    <xf numFmtId="3" fontId="1" fillId="0" borderId="1" xfId="0" applyNumberFormat="1" applyFont="1" applyBorder="1" applyAlignment="1">
      <alignment horizontal="center" vertical="center"/>
    </xf>
    <xf numFmtId="0" fontId="1" fillId="0" borderId="16" xfId="0" applyFont="1" applyBorder="1" applyAlignment="1">
      <alignment horizontal="center" vertical="center"/>
    </xf>
    <xf numFmtId="0" fontId="34" fillId="0" borderId="1" xfId="133" applyNumberFormat="1" applyFont="1" applyFill="1" applyBorder="1" applyAlignment="1">
      <alignment horizontal="center" vertical="center"/>
    </xf>
    <xf numFmtId="4" fontId="0" fillId="0" borderId="1" xfId="0" applyNumberFormat="1" applyBorder="1" applyAlignment="1">
      <alignment horizontal="center" vertical="center"/>
    </xf>
    <xf numFmtId="3" fontId="0" fillId="0" borderId="1" xfId="0" applyNumberFormat="1" applyBorder="1" applyAlignment="1">
      <alignment horizontal="center" vertical="center"/>
    </xf>
    <xf numFmtId="0" fontId="5" fillId="0" borderId="1" xfId="0" applyFont="1" applyBorder="1" applyAlignment="1">
      <alignment horizontal="center" vertical="center"/>
    </xf>
    <xf numFmtId="0" fontId="0" fillId="2" borderId="1" xfId="0" applyFill="1" applyBorder="1" applyAlignment="1">
      <alignment horizontal="center" vertical="center"/>
    </xf>
    <xf numFmtId="0" fontId="0" fillId="0" borderId="16" xfId="0" applyBorder="1" applyAlignment="1">
      <alignment horizontal="center" vertical="center"/>
    </xf>
    <xf numFmtId="0" fontId="1" fillId="0" borderId="2" xfId="0" applyFont="1" applyBorder="1" applyAlignment="1">
      <alignment horizontal="center" vertical="center"/>
    </xf>
    <xf numFmtId="0" fontId="34" fillId="0" borderId="2" xfId="133" applyNumberFormat="1" applyFont="1" applyFill="1" applyBorder="1" applyAlignment="1">
      <alignment horizontal="center" vertical="center"/>
    </xf>
    <xf numFmtId="4" fontId="0" fillId="0" borderId="2" xfId="0" applyNumberFormat="1" applyBorder="1" applyAlignment="1">
      <alignment horizontal="center" vertical="center"/>
    </xf>
    <xf numFmtId="0" fontId="0" fillId="0" borderId="17" xfId="0" applyBorder="1" applyAlignment="1">
      <alignment horizontal="center" vertical="center"/>
    </xf>
    <xf numFmtId="0" fontId="0" fillId="2" borderId="2" xfId="0" applyFill="1" applyBorder="1" applyAlignment="1">
      <alignment horizontal="center" vertical="center"/>
    </xf>
    <xf numFmtId="0" fontId="0" fillId="0" borderId="2" xfId="0" applyBorder="1" applyAlignment="1">
      <alignment horizontal="center"/>
    </xf>
    <xf numFmtId="0" fontId="0" fillId="0" borderId="54" xfId="0" applyBorder="1" applyAlignment="1">
      <alignment horizontal="center" vertical="center"/>
    </xf>
    <xf numFmtId="0" fontId="34" fillId="0" borderId="54" xfId="133" applyNumberFormat="1" applyFont="1" applyFill="1" applyBorder="1" applyAlignment="1">
      <alignment horizontal="center" vertical="center" wrapText="1"/>
    </xf>
    <xf numFmtId="0" fontId="0" fillId="0" borderId="19" xfId="0" applyBorder="1" applyAlignment="1">
      <alignment horizontal="center"/>
    </xf>
    <xf numFmtId="3" fontId="0" fillId="0" borderId="2" xfId="0" applyNumberFormat="1" applyBorder="1" applyAlignment="1">
      <alignment horizontal="center" vertical="center"/>
    </xf>
    <xf numFmtId="3" fontId="1" fillId="0" borderId="2" xfId="0" applyNumberFormat="1" applyFont="1" applyBorder="1" applyAlignment="1">
      <alignment horizontal="center" vertical="center"/>
    </xf>
    <xf numFmtId="0" fontId="34" fillId="0" borderId="1" xfId="133" applyNumberFormat="1" applyFont="1" applyBorder="1" applyAlignment="1">
      <alignment horizontal="center" vertical="center"/>
    </xf>
    <xf numFmtId="4" fontId="0" fillId="0" borderId="2" xfId="0" applyNumberFormat="1" applyBorder="1" applyAlignment="1">
      <alignment horizontal="center"/>
    </xf>
    <xf numFmtId="4" fontId="0" fillId="0" borderId="1" xfId="0" applyNumberFormat="1" applyBorder="1" applyAlignment="1">
      <alignment horizontal="center"/>
    </xf>
    <xf numFmtId="0" fontId="4" fillId="0" borderId="17" xfId="0" applyFont="1" applyBorder="1" applyAlignment="1">
      <alignment horizontal="center" vertical="center"/>
    </xf>
    <xf numFmtId="0" fontId="34" fillId="0" borderId="17" xfId="133" applyNumberFormat="1" applyFont="1" applyBorder="1" applyAlignment="1">
      <alignment horizontal="center" vertical="center"/>
    </xf>
    <xf numFmtId="0" fontId="1" fillId="0" borderId="17" xfId="4" applyFont="1" applyBorder="1" applyAlignment="1">
      <alignment horizontal="center" vertical="center"/>
    </xf>
    <xf numFmtId="0" fontId="5" fillId="0" borderId="2" xfId="0" applyFont="1" applyBorder="1" applyAlignment="1">
      <alignment horizontal="center" vertical="center"/>
    </xf>
    <xf numFmtId="0" fontId="34" fillId="0" borderId="16" xfId="133" applyNumberFormat="1" applyFont="1" applyBorder="1" applyAlignment="1">
      <alignment horizontal="center" vertical="center"/>
    </xf>
    <xf numFmtId="0" fontId="0" fillId="0" borderId="16" xfId="0" applyBorder="1" applyAlignment="1">
      <alignment horizontal="center"/>
    </xf>
    <xf numFmtId="0" fontId="34" fillId="0" borderId="2" xfId="133" applyNumberFormat="1" applyFont="1" applyFill="1" applyBorder="1" applyAlignment="1">
      <alignment horizontal="center" vertical="center" wrapText="1"/>
    </xf>
    <xf numFmtId="18" fontId="36" fillId="10" borderId="1" xfId="134" applyNumberFormat="1" applyBorder="1" applyAlignment="1">
      <alignment horizontal="center" vertical="center"/>
    </xf>
    <xf numFmtId="0" fontId="50" fillId="3" borderId="18" xfId="134" applyFont="1" applyFill="1" applyBorder="1" applyAlignment="1">
      <alignment horizontal="center" vertical="center"/>
    </xf>
    <xf numFmtId="0" fontId="50" fillId="3" borderId="1" xfId="134" applyFont="1" applyFill="1" applyBorder="1" applyAlignment="1">
      <alignment horizontal="center" vertical="center"/>
    </xf>
    <xf numFmtId="0" fontId="36" fillId="10" borderId="13" xfId="134" applyBorder="1" applyAlignment="1">
      <alignment horizontal="center"/>
    </xf>
    <xf numFmtId="3" fontId="36" fillId="10" borderId="13" xfId="134" applyNumberFormat="1" applyBorder="1" applyAlignment="1">
      <alignment horizontal="center" vertical="center"/>
    </xf>
    <xf numFmtId="4" fontId="36" fillId="10" borderId="13" xfId="134" applyNumberFormat="1" applyBorder="1" applyAlignment="1">
      <alignment horizontal="center" vertical="center"/>
    </xf>
    <xf numFmtId="0" fontId="36" fillId="10" borderId="13" xfId="134" applyNumberFormat="1" applyBorder="1" applyAlignment="1">
      <alignment horizontal="center" vertical="center" wrapText="1"/>
    </xf>
    <xf numFmtId="0" fontId="36" fillId="10" borderId="13" xfId="134" applyNumberFormat="1" applyBorder="1" applyAlignment="1">
      <alignment horizontal="center" vertical="center"/>
    </xf>
    <xf numFmtId="4" fontId="36" fillId="10" borderId="13" xfId="134" applyNumberFormat="1" applyBorder="1" applyAlignment="1">
      <alignment horizontal="center"/>
    </xf>
    <xf numFmtId="0" fontId="50" fillId="18" borderId="1" xfId="134" applyFont="1" applyFill="1" applyBorder="1" applyAlignment="1">
      <alignment horizontal="center" vertical="center"/>
    </xf>
    <xf numFmtId="14" fontId="49" fillId="21" borderId="1" xfId="0" applyNumberFormat="1" applyFont="1" applyFill="1" applyBorder="1" applyAlignment="1">
      <alignment horizontal="center" vertical="center"/>
    </xf>
    <xf numFmtId="0" fontId="40" fillId="0" borderId="0" xfId="135" applyFill="1"/>
    <xf numFmtId="0" fontId="36" fillId="0" borderId="0" xfId="134" applyFill="1"/>
    <xf numFmtId="2" fontId="0" fillId="0" borderId="0" xfId="2" applyNumberFormat="1" applyFont="1"/>
    <xf numFmtId="0" fontId="60" fillId="3" borderId="1" xfId="135" applyFont="1" applyFill="1" applyBorder="1" applyAlignment="1">
      <alignment horizontal="center" vertical="center" wrapText="1"/>
    </xf>
    <xf numFmtId="0" fontId="60" fillId="3" borderId="1" xfId="135" applyFont="1" applyFill="1" applyBorder="1" applyAlignment="1">
      <alignment horizontal="center" vertical="center"/>
    </xf>
    <xf numFmtId="0" fontId="36" fillId="10" borderId="0" xfId="134"/>
    <xf numFmtId="0" fontId="40" fillId="20" borderId="13" xfId="135" applyBorder="1" applyAlignment="1">
      <alignment horizontal="center" vertical="center"/>
    </xf>
    <xf numFmtId="0" fontId="40" fillId="20" borderId="13" xfId="135" applyNumberFormat="1" applyBorder="1" applyAlignment="1">
      <alignment horizontal="center" vertical="center"/>
    </xf>
    <xf numFmtId="0" fontId="40" fillId="20" borderId="13" xfId="135" applyBorder="1" applyAlignment="1">
      <alignment horizontal="center"/>
    </xf>
    <xf numFmtId="4" fontId="40" fillId="20" borderId="13" xfId="135" applyNumberFormat="1" applyBorder="1" applyAlignment="1">
      <alignment horizontal="center" vertical="center"/>
    </xf>
    <xf numFmtId="3" fontId="40" fillId="20" borderId="13" xfId="135" applyNumberFormat="1" applyBorder="1" applyAlignment="1">
      <alignment horizontal="center" vertical="center"/>
    </xf>
    <xf numFmtId="3" fontId="0" fillId="0" borderId="55" xfId="0" applyNumberFormat="1" applyBorder="1" applyAlignment="1">
      <alignment horizontal="center" vertical="center"/>
    </xf>
    <xf numFmtId="4" fontId="36" fillId="10" borderId="1" xfId="134" applyNumberFormat="1" applyBorder="1" applyAlignment="1">
      <alignment horizontal="center" vertical="center"/>
    </xf>
    <xf numFmtId="3" fontId="36" fillId="10" borderId="1" xfId="134" applyNumberFormat="1"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4" fillId="0" borderId="1" xfId="135" applyNumberFormat="1" applyFont="1" applyFill="1" applyBorder="1" applyAlignment="1">
      <alignment horizontal="center" vertical="center"/>
    </xf>
    <xf numFmtId="14" fontId="4" fillId="0" borderId="1" xfId="134" applyNumberFormat="1" applyFont="1" applyFill="1" applyBorder="1" applyAlignment="1">
      <alignment horizontal="center" vertical="center"/>
    </xf>
    <xf numFmtId="14" fontId="36" fillId="10" borderId="1" xfId="134" applyNumberFormat="1" applyBorder="1" applyAlignment="1" applyProtection="1">
      <alignment horizontal="center" vertical="center"/>
      <protection locked="0" hidden="1"/>
    </xf>
    <xf numFmtId="14" fontId="4" fillId="0" borderId="1" xfId="0" applyNumberFormat="1" applyFon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36" fillId="10" borderId="1" xfId="134" applyNumberFormat="1" applyBorder="1" applyAlignment="1">
      <alignment horizontal="center" vertical="center"/>
    </xf>
    <xf numFmtId="165" fontId="40" fillId="20" borderId="1" xfId="135" applyNumberFormat="1" applyBorder="1" applyAlignment="1">
      <alignment horizontal="center" vertical="center"/>
    </xf>
    <xf numFmtId="165" fontId="4" fillId="0" borderId="1" xfId="2" applyNumberFormat="1" applyFont="1" applyBorder="1" applyAlignment="1">
      <alignment horizontal="center" vertical="center"/>
    </xf>
    <xf numFmtId="165" fontId="0" fillId="0" borderId="1" xfId="2" applyNumberFormat="1" applyFont="1" applyBorder="1" applyAlignment="1">
      <alignment horizontal="center" vertical="center"/>
    </xf>
    <xf numFmtId="165" fontId="4" fillId="0" borderId="1" xfId="2" applyNumberFormat="1" applyFont="1" applyFill="1" applyBorder="1" applyAlignment="1">
      <alignment horizontal="center" vertical="center"/>
    </xf>
    <xf numFmtId="165" fontId="0" fillId="0" borderId="0" xfId="0" applyNumberFormat="1"/>
    <xf numFmtId="165" fontId="0" fillId="0" borderId="0" xfId="2" applyNumberFormat="1" applyFont="1"/>
    <xf numFmtId="0" fontId="0" fillId="0" borderId="2" xfId="0" applyBorder="1"/>
    <xf numFmtId="0" fontId="40" fillId="20" borderId="2" xfId="135" applyBorder="1"/>
    <xf numFmtId="2" fontId="40" fillId="20" borderId="2" xfId="135" applyNumberFormat="1" applyBorder="1" applyAlignment="1">
      <alignment horizontal="right" vertical="center"/>
    </xf>
    <xf numFmtId="0" fontId="36" fillId="10" borderId="2" xfId="134" applyBorder="1"/>
    <xf numFmtId="2" fontId="36" fillId="10" borderId="2" xfId="134" applyNumberFormat="1" applyBorder="1" applyAlignment="1">
      <alignment horizontal="right" vertical="center"/>
    </xf>
    <xf numFmtId="0" fontId="0" fillId="0" borderId="51" xfId="0" applyBorder="1"/>
    <xf numFmtId="0" fontId="40" fillId="20" borderId="51" xfId="135" applyBorder="1"/>
    <xf numFmtId="0" fontId="36" fillId="10" borderId="51" xfId="134" applyBorder="1"/>
    <xf numFmtId="176" fontId="0" fillId="0" borderId="0" xfId="0" applyNumberFormat="1"/>
    <xf numFmtId="0" fontId="0" fillId="3" borderId="1" xfId="0" applyFill="1" applyBorder="1" applyAlignment="1">
      <alignment horizontal="center"/>
    </xf>
    <xf numFmtId="14" fontId="37" fillId="22" borderId="1" xfId="0" applyNumberFormat="1" applyFont="1" applyFill="1" applyBorder="1" applyAlignment="1">
      <alignment horizontal="center" vertical="center"/>
    </xf>
    <xf numFmtId="0" fontId="0" fillId="16" borderId="1" xfId="0" applyFill="1" applyBorder="1" applyAlignment="1">
      <alignment horizontal="center"/>
    </xf>
    <xf numFmtId="165" fontId="0" fillId="0" borderId="1" xfId="2" applyNumberFormat="1" applyFont="1" applyFill="1" applyBorder="1" applyAlignment="1">
      <alignment horizontal="center" vertical="center"/>
    </xf>
    <xf numFmtId="0" fontId="0" fillId="0" borderId="56" xfId="0" applyBorder="1"/>
    <xf numFmtId="2" fontId="40" fillId="20" borderId="57" xfId="135" applyNumberFormat="1" applyBorder="1" applyAlignment="1">
      <alignment horizontal="right" vertical="center"/>
    </xf>
    <xf numFmtId="2" fontId="36" fillId="10" borderId="57" xfId="134" applyNumberFormat="1" applyBorder="1" applyAlignment="1">
      <alignment horizontal="right" vertical="center"/>
    </xf>
    <xf numFmtId="165" fontId="49" fillId="21" borderId="2" xfId="0" applyNumberFormat="1" applyFont="1" applyFill="1" applyBorder="1" applyAlignment="1">
      <alignment horizontal="center" vertical="center"/>
    </xf>
    <xf numFmtId="0" fontId="54" fillId="3" borderId="1" xfId="135" applyFont="1" applyFill="1" applyBorder="1" applyAlignment="1">
      <alignment horizontal="center" vertical="center" wrapText="1"/>
    </xf>
    <xf numFmtId="2" fontId="49" fillId="21" borderId="2" xfId="0" applyNumberFormat="1" applyFont="1" applyFill="1" applyBorder="1" applyAlignment="1">
      <alignment horizontal="center" vertical="center"/>
    </xf>
    <xf numFmtId="14" fontId="37" fillId="22" borderId="2" xfId="0" applyNumberFormat="1" applyFont="1" applyFill="1" applyBorder="1" applyAlignment="1">
      <alignment horizontal="center" vertical="center"/>
    </xf>
    <xf numFmtId="44" fontId="37" fillId="8" borderId="2" xfId="0" applyNumberFormat="1" applyFont="1" applyFill="1" applyBorder="1" applyAlignment="1">
      <alignment horizontal="center" vertical="center"/>
    </xf>
    <xf numFmtId="44" fontId="0" fillId="0" borderId="0" xfId="0" applyNumberFormat="1"/>
    <xf numFmtId="14" fontId="49" fillId="21" borderId="2" xfId="0" applyNumberFormat="1" applyFont="1" applyFill="1" applyBorder="1" applyAlignment="1">
      <alignment horizontal="center" vertical="center"/>
    </xf>
    <xf numFmtId="14" fontId="83" fillId="11" borderId="1" xfId="136" applyNumberFormat="1" applyBorder="1" applyAlignment="1">
      <alignment horizontal="center" vertical="center"/>
    </xf>
    <xf numFmtId="14" fontId="37" fillId="22" borderId="21" xfId="0" applyNumberFormat="1" applyFont="1" applyFill="1" applyBorder="1" applyAlignment="1">
      <alignment horizontal="center" vertical="center"/>
    </xf>
    <xf numFmtId="2" fontId="4" fillId="0" borderId="1" xfId="135" applyNumberFormat="1" applyFont="1" applyFill="1" applyBorder="1" applyAlignment="1">
      <alignment horizontal="center" vertical="center"/>
    </xf>
    <xf numFmtId="165" fontId="4" fillId="0" borderId="1" xfId="0" applyNumberFormat="1" applyFont="1" applyBorder="1" applyAlignment="1">
      <alignment horizontal="center" vertical="center"/>
    </xf>
    <xf numFmtId="165" fontId="1" fillId="0" borderId="1" xfId="2" applyNumberFormat="1" applyFont="1" applyBorder="1" applyAlignment="1">
      <alignment horizontal="center" vertical="center"/>
    </xf>
    <xf numFmtId="0" fontId="84" fillId="39" borderId="0" xfId="0" applyFont="1" applyFill="1"/>
    <xf numFmtId="14" fontId="84" fillId="39" borderId="0" xfId="0" applyNumberFormat="1" applyFont="1" applyFill="1"/>
    <xf numFmtId="14" fontId="37" fillId="8" borderId="2" xfId="0" applyNumberFormat="1" applyFont="1" applyFill="1" applyBorder="1" applyAlignment="1">
      <alignment horizontal="center" vertical="center"/>
    </xf>
    <xf numFmtId="0" fontId="36" fillId="3" borderId="1" xfId="134" applyFill="1" applyBorder="1" applyAlignment="1">
      <alignment horizontal="center" vertical="center"/>
    </xf>
    <xf numFmtId="14" fontId="36" fillId="3" borderId="1" xfId="134" applyNumberFormat="1" applyFill="1" applyBorder="1" applyAlignment="1">
      <alignment horizontal="center" vertical="center"/>
    </xf>
    <xf numFmtId="0" fontId="35" fillId="36" borderId="1" xfId="0" applyFont="1" applyFill="1" applyBorder="1" applyAlignment="1">
      <alignment horizontal="center" vertical="center"/>
    </xf>
    <xf numFmtId="0" fontId="35" fillId="37" borderId="13" xfId="76" applyFont="1" applyFill="1" applyBorder="1" applyAlignment="1">
      <alignment horizontal="center"/>
    </xf>
    <xf numFmtId="49" fontId="35" fillId="37" borderId="13" xfId="76" applyNumberFormat="1" applyFont="1" applyFill="1" applyBorder="1" applyAlignment="1">
      <alignment horizontal="center"/>
    </xf>
    <xf numFmtId="0" fontId="37" fillId="22" borderId="1" xfId="0" applyFont="1" applyFill="1" applyBorder="1" applyAlignment="1">
      <alignment horizontal="center" vertical="center" readingOrder="1"/>
    </xf>
    <xf numFmtId="49" fontId="37" fillId="22" borderId="1" xfId="0" applyNumberFormat="1" applyFont="1" applyFill="1" applyBorder="1" applyAlignment="1">
      <alignment horizontal="center" vertical="center" readingOrder="1"/>
    </xf>
    <xf numFmtId="2" fontId="37" fillId="22" borderId="1" xfId="0" applyNumberFormat="1" applyFont="1" applyFill="1" applyBorder="1" applyAlignment="1">
      <alignment horizontal="center" vertical="center"/>
    </xf>
    <xf numFmtId="49" fontId="37" fillId="22" borderId="1" xfId="0" applyNumberFormat="1" applyFont="1" applyFill="1" applyBorder="1" applyAlignment="1">
      <alignment horizontal="center" vertical="center"/>
    </xf>
    <xf numFmtId="0" fontId="37" fillId="8" borderId="1" xfId="0" applyFont="1" applyFill="1" applyBorder="1" applyAlignment="1">
      <alignment horizontal="center" vertical="center"/>
    </xf>
    <xf numFmtId="2" fontId="37" fillId="8" borderId="1" xfId="0" applyNumberFormat="1" applyFont="1" applyFill="1" applyBorder="1" applyAlignment="1">
      <alignment horizontal="center" vertical="center"/>
    </xf>
    <xf numFmtId="0" fontId="41" fillId="8" borderId="1" xfId="0" applyFont="1" applyFill="1" applyBorder="1" applyAlignment="1">
      <alignment horizontal="center" readingOrder="1"/>
    </xf>
    <xf numFmtId="14" fontId="37" fillId="8" borderId="1" xfId="0" applyNumberFormat="1" applyFont="1" applyFill="1" applyBorder="1" applyAlignment="1">
      <alignment horizontal="center" vertical="center"/>
    </xf>
    <xf numFmtId="0" fontId="42" fillId="8" borderId="1" xfId="0" applyFont="1" applyFill="1" applyBorder="1" applyAlignment="1">
      <alignment horizontal="center" vertical="center"/>
    </xf>
    <xf numFmtId="43" fontId="37" fillId="8" borderId="1" xfId="0" applyNumberFormat="1" applyFont="1" applyFill="1" applyBorder="1" applyAlignment="1">
      <alignment horizontal="center" vertical="center"/>
    </xf>
    <xf numFmtId="0" fontId="4" fillId="0" borderId="1" xfId="134" applyFont="1" applyFill="1" applyBorder="1"/>
    <xf numFmtId="0" fontId="0" fillId="40" borderId="1" xfId="0" applyFill="1" applyBorder="1"/>
    <xf numFmtId="0" fontId="85" fillId="0" borderId="1" xfId="0" applyFont="1" applyBorder="1"/>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0" fontId="2" fillId="0" borderId="1" xfId="3" applyBorder="1"/>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40" borderId="1" xfId="0" applyFill="1" applyBorder="1" applyAlignment="1">
      <alignment horizontal="center"/>
    </xf>
    <xf numFmtId="14" fontId="0" fillId="40" borderId="1" xfId="0" applyNumberFormat="1" applyFill="1" applyBorder="1"/>
    <xf numFmtId="49" fontId="0" fillId="40" borderId="1" xfId="0" applyNumberFormat="1" applyFill="1" applyBorder="1"/>
    <xf numFmtId="49" fontId="0" fillId="40" borderId="1" xfId="0" applyNumberFormat="1" applyFill="1" applyBorder="1" applyAlignment="1">
      <alignment horizontal="center"/>
    </xf>
    <xf numFmtId="2" fontId="0" fillId="40" borderId="1" xfId="0" applyNumberFormat="1" applyFill="1" applyBorder="1" applyAlignment="1">
      <alignment horizontal="center"/>
    </xf>
    <xf numFmtId="2" fontId="0" fillId="40" borderId="1" xfId="0" applyNumberFormat="1" applyFill="1" applyBorder="1"/>
    <xf numFmtId="14" fontId="0" fillId="40" borderId="1" xfId="0" applyNumberFormat="1" applyFill="1" applyBorder="1" applyAlignment="1">
      <alignment horizontal="center"/>
    </xf>
    <xf numFmtId="43" fontId="0" fillId="40" borderId="1" xfId="0" applyNumberFormat="1" applyFill="1" applyBorder="1"/>
    <xf numFmtId="14" fontId="4" fillId="40" borderId="1" xfId="0" applyNumberFormat="1" applyFont="1" applyFill="1" applyBorder="1"/>
    <xf numFmtId="0" fontId="4" fillId="40" borderId="1" xfId="0" applyFont="1" applyFill="1" applyBorder="1"/>
    <xf numFmtId="0" fontId="2" fillId="40" borderId="1" xfId="3" applyFill="1" applyBorder="1"/>
    <xf numFmtId="49" fontId="4" fillId="40" borderId="1" xfId="0" applyNumberFormat="1" applyFont="1" applyFill="1" applyBorder="1" applyAlignment="1">
      <alignment horizontal="center"/>
    </xf>
    <xf numFmtId="0" fontId="85" fillId="40" borderId="1" xfId="0" applyFont="1" applyFill="1" applyBorder="1"/>
    <xf numFmtId="49" fontId="85" fillId="40" borderId="1" xfId="0" applyNumberFormat="1" applyFont="1" applyFill="1" applyBorder="1" applyAlignment="1">
      <alignment horizontal="center"/>
    </xf>
    <xf numFmtId="0" fontId="86" fillId="41" borderId="1" xfId="0" applyFont="1" applyFill="1" applyBorder="1" applyAlignment="1">
      <alignment horizontal="center"/>
    </xf>
    <xf numFmtId="0" fontId="86" fillId="41" borderId="1" xfId="0" applyFont="1" applyFill="1" applyBorder="1"/>
    <xf numFmtId="14" fontId="86" fillId="41" borderId="1" xfId="0" applyNumberFormat="1" applyFont="1" applyFill="1" applyBorder="1"/>
    <xf numFmtId="49" fontId="86" fillId="41" borderId="1" xfId="0" applyNumberFormat="1" applyFont="1" applyFill="1" applyBorder="1"/>
    <xf numFmtId="49" fontId="86" fillId="41" borderId="1" xfId="0" applyNumberFormat="1" applyFont="1" applyFill="1" applyBorder="1" applyAlignment="1">
      <alignment horizontal="center"/>
    </xf>
    <xf numFmtId="2" fontId="86" fillId="41" borderId="1" xfId="0" applyNumberFormat="1" applyFont="1" applyFill="1" applyBorder="1" applyAlignment="1">
      <alignment horizontal="center"/>
    </xf>
    <xf numFmtId="49" fontId="0" fillId="41" borderId="1" xfId="0" applyNumberFormat="1" applyFill="1" applyBorder="1" applyAlignment="1">
      <alignment horizontal="center"/>
    </xf>
    <xf numFmtId="2" fontId="0" fillId="41" borderId="1" xfId="0" applyNumberFormat="1" applyFill="1" applyBorder="1"/>
    <xf numFmtId="0" fontId="0" fillId="41" borderId="1" xfId="0" applyFill="1" applyBorder="1"/>
    <xf numFmtId="14" fontId="86" fillId="41" borderId="1" xfId="0" applyNumberFormat="1" applyFont="1" applyFill="1" applyBorder="1" applyAlignment="1">
      <alignment horizontal="center"/>
    </xf>
    <xf numFmtId="43" fontId="86" fillId="41" borderId="1" xfId="0" applyNumberFormat="1" applyFont="1" applyFill="1" applyBorder="1"/>
    <xf numFmtId="14" fontId="85" fillId="40" borderId="1" xfId="0" applyNumberFormat="1" applyFont="1" applyFill="1" applyBorder="1"/>
    <xf numFmtId="0" fontId="85" fillId="40" borderId="1" xfId="0" applyFont="1" applyFill="1" applyBorder="1" applyAlignment="1">
      <alignment horizontal="center"/>
    </xf>
    <xf numFmtId="2" fontId="86" fillId="41" borderId="1" xfId="0" applyNumberFormat="1" applyFont="1" applyFill="1" applyBorder="1"/>
    <xf numFmtId="43" fontId="0" fillId="3" borderId="1" xfId="0" applyNumberFormat="1" applyFill="1" applyBorder="1"/>
    <xf numFmtId="0" fontId="0" fillId="43" borderId="1" xfId="0" applyFill="1" applyBorder="1"/>
    <xf numFmtId="0" fontId="87" fillId="40" borderId="1" xfId="0" applyFont="1" applyFill="1" applyBorder="1"/>
    <xf numFmtId="0" fontId="0" fillId="42" borderId="1" xfId="0" applyFill="1" applyBorder="1" applyAlignment="1">
      <alignment horizontal="center"/>
    </xf>
    <xf numFmtId="0" fontId="0" fillId="42" borderId="1" xfId="0" applyFill="1" applyBorder="1"/>
    <xf numFmtId="14" fontId="0" fillId="42" borderId="1" xfId="0" applyNumberFormat="1" applyFill="1" applyBorder="1"/>
    <xf numFmtId="49" fontId="0" fillId="42" borderId="1" xfId="0" applyNumberFormat="1" applyFill="1" applyBorder="1"/>
    <xf numFmtId="49" fontId="0" fillId="42" borderId="1" xfId="0" applyNumberFormat="1" applyFill="1" applyBorder="1" applyAlignment="1">
      <alignment horizontal="center"/>
    </xf>
    <xf numFmtId="2" fontId="0" fillId="42" borderId="1" xfId="0" applyNumberFormat="1" applyFill="1" applyBorder="1" applyAlignment="1">
      <alignment horizontal="center"/>
    </xf>
    <xf numFmtId="2" fontId="0" fillId="42" borderId="1" xfId="0" applyNumberFormat="1" applyFill="1" applyBorder="1"/>
    <xf numFmtId="14" fontId="0" fillId="42" borderId="1" xfId="0" applyNumberFormat="1" applyFill="1" applyBorder="1" applyAlignment="1">
      <alignment horizontal="center"/>
    </xf>
    <xf numFmtId="43" fontId="0" fillId="42" borderId="1" xfId="0" applyNumberFormat="1" applyFill="1" applyBorder="1"/>
    <xf numFmtId="0" fontId="5" fillId="3" borderId="1" xfId="0" applyFont="1" applyFill="1" applyBorder="1" applyAlignment="1">
      <alignment horizontal="center" vertical="center"/>
    </xf>
    <xf numFmtId="14" fontId="5" fillId="0" borderId="1" xfId="0" applyNumberFormat="1" applyFont="1" applyBorder="1" applyAlignment="1">
      <alignment horizontal="center" vertical="center"/>
    </xf>
    <xf numFmtId="44" fontId="0" fillId="0" borderId="1" xfId="2" applyFont="1" applyBorder="1" applyAlignment="1">
      <alignment horizontal="center" vertical="center"/>
    </xf>
    <xf numFmtId="2" fontId="0" fillId="0" borderId="1" xfId="2" applyNumberFormat="1" applyFont="1" applyBorder="1" applyAlignment="1">
      <alignment horizontal="center" vertical="center"/>
    </xf>
    <xf numFmtId="0" fontId="5" fillId="0" borderId="1" xfId="0" quotePrefix="1" applyFont="1" applyBorder="1" applyAlignment="1">
      <alignment horizontal="center" vertical="center"/>
    </xf>
    <xf numFmtId="0" fontId="34" fillId="0" borderId="1" xfId="134" applyFont="1" applyFill="1" applyBorder="1" applyAlignment="1">
      <alignment horizontal="center" vertical="center"/>
    </xf>
    <xf numFmtId="14" fontId="60" fillId="3" borderId="1" xfId="135" applyNumberFormat="1" applyFont="1" applyFill="1" applyBorder="1" applyAlignment="1">
      <alignment horizontal="center" vertical="center"/>
    </xf>
    <xf numFmtId="0" fontId="4" fillId="0" borderId="1" xfId="135" applyFont="1" applyFill="1" applyBorder="1" applyAlignment="1">
      <alignment horizontal="center" vertical="center" wrapText="1"/>
    </xf>
    <xf numFmtId="18" fontId="4" fillId="0" borderId="1" xfId="135" applyNumberFormat="1" applyFont="1" applyFill="1" applyBorder="1" applyAlignment="1">
      <alignment horizontal="center" vertical="center"/>
    </xf>
    <xf numFmtId="172" fontId="4" fillId="0" borderId="1" xfId="135" applyNumberFormat="1" applyFont="1" applyFill="1" applyBorder="1" applyAlignment="1">
      <alignment horizontal="center" vertical="center"/>
    </xf>
    <xf numFmtId="0" fontId="4" fillId="0" borderId="24" xfId="135" applyFont="1" applyFill="1" applyBorder="1" applyAlignment="1">
      <alignment horizontal="center" vertical="center"/>
    </xf>
    <xf numFmtId="165" fontId="4" fillId="0" borderId="1" xfId="135" applyNumberFormat="1" applyFont="1" applyFill="1" applyBorder="1" applyAlignment="1">
      <alignment horizontal="center" vertical="center"/>
    </xf>
    <xf numFmtId="0" fontId="0" fillId="40" borderId="0" xfId="0" applyFill="1"/>
    <xf numFmtId="14" fontId="40" fillId="20" borderId="1" xfId="135" applyNumberFormat="1" applyBorder="1" applyAlignment="1" applyProtection="1">
      <alignment horizontal="center" vertical="center"/>
      <protection locked="0" hidden="1"/>
    </xf>
    <xf numFmtId="0" fontId="0" fillId="3" borderId="1" xfId="0" applyFill="1" applyBorder="1" applyAlignment="1">
      <alignment horizontal="center" vertical="center"/>
    </xf>
    <xf numFmtId="0" fontId="5" fillId="38" borderId="0" xfId="0" applyFont="1" applyFill="1"/>
    <xf numFmtId="14" fontId="85" fillId="0" borderId="1" xfId="0" applyNumberFormat="1" applyFont="1" applyBorder="1"/>
    <xf numFmtId="0" fontId="89" fillId="0" borderId="1" xfId="0" applyFont="1" applyBorder="1"/>
    <xf numFmtId="2" fontId="85" fillId="0" borderId="1" xfId="0" applyNumberFormat="1" applyFont="1" applyBorder="1" applyAlignment="1">
      <alignment horizontal="center"/>
    </xf>
    <xf numFmtId="0" fontId="0" fillId="0" borderId="1" xfId="0" applyBorder="1" applyAlignment="1">
      <alignment horizontal="center" vertical="center"/>
    </xf>
    <xf numFmtId="0" fontId="10" fillId="38" borderId="0" xfId="0" applyFont="1" applyFill="1"/>
    <xf numFmtId="14" fontId="5" fillId="38" borderId="0" xfId="0" applyNumberFormat="1" applyFont="1" applyFill="1"/>
    <xf numFmtId="0" fontId="10" fillId="39" borderId="0" xfId="0" applyFont="1" applyFill="1"/>
    <xf numFmtId="0" fontId="5" fillId="39" borderId="0" xfId="0" applyFont="1" applyFill="1"/>
    <xf numFmtId="14" fontId="5" fillId="39" borderId="0" xfId="0" applyNumberFormat="1" applyFont="1" applyFill="1"/>
    <xf numFmtId="0" fontId="0" fillId="0" borderId="1" xfId="0" applyBorder="1" applyAlignment="1">
      <alignment horizontal="center"/>
    </xf>
    <xf numFmtId="0" fontId="93" fillId="3" borderId="1" xfId="0" applyFont="1" applyFill="1" applyBorder="1" applyAlignment="1">
      <alignment horizontal="center" vertical="center"/>
    </xf>
    <xf numFmtId="0" fontId="22" fillId="10" borderId="1" xfId="66" applyBorder="1" applyAlignment="1">
      <alignment horizontal="center" vertical="center"/>
    </xf>
    <xf numFmtId="14" fontId="22" fillId="10" borderId="1" xfId="66" applyNumberFormat="1" applyBorder="1" applyAlignment="1">
      <alignment horizontal="center" vertical="center"/>
    </xf>
    <xf numFmtId="0" fontId="22" fillId="10" borderId="1" xfId="66" quotePrefix="1" applyBorder="1" applyAlignment="1">
      <alignment horizontal="center" vertical="center"/>
    </xf>
    <xf numFmtId="0" fontId="22" fillId="10" borderId="1" xfId="66" applyBorder="1" applyAlignment="1"/>
    <xf numFmtId="44" fontId="22" fillId="10" borderId="1" xfId="66" applyNumberFormat="1" applyBorder="1" applyAlignment="1">
      <alignment horizontal="center" vertical="center"/>
    </xf>
    <xf numFmtId="2" fontId="22" fillId="10" borderId="1" xfId="66" applyNumberFormat="1" applyBorder="1" applyAlignment="1">
      <alignment horizontal="center" vertical="center"/>
    </xf>
    <xf numFmtId="0" fontId="40" fillId="20" borderId="1" xfId="137" applyBorder="1" applyAlignment="1">
      <alignment horizontal="center" vertical="center"/>
    </xf>
    <xf numFmtId="14" fontId="40" fillId="20" borderId="1" xfId="137" applyNumberFormat="1" applyBorder="1" applyAlignment="1">
      <alignment horizontal="center" vertical="center"/>
    </xf>
    <xf numFmtId="0" fontId="40" fillId="20" borderId="1" xfId="137" quotePrefix="1" applyBorder="1" applyAlignment="1">
      <alignment horizontal="center" vertical="center"/>
    </xf>
    <xf numFmtId="0" fontId="40" fillId="20" borderId="1" xfId="137" applyBorder="1"/>
    <xf numFmtId="44" fontId="40" fillId="20" borderId="1" xfId="137" applyNumberFormat="1" applyBorder="1" applyAlignment="1">
      <alignment horizontal="center" vertical="center"/>
    </xf>
    <xf numFmtId="2" fontId="40" fillId="20" borderId="1" xfId="137" applyNumberFormat="1" applyBorder="1" applyAlignment="1">
      <alignment horizontal="center" vertical="center"/>
    </xf>
    <xf numFmtId="0" fontId="0" fillId="0" borderId="0" xfId="0"/>
    <xf numFmtId="0" fontId="0" fillId="0" borderId="1" xfId="0" applyBorder="1" applyAlignment="1">
      <alignment horizontal="center" vertical="center"/>
    </xf>
    <xf numFmtId="0" fontId="0" fillId="0" borderId="1" xfId="0" applyFill="1" applyBorder="1" applyAlignment="1">
      <alignment horizontal="center" vertical="center"/>
    </xf>
    <xf numFmtId="0" fontId="4" fillId="0" borderId="1" xfId="0" applyFont="1" applyFill="1" applyBorder="1" applyAlignment="1">
      <alignment horizontal="center" vertical="center"/>
    </xf>
    <xf numFmtId="0" fontId="4" fillId="3"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0" xfId="0"/>
    <xf numFmtId="0" fontId="0" fillId="0" borderId="1" xfId="0" applyBorder="1" applyAlignment="1">
      <alignment horizontal="center" vertical="center"/>
    </xf>
    <xf numFmtId="0" fontId="0" fillId="0" borderId="1" xfId="0" applyBorder="1"/>
    <xf numFmtId="0" fontId="0" fillId="3" borderId="1" xfId="0" applyFill="1" applyBorder="1"/>
    <xf numFmtId="0" fontId="0" fillId="40" borderId="1" xfId="0" applyFill="1" applyBorder="1"/>
    <xf numFmtId="0" fontId="85" fillId="0" borderId="1" xfId="0" applyFont="1" applyBorder="1"/>
    <xf numFmtId="14" fontId="4" fillId="0" borderId="1" xfId="0" applyNumberFormat="1" applyFont="1" applyFill="1" applyBorder="1" applyAlignment="1">
      <alignment horizontal="center" vertical="center"/>
    </xf>
    <xf numFmtId="165" fontId="4" fillId="0" borderId="1" xfId="0" applyNumberFormat="1" applyFont="1" applyFill="1" applyBorder="1" applyAlignment="1">
      <alignment horizontal="center" vertical="center"/>
    </xf>
    <xf numFmtId="2" fontId="85" fillId="40" borderId="1" xfId="0" applyNumberFormat="1" applyFont="1" applyFill="1" applyBorder="1" applyAlignment="1">
      <alignment horizontal="center"/>
    </xf>
    <xf numFmtId="2" fontId="4" fillId="0" borderId="1" xfId="0" applyNumberFormat="1" applyFont="1" applyBorder="1" applyAlignment="1">
      <alignment horizontal="center"/>
    </xf>
    <xf numFmtId="0" fontId="85" fillId="3" borderId="1" xfId="0" applyFont="1" applyFill="1" applyBorder="1"/>
    <xf numFmtId="14" fontId="0" fillId="3" borderId="1" xfId="0" applyNumberFormat="1" applyFill="1" applyBorder="1"/>
    <xf numFmtId="49" fontId="0" fillId="3" borderId="1" xfId="0" applyNumberFormat="1" applyFill="1" applyBorder="1"/>
    <xf numFmtId="49" fontId="0" fillId="3" borderId="1" xfId="0" applyNumberFormat="1" applyFill="1" applyBorder="1" applyAlignment="1">
      <alignment horizontal="center"/>
    </xf>
    <xf numFmtId="2" fontId="4" fillId="3" borderId="1" xfId="0" applyNumberFormat="1" applyFont="1" applyFill="1" applyBorder="1" applyAlignment="1">
      <alignment horizontal="center"/>
    </xf>
    <xf numFmtId="0" fontId="9" fillId="3" borderId="1" xfId="0" applyFont="1" applyFill="1" applyBorder="1"/>
    <xf numFmtId="2" fontId="0" fillId="3" borderId="1" xfId="0" applyNumberFormat="1" applyFill="1" applyBorder="1"/>
    <xf numFmtId="14" fontId="0" fillId="3" borderId="1" xfId="0" applyNumberFormat="1" applyFill="1" applyBorder="1" applyAlignment="1">
      <alignment horizontal="center"/>
    </xf>
    <xf numFmtId="0" fontId="55" fillId="0" borderId="58" xfId="0" applyFont="1" applyBorder="1" applyAlignment="1">
      <alignment horizontal="center"/>
    </xf>
    <xf numFmtId="0" fontId="55" fillId="0" borderId="23" xfId="0" applyFont="1" applyBorder="1" applyAlignment="1">
      <alignment horizontal="center"/>
    </xf>
    <xf numFmtId="14" fontId="55" fillId="0" borderId="23" xfId="0" applyNumberFormat="1" applyFont="1" applyBorder="1" applyAlignment="1">
      <alignment horizontal="center"/>
    </xf>
    <xf numFmtId="0" fontId="52" fillId="0" borderId="23" xfId="0" applyFont="1" applyBorder="1" applyAlignment="1">
      <alignment horizontal="center"/>
    </xf>
    <xf numFmtId="0" fontId="55" fillId="44" borderId="23" xfId="0" applyFont="1" applyFill="1" applyBorder="1" applyAlignment="1">
      <alignment horizontal="center"/>
    </xf>
    <xf numFmtId="0" fontId="55" fillId="0" borderId="23" xfId="0" quotePrefix="1" applyFont="1" applyBorder="1" applyAlignment="1">
      <alignment horizontal="center"/>
    </xf>
    <xf numFmtId="0" fontId="55" fillId="0" borderId="59" xfId="0" applyFont="1" applyBorder="1" applyAlignment="1">
      <alignment horizontal="center"/>
    </xf>
    <xf numFmtId="0" fontId="58" fillId="45" borderId="58" xfId="0" applyFont="1" applyFill="1" applyBorder="1" applyAlignment="1">
      <alignment horizontal="center"/>
    </xf>
    <xf numFmtId="0" fontId="58" fillId="45" borderId="23" xfId="0" applyFont="1" applyFill="1" applyBorder="1" applyAlignment="1">
      <alignment horizontal="center"/>
    </xf>
    <xf numFmtId="14" fontId="58" fillId="45" borderId="23" xfId="0" applyNumberFormat="1" applyFont="1" applyFill="1" applyBorder="1" applyAlignment="1">
      <alignment horizontal="center"/>
    </xf>
    <xf numFmtId="0" fontId="58" fillId="45" borderId="23" xfId="0" quotePrefix="1" applyFont="1" applyFill="1" applyBorder="1" applyAlignment="1">
      <alignment horizontal="center"/>
    </xf>
    <xf numFmtId="8" fontId="58" fillId="45" borderId="23" xfId="0" applyNumberFormat="1" applyFont="1" applyFill="1" applyBorder="1" applyAlignment="1">
      <alignment horizontal="center"/>
    </xf>
    <xf numFmtId="0" fontId="52" fillId="46" borderId="58" xfId="0" applyFont="1" applyFill="1" applyBorder="1" applyAlignment="1">
      <alignment horizontal="center"/>
    </xf>
    <xf numFmtId="0" fontId="52" fillId="46" borderId="23" xfId="0" applyFont="1" applyFill="1" applyBorder="1" applyAlignment="1">
      <alignment horizontal="center"/>
    </xf>
    <xf numFmtId="0" fontId="55" fillId="46" borderId="23" xfId="0" applyFont="1" applyFill="1" applyBorder="1" applyAlignment="1">
      <alignment horizontal="center"/>
    </xf>
    <xf numFmtId="14" fontId="55" fillId="46" borderId="23" xfId="0" applyNumberFormat="1" applyFont="1" applyFill="1" applyBorder="1" applyAlignment="1">
      <alignment horizontal="center"/>
    </xf>
    <xf numFmtId="0" fontId="55" fillId="46" borderId="23" xfId="0" quotePrefix="1" applyFont="1" applyFill="1" applyBorder="1" applyAlignment="1">
      <alignment horizontal="center"/>
    </xf>
    <xf numFmtId="0" fontId="55" fillId="46" borderId="23" xfId="0" applyFont="1" applyFill="1" applyBorder="1" applyAlignment="1">
      <alignment horizontal="center" wrapText="1"/>
    </xf>
    <xf numFmtId="8" fontId="55" fillId="46" borderId="23" xfId="0" applyNumberFormat="1" applyFont="1" applyFill="1" applyBorder="1" applyAlignment="1">
      <alignment horizontal="center"/>
    </xf>
    <xf numFmtId="0" fontId="2" fillId="45" borderId="23" xfId="3" applyFill="1" applyBorder="1" applyAlignment="1">
      <alignment horizontal="center"/>
    </xf>
    <xf numFmtId="0" fontId="52" fillId="0" borderId="58" xfId="0" applyFont="1" applyBorder="1" applyAlignment="1">
      <alignment horizontal="center"/>
    </xf>
    <xf numFmtId="0" fontId="52" fillId="0" borderId="23" xfId="0" applyFont="1" applyBorder="1" applyAlignment="1">
      <alignment horizontal="center" wrapText="1"/>
    </xf>
    <xf numFmtId="0" fontId="52" fillId="0" borderId="23" xfId="0" quotePrefix="1" applyFont="1" applyBorder="1" applyAlignment="1">
      <alignment horizontal="center"/>
    </xf>
    <xf numFmtId="0" fontId="52" fillId="47" borderId="23" xfId="0" applyFont="1" applyFill="1" applyBorder="1" applyAlignment="1">
      <alignment horizontal="center" wrapText="1"/>
    </xf>
    <xf numFmtId="0" fontId="52" fillId="47" borderId="23" xfId="0" applyFont="1" applyFill="1" applyBorder="1" applyAlignment="1">
      <alignment horizontal="center"/>
    </xf>
    <xf numFmtId="0" fontId="55" fillId="47" borderId="23" xfId="0" applyFont="1" applyFill="1" applyBorder="1" applyAlignment="1">
      <alignment horizontal="center"/>
    </xf>
    <xf numFmtId="0" fontId="52" fillId="46" borderId="23" xfId="0" quotePrefix="1" applyFont="1" applyFill="1" applyBorder="1" applyAlignment="1">
      <alignment horizontal="center"/>
    </xf>
    <xf numFmtId="0" fontId="52" fillId="48" borderId="23" xfId="0" applyFont="1" applyFill="1" applyBorder="1" applyAlignment="1">
      <alignment horizontal="center"/>
    </xf>
    <xf numFmtId="0" fontId="2" fillId="46" borderId="23" xfId="3" applyFill="1" applyBorder="1" applyAlignment="1">
      <alignment horizontal="center"/>
    </xf>
    <xf numFmtId="14" fontId="52" fillId="46" borderId="23" xfId="0" applyNumberFormat="1" applyFont="1" applyFill="1" applyBorder="1" applyAlignment="1">
      <alignment horizontal="center"/>
    </xf>
    <xf numFmtId="14" fontId="52" fillId="0" borderId="23" xfId="0" applyNumberFormat="1" applyFont="1" applyBorder="1" applyAlignment="1">
      <alignment horizontal="center"/>
    </xf>
    <xf numFmtId="0" fontId="52" fillId="0" borderId="60" xfId="0" applyFont="1" applyBorder="1" applyAlignment="1">
      <alignment horizontal="center"/>
    </xf>
    <xf numFmtId="14" fontId="55" fillId="0" borderId="60" xfId="0" applyNumberFormat="1" applyFont="1" applyBorder="1" applyAlignment="1">
      <alignment horizontal="center"/>
    </xf>
    <xf numFmtId="0" fontId="52" fillId="48" borderId="60" xfId="0" applyFont="1" applyFill="1" applyBorder="1" applyAlignment="1">
      <alignment horizontal="center"/>
    </xf>
    <xf numFmtId="0" fontId="55" fillId="0" borderId="60" xfId="0" applyFont="1" applyBorder="1" applyAlignment="1">
      <alignment horizontal="center"/>
    </xf>
    <xf numFmtId="14" fontId="52" fillId="0" borderId="60" xfId="0" applyNumberFormat="1" applyFont="1" applyBorder="1" applyAlignment="1">
      <alignment horizontal="center"/>
    </xf>
    <xf numFmtId="0" fontId="52" fillId="0" borderId="60" xfId="0" quotePrefix="1" applyFont="1" applyBorder="1" applyAlignment="1">
      <alignment horizontal="center"/>
    </xf>
    <xf numFmtId="0" fontId="58" fillId="45" borderId="59" xfId="0" applyFont="1" applyFill="1" applyBorder="1" applyAlignment="1">
      <alignment horizontal="center"/>
    </xf>
    <xf numFmtId="14" fontId="58" fillId="45" borderId="59" xfId="0" applyNumberFormat="1" applyFont="1" applyFill="1" applyBorder="1" applyAlignment="1">
      <alignment horizontal="center"/>
    </xf>
    <xf numFmtId="0" fontId="58" fillId="45" borderId="59" xfId="0" quotePrefix="1" applyFont="1" applyFill="1" applyBorder="1" applyAlignment="1">
      <alignment horizontal="center"/>
    </xf>
    <xf numFmtId="8" fontId="58" fillId="45" borderId="59" xfId="0" applyNumberFormat="1" applyFont="1" applyFill="1" applyBorder="1" applyAlignment="1">
      <alignment horizontal="center"/>
    </xf>
    <xf numFmtId="0" fontId="58" fillId="45" borderId="23" xfId="0" applyFont="1" applyFill="1" applyBorder="1" applyAlignment="1">
      <alignment horizontal="center" wrapText="1"/>
    </xf>
    <xf numFmtId="0" fontId="58" fillId="0" borderId="23" xfId="0" applyFont="1" applyBorder="1" applyAlignment="1">
      <alignment horizontal="center"/>
    </xf>
    <xf numFmtId="8" fontId="52" fillId="46" borderId="23" xfId="0" applyNumberFormat="1" applyFont="1" applyFill="1" applyBorder="1" applyAlignment="1">
      <alignment horizontal="center"/>
    </xf>
    <xf numFmtId="8" fontId="52" fillId="0" borderId="23" xfId="0" applyNumberFormat="1" applyFont="1" applyBorder="1" applyAlignment="1">
      <alignment horizontal="center"/>
    </xf>
    <xf numFmtId="0" fontId="2" fillId="0" borderId="23" xfId="3" applyBorder="1" applyAlignment="1">
      <alignment horizontal="center"/>
    </xf>
    <xf numFmtId="0" fontId="60" fillId="49" borderId="58" xfId="0" applyFont="1" applyFill="1" applyBorder="1" applyAlignment="1">
      <alignment horizontal="center"/>
    </xf>
    <xf numFmtId="0" fontId="60" fillId="49" borderId="23" xfId="0" applyFont="1" applyFill="1" applyBorder="1" applyAlignment="1">
      <alignment horizontal="center"/>
    </xf>
    <xf numFmtId="14" fontId="60" fillId="49" borderId="23" xfId="0" applyNumberFormat="1" applyFont="1" applyFill="1" applyBorder="1" applyAlignment="1">
      <alignment horizontal="center"/>
    </xf>
    <xf numFmtId="8" fontId="60" fillId="49" borderId="23" xfId="0" applyNumberFormat="1" applyFont="1" applyFill="1" applyBorder="1" applyAlignment="1">
      <alignment horizontal="center"/>
    </xf>
    <xf numFmtId="14" fontId="88" fillId="45" borderId="23" xfId="0" applyNumberFormat="1" applyFont="1" applyFill="1" applyBorder="1" applyAlignment="1">
      <alignment horizontal="center"/>
    </xf>
    <xf numFmtId="0" fontId="88" fillId="45" borderId="23" xfId="0" applyFont="1" applyFill="1" applyBorder="1" applyAlignment="1">
      <alignment horizontal="center"/>
    </xf>
    <xf numFmtId="0" fontId="60" fillId="49" borderId="23" xfId="0" applyFont="1" applyFill="1" applyBorder="1" applyAlignment="1">
      <alignment horizontal="center" wrapText="1"/>
    </xf>
    <xf numFmtId="0" fontId="52" fillId="46" borderId="23" xfId="0" applyFont="1" applyFill="1" applyBorder="1" applyAlignment="1">
      <alignment horizontal="center" wrapText="1"/>
    </xf>
    <xf numFmtId="0" fontId="2" fillId="49" borderId="23" xfId="3" applyFill="1" applyBorder="1" applyAlignment="1">
      <alignment horizontal="center"/>
    </xf>
    <xf numFmtId="0" fontId="53" fillId="0" borderId="23" xfId="0" applyFont="1" applyBorder="1" applyAlignment="1">
      <alignment horizontal="center"/>
    </xf>
    <xf numFmtId="0" fontId="36" fillId="10" borderId="0" xfId="134" applyAlignment="1">
      <alignment horizontal="center" vertical="center"/>
    </xf>
    <xf numFmtId="0" fontId="5" fillId="34" borderId="30" xfId="0" applyFont="1" applyFill="1" applyBorder="1" applyAlignment="1">
      <alignment horizontal="center" vertical="center"/>
    </xf>
    <xf numFmtId="0" fontId="19" fillId="34" borderId="25" xfId="0" applyFont="1" applyFill="1" applyBorder="1" applyAlignment="1"/>
    <xf numFmtId="0" fontId="77" fillId="34" borderId="30" xfId="0" applyFont="1" applyFill="1" applyBorder="1" applyAlignment="1">
      <alignment horizontal="center" vertical="center"/>
    </xf>
    <xf numFmtId="14" fontId="76" fillId="34" borderId="28" xfId="0" applyNumberFormat="1" applyFont="1" applyFill="1" applyBorder="1" applyAlignment="1">
      <alignment horizontal="center" vertical="center"/>
    </xf>
    <xf numFmtId="0" fontId="19" fillId="34" borderId="28" xfId="0" applyFont="1" applyFill="1" applyBorder="1" applyAlignment="1"/>
    <xf numFmtId="0" fontId="19" fillId="34" borderId="29" xfId="0" applyFont="1" applyFill="1" applyBorder="1" applyAlignment="1"/>
    <xf numFmtId="14" fontId="76" fillId="30" borderId="28" xfId="0" applyNumberFormat="1" applyFont="1" applyFill="1" applyBorder="1" applyAlignment="1">
      <alignment horizontal="center" vertical="center"/>
    </xf>
    <xf numFmtId="0" fontId="19" fillId="0" borderId="28" xfId="0" applyFont="1" applyBorder="1" applyAlignment="1"/>
    <xf numFmtId="0" fontId="19" fillId="0" borderId="29" xfId="0" applyFont="1" applyBorder="1" applyAlignment="1"/>
    <xf numFmtId="0" fontId="5" fillId="30" borderId="30" xfId="0" applyFont="1" applyFill="1" applyBorder="1" applyAlignment="1">
      <alignment horizontal="center" vertical="center"/>
    </xf>
    <xf numFmtId="0" fontId="19" fillId="0" borderId="25" xfId="0" applyFont="1" applyBorder="1" applyAlignment="1"/>
    <xf numFmtId="0" fontId="77" fillId="30" borderId="30" xfId="0" applyFont="1" applyFill="1" applyBorder="1" applyAlignment="1">
      <alignment horizontal="center" vertical="center"/>
    </xf>
    <xf numFmtId="14" fontId="76" fillId="29" borderId="27" xfId="0" applyNumberFormat="1" applyFont="1" applyFill="1" applyBorder="1" applyAlignment="1">
      <alignment horizontal="center" vertical="center"/>
    </xf>
    <xf numFmtId="0" fontId="5" fillId="29" borderId="30" xfId="0" applyFont="1" applyFill="1" applyBorder="1" applyAlignment="1">
      <alignment horizontal="center" vertical="center"/>
    </xf>
    <xf numFmtId="0" fontId="77" fillId="29" borderId="30" xfId="0" applyFont="1" applyFill="1" applyBorder="1" applyAlignment="1">
      <alignment horizontal="center" vertical="center"/>
    </xf>
    <xf numFmtId="14" fontId="76" fillId="34" borderId="39" xfId="0" applyNumberFormat="1" applyFont="1" applyFill="1" applyBorder="1" applyAlignment="1">
      <alignment horizontal="center" vertical="center"/>
    </xf>
    <xf numFmtId="0" fontId="19" fillId="34" borderId="39" xfId="0" applyFont="1" applyFill="1" applyBorder="1" applyAlignment="1"/>
    <xf numFmtId="0" fontId="19" fillId="34" borderId="40" xfId="0" applyFont="1" applyFill="1" applyBorder="1" applyAlignment="1"/>
    <xf numFmtId="14" fontId="80" fillId="30" borderId="28" xfId="0" applyNumberFormat="1" applyFont="1" applyFill="1" applyBorder="1" applyAlignment="1">
      <alignment horizontal="center" vertical="center"/>
    </xf>
    <xf numFmtId="0" fontId="5" fillId="27" borderId="30" xfId="0" applyFont="1" applyFill="1" applyBorder="1" applyAlignment="1">
      <alignment horizontal="center" vertical="center"/>
    </xf>
    <xf numFmtId="0" fontId="77" fillId="27" borderId="30" xfId="0" applyFont="1" applyFill="1" applyBorder="1" applyAlignment="1">
      <alignment horizontal="center" vertical="center"/>
    </xf>
    <xf numFmtId="14" fontId="76" fillId="27" borderId="28" xfId="0" applyNumberFormat="1" applyFont="1" applyFill="1" applyBorder="1" applyAlignment="1">
      <alignment horizontal="center" vertical="center"/>
    </xf>
    <xf numFmtId="0" fontId="77" fillId="35" borderId="30" xfId="0" applyFont="1" applyFill="1" applyBorder="1" applyAlignment="1">
      <alignment horizontal="center" vertical="center"/>
    </xf>
    <xf numFmtId="14" fontId="76" fillId="35" borderId="39" xfId="0" applyNumberFormat="1" applyFont="1" applyFill="1" applyBorder="1" applyAlignment="1">
      <alignment horizontal="center" vertical="center"/>
    </xf>
    <xf numFmtId="0" fontId="5" fillId="35" borderId="30" xfId="0" applyFont="1" applyFill="1" applyBorder="1" applyAlignment="1">
      <alignment horizontal="center" vertical="center"/>
    </xf>
    <xf numFmtId="0" fontId="77" fillId="31" borderId="30" xfId="0" applyFont="1" applyFill="1" applyBorder="1" applyAlignment="1">
      <alignment horizontal="center" vertical="center"/>
    </xf>
    <xf numFmtId="14" fontId="76" fillId="31" borderId="39" xfId="0" applyNumberFormat="1" applyFont="1" applyFill="1" applyBorder="1" applyAlignment="1">
      <alignment horizontal="center" vertical="center"/>
    </xf>
    <xf numFmtId="0" fontId="5" fillId="31" borderId="30" xfId="0" applyFont="1" applyFill="1" applyBorder="1" applyAlignment="1">
      <alignment horizontal="center" vertical="center"/>
    </xf>
    <xf numFmtId="0" fontId="5" fillId="32" borderId="30" xfId="0" applyFont="1" applyFill="1" applyBorder="1" applyAlignment="1">
      <alignment horizontal="center" vertical="center"/>
    </xf>
    <xf numFmtId="0" fontId="77" fillId="32" borderId="30" xfId="0" applyFont="1" applyFill="1" applyBorder="1" applyAlignment="1">
      <alignment horizontal="center" vertical="center"/>
    </xf>
    <xf numFmtId="14" fontId="76" fillId="32" borderId="39" xfId="0" applyNumberFormat="1" applyFont="1" applyFill="1" applyBorder="1" applyAlignment="1">
      <alignment horizontal="center" vertical="center"/>
    </xf>
    <xf numFmtId="0" fontId="19" fillId="0" borderId="39" xfId="0" applyFont="1" applyBorder="1" applyAlignment="1"/>
    <xf numFmtId="0" fontId="19" fillId="0" borderId="40" xfId="0" applyFont="1" applyBorder="1" applyAlignment="1"/>
    <xf numFmtId="14" fontId="76" fillId="27" borderId="39" xfId="0" applyNumberFormat="1" applyFont="1" applyFill="1" applyBorder="1" applyAlignment="1">
      <alignment horizontal="center" vertical="center"/>
    </xf>
    <xf numFmtId="0" fontId="78" fillId="0" borderId="46" xfId="0" applyFont="1" applyBorder="1" applyAlignment="1">
      <alignment horizontal="center" vertical="center"/>
    </xf>
    <xf numFmtId="0" fontId="19" fillId="0" borderId="46" xfId="0" applyFont="1" applyBorder="1" applyAlignment="1"/>
    <xf numFmtId="0" fontId="19" fillId="0" borderId="43" xfId="0" applyFont="1" applyBorder="1" applyAlignment="1"/>
    <xf numFmtId="14" fontId="76" fillId="30" borderId="39" xfId="0" applyNumberFormat="1" applyFont="1" applyFill="1" applyBorder="1" applyAlignment="1">
      <alignment horizontal="center" vertical="center"/>
    </xf>
    <xf numFmtId="14" fontId="76" fillId="29" borderId="39" xfId="0" applyNumberFormat="1" applyFont="1" applyFill="1" applyBorder="1" applyAlignment="1">
      <alignment horizontal="center" vertical="center"/>
    </xf>
    <xf numFmtId="0" fontId="78" fillId="0" borderId="33" xfId="0" applyFont="1" applyBorder="1" applyAlignment="1">
      <alignment horizontal="center" vertical="center"/>
    </xf>
    <xf numFmtId="0" fontId="19" fillId="0" borderId="34" xfId="0" applyFont="1" applyBorder="1" applyAlignment="1"/>
    <xf numFmtId="0" fontId="12" fillId="4" borderId="4" xfId="0" applyFont="1" applyFill="1" applyBorder="1" applyAlignment="1">
      <alignment horizontal="center" vertical="center"/>
    </xf>
    <xf numFmtId="0" fontId="12" fillId="4" borderId="5" xfId="0" applyFont="1" applyFill="1" applyBorder="1" applyAlignment="1">
      <alignment horizontal="center" vertical="center"/>
    </xf>
    <xf numFmtId="0" fontId="12" fillId="4" borderId="6" xfId="0" applyFont="1" applyFill="1" applyBorder="1" applyAlignment="1">
      <alignment horizontal="center" vertical="center"/>
    </xf>
    <xf numFmtId="0" fontId="12" fillId="4" borderId="3" xfId="0" applyFont="1" applyFill="1" applyBorder="1" applyAlignment="1">
      <alignment horizontal="center" vertical="center"/>
    </xf>
    <xf numFmtId="0" fontId="0" fillId="18" borderId="1" xfId="0" applyFill="1" applyBorder="1" applyAlignment="1">
      <alignment horizontal="center" vertical="center"/>
    </xf>
    <xf numFmtId="0" fontId="0" fillId="0" borderId="1" xfId="0" applyBorder="1" applyAlignment="1">
      <alignment horizontal="center" vertical="center"/>
    </xf>
    <xf numFmtId="0" fontId="0" fillId="4" borderId="1" xfId="0" applyFill="1" applyBorder="1" applyAlignment="1">
      <alignment horizontal="center" vertical="center"/>
    </xf>
    <xf numFmtId="0" fontId="0" fillId="0" borderId="1" xfId="0" applyBorder="1" applyAlignment="1">
      <alignment horizontal="center"/>
    </xf>
    <xf numFmtId="0" fontId="0" fillId="21" borderId="1" xfId="0" applyFill="1" applyBorder="1" applyAlignment="1">
      <alignment horizontal="center"/>
    </xf>
    <xf numFmtId="0" fontId="8" fillId="21" borderId="1" xfId="0" applyFont="1" applyFill="1" applyBorder="1" applyAlignment="1">
      <alignment horizontal="center" vertical="center"/>
    </xf>
    <xf numFmtId="0" fontId="8" fillId="21" borderId="2" xfId="0" applyFont="1" applyFill="1" applyBorder="1" applyAlignment="1">
      <alignment horizontal="center" vertical="center"/>
    </xf>
    <xf numFmtId="0" fontId="67" fillId="20" borderId="1" xfId="135" applyFont="1" applyBorder="1" applyAlignment="1">
      <alignment horizontal="center" vertical="center"/>
    </xf>
    <xf numFmtId="0" fontId="66" fillId="10" borderId="1" xfId="134" applyFont="1" applyBorder="1" applyAlignment="1">
      <alignment horizontal="center" vertical="center"/>
    </xf>
    <xf numFmtId="0" fontId="0" fillId="0" borderId="2" xfId="0" applyBorder="1" applyAlignment="1">
      <alignment horizontal="center" vertical="center"/>
    </xf>
    <xf numFmtId="0" fontId="0" fillId="0" borderId="19" xfId="0" applyBorder="1" applyAlignment="1">
      <alignment horizontal="center" vertical="center"/>
    </xf>
    <xf numFmtId="0" fontId="56" fillId="0" borderId="18" xfId="134" applyFont="1" applyFill="1" applyBorder="1" applyAlignment="1">
      <alignment horizontal="center" vertical="center"/>
    </xf>
    <xf numFmtId="0" fontId="52" fillId="5" borderId="18" xfId="0" applyFont="1" applyFill="1" applyBorder="1" applyAlignment="1">
      <alignment horizontal="center" vertical="center"/>
    </xf>
    <xf numFmtId="176" fontId="52" fillId="5" borderId="18" xfId="0" applyNumberFormat="1" applyFont="1" applyFill="1" applyBorder="1" applyAlignment="1">
      <alignment horizontal="center" vertical="center"/>
    </xf>
    <xf numFmtId="172" fontId="52" fillId="5" borderId="18" xfId="0" applyNumberFormat="1" applyFont="1" applyFill="1" applyBorder="1" applyAlignment="1">
      <alignment horizontal="center" vertical="center"/>
    </xf>
    <xf numFmtId="14" fontId="52" fillId="5" borderId="18" xfId="0" applyNumberFormat="1" applyFont="1" applyFill="1" applyBorder="1" applyAlignment="1">
      <alignment horizontal="center" vertical="center"/>
    </xf>
    <xf numFmtId="0" fontId="68" fillId="5" borderId="18" xfId="0" applyFont="1" applyFill="1" applyBorder="1" applyAlignment="1">
      <alignment horizontal="center" vertical="center"/>
    </xf>
    <xf numFmtId="165" fontId="52" fillId="5" borderId="18" xfId="0" applyNumberFormat="1" applyFont="1" applyFill="1" applyBorder="1" applyAlignment="1">
      <alignment horizontal="center" vertical="center"/>
    </xf>
    <xf numFmtId="4" fontId="52" fillId="5" borderId="18" xfId="0" applyNumberFormat="1" applyFont="1" applyFill="1" applyBorder="1" applyAlignment="1">
      <alignment horizontal="center" vertical="center"/>
    </xf>
    <xf numFmtId="0" fontId="0" fillId="5" borderId="0" xfId="0" applyFill="1"/>
  </cellXfs>
  <cellStyles count="141">
    <cellStyle name="Accent1 2" xfId="5" xr:uid="{75C95934-6832-4F3D-992F-00FD87ADA61F}"/>
    <cellStyle name="Accent1 3" xfId="6" xr:uid="{5B276B4D-193A-4D4E-B8F6-FBAA4B01DEB0}"/>
    <cellStyle name="Accent1 4" xfId="7" xr:uid="{8C7243E1-7AF2-40CD-A91C-2C1BCC5770C2}"/>
    <cellStyle name="Accent2 2" xfId="8" xr:uid="{0B2F8F64-218A-4A63-A778-1FAC7D47D76B}"/>
    <cellStyle name="Accent2 3" xfId="9" xr:uid="{324E4D60-5417-4ED8-883B-FB12A06AA2EF}"/>
    <cellStyle name="Accent4 2" xfId="10" xr:uid="{B5B27FD2-405A-4BCF-AAA2-7CEE249F652C}"/>
    <cellStyle name="Accent4 3" xfId="11" xr:uid="{FA689DC6-9CAA-49C3-9B95-C4D3D5595541}"/>
    <cellStyle name="Accent4 4" xfId="12" xr:uid="{EEEB5AB4-B1D4-4A40-9B20-D05737CBAC2D}"/>
    <cellStyle name="Accent5 2" xfId="13" xr:uid="{214C9F13-2001-423E-A3F9-8771F0DDCEB5}"/>
    <cellStyle name="Bad" xfId="136" builtinId="27"/>
    <cellStyle name="Bad 2" xfId="14" xr:uid="{CEDBFC28-9E9D-4898-B867-EF3B88EB4610}"/>
    <cellStyle name="Comma" xfId="1" builtinId="3"/>
    <cellStyle name="Comma [0]" xfId="133" builtinId="6"/>
    <cellStyle name="Comma [0] 2" xfId="15" xr:uid="{C9629870-113B-4DD0-A12F-37040796A7C7}"/>
    <cellStyle name="Comma [0] 2 2" xfId="16" xr:uid="{B90EEA3C-9B9B-401C-9226-26D4B2D84B5D}"/>
    <cellStyle name="Comma [0] 2 2 2" xfId="17" xr:uid="{83EBC726-26E1-4D84-B9A0-0B8C662905E9}"/>
    <cellStyle name="Comma [0] 2 3" xfId="18" xr:uid="{CFCAD2B2-2AD3-44DB-93A1-7FCEB4ADC07A}"/>
    <cellStyle name="Comma [0] 2 4" xfId="19" xr:uid="{939EA45D-4703-4AD9-9BC5-14B0EE2349AA}"/>
    <cellStyle name="Comma [0] 3" xfId="20" xr:uid="{94E4EF0F-F1E8-46BF-B0E8-AED0134D7CBC}"/>
    <cellStyle name="Comma [0] 4" xfId="21" xr:uid="{C97CAA18-5C11-4DAA-99E0-769C4E2FF404}"/>
    <cellStyle name="Comma [0] 5" xfId="22" xr:uid="{05F322A0-E4F0-44EB-81E1-B6FA87EC1402}"/>
    <cellStyle name="Comma 10" xfId="23" xr:uid="{E7057629-2077-4A17-A501-CCD7EE2205FB}"/>
    <cellStyle name="Comma 11" xfId="24" xr:uid="{08241B96-E9BE-4697-A514-3DA18A765B77}"/>
    <cellStyle name="Comma 12" xfId="25" xr:uid="{9D25D713-BBB0-434D-B383-B5538DCA51FD}"/>
    <cellStyle name="Comma 13" xfId="26" xr:uid="{E7276D0D-F55C-40FF-9EA9-8EC524FC789C}"/>
    <cellStyle name="Comma 14" xfId="27" xr:uid="{619866F4-B87A-4A0B-9646-F1D3385C48C3}"/>
    <cellStyle name="Comma 15" xfId="28" xr:uid="{E5E65ED0-2337-49F8-837C-1CFD4BBBE57F}"/>
    <cellStyle name="Comma 16" xfId="29" xr:uid="{028BEAAA-7F3E-4A6F-B522-F31C12C244C3}"/>
    <cellStyle name="Comma 17" xfId="30" xr:uid="{E8BF7F3C-40D7-4474-9900-34B00C622686}"/>
    <cellStyle name="Comma 18" xfId="31" xr:uid="{DF2F3343-B009-47E4-9C6D-479B6F8B3459}"/>
    <cellStyle name="Comma 19" xfId="32" xr:uid="{B75C7097-9FA9-4E20-A1ED-1E03657F8806}"/>
    <cellStyle name="Comma 2" xfId="33" xr:uid="{3BD5EF83-BFFF-4E8B-9380-E3F49523E3A0}"/>
    <cellStyle name="Comma 2 2" xfId="34" xr:uid="{D9D87C40-0A85-48EC-9626-037387C82AB6}"/>
    <cellStyle name="Comma 2 3" xfId="35" xr:uid="{52505899-6804-4C48-87AB-9046DBEEFD13}"/>
    <cellStyle name="Comma 2 4" xfId="36" xr:uid="{74779E29-F304-4097-BA34-5CB1DAC7118B}"/>
    <cellStyle name="Comma 2 5" xfId="139" xr:uid="{10F7910B-61A9-4135-A19C-719F2FC8FF74}"/>
    <cellStyle name="Comma 20" xfId="37" xr:uid="{8B3F8537-A56F-4202-9BB2-2522EDA1D9E9}"/>
    <cellStyle name="Comma 21" xfId="38" xr:uid="{15E848DA-FAF6-431F-9944-4B6EC19923A4}"/>
    <cellStyle name="Comma 22" xfId="39" xr:uid="{B70A69E8-5E5A-44EB-A0E1-8167C23F0FBD}"/>
    <cellStyle name="Comma 23" xfId="40" xr:uid="{5A07F93D-0C10-4B6A-8E3B-09CB425CDE86}"/>
    <cellStyle name="Comma 24" xfId="41" xr:uid="{173CE0A8-789D-4CA3-BB52-F660E3C5744A}"/>
    <cellStyle name="Comma 25" xfId="42" xr:uid="{8A5BF558-FD24-44D6-851B-FE9037A13809}"/>
    <cellStyle name="Comma 26" xfId="43" xr:uid="{050981FA-8D39-493E-8A29-BEED3B772CC2}"/>
    <cellStyle name="Comma 27" xfId="44" xr:uid="{CC8A31E5-271D-4095-8E5D-28BF61D9B7FB}"/>
    <cellStyle name="Comma 28" xfId="45" xr:uid="{3AC5489F-0549-4A50-B0C4-4A91C4657151}"/>
    <cellStyle name="Comma 29" xfId="46" xr:uid="{A0D1CB49-06F6-4FDD-B97D-E57930BE9665}"/>
    <cellStyle name="Comma 3" xfId="47" xr:uid="{B7863F95-45D8-4B21-90C5-35743D8BFF8F}"/>
    <cellStyle name="Comma 3 2" xfId="48" xr:uid="{F48BCC56-19E3-4299-9CAB-D9C984977FE1}"/>
    <cellStyle name="Comma 3 3" xfId="49" xr:uid="{18226725-DBD5-438E-93A9-CFD80A1D0B02}"/>
    <cellStyle name="Comma 4" xfId="50" xr:uid="{86CBFF61-0E1E-4856-B254-935749584007}"/>
    <cellStyle name="Comma 4 2" xfId="51" xr:uid="{FDF6E78B-55A1-406D-81B6-B642853ED4B8}"/>
    <cellStyle name="Comma 4 3" xfId="52" xr:uid="{78091F15-03CD-431A-9CBD-37278F868136}"/>
    <cellStyle name="Comma 4 4" xfId="53" xr:uid="{D15193C8-4276-4C57-AF60-9A71396438B0}"/>
    <cellStyle name="Comma 5" xfId="54" xr:uid="{C373A075-B52B-4E75-9582-61F67DE6AC42}"/>
    <cellStyle name="Comma 6" xfId="55" xr:uid="{0C3489C1-3DFA-42C3-886E-525FAD786C2F}"/>
    <cellStyle name="Comma 7" xfId="56" xr:uid="{B3D53A02-D466-4F88-8AD5-5F18F7180EBA}"/>
    <cellStyle name="Comma 8" xfId="57" xr:uid="{BA4FC445-2441-438D-8596-F8AF2654CE2E}"/>
    <cellStyle name="Comma 9" xfId="58" xr:uid="{CAF8AE16-CE9A-4289-880F-6AED93026BB7}"/>
    <cellStyle name="Currency" xfId="2" builtinId="4"/>
    <cellStyle name="Currency 2" xfId="59" xr:uid="{FB49652E-FA76-4051-8E3C-3B633798E4A8}"/>
    <cellStyle name="Currency 2 2" xfId="60" xr:uid="{3F339FEB-B817-4928-9AEB-662E2FF1445A}"/>
    <cellStyle name="Currency 3" xfId="61" xr:uid="{B3B94C84-7AC6-4AAD-9937-FB988E731E48}"/>
    <cellStyle name="Currency 3 2" xfId="62" xr:uid="{722C50DF-46F6-4149-B45C-C2AEBC07818C}"/>
    <cellStyle name="Currency 4" xfId="63" xr:uid="{6F9E74D6-469D-4C8F-8760-358BFDA40C4E}"/>
    <cellStyle name="Currency 4 2" xfId="64" xr:uid="{C745FA9A-F4DA-4CAD-8676-22F955FCC079}"/>
    <cellStyle name="Currency 5" xfId="65" xr:uid="{B7535A94-46E2-4C51-90FB-539D6B4BBD2C}"/>
    <cellStyle name="Good" xfId="134" builtinId="26"/>
    <cellStyle name="Good 2" xfId="66" xr:uid="{6EBC3253-95C0-4ACF-B003-3B12D1CD5A6A}"/>
    <cellStyle name="Hyperlink" xfId="3" builtinId="8"/>
    <cellStyle name="Hyperlink 2" xfId="67" xr:uid="{89EEF501-5F6A-422F-A99C-395DAD674DF2}"/>
    <cellStyle name="Hyperlink 2 2" xfId="68" xr:uid="{DC3E1448-1BEA-434A-A8F7-76C8E2E37FCA}"/>
    <cellStyle name="Hyperlink 2 3" xfId="140" xr:uid="{1DD275A4-CDDE-486F-B062-0E305FB22F68}"/>
    <cellStyle name="Hyperlink 3" xfId="69" xr:uid="{D9B0C828-204A-4EAB-9A26-A5901DA6738E}"/>
    <cellStyle name="Neutral" xfId="135" builtinId="28"/>
    <cellStyle name="Neutral 2" xfId="137" xr:uid="{BCCB2CF1-3060-4DA4-8D3B-5D8F3A3C68A7}"/>
    <cellStyle name="Normal" xfId="0" builtinId="0"/>
    <cellStyle name="Normal 12" xfId="70" xr:uid="{E4194E42-7DBD-4AC0-9383-D427523CB53B}"/>
    <cellStyle name="Normal 2" xfId="71" xr:uid="{06AE7017-EE94-4FA3-9372-35E468A90BE8}"/>
    <cellStyle name="Normal 2 2" xfId="72" xr:uid="{FD7B11EC-3524-4734-8233-0D0FD1DB3791}"/>
    <cellStyle name="Normal 2 3" xfId="73" xr:uid="{2D02F41B-A792-44B9-B735-7EA22A340357}"/>
    <cellStyle name="Normal 2 3 2" xfId="74" xr:uid="{10641D7A-B024-44D1-A0A3-2199EE6203C5}"/>
    <cellStyle name="Normal 2 3 3" xfId="75" xr:uid="{57C297B1-0B4C-4D02-A24B-99B9F1A46386}"/>
    <cellStyle name="Normal 2 4" xfId="76" xr:uid="{3512247A-26D2-44FA-867D-56D5FDA6A03B}"/>
    <cellStyle name="Normal 2 4 2" xfId="77" xr:uid="{72607540-A876-408F-BC10-839FAF3B1633}"/>
    <cellStyle name="Normal 2 4 3" xfId="78" xr:uid="{4AF9854F-B712-4E28-8FD2-189EA32AA566}"/>
    <cellStyle name="Normal 2 5" xfId="79" xr:uid="{FEC4D0B1-AD03-42C8-8C5C-9D3E640147DE}"/>
    <cellStyle name="Normal 2 5 2" xfId="80" xr:uid="{C1833B40-E50B-4F2C-9D31-C50671BD303B}"/>
    <cellStyle name="Normal 2 6" xfId="81" xr:uid="{C073CF30-6453-4BAE-8ED9-0EA32620FDDC}"/>
    <cellStyle name="Normal 2 7" xfId="138" xr:uid="{0A837C59-DDA6-4895-BD39-B5975AF7A55A}"/>
    <cellStyle name="Normal 3" xfId="82" xr:uid="{17DEFB46-F8FC-4C34-9FAA-3483321F1F15}"/>
    <cellStyle name="Normal 3 15" xfId="83" xr:uid="{00EE22BC-048B-4653-8C59-E07AA0C590F1}"/>
    <cellStyle name="Normal 3 2" xfId="84" xr:uid="{7CAC2A57-2645-4DF8-904E-20DDE1103B7B}"/>
    <cellStyle name="Normal 3 3" xfId="85" xr:uid="{16F71C19-594C-45B3-87AE-85142DEC7201}"/>
    <cellStyle name="Normal 3 4" xfId="86" xr:uid="{CB39A0F1-F47D-4093-98E4-D8E7E4288B08}"/>
    <cellStyle name="Normal 4" xfId="87" xr:uid="{D7FC9981-AD19-438F-A660-73F73016CA67}"/>
    <cellStyle name="Normal 4 2" xfId="88" xr:uid="{FF9B2B45-F502-4A33-8A7D-77E86F0042A1}"/>
    <cellStyle name="Normal 4 3" xfId="89" xr:uid="{E19BE7EA-AA85-446D-9D94-2CEA21EEFC9E}"/>
    <cellStyle name="Normal 4 4" xfId="90" xr:uid="{82FD85B2-CFBB-4EB5-8A6E-0FA7F830D678}"/>
    <cellStyle name="Normal 5" xfId="91" xr:uid="{1E090BA1-37E0-4FA9-ADFF-8302305241FA}"/>
    <cellStyle name="Normal 5 2" xfId="92" xr:uid="{DF297A51-6F65-4DFE-9D08-F16B092E804D}"/>
    <cellStyle name="Normal 5 3" xfId="93" xr:uid="{DE7263F4-2B7F-4211-B1A0-EA12D24D7F31}"/>
    <cellStyle name="Normal 6" xfId="94" xr:uid="{291D9FC5-BEEE-4C44-A2CF-E3606F0C94FE}"/>
    <cellStyle name="Normal 6 2" xfId="95" xr:uid="{EB15FCAC-3E07-455B-BFB3-EBDA29846A49}"/>
    <cellStyle name="Normal 7" xfId="96" xr:uid="{47B7E745-F3AB-468C-8D44-C65E28E58902}"/>
    <cellStyle name="Normal 7 2" xfId="97" xr:uid="{BED7C0C8-596F-41A5-827E-E9950656294F}"/>
    <cellStyle name="Normal 8" xfId="98" xr:uid="{D902B669-6D0B-4A99-BE7C-BD866C5098ED}"/>
    <cellStyle name="Normal 9" xfId="99" xr:uid="{73214CDD-853B-4F0F-92CB-3C4B1B1FA0C4}"/>
    <cellStyle name="Percent 2" xfId="100" xr:uid="{5D24FF75-D6EC-4CC1-B668-9F76EB9CDC29}"/>
    <cellStyle name="Percent 3" xfId="101" xr:uid="{B4AE6B30-ABC2-4A26-957C-C5A6E89A882A}"/>
    <cellStyle name="쉼표 [0] 2 3" xfId="102" xr:uid="{8A040907-EA6C-46E3-921C-989998BE7963}"/>
    <cellStyle name="쉼표 [0] 4" xfId="103" xr:uid="{EFEE4CAB-F6D9-48CC-B2D0-1C2B19904473}"/>
    <cellStyle name="표준 2" xfId="104" xr:uid="{CF6F869C-48D9-43A8-942A-78F54DB09B1C}"/>
    <cellStyle name="표준 2 17" xfId="4" xr:uid="{30BEAB05-54AB-4EF5-B26A-37B3F471DF3F}"/>
    <cellStyle name="표준 2 2" xfId="105" xr:uid="{B6C1CBE7-BE59-4AD5-B40E-5D6C6EB098F9}"/>
    <cellStyle name="표준 2 2 2" xfId="106" xr:uid="{01E27FFB-E9D6-4342-A5B3-DB3B543D3984}"/>
    <cellStyle name="표준 2 2 2 2" xfId="107" xr:uid="{7C3CF779-0C46-4D4A-8121-D934A0BBE2ED}"/>
    <cellStyle name="표준 2 2 2 2 2" xfId="108" xr:uid="{73E7ADF7-46FD-4BCC-B6AC-55203EB394B3}"/>
    <cellStyle name="표준 2 2 2 3" xfId="109" xr:uid="{40D62FD8-7651-48DF-BF6F-A2747B06C304}"/>
    <cellStyle name="표준 2 2 3" xfId="110" xr:uid="{CE58F5E6-11F5-43CB-B931-E1C74AA3EB36}"/>
    <cellStyle name="표준 2 2 3 2" xfId="111" xr:uid="{A6C9BC6D-0F67-45E0-8FA6-4060805F07F5}"/>
    <cellStyle name="표준 2 2 3 2 2" xfId="112" xr:uid="{3E855799-C8A8-471A-AC31-28F24AD32D7E}"/>
    <cellStyle name="표준 2 2 3 3" xfId="113" xr:uid="{F07B022E-A2C8-45A5-A031-7F722E353A6A}"/>
    <cellStyle name="표준 2 2 4" xfId="114" xr:uid="{76742952-1C3E-4AB3-AA13-7631C2AD8079}"/>
    <cellStyle name="표준 2 2 5" xfId="115" xr:uid="{C55E4892-9D3F-4C0D-BC73-5B3EE8C4D7D8}"/>
    <cellStyle name="표준 2 2 5 2" xfId="116" xr:uid="{332B2BE8-A860-4E8C-BC62-36BCEBE5C9B8}"/>
    <cellStyle name="표준 2 2 6" xfId="117" xr:uid="{878B4A56-5188-44E6-A321-DDE0770767F3}"/>
    <cellStyle name="표준 2 3" xfId="118" xr:uid="{39423839-DDFC-480B-91CF-D9DB556A2BF6}"/>
    <cellStyle name="표준 2 4" xfId="119" xr:uid="{ECA2E8AF-321F-4875-A91F-10B35E1A622C}"/>
    <cellStyle name="표준 2 5" xfId="120" xr:uid="{46E06ED5-2019-439F-91F3-B67F493C30B8}"/>
    <cellStyle name="표준 3" xfId="121" xr:uid="{18737174-AB91-48D2-8035-6AEB43535BB7}"/>
    <cellStyle name="표준 3 10" xfId="122" xr:uid="{7F2905C7-6809-4F49-8F80-963957E5ACEB}"/>
    <cellStyle name="표준 3 2" xfId="123" xr:uid="{858ABBC2-9C33-4F66-AADE-42B9326C8EF9}"/>
    <cellStyle name="표준 3 2 2" xfId="124" xr:uid="{44FABC29-CDF7-45F0-93CB-F03CBBAF1AB5}"/>
    <cellStyle name="표준 3 2 2 2" xfId="125" xr:uid="{67050388-328F-469B-9736-DA4B924E86A5}"/>
    <cellStyle name="표준 3 2 3" xfId="126" xr:uid="{DC78005D-3243-4F22-B6B4-3AD770201A7D}"/>
    <cellStyle name="표준 3 3" xfId="127" xr:uid="{9B2E1CD2-8D22-44AE-BEFC-09E8D9397198}"/>
    <cellStyle name="표준 3 3 2" xfId="128" xr:uid="{875A3D9C-A10B-4678-A2F0-61947925F4D0}"/>
    <cellStyle name="표준 3 3 2 2" xfId="129" xr:uid="{A2B27E13-6D21-4576-9464-692AB0E0AD2A}"/>
    <cellStyle name="표준 3 3 3" xfId="130" xr:uid="{EBA66627-7832-4FFE-ABC2-C7783F1CB31A}"/>
    <cellStyle name="표준 4" xfId="131" xr:uid="{AAD24F27-F9BD-4000-AB58-B0C7946A4563}"/>
    <cellStyle name="표준 4 2" xfId="132" xr:uid="{6230256B-74A1-4600-86AF-4163B8849883}"/>
  </cellStyles>
  <dxfs count="16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rgb="FFFFFF00"/>
        </patternFill>
      </fill>
    </dxf>
    <dxf>
      <font>
        <b/>
        <i val="0"/>
        <color rgb="FFFF0000"/>
      </font>
    </dxf>
    <dxf>
      <font>
        <b/>
        <i val="0"/>
      </font>
      <fill>
        <patternFill>
          <bgColor rgb="FFFFFF00"/>
        </patternFill>
      </fill>
    </dxf>
    <dxf>
      <fill>
        <patternFill>
          <bgColor theme="0" tint="-0.14996795556505021"/>
        </patternFill>
      </fill>
    </dxf>
    <dxf>
      <font>
        <b/>
        <i val="0"/>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editAs="oneCell">
    <xdr:from>
      <xdr:col>17</xdr:col>
      <xdr:colOff>0</xdr:colOff>
      <xdr:row>508</xdr:row>
      <xdr:rowOff>0</xdr:rowOff>
    </xdr:from>
    <xdr:to>
      <xdr:col>17</xdr:col>
      <xdr:colOff>38100</xdr:colOff>
      <xdr:row>1312</xdr:row>
      <xdr:rowOff>171450</xdr:rowOff>
    </xdr:to>
    <xdr:sp macro="" textlink="">
      <xdr:nvSpPr>
        <xdr:cNvPr id="2" name="AutoShape 11">
          <a:extLst>
            <a:ext uri="{FF2B5EF4-FFF2-40B4-BE49-F238E27FC236}">
              <a16:creationId xmlns:a16="http://schemas.microsoft.com/office/drawing/2014/main" id="{7E6FAD9A-E926-4E64-854E-F8F167C947F5}"/>
            </a:ext>
          </a:extLst>
        </xdr:cNvPr>
        <xdr:cNvSpPr>
          <a:spLocks noChangeAspect="1" noChangeArrowheads="1"/>
        </xdr:cNvSpPr>
      </xdr:nvSpPr>
      <xdr:spPr bwMode="auto">
        <a:xfrm>
          <a:off x="30594300"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1312</xdr:row>
      <xdr:rowOff>171450</xdr:rowOff>
    </xdr:to>
    <xdr:sp macro="" textlink="">
      <xdr:nvSpPr>
        <xdr:cNvPr id="3" name="AutoShape 11">
          <a:extLst>
            <a:ext uri="{FF2B5EF4-FFF2-40B4-BE49-F238E27FC236}">
              <a16:creationId xmlns:a16="http://schemas.microsoft.com/office/drawing/2014/main" id="{961A98D9-2193-4E50-9405-2513A0D5149B}"/>
            </a:ext>
          </a:extLst>
        </xdr:cNvPr>
        <xdr:cNvSpPr>
          <a:spLocks noChangeAspect="1" noChangeArrowheads="1"/>
        </xdr:cNvSpPr>
      </xdr:nvSpPr>
      <xdr:spPr bwMode="auto">
        <a:xfrm>
          <a:off x="33137475"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1312</xdr:row>
      <xdr:rowOff>171450</xdr:rowOff>
    </xdr:to>
    <xdr:sp macro="" textlink="">
      <xdr:nvSpPr>
        <xdr:cNvPr id="4" name="AutoShape 11">
          <a:extLst>
            <a:ext uri="{FF2B5EF4-FFF2-40B4-BE49-F238E27FC236}">
              <a16:creationId xmlns:a16="http://schemas.microsoft.com/office/drawing/2014/main" id="{210707DE-EF6C-49E7-B8BC-01711C9DD0F4}"/>
            </a:ext>
          </a:extLst>
        </xdr:cNvPr>
        <xdr:cNvSpPr>
          <a:spLocks noChangeAspect="1" noChangeArrowheads="1"/>
        </xdr:cNvSpPr>
      </xdr:nvSpPr>
      <xdr:spPr bwMode="auto">
        <a:xfrm>
          <a:off x="33137475"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1312</xdr:row>
      <xdr:rowOff>171450</xdr:rowOff>
    </xdr:to>
    <xdr:sp macro="" textlink="">
      <xdr:nvSpPr>
        <xdr:cNvPr id="5" name="AutoShape 11">
          <a:extLst>
            <a:ext uri="{FF2B5EF4-FFF2-40B4-BE49-F238E27FC236}">
              <a16:creationId xmlns:a16="http://schemas.microsoft.com/office/drawing/2014/main" id="{45D39EBF-6D41-4F89-A01E-66C99DBFC507}"/>
            </a:ext>
          </a:extLst>
        </xdr:cNvPr>
        <xdr:cNvSpPr>
          <a:spLocks noChangeAspect="1" noChangeArrowheads="1"/>
        </xdr:cNvSpPr>
      </xdr:nvSpPr>
      <xdr:spPr bwMode="auto">
        <a:xfrm>
          <a:off x="33137475"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982</xdr:row>
      <xdr:rowOff>171450</xdr:rowOff>
    </xdr:to>
    <xdr:sp macro="" textlink="">
      <xdr:nvSpPr>
        <xdr:cNvPr id="6" name="AutoShape 11">
          <a:extLst>
            <a:ext uri="{FF2B5EF4-FFF2-40B4-BE49-F238E27FC236}">
              <a16:creationId xmlns:a16="http://schemas.microsoft.com/office/drawing/2014/main" id="{AC932D04-45E6-4369-B8B9-AC650BDF4EC8}"/>
            </a:ext>
          </a:extLst>
        </xdr:cNvPr>
        <xdr:cNvSpPr>
          <a:spLocks noChangeAspect="1" noChangeArrowheads="1"/>
        </xdr:cNvSpPr>
      </xdr:nvSpPr>
      <xdr:spPr bwMode="auto">
        <a:xfrm>
          <a:off x="33242250"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982</xdr:row>
      <xdr:rowOff>171450</xdr:rowOff>
    </xdr:to>
    <xdr:sp macro="" textlink="">
      <xdr:nvSpPr>
        <xdr:cNvPr id="7" name="AutoShape 11">
          <a:extLst>
            <a:ext uri="{FF2B5EF4-FFF2-40B4-BE49-F238E27FC236}">
              <a16:creationId xmlns:a16="http://schemas.microsoft.com/office/drawing/2014/main" id="{DB77E870-F165-484D-A8ED-4AA72C5CA081}"/>
            </a:ext>
          </a:extLst>
        </xdr:cNvPr>
        <xdr:cNvSpPr>
          <a:spLocks noChangeAspect="1" noChangeArrowheads="1"/>
        </xdr:cNvSpPr>
      </xdr:nvSpPr>
      <xdr:spPr bwMode="auto">
        <a:xfrm>
          <a:off x="33242250"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301</xdr:row>
      <xdr:rowOff>0</xdr:rowOff>
    </xdr:from>
    <xdr:to>
      <xdr:col>17</xdr:col>
      <xdr:colOff>38100</xdr:colOff>
      <xdr:row>1036</xdr:row>
      <xdr:rowOff>171450</xdr:rowOff>
    </xdr:to>
    <xdr:sp macro="" textlink="">
      <xdr:nvSpPr>
        <xdr:cNvPr id="8" name="AutoShape 11">
          <a:extLst>
            <a:ext uri="{FF2B5EF4-FFF2-40B4-BE49-F238E27FC236}">
              <a16:creationId xmlns:a16="http://schemas.microsoft.com/office/drawing/2014/main" id="{DF6FA743-07F4-4065-BE21-726A8A3AE134}"/>
            </a:ext>
          </a:extLst>
        </xdr:cNvPr>
        <xdr:cNvSpPr>
          <a:spLocks noChangeAspect="1" noChangeArrowheads="1"/>
        </xdr:cNvSpPr>
      </xdr:nvSpPr>
      <xdr:spPr bwMode="auto">
        <a:xfrm>
          <a:off x="33242250" y="5753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997</xdr:row>
      <xdr:rowOff>171450</xdr:rowOff>
    </xdr:to>
    <xdr:sp macro="" textlink="">
      <xdr:nvSpPr>
        <xdr:cNvPr id="9" name="AutoShape 11">
          <a:extLst>
            <a:ext uri="{FF2B5EF4-FFF2-40B4-BE49-F238E27FC236}">
              <a16:creationId xmlns:a16="http://schemas.microsoft.com/office/drawing/2014/main" id="{F5AE7885-62EE-4BAB-B402-57D2DEAD7F05}"/>
            </a:ext>
          </a:extLst>
        </xdr:cNvPr>
        <xdr:cNvSpPr>
          <a:spLocks noChangeAspect="1" noChangeArrowheads="1"/>
        </xdr:cNvSpPr>
      </xdr:nvSpPr>
      <xdr:spPr bwMode="auto">
        <a:xfrm>
          <a:off x="33242250" y="967740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997</xdr:row>
      <xdr:rowOff>171450</xdr:rowOff>
    </xdr:to>
    <xdr:sp macro="" textlink="">
      <xdr:nvSpPr>
        <xdr:cNvPr id="10" name="AutoShape 11">
          <a:extLst>
            <a:ext uri="{FF2B5EF4-FFF2-40B4-BE49-F238E27FC236}">
              <a16:creationId xmlns:a16="http://schemas.microsoft.com/office/drawing/2014/main" id="{12F85FD1-EF74-47B3-BCF6-D9ED9724E79E}"/>
            </a:ext>
          </a:extLst>
        </xdr:cNvPr>
        <xdr:cNvSpPr>
          <a:spLocks noChangeAspect="1" noChangeArrowheads="1"/>
        </xdr:cNvSpPr>
      </xdr:nvSpPr>
      <xdr:spPr bwMode="auto">
        <a:xfrm>
          <a:off x="33242250" y="967740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301</xdr:row>
      <xdr:rowOff>0</xdr:rowOff>
    </xdr:from>
    <xdr:to>
      <xdr:col>17</xdr:col>
      <xdr:colOff>38100</xdr:colOff>
      <xdr:row>1036</xdr:row>
      <xdr:rowOff>171450</xdr:rowOff>
    </xdr:to>
    <xdr:sp macro="" textlink="">
      <xdr:nvSpPr>
        <xdr:cNvPr id="11" name="AutoShape 11">
          <a:extLst>
            <a:ext uri="{FF2B5EF4-FFF2-40B4-BE49-F238E27FC236}">
              <a16:creationId xmlns:a16="http://schemas.microsoft.com/office/drawing/2014/main" id="{D8277BD0-8820-4E87-8F20-E520BDE4106F}"/>
            </a:ext>
          </a:extLst>
        </xdr:cNvPr>
        <xdr:cNvSpPr>
          <a:spLocks noChangeAspect="1" noChangeArrowheads="1"/>
        </xdr:cNvSpPr>
      </xdr:nvSpPr>
      <xdr:spPr bwMode="auto">
        <a:xfrm>
          <a:off x="32966025" y="574452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997</xdr:row>
      <xdr:rowOff>171450</xdr:rowOff>
    </xdr:to>
    <xdr:sp macro="" textlink="">
      <xdr:nvSpPr>
        <xdr:cNvPr id="12" name="AutoShape 11">
          <a:extLst>
            <a:ext uri="{FF2B5EF4-FFF2-40B4-BE49-F238E27FC236}">
              <a16:creationId xmlns:a16="http://schemas.microsoft.com/office/drawing/2014/main" id="{711C9402-F805-4C09-82C6-5E320A0024D0}"/>
            </a:ext>
          </a:extLst>
        </xdr:cNvPr>
        <xdr:cNvSpPr>
          <a:spLocks noChangeAspect="1" noChangeArrowheads="1"/>
        </xdr:cNvSpPr>
      </xdr:nvSpPr>
      <xdr:spPr bwMode="auto">
        <a:xfrm>
          <a:off x="32966025" y="96688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997</xdr:row>
      <xdr:rowOff>171450</xdr:rowOff>
    </xdr:to>
    <xdr:sp macro="" textlink="">
      <xdr:nvSpPr>
        <xdr:cNvPr id="13" name="AutoShape 11">
          <a:extLst>
            <a:ext uri="{FF2B5EF4-FFF2-40B4-BE49-F238E27FC236}">
              <a16:creationId xmlns:a16="http://schemas.microsoft.com/office/drawing/2014/main" id="{EDED8A9D-35D3-4DBC-944C-2A4515191750}"/>
            </a:ext>
          </a:extLst>
        </xdr:cNvPr>
        <xdr:cNvSpPr>
          <a:spLocks noChangeAspect="1" noChangeArrowheads="1"/>
        </xdr:cNvSpPr>
      </xdr:nvSpPr>
      <xdr:spPr bwMode="auto">
        <a:xfrm>
          <a:off x="32966025" y="96688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301</xdr:row>
      <xdr:rowOff>0</xdr:rowOff>
    </xdr:from>
    <xdr:to>
      <xdr:col>17</xdr:col>
      <xdr:colOff>38100</xdr:colOff>
      <xdr:row>1036</xdr:row>
      <xdr:rowOff>171450</xdr:rowOff>
    </xdr:to>
    <xdr:sp macro="" textlink="">
      <xdr:nvSpPr>
        <xdr:cNvPr id="14" name="AutoShape 11">
          <a:extLst>
            <a:ext uri="{FF2B5EF4-FFF2-40B4-BE49-F238E27FC236}">
              <a16:creationId xmlns:a16="http://schemas.microsoft.com/office/drawing/2014/main" id="{EFD911F8-0308-4F15-B89F-98D1CE036440}"/>
            </a:ext>
          </a:extLst>
        </xdr:cNvPr>
        <xdr:cNvSpPr>
          <a:spLocks noChangeAspect="1" noChangeArrowheads="1"/>
        </xdr:cNvSpPr>
      </xdr:nvSpPr>
      <xdr:spPr bwMode="auto">
        <a:xfrm>
          <a:off x="32966025" y="574452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882</xdr:row>
      <xdr:rowOff>171450</xdr:rowOff>
    </xdr:to>
    <xdr:sp macro="" textlink="">
      <xdr:nvSpPr>
        <xdr:cNvPr id="15" name="AutoShape 11">
          <a:extLst>
            <a:ext uri="{FF2B5EF4-FFF2-40B4-BE49-F238E27FC236}">
              <a16:creationId xmlns:a16="http://schemas.microsoft.com/office/drawing/2014/main" id="{A0C31CF8-477E-457A-9751-7CEE83C2F895}"/>
            </a:ext>
          </a:extLst>
        </xdr:cNvPr>
        <xdr:cNvSpPr>
          <a:spLocks noChangeAspect="1" noChangeArrowheads="1"/>
        </xdr:cNvSpPr>
      </xdr:nvSpPr>
      <xdr:spPr bwMode="auto">
        <a:xfrm>
          <a:off x="32966025" y="968787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882</xdr:row>
      <xdr:rowOff>171450</xdr:rowOff>
    </xdr:to>
    <xdr:sp macro="" textlink="">
      <xdr:nvSpPr>
        <xdr:cNvPr id="16" name="AutoShape 11">
          <a:extLst>
            <a:ext uri="{FF2B5EF4-FFF2-40B4-BE49-F238E27FC236}">
              <a16:creationId xmlns:a16="http://schemas.microsoft.com/office/drawing/2014/main" id="{934A5C45-9F1D-4B04-9E3B-3BA323068A7D}"/>
            </a:ext>
          </a:extLst>
        </xdr:cNvPr>
        <xdr:cNvSpPr>
          <a:spLocks noChangeAspect="1" noChangeArrowheads="1"/>
        </xdr:cNvSpPr>
      </xdr:nvSpPr>
      <xdr:spPr bwMode="auto">
        <a:xfrm>
          <a:off x="32966025" y="968787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301</xdr:row>
      <xdr:rowOff>0</xdr:rowOff>
    </xdr:from>
    <xdr:to>
      <xdr:col>17</xdr:col>
      <xdr:colOff>38100</xdr:colOff>
      <xdr:row>302</xdr:row>
      <xdr:rowOff>9525</xdr:rowOff>
    </xdr:to>
    <xdr:sp macro="" textlink="">
      <xdr:nvSpPr>
        <xdr:cNvPr id="17" name="AutoShape 11">
          <a:extLst>
            <a:ext uri="{FF2B5EF4-FFF2-40B4-BE49-F238E27FC236}">
              <a16:creationId xmlns:a16="http://schemas.microsoft.com/office/drawing/2014/main" id="{29CBEF72-7F14-49A2-A5D7-D32C6B5A9702}"/>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516</xdr:row>
      <xdr:rowOff>171450</xdr:rowOff>
    </xdr:to>
    <xdr:sp macro="" textlink="">
      <xdr:nvSpPr>
        <xdr:cNvPr id="18" name="AutoShape 11">
          <a:extLst>
            <a:ext uri="{FF2B5EF4-FFF2-40B4-BE49-F238E27FC236}">
              <a16:creationId xmlns:a16="http://schemas.microsoft.com/office/drawing/2014/main" id="{06B95C61-DE09-4DA0-BB37-E6B2AF30BF12}"/>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516</xdr:row>
      <xdr:rowOff>171450</xdr:rowOff>
    </xdr:to>
    <xdr:sp macro="" textlink="">
      <xdr:nvSpPr>
        <xdr:cNvPr id="19" name="AutoShape 11">
          <a:extLst>
            <a:ext uri="{FF2B5EF4-FFF2-40B4-BE49-F238E27FC236}">
              <a16:creationId xmlns:a16="http://schemas.microsoft.com/office/drawing/2014/main" id="{67AC3306-6DF2-4299-ACAC-30D48B4700CC}"/>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301</xdr:row>
      <xdr:rowOff>0</xdr:rowOff>
    </xdr:from>
    <xdr:to>
      <xdr:col>17</xdr:col>
      <xdr:colOff>38100</xdr:colOff>
      <xdr:row>302</xdr:row>
      <xdr:rowOff>9525</xdr:rowOff>
    </xdr:to>
    <xdr:sp macro="" textlink="">
      <xdr:nvSpPr>
        <xdr:cNvPr id="20" name="AutoShape 11">
          <a:extLst>
            <a:ext uri="{FF2B5EF4-FFF2-40B4-BE49-F238E27FC236}">
              <a16:creationId xmlns:a16="http://schemas.microsoft.com/office/drawing/2014/main" id="{984C1F34-8572-4909-88B8-2EFFE7C9E70E}"/>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516</xdr:row>
      <xdr:rowOff>171450</xdr:rowOff>
    </xdr:to>
    <xdr:sp macro="" textlink="">
      <xdr:nvSpPr>
        <xdr:cNvPr id="21" name="AutoShape 11">
          <a:extLst>
            <a:ext uri="{FF2B5EF4-FFF2-40B4-BE49-F238E27FC236}">
              <a16:creationId xmlns:a16="http://schemas.microsoft.com/office/drawing/2014/main" id="{962993AA-1BB1-4474-BB6A-812BB54EC672}"/>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516</xdr:row>
      <xdr:rowOff>171450</xdr:rowOff>
    </xdr:to>
    <xdr:sp macro="" textlink="">
      <xdr:nvSpPr>
        <xdr:cNvPr id="22" name="AutoShape 11">
          <a:extLst>
            <a:ext uri="{FF2B5EF4-FFF2-40B4-BE49-F238E27FC236}">
              <a16:creationId xmlns:a16="http://schemas.microsoft.com/office/drawing/2014/main" id="{8F932DFE-7775-4654-9D36-39CF00675D05}"/>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301</xdr:row>
      <xdr:rowOff>0</xdr:rowOff>
    </xdr:from>
    <xdr:to>
      <xdr:col>17</xdr:col>
      <xdr:colOff>38100</xdr:colOff>
      <xdr:row>302</xdr:row>
      <xdr:rowOff>9525</xdr:rowOff>
    </xdr:to>
    <xdr:sp macro="" textlink="">
      <xdr:nvSpPr>
        <xdr:cNvPr id="23" name="AutoShape 11">
          <a:extLst>
            <a:ext uri="{FF2B5EF4-FFF2-40B4-BE49-F238E27FC236}">
              <a16:creationId xmlns:a16="http://schemas.microsoft.com/office/drawing/2014/main" id="{423FE13D-8C90-4712-B33C-0BE53AC9EB35}"/>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516</xdr:row>
      <xdr:rowOff>171450</xdr:rowOff>
    </xdr:to>
    <xdr:sp macro="" textlink="">
      <xdr:nvSpPr>
        <xdr:cNvPr id="24" name="AutoShape 11">
          <a:extLst>
            <a:ext uri="{FF2B5EF4-FFF2-40B4-BE49-F238E27FC236}">
              <a16:creationId xmlns:a16="http://schemas.microsoft.com/office/drawing/2014/main" id="{C6326E59-3136-4746-B121-22E7D9E48CE7}"/>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516</xdr:row>
      <xdr:rowOff>171450</xdr:rowOff>
    </xdr:to>
    <xdr:sp macro="" textlink="">
      <xdr:nvSpPr>
        <xdr:cNvPr id="25" name="AutoShape 11">
          <a:extLst>
            <a:ext uri="{FF2B5EF4-FFF2-40B4-BE49-F238E27FC236}">
              <a16:creationId xmlns:a16="http://schemas.microsoft.com/office/drawing/2014/main" id="{E32DDC39-5E32-4F12-8943-5E5F42E0B619}"/>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17</xdr:col>
      <xdr:colOff>0</xdr:colOff>
      <xdr:row>302</xdr:row>
      <xdr:rowOff>0</xdr:rowOff>
    </xdr:from>
    <xdr:ext cx="38100" cy="200025"/>
    <xdr:sp macro="" textlink="">
      <xdr:nvSpPr>
        <xdr:cNvPr id="26" name="AutoShape 11">
          <a:extLst>
            <a:ext uri="{FF2B5EF4-FFF2-40B4-BE49-F238E27FC236}">
              <a16:creationId xmlns:a16="http://schemas.microsoft.com/office/drawing/2014/main" id="{C4B94FF1-ED80-41B5-AFC7-5FD031B404F4}"/>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ppriver3651001394-my.sharepoint.com/personal/david_kim_us_q-cells_com/Documents/GA%20Master%20File_v7.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C Raw"/>
      <sheetName val="GA Raw"/>
      <sheetName val="GA CR"/>
      <sheetName val="GA PSI"/>
      <sheetName val="TX Raw"/>
      <sheetName val="TX CR"/>
      <sheetName val="GA Inventory"/>
      <sheetName val="GA PLT Spec"/>
      <sheetName val="NC ATP"/>
      <sheetName val="Mentone CA (San Bernardino)"/>
      <sheetName val="Issue Log (US)"/>
      <sheetName val="Credit Note"/>
      <sheetName val="DUKE (395 &amp; 400) Safe Harbor"/>
      <sheetName val="NextEra (Quitmann)"/>
      <sheetName val="NextEra Record"/>
    </sheetNames>
    <sheetDataSet>
      <sheetData sheetId="0"/>
      <sheetData sheetId="1"/>
      <sheetData sheetId="2"/>
      <sheetData sheetId="3"/>
      <sheetData sheetId="4"/>
      <sheetData sheetId="5"/>
      <sheetData sheetId="6">
        <row r="5">
          <cell r="C5">
            <v>41102139</v>
          </cell>
          <cell r="D5" t="str">
            <v>Q.PEAK DUO L G5.3 395</v>
          </cell>
          <cell r="E5" t="str">
            <v>Q.PEAK DUO L</v>
          </cell>
          <cell r="F5">
            <v>395</v>
          </cell>
        </row>
        <row r="6">
          <cell r="C6">
            <v>43103139</v>
          </cell>
          <cell r="D6" t="str">
            <v xml:space="preserve">Q.PEAK DUO L G5.2.V </v>
          </cell>
          <cell r="E6" t="str">
            <v>Q.PEAK DUO L</v>
          </cell>
          <cell r="F6">
            <v>395</v>
          </cell>
        </row>
        <row r="7">
          <cell r="C7">
            <v>43102140</v>
          </cell>
          <cell r="D7" t="str">
            <v>Q.PEAK DUO L G5.3.V</v>
          </cell>
          <cell r="E7" t="str">
            <v>Q.PEAK DUO L</v>
          </cell>
          <cell r="F7">
            <v>400</v>
          </cell>
        </row>
        <row r="8">
          <cell r="C8">
            <v>46101143</v>
          </cell>
          <cell r="D8" t="str">
            <v>Q.PEAK DUO L G6P.2</v>
          </cell>
          <cell r="E8" t="str">
            <v>Q.PEAK DUO L</v>
          </cell>
          <cell r="F8">
            <v>415</v>
          </cell>
        </row>
        <row r="9">
          <cell r="C9">
            <v>46101144</v>
          </cell>
          <cell r="D9" t="str">
            <v>Q.PEAK DUO L G6P.2</v>
          </cell>
          <cell r="E9" t="str">
            <v>Q.PEAK DUO L</v>
          </cell>
          <cell r="F9">
            <v>420</v>
          </cell>
        </row>
        <row r="10">
          <cell r="C10">
            <v>45201127</v>
          </cell>
          <cell r="D10" t="str">
            <v>Q.PEAK DUO BLK G6+</v>
          </cell>
          <cell r="E10" t="str">
            <v>Q.PEAK DUO BLK</v>
          </cell>
          <cell r="F10">
            <v>335</v>
          </cell>
        </row>
        <row r="11">
          <cell r="C11">
            <v>46202128</v>
          </cell>
          <cell r="D11" t="str">
            <v>Q.PEAK DUO BLK G6+</v>
          </cell>
          <cell r="E11" t="str">
            <v>Q.PEAK DUO BLK</v>
          </cell>
          <cell r="F11">
            <v>340</v>
          </cell>
        </row>
        <row r="12">
          <cell r="C12">
            <v>46203128</v>
          </cell>
          <cell r="D12" t="str">
            <v>Q.PEAK DUO BLK G6P+/AC</v>
          </cell>
          <cell r="E12" t="str">
            <v>Q.PEAK DUO BLK</v>
          </cell>
          <cell r="F12">
            <v>340</v>
          </cell>
        </row>
        <row r="13">
          <cell r="C13">
            <v>45201128</v>
          </cell>
          <cell r="D13" t="str">
            <v>Q.PEAK DUO BLK G6+</v>
          </cell>
          <cell r="E13" t="str">
            <v>Q.PEAK DUO BLK</v>
          </cell>
          <cell r="F13">
            <v>340</v>
          </cell>
        </row>
        <row r="14">
          <cell r="C14">
            <v>46202127</v>
          </cell>
          <cell r="D14" t="str">
            <v>Q.PEAK DUO BLK G6P</v>
          </cell>
          <cell r="E14" t="str">
            <v>Q.PEAK DUO BLK</v>
          </cell>
          <cell r="F14">
            <v>335</v>
          </cell>
        </row>
        <row r="15">
          <cell r="C15">
            <v>46204130</v>
          </cell>
          <cell r="D15" t="str">
            <v xml:space="preserve">Q.PEAK DUO G6+ </v>
          </cell>
          <cell r="E15" t="str">
            <v>Q.PEAK DUO</v>
          </cell>
          <cell r="F15">
            <v>350</v>
          </cell>
        </row>
        <row r="16">
          <cell r="C16">
            <v>46103144</v>
          </cell>
          <cell r="D16" t="str">
            <v>Q.PEAK DUO L G6P.2</v>
          </cell>
          <cell r="E16" t="str">
            <v xml:space="preserve">Q.PEAK DUO L </v>
          </cell>
          <cell r="F16">
            <v>420</v>
          </cell>
        </row>
        <row r="17">
          <cell r="C17">
            <v>46101142</v>
          </cell>
          <cell r="D17" t="str">
            <v>Q.PEAK DUO L G6P.2</v>
          </cell>
          <cell r="E17" t="str">
            <v xml:space="preserve">Q.PEAK DUO L </v>
          </cell>
          <cell r="F17">
            <v>410</v>
          </cell>
        </row>
        <row r="18">
          <cell r="C18">
            <v>46104545</v>
          </cell>
          <cell r="D18" t="str">
            <v>Q.PEAK DUO L G6P.2</v>
          </cell>
          <cell r="E18" t="str">
            <v xml:space="preserve">Q.PEAK DUO L </v>
          </cell>
          <cell r="F18">
            <v>425</v>
          </cell>
        </row>
        <row r="19">
          <cell r="C19">
            <v>43104140</v>
          </cell>
          <cell r="D19" t="str">
            <v>Q.PEAK DUO L G5.2.V</v>
          </cell>
          <cell r="E19" t="str">
            <v xml:space="preserve">Q.PEAK DUO L </v>
          </cell>
          <cell r="F19">
            <v>400</v>
          </cell>
        </row>
        <row r="20">
          <cell r="C20">
            <v>46104145</v>
          </cell>
          <cell r="D20" t="str">
            <v>Q.PEAK DUO L G6P.2</v>
          </cell>
          <cell r="E20" t="str">
            <v xml:space="preserve">Q.PEAK DUO L </v>
          </cell>
          <cell r="F20">
            <v>425</v>
          </cell>
        </row>
        <row r="21">
          <cell r="C21">
            <v>46104146</v>
          </cell>
          <cell r="D21" t="str">
            <v>Q.PEAK DUO L G6P.2</v>
          </cell>
          <cell r="E21" t="str">
            <v xml:space="preserve">Q.PEAK DUO L </v>
          </cell>
          <cell r="F21">
            <v>430</v>
          </cell>
        </row>
        <row r="22">
          <cell r="C22">
            <v>46104546</v>
          </cell>
          <cell r="D22" t="str">
            <v>Q.PEAK DUO L G6P.2</v>
          </cell>
          <cell r="E22" t="str">
            <v xml:space="preserve">Q.PEAK DUO L </v>
          </cell>
          <cell r="F22">
            <v>430</v>
          </cell>
        </row>
        <row r="23">
          <cell r="C23">
            <v>46204129</v>
          </cell>
          <cell r="D23" t="str">
            <v xml:space="preserve">Q.PEAK DUO G6P+ </v>
          </cell>
          <cell r="E23" t="str">
            <v>Q.PEAK DUO</v>
          </cell>
          <cell r="F23">
            <v>345</v>
          </cell>
        </row>
        <row r="24">
          <cell r="C24">
            <v>43104139</v>
          </cell>
          <cell r="D24" t="str">
            <v>Q.PEAK DUO L G5.2.V</v>
          </cell>
          <cell r="E24" t="str">
            <v xml:space="preserve">Q.PEAK DUO L </v>
          </cell>
          <cell r="F24">
            <v>395</v>
          </cell>
        </row>
        <row r="25">
          <cell r="C25">
            <v>46104144</v>
          </cell>
          <cell r="D25" t="str">
            <v>Q.PEAK DUO L-G6P.2</v>
          </cell>
          <cell r="E25" t="str">
            <v>Q.PEAK DUO L</v>
          </cell>
          <cell r="F25">
            <v>420</v>
          </cell>
        </row>
        <row r="26">
          <cell r="C26">
            <v>47102140</v>
          </cell>
          <cell r="D26" t="str">
            <v>Q.PEAK DUO L G5.2.V</v>
          </cell>
          <cell r="E26" t="str">
            <v>Q.PEAK DUO L</v>
          </cell>
          <cell r="F26">
            <v>400</v>
          </cell>
        </row>
        <row r="27">
          <cell r="C27">
            <v>46104544</v>
          </cell>
          <cell r="D27" t="str">
            <v>Q.PEAK DUO L-G6P.2 </v>
          </cell>
          <cell r="E27" t="str">
            <v>Q.PEAK DUO L</v>
          </cell>
          <cell r="F27">
            <v>420</v>
          </cell>
        </row>
        <row r="28">
          <cell r="C28">
            <v>46104143</v>
          </cell>
          <cell r="D28" t="str">
            <v xml:space="preserve">Q.PEAK DUO L-G6P.2  </v>
          </cell>
          <cell r="E28" t="str">
            <v>Q.PEAK DUO L</v>
          </cell>
          <cell r="F28">
            <v>415</v>
          </cell>
        </row>
        <row r="29">
          <cell r="C29">
            <v>46105144</v>
          </cell>
          <cell r="D29" t="str">
            <v>Q.PEAK DUO L-G6P.2</v>
          </cell>
          <cell r="E29" t="str">
            <v>Q.PEAK DUO L</v>
          </cell>
          <cell r="F29">
            <v>420</v>
          </cell>
        </row>
        <row r="30">
          <cell r="C30">
            <v>46105145</v>
          </cell>
          <cell r="D30" t="str">
            <v>Q.PEAK DUO L-G6P.2</v>
          </cell>
          <cell r="E30" t="str">
            <v>Q.PEAK DUO L</v>
          </cell>
          <cell r="F30">
            <v>425</v>
          </cell>
        </row>
        <row r="31">
          <cell r="C31">
            <v>46207128</v>
          </cell>
          <cell r="D31" t="str">
            <v>Q.PEAK DUO BLK G6P+/AC</v>
          </cell>
          <cell r="E31" t="str">
            <v>Q.PEAK DUO BLK</v>
          </cell>
          <cell r="F31">
            <v>340</v>
          </cell>
        </row>
        <row r="32">
          <cell r="C32">
            <v>46105143</v>
          </cell>
          <cell r="D32" t="str">
            <v>Q.PEAK DUO L-G6P.2</v>
          </cell>
          <cell r="E32" t="str">
            <v>Q.PEAK DUO L</v>
          </cell>
          <cell r="F32">
            <v>415</v>
          </cell>
        </row>
        <row r="33">
          <cell r="C33">
            <v>43106140</v>
          </cell>
          <cell r="D33" t="str">
            <v>Q.PEAK DUO L G5.2.V</v>
          </cell>
          <cell r="E33" t="str">
            <v>Q.PEAK DUO L</v>
          </cell>
          <cell r="F33">
            <v>400</v>
          </cell>
        </row>
        <row r="34">
          <cell r="C34">
            <v>46205130</v>
          </cell>
          <cell r="D34" t="str">
            <v>Q.PEAK DUO G6P+</v>
          </cell>
          <cell r="E34" t="str">
            <v xml:space="preserve">Q.PEAK DUO </v>
          </cell>
          <cell r="F34">
            <v>350</v>
          </cell>
        </row>
        <row r="35">
          <cell r="C35">
            <v>43106540</v>
          </cell>
          <cell r="D35" t="str">
            <v>Q.PEAK DUO L G5.2.V</v>
          </cell>
          <cell r="E35" t="str">
            <v>Q.PEAK DUO L</v>
          </cell>
          <cell r="F35">
            <v>400</v>
          </cell>
        </row>
        <row r="36">
          <cell r="C36">
            <v>46205131</v>
          </cell>
          <cell r="D36" t="str">
            <v xml:space="preserve">Q.PEAK DUO G6P+ </v>
          </cell>
          <cell r="E36" t="str">
            <v xml:space="preserve">Q.PEAK DUO </v>
          </cell>
          <cell r="F36">
            <v>355</v>
          </cell>
        </row>
        <row r="37">
          <cell r="C37">
            <v>46206127</v>
          </cell>
          <cell r="D37" t="str">
            <v>Q.PEAK DUO BLK G6P+</v>
          </cell>
          <cell r="E37" t="str">
            <v>Q.PEAK DUO BLK</v>
          </cell>
          <cell r="F37">
            <v>335</v>
          </cell>
        </row>
        <row r="38">
          <cell r="C38">
            <v>46206128</v>
          </cell>
          <cell r="D38" t="str">
            <v>Q.PEAK DUO BLK G6P+</v>
          </cell>
          <cell r="E38" t="str">
            <v>Q.PEAK DUO BLK</v>
          </cell>
          <cell r="F38">
            <v>340</v>
          </cell>
        </row>
        <row r="39">
          <cell r="C39">
            <v>46104147</v>
          </cell>
          <cell r="D39" t="str">
            <v>Q.PEAK DUO L-G6P.2</v>
          </cell>
          <cell r="E39" t="str">
            <v>Q.PEAK DUO L</v>
          </cell>
          <cell r="F39">
            <v>435</v>
          </cell>
        </row>
        <row r="40">
          <cell r="C40">
            <v>46205129</v>
          </cell>
          <cell r="D40" t="str">
            <v>Q.PEAK DUO G6P+</v>
          </cell>
          <cell r="E40" t="str">
            <v xml:space="preserve">Q.PEAK DUO </v>
          </cell>
          <cell r="F40">
            <v>345</v>
          </cell>
        </row>
        <row r="41">
          <cell r="C41">
            <v>46202126</v>
          </cell>
          <cell r="D41" t="str">
            <v>Q.PEAK DUO BLK G6P+</v>
          </cell>
          <cell r="E41" t="str">
            <v>Q.PEAK DUO BLK</v>
          </cell>
          <cell r="F41">
            <v>330</v>
          </cell>
        </row>
        <row r="42">
          <cell r="C42">
            <v>46204128</v>
          </cell>
          <cell r="D42" t="str">
            <v>Q.PEAK DUO G6P+</v>
          </cell>
          <cell r="E42" t="str">
            <v xml:space="preserve">Q.PEAK DUO </v>
          </cell>
          <cell r="F42">
            <v>340</v>
          </cell>
        </row>
        <row r="43">
          <cell r="C43">
            <v>46104140</v>
          </cell>
          <cell r="D43" t="str">
            <v>Q.PEAK DUO L-G6P.2</v>
          </cell>
          <cell r="E43" t="str">
            <v>Q.PEAK DUO L</v>
          </cell>
          <cell r="F43">
            <v>400</v>
          </cell>
        </row>
        <row r="44">
          <cell r="C44">
            <v>46105142</v>
          </cell>
          <cell r="D44" t="str">
            <v>Q.PEAK DUO L-G6P.2</v>
          </cell>
          <cell r="E44" t="str">
            <v>Q.PEAK DUO L</v>
          </cell>
          <cell r="F44">
            <v>410</v>
          </cell>
        </row>
        <row r="45">
          <cell r="C45">
            <v>46206528</v>
          </cell>
          <cell r="D45" t="str">
            <v>Q.PEAK DUO BLK G6P+</v>
          </cell>
          <cell r="E45" t="str">
            <v>Q.PEAK DUO BLK</v>
          </cell>
          <cell r="F45">
            <v>340</v>
          </cell>
        </row>
      </sheetData>
      <sheetData sheetId="7"/>
      <sheetData sheetId="8"/>
      <sheetData sheetId="9"/>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mailto:Purchasing@theleveredge.com" TargetMode="External"/><Relationship Id="rId117" Type="http://schemas.openxmlformats.org/officeDocument/2006/relationships/comments" Target="../comments1.xml"/><Relationship Id="rId21" Type="http://schemas.openxmlformats.org/officeDocument/2006/relationships/hyperlink" Target="mailto:logistics8018@cedgreentechse.com" TargetMode="External"/><Relationship Id="rId42" Type="http://schemas.openxmlformats.org/officeDocument/2006/relationships/hyperlink" Target="mailto:tylere@cedgreentechsr.com" TargetMode="External"/><Relationship Id="rId47" Type="http://schemas.openxmlformats.org/officeDocument/2006/relationships/hyperlink" Target="mailto:tkoscelnik@momentumsolar.com%20/" TargetMode="External"/><Relationship Id="rId63" Type="http://schemas.openxmlformats.org/officeDocument/2006/relationships/hyperlink" Target="mailto:Kevin.fagan@trinitysolarsystems.com" TargetMode="External"/><Relationship Id="rId68" Type="http://schemas.openxmlformats.org/officeDocument/2006/relationships/hyperlink" Target="mailto:kdubois@cedgreentechvt.com" TargetMode="External"/><Relationship Id="rId84" Type="http://schemas.openxmlformats.org/officeDocument/2006/relationships/hyperlink" Target="mailto:mscott@rosendin.com" TargetMode="External"/><Relationship Id="rId89" Type="http://schemas.openxmlformats.org/officeDocument/2006/relationships/hyperlink" Target="mailto:sethc@cedgreentechse.com" TargetMode="External"/><Relationship Id="rId112" Type="http://schemas.openxmlformats.org/officeDocument/2006/relationships/hyperlink" Target="mailto:logistics8018@cedgreentechse.com" TargetMode="External"/><Relationship Id="rId16" Type="http://schemas.openxmlformats.org/officeDocument/2006/relationships/hyperlink" Target="mailto:jerry.illies@cesco.com" TargetMode="External"/><Relationship Id="rId107" Type="http://schemas.openxmlformats.org/officeDocument/2006/relationships/hyperlink" Target="mailto:geoff@cedgreentechmw.com" TargetMode="External"/><Relationship Id="rId11" Type="http://schemas.openxmlformats.org/officeDocument/2006/relationships/hyperlink" Target="mailto:paul@cedgreentechmw.com" TargetMode="External"/><Relationship Id="rId32" Type="http://schemas.openxmlformats.org/officeDocument/2006/relationships/hyperlink" Target="mailto:mamadou.traore@baywa-re.com" TargetMode="External"/><Relationship Id="rId37" Type="http://schemas.openxmlformats.org/officeDocument/2006/relationships/hyperlink" Target="mailto:john@shawsolar.com" TargetMode="External"/><Relationship Id="rId53" Type="http://schemas.openxmlformats.org/officeDocument/2006/relationships/hyperlink" Target="mailto:JaCole@wescodist.com%20/" TargetMode="External"/><Relationship Id="rId58" Type="http://schemas.openxmlformats.org/officeDocument/2006/relationships/hyperlink" Target="mailto:edward.losapio@cedgreentecheast.com" TargetMode="External"/><Relationship Id="rId74" Type="http://schemas.openxmlformats.org/officeDocument/2006/relationships/hyperlink" Target="mailto:Jamey@cedgreentecheast.com" TargetMode="External"/><Relationship Id="rId79" Type="http://schemas.openxmlformats.org/officeDocument/2006/relationships/hyperlink" Target="mailto:paul@cedgreentechmw.com" TargetMode="External"/><Relationship Id="rId102" Type="http://schemas.openxmlformats.org/officeDocument/2006/relationships/hyperlink" Target="mailto:calebh@cedgreentechse.com" TargetMode="External"/><Relationship Id="rId5" Type="http://schemas.openxmlformats.org/officeDocument/2006/relationships/hyperlink" Target="mailto:paul@cedgreentechmw.com" TargetMode="External"/><Relationship Id="rId90" Type="http://schemas.openxmlformats.org/officeDocument/2006/relationships/hyperlink" Target="mailto:sethc@cedgreentechse.com" TargetMode="External"/><Relationship Id="rId95" Type="http://schemas.openxmlformats.org/officeDocument/2006/relationships/hyperlink" Target="mailto:casara@cedgreentechmw.com" TargetMode="External"/><Relationship Id="rId22" Type="http://schemas.openxmlformats.org/officeDocument/2006/relationships/hyperlink" Target="mailto:logistics8018@cedgreentechse.com" TargetMode="External"/><Relationship Id="rId27" Type="http://schemas.openxmlformats.org/officeDocument/2006/relationships/hyperlink" Target="mailto:JASON@CEDGREENTECHVTA.COM" TargetMode="External"/><Relationship Id="rId43" Type="http://schemas.openxmlformats.org/officeDocument/2006/relationships/hyperlink" Target="mailto:calebh@cedgreentechse.com%20/" TargetMode="External"/><Relationship Id="rId48" Type="http://schemas.openxmlformats.org/officeDocument/2006/relationships/hyperlink" Target="mailto:tkoscelnik@momentumsolar.com%20/" TargetMode="External"/><Relationship Id="rId64" Type="http://schemas.openxmlformats.org/officeDocument/2006/relationships/hyperlink" Target="mailto:Kevin.fagan@trinitysolarsystems.com" TargetMode="External"/><Relationship Id="rId69" Type="http://schemas.openxmlformats.org/officeDocument/2006/relationships/hyperlink" Target="mailto:psmith@theprocompanies.com" TargetMode="External"/><Relationship Id="rId113" Type="http://schemas.openxmlformats.org/officeDocument/2006/relationships/hyperlink" Target="mailto:logistics8018@cedgreentechse.com" TargetMode="External"/><Relationship Id="rId80" Type="http://schemas.openxmlformats.org/officeDocument/2006/relationships/hyperlink" Target="mailto:humza@cedgreentechva.com" TargetMode="External"/><Relationship Id="rId85" Type="http://schemas.openxmlformats.org/officeDocument/2006/relationships/hyperlink" Target="mailto:billclay@solarpowerpros.com" TargetMode="External"/><Relationship Id="rId12" Type="http://schemas.openxmlformats.org/officeDocument/2006/relationships/hyperlink" Target="mailto:logistics8018@cedgreentechse.com" TargetMode="External"/><Relationship Id="rId17" Type="http://schemas.openxmlformats.org/officeDocument/2006/relationships/hyperlink" Target="mailto:joseph.marhamati@ipsunsolar.com" TargetMode="External"/><Relationship Id="rId33" Type="http://schemas.openxmlformats.org/officeDocument/2006/relationships/hyperlink" Target="mailto:lrivas@isogrouppr.com" TargetMode="External"/><Relationship Id="rId38" Type="http://schemas.openxmlformats.org/officeDocument/2006/relationships/hyperlink" Target="mailto:sethc@cedgreentechse.com" TargetMode="External"/><Relationship Id="rId59" Type="http://schemas.openxmlformats.org/officeDocument/2006/relationships/hyperlink" Target="mailto:calebh@cedgreentechse.com" TargetMode="External"/><Relationship Id="rId103" Type="http://schemas.openxmlformats.org/officeDocument/2006/relationships/hyperlink" Target="mailto:calebh@cedgreentechse.com" TargetMode="External"/><Relationship Id="rId108" Type="http://schemas.openxmlformats.org/officeDocument/2006/relationships/hyperlink" Target="mailto:geoff@cedgreentechmw.com" TargetMode="External"/><Relationship Id="rId54" Type="http://schemas.openxmlformats.org/officeDocument/2006/relationships/hyperlink" Target="mailto:wyatt@cedgreentecheast.com%20/" TargetMode="External"/><Relationship Id="rId70" Type="http://schemas.openxmlformats.org/officeDocument/2006/relationships/hyperlink" Target="mailto:psmith@theprocompanies.com" TargetMode="External"/><Relationship Id="rId75" Type="http://schemas.openxmlformats.org/officeDocument/2006/relationships/hyperlink" Target="mailto:Jamey@cedgreentecheast.com" TargetMode="External"/><Relationship Id="rId91" Type="http://schemas.openxmlformats.org/officeDocument/2006/relationships/hyperlink" Target="mailto:sethc@cedgreentechse.com" TargetMode="External"/><Relationship Id="rId96" Type="http://schemas.openxmlformats.org/officeDocument/2006/relationships/hyperlink" Target="mailto:jmiller@flywheeldevelopment.com" TargetMode="External"/><Relationship Id="rId1" Type="http://schemas.openxmlformats.org/officeDocument/2006/relationships/hyperlink" Target="mailto:casara@cedgreentechmw.com" TargetMode="External"/><Relationship Id="rId6" Type="http://schemas.openxmlformats.org/officeDocument/2006/relationships/hyperlink" Target="mailto:75receiving@platt.com" TargetMode="External"/><Relationship Id="rId23" Type="http://schemas.openxmlformats.org/officeDocument/2006/relationships/hyperlink" Target="mailto:logistics8018@cedgreentechse.com" TargetMode="External"/><Relationship Id="rId28" Type="http://schemas.openxmlformats.org/officeDocument/2006/relationships/hyperlink" Target="mailto:JASON@CEDGREENTECHVTA.COM" TargetMode="External"/><Relationship Id="rId49" Type="http://schemas.openxmlformats.org/officeDocument/2006/relationships/hyperlink" Target="mailto:tkoscelnik@momentumsolar.com%20/" TargetMode="External"/><Relationship Id="rId114" Type="http://schemas.openxmlformats.org/officeDocument/2006/relationships/printerSettings" Target="../printerSettings/printerSettings1.bin"/><Relationship Id="rId10" Type="http://schemas.openxmlformats.org/officeDocument/2006/relationships/hyperlink" Target="mailto:logistics8018@cedgreentechse.com" TargetMode="External"/><Relationship Id="rId31" Type="http://schemas.openxmlformats.org/officeDocument/2006/relationships/hyperlink" Target="mailto:joseph.newton@baywa-re.com" TargetMode="External"/><Relationship Id="rId44" Type="http://schemas.openxmlformats.org/officeDocument/2006/relationships/hyperlink" Target="mailto:wesley@cedgreentechla.com%20/" TargetMode="External"/><Relationship Id="rId52" Type="http://schemas.openxmlformats.org/officeDocument/2006/relationships/hyperlink" Target="mailto:christopher.murray@suntuity.com%20/" TargetMode="External"/><Relationship Id="rId60" Type="http://schemas.openxmlformats.org/officeDocument/2006/relationships/hyperlink" Target="mailto:calebh@cedgreentechse.com" TargetMode="External"/><Relationship Id="rId65" Type="http://schemas.openxmlformats.org/officeDocument/2006/relationships/hyperlink" Target="mailto:Kevin.fagan@trinitysolarsystems.com" TargetMode="External"/><Relationship Id="rId73" Type="http://schemas.openxmlformats.org/officeDocument/2006/relationships/hyperlink" Target="mailto:heath@solarholler.com" TargetMode="External"/><Relationship Id="rId78" Type="http://schemas.openxmlformats.org/officeDocument/2006/relationships/hyperlink" Target="mailto:paul@cedgreentechmw.com" TargetMode="External"/><Relationship Id="rId81" Type="http://schemas.openxmlformats.org/officeDocument/2006/relationships/hyperlink" Target="mailto:sethc@cedgreentechse.com" TargetMode="External"/><Relationship Id="rId86" Type="http://schemas.openxmlformats.org/officeDocument/2006/relationships/hyperlink" Target="mailto:billclay@solarpowerpros.com" TargetMode="External"/><Relationship Id="rId94" Type="http://schemas.openxmlformats.org/officeDocument/2006/relationships/hyperlink" Target="mailto:calebh@cedgreentechse.com" TargetMode="External"/><Relationship Id="rId99" Type="http://schemas.openxmlformats.org/officeDocument/2006/relationships/hyperlink" Target="mailto:rloyer@cedgreentechnj.com" TargetMode="External"/><Relationship Id="rId101" Type="http://schemas.openxmlformats.org/officeDocument/2006/relationships/hyperlink" Target="mailto:Kevin.fagan@trinitysolarsystems.com" TargetMode="External"/><Relationship Id="rId4" Type="http://schemas.openxmlformats.org/officeDocument/2006/relationships/hyperlink" Target="mailto:paul@cedgreentechmw.com" TargetMode="External"/><Relationship Id="rId9" Type="http://schemas.openxmlformats.org/officeDocument/2006/relationships/hyperlink" Target="mailto:logistics8018@cedgreentechse.com" TargetMode="External"/><Relationship Id="rId13" Type="http://schemas.openxmlformats.org/officeDocument/2006/relationships/hyperlink" Target="mailto:CGarza@wescodist.com" TargetMode="External"/><Relationship Id="rId18" Type="http://schemas.openxmlformats.org/officeDocument/2006/relationships/hyperlink" Target="mailto:geoff@cedgreentechmw.com" TargetMode="External"/><Relationship Id="rId39" Type="http://schemas.openxmlformats.org/officeDocument/2006/relationships/hyperlink" Target="mailto:psmith@theprocompanies.com" TargetMode="External"/><Relationship Id="rId109" Type="http://schemas.openxmlformats.org/officeDocument/2006/relationships/hyperlink" Target="mailto:casara@cedgreentechmw.com" TargetMode="External"/><Relationship Id="rId34" Type="http://schemas.openxmlformats.org/officeDocument/2006/relationships/hyperlink" Target="mailto:lrivas@isogrouppr.com" TargetMode="External"/><Relationship Id="rId50" Type="http://schemas.openxmlformats.org/officeDocument/2006/relationships/hyperlink" Target="mailto:nadiam@brightplanetsolar.com" TargetMode="External"/><Relationship Id="rId55" Type="http://schemas.openxmlformats.org/officeDocument/2006/relationships/hyperlink" Target="mailto:connie@cedgreentechli.com%20/" TargetMode="External"/><Relationship Id="rId76" Type="http://schemas.openxmlformats.org/officeDocument/2006/relationships/hyperlink" Target="mailto:rick.justice@luminace.com" TargetMode="External"/><Relationship Id="rId97" Type="http://schemas.openxmlformats.org/officeDocument/2006/relationships/hyperlink" Target="mailto:jmiller@flywheeldevelopment.com" TargetMode="External"/><Relationship Id="rId104" Type="http://schemas.openxmlformats.org/officeDocument/2006/relationships/hyperlink" Target="mailto:calebh@cedgreentechse.com" TargetMode="External"/><Relationship Id="rId7" Type="http://schemas.openxmlformats.org/officeDocument/2006/relationships/hyperlink" Target="mailto:logistics8018@cedgreentechse.com" TargetMode="External"/><Relationship Id="rId71" Type="http://schemas.openxmlformats.org/officeDocument/2006/relationships/hyperlink" Target="mailto:psmith@theprocompanies.com" TargetMode="External"/><Relationship Id="rId92" Type="http://schemas.openxmlformats.org/officeDocument/2006/relationships/hyperlink" Target="mailto:wes@cedgreentechny.com" TargetMode="External"/><Relationship Id="rId2" Type="http://schemas.openxmlformats.org/officeDocument/2006/relationships/hyperlink" Target="mailto:geoff@cedgreentechmw.com" TargetMode="External"/><Relationship Id="rId29" Type="http://schemas.openxmlformats.org/officeDocument/2006/relationships/hyperlink" Target="mailto:heath@solarholler.com" TargetMode="External"/><Relationship Id="rId24" Type="http://schemas.openxmlformats.org/officeDocument/2006/relationships/hyperlink" Target="mailto:logistics8018@cedgreentechse.com" TargetMode="External"/><Relationship Id="rId40" Type="http://schemas.openxmlformats.org/officeDocument/2006/relationships/hyperlink" Target="mailto:psmith@theprocompanies.com" TargetMode="External"/><Relationship Id="rId45" Type="http://schemas.openxmlformats.org/officeDocument/2006/relationships/hyperlink" Target="mailto:ethan@cedgreentechla.com%20/" TargetMode="External"/><Relationship Id="rId66" Type="http://schemas.openxmlformats.org/officeDocument/2006/relationships/hyperlink" Target="mailto:Kevin.fagan@trinitysolarsystems.com" TargetMode="External"/><Relationship Id="rId87" Type="http://schemas.openxmlformats.org/officeDocument/2006/relationships/hyperlink" Target="mailto:jrichardson@cedgreentechny.com" TargetMode="External"/><Relationship Id="rId110" Type="http://schemas.openxmlformats.org/officeDocument/2006/relationships/hyperlink" Target="mailto:Nick@cedgreentechut.com" TargetMode="External"/><Relationship Id="rId115" Type="http://schemas.openxmlformats.org/officeDocument/2006/relationships/drawing" Target="../drawings/drawing1.xml"/><Relationship Id="rId61" Type="http://schemas.openxmlformats.org/officeDocument/2006/relationships/hyperlink" Target="mailto:Kevin.fagan@trinitysolarsystems.com" TargetMode="External"/><Relationship Id="rId82" Type="http://schemas.openxmlformats.org/officeDocument/2006/relationships/hyperlink" Target="mailto:paul@cedgreentechmw.com" TargetMode="External"/><Relationship Id="rId19" Type="http://schemas.openxmlformats.org/officeDocument/2006/relationships/hyperlink" Target="mailto:logistics8018@cedgreentechse.com" TargetMode="External"/><Relationship Id="rId14" Type="http://schemas.openxmlformats.org/officeDocument/2006/relationships/hyperlink" Target="mailto:CGarza@wescodist.com" TargetMode="External"/><Relationship Id="rId30" Type="http://schemas.openxmlformats.org/officeDocument/2006/relationships/hyperlink" Target="mailto:edward.losapio@cedgreentecheast.com" TargetMode="External"/><Relationship Id="rId35" Type="http://schemas.openxmlformats.org/officeDocument/2006/relationships/hyperlink" Target="mailto:Luis.Martinez@Gexpro.com" TargetMode="External"/><Relationship Id="rId56" Type="http://schemas.openxmlformats.org/officeDocument/2006/relationships/hyperlink" Target="mailto:connie@cedgreentechli.com%20/" TargetMode="External"/><Relationship Id="rId77" Type="http://schemas.openxmlformats.org/officeDocument/2006/relationships/hyperlink" Target="mailto:ckays@cedgreentechny.com" TargetMode="External"/><Relationship Id="rId100" Type="http://schemas.openxmlformats.org/officeDocument/2006/relationships/hyperlink" Target="mailto:Kevin.fagan@trinitysolarsystems.com" TargetMode="External"/><Relationship Id="rId105" Type="http://schemas.openxmlformats.org/officeDocument/2006/relationships/hyperlink" Target="mailto:andrew.weiner@suncommon.com" TargetMode="External"/><Relationship Id="rId8" Type="http://schemas.openxmlformats.org/officeDocument/2006/relationships/hyperlink" Target="mailto:logistics8018@cedgreentechse.com" TargetMode="External"/><Relationship Id="rId51" Type="http://schemas.openxmlformats.org/officeDocument/2006/relationships/hyperlink" Target="mailto:nadiam@brightplanetsolar.com" TargetMode="External"/><Relationship Id="rId72" Type="http://schemas.openxmlformats.org/officeDocument/2006/relationships/hyperlink" Target="mailto:psmith@theprocompanies.com" TargetMode="External"/><Relationship Id="rId93" Type="http://schemas.openxmlformats.org/officeDocument/2006/relationships/hyperlink" Target="mailto:calebh@cedgreentechse.com" TargetMode="External"/><Relationship Id="rId98" Type="http://schemas.openxmlformats.org/officeDocument/2006/relationships/hyperlink" Target="mailto:jmiller@flywheeldevelopment.com" TargetMode="External"/><Relationship Id="rId3" Type="http://schemas.openxmlformats.org/officeDocument/2006/relationships/hyperlink" Target="mailto:paul@cedgreentechmw.com" TargetMode="External"/><Relationship Id="rId25" Type="http://schemas.openxmlformats.org/officeDocument/2006/relationships/hyperlink" Target="mailto:logistics8018@cedgreentechse.com" TargetMode="External"/><Relationship Id="rId46" Type="http://schemas.openxmlformats.org/officeDocument/2006/relationships/hyperlink" Target="mailto:tkoscelnik@momentumsolar.com%20/" TargetMode="External"/><Relationship Id="rId67" Type="http://schemas.openxmlformats.org/officeDocument/2006/relationships/hyperlink" Target="mailto:Kevin.fagan@trinitysolarsystems.com" TargetMode="External"/><Relationship Id="rId116" Type="http://schemas.openxmlformats.org/officeDocument/2006/relationships/vmlDrawing" Target="../drawings/vmlDrawing1.vml"/><Relationship Id="rId20" Type="http://schemas.openxmlformats.org/officeDocument/2006/relationships/hyperlink" Target="mailto:logistics8018@cedgreentechse.com" TargetMode="External"/><Relationship Id="rId41" Type="http://schemas.openxmlformats.org/officeDocument/2006/relationships/hyperlink" Target="mailto:psmith@theprocompanies.com" TargetMode="External"/><Relationship Id="rId62" Type="http://schemas.openxmlformats.org/officeDocument/2006/relationships/hyperlink" Target="mailto:Kevin.fagan@trinitysolarsystems.com" TargetMode="External"/><Relationship Id="rId83" Type="http://schemas.openxmlformats.org/officeDocument/2006/relationships/hyperlink" Target="mailto:mscott@rosendin.com" TargetMode="External"/><Relationship Id="rId88" Type="http://schemas.openxmlformats.org/officeDocument/2006/relationships/hyperlink" Target="mailto:NickL@CEDGreentechSE.com" TargetMode="External"/><Relationship Id="rId111" Type="http://schemas.openxmlformats.org/officeDocument/2006/relationships/hyperlink" Target="mailto:Nick@cedgreentechut.com" TargetMode="External"/><Relationship Id="rId15" Type="http://schemas.openxmlformats.org/officeDocument/2006/relationships/hyperlink" Target="mailto:calebh@cedgreentechse.com" TargetMode="External"/><Relationship Id="rId36" Type="http://schemas.openxmlformats.org/officeDocument/2006/relationships/hyperlink" Target="mailto:paul@cedgreentechmw.com" TargetMode="External"/><Relationship Id="rId57" Type="http://schemas.openxmlformats.org/officeDocument/2006/relationships/hyperlink" Target="mailto:connie@cedgreentechli.com%20/" TargetMode="External"/><Relationship Id="rId106" Type="http://schemas.openxmlformats.org/officeDocument/2006/relationships/hyperlink" Target="mailto:geoff@cedgreentechmw.com"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mailto:joel@cedgreentechrs.com" TargetMode="External"/><Relationship Id="rId13" Type="http://schemas.openxmlformats.org/officeDocument/2006/relationships/hyperlink" Target="mailto:joel@cedgreentechrs.com" TargetMode="External"/><Relationship Id="rId18" Type="http://schemas.openxmlformats.org/officeDocument/2006/relationships/hyperlink" Target="mailto:joel@cedgreentechrs.com" TargetMode="External"/><Relationship Id="rId3" Type="http://schemas.openxmlformats.org/officeDocument/2006/relationships/hyperlink" Target="mailto:bnaae@tesla.com" TargetMode="External"/><Relationship Id="rId21" Type="http://schemas.openxmlformats.org/officeDocument/2006/relationships/hyperlink" Target="mailto:NickL@CEDGreentechSE.com" TargetMode="External"/><Relationship Id="rId7" Type="http://schemas.openxmlformats.org/officeDocument/2006/relationships/hyperlink" Target="mailto:joel@cedgreentechrs.com" TargetMode="External"/><Relationship Id="rId12" Type="http://schemas.openxmlformats.org/officeDocument/2006/relationships/hyperlink" Target="mailto:joel@cedgreentechrs.com" TargetMode="External"/><Relationship Id="rId17" Type="http://schemas.openxmlformats.org/officeDocument/2006/relationships/hyperlink" Target="mailto:joel@cedgreentechrs.com" TargetMode="External"/><Relationship Id="rId2" Type="http://schemas.openxmlformats.org/officeDocument/2006/relationships/hyperlink" Target="mailto:joel@cedgreentechrs.com" TargetMode="External"/><Relationship Id="rId16" Type="http://schemas.openxmlformats.org/officeDocument/2006/relationships/hyperlink" Target="mailto:joel@cedgreentechrs.com" TargetMode="External"/><Relationship Id="rId20" Type="http://schemas.openxmlformats.org/officeDocument/2006/relationships/hyperlink" Target="mailto:derek@cedgreentech.com" TargetMode="External"/><Relationship Id="rId1" Type="http://schemas.openxmlformats.org/officeDocument/2006/relationships/hyperlink" Target="mailto:joel@cedgreentechrs.com" TargetMode="External"/><Relationship Id="rId6" Type="http://schemas.openxmlformats.org/officeDocument/2006/relationships/hyperlink" Target="mailto:kgifford@cedgreentechfresno.com" TargetMode="External"/><Relationship Id="rId11" Type="http://schemas.openxmlformats.org/officeDocument/2006/relationships/hyperlink" Target="mailto:joel@cedgreentechrs.com" TargetMode="External"/><Relationship Id="rId24" Type="http://schemas.openxmlformats.org/officeDocument/2006/relationships/printerSettings" Target="../printerSettings/printerSettings2.bin"/><Relationship Id="rId5" Type="http://schemas.openxmlformats.org/officeDocument/2006/relationships/hyperlink" Target="mailto:skyler@cedgreentechsw.com" TargetMode="External"/><Relationship Id="rId15" Type="http://schemas.openxmlformats.org/officeDocument/2006/relationships/hyperlink" Target="mailto:joel@cedgreentechrs.com" TargetMode="External"/><Relationship Id="rId23" Type="http://schemas.openxmlformats.org/officeDocument/2006/relationships/hyperlink" Target="mailto:NickL@CEDGreentechSE.com" TargetMode="External"/><Relationship Id="rId10" Type="http://schemas.openxmlformats.org/officeDocument/2006/relationships/hyperlink" Target="mailto:joel@cedgreentechrs.com" TargetMode="External"/><Relationship Id="rId19" Type="http://schemas.openxmlformats.org/officeDocument/2006/relationships/hyperlink" Target="mailto:derek@cedgreentech.com" TargetMode="External"/><Relationship Id="rId4" Type="http://schemas.openxmlformats.org/officeDocument/2006/relationships/hyperlink" Target="mailto:john@shawsolar.com" TargetMode="External"/><Relationship Id="rId9" Type="http://schemas.openxmlformats.org/officeDocument/2006/relationships/hyperlink" Target="mailto:joel@cedgreentechrs.com" TargetMode="External"/><Relationship Id="rId14" Type="http://schemas.openxmlformats.org/officeDocument/2006/relationships/hyperlink" Target="mailto:joel@cedgreentechrs.com" TargetMode="External"/><Relationship Id="rId22" Type="http://schemas.openxmlformats.org/officeDocument/2006/relationships/hyperlink" Target="mailto:NickL@CEDGreentechSE.co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3" Type="http://schemas.openxmlformats.org/officeDocument/2006/relationships/hyperlink" Target="mailto:bnaae@tesla.com" TargetMode="External"/><Relationship Id="rId18" Type="http://schemas.openxmlformats.org/officeDocument/2006/relationships/hyperlink" Target="mailto:erik.anderson@dsdrenewables.com" TargetMode="External"/><Relationship Id="rId26" Type="http://schemas.openxmlformats.org/officeDocument/2006/relationships/hyperlink" Target="mailto:erik.anderson@dsdrenewables.com%20/" TargetMode="External"/><Relationship Id="rId39" Type="http://schemas.openxmlformats.org/officeDocument/2006/relationships/hyperlink" Target="mailto:erik.anderson@dsdrenewables.com%20/" TargetMode="External"/><Relationship Id="rId21" Type="http://schemas.openxmlformats.org/officeDocument/2006/relationships/hyperlink" Target="mailto:nadiam@brightplanetsolar.com" TargetMode="External"/><Relationship Id="rId34" Type="http://schemas.openxmlformats.org/officeDocument/2006/relationships/hyperlink" Target="mailto:erik.anderson@dsdrenewables.com%20/" TargetMode="External"/><Relationship Id="rId42" Type="http://schemas.openxmlformats.org/officeDocument/2006/relationships/hyperlink" Target="mailto:erik.anderson@dsdrenewables.com%20/" TargetMode="External"/><Relationship Id="rId47" Type="http://schemas.openxmlformats.org/officeDocument/2006/relationships/hyperlink" Target="mailto:erik.anderson@dsdrenewables.com%20/" TargetMode="External"/><Relationship Id="rId50" Type="http://schemas.openxmlformats.org/officeDocument/2006/relationships/hyperlink" Target="mailto:erik.anderson@dsdrenewables.com%20/" TargetMode="External"/><Relationship Id="rId55" Type="http://schemas.openxmlformats.org/officeDocument/2006/relationships/hyperlink" Target="mailto:erik.anderson@dsdrenewables.com%20/" TargetMode="External"/><Relationship Id="rId63" Type="http://schemas.openxmlformats.org/officeDocument/2006/relationships/hyperlink" Target="mailto:erik.anderson@dsdrenewables.com%20/" TargetMode="External"/><Relationship Id="rId7" Type="http://schemas.openxmlformats.org/officeDocument/2006/relationships/hyperlink" Target="mailto:bnaae@tesla.com" TargetMode="External"/><Relationship Id="rId2" Type="http://schemas.openxmlformats.org/officeDocument/2006/relationships/hyperlink" Target="mailto:bnaae@tesla.com" TargetMode="External"/><Relationship Id="rId16" Type="http://schemas.openxmlformats.org/officeDocument/2006/relationships/hyperlink" Target="mailto:erik.anderson@dsdrenewables.com" TargetMode="External"/><Relationship Id="rId29" Type="http://schemas.openxmlformats.org/officeDocument/2006/relationships/hyperlink" Target="mailto:erik.anderson@dsdrenewables.com%20/" TargetMode="External"/><Relationship Id="rId11" Type="http://schemas.openxmlformats.org/officeDocument/2006/relationships/hyperlink" Target="mailto:bnaae@tesla.com" TargetMode="External"/><Relationship Id="rId24" Type="http://schemas.openxmlformats.org/officeDocument/2006/relationships/hyperlink" Target="mailto:connie@cedgreentechli.com%20/" TargetMode="External"/><Relationship Id="rId32" Type="http://schemas.openxmlformats.org/officeDocument/2006/relationships/hyperlink" Target="mailto:erik.anderson@dsdrenewables.com%20/" TargetMode="External"/><Relationship Id="rId37" Type="http://schemas.openxmlformats.org/officeDocument/2006/relationships/hyperlink" Target="mailto:erik.anderson@dsdrenewables.com%20/" TargetMode="External"/><Relationship Id="rId40" Type="http://schemas.openxmlformats.org/officeDocument/2006/relationships/hyperlink" Target="mailto:erik.anderson@dsdrenewables.com%20/" TargetMode="External"/><Relationship Id="rId45" Type="http://schemas.openxmlformats.org/officeDocument/2006/relationships/hyperlink" Target="mailto:erik.anderson@dsdrenewables.com%20/" TargetMode="External"/><Relationship Id="rId53" Type="http://schemas.openxmlformats.org/officeDocument/2006/relationships/hyperlink" Target="mailto:erik.anderson@dsdrenewables.com%20/" TargetMode="External"/><Relationship Id="rId58" Type="http://schemas.openxmlformats.org/officeDocument/2006/relationships/hyperlink" Target="mailto:erik.anderson@dsdrenewables.com%20/" TargetMode="External"/><Relationship Id="rId5" Type="http://schemas.openxmlformats.org/officeDocument/2006/relationships/hyperlink" Target="mailto:bnaae@tesla.com" TargetMode="External"/><Relationship Id="rId61" Type="http://schemas.openxmlformats.org/officeDocument/2006/relationships/hyperlink" Target="mailto:erik.anderson@dsdrenewables.com%20/" TargetMode="External"/><Relationship Id="rId19" Type="http://schemas.openxmlformats.org/officeDocument/2006/relationships/hyperlink" Target="mailto:erik.anderson@dsdrenewables.com" TargetMode="External"/><Relationship Id="rId14" Type="http://schemas.openxmlformats.org/officeDocument/2006/relationships/hyperlink" Target="mailto:erik.anderson@dsdrenewables.com" TargetMode="External"/><Relationship Id="rId22" Type="http://schemas.openxmlformats.org/officeDocument/2006/relationships/hyperlink" Target="mailto:nadiam@brightplanetsolar.com" TargetMode="External"/><Relationship Id="rId27" Type="http://schemas.openxmlformats.org/officeDocument/2006/relationships/hyperlink" Target="mailto:erik.anderson@dsdrenewables.com%20/" TargetMode="External"/><Relationship Id="rId30" Type="http://schemas.openxmlformats.org/officeDocument/2006/relationships/hyperlink" Target="mailto:erik.anderson@dsdrenewables.com%20/" TargetMode="External"/><Relationship Id="rId35" Type="http://schemas.openxmlformats.org/officeDocument/2006/relationships/hyperlink" Target="mailto:erik.anderson@dsdrenewables.com%20/" TargetMode="External"/><Relationship Id="rId43" Type="http://schemas.openxmlformats.org/officeDocument/2006/relationships/hyperlink" Target="mailto:erik.anderson@dsdrenewables.com%20/" TargetMode="External"/><Relationship Id="rId48" Type="http://schemas.openxmlformats.org/officeDocument/2006/relationships/hyperlink" Target="mailto:erik.anderson@dsdrenewables.com%20/" TargetMode="External"/><Relationship Id="rId56" Type="http://schemas.openxmlformats.org/officeDocument/2006/relationships/hyperlink" Target="mailto:erik.anderson@dsdrenewables.com%20/" TargetMode="External"/><Relationship Id="rId64" Type="http://schemas.openxmlformats.org/officeDocument/2006/relationships/printerSettings" Target="../printerSettings/printerSettings5.bin"/><Relationship Id="rId8" Type="http://schemas.openxmlformats.org/officeDocument/2006/relationships/hyperlink" Target="mailto:bnaae@tesla.com" TargetMode="External"/><Relationship Id="rId51" Type="http://schemas.openxmlformats.org/officeDocument/2006/relationships/hyperlink" Target="mailto:erik.anderson@dsdrenewables.com%20/" TargetMode="External"/><Relationship Id="rId3" Type="http://schemas.openxmlformats.org/officeDocument/2006/relationships/hyperlink" Target="mailto:bnaae@tesla.com" TargetMode="External"/><Relationship Id="rId12" Type="http://schemas.openxmlformats.org/officeDocument/2006/relationships/hyperlink" Target="mailto:bnaae@tesla.com" TargetMode="External"/><Relationship Id="rId17" Type="http://schemas.openxmlformats.org/officeDocument/2006/relationships/hyperlink" Target="mailto:erik.anderson@dsdrenewables.com" TargetMode="External"/><Relationship Id="rId25" Type="http://schemas.openxmlformats.org/officeDocument/2006/relationships/hyperlink" Target="mailto:erik.anderson@dsdrenewables.com%20/" TargetMode="External"/><Relationship Id="rId33" Type="http://schemas.openxmlformats.org/officeDocument/2006/relationships/hyperlink" Target="mailto:erik.anderson@dsdrenewables.com%20/" TargetMode="External"/><Relationship Id="rId38" Type="http://schemas.openxmlformats.org/officeDocument/2006/relationships/hyperlink" Target="mailto:erik.anderson@dsdrenewables.com%20/" TargetMode="External"/><Relationship Id="rId46" Type="http://schemas.openxmlformats.org/officeDocument/2006/relationships/hyperlink" Target="mailto:erik.anderson@dsdrenewables.com%20/" TargetMode="External"/><Relationship Id="rId59" Type="http://schemas.openxmlformats.org/officeDocument/2006/relationships/hyperlink" Target="mailto:erik.anderson@dsdrenewables.com%20/" TargetMode="External"/><Relationship Id="rId20" Type="http://schemas.openxmlformats.org/officeDocument/2006/relationships/hyperlink" Target="mailto:erik.anderson@dsdrenewables.com" TargetMode="External"/><Relationship Id="rId41" Type="http://schemas.openxmlformats.org/officeDocument/2006/relationships/hyperlink" Target="mailto:erik.anderson@dsdrenewables.com%20/" TargetMode="External"/><Relationship Id="rId54" Type="http://schemas.openxmlformats.org/officeDocument/2006/relationships/hyperlink" Target="mailto:erik.anderson@dsdrenewables.com%20/" TargetMode="External"/><Relationship Id="rId62" Type="http://schemas.openxmlformats.org/officeDocument/2006/relationships/hyperlink" Target="mailto:erik.anderson@dsdrenewables.com%20/" TargetMode="External"/><Relationship Id="rId1" Type="http://schemas.openxmlformats.org/officeDocument/2006/relationships/hyperlink" Target="mailto:bnaae@tesla.com" TargetMode="External"/><Relationship Id="rId6" Type="http://schemas.openxmlformats.org/officeDocument/2006/relationships/hyperlink" Target="mailto:bnaae@tesla.com" TargetMode="External"/><Relationship Id="rId15" Type="http://schemas.openxmlformats.org/officeDocument/2006/relationships/hyperlink" Target="mailto:erik.anderson@dsdrenewables.com" TargetMode="External"/><Relationship Id="rId23" Type="http://schemas.openxmlformats.org/officeDocument/2006/relationships/hyperlink" Target="mailto:mike.wasmuth@enertechusa.com" TargetMode="External"/><Relationship Id="rId28" Type="http://schemas.openxmlformats.org/officeDocument/2006/relationships/hyperlink" Target="mailto:erik.anderson@dsdrenewables.com%20/" TargetMode="External"/><Relationship Id="rId36" Type="http://schemas.openxmlformats.org/officeDocument/2006/relationships/hyperlink" Target="mailto:erik.anderson@dsdrenewables.com%20/" TargetMode="External"/><Relationship Id="rId49" Type="http://schemas.openxmlformats.org/officeDocument/2006/relationships/hyperlink" Target="mailto:erik.anderson@dsdrenewables.com%20/" TargetMode="External"/><Relationship Id="rId57" Type="http://schemas.openxmlformats.org/officeDocument/2006/relationships/hyperlink" Target="mailto:erik.anderson@dsdrenewables.com%20/" TargetMode="External"/><Relationship Id="rId10" Type="http://schemas.openxmlformats.org/officeDocument/2006/relationships/hyperlink" Target="mailto:bnaae@tesla.com" TargetMode="External"/><Relationship Id="rId31" Type="http://schemas.openxmlformats.org/officeDocument/2006/relationships/hyperlink" Target="mailto:erik.anderson@dsdrenewables.com%20/" TargetMode="External"/><Relationship Id="rId44" Type="http://schemas.openxmlformats.org/officeDocument/2006/relationships/hyperlink" Target="mailto:erik.anderson@dsdrenewables.com%20/" TargetMode="External"/><Relationship Id="rId52" Type="http://schemas.openxmlformats.org/officeDocument/2006/relationships/hyperlink" Target="mailto:erik.anderson@dsdrenewables.com%20/" TargetMode="External"/><Relationship Id="rId60" Type="http://schemas.openxmlformats.org/officeDocument/2006/relationships/hyperlink" Target="mailto:erik.anderson@dsdrenewables.com%20/" TargetMode="External"/><Relationship Id="rId4" Type="http://schemas.openxmlformats.org/officeDocument/2006/relationships/hyperlink" Target="mailto:bnaae@tesla.com" TargetMode="External"/><Relationship Id="rId9" Type="http://schemas.openxmlformats.org/officeDocument/2006/relationships/hyperlink" Target="mailto:bnaae@tesla.com"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hyperlink" Target="mailto:luke@cedgreentechslo.com" TargetMode="External"/><Relationship Id="rId2" Type="http://schemas.openxmlformats.org/officeDocument/2006/relationships/hyperlink" Target="mailto:luke@cedgreentechslo.com" TargetMode="External"/><Relationship Id="rId1" Type="http://schemas.openxmlformats.org/officeDocument/2006/relationships/hyperlink" Target="mailto:luke@cedgreentechslo.com" TargetMode="External"/><Relationship Id="rId6" Type="http://schemas.openxmlformats.org/officeDocument/2006/relationships/hyperlink" Target="mailto:luke@cedgreentechslo.com" TargetMode="External"/><Relationship Id="rId5" Type="http://schemas.openxmlformats.org/officeDocument/2006/relationships/hyperlink" Target="mailto:luke@cedgreentechslo.com" TargetMode="External"/><Relationship Id="rId4" Type="http://schemas.openxmlformats.org/officeDocument/2006/relationships/hyperlink" Target="mailto:luke@cedgreentechslo.com"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8" Type="http://schemas.openxmlformats.org/officeDocument/2006/relationships/hyperlink" Target="mailto:ethan@cedgreentechla.com" TargetMode="External"/><Relationship Id="rId3" Type="http://schemas.openxmlformats.org/officeDocument/2006/relationships/hyperlink" Target="mailto:ethan@cedgreentechla.com" TargetMode="External"/><Relationship Id="rId7" Type="http://schemas.openxmlformats.org/officeDocument/2006/relationships/hyperlink" Target="mailto:ethan@cedgreentechla.com" TargetMode="External"/><Relationship Id="rId2" Type="http://schemas.openxmlformats.org/officeDocument/2006/relationships/hyperlink" Target="mailto:appointmentdesk@soligent.net" TargetMode="External"/><Relationship Id="rId1" Type="http://schemas.openxmlformats.org/officeDocument/2006/relationships/hyperlink" Target="mailto:rloyer@cedgreentechnj.com" TargetMode="External"/><Relationship Id="rId6" Type="http://schemas.openxmlformats.org/officeDocument/2006/relationships/hyperlink" Target="mailto:rloyer@cedgreentechnj.com" TargetMode="External"/><Relationship Id="rId11" Type="http://schemas.openxmlformats.org/officeDocument/2006/relationships/printerSettings" Target="../printerSettings/printerSettings10.bin"/><Relationship Id="rId5" Type="http://schemas.openxmlformats.org/officeDocument/2006/relationships/hyperlink" Target="mailto:geoff@cedgreentechmw.com" TargetMode="External"/><Relationship Id="rId10" Type="http://schemas.openxmlformats.org/officeDocument/2006/relationships/hyperlink" Target="mailto:paul@cedgreentechmw.com" TargetMode="External"/><Relationship Id="rId4" Type="http://schemas.openxmlformats.org/officeDocument/2006/relationships/hyperlink" Target="mailto:casara@cedgreentechmw.com" TargetMode="External"/><Relationship Id="rId9" Type="http://schemas.openxmlformats.org/officeDocument/2006/relationships/hyperlink" Target="mailto:Nick@cedgreentechu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C1885-F2C2-43E9-B139-E38404BBD952}">
  <dimension ref="A1:BH764"/>
  <sheetViews>
    <sheetView showGridLines="0" tabSelected="1" zoomScaleNormal="100" workbookViewId="0">
      <pane xSplit="5" ySplit="1" topLeftCell="H729" activePane="bottomRight" state="frozen"/>
      <selection pane="topRight" activeCell="F1" sqref="F1"/>
      <selection pane="bottomLeft" activeCell="A2" sqref="A2"/>
      <selection pane="bottomRight" activeCell="AQ760" sqref="AQ760"/>
    </sheetView>
  </sheetViews>
  <sheetFormatPr defaultRowHeight="15"/>
  <cols>
    <col min="1" max="2" width="16.85546875" bestFit="1" customWidth="1"/>
    <col min="3" max="3" width="28.42578125" bestFit="1" customWidth="1"/>
    <col min="4" max="4" width="10.7109375" style="591" bestFit="1" customWidth="1"/>
    <col min="5" max="5" width="37.140625" bestFit="1" customWidth="1"/>
    <col min="6" max="6" width="22.42578125" bestFit="1" customWidth="1"/>
    <col min="7" max="7" width="23.28515625" bestFit="1" customWidth="1"/>
    <col min="8" max="8" width="28" bestFit="1" customWidth="1"/>
    <col min="9" max="9" width="12.28515625" bestFit="1" customWidth="1"/>
    <col min="10" max="10" width="12.85546875" bestFit="1" customWidth="1"/>
    <col min="11" max="11" width="11.28515625" bestFit="1" customWidth="1"/>
    <col min="12" max="12" width="52.85546875" bestFit="1" customWidth="1"/>
    <col min="13" max="13" width="53.5703125" bestFit="1" customWidth="1"/>
    <col min="14" max="14" width="19.5703125" bestFit="1" customWidth="1"/>
    <col min="15" max="15" width="15.7109375" bestFit="1" customWidth="1"/>
    <col min="16" max="16" width="14.42578125" bestFit="1" customWidth="1"/>
    <col min="17" max="17" width="10.140625" bestFit="1" customWidth="1"/>
    <col min="18" max="18" width="46.7109375" bestFit="1" customWidth="1"/>
    <col min="19" max="19" width="25.85546875" bestFit="1" customWidth="1"/>
    <col min="20" max="20" width="88.7109375" bestFit="1" customWidth="1"/>
    <col min="21" max="21" width="12.140625" bestFit="1" customWidth="1"/>
    <col min="22" max="22" width="8.85546875" bestFit="1" customWidth="1"/>
    <col min="23" max="23" width="26.28515625" bestFit="1" customWidth="1"/>
    <col min="24" max="24" width="13.42578125" bestFit="1" customWidth="1"/>
    <col min="25" max="25" width="6.7109375" bestFit="1" customWidth="1"/>
    <col min="26" max="26" width="8.140625" bestFit="1" customWidth="1"/>
    <col min="27" max="27" width="7.140625" bestFit="1" customWidth="1"/>
    <col min="28" max="28" width="10.28515625" bestFit="1" customWidth="1"/>
    <col min="29" max="29" width="10.7109375" bestFit="1" customWidth="1"/>
    <col min="30" max="30" width="21.42578125" bestFit="1" customWidth="1"/>
    <col min="31" max="31" width="16.140625" bestFit="1" customWidth="1"/>
    <col min="32" max="32" width="28.42578125" bestFit="1" customWidth="1"/>
    <col min="33" max="33" width="6.7109375" bestFit="1" customWidth="1"/>
    <col min="34" max="34" width="8.140625" bestFit="1" customWidth="1"/>
    <col min="35" max="35" width="7.140625" bestFit="1" customWidth="1"/>
    <col min="36" max="36" width="14" bestFit="1" customWidth="1"/>
    <col min="37" max="37" width="12.28515625" bestFit="1" customWidth="1"/>
    <col min="38" max="38" width="10.7109375" style="591" bestFit="1" customWidth="1"/>
    <col min="39" max="39" width="10.7109375" style="123" bestFit="1" customWidth="1"/>
    <col min="40" max="40" width="11.140625" style="123" bestFit="1" customWidth="1"/>
    <col min="41" max="41" width="10.42578125" style="123" bestFit="1" customWidth="1"/>
    <col min="42" max="42" width="15.85546875" style="123" bestFit="1" customWidth="1"/>
    <col min="43" max="43" width="10.42578125" bestFit="1" customWidth="1"/>
    <col min="44" max="44" width="150.140625" bestFit="1" customWidth="1"/>
    <col min="45" max="45" width="11.42578125" customWidth="1"/>
    <col min="46" max="46" width="10.42578125" bestFit="1" customWidth="1"/>
    <col min="47" max="47" width="22.140625" bestFit="1" customWidth="1"/>
    <col min="48" max="48" width="10.85546875" bestFit="1" customWidth="1"/>
    <col min="49" max="49" width="7.85546875" bestFit="1" customWidth="1"/>
    <col min="50" max="50" width="10" bestFit="1" customWidth="1"/>
    <col min="51" max="51" width="13.28515625" bestFit="1" customWidth="1"/>
    <col min="52" max="52" width="11" bestFit="1" customWidth="1"/>
    <col min="53" max="53" width="8" style="87" bestFit="1" customWidth="1"/>
    <col min="54" max="54" width="9.28515625" style="87" bestFit="1" customWidth="1"/>
    <col min="55" max="55" width="14.28515625" style="87" bestFit="1" customWidth="1"/>
    <col min="56" max="56" width="11.5703125" style="87" bestFit="1" customWidth="1"/>
    <col min="57" max="57" width="18" style="87" bestFit="1" customWidth="1"/>
    <col min="58" max="58" width="14" style="87" bestFit="1" customWidth="1"/>
    <col min="59" max="59" width="12.28515625" bestFit="1" customWidth="1"/>
    <col min="60" max="60" width="59.28515625" bestFit="1" customWidth="1"/>
  </cols>
  <sheetData>
    <row r="1" spans="1:60" s="866" customFormat="1">
      <c r="A1" s="859" t="s">
        <v>0</v>
      </c>
      <c r="B1" s="859" t="s">
        <v>1</v>
      </c>
      <c r="C1" s="859" t="s">
        <v>2</v>
      </c>
      <c r="D1" s="860" t="s">
        <v>3</v>
      </c>
      <c r="E1" s="859" t="s">
        <v>4</v>
      </c>
      <c r="F1" s="859" t="s">
        <v>5</v>
      </c>
      <c r="G1" s="859" t="s">
        <v>6</v>
      </c>
      <c r="H1" s="859" t="s">
        <v>7</v>
      </c>
      <c r="I1" s="859" t="s">
        <v>8</v>
      </c>
      <c r="J1" s="859" t="s">
        <v>9</v>
      </c>
      <c r="K1" s="859" t="s">
        <v>10</v>
      </c>
      <c r="L1" s="859" t="s">
        <v>11</v>
      </c>
      <c r="M1" s="859" t="s">
        <v>12</v>
      </c>
      <c r="N1" s="859" t="s">
        <v>13</v>
      </c>
      <c r="O1" s="859" t="s">
        <v>14</v>
      </c>
      <c r="P1" s="859" t="s">
        <v>15</v>
      </c>
      <c r="Q1" s="859" t="s">
        <v>16</v>
      </c>
      <c r="R1" s="859" t="s">
        <v>17</v>
      </c>
      <c r="S1" s="859" t="s">
        <v>18</v>
      </c>
      <c r="T1" s="859" t="s">
        <v>19</v>
      </c>
      <c r="U1" s="859" t="s">
        <v>20</v>
      </c>
      <c r="V1" s="859" t="s">
        <v>21</v>
      </c>
      <c r="W1" s="859" t="s">
        <v>22</v>
      </c>
      <c r="X1" s="859" t="s">
        <v>23</v>
      </c>
      <c r="Y1" s="859" t="s">
        <v>24</v>
      </c>
      <c r="Z1" s="859" t="s">
        <v>25</v>
      </c>
      <c r="AA1" s="859" t="s">
        <v>26</v>
      </c>
      <c r="AB1" s="859" t="s">
        <v>27</v>
      </c>
      <c r="AC1" s="861" t="s">
        <v>28</v>
      </c>
      <c r="AD1" s="859" t="s">
        <v>29</v>
      </c>
      <c r="AE1" s="859" t="s">
        <v>30</v>
      </c>
      <c r="AF1" s="859" t="s">
        <v>8525</v>
      </c>
      <c r="AG1" s="859" t="s">
        <v>8526</v>
      </c>
      <c r="AH1" s="859" t="s">
        <v>8527</v>
      </c>
      <c r="AI1" s="859" t="s">
        <v>8528</v>
      </c>
      <c r="AJ1" s="859" t="s">
        <v>31</v>
      </c>
      <c r="AK1" s="859" t="s">
        <v>32</v>
      </c>
      <c r="AL1" s="860" t="s">
        <v>33</v>
      </c>
      <c r="AM1" s="862" t="s">
        <v>34</v>
      </c>
      <c r="AN1" s="862" t="s">
        <v>35</v>
      </c>
      <c r="AO1" s="862" t="s">
        <v>36</v>
      </c>
      <c r="AP1" s="862" t="s">
        <v>37</v>
      </c>
      <c r="AQ1" s="863" t="s">
        <v>38</v>
      </c>
      <c r="AR1" s="863" t="s">
        <v>39</v>
      </c>
      <c r="AS1" s="859" t="s">
        <v>40</v>
      </c>
      <c r="AT1" s="859" t="s">
        <v>41</v>
      </c>
      <c r="AU1" s="859" t="s">
        <v>42</v>
      </c>
      <c r="AV1" s="859" t="s">
        <v>43</v>
      </c>
      <c r="AW1" s="859" t="s">
        <v>44</v>
      </c>
      <c r="AX1" s="859" t="s">
        <v>45</v>
      </c>
      <c r="AY1" s="864" t="s">
        <v>46</v>
      </c>
      <c r="AZ1" s="864" t="s">
        <v>47</v>
      </c>
      <c r="BA1" s="864" t="s">
        <v>48</v>
      </c>
      <c r="BB1" s="864" t="s">
        <v>49</v>
      </c>
      <c r="BC1" s="865" t="s">
        <v>50</v>
      </c>
      <c r="BD1" s="864" t="s">
        <v>51</v>
      </c>
      <c r="BE1" s="859" t="s">
        <v>52</v>
      </c>
      <c r="BF1" s="859" t="s">
        <v>53</v>
      </c>
      <c r="BG1" s="859" t="s">
        <v>54</v>
      </c>
      <c r="BH1" s="859" t="s">
        <v>39</v>
      </c>
    </row>
    <row r="2" spans="1:60">
      <c r="A2" s="745" t="s">
        <v>55</v>
      </c>
      <c r="B2" s="746" t="s">
        <v>56</v>
      </c>
      <c r="C2" s="746" t="s">
        <v>57</v>
      </c>
      <c r="D2" s="747">
        <v>44666</v>
      </c>
      <c r="E2" s="748" t="s">
        <v>58</v>
      </c>
      <c r="F2" s="748" t="s">
        <v>59</v>
      </c>
      <c r="G2" s="748" t="s">
        <v>60</v>
      </c>
      <c r="H2" s="748" t="s">
        <v>61</v>
      </c>
      <c r="I2" s="748" t="s">
        <v>62</v>
      </c>
      <c r="J2" s="748" t="s">
        <v>63</v>
      </c>
      <c r="K2" s="748">
        <v>30349</v>
      </c>
      <c r="L2" s="748" t="s">
        <v>64</v>
      </c>
      <c r="M2" s="748" t="s">
        <v>65</v>
      </c>
      <c r="N2" s="746" t="s">
        <v>66</v>
      </c>
      <c r="O2" s="746" t="s">
        <v>67</v>
      </c>
      <c r="P2" s="746">
        <v>6410</v>
      </c>
      <c r="Q2" s="748" t="s">
        <v>68</v>
      </c>
      <c r="R2" s="746" t="s">
        <v>4250</v>
      </c>
      <c r="S2" s="746" t="s">
        <v>4250</v>
      </c>
      <c r="T2" s="748" t="s">
        <v>4250</v>
      </c>
      <c r="U2" s="748">
        <v>49303156</v>
      </c>
      <c r="V2" s="746">
        <v>0</v>
      </c>
      <c r="W2" s="748" t="s">
        <v>69</v>
      </c>
      <c r="X2" s="748">
        <v>480</v>
      </c>
      <c r="Y2" s="748">
        <v>580</v>
      </c>
      <c r="Z2" s="748">
        <v>20</v>
      </c>
      <c r="AA2" s="749">
        <f>X2*Z2/10^6</f>
        <v>9.5999999999999992E-3</v>
      </c>
      <c r="AB2" s="748" t="s">
        <v>70</v>
      </c>
      <c r="AC2" s="747">
        <v>44728</v>
      </c>
      <c r="AD2" s="750"/>
      <c r="AE2" s="746" t="s">
        <v>4250</v>
      </c>
      <c r="AF2" s="751" t="s">
        <v>57</v>
      </c>
      <c r="AG2" s="746">
        <v>580</v>
      </c>
      <c r="AH2" s="746">
        <v>20</v>
      </c>
      <c r="AI2" s="761">
        <f>Y2*AH2/10^6</f>
        <v>1.1599999999999999E-2</v>
      </c>
      <c r="AJ2" s="748" t="s">
        <v>72</v>
      </c>
      <c r="AK2" s="748" t="s">
        <v>4250</v>
      </c>
      <c r="AL2" s="747">
        <v>44736</v>
      </c>
      <c r="AM2" s="746" t="s">
        <v>4250</v>
      </c>
      <c r="AN2" s="747">
        <v>44739</v>
      </c>
      <c r="AO2" s="746"/>
      <c r="AP2" s="746" t="s">
        <v>4250</v>
      </c>
      <c r="AQ2" s="746"/>
      <c r="AR2" s="746" t="s">
        <v>74</v>
      </c>
      <c r="AS2" s="748" t="s">
        <v>4250</v>
      </c>
      <c r="AT2" s="746" t="s">
        <v>4250</v>
      </c>
      <c r="AU2" s="746" t="s">
        <v>4250</v>
      </c>
      <c r="AV2" s="746" t="s">
        <v>4250</v>
      </c>
      <c r="AW2" s="746" t="s">
        <v>4250</v>
      </c>
      <c r="AX2" s="746" t="s">
        <v>4250</v>
      </c>
      <c r="AY2" s="746" t="s">
        <v>4250</v>
      </c>
      <c r="AZ2" s="746" t="s">
        <v>4250</v>
      </c>
      <c r="BA2" s="746" t="s">
        <v>4250</v>
      </c>
      <c r="BB2" s="746" t="s">
        <v>4250</v>
      </c>
      <c r="BC2" s="746" t="s">
        <v>4250</v>
      </c>
      <c r="BD2" s="746" t="s">
        <v>4250</v>
      </c>
      <c r="BE2" s="746" t="s">
        <v>4250</v>
      </c>
      <c r="BF2" s="746" t="s">
        <v>4250</v>
      </c>
      <c r="BG2" s="746" t="s">
        <v>4250</v>
      </c>
      <c r="BH2" s="746" t="s">
        <v>4250</v>
      </c>
    </row>
    <row r="3" spans="1:60">
      <c r="A3" s="745" t="s">
        <v>55</v>
      </c>
      <c r="B3" s="746" t="s">
        <v>56</v>
      </c>
      <c r="C3" s="746" t="s">
        <v>75</v>
      </c>
      <c r="D3" s="747">
        <v>44666</v>
      </c>
      <c r="E3" s="748" t="s">
        <v>58</v>
      </c>
      <c r="F3" s="748" t="s">
        <v>59</v>
      </c>
      <c r="G3" s="748" t="s">
        <v>60</v>
      </c>
      <c r="H3" s="748" t="s">
        <v>61</v>
      </c>
      <c r="I3" s="748" t="s">
        <v>62</v>
      </c>
      <c r="J3" s="748" t="s">
        <v>63</v>
      </c>
      <c r="K3" s="748">
        <v>30349</v>
      </c>
      <c r="L3" s="748" t="s">
        <v>64</v>
      </c>
      <c r="M3" s="748" t="s">
        <v>65</v>
      </c>
      <c r="N3" s="746" t="s">
        <v>66</v>
      </c>
      <c r="O3" s="746" t="s">
        <v>67</v>
      </c>
      <c r="P3" s="746">
        <v>6410</v>
      </c>
      <c r="Q3" s="748" t="s">
        <v>68</v>
      </c>
      <c r="R3" s="746" t="s">
        <v>4250</v>
      </c>
      <c r="S3" s="746" t="s">
        <v>4250</v>
      </c>
      <c r="T3" s="748" t="s">
        <v>4250</v>
      </c>
      <c r="U3" s="748">
        <v>49303156</v>
      </c>
      <c r="V3" s="746">
        <v>0</v>
      </c>
      <c r="W3" s="748" t="s">
        <v>69</v>
      </c>
      <c r="X3" s="748">
        <v>480</v>
      </c>
      <c r="Y3" s="748">
        <v>580</v>
      </c>
      <c r="Z3" s="748">
        <v>20</v>
      </c>
      <c r="AA3" s="749">
        <f t="shared" ref="AA3:AA66" si="0">X3*Z3/10^6</f>
        <v>9.5999999999999992E-3</v>
      </c>
      <c r="AB3" s="748" t="s">
        <v>70</v>
      </c>
      <c r="AC3" s="747">
        <v>44728</v>
      </c>
      <c r="AD3" s="750"/>
      <c r="AE3" s="746" t="s">
        <v>4250</v>
      </c>
      <c r="AF3" s="746" t="s">
        <v>75</v>
      </c>
      <c r="AG3" s="746">
        <v>580</v>
      </c>
      <c r="AH3" s="746">
        <v>20</v>
      </c>
      <c r="AI3" s="761">
        <f t="shared" ref="AI3:AI66" si="1">Y3*AH3/10^6</f>
        <v>1.1599999999999999E-2</v>
      </c>
      <c r="AJ3" s="748" t="s">
        <v>72</v>
      </c>
      <c r="AK3" s="748" t="s">
        <v>4250</v>
      </c>
      <c r="AL3" s="747">
        <v>44736</v>
      </c>
      <c r="AM3" s="746" t="s">
        <v>4250</v>
      </c>
      <c r="AN3" s="747">
        <v>44739</v>
      </c>
      <c r="AO3" s="746"/>
      <c r="AP3" s="746" t="s">
        <v>4250</v>
      </c>
      <c r="AQ3" s="746"/>
      <c r="AR3" s="746" t="s">
        <v>74</v>
      </c>
      <c r="AS3" s="748" t="s">
        <v>4250</v>
      </c>
      <c r="AT3" s="746" t="s">
        <v>4250</v>
      </c>
      <c r="AU3" s="746" t="s">
        <v>4250</v>
      </c>
      <c r="AV3" s="746" t="s">
        <v>4250</v>
      </c>
      <c r="AW3" s="746" t="s">
        <v>4250</v>
      </c>
      <c r="AX3" s="746" t="s">
        <v>4250</v>
      </c>
      <c r="AY3" s="746" t="s">
        <v>4250</v>
      </c>
      <c r="AZ3" s="746" t="s">
        <v>4250</v>
      </c>
      <c r="BA3" s="746" t="s">
        <v>4250</v>
      </c>
      <c r="BB3" s="746" t="s">
        <v>4250</v>
      </c>
      <c r="BC3" s="746" t="s">
        <v>4250</v>
      </c>
      <c r="BD3" s="746" t="s">
        <v>4250</v>
      </c>
      <c r="BE3" s="746" t="s">
        <v>4250</v>
      </c>
      <c r="BF3" s="746" t="s">
        <v>4250</v>
      </c>
      <c r="BG3" s="746" t="s">
        <v>4250</v>
      </c>
      <c r="BH3" s="746" t="s">
        <v>4250</v>
      </c>
    </row>
    <row r="4" spans="1:60">
      <c r="A4" s="745" t="s">
        <v>55</v>
      </c>
      <c r="B4" s="746" t="s">
        <v>56</v>
      </c>
      <c r="C4" s="746" t="s">
        <v>76</v>
      </c>
      <c r="D4" s="747">
        <v>44666</v>
      </c>
      <c r="E4" s="748" t="s">
        <v>58</v>
      </c>
      <c r="F4" s="748" t="s">
        <v>59</v>
      </c>
      <c r="G4" s="748" t="s">
        <v>60</v>
      </c>
      <c r="H4" s="748" t="s">
        <v>61</v>
      </c>
      <c r="I4" s="748" t="s">
        <v>62</v>
      </c>
      <c r="J4" s="748" t="s">
        <v>63</v>
      </c>
      <c r="K4" s="748">
        <v>30349</v>
      </c>
      <c r="L4" s="748" t="s">
        <v>64</v>
      </c>
      <c r="M4" s="748" t="s">
        <v>65</v>
      </c>
      <c r="N4" s="746" t="s">
        <v>66</v>
      </c>
      <c r="O4" s="746" t="s">
        <v>67</v>
      </c>
      <c r="P4" s="746">
        <v>6410</v>
      </c>
      <c r="Q4" s="748" t="s">
        <v>68</v>
      </c>
      <c r="R4" s="746" t="s">
        <v>4250</v>
      </c>
      <c r="S4" s="746" t="s">
        <v>4250</v>
      </c>
      <c r="T4" s="748" t="s">
        <v>4250</v>
      </c>
      <c r="U4" s="748">
        <v>49303156</v>
      </c>
      <c r="V4" s="746">
        <v>0</v>
      </c>
      <c r="W4" s="748" t="s">
        <v>69</v>
      </c>
      <c r="X4" s="748">
        <v>480</v>
      </c>
      <c r="Y4" s="748">
        <v>580</v>
      </c>
      <c r="Z4" s="748">
        <v>20</v>
      </c>
      <c r="AA4" s="749">
        <f t="shared" si="0"/>
        <v>9.5999999999999992E-3</v>
      </c>
      <c r="AB4" s="748" t="s">
        <v>70</v>
      </c>
      <c r="AC4" s="747">
        <v>44728</v>
      </c>
      <c r="AD4" s="750"/>
      <c r="AE4" s="746" t="s">
        <v>4250</v>
      </c>
      <c r="AF4" s="746" t="s">
        <v>76</v>
      </c>
      <c r="AG4" s="746">
        <v>580</v>
      </c>
      <c r="AH4" s="746">
        <v>20</v>
      </c>
      <c r="AI4" s="761">
        <f t="shared" si="1"/>
        <v>1.1599999999999999E-2</v>
      </c>
      <c r="AJ4" s="748" t="s">
        <v>72</v>
      </c>
      <c r="AK4" s="748" t="s">
        <v>4250</v>
      </c>
      <c r="AL4" s="747">
        <v>44736</v>
      </c>
      <c r="AM4" s="746" t="s">
        <v>4250</v>
      </c>
      <c r="AN4" s="747">
        <v>44740</v>
      </c>
      <c r="AO4" s="746"/>
      <c r="AP4" s="746" t="s">
        <v>4250</v>
      </c>
      <c r="AQ4" s="746"/>
      <c r="AR4" s="746" t="s">
        <v>74</v>
      </c>
      <c r="AS4" s="748" t="s">
        <v>4250</v>
      </c>
      <c r="AT4" s="746" t="s">
        <v>4250</v>
      </c>
      <c r="AU4" s="746" t="s">
        <v>4250</v>
      </c>
      <c r="AV4" s="746" t="s">
        <v>4250</v>
      </c>
      <c r="AW4" s="746" t="s">
        <v>4250</v>
      </c>
      <c r="AX4" s="746" t="s">
        <v>4250</v>
      </c>
      <c r="AY4" s="746" t="s">
        <v>4250</v>
      </c>
      <c r="AZ4" s="746" t="s">
        <v>4250</v>
      </c>
      <c r="BA4" s="746" t="s">
        <v>4250</v>
      </c>
      <c r="BB4" s="746" t="s">
        <v>4250</v>
      </c>
      <c r="BC4" s="746" t="s">
        <v>4250</v>
      </c>
      <c r="BD4" s="746" t="s">
        <v>4250</v>
      </c>
      <c r="BE4" s="746" t="s">
        <v>4250</v>
      </c>
      <c r="BF4" s="746" t="s">
        <v>4250</v>
      </c>
      <c r="BG4" s="746" t="s">
        <v>4250</v>
      </c>
      <c r="BH4" s="746" t="s">
        <v>4250</v>
      </c>
    </row>
    <row r="5" spans="1:60">
      <c r="A5" s="745" t="s">
        <v>55</v>
      </c>
      <c r="B5" s="746" t="s">
        <v>56</v>
      </c>
      <c r="C5" s="746" t="s">
        <v>77</v>
      </c>
      <c r="D5" s="747">
        <v>44666</v>
      </c>
      <c r="E5" s="748" t="s">
        <v>58</v>
      </c>
      <c r="F5" s="748" t="s">
        <v>59</v>
      </c>
      <c r="G5" s="748" t="s">
        <v>60</v>
      </c>
      <c r="H5" s="748" t="s">
        <v>61</v>
      </c>
      <c r="I5" s="748" t="s">
        <v>62</v>
      </c>
      <c r="J5" s="748" t="s">
        <v>63</v>
      </c>
      <c r="K5" s="748">
        <v>30349</v>
      </c>
      <c r="L5" s="748" t="s">
        <v>64</v>
      </c>
      <c r="M5" s="748" t="s">
        <v>65</v>
      </c>
      <c r="N5" s="746" t="s">
        <v>66</v>
      </c>
      <c r="O5" s="746" t="s">
        <v>67</v>
      </c>
      <c r="P5" s="746">
        <v>6410</v>
      </c>
      <c r="Q5" s="748" t="s">
        <v>68</v>
      </c>
      <c r="R5" s="746" t="s">
        <v>4250</v>
      </c>
      <c r="S5" s="746" t="s">
        <v>4250</v>
      </c>
      <c r="T5" s="748" t="s">
        <v>4250</v>
      </c>
      <c r="U5" s="748">
        <v>49303156</v>
      </c>
      <c r="V5" s="746">
        <v>0</v>
      </c>
      <c r="W5" s="748" t="s">
        <v>69</v>
      </c>
      <c r="X5" s="748">
        <v>480</v>
      </c>
      <c r="Y5" s="748">
        <v>493</v>
      </c>
      <c r="Z5" s="748">
        <v>17</v>
      </c>
      <c r="AA5" s="749">
        <f t="shared" si="0"/>
        <v>8.1600000000000006E-3</v>
      </c>
      <c r="AB5" s="748" t="s">
        <v>70</v>
      </c>
      <c r="AC5" s="747">
        <v>44728</v>
      </c>
      <c r="AD5" s="750"/>
      <c r="AE5" s="746" t="s">
        <v>4250</v>
      </c>
      <c r="AF5" s="746" t="s">
        <v>77</v>
      </c>
      <c r="AG5" s="746">
        <v>493</v>
      </c>
      <c r="AH5" s="746">
        <v>17</v>
      </c>
      <c r="AI5" s="761">
        <f t="shared" si="1"/>
        <v>8.3809999999999996E-3</v>
      </c>
      <c r="AJ5" s="748" t="s">
        <v>72</v>
      </c>
      <c r="AK5" s="748" t="s">
        <v>4250</v>
      </c>
      <c r="AL5" s="747">
        <v>44736</v>
      </c>
      <c r="AM5" s="746" t="s">
        <v>4250</v>
      </c>
      <c r="AN5" s="747">
        <v>44740</v>
      </c>
      <c r="AO5" s="746"/>
      <c r="AP5" s="746" t="s">
        <v>4250</v>
      </c>
      <c r="AQ5" s="746"/>
      <c r="AR5" s="746" t="s">
        <v>74</v>
      </c>
      <c r="AS5" s="748" t="s">
        <v>4250</v>
      </c>
      <c r="AT5" s="746" t="s">
        <v>4250</v>
      </c>
      <c r="AU5" s="746" t="s">
        <v>4250</v>
      </c>
      <c r="AV5" s="746" t="s">
        <v>4250</v>
      </c>
      <c r="AW5" s="746" t="s">
        <v>4250</v>
      </c>
      <c r="AX5" s="746" t="s">
        <v>4250</v>
      </c>
      <c r="AY5" s="746" t="s">
        <v>4250</v>
      </c>
      <c r="AZ5" s="746" t="s">
        <v>4250</v>
      </c>
      <c r="BA5" s="746" t="s">
        <v>4250</v>
      </c>
      <c r="BB5" s="746" t="s">
        <v>4250</v>
      </c>
      <c r="BC5" s="746" t="s">
        <v>4250</v>
      </c>
      <c r="BD5" s="746" t="s">
        <v>4250</v>
      </c>
      <c r="BE5" s="746" t="s">
        <v>4250</v>
      </c>
      <c r="BF5" s="746" t="s">
        <v>4250</v>
      </c>
      <c r="BG5" s="746" t="s">
        <v>4250</v>
      </c>
      <c r="BH5" s="746" t="s">
        <v>4250</v>
      </c>
    </row>
    <row r="6" spans="1:60" s="555" customFormat="1">
      <c r="A6" s="858" t="s">
        <v>8524</v>
      </c>
      <c r="B6" s="753" t="s">
        <v>79</v>
      </c>
      <c r="C6" s="753" t="s">
        <v>80</v>
      </c>
      <c r="D6" s="754">
        <v>44666</v>
      </c>
      <c r="E6" s="753" t="s">
        <v>81</v>
      </c>
      <c r="F6" s="753" t="s">
        <v>59</v>
      </c>
      <c r="G6" s="753" t="s">
        <v>60</v>
      </c>
      <c r="H6" s="753" t="s">
        <v>61</v>
      </c>
      <c r="I6" s="753" t="s">
        <v>62</v>
      </c>
      <c r="J6" s="753" t="s">
        <v>63</v>
      </c>
      <c r="K6" s="753">
        <v>30349</v>
      </c>
      <c r="L6" s="753" t="s">
        <v>82</v>
      </c>
      <c r="M6" s="753" t="s">
        <v>83</v>
      </c>
      <c r="N6" s="753" t="s">
        <v>84</v>
      </c>
      <c r="O6" s="753" t="s">
        <v>85</v>
      </c>
      <c r="P6" s="753">
        <v>8110</v>
      </c>
      <c r="Q6" s="753" t="s">
        <v>68</v>
      </c>
      <c r="R6" s="753" t="s">
        <v>4250</v>
      </c>
      <c r="S6" s="753" t="s">
        <v>4250</v>
      </c>
      <c r="T6" s="753" t="s">
        <v>4250</v>
      </c>
      <c r="U6" s="753">
        <v>49405140</v>
      </c>
      <c r="V6" s="753">
        <v>0</v>
      </c>
      <c r="W6" s="753" t="s">
        <v>87</v>
      </c>
      <c r="X6" s="753">
        <v>400</v>
      </c>
      <c r="Y6" s="753">
        <v>768</v>
      </c>
      <c r="Z6" s="753">
        <v>24</v>
      </c>
      <c r="AA6" s="749">
        <f t="shared" si="0"/>
        <v>9.5999999999999992E-3</v>
      </c>
      <c r="AB6" s="753" t="s">
        <v>88</v>
      </c>
      <c r="AC6" s="754">
        <v>44712</v>
      </c>
      <c r="AD6" s="755"/>
      <c r="AE6" s="753" t="s">
        <v>4250</v>
      </c>
      <c r="AF6" s="753" t="s">
        <v>80</v>
      </c>
      <c r="AG6" s="753">
        <v>768</v>
      </c>
      <c r="AH6" s="753">
        <v>24</v>
      </c>
      <c r="AI6" s="761">
        <f t="shared" si="1"/>
        <v>1.8432E-2</v>
      </c>
      <c r="AJ6" s="753" t="s">
        <v>72</v>
      </c>
      <c r="AK6" s="753">
        <v>398270456</v>
      </c>
      <c r="AL6" s="754">
        <v>44698</v>
      </c>
      <c r="AM6" s="754">
        <v>44698</v>
      </c>
      <c r="AN6" s="754">
        <v>44700</v>
      </c>
      <c r="AO6" s="754">
        <v>44700</v>
      </c>
      <c r="AP6" s="754">
        <v>44700</v>
      </c>
      <c r="AQ6" s="753" t="s">
        <v>89</v>
      </c>
      <c r="AR6" s="753" t="s">
        <v>4250</v>
      </c>
      <c r="AS6" s="753">
        <v>398270456</v>
      </c>
      <c r="AT6" s="754">
        <v>44698</v>
      </c>
      <c r="AU6" s="754">
        <v>44700</v>
      </c>
      <c r="AV6" s="754">
        <v>44698</v>
      </c>
      <c r="AW6" s="753" t="s">
        <v>90</v>
      </c>
      <c r="AX6" s="753" t="s">
        <v>4250</v>
      </c>
      <c r="AY6" s="756">
        <v>3212.94</v>
      </c>
      <c r="AZ6" s="753" t="s">
        <v>4250</v>
      </c>
      <c r="BA6" s="753" t="s">
        <v>4250</v>
      </c>
      <c r="BB6" s="753" t="s">
        <v>4250</v>
      </c>
      <c r="BC6" s="753" t="s">
        <v>4250</v>
      </c>
      <c r="BD6" s="753" t="s">
        <v>4250</v>
      </c>
      <c r="BE6" s="753" t="s">
        <v>4250</v>
      </c>
      <c r="BF6" s="753" t="s">
        <v>4250</v>
      </c>
      <c r="BG6" s="753" t="s">
        <v>4250</v>
      </c>
      <c r="BH6" s="753" t="s">
        <v>4250</v>
      </c>
    </row>
    <row r="7" spans="1:60" s="556" customFormat="1">
      <c r="A7" s="858" t="s">
        <v>8524</v>
      </c>
      <c r="B7" s="753" t="s">
        <v>79</v>
      </c>
      <c r="C7" s="753" t="s">
        <v>91</v>
      </c>
      <c r="D7" s="754">
        <v>44666</v>
      </c>
      <c r="E7" s="753" t="s">
        <v>92</v>
      </c>
      <c r="F7" s="753" t="s">
        <v>59</v>
      </c>
      <c r="G7" s="753" t="s">
        <v>60</v>
      </c>
      <c r="H7" s="753" t="s">
        <v>61</v>
      </c>
      <c r="I7" s="753" t="s">
        <v>62</v>
      </c>
      <c r="J7" s="753" t="s">
        <v>63</v>
      </c>
      <c r="K7" s="753">
        <v>30349</v>
      </c>
      <c r="L7" s="753" t="s">
        <v>82</v>
      </c>
      <c r="M7" s="753" t="s">
        <v>83</v>
      </c>
      <c r="N7" s="753" t="s">
        <v>84</v>
      </c>
      <c r="O7" s="753" t="s">
        <v>85</v>
      </c>
      <c r="P7" s="753">
        <v>8110</v>
      </c>
      <c r="Q7" s="753" t="s">
        <v>68</v>
      </c>
      <c r="R7" s="753" t="s">
        <v>4250</v>
      </c>
      <c r="S7" s="753" t="s">
        <v>4250</v>
      </c>
      <c r="T7" s="753" t="s">
        <v>4250</v>
      </c>
      <c r="U7" s="753">
        <v>49405140</v>
      </c>
      <c r="V7" s="753">
        <v>0</v>
      </c>
      <c r="W7" s="753" t="s">
        <v>87</v>
      </c>
      <c r="X7" s="753">
        <v>400</v>
      </c>
      <c r="Y7" s="753">
        <v>768</v>
      </c>
      <c r="Z7" s="753">
        <v>24</v>
      </c>
      <c r="AA7" s="749">
        <f t="shared" si="0"/>
        <v>9.5999999999999992E-3</v>
      </c>
      <c r="AB7" s="753" t="s">
        <v>88</v>
      </c>
      <c r="AC7" s="754">
        <v>44712</v>
      </c>
      <c r="AD7" s="755"/>
      <c r="AE7" s="753" t="s">
        <v>4250</v>
      </c>
      <c r="AF7" s="753" t="s">
        <v>91</v>
      </c>
      <c r="AG7" s="753">
        <v>768</v>
      </c>
      <c r="AH7" s="753">
        <v>24</v>
      </c>
      <c r="AI7" s="761">
        <f t="shared" si="1"/>
        <v>1.8432E-2</v>
      </c>
      <c r="AJ7" s="753" t="s">
        <v>72</v>
      </c>
      <c r="AK7" s="753">
        <v>398270674</v>
      </c>
      <c r="AL7" s="754">
        <v>44698</v>
      </c>
      <c r="AM7" s="754">
        <v>44698</v>
      </c>
      <c r="AN7" s="754">
        <v>44700</v>
      </c>
      <c r="AO7" s="754">
        <v>44700</v>
      </c>
      <c r="AP7" s="754">
        <v>44700</v>
      </c>
      <c r="AQ7" s="753" t="s">
        <v>89</v>
      </c>
      <c r="AR7" s="753" t="s">
        <v>4250</v>
      </c>
      <c r="AS7" s="753">
        <v>398270674</v>
      </c>
      <c r="AT7" s="754">
        <v>44698</v>
      </c>
      <c r="AU7" s="754">
        <v>44700</v>
      </c>
      <c r="AV7" s="754">
        <v>44698</v>
      </c>
      <c r="AW7" s="753" t="s">
        <v>90</v>
      </c>
      <c r="AX7" s="753" t="s">
        <v>4250</v>
      </c>
      <c r="AY7" s="756">
        <v>3212.94</v>
      </c>
      <c r="AZ7" s="753" t="s">
        <v>4250</v>
      </c>
      <c r="BA7" s="753" t="s">
        <v>4250</v>
      </c>
      <c r="BB7" s="753" t="s">
        <v>4250</v>
      </c>
      <c r="BC7" s="753" t="s">
        <v>4250</v>
      </c>
      <c r="BD7" s="753" t="s">
        <v>4250</v>
      </c>
      <c r="BE7" s="753" t="s">
        <v>4250</v>
      </c>
      <c r="BF7" s="753" t="s">
        <v>4250</v>
      </c>
      <c r="BG7" s="753" t="s">
        <v>4250</v>
      </c>
      <c r="BH7" s="753" t="s">
        <v>4250</v>
      </c>
    </row>
    <row r="8" spans="1:60">
      <c r="A8" s="858" t="s">
        <v>8524</v>
      </c>
      <c r="B8" s="758" t="s">
        <v>4250</v>
      </c>
      <c r="C8" s="759" t="s">
        <v>93</v>
      </c>
      <c r="D8" s="760">
        <v>44666</v>
      </c>
      <c r="E8" s="759" t="s">
        <v>94</v>
      </c>
      <c r="F8" s="759" t="s">
        <v>59</v>
      </c>
      <c r="G8" s="759" t="s">
        <v>60</v>
      </c>
      <c r="H8" s="759" t="s">
        <v>61</v>
      </c>
      <c r="I8" s="759" t="s">
        <v>62</v>
      </c>
      <c r="J8" s="759" t="s">
        <v>63</v>
      </c>
      <c r="K8" s="759">
        <v>30349</v>
      </c>
      <c r="L8" s="759" t="s">
        <v>95</v>
      </c>
      <c r="M8" s="759" t="s">
        <v>96</v>
      </c>
      <c r="N8" s="759" t="s">
        <v>97</v>
      </c>
      <c r="O8" s="759" t="s">
        <v>98</v>
      </c>
      <c r="P8" s="759">
        <v>33605</v>
      </c>
      <c r="Q8" s="759" t="s">
        <v>68</v>
      </c>
      <c r="R8" s="759" t="s">
        <v>4250</v>
      </c>
      <c r="S8" s="759" t="s">
        <v>4250</v>
      </c>
      <c r="T8" s="759" t="s">
        <v>4250</v>
      </c>
      <c r="U8" s="759">
        <v>49405140</v>
      </c>
      <c r="V8" s="759">
        <v>0</v>
      </c>
      <c r="W8" s="759" t="s">
        <v>87</v>
      </c>
      <c r="X8" s="759">
        <v>400</v>
      </c>
      <c r="Y8" s="759">
        <v>384</v>
      </c>
      <c r="Z8" s="759">
        <v>12</v>
      </c>
      <c r="AA8" s="749">
        <f t="shared" si="0"/>
        <v>4.7999999999999996E-3</v>
      </c>
      <c r="AB8" s="762" t="s">
        <v>88</v>
      </c>
      <c r="AC8" s="760">
        <v>44712</v>
      </c>
      <c r="AD8" s="761"/>
      <c r="AE8" s="759" t="s">
        <v>4250</v>
      </c>
      <c r="AF8" s="759" t="s">
        <v>93</v>
      </c>
      <c r="AG8" s="759">
        <v>384</v>
      </c>
      <c r="AH8" s="759">
        <v>12</v>
      </c>
      <c r="AI8" s="761">
        <f t="shared" si="1"/>
        <v>4.6080000000000001E-3</v>
      </c>
      <c r="AJ8" s="759" t="s">
        <v>72</v>
      </c>
      <c r="AK8" s="759" t="s">
        <v>4250</v>
      </c>
      <c r="AL8" s="760">
        <v>44699</v>
      </c>
      <c r="AM8" s="759" t="s">
        <v>4250</v>
      </c>
      <c r="AN8" s="760">
        <v>44700</v>
      </c>
      <c r="AO8" s="759"/>
      <c r="AP8" s="759" t="s">
        <v>4250</v>
      </c>
      <c r="AQ8" s="759" t="s">
        <v>99</v>
      </c>
      <c r="AR8" s="759" t="s">
        <v>100</v>
      </c>
      <c r="AS8" s="759" t="s">
        <v>4250</v>
      </c>
      <c r="AT8" s="759" t="s">
        <v>4250</v>
      </c>
      <c r="AU8" s="759" t="s">
        <v>4250</v>
      </c>
      <c r="AV8" s="759" t="s">
        <v>4250</v>
      </c>
      <c r="AW8" s="759" t="s">
        <v>4250</v>
      </c>
      <c r="AX8" s="759" t="s">
        <v>4250</v>
      </c>
      <c r="AY8" s="763">
        <v>0</v>
      </c>
      <c r="AZ8" s="759" t="s">
        <v>4250</v>
      </c>
      <c r="BA8" s="759" t="s">
        <v>4250</v>
      </c>
      <c r="BB8" s="759" t="s">
        <v>4250</v>
      </c>
      <c r="BC8" s="759" t="s">
        <v>4250</v>
      </c>
      <c r="BD8" s="759" t="s">
        <v>4250</v>
      </c>
      <c r="BE8" s="759" t="s">
        <v>4250</v>
      </c>
      <c r="BF8" s="759" t="s">
        <v>4250</v>
      </c>
      <c r="BG8" s="759" t="s">
        <v>4250</v>
      </c>
      <c r="BH8" s="759" t="s">
        <v>4250</v>
      </c>
    </row>
    <row r="9" spans="1:60">
      <c r="A9" s="858" t="s">
        <v>8524</v>
      </c>
      <c r="B9" s="753" t="s">
        <v>101</v>
      </c>
      <c r="C9" s="753" t="s">
        <v>102</v>
      </c>
      <c r="D9" s="754">
        <v>44666</v>
      </c>
      <c r="E9" s="753" t="s">
        <v>103</v>
      </c>
      <c r="F9" s="753" t="s">
        <v>59</v>
      </c>
      <c r="G9" s="753" t="s">
        <v>104</v>
      </c>
      <c r="H9" s="753" t="s">
        <v>105</v>
      </c>
      <c r="I9" s="753" t="s">
        <v>106</v>
      </c>
      <c r="J9" s="753" t="s">
        <v>63</v>
      </c>
      <c r="K9" s="753">
        <v>30721</v>
      </c>
      <c r="L9" s="753" t="s">
        <v>107</v>
      </c>
      <c r="M9" s="753" t="s">
        <v>108</v>
      </c>
      <c r="N9" s="753" t="s">
        <v>109</v>
      </c>
      <c r="O9" s="753" t="s">
        <v>110</v>
      </c>
      <c r="P9" s="753">
        <v>95979</v>
      </c>
      <c r="Q9" s="753" t="s">
        <v>68</v>
      </c>
      <c r="R9" s="753" t="s">
        <v>111</v>
      </c>
      <c r="S9" s="753" t="s">
        <v>4250</v>
      </c>
      <c r="T9" s="753" t="s">
        <v>112</v>
      </c>
      <c r="U9" s="753">
        <v>49203132</v>
      </c>
      <c r="V9" s="753">
        <v>0</v>
      </c>
      <c r="W9" s="753" t="s">
        <v>113</v>
      </c>
      <c r="X9" s="753">
        <v>360</v>
      </c>
      <c r="Y9" s="753">
        <v>576</v>
      </c>
      <c r="Z9" s="753">
        <v>18</v>
      </c>
      <c r="AA9" s="749">
        <f t="shared" si="0"/>
        <v>6.4799999999999996E-3</v>
      </c>
      <c r="AB9" s="753" t="s">
        <v>88</v>
      </c>
      <c r="AC9" s="754">
        <v>44712</v>
      </c>
      <c r="AD9" s="755"/>
      <c r="AE9" s="753" t="s">
        <v>4250</v>
      </c>
      <c r="AF9" s="753" t="s">
        <v>102</v>
      </c>
      <c r="AG9" s="753">
        <v>576</v>
      </c>
      <c r="AH9" s="753">
        <v>18</v>
      </c>
      <c r="AI9" s="761">
        <f t="shared" si="1"/>
        <v>1.0368E-2</v>
      </c>
      <c r="AJ9" s="753" t="s">
        <v>114</v>
      </c>
      <c r="AK9" s="753" t="s">
        <v>115</v>
      </c>
      <c r="AL9" s="754">
        <v>44701</v>
      </c>
      <c r="AM9" s="754">
        <v>44701</v>
      </c>
      <c r="AN9" s="754">
        <v>44705</v>
      </c>
      <c r="AO9" s="754">
        <v>44705</v>
      </c>
      <c r="AP9" s="754">
        <v>44705</v>
      </c>
      <c r="AQ9" s="753" t="s">
        <v>89</v>
      </c>
      <c r="AR9" s="753" t="s">
        <v>4250</v>
      </c>
      <c r="AS9" s="753" t="s">
        <v>115</v>
      </c>
      <c r="AT9" s="754">
        <v>44701</v>
      </c>
      <c r="AU9" s="754">
        <v>44705</v>
      </c>
      <c r="AV9" s="754">
        <v>44701</v>
      </c>
      <c r="AW9" s="753" t="s">
        <v>90</v>
      </c>
      <c r="AX9" s="753" t="s">
        <v>116</v>
      </c>
      <c r="AY9" s="756">
        <v>6315.88</v>
      </c>
      <c r="AZ9" s="753" t="s">
        <v>4250</v>
      </c>
      <c r="BA9" s="753" t="s">
        <v>4250</v>
      </c>
      <c r="BB9" s="753" t="s">
        <v>4250</v>
      </c>
      <c r="BC9" s="753" t="s">
        <v>4250</v>
      </c>
      <c r="BD9" s="756">
        <v>6315.88</v>
      </c>
      <c r="BE9" s="753" t="s">
        <v>4250</v>
      </c>
      <c r="BF9" s="753" t="s">
        <v>117</v>
      </c>
      <c r="BG9" s="753">
        <v>2022</v>
      </c>
      <c r="BH9" s="753" t="s">
        <v>4250</v>
      </c>
    </row>
    <row r="10" spans="1:60">
      <c r="A10" s="858" t="s">
        <v>8524</v>
      </c>
      <c r="B10" s="753" t="s">
        <v>101</v>
      </c>
      <c r="C10" s="753" t="s">
        <v>118</v>
      </c>
      <c r="D10" s="754">
        <v>44666</v>
      </c>
      <c r="E10" s="753" t="s">
        <v>103</v>
      </c>
      <c r="F10" s="753" t="s">
        <v>59</v>
      </c>
      <c r="G10" s="753" t="s">
        <v>104</v>
      </c>
      <c r="H10" s="753" t="s">
        <v>105</v>
      </c>
      <c r="I10" s="753" t="s">
        <v>106</v>
      </c>
      <c r="J10" s="753" t="s">
        <v>63</v>
      </c>
      <c r="K10" s="753">
        <v>30721</v>
      </c>
      <c r="L10" s="753" t="s">
        <v>107</v>
      </c>
      <c r="M10" s="753" t="s">
        <v>108</v>
      </c>
      <c r="N10" s="753" t="s">
        <v>109</v>
      </c>
      <c r="O10" s="753" t="s">
        <v>110</v>
      </c>
      <c r="P10" s="753">
        <v>95979</v>
      </c>
      <c r="Q10" s="753" t="s">
        <v>68</v>
      </c>
      <c r="R10" s="753" t="s">
        <v>111</v>
      </c>
      <c r="S10" s="753" t="s">
        <v>4250</v>
      </c>
      <c r="T10" s="753" t="s">
        <v>112</v>
      </c>
      <c r="U10" s="753">
        <v>49203132</v>
      </c>
      <c r="V10" s="753">
        <v>0</v>
      </c>
      <c r="W10" s="753" t="s">
        <v>113</v>
      </c>
      <c r="X10" s="753">
        <v>360</v>
      </c>
      <c r="Y10" s="753">
        <v>576</v>
      </c>
      <c r="Z10" s="753">
        <v>18</v>
      </c>
      <c r="AA10" s="749">
        <f t="shared" si="0"/>
        <v>6.4799999999999996E-3</v>
      </c>
      <c r="AB10" s="753" t="s">
        <v>88</v>
      </c>
      <c r="AC10" s="754">
        <v>44712</v>
      </c>
      <c r="AD10" s="755"/>
      <c r="AE10" s="753" t="s">
        <v>4250</v>
      </c>
      <c r="AF10" s="753" t="s">
        <v>118</v>
      </c>
      <c r="AG10" s="753">
        <v>576</v>
      </c>
      <c r="AH10" s="753">
        <v>18</v>
      </c>
      <c r="AI10" s="761">
        <f t="shared" si="1"/>
        <v>1.0368E-2</v>
      </c>
      <c r="AJ10" s="753" t="s">
        <v>114</v>
      </c>
      <c r="AK10" s="753" t="s">
        <v>119</v>
      </c>
      <c r="AL10" s="754">
        <v>44701</v>
      </c>
      <c r="AM10" s="754">
        <v>44701</v>
      </c>
      <c r="AN10" s="754">
        <v>44704</v>
      </c>
      <c r="AO10" s="754">
        <v>44704</v>
      </c>
      <c r="AP10" s="754">
        <v>44704</v>
      </c>
      <c r="AQ10" s="753" t="s">
        <v>89</v>
      </c>
      <c r="AR10" s="753" t="s">
        <v>4250</v>
      </c>
      <c r="AS10" s="753" t="s">
        <v>119</v>
      </c>
      <c r="AT10" s="754">
        <v>44701</v>
      </c>
      <c r="AU10" s="754">
        <v>44704</v>
      </c>
      <c r="AV10" s="754">
        <v>44701</v>
      </c>
      <c r="AW10" s="753" t="s">
        <v>90</v>
      </c>
      <c r="AX10" s="753" t="s">
        <v>116</v>
      </c>
      <c r="AY10" s="756">
        <v>6315.88</v>
      </c>
      <c r="AZ10" s="753" t="s">
        <v>4250</v>
      </c>
      <c r="BA10" s="753" t="s">
        <v>4250</v>
      </c>
      <c r="BB10" s="753" t="s">
        <v>4250</v>
      </c>
      <c r="BC10" s="753" t="s">
        <v>4250</v>
      </c>
      <c r="BD10" s="756">
        <v>6315.88</v>
      </c>
      <c r="BE10" s="753" t="s">
        <v>4250</v>
      </c>
      <c r="BF10" s="753" t="s">
        <v>117</v>
      </c>
      <c r="BG10" s="753">
        <v>2022</v>
      </c>
      <c r="BH10" s="753" t="s">
        <v>4250</v>
      </c>
    </row>
    <row r="11" spans="1:60">
      <c r="A11" s="858" t="s">
        <v>8524</v>
      </c>
      <c r="B11" s="753" t="s">
        <v>4250</v>
      </c>
      <c r="C11" s="753" t="s">
        <v>120</v>
      </c>
      <c r="D11" s="754">
        <v>44666</v>
      </c>
      <c r="E11" s="753" t="s">
        <v>121</v>
      </c>
      <c r="F11" s="753" t="s">
        <v>59</v>
      </c>
      <c r="G11" s="753" t="s">
        <v>60</v>
      </c>
      <c r="H11" s="753" t="s">
        <v>61</v>
      </c>
      <c r="I11" s="753" t="s">
        <v>62</v>
      </c>
      <c r="J11" s="753" t="s">
        <v>63</v>
      </c>
      <c r="K11" s="753">
        <v>30349</v>
      </c>
      <c r="L11" s="753" t="s">
        <v>122</v>
      </c>
      <c r="M11" s="753" t="s">
        <v>123</v>
      </c>
      <c r="N11" s="753" t="s">
        <v>124</v>
      </c>
      <c r="O11" s="753" t="s">
        <v>125</v>
      </c>
      <c r="P11" s="753">
        <v>46320</v>
      </c>
      <c r="Q11" s="753" t="s">
        <v>68</v>
      </c>
      <c r="R11" s="753" t="s">
        <v>126</v>
      </c>
      <c r="S11" s="753" t="s">
        <v>127</v>
      </c>
      <c r="T11" s="764" t="s">
        <v>128</v>
      </c>
      <c r="U11" s="753">
        <v>49203132</v>
      </c>
      <c r="V11" s="753">
        <v>0</v>
      </c>
      <c r="W11" s="753" t="s">
        <v>113</v>
      </c>
      <c r="X11" s="753">
        <v>360</v>
      </c>
      <c r="Y11" s="753">
        <v>832</v>
      </c>
      <c r="Z11" s="753">
        <v>26</v>
      </c>
      <c r="AA11" s="749">
        <f t="shared" si="0"/>
        <v>9.3600000000000003E-3</v>
      </c>
      <c r="AB11" s="753" t="s">
        <v>88</v>
      </c>
      <c r="AC11" s="754">
        <v>44712</v>
      </c>
      <c r="AD11" s="755"/>
      <c r="AE11" s="753" t="s">
        <v>129</v>
      </c>
      <c r="AF11" s="753" t="s">
        <v>120</v>
      </c>
      <c r="AG11" s="753">
        <v>832</v>
      </c>
      <c r="AH11" s="753">
        <v>26</v>
      </c>
      <c r="AI11" s="761">
        <f t="shared" si="1"/>
        <v>2.1631999999999998E-2</v>
      </c>
      <c r="AJ11" s="753" t="s">
        <v>72</v>
      </c>
      <c r="AK11" s="753">
        <v>397612656</v>
      </c>
      <c r="AL11" s="754">
        <v>44691</v>
      </c>
      <c r="AM11" s="754">
        <v>44691</v>
      </c>
      <c r="AN11" s="754">
        <v>44692</v>
      </c>
      <c r="AO11" s="754">
        <v>44692</v>
      </c>
      <c r="AP11" s="754">
        <v>44692</v>
      </c>
      <c r="AQ11" s="753" t="s">
        <v>89</v>
      </c>
      <c r="AR11" s="753" t="s">
        <v>4250</v>
      </c>
      <c r="AS11" s="753">
        <v>397612656</v>
      </c>
      <c r="AT11" s="754">
        <v>44691</v>
      </c>
      <c r="AU11" s="754">
        <v>44692</v>
      </c>
      <c r="AV11" s="754">
        <v>44691</v>
      </c>
      <c r="AW11" s="753" t="s">
        <v>90</v>
      </c>
      <c r="AX11" s="753" t="s">
        <v>116</v>
      </c>
      <c r="AY11" s="756">
        <v>1850</v>
      </c>
      <c r="AZ11" s="753" t="s">
        <v>4250</v>
      </c>
      <c r="BA11" s="753" t="s">
        <v>4250</v>
      </c>
      <c r="BB11" s="753" t="s">
        <v>4250</v>
      </c>
      <c r="BC11" s="753" t="s">
        <v>4250</v>
      </c>
      <c r="BD11" s="753" t="s">
        <v>4250</v>
      </c>
      <c r="BE11" s="753" t="s">
        <v>4250</v>
      </c>
      <c r="BF11" s="753" t="s">
        <v>4250</v>
      </c>
      <c r="BG11" s="753" t="s">
        <v>4250</v>
      </c>
      <c r="BH11" s="753" t="s">
        <v>4250</v>
      </c>
    </row>
    <row r="12" spans="1:60">
      <c r="A12" s="765" t="s">
        <v>55</v>
      </c>
      <c r="B12" s="748" t="s">
        <v>56</v>
      </c>
      <c r="C12" s="748" t="s">
        <v>130</v>
      </c>
      <c r="D12" s="747">
        <v>44663</v>
      </c>
      <c r="E12" s="766" t="s">
        <v>131</v>
      </c>
      <c r="F12" s="766" t="s">
        <v>59</v>
      </c>
      <c r="G12" s="766" t="s">
        <v>60</v>
      </c>
      <c r="H12" s="748" t="s">
        <v>61</v>
      </c>
      <c r="I12" s="748" t="s">
        <v>62</v>
      </c>
      <c r="J12" s="748" t="s">
        <v>63</v>
      </c>
      <c r="K12" s="748">
        <v>30349</v>
      </c>
      <c r="L12" s="748" t="s">
        <v>82</v>
      </c>
      <c r="M12" s="766" t="s">
        <v>132</v>
      </c>
      <c r="N12" s="748" t="s">
        <v>84</v>
      </c>
      <c r="O12" s="748" t="s">
        <v>85</v>
      </c>
      <c r="P12" s="748">
        <v>80110</v>
      </c>
      <c r="Q12" s="748" t="s">
        <v>68</v>
      </c>
      <c r="R12" s="746" t="s">
        <v>4250</v>
      </c>
      <c r="S12" s="746" t="s">
        <v>133</v>
      </c>
      <c r="T12" s="746" t="s">
        <v>135</v>
      </c>
      <c r="U12" s="748">
        <v>49303156</v>
      </c>
      <c r="V12" s="746">
        <v>0</v>
      </c>
      <c r="W12" s="748" t="s">
        <v>134</v>
      </c>
      <c r="X12" s="748">
        <v>480</v>
      </c>
      <c r="Y12" s="746">
        <v>638</v>
      </c>
      <c r="Z12" s="746">
        <v>22</v>
      </c>
      <c r="AA12" s="749">
        <f t="shared" si="0"/>
        <v>1.056E-2</v>
      </c>
      <c r="AB12" s="748" t="s">
        <v>88</v>
      </c>
      <c r="AC12" s="747">
        <v>44773</v>
      </c>
      <c r="AD12" s="767"/>
      <c r="AE12" s="748" t="s">
        <v>4250</v>
      </c>
      <c r="AF12" s="748" t="s">
        <v>4250</v>
      </c>
      <c r="AG12" s="746">
        <v>638</v>
      </c>
      <c r="AH12" s="746">
        <v>22</v>
      </c>
      <c r="AI12" s="761">
        <f t="shared" si="1"/>
        <v>1.4036E-2</v>
      </c>
      <c r="AJ12" s="748" t="s">
        <v>4250</v>
      </c>
      <c r="AK12" s="748" t="s">
        <v>4250</v>
      </c>
      <c r="AL12" s="748" t="s">
        <v>4250</v>
      </c>
      <c r="AM12" s="748" t="s">
        <v>4250</v>
      </c>
      <c r="AN12" s="748" t="s">
        <v>4250</v>
      </c>
      <c r="AO12" s="748"/>
      <c r="AP12" s="748" t="s">
        <v>4250</v>
      </c>
      <c r="AQ12" s="748"/>
      <c r="AR12" s="746" t="s">
        <v>270</v>
      </c>
      <c r="AS12" s="748" t="s">
        <v>4250</v>
      </c>
      <c r="AT12" s="748" t="s">
        <v>4250</v>
      </c>
      <c r="AU12" s="748" t="s">
        <v>4250</v>
      </c>
      <c r="AV12" s="748" t="s">
        <v>4250</v>
      </c>
      <c r="AW12" s="748" t="s">
        <v>4250</v>
      </c>
      <c r="AX12" s="748" t="s">
        <v>4250</v>
      </c>
      <c r="AY12" s="748" t="s">
        <v>4250</v>
      </c>
      <c r="AZ12" s="748" t="s">
        <v>4250</v>
      </c>
      <c r="BA12" s="748" t="s">
        <v>4250</v>
      </c>
      <c r="BB12" s="748" t="s">
        <v>4250</v>
      </c>
      <c r="BC12" s="748" t="s">
        <v>4250</v>
      </c>
      <c r="BD12" s="748" t="s">
        <v>4250</v>
      </c>
      <c r="BE12" s="748" t="s">
        <v>4250</v>
      </c>
      <c r="BF12" s="748" t="s">
        <v>4250</v>
      </c>
      <c r="BG12" s="748" t="s">
        <v>4250</v>
      </c>
      <c r="BH12" s="748" t="s">
        <v>4250</v>
      </c>
    </row>
    <row r="13" spans="1:60">
      <c r="A13" s="765" t="s">
        <v>55</v>
      </c>
      <c r="B13" s="748" t="s">
        <v>56</v>
      </c>
      <c r="C13" s="748" t="s">
        <v>130</v>
      </c>
      <c r="D13" s="747">
        <v>44663</v>
      </c>
      <c r="E13" s="766" t="s">
        <v>131</v>
      </c>
      <c r="F13" s="766" t="s">
        <v>59</v>
      </c>
      <c r="G13" s="766" t="s">
        <v>60</v>
      </c>
      <c r="H13" s="748" t="s">
        <v>61</v>
      </c>
      <c r="I13" s="748" t="s">
        <v>62</v>
      </c>
      <c r="J13" s="748" t="s">
        <v>63</v>
      </c>
      <c r="K13" s="748">
        <v>30349</v>
      </c>
      <c r="L13" s="748" t="s">
        <v>82</v>
      </c>
      <c r="M13" s="766" t="s">
        <v>132</v>
      </c>
      <c r="N13" s="748" t="s">
        <v>84</v>
      </c>
      <c r="O13" s="748" t="s">
        <v>85</v>
      </c>
      <c r="P13" s="748">
        <v>80110</v>
      </c>
      <c r="Q13" s="748" t="s">
        <v>68</v>
      </c>
      <c r="R13" s="746" t="s">
        <v>4250</v>
      </c>
      <c r="S13" s="746" t="s">
        <v>133</v>
      </c>
      <c r="T13" s="746" t="s">
        <v>135</v>
      </c>
      <c r="U13" s="748">
        <v>49303156</v>
      </c>
      <c r="V13" s="746">
        <v>0</v>
      </c>
      <c r="W13" s="748" t="s">
        <v>134</v>
      </c>
      <c r="X13" s="748">
        <v>480</v>
      </c>
      <c r="Y13" s="746">
        <v>638</v>
      </c>
      <c r="Z13" s="746">
        <v>22</v>
      </c>
      <c r="AA13" s="749">
        <f t="shared" si="0"/>
        <v>1.056E-2</v>
      </c>
      <c r="AB13" s="748" t="s">
        <v>70</v>
      </c>
      <c r="AC13" s="747">
        <v>44773</v>
      </c>
      <c r="AD13" s="767"/>
      <c r="AE13" s="748" t="s">
        <v>4250</v>
      </c>
      <c r="AF13" s="748" t="s">
        <v>4250</v>
      </c>
      <c r="AG13" s="746">
        <v>638</v>
      </c>
      <c r="AH13" s="746">
        <v>22</v>
      </c>
      <c r="AI13" s="761">
        <f t="shared" si="1"/>
        <v>1.4036E-2</v>
      </c>
      <c r="AJ13" s="748" t="s">
        <v>4250</v>
      </c>
      <c r="AK13" s="748"/>
      <c r="AL13" s="748"/>
      <c r="AM13" s="748"/>
      <c r="AN13" s="748"/>
      <c r="AO13" s="748"/>
      <c r="AP13" s="748"/>
      <c r="AQ13" s="748"/>
      <c r="AR13" s="746" t="s">
        <v>270</v>
      </c>
      <c r="AS13" s="748" t="s">
        <v>4250</v>
      </c>
      <c r="AT13" s="748" t="s">
        <v>4250</v>
      </c>
      <c r="AU13" s="748" t="s">
        <v>4250</v>
      </c>
      <c r="AV13" s="748" t="s">
        <v>4250</v>
      </c>
      <c r="AW13" s="748" t="s">
        <v>4250</v>
      </c>
      <c r="AX13" s="748" t="s">
        <v>4250</v>
      </c>
      <c r="AY13" s="748" t="s">
        <v>4250</v>
      </c>
      <c r="AZ13" s="748" t="s">
        <v>4250</v>
      </c>
      <c r="BA13" s="748" t="s">
        <v>4250</v>
      </c>
      <c r="BB13" s="748" t="s">
        <v>4250</v>
      </c>
      <c r="BC13" s="748" t="s">
        <v>4250</v>
      </c>
      <c r="BD13" s="748" t="s">
        <v>4250</v>
      </c>
      <c r="BE13" s="748" t="s">
        <v>4250</v>
      </c>
      <c r="BF13" s="748" t="s">
        <v>4250</v>
      </c>
      <c r="BG13" s="748" t="s">
        <v>4250</v>
      </c>
      <c r="BH13" s="748" t="s">
        <v>4250</v>
      </c>
    </row>
    <row r="14" spans="1:60">
      <c r="A14" s="765" t="s">
        <v>55</v>
      </c>
      <c r="B14" s="748" t="s">
        <v>56</v>
      </c>
      <c r="C14" s="748" t="s">
        <v>130</v>
      </c>
      <c r="D14" s="747">
        <v>44663</v>
      </c>
      <c r="E14" s="766" t="s">
        <v>131</v>
      </c>
      <c r="F14" s="766" t="s">
        <v>59</v>
      </c>
      <c r="G14" s="766" t="s">
        <v>60</v>
      </c>
      <c r="H14" s="748" t="s">
        <v>61</v>
      </c>
      <c r="I14" s="748" t="s">
        <v>62</v>
      </c>
      <c r="J14" s="748" t="s">
        <v>63</v>
      </c>
      <c r="K14" s="748">
        <v>30349</v>
      </c>
      <c r="L14" s="748" t="s">
        <v>82</v>
      </c>
      <c r="M14" s="766" t="s">
        <v>132</v>
      </c>
      <c r="N14" s="748" t="s">
        <v>84</v>
      </c>
      <c r="O14" s="748" t="s">
        <v>85</v>
      </c>
      <c r="P14" s="748">
        <v>80110</v>
      </c>
      <c r="Q14" s="748" t="s">
        <v>68</v>
      </c>
      <c r="R14" s="746" t="s">
        <v>4250</v>
      </c>
      <c r="S14" s="746" t="s">
        <v>133</v>
      </c>
      <c r="T14" s="746" t="s">
        <v>135</v>
      </c>
      <c r="U14" s="748">
        <v>49303156</v>
      </c>
      <c r="V14" s="746">
        <v>0</v>
      </c>
      <c r="W14" s="748" t="s">
        <v>134</v>
      </c>
      <c r="X14" s="748">
        <v>480</v>
      </c>
      <c r="Y14" s="746">
        <v>638</v>
      </c>
      <c r="Z14" s="746">
        <v>22</v>
      </c>
      <c r="AA14" s="749">
        <f t="shared" si="0"/>
        <v>1.056E-2</v>
      </c>
      <c r="AB14" s="748" t="s">
        <v>88</v>
      </c>
      <c r="AC14" s="747">
        <v>44773</v>
      </c>
      <c r="AD14" s="767"/>
      <c r="AE14" s="748" t="s">
        <v>4250</v>
      </c>
      <c r="AF14" s="748" t="s">
        <v>4250</v>
      </c>
      <c r="AG14" s="746">
        <v>638</v>
      </c>
      <c r="AH14" s="746">
        <v>22</v>
      </c>
      <c r="AI14" s="761">
        <f t="shared" si="1"/>
        <v>1.4036E-2</v>
      </c>
      <c r="AJ14" s="748" t="s">
        <v>4250</v>
      </c>
      <c r="AK14" s="748"/>
      <c r="AL14" s="748"/>
      <c r="AM14" s="748"/>
      <c r="AN14" s="748"/>
      <c r="AO14" s="748"/>
      <c r="AP14" s="748"/>
      <c r="AQ14" s="748"/>
      <c r="AR14" s="746" t="s">
        <v>270</v>
      </c>
      <c r="AS14" s="748" t="s">
        <v>4250</v>
      </c>
      <c r="AT14" s="748" t="s">
        <v>4250</v>
      </c>
      <c r="AU14" s="748" t="s">
        <v>4250</v>
      </c>
      <c r="AV14" s="748" t="s">
        <v>4250</v>
      </c>
      <c r="AW14" s="748" t="s">
        <v>4250</v>
      </c>
      <c r="AX14" s="748" t="s">
        <v>4250</v>
      </c>
      <c r="AY14" s="748" t="s">
        <v>4250</v>
      </c>
      <c r="AZ14" s="748" t="s">
        <v>4250</v>
      </c>
      <c r="BA14" s="748" t="s">
        <v>4250</v>
      </c>
      <c r="BB14" s="748" t="s">
        <v>4250</v>
      </c>
      <c r="BC14" s="748" t="s">
        <v>4250</v>
      </c>
      <c r="BD14" s="748" t="s">
        <v>4250</v>
      </c>
      <c r="BE14" s="748" t="s">
        <v>4250</v>
      </c>
      <c r="BF14" s="748" t="s">
        <v>4250</v>
      </c>
      <c r="BG14" s="748" t="s">
        <v>4250</v>
      </c>
      <c r="BH14" s="748" t="s">
        <v>4250</v>
      </c>
    </row>
    <row r="15" spans="1:60">
      <c r="A15" s="765" t="s">
        <v>55</v>
      </c>
      <c r="B15" s="748" t="s">
        <v>56</v>
      </c>
      <c r="C15" s="748" t="s">
        <v>130</v>
      </c>
      <c r="D15" s="747">
        <v>44663</v>
      </c>
      <c r="E15" s="768" t="s">
        <v>131</v>
      </c>
      <c r="F15" s="768" t="s">
        <v>59</v>
      </c>
      <c r="G15" s="768" t="s">
        <v>60</v>
      </c>
      <c r="H15" s="748" t="s">
        <v>61</v>
      </c>
      <c r="I15" s="748" t="s">
        <v>62</v>
      </c>
      <c r="J15" s="748" t="s">
        <v>63</v>
      </c>
      <c r="K15" s="748">
        <v>30349</v>
      </c>
      <c r="L15" s="769" t="s">
        <v>82</v>
      </c>
      <c r="M15" s="768" t="s">
        <v>132</v>
      </c>
      <c r="N15" s="748" t="s">
        <v>84</v>
      </c>
      <c r="O15" s="748" t="s">
        <v>85</v>
      </c>
      <c r="P15" s="748">
        <v>80110</v>
      </c>
      <c r="Q15" s="748" t="s">
        <v>68</v>
      </c>
      <c r="R15" s="746" t="s">
        <v>4250</v>
      </c>
      <c r="S15" s="746" t="s">
        <v>133</v>
      </c>
      <c r="T15" s="746" t="s">
        <v>135</v>
      </c>
      <c r="U15" s="769">
        <v>49303156</v>
      </c>
      <c r="V15" s="746">
        <v>0</v>
      </c>
      <c r="W15" s="769" t="s">
        <v>134</v>
      </c>
      <c r="X15" s="769">
        <v>480</v>
      </c>
      <c r="Y15" s="770">
        <v>638</v>
      </c>
      <c r="Z15" s="770">
        <v>22</v>
      </c>
      <c r="AA15" s="749">
        <f t="shared" si="0"/>
        <v>1.056E-2</v>
      </c>
      <c r="AB15" s="748" t="s">
        <v>88</v>
      </c>
      <c r="AC15" s="747">
        <v>44773</v>
      </c>
      <c r="AD15" s="767"/>
      <c r="AE15" s="748" t="s">
        <v>4250</v>
      </c>
      <c r="AF15" s="748" t="s">
        <v>4250</v>
      </c>
      <c r="AG15" s="746">
        <v>638</v>
      </c>
      <c r="AH15" s="746">
        <v>22</v>
      </c>
      <c r="AI15" s="761">
        <f t="shared" si="1"/>
        <v>1.4036E-2</v>
      </c>
      <c r="AJ15" s="769" t="s">
        <v>4250</v>
      </c>
      <c r="AK15" s="769"/>
      <c r="AL15" s="748"/>
      <c r="AM15" s="748"/>
      <c r="AN15" s="748"/>
      <c r="AO15" s="748"/>
      <c r="AP15" s="748"/>
      <c r="AQ15" s="748"/>
      <c r="AR15" s="746" t="s">
        <v>270</v>
      </c>
      <c r="AS15" s="769" t="s">
        <v>4250</v>
      </c>
      <c r="AT15" s="748" t="s">
        <v>4250</v>
      </c>
      <c r="AU15" s="748" t="s">
        <v>4250</v>
      </c>
      <c r="AV15" s="748" t="s">
        <v>4250</v>
      </c>
      <c r="AW15" s="748" t="s">
        <v>4250</v>
      </c>
      <c r="AX15" s="748" t="s">
        <v>4250</v>
      </c>
      <c r="AY15" s="748" t="s">
        <v>4250</v>
      </c>
      <c r="AZ15" s="748" t="s">
        <v>4250</v>
      </c>
      <c r="BA15" s="748" t="s">
        <v>4250</v>
      </c>
      <c r="BB15" s="748" t="s">
        <v>4250</v>
      </c>
      <c r="BC15" s="748" t="s">
        <v>4250</v>
      </c>
      <c r="BD15" s="748" t="s">
        <v>4250</v>
      </c>
      <c r="BE15" s="748" t="s">
        <v>4250</v>
      </c>
      <c r="BF15" s="748" t="s">
        <v>4250</v>
      </c>
      <c r="BG15" s="748" t="s">
        <v>4250</v>
      </c>
      <c r="BH15" s="748" t="s">
        <v>4250</v>
      </c>
    </row>
    <row r="16" spans="1:60">
      <c r="A16" s="765" t="s">
        <v>55</v>
      </c>
      <c r="B16" s="748" t="s">
        <v>56</v>
      </c>
      <c r="C16" s="748" t="s">
        <v>130</v>
      </c>
      <c r="D16" s="747">
        <v>44663</v>
      </c>
      <c r="E16" s="768" t="s">
        <v>131</v>
      </c>
      <c r="F16" s="768" t="s">
        <v>59</v>
      </c>
      <c r="G16" s="768" t="s">
        <v>60</v>
      </c>
      <c r="H16" s="748" t="s">
        <v>61</v>
      </c>
      <c r="I16" s="748" t="s">
        <v>62</v>
      </c>
      <c r="J16" s="748" t="s">
        <v>63</v>
      </c>
      <c r="K16" s="748">
        <v>30349</v>
      </c>
      <c r="L16" s="769" t="s">
        <v>82</v>
      </c>
      <c r="M16" s="768" t="s">
        <v>132</v>
      </c>
      <c r="N16" s="748" t="s">
        <v>84</v>
      </c>
      <c r="O16" s="748" t="s">
        <v>85</v>
      </c>
      <c r="P16" s="748">
        <v>80110</v>
      </c>
      <c r="Q16" s="748" t="s">
        <v>68</v>
      </c>
      <c r="R16" s="746" t="s">
        <v>4250</v>
      </c>
      <c r="S16" s="746" t="s">
        <v>133</v>
      </c>
      <c r="T16" s="746" t="s">
        <v>135</v>
      </c>
      <c r="U16" s="769">
        <v>49303156</v>
      </c>
      <c r="V16" s="746">
        <v>0</v>
      </c>
      <c r="W16" s="769" t="s">
        <v>134</v>
      </c>
      <c r="X16" s="769">
        <v>480</v>
      </c>
      <c r="Y16" s="770">
        <v>638</v>
      </c>
      <c r="Z16" s="770">
        <v>22</v>
      </c>
      <c r="AA16" s="749">
        <f t="shared" si="0"/>
        <v>1.056E-2</v>
      </c>
      <c r="AB16" s="748" t="s">
        <v>88</v>
      </c>
      <c r="AC16" s="747">
        <v>44773</v>
      </c>
      <c r="AD16" s="767"/>
      <c r="AE16" s="748" t="s">
        <v>4250</v>
      </c>
      <c r="AF16" s="748" t="s">
        <v>4250</v>
      </c>
      <c r="AG16" s="746">
        <v>638</v>
      </c>
      <c r="AH16" s="746">
        <v>22</v>
      </c>
      <c r="AI16" s="761">
        <f t="shared" si="1"/>
        <v>1.4036E-2</v>
      </c>
      <c r="AJ16" s="769" t="s">
        <v>4250</v>
      </c>
      <c r="AK16" s="769"/>
      <c r="AL16" s="748"/>
      <c r="AM16" s="748"/>
      <c r="AN16" s="748"/>
      <c r="AO16" s="748"/>
      <c r="AP16" s="748"/>
      <c r="AQ16" s="748"/>
      <c r="AR16" s="746" t="s">
        <v>270</v>
      </c>
      <c r="AS16" s="769" t="s">
        <v>4250</v>
      </c>
      <c r="AT16" s="748" t="s">
        <v>4250</v>
      </c>
      <c r="AU16" s="748" t="s">
        <v>4250</v>
      </c>
      <c r="AV16" s="748" t="s">
        <v>4250</v>
      </c>
      <c r="AW16" s="748" t="s">
        <v>4250</v>
      </c>
      <c r="AX16" s="748" t="s">
        <v>4250</v>
      </c>
      <c r="AY16" s="748" t="s">
        <v>4250</v>
      </c>
      <c r="AZ16" s="748" t="s">
        <v>4250</v>
      </c>
      <c r="BA16" s="748" t="s">
        <v>4250</v>
      </c>
      <c r="BB16" s="748" t="s">
        <v>4250</v>
      </c>
      <c r="BC16" s="748" t="s">
        <v>4250</v>
      </c>
      <c r="BD16" s="748" t="s">
        <v>4250</v>
      </c>
      <c r="BE16" s="748" t="s">
        <v>4250</v>
      </c>
      <c r="BF16" s="748" t="s">
        <v>4250</v>
      </c>
      <c r="BG16" s="748" t="s">
        <v>4250</v>
      </c>
      <c r="BH16" s="748" t="s">
        <v>4250</v>
      </c>
    </row>
    <row r="17" spans="1:60">
      <c r="A17" s="765" t="s">
        <v>55</v>
      </c>
      <c r="B17" s="748" t="s">
        <v>56</v>
      </c>
      <c r="C17" s="748" t="s">
        <v>130</v>
      </c>
      <c r="D17" s="747">
        <v>44663</v>
      </c>
      <c r="E17" s="768" t="s">
        <v>131</v>
      </c>
      <c r="F17" s="768" t="s">
        <v>59</v>
      </c>
      <c r="G17" s="768" t="s">
        <v>60</v>
      </c>
      <c r="H17" s="748" t="s">
        <v>61</v>
      </c>
      <c r="I17" s="748" t="s">
        <v>62</v>
      </c>
      <c r="J17" s="748" t="s">
        <v>63</v>
      </c>
      <c r="K17" s="748">
        <v>30349</v>
      </c>
      <c r="L17" s="769" t="s">
        <v>82</v>
      </c>
      <c r="M17" s="768" t="s">
        <v>132</v>
      </c>
      <c r="N17" s="748" t="s">
        <v>84</v>
      </c>
      <c r="O17" s="748" t="s">
        <v>85</v>
      </c>
      <c r="P17" s="748">
        <v>80110</v>
      </c>
      <c r="Q17" s="748" t="s">
        <v>68</v>
      </c>
      <c r="R17" s="746" t="s">
        <v>4250</v>
      </c>
      <c r="S17" s="746" t="s">
        <v>133</v>
      </c>
      <c r="T17" s="746" t="s">
        <v>135</v>
      </c>
      <c r="U17" s="769">
        <v>49303156</v>
      </c>
      <c r="V17" s="746">
        <v>0</v>
      </c>
      <c r="W17" s="769" t="s">
        <v>134</v>
      </c>
      <c r="X17" s="769">
        <v>480</v>
      </c>
      <c r="Y17" s="770">
        <v>638</v>
      </c>
      <c r="Z17" s="770">
        <v>22</v>
      </c>
      <c r="AA17" s="749">
        <f t="shared" si="0"/>
        <v>1.056E-2</v>
      </c>
      <c r="AB17" s="748" t="s">
        <v>88</v>
      </c>
      <c r="AC17" s="747">
        <v>44773</v>
      </c>
      <c r="AD17" s="767"/>
      <c r="AE17" s="748" t="s">
        <v>4250</v>
      </c>
      <c r="AF17" s="748" t="s">
        <v>4250</v>
      </c>
      <c r="AG17" s="746">
        <v>638</v>
      </c>
      <c r="AH17" s="746">
        <v>22</v>
      </c>
      <c r="AI17" s="761">
        <f t="shared" si="1"/>
        <v>1.4036E-2</v>
      </c>
      <c r="AJ17" s="769" t="s">
        <v>4250</v>
      </c>
      <c r="AK17" s="769"/>
      <c r="AL17" s="748"/>
      <c r="AM17" s="748"/>
      <c r="AN17" s="748"/>
      <c r="AO17" s="748"/>
      <c r="AP17" s="748"/>
      <c r="AQ17" s="748"/>
      <c r="AR17" s="746" t="s">
        <v>270</v>
      </c>
      <c r="AS17" s="769" t="s">
        <v>4250</v>
      </c>
      <c r="AT17" s="748" t="s">
        <v>4250</v>
      </c>
      <c r="AU17" s="748" t="s">
        <v>4250</v>
      </c>
      <c r="AV17" s="748" t="s">
        <v>4250</v>
      </c>
      <c r="AW17" s="748" t="s">
        <v>4250</v>
      </c>
      <c r="AX17" s="748" t="s">
        <v>4250</v>
      </c>
      <c r="AY17" s="748" t="s">
        <v>4250</v>
      </c>
      <c r="AZ17" s="748" t="s">
        <v>4250</v>
      </c>
      <c r="BA17" s="748" t="s">
        <v>4250</v>
      </c>
      <c r="BB17" s="748" t="s">
        <v>4250</v>
      </c>
      <c r="BC17" s="748" t="s">
        <v>4250</v>
      </c>
      <c r="BD17" s="748" t="s">
        <v>4250</v>
      </c>
      <c r="BE17" s="748" t="s">
        <v>4250</v>
      </c>
      <c r="BF17" s="748" t="s">
        <v>4250</v>
      </c>
      <c r="BG17" s="748" t="s">
        <v>4250</v>
      </c>
      <c r="BH17" s="748" t="s">
        <v>4250</v>
      </c>
    </row>
    <row r="18" spans="1:60">
      <c r="A18" s="765" t="s">
        <v>55</v>
      </c>
      <c r="B18" s="748" t="s">
        <v>56</v>
      </c>
      <c r="C18" s="748" t="s">
        <v>130</v>
      </c>
      <c r="D18" s="747">
        <v>44663</v>
      </c>
      <c r="E18" s="768" t="s">
        <v>131</v>
      </c>
      <c r="F18" s="768" t="s">
        <v>59</v>
      </c>
      <c r="G18" s="768" t="s">
        <v>60</v>
      </c>
      <c r="H18" s="748" t="s">
        <v>61</v>
      </c>
      <c r="I18" s="748" t="s">
        <v>62</v>
      </c>
      <c r="J18" s="748" t="s">
        <v>63</v>
      </c>
      <c r="K18" s="748">
        <v>30349</v>
      </c>
      <c r="L18" s="769" t="s">
        <v>82</v>
      </c>
      <c r="M18" s="768" t="s">
        <v>132</v>
      </c>
      <c r="N18" s="748" t="s">
        <v>84</v>
      </c>
      <c r="O18" s="748" t="s">
        <v>85</v>
      </c>
      <c r="P18" s="748">
        <v>80110</v>
      </c>
      <c r="Q18" s="748" t="s">
        <v>68</v>
      </c>
      <c r="R18" s="746" t="s">
        <v>4250</v>
      </c>
      <c r="S18" s="746" t="s">
        <v>133</v>
      </c>
      <c r="T18" s="746" t="s">
        <v>135</v>
      </c>
      <c r="U18" s="769">
        <v>49303156</v>
      </c>
      <c r="V18" s="746">
        <v>0</v>
      </c>
      <c r="W18" s="769" t="s">
        <v>134</v>
      </c>
      <c r="X18" s="769">
        <v>480</v>
      </c>
      <c r="Y18" s="770">
        <v>638</v>
      </c>
      <c r="Z18" s="770">
        <v>22</v>
      </c>
      <c r="AA18" s="749">
        <f t="shared" si="0"/>
        <v>1.056E-2</v>
      </c>
      <c r="AB18" s="748" t="s">
        <v>88</v>
      </c>
      <c r="AC18" s="747">
        <v>44773</v>
      </c>
      <c r="AD18" s="767"/>
      <c r="AE18" s="748" t="s">
        <v>4250</v>
      </c>
      <c r="AF18" s="748" t="s">
        <v>4250</v>
      </c>
      <c r="AG18" s="746">
        <v>638</v>
      </c>
      <c r="AH18" s="746">
        <v>22</v>
      </c>
      <c r="AI18" s="761">
        <f t="shared" si="1"/>
        <v>1.4036E-2</v>
      </c>
      <c r="AJ18" s="769" t="s">
        <v>4250</v>
      </c>
      <c r="AK18" s="769"/>
      <c r="AL18" s="748"/>
      <c r="AM18" s="748"/>
      <c r="AN18" s="748"/>
      <c r="AO18" s="748"/>
      <c r="AP18" s="748"/>
      <c r="AQ18" s="748"/>
      <c r="AR18" s="746" t="s">
        <v>270</v>
      </c>
      <c r="AS18" s="769" t="s">
        <v>4250</v>
      </c>
      <c r="AT18" s="748" t="s">
        <v>4250</v>
      </c>
      <c r="AU18" s="748" t="s">
        <v>4250</v>
      </c>
      <c r="AV18" s="748" t="s">
        <v>4250</v>
      </c>
      <c r="AW18" s="748" t="s">
        <v>4250</v>
      </c>
      <c r="AX18" s="748" t="s">
        <v>4250</v>
      </c>
      <c r="AY18" s="748" t="s">
        <v>4250</v>
      </c>
      <c r="AZ18" s="748" t="s">
        <v>4250</v>
      </c>
      <c r="BA18" s="748" t="s">
        <v>4250</v>
      </c>
      <c r="BB18" s="748" t="s">
        <v>4250</v>
      </c>
      <c r="BC18" s="748" t="s">
        <v>4250</v>
      </c>
      <c r="BD18" s="748" t="s">
        <v>4250</v>
      </c>
      <c r="BE18" s="748" t="s">
        <v>4250</v>
      </c>
      <c r="BF18" s="748" t="s">
        <v>4250</v>
      </c>
      <c r="BG18" s="748" t="s">
        <v>4250</v>
      </c>
      <c r="BH18" s="748" t="s">
        <v>4250</v>
      </c>
    </row>
    <row r="19" spans="1:60">
      <c r="A19" s="765" t="s">
        <v>55</v>
      </c>
      <c r="B19" s="748" t="s">
        <v>56</v>
      </c>
      <c r="C19" s="748" t="s">
        <v>130</v>
      </c>
      <c r="D19" s="747">
        <v>44663</v>
      </c>
      <c r="E19" s="768" t="s">
        <v>131</v>
      </c>
      <c r="F19" s="768" t="s">
        <v>59</v>
      </c>
      <c r="G19" s="768" t="s">
        <v>60</v>
      </c>
      <c r="H19" s="748" t="s">
        <v>61</v>
      </c>
      <c r="I19" s="748" t="s">
        <v>62</v>
      </c>
      <c r="J19" s="748" t="s">
        <v>63</v>
      </c>
      <c r="K19" s="748">
        <v>30349</v>
      </c>
      <c r="L19" s="769" t="s">
        <v>82</v>
      </c>
      <c r="M19" s="768" t="s">
        <v>132</v>
      </c>
      <c r="N19" s="748" t="s">
        <v>84</v>
      </c>
      <c r="O19" s="748" t="s">
        <v>85</v>
      </c>
      <c r="P19" s="748">
        <v>80110</v>
      </c>
      <c r="Q19" s="748" t="s">
        <v>68</v>
      </c>
      <c r="R19" s="746" t="s">
        <v>4250</v>
      </c>
      <c r="S19" s="746" t="s">
        <v>133</v>
      </c>
      <c r="T19" s="746" t="s">
        <v>135</v>
      </c>
      <c r="U19" s="769">
        <v>49303156</v>
      </c>
      <c r="V19" s="746">
        <v>0</v>
      </c>
      <c r="W19" s="769" t="s">
        <v>134</v>
      </c>
      <c r="X19" s="769">
        <v>480</v>
      </c>
      <c r="Y19" s="770">
        <v>638</v>
      </c>
      <c r="Z19" s="770">
        <v>22</v>
      </c>
      <c r="AA19" s="749">
        <f t="shared" si="0"/>
        <v>1.056E-2</v>
      </c>
      <c r="AB19" s="748" t="s">
        <v>88</v>
      </c>
      <c r="AC19" s="747">
        <v>44773</v>
      </c>
      <c r="AD19" s="767"/>
      <c r="AE19" s="748" t="s">
        <v>4250</v>
      </c>
      <c r="AF19" s="748" t="s">
        <v>4250</v>
      </c>
      <c r="AG19" s="746">
        <v>638</v>
      </c>
      <c r="AH19" s="746">
        <v>22</v>
      </c>
      <c r="AI19" s="761">
        <f t="shared" si="1"/>
        <v>1.4036E-2</v>
      </c>
      <c r="AJ19" s="769" t="s">
        <v>4250</v>
      </c>
      <c r="AK19" s="769"/>
      <c r="AL19" s="748"/>
      <c r="AM19" s="748"/>
      <c r="AN19" s="748"/>
      <c r="AO19" s="748"/>
      <c r="AP19" s="748"/>
      <c r="AQ19" s="748"/>
      <c r="AR19" s="746" t="s">
        <v>270</v>
      </c>
      <c r="AS19" s="769" t="s">
        <v>4250</v>
      </c>
      <c r="AT19" s="748" t="s">
        <v>4250</v>
      </c>
      <c r="AU19" s="748" t="s">
        <v>4250</v>
      </c>
      <c r="AV19" s="748" t="s">
        <v>4250</v>
      </c>
      <c r="AW19" s="748" t="s">
        <v>4250</v>
      </c>
      <c r="AX19" s="748" t="s">
        <v>4250</v>
      </c>
      <c r="AY19" s="748" t="s">
        <v>4250</v>
      </c>
      <c r="AZ19" s="748" t="s">
        <v>4250</v>
      </c>
      <c r="BA19" s="748" t="s">
        <v>4250</v>
      </c>
      <c r="BB19" s="748" t="s">
        <v>4250</v>
      </c>
      <c r="BC19" s="748" t="s">
        <v>4250</v>
      </c>
      <c r="BD19" s="748" t="s">
        <v>4250</v>
      </c>
      <c r="BE19" s="748" t="s">
        <v>4250</v>
      </c>
      <c r="BF19" s="748" t="s">
        <v>4250</v>
      </c>
      <c r="BG19" s="748" t="s">
        <v>4250</v>
      </c>
      <c r="BH19" s="748" t="s">
        <v>4250</v>
      </c>
    </row>
    <row r="20" spans="1:60">
      <c r="A20" s="765" t="s">
        <v>55</v>
      </c>
      <c r="B20" s="748" t="s">
        <v>56</v>
      </c>
      <c r="C20" s="748" t="s">
        <v>130</v>
      </c>
      <c r="D20" s="747">
        <v>44663</v>
      </c>
      <c r="E20" s="768" t="s">
        <v>131</v>
      </c>
      <c r="F20" s="768" t="s">
        <v>59</v>
      </c>
      <c r="G20" s="768" t="s">
        <v>60</v>
      </c>
      <c r="H20" s="748" t="s">
        <v>61</v>
      </c>
      <c r="I20" s="748" t="s">
        <v>62</v>
      </c>
      <c r="J20" s="748" t="s">
        <v>63</v>
      </c>
      <c r="K20" s="748">
        <v>30349</v>
      </c>
      <c r="L20" s="769" t="s">
        <v>82</v>
      </c>
      <c r="M20" s="768" t="s">
        <v>132</v>
      </c>
      <c r="N20" s="748" t="s">
        <v>84</v>
      </c>
      <c r="O20" s="748" t="s">
        <v>85</v>
      </c>
      <c r="P20" s="748">
        <v>80110</v>
      </c>
      <c r="Q20" s="748" t="s">
        <v>68</v>
      </c>
      <c r="R20" s="746" t="s">
        <v>4250</v>
      </c>
      <c r="S20" s="746" t="s">
        <v>133</v>
      </c>
      <c r="T20" s="746" t="s">
        <v>135</v>
      </c>
      <c r="U20" s="769">
        <v>49303156</v>
      </c>
      <c r="V20" s="746">
        <v>0</v>
      </c>
      <c r="W20" s="769" t="s">
        <v>134</v>
      </c>
      <c r="X20" s="769">
        <v>480</v>
      </c>
      <c r="Y20" s="770">
        <v>638</v>
      </c>
      <c r="Z20" s="770">
        <v>22</v>
      </c>
      <c r="AA20" s="749">
        <f t="shared" si="0"/>
        <v>1.056E-2</v>
      </c>
      <c r="AB20" s="748" t="s">
        <v>88</v>
      </c>
      <c r="AC20" s="747">
        <v>44773</v>
      </c>
      <c r="AD20" s="767"/>
      <c r="AE20" s="748" t="s">
        <v>4250</v>
      </c>
      <c r="AF20" s="748" t="s">
        <v>4250</v>
      </c>
      <c r="AG20" s="746">
        <v>638</v>
      </c>
      <c r="AH20" s="746">
        <v>22</v>
      </c>
      <c r="AI20" s="761">
        <f t="shared" si="1"/>
        <v>1.4036E-2</v>
      </c>
      <c r="AJ20" s="769" t="s">
        <v>4250</v>
      </c>
      <c r="AK20" s="769"/>
      <c r="AL20" s="748"/>
      <c r="AM20" s="748"/>
      <c r="AN20" s="748"/>
      <c r="AO20" s="748"/>
      <c r="AP20" s="748"/>
      <c r="AQ20" s="748"/>
      <c r="AR20" s="746" t="s">
        <v>270</v>
      </c>
      <c r="AS20" s="769" t="s">
        <v>4250</v>
      </c>
      <c r="AT20" s="748" t="s">
        <v>4250</v>
      </c>
      <c r="AU20" s="748" t="s">
        <v>4250</v>
      </c>
      <c r="AV20" s="748" t="s">
        <v>4250</v>
      </c>
      <c r="AW20" s="748" t="s">
        <v>4250</v>
      </c>
      <c r="AX20" s="748" t="s">
        <v>4250</v>
      </c>
      <c r="AY20" s="748" t="s">
        <v>4250</v>
      </c>
      <c r="AZ20" s="748" t="s">
        <v>4250</v>
      </c>
      <c r="BA20" s="748" t="s">
        <v>4250</v>
      </c>
      <c r="BB20" s="748" t="s">
        <v>4250</v>
      </c>
      <c r="BC20" s="748" t="s">
        <v>4250</v>
      </c>
      <c r="BD20" s="748" t="s">
        <v>4250</v>
      </c>
      <c r="BE20" s="748" t="s">
        <v>4250</v>
      </c>
      <c r="BF20" s="748" t="s">
        <v>4250</v>
      </c>
      <c r="BG20" s="748" t="s">
        <v>4250</v>
      </c>
      <c r="BH20" s="748" t="s">
        <v>4250</v>
      </c>
    </row>
    <row r="21" spans="1:60">
      <c r="A21" s="765" t="s">
        <v>55</v>
      </c>
      <c r="B21" s="748" t="s">
        <v>56</v>
      </c>
      <c r="C21" s="748" t="s">
        <v>130</v>
      </c>
      <c r="D21" s="747">
        <v>44663</v>
      </c>
      <c r="E21" s="768" t="s">
        <v>131</v>
      </c>
      <c r="F21" s="768" t="s">
        <v>59</v>
      </c>
      <c r="G21" s="768" t="s">
        <v>60</v>
      </c>
      <c r="H21" s="748" t="s">
        <v>61</v>
      </c>
      <c r="I21" s="748" t="s">
        <v>62</v>
      </c>
      <c r="J21" s="748" t="s">
        <v>63</v>
      </c>
      <c r="K21" s="748">
        <v>30349</v>
      </c>
      <c r="L21" s="769" t="s">
        <v>82</v>
      </c>
      <c r="M21" s="768" t="s">
        <v>132</v>
      </c>
      <c r="N21" s="748" t="s">
        <v>84</v>
      </c>
      <c r="O21" s="748" t="s">
        <v>85</v>
      </c>
      <c r="P21" s="748">
        <v>80110</v>
      </c>
      <c r="Q21" s="748" t="s">
        <v>68</v>
      </c>
      <c r="R21" s="746" t="s">
        <v>4250</v>
      </c>
      <c r="S21" s="746" t="s">
        <v>133</v>
      </c>
      <c r="T21" s="746" t="s">
        <v>135</v>
      </c>
      <c r="U21" s="769">
        <v>49303156</v>
      </c>
      <c r="V21" s="746">
        <v>0</v>
      </c>
      <c r="W21" s="769" t="s">
        <v>134</v>
      </c>
      <c r="X21" s="769">
        <v>480</v>
      </c>
      <c r="Y21" s="770">
        <v>638</v>
      </c>
      <c r="Z21" s="770">
        <v>22</v>
      </c>
      <c r="AA21" s="749">
        <f t="shared" si="0"/>
        <v>1.056E-2</v>
      </c>
      <c r="AB21" s="748" t="s">
        <v>88</v>
      </c>
      <c r="AC21" s="747">
        <v>44773</v>
      </c>
      <c r="AD21" s="767"/>
      <c r="AE21" s="748" t="s">
        <v>4250</v>
      </c>
      <c r="AF21" s="748" t="s">
        <v>4250</v>
      </c>
      <c r="AG21" s="746">
        <v>638</v>
      </c>
      <c r="AH21" s="746">
        <v>22</v>
      </c>
      <c r="AI21" s="761">
        <f t="shared" si="1"/>
        <v>1.4036E-2</v>
      </c>
      <c r="AJ21" s="769" t="s">
        <v>4250</v>
      </c>
      <c r="AK21" s="769"/>
      <c r="AL21" s="748"/>
      <c r="AM21" s="748"/>
      <c r="AN21" s="748"/>
      <c r="AO21" s="748"/>
      <c r="AP21" s="748"/>
      <c r="AQ21" s="748"/>
      <c r="AR21" s="746" t="s">
        <v>270</v>
      </c>
      <c r="AS21" s="769" t="s">
        <v>4250</v>
      </c>
      <c r="AT21" s="748" t="s">
        <v>4250</v>
      </c>
      <c r="AU21" s="748" t="s">
        <v>4250</v>
      </c>
      <c r="AV21" s="748" t="s">
        <v>4250</v>
      </c>
      <c r="AW21" s="748" t="s">
        <v>4250</v>
      </c>
      <c r="AX21" s="748" t="s">
        <v>4250</v>
      </c>
      <c r="AY21" s="748" t="s">
        <v>4250</v>
      </c>
      <c r="AZ21" s="748" t="s">
        <v>4250</v>
      </c>
      <c r="BA21" s="748" t="s">
        <v>4250</v>
      </c>
      <c r="BB21" s="748" t="s">
        <v>4250</v>
      </c>
      <c r="BC21" s="748" t="s">
        <v>4250</v>
      </c>
      <c r="BD21" s="748" t="s">
        <v>4250</v>
      </c>
      <c r="BE21" s="748" t="s">
        <v>4250</v>
      </c>
      <c r="BF21" s="748" t="s">
        <v>4250</v>
      </c>
      <c r="BG21" s="748" t="s">
        <v>4250</v>
      </c>
      <c r="BH21" s="748" t="s">
        <v>4250</v>
      </c>
    </row>
    <row r="22" spans="1:60">
      <c r="A22" s="765" t="s">
        <v>55</v>
      </c>
      <c r="B22" s="748" t="s">
        <v>56</v>
      </c>
      <c r="C22" s="748" t="s">
        <v>130</v>
      </c>
      <c r="D22" s="747">
        <v>44663</v>
      </c>
      <c r="E22" s="768" t="s">
        <v>131</v>
      </c>
      <c r="F22" s="768" t="s">
        <v>59</v>
      </c>
      <c r="G22" s="768" t="s">
        <v>60</v>
      </c>
      <c r="H22" s="748" t="s">
        <v>61</v>
      </c>
      <c r="I22" s="748" t="s">
        <v>62</v>
      </c>
      <c r="J22" s="748" t="s">
        <v>63</v>
      </c>
      <c r="K22" s="748">
        <v>30349</v>
      </c>
      <c r="L22" s="769" t="s">
        <v>82</v>
      </c>
      <c r="M22" s="768" t="s">
        <v>132</v>
      </c>
      <c r="N22" s="748" t="s">
        <v>84</v>
      </c>
      <c r="O22" s="748" t="s">
        <v>85</v>
      </c>
      <c r="P22" s="748">
        <v>80110</v>
      </c>
      <c r="Q22" s="748" t="s">
        <v>68</v>
      </c>
      <c r="R22" s="746" t="s">
        <v>4250</v>
      </c>
      <c r="S22" s="746" t="s">
        <v>133</v>
      </c>
      <c r="T22" s="746" t="s">
        <v>135</v>
      </c>
      <c r="U22" s="769">
        <v>49303156</v>
      </c>
      <c r="V22" s="746">
        <v>0</v>
      </c>
      <c r="W22" s="769" t="s">
        <v>134</v>
      </c>
      <c r="X22" s="769">
        <v>480</v>
      </c>
      <c r="Y22" s="770">
        <v>638</v>
      </c>
      <c r="Z22" s="770">
        <v>22</v>
      </c>
      <c r="AA22" s="749">
        <f t="shared" si="0"/>
        <v>1.056E-2</v>
      </c>
      <c r="AB22" s="748" t="s">
        <v>88</v>
      </c>
      <c r="AC22" s="747">
        <v>44773</v>
      </c>
      <c r="AD22" s="767"/>
      <c r="AE22" s="748" t="s">
        <v>4250</v>
      </c>
      <c r="AF22" s="748" t="s">
        <v>4250</v>
      </c>
      <c r="AG22" s="746">
        <v>638</v>
      </c>
      <c r="AH22" s="746">
        <v>22</v>
      </c>
      <c r="AI22" s="761">
        <f t="shared" si="1"/>
        <v>1.4036E-2</v>
      </c>
      <c r="AJ22" s="769" t="s">
        <v>4250</v>
      </c>
      <c r="AK22" s="769"/>
      <c r="AL22" s="748"/>
      <c r="AM22" s="748"/>
      <c r="AN22" s="748"/>
      <c r="AO22" s="748"/>
      <c r="AP22" s="748"/>
      <c r="AQ22" s="748"/>
      <c r="AR22" s="746" t="s">
        <v>270</v>
      </c>
      <c r="AS22" s="769" t="s">
        <v>4250</v>
      </c>
      <c r="AT22" s="748" t="s">
        <v>4250</v>
      </c>
      <c r="AU22" s="748" t="s">
        <v>4250</v>
      </c>
      <c r="AV22" s="748" t="s">
        <v>4250</v>
      </c>
      <c r="AW22" s="748" t="s">
        <v>4250</v>
      </c>
      <c r="AX22" s="748" t="s">
        <v>4250</v>
      </c>
      <c r="AY22" s="748" t="s">
        <v>4250</v>
      </c>
      <c r="AZ22" s="748" t="s">
        <v>4250</v>
      </c>
      <c r="BA22" s="748" t="s">
        <v>4250</v>
      </c>
      <c r="BB22" s="748" t="s">
        <v>4250</v>
      </c>
      <c r="BC22" s="748" t="s">
        <v>4250</v>
      </c>
      <c r="BD22" s="748" t="s">
        <v>4250</v>
      </c>
      <c r="BE22" s="748" t="s">
        <v>4250</v>
      </c>
      <c r="BF22" s="748" t="s">
        <v>4250</v>
      </c>
      <c r="BG22" s="748" t="s">
        <v>4250</v>
      </c>
      <c r="BH22" s="748" t="s">
        <v>4250</v>
      </c>
    </row>
    <row r="23" spans="1:60">
      <c r="A23" s="765" t="s">
        <v>55</v>
      </c>
      <c r="B23" s="748" t="s">
        <v>56</v>
      </c>
      <c r="C23" s="748" t="s">
        <v>130</v>
      </c>
      <c r="D23" s="747">
        <v>44663</v>
      </c>
      <c r="E23" s="768" t="s">
        <v>131</v>
      </c>
      <c r="F23" s="768" t="s">
        <v>59</v>
      </c>
      <c r="G23" s="768" t="s">
        <v>60</v>
      </c>
      <c r="H23" s="748" t="s">
        <v>61</v>
      </c>
      <c r="I23" s="748" t="s">
        <v>62</v>
      </c>
      <c r="J23" s="748" t="s">
        <v>63</v>
      </c>
      <c r="K23" s="748">
        <v>30349</v>
      </c>
      <c r="L23" s="769" t="s">
        <v>82</v>
      </c>
      <c r="M23" s="768" t="s">
        <v>132</v>
      </c>
      <c r="N23" s="748" t="s">
        <v>84</v>
      </c>
      <c r="O23" s="748" t="s">
        <v>85</v>
      </c>
      <c r="P23" s="748">
        <v>80110</v>
      </c>
      <c r="Q23" s="748" t="s">
        <v>68</v>
      </c>
      <c r="R23" s="746" t="s">
        <v>4250</v>
      </c>
      <c r="S23" s="746" t="s">
        <v>133</v>
      </c>
      <c r="T23" s="746" t="s">
        <v>135</v>
      </c>
      <c r="U23" s="769">
        <v>49303156</v>
      </c>
      <c r="V23" s="746">
        <v>0</v>
      </c>
      <c r="W23" s="769" t="s">
        <v>134</v>
      </c>
      <c r="X23" s="769">
        <v>480</v>
      </c>
      <c r="Y23" s="770">
        <v>638</v>
      </c>
      <c r="Z23" s="770">
        <v>22</v>
      </c>
      <c r="AA23" s="749">
        <f t="shared" si="0"/>
        <v>1.056E-2</v>
      </c>
      <c r="AB23" s="746" t="s">
        <v>70</v>
      </c>
      <c r="AC23" s="747">
        <v>44773</v>
      </c>
      <c r="AD23" s="767"/>
      <c r="AE23" s="748" t="s">
        <v>4250</v>
      </c>
      <c r="AF23" s="748" t="s">
        <v>4250</v>
      </c>
      <c r="AG23" s="746">
        <v>638</v>
      </c>
      <c r="AH23" s="746">
        <v>22</v>
      </c>
      <c r="AI23" s="761">
        <f t="shared" si="1"/>
        <v>1.4036E-2</v>
      </c>
      <c r="AJ23" s="769" t="s">
        <v>4250</v>
      </c>
      <c r="AK23" s="769"/>
      <c r="AL23" s="748"/>
      <c r="AM23" s="748"/>
      <c r="AN23" s="748"/>
      <c r="AO23" s="748"/>
      <c r="AP23" s="748"/>
      <c r="AQ23" s="748"/>
      <c r="AR23" s="746" t="s">
        <v>270</v>
      </c>
      <c r="AS23" s="769" t="s">
        <v>4250</v>
      </c>
      <c r="AT23" s="748" t="s">
        <v>4250</v>
      </c>
      <c r="AU23" s="748" t="s">
        <v>4250</v>
      </c>
      <c r="AV23" s="748" t="s">
        <v>4250</v>
      </c>
      <c r="AW23" s="748" t="s">
        <v>4250</v>
      </c>
      <c r="AX23" s="748" t="s">
        <v>4250</v>
      </c>
      <c r="AY23" s="748" t="s">
        <v>4250</v>
      </c>
      <c r="AZ23" s="748" t="s">
        <v>4250</v>
      </c>
      <c r="BA23" s="748" t="s">
        <v>4250</v>
      </c>
      <c r="BB23" s="748" t="s">
        <v>4250</v>
      </c>
      <c r="BC23" s="748" t="s">
        <v>4250</v>
      </c>
      <c r="BD23" s="748" t="s">
        <v>4250</v>
      </c>
      <c r="BE23" s="748" t="s">
        <v>4250</v>
      </c>
      <c r="BF23" s="748" t="s">
        <v>4250</v>
      </c>
      <c r="BG23" s="748" t="s">
        <v>4250</v>
      </c>
      <c r="BH23" s="748" t="s">
        <v>4250</v>
      </c>
    </row>
    <row r="24" spans="1:60">
      <c r="A24" s="765" t="s">
        <v>55</v>
      </c>
      <c r="B24" s="748" t="s">
        <v>56</v>
      </c>
      <c r="C24" s="748" t="s">
        <v>130</v>
      </c>
      <c r="D24" s="747">
        <v>44663</v>
      </c>
      <c r="E24" s="768" t="s">
        <v>131</v>
      </c>
      <c r="F24" s="768" t="s">
        <v>59</v>
      </c>
      <c r="G24" s="768" t="s">
        <v>60</v>
      </c>
      <c r="H24" s="748" t="s">
        <v>61</v>
      </c>
      <c r="I24" s="748" t="s">
        <v>62</v>
      </c>
      <c r="J24" s="748" t="s">
        <v>63</v>
      </c>
      <c r="K24" s="748">
        <v>30349</v>
      </c>
      <c r="L24" s="769" t="s">
        <v>82</v>
      </c>
      <c r="M24" s="768" t="s">
        <v>136</v>
      </c>
      <c r="N24" s="748" t="s">
        <v>137</v>
      </c>
      <c r="O24" s="748" t="s">
        <v>138</v>
      </c>
      <c r="P24" s="748">
        <v>18301</v>
      </c>
      <c r="Q24" s="748" t="s">
        <v>68</v>
      </c>
      <c r="R24" s="746" t="s">
        <v>4250</v>
      </c>
      <c r="S24" s="746" t="s">
        <v>133</v>
      </c>
      <c r="T24" s="746" t="s">
        <v>135</v>
      </c>
      <c r="U24" s="769">
        <v>49303156</v>
      </c>
      <c r="V24" s="746">
        <v>0</v>
      </c>
      <c r="W24" s="769" t="s">
        <v>134</v>
      </c>
      <c r="X24" s="769">
        <v>480</v>
      </c>
      <c r="Y24" s="770">
        <v>638</v>
      </c>
      <c r="Z24" s="770">
        <v>22</v>
      </c>
      <c r="AA24" s="749">
        <f t="shared" si="0"/>
        <v>1.056E-2</v>
      </c>
      <c r="AB24" s="746" t="s">
        <v>88</v>
      </c>
      <c r="AC24" s="747">
        <v>44773</v>
      </c>
      <c r="AD24" s="767"/>
      <c r="AE24" s="748" t="s">
        <v>4250</v>
      </c>
      <c r="AF24" s="748" t="s">
        <v>4250</v>
      </c>
      <c r="AG24" s="746">
        <v>638</v>
      </c>
      <c r="AH24" s="746">
        <v>22</v>
      </c>
      <c r="AI24" s="761">
        <f t="shared" si="1"/>
        <v>1.4036E-2</v>
      </c>
      <c r="AJ24" s="769" t="s">
        <v>4250</v>
      </c>
      <c r="AK24" s="769"/>
      <c r="AL24" s="748"/>
      <c r="AM24" s="748"/>
      <c r="AN24" s="748"/>
      <c r="AO24" s="748"/>
      <c r="AP24" s="748"/>
      <c r="AQ24" s="748"/>
      <c r="AR24" s="746" t="s">
        <v>270</v>
      </c>
      <c r="AS24" s="769" t="s">
        <v>4250</v>
      </c>
      <c r="AT24" s="748" t="s">
        <v>4250</v>
      </c>
      <c r="AU24" s="748" t="s">
        <v>4250</v>
      </c>
      <c r="AV24" s="748" t="s">
        <v>4250</v>
      </c>
      <c r="AW24" s="748" t="s">
        <v>4250</v>
      </c>
      <c r="AX24" s="748" t="s">
        <v>4250</v>
      </c>
      <c r="AY24" s="748" t="s">
        <v>4250</v>
      </c>
      <c r="AZ24" s="748" t="s">
        <v>4250</v>
      </c>
      <c r="BA24" s="748" t="s">
        <v>4250</v>
      </c>
      <c r="BB24" s="748" t="s">
        <v>4250</v>
      </c>
      <c r="BC24" s="748" t="s">
        <v>4250</v>
      </c>
      <c r="BD24" s="748" t="s">
        <v>4250</v>
      </c>
      <c r="BE24" s="748" t="s">
        <v>4250</v>
      </c>
      <c r="BF24" s="748" t="s">
        <v>4250</v>
      </c>
      <c r="BG24" s="748" t="s">
        <v>4250</v>
      </c>
      <c r="BH24" s="748" t="s">
        <v>4250</v>
      </c>
    </row>
    <row r="25" spans="1:60">
      <c r="A25" s="765" t="s">
        <v>55</v>
      </c>
      <c r="B25" s="748" t="s">
        <v>56</v>
      </c>
      <c r="C25" s="748" t="s">
        <v>130</v>
      </c>
      <c r="D25" s="747">
        <v>44663</v>
      </c>
      <c r="E25" s="768" t="s">
        <v>131</v>
      </c>
      <c r="F25" s="768" t="s">
        <v>59</v>
      </c>
      <c r="G25" s="768" t="s">
        <v>60</v>
      </c>
      <c r="H25" s="748" t="s">
        <v>61</v>
      </c>
      <c r="I25" s="748" t="s">
        <v>62</v>
      </c>
      <c r="J25" s="748" t="s">
        <v>63</v>
      </c>
      <c r="K25" s="748">
        <v>30349</v>
      </c>
      <c r="L25" s="769" t="s">
        <v>82</v>
      </c>
      <c r="M25" s="768" t="s">
        <v>136</v>
      </c>
      <c r="N25" s="748" t="s">
        <v>137</v>
      </c>
      <c r="O25" s="748" t="s">
        <v>138</v>
      </c>
      <c r="P25" s="748">
        <v>18302</v>
      </c>
      <c r="Q25" s="748" t="s">
        <v>68</v>
      </c>
      <c r="R25" s="746" t="s">
        <v>4250</v>
      </c>
      <c r="S25" s="746" t="s">
        <v>133</v>
      </c>
      <c r="T25" s="746" t="s">
        <v>135</v>
      </c>
      <c r="U25" s="769">
        <v>49303156</v>
      </c>
      <c r="V25" s="746">
        <v>0</v>
      </c>
      <c r="W25" s="769" t="s">
        <v>134</v>
      </c>
      <c r="X25" s="769">
        <v>480</v>
      </c>
      <c r="Y25" s="770">
        <v>638</v>
      </c>
      <c r="Z25" s="770">
        <v>22</v>
      </c>
      <c r="AA25" s="749">
        <f t="shared" si="0"/>
        <v>1.056E-2</v>
      </c>
      <c r="AB25" s="769" t="s">
        <v>88</v>
      </c>
      <c r="AC25" s="747">
        <v>44773</v>
      </c>
      <c r="AD25" s="767"/>
      <c r="AE25" s="748" t="s">
        <v>4250</v>
      </c>
      <c r="AF25" s="748" t="s">
        <v>4250</v>
      </c>
      <c r="AG25" s="746">
        <v>638</v>
      </c>
      <c r="AH25" s="746">
        <v>22</v>
      </c>
      <c r="AI25" s="761">
        <f t="shared" si="1"/>
        <v>1.4036E-2</v>
      </c>
      <c r="AJ25" s="769" t="s">
        <v>4250</v>
      </c>
      <c r="AK25" s="769"/>
      <c r="AL25" s="748"/>
      <c r="AM25" s="748"/>
      <c r="AN25" s="748"/>
      <c r="AO25" s="748"/>
      <c r="AP25" s="748"/>
      <c r="AQ25" s="748"/>
      <c r="AR25" s="746" t="s">
        <v>270</v>
      </c>
      <c r="AS25" s="769" t="s">
        <v>4250</v>
      </c>
      <c r="AT25" s="748" t="s">
        <v>4250</v>
      </c>
      <c r="AU25" s="748" t="s">
        <v>4250</v>
      </c>
      <c r="AV25" s="748" t="s">
        <v>4250</v>
      </c>
      <c r="AW25" s="748" t="s">
        <v>4250</v>
      </c>
      <c r="AX25" s="748" t="s">
        <v>4250</v>
      </c>
      <c r="AY25" s="748" t="s">
        <v>4250</v>
      </c>
      <c r="AZ25" s="748" t="s">
        <v>4250</v>
      </c>
      <c r="BA25" s="748" t="s">
        <v>4250</v>
      </c>
      <c r="BB25" s="748" t="s">
        <v>4250</v>
      </c>
      <c r="BC25" s="748" t="s">
        <v>4250</v>
      </c>
      <c r="BD25" s="748" t="s">
        <v>4250</v>
      </c>
      <c r="BE25" s="748" t="s">
        <v>4250</v>
      </c>
      <c r="BF25" s="748" t="s">
        <v>4250</v>
      </c>
      <c r="BG25" s="748" t="s">
        <v>4250</v>
      </c>
      <c r="BH25" s="748" t="s">
        <v>4250</v>
      </c>
    </row>
    <row r="26" spans="1:60">
      <c r="A26" s="765" t="s">
        <v>55</v>
      </c>
      <c r="B26" s="748" t="s">
        <v>56</v>
      </c>
      <c r="C26" s="748" t="s">
        <v>130</v>
      </c>
      <c r="D26" s="747">
        <v>44663</v>
      </c>
      <c r="E26" s="768" t="s">
        <v>131</v>
      </c>
      <c r="F26" s="768" t="s">
        <v>59</v>
      </c>
      <c r="G26" s="768" t="s">
        <v>60</v>
      </c>
      <c r="H26" s="748" t="s">
        <v>61</v>
      </c>
      <c r="I26" s="748" t="s">
        <v>62</v>
      </c>
      <c r="J26" s="748" t="s">
        <v>63</v>
      </c>
      <c r="K26" s="748">
        <v>30349</v>
      </c>
      <c r="L26" s="769" t="s">
        <v>82</v>
      </c>
      <c r="M26" s="768" t="s">
        <v>136</v>
      </c>
      <c r="N26" s="748" t="s">
        <v>137</v>
      </c>
      <c r="O26" s="748" t="s">
        <v>138</v>
      </c>
      <c r="P26" s="748">
        <v>18303</v>
      </c>
      <c r="Q26" s="748" t="s">
        <v>68</v>
      </c>
      <c r="R26" s="746" t="s">
        <v>4250</v>
      </c>
      <c r="S26" s="746" t="s">
        <v>133</v>
      </c>
      <c r="T26" s="746" t="s">
        <v>135</v>
      </c>
      <c r="U26" s="769">
        <v>49303156</v>
      </c>
      <c r="V26" s="746">
        <v>0</v>
      </c>
      <c r="W26" s="769" t="s">
        <v>134</v>
      </c>
      <c r="X26" s="769">
        <v>480</v>
      </c>
      <c r="Y26" s="770">
        <v>638</v>
      </c>
      <c r="Z26" s="770">
        <v>22</v>
      </c>
      <c r="AA26" s="749">
        <f t="shared" si="0"/>
        <v>1.056E-2</v>
      </c>
      <c r="AB26" s="769" t="s">
        <v>88</v>
      </c>
      <c r="AC26" s="747">
        <v>44773</v>
      </c>
      <c r="AD26" s="767"/>
      <c r="AE26" s="748" t="s">
        <v>4250</v>
      </c>
      <c r="AF26" s="748" t="s">
        <v>4250</v>
      </c>
      <c r="AG26" s="746">
        <v>638</v>
      </c>
      <c r="AH26" s="746">
        <v>22</v>
      </c>
      <c r="AI26" s="761">
        <f t="shared" si="1"/>
        <v>1.4036E-2</v>
      </c>
      <c r="AJ26" s="769" t="s">
        <v>4250</v>
      </c>
      <c r="AK26" s="769"/>
      <c r="AL26" s="748"/>
      <c r="AM26" s="748"/>
      <c r="AN26" s="748"/>
      <c r="AO26" s="748"/>
      <c r="AP26" s="748"/>
      <c r="AQ26" s="748"/>
      <c r="AR26" s="746" t="s">
        <v>270</v>
      </c>
      <c r="AS26" s="769" t="s">
        <v>4250</v>
      </c>
      <c r="AT26" s="748" t="s">
        <v>4250</v>
      </c>
      <c r="AU26" s="748" t="s">
        <v>4250</v>
      </c>
      <c r="AV26" s="748" t="s">
        <v>4250</v>
      </c>
      <c r="AW26" s="748" t="s">
        <v>4250</v>
      </c>
      <c r="AX26" s="748" t="s">
        <v>4250</v>
      </c>
      <c r="AY26" s="748" t="s">
        <v>4250</v>
      </c>
      <c r="AZ26" s="748" t="s">
        <v>4250</v>
      </c>
      <c r="BA26" s="748" t="s">
        <v>4250</v>
      </c>
      <c r="BB26" s="748" t="s">
        <v>4250</v>
      </c>
      <c r="BC26" s="748" t="s">
        <v>4250</v>
      </c>
      <c r="BD26" s="748" t="s">
        <v>4250</v>
      </c>
      <c r="BE26" s="748" t="s">
        <v>4250</v>
      </c>
      <c r="BF26" s="748" t="s">
        <v>4250</v>
      </c>
      <c r="BG26" s="748" t="s">
        <v>4250</v>
      </c>
      <c r="BH26" s="748" t="s">
        <v>4250</v>
      </c>
    </row>
    <row r="27" spans="1:60">
      <c r="A27" s="765" t="s">
        <v>55</v>
      </c>
      <c r="B27" s="748" t="s">
        <v>56</v>
      </c>
      <c r="C27" s="748" t="s">
        <v>130</v>
      </c>
      <c r="D27" s="747">
        <v>44663</v>
      </c>
      <c r="E27" s="768" t="s">
        <v>131</v>
      </c>
      <c r="F27" s="768" t="s">
        <v>59</v>
      </c>
      <c r="G27" s="768" t="s">
        <v>60</v>
      </c>
      <c r="H27" s="748" t="s">
        <v>61</v>
      </c>
      <c r="I27" s="748" t="s">
        <v>62</v>
      </c>
      <c r="J27" s="748" t="s">
        <v>63</v>
      </c>
      <c r="K27" s="748">
        <v>30349</v>
      </c>
      <c r="L27" s="769" t="s">
        <v>82</v>
      </c>
      <c r="M27" s="768" t="s">
        <v>136</v>
      </c>
      <c r="N27" s="748" t="s">
        <v>137</v>
      </c>
      <c r="O27" s="748" t="s">
        <v>138</v>
      </c>
      <c r="P27" s="748">
        <v>18304</v>
      </c>
      <c r="Q27" s="748" t="s">
        <v>68</v>
      </c>
      <c r="R27" s="746" t="s">
        <v>4250</v>
      </c>
      <c r="S27" s="746" t="s">
        <v>133</v>
      </c>
      <c r="T27" s="746" t="s">
        <v>135</v>
      </c>
      <c r="U27" s="769">
        <v>49303156</v>
      </c>
      <c r="V27" s="746">
        <v>0</v>
      </c>
      <c r="W27" s="769" t="s">
        <v>134</v>
      </c>
      <c r="X27" s="769">
        <v>480</v>
      </c>
      <c r="Y27" s="770">
        <v>638</v>
      </c>
      <c r="Z27" s="770">
        <v>22</v>
      </c>
      <c r="AA27" s="749">
        <f t="shared" si="0"/>
        <v>1.056E-2</v>
      </c>
      <c r="AB27" s="769" t="s">
        <v>88</v>
      </c>
      <c r="AC27" s="747">
        <v>44773</v>
      </c>
      <c r="AD27" s="767"/>
      <c r="AE27" s="748" t="s">
        <v>4250</v>
      </c>
      <c r="AF27" s="748" t="s">
        <v>4250</v>
      </c>
      <c r="AG27" s="746">
        <v>638</v>
      </c>
      <c r="AH27" s="746">
        <v>22</v>
      </c>
      <c r="AI27" s="761">
        <f t="shared" si="1"/>
        <v>1.4036E-2</v>
      </c>
      <c r="AJ27" s="769" t="s">
        <v>4250</v>
      </c>
      <c r="AK27" s="769"/>
      <c r="AL27" s="748"/>
      <c r="AM27" s="748"/>
      <c r="AN27" s="748"/>
      <c r="AO27" s="748"/>
      <c r="AP27" s="748"/>
      <c r="AQ27" s="748"/>
      <c r="AR27" s="746" t="s">
        <v>270</v>
      </c>
      <c r="AS27" s="769" t="s">
        <v>4250</v>
      </c>
      <c r="AT27" s="748" t="s">
        <v>4250</v>
      </c>
      <c r="AU27" s="748" t="s">
        <v>4250</v>
      </c>
      <c r="AV27" s="748" t="s">
        <v>4250</v>
      </c>
      <c r="AW27" s="748" t="s">
        <v>4250</v>
      </c>
      <c r="AX27" s="748" t="s">
        <v>4250</v>
      </c>
      <c r="AY27" s="748" t="s">
        <v>4250</v>
      </c>
      <c r="AZ27" s="748" t="s">
        <v>4250</v>
      </c>
      <c r="BA27" s="748" t="s">
        <v>4250</v>
      </c>
      <c r="BB27" s="748" t="s">
        <v>4250</v>
      </c>
      <c r="BC27" s="748" t="s">
        <v>4250</v>
      </c>
      <c r="BD27" s="748" t="s">
        <v>4250</v>
      </c>
      <c r="BE27" s="748" t="s">
        <v>4250</v>
      </c>
      <c r="BF27" s="748" t="s">
        <v>4250</v>
      </c>
      <c r="BG27" s="748" t="s">
        <v>4250</v>
      </c>
      <c r="BH27" s="748" t="s">
        <v>4250</v>
      </c>
    </row>
    <row r="28" spans="1:60">
      <c r="A28" s="765" t="s">
        <v>55</v>
      </c>
      <c r="B28" s="748" t="s">
        <v>56</v>
      </c>
      <c r="C28" s="748" t="s">
        <v>130</v>
      </c>
      <c r="D28" s="747">
        <v>44663</v>
      </c>
      <c r="E28" s="768" t="s">
        <v>131</v>
      </c>
      <c r="F28" s="768" t="s">
        <v>59</v>
      </c>
      <c r="G28" s="768" t="s">
        <v>60</v>
      </c>
      <c r="H28" s="748" t="s">
        <v>61</v>
      </c>
      <c r="I28" s="748" t="s">
        <v>62</v>
      </c>
      <c r="J28" s="748" t="s">
        <v>63</v>
      </c>
      <c r="K28" s="748">
        <v>30349</v>
      </c>
      <c r="L28" s="769" t="s">
        <v>82</v>
      </c>
      <c r="M28" s="768" t="s">
        <v>136</v>
      </c>
      <c r="N28" s="748" t="s">
        <v>137</v>
      </c>
      <c r="O28" s="748" t="s">
        <v>138</v>
      </c>
      <c r="P28" s="748">
        <v>18301</v>
      </c>
      <c r="Q28" s="748" t="s">
        <v>68</v>
      </c>
      <c r="R28" s="746" t="s">
        <v>4250</v>
      </c>
      <c r="S28" s="746" t="s">
        <v>133</v>
      </c>
      <c r="T28" s="746" t="s">
        <v>135</v>
      </c>
      <c r="U28" s="769">
        <v>49303156</v>
      </c>
      <c r="V28" s="746">
        <v>0</v>
      </c>
      <c r="W28" s="769" t="s">
        <v>134</v>
      </c>
      <c r="X28" s="769">
        <v>480</v>
      </c>
      <c r="Y28" s="770">
        <v>348</v>
      </c>
      <c r="Z28" s="770">
        <v>12</v>
      </c>
      <c r="AA28" s="749">
        <f t="shared" si="0"/>
        <v>5.7600000000000004E-3</v>
      </c>
      <c r="AB28" s="769" t="s">
        <v>88</v>
      </c>
      <c r="AC28" s="747">
        <v>44773</v>
      </c>
      <c r="AD28" s="767"/>
      <c r="AE28" s="748" t="s">
        <v>4250</v>
      </c>
      <c r="AF28" s="748" t="s">
        <v>4250</v>
      </c>
      <c r="AG28" s="746">
        <v>348</v>
      </c>
      <c r="AH28" s="746">
        <v>12</v>
      </c>
      <c r="AI28" s="761">
        <f t="shared" si="1"/>
        <v>4.176E-3</v>
      </c>
      <c r="AJ28" s="769" t="s">
        <v>4250</v>
      </c>
      <c r="AK28" s="769"/>
      <c r="AL28" s="748"/>
      <c r="AM28" s="748"/>
      <c r="AN28" s="748"/>
      <c r="AO28" s="748"/>
      <c r="AP28" s="748"/>
      <c r="AQ28" s="748"/>
      <c r="AR28" s="746" t="s">
        <v>270</v>
      </c>
      <c r="AS28" s="769" t="s">
        <v>4250</v>
      </c>
      <c r="AT28" s="748" t="s">
        <v>4250</v>
      </c>
      <c r="AU28" s="748" t="s">
        <v>4250</v>
      </c>
      <c r="AV28" s="748" t="s">
        <v>4250</v>
      </c>
      <c r="AW28" s="748" t="s">
        <v>4250</v>
      </c>
      <c r="AX28" s="748" t="s">
        <v>4250</v>
      </c>
      <c r="AY28" s="748" t="s">
        <v>4250</v>
      </c>
      <c r="AZ28" s="748" t="s">
        <v>4250</v>
      </c>
      <c r="BA28" s="748" t="s">
        <v>4250</v>
      </c>
      <c r="BB28" s="748" t="s">
        <v>4250</v>
      </c>
      <c r="BC28" s="748" t="s">
        <v>4250</v>
      </c>
      <c r="BD28" s="748" t="s">
        <v>4250</v>
      </c>
      <c r="BE28" s="748" t="s">
        <v>4250</v>
      </c>
      <c r="BF28" s="748" t="s">
        <v>4250</v>
      </c>
      <c r="BG28" s="748" t="s">
        <v>4250</v>
      </c>
      <c r="BH28" s="748" t="s">
        <v>4250</v>
      </c>
    </row>
    <row r="29" spans="1:60">
      <c r="A29" s="858" t="s">
        <v>8524</v>
      </c>
      <c r="B29" s="753" t="s">
        <v>56</v>
      </c>
      <c r="C29" s="753" t="s">
        <v>139</v>
      </c>
      <c r="D29" s="754">
        <v>44666</v>
      </c>
      <c r="E29" s="753" t="s">
        <v>140</v>
      </c>
      <c r="F29" s="753" t="s">
        <v>59</v>
      </c>
      <c r="G29" s="753" t="s">
        <v>60</v>
      </c>
      <c r="H29" s="753" t="s">
        <v>61</v>
      </c>
      <c r="I29" s="753" t="s">
        <v>62</v>
      </c>
      <c r="J29" s="753" t="s">
        <v>63</v>
      </c>
      <c r="K29" s="753">
        <v>30349</v>
      </c>
      <c r="L29" s="753" t="s">
        <v>141</v>
      </c>
      <c r="M29" s="753" t="s">
        <v>142</v>
      </c>
      <c r="N29" s="753" t="s">
        <v>143</v>
      </c>
      <c r="O29" s="753" t="s">
        <v>144</v>
      </c>
      <c r="P29" s="753">
        <v>55421</v>
      </c>
      <c r="Q29" s="753" t="s">
        <v>68</v>
      </c>
      <c r="R29" s="753" t="s">
        <v>145</v>
      </c>
      <c r="S29" s="753" t="s">
        <v>4250</v>
      </c>
      <c r="T29" s="764" t="s">
        <v>146</v>
      </c>
      <c r="U29" s="753">
        <v>49203132</v>
      </c>
      <c r="V29" s="753">
        <v>0</v>
      </c>
      <c r="W29" s="753" t="s">
        <v>113</v>
      </c>
      <c r="X29" s="753">
        <v>360</v>
      </c>
      <c r="Y29" s="753">
        <v>832</v>
      </c>
      <c r="Z29" s="753">
        <v>26</v>
      </c>
      <c r="AA29" s="749">
        <f t="shared" si="0"/>
        <v>9.3600000000000003E-3</v>
      </c>
      <c r="AB29" s="753" t="s">
        <v>88</v>
      </c>
      <c r="AC29" s="754">
        <v>44712</v>
      </c>
      <c r="AD29" s="755"/>
      <c r="AE29" s="753" t="s">
        <v>129</v>
      </c>
      <c r="AF29" s="753" t="s">
        <v>139</v>
      </c>
      <c r="AG29" s="753">
        <v>832</v>
      </c>
      <c r="AH29" s="753">
        <v>26</v>
      </c>
      <c r="AI29" s="761">
        <f t="shared" si="1"/>
        <v>2.1631999999999998E-2</v>
      </c>
      <c r="AJ29" s="753" t="s">
        <v>72</v>
      </c>
      <c r="AK29" s="753">
        <v>397615577</v>
      </c>
      <c r="AL29" s="754">
        <v>44692</v>
      </c>
      <c r="AM29" s="754">
        <v>44692</v>
      </c>
      <c r="AN29" s="754">
        <v>44694</v>
      </c>
      <c r="AO29" s="754">
        <v>44694</v>
      </c>
      <c r="AP29" s="754">
        <v>44694</v>
      </c>
      <c r="AQ29" s="753" t="s">
        <v>89</v>
      </c>
      <c r="AR29" s="753" t="s">
        <v>4250</v>
      </c>
      <c r="AS29" s="753">
        <v>397615577</v>
      </c>
      <c r="AT29" s="754">
        <v>44692</v>
      </c>
      <c r="AU29" s="754">
        <v>44694</v>
      </c>
      <c r="AV29" s="754">
        <v>44692</v>
      </c>
      <c r="AW29" s="753" t="s">
        <v>90</v>
      </c>
      <c r="AX29" s="753" t="s">
        <v>147</v>
      </c>
      <c r="AY29" s="756">
        <v>2728.1</v>
      </c>
      <c r="AZ29" s="753" t="s">
        <v>4250</v>
      </c>
      <c r="BA29" s="753" t="s">
        <v>4250</v>
      </c>
      <c r="BB29" s="753" t="s">
        <v>4250</v>
      </c>
      <c r="BC29" s="753" t="s">
        <v>4250</v>
      </c>
      <c r="BD29" s="753" t="s">
        <v>4250</v>
      </c>
      <c r="BE29" s="753" t="s">
        <v>4250</v>
      </c>
      <c r="BF29" s="753" t="s">
        <v>4250</v>
      </c>
      <c r="BG29" s="753" t="s">
        <v>4250</v>
      </c>
      <c r="BH29" s="753" t="s">
        <v>4250</v>
      </c>
    </row>
    <row r="30" spans="1:60">
      <c r="A30" s="858" t="s">
        <v>8524</v>
      </c>
      <c r="B30" s="753" t="s">
        <v>4250</v>
      </c>
      <c r="C30" s="753" t="s">
        <v>148</v>
      </c>
      <c r="D30" s="754">
        <v>44666</v>
      </c>
      <c r="E30" s="753" t="s">
        <v>149</v>
      </c>
      <c r="F30" s="753" t="s">
        <v>59</v>
      </c>
      <c r="G30" s="753" t="s">
        <v>104</v>
      </c>
      <c r="H30" s="753" t="s">
        <v>105</v>
      </c>
      <c r="I30" s="753" t="s">
        <v>106</v>
      </c>
      <c r="J30" s="753" t="s">
        <v>63</v>
      </c>
      <c r="K30" s="753">
        <v>30721</v>
      </c>
      <c r="L30" s="753" t="s">
        <v>150</v>
      </c>
      <c r="M30" s="753" t="s">
        <v>151</v>
      </c>
      <c r="N30" s="753" t="s">
        <v>152</v>
      </c>
      <c r="O30" s="753" t="s">
        <v>110</v>
      </c>
      <c r="P30" s="753">
        <v>91311</v>
      </c>
      <c r="Q30" s="753" t="s">
        <v>68</v>
      </c>
      <c r="R30" s="753" t="s">
        <v>153</v>
      </c>
      <c r="S30" s="753" t="s">
        <v>4250</v>
      </c>
      <c r="T30" s="753" t="s">
        <v>154</v>
      </c>
      <c r="U30" s="753">
        <v>49203132</v>
      </c>
      <c r="V30" s="753">
        <v>0</v>
      </c>
      <c r="W30" s="753" t="s">
        <v>113</v>
      </c>
      <c r="X30" s="753">
        <v>360</v>
      </c>
      <c r="Y30" s="753">
        <v>832</v>
      </c>
      <c r="Z30" s="753">
        <v>26</v>
      </c>
      <c r="AA30" s="749">
        <f t="shared" si="0"/>
        <v>9.3600000000000003E-3</v>
      </c>
      <c r="AB30" s="753" t="s">
        <v>88</v>
      </c>
      <c r="AC30" s="754">
        <v>44712</v>
      </c>
      <c r="AD30" s="755"/>
      <c r="AE30" s="753" t="s">
        <v>4250</v>
      </c>
      <c r="AF30" s="753" t="s">
        <v>148</v>
      </c>
      <c r="AG30" s="753">
        <v>832</v>
      </c>
      <c r="AH30" s="753">
        <v>26</v>
      </c>
      <c r="AI30" s="761">
        <f t="shared" si="1"/>
        <v>2.1631999999999998E-2</v>
      </c>
      <c r="AJ30" s="753" t="s">
        <v>114</v>
      </c>
      <c r="AK30" s="753" t="s">
        <v>155</v>
      </c>
      <c r="AL30" s="754">
        <v>44701</v>
      </c>
      <c r="AM30" s="754">
        <v>44704</v>
      </c>
      <c r="AN30" s="754">
        <v>44707</v>
      </c>
      <c r="AO30" s="754">
        <v>44707</v>
      </c>
      <c r="AP30" s="754">
        <v>44707</v>
      </c>
      <c r="AQ30" s="753" t="s">
        <v>89</v>
      </c>
      <c r="AR30" s="753" t="s">
        <v>156</v>
      </c>
      <c r="AS30" s="753" t="s">
        <v>155</v>
      </c>
      <c r="AT30" s="754">
        <v>44704</v>
      </c>
      <c r="AU30" s="754">
        <v>44707</v>
      </c>
      <c r="AV30" s="754">
        <v>44704</v>
      </c>
      <c r="AW30" s="753" t="s">
        <v>90</v>
      </c>
      <c r="AX30" s="753" t="s">
        <v>116</v>
      </c>
      <c r="AY30" s="756">
        <v>4899.8900000000003</v>
      </c>
      <c r="AZ30" s="753" t="s">
        <v>4250</v>
      </c>
      <c r="BA30" s="753" t="s">
        <v>4250</v>
      </c>
      <c r="BB30" s="753" t="s">
        <v>4250</v>
      </c>
      <c r="BC30" s="753" t="s">
        <v>4250</v>
      </c>
      <c r="BD30" s="756">
        <v>4899.8900000000003</v>
      </c>
      <c r="BE30" s="753" t="s">
        <v>4250</v>
      </c>
      <c r="BF30" s="753" t="s">
        <v>117</v>
      </c>
      <c r="BG30" s="753">
        <v>2022</v>
      </c>
      <c r="BH30" s="753" t="s">
        <v>4250</v>
      </c>
    </row>
    <row r="31" spans="1:60">
      <c r="A31" s="858" t="s">
        <v>8524</v>
      </c>
      <c r="B31" s="753" t="s">
        <v>4250</v>
      </c>
      <c r="C31" s="753" t="s">
        <v>157</v>
      </c>
      <c r="D31" s="754">
        <v>44666</v>
      </c>
      <c r="E31" s="753" t="s">
        <v>149</v>
      </c>
      <c r="F31" s="753" t="s">
        <v>59</v>
      </c>
      <c r="G31" s="753" t="s">
        <v>104</v>
      </c>
      <c r="H31" s="753" t="s">
        <v>105</v>
      </c>
      <c r="I31" s="753" t="s">
        <v>106</v>
      </c>
      <c r="J31" s="753" t="s">
        <v>63</v>
      </c>
      <c r="K31" s="753">
        <v>30721</v>
      </c>
      <c r="L31" s="753" t="s">
        <v>150</v>
      </c>
      <c r="M31" s="753" t="s">
        <v>151</v>
      </c>
      <c r="N31" s="753" t="s">
        <v>152</v>
      </c>
      <c r="O31" s="753" t="s">
        <v>110</v>
      </c>
      <c r="P31" s="753">
        <v>91311</v>
      </c>
      <c r="Q31" s="753" t="s">
        <v>68</v>
      </c>
      <c r="R31" s="753" t="s">
        <v>153</v>
      </c>
      <c r="S31" s="753" t="s">
        <v>4250</v>
      </c>
      <c r="T31" s="753" t="s">
        <v>154</v>
      </c>
      <c r="U31" s="753">
        <v>49203132</v>
      </c>
      <c r="V31" s="753">
        <v>0</v>
      </c>
      <c r="W31" s="753" t="s">
        <v>113</v>
      </c>
      <c r="X31" s="753">
        <v>360</v>
      </c>
      <c r="Y31" s="753">
        <v>704</v>
      </c>
      <c r="Z31" s="753">
        <v>22</v>
      </c>
      <c r="AA31" s="749">
        <f t="shared" si="0"/>
        <v>7.92E-3</v>
      </c>
      <c r="AB31" s="753" t="s">
        <v>88</v>
      </c>
      <c r="AC31" s="754">
        <v>44712</v>
      </c>
      <c r="AD31" s="755"/>
      <c r="AE31" s="753" t="s">
        <v>4250</v>
      </c>
      <c r="AF31" s="753" t="s">
        <v>157</v>
      </c>
      <c r="AG31" s="753">
        <v>704</v>
      </c>
      <c r="AH31" s="753">
        <v>22</v>
      </c>
      <c r="AI31" s="761">
        <f t="shared" si="1"/>
        <v>1.5488E-2</v>
      </c>
      <c r="AJ31" s="753" t="s">
        <v>114</v>
      </c>
      <c r="AK31" s="753" t="s">
        <v>158</v>
      </c>
      <c r="AL31" s="754">
        <v>44701</v>
      </c>
      <c r="AM31" s="754">
        <v>44701</v>
      </c>
      <c r="AN31" s="754">
        <v>44707</v>
      </c>
      <c r="AO31" s="754">
        <v>44707</v>
      </c>
      <c r="AP31" s="754">
        <v>44707</v>
      </c>
      <c r="AQ31" s="753" t="s">
        <v>89</v>
      </c>
      <c r="AR31" s="753" t="s">
        <v>4250</v>
      </c>
      <c r="AS31" s="753" t="s">
        <v>158</v>
      </c>
      <c r="AT31" s="754">
        <v>44701</v>
      </c>
      <c r="AU31" s="754">
        <v>44707</v>
      </c>
      <c r="AV31" s="754">
        <v>44701</v>
      </c>
      <c r="AW31" s="753" t="s">
        <v>90</v>
      </c>
      <c r="AX31" s="753" t="s">
        <v>116</v>
      </c>
      <c r="AY31" s="756">
        <v>4899.8900000000003</v>
      </c>
      <c r="AZ31" s="753" t="s">
        <v>4250</v>
      </c>
      <c r="BA31" s="753" t="s">
        <v>4250</v>
      </c>
      <c r="BB31" s="753" t="s">
        <v>4250</v>
      </c>
      <c r="BC31" s="753" t="s">
        <v>4250</v>
      </c>
      <c r="BD31" s="756">
        <v>4899.8900000000003</v>
      </c>
      <c r="BE31" s="753" t="s">
        <v>4250</v>
      </c>
      <c r="BF31" s="753" t="s">
        <v>117</v>
      </c>
      <c r="BG31" s="753">
        <v>2022</v>
      </c>
      <c r="BH31" s="753" t="s">
        <v>4250</v>
      </c>
    </row>
    <row r="32" spans="1:60">
      <c r="A32" s="858" t="s">
        <v>8524</v>
      </c>
      <c r="B32" s="771"/>
      <c r="C32" s="759" t="s">
        <v>4250</v>
      </c>
      <c r="D32" s="761"/>
      <c r="E32" s="759" t="s">
        <v>159</v>
      </c>
      <c r="F32" s="759" t="s">
        <v>59</v>
      </c>
      <c r="G32" s="759" t="s">
        <v>60</v>
      </c>
      <c r="H32" s="759" t="s">
        <v>61</v>
      </c>
      <c r="I32" s="759" t="s">
        <v>62</v>
      </c>
      <c r="J32" s="759" t="s">
        <v>63</v>
      </c>
      <c r="K32" s="759">
        <v>30349</v>
      </c>
      <c r="L32" s="759" t="s">
        <v>160</v>
      </c>
      <c r="M32" s="759" t="s">
        <v>161</v>
      </c>
      <c r="N32" s="761" t="s">
        <v>71</v>
      </c>
      <c r="O32" s="761" t="s">
        <v>71</v>
      </c>
      <c r="P32" s="761" t="s">
        <v>71</v>
      </c>
      <c r="Q32" s="759" t="s">
        <v>68</v>
      </c>
      <c r="R32" s="761" t="s">
        <v>71</v>
      </c>
      <c r="S32" s="761" t="s">
        <v>71</v>
      </c>
      <c r="T32" s="759" t="s">
        <v>162</v>
      </c>
      <c r="U32" s="759">
        <v>49405140</v>
      </c>
      <c r="V32" s="759">
        <v>0</v>
      </c>
      <c r="W32" s="759" t="s">
        <v>163</v>
      </c>
      <c r="X32" s="759">
        <v>400</v>
      </c>
      <c r="Y32" s="759">
        <v>768</v>
      </c>
      <c r="Z32" s="759">
        <v>24</v>
      </c>
      <c r="AA32" s="749">
        <f t="shared" si="0"/>
        <v>9.5999999999999992E-3</v>
      </c>
      <c r="AB32" s="762" t="s">
        <v>70</v>
      </c>
      <c r="AC32" s="761"/>
      <c r="AD32" s="761"/>
      <c r="AE32" s="761"/>
      <c r="AF32" s="759" t="s">
        <v>4250</v>
      </c>
      <c r="AG32" s="759">
        <v>768</v>
      </c>
      <c r="AH32" s="759">
        <v>24</v>
      </c>
      <c r="AI32" s="761">
        <f t="shared" si="1"/>
        <v>1.8432E-2</v>
      </c>
      <c r="AJ32" s="761"/>
      <c r="AK32" s="761"/>
      <c r="AL32" s="761"/>
      <c r="AM32" s="761"/>
      <c r="AN32" s="761"/>
      <c r="AO32" s="761"/>
      <c r="AP32" s="761"/>
      <c r="AQ32" s="759" t="s">
        <v>99</v>
      </c>
      <c r="AR32" s="759" t="s">
        <v>164</v>
      </c>
      <c r="AS32" s="761" t="s">
        <v>71</v>
      </c>
      <c r="AT32" s="761" t="s">
        <v>71</v>
      </c>
      <c r="AU32" s="761" t="s">
        <v>71</v>
      </c>
      <c r="AV32" s="761" t="s">
        <v>71</v>
      </c>
      <c r="AW32" s="761" t="s">
        <v>71</v>
      </c>
      <c r="AX32" s="761" t="s">
        <v>71</v>
      </c>
      <c r="AY32" s="761" t="s">
        <v>71</v>
      </c>
      <c r="AZ32" s="761" t="s">
        <v>71</v>
      </c>
      <c r="BA32" s="761" t="s">
        <v>71</v>
      </c>
      <c r="BB32" s="761" t="s">
        <v>71</v>
      </c>
      <c r="BC32" s="761" t="s">
        <v>71</v>
      </c>
      <c r="BD32" s="761" t="s">
        <v>71</v>
      </c>
      <c r="BE32" s="761" t="s">
        <v>71</v>
      </c>
      <c r="BF32" s="761" t="s">
        <v>71</v>
      </c>
      <c r="BG32" s="761" t="s">
        <v>71</v>
      </c>
      <c r="BH32" s="761" t="s">
        <v>71</v>
      </c>
    </row>
    <row r="33" spans="1:60">
      <c r="A33" s="858" t="s">
        <v>8524</v>
      </c>
      <c r="B33" s="771" t="s">
        <v>71</v>
      </c>
      <c r="C33" s="759" t="s">
        <v>165</v>
      </c>
      <c r="D33" s="761"/>
      <c r="E33" s="759" t="s">
        <v>166</v>
      </c>
      <c r="F33" s="759" t="s">
        <v>59</v>
      </c>
      <c r="G33" s="759" t="s">
        <v>60</v>
      </c>
      <c r="H33" s="759" t="s">
        <v>61</v>
      </c>
      <c r="I33" s="759" t="s">
        <v>62</v>
      </c>
      <c r="J33" s="759" t="s">
        <v>63</v>
      </c>
      <c r="K33" s="759">
        <v>30349</v>
      </c>
      <c r="L33" s="759" t="s">
        <v>160</v>
      </c>
      <c r="M33" s="759" t="s">
        <v>167</v>
      </c>
      <c r="N33" s="761" t="s">
        <v>71</v>
      </c>
      <c r="O33" s="761" t="s">
        <v>71</v>
      </c>
      <c r="P33" s="761" t="s">
        <v>71</v>
      </c>
      <c r="Q33" s="759" t="s">
        <v>68</v>
      </c>
      <c r="R33" s="761" t="s">
        <v>71</v>
      </c>
      <c r="S33" s="761" t="s">
        <v>71</v>
      </c>
      <c r="T33" s="759" t="s">
        <v>162</v>
      </c>
      <c r="U33" s="759">
        <v>49405140</v>
      </c>
      <c r="V33" s="759">
        <v>0</v>
      </c>
      <c r="W33" s="759" t="s">
        <v>163</v>
      </c>
      <c r="X33" s="759">
        <v>400</v>
      </c>
      <c r="Y33" s="759">
        <v>768</v>
      </c>
      <c r="Z33" s="759">
        <v>24</v>
      </c>
      <c r="AA33" s="749">
        <f t="shared" si="0"/>
        <v>9.5999999999999992E-3</v>
      </c>
      <c r="AB33" s="762" t="s">
        <v>70</v>
      </c>
      <c r="AC33" s="761"/>
      <c r="AD33" s="761"/>
      <c r="AE33" s="761"/>
      <c r="AF33" s="759" t="s">
        <v>165</v>
      </c>
      <c r="AG33" s="759">
        <v>768</v>
      </c>
      <c r="AH33" s="759">
        <v>24</v>
      </c>
      <c r="AI33" s="761">
        <f t="shared" si="1"/>
        <v>1.8432E-2</v>
      </c>
      <c r="AJ33" s="761"/>
      <c r="AK33" s="761"/>
      <c r="AL33" s="761"/>
      <c r="AM33" s="761"/>
      <c r="AN33" s="761"/>
      <c r="AO33" s="761"/>
      <c r="AP33" s="761"/>
      <c r="AQ33" s="759" t="s">
        <v>99</v>
      </c>
      <c r="AR33" s="759" t="s">
        <v>164</v>
      </c>
      <c r="AS33" s="761" t="s">
        <v>71</v>
      </c>
      <c r="AT33" s="761" t="s">
        <v>71</v>
      </c>
      <c r="AU33" s="761" t="s">
        <v>71</v>
      </c>
      <c r="AV33" s="761" t="s">
        <v>71</v>
      </c>
      <c r="AW33" s="761" t="s">
        <v>71</v>
      </c>
      <c r="AX33" s="761" t="s">
        <v>71</v>
      </c>
      <c r="AY33" s="761" t="s">
        <v>71</v>
      </c>
      <c r="AZ33" s="761" t="s">
        <v>71</v>
      </c>
      <c r="BA33" s="761" t="s">
        <v>71</v>
      </c>
      <c r="BB33" s="761" t="s">
        <v>71</v>
      </c>
      <c r="BC33" s="761" t="s">
        <v>71</v>
      </c>
      <c r="BD33" s="761" t="s">
        <v>71</v>
      </c>
      <c r="BE33" s="761" t="s">
        <v>71</v>
      </c>
      <c r="BF33" s="761" t="s">
        <v>71</v>
      </c>
      <c r="BG33" s="761" t="s">
        <v>71</v>
      </c>
      <c r="BH33" s="761" t="s">
        <v>71</v>
      </c>
    </row>
    <row r="34" spans="1:60">
      <c r="A34" s="858" t="s">
        <v>8524</v>
      </c>
      <c r="B34" s="771" t="s">
        <v>71</v>
      </c>
      <c r="C34" s="759" t="s">
        <v>168</v>
      </c>
      <c r="D34" s="761"/>
      <c r="E34" s="759" t="s">
        <v>169</v>
      </c>
      <c r="F34" s="759" t="s">
        <v>59</v>
      </c>
      <c r="G34" s="759" t="s">
        <v>60</v>
      </c>
      <c r="H34" s="759" t="s">
        <v>61</v>
      </c>
      <c r="I34" s="759" t="s">
        <v>62</v>
      </c>
      <c r="J34" s="759" t="s">
        <v>63</v>
      </c>
      <c r="K34" s="759">
        <v>30349</v>
      </c>
      <c r="L34" s="759" t="s">
        <v>160</v>
      </c>
      <c r="M34" s="759" t="s">
        <v>170</v>
      </c>
      <c r="N34" s="761" t="s">
        <v>71</v>
      </c>
      <c r="O34" s="761" t="s">
        <v>71</v>
      </c>
      <c r="P34" s="761" t="s">
        <v>71</v>
      </c>
      <c r="Q34" s="759" t="s">
        <v>68</v>
      </c>
      <c r="R34" s="761" t="s">
        <v>71</v>
      </c>
      <c r="S34" s="761" t="s">
        <v>71</v>
      </c>
      <c r="T34" s="759" t="s">
        <v>162</v>
      </c>
      <c r="U34" s="759">
        <v>49405140</v>
      </c>
      <c r="V34" s="759">
        <v>0</v>
      </c>
      <c r="W34" s="759" t="s">
        <v>163</v>
      </c>
      <c r="X34" s="759">
        <v>400</v>
      </c>
      <c r="Y34" s="759">
        <v>768</v>
      </c>
      <c r="Z34" s="759">
        <v>24</v>
      </c>
      <c r="AA34" s="749">
        <f t="shared" si="0"/>
        <v>9.5999999999999992E-3</v>
      </c>
      <c r="AB34" s="762" t="s">
        <v>70</v>
      </c>
      <c r="AC34" s="761"/>
      <c r="AD34" s="761"/>
      <c r="AE34" s="761"/>
      <c r="AF34" s="759" t="s">
        <v>168</v>
      </c>
      <c r="AG34" s="759">
        <v>768</v>
      </c>
      <c r="AH34" s="759">
        <v>24</v>
      </c>
      <c r="AI34" s="761">
        <f t="shared" si="1"/>
        <v>1.8432E-2</v>
      </c>
      <c r="AJ34" s="761"/>
      <c r="AK34" s="761"/>
      <c r="AL34" s="761"/>
      <c r="AM34" s="761"/>
      <c r="AN34" s="761"/>
      <c r="AO34" s="761"/>
      <c r="AP34" s="761"/>
      <c r="AQ34" s="759" t="s">
        <v>99</v>
      </c>
      <c r="AR34" s="759" t="s">
        <v>164</v>
      </c>
      <c r="AS34" s="761" t="s">
        <v>71</v>
      </c>
      <c r="AT34" s="761" t="s">
        <v>71</v>
      </c>
      <c r="AU34" s="761" t="s">
        <v>71</v>
      </c>
      <c r="AV34" s="761" t="s">
        <v>71</v>
      </c>
      <c r="AW34" s="761" t="s">
        <v>71</v>
      </c>
      <c r="AX34" s="761" t="s">
        <v>71</v>
      </c>
      <c r="AY34" s="761" t="s">
        <v>71</v>
      </c>
      <c r="AZ34" s="761" t="s">
        <v>71</v>
      </c>
      <c r="BA34" s="761" t="s">
        <v>71</v>
      </c>
      <c r="BB34" s="761" t="s">
        <v>71</v>
      </c>
      <c r="BC34" s="761" t="s">
        <v>71</v>
      </c>
      <c r="BD34" s="761" t="s">
        <v>71</v>
      </c>
      <c r="BE34" s="761" t="s">
        <v>71</v>
      </c>
      <c r="BF34" s="761" t="s">
        <v>71</v>
      </c>
      <c r="BG34" s="761" t="s">
        <v>71</v>
      </c>
      <c r="BH34" s="761" t="s">
        <v>71</v>
      </c>
    </row>
    <row r="35" spans="1:60">
      <c r="A35" s="858" t="s">
        <v>8524</v>
      </c>
      <c r="B35" s="771"/>
      <c r="C35" s="759" t="s">
        <v>4250</v>
      </c>
      <c r="D35" s="761"/>
      <c r="E35" s="759" t="s">
        <v>171</v>
      </c>
      <c r="F35" s="759" t="s">
        <v>59</v>
      </c>
      <c r="G35" s="759" t="s">
        <v>60</v>
      </c>
      <c r="H35" s="759" t="s">
        <v>61</v>
      </c>
      <c r="I35" s="759" t="s">
        <v>62</v>
      </c>
      <c r="J35" s="759" t="s">
        <v>63</v>
      </c>
      <c r="K35" s="759">
        <v>30349</v>
      </c>
      <c r="L35" s="759" t="s">
        <v>160</v>
      </c>
      <c r="M35" s="759" t="s">
        <v>172</v>
      </c>
      <c r="N35" s="761" t="s">
        <v>71</v>
      </c>
      <c r="O35" s="761" t="s">
        <v>71</v>
      </c>
      <c r="P35" s="761" t="s">
        <v>71</v>
      </c>
      <c r="Q35" s="759" t="s">
        <v>68</v>
      </c>
      <c r="R35" s="761" t="s">
        <v>71</v>
      </c>
      <c r="S35" s="761" t="s">
        <v>71</v>
      </c>
      <c r="T35" s="759" t="s">
        <v>162</v>
      </c>
      <c r="U35" s="759">
        <v>49405140</v>
      </c>
      <c r="V35" s="759">
        <v>0</v>
      </c>
      <c r="W35" s="759" t="s">
        <v>163</v>
      </c>
      <c r="X35" s="759">
        <v>400</v>
      </c>
      <c r="Y35" s="759">
        <v>768</v>
      </c>
      <c r="Z35" s="759">
        <v>24</v>
      </c>
      <c r="AA35" s="749">
        <f t="shared" si="0"/>
        <v>9.5999999999999992E-3</v>
      </c>
      <c r="AB35" s="762" t="s">
        <v>70</v>
      </c>
      <c r="AC35" s="761"/>
      <c r="AD35" s="761"/>
      <c r="AE35" s="761"/>
      <c r="AF35" s="759" t="s">
        <v>4250</v>
      </c>
      <c r="AG35" s="759">
        <v>768</v>
      </c>
      <c r="AH35" s="759">
        <v>24</v>
      </c>
      <c r="AI35" s="761">
        <f t="shared" si="1"/>
        <v>1.8432E-2</v>
      </c>
      <c r="AJ35" s="761"/>
      <c r="AK35" s="761"/>
      <c r="AL35" s="761"/>
      <c r="AM35" s="761"/>
      <c r="AN35" s="761"/>
      <c r="AO35" s="761"/>
      <c r="AP35" s="761"/>
      <c r="AQ35" s="759" t="s">
        <v>99</v>
      </c>
      <c r="AR35" s="759" t="s">
        <v>164</v>
      </c>
      <c r="AS35" s="761" t="s">
        <v>71</v>
      </c>
      <c r="AT35" s="761" t="s">
        <v>71</v>
      </c>
      <c r="AU35" s="761" t="s">
        <v>71</v>
      </c>
      <c r="AV35" s="761" t="s">
        <v>71</v>
      </c>
      <c r="AW35" s="761" t="s">
        <v>71</v>
      </c>
      <c r="AX35" s="761" t="s">
        <v>71</v>
      </c>
      <c r="AY35" s="761" t="s">
        <v>71</v>
      </c>
      <c r="AZ35" s="761" t="s">
        <v>71</v>
      </c>
      <c r="BA35" s="761" t="s">
        <v>71</v>
      </c>
      <c r="BB35" s="761" t="s">
        <v>71</v>
      </c>
      <c r="BC35" s="761" t="s">
        <v>71</v>
      </c>
      <c r="BD35" s="761" t="s">
        <v>71</v>
      </c>
      <c r="BE35" s="761" t="s">
        <v>71</v>
      </c>
      <c r="BF35" s="761" t="s">
        <v>71</v>
      </c>
      <c r="BG35" s="761" t="s">
        <v>71</v>
      </c>
      <c r="BH35" s="761" t="s">
        <v>71</v>
      </c>
    </row>
    <row r="36" spans="1:60">
      <c r="A36" s="858" t="s">
        <v>8524</v>
      </c>
      <c r="B36" s="771" t="s">
        <v>71</v>
      </c>
      <c r="C36" s="759" t="s">
        <v>173</v>
      </c>
      <c r="D36" s="761"/>
      <c r="E36" s="759" t="s">
        <v>174</v>
      </c>
      <c r="F36" s="759" t="s">
        <v>59</v>
      </c>
      <c r="G36" s="759" t="s">
        <v>60</v>
      </c>
      <c r="H36" s="759" t="s">
        <v>61</v>
      </c>
      <c r="I36" s="759" t="s">
        <v>62</v>
      </c>
      <c r="J36" s="759" t="s">
        <v>63</v>
      </c>
      <c r="K36" s="759">
        <v>30349</v>
      </c>
      <c r="L36" s="759" t="s">
        <v>160</v>
      </c>
      <c r="M36" s="759" t="s">
        <v>175</v>
      </c>
      <c r="N36" s="761" t="s">
        <v>71</v>
      </c>
      <c r="O36" s="761" t="s">
        <v>71</v>
      </c>
      <c r="P36" s="761" t="s">
        <v>71</v>
      </c>
      <c r="Q36" s="759" t="s">
        <v>68</v>
      </c>
      <c r="R36" s="761" t="s">
        <v>71</v>
      </c>
      <c r="S36" s="761" t="s">
        <v>71</v>
      </c>
      <c r="T36" s="759" t="s">
        <v>162</v>
      </c>
      <c r="U36" s="759">
        <v>49405140</v>
      </c>
      <c r="V36" s="759">
        <v>0</v>
      </c>
      <c r="W36" s="759" t="s">
        <v>163</v>
      </c>
      <c r="X36" s="759">
        <v>400</v>
      </c>
      <c r="Y36" s="759">
        <v>768</v>
      </c>
      <c r="Z36" s="759">
        <v>24</v>
      </c>
      <c r="AA36" s="749">
        <f t="shared" si="0"/>
        <v>9.5999999999999992E-3</v>
      </c>
      <c r="AB36" s="762" t="s">
        <v>70</v>
      </c>
      <c r="AC36" s="761"/>
      <c r="AD36" s="761"/>
      <c r="AE36" s="761"/>
      <c r="AF36" s="759" t="s">
        <v>173</v>
      </c>
      <c r="AG36" s="759">
        <v>768</v>
      </c>
      <c r="AH36" s="759">
        <v>24</v>
      </c>
      <c r="AI36" s="761">
        <f t="shared" si="1"/>
        <v>1.8432E-2</v>
      </c>
      <c r="AJ36" s="761"/>
      <c r="AK36" s="761"/>
      <c r="AL36" s="761"/>
      <c r="AM36" s="761"/>
      <c r="AN36" s="761"/>
      <c r="AO36" s="761"/>
      <c r="AP36" s="761"/>
      <c r="AQ36" s="759" t="s">
        <v>99</v>
      </c>
      <c r="AR36" s="759" t="s">
        <v>164</v>
      </c>
      <c r="AS36" s="761" t="s">
        <v>71</v>
      </c>
      <c r="AT36" s="761" t="s">
        <v>71</v>
      </c>
      <c r="AU36" s="761" t="s">
        <v>71</v>
      </c>
      <c r="AV36" s="761" t="s">
        <v>71</v>
      </c>
      <c r="AW36" s="761" t="s">
        <v>71</v>
      </c>
      <c r="AX36" s="761" t="s">
        <v>71</v>
      </c>
      <c r="AY36" s="761" t="s">
        <v>71</v>
      </c>
      <c r="AZ36" s="761" t="s">
        <v>71</v>
      </c>
      <c r="BA36" s="761" t="s">
        <v>71</v>
      </c>
      <c r="BB36" s="761" t="s">
        <v>71</v>
      </c>
      <c r="BC36" s="761" t="s">
        <v>71</v>
      </c>
      <c r="BD36" s="761" t="s">
        <v>71</v>
      </c>
      <c r="BE36" s="761" t="s">
        <v>71</v>
      </c>
      <c r="BF36" s="761" t="s">
        <v>71</v>
      </c>
      <c r="BG36" s="761" t="s">
        <v>71</v>
      </c>
      <c r="BH36" s="761" t="s">
        <v>71</v>
      </c>
    </row>
    <row r="37" spans="1:60">
      <c r="A37" s="858" t="s">
        <v>8524</v>
      </c>
      <c r="B37" s="753" t="s">
        <v>4250</v>
      </c>
      <c r="C37" s="753" t="s">
        <v>176</v>
      </c>
      <c r="D37" s="754">
        <v>44666</v>
      </c>
      <c r="E37" s="753" t="s">
        <v>177</v>
      </c>
      <c r="F37" s="753" t="s">
        <v>59</v>
      </c>
      <c r="G37" s="753" t="s">
        <v>60</v>
      </c>
      <c r="H37" s="753" t="s">
        <v>61</v>
      </c>
      <c r="I37" s="753" t="s">
        <v>62</v>
      </c>
      <c r="J37" s="753" t="s">
        <v>63</v>
      </c>
      <c r="K37" s="753">
        <v>30349</v>
      </c>
      <c r="L37" s="753" t="s">
        <v>178</v>
      </c>
      <c r="M37" s="753" t="s">
        <v>179</v>
      </c>
      <c r="N37" s="753" t="s">
        <v>180</v>
      </c>
      <c r="O37" s="753" t="s">
        <v>110</v>
      </c>
      <c r="P37" s="753">
        <v>95215</v>
      </c>
      <c r="Q37" s="753" t="s">
        <v>68</v>
      </c>
      <c r="R37" s="753" t="s">
        <v>181</v>
      </c>
      <c r="S37" s="753" t="s">
        <v>4250</v>
      </c>
      <c r="T37" s="753" t="s">
        <v>182</v>
      </c>
      <c r="U37" s="753">
        <v>49203132</v>
      </c>
      <c r="V37" s="753">
        <v>0</v>
      </c>
      <c r="W37" s="753" t="s">
        <v>113</v>
      </c>
      <c r="X37" s="753">
        <v>360</v>
      </c>
      <c r="Y37" s="753">
        <v>832</v>
      </c>
      <c r="Z37" s="753">
        <v>26</v>
      </c>
      <c r="AA37" s="749">
        <f t="shared" si="0"/>
        <v>9.3600000000000003E-3</v>
      </c>
      <c r="AB37" s="753" t="s">
        <v>88</v>
      </c>
      <c r="AC37" s="754">
        <v>44712</v>
      </c>
      <c r="AD37" s="755"/>
      <c r="AE37" s="753" t="s">
        <v>183</v>
      </c>
      <c r="AF37" s="753" t="s">
        <v>176</v>
      </c>
      <c r="AG37" s="753">
        <v>832</v>
      </c>
      <c r="AH37" s="753">
        <v>26</v>
      </c>
      <c r="AI37" s="761">
        <f t="shared" si="1"/>
        <v>2.1631999999999998E-2</v>
      </c>
      <c r="AJ37" s="753" t="s">
        <v>72</v>
      </c>
      <c r="AK37" s="753">
        <v>398122770</v>
      </c>
      <c r="AL37" s="754">
        <v>44697</v>
      </c>
      <c r="AM37" s="754">
        <v>44697</v>
      </c>
      <c r="AN37" s="754">
        <v>44701</v>
      </c>
      <c r="AO37" s="754">
        <v>44701</v>
      </c>
      <c r="AP37" s="754">
        <v>44701</v>
      </c>
      <c r="AQ37" s="753" t="s">
        <v>89</v>
      </c>
      <c r="AR37" s="753" t="s">
        <v>4250</v>
      </c>
      <c r="AS37" s="753">
        <v>398122770</v>
      </c>
      <c r="AT37" s="754">
        <v>44697</v>
      </c>
      <c r="AU37" s="754">
        <v>44701</v>
      </c>
      <c r="AV37" s="754">
        <v>44697</v>
      </c>
      <c r="AW37" s="753" t="s">
        <v>90</v>
      </c>
      <c r="AX37" s="753" t="s">
        <v>4250</v>
      </c>
      <c r="AY37" s="756">
        <v>5583.5</v>
      </c>
      <c r="AZ37" s="753" t="s">
        <v>4250</v>
      </c>
      <c r="BA37" s="753" t="s">
        <v>4250</v>
      </c>
      <c r="BB37" s="753" t="s">
        <v>4250</v>
      </c>
      <c r="BC37" s="753" t="s">
        <v>4250</v>
      </c>
      <c r="BD37" s="753" t="s">
        <v>4250</v>
      </c>
      <c r="BE37" s="753" t="s">
        <v>4250</v>
      </c>
      <c r="BF37" s="753" t="s">
        <v>4250</v>
      </c>
      <c r="BG37" s="753" t="s">
        <v>4250</v>
      </c>
      <c r="BH37" s="753" t="s">
        <v>4250</v>
      </c>
    </row>
    <row r="38" spans="1:60">
      <c r="A38" s="858" t="s">
        <v>8524</v>
      </c>
      <c r="B38" s="758"/>
      <c r="C38" s="759" t="s">
        <v>4250</v>
      </c>
      <c r="D38" s="760">
        <v>44666</v>
      </c>
      <c r="E38" s="759" t="s">
        <v>184</v>
      </c>
      <c r="F38" s="759" t="s">
        <v>59</v>
      </c>
      <c r="G38" s="759" t="s">
        <v>4250</v>
      </c>
      <c r="H38" s="759" t="s">
        <v>4250</v>
      </c>
      <c r="I38" s="759" t="s">
        <v>4250</v>
      </c>
      <c r="J38" s="759" t="s">
        <v>4250</v>
      </c>
      <c r="K38" s="759" t="s">
        <v>4250</v>
      </c>
      <c r="L38" s="759" t="s">
        <v>185</v>
      </c>
      <c r="M38" s="759" t="s">
        <v>186</v>
      </c>
      <c r="N38" s="759" t="s">
        <v>187</v>
      </c>
      <c r="O38" s="759" t="s">
        <v>110</v>
      </c>
      <c r="P38" s="759">
        <v>92056</v>
      </c>
      <c r="Q38" s="759" t="s">
        <v>68</v>
      </c>
      <c r="R38" s="759" t="s">
        <v>4250</v>
      </c>
      <c r="S38" s="759" t="s">
        <v>4250</v>
      </c>
      <c r="T38" s="759" t="s">
        <v>188</v>
      </c>
      <c r="U38" s="759">
        <v>49203132</v>
      </c>
      <c r="V38" s="759">
        <v>0</v>
      </c>
      <c r="W38" s="759" t="s">
        <v>113</v>
      </c>
      <c r="X38" s="759">
        <v>360</v>
      </c>
      <c r="Y38" s="759">
        <v>768</v>
      </c>
      <c r="Z38" s="759">
        <v>24</v>
      </c>
      <c r="AA38" s="749">
        <f t="shared" si="0"/>
        <v>8.6400000000000001E-3</v>
      </c>
      <c r="AB38" s="762" t="s">
        <v>88</v>
      </c>
      <c r="AC38" s="760">
        <v>44712</v>
      </c>
      <c r="AD38" s="761"/>
      <c r="AE38" s="759" t="s">
        <v>4250</v>
      </c>
      <c r="AF38" s="759" t="s">
        <v>4250</v>
      </c>
      <c r="AG38" s="759">
        <v>768</v>
      </c>
      <c r="AH38" s="759">
        <v>24</v>
      </c>
      <c r="AI38" s="761">
        <f t="shared" si="1"/>
        <v>1.8432E-2</v>
      </c>
      <c r="AJ38" s="761"/>
      <c r="AK38" s="761"/>
      <c r="AL38" s="761"/>
      <c r="AM38" s="761"/>
      <c r="AN38" s="761"/>
      <c r="AO38" s="761"/>
      <c r="AP38" s="761"/>
      <c r="AQ38" s="758" t="s">
        <v>99</v>
      </c>
      <c r="AR38" s="759" t="s">
        <v>4250</v>
      </c>
      <c r="AS38" s="761" t="s">
        <v>71</v>
      </c>
      <c r="AT38" s="759" t="s">
        <v>4250</v>
      </c>
      <c r="AU38" s="759" t="s">
        <v>4250</v>
      </c>
      <c r="AV38" s="759" t="s">
        <v>4250</v>
      </c>
      <c r="AW38" s="759" t="s">
        <v>4250</v>
      </c>
      <c r="AX38" s="759" t="s">
        <v>4250</v>
      </c>
      <c r="AY38" s="759" t="s">
        <v>4250</v>
      </c>
      <c r="AZ38" s="759" t="s">
        <v>4250</v>
      </c>
      <c r="BA38" s="759" t="s">
        <v>4250</v>
      </c>
      <c r="BB38" s="759" t="s">
        <v>4250</v>
      </c>
      <c r="BC38" s="759" t="s">
        <v>4250</v>
      </c>
      <c r="BD38" s="759" t="s">
        <v>4250</v>
      </c>
      <c r="BE38" s="759" t="s">
        <v>4250</v>
      </c>
      <c r="BF38" s="759" t="s">
        <v>4250</v>
      </c>
      <c r="BG38" s="759" t="s">
        <v>4250</v>
      </c>
      <c r="BH38" s="759" t="s">
        <v>4250</v>
      </c>
    </row>
    <row r="39" spans="1:60">
      <c r="A39" s="858" t="s">
        <v>8524</v>
      </c>
      <c r="B39" s="748"/>
      <c r="C39" s="748" t="s">
        <v>4250</v>
      </c>
      <c r="D39" s="747">
        <v>44666</v>
      </c>
      <c r="E39" s="748" t="s">
        <v>189</v>
      </c>
      <c r="F39" s="748" t="s">
        <v>59</v>
      </c>
      <c r="G39" s="748" t="s">
        <v>4250</v>
      </c>
      <c r="H39" s="772" t="s">
        <v>4250</v>
      </c>
      <c r="I39" s="772" t="s">
        <v>4250</v>
      </c>
      <c r="J39" s="772" t="s">
        <v>4250</v>
      </c>
      <c r="K39" s="772" t="s">
        <v>4250</v>
      </c>
      <c r="L39" s="748" t="s">
        <v>190</v>
      </c>
      <c r="M39" s="748" t="s">
        <v>191</v>
      </c>
      <c r="N39" s="748" t="s">
        <v>192</v>
      </c>
      <c r="O39" s="748" t="s">
        <v>110</v>
      </c>
      <c r="P39" s="748">
        <v>92126</v>
      </c>
      <c r="Q39" s="748" t="s">
        <v>68</v>
      </c>
      <c r="R39" s="746" t="s">
        <v>4250</v>
      </c>
      <c r="S39" s="746" t="s">
        <v>4250</v>
      </c>
      <c r="T39" s="746" t="s">
        <v>4250</v>
      </c>
      <c r="U39" s="748">
        <v>49203132</v>
      </c>
      <c r="V39" s="746">
        <v>0</v>
      </c>
      <c r="W39" s="748" t="s">
        <v>113</v>
      </c>
      <c r="X39" s="748">
        <v>360</v>
      </c>
      <c r="Y39" s="748">
        <v>832</v>
      </c>
      <c r="Z39" s="748">
        <v>26</v>
      </c>
      <c r="AA39" s="749">
        <f t="shared" si="0"/>
        <v>9.3600000000000003E-3</v>
      </c>
      <c r="AB39" s="748" t="s">
        <v>88</v>
      </c>
      <c r="AC39" s="747">
        <v>44712</v>
      </c>
      <c r="AD39" s="767"/>
      <c r="AE39" s="748" t="s">
        <v>4250</v>
      </c>
      <c r="AF39" s="748" t="s">
        <v>4250</v>
      </c>
      <c r="AG39" s="746">
        <v>832</v>
      </c>
      <c r="AH39" s="746">
        <v>26</v>
      </c>
      <c r="AI39" s="761">
        <f t="shared" si="1"/>
        <v>2.1631999999999998E-2</v>
      </c>
      <c r="AJ39" s="748" t="s">
        <v>4250</v>
      </c>
      <c r="AK39" s="748"/>
      <c r="AL39" s="748"/>
      <c r="AM39" s="748"/>
      <c r="AN39" s="748"/>
      <c r="AO39" s="748"/>
      <c r="AP39" s="748"/>
      <c r="AQ39" s="748"/>
      <c r="AR39" s="748" t="s">
        <v>4250</v>
      </c>
      <c r="AS39" s="748" t="s">
        <v>4250</v>
      </c>
      <c r="AT39" s="748" t="s">
        <v>4250</v>
      </c>
      <c r="AU39" s="748" t="s">
        <v>4250</v>
      </c>
      <c r="AV39" s="748" t="s">
        <v>4250</v>
      </c>
      <c r="AW39" s="748" t="s">
        <v>4250</v>
      </c>
      <c r="AX39" s="748" t="s">
        <v>4250</v>
      </c>
      <c r="AY39" s="748" t="s">
        <v>4250</v>
      </c>
      <c r="AZ39" s="748" t="s">
        <v>4250</v>
      </c>
      <c r="BA39" s="748" t="s">
        <v>4250</v>
      </c>
      <c r="BB39" s="748" t="s">
        <v>4250</v>
      </c>
      <c r="BC39" s="748" t="s">
        <v>4250</v>
      </c>
      <c r="BD39" s="748" t="s">
        <v>4250</v>
      </c>
      <c r="BE39" s="748" t="s">
        <v>4250</v>
      </c>
      <c r="BF39" s="748" t="s">
        <v>4250</v>
      </c>
      <c r="BG39" s="748" t="s">
        <v>4250</v>
      </c>
      <c r="BH39" s="748" t="s">
        <v>4250</v>
      </c>
    </row>
    <row r="40" spans="1:60">
      <c r="A40" s="858" t="s">
        <v>8524</v>
      </c>
      <c r="B40" s="748"/>
      <c r="C40" s="748" t="s">
        <v>4250</v>
      </c>
      <c r="D40" s="747">
        <v>44666</v>
      </c>
      <c r="E40" s="748" t="s">
        <v>189</v>
      </c>
      <c r="F40" s="748" t="s">
        <v>59</v>
      </c>
      <c r="G40" s="748" t="s">
        <v>4250</v>
      </c>
      <c r="H40" s="772" t="s">
        <v>4250</v>
      </c>
      <c r="I40" s="772" t="s">
        <v>4250</v>
      </c>
      <c r="J40" s="772" t="s">
        <v>4250</v>
      </c>
      <c r="K40" s="772" t="s">
        <v>4250</v>
      </c>
      <c r="L40" s="748" t="s">
        <v>190</v>
      </c>
      <c r="M40" s="748" t="s">
        <v>191</v>
      </c>
      <c r="N40" s="748" t="s">
        <v>192</v>
      </c>
      <c r="O40" s="748" t="s">
        <v>110</v>
      </c>
      <c r="P40" s="748">
        <v>92126</v>
      </c>
      <c r="Q40" s="748" t="s">
        <v>68</v>
      </c>
      <c r="R40" s="746" t="s">
        <v>4250</v>
      </c>
      <c r="S40" s="746" t="s">
        <v>4250</v>
      </c>
      <c r="T40" s="746" t="s">
        <v>4250</v>
      </c>
      <c r="U40" s="748">
        <v>49203132</v>
      </c>
      <c r="V40" s="746">
        <v>0</v>
      </c>
      <c r="W40" s="748" t="s">
        <v>113</v>
      </c>
      <c r="X40" s="748">
        <v>360</v>
      </c>
      <c r="Y40" s="748">
        <v>704</v>
      </c>
      <c r="Z40" s="748">
        <v>22</v>
      </c>
      <c r="AA40" s="749">
        <f t="shared" si="0"/>
        <v>7.92E-3</v>
      </c>
      <c r="AB40" s="748" t="s">
        <v>88</v>
      </c>
      <c r="AC40" s="747">
        <v>44712</v>
      </c>
      <c r="AD40" s="767"/>
      <c r="AE40" s="748" t="s">
        <v>4250</v>
      </c>
      <c r="AF40" s="748" t="s">
        <v>4250</v>
      </c>
      <c r="AG40" s="746">
        <v>704</v>
      </c>
      <c r="AH40" s="746">
        <v>22</v>
      </c>
      <c r="AI40" s="761">
        <f t="shared" si="1"/>
        <v>1.5488E-2</v>
      </c>
      <c r="AJ40" s="748" t="s">
        <v>4250</v>
      </c>
      <c r="AK40" s="748"/>
      <c r="AL40" s="748"/>
      <c r="AM40" s="748"/>
      <c r="AN40" s="748"/>
      <c r="AO40" s="748"/>
      <c r="AP40" s="748"/>
      <c r="AQ40" s="748"/>
      <c r="AR40" s="748" t="s">
        <v>4250</v>
      </c>
      <c r="AS40" s="748" t="s">
        <v>4250</v>
      </c>
      <c r="AT40" s="748" t="s">
        <v>4250</v>
      </c>
      <c r="AU40" s="748" t="s">
        <v>4250</v>
      </c>
      <c r="AV40" s="748" t="s">
        <v>4250</v>
      </c>
      <c r="AW40" s="748" t="s">
        <v>4250</v>
      </c>
      <c r="AX40" s="748" t="s">
        <v>4250</v>
      </c>
      <c r="AY40" s="748" t="s">
        <v>4250</v>
      </c>
      <c r="AZ40" s="748" t="s">
        <v>4250</v>
      </c>
      <c r="BA40" s="748" t="s">
        <v>4250</v>
      </c>
      <c r="BB40" s="748" t="s">
        <v>4250</v>
      </c>
      <c r="BC40" s="748" t="s">
        <v>4250</v>
      </c>
      <c r="BD40" s="748" t="s">
        <v>4250</v>
      </c>
      <c r="BE40" s="748" t="s">
        <v>4250</v>
      </c>
      <c r="BF40" s="748" t="s">
        <v>4250</v>
      </c>
      <c r="BG40" s="748" t="s">
        <v>4250</v>
      </c>
      <c r="BH40" s="748" t="s">
        <v>4250</v>
      </c>
    </row>
    <row r="41" spans="1:60">
      <c r="A41" s="858" t="s">
        <v>8524</v>
      </c>
      <c r="B41" s="753" t="s">
        <v>4250</v>
      </c>
      <c r="C41" s="753" t="s">
        <v>193</v>
      </c>
      <c r="D41" s="754">
        <v>44666</v>
      </c>
      <c r="E41" s="753" t="s">
        <v>194</v>
      </c>
      <c r="F41" s="753" t="s">
        <v>59</v>
      </c>
      <c r="G41" s="753" t="s">
        <v>104</v>
      </c>
      <c r="H41" s="753" t="s">
        <v>105</v>
      </c>
      <c r="I41" s="753" t="s">
        <v>106</v>
      </c>
      <c r="J41" s="753" t="s">
        <v>63</v>
      </c>
      <c r="K41" s="753">
        <v>30721</v>
      </c>
      <c r="L41" s="753" t="s">
        <v>195</v>
      </c>
      <c r="M41" s="753" t="s">
        <v>196</v>
      </c>
      <c r="N41" s="753" t="s">
        <v>197</v>
      </c>
      <c r="O41" s="753" t="s">
        <v>110</v>
      </c>
      <c r="P41" s="753">
        <v>95834</v>
      </c>
      <c r="Q41" s="753" t="s">
        <v>68</v>
      </c>
      <c r="R41" s="753" t="s">
        <v>198</v>
      </c>
      <c r="S41" s="753" t="s">
        <v>4250</v>
      </c>
      <c r="T41" s="753" t="s">
        <v>199</v>
      </c>
      <c r="U41" s="753">
        <v>49203132</v>
      </c>
      <c r="V41" s="753">
        <v>0</v>
      </c>
      <c r="W41" s="753" t="s">
        <v>113</v>
      </c>
      <c r="X41" s="753">
        <v>360</v>
      </c>
      <c r="Y41" s="753">
        <v>832</v>
      </c>
      <c r="Z41" s="753">
        <v>26</v>
      </c>
      <c r="AA41" s="749">
        <f t="shared" si="0"/>
        <v>9.3600000000000003E-3</v>
      </c>
      <c r="AB41" s="753" t="s">
        <v>88</v>
      </c>
      <c r="AC41" s="754">
        <v>44712</v>
      </c>
      <c r="AD41" s="755"/>
      <c r="AE41" s="753" t="s">
        <v>4250</v>
      </c>
      <c r="AF41" s="753" t="s">
        <v>193</v>
      </c>
      <c r="AG41" s="753">
        <v>832</v>
      </c>
      <c r="AH41" s="753">
        <v>26</v>
      </c>
      <c r="AI41" s="761">
        <f t="shared" si="1"/>
        <v>2.1631999999999998E-2</v>
      </c>
      <c r="AJ41" s="753" t="s">
        <v>114</v>
      </c>
      <c r="AK41" s="753" t="s">
        <v>200</v>
      </c>
      <c r="AL41" s="754">
        <v>44701</v>
      </c>
      <c r="AM41" s="754">
        <v>44701</v>
      </c>
      <c r="AN41" s="754">
        <v>44704</v>
      </c>
      <c r="AO41" s="754">
        <v>44704</v>
      </c>
      <c r="AP41" s="754">
        <v>44704</v>
      </c>
      <c r="AQ41" s="753" t="s">
        <v>89</v>
      </c>
      <c r="AR41" s="753" t="s">
        <v>201</v>
      </c>
      <c r="AS41" s="753" t="s">
        <v>200</v>
      </c>
      <c r="AT41" s="754">
        <v>44701</v>
      </c>
      <c r="AU41" s="754">
        <v>44704</v>
      </c>
      <c r="AV41" s="754">
        <v>44701</v>
      </c>
      <c r="AW41" s="753" t="s">
        <v>90</v>
      </c>
      <c r="AX41" s="753" t="s">
        <v>116</v>
      </c>
      <c r="AY41" s="756">
        <v>6122.54</v>
      </c>
      <c r="AZ41" s="753" t="s">
        <v>4250</v>
      </c>
      <c r="BA41" s="753" t="s">
        <v>4250</v>
      </c>
      <c r="BB41" s="753" t="s">
        <v>4250</v>
      </c>
      <c r="BC41" s="753" t="s">
        <v>4250</v>
      </c>
      <c r="BD41" s="756">
        <v>6122.54</v>
      </c>
      <c r="BE41" s="753" t="s">
        <v>4250</v>
      </c>
      <c r="BF41" s="753" t="s">
        <v>117</v>
      </c>
      <c r="BG41" s="753">
        <v>2022</v>
      </c>
      <c r="BH41" s="753" t="s">
        <v>4250</v>
      </c>
    </row>
    <row r="42" spans="1:60">
      <c r="A42" s="858" t="s">
        <v>8524</v>
      </c>
      <c r="B42" s="748"/>
      <c r="C42" s="748" t="s">
        <v>4250</v>
      </c>
      <c r="D42" s="747">
        <v>44666</v>
      </c>
      <c r="E42" s="748" t="s">
        <v>202</v>
      </c>
      <c r="F42" s="748" t="s">
        <v>59</v>
      </c>
      <c r="G42" s="748" t="s">
        <v>4250</v>
      </c>
      <c r="H42" s="772" t="s">
        <v>4250</v>
      </c>
      <c r="I42" s="772" t="s">
        <v>4250</v>
      </c>
      <c r="J42" s="772" t="s">
        <v>4250</v>
      </c>
      <c r="K42" s="772" t="s">
        <v>4250</v>
      </c>
      <c r="L42" s="748" t="s">
        <v>195</v>
      </c>
      <c r="M42" s="748" t="s">
        <v>203</v>
      </c>
      <c r="N42" s="748" t="s">
        <v>204</v>
      </c>
      <c r="O42" s="748" t="s">
        <v>205</v>
      </c>
      <c r="P42" s="748">
        <v>85008</v>
      </c>
      <c r="Q42" s="748" t="s">
        <v>68</v>
      </c>
      <c r="R42" s="746" t="s">
        <v>206</v>
      </c>
      <c r="S42" s="746" t="s">
        <v>4250</v>
      </c>
      <c r="T42" s="746" t="s">
        <v>207</v>
      </c>
      <c r="U42" s="748">
        <v>49203132</v>
      </c>
      <c r="V42" s="746">
        <v>0</v>
      </c>
      <c r="W42" s="748" t="s">
        <v>113</v>
      </c>
      <c r="X42" s="748">
        <v>360</v>
      </c>
      <c r="Y42" s="748">
        <v>832</v>
      </c>
      <c r="Z42" s="748">
        <v>26</v>
      </c>
      <c r="AA42" s="749">
        <f t="shared" si="0"/>
        <v>9.3600000000000003E-3</v>
      </c>
      <c r="AB42" s="748" t="s">
        <v>88</v>
      </c>
      <c r="AC42" s="747">
        <v>44712</v>
      </c>
      <c r="AD42" s="767"/>
      <c r="AE42" s="748" t="s">
        <v>4250</v>
      </c>
      <c r="AF42" s="748" t="s">
        <v>4250</v>
      </c>
      <c r="AG42" s="746">
        <v>832</v>
      </c>
      <c r="AH42" s="746">
        <v>26</v>
      </c>
      <c r="AI42" s="761">
        <f t="shared" si="1"/>
        <v>2.1631999999999998E-2</v>
      </c>
      <c r="AJ42" s="748" t="s">
        <v>4250</v>
      </c>
      <c r="AK42" s="748"/>
      <c r="AL42" s="748"/>
      <c r="AM42" s="748"/>
      <c r="AN42" s="748"/>
      <c r="AO42" s="748"/>
      <c r="AP42" s="748"/>
      <c r="AQ42" s="748"/>
      <c r="AR42" s="748" t="s">
        <v>4250</v>
      </c>
      <c r="AS42" s="748" t="s">
        <v>4250</v>
      </c>
      <c r="AT42" s="748" t="s">
        <v>4250</v>
      </c>
      <c r="AU42" s="748" t="s">
        <v>4250</v>
      </c>
      <c r="AV42" s="748" t="s">
        <v>4250</v>
      </c>
      <c r="AW42" s="748" t="s">
        <v>4250</v>
      </c>
      <c r="AX42" s="748" t="s">
        <v>4250</v>
      </c>
      <c r="AY42" s="748" t="s">
        <v>4250</v>
      </c>
      <c r="AZ42" s="748" t="s">
        <v>4250</v>
      </c>
      <c r="BA42" s="748" t="s">
        <v>4250</v>
      </c>
      <c r="BB42" s="748" t="s">
        <v>4250</v>
      </c>
      <c r="BC42" s="748" t="s">
        <v>4250</v>
      </c>
      <c r="BD42" s="748" t="s">
        <v>4250</v>
      </c>
      <c r="BE42" s="748" t="s">
        <v>4250</v>
      </c>
      <c r="BF42" s="748" t="s">
        <v>4250</v>
      </c>
      <c r="BG42" s="748" t="s">
        <v>4250</v>
      </c>
      <c r="BH42" s="748" t="s">
        <v>4250</v>
      </c>
    </row>
    <row r="43" spans="1:60">
      <c r="A43" s="858" t="s">
        <v>8524</v>
      </c>
      <c r="B43" s="748"/>
      <c r="C43" s="748" t="s">
        <v>4250</v>
      </c>
      <c r="D43" s="747">
        <v>44666</v>
      </c>
      <c r="E43" s="748" t="s">
        <v>208</v>
      </c>
      <c r="F43" s="748" t="s">
        <v>59</v>
      </c>
      <c r="G43" s="748" t="s">
        <v>4250</v>
      </c>
      <c r="H43" s="772" t="s">
        <v>4250</v>
      </c>
      <c r="I43" s="772" t="s">
        <v>4250</v>
      </c>
      <c r="J43" s="772" t="s">
        <v>4250</v>
      </c>
      <c r="K43" s="772" t="s">
        <v>4250</v>
      </c>
      <c r="L43" s="748" t="s">
        <v>195</v>
      </c>
      <c r="M43" s="748" t="s">
        <v>203</v>
      </c>
      <c r="N43" s="748" t="s">
        <v>204</v>
      </c>
      <c r="O43" s="748" t="s">
        <v>205</v>
      </c>
      <c r="P43" s="748">
        <v>85008</v>
      </c>
      <c r="Q43" s="748" t="s">
        <v>68</v>
      </c>
      <c r="R43" s="746" t="s">
        <v>206</v>
      </c>
      <c r="S43" s="746" t="s">
        <v>4250</v>
      </c>
      <c r="T43" s="746" t="s">
        <v>207</v>
      </c>
      <c r="U43" s="748">
        <v>49203132</v>
      </c>
      <c r="V43" s="746">
        <v>0</v>
      </c>
      <c r="W43" s="748" t="s">
        <v>113</v>
      </c>
      <c r="X43" s="748">
        <v>360</v>
      </c>
      <c r="Y43" s="748">
        <v>832</v>
      </c>
      <c r="Z43" s="748">
        <v>26</v>
      </c>
      <c r="AA43" s="749">
        <f t="shared" si="0"/>
        <v>9.3600000000000003E-3</v>
      </c>
      <c r="AB43" s="748" t="s">
        <v>88</v>
      </c>
      <c r="AC43" s="747">
        <v>44712</v>
      </c>
      <c r="AD43" s="767"/>
      <c r="AE43" s="748" t="s">
        <v>4250</v>
      </c>
      <c r="AF43" s="748" t="s">
        <v>4250</v>
      </c>
      <c r="AG43" s="746">
        <v>832</v>
      </c>
      <c r="AH43" s="746">
        <v>26</v>
      </c>
      <c r="AI43" s="761">
        <f t="shared" si="1"/>
        <v>2.1631999999999998E-2</v>
      </c>
      <c r="AJ43" s="748" t="s">
        <v>4250</v>
      </c>
      <c r="AK43" s="748"/>
      <c r="AL43" s="748"/>
      <c r="AM43" s="748"/>
      <c r="AN43" s="748"/>
      <c r="AO43" s="748"/>
      <c r="AP43" s="748"/>
      <c r="AQ43" s="748"/>
      <c r="AR43" s="748" t="s">
        <v>4250</v>
      </c>
      <c r="AS43" s="748" t="s">
        <v>4250</v>
      </c>
      <c r="AT43" s="748" t="s">
        <v>4250</v>
      </c>
      <c r="AU43" s="748" t="s">
        <v>4250</v>
      </c>
      <c r="AV43" s="748" t="s">
        <v>4250</v>
      </c>
      <c r="AW43" s="748" t="s">
        <v>4250</v>
      </c>
      <c r="AX43" s="748" t="s">
        <v>4250</v>
      </c>
      <c r="AY43" s="748" t="s">
        <v>4250</v>
      </c>
      <c r="AZ43" s="748" t="s">
        <v>4250</v>
      </c>
      <c r="BA43" s="748" t="s">
        <v>4250</v>
      </c>
      <c r="BB43" s="748" t="s">
        <v>4250</v>
      </c>
      <c r="BC43" s="748" t="s">
        <v>4250</v>
      </c>
      <c r="BD43" s="748" t="s">
        <v>4250</v>
      </c>
      <c r="BE43" s="748" t="s">
        <v>4250</v>
      </c>
      <c r="BF43" s="748" t="s">
        <v>4250</v>
      </c>
      <c r="BG43" s="748" t="s">
        <v>4250</v>
      </c>
      <c r="BH43" s="748" t="s">
        <v>4250</v>
      </c>
    </row>
    <row r="44" spans="1:60" s="556" customFormat="1">
      <c r="A44" s="858" t="s">
        <v>8524</v>
      </c>
      <c r="B44" s="753" t="s">
        <v>79</v>
      </c>
      <c r="C44" s="753" t="s">
        <v>209</v>
      </c>
      <c r="D44" s="754">
        <v>44690</v>
      </c>
      <c r="E44" s="753" t="s">
        <v>210</v>
      </c>
      <c r="F44" s="753" t="s">
        <v>59</v>
      </c>
      <c r="G44" s="753" t="s">
        <v>60</v>
      </c>
      <c r="H44" s="753" t="s">
        <v>61</v>
      </c>
      <c r="I44" s="753" t="s">
        <v>62</v>
      </c>
      <c r="J44" s="753" t="s">
        <v>63</v>
      </c>
      <c r="K44" s="753">
        <v>30349</v>
      </c>
      <c r="L44" s="753" t="s">
        <v>211</v>
      </c>
      <c r="M44" s="753" t="s">
        <v>212</v>
      </c>
      <c r="N44" s="753" t="s">
        <v>213</v>
      </c>
      <c r="O44" s="753" t="s">
        <v>205</v>
      </c>
      <c r="P44" s="753">
        <v>85215</v>
      </c>
      <c r="Q44" s="753" t="s">
        <v>68</v>
      </c>
      <c r="R44" s="753" t="s">
        <v>214</v>
      </c>
      <c r="S44" s="753" t="s">
        <v>215</v>
      </c>
      <c r="T44" s="753" t="s">
        <v>216</v>
      </c>
      <c r="U44" s="753">
        <v>49203132</v>
      </c>
      <c r="V44" s="753">
        <v>0</v>
      </c>
      <c r="W44" s="753" t="s">
        <v>113</v>
      </c>
      <c r="X44" s="753">
        <v>360</v>
      </c>
      <c r="Y44" s="753">
        <v>768</v>
      </c>
      <c r="Z44" s="753">
        <v>24</v>
      </c>
      <c r="AA44" s="749">
        <f t="shared" si="0"/>
        <v>8.6400000000000001E-3</v>
      </c>
      <c r="AB44" s="753" t="s">
        <v>70</v>
      </c>
      <c r="AC44" s="754">
        <v>44699</v>
      </c>
      <c r="AD44" s="755"/>
      <c r="AE44" s="753" t="s">
        <v>4250</v>
      </c>
      <c r="AF44" s="753" t="s">
        <v>209</v>
      </c>
      <c r="AG44" s="753">
        <v>768</v>
      </c>
      <c r="AH44" s="753">
        <v>24</v>
      </c>
      <c r="AI44" s="761">
        <f t="shared" si="1"/>
        <v>1.8432E-2</v>
      </c>
      <c r="AJ44" s="753" t="s">
        <v>72</v>
      </c>
      <c r="AK44" s="753">
        <v>397990656</v>
      </c>
      <c r="AL44" s="754">
        <v>44694</v>
      </c>
      <c r="AM44" s="754">
        <v>44694</v>
      </c>
      <c r="AN44" s="754">
        <v>44697</v>
      </c>
      <c r="AO44" s="754">
        <v>44698</v>
      </c>
      <c r="AP44" s="754">
        <v>44698</v>
      </c>
      <c r="AQ44" s="753" t="s">
        <v>89</v>
      </c>
      <c r="AR44" s="753" t="s">
        <v>217</v>
      </c>
      <c r="AS44" s="753">
        <v>397990656</v>
      </c>
      <c r="AT44" s="754">
        <v>44694</v>
      </c>
      <c r="AU44" s="754">
        <v>44698</v>
      </c>
      <c r="AV44" s="754">
        <v>44694</v>
      </c>
      <c r="AW44" s="753" t="s">
        <v>90</v>
      </c>
      <c r="AX44" s="753" t="s">
        <v>218</v>
      </c>
      <c r="AY44" s="756">
        <v>3880</v>
      </c>
      <c r="AZ44" s="753" t="s">
        <v>4250</v>
      </c>
      <c r="BA44" s="753" t="s">
        <v>4250</v>
      </c>
      <c r="BB44" s="753" t="s">
        <v>4250</v>
      </c>
      <c r="BC44" s="753" t="s">
        <v>4250</v>
      </c>
      <c r="BD44" s="753" t="s">
        <v>4250</v>
      </c>
      <c r="BE44" s="753" t="s">
        <v>4250</v>
      </c>
      <c r="BF44" s="753" t="s">
        <v>4250</v>
      </c>
      <c r="BG44" s="753" t="s">
        <v>4250</v>
      </c>
      <c r="BH44" s="753" t="s">
        <v>4250</v>
      </c>
    </row>
    <row r="45" spans="1:60">
      <c r="A45" s="858" t="s">
        <v>8524</v>
      </c>
      <c r="B45" s="753" t="s">
        <v>4250</v>
      </c>
      <c r="C45" s="753" t="s">
        <v>219</v>
      </c>
      <c r="D45" s="754">
        <v>44666</v>
      </c>
      <c r="E45" s="753" t="s">
        <v>220</v>
      </c>
      <c r="F45" s="753" t="s">
        <v>59</v>
      </c>
      <c r="G45" s="753" t="s">
        <v>60</v>
      </c>
      <c r="H45" s="753" t="s">
        <v>61</v>
      </c>
      <c r="I45" s="753" t="s">
        <v>62</v>
      </c>
      <c r="J45" s="753" t="s">
        <v>63</v>
      </c>
      <c r="K45" s="753">
        <v>30349</v>
      </c>
      <c r="L45" s="753" t="s">
        <v>221</v>
      </c>
      <c r="M45" s="753" t="s">
        <v>222</v>
      </c>
      <c r="N45" s="753" t="s">
        <v>223</v>
      </c>
      <c r="O45" s="753" t="s">
        <v>98</v>
      </c>
      <c r="P45" s="753">
        <v>32809</v>
      </c>
      <c r="Q45" s="753" t="s">
        <v>68</v>
      </c>
      <c r="R45" s="753" t="s">
        <v>4250</v>
      </c>
      <c r="S45" s="753" t="s">
        <v>4250</v>
      </c>
      <c r="T45" s="764" t="s">
        <v>224</v>
      </c>
      <c r="U45" s="753">
        <v>49203132</v>
      </c>
      <c r="V45" s="753">
        <v>0</v>
      </c>
      <c r="W45" s="753" t="s">
        <v>113</v>
      </c>
      <c r="X45" s="753">
        <v>360</v>
      </c>
      <c r="Y45" s="753">
        <v>832</v>
      </c>
      <c r="Z45" s="753">
        <v>26</v>
      </c>
      <c r="AA45" s="749">
        <f t="shared" si="0"/>
        <v>9.3600000000000003E-3</v>
      </c>
      <c r="AB45" s="753" t="s">
        <v>88</v>
      </c>
      <c r="AC45" s="754">
        <v>44694</v>
      </c>
      <c r="AD45" s="755"/>
      <c r="AE45" s="753" t="s">
        <v>4250</v>
      </c>
      <c r="AF45" s="753" t="s">
        <v>219</v>
      </c>
      <c r="AG45" s="753">
        <v>832</v>
      </c>
      <c r="AH45" s="753">
        <v>26</v>
      </c>
      <c r="AI45" s="761">
        <f t="shared" si="1"/>
        <v>2.1631999999999998E-2</v>
      </c>
      <c r="AJ45" s="753" t="s">
        <v>72</v>
      </c>
      <c r="AK45" s="753">
        <v>397614099</v>
      </c>
      <c r="AL45" s="754">
        <v>44693</v>
      </c>
      <c r="AM45" s="754">
        <v>44693</v>
      </c>
      <c r="AN45" s="754">
        <v>44694</v>
      </c>
      <c r="AO45" s="754">
        <v>44694</v>
      </c>
      <c r="AP45" s="754">
        <v>44694</v>
      </c>
      <c r="AQ45" s="753" t="s">
        <v>89</v>
      </c>
      <c r="AR45" s="753" t="s">
        <v>4250</v>
      </c>
      <c r="AS45" s="753">
        <v>397614099</v>
      </c>
      <c r="AT45" s="754">
        <v>44693</v>
      </c>
      <c r="AU45" s="754">
        <v>44694</v>
      </c>
      <c r="AV45" s="754">
        <v>44693</v>
      </c>
      <c r="AW45" s="753" t="s">
        <v>90</v>
      </c>
      <c r="AX45" s="753" t="s">
        <v>45</v>
      </c>
      <c r="AY45" s="756">
        <v>2039.08</v>
      </c>
      <c r="AZ45" s="753" t="s">
        <v>4250</v>
      </c>
      <c r="BA45" s="753" t="s">
        <v>4250</v>
      </c>
      <c r="BB45" s="753" t="s">
        <v>4250</v>
      </c>
      <c r="BC45" s="753" t="s">
        <v>4250</v>
      </c>
      <c r="BD45" s="753" t="s">
        <v>4250</v>
      </c>
      <c r="BE45" s="753" t="s">
        <v>4250</v>
      </c>
      <c r="BF45" s="753" t="s">
        <v>4250</v>
      </c>
      <c r="BG45" s="753" t="s">
        <v>4250</v>
      </c>
      <c r="BH45" s="753" t="s">
        <v>4250</v>
      </c>
    </row>
    <row r="46" spans="1:60">
      <c r="A46" s="858" t="s">
        <v>8524</v>
      </c>
      <c r="B46" s="753" t="s">
        <v>4250</v>
      </c>
      <c r="C46" s="753" t="s">
        <v>225</v>
      </c>
      <c r="D46" s="754">
        <v>44666</v>
      </c>
      <c r="E46" s="753" t="s">
        <v>220</v>
      </c>
      <c r="F46" s="753" t="s">
        <v>59</v>
      </c>
      <c r="G46" s="753" t="s">
        <v>60</v>
      </c>
      <c r="H46" s="753" t="s">
        <v>61</v>
      </c>
      <c r="I46" s="753" t="s">
        <v>62</v>
      </c>
      <c r="J46" s="753" t="s">
        <v>63</v>
      </c>
      <c r="K46" s="753">
        <v>30349</v>
      </c>
      <c r="L46" s="753" t="s">
        <v>221</v>
      </c>
      <c r="M46" s="753" t="s">
        <v>222</v>
      </c>
      <c r="N46" s="753" t="s">
        <v>223</v>
      </c>
      <c r="O46" s="753" t="s">
        <v>98</v>
      </c>
      <c r="P46" s="753">
        <v>32809</v>
      </c>
      <c r="Q46" s="753" t="s">
        <v>68</v>
      </c>
      <c r="R46" s="753" t="s">
        <v>4250</v>
      </c>
      <c r="S46" s="753" t="s">
        <v>4250</v>
      </c>
      <c r="T46" s="764" t="s">
        <v>224</v>
      </c>
      <c r="U46" s="753">
        <v>49203132</v>
      </c>
      <c r="V46" s="753">
        <v>0</v>
      </c>
      <c r="W46" s="753" t="s">
        <v>113</v>
      </c>
      <c r="X46" s="753">
        <v>360</v>
      </c>
      <c r="Y46" s="753">
        <v>832</v>
      </c>
      <c r="Z46" s="753">
        <v>26</v>
      </c>
      <c r="AA46" s="749">
        <f t="shared" si="0"/>
        <v>9.3600000000000003E-3</v>
      </c>
      <c r="AB46" s="753" t="s">
        <v>88</v>
      </c>
      <c r="AC46" s="754">
        <v>44694</v>
      </c>
      <c r="AD46" s="755"/>
      <c r="AE46" s="753" t="s">
        <v>4250</v>
      </c>
      <c r="AF46" s="753" t="s">
        <v>225</v>
      </c>
      <c r="AG46" s="753">
        <v>832</v>
      </c>
      <c r="AH46" s="753">
        <v>26</v>
      </c>
      <c r="AI46" s="761">
        <f t="shared" si="1"/>
        <v>2.1631999999999998E-2</v>
      </c>
      <c r="AJ46" s="753" t="s">
        <v>72</v>
      </c>
      <c r="AK46" s="753">
        <v>397614165</v>
      </c>
      <c r="AL46" s="754">
        <v>44693</v>
      </c>
      <c r="AM46" s="754">
        <v>44693</v>
      </c>
      <c r="AN46" s="754">
        <v>44694</v>
      </c>
      <c r="AO46" s="754">
        <v>44694</v>
      </c>
      <c r="AP46" s="754">
        <v>44694</v>
      </c>
      <c r="AQ46" s="753" t="s">
        <v>89</v>
      </c>
      <c r="AR46" s="753" t="s">
        <v>4250</v>
      </c>
      <c r="AS46" s="753">
        <v>397614165</v>
      </c>
      <c r="AT46" s="754">
        <v>44693</v>
      </c>
      <c r="AU46" s="754">
        <v>44694</v>
      </c>
      <c r="AV46" s="754">
        <v>44693</v>
      </c>
      <c r="AW46" s="753" t="s">
        <v>90</v>
      </c>
      <c r="AX46" s="753" t="s">
        <v>45</v>
      </c>
      <c r="AY46" s="756">
        <v>2039.08</v>
      </c>
      <c r="AZ46" s="753" t="s">
        <v>4250</v>
      </c>
      <c r="BA46" s="753" t="s">
        <v>4250</v>
      </c>
      <c r="BB46" s="753" t="s">
        <v>4250</v>
      </c>
      <c r="BC46" s="753" t="s">
        <v>4250</v>
      </c>
      <c r="BD46" s="753" t="s">
        <v>4250</v>
      </c>
      <c r="BE46" s="753" t="s">
        <v>4250</v>
      </c>
      <c r="BF46" s="753" t="s">
        <v>4250</v>
      </c>
      <c r="BG46" s="753" t="s">
        <v>4250</v>
      </c>
      <c r="BH46" s="753" t="s">
        <v>4250</v>
      </c>
    </row>
    <row r="47" spans="1:60">
      <c r="A47" s="858" t="s">
        <v>8524</v>
      </c>
      <c r="B47" s="753" t="s">
        <v>4250</v>
      </c>
      <c r="C47" s="753" t="s">
        <v>226</v>
      </c>
      <c r="D47" s="754">
        <v>44666</v>
      </c>
      <c r="E47" s="753" t="s">
        <v>220</v>
      </c>
      <c r="F47" s="753" t="s">
        <v>59</v>
      </c>
      <c r="G47" s="753" t="s">
        <v>60</v>
      </c>
      <c r="H47" s="753" t="s">
        <v>61</v>
      </c>
      <c r="I47" s="753" t="s">
        <v>62</v>
      </c>
      <c r="J47" s="753" t="s">
        <v>63</v>
      </c>
      <c r="K47" s="753">
        <v>30349</v>
      </c>
      <c r="L47" s="753" t="s">
        <v>221</v>
      </c>
      <c r="M47" s="753" t="s">
        <v>222</v>
      </c>
      <c r="N47" s="753" t="s">
        <v>223</v>
      </c>
      <c r="O47" s="753" t="s">
        <v>98</v>
      </c>
      <c r="P47" s="753">
        <v>32809</v>
      </c>
      <c r="Q47" s="753" t="s">
        <v>68</v>
      </c>
      <c r="R47" s="753" t="s">
        <v>4250</v>
      </c>
      <c r="S47" s="753" t="s">
        <v>4250</v>
      </c>
      <c r="T47" s="764" t="s">
        <v>224</v>
      </c>
      <c r="U47" s="753">
        <v>49203132</v>
      </c>
      <c r="V47" s="753">
        <v>0</v>
      </c>
      <c r="W47" s="753" t="s">
        <v>113</v>
      </c>
      <c r="X47" s="753">
        <v>360</v>
      </c>
      <c r="Y47" s="753">
        <v>832</v>
      </c>
      <c r="Z47" s="753">
        <v>26</v>
      </c>
      <c r="AA47" s="749">
        <f t="shared" si="0"/>
        <v>9.3600000000000003E-3</v>
      </c>
      <c r="AB47" s="753" t="s">
        <v>88</v>
      </c>
      <c r="AC47" s="754">
        <v>44694</v>
      </c>
      <c r="AD47" s="755"/>
      <c r="AE47" s="753" t="s">
        <v>4250</v>
      </c>
      <c r="AF47" s="753" t="s">
        <v>226</v>
      </c>
      <c r="AG47" s="753">
        <v>832</v>
      </c>
      <c r="AH47" s="753">
        <v>26</v>
      </c>
      <c r="AI47" s="761">
        <f t="shared" si="1"/>
        <v>2.1631999999999998E-2</v>
      </c>
      <c r="AJ47" s="753" t="s">
        <v>72</v>
      </c>
      <c r="AK47" s="753">
        <v>397614304</v>
      </c>
      <c r="AL47" s="754">
        <v>44693</v>
      </c>
      <c r="AM47" s="754">
        <v>44693</v>
      </c>
      <c r="AN47" s="754">
        <v>44694</v>
      </c>
      <c r="AO47" s="754">
        <v>44694</v>
      </c>
      <c r="AP47" s="754">
        <v>44694</v>
      </c>
      <c r="AQ47" s="753" t="s">
        <v>89</v>
      </c>
      <c r="AR47" s="753" t="s">
        <v>4250</v>
      </c>
      <c r="AS47" s="753">
        <v>397614304</v>
      </c>
      <c r="AT47" s="754">
        <v>44693</v>
      </c>
      <c r="AU47" s="754">
        <v>44694</v>
      </c>
      <c r="AV47" s="754">
        <v>44693</v>
      </c>
      <c r="AW47" s="753" t="s">
        <v>90</v>
      </c>
      <c r="AX47" s="753" t="s">
        <v>45</v>
      </c>
      <c r="AY47" s="756">
        <v>2039.08</v>
      </c>
      <c r="AZ47" s="753" t="s">
        <v>4250</v>
      </c>
      <c r="BA47" s="753" t="s">
        <v>4250</v>
      </c>
      <c r="BB47" s="753" t="s">
        <v>4250</v>
      </c>
      <c r="BC47" s="753" t="s">
        <v>4250</v>
      </c>
      <c r="BD47" s="753" t="s">
        <v>4250</v>
      </c>
      <c r="BE47" s="753" t="s">
        <v>4250</v>
      </c>
      <c r="BF47" s="753" t="s">
        <v>4250</v>
      </c>
      <c r="BG47" s="753" t="s">
        <v>4250</v>
      </c>
      <c r="BH47" s="753" t="s">
        <v>4250</v>
      </c>
    </row>
    <row r="48" spans="1:60">
      <c r="A48" s="858" t="s">
        <v>8524</v>
      </c>
      <c r="B48" s="771"/>
      <c r="C48" s="758" t="s">
        <v>4250</v>
      </c>
      <c r="D48" s="761"/>
      <c r="E48" s="758" t="s">
        <v>227</v>
      </c>
      <c r="F48" s="758" t="s">
        <v>59</v>
      </c>
      <c r="G48" s="758" t="s">
        <v>60</v>
      </c>
      <c r="H48" s="759" t="s">
        <v>61</v>
      </c>
      <c r="I48" s="759" t="s">
        <v>62</v>
      </c>
      <c r="J48" s="759" t="s">
        <v>63</v>
      </c>
      <c r="K48" s="759">
        <v>30349</v>
      </c>
      <c r="L48" s="758" t="s">
        <v>228</v>
      </c>
      <c r="M48" s="758" t="s">
        <v>229</v>
      </c>
      <c r="N48" s="771" t="s">
        <v>71</v>
      </c>
      <c r="O48" s="771" t="s">
        <v>71</v>
      </c>
      <c r="P48" s="771" t="s">
        <v>71</v>
      </c>
      <c r="Q48" s="758" t="s">
        <v>68</v>
      </c>
      <c r="R48" s="761" t="s">
        <v>71</v>
      </c>
      <c r="S48" s="761" t="s">
        <v>71</v>
      </c>
      <c r="T48" s="761" t="s">
        <v>71</v>
      </c>
      <c r="U48" s="758">
        <v>49203132</v>
      </c>
      <c r="V48" s="759">
        <v>0</v>
      </c>
      <c r="W48" s="758" t="s">
        <v>113</v>
      </c>
      <c r="X48" s="758">
        <v>360</v>
      </c>
      <c r="Y48" s="758">
        <v>832</v>
      </c>
      <c r="Z48" s="758">
        <v>26</v>
      </c>
      <c r="AA48" s="749">
        <f t="shared" si="0"/>
        <v>9.3600000000000003E-3</v>
      </c>
      <c r="AB48" s="758" t="s">
        <v>88</v>
      </c>
      <c r="AC48" s="761"/>
      <c r="AD48" s="771"/>
      <c r="AE48" s="771"/>
      <c r="AF48" s="758" t="s">
        <v>99</v>
      </c>
      <c r="AG48" s="759">
        <v>832</v>
      </c>
      <c r="AH48" s="759">
        <v>26</v>
      </c>
      <c r="AI48" s="761">
        <f t="shared" si="1"/>
        <v>2.1631999999999998E-2</v>
      </c>
      <c r="AJ48" s="758"/>
      <c r="AK48" s="771"/>
      <c r="AL48" s="771"/>
      <c r="AM48" s="771"/>
      <c r="AN48" s="771"/>
      <c r="AO48" s="771"/>
      <c r="AP48" s="771"/>
      <c r="AQ48" s="759" t="s">
        <v>99</v>
      </c>
      <c r="AR48" s="771" t="s">
        <v>71</v>
      </c>
      <c r="AS48" s="771" t="s">
        <v>71</v>
      </c>
      <c r="AT48" s="771" t="s">
        <v>71</v>
      </c>
      <c r="AU48" s="771" t="s">
        <v>71</v>
      </c>
      <c r="AV48" s="771" t="s">
        <v>71</v>
      </c>
      <c r="AW48" s="771" t="s">
        <v>71</v>
      </c>
      <c r="AX48" s="771" t="s">
        <v>71</v>
      </c>
      <c r="AY48" s="771" t="s">
        <v>71</v>
      </c>
      <c r="AZ48" s="771" t="s">
        <v>71</v>
      </c>
      <c r="BA48" s="771" t="s">
        <v>71</v>
      </c>
      <c r="BB48" s="771" t="s">
        <v>71</v>
      </c>
      <c r="BC48" s="771" t="s">
        <v>71</v>
      </c>
      <c r="BD48" s="771" t="s">
        <v>71</v>
      </c>
      <c r="BE48" s="771" t="s">
        <v>71</v>
      </c>
      <c r="BF48" s="771" t="s">
        <v>71</v>
      </c>
      <c r="BG48" s="771" t="s">
        <v>71</v>
      </c>
      <c r="BH48" s="771" t="s">
        <v>71</v>
      </c>
    </row>
    <row r="49" spans="1:60" s="555" customFormat="1">
      <c r="A49" s="858" t="s">
        <v>8524</v>
      </c>
      <c r="B49" s="753" t="s">
        <v>230</v>
      </c>
      <c r="C49" s="753" t="s">
        <v>231</v>
      </c>
      <c r="D49" s="754">
        <v>44666</v>
      </c>
      <c r="E49" s="753">
        <v>3924132</v>
      </c>
      <c r="F49" s="753" t="s">
        <v>59</v>
      </c>
      <c r="G49" s="753" t="s">
        <v>60</v>
      </c>
      <c r="H49" s="753" t="s">
        <v>61</v>
      </c>
      <c r="I49" s="753" t="s">
        <v>62</v>
      </c>
      <c r="J49" s="753" t="s">
        <v>63</v>
      </c>
      <c r="K49" s="753">
        <v>30349</v>
      </c>
      <c r="L49" s="753" t="s">
        <v>233</v>
      </c>
      <c r="M49" s="753" t="s">
        <v>234</v>
      </c>
      <c r="N49" s="753" t="s">
        <v>235</v>
      </c>
      <c r="O49" s="753" t="s">
        <v>236</v>
      </c>
      <c r="P49" s="753">
        <v>97005</v>
      </c>
      <c r="Q49" s="753" t="s">
        <v>68</v>
      </c>
      <c r="R49" s="753" t="s">
        <v>4250</v>
      </c>
      <c r="S49" s="753" t="s">
        <v>4250</v>
      </c>
      <c r="T49" s="764" t="s">
        <v>237</v>
      </c>
      <c r="U49" s="753">
        <v>49203132</v>
      </c>
      <c r="V49" s="753">
        <v>0</v>
      </c>
      <c r="W49" s="753" t="s">
        <v>113</v>
      </c>
      <c r="X49" s="753">
        <v>360</v>
      </c>
      <c r="Y49" s="753">
        <v>704</v>
      </c>
      <c r="Z49" s="753">
        <v>22</v>
      </c>
      <c r="AA49" s="749">
        <f t="shared" si="0"/>
        <v>7.92E-3</v>
      </c>
      <c r="AB49" s="753" t="s">
        <v>88</v>
      </c>
      <c r="AC49" s="754">
        <v>44712</v>
      </c>
      <c r="AD49" s="755"/>
      <c r="AE49" s="753" t="s">
        <v>4250</v>
      </c>
      <c r="AF49" s="753" t="s">
        <v>231</v>
      </c>
      <c r="AG49" s="753">
        <v>704</v>
      </c>
      <c r="AH49" s="753">
        <v>22</v>
      </c>
      <c r="AI49" s="761">
        <f t="shared" si="1"/>
        <v>1.5488E-2</v>
      </c>
      <c r="AJ49" s="753" t="s">
        <v>72</v>
      </c>
      <c r="AK49" s="753">
        <v>398388035</v>
      </c>
      <c r="AL49" s="754">
        <v>44699</v>
      </c>
      <c r="AM49" s="754">
        <v>44699</v>
      </c>
      <c r="AN49" s="754">
        <v>44704</v>
      </c>
      <c r="AO49" s="754">
        <v>44706</v>
      </c>
      <c r="AP49" s="754">
        <v>44706</v>
      </c>
      <c r="AQ49" s="753" t="s">
        <v>89</v>
      </c>
      <c r="AR49" s="753" t="s">
        <v>238</v>
      </c>
      <c r="AS49" s="753">
        <v>398388035</v>
      </c>
      <c r="AT49" s="754">
        <v>44699</v>
      </c>
      <c r="AU49" s="754">
        <v>44706</v>
      </c>
      <c r="AV49" s="754">
        <v>44699</v>
      </c>
      <c r="AW49" s="753" t="s">
        <v>90</v>
      </c>
      <c r="AX49" s="753" t="s">
        <v>4250</v>
      </c>
      <c r="AY49" s="756">
        <v>6392</v>
      </c>
      <c r="AZ49" s="753" t="s">
        <v>4250</v>
      </c>
      <c r="BA49" s="753" t="s">
        <v>4250</v>
      </c>
      <c r="BB49" s="753" t="s">
        <v>4250</v>
      </c>
      <c r="BC49" s="753" t="s">
        <v>4250</v>
      </c>
      <c r="BD49" s="753" t="s">
        <v>4250</v>
      </c>
      <c r="BE49" s="753" t="s">
        <v>4250</v>
      </c>
      <c r="BF49" s="753" t="s">
        <v>4250</v>
      </c>
      <c r="BG49" s="753" t="s">
        <v>4250</v>
      </c>
      <c r="BH49" s="753" t="s">
        <v>4250</v>
      </c>
    </row>
    <row r="50" spans="1:60" s="556" customFormat="1">
      <c r="A50" s="858" t="s">
        <v>8524</v>
      </c>
      <c r="B50" s="753" t="s">
        <v>4250</v>
      </c>
      <c r="C50" s="753" t="s">
        <v>239</v>
      </c>
      <c r="D50" s="754">
        <v>44666</v>
      </c>
      <c r="E50" s="753" t="s">
        <v>240</v>
      </c>
      <c r="F50" s="753" t="s">
        <v>59</v>
      </c>
      <c r="G50" s="753" t="s">
        <v>60</v>
      </c>
      <c r="H50" s="753" t="s">
        <v>61</v>
      </c>
      <c r="I50" s="753" t="s">
        <v>62</v>
      </c>
      <c r="J50" s="753" t="s">
        <v>63</v>
      </c>
      <c r="K50" s="753">
        <v>30349</v>
      </c>
      <c r="L50" s="753" t="s">
        <v>241</v>
      </c>
      <c r="M50" s="753" t="s">
        <v>242</v>
      </c>
      <c r="N50" s="753" t="s">
        <v>243</v>
      </c>
      <c r="O50" s="753" t="s">
        <v>98</v>
      </c>
      <c r="P50" s="753">
        <v>34221</v>
      </c>
      <c r="Q50" s="753" t="s">
        <v>68</v>
      </c>
      <c r="R50" s="753" t="s">
        <v>244</v>
      </c>
      <c r="S50" s="753" t="s">
        <v>245</v>
      </c>
      <c r="T50" s="764" t="s">
        <v>246</v>
      </c>
      <c r="U50" s="753">
        <v>49203132</v>
      </c>
      <c r="V50" s="753">
        <v>0</v>
      </c>
      <c r="W50" s="753" t="s">
        <v>113</v>
      </c>
      <c r="X50" s="753">
        <v>360</v>
      </c>
      <c r="Y50" s="753">
        <v>768</v>
      </c>
      <c r="Z50" s="753">
        <v>24</v>
      </c>
      <c r="AA50" s="749">
        <f t="shared" si="0"/>
        <v>8.6400000000000001E-3</v>
      </c>
      <c r="AB50" s="753" t="s">
        <v>88</v>
      </c>
      <c r="AC50" s="754">
        <v>44699</v>
      </c>
      <c r="AD50" s="755"/>
      <c r="AE50" s="753" t="s">
        <v>4250</v>
      </c>
      <c r="AF50" s="753" t="s">
        <v>239</v>
      </c>
      <c r="AG50" s="753">
        <v>768</v>
      </c>
      <c r="AH50" s="753">
        <v>24</v>
      </c>
      <c r="AI50" s="761">
        <f t="shared" si="1"/>
        <v>1.8432E-2</v>
      </c>
      <c r="AJ50" s="753" t="s">
        <v>72</v>
      </c>
      <c r="AK50" s="753">
        <v>397726332</v>
      </c>
      <c r="AL50" s="754">
        <v>44698</v>
      </c>
      <c r="AM50" s="754">
        <v>44698</v>
      </c>
      <c r="AN50" s="754">
        <v>44699</v>
      </c>
      <c r="AO50" s="754">
        <v>44699</v>
      </c>
      <c r="AP50" s="754">
        <v>44699</v>
      </c>
      <c r="AQ50" s="753" t="s">
        <v>89</v>
      </c>
      <c r="AR50" s="753" t="s">
        <v>247</v>
      </c>
      <c r="AS50" s="753">
        <v>397726332</v>
      </c>
      <c r="AT50" s="754">
        <v>44698</v>
      </c>
      <c r="AU50" s="754">
        <v>44699</v>
      </c>
      <c r="AV50" s="754">
        <v>44698</v>
      </c>
      <c r="AW50" s="753" t="s">
        <v>90</v>
      </c>
      <c r="AX50" s="753" t="s">
        <v>45</v>
      </c>
      <c r="AY50" s="756">
        <v>2178.7199999999998</v>
      </c>
      <c r="AZ50" s="753" t="s">
        <v>4250</v>
      </c>
      <c r="BA50" s="753" t="s">
        <v>4250</v>
      </c>
      <c r="BB50" s="753" t="s">
        <v>4250</v>
      </c>
      <c r="BC50" s="753" t="s">
        <v>4250</v>
      </c>
      <c r="BD50" s="753" t="s">
        <v>4250</v>
      </c>
      <c r="BE50" s="753" t="s">
        <v>4250</v>
      </c>
      <c r="BF50" s="753" t="s">
        <v>4250</v>
      </c>
      <c r="BG50" s="753" t="s">
        <v>4250</v>
      </c>
      <c r="BH50" s="753" t="s">
        <v>4250</v>
      </c>
    </row>
    <row r="51" spans="1:60" s="556" customFormat="1">
      <c r="A51" s="858" t="s">
        <v>8524</v>
      </c>
      <c r="B51" s="753" t="s">
        <v>4250</v>
      </c>
      <c r="C51" s="753" t="s">
        <v>248</v>
      </c>
      <c r="D51" s="754">
        <v>44666</v>
      </c>
      <c r="E51" s="753" t="s">
        <v>240</v>
      </c>
      <c r="F51" s="753" t="s">
        <v>59</v>
      </c>
      <c r="G51" s="753" t="s">
        <v>60</v>
      </c>
      <c r="H51" s="753" t="s">
        <v>61</v>
      </c>
      <c r="I51" s="753" t="s">
        <v>62</v>
      </c>
      <c r="J51" s="753" t="s">
        <v>63</v>
      </c>
      <c r="K51" s="753">
        <v>30349</v>
      </c>
      <c r="L51" s="753" t="s">
        <v>241</v>
      </c>
      <c r="M51" s="753" t="s">
        <v>242</v>
      </c>
      <c r="N51" s="753" t="s">
        <v>243</v>
      </c>
      <c r="O51" s="753" t="s">
        <v>98</v>
      </c>
      <c r="P51" s="753">
        <v>34221</v>
      </c>
      <c r="Q51" s="753" t="s">
        <v>68</v>
      </c>
      <c r="R51" s="753" t="s">
        <v>244</v>
      </c>
      <c r="S51" s="753" t="s">
        <v>245</v>
      </c>
      <c r="T51" s="764" t="s">
        <v>246</v>
      </c>
      <c r="U51" s="753">
        <v>49203132</v>
      </c>
      <c r="V51" s="753">
        <v>0</v>
      </c>
      <c r="W51" s="753" t="s">
        <v>113</v>
      </c>
      <c r="X51" s="753">
        <v>360</v>
      </c>
      <c r="Y51" s="753">
        <v>736</v>
      </c>
      <c r="Z51" s="753">
        <v>23</v>
      </c>
      <c r="AA51" s="749">
        <f t="shared" si="0"/>
        <v>8.2799999999999992E-3</v>
      </c>
      <c r="AB51" s="753" t="s">
        <v>88</v>
      </c>
      <c r="AC51" s="754">
        <v>44699</v>
      </c>
      <c r="AD51" s="755"/>
      <c r="AE51" s="753" t="s">
        <v>4250</v>
      </c>
      <c r="AF51" s="753" t="s">
        <v>248</v>
      </c>
      <c r="AG51" s="753">
        <v>736</v>
      </c>
      <c r="AH51" s="753">
        <v>23</v>
      </c>
      <c r="AI51" s="761">
        <f t="shared" si="1"/>
        <v>1.6927999999999999E-2</v>
      </c>
      <c r="AJ51" s="753" t="s">
        <v>72</v>
      </c>
      <c r="AK51" s="753">
        <v>397726563</v>
      </c>
      <c r="AL51" s="754">
        <v>44698</v>
      </c>
      <c r="AM51" s="754">
        <v>44698</v>
      </c>
      <c r="AN51" s="754">
        <v>44699</v>
      </c>
      <c r="AO51" s="754">
        <v>44699</v>
      </c>
      <c r="AP51" s="754">
        <v>44699</v>
      </c>
      <c r="AQ51" s="753" t="s">
        <v>89</v>
      </c>
      <c r="AR51" s="753" t="s">
        <v>247</v>
      </c>
      <c r="AS51" s="753">
        <v>397726563</v>
      </c>
      <c r="AT51" s="754">
        <v>44698</v>
      </c>
      <c r="AU51" s="754">
        <v>44699</v>
      </c>
      <c r="AV51" s="754">
        <v>44698</v>
      </c>
      <c r="AW51" s="753" t="s">
        <v>90</v>
      </c>
      <c r="AX51" s="753" t="s">
        <v>45</v>
      </c>
      <c r="AY51" s="756">
        <v>2178.7199999999998</v>
      </c>
      <c r="AZ51" s="753" t="s">
        <v>4250</v>
      </c>
      <c r="BA51" s="753" t="s">
        <v>4250</v>
      </c>
      <c r="BB51" s="753" t="s">
        <v>4250</v>
      </c>
      <c r="BC51" s="753" t="s">
        <v>4250</v>
      </c>
      <c r="BD51" s="753" t="s">
        <v>4250</v>
      </c>
      <c r="BE51" s="753" t="s">
        <v>4250</v>
      </c>
      <c r="BF51" s="753" t="s">
        <v>4250</v>
      </c>
      <c r="BG51" s="753" t="s">
        <v>4250</v>
      </c>
      <c r="BH51" s="753" t="s">
        <v>4250</v>
      </c>
    </row>
    <row r="52" spans="1:60" s="556" customFormat="1">
      <c r="A52" s="858" t="s">
        <v>8524</v>
      </c>
      <c r="B52" s="753" t="s">
        <v>4250</v>
      </c>
      <c r="C52" s="753" t="s">
        <v>249</v>
      </c>
      <c r="D52" s="754">
        <v>44666</v>
      </c>
      <c r="E52" s="753" t="s">
        <v>240</v>
      </c>
      <c r="F52" s="753" t="s">
        <v>59</v>
      </c>
      <c r="G52" s="753" t="s">
        <v>60</v>
      </c>
      <c r="H52" s="753" t="s">
        <v>61</v>
      </c>
      <c r="I52" s="753" t="s">
        <v>62</v>
      </c>
      <c r="J52" s="753" t="s">
        <v>63</v>
      </c>
      <c r="K52" s="753">
        <v>30349</v>
      </c>
      <c r="L52" s="753" t="s">
        <v>241</v>
      </c>
      <c r="M52" s="753" t="s">
        <v>242</v>
      </c>
      <c r="N52" s="753" t="s">
        <v>243</v>
      </c>
      <c r="O52" s="753" t="s">
        <v>98</v>
      </c>
      <c r="P52" s="753">
        <v>34221</v>
      </c>
      <c r="Q52" s="753" t="s">
        <v>68</v>
      </c>
      <c r="R52" s="753" t="s">
        <v>244</v>
      </c>
      <c r="S52" s="753" t="s">
        <v>245</v>
      </c>
      <c r="T52" s="764" t="s">
        <v>246</v>
      </c>
      <c r="U52" s="753">
        <v>49203132</v>
      </c>
      <c r="V52" s="753">
        <v>0</v>
      </c>
      <c r="W52" s="753" t="s">
        <v>113</v>
      </c>
      <c r="X52" s="753">
        <v>360</v>
      </c>
      <c r="Y52" s="753">
        <v>704</v>
      </c>
      <c r="Z52" s="753">
        <v>22</v>
      </c>
      <c r="AA52" s="749">
        <f t="shared" si="0"/>
        <v>7.92E-3</v>
      </c>
      <c r="AB52" s="753" t="s">
        <v>88</v>
      </c>
      <c r="AC52" s="754">
        <v>44699</v>
      </c>
      <c r="AD52" s="755"/>
      <c r="AE52" s="753" t="s">
        <v>4250</v>
      </c>
      <c r="AF52" s="753" t="s">
        <v>249</v>
      </c>
      <c r="AG52" s="753">
        <v>704</v>
      </c>
      <c r="AH52" s="753">
        <v>22</v>
      </c>
      <c r="AI52" s="761">
        <f t="shared" si="1"/>
        <v>1.5488E-2</v>
      </c>
      <c r="AJ52" s="753" t="s">
        <v>72</v>
      </c>
      <c r="AK52" s="753">
        <v>397726703</v>
      </c>
      <c r="AL52" s="754">
        <v>44698</v>
      </c>
      <c r="AM52" s="754">
        <v>44698</v>
      </c>
      <c r="AN52" s="754">
        <v>44699</v>
      </c>
      <c r="AO52" s="754">
        <v>44699</v>
      </c>
      <c r="AP52" s="754">
        <v>44699</v>
      </c>
      <c r="AQ52" s="753" t="s">
        <v>89</v>
      </c>
      <c r="AR52" s="753" t="s">
        <v>247</v>
      </c>
      <c r="AS52" s="753">
        <v>397726703</v>
      </c>
      <c r="AT52" s="754">
        <v>44698</v>
      </c>
      <c r="AU52" s="754">
        <v>44699</v>
      </c>
      <c r="AV52" s="754">
        <v>44698</v>
      </c>
      <c r="AW52" s="753" t="s">
        <v>90</v>
      </c>
      <c r="AX52" s="753" t="s">
        <v>45</v>
      </c>
      <c r="AY52" s="756">
        <v>2178.7199999999998</v>
      </c>
      <c r="AZ52" s="753" t="s">
        <v>4250</v>
      </c>
      <c r="BA52" s="753" t="s">
        <v>4250</v>
      </c>
      <c r="BB52" s="753" t="s">
        <v>4250</v>
      </c>
      <c r="BC52" s="753" t="s">
        <v>4250</v>
      </c>
      <c r="BD52" s="753" t="s">
        <v>4250</v>
      </c>
      <c r="BE52" s="753" t="s">
        <v>4250</v>
      </c>
      <c r="BF52" s="753" t="s">
        <v>4250</v>
      </c>
      <c r="BG52" s="753" t="s">
        <v>4250</v>
      </c>
      <c r="BH52" s="753" t="s">
        <v>4250</v>
      </c>
    </row>
    <row r="53" spans="1:60" s="556" customFormat="1">
      <c r="A53" s="858" t="s">
        <v>8524</v>
      </c>
      <c r="B53" s="753" t="s">
        <v>4250</v>
      </c>
      <c r="C53" s="753" t="s">
        <v>250</v>
      </c>
      <c r="D53" s="754">
        <v>44666</v>
      </c>
      <c r="E53" s="753" t="s">
        <v>240</v>
      </c>
      <c r="F53" s="753" t="s">
        <v>59</v>
      </c>
      <c r="G53" s="753" t="s">
        <v>60</v>
      </c>
      <c r="H53" s="753" t="s">
        <v>61</v>
      </c>
      <c r="I53" s="753" t="s">
        <v>62</v>
      </c>
      <c r="J53" s="753" t="s">
        <v>63</v>
      </c>
      <c r="K53" s="753">
        <v>30349</v>
      </c>
      <c r="L53" s="753" t="s">
        <v>241</v>
      </c>
      <c r="M53" s="753" t="s">
        <v>242</v>
      </c>
      <c r="N53" s="753" t="s">
        <v>243</v>
      </c>
      <c r="O53" s="753" t="s">
        <v>98</v>
      </c>
      <c r="P53" s="753">
        <v>34221</v>
      </c>
      <c r="Q53" s="753" t="s">
        <v>68</v>
      </c>
      <c r="R53" s="753" t="s">
        <v>244</v>
      </c>
      <c r="S53" s="753" t="s">
        <v>245</v>
      </c>
      <c r="T53" s="764" t="s">
        <v>246</v>
      </c>
      <c r="U53" s="753">
        <v>49203132</v>
      </c>
      <c r="V53" s="753">
        <v>0</v>
      </c>
      <c r="W53" s="753" t="s">
        <v>113</v>
      </c>
      <c r="X53" s="753">
        <v>360</v>
      </c>
      <c r="Y53" s="753">
        <v>704</v>
      </c>
      <c r="Z53" s="753">
        <v>22</v>
      </c>
      <c r="AA53" s="749">
        <f t="shared" si="0"/>
        <v>7.92E-3</v>
      </c>
      <c r="AB53" s="753" t="s">
        <v>88</v>
      </c>
      <c r="AC53" s="754">
        <v>44699</v>
      </c>
      <c r="AD53" s="755"/>
      <c r="AE53" s="753" t="s">
        <v>4250</v>
      </c>
      <c r="AF53" s="753" t="s">
        <v>250</v>
      </c>
      <c r="AG53" s="753">
        <v>704</v>
      </c>
      <c r="AH53" s="753">
        <v>22</v>
      </c>
      <c r="AI53" s="761">
        <f t="shared" si="1"/>
        <v>1.5488E-2</v>
      </c>
      <c r="AJ53" s="753" t="s">
        <v>72</v>
      </c>
      <c r="AK53" s="753">
        <v>397726779</v>
      </c>
      <c r="AL53" s="754">
        <v>44698</v>
      </c>
      <c r="AM53" s="754">
        <v>44698</v>
      </c>
      <c r="AN53" s="754">
        <v>44699</v>
      </c>
      <c r="AO53" s="754">
        <v>44699</v>
      </c>
      <c r="AP53" s="754">
        <v>44699</v>
      </c>
      <c r="AQ53" s="753" t="s">
        <v>89</v>
      </c>
      <c r="AR53" s="753" t="s">
        <v>251</v>
      </c>
      <c r="AS53" s="753">
        <v>397726779</v>
      </c>
      <c r="AT53" s="754">
        <v>44698</v>
      </c>
      <c r="AU53" s="754">
        <v>44699</v>
      </c>
      <c r="AV53" s="754">
        <v>44698</v>
      </c>
      <c r="AW53" s="753" t="s">
        <v>90</v>
      </c>
      <c r="AX53" s="753" t="s">
        <v>45</v>
      </c>
      <c r="AY53" s="756">
        <v>2178.7199999999998</v>
      </c>
      <c r="AZ53" s="753" t="s">
        <v>4250</v>
      </c>
      <c r="BA53" s="753" t="s">
        <v>4250</v>
      </c>
      <c r="BB53" s="753" t="s">
        <v>4250</v>
      </c>
      <c r="BC53" s="753" t="s">
        <v>4250</v>
      </c>
      <c r="BD53" s="753" t="s">
        <v>4250</v>
      </c>
      <c r="BE53" s="753" t="s">
        <v>4250</v>
      </c>
      <c r="BF53" s="753" t="s">
        <v>4250</v>
      </c>
      <c r="BG53" s="753" t="s">
        <v>4250</v>
      </c>
      <c r="BH53" s="753" t="s">
        <v>4250</v>
      </c>
    </row>
    <row r="54" spans="1:60">
      <c r="A54" s="858" t="s">
        <v>8524</v>
      </c>
      <c r="B54" s="771"/>
      <c r="C54" s="758" t="s">
        <v>4250</v>
      </c>
      <c r="D54" s="761"/>
      <c r="E54" s="758" t="s">
        <v>252</v>
      </c>
      <c r="F54" s="758" t="s">
        <v>59</v>
      </c>
      <c r="G54" s="758" t="s">
        <v>60</v>
      </c>
      <c r="H54" s="759" t="s">
        <v>61</v>
      </c>
      <c r="I54" s="759" t="s">
        <v>62</v>
      </c>
      <c r="J54" s="759" t="s">
        <v>63</v>
      </c>
      <c r="K54" s="759">
        <v>30349</v>
      </c>
      <c r="L54" s="758" t="s">
        <v>253</v>
      </c>
      <c r="M54" s="758" t="s">
        <v>254</v>
      </c>
      <c r="N54" s="771" t="s">
        <v>71</v>
      </c>
      <c r="O54" s="771" t="s">
        <v>71</v>
      </c>
      <c r="P54" s="771" t="s">
        <v>71</v>
      </c>
      <c r="Q54" s="758" t="s">
        <v>68</v>
      </c>
      <c r="R54" s="761" t="s">
        <v>71</v>
      </c>
      <c r="S54" s="761" t="s">
        <v>71</v>
      </c>
      <c r="T54" s="761" t="s">
        <v>71</v>
      </c>
      <c r="U54" s="758">
        <v>49405140</v>
      </c>
      <c r="V54" s="759">
        <v>0</v>
      </c>
      <c r="W54" s="758" t="s">
        <v>163</v>
      </c>
      <c r="X54" s="758">
        <v>400</v>
      </c>
      <c r="Y54" s="758">
        <v>768</v>
      </c>
      <c r="Z54" s="758">
        <v>24</v>
      </c>
      <c r="AA54" s="749">
        <f t="shared" si="0"/>
        <v>9.5999999999999992E-3</v>
      </c>
      <c r="AB54" s="771"/>
      <c r="AC54" s="771"/>
      <c r="AD54" s="771"/>
      <c r="AE54" s="771"/>
      <c r="AF54" s="758" t="s">
        <v>99</v>
      </c>
      <c r="AG54" s="759">
        <v>768</v>
      </c>
      <c r="AH54" s="759">
        <v>24</v>
      </c>
      <c r="AI54" s="761">
        <f t="shared" si="1"/>
        <v>1.8432E-2</v>
      </c>
      <c r="AJ54" s="758"/>
      <c r="AK54" s="771"/>
      <c r="AL54" s="761"/>
      <c r="AM54" s="761"/>
      <c r="AN54" s="761"/>
      <c r="AO54" s="761"/>
      <c r="AP54" s="761"/>
      <c r="AQ54" s="759" t="s">
        <v>99</v>
      </c>
      <c r="AR54" s="761" t="s">
        <v>71</v>
      </c>
      <c r="AS54" s="771" t="s">
        <v>71</v>
      </c>
      <c r="AT54" s="761" t="s">
        <v>71</v>
      </c>
      <c r="AU54" s="761" t="s">
        <v>71</v>
      </c>
      <c r="AV54" s="761" t="s">
        <v>71</v>
      </c>
      <c r="AW54" s="761" t="s">
        <v>71</v>
      </c>
      <c r="AX54" s="761" t="s">
        <v>71</v>
      </c>
      <c r="AY54" s="761" t="s">
        <v>71</v>
      </c>
      <c r="AZ54" s="761" t="s">
        <v>71</v>
      </c>
      <c r="BA54" s="761" t="s">
        <v>71</v>
      </c>
      <c r="BB54" s="761" t="s">
        <v>71</v>
      </c>
      <c r="BC54" s="761" t="s">
        <v>71</v>
      </c>
      <c r="BD54" s="761" t="s">
        <v>71</v>
      </c>
      <c r="BE54" s="761" t="s">
        <v>71</v>
      </c>
      <c r="BF54" s="761" t="s">
        <v>71</v>
      </c>
      <c r="BG54" s="761" t="s">
        <v>71</v>
      </c>
      <c r="BH54" s="761" t="s">
        <v>71</v>
      </c>
    </row>
    <row r="55" spans="1:60">
      <c r="A55" s="858" t="s">
        <v>8524</v>
      </c>
      <c r="B55" s="771"/>
      <c r="C55" s="758" t="s">
        <v>4250</v>
      </c>
      <c r="D55" s="761"/>
      <c r="E55" s="758" t="s">
        <v>252</v>
      </c>
      <c r="F55" s="758" t="s">
        <v>59</v>
      </c>
      <c r="G55" s="758" t="s">
        <v>60</v>
      </c>
      <c r="H55" s="759" t="s">
        <v>61</v>
      </c>
      <c r="I55" s="759" t="s">
        <v>62</v>
      </c>
      <c r="J55" s="759" t="s">
        <v>63</v>
      </c>
      <c r="K55" s="759">
        <v>30349</v>
      </c>
      <c r="L55" s="758" t="s">
        <v>253</v>
      </c>
      <c r="M55" s="758" t="s">
        <v>254</v>
      </c>
      <c r="N55" s="771" t="s">
        <v>71</v>
      </c>
      <c r="O55" s="771" t="s">
        <v>71</v>
      </c>
      <c r="P55" s="771" t="s">
        <v>71</v>
      </c>
      <c r="Q55" s="758" t="s">
        <v>68</v>
      </c>
      <c r="R55" s="761" t="s">
        <v>71</v>
      </c>
      <c r="S55" s="761" t="s">
        <v>71</v>
      </c>
      <c r="T55" s="761" t="s">
        <v>71</v>
      </c>
      <c r="U55" s="758">
        <v>49405140</v>
      </c>
      <c r="V55" s="759">
        <v>0</v>
      </c>
      <c r="W55" s="758" t="s">
        <v>163</v>
      </c>
      <c r="X55" s="758">
        <v>400</v>
      </c>
      <c r="Y55" s="758">
        <v>768</v>
      </c>
      <c r="Z55" s="758">
        <v>24</v>
      </c>
      <c r="AA55" s="749">
        <f t="shared" si="0"/>
        <v>9.5999999999999992E-3</v>
      </c>
      <c r="AB55" s="771"/>
      <c r="AC55" s="771"/>
      <c r="AD55" s="771"/>
      <c r="AE55" s="771"/>
      <c r="AF55" s="758" t="s">
        <v>99</v>
      </c>
      <c r="AG55" s="759">
        <v>768</v>
      </c>
      <c r="AH55" s="759">
        <v>24</v>
      </c>
      <c r="AI55" s="761">
        <f t="shared" si="1"/>
        <v>1.8432E-2</v>
      </c>
      <c r="AJ55" s="758"/>
      <c r="AK55" s="771"/>
      <c r="AL55" s="761"/>
      <c r="AM55" s="761"/>
      <c r="AN55" s="761"/>
      <c r="AO55" s="761"/>
      <c r="AP55" s="761"/>
      <c r="AQ55" s="759" t="s">
        <v>99</v>
      </c>
      <c r="AR55" s="761" t="s">
        <v>71</v>
      </c>
      <c r="AS55" s="771" t="s">
        <v>71</v>
      </c>
      <c r="AT55" s="761" t="s">
        <v>71</v>
      </c>
      <c r="AU55" s="761" t="s">
        <v>71</v>
      </c>
      <c r="AV55" s="761" t="s">
        <v>71</v>
      </c>
      <c r="AW55" s="761" t="s">
        <v>71</v>
      </c>
      <c r="AX55" s="761" t="s">
        <v>71</v>
      </c>
      <c r="AY55" s="761" t="s">
        <v>71</v>
      </c>
      <c r="AZ55" s="761" t="s">
        <v>71</v>
      </c>
      <c r="BA55" s="761" t="s">
        <v>71</v>
      </c>
      <c r="BB55" s="761" t="s">
        <v>71</v>
      </c>
      <c r="BC55" s="761" t="s">
        <v>71</v>
      </c>
      <c r="BD55" s="761" t="s">
        <v>71</v>
      </c>
      <c r="BE55" s="761" t="s">
        <v>71</v>
      </c>
      <c r="BF55" s="761" t="s">
        <v>71</v>
      </c>
      <c r="BG55" s="761" t="s">
        <v>71</v>
      </c>
      <c r="BH55" s="761" t="s">
        <v>71</v>
      </c>
    </row>
    <row r="56" spans="1:60">
      <c r="A56" s="858" t="s">
        <v>8524</v>
      </c>
      <c r="B56" s="771"/>
      <c r="C56" s="758" t="s">
        <v>4250</v>
      </c>
      <c r="D56" s="761"/>
      <c r="E56" s="758" t="s">
        <v>252</v>
      </c>
      <c r="F56" s="758" t="s">
        <v>59</v>
      </c>
      <c r="G56" s="758" t="s">
        <v>60</v>
      </c>
      <c r="H56" s="759" t="s">
        <v>61</v>
      </c>
      <c r="I56" s="759" t="s">
        <v>62</v>
      </c>
      <c r="J56" s="759" t="s">
        <v>63</v>
      </c>
      <c r="K56" s="759">
        <v>30349</v>
      </c>
      <c r="L56" s="758" t="s">
        <v>253</v>
      </c>
      <c r="M56" s="758" t="s">
        <v>254</v>
      </c>
      <c r="N56" s="771" t="s">
        <v>71</v>
      </c>
      <c r="O56" s="771" t="s">
        <v>71</v>
      </c>
      <c r="P56" s="771" t="s">
        <v>71</v>
      </c>
      <c r="Q56" s="758" t="s">
        <v>68</v>
      </c>
      <c r="R56" s="761" t="s">
        <v>71</v>
      </c>
      <c r="S56" s="761" t="s">
        <v>71</v>
      </c>
      <c r="T56" s="761" t="s">
        <v>71</v>
      </c>
      <c r="U56" s="758">
        <v>49405140</v>
      </c>
      <c r="V56" s="759">
        <v>0</v>
      </c>
      <c r="W56" s="758" t="s">
        <v>163</v>
      </c>
      <c r="X56" s="758">
        <v>400</v>
      </c>
      <c r="Y56" s="758">
        <v>768</v>
      </c>
      <c r="Z56" s="758">
        <v>24</v>
      </c>
      <c r="AA56" s="749">
        <f t="shared" si="0"/>
        <v>9.5999999999999992E-3</v>
      </c>
      <c r="AB56" s="771"/>
      <c r="AC56" s="771"/>
      <c r="AD56" s="771"/>
      <c r="AE56" s="771"/>
      <c r="AF56" s="758" t="s">
        <v>99</v>
      </c>
      <c r="AG56" s="759">
        <v>768</v>
      </c>
      <c r="AH56" s="759">
        <v>24</v>
      </c>
      <c r="AI56" s="761">
        <f t="shared" si="1"/>
        <v>1.8432E-2</v>
      </c>
      <c r="AJ56" s="758"/>
      <c r="AK56" s="771"/>
      <c r="AL56" s="761"/>
      <c r="AM56" s="761"/>
      <c r="AN56" s="761"/>
      <c r="AO56" s="761"/>
      <c r="AP56" s="761"/>
      <c r="AQ56" s="759" t="s">
        <v>99</v>
      </c>
      <c r="AR56" s="761" t="s">
        <v>71</v>
      </c>
      <c r="AS56" s="771" t="s">
        <v>71</v>
      </c>
      <c r="AT56" s="761" t="s">
        <v>71</v>
      </c>
      <c r="AU56" s="761" t="s">
        <v>71</v>
      </c>
      <c r="AV56" s="761" t="s">
        <v>71</v>
      </c>
      <c r="AW56" s="761" t="s">
        <v>71</v>
      </c>
      <c r="AX56" s="761" t="s">
        <v>71</v>
      </c>
      <c r="AY56" s="761" t="s">
        <v>71</v>
      </c>
      <c r="AZ56" s="761" t="s">
        <v>71</v>
      </c>
      <c r="BA56" s="761" t="s">
        <v>71</v>
      </c>
      <c r="BB56" s="761" t="s">
        <v>71</v>
      </c>
      <c r="BC56" s="761" t="s">
        <v>71</v>
      </c>
      <c r="BD56" s="761" t="s">
        <v>71</v>
      </c>
      <c r="BE56" s="761" t="s">
        <v>71</v>
      </c>
      <c r="BF56" s="761" t="s">
        <v>71</v>
      </c>
      <c r="BG56" s="761" t="s">
        <v>71</v>
      </c>
      <c r="BH56" s="761" t="s">
        <v>71</v>
      </c>
    </row>
    <row r="57" spans="1:60">
      <c r="A57" s="858" t="s">
        <v>8524</v>
      </c>
      <c r="B57" s="771"/>
      <c r="C57" s="758" t="s">
        <v>4250</v>
      </c>
      <c r="D57" s="761"/>
      <c r="E57" s="758" t="s">
        <v>252</v>
      </c>
      <c r="F57" s="758" t="s">
        <v>59</v>
      </c>
      <c r="G57" s="758" t="s">
        <v>60</v>
      </c>
      <c r="H57" s="759" t="s">
        <v>61</v>
      </c>
      <c r="I57" s="759" t="s">
        <v>62</v>
      </c>
      <c r="J57" s="759" t="s">
        <v>63</v>
      </c>
      <c r="K57" s="759">
        <v>30349</v>
      </c>
      <c r="L57" s="758" t="s">
        <v>253</v>
      </c>
      <c r="M57" s="758" t="s">
        <v>254</v>
      </c>
      <c r="N57" s="771" t="s">
        <v>71</v>
      </c>
      <c r="O57" s="771" t="s">
        <v>71</v>
      </c>
      <c r="P57" s="771" t="s">
        <v>71</v>
      </c>
      <c r="Q57" s="758" t="s">
        <v>68</v>
      </c>
      <c r="R57" s="761" t="s">
        <v>71</v>
      </c>
      <c r="S57" s="761" t="s">
        <v>71</v>
      </c>
      <c r="T57" s="761" t="s">
        <v>71</v>
      </c>
      <c r="U57" s="758">
        <v>49405140</v>
      </c>
      <c r="V57" s="759">
        <v>0</v>
      </c>
      <c r="W57" s="758" t="s">
        <v>163</v>
      </c>
      <c r="X57" s="758">
        <v>400</v>
      </c>
      <c r="Y57" s="758">
        <v>768</v>
      </c>
      <c r="Z57" s="758">
        <v>24</v>
      </c>
      <c r="AA57" s="749">
        <f t="shared" si="0"/>
        <v>9.5999999999999992E-3</v>
      </c>
      <c r="AB57" s="771"/>
      <c r="AC57" s="771"/>
      <c r="AD57" s="771"/>
      <c r="AE57" s="771"/>
      <c r="AF57" s="758" t="s">
        <v>99</v>
      </c>
      <c r="AG57" s="759">
        <v>768</v>
      </c>
      <c r="AH57" s="759">
        <v>24</v>
      </c>
      <c r="AI57" s="761">
        <f t="shared" si="1"/>
        <v>1.8432E-2</v>
      </c>
      <c r="AJ57" s="758"/>
      <c r="AK57" s="771"/>
      <c r="AL57" s="761"/>
      <c r="AM57" s="761"/>
      <c r="AN57" s="761"/>
      <c r="AO57" s="761"/>
      <c r="AP57" s="761"/>
      <c r="AQ57" s="759" t="s">
        <v>99</v>
      </c>
      <c r="AR57" s="761" t="s">
        <v>71</v>
      </c>
      <c r="AS57" s="771" t="s">
        <v>71</v>
      </c>
      <c r="AT57" s="761" t="s">
        <v>71</v>
      </c>
      <c r="AU57" s="761" t="s">
        <v>71</v>
      </c>
      <c r="AV57" s="761" t="s">
        <v>71</v>
      </c>
      <c r="AW57" s="761" t="s">
        <v>71</v>
      </c>
      <c r="AX57" s="761" t="s">
        <v>71</v>
      </c>
      <c r="AY57" s="761" t="s">
        <v>71</v>
      </c>
      <c r="AZ57" s="761" t="s">
        <v>71</v>
      </c>
      <c r="BA57" s="761" t="s">
        <v>71</v>
      </c>
      <c r="BB57" s="761" t="s">
        <v>71</v>
      </c>
      <c r="BC57" s="761" t="s">
        <v>71</v>
      </c>
      <c r="BD57" s="761" t="s">
        <v>71</v>
      </c>
      <c r="BE57" s="761" t="s">
        <v>71</v>
      </c>
      <c r="BF57" s="761" t="s">
        <v>71</v>
      </c>
      <c r="BG57" s="761" t="s">
        <v>71</v>
      </c>
      <c r="BH57" s="761" t="s">
        <v>71</v>
      </c>
    </row>
    <row r="58" spans="1:60">
      <c r="A58" s="858" t="s">
        <v>8524</v>
      </c>
      <c r="B58" s="771"/>
      <c r="C58" s="758" t="s">
        <v>4250</v>
      </c>
      <c r="D58" s="761"/>
      <c r="E58" s="758" t="s">
        <v>252</v>
      </c>
      <c r="F58" s="758" t="s">
        <v>59</v>
      </c>
      <c r="G58" s="758" t="s">
        <v>60</v>
      </c>
      <c r="H58" s="759" t="s">
        <v>61</v>
      </c>
      <c r="I58" s="759" t="s">
        <v>62</v>
      </c>
      <c r="J58" s="759" t="s">
        <v>63</v>
      </c>
      <c r="K58" s="759">
        <v>30349</v>
      </c>
      <c r="L58" s="758" t="s">
        <v>253</v>
      </c>
      <c r="M58" s="758" t="s">
        <v>254</v>
      </c>
      <c r="N58" s="771" t="s">
        <v>71</v>
      </c>
      <c r="O58" s="771" t="s">
        <v>71</v>
      </c>
      <c r="P58" s="771" t="s">
        <v>71</v>
      </c>
      <c r="Q58" s="758" t="s">
        <v>68</v>
      </c>
      <c r="R58" s="761" t="s">
        <v>71</v>
      </c>
      <c r="S58" s="761" t="s">
        <v>71</v>
      </c>
      <c r="T58" s="761" t="s">
        <v>71</v>
      </c>
      <c r="U58" s="758">
        <v>49405140</v>
      </c>
      <c r="V58" s="759">
        <v>0</v>
      </c>
      <c r="W58" s="758" t="s">
        <v>163</v>
      </c>
      <c r="X58" s="758">
        <v>400</v>
      </c>
      <c r="Y58" s="758">
        <v>768</v>
      </c>
      <c r="Z58" s="758">
        <v>24</v>
      </c>
      <c r="AA58" s="749">
        <f t="shared" si="0"/>
        <v>9.5999999999999992E-3</v>
      </c>
      <c r="AB58" s="771"/>
      <c r="AC58" s="771"/>
      <c r="AD58" s="771"/>
      <c r="AE58" s="771"/>
      <c r="AF58" s="758" t="s">
        <v>99</v>
      </c>
      <c r="AG58" s="759">
        <v>768</v>
      </c>
      <c r="AH58" s="759">
        <v>24</v>
      </c>
      <c r="AI58" s="761">
        <f t="shared" si="1"/>
        <v>1.8432E-2</v>
      </c>
      <c r="AJ58" s="758"/>
      <c r="AK58" s="771"/>
      <c r="AL58" s="761"/>
      <c r="AM58" s="761"/>
      <c r="AN58" s="761"/>
      <c r="AO58" s="761"/>
      <c r="AP58" s="761"/>
      <c r="AQ58" s="759" t="s">
        <v>99</v>
      </c>
      <c r="AR58" s="761" t="s">
        <v>71</v>
      </c>
      <c r="AS58" s="771" t="s">
        <v>71</v>
      </c>
      <c r="AT58" s="761" t="s">
        <v>71</v>
      </c>
      <c r="AU58" s="761" t="s">
        <v>71</v>
      </c>
      <c r="AV58" s="761" t="s">
        <v>71</v>
      </c>
      <c r="AW58" s="761" t="s">
        <v>71</v>
      </c>
      <c r="AX58" s="761" t="s">
        <v>71</v>
      </c>
      <c r="AY58" s="761" t="s">
        <v>71</v>
      </c>
      <c r="AZ58" s="761" t="s">
        <v>71</v>
      </c>
      <c r="BA58" s="761" t="s">
        <v>71</v>
      </c>
      <c r="BB58" s="761" t="s">
        <v>71</v>
      </c>
      <c r="BC58" s="761" t="s">
        <v>71</v>
      </c>
      <c r="BD58" s="761" t="s">
        <v>71</v>
      </c>
      <c r="BE58" s="761" t="s">
        <v>71</v>
      </c>
      <c r="BF58" s="761" t="s">
        <v>71</v>
      </c>
      <c r="BG58" s="761" t="s">
        <v>71</v>
      </c>
      <c r="BH58" s="761" t="s">
        <v>71</v>
      </c>
    </row>
    <row r="59" spans="1:60">
      <c r="A59" s="858" t="s">
        <v>8524</v>
      </c>
      <c r="B59" s="771"/>
      <c r="C59" s="758" t="s">
        <v>4250</v>
      </c>
      <c r="D59" s="761"/>
      <c r="E59" s="758" t="s">
        <v>252</v>
      </c>
      <c r="F59" s="758" t="s">
        <v>59</v>
      </c>
      <c r="G59" s="758" t="s">
        <v>60</v>
      </c>
      <c r="H59" s="759" t="s">
        <v>61</v>
      </c>
      <c r="I59" s="759" t="s">
        <v>62</v>
      </c>
      <c r="J59" s="759" t="s">
        <v>63</v>
      </c>
      <c r="K59" s="759">
        <v>30349</v>
      </c>
      <c r="L59" s="758" t="s">
        <v>253</v>
      </c>
      <c r="M59" s="758" t="s">
        <v>254</v>
      </c>
      <c r="N59" s="771" t="s">
        <v>71</v>
      </c>
      <c r="O59" s="771" t="s">
        <v>71</v>
      </c>
      <c r="P59" s="771" t="s">
        <v>71</v>
      </c>
      <c r="Q59" s="758" t="s">
        <v>68</v>
      </c>
      <c r="R59" s="761" t="s">
        <v>71</v>
      </c>
      <c r="S59" s="761" t="s">
        <v>71</v>
      </c>
      <c r="T59" s="761" t="s">
        <v>71</v>
      </c>
      <c r="U59" s="758">
        <v>49405140</v>
      </c>
      <c r="V59" s="759">
        <v>0</v>
      </c>
      <c r="W59" s="758" t="s">
        <v>163</v>
      </c>
      <c r="X59" s="758">
        <v>400</v>
      </c>
      <c r="Y59" s="758">
        <v>128</v>
      </c>
      <c r="Z59" s="758">
        <v>4</v>
      </c>
      <c r="AA59" s="749">
        <f t="shared" si="0"/>
        <v>1.6000000000000001E-3</v>
      </c>
      <c r="AB59" s="771"/>
      <c r="AC59" s="771"/>
      <c r="AD59" s="771"/>
      <c r="AE59" s="771"/>
      <c r="AF59" s="758" t="s">
        <v>99</v>
      </c>
      <c r="AG59" s="759">
        <v>128</v>
      </c>
      <c r="AH59" s="759">
        <v>4</v>
      </c>
      <c r="AI59" s="761">
        <f t="shared" si="1"/>
        <v>5.1199999999999998E-4</v>
      </c>
      <c r="AJ59" s="758"/>
      <c r="AK59" s="771"/>
      <c r="AL59" s="761"/>
      <c r="AM59" s="761"/>
      <c r="AN59" s="761"/>
      <c r="AO59" s="761"/>
      <c r="AP59" s="761"/>
      <c r="AQ59" s="759" t="s">
        <v>99</v>
      </c>
      <c r="AR59" s="761" t="s">
        <v>71</v>
      </c>
      <c r="AS59" s="771" t="s">
        <v>71</v>
      </c>
      <c r="AT59" s="761" t="s">
        <v>71</v>
      </c>
      <c r="AU59" s="761" t="s">
        <v>71</v>
      </c>
      <c r="AV59" s="761" t="s">
        <v>71</v>
      </c>
      <c r="AW59" s="761" t="s">
        <v>71</v>
      </c>
      <c r="AX59" s="761" t="s">
        <v>71</v>
      </c>
      <c r="AY59" s="761" t="s">
        <v>71</v>
      </c>
      <c r="AZ59" s="761" t="s">
        <v>71</v>
      </c>
      <c r="BA59" s="761" t="s">
        <v>71</v>
      </c>
      <c r="BB59" s="761" t="s">
        <v>71</v>
      </c>
      <c r="BC59" s="761" t="s">
        <v>71</v>
      </c>
      <c r="BD59" s="761" t="s">
        <v>71</v>
      </c>
      <c r="BE59" s="761" t="s">
        <v>71</v>
      </c>
      <c r="BF59" s="761" t="s">
        <v>71</v>
      </c>
      <c r="BG59" s="761" t="s">
        <v>71</v>
      </c>
      <c r="BH59" s="761" t="s">
        <v>71</v>
      </c>
    </row>
    <row r="60" spans="1:60">
      <c r="A60" s="858" t="s">
        <v>8524</v>
      </c>
      <c r="B60" s="753" t="s">
        <v>4250</v>
      </c>
      <c r="C60" s="753" t="s">
        <v>255</v>
      </c>
      <c r="D60" s="754">
        <v>44666</v>
      </c>
      <c r="E60" s="753" t="s">
        <v>256</v>
      </c>
      <c r="F60" s="753" t="s">
        <v>59</v>
      </c>
      <c r="G60" s="753" t="s">
        <v>60</v>
      </c>
      <c r="H60" s="753" t="s">
        <v>61</v>
      </c>
      <c r="I60" s="753" t="s">
        <v>62</v>
      </c>
      <c r="J60" s="753" t="s">
        <v>63</v>
      </c>
      <c r="K60" s="753">
        <v>30349</v>
      </c>
      <c r="L60" s="753" t="s">
        <v>257</v>
      </c>
      <c r="M60" s="753" t="s">
        <v>258</v>
      </c>
      <c r="N60" s="753" t="s">
        <v>259</v>
      </c>
      <c r="O60" s="753" t="s">
        <v>67</v>
      </c>
      <c r="P60" s="753">
        <v>6810</v>
      </c>
      <c r="Q60" s="753" t="s">
        <v>68</v>
      </c>
      <c r="R60" s="753" t="s">
        <v>260</v>
      </c>
      <c r="S60" s="753" t="s">
        <v>261</v>
      </c>
      <c r="T60" s="753" t="s">
        <v>262</v>
      </c>
      <c r="U60" s="753">
        <v>49203132</v>
      </c>
      <c r="V60" s="753">
        <v>0</v>
      </c>
      <c r="W60" s="753" t="s">
        <v>113</v>
      </c>
      <c r="X60" s="753">
        <v>360</v>
      </c>
      <c r="Y60" s="753">
        <v>832</v>
      </c>
      <c r="Z60" s="753">
        <v>26</v>
      </c>
      <c r="AA60" s="749">
        <f t="shared" si="0"/>
        <v>9.3600000000000003E-3</v>
      </c>
      <c r="AB60" s="753" t="s">
        <v>88</v>
      </c>
      <c r="AC60" s="754">
        <v>44692</v>
      </c>
      <c r="AD60" s="755"/>
      <c r="AE60" s="753" t="s">
        <v>4250</v>
      </c>
      <c r="AF60" s="753" t="s">
        <v>255</v>
      </c>
      <c r="AG60" s="753">
        <v>832</v>
      </c>
      <c r="AH60" s="753">
        <v>26</v>
      </c>
      <c r="AI60" s="761">
        <f t="shared" si="1"/>
        <v>2.1631999999999998E-2</v>
      </c>
      <c r="AJ60" s="753" t="s">
        <v>72</v>
      </c>
      <c r="AK60" s="753">
        <v>397716002</v>
      </c>
      <c r="AL60" s="754">
        <v>44693</v>
      </c>
      <c r="AM60" s="754">
        <v>44693</v>
      </c>
      <c r="AN60" s="754">
        <v>44697</v>
      </c>
      <c r="AO60" s="754">
        <v>44697</v>
      </c>
      <c r="AP60" s="754">
        <v>44697</v>
      </c>
      <c r="AQ60" s="753" t="s">
        <v>89</v>
      </c>
      <c r="AR60" s="753" t="s">
        <v>4250</v>
      </c>
      <c r="AS60" s="753">
        <v>397716002</v>
      </c>
      <c r="AT60" s="754">
        <v>44693</v>
      </c>
      <c r="AU60" s="754">
        <v>44697</v>
      </c>
      <c r="AV60" s="754">
        <v>44693</v>
      </c>
      <c r="AW60" s="753" t="s">
        <v>90</v>
      </c>
      <c r="AX60" s="753" t="s">
        <v>218</v>
      </c>
      <c r="AY60" s="756">
        <v>3013</v>
      </c>
      <c r="AZ60" s="753" t="s">
        <v>4250</v>
      </c>
      <c r="BA60" s="753" t="s">
        <v>4250</v>
      </c>
      <c r="BB60" s="753" t="s">
        <v>4250</v>
      </c>
      <c r="BC60" s="753" t="s">
        <v>4250</v>
      </c>
      <c r="BD60" s="753" t="s">
        <v>4250</v>
      </c>
      <c r="BE60" s="753" t="s">
        <v>4250</v>
      </c>
      <c r="BF60" s="753" t="s">
        <v>4250</v>
      </c>
      <c r="BG60" s="753" t="s">
        <v>4250</v>
      </c>
      <c r="BH60" s="753" t="s">
        <v>4250</v>
      </c>
    </row>
    <row r="61" spans="1:60">
      <c r="A61" s="757" t="s">
        <v>55</v>
      </c>
      <c r="B61" s="758" t="s">
        <v>4250</v>
      </c>
      <c r="C61" s="758" t="s">
        <v>263</v>
      </c>
      <c r="D61" s="760">
        <v>44666</v>
      </c>
      <c r="E61" s="758" t="s">
        <v>264</v>
      </c>
      <c r="F61" s="758" t="s">
        <v>59</v>
      </c>
      <c r="G61" s="758" t="s">
        <v>60</v>
      </c>
      <c r="H61" s="759" t="s">
        <v>61</v>
      </c>
      <c r="I61" s="759" t="s">
        <v>62</v>
      </c>
      <c r="J61" s="759" t="s">
        <v>63</v>
      </c>
      <c r="K61" s="759">
        <v>30349</v>
      </c>
      <c r="L61" s="758" t="s">
        <v>265</v>
      </c>
      <c r="M61" s="758" t="s">
        <v>266</v>
      </c>
      <c r="N61" s="758" t="s">
        <v>267</v>
      </c>
      <c r="O61" s="758" t="s">
        <v>268</v>
      </c>
      <c r="P61" s="758">
        <v>63134</v>
      </c>
      <c r="Q61" s="758" t="s">
        <v>68</v>
      </c>
      <c r="R61" s="759" t="s">
        <v>4250</v>
      </c>
      <c r="S61" s="759" t="s">
        <v>4250</v>
      </c>
      <c r="T61" s="773" t="s">
        <v>269</v>
      </c>
      <c r="U61" s="758">
        <v>49303156</v>
      </c>
      <c r="V61" s="759">
        <v>0</v>
      </c>
      <c r="W61" s="758" t="s">
        <v>134</v>
      </c>
      <c r="X61" s="758">
        <v>480</v>
      </c>
      <c r="Y61" s="758">
        <v>580</v>
      </c>
      <c r="Z61" s="758">
        <v>20</v>
      </c>
      <c r="AA61" s="749">
        <f t="shared" si="0"/>
        <v>9.5999999999999992E-3</v>
      </c>
      <c r="AB61" s="758" t="s">
        <v>88</v>
      </c>
      <c r="AC61" s="774">
        <v>44712</v>
      </c>
      <c r="AD61" s="771"/>
      <c r="AE61" s="758" t="s">
        <v>4250</v>
      </c>
      <c r="AF61" s="758" t="s">
        <v>263</v>
      </c>
      <c r="AG61" s="759">
        <v>580</v>
      </c>
      <c r="AH61" s="759">
        <v>20</v>
      </c>
      <c r="AI61" s="761">
        <f t="shared" si="1"/>
        <v>1.1599999999999999E-2</v>
      </c>
      <c r="AJ61" s="771"/>
      <c r="AK61" s="771"/>
      <c r="AL61" s="771"/>
      <c r="AM61" s="771"/>
      <c r="AN61" s="771"/>
      <c r="AO61" s="771"/>
      <c r="AP61" s="771"/>
      <c r="AQ61" s="759" t="s">
        <v>99</v>
      </c>
      <c r="AR61" s="759" t="s">
        <v>270</v>
      </c>
      <c r="AS61" s="771" t="s">
        <v>71</v>
      </c>
      <c r="AT61" s="759" t="s">
        <v>4250</v>
      </c>
      <c r="AU61" s="759" t="s">
        <v>4250</v>
      </c>
      <c r="AV61" s="759" t="s">
        <v>4250</v>
      </c>
      <c r="AW61" s="759" t="s">
        <v>4250</v>
      </c>
      <c r="AX61" s="759" t="s">
        <v>4250</v>
      </c>
      <c r="AY61" s="759" t="s">
        <v>4250</v>
      </c>
      <c r="AZ61" s="759" t="s">
        <v>4250</v>
      </c>
      <c r="BA61" s="759" t="s">
        <v>4250</v>
      </c>
      <c r="BB61" s="759" t="s">
        <v>4250</v>
      </c>
      <c r="BC61" s="759" t="s">
        <v>4250</v>
      </c>
      <c r="BD61" s="759" t="s">
        <v>4250</v>
      </c>
      <c r="BE61" s="759" t="s">
        <v>4250</v>
      </c>
      <c r="BF61" s="759" t="s">
        <v>4250</v>
      </c>
      <c r="BG61" s="759" t="s">
        <v>4250</v>
      </c>
      <c r="BH61" s="759" t="s">
        <v>4250</v>
      </c>
    </row>
    <row r="62" spans="1:60">
      <c r="A62" s="765" t="s">
        <v>55</v>
      </c>
      <c r="B62" s="748" t="s">
        <v>56</v>
      </c>
      <c r="C62" s="746" t="s">
        <v>130</v>
      </c>
      <c r="D62" s="747">
        <v>44666</v>
      </c>
      <c r="E62" s="748" t="s">
        <v>271</v>
      </c>
      <c r="F62" s="748" t="s">
        <v>59</v>
      </c>
      <c r="G62" s="748" t="s">
        <v>60</v>
      </c>
      <c r="H62" s="748" t="s">
        <v>61</v>
      </c>
      <c r="I62" s="748" t="s">
        <v>62</v>
      </c>
      <c r="J62" s="748" t="s">
        <v>63</v>
      </c>
      <c r="K62" s="748">
        <v>30349</v>
      </c>
      <c r="L62" s="748" t="s">
        <v>272</v>
      </c>
      <c r="M62" s="748" t="s">
        <v>273</v>
      </c>
      <c r="N62" s="748" t="s">
        <v>274</v>
      </c>
      <c r="O62" s="748" t="s">
        <v>275</v>
      </c>
      <c r="P62" s="748">
        <v>23222</v>
      </c>
      <c r="Q62" s="748" t="s">
        <v>68</v>
      </c>
      <c r="R62" s="746" t="s">
        <v>4250</v>
      </c>
      <c r="S62" s="746" t="s">
        <v>4250</v>
      </c>
      <c r="T62" s="746" t="s">
        <v>276</v>
      </c>
      <c r="U62" s="748">
        <v>49303156</v>
      </c>
      <c r="V62" s="746">
        <v>0</v>
      </c>
      <c r="W62" s="748" t="s">
        <v>134</v>
      </c>
      <c r="X62" s="748">
        <v>480</v>
      </c>
      <c r="Y62" s="748">
        <v>638</v>
      </c>
      <c r="Z62" s="748">
        <v>22</v>
      </c>
      <c r="AA62" s="749">
        <f t="shared" si="0"/>
        <v>1.056E-2</v>
      </c>
      <c r="AB62" s="748" t="s">
        <v>88</v>
      </c>
      <c r="AC62" s="747">
        <v>44773</v>
      </c>
      <c r="AD62" s="767"/>
      <c r="AE62" s="748" t="s">
        <v>4250</v>
      </c>
      <c r="AF62" s="748" t="s">
        <v>277</v>
      </c>
      <c r="AG62" s="746">
        <v>638</v>
      </c>
      <c r="AH62" s="746">
        <v>22</v>
      </c>
      <c r="AI62" s="761">
        <f t="shared" si="1"/>
        <v>1.4036E-2</v>
      </c>
      <c r="AJ62" s="769" t="s">
        <v>4250</v>
      </c>
      <c r="AK62" s="769"/>
      <c r="AL62" s="748"/>
      <c r="AM62" s="748"/>
      <c r="AN62" s="748"/>
      <c r="AO62" s="748"/>
      <c r="AP62" s="748"/>
      <c r="AQ62" s="748"/>
      <c r="AR62" s="746" t="s">
        <v>135</v>
      </c>
      <c r="AS62" s="769" t="s">
        <v>4250</v>
      </c>
      <c r="AT62" s="748" t="s">
        <v>4250</v>
      </c>
      <c r="AU62" s="748" t="s">
        <v>4250</v>
      </c>
      <c r="AV62" s="748" t="s">
        <v>4250</v>
      </c>
      <c r="AW62" s="748" t="s">
        <v>4250</v>
      </c>
      <c r="AX62" s="748" t="s">
        <v>4250</v>
      </c>
      <c r="AY62" s="748" t="s">
        <v>4250</v>
      </c>
      <c r="AZ62" s="748" t="s">
        <v>4250</v>
      </c>
      <c r="BA62" s="748" t="s">
        <v>4250</v>
      </c>
      <c r="BB62" s="748" t="s">
        <v>4250</v>
      </c>
      <c r="BC62" s="748" t="s">
        <v>4250</v>
      </c>
      <c r="BD62" s="748" t="s">
        <v>4250</v>
      </c>
      <c r="BE62" s="748" t="s">
        <v>4250</v>
      </c>
      <c r="BF62" s="748" t="s">
        <v>4250</v>
      </c>
      <c r="BG62" s="748" t="s">
        <v>4250</v>
      </c>
      <c r="BH62" s="748" t="s">
        <v>4250</v>
      </c>
    </row>
    <row r="63" spans="1:60">
      <c r="A63" s="765" t="s">
        <v>55</v>
      </c>
      <c r="B63" s="748" t="s">
        <v>56</v>
      </c>
      <c r="C63" s="746" t="s">
        <v>130</v>
      </c>
      <c r="D63" s="747">
        <v>44666</v>
      </c>
      <c r="E63" s="748" t="s">
        <v>271</v>
      </c>
      <c r="F63" s="748" t="s">
        <v>59</v>
      </c>
      <c r="G63" s="748" t="s">
        <v>60</v>
      </c>
      <c r="H63" s="748" t="s">
        <v>61</v>
      </c>
      <c r="I63" s="748" t="s">
        <v>62</v>
      </c>
      <c r="J63" s="748" t="s">
        <v>63</v>
      </c>
      <c r="K63" s="748">
        <v>30349</v>
      </c>
      <c r="L63" s="748" t="s">
        <v>272</v>
      </c>
      <c r="M63" s="748" t="s">
        <v>273</v>
      </c>
      <c r="N63" s="748" t="s">
        <v>274</v>
      </c>
      <c r="O63" s="748" t="s">
        <v>275</v>
      </c>
      <c r="P63" s="748">
        <v>23222</v>
      </c>
      <c r="Q63" s="748" t="s">
        <v>68</v>
      </c>
      <c r="R63" s="746" t="s">
        <v>4250</v>
      </c>
      <c r="S63" s="746" t="s">
        <v>4250</v>
      </c>
      <c r="T63" s="746" t="s">
        <v>276</v>
      </c>
      <c r="U63" s="748">
        <v>49303156</v>
      </c>
      <c r="V63" s="746">
        <v>0</v>
      </c>
      <c r="W63" s="748" t="s">
        <v>134</v>
      </c>
      <c r="X63" s="748">
        <v>480</v>
      </c>
      <c r="Y63" s="748">
        <v>638</v>
      </c>
      <c r="Z63" s="748">
        <v>22</v>
      </c>
      <c r="AA63" s="749">
        <f t="shared" si="0"/>
        <v>1.056E-2</v>
      </c>
      <c r="AB63" s="748" t="s">
        <v>88</v>
      </c>
      <c r="AC63" s="747">
        <v>44773</v>
      </c>
      <c r="AD63" s="767"/>
      <c r="AE63" s="748" t="s">
        <v>4250</v>
      </c>
      <c r="AF63" s="748" t="s">
        <v>278</v>
      </c>
      <c r="AG63" s="746">
        <v>638</v>
      </c>
      <c r="AH63" s="746">
        <v>22</v>
      </c>
      <c r="AI63" s="761">
        <f t="shared" si="1"/>
        <v>1.4036E-2</v>
      </c>
      <c r="AJ63" s="769" t="s">
        <v>4250</v>
      </c>
      <c r="AK63" s="769"/>
      <c r="AL63" s="748"/>
      <c r="AM63" s="748"/>
      <c r="AN63" s="748"/>
      <c r="AO63" s="748"/>
      <c r="AP63" s="748"/>
      <c r="AQ63" s="748"/>
      <c r="AR63" s="746" t="s">
        <v>135</v>
      </c>
      <c r="AS63" s="769" t="s">
        <v>4250</v>
      </c>
      <c r="AT63" s="748" t="s">
        <v>4250</v>
      </c>
      <c r="AU63" s="748" t="s">
        <v>4250</v>
      </c>
      <c r="AV63" s="748" t="s">
        <v>4250</v>
      </c>
      <c r="AW63" s="748" t="s">
        <v>4250</v>
      </c>
      <c r="AX63" s="748" t="s">
        <v>4250</v>
      </c>
      <c r="AY63" s="748" t="s">
        <v>4250</v>
      </c>
      <c r="AZ63" s="748" t="s">
        <v>4250</v>
      </c>
      <c r="BA63" s="748" t="s">
        <v>4250</v>
      </c>
      <c r="BB63" s="748" t="s">
        <v>4250</v>
      </c>
      <c r="BC63" s="748" t="s">
        <v>4250</v>
      </c>
      <c r="BD63" s="748" t="s">
        <v>4250</v>
      </c>
      <c r="BE63" s="748" t="s">
        <v>4250</v>
      </c>
      <c r="BF63" s="748" t="s">
        <v>4250</v>
      </c>
      <c r="BG63" s="748" t="s">
        <v>4250</v>
      </c>
      <c r="BH63" s="748" t="s">
        <v>4250</v>
      </c>
    </row>
    <row r="64" spans="1:60">
      <c r="A64" s="765" t="s">
        <v>55</v>
      </c>
      <c r="B64" s="748" t="s">
        <v>56</v>
      </c>
      <c r="C64" s="746" t="s">
        <v>130</v>
      </c>
      <c r="D64" s="747">
        <v>44666</v>
      </c>
      <c r="E64" s="748" t="s">
        <v>271</v>
      </c>
      <c r="F64" s="748" t="s">
        <v>59</v>
      </c>
      <c r="G64" s="748" t="s">
        <v>60</v>
      </c>
      <c r="H64" s="748" t="s">
        <v>61</v>
      </c>
      <c r="I64" s="748" t="s">
        <v>62</v>
      </c>
      <c r="J64" s="748" t="s">
        <v>63</v>
      </c>
      <c r="K64" s="748">
        <v>30349</v>
      </c>
      <c r="L64" s="748" t="s">
        <v>272</v>
      </c>
      <c r="M64" s="748" t="s">
        <v>273</v>
      </c>
      <c r="N64" s="748" t="s">
        <v>274</v>
      </c>
      <c r="O64" s="748" t="s">
        <v>275</v>
      </c>
      <c r="P64" s="748">
        <v>23222</v>
      </c>
      <c r="Q64" s="748" t="s">
        <v>68</v>
      </c>
      <c r="R64" s="746" t="s">
        <v>4250</v>
      </c>
      <c r="S64" s="746" t="s">
        <v>4250</v>
      </c>
      <c r="T64" s="746" t="s">
        <v>276</v>
      </c>
      <c r="U64" s="748">
        <v>49303156</v>
      </c>
      <c r="V64" s="746">
        <v>0</v>
      </c>
      <c r="W64" s="748" t="s">
        <v>134</v>
      </c>
      <c r="X64" s="748">
        <v>480</v>
      </c>
      <c r="Y64" s="748">
        <v>638</v>
      </c>
      <c r="Z64" s="748">
        <v>22</v>
      </c>
      <c r="AA64" s="749">
        <f t="shared" si="0"/>
        <v>1.056E-2</v>
      </c>
      <c r="AB64" s="748" t="s">
        <v>88</v>
      </c>
      <c r="AC64" s="747">
        <v>44773</v>
      </c>
      <c r="AD64" s="767"/>
      <c r="AE64" s="748" t="s">
        <v>4250</v>
      </c>
      <c r="AF64" s="748" t="s">
        <v>279</v>
      </c>
      <c r="AG64" s="746">
        <v>638</v>
      </c>
      <c r="AH64" s="746">
        <v>22</v>
      </c>
      <c r="AI64" s="761">
        <f t="shared" si="1"/>
        <v>1.4036E-2</v>
      </c>
      <c r="AJ64" s="769" t="s">
        <v>4250</v>
      </c>
      <c r="AK64" s="769"/>
      <c r="AL64" s="748"/>
      <c r="AM64" s="748"/>
      <c r="AN64" s="748"/>
      <c r="AO64" s="748"/>
      <c r="AP64" s="748"/>
      <c r="AQ64" s="748"/>
      <c r="AR64" s="746" t="s">
        <v>135</v>
      </c>
      <c r="AS64" s="769" t="s">
        <v>4250</v>
      </c>
      <c r="AT64" s="748" t="s">
        <v>4250</v>
      </c>
      <c r="AU64" s="748" t="s">
        <v>4250</v>
      </c>
      <c r="AV64" s="748" t="s">
        <v>4250</v>
      </c>
      <c r="AW64" s="748" t="s">
        <v>4250</v>
      </c>
      <c r="AX64" s="748" t="s">
        <v>4250</v>
      </c>
      <c r="AY64" s="748" t="s">
        <v>4250</v>
      </c>
      <c r="AZ64" s="748" t="s">
        <v>4250</v>
      </c>
      <c r="BA64" s="748" t="s">
        <v>4250</v>
      </c>
      <c r="BB64" s="748" t="s">
        <v>4250</v>
      </c>
      <c r="BC64" s="748" t="s">
        <v>4250</v>
      </c>
      <c r="BD64" s="748" t="s">
        <v>4250</v>
      </c>
      <c r="BE64" s="748" t="s">
        <v>4250</v>
      </c>
      <c r="BF64" s="748" t="s">
        <v>4250</v>
      </c>
      <c r="BG64" s="748" t="s">
        <v>4250</v>
      </c>
      <c r="BH64" s="748" t="s">
        <v>4250</v>
      </c>
    </row>
    <row r="65" spans="1:60">
      <c r="A65" s="765" t="s">
        <v>55</v>
      </c>
      <c r="B65" s="748" t="s">
        <v>56</v>
      </c>
      <c r="C65" s="746" t="s">
        <v>130</v>
      </c>
      <c r="D65" s="747">
        <v>44666</v>
      </c>
      <c r="E65" s="748" t="s">
        <v>271</v>
      </c>
      <c r="F65" s="748" t="s">
        <v>59</v>
      </c>
      <c r="G65" s="748" t="s">
        <v>60</v>
      </c>
      <c r="H65" s="748" t="s">
        <v>61</v>
      </c>
      <c r="I65" s="748" t="s">
        <v>62</v>
      </c>
      <c r="J65" s="748" t="s">
        <v>63</v>
      </c>
      <c r="K65" s="748">
        <v>30349</v>
      </c>
      <c r="L65" s="748" t="s">
        <v>272</v>
      </c>
      <c r="M65" s="748" t="s">
        <v>273</v>
      </c>
      <c r="N65" s="748" t="s">
        <v>274</v>
      </c>
      <c r="O65" s="748" t="s">
        <v>275</v>
      </c>
      <c r="P65" s="748">
        <v>23222</v>
      </c>
      <c r="Q65" s="748" t="s">
        <v>68</v>
      </c>
      <c r="R65" s="746" t="s">
        <v>4250</v>
      </c>
      <c r="S65" s="746" t="s">
        <v>4250</v>
      </c>
      <c r="T65" s="746" t="s">
        <v>276</v>
      </c>
      <c r="U65" s="748">
        <v>49303156</v>
      </c>
      <c r="V65" s="746">
        <v>0</v>
      </c>
      <c r="W65" s="748" t="s">
        <v>134</v>
      </c>
      <c r="X65" s="748">
        <v>480</v>
      </c>
      <c r="Y65" s="748">
        <v>638</v>
      </c>
      <c r="Z65" s="748">
        <v>22</v>
      </c>
      <c r="AA65" s="749">
        <f t="shared" si="0"/>
        <v>1.056E-2</v>
      </c>
      <c r="AB65" s="748" t="s">
        <v>88</v>
      </c>
      <c r="AC65" s="747">
        <v>44773</v>
      </c>
      <c r="AD65" s="767"/>
      <c r="AE65" s="748" t="s">
        <v>4250</v>
      </c>
      <c r="AF65" s="748" t="s">
        <v>280</v>
      </c>
      <c r="AG65" s="746">
        <v>638</v>
      </c>
      <c r="AH65" s="746">
        <v>22</v>
      </c>
      <c r="AI65" s="761">
        <f t="shared" si="1"/>
        <v>1.4036E-2</v>
      </c>
      <c r="AJ65" s="769" t="s">
        <v>4250</v>
      </c>
      <c r="AK65" s="769"/>
      <c r="AL65" s="748"/>
      <c r="AM65" s="748"/>
      <c r="AN65" s="748"/>
      <c r="AO65" s="748"/>
      <c r="AP65" s="748"/>
      <c r="AQ65" s="748"/>
      <c r="AR65" s="746" t="s">
        <v>135</v>
      </c>
      <c r="AS65" s="769" t="s">
        <v>4250</v>
      </c>
      <c r="AT65" s="748" t="s">
        <v>4250</v>
      </c>
      <c r="AU65" s="748" t="s">
        <v>4250</v>
      </c>
      <c r="AV65" s="748" t="s">
        <v>4250</v>
      </c>
      <c r="AW65" s="748" t="s">
        <v>4250</v>
      </c>
      <c r="AX65" s="748" t="s">
        <v>4250</v>
      </c>
      <c r="AY65" s="748" t="s">
        <v>4250</v>
      </c>
      <c r="AZ65" s="748" t="s">
        <v>4250</v>
      </c>
      <c r="BA65" s="748" t="s">
        <v>4250</v>
      </c>
      <c r="BB65" s="748" t="s">
        <v>4250</v>
      </c>
      <c r="BC65" s="748" t="s">
        <v>4250</v>
      </c>
      <c r="BD65" s="748" t="s">
        <v>4250</v>
      </c>
      <c r="BE65" s="748" t="s">
        <v>4250</v>
      </c>
      <c r="BF65" s="748" t="s">
        <v>4250</v>
      </c>
      <c r="BG65" s="748" t="s">
        <v>4250</v>
      </c>
      <c r="BH65" s="748" t="s">
        <v>4250</v>
      </c>
    </row>
    <row r="66" spans="1:60">
      <c r="A66" s="765" t="s">
        <v>55</v>
      </c>
      <c r="B66" s="748" t="s">
        <v>56</v>
      </c>
      <c r="C66" s="746" t="s">
        <v>130</v>
      </c>
      <c r="D66" s="747">
        <v>44666</v>
      </c>
      <c r="E66" s="748" t="s">
        <v>271</v>
      </c>
      <c r="F66" s="748" t="s">
        <v>59</v>
      </c>
      <c r="G66" s="748" t="s">
        <v>60</v>
      </c>
      <c r="H66" s="748" t="s">
        <v>61</v>
      </c>
      <c r="I66" s="748" t="s">
        <v>62</v>
      </c>
      <c r="J66" s="748" t="s">
        <v>63</v>
      </c>
      <c r="K66" s="748">
        <v>30349</v>
      </c>
      <c r="L66" s="748" t="s">
        <v>272</v>
      </c>
      <c r="M66" s="748" t="s">
        <v>273</v>
      </c>
      <c r="N66" s="748" t="s">
        <v>274</v>
      </c>
      <c r="O66" s="748" t="s">
        <v>275</v>
      </c>
      <c r="P66" s="748">
        <v>23222</v>
      </c>
      <c r="Q66" s="748" t="s">
        <v>68</v>
      </c>
      <c r="R66" s="746" t="s">
        <v>4250</v>
      </c>
      <c r="S66" s="746" t="s">
        <v>4250</v>
      </c>
      <c r="T66" s="746" t="s">
        <v>276</v>
      </c>
      <c r="U66" s="748">
        <v>49303156</v>
      </c>
      <c r="V66" s="746">
        <v>0</v>
      </c>
      <c r="W66" s="748" t="s">
        <v>134</v>
      </c>
      <c r="X66" s="748">
        <v>480</v>
      </c>
      <c r="Y66" s="748">
        <v>638</v>
      </c>
      <c r="Z66" s="748">
        <v>22</v>
      </c>
      <c r="AA66" s="749">
        <f t="shared" si="0"/>
        <v>1.056E-2</v>
      </c>
      <c r="AB66" s="748" t="s">
        <v>88</v>
      </c>
      <c r="AC66" s="747">
        <v>44773</v>
      </c>
      <c r="AD66" s="767"/>
      <c r="AE66" s="748" t="s">
        <v>4250</v>
      </c>
      <c r="AF66" s="748" t="s">
        <v>281</v>
      </c>
      <c r="AG66" s="746">
        <v>638</v>
      </c>
      <c r="AH66" s="746">
        <v>22</v>
      </c>
      <c r="AI66" s="761">
        <f t="shared" si="1"/>
        <v>1.4036E-2</v>
      </c>
      <c r="AJ66" s="769" t="s">
        <v>4250</v>
      </c>
      <c r="AK66" s="769"/>
      <c r="AL66" s="748"/>
      <c r="AM66" s="748"/>
      <c r="AN66" s="748"/>
      <c r="AO66" s="748"/>
      <c r="AP66" s="748"/>
      <c r="AQ66" s="748"/>
      <c r="AR66" s="746" t="s">
        <v>135</v>
      </c>
      <c r="AS66" s="769" t="s">
        <v>4250</v>
      </c>
      <c r="AT66" s="748" t="s">
        <v>4250</v>
      </c>
      <c r="AU66" s="748" t="s">
        <v>4250</v>
      </c>
      <c r="AV66" s="748" t="s">
        <v>4250</v>
      </c>
      <c r="AW66" s="748" t="s">
        <v>4250</v>
      </c>
      <c r="AX66" s="748" t="s">
        <v>4250</v>
      </c>
      <c r="AY66" s="748" t="s">
        <v>4250</v>
      </c>
      <c r="AZ66" s="748" t="s">
        <v>4250</v>
      </c>
      <c r="BA66" s="748" t="s">
        <v>4250</v>
      </c>
      <c r="BB66" s="748" t="s">
        <v>4250</v>
      </c>
      <c r="BC66" s="748" t="s">
        <v>4250</v>
      </c>
      <c r="BD66" s="748" t="s">
        <v>4250</v>
      </c>
      <c r="BE66" s="748" t="s">
        <v>4250</v>
      </c>
      <c r="BF66" s="748" t="s">
        <v>4250</v>
      </c>
      <c r="BG66" s="748" t="s">
        <v>4250</v>
      </c>
      <c r="BH66" s="748" t="s">
        <v>4250</v>
      </c>
    </row>
    <row r="67" spans="1:60">
      <c r="A67" s="765" t="s">
        <v>55</v>
      </c>
      <c r="B67" s="748" t="s">
        <v>56</v>
      </c>
      <c r="C67" s="746" t="s">
        <v>130</v>
      </c>
      <c r="D67" s="747">
        <v>44666</v>
      </c>
      <c r="E67" s="748" t="s">
        <v>271</v>
      </c>
      <c r="F67" s="748" t="s">
        <v>59</v>
      </c>
      <c r="G67" s="748" t="s">
        <v>60</v>
      </c>
      <c r="H67" s="748" t="s">
        <v>61</v>
      </c>
      <c r="I67" s="748" t="s">
        <v>62</v>
      </c>
      <c r="J67" s="748" t="s">
        <v>63</v>
      </c>
      <c r="K67" s="748">
        <v>30349</v>
      </c>
      <c r="L67" s="748" t="s">
        <v>272</v>
      </c>
      <c r="M67" s="748" t="s">
        <v>273</v>
      </c>
      <c r="N67" s="748" t="s">
        <v>274</v>
      </c>
      <c r="O67" s="748" t="s">
        <v>275</v>
      </c>
      <c r="P67" s="748">
        <v>23222</v>
      </c>
      <c r="Q67" s="748" t="s">
        <v>68</v>
      </c>
      <c r="R67" s="746" t="s">
        <v>4250</v>
      </c>
      <c r="S67" s="746" t="s">
        <v>4250</v>
      </c>
      <c r="T67" s="746" t="s">
        <v>276</v>
      </c>
      <c r="U67" s="748">
        <v>49303156</v>
      </c>
      <c r="V67" s="746">
        <v>0</v>
      </c>
      <c r="W67" s="748" t="s">
        <v>134</v>
      </c>
      <c r="X67" s="748">
        <v>480</v>
      </c>
      <c r="Y67" s="748">
        <v>638</v>
      </c>
      <c r="Z67" s="748">
        <v>22</v>
      </c>
      <c r="AA67" s="749">
        <f t="shared" ref="AA67:AA130" si="2">X67*Z67/10^6</f>
        <v>1.056E-2</v>
      </c>
      <c r="AB67" s="748" t="s">
        <v>88</v>
      </c>
      <c r="AC67" s="747">
        <v>44773</v>
      </c>
      <c r="AD67" s="767"/>
      <c r="AE67" s="748" t="s">
        <v>4250</v>
      </c>
      <c r="AF67" s="748" t="s">
        <v>282</v>
      </c>
      <c r="AG67" s="746">
        <v>638</v>
      </c>
      <c r="AH67" s="746">
        <v>22</v>
      </c>
      <c r="AI67" s="761">
        <f t="shared" ref="AI67:AI130" si="3">Y67*AH67/10^6</f>
        <v>1.4036E-2</v>
      </c>
      <c r="AJ67" s="769" t="s">
        <v>4250</v>
      </c>
      <c r="AK67" s="769"/>
      <c r="AL67" s="748"/>
      <c r="AM67" s="748"/>
      <c r="AN67" s="748"/>
      <c r="AO67" s="748"/>
      <c r="AP67" s="748"/>
      <c r="AQ67" s="748"/>
      <c r="AR67" s="746" t="s">
        <v>135</v>
      </c>
      <c r="AS67" s="769" t="s">
        <v>4250</v>
      </c>
      <c r="AT67" s="748" t="s">
        <v>4250</v>
      </c>
      <c r="AU67" s="748" t="s">
        <v>4250</v>
      </c>
      <c r="AV67" s="748" t="s">
        <v>4250</v>
      </c>
      <c r="AW67" s="748" t="s">
        <v>4250</v>
      </c>
      <c r="AX67" s="748" t="s">
        <v>4250</v>
      </c>
      <c r="AY67" s="748" t="s">
        <v>4250</v>
      </c>
      <c r="AZ67" s="748" t="s">
        <v>4250</v>
      </c>
      <c r="BA67" s="748" t="s">
        <v>4250</v>
      </c>
      <c r="BB67" s="748" t="s">
        <v>4250</v>
      </c>
      <c r="BC67" s="748" t="s">
        <v>4250</v>
      </c>
      <c r="BD67" s="748" t="s">
        <v>4250</v>
      </c>
      <c r="BE67" s="748" t="s">
        <v>4250</v>
      </c>
      <c r="BF67" s="748" t="s">
        <v>4250</v>
      </c>
      <c r="BG67" s="748" t="s">
        <v>4250</v>
      </c>
      <c r="BH67" s="748" t="s">
        <v>4250</v>
      </c>
    </row>
    <row r="68" spans="1:60">
      <c r="A68" s="765" t="s">
        <v>55</v>
      </c>
      <c r="B68" s="748" t="s">
        <v>56</v>
      </c>
      <c r="C68" s="746" t="s">
        <v>130</v>
      </c>
      <c r="D68" s="747">
        <v>44666</v>
      </c>
      <c r="E68" s="748" t="s">
        <v>271</v>
      </c>
      <c r="F68" s="748" t="s">
        <v>59</v>
      </c>
      <c r="G68" s="748" t="s">
        <v>60</v>
      </c>
      <c r="H68" s="748" t="s">
        <v>61</v>
      </c>
      <c r="I68" s="748" t="s">
        <v>62</v>
      </c>
      <c r="J68" s="748" t="s">
        <v>63</v>
      </c>
      <c r="K68" s="748">
        <v>30349</v>
      </c>
      <c r="L68" s="748" t="s">
        <v>272</v>
      </c>
      <c r="M68" s="748" t="s">
        <v>273</v>
      </c>
      <c r="N68" s="748" t="s">
        <v>274</v>
      </c>
      <c r="O68" s="748" t="s">
        <v>275</v>
      </c>
      <c r="P68" s="748">
        <v>23222</v>
      </c>
      <c r="Q68" s="748" t="s">
        <v>68</v>
      </c>
      <c r="R68" s="746" t="s">
        <v>4250</v>
      </c>
      <c r="S68" s="746" t="s">
        <v>4250</v>
      </c>
      <c r="T68" s="746" t="s">
        <v>276</v>
      </c>
      <c r="U68" s="748">
        <v>49303156</v>
      </c>
      <c r="V68" s="746">
        <v>0</v>
      </c>
      <c r="W68" s="748" t="s">
        <v>134</v>
      </c>
      <c r="X68" s="748">
        <v>480</v>
      </c>
      <c r="Y68" s="748">
        <v>638</v>
      </c>
      <c r="Z68" s="748">
        <v>22</v>
      </c>
      <c r="AA68" s="749">
        <f t="shared" si="2"/>
        <v>1.056E-2</v>
      </c>
      <c r="AB68" s="748" t="s">
        <v>88</v>
      </c>
      <c r="AC68" s="747">
        <v>44773</v>
      </c>
      <c r="AD68" s="767"/>
      <c r="AE68" s="748" t="s">
        <v>4250</v>
      </c>
      <c r="AF68" s="748" t="s">
        <v>283</v>
      </c>
      <c r="AG68" s="746">
        <v>638</v>
      </c>
      <c r="AH68" s="746">
        <v>22</v>
      </c>
      <c r="AI68" s="761">
        <f t="shared" si="3"/>
        <v>1.4036E-2</v>
      </c>
      <c r="AJ68" s="769" t="s">
        <v>4250</v>
      </c>
      <c r="AK68" s="769"/>
      <c r="AL68" s="748"/>
      <c r="AM68" s="748"/>
      <c r="AN68" s="748"/>
      <c r="AO68" s="748"/>
      <c r="AP68" s="748"/>
      <c r="AQ68" s="748"/>
      <c r="AR68" s="746" t="s">
        <v>135</v>
      </c>
      <c r="AS68" s="769" t="s">
        <v>4250</v>
      </c>
      <c r="AT68" s="748" t="s">
        <v>4250</v>
      </c>
      <c r="AU68" s="748" t="s">
        <v>4250</v>
      </c>
      <c r="AV68" s="748" t="s">
        <v>4250</v>
      </c>
      <c r="AW68" s="748" t="s">
        <v>4250</v>
      </c>
      <c r="AX68" s="748" t="s">
        <v>4250</v>
      </c>
      <c r="AY68" s="748" t="s">
        <v>4250</v>
      </c>
      <c r="AZ68" s="748" t="s">
        <v>4250</v>
      </c>
      <c r="BA68" s="748" t="s">
        <v>4250</v>
      </c>
      <c r="BB68" s="748" t="s">
        <v>4250</v>
      </c>
      <c r="BC68" s="748" t="s">
        <v>4250</v>
      </c>
      <c r="BD68" s="748" t="s">
        <v>4250</v>
      </c>
      <c r="BE68" s="748" t="s">
        <v>4250</v>
      </c>
      <c r="BF68" s="748" t="s">
        <v>4250</v>
      </c>
      <c r="BG68" s="748" t="s">
        <v>4250</v>
      </c>
      <c r="BH68" s="748" t="s">
        <v>4250</v>
      </c>
    </row>
    <row r="69" spans="1:60">
      <c r="A69" s="765" t="s">
        <v>55</v>
      </c>
      <c r="B69" s="748" t="s">
        <v>56</v>
      </c>
      <c r="C69" s="746" t="s">
        <v>130</v>
      </c>
      <c r="D69" s="747">
        <v>44666</v>
      </c>
      <c r="E69" s="748" t="s">
        <v>271</v>
      </c>
      <c r="F69" s="748" t="s">
        <v>59</v>
      </c>
      <c r="G69" s="748" t="s">
        <v>60</v>
      </c>
      <c r="H69" s="748" t="s">
        <v>61</v>
      </c>
      <c r="I69" s="748" t="s">
        <v>62</v>
      </c>
      <c r="J69" s="748" t="s">
        <v>63</v>
      </c>
      <c r="K69" s="748">
        <v>30349</v>
      </c>
      <c r="L69" s="748" t="s">
        <v>272</v>
      </c>
      <c r="M69" s="748" t="s">
        <v>273</v>
      </c>
      <c r="N69" s="748" t="s">
        <v>274</v>
      </c>
      <c r="O69" s="748" t="s">
        <v>275</v>
      </c>
      <c r="P69" s="748">
        <v>23222</v>
      </c>
      <c r="Q69" s="748" t="s">
        <v>68</v>
      </c>
      <c r="R69" s="746" t="s">
        <v>4250</v>
      </c>
      <c r="S69" s="746" t="s">
        <v>4250</v>
      </c>
      <c r="T69" s="746" t="s">
        <v>276</v>
      </c>
      <c r="U69" s="748">
        <v>49303156</v>
      </c>
      <c r="V69" s="746">
        <v>0</v>
      </c>
      <c r="W69" s="748" t="s">
        <v>134</v>
      </c>
      <c r="X69" s="748">
        <v>480</v>
      </c>
      <c r="Y69" s="748">
        <v>638</v>
      </c>
      <c r="Z69" s="748">
        <v>22</v>
      </c>
      <c r="AA69" s="749">
        <f t="shared" si="2"/>
        <v>1.056E-2</v>
      </c>
      <c r="AB69" s="748" t="s">
        <v>88</v>
      </c>
      <c r="AC69" s="747">
        <v>44773</v>
      </c>
      <c r="AD69" s="767"/>
      <c r="AE69" s="748" t="s">
        <v>4250</v>
      </c>
      <c r="AF69" s="748" t="s">
        <v>284</v>
      </c>
      <c r="AG69" s="746">
        <v>638</v>
      </c>
      <c r="AH69" s="746">
        <v>22</v>
      </c>
      <c r="AI69" s="761">
        <f t="shared" si="3"/>
        <v>1.4036E-2</v>
      </c>
      <c r="AJ69" s="769" t="s">
        <v>4250</v>
      </c>
      <c r="AK69" s="769" t="s">
        <v>4250</v>
      </c>
      <c r="AL69" s="748" t="s">
        <v>4250</v>
      </c>
      <c r="AM69" s="748" t="s">
        <v>4250</v>
      </c>
      <c r="AN69" s="748" t="s">
        <v>4250</v>
      </c>
      <c r="AO69" s="748" t="s">
        <v>4250</v>
      </c>
      <c r="AP69" s="748" t="s">
        <v>4250</v>
      </c>
      <c r="AQ69" s="748"/>
      <c r="AR69" s="746" t="s">
        <v>135</v>
      </c>
      <c r="AS69" s="769" t="s">
        <v>4250</v>
      </c>
      <c r="AT69" s="748" t="s">
        <v>4250</v>
      </c>
      <c r="AU69" s="748" t="s">
        <v>4250</v>
      </c>
      <c r="AV69" s="748" t="s">
        <v>4250</v>
      </c>
      <c r="AW69" s="748" t="s">
        <v>4250</v>
      </c>
      <c r="AX69" s="748" t="s">
        <v>4250</v>
      </c>
      <c r="AY69" s="748" t="s">
        <v>4250</v>
      </c>
      <c r="AZ69" s="748" t="s">
        <v>4250</v>
      </c>
      <c r="BA69" s="748" t="s">
        <v>4250</v>
      </c>
      <c r="BB69" s="748" t="s">
        <v>4250</v>
      </c>
      <c r="BC69" s="748" t="s">
        <v>4250</v>
      </c>
      <c r="BD69" s="748" t="s">
        <v>4250</v>
      </c>
      <c r="BE69" s="748" t="s">
        <v>4250</v>
      </c>
      <c r="BF69" s="748" t="s">
        <v>4250</v>
      </c>
      <c r="BG69" s="748" t="s">
        <v>4250</v>
      </c>
      <c r="BH69" s="748" t="s">
        <v>4250</v>
      </c>
    </row>
    <row r="70" spans="1:60">
      <c r="A70" s="765" t="s">
        <v>55</v>
      </c>
      <c r="B70" s="748" t="s">
        <v>56</v>
      </c>
      <c r="C70" s="746" t="s">
        <v>130</v>
      </c>
      <c r="D70" s="747">
        <v>44666</v>
      </c>
      <c r="E70" s="748" t="s">
        <v>271</v>
      </c>
      <c r="F70" s="748" t="s">
        <v>59</v>
      </c>
      <c r="G70" s="748" t="s">
        <v>60</v>
      </c>
      <c r="H70" s="748" t="s">
        <v>61</v>
      </c>
      <c r="I70" s="748" t="s">
        <v>62</v>
      </c>
      <c r="J70" s="748" t="s">
        <v>63</v>
      </c>
      <c r="K70" s="748">
        <v>30349</v>
      </c>
      <c r="L70" s="748" t="s">
        <v>272</v>
      </c>
      <c r="M70" s="748" t="s">
        <v>273</v>
      </c>
      <c r="N70" s="748" t="s">
        <v>274</v>
      </c>
      <c r="O70" s="748" t="s">
        <v>275</v>
      </c>
      <c r="P70" s="748">
        <v>23222</v>
      </c>
      <c r="Q70" s="748" t="s">
        <v>68</v>
      </c>
      <c r="R70" s="746" t="s">
        <v>4250</v>
      </c>
      <c r="S70" s="746" t="s">
        <v>4250</v>
      </c>
      <c r="T70" s="746" t="s">
        <v>276</v>
      </c>
      <c r="U70" s="748">
        <v>49303156</v>
      </c>
      <c r="V70" s="746">
        <v>0</v>
      </c>
      <c r="W70" s="748" t="s">
        <v>134</v>
      </c>
      <c r="X70" s="748">
        <v>480</v>
      </c>
      <c r="Y70" s="748">
        <v>638</v>
      </c>
      <c r="Z70" s="748">
        <v>22</v>
      </c>
      <c r="AA70" s="749">
        <f t="shared" si="2"/>
        <v>1.056E-2</v>
      </c>
      <c r="AB70" s="748" t="s">
        <v>88</v>
      </c>
      <c r="AC70" s="747">
        <v>44773</v>
      </c>
      <c r="AD70" s="767"/>
      <c r="AE70" s="748" t="s">
        <v>4250</v>
      </c>
      <c r="AF70" s="748" t="s">
        <v>285</v>
      </c>
      <c r="AG70" s="746">
        <v>638</v>
      </c>
      <c r="AH70" s="746">
        <v>22</v>
      </c>
      <c r="AI70" s="761">
        <f t="shared" si="3"/>
        <v>1.4036E-2</v>
      </c>
      <c r="AJ70" s="769" t="s">
        <v>4250</v>
      </c>
      <c r="AK70" s="769" t="s">
        <v>4250</v>
      </c>
      <c r="AL70" s="748" t="s">
        <v>4250</v>
      </c>
      <c r="AM70" s="748" t="s">
        <v>4250</v>
      </c>
      <c r="AN70" s="748" t="s">
        <v>4250</v>
      </c>
      <c r="AO70" s="748" t="s">
        <v>4250</v>
      </c>
      <c r="AP70" s="748" t="s">
        <v>4250</v>
      </c>
      <c r="AQ70" s="748"/>
      <c r="AR70" s="746" t="s">
        <v>135</v>
      </c>
      <c r="AS70" s="769" t="s">
        <v>4250</v>
      </c>
      <c r="AT70" s="748" t="s">
        <v>4250</v>
      </c>
      <c r="AU70" s="748" t="s">
        <v>4250</v>
      </c>
      <c r="AV70" s="748" t="s">
        <v>4250</v>
      </c>
      <c r="AW70" s="748" t="s">
        <v>4250</v>
      </c>
      <c r="AX70" s="748" t="s">
        <v>4250</v>
      </c>
      <c r="AY70" s="748" t="s">
        <v>4250</v>
      </c>
      <c r="AZ70" s="748" t="s">
        <v>4250</v>
      </c>
      <c r="BA70" s="748" t="s">
        <v>4250</v>
      </c>
      <c r="BB70" s="748" t="s">
        <v>4250</v>
      </c>
      <c r="BC70" s="748" t="s">
        <v>4250</v>
      </c>
      <c r="BD70" s="748" t="s">
        <v>4250</v>
      </c>
      <c r="BE70" s="748" t="s">
        <v>4250</v>
      </c>
      <c r="BF70" s="748" t="s">
        <v>4250</v>
      </c>
      <c r="BG70" s="748" t="s">
        <v>4250</v>
      </c>
      <c r="BH70" s="748" t="s">
        <v>4250</v>
      </c>
    </row>
    <row r="71" spans="1:60">
      <c r="A71" s="765" t="s">
        <v>55</v>
      </c>
      <c r="B71" s="748" t="s">
        <v>56</v>
      </c>
      <c r="C71" s="746" t="s">
        <v>130</v>
      </c>
      <c r="D71" s="747">
        <v>44666</v>
      </c>
      <c r="E71" s="748" t="s">
        <v>271</v>
      </c>
      <c r="F71" s="748" t="s">
        <v>59</v>
      </c>
      <c r="G71" s="748" t="s">
        <v>60</v>
      </c>
      <c r="H71" s="748" t="s">
        <v>61</v>
      </c>
      <c r="I71" s="748" t="s">
        <v>62</v>
      </c>
      <c r="J71" s="748" t="s">
        <v>63</v>
      </c>
      <c r="K71" s="748">
        <v>30349</v>
      </c>
      <c r="L71" s="748" t="s">
        <v>272</v>
      </c>
      <c r="M71" s="748" t="s">
        <v>273</v>
      </c>
      <c r="N71" s="748" t="s">
        <v>274</v>
      </c>
      <c r="O71" s="748" t="s">
        <v>275</v>
      </c>
      <c r="P71" s="748">
        <v>23222</v>
      </c>
      <c r="Q71" s="748" t="s">
        <v>68</v>
      </c>
      <c r="R71" s="746" t="s">
        <v>4250</v>
      </c>
      <c r="S71" s="746" t="s">
        <v>4250</v>
      </c>
      <c r="T71" s="746" t="s">
        <v>276</v>
      </c>
      <c r="U71" s="748">
        <v>49303156</v>
      </c>
      <c r="V71" s="746">
        <v>0</v>
      </c>
      <c r="W71" s="748" t="s">
        <v>134</v>
      </c>
      <c r="X71" s="748">
        <v>480</v>
      </c>
      <c r="Y71" s="748">
        <v>638</v>
      </c>
      <c r="Z71" s="748">
        <v>22</v>
      </c>
      <c r="AA71" s="749">
        <f t="shared" si="2"/>
        <v>1.056E-2</v>
      </c>
      <c r="AB71" s="748" t="s">
        <v>88</v>
      </c>
      <c r="AC71" s="747">
        <v>44773</v>
      </c>
      <c r="AD71" s="767"/>
      <c r="AE71" s="748" t="s">
        <v>4250</v>
      </c>
      <c r="AF71" s="748" t="s">
        <v>286</v>
      </c>
      <c r="AG71" s="746">
        <v>638</v>
      </c>
      <c r="AH71" s="746">
        <v>22</v>
      </c>
      <c r="AI71" s="761">
        <f t="shared" si="3"/>
        <v>1.4036E-2</v>
      </c>
      <c r="AJ71" s="769" t="s">
        <v>4250</v>
      </c>
      <c r="AK71" s="769" t="s">
        <v>4250</v>
      </c>
      <c r="AL71" s="748" t="s">
        <v>4250</v>
      </c>
      <c r="AM71" s="748" t="s">
        <v>4250</v>
      </c>
      <c r="AN71" s="748" t="s">
        <v>4250</v>
      </c>
      <c r="AO71" s="748" t="s">
        <v>4250</v>
      </c>
      <c r="AP71" s="748" t="s">
        <v>4250</v>
      </c>
      <c r="AQ71" s="748"/>
      <c r="AR71" s="746" t="s">
        <v>135</v>
      </c>
      <c r="AS71" s="769" t="s">
        <v>4250</v>
      </c>
      <c r="AT71" s="748" t="s">
        <v>4250</v>
      </c>
      <c r="AU71" s="748" t="s">
        <v>4250</v>
      </c>
      <c r="AV71" s="748" t="s">
        <v>4250</v>
      </c>
      <c r="AW71" s="748" t="s">
        <v>4250</v>
      </c>
      <c r="AX71" s="748" t="s">
        <v>4250</v>
      </c>
      <c r="AY71" s="748" t="s">
        <v>4250</v>
      </c>
      <c r="AZ71" s="748" t="s">
        <v>4250</v>
      </c>
      <c r="BA71" s="748" t="s">
        <v>4250</v>
      </c>
      <c r="BB71" s="748" t="s">
        <v>4250</v>
      </c>
      <c r="BC71" s="748" t="s">
        <v>4250</v>
      </c>
      <c r="BD71" s="748" t="s">
        <v>4250</v>
      </c>
      <c r="BE71" s="748" t="s">
        <v>4250</v>
      </c>
      <c r="BF71" s="748" t="s">
        <v>4250</v>
      </c>
      <c r="BG71" s="748" t="s">
        <v>4250</v>
      </c>
      <c r="BH71" s="748" t="s">
        <v>4250</v>
      </c>
    </row>
    <row r="72" spans="1:60">
      <c r="A72" s="765" t="s">
        <v>55</v>
      </c>
      <c r="B72" s="748" t="s">
        <v>56</v>
      </c>
      <c r="C72" s="746" t="s">
        <v>130</v>
      </c>
      <c r="D72" s="747">
        <v>44666</v>
      </c>
      <c r="E72" s="748" t="s">
        <v>271</v>
      </c>
      <c r="F72" s="748" t="s">
        <v>59</v>
      </c>
      <c r="G72" s="748" t="s">
        <v>60</v>
      </c>
      <c r="H72" s="748" t="s">
        <v>61</v>
      </c>
      <c r="I72" s="748" t="s">
        <v>62</v>
      </c>
      <c r="J72" s="748" t="s">
        <v>63</v>
      </c>
      <c r="K72" s="748">
        <v>30349</v>
      </c>
      <c r="L72" s="748" t="s">
        <v>272</v>
      </c>
      <c r="M72" s="748" t="s">
        <v>273</v>
      </c>
      <c r="N72" s="748" t="s">
        <v>274</v>
      </c>
      <c r="O72" s="748" t="s">
        <v>275</v>
      </c>
      <c r="P72" s="748">
        <v>23222</v>
      </c>
      <c r="Q72" s="748" t="s">
        <v>68</v>
      </c>
      <c r="R72" s="746" t="s">
        <v>4250</v>
      </c>
      <c r="S72" s="746" t="s">
        <v>4250</v>
      </c>
      <c r="T72" s="746" t="s">
        <v>276</v>
      </c>
      <c r="U72" s="748">
        <v>49303156</v>
      </c>
      <c r="V72" s="746">
        <v>0</v>
      </c>
      <c r="W72" s="748" t="s">
        <v>134</v>
      </c>
      <c r="X72" s="748">
        <v>480</v>
      </c>
      <c r="Y72" s="748">
        <v>638</v>
      </c>
      <c r="Z72" s="748">
        <v>22</v>
      </c>
      <c r="AA72" s="749">
        <f t="shared" si="2"/>
        <v>1.056E-2</v>
      </c>
      <c r="AB72" s="748" t="s">
        <v>88</v>
      </c>
      <c r="AC72" s="747">
        <v>44773</v>
      </c>
      <c r="AD72" s="767"/>
      <c r="AE72" s="748" t="s">
        <v>4250</v>
      </c>
      <c r="AF72" s="748" t="s">
        <v>287</v>
      </c>
      <c r="AG72" s="746">
        <v>638</v>
      </c>
      <c r="AH72" s="746">
        <v>22</v>
      </c>
      <c r="AI72" s="761">
        <f t="shared" si="3"/>
        <v>1.4036E-2</v>
      </c>
      <c r="AJ72" s="769" t="s">
        <v>4250</v>
      </c>
      <c r="AK72" s="769" t="s">
        <v>4250</v>
      </c>
      <c r="AL72" s="748" t="s">
        <v>4250</v>
      </c>
      <c r="AM72" s="748" t="s">
        <v>4250</v>
      </c>
      <c r="AN72" s="748" t="s">
        <v>4250</v>
      </c>
      <c r="AO72" s="748" t="s">
        <v>4250</v>
      </c>
      <c r="AP72" s="748" t="s">
        <v>4250</v>
      </c>
      <c r="AQ72" s="748"/>
      <c r="AR72" s="746" t="s">
        <v>135</v>
      </c>
      <c r="AS72" s="769" t="s">
        <v>4250</v>
      </c>
      <c r="AT72" s="748" t="s">
        <v>4250</v>
      </c>
      <c r="AU72" s="748" t="s">
        <v>4250</v>
      </c>
      <c r="AV72" s="748" t="s">
        <v>4250</v>
      </c>
      <c r="AW72" s="748" t="s">
        <v>4250</v>
      </c>
      <c r="AX72" s="748" t="s">
        <v>4250</v>
      </c>
      <c r="AY72" s="748" t="s">
        <v>4250</v>
      </c>
      <c r="AZ72" s="748" t="s">
        <v>4250</v>
      </c>
      <c r="BA72" s="748" t="s">
        <v>4250</v>
      </c>
      <c r="BB72" s="748" t="s">
        <v>4250</v>
      </c>
      <c r="BC72" s="748" t="s">
        <v>4250</v>
      </c>
      <c r="BD72" s="748" t="s">
        <v>4250</v>
      </c>
      <c r="BE72" s="748" t="s">
        <v>4250</v>
      </c>
      <c r="BF72" s="748" t="s">
        <v>4250</v>
      </c>
      <c r="BG72" s="748" t="s">
        <v>4250</v>
      </c>
      <c r="BH72" s="748" t="s">
        <v>4250</v>
      </c>
    </row>
    <row r="73" spans="1:60">
      <c r="A73" s="765" t="s">
        <v>55</v>
      </c>
      <c r="B73" s="748" t="s">
        <v>56</v>
      </c>
      <c r="C73" s="746" t="s">
        <v>130</v>
      </c>
      <c r="D73" s="747">
        <v>44666</v>
      </c>
      <c r="E73" s="748" t="s">
        <v>271</v>
      </c>
      <c r="F73" s="748" t="s">
        <v>59</v>
      </c>
      <c r="G73" s="748" t="s">
        <v>60</v>
      </c>
      <c r="H73" s="748" t="s">
        <v>61</v>
      </c>
      <c r="I73" s="748" t="s">
        <v>62</v>
      </c>
      <c r="J73" s="748" t="s">
        <v>63</v>
      </c>
      <c r="K73" s="748">
        <v>30349</v>
      </c>
      <c r="L73" s="748" t="s">
        <v>272</v>
      </c>
      <c r="M73" s="748" t="s">
        <v>273</v>
      </c>
      <c r="N73" s="748" t="s">
        <v>274</v>
      </c>
      <c r="O73" s="748" t="s">
        <v>275</v>
      </c>
      <c r="P73" s="748">
        <v>23222</v>
      </c>
      <c r="Q73" s="748" t="s">
        <v>68</v>
      </c>
      <c r="R73" s="746" t="s">
        <v>4250</v>
      </c>
      <c r="S73" s="746" t="s">
        <v>4250</v>
      </c>
      <c r="T73" s="746" t="s">
        <v>276</v>
      </c>
      <c r="U73" s="748">
        <v>49303156</v>
      </c>
      <c r="V73" s="746">
        <v>0</v>
      </c>
      <c r="W73" s="748" t="s">
        <v>134</v>
      </c>
      <c r="X73" s="748">
        <v>480</v>
      </c>
      <c r="Y73" s="748">
        <v>638</v>
      </c>
      <c r="Z73" s="748">
        <v>22</v>
      </c>
      <c r="AA73" s="749">
        <f t="shared" si="2"/>
        <v>1.056E-2</v>
      </c>
      <c r="AB73" s="748" t="s">
        <v>88</v>
      </c>
      <c r="AC73" s="747">
        <v>44773</v>
      </c>
      <c r="AD73" s="767"/>
      <c r="AE73" s="748" t="s">
        <v>4250</v>
      </c>
      <c r="AF73" s="748" t="s">
        <v>288</v>
      </c>
      <c r="AG73" s="746">
        <v>638</v>
      </c>
      <c r="AH73" s="746">
        <v>22</v>
      </c>
      <c r="AI73" s="761">
        <f t="shared" si="3"/>
        <v>1.4036E-2</v>
      </c>
      <c r="AJ73" s="769" t="s">
        <v>4250</v>
      </c>
      <c r="AK73" s="769" t="s">
        <v>4250</v>
      </c>
      <c r="AL73" s="748" t="s">
        <v>4250</v>
      </c>
      <c r="AM73" s="748" t="s">
        <v>4250</v>
      </c>
      <c r="AN73" s="748" t="s">
        <v>4250</v>
      </c>
      <c r="AO73" s="748" t="s">
        <v>4250</v>
      </c>
      <c r="AP73" s="748" t="s">
        <v>4250</v>
      </c>
      <c r="AQ73" s="748"/>
      <c r="AR73" s="746" t="s">
        <v>135</v>
      </c>
      <c r="AS73" s="769" t="s">
        <v>4250</v>
      </c>
      <c r="AT73" s="748" t="s">
        <v>4250</v>
      </c>
      <c r="AU73" s="748" t="s">
        <v>4250</v>
      </c>
      <c r="AV73" s="748" t="s">
        <v>4250</v>
      </c>
      <c r="AW73" s="748" t="s">
        <v>4250</v>
      </c>
      <c r="AX73" s="748" t="s">
        <v>4250</v>
      </c>
      <c r="AY73" s="748" t="s">
        <v>4250</v>
      </c>
      <c r="AZ73" s="748" t="s">
        <v>4250</v>
      </c>
      <c r="BA73" s="748" t="s">
        <v>4250</v>
      </c>
      <c r="BB73" s="748" t="s">
        <v>4250</v>
      </c>
      <c r="BC73" s="748" t="s">
        <v>4250</v>
      </c>
      <c r="BD73" s="748" t="s">
        <v>4250</v>
      </c>
      <c r="BE73" s="748" t="s">
        <v>4250</v>
      </c>
      <c r="BF73" s="748" t="s">
        <v>4250</v>
      </c>
      <c r="BG73" s="748" t="s">
        <v>4250</v>
      </c>
      <c r="BH73" s="748" t="s">
        <v>4250</v>
      </c>
    </row>
    <row r="74" spans="1:60">
      <c r="A74" s="765" t="s">
        <v>55</v>
      </c>
      <c r="B74" s="748" t="s">
        <v>56</v>
      </c>
      <c r="C74" s="746" t="s">
        <v>130</v>
      </c>
      <c r="D74" s="747">
        <v>44666</v>
      </c>
      <c r="E74" s="748" t="s">
        <v>271</v>
      </c>
      <c r="F74" s="748" t="s">
        <v>59</v>
      </c>
      <c r="G74" s="748" t="s">
        <v>60</v>
      </c>
      <c r="H74" s="748" t="s">
        <v>61</v>
      </c>
      <c r="I74" s="748" t="s">
        <v>62</v>
      </c>
      <c r="J74" s="748" t="s">
        <v>63</v>
      </c>
      <c r="K74" s="748">
        <v>30349</v>
      </c>
      <c r="L74" s="748" t="s">
        <v>272</v>
      </c>
      <c r="M74" s="748" t="s">
        <v>273</v>
      </c>
      <c r="N74" s="748" t="s">
        <v>274</v>
      </c>
      <c r="O74" s="748" t="s">
        <v>275</v>
      </c>
      <c r="P74" s="748">
        <v>23222</v>
      </c>
      <c r="Q74" s="748" t="s">
        <v>68</v>
      </c>
      <c r="R74" s="746" t="s">
        <v>4250</v>
      </c>
      <c r="S74" s="746" t="s">
        <v>4250</v>
      </c>
      <c r="T74" s="746" t="s">
        <v>276</v>
      </c>
      <c r="U74" s="748">
        <v>49303156</v>
      </c>
      <c r="V74" s="746">
        <v>0</v>
      </c>
      <c r="W74" s="748" t="s">
        <v>134</v>
      </c>
      <c r="X74" s="748">
        <v>480</v>
      </c>
      <c r="Y74" s="748">
        <v>638</v>
      </c>
      <c r="Z74" s="748">
        <v>22</v>
      </c>
      <c r="AA74" s="749">
        <f t="shared" si="2"/>
        <v>1.056E-2</v>
      </c>
      <c r="AB74" s="748" t="s">
        <v>88</v>
      </c>
      <c r="AC74" s="747">
        <v>44773</v>
      </c>
      <c r="AD74" s="767"/>
      <c r="AE74" s="748" t="s">
        <v>4250</v>
      </c>
      <c r="AF74" s="748" t="s">
        <v>289</v>
      </c>
      <c r="AG74" s="746">
        <v>638</v>
      </c>
      <c r="AH74" s="746">
        <v>22</v>
      </c>
      <c r="AI74" s="761">
        <f t="shared" si="3"/>
        <v>1.4036E-2</v>
      </c>
      <c r="AJ74" s="769" t="s">
        <v>4250</v>
      </c>
      <c r="AK74" s="769" t="s">
        <v>4250</v>
      </c>
      <c r="AL74" s="748" t="s">
        <v>4250</v>
      </c>
      <c r="AM74" s="748" t="s">
        <v>4250</v>
      </c>
      <c r="AN74" s="748" t="s">
        <v>4250</v>
      </c>
      <c r="AO74" s="748" t="s">
        <v>4250</v>
      </c>
      <c r="AP74" s="748" t="s">
        <v>4250</v>
      </c>
      <c r="AQ74" s="748"/>
      <c r="AR74" s="746" t="s">
        <v>135</v>
      </c>
      <c r="AS74" s="769" t="s">
        <v>4250</v>
      </c>
      <c r="AT74" s="748" t="s">
        <v>4250</v>
      </c>
      <c r="AU74" s="748" t="s">
        <v>4250</v>
      </c>
      <c r="AV74" s="748" t="s">
        <v>4250</v>
      </c>
      <c r="AW74" s="748" t="s">
        <v>4250</v>
      </c>
      <c r="AX74" s="748" t="s">
        <v>4250</v>
      </c>
      <c r="AY74" s="748" t="s">
        <v>4250</v>
      </c>
      <c r="AZ74" s="748" t="s">
        <v>4250</v>
      </c>
      <c r="BA74" s="748" t="s">
        <v>4250</v>
      </c>
      <c r="BB74" s="748" t="s">
        <v>4250</v>
      </c>
      <c r="BC74" s="748" t="s">
        <v>4250</v>
      </c>
      <c r="BD74" s="748" t="s">
        <v>4250</v>
      </c>
      <c r="BE74" s="748" t="s">
        <v>4250</v>
      </c>
      <c r="BF74" s="748" t="s">
        <v>4250</v>
      </c>
      <c r="BG74" s="748" t="s">
        <v>4250</v>
      </c>
      <c r="BH74" s="748" t="s">
        <v>4250</v>
      </c>
    </row>
    <row r="75" spans="1:60">
      <c r="A75" s="765" t="s">
        <v>55</v>
      </c>
      <c r="B75" s="748" t="s">
        <v>56</v>
      </c>
      <c r="C75" s="746" t="s">
        <v>130</v>
      </c>
      <c r="D75" s="747">
        <v>44666</v>
      </c>
      <c r="E75" s="748" t="s">
        <v>271</v>
      </c>
      <c r="F75" s="748" t="s">
        <v>59</v>
      </c>
      <c r="G75" s="748" t="s">
        <v>60</v>
      </c>
      <c r="H75" s="748" t="s">
        <v>61</v>
      </c>
      <c r="I75" s="748" t="s">
        <v>62</v>
      </c>
      <c r="J75" s="748" t="s">
        <v>63</v>
      </c>
      <c r="K75" s="748">
        <v>30349</v>
      </c>
      <c r="L75" s="748" t="s">
        <v>272</v>
      </c>
      <c r="M75" s="748" t="s">
        <v>273</v>
      </c>
      <c r="N75" s="748" t="s">
        <v>274</v>
      </c>
      <c r="O75" s="748" t="s">
        <v>275</v>
      </c>
      <c r="P75" s="748">
        <v>23222</v>
      </c>
      <c r="Q75" s="748" t="s">
        <v>68</v>
      </c>
      <c r="R75" s="746" t="s">
        <v>4250</v>
      </c>
      <c r="S75" s="746" t="s">
        <v>4250</v>
      </c>
      <c r="T75" s="746" t="s">
        <v>276</v>
      </c>
      <c r="U75" s="748">
        <v>49303156</v>
      </c>
      <c r="V75" s="746">
        <v>0</v>
      </c>
      <c r="W75" s="748" t="s">
        <v>134</v>
      </c>
      <c r="X75" s="748">
        <v>480</v>
      </c>
      <c r="Y75" s="748">
        <v>638</v>
      </c>
      <c r="Z75" s="748">
        <v>22</v>
      </c>
      <c r="AA75" s="749">
        <f t="shared" si="2"/>
        <v>1.056E-2</v>
      </c>
      <c r="AB75" s="748" t="s">
        <v>88</v>
      </c>
      <c r="AC75" s="747">
        <v>44773</v>
      </c>
      <c r="AD75" s="767"/>
      <c r="AE75" s="748" t="s">
        <v>4250</v>
      </c>
      <c r="AF75" s="748" t="s">
        <v>290</v>
      </c>
      <c r="AG75" s="746">
        <v>638</v>
      </c>
      <c r="AH75" s="746">
        <v>22</v>
      </c>
      <c r="AI75" s="761">
        <f t="shared" si="3"/>
        <v>1.4036E-2</v>
      </c>
      <c r="AJ75" s="769" t="s">
        <v>4250</v>
      </c>
      <c r="AK75" s="769" t="s">
        <v>4250</v>
      </c>
      <c r="AL75" s="748" t="s">
        <v>4250</v>
      </c>
      <c r="AM75" s="748" t="s">
        <v>4250</v>
      </c>
      <c r="AN75" s="748" t="s">
        <v>4250</v>
      </c>
      <c r="AO75" s="748" t="s">
        <v>4250</v>
      </c>
      <c r="AP75" s="748" t="s">
        <v>4250</v>
      </c>
      <c r="AQ75" s="748"/>
      <c r="AR75" s="746" t="s">
        <v>135</v>
      </c>
      <c r="AS75" s="769" t="s">
        <v>4250</v>
      </c>
      <c r="AT75" s="748" t="s">
        <v>4250</v>
      </c>
      <c r="AU75" s="748" t="s">
        <v>4250</v>
      </c>
      <c r="AV75" s="748" t="s">
        <v>4250</v>
      </c>
      <c r="AW75" s="748" t="s">
        <v>4250</v>
      </c>
      <c r="AX75" s="748" t="s">
        <v>4250</v>
      </c>
      <c r="AY75" s="748" t="s">
        <v>4250</v>
      </c>
      <c r="AZ75" s="748" t="s">
        <v>4250</v>
      </c>
      <c r="BA75" s="748" t="s">
        <v>4250</v>
      </c>
      <c r="BB75" s="748" t="s">
        <v>4250</v>
      </c>
      <c r="BC75" s="748" t="s">
        <v>4250</v>
      </c>
      <c r="BD75" s="748" t="s">
        <v>4250</v>
      </c>
      <c r="BE75" s="748" t="s">
        <v>4250</v>
      </c>
      <c r="BF75" s="748" t="s">
        <v>4250</v>
      </c>
      <c r="BG75" s="748" t="s">
        <v>4250</v>
      </c>
      <c r="BH75" s="748" t="s">
        <v>4250</v>
      </c>
    </row>
    <row r="76" spans="1:60">
      <c r="A76" s="765" t="s">
        <v>55</v>
      </c>
      <c r="B76" s="748" t="s">
        <v>56</v>
      </c>
      <c r="C76" s="746" t="s">
        <v>130</v>
      </c>
      <c r="D76" s="747">
        <v>44666</v>
      </c>
      <c r="E76" s="748" t="s">
        <v>271</v>
      </c>
      <c r="F76" s="748" t="s">
        <v>59</v>
      </c>
      <c r="G76" s="748" t="s">
        <v>60</v>
      </c>
      <c r="H76" s="748" t="s">
        <v>61</v>
      </c>
      <c r="I76" s="748" t="s">
        <v>62</v>
      </c>
      <c r="J76" s="748" t="s">
        <v>63</v>
      </c>
      <c r="K76" s="748">
        <v>30349</v>
      </c>
      <c r="L76" s="748" t="s">
        <v>272</v>
      </c>
      <c r="M76" s="748" t="s">
        <v>273</v>
      </c>
      <c r="N76" s="748" t="s">
        <v>274</v>
      </c>
      <c r="O76" s="748" t="s">
        <v>275</v>
      </c>
      <c r="P76" s="748">
        <v>23222</v>
      </c>
      <c r="Q76" s="748" t="s">
        <v>68</v>
      </c>
      <c r="R76" s="746" t="s">
        <v>4250</v>
      </c>
      <c r="S76" s="746" t="s">
        <v>4250</v>
      </c>
      <c r="T76" s="746" t="s">
        <v>276</v>
      </c>
      <c r="U76" s="748">
        <v>49303156</v>
      </c>
      <c r="V76" s="746">
        <v>0</v>
      </c>
      <c r="W76" s="748" t="s">
        <v>134</v>
      </c>
      <c r="X76" s="748">
        <v>480</v>
      </c>
      <c r="Y76" s="748">
        <v>638</v>
      </c>
      <c r="Z76" s="748">
        <v>22</v>
      </c>
      <c r="AA76" s="749">
        <f t="shared" si="2"/>
        <v>1.056E-2</v>
      </c>
      <c r="AB76" s="748" t="s">
        <v>88</v>
      </c>
      <c r="AC76" s="747">
        <v>44773</v>
      </c>
      <c r="AD76" s="767"/>
      <c r="AE76" s="748" t="s">
        <v>4250</v>
      </c>
      <c r="AF76" s="748" t="s">
        <v>291</v>
      </c>
      <c r="AG76" s="746">
        <v>638</v>
      </c>
      <c r="AH76" s="746">
        <v>22</v>
      </c>
      <c r="AI76" s="761">
        <f t="shared" si="3"/>
        <v>1.4036E-2</v>
      </c>
      <c r="AJ76" s="769" t="s">
        <v>4250</v>
      </c>
      <c r="AK76" s="769" t="s">
        <v>4250</v>
      </c>
      <c r="AL76" s="748" t="s">
        <v>4250</v>
      </c>
      <c r="AM76" s="748" t="s">
        <v>4250</v>
      </c>
      <c r="AN76" s="748" t="s">
        <v>4250</v>
      </c>
      <c r="AO76" s="748" t="s">
        <v>4250</v>
      </c>
      <c r="AP76" s="748" t="s">
        <v>4250</v>
      </c>
      <c r="AQ76" s="748"/>
      <c r="AR76" s="746" t="s">
        <v>135</v>
      </c>
      <c r="AS76" s="769" t="s">
        <v>4250</v>
      </c>
      <c r="AT76" s="748" t="s">
        <v>4250</v>
      </c>
      <c r="AU76" s="748" t="s">
        <v>4250</v>
      </c>
      <c r="AV76" s="748" t="s">
        <v>4250</v>
      </c>
      <c r="AW76" s="748" t="s">
        <v>4250</v>
      </c>
      <c r="AX76" s="748" t="s">
        <v>4250</v>
      </c>
      <c r="AY76" s="748" t="s">
        <v>4250</v>
      </c>
      <c r="AZ76" s="748" t="s">
        <v>4250</v>
      </c>
      <c r="BA76" s="748" t="s">
        <v>4250</v>
      </c>
      <c r="BB76" s="748" t="s">
        <v>4250</v>
      </c>
      <c r="BC76" s="748" t="s">
        <v>4250</v>
      </c>
      <c r="BD76" s="748" t="s">
        <v>4250</v>
      </c>
      <c r="BE76" s="748" t="s">
        <v>4250</v>
      </c>
      <c r="BF76" s="748" t="s">
        <v>4250</v>
      </c>
      <c r="BG76" s="748" t="s">
        <v>4250</v>
      </c>
      <c r="BH76" s="748" t="s">
        <v>4250</v>
      </c>
    </row>
    <row r="77" spans="1:60">
      <c r="A77" s="765" t="s">
        <v>55</v>
      </c>
      <c r="B77" s="748" t="s">
        <v>56</v>
      </c>
      <c r="C77" s="746" t="s">
        <v>130</v>
      </c>
      <c r="D77" s="747">
        <v>44666</v>
      </c>
      <c r="E77" s="748" t="s">
        <v>271</v>
      </c>
      <c r="F77" s="748" t="s">
        <v>59</v>
      </c>
      <c r="G77" s="748" t="s">
        <v>60</v>
      </c>
      <c r="H77" s="748" t="s">
        <v>61</v>
      </c>
      <c r="I77" s="748" t="s">
        <v>62</v>
      </c>
      <c r="J77" s="748" t="s">
        <v>63</v>
      </c>
      <c r="K77" s="748">
        <v>30349</v>
      </c>
      <c r="L77" s="748" t="s">
        <v>272</v>
      </c>
      <c r="M77" s="748" t="s">
        <v>273</v>
      </c>
      <c r="N77" s="748" t="s">
        <v>274</v>
      </c>
      <c r="O77" s="748" t="s">
        <v>275</v>
      </c>
      <c r="P77" s="748">
        <v>23222</v>
      </c>
      <c r="Q77" s="748" t="s">
        <v>68</v>
      </c>
      <c r="R77" s="746" t="s">
        <v>4250</v>
      </c>
      <c r="S77" s="746" t="s">
        <v>4250</v>
      </c>
      <c r="T77" s="746" t="s">
        <v>276</v>
      </c>
      <c r="U77" s="748">
        <v>49303156</v>
      </c>
      <c r="V77" s="746">
        <v>0</v>
      </c>
      <c r="W77" s="748" t="s">
        <v>134</v>
      </c>
      <c r="X77" s="748">
        <v>480</v>
      </c>
      <c r="Y77" s="748">
        <v>638</v>
      </c>
      <c r="Z77" s="748">
        <v>22</v>
      </c>
      <c r="AA77" s="749">
        <f t="shared" si="2"/>
        <v>1.056E-2</v>
      </c>
      <c r="AB77" s="748" t="s">
        <v>88</v>
      </c>
      <c r="AC77" s="747">
        <v>44773</v>
      </c>
      <c r="AD77" s="767"/>
      <c r="AE77" s="748" t="s">
        <v>4250</v>
      </c>
      <c r="AF77" s="748" t="s">
        <v>292</v>
      </c>
      <c r="AG77" s="746">
        <v>638</v>
      </c>
      <c r="AH77" s="746">
        <v>22</v>
      </c>
      <c r="AI77" s="761">
        <f t="shared" si="3"/>
        <v>1.4036E-2</v>
      </c>
      <c r="AJ77" s="769" t="s">
        <v>4250</v>
      </c>
      <c r="AK77" s="769" t="s">
        <v>4250</v>
      </c>
      <c r="AL77" s="748" t="s">
        <v>4250</v>
      </c>
      <c r="AM77" s="748" t="s">
        <v>4250</v>
      </c>
      <c r="AN77" s="748" t="s">
        <v>4250</v>
      </c>
      <c r="AO77" s="748" t="s">
        <v>4250</v>
      </c>
      <c r="AP77" s="748" t="s">
        <v>4250</v>
      </c>
      <c r="AQ77" s="748"/>
      <c r="AR77" s="746" t="s">
        <v>135</v>
      </c>
      <c r="AS77" s="769" t="s">
        <v>4250</v>
      </c>
      <c r="AT77" s="748" t="s">
        <v>4250</v>
      </c>
      <c r="AU77" s="748" t="s">
        <v>4250</v>
      </c>
      <c r="AV77" s="748" t="s">
        <v>4250</v>
      </c>
      <c r="AW77" s="748" t="s">
        <v>4250</v>
      </c>
      <c r="AX77" s="748" t="s">
        <v>4250</v>
      </c>
      <c r="AY77" s="748" t="s">
        <v>4250</v>
      </c>
      <c r="AZ77" s="748" t="s">
        <v>4250</v>
      </c>
      <c r="BA77" s="748" t="s">
        <v>4250</v>
      </c>
      <c r="BB77" s="748" t="s">
        <v>4250</v>
      </c>
      <c r="BC77" s="748" t="s">
        <v>4250</v>
      </c>
      <c r="BD77" s="748" t="s">
        <v>4250</v>
      </c>
      <c r="BE77" s="748" t="s">
        <v>4250</v>
      </c>
      <c r="BF77" s="748" t="s">
        <v>4250</v>
      </c>
      <c r="BG77" s="748" t="s">
        <v>4250</v>
      </c>
      <c r="BH77" s="748" t="s">
        <v>4250</v>
      </c>
    </row>
    <row r="78" spans="1:60">
      <c r="A78" s="765" t="s">
        <v>55</v>
      </c>
      <c r="B78" s="748" t="s">
        <v>56</v>
      </c>
      <c r="C78" s="746" t="s">
        <v>130</v>
      </c>
      <c r="D78" s="747">
        <v>44666</v>
      </c>
      <c r="E78" s="748" t="s">
        <v>271</v>
      </c>
      <c r="F78" s="748" t="s">
        <v>59</v>
      </c>
      <c r="G78" s="748" t="s">
        <v>60</v>
      </c>
      <c r="H78" s="748" t="s">
        <v>61</v>
      </c>
      <c r="I78" s="748" t="s">
        <v>62</v>
      </c>
      <c r="J78" s="748" t="s">
        <v>63</v>
      </c>
      <c r="K78" s="748">
        <v>30349</v>
      </c>
      <c r="L78" s="748" t="s">
        <v>272</v>
      </c>
      <c r="M78" s="748" t="s">
        <v>273</v>
      </c>
      <c r="N78" s="748" t="s">
        <v>274</v>
      </c>
      <c r="O78" s="748" t="s">
        <v>275</v>
      </c>
      <c r="P78" s="748">
        <v>23222</v>
      </c>
      <c r="Q78" s="748" t="s">
        <v>68</v>
      </c>
      <c r="R78" s="746" t="s">
        <v>4250</v>
      </c>
      <c r="S78" s="746" t="s">
        <v>4250</v>
      </c>
      <c r="T78" s="746" t="s">
        <v>276</v>
      </c>
      <c r="U78" s="748">
        <v>49303156</v>
      </c>
      <c r="V78" s="746">
        <v>0</v>
      </c>
      <c r="W78" s="748" t="s">
        <v>134</v>
      </c>
      <c r="X78" s="748">
        <v>480</v>
      </c>
      <c r="Y78" s="748">
        <v>348</v>
      </c>
      <c r="Z78" s="748">
        <v>12</v>
      </c>
      <c r="AA78" s="749">
        <f t="shared" si="2"/>
        <v>5.7600000000000004E-3</v>
      </c>
      <c r="AB78" s="748" t="s">
        <v>88</v>
      </c>
      <c r="AC78" s="747">
        <v>44773</v>
      </c>
      <c r="AD78" s="767"/>
      <c r="AE78" s="748" t="s">
        <v>4250</v>
      </c>
      <c r="AF78" s="748" t="s">
        <v>293</v>
      </c>
      <c r="AG78" s="746">
        <v>348</v>
      </c>
      <c r="AH78" s="746">
        <v>12</v>
      </c>
      <c r="AI78" s="761">
        <f t="shared" si="3"/>
        <v>4.176E-3</v>
      </c>
      <c r="AJ78" s="769" t="s">
        <v>4250</v>
      </c>
      <c r="AK78" s="769" t="s">
        <v>4250</v>
      </c>
      <c r="AL78" s="748" t="s">
        <v>4250</v>
      </c>
      <c r="AM78" s="748" t="s">
        <v>4250</v>
      </c>
      <c r="AN78" s="748" t="s">
        <v>4250</v>
      </c>
      <c r="AO78" s="748" t="s">
        <v>4250</v>
      </c>
      <c r="AP78" s="748" t="s">
        <v>4250</v>
      </c>
      <c r="AQ78" s="748"/>
      <c r="AR78" s="746" t="s">
        <v>135</v>
      </c>
      <c r="AS78" s="769" t="s">
        <v>4250</v>
      </c>
      <c r="AT78" s="748" t="s">
        <v>4250</v>
      </c>
      <c r="AU78" s="748" t="s">
        <v>4250</v>
      </c>
      <c r="AV78" s="748" t="s">
        <v>4250</v>
      </c>
      <c r="AW78" s="748" t="s">
        <v>4250</v>
      </c>
      <c r="AX78" s="748" t="s">
        <v>4250</v>
      </c>
      <c r="AY78" s="748" t="s">
        <v>4250</v>
      </c>
      <c r="AZ78" s="748" t="s">
        <v>4250</v>
      </c>
      <c r="BA78" s="748" t="s">
        <v>4250</v>
      </c>
      <c r="BB78" s="748" t="s">
        <v>4250</v>
      </c>
      <c r="BC78" s="748" t="s">
        <v>4250</v>
      </c>
      <c r="BD78" s="748" t="s">
        <v>4250</v>
      </c>
      <c r="BE78" s="748" t="s">
        <v>4250</v>
      </c>
      <c r="BF78" s="748" t="s">
        <v>4250</v>
      </c>
      <c r="BG78" s="748" t="s">
        <v>4250</v>
      </c>
      <c r="BH78" s="748" t="s">
        <v>4250</v>
      </c>
    </row>
    <row r="79" spans="1:60">
      <c r="A79" s="858" t="s">
        <v>8524</v>
      </c>
      <c r="B79" s="753" t="s">
        <v>4250</v>
      </c>
      <c r="C79" s="753" t="s">
        <v>294</v>
      </c>
      <c r="D79" s="754">
        <v>44666</v>
      </c>
      <c r="E79" s="753" t="s">
        <v>295</v>
      </c>
      <c r="F79" s="753" t="s">
        <v>59</v>
      </c>
      <c r="G79" s="753" t="s">
        <v>104</v>
      </c>
      <c r="H79" s="753" t="s">
        <v>105</v>
      </c>
      <c r="I79" s="753" t="s">
        <v>106</v>
      </c>
      <c r="J79" s="753" t="s">
        <v>63</v>
      </c>
      <c r="K79" s="753">
        <v>30721</v>
      </c>
      <c r="L79" s="753" t="s">
        <v>296</v>
      </c>
      <c r="M79" s="753" t="s">
        <v>297</v>
      </c>
      <c r="N79" s="753" t="s">
        <v>298</v>
      </c>
      <c r="O79" s="753" t="s">
        <v>299</v>
      </c>
      <c r="P79" s="753">
        <v>21046</v>
      </c>
      <c r="Q79" s="753" t="s">
        <v>68</v>
      </c>
      <c r="R79" s="753" t="s">
        <v>4250</v>
      </c>
      <c r="S79" s="753" t="s">
        <v>4250</v>
      </c>
      <c r="T79" s="753" t="s">
        <v>300</v>
      </c>
      <c r="U79" s="753">
        <v>49203132</v>
      </c>
      <c r="V79" s="753">
        <v>0</v>
      </c>
      <c r="W79" s="753" t="s">
        <v>113</v>
      </c>
      <c r="X79" s="753">
        <v>360</v>
      </c>
      <c r="Y79" s="753">
        <v>832</v>
      </c>
      <c r="Z79" s="753">
        <v>26</v>
      </c>
      <c r="AA79" s="749">
        <f t="shared" si="2"/>
        <v>9.3600000000000003E-3</v>
      </c>
      <c r="AB79" s="753" t="s">
        <v>88</v>
      </c>
      <c r="AC79" s="754">
        <v>44712</v>
      </c>
      <c r="AD79" s="755"/>
      <c r="AE79" s="753" t="s">
        <v>4250</v>
      </c>
      <c r="AF79" s="753" t="s">
        <v>294</v>
      </c>
      <c r="AG79" s="753">
        <v>832</v>
      </c>
      <c r="AH79" s="753">
        <v>26</v>
      </c>
      <c r="AI79" s="761">
        <f t="shared" si="3"/>
        <v>2.1631999999999998E-2</v>
      </c>
      <c r="AJ79" s="753" t="s">
        <v>114</v>
      </c>
      <c r="AK79" s="753" t="s">
        <v>301</v>
      </c>
      <c r="AL79" s="754">
        <v>44701</v>
      </c>
      <c r="AM79" s="754">
        <v>44701</v>
      </c>
      <c r="AN79" s="754">
        <v>44704</v>
      </c>
      <c r="AO79" s="754">
        <v>44704</v>
      </c>
      <c r="AP79" s="754">
        <v>44704</v>
      </c>
      <c r="AQ79" s="753" t="s">
        <v>89</v>
      </c>
      <c r="AR79" s="753" t="s">
        <v>201</v>
      </c>
      <c r="AS79" s="753" t="s">
        <v>301</v>
      </c>
      <c r="AT79" s="754">
        <v>44701</v>
      </c>
      <c r="AU79" s="754">
        <v>44704</v>
      </c>
      <c r="AV79" s="754">
        <v>44701</v>
      </c>
      <c r="AW79" s="753" t="s">
        <v>90</v>
      </c>
      <c r="AX79" s="753" t="s">
        <v>116</v>
      </c>
      <c r="AY79" s="756">
        <v>2365.44</v>
      </c>
      <c r="AZ79" s="753" t="s">
        <v>4250</v>
      </c>
      <c r="BA79" s="753" t="s">
        <v>4250</v>
      </c>
      <c r="BB79" s="753" t="s">
        <v>4250</v>
      </c>
      <c r="BC79" s="753" t="s">
        <v>4250</v>
      </c>
      <c r="BD79" s="756">
        <v>2365.44</v>
      </c>
      <c r="BE79" s="753" t="s">
        <v>4250</v>
      </c>
      <c r="BF79" s="753" t="s">
        <v>117</v>
      </c>
      <c r="BG79" s="753">
        <v>2022</v>
      </c>
      <c r="BH79" s="753" t="s">
        <v>4250</v>
      </c>
    </row>
    <row r="80" spans="1:60">
      <c r="A80" s="858" t="s">
        <v>8524</v>
      </c>
      <c r="B80" s="753" t="s">
        <v>4250</v>
      </c>
      <c r="C80" s="753" t="s">
        <v>302</v>
      </c>
      <c r="D80" s="754">
        <v>44666</v>
      </c>
      <c r="E80" s="753" t="s">
        <v>295</v>
      </c>
      <c r="F80" s="753" t="s">
        <v>59</v>
      </c>
      <c r="G80" s="753" t="s">
        <v>104</v>
      </c>
      <c r="H80" s="753" t="s">
        <v>105</v>
      </c>
      <c r="I80" s="753" t="s">
        <v>106</v>
      </c>
      <c r="J80" s="753" t="s">
        <v>63</v>
      </c>
      <c r="K80" s="753">
        <v>30721</v>
      </c>
      <c r="L80" s="753" t="s">
        <v>296</v>
      </c>
      <c r="M80" s="753" t="s">
        <v>297</v>
      </c>
      <c r="N80" s="753" t="s">
        <v>298</v>
      </c>
      <c r="O80" s="753" t="s">
        <v>299</v>
      </c>
      <c r="P80" s="753">
        <v>21046</v>
      </c>
      <c r="Q80" s="753" t="s">
        <v>68</v>
      </c>
      <c r="R80" s="753" t="s">
        <v>4250</v>
      </c>
      <c r="S80" s="753" t="s">
        <v>4250</v>
      </c>
      <c r="T80" s="753" t="s">
        <v>300</v>
      </c>
      <c r="U80" s="753">
        <v>49203132</v>
      </c>
      <c r="V80" s="753">
        <v>0</v>
      </c>
      <c r="W80" s="753" t="s">
        <v>113</v>
      </c>
      <c r="X80" s="753">
        <v>360</v>
      </c>
      <c r="Y80" s="753">
        <v>832</v>
      </c>
      <c r="Z80" s="753">
        <v>26</v>
      </c>
      <c r="AA80" s="749">
        <f t="shared" si="2"/>
        <v>9.3600000000000003E-3</v>
      </c>
      <c r="AB80" s="753" t="s">
        <v>88</v>
      </c>
      <c r="AC80" s="754">
        <v>44712</v>
      </c>
      <c r="AD80" s="755"/>
      <c r="AE80" s="753" t="s">
        <v>4250</v>
      </c>
      <c r="AF80" s="753" t="s">
        <v>302</v>
      </c>
      <c r="AG80" s="753">
        <v>832</v>
      </c>
      <c r="AH80" s="753">
        <v>26</v>
      </c>
      <c r="AI80" s="761">
        <f t="shared" si="3"/>
        <v>2.1631999999999998E-2</v>
      </c>
      <c r="AJ80" s="753" t="s">
        <v>114</v>
      </c>
      <c r="AK80" s="753" t="s">
        <v>303</v>
      </c>
      <c r="AL80" s="754">
        <v>44701</v>
      </c>
      <c r="AM80" s="754">
        <v>44701</v>
      </c>
      <c r="AN80" s="754">
        <v>44704</v>
      </c>
      <c r="AO80" s="754">
        <v>44704</v>
      </c>
      <c r="AP80" s="754">
        <v>44704</v>
      </c>
      <c r="AQ80" s="753" t="s">
        <v>89</v>
      </c>
      <c r="AR80" s="753" t="s">
        <v>201</v>
      </c>
      <c r="AS80" s="753" t="s">
        <v>303</v>
      </c>
      <c r="AT80" s="754">
        <v>44701</v>
      </c>
      <c r="AU80" s="754">
        <v>44704</v>
      </c>
      <c r="AV80" s="754">
        <v>44701</v>
      </c>
      <c r="AW80" s="753" t="s">
        <v>90</v>
      </c>
      <c r="AX80" s="753" t="s">
        <v>116</v>
      </c>
      <c r="AY80" s="756">
        <v>2365.44</v>
      </c>
      <c r="AZ80" s="753" t="s">
        <v>4250</v>
      </c>
      <c r="BA80" s="753" t="s">
        <v>4250</v>
      </c>
      <c r="BB80" s="753" t="s">
        <v>4250</v>
      </c>
      <c r="BC80" s="753" t="s">
        <v>4250</v>
      </c>
      <c r="BD80" s="756">
        <v>2365.44</v>
      </c>
      <c r="BE80" s="753" t="s">
        <v>4250</v>
      </c>
      <c r="BF80" s="753" t="s">
        <v>117</v>
      </c>
      <c r="BG80" s="753">
        <v>2022</v>
      </c>
      <c r="BH80" s="753" t="s">
        <v>4250</v>
      </c>
    </row>
    <row r="81" spans="1:60">
      <c r="A81" s="858" t="s">
        <v>8524</v>
      </c>
      <c r="B81" s="753" t="s">
        <v>4250</v>
      </c>
      <c r="C81" s="753" t="s">
        <v>304</v>
      </c>
      <c r="D81" s="754">
        <v>44666</v>
      </c>
      <c r="E81" s="753" t="s">
        <v>295</v>
      </c>
      <c r="F81" s="753" t="s">
        <v>59</v>
      </c>
      <c r="G81" s="753" t="s">
        <v>104</v>
      </c>
      <c r="H81" s="753" t="s">
        <v>105</v>
      </c>
      <c r="I81" s="753" t="s">
        <v>106</v>
      </c>
      <c r="J81" s="753" t="s">
        <v>63</v>
      </c>
      <c r="K81" s="753">
        <v>30721</v>
      </c>
      <c r="L81" s="753" t="s">
        <v>296</v>
      </c>
      <c r="M81" s="753" t="s">
        <v>297</v>
      </c>
      <c r="N81" s="753" t="s">
        <v>298</v>
      </c>
      <c r="O81" s="753" t="s">
        <v>299</v>
      </c>
      <c r="P81" s="753">
        <v>21046</v>
      </c>
      <c r="Q81" s="753" t="s">
        <v>68</v>
      </c>
      <c r="R81" s="753" t="s">
        <v>4250</v>
      </c>
      <c r="S81" s="753" t="s">
        <v>4250</v>
      </c>
      <c r="T81" s="753" t="s">
        <v>300</v>
      </c>
      <c r="U81" s="753">
        <v>49203132</v>
      </c>
      <c r="V81" s="753">
        <v>0</v>
      </c>
      <c r="W81" s="753" t="s">
        <v>113</v>
      </c>
      <c r="X81" s="753">
        <v>360</v>
      </c>
      <c r="Y81" s="753">
        <v>832</v>
      </c>
      <c r="Z81" s="753">
        <v>26</v>
      </c>
      <c r="AA81" s="749">
        <f t="shared" si="2"/>
        <v>9.3600000000000003E-3</v>
      </c>
      <c r="AB81" s="753" t="s">
        <v>88</v>
      </c>
      <c r="AC81" s="754">
        <v>44712</v>
      </c>
      <c r="AD81" s="755"/>
      <c r="AE81" s="753" t="s">
        <v>4250</v>
      </c>
      <c r="AF81" s="753" t="s">
        <v>304</v>
      </c>
      <c r="AG81" s="753">
        <v>832</v>
      </c>
      <c r="AH81" s="753">
        <v>26</v>
      </c>
      <c r="AI81" s="761">
        <f t="shared" si="3"/>
        <v>2.1631999999999998E-2</v>
      </c>
      <c r="AJ81" s="753" t="s">
        <v>114</v>
      </c>
      <c r="AK81" s="753" t="s">
        <v>305</v>
      </c>
      <c r="AL81" s="754">
        <v>44701</v>
      </c>
      <c r="AM81" s="754">
        <v>44701</v>
      </c>
      <c r="AN81" s="754">
        <v>44704</v>
      </c>
      <c r="AO81" s="754">
        <v>44704</v>
      </c>
      <c r="AP81" s="754">
        <v>44704</v>
      </c>
      <c r="AQ81" s="753" t="s">
        <v>89</v>
      </c>
      <c r="AR81" s="753" t="s">
        <v>201</v>
      </c>
      <c r="AS81" s="753" t="s">
        <v>305</v>
      </c>
      <c r="AT81" s="754">
        <v>44701</v>
      </c>
      <c r="AU81" s="754">
        <v>44704</v>
      </c>
      <c r="AV81" s="754">
        <v>44701</v>
      </c>
      <c r="AW81" s="753" t="s">
        <v>90</v>
      </c>
      <c r="AX81" s="753" t="s">
        <v>116</v>
      </c>
      <c r="AY81" s="756">
        <v>2365.44</v>
      </c>
      <c r="AZ81" s="753" t="s">
        <v>4250</v>
      </c>
      <c r="BA81" s="753" t="s">
        <v>4250</v>
      </c>
      <c r="BB81" s="753" t="s">
        <v>4250</v>
      </c>
      <c r="BC81" s="753" t="s">
        <v>4250</v>
      </c>
      <c r="BD81" s="756">
        <v>2365.44</v>
      </c>
      <c r="BE81" s="753" t="s">
        <v>4250</v>
      </c>
      <c r="BF81" s="753" t="s">
        <v>117</v>
      </c>
      <c r="BG81" s="753">
        <v>2022</v>
      </c>
      <c r="BH81" s="753" t="s">
        <v>4250</v>
      </c>
    </row>
    <row r="82" spans="1:60">
      <c r="A82" s="858" t="s">
        <v>8524</v>
      </c>
      <c r="B82" s="748" t="s">
        <v>4250</v>
      </c>
      <c r="C82" s="748" t="s">
        <v>306</v>
      </c>
      <c r="D82" s="747">
        <v>44666</v>
      </c>
      <c r="E82" s="748" t="s">
        <v>307</v>
      </c>
      <c r="F82" s="748" t="s">
        <v>59</v>
      </c>
      <c r="G82" s="748" t="s">
        <v>4250</v>
      </c>
      <c r="H82" s="772" t="s">
        <v>4250</v>
      </c>
      <c r="I82" s="772" t="s">
        <v>4250</v>
      </c>
      <c r="J82" s="772" t="s">
        <v>4250</v>
      </c>
      <c r="K82" s="772" t="s">
        <v>4250</v>
      </c>
      <c r="L82" s="748" t="s">
        <v>296</v>
      </c>
      <c r="M82" s="748" t="s">
        <v>297</v>
      </c>
      <c r="N82" s="748" t="s">
        <v>298</v>
      </c>
      <c r="O82" s="748" t="s">
        <v>299</v>
      </c>
      <c r="P82" s="748">
        <v>21046</v>
      </c>
      <c r="Q82" s="748" t="s">
        <v>68</v>
      </c>
      <c r="R82" s="746" t="s">
        <v>4250</v>
      </c>
      <c r="S82" s="746" t="s">
        <v>4250</v>
      </c>
      <c r="T82" s="746" t="s">
        <v>300</v>
      </c>
      <c r="U82" s="748">
        <v>49203132</v>
      </c>
      <c r="V82" s="746">
        <v>0</v>
      </c>
      <c r="W82" s="748" t="s">
        <v>113</v>
      </c>
      <c r="X82" s="748">
        <v>360</v>
      </c>
      <c r="Y82" s="748">
        <v>832</v>
      </c>
      <c r="Z82" s="748">
        <v>26</v>
      </c>
      <c r="AA82" s="749">
        <f t="shared" si="2"/>
        <v>9.3600000000000003E-3</v>
      </c>
      <c r="AB82" s="748" t="s">
        <v>88</v>
      </c>
      <c r="AC82" s="775">
        <v>44712</v>
      </c>
      <c r="AD82" s="767"/>
      <c r="AE82" s="748" t="s">
        <v>4250</v>
      </c>
      <c r="AF82" s="748" t="s">
        <v>306</v>
      </c>
      <c r="AG82" s="746">
        <v>832</v>
      </c>
      <c r="AH82" s="746">
        <v>26</v>
      </c>
      <c r="AI82" s="761">
        <f t="shared" si="3"/>
        <v>2.1631999999999998E-2</v>
      </c>
      <c r="AJ82" s="748" t="s">
        <v>4250</v>
      </c>
      <c r="AK82" s="748" t="s">
        <v>4250</v>
      </c>
      <c r="AL82" s="748" t="s">
        <v>4250</v>
      </c>
      <c r="AM82" s="748" t="s">
        <v>4250</v>
      </c>
      <c r="AN82" s="748" t="s">
        <v>4250</v>
      </c>
      <c r="AO82" s="748" t="s">
        <v>4250</v>
      </c>
      <c r="AP82" s="748" t="s">
        <v>4250</v>
      </c>
      <c r="AQ82" s="748"/>
      <c r="AR82" s="748" t="s">
        <v>4250</v>
      </c>
      <c r="AS82" s="748" t="s">
        <v>4250</v>
      </c>
      <c r="AT82" s="748" t="s">
        <v>4250</v>
      </c>
      <c r="AU82" s="748" t="s">
        <v>4250</v>
      </c>
      <c r="AV82" s="748" t="s">
        <v>4250</v>
      </c>
      <c r="AW82" s="748" t="s">
        <v>4250</v>
      </c>
      <c r="AX82" s="748" t="s">
        <v>4250</v>
      </c>
      <c r="AY82" s="748" t="s">
        <v>4250</v>
      </c>
      <c r="AZ82" s="748" t="s">
        <v>4250</v>
      </c>
      <c r="BA82" s="748" t="s">
        <v>4250</v>
      </c>
      <c r="BB82" s="748" t="s">
        <v>4250</v>
      </c>
      <c r="BC82" s="748" t="s">
        <v>4250</v>
      </c>
      <c r="BD82" s="748" t="s">
        <v>4250</v>
      </c>
      <c r="BE82" s="748" t="s">
        <v>4250</v>
      </c>
      <c r="BF82" s="748" t="s">
        <v>4250</v>
      </c>
      <c r="BG82" s="748" t="s">
        <v>4250</v>
      </c>
      <c r="BH82" s="748" t="s">
        <v>4250</v>
      </c>
    </row>
    <row r="83" spans="1:60">
      <c r="A83" s="858" t="s">
        <v>8524</v>
      </c>
      <c r="B83" s="748" t="s">
        <v>4250</v>
      </c>
      <c r="C83" s="748" t="s">
        <v>308</v>
      </c>
      <c r="D83" s="747">
        <v>44666</v>
      </c>
      <c r="E83" s="748" t="s">
        <v>307</v>
      </c>
      <c r="F83" s="748" t="s">
        <v>59</v>
      </c>
      <c r="G83" s="748" t="s">
        <v>4250</v>
      </c>
      <c r="H83" s="772" t="s">
        <v>4250</v>
      </c>
      <c r="I83" s="772" t="s">
        <v>4250</v>
      </c>
      <c r="J83" s="772" t="s">
        <v>4250</v>
      </c>
      <c r="K83" s="772" t="s">
        <v>4250</v>
      </c>
      <c r="L83" s="748" t="s">
        <v>296</v>
      </c>
      <c r="M83" s="748" t="s">
        <v>297</v>
      </c>
      <c r="N83" s="748" t="s">
        <v>298</v>
      </c>
      <c r="O83" s="748" t="s">
        <v>299</v>
      </c>
      <c r="P83" s="748">
        <v>21046</v>
      </c>
      <c r="Q83" s="748" t="s">
        <v>68</v>
      </c>
      <c r="R83" s="746" t="s">
        <v>4250</v>
      </c>
      <c r="S83" s="746" t="s">
        <v>4250</v>
      </c>
      <c r="T83" s="746" t="s">
        <v>300</v>
      </c>
      <c r="U83" s="748">
        <v>49203132</v>
      </c>
      <c r="V83" s="746">
        <v>0</v>
      </c>
      <c r="W83" s="748" t="s">
        <v>113</v>
      </c>
      <c r="X83" s="748">
        <v>360</v>
      </c>
      <c r="Y83" s="748">
        <v>832</v>
      </c>
      <c r="Z83" s="748">
        <v>26</v>
      </c>
      <c r="AA83" s="749">
        <f t="shared" si="2"/>
        <v>9.3600000000000003E-3</v>
      </c>
      <c r="AB83" s="748" t="s">
        <v>88</v>
      </c>
      <c r="AC83" s="775">
        <v>44712</v>
      </c>
      <c r="AD83" s="767"/>
      <c r="AE83" s="748" t="s">
        <v>4250</v>
      </c>
      <c r="AF83" s="748" t="s">
        <v>308</v>
      </c>
      <c r="AG83" s="746">
        <v>832</v>
      </c>
      <c r="AH83" s="746">
        <v>26</v>
      </c>
      <c r="AI83" s="761">
        <f t="shared" si="3"/>
        <v>2.1631999999999998E-2</v>
      </c>
      <c r="AJ83" s="748" t="s">
        <v>4250</v>
      </c>
      <c r="AK83" s="748" t="s">
        <v>4250</v>
      </c>
      <c r="AL83" s="748" t="s">
        <v>4250</v>
      </c>
      <c r="AM83" s="748" t="s">
        <v>4250</v>
      </c>
      <c r="AN83" s="748" t="s">
        <v>4250</v>
      </c>
      <c r="AO83" s="748" t="s">
        <v>4250</v>
      </c>
      <c r="AP83" s="748" t="s">
        <v>4250</v>
      </c>
      <c r="AQ83" s="748"/>
      <c r="AR83" s="748" t="s">
        <v>4250</v>
      </c>
      <c r="AS83" s="748" t="s">
        <v>4250</v>
      </c>
      <c r="AT83" s="748" t="s">
        <v>4250</v>
      </c>
      <c r="AU83" s="748" t="s">
        <v>4250</v>
      </c>
      <c r="AV83" s="748" t="s">
        <v>4250</v>
      </c>
      <c r="AW83" s="748" t="s">
        <v>4250</v>
      </c>
      <c r="AX83" s="748" t="s">
        <v>4250</v>
      </c>
      <c r="AY83" s="748" t="s">
        <v>4250</v>
      </c>
      <c r="AZ83" s="748" t="s">
        <v>4250</v>
      </c>
      <c r="BA83" s="748" t="s">
        <v>4250</v>
      </c>
      <c r="BB83" s="748" t="s">
        <v>4250</v>
      </c>
      <c r="BC83" s="748" t="s">
        <v>4250</v>
      </c>
      <c r="BD83" s="748" t="s">
        <v>4250</v>
      </c>
      <c r="BE83" s="748" t="s">
        <v>4250</v>
      </c>
      <c r="BF83" s="748" t="s">
        <v>4250</v>
      </c>
      <c r="BG83" s="748" t="s">
        <v>4250</v>
      </c>
      <c r="BH83" s="748" t="s">
        <v>4250</v>
      </c>
    </row>
    <row r="84" spans="1:60">
      <c r="A84" s="858" t="s">
        <v>8524</v>
      </c>
      <c r="B84" s="748" t="s">
        <v>79</v>
      </c>
      <c r="C84" s="748" t="s">
        <v>309</v>
      </c>
      <c r="D84" s="747">
        <v>44666</v>
      </c>
      <c r="E84" s="748" t="s">
        <v>310</v>
      </c>
      <c r="F84" s="748" t="s">
        <v>59</v>
      </c>
      <c r="G84" s="748" t="s">
        <v>4250</v>
      </c>
      <c r="H84" s="772" t="s">
        <v>4250</v>
      </c>
      <c r="I84" s="772" t="s">
        <v>4250</v>
      </c>
      <c r="J84" s="772" t="s">
        <v>4250</v>
      </c>
      <c r="K84" s="772" t="s">
        <v>4250</v>
      </c>
      <c r="L84" s="748" t="s">
        <v>82</v>
      </c>
      <c r="M84" s="748" t="s">
        <v>132</v>
      </c>
      <c r="N84" s="748" t="s">
        <v>84</v>
      </c>
      <c r="O84" s="748" t="s">
        <v>85</v>
      </c>
      <c r="P84" s="748">
        <v>8110</v>
      </c>
      <c r="Q84" s="748" t="s">
        <v>68</v>
      </c>
      <c r="R84" s="746" t="s">
        <v>4250</v>
      </c>
      <c r="S84" s="746" t="s">
        <v>4250</v>
      </c>
      <c r="T84" s="746" t="s">
        <v>311</v>
      </c>
      <c r="U84" s="748">
        <v>49203132</v>
      </c>
      <c r="V84" s="746">
        <v>0</v>
      </c>
      <c r="W84" s="748" t="s">
        <v>113</v>
      </c>
      <c r="X84" s="748">
        <v>360</v>
      </c>
      <c r="Y84" s="748">
        <v>832</v>
      </c>
      <c r="Z84" s="748">
        <v>26</v>
      </c>
      <c r="AA84" s="749">
        <f t="shared" si="2"/>
        <v>9.3600000000000003E-3</v>
      </c>
      <c r="AB84" s="748" t="s">
        <v>88</v>
      </c>
      <c r="AC84" s="775">
        <v>44712</v>
      </c>
      <c r="AD84" s="767"/>
      <c r="AE84" s="748" t="s">
        <v>4250</v>
      </c>
      <c r="AF84" s="748" t="s">
        <v>309</v>
      </c>
      <c r="AG84" s="746">
        <v>832</v>
      </c>
      <c r="AH84" s="746">
        <v>26</v>
      </c>
      <c r="AI84" s="761">
        <f t="shared" si="3"/>
        <v>2.1631999999999998E-2</v>
      </c>
      <c r="AJ84" s="748" t="s">
        <v>4250</v>
      </c>
      <c r="AK84" s="748" t="s">
        <v>4250</v>
      </c>
      <c r="AL84" s="748" t="s">
        <v>4250</v>
      </c>
      <c r="AM84" s="748" t="s">
        <v>4250</v>
      </c>
      <c r="AN84" s="748" t="s">
        <v>4250</v>
      </c>
      <c r="AO84" s="748" t="s">
        <v>4250</v>
      </c>
      <c r="AP84" s="748" t="s">
        <v>4250</v>
      </c>
      <c r="AQ84" s="748"/>
      <c r="AR84" s="748" t="s">
        <v>4250</v>
      </c>
      <c r="AS84" s="748" t="s">
        <v>4250</v>
      </c>
      <c r="AT84" s="748" t="s">
        <v>4250</v>
      </c>
      <c r="AU84" s="748" t="s">
        <v>4250</v>
      </c>
      <c r="AV84" s="748" t="s">
        <v>4250</v>
      </c>
      <c r="AW84" s="748" t="s">
        <v>4250</v>
      </c>
      <c r="AX84" s="748" t="s">
        <v>4250</v>
      </c>
      <c r="AY84" s="748" t="s">
        <v>4250</v>
      </c>
      <c r="AZ84" s="748" t="s">
        <v>4250</v>
      </c>
      <c r="BA84" s="748" t="s">
        <v>4250</v>
      </c>
      <c r="BB84" s="748" t="s">
        <v>4250</v>
      </c>
      <c r="BC84" s="748" t="s">
        <v>4250</v>
      </c>
      <c r="BD84" s="748" t="s">
        <v>4250</v>
      </c>
      <c r="BE84" s="748" t="s">
        <v>4250</v>
      </c>
      <c r="BF84" s="748" t="s">
        <v>4250</v>
      </c>
      <c r="BG84" s="748" t="s">
        <v>4250</v>
      </c>
      <c r="BH84" s="748" t="s">
        <v>4250</v>
      </c>
    </row>
    <row r="85" spans="1:60">
      <c r="A85" s="858" t="s">
        <v>8524</v>
      </c>
      <c r="B85" s="748" t="s">
        <v>79</v>
      </c>
      <c r="C85" s="776" t="s">
        <v>312</v>
      </c>
      <c r="D85" s="777">
        <v>44666</v>
      </c>
      <c r="E85" s="776" t="s">
        <v>310</v>
      </c>
      <c r="F85" s="776" t="s">
        <v>59</v>
      </c>
      <c r="G85" s="776" t="s">
        <v>4250</v>
      </c>
      <c r="H85" s="778" t="s">
        <v>4250</v>
      </c>
      <c r="I85" s="778" t="s">
        <v>4250</v>
      </c>
      <c r="J85" s="778" t="s">
        <v>4250</v>
      </c>
      <c r="K85" s="778" t="s">
        <v>4250</v>
      </c>
      <c r="L85" s="776" t="s">
        <v>82</v>
      </c>
      <c r="M85" s="776" t="s">
        <v>132</v>
      </c>
      <c r="N85" s="776" t="s">
        <v>84</v>
      </c>
      <c r="O85" s="776" t="s">
        <v>85</v>
      </c>
      <c r="P85" s="776">
        <v>8110</v>
      </c>
      <c r="Q85" s="776" t="s">
        <v>68</v>
      </c>
      <c r="R85" s="779" t="s">
        <v>4250</v>
      </c>
      <c r="S85" s="779" t="s">
        <v>4250</v>
      </c>
      <c r="T85" s="779" t="s">
        <v>311</v>
      </c>
      <c r="U85" s="776">
        <v>49203132</v>
      </c>
      <c r="V85" s="779">
        <v>0</v>
      </c>
      <c r="W85" s="776" t="s">
        <v>113</v>
      </c>
      <c r="X85" s="776">
        <v>360</v>
      </c>
      <c r="Y85" s="776">
        <v>832</v>
      </c>
      <c r="Z85" s="776">
        <v>26</v>
      </c>
      <c r="AA85" s="749">
        <f t="shared" si="2"/>
        <v>9.3600000000000003E-3</v>
      </c>
      <c r="AB85" s="776" t="s">
        <v>88</v>
      </c>
      <c r="AC85" s="780">
        <v>44712</v>
      </c>
      <c r="AD85" s="781"/>
      <c r="AE85" s="776" t="s">
        <v>4250</v>
      </c>
      <c r="AF85" s="776" t="s">
        <v>312</v>
      </c>
      <c r="AG85" s="779">
        <v>832</v>
      </c>
      <c r="AH85" s="779">
        <v>26</v>
      </c>
      <c r="AI85" s="761">
        <f t="shared" si="3"/>
        <v>2.1631999999999998E-2</v>
      </c>
      <c r="AJ85" s="776" t="s">
        <v>4250</v>
      </c>
      <c r="AK85" s="776" t="s">
        <v>4250</v>
      </c>
      <c r="AL85" s="776" t="s">
        <v>4250</v>
      </c>
      <c r="AM85" s="776" t="s">
        <v>4250</v>
      </c>
      <c r="AN85" s="776" t="s">
        <v>4250</v>
      </c>
      <c r="AO85" s="776" t="s">
        <v>4250</v>
      </c>
      <c r="AP85" s="776" t="s">
        <v>4250</v>
      </c>
      <c r="AQ85" s="776"/>
      <c r="AR85" s="776" t="s">
        <v>4250</v>
      </c>
      <c r="AS85" s="776" t="s">
        <v>4250</v>
      </c>
      <c r="AT85" s="776" t="s">
        <v>4250</v>
      </c>
      <c r="AU85" s="776" t="s">
        <v>4250</v>
      </c>
      <c r="AV85" s="776" t="s">
        <v>4250</v>
      </c>
      <c r="AW85" s="776" t="s">
        <v>4250</v>
      </c>
      <c r="AX85" s="776" t="s">
        <v>4250</v>
      </c>
      <c r="AY85" s="776" t="s">
        <v>4250</v>
      </c>
      <c r="AZ85" s="776" t="s">
        <v>4250</v>
      </c>
      <c r="BA85" s="776" t="s">
        <v>4250</v>
      </c>
      <c r="BB85" s="776" t="s">
        <v>4250</v>
      </c>
      <c r="BC85" s="776" t="s">
        <v>4250</v>
      </c>
      <c r="BD85" s="776" t="s">
        <v>4250</v>
      </c>
      <c r="BE85" s="776" t="s">
        <v>4250</v>
      </c>
      <c r="BF85" s="776" t="s">
        <v>4250</v>
      </c>
      <c r="BG85" s="776" t="s">
        <v>4250</v>
      </c>
      <c r="BH85" s="776" t="s">
        <v>4250</v>
      </c>
    </row>
    <row r="86" spans="1:60">
      <c r="A86" s="858" t="s">
        <v>8524</v>
      </c>
      <c r="B86" s="753" t="s">
        <v>56</v>
      </c>
      <c r="C86" s="782" t="s">
        <v>313</v>
      </c>
      <c r="D86" s="783">
        <v>44666</v>
      </c>
      <c r="E86" s="782" t="s">
        <v>314</v>
      </c>
      <c r="F86" s="782" t="s">
        <v>59</v>
      </c>
      <c r="G86" s="782" t="s">
        <v>60</v>
      </c>
      <c r="H86" s="782" t="s">
        <v>61</v>
      </c>
      <c r="I86" s="782" t="s">
        <v>62</v>
      </c>
      <c r="J86" s="782" t="s">
        <v>63</v>
      </c>
      <c r="K86" s="782">
        <v>30349</v>
      </c>
      <c r="L86" s="782" t="s">
        <v>315</v>
      </c>
      <c r="M86" s="782" t="s">
        <v>316</v>
      </c>
      <c r="N86" s="782" t="s">
        <v>317</v>
      </c>
      <c r="O86" s="782" t="s">
        <v>110</v>
      </c>
      <c r="P86" s="782">
        <v>95330</v>
      </c>
      <c r="Q86" s="782" t="s">
        <v>68</v>
      </c>
      <c r="R86" s="782" t="s">
        <v>4250</v>
      </c>
      <c r="S86" s="782" t="s">
        <v>4250</v>
      </c>
      <c r="T86" s="782" t="s">
        <v>4250</v>
      </c>
      <c r="U86" s="782">
        <v>49406140</v>
      </c>
      <c r="V86" s="782">
        <v>0</v>
      </c>
      <c r="W86" s="782" t="s">
        <v>318</v>
      </c>
      <c r="X86" s="782">
        <v>400</v>
      </c>
      <c r="Y86" s="782">
        <v>728</v>
      </c>
      <c r="Z86" s="782">
        <v>28</v>
      </c>
      <c r="AA86" s="749">
        <f t="shared" si="2"/>
        <v>1.12E-2</v>
      </c>
      <c r="AB86" s="782" t="s">
        <v>70</v>
      </c>
      <c r="AC86" s="783">
        <v>44712</v>
      </c>
      <c r="AD86" s="784"/>
      <c r="AE86" s="782">
        <v>0.35416666699999999</v>
      </c>
      <c r="AF86" s="782" t="s">
        <v>313</v>
      </c>
      <c r="AG86" s="782">
        <v>728</v>
      </c>
      <c r="AH86" s="782">
        <v>28</v>
      </c>
      <c r="AI86" s="761">
        <f t="shared" si="3"/>
        <v>2.0383999999999999E-2</v>
      </c>
      <c r="AJ86" s="782" t="s">
        <v>319</v>
      </c>
      <c r="AK86" s="782" t="s">
        <v>4250</v>
      </c>
      <c r="AL86" s="783">
        <v>44694</v>
      </c>
      <c r="AM86" s="783">
        <v>44694</v>
      </c>
      <c r="AN86" s="783">
        <v>44699</v>
      </c>
      <c r="AO86" s="783">
        <v>44699</v>
      </c>
      <c r="AP86" s="783">
        <v>44699</v>
      </c>
      <c r="AQ86" s="782" t="s">
        <v>89</v>
      </c>
      <c r="AR86" s="782" t="s">
        <v>320</v>
      </c>
      <c r="AS86" s="782" t="s">
        <v>4250</v>
      </c>
      <c r="AT86" s="783">
        <v>44694</v>
      </c>
      <c r="AU86" s="783">
        <v>44699</v>
      </c>
      <c r="AV86" s="783">
        <v>44694</v>
      </c>
      <c r="AW86" s="782" t="s">
        <v>90</v>
      </c>
      <c r="AX86" s="782" t="s">
        <v>116</v>
      </c>
      <c r="AY86" s="785">
        <v>5450</v>
      </c>
      <c r="AZ86" s="782" t="s">
        <v>4250</v>
      </c>
      <c r="BA86" s="782" t="s">
        <v>4250</v>
      </c>
      <c r="BB86" s="782" t="s">
        <v>4250</v>
      </c>
      <c r="BC86" s="782" t="s">
        <v>4250</v>
      </c>
      <c r="BD86" s="782" t="s">
        <v>4250</v>
      </c>
      <c r="BE86" s="782" t="s">
        <v>4250</v>
      </c>
      <c r="BF86" s="782" t="s">
        <v>4250</v>
      </c>
      <c r="BG86" s="782" t="s">
        <v>4250</v>
      </c>
      <c r="BH86" s="782" t="s">
        <v>4250</v>
      </c>
    </row>
    <row r="87" spans="1:60">
      <c r="A87" s="858" t="s">
        <v>8524</v>
      </c>
      <c r="B87" s="753" t="s">
        <v>56</v>
      </c>
      <c r="C87" s="753" t="s">
        <v>321</v>
      </c>
      <c r="D87" s="754">
        <v>44666</v>
      </c>
      <c r="E87" s="753" t="s">
        <v>314</v>
      </c>
      <c r="F87" s="753" t="s">
        <v>59</v>
      </c>
      <c r="G87" s="753" t="s">
        <v>60</v>
      </c>
      <c r="H87" s="753" t="s">
        <v>61</v>
      </c>
      <c r="I87" s="753" t="s">
        <v>62</v>
      </c>
      <c r="J87" s="753" t="s">
        <v>63</v>
      </c>
      <c r="K87" s="753">
        <v>30349</v>
      </c>
      <c r="L87" s="753" t="s">
        <v>315</v>
      </c>
      <c r="M87" s="753" t="s">
        <v>316</v>
      </c>
      <c r="N87" s="753" t="s">
        <v>317</v>
      </c>
      <c r="O87" s="753" t="s">
        <v>110</v>
      </c>
      <c r="P87" s="753">
        <v>95330</v>
      </c>
      <c r="Q87" s="753" t="s">
        <v>68</v>
      </c>
      <c r="R87" s="753" t="s">
        <v>4250</v>
      </c>
      <c r="S87" s="753" t="s">
        <v>4250</v>
      </c>
      <c r="T87" s="753" t="s">
        <v>4250</v>
      </c>
      <c r="U87" s="753">
        <v>49406140</v>
      </c>
      <c r="V87" s="753">
        <v>0</v>
      </c>
      <c r="W87" s="753" t="s">
        <v>318</v>
      </c>
      <c r="X87" s="753">
        <v>400</v>
      </c>
      <c r="Y87" s="753">
        <v>728</v>
      </c>
      <c r="Z87" s="753">
        <v>28</v>
      </c>
      <c r="AA87" s="749">
        <f t="shared" si="2"/>
        <v>1.12E-2</v>
      </c>
      <c r="AB87" s="753" t="s">
        <v>70</v>
      </c>
      <c r="AC87" s="754">
        <v>44712</v>
      </c>
      <c r="AD87" s="755"/>
      <c r="AE87" s="753">
        <v>0.35416666699999999</v>
      </c>
      <c r="AF87" s="753" t="s">
        <v>321</v>
      </c>
      <c r="AG87" s="753">
        <v>728</v>
      </c>
      <c r="AH87" s="753">
        <v>28</v>
      </c>
      <c r="AI87" s="761">
        <f t="shared" si="3"/>
        <v>2.0383999999999999E-2</v>
      </c>
      <c r="AJ87" s="753" t="s">
        <v>319</v>
      </c>
      <c r="AK87" s="753" t="s">
        <v>4250</v>
      </c>
      <c r="AL87" s="754">
        <v>44694</v>
      </c>
      <c r="AM87" s="754">
        <v>44694</v>
      </c>
      <c r="AN87" s="754">
        <v>44699</v>
      </c>
      <c r="AO87" s="754">
        <v>44699</v>
      </c>
      <c r="AP87" s="754">
        <v>44699</v>
      </c>
      <c r="AQ87" s="753" t="s">
        <v>89</v>
      </c>
      <c r="AR87" s="753" t="s">
        <v>322</v>
      </c>
      <c r="AS87" s="753" t="s">
        <v>4250</v>
      </c>
      <c r="AT87" s="754">
        <v>44694</v>
      </c>
      <c r="AU87" s="754">
        <v>44699</v>
      </c>
      <c r="AV87" s="754">
        <v>44694</v>
      </c>
      <c r="AW87" s="753" t="s">
        <v>90</v>
      </c>
      <c r="AX87" s="753" t="s">
        <v>116</v>
      </c>
      <c r="AY87" s="756">
        <v>5450</v>
      </c>
      <c r="AZ87" s="753" t="s">
        <v>4250</v>
      </c>
      <c r="BA87" s="753" t="s">
        <v>4250</v>
      </c>
      <c r="BB87" s="753" t="s">
        <v>4250</v>
      </c>
      <c r="BC87" s="753" t="s">
        <v>4250</v>
      </c>
      <c r="BD87" s="753" t="s">
        <v>4250</v>
      </c>
      <c r="BE87" s="753" t="s">
        <v>4250</v>
      </c>
      <c r="BF87" s="753" t="s">
        <v>4250</v>
      </c>
      <c r="BG87" s="753" t="s">
        <v>4250</v>
      </c>
      <c r="BH87" s="753" t="s">
        <v>4250</v>
      </c>
    </row>
    <row r="88" spans="1:60">
      <c r="A88" s="858" t="s">
        <v>8524</v>
      </c>
      <c r="B88" s="753" t="s">
        <v>56</v>
      </c>
      <c r="C88" s="753" t="s">
        <v>323</v>
      </c>
      <c r="D88" s="754">
        <v>44666</v>
      </c>
      <c r="E88" s="753" t="s">
        <v>314</v>
      </c>
      <c r="F88" s="753" t="s">
        <v>59</v>
      </c>
      <c r="G88" s="753" t="s">
        <v>60</v>
      </c>
      <c r="H88" s="753" t="s">
        <v>61</v>
      </c>
      <c r="I88" s="753" t="s">
        <v>62</v>
      </c>
      <c r="J88" s="753" t="s">
        <v>63</v>
      </c>
      <c r="K88" s="753">
        <v>30349</v>
      </c>
      <c r="L88" s="753" t="s">
        <v>315</v>
      </c>
      <c r="M88" s="753" t="s">
        <v>316</v>
      </c>
      <c r="N88" s="753" t="s">
        <v>317</v>
      </c>
      <c r="O88" s="753" t="s">
        <v>110</v>
      </c>
      <c r="P88" s="753">
        <v>95330</v>
      </c>
      <c r="Q88" s="753" t="s">
        <v>68</v>
      </c>
      <c r="R88" s="753" t="s">
        <v>4250</v>
      </c>
      <c r="S88" s="753" t="s">
        <v>4250</v>
      </c>
      <c r="T88" s="753" t="s">
        <v>4250</v>
      </c>
      <c r="U88" s="753">
        <v>49406140</v>
      </c>
      <c r="V88" s="753">
        <v>0</v>
      </c>
      <c r="W88" s="753" t="s">
        <v>318</v>
      </c>
      <c r="X88" s="753">
        <v>400</v>
      </c>
      <c r="Y88" s="753">
        <v>728</v>
      </c>
      <c r="Z88" s="753">
        <v>28</v>
      </c>
      <c r="AA88" s="749">
        <f t="shared" si="2"/>
        <v>1.12E-2</v>
      </c>
      <c r="AB88" s="753" t="s">
        <v>70</v>
      </c>
      <c r="AC88" s="754">
        <v>44712</v>
      </c>
      <c r="AD88" s="755"/>
      <c r="AE88" s="753">
        <v>0.39583333300000001</v>
      </c>
      <c r="AF88" s="753" t="s">
        <v>323</v>
      </c>
      <c r="AG88" s="753">
        <v>728</v>
      </c>
      <c r="AH88" s="753">
        <v>28</v>
      </c>
      <c r="AI88" s="761">
        <f t="shared" si="3"/>
        <v>2.0383999999999999E-2</v>
      </c>
      <c r="AJ88" s="753" t="s">
        <v>319</v>
      </c>
      <c r="AK88" s="753">
        <v>20770778</v>
      </c>
      <c r="AL88" s="754">
        <v>44699</v>
      </c>
      <c r="AM88" s="754">
        <v>44700</v>
      </c>
      <c r="AN88" s="754">
        <v>44704</v>
      </c>
      <c r="AO88" s="754">
        <v>44704</v>
      </c>
      <c r="AP88" s="754">
        <v>44704</v>
      </c>
      <c r="AQ88" s="753" t="s">
        <v>89</v>
      </c>
      <c r="AR88" s="753" t="s">
        <v>324</v>
      </c>
      <c r="AS88" s="753">
        <v>20770778</v>
      </c>
      <c r="AT88" s="754">
        <v>44700</v>
      </c>
      <c r="AU88" s="754">
        <v>44704</v>
      </c>
      <c r="AV88" s="754">
        <v>44700</v>
      </c>
      <c r="AW88" s="753" t="s">
        <v>90</v>
      </c>
      <c r="AX88" s="753" t="s">
        <v>116</v>
      </c>
      <c r="AY88" s="756">
        <v>5450</v>
      </c>
      <c r="AZ88" s="753" t="s">
        <v>4250</v>
      </c>
      <c r="BA88" s="753" t="s">
        <v>4250</v>
      </c>
      <c r="BB88" s="753" t="s">
        <v>4250</v>
      </c>
      <c r="BC88" s="753" t="s">
        <v>4250</v>
      </c>
      <c r="BD88" s="753" t="s">
        <v>4250</v>
      </c>
      <c r="BE88" s="753" t="s">
        <v>4250</v>
      </c>
      <c r="BF88" s="753" t="s">
        <v>4250</v>
      </c>
      <c r="BG88" s="753" t="s">
        <v>4250</v>
      </c>
      <c r="BH88" s="753" t="s">
        <v>4250</v>
      </c>
    </row>
    <row r="89" spans="1:60">
      <c r="A89" s="858" t="s">
        <v>8524</v>
      </c>
      <c r="B89" s="753" t="s">
        <v>56</v>
      </c>
      <c r="C89" s="753" t="s">
        <v>325</v>
      </c>
      <c r="D89" s="754">
        <v>44666</v>
      </c>
      <c r="E89" s="753" t="s">
        <v>314</v>
      </c>
      <c r="F89" s="753" t="s">
        <v>59</v>
      </c>
      <c r="G89" s="753" t="s">
        <v>60</v>
      </c>
      <c r="H89" s="753" t="s">
        <v>61</v>
      </c>
      <c r="I89" s="753" t="s">
        <v>62</v>
      </c>
      <c r="J89" s="753" t="s">
        <v>63</v>
      </c>
      <c r="K89" s="753">
        <v>30349</v>
      </c>
      <c r="L89" s="753" t="s">
        <v>315</v>
      </c>
      <c r="M89" s="753" t="s">
        <v>316</v>
      </c>
      <c r="N89" s="753" t="s">
        <v>317</v>
      </c>
      <c r="O89" s="753" t="s">
        <v>110</v>
      </c>
      <c r="P89" s="753">
        <v>95330</v>
      </c>
      <c r="Q89" s="753" t="s">
        <v>68</v>
      </c>
      <c r="R89" s="753" t="s">
        <v>4250</v>
      </c>
      <c r="S89" s="753" t="s">
        <v>4250</v>
      </c>
      <c r="T89" s="753" t="s">
        <v>4250</v>
      </c>
      <c r="U89" s="753">
        <v>49406140</v>
      </c>
      <c r="V89" s="753">
        <v>0</v>
      </c>
      <c r="W89" s="753" t="s">
        <v>318</v>
      </c>
      <c r="X89" s="753">
        <v>400</v>
      </c>
      <c r="Y89" s="753">
        <v>728</v>
      </c>
      <c r="Z89" s="753">
        <v>28</v>
      </c>
      <c r="AA89" s="749">
        <f t="shared" si="2"/>
        <v>1.12E-2</v>
      </c>
      <c r="AB89" s="753" t="s">
        <v>70</v>
      </c>
      <c r="AC89" s="754">
        <v>44712</v>
      </c>
      <c r="AD89" s="755"/>
      <c r="AE89" s="753">
        <v>0.39583333300000001</v>
      </c>
      <c r="AF89" s="753" t="s">
        <v>325</v>
      </c>
      <c r="AG89" s="753">
        <v>728</v>
      </c>
      <c r="AH89" s="753">
        <v>28</v>
      </c>
      <c r="AI89" s="761">
        <f t="shared" si="3"/>
        <v>2.0383999999999999E-2</v>
      </c>
      <c r="AJ89" s="753" t="s">
        <v>319</v>
      </c>
      <c r="AK89" s="753">
        <v>20770779</v>
      </c>
      <c r="AL89" s="754">
        <v>44699</v>
      </c>
      <c r="AM89" s="754">
        <v>44699</v>
      </c>
      <c r="AN89" s="754">
        <v>44704</v>
      </c>
      <c r="AO89" s="754">
        <v>44704</v>
      </c>
      <c r="AP89" s="754">
        <v>44704</v>
      </c>
      <c r="AQ89" s="753" t="s">
        <v>89</v>
      </c>
      <c r="AR89" s="753" t="s">
        <v>326</v>
      </c>
      <c r="AS89" s="753">
        <v>20770779</v>
      </c>
      <c r="AT89" s="754">
        <v>44699</v>
      </c>
      <c r="AU89" s="754">
        <v>44704</v>
      </c>
      <c r="AV89" s="754">
        <v>44699</v>
      </c>
      <c r="AW89" s="753" t="s">
        <v>90</v>
      </c>
      <c r="AX89" s="753" t="s">
        <v>116</v>
      </c>
      <c r="AY89" s="756">
        <v>5450</v>
      </c>
      <c r="AZ89" s="753" t="s">
        <v>4250</v>
      </c>
      <c r="BA89" s="753" t="s">
        <v>4250</v>
      </c>
      <c r="BB89" s="753" t="s">
        <v>4250</v>
      </c>
      <c r="BC89" s="753" t="s">
        <v>4250</v>
      </c>
      <c r="BD89" s="753" t="s">
        <v>4250</v>
      </c>
      <c r="BE89" s="753" t="s">
        <v>4250</v>
      </c>
      <c r="BF89" s="753" t="s">
        <v>4250</v>
      </c>
      <c r="BG89" s="753" t="s">
        <v>4250</v>
      </c>
      <c r="BH89" s="753" t="s">
        <v>4250</v>
      </c>
    </row>
    <row r="90" spans="1:60">
      <c r="A90" s="858" t="s">
        <v>8524</v>
      </c>
      <c r="B90" s="753" t="s">
        <v>56</v>
      </c>
      <c r="C90" s="753" t="s">
        <v>327</v>
      </c>
      <c r="D90" s="754">
        <v>44666</v>
      </c>
      <c r="E90" s="753" t="s">
        <v>314</v>
      </c>
      <c r="F90" s="753" t="s">
        <v>59</v>
      </c>
      <c r="G90" s="753" t="s">
        <v>60</v>
      </c>
      <c r="H90" s="753" t="s">
        <v>61</v>
      </c>
      <c r="I90" s="753" t="s">
        <v>62</v>
      </c>
      <c r="J90" s="753" t="s">
        <v>63</v>
      </c>
      <c r="K90" s="753">
        <v>30349</v>
      </c>
      <c r="L90" s="753" t="s">
        <v>315</v>
      </c>
      <c r="M90" s="753" t="s">
        <v>316</v>
      </c>
      <c r="N90" s="753" t="s">
        <v>317</v>
      </c>
      <c r="O90" s="753" t="s">
        <v>110</v>
      </c>
      <c r="P90" s="753">
        <v>95330</v>
      </c>
      <c r="Q90" s="753" t="s">
        <v>68</v>
      </c>
      <c r="R90" s="753" t="s">
        <v>4250</v>
      </c>
      <c r="S90" s="753" t="s">
        <v>4250</v>
      </c>
      <c r="T90" s="753" t="s">
        <v>4250</v>
      </c>
      <c r="U90" s="753">
        <v>49406140</v>
      </c>
      <c r="V90" s="753">
        <v>0</v>
      </c>
      <c r="W90" s="753" t="s">
        <v>318</v>
      </c>
      <c r="X90" s="753">
        <v>400</v>
      </c>
      <c r="Y90" s="753">
        <v>728</v>
      </c>
      <c r="Z90" s="753">
        <v>28</v>
      </c>
      <c r="AA90" s="749">
        <f t="shared" si="2"/>
        <v>1.12E-2</v>
      </c>
      <c r="AB90" s="753" t="s">
        <v>70</v>
      </c>
      <c r="AC90" s="754">
        <v>44712</v>
      </c>
      <c r="AD90" s="755"/>
      <c r="AE90" s="753">
        <v>0.35416666699999999</v>
      </c>
      <c r="AF90" s="753" t="s">
        <v>327</v>
      </c>
      <c r="AG90" s="753">
        <v>728</v>
      </c>
      <c r="AH90" s="753">
        <v>28</v>
      </c>
      <c r="AI90" s="761">
        <f t="shared" si="3"/>
        <v>2.0383999999999999E-2</v>
      </c>
      <c r="AJ90" s="753" t="s">
        <v>319</v>
      </c>
      <c r="AK90" s="753" t="s">
        <v>4250</v>
      </c>
      <c r="AL90" s="754">
        <v>44697</v>
      </c>
      <c r="AM90" s="754">
        <v>44697</v>
      </c>
      <c r="AN90" s="754">
        <v>44701</v>
      </c>
      <c r="AO90" s="754">
        <v>44701</v>
      </c>
      <c r="AP90" s="754">
        <v>44701</v>
      </c>
      <c r="AQ90" s="753" t="s">
        <v>89</v>
      </c>
      <c r="AR90" s="753" t="s">
        <v>328</v>
      </c>
      <c r="AS90" s="753" t="s">
        <v>4250</v>
      </c>
      <c r="AT90" s="754">
        <v>44697</v>
      </c>
      <c r="AU90" s="754">
        <v>44701</v>
      </c>
      <c r="AV90" s="754">
        <v>44697</v>
      </c>
      <c r="AW90" s="753" t="s">
        <v>90</v>
      </c>
      <c r="AX90" s="753" t="s">
        <v>116</v>
      </c>
      <c r="AY90" s="756">
        <v>5450</v>
      </c>
      <c r="AZ90" s="753" t="s">
        <v>4250</v>
      </c>
      <c r="BA90" s="753" t="s">
        <v>4250</v>
      </c>
      <c r="BB90" s="753" t="s">
        <v>4250</v>
      </c>
      <c r="BC90" s="753" t="s">
        <v>4250</v>
      </c>
      <c r="BD90" s="753" t="s">
        <v>4250</v>
      </c>
      <c r="BE90" s="753" t="s">
        <v>4250</v>
      </c>
      <c r="BF90" s="753" t="s">
        <v>4250</v>
      </c>
      <c r="BG90" s="753" t="s">
        <v>4250</v>
      </c>
      <c r="BH90" s="753" t="s">
        <v>4250</v>
      </c>
    </row>
    <row r="91" spans="1:60">
      <c r="A91" s="858" t="s">
        <v>8524</v>
      </c>
      <c r="B91" s="753" t="s">
        <v>56</v>
      </c>
      <c r="C91" s="753" t="s">
        <v>329</v>
      </c>
      <c r="D91" s="754">
        <v>44666</v>
      </c>
      <c r="E91" s="753" t="s">
        <v>314</v>
      </c>
      <c r="F91" s="753" t="s">
        <v>59</v>
      </c>
      <c r="G91" s="753" t="s">
        <v>60</v>
      </c>
      <c r="H91" s="753" t="s">
        <v>61</v>
      </c>
      <c r="I91" s="753" t="s">
        <v>62</v>
      </c>
      <c r="J91" s="753" t="s">
        <v>63</v>
      </c>
      <c r="K91" s="753">
        <v>30349</v>
      </c>
      <c r="L91" s="753" t="s">
        <v>315</v>
      </c>
      <c r="M91" s="753" t="s">
        <v>316</v>
      </c>
      <c r="N91" s="753" t="s">
        <v>317</v>
      </c>
      <c r="O91" s="753" t="s">
        <v>110</v>
      </c>
      <c r="P91" s="753">
        <v>95330</v>
      </c>
      <c r="Q91" s="753" t="s">
        <v>68</v>
      </c>
      <c r="R91" s="753" t="s">
        <v>4250</v>
      </c>
      <c r="S91" s="753" t="s">
        <v>4250</v>
      </c>
      <c r="T91" s="753" t="s">
        <v>4250</v>
      </c>
      <c r="U91" s="753">
        <v>49406140</v>
      </c>
      <c r="V91" s="753">
        <v>0</v>
      </c>
      <c r="W91" s="753" t="s">
        <v>318</v>
      </c>
      <c r="X91" s="753">
        <v>400</v>
      </c>
      <c r="Y91" s="753">
        <v>728</v>
      </c>
      <c r="Z91" s="753">
        <v>28</v>
      </c>
      <c r="AA91" s="749">
        <f t="shared" si="2"/>
        <v>1.12E-2</v>
      </c>
      <c r="AB91" s="753" t="s">
        <v>70</v>
      </c>
      <c r="AC91" s="754">
        <v>44712</v>
      </c>
      <c r="AD91" s="755"/>
      <c r="AE91" s="753">
        <v>0.35416666699999999</v>
      </c>
      <c r="AF91" s="753" t="s">
        <v>329</v>
      </c>
      <c r="AG91" s="753">
        <v>728</v>
      </c>
      <c r="AH91" s="753">
        <v>28</v>
      </c>
      <c r="AI91" s="761">
        <f t="shared" si="3"/>
        <v>2.0383999999999999E-2</v>
      </c>
      <c r="AJ91" s="753" t="s">
        <v>319</v>
      </c>
      <c r="AK91" s="753" t="s">
        <v>4250</v>
      </c>
      <c r="AL91" s="754">
        <v>44697</v>
      </c>
      <c r="AM91" s="754">
        <v>44697</v>
      </c>
      <c r="AN91" s="754">
        <v>44701</v>
      </c>
      <c r="AO91" s="754">
        <v>44701</v>
      </c>
      <c r="AP91" s="754">
        <v>44701</v>
      </c>
      <c r="AQ91" s="753" t="s">
        <v>89</v>
      </c>
      <c r="AR91" s="753" t="s">
        <v>330</v>
      </c>
      <c r="AS91" s="753" t="s">
        <v>4250</v>
      </c>
      <c r="AT91" s="754">
        <v>44697</v>
      </c>
      <c r="AU91" s="754">
        <v>44701</v>
      </c>
      <c r="AV91" s="754">
        <v>44697</v>
      </c>
      <c r="AW91" s="753" t="s">
        <v>90</v>
      </c>
      <c r="AX91" s="753" t="s">
        <v>116</v>
      </c>
      <c r="AY91" s="756">
        <v>5450</v>
      </c>
      <c r="AZ91" s="753" t="s">
        <v>4250</v>
      </c>
      <c r="BA91" s="753" t="s">
        <v>4250</v>
      </c>
      <c r="BB91" s="753" t="s">
        <v>4250</v>
      </c>
      <c r="BC91" s="753" t="s">
        <v>4250</v>
      </c>
      <c r="BD91" s="753" t="s">
        <v>4250</v>
      </c>
      <c r="BE91" s="753" t="s">
        <v>4250</v>
      </c>
      <c r="BF91" s="753" t="s">
        <v>4250</v>
      </c>
      <c r="BG91" s="753" t="s">
        <v>4250</v>
      </c>
      <c r="BH91" s="753" t="s">
        <v>4250</v>
      </c>
    </row>
    <row r="92" spans="1:60">
      <c r="A92" s="858" t="s">
        <v>8524</v>
      </c>
      <c r="B92" s="753" t="s">
        <v>56</v>
      </c>
      <c r="C92" s="753" t="s">
        <v>331</v>
      </c>
      <c r="D92" s="754">
        <v>44666</v>
      </c>
      <c r="E92" s="753" t="s">
        <v>314</v>
      </c>
      <c r="F92" s="753" t="s">
        <v>59</v>
      </c>
      <c r="G92" s="753" t="s">
        <v>60</v>
      </c>
      <c r="H92" s="753" t="s">
        <v>61</v>
      </c>
      <c r="I92" s="753" t="s">
        <v>62</v>
      </c>
      <c r="J92" s="753" t="s">
        <v>63</v>
      </c>
      <c r="K92" s="753">
        <v>30349</v>
      </c>
      <c r="L92" s="753" t="s">
        <v>315</v>
      </c>
      <c r="M92" s="753" t="s">
        <v>316</v>
      </c>
      <c r="N92" s="753" t="s">
        <v>317</v>
      </c>
      <c r="O92" s="753" t="s">
        <v>110</v>
      </c>
      <c r="P92" s="753">
        <v>95330</v>
      </c>
      <c r="Q92" s="753" t="s">
        <v>68</v>
      </c>
      <c r="R92" s="753" t="s">
        <v>4250</v>
      </c>
      <c r="S92" s="753" t="s">
        <v>4250</v>
      </c>
      <c r="T92" s="753" t="s">
        <v>4250</v>
      </c>
      <c r="U92" s="753">
        <v>49406140</v>
      </c>
      <c r="V92" s="753">
        <v>0</v>
      </c>
      <c r="W92" s="753" t="s">
        <v>318</v>
      </c>
      <c r="X92" s="753">
        <v>400</v>
      </c>
      <c r="Y92" s="753">
        <v>728</v>
      </c>
      <c r="Z92" s="753">
        <v>28</v>
      </c>
      <c r="AA92" s="749">
        <f t="shared" si="2"/>
        <v>1.12E-2</v>
      </c>
      <c r="AB92" s="753" t="s">
        <v>70</v>
      </c>
      <c r="AC92" s="754">
        <v>44712</v>
      </c>
      <c r="AD92" s="755"/>
      <c r="AE92" s="753">
        <v>0.39583333300000001</v>
      </c>
      <c r="AF92" s="753" t="s">
        <v>331</v>
      </c>
      <c r="AG92" s="753">
        <v>728</v>
      </c>
      <c r="AH92" s="753">
        <v>28</v>
      </c>
      <c r="AI92" s="761">
        <f t="shared" si="3"/>
        <v>2.0383999999999999E-2</v>
      </c>
      <c r="AJ92" s="753" t="s">
        <v>319</v>
      </c>
      <c r="AK92" s="753" t="s">
        <v>4250</v>
      </c>
      <c r="AL92" s="754">
        <v>44697</v>
      </c>
      <c r="AM92" s="754">
        <v>44697</v>
      </c>
      <c r="AN92" s="754">
        <v>44701</v>
      </c>
      <c r="AO92" s="754">
        <v>44701</v>
      </c>
      <c r="AP92" s="754">
        <v>44701</v>
      </c>
      <c r="AQ92" s="753" t="s">
        <v>89</v>
      </c>
      <c r="AR92" s="753" t="s">
        <v>332</v>
      </c>
      <c r="AS92" s="753" t="s">
        <v>4250</v>
      </c>
      <c r="AT92" s="754">
        <v>44697</v>
      </c>
      <c r="AU92" s="754">
        <v>44701</v>
      </c>
      <c r="AV92" s="754">
        <v>44697</v>
      </c>
      <c r="AW92" s="753" t="s">
        <v>90</v>
      </c>
      <c r="AX92" s="753" t="s">
        <v>116</v>
      </c>
      <c r="AY92" s="756">
        <v>5450</v>
      </c>
      <c r="AZ92" s="753" t="s">
        <v>4250</v>
      </c>
      <c r="BA92" s="753" t="s">
        <v>4250</v>
      </c>
      <c r="BB92" s="753" t="s">
        <v>4250</v>
      </c>
      <c r="BC92" s="753" t="s">
        <v>4250</v>
      </c>
      <c r="BD92" s="753" t="s">
        <v>4250</v>
      </c>
      <c r="BE92" s="753" t="s">
        <v>4250</v>
      </c>
      <c r="BF92" s="753" t="s">
        <v>4250</v>
      </c>
      <c r="BG92" s="753" t="s">
        <v>4250</v>
      </c>
      <c r="BH92" s="753" t="s">
        <v>4250</v>
      </c>
    </row>
    <row r="93" spans="1:60">
      <c r="A93" s="858" t="s">
        <v>8524</v>
      </c>
      <c r="B93" s="753" t="s">
        <v>56</v>
      </c>
      <c r="C93" s="753" t="s">
        <v>333</v>
      </c>
      <c r="D93" s="754">
        <v>44666</v>
      </c>
      <c r="E93" s="753" t="s">
        <v>314</v>
      </c>
      <c r="F93" s="753" t="s">
        <v>59</v>
      </c>
      <c r="G93" s="753" t="s">
        <v>60</v>
      </c>
      <c r="H93" s="753" t="s">
        <v>61</v>
      </c>
      <c r="I93" s="753" t="s">
        <v>62</v>
      </c>
      <c r="J93" s="753" t="s">
        <v>63</v>
      </c>
      <c r="K93" s="753">
        <v>30349</v>
      </c>
      <c r="L93" s="753" t="s">
        <v>315</v>
      </c>
      <c r="M93" s="753" t="s">
        <v>316</v>
      </c>
      <c r="N93" s="753" t="s">
        <v>317</v>
      </c>
      <c r="O93" s="753" t="s">
        <v>110</v>
      </c>
      <c r="P93" s="753">
        <v>95330</v>
      </c>
      <c r="Q93" s="753" t="s">
        <v>68</v>
      </c>
      <c r="R93" s="753" t="s">
        <v>4250</v>
      </c>
      <c r="S93" s="753" t="s">
        <v>4250</v>
      </c>
      <c r="T93" s="753" t="s">
        <v>4250</v>
      </c>
      <c r="U93" s="753">
        <v>49406140</v>
      </c>
      <c r="V93" s="753">
        <v>0</v>
      </c>
      <c r="W93" s="753" t="s">
        <v>318</v>
      </c>
      <c r="X93" s="753">
        <v>400</v>
      </c>
      <c r="Y93" s="753">
        <v>728</v>
      </c>
      <c r="Z93" s="753">
        <v>28</v>
      </c>
      <c r="AA93" s="749">
        <f t="shared" si="2"/>
        <v>1.12E-2</v>
      </c>
      <c r="AB93" s="753" t="s">
        <v>70</v>
      </c>
      <c r="AC93" s="754">
        <v>44712</v>
      </c>
      <c r="AD93" s="755"/>
      <c r="AE93" s="753">
        <v>0.39583333300000001</v>
      </c>
      <c r="AF93" s="753" t="s">
        <v>333</v>
      </c>
      <c r="AG93" s="753">
        <v>728</v>
      </c>
      <c r="AH93" s="753">
        <v>28</v>
      </c>
      <c r="AI93" s="761">
        <f t="shared" si="3"/>
        <v>2.0383999999999999E-2</v>
      </c>
      <c r="AJ93" s="753" t="s">
        <v>319</v>
      </c>
      <c r="AK93" s="753" t="s">
        <v>4250</v>
      </c>
      <c r="AL93" s="754">
        <v>44698</v>
      </c>
      <c r="AM93" s="754">
        <v>44698</v>
      </c>
      <c r="AN93" s="754">
        <v>44701</v>
      </c>
      <c r="AO93" s="754">
        <v>44701</v>
      </c>
      <c r="AP93" s="754">
        <v>44701</v>
      </c>
      <c r="AQ93" s="753" t="s">
        <v>89</v>
      </c>
      <c r="AR93" s="753" t="s">
        <v>334</v>
      </c>
      <c r="AS93" s="753" t="s">
        <v>4250</v>
      </c>
      <c r="AT93" s="754">
        <v>44698</v>
      </c>
      <c r="AU93" s="754">
        <v>44701</v>
      </c>
      <c r="AV93" s="754">
        <v>44698</v>
      </c>
      <c r="AW93" s="753" t="s">
        <v>90</v>
      </c>
      <c r="AX93" s="753" t="s">
        <v>116</v>
      </c>
      <c r="AY93" s="756">
        <v>5450</v>
      </c>
      <c r="AZ93" s="753" t="s">
        <v>4250</v>
      </c>
      <c r="BA93" s="753" t="s">
        <v>4250</v>
      </c>
      <c r="BB93" s="753" t="s">
        <v>4250</v>
      </c>
      <c r="BC93" s="753" t="s">
        <v>4250</v>
      </c>
      <c r="BD93" s="753" t="s">
        <v>4250</v>
      </c>
      <c r="BE93" s="753" t="s">
        <v>4250</v>
      </c>
      <c r="BF93" s="753" t="s">
        <v>4250</v>
      </c>
      <c r="BG93" s="753" t="s">
        <v>4250</v>
      </c>
      <c r="BH93" s="753" t="s">
        <v>4250</v>
      </c>
    </row>
    <row r="94" spans="1:60">
      <c r="A94" s="858" t="s">
        <v>8524</v>
      </c>
      <c r="B94" s="753" t="s">
        <v>56</v>
      </c>
      <c r="C94" s="753" t="s">
        <v>335</v>
      </c>
      <c r="D94" s="754">
        <v>44666</v>
      </c>
      <c r="E94" s="753" t="s">
        <v>314</v>
      </c>
      <c r="F94" s="753" t="s">
        <v>59</v>
      </c>
      <c r="G94" s="753" t="s">
        <v>60</v>
      </c>
      <c r="H94" s="753" t="s">
        <v>61</v>
      </c>
      <c r="I94" s="753" t="s">
        <v>62</v>
      </c>
      <c r="J94" s="753" t="s">
        <v>63</v>
      </c>
      <c r="K94" s="753">
        <v>30349</v>
      </c>
      <c r="L94" s="753" t="s">
        <v>315</v>
      </c>
      <c r="M94" s="753" t="s">
        <v>316</v>
      </c>
      <c r="N94" s="753" t="s">
        <v>317</v>
      </c>
      <c r="O94" s="753" t="s">
        <v>110</v>
      </c>
      <c r="P94" s="753">
        <v>95330</v>
      </c>
      <c r="Q94" s="753" t="s">
        <v>68</v>
      </c>
      <c r="R94" s="753" t="s">
        <v>4250</v>
      </c>
      <c r="S94" s="753" t="s">
        <v>4250</v>
      </c>
      <c r="T94" s="753" t="s">
        <v>4250</v>
      </c>
      <c r="U94" s="753">
        <v>49406140</v>
      </c>
      <c r="V94" s="753">
        <v>0</v>
      </c>
      <c r="W94" s="753" t="s">
        <v>318</v>
      </c>
      <c r="X94" s="753">
        <v>400</v>
      </c>
      <c r="Y94" s="753">
        <v>728</v>
      </c>
      <c r="Z94" s="753">
        <v>28</v>
      </c>
      <c r="AA94" s="749">
        <f t="shared" si="2"/>
        <v>1.12E-2</v>
      </c>
      <c r="AB94" s="753" t="s">
        <v>70</v>
      </c>
      <c r="AC94" s="754">
        <v>44712</v>
      </c>
      <c r="AD94" s="755"/>
      <c r="AE94" s="753">
        <v>0.41666666699999999</v>
      </c>
      <c r="AF94" s="753" t="s">
        <v>335</v>
      </c>
      <c r="AG94" s="753">
        <v>728</v>
      </c>
      <c r="AH94" s="753">
        <v>28</v>
      </c>
      <c r="AI94" s="761">
        <f t="shared" si="3"/>
        <v>2.0383999999999999E-2</v>
      </c>
      <c r="AJ94" s="753" t="s">
        <v>319</v>
      </c>
      <c r="AK94" s="753">
        <v>20770785</v>
      </c>
      <c r="AL94" s="754">
        <v>44699</v>
      </c>
      <c r="AM94" s="754">
        <v>44699</v>
      </c>
      <c r="AN94" s="754">
        <v>44704</v>
      </c>
      <c r="AO94" s="754">
        <v>44704</v>
      </c>
      <c r="AP94" s="754">
        <v>44704</v>
      </c>
      <c r="AQ94" s="753" t="s">
        <v>89</v>
      </c>
      <c r="AR94" s="753" t="s">
        <v>336</v>
      </c>
      <c r="AS94" s="753">
        <v>20770785</v>
      </c>
      <c r="AT94" s="754">
        <v>44699</v>
      </c>
      <c r="AU94" s="754">
        <v>44704</v>
      </c>
      <c r="AV94" s="754">
        <v>44699</v>
      </c>
      <c r="AW94" s="753" t="s">
        <v>90</v>
      </c>
      <c r="AX94" s="753" t="s">
        <v>116</v>
      </c>
      <c r="AY94" s="756">
        <v>5450</v>
      </c>
      <c r="AZ94" s="753" t="s">
        <v>4250</v>
      </c>
      <c r="BA94" s="753" t="s">
        <v>4250</v>
      </c>
      <c r="BB94" s="753" t="s">
        <v>4250</v>
      </c>
      <c r="BC94" s="753" t="s">
        <v>4250</v>
      </c>
      <c r="BD94" s="753" t="s">
        <v>4250</v>
      </c>
      <c r="BE94" s="753" t="s">
        <v>4250</v>
      </c>
      <c r="BF94" s="753" t="s">
        <v>4250</v>
      </c>
      <c r="BG94" s="753" t="s">
        <v>4250</v>
      </c>
      <c r="BH94" s="753" t="s">
        <v>4250</v>
      </c>
    </row>
    <row r="95" spans="1:60">
      <c r="A95" s="858" t="s">
        <v>8524</v>
      </c>
      <c r="B95" s="753" t="s">
        <v>56</v>
      </c>
      <c r="C95" s="753" t="s">
        <v>337</v>
      </c>
      <c r="D95" s="754">
        <v>44666</v>
      </c>
      <c r="E95" s="753" t="s">
        <v>314</v>
      </c>
      <c r="F95" s="753" t="s">
        <v>59</v>
      </c>
      <c r="G95" s="753" t="s">
        <v>60</v>
      </c>
      <c r="H95" s="753" t="s">
        <v>61</v>
      </c>
      <c r="I95" s="753" t="s">
        <v>62</v>
      </c>
      <c r="J95" s="753" t="s">
        <v>63</v>
      </c>
      <c r="K95" s="753">
        <v>30349</v>
      </c>
      <c r="L95" s="753" t="s">
        <v>315</v>
      </c>
      <c r="M95" s="753" t="s">
        <v>316</v>
      </c>
      <c r="N95" s="753" t="s">
        <v>317</v>
      </c>
      <c r="O95" s="753" t="s">
        <v>110</v>
      </c>
      <c r="P95" s="753">
        <v>95330</v>
      </c>
      <c r="Q95" s="753" t="s">
        <v>68</v>
      </c>
      <c r="R95" s="753" t="s">
        <v>4250</v>
      </c>
      <c r="S95" s="753" t="s">
        <v>4250</v>
      </c>
      <c r="T95" s="753" t="s">
        <v>4250</v>
      </c>
      <c r="U95" s="753">
        <v>49406140</v>
      </c>
      <c r="V95" s="753">
        <v>0</v>
      </c>
      <c r="W95" s="753" t="s">
        <v>318</v>
      </c>
      <c r="X95" s="753">
        <v>400</v>
      </c>
      <c r="Y95" s="753">
        <v>728</v>
      </c>
      <c r="Z95" s="753">
        <v>28</v>
      </c>
      <c r="AA95" s="749">
        <f t="shared" si="2"/>
        <v>1.12E-2</v>
      </c>
      <c r="AB95" s="753" t="s">
        <v>70</v>
      </c>
      <c r="AC95" s="754">
        <v>44712</v>
      </c>
      <c r="AD95" s="755"/>
      <c r="AE95" s="753">
        <v>0.45833333300000001</v>
      </c>
      <c r="AF95" s="753" t="s">
        <v>337</v>
      </c>
      <c r="AG95" s="753">
        <v>728</v>
      </c>
      <c r="AH95" s="753">
        <v>28</v>
      </c>
      <c r="AI95" s="761">
        <f t="shared" si="3"/>
        <v>2.0383999999999999E-2</v>
      </c>
      <c r="AJ95" s="753" t="s">
        <v>319</v>
      </c>
      <c r="AK95" s="753">
        <v>20770786</v>
      </c>
      <c r="AL95" s="754">
        <v>44699</v>
      </c>
      <c r="AM95" s="754">
        <v>44704</v>
      </c>
      <c r="AN95" s="754">
        <v>44707</v>
      </c>
      <c r="AO95" s="754">
        <v>44707</v>
      </c>
      <c r="AP95" s="754">
        <v>44707</v>
      </c>
      <c r="AQ95" s="753" t="s">
        <v>89</v>
      </c>
      <c r="AR95" s="753" t="s">
        <v>338</v>
      </c>
      <c r="AS95" s="753">
        <v>20770786</v>
      </c>
      <c r="AT95" s="754">
        <v>44704</v>
      </c>
      <c r="AU95" s="753" t="s">
        <v>4250</v>
      </c>
      <c r="AV95" s="754">
        <v>44704</v>
      </c>
      <c r="AW95" s="753" t="s">
        <v>90</v>
      </c>
      <c r="AX95" s="753" t="s">
        <v>116</v>
      </c>
      <c r="AY95" s="756">
        <v>5450</v>
      </c>
      <c r="AZ95" s="753" t="s">
        <v>4250</v>
      </c>
      <c r="BA95" s="753" t="s">
        <v>4250</v>
      </c>
      <c r="BB95" s="753" t="s">
        <v>4250</v>
      </c>
      <c r="BC95" s="753" t="s">
        <v>4250</v>
      </c>
      <c r="BD95" s="753" t="s">
        <v>4250</v>
      </c>
      <c r="BE95" s="753" t="s">
        <v>4250</v>
      </c>
      <c r="BF95" s="753" t="s">
        <v>4250</v>
      </c>
      <c r="BG95" s="753" t="s">
        <v>4250</v>
      </c>
      <c r="BH95" s="753" t="s">
        <v>4250</v>
      </c>
    </row>
    <row r="96" spans="1:60">
      <c r="A96" s="858" t="s">
        <v>8524</v>
      </c>
      <c r="B96" s="753" t="s">
        <v>56</v>
      </c>
      <c r="C96" s="753" t="s">
        <v>339</v>
      </c>
      <c r="D96" s="754">
        <v>44666</v>
      </c>
      <c r="E96" s="753" t="s">
        <v>340</v>
      </c>
      <c r="F96" s="753" t="s">
        <v>59</v>
      </c>
      <c r="G96" s="753" t="s">
        <v>60</v>
      </c>
      <c r="H96" s="753" t="s">
        <v>61</v>
      </c>
      <c r="I96" s="753" t="s">
        <v>62</v>
      </c>
      <c r="J96" s="753" t="s">
        <v>63</v>
      </c>
      <c r="K96" s="753">
        <v>30349</v>
      </c>
      <c r="L96" s="753" t="s">
        <v>341</v>
      </c>
      <c r="M96" s="753" t="s">
        <v>342</v>
      </c>
      <c r="N96" s="753" t="s">
        <v>343</v>
      </c>
      <c r="O96" s="753" t="s">
        <v>299</v>
      </c>
      <c r="P96" s="753">
        <v>21075</v>
      </c>
      <c r="Q96" s="753" t="s">
        <v>68</v>
      </c>
      <c r="R96" s="753" t="s">
        <v>4250</v>
      </c>
      <c r="S96" s="753" t="s">
        <v>4250</v>
      </c>
      <c r="T96" s="753" t="s">
        <v>4250</v>
      </c>
      <c r="U96" s="753">
        <v>49406140</v>
      </c>
      <c r="V96" s="753">
        <v>0</v>
      </c>
      <c r="W96" s="753" t="s">
        <v>318</v>
      </c>
      <c r="X96" s="753">
        <v>400</v>
      </c>
      <c r="Y96" s="753">
        <v>728</v>
      </c>
      <c r="Z96" s="753">
        <v>28</v>
      </c>
      <c r="AA96" s="749">
        <f t="shared" si="2"/>
        <v>1.12E-2</v>
      </c>
      <c r="AB96" s="753" t="s">
        <v>70</v>
      </c>
      <c r="AC96" s="754">
        <v>44712</v>
      </c>
      <c r="AD96" s="755"/>
      <c r="AE96" s="753">
        <v>0.52083333300000001</v>
      </c>
      <c r="AF96" s="753" t="s">
        <v>339</v>
      </c>
      <c r="AG96" s="753">
        <v>728</v>
      </c>
      <c r="AH96" s="753">
        <v>28</v>
      </c>
      <c r="AI96" s="761">
        <f t="shared" si="3"/>
        <v>2.0383999999999999E-2</v>
      </c>
      <c r="AJ96" s="753" t="s">
        <v>319</v>
      </c>
      <c r="AK96" s="753" t="s">
        <v>4250</v>
      </c>
      <c r="AL96" s="754">
        <v>44699</v>
      </c>
      <c r="AM96" s="754">
        <v>44699</v>
      </c>
      <c r="AN96" s="754">
        <v>44700</v>
      </c>
      <c r="AO96" s="754">
        <v>44700</v>
      </c>
      <c r="AP96" s="754">
        <v>44700</v>
      </c>
      <c r="AQ96" s="753" t="s">
        <v>89</v>
      </c>
      <c r="AR96" s="753" t="s">
        <v>344</v>
      </c>
      <c r="AS96" s="753" t="s">
        <v>4250</v>
      </c>
      <c r="AT96" s="754">
        <v>44699</v>
      </c>
      <c r="AU96" s="754">
        <v>44700</v>
      </c>
      <c r="AV96" s="754">
        <v>44699</v>
      </c>
      <c r="AW96" s="753" t="s">
        <v>90</v>
      </c>
      <c r="AX96" s="753" t="s">
        <v>116</v>
      </c>
      <c r="AY96" s="756">
        <v>2488</v>
      </c>
      <c r="AZ96" s="753" t="s">
        <v>4250</v>
      </c>
      <c r="BA96" s="753" t="s">
        <v>4250</v>
      </c>
      <c r="BB96" s="753" t="s">
        <v>4250</v>
      </c>
      <c r="BC96" s="753" t="s">
        <v>4250</v>
      </c>
      <c r="BD96" s="753" t="s">
        <v>4250</v>
      </c>
      <c r="BE96" s="753" t="s">
        <v>4250</v>
      </c>
      <c r="BF96" s="753" t="s">
        <v>4250</v>
      </c>
      <c r="BG96" s="753" t="s">
        <v>4250</v>
      </c>
      <c r="BH96" s="753" t="s">
        <v>4250</v>
      </c>
    </row>
    <row r="97" spans="1:60">
      <c r="A97" s="858" t="s">
        <v>8524</v>
      </c>
      <c r="B97" s="753" t="s">
        <v>56</v>
      </c>
      <c r="C97" s="753" t="s">
        <v>345</v>
      </c>
      <c r="D97" s="754">
        <v>44666</v>
      </c>
      <c r="E97" s="753" t="s">
        <v>340</v>
      </c>
      <c r="F97" s="753" t="s">
        <v>59</v>
      </c>
      <c r="G97" s="753" t="s">
        <v>60</v>
      </c>
      <c r="H97" s="753" t="s">
        <v>61</v>
      </c>
      <c r="I97" s="753" t="s">
        <v>62</v>
      </c>
      <c r="J97" s="753" t="s">
        <v>63</v>
      </c>
      <c r="K97" s="753">
        <v>30349</v>
      </c>
      <c r="L97" s="753" t="s">
        <v>341</v>
      </c>
      <c r="M97" s="753" t="s">
        <v>342</v>
      </c>
      <c r="N97" s="753" t="s">
        <v>343</v>
      </c>
      <c r="O97" s="753" t="s">
        <v>299</v>
      </c>
      <c r="P97" s="753">
        <v>21075</v>
      </c>
      <c r="Q97" s="753" t="s">
        <v>68</v>
      </c>
      <c r="R97" s="753" t="s">
        <v>4250</v>
      </c>
      <c r="S97" s="753" t="s">
        <v>4250</v>
      </c>
      <c r="T97" s="753" t="s">
        <v>4250</v>
      </c>
      <c r="U97" s="753">
        <v>49406140</v>
      </c>
      <c r="V97" s="753">
        <v>0</v>
      </c>
      <c r="W97" s="753" t="s">
        <v>318</v>
      </c>
      <c r="X97" s="753">
        <v>400</v>
      </c>
      <c r="Y97" s="753">
        <v>728</v>
      </c>
      <c r="Z97" s="753">
        <v>28</v>
      </c>
      <c r="AA97" s="749">
        <f t="shared" si="2"/>
        <v>1.12E-2</v>
      </c>
      <c r="AB97" s="753" t="s">
        <v>70</v>
      </c>
      <c r="AC97" s="754">
        <v>44712</v>
      </c>
      <c r="AD97" s="755"/>
      <c r="AE97" s="753">
        <v>0.55208333300000001</v>
      </c>
      <c r="AF97" s="753" t="s">
        <v>345</v>
      </c>
      <c r="AG97" s="753">
        <v>728</v>
      </c>
      <c r="AH97" s="753">
        <v>28</v>
      </c>
      <c r="AI97" s="761">
        <f t="shared" si="3"/>
        <v>2.0383999999999999E-2</v>
      </c>
      <c r="AJ97" s="753" t="s">
        <v>319</v>
      </c>
      <c r="AK97" s="753" t="s">
        <v>4250</v>
      </c>
      <c r="AL97" s="754">
        <v>44694</v>
      </c>
      <c r="AM97" s="754">
        <v>44694</v>
      </c>
      <c r="AN97" s="754">
        <v>44697</v>
      </c>
      <c r="AO97" s="754">
        <v>44697</v>
      </c>
      <c r="AP97" s="754">
        <v>44697</v>
      </c>
      <c r="AQ97" s="753" t="s">
        <v>89</v>
      </c>
      <c r="AR97" s="753" t="s">
        <v>346</v>
      </c>
      <c r="AS97" s="753" t="s">
        <v>4250</v>
      </c>
      <c r="AT97" s="754">
        <v>44694</v>
      </c>
      <c r="AU97" s="754">
        <v>44697</v>
      </c>
      <c r="AV97" s="754">
        <v>44694</v>
      </c>
      <c r="AW97" s="753" t="s">
        <v>90</v>
      </c>
      <c r="AX97" s="753" t="s">
        <v>116</v>
      </c>
      <c r="AY97" s="756">
        <v>2488</v>
      </c>
      <c r="AZ97" s="753" t="s">
        <v>4250</v>
      </c>
      <c r="BA97" s="753" t="s">
        <v>4250</v>
      </c>
      <c r="BB97" s="753" t="s">
        <v>4250</v>
      </c>
      <c r="BC97" s="753" t="s">
        <v>4250</v>
      </c>
      <c r="BD97" s="753" t="s">
        <v>4250</v>
      </c>
      <c r="BE97" s="753" t="s">
        <v>4250</v>
      </c>
      <c r="BF97" s="753" t="s">
        <v>4250</v>
      </c>
      <c r="BG97" s="753" t="s">
        <v>4250</v>
      </c>
      <c r="BH97" s="753" t="s">
        <v>4250</v>
      </c>
    </row>
    <row r="98" spans="1:60">
      <c r="A98" s="858" t="s">
        <v>8524</v>
      </c>
      <c r="B98" s="753" t="s">
        <v>56</v>
      </c>
      <c r="C98" s="753" t="s">
        <v>347</v>
      </c>
      <c r="D98" s="754">
        <v>44666</v>
      </c>
      <c r="E98" s="753" t="s">
        <v>340</v>
      </c>
      <c r="F98" s="753" t="s">
        <v>59</v>
      </c>
      <c r="G98" s="753" t="s">
        <v>60</v>
      </c>
      <c r="H98" s="753" t="s">
        <v>61</v>
      </c>
      <c r="I98" s="753" t="s">
        <v>62</v>
      </c>
      <c r="J98" s="753" t="s">
        <v>63</v>
      </c>
      <c r="K98" s="753">
        <v>30349</v>
      </c>
      <c r="L98" s="753" t="s">
        <v>341</v>
      </c>
      <c r="M98" s="753" t="s">
        <v>342</v>
      </c>
      <c r="N98" s="753" t="s">
        <v>343</v>
      </c>
      <c r="O98" s="753" t="s">
        <v>299</v>
      </c>
      <c r="P98" s="753">
        <v>21075</v>
      </c>
      <c r="Q98" s="753" t="s">
        <v>68</v>
      </c>
      <c r="R98" s="753" t="s">
        <v>4250</v>
      </c>
      <c r="S98" s="753" t="s">
        <v>4250</v>
      </c>
      <c r="T98" s="753" t="s">
        <v>4250</v>
      </c>
      <c r="U98" s="753">
        <v>49406140</v>
      </c>
      <c r="V98" s="753">
        <v>0</v>
      </c>
      <c r="W98" s="753" t="s">
        <v>318</v>
      </c>
      <c r="X98" s="753">
        <v>400</v>
      </c>
      <c r="Y98" s="753">
        <v>728</v>
      </c>
      <c r="Z98" s="753">
        <v>28</v>
      </c>
      <c r="AA98" s="749">
        <f t="shared" si="2"/>
        <v>1.12E-2</v>
      </c>
      <c r="AB98" s="753" t="s">
        <v>70</v>
      </c>
      <c r="AC98" s="754">
        <v>44712</v>
      </c>
      <c r="AD98" s="755"/>
      <c r="AE98" s="753">
        <v>0.4375</v>
      </c>
      <c r="AF98" s="753" t="s">
        <v>347</v>
      </c>
      <c r="AG98" s="753">
        <v>728</v>
      </c>
      <c r="AH98" s="753">
        <v>28</v>
      </c>
      <c r="AI98" s="761">
        <f t="shared" si="3"/>
        <v>2.0383999999999999E-2</v>
      </c>
      <c r="AJ98" s="753" t="s">
        <v>319</v>
      </c>
      <c r="AK98" s="753" t="s">
        <v>4250</v>
      </c>
      <c r="AL98" s="754">
        <v>44697</v>
      </c>
      <c r="AM98" s="754">
        <v>44697</v>
      </c>
      <c r="AN98" s="754">
        <v>44699</v>
      </c>
      <c r="AO98" s="754">
        <v>44699</v>
      </c>
      <c r="AP98" s="754">
        <v>44699</v>
      </c>
      <c r="AQ98" s="753" t="s">
        <v>89</v>
      </c>
      <c r="AR98" s="753" t="s">
        <v>348</v>
      </c>
      <c r="AS98" s="753" t="s">
        <v>4250</v>
      </c>
      <c r="AT98" s="754">
        <v>44697</v>
      </c>
      <c r="AU98" s="754">
        <v>44699</v>
      </c>
      <c r="AV98" s="754">
        <v>44697</v>
      </c>
      <c r="AW98" s="753" t="s">
        <v>90</v>
      </c>
      <c r="AX98" s="753" t="s">
        <v>116</v>
      </c>
      <c r="AY98" s="756">
        <v>2488</v>
      </c>
      <c r="AZ98" s="753" t="s">
        <v>4250</v>
      </c>
      <c r="BA98" s="753" t="s">
        <v>4250</v>
      </c>
      <c r="BB98" s="753" t="s">
        <v>4250</v>
      </c>
      <c r="BC98" s="753" t="s">
        <v>4250</v>
      </c>
      <c r="BD98" s="753" t="s">
        <v>4250</v>
      </c>
      <c r="BE98" s="753" t="s">
        <v>4250</v>
      </c>
      <c r="BF98" s="753" t="s">
        <v>4250</v>
      </c>
      <c r="BG98" s="753" t="s">
        <v>4250</v>
      </c>
      <c r="BH98" s="753" t="s">
        <v>4250</v>
      </c>
    </row>
    <row r="99" spans="1:60">
      <c r="A99" s="858" t="s">
        <v>8524</v>
      </c>
      <c r="B99" s="753" t="s">
        <v>56</v>
      </c>
      <c r="C99" s="753" t="s">
        <v>349</v>
      </c>
      <c r="D99" s="754">
        <v>44666</v>
      </c>
      <c r="E99" s="753" t="s">
        <v>340</v>
      </c>
      <c r="F99" s="753" t="s">
        <v>59</v>
      </c>
      <c r="G99" s="753" t="s">
        <v>60</v>
      </c>
      <c r="H99" s="753" t="s">
        <v>61</v>
      </c>
      <c r="I99" s="753" t="s">
        <v>62</v>
      </c>
      <c r="J99" s="753" t="s">
        <v>63</v>
      </c>
      <c r="K99" s="753">
        <v>30349</v>
      </c>
      <c r="L99" s="753" t="s">
        <v>341</v>
      </c>
      <c r="M99" s="753" t="s">
        <v>342</v>
      </c>
      <c r="N99" s="753" t="s">
        <v>343</v>
      </c>
      <c r="O99" s="753" t="s">
        <v>299</v>
      </c>
      <c r="P99" s="753">
        <v>21075</v>
      </c>
      <c r="Q99" s="753" t="s">
        <v>68</v>
      </c>
      <c r="R99" s="753" t="s">
        <v>4250</v>
      </c>
      <c r="S99" s="753" t="s">
        <v>4250</v>
      </c>
      <c r="T99" s="753" t="s">
        <v>4250</v>
      </c>
      <c r="U99" s="753">
        <v>49406140</v>
      </c>
      <c r="V99" s="753">
        <v>0</v>
      </c>
      <c r="W99" s="753" t="s">
        <v>318</v>
      </c>
      <c r="X99" s="753">
        <v>400</v>
      </c>
      <c r="Y99" s="753">
        <v>728</v>
      </c>
      <c r="Z99" s="753">
        <v>28</v>
      </c>
      <c r="AA99" s="749">
        <f t="shared" si="2"/>
        <v>1.12E-2</v>
      </c>
      <c r="AB99" s="753" t="s">
        <v>70</v>
      </c>
      <c r="AC99" s="754">
        <v>44712</v>
      </c>
      <c r="AD99" s="755"/>
      <c r="AE99" s="753">
        <v>0.52083333300000001</v>
      </c>
      <c r="AF99" s="753" t="s">
        <v>349</v>
      </c>
      <c r="AG99" s="753">
        <v>728</v>
      </c>
      <c r="AH99" s="753">
        <v>28</v>
      </c>
      <c r="AI99" s="761">
        <f t="shared" si="3"/>
        <v>2.0383999999999999E-2</v>
      </c>
      <c r="AJ99" s="753" t="s">
        <v>319</v>
      </c>
      <c r="AK99" s="753" t="s">
        <v>4250</v>
      </c>
      <c r="AL99" s="754">
        <v>44697</v>
      </c>
      <c r="AM99" s="754">
        <v>44697</v>
      </c>
      <c r="AN99" s="754">
        <v>44699</v>
      </c>
      <c r="AO99" s="754">
        <v>44699</v>
      </c>
      <c r="AP99" s="754">
        <v>44699</v>
      </c>
      <c r="AQ99" s="753" t="s">
        <v>89</v>
      </c>
      <c r="AR99" s="753" t="s">
        <v>350</v>
      </c>
      <c r="AS99" s="753" t="s">
        <v>4250</v>
      </c>
      <c r="AT99" s="754">
        <v>44697</v>
      </c>
      <c r="AU99" s="754">
        <v>44699</v>
      </c>
      <c r="AV99" s="754">
        <v>44697</v>
      </c>
      <c r="AW99" s="753" t="s">
        <v>90</v>
      </c>
      <c r="AX99" s="753" t="s">
        <v>116</v>
      </c>
      <c r="AY99" s="756">
        <v>2488</v>
      </c>
      <c r="AZ99" s="753" t="s">
        <v>4250</v>
      </c>
      <c r="BA99" s="753" t="s">
        <v>4250</v>
      </c>
      <c r="BB99" s="753" t="s">
        <v>4250</v>
      </c>
      <c r="BC99" s="753" t="s">
        <v>4250</v>
      </c>
      <c r="BD99" s="753" t="s">
        <v>4250</v>
      </c>
      <c r="BE99" s="753" t="s">
        <v>4250</v>
      </c>
      <c r="BF99" s="753" t="s">
        <v>4250</v>
      </c>
      <c r="BG99" s="753" t="s">
        <v>4250</v>
      </c>
      <c r="BH99" s="753" t="s">
        <v>4250</v>
      </c>
    </row>
    <row r="100" spans="1:60">
      <c r="A100" s="858" t="s">
        <v>8524</v>
      </c>
      <c r="B100" s="753" t="s">
        <v>56</v>
      </c>
      <c r="C100" s="753" t="s">
        <v>351</v>
      </c>
      <c r="D100" s="754">
        <v>44666</v>
      </c>
      <c r="E100" s="753" t="s">
        <v>340</v>
      </c>
      <c r="F100" s="753" t="s">
        <v>59</v>
      </c>
      <c r="G100" s="753" t="s">
        <v>60</v>
      </c>
      <c r="H100" s="753" t="s">
        <v>61</v>
      </c>
      <c r="I100" s="753" t="s">
        <v>62</v>
      </c>
      <c r="J100" s="753" t="s">
        <v>63</v>
      </c>
      <c r="K100" s="753">
        <v>30349</v>
      </c>
      <c r="L100" s="753" t="s">
        <v>341</v>
      </c>
      <c r="M100" s="753" t="s">
        <v>342</v>
      </c>
      <c r="N100" s="753" t="s">
        <v>343</v>
      </c>
      <c r="O100" s="753" t="s">
        <v>299</v>
      </c>
      <c r="P100" s="753">
        <v>21075</v>
      </c>
      <c r="Q100" s="753" t="s">
        <v>68</v>
      </c>
      <c r="R100" s="753" t="s">
        <v>4250</v>
      </c>
      <c r="S100" s="753" t="s">
        <v>4250</v>
      </c>
      <c r="T100" s="753" t="s">
        <v>4250</v>
      </c>
      <c r="U100" s="753">
        <v>49406140</v>
      </c>
      <c r="V100" s="753">
        <v>0</v>
      </c>
      <c r="W100" s="753" t="s">
        <v>318</v>
      </c>
      <c r="X100" s="753">
        <v>400</v>
      </c>
      <c r="Y100" s="753">
        <v>416</v>
      </c>
      <c r="Z100" s="753">
        <v>16</v>
      </c>
      <c r="AA100" s="749">
        <f t="shared" si="2"/>
        <v>6.4000000000000003E-3</v>
      </c>
      <c r="AB100" s="753" t="s">
        <v>70</v>
      </c>
      <c r="AC100" s="754">
        <v>44712</v>
      </c>
      <c r="AD100" s="755"/>
      <c r="AE100" s="753">
        <v>0.5</v>
      </c>
      <c r="AF100" s="753" t="s">
        <v>351</v>
      </c>
      <c r="AG100" s="753">
        <v>416</v>
      </c>
      <c r="AH100" s="753">
        <v>16</v>
      </c>
      <c r="AI100" s="761">
        <f t="shared" si="3"/>
        <v>6.6559999999999996E-3</v>
      </c>
      <c r="AJ100" s="753" t="s">
        <v>319</v>
      </c>
      <c r="AK100" s="753" t="s">
        <v>4250</v>
      </c>
      <c r="AL100" s="754">
        <v>44697</v>
      </c>
      <c r="AM100" s="754">
        <v>44697</v>
      </c>
      <c r="AN100" s="754">
        <v>44699</v>
      </c>
      <c r="AO100" s="754">
        <v>44699</v>
      </c>
      <c r="AP100" s="754">
        <v>44699</v>
      </c>
      <c r="AQ100" s="753" t="s">
        <v>89</v>
      </c>
      <c r="AR100" s="753" t="s">
        <v>352</v>
      </c>
      <c r="AS100" s="753" t="s">
        <v>4250</v>
      </c>
      <c r="AT100" s="754">
        <v>44697</v>
      </c>
      <c r="AU100" s="754">
        <v>44699</v>
      </c>
      <c r="AV100" s="754">
        <v>44697</v>
      </c>
      <c r="AW100" s="753" t="s">
        <v>90</v>
      </c>
      <c r="AX100" s="753" t="s">
        <v>116</v>
      </c>
      <c r="AY100" s="756">
        <v>2488</v>
      </c>
      <c r="AZ100" s="753" t="s">
        <v>4250</v>
      </c>
      <c r="BA100" s="753" t="s">
        <v>4250</v>
      </c>
      <c r="BB100" s="753" t="s">
        <v>4250</v>
      </c>
      <c r="BC100" s="753" t="s">
        <v>4250</v>
      </c>
      <c r="BD100" s="753" t="s">
        <v>4250</v>
      </c>
      <c r="BE100" s="753" t="s">
        <v>4250</v>
      </c>
      <c r="BF100" s="753" t="s">
        <v>4250</v>
      </c>
      <c r="BG100" s="753" t="s">
        <v>4250</v>
      </c>
      <c r="BH100" s="753" t="s">
        <v>4250</v>
      </c>
    </row>
    <row r="101" spans="1:60">
      <c r="A101" s="757" t="s">
        <v>55</v>
      </c>
      <c r="B101" s="771"/>
      <c r="C101" s="758" t="s">
        <v>4250</v>
      </c>
      <c r="D101" s="761"/>
      <c r="E101" s="758" t="s">
        <v>353</v>
      </c>
      <c r="F101" s="758" t="s">
        <v>59</v>
      </c>
      <c r="G101" s="758" t="s">
        <v>60</v>
      </c>
      <c r="H101" s="759" t="s">
        <v>61</v>
      </c>
      <c r="I101" s="759" t="s">
        <v>62</v>
      </c>
      <c r="J101" s="759" t="s">
        <v>63</v>
      </c>
      <c r="K101" s="759">
        <v>30349</v>
      </c>
      <c r="L101" s="758" t="s">
        <v>354</v>
      </c>
      <c r="M101" s="758" t="s">
        <v>355</v>
      </c>
      <c r="N101" s="771" t="s">
        <v>71</v>
      </c>
      <c r="O101" s="771" t="s">
        <v>71</v>
      </c>
      <c r="P101" s="771" t="s">
        <v>71</v>
      </c>
      <c r="Q101" s="758" t="s">
        <v>68</v>
      </c>
      <c r="R101" s="761" t="s">
        <v>71</v>
      </c>
      <c r="S101" s="761" t="s">
        <v>71</v>
      </c>
      <c r="T101" s="761" t="s">
        <v>71</v>
      </c>
      <c r="U101" s="758">
        <v>49302155</v>
      </c>
      <c r="V101" s="759">
        <v>0</v>
      </c>
      <c r="W101" s="758" t="s">
        <v>356</v>
      </c>
      <c r="X101" s="758">
        <v>475</v>
      </c>
      <c r="Y101" s="758">
        <v>638</v>
      </c>
      <c r="Z101" s="758" t="s">
        <v>4250</v>
      </c>
      <c r="AA101" s="749"/>
      <c r="AB101" s="771"/>
      <c r="AC101" s="771"/>
      <c r="AD101" s="771"/>
      <c r="AE101" s="771"/>
      <c r="AF101" s="758" t="s">
        <v>99</v>
      </c>
      <c r="AG101" s="759">
        <v>638</v>
      </c>
      <c r="AH101" s="759" t="s">
        <v>4250</v>
      </c>
      <c r="AI101" s="761"/>
      <c r="AJ101" s="758"/>
      <c r="AK101" s="771"/>
      <c r="AL101" s="761"/>
      <c r="AM101" s="761"/>
      <c r="AN101" s="761"/>
      <c r="AO101" s="761"/>
      <c r="AP101" s="761"/>
      <c r="AQ101" s="759" t="s">
        <v>99</v>
      </c>
      <c r="AR101" s="761" t="s">
        <v>71</v>
      </c>
      <c r="AS101" s="771" t="s">
        <v>71</v>
      </c>
      <c r="AT101" s="761" t="s">
        <v>71</v>
      </c>
      <c r="AU101" s="761" t="s">
        <v>71</v>
      </c>
      <c r="AV101" s="761" t="s">
        <v>71</v>
      </c>
      <c r="AW101" s="761" t="s">
        <v>71</v>
      </c>
      <c r="AX101" s="761" t="s">
        <v>71</v>
      </c>
      <c r="AY101" s="761" t="s">
        <v>71</v>
      </c>
      <c r="AZ101" s="761" t="s">
        <v>71</v>
      </c>
      <c r="BA101" s="761" t="s">
        <v>71</v>
      </c>
      <c r="BB101" s="761" t="s">
        <v>71</v>
      </c>
      <c r="BC101" s="761" t="s">
        <v>71</v>
      </c>
      <c r="BD101" s="761" t="s">
        <v>71</v>
      </c>
      <c r="BE101" s="761" t="s">
        <v>71</v>
      </c>
      <c r="BF101" s="761" t="s">
        <v>71</v>
      </c>
      <c r="BG101" s="761" t="s">
        <v>71</v>
      </c>
      <c r="BH101" s="761" t="s">
        <v>71</v>
      </c>
    </row>
    <row r="102" spans="1:60">
      <c r="A102" s="757" t="s">
        <v>55</v>
      </c>
      <c r="B102" s="771"/>
      <c r="C102" s="758" t="s">
        <v>4250</v>
      </c>
      <c r="D102" s="761"/>
      <c r="E102" s="758" t="s">
        <v>353</v>
      </c>
      <c r="F102" s="758" t="s">
        <v>59</v>
      </c>
      <c r="G102" s="758" t="s">
        <v>60</v>
      </c>
      <c r="H102" s="759" t="s">
        <v>61</v>
      </c>
      <c r="I102" s="759" t="s">
        <v>62</v>
      </c>
      <c r="J102" s="759" t="s">
        <v>63</v>
      </c>
      <c r="K102" s="759">
        <v>30349</v>
      </c>
      <c r="L102" s="758" t="s">
        <v>354</v>
      </c>
      <c r="M102" s="758" t="s">
        <v>355</v>
      </c>
      <c r="N102" s="771" t="s">
        <v>71</v>
      </c>
      <c r="O102" s="771" t="s">
        <v>71</v>
      </c>
      <c r="P102" s="771" t="s">
        <v>71</v>
      </c>
      <c r="Q102" s="758" t="s">
        <v>68</v>
      </c>
      <c r="R102" s="761" t="s">
        <v>71</v>
      </c>
      <c r="S102" s="761" t="s">
        <v>71</v>
      </c>
      <c r="T102" s="761" t="s">
        <v>71</v>
      </c>
      <c r="U102" s="758">
        <v>49302155</v>
      </c>
      <c r="V102" s="759">
        <v>0</v>
      </c>
      <c r="W102" s="758" t="s">
        <v>356</v>
      </c>
      <c r="X102" s="758">
        <v>475</v>
      </c>
      <c r="Y102" s="758">
        <v>638</v>
      </c>
      <c r="Z102" s="758" t="s">
        <v>4250</v>
      </c>
      <c r="AA102" s="749"/>
      <c r="AB102" s="771"/>
      <c r="AC102" s="771"/>
      <c r="AD102" s="771"/>
      <c r="AE102" s="771"/>
      <c r="AF102" s="758" t="s">
        <v>99</v>
      </c>
      <c r="AG102" s="759">
        <v>638</v>
      </c>
      <c r="AH102" s="759" t="s">
        <v>4250</v>
      </c>
      <c r="AI102" s="761"/>
      <c r="AJ102" s="758" t="s">
        <v>4250</v>
      </c>
      <c r="AK102" s="771"/>
      <c r="AL102" s="761"/>
      <c r="AM102" s="761"/>
      <c r="AN102" s="761"/>
      <c r="AO102" s="761"/>
      <c r="AP102" s="761"/>
      <c r="AQ102" s="759" t="s">
        <v>99</v>
      </c>
      <c r="AR102" s="761" t="s">
        <v>71</v>
      </c>
      <c r="AS102" s="771" t="s">
        <v>71</v>
      </c>
      <c r="AT102" s="761" t="s">
        <v>71</v>
      </c>
      <c r="AU102" s="761" t="s">
        <v>71</v>
      </c>
      <c r="AV102" s="761" t="s">
        <v>71</v>
      </c>
      <c r="AW102" s="761" t="s">
        <v>71</v>
      </c>
      <c r="AX102" s="761" t="s">
        <v>71</v>
      </c>
      <c r="AY102" s="761" t="s">
        <v>71</v>
      </c>
      <c r="AZ102" s="761" t="s">
        <v>71</v>
      </c>
      <c r="BA102" s="761" t="s">
        <v>71</v>
      </c>
      <c r="BB102" s="761" t="s">
        <v>71</v>
      </c>
      <c r="BC102" s="761" t="s">
        <v>71</v>
      </c>
      <c r="BD102" s="761" t="s">
        <v>71</v>
      </c>
      <c r="BE102" s="761" t="s">
        <v>71</v>
      </c>
      <c r="BF102" s="761" t="s">
        <v>71</v>
      </c>
      <c r="BG102" s="761" t="s">
        <v>71</v>
      </c>
      <c r="BH102" s="761" t="s">
        <v>71</v>
      </c>
    </row>
    <row r="103" spans="1:60">
      <c r="A103" s="757" t="s">
        <v>55</v>
      </c>
      <c r="B103" s="771"/>
      <c r="C103" s="758" t="s">
        <v>4250</v>
      </c>
      <c r="D103" s="761"/>
      <c r="E103" s="758" t="s">
        <v>353</v>
      </c>
      <c r="F103" s="758" t="s">
        <v>59</v>
      </c>
      <c r="G103" s="758" t="s">
        <v>60</v>
      </c>
      <c r="H103" s="759" t="s">
        <v>61</v>
      </c>
      <c r="I103" s="759" t="s">
        <v>62</v>
      </c>
      <c r="J103" s="759" t="s">
        <v>63</v>
      </c>
      <c r="K103" s="759">
        <v>30349</v>
      </c>
      <c r="L103" s="758" t="s">
        <v>354</v>
      </c>
      <c r="M103" s="758" t="s">
        <v>355</v>
      </c>
      <c r="N103" s="771" t="s">
        <v>71</v>
      </c>
      <c r="O103" s="771" t="s">
        <v>71</v>
      </c>
      <c r="P103" s="771" t="s">
        <v>71</v>
      </c>
      <c r="Q103" s="758" t="s">
        <v>68</v>
      </c>
      <c r="R103" s="761" t="s">
        <v>71</v>
      </c>
      <c r="S103" s="761" t="s">
        <v>71</v>
      </c>
      <c r="T103" s="761" t="s">
        <v>71</v>
      </c>
      <c r="U103" s="758">
        <v>49302155</v>
      </c>
      <c r="V103" s="759">
        <v>0</v>
      </c>
      <c r="W103" s="758" t="s">
        <v>356</v>
      </c>
      <c r="X103" s="758">
        <v>475</v>
      </c>
      <c r="Y103" s="758">
        <v>638</v>
      </c>
      <c r="Z103" s="758" t="s">
        <v>4250</v>
      </c>
      <c r="AA103" s="749"/>
      <c r="AB103" s="771"/>
      <c r="AC103" s="771"/>
      <c r="AD103" s="771"/>
      <c r="AE103" s="771"/>
      <c r="AF103" s="758" t="s">
        <v>99</v>
      </c>
      <c r="AG103" s="759">
        <v>638</v>
      </c>
      <c r="AH103" s="759" t="s">
        <v>4250</v>
      </c>
      <c r="AI103" s="761"/>
      <c r="AJ103" s="758" t="s">
        <v>4250</v>
      </c>
      <c r="AK103" s="771"/>
      <c r="AL103" s="761"/>
      <c r="AM103" s="761"/>
      <c r="AN103" s="761"/>
      <c r="AO103" s="761"/>
      <c r="AP103" s="761"/>
      <c r="AQ103" s="759" t="s">
        <v>99</v>
      </c>
      <c r="AR103" s="761" t="s">
        <v>71</v>
      </c>
      <c r="AS103" s="771" t="s">
        <v>71</v>
      </c>
      <c r="AT103" s="761" t="s">
        <v>71</v>
      </c>
      <c r="AU103" s="761" t="s">
        <v>71</v>
      </c>
      <c r="AV103" s="761" t="s">
        <v>71</v>
      </c>
      <c r="AW103" s="761" t="s">
        <v>71</v>
      </c>
      <c r="AX103" s="761" t="s">
        <v>71</v>
      </c>
      <c r="AY103" s="761" t="s">
        <v>71</v>
      </c>
      <c r="AZ103" s="761" t="s">
        <v>71</v>
      </c>
      <c r="BA103" s="761" t="s">
        <v>71</v>
      </c>
      <c r="BB103" s="761" t="s">
        <v>71</v>
      </c>
      <c r="BC103" s="761" t="s">
        <v>71</v>
      </c>
      <c r="BD103" s="761" t="s">
        <v>71</v>
      </c>
      <c r="BE103" s="761" t="s">
        <v>71</v>
      </c>
      <c r="BF103" s="761" t="s">
        <v>71</v>
      </c>
      <c r="BG103" s="761" t="s">
        <v>71</v>
      </c>
      <c r="BH103" s="761" t="s">
        <v>71</v>
      </c>
    </row>
    <row r="104" spans="1:60">
      <c r="A104" s="858" t="s">
        <v>8524</v>
      </c>
      <c r="B104" s="753" t="s">
        <v>79</v>
      </c>
      <c r="C104" s="753">
        <v>395605631</v>
      </c>
      <c r="D104" s="754">
        <v>44666</v>
      </c>
      <c r="E104" s="753" t="s">
        <v>357</v>
      </c>
      <c r="F104" s="753" t="s">
        <v>59</v>
      </c>
      <c r="G104" s="753" t="s">
        <v>60</v>
      </c>
      <c r="H104" s="753" t="s">
        <v>61</v>
      </c>
      <c r="I104" s="753" t="s">
        <v>62</v>
      </c>
      <c r="J104" s="753" t="s">
        <v>63</v>
      </c>
      <c r="K104" s="753">
        <v>30349</v>
      </c>
      <c r="L104" s="753" t="s">
        <v>358</v>
      </c>
      <c r="M104" s="753" t="s">
        <v>359</v>
      </c>
      <c r="N104" s="753" t="s">
        <v>360</v>
      </c>
      <c r="O104" s="753" t="s">
        <v>361</v>
      </c>
      <c r="P104" s="753">
        <v>89118</v>
      </c>
      <c r="Q104" s="753" t="s">
        <v>68</v>
      </c>
      <c r="R104" s="755" t="s">
        <v>71</v>
      </c>
      <c r="S104" s="755" t="s">
        <v>71</v>
      </c>
      <c r="T104" s="755" t="s">
        <v>71</v>
      </c>
      <c r="U104" s="753">
        <v>49203132</v>
      </c>
      <c r="V104" s="753">
        <v>0</v>
      </c>
      <c r="W104" s="753" t="s">
        <v>113</v>
      </c>
      <c r="X104" s="753">
        <v>360</v>
      </c>
      <c r="Y104" s="753">
        <v>832</v>
      </c>
      <c r="Z104" s="753">
        <v>26</v>
      </c>
      <c r="AA104" s="749">
        <f t="shared" si="2"/>
        <v>9.3600000000000003E-3</v>
      </c>
      <c r="AB104" s="753" t="s">
        <v>70</v>
      </c>
      <c r="AC104" s="754">
        <v>44683</v>
      </c>
      <c r="AD104" s="755"/>
      <c r="AE104" s="755" t="s">
        <v>71</v>
      </c>
      <c r="AF104" s="753">
        <v>395605631</v>
      </c>
      <c r="AG104" s="753">
        <v>832</v>
      </c>
      <c r="AH104" s="753">
        <v>26</v>
      </c>
      <c r="AI104" s="761">
        <f t="shared" si="3"/>
        <v>2.1631999999999998E-2</v>
      </c>
      <c r="AJ104" s="753" t="s">
        <v>72</v>
      </c>
      <c r="AK104" s="755" t="s">
        <v>71</v>
      </c>
      <c r="AL104" s="754">
        <v>44676</v>
      </c>
      <c r="AM104" s="754">
        <v>44677</v>
      </c>
      <c r="AN104" s="754">
        <v>44678</v>
      </c>
      <c r="AO104" s="754">
        <v>44683</v>
      </c>
      <c r="AP104" s="754">
        <v>44683</v>
      </c>
      <c r="AQ104" s="753" t="s">
        <v>89</v>
      </c>
      <c r="AR104" s="753" t="s">
        <v>4250</v>
      </c>
      <c r="AS104" s="755" t="s">
        <v>71</v>
      </c>
      <c r="AT104" s="754">
        <v>44677</v>
      </c>
      <c r="AU104" s="754">
        <v>44683</v>
      </c>
      <c r="AV104" s="754">
        <v>44677</v>
      </c>
      <c r="AW104" s="753" t="s">
        <v>90</v>
      </c>
      <c r="AX104" s="753" t="s">
        <v>4250</v>
      </c>
      <c r="AY104" s="756">
        <v>2259</v>
      </c>
      <c r="AZ104" s="753" t="s">
        <v>4250</v>
      </c>
      <c r="BA104" s="753" t="s">
        <v>4250</v>
      </c>
      <c r="BB104" s="753" t="s">
        <v>4250</v>
      </c>
      <c r="BC104" s="753" t="s">
        <v>4250</v>
      </c>
      <c r="BD104" s="753" t="s">
        <v>4250</v>
      </c>
      <c r="BE104" s="753" t="s">
        <v>4250</v>
      </c>
      <c r="BF104" s="753" t="s">
        <v>4250</v>
      </c>
      <c r="BG104" s="753" t="s">
        <v>4250</v>
      </c>
      <c r="BH104" s="753" t="s">
        <v>4250</v>
      </c>
    </row>
    <row r="105" spans="1:60">
      <c r="A105" s="858" t="s">
        <v>8524</v>
      </c>
      <c r="B105" s="753" t="s">
        <v>79</v>
      </c>
      <c r="C105" s="753">
        <v>395906472</v>
      </c>
      <c r="D105" s="754">
        <v>44666</v>
      </c>
      <c r="E105" s="753" t="s">
        <v>362</v>
      </c>
      <c r="F105" s="753" t="s">
        <v>59</v>
      </c>
      <c r="G105" s="753" t="s">
        <v>60</v>
      </c>
      <c r="H105" s="753" t="s">
        <v>61</v>
      </c>
      <c r="I105" s="753" t="s">
        <v>62</v>
      </c>
      <c r="J105" s="753" t="s">
        <v>63</v>
      </c>
      <c r="K105" s="753">
        <v>30349</v>
      </c>
      <c r="L105" s="753" t="s">
        <v>363</v>
      </c>
      <c r="M105" s="753" t="s">
        <v>364</v>
      </c>
      <c r="N105" s="753" t="s">
        <v>197</v>
      </c>
      <c r="O105" s="753" t="s">
        <v>110</v>
      </c>
      <c r="P105" s="753">
        <v>95834</v>
      </c>
      <c r="Q105" s="753" t="s">
        <v>68</v>
      </c>
      <c r="R105" s="755" t="s">
        <v>71</v>
      </c>
      <c r="S105" s="755" t="s">
        <v>71</v>
      </c>
      <c r="T105" s="755" t="s">
        <v>71</v>
      </c>
      <c r="U105" s="753">
        <v>49203132</v>
      </c>
      <c r="V105" s="753">
        <v>0</v>
      </c>
      <c r="W105" s="753" t="s">
        <v>113</v>
      </c>
      <c r="X105" s="753">
        <v>360</v>
      </c>
      <c r="Y105" s="753">
        <v>832</v>
      </c>
      <c r="Z105" s="753">
        <v>26</v>
      </c>
      <c r="AA105" s="749">
        <f t="shared" si="2"/>
        <v>9.3600000000000003E-3</v>
      </c>
      <c r="AB105" s="753" t="s">
        <v>70</v>
      </c>
      <c r="AC105" s="754">
        <v>44683</v>
      </c>
      <c r="AD105" s="755"/>
      <c r="AE105" s="755" t="s">
        <v>71</v>
      </c>
      <c r="AF105" s="753">
        <v>395906472</v>
      </c>
      <c r="AG105" s="753">
        <v>832</v>
      </c>
      <c r="AH105" s="753">
        <v>26</v>
      </c>
      <c r="AI105" s="761">
        <f t="shared" si="3"/>
        <v>2.1631999999999998E-2</v>
      </c>
      <c r="AJ105" s="753" t="s">
        <v>72</v>
      </c>
      <c r="AK105" s="755" t="s">
        <v>71</v>
      </c>
      <c r="AL105" s="754">
        <v>44676</v>
      </c>
      <c r="AM105" s="754">
        <v>44678</v>
      </c>
      <c r="AN105" s="754">
        <v>44683</v>
      </c>
      <c r="AO105" s="754">
        <v>44683</v>
      </c>
      <c r="AP105" s="754">
        <v>44683</v>
      </c>
      <c r="AQ105" s="753" t="s">
        <v>89</v>
      </c>
      <c r="AR105" s="753" t="s">
        <v>4250</v>
      </c>
      <c r="AS105" s="755" t="s">
        <v>71</v>
      </c>
      <c r="AT105" s="754">
        <v>44678</v>
      </c>
      <c r="AU105" s="754">
        <v>44683</v>
      </c>
      <c r="AV105" s="754">
        <v>44678</v>
      </c>
      <c r="AW105" s="753" t="s">
        <v>4250</v>
      </c>
      <c r="AX105" s="753" t="s">
        <v>4250</v>
      </c>
      <c r="AY105" s="753" t="s">
        <v>4250</v>
      </c>
      <c r="AZ105" s="753" t="s">
        <v>4250</v>
      </c>
      <c r="BA105" s="753" t="s">
        <v>4250</v>
      </c>
      <c r="BB105" s="753" t="s">
        <v>4250</v>
      </c>
      <c r="BC105" s="753" t="s">
        <v>4250</v>
      </c>
      <c r="BD105" s="756">
        <v>4714</v>
      </c>
      <c r="BE105" s="753" t="s">
        <v>4250</v>
      </c>
      <c r="BF105" s="753" t="s">
        <v>4250</v>
      </c>
      <c r="BG105" s="753" t="s">
        <v>4250</v>
      </c>
      <c r="BH105" s="753" t="s">
        <v>4250</v>
      </c>
    </row>
    <row r="106" spans="1:60">
      <c r="A106" s="752" t="s">
        <v>55</v>
      </c>
      <c r="B106" s="753" t="s">
        <v>79</v>
      </c>
      <c r="C106" s="753" t="s">
        <v>365</v>
      </c>
      <c r="D106" s="754">
        <v>44666</v>
      </c>
      <c r="E106" s="753" t="s">
        <v>366</v>
      </c>
      <c r="F106" s="753" t="s">
        <v>59</v>
      </c>
      <c r="G106" s="753" t="s">
        <v>60</v>
      </c>
      <c r="H106" s="753" t="s">
        <v>61</v>
      </c>
      <c r="I106" s="753" t="s">
        <v>62</v>
      </c>
      <c r="J106" s="753" t="s">
        <v>63</v>
      </c>
      <c r="K106" s="753">
        <v>30349</v>
      </c>
      <c r="L106" s="753" t="s">
        <v>367</v>
      </c>
      <c r="M106" s="753" t="s">
        <v>368</v>
      </c>
      <c r="N106" s="753" t="s">
        <v>274</v>
      </c>
      <c r="O106" s="753" t="s">
        <v>125</v>
      </c>
      <c r="P106" s="753">
        <v>47374</v>
      </c>
      <c r="Q106" s="753" t="s">
        <v>68</v>
      </c>
      <c r="R106" s="755" t="s">
        <v>71</v>
      </c>
      <c r="S106" s="755" t="s">
        <v>71</v>
      </c>
      <c r="T106" s="755" t="s">
        <v>71</v>
      </c>
      <c r="U106" s="753">
        <v>49303156</v>
      </c>
      <c r="V106" s="753">
        <v>0</v>
      </c>
      <c r="W106" s="753" t="s">
        <v>134</v>
      </c>
      <c r="X106" s="753">
        <v>480</v>
      </c>
      <c r="Y106" s="753">
        <v>638</v>
      </c>
      <c r="Z106" s="753">
        <v>22</v>
      </c>
      <c r="AA106" s="749">
        <f t="shared" si="2"/>
        <v>1.056E-2</v>
      </c>
      <c r="AB106" s="753" t="s">
        <v>70</v>
      </c>
      <c r="AC106" s="754">
        <v>44685</v>
      </c>
      <c r="AD106" s="755"/>
      <c r="AE106" s="755" t="s">
        <v>71</v>
      </c>
      <c r="AF106" s="753" t="s">
        <v>365</v>
      </c>
      <c r="AG106" s="753">
        <v>638</v>
      </c>
      <c r="AH106" s="753">
        <v>22</v>
      </c>
      <c r="AI106" s="761">
        <f t="shared" si="3"/>
        <v>1.4036E-2</v>
      </c>
      <c r="AJ106" s="753" t="s">
        <v>72</v>
      </c>
      <c r="AK106" s="755" t="s">
        <v>71</v>
      </c>
      <c r="AL106" s="754">
        <v>44678</v>
      </c>
      <c r="AM106" s="754">
        <v>44678</v>
      </c>
      <c r="AN106" s="754">
        <v>44679</v>
      </c>
      <c r="AO106" s="754">
        <v>44685</v>
      </c>
      <c r="AP106" s="754">
        <v>44685</v>
      </c>
      <c r="AQ106" s="753" t="s">
        <v>89</v>
      </c>
      <c r="AR106" s="753" t="s">
        <v>4250</v>
      </c>
      <c r="AS106" s="755" t="s">
        <v>71</v>
      </c>
      <c r="AT106" s="754">
        <v>44678</v>
      </c>
      <c r="AU106" s="754">
        <v>44685</v>
      </c>
      <c r="AV106" s="754">
        <v>44678</v>
      </c>
      <c r="AW106" s="753" t="s">
        <v>4250</v>
      </c>
      <c r="AX106" s="753" t="s">
        <v>4250</v>
      </c>
      <c r="AY106" s="753" t="s">
        <v>4250</v>
      </c>
      <c r="AZ106" s="753" t="s">
        <v>4250</v>
      </c>
      <c r="BA106" s="753" t="s">
        <v>4250</v>
      </c>
      <c r="BB106" s="753" t="s">
        <v>4250</v>
      </c>
      <c r="BC106" s="753" t="s">
        <v>4250</v>
      </c>
      <c r="BD106" s="756">
        <v>1432</v>
      </c>
      <c r="BE106" s="753" t="s">
        <v>4250</v>
      </c>
      <c r="BF106" s="753" t="s">
        <v>4250</v>
      </c>
      <c r="BG106" s="753" t="s">
        <v>4250</v>
      </c>
      <c r="BH106" s="753" t="s">
        <v>4250</v>
      </c>
    </row>
    <row r="107" spans="1:60">
      <c r="A107" s="752" t="s">
        <v>55</v>
      </c>
      <c r="B107" s="753" t="s">
        <v>79</v>
      </c>
      <c r="C107" s="753" t="s">
        <v>369</v>
      </c>
      <c r="D107" s="754">
        <v>44666</v>
      </c>
      <c r="E107" s="753" t="s">
        <v>366</v>
      </c>
      <c r="F107" s="753" t="s">
        <v>59</v>
      </c>
      <c r="G107" s="753" t="s">
        <v>60</v>
      </c>
      <c r="H107" s="753" t="s">
        <v>61</v>
      </c>
      <c r="I107" s="753" t="s">
        <v>62</v>
      </c>
      <c r="J107" s="753" t="s">
        <v>63</v>
      </c>
      <c r="K107" s="753">
        <v>30349</v>
      </c>
      <c r="L107" s="753" t="s">
        <v>367</v>
      </c>
      <c r="M107" s="753" t="s">
        <v>368</v>
      </c>
      <c r="N107" s="753" t="s">
        <v>274</v>
      </c>
      <c r="O107" s="753" t="s">
        <v>125</v>
      </c>
      <c r="P107" s="753">
        <v>47374</v>
      </c>
      <c r="Q107" s="753" t="s">
        <v>68</v>
      </c>
      <c r="R107" s="755" t="s">
        <v>71</v>
      </c>
      <c r="S107" s="755" t="s">
        <v>71</v>
      </c>
      <c r="T107" s="755" t="s">
        <v>71</v>
      </c>
      <c r="U107" s="753">
        <v>49303156</v>
      </c>
      <c r="V107" s="753">
        <v>0</v>
      </c>
      <c r="W107" s="753" t="s">
        <v>134</v>
      </c>
      <c r="X107" s="753">
        <v>480</v>
      </c>
      <c r="Y107" s="753">
        <v>638</v>
      </c>
      <c r="Z107" s="753">
        <v>22</v>
      </c>
      <c r="AA107" s="749">
        <f t="shared" si="2"/>
        <v>1.056E-2</v>
      </c>
      <c r="AB107" s="753" t="s">
        <v>70</v>
      </c>
      <c r="AC107" s="754">
        <v>44685</v>
      </c>
      <c r="AD107" s="755"/>
      <c r="AE107" s="755" t="s">
        <v>71</v>
      </c>
      <c r="AF107" s="753" t="s">
        <v>369</v>
      </c>
      <c r="AG107" s="753">
        <v>638</v>
      </c>
      <c r="AH107" s="753">
        <v>22</v>
      </c>
      <c r="AI107" s="761">
        <f t="shared" si="3"/>
        <v>1.4036E-2</v>
      </c>
      <c r="AJ107" s="753" t="s">
        <v>72</v>
      </c>
      <c r="AK107" s="755" t="s">
        <v>71</v>
      </c>
      <c r="AL107" s="754">
        <v>44680</v>
      </c>
      <c r="AM107" s="754">
        <v>44678</v>
      </c>
      <c r="AN107" s="754">
        <v>44680</v>
      </c>
      <c r="AO107" s="754">
        <v>44685</v>
      </c>
      <c r="AP107" s="754">
        <v>44685</v>
      </c>
      <c r="AQ107" s="753" t="s">
        <v>89</v>
      </c>
      <c r="AR107" s="753" t="s">
        <v>4250</v>
      </c>
      <c r="AS107" s="755" t="s">
        <v>71</v>
      </c>
      <c r="AT107" s="754">
        <v>44678</v>
      </c>
      <c r="AU107" s="754">
        <v>44685</v>
      </c>
      <c r="AV107" s="754">
        <v>44678</v>
      </c>
      <c r="AW107" s="753" t="s">
        <v>4250</v>
      </c>
      <c r="AX107" s="753" t="s">
        <v>4250</v>
      </c>
      <c r="AY107" s="753" t="s">
        <v>4250</v>
      </c>
      <c r="AZ107" s="753" t="s">
        <v>4250</v>
      </c>
      <c r="BA107" s="753" t="s">
        <v>4250</v>
      </c>
      <c r="BB107" s="753" t="s">
        <v>4250</v>
      </c>
      <c r="BC107" s="753" t="s">
        <v>4250</v>
      </c>
      <c r="BD107" s="756">
        <v>1430</v>
      </c>
      <c r="BE107" s="753" t="s">
        <v>4250</v>
      </c>
      <c r="BF107" s="753" t="s">
        <v>4250</v>
      </c>
      <c r="BG107" s="753" t="s">
        <v>4250</v>
      </c>
      <c r="BH107" s="753" t="s">
        <v>4250</v>
      </c>
    </row>
    <row r="108" spans="1:60">
      <c r="A108" s="752" t="s">
        <v>55</v>
      </c>
      <c r="B108" s="753" t="s">
        <v>79</v>
      </c>
      <c r="C108" s="753" t="s">
        <v>370</v>
      </c>
      <c r="D108" s="754">
        <v>44666</v>
      </c>
      <c r="E108" s="753" t="s">
        <v>366</v>
      </c>
      <c r="F108" s="753" t="s">
        <v>59</v>
      </c>
      <c r="G108" s="753" t="s">
        <v>60</v>
      </c>
      <c r="H108" s="753" t="s">
        <v>61</v>
      </c>
      <c r="I108" s="753" t="s">
        <v>62</v>
      </c>
      <c r="J108" s="753" t="s">
        <v>63</v>
      </c>
      <c r="K108" s="753">
        <v>30349</v>
      </c>
      <c r="L108" s="753" t="s">
        <v>367</v>
      </c>
      <c r="M108" s="753" t="s">
        <v>368</v>
      </c>
      <c r="N108" s="753" t="s">
        <v>274</v>
      </c>
      <c r="O108" s="753" t="s">
        <v>125</v>
      </c>
      <c r="P108" s="753">
        <v>47374</v>
      </c>
      <c r="Q108" s="753" t="s">
        <v>68</v>
      </c>
      <c r="R108" s="755" t="s">
        <v>71</v>
      </c>
      <c r="S108" s="755" t="s">
        <v>71</v>
      </c>
      <c r="T108" s="755" t="s">
        <v>71</v>
      </c>
      <c r="U108" s="753">
        <v>49303156</v>
      </c>
      <c r="V108" s="753">
        <v>0</v>
      </c>
      <c r="W108" s="753" t="s">
        <v>134</v>
      </c>
      <c r="X108" s="753">
        <v>480</v>
      </c>
      <c r="Y108" s="753">
        <v>638</v>
      </c>
      <c r="Z108" s="753">
        <v>22</v>
      </c>
      <c r="AA108" s="749">
        <f t="shared" si="2"/>
        <v>1.056E-2</v>
      </c>
      <c r="AB108" s="753" t="s">
        <v>70</v>
      </c>
      <c r="AC108" s="754">
        <v>44683</v>
      </c>
      <c r="AD108" s="755"/>
      <c r="AE108" s="755" t="s">
        <v>71</v>
      </c>
      <c r="AF108" s="753" t="s">
        <v>370</v>
      </c>
      <c r="AG108" s="753">
        <v>638</v>
      </c>
      <c r="AH108" s="753">
        <v>22</v>
      </c>
      <c r="AI108" s="761">
        <f t="shared" si="3"/>
        <v>1.4036E-2</v>
      </c>
      <c r="AJ108" s="753" t="s">
        <v>72</v>
      </c>
      <c r="AK108" s="755" t="s">
        <v>71</v>
      </c>
      <c r="AL108" s="754">
        <v>44680</v>
      </c>
      <c r="AM108" s="754">
        <v>44680</v>
      </c>
      <c r="AN108" s="754">
        <v>44680</v>
      </c>
      <c r="AO108" s="754">
        <v>44683</v>
      </c>
      <c r="AP108" s="754">
        <v>44683</v>
      </c>
      <c r="AQ108" s="753" t="s">
        <v>89</v>
      </c>
      <c r="AR108" s="753" t="s">
        <v>4250</v>
      </c>
      <c r="AS108" s="755" t="s">
        <v>71</v>
      </c>
      <c r="AT108" s="754">
        <v>44680</v>
      </c>
      <c r="AU108" s="754">
        <v>44683</v>
      </c>
      <c r="AV108" s="754">
        <v>44680</v>
      </c>
      <c r="AW108" s="753" t="s">
        <v>4250</v>
      </c>
      <c r="AX108" s="753" t="s">
        <v>4250</v>
      </c>
      <c r="AY108" s="753" t="s">
        <v>4250</v>
      </c>
      <c r="AZ108" s="753" t="s">
        <v>4250</v>
      </c>
      <c r="BA108" s="753" t="s">
        <v>4250</v>
      </c>
      <c r="BB108" s="753" t="s">
        <v>4250</v>
      </c>
      <c r="BC108" s="753" t="s">
        <v>4250</v>
      </c>
      <c r="BD108" s="756">
        <v>1432</v>
      </c>
      <c r="BE108" s="753" t="s">
        <v>4250</v>
      </c>
      <c r="BF108" s="753" t="s">
        <v>4250</v>
      </c>
      <c r="BG108" s="753" t="s">
        <v>4250</v>
      </c>
      <c r="BH108" s="753" t="s">
        <v>4250</v>
      </c>
    </row>
    <row r="109" spans="1:60">
      <c r="A109" s="752" t="s">
        <v>55</v>
      </c>
      <c r="B109" s="753" t="s">
        <v>79</v>
      </c>
      <c r="C109" s="753" t="s">
        <v>371</v>
      </c>
      <c r="D109" s="754">
        <v>44666</v>
      </c>
      <c r="E109" s="753" t="s">
        <v>366</v>
      </c>
      <c r="F109" s="753" t="s">
        <v>59</v>
      </c>
      <c r="G109" s="753" t="s">
        <v>60</v>
      </c>
      <c r="H109" s="753" t="s">
        <v>61</v>
      </c>
      <c r="I109" s="753" t="s">
        <v>62</v>
      </c>
      <c r="J109" s="753" t="s">
        <v>63</v>
      </c>
      <c r="K109" s="753">
        <v>30349</v>
      </c>
      <c r="L109" s="753" t="s">
        <v>367</v>
      </c>
      <c r="M109" s="753" t="s">
        <v>368</v>
      </c>
      <c r="N109" s="753" t="s">
        <v>274</v>
      </c>
      <c r="O109" s="753" t="s">
        <v>125</v>
      </c>
      <c r="P109" s="753">
        <v>47374</v>
      </c>
      <c r="Q109" s="753" t="s">
        <v>68</v>
      </c>
      <c r="R109" s="755" t="s">
        <v>71</v>
      </c>
      <c r="S109" s="755" t="s">
        <v>71</v>
      </c>
      <c r="T109" s="755" t="s">
        <v>71</v>
      </c>
      <c r="U109" s="753">
        <v>49303156</v>
      </c>
      <c r="V109" s="753">
        <v>0</v>
      </c>
      <c r="W109" s="753" t="s">
        <v>134</v>
      </c>
      <c r="X109" s="753">
        <v>480</v>
      </c>
      <c r="Y109" s="753">
        <v>638</v>
      </c>
      <c r="Z109" s="753">
        <v>22</v>
      </c>
      <c r="AA109" s="749">
        <f t="shared" si="2"/>
        <v>1.056E-2</v>
      </c>
      <c r="AB109" s="753" t="s">
        <v>70</v>
      </c>
      <c r="AC109" s="754">
        <v>44683</v>
      </c>
      <c r="AD109" s="755"/>
      <c r="AE109" s="755" t="s">
        <v>71</v>
      </c>
      <c r="AF109" s="753" t="s">
        <v>371</v>
      </c>
      <c r="AG109" s="753">
        <v>638</v>
      </c>
      <c r="AH109" s="753">
        <v>22</v>
      </c>
      <c r="AI109" s="761">
        <f t="shared" si="3"/>
        <v>1.4036E-2</v>
      </c>
      <c r="AJ109" s="753" t="s">
        <v>72</v>
      </c>
      <c r="AK109" s="755" t="s">
        <v>71</v>
      </c>
      <c r="AL109" s="754">
        <v>44680</v>
      </c>
      <c r="AM109" s="754">
        <v>44680</v>
      </c>
      <c r="AN109" s="754">
        <v>44681</v>
      </c>
      <c r="AO109" s="754">
        <v>44683</v>
      </c>
      <c r="AP109" s="754">
        <v>44683</v>
      </c>
      <c r="AQ109" s="753" t="s">
        <v>89</v>
      </c>
      <c r="AR109" s="753" t="s">
        <v>4250</v>
      </c>
      <c r="AS109" s="755" t="s">
        <v>71</v>
      </c>
      <c r="AT109" s="754">
        <v>44680</v>
      </c>
      <c r="AU109" s="754">
        <v>44683</v>
      </c>
      <c r="AV109" s="754">
        <v>44680</v>
      </c>
      <c r="AW109" s="753" t="s">
        <v>4250</v>
      </c>
      <c r="AX109" s="753" t="s">
        <v>4250</v>
      </c>
      <c r="AY109" s="753" t="s">
        <v>4250</v>
      </c>
      <c r="AZ109" s="753" t="s">
        <v>4250</v>
      </c>
      <c r="BA109" s="753" t="s">
        <v>4250</v>
      </c>
      <c r="BB109" s="753" t="s">
        <v>4250</v>
      </c>
      <c r="BC109" s="753" t="s">
        <v>4250</v>
      </c>
      <c r="BD109" s="756">
        <v>1427</v>
      </c>
      <c r="BE109" s="753" t="s">
        <v>4250</v>
      </c>
      <c r="BF109" s="753" t="s">
        <v>4250</v>
      </c>
      <c r="BG109" s="753" t="s">
        <v>4250</v>
      </c>
      <c r="BH109" s="753" t="s">
        <v>4250</v>
      </c>
    </row>
    <row r="110" spans="1:60">
      <c r="A110" s="752" t="s">
        <v>55</v>
      </c>
      <c r="B110" s="753" t="s">
        <v>79</v>
      </c>
      <c r="C110" s="753" t="s">
        <v>372</v>
      </c>
      <c r="D110" s="754">
        <v>44666</v>
      </c>
      <c r="E110" s="753" t="s">
        <v>366</v>
      </c>
      <c r="F110" s="753" t="s">
        <v>59</v>
      </c>
      <c r="G110" s="753" t="s">
        <v>60</v>
      </c>
      <c r="H110" s="753" t="s">
        <v>61</v>
      </c>
      <c r="I110" s="753" t="s">
        <v>62</v>
      </c>
      <c r="J110" s="753" t="s">
        <v>63</v>
      </c>
      <c r="K110" s="753">
        <v>30349</v>
      </c>
      <c r="L110" s="753" t="s">
        <v>367</v>
      </c>
      <c r="M110" s="753" t="s">
        <v>368</v>
      </c>
      <c r="N110" s="753" t="s">
        <v>274</v>
      </c>
      <c r="O110" s="753" t="s">
        <v>125</v>
      </c>
      <c r="P110" s="753">
        <v>47374</v>
      </c>
      <c r="Q110" s="753" t="s">
        <v>68</v>
      </c>
      <c r="R110" s="755" t="s">
        <v>71</v>
      </c>
      <c r="S110" s="755" t="s">
        <v>71</v>
      </c>
      <c r="T110" s="755" t="s">
        <v>71</v>
      </c>
      <c r="U110" s="753">
        <v>49303156</v>
      </c>
      <c r="V110" s="753">
        <v>0</v>
      </c>
      <c r="W110" s="753" t="s">
        <v>134</v>
      </c>
      <c r="X110" s="753">
        <v>480</v>
      </c>
      <c r="Y110" s="753">
        <v>609</v>
      </c>
      <c r="Z110" s="753">
        <v>21</v>
      </c>
      <c r="AA110" s="749">
        <f t="shared" si="2"/>
        <v>1.008E-2</v>
      </c>
      <c r="AB110" s="753" t="s">
        <v>70</v>
      </c>
      <c r="AC110" s="754">
        <v>44683</v>
      </c>
      <c r="AD110" s="755"/>
      <c r="AE110" s="755" t="s">
        <v>71</v>
      </c>
      <c r="AF110" s="753" t="s">
        <v>372</v>
      </c>
      <c r="AG110" s="753">
        <v>609</v>
      </c>
      <c r="AH110" s="753">
        <v>21</v>
      </c>
      <c r="AI110" s="761">
        <f t="shared" si="3"/>
        <v>1.2789E-2</v>
      </c>
      <c r="AJ110" s="753" t="s">
        <v>72</v>
      </c>
      <c r="AK110" s="755" t="s">
        <v>71</v>
      </c>
      <c r="AL110" s="754">
        <v>44680</v>
      </c>
      <c r="AM110" s="754">
        <v>44680</v>
      </c>
      <c r="AN110" s="754">
        <v>44683</v>
      </c>
      <c r="AO110" s="754">
        <v>44683</v>
      </c>
      <c r="AP110" s="754">
        <v>44683</v>
      </c>
      <c r="AQ110" s="753" t="s">
        <v>89</v>
      </c>
      <c r="AR110" s="753" t="s">
        <v>4250</v>
      </c>
      <c r="AS110" s="755" t="s">
        <v>71</v>
      </c>
      <c r="AT110" s="754">
        <v>44680</v>
      </c>
      <c r="AU110" s="754">
        <v>44683</v>
      </c>
      <c r="AV110" s="754">
        <v>44680</v>
      </c>
      <c r="AW110" s="753" t="s">
        <v>4250</v>
      </c>
      <c r="AX110" s="753" t="s">
        <v>4250</v>
      </c>
      <c r="AY110" s="753" t="s">
        <v>4250</v>
      </c>
      <c r="AZ110" s="753" t="s">
        <v>4250</v>
      </c>
      <c r="BA110" s="753" t="s">
        <v>4250</v>
      </c>
      <c r="BB110" s="753" t="s">
        <v>4250</v>
      </c>
      <c r="BC110" s="753" t="s">
        <v>4250</v>
      </c>
      <c r="BD110" s="756">
        <v>1427</v>
      </c>
      <c r="BE110" s="753" t="s">
        <v>4250</v>
      </c>
      <c r="BF110" s="753" t="s">
        <v>4250</v>
      </c>
      <c r="BG110" s="753" t="s">
        <v>4250</v>
      </c>
      <c r="BH110" s="753" t="s">
        <v>4250</v>
      </c>
    </row>
    <row r="111" spans="1:60">
      <c r="A111" s="858" t="s">
        <v>8524</v>
      </c>
      <c r="B111" s="753" t="s">
        <v>79</v>
      </c>
      <c r="C111" s="753">
        <v>396035440</v>
      </c>
      <c r="D111" s="754">
        <v>44671</v>
      </c>
      <c r="E111" s="753" t="s">
        <v>373</v>
      </c>
      <c r="F111" s="753" t="s">
        <v>59</v>
      </c>
      <c r="G111" s="753" t="s">
        <v>60</v>
      </c>
      <c r="H111" s="753" t="s">
        <v>61</v>
      </c>
      <c r="I111" s="753" t="s">
        <v>62</v>
      </c>
      <c r="J111" s="753" t="s">
        <v>63</v>
      </c>
      <c r="K111" s="753">
        <v>30349</v>
      </c>
      <c r="L111" s="753" t="s">
        <v>374</v>
      </c>
      <c r="M111" s="753" t="s">
        <v>375</v>
      </c>
      <c r="N111" s="753" t="s">
        <v>298</v>
      </c>
      <c r="O111" s="753" t="s">
        <v>376</v>
      </c>
      <c r="P111" s="753">
        <v>29203</v>
      </c>
      <c r="Q111" s="753" t="s">
        <v>68</v>
      </c>
      <c r="R111" s="755" t="s">
        <v>71</v>
      </c>
      <c r="S111" s="755" t="s">
        <v>71</v>
      </c>
      <c r="T111" s="755" t="s">
        <v>71</v>
      </c>
      <c r="U111" s="753">
        <v>49204132</v>
      </c>
      <c r="V111" s="753">
        <v>0</v>
      </c>
      <c r="W111" s="753" t="s">
        <v>377</v>
      </c>
      <c r="X111" s="753">
        <v>360</v>
      </c>
      <c r="Y111" s="753">
        <v>624</v>
      </c>
      <c r="Z111" s="753">
        <v>24</v>
      </c>
      <c r="AA111" s="749">
        <f t="shared" si="2"/>
        <v>8.6400000000000001E-3</v>
      </c>
      <c r="AB111" s="753" t="s">
        <v>70</v>
      </c>
      <c r="AC111" s="754">
        <v>44683</v>
      </c>
      <c r="AD111" s="755"/>
      <c r="AE111" s="755" t="s">
        <v>71</v>
      </c>
      <c r="AF111" s="753">
        <v>396035440</v>
      </c>
      <c r="AG111" s="753">
        <v>624</v>
      </c>
      <c r="AH111" s="753">
        <v>24</v>
      </c>
      <c r="AI111" s="761">
        <f t="shared" si="3"/>
        <v>1.4976E-2</v>
      </c>
      <c r="AJ111" s="753" t="s">
        <v>72</v>
      </c>
      <c r="AK111" s="755" t="s">
        <v>71</v>
      </c>
      <c r="AL111" s="754">
        <v>44680</v>
      </c>
      <c r="AM111" s="754">
        <v>44680</v>
      </c>
      <c r="AN111" s="754">
        <v>44683</v>
      </c>
      <c r="AO111" s="754">
        <v>44683</v>
      </c>
      <c r="AP111" s="754">
        <v>44683</v>
      </c>
      <c r="AQ111" s="753" t="s">
        <v>89</v>
      </c>
      <c r="AR111" s="753" t="s">
        <v>4250</v>
      </c>
      <c r="AS111" s="755" t="s">
        <v>71</v>
      </c>
      <c r="AT111" s="754">
        <v>44680</v>
      </c>
      <c r="AU111" s="754">
        <v>44683</v>
      </c>
      <c r="AV111" s="754">
        <v>44680</v>
      </c>
      <c r="AW111" s="753" t="s">
        <v>4250</v>
      </c>
      <c r="AX111" s="753" t="s">
        <v>4250</v>
      </c>
      <c r="AY111" s="753" t="s">
        <v>4250</v>
      </c>
      <c r="AZ111" s="753" t="s">
        <v>4250</v>
      </c>
      <c r="BA111" s="753" t="s">
        <v>4250</v>
      </c>
      <c r="BB111" s="753" t="s">
        <v>4250</v>
      </c>
      <c r="BC111" s="753" t="s">
        <v>4250</v>
      </c>
      <c r="BD111" s="753" t="s">
        <v>4250</v>
      </c>
      <c r="BE111" s="753" t="s">
        <v>4250</v>
      </c>
      <c r="BF111" s="753" t="s">
        <v>4250</v>
      </c>
      <c r="BG111" s="753" t="s">
        <v>4250</v>
      </c>
      <c r="BH111" s="753" t="s">
        <v>4250</v>
      </c>
    </row>
    <row r="112" spans="1:60">
      <c r="A112" s="858" t="s">
        <v>8524</v>
      </c>
      <c r="B112" s="753" t="s">
        <v>79</v>
      </c>
      <c r="C112" s="753">
        <v>395652946</v>
      </c>
      <c r="D112" s="754">
        <v>44666</v>
      </c>
      <c r="E112" s="753" t="s">
        <v>378</v>
      </c>
      <c r="F112" s="753" t="s">
        <v>59</v>
      </c>
      <c r="G112" s="753" t="s">
        <v>60</v>
      </c>
      <c r="H112" s="753" t="s">
        <v>61</v>
      </c>
      <c r="I112" s="753" t="s">
        <v>62</v>
      </c>
      <c r="J112" s="753" t="s">
        <v>63</v>
      </c>
      <c r="K112" s="753">
        <v>30349</v>
      </c>
      <c r="L112" s="753" t="s">
        <v>358</v>
      </c>
      <c r="M112" s="753" t="s">
        <v>379</v>
      </c>
      <c r="N112" s="753" t="s">
        <v>380</v>
      </c>
      <c r="O112" s="753" t="s">
        <v>85</v>
      </c>
      <c r="P112" s="753">
        <v>8840</v>
      </c>
      <c r="Q112" s="753" t="s">
        <v>68</v>
      </c>
      <c r="R112" s="755" t="s">
        <v>71</v>
      </c>
      <c r="S112" s="755" t="s">
        <v>71</v>
      </c>
      <c r="T112" s="755" t="s">
        <v>71</v>
      </c>
      <c r="U112" s="753">
        <v>49203132</v>
      </c>
      <c r="V112" s="753">
        <v>0</v>
      </c>
      <c r="W112" s="753" t="s">
        <v>113</v>
      </c>
      <c r="X112" s="753">
        <v>360</v>
      </c>
      <c r="Y112" s="753">
        <v>832</v>
      </c>
      <c r="Z112" s="753">
        <v>26</v>
      </c>
      <c r="AA112" s="749">
        <f t="shared" si="2"/>
        <v>9.3600000000000003E-3</v>
      </c>
      <c r="AB112" s="753" t="s">
        <v>70</v>
      </c>
      <c r="AC112" s="754">
        <v>44683</v>
      </c>
      <c r="AD112" s="755"/>
      <c r="AE112" s="755" t="s">
        <v>71</v>
      </c>
      <c r="AF112" s="753">
        <v>395652946</v>
      </c>
      <c r="AG112" s="753">
        <v>832</v>
      </c>
      <c r="AH112" s="753">
        <v>26</v>
      </c>
      <c r="AI112" s="761">
        <f t="shared" si="3"/>
        <v>2.1631999999999998E-2</v>
      </c>
      <c r="AJ112" s="753" t="s">
        <v>72</v>
      </c>
      <c r="AK112" s="755" t="s">
        <v>71</v>
      </c>
      <c r="AL112" s="754">
        <v>44680</v>
      </c>
      <c r="AM112" s="754">
        <v>44680</v>
      </c>
      <c r="AN112" s="754">
        <v>44683</v>
      </c>
      <c r="AO112" s="754">
        <v>44683</v>
      </c>
      <c r="AP112" s="754">
        <v>44683</v>
      </c>
      <c r="AQ112" s="753" t="s">
        <v>89</v>
      </c>
      <c r="AR112" s="753" t="s">
        <v>4250</v>
      </c>
      <c r="AS112" s="755" t="s">
        <v>71</v>
      </c>
      <c r="AT112" s="754">
        <v>44680</v>
      </c>
      <c r="AU112" s="754">
        <v>44683</v>
      </c>
      <c r="AV112" s="754">
        <v>44680</v>
      </c>
      <c r="AW112" s="753" t="s">
        <v>4250</v>
      </c>
      <c r="AX112" s="753" t="s">
        <v>4250</v>
      </c>
      <c r="AY112" s="753" t="s">
        <v>4250</v>
      </c>
      <c r="AZ112" s="753" t="s">
        <v>4250</v>
      </c>
      <c r="BA112" s="753" t="s">
        <v>4250</v>
      </c>
      <c r="BB112" s="753" t="s">
        <v>4250</v>
      </c>
      <c r="BC112" s="753" t="s">
        <v>4250</v>
      </c>
      <c r="BD112" s="756">
        <v>2292</v>
      </c>
      <c r="BE112" s="753" t="s">
        <v>4250</v>
      </c>
      <c r="BF112" s="753" t="s">
        <v>4250</v>
      </c>
      <c r="BG112" s="753" t="s">
        <v>4250</v>
      </c>
      <c r="BH112" s="753" t="s">
        <v>4250</v>
      </c>
    </row>
    <row r="113" spans="1:60">
      <c r="A113" s="858" t="s">
        <v>8524</v>
      </c>
      <c r="B113" s="753" t="s">
        <v>79</v>
      </c>
      <c r="C113" s="753" t="s">
        <v>382</v>
      </c>
      <c r="D113" s="754">
        <v>44666</v>
      </c>
      <c r="E113" s="753" t="s">
        <v>383</v>
      </c>
      <c r="F113" s="753" t="s">
        <v>59</v>
      </c>
      <c r="G113" s="753" t="s">
        <v>60</v>
      </c>
      <c r="H113" s="753" t="s">
        <v>61</v>
      </c>
      <c r="I113" s="753" t="s">
        <v>62</v>
      </c>
      <c r="J113" s="753" t="s">
        <v>63</v>
      </c>
      <c r="K113" s="753">
        <v>30349</v>
      </c>
      <c r="L113" s="753" t="s">
        <v>211</v>
      </c>
      <c r="M113" s="786" t="s">
        <v>384</v>
      </c>
      <c r="N113" s="753" t="s">
        <v>213</v>
      </c>
      <c r="O113" s="753" t="s">
        <v>205</v>
      </c>
      <c r="P113" s="753">
        <v>85215</v>
      </c>
      <c r="Q113" s="753" t="s">
        <v>68</v>
      </c>
      <c r="R113" s="755" t="s">
        <v>71</v>
      </c>
      <c r="S113" s="755" t="s">
        <v>71</v>
      </c>
      <c r="T113" s="755" t="s">
        <v>71</v>
      </c>
      <c r="U113" s="753">
        <v>49203132</v>
      </c>
      <c r="V113" s="753">
        <v>0</v>
      </c>
      <c r="W113" s="753" t="s">
        <v>113</v>
      </c>
      <c r="X113" s="753">
        <v>360</v>
      </c>
      <c r="Y113" s="753">
        <v>768</v>
      </c>
      <c r="Z113" s="753">
        <v>24</v>
      </c>
      <c r="AA113" s="749">
        <f t="shared" si="2"/>
        <v>8.6400000000000001E-3</v>
      </c>
      <c r="AB113" s="753" t="s">
        <v>70</v>
      </c>
      <c r="AC113" s="754">
        <v>44683</v>
      </c>
      <c r="AD113" s="755"/>
      <c r="AE113" s="755" t="s">
        <v>71</v>
      </c>
      <c r="AF113" s="753" t="s">
        <v>382</v>
      </c>
      <c r="AG113" s="753">
        <v>768</v>
      </c>
      <c r="AH113" s="753">
        <v>24</v>
      </c>
      <c r="AI113" s="761">
        <f t="shared" si="3"/>
        <v>1.8432E-2</v>
      </c>
      <c r="AJ113" s="753" t="s">
        <v>72</v>
      </c>
      <c r="AK113" s="755" t="s">
        <v>71</v>
      </c>
      <c r="AL113" s="754">
        <v>44680</v>
      </c>
      <c r="AM113" s="754">
        <v>44680</v>
      </c>
      <c r="AN113" s="754">
        <v>44683</v>
      </c>
      <c r="AO113" s="754">
        <v>44683</v>
      </c>
      <c r="AP113" s="754">
        <v>44683</v>
      </c>
      <c r="AQ113" s="753" t="s">
        <v>89</v>
      </c>
      <c r="AR113" s="753" t="s">
        <v>4250</v>
      </c>
      <c r="AS113" s="755" t="s">
        <v>71</v>
      </c>
      <c r="AT113" s="754">
        <v>44680</v>
      </c>
      <c r="AU113" s="754">
        <v>44683</v>
      </c>
      <c r="AV113" s="754">
        <v>44680</v>
      </c>
      <c r="AW113" s="753" t="s">
        <v>4250</v>
      </c>
      <c r="AX113" s="753" t="s">
        <v>4250</v>
      </c>
      <c r="AY113" s="753" t="s">
        <v>4250</v>
      </c>
      <c r="AZ113" s="753" t="s">
        <v>4250</v>
      </c>
      <c r="BA113" s="753" t="s">
        <v>4250</v>
      </c>
      <c r="BB113" s="753" t="s">
        <v>4250</v>
      </c>
      <c r="BC113" s="753" t="s">
        <v>4250</v>
      </c>
      <c r="BD113" s="756">
        <v>4165</v>
      </c>
      <c r="BE113" s="753" t="s">
        <v>4250</v>
      </c>
      <c r="BF113" s="753" t="s">
        <v>4250</v>
      </c>
      <c r="BG113" s="753" t="s">
        <v>4250</v>
      </c>
      <c r="BH113" s="753" t="s">
        <v>4250</v>
      </c>
    </row>
    <row r="114" spans="1:60">
      <c r="A114" s="858" t="s">
        <v>8524</v>
      </c>
      <c r="B114" s="753" t="s">
        <v>79</v>
      </c>
      <c r="C114" s="753">
        <v>395931478</v>
      </c>
      <c r="D114" s="754">
        <v>44666</v>
      </c>
      <c r="E114" s="753" t="s">
        <v>385</v>
      </c>
      <c r="F114" s="753" t="s">
        <v>59</v>
      </c>
      <c r="G114" s="753" t="s">
        <v>60</v>
      </c>
      <c r="H114" s="753" t="s">
        <v>61</v>
      </c>
      <c r="I114" s="753" t="s">
        <v>62</v>
      </c>
      <c r="J114" s="753" t="s">
        <v>63</v>
      </c>
      <c r="K114" s="753">
        <v>30349</v>
      </c>
      <c r="L114" s="753" t="s">
        <v>374</v>
      </c>
      <c r="M114" s="753" t="s">
        <v>386</v>
      </c>
      <c r="N114" s="753" t="s">
        <v>387</v>
      </c>
      <c r="O114" s="753" t="s">
        <v>388</v>
      </c>
      <c r="P114" s="753">
        <v>62232</v>
      </c>
      <c r="Q114" s="753" t="s">
        <v>68</v>
      </c>
      <c r="R114" s="755" t="s">
        <v>71</v>
      </c>
      <c r="S114" s="755" t="s">
        <v>71</v>
      </c>
      <c r="T114" s="755" t="s">
        <v>71</v>
      </c>
      <c r="U114" s="753">
        <v>49203132</v>
      </c>
      <c r="V114" s="753">
        <v>0</v>
      </c>
      <c r="W114" s="753" t="s">
        <v>113</v>
      </c>
      <c r="X114" s="753">
        <v>360</v>
      </c>
      <c r="Y114" s="753">
        <v>832</v>
      </c>
      <c r="Z114" s="753">
        <v>26</v>
      </c>
      <c r="AA114" s="749">
        <f t="shared" si="2"/>
        <v>9.3600000000000003E-3</v>
      </c>
      <c r="AB114" s="753" t="s">
        <v>70</v>
      </c>
      <c r="AC114" s="754">
        <v>44683</v>
      </c>
      <c r="AD114" s="755"/>
      <c r="AE114" s="755" t="s">
        <v>71</v>
      </c>
      <c r="AF114" s="753">
        <v>395931478</v>
      </c>
      <c r="AG114" s="753">
        <v>832</v>
      </c>
      <c r="AH114" s="753">
        <v>26</v>
      </c>
      <c r="AI114" s="761">
        <f t="shared" si="3"/>
        <v>2.1631999999999998E-2</v>
      </c>
      <c r="AJ114" s="753" t="s">
        <v>72</v>
      </c>
      <c r="AK114" s="755" t="s">
        <v>71</v>
      </c>
      <c r="AL114" s="754">
        <v>44680</v>
      </c>
      <c r="AM114" s="754">
        <v>44680</v>
      </c>
      <c r="AN114" s="754">
        <v>44683</v>
      </c>
      <c r="AO114" s="754">
        <v>44683</v>
      </c>
      <c r="AP114" s="754">
        <v>44683</v>
      </c>
      <c r="AQ114" s="753" t="s">
        <v>89</v>
      </c>
      <c r="AR114" s="753" t="s">
        <v>4250</v>
      </c>
      <c r="AS114" s="755" t="s">
        <v>71</v>
      </c>
      <c r="AT114" s="754">
        <v>44680</v>
      </c>
      <c r="AU114" s="754">
        <v>44683</v>
      </c>
      <c r="AV114" s="754">
        <v>44680</v>
      </c>
      <c r="AW114" s="753" t="s">
        <v>4250</v>
      </c>
      <c r="AX114" s="753" t="s">
        <v>4250</v>
      </c>
      <c r="AY114" s="753" t="s">
        <v>4250</v>
      </c>
      <c r="AZ114" s="753" t="s">
        <v>4250</v>
      </c>
      <c r="BA114" s="753" t="s">
        <v>4250</v>
      </c>
      <c r="BB114" s="753" t="s">
        <v>4250</v>
      </c>
      <c r="BC114" s="753" t="s">
        <v>4250</v>
      </c>
      <c r="BD114" s="753" t="s">
        <v>4250</v>
      </c>
      <c r="BE114" s="753" t="s">
        <v>4250</v>
      </c>
      <c r="BF114" s="753" t="s">
        <v>4250</v>
      </c>
      <c r="BG114" s="753" t="s">
        <v>4250</v>
      </c>
      <c r="BH114" s="753" t="s">
        <v>4250</v>
      </c>
    </row>
    <row r="115" spans="1:60">
      <c r="A115" s="858" t="s">
        <v>8524</v>
      </c>
      <c r="B115" s="753" t="s">
        <v>56</v>
      </c>
      <c r="C115" s="753">
        <v>395653223</v>
      </c>
      <c r="D115" s="754">
        <v>44666</v>
      </c>
      <c r="E115" s="753" t="s">
        <v>389</v>
      </c>
      <c r="F115" s="753" t="s">
        <v>59</v>
      </c>
      <c r="G115" s="753" t="s">
        <v>60</v>
      </c>
      <c r="H115" s="753" t="s">
        <v>61</v>
      </c>
      <c r="I115" s="753" t="s">
        <v>62</v>
      </c>
      <c r="J115" s="753" t="s">
        <v>63</v>
      </c>
      <c r="K115" s="753">
        <v>30349</v>
      </c>
      <c r="L115" s="753" t="s">
        <v>358</v>
      </c>
      <c r="M115" s="753" t="s">
        <v>390</v>
      </c>
      <c r="N115" s="753" t="s">
        <v>391</v>
      </c>
      <c r="O115" s="753" t="s">
        <v>392</v>
      </c>
      <c r="P115" s="753">
        <v>11803</v>
      </c>
      <c r="Q115" s="753" t="s">
        <v>68</v>
      </c>
      <c r="R115" s="755" t="s">
        <v>71</v>
      </c>
      <c r="S115" s="755" t="s">
        <v>71</v>
      </c>
      <c r="T115" s="755" t="s">
        <v>71</v>
      </c>
      <c r="U115" s="753">
        <v>49203132</v>
      </c>
      <c r="V115" s="753">
        <v>0</v>
      </c>
      <c r="W115" s="753" t="s">
        <v>113</v>
      </c>
      <c r="X115" s="753">
        <v>360</v>
      </c>
      <c r="Y115" s="753">
        <v>832</v>
      </c>
      <c r="Z115" s="753">
        <v>26</v>
      </c>
      <c r="AA115" s="749">
        <f t="shared" si="2"/>
        <v>9.3600000000000003E-3</v>
      </c>
      <c r="AB115" s="753" t="s">
        <v>70</v>
      </c>
      <c r="AC115" s="754">
        <v>44685</v>
      </c>
      <c r="AD115" s="755"/>
      <c r="AE115" s="755" t="s">
        <v>71</v>
      </c>
      <c r="AF115" s="753">
        <v>395653223</v>
      </c>
      <c r="AG115" s="753">
        <v>832</v>
      </c>
      <c r="AH115" s="753">
        <v>26</v>
      </c>
      <c r="AI115" s="761">
        <f t="shared" si="3"/>
        <v>2.1631999999999998E-2</v>
      </c>
      <c r="AJ115" s="753" t="s">
        <v>72</v>
      </c>
      <c r="AK115" s="755" t="s">
        <v>71</v>
      </c>
      <c r="AL115" s="754">
        <v>44683</v>
      </c>
      <c r="AM115" s="754">
        <v>44683</v>
      </c>
      <c r="AN115" s="754">
        <v>44685</v>
      </c>
      <c r="AO115" s="754">
        <v>44685</v>
      </c>
      <c r="AP115" s="754">
        <v>44685</v>
      </c>
      <c r="AQ115" s="753" t="s">
        <v>89</v>
      </c>
      <c r="AR115" s="753" t="s">
        <v>4250</v>
      </c>
      <c r="AS115" s="755" t="s">
        <v>71</v>
      </c>
      <c r="AT115" s="754">
        <v>44683</v>
      </c>
      <c r="AU115" s="754">
        <v>44685</v>
      </c>
      <c r="AV115" s="754">
        <v>44683</v>
      </c>
      <c r="AW115" s="753" t="s">
        <v>4250</v>
      </c>
      <c r="AX115" s="753" t="s">
        <v>4250</v>
      </c>
      <c r="AY115" s="753" t="s">
        <v>4250</v>
      </c>
      <c r="AZ115" s="753" t="s">
        <v>4250</v>
      </c>
      <c r="BA115" s="753" t="s">
        <v>4250</v>
      </c>
      <c r="BB115" s="753" t="s">
        <v>4250</v>
      </c>
      <c r="BC115" s="753" t="s">
        <v>4250</v>
      </c>
      <c r="BD115" s="753" t="s">
        <v>4250</v>
      </c>
      <c r="BE115" s="753" t="s">
        <v>4250</v>
      </c>
      <c r="BF115" s="753" t="s">
        <v>4250</v>
      </c>
      <c r="BG115" s="753" t="s">
        <v>4250</v>
      </c>
      <c r="BH115" s="753" t="s">
        <v>4250</v>
      </c>
    </row>
    <row r="116" spans="1:60">
      <c r="A116" s="858" t="s">
        <v>8524</v>
      </c>
      <c r="B116" s="753" t="s">
        <v>56</v>
      </c>
      <c r="C116" s="753" t="s">
        <v>393</v>
      </c>
      <c r="D116" s="754">
        <v>44666</v>
      </c>
      <c r="E116" s="753" t="s">
        <v>394</v>
      </c>
      <c r="F116" s="753" t="s">
        <v>59</v>
      </c>
      <c r="G116" s="753" t="s">
        <v>60</v>
      </c>
      <c r="H116" s="753" t="s">
        <v>61</v>
      </c>
      <c r="I116" s="753" t="s">
        <v>62</v>
      </c>
      <c r="J116" s="753" t="s">
        <v>63</v>
      </c>
      <c r="K116" s="753">
        <v>30349</v>
      </c>
      <c r="L116" s="753" t="s">
        <v>395</v>
      </c>
      <c r="M116" s="753" t="s">
        <v>396</v>
      </c>
      <c r="N116" s="753" t="s">
        <v>397</v>
      </c>
      <c r="O116" s="753" t="s">
        <v>110</v>
      </c>
      <c r="P116" s="753">
        <v>93305</v>
      </c>
      <c r="Q116" s="753" t="s">
        <v>68</v>
      </c>
      <c r="R116" s="755" t="s">
        <v>71</v>
      </c>
      <c r="S116" s="755" t="s">
        <v>71</v>
      </c>
      <c r="T116" s="755" t="s">
        <v>71</v>
      </c>
      <c r="U116" s="753">
        <v>49204132</v>
      </c>
      <c r="V116" s="753">
        <v>0</v>
      </c>
      <c r="W116" s="753" t="s">
        <v>377</v>
      </c>
      <c r="X116" s="753">
        <v>360</v>
      </c>
      <c r="Y116" s="753">
        <v>676</v>
      </c>
      <c r="Z116" s="753">
        <v>26</v>
      </c>
      <c r="AA116" s="749">
        <f t="shared" si="2"/>
        <v>9.3600000000000003E-3</v>
      </c>
      <c r="AB116" s="753" t="s">
        <v>88</v>
      </c>
      <c r="AC116" s="754">
        <v>44683</v>
      </c>
      <c r="AD116" s="755"/>
      <c r="AE116" s="755" t="s">
        <v>71</v>
      </c>
      <c r="AF116" s="753" t="s">
        <v>393</v>
      </c>
      <c r="AG116" s="753">
        <v>676</v>
      </c>
      <c r="AH116" s="753">
        <v>26</v>
      </c>
      <c r="AI116" s="761">
        <f t="shared" si="3"/>
        <v>1.7576000000000001E-2</v>
      </c>
      <c r="AJ116" s="753" t="s">
        <v>72</v>
      </c>
      <c r="AK116" s="755" t="s">
        <v>71</v>
      </c>
      <c r="AL116" s="754">
        <v>44677</v>
      </c>
      <c r="AM116" s="754">
        <v>44677</v>
      </c>
      <c r="AN116" s="754">
        <v>44683</v>
      </c>
      <c r="AO116" s="754">
        <v>44683</v>
      </c>
      <c r="AP116" s="754">
        <v>44683</v>
      </c>
      <c r="AQ116" s="753" t="s">
        <v>89</v>
      </c>
      <c r="AR116" s="753" t="s">
        <v>4250</v>
      </c>
      <c r="AS116" s="755" t="s">
        <v>71</v>
      </c>
      <c r="AT116" s="754">
        <v>44677</v>
      </c>
      <c r="AU116" s="754">
        <v>44683</v>
      </c>
      <c r="AV116" s="754">
        <v>44677</v>
      </c>
      <c r="AW116" s="753" t="s">
        <v>4250</v>
      </c>
      <c r="AX116" s="753" t="s">
        <v>4250</v>
      </c>
      <c r="AY116" s="753" t="s">
        <v>4250</v>
      </c>
      <c r="AZ116" s="753" t="s">
        <v>4250</v>
      </c>
      <c r="BA116" s="753" t="s">
        <v>4250</v>
      </c>
      <c r="BB116" s="753" t="s">
        <v>4250</v>
      </c>
      <c r="BC116" s="753" t="s">
        <v>4250</v>
      </c>
      <c r="BD116" s="756">
        <v>6950</v>
      </c>
      <c r="BE116" s="753" t="s">
        <v>4250</v>
      </c>
      <c r="BF116" s="753" t="s">
        <v>4250</v>
      </c>
      <c r="BG116" s="753" t="s">
        <v>4250</v>
      </c>
      <c r="BH116" s="753" t="s">
        <v>4250</v>
      </c>
    </row>
    <row r="117" spans="1:60">
      <c r="A117" s="858" t="s">
        <v>8524</v>
      </c>
      <c r="B117" s="753" t="s">
        <v>56</v>
      </c>
      <c r="C117" s="753">
        <v>1543808940</v>
      </c>
      <c r="D117" s="754">
        <v>44666</v>
      </c>
      <c r="E117" s="753" t="s">
        <v>398</v>
      </c>
      <c r="F117" s="753" t="s">
        <v>59</v>
      </c>
      <c r="G117" s="753" t="s">
        <v>60</v>
      </c>
      <c r="H117" s="753" t="s">
        <v>61</v>
      </c>
      <c r="I117" s="753" t="s">
        <v>62</v>
      </c>
      <c r="J117" s="753" t="s">
        <v>63</v>
      </c>
      <c r="K117" s="753">
        <v>30349</v>
      </c>
      <c r="L117" s="753" t="s">
        <v>195</v>
      </c>
      <c r="M117" s="753" t="s">
        <v>399</v>
      </c>
      <c r="N117" s="753" t="s">
        <v>400</v>
      </c>
      <c r="O117" s="753" t="s">
        <v>236</v>
      </c>
      <c r="P117" s="753">
        <v>97210</v>
      </c>
      <c r="Q117" s="753" t="s">
        <v>68</v>
      </c>
      <c r="R117" s="755" t="s">
        <v>71</v>
      </c>
      <c r="S117" s="755" t="s">
        <v>71</v>
      </c>
      <c r="T117" s="755" t="s">
        <v>71</v>
      </c>
      <c r="U117" s="753">
        <v>49204132</v>
      </c>
      <c r="V117" s="753">
        <v>0</v>
      </c>
      <c r="W117" s="753" t="s">
        <v>377</v>
      </c>
      <c r="X117" s="753">
        <v>360</v>
      </c>
      <c r="Y117" s="753">
        <v>156</v>
      </c>
      <c r="Z117" s="753">
        <v>6</v>
      </c>
      <c r="AA117" s="749">
        <f t="shared" si="2"/>
        <v>2.16E-3</v>
      </c>
      <c r="AB117" s="753" t="s">
        <v>88</v>
      </c>
      <c r="AC117" s="754">
        <v>44683</v>
      </c>
      <c r="AD117" s="755"/>
      <c r="AE117" s="755" t="s">
        <v>71</v>
      </c>
      <c r="AF117" s="753">
        <v>1543808940</v>
      </c>
      <c r="AG117" s="753">
        <v>156</v>
      </c>
      <c r="AH117" s="753">
        <v>6</v>
      </c>
      <c r="AI117" s="761">
        <f t="shared" si="3"/>
        <v>9.3599999999999998E-4</v>
      </c>
      <c r="AJ117" s="753" t="s">
        <v>72</v>
      </c>
      <c r="AK117" s="755" t="s">
        <v>71</v>
      </c>
      <c r="AL117" s="754">
        <v>44677</v>
      </c>
      <c r="AM117" s="754">
        <v>44677</v>
      </c>
      <c r="AN117" s="754">
        <v>44680</v>
      </c>
      <c r="AO117" s="754">
        <v>44683</v>
      </c>
      <c r="AP117" s="754">
        <v>44683</v>
      </c>
      <c r="AQ117" s="753" t="s">
        <v>89</v>
      </c>
      <c r="AR117" s="753" t="s">
        <v>401</v>
      </c>
      <c r="AS117" s="755" t="s">
        <v>71</v>
      </c>
      <c r="AT117" s="754">
        <v>44677</v>
      </c>
      <c r="AU117" s="754">
        <v>44683</v>
      </c>
      <c r="AV117" s="754">
        <v>44677</v>
      </c>
      <c r="AW117" s="753" t="s">
        <v>4250</v>
      </c>
      <c r="AX117" s="753" t="s">
        <v>4250</v>
      </c>
      <c r="AY117" s="753" t="s">
        <v>4250</v>
      </c>
      <c r="AZ117" s="753" t="s">
        <v>4250</v>
      </c>
      <c r="BA117" s="753" t="s">
        <v>4250</v>
      </c>
      <c r="BB117" s="753" t="s">
        <v>4250</v>
      </c>
      <c r="BC117" s="753" t="s">
        <v>4250</v>
      </c>
      <c r="BD117" s="756">
        <v>3840</v>
      </c>
      <c r="BE117" s="753" t="s">
        <v>4250</v>
      </c>
      <c r="BF117" s="753" t="s">
        <v>4250</v>
      </c>
      <c r="BG117" s="753" t="s">
        <v>4250</v>
      </c>
      <c r="BH117" s="753" t="s">
        <v>4250</v>
      </c>
    </row>
    <row r="118" spans="1:60">
      <c r="A118" s="858" t="s">
        <v>8524</v>
      </c>
      <c r="B118" s="753" t="s">
        <v>56</v>
      </c>
      <c r="C118" s="753">
        <v>395924623</v>
      </c>
      <c r="D118" s="754">
        <v>44666</v>
      </c>
      <c r="E118" s="753" t="s">
        <v>402</v>
      </c>
      <c r="F118" s="753" t="s">
        <v>59</v>
      </c>
      <c r="G118" s="753" t="s">
        <v>60</v>
      </c>
      <c r="H118" s="753" t="s">
        <v>61</v>
      </c>
      <c r="I118" s="753" t="s">
        <v>62</v>
      </c>
      <c r="J118" s="753" t="s">
        <v>63</v>
      </c>
      <c r="K118" s="753">
        <v>30349</v>
      </c>
      <c r="L118" s="753" t="s">
        <v>190</v>
      </c>
      <c r="M118" s="753" t="s">
        <v>191</v>
      </c>
      <c r="N118" s="753" t="s">
        <v>403</v>
      </c>
      <c r="O118" s="753" t="s">
        <v>110</v>
      </c>
      <c r="P118" s="753">
        <v>92126</v>
      </c>
      <c r="Q118" s="753" t="s">
        <v>68</v>
      </c>
      <c r="R118" s="755" t="s">
        <v>71</v>
      </c>
      <c r="S118" s="755" t="s">
        <v>71</v>
      </c>
      <c r="T118" s="755" t="s">
        <v>71</v>
      </c>
      <c r="U118" s="753">
        <v>49203132</v>
      </c>
      <c r="V118" s="753">
        <v>0</v>
      </c>
      <c r="W118" s="753" t="s">
        <v>113</v>
      </c>
      <c r="X118" s="753">
        <v>360</v>
      </c>
      <c r="Y118" s="753">
        <v>832</v>
      </c>
      <c r="Z118" s="753">
        <v>26</v>
      </c>
      <c r="AA118" s="749">
        <f t="shared" si="2"/>
        <v>9.3600000000000003E-3</v>
      </c>
      <c r="AB118" s="753" t="s">
        <v>88</v>
      </c>
      <c r="AC118" s="754">
        <v>44683</v>
      </c>
      <c r="AD118" s="755"/>
      <c r="AE118" s="755" t="s">
        <v>71</v>
      </c>
      <c r="AF118" s="753">
        <v>395924623</v>
      </c>
      <c r="AG118" s="753">
        <v>832</v>
      </c>
      <c r="AH118" s="753">
        <v>26</v>
      </c>
      <c r="AI118" s="761">
        <f t="shared" si="3"/>
        <v>2.1631999999999998E-2</v>
      </c>
      <c r="AJ118" s="753" t="s">
        <v>72</v>
      </c>
      <c r="AK118" s="755" t="s">
        <v>71</v>
      </c>
      <c r="AL118" s="754">
        <v>44677</v>
      </c>
      <c r="AM118" s="754">
        <v>44677</v>
      </c>
      <c r="AN118" s="754">
        <v>44683</v>
      </c>
      <c r="AO118" s="754">
        <v>44683</v>
      </c>
      <c r="AP118" s="754">
        <v>44683</v>
      </c>
      <c r="AQ118" s="753" t="s">
        <v>89</v>
      </c>
      <c r="AR118" s="753" t="s">
        <v>4250</v>
      </c>
      <c r="AS118" s="755" t="s">
        <v>71</v>
      </c>
      <c r="AT118" s="754">
        <v>44677</v>
      </c>
      <c r="AU118" s="754">
        <v>44683</v>
      </c>
      <c r="AV118" s="754">
        <v>44677</v>
      </c>
      <c r="AW118" s="753" t="s">
        <v>90</v>
      </c>
      <c r="AX118" s="753" t="s">
        <v>4250</v>
      </c>
      <c r="AY118" s="756">
        <v>2985</v>
      </c>
      <c r="AZ118" s="753" t="s">
        <v>4250</v>
      </c>
      <c r="BA118" s="753" t="s">
        <v>4250</v>
      </c>
      <c r="BB118" s="753" t="s">
        <v>4250</v>
      </c>
      <c r="BC118" s="753" t="s">
        <v>4250</v>
      </c>
      <c r="BD118" s="753" t="s">
        <v>4250</v>
      </c>
      <c r="BE118" s="753" t="s">
        <v>4250</v>
      </c>
      <c r="BF118" s="753" t="s">
        <v>4250</v>
      </c>
      <c r="BG118" s="753" t="s">
        <v>4250</v>
      </c>
      <c r="BH118" s="753" t="s">
        <v>4250</v>
      </c>
    </row>
    <row r="119" spans="1:60">
      <c r="A119" s="858" t="s">
        <v>8524</v>
      </c>
      <c r="B119" s="753" t="s">
        <v>56</v>
      </c>
      <c r="C119" s="753">
        <v>395924725</v>
      </c>
      <c r="D119" s="754">
        <v>44666</v>
      </c>
      <c r="E119" s="753" t="s">
        <v>402</v>
      </c>
      <c r="F119" s="753" t="s">
        <v>59</v>
      </c>
      <c r="G119" s="753" t="s">
        <v>60</v>
      </c>
      <c r="H119" s="753" t="s">
        <v>61</v>
      </c>
      <c r="I119" s="753" t="s">
        <v>62</v>
      </c>
      <c r="J119" s="753" t="s">
        <v>63</v>
      </c>
      <c r="K119" s="753">
        <v>30349</v>
      </c>
      <c r="L119" s="753" t="s">
        <v>190</v>
      </c>
      <c r="M119" s="753" t="s">
        <v>191</v>
      </c>
      <c r="N119" s="753" t="s">
        <v>403</v>
      </c>
      <c r="O119" s="753" t="s">
        <v>110</v>
      </c>
      <c r="P119" s="753">
        <v>92126</v>
      </c>
      <c r="Q119" s="753" t="s">
        <v>68</v>
      </c>
      <c r="R119" s="755" t="s">
        <v>71</v>
      </c>
      <c r="S119" s="755" t="s">
        <v>71</v>
      </c>
      <c r="T119" s="755" t="s">
        <v>71</v>
      </c>
      <c r="U119" s="753">
        <v>49203132</v>
      </c>
      <c r="V119" s="753">
        <v>0</v>
      </c>
      <c r="W119" s="753" t="s">
        <v>113</v>
      </c>
      <c r="X119" s="753">
        <v>360</v>
      </c>
      <c r="Y119" s="753">
        <v>832</v>
      </c>
      <c r="Z119" s="753">
        <v>26</v>
      </c>
      <c r="AA119" s="749">
        <f t="shared" si="2"/>
        <v>9.3600000000000003E-3</v>
      </c>
      <c r="AB119" s="753" t="s">
        <v>88</v>
      </c>
      <c r="AC119" s="754">
        <v>44683</v>
      </c>
      <c r="AD119" s="755"/>
      <c r="AE119" s="755" t="s">
        <v>71</v>
      </c>
      <c r="AF119" s="753">
        <v>395924725</v>
      </c>
      <c r="AG119" s="753">
        <v>832</v>
      </c>
      <c r="AH119" s="753">
        <v>26</v>
      </c>
      <c r="AI119" s="761">
        <f t="shared" si="3"/>
        <v>2.1631999999999998E-2</v>
      </c>
      <c r="AJ119" s="753" t="s">
        <v>72</v>
      </c>
      <c r="AK119" s="755" t="s">
        <v>71</v>
      </c>
      <c r="AL119" s="754">
        <v>44677</v>
      </c>
      <c r="AM119" s="754">
        <v>44677</v>
      </c>
      <c r="AN119" s="754">
        <v>44683</v>
      </c>
      <c r="AO119" s="754">
        <v>44683</v>
      </c>
      <c r="AP119" s="754">
        <v>44683</v>
      </c>
      <c r="AQ119" s="753" t="s">
        <v>89</v>
      </c>
      <c r="AR119" s="753" t="s">
        <v>4250</v>
      </c>
      <c r="AS119" s="755" t="s">
        <v>71</v>
      </c>
      <c r="AT119" s="754">
        <v>44677</v>
      </c>
      <c r="AU119" s="754">
        <v>44683</v>
      </c>
      <c r="AV119" s="754">
        <v>44677</v>
      </c>
      <c r="AW119" s="753" t="s">
        <v>90</v>
      </c>
      <c r="AX119" s="753" t="s">
        <v>4250</v>
      </c>
      <c r="AY119" s="756">
        <v>2985</v>
      </c>
      <c r="AZ119" s="753" t="s">
        <v>4250</v>
      </c>
      <c r="BA119" s="753" t="s">
        <v>4250</v>
      </c>
      <c r="BB119" s="753" t="s">
        <v>4250</v>
      </c>
      <c r="BC119" s="753" t="s">
        <v>4250</v>
      </c>
      <c r="BD119" s="753" t="s">
        <v>4250</v>
      </c>
      <c r="BE119" s="753" t="s">
        <v>4250</v>
      </c>
      <c r="BF119" s="753" t="s">
        <v>4250</v>
      </c>
      <c r="BG119" s="753" t="s">
        <v>4250</v>
      </c>
      <c r="BH119" s="753" t="s">
        <v>4250</v>
      </c>
    </row>
    <row r="120" spans="1:60">
      <c r="A120" s="858" t="s">
        <v>8524</v>
      </c>
      <c r="B120" s="753" t="s">
        <v>56</v>
      </c>
      <c r="C120" s="753" t="s">
        <v>404</v>
      </c>
      <c r="D120" s="754">
        <v>44666</v>
      </c>
      <c r="E120" s="753" t="s">
        <v>405</v>
      </c>
      <c r="F120" s="753" t="s">
        <v>59</v>
      </c>
      <c r="G120" s="753" t="s">
        <v>60</v>
      </c>
      <c r="H120" s="753" t="s">
        <v>61</v>
      </c>
      <c r="I120" s="753" t="s">
        <v>62</v>
      </c>
      <c r="J120" s="753" t="s">
        <v>63</v>
      </c>
      <c r="K120" s="753">
        <v>30349</v>
      </c>
      <c r="L120" s="753" t="s">
        <v>141</v>
      </c>
      <c r="M120" s="753" t="s">
        <v>406</v>
      </c>
      <c r="N120" s="753" t="s">
        <v>407</v>
      </c>
      <c r="O120" s="753" t="s">
        <v>144</v>
      </c>
      <c r="P120" s="753">
        <v>55113</v>
      </c>
      <c r="Q120" s="753" t="s">
        <v>68</v>
      </c>
      <c r="R120" s="755" t="s">
        <v>71</v>
      </c>
      <c r="S120" s="755" t="s">
        <v>71</v>
      </c>
      <c r="T120" s="755" t="s">
        <v>71</v>
      </c>
      <c r="U120" s="753">
        <v>49204132</v>
      </c>
      <c r="V120" s="753">
        <v>0</v>
      </c>
      <c r="W120" s="753" t="s">
        <v>377</v>
      </c>
      <c r="X120" s="753">
        <v>360</v>
      </c>
      <c r="Y120" s="753">
        <v>544</v>
      </c>
      <c r="Z120" s="753">
        <v>17</v>
      </c>
      <c r="AA120" s="749">
        <f t="shared" si="2"/>
        <v>6.1199999999999996E-3</v>
      </c>
      <c r="AB120" s="753" t="s">
        <v>88</v>
      </c>
      <c r="AC120" s="754">
        <v>44683</v>
      </c>
      <c r="AD120" s="755"/>
      <c r="AE120" s="755" t="s">
        <v>71</v>
      </c>
      <c r="AF120" s="753" t="s">
        <v>404</v>
      </c>
      <c r="AG120" s="753">
        <v>544</v>
      </c>
      <c r="AH120" s="753">
        <v>17</v>
      </c>
      <c r="AI120" s="761">
        <f t="shared" si="3"/>
        <v>9.2479999999999993E-3</v>
      </c>
      <c r="AJ120" s="753" t="s">
        <v>72</v>
      </c>
      <c r="AK120" s="753">
        <v>396344571</v>
      </c>
      <c r="AL120" s="754">
        <v>44678</v>
      </c>
      <c r="AM120" s="754">
        <v>44678</v>
      </c>
      <c r="AN120" s="754">
        <v>44680</v>
      </c>
      <c r="AO120" s="754">
        <v>44683</v>
      </c>
      <c r="AP120" s="754">
        <v>44683</v>
      </c>
      <c r="AQ120" s="753" t="s">
        <v>89</v>
      </c>
      <c r="AR120" s="753" t="s">
        <v>408</v>
      </c>
      <c r="AS120" s="753">
        <v>396344571</v>
      </c>
      <c r="AT120" s="754">
        <v>44678</v>
      </c>
      <c r="AU120" s="754">
        <v>44683</v>
      </c>
      <c r="AV120" s="754">
        <v>44678</v>
      </c>
      <c r="AW120" s="753" t="s">
        <v>4250</v>
      </c>
      <c r="AX120" s="753" t="s">
        <v>4250</v>
      </c>
      <c r="AY120" s="753" t="s">
        <v>4250</v>
      </c>
      <c r="AZ120" s="753" t="s">
        <v>4250</v>
      </c>
      <c r="BA120" s="753" t="s">
        <v>4250</v>
      </c>
      <c r="BB120" s="753" t="s">
        <v>4250</v>
      </c>
      <c r="BC120" s="753" t="s">
        <v>4250</v>
      </c>
      <c r="BD120" s="753" t="s">
        <v>4250</v>
      </c>
      <c r="BE120" s="753" t="s">
        <v>4250</v>
      </c>
      <c r="BF120" s="753" t="s">
        <v>4250</v>
      </c>
      <c r="BG120" s="753" t="s">
        <v>4250</v>
      </c>
      <c r="BH120" s="753" t="s">
        <v>4250</v>
      </c>
    </row>
    <row r="121" spans="1:60">
      <c r="A121" s="752" t="s">
        <v>55</v>
      </c>
      <c r="B121" s="753" t="s">
        <v>56</v>
      </c>
      <c r="C121" s="753">
        <v>396063065</v>
      </c>
      <c r="D121" s="754">
        <v>44666</v>
      </c>
      <c r="E121" s="753" t="s">
        <v>409</v>
      </c>
      <c r="F121" s="753" t="s">
        <v>59</v>
      </c>
      <c r="G121" s="753" t="s">
        <v>60</v>
      </c>
      <c r="H121" s="753" t="s">
        <v>61</v>
      </c>
      <c r="I121" s="753" t="s">
        <v>62</v>
      </c>
      <c r="J121" s="753" t="s">
        <v>63</v>
      </c>
      <c r="K121" s="753">
        <v>30349</v>
      </c>
      <c r="L121" s="753" t="s">
        <v>190</v>
      </c>
      <c r="M121" s="753" t="s">
        <v>410</v>
      </c>
      <c r="N121" s="753" t="s">
        <v>403</v>
      </c>
      <c r="O121" s="753" t="s">
        <v>110</v>
      </c>
      <c r="P121" s="753">
        <v>92126</v>
      </c>
      <c r="Q121" s="753" t="s">
        <v>68</v>
      </c>
      <c r="R121" s="755" t="s">
        <v>71</v>
      </c>
      <c r="S121" s="755" t="s">
        <v>71</v>
      </c>
      <c r="T121" s="755" t="s">
        <v>71</v>
      </c>
      <c r="U121" s="753">
        <v>49303156</v>
      </c>
      <c r="V121" s="753">
        <v>0</v>
      </c>
      <c r="W121" s="753" t="s">
        <v>134</v>
      </c>
      <c r="X121" s="753">
        <v>480</v>
      </c>
      <c r="Y121" s="753">
        <v>638</v>
      </c>
      <c r="Z121" s="753">
        <v>22</v>
      </c>
      <c r="AA121" s="749">
        <f t="shared" si="2"/>
        <v>1.056E-2</v>
      </c>
      <c r="AB121" s="753" t="s">
        <v>88</v>
      </c>
      <c r="AC121" s="754">
        <v>44683</v>
      </c>
      <c r="AD121" s="755"/>
      <c r="AE121" s="755" t="s">
        <v>71</v>
      </c>
      <c r="AF121" s="753">
        <v>396063065</v>
      </c>
      <c r="AG121" s="753">
        <v>638</v>
      </c>
      <c r="AH121" s="753">
        <v>22</v>
      </c>
      <c r="AI121" s="761">
        <f t="shared" si="3"/>
        <v>1.4036E-2</v>
      </c>
      <c r="AJ121" s="753" t="s">
        <v>72</v>
      </c>
      <c r="AK121" s="755" t="s">
        <v>71</v>
      </c>
      <c r="AL121" s="754">
        <v>44678</v>
      </c>
      <c r="AM121" s="754">
        <v>44678</v>
      </c>
      <c r="AN121" s="754">
        <v>44683</v>
      </c>
      <c r="AO121" s="754">
        <v>44683</v>
      </c>
      <c r="AP121" s="754">
        <v>44683</v>
      </c>
      <c r="AQ121" s="753" t="s">
        <v>89</v>
      </c>
      <c r="AR121" s="753" t="s">
        <v>4250</v>
      </c>
      <c r="AS121" s="755" t="s">
        <v>71</v>
      </c>
      <c r="AT121" s="754">
        <v>44678</v>
      </c>
      <c r="AU121" s="754">
        <v>44683</v>
      </c>
      <c r="AV121" s="754">
        <v>44678</v>
      </c>
      <c r="AW121" s="753" t="s">
        <v>4250</v>
      </c>
      <c r="AX121" s="753" t="s">
        <v>4250</v>
      </c>
      <c r="AY121" s="753" t="s">
        <v>4250</v>
      </c>
      <c r="AZ121" s="753" t="s">
        <v>4250</v>
      </c>
      <c r="BA121" s="753" t="s">
        <v>4250</v>
      </c>
      <c r="BB121" s="753" t="s">
        <v>4250</v>
      </c>
      <c r="BC121" s="753" t="s">
        <v>4250</v>
      </c>
      <c r="BD121" s="756">
        <v>4166.3999999999996</v>
      </c>
      <c r="BE121" s="753" t="s">
        <v>4250</v>
      </c>
      <c r="BF121" s="753" t="s">
        <v>4250</v>
      </c>
      <c r="BG121" s="753" t="s">
        <v>4250</v>
      </c>
      <c r="BH121" s="753" t="s">
        <v>4250</v>
      </c>
    </row>
    <row r="122" spans="1:60">
      <c r="A122" s="752" t="s">
        <v>55</v>
      </c>
      <c r="B122" s="753" t="s">
        <v>56</v>
      </c>
      <c r="C122" s="753">
        <v>396063942</v>
      </c>
      <c r="D122" s="754">
        <v>44666</v>
      </c>
      <c r="E122" s="753" t="s">
        <v>409</v>
      </c>
      <c r="F122" s="753" t="s">
        <v>59</v>
      </c>
      <c r="G122" s="753" t="s">
        <v>60</v>
      </c>
      <c r="H122" s="753" t="s">
        <v>61</v>
      </c>
      <c r="I122" s="753" t="s">
        <v>62</v>
      </c>
      <c r="J122" s="753" t="s">
        <v>63</v>
      </c>
      <c r="K122" s="753">
        <v>30349</v>
      </c>
      <c r="L122" s="753" t="s">
        <v>190</v>
      </c>
      <c r="M122" s="753" t="s">
        <v>410</v>
      </c>
      <c r="N122" s="753" t="s">
        <v>403</v>
      </c>
      <c r="O122" s="753" t="s">
        <v>110</v>
      </c>
      <c r="P122" s="753">
        <v>92126</v>
      </c>
      <c r="Q122" s="753" t="s">
        <v>68</v>
      </c>
      <c r="R122" s="755" t="s">
        <v>71</v>
      </c>
      <c r="S122" s="755" t="s">
        <v>71</v>
      </c>
      <c r="T122" s="755" t="s">
        <v>71</v>
      </c>
      <c r="U122" s="753">
        <v>49303156</v>
      </c>
      <c r="V122" s="753">
        <v>0</v>
      </c>
      <c r="W122" s="753" t="s">
        <v>134</v>
      </c>
      <c r="X122" s="753">
        <v>480</v>
      </c>
      <c r="Y122" s="753">
        <v>638</v>
      </c>
      <c r="Z122" s="753">
        <v>22</v>
      </c>
      <c r="AA122" s="749">
        <f t="shared" si="2"/>
        <v>1.056E-2</v>
      </c>
      <c r="AB122" s="753" t="s">
        <v>88</v>
      </c>
      <c r="AC122" s="754">
        <v>44683</v>
      </c>
      <c r="AD122" s="755"/>
      <c r="AE122" s="755" t="s">
        <v>71</v>
      </c>
      <c r="AF122" s="753">
        <v>396063942</v>
      </c>
      <c r="AG122" s="753">
        <v>638</v>
      </c>
      <c r="AH122" s="753">
        <v>22</v>
      </c>
      <c r="AI122" s="761">
        <f t="shared" si="3"/>
        <v>1.4036E-2</v>
      </c>
      <c r="AJ122" s="753" t="s">
        <v>72</v>
      </c>
      <c r="AK122" s="755" t="s">
        <v>71</v>
      </c>
      <c r="AL122" s="754">
        <v>44678</v>
      </c>
      <c r="AM122" s="754">
        <v>44678</v>
      </c>
      <c r="AN122" s="754">
        <v>44683</v>
      </c>
      <c r="AO122" s="754">
        <v>44683</v>
      </c>
      <c r="AP122" s="754">
        <v>44683</v>
      </c>
      <c r="AQ122" s="753" t="s">
        <v>89</v>
      </c>
      <c r="AR122" s="753" t="s">
        <v>4250</v>
      </c>
      <c r="AS122" s="755" t="s">
        <v>71</v>
      </c>
      <c r="AT122" s="754">
        <v>44678</v>
      </c>
      <c r="AU122" s="754">
        <v>44683</v>
      </c>
      <c r="AV122" s="754">
        <v>44678</v>
      </c>
      <c r="AW122" s="753" t="s">
        <v>4250</v>
      </c>
      <c r="AX122" s="753" t="s">
        <v>4250</v>
      </c>
      <c r="AY122" s="753" t="s">
        <v>4250</v>
      </c>
      <c r="AZ122" s="753" t="s">
        <v>4250</v>
      </c>
      <c r="BA122" s="753" t="s">
        <v>4250</v>
      </c>
      <c r="BB122" s="753" t="s">
        <v>4250</v>
      </c>
      <c r="BC122" s="753" t="s">
        <v>4250</v>
      </c>
      <c r="BD122" s="756">
        <v>4166.3999999999996</v>
      </c>
      <c r="BE122" s="753" t="s">
        <v>4250</v>
      </c>
      <c r="BF122" s="753" t="s">
        <v>4250</v>
      </c>
      <c r="BG122" s="753" t="s">
        <v>4250</v>
      </c>
      <c r="BH122" s="753" t="s">
        <v>4250</v>
      </c>
    </row>
    <row r="123" spans="1:60">
      <c r="A123" s="752" t="s">
        <v>55</v>
      </c>
      <c r="B123" s="753" t="s">
        <v>56</v>
      </c>
      <c r="C123" s="753">
        <v>396363192</v>
      </c>
      <c r="D123" s="754">
        <v>44666</v>
      </c>
      <c r="E123" s="753" t="s">
        <v>411</v>
      </c>
      <c r="F123" s="753" t="s">
        <v>59</v>
      </c>
      <c r="G123" s="753" t="s">
        <v>60</v>
      </c>
      <c r="H123" s="753" t="s">
        <v>61</v>
      </c>
      <c r="I123" s="753" t="s">
        <v>62</v>
      </c>
      <c r="J123" s="753" t="s">
        <v>63</v>
      </c>
      <c r="K123" s="753">
        <v>30349</v>
      </c>
      <c r="L123" s="753" t="s">
        <v>195</v>
      </c>
      <c r="M123" s="753" t="s">
        <v>412</v>
      </c>
      <c r="N123" s="753" t="s">
        <v>400</v>
      </c>
      <c r="O123" s="753" t="s">
        <v>236</v>
      </c>
      <c r="P123" s="753">
        <v>97210</v>
      </c>
      <c r="Q123" s="753" t="s">
        <v>68</v>
      </c>
      <c r="R123" s="755" t="s">
        <v>71</v>
      </c>
      <c r="S123" s="755" t="s">
        <v>71</v>
      </c>
      <c r="T123" s="755" t="s">
        <v>71</v>
      </c>
      <c r="U123" s="753">
        <v>49303156</v>
      </c>
      <c r="V123" s="753">
        <v>0</v>
      </c>
      <c r="W123" s="753" t="s">
        <v>69</v>
      </c>
      <c r="X123" s="753">
        <v>480</v>
      </c>
      <c r="Y123" s="753">
        <v>638</v>
      </c>
      <c r="Z123" s="753">
        <v>22</v>
      </c>
      <c r="AA123" s="749">
        <f t="shared" si="2"/>
        <v>1.056E-2</v>
      </c>
      <c r="AB123" s="753" t="s">
        <v>88</v>
      </c>
      <c r="AC123" s="754">
        <v>44684</v>
      </c>
      <c r="AD123" s="755"/>
      <c r="AE123" s="755" t="s">
        <v>71</v>
      </c>
      <c r="AF123" s="753">
        <v>396363192</v>
      </c>
      <c r="AG123" s="753">
        <v>638</v>
      </c>
      <c r="AH123" s="753">
        <v>22</v>
      </c>
      <c r="AI123" s="761">
        <f t="shared" si="3"/>
        <v>1.4036E-2</v>
      </c>
      <c r="AJ123" s="753" t="s">
        <v>72</v>
      </c>
      <c r="AK123" s="755" t="s">
        <v>71</v>
      </c>
      <c r="AL123" s="754">
        <v>44679</v>
      </c>
      <c r="AM123" s="754">
        <v>44679</v>
      </c>
      <c r="AN123" s="754">
        <v>44684</v>
      </c>
      <c r="AO123" s="754">
        <v>44684</v>
      </c>
      <c r="AP123" s="754">
        <v>44684</v>
      </c>
      <c r="AQ123" s="753" t="s">
        <v>89</v>
      </c>
      <c r="AR123" s="753" t="s">
        <v>413</v>
      </c>
      <c r="AS123" s="755" t="s">
        <v>71</v>
      </c>
      <c r="AT123" s="754">
        <v>44679</v>
      </c>
      <c r="AU123" s="754">
        <v>44684</v>
      </c>
      <c r="AV123" s="754">
        <v>44679</v>
      </c>
      <c r="AW123" s="753" t="s">
        <v>4250</v>
      </c>
      <c r="AX123" s="753" t="s">
        <v>4250</v>
      </c>
      <c r="AY123" s="753" t="s">
        <v>4250</v>
      </c>
      <c r="AZ123" s="753" t="s">
        <v>4250</v>
      </c>
      <c r="BA123" s="753" t="s">
        <v>4250</v>
      </c>
      <c r="BB123" s="753" t="s">
        <v>4250</v>
      </c>
      <c r="BC123" s="753" t="s">
        <v>4250</v>
      </c>
      <c r="BD123" s="756">
        <v>6365</v>
      </c>
      <c r="BE123" s="753" t="s">
        <v>4250</v>
      </c>
      <c r="BF123" s="753" t="s">
        <v>4250</v>
      </c>
      <c r="BG123" s="753" t="s">
        <v>4250</v>
      </c>
      <c r="BH123" s="753" t="s">
        <v>4250</v>
      </c>
    </row>
    <row r="124" spans="1:60">
      <c r="A124" s="858" t="s">
        <v>8524</v>
      </c>
      <c r="B124" s="753" t="s">
        <v>56</v>
      </c>
      <c r="C124" s="753">
        <v>396363317</v>
      </c>
      <c r="D124" s="754">
        <v>44666</v>
      </c>
      <c r="E124" s="753" t="s">
        <v>411</v>
      </c>
      <c r="F124" s="753" t="s">
        <v>59</v>
      </c>
      <c r="G124" s="753" t="s">
        <v>60</v>
      </c>
      <c r="H124" s="753" t="s">
        <v>61</v>
      </c>
      <c r="I124" s="753" t="s">
        <v>62</v>
      </c>
      <c r="J124" s="753" t="s">
        <v>63</v>
      </c>
      <c r="K124" s="753">
        <v>30349</v>
      </c>
      <c r="L124" s="753" t="s">
        <v>195</v>
      </c>
      <c r="M124" s="753" t="s">
        <v>412</v>
      </c>
      <c r="N124" s="753" t="s">
        <v>400</v>
      </c>
      <c r="O124" s="753" t="s">
        <v>236</v>
      </c>
      <c r="P124" s="753">
        <v>97210</v>
      </c>
      <c r="Q124" s="753" t="s">
        <v>68</v>
      </c>
      <c r="R124" s="755" t="s">
        <v>71</v>
      </c>
      <c r="S124" s="755" t="s">
        <v>71</v>
      </c>
      <c r="T124" s="755" t="s">
        <v>71</v>
      </c>
      <c r="U124" s="753">
        <v>49204132</v>
      </c>
      <c r="V124" s="753">
        <v>0</v>
      </c>
      <c r="W124" s="753" t="s">
        <v>377</v>
      </c>
      <c r="X124" s="753">
        <v>360</v>
      </c>
      <c r="Y124" s="753">
        <v>260</v>
      </c>
      <c r="Z124" s="753">
        <v>10</v>
      </c>
      <c r="AA124" s="749">
        <f t="shared" si="2"/>
        <v>3.5999999999999999E-3</v>
      </c>
      <c r="AB124" s="753" t="s">
        <v>88</v>
      </c>
      <c r="AC124" s="754">
        <v>44683</v>
      </c>
      <c r="AD124" s="755"/>
      <c r="AE124" s="755" t="s">
        <v>71</v>
      </c>
      <c r="AF124" s="753">
        <v>396363317</v>
      </c>
      <c r="AG124" s="753">
        <v>260</v>
      </c>
      <c r="AH124" s="753">
        <v>10</v>
      </c>
      <c r="AI124" s="761">
        <f t="shared" si="3"/>
        <v>2.5999999999999999E-3</v>
      </c>
      <c r="AJ124" s="753" t="s">
        <v>72</v>
      </c>
      <c r="AK124" s="755" t="s">
        <v>71</v>
      </c>
      <c r="AL124" s="754">
        <v>44679</v>
      </c>
      <c r="AM124" s="754">
        <v>44679</v>
      </c>
      <c r="AN124" s="754">
        <v>44684</v>
      </c>
      <c r="AO124" s="754">
        <v>44683</v>
      </c>
      <c r="AP124" s="754">
        <v>44683</v>
      </c>
      <c r="AQ124" s="753" t="s">
        <v>89</v>
      </c>
      <c r="AR124" s="753" t="s">
        <v>414</v>
      </c>
      <c r="AS124" s="755" t="s">
        <v>71</v>
      </c>
      <c r="AT124" s="754">
        <v>44679</v>
      </c>
      <c r="AU124" s="754">
        <v>44683</v>
      </c>
      <c r="AV124" s="754">
        <v>44679</v>
      </c>
      <c r="AW124" s="753" t="s">
        <v>4250</v>
      </c>
      <c r="AX124" s="753" t="s">
        <v>4250</v>
      </c>
      <c r="AY124" s="753" t="s">
        <v>4250</v>
      </c>
      <c r="AZ124" s="753" t="s">
        <v>4250</v>
      </c>
      <c r="BA124" s="753" t="s">
        <v>4250</v>
      </c>
      <c r="BB124" s="753" t="s">
        <v>4250</v>
      </c>
      <c r="BC124" s="753" t="s">
        <v>4250</v>
      </c>
      <c r="BD124" s="756">
        <v>6365</v>
      </c>
      <c r="BE124" s="753" t="s">
        <v>4250</v>
      </c>
      <c r="BF124" s="753" t="s">
        <v>4250</v>
      </c>
      <c r="BG124" s="753" t="s">
        <v>4250</v>
      </c>
      <c r="BH124" s="753" t="s">
        <v>4250</v>
      </c>
    </row>
    <row r="125" spans="1:60">
      <c r="A125" s="858" t="s">
        <v>8524</v>
      </c>
      <c r="B125" s="753" t="s">
        <v>56</v>
      </c>
      <c r="C125" s="753">
        <v>396363305</v>
      </c>
      <c r="D125" s="754">
        <v>44666</v>
      </c>
      <c r="E125" s="753" t="s">
        <v>415</v>
      </c>
      <c r="F125" s="753" t="s">
        <v>59</v>
      </c>
      <c r="G125" s="753" t="s">
        <v>60</v>
      </c>
      <c r="H125" s="753" t="s">
        <v>61</v>
      </c>
      <c r="I125" s="753" t="s">
        <v>62</v>
      </c>
      <c r="J125" s="753" t="s">
        <v>63</v>
      </c>
      <c r="K125" s="753">
        <v>30349</v>
      </c>
      <c r="L125" s="753" t="s">
        <v>195</v>
      </c>
      <c r="M125" s="753" t="s">
        <v>412</v>
      </c>
      <c r="N125" s="753" t="s">
        <v>400</v>
      </c>
      <c r="O125" s="753" t="s">
        <v>236</v>
      </c>
      <c r="P125" s="753">
        <v>97210</v>
      </c>
      <c r="Q125" s="753" t="s">
        <v>68</v>
      </c>
      <c r="R125" s="755" t="s">
        <v>71</v>
      </c>
      <c r="S125" s="755" t="s">
        <v>71</v>
      </c>
      <c r="T125" s="755" t="s">
        <v>71</v>
      </c>
      <c r="U125" s="753">
        <v>49204132</v>
      </c>
      <c r="V125" s="753">
        <v>0</v>
      </c>
      <c r="W125" s="753" t="s">
        <v>377</v>
      </c>
      <c r="X125" s="753">
        <v>360</v>
      </c>
      <c r="Y125" s="753">
        <v>260</v>
      </c>
      <c r="Z125" s="753">
        <v>10</v>
      </c>
      <c r="AA125" s="749">
        <f t="shared" si="2"/>
        <v>3.5999999999999999E-3</v>
      </c>
      <c r="AB125" s="753" t="s">
        <v>88</v>
      </c>
      <c r="AC125" s="754">
        <v>44683</v>
      </c>
      <c r="AD125" s="755"/>
      <c r="AE125" s="755" t="s">
        <v>71</v>
      </c>
      <c r="AF125" s="753">
        <v>396363305</v>
      </c>
      <c r="AG125" s="753">
        <v>260</v>
      </c>
      <c r="AH125" s="753">
        <v>10</v>
      </c>
      <c r="AI125" s="761">
        <f t="shared" si="3"/>
        <v>2.5999999999999999E-3</v>
      </c>
      <c r="AJ125" s="753" t="s">
        <v>72</v>
      </c>
      <c r="AK125" s="755" t="s">
        <v>71</v>
      </c>
      <c r="AL125" s="754">
        <v>44679</v>
      </c>
      <c r="AM125" s="754">
        <v>44679</v>
      </c>
      <c r="AN125" s="754">
        <v>44684</v>
      </c>
      <c r="AO125" s="754">
        <v>44683</v>
      </c>
      <c r="AP125" s="754">
        <v>44683</v>
      </c>
      <c r="AQ125" s="753" t="s">
        <v>89</v>
      </c>
      <c r="AR125" s="753" t="s">
        <v>416</v>
      </c>
      <c r="AS125" s="755" t="s">
        <v>71</v>
      </c>
      <c r="AT125" s="754">
        <v>44679</v>
      </c>
      <c r="AU125" s="754">
        <v>44683</v>
      </c>
      <c r="AV125" s="754">
        <v>44679</v>
      </c>
      <c r="AW125" s="753" t="s">
        <v>4250</v>
      </c>
      <c r="AX125" s="753" t="s">
        <v>4250</v>
      </c>
      <c r="AY125" s="753" t="s">
        <v>4250</v>
      </c>
      <c r="AZ125" s="753" t="s">
        <v>4250</v>
      </c>
      <c r="BA125" s="753" t="s">
        <v>4250</v>
      </c>
      <c r="BB125" s="753" t="s">
        <v>4250</v>
      </c>
      <c r="BC125" s="753" t="s">
        <v>4250</v>
      </c>
      <c r="BD125" s="756">
        <v>6365</v>
      </c>
      <c r="BE125" s="753" t="s">
        <v>4250</v>
      </c>
      <c r="BF125" s="753" t="s">
        <v>4250</v>
      </c>
      <c r="BG125" s="753" t="s">
        <v>4250</v>
      </c>
      <c r="BH125" s="753" t="s">
        <v>4250</v>
      </c>
    </row>
    <row r="126" spans="1:60">
      <c r="A126" s="858" t="s">
        <v>8524</v>
      </c>
      <c r="B126" s="753" t="s">
        <v>56</v>
      </c>
      <c r="C126" s="753">
        <v>396363256</v>
      </c>
      <c r="D126" s="754">
        <v>44666</v>
      </c>
      <c r="E126" s="753" t="s">
        <v>415</v>
      </c>
      <c r="F126" s="753" t="s">
        <v>59</v>
      </c>
      <c r="G126" s="753" t="s">
        <v>60</v>
      </c>
      <c r="H126" s="753" t="s">
        <v>61</v>
      </c>
      <c r="I126" s="753" t="s">
        <v>62</v>
      </c>
      <c r="J126" s="753" t="s">
        <v>63</v>
      </c>
      <c r="K126" s="753">
        <v>30349</v>
      </c>
      <c r="L126" s="753" t="s">
        <v>195</v>
      </c>
      <c r="M126" s="753" t="s">
        <v>412</v>
      </c>
      <c r="N126" s="753" t="s">
        <v>400</v>
      </c>
      <c r="O126" s="753" t="s">
        <v>236</v>
      </c>
      <c r="P126" s="753">
        <v>97210</v>
      </c>
      <c r="Q126" s="753" t="s">
        <v>68</v>
      </c>
      <c r="R126" s="755" t="s">
        <v>71</v>
      </c>
      <c r="S126" s="755" t="s">
        <v>71</v>
      </c>
      <c r="T126" s="755" t="s">
        <v>71</v>
      </c>
      <c r="U126" s="753">
        <v>49204132</v>
      </c>
      <c r="V126" s="753">
        <v>0</v>
      </c>
      <c r="W126" s="753" t="s">
        <v>377</v>
      </c>
      <c r="X126" s="753">
        <v>360</v>
      </c>
      <c r="Y126" s="753">
        <v>572</v>
      </c>
      <c r="Z126" s="753">
        <v>22</v>
      </c>
      <c r="AA126" s="749">
        <f t="shared" si="2"/>
        <v>7.92E-3</v>
      </c>
      <c r="AB126" s="753" t="s">
        <v>88</v>
      </c>
      <c r="AC126" s="754">
        <v>44683</v>
      </c>
      <c r="AD126" s="755"/>
      <c r="AE126" s="755" t="s">
        <v>71</v>
      </c>
      <c r="AF126" s="753">
        <v>396363256</v>
      </c>
      <c r="AG126" s="753">
        <v>572</v>
      </c>
      <c r="AH126" s="753">
        <v>22</v>
      </c>
      <c r="AI126" s="761">
        <f t="shared" si="3"/>
        <v>1.2584E-2</v>
      </c>
      <c r="AJ126" s="753" t="s">
        <v>72</v>
      </c>
      <c r="AK126" s="755" t="s">
        <v>71</v>
      </c>
      <c r="AL126" s="754">
        <v>44679</v>
      </c>
      <c r="AM126" s="754">
        <v>44679</v>
      </c>
      <c r="AN126" s="754">
        <v>44684</v>
      </c>
      <c r="AO126" s="754">
        <v>44683</v>
      </c>
      <c r="AP126" s="754">
        <v>44683</v>
      </c>
      <c r="AQ126" s="753" t="s">
        <v>89</v>
      </c>
      <c r="AR126" s="753" t="s">
        <v>417</v>
      </c>
      <c r="AS126" s="755" t="s">
        <v>71</v>
      </c>
      <c r="AT126" s="754">
        <v>44679</v>
      </c>
      <c r="AU126" s="754">
        <v>44683</v>
      </c>
      <c r="AV126" s="754">
        <v>44679</v>
      </c>
      <c r="AW126" s="753" t="s">
        <v>4250</v>
      </c>
      <c r="AX126" s="753" t="s">
        <v>4250</v>
      </c>
      <c r="AY126" s="753" t="s">
        <v>4250</v>
      </c>
      <c r="AZ126" s="753" t="s">
        <v>4250</v>
      </c>
      <c r="BA126" s="753" t="s">
        <v>4250</v>
      </c>
      <c r="BB126" s="753" t="s">
        <v>4250</v>
      </c>
      <c r="BC126" s="753" t="s">
        <v>4250</v>
      </c>
      <c r="BD126" s="756">
        <v>6365</v>
      </c>
      <c r="BE126" s="753" t="s">
        <v>4250</v>
      </c>
      <c r="BF126" s="753" t="s">
        <v>4250</v>
      </c>
      <c r="BG126" s="753" t="s">
        <v>4250</v>
      </c>
      <c r="BH126" s="753" t="s">
        <v>4250</v>
      </c>
    </row>
    <row r="127" spans="1:60">
      <c r="A127" s="752" t="s">
        <v>55</v>
      </c>
      <c r="B127" s="753" t="s">
        <v>56</v>
      </c>
      <c r="C127" s="753" t="s">
        <v>418</v>
      </c>
      <c r="D127" s="754">
        <v>44666</v>
      </c>
      <c r="E127" s="753" t="s">
        <v>419</v>
      </c>
      <c r="F127" s="753" t="s">
        <v>59</v>
      </c>
      <c r="G127" s="753" t="s">
        <v>60</v>
      </c>
      <c r="H127" s="753" t="s">
        <v>61</v>
      </c>
      <c r="I127" s="753" t="s">
        <v>62</v>
      </c>
      <c r="J127" s="753" t="s">
        <v>63</v>
      </c>
      <c r="K127" s="753">
        <v>30349</v>
      </c>
      <c r="L127" s="753" t="s">
        <v>420</v>
      </c>
      <c r="M127" s="753" t="s">
        <v>421</v>
      </c>
      <c r="N127" s="753" t="s">
        <v>422</v>
      </c>
      <c r="O127" s="753" t="s">
        <v>63</v>
      </c>
      <c r="P127" s="753">
        <v>31513</v>
      </c>
      <c r="Q127" s="753" t="s">
        <v>68</v>
      </c>
      <c r="R127" s="755" t="s">
        <v>71</v>
      </c>
      <c r="S127" s="755" t="s">
        <v>71</v>
      </c>
      <c r="T127" s="755" t="s">
        <v>71</v>
      </c>
      <c r="U127" s="753">
        <v>43102140</v>
      </c>
      <c r="V127" s="753">
        <v>0</v>
      </c>
      <c r="W127" s="753" t="s">
        <v>423</v>
      </c>
      <c r="X127" s="753">
        <v>400</v>
      </c>
      <c r="Y127" s="753">
        <v>2</v>
      </c>
      <c r="Z127" s="753">
        <v>1</v>
      </c>
      <c r="AA127" s="749">
        <f t="shared" si="2"/>
        <v>4.0000000000000002E-4</v>
      </c>
      <c r="AB127" s="753" t="s">
        <v>88</v>
      </c>
      <c r="AC127" s="754">
        <v>44684</v>
      </c>
      <c r="AD127" s="755"/>
      <c r="AE127" s="755" t="s">
        <v>71</v>
      </c>
      <c r="AF127" s="753" t="s">
        <v>418</v>
      </c>
      <c r="AG127" s="753">
        <v>2</v>
      </c>
      <c r="AH127" s="753">
        <v>1</v>
      </c>
      <c r="AI127" s="761">
        <f t="shared" si="3"/>
        <v>1.9999999999999999E-6</v>
      </c>
      <c r="AJ127" s="753" t="s">
        <v>72</v>
      </c>
      <c r="AK127" s="755" t="s">
        <v>71</v>
      </c>
      <c r="AL127" s="754">
        <v>44679</v>
      </c>
      <c r="AM127" s="754">
        <v>44679</v>
      </c>
      <c r="AN127" s="754">
        <v>44679</v>
      </c>
      <c r="AO127" s="754">
        <v>44684</v>
      </c>
      <c r="AP127" s="754">
        <v>44684</v>
      </c>
      <c r="AQ127" s="753" t="s">
        <v>89</v>
      </c>
      <c r="AR127" s="753" t="s">
        <v>424</v>
      </c>
      <c r="AS127" s="755" t="s">
        <v>71</v>
      </c>
      <c r="AT127" s="754">
        <v>44679</v>
      </c>
      <c r="AU127" s="754">
        <v>44684</v>
      </c>
      <c r="AV127" s="754">
        <v>44679</v>
      </c>
      <c r="AW127" s="753" t="s">
        <v>4250</v>
      </c>
      <c r="AX127" s="753" t="s">
        <v>4250</v>
      </c>
      <c r="AY127" s="753" t="s">
        <v>4250</v>
      </c>
      <c r="AZ127" s="753" t="s">
        <v>4250</v>
      </c>
      <c r="BA127" s="753" t="s">
        <v>4250</v>
      </c>
      <c r="BB127" s="753" t="s">
        <v>4250</v>
      </c>
      <c r="BC127" s="753" t="s">
        <v>4250</v>
      </c>
      <c r="BD127" s="753" t="s">
        <v>4250</v>
      </c>
      <c r="BE127" s="753" t="s">
        <v>4250</v>
      </c>
      <c r="BF127" s="753" t="s">
        <v>4250</v>
      </c>
      <c r="BG127" s="753" t="s">
        <v>4250</v>
      </c>
      <c r="BH127" s="753" t="s">
        <v>4250</v>
      </c>
    </row>
    <row r="128" spans="1:60">
      <c r="A128" s="752" t="s">
        <v>55</v>
      </c>
      <c r="B128" s="753" t="s">
        <v>56</v>
      </c>
      <c r="C128" s="753" t="s">
        <v>425</v>
      </c>
      <c r="D128" s="754">
        <v>44666</v>
      </c>
      <c r="E128" s="753" t="s">
        <v>405</v>
      </c>
      <c r="F128" s="753" t="s">
        <v>59</v>
      </c>
      <c r="G128" s="753" t="s">
        <v>60</v>
      </c>
      <c r="H128" s="753" t="s">
        <v>61</v>
      </c>
      <c r="I128" s="753" t="s">
        <v>62</v>
      </c>
      <c r="J128" s="753" t="s">
        <v>63</v>
      </c>
      <c r="K128" s="753">
        <v>30349</v>
      </c>
      <c r="L128" s="753" t="s">
        <v>141</v>
      </c>
      <c r="M128" s="753" t="s">
        <v>406</v>
      </c>
      <c r="N128" s="753" t="s">
        <v>407</v>
      </c>
      <c r="O128" s="753" t="s">
        <v>144</v>
      </c>
      <c r="P128" s="753">
        <v>55113</v>
      </c>
      <c r="Q128" s="753" t="s">
        <v>68</v>
      </c>
      <c r="R128" s="755" t="s">
        <v>71</v>
      </c>
      <c r="S128" s="755" t="s">
        <v>71</v>
      </c>
      <c r="T128" s="755" t="s">
        <v>71</v>
      </c>
      <c r="U128" s="753">
        <v>49303156</v>
      </c>
      <c r="V128" s="753">
        <v>0</v>
      </c>
      <c r="W128" s="753" t="s">
        <v>69</v>
      </c>
      <c r="X128" s="753">
        <v>480</v>
      </c>
      <c r="Y128" s="753">
        <v>493</v>
      </c>
      <c r="Z128" s="753">
        <v>17</v>
      </c>
      <c r="AA128" s="749">
        <f t="shared" si="2"/>
        <v>8.1600000000000006E-3</v>
      </c>
      <c r="AB128" s="753" t="s">
        <v>88</v>
      </c>
      <c r="AC128" s="754">
        <v>44683</v>
      </c>
      <c r="AD128" s="755"/>
      <c r="AE128" s="755" t="s">
        <v>71</v>
      </c>
      <c r="AF128" s="753" t="s">
        <v>425</v>
      </c>
      <c r="AG128" s="753">
        <v>493</v>
      </c>
      <c r="AH128" s="753">
        <v>17</v>
      </c>
      <c r="AI128" s="761">
        <f t="shared" si="3"/>
        <v>8.3809999999999996E-3</v>
      </c>
      <c r="AJ128" s="753" t="s">
        <v>72</v>
      </c>
      <c r="AK128" s="753">
        <v>396343569</v>
      </c>
      <c r="AL128" s="754">
        <v>44680</v>
      </c>
      <c r="AM128" s="754">
        <v>44680</v>
      </c>
      <c r="AN128" s="754">
        <v>44683</v>
      </c>
      <c r="AO128" s="754">
        <v>44683</v>
      </c>
      <c r="AP128" s="754">
        <v>44683</v>
      </c>
      <c r="AQ128" s="753" t="s">
        <v>89</v>
      </c>
      <c r="AR128" s="753" t="s">
        <v>426</v>
      </c>
      <c r="AS128" s="753">
        <v>396343569</v>
      </c>
      <c r="AT128" s="754">
        <v>44680</v>
      </c>
      <c r="AU128" s="754">
        <v>44683</v>
      </c>
      <c r="AV128" s="754">
        <v>44680</v>
      </c>
      <c r="AW128" s="753" t="s">
        <v>4250</v>
      </c>
      <c r="AX128" s="753" t="s">
        <v>4250</v>
      </c>
      <c r="AY128" s="753" t="s">
        <v>4250</v>
      </c>
      <c r="AZ128" s="753" t="s">
        <v>4250</v>
      </c>
      <c r="BA128" s="753" t="s">
        <v>4250</v>
      </c>
      <c r="BB128" s="753" t="s">
        <v>4250</v>
      </c>
      <c r="BC128" s="753" t="s">
        <v>4250</v>
      </c>
      <c r="BD128" s="753" t="s">
        <v>4250</v>
      </c>
      <c r="BE128" s="753" t="s">
        <v>4250</v>
      </c>
      <c r="BF128" s="753" t="s">
        <v>4250</v>
      </c>
      <c r="BG128" s="753" t="s">
        <v>4250</v>
      </c>
      <c r="BH128" s="753" t="s">
        <v>4250</v>
      </c>
    </row>
    <row r="129" spans="1:60">
      <c r="A129" s="752" t="s">
        <v>55</v>
      </c>
      <c r="B129" s="753" t="s">
        <v>56</v>
      </c>
      <c r="C129" s="753" t="s">
        <v>427</v>
      </c>
      <c r="D129" s="754">
        <v>44666</v>
      </c>
      <c r="E129" s="753" t="s">
        <v>405</v>
      </c>
      <c r="F129" s="753" t="s">
        <v>59</v>
      </c>
      <c r="G129" s="753" t="s">
        <v>60</v>
      </c>
      <c r="H129" s="753" t="s">
        <v>61</v>
      </c>
      <c r="I129" s="753" t="s">
        <v>62</v>
      </c>
      <c r="J129" s="753" t="s">
        <v>63</v>
      </c>
      <c r="K129" s="753">
        <v>30349</v>
      </c>
      <c r="L129" s="753" t="s">
        <v>141</v>
      </c>
      <c r="M129" s="753" t="s">
        <v>406</v>
      </c>
      <c r="N129" s="753" t="s">
        <v>407</v>
      </c>
      <c r="O129" s="753" t="s">
        <v>144</v>
      </c>
      <c r="P129" s="753">
        <v>55113</v>
      </c>
      <c r="Q129" s="753" t="s">
        <v>68</v>
      </c>
      <c r="R129" s="755" t="s">
        <v>71</v>
      </c>
      <c r="S129" s="755" t="s">
        <v>71</v>
      </c>
      <c r="T129" s="755" t="s">
        <v>71</v>
      </c>
      <c r="U129" s="753">
        <v>49303156</v>
      </c>
      <c r="V129" s="753">
        <v>0</v>
      </c>
      <c r="W129" s="753" t="s">
        <v>69</v>
      </c>
      <c r="X129" s="753">
        <v>480</v>
      </c>
      <c r="Y129" s="753">
        <v>464</v>
      </c>
      <c r="Z129" s="753">
        <v>16</v>
      </c>
      <c r="AA129" s="749">
        <f t="shared" si="2"/>
        <v>7.6800000000000002E-3</v>
      </c>
      <c r="AB129" s="753" t="s">
        <v>88</v>
      </c>
      <c r="AC129" s="754">
        <v>44683</v>
      </c>
      <c r="AD129" s="755"/>
      <c r="AE129" s="755" t="s">
        <v>71</v>
      </c>
      <c r="AF129" s="753" t="s">
        <v>427</v>
      </c>
      <c r="AG129" s="753">
        <v>464</v>
      </c>
      <c r="AH129" s="753">
        <v>16</v>
      </c>
      <c r="AI129" s="761">
        <f t="shared" si="3"/>
        <v>7.424E-3</v>
      </c>
      <c r="AJ129" s="753" t="s">
        <v>72</v>
      </c>
      <c r="AK129" s="753">
        <v>396346286</v>
      </c>
      <c r="AL129" s="754">
        <v>44680</v>
      </c>
      <c r="AM129" s="754">
        <v>44680</v>
      </c>
      <c r="AN129" s="754">
        <v>44680</v>
      </c>
      <c r="AO129" s="754">
        <v>44683</v>
      </c>
      <c r="AP129" s="754">
        <v>44683</v>
      </c>
      <c r="AQ129" s="753" t="s">
        <v>89</v>
      </c>
      <c r="AR129" s="753" t="s">
        <v>4250</v>
      </c>
      <c r="AS129" s="753">
        <v>396346286</v>
      </c>
      <c r="AT129" s="754">
        <v>44680</v>
      </c>
      <c r="AU129" s="754">
        <v>44683</v>
      </c>
      <c r="AV129" s="754">
        <v>44680</v>
      </c>
      <c r="AW129" s="753" t="s">
        <v>4250</v>
      </c>
      <c r="AX129" s="753" t="s">
        <v>4250</v>
      </c>
      <c r="AY129" s="753" t="s">
        <v>4250</v>
      </c>
      <c r="AZ129" s="753" t="s">
        <v>4250</v>
      </c>
      <c r="BA129" s="753" t="s">
        <v>4250</v>
      </c>
      <c r="BB129" s="753" t="s">
        <v>4250</v>
      </c>
      <c r="BC129" s="753" t="s">
        <v>4250</v>
      </c>
      <c r="BD129" s="753" t="s">
        <v>4250</v>
      </c>
      <c r="BE129" s="753" t="s">
        <v>4250</v>
      </c>
      <c r="BF129" s="753" t="s">
        <v>4250</v>
      </c>
      <c r="BG129" s="753" t="s">
        <v>4250</v>
      </c>
      <c r="BH129" s="753" t="s">
        <v>4250</v>
      </c>
    </row>
    <row r="130" spans="1:60">
      <c r="A130" s="858" t="s">
        <v>8524</v>
      </c>
      <c r="B130" s="753" t="s">
        <v>56</v>
      </c>
      <c r="C130" s="753" t="s">
        <v>429</v>
      </c>
      <c r="D130" s="754">
        <v>44666</v>
      </c>
      <c r="E130" s="753" t="s">
        <v>310</v>
      </c>
      <c r="F130" s="753" t="s">
        <v>59</v>
      </c>
      <c r="G130" s="753" t="s">
        <v>60</v>
      </c>
      <c r="H130" s="753" t="s">
        <v>61</v>
      </c>
      <c r="I130" s="753" t="s">
        <v>62</v>
      </c>
      <c r="J130" s="753" t="s">
        <v>63</v>
      </c>
      <c r="K130" s="753">
        <v>30349</v>
      </c>
      <c r="L130" s="753" t="s">
        <v>82</v>
      </c>
      <c r="M130" s="753" t="s">
        <v>132</v>
      </c>
      <c r="N130" s="753" t="s">
        <v>84</v>
      </c>
      <c r="O130" s="753" t="s">
        <v>85</v>
      </c>
      <c r="P130" s="753">
        <v>8810</v>
      </c>
      <c r="Q130" s="753" t="s">
        <v>68</v>
      </c>
      <c r="R130" s="755" t="s">
        <v>71</v>
      </c>
      <c r="S130" s="755" t="s">
        <v>71</v>
      </c>
      <c r="T130" s="755" t="s">
        <v>71</v>
      </c>
      <c r="U130" s="753">
        <v>49203132</v>
      </c>
      <c r="V130" s="753">
        <v>0</v>
      </c>
      <c r="W130" s="753" t="s">
        <v>113</v>
      </c>
      <c r="X130" s="753">
        <v>360</v>
      </c>
      <c r="Y130" s="753">
        <v>832</v>
      </c>
      <c r="Z130" s="753">
        <v>26</v>
      </c>
      <c r="AA130" s="749">
        <f t="shared" si="2"/>
        <v>9.3600000000000003E-3</v>
      </c>
      <c r="AB130" s="753" t="s">
        <v>88</v>
      </c>
      <c r="AC130" s="754">
        <v>44683</v>
      </c>
      <c r="AD130" s="755"/>
      <c r="AE130" s="755" t="s">
        <v>71</v>
      </c>
      <c r="AF130" s="753" t="s">
        <v>429</v>
      </c>
      <c r="AG130" s="753">
        <v>832</v>
      </c>
      <c r="AH130" s="753">
        <v>26</v>
      </c>
      <c r="AI130" s="761">
        <f t="shared" si="3"/>
        <v>2.1631999999999998E-2</v>
      </c>
      <c r="AJ130" s="753" t="s">
        <v>114</v>
      </c>
      <c r="AK130" s="753" t="s">
        <v>430</v>
      </c>
      <c r="AL130" s="754">
        <v>44680</v>
      </c>
      <c r="AM130" s="754">
        <v>44681</v>
      </c>
      <c r="AN130" s="754">
        <v>44683</v>
      </c>
      <c r="AO130" s="754">
        <v>44683</v>
      </c>
      <c r="AP130" s="754">
        <v>44683</v>
      </c>
      <c r="AQ130" s="753" t="s">
        <v>89</v>
      </c>
      <c r="AR130" s="753" t="s">
        <v>431</v>
      </c>
      <c r="AS130" s="753" t="s">
        <v>430</v>
      </c>
      <c r="AT130" s="754">
        <v>44681</v>
      </c>
      <c r="AU130" s="754">
        <v>44683</v>
      </c>
      <c r="AV130" s="754">
        <v>44681</v>
      </c>
      <c r="AW130" s="753" t="s">
        <v>90</v>
      </c>
      <c r="AX130" s="753" t="s">
        <v>116</v>
      </c>
      <c r="AY130" s="756">
        <v>3239.6</v>
      </c>
      <c r="AZ130" s="753" t="s">
        <v>4250</v>
      </c>
      <c r="BA130" s="753" t="s">
        <v>4250</v>
      </c>
      <c r="BB130" s="753" t="s">
        <v>4250</v>
      </c>
      <c r="BC130" s="753" t="s">
        <v>4250</v>
      </c>
      <c r="BD130" s="756">
        <v>3239.6</v>
      </c>
      <c r="BE130" s="753" t="s">
        <v>4250</v>
      </c>
      <c r="BF130" s="753" t="s">
        <v>117</v>
      </c>
      <c r="BG130" s="753">
        <v>2022</v>
      </c>
      <c r="BH130" s="753" t="s">
        <v>4250</v>
      </c>
    </row>
    <row r="131" spans="1:60">
      <c r="A131" s="858" t="s">
        <v>8524</v>
      </c>
      <c r="B131" s="753" t="s">
        <v>56</v>
      </c>
      <c r="C131" s="753">
        <v>394738454</v>
      </c>
      <c r="D131" s="754">
        <v>44666</v>
      </c>
      <c r="E131" s="753" t="s">
        <v>432</v>
      </c>
      <c r="F131" s="753" t="s">
        <v>59</v>
      </c>
      <c r="G131" s="753" t="s">
        <v>60</v>
      </c>
      <c r="H131" s="753" t="s">
        <v>61</v>
      </c>
      <c r="I131" s="753" t="s">
        <v>62</v>
      </c>
      <c r="J131" s="753" t="s">
        <v>63</v>
      </c>
      <c r="K131" s="753">
        <v>30349</v>
      </c>
      <c r="L131" s="753" t="s">
        <v>433</v>
      </c>
      <c r="M131" s="753" t="s">
        <v>434</v>
      </c>
      <c r="N131" s="753" t="s">
        <v>435</v>
      </c>
      <c r="O131" s="753" t="s">
        <v>436</v>
      </c>
      <c r="P131" s="753">
        <v>66105</v>
      </c>
      <c r="Q131" s="753" t="s">
        <v>68</v>
      </c>
      <c r="R131" s="755" t="s">
        <v>71</v>
      </c>
      <c r="S131" s="755" t="s">
        <v>71</v>
      </c>
      <c r="T131" s="755" t="s">
        <v>71</v>
      </c>
      <c r="U131" s="753">
        <v>49203132</v>
      </c>
      <c r="V131" s="753">
        <v>0</v>
      </c>
      <c r="W131" s="753" t="s">
        <v>437</v>
      </c>
      <c r="X131" s="753">
        <v>360</v>
      </c>
      <c r="Y131" s="753">
        <v>832</v>
      </c>
      <c r="Z131" s="753">
        <v>26</v>
      </c>
      <c r="AA131" s="749">
        <f t="shared" ref="AA131:AA194" si="4">X131*Z131/10^6</f>
        <v>9.3600000000000003E-3</v>
      </c>
      <c r="AB131" s="753" t="s">
        <v>88</v>
      </c>
      <c r="AC131" s="754">
        <v>44684</v>
      </c>
      <c r="AD131" s="755"/>
      <c r="AE131" s="755" t="s">
        <v>71</v>
      </c>
      <c r="AF131" s="753">
        <v>394738454</v>
      </c>
      <c r="AG131" s="753">
        <v>832</v>
      </c>
      <c r="AH131" s="753">
        <v>26</v>
      </c>
      <c r="AI131" s="761">
        <f t="shared" ref="AI131:AI194" si="5">Y131*AH131/10^6</f>
        <v>2.1631999999999998E-2</v>
      </c>
      <c r="AJ131" s="753" t="s">
        <v>72</v>
      </c>
      <c r="AK131" s="755" t="s">
        <v>71</v>
      </c>
      <c r="AL131" s="754">
        <v>44680</v>
      </c>
      <c r="AM131" s="754">
        <v>44680</v>
      </c>
      <c r="AN131" s="754">
        <v>44684</v>
      </c>
      <c r="AO131" s="754">
        <v>44684</v>
      </c>
      <c r="AP131" s="754">
        <v>44684</v>
      </c>
      <c r="AQ131" s="753" t="s">
        <v>89</v>
      </c>
      <c r="AR131" s="753" t="s">
        <v>438</v>
      </c>
      <c r="AS131" s="755" t="s">
        <v>71</v>
      </c>
      <c r="AT131" s="754">
        <v>44680</v>
      </c>
      <c r="AU131" s="754">
        <v>44684</v>
      </c>
      <c r="AV131" s="754">
        <v>44680</v>
      </c>
      <c r="AW131" s="753" t="s">
        <v>4250</v>
      </c>
      <c r="AX131" s="753" t="s">
        <v>4250</v>
      </c>
      <c r="AY131" s="753" t="s">
        <v>4250</v>
      </c>
      <c r="AZ131" s="753" t="s">
        <v>4250</v>
      </c>
      <c r="BA131" s="753" t="s">
        <v>4250</v>
      </c>
      <c r="BB131" s="753" t="s">
        <v>4250</v>
      </c>
      <c r="BC131" s="753" t="s">
        <v>4250</v>
      </c>
      <c r="BD131" s="756">
        <v>1987.3</v>
      </c>
      <c r="BE131" s="753" t="s">
        <v>4250</v>
      </c>
      <c r="BF131" s="753" t="s">
        <v>4250</v>
      </c>
      <c r="BG131" s="753" t="s">
        <v>4250</v>
      </c>
      <c r="BH131" s="753" t="s">
        <v>4250</v>
      </c>
    </row>
    <row r="132" spans="1:60">
      <c r="A132" s="858" t="s">
        <v>8524</v>
      </c>
      <c r="B132" s="753" t="s">
        <v>56</v>
      </c>
      <c r="C132" s="753" t="s">
        <v>439</v>
      </c>
      <c r="D132" s="754">
        <v>44666</v>
      </c>
      <c r="E132" s="753" t="s">
        <v>140</v>
      </c>
      <c r="F132" s="753" t="s">
        <v>59</v>
      </c>
      <c r="G132" s="753" t="s">
        <v>60</v>
      </c>
      <c r="H132" s="753" t="s">
        <v>61</v>
      </c>
      <c r="I132" s="753" t="s">
        <v>62</v>
      </c>
      <c r="J132" s="753" t="s">
        <v>63</v>
      </c>
      <c r="K132" s="753">
        <v>30349</v>
      </c>
      <c r="L132" s="753" t="s">
        <v>141</v>
      </c>
      <c r="M132" s="753" t="s">
        <v>142</v>
      </c>
      <c r="N132" s="753" t="s">
        <v>143</v>
      </c>
      <c r="O132" s="753" t="s">
        <v>144</v>
      </c>
      <c r="P132" s="753">
        <v>55421</v>
      </c>
      <c r="Q132" s="753" t="s">
        <v>68</v>
      </c>
      <c r="R132" s="755" t="s">
        <v>71</v>
      </c>
      <c r="S132" s="755" t="s">
        <v>71</v>
      </c>
      <c r="T132" s="755" t="s">
        <v>71</v>
      </c>
      <c r="U132" s="753">
        <v>49203132</v>
      </c>
      <c r="V132" s="753">
        <v>0</v>
      </c>
      <c r="W132" s="753" t="s">
        <v>113</v>
      </c>
      <c r="X132" s="753">
        <v>360</v>
      </c>
      <c r="Y132" s="753">
        <v>832</v>
      </c>
      <c r="Z132" s="753">
        <v>26</v>
      </c>
      <c r="AA132" s="749">
        <f t="shared" si="4"/>
        <v>9.3600000000000003E-3</v>
      </c>
      <c r="AB132" s="753" t="s">
        <v>88</v>
      </c>
      <c r="AC132" s="754">
        <v>44683</v>
      </c>
      <c r="AD132" s="755"/>
      <c r="AE132" s="755" t="s">
        <v>71</v>
      </c>
      <c r="AF132" s="753" t="s">
        <v>439</v>
      </c>
      <c r="AG132" s="753">
        <v>832</v>
      </c>
      <c r="AH132" s="753">
        <v>26</v>
      </c>
      <c r="AI132" s="761">
        <f t="shared" si="5"/>
        <v>2.1631999999999998E-2</v>
      </c>
      <c r="AJ132" s="753" t="s">
        <v>72</v>
      </c>
      <c r="AK132" s="755" t="s">
        <v>71</v>
      </c>
      <c r="AL132" s="754">
        <v>44680</v>
      </c>
      <c r="AM132" s="754">
        <v>44680</v>
      </c>
      <c r="AN132" s="754">
        <v>44683</v>
      </c>
      <c r="AO132" s="754">
        <v>44683</v>
      </c>
      <c r="AP132" s="754">
        <v>44683</v>
      </c>
      <c r="AQ132" s="753" t="s">
        <v>89</v>
      </c>
      <c r="AR132" s="753" t="s">
        <v>438</v>
      </c>
      <c r="AS132" s="755" t="s">
        <v>71</v>
      </c>
      <c r="AT132" s="754">
        <v>44680</v>
      </c>
      <c r="AU132" s="754">
        <v>44683</v>
      </c>
      <c r="AV132" s="754">
        <v>44680</v>
      </c>
      <c r="AW132" s="753" t="s">
        <v>4250</v>
      </c>
      <c r="AX132" s="753" t="s">
        <v>4250</v>
      </c>
      <c r="AY132" s="753" t="s">
        <v>4250</v>
      </c>
      <c r="AZ132" s="753" t="s">
        <v>4250</v>
      </c>
      <c r="BA132" s="753" t="s">
        <v>4250</v>
      </c>
      <c r="BB132" s="753" t="s">
        <v>4250</v>
      </c>
      <c r="BC132" s="753" t="s">
        <v>4250</v>
      </c>
      <c r="BD132" s="756">
        <v>3427.44</v>
      </c>
      <c r="BE132" s="753" t="s">
        <v>4250</v>
      </c>
      <c r="BF132" s="753" t="s">
        <v>4250</v>
      </c>
      <c r="BG132" s="753" t="s">
        <v>4250</v>
      </c>
      <c r="BH132" s="753" t="s">
        <v>4250</v>
      </c>
    </row>
    <row r="133" spans="1:60">
      <c r="A133" s="752" t="s">
        <v>55</v>
      </c>
      <c r="B133" s="753" t="s">
        <v>79</v>
      </c>
      <c r="C133" s="753" t="s">
        <v>440</v>
      </c>
      <c r="D133" s="754">
        <v>44666</v>
      </c>
      <c r="E133" s="753" t="s">
        <v>441</v>
      </c>
      <c r="F133" s="753" t="s">
        <v>59</v>
      </c>
      <c r="G133" s="753" t="s">
        <v>60</v>
      </c>
      <c r="H133" s="753" t="s">
        <v>61</v>
      </c>
      <c r="I133" s="753" t="s">
        <v>62</v>
      </c>
      <c r="J133" s="753" t="s">
        <v>63</v>
      </c>
      <c r="K133" s="753">
        <v>30349</v>
      </c>
      <c r="L133" s="753" t="s">
        <v>442</v>
      </c>
      <c r="M133" s="753" t="s">
        <v>443</v>
      </c>
      <c r="N133" s="753" t="s">
        <v>444</v>
      </c>
      <c r="O133" s="753" t="s">
        <v>445</v>
      </c>
      <c r="P133" s="753">
        <v>77092</v>
      </c>
      <c r="Q133" s="753" t="s">
        <v>68</v>
      </c>
      <c r="R133" s="755" t="s">
        <v>71</v>
      </c>
      <c r="S133" s="755" t="s">
        <v>71</v>
      </c>
      <c r="T133" s="755" t="s">
        <v>71</v>
      </c>
      <c r="U133" s="753">
        <v>49303154</v>
      </c>
      <c r="V133" s="753">
        <v>0</v>
      </c>
      <c r="W133" s="753" t="s">
        <v>134</v>
      </c>
      <c r="X133" s="753">
        <v>470</v>
      </c>
      <c r="Y133" s="753">
        <v>580</v>
      </c>
      <c r="Z133" s="753">
        <v>20</v>
      </c>
      <c r="AA133" s="749">
        <f t="shared" si="4"/>
        <v>9.4000000000000004E-3</v>
      </c>
      <c r="AB133" s="753" t="s">
        <v>88</v>
      </c>
      <c r="AC133" s="754">
        <v>44683</v>
      </c>
      <c r="AD133" s="755"/>
      <c r="AE133" s="755" t="s">
        <v>71</v>
      </c>
      <c r="AF133" s="753" t="s">
        <v>440</v>
      </c>
      <c r="AG133" s="753">
        <v>580</v>
      </c>
      <c r="AH133" s="753">
        <v>20</v>
      </c>
      <c r="AI133" s="761">
        <f t="shared" si="5"/>
        <v>1.1599999999999999E-2</v>
      </c>
      <c r="AJ133" s="753" t="s">
        <v>72</v>
      </c>
      <c r="AK133" s="755" t="s">
        <v>71</v>
      </c>
      <c r="AL133" s="754">
        <v>44680</v>
      </c>
      <c r="AM133" s="754">
        <v>44680</v>
      </c>
      <c r="AN133" s="754">
        <v>44683</v>
      </c>
      <c r="AO133" s="754">
        <v>44683</v>
      </c>
      <c r="AP133" s="754">
        <v>44683</v>
      </c>
      <c r="AQ133" s="753" t="s">
        <v>89</v>
      </c>
      <c r="AR133" s="753" t="s">
        <v>438</v>
      </c>
      <c r="AS133" s="755" t="s">
        <v>71</v>
      </c>
      <c r="AT133" s="754">
        <v>44680</v>
      </c>
      <c r="AU133" s="754">
        <v>44683</v>
      </c>
      <c r="AV133" s="754">
        <v>44680</v>
      </c>
      <c r="AW133" s="753" t="s">
        <v>4250</v>
      </c>
      <c r="AX133" s="753" t="s">
        <v>4250</v>
      </c>
      <c r="AY133" s="753" t="s">
        <v>4250</v>
      </c>
      <c r="AZ133" s="753" t="s">
        <v>4250</v>
      </c>
      <c r="BA133" s="753" t="s">
        <v>4250</v>
      </c>
      <c r="BB133" s="753" t="s">
        <v>4250</v>
      </c>
      <c r="BC133" s="753" t="s">
        <v>4250</v>
      </c>
      <c r="BD133" s="756">
        <v>2466.38</v>
      </c>
      <c r="BE133" s="753" t="s">
        <v>4250</v>
      </c>
      <c r="BF133" s="753" t="s">
        <v>4250</v>
      </c>
      <c r="BG133" s="753" t="s">
        <v>4250</v>
      </c>
      <c r="BH133" s="753" t="s">
        <v>4250</v>
      </c>
    </row>
    <row r="134" spans="1:60">
      <c r="A134" s="858" t="s">
        <v>8524</v>
      </c>
      <c r="B134" s="753" t="s">
        <v>79</v>
      </c>
      <c r="C134" s="753">
        <v>396361036</v>
      </c>
      <c r="D134" s="754">
        <v>44666</v>
      </c>
      <c r="E134" s="753" t="s">
        <v>446</v>
      </c>
      <c r="F134" s="753" t="s">
        <v>59</v>
      </c>
      <c r="G134" s="753" t="s">
        <v>60</v>
      </c>
      <c r="H134" s="753" t="s">
        <v>61</v>
      </c>
      <c r="I134" s="753" t="s">
        <v>62</v>
      </c>
      <c r="J134" s="753" t="s">
        <v>63</v>
      </c>
      <c r="K134" s="753">
        <v>30349</v>
      </c>
      <c r="L134" s="753" t="s">
        <v>221</v>
      </c>
      <c r="M134" s="753" t="s">
        <v>447</v>
      </c>
      <c r="N134" s="753" t="s">
        <v>223</v>
      </c>
      <c r="O134" s="753" t="s">
        <v>98</v>
      </c>
      <c r="P134" s="753">
        <v>32809</v>
      </c>
      <c r="Q134" s="753" t="s">
        <v>68</v>
      </c>
      <c r="R134" s="755" t="s">
        <v>71</v>
      </c>
      <c r="S134" s="755" t="s">
        <v>71</v>
      </c>
      <c r="T134" s="755" t="s">
        <v>71</v>
      </c>
      <c r="U134" s="753">
        <v>49204132</v>
      </c>
      <c r="V134" s="753">
        <v>0</v>
      </c>
      <c r="W134" s="753" t="s">
        <v>377</v>
      </c>
      <c r="X134" s="753">
        <v>360</v>
      </c>
      <c r="Y134" s="753">
        <v>676</v>
      </c>
      <c r="Z134" s="753">
        <v>26</v>
      </c>
      <c r="AA134" s="749">
        <f t="shared" si="4"/>
        <v>9.3600000000000003E-3</v>
      </c>
      <c r="AB134" s="753" t="s">
        <v>88</v>
      </c>
      <c r="AC134" s="754">
        <v>44683</v>
      </c>
      <c r="AD134" s="755"/>
      <c r="AE134" s="755" t="s">
        <v>71</v>
      </c>
      <c r="AF134" s="753">
        <v>396361036</v>
      </c>
      <c r="AG134" s="753">
        <v>676</v>
      </c>
      <c r="AH134" s="753">
        <v>26</v>
      </c>
      <c r="AI134" s="761">
        <f t="shared" si="5"/>
        <v>1.7576000000000001E-2</v>
      </c>
      <c r="AJ134" s="753" t="s">
        <v>72</v>
      </c>
      <c r="AK134" s="755" t="s">
        <v>71</v>
      </c>
      <c r="AL134" s="754">
        <v>44680</v>
      </c>
      <c r="AM134" s="754">
        <v>44680</v>
      </c>
      <c r="AN134" s="754">
        <v>44683</v>
      </c>
      <c r="AO134" s="754">
        <v>44683</v>
      </c>
      <c r="AP134" s="754">
        <v>44683</v>
      </c>
      <c r="AQ134" s="753" t="s">
        <v>89</v>
      </c>
      <c r="AR134" s="753" t="s">
        <v>4250</v>
      </c>
      <c r="AS134" s="755" t="s">
        <v>71</v>
      </c>
      <c r="AT134" s="754">
        <v>44680</v>
      </c>
      <c r="AU134" s="754">
        <v>44683</v>
      </c>
      <c r="AV134" s="754">
        <v>44680</v>
      </c>
      <c r="AW134" s="753" t="s">
        <v>4250</v>
      </c>
      <c r="AX134" s="753" t="s">
        <v>4250</v>
      </c>
      <c r="AY134" s="753" t="s">
        <v>4250</v>
      </c>
      <c r="AZ134" s="753" t="s">
        <v>4250</v>
      </c>
      <c r="BA134" s="753" t="s">
        <v>4250</v>
      </c>
      <c r="BB134" s="753" t="s">
        <v>4250</v>
      </c>
      <c r="BC134" s="753" t="s">
        <v>4250</v>
      </c>
      <c r="BD134" s="753" t="s">
        <v>4250</v>
      </c>
      <c r="BE134" s="753" t="s">
        <v>4250</v>
      </c>
      <c r="BF134" s="753" t="s">
        <v>4250</v>
      </c>
      <c r="BG134" s="753" t="s">
        <v>4250</v>
      </c>
      <c r="BH134" s="753" t="s">
        <v>4250</v>
      </c>
    </row>
    <row r="135" spans="1:60">
      <c r="A135" s="858" t="s">
        <v>8524</v>
      </c>
      <c r="B135" s="753" t="s">
        <v>79</v>
      </c>
      <c r="C135" s="753">
        <v>396361098</v>
      </c>
      <c r="D135" s="754">
        <v>44666</v>
      </c>
      <c r="E135" s="753" t="s">
        <v>446</v>
      </c>
      <c r="F135" s="753" t="s">
        <v>59</v>
      </c>
      <c r="G135" s="753" t="s">
        <v>60</v>
      </c>
      <c r="H135" s="753" t="s">
        <v>61</v>
      </c>
      <c r="I135" s="753" t="s">
        <v>62</v>
      </c>
      <c r="J135" s="753" t="s">
        <v>63</v>
      </c>
      <c r="K135" s="753">
        <v>30349</v>
      </c>
      <c r="L135" s="753" t="s">
        <v>221</v>
      </c>
      <c r="M135" s="753" t="s">
        <v>447</v>
      </c>
      <c r="N135" s="753" t="s">
        <v>223</v>
      </c>
      <c r="O135" s="753" t="s">
        <v>98</v>
      </c>
      <c r="P135" s="753">
        <v>32809</v>
      </c>
      <c r="Q135" s="753" t="s">
        <v>68</v>
      </c>
      <c r="R135" s="755" t="s">
        <v>71</v>
      </c>
      <c r="S135" s="755" t="s">
        <v>71</v>
      </c>
      <c r="T135" s="755" t="s">
        <v>71</v>
      </c>
      <c r="U135" s="753">
        <v>49204132</v>
      </c>
      <c r="V135" s="753">
        <v>0</v>
      </c>
      <c r="W135" s="753" t="s">
        <v>377</v>
      </c>
      <c r="X135" s="753">
        <v>360</v>
      </c>
      <c r="Y135" s="753">
        <v>676</v>
      </c>
      <c r="Z135" s="753">
        <v>26</v>
      </c>
      <c r="AA135" s="749">
        <f t="shared" si="4"/>
        <v>9.3600000000000003E-3</v>
      </c>
      <c r="AB135" s="753" t="s">
        <v>88</v>
      </c>
      <c r="AC135" s="754">
        <v>44683</v>
      </c>
      <c r="AD135" s="755"/>
      <c r="AE135" s="755" t="s">
        <v>71</v>
      </c>
      <c r="AF135" s="753">
        <v>396361098</v>
      </c>
      <c r="AG135" s="753">
        <v>676</v>
      </c>
      <c r="AH135" s="753">
        <v>26</v>
      </c>
      <c r="AI135" s="761">
        <f t="shared" si="5"/>
        <v>1.7576000000000001E-2</v>
      </c>
      <c r="AJ135" s="753" t="s">
        <v>72</v>
      </c>
      <c r="AK135" s="755" t="s">
        <v>71</v>
      </c>
      <c r="AL135" s="754">
        <v>44680</v>
      </c>
      <c r="AM135" s="754">
        <v>44680</v>
      </c>
      <c r="AN135" s="754">
        <v>44683</v>
      </c>
      <c r="AO135" s="754">
        <v>44683</v>
      </c>
      <c r="AP135" s="754">
        <v>44683</v>
      </c>
      <c r="AQ135" s="753" t="s">
        <v>89</v>
      </c>
      <c r="AR135" s="753" t="s">
        <v>4250</v>
      </c>
      <c r="AS135" s="755" t="s">
        <v>71</v>
      </c>
      <c r="AT135" s="754">
        <v>44680</v>
      </c>
      <c r="AU135" s="754">
        <v>44683</v>
      </c>
      <c r="AV135" s="754">
        <v>44680</v>
      </c>
      <c r="AW135" s="753" t="s">
        <v>4250</v>
      </c>
      <c r="AX135" s="753" t="s">
        <v>4250</v>
      </c>
      <c r="AY135" s="753" t="s">
        <v>4250</v>
      </c>
      <c r="AZ135" s="753" t="s">
        <v>4250</v>
      </c>
      <c r="BA135" s="753" t="s">
        <v>4250</v>
      </c>
      <c r="BB135" s="753" t="s">
        <v>4250</v>
      </c>
      <c r="BC135" s="753" t="s">
        <v>4250</v>
      </c>
      <c r="BD135" s="753" t="s">
        <v>4250</v>
      </c>
      <c r="BE135" s="753" t="s">
        <v>4250</v>
      </c>
      <c r="BF135" s="753" t="s">
        <v>4250</v>
      </c>
      <c r="BG135" s="753" t="s">
        <v>4250</v>
      </c>
      <c r="BH135" s="753" t="s">
        <v>4250</v>
      </c>
    </row>
    <row r="136" spans="1:60">
      <c r="A136" s="858" t="s">
        <v>8524</v>
      </c>
      <c r="B136" s="753" t="s">
        <v>79</v>
      </c>
      <c r="C136" s="753">
        <v>396361410</v>
      </c>
      <c r="D136" s="754">
        <v>44666</v>
      </c>
      <c r="E136" s="753" t="s">
        <v>446</v>
      </c>
      <c r="F136" s="753" t="s">
        <v>59</v>
      </c>
      <c r="G136" s="753" t="s">
        <v>60</v>
      </c>
      <c r="H136" s="753" t="s">
        <v>61</v>
      </c>
      <c r="I136" s="753" t="s">
        <v>62</v>
      </c>
      <c r="J136" s="753" t="s">
        <v>63</v>
      </c>
      <c r="K136" s="753">
        <v>30349</v>
      </c>
      <c r="L136" s="753" t="s">
        <v>221</v>
      </c>
      <c r="M136" s="753" t="s">
        <v>447</v>
      </c>
      <c r="N136" s="753" t="s">
        <v>223</v>
      </c>
      <c r="O136" s="753" t="s">
        <v>98</v>
      </c>
      <c r="P136" s="753">
        <v>32809</v>
      </c>
      <c r="Q136" s="753" t="s">
        <v>68</v>
      </c>
      <c r="R136" s="755" t="s">
        <v>71</v>
      </c>
      <c r="S136" s="755" t="s">
        <v>71</v>
      </c>
      <c r="T136" s="755" t="s">
        <v>71</v>
      </c>
      <c r="U136" s="753">
        <v>49204132</v>
      </c>
      <c r="V136" s="753">
        <v>0</v>
      </c>
      <c r="W136" s="753" t="s">
        <v>377</v>
      </c>
      <c r="X136" s="753">
        <v>360</v>
      </c>
      <c r="Y136" s="753">
        <v>468</v>
      </c>
      <c r="Z136" s="753">
        <v>18</v>
      </c>
      <c r="AA136" s="749">
        <f t="shared" si="4"/>
        <v>6.4799999999999996E-3</v>
      </c>
      <c r="AB136" s="753" t="s">
        <v>88</v>
      </c>
      <c r="AC136" s="754">
        <v>44683</v>
      </c>
      <c r="AD136" s="755"/>
      <c r="AE136" s="755" t="s">
        <v>71</v>
      </c>
      <c r="AF136" s="753">
        <v>396361410</v>
      </c>
      <c r="AG136" s="753">
        <v>468</v>
      </c>
      <c r="AH136" s="753">
        <v>18</v>
      </c>
      <c r="AI136" s="761">
        <f t="shared" si="5"/>
        <v>8.4239999999999992E-3</v>
      </c>
      <c r="AJ136" s="753" t="s">
        <v>72</v>
      </c>
      <c r="AK136" s="755" t="s">
        <v>71</v>
      </c>
      <c r="AL136" s="754">
        <v>44680</v>
      </c>
      <c r="AM136" s="754">
        <v>44680</v>
      </c>
      <c r="AN136" s="754">
        <v>44683</v>
      </c>
      <c r="AO136" s="754">
        <v>44683</v>
      </c>
      <c r="AP136" s="754">
        <v>44683</v>
      </c>
      <c r="AQ136" s="753" t="s">
        <v>89</v>
      </c>
      <c r="AR136" s="753" t="s">
        <v>448</v>
      </c>
      <c r="AS136" s="755" t="s">
        <v>71</v>
      </c>
      <c r="AT136" s="754">
        <v>44680</v>
      </c>
      <c r="AU136" s="754">
        <v>44683</v>
      </c>
      <c r="AV136" s="754">
        <v>44680</v>
      </c>
      <c r="AW136" s="753" t="s">
        <v>4250</v>
      </c>
      <c r="AX136" s="753" t="s">
        <v>4250</v>
      </c>
      <c r="AY136" s="753" t="s">
        <v>4250</v>
      </c>
      <c r="AZ136" s="753" t="s">
        <v>4250</v>
      </c>
      <c r="BA136" s="753" t="s">
        <v>4250</v>
      </c>
      <c r="BB136" s="753" t="s">
        <v>4250</v>
      </c>
      <c r="BC136" s="753" t="s">
        <v>4250</v>
      </c>
      <c r="BD136" s="753" t="s">
        <v>4250</v>
      </c>
      <c r="BE136" s="753" t="s">
        <v>4250</v>
      </c>
      <c r="BF136" s="753" t="s">
        <v>4250</v>
      </c>
      <c r="BG136" s="753" t="s">
        <v>4250</v>
      </c>
      <c r="BH136" s="753" t="s">
        <v>4250</v>
      </c>
    </row>
    <row r="137" spans="1:60">
      <c r="A137" s="858" t="s">
        <v>8524</v>
      </c>
      <c r="B137" s="753" t="s">
        <v>79</v>
      </c>
      <c r="C137" s="753" t="s">
        <v>449</v>
      </c>
      <c r="D137" s="754">
        <v>44666</v>
      </c>
      <c r="E137" s="753" t="s">
        <v>450</v>
      </c>
      <c r="F137" s="753" t="s">
        <v>59</v>
      </c>
      <c r="G137" s="753" t="s">
        <v>60</v>
      </c>
      <c r="H137" s="753" t="s">
        <v>61</v>
      </c>
      <c r="I137" s="753" t="s">
        <v>62</v>
      </c>
      <c r="J137" s="753" t="s">
        <v>63</v>
      </c>
      <c r="K137" s="753">
        <v>30349</v>
      </c>
      <c r="L137" s="753" t="s">
        <v>451</v>
      </c>
      <c r="M137" s="753" t="s">
        <v>452</v>
      </c>
      <c r="N137" s="753" t="s">
        <v>453</v>
      </c>
      <c r="O137" s="753" t="s">
        <v>392</v>
      </c>
      <c r="P137" s="753">
        <v>11779</v>
      </c>
      <c r="Q137" s="753" t="s">
        <v>68</v>
      </c>
      <c r="R137" s="755" t="s">
        <v>71</v>
      </c>
      <c r="S137" s="755" t="s">
        <v>71</v>
      </c>
      <c r="T137" s="755" t="s">
        <v>71</v>
      </c>
      <c r="U137" s="753">
        <v>49204132</v>
      </c>
      <c r="V137" s="753">
        <v>0</v>
      </c>
      <c r="W137" s="753" t="s">
        <v>377</v>
      </c>
      <c r="X137" s="753">
        <v>360</v>
      </c>
      <c r="Y137" s="753">
        <v>728</v>
      </c>
      <c r="Z137" s="753">
        <v>28</v>
      </c>
      <c r="AA137" s="749">
        <f t="shared" si="4"/>
        <v>1.008E-2</v>
      </c>
      <c r="AB137" s="753" t="s">
        <v>88</v>
      </c>
      <c r="AC137" s="754">
        <v>44683</v>
      </c>
      <c r="AD137" s="755"/>
      <c r="AE137" s="755" t="s">
        <v>71</v>
      </c>
      <c r="AF137" s="753" t="s">
        <v>449</v>
      </c>
      <c r="AG137" s="753">
        <v>728</v>
      </c>
      <c r="AH137" s="753">
        <v>28</v>
      </c>
      <c r="AI137" s="761">
        <f t="shared" si="5"/>
        <v>2.0383999999999999E-2</v>
      </c>
      <c r="AJ137" s="753" t="s">
        <v>72</v>
      </c>
      <c r="AK137" s="753">
        <v>396466399</v>
      </c>
      <c r="AL137" s="754">
        <v>44680</v>
      </c>
      <c r="AM137" s="754">
        <v>44680</v>
      </c>
      <c r="AN137" s="754">
        <v>44683</v>
      </c>
      <c r="AO137" s="754">
        <v>44683</v>
      </c>
      <c r="AP137" s="754">
        <v>44683</v>
      </c>
      <c r="AQ137" s="753" t="s">
        <v>89</v>
      </c>
      <c r="AR137" s="753" t="s">
        <v>454</v>
      </c>
      <c r="AS137" s="753">
        <v>396466399</v>
      </c>
      <c r="AT137" s="754">
        <v>44680</v>
      </c>
      <c r="AU137" s="754">
        <v>44683</v>
      </c>
      <c r="AV137" s="754">
        <v>44680</v>
      </c>
      <c r="AW137" s="753" t="s">
        <v>4250</v>
      </c>
      <c r="AX137" s="753" t="s">
        <v>4250</v>
      </c>
      <c r="AY137" s="753" t="s">
        <v>4250</v>
      </c>
      <c r="AZ137" s="753" t="s">
        <v>4250</v>
      </c>
      <c r="BA137" s="753" t="s">
        <v>4250</v>
      </c>
      <c r="BB137" s="753" t="s">
        <v>4250</v>
      </c>
      <c r="BC137" s="753" t="s">
        <v>4250</v>
      </c>
      <c r="BD137" s="753" t="s">
        <v>4250</v>
      </c>
      <c r="BE137" s="753" t="s">
        <v>4250</v>
      </c>
      <c r="BF137" s="753" t="s">
        <v>4250</v>
      </c>
      <c r="BG137" s="753" t="s">
        <v>4250</v>
      </c>
      <c r="BH137" s="753" t="s">
        <v>4250</v>
      </c>
    </row>
    <row r="138" spans="1:60" s="555" customFormat="1">
      <c r="A138" s="858" t="s">
        <v>8524</v>
      </c>
      <c r="B138" s="753" t="s">
        <v>79</v>
      </c>
      <c r="C138" s="753">
        <v>398528853</v>
      </c>
      <c r="D138" s="754">
        <v>44666</v>
      </c>
      <c r="E138" s="753" t="s">
        <v>450</v>
      </c>
      <c r="F138" s="753" t="s">
        <v>59</v>
      </c>
      <c r="G138" s="753" t="s">
        <v>60</v>
      </c>
      <c r="H138" s="753" t="s">
        <v>61</v>
      </c>
      <c r="I138" s="753" t="s">
        <v>62</v>
      </c>
      <c r="J138" s="753" t="s">
        <v>63</v>
      </c>
      <c r="K138" s="753">
        <v>30349</v>
      </c>
      <c r="L138" s="753" t="s">
        <v>451</v>
      </c>
      <c r="M138" s="753" t="s">
        <v>452</v>
      </c>
      <c r="N138" s="753" t="s">
        <v>453</v>
      </c>
      <c r="O138" s="753" t="s">
        <v>392</v>
      </c>
      <c r="P138" s="753">
        <v>11779</v>
      </c>
      <c r="Q138" s="753" t="s">
        <v>68</v>
      </c>
      <c r="R138" s="753" t="s">
        <v>4250</v>
      </c>
      <c r="S138" s="753" t="s">
        <v>4250</v>
      </c>
      <c r="T138" s="753" t="s">
        <v>4250</v>
      </c>
      <c r="U138" s="753">
        <v>49204132</v>
      </c>
      <c r="V138" s="753">
        <v>0</v>
      </c>
      <c r="W138" s="753" t="s">
        <v>377</v>
      </c>
      <c r="X138" s="753">
        <v>360</v>
      </c>
      <c r="Y138" s="753">
        <v>104</v>
      </c>
      <c r="Z138" s="753">
        <v>4</v>
      </c>
      <c r="AA138" s="749">
        <f t="shared" si="4"/>
        <v>1.4400000000000001E-3</v>
      </c>
      <c r="AB138" s="753" t="s">
        <v>88</v>
      </c>
      <c r="AC138" s="753"/>
      <c r="AD138" s="753"/>
      <c r="AE138" s="753"/>
      <c r="AF138" s="753">
        <v>1546532087</v>
      </c>
      <c r="AG138" s="753">
        <v>104</v>
      </c>
      <c r="AH138" s="753">
        <v>4</v>
      </c>
      <c r="AI138" s="761">
        <f t="shared" si="5"/>
        <v>4.1599999999999997E-4</v>
      </c>
      <c r="AJ138" s="753" t="s">
        <v>72</v>
      </c>
      <c r="AK138" s="753">
        <v>1546532087</v>
      </c>
      <c r="AL138" s="754">
        <v>44699</v>
      </c>
      <c r="AM138" s="754">
        <v>44700</v>
      </c>
      <c r="AN138" s="754">
        <v>44707</v>
      </c>
      <c r="AO138" s="754">
        <v>44707</v>
      </c>
      <c r="AP138" s="754">
        <v>44707</v>
      </c>
      <c r="AQ138" s="753" t="s">
        <v>89</v>
      </c>
      <c r="AR138" s="753" t="s">
        <v>455</v>
      </c>
      <c r="AS138" s="753">
        <v>1546532087</v>
      </c>
      <c r="AT138" s="754">
        <v>44700</v>
      </c>
      <c r="AU138" s="754">
        <v>44707</v>
      </c>
      <c r="AV138" s="754">
        <v>44700</v>
      </c>
      <c r="AW138" s="753" t="s">
        <v>4250</v>
      </c>
      <c r="AX138" s="753" t="s">
        <v>4250</v>
      </c>
      <c r="AY138" s="753" t="s">
        <v>4250</v>
      </c>
      <c r="AZ138" s="753" t="s">
        <v>4250</v>
      </c>
      <c r="BA138" s="753" t="s">
        <v>4250</v>
      </c>
      <c r="BB138" s="753" t="s">
        <v>4250</v>
      </c>
      <c r="BC138" s="753" t="s">
        <v>4250</v>
      </c>
      <c r="BD138" s="753" t="s">
        <v>4250</v>
      </c>
      <c r="BE138" s="753" t="s">
        <v>4250</v>
      </c>
      <c r="BF138" s="753" t="s">
        <v>4250</v>
      </c>
      <c r="BG138" s="753" t="s">
        <v>4250</v>
      </c>
      <c r="BH138" s="753" t="s">
        <v>4250</v>
      </c>
    </row>
    <row r="139" spans="1:60">
      <c r="A139" s="858" t="s">
        <v>8524</v>
      </c>
      <c r="B139" s="753" t="s">
        <v>79</v>
      </c>
      <c r="C139" s="753" t="s">
        <v>456</v>
      </c>
      <c r="D139" s="754">
        <v>44666</v>
      </c>
      <c r="E139" s="753" t="s">
        <v>450</v>
      </c>
      <c r="F139" s="753" t="s">
        <v>59</v>
      </c>
      <c r="G139" s="753" t="s">
        <v>60</v>
      </c>
      <c r="H139" s="753" t="s">
        <v>61</v>
      </c>
      <c r="I139" s="753" t="s">
        <v>62</v>
      </c>
      <c r="J139" s="753" t="s">
        <v>63</v>
      </c>
      <c r="K139" s="753">
        <v>30349</v>
      </c>
      <c r="L139" s="753" t="s">
        <v>451</v>
      </c>
      <c r="M139" s="753" t="s">
        <v>452</v>
      </c>
      <c r="N139" s="753" t="s">
        <v>453</v>
      </c>
      <c r="O139" s="753" t="s">
        <v>392</v>
      </c>
      <c r="P139" s="753">
        <v>11779</v>
      </c>
      <c r="Q139" s="753" t="s">
        <v>68</v>
      </c>
      <c r="R139" s="755" t="s">
        <v>71</v>
      </c>
      <c r="S139" s="755" t="s">
        <v>71</v>
      </c>
      <c r="T139" s="755" t="s">
        <v>71</v>
      </c>
      <c r="U139" s="753">
        <v>49204132</v>
      </c>
      <c r="V139" s="753">
        <v>0</v>
      </c>
      <c r="W139" s="753" t="s">
        <v>377</v>
      </c>
      <c r="X139" s="753">
        <v>360</v>
      </c>
      <c r="Y139" s="753">
        <v>832</v>
      </c>
      <c r="Z139" s="753">
        <v>32</v>
      </c>
      <c r="AA139" s="749">
        <f t="shared" si="4"/>
        <v>1.1520000000000001E-2</v>
      </c>
      <c r="AB139" s="753" t="s">
        <v>88</v>
      </c>
      <c r="AC139" s="754">
        <v>44683</v>
      </c>
      <c r="AD139" s="755"/>
      <c r="AE139" s="755" t="s">
        <v>71</v>
      </c>
      <c r="AF139" s="753" t="s">
        <v>456</v>
      </c>
      <c r="AG139" s="753">
        <v>832</v>
      </c>
      <c r="AH139" s="753">
        <v>32</v>
      </c>
      <c r="AI139" s="761">
        <f t="shared" si="5"/>
        <v>2.6623999999999998E-2</v>
      </c>
      <c r="AJ139" s="753" t="s">
        <v>72</v>
      </c>
      <c r="AK139" s="755" t="s">
        <v>71</v>
      </c>
      <c r="AL139" s="754">
        <v>44680</v>
      </c>
      <c r="AM139" s="754">
        <v>44680</v>
      </c>
      <c r="AN139" s="754">
        <v>44683</v>
      </c>
      <c r="AO139" s="754">
        <v>44683</v>
      </c>
      <c r="AP139" s="754">
        <v>44683</v>
      </c>
      <c r="AQ139" s="753" t="s">
        <v>89</v>
      </c>
      <c r="AR139" s="753" t="s">
        <v>4250</v>
      </c>
      <c r="AS139" s="755" t="s">
        <v>71</v>
      </c>
      <c r="AT139" s="754">
        <v>44680</v>
      </c>
      <c r="AU139" s="754">
        <v>44683</v>
      </c>
      <c r="AV139" s="754">
        <v>44680</v>
      </c>
      <c r="AW139" s="753" t="s">
        <v>4250</v>
      </c>
      <c r="AX139" s="753" t="s">
        <v>4250</v>
      </c>
      <c r="AY139" s="753" t="s">
        <v>4250</v>
      </c>
      <c r="AZ139" s="753" t="s">
        <v>4250</v>
      </c>
      <c r="BA139" s="753" t="s">
        <v>4250</v>
      </c>
      <c r="BB139" s="753" t="s">
        <v>4250</v>
      </c>
      <c r="BC139" s="753" t="s">
        <v>4250</v>
      </c>
      <c r="BD139" s="753" t="s">
        <v>4250</v>
      </c>
      <c r="BE139" s="753" t="s">
        <v>4250</v>
      </c>
      <c r="BF139" s="753" t="s">
        <v>4250</v>
      </c>
      <c r="BG139" s="753" t="s">
        <v>4250</v>
      </c>
      <c r="BH139" s="753" t="s">
        <v>4250</v>
      </c>
    </row>
    <row r="140" spans="1:60">
      <c r="A140" s="858" t="s">
        <v>8524</v>
      </c>
      <c r="B140" s="753" t="s">
        <v>79</v>
      </c>
      <c r="C140" s="753" t="s">
        <v>457</v>
      </c>
      <c r="D140" s="754">
        <v>44666</v>
      </c>
      <c r="E140" s="753" t="s">
        <v>458</v>
      </c>
      <c r="F140" s="753" t="s">
        <v>59</v>
      </c>
      <c r="G140" s="753" t="s">
        <v>60</v>
      </c>
      <c r="H140" s="753" t="s">
        <v>61</v>
      </c>
      <c r="I140" s="753" t="s">
        <v>62</v>
      </c>
      <c r="J140" s="753" t="s">
        <v>63</v>
      </c>
      <c r="K140" s="753">
        <v>30349</v>
      </c>
      <c r="L140" s="753" t="s">
        <v>374</v>
      </c>
      <c r="M140" s="753" t="s">
        <v>459</v>
      </c>
      <c r="N140" s="753" t="s">
        <v>460</v>
      </c>
      <c r="O140" s="753" t="s">
        <v>63</v>
      </c>
      <c r="P140" s="753">
        <v>31601</v>
      </c>
      <c r="Q140" s="753" t="s">
        <v>68</v>
      </c>
      <c r="R140" s="755" t="s">
        <v>71</v>
      </c>
      <c r="S140" s="755" t="s">
        <v>71</v>
      </c>
      <c r="T140" s="755" t="s">
        <v>71</v>
      </c>
      <c r="U140" s="753">
        <v>49204132</v>
      </c>
      <c r="V140" s="753">
        <v>0</v>
      </c>
      <c r="W140" s="753" t="s">
        <v>377</v>
      </c>
      <c r="X140" s="753">
        <v>360</v>
      </c>
      <c r="Y140" s="753">
        <v>728</v>
      </c>
      <c r="Z140" s="753">
        <v>28</v>
      </c>
      <c r="AA140" s="749">
        <f t="shared" si="4"/>
        <v>1.008E-2</v>
      </c>
      <c r="AB140" s="753" t="s">
        <v>70</v>
      </c>
      <c r="AC140" s="754">
        <v>44687</v>
      </c>
      <c r="AD140" s="755"/>
      <c r="AE140" s="753" t="s">
        <v>461</v>
      </c>
      <c r="AF140" s="753" t="s">
        <v>457</v>
      </c>
      <c r="AG140" s="753">
        <v>728</v>
      </c>
      <c r="AH140" s="753">
        <v>28</v>
      </c>
      <c r="AI140" s="761">
        <f t="shared" si="5"/>
        <v>2.0383999999999999E-2</v>
      </c>
      <c r="AJ140" s="753" t="s">
        <v>72</v>
      </c>
      <c r="AK140" s="753">
        <v>396230342</v>
      </c>
      <c r="AL140" s="754">
        <v>44687</v>
      </c>
      <c r="AM140" s="754">
        <v>44687</v>
      </c>
      <c r="AN140" s="754">
        <v>44687</v>
      </c>
      <c r="AO140" s="754">
        <v>44687</v>
      </c>
      <c r="AP140" s="754">
        <v>44687</v>
      </c>
      <c r="AQ140" s="753" t="s">
        <v>89</v>
      </c>
      <c r="AR140" s="753" t="s">
        <v>462</v>
      </c>
      <c r="AS140" s="753">
        <v>396230342</v>
      </c>
      <c r="AT140" s="754">
        <v>44687</v>
      </c>
      <c r="AU140" s="754">
        <v>44687</v>
      </c>
      <c r="AV140" s="754">
        <v>44687</v>
      </c>
      <c r="AW140" s="753" t="s">
        <v>4250</v>
      </c>
      <c r="AX140" s="753" t="s">
        <v>4250</v>
      </c>
      <c r="AY140" s="753" t="s">
        <v>4250</v>
      </c>
      <c r="AZ140" s="753" t="s">
        <v>4250</v>
      </c>
      <c r="BA140" s="753" t="s">
        <v>4250</v>
      </c>
      <c r="BB140" s="753" t="s">
        <v>4250</v>
      </c>
      <c r="BC140" s="753" t="s">
        <v>4250</v>
      </c>
      <c r="BD140" s="756">
        <v>543.79</v>
      </c>
      <c r="BE140" s="753" t="s">
        <v>4250</v>
      </c>
      <c r="BF140" s="753" t="s">
        <v>4250</v>
      </c>
      <c r="BG140" s="753" t="s">
        <v>4250</v>
      </c>
      <c r="BH140" s="753" t="s">
        <v>4250</v>
      </c>
    </row>
    <row r="141" spans="1:60">
      <c r="A141" s="858" t="s">
        <v>8524</v>
      </c>
      <c r="B141" s="753" t="s">
        <v>79</v>
      </c>
      <c r="C141" s="753" t="s">
        <v>463</v>
      </c>
      <c r="D141" s="754">
        <v>44666</v>
      </c>
      <c r="E141" s="753" t="s">
        <v>464</v>
      </c>
      <c r="F141" s="753" t="s">
        <v>59</v>
      </c>
      <c r="G141" s="753" t="s">
        <v>60</v>
      </c>
      <c r="H141" s="753" t="s">
        <v>61</v>
      </c>
      <c r="I141" s="753" t="s">
        <v>62</v>
      </c>
      <c r="J141" s="753" t="s">
        <v>63</v>
      </c>
      <c r="K141" s="753">
        <v>30349</v>
      </c>
      <c r="L141" s="753" t="s">
        <v>374</v>
      </c>
      <c r="M141" s="753" t="s">
        <v>465</v>
      </c>
      <c r="N141" s="753" t="s">
        <v>466</v>
      </c>
      <c r="O141" s="753" t="s">
        <v>63</v>
      </c>
      <c r="P141" s="753">
        <v>30046</v>
      </c>
      <c r="Q141" s="753" t="s">
        <v>68</v>
      </c>
      <c r="R141" s="755" t="s">
        <v>71</v>
      </c>
      <c r="S141" s="755" t="s">
        <v>71</v>
      </c>
      <c r="T141" s="755" t="s">
        <v>71</v>
      </c>
      <c r="U141" s="753">
        <v>49204132</v>
      </c>
      <c r="V141" s="753">
        <v>0</v>
      </c>
      <c r="W141" s="753" t="s">
        <v>377</v>
      </c>
      <c r="X141" s="753">
        <v>360</v>
      </c>
      <c r="Y141" s="753">
        <v>728</v>
      </c>
      <c r="Z141" s="753">
        <v>28</v>
      </c>
      <c r="AA141" s="749">
        <f t="shared" si="4"/>
        <v>1.008E-2</v>
      </c>
      <c r="AB141" s="753" t="s">
        <v>70</v>
      </c>
      <c r="AC141" s="754">
        <v>44687</v>
      </c>
      <c r="AD141" s="755"/>
      <c r="AE141" s="753" t="s">
        <v>461</v>
      </c>
      <c r="AF141" s="753" t="s">
        <v>463</v>
      </c>
      <c r="AG141" s="753">
        <v>728</v>
      </c>
      <c r="AH141" s="753">
        <v>28</v>
      </c>
      <c r="AI141" s="761">
        <f t="shared" si="5"/>
        <v>2.0383999999999999E-2</v>
      </c>
      <c r="AJ141" s="753" t="s">
        <v>72</v>
      </c>
      <c r="AK141" s="753">
        <v>396230814</v>
      </c>
      <c r="AL141" s="754">
        <v>44687</v>
      </c>
      <c r="AM141" s="754">
        <v>44687</v>
      </c>
      <c r="AN141" s="754">
        <v>44687</v>
      </c>
      <c r="AO141" s="754">
        <v>44687</v>
      </c>
      <c r="AP141" s="754">
        <v>44687</v>
      </c>
      <c r="AQ141" s="753" t="s">
        <v>89</v>
      </c>
      <c r="AR141" s="753" t="s">
        <v>4250</v>
      </c>
      <c r="AS141" s="753">
        <v>396230814</v>
      </c>
      <c r="AT141" s="754">
        <v>44687</v>
      </c>
      <c r="AU141" s="754">
        <v>44687</v>
      </c>
      <c r="AV141" s="754">
        <v>44687</v>
      </c>
      <c r="AW141" s="753" t="s">
        <v>4250</v>
      </c>
      <c r="AX141" s="753" t="s">
        <v>4250</v>
      </c>
      <c r="AY141" s="753" t="s">
        <v>4250</v>
      </c>
      <c r="AZ141" s="753" t="s">
        <v>4250</v>
      </c>
      <c r="BA141" s="753" t="s">
        <v>4250</v>
      </c>
      <c r="BB141" s="753" t="s">
        <v>4250</v>
      </c>
      <c r="BC141" s="753" t="s">
        <v>4250</v>
      </c>
      <c r="BD141" s="756">
        <v>543.79</v>
      </c>
      <c r="BE141" s="753" t="s">
        <v>4250</v>
      </c>
      <c r="BF141" s="753" t="s">
        <v>4250</v>
      </c>
      <c r="BG141" s="753" t="s">
        <v>4250</v>
      </c>
      <c r="BH141" s="753" t="s">
        <v>4250</v>
      </c>
    </row>
    <row r="142" spans="1:60">
      <c r="A142" s="858" t="s">
        <v>8524</v>
      </c>
      <c r="B142" s="753" t="s">
        <v>79</v>
      </c>
      <c r="C142" s="753" t="s">
        <v>467</v>
      </c>
      <c r="D142" s="754">
        <v>44666</v>
      </c>
      <c r="E142" s="753" t="s">
        <v>468</v>
      </c>
      <c r="F142" s="753" t="s">
        <v>59</v>
      </c>
      <c r="G142" s="753" t="s">
        <v>60</v>
      </c>
      <c r="H142" s="753" t="s">
        <v>61</v>
      </c>
      <c r="I142" s="753" t="s">
        <v>62</v>
      </c>
      <c r="J142" s="753" t="s">
        <v>63</v>
      </c>
      <c r="K142" s="753">
        <v>30349</v>
      </c>
      <c r="L142" s="753" t="s">
        <v>374</v>
      </c>
      <c r="M142" s="753" t="s">
        <v>469</v>
      </c>
      <c r="N142" s="753" t="s">
        <v>62</v>
      </c>
      <c r="O142" s="753" t="s">
        <v>63</v>
      </c>
      <c r="P142" s="753">
        <v>30354</v>
      </c>
      <c r="Q142" s="753" t="s">
        <v>68</v>
      </c>
      <c r="R142" s="755" t="s">
        <v>71</v>
      </c>
      <c r="S142" s="755" t="s">
        <v>71</v>
      </c>
      <c r="T142" s="755" t="s">
        <v>71</v>
      </c>
      <c r="U142" s="753">
        <v>49204132</v>
      </c>
      <c r="V142" s="753">
        <v>0</v>
      </c>
      <c r="W142" s="753" t="s">
        <v>377</v>
      </c>
      <c r="X142" s="753">
        <v>360</v>
      </c>
      <c r="Y142" s="753">
        <v>728</v>
      </c>
      <c r="Z142" s="753">
        <v>28</v>
      </c>
      <c r="AA142" s="749">
        <f t="shared" si="4"/>
        <v>1.008E-2</v>
      </c>
      <c r="AB142" s="753" t="s">
        <v>70</v>
      </c>
      <c r="AC142" s="754">
        <v>44687</v>
      </c>
      <c r="AD142" s="755"/>
      <c r="AE142" s="753" t="s">
        <v>461</v>
      </c>
      <c r="AF142" s="753" t="s">
        <v>467</v>
      </c>
      <c r="AG142" s="753">
        <v>728</v>
      </c>
      <c r="AH142" s="753">
        <v>28</v>
      </c>
      <c r="AI142" s="761">
        <f t="shared" si="5"/>
        <v>2.0383999999999999E-2</v>
      </c>
      <c r="AJ142" s="753" t="s">
        <v>72</v>
      </c>
      <c r="AK142" s="753">
        <v>396230571</v>
      </c>
      <c r="AL142" s="754">
        <v>44687</v>
      </c>
      <c r="AM142" s="754">
        <v>44687</v>
      </c>
      <c r="AN142" s="754">
        <v>44687</v>
      </c>
      <c r="AO142" s="754">
        <v>44687</v>
      </c>
      <c r="AP142" s="754">
        <v>44687</v>
      </c>
      <c r="AQ142" s="753" t="s">
        <v>89</v>
      </c>
      <c r="AR142" s="753" t="s">
        <v>4250</v>
      </c>
      <c r="AS142" s="753">
        <v>396230571</v>
      </c>
      <c r="AT142" s="754">
        <v>44687</v>
      </c>
      <c r="AU142" s="754">
        <v>44687</v>
      </c>
      <c r="AV142" s="754">
        <v>44687</v>
      </c>
      <c r="AW142" s="753" t="s">
        <v>4250</v>
      </c>
      <c r="AX142" s="753" t="s">
        <v>4250</v>
      </c>
      <c r="AY142" s="753" t="s">
        <v>4250</v>
      </c>
      <c r="AZ142" s="753" t="s">
        <v>4250</v>
      </c>
      <c r="BA142" s="753" t="s">
        <v>4250</v>
      </c>
      <c r="BB142" s="753" t="s">
        <v>4250</v>
      </c>
      <c r="BC142" s="753" t="s">
        <v>4250</v>
      </c>
      <c r="BD142" s="756">
        <v>435.85</v>
      </c>
      <c r="BE142" s="753" t="s">
        <v>4250</v>
      </c>
      <c r="BF142" s="753" t="s">
        <v>4250</v>
      </c>
      <c r="BG142" s="753" t="s">
        <v>4250</v>
      </c>
      <c r="BH142" s="753" t="s">
        <v>4250</v>
      </c>
    </row>
    <row r="143" spans="1:60">
      <c r="A143" s="752" t="s">
        <v>55</v>
      </c>
      <c r="B143" s="753" t="s">
        <v>101</v>
      </c>
      <c r="C143" s="753">
        <v>395910620</v>
      </c>
      <c r="D143" s="754">
        <v>44666</v>
      </c>
      <c r="E143" s="753" t="s">
        <v>470</v>
      </c>
      <c r="F143" s="753" t="s">
        <v>59</v>
      </c>
      <c r="G143" s="753" t="s">
        <v>60</v>
      </c>
      <c r="H143" s="753" t="s">
        <v>61</v>
      </c>
      <c r="I143" s="753" t="s">
        <v>62</v>
      </c>
      <c r="J143" s="753" t="s">
        <v>63</v>
      </c>
      <c r="K143" s="753">
        <v>30349</v>
      </c>
      <c r="L143" s="753" t="s">
        <v>185</v>
      </c>
      <c r="M143" s="753" t="s">
        <v>471</v>
      </c>
      <c r="N143" s="753" t="s">
        <v>187</v>
      </c>
      <c r="O143" s="753" t="s">
        <v>110</v>
      </c>
      <c r="P143" s="753">
        <v>92056</v>
      </c>
      <c r="Q143" s="753" t="s">
        <v>68</v>
      </c>
      <c r="R143" s="753" t="s">
        <v>4250</v>
      </c>
      <c r="S143" s="753" t="s">
        <v>4250</v>
      </c>
      <c r="T143" s="753" t="s">
        <v>4250</v>
      </c>
      <c r="U143" s="753">
        <v>49303156</v>
      </c>
      <c r="V143" s="753">
        <v>0</v>
      </c>
      <c r="W143" s="753" t="s">
        <v>134</v>
      </c>
      <c r="X143" s="753">
        <v>480</v>
      </c>
      <c r="Y143" s="753">
        <v>638</v>
      </c>
      <c r="Z143" s="753">
        <v>22</v>
      </c>
      <c r="AA143" s="749">
        <f t="shared" si="4"/>
        <v>1.056E-2</v>
      </c>
      <c r="AB143" s="753" t="s">
        <v>88</v>
      </c>
      <c r="AC143" s="754">
        <v>44692</v>
      </c>
      <c r="AD143" s="755"/>
      <c r="AE143" s="753" t="s">
        <v>4250</v>
      </c>
      <c r="AF143" s="753">
        <v>395910620</v>
      </c>
      <c r="AG143" s="753">
        <v>638</v>
      </c>
      <c r="AH143" s="753">
        <v>22</v>
      </c>
      <c r="AI143" s="761">
        <f t="shared" si="5"/>
        <v>1.4036E-2</v>
      </c>
      <c r="AJ143" s="753" t="s">
        <v>72</v>
      </c>
      <c r="AK143" s="753">
        <v>395910620</v>
      </c>
      <c r="AL143" s="754">
        <v>44687</v>
      </c>
      <c r="AM143" s="754">
        <v>44687</v>
      </c>
      <c r="AN143" s="754">
        <v>44692</v>
      </c>
      <c r="AO143" s="754">
        <v>44692</v>
      </c>
      <c r="AP143" s="754">
        <v>44692</v>
      </c>
      <c r="AQ143" s="753" t="s">
        <v>89</v>
      </c>
      <c r="AR143" s="753" t="s">
        <v>472</v>
      </c>
      <c r="AS143" s="753">
        <v>395910620</v>
      </c>
      <c r="AT143" s="754">
        <v>44687</v>
      </c>
      <c r="AU143" s="754">
        <v>44692</v>
      </c>
      <c r="AV143" s="754">
        <v>44687</v>
      </c>
      <c r="AW143" s="753" t="s">
        <v>90</v>
      </c>
      <c r="AX143" s="753" t="s">
        <v>218</v>
      </c>
      <c r="AY143" s="756">
        <v>3538</v>
      </c>
      <c r="AZ143" s="753" t="s">
        <v>4250</v>
      </c>
      <c r="BA143" s="753" t="s">
        <v>4250</v>
      </c>
      <c r="BB143" s="753" t="s">
        <v>4250</v>
      </c>
      <c r="BC143" s="753" t="s">
        <v>4250</v>
      </c>
      <c r="BD143" s="756">
        <v>3538</v>
      </c>
      <c r="BE143" s="753" t="s">
        <v>4250</v>
      </c>
      <c r="BF143" s="753" t="s">
        <v>4250</v>
      </c>
      <c r="BG143" s="753" t="s">
        <v>4250</v>
      </c>
      <c r="BH143" s="753" t="s">
        <v>4250</v>
      </c>
    </row>
    <row r="144" spans="1:60">
      <c r="A144" s="858" t="s">
        <v>8524</v>
      </c>
      <c r="B144" s="753" t="s">
        <v>56</v>
      </c>
      <c r="C144" s="753" t="s">
        <v>473</v>
      </c>
      <c r="D144" s="754">
        <v>44666</v>
      </c>
      <c r="E144" s="753" t="s">
        <v>474</v>
      </c>
      <c r="F144" s="753" t="s">
        <v>59</v>
      </c>
      <c r="G144" s="753" t="s">
        <v>60</v>
      </c>
      <c r="H144" s="753" t="s">
        <v>61</v>
      </c>
      <c r="I144" s="753" t="s">
        <v>62</v>
      </c>
      <c r="J144" s="753" t="s">
        <v>63</v>
      </c>
      <c r="K144" s="753">
        <v>30349</v>
      </c>
      <c r="L144" s="753" t="s">
        <v>241</v>
      </c>
      <c r="M144" s="753" t="s">
        <v>242</v>
      </c>
      <c r="N144" s="753" t="s">
        <v>243</v>
      </c>
      <c r="O144" s="753" t="s">
        <v>98</v>
      </c>
      <c r="P144" s="753">
        <v>34221</v>
      </c>
      <c r="Q144" s="753" t="s">
        <v>68</v>
      </c>
      <c r="R144" s="753" t="s">
        <v>244</v>
      </c>
      <c r="S144" s="753" t="s">
        <v>245</v>
      </c>
      <c r="T144" s="764" t="s">
        <v>246</v>
      </c>
      <c r="U144" s="753">
        <v>49405140</v>
      </c>
      <c r="V144" s="753">
        <v>0</v>
      </c>
      <c r="W144" s="753" t="s">
        <v>163</v>
      </c>
      <c r="X144" s="753">
        <v>400</v>
      </c>
      <c r="Y144" s="753">
        <v>64</v>
      </c>
      <c r="Z144" s="753">
        <v>2</v>
      </c>
      <c r="AA144" s="749">
        <f t="shared" si="4"/>
        <v>8.0000000000000004E-4</v>
      </c>
      <c r="AB144" s="753" t="s">
        <v>88</v>
      </c>
      <c r="AC144" s="754">
        <v>44694</v>
      </c>
      <c r="AD144" s="755"/>
      <c r="AE144" s="753" t="s">
        <v>4250</v>
      </c>
      <c r="AF144" s="753" t="s">
        <v>473</v>
      </c>
      <c r="AG144" s="753">
        <v>64</v>
      </c>
      <c r="AH144" s="753">
        <v>2</v>
      </c>
      <c r="AI144" s="761">
        <f t="shared" si="5"/>
        <v>1.2799999999999999E-4</v>
      </c>
      <c r="AJ144" s="753" t="s">
        <v>72</v>
      </c>
      <c r="AK144" s="755" t="s">
        <v>71</v>
      </c>
      <c r="AL144" s="754">
        <v>44690</v>
      </c>
      <c r="AM144" s="754">
        <v>44690</v>
      </c>
      <c r="AN144" s="754">
        <v>44691</v>
      </c>
      <c r="AO144" s="754">
        <v>44691</v>
      </c>
      <c r="AP144" s="754">
        <v>44691</v>
      </c>
      <c r="AQ144" s="753" t="s">
        <v>89</v>
      </c>
      <c r="AR144" s="753" t="s">
        <v>4250</v>
      </c>
      <c r="AS144" s="755" t="s">
        <v>71</v>
      </c>
      <c r="AT144" s="754">
        <v>44690</v>
      </c>
      <c r="AU144" s="754">
        <v>44691</v>
      </c>
      <c r="AV144" s="754">
        <v>44690</v>
      </c>
      <c r="AW144" s="753" t="s">
        <v>475</v>
      </c>
      <c r="AX144" s="753" t="s">
        <v>218</v>
      </c>
      <c r="AY144" s="753" t="s">
        <v>4250</v>
      </c>
      <c r="AZ144" s="753" t="s">
        <v>4250</v>
      </c>
      <c r="BA144" s="753" t="s">
        <v>4250</v>
      </c>
      <c r="BB144" s="753" t="s">
        <v>4250</v>
      </c>
      <c r="BC144" s="753" t="s">
        <v>4250</v>
      </c>
      <c r="BD144" s="756">
        <v>918.75</v>
      </c>
      <c r="BE144" s="753" t="s">
        <v>4250</v>
      </c>
      <c r="BF144" s="753" t="s">
        <v>4250</v>
      </c>
      <c r="BG144" s="753" t="s">
        <v>4250</v>
      </c>
      <c r="BH144" s="753" t="s">
        <v>4250</v>
      </c>
    </row>
    <row r="145" spans="1:60">
      <c r="A145" s="858" t="s">
        <v>8524</v>
      </c>
      <c r="B145" s="753" t="s">
        <v>4250</v>
      </c>
      <c r="C145" s="753" t="s">
        <v>476</v>
      </c>
      <c r="D145" s="754">
        <v>44666</v>
      </c>
      <c r="E145" s="753" t="s">
        <v>477</v>
      </c>
      <c r="F145" s="753" t="s">
        <v>59</v>
      </c>
      <c r="G145" s="753" t="s">
        <v>60</v>
      </c>
      <c r="H145" s="753" t="s">
        <v>61</v>
      </c>
      <c r="I145" s="753" t="s">
        <v>62</v>
      </c>
      <c r="J145" s="753" t="s">
        <v>63</v>
      </c>
      <c r="K145" s="753">
        <v>30349</v>
      </c>
      <c r="L145" s="753" t="s">
        <v>195</v>
      </c>
      <c r="M145" s="753" t="s">
        <v>478</v>
      </c>
      <c r="N145" s="753" t="s">
        <v>204</v>
      </c>
      <c r="O145" s="753" t="s">
        <v>205</v>
      </c>
      <c r="P145" s="753">
        <v>85008</v>
      </c>
      <c r="Q145" s="753" t="s">
        <v>68</v>
      </c>
      <c r="R145" s="753" t="s">
        <v>206</v>
      </c>
      <c r="S145" s="753" t="s">
        <v>4250</v>
      </c>
      <c r="T145" s="753" t="s">
        <v>207</v>
      </c>
      <c r="U145" s="753">
        <v>49204132</v>
      </c>
      <c r="V145" s="753">
        <v>0</v>
      </c>
      <c r="W145" s="753" t="s">
        <v>479</v>
      </c>
      <c r="X145" s="753">
        <v>360</v>
      </c>
      <c r="Y145" s="753">
        <v>624</v>
      </c>
      <c r="Z145" s="753">
        <v>24</v>
      </c>
      <c r="AA145" s="749">
        <f t="shared" si="4"/>
        <v>8.6400000000000001E-3</v>
      </c>
      <c r="AB145" s="753" t="s">
        <v>88</v>
      </c>
      <c r="AC145" s="754">
        <v>44693</v>
      </c>
      <c r="AD145" s="755"/>
      <c r="AE145" s="753" t="s">
        <v>480</v>
      </c>
      <c r="AF145" s="753" t="s">
        <v>476</v>
      </c>
      <c r="AG145" s="753">
        <v>624</v>
      </c>
      <c r="AH145" s="753">
        <v>24</v>
      </c>
      <c r="AI145" s="761">
        <f t="shared" si="5"/>
        <v>1.4976E-2</v>
      </c>
      <c r="AJ145" s="753" t="s">
        <v>72</v>
      </c>
      <c r="AK145" s="755" t="s">
        <v>71</v>
      </c>
      <c r="AL145" s="754">
        <v>44690</v>
      </c>
      <c r="AM145" s="754">
        <v>44690</v>
      </c>
      <c r="AN145" s="754">
        <v>44693</v>
      </c>
      <c r="AO145" s="754">
        <v>44693</v>
      </c>
      <c r="AP145" s="754">
        <v>44693</v>
      </c>
      <c r="AQ145" s="753" t="s">
        <v>89</v>
      </c>
      <c r="AR145" s="753" t="s">
        <v>4250</v>
      </c>
      <c r="AS145" s="755" t="s">
        <v>71</v>
      </c>
      <c r="AT145" s="754">
        <v>44690</v>
      </c>
      <c r="AU145" s="754">
        <v>44693</v>
      </c>
      <c r="AV145" s="754">
        <v>44690</v>
      </c>
      <c r="AW145" s="753" t="s">
        <v>90</v>
      </c>
      <c r="AX145" s="753" t="s">
        <v>218</v>
      </c>
      <c r="AY145" s="756">
        <v>4748.3999999999996</v>
      </c>
      <c r="AZ145" s="753" t="s">
        <v>4250</v>
      </c>
      <c r="BA145" s="753" t="s">
        <v>4250</v>
      </c>
      <c r="BB145" s="753" t="s">
        <v>4250</v>
      </c>
      <c r="BC145" s="753" t="s">
        <v>4250</v>
      </c>
      <c r="BD145" s="756">
        <v>4748.3999999999996</v>
      </c>
      <c r="BE145" s="753" t="s">
        <v>4250</v>
      </c>
      <c r="BF145" s="753" t="s">
        <v>4250</v>
      </c>
      <c r="BG145" s="753" t="s">
        <v>4250</v>
      </c>
      <c r="BH145" s="753" t="s">
        <v>4250</v>
      </c>
    </row>
    <row r="146" spans="1:60">
      <c r="A146" s="858" t="s">
        <v>8524</v>
      </c>
      <c r="B146" s="753" t="s">
        <v>101</v>
      </c>
      <c r="C146" s="753" t="s">
        <v>481</v>
      </c>
      <c r="D146" s="754">
        <v>44666</v>
      </c>
      <c r="E146" s="753" t="s">
        <v>482</v>
      </c>
      <c r="F146" s="753" t="s">
        <v>59</v>
      </c>
      <c r="G146" s="753" t="s">
        <v>60</v>
      </c>
      <c r="H146" s="753" t="s">
        <v>61</v>
      </c>
      <c r="I146" s="753" t="s">
        <v>62</v>
      </c>
      <c r="J146" s="753" t="s">
        <v>63</v>
      </c>
      <c r="K146" s="753">
        <v>30349</v>
      </c>
      <c r="L146" s="753" t="s">
        <v>150</v>
      </c>
      <c r="M146" s="753" t="s">
        <v>151</v>
      </c>
      <c r="N146" s="753" t="s">
        <v>152</v>
      </c>
      <c r="O146" s="753" t="s">
        <v>110</v>
      </c>
      <c r="P146" s="753">
        <v>91311</v>
      </c>
      <c r="Q146" s="753" t="s">
        <v>68</v>
      </c>
      <c r="R146" s="753" t="s">
        <v>4250</v>
      </c>
      <c r="S146" s="753" t="s">
        <v>4250</v>
      </c>
      <c r="T146" s="753" t="s">
        <v>4250</v>
      </c>
      <c r="U146" s="753">
        <v>49204132</v>
      </c>
      <c r="V146" s="753">
        <v>0</v>
      </c>
      <c r="W146" s="753" t="s">
        <v>377</v>
      </c>
      <c r="X146" s="753">
        <v>360</v>
      </c>
      <c r="Y146" s="753">
        <v>676</v>
      </c>
      <c r="Z146" s="753">
        <v>26</v>
      </c>
      <c r="AA146" s="749">
        <f t="shared" si="4"/>
        <v>9.3600000000000003E-3</v>
      </c>
      <c r="AB146" s="753" t="s">
        <v>88</v>
      </c>
      <c r="AC146" s="754">
        <v>44692</v>
      </c>
      <c r="AD146" s="755"/>
      <c r="AE146" s="753" t="s">
        <v>4250</v>
      </c>
      <c r="AF146" s="753" t="s">
        <v>481</v>
      </c>
      <c r="AG146" s="753">
        <v>676</v>
      </c>
      <c r="AH146" s="753">
        <v>26</v>
      </c>
      <c r="AI146" s="761">
        <f t="shared" si="5"/>
        <v>1.7576000000000001E-2</v>
      </c>
      <c r="AJ146" s="753" t="s">
        <v>72</v>
      </c>
      <c r="AK146" s="755" t="s">
        <v>71</v>
      </c>
      <c r="AL146" s="754">
        <v>44687</v>
      </c>
      <c r="AM146" s="754">
        <v>44687</v>
      </c>
      <c r="AN146" s="754">
        <v>44692</v>
      </c>
      <c r="AO146" s="754">
        <v>44692</v>
      </c>
      <c r="AP146" s="754">
        <v>44692</v>
      </c>
      <c r="AQ146" s="753" t="s">
        <v>89</v>
      </c>
      <c r="AR146" s="753" t="s">
        <v>4250</v>
      </c>
      <c r="AS146" s="755" t="s">
        <v>71</v>
      </c>
      <c r="AT146" s="754">
        <v>44687</v>
      </c>
      <c r="AU146" s="754">
        <v>44692</v>
      </c>
      <c r="AV146" s="754">
        <v>44687</v>
      </c>
      <c r="AW146" s="753" t="s">
        <v>4250</v>
      </c>
      <c r="AX146" s="753" t="s">
        <v>4250</v>
      </c>
      <c r="AY146" s="753" t="s">
        <v>4250</v>
      </c>
      <c r="AZ146" s="753" t="s">
        <v>4250</v>
      </c>
      <c r="BA146" s="753" t="s">
        <v>4250</v>
      </c>
      <c r="BB146" s="753" t="s">
        <v>4250</v>
      </c>
      <c r="BC146" s="753" t="s">
        <v>4250</v>
      </c>
      <c r="BD146" s="756">
        <v>5500</v>
      </c>
      <c r="BE146" s="753" t="s">
        <v>4250</v>
      </c>
      <c r="BF146" s="753" t="s">
        <v>4250</v>
      </c>
      <c r="BG146" s="753" t="s">
        <v>4250</v>
      </c>
      <c r="BH146" s="753" t="s">
        <v>4250</v>
      </c>
    </row>
    <row r="147" spans="1:60">
      <c r="A147" s="752" t="s">
        <v>55</v>
      </c>
      <c r="B147" s="753" t="s">
        <v>101</v>
      </c>
      <c r="C147" s="753" t="s">
        <v>483</v>
      </c>
      <c r="D147" s="754">
        <v>44666</v>
      </c>
      <c r="E147" s="753" t="s">
        <v>484</v>
      </c>
      <c r="F147" s="753" t="s">
        <v>59</v>
      </c>
      <c r="G147" s="753" t="s">
        <v>60</v>
      </c>
      <c r="H147" s="753" t="s">
        <v>61</v>
      </c>
      <c r="I147" s="753" t="s">
        <v>62</v>
      </c>
      <c r="J147" s="753" t="s">
        <v>63</v>
      </c>
      <c r="K147" s="753">
        <v>30349</v>
      </c>
      <c r="L147" s="753" t="s">
        <v>395</v>
      </c>
      <c r="M147" s="753" t="s">
        <v>485</v>
      </c>
      <c r="N147" s="753" t="s">
        <v>397</v>
      </c>
      <c r="O147" s="753" t="s">
        <v>110</v>
      </c>
      <c r="P147" s="753">
        <v>93305</v>
      </c>
      <c r="Q147" s="753" t="s">
        <v>68</v>
      </c>
      <c r="R147" s="753" t="s">
        <v>486</v>
      </c>
      <c r="S147" s="753" t="s">
        <v>487</v>
      </c>
      <c r="T147" s="753" t="s">
        <v>488</v>
      </c>
      <c r="U147" s="753">
        <v>49303156</v>
      </c>
      <c r="V147" s="753">
        <v>0</v>
      </c>
      <c r="W147" s="753" t="s">
        <v>134</v>
      </c>
      <c r="X147" s="753">
        <v>480</v>
      </c>
      <c r="Y147" s="753">
        <v>638</v>
      </c>
      <c r="Z147" s="753">
        <v>22</v>
      </c>
      <c r="AA147" s="749">
        <f t="shared" si="4"/>
        <v>1.056E-2</v>
      </c>
      <c r="AB147" s="753" t="s">
        <v>70</v>
      </c>
      <c r="AC147" s="754">
        <v>44690</v>
      </c>
      <c r="AD147" s="755"/>
      <c r="AE147" s="753" t="s">
        <v>489</v>
      </c>
      <c r="AF147" s="753" t="s">
        <v>483</v>
      </c>
      <c r="AG147" s="753">
        <v>638</v>
      </c>
      <c r="AH147" s="753">
        <v>22</v>
      </c>
      <c r="AI147" s="761">
        <f t="shared" si="5"/>
        <v>1.4036E-2</v>
      </c>
      <c r="AJ147" s="753" t="s">
        <v>72</v>
      </c>
      <c r="AK147" s="753">
        <v>397385550</v>
      </c>
      <c r="AL147" s="754">
        <v>44691</v>
      </c>
      <c r="AM147" s="754">
        <v>44691</v>
      </c>
      <c r="AN147" s="754">
        <v>44694</v>
      </c>
      <c r="AO147" s="754">
        <v>44694</v>
      </c>
      <c r="AP147" s="754">
        <v>44694</v>
      </c>
      <c r="AQ147" s="753" t="s">
        <v>89</v>
      </c>
      <c r="AR147" s="753" t="s">
        <v>490</v>
      </c>
      <c r="AS147" s="753">
        <v>397385550</v>
      </c>
      <c r="AT147" s="754">
        <v>44691</v>
      </c>
      <c r="AU147" s="754">
        <v>44694</v>
      </c>
      <c r="AV147" s="754">
        <v>44691</v>
      </c>
      <c r="AW147" s="753" t="s">
        <v>90</v>
      </c>
      <c r="AX147" s="753" t="s">
        <v>4250</v>
      </c>
      <c r="AY147" s="756">
        <v>4960</v>
      </c>
      <c r="AZ147" s="753" t="s">
        <v>4250</v>
      </c>
      <c r="BA147" s="753" t="s">
        <v>4250</v>
      </c>
      <c r="BB147" s="753" t="s">
        <v>4250</v>
      </c>
      <c r="BC147" s="753" t="s">
        <v>4250</v>
      </c>
      <c r="BD147" s="756">
        <v>4960</v>
      </c>
      <c r="BE147" s="753" t="s">
        <v>4250</v>
      </c>
      <c r="BF147" s="753" t="s">
        <v>4250</v>
      </c>
      <c r="BG147" s="753" t="s">
        <v>4250</v>
      </c>
      <c r="BH147" s="753" t="s">
        <v>4250</v>
      </c>
    </row>
    <row r="148" spans="1:60">
      <c r="A148" s="858" t="s">
        <v>8524</v>
      </c>
      <c r="B148" s="753" t="s">
        <v>56</v>
      </c>
      <c r="C148" s="753" t="s">
        <v>491</v>
      </c>
      <c r="D148" s="754">
        <v>44666</v>
      </c>
      <c r="E148" s="753" t="s">
        <v>492</v>
      </c>
      <c r="F148" s="753" t="s">
        <v>59</v>
      </c>
      <c r="G148" s="753" t="s">
        <v>60</v>
      </c>
      <c r="H148" s="753" t="s">
        <v>61</v>
      </c>
      <c r="I148" s="753" t="s">
        <v>62</v>
      </c>
      <c r="J148" s="753" t="s">
        <v>63</v>
      </c>
      <c r="K148" s="753">
        <v>30349</v>
      </c>
      <c r="L148" s="753" t="s">
        <v>493</v>
      </c>
      <c r="M148" s="753" t="s">
        <v>494</v>
      </c>
      <c r="N148" s="753" t="s">
        <v>495</v>
      </c>
      <c r="O148" s="753" t="s">
        <v>496</v>
      </c>
      <c r="P148" s="753">
        <v>25704</v>
      </c>
      <c r="Q148" s="753" t="s">
        <v>68</v>
      </c>
      <c r="R148" s="753" t="s">
        <v>4250</v>
      </c>
      <c r="S148" s="753" t="s">
        <v>4250</v>
      </c>
      <c r="T148" s="753" t="s">
        <v>4250</v>
      </c>
      <c r="U148" s="753">
        <v>49204132</v>
      </c>
      <c r="V148" s="753">
        <v>0</v>
      </c>
      <c r="W148" s="753" t="s">
        <v>377</v>
      </c>
      <c r="X148" s="753">
        <v>360</v>
      </c>
      <c r="Y148" s="753">
        <v>390</v>
      </c>
      <c r="Z148" s="753">
        <v>15</v>
      </c>
      <c r="AA148" s="749">
        <f t="shared" si="4"/>
        <v>5.4000000000000003E-3</v>
      </c>
      <c r="AB148" s="753" t="s">
        <v>70</v>
      </c>
      <c r="AC148" s="754">
        <v>44690</v>
      </c>
      <c r="AD148" s="755"/>
      <c r="AE148" s="753" t="s">
        <v>4250</v>
      </c>
      <c r="AF148" s="753" t="s">
        <v>491</v>
      </c>
      <c r="AG148" s="753">
        <v>390</v>
      </c>
      <c r="AH148" s="753">
        <v>15</v>
      </c>
      <c r="AI148" s="761">
        <f t="shared" si="5"/>
        <v>5.8500000000000002E-3</v>
      </c>
      <c r="AJ148" s="753" t="s">
        <v>72</v>
      </c>
      <c r="AK148" s="753">
        <v>397386898</v>
      </c>
      <c r="AL148" s="754">
        <v>44687</v>
      </c>
      <c r="AM148" s="754">
        <v>44687</v>
      </c>
      <c r="AN148" s="754">
        <v>44691</v>
      </c>
      <c r="AO148" s="754">
        <v>44691</v>
      </c>
      <c r="AP148" s="754">
        <v>44691</v>
      </c>
      <c r="AQ148" s="753" t="s">
        <v>89</v>
      </c>
      <c r="AR148" s="753" t="s">
        <v>497</v>
      </c>
      <c r="AS148" s="753">
        <v>397386898</v>
      </c>
      <c r="AT148" s="754">
        <v>44687</v>
      </c>
      <c r="AU148" s="754">
        <v>44691</v>
      </c>
      <c r="AV148" s="754">
        <v>44687</v>
      </c>
      <c r="AW148" s="753" t="s">
        <v>90</v>
      </c>
      <c r="AX148" s="753" t="s">
        <v>4250</v>
      </c>
      <c r="AY148" s="756">
        <v>1605</v>
      </c>
      <c r="AZ148" s="753" t="s">
        <v>4250</v>
      </c>
      <c r="BA148" s="753" t="s">
        <v>4250</v>
      </c>
      <c r="BB148" s="753" t="s">
        <v>4250</v>
      </c>
      <c r="BC148" s="753" t="s">
        <v>4250</v>
      </c>
      <c r="BD148" s="756">
        <v>1605</v>
      </c>
      <c r="BE148" s="753" t="s">
        <v>4250</v>
      </c>
      <c r="BF148" s="753" t="s">
        <v>4250</v>
      </c>
      <c r="BG148" s="753" t="s">
        <v>4250</v>
      </c>
      <c r="BH148" s="753" t="s">
        <v>4250</v>
      </c>
    </row>
    <row r="149" spans="1:60" s="556" customFormat="1">
      <c r="A149" s="752" t="s">
        <v>55</v>
      </c>
      <c r="B149" s="753" t="s">
        <v>4250</v>
      </c>
      <c r="C149" s="753" t="s">
        <v>498</v>
      </c>
      <c r="D149" s="754">
        <v>44666</v>
      </c>
      <c r="E149" s="753" t="s">
        <v>499</v>
      </c>
      <c r="F149" s="753" t="s">
        <v>59</v>
      </c>
      <c r="G149" s="753" t="s">
        <v>60</v>
      </c>
      <c r="H149" s="753" t="s">
        <v>61</v>
      </c>
      <c r="I149" s="753" t="s">
        <v>62</v>
      </c>
      <c r="J149" s="753" t="s">
        <v>63</v>
      </c>
      <c r="K149" s="753">
        <v>30349</v>
      </c>
      <c r="L149" s="753" t="s">
        <v>395</v>
      </c>
      <c r="M149" s="753" t="s">
        <v>485</v>
      </c>
      <c r="N149" s="753" t="s">
        <v>397</v>
      </c>
      <c r="O149" s="753" t="s">
        <v>110</v>
      </c>
      <c r="P149" s="753">
        <v>93305</v>
      </c>
      <c r="Q149" s="753" t="s">
        <v>68</v>
      </c>
      <c r="R149" s="753" t="s">
        <v>486</v>
      </c>
      <c r="S149" s="753" t="s">
        <v>487</v>
      </c>
      <c r="T149" s="753" t="s">
        <v>488</v>
      </c>
      <c r="U149" s="753">
        <v>49303156</v>
      </c>
      <c r="V149" s="753">
        <v>0</v>
      </c>
      <c r="W149" s="753" t="s">
        <v>134</v>
      </c>
      <c r="X149" s="753">
        <v>480</v>
      </c>
      <c r="Y149" s="753">
        <v>638</v>
      </c>
      <c r="Z149" s="753">
        <v>22</v>
      </c>
      <c r="AA149" s="749">
        <f t="shared" si="4"/>
        <v>1.056E-2</v>
      </c>
      <c r="AB149" s="753" t="s">
        <v>88</v>
      </c>
      <c r="AC149" s="754">
        <v>44690</v>
      </c>
      <c r="AD149" s="755"/>
      <c r="AE149" s="753" t="s">
        <v>489</v>
      </c>
      <c r="AF149" s="753" t="s">
        <v>498</v>
      </c>
      <c r="AG149" s="753">
        <v>638</v>
      </c>
      <c r="AH149" s="753">
        <v>22</v>
      </c>
      <c r="AI149" s="761">
        <f t="shared" si="5"/>
        <v>1.4036E-2</v>
      </c>
      <c r="AJ149" s="753" t="s">
        <v>72</v>
      </c>
      <c r="AK149" s="753">
        <v>397389583</v>
      </c>
      <c r="AL149" s="754">
        <v>44691</v>
      </c>
      <c r="AM149" s="754">
        <v>44691</v>
      </c>
      <c r="AN149" s="754">
        <v>44694</v>
      </c>
      <c r="AO149" s="754">
        <v>44698</v>
      </c>
      <c r="AP149" s="754">
        <v>44698</v>
      </c>
      <c r="AQ149" s="753" t="s">
        <v>89</v>
      </c>
      <c r="AR149" s="753" t="s">
        <v>500</v>
      </c>
      <c r="AS149" s="753">
        <v>397389583</v>
      </c>
      <c r="AT149" s="754">
        <v>44691</v>
      </c>
      <c r="AU149" s="754">
        <v>44698</v>
      </c>
      <c r="AV149" s="754">
        <v>44691</v>
      </c>
      <c r="AW149" s="753" t="s">
        <v>90</v>
      </c>
      <c r="AX149" s="753" t="s">
        <v>218</v>
      </c>
      <c r="AY149" s="756">
        <v>4960</v>
      </c>
      <c r="AZ149" s="753" t="s">
        <v>4250</v>
      </c>
      <c r="BA149" s="753" t="s">
        <v>4250</v>
      </c>
      <c r="BB149" s="753" t="s">
        <v>4250</v>
      </c>
      <c r="BC149" s="753" t="s">
        <v>4250</v>
      </c>
      <c r="BD149" s="756">
        <v>4960</v>
      </c>
      <c r="BE149" s="753" t="s">
        <v>4250</v>
      </c>
      <c r="BF149" s="753" t="s">
        <v>4250</v>
      </c>
      <c r="BG149" s="753" t="s">
        <v>4250</v>
      </c>
      <c r="BH149" s="753" t="s">
        <v>4250</v>
      </c>
    </row>
    <row r="150" spans="1:60">
      <c r="A150" s="757" t="s">
        <v>55</v>
      </c>
      <c r="B150" s="758" t="s">
        <v>56</v>
      </c>
      <c r="C150" s="758" t="s">
        <v>501</v>
      </c>
      <c r="D150" s="760">
        <v>44666</v>
      </c>
      <c r="E150" s="758" t="s">
        <v>502</v>
      </c>
      <c r="F150" s="758" t="s">
        <v>59</v>
      </c>
      <c r="G150" s="758" t="s">
        <v>60</v>
      </c>
      <c r="H150" s="759" t="s">
        <v>61</v>
      </c>
      <c r="I150" s="759" t="s">
        <v>62</v>
      </c>
      <c r="J150" s="759" t="s">
        <v>63</v>
      </c>
      <c r="K150" s="759">
        <v>30349</v>
      </c>
      <c r="L150" s="758" t="s">
        <v>503</v>
      </c>
      <c r="M150" s="758" t="s">
        <v>504</v>
      </c>
      <c r="N150" s="758" t="s">
        <v>505</v>
      </c>
      <c r="O150" s="758" t="s">
        <v>361</v>
      </c>
      <c r="P150" s="758">
        <v>89431</v>
      </c>
      <c r="Q150" s="758" t="s">
        <v>68</v>
      </c>
      <c r="R150" s="759" t="s">
        <v>506</v>
      </c>
      <c r="S150" s="759" t="s">
        <v>507</v>
      </c>
      <c r="T150" s="759" t="s">
        <v>508</v>
      </c>
      <c r="U150" s="758">
        <v>49303155</v>
      </c>
      <c r="V150" s="759">
        <v>0</v>
      </c>
      <c r="W150" s="758" t="s">
        <v>509</v>
      </c>
      <c r="X150" s="758">
        <v>475</v>
      </c>
      <c r="Y150" s="758">
        <v>522</v>
      </c>
      <c r="Z150" s="758" t="s">
        <v>4250</v>
      </c>
      <c r="AA150" s="749"/>
      <c r="AB150" s="758" t="s">
        <v>70</v>
      </c>
      <c r="AC150" s="774">
        <v>44701</v>
      </c>
      <c r="AD150" s="771"/>
      <c r="AE150" s="758" t="s">
        <v>4250</v>
      </c>
      <c r="AF150" s="758" t="s">
        <v>501</v>
      </c>
      <c r="AG150" s="759">
        <v>522</v>
      </c>
      <c r="AH150" s="759" t="s">
        <v>4250</v>
      </c>
      <c r="AI150" s="761"/>
      <c r="AJ150" s="758" t="s">
        <v>72</v>
      </c>
      <c r="AK150" s="771"/>
      <c r="AL150" s="761"/>
      <c r="AM150" s="761"/>
      <c r="AN150" s="761"/>
      <c r="AO150" s="761"/>
      <c r="AP150" s="761"/>
      <c r="AQ150" s="759" t="s">
        <v>99</v>
      </c>
      <c r="AR150" s="759" t="s">
        <v>510</v>
      </c>
      <c r="AS150" s="771" t="s">
        <v>71</v>
      </c>
      <c r="AT150" s="761" t="s">
        <v>71</v>
      </c>
      <c r="AU150" s="761" t="s">
        <v>71</v>
      </c>
      <c r="AV150" s="761" t="s">
        <v>71</v>
      </c>
      <c r="AW150" s="761" t="s">
        <v>71</v>
      </c>
      <c r="AX150" s="761" t="s">
        <v>71</v>
      </c>
      <c r="AY150" s="761" t="s">
        <v>71</v>
      </c>
      <c r="AZ150" s="761" t="s">
        <v>71</v>
      </c>
      <c r="BA150" s="761" t="s">
        <v>71</v>
      </c>
      <c r="BB150" s="761" t="s">
        <v>71</v>
      </c>
      <c r="BC150" s="761" t="s">
        <v>71</v>
      </c>
      <c r="BD150" s="761" t="s">
        <v>71</v>
      </c>
      <c r="BE150" s="761" t="s">
        <v>71</v>
      </c>
      <c r="BF150" s="761" t="s">
        <v>71</v>
      </c>
      <c r="BG150" s="761" t="s">
        <v>71</v>
      </c>
      <c r="BH150" s="761" t="s">
        <v>71</v>
      </c>
    </row>
    <row r="151" spans="1:60">
      <c r="A151" s="757" t="s">
        <v>55</v>
      </c>
      <c r="B151" s="758" t="s">
        <v>56</v>
      </c>
      <c r="C151" s="758" t="s">
        <v>511</v>
      </c>
      <c r="D151" s="760">
        <v>44666</v>
      </c>
      <c r="E151" s="758" t="s">
        <v>502</v>
      </c>
      <c r="F151" s="758" t="s">
        <v>59</v>
      </c>
      <c r="G151" s="758" t="s">
        <v>60</v>
      </c>
      <c r="H151" s="759" t="s">
        <v>61</v>
      </c>
      <c r="I151" s="759" t="s">
        <v>62</v>
      </c>
      <c r="J151" s="759" t="s">
        <v>63</v>
      </c>
      <c r="K151" s="759">
        <v>30349</v>
      </c>
      <c r="L151" s="758" t="s">
        <v>503</v>
      </c>
      <c r="M151" s="758" t="s">
        <v>504</v>
      </c>
      <c r="N151" s="758" t="s">
        <v>505</v>
      </c>
      <c r="O151" s="758" t="s">
        <v>361</v>
      </c>
      <c r="P151" s="758">
        <v>89431</v>
      </c>
      <c r="Q151" s="758" t="s">
        <v>68</v>
      </c>
      <c r="R151" s="759" t="s">
        <v>506</v>
      </c>
      <c r="S151" s="759" t="s">
        <v>507</v>
      </c>
      <c r="T151" s="759" t="s">
        <v>508</v>
      </c>
      <c r="U151" s="758">
        <v>49303155</v>
      </c>
      <c r="V151" s="759">
        <v>0</v>
      </c>
      <c r="W151" s="758" t="s">
        <v>509</v>
      </c>
      <c r="X151" s="758">
        <v>475</v>
      </c>
      <c r="Y151" s="758">
        <v>522</v>
      </c>
      <c r="Z151" s="758" t="s">
        <v>4250</v>
      </c>
      <c r="AA151" s="749"/>
      <c r="AB151" s="758" t="s">
        <v>70</v>
      </c>
      <c r="AC151" s="774">
        <v>44701</v>
      </c>
      <c r="AD151" s="758"/>
      <c r="AE151" s="758" t="s">
        <v>4250</v>
      </c>
      <c r="AF151" s="758" t="s">
        <v>511</v>
      </c>
      <c r="AG151" s="759">
        <v>522</v>
      </c>
      <c r="AH151" s="759" t="s">
        <v>4250</v>
      </c>
      <c r="AI151" s="761"/>
      <c r="AJ151" s="758" t="s">
        <v>72</v>
      </c>
      <c r="AK151" s="771"/>
      <c r="AL151" s="761"/>
      <c r="AM151" s="761"/>
      <c r="AN151" s="761"/>
      <c r="AO151" s="761"/>
      <c r="AP151" s="761"/>
      <c r="AQ151" s="759" t="s">
        <v>99</v>
      </c>
      <c r="AR151" s="759" t="s">
        <v>510</v>
      </c>
      <c r="AS151" s="771" t="s">
        <v>71</v>
      </c>
      <c r="AT151" s="761" t="s">
        <v>71</v>
      </c>
      <c r="AU151" s="761" t="s">
        <v>71</v>
      </c>
      <c r="AV151" s="761" t="s">
        <v>71</v>
      </c>
      <c r="AW151" s="761" t="s">
        <v>71</v>
      </c>
      <c r="AX151" s="761" t="s">
        <v>71</v>
      </c>
      <c r="AY151" s="761" t="s">
        <v>71</v>
      </c>
      <c r="AZ151" s="761" t="s">
        <v>71</v>
      </c>
      <c r="BA151" s="761" t="s">
        <v>71</v>
      </c>
      <c r="BB151" s="761" t="s">
        <v>71</v>
      </c>
      <c r="BC151" s="761" t="s">
        <v>71</v>
      </c>
      <c r="BD151" s="761" t="s">
        <v>71</v>
      </c>
      <c r="BE151" s="761" t="s">
        <v>71</v>
      </c>
      <c r="BF151" s="761" t="s">
        <v>71</v>
      </c>
      <c r="BG151" s="761" t="s">
        <v>71</v>
      </c>
      <c r="BH151" s="761" t="s">
        <v>71</v>
      </c>
    </row>
    <row r="152" spans="1:60">
      <c r="A152" s="757" t="s">
        <v>55</v>
      </c>
      <c r="B152" s="758" t="s">
        <v>56</v>
      </c>
      <c r="C152" s="758" t="s">
        <v>512</v>
      </c>
      <c r="D152" s="760">
        <v>44666</v>
      </c>
      <c r="E152" s="758" t="s">
        <v>502</v>
      </c>
      <c r="F152" s="758" t="s">
        <v>59</v>
      </c>
      <c r="G152" s="758" t="s">
        <v>60</v>
      </c>
      <c r="H152" s="759" t="s">
        <v>61</v>
      </c>
      <c r="I152" s="759" t="s">
        <v>62</v>
      </c>
      <c r="J152" s="759" t="s">
        <v>63</v>
      </c>
      <c r="K152" s="759">
        <v>30349</v>
      </c>
      <c r="L152" s="758" t="s">
        <v>503</v>
      </c>
      <c r="M152" s="758" t="s">
        <v>504</v>
      </c>
      <c r="N152" s="758" t="s">
        <v>505</v>
      </c>
      <c r="O152" s="758" t="s">
        <v>361</v>
      </c>
      <c r="P152" s="758">
        <v>89431</v>
      </c>
      <c r="Q152" s="758" t="s">
        <v>68</v>
      </c>
      <c r="R152" s="759" t="s">
        <v>506</v>
      </c>
      <c r="S152" s="759" t="s">
        <v>507</v>
      </c>
      <c r="T152" s="759" t="s">
        <v>508</v>
      </c>
      <c r="U152" s="758">
        <v>49303155</v>
      </c>
      <c r="V152" s="759">
        <v>0</v>
      </c>
      <c r="W152" s="758" t="s">
        <v>509</v>
      </c>
      <c r="X152" s="758">
        <v>475</v>
      </c>
      <c r="Y152" s="758">
        <v>522</v>
      </c>
      <c r="Z152" s="758" t="s">
        <v>4250</v>
      </c>
      <c r="AA152" s="749"/>
      <c r="AB152" s="758" t="s">
        <v>70</v>
      </c>
      <c r="AC152" s="774">
        <v>44701</v>
      </c>
      <c r="AD152" s="758"/>
      <c r="AE152" s="758" t="s">
        <v>4250</v>
      </c>
      <c r="AF152" s="758" t="s">
        <v>512</v>
      </c>
      <c r="AG152" s="759">
        <v>522</v>
      </c>
      <c r="AH152" s="759" t="s">
        <v>4250</v>
      </c>
      <c r="AI152" s="761"/>
      <c r="AJ152" s="758" t="s">
        <v>72</v>
      </c>
      <c r="AK152" s="771"/>
      <c r="AL152" s="761"/>
      <c r="AM152" s="761"/>
      <c r="AN152" s="761"/>
      <c r="AO152" s="761"/>
      <c r="AP152" s="761"/>
      <c r="AQ152" s="759" t="s">
        <v>99</v>
      </c>
      <c r="AR152" s="759" t="s">
        <v>510</v>
      </c>
      <c r="AS152" s="771" t="s">
        <v>71</v>
      </c>
      <c r="AT152" s="761" t="s">
        <v>71</v>
      </c>
      <c r="AU152" s="761" t="s">
        <v>71</v>
      </c>
      <c r="AV152" s="761" t="s">
        <v>71</v>
      </c>
      <c r="AW152" s="761" t="s">
        <v>71</v>
      </c>
      <c r="AX152" s="761" t="s">
        <v>71</v>
      </c>
      <c r="AY152" s="761" t="s">
        <v>71</v>
      </c>
      <c r="AZ152" s="761" t="s">
        <v>71</v>
      </c>
      <c r="BA152" s="761" t="s">
        <v>71</v>
      </c>
      <c r="BB152" s="761" t="s">
        <v>71</v>
      </c>
      <c r="BC152" s="761" t="s">
        <v>71</v>
      </c>
      <c r="BD152" s="761" t="s">
        <v>71</v>
      </c>
      <c r="BE152" s="761" t="s">
        <v>71</v>
      </c>
      <c r="BF152" s="761" t="s">
        <v>71</v>
      </c>
      <c r="BG152" s="761" t="s">
        <v>71</v>
      </c>
      <c r="BH152" s="761" t="s">
        <v>71</v>
      </c>
    </row>
    <row r="153" spans="1:60">
      <c r="A153" s="757" t="s">
        <v>55</v>
      </c>
      <c r="B153" s="758" t="s">
        <v>56</v>
      </c>
      <c r="C153" s="758" t="s">
        <v>513</v>
      </c>
      <c r="D153" s="760">
        <v>44666</v>
      </c>
      <c r="E153" s="758" t="s">
        <v>502</v>
      </c>
      <c r="F153" s="758" t="s">
        <v>59</v>
      </c>
      <c r="G153" s="758" t="s">
        <v>60</v>
      </c>
      <c r="H153" s="759" t="s">
        <v>61</v>
      </c>
      <c r="I153" s="759" t="s">
        <v>62</v>
      </c>
      <c r="J153" s="759" t="s">
        <v>63</v>
      </c>
      <c r="K153" s="759">
        <v>30349</v>
      </c>
      <c r="L153" s="758" t="s">
        <v>503</v>
      </c>
      <c r="M153" s="758" t="s">
        <v>504</v>
      </c>
      <c r="N153" s="758" t="s">
        <v>505</v>
      </c>
      <c r="O153" s="758" t="s">
        <v>361</v>
      </c>
      <c r="P153" s="758">
        <v>89431</v>
      </c>
      <c r="Q153" s="758" t="s">
        <v>68</v>
      </c>
      <c r="R153" s="759" t="s">
        <v>506</v>
      </c>
      <c r="S153" s="759" t="s">
        <v>507</v>
      </c>
      <c r="T153" s="759" t="s">
        <v>508</v>
      </c>
      <c r="U153" s="758">
        <v>49303155</v>
      </c>
      <c r="V153" s="759">
        <v>0</v>
      </c>
      <c r="W153" s="758" t="s">
        <v>509</v>
      </c>
      <c r="X153" s="758">
        <v>475</v>
      </c>
      <c r="Y153" s="758">
        <v>522</v>
      </c>
      <c r="Z153" s="758" t="s">
        <v>4250</v>
      </c>
      <c r="AA153" s="749"/>
      <c r="AB153" s="758" t="s">
        <v>70</v>
      </c>
      <c r="AC153" s="774">
        <v>44701</v>
      </c>
      <c r="AD153" s="758"/>
      <c r="AE153" s="758" t="s">
        <v>4250</v>
      </c>
      <c r="AF153" s="758" t="s">
        <v>513</v>
      </c>
      <c r="AG153" s="759">
        <v>522</v>
      </c>
      <c r="AH153" s="759" t="s">
        <v>4250</v>
      </c>
      <c r="AI153" s="761"/>
      <c r="AJ153" s="758" t="s">
        <v>72</v>
      </c>
      <c r="AK153" s="771"/>
      <c r="AL153" s="761"/>
      <c r="AM153" s="761"/>
      <c r="AN153" s="761"/>
      <c r="AO153" s="761"/>
      <c r="AP153" s="761"/>
      <c r="AQ153" s="759" t="s">
        <v>99</v>
      </c>
      <c r="AR153" s="759" t="s">
        <v>510</v>
      </c>
      <c r="AS153" s="771" t="s">
        <v>71</v>
      </c>
      <c r="AT153" s="761" t="s">
        <v>71</v>
      </c>
      <c r="AU153" s="761" t="s">
        <v>71</v>
      </c>
      <c r="AV153" s="761" t="s">
        <v>71</v>
      </c>
      <c r="AW153" s="761" t="s">
        <v>71</v>
      </c>
      <c r="AX153" s="761" t="s">
        <v>71</v>
      </c>
      <c r="AY153" s="761" t="s">
        <v>71</v>
      </c>
      <c r="AZ153" s="761" t="s">
        <v>71</v>
      </c>
      <c r="BA153" s="761" t="s">
        <v>71</v>
      </c>
      <c r="BB153" s="761" t="s">
        <v>71</v>
      </c>
      <c r="BC153" s="761" t="s">
        <v>71</v>
      </c>
      <c r="BD153" s="761" t="s">
        <v>71</v>
      </c>
      <c r="BE153" s="761" t="s">
        <v>71</v>
      </c>
      <c r="BF153" s="761" t="s">
        <v>71</v>
      </c>
      <c r="BG153" s="761" t="s">
        <v>71</v>
      </c>
      <c r="BH153" s="761" t="s">
        <v>71</v>
      </c>
    </row>
    <row r="154" spans="1:60">
      <c r="A154" s="757" t="s">
        <v>55</v>
      </c>
      <c r="B154" s="758" t="s">
        <v>56</v>
      </c>
      <c r="C154" s="758" t="s">
        <v>514</v>
      </c>
      <c r="D154" s="760">
        <v>44666</v>
      </c>
      <c r="E154" s="758" t="s">
        <v>502</v>
      </c>
      <c r="F154" s="758" t="s">
        <v>59</v>
      </c>
      <c r="G154" s="758" t="s">
        <v>60</v>
      </c>
      <c r="H154" s="759" t="s">
        <v>61</v>
      </c>
      <c r="I154" s="759" t="s">
        <v>62</v>
      </c>
      <c r="J154" s="759" t="s">
        <v>63</v>
      </c>
      <c r="K154" s="759">
        <v>30349</v>
      </c>
      <c r="L154" s="758" t="s">
        <v>503</v>
      </c>
      <c r="M154" s="758" t="s">
        <v>504</v>
      </c>
      <c r="N154" s="758" t="s">
        <v>505</v>
      </c>
      <c r="O154" s="758" t="s">
        <v>361</v>
      </c>
      <c r="P154" s="758">
        <v>89431</v>
      </c>
      <c r="Q154" s="758" t="s">
        <v>68</v>
      </c>
      <c r="R154" s="759" t="s">
        <v>506</v>
      </c>
      <c r="S154" s="759" t="s">
        <v>507</v>
      </c>
      <c r="T154" s="759" t="s">
        <v>508</v>
      </c>
      <c r="U154" s="758">
        <v>49303155</v>
      </c>
      <c r="V154" s="759">
        <v>0</v>
      </c>
      <c r="W154" s="758" t="s">
        <v>509</v>
      </c>
      <c r="X154" s="758">
        <v>475</v>
      </c>
      <c r="Y154" s="758">
        <v>522</v>
      </c>
      <c r="Z154" s="758" t="s">
        <v>4250</v>
      </c>
      <c r="AA154" s="749"/>
      <c r="AB154" s="758" t="s">
        <v>70</v>
      </c>
      <c r="AC154" s="774">
        <v>44701</v>
      </c>
      <c r="AD154" s="758"/>
      <c r="AE154" s="758" t="s">
        <v>4250</v>
      </c>
      <c r="AF154" s="758" t="s">
        <v>514</v>
      </c>
      <c r="AG154" s="759">
        <v>522</v>
      </c>
      <c r="AH154" s="759" t="s">
        <v>4250</v>
      </c>
      <c r="AI154" s="761"/>
      <c r="AJ154" s="758" t="s">
        <v>72</v>
      </c>
      <c r="AK154" s="771"/>
      <c r="AL154" s="761"/>
      <c r="AM154" s="761"/>
      <c r="AN154" s="761"/>
      <c r="AO154" s="761"/>
      <c r="AP154" s="761"/>
      <c r="AQ154" s="759" t="s">
        <v>99</v>
      </c>
      <c r="AR154" s="759" t="s">
        <v>510</v>
      </c>
      <c r="AS154" s="771" t="s">
        <v>71</v>
      </c>
      <c r="AT154" s="761" t="s">
        <v>71</v>
      </c>
      <c r="AU154" s="761" t="s">
        <v>71</v>
      </c>
      <c r="AV154" s="761" t="s">
        <v>71</v>
      </c>
      <c r="AW154" s="761" t="s">
        <v>71</v>
      </c>
      <c r="AX154" s="761" t="s">
        <v>71</v>
      </c>
      <c r="AY154" s="761" t="s">
        <v>71</v>
      </c>
      <c r="AZ154" s="761" t="s">
        <v>71</v>
      </c>
      <c r="BA154" s="761" t="s">
        <v>71</v>
      </c>
      <c r="BB154" s="761" t="s">
        <v>71</v>
      </c>
      <c r="BC154" s="761" t="s">
        <v>71</v>
      </c>
      <c r="BD154" s="761" t="s">
        <v>71</v>
      </c>
      <c r="BE154" s="761" t="s">
        <v>71</v>
      </c>
      <c r="BF154" s="761" t="s">
        <v>71</v>
      </c>
      <c r="BG154" s="761" t="s">
        <v>71</v>
      </c>
      <c r="BH154" s="761" t="s">
        <v>71</v>
      </c>
    </row>
    <row r="155" spans="1:60">
      <c r="A155" s="757" t="s">
        <v>55</v>
      </c>
      <c r="B155" s="758" t="s">
        <v>56</v>
      </c>
      <c r="C155" s="758" t="s">
        <v>515</v>
      </c>
      <c r="D155" s="760">
        <v>44666</v>
      </c>
      <c r="E155" s="758" t="s">
        <v>502</v>
      </c>
      <c r="F155" s="758" t="s">
        <v>59</v>
      </c>
      <c r="G155" s="758" t="s">
        <v>60</v>
      </c>
      <c r="H155" s="759" t="s">
        <v>61</v>
      </c>
      <c r="I155" s="759" t="s">
        <v>62</v>
      </c>
      <c r="J155" s="759" t="s">
        <v>63</v>
      </c>
      <c r="K155" s="759">
        <v>30349</v>
      </c>
      <c r="L155" s="758" t="s">
        <v>503</v>
      </c>
      <c r="M155" s="758" t="s">
        <v>504</v>
      </c>
      <c r="N155" s="758" t="s">
        <v>505</v>
      </c>
      <c r="O155" s="758" t="s">
        <v>361</v>
      </c>
      <c r="P155" s="758">
        <v>89431</v>
      </c>
      <c r="Q155" s="758" t="s">
        <v>68</v>
      </c>
      <c r="R155" s="759" t="s">
        <v>506</v>
      </c>
      <c r="S155" s="759" t="s">
        <v>507</v>
      </c>
      <c r="T155" s="759" t="s">
        <v>508</v>
      </c>
      <c r="U155" s="758">
        <v>49303155</v>
      </c>
      <c r="V155" s="759">
        <v>0</v>
      </c>
      <c r="W155" s="758" t="s">
        <v>509</v>
      </c>
      <c r="X155" s="758">
        <v>475</v>
      </c>
      <c r="Y155" s="758">
        <v>522</v>
      </c>
      <c r="Z155" s="758" t="s">
        <v>4250</v>
      </c>
      <c r="AA155" s="749"/>
      <c r="AB155" s="758" t="s">
        <v>70</v>
      </c>
      <c r="AC155" s="774">
        <v>44701</v>
      </c>
      <c r="AD155" s="758"/>
      <c r="AE155" s="758" t="s">
        <v>4250</v>
      </c>
      <c r="AF155" s="758" t="s">
        <v>515</v>
      </c>
      <c r="AG155" s="759">
        <v>522</v>
      </c>
      <c r="AH155" s="759" t="s">
        <v>4250</v>
      </c>
      <c r="AI155" s="761"/>
      <c r="AJ155" s="758" t="s">
        <v>72</v>
      </c>
      <c r="AK155" s="771"/>
      <c r="AL155" s="761"/>
      <c r="AM155" s="761"/>
      <c r="AN155" s="761"/>
      <c r="AO155" s="761"/>
      <c r="AP155" s="761"/>
      <c r="AQ155" s="759" t="s">
        <v>99</v>
      </c>
      <c r="AR155" s="759" t="s">
        <v>510</v>
      </c>
      <c r="AS155" s="771" t="s">
        <v>71</v>
      </c>
      <c r="AT155" s="761" t="s">
        <v>71</v>
      </c>
      <c r="AU155" s="761" t="s">
        <v>71</v>
      </c>
      <c r="AV155" s="761" t="s">
        <v>71</v>
      </c>
      <c r="AW155" s="761" t="s">
        <v>71</v>
      </c>
      <c r="AX155" s="761" t="s">
        <v>71</v>
      </c>
      <c r="AY155" s="761" t="s">
        <v>71</v>
      </c>
      <c r="AZ155" s="761" t="s">
        <v>71</v>
      </c>
      <c r="BA155" s="761" t="s">
        <v>71</v>
      </c>
      <c r="BB155" s="761" t="s">
        <v>71</v>
      </c>
      <c r="BC155" s="761" t="s">
        <v>71</v>
      </c>
      <c r="BD155" s="761" t="s">
        <v>71</v>
      </c>
      <c r="BE155" s="761" t="s">
        <v>71</v>
      </c>
      <c r="BF155" s="761" t="s">
        <v>71</v>
      </c>
      <c r="BG155" s="761" t="s">
        <v>71</v>
      </c>
      <c r="BH155" s="761" t="s">
        <v>71</v>
      </c>
    </row>
    <row r="156" spans="1:60">
      <c r="A156" s="757" t="s">
        <v>55</v>
      </c>
      <c r="B156" s="758" t="s">
        <v>56</v>
      </c>
      <c r="C156" s="758" t="s">
        <v>516</v>
      </c>
      <c r="D156" s="760">
        <v>44666</v>
      </c>
      <c r="E156" s="758" t="s">
        <v>502</v>
      </c>
      <c r="F156" s="758" t="s">
        <v>59</v>
      </c>
      <c r="G156" s="758" t="s">
        <v>60</v>
      </c>
      <c r="H156" s="759" t="s">
        <v>61</v>
      </c>
      <c r="I156" s="759" t="s">
        <v>62</v>
      </c>
      <c r="J156" s="759" t="s">
        <v>63</v>
      </c>
      <c r="K156" s="759">
        <v>30349</v>
      </c>
      <c r="L156" s="758" t="s">
        <v>503</v>
      </c>
      <c r="M156" s="758" t="s">
        <v>504</v>
      </c>
      <c r="N156" s="758" t="s">
        <v>505</v>
      </c>
      <c r="O156" s="758" t="s">
        <v>361</v>
      </c>
      <c r="P156" s="758">
        <v>89431</v>
      </c>
      <c r="Q156" s="758" t="s">
        <v>68</v>
      </c>
      <c r="R156" s="759" t="s">
        <v>506</v>
      </c>
      <c r="S156" s="759" t="s">
        <v>507</v>
      </c>
      <c r="T156" s="759" t="s">
        <v>508</v>
      </c>
      <c r="U156" s="758">
        <v>49303155</v>
      </c>
      <c r="V156" s="759">
        <v>0</v>
      </c>
      <c r="W156" s="758" t="s">
        <v>509</v>
      </c>
      <c r="X156" s="758">
        <v>475</v>
      </c>
      <c r="Y156" s="758">
        <v>408</v>
      </c>
      <c r="Z156" s="758" t="s">
        <v>4250</v>
      </c>
      <c r="AA156" s="749"/>
      <c r="AB156" s="758" t="s">
        <v>70</v>
      </c>
      <c r="AC156" s="774">
        <v>44701</v>
      </c>
      <c r="AD156" s="758"/>
      <c r="AE156" s="758" t="s">
        <v>4250</v>
      </c>
      <c r="AF156" s="758" t="s">
        <v>516</v>
      </c>
      <c r="AG156" s="759">
        <v>408</v>
      </c>
      <c r="AH156" s="759" t="s">
        <v>4250</v>
      </c>
      <c r="AI156" s="761"/>
      <c r="AJ156" s="758" t="s">
        <v>72</v>
      </c>
      <c r="AK156" s="771"/>
      <c r="AL156" s="761"/>
      <c r="AM156" s="761"/>
      <c r="AN156" s="761"/>
      <c r="AO156" s="761"/>
      <c r="AP156" s="761"/>
      <c r="AQ156" s="759" t="s">
        <v>99</v>
      </c>
      <c r="AR156" s="759" t="s">
        <v>510</v>
      </c>
      <c r="AS156" s="771" t="s">
        <v>71</v>
      </c>
      <c r="AT156" s="761" t="s">
        <v>71</v>
      </c>
      <c r="AU156" s="761" t="s">
        <v>71</v>
      </c>
      <c r="AV156" s="761" t="s">
        <v>71</v>
      </c>
      <c r="AW156" s="761" t="s">
        <v>71</v>
      </c>
      <c r="AX156" s="761" t="s">
        <v>71</v>
      </c>
      <c r="AY156" s="761" t="s">
        <v>71</v>
      </c>
      <c r="AZ156" s="761" t="s">
        <v>71</v>
      </c>
      <c r="BA156" s="761" t="s">
        <v>71</v>
      </c>
      <c r="BB156" s="761" t="s">
        <v>71</v>
      </c>
      <c r="BC156" s="761" t="s">
        <v>71</v>
      </c>
      <c r="BD156" s="761" t="s">
        <v>71</v>
      </c>
      <c r="BE156" s="761" t="s">
        <v>71</v>
      </c>
      <c r="BF156" s="761" t="s">
        <v>71</v>
      </c>
      <c r="BG156" s="761" t="s">
        <v>71</v>
      </c>
      <c r="BH156" s="761" t="s">
        <v>71</v>
      </c>
    </row>
    <row r="157" spans="1:60" s="556" customFormat="1">
      <c r="A157" s="858" t="s">
        <v>8524</v>
      </c>
      <c r="B157" s="753" t="s">
        <v>4250</v>
      </c>
      <c r="C157" s="753" t="s">
        <v>517</v>
      </c>
      <c r="D157" s="754">
        <v>44666</v>
      </c>
      <c r="E157" s="753" t="s">
        <v>518</v>
      </c>
      <c r="F157" s="753" t="s">
        <v>59</v>
      </c>
      <c r="G157" s="753" t="s">
        <v>60</v>
      </c>
      <c r="H157" s="753" t="s">
        <v>61</v>
      </c>
      <c r="I157" s="753" t="s">
        <v>62</v>
      </c>
      <c r="J157" s="753" t="s">
        <v>63</v>
      </c>
      <c r="K157" s="753">
        <v>30349</v>
      </c>
      <c r="L157" s="753" t="s">
        <v>195</v>
      </c>
      <c r="M157" s="753" t="s">
        <v>399</v>
      </c>
      <c r="N157" s="753" t="s">
        <v>400</v>
      </c>
      <c r="O157" s="753" t="s">
        <v>236</v>
      </c>
      <c r="P157" s="753">
        <v>97210</v>
      </c>
      <c r="Q157" s="753" t="s">
        <v>68</v>
      </c>
      <c r="R157" s="753" t="s">
        <v>519</v>
      </c>
      <c r="S157" s="753" t="s">
        <v>4250</v>
      </c>
      <c r="T157" s="764" t="s">
        <v>520</v>
      </c>
      <c r="U157" s="753">
        <v>49204132</v>
      </c>
      <c r="V157" s="753">
        <v>0</v>
      </c>
      <c r="W157" s="753" t="s">
        <v>377</v>
      </c>
      <c r="X157" s="753">
        <v>360</v>
      </c>
      <c r="Y157" s="753">
        <v>832</v>
      </c>
      <c r="Z157" s="753">
        <v>32</v>
      </c>
      <c r="AA157" s="749">
        <f t="shared" si="4"/>
        <v>1.1520000000000001E-2</v>
      </c>
      <c r="AB157" s="753" t="s">
        <v>88</v>
      </c>
      <c r="AC157" s="754">
        <v>44712</v>
      </c>
      <c r="AD157" s="755"/>
      <c r="AE157" s="753" t="s">
        <v>4250</v>
      </c>
      <c r="AF157" s="753" t="s">
        <v>517</v>
      </c>
      <c r="AG157" s="753">
        <v>832</v>
      </c>
      <c r="AH157" s="753">
        <v>32</v>
      </c>
      <c r="AI157" s="761">
        <f t="shared" si="5"/>
        <v>2.6623999999999998E-2</v>
      </c>
      <c r="AJ157" s="753" t="s">
        <v>72</v>
      </c>
      <c r="AK157" s="755" t="s">
        <v>71</v>
      </c>
      <c r="AL157" s="754">
        <v>44694</v>
      </c>
      <c r="AM157" s="754">
        <v>44694</v>
      </c>
      <c r="AN157" s="754">
        <v>44698</v>
      </c>
      <c r="AO157" s="754">
        <v>44698</v>
      </c>
      <c r="AP157" s="754">
        <v>44698</v>
      </c>
      <c r="AQ157" s="753" t="s">
        <v>89</v>
      </c>
      <c r="AR157" s="753" t="s">
        <v>4250</v>
      </c>
      <c r="AS157" s="755" t="s">
        <v>71</v>
      </c>
      <c r="AT157" s="754">
        <v>44694</v>
      </c>
      <c r="AU157" s="754">
        <v>44698</v>
      </c>
      <c r="AV157" s="754">
        <v>44694</v>
      </c>
      <c r="AW157" s="753" t="s">
        <v>90</v>
      </c>
      <c r="AX157" s="753" t="s">
        <v>218</v>
      </c>
      <c r="AY157" s="756">
        <v>6028</v>
      </c>
      <c r="AZ157" s="753" t="s">
        <v>4250</v>
      </c>
      <c r="BA157" s="753" t="s">
        <v>4250</v>
      </c>
      <c r="BB157" s="753" t="s">
        <v>4250</v>
      </c>
      <c r="BC157" s="753" t="s">
        <v>4250</v>
      </c>
      <c r="BD157" s="756">
        <v>6028</v>
      </c>
      <c r="BE157" s="753" t="s">
        <v>4250</v>
      </c>
      <c r="BF157" s="753" t="s">
        <v>4250</v>
      </c>
      <c r="BG157" s="753" t="s">
        <v>4250</v>
      </c>
      <c r="BH157" s="753" t="s">
        <v>4250</v>
      </c>
    </row>
    <row r="158" spans="1:60" s="556" customFormat="1">
      <c r="A158" s="858" t="s">
        <v>8524</v>
      </c>
      <c r="B158" s="753" t="s">
        <v>4250</v>
      </c>
      <c r="C158" s="753" t="s">
        <v>521</v>
      </c>
      <c r="D158" s="754">
        <v>44666</v>
      </c>
      <c r="E158" s="753" t="s">
        <v>522</v>
      </c>
      <c r="F158" s="753" t="s">
        <v>59</v>
      </c>
      <c r="G158" s="753" t="s">
        <v>60</v>
      </c>
      <c r="H158" s="753" t="s">
        <v>61</v>
      </c>
      <c r="I158" s="753" t="s">
        <v>62</v>
      </c>
      <c r="J158" s="753" t="s">
        <v>63</v>
      </c>
      <c r="K158" s="753">
        <v>30349</v>
      </c>
      <c r="L158" s="753" t="s">
        <v>195</v>
      </c>
      <c r="M158" s="753" t="s">
        <v>399</v>
      </c>
      <c r="N158" s="753" t="s">
        <v>400</v>
      </c>
      <c r="O158" s="753" t="s">
        <v>236</v>
      </c>
      <c r="P158" s="753">
        <v>97210</v>
      </c>
      <c r="Q158" s="753" t="s">
        <v>68</v>
      </c>
      <c r="R158" s="753" t="s">
        <v>519</v>
      </c>
      <c r="S158" s="753" t="s">
        <v>4250</v>
      </c>
      <c r="T158" s="764" t="s">
        <v>520</v>
      </c>
      <c r="U158" s="753">
        <v>49204132</v>
      </c>
      <c r="V158" s="753">
        <v>0</v>
      </c>
      <c r="W158" s="753" t="s">
        <v>377</v>
      </c>
      <c r="X158" s="753">
        <v>360</v>
      </c>
      <c r="Y158" s="753">
        <v>832</v>
      </c>
      <c r="Z158" s="753">
        <v>32</v>
      </c>
      <c r="AA158" s="749">
        <f t="shared" si="4"/>
        <v>1.1520000000000001E-2</v>
      </c>
      <c r="AB158" s="753" t="s">
        <v>88</v>
      </c>
      <c r="AC158" s="754">
        <v>44712</v>
      </c>
      <c r="AD158" s="755"/>
      <c r="AE158" s="753" t="s">
        <v>4250</v>
      </c>
      <c r="AF158" s="753" t="s">
        <v>521</v>
      </c>
      <c r="AG158" s="753">
        <v>832</v>
      </c>
      <c r="AH158" s="753">
        <v>32</v>
      </c>
      <c r="AI158" s="761">
        <f t="shared" si="5"/>
        <v>2.6623999999999998E-2</v>
      </c>
      <c r="AJ158" s="753" t="s">
        <v>72</v>
      </c>
      <c r="AK158" s="755" t="s">
        <v>71</v>
      </c>
      <c r="AL158" s="754">
        <v>44694</v>
      </c>
      <c r="AM158" s="754">
        <v>44694</v>
      </c>
      <c r="AN158" s="754">
        <v>44698</v>
      </c>
      <c r="AO158" s="754">
        <v>44698</v>
      </c>
      <c r="AP158" s="754">
        <v>44698</v>
      </c>
      <c r="AQ158" s="753" t="s">
        <v>89</v>
      </c>
      <c r="AR158" s="753" t="s">
        <v>4250</v>
      </c>
      <c r="AS158" s="755" t="s">
        <v>71</v>
      </c>
      <c r="AT158" s="754">
        <v>44694</v>
      </c>
      <c r="AU158" s="754">
        <v>44698</v>
      </c>
      <c r="AV158" s="754">
        <v>44694</v>
      </c>
      <c r="AW158" s="753" t="s">
        <v>90</v>
      </c>
      <c r="AX158" s="753" t="s">
        <v>218</v>
      </c>
      <c r="AY158" s="756">
        <v>6028</v>
      </c>
      <c r="AZ158" s="753" t="s">
        <v>4250</v>
      </c>
      <c r="BA158" s="753" t="s">
        <v>4250</v>
      </c>
      <c r="BB158" s="753" t="s">
        <v>4250</v>
      </c>
      <c r="BC158" s="753" t="s">
        <v>4250</v>
      </c>
      <c r="BD158" s="756">
        <v>6028</v>
      </c>
      <c r="BE158" s="753" t="s">
        <v>4250</v>
      </c>
      <c r="BF158" s="753" t="s">
        <v>4250</v>
      </c>
      <c r="BG158" s="753" t="s">
        <v>4250</v>
      </c>
      <c r="BH158" s="753" t="s">
        <v>4250</v>
      </c>
    </row>
    <row r="159" spans="1:60">
      <c r="A159" s="858" t="s">
        <v>8524</v>
      </c>
      <c r="B159" s="753" t="s">
        <v>56</v>
      </c>
      <c r="C159" s="753">
        <v>396360905</v>
      </c>
      <c r="D159" s="754">
        <v>44666</v>
      </c>
      <c r="E159" s="753" t="s">
        <v>446</v>
      </c>
      <c r="F159" s="753" t="s">
        <v>59</v>
      </c>
      <c r="G159" s="753" t="s">
        <v>60</v>
      </c>
      <c r="H159" s="753" t="s">
        <v>61</v>
      </c>
      <c r="I159" s="753" t="s">
        <v>62</v>
      </c>
      <c r="J159" s="753" t="s">
        <v>63</v>
      </c>
      <c r="K159" s="753">
        <v>30349</v>
      </c>
      <c r="L159" s="753" t="s">
        <v>221</v>
      </c>
      <c r="M159" s="753" t="s">
        <v>447</v>
      </c>
      <c r="N159" s="753" t="s">
        <v>223</v>
      </c>
      <c r="O159" s="753" t="s">
        <v>98</v>
      </c>
      <c r="P159" s="753">
        <v>32809</v>
      </c>
      <c r="Q159" s="753" t="s">
        <v>68</v>
      </c>
      <c r="R159" s="753" t="s">
        <v>4250</v>
      </c>
      <c r="S159" s="753" t="s">
        <v>4250</v>
      </c>
      <c r="T159" s="753" t="s">
        <v>4250</v>
      </c>
      <c r="U159" s="753">
        <v>49204132</v>
      </c>
      <c r="V159" s="753">
        <v>0</v>
      </c>
      <c r="W159" s="753" t="s">
        <v>377</v>
      </c>
      <c r="X159" s="753">
        <v>360</v>
      </c>
      <c r="Y159" s="753">
        <v>676</v>
      </c>
      <c r="Z159" s="753">
        <v>26</v>
      </c>
      <c r="AA159" s="749">
        <f t="shared" si="4"/>
        <v>9.3600000000000003E-3</v>
      </c>
      <c r="AB159" s="753" t="s">
        <v>88</v>
      </c>
      <c r="AC159" s="754">
        <v>44690</v>
      </c>
      <c r="AD159" s="755"/>
      <c r="AE159" s="753" t="s">
        <v>4250</v>
      </c>
      <c r="AF159" s="753">
        <v>396360905</v>
      </c>
      <c r="AG159" s="753">
        <v>676</v>
      </c>
      <c r="AH159" s="753">
        <v>26</v>
      </c>
      <c r="AI159" s="761">
        <f t="shared" si="5"/>
        <v>1.7576000000000001E-2</v>
      </c>
      <c r="AJ159" s="753" t="s">
        <v>72</v>
      </c>
      <c r="AK159" s="753">
        <v>396360905</v>
      </c>
      <c r="AL159" s="754">
        <v>44687</v>
      </c>
      <c r="AM159" s="754">
        <v>44687</v>
      </c>
      <c r="AN159" s="754">
        <v>44690</v>
      </c>
      <c r="AO159" s="754">
        <v>44690</v>
      </c>
      <c r="AP159" s="754">
        <v>44690</v>
      </c>
      <c r="AQ159" s="753" t="s">
        <v>89</v>
      </c>
      <c r="AR159" s="753" t="s">
        <v>4250</v>
      </c>
      <c r="AS159" s="753">
        <v>396360905</v>
      </c>
      <c r="AT159" s="754">
        <v>44687</v>
      </c>
      <c r="AU159" s="754">
        <v>44690</v>
      </c>
      <c r="AV159" s="754">
        <v>44687</v>
      </c>
      <c r="AW159" s="753" t="s">
        <v>90</v>
      </c>
      <c r="AX159" s="753" t="s">
        <v>4250</v>
      </c>
      <c r="AY159" s="756">
        <v>2166</v>
      </c>
      <c r="AZ159" s="753" t="s">
        <v>4250</v>
      </c>
      <c r="BA159" s="753" t="s">
        <v>4250</v>
      </c>
      <c r="BB159" s="753" t="s">
        <v>4250</v>
      </c>
      <c r="BC159" s="753" t="s">
        <v>4250</v>
      </c>
      <c r="BD159" s="756">
        <v>2166</v>
      </c>
      <c r="BE159" s="753" t="s">
        <v>4250</v>
      </c>
      <c r="BF159" s="753" t="s">
        <v>4250</v>
      </c>
      <c r="BG159" s="753" t="s">
        <v>4250</v>
      </c>
      <c r="BH159" s="753" t="s">
        <v>4250</v>
      </c>
    </row>
    <row r="160" spans="1:60">
      <c r="A160" s="858" t="s">
        <v>8524</v>
      </c>
      <c r="B160" s="753" t="s">
        <v>56</v>
      </c>
      <c r="C160" s="753">
        <v>395924854</v>
      </c>
      <c r="D160" s="754">
        <v>44666</v>
      </c>
      <c r="E160" s="753" t="s">
        <v>402</v>
      </c>
      <c r="F160" s="753" t="s">
        <v>59</v>
      </c>
      <c r="G160" s="753" t="s">
        <v>60</v>
      </c>
      <c r="H160" s="753" t="s">
        <v>61</v>
      </c>
      <c r="I160" s="753" t="s">
        <v>62</v>
      </c>
      <c r="J160" s="753" t="s">
        <v>63</v>
      </c>
      <c r="K160" s="753">
        <v>30349</v>
      </c>
      <c r="L160" s="753" t="s">
        <v>190</v>
      </c>
      <c r="M160" s="753" t="s">
        <v>191</v>
      </c>
      <c r="N160" s="753" t="s">
        <v>403</v>
      </c>
      <c r="O160" s="753" t="s">
        <v>110</v>
      </c>
      <c r="P160" s="753">
        <v>92126</v>
      </c>
      <c r="Q160" s="753" t="s">
        <v>68</v>
      </c>
      <c r="R160" s="753" t="s">
        <v>4250</v>
      </c>
      <c r="S160" s="753" t="s">
        <v>4250</v>
      </c>
      <c r="T160" s="753" t="s">
        <v>4250</v>
      </c>
      <c r="U160" s="753">
        <v>49203132</v>
      </c>
      <c r="V160" s="753">
        <v>0</v>
      </c>
      <c r="W160" s="753" t="s">
        <v>113</v>
      </c>
      <c r="X160" s="753">
        <v>360</v>
      </c>
      <c r="Y160" s="753">
        <v>640</v>
      </c>
      <c r="Z160" s="753">
        <v>20</v>
      </c>
      <c r="AA160" s="749">
        <f t="shared" si="4"/>
        <v>7.1999999999999998E-3</v>
      </c>
      <c r="AB160" s="753" t="s">
        <v>88</v>
      </c>
      <c r="AC160" s="754">
        <v>44684</v>
      </c>
      <c r="AD160" s="755"/>
      <c r="AE160" s="755" t="s">
        <v>71</v>
      </c>
      <c r="AF160" s="753">
        <v>395924854</v>
      </c>
      <c r="AG160" s="753">
        <v>640</v>
      </c>
      <c r="AH160" s="753">
        <v>20</v>
      </c>
      <c r="AI160" s="761">
        <f t="shared" si="5"/>
        <v>1.2800000000000001E-2</v>
      </c>
      <c r="AJ160" s="753" t="s">
        <v>72</v>
      </c>
      <c r="AK160" s="755" t="s">
        <v>71</v>
      </c>
      <c r="AL160" s="754">
        <v>44679</v>
      </c>
      <c r="AM160" s="754">
        <v>44679</v>
      </c>
      <c r="AN160" s="754">
        <v>44684</v>
      </c>
      <c r="AO160" s="754">
        <v>44684</v>
      </c>
      <c r="AP160" s="754">
        <v>44684</v>
      </c>
      <c r="AQ160" s="753" t="s">
        <v>89</v>
      </c>
      <c r="AR160" s="753" t="s">
        <v>523</v>
      </c>
      <c r="AS160" s="755" t="s">
        <v>71</v>
      </c>
      <c r="AT160" s="754">
        <v>44679</v>
      </c>
      <c r="AU160" s="754">
        <v>44684</v>
      </c>
      <c r="AV160" s="754">
        <v>44679</v>
      </c>
      <c r="AW160" s="753" t="s">
        <v>90</v>
      </c>
      <c r="AX160" s="753" t="s">
        <v>4250</v>
      </c>
      <c r="AY160" s="756">
        <v>2985</v>
      </c>
      <c r="AZ160" s="753" t="s">
        <v>4250</v>
      </c>
      <c r="BA160" s="753" t="s">
        <v>4250</v>
      </c>
      <c r="BB160" s="753" t="s">
        <v>4250</v>
      </c>
      <c r="BC160" s="753" t="s">
        <v>4250</v>
      </c>
      <c r="BD160" s="753" t="s">
        <v>4250</v>
      </c>
      <c r="BE160" s="753" t="s">
        <v>4250</v>
      </c>
      <c r="BF160" s="753" t="s">
        <v>4250</v>
      </c>
      <c r="BG160" s="753" t="s">
        <v>4250</v>
      </c>
      <c r="BH160" s="753" t="s">
        <v>4250</v>
      </c>
    </row>
    <row r="161" spans="1:60">
      <c r="A161" s="858" t="s">
        <v>8524</v>
      </c>
      <c r="B161" s="753" t="s">
        <v>56</v>
      </c>
      <c r="C161" s="753">
        <v>1543514634</v>
      </c>
      <c r="D161" s="754">
        <v>44666</v>
      </c>
      <c r="E161" s="753" t="s">
        <v>524</v>
      </c>
      <c r="F161" s="753" t="s">
        <v>59</v>
      </c>
      <c r="G161" s="753" t="s">
        <v>60</v>
      </c>
      <c r="H161" s="753" t="s">
        <v>61</v>
      </c>
      <c r="I161" s="753" t="s">
        <v>62</v>
      </c>
      <c r="J161" s="753" t="s">
        <v>63</v>
      </c>
      <c r="K161" s="753">
        <v>30349</v>
      </c>
      <c r="L161" s="753" t="s">
        <v>525</v>
      </c>
      <c r="M161" s="753" t="s">
        <v>526</v>
      </c>
      <c r="N161" s="753" t="s">
        <v>527</v>
      </c>
      <c r="O161" s="753" t="s">
        <v>205</v>
      </c>
      <c r="P161" s="753">
        <v>85714</v>
      </c>
      <c r="Q161" s="753" t="s">
        <v>68</v>
      </c>
      <c r="R161" s="753" t="s">
        <v>4250</v>
      </c>
      <c r="S161" s="753" t="s">
        <v>4250</v>
      </c>
      <c r="T161" s="753" t="s">
        <v>4250</v>
      </c>
      <c r="U161" s="753">
        <v>49405140</v>
      </c>
      <c r="V161" s="753">
        <v>0</v>
      </c>
      <c r="W161" s="753" t="s">
        <v>163</v>
      </c>
      <c r="X161" s="753">
        <v>400</v>
      </c>
      <c r="Y161" s="753">
        <v>320</v>
      </c>
      <c r="Z161" s="753">
        <v>10</v>
      </c>
      <c r="AA161" s="749">
        <f t="shared" si="4"/>
        <v>4.0000000000000001E-3</v>
      </c>
      <c r="AB161" s="753" t="s">
        <v>70</v>
      </c>
      <c r="AC161" s="754">
        <v>44686</v>
      </c>
      <c r="AD161" s="755"/>
      <c r="AE161" s="755" t="s">
        <v>71</v>
      </c>
      <c r="AF161" s="753">
        <v>1543514634</v>
      </c>
      <c r="AG161" s="753">
        <v>320</v>
      </c>
      <c r="AH161" s="753">
        <v>10</v>
      </c>
      <c r="AI161" s="761">
        <f t="shared" si="5"/>
        <v>3.2000000000000002E-3</v>
      </c>
      <c r="AJ161" s="753" t="s">
        <v>72</v>
      </c>
      <c r="AK161" s="755" t="s">
        <v>71</v>
      </c>
      <c r="AL161" s="754">
        <v>44673</v>
      </c>
      <c r="AM161" s="754">
        <v>44673</v>
      </c>
      <c r="AN161" s="754">
        <v>44686</v>
      </c>
      <c r="AO161" s="754">
        <v>44686</v>
      </c>
      <c r="AP161" s="754">
        <v>44686</v>
      </c>
      <c r="AQ161" s="753" t="s">
        <v>89</v>
      </c>
      <c r="AR161" s="753" t="s">
        <v>4250</v>
      </c>
      <c r="AS161" s="755" t="s">
        <v>71</v>
      </c>
      <c r="AT161" s="754">
        <v>44673</v>
      </c>
      <c r="AU161" s="754">
        <v>44686</v>
      </c>
      <c r="AV161" s="754">
        <v>44673</v>
      </c>
      <c r="AW161" s="753" t="s">
        <v>90</v>
      </c>
      <c r="AX161" s="753" t="s">
        <v>116</v>
      </c>
      <c r="AY161" s="756">
        <v>3222</v>
      </c>
      <c r="AZ161" s="753" t="s">
        <v>4250</v>
      </c>
      <c r="BA161" s="753" t="s">
        <v>4250</v>
      </c>
      <c r="BB161" s="753" t="s">
        <v>4250</v>
      </c>
      <c r="BC161" s="753" t="s">
        <v>4250</v>
      </c>
      <c r="BD161" s="756">
        <v>3222</v>
      </c>
      <c r="BE161" s="753" t="s">
        <v>4250</v>
      </c>
      <c r="BF161" s="753" t="s">
        <v>4250</v>
      </c>
      <c r="BG161" s="753" t="s">
        <v>4250</v>
      </c>
      <c r="BH161" s="753" t="s">
        <v>4250</v>
      </c>
    </row>
    <row r="162" spans="1:60">
      <c r="A162" s="858" t="s">
        <v>8524</v>
      </c>
      <c r="B162" s="753" t="s">
        <v>101</v>
      </c>
      <c r="C162" s="753">
        <v>395786657</v>
      </c>
      <c r="D162" s="754">
        <v>44666</v>
      </c>
      <c r="E162" s="753" t="s">
        <v>528</v>
      </c>
      <c r="F162" s="753" t="s">
        <v>59</v>
      </c>
      <c r="G162" s="753" t="s">
        <v>60</v>
      </c>
      <c r="H162" s="753" t="s">
        <v>61</v>
      </c>
      <c r="I162" s="753" t="s">
        <v>62</v>
      </c>
      <c r="J162" s="753" t="s">
        <v>63</v>
      </c>
      <c r="K162" s="753">
        <v>30349</v>
      </c>
      <c r="L162" s="753" t="s">
        <v>529</v>
      </c>
      <c r="M162" s="753" t="s">
        <v>530</v>
      </c>
      <c r="N162" s="753" t="s">
        <v>531</v>
      </c>
      <c r="O162" s="753" t="s">
        <v>110</v>
      </c>
      <c r="P162" s="753">
        <v>91761</v>
      </c>
      <c r="Q162" s="753" t="s">
        <v>68</v>
      </c>
      <c r="R162" s="753" t="s">
        <v>4250</v>
      </c>
      <c r="S162" s="753" t="s">
        <v>4250</v>
      </c>
      <c r="T162" s="753" t="s">
        <v>4250</v>
      </c>
      <c r="U162" s="753">
        <v>49203132</v>
      </c>
      <c r="V162" s="753">
        <v>0</v>
      </c>
      <c r="W162" s="753" t="s">
        <v>113</v>
      </c>
      <c r="X162" s="753">
        <v>360</v>
      </c>
      <c r="Y162" s="753">
        <v>832</v>
      </c>
      <c r="Z162" s="753">
        <v>26</v>
      </c>
      <c r="AA162" s="749">
        <f t="shared" si="4"/>
        <v>9.3600000000000003E-3</v>
      </c>
      <c r="AB162" s="753" t="s">
        <v>70</v>
      </c>
      <c r="AC162" s="754">
        <v>44691</v>
      </c>
      <c r="AD162" s="755"/>
      <c r="AE162" s="753" t="s">
        <v>4250</v>
      </c>
      <c r="AF162" s="753">
        <v>395786657</v>
      </c>
      <c r="AG162" s="753">
        <v>832</v>
      </c>
      <c r="AH162" s="753">
        <v>26</v>
      </c>
      <c r="AI162" s="761">
        <f t="shared" si="5"/>
        <v>2.1631999999999998E-2</v>
      </c>
      <c r="AJ162" s="753" t="s">
        <v>72</v>
      </c>
      <c r="AK162" s="755" t="s">
        <v>71</v>
      </c>
      <c r="AL162" s="754">
        <v>44676</v>
      </c>
      <c r="AM162" s="754">
        <v>44678</v>
      </c>
      <c r="AN162" s="754">
        <v>44680</v>
      </c>
      <c r="AO162" s="754">
        <v>44683</v>
      </c>
      <c r="AP162" s="754">
        <v>44683</v>
      </c>
      <c r="AQ162" s="753" t="s">
        <v>89</v>
      </c>
      <c r="AR162" s="753" t="s">
        <v>532</v>
      </c>
      <c r="AS162" s="755" t="s">
        <v>71</v>
      </c>
      <c r="AT162" s="754">
        <v>44678</v>
      </c>
      <c r="AU162" s="754">
        <v>44683</v>
      </c>
      <c r="AV162" s="754">
        <v>44678</v>
      </c>
      <c r="AW162" s="753" t="s">
        <v>4250</v>
      </c>
      <c r="AX162" s="753" t="s">
        <v>4250</v>
      </c>
      <c r="AY162" s="753" t="s">
        <v>4250</v>
      </c>
      <c r="AZ162" s="753" t="s">
        <v>4250</v>
      </c>
      <c r="BA162" s="753" t="s">
        <v>4250</v>
      </c>
      <c r="BB162" s="753" t="s">
        <v>4250</v>
      </c>
      <c r="BC162" s="753" t="s">
        <v>4250</v>
      </c>
      <c r="BD162" s="753" t="s">
        <v>533</v>
      </c>
      <c r="BE162" s="753" t="s">
        <v>4250</v>
      </c>
      <c r="BF162" s="753" t="s">
        <v>4250</v>
      </c>
      <c r="BG162" s="753" t="s">
        <v>4250</v>
      </c>
      <c r="BH162" s="753" t="s">
        <v>4250</v>
      </c>
    </row>
    <row r="163" spans="1:60">
      <c r="A163" s="858" t="s">
        <v>8524</v>
      </c>
      <c r="B163" s="753" t="s">
        <v>79</v>
      </c>
      <c r="C163" s="753" t="s">
        <v>534</v>
      </c>
      <c r="D163" s="754">
        <v>44666</v>
      </c>
      <c r="E163" s="753" t="s">
        <v>535</v>
      </c>
      <c r="F163" s="753" t="s">
        <v>59</v>
      </c>
      <c r="G163" s="753" t="s">
        <v>60</v>
      </c>
      <c r="H163" s="753" t="s">
        <v>61</v>
      </c>
      <c r="I163" s="753" t="s">
        <v>62</v>
      </c>
      <c r="J163" s="753" t="s">
        <v>63</v>
      </c>
      <c r="K163" s="753">
        <v>30349</v>
      </c>
      <c r="L163" s="753" t="s">
        <v>536</v>
      </c>
      <c r="M163" s="753" t="s">
        <v>537</v>
      </c>
      <c r="N163" s="753" t="s">
        <v>538</v>
      </c>
      <c r="O163" s="753" t="s">
        <v>110</v>
      </c>
      <c r="P163" s="753">
        <v>93725</v>
      </c>
      <c r="Q163" s="753" t="s">
        <v>68</v>
      </c>
      <c r="R163" s="753" t="s">
        <v>4250</v>
      </c>
      <c r="S163" s="753" t="s">
        <v>4250</v>
      </c>
      <c r="T163" s="753" t="s">
        <v>4250</v>
      </c>
      <c r="U163" s="753">
        <v>49204132</v>
      </c>
      <c r="V163" s="753">
        <v>0</v>
      </c>
      <c r="W163" s="753" t="s">
        <v>377</v>
      </c>
      <c r="X163" s="753">
        <v>360</v>
      </c>
      <c r="Y163" s="753">
        <v>676</v>
      </c>
      <c r="Z163" s="753">
        <v>26</v>
      </c>
      <c r="AA163" s="749">
        <f t="shared" si="4"/>
        <v>9.3600000000000003E-3</v>
      </c>
      <c r="AB163" s="753" t="s">
        <v>88</v>
      </c>
      <c r="AC163" s="754">
        <v>44691</v>
      </c>
      <c r="AD163" s="755"/>
      <c r="AE163" s="753" t="s">
        <v>4250</v>
      </c>
      <c r="AF163" s="753" t="s">
        <v>534</v>
      </c>
      <c r="AG163" s="753">
        <v>676</v>
      </c>
      <c r="AH163" s="753">
        <v>26</v>
      </c>
      <c r="AI163" s="761">
        <f t="shared" si="5"/>
        <v>1.7576000000000001E-2</v>
      </c>
      <c r="AJ163" s="753" t="s">
        <v>72</v>
      </c>
      <c r="AK163" s="755" t="s">
        <v>71</v>
      </c>
      <c r="AL163" s="754">
        <v>44680</v>
      </c>
      <c r="AM163" s="754">
        <v>44680</v>
      </c>
      <c r="AN163" s="754">
        <v>44685</v>
      </c>
      <c r="AO163" s="754">
        <v>44685</v>
      </c>
      <c r="AP163" s="754">
        <v>44685</v>
      </c>
      <c r="AQ163" s="753" t="s">
        <v>89</v>
      </c>
      <c r="AR163" s="753" t="s">
        <v>4250</v>
      </c>
      <c r="AS163" s="755" t="s">
        <v>71</v>
      </c>
      <c r="AT163" s="754">
        <v>44680</v>
      </c>
      <c r="AU163" s="754">
        <v>44685</v>
      </c>
      <c r="AV163" s="754">
        <v>44680</v>
      </c>
      <c r="AW163" s="753" t="s">
        <v>4250</v>
      </c>
      <c r="AX163" s="753" t="s">
        <v>4250</v>
      </c>
      <c r="AY163" s="753" t="s">
        <v>4250</v>
      </c>
      <c r="AZ163" s="753" t="s">
        <v>4250</v>
      </c>
      <c r="BA163" s="753" t="s">
        <v>4250</v>
      </c>
      <c r="BB163" s="753" t="s">
        <v>4250</v>
      </c>
      <c r="BC163" s="753" t="s">
        <v>4250</v>
      </c>
      <c r="BD163" s="756">
        <v>5499</v>
      </c>
      <c r="BE163" s="753" t="s">
        <v>4250</v>
      </c>
      <c r="BF163" s="753" t="s">
        <v>4250</v>
      </c>
      <c r="BG163" s="753" t="s">
        <v>4250</v>
      </c>
      <c r="BH163" s="753" t="s">
        <v>4250</v>
      </c>
    </row>
    <row r="164" spans="1:60">
      <c r="A164" s="858" t="s">
        <v>8524</v>
      </c>
      <c r="B164" s="753" t="s">
        <v>79</v>
      </c>
      <c r="C164" s="753">
        <v>396043624</v>
      </c>
      <c r="D164" s="754">
        <v>44666</v>
      </c>
      <c r="E164" s="753" t="s">
        <v>539</v>
      </c>
      <c r="F164" s="753" t="s">
        <v>59</v>
      </c>
      <c r="G164" s="753" t="s">
        <v>60</v>
      </c>
      <c r="H164" s="753" t="s">
        <v>61</v>
      </c>
      <c r="I164" s="753" t="s">
        <v>62</v>
      </c>
      <c r="J164" s="753" t="s">
        <v>63</v>
      </c>
      <c r="K164" s="753">
        <v>30349</v>
      </c>
      <c r="L164" s="753" t="s">
        <v>195</v>
      </c>
      <c r="M164" s="753" t="s">
        <v>203</v>
      </c>
      <c r="N164" s="753" t="s">
        <v>204</v>
      </c>
      <c r="O164" s="753" t="s">
        <v>205</v>
      </c>
      <c r="P164" s="753">
        <v>85008</v>
      </c>
      <c r="Q164" s="753" t="s">
        <v>68</v>
      </c>
      <c r="R164" s="753" t="s">
        <v>4250</v>
      </c>
      <c r="S164" s="753" t="s">
        <v>4250</v>
      </c>
      <c r="T164" s="753" t="s">
        <v>4250</v>
      </c>
      <c r="U164" s="753">
        <v>49204132</v>
      </c>
      <c r="V164" s="753">
        <v>0</v>
      </c>
      <c r="W164" s="753" t="s">
        <v>377</v>
      </c>
      <c r="X164" s="753">
        <v>360</v>
      </c>
      <c r="Y164" s="753">
        <v>624</v>
      </c>
      <c r="Z164" s="753">
        <v>24</v>
      </c>
      <c r="AA164" s="749">
        <f t="shared" si="4"/>
        <v>8.6400000000000001E-3</v>
      </c>
      <c r="AB164" s="753" t="s">
        <v>88</v>
      </c>
      <c r="AC164" s="754">
        <v>44691</v>
      </c>
      <c r="AD164" s="755"/>
      <c r="AE164" s="753" t="s">
        <v>4250</v>
      </c>
      <c r="AF164" s="753">
        <v>396043624</v>
      </c>
      <c r="AG164" s="753">
        <v>624</v>
      </c>
      <c r="AH164" s="753">
        <v>24</v>
      </c>
      <c r="AI164" s="761">
        <f t="shared" si="5"/>
        <v>1.4976E-2</v>
      </c>
      <c r="AJ164" s="753" t="s">
        <v>72</v>
      </c>
      <c r="AK164" s="755" t="s">
        <v>71</v>
      </c>
      <c r="AL164" s="754">
        <v>44680</v>
      </c>
      <c r="AM164" s="754">
        <v>44680</v>
      </c>
      <c r="AN164" s="754">
        <v>44690</v>
      </c>
      <c r="AO164" s="754">
        <v>44690</v>
      </c>
      <c r="AP164" s="754">
        <v>44690</v>
      </c>
      <c r="AQ164" s="753" t="s">
        <v>89</v>
      </c>
      <c r="AR164" s="753" t="s">
        <v>4250</v>
      </c>
      <c r="AS164" s="755" t="s">
        <v>71</v>
      </c>
      <c r="AT164" s="754">
        <v>44680</v>
      </c>
      <c r="AU164" s="754">
        <v>44690</v>
      </c>
      <c r="AV164" s="754">
        <v>44680</v>
      </c>
      <c r="AW164" s="753" t="s">
        <v>4250</v>
      </c>
      <c r="AX164" s="753" t="s">
        <v>4250</v>
      </c>
      <c r="AY164" s="753" t="s">
        <v>4250</v>
      </c>
      <c r="AZ164" s="753" t="s">
        <v>4250</v>
      </c>
      <c r="BA164" s="753" t="s">
        <v>4250</v>
      </c>
      <c r="BB164" s="753" t="s">
        <v>4250</v>
      </c>
      <c r="BC164" s="753" t="s">
        <v>4250</v>
      </c>
      <c r="BD164" s="753" t="s">
        <v>4250</v>
      </c>
      <c r="BE164" s="753" t="s">
        <v>4250</v>
      </c>
      <c r="BF164" s="753" t="s">
        <v>4250</v>
      </c>
      <c r="BG164" s="753" t="s">
        <v>4250</v>
      </c>
      <c r="BH164" s="753" t="s">
        <v>4250</v>
      </c>
    </row>
    <row r="165" spans="1:60">
      <c r="A165" s="858" t="s">
        <v>8524</v>
      </c>
      <c r="B165" s="753" t="s">
        <v>79</v>
      </c>
      <c r="C165" s="753" t="s">
        <v>540</v>
      </c>
      <c r="D165" s="754">
        <v>44666</v>
      </c>
      <c r="E165" s="753" t="s">
        <v>541</v>
      </c>
      <c r="F165" s="753" t="s">
        <v>59</v>
      </c>
      <c r="G165" s="753" t="s">
        <v>60</v>
      </c>
      <c r="H165" s="753" t="s">
        <v>61</v>
      </c>
      <c r="I165" s="753" t="s">
        <v>62</v>
      </c>
      <c r="J165" s="753" t="s">
        <v>63</v>
      </c>
      <c r="K165" s="753">
        <v>30349</v>
      </c>
      <c r="L165" s="753" t="s">
        <v>542</v>
      </c>
      <c r="M165" s="753" t="s">
        <v>543</v>
      </c>
      <c r="N165" s="753" t="s">
        <v>544</v>
      </c>
      <c r="O165" s="753" t="s">
        <v>236</v>
      </c>
      <c r="P165" s="753">
        <v>97222</v>
      </c>
      <c r="Q165" s="753" t="s">
        <v>68</v>
      </c>
      <c r="R165" s="753" t="s">
        <v>4250</v>
      </c>
      <c r="S165" s="753" t="s">
        <v>4250</v>
      </c>
      <c r="T165" s="753" t="s">
        <v>4250</v>
      </c>
      <c r="U165" s="753">
        <v>49204132</v>
      </c>
      <c r="V165" s="753">
        <v>0</v>
      </c>
      <c r="W165" s="753" t="s">
        <v>377</v>
      </c>
      <c r="X165" s="753">
        <v>360</v>
      </c>
      <c r="Y165" s="753">
        <v>676</v>
      </c>
      <c r="Z165" s="753">
        <v>26</v>
      </c>
      <c r="AA165" s="749">
        <f t="shared" si="4"/>
        <v>9.3600000000000003E-3</v>
      </c>
      <c r="AB165" s="753" t="s">
        <v>88</v>
      </c>
      <c r="AC165" s="754">
        <v>44685</v>
      </c>
      <c r="AD165" s="755"/>
      <c r="AE165" s="755" t="s">
        <v>71</v>
      </c>
      <c r="AF165" s="753" t="s">
        <v>540</v>
      </c>
      <c r="AG165" s="753">
        <v>676</v>
      </c>
      <c r="AH165" s="753">
        <v>26</v>
      </c>
      <c r="AI165" s="761">
        <f t="shared" si="5"/>
        <v>1.7576000000000001E-2</v>
      </c>
      <c r="AJ165" s="753" t="s">
        <v>72</v>
      </c>
      <c r="AK165" s="755" t="s">
        <v>71</v>
      </c>
      <c r="AL165" s="754">
        <v>44680</v>
      </c>
      <c r="AM165" s="754">
        <v>44680</v>
      </c>
      <c r="AN165" s="754">
        <v>44685</v>
      </c>
      <c r="AO165" s="754">
        <v>44685</v>
      </c>
      <c r="AP165" s="754">
        <v>44685</v>
      </c>
      <c r="AQ165" s="753" t="s">
        <v>89</v>
      </c>
      <c r="AR165" s="753" t="s">
        <v>4250</v>
      </c>
      <c r="AS165" s="755" t="s">
        <v>71</v>
      </c>
      <c r="AT165" s="754">
        <v>44680</v>
      </c>
      <c r="AU165" s="754">
        <v>44685</v>
      </c>
      <c r="AV165" s="754">
        <v>44680</v>
      </c>
      <c r="AW165" s="753" t="s">
        <v>4250</v>
      </c>
      <c r="AX165" s="753" t="s">
        <v>4250</v>
      </c>
      <c r="AY165" s="753" t="s">
        <v>4250</v>
      </c>
      <c r="AZ165" s="753" t="s">
        <v>4250</v>
      </c>
      <c r="BA165" s="753" t="s">
        <v>4250</v>
      </c>
      <c r="BB165" s="753" t="s">
        <v>4250</v>
      </c>
      <c r="BC165" s="753" t="s">
        <v>4250</v>
      </c>
      <c r="BD165" s="753" t="s">
        <v>4250</v>
      </c>
      <c r="BE165" s="753" t="s">
        <v>4250</v>
      </c>
      <c r="BF165" s="753" t="s">
        <v>4250</v>
      </c>
      <c r="BG165" s="753" t="s">
        <v>4250</v>
      </c>
      <c r="BH165" s="753" t="s">
        <v>4250</v>
      </c>
    </row>
    <row r="166" spans="1:60">
      <c r="A166" s="858" t="s">
        <v>8524</v>
      </c>
      <c r="B166" s="753" t="s">
        <v>79</v>
      </c>
      <c r="C166" s="753" t="s">
        <v>545</v>
      </c>
      <c r="D166" s="754">
        <v>44666</v>
      </c>
      <c r="E166" s="753" t="s">
        <v>546</v>
      </c>
      <c r="F166" s="753" t="s">
        <v>59</v>
      </c>
      <c r="G166" s="753" t="s">
        <v>60</v>
      </c>
      <c r="H166" s="753" t="s">
        <v>61</v>
      </c>
      <c r="I166" s="753" t="s">
        <v>62</v>
      </c>
      <c r="J166" s="753" t="s">
        <v>63</v>
      </c>
      <c r="K166" s="753">
        <v>30349</v>
      </c>
      <c r="L166" s="753" t="s">
        <v>150</v>
      </c>
      <c r="M166" s="753" t="s">
        <v>151</v>
      </c>
      <c r="N166" s="753" t="s">
        <v>152</v>
      </c>
      <c r="O166" s="753" t="s">
        <v>110</v>
      </c>
      <c r="P166" s="753">
        <v>91311</v>
      </c>
      <c r="Q166" s="753" t="s">
        <v>68</v>
      </c>
      <c r="R166" s="753" t="s">
        <v>4250</v>
      </c>
      <c r="S166" s="753" t="s">
        <v>4250</v>
      </c>
      <c r="T166" s="753" t="s">
        <v>4250</v>
      </c>
      <c r="U166" s="753">
        <v>49204132</v>
      </c>
      <c r="V166" s="753">
        <v>0</v>
      </c>
      <c r="W166" s="753" t="s">
        <v>377</v>
      </c>
      <c r="X166" s="753">
        <v>360</v>
      </c>
      <c r="Y166" s="753">
        <v>676</v>
      </c>
      <c r="Z166" s="753">
        <v>26</v>
      </c>
      <c r="AA166" s="749">
        <f t="shared" si="4"/>
        <v>9.3600000000000003E-3</v>
      </c>
      <c r="AB166" s="753" t="s">
        <v>88</v>
      </c>
      <c r="AC166" s="754">
        <v>44685</v>
      </c>
      <c r="AD166" s="755"/>
      <c r="AE166" s="755" t="s">
        <v>71</v>
      </c>
      <c r="AF166" s="753" t="s">
        <v>545</v>
      </c>
      <c r="AG166" s="753">
        <v>676</v>
      </c>
      <c r="AH166" s="753">
        <v>26</v>
      </c>
      <c r="AI166" s="761">
        <f t="shared" si="5"/>
        <v>1.7576000000000001E-2</v>
      </c>
      <c r="AJ166" s="753" t="s">
        <v>72</v>
      </c>
      <c r="AK166" s="755" t="s">
        <v>71</v>
      </c>
      <c r="AL166" s="754">
        <v>44680</v>
      </c>
      <c r="AM166" s="754">
        <v>44680</v>
      </c>
      <c r="AN166" s="754">
        <v>44685</v>
      </c>
      <c r="AO166" s="754">
        <v>44685</v>
      </c>
      <c r="AP166" s="754">
        <v>44685</v>
      </c>
      <c r="AQ166" s="753" t="s">
        <v>89</v>
      </c>
      <c r="AR166" s="753" t="s">
        <v>4250</v>
      </c>
      <c r="AS166" s="755" t="s">
        <v>71</v>
      </c>
      <c r="AT166" s="754">
        <v>44680</v>
      </c>
      <c r="AU166" s="754">
        <v>44685</v>
      </c>
      <c r="AV166" s="754">
        <v>44680</v>
      </c>
      <c r="AW166" s="753" t="s">
        <v>4250</v>
      </c>
      <c r="AX166" s="753" t="s">
        <v>4250</v>
      </c>
      <c r="AY166" s="753" t="s">
        <v>4250</v>
      </c>
      <c r="AZ166" s="753" t="s">
        <v>4250</v>
      </c>
      <c r="BA166" s="753" t="s">
        <v>4250</v>
      </c>
      <c r="BB166" s="753" t="s">
        <v>4250</v>
      </c>
      <c r="BC166" s="753" t="s">
        <v>4250</v>
      </c>
      <c r="BD166" s="753" t="s">
        <v>4250</v>
      </c>
      <c r="BE166" s="753" t="s">
        <v>4250</v>
      </c>
      <c r="BF166" s="753" t="s">
        <v>4250</v>
      </c>
      <c r="BG166" s="753" t="s">
        <v>4250</v>
      </c>
      <c r="BH166" s="753" t="s">
        <v>4250</v>
      </c>
    </row>
    <row r="167" spans="1:60">
      <c r="A167" s="858" t="s">
        <v>8524</v>
      </c>
      <c r="B167" s="753" t="s">
        <v>79</v>
      </c>
      <c r="C167" s="753" t="s">
        <v>547</v>
      </c>
      <c r="D167" s="754">
        <v>44666</v>
      </c>
      <c r="E167" s="753" t="s">
        <v>548</v>
      </c>
      <c r="F167" s="753" t="s">
        <v>59</v>
      </c>
      <c r="G167" s="753" t="s">
        <v>60</v>
      </c>
      <c r="H167" s="753" t="s">
        <v>61</v>
      </c>
      <c r="I167" s="753" t="s">
        <v>62</v>
      </c>
      <c r="J167" s="753" t="s">
        <v>63</v>
      </c>
      <c r="K167" s="753">
        <v>30349</v>
      </c>
      <c r="L167" s="753" t="s">
        <v>536</v>
      </c>
      <c r="M167" s="753" t="s">
        <v>549</v>
      </c>
      <c r="N167" s="753" t="s">
        <v>538</v>
      </c>
      <c r="O167" s="753" t="s">
        <v>110</v>
      </c>
      <c r="P167" s="753">
        <v>93725</v>
      </c>
      <c r="Q167" s="753" t="s">
        <v>68</v>
      </c>
      <c r="R167" s="753" t="s">
        <v>4250</v>
      </c>
      <c r="S167" s="753" t="s">
        <v>4250</v>
      </c>
      <c r="T167" s="753" t="s">
        <v>4250</v>
      </c>
      <c r="U167" s="753">
        <v>49204132</v>
      </c>
      <c r="V167" s="753">
        <v>0</v>
      </c>
      <c r="W167" s="753" t="s">
        <v>377</v>
      </c>
      <c r="X167" s="753">
        <v>360</v>
      </c>
      <c r="Y167" s="753">
        <v>676</v>
      </c>
      <c r="Z167" s="753">
        <v>26</v>
      </c>
      <c r="AA167" s="749">
        <f t="shared" si="4"/>
        <v>9.3600000000000003E-3</v>
      </c>
      <c r="AB167" s="753" t="s">
        <v>88</v>
      </c>
      <c r="AC167" s="754">
        <v>44685</v>
      </c>
      <c r="AD167" s="755"/>
      <c r="AE167" s="755" t="s">
        <v>71</v>
      </c>
      <c r="AF167" s="753" t="s">
        <v>547</v>
      </c>
      <c r="AG167" s="753">
        <v>676</v>
      </c>
      <c r="AH167" s="753">
        <v>26</v>
      </c>
      <c r="AI167" s="761">
        <f t="shared" si="5"/>
        <v>1.7576000000000001E-2</v>
      </c>
      <c r="AJ167" s="753" t="s">
        <v>72</v>
      </c>
      <c r="AK167" s="755" t="s">
        <v>71</v>
      </c>
      <c r="AL167" s="754">
        <v>44683</v>
      </c>
      <c r="AM167" s="754">
        <v>44683</v>
      </c>
      <c r="AN167" s="754">
        <v>44687</v>
      </c>
      <c r="AO167" s="754">
        <v>44685</v>
      </c>
      <c r="AP167" s="754">
        <v>44685</v>
      </c>
      <c r="AQ167" s="753" t="s">
        <v>89</v>
      </c>
      <c r="AR167" s="753" t="s">
        <v>4250</v>
      </c>
      <c r="AS167" s="755" t="s">
        <v>71</v>
      </c>
      <c r="AT167" s="754">
        <v>44683</v>
      </c>
      <c r="AU167" s="754">
        <v>44685</v>
      </c>
      <c r="AV167" s="754">
        <v>44683</v>
      </c>
      <c r="AW167" s="753" t="s">
        <v>4250</v>
      </c>
      <c r="AX167" s="753" t="s">
        <v>4250</v>
      </c>
      <c r="AY167" s="753" t="s">
        <v>4250</v>
      </c>
      <c r="AZ167" s="753" t="s">
        <v>4250</v>
      </c>
      <c r="BA167" s="753" t="s">
        <v>4250</v>
      </c>
      <c r="BB167" s="753" t="s">
        <v>4250</v>
      </c>
      <c r="BC167" s="753" t="s">
        <v>4250</v>
      </c>
      <c r="BD167" s="753" t="s">
        <v>4250</v>
      </c>
      <c r="BE167" s="753" t="s">
        <v>4250</v>
      </c>
      <c r="BF167" s="753" t="s">
        <v>4250</v>
      </c>
      <c r="BG167" s="753" t="s">
        <v>4250</v>
      </c>
      <c r="BH167" s="753" t="s">
        <v>4250</v>
      </c>
    </row>
    <row r="168" spans="1:60">
      <c r="A168" s="858" t="s">
        <v>8524</v>
      </c>
      <c r="B168" s="753" t="s">
        <v>79</v>
      </c>
      <c r="C168" s="753" t="s">
        <v>550</v>
      </c>
      <c r="D168" s="754">
        <v>44666</v>
      </c>
      <c r="E168" s="753" t="s">
        <v>551</v>
      </c>
      <c r="F168" s="753" t="s">
        <v>59</v>
      </c>
      <c r="G168" s="753" t="s">
        <v>60</v>
      </c>
      <c r="H168" s="753" t="s">
        <v>61</v>
      </c>
      <c r="I168" s="753" t="s">
        <v>62</v>
      </c>
      <c r="J168" s="753" t="s">
        <v>63</v>
      </c>
      <c r="K168" s="753">
        <v>30349</v>
      </c>
      <c r="L168" s="753" t="s">
        <v>178</v>
      </c>
      <c r="M168" s="753" t="s">
        <v>179</v>
      </c>
      <c r="N168" s="753" t="s">
        <v>180</v>
      </c>
      <c r="O168" s="753" t="s">
        <v>110</v>
      </c>
      <c r="P168" s="753">
        <v>95215</v>
      </c>
      <c r="Q168" s="753" t="s">
        <v>68</v>
      </c>
      <c r="R168" s="753" t="s">
        <v>4250</v>
      </c>
      <c r="S168" s="753" t="s">
        <v>4250</v>
      </c>
      <c r="T168" s="753" t="s">
        <v>4250</v>
      </c>
      <c r="U168" s="753">
        <v>49204132</v>
      </c>
      <c r="V168" s="753">
        <v>0</v>
      </c>
      <c r="W168" s="753" t="s">
        <v>377</v>
      </c>
      <c r="X168" s="753">
        <v>360</v>
      </c>
      <c r="Y168" s="753">
        <v>364</v>
      </c>
      <c r="Z168" s="753">
        <v>14</v>
      </c>
      <c r="AA168" s="749">
        <f t="shared" si="4"/>
        <v>5.0400000000000002E-3</v>
      </c>
      <c r="AB168" s="753" t="s">
        <v>88</v>
      </c>
      <c r="AC168" s="754">
        <v>44685</v>
      </c>
      <c r="AD168" s="755"/>
      <c r="AE168" s="755" t="s">
        <v>71</v>
      </c>
      <c r="AF168" s="753" t="s">
        <v>550</v>
      </c>
      <c r="AG168" s="753">
        <v>364</v>
      </c>
      <c r="AH168" s="753">
        <v>14</v>
      </c>
      <c r="AI168" s="761">
        <f t="shared" si="5"/>
        <v>5.0959999999999998E-3</v>
      </c>
      <c r="AJ168" s="753" t="s">
        <v>72</v>
      </c>
      <c r="AK168" s="755" t="s">
        <v>71</v>
      </c>
      <c r="AL168" s="754">
        <v>44683</v>
      </c>
      <c r="AM168" s="754">
        <v>44683</v>
      </c>
      <c r="AN168" s="754">
        <v>44687</v>
      </c>
      <c r="AO168" s="754">
        <v>44685</v>
      </c>
      <c r="AP168" s="754">
        <v>44685</v>
      </c>
      <c r="AQ168" s="753" t="s">
        <v>89</v>
      </c>
      <c r="AR168" s="753" t="s">
        <v>4250</v>
      </c>
      <c r="AS168" s="755" t="s">
        <v>71</v>
      </c>
      <c r="AT168" s="754">
        <v>44683</v>
      </c>
      <c r="AU168" s="754">
        <v>44685</v>
      </c>
      <c r="AV168" s="754">
        <v>44683</v>
      </c>
      <c r="AW168" s="753" t="s">
        <v>4250</v>
      </c>
      <c r="AX168" s="753" t="s">
        <v>4250</v>
      </c>
      <c r="AY168" s="753" t="s">
        <v>4250</v>
      </c>
      <c r="AZ168" s="753" t="s">
        <v>4250</v>
      </c>
      <c r="BA168" s="753" t="s">
        <v>4250</v>
      </c>
      <c r="BB168" s="753" t="s">
        <v>4250</v>
      </c>
      <c r="BC168" s="753" t="s">
        <v>4250</v>
      </c>
      <c r="BD168" s="756">
        <v>5629.5</v>
      </c>
      <c r="BE168" s="753" t="s">
        <v>4250</v>
      </c>
      <c r="BF168" s="753" t="s">
        <v>4250</v>
      </c>
      <c r="BG168" s="753" t="s">
        <v>4250</v>
      </c>
      <c r="BH168" s="753" t="s">
        <v>4250</v>
      </c>
    </row>
    <row r="169" spans="1:60">
      <c r="A169" s="858" t="s">
        <v>8524</v>
      </c>
      <c r="B169" s="753" t="s">
        <v>79</v>
      </c>
      <c r="C169" s="753" t="s">
        <v>552</v>
      </c>
      <c r="D169" s="754">
        <v>44666</v>
      </c>
      <c r="E169" s="753" t="s">
        <v>553</v>
      </c>
      <c r="F169" s="753" t="s">
        <v>59</v>
      </c>
      <c r="G169" s="753" t="s">
        <v>60</v>
      </c>
      <c r="H169" s="753" t="s">
        <v>61</v>
      </c>
      <c r="I169" s="753" t="s">
        <v>62</v>
      </c>
      <c r="J169" s="753" t="s">
        <v>63</v>
      </c>
      <c r="K169" s="753">
        <v>30349</v>
      </c>
      <c r="L169" s="753" t="s">
        <v>178</v>
      </c>
      <c r="M169" s="753" t="s">
        <v>179</v>
      </c>
      <c r="N169" s="753" t="s">
        <v>180</v>
      </c>
      <c r="O169" s="753" t="s">
        <v>110</v>
      </c>
      <c r="P169" s="753">
        <v>95215</v>
      </c>
      <c r="Q169" s="753" t="s">
        <v>68</v>
      </c>
      <c r="R169" s="753" t="s">
        <v>4250</v>
      </c>
      <c r="S169" s="753" t="s">
        <v>4250</v>
      </c>
      <c r="T169" s="753" t="s">
        <v>4250</v>
      </c>
      <c r="U169" s="753">
        <v>49204132</v>
      </c>
      <c r="V169" s="753">
        <v>0</v>
      </c>
      <c r="W169" s="753" t="s">
        <v>377</v>
      </c>
      <c r="X169" s="753">
        <v>360</v>
      </c>
      <c r="Y169" s="753">
        <v>364</v>
      </c>
      <c r="Z169" s="753">
        <v>14</v>
      </c>
      <c r="AA169" s="749">
        <f t="shared" si="4"/>
        <v>5.0400000000000002E-3</v>
      </c>
      <c r="AB169" s="753" t="s">
        <v>88</v>
      </c>
      <c r="AC169" s="754">
        <v>44687</v>
      </c>
      <c r="AD169" s="755"/>
      <c r="AE169" s="755" t="s">
        <v>71</v>
      </c>
      <c r="AF169" s="753" t="s">
        <v>552</v>
      </c>
      <c r="AG169" s="753">
        <v>364</v>
      </c>
      <c r="AH169" s="753">
        <v>14</v>
      </c>
      <c r="AI169" s="761">
        <f t="shared" si="5"/>
        <v>5.0959999999999998E-3</v>
      </c>
      <c r="AJ169" s="753" t="s">
        <v>72</v>
      </c>
      <c r="AK169" s="755" t="s">
        <v>71</v>
      </c>
      <c r="AL169" s="754">
        <v>44683</v>
      </c>
      <c r="AM169" s="754">
        <v>44683</v>
      </c>
      <c r="AN169" s="754">
        <v>44687</v>
      </c>
      <c r="AO169" s="754">
        <v>44687</v>
      </c>
      <c r="AP169" s="754">
        <v>44687</v>
      </c>
      <c r="AQ169" s="753" t="s">
        <v>89</v>
      </c>
      <c r="AR169" s="753" t="s">
        <v>4250</v>
      </c>
      <c r="AS169" s="755" t="s">
        <v>71</v>
      </c>
      <c r="AT169" s="754">
        <v>44683</v>
      </c>
      <c r="AU169" s="754">
        <v>44687</v>
      </c>
      <c r="AV169" s="754">
        <v>44683</v>
      </c>
      <c r="AW169" s="753" t="s">
        <v>4250</v>
      </c>
      <c r="AX169" s="753" t="s">
        <v>4250</v>
      </c>
      <c r="AY169" s="753" t="s">
        <v>4250</v>
      </c>
      <c r="AZ169" s="753" t="s">
        <v>4250</v>
      </c>
      <c r="BA169" s="753" t="s">
        <v>4250</v>
      </c>
      <c r="BB169" s="753" t="s">
        <v>4250</v>
      </c>
      <c r="BC169" s="753" t="s">
        <v>4250</v>
      </c>
      <c r="BD169" s="756">
        <v>5629.5</v>
      </c>
      <c r="BE169" s="753" t="s">
        <v>4250</v>
      </c>
      <c r="BF169" s="753" t="s">
        <v>4250</v>
      </c>
      <c r="BG169" s="753" t="s">
        <v>4250</v>
      </c>
      <c r="BH169" s="753" t="s">
        <v>4250</v>
      </c>
    </row>
    <row r="170" spans="1:60">
      <c r="A170" s="752" t="s">
        <v>55</v>
      </c>
      <c r="B170" s="753" t="s">
        <v>101</v>
      </c>
      <c r="C170" s="753" t="s">
        <v>554</v>
      </c>
      <c r="D170" s="754">
        <v>44666</v>
      </c>
      <c r="E170" s="753" t="s">
        <v>441</v>
      </c>
      <c r="F170" s="753" t="s">
        <v>59</v>
      </c>
      <c r="G170" s="753" t="s">
        <v>60</v>
      </c>
      <c r="H170" s="753" t="s">
        <v>61</v>
      </c>
      <c r="I170" s="753" t="s">
        <v>62</v>
      </c>
      <c r="J170" s="753" t="s">
        <v>63</v>
      </c>
      <c r="K170" s="753">
        <v>30349</v>
      </c>
      <c r="L170" s="753" t="s">
        <v>442</v>
      </c>
      <c r="M170" s="753" t="s">
        <v>443</v>
      </c>
      <c r="N170" s="753" t="s">
        <v>444</v>
      </c>
      <c r="O170" s="753" t="s">
        <v>445</v>
      </c>
      <c r="P170" s="753">
        <v>77092</v>
      </c>
      <c r="Q170" s="753" t="s">
        <v>68</v>
      </c>
      <c r="R170" s="753" t="s">
        <v>4250</v>
      </c>
      <c r="S170" s="753" t="s">
        <v>4250</v>
      </c>
      <c r="T170" s="753" t="s">
        <v>4250</v>
      </c>
      <c r="U170" s="753">
        <v>49303154</v>
      </c>
      <c r="V170" s="753">
        <v>0</v>
      </c>
      <c r="W170" s="753" t="s">
        <v>134</v>
      </c>
      <c r="X170" s="753">
        <v>470</v>
      </c>
      <c r="Y170" s="753">
        <v>116</v>
      </c>
      <c r="Z170" s="753">
        <v>4</v>
      </c>
      <c r="AA170" s="749">
        <f t="shared" si="4"/>
        <v>1.8799999999999999E-3</v>
      </c>
      <c r="AB170" s="753" t="s">
        <v>88</v>
      </c>
      <c r="AC170" s="754">
        <v>44691</v>
      </c>
      <c r="AD170" s="755"/>
      <c r="AE170" s="753" t="s">
        <v>4250</v>
      </c>
      <c r="AF170" s="753" t="s">
        <v>554</v>
      </c>
      <c r="AG170" s="753">
        <v>116</v>
      </c>
      <c r="AH170" s="753">
        <v>4</v>
      </c>
      <c r="AI170" s="761">
        <f t="shared" si="5"/>
        <v>4.64E-4</v>
      </c>
      <c r="AJ170" s="753" t="s">
        <v>72</v>
      </c>
      <c r="AK170" s="753">
        <v>396639066</v>
      </c>
      <c r="AL170" s="754">
        <v>44699</v>
      </c>
      <c r="AM170" s="754">
        <v>44699</v>
      </c>
      <c r="AN170" s="754">
        <v>44705</v>
      </c>
      <c r="AO170" s="754">
        <v>44705</v>
      </c>
      <c r="AP170" s="754">
        <v>44705</v>
      </c>
      <c r="AQ170" s="753" t="s">
        <v>89</v>
      </c>
      <c r="AR170" s="753" t="s">
        <v>555</v>
      </c>
      <c r="AS170" s="753">
        <v>396639066</v>
      </c>
      <c r="AT170" s="754">
        <v>44699</v>
      </c>
      <c r="AU170" s="754">
        <v>44705</v>
      </c>
      <c r="AV170" s="754">
        <v>44699</v>
      </c>
      <c r="AW170" s="753" t="s">
        <v>556</v>
      </c>
      <c r="AX170" s="753" t="s">
        <v>4250</v>
      </c>
      <c r="AY170" s="753" t="s">
        <v>4250</v>
      </c>
      <c r="AZ170" s="753" t="s">
        <v>4250</v>
      </c>
      <c r="BA170" s="753" t="s">
        <v>4250</v>
      </c>
      <c r="BB170" s="753" t="s">
        <v>4250</v>
      </c>
      <c r="BC170" s="753" t="s">
        <v>4250</v>
      </c>
      <c r="BD170" s="756">
        <v>1050</v>
      </c>
      <c r="BE170" s="753" t="s">
        <v>4250</v>
      </c>
      <c r="BF170" s="753" t="s">
        <v>4250</v>
      </c>
      <c r="BG170" s="753" t="s">
        <v>4250</v>
      </c>
      <c r="BH170" s="753" t="s">
        <v>4250</v>
      </c>
    </row>
    <row r="171" spans="1:60">
      <c r="A171" s="858" t="s">
        <v>8524</v>
      </c>
      <c r="B171" s="753" t="s">
        <v>101</v>
      </c>
      <c r="C171" s="753">
        <v>394606720</v>
      </c>
      <c r="D171" s="754">
        <v>44666</v>
      </c>
      <c r="E171" s="753" t="s">
        <v>557</v>
      </c>
      <c r="F171" s="753" t="s">
        <v>59</v>
      </c>
      <c r="G171" s="753" t="s">
        <v>60</v>
      </c>
      <c r="H171" s="753" t="s">
        <v>61</v>
      </c>
      <c r="I171" s="753" t="s">
        <v>62</v>
      </c>
      <c r="J171" s="753" t="s">
        <v>63</v>
      </c>
      <c r="K171" s="753">
        <v>30349</v>
      </c>
      <c r="L171" s="753" t="s">
        <v>358</v>
      </c>
      <c r="M171" s="753" t="s">
        <v>558</v>
      </c>
      <c r="N171" s="753" t="s">
        <v>559</v>
      </c>
      <c r="O171" s="753" t="s">
        <v>445</v>
      </c>
      <c r="P171" s="753">
        <v>78764</v>
      </c>
      <c r="Q171" s="753" t="s">
        <v>68</v>
      </c>
      <c r="R171" s="753" t="s">
        <v>4250</v>
      </c>
      <c r="S171" s="753" t="s">
        <v>4250</v>
      </c>
      <c r="T171" s="753" t="s">
        <v>4250</v>
      </c>
      <c r="U171" s="753">
        <v>49203132</v>
      </c>
      <c r="V171" s="753">
        <v>0</v>
      </c>
      <c r="W171" s="753" t="s">
        <v>113</v>
      </c>
      <c r="X171" s="753">
        <v>360</v>
      </c>
      <c r="Y171" s="753">
        <v>896</v>
      </c>
      <c r="Z171" s="753">
        <v>28</v>
      </c>
      <c r="AA171" s="749">
        <f t="shared" si="4"/>
        <v>1.008E-2</v>
      </c>
      <c r="AB171" s="753" t="s">
        <v>70</v>
      </c>
      <c r="AC171" s="754">
        <v>44685</v>
      </c>
      <c r="AD171" s="755"/>
      <c r="AE171" s="755" t="s">
        <v>71</v>
      </c>
      <c r="AF171" s="753">
        <v>394606720</v>
      </c>
      <c r="AG171" s="753">
        <v>896</v>
      </c>
      <c r="AH171" s="753">
        <v>28</v>
      </c>
      <c r="AI171" s="761">
        <f t="shared" si="5"/>
        <v>2.5087999999999999E-2</v>
      </c>
      <c r="AJ171" s="753" t="s">
        <v>72</v>
      </c>
      <c r="AK171" s="755" t="s">
        <v>71</v>
      </c>
      <c r="AL171" s="754">
        <v>44683</v>
      </c>
      <c r="AM171" s="754">
        <v>44683</v>
      </c>
      <c r="AN171" s="754">
        <v>44685</v>
      </c>
      <c r="AO171" s="754">
        <v>44685</v>
      </c>
      <c r="AP171" s="754">
        <v>44685</v>
      </c>
      <c r="AQ171" s="753" t="s">
        <v>89</v>
      </c>
      <c r="AR171" s="753" t="s">
        <v>4250</v>
      </c>
      <c r="AS171" s="755" t="s">
        <v>71</v>
      </c>
      <c r="AT171" s="754">
        <v>44683</v>
      </c>
      <c r="AU171" s="754">
        <v>44685</v>
      </c>
      <c r="AV171" s="754">
        <v>44683</v>
      </c>
      <c r="AW171" s="753" t="s">
        <v>4250</v>
      </c>
      <c r="AX171" s="753" t="s">
        <v>4250</v>
      </c>
      <c r="AY171" s="753" t="s">
        <v>4250</v>
      </c>
      <c r="AZ171" s="753" t="s">
        <v>4250</v>
      </c>
      <c r="BA171" s="753" t="s">
        <v>4250</v>
      </c>
      <c r="BB171" s="753" t="s">
        <v>4250</v>
      </c>
      <c r="BC171" s="753" t="s">
        <v>4250</v>
      </c>
      <c r="BD171" s="756">
        <v>2313</v>
      </c>
      <c r="BE171" s="753" t="s">
        <v>4250</v>
      </c>
      <c r="BF171" s="753" t="s">
        <v>4250</v>
      </c>
      <c r="BG171" s="753" t="s">
        <v>4250</v>
      </c>
      <c r="BH171" s="753" t="s">
        <v>4250</v>
      </c>
    </row>
    <row r="172" spans="1:60">
      <c r="A172" s="858" t="s">
        <v>8524</v>
      </c>
      <c r="B172" s="753" t="s">
        <v>101</v>
      </c>
      <c r="C172" s="753" t="s">
        <v>560</v>
      </c>
      <c r="D172" s="754">
        <v>44666</v>
      </c>
      <c r="E172" s="753" t="s">
        <v>546</v>
      </c>
      <c r="F172" s="753" t="s">
        <v>59</v>
      </c>
      <c r="G172" s="753" t="s">
        <v>60</v>
      </c>
      <c r="H172" s="753" t="s">
        <v>61</v>
      </c>
      <c r="I172" s="753" t="s">
        <v>62</v>
      </c>
      <c r="J172" s="753" t="s">
        <v>63</v>
      </c>
      <c r="K172" s="753">
        <v>30349</v>
      </c>
      <c r="L172" s="753" t="s">
        <v>150</v>
      </c>
      <c r="M172" s="753" t="s">
        <v>151</v>
      </c>
      <c r="N172" s="753" t="s">
        <v>152</v>
      </c>
      <c r="O172" s="753" t="s">
        <v>110</v>
      </c>
      <c r="P172" s="753">
        <v>91311</v>
      </c>
      <c r="Q172" s="753" t="s">
        <v>68</v>
      </c>
      <c r="R172" s="753" t="s">
        <v>4250</v>
      </c>
      <c r="S172" s="753" t="s">
        <v>4250</v>
      </c>
      <c r="T172" s="753" t="s">
        <v>4250</v>
      </c>
      <c r="U172" s="753">
        <v>49204132</v>
      </c>
      <c r="V172" s="753">
        <v>0</v>
      </c>
      <c r="W172" s="753" t="s">
        <v>377</v>
      </c>
      <c r="X172" s="753">
        <v>360</v>
      </c>
      <c r="Y172" s="753">
        <v>676</v>
      </c>
      <c r="Z172" s="753">
        <v>26</v>
      </c>
      <c r="AA172" s="749">
        <f t="shared" si="4"/>
        <v>9.3600000000000003E-3</v>
      </c>
      <c r="AB172" s="753" t="s">
        <v>88</v>
      </c>
      <c r="AC172" s="754">
        <v>44685</v>
      </c>
      <c r="AD172" s="755"/>
      <c r="AE172" s="755" t="s">
        <v>71</v>
      </c>
      <c r="AF172" s="753" t="s">
        <v>560</v>
      </c>
      <c r="AG172" s="753">
        <v>676</v>
      </c>
      <c r="AH172" s="753">
        <v>26</v>
      </c>
      <c r="AI172" s="761">
        <f t="shared" si="5"/>
        <v>1.7576000000000001E-2</v>
      </c>
      <c r="AJ172" s="753" t="s">
        <v>72</v>
      </c>
      <c r="AK172" s="755" t="s">
        <v>71</v>
      </c>
      <c r="AL172" s="754">
        <v>44683</v>
      </c>
      <c r="AM172" s="754">
        <v>44683</v>
      </c>
      <c r="AN172" s="754">
        <v>44685</v>
      </c>
      <c r="AO172" s="754">
        <v>44685</v>
      </c>
      <c r="AP172" s="754">
        <v>44685</v>
      </c>
      <c r="AQ172" s="753" t="s">
        <v>89</v>
      </c>
      <c r="AR172" s="753" t="s">
        <v>4250</v>
      </c>
      <c r="AS172" s="755" t="s">
        <v>71</v>
      </c>
      <c r="AT172" s="754">
        <v>44683</v>
      </c>
      <c r="AU172" s="754">
        <v>44685</v>
      </c>
      <c r="AV172" s="754">
        <v>44683</v>
      </c>
      <c r="AW172" s="753" t="s">
        <v>4250</v>
      </c>
      <c r="AX172" s="753" t="s">
        <v>4250</v>
      </c>
      <c r="AY172" s="753" t="s">
        <v>4250</v>
      </c>
      <c r="AZ172" s="753" t="s">
        <v>4250</v>
      </c>
      <c r="BA172" s="753" t="s">
        <v>4250</v>
      </c>
      <c r="BB172" s="753" t="s">
        <v>4250</v>
      </c>
      <c r="BC172" s="753" t="s">
        <v>4250</v>
      </c>
      <c r="BD172" s="753" t="s">
        <v>4250</v>
      </c>
      <c r="BE172" s="753" t="s">
        <v>4250</v>
      </c>
      <c r="BF172" s="753" t="s">
        <v>4250</v>
      </c>
      <c r="BG172" s="753" t="s">
        <v>4250</v>
      </c>
      <c r="BH172" s="753" t="s">
        <v>4250</v>
      </c>
    </row>
    <row r="173" spans="1:60">
      <c r="A173" s="752" t="s">
        <v>55</v>
      </c>
      <c r="B173" s="753" t="s">
        <v>230</v>
      </c>
      <c r="C173" s="753" t="s">
        <v>561</v>
      </c>
      <c r="D173" s="754">
        <v>44666</v>
      </c>
      <c r="E173" s="753" t="s">
        <v>562</v>
      </c>
      <c r="F173" s="753" t="s">
        <v>59</v>
      </c>
      <c r="G173" s="753" t="s">
        <v>60</v>
      </c>
      <c r="H173" s="753" t="s">
        <v>61</v>
      </c>
      <c r="I173" s="753" t="s">
        <v>62</v>
      </c>
      <c r="J173" s="753" t="s">
        <v>63</v>
      </c>
      <c r="K173" s="753">
        <v>30349</v>
      </c>
      <c r="L173" s="753" t="s">
        <v>563</v>
      </c>
      <c r="M173" s="753" t="s">
        <v>564</v>
      </c>
      <c r="N173" s="753" t="s">
        <v>565</v>
      </c>
      <c r="O173" s="753" t="s">
        <v>110</v>
      </c>
      <c r="P173" s="753">
        <v>94544</v>
      </c>
      <c r="Q173" s="753" t="s">
        <v>68</v>
      </c>
      <c r="R173" s="753" t="s">
        <v>4250</v>
      </c>
      <c r="S173" s="753" t="s">
        <v>4250</v>
      </c>
      <c r="T173" s="753" t="s">
        <v>4250</v>
      </c>
      <c r="U173" s="753">
        <v>49303156</v>
      </c>
      <c r="V173" s="753">
        <v>0</v>
      </c>
      <c r="W173" s="753" t="s">
        <v>134</v>
      </c>
      <c r="X173" s="753">
        <v>480</v>
      </c>
      <c r="Y173" s="753">
        <v>377</v>
      </c>
      <c r="Z173" s="753">
        <v>13</v>
      </c>
      <c r="AA173" s="749">
        <f t="shared" si="4"/>
        <v>6.2399999999999999E-3</v>
      </c>
      <c r="AB173" s="753" t="s">
        <v>88</v>
      </c>
      <c r="AC173" s="754">
        <v>44690</v>
      </c>
      <c r="AD173" s="755"/>
      <c r="AE173" s="753" t="s">
        <v>4250</v>
      </c>
      <c r="AF173" s="753" t="s">
        <v>561</v>
      </c>
      <c r="AG173" s="753">
        <v>377</v>
      </c>
      <c r="AH173" s="753">
        <v>13</v>
      </c>
      <c r="AI173" s="761">
        <f t="shared" si="5"/>
        <v>4.901E-3</v>
      </c>
      <c r="AJ173" s="753" t="s">
        <v>72</v>
      </c>
      <c r="AK173" s="755" t="s">
        <v>71</v>
      </c>
      <c r="AL173" s="754">
        <v>44684</v>
      </c>
      <c r="AM173" s="754">
        <v>44684</v>
      </c>
      <c r="AN173" s="754">
        <v>44690</v>
      </c>
      <c r="AO173" s="754">
        <v>44690</v>
      </c>
      <c r="AP173" s="754">
        <v>44690</v>
      </c>
      <c r="AQ173" s="753" t="s">
        <v>89</v>
      </c>
      <c r="AR173" s="753" t="s">
        <v>566</v>
      </c>
      <c r="AS173" s="755" t="s">
        <v>71</v>
      </c>
      <c r="AT173" s="754">
        <v>44684</v>
      </c>
      <c r="AU173" s="754">
        <v>44690</v>
      </c>
      <c r="AV173" s="754">
        <v>44684</v>
      </c>
      <c r="AW173" s="753" t="s">
        <v>4250</v>
      </c>
      <c r="AX173" s="753" t="s">
        <v>4250</v>
      </c>
      <c r="AY173" s="753" t="s">
        <v>4250</v>
      </c>
      <c r="AZ173" s="753" t="s">
        <v>4250</v>
      </c>
      <c r="BA173" s="753" t="s">
        <v>4250</v>
      </c>
      <c r="BB173" s="753" t="s">
        <v>4250</v>
      </c>
      <c r="BC173" s="753" t="s">
        <v>4250</v>
      </c>
      <c r="BD173" s="753" t="s">
        <v>4250</v>
      </c>
      <c r="BE173" s="753" t="s">
        <v>4250</v>
      </c>
      <c r="BF173" s="753" t="s">
        <v>4250</v>
      </c>
      <c r="BG173" s="753" t="s">
        <v>4250</v>
      </c>
      <c r="BH173" s="753" t="s">
        <v>4250</v>
      </c>
    </row>
    <row r="174" spans="1:60">
      <c r="A174" s="752" t="s">
        <v>55</v>
      </c>
      <c r="B174" s="753" t="s">
        <v>230</v>
      </c>
      <c r="C174" s="753" t="s">
        <v>567</v>
      </c>
      <c r="D174" s="754">
        <v>44666</v>
      </c>
      <c r="E174" s="753" t="s">
        <v>562</v>
      </c>
      <c r="F174" s="753" t="s">
        <v>59</v>
      </c>
      <c r="G174" s="753" t="s">
        <v>60</v>
      </c>
      <c r="H174" s="753" t="s">
        <v>61</v>
      </c>
      <c r="I174" s="753" t="s">
        <v>62</v>
      </c>
      <c r="J174" s="753" t="s">
        <v>63</v>
      </c>
      <c r="K174" s="753">
        <v>30349</v>
      </c>
      <c r="L174" s="753" t="s">
        <v>563</v>
      </c>
      <c r="M174" s="753" t="s">
        <v>564</v>
      </c>
      <c r="N174" s="753" t="s">
        <v>565</v>
      </c>
      <c r="O174" s="753" t="s">
        <v>110</v>
      </c>
      <c r="P174" s="753">
        <v>94544</v>
      </c>
      <c r="Q174" s="753" t="s">
        <v>68</v>
      </c>
      <c r="R174" s="753" t="s">
        <v>4250</v>
      </c>
      <c r="S174" s="753" t="s">
        <v>4250</v>
      </c>
      <c r="T174" s="753" t="s">
        <v>4250</v>
      </c>
      <c r="U174" s="753">
        <v>49303156</v>
      </c>
      <c r="V174" s="753">
        <v>0</v>
      </c>
      <c r="W174" s="753" t="s">
        <v>134</v>
      </c>
      <c r="X174" s="753">
        <v>480</v>
      </c>
      <c r="Y174" s="753">
        <v>377</v>
      </c>
      <c r="Z174" s="753">
        <v>13</v>
      </c>
      <c r="AA174" s="749">
        <f t="shared" si="4"/>
        <v>6.2399999999999999E-3</v>
      </c>
      <c r="AB174" s="753" t="s">
        <v>88</v>
      </c>
      <c r="AC174" s="754">
        <v>44690</v>
      </c>
      <c r="AD174" s="755"/>
      <c r="AE174" s="753" t="s">
        <v>4250</v>
      </c>
      <c r="AF174" s="753" t="s">
        <v>567</v>
      </c>
      <c r="AG174" s="753">
        <v>377</v>
      </c>
      <c r="AH174" s="753">
        <v>13</v>
      </c>
      <c r="AI174" s="761">
        <f t="shared" si="5"/>
        <v>4.901E-3</v>
      </c>
      <c r="AJ174" s="753" t="s">
        <v>72</v>
      </c>
      <c r="AK174" s="755" t="s">
        <v>71</v>
      </c>
      <c r="AL174" s="754">
        <v>44684</v>
      </c>
      <c r="AM174" s="754">
        <v>44684</v>
      </c>
      <c r="AN174" s="754">
        <v>44690</v>
      </c>
      <c r="AO174" s="754">
        <v>44689</v>
      </c>
      <c r="AP174" s="754">
        <v>44689</v>
      </c>
      <c r="AQ174" s="753" t="s">
        <v>89</v>
      </c>
      <c r="AR174" s="753" t="s">
        <v>4250</v>
      </c>
      <c r="AS174" s="755" t="s">
        <v>71</v>
      </c>
      <c r="AT174" s="754">
        <v>44684</v>
      </c>
      <c r="AU174" s="754">
        <v>44689</v>
      </c>
      <c r="AV174" s="754">
        <v>44684</v>
      </c>
      <c r="AW174" s="753" t="s">
        <v>4250</v>
      </c>
      <c r="AX174" s="753" t="s">
        <v>4250</v>
      </c>
      <c r="AY174" s="753" t="s">
        <v>4250</v>
      </c>
      <c r="AZ174" s="753" t="s">
        <v>4250</v>
      </c>
      <c r="BA174" s="753" t="s">
        <v>4250</v>
      </c>
      <c r="BB174" s="753" t="s">
        <v>4250</v>
      </c>
      <c r="BC174" s="753" t="s">
        <v>4250</v>
      </c>
      <c r="BD174" s="753" t="s">
        <v>4250</v>
      </c>
      <c r="BE174" s="753" t="s">
        <v>4250</v>
      </c>
      <c r="BF174" s="753" t="s">
        <v>4250</v>
      </c>
      <c r="BG174" s="753" t="s">
        <v>4250</v>
      </c>
      <c r="BH174" s="753" t="s">
        <v>4250</v>
      </c>
    </row>
    <row r="175" spans="1:60">
      <c r="A175" s="752" t="s">
        <v>55</v>
      </c>
      <c r="B175" s="753" t="s">
        <v>101</v>
      </c>
      <c r="C175" s="753" t="s">
        <v>568</v>
      </c>
      <c r="D175" s="754">
        <v>44666</v>
      </c>
      <c r="E175" s="753" t="s">
        <v>569</v>
      </c>
      <c r="F175" s="753" t="s">
        <v>59</v>
      </c>
      <c r="G175" s="753" t="s">
        <v>60</v>
      </c>
      <c r="H175" s="753" t="s">
        <v>61</v>
      </c>
      <c r="I175" s="753" t="s">
        <v>62</v>
      </c>
      <c r="J175" s="753" t="s">
        <v>63</v>
      </c>
      <c r="K175" s="753">
        <v>30349</v>
      </c>
      <c r="L175" s="753" t="s">
        <v>563</v>
      </c>
      <c r="M175" s="753" t="s">
        <v>570</v>
      </c>
      <c r="N175" s="753" t="s">
        <v>565</v>
      </c>
      <c r="O175" s="753" t="s">
        <v>110</v>
      </c>
      <c r="P175" s="753">
        <v>94544</v>
      </c>
      <c r="Q175" s="753" t="s">
        <v>68</v>
      </c>
      <c r="R175" s="753" t="s">
        <v>4250</v>
      </c>
      <c r="S175" s="753" t="s">
        <v>4250</v>
      </c>
      <c r="T175" s="753" t="s">
        <v>4250</v>
      </c>
      <c r="U175" s="753">
        <v>49303156</v>
      </c>
      <c r="V175" s="753">
        <v>0</v>
      </c>
      <c r="W175" s="753" t="s">
        <v>134</v>
      </c>
      <c r="X175" s="753">
        <v>480</v>
      </c>
      <c r="Y175" s="753">
        <v>377</v>
      </c>
      <c r="Z175" s="753">
        <v>13</v>
      </c>
      <c r="AA175" s="749">
        <f t="shared" si="4"/>
        <v>6.2399999999999999E-3</v>
      </c>
      <c r="AB175" s="753" t="s">
        <v>88</v>
      </c>
      <c r="AC175" s="754">
        <v>44690</v>
      </c>
      <c r="AD175" s="755"/>
      <c r="AE175" s="753" t="s">
        <v>4250</v>
      </c>
      <c r="AF175" s="753" t="s">
        <v>568</v>
      </c>
      <c r="AG175" s="753">
        <v>377</v>
      </c>
      <c r="AH175" s="753">
        <v>13</v>
      </c>
      <c r="AI175" s="761">
        <f t="shared" si="5"/>
        <v>4.901E-3</v>
      </c>
      <c r="AJ175" s="753" t="s">
        <v>72</v>
      </c>
      <c r="AK175" s="755" t="s">
        <v>71</v>
      </c>
      <c r="AL175" s="754">
        <v>44684</v>
      </c>
      <c r="AM175" s="754">
        <v>44684</v>
      </c>
      <c r="AN175" s="754">
        <v>44692</v>
      </c>
      <c r="AO175" s="754">
        <v>44692</v>
      </c>
      <c r="AP175" s="754">
        <v>44692</v>
      </c>
      <c r="AQ175" s="753" t="s">
        <v>89</v>
      </c>
      <c r="AR175" s="753" t="s">
        <v>571</v>
      </c>
      <c r="AS175" s="755" t="s">
        <v>71</v>
      </c>
      <c r="AT175" s="754">
        <v>44684</v>
      </c>
      <c r="AU175" s="754">
        <v>44692</v>
      </c>
      <c r="AV175" s="754">
        <v>44684</v>
      </c>
      <c r="AW175" s="753" t="s">
        <v>4250</v>
      </c>
      <c r="AX175" s="753" t="s">
        <v>4250</v>
      </c>
      <c r="AY175" s="753" t="s">
        <v>4250</v>
      </c>
      <c r="AZ175" s="753" t="s">
        <v>4250</v>
      </c>
      <c r="BA175" s="753" t="s">
        <v>4250</v>
      </c>
      <c r="BB175" s="753" t="s">
        <v>4250</v>
      </c>
      <c r="BC175" s="753" t="s">
        <v>4250</v>
      </c>
      <c r="BD175" s="753" t="s">
        <v>4250</v>
      </c>
      <c r="BE175" s="753" t="s">
        <v>4250</v>
      </c>
      <c r="BF175" s="753" t="s">
        <v>4250</v>
      </c>
      <c r="BG175" s="753" t="s">
        <v>4250</v>
      </c>
      <c r="BH175" s="753" t="s">
        <v>4250</v>
      </c>
    </row>
    <row r="176" spans="1:60">
      <c r="A176" s="752" t="s">
        <v>55</v>
      </c>
      <c r="B176" s="753" t="s">
        <v>230</v>
      </c>
      <c r="C176" s="753" t="s">
        <v>572</v>
      </c>
      <c r="D176" s="754">
        <v>44666</v>
      </c>
      <c r="E176" s="753" t="s">
        <v>569</v>
      </c>
      <c r="F176" s="753" t="s">
        <v>59</v>
      </c>
      <c r="G176" s="753" t="s">
        <v>60</v>
      </c>
      <c r="H176" s="753" t="s">
        <v>61</v>
      </c>
      <c r="I176" s="753" t="s">
        <v>62</v>
      </c>
      <c r="J176" s="753" t="s">
        <v>63</v>
      </c>
      <c r="K176" s="753">
        <v>30349</v>
      </c>
      <c r="L176" s="753" t="s">
        <v>563</v>
      </c>
      <c r="M176" s="753" t="s">
        <v>570</v>
      </c>
      <c r="N176" s="753" t="s">
        <v>565</v>
      </c>
      <c r="O176" s="753" t="s">
        <v>110</v>
      </c>
      <c r="P176" s="753">
        <v>94544</v>
      </c>
      <c r="Q176" s="753" t="s">
        <v>68</v>
      </c>
      <c r="R176" s="753" t="s">
        <v>4250</v>
      </c>
      <c r="S176" s="753" t="s">
        <v>4250</v>
      </c>
      <c r="T176" s="753" t="s">
        <v>4250</v>
      </c>
      <c r="U176" s="753">
        <v>49303156</v>
      </c>
      <c r="V176" s="753">
        <v>0</v>
      </c>
      <c r="W176" s="753" t="s">
        <v>134</v>
      </c>
      <c r="X176" s="753">
        <v>480</v>
      </c>
      <c r="Y176" s="753">
        <v>377</v>
      </c>
      <c r="Z176" s="753">
        <v>13</v>
      </c>
      <c r="AA176" s="749">
        <f t="shared" si="4"/>
        <v>6.2399999999999999E-3</v>
      </c>
      <c r="AB176" s="753" t="s">
        <v>88</v>
      </c>
      <c r="AC176" s="754">
        <v>44690</v>
      </c>
      <c r="AD176" s="755"/>
      <c r="AE176" s="753" t="s">
        <v>4250</v>
      </c>
      <c r="AF176" s="753" t="s">
        <v>572</v>
      </c>
      <c r="AG176" s="753">
        <v>377</v>
      </c>
      <c r="AH176" s="753">
        <v>13</v>
      </c>
      <c r="AI176" s="761">
        <f t="shared" si="5"/>
        <v>4.901E-3</v>
      </c>
      <c r="AJ176" s="753" t="s">
        <v>72</v>
      </c>
      <c r="AK176" s="755" t="s">
        <v>71</v>
      </c>
      <c r="AL176" s="754">
        <v>44684</v>
      </c>
      <c r="AM176" s="754">
        <v>44684</v>
      </c>
      <c r="AN176" s="754">
        <v>44690</v>
      </c>
      <c r="AO176" s="754">
        <v>44690</v>
      </c>
      <c r="AP176" s="754">
        <v>44690</v>
      </c>
      <c r="AQ176" s="753" t="s">
        <v>89</v>
      </c>
      <c r="AR176" s="753" t="s">
        <v>4250</v>
      </c>
      <c r="AS176" s="755" t="s">
        <v>71</v>
      </c>
      <c r="AT176" s="754">
        <v>44684</v>
      </c>
      <c r="AU176" s="754">
        <v>44690</v>
      </c>
      <c r="AV176" s="754">
        <v>44684</v>
      </c>
      <c r="AW176" s="753" t="s">
        <v>4250</v>
      </c>
      <c r="AX176" s="753" t="s">
        <v>4250</v>
      </c>
      <c r="AY176" s="753" t="s">
        <v>4250</v>
      </c>
      <c r="AZ176" s="753" t="s">
        <v>4250</v>
      </c>
      <c r="BA176" s="753" t="s">
        <v>4250</v>
      </c>
      <c r="BB176" s="753" t="s">
        <v>4250</v>
      </c>
      <c r="BC176" s="753" t="s">
        <v>4250</v>
      </c>
      <c r="BD176" s="753" t="s">
        <v>4250</v>
      </c>
      <c r="BE176" s="753" t="s">
        <v>4250</v>
      </c>
      <c r="BF176" s="753" t="s">
        <v>4250</v>
      </c>
      <c r="BG176" s="753" t="s">
        <v>4250</v>
      </c>
      <c r="BH176" s="753" t="s">
        <v>4250</v>
      </c>
    </row>
    <row r="177" spans="1:60">
      <c r="A177" s="752" t="s">
        <v>55</v>
      </c>
      <c r="B177" s="753" t="s">
        <v>230</v>
      </c>
      <c r="C177" s="753" t="s">
        <v>573</v>
      </c>
      <c r="D177" s="754">
        <v>44666</v>
      </c>
      <c r="E177" s="753" t="s">
        <v>366</v>
      </c>
      <c r="F177" s="753" t="s">
        <v>59</v>
      </c>
      <c r="G177" s="753" t="s">
        <v>60</v>
      </c>
      <c r="H177" s="753" t="s">
        <v>61</v>
      </c>
      <c r="I177" s="753" t="s">
        <v>62</v>
      </c>
      <c r="J177" s="753" t="s">
        <v>63</v>
      </c>
      <c r="K177" s="753">
        <v>30349</v>
      </c>
      <c r="L177" s="753" t="s">
        <v>367</v>
      </c>
      <c r="M177" s="753" t="s">
        <v>368</v>
      </c>
      <c r="N177" s="753" t="s">
        <v>274</v>
      </c>
      <c r="O177" s="753" t="s">
        <v>125</v>
      </c>
      <c r="P177" s="753">
        <v>47374</v>
      </c>
      <c r="Q177" s="753" t="s">
        <v>68</v>
      </c>
      <c r="R177" s="753" t="s">
        <v>4250</v>
      </c>
      <c r="S177" s="753" t="s">
        <v>4250</v>
      </c>
      <c r="T177" s="753" t="s">
        <v>4250</v>
      </c>
      <c r="U177" s="753">
        <v>49303156</v>
      </c>
      <c r="V177" s="753">
        <v>0</v>
      </c>
      <c r="W177" s="753" t="s">
        <v>134</v>
      </c>
      <c r="X177" s="753">
        <v>480</v>
      </c>
      <c r="Y177" s="753">
        <v>638</v>
      </c>
      <c r="Z177" s="753">
        <v>22</v>
      </c>
      <c r="AA177" s="749">
        <f t="shared" si="4"/>
        <v>1.056E-2</v>
      </c>
      <c r="AB177" s="753" t="s">
        <v>70</v>
      </c>
      <c r="AC177" s="754">
        <v>44686</v>
      </c>
      <c r="AD177" s="755"/>
      <c r="AE177" s="755" t="s">
        <v>71</v>
      </c>
      <c r="AF177" s="753" t="s">
        <v>573</v>
      </c>
      <c r="AG177" s="753">
        <v>638</v>
      </c>
      <c r="AH177" s="753">
        <v>22</v>
      </c>
      <c r="AI177" s="761">
        <f t="shared" si="5"/>
        <v>1.4036E-2</v>
      </c>
      <c r="AJ177" s="753" t="s">
        <v>72</v>
      </c>
      <c r="AK177" s="755" t="s">
        <v>71</v>
      </c>
      <c r="AL177" s="754">
        <v>44684</v>
      </c>
      <c r="AM177" s="754">
        <v>44684</v>
      </c>
      <c r="AN177" s="754">
        <v>44685</v>
      </c>
      <c r="AO177" s="754">
        <v>44686</v>
      </c>
      <c r="AP177" s="754">
        <v>44686</v>
      </c>
      <c r="AQ177" s="753" t="s">
        <v>89</v>
      </c>
      <c r="AR177" s="753" t="s">
        <v>4250</v>
      </c>
      <c r="AS177" s="755" t="s">
        <v>71</v>
      </c>
      <c r="AT177" s="754">
        <v>44684</v>
      </c>
      <c r="AU177" s="754">
        <v>44686</v>
      </c>
      <c r="AV177" s="754">
        <v>44684</v>
      </c>
      <c r="AW177" s="753" t="s">
        <v>4250</v>
      </c>
      <c r="AX177" s="753" t="s">
        <v>4250</v>
      </c>
      <c r="AY177" s="753" t="s">
        <v>4250</v>
      </c>
      <c r="AZ177" s="753" t="s">
        <v>4250</v>
      </c>
      <c r="BA177" s="753" t="s">
        <v>4250</v>
      </c>
      <c r="BB177" s="753" t="s">
        <v>4250</v>
      </c>
      <c r="BC177" s="753" t="s">
        <v>4250</v>
      </c>
      <c r="BD177" s="756">
        <v>1432</v>
      </c>
      <c r="BE177" s="753" t="s">
        <v>4250</v>
      </c>
      <c r="BF177" s="753" t="s">
        <v>4250</v>
      </c>
      <c r="BG177" s="753" t="s">
        <v>4250</v>
      </c>
      <c r="BH177" s="753" t="s">
        <v>4250</v>
      </c>
    </row>
    <row r="178" spans="1:60">
      <c r="A178" s="858" t="s">
        <v>8524</v>
      </c>
      <c r="B178" s="753" t="s">
        <v>230</v>
      </c>
      <c r="C178" s="753" t="s">
        <v>574</v>
      </c>
      <c r="D178" s="754">
        <v>44666</v>
      </c>
      <c r="E178" s="753" t="s">
        <v>548</v>
      </c>
      <c r="F178" s="753" t="s">
        <v>59</v>
      </c>
      <c r="G178" s="753" t="s">
        <v>60</v>
      </c>
      <c r="H178" s="753" t="s">
        <v>61</v>
      </c>
      <c r="I178" s="753" t="s">
        <v>62</v>
      </c>
      <c r="J178" s="753" t="s">
        <v>63</v>
      </c>
      <c r="K178" s="753">
        <v>30349</v>
      </c>
      <c r="L178" s="753" t="s">
        <v>536</v>
      </c>
      <c r="M178" s="753" t="s">
        <v>549</v>
      </c>
      <c r="N178" s="753" t="s">
        <v>274</v>
      </c>
      <c r="O178" s="753" t="s">
        <v>125</v>
      </c>
      <c r="P178" s="753">
        <v>47374</v>
      </c>
      <c r="Q178" s="753" t="s">
        <v>68</v>
      </c>
      <c r="R178" s="753" t="s">
        <v>4250</v>
      </c>
      <c r="S178" s="753" t="s">
        <v>4250</v>
      </c>
      <c r="T178" s="753" t="s">
        <v>4250</v>
      </c>
      <c r="U178" s="753">
        <v>49204132</v>
      </c>
      <c r="V178" s="753">
        <v>0</v>
      </c>
      <c r="W178" s="753" t="s">
        <v>377</v>
      </c>
      <c r="X178" s="753">
        <v>360</v>
      </c>
      <c r="Y178" s="753">
        <v>676</v>
      </c>
      <c r="Z178" s="753">
        <v>26</v>
      </c>
      <c r="AA178" s="749">
        <f t="shared" si="4"/>
        <v>9.3600000000000003E-3</v>
      </c>
      <c r="AB178" s="753" t="s">
        <v>88</v>
      </c>
      <c r="AC178" s="754">
        <v>44686</v>
      </c>
      <c r="AD178" s="755"/>
      <c r="AE178" s="755" t="s">
        <v>71</v>
      </c>
      <c r="AF178" s="753" t="s">
        <v>574</v>
      </c>
      <c r="AG178" s="753">
        <v>676</v>
      </c>
      <c r="AH178" s="753">
        <v>26</v>
      </c>
      <c r="AI178" s="761">
        <f t="shared" si="5"/>
        <v>1.7576000000000001E-2</v>
      </c>
      <c r="AJ178" s="753" t="s">
        <v>72</v>
      </c>
      <c r="AK178" s="755" t="s">
        <v>71</v>
      </c>
      <c r="AL178" s="754">
        <v>44684</v>
      </c>
      <c r="AM178" s="754">
        <v>44684</v>
      </c>
      <c r="AN178" s="754">
        <v>44685</v>
      </c>
      <c r="AO178" s="754">
        <v>44686</v>
      </c>
      <c r="AP178" s="754">
        <v>44686</v>
      </c>
      <c r="AQ178" s="753" t="s">
        <v>89</v>
      </c>
      <c r="AR178" s="753" t="s">
        <v>4250</v>
      </c>
      <c r="AS178" s="755" t="s">
        <v>71</v>
      </c>
      <c r="AT178" s="754">
        <v>44684</v>
      </c>
      <c r="AU178" s="754">
        <v>44686</v>
      </c>
      <c r="AV178" s="754">
        <v>44684</v>
      </c>
      <c r="AW178" s="753" t="s">
        <v>4250</v>
      </c>
      <c r="AX178" s="753" t="s">
        <v>4250</v>
      </c>
      <c r="AY178" s="753" t="s">
        <v>4250</v>
      </c>
      <c r="AZ178" s="753" t="s">
        <v>4250</v>
      </c>
      <c r="BA178" s="753" t="s">
        <v>4250</v>
      </c>
      <c r="BB178" s="753" t="s">
        <v>4250</v>
      </c>
      <c r="BC178" s="753" t="s">
        <v>4250</v>
      </c>
      <c r="BD178" s="753" t="s">
        <v>4250</v>
      </c>
      <c r="BE178" s="753" t="s">
        <v>4250</v>
      </c>
      <c r="BF178" s="753" t="s">
        <v>4250</v>
      </c>
      <c r="BG178" s="753" t="s">
        <v>4250</v>
      </c>
      <c r="BH178" s="753" t="s">
        <v>4250</v>
      </c>
    </row>
    <row r="179" spans="1:60">
      <c r="A179" s="752" t="s">
        <v>55</v>
      </c>
      <c r="B179" s="753" t="s">
        <v>230</v>
      </c>
      <c r="C179" s="753" t="s">
        <v>575</v>
      </c>
      <c r="D179" s="754">
        <v>44666</v>
      </c>
      <c r="E179" s="753" t="s">
        <v>405</v>
      </c>
      <c r="F179" s="753" t="s">
        <v>59</v>
      </c>
      <c r="G179" s="753" t="s">
        <v>60</v>
      </c>
      <c r="H179" s="753" t="s">
        <v>61</v>
      </c>
      <c r="I179" s="753" t="s">
        <v>62</v>
      </c>
      <c r="J179" s="753" t="s">
        <v>63</v>
      </c>
      <c r="K179" s="753">
        <v>30349</v>
      </c>
      <c r="L179" s="753" t="s">
        <v>141</v>
      </c>
      <c r="M179" s="753" t="s">
        <v>406</v>
      </c>
      <c r="N179" s="753" t="s">
        <v>407</v>
      </c>
      <c r="O179" s="753" t="s">
        <v>144</v>
      </c>
      <c r="P179" s="753">
        <v>55113</v>
      </c>
      <c r="Q179" s="753" t="s">
        <v>68</v>
      </c>
      <c r="R179" s="753" t="s">
        <v>4250</v>
      </c>
      <c r="S179" s="753" t="s">
        <v>4250</v>
      </c>
      <c r="T179" s="753" t="s">
        <v>4250</v>
      </c>
      <c r="U179" s="753">
        <v>49303156</v>
      </c>
      <c r="V179" s="753">
        <v>0</v>
      </c>
      <c r="W179" s="753" t="s">
        <v>69</v>
      </c>
      <c r="X179" s="753">
        <v>480</v>
      </c>
      <c r="Y179" s="753">
        <v>493</v>
      </c>
      <c r="Z179" s="753">
        <v>17</v>
      </c>
      <c r="AA179" s="749">
        <f t="shared" si="4"/>
        <v>8.1600000000000006E-3</v>
      </c>
      <c r="AB179" s="753" t="s">
        <v>88</v>
      </c>
      <c r="AC179" s="754">
        <v>44686</v>
      </c>
      <c r="AD179" s="755"/>
      <c r="AE179" s="755" t="s">
        <v>71</v>
      </c>
      <c r="AF179" s="753" t="s">
        <v>575</v>
      </c>
      <c r="AG179" s="753">
        <v>493</v>
      </c>
      <c r="AH179" s="753">
        <v>17</v>
      </c>
      <c r="AI179" s="761">
        <f t="shared" si="5"/>
        <v>8.3809999999999996E-3</v>
      </c>
      <c r="AJ179" s="753" t="s">
        <v>72</v>
      </c>
      <c r="AK179" s="753">
        <v>396344704</v>
      </c>
      <c r="AL179" s="754">
        <v>44684</v>
      </c>
      <c r="AM179" s="754">
        <v>44684</v>
      </c>
      <c r="AN179" s="754">
        <v>44686</v>
      </c>
      <c r="AO179" s="754">
        <v>44686</v>
      </c>
      <c r="AP179" s="754">
        <v>44686</v>
      </c>
      <c r="AQ179" s="753" t="s">
        <v>89</v>
      </c>
      <c r="AR179" s="753" t="s">
        <v>4250</v>
      </c>
      <c r="AS179" s="753">
        <v>396344704</v>
      </c>
      <c r="AT179" s="754">
        <v>44684</v>
      </c>
      <c r="AU179" s="754">
        <v>44686</v>
      </c>
      <c r="AV179" s="754">
        <v>44684</v>
      </c>
      <c r="AW179" s="753" t="s">
        <v>4250</v>
      </c>
      <c r="AX179" s="753" t="s">
        <v>4250</v>
      </c>
      <c r="AY179" s="753" t="s">
        <v>4250</v>
      </c>
      <c r="AZ179" s="753" t="s">
        <v>4250</v>
      </c>
      <c r="BA179" s="753" t="s">
        <v>4250</v>
      </c>
      <c r="BB179" s="753" t="s">
        <v>4250</v>
      </c>
      <c r="BC179" s="753" t="s">
        <v>4250</v>
      </c>
      <c r="BD179" s="753" t="s">
        <v>4250</v>
      </c>
      <c r="BE179" s="753" t="s">
        <v>4250</v>
      </c>
      <c r="BF179" s="753" t="s">
        <v>4250</v>
      </c>
      <c r="BG179" s="753" t="s">
        <v>4250</v>
      </c>
      <c r="BH179" s="753" t="s">
        <v>4250</v>
      </c>
    </row>
    <row r="180" spans="1:60">
      <c r="A180" s="752" t="s">
        <v>55</v>
      </c>
      <c r="B180" s="753" t="s">
        <v>230</v>
      </c>
      <c r="C180" s="753" t="s">
        <v>576</v>
      </c>
      <c r="D180" s="754">
        <v>44666</v>
      </c>
      <c r="E180" s="753" t="s">
        <v>577</v>
      </c>
      <c r="F180" s="753" t="s">
        <v>59</v>
      </c>
      <c r="G180" s="753" t="s">
        <v>60</v>
      </c>
      <c r="H180" s="753" t="s">
        <v>61</v>
      </c>
      <c r="I180" s="753" t="s">
        <v>62</v>
      </c>
      <c r="J180" s="753" t="s">
        <v>63</v>
      </c>
      <c r="K180" s="753">
        <v>30349</v>
      </c>
      <c r="L180" s="753" t="s">
        <v>563</v>
      </c>
      <c r="M180" s="753" t="s">
        <v>578</v>
      </c>
      <c r="N180" s="753" t="s">
        <v>559</v>
      </c>
      <c r="O180" s="753" t="s">
        <v>445</v>
      </c>
      <c r="P180" s="753">
        <v>78744</v>
      </c>
      <c r="Q180" s="753" t="s">
        <v>68</v>
      </c>
      <c r="R180" s="753" t="s">
        <v>4250</v>
      </c>
      <c r="S180" s="753" t="s">
        <v>4250</v>
      </c>
      <c r="T180" s="753" t="s">
        <v>4250</v>
      </c>
      <c r="U180" s="753">
        <v>49303156</v>
      </c>
      <c r="V180" s="753">
        <v>0</v>
      </c>
      <c r="W180" s="753" t="s">
        <v>134</v>
      </c>
      <c r="X180" s="753">
        <v>480</v>
      </c>
      <c r="Y180" s="753">
        <v>435</v>
      </c>
      <c r="Z180" s="753">
        <v>15</v>
      </c>
      <c r="AA180" s="749">
        <f t="shared" si="4"/>
        <v>7.1999999999999998E-3</v>
      </c>
      <c r="AB180" s="753" t="s">
        <v>88</v>
      </c>
      <c r="AC180" s="754">
        <v>44687</v>
      </c>
      <c r="AD180" s="755"/>
      <c r="AE180" s="755" t="s">
        <v>71</v>
      </c>
      <c r="AF180" s="753" t="s">
        <v>579</v>
      </c>
      <c r="AG180" s="753">
        <v>435</v>
      </c>
      <c r="AH180" s="753">
        <v>15</v>
      </c>
      <c r="AI180" s="761">
        <f t="shared" si="5"/>
        <v>6.5250000000000004E-3</v>
      </c>
      <c r="AJ180" s="753" t="s">
        <v>72</v>
      </c>
      <c r="AK180" s="755" t="s">
        <v>71</v>
      </c>
      <c r="AL180" s="754">
        <v>44684</v>
      </c>
      <c r="AM180" s="754">
        <v>44684</v>
      </c>
      <c r="AN180" s="754">
        <v>44687</v>
      </c>
      <c r="AO180" s="754">
        <v>44687</v>
      </c>
      <c r="AP180" s="754">
        <v>44687</v>
      </c>
      <c r="AQ180" s="753" t="s">
        <v>89</v>
      </c>
      <c r="AR180" s="753" t="s">
        <v>580</v>
      </c>
      <c r="AS180" s="755" t="s">
        <v>71</v>
      </c>
      <c r="AT180" s="754">
        <v>44684</v>
      </c>
      <c r="AU180" s="754">
        <v>44687</v>
      </c>
      <c r="AV180" s="754">
        <v>44684</v>
      </c>
      <c r="AW180" s="753" t="s">
        <v>90</v>
      </c>
      <c r="AX180" s="753" t="s">
        <v>581</v>
      </c>
      <c r="AY180" s="756">
        <v>2897.22</v>
      </c>
      <c r="AZ180" s="753" t="s">
        <v>4250</v>
      </c>
      <c r="BA180" s="753" t="s">
        <v>4250</v>
      </c>
      <c r="BB180" s="753" t="s">
        <v>4250</v>
      </c>
      <c r="BC180" s="753" t="s">
        <v>4250</v>
      </c>
      <c r="BD180" s="756">
        <v>2897.22</v>
      </c>
      <c r="BE180" s="753" t="s">
        <v>4250</v>
      </c>
      <c r="BF180" s="753" t="s">
        <v>4250</v>
      </c>
      <c r="BG180" s="753" t="s">
        <v>4250</v>
      </c>
      <c r="BH180" s="753" t="s">
        <v>4250</v>
      </c>
    </row>
    <row r="181" spans="1:60">
      <c r="A181" s="757" t="s">
        <v>55</v>
      </c>
      <c r="B181" s="758" t="s">
        <v>101</v>
      </c>
      <c r="C181" s="758" t="s">
        <v>582</v>
      </c>
      <c r="D181" s="774">
        <v>44685</v>
      </c>
      <c r="E181" s="758">
        <v>4953</v>
      </c>
      <c r="F181" s="758" t="s">
        <v>59</v>
      </c>
      <c r="G181" s="758" t="s">
        <v>60</v>
      </c>
      <c r="H181" s="758" t="s">
        <v>61</v>
      </c>
      <c r="I181" s="758" t="s">
        <v>62</v>
      </c>
      <c r="J181" s="758" t="s">
        <v>63</v>
      </c>
      <c r="K181" s="758">
        <v>30349</v>
      </c>
      <c r="L181" s="758" t="s">
        <v>583</v>
      </c>
      <c r="M181" s="758" t="s">
        <v>584</v>
      </c>
      <c r="N181" s="758" t="s">
        <v>585</v>
      </c>
      <c r="O181" s="758" t="s">
        <v>110</v>
      </c>
      <c r="P181" s="758">
        <v>92688</v>
      </c>
      <c r="Q181" s="758" t="s">
        <v>68</v>
      </c>
      <c r="R181" s="759" t="s">
        <v>586</v>
      </c>
      <c r="S181" s="759" t="s">
        <v>4250</v>
      </c>
      <c r="T181" s="759" t="s">
        <v>587</v>
      </c>
      <c r="U181" s="758">
        <v>49303156</v>
      </c>
      <c r="V181" s="759">
        <v>0</v>
      </c>
      <c r="W181" s="758" t="s">
        <v>134</v>
      </c>
      <c r="X181" s="758">
        <v>480</v>
      </c>
      <c r="Y181" s="758">
        <v>406</v>
      </c>
      <c r="Z181" s="758" t="s">
        <v>4250</v>
      </c>
      <c r="AA181" s="749"/>
      <c r="AB181" s="759" t="s">
        <v>70</v>
      </c>
      <c r="AC181" s="758"/>
      <c r="AD181" s="771"/>
      <c r="AE181" s="758"/>
      <c r="AF181" s="758" t="s">
        <v>582</v>
      </c>
      <c r="AG181" s="758">
        <v>406</v>
      </c>
      <c r="AH181" s="758" t="s">
        <v>4250</v>
      </c>
      <c r="AI181" s="761"/>
      <c r="AJ181" s="758" t="s">
        <v>72</v>
      </c>
      <c r="AK181" s="771"/>
      <c r="AL181" s="771"/>
      <c r="AM181" s="771"/>
      <c r="AN181" s="771"/>
      <c r="AO181" s="771"/>
      <c r="AP181" s="771"/>
      <c r="AQ181" s="758" t="s">
        <v>99</v>
      </c>
      <c r="AR181" s="758" t="s">
        <v>589</v>
      </c>
      <c r="AS181" s="771" t="s">
        <v>71</v>
      </c>
      <c r="AT181" s="771" t="s">
        <v>71</v>
      </c>
      <c r="AU181" s="771" t="s">
        <v>71</v>
      </c>
      <c r="AV181" s="771" t="s">
        <v>71</v>
      </c>
      <c r="AW181" s="771" t="s">
        <v>71</v>
      </c>
      <c r="AX181" s="771" t="s">
        <v>71</v>
      </c>
      <c r="AY181" s="771" t="s">
        <v>71</v>
      </c>
      <c r="AZ181" s="771" t="s">
        <v>71</v>
      </c>
      <c r="BA181" s="771" t="s">
        <v>71</v>
      </c>
      <c r="BB181" s="771" t="s">
        <v>71</v>
      </c>
      <c r="BC181" s="771" t="s">
        <v>71</v>
      </c>
      <c r="BD181" s="771" t="s">
        <v>71</v>
      </c>
      <c r="BE181" s="771" t="s">
        <v>71</v>
      </c>
      <c r="BF181" s="771" t="s">
        <v>71</v>
      </c>
      <c r="BG181" s="771" t="s">
        <v>71</v>
      </c>
      <c r="BH181" s="771" t="s">
        <v>71</v>
      </c>
    </row>
    <row r="182" spans="1:60">
      <c r="A182" s="765" t="s">
        <v>55</v>
      </c>
      <c r="B182" s="748" t="s">
        <v>101</v>
      </c>
      <c r="C182" s="748" t="s">
        <v>590</v>
      </c>
      <c r="D182" s="775">
        <v>44685</v>
      </c>
      <c r="E182" s="748" t="s">
        <v>591</v>
      </c>
      <c r="F182" s="748" t="s">
        <v>59</v>
      </c>
      <c r="G182" s="748" t="s">
        <v>60</v>
      </c>
      <c r="H182" s="748" t="s">
        <v>61</v>
      </c>
      <c r="I182" s="748" t="s">
        <v>62</v>
      </c>
      <c r="J182" s="748" t="s">
        <v>63</v>
      </c>
      <c r="K182" s="748">
        <v>30349</v>
      </c>
      <c r="L182" s="748" t="s">
        <v>592</v>
      </c>
      <c r="M182" s="748" t="s">
        <v>593</v>
      </c>
      <c r="N182" s="748" t="s">
        <v>565</v>
      </c>
      <c r="O182" s="748" t="s">
        <v>110</v>
      </c>
      <c r="P182" s="748">
        <v>94545</v>
      </c>
      <c r="Q182" s="748" t="s">
        <v>68</v>
      </c>
      <c r="R182" s="746" t="s">
        <v>594</v>
      </c>
      <c r="S182" s="746" t="s">
        <v>595</v>
      </c>
      <c r="T182" s="746" t="s">
        <v>4250</v>
      </c>
      <c r="U182" s="748">
        <v>49304156</v>
      </c>
      <c r="V182" s="746">
        <v>0</v>
      </c>
      <c r="W182" s="748" t="s">
        <v>596</v>
      </c>
      <c r="X182" s="748">
        <v>480</v>
      </c>
      <c r="Y182" s="748">
        <v>4</v>
      </c>
      <c r="Z182" s="748">
        <v>0.14000000000000001</v>
      </c>
      <c r="AA182" s="749">
        <f t="shared" si="4"/>
        <v>6.7200000000000007E-5</v>
      </c>
      <c r="AB182" s="748" t="s">
        <v>88</v>
      </c>
      <c r="AC182" s="748"/>
      <c r="AD182" s="767"/>
      <c r="AE182" s="748"/>
      <c r="AF182" s="748" t="s">
        <v>590</v>
      </c>
      <c r="AG182" s="748">
        <v>4</v>
      </c>
      <c r="AH182" s="748">
        <v>0.14000000000000001</v>
      </c>
      <c r="AI182" s="761">
        <f t="shared" si="5"/>
        <v>5.6000000000000004E-7</v>
      </c>
      <c r="AJ182" s="748" t="s">
        <v>4250</v>
      </c>
      <c r="AK182" s="748" t="s">
        <v>4250</v>
      </c>
      <c r="AL182" s="748" t="s">
        <v>4250</v>
      </c>
      <c r="AM182" s="748" t="s">
        <v>4250</v>
      </c>
      <c r="AN182" s="748" t="s">
        <v>4250</v>
      </c>
      <c r="AO182" s="748" t="s">
        <v>4250</v>
      </c>
      <c r="AP182" s="787" t="s">
        <v>4250</v>
      </c>
      <c r="AQ182" s="748"/>
      <c r="AR182" s="748" t="s">
        <v>597</v>
      </c>
      <c r="AS182" s="748" t="s">
        <v>4250</v>
      </c>
      <c r="AT182" s="748" t="s">
        <v>4250</v>
      </c>
      <c r="AU182" s="748" t="s">
        <v>4250</v>
      </c>
      <c r="AV182" s="748" t="s">
        <v>4250</v>
      </c>
      <c r="AW182" s="748" t="s">
        <v>4250</v>
      </c>
      <c r="AX182" s="748" t="s">
        <v>4250</v>
      </c>
      <c r="AY182" s="748" t="s">
        <v>4250</v>
      </c>
      <c r="AZ182" s="748" t="s">
        <v>4250</v>
      </c>
      <c r="BA182" s="748" t="s">
        <v>4250</v>
      </c>
      <c r="BB182" s="748" t="s">
        <v>4250</v>
      </c>
      <c r="BC182" s="748" t="s">
        <v>4250</v>
      </c>
      <c r="BD182" s="748" t="s">
        <v>4250</v>
      </c>
      <c r="BE182" s="748" t="s">
        <v>4250</v>
      </c>
      <c r="BF182" s="748" t="s">
        <v>4250</v>
      </c>
      <c r="BG182" s="748" t="s">
        <v>4250</v>
      </c>
      <c r="BH182" s="748" t="s">
        <v>4250</v>
      </c>
    </row>
    <row r="183" spans="1:60">
      <c r="A183" s="858" t="s">
        <v>8524</v>
      </c>
      <c r="B183" s="753" t="s">
        <v>230</v>
      </c>
      <c r="C183" s="753" t="s">
        <v>598</v>
      </c>
      <c r="D183" s="754">
        <v>44685</v>
      </c>
      <c r="E183" s="753" t="s">
        <v>599</v>
      </c>
      <c r="F183" s="753" t="s">
        <v>59</v>
      </c>
      <c r="G183" s="753" t="s">
        <v>60</v>
      </c>
      <c r="H183" s="753" t="s">
        <v>61</v>
      </c>
      <c r="I183" s="753" t="s">
        <v>62</v>
      </c>
      <c r="J183" s="753" t="s">
        <v>63</v>
      </c>
      <c r="K183" s="753">
        <v>30349</v>
      </c>
      <c r="L183" s="753" t="s">
        <v>600</v>
      </c>
      <c r="M183" s="753" t="s">
        <v>601</v>
      </c>
      <c r="N183" s="753" t="s">
        <v>602</v>
      </c>
      <c r="O183" s="753" t="s">
        <v>603</v>
      </c>
      <c r="P183" s="753">
        <v>81301</v>
      </c>
      <c r="Q183" s="753" t="s">
        <v>68</v>
      </c>
      <c r="R183" s="753" t="s">
        <v>604</v>
      </c>
      <c r="S183" s="753" t="s">
        <v>605</v>
      </c>
      <c r="T183" s="753" t="s">
        <v>606</v>
      </c>
      <c r="U183" s="753">
        <v>49203132</v>
      </c>
      <c r="V183" s="753">
        <v>0</v>
      </c>
      <c r="W183" s="753" t="s">
        <v>113</v>
      </c>
      <c r="X183" s="753">
        <v>360</v>
      </c>
      <c r="Y183" s="753">
        <v>832</v>
      </c>
      <c r="Z183" s="753">
        <v>26</v>
      </c>
      <c r="AA183" s="749">
        <f t="shared" si="4"/>
        <v>9.3600000000000003E-3</v>
      </c>
      <c r="AB183" s="753" t="s">
        <v>88</v>
      </c>
      <c r="AC183" s="753"/>
      <c r="AD183" s="755"/>
      <c r="AE183" s="753"/>
      <c r="AF183" s="753" t="s">
        <v>598</v>
      </c>
      <c r="AG183" s="753">
        <v>832</v>
      </c>
      <c r="AH183" s="753">
        <v>26</v>
      </c>
      <c r="AI183" s="761">
        <f t="shared" si="5"/>
        <v>2.1631999999999998E-2</v>
      </c>
      <c r="AJ183" s="753" t="s">
        <v>72</v>
      </c>
      <c r="AK183" s="753">
        <v>397614893</v>
      </c>
      <c r="AL183" s="754">
        <v>44694</v>
      </c>
      <c r="AM183" s="754">
        <v>44694</v>
      </c>
      <c r="AN183" s="754">
        <v>44697</v>
      </c>
      <c r="AO183" s="754">
        <v>44696</v>
      </c>
      <c r="AP183" s="754">
        <v>44696</v>
      </c>
      <c r="AQ183" s="753" t="s">
        <v>89</v>
      </c>
      <c r="AR183" s="753" t="s">
        <v>607</v>
      </c>
      <c r="AS183" s="753">
        <v>397614893</v>
      </c>
      <c r="AT183" s="754">
        <v>44694</v>
      </c>
      <c r="AU183" s="754">
        <v>44696</v>
      </c>
      <c r="AV183" s="754">
        <v>44694</v>
      </c>
      <c r="AW183" s="753" t="s">
        <v>90</v>
      </c>
      <c r="AX183" s="753" t="s">
        <v>218</v>
      </c>
      <c r="AY183" s="756">
        <v>4100</v>
      </c>
      <c r="AZ183" s="753" t="s">
        <v>4250</v>
      </c>
      <c r="BA183" s="753" t="s">
        <v>4250</v>
      </c>
      <c r="BB183" s="753" t="s">
        <v>4250</v>
      </c>
      <c r="BC183" s="753" t="s">
        <v>4250</v>
      </c>
      <c r="BD183" s="753" t="s">
        <v>4250</v>
      </c>
      <c r="BE183" s="753" t="s">
        <v>4250</v>
      </c>
      <c r="BF183" s="753" t="s">
        <v>4250</v>
      </c>
      <c r="BG183" s="753" t="s">
        <v>4250</v>
      </c>
      <c r="BH183" s="753" t="s">
        <v>4250</v>
      </c>
    </row>
    <row r="184" spans="1:60">
      <c r="A184" s="858" t="s">
        <v>8524</v>
      </c>
      <c r="B184" s="758" t="s">
        <v>230</v>
      </c>
      <c r="C184" s="758" t="s">
        <v>608</v>
      </c>
      <c r="D184" s="774">
        <v>44685</v>
      </c>
      <c r="E184" s="758" t="s">
        <v>609</v>
      </c>
      <c r="F184" s="758" t="s">
        <v>59</v>
      </c>
      <c r="G184" s="758" t="s">
        <v>60</v>
      </c>
      <c r="H184" s="758" t="s">
        <v>61</v>
      </c>
      <c r="I184" s="758" t="s">
        <v>62</v>
      </c>
      <c r="J184" s="758" t="s">
        <v>63</v>
      </c>
      <c r="K184" s="758">
        <v>30349</v>
      </c>
      <c r="L184" s="758" t="s">
        <v>610</v>
      </c>
      <c r="M184" s="758" t="s">
        <v>611</v>
      </c>
      <c r="N184" s="758" t="s">
        <v>612</v>
      </c>
      <c r="O184" s="758" t="s">
        <v>445</v>
      </c>
      <c r="P184" s="758">
        <v>79936</v>
      </c>
      <c r="Q184" s="758" t="s">
        <v>68</v>
      </c>
      <c r="R184" s="759" t="s">
        <v>613</v>
      </c>
      <c r="S184" s="759" t="s">
        <v>614</v>
      </c>
      <c r="T184" s="759" t="s">
        <v>615</v>
      </c>
      <c r="U184" s="758">
        <v>49403140</v>
      </c>
      <c r="V184" s="759">
        <v>0</v>
      </c>
      <c r="W184" s="758" t="s">
        <v>163</v>
      </c>
      <c r="X184" s="758">
        <v>400</v>
      </c>
      <c r="Y184" s="758">
        <v>768</v>
      </c>
      <c r="Z184" s="758" t="s">
        <v>4250</v>
      </c>
      <c r="AA184" s="749"/>
      <c r="AB184" s="759" t="s">
        <v>88</v>
      </c>
      <c r="AC184" s="758"/>
      <c r="AD184" s="771"/>
      <c r="AE184" s="758"/>
      <c r="AF184" s="758" t="s">
        <v>608</v>
      </c>
      <c r="AG184" s="758">
        <v>768</v>
      </c>
      <c r="AH184" s="758" t="s">
        <v>4250</v>
      </c>
      <c r="AI184" s="761"/>
      <c r="AJ184" s="758" t="s">
        <v>4250</v>
      </c>
      <c r="AK184" s="758" t="s">
        <v>4250</v>
      </c>
      <c r="AL184" s="758" t="s">
        <v>4250</v>
      </c>
      <c r="AM184" s="758" t="s">
        <v>4250</v>
      </c>
      <c r="AN184" s="758" t="s">
        <v>4250</v>
      </c>
      <c r="AO184" s="758" t="s">
        <v>4250</v>
      </c>
      <c r="AP184" s="758" t="s">
        <v>4250</v>
      </c>
      <c r="AQ184" s="759" t="s">
        <v>99</v>
      </c>
      <c r="AR184" s="758" t="s">
        <v>616</v>
      </c>
      <c r="AS184" s="758" t="s">
        <v>4250</v>
      </c>
      <c r="AT184" s="758" t="s">
        <v>4250</v>
      </c>
      <c r="AU184" s="758" t="s">
        <v>4250</v>
      </c>
      <c r="AV184" s="758" t="s">
        <v>4250</v>
      </c>
      <c r="AW184" s="758" t="s">
        <v>4250</v>
      </c>
      <c r="AX184" s="758" t="s">
        <v>4250</v>
      </c>
      <c r="AY184" s="758" t="s">
        <v>4250</v>
      </c>
      <c r="AZ184" s="758" t="s">
        <v>4250</v>
      </c>
      <c r="BA184" s="788">
        <v>250</v>
      </c>
      <c r="BB184" s="758" t="s">
        <v>4250</v>
      </c>
      <c r="BC184" s="758" t="s">
        <v>4250</v>
      </c>
      <c r="BD184" s="758" t="s">
        <v>4250</v>
      </c>
      <c r="BE184" s="758" t="s">
        <v>4250</v>
      </c>
      <c r="BF184" s="758" t="s">
        <v>4250</v>
      </c>
      <c r="BG184" s="758" t="s">
        <v>4250</v>
      </c>
      <c r="BH184" s="758" t="s">
        <v>4250</v>
      </c>
    </row>
    <row r="185" spans="1:60">
      <c r="A185" s="858" t="s">
        <v>8524</v>
      </c>
      <c r="B185" s="753" t="s">
        <v>230</v>
      </c>
      <c r="C185" s="753">
        <v>1543509338</v>
      </c>
      <c r="D185" s="754">
        <v>44666</v>
      </c>
      <c r="E185" s="753" t="s">
        <v>617</v>
      </c>
      <c r="F185" s="753" t="s">
        <v>59</v>
      </c>
      <c r="G185" s="753" t="s">
        <v>60</v>
      </c>
      <c r="H185" s="753" t="s">
        <v>61</v>
      </c>
      <c r="I185" s="753" t="s">
        <v>62</v>
      </c>
      <c r="J185" s="753" t="s">
        <v>63</v>
      </c>
      <c r="K185" s="753">
        <v>30349</v>
      </c>
      <c r="L185" s="753" t="s">
        <v>525</v>
      </c>
      <c r="M185" s="753" t="s">
        <v>618</v>
      </c>
      <c r="N185" s="753" t="s">
        <v>619</v>
      </c>
      <c r="O185" s="753" t="s">
        <v>436</v>
      </c>
      <c r="P185" s="753">
        <v>66214</v>
      </c>
      <c r="Q185" s="753" t="s">
        <v>68</v>
      </c>
      <c r="R185" s="753" t="s">
        <v>594</v>
      </c>
      <c r="S185" s="753" t="s">
        <v>595</v>
      </c>
      <c r="T185" s="753" t="s">
        <v>4250</v>
      </c>
      <c r="U185" s="753">
        <v>49405140</v>
      </c>
      <c r="V185" s="753">
        <v>0</v>
      </c>
      <c r="W185" s="753" t="s">
        <v>163</v>
      </c>
      <c r="X185" s="753">
        <v>400</v>
      </c>
      <c r="Y185" s="753">
        <v>320</v>
      </c>
      <c r="Z185" s="753">
        <v>10</v>
      </c>
      <c r="AA185" s="749">
        <f t="shared" si="4"/>
        <v>4.0000000000000001E-3</v>
      </c>
      <c r="AB185" s="753" t="s">
        <v>70</v>
      </c>
      <c r="AC185" s="754">
        <v>44681</v>
      </c>
      <c r="AD185" s="755"/>
      <c r="AE185" s="755" t="s">
        <v>71</v>
      </c>
      <c r="AF185" s="753">
        <v>1543509338</v>
      </c>
      <c r="AG185" s="753">
        <v>320</v>
      </c>
      <c r="AH185" s="753">
        <v>10</v>
      </c>
      <c r="AI185" s="761">
        <f t="shared" si="5"/>
        <v>3.2000000000000002E-3</v>
      </c>
      <c r="AJ185" s="753" t="s">
        <v>72</v>
      </c>
      <c r="AK185" s="755" t="s">
        <v>71</v>
      </c>
      <c r="AL185" s="754">
        <v>44671</v>
      </c>
      <c r="AM185" s="754">
        <v>44671</v>
      </c>
      <c r="AN185" s="754">
        <v>44683</v>
      </c>
      <c r="AO185" s="754">
        <v>44683</v>
      </c>
      <c r="AP185" s="754">
        <v>44683</v>
      </c>
      <c r="AQ185" s="753" t="s">
        <v>89</v>
      </c>
      <c r="AR185" s="753" t="s">
        <v>4250</v>
      </c>
      <c r="AS185" s="755" t="s">
        <v>71</v>
      </c>
      <c r="AT185" s="754">
        <v>44671</v>
      </c>
      <c r="AU185" s="754">
        <v>44683</v>
      </c>
      <c r="AV185" s="754">
        <v>44671</v>
      </c>
      <c r="AW185" s="753" t="s">
        <v>4250</v>
      </c>
      <c r="AX185" s="753" t="s">
        <v>4250</v>
      </c>
      <c r="AY185" s="753" t="s">
        <v>4250</v>
      </c>
      <c r="AZ185" s="753" t="s">
        <v>4250</v>
      </c>
      <c r="BA185" s="753" t="s">
        <v>4250</v>
      </c>
      <c r="BB185" s="753" t="s">
        <v>4250</v>
      </c>
      <c r="BC185" s="753" t="s">
        <v>4250</v>
      </c>
      <c r="BD185" s="753" t="s">
        <v>4250</v>
      </c>
      <c r="BE185" s="753" t="s">
        <v>4250</v>
      </c>
      <c r="BF185" s="753" t="s">
        <v>4250</v>
      </c>
      <c r="BG185" s="753" t="s">
        <v>4250</v>
      </c>
      <c r="BH185" s="753" t="s">
        <v>4250</v>
      </c>
    </row>
    <row r="186" spans="1:60">
      <c r="A186" s="757" t="s">
        <v>55</v>
      </c>
      <c r="B186" s="758" t="s">
        <v>620</v>
      </c>
      <c r="C186" s="758">
        <v>392655117</v>
      </c>
      <c r="D186" s="774">
        <v>44671</v>
      </c>
      <c r="E186" s="758" t="s">
        <v>353</v>
      </c>
      <c r="F186" s="758" t="s">
        <v>59</v>
      </c>
      <c r="G186" s="758" t="s">
        <v>60</v>
      </c>
      <c r="H186" s="758" t="s">
        <v>61</v>
      </c>
      <c r="I186" s="758" t="s">
        <v>62</v>
      </c>
      <c r="J186" s="758" t="s">
        <v>63</v>
      </c>
      <c r="K186" s="758">
        <v>30349</v>
      </c>
      <c r="L186" s="758" t="s">
        <v>354</v>
      </c>
      <c r="M186" s="758" t="s">
        <v>355</v>
      </c>
      <c r="N186" s="758" t="s">
        <v>621</v>
      </c>
      <c r="O186" s="758" t="s">
        <v>98</v>
      </c>
      <c r="P186" s="758">
        <v>32226</v>
      </c>
      <c r="Q186" s="758" t="s">
        <v>68</v>
      </c>
      <c r="R186" s="759" t="s">
        <v>4250</v>
      </c>
      <c r="S186" s="759" t="s">
        <v>4250</v>
      </c>
      <c r="T186" s="759" t="s">
        <v>4250</v>
      </c>
      <c r="U186" s="758">
        <v>49302155</v>
      </c>
      <c r="V186" s="759">
        <v>0</v>
      </c>
      <c r="W186" s="758" t="s">
        <v>356</v>
      </c>
      <c r="X186" s="758">
        <v>475</v>
      </c>
      <c r="Y186" s="758">
        <v>638</v>
      </c>
      <c r="Z186" s="758" t="s">
        <v>4250</v>
      </c>
      <c r="AA186" s="749"/>
      <c r="AB186" s="759" t="s">
        <v>88</v>
      </c>
      <c r="AC186" s="774">
        <v>44681</v>
      </c>
      <c r="AD186" s="771"/>
      <c r="AE186" s="758" t="s">
        <v>4250</v>
      </c>
      <c r="AF186" s="758">
        <v>392655117</v>
      </c>
      <c r="AG186" s="758">
        <v>638</v>
      </c>
      <c r="AH186" s="758" t="s">
        <v>4250</v>
      </c>
      <c r="AI186" s="761"/>
      <c r="AJ186" s="771" t="s">
        <v>71</v>
      </c>
      <c r="AK186" s="771"/>
      <c r="AL186" s="771"/>
      <c r="AM186" s="771"/>
      <c r="AN186" s="771"/>
      <c r="AO186" s="771"/>
      <c r="AP186" s="771"/>
      <c r="AQ186" s="758" t="s">
        <v>99</v>
      </c>
      <c r="AR186" s="758" t="s">
        <v>597</v>
      </c>
      <c r="AS186" s="771" t="s">
        <v>71</v>
      </c>
      <c r="AT186" s="771" t="s">
        <v>71</v>
      </c>
      <c r="AU186" s="771" t="s">
        <v>71</v>
      </c>
      <c r="AV186" s="771" t="s">
        <v>71</v>
      </c>
      <c r="AW186" s="771" t="s">
        <v>71</v>
      </c>
      <c r="AX186" s="771" t="s">
        <v>71</v>
      </c>
      <c r="AY186" s="771" t="s">
        <v>71</v>
      </c>
      <c r="AZ186" s="771" t="s">
        <v>71</v>
      </c>
      <c r="BA186" s="771" t="s">
        <v>71</v>
      </c>
      <c r="BB186" s="771" t="s">
        <v>71</v>
      </c>
      <c r="BC186" s="771" t="s">
        <v>71</v>
      </c>
      <c r="BD186" s="771" t="s">
        <v>71</v>
      </c>
      <c r="BE186" s="771" t="s">
        <v>71</v>
      </c>
      <c r="BF186" s="771" t="s">
        <v>71</v>
      </c>
      <c r="BG186" s="771" t="s">
        <v>71</v>
      </c>
      <c r="BH186" s="771" t="s">
        <v>71</v>
      </c>
    </row>
    <row r="187" spans="1:60">
      <c r="A187" s="858" t="s">
        <v>8524</v>
      </c>
      <c r="B187" s="753" t="s">
        <v>620</v>
      </c>
      <c r="C187" s="753">
        <v>397611681</v>
      </c>
      <c r="D187" s="754">
        <v>44671</v>
      </c>
      <c r="E187" s="753" t="s">
        <v>373</v>
      </c>
      <c r="F187" s="753" t="s">
        <v>59</v>
      </c>
      <c r="G187" s="753" t="s">
        <v>60</v>
      </c>
      <c r="H187" s="753" t="s">
        <v>61</v>
      </c>
      <c r="I187" s="753" t="s">
        <v>62</v>
      </c>
      <c r="J187" s="753" t="s">
        <v>63</v>
      </c>
      <c r="K187" s="753">
        <v>30349</v>
      </c>
      <c r="L187" s="753" t="s">
        <v>374</v>
      </c>
      <c r="M187" s="753" t="s">
        <v>375</v>
      </c>
      <c r="N187" s="753" t="s">
        <v>298</v>
      </c>
      <c r="O187" s="753" t="s">
        <v>376</v>
      </c>
      <c r="P187" s="753">
        <v>29203</v>
      </c>
      <c r="Q187" s="753" t="s">
        <v>68</v>
      </c>
      <c r="R187" s="753" t="s">
        <v>4250</v>
      </c>
      <c r="S187" s="753" t="s">
        <v>4250</v>
      </c>
      <c r="T187" s="753" t="s">
        <v>4250</v>
      </c>
      <c r="U187" s="753">
        <v>49204132</v>
      </c>
      <c r="V187" s="753">
        <v>0</v>
      </c>
      <c r="W187" s="753" t="s">
        <v>377</v>
      </c>
      <c r="X187" s="753">
        <v>360</v>
      </c>
      <c r="Y187" s="753">
        <v>104</v>
      </c>
      <c r="Z187" s="753">
        <v>4</v>
      </c>
      <c r="AA187" s="749">
        <f t="shared" si="4"/>
        <v>1.4400000000000001E-3</v>
      </c>
      <c r="AB187" s="753" t="s">
        <v>70</v>
      </c>
      <c r="AC187" s="754">
        <v>44692</v>
      </c>
      <c r="AD187" s="755"/>
      <c r="AE187" s="753" t="s">
        <v>622</v>
      </c>
      <c r="AF187" s="753">
        <v>397611681</v>
      </c>
      <c r="AG187" s="753">
        <v>104</v>
      </c>
      <c r="AH187" s="753">
        <v>4</v>
      </c>
      <c r="AI187" s="761">
        <f t="shared" si="5"/>
        <v>4.1599999999999997E-4</v>
      </c>
      <c r="AJ187" s="753" t="s">
        <v>72</v>
      </c>
      <c r="AK187" s="755" t="s">
        <v>71</v>
      </c>
      <c r="AL187" s="754">
        <v>44692</v>
      </c>
      <c r="AM187" s="754">
        <v>44692</v>
      </c>
      <c r="AN187" s="754">
        <v>44693</v>
      </c>
      <c r="AO187" s="754">
        <v>44693</v>
      </c>
      <c r="AP187" s="754">
        <v>44693</v>
      </c>
      <c r="AQ187" s="753" t="s">
        <v>89</v>
      </c>
      <c r="AR187" s="753" t="s">
        <v>623</v>
      </c>
      <c r="AS187" s="755" t="s">
        <v>71</v>
      </c>
      <c r="AT187" s="754">
        <v>44692</v>
      </c>
      <c r="AU187" s="754">
        <v>44693</v>
      </c>
      <c r="AV187" s="754">
        <v>44692</v>
      </c>
      <c r="AW187" s="753" t="s">
        <v>475</v>
      </c>
      <c r="AX187" s="753" t="s">
        <v>218</v>
      </c>
      <c r="AY187" s="755" t="s">
        <v>71</v>
      </c>
      <c r="AZ187" s="755" t="s">
        <v>71</v>
      </c>
      <c r="BA187" s="755" t="s">
        <v>71</v>
      </c>
      <c r="BB187" s="755" t="s">
        <v>71</v>
      </c>
      <c r="BC187" s="755" t="s">
        <v>71</v>
      </c>
      <c r="BD187" s="755" t="s">
        <v>71</v>
      </c>
      <c r="BE187" s="753" t="s">
        <v>4250</v>
      </c>
      <c r="BF187" s="755" t="s">
        <v>71</v>
      </c>
      <c r="BG187" s="753" t="s">
        <v>4250</v>
      </c>
      <c r="BH187" s="753" t="s">
        <v>624</v>
      </c>
    </row>
    <row r="188" spans="1:60">
      <c r="A188" s="858" t="s">
        <v>8524</v>
      </c>
      <c r="B188" s="759" t="s">
        <v>79</v>
      </c>
      <c r="C188" s="759" t="s">
        <v>625</v>
      </c>
      <c r="D188" s="760">
        <v>44686</v>
      </c>
      <c r="E188" s="759" t="s">
        <v>626</v>
      </c>
      <c r="F188" s="759" t="s">
        <v>59</v>
      </c>
      <c r="G188" s="759" t="s">
        <v>60</v>
      </c>
      <c r="H188" s="758" t="s">
        <v>61</v>
      </c>
      <c r="I188" s="758" t="s">
        <v>62</v>
      </c>
      <c r="J188" s="758" t="s">
        <v>63</v>
      </c>
      <c r="K188" s="758">
        <v>30349</v>
      </c>
      <c r="L188" s="759" t="s">
        <v>529</v>
      </c>
      <c r="M188" s="759" t="s">
        <v>627</v>
      </c>
      <c r="N188" s="759" t="s">
        <v>628</v>
      </c>
      <c r="O188" s="759" t="s">
        <v>629</v>
      </c>
      <c r="P188" s="759">
        <v>1501</v>
      </c>
      <c r="Q188" s="759" t="s">
        <v>68</v>
      </c>
      <c r="R188" s="759" t="s">
        <v>631</v>
      </c>
      <c r="S188" s="759" t="s">
        <v>4250</v>
      </c>
      <c r="T188" s="759" t="s">
        <v>632</v>
      </c>
      <c r="U188" s="759">
        <v>49405140</v>
      </c>
      <c r="V188" s="759">
        <v>0</v>
      </c>
      <c r="W188" s="759" t="s">
        <v>163</v>
      </c>
      <c r="X188" s="759">
        <v>400</v>
      </c>
      <c r="Y188" s="759">
        <v>704</v>
      </c>
      <c r="Z188" s="759" t="s">
        <v>4250</v>
      </c>
      <c r="AA188" s="749"/>
      <c r="AB188" s="759" t="s">
        <v>70</v>
      </c>
      <c r="AC188" s="760">
        <v>44694</v>
      </c>
      <c r="AD188" s="761"/>
      <c r="AE188" s="759" t="s">
        <v>4250</v>
      </c>
      <c r="AF188" s="759" t="s">
        <v>625</v>
      </c>
      <c r="AG188" s="759">
        <v>704</v>
      </c>
      <c r="AH188" s="759" t="s">
        <v>4250</v>
      </c>
      <c r="AI188" s="761"/>
      <c r="AJ188" s="759" t="s">
        <v>4250</v>
      </c>
      <c r="AK188" s="761"/>
      <c r="AL188" s="761"/>
      <c r="AM188" s="761"/>
      <c r="AN188" s="761"/>
      <c r="AO188" s="761"/>
      <c r="AP188" s="761"/>
      <c r="AQ188" s="759" t="s">
        <v>99</v>
      </c>
      <c r="AR188" s="761" t="s">
        <v>71</v>
      </c>
      <c r="AS188" s="761" t="s">
        <v>71</v>
      </c>
      <c r="AT188" s="761" t="s">
        <v>71</v>
      </c>
      <c r="AU188" s="761" t="s">
        <v>71</v>
      </c>
      <c r="AV188" s="761" t="s">
        <v>71</v>
      </c>
      <c r="AW188" s="761" t="s">
        <v>71</v>
      </c>
      <c r="AX188" s="761" t="s">
        <v>71</v>
      </c>
      <c r="AY188" s="761" t="s">
        <v>71</v>
      </c>
      <c r="AZ188" s="761" t="s">
        <v>71</v>
      </c>
      <c r="BA188" s="761" t="s">
        <v>71</v>
      </c>
      <c r="BB188" s="761" t="s">
        <v>71</v>
      </c>
      <c r="BC188" s="761" t="s">
        <v>71</v>
      </c>
      <c r="BD188" s="761" t="s">
        <v>71</v>
      </c>
      <c r="BE188" s="761" t="s">
        <v>71</v>
      </c>
      <c r="BF188" s="761" t="s">
        <v>71</v>
      </c>
      <c r="BG188" s="761" t="s">
        <v>71</v>
      </c>
      <c r="BH188" s="761" t="s">
        <v>71</v>
      </c>
    </row>
    <row r="189" spans="1:60">
      <c r="A189" s="858" t="s">
        <v>8524</v>
      </c>
      <c r="B189" s="753" t="s">
        <v>620</v>
      </c>
      <c r="C189" s="753" t="s">
        <v>633</v>
      </c>
      <c r="D189" s="754">
        <v>44686</v>
      </c>
      <c r="E189" s="753" t="s">
        <v>634</v>
      </c>
      <c r="F189" s="753" t="s">
        <v>59</v>
      </c>
      <c r="G189" s="753" t="s">
        <v>60</v>
      </c>
      <c r="H189" s="753" t="s">
        <v>61</v>
      </c>
      <c r="I189" s="753" t="s">
        <v>62</v>
      </c>
      <c r="J189" s="753" t="s">
        <v>63</v>
      </c>
      <c r="K189" s="753">
        <v>30349</v>
      </c>
      <c r="L189" s="753" t="s">
        <v>635</v>
      </c>
      <c r="M189" s="753" t="s">
        <v>636</v>
      </c>
      <c r="N189" s="753" t="s">
        <v>637</v>
      </c>
      <c r="O189" s="753" t="s">
        <v>638</v>
      </c>
      <c r="P189" s="753">
        <v>27604</v>
      </c>
      <c r="Q189" s="753" t="s">
        <v>68</v>
      </c>
      <c r="R189" s="753" t="s">
        <v>639</v>
      </c>
      <c r="S189" s="753" t="s">
        <v>4250</v>
      </c>
      <c r="T189" s="753" t="s">
        <v>640</v>
      </c>
      <c r="U189" s="753">
        <v>49405140</v>
      </c>
      <c r="V189" s="753">
        <v>0</v>
      </c>
      <c r="W189" s="753" t="s">
        <v>163</v>
      </c>
      <c r="X189" s="753">
        <v>400</v>
      </c>
      <c r="Y189" s="753">
        <v>832</v>
      </c>
      <c r="Z189" s="753">
        <v>26</v>
      </c>
      <c r="AA189" s="749">
        <f t="shared" si="4"/>
        <v>1.04E-2</v>
      </c>
      <c r="AB189" s="753" t="s">
        <v>88</v>
      </c>
      <c r="AC189" s="754">
        <v>44691</v>
      </c>
      <c r="AD189" s="755"/>
      <c r="AE189" s="753" t="s">
        <v>4250</v>
      </c>
      <c r="AF189" s="753" t="s">
        <v>633</v>
      </c>
      <c r="AG189" s="753">
        <v>832</v>
      </c>
      <c r="AH189" s="753">
        <v>26</v>
      </c>
      <c r="AI189" s="761">
        <f t="shared" si="5"/>
        <v>2.1631999999999998E-2</v>
      </c>
      <c r="AJ189" s="753" t="s">
        <v>72</v>
      </c>
      <c r="AK189" s="753">
        <v>397455494</v>
      </c>
      <c r="AL189" s="754">
        <v>44692</v>
      </c>
      <c r="AM189" s="754">
        <v>44692</v>
      </c>
      <c r="AN189" s="754">
        <v>44693</v>
      </c>
      <c r="AO189" s="754">
        <v>44693</v>
      </c>
      <c r="AP189" s="754">
        <v>44693</v>
      </c>
      <c r="AQ189" s="753" t="s">
        <v>89</v>
      </c>
      <c r="AR189" s="753" t="s">
        <v>4250</v>
      </c>
      <c r="AS189" s="753">
        <v>397455494</v>
      </c>
      <c r="AT189" s="754">
        <v>44692</v>
      </c>
      <c r="AU189" s="754">
        <v>44693</v>
      </c>
      <c r="AV189" s="754">
        <v>44692</v>
      </c>
      <c r="AW189" s="753" t="s">
        <v>90</v>
      </c>
      <c r="AX189" s="753" t="s">
        <v>218</v>
      </c>
      <c r="AY189" s="756">
        <v>1430</v>
      </c>
      <c r="AZ189" s="753" t="s">
        <v>4250</v>
      </c>
      <c r="BA189" s="753" t="s">
        <v>4250</v>
      </c>
      <c r="BB189" s="753" t="s">
        <v>4250</v>
      </c>
      <c r="BC189" s="753" t="s">
        <v>4250</v>
      </c>
      <c r="BD189" s="756">
        <v>1430</v>
      </c>
      <c r="BE189" s="753" t="s">
        <v>4250</v>
      </c>
      <c r="BF189" s="753" t="s">
        <v>4250</v>
      </c>
      <c r="BG189" s="753" t="s">
        <v>4250</v>
      </c>
      <c r="BH189" s="753" t="s">
        <v>4250</v>
      </c>
    </row>
    <row r="190" spans="1:60">
      <c r="A190" s="858" t="s">
        <v>8524</v>
      </c>
      <c r="B190" s="753" t="s">
        <v>620</v>
      </c>
      <c r="C190" s="753" t="s">
        <v>641</v>
      </c>
      <c r="D190" s="754">
        <v>44686</v>
      </c>
      <c r="E190" s="753" t="s">
        <v>634</v>
      </c>
      <c r="F190" s="753" t="s">
        <v>59</v>
      </c>
      <c r="G190" s="753" t="s">
        <v>60</v>
      </c>
      <c r="H190" s="753" t="s">
        <v>61</v>
      </c>
      <c r="I190" s="753" t="s">
        <v>62</v>
      </c>
      <c r="J190" s="753" t="s">
        <v>63</v>
      </c>
      <c r="K190" s="753">
        <v>30349</v>
      </c>
      <c r="L190" s="753" t="s">
        <v>635</v>
      </c>
      <c r="M190" s="753" t="s">
        <v>636</v>
      </c>
      <c r="N190" s="753" t="s">
        <v>637</v>
      </c>
      <c r="O190" s="753" t="s">
        <v>638</v>
      </c>
      <c r="P190" s="753">
        <v>27604</v>
      </c>
      <c r="Q190" s="753" t="s">
        <v>68</v>
      </c>
      <c r="R190" s="753" t="s">
        <v>639</v>
      </c>
      <c r="S190" s="753" t="s">
        <v>4250</v>
      </c>
      <c r="T190" s="753" t="s">
        <v>640</v>
      </c>
      <c r="U190" s="753">
        <v>49405140</v>
      </c>
      <c r="V190" s="753">
        <v>0</v>
      </c>
      <c r="W190" s="753" t="s">
        <v>163</v>
      </c>
      <c r="X190" s="753">
        <v>400</v>
      </c>
      <c r="Y190" s="753">
        <v>832</v>
      </c>
      <c r="Z190" s="753">
        <v>26</v>
      </c>
      <c r="AA190" s="749">
        <f t="shared" si="4"/>
        <v>1.04E-2</v>
      </c>
      <c r="AB190" s="753" t="s">
        <v>88</v>
      </c>
      <c r="AC190" s="754">
        <v>44691</v>
      </c>
      <c r="AD190" s="755"/>
      <c r="AE190" s="753" t="s">
        <v>4250</v>
      </c>
      <c r="AF190" s="753" t="s">
        <v>641</v>
      </c>
      <c r="AG190" s="753">
        <v>832</v>
      </c>
      <c r="AH190" s="753">
        <v>26</v>
      </c>
      <c r="AI190" s="761">
        <f t="shared" si="5"/>
        <v>2.1631999999999998E-2</v>
      </c>
      <c r="AJ190" s="753" t="s">
        <v>72</v>
      </c>
      <c r="AK190" s="753">
        <v>397455570</v>
      </c>
      <c r="AL190" s="754">
        <v>44693</v>
      </c>
      <c r="AM190" s="754">
        <v>44693</v>
      </c>
      <c r="AN190" s="754">
        <v>44694</v>
      </c>
      <c r="AO190" s="754">
        <v>44694</v>
      </c>
      <c r="AP190" s="754">
        <v>44694</v>
      </c>
      <c r="AQ190" s="753" t="s">
        <v>89</v>
      </c>
      <c r="AR190" s="753" t="s">
        <v>4250</v>
      </c>
      <c r="AS190" s="753">
        <v>397455570</v>
      </c>
      <c r="AT190" s="754">
        <v>44693</v>
      </c>
      <c r="AU190" s="754">
        <v>44694</v>
      </c>
      <c r="AV190" s="754">
        <v>44693</v>
      </c>
      <c r="AW190" s="753" t="s">
        <v>90</v>
      </c>
      <c r="AX190" s="753" t="s">
        <v>218</v>
      </c>
      <c r="AY190" s="756">
        <v>1430</v>
      </c>
      <c r="AZ190" s="753" t="s">
        <v>4250</v>
      </c>
      <c r="BA190" s="753" t="s">
        <v>4250</v>
      </c>
      <c r="BB190" s="753" t="s">
        <v>4250</v>
      </c>
      <c r="BC190" s="753" t="s">
        <v>4250</v>
      </c>
      <c r="BD190" s="756">
        <v>1430</v>
      </c>
      <c r="BE190" s="753" t="s">
        <v>4250</v>
      </c>
      <c r="BF190" s="753" t="s">
        <v>4250</v>
      </c>
      <c r="BG190" s="753" t="s">
        <v>4250</v>
      </c>
      <c r="BH190" s="753" t="s">
        <v>4250</v>
      </c>
    </row>
    <row r="191" spans="1:60" s="556" customFormat="1">
      <c r="A191" s="858" t="s">
        <v>8524</v>
      </c>
      <c r="B191" s="753" t="s">
        <v>620</v>
      </c>
      <c r="C191" s="753" t="s">
        <v>642</v>
      </c>
      <c r="D191" s="754">
        <v>44686</v>
      </c>
      <c r="E191" s="753" t="s">
        <v>634</v>
      </c>
      <c r="F191" s="753" t="s">
        <v>59</v>
      </c>
      <c r="G191" s="753" t="s">
        <v>60</v>
      </c>
      <c r="H191" s="753" t="s">
        <v>61</v>
      </c>
      <c r="I191" s="753" t="s">
        <v>62</v>
      </c>
      <c r="J191" s="753" t="s">
        <v>63</v>
      </c>
      <c r="K191" s="753">
        <v>30349</v>
      </c>
      <c r="L191" s="753" t="s">
        <v>635</v>
      </c>
      <c r="M191" s="753" t="s">
        <v>636</v>
      </c>
      <c r="N191" s="753" t="s">
        <v>637</v>
      </c>
      <c r="O191" s="753" t="s">
        <v>638</v>
      </c>
      <c r="P191" s="753">
        <v>27604</v>
      </c>
      <c r="Q191" s="753" t="s">
        <v>68</v>
      </c>
      <c r="R191" s="753" t="s">
        <v>639</v>
      </c>
      <c r="S191" s="753" t="s">
        <v>4250</v>
      </c>
      <c r="T191" s="753" t="s">
        <v>640</v>
      </c>
      <c r="U191" s="753">
        <v>49405140</v>
      </c>
      <c r="V191" s="753">
        <v>0</v>
      </c>
      <c r="W191" s="753" t="s">
        <v>163</v>
      </c>
      <c r="X191" s="753">
        <v>400</v>
      </c>
      <c r="Y191" s="753">
        <v>832</v>
      </c>
      <c r="Z191" s="753">
        <v>26</v>
      </c>
      <c r="AA191" s="749">
        <f t="shared" si="4"/>
        <v>1.04E-2</v>
      </c>
      <c r="AB191" s="753" t="s">
        <v>88</v>
      </c>
      <c r="AC191" s="754">
        <v>44700</v>
      </c>
      <c r="AD191" s="755"/>
      <c r="AE191" s="753" t="s">
        <v>4250</v>
      </c>
      <c r="AF191" s="753" t="s">
        <v>642</v>
      </c>
      <c r="AG191" s="753">
        <v>832</v>
      </c>
      <c r="AH191" s="753">
        <v>26</v>
      </c>
      <c r="AI191" s="761">
        <f t="shared" si="5"/>
        <v>2.1631999999999998E-2</v>
      </c>
      <c r="AJ191" s="753" t="s">
        <v>72</v>
      </c>
      <c r="AK191" s="753">
        <v>397455671</v>
      </c>
      <c r="AL191" s="754">
        <v>44699</v>
      </c>
      <c r="AM191" s="754">
        <v>44699</v>
      </c>
      <c r="AN191" s="754">
        <v>44700</v>
      </c>
      <c r="AO191" s="754">
        <v>44700</v>
      </c>
      <c r="AP191" s="754">
        <v>44700</v>
      </c>
      <c r="AQ191" s="753" t="s">
        <v>89</v>
      </c>
      <c r="AR191" s="753" t="s">
        <v>643</v>
      </c>
      <c r="AS191" s="753">
        <v>397455671</v>
      </c>
      <c r="AT191" s="754">
        <v>44699</v>
      </c>
      <c r="AU191" s="754">
        <v>44700</v>
      </c>
      <c r="AV191" s="754">
        <v>44699</v>
      </c>
      <c r="AW191" s="753" t="s">
        <v>4250</v>
      </c>
      <c r="AX191" s="753" t="s">
        <v>4250</v>
      </c>
      <c r="AY191" s="756">
        <v>1770.7</v>
      </c>
      <c r="AZ191" s="753" t="s">
        <v>4250</v>
      </c>
      <c r="BA191" s="753" t="s">
        <v>4250</v>
      </c>
      <c r="BB191" s="753" t="s">
        <v>4250</v>
      </c>
      <c r="BC191" s="753" t="s">
        <v>4250</v>
      </c>
      <c r="BD191" s="753" t="s">
        <v>4250</v>
      </c>
      <c r="BE191" s="753" t="s">
        <v>4250</v>
      </c>
      <c r="BF191" s="753" t="s">
        <v>4250</v>
      </c>
      <c r="BG191" s="753" t="s">
        <v>4250</v>
      </c>
      <c r="BH191" s="753" t="s">
        <v>4250</v>
      </c>
    </row>
    <row r="192" spans="1:60">
      <c r="A192" s="858" t="s">
        <v>8524</v>
      </c>
      <c r="B192" s="753" t="s">
        <v>620</v>
      </c>
      <c r="C192" s="753" t="s">
        <v>644</v>
      </c>
      <c r="D192" s="754">
        <v>44687</v>
      </c>
      <c r="E192" s="753" t="s">
        <v>645</v>
      </c>
      <c r="F192" s="753" t="s">
        <v>59</v>
      </c>
      <c r="G192" s="753" t="s">
        <v>104</v>
      </c>
      <c r="H192" s="753" t="s">
        <v>105</v>
      </c>
      <c r="I192" s="753" t="s">
        <v>106</v>
      </c>
      <c r="J192" s="753" t="s">
        <v>63</v>
      </c>
      <c r="K192" s="753">
        <v>30721</v>
      </c>
      <c r="L192" s="753" t="s">
        <v>221</v>
      </c>
      <c r="M192" s="753" t="s">
        <v>646</v>
      </c>
      <c r="N192" s="753" t="s">
        <v>223</v>
      </c>
      <c r="O192" s="753" t="s">
        <v>98</v>
      </c>
      <c r="P192" s="753">
        <v>32809</v>
      </c>
      <c r="Q192" s="753" t="s">
        <v>68</v>
      </c>
      <c r="R192" s="753" t="s">
        <v>647</v>
      </c>
      <c r="S192" s="753" t="s">
        <v>648</v>
      </c>
      <c r="T192" s="764" t="s">
        <v>649</v>
      </c>
      <c r="U192" s="753">
        <v>49203132</v>
      </c>
      <c r="V192" s="753">
        <v>0</v>
      </c>
      <c r="W192" s="753" t="s">
        <v>113</v>
      </c>
      <c r="X192" s="753">
        <v>360</v>
      </c>
      <c r="Y192" s="753">
        <v>832</v>
      </c>
      <c r="Z192" s="753">
        <v>26</v>
      </c>
      <c r="AA192" s="749">
        <f t="shared" si="4"/>
        <v>9.3600000000000003E-3</v>
      </c>
      <c r="AB192" s="753" t="s">
        <v>88</v>
      </c>
      <c r="AC192" s="754">
        <v>44694</v>
      </c>
      <c r="AD192" s="755"/>
      <c r="AE192" s="753" t="s">
        <v>4250</v>
      </c>
      <c r="AF192" s="753" t="s">
        <v>644</v>
      </c>
      <c r="AG192" s="753">
        <v>832</v>
      </c>
      <c r="AH192" s="753">
        <v>26</v>
      </c>
      <c r="AI192" s="761">
        <f t="shared" si="5"/>
        <v>2.1631999999999998E-2</v>
      </c>
      <c r="AJ192" s="753" t="s">
        <v>114</v>
      </c>
      <c r="AK192" s="753" t="s">
        <v>650</v>
      </c>
      <c r="AL192" s="754">
        <v>44701</v>
      </c>
      <c r="AM192" s="754">
        <v>44701</v>
      </c>
      <c r="AN192" s="754">
        <v>44704</v>
      </c>
      <c r="AO192" s="754">
        <v>44704</v>
      </c>
      <c r="AP192" s="754">
        <v>44704</v>
      </c>
      <c r="AQ192" s="753" t="s">
        <v>89</v>
      </c>
      <c r="AR192" s="753" t="s">
        <v>201</v>
      </c>
      <c r="AS192" s="753" t="s">
        <v>650</v>
      </c>
      <c r="AT192" s="754">
        <v>44701</v>
      </c>
      <c r="AU192" s="754">
        <v>44704</v>
      </c>
      <c r="AV192" s="754">
        <v>44701</v>
      </c>
      <c r="AW192" s="753" t="s">
        <v>90</v>
      </c>
      <c r="AX192" s="753" t="s">
        <v>116</v>
      </c>
      <c r="AY192" s="756">
        <v>2234.7800000000002</v>
      </c>
      <c r="AZ192" s="753" t="s">
        <v>4250</v>
      </c>
      <c r="BA192" s="753" t="s">
        <v>4250</v>
      </c>
      <c r="BB192" s="753" t="s">
        <v>4250</v>
      </c>
      <c r="BC192" s="753" t="s">
        <v>4250</v>
      </c>
      <c r="BD192" s="756">
        <v>2234.7800000000002</v>
      </c>
      <c r="BE192" s="753" t="s">
        <v>4250</v>
      </c>
      <c r="BF192" s="753" t="s">
        <v>117</v>
      </c>
      <c r="BG192" s="753">
        <v>2022</v>
      </c>
      <c r="BH192" s="753" t="s">
        <v>4250</v>
      </c>
    </row>
    <row r="193" spans="1:60">
      <c r="A193" s="858" t="s">
        <v>8524</v>
      </c>
      <c r="B193" s="753" t="s">
        <v>56</v>
      </c>
      <c r="C193" s="753" t="s">
        <v>651</v>
      </c>
      <c r="D193" s="754">
        <v>44690</v>
      </c>
      <c r="E193" s="753" t="s">
        <v>652</v>
      </c>
      <c r="F193" s="753" t="s">
        <v>59</v>
      </c>
      <c r="G193" s="753" t="s">
        <v>60</v>
      </c>
      <c r="H193" s="753" t="s">
        <v>61</v>
      </c>
      <c r="I193" s="753" t="s">
        <v>62</v>
      </c>
      <c r="J193" s="753" t="s">
        <v>63</v>
      </c>
      <c r="K193" s="753">
        <v>30349</v>
      </c>
      <c r="L193" s="753" t="s">
        <v>653</v>
      </c>
      <c r="M193" s="753" t="s">
        <v>654</v>
      </c>
      <c r="N193" s="753" t="s">
        <v>223</v>
      </c>
      <c r="O193" s="753" t="s">
        <v>98</v>
      </c>
      <c r="P193" s="753">
        <v>32819</v>
      </c>
      <c r="Q193" s="753" t="s">
        <v>68</v>
      </c>
      <c r="R193" s="753" t="s">
        <v>655</v>
      </c>
      <c r="S193" s="753" t="s">
        <v>656</v>
      </c>
      <c r="T193" s="753" t="s">
        <v>657</v>
      </c>
      <c r="U193" s="753">
        <v>49403139</v>
      </c>
      <c r="V193" s="753">
        <v>0</v>
      </c>
      <c r="W193" s="753" t="s">
        <v>87</v>
      </c>
      <c r="X193" s="753">
        <v>395</v>
      </c>
      <c r="Y193" s="753">
        <v>32</v>
      </c>
      <c r="Z193" s="753">
        <v>1</v>
      </c>
      <c r="AA193" s="749">
        <f t="shared" si="4"/>
        <v>3.9500000000000001E-4</v>
      </c>
      <c r="AB193" s="753" t="s">
        <v>70</v>
      </c>
      <c r="AC193" s="754">
        <v>44694</v>
      </c>
      <c r="AD193" s="755"/>
      <c r="AE193" s="753" t="s">
        <v>658</v>
      </c>
      <c r="AF193" s="753" t="s">
        <v>659</v>
      </c>
      <c r="AG193" s="753">
        <v>32</v>
      </c>
      <c r="AH193" s="753">
        <v>1</v>
      </c>
      <c r="AI193" s="761">
        <f t="shared" si="5"/>
        <v>3.1999999999999999E-5</v>
      </c>
      <c r="AJ193" s="753" t="s">
        <v>72</v>
      </c>
      <c r="AK193" s="753">
        <v>1545895759</v>
      </c>
      <c r="AL193" s="754">
        <v>44692</v>
      </c>
      <c r="AM193" s="754">
        <v>44692</v>
      </c>
      <c r="AN193" s="754">
        <v>44693</v>
      </c>
      <c r="AO193" s="754">
        <v>44694</v>
      </c>
      <c r="AP193" s="754">
        <v>44694</v>
      </c>
      <c r="AQ193" s="753" t="s">
        <v>89</v>
      </c>
      <c r="AR193" s="753" t="s">
        <v>660</v>
      </c>
      <c r="AS193" s="753">
        <v>1545895759</v>
      </c>
      <c r="AT193" s="754">
        <v>44692</v>
      </c>
      <c r="AU193" s="754">
        <v>44694</v>
      </c>
      <c r="AV193" s="754">
        <v>44692</v>
      </c>
      <c r="AW193" s="753" t="s">
        <v>475</v>
      </c>
      <c r="AX193" s="753" t="s">
        <v>218</v>
      </c>
      <c r="AY193" s="753" t="s">
        <v>4250</v>
      </c>
      <c r="AZ193" s="753" t="s">
        <v>4250</v>
      </c>
      <c r="BA193" s="753" t="s">
        <v>4250</v>
      </c>
      <c r="BB193" s="753" t="s">
        <v>4250</v>
      </c>
      <c r="BC193" s="753" t="s">
        <v>4250</v>
      </c>
      <c r="BD193" s="755" t="s">
        <v>71</v>
      </c>
      <c r="BE193" s="753" t="s">
        <v>4250</v>
      </c>
      <c r="BF193" s="753" t="s">
        <v>4250</v>
      </c>
      <c r="BG193" s="753" t="s">
        <v>4250</v>
      </c>
      <c r="BH193" s="753" t="s">
        <v>4250</v>
      </c>
    </row>
    <row r="194" spans="1:60">
      <c r="A194" s="752" t="s">
        <v>55</v>
      </c>
      <c r="B194" s="753" t="s">
        <v>56</v>
      </c>
      <c r="C194" s="753" t="s">
        <v>661</v>
      </c>
      <c r="D194" s="754">
        <v>44690</v>
      </c>
      <c r="E194" s="753" t="s">
        <v>662</v>
      </c>
      <c r="F194" s="753" t="s">
        <v>59</v>
      </c>
      <c r="G194" s="753" t="s">
        <v>60</v>
      </c>
      <c r="H194" s="753" t="s">
        <v>61</v>
      </c>
      <c r="I194" s="753" t="s">
        <v>62</v>
      </c>
      <c r="J194" s="753" t="s">
        <v>63</v>
      </c>
      <c r="K194" s="753">
        <v>30349</v>
      </c>
      <c r="L194" s="753" t="s">
        <v>663</v>
      </c>
      <c r="M194" s="753" t="s">
        <v>664</v>
      </c>
      <c r="N194" s="753" t="s">
        <v>137</v>
      </c>
      <c r="O194" s="753" t="s">
        <v>138</v>
      </c>
      <c r="P194" s="753">
        <v>18301</v>
      </c>
      <c r="Q194" s="753" t="s">
        <v>68</v>
      </c>
      <c r="R194" s="753" t="s">
        <v>665</v>
      </c>
      <c r="S194" s="753" t="s">
        <v>666</v>
      </c>
      <c r="T194" s="753" t="s">
        <v>667</v>
      </c>
      <c r="U194" s="753">
        <v>49303156</v>
      </c>
      <c r="V194" s="753">
        <v>0</v>
      </c>
      <c r="W194" s="753" t="s">
        <v>134</v>
      </c>
      <c r="X194" s="753">
        <v>480</v>
      </c>
      <c r="Y194" s="753">
        <v>58</v>
      </c>
      <c r="Z194" s="753">
        <v>2</v>
      </c>
      <c r="AA194" s="749">
        <f t="shared" si="4"/>
        <v>9.6000000000000002E-4</v>
      </c>
      <c r="AB194" s="753" t="s">
        <v>88</v>
      </c>
      <c r="AC194" s="754">
        <v>44694</v>
      </c>
      <c r="AD194" s="755"/>
      <c r="AE194" s="753" t="s">
        <v>4250</v>
      </c>
      <c r="AF194" s="753" t="s">
        <v>668</v>
      </c>
      <c r="AG194" s="753">
        <v>58</v>
      </c>
      <c r="AH194" s="753">
        <v>2</v>
      </c>
      <c r="AI194" s="761">
        <f t="shared" si="5"/>
        <v>1.16E-4</v>
      </c>
      <c r="AJ194" s="753" t="s">
        <v>72</v>
      </c>
      <c r="AK194" s="753">
        <v>1545900289</v>
      </c>
      <c r="AL194" s="754">
        <v>44691</v>
      </c>
      <c r="AM194" s="754">
        <v>44692</v>
      </c>
      <c r="AN194" s="754">
        <v>44697</v>
      </c>
      <c r="AO194" s="754">
        <v>44697</v>
      </c>
      <c r="AP194" s="754">
        <v>44697</v>
      </c>
      <c r="AQ194" s="753" t="s">
        <v>89</v>
      </c>
      <c r="AR194" s="753" t="s">
        <v>669</v>
      </c>
      <c r="AS194" s="753">
        <v>1545900289</v>
      </c>
      <c r="AT194" s="754">
        <v>44692</v>
      </c>
      <c r="AU194" s="754">
        <v>44697</v>
      </c>
      <c r="AV194" s="754">
        <v>44692</v>
      </c>
      <c r="AW194" s="753" t="s">
        <v>475</v>
      </c>
      <c r="AX194" s="753" t="s">
        <v>218</v>
      </c>
      <c r="AY194" s="753" t="s">
        <v>4250</v>
      </c>
      <c r="AZ194" s="753" t="s">
        <v>4250</v>
      </c>
      <c r="BA194" s="753" t="s">
        <v>4250</v>
      </c>
      <c r="BB194" s="753" t="s">
        <v>4250</v>
      </c>
      <c r="BC194" s="753" t="s">
        <v>4250</v>
      </c>
      <c r="BD194" s="755" t="s">
        <v>71</v>
      </c>
      <c r="BE194" s="753" t="s">
        <v>4250</v>
      </c>
      <c r="BF194" s="753" t="s">
        <v>4250</v>
      </c>
      <c r="BG194" s="753" t="s">
        <v>4250</v>
      </c>
      <c r="BH194" s="753" t="s">
        <v>4250</v>
      </c>
    </row>
    <row r="195" spans="1:60">
      <c r="A195" s="858" t="s">
        <v>8524</v>
      </c>
      <c r="B195" s="753" t="s">
        <v>670</v>
      </c>
      <c r="C195" s="753" t="s">
        <v>671</v>
      </c>
      <c r="D195" s="754">
        <v>44690</v>
      </c>
      <c r="E195" s="753" t="s">
        <v>672</v>
      </c>
      <c r="F195" s="753" t="s">
        <v>59</v>
      </c>
      <c r="G195" s="753" t="s">
        <v>60</v>
      </c>
      <c r="H195" s="753" t="s">
        <v>61</v>
      </c>
      <c r="I195" s="753" t="s">
        <v>62</v>
      </c>
      <c r="J195" s="753" t="s">
        <v>63</v>
      </c>
      <c r="K195" s="753">
        <v>30349</v>
      </c>
      <c r="L195" s="753" t="s">
        <v>433</v>
      </c>
      <c r="M195" s="753" t="s">
        <v>434</v>
      </c>
      <c r="N195" s="753" t="s">
        <v>435</v>
      </c>
      <c r="O195" s="753" t="s">
        <v>436</v>
      </c>
      <c r="P195" s="753">
        <v>66105</v>
      </c>
      <c r="Q195" s="753" t="s">
        <v>68</v>
      </c>
      <c r="R195" s="753" t="s">
        <v>673</v>
      </c>
      <c r="S195" s="753" t="s">
        <v>674</v>
      </c>
      <c r="T195" s="753" t="s">
        <v>269</v>
      </c>
      <c r="U195" s="753">
        <v>49203132</v>
      </c>
      <c r="V195" s="753">
        <v>0</v>
      </c>
      <c r="W195" s="753" t="s">
        <v>113</v>
      </c>
      <c r="X195" s="753">
        <v>360</v>
      </c>
      <c r="Y195" s="753">
        <v>832</v>
      </c>
      <c r="Z195" s="753">
        <v>26</v>
      </c>
      <c r="AA195" s="749">
        <f t="shared" ref="AA195:AA258" si="6">X195*Z195/10^6</f>
        <v>9.3600000000000003E-3</v>
      </c>
      <c r="AB195" s="753" t="s">
        <v>88</v>
      </c>
      <c r="AC195" s="754">
        <v>44701</v>
      </c>
      <c r="AD195" s="753"/>
      <c r="AE195" s="753" t="s">
        <v>4250</v>
      </c>
      <c r="AF195" s="753" t="s">
        <v>671</v>
      </c>
      <c r="AG195" s="753">
        <v>832</v>
      </c>
      <c r="AH195" s="753">
        <v>26</v>
      </c>
      <c r="AI195" s="761">
        <f t="shared" ref="AI195:AI258" si="7">Y195*AH195/10^6</f>
        <v>2.1631999999999998E-2</v>
      </c>
      <c r="AJ195" s="753" t="s">
        <v>72</v>
      </c>
      <c r="AK195" s="753">
        <v>398675171</v>
      </c>
      <c r="AL195" s="754">
        <v>44705</v>
      </c>
      <c r="AM195" s="754">
        <v>44705</v>
      </c>
      <c r="AN195" s="754">
        <v>44707</v>
      </c>
      <c r="AO195" s="754">
        <v>44707</v>
      </c>
      <c r="AP195" s="754">
        <v>44707</v>
      </c>
      <c r="AQ195" s="753" t="s">
        <v>89</v>
      </c>
      <c r="AR195" s="753" t="s">
        <v>675</v>
      </c>
      <c r="AS195" s="753">
        <v>398675171</v>
      </c>
      <c r="AT195" s="754">
        <v>44705</v>
      </c>
      <c r="AU195" s="754">
        <v>44707</v>
      </c>
      <c r="AV195" s="754">
        <v>44705</v>
      </c>
      <c r="AW195" s="753" t="s">
        <v>90</v>
      </c>
      <c r="AX195" s="753" t="s">
        <v>7603</v>
      </c>
      <c r="AY195" s="756">
        <v>2949.66</v>
      </c>
      <c r="AZ195" s="753" t="s">
        <v>4250</v>
      </c>
      <c r="BA195" s="753" t="s">
        <v>4250</v>
      </c>
      <c r="BB195" s="753" t="s">
        <v>4250</v>
      </c>
      <c r="BC195" s="753" t="s">
        <v>4250</v>
      </c>
      <c r="BD195" s="753" t="s">
        <v>4250</v>
      </c>
      <c r="BE195" s="753" t="s">
        <v>4250</v>
      </c>
      <c r="BF195" s="753" t="s">
        <v>4250</v>
      </c>
      <c r="BG195" s="753" t="s">
        <v>4250</v>
      </c>
      <c r="BH195" s="753" t="s">
        <v>4250</v>
      </c>
    </row>
    <row r="196" spans="1:60">
      <c r="A196" s="858" t="s">
        <v>8524</v>
      </c>
      <c r="B196" s="753" t="s">
        <v>676</v>
      </c>
      <c r="C196" s="753" t="s">
        <v>677</v>
      </c>
      <c r="D196" s="754">
        <v>44690</v>
      </c>
      <c r="E196" s="753" t="s">
        <v>672</v>
      </c>
      <c r="F196" s="753" t="s">
        <v>59</v>
      </c>
      <c r="G196" s="753" t="s">
        <v>60</v>
      </c>
      <c r="H196" s="753" t="s">
        <v>61</v>
      </c>
      <c r="I196" s="753" t="s">
        <v>62</v>
      </c>
      <c r="J196" s="753" t="s">
        <v>63</v>
      </c>
      <c r="K196" s="753">
        <v>30349</v>
      </c>
      <c r="L196" s="753" t="s">
        <v>433</v>
      </c>
      <c r="M196" s="753" t="s">
        <v>434</v>
      </c>
      <c r="N196" s="753" t="s">
        <v>435</v>
      </c>
      <c r="O196" s="753" t="s">
        <v>436</v>
      </c>
      <c r="P196" s="753">
        <v>66105</v>
      </c>
      <c r="Q196" s="753" t="s">
        <v>68</v>
      </c>
      <c r="R196" s="753" t="s">
        <v>673</v>
      </c>
      <c r="S196" s="753" t="s">
        <v>674</v>
      </c>
      <c r="T196" s="753" t="s">
        <v>269</v>
      </c>
      <c r="U196" s="753">
        <v>49203132</v>
      </c>
      <c r="V196" s="753">
        <v>0</v>
      </c>
      <c r="W196" s="753" t="s">
        <v>113</v>
      </c>
      <c r="X196" s="753">
        <v>360</v>
      </c>
      <c r="Y196" s="753">
        <v>832</v>
      </c>
      <c r="Z196" s="753">
        <v>26</v>
      </c>
      <c r="AA196" s="749">
        <f t="shared" si="6"/>
        <v>9.3600000000000003E-3</v>
      </c>
      <c r="AB196" s="753" t="s">
        <v>88</v>
      </c>
      <c r="AC196" s="754">
        <v>44701</v>
      </c>
      <c r="AD196" s="753"/>
      <c r="AE196" s="753" t="s">
        <v>4250</v>
      </c>
      <c r="AF196" s="753" t="s">
        <v>677</v>
      </c>
      <c r="AG196" s="753">
        <v>832</v>
      </c>
      <c r="AH196" s="753">
        <v>26</v>
      </c>
      <c r="AI196" s="761">
        <f t="shared" si="7"/>
        <v>2.1631999999999998E-2</v>
      </c>
      <c r="AJ196" s="753" t="s">
        <v>72</v>
      </c>
      <c r="AK196" s="753">
        <v>398675509</v>
      </c>
      <c r="AL196" s="754">
        <v>44706</v>
      </c>
      <c r="AM196" s="754">
        <v>44706</v>
      </c>
      <c r="AN196" s="754">
        <v>44708</v>
      </c>
      <c r="AO196" s="754">
        <v>44707</v>
      </c>
      <c r="AP196" s="754">
        <v>44707</v>
      </c>
      <c r="AQ196" s="753" t="s">
        <v>89</v>
      </c>
      <c r="AR196" s="753" t="s">
        <v>675</v>
      </c>
      <c r="AS196" s="753">
        <v>398675509</v>
      </c>
      <c r="AT196" s="754">
        <v>44706</v>
      </c>
      <c r="AU196" s="753" t="s">
        <v>4250</v>
      </c>
      <c r="AV196" s="754">
        <v>44706</v>
      </c>
      <c r="AW196" s="753" t="s">
        <v>90</v>
      </c>
      <c r="AX196" s="753" t="s">
        <v>7603</v>
      </c>
      <c r="AY196" s="756">
        <v>2949.66</v>
      </c>
      <c r="AZ196" s="753" t="s">
        <v>4250</v>
      </c>
      <c r="BA196" s="753" t="s">
        <v>4250</v>
      </c>
      <c r="BB196" s="753" t="s">
        <v>4250</v>
      </c>
      <c r="BC196" s="753" t="s">
        <v>4250</v>
      </c>
      <c r="BD196" s="753" t="s">
        <v>4250</v>
      </c>
      <c r="BE196" s="753" t="s">
        <v>4250</v>
      </c>
      <c r="BF196" s="753" t="s">
        <v>4250</v>
      </c>
      <c r="BG196" s="753" t="s">
        <v>4250</v>
      </c>
      <c r="BH196" s="753" t="s">
        <v>4250</v>
      </c>
    </row>
    <row r="197" spans="1:60">
      <c r="A197" s="858" t="s">
        <v>8524</v>
      </c>
      <c r="B197" s="753" t="s">
        <v>676</v>
      </c>
      <c r="C197" s="753" t="s">
        <v>678</v>
      </c>
      <c r="D197" s="754">
        <v>44690</v>
      </c>
      <c r="E197" s="753" t="s">
        <v>679</v>
      </c>
      <c r="F197" s="753" t="s">
        <v>59</v>
      </c>
      <c r="G197" s="753" t="s">
        <v>60</v>
      </c>
      <c r="H197" s="753" t="s">
        <v>61</v>
      </c>
      <c r="I197" s="753" t="s">
        <v>62</v>
      </c>
      <c r="J197" s="753" t="s">
        <v>63</v>
      </c>
      <c r="K197" s="753">
        <v>30349</v>
      </c>
      <c r="L197" s="753" t="s">
        <v>141</v>
      </c>
      <c r="M197" s="753" t="s">
        <v>680</v>
      </c>
      <c r="N197" s="753" t="s">
        <v>143</v>
      </c>
      <c r="O197" s="753" t="s">
        <v>144</v>
      </c>
      <c r="P197" s="753">
        <v>55421</v>
      </c>
      <c r="Q197" s="753" t="s">
        <v>68</v>
      </c>
      <c r="R197" s="753" t="s">
        <v>145</v>
      </c>
      <c r="S197" s="753" t="s">
        <v>4250</v>
      </c>
      <c r="T197" s="753" t="s">
        <v>146</v>
      </c>
      <c r="U197" s="753">
        <v>49203132</v>
      </c>
      <c r="V197" s="753">
        <v>0</v>
      </c>
      <c r="W197" s="753" t="s">
        <v>113</v>
      </c>
      <c r="X197" s="753">
        <v>360</v>
      </c>
      <c r="Y197" s="753">
        <v>832</v>
      </c>
      <c r="Z197" s="753">
        <v>26</v>
      </c>
      <c r="AA197" s="749">
        <f t="shared" si="6"/>
        <v>9.3600000000000003E-3</v>
      </c>
      <c r="AB197" s="753" t="s">
        <v>88</v>
      </c>
      <c r="AC197" s="754">
        <v>44707</v>
      </c>
      <c r="AD197" s="753"/>
      <c r="AE197" s="753" t="s">
        <v>4250</v>
      </c>
      <c r="AF197" s="753" t="s">
        <v>678</v>
      </c>
      <c r="AG197" s="753">
        <v>832</v>
      </c>
      <c r="AH197" s="753">
        <v>26</v>
      </c>
      <c r="AI197" s="761">
        <f t="shared" si="7"/>
        <v>2.1631999999999998E-2</v>
      </c>
      <c r="AJ197" s="753" t="s">
        <v>72</v>
      </c>
      <c r="AK197" s="753">
        <v>398678908</v>
      </c>
      <c r="AL197" s="754">
        <v>44701</v>
      </c>
      <c r="AM197" s="754">
        <v>44701</v>
      </c>
      <c r="AN197" s="754">
        <v>44704</v>
      </c>
      <c r="AO197" s="754">
        <v>44704</v>
      </c>
      <c r="AP197" s="754">
        <v>44704</v>
      </c>
      <c r="AQ197" s="753" t="s">
        <v>89</v>
      </c>
      <c r="AR197" s="753" t="s">
        <v>4250</v>
      </c>
      <c r="AS197" s="753">
        <v>398678908</v>
      </c>
      <c r="AT197" s="754">
        <v>44701</v>
      </c>
      <c r="AU197" s="754">
        <v>44704</v>
      </c>
      <c r="AV197" s="754">
        <v>44701</v>
      </c>
      <c r="AW197" s="753" t="s">
        <v>4250</v>
      </c>
      <c r="AX197" s="753" t="s">
        <v>4250</v>
      </c>
      <c r="AY197" s="753" t="s">
        <v>4250</v>
      </c>
      <c r="AZ197" s="753" t="s">
        <v>4250</v>
      </c>
      <c r="BA197" s="753" t="s">
        <v>4250</v>
      </c>
      <c r="BB197" s="753" t="s">
        <v>4250</v>
      </c>
      <c r="BC197" s="753" t="s">
        <v>4250</v>
      </c>
      <c r="BD197" s="753" t="s">
        <v>4250</v>
      </c>
      <c r="BE197" s="753" t="s">
        <v>4250</v>
      </c>
      <c r="BF197" s="753" t="s">
        <v>4250</v>
      </c>
      <c r="BG197" s="753" t="s">
        <v>4250</v>
      </c>
      <c r="BH197" s="753" t="s">
        <v>4250</v>
      </c>
    </row>
    <row r="198" spans="1:60">
      <c r="A198" s="858" t="s">
        <v>8524</v>
      </c>
      <c r="B198" s="753" t="s">
        <v>676</v>
      </c>
      <c r="C198" s="753" t="s">
        <v>681</v>
      </c>
      <c r="D198" s="754">
        <v>44690</v>
      </c>
      <c r="E198" s="753" t="s">
        <v>682</v>
      </c>
      <c r="F198" s="753" t="s">
        <v>59</v>
      </c>
      <c r="G198" s="753" t="s">
        <v>60</v>
      </c>
      <c r="H198" s="753" t="s">
        <v>61</v>
      </c>
      <c r="I198" s="753" t="s">
        <v>62</v>
      </c>
      <c r="J198" s="753" t="s">
        <v>63</v>
      </c>
      <c r="K198" s="753">
        <v>30349</v>
      </c>
      <c r="L198" s="753" t="s">
        <v>122</v>
      </c>
      <c r="M198" s="753" t="s">
        <v>683</v>
      </c>
      <c r="N198" s="753" t="s">
        <v>124</v>
      </c>
      <c r="O198" s="753" t="s">
        <v>125</v>
      </c>
      <c r="P198" s="753">
        <v>46320</v>
      </c>
      <c r="Q198" s="753" t="s">
        <v>68</v>
      </c>
      <c r="R198" s="753" t="s">
        <v>126</v>
      </c>
      <c r="S198" s="753" t="s">
        <v>127</v>
      </c>
      <c r="T198" s="753" t="s">
        <v>128</v>
      </c>
      <c r="U198" s="753">
        <v>49203132</v>
      </c>
      <c r="V198" s="753">
        <v>0</v>
      </c>
      <c r="W198" s="753" t="s">
        <v>113</v>
      </c>
      <c r="X198" s="753">
        <v>360</v>
      </c>
      <c r="Y198" s="753">
        <v>832</v>
      </c>
      <c r="Z198" s="753">
        <v>26</v>
      </c>
      <c r="AA198" s="749">
        <f t="shared" si="6"/>
        <v>9.3600000000000003E-3</v>
      </c>
      <c r="AB198" s="753" t="s">
        <v>88</v>
      </c>
      <c r="AC198" s="754">
        <v>44701</v>
      </c>
      <c r="AD198" s="753"/>
      <c r="AE198" s="753" t="s">
        <v>4250</v>
      </c>
      <c r="AF198" s="753" t="s">
        <v>681</v>
      </c>
      <c r="AG198" s="753">
        <v>832</v>
      </c>
      <c r="AH198" s="753">
        <v>26</v>
      </c>
      <c r="AI198" s="761">
        <f t="shared" si="7"/>
        <v>2.1631999999999998E-2</v>
      </c>
      <c r="AJ198" s="753" t="s">
        <v>72</v>
      </c>
      <c r="AK198" s="753">
        <v>398679498</v>
      </c>
      <c r="AL198" s="754">
        <v>44701</v>
      </c>
      <c r="AM198" s="754">
        <v>44701</v>
      </c>
      <c r="AN198" s="754">
        <v>44704</v>
      </c>
      <c r="AO198" s="754">
        <v>44704</v>
      </c>
      <c r="AP198" s="754">
        <v>44704</v>
      </c>
      <c r="AQ198" s="753" t="s">
        <v>89</v>
      </c>
      <c r="AR198" s="753" t="s">
        <v>4250</v>
      </c>
      <c r="AS198" s="753">
        <v>398679498</v>
      </c>
      <c r="AT198" s="754">
        <v>44701</v>
      </c>
      <c r="AU198" s="754">
        <v>44704</v>
      </c>
      <c r="AV198" s="754">
        <v>44701</v>
      </c>
      <c r="AW198" s="753" t="s">
        <v>90</v>
      </c>
      <c r="AX198" s="753" t="s">
        <v>147</v>
      </c>
      <c r="AY198" s="756">
        <v>1760</v>
      </c>
      <c r="AZ198" s="753" t="s">
        <v>4250</v>
      </c>
      <c r="BA198" s="753" t="s">
        <v>4250</v>
      </c>
      <c r="BB198" s="753" t="s">
        <v>4250</v>
      </c>
      <c r="BC198" s="753" t="s">
        <v>4250</v>
      </c>
      <c r="BD198" s="753" t="s">
        <v>4250</v>
      </c>
      <c r="BE198" s="753" t="s">
        <v>4250</v>
      </c>
      <c r="BF198" s="753" t="s">
        <v>4250</v>
      </c>
      <c r="BG198" s="753" t="s">
        <v>4250</v>
      </c>
      <c r="BH198" s="753" t="s">
        <v>4250</v>
      </c>
    </row>
    <row r="199" spans="1:60">
      <c r="A199" s="752" t="s">
        <v>55</v>
      </c>
      <c r="B199" s="753" t="s">
        <v>676</v>
      </c>
      <c r="C199" s="753" t="s">
        <v>684</v>
      </c>
      <c r="D199" s="754">
        <v>44690</v>
      </c>
      <c r="E199" s="753" t="s">
        <v>685</v>
      </c>
      <c r="F199" s="753" t="s">
        <v>59</v>
      </c>
      <c r="G199" s="753" t="s">
        <v>60</v>
      </c>
      <c r="H199" s="753" t="s">
        <v>61</v>
      </c>
      <c r="I199" s="753" t="s">
        <v>62</v>
      </c>
      <c r="J199" s="753" t="s">
        <v>63</v>
      </c>
      <c r="K199" s="753">
        <v>30349</v>
      </c>
      <c r="L199" s="753" t="s">
        <v>503</v>
      </c>
      <c r="M199" s="753" t="s">
        <v>686</v>
      </c>
      <c r="N199" s="753" t="s">
        <v>687</v>
      </c>
      <c r="O199" s="753" t="s">
        <v>85</v>
      </c>
      <c r="P199" s="753">
        <v>8832</v>
      </c>
      <c r="Q199" s="753" t="s">
        <v>68</v>
      </c>
      <c r="R199" s="753" t="s">
        <v>689</v>
      </c>
      <c r="S199" s="753" t="s">
        <v>690</v>
      </c>
      <c r="T199" s="753" t="s">
        <v>691</v>
      </c>
      <c r="U199" s="753">
        <v>49301156</v>
      </c>
      <c r="V199" s="753">
        <v>0</v>
      </c>
      <c r="W199" s="753" t="s">
        <v>692</v>
      </c>
      <c r="X199" s="753">
        <v>480</v>
      </c>
      <c r="Y199" s="753">
        <v>638</v>
      </c>
      <c r="Z199" s="753">
        <v>22</v>
      </c>
      <c r="AA199" s="749">
        <f t="shared" si="6"/>
        <v>1.056E-2</v>
      </c>
      <c r="AB199" s="753" t="s">
        <v>70</v>
      </c>
      <c r="AC199" s="754">
        <v>44708</v>
      </c>
      <c r="AD199" s="753"/>
      <c r="AE199" s="753" t="s">
        <v>4250</v>
      </c>
      <c r="AF199" s="753" t="s">
        <v>684</v>
      </c>
      <c r="AG199" s="753">
        <v>638</v>
      </c>
      <c r="AH199" s="753">
        <v>22</v>
      </c>
      <c r="AI199" s="761">
        <f t="shared" si="7"/>
        <v>1.4036E-2</v>
      </c>
      <c r="AJ199" s="753" t="s">
        <v>72</v>
      </c>
      <c r="AK199" s="753">
        <v>398823118</v>
      </c>
      <c r="AL199" s="754">
        <v>44712</v>
      </c>
      <c r="AM199" s="754">
        <v>44712</v>
      </c>
      <c r="AN199" s="754">
        <v>44714</v>
      </c>
      <c r="AO199" s="754">
        <v>44714</v>
      </c>
      <c r="AP199" s="754">
        <v>44714</v>
      </c>
      <c r="AQ199" s="753" t="s">
        <v>89</v>
      </c>
      <c r="AR199" s="753" t="s">
        <v>4250</v>
      </c>
      <c r="AS199" s="753">
        <v>398823118</v>
      </c>
      <c r="AT199" s="753" t="s">
        <v>4250</v>
      </c>
      <c r="AU199" s="753" t="s">
        <v>4250</v>
      </c>
      <c r="AV199" s="753" t="s">
        <v>4250</v>
      </c>
      <c r="AW199" s="753" t="s">
        <v>90</v>
      </c>
      <c r="AX199" s="753" t="s">
        <v>147</v>
      </c>
      <c r="AY199" s="756">
        <v>2731</v>
      </c>
      <c r="AZ199" s="753" t="s">
        <v>4250</v>
      </c>
      <c r="BA199" s="753" t="s">
        <v>4250</v>
      </c>
      <c r="BB199" s="753" t="s">
        <v>4250</v>
      </c>
      <c r="BC199" s="753" t="s">
        <v>4250</v>
      </c>
      <c r="BD199" s="753" t="s">
        <v>4250</v>
      </c>
      <c r="BE199" s="753" t="s">
        <v>4250</v>
      </c>
      <c r="BF199" s="753" t="s">
        <v>4250</v>
      </c>
      <c r="BG199" s="753" t="s">
        <v>4250</v>
      </c>
      <c r="BH199" s="753" t="s">
        <v>4250</v>
      </c>
    </row>
    <row r="200" spans="1:60">
      <c r="A200" s="752" t="s">
        <v>55</v>
      </c>
      <c r="B200" s="753" t="s">
        <v>676</v>
      </c>
      <c r="C200" s="753" t="s">
        <v>693</v>
      </c>
      <c r="D200" s="754">
        <v>44690</v>
      </c>
      <c r="E200" s="753" t="s">
        <v>685</v>
      </c>
      <c r="F200" s="753" t="s">
        <v>59</v>
      </c>
      <c r="G200" s="753" t="s">
        <v>60</v>
      </c>
      <c r="H200" s="753" t="s">
        <v>61</v>
      </c>
      <c r="I200" s="753" t="s">
        <v>62</v>
      </c>
      <c r="J200" s="753" t="s">
        <v>63</v>
      </c>
      <c r="K200" s="753">
        <v>30349</v>
      </c>
      <c r="L200" s="753" t="s">
        <v>503</v>
      </c>
      <c r="M200" s="753" t="s">
        <v>686</v>
      </c>
      <c r="N200" s="753" t="s">
        <v>687</v>
      </c>
      <c r="O200" s="753" t="s">
        <v>85</v>
      </c>
      <c r="P200" s="753">
        <v>8832</v>
      </c>
      <c r="Q200" s="753" t="s">
        <v>68</v>
      </c>
      <c r="R200" s="753" t="s">
        <v>689</v>
      </c>
      <c r="S200" s="753" t="s">
        <v>690</v>
      </c>
      <c r="T200" s="753" t="s">
        <v>691</v>
      </c>
      <c r="U200" s="753">
        <v>49301156</v>
      </c>
      <c r="V200" s="753">
        <v>0</v>
      </c>
      <c r="W200" s="753" t="s">
        <v>692</v>
      </c>
      <c r="X200" s="753">
        <v>480</v>
      </c>
      <c r="Y200" s="753">
        <v>638</v>
      </c>
      <c r="Z200" s="753">
        <v>22</v>
      </c>
      <c r="AA200" s="749">
        <f t="shared" si="6"/>
        <v>1.056E-2</v>
      </c>
      <c r="AB200" s="753" t="s">
        <v>70</v>
      </c>
      <c r="AC200" s="754">
        <v>44708</v>
      </c>
      <c r="AD200" s="753"/>
      <c r="AE200" s="753" t="s">
        <v>4250</v>
      </c>
      <c r="AF200" s="753" t="s">
        <v>693</v>
      </c>
      <c r="AG200" s="753">
        <v>638</v>
      </c>
      <c r="AH200" s="753">
        <v>22</v>
      </c>
      <c r="AI200" s="761">
        <f t="shared" si="7"/>
        <v>1.4036E-2</v>
      </c>
      <c r="AJ200" s="753" t="s">
        <v>72</v>
      </c>
      <c r="AK200" s="753">
        <v>398824644</v>
      </c>
      <c r="AL200" s="754">
        <v>44712</v>
      </c>
      <c r="AM200" s="754">
        <v>44712</v>
      </c>
      <c r="AN200" s="754">
        <v>44714</v>
      </c>
      <c r="AO200" s="754">
        <v>44714</v>
      </c>
      <c r="AP200" s="754">
        <v>44714</v>
      </c>
      <c r="AQ200" s="753" t="s">
        <v>89</v>
      </c>
      <c r="AR200" s="753" t="s">
        <v>4250</v>
      </c>
      <c r="AS200" s="753">
        <v>398824644</v>
      </c>
      <c r="AT200" s="753" t="s">
        <v>4250</v>
      </c>
      <c r="AU200" s="753" t="s">
        <v>4250</v>
      </c>
      <c r="AV200" s="753" t="s">
        <v>4250</v>
      </c>
      <c r="AW200" s="753" t="s">
        <v>90</v>
      </c>
      <c r="AX200" s="753" t="s">
        <v>147</v>
      </c>
      <c r="AY200" s="756">
        <v>2731</v>
      </c>
      <c r="AZ200" s="753" t="s">
        <v>4250</v>
      </c>
      <c r="BA200" s="753" t="s">
        <v>4250</v>
      </c>
      <c r="BB200" s="753" t="s">
        <v>4250</v>
      </c>
      <c r="BC200" s="753" t="s">
        <v>4250</v>
      </c>
      <c r="BD200" s="753" t="s">
        <v>4250</v>
      </c>
      <c r="BE200" s="753" t="s">
        <v>4250</v>
      </c>
      <c r="BF200" s="753" t="s">
        <v>4250</v>
      </c>
      <c r="BG200" s="753" t="s">
        <v>4250</v>
      </c>
      <c r="BH200" s="753" t="s">
        <v>4250</v>
      </c>
    </row>
    <row r="201" spans="1:60">
      <c r="A201" s="752" t="s">
        <v>55</v>
      </c>
      <c r="B201" s="753" t="s">
        <v>676</v>
      </c>
      <c r="C201" s="753" t="s">
        <v>694</v>
      </c>
      <c r="D201" s="754">
        <v>44690</v>
      </c>
      <c r="E201" s="753" t="s">
        <v>685</v>
      </c>
      <c r="F201" s="753" t="s">
        <v>59</v>
      </c>
      <c r="G201" s="753" t="s">
        <v>60</v>
      </c>
      <c r="H201" s="753" t="s">
        <v>61</v>
      </c>
      <c r="I201" s="753" t="s">
        <v>62</v>
      </c>
      <c r="J201" s="753" t="s">
        <v>63</v>
      </c>
      <c r="K201" s="753">
        <v>30349</v>
      </c>
      <c r="L201" s="753" t="s">
        <v>503</v>
      </c>
      <c r="M201" s="753" t="s">
        <v>686</v>
      </c>
      <c r="N201" s="753" t="s">
        <v>687</v>
      </c>
      <c r="O201" s="753" t="s">
        <v>85</v>
      </c>
      <c r="P201" s="753">
        <v>8832</v>
      </c>
      <c r="Q201" s="753" t="s">
        <v>68</v>
      </c>
      <c r="R201" s="753" t="s">
        <v>689</v>
      </c>
      <c r="S201" s="753" t="s">
        <v>690</v>
      </c>
      <c r="T201" s="753" t="s">
        <v>691</v>
      </c>
      <c r="U201" s="753">
        <v>49301156</v>
      </c>
      <c r="V201" s="753">
        <v>0</v>
      </c>
      <c r="W201" s="753" t="s">
        <v>692</v>
      </c>
      <c r="X201" s="753">
        <v>480</v>
      </c>
      <c r="Y201" s="753">
        <v>638</v>
      </c>
      <c r="Z201" s="753">
        <v>22</v>
      </c>
      <c r="AA201" s="749">
        <f t="shared" si="6"/>
        <v>1.056E-2</v>
      </c>
      <c r="AB201" s="753" t="s">
        <v>70</v>
      </c>
      <c r="AC201" s="754">
        <v>44708</v>
      </c>
      <c r="AD201" s="753"/>
      <c r="AE201" s="753" t="s">
        <v>4250</v>
      </c>
      <c r="AF201" s="753" t="s">
        <v>694</v>
      </c>
      <c r="AG201" s="753">
        <v>638</v>
      </c>
      <c r="AH201" s="753">
        <v>22</v>
      </c>
      <c r="AI201" s="761">
        <f t="shared" si="7"/>
        <v>1.4036E-2</v>
      </c>
      <c r="AJ201" s="753" t="s">
        <v>72</v>
      </c>
      <c r="AK201" s="753">
        <v>398825154</v>
      </c>
      <c r="AL201" s="754">
        <v>44712</v>
      </c>
      <c r="AM201" s="754">
        <v>44712</v>
      </c>
      <c r="AN201" s="754">
        <v>44714</v>
      </c>
      <c r="AO201" s="754">
        <v>44714</v>
      </c>
      <c r="AP201" s="754">
        <v>44714</v>
      </c>
      <c r="AQ201" s="753" t="s">
        <v>89</v>
      </c>
      <c r="AR201" s="753" t="s">
        <v>4250</v>
      </c>
      <c r="AS201" s="753">
        <v>398825154</v>
      </c>
      <c r="AT201" s="753" t="s">
        <v>4250</v>
      </c>
      <c r="AU201" s="753" t="s">
        <v>4250</v>
      </c>
      <c r="AV201" s="753" t="s">
        <v>4250</v>
      </c>
      <c r="AW201" s="753" t="s">
        <v>90</v>
      </c>
      <c r="AX201" s="753" t="s">
        <v>147</v>
      </c>
      <c r="AY201" s="756">
        <v>2731</v>
      </c>
      <c r="AZ201" s="753" t="s">
        <v>4250</v>
      </c>
      <c r="BA201" s="753" t="s">
        <v>4250</v>
      </c>
      <c r="BB201" s="753" t="s">
        <v>4250</v>
      </c>
      <c r="BC201" s="753" t="s">
        <v>4250</v>
      </c>
      <c r="BD201" s="753" t="s">
        <v>4250</v>
      </c>
      <c r="BE201" s="753" t="s">
        <v>4250</v>
      </c>
      <c r="BF201" s="753" t="s">
        <v>4250</v>
      </c>
      <c r="BG201" s="753" t="s">
        <v>4250</v>
      </c>
      <c r="BH201" s="753" t="s">
        <v>4250</v>
      </c>
    </row>
    <row r="202" spans="1:60">
      <c r="A202" s="752" t="s">
        <v>55</v>
      </c>
      <c r="B202" s="753" t="s">
        <v>676</v>
      </c>
      <c r="C202" s="753" t="s">
        <v>695</v>
      </c>
      <c r="D202" s="754">
        <v>44690</v>
      </c>
      <c r="E202" s="753" t="s">
        <v>685</v>
      </c>
      <c r="F202" s="753" t="s">
        <v>59</v>
      </c>
      <c r="G202" s="753" t="s">
        <v>60</v>
      </c>
      <c r="H202" s="753" t="s">
        <v>61</v>
      </c>
      <c r="I202" s="753" t="s">
        <v>62</v>
      </c>
      <c r="J202" s="753" t="s">
        <v>63</v>
      </c>
      <c r="K202" s="753">
        <v>30349</v>
      </c>
      <c r="L202" s="753" t="s">
        <v>503</v>
      </c>
      <c r="M202" s="753" t="s">
        <v>686</v>
      </c>
      <c r="N202" s="753" t="s">
        <v>687</v>
      </c>
      <c r="O202" s="753" t="s">
        <v>85</v>
      </c>
      <c r="P202" s="753">
        <v>8832</v>
      </c>
      <c r="Q202" s="753" t="s">
        <v>68</v>
      </c>
      <c r="R202" s="753" t="s">
        <v>689</v>
      </c>
      <c r="S202" s="753" t="s">
        <v>690</v>
      </c>
      <c r="T202" s="753" t="s">
        <v>691</v>
      </c>
      <c r="U202" s="753">
        <v>49301156</v>
      </c>
      <c r="V202" s="753">
        <v>0</v>
      </c>
      <c r="W202" s="753" t="s">
        <v>692</v>
      </c>
      <c r="X202" s="753">
        <v>480</v>
      </c>
      <c r="Y202" s="753">
        <v>638</v>
      </c>
      <c r="Z202" s="753">
        <v>22</v>
      </c>
      <c r="AA202" s="749">
        <f t="shared" si="6"/>
        <v>1.056E-2</v>
      </c>
      <c r="AB202" s="753" t="s">
        <v>70</v>
      </c>
      <c r="AC202" s="754">
        <v>44708</v>
      </c>
      <c r="AD202" s="753"/>
      <c r="AE202" s="753" t="s">
        <v>4250</v>
      </c>
      <c r="AF202" s="753" t="s">
        <v>695</v>
      </c>
      <c r="AG202" s="753">
        <v>638</v>
      </c>
      <c r="AH202" s="753">
        <v>22</v>
      </c>
      <c r="AI202" s="761">
        <f t="shared" si="7"/>
        <v>1.4036E-2</v>
      </c>
      <c r="AJ202" s="753" t="s">
        <v>72</v>
      </c>
      <c r="AK202" s="753">
        <v>398825455</v>
      </c>
      <c r="AL202" s="754">
        <v>44712</v>
      </c>
      <c r="AM202" s="754">
        <v>44712</v>
      </c>
      <c r="AN202" s="754">
        <v>44714</v>
      </c>
      <c r="AO202" s="754">
        <v>44714</v>
      </c>
      <c r="AP202" s="754">
        <v>44714</v>
      </c>
      <c r="AQ202" s="753" t="s">
        <v>89</v>
      </c>
      <c r="AR202" s="753" t="s">
        <v>4250</v>
      </c>
      <c r="AS202" s="753">
        <v>398825455</v>
      </c>
      <c r="AT202" s="753" t="s">
        <v>4250</v>
      </c>
      <c r="AU202" s="753" t="s">
        <v>4250</v>
      </c>
      <c r="AV202" s="753" t="s">
        <v>4250</v>
      </c>
      <c r="AW202" s="753" t="s">
        <v>90</v>
      </c>
      <c r="AX202" s="753" t="s">
        <v>147</v>
      </c>
      <c r="AY202" s="756">
        <v>2731</v>
      </c>
      <c r="AZ202" s="753" t="s">
        <v>4250</v>
      </c>
      <c r="BA202" s="753" t="s">
        <v>4250</v>
      </c>
      <c r="BB202" s="753" t="s">
        <v>4250</v>
      </c>
      <c r="BC202" s="753" t="s">
        <v>4250</v>
      </c>
      <c r="BD202" s="753" t="s">
        <v>4250</v>
      </c>
      <c r="BE202" s="753" t="s">
        <v>4250</v>
      </c>
      <c r="BF202" s="753" t="s">
        <v>4250</v>
      </c>
      <c r="BG202" s="753" t="s">
        <v>4250</v>
      </c>
      <c r="BH202" s="753" t="s">
        <v>4250</v>
      </c>
    </row>
    <row r="203" spans="1:60">
      <c r="A203" s="752" t="s">
        <v>55</v>
      </c>
      <c r="B203" s="753" t="s">
        <v>676</v>
      </c>
      <c r="C203" s="753" t="s">
        <v>696</v>
      </c>
      <c r="D203" s="754">
        <v>44690</v>
      </c>
      <c r="E203" s="753" t="s">
        <v>685</v>
      </c>
      <c r="F203" s="753" t="s">
        <v>59</v>
      </c>
      <c r="G203" s="753" t="s">
        <v>60</v>
      </c>
      <c r="H203" s="753" t="s">
        <v>61</v>
      </c>
      <c r="I203" s="753" t="s">
        <v>62</v>
      </c>
      <c r="J203" s="753" t="s">
        <v>63</v>
      </c>
      <c r="K203" s="753">
        <v>30349</v>
      </c>
      <c r="L203" s="753" t="s">
        <v>503</v>
      </c>
      <c r="M203" s="753" t="s">
        <v>686</v>
      </c>
      <c r="N203" s="753" t="s">
        <v>687</v>
      </c>
      <c r="O203" s="753" t="s">
        <v>85</v>
      </c>
      <c r="P203" s="753">
        <v>8832</v>
      </c>
      <c r="Q203" s="753" t="s">
        <v>68</v>
      </c>
      <c r="R203" s="753" t="s">
        <v>689</v>
      </c>
      <c r="S203" s="753" t="s">
        <v>690</v>
      </c>
      <c r="T203" s="753" t="s">
        <v>691</v>
      </c>
      <c r="U203" s="753">
        <v>49301156</v>
      </c>
      <c r="V203" s="753">
        <v>0</v>
      </c>
      <c r="W203" s="753" t="s">
        <v>692</v>
      </c>
      <c r="X203" s="753">
        <v>480</v>
      </c>
      <c r="Y203" s="753">
        <v>638</v>
      </c>
      <c r="Z203" s="753">
        <v>22</v>
      </c>
      <c r="AA203" s="749">
        <f t="shared" si="6"/>
        <v>1.056E-2</v>
      </c>
      <c r="AB203" s="753" t="s">
        <v>70</v>
      </c>
      <c r="AC203" s="754">
        <v>44708</v>
      </c>
      <c r="AD203" s="753"/>
      <c r="AE203" s="753" t="s">
        <v>4250</v>
      </c>
      <c r="AF203" s="753" t="s">
        <v>696</v>
      </c>
      <c r="AG203" s="753">
        <v>638</v>
      </c>
      <c r="AH203" s="753">
        <v>22</v>
      </c>
      <c r="AI203" s="761">
        <f t="shared" si="7"/>
        <v>1.4036E-2</v>
      </c>
      <c r="AJ203" s="753" t="s">
        <v>72</v>
      </c>
      <c r="AK203" s="753">
        <v>398825623</v>
      </c>
      <c r="AL203" s="754">
        <v>44713</v>
      </c>
      <c r="AM203" s="754">
        <v>44713</v>
      </c>
      <c r="AN203" s="754">
        <v>44715</v>
      </c>
      <c r="AO203" s="754">
        <v>44718</v>
      </c>
      <c r="AP203" s="754">
        <v>44718</v>
      </c>
      <c r="AQ203" s="753" t="s">
        <v>89</v>
      </c>
      <c r="AR203" s="753" t="s">
        <v>4250</v>
      </c>
      <c r="AS203" s="753">
        <v>398825623</v>
      </c>
      <c r="AT203" s="753" t="s">
        <v>4250</v>
      </c>
      <c r="AU203" s="753" t="s">
        <v>4250</v>
      </c>
      <c r="AV203" s="753" t="s">
        <v>4250</v>
      </c>
      <c r="AW203" s="753" t="s">
        <v>90</v>
      </c>
      <c r="AX203" s="753" t="s">
        <v>147</v>
      </c>
      <c r="AY203" s="756">
        <v>2731</v>
      </c>
      <c r="AZ203" s="753" t="s">
        <v>4250</v>
      </c>
      <c r="BA203" s="753" t="s">
        <v>4250</v>
      </c>
      <c r="BB203" s="753" t="s">
        <v>4250</v>
      </c>
      <c r="BC203" s="753" t="s">
        <v>4250</v>
      </c>
      <c r="BD203" s="753" t="s">
        <v>4250</v>
      </c>
      <c r="BE203" s="753" t="s">
        <v>4250</v>
      </c>
      <c r="BF203" s="753" t="s">
        <v>4250</v>
      </c>
      <c r="BG203" s="753" t="s">
        <v>4250</v>
      </c>
      <c r="BH203" s="753" t="s">
        <v>4250</v>
      </c>
    </row>
    <row r="204" spans="1:60">
      <c r="A204" s="752" t="s">
        <v>55</v>
      </c>
      <c r="B204" s="753" t="s">
        <v>676</v>
      </c>
      <c r="C204" s="753" t="s">
        <v>697</v>
      </c>
      <c r="D204" s="754">
        <v>44690</v>
      </c>
      <c r="E204" s="753" t="s">
        <v>685</v>
      </c>
      <c r="F204" s="753" t="s">
        <v>59</v>
      </c>
      <c r="G204" s="753" t="s">
        <v>60</v>
      </c>
      <c r="H204" s="753" t="s">
        <v>61</v>
      </c>
      <c r="I204" s="753" t="s">
        <v>62</v>
      </c>
      <c r="J204" s="753" t="s">
        <v>63</v>
      </c>
      <c r="K204" s="753">
        <v>30349</v>
      </c>
      <c r="L204" s="753" t="s">
        <v>503</v>
      </c>
      <c r="M204" s="753" t="s">
        <v>686</v>
      </c>
      <c r="N204" s="753" t="s">
        <v>687</v>
      </c>
      <c r="O204" s="753" t="s">
        <v>85</v>
      </c>
      <c r="P204" s="753">
        <v>8832</v>
      </c>
      <c r="Q204" s="753" t="s">
        <v>68</v>
      </c>
      <c r="R204" s="753" t="s">
        <v>689</v>
      </c>
      <c r="S204" s="753" t="s">
        <v>690</v>
      </c>
      <c r="T204" s="753" t="s">
        <v>691</v>
      </c>
      <c r="U204" s="753">
        <v>49301156</v>
      </c>
      <c r="V204" s="753">
        <v>0</v>
      </c>
      <c r="W204" s="753" t="s">
        <v>692</v>
      </c>
      <c r="X204" s="753">
        <v>480</v>
      </c>
      <c r="Y204" s="753">
        <v>638</v>
      </c>
      <c r="Z204" s="753">
        <v>22</v>
      </c>
      <c r="AA204" s="749">
        <f t="shared" si="6"/>
        <v>1.056E-2</v>
      </c>
      <c r="AB204" s="753" t="s">
        <v>70</v>
      </c>
      <c r="AC204" s="754">
        <v>44708</v>
      </c>
      <c r="AD204" s="753"/>
      <c r="AE204" s="753" t="s">
        <v>4250</v>
      </c>
      <c r="AF204" s="753" t="s">
        <v>697</v>
      </c>
      <c r="AG204" s="753">
        <v>638</v>
      </c>
      <c r="AH204" s="753">
        <v>22</v>
      </c>
      <c r="AI204" s="761">
        <f t="shared" si="7"/>
        <v>1.4036E-2</v>
      </c>
      <c r="AJ204" s="753" t="s">
        <v>72</v>
      </c>
      <c r="AK204" s="753">
        <v>398825740</v>
      </c>
      <c r="AL204" s="754">
        <v>44713</v>
      </c>
      <c r="AM204" s="754">
        <v>44714</v>
      </c>
      <c r="AN204" s="754">
        <v>44715</v>
      </c>
      <c r="AO204" s="754">
        <v>44715</v>
      </c>
      <c r="AP204" s="754">
        <v>44715</v>
      </c>
      <c r="AQ204" s="753" t="s">
        <v>89</v>
      </c>
      <c r="AR204" s="753" t="s">
        <v>698</v>
      </c>
      <c r="AS204" s="753">
        <v>398825740</v>
      </c>
      <c r="AT204" s="753" t="s">
        <v>4250</v>
      </c>
      <c r="AU204" s="753" t="s">
        <v>4250</v>
      </c>
      <c r="AV204" s="753" t="s">
        <v>4250</v>
      </c>
      <c r="AW204" s="753" t="s">
        <v>90</v>
      </c>
      <c r="AX204" s="753" t="s">
        <v>147</v>
      </c>
      <c r="AY204" s="756">
        <v>2731</v>
      </c>
      <c r="AZ204" s="753" t="s">
        <v>4250</v>
      </c>
      <c r="BA204" s="753" t="s">
        <v>4250</v>
      </c>
      <c r="BB204" s="753" t="s">
        <v>4250</v>
      </c>
      <c r="BC204" s="753" t="s">
        <v>4250</v>
      </c>
      <c r="BD204" s="753" t="s">
        <v>4250</v>
      </c>
      <c r="BE204" s="753" t="s">
        <v>4250</v>
      </c>
      <c r="BF204" s="753" t="s">
        <v>4250</v>
      </c>
      <c r="BG204" s="753" t="s">
        <v>4250</v>
      </c>
      <c r="BH204" s="753" t="s">
        <v>4250</v>
      </c>
    </row>
    <row r="205" spans="1:60">
      <c r="A205" s="752" t="s">
        <v>55</v>
      </c>
      <c r="B205" s="753" t="s">
        <v>676</v>
      </c>
      <c r="C205" s="753" t="s">
        <v>699</v>
      </c>
      <c r="D205" s="754">
        <v>44690</v>
      </c>
      <c r="E205" s="753" t="s">
        <v>685</v>
      </c>
      <c r="F205" s="753" t="s">
        <v>59</v>
      </c>
      <c r="G205" s="753" t="s">
        <v>60</v>
      </c>
      <c r="H205" s="753" t="s">
        <v>61</v>
      </c>
      <c r="I205" s="753" t="s">
        <v>62</v>
      </c>
      <c r="J205" s="753" t="s">
        <v>63</v>
      </c>
      <c r="K205" s="753">
        <v>30349</v>
      </c>
      <c r="L205" s="753" t="s">
        <v>503</v>
      </c>
      <c r="M205" s="753" t="s">
        <v>686</v>
      </c>
      <c r="N205" s="753" t="s">
        <v>687</v>
      </c>
      <c r="O205" s="753" t="s">
        <v>85</v>
      </c>
      <c r="P205" s="753">
        <v>8832</v>
      </c>
      <c r="Q205" s="753" t="s">
        <v>68</v>
      </c>
      <c r="R205" s="753" t="s">
        <v>689</v>
      </c>
      <c r="S205" s="753" t="s">
        <v>690</v>
      </c>
      <c r="T205" s="753" t="s">
        <v>691</v>
      </c>
      <c r="U205" s="753">
        <v>49301156</v>
      </c>
      <c r="V205" s="753">
        <v>0</v>
      </c>
      <c r="W205" s="753" t="s">
        <v>692</v>
      </c>
      <c r="X205" s="753">
        <v>480</v>
      </c>
      <c r="Y205" s="753">
        <v>638</v>
      </c>
      <c r="Z205" s="753">
        <v>22</v>
      </c>
      <c r="AA205" s="749">
        <f t="shared" si="6"/>
        <v>1.056E-2</v>
      </c>
      <c r="AB205" s="753" t="s">
        <v>70</v>
      </c>
      <c r="AC205" s="754">
        <v>44708</v>
      </c>
      <c r="AD205" s="753"/>
      <c r="AE205" s="753" t="s">
        <v>4250</v>
      </c>
      <c r="AF205" s="753" t="s">
        <v>699</v>
      </c>
      <c r="AG205" s="753">
        <v>638</v>
      </c>
      <c r="AH205" s="753">
        <v>22</v>
      </c>
      <c r="AI205" s="761">
        <f t="shared" si="7"/>
        <v>1.4036E-2</v>
      </c>
      <c r="AJ205" s="753" t="s">
        <v>72</v>
      </c>
      <c r="AK205" s="753">
        <v>398825853</v>
      </c>
      <c r="AL205" s="754">
        <v>44713</v>
      </c>
      <c r="AM205" s="754">
        <v>44713</v>
      </c>
      <c r="AN205" s="754">
        <v>44715</v>
      </c>
      <c r="AO205" s="754">
        <v>44715</v>
      </c>
      <c r="AP205" s="754">
        <v>44715</v>
      </c>
      <c r="AQ205" s="753" t="s">
        <v>89</v>
      </c>
      <c r="AR205" s="753" t="s">
        <v>4250</v>
      </c>
      <c r="AS205" s="753">
        <v>398825853</v>
      </c>
      <c r="AT205" s="753" t="s">
        <v>4250</v>
      </c>
      <c r="AU205" s="753" t="s">
        <v>4250</v>
      </c>
      <c r="AV205" s="753" t="s">
        <v>4250</v>
      </c>
      <c r="AW205" s="753" t="s">
        <v>90</v>
      </c>
      <c r="AX205" s="753" t="s">
        <v>147</v>
      </c>
      <c r="AY205" s="756">
        <v>2731</v>
      </c>
      <c r="AZ205" s="753" t="s">
        <v>4250</v>
      </c>
      <c r="BA205" s="753" t="s">
        <v>4250</v>
      </c>
      <c r="BB205" s="753" t="s">
        <v>4250</v>
      </c>
      <c r="BC205" s="753" t="s">
        <v>4250</v>
      </c>
      <c r="BD205" s="753" t="s">
        <v>4250</v>
      </c>
      <c r="BE205" s="753" t="s">
        <v>4250</v>
      </c>
      <c r="BF205" s="753" t="s">
        <v>4250</v>
      </c>
      <c r="BG205" s="753" t="s">
        <v>4250</v>
      </c>
      <c r="BH205" s="753" t="s">
        <v>4250</v>
      </c>
    </row>
    <row r="206" spans="1:60">
      <c r="A206" s="745" t="s">
        <v>55</v>
      </c>
      <c r="B206" s="746" t="s">
        <v>676</v>
      </c>
      <c r="C206" s="746" t="s">
        <v>700</v>
      </c>
      <c r="D206" s="747">
        <v>44690</v>
      </c>
      <c r="E206" s="746" t="s">
        <v>685</v>
      </c>
      <c r="F206" s="746" t="s">
        <v>59</v>
      </c>
      <c r="G206" s="746" t="s">
        <v>60</v>
      </c>
      <c r="H206" s="748" t="s">
        <v>61</v>
      </c>
      <c r="I206" s="748" t="s">
        <v>62</v>
      </c>
      <c r="J206" s="748" t="s">
        <v>63</v>
      </c>
      <c r="K206" s="748">
        <v>30349</v>
      </c>
      <c r="L206" s="746" t="s">
        <v>503</v>
      </c>
      <c r="M206" s="746" t="s">
        <v>686</v>
      </c>
      <c r="N206" s="746" t="s">
        <v>687</v>
      </c>
      <c r="O206" s="746" t="s">
        <v>85</v>
      </c>
      <c r="P206" s="746">
        <v>8832</v>
      </c>
      <c r="Q206" s="746" t="s">
        <v>68</v>
      </c>
      <c r="R206" s="746" t="s">
        <v>689</v>
      </c>
      <c r="S206" s="746" t="s">
        <v>690</v>
      </c>
      <c r="T206" s="746" t="s">
        <v>691</v>
      </c>
      <c r="U206" s="746">
        <v>49301156</v>
      </c>
      <c r="V206" s="746">
        <v>0</v>
      </c>
      <c r="W206" s="746" t="s">
        <v>692</v>
      </c>
      <c r="X206" s="746">
        <v>480</v>
      </c>
      <c r="Y206" s="746">
        <v>638</v>
      </c>
      <c r="Z206" s="746">
        <v>22</v>
      </c>
      <c r="AA206" s="749">
        <f t="shared" si="6"/>
        <v>1.056E-2</v>
      </c>
      <c r="AB206" s="746" t="s">
        <v>70</v>
      </c>
      <c r="AC206" s="747">
        <v>44708</v>
      </c>
      <c r="AD206" s="746"/>
      <c r="AE206" s="746" t="s">
        <v>4250</v>
      </c>
      <c r="AF206" s="746" t="s">
        <v>700</v>
      </c>
      <c r="AG206" s="746">
        <v>638</v>
      </c>
      <c r="AH206" s="746">
        <v>22</v>
      </c>
      <c r="AI206" s="761">
        <f t="shared" si="7"/>
        <v>1.4036E-2</v>
      </c>
      <c r="AJ206" s="746" t="s">
        <v>72</v>
      </c>
      <c r="AK206" s="746" t="s">
        <v>4250</v>
      </c>
      <c r="AL206" s="747">
        <v>44725</v>
      </c>
      <c r="AM206" s="746" t="s">
        <v>4250</v>
      </c>
      <c r="AN206" s="747">
        <v>44727</v>
      </c>
      <c r="AO206" s="746" t="s">
        <v>4250</v>
      </c>
      <c r="AP206" s="746" t="s">
        <v>4250</v>
      </c>
      <c r="AQ206" s="746"/>
      <c r="AR206" s="746" t="s">
        <v>701</v>
      </c>
      <c r="AS206" s="746" t="s">
        <v>4250</v>
      </c>
      <c r="AT206" s="746" t="s">
        <v>4250</v>
      </c>
      <c r="AU206" s="746" t="s">
        <v>4250</v>
      </c>
      <c r="AV206" s="746" t="s">
        <v>4250</v>
      </c>
      <c r="AW206" s="746" t="s">
        <v>4250</v>
      </c>
      <c r="AX206" s="746" t="s">
        <v>4250</v>
      </c>
      <c r="AY206" s="746" t="s">
        <v>4250</v>
      </c>
      <c r="AZ206" s="746" t="s">
        <v>4250</v>
      </c>
      <c r="BA206" s="746" t="s">
        <v>4250</v>
      </c>
      <c r="BB206" s="746" t="s">
        <v>4250</v>
      </c>
      <c r="BC206" s="746" t="s">
        <v>4250</v>
      </c>
      <c r="BD206" s="746" t="s">
        <v>4250</v>
      </c>
      <c r="BE206" s="746" t="s">
        <v>4250</v>
      </c>
      <c r="BF206" s="746" t="s">
        <v>4250</v>
      </c>
      <c r="BG206" s="746" t="s">
        <v>4250</v>
      </c>
      <c r="BH206" s="746" t="s">
        <v>4250</v>
      </c>
    </row>
    <row r="207" spans="1:60">
      <c r="A207" s="745" t="s">
        <v>55</v>
      </c>
      <c r="B207" s="746" t="s">
        <v>676</v>
      </c>
      <c r="C207" s="746" t="s">
        <v>702</v>
      </c>
      <c r="D207" s="747">
        <v>44690</v>
      </c>
      <c r="E207" s="746" t="s">
        <v>685</v>
      </c>
      <c r="F207" s="746" t="s">
        <v>59</v>
      </c>
      <c r="G207" s="746" t="s">
        <v>60</v>
      </c>
      <c r="H207" s="748" t="s">
        <v>61</v>
      </c>
      <c r="I207" s="748" t="s">
        <v>62</v>
      </c>
      <c r="J207" s="748" t="s">
        <v>63</v>
      </c>
      <c r="K207" s="748">
        <v>30349</v>
      </c>
      <c r="L207" s="746" t="s">
        <v>503</v>
      </c>
      <c r="M207" s="746" t="s">
        <v>686</v>
      </c>
      <c r="N207" s="746" t="s">
        <v>687</v>
      </c>
      <c r="O207" s="746" t="s">
        <v>85</v>
      </c>
      <c r="P207" s="746">
        <v>8832</v>
      </c>
      <c r="Q207" s="746" t="s">
        <v>68</v>
      </c>
      <c r="R207" s="746" t="s">
        <v>689</v>
      </c>
      <c r="S207" s="746" t="s">
        <v>690</v>
      </c>
      <c r="T207" s="746" t="s">
        <v>691</v>
      </c>
      <c r="U207" s="746">
        <v>49301156</v>
      </c>
      <c r="V207" s="746">
        <v>0</v>
      </c>
      <c r="W207" s="746" t="s">
        <v>692</v>
      </c>
      <c r="X207" s="746">
        <v>480</v>
      </c>
      <c r="Y207" s="746">
        <v>638</v>
      </c>
      <c r="Z207" s="746">
        <v>22</v>
      </c>
      <c r="AA207" s="749">
        <f t="shared" si="6"/>
        <v>1.056E-2</v>
      </c>
      <c r="AB207" s="746" t="s">
        <v>70</v>
      </c>
      <c r="AC207" s="747">
        <v>44708</v>
      </c>
      <c r="AD207" s="746"/>
      <c r="AE207" s="746" t="s">
        <v>4250</v>
      </c>
      <c r="AF207" s="746" t="s">
        <v>702</v>
      </c>
      <c r="AG207" s="746">
        <v>638</v>
      </c>
      <c r="AH207" s="746">
        <v>22</v>
      </c>
      <c r="AI207" s="761">
        <f t="shared" si="7"/>
        <v>1.4036E-2</v>
      </c>
      <c r="AJ207" s="746" t="s">
        <v>72</v>
      </c>
      <c r="AK207" s="746" t="s">
        <v>4250</v>
      </c>
      <c r="AL207" s="747">
        <v>44725</v>
      </c>
      <c r="AM207" s="746" t="s">
        <v>4250</v>
      </c>
      <c r="AN207" s="747">
        <v>44727</v>
      </c>
      <c r="AO207" s="746" t="s">
        <v>4250</v>
      </c>
      <c r="AP207" s="746" t="s">
        <v>4250</v>
      </c>
      <c r="AQ207" s="746"/>
      <c r="AR207" s="746" t="s">
        <v>701</v>
      </c>
      <c r="AS207" s="746" t="s">
        <v>4250</v>
      </c>
      <c r="AT207" s="746" t="s">
        <v>4250</v>
      </c>
      <c r="AU207" s="746" t="s">
        <v>4250</v>
      </c>
      <c r="AV207" s="746" t="s">
        <v>4250</v>
      </c>
      <c r="AW207" s="746" t="s">
        <v>4250</v>
      </c>
      <c r="AX207" s="746" t="s">
        <v>4250</v>
      </c>
      <c r="AY207" s="746" t="s">
        <v>4250</v>
      </c>
      <c r="AZ207" s="746" t="s">
        <v>4250</v>
      </c>
      <c r="BA207" s="746" t="s">
        <v>4250</v>
      </c>
      <c r="BB207" s="746" t="s">
        <v>4250</v>
      </c>
      <c r="BC207" s="746" t="s">
        <v>4250</v>
      </c>
      <c r="BD207" s="746" t="s">
        <v>4250</v>
      </c>
      <c r="BE207" s="746" t="s">
        <v>4250</v>
      </c>
      <c r="BF207" s="746" t="s">
        <v>4250</v>
      </c>
      <c r="BG207" s="746" t="s">
        <v>4250</v>
      </c>
      <c r="BH207" s="746" t="s">
        <v>4250</v>
      </c>
    </row>
    <row r="208" spans="1:60">
      <c r="A208" s="745" t="s">
        <v>55</v>
      </c>
      <c r="B208" s="746" t="s">
        <v>676</v>
      </c>
      <c r="C208" s="746" t="s">
        <v>703</v>
      </c>
      <c r="D208" s="747">
        <v>44690</v>
      </c>
      <c r="E208" s="746" t="s">
        <v>685</v>
      </c>
      <c r="F208" s="746" t="s">
        <v>59</v>
      </c>
      <c r="G208" s="746" t="s">
        <v>60</v>
      </c>
      <c r="H208" s="748" t="s">
        <v>61</v>
      </c>
      <c r="I208" s="748" t="s">
        <v>62</v>
      </c>
      <c r="J208" s="748" t="s">
        <v>63</v>
      </c>
      <c r="K208" s="748">
        <v>30349</v>
      </c>
      <c r="L208" s="746" t="s">
        <v>503</v>
      </c>
      <c r="M208" s="746" t="s">
        <v>686</v>
      </c>
      <c r="N208" s="746" t="s">
        <v>687</v>
      </c>
      <c r="O208" s="746" t="s">
        <v>85</v>
      </c>
      <c r="P208" s="746">
        <v>8832</v>
      </c>
      <c r="Q208" s="746" t="s">
        <v>68</v>
      </c>
      <c r="R208" s="746" t="s">
        <v>689</v>
      </c>
      <c r="S208" s="746" t="s">
        <v>690</v>
      </c>
      <c r="T208" s="746" t="s">
        <v>691</v>
      </c>
      <c r="U208" s="746">
        <v>49301156</v>
      </c>
      <c r="V208" s="746">
        <v>0</v>
      </c>
      <c r="W208" s="746" t="s">
        <v>692</v>
      </c>
      <c r="X208" s="746">
        <v>480</v>
      </c>
      <c r="Y208" s="746">
        <v>522</v>
      </c>
      <c r="Z208" s="746">
        <v>18</v>
      </c>
      <c r="AA208" s="749">
        <f t="shared" si="6"/>
        <v>8.6400000000000001E-3</v>
      </c>
      <c r="AB208" s="746" t="s">
        <v>70</v>
      </c>
      <c r="AC208" s="747">
        <v>44708</v>
      </c>
      <c r="AD208" s="746"/>
      <c r="AE208" s="746" t="s">
        <v>4250</v>
      </c>
      <c r="AF208" s="746" t="s">
        <v>703</v>
      </c>
      <c r="AG208" s="746">
        <v>522</v>
      </c>
      <c r="AH208" s="746">
        <v>18</v>
      </c>
      <c r="AI208" s="761">
        <f t="shared" si="7"/>
        <v>9.3959999999999998E-3</v>
      </c>
      <c r="AJ208" s="746" t="s">
        <v>72</v>
      </c>
      <c r="AK208" s="746" t="s">
        <v>4250</v>
      </c>
      <c r="AL208" s="747">
        <v>44725</v>
      </c>
      <c r="AM208" s="746" t="s">
        <v>4250</v>
      </c>
      <c r="AN208" s="747">
        <v>44727</v>
      </c>
      <c r="AO208" s="746" t="s">
        <v>4250</v>
      </c>
      <c r="AP208" s="746" t="s">
        <v>4250</v>
      </c>
      <c r="AQ208" s="746"/>
      <c r="AR208" s="746" t="s">
        <v>701</v>
      </c>
      <c r="AS208" s="746" t="s">
        <v>4250</v>
      </c>
      <c r="AT208" s="746" t="s">
        <v>4250</v>
      </c>
      <c r="AU208" s="746" t="s">
        <v>4250</v>
      </c>
      <c r="AV208" s="746" t="s">
        <v>4250</v>
      </c>
      <c r="AW208" s="746" t="s">
        <v>4250</v>
      </c>
      <c r="AX208" s="746" t="s">
        <v>4250</v>
      </c>
      <c r="AY208" s="746" t="s">
        <v>4250</v>
      </c>
      <c r="AZ208" s="746" t="s">
        <v>4250</v>
      </c>
      <c r="BA208" s="746" t="s">
        <v>4250</v>
      </c>
      <c r="BB208" s="746" t="s">
        <v>4250</v>
      </c>
      <c r="BC208" s="746" t="s">
        <v>4250</v>
      </c>
      <c r="BD208" s="746" t="s">
        <v>4250</v>
      </c>
      <c r="BE208" s="746" t="s">
        <v>4250</v>
      </c>
      <c r="BF208" s="746" t="s">
        <v>4250</v>
      </c>
      <c r="BG208" s="746" t="s">
        <v>4250</v>
      </c>
      <c r="BH208" s="746" t="s">
        <v>4250</v>
      </c>
    </row>
    <row r="209" spans="1:60">
      <c r="A209" s="858" t="s">
        <v>8524</v>
      </c>
      <c r="B209" s="753" t="s">
        <v>230</v>
      </c>
      <c r="C209" s="753" t="s">
        <v>704</v>
      </c>
      <c r="D209" s="754">
        <v>44690</v>
      </c>
      <c r="E209" s="753" t="s">
        <v>705</v>
      </c>
      <c r="F209" s="753" t="s">
        <v>59</v>
      </c>
      <c r="G209" s="753" t="s">
        <v>60</v>
      </c>
      <c r="H209" s="753" t="s">
        <v>61</v>
      </c>
      <c r="I209" s="753" t="s">
        <v>62</v>
      </c>
      <c r="J209" s="753" t="s">
        <v>63</v>
      </c>
      <c r="K209" s="753">
        <v>30349</v>
      </c>
      <c r="L209" s="753" t="s">
        <v>706</v>
      </c>
      <c r="M209" s="753" t="s">
        <v>707</v>
      </c>
      <c r="N209" s="753" t="s">
        <v>708</v>
      </c>
      <c r="O209" s="753" t="s">
        <v>709</v>
      </c>
      <c r="P209" s="753">
        <v>53177</v>
      </c>
      <c r="Q209" s="753" t="s">
        <v>68</v>
      </c>
      <c r="R209" s="753" t="s">
        <v>710</v>
      </c>
      <c r="S209" s="753" t="s">
        <v>711</v>
      </c>
      <c r="T209" s="764" t="s">
        <v>712</v>
      </c>
      <c r="U209" s="753">
        <v>49203132</v>
      </c>
      <c r="V209" s="753">
        <v>0</v>
      </c>
      <c r="W209" s="753" t="s">
        <v>113</v>
      </c>
      <c r="X209" s="753">
        <v>360</v>
      </c>
      <c r="Y209" s="753">
        <v>832</v>
      </c>
      <c r="Z209" s="753">
        <v>26</v>
      </c>
      <c r="AA209" s="749">
        <f t="shared" si="6"/>
        <v>9.3600000000000003E-3</v>
      </c>
      <c r="AB209" s="753" t="s">
        <v>88</v>
      </c>
      <c r="AC209" s="754">
        <v>44697</v>
      </c>
      <c r="AD209" s="753"/>
      <c r="AE209" s="753" t="s">
        <v>4250</v>
      </c>
      <c r="AF209" s="753" t="s">
        <v>704</v>
      </c>
      <c r="AG209" s="753">
        <v>832</v>
      </c>
      <c r="AH209" s="753">
        <v>26</v>
      </c>
      <c r="AI209" s="761">
        <f t="shared" si="7"/>
        <v>2.1631999999999998E-2</v>
      </c>
      <c r="AJ209" s="753" t="s">
        <v>72</v>
      </c>
      <c r="AK209" s="753">
        <v>399264093</v>
      </c>
      <c r="AL209" s="754">
        <v>44712</v>
      </c>
      <c r="AM209" s="754">
        <v>44712</v>
      </c>
      <c r="AN209" s="754">
        <v>44714</v>
      </c>
      <c r="AO209" s="754">
        <v>44714</v>
      </c>
      <c r="AP209" s="754">
        <v>44714</v>
      </c>
      <c r="AQ209" s="753" t="s">
        <v>89</v>
      </c>
      <c r="AR209" s="753" t="s">
        <v>4250</v>
      </c>
      <c r="AS209" s="753">
        <v>399264093</v>
      </c>
      <c r="AT209" s="753" t="s">
        <v>4250</v>
      </c>
      <c r="AU209" s="753" t="s">
        <v>4250</v>
      </c>
      <c r="AV209" s="753" t="s">
        <v>4250</v>
      </c>
      <c r="AW209" s="753" t="s">
        <v>90</v>
      </c>
      <c r="AX209" s="753" t="s">
        <v>147</v>
      </c>
      <c r="AY209" s="756">
        <v>2310</v>
      </c>
      <c r="AZ209" s="753" t="s">
        <v>4250</v>
      </c>
      <c r="BA209" s="753" t="s">
        <v>4250</v>
      </c>
      <c r="BB209" s="753" t="s">
        <v>4250</v>
      </c>
      <c r="BC209" s="753" t="s">
        <v>4250</v>
      </c>
      <c r="BD209" s="753" t="s">
        <v>4250</v>
      </c>
      <c r="BE209" s="753" t="s">
        <v>4250</v>
      </c>
      <c r="BF209" s="753" t="s">
        <v>4250</v>
      </c>
      <c r="BG209" s="753" t="s">
        <v>4250</v>
      </c>
      <c r="BH209" s="753" t="s">
        <v>4250</v>
      </c>
    </row>
    <row r="210" spans="1:60">
      <c r="A210" s="858" t="s">
        <v>8524</v>
      </c>
      <c r="B210" s="753" t="s">
        <v>230</v>
      </c>
      <c r="C210" s="753" t="s">
        <v>713</v>
      </c>
      <c r="D210" s="754">
        <v>44690</v>
      </c>
      <c r="E210" s="753" t="s">
        <v>714</v>
      </c>
      <c r="F210" s="753" t="s">
        <v>59</v>
      </c>
      <c r="G210" s="753" t="s">
        <v>60</v>
      </c>
      <c r="H210" s="753" t="s">
        <v>61</v>
      </c>
      <c r="I210" s="753" t="s">
        <v>62</v>
      </c>
      <c r="J210" s="753" t="s">
        <v>63</v>
      </c>
      <c r="K210" s="753">
        <v>30349</v>
      </c>
      <c r="L210" s="753" t="s">
        <v>715</v>
      </c>
      <c r="M210" s="753" t="s">
        <v>716</v>
      </c>
      <c r="N210" s="753" t="s">
        <v>717</v>
      </c>
      <c r="O210" s="753" t="s">
        <v>275</v>
      </c>
      <c r="P210" s="753">
        <v>2203</v>
      </c>
      <c r="Q210" s="753" t="s">
        <v>68</v>
      </c>
      <c r="R210" s="753" t="s">
        <v>718</v>
      </c>
      <c r="S210" s="753" t="s">
        <v>4250</v>
      </c>
      <c r="T210" s="764" t="s">
        <v>719</v>
      </c>
      <c r="U210" s="753">
        <v>49405140</v>
      </c>
      <c r="V210" s="753">
        <v>0</v>
      </c>
      <c r="W210" s="753" t="s">
        <v>163</v>
      </c>
      <c r="X210" s="753">
        <v>400</v>
      </c>
      <c r="Y210" s="753">
        <v>768</v>
      </c>
      <c r="Z210" s="753">
        <v>24</v>
      </c>
      <c r="AA210" s="749">
        <f t="shared" si="6"/>
        <v>9.5999999999999992E-3</v>
      </c>
      <c r="AB210" s="753" t="s">
        <v>70</v>
      </c>
      <c r="AC210" s="754">
        <v>44694</v>
      </c>
      <c r="AD210" s="753"/>
      <c r="AE210" s="753" t="s">
        <v>4250</v>
      </c>
      <c r="AF210" s="753" t="s">
        <v>713</v>
      </c>
      <c r="AG210" s="753">
        <v>768</v>
      </c>
      <c r="AH210" s="753">
        <v>24</v>
      </c>
      <c r="AI210" s="761">
        <f t="shared" si="7"/>
        <v>1.8432E-2</v>
      </c>
      <c r="AJ210" s="753" t="s">
        <v>72</v>
      </c>
      <c r="AK210" s="753">
        <v>397733436</v>
      </c>
      <c r="AL210" s="754">
        <v>44693</v>
      </c>
      <c r="AM210" s="754">
        <v>44693</v>
      </c>
      <c r="AN210" s="754">
        <v>44694</v>
      </c>
      <c r="AO210" s="754">
        <v>44694</v>
      </c>
      <c r="AP210" s="754">
        <v>44694</v>
      </c>
      <c r="AQ210" s="753" t="s">
        <v>89</v>
      </c>
      <c r="AR210" s="753" t="s">
        <v>4250</v>
      </c>
      <c r="AS210" s="753">
        <v>397733436</v>
      </c>
      <c r="AT210" s="754">
        <v>44693</v>
      </c>
      <c r="AU210" s="754">
        <v>44694</v>
      </c>
      <c r="AV210" s="754">
        <v>44693</v>
      </c>
      <c r="AW210" s="753" t="s">
        <v>90</v>
      </c>
      <c r="AX210" s="753" t="s">
        <v>218</v>
      </c>
      <c r="AY210" s="756">
        <v>2110</v>
      </c>
      <c r="AZ210" s="753" t="s">
        <v>4250</v>
      </c>
      <c r="BA210" s="753" t="s">
        <v>4250</v>
      </c>
      <c r="BB210" s="753" t="s">
        <v>4250</v>
      </c>
      <c r="BC210" s="753" t="s">
        <v>4250</v>
      </c>
      <c r="BD210" s="753" t="s">
        <v>4250</v>
      </c>
      <c r="BE210" s="753" t="s">
        <v>4250</v>
      </c>
      <c r="BF210" s="753" t="s">
        <v>4250</v>
      </c>
      <c r="BG210" s="753" t="s">
        <v>4250</v>
      </c>
      <c r="BH210" s="753" t="s">
        <v>4250</v>
      </c>
    </row>
    <row r="211" spans="1:60">
      <c r="A211" s="858" t="s">
        <v>8524</v>
      </c>
      <c r="B211" s="753" t="s">
        <v>79</v>
      </c>
      <c r="C211" s="753" t="s">
        <v>720</v>
      </c>
      <c r="D211" s="754">
        <v>44690</v>
      </c>
      <c r="E211" s="753" t="s">
        <v>721</v>
      </c>
      <c r="F211" s="753" t="s">
        <v>59</v>
      </c>
      <c r="G211" s="753" t="s">
        <v>60</v>
      </c>
      <c r="H211" s="753" t="s">
        <v>61</v>
      </c>
      <c r="I211" s="753" t="s">
        <v>62</v>
      </c>
      <c r="J211" s="753" t="s">
        <v>63</v>
      </c>
      <c r="K211" s="753">
        <v>30349</v>
      </c>
      <c r="L211" s="753" t="s">
        <v>529</v>
      </c>
      <c r="M211" s="753" t="s">
        <v>722</v>
      </c>
      <c r="N211" s="753" t="s">
        <v>397</v>
      </c>
      <c r="O211" s="753" t="s">
        <v>110</v>
      </c>
      <c r="P211" s="753">
        <v>93308</v>
      </c>
      <c r="Q211" s="753" t="s">
        <v>68</v>
      </c>
      <c r="R211" s="753" t="s">
        <v>631</v>
      </c>
      <c r="S211" s="753" t="s">
        <v>4250</v>
      </c>
      <c r="T211" s="753" t="s">
        <v>632</v>
      </c>
      <c r="U211" s="753">
        <v>49203132</v>
      </c>
      <c r="V211" s="753">
        <v>0</v>
      </c>
      <c r="W211" s="753" t="s">
        <v>113</v>
      </c>
      <c r="X211" s="753">
        <v>360</v>
      </c>
      <c r="Y211" s="753">
        <v>768</v>
      </c>
      <c r="Z211" s="753">
        <v>24</v>
      </c>
      <c r="AA211" s="749">
        <f t="shared" si="6"/>
        <v>8.6400000000000001E-3</v>
      </c>
      <c r="AB211" s="753" t="s">
        <v>70</v>
      </c>
      <c r="AC211" s="754">
        <v>44694</v>
      </c>
      <c r="AD211" s="753"/>
      <c r="AE211" s="753" t="s">
        <v>723</v>
      </c>
      <c r="AF211" s="753" t="s">
        <v>720</v>
      </c>
      <c r="AG211" s="753">
        <v>768</v>
      </c>
      <c r="AH211" s="753">
        <v>24</v>
      </c>
      <c r="AI211" s="761">
        <f t="shared" si="7"/>
        <v>1.8432E-2</v>
      </c>
      <c r="AJ211" s="753" t="s">
        <v>72</v>
      </c>
      <c r="AK211" s="753">
        <v>397742662</v>
      </c>
      <c r="AL211" s="754">
        <v>44693</v>
      </c>
      <c r="AM211" s="754">
        <v>44693</v>
      </c>
      <c r="AN211" s="754">
        <v>44697</v>
      </c>
      <c r="AO211" s="754">
        <v>44697</v>
      </c>
      <c r="AP211" s="754">
        <v>44697</v>
      </c>
      <c r="AQ211" s="753" t="s">
        <v>89</v>
      </c>
      <c r="AR211" s="753" t="s">
        <v>724</v>
      </c>
      <c r="AS211" s="753">
        <v>397742662</v>
      </c>
      <c r="AT211" s="754">
        <v>44693</v>
      </c>
      <c r="AU211" s="754">
        <v>44697</v>
      </c>
      <c r="AV211" s="754">
        <v>44693</v>
      </c>
      <c r="AW211" s="753" t="s">
        <v>90</v>
      </c>
      <c r="AX211" s="753" t="s">
        <v>45</v>
      </c>
      <c r="AY211" s="756">
        <v>5004.6000000000004</v>
      </c>
      <c r="AZ211" s="753" t="s">
        <v>4250</v>
      </c>
      <c r="BA211" s="753" t="s">
        <v>4250</v>
      </c>
      <c r="BB211" s="753" t="s">
        <v>4250</v>
      </c>
      <c r="BC211" s="753" t="s">
        <v>4250</v>
      </c>
      <c r="BD211" s="753" t="s">
        <v>4250</v>
      </c>
      <c r="BE211" s="753" t="s">
        <v>4250</v>
      </c>
      <c r="BF211" s="753" t="s">
        <v>4250</v>
      </c>
      <c r="BG211" s="753" t="s">
        <v>4250</v>
      </c>
      <c r="BH211" s="753" t="s">
        <v>4250</v>
      </c>
    </row>
    <row r="212" spans="1:60">
      <c r="A212" s="858" t="s">
        <v>8524</v>
      </c>
      <c r="B212" s="753" t="s">
        <v>79</v>
      </c>
      <c r="C212" s="753" t="s">
        <v>725</v>
      </c>
      <c r="D212" s="754">
        <v>44690</v>
      </c>
      <c r="E212" s="753" t="s">
        <v>726</v>
      </c>
      <c r="F212" s="753" t="s">
        <v>59</v>
      </c>
      <c r="G212" s="753" t="s">
        <v>60</v>
      </c>
      <c r="H212" s="753" t="s">
        <v>61</v>
      </c>
      <c r="I212" s="753" t="s">
        <v>62</v>
      </c>
      <c r="J212" s="753" t="s">
        <v>63</v>
      </c>
      <c r="K212" s="753">
        <v>30349</v>
      </c>
      <c r="L212" s="753" t="s">
        <v>727</v>
      </c>
      <c r="M212" s="753" t="s">
        <v>728</v>
      </c>
      <c r="N212" s="753" t="s">
        <v>197</v>
      </c>
      <c r="O212" s="753" t="s">
        <v>110</v>
      </c>
      <c r="P212" s="753">
        <v>9582</v>
      </c>
      <c r="Q212" s="753" t="s">
        <v>68</v>
      </c>
      <c r="R212" s="753" t="s">
        <v>631</v>
      </c>
      <c r="S212" s="753" t="s">
        <v>4250</v>
      </c>
      <c r="T212" s="753" t="s">
        <v>632</v>
      </c>
      <c r="U212" s="753">
        <v>49203132</v>
      </c>
      <c r="V212" s="753">
        <v>0</v>
      </c>
      <c r="W212" s="753" t="s">
        <v>113</v>
      </c>
      <c r="X212" s="753">
        <v>360</v>
      </c>
      <c r="Y212" s="753">
        <v>768</v>
      </c>
      <c r="Z212" s="753">
        <v>24</v>
      </c>
      <c r="AA212" s="749">
        <f t="shared" si="6"/>
        <v>8.6400000000000001E-3</v>
      </c>
      <c r="AB212" s="753" t="s">
        <v>70</v>
      </c>
      <c r="AC212" s="754">
        <v>44694</v>
      </c>
      <c r="AD212" s="753"/>
      <c r="AE212" s="753" t="s">
        <v>723</v>
      </c>
      <c r="AF212" s="753" t="s">
        <v>725</v>
      </c>
      <c r="AG212" s="753">
        <v>768</v>
      </c>
      <c r="AH212" s="753">
        <v>24</v>
      </c>
      <c r="AI212" s="761">
        <f t="shared" si="7"/>
        <v>1.8432E-2</v>
      </c>
      <c r="AJ212" s="753" t="s">
        <v>72</v>
      </c>
      <c r="AK212" s="753">
        <v>397743110</v>
      </c>
      <c r="AL212" s="754">
        <v>44692</v>
      </c>
      <c r="AM212" s="754">
        <v>44692</v>
      </c>
      <c r="AN212" s="754">
        <v>44697</v>
      </c>
      <c r="AO212" s="754">
        <v>44697</v>
      </c>
      <c r="AP212" s="754">
        <v>44697</v>
      </c>
      <c r="AQ212" s="753" t="s">
        <v>89</v>
      </c>
      <c r="AR212" s="753" t="s">
        <v>724</v>
      </c>
      <c r="AS212" s="753">
        <v>397743110</v>
      </c>
      <c r="AT212" s="754">
        <v>44692</v>
      </c>
      <c r="AU212" s="754">
        <v>44697</v>
      </c>
      <c r="AV212" s="754">
        <v>44692</v>
      </c>
      <c r="AW212" s="753" t="s">
        <v>90</v>
      </c>
      <c r="AX212" s="753" t="s">
        <v>147</v>
      </c>
      <c r="AY212" s="756">
        <v>5029.37</v>
      </c>
      <c r="AZ212" s="753" t="s">
        <v>4250</v>
      </c>
      <c r="BA212" s="753" t="s">
        <v>4250</v>
      </c>
      <c r="BB212" s="753" t="s">
        <v>4250</v>
      </c>
      <c r="BC212" s="753" t="s">
        <v>4250</v>
      </c>
      <c r="BD212" s="753" t="s">
        <v>4250</v>
      </c>
      <c r="BE212" s="753" t="s">
        <v>4250</v>
      </c>
      <c r="BF212" s="753" t="s">
        <v>4250</v>
      </c>
      <c r="BG212" s="753" t="s">
        <v>4250</v>
      </c>
      <c r="BH212" s="753" t="s">
        <v>4250</v>
      </c>
    </row>
    <row r="213" spans="1:60">
      <c r="A213" s="858" t="s">
        <v>8524</v>
      </c>
      <c r="B213" s="753" t="s">
        <v>79</v>
      </c>
      <c r="C213" s="753" t="s">
        <v>729</v>
      </c>
      <c r="D213" s="754">
        <v>44690</v>
      </c>
      <c r="E213" s="753" t="s">
        <v>730</v>
      </c>
      <c r="F213" s="753" t="s">
        <v>59</v>
      </c>
      <c r="G213" s="753" t="s">
        <v>60</v>
      </c>
      <c r="H213" s="753" t="s">
        <v>61</v>
      </c>
      <c r="I213" s="753" t="s">
        <v>62</v>
      </c>
      <c r="J213" s="753" t="s">
        <v>63</v>
      </c>
      <c r="K213" s="753">
        <v>30349</v>
      </c>
      <c r="L213" s="753" t="s">
        <v>727</v>
      </c>
      <c r="M213" s="753" t="s">
        <v>731</v>
      </c>
      <c r="N213" s="753" t="s">
        <v>732</v>
      </c>
      <c r="O213" s="753" t="s">
        <v>110</v>
      </c>
      <c r="P213" s="753">
        <v>94551</v>
      </c>
      <c r="Q213" s="753" t="s">
        <v>68</v>
      </c>
      <c r="R213" s="753" t="s">
        <v>631</v>
      </c>
      <c r="S213" s="753" t="s">
        <v>4250</v>
      </c>
      <c r="T213" s="753" t="s">
        <v>632</v>
      </c>
      <c r="U213" s="753">
        <v>49203132</v>
      </c>
      <c r="V213" s="753">
        <v>0</v>
      </c>
      <c r="W213" s="753" t="s">
        <v>113</v>
      </c>
      <c r="X213" s="753">
        <v>360</v>
      </c>
      <c r="Y213" s="753">
        <v>768</v>
      </c>
      <c r="Z213" s="753">
        <v>24</v>
      </c>
      <c r="AA213" s="749">
        <f t="shared" si="6"/>
        <v>8.6400000000000001E-3</v>
      </c>
      <c r="AB213" s="753" t="s">
        <v>70</v>
      </c>
      <c r="AC213" s="754">
        <v>44694</v>
      </c>
      <c r="AD213" s="753"/>
      <c r="AE213" s="753" t="s">
        <v>723</v>
      </c>
      <c r="AF213" s="753" t="s">
        <v>729</v>
      </c>
      <c r="AG213" s="753">
        <v>768</v>
      </c>
      <c r="AH213" s="753">
        <v>24</v>
      </c>
      <c r="AI213" s="761">
        <f t="shared" si="7"/>
        <v>1.8432E-2</v>
      </c>
      <c r="AJ213" s="753" t="s">
        <v>72</v>
      </c>
      <c r="AK213" s="753">
        <v>397743587</v>
      </c>
      <c r="AL213" s="754">
        <v>44693</v>
      </c>
      <c r="AM213" s="754">
        <v>44693</v>
      </c>
      <c r="AN213" s="754">
        <v>44695</v>
      </c>
      <c r="AO213" s="754">
        <v>44698</v>
      </c>
      <c r="AP213" s="754">
        <v>44698</v>
      </c>
      <c r="AQ213" s="753" t="s">
        <v>89</v>
      </c>
      <c r="AR213" s="753" t="s">
        <v>724</v>
      </c>
      <c r="AS213" s="753">
        <v>397743587</v>
      </c>
      <c r="AT213" s="754">
        <v>44693</v>
      </c>
      <c r="AU213" s="754">
        <v>44698</v>
      </c>
      <c r="AV213" s="754">
        <v>44693</v>
      </c>
      <c r="AW213" s="753" t="s">
        <v>90</v>
      </c>
      <c r="AX213" s="753" t="s">
        <v>147</v>
      </c>
      <c r="AY213" s="756">
        <v>4965.0200000000004</v>
      </c>
      <c r="AZ213" s="753" t="s">
        <v>4250</v>
      </c>
      <c r="BA213" s="753" t="s">
        <v>4250</v>
      </c>
      <c r="BB213" s="753" t="s">
        <v>4250</v>
      </c>
      <c r="BC213" s="753" t="s">
        <v>4250</v>
      </c>
      <c r="BD213" s="753" t="s">
        <v>4250</v>
      </c>
      <c r="BE213" s="753" t="s">
        <v>4250</v>
      </c>
      <c r="BF213" s="753" t="s">
        <v>4250</v>
      </c>
      <c r="BG213" s="753" t="s">
        <v>4250</v>
      </c>
      <c r="BH213" s="753" t="s">
        <v>4250</v>
      </c>
    </row>
    <row r="214" spans="1:60">
      <c r="A214" s="858" t="s">
        <v>8524</v>
      </c>
      <c r="B214" s="753" t="s">
        <v>79</v>
      </c>
      <c r="C214" s="753" t="s">
        <v>733</v>
      </c>
      <c r="D214" s="754">
        <v>44690</v>
      </c>
      <c r="E214" s="753" t="s">
        <v>734</v>
      </c>
      <c r="F214" s="753" t="s">
        <v>59</v>
      </c>
      <c r="G214" s="753" t="s">
        <v>60</v>
      </c>
      <c r="H214" s="753" t="s">
        <v>61</v>
      </c>
      <c r="I214" s="753" t="s">
        <v>62</v>
      </c>
      <c r="J214" s="753" t="s">
        <v>63</v>
      </c>
      <c r="K214" s="753">
        <v>30349</v>
      </c>
      <c r="L214" s="753" t="s">
        <v>358</v>
      </c>
      <c r="M214" s="753" t="s">
        <v>735</v>
      </c>
      <c r="N214" s="753" t="s">
        <v>391</v>
      </c>
      <c r="O214" s="753" t="s">
        <v>392</v>
      </c>
      <c r="P214" s="753">
        <v>11803</v>
      </c>
      <c r="Q214" s="753" t="s">
        <v>68</v>
      </c>
      <c r="R214" s="753" t="s">
        <v>736</v>
      </c>
      <c r="S214" s="753" t="s">
        <v>4250</v>
      </c>
      <c r="T214" s="753" t="s">
        <v>737</v>
      </c>
      <c r="U214" s="753">
        <v>49203132</v>
      </c>
      <c r="V214" s="753">
        <v>0</v>
      </c>
      <c r="W214" s="753" t="s">
        <v>113</v>
      </c>
      <c r="X214" s="753">
        <v>360</v>
      </c>
      <c r="Y214" s="753">
        <v>832</v>
      </c>
      <c r="Z214" s="753">
        <v>26</v>
      </c>
      <c r="AA214" s="749">
        <f t="shared" si="6"/>
        <v>9.3600000000000003E-3</v>
      </c>
      <c r="AB214" s="753" t="s">
        <v>70</v>
      </c>
      <c r="AC214" s="754">
        <v>44694</v>
      </c>
      <c r="AD214" s="753"/>
      <c r="AE214" s="753" t="s">
        <v>4250</v>
      </c>
      <c r="AF214" s="753" t="s">
        <v>733</v>
      </c>
      <c r="AG214" s="753">
        <v>832</v>
      </c>
      <c r="AH214" s="753">
        <v>26</v>
      </c>
      <c r="AI214" s="761">
        <f t="shared" si="7"/>
        <v>2.1631999999999998E-2</v>
      </c>
      <c r="AJ214" s="753" t="s">
        <v>72</v>
      </c>
      <c r="AK214" s="753">
        <v>397744046</v>
      </c>
      <c r="AL214" s="754">
        <v>44692</v>
      </c>
      <c r="AM214" s="754">
        <v>44692</v>
      </c>
      <c r="AN214" s="754">
        <v>44694</v>
      </c>
      <c r="AO214" s="754">
        <v>44694</v>
      </c>
      <c r="AP214" s="754">
        <v>44694</v>
      </c>
      <c r="AQ214" s="753" t="s">
        <v>89</v>
      </c>
      <c r="AR214" s="753" t="s">
        <v>724</v>
      </c>
      <c r="AS214" s="753">
        <v>397744046</v>
      </c>
      <c r="AT214" s="754">
        <v>44692</v>
      </c>
      <c r="AU214" s="754">
        <v>44694</v>
      </c>
      <c r="AV214" s="754">
        <v>44692</v>
      </c>
      <c r="AW214" s="753" t="s">
        <v>90</v>
      </c>
      <c r="AX214" s="753" t="s">
        <v>147</v>
      </c>
      <c r="AY214" s="756">
        <v>2876.65</v>
      </c>
      <c r="AZ214" s="753" t="s">
        <v>4250</v>
      </c>
      <c r="BA214" s="753" t="s">
        <v>4250</v>
      </c>
      <c r="BB214" s="753" t="s">
        <v>4250</v>
      </c>
      <c r="BC214" s="753" t="s">
        <v>4250</v>
      </c>
      <c r="BD214" s="753" t="s">
        <v>4250</v>
      </c>
      <c r="BE214" s="753" t="s">
        <v>4250</v>
      </c>
      <c r="BF214" s="753" t="s">
        <v>4250</v>
      </c>
      <c r="BG214" s="753" t="s">
        <v>4250</v>
      </c>
      <c r="BH214" s="753" t="s">
        <v>4250</v>
      </c>
    </row>
    <row r="215" spans="1:60">
      <c r="A215" s="752" t="s">
        <v>55</v>
      </c>
      <c r="B215" s="753" t="s">
        <v>56</v>
      </c>
      <c r="C215" s="753" t="s">
        <v>738</v>
      </c>
      <c r="D215" s="754">
        <v>44671</v>
      </c>
      <c r="E215" s="753" t="s">
        <v>739</v>
      </c>
      <c r="F215" s="753" t="s">
        <v>59</v>
      </c>
      <c r="G215" s="753" t="s">
        <v>60</v>
      </c>
      <c r="H215" s="753" t="s">
        <v>61</v>
      </c>
      <c r="I215" s="753" t="s">
        <v>62</v>
      </c>
      <c r="J215" s="753" t="s">
        <v>63</v>
      </c>
      <c r="K215" s="753">
        <v>30349</v>
      </c>
      <c r="L215" s="753" t="s">
        <v>740</v>
      </c>
      <c r="M215" s="753" t="s">
        <v>741</v>
      </c>
      <c r="N215" s="753" t="s">
        <v>742</v>
      </c>
      <c r="O215" s="753" t="s">
        <v>125</v>
      </c>
      <c r="P215" s="753">
        <v>46933</v>
      </c>
      <c r="Q215" s="753" t="s">
        <v>68</v>
      </c>
      <c r="R215" s="753" t="s">
        <v>743</v>
      </c>
      <c r="S215" s="753" t="s">
        <v>4250</v>
      </c>
      <c r="T215" s="753" t="s">
        <v>744</v>
      </c>
      <c r="U215" s="753">
        <v>49303156</v>
      </c>
      <c r="V215" s="753">
        <v>0</v>
      </c>
      <c r="W215" s="753" t="s">
        <v>134</v>
      </c>
      <c r="X215" s="753">
        <v>480</v>
      </c>
      <c r="Y215" s="753">
        <v>116</v>
      </c>
      <c r="Z215" s="753">
        <v>4</v>
      </c>
      <c r="AA215" s="749">
        <f t="shared" si="6"/>
        <v>1.92E-3</v>
      </c>
      <c r="AB215" s="753" t="s">
        <v>70</v>
      </c>
      <c r="AC215" s="754">
        <v>44690</v>
      </c>
      <c r="AD215" s="753"/>
      <c r="AE215" s="753" t="s">
        <v>4250</v>
      </c>
      <c r="AF215" s="753" t="s">
        <v>738</v>
      </c>
      <c r="AG215" s="753">
        <v>116</v>
      </c>
      <c r="AH215" s="753">
        <v>4</v>
      </c>
      <c r="AI215" s="761">
        <f t="shared" si="7"/>
        <v>4.64E-4</v>
      </c>
      <c r="AJ215" s="753" t="s">
        <v>72</v>
      </c>
      <c r="AK215" s="753" t="e">
        <v>#N/A</v>
      </c>
      <c r="AL215" s="754">
        <v>44687</v>
      </c>
      <c r="AM215" s="754">
        <v>44687</v>
      </c>
      <c r="AN215" s="754">
        <v>44690</v>
      </c>
      <c r="AO215" s="754">
        <v>44690</v>
      </c>
      <c r="AP215" s="754">
        <v>44690</v>
      </c>
      <c r="AQ215" s="753" t="s">
        <v>89</v>
      </c>
      <c r="AR215" s="753" t="s">
        <v>745</v>
      </c>
      <c r="AS215" s="753" t="e">
        <v>#N/A</v>
      </c>
      <c r="AT215" s="754">
        <v>44687</v>
      </c>
      <c r="AU215" s="754">
        <v>44690</v>
      </c>
      <c r="AV215" s="754">
        <v>44687</v>
      </c>
      <c r="AW215" s="755" t="s">
        <v>71</v>
      </c>
      <c r="AX215" s="755" t="s">
        <v>71</v>
      </c>
      <c r="AY215" s="755" t="s">
        <v>71</v>
      </c>
      <c r="AZ215" s="756">
        <v>195</v>
      </c>
      <c r="BA215" s="755" t="s">
        <v>71</v>
      </c>
      <c r="BB215" s="756">
        <v>250</v>
      </c>
      <c r="BC215" s="755" t="s">
        <v>71</v>
      </c>
      <c r="BD215" s="756">
        <v>445</v>
      </c>
      <c r="BE215" s="755" t="s">
        <v>71</v>
      </c>
      <c r="BF215" s="755" t="s">
        <v>71</v>
      </c>
      <c r="BG215" s="755" t="s">
        <v>71</v>
      </c>
      <c r="BH215" s="755" t="s">
        <v>71</v>
      </c>
    </row>
    <row r="216" spans="1:60">
      <c r="A216" s="858" t="s">
        <v>8524</v>
      </c>
      <c r="B216" s="753" t="s">
        <v>56</v>
      </c>
      <c r="C216" s="753" t="s">
        <v>746</v>
      </c>
      <c r="D216" s="754">
        <v>44666</v>
      </c>
      <c r="E216" s="753" t="s">
        <v>140</v>
      </c>
      <c r="F216" s="753" t="s">
        <v>59</v>
      </c>
      <c r="G216" s="753" t="s">
        <v>104</v>
      </c>
      <c r="H216" s="753" t="s">
        <v>105</v>
      </c>
      <c r="I216" s="753" t="s">
        <v>106</v>
      </c>
      <c r="J216" s="753" t="s">
        <v>63</v>
      </c>
      <c r="K216" s="753">
        <v>30721</v>
      </c>
      <c r="L216" s="753" t="s">
        <v>141</v>
      </c>
      <c r="M216" s="753" t="s">
        <v>142</v>
      </c>
      <c r="N216" s="753" t="s">
        <v>143</v>
      </c>
      <c r="O216" s="753" t="s">
        <v>144</v>
      </c>
      <c r="P216" s="753">
        <v>55421</v>
      </c>
      <c r="Q216" s="753" t="s">
        <v>68</v>
      </c>
      <c r="R216" s="753" t="s">
        <v>145</v>
      </c>
      <c r="S216" s="753" t="s">
        <v>4250</v>
      </c>
      <c r="T216" s="764" t="s">
        <v>146</v>
      </c>
      <c r="U216" s="753">
        <v>49203132</v>
      </c>
      <c r="V216" s="753">
        <v>0</v>
      </c>
      <c r="W216" s="753" t="s">
        <v>113</v>
      </c>
      <c r="X216" s="753">
        <v>360</v>
      </c>
      <c r="Y216" s="753">
        <v>832</v>
      </c>
      <c r="Z216" s="753">
        <v>26</v>
      </c>
      <c r="AA216" s="749">
        <f t="shared" si="6"/>
        <v>9.3600000000000003E-3</v>
      </c>
      <c r="AB216" s="753" t="s">
        <v>88</v>
      </c>
      <c r="AC216" s="754">
        <v>44712</v>
      </c>
      <c r="AD216" s="755"/>
      <c r="AE216" s="753" t="s">
        <v>129</v>
      </c>
      <c r="AF216" s="753" t="s">
        <v>746</v>
      </c>
      <c r="AG216" s="753">
        <v>832</v>
      </c>
      <c r="AH216" s="753">
        <v>26</v>
      </c>
      <c r="AI216" s="761">
        <f t="shared" si="7"/>
        <v>2.1631999999999998E-2</v>
      </c>
      <c r="AJ216" s="753" t="s">
        <v>114</v>
      </c>
      <c r="AK216" s="753" t="s">
        <v>747</v>
      </c>
      <c r="AL216" s="754">
        <v>44701</v>
      </c>
      <c r="AM216" s="754">
        <v>44701</v>
      </c>
      <c r="AN216" s="754">
        <v>44704</v>
      </c>
      <c r="AO216" s="754">
        <v>44704</v>
      </c>
      <c r="AP216" s="754">
        <v>44704</v>
      </c>
      <c r="AQ216" s="753" t="s">
        <v>89</v>
      </c>
      <c r="AR216" s="753" t="s">
        <v>4250</v>
      </c>
      <c r="AS216" s="753" t="s">
        <v>747</v>
      </c>
      <c r="AT216" s="754">
        <v>44701</v>
      </c>
      <c r="AU216" s="754">
        <v>44704</v>
      </c>
      <c r="AV216" s="754">
        <v>44701</v>
      </c>
      <c r="AW216" s="753" t="s">
        <v>90</v>
      </c>
      <c r="AX216" s="753" t="s">
        <v>116</v>
      </c>
      <c r="AY216" s="756">
        <v>2888.5</v>
      </c>
      <c r="AZ216" s="753" t="s">
        <v>4250</v>
      </c>
      <c r="BA216" s="753" t="s">
        <v>4250</v>
      </c>
      <c r="BB216" s="753" t="s">
        <v>4250</v>
      </c>
      <c r="BC216" s="753" t="s">
        <v>4250</v>
      </c>
      <c r="BD216" s="756">
        <v>2888.5</v>
      </c>
      <c r="BE216" s="753" t="s">
        <v>4250</v>
      </c>
      <c r="BF216" s="753" t="s">
        <v>117</v>
      </c>
      <c r="BG216" s="753">
        <v>2022</v>
      </c>
      <c r="BH216" s="753" t="s">
        <v>4250</v>
      </c>
    </row>
    <row r="217" spans="1:60">
      <c r="A217" s="858" t="s">
        <v>8524</v>
      </c>
      <c r="B217" s="759" t="s">
        <v>101</v>
      </c>
      <c r="C217" s="759" t="s">
        <v>748</v>
      </c>
      <c r="D217" s="759"/>
      <c r="E217" s="759" t="s">
        <v>749</v>
      </c>
      <c r="F217" s="759" t="s">
        <v>59</v>
      </c>
      <c r="G217" s="759" t="s">
        <v>4250</v>
      </c>
      <c r="H217" s="759" t="s">
        <v>4250</v>
      </c>
      <c r="I217" s="759" t="s">
        <v>4250</v>
      </c>
      <c r="J217" s="759" t="s">
        <v>4250</v>
      </c>
      <c r="K217" s="759" t="s">
        <v>4250</v>
      </c>
      <c r="L217" s="759" t="s">
        <v>185</v>
      </c>
      <c r="M217" s="759" t="s">
        <v>750</v>
      </c>
      <c r="N217" s="759" t="s">
        <v>187</v>
      </c>
      <c r="O217" s="759" t="s">
        <v>110</v>
      </c>
      <c r="P217" s="759">
        <v>92056</v>
      </c>
      <c r="Q217" s="759" t="s">
        <v>68</v>
      </c>
      <c r="R217" s="759" t="s">
        <v>751</v>
      </c>
      <c r="S217" s="759" t="s">
        <v>4250</v>
      </c>
      <c r="T217" s="759" t="s">
        <v>752</v>
      </c>
      <c r="U217" s="759">
        <v>49203132</v>
      </c>
      <c r="V217" s="759">
        <v>0</v>
      </c>
      <c r="W217" s="759" t="s">
        <v>113</v>
      </c>
      <c r="X217" s="759">
        <v>360</v>
      </c>
      <c r="Y217" s="759">
        <v>832</v>
      </c>
      <c r="Z217" s="759" t="s">
        <v>4250</v>
      </c>
      <c r="AA217" s="749"/>
      <c r="AB217" s="759" t="s">
        <v>88</v>
      </c>
      <c r="AC217" s="759"/>
      <c r="AD217" s="759"/>
      <c r="AE217" s="759"/>
      <c r="AF217" s="759" t="s">
        <v>748</v>
      </c>
      <c r="AG217" s="759">
        <v>832</v>
      </c>
      <c r="AH217" s="759" t="s">
        <v>4250</v>
      </c>
      <c r="AI217" s="761"/>
      <c r="AJ217" s="761" t="s">
        <v>71</v>
      </c>
      <c r="AK217" s="761"/>
      <c r="AL217" s="761"/>
      <c r="AM217" s="761"/>
      <c r="AN217" s="761"/>
      <c r="AO217" s="761"/>
      <c r="AP217" s="761"/>
      <c r="AQ217" s="759" t="s">
        <v>99</v>
      </c>
      <c r="AR217" s="759" t="s">
        <v>4250</v>
      </c>
      <c r="AS217" s="761" t="s">
        <v>71</v>
      </c>
      <c r="AT217" s="759" t="s">
        <v>4250</v>
      </c>
      <c r="AU217" s="759" t="s">
        <v>4250</v>
      </c>
      <c r="AV217" s="759" t="s">
        <v>4250</v>
      </c>
      <c r="AW217" s="759" t="s">
        <v>4250</v>
      </c>
      <c r="AX217" s="759" t="s">
        <v>4250</v>
      </c>
      <c r="AY217" s="759" t="s">
        <v>4250</v>
      </c>
      <c r="AZ217" s="759" t="s">
        <v>4250</v>
      </c>
      <c r="BA217" s="759" t="s">
        <v>4250</v>
      </c>
      <c r="BB217" s="759" t="s">
        <v>4250</v>
      </c>
      <c r="BC217" s="759" t="s">
        <v>4250</v>
      </c>
      <c r="BD217" s="759" t="s">
        <v>4250</v>
      </c>
      <c r="BE217" s="759" t="s">
        <v>4250</v>
      </c>
      <c r="BF217" s="759" t="s">
        <v>4250</v>
      </c>
      <c r="BG217" s="759" t="s">
        <v>4250</v>
      </c>
      <c r="BH217" s="759" t="s">
        <v>4250</v>
      </c>
    </row>
    <row r="218" spans="1:60">
      <c r="A218" s="858" t="s">
        <v>8524</v>
      </c>
      <c r="B218" s="759" t="s">
        <v>101</v>
      </c>
      <c r="C218" s="759" t="s">
        <v>753</v>
      </c>
      <c r="D218" s="759"/>
      <c r="E218" s="759" t="s">
        <v>749</v>
      </c>
      <c r="F218" s="759" t="s">
        <v>59</v>
      </c>
      <c r="G218" s="759" t="s">
        <v>4250</v>
      </c>
      <c r="H218" s="759" t="s">
        <v>4250</v>
      </c>
      <c r="I218" s="759" t="s">
        <v>4250</v>
      </c>
      <c r="J218" s="759" t="s">
        <v>4250</v>
      </c>
      <c r="K218" s="759" t="s">
        <v>4250</v>
      </c>
      <c r="L218" s="759" t="s">
        <v>185</v>
      </c>
      <c r="M218" s="759" t="s">
        <v>750</v>
      </c>
      <c r="N218" s="759" t="s">
        <v>187</v>
      </c>
      <c r="O218" s="759" t="s">
        <v>110</v>
      </c>
      <c r="P218" s="759">
        <v>92056</v>
      </c>
      <c r="Q218" s="759" t="s">
        <v>68</v>
      </c>
      <c r="R218" s="759" t="s">
        <v>751</v>
      </c>
      <c r="S218" s="759" t="s">
        <v>4250</v>
      </c>
      <c r="T218" s="759" t="s">
        <v>752</v>
      </c>
      <c r="U218" s="759">
        <v>49203132</v>
      </c>
      <c r="V218" s="759">
        <v>0</v>
      </c>
      <c r="W218" s="759" t="s">
        <v>113</v>
      </c>
      <c r="X218" s="759">
        <v>360</v>
      </c>
      <c r="Y218" s="759">
        <v>832</v>
      </c>
      <c r="Z218" s="759" t="s">
        <v>4250</v>
      </c>
      <c r="AA218" s="749"/>
      <c r="AB218" s="759" t="s">
        <v>88</v>
      </c>
      <c r="AC218" s="759"/>
      <c r="AD218" s="759"/>
      <c r="AE218" s="759"/>
      <c r="AF218" s="759" t="s">
        <v>753</v>
      </c>
      <c r="AG218" s="759">
        <v>832</v>
      </c>
      <c r="AH218" s="759" t="s">
        <v>4250</v>
      </c>
      <c r="AI218" s="761"/>
      <c r="AJ218" s="761" t="s">
        <v>71</v>
      </c>
      <c r="AK218" s="761"/>
      <c r="AL218" s="761"/>
      <c r="AM218" s="761"/>
      <c r="AN218" s="761"/>
      <c r="AO218" s="761"/>
      <c r="AP218" s="761"/>
      <c r="AQ218" s="759" t="s">
        <v>99</v>
      </c>
      <c r="AR218" s="759" t="s">
        <v>4250</v>
      </c>
      <c r="AS218" s="761" t="s">
        <v>71</v>
      </c>
      <c r="AT218" s="759" t="s">
        <v>4250</v>
      </c>
      <c r="AU218" s="759" t="s">
        <v>4250</v>
      </c>
      <c r="AV218" s="759" t="s">
        <v>4250</v>
      </c>
      <c r="AW218" s="759" t="s">
        <v>4250</v>
      </c>
      <c r="AX218" s="759" t="s">
        <v>4250</v>
      </c>
      <c r="AY218" s="759" t="s">
        <v>4250</v>
      </c>
      <c r="AZ218" s="759" t="s">
        <v>4250</v>
      </c>
      <c r="BA218" s="759" t="s">
        <v>4250</v>
      </c>
      <c r="BB218" s="759" t="s">
        <v>4250</v>
      </c>
      <c r="BC218" s="759" t="s">
        <v>4250</v>
      </c>
      <c r="BD218" s="759" t="s">
        <v>4250</v>
      </c>
      <c r="BE218" s="759" t="s">
        <v>4250</v>
      </c>
      <c r="BF218" s="759" t="s">
        <v>4250</v>
      </c>
      <c r="BG218" s="759" t="s">
        <v>4250</v>
      </c>
      <c r="BH218" s="759" t="s">
        <v>4250</v>
      </c>
    </row>
    <row r="219" spans="1:60">
      <c r="A219" s="858" t="s">
        <v>8524</v>
      </c>
      <c r="B219" s="759" t="s">
        <v>101</v>
      </c>
      <c r="C219" s="759" t="s">
        <v>754</v>
      </c>
      <c r="D219" s="759"/>
      <c r="E219" s="759" t="s">
        <v>749</v>
      </c>
      <c r="F219" s="759" t="s">
        <v>59</v>
      </c>
      <c r="G219" s="759" t="s">
        <v>4250</v>
      </c>
      <c r="H219" s="759" t="s">
        <v>4250</v>
      </c>
      <c r="I219" s="759" t="s">
        <v>4250</v>
      </c>
      <c r="J219" s="759" t="s">
        <v>4250</v>
      </c>
      <c r="K219" s="759" t="s">
        <v>4250</v>
      </c>
      <c r="L219" s="759" t="s">
        <v>185</v>
      </c>
      <c r="M219" s="759" t="s">
        <v>750</v>
      </c>
      <c r="N219" s="759" t="s">
        <v>187</v>
      </c>
      <c r="O219" s="759" t="s">
        <v>110</v>
      </c>
      <c r="P219" s="759">
        <v>92056</v>
      </c>
      <c r="Q219" s="759" t="s">
        <v>68</v>
      </c>
      <c r="R219" s="759" t="s">
        <v>751</v>
      </c>
      <c r="S219" s="759" t="s">
        <v>4250</v>
      </c>
      <c r="T219" s="759" t="s">
        <v>752</v>
      </c>
      <c r="U219" s="759">
        <v>49203132</v>
      </c>
      <c r="V219" s="759">
        <v>0</v>
      </c>
      <c r="W219" s="759" t="s">
        <v>113</v>
      </c>
      <c r="X219" s="759">
        <v>360</v>
      </c>
      <c r="Y219" s="759">
        <v>576</v>
      </c>
      <c r="Z219" s="759" t="s">
        <v>4250</v>
      </c>
      <c r="AA219" s="749"/>
      <c r="AB219" s="759" t="s">
        <v>88</v>
      </c>
      <c r="AC219" s="759"/>
      <c r="AD219" s="759"/>
      <c r="AE219" s="759" t="s">
        <v>4250</v>
      </c>
      <c r="AF219" s="759" t="s">
        <v>754</v>
      </c>
      <c r="AG219" s="759">
        <v>576</v>
      </c>
      <c r="AH219" s="759" t="s">
        <v>4250</v>
      </c>
      <c r="AI219" s="761"/>
      <c r="AJ219" s="761" t="s">
        <v>71</v>
      </c>
      <c r="AK219" s="761"/>
      <c r="AL219" s="761"/>
      <c r="AM219" s="761"/>
      <c r="AN219" s="761"/>
      <c r="AO219" s="761"/>
      <c r="AP219" s="761"/>
      <c r="AQ219" s="759" t="s">
        <v>99</v>
      </c>
      <c r="AR219" s="759" t="s">
        <v>4250</v>
      </c>
      <c r="AS219" s="761" t="s">
        <v>71</v>
      </c>
      <c r="AT219" s="759" t="s">
        <v>4250</v>
      </c>
      <c r="AU219" s="759" t="s">
        <v>4250</v>
      </c>
      <c r="AV219" s="759" t="s">
        <v>4250</v>
      </c>
      <c r="AW219" s="759" t="s">
        <v>4250</v>
      </c>
      <c r="AX219" s="759" t="s">
        <v>4250</v>
      </c>
      <c r="AY219" s="759" t="s">
        <v>4250</v>
      </c>
      <c r="AZ219" s="759" t="s">
        <v>4250</v>
      </c>
      <c r="BA219" s="759" t="s">
        <v>4250</v>
      </c>
      <c r="BB219" s="759" t="s">
        <v>4250</v>
      </c>
      <c r="BC219" s="759" t="s">
        <v>4250</v>
      </c>
      <c r="BD219" s="759" t="s">
        <v>4250</v>
      </c>
      <c r="BE219" s="759" t="s">
        <v>4250</v>
      </c>
      <c r="BF219" s="759" t="s">
        <v>4250</v>
      </c>
      <c r="BG219" s="759" t="s">
        <v>4250</v>
      </c>
      <c r="BH219" s="759" t="s">
        <v>4250</v>
      </c>
    </row>
    <row r="220" spans="1:60" s="556" customFormat="1">
      <c r="A220" s="858" t="s">
        <v>8524</v>
      </c>
      <c r="B220" s="753" t="s">
        <v>676</v>
      </c>
      <c r="C220" s="753" t="s">
        <v>755</v>
      </c>
      <c r="D220" s="754">
        <v>44691</v>
      </c>
      <c r="E220" s="753" t="s">
        <v>756</v>
      </c>
      <c r="F220" s="753" t="s">
        <v>59</v>
      </c>
      <c r="G220" s="753" t="s">
        <v>60</v>
      </c>
      <c r="H220" s="753" t="s">
        <v>61</v>
      </c>
      <c r="I220" s="753" t="s">
        <v>62</v>
      </c>
      <c r="J220" s="753" t="s">
        <v>63</v>
      </c>
      <c r="K220" s="753">
        <v>30349</v>
      </c>
      <c r="L220" s="753" t="s">
        <v>241</v>
      </c>
      <c r="M220" s="753" t="s">
        <v>757</v>
      </c>
      <c r="N220" s="753" t="s">
        <v>758</v>
      </c>
      <c r="O220" s="753" t="s">
        <v>98</v>
      </c>
      <c r="P220" s="753">
        <v>34221</v>
      </c>
      <c r="Q220" s="753" t="s">
        <v>68</v>
      </c>
      <c r="R220" s="753" t="s">
        <v>244</v>
      </c>
      <c r="S220" s="753" t="s">
        <v>245</v>
      </c>
      <c r="T220" s="764" t="s">
        <v>246</v>
      </c>
      <c r="U220" s="753">
        <v>49405140</v>
      </c>
      <c r="V220" s="753">
        <v>0</v>
      </c>
      <c r="W220" s="753" t="s">
        <v>163</v>
      </c>
      <c r="X220" s="753">
        <v>400</v>
      </c>
      <c r="Y220" s="753">
        <v>832</v>
      </c>
      <c r="Z220" s="753">
        <v>26</v>
      </c>
      <c r="AA220" s="749">
        <f t="shared" si="6"/>
        <v>1.04E-2</v>
      </c>
      <c r="AB220" s="753" t="s">
        <v>88</v>
      </c>
      <c r="AC220" s="754">
        <v>44701</v>
      </c>
      <c r="AD220" s="753"/>
      <c r="AE220" s="753" t="s">
        <v>4250</v>
      </c>
      <c r="AF220" s="753" t="s">
        <v>755</v>
      </c>
      <c r="AG220" s="753">
        <v>832</v>
      </c>
      <c r="AH220" s="753">
        <v>26</v>
      </c>
      <c r="AI220" s="761">
        <f t="shared" si="7"/>
        <v>2.1631999999999998E-2</v>
      </c>
      <c r="AJ220" s="753" t="s">
        <v>72</v>
      </c>
      <c r="AK220" s="753">
        <v>397975033</v>
      </c>
      <c r="AL220" s="754">
        <v>44697</v>
      </c>
      <c r="AM220" s="754">
        <v>44698</v>
      </c>
      <c r="AN220" s="754">
        <v>44699</v>
      </c>
      <c r="AO220" s="754">
        <v>44699</v>
      </c>
      <c r="AP220" s="754">
        <v>44699</v>
      </c>
      <c r="AQ220" s="753" t="s">
        <v>89</v>
      </c>
      <c r="AR220" s="753" t="s">
        <v>4250</v>
      </c>
      <c r="AS220" s="753">
        <v>397975033</v>
      </c>
      <c r="AT220" s="754">
        <v>44698</v>
      </c>
      <c r="AU220" s="754">
        <v>44699</v>
      </c>
      <c r="AV220" s="754">
        <v>44698</v>
      </c>
      <c r="AW220" s="753" t="s">
        <v>90</v>
      </c>
      <c r="AX220" s="753" t="s">
        <v>4250</v>
      </c>
      <c r="AY220" s="756">
        <v>2334.08</v>
      </c>
      <c r="AZ220" s="753" t="s">
        <v>4250</v>
      </c>
      <c r="BA220" s="753" t="s">
        <v>4250</v>
      </c>
      <c r="BB220" s="753" t="s">
        <v>4250</v>
      </c>
      <c r="BC220" s="753" t="s">
        <v>4250</v>
      </c>
      <c r="BD220" s="753" t="s">
        <v>4250</v>
      </c>
      <c r="BE220" s="753" t="s">
        <v>4250</v>
      </c>
      <c r="BF220" s="753" t="s">
        <v>4250</v>
      </c>
      <c r="BG220" s="753" t="s">
        <v>4250</v>
      </c>
      <c r="BH220" s="753" t="s">
        <v>4250</v>
      </c>
    </row>
    <row r="221" spans="1:60" s="556" customFormat="1">
      <c r="A221" s="858" t="s">
        <v>8524</v>
      </c>
      <c r="B221" s="753" t="s">
        <v>676</v>
      </c>
      <c r="C221" s="753" t="s">
        <v>759</v>
      </c>
      <c r="D221" s="754">
        <v>44691</v>
      </c>
      <c r="E221" s="753" t="s">
        <v>756</v>
      </c>
      <c r="F221" s="753" t="s">
        <v>59</v>
      </c>
      <c r="G221" s="753" t="s">
        <v>60</v>
      </c>
      <c r="H221" s="753" t="s">
        <v>61</v>
      </c>
      <c r="I221" s="753" t="s">
        <v>62</v>
      </c>
      <c r="J221" s="753" t="s">
        <v>63</v>
      </c>
      <c r="K221" s="753">
        <v>30349</v>
      </c>
      <c r="L221" s="753" t="s">
        <v>241</v>
      </c>
      <c r="M221" s="753" t="s">
        <v>757</v>
      </c>
      <c r="N221" s="753" t="s">
        <v>758</v>
      </c>
      <c r="O221" s="753" t="s">
        <v>98</v>
      </c>
      <c r="P221" s="753">
        <v>34221</v>
      </c>
      <c r="Q221" s="753" t="s">
        <v>68</v>
      </c>
      <c r="R221" s="753" t="s">
        <v>244</v>
      </c>
      <c r="S221" s="753" t="s">
        <v>245</v>
      </c>
      <c r="T221" s="764" t="s">
        <v>246</v>
      </c>
      <c r="U221" s="753">
        <v>49405140</v>
      </c>
      <c r="V221" s="753">
        <v>0</v>
      </c>
      <c r="W221" s="753" t="s">
        <v>163</v>
      </c>
      <c r="X221" s="753">
        <v>400</v>
      </c>
      <c r="Y221" s="753">
        <v>832</v>
      </c>
      <c r="Z221" s="753">
        <v>26</v>
      </c>
      <c r="AA221" s="749">
        <f t="shared" si="6"/>
        <v>1.04E-2</v>
      </c>
      <c r="AB221" s="753" t="s">
        <v>88</v>
      </c>
      <c r="AC221" s="754">
        <v>44701</v>
      </c>
      <c r="AD221" s="753"/>
      <c r="AE221" s="753" t="s">
        <v>4250</v>
      </c>
      <c r="AF221" s="753" t="s">
        <v>759</v>
      </c>
      <c r="AG221" s="753">
        <v>832</v>
      </c>
      <c r="AH221" s="753">
        <v>26</v>
      </c>
      <c r="AI221" s="761">
        <f t="shared" si="7"/>
        <v>2.1631999999999998E-2</v>
      </c>
      <c r="AJ221" s="753" t="s">
        <v>72</v>
      </c>
      <c r="AK221" s="753">
        <v>397975347</v>
      </c>
      <c r="AL221" s="754">
        <v>44697</v>
      </c>
      <c r="AM221" s="754">
        <v>44698</v>
      </c>
      <c r="AN221" s="754">
        <v>44699</v>
      </c>
      <c r="AO221" s="754">
        <v>44699</v>
      </c>
      <c r="AP221" s="754">
        <v>44699</v>
      </c>
      <c r="AQ221" s="753" t="s">
        <v>89</v>
      </c>
      <c r="AR221" s="753" t="s">
        <v>4250</v>
      </c>
      <c r="AS221" s="753">
        <v>397975347</v>
      </c>
      <c r="AT221" s="754">
        <v>44698</v>
      </c>
      <c r="AU221" s="754">
        <v>44699</v>
      </c>
      <c r="AV221" s="754">
        <v>44698</v>
      </c>
      <c r="AW221" s="753" t="s">
        <v>90</v>
      </c>
      <c r="AX221" s="753" t="s">
        <v>4250</v>
      </c>
      <c r="AY221" s="756">
        <v>2334.08</v>
      </c>
      <c r="AZ221" s="753" t="s">
        <v>4250</v>
      </c>
      <c r="BA221" s="753" t="s">
        <v>4250</v>
      </c>
      <c r="BB221" s="753" t="s">
        <v>4250</v>
      </c>
      <c r="BC221" s="753" t="s">
        <v>4250</v>
      </c>
      <c r="BD221" s="753" t="s">
        <v>4250</v>
      </c>
      <c r="BE221" s="753" t="s">
        <v>4250</v>
      </c>
      <c r="BF221" s="753" t="s">
        <v>4250</v>
      </c>
      <c r="BG221" s="753" t="s">
        <v>4250</v>
      </c>
      <c r="BH221" s="753" t="s">
        <v>4250</v>
      </c>
    </row>
    <row r="222" spans="1:60" s="556" customFormat="1">
      <c r="A222" s="858" t="s">
        <v>8524</v>
      </c>
      <c r="B222" s="753" t="s">
        <v>676</v>
      </c>
      <c r="C222" s="753" t="s">
        <v>760</v>
      </c>
      <c r="D222" s="754">
        <v>44691</v>
      </c>
      <c r="E222" s="753" t="s">
        <v>756</v>
      </c>
      <c r="F222" s="753" t="s">
        <v>59</v>
      </c>
      <c r="G222" s="753" t="s">
        <v>60</v>
      </c>
      <c r="H222" s="753" t="s">
        <v>61</v>
      </c>
      <c r="I222" s="753" t="s">
        <v>62</v>
      </c>
      <c r="J222" s="753" t="s">
        <v>63</v>
      </c>
      <c r="K222" s="753">
        <v>30349</v>
      </c>
      <c r="L222" s="753" t="s">
        <v>241</v>
      </c>
      <c r="M222" s="753" t="s">
        <v>757</v>
      </c>
      <c r="N222" s="753" t="s">
        <v>758</v>
      </c>
      <c r="O222" s="753" t="s">
        <v>98</v>
      </c>
      <c r="P222" s="753">
        <v>34221</v>
      </c>
      <c r="Q222" s="753" t="s">
        <v>68</v>
      </c>
      <c r="R222" s="753" t="s">
        <v>244</v>
      </c>
      <c r="S222" s="753" t="s">
        <v>245</v>
      </c>
      <c r="T222" s="764" t="s">
        <v>246</v>
      </c>
      <c r="U222" s="753">
        <v>49405140</v>
      </c>
      <c r="V222" s="753">
        <v>0</v>
      </c>
      <c r="W222" s="753" t="s">
        <v>163</v>
      </c>
      <c r="X222" s="753">
        <v>400</v>
      </c>
      <c r="Y222" s="753">
        <v>832</v>
      </c>
      <c r="Z222" s="753">
        <v>26</v>
      </c>
      <c r="AA222" s="749">
        <f t="shared" si="6"/>
        <v>1.04E-2</v>
      </c>
      <c r="AB222" s="753" t="s">
        <v>88</v>
      </c>
      <c r="AC222" s="754">
        <v>44701</v>
      </c>
      <c r="AD222" s="753"/>
      <c r="AE222" s="753" t="s">
        <v>4250</v>
      </c>
      <c r="AF222" s="753" t="s">
        <v>760</v>
      </c>
      <c r="AG222" s="753">
        <v>832</v>
      </c>
      <c r="AH222" s="753">
        <v>26</v>
      </c>
      <c r="AI222" s="761">
        <f t="shared" si="7"/>
        <v>2.1631999999999998E-2</v>
      </c>
      <c r="AJ222" s="753" t="s">
        <v>72</v>
      </c>
      <c r="AK222" s="753">
        <v>397977439</v>
      </c>
      <c r="AL222" s="754">
        <v>44697</v>
      </c>
      <c r="AM222" s="754">
        <v>44700</v>
      </c>
      <c r="AN222" s="754">
        <v>44701</v>
      </c>
      <c r="AO222" s="754">
        <v>44701</v>
      </c>
      <c r="AP222" s="754">
        <v>44701</v>
      </c>
      <c r="AQ222" s="753" t="s">
        <v>89</v>
      </c>
      <c r="AR222" s="753" t="s">
        <v>4250</v>
      </c>
      <c r="AS222" s="753">
        <v>397977439</v>
      </c>
      <c r="AT222" s="754">
        <v>44700</v>
      </c>
      <c r="AU222" s="754">
        <v>44701</v>
      </c>
      <c r="AV222" s="754">
        <v>44700</v>
      </c>
      <c r="AW222" s="753" t="s">
        <v>90</v>
      </c>
      <c r="AX222" s="753" t="s">
        <v>4250</v>
      </c>
      <c r="AY222" s="756">
        <v>2334.08</v>
      </c>
      <c r="AZ222" s="753" t="s">
        <v>4250</v>
      </c>
      <c r="BA222" s="753" t="s">
        <v>4250</v>
      </c>
      <c r="BB222" s="753" t="s">
        <v>4250</v>
      </c>
      <c r="BC222" s="753" t="s">
        <v>4250</v>
      </c>
      <c r="BD222" s="753" t="s">
        <v>4250</v>
      </c>
      <c r="BE222" s="753" t="s">
        <v>4250</v>
      </c>
      <c r="BF222" s="753" t="s">
        <v>4250</v>
      </c>
      <c r="BG222" s="753" t="s">
        <v>4250</v>
      </c>
      <c r="BH222" s="753" t="s">
        <v>4250</v>
      </c>
    </row>
    <row r="223" spans="1:60" s="556" customFormat="1">
      <c r="A223" s="858" t="s">
        <v>8524</v>
      </c>
      <c r="B223" s="753" t="s">
        <v>676</v>
      </c>
      <c r="C223" s="753" t="s">
        <v>761</v>
      </c>
      <c r="D223" s="754">
        <v>44691</v>
      </c>
      <c r="E223" s="753" t="s">
        <v>756</v>
      </c>
      <c r="F223" s="753" t="s">
        <v>59</v>
      </c>
      <c r="G223" s="753" t="s">
        <v>60</v>
      </c>
      <c r="H223" s="753" t="s">
        <v>61</v>
      </c>
      <c r="I223" s="753" t="s">
        <v>62</v>
      </c>
      <c r="J223" s="753" t="s">
        <v>63</v>
      </c>
      <c r="K223" s="753">
        <v>30349</v>
      </c>
      <c r="L223" s="753" t="s">
        <v>241</v>
      </c>
      <c r="M223" s="753" t="s">
        <v>757</v>
      </c>
      <c r="N223" s="753" t="s">
        <v>758</v>
      </c>
      <c r="O223" s="753" t="s">
        <v>98</v>
      </c>
      <c r="P223" s="753">
        <v>34221</v>
      </c>
      <c r="Q223" s="753" t="s">
        <v>68</v>
      </c>
      <c r="R223" s="753" t="s">
        <v>244</v>
      </c>
      <c r="S223" s="753" t="s">
        <v>245</v>
      </c>
      <c r="T223" s="764" t="s">
        <v>246</v>
      </c>
      <c r="U223" s="753">
        <v>49405140</v>
      </c>
      <c r="V223" s="753">
        <v>0</v>
      </c>
      <c r="W223" s="753" t="s">
        <v>163</v>
      </c>
      <c r="X223" s="753">
        <v>400</v>
      </c>
      <c r="Y223" s="753">
        <v>832</v>
      </c>
      <c r="Z223" s="753">
        <v>26</v>
      </c>
      <c r="AA223" s="749">
        <f t="shared" si="6"/>
        <v>1.04E-2</v>
      </c>
      <c r="AB223" s="753" t="s">
        <v>88</v>
      </c>
      <c r="AC223" s="754">
        <v>44701</v>
      </c>
      <c r="AD223" s="753"/>
      <c r="AE223" s="753" t="s">
        <v>4250</v>
      </c>
      <c r="AF223" s="753" t="s">
        <v>761</v>
      </c>
      <c r="AG223" s="753">
        <v>832</v>
      </c>
      <c r="AH223" s="753">
        <v>26</v>
      </c>
      <c r="AI223" s="761">
        <f t="shared" si="7"/>
        <v>2.1631999999999998E-2</v>
      </c>
      <c r="AJ223" s="753" t="s">
        <v>72</v>
      </c>
      <c r="AK223" s="753">
        <v>397977585</v>
      </c>
      <c r="AL223" s="754">
        <v>44697</v>
      </c>
      <c r="AM223" s="754">
        <v>44700</v>
      </c>
      <c r="AN223" s="754">
        <v>44701</v>
      </c>
      <c r="AO223" s="754">
        <v>44701</v>
      </c>
      <c r="AP223" s="754">
        <v>44701</v>
      </c>
      <c r="AQ223" s="753" t="s">
        <v>89</v>
      </c>
      <c r="AR223" s="753" t="s">
        <v>4250</v>
      </c>
      <c r="AS223" s="753">
        <v>397977585</v>
      </c>
      <c r="AT223" s="754">
        <v>44700</v>
      </c>
      <c r="AU223" s="754">
        <v>44701</v>
      </c>
      <c r="AV223" s="754">
        <v>44700</v>
      </c>
      <c r="AW223" s="753" t="s">
        <v>90</v>
      </c>
      <c r="AX223" s="753" t="s">
        <v>4250</v>
      </c>
      <c r="AY223" s="756">
        <v>2334.08</v>
      </c>
      <c r="AZ223" s="753" t="s">
        <v>4250</v>
      </c>
      <c r="BA223" s="753" t="s">
        <v>4250</v>
      </c>
      <c r="BB223" s="753" t="s">
        <v>4250</v>
      </c>
      <c r="BC223" s="753" t="s">
        <v>4250</v>
      </c>
      <c r="BD223" s="753" t="s">
        <v>4250</v>
      </c>
      <c r="BE223" s="753" t="s">
        <v>4250</v>
      </c>
      <c r="BF223" s="753" t="s">
        <v>4250</v>
      </c>
      <c r="BG223" s="753" t="s">
        <v>4250</v>
      </c>
      <c r="BH223" s="753" t="s">
        <v>4250</v>
      </c>
    </row>
    <row r="224" spans="1:60">
      <c r="A224" s="858" t="s">
        <v>8524</v>
      </c>
      <c r="B224" s="753" t="s">
        <v>676</v>
      </c>
      <c r="C224" s="753" t="s">
        <v>762</v>
      </c>
      <c r="D224" s="754">
        <v>44691</v>
      </c>
      <c r="E224" s="753" t="s">
        <v>756</v>
      </c>
      <c r="F224" s="753" t="s">
        <v>59</v>
      </c>
      <c r="G224" s="753" t="s">
        <v>60</v>
      </c>
      <c r="H224" s="753" t="s">
        <v>61</v>
      </c>
      <c r="I224" s="753" t="s">
        <v>62</v>
      </c>
      <c r="J224" s="753" t="s">
        <v>63</v>
      </c>
      <c r="K224" s="753">
        <v>30349</v>
      </c>
      <c r="L224" s="753" t="s">
        <v>241</v>
      </c>
      <c r="M224" s="753" t="s">
        <v>757</v>
      </c>
      <c r="N224" s="753" t="s">
        <v>758</v>
      </c>
      <c r="O224" s="753" t="s">
        <v>98</v>
      </c>
      <c r="P224" s="753">
        <v>34221</v>
      </c>
      <c r="Q224" s="753" t="s">
        <v>68</v>
      </c>
      <c r="R224" s="753" t="s">
        <v>244</v>
      </c>
      <c r="S224" s="753" t="s">
        <v>245</v>
      </c>
      <c r="T224" s="764" t="s">
        <v>246</v>
      </c>
      <c r="U224" s="753">
        <v>49405140</v>
      </c>
      <c r="V224" s="753">
        <v>0</v>
      </c>
      <c r="W224" s="753" t="s">
        <v>163</v>
      </c>
      <c r="X224" s="753">
        <v>400</v>
      </c>
      <c r="Y224" s="753">
        <v>832</v>
      </c>
      <c r="Z224" s="753">
        <v>26</v>
      </c>
      <c r="AA224" s="749">
        <f t="shared" si="6"/>
        <v>1.04E-2</v>
      </c>
      <c r="AB224" s="753" t="s">
        <v>88</v>
      </c>
      <c r="AC224" s="754">
        <v>44701</v>
      </c>
      <c r="AD224" s="753"/>
      <c r="AE224" s="753" t="s">
        <v>4250</v>
      </c>
      <c r="AF224" s="753" t="s">
        <v>762</v>
      </c>
      <c r="AG224" s="753">
        <v>832</v>
      </c>
      <c r="AH224" s="753">
        <v>26</v>
      </c>
      <c r="AI224" s="761">
        <f t="shared" si="7"/>
        <v>2.1631999999999998E-2</v>
      </c>
      <c r="AJ224" s="753" t="s">
        <v>72</v>
      </c>
      <c r="AK224" s="753">
        <v>397977865</v>
      </c>
      <c r="AL224" s="754">
        <v>44704</v>
      </c>
      <c r="AM224" s="754">
        <v>44704</v>
      </c>
      <c r="AN224" s="754">
        <v>44705</v>
      </c>
      <c r="AO224" s="754">
        <v>44705</v>
      </c>
      <c r="AP224" s="754">
        <v>44705</v>
      </c>
      <c r="AQ224" s="753" t="s">
        <v>89</v>
      </c>
      <c r="AR224" s="753" t="s">
        <v>4250</v>
      </c>
      <c r="AS224" s="753">
        <v>397977865</v>
      </c>
      <c r="AT224" s="754">
        <v>44704</v>
      </c>
      <c r="AU224" s="754">
        <v>44705</v>
      </c>
      <c r="AV224" s="754">
        <v>44704</v>
      </c>
      <c r="AW224" s="753" t="s">
        <v>90</v>
      </c>
      <c r="AX224" s="753" t="s">
        <v>4250</v>
      </c>
      <c r="AY224" s="756">
        <v>2334.08</v>
      </c>
      <c r="AZ224" s="753" t="s">
        <v>4250</v>
      </c>
      <c r="BA224" s="753" t="s">
        <v>4250</v>
      </c>
      <c r="BB224" s="753" t="s">
        <v>4250</v>
      </c>
      <c r="BC224" s="753" t="s">
        <v>4250</v>
      </c>
      <c r="BD224" s="753" t="s">
        <v>4250</v>
      </c>
      <c r="BE224" s="753" t="s">
        <v>4250</v>
      </c>
      <c r="BF224" s="753" t="s">
        <v>4250</v>
      </c>
      <c r="BG224" s="753" t="s">
        <v>4250</v>
      </c>
      <c r="BH224" s="753" t="s">
        <v>4250</v>
      </c>
    </row>
    <row r="225" spans="1:60" s="556" customFormat="1">
      <c r="A225" s="858" t="s">
        <v>8524</v>
      </c>
      <c r="B225" s="753" t="s">
        <v>676</v>
      </c>
      <c r="C225" s="753" t="s">
        <v>763</v>
      </c>
      <c r="D225" s="754">
        <v>44691</v>
      </c>
      <c r="E225" s="753" t="s">
        <v>756</v>
      </c>
      <c r="F225" s="753" t="s">
        <v>59</v>
      </c>
      <c r="G225" s="753" t="s">
        <v>60</v>
      </c>
      <c r="H225" s="753" t="s">
        <v>61</v>
      </c>
      <c r="I225" s="753" t="s">
        <v>62</v>
      </c>
      <c r="J225" s="753" t="s">
        <v>63</v>
      </c>
      <c r="K225" s="753">
        <v>30349</v>
      </c>
      <c r="L225" s="753" t="s">
        <v>241</v>
      </c>
      <c r="M225" s="753" t="s">
        <v>757</v>
      </c>
      <c r="N225" s="753" t="s">
        <v>758</v>
      </c>
      <c r="O225" s="753" t="s">
        <v>98</v>
      </c>
      <c r="P225" s="753">
        <v>34221</v>
      </c>
      <c r="Q225" s="753" t="s">
        <v>68</v>
      </c>
      <c r="R225" s="753" t="s">
        <v>244</v>
      </c>
      <c r="S225" s="753" t="s">
        <v>245</v>
      </c>
      <c r="T225" s="764" t="s">
        <v>246</v>
      </c>
      <c r="U225" s="753">
        <v>49405140</v>
      </c>
      <c r="V225" s="753">
        <v>0</v>
      </c>
      <c r="W225" s="753" t="s">
        <v>163</v>
      </c>
      <c r="X225" s="753">
        <v>400</v>
      </c>
      <c r="Y225" s="753">
        <v>768</v>
      </c>
      <c r="Z225" s="753">
        <v>24</v>
      </c>
      <c r="AA225" s="749">
        <f t="shared" si="6"/>
        <v>9.5999999999999992E-3</v>
      </c>
      <c r="AB225" s="753" t="s">
        <v>88</v>
      </c>
      <c r="AC225" s="754">
        <v>44701</v>
      </c>
      <c r="AD225" s="753"/>
      <c r="AE225" s="753" t="s">
        <v>4250</v>
      </c>
      <c r="AF225" s="753" t="s">
        <v>763</v>
      </c>
      <c r="AG225" s="753">
        <v>768</v>
      </c>
      <c r="AH225" s="753">
        <v>24</v>
      </c>
      <c r="AI225" s="761">
        <f t="shared" si="7"/>
        <v>1.8432E-2</v>
      </c>
      <c r="AJ225" s="753" t="s">
        <v>72</v>
      </c>
      <c r="AK225" s="753">
        <v>397978350</v>
      </c>
      <c r="AL225" s="754">
        <v>44704</v>
      </c>
      <c r="AM225" s="754">
        <v>44704</v>
      </c>
      <c r="AN225" s="754">
        <v>44705</v>
      </c>
      <c r="AO225" s="754">
        <v>44705</v>
      </c>
      <c r="AP225" s="754">
        <v>44705</v>
      </c>
      <c r="AQ225" s="753" t="s">
        <v>89</v>
      </c>
      <c r="AR225" s="753" t="s">
        <v>4250</v>
      </c>
      <c r="AS225" s="753">
        <v>397978350</v>
      </c>
      <c r="AT225" s="754">
        <v>44704</v>
      </c>
      <c r="AU225" s="754">
        <v>44705</v>
      </c>
      <c r="AV225" s="754">
        <v>44704</v>
      </c>
      <c r="AW225" s="753" t="s">
        <v>90</v>
      </c>
      <c r="AX225" s="753" t="s">
        <v>4250</v>
      </c>
      <c r="AY225" s="756">
        <v>2334.08</v>
      </c>
      <c r="AZ225" s="753" t="s">
        <v>4250</v>
      </c>
      <c r="BA225" s="753" t="s">
        <v>4250</v>
      </c>
      <c r="BB225" s="753" t="s">
        <v>4250</v>
      </c>
      <c r="BC225" s="753" t="s">
        <v>4250</v>
      </c>
      <c r="BD225" s="753" t="s">
        <v>4250</v>
      </c>
      <c r="BE225" s="753" t="s">
        <v>4250</v>
      </c>
      <c r="BF225" s="753" t="s">
        <v>4250</v>
      </c>
      <c r="BG225" s="753" t="s">
        <v>4250</v>
      </c>
      <c r="BH225" s="753" t="s">
        <v>4250</v>
      </c>
    </row>
    <row r="226" spans="1:60">
      <c r="A226" s="858" t="s">
        <v>8524</v>
      </c>
      <c r="B226" s="753" t="s">
        <v>676</v>
      </c>
      <c r="C226" s="753" t="s">
        <v>764</v>
      </c>
      <c r="D226" s="754">
        <v>44691</v>
      </c>
      <c r="E226" s="753" t="s">
        <v>765</v>
      </c>
      <c r="F226" s="753" t="s">
        <v>59</v>
      </c>
      <c r="G226" s="753" t="s">
        <v>104</v>
      </c>
      <c r="H226" s="753" t="s">
        <v>105</v>
      </c>
      <c r="I226" s="753" t="s">
        <v>106</v>
      </c>
      <c r="J226" s="753" t="s">
        <v>63</v>
      </c>
      <c r="K226" s="753">
        <v>30721</v>
      </c>
      <c r="L226" s="753" t="s">
        <v>241</v>
      </c>
      <c r="M226" s="753" t="s">
        <v>766</v>
      </c>
      <c r="N226" s="753" t="s">
        <v>758</v>
      </c>
      <c r="O226" s="753" t="s">
        <v>98</v>
      </c>
      <c r="P226" s="753">
        <v>34221</v>
      </c>
      <c r="Q226" s="753" t="s">
        <v>68</v>
      </c>
      <c r="R226" s="753" t="s">
        <v>244</v>
      </c>
      <c r="S226" s="753" t="s">
        <v>245</v>
      </c>
      <c r="T226" s="764" t="s">
        <v>246</v>
      </c>
      <c r="U226" s="753">
        <v>49203132</v>
      </c>
      <c r="V226" s="753">
        <v>0</v>
      </c>
      <c r="W226" s="753" t="s">
        <v>113</v>
      </c>
      <c r="X226" s="753">
        <v>360</v>
      </c>
      <c r="Y226" s="753">
        <v>832</v>
      </c>
      <c r="Z226" s="753">
        <v>26</v>
      </c>
      <c r="AA226" s="749">
        <f t="shared" si="6"/>
        <v>9.3600000000000003E-3</v>
      </c>
      <c r="AB226" s="753" t="s">
        <v>88</v>
      </c>
      <c r="AC226" s="754">
        <v>44701</v>
      </c>
      <c r="AD226" s="753"/>
      <c r="AE226" s="753" t="s">
        <v>4250</v>
      </c>
      <c r="AF226" s="753" t="s">
        <v>764</v>
      </c>
      <c r="AG226" s="753">
        <v>832</v>
      </c>
      <c r="AH226" s="753">
        <v>26</v>
      </c>
      <c r="AI226" s="761">
        <f t="shared" si="7"/>
        <v>2.1631999999999998E-2</v>
      </c>
      <c r="AJ226" s="753" t="s">
        <v>114</v>
      </c>
      <c r="AK226" s="753" t="s">
        <v>767</v>
      </c>
      <c r="AL226" s="754">
        <v>44704</v>
      </c>
      <c r="AM226" s="754">
        <v>44701</v>
      </c>
      <c r="AN226" s="754">
        <v>44706</v>
      </c>
      <c r="AO226" s="754">
        <v>44704</v>
      </c>
      <c r="AP226" s="754">
        <v>44704</v>
      </c>
      <c r="AQ226" s="753" t="s">
        <v>89</v>
      </c>
      <c r="AR226" s="753" t="s">
        <v>4250</v>
      </c>
      <c r="AS226" s="753" t="s">
        <v>767</v>
      </c>
      <c r="AT226" s="754">
        <v>44701</v>
      </c>
      <c r="AU226" s="754">
        <v>44704</v>
      </c>
      <c r="AV226" s="754">
        <v>44701</v>
      </c>
      <c r="AW226" s="753" t="s">
        <v>90</v>
      </c>
      <c r="AX226" s="753" t="s">
        <v>116</v>
      </c>
      <c r="AY226" s="756">
        <v>2323.63</v>
      </c>
      <c r="AZ226" s="753" t="s">
        <v>4250</v>
      </c>
      <c r="BA226" s="753" t="s">
        <v>4250</v>
      </c>
      <c r="BB226" s="753" t="s">
        <v>4250</v>
      </c>
      <c r="BC226" s="753" t="s">
        <v>4250</v>
      </c>
      <c r="BD226" s="756">
        <v>2323.63</v>
      </c>
      <c r="BE226" s="753" t="s">
        <v>4250</v>
      </c>
      <c r="BF226" s="753" t="s">
        <v>117</v>
      </c>
      <c r="BG226" s="753">
        <v>2022</v>
      </c>
      <c r="BH226" s="753" t="s">
        <v>4250</v>
      </c>
    </row>
    <row r="227" spans="1:60">
      <c r="A227" s="858" t="s">
        <v>8524</v>
      </c>
      <c r="B227" s="753" t="s">
        <v>676</v>
      </c>
      <c r="C227" s="753" t="s">
        <v>768</v>
      </c>
      <c r="D227" s="754">
        <v>44691</v>
      </c>
      <c r="E227" s="753" t="s">
        <v>765</v>
      </c>
      <c r="F227" s="753" t="s">
        <v>59</v>
      </c>
      <c r="G227" s="753" t="s">
        <v>104</v>
      </c>
      <c r="H227" s="753" t="s">
        <v>105</v>
      </c>
      <c r="I227" s="753" t="s">
        <v>106</v>
      </c>
      <c r="J227" s="753" t="s">
        <v>63</v>
      </c>
      <c r="K227" s="753">
        <v>30721</v>
      </c>
      <c r="L227" s="753" t="s">
        <v>241</v>
      </c>
      <c r="M227" s="753" t="s">
        <v>769</v>
      </c>
      <c r="N227" s="753" t="s">
        <v>97</v>
      </c>
      <c r="O227" s="753" t="s">
        <v>98</v>
      </c>
      <c r="P227" s="753">
        <v>33634</v>
      </c>
      <c r="Q227" s="753" t="s">
        <v>68</v>
      </c>
      <c r="R227" s="753" t="s">
        <v>244</v>
      </c>
      <c r="S227" s="753" t="s">
        <v>245</v>
      </c>
      <c r="T227" s="753" t="s">
        <v>246</v>
      </c>
      <c r="U227" s="753">
        <v>49203132</v>
      </c>
      <c r="V227" s="753">
        <v>0</v>
      </c>
      <c r="W227" s="753" t="s">
        <v>113</v>
      </c>
      <c r="X227" s="753">
        <v>360</v>
      </c>
      <c r="Y227" s="753">
        <v>704</v>
      </c>
      <c r="Z227" s="753">
        <v>22</v>
      </c>
      <c r="AA227" s="749">
        <f t="shared" si="6"/>
        <v>7.92E-3</v>
      </c>
      <c r="AB227" s="753" t="s">
        <v>88</v>
      </c>
      <c r="AC227" s="754">
        <v>44701</v>
      </c>
      <c r="AD227" s="753"/>
      <c r="AE227" s="753" t="s">
        <v>4250</v>
      </c>
      <c r="AF227" s="753" t="s">
        <v>768</v>
      </c>
      <c r="AG227" s="753">
        <v>704</v>
      </c>
      <c r="AH227" s="753">
        <v>22</v>
      </c>
      <c r="AI227" s="761">
        <f t="shared" si="7"/>
        <v>1.5488E-2</v>
      </c>
      <c r="AJ227" s="753" t="s">
        <v>114</v>
      </c>
      <c r="AK227" s="753" t="s">
        <v>770</v>
      </c>
      <c r="AL227" s="754">
        <v>44704</v>
      </c>
      <c r="AM227" s="754">
        <v>44701</v>
      </c>
      <c r="AN227" s="754">
        <v>44706</v>
      </c>
      <c r="AO227" s="754">
        <v>44704</v>
      </c>
      <c r="AP227" s="754">
        <v>44704</v>
      </c>
      <c r="AQ227" s="753" t="s">
        <v>89</v>
      </c>
      <c r="AR227" s="753" t="s">
        <v>4250</v>
      </c>
      <c r="AS227" s="753" t="s">
        <v>770</v>
      </c>
      <c r="AT227" s="754">
        <v>44701</v>
      </c>
      <c r="AU227" s="754">
        <v>44704</v>
      </c>
      <c r="AV227" s="754">
        <v>44701</v>
      </c>
      <c r="AW227" s="753" t="s">
        <v>90</v>
      </c>
      <c r="AX227" s="753" t="s">
        <v>116</v>
      </c>
      <c r="AY227" s="756">
        <v>2323.63</v>
      </c>
      <c r="AZ227" s="753" t="s">
        <v>4250</v>
      </c>
      <c r="BA227" s="753" t="s">
        <v>4250</v>
      </c>
      <c r="BB227" s="753" t="s">
        <v>4250</v>
      </c>
      <c r="BC227" s="753" t="s">
        <v>4250</v>
      </c>
      <c r="BD227" s="756">
        <v>2323.63</v>
      </c>
      <c r="BE227" s="753" t="s">
        <v>4250</v>
      </c>
      <c r="BF227" s="753" t="s">
        <v>117</v>
      </c>
      <c r="BG227" s="753">
        <v>2022</v>
      </c>
      <c r="BH227" s="753" t="s">
        <v>4250</v>
      </c>
    </row>
    <row r="228" spans="1:60">
      <c r="A228" s="858" t="s">
        <v>8524</v>
      </c>
      <c r="B228" s="753" t="s">
        <v>676</v>
      </c>
      <c r="C228" s="753" t="s">
        <v>771</v>
      </c>
      <c r="D228" s="754">
        <v>44691</v>
      </c>
      <c r="E228" s="753" t="s">
        <v>772</v>
      </c>
      <c r="F228" s="753" t="s">
        <v>59</v>
      </c>
      <c r="G228" s="753" t="s">
        <v>60</v>
      </c>
      <c r="H228" s="753" t="s">
        <v>61</v>
      </c>
      <c r="I228" s="753" t="s">
        <v>62</v>
      </c>
      <c r="J228" s="753" t="s">
        <v>63</v>
      </c>
      <c r="K228" s="753">
        <v>30349</v>
      </c>
      <c r="L228" s="753" t="s">
        <v>241</v>
      </c>
      <c r="M228" s="753" t="s">
        <v>766</v>
      </c>
      <c r="N228" s="753" t="s">
        <v>758</v>
      </c>
      <c r="O228" s="753" t="s">
        <v>98</v>
      </c>
      <c r="P228" s="753">
        <v>34221</v>
      </c>
      <c r="Q228" s="753" t="s">
        <v>68</v>
      </c>
      <c r="R228" s="753" t="s">
        <v>244</v>
      </c>
      <c r="S228" s="753" t="s">
        <v>245</v>
      </c>
      <c r="T228" s="753" t="s">
        <v>246</v>
      </c>
      <c r="U228" s="753">
        <v>49405140</v>
      </c>
      <c r="V228" s="753">
        <v>0</v>
      </c>
      <c r="W228" s="753" t="s">
        <v>163</v>
      </c>
      <c r="X228" s="753">
        <v>400</v>
      </c>
      <c r="Y228" s="753">
        <v>768</v>
      </c>
      <c r="Z228" s="753">
        <v>24</v>
      </c>
      <c r="AA228" s="749">
        <f t="shared" si="6"/>
        <v>9.5999999999999992E-3</v>
      </c>
      <c r="AB228" s="753" t="s">
        <v>88</v>
      </c>
      <c r="AC228" s="754">
        <v>44701</v>
      </c>
      <c r="AD228" s="753"/>
      <c r="AE228" s="753" t="s">
        <v>4250</v>
      </c>
      <c r="AF228" s="753" t="s">
        <v>771</v>
      </c>
      <c r="AG228" s="753">
        <v>768</v>
      </c>
      <c r="AH228" s="753">
        <v>24</v>
      </c>
      <c r="AI228" s="761">
        <f t="shared" si="7"/>
        <v>1.8432E-2</v>
      </c>
      <c r="AJ228" s="753" t="s">
        <v>72</v>
      </c>
      <c r="AK228" s="753">
        <v>397978813</v>
      </c>
      <c r="AL228" s="754">
        <v>44706</v>
      </c>
      <c r="AM228" s="754">
        <v>44706</v>
      </c>
      <c r="AN228" s="754">
        <v>44708</v>
      </c>
      <c r="AO228" s="754">
        <v>44707</v>
      </c>
      <c r="AP228" s="754">
        <v>44707</v>
      </c>
      <c r="AQ228" s="753" t="s">
        <v>89</v>
      </c>
      <c r="AR228" s="753" t="s">
        <v>4250</v>
      </c>
      <c r="AS228" s="753">
        <v>397978813</v>
      </c>
      <c r="AT228" s="754">
        <v>44706</v>
      </c>
      <c r="AU228" s="753" t="s">
        <v>4250</v>
      </c>
      <c r="AV228" s="754">
        <v>44706</v>
      </c>
      <c r="AW228" s="753" t="s">
        <v>90</v>
      </c>
      <c r="AX228" s="753" t="s">
        <v>4250</v>
      </c>
      <c r="AY228" s="756">
        <v>2334.08</v>
      </c>
      <c r="AZ228" s="753" t="s">
        <v>4250</v>
      </c>
      <c r="BA228" s="753" t="s">
        <v>4250</v>
      </c>
      <c r="BB228" s="753" t="s">
        <v>4250</v>
      </c>
      <c r="BC228" s="753" t="s">
        <v>4250</v>
      </c>
      <c r="BD228" s="753" t="s">
        <v>4250</v>
      </c>
      <c r="BE228" s="753" t="s">
        <v>4250</v>
      </c>
      <c r="BF228" s="753" t="s">
        <v>4250</v>
      </c>
      <c r="BG228" s="753" t="s">
        <v>4250</v>
      </c>
      <c r="BH228" s="753" t="s">
        <v>4250</v>
      </c>
    </row>
    <row r="229" spans="1:60">
      <c r="A229" s="858" t="s">
        <v>8524</v>
      </c>
      <c r="B229" s="753" t="s">
        <v>676</v>
      </c>
      <c r="C229" s="753" t="s">
        <v>773</v>
      </c>
      <c r="D229" s="754">
        <v>44691</v>
      </c>
      <c r="E229" s="753" t="s">
        <v>772</v>
      </c>
      <c r="F229" s="753" t="s">
        <v>59</v>
      </c>
      <c r="G229" s="753" t="s">
        <v>60</v>
      </c>
      <c r="H229" s="753" t="s">
        <v>61</v>
      </c>
      <c r="I229" s="753" t="s">
        <v>62</v>
      </c>
      <c r="J229" s="753" t="s">
        <v>63</v>
      </c>
      <c r="K229" s="753">
        <v>30349</v>
      </c>
      <c r="L229" s="753" t="s">
        <v>241</v>
      </c>
      <c r="M229" s="753" t="s">
        <v>766</v>
      </c>
      <c r="N229" s="753" t="s">
        <v>758</v>
      </c>
      <c r="O229" s="753" t="s">
        <v>98</v>
      </c>
      <c r="P229" s="753">
        <v>34221</v>
      </c>
      <c r="Q229" s="753" t="s">
        <v>68</v>
      </c>
      <c r="R229" s="753" t="s">
        <v>244</v>
      </c>
      <c r="S229" s="753" t="s">
        <v>245</v>
      </c>
      <c r="T229" s="753" t="s">
        <v>246</v>
      </c>
      <c r="U229" s="753">
        <v>49405140</v>
      </c>
      <c r="V229" s="753">
        <v>0</v>
      </c>
      <c r="W229" s="753" t="s">
        <v>163</v>
      </c>
      <c r="X229" s="753">
        <v>400</v>
      </c>
      <c r="Y229" s="753">
        <v>768</v>
      </c>
      <c r="Z229" s="753">
        <v>24</v>
      </c>
      <c r="AA229" s="749">
        <f t="shared" si="6"/>
        <v>9.5999999999999992E-3</v>
      </c>
      <c r="AB229" s="753" t="s">
        <v>88</v>
      </c>
      <c r="AC229" s="754">
        <v>44701</v>
      </c>
      <c r="AD229" s="753"/>
      <c r="AE229" s="753" t="s">
        <v>4250</v>
      </c>
      <c r="AF229" s="753" t="s">
        <v>773</v>
      </c>
      <c r="AG229" s="753">
        <v>768</v>
      </c>
      <c r="AH229" s="753">
        <v>24</v>
      </c>
      <c r="AI229" s="761">
        <f t="shared" si="7"/>
        <v>1.8432E-2</v>
      </c>
      <c r="AJ229" s="753" t="s">
        <v>72</v>
      </c>
      <c r="AK229" s="753">
        <v>397979018</v>
      </c>
      <c r="AL229" s="754">
        <v>44706</v>
      </c>
      <c r="AM229" s="754">
        <v>44706</v>
      </c>
      <c r="AN229" s="754">
        <v>44708</v>
      </c>
      <c r="AO229" s="754">
        <v>44707</v>
      </c>
      <c r="AP229" s="754">
        <v>44707</v>
      </c>
      <c r="AQ229" s="753" t="s">
        <v>89</v>
      </c>
      <c r="AR229" s="753" t="s">
        <v>4250</v>
      </c>
      <c r="AS229" s="753">
        <v>397979018</v>
      </c>
      <c r="AT229" s="754">
        <v>44706</v>
      </c>
      <c r="AU229" s="753" t="s">
        <v>4250</v>
      </c>
      <c r="AV229" s="754">
        <v>44706</v>
      </c>
      <c r="AW229" s="753" t="s">
        <v>90</v>
      </c>
      <c r="AX229" s="753" t="s">
        <v>4250</v>
      </c>
      <c r="AY229" s="756">
        <v>2334.08</v>
      </c>
      <c r="AZ229" s="753" t="s">
        <v>4250</v>
      </c>
      <c r="BA229" s="753" t="s">
        <v>4250</v>
      </c>
      <c r="BB229" s="753" t="s">
        <v>4250</v>
      </c>
      <c r="BC229" s="753" t="s">
        <v>4250</v>
      </c>
      <c r="BD229" s="753" t="s">
        <v>4250</v>
      </c>
      <c r="BE229" s="753" t="s">
        <v>4250</v>
      </c>
      <c r="BF229" s="753" t="s">
        <v>4250</v>
      </c>
      <c r="BG229" s="753" t="s">
        <v>4250</v>
      </c>
      <c r="BH229" s="753" t="s">
        <v>4250</v>
      </c>
    </row>
    <row r="230" spans="1:60">
      <c r="A230" s="858" t="s">
        <v>8524</v>
      </c>
      <c r="B230" s="753" t="s">
        <v>676</v>
      </c>
      <c r="C230" s="753" t="s">
        <v>774</v>
      </c>
      <c r="D230" s="754">
        <v>44691</v>
      </c>
      <c r="E230" s="753" t="s">
        <v>775</v>
      </c>
      <c r="F230" s="753" t="s">
        <v>59</v>
      </c>
      <c r="G230" s="753" t="s">
        <v>60</v>
      </c>
      <c r="H230" s="753" t="s">
        <v>61</v>
      </c>
      <c r="I230" s="753" t="s">
        <v>62</v>
      </c>
      <c r="J230" s="753" t="s">
        <v>63</v>
      </c>
      <c r="K230" s="753">
        <v>30349</v>
      </c>
      <c r="L230" s="753" t="s">
        <v>221</v>
      </c>
      <c r="M230" s="753" t="s">
        <v>776</v>
      </c>
      <c r="N230" s="753" t="s">
        <v>223</v>
      </c>
      <c r="O230" s="753" t="s">
        <v>98</v>
      </c>
      <c r="P230" s="753">
        <v>32809</v>
      </c>
      <c r="Q230" s="753" t="s">
        <v>68</v>
      </c>
      <c r="R230" s="753" t="s">
        <v>777</v>
      </c>
      <c r="S230" s="753" t="s">
        <v>778</v>
      </c>
      <c r="T230" s="753" t="s">
        <v>779</v>
      </c>
      <c r="U230" s="753">
        <v>49204132</v>
      </c>
      <c r="V230" s="753">
        <v>0</v>
      </c>
      <c r="W230" s="753" t="s">
        <v>377</v>
      </c>
      <c r="X230" s="753">
        <v>360</v>
      </c>
      <c r="Y230" s="753">
        <v>624</v>
      </c>
      <c r="Z230" s="753">
        <v>24</v>
      </c>
      <c r="AA230" s="749">
        <f t="shared" si="6"/>
        <v>8.6400000000000001E-3</v>
      </c>
      <c r="AB230" s="753" t="s">
        <v>88</v>
      </c>
      <c r="AC230" s="754">
        <v>44701</v>
      </c>
      <c r="AD230" s="753"/>
      <c r="AE230" s="753" t="s">
        <v>4250</v>
      </c>
      <c r="AF230" s="753" t="s">
        <v>774</v>
      </c>
      <c r="AG230" s="753">
        <v>624</v>
      </c>
      <c r="AH230" s="753">
        <v>24</v>
      </c>
      <c r="AI230" s="761">
        <f t="shared" si="7"/>
        <v>1.4976E-2</v>
      </c>
      <c r="AJ230" s="753" t="s">
        <v>72</v>
      </c>
      <c r="AK230" s="753">
        <v>397875536</v>
      </c>
      <c r="AL230" s="754">
        <v>44693</v>
      </c>
      <c r="AM230" s="754">
        <v>44693</v>
      </c>
      <c r="AN230" s="754">
        <v>44697</v>
      </c>
      <c r="AO230" s="754">
        <v>44697</v>
      </c>
      <c r="AP230" s="754">
        <v>44697</v>
      </c>
      <c r="AQ230" s="753" t="s">
        <v>89</v>
      </c>
      <c r="AR230" s="753" t="s">
        <v>780</v>
      </c>
      <c r="AS230" s="753">
        <v>397875536</v>
      </c>
      <c r="AT230" s="754">
        <v>44693</v>
      </c>
      <c r="AU230" s="754">
        <v>44697</v>
      </c>
      <c r="AV230" s="754">
        <v>44693</v>
      </c>
      <c r="AW230" s="753" t="s">
        <v>90</v>
      </c>
      <c r="AX230" s="753" t="s">
        <v>4250</v>
      </c>
      <c r="AY230" s="756">
        <v>2424.12</v>
      </c>
      <c r="AZ230" s="753" t="s">
        <v>4250</v>
      </c>
      <c r="BA230" s="753" t="s">
        <v>4250</v>
      </c>
      <c r="BB230" s="753" t="s">
        <v>4250</v>
      </c>
      <c r="BC230" s="753" t="s">
        <v>4250</v>
      </c>
      <c r="BD230" s="753" t="s">
        <v>4250</v>
      </c>
      <c r="BE230" s="753" t="s">
        <v>4250</v>
      </c>
      <c r="BF230" s="753" t="s">
        <v>4250</v>
      </c>
      <c r="BG230" s="753" t="s">
        <v>4250</v>
      </c>
      <c r="BH230" s="753" t="s">
        <v>4250</v>
      </c>
    </row>
    <row r="231" spans="1:60">
      <c r="A231" s="858" t="s">
        <v>8524</v>
      </c>
      <c r="B231" s="753" t="s">
        <v>676</v>
      </c>
      <c r="C231" s="753" t="s">
        <v>781</v>
      </c>
      <c r="D231" s="754">
        <v>44691</v>
      </c>
      <c r="E231" s="753" t="s">
        <v>775</v>
      </c>
      <c r="F231" s="753" t="s">
        <v>59</v>
      </c>
      <c r="G231" s="753" t="s">
        <v>60</v>
      </c>
      <c r="H231" s="753" t="s">
        <v>61</v>
      </c>
      <c r="I231" s="753" t="s">
        <v>62</v>
      </c>
      <c r="J231" s="753" t="s">
        <v>63</v>
      </c>
      <c r="K231" s="753">
        <v>30349</v>
      </c>
      <c r="L231" s="753" t="s">
        <v>221</v>
      </c>
      <c r="M231" s="753" t="s">
        <v>776</v>
      </c>
      <c r="N231" s="753" t="s">
        <v>223</v>
      </c>
      <c r="O231" s="753" t="s">
        <v>98</v>
      </c>
      <c r="P231" s="753">
        <v>32809</v>
      </c>
      <c r="Q231" s="753" t="s">
        <v>68</v>
      </c>
      <c r="R231" s="753" t="s">
        <v>777</v>
      </c>
      <c r="S231" s="753" t="s">
        <v>778</v>
      </c>
      <c r="T231" s="753" t="s">
        <v>779</v>
      </c>
      <c r="U231" s="753">
        <v>49204132</v>
      </c>
      <c r="V231" s="753">
        <v>0</v>
      </c>
      <c r="W231" s="753" t="s">
        <v>377</v>
      </c>
      <c r="X231" s="753">
        <v>360</v>
      </c>
      <c r="Y231" s="753">
        <v>624</v>
      </c>
      <c r="Z231" s="753">
        <v>24</v>
      </c>
      <c r="AA231" s="749">
        <f t="shared" si="6"/>
        <v>8.6400000000000001E-3</v>
      </c>
      <c r="AB231" s="753" t="s">
        <v>88</v>
      </c>
      <c r="AC231" s="754">
        <v>44701</v>
      </c>
      <c r="AD231" s="753"/>
      <c r="AE231" s="753" t="s">
        <v>4250</v>
      </c>
      <c r="AF231" s="753" t="s">
        <v>781</v>
      </c>
      <c r="AG231" s="753">
        <v>624</v>
      </c>
      <c r="AH231" s="753">
        <v>24</v>
      </c>
      <c r="AI231" s="761">
        <f t="shared" si="7"/>
        <v>1.4976E-2</v>
      </c>
      <c r="AJ231" s="753" t="s">
        <v>72</v>
      </c>
      <c r="AK231" s="753">
        <v>397875845</v>
      </c>
      <c r="AL231" s="754">
        <v>44693</v>
      </c>
      <c r="AM231" s="754">
        <v>44693</v>
      </c>
      <c r="AN231" s="754">
        <v>44697</v>
      </c>
      <c r="AO231" s="754">
        <v>44693</v>
      </c>
      <c r="AP231" s="754">
        <v>44693</v>
      </c>
      <c r="AQ231" s="753" t="s">
        <v>89</v>
      </c>
      <c r="AR231" s="753" t="s">
        <v>780</v>
      </c>
      <c r="AS231" s="753">
        <v>397875845</v>
      </c>
      <c r="AT231" s="754">
        <v>44693</v>
      </c>
      <c r="AU231" s="754">
        <v>44693</v>
      </c>
      <c r="AV231" s="754">
        <v>44693</v>
      </c>
      <c r="AW231" s="753" t="s">
        <v>90</v>
      </c>
      <c r="AX231" s="753" t="s">
        <v>4250</v>
      </c>
      <c r="AY231" s="756">
        <v>2174.12</v>
      </c>
      <c r="AZ231" s="753" t="s">
        <v>4250</v>
      </c>
      <c r="BA231" s="753" t="s">
        <v>4250</v>
      </c>
      <c r="BB231" s="753" t="s">
        <v>4250</v>
      </c>
      <c r="BC231" s="753" t="s">
        <v>4250</v>
      </c>
      <c r="BD231" s="753" t="s">
        <v>4250</v>
      </c>
      <c r="BE231" s="753" t="s">
        <v>4250</v>
      </c>
      <c r="BF231" s="753" t="s">
        <v>4250</v>
      </c>
      <c r="BG231" s="753" t="s">
        <v>4250</v>
      </c>
      <c r="BH231" s="753" t="s">
        <v>4250</v>
      </c>
    </row>
    <row r="232" spans="1:60">
      <c r="A232" s="858" t="s">
        <v>8524</v>
      </c>
      <c r="B232" s="753" t="s">
        <v>676</v>
      </c>
      <c r="C232" s="753" t="s">
        <v>782</v>
      </c>
      <c r="D232" s="754">
        <v>44691</v>
      </c>
      <c r="E232" s="753" t="s">
        <v>775</v>
      </c>
      <c r="F232" s="753" t="s">
        <v>59</v>
      </c>
      <c r="G232" s="753" t="s">
        <v>60</v>
      </c>
      <c r="H232" s="753" t="s">
        <v>61</v>
      </c>
      <c r="I232" s="753" t="s">
        <v>62</v>
      </c>
      <c r="J232" s="753" t="s">
        <v>63</v>
      </c>
      <c r="K232" s="753">
        <v>30349</v>
      </c>
      <c r="L232" s="753" t="s">
        <v>221</v>
      </c>
      <c r="M232" s="753" t="s">
        <v>776</v>
      </c>
      <c r="N232" s="753" t="s">
        <v>223</v>
      </c>
      <c r="O232" s="753" t="s">
        <v>98</v>
      </c>
      <c r="P232" s="753">
        <v>32809</v>
      </c>
      <c r="Q232" s="753" t="s">
        <v>68</v>
      </c>
      <c r="R232" s="753" t="s">
        <v>777</v>
      </c>
      <c r="S232" s="753" t="s">
        <v>778</v>
      </c>
      <c r="T232" s="753" t="s">
        <v>779</v>
      </c>
      <c r="U232" s="753">
        <v>49204132</v>
      </c>
      <c r="V232" s="753">
        <v>0</v>
      </c>
      <c r="W232" s="753" t="s">
        <v>377</v>
      </c>
      <c r="X232" s="753">
        <v>360</v>
      </c>
      <c r="Y232" s="753">
        <v>416</v>
      </c>
      <c r="Z232" s="753">
        <v>16</v>
      </c>
      <c r="AA232" s="749">
        <f t="shared" si="6"/>
        <v>5.7600000000000004E-3</v>
      </c>
      <c r="AB232" s="753" t="s">
        <v>88</v>
      </c>
      <c r="AC232" s="754">
        <v>44701</v>
      </c>
      <c r="AD232" s="753"/>
      <c r="AE232" s="753" t="s">
        <v>4250</v>
      </c>
      <c r="AF232" s="753" t="s">
        <v>782</v>
      </c>
      <c r="AG232" s="753">
        <v>416</v>
      </c>
      <c r="AH232" s="753">
        <v>16</v>
      </c>
      <c r="AI232" s="761">
        <f t="shared" si="7"/>
        <v>6.6559999999999996E-3</v>
      </c>
      <c r="AJ232" s="753" t="s">
        <v>72</v>
      </c>
      <c r="AK232" s="753">
        <v>397876264</v>
      </c>
      <c r="AL232" s="754">
        <v>44693</v>
      </c>
      <c r="AM232" s="754">
        <v>44693</v>
      </c>
      <c r="AN232" s="754">
        <v>44696</v>
      </c>
      <c r="AO232" s="754">
        <v>44696</v>
      </c>
      <c r="AP232" s="754">
        <v>44696</v>
      </c>
      <c r="AQ232" s="753" t="s">
        <v>89</v>
      </c>
      <c r="AR232" s="753" t="s">
        <v>780</v>
      </c>
      <c r="AS232" s="753">
        <v>397876264</v>
      </c>
      <c r="AT232" s="754">
        <v>44693</v>
      </c>
      <c r="AU232" s="754">
        <v>44696</v>
      </c>
      <c r="AV232" s="754">
        <v>44693</v>
      </c>
      <c r="AW232" s="753" t="s">
        <v>90</v>
      </c>
      <c r="AX232" s="753" t="s">
        <v>4250</v>
      </c>
      <c r="AY232" s="756">
        <v>2424.12</v>
      </c>
      <c r="AZ232" s="753" t="s">
        <v>4250</v>
      </c>
      <c r="BA232" s="753" t="s">
        <v>4250</v>
      </c>
      <c r="BB232" s="753" t="s">
        <v>4250</v>
      </c>
      <c r="BC232" s="753" t="s">
        <v>4250</v>
      </c>
      <c r="BD232" s="753" t="s">
        <v>4250</v>
      </c>
      <c r="BE232" s="753" t="s">
        <v>4250</v>
      </c>
      <c r="BF232" s="753" t="s">
        <v>4250</v>
      </c>
      <c r="BG232" s="753" t="s">
        <v>4250</v>
      </c>
      <c r="BH232" s="753" t="s">
        <v>4250</v>
      </c>
    </row>
    <row r="233" spans="1:60">
      <c r="A233" s="858" t="s">
        <v>8524</v>
      </c>
      <c r="B233" s="753" t="s">
        <v>676</v>
      </c>
      <c r="C233" s="753" t="s">
        <v>783</v>
      </c>
      <c r="D233" s="754">
        <v>44691</v>
      </c>
      <c r="E233" s="753">
        <v>2101437</v>
      </c>
      <c r="F233" s="753" t="s">
        <v>59</v>
      </c>
      <c r="G233" s="753" t="s">
        <v>60</v>
      </c>
      <c r="H233" s="753" t="s">
        <v>61</v>
      </c>
      <c r="I233" s="753" t="s">
        <v>62</v>
      </c>
      <c r="J233" s="753" t="s">
        <v>63</v>
      </c>
      <c r="K233" s="753">
        <v>30349</v>
      </c>
      <c r="L233" s="753" t="s">
        <v>784</v>
      </c>
      <c r="M233" s="753" t="s">
        <v>785</v>
      </c>
      <c r="N233" s="753" t="s">
        <v>786</v>
      </c>
      <c r="O233" s="753" t="s">
        <v>98</v>
      </c>
      <c r="P233" s="753">
        <v>33556</v>
      </c>
      <c r="Q233" s="753" t="s">
        <v>68</v>
      </c>
      <c r="R233" s="753" t="s">
        <v>787</v>
      </c>
      <c r="S233" s="753" t="s">
        <v>788</v>
      </c>
      <c r="T233" s="764" t="s">
        <v>789</v>
      </c>
      <c r="U233" s="753">
        <v>49204132</v>
      </c>
      <c r="V233" s="753">
        <v>0</v>
      </c>
      <c r="W233" s="753" t="s">
        <v>377</v>
      </c>
      <c r="X233" s="753">
        <v>360</v>
      </c>
      <c r="Y233" s="753">
        <v>728</v>
      </c>
      <c r="Z233" s="753">
        <v>28</v>
      </c>
      <c r="AA233" s="749">
        <f t="shared" si="6"/>
        <v>1.008E-2</v>
      </c>
      <c r="AB233" s="753" t="s">
        <v>88</v>
      </c>
      <c r="AC233" s="754">
        <v>44701</v>
      </c>
      <c r="AD233" s="753"/>
      <c r="AE233" s="753" t="s">
        <v>4250</v>
      </c>
      <c r="AF233" s="753" t="s">
        <v>783</v>
      </c>
      <c r="AG233" s="753">
        <v>728</v>
      </c>
      <c r="AH233" s="753">
        <v>28</v>
      </c>
      <c r="AI233" s="761">
        <f t="shared" si="7"/>
        <v>2.0383999999999999E-2</v>
      </c>
      <c r="AJ233" s="753" t="s">
        <v>72</v>
      </c>
      <c r="AK233" s="753">
        <v>399104140</v>
      </c>
      <c r="AL233" s="754">
        <v>44706</v>
      </c>
      <c r="AM233" s="754">
        <v>44706</v>
      </c>
      <c r="AN233" s="754">
        <v>44707</v>
      </c>
      <c r="AO233" s="754">
        <v>44707</v>
      </c>
      <c r="AP233" s="754">
        <v>44707</v>
      </c>
      <c r="AQ233" s="753" t="s">
        <v>89</v>
      </c>
      <c r="AR233" s="753" t="s">
        <v>4250</v>
      </c>
      <c r="AS233" s="753">
        <v>399104140</v>
      </c>
      <c r="AT233" s="754">
        <v>44706</v>
      </c>
      <c r="AU233" s="754">
        <v>44707</v>
      </c>
      <c r="AV233" s="754">
        <v>44706</v>
      </c>
      <c r="AW233" s="753" t="s">
        <v>90</v>
      </c>
      <c r="AX233" s="753" t="s">
        <v>147</v>
      </c>
      <c r="AY233" s="756">
        <v>2100</v>
      </c>
      <c r="AZ233" s="753" t="s">
        <v>4250</v>
      </c>
      <c r="BA233" s="753" t="s">
        <v>4250</v>
      </c>
      <c r="BB233" s="753" t="s">
        <v>4250</v>
      </c>
      <c r="BC233" s="753" t="s">
        <v>4250</v>
      </c>
      <c r="BD233" s="753" t="s">
        <v>4250</v>
      </c>
      <c r="BE233" s="753" t="s">
        <v>4250</v>
      </c>
      <c r="BF233" s="753" t="s">
        <v>4250</v>
      </c>
      <c r="BG233" s="753" t="s">
        <v>4250</v>
      </c>
      <c r="BH233" s="753" t="s">
        <v>4250</v>
      </c>
    </row>
    <row r="234" spans="1:60">
      <c r="A234" s="858" t="s">
        <v>8524</v>
      </c>
      <c r="B234" s="753" t="s">
        <v>101</v>
      </c>
      <c r="C234" s="753" t="s">
        <v>790</v>
      </c>
      <c r="D234" s="754">
        <v>44691</v>
      </c>
      <c r="E234" s="753" t="s">
        <v>791</v>
      </c>
      <c r="F234" s="753" t="s">
        <v>59</v>
      </c>
      <c r="G234" s="753" t="s">
        <v>60</v>
      </c>
      <c r="H234" s="753" t="s">
        <v>61</v>
      </c>
      <c r="I234" s="753" t="s">
        <v>62</v>
      </c>
      <c r="J234" s="753" t="s">
        <v>63</v>
      </c>
      <c r="K234" s="753">
        <v>30349</v>
      </c>
      <c r="L234" s="753" t="s">
        <v>792</v>
      </c>
      <c r="M234" s="753" t="s">
        <v>793</v>
      </c>
      <c r="N234" s="753" t="s">
        <v>197</v>
      </c>
      <c r="O234" s="753" t="s">
        <v>110</v>
      </c>
      <c r="P234" s="753">
        <v>95834</v>
      </c>
      <c r="Q234" s="753" t="s">
        <v>68</v>
      </c>
      <c r="R234" s="753" t="s">
        <v>794</v>
      </c>
      <c r="S234" s="753" t="s">
        <v>4250</v>
      </c>
      <c r="T234" s="753" t="s">
        <v>795</v>
      </c>
      <c r="U234" s="753">
        <v>49203132</v>
      </c>
      <c r="V234" s="753">
        <v>0</v>
      </c>
      <c r="W234" s="753" t="s">
        <v>113</v>
      </c>
      <c r="X234" s="753">
        <v>360</v>
      </c>
      <c r="Y234" s="753">
        <v>832</v>
      </c>
      <c r="Z234" s="753">
        <v>26</v>
      </c>
      <c r="AA234" s="749">
        <f t="shared" si="6"/>
        <v>9.3600000000000003E-3</v>
      </c>
      <c r="AB234" s="753" t="s">
        <v>88</v>
      </c>
      <c r="AC234" s="754">
        <v>44697</v>
      </c>
      <c r="AD234" s="753"/>
      <c r="AE234" s="753" t="s">
        <v>796</v>
      </c>
      <c r="AF234" s="753" t="s">
        <v>790</v>
      </c>
      <c r="AG234" s="753">
        <v>832</v>
      </c>
      <c r="AH234" s="753">
        <v>26</v>
      </c>
      <c r="AI234" s="761">
        <f t="shared" si="7"/>
        <v>2.1631999999999998E-2</v>
      </c>
      <c r="AJ234" s="753" t="s">
        <v>72</v>
      </c>
      <c r="AK234" s="753">
        <v>398109094</v>
      </c>
      <c r="AL234" s="754">
        <v>44698</v>
      </c>
      <c r="AM234" s="754">
        <v>44698</v>
      </c>
      <c r="AN234" s="754">
        <v>44701</v>
      </c>
      <c r="AO234" s="754">
        <v>44701</v>
      </c>
      <c r="AP234" s="754">
        <v>44701</v>
      </c>
      <c r="AQ234" s="753" t="s">
        <v>89</v>
      </c>
      <c r="AR234" s="753" t="s">
        <v>4250</v>
      </c>
      <c r="AS234" s="753">
        <v>398109094</v>
      </c>
      <c r="AT234" s="754">
        <v>44698</v>
      </c>
      <c r="AU234" s="754">
        <v>44701</v>
      </c>
      <c r="AV234" s="754">
        <v>44698</v>
      </c>
      <c r="AW234" s="753" t="s">
        <v>90</v>
      </c>
      <c r="AX234" s="753" t="s">
        <v>4250</v>
      </c>
      <c r="AY234" s="756">
        <v>5200</v>
      </c>
      <c r="AZ234" s="753" t="s">
        <v>4250</v>
      </c>
      <c r="BA234" s="753" t="s">
        <v>4250</v>
      </c>
      <c r="BB234" s="753" t="s">
        <v>4250</v>
      </c>
      <c r="BC234" s="753" t="s">
        <v>4250</v>
      </c>
      <c r="BD234" s="753" t="s">
        <v>4250</v>
      </c>
      <c r="BE234" s="753" t="s">
        <v>4250</v>
      </c>
      <c r="BF234" s="753" t="s">
        <v>4250</v>
      </c>
      <c r="BG234" s="753" t="s">
        <v>4250</v>
      </c>
      <c r="BH234" s="753" t="s">
        <v>4250</v>
      </c>
    </row>
    <row r="235" spans="1:60">
      <c r="A235" s="858" t="s">
        <v>8524</v>
      </c>
      <c r="B235" s="753" t="s">
        <v>101</v>
      </c>
      <c r="C235" s="753" t="s">
        <v>797</v>
      </c>
      <c r="D235" s="754">
        <v>44691</v>
      </c>
      <c r="E235" s="753" t="s">
        <v>791</v>
      </c>
      <c r="F235" s="753" t="s">
        <v>59</v>
      </c>
      <c r="G235" s="753" t="s">
        <v>104</v>
      </c>
      <c r="H235" s="753" t="s">
        <v>105</v>
      </c>
      <c r="I235" s="753" t="s">
        <v>106</v>
      </c>
      <c r="J235" s="753" t="s">
        <v>63</v>
      </c>
      <c r="K235" s="753">
        <v>30721</v>
      </c>
      <c r="L235" s="753" t="s">
        <v>792</v>
      </c>
      <c r="M235" s="753" t="s">
        <v>793</v>
      </c>
      <c r="N235" s="753" t="s">
        <v>197</v>
      </c>
      <c r="O235" s="753" t="s">
        <v>110</v>
      </c>
      <c r="P235" s="753">
        <v>95834</v>
      </c>
      <c r="Q235" s="753" t="s">
        <v>68</v>
      </c>
      <c r="R235" s="753" t="s">
        <v>794</v>
      </c>
      <c r="S235" s="753" t="s">
        <v>4250</v>
      </c>
      <c r="T235" s="753" t="s">
        <v>795</v>
      </c>
      <c r="U235" s="753">
        <v>49203132</v>
      </c>
      <c r="V235" s="753">
        <v>0</v>
      </c>
      <c r="W235" s="753" t="s">
        <v>113</v>
      </c>
      <c r="X235" s="753">
        <v>360</v>
      </c>
      <c r="Y235" s="753">
        <v>832</v>
      </c>
      <c r="Z235" s="753">
        <v>26</v>
      </c>
      <c r="AA235" s="749">
        <f t="shared" si="6"/>
        <v>9.3600000000000003E-3</v>
      </c>
      <c r="AB235" s="753" t="s">
        <v>88</v>
      </c>
      <c r="AC235" s="754">
        <v>44697</v>
      </c>
      <c r="AD235" s="753"/>
      <c r="AE235" s="753" t="s">
        <v>4250</v>
      </c>
      <c r="AF235" s="753" t="s">
        <v>797</v>
      </c>
      <c r="AG235" s="753">
        <v>832</v>
      </c>
      <c r="AH235" s="753">
        <v>26</v>
      </c>
      <c r="AI235" s="761">
        <f t="shared" si="7"/>
        <v>2.1631999999999998E-2</v>
      </c>
      <c r="AJ235" s="753" t="s">
        <v>114</v>
      </c>
      <c r="AK235" s="753" t="s">
        <v>798</v>
      </c>
      <c r="AL235" s="754">
        <v>44701</v>
      </c>
      <c r="AM235" s="754">
        <v>44701</v>
      </c>
      <c r="AN235" s="754">
        <v>44704</v>
      </c>
      <c r="AO235" s="754">
        <v>44704</v>
      </c>
      <c r="AP235" s="754">
        <v>44704</v>
      </c>
      <c r="AQ235" s="753" t="s">
        <v>89</v>
      </c>
      <c r="AR235" s="753" t="s">
        <v>4250</v>
      </c>
      <c r="AS235" s="753" t="s">
        <v>798</v>
      </c>
      <c r="AT235" s="754">
        <v>44701</v>
      </c>
      <c r="AU235" s="754">
        <v>44704</v>
      </c>
      <c r="AV235" s="754">
        <v>44701</v>
      </c>
      <c r="AW235" s="753" t="s">
        <v>90</v>
      </c>
      <c r="AX235" s="753" t="s">
        <v>116</v>
      </c>
      <c r="AY235" s="756">
        <v>6122.54</v>
      </c>
      <c r="AZ235" s="753" t="s">
        <v>4250</v>
      </c>
      <c r="BA235" s="753" t="s">
        <v>4250</v>
      </c>
      <c r="BB235" s="753" t="s">
        <v>4250</v>
      </c>
      <c r="BC235" s="753" t="s">
        <v>4250</v>
      </c>
      <c r="BD235" s="756">
        <v>6122.54</v>
      </c>
      <c r="BE235" s="753" t="s">
        <v>4250</v>
      </c>
      <c r="BF235" s="753" t="s">
        <v>117</v>
      </c>
      <c r="BG235" s="753">
        <v>2022</v>
      </c>
      <c r="BH235" s="753" t="s">
        <v>4250</v>
      </c>
    </row>
    <row r="236" spans="1:60">
      <c r="A236" s="858" t="s">
        <v>8524</v>
      </c>
      <c r="B236" s="753" t="s">
        <v>101</v>
      </c>
      <c r="C236" s="753" t="s">
        <v>799</v>
      </c>
      <c r="D236" s="754">
        <v>44691</v>
      </c>
      <c r="E236" s="753" t="s">
        <v>800</v>
      </c>
      <c r="F236" s="753" t="s">
        <v>59</v>
      </c>
      <c r="G236" s="753" t="s">
        <v>60</v>
      </c>
      <c r="H236" s="753" t="s">
        <v>61</v>
      </c>
      <c r="I236" s="753" t="s">
        <v>62</v>
      </c>
      <c r="J236" s="753" t="s">
        <v>63</v>
      </c>
      <c r="K236" s="753">
        <v>30349</v>
      </c>
      <c r="L236" s="753" t="s">
        <v>107</v>
      </c>
      <c r="M236" s="753" t="s">
        <v>801</v>
      </c>
      <c r="N236" s="753" t="s">
        <v>802</v>
      </c>
      <c r="O236" s="753" t="s">
        <v>110</v>
      </c>
      <c r="P236" s="753">
        <v>95928</v>
      </c>
      <c r="Q236" s="753" t="s">
        <v>68</v>
      </c>
      <c r="R236" s="753" t="s">
        <v>111</v>
      </c>
      <c r="S236" s="753" t="s">
        <v>4250</v>
      </c>
      <c r="T236" s="753" t="s">
        <v>803</v>
      </c>
      <c r="U236" s="753">
        <v>49204132</v>
      </c>
      <c r="V236" s="753">
        <v>0</v>
      </c>
      <c r="W236" s="753" t="s">
        <v>377</v>
      </c>
      <c r="X236" s="753">
        <v>360</v>
      </c>
      <c r="Y236" s="753">
        <v>728</v>
      </c>
      <c r="Z236" s="753">
        <v>28</v>
      </c>
      <c r="AA236" s="749">
        <f t="shared" si="6"/>
        <v>1.008E-2</v>
      </c>
      <c r="AB236" s="753" t="s">
        <v>88</v>
      </c>
      <c r="AC236" s="754">
        <v>44697</v>
      </c>
      <c r="AD236" s="753"/>
      <c r="AE236" s="753" t="s">
        <v>4250</v>
      </c>
      <c r="AF236" s="753" t="s">
        <v>799</v>
      </c>
      <c r="AG236" s="753">
        <v>728</v>
      </c>
      <c r="AH236" s="753">
        <v>28</v>
      </c>
      <c r="AI236" s="761">
        <f t="shared" si="7"/>
        <v>2.0383999999999999E-2</v>
      </c>
      <c r="AJ236" s="753" t="s">
        <v>72</v>
      </c>
      <c r="AK236" s="753">
        <v>398104903</v>
      </c>
      <c r="AL236" s="754">
        <v>44697</v>
      </c>
      <c r="AM236" s="754">
        <v>44697</v>
      </c>
      <c r="AN236" s="754">
        <v>44700</v>
      </c>
      <c r="AO236" s="754">
        <v>44700</v>
      </c>
      <c r="AP236" s="754">
        <v>44700</v>
      </c>
      <c r="AQ236" s="753" t="s">
        <v>89</v>
      </c>
      <c r="AR236" s="753" t="s">
        <v>4250</v>
      </c>
      <c r="AS236" s="753">
        <v>398104903</v>
      </c>
      <c r="AT236" s="754">
        <v>44697</v>
      </c>
      <c r="AU236" s="754">
        <v>44700</v>
      </c>
      <c r="AV236" s="754">
        <v>44697</v>
      </c>
      <c r="AW236" s="753" t="s">
        <v>90</v>
      </c>
      <c r="AX236" s="753" t="s">
        <v>4250</v>
      </c>
      <c r="AY236" s="756">
        <v>5640</v>
      </c>
      <c r="AZ236" s="753" t="s">
        <v>4250</v>
      </c>
      <c r="BA236" s="753" t="s">
        <v>4250</v>
      </c>
      <c r="BB236" s="753" t="s">
        <v>4250</v>
      </c>
      <c r="BC236" s="753" t="s">
        <v>4250</v>
      </c>
      <c r="BD236" s="753" t="s">
        <v>4250</v>
      </c>
      <c r="BE236" s="753" t="s">
        <v>4250</v>
      </c>
      <c r="BF236" s="753" t="s">
        <v>4250</v>
      </c>
      <c r="BG236" s="753" t="s">
        <v>4250</v>
      </c>
      <c r="BH236" s="753" t="s">
        <v>4250</v>
      </c>
    </row>
    <row r="237" spans="1:60" s="555" customFormat="1">
      <c r="A237" s="858" t="s">
        <v>8524</v>
      </c>
      <c r="B237" s="753" t="s">
        <v>101</v>
      </c>
      <c r="C237" s="753" t="s">
        <v>804</v>
      </c>
      <c r="D237" s="754">
        <v>44691</v>
      </c>
      <c r="E237" s="753" t="s">
        <v>805</v>
      </c>
      <c r="F237" s="753" t="s">
        <v>59</v>
      </c>
      <c r="G237" s="753" t="s">
        <v>60</v>
      </c>
      <c r="H237" s="753" t="s">
        <v>61</v>
      </c>
      <c r="I237" s="753" t="s">
        <v>62</v>
      </c>
      <c r="J237" s="753" t="s">
        <v>63</v>
      </c>
      <c r="K237" s="753">
        <v>30349</v>
      </c>
      <c r="L237" s="753" t="s">
        <v>542</v>
      </c>
      <c r="M237" s="753" t="s">
        <v>806</v>
      </c>
      <c r="N237" s="753" t="s">
        <v>544</v>
      </c>
      <c r="O237" s="753" t="s">
        <v>236</v>
      </c>
      <c r="P237" s="753">
        <v>97222</v>
      </c>
      <c r="Q237" s="753" t="s">
        <v>68</v>
      </c>
      <c r="R237" s="753" t="s">
        <v>807</v>
      </c>
      <c r="S237" s="753" t="s">
        <v>4250</v>
      </c>
      <c r="T237" s="753" t="s">
        <v>808</v>
      </c>
      <c r="U237" s="753">
        <v>49204132</v>
      </c>
      <c r="V237" s="753">
        <v>0</v>
      </c>
      <c r="W237" s="753" t="s">
        <v>377</v>
      </c>
      <c r="X237" s="753">
        <v>360</v>
      </c>
      <c r="Y237" s="753">
        <v>676</v>
      </c>
      <c r="Z237" s="753">
        <v>26</v>
      </c>
      <c r="AA237" s="749">
        <f t="shared" si="6"/>
        <v>9.3600000000000003E-3</v>
      </c>
      <c r="AB237" s="753" t="s">
        <v>88</v>
      </c>
      <c r="AC237" s="754">
        <v>44697</v>
      </c>
      <c r="AD237" s="753"/>
      <c r="AE237" s="753" t="s">
        <v>4250</v>
      </c>
      <c r="AF237" s="753" t="s">
        <v>804</v>
      </c>
      <c r="AG237" s="753">
        <v>676</v>
      </c>
      <c r="AH237" s="753">
        <v>26</v>
      </c>
      <c r="AI237" s="761">
        <f t="shared" si="7"/>
        <v>1.7576000000000001E-2</v>
      </c>
      <c r="AJ237" s="753" t="s">
        <v>72</v>
      </c>
      <c r="AK237" s="753">
        <v>398142703</v>
      </c>
      <c r="AL237" s="754">
        <v>44697</v>
      </c>
      <c r="AM237" s="754">
        <v>44697</v>
      </c>
      <c r="AN237" s="754">
        <v>44701</v>
      </c>
      <c r="AO237" s="754">
        <v>44701</v>
      </c>
      <c r="AP237" s="754">
        <v>44701</v>
      </c>
      <c r="AQ237" s="753" t="s">
        <v>89</v>
      </c>
      <c r="AR237" s="753" t="s">
        <v>4250</v>
      </c>
      <c r="AS237" s="753">
        <v>398142703</v>
      </c>
      <c r="AT237" s="754">
        <v>44697</v>
      </c>
      <c r="AU237" s="754">
        <v>44701</v>
      </c>
      <c r="AV237" s="754">
        <v>44697</v>
      </c>
      <c r="AW237" s="753" t="s">
        <v>90</v>
      </c>
      <c r="AX237" s="753" t="s">
        <v>4250</v>
      </c>
      <c r="AY237" s="756">
        <v>5873</v>
      </c>
      <c r="AZ237" s="753" t="s">
        <v>4250</v>
      </c>
      <c r="BA237" s="753" t="s">
        <v>4250</v>
      </c>
      <c r="BB237" s="753" t="s">
        <v>4250</v>
      </c>
      <c r="BC237" s="753" t="s">
        <v>4250</v>
      </c>
      <c r="BD237" s="753" t="s">
        <v>4250</v>
      </c>
      <c r="BE237" s="753" t="s">
        <v>4250</v>
      </c>
      <c r="BF237" s="753" t="s">
        <v>4250</v>
      </c>
      <c r="BG237" s="753" t="s">
        <v>4250</v>
      </c>
      <c r="BH237" s="753" t="s">
        <v>4250</v>
      </c>
    </row>
    <row r="238" spans="1:60">
      <c r="A238" s="858" t="s">
        <v>8524</v>
      </c>
      <c r="B238" s="753" t="s">
        <v>101</v>
      </c>
      <c r="C238" s="753" t="s">
        <v>809</v>
      </c>
      <c r="D238" s="754">
        <v>44691</v>
      </c>
      <c r="E238" s="753" t="s">
        <v>810</v>
      </c>
      <c r="F238" s="753" t="s">
        <v>59</v>
      </c>
      <c r="G238" s="753" t="s">
        <v>60</v>
      </c>
      <c r="H238" s="753" t="s">
        <v>61</v>
      </c>
      <c r="I238" s="753" t="s">
        <v>62</v>
      </c>
      <c r="J238" s="753" t="s">
        <v>63</v>
      </c>
      <c r="K238" s="753">
        <v>30349</v>
      </c>
      <c r="L238" s="753" t="s">
        <v>811</v>
      </c>
      <c r="M238" s="753" t="s">
        <v>812</v>
      </c>
      <c r="N238" s="753" t="s">
        <v>813</v>
      </c>
      <c r="O238" s="753" t="s">
        <v>110</v>
      </c>
      <c r="P238" s="753">
        <v>93003</v>
      </c>
      <c r="Q238" s="753" t="s">
        <v>68</v>
      </c>
      <c r="R238" s="753" t="s">
        <v>814</v>
      </c>
      <c r="S238" s="753" t="s">
        <v>4250</v>
      </c>
      <c r="T238" s="764" t="s">
        <v>815</v>
      </c>
      <c r="U238" s="753">
        <v>49203132</v>
      </c>
      <c r="V238" s="753">
        <v>0</v>
      </c>
      <c r="W238" s="753" t="s">
        <v>113</v>
      </c>
      <c r="X238" s="753">
        <v>360</v>
      </c>
      <c r="Y238" s="753">
        <v>768</v>
      </c>
      <c r="Z238" s="753">
        <v>24</v>
      </c>
      <c r="AA238" s="749">
        <f t="shared" si="6"/>
        <v>8.6400000000000001E-3</v>
      </c>
      <c r="AB238" s="753" t="s">
        <v>88</v>
      </c>
      <c r="AC238" s="754">
        <v>44697</v>
      </c>
      <c r="AD238" s="753"/>
      <c r="AE238" s="753" t="s">
        <v>816</v>
      </c>
      <c r="AF238" s="753" t="s">
        <v>809</v>
      </c>
      <c r="AG238" s="753">
        <v>768</v>
      </c>
      <c r="AH238" s="753">
        <v>24</v>
      </c>
      <c r="AI238" s="761">
        <f t="shared" si="7"/>
        <v>1.8432E-2</v>
      </c>
      <c r="AJ238" s="753" t="s">
        <v>72</v>
      </c>
      <c r="AK238" s="753">
        <v>397860211</v>
      </c>
      <c r="AL238" s="754">
        <v>44694</v>
      </c>
      <c r="AM238" s="754">
        <v>44694</v>
      </c>
      <c r="AN238" s="754">
        <v>44697</v>
      </c>
      <c r="AO238" s="754">
        <v>44697</v>
      </c>
      <c r="AP238" s="754">
        <v>44697</v>
      </c>
      <c r="AQ238" s="753" t="s">
        <v>89</v>
      </c>
      <c r="AR238" s="753" t="s">
        <v>817</v>
      </c>
      <c r="AS238" s="753">
        <v>397860211</v>
      </c>
      <c r="AT238" s="754">
        <v>44694</v>
      </c>
      <c r="AU238" s="754">
        <v>44697</v>
      </c>
      <c r="AV238" s="754">
        <v>44694</v>
      </c>
      <c r="AW238" s="753" t="s">
        <v>90</v>
      </c>
      <c r="AX238" s="753" t="s">
        <v>4250</v>
      </c>
      <c r="AY238" s="756">
        <v>5500</v>
      </c>
      <c r="AZ238" s="753" t="s">
        <v>4250</v>
      </c>
      <c r="BA238" s="753" t="s">
        <v>4250</v>
      </c>
      <c r="BB238" s="753" t="s">
        <v>4250</v>
      </c>
      <c r="BC238" s="753" t="s">
        <v>4250</v>
      </c>
      <c r="BD238" s="753" t="s">
        <v>4250</v>
      </c>
      <c r="BE238" s="753" t="s">
        <v>4250</v>
      </c>
      <c r="BF238" s="753" t="s">
        <v>4250</v>
      </c>
      <c r="BG238" s="753" t="s">
        <v>4250</v>
      </c>
      <c r="BH238" s="753" t="s">
        <v>4250</v>
      </c>
    </row>
    <row r="239" spans="1:60">
      <c r="A239" s="858" t="s">
        <v>8524</v>
      </c>
      <c r="B239" s="753" t="s">
        <v>101</v>
      </c>
      <c r="C239" s="753">
        <v>398719990</v>
      </c>
      <c r="D239" s="754">
        <v>44691</v>
      </c>
      <c r="E239" s="753" t="s">
        <v>810</v>
      </c>
      <c r="F239" s="753" t="s">
        <v>59</v>
      </c>
      <c r="G239" s="753" t="s">
        <v>60</v>
      </c>
      <c r="H239" s="753" t="s">
        <v>61</v>
      </c>
      <c r="I239" s="753" t="s">
        <v>62</v>
      </c>
      <c r="J239" s="753" t="s">
        <v>63</v>
      </c>
      <c r="K239" s="753">
        <v>30349</v>
      </c>
      <c r="L239" s="753" t="s">
        <v>811</v>
      </c>
      <c r="M239" s="753" t="s">
        <v>812</v>
      </c>
      <c r="N239" s="753" t="s">
        <v>813</v>
      </c>
      <c r="O239" s="753" t="s">
        <v>110</v>
      </c>
      <c r="P239" s="753">
        <v>93003</v>
      </c>
      <c r="Q239" s="753" t="s">
        <v>68</v>
      </c>
      <c r="R239" s="753" t="s">
        <v>814</v>
      </c>
      <c r="S239" s="753" t="s">
        <v>4250</v>
      </c>
      <c r="T239" s="764" t="s">
        <v>815</v>
      </c>
      <c r="U239" s="753">
        <v>49203132</v>
      </c>
      <c r="V239" s="753">
        <v>0</v>
      </c>
      <c r="W239" s="753" t="s">
        <v>113</v>
      </c>
      <c r="X239" s="753">
        <v>360</v>
      </c>
      <c r="Y239" s="753">
        <v>96</v>
      </c>
      <c r="Z239" s="753">
        <v>3</v>
      </c>
      <c r="AA239" s="749">
        <f t="shared" si="6"/>
        <v>1.08E-3</v>
      </c>
      <c r="AB239" s="753" t="s">
        <v>88</v>
      </c>
      <c r="AC239" s="754">
        <v>44697</v>
      </c>
      <c r="AD239" s="753"/>
      <c r="AE239" s="753" t="s">
        <v>818</v>
      </c>
      <c r="AF239" s="753" t="s">
        <v>809</v>
      </c>
      <c r="AG239" s="753">
        <v>96</v>
      </c>
      <c r="AH239" s="753">
        <v>3</v>
      </c>
      <c r="AI239" s="761">
        <f t="shared" si="7"/>
        <v>2.8800000000000001E-4</v>
      </c>
      <c r="AJ239" s="753" t="s">
        <v>72</v>
      </c>
      <c r="AK239" s="753">
        <v>398719990</v>
      </c>
      <c r="AL239" s="754">
        <v>44704</v>
      </c>
      <c r="AM239" s="754">
        <v>44704</v>
      </c>
      <c r="AN239" s="754">
        <v>44705</v>
      </c>
      <c r="AO239" s="754">
        <v>44705</v>
      </c>
      <c r="AP239" s="754">
        <v>44705</v>
      </c>
      <c r="AQ239" s="753" t="s">
        <v>89</v>
      </c>
      <c r="AR239" s="753" t="s">
        <v>819</v>
      </c>
      <c r="AS239" s="753">
        <v>398719990</v>
      </c>
      <c r="AT239" s="754">
        <v>44704</v>
      </c>
      <c r="AU239" s="754">
        <v>44705</v>
      </c>
      <c r="AV239" s="754">
        <v>44704</v>
      </c>
      <c r="AW239" s="753" t="s">
        <v>475</v>
      </c>
      <c r="AX239" s="753" t="s">
        <v>4250</v>
      </c>
      <c r="AY239" s="756">
        <v>5500</v>
      </c>
      <c r="AZ239" s="753" t="s">
        <v>4250</v>
      </c>
      <c r="BA239" s="753" t="s">
        <v>4250</v>
      </c>
      <c r="BB239" s="753" t="s">
        <v>4250</v>
      </c>
      <c r="BC239" s="753" t="s">
        <v>4250</v>
      </c>
      <c r="BD239" s="753" t="s">
        <v>4250</v>
      </c>
      <c r="BE239" s="753" t="s">
        <v>4250</v>
      </c>
      <c r="BF239" s="753" t="s">
        <v>4250</v>
      </c>
      <c r="BG239" s="753" t="s">
        <v>4250</v>
      </c>
      <c r="BH239" s="753" t="s">
        <v>4250</v>
      </c>
    </row>
    <row r="240" spans="1:60">
      <c r="A240" s="858" t="s">
        <v>8524</v>
      </c>
      <c r="B240" s="753" t="s">
        <v>101</v>
      </c>
      <c r="C240" s="753" t="s">
        <v>820</v>
      </c>
      <c r="D240" s="754">
        <v>44691</v>
      </c>
      <c r="E240" s="753" t="s">
        <v>821</v>
      </c>
      <c r="F240" s="753" t="s">
        <v>59</v>
      </c>
      <c r="G240" s="753" t="s">
        <v>104</v>
      </c>
      <c r="H240" s="753" t="s">
        <v>105</v>
      </c>
      <c r="I240" s="753" t="s">
        <v>106</v>
      </c>
      <c r="J240" s="753" t="s">
        <v>63</v>
      </c>
      <c r="K240" s="753">
        <v>30721</v>
      </c>
      <c r="L240" s="753" t="s">
        <v>185</v>
      </c>
      <c r="M240" s="753" t="s">
        <v>822</v>
      </c>
      <c r="N240" s="753" t="s">
        <v>823</v>
      </c>
      <c r="O240" s="753" t="s">
        <v>110</v>
      </c>
      <c r="P240" s="753">
        <v>90810</v>
      </c>
      <c r="Q240" s="753" t="s">
        <v>68</v>
      </c>
      <c r="R240" s="753" t="s">
        <v>824</v>
      </c>
      <c r="S240" s="753" t="s">
        <v>4250</v>
      </c>
      <c r="T240" s="753" t="s">
        <v>825</v>
      </c>
      <c r="U240" s="753">
        <v>49203132</v>
      </c>
      <c r="V240" s="753">
        <v>0</v>
      </c>
      <c r="W240" s="753" t="s">
        <v>113</v>
      </c>
      <c r="X240" s="753">
        <v>360</v>
      </c>
      <c r="Y240" s="753">
        <v>832</v>
      </c>
      <c r="Z240" s="753">
        <v>26</v>
      </c>
      <c r="AA240" s="749">
        <f t="shared" si="6"/>
        <v>9.3600000000000003E-3</v>
      </c>
      <c r="AB240" s="753" t="s">
        <v>88</v>
      </c>
      <c r="AC240" s="754">
        <v>44697</v>
      </c>
      <c r="AD240" s="753"/>
      <c r="AE240" s="753" t="s">
        <v>4250</v>
      </c>
      <c r="AF240" s="753" t="s">
        <v>820</v>
      </c>
      <c r="AG240" s="753">
        <v>832</v>
      </c>
      <c r="AH240" s="753">
        <v>26</v>
      </c>
      <c r="AI240" s="761">
        <f t="shared" si="7"/>
        <v>2.1631999999999998E-2</v>
      </c>
      <c r="AJ240" s="753" t="s">
        <v>114</v>
      </c>
      <c r="AK240" s="753" t="s">
        <v>826</v>
      </c>
      <c r="AL240" s="754">
        <v>44701</v>
      </c>
      <c r="AM240" s="754">
        <v>44701</v>
      </c>
      <c r="AN240" s="754">
        <v>44707</v>
      </c>
      <c r="AO240" s="754">
        <v>44705</v>
      </c>
      <c r="AP240" s="754">
        <v>44705</v>
      </c>
      <c r="AQ240" s="753" t="s">
        <v>89</v>
      </c>
      <c r="AR240" s="753" t="s">
        <v>827</v>
      </c>
      <c r="AS240" s="753" t="s">
        <v>826</v>
      </c>
      <c r="AT240" s="754">
        <v>44701</v>
      </c>
      <c r="AU240" s="754">
        <v>44705</v>
      </c>
      <c r="AV240" s="754">
        <v>44701</v>
      </c>
      <c r="AW240" s="753" t="s">
        <v>90</v>
      </c>
      <c r="AX240" s="753" t="s">
        <v>116</v>
      </c>
      <c r="AY240" s="756">
        <v>4869.8599999999997</v>
      </c>
      <c r="AZ240" s="753" t="s">
        <v>4250</v>
      </c>
      <c r="BA240" s="753" t="s">
        <v>4250</v>
      </c>
      <c r="BB240" s="753" t="s">
        <v>4250</v>
      </c>
      <c r="BC240" s="753" t="s">
        <v>4250</v>
      </c>
      <c r="BD240" s="756">
        <v>4869.8599999999997</v>
      </c>
      <c r="BE240" s="753" t="s">
        <v>4250</v>
      </c>
      <c r="BF240" s="753" t="s">
        <v>117</v>
      </c>
      <c r="BG240" s="753">
        <v>2022</v>
      </c>
      <c r="BH240" s="753" t="s">
        <v>4250</v>
      </c>
    </row>
    <row r="241" spans="1:60">
      <c r="A241" s="858" t="s">
        <v>8524</v>
      </c>
      <c r="B241" s="753" t="s">
        <v>101</v>
      </c>
      <c r="C241" s="753" t="s">
        <v>828</v>
      </c>
      <c r="D241" s="754">
        <v>44691</v>
      </c>
      <c r="E241" s="753" t="s">
        <v>821</v>
      </c>
      <c r="F241" s="753" t="s">
        <v>59</v>
      </c>
      <c r="G241" s="753" t="s">
        <v>104</v>
      </c>
      <c r="H241" s="753" t="s">
        <v>105</v>
      </c>
      <c r="I241" s="753" t="s">
        <v>106</v>
      </c>
      <c r="J241" s="753" t="s">
        <v>63</v>
      </c>
      <c r="K241" s="753">
        <v>30721</v>
      </c>
      <c r="L241" s="753" t="s">
        <v>185</v>
      </c>
      <c r="M241" s="753" t="s">
        <v>822</v>
      </c>
      <c r="N241" s="753" t="s">
        <v>823</v>
      </c>
      <c r="O241" s="753" t="s">
        <v>110</v>
      </c>
      <c r="P241" s="753">
        <v>90810</v>
      </c>
      <c r="Q241" s="753" t="s">
        <v>68</v>
      </c>
      <c r="R241" s="753" t="s">
        <v>824</v>
      </c>
      <c r="S241" s="753" t="s">
        <v>4250</v>
      </c>
      <c r="T241" s="753" t="s">
        <v>825</v>
      </c>
      <c r="U241" s="753">
        <v>49203132</v>
      </c>
      <c r="V241" s="753">
        <v>0</v>
      </c>
      <c r="W241" s="753" t="s">
        <v>113</v>
      </c>
      <c r="X241" s="753">
        <v>360</v>
      </c>
      <c r="Y241" s="753">
        <v>832</v>
      </c>
      <c r="Z241" s="753">
        <v>26</v>
      </c>
      <c r="AA241" s="749">
        <f t="shared" si="6"/>
        <v>9.3600000000000003E-3</v>
      </c>
      <c r="AB241" s="753" t="s">
        <v>88</v>
      </c>
      <c r="AC241" s="754">
        <v>44697</v>
      </c>
      <c r="AD241" s="753"/>
      <c r="AE241" s="753" t="s">
        <v>4250</v>
      </c>
      <c r="AF241" s="753" t="s">
        <v>828</v>
      </c>
      <c r="AG241" s="753">
        <v>832</v>
      </c>
      <c r="AH241" s="753">
        <v>26</v>
      </c>
      <c r="AI241" s="761">
        <f t="shared" si="7"/>
        <v>2.1631999999999998E-2</v>
      </c>
      <c r="AJ241" s="753" t="s">
        <v>114</v>
      </c>
      <c r="AK241" s="753" t="s">
        <v>829</v>
      </c>
      <c r="AL241" s="754">
        <v>44701</v>
      </c>
      <c r="AM241" s="754">
        <v>44701</v>
      </c>
      <c r="AN241" s="754">
        <v>44705</v>
      </c>
      <c r="AO241" s="754">
        <v>44705</v>
      </c>
      <c r="AP241" s="754">
        <v>44705</v>
      </c>
      <c r="AQ241" s="753" t="s">
        <v>89</v>
      </c>
      <c r="AR241" s="753" t="s">
        <v>827</v>
      </c>
      <c r="AS241" s="753" t="s">
        <v>829</v>
      </c>
      <c r="AT241" s="754">
        <v>44701</v>
      </c>
      <c r="AU241" s="754">
        <v>44705</v>
      </c>
      <c r="AV241" s="754">
        <v>44701</v>
      </c>
      <c r="AW241" s="753" t="s">
        <v>90</v>
      </c>
      <c r="AX241" s="753" t="s">
        <v>116</v>
      </c>
      <c r="AY241" s="756">
        <v>4869.8599999999997</v>
      </c>
      <c r="AZ241" s="753" t="s">
        <v>4250</v>
      </c>
      <c r="BA241" s="753" t="s">
        <v>4250</v>
      </c>
      <c r="BB241" s="753" t="s">
        <v>4250</v>
      </c>
      <c r="BC241" s="753" t="s">
        <v>4250</v>
      </c>
      <c r="BD241" s="756">
        <v>4869.8599999999997</v>
      </c>
      <c r="BE241" s="753" t="s">
        <v>4250</v>
      </c>
      <c r="BF241" s="753" t="s">
        <v>117</v>
      </c>
      <c r="BG241" s="753">
        <v>2022</v>
      </c>
      <c r="BH241" s="753" t="s">
        <v>4250</v>
      </c>
    </row>
    <row r="242" spans="1:60">
      <c r="A242" s="858" t="s">
        <v>8524</v>
      </c>
      <c r="B242" s="753" t="s">
        <v>101</v>
      </c>
      <c r="C242" s="753" t="s">
        <v>830</v>
      </c>
      <c r="D242" s="754">
        <v>44691</v>
      </c>
      <c r="E242" s="753" t="s">
        <v>821</v>
      </c>
      <c r="F242" s="753" t="s">
        <v>59</v>
      </c>
      <c r="G242" s="753" t="s">
        <v>104</v>
      </c>
      <c r="H242" s="753" t="s">
        <v>105</v>
      </c>
      <c r="I242" s="753" t="s">
        <v>106</v>
      </c>
      <c r="J242" s="753" t="s">
        <v>63</v>
      </c>
      <c r="K242" s="753">
        <v>30721</v>
      </c>
      <c r="L242" s="753" t="s">
        <v>185</v>
      </c>
      <c r="M242" s="753" t="s">
        <v>822</v>
      </c>
      <c r="N242" s="753" t="s">
        <v>823</v>
      </c>
      <c r="O242" s="753" t="s">
        <v>110</v>
      </c>
      <c r="P242" s="753">
        <v>90810</v>
      </c>
      <c r="Q242" s="753" t="s">
        <v>68</v>
      </c>
      <c r="R242" s="753" t="s">
        <v>824</v>
      </c>
      <c r="S242" s="753" t="s">
        <v>4250</v>
      </c>
      <c r="T242" s="753" t="s">
        <v>825</v>
      </c>
      <c r="U242" s="753">
        <v>49203132</v>
      </c>
      <c r="V242" s="753">
        <v>0</v>
      </c>
      <c r="W242" s="753" t="s">
        <v>113</v>
      </c>
      <c r="X242" s="753">
        <v>360</v>
      </c>
      <c r="Y242" s="753">
        <v>640</v>
      </c>
      <c r="Z242" s="753">
        <v>20</v>
      </c>
      <c r="AA242" s="749">
        <f t="shared" si="6"/>
        <v>7.1999999999999998E-3</v>
      </c>
      <c r="AB242" s="753" t="s">
        <v>88</v>
      </c>
      <c r="AC242" s="754">
        <v>44697</v>
      </c>
      <c r="AD242" s="753"/>
      <c r="AE242" s="753" t="s">
        <v>4250</v>
      </c>
      <c r="AF242" s="753" t="s">
        <v>830</v>
      </c>
      <c r="AG242" s="753">
        <v>640</v>
      </c>
      <c r="AH242" s="753">
        <v>20</v>
      </c>
      <c r="AI242" s="761">
        <f t="shared" si="7"/>
        <v>1.2800000000000001E-2</v>
      </c>
      <c r="AJ242" s="753" t="s">
        <v>114</v>
      </c>
      <c r="AK242" s="753" t="s">
        <v>831</v>
      </c>
      <c r="AL242" s="754">
        <v>44701</v>
      </c>
      <c r="AM242" s="754">
        <v>44701</v>
      </c>
      <c r="AN242" s="754">
        <v>44706</v>
      </c>
      <c r="AO242" s="754">
        <v>44706</v>
      </c>
      <c r="AP242" s="754">
        <v>44706</v>
      </c>
      <c r="AQ242" s="753" t="s">
        <v>89</v>
      </c>
      <c r="AR242" s="753" t="s">
        <v>827</v>
      </c>
      <c r="AS242" s="753" t="s">
        <v>831</v>
      </c>
      <c r="AT242" s="754">
        <v>44701</v>
      </c>
      <c r="AU242" s="754">
        <v>44706</v>
      </c>
      <c r="AV242" s="754">
        <v>44701</v>
      </c>
      <c r="AW242" s="753" t="s">
        <v>90</v>
      </c>
      <c r="AX242" s="753" t="s">
        <v>116</v>
      </c>
      <c r="AY242" s="756">
        <v>4869.8599999999997</v>
      </c>
      <c r="AZ242" s="753" t="s">
        <v>4250</v>
      </c>
      <c r="BA242" s="753" t="s">
        <v>4250</v>
      </c>
      <c r="BB242" s="753" t="s">
        <v>4250</v>
      </c>
      <c r="BC242" s="753" t="s">
        <v>4250</v>
      </c>
      <c r="BD242" s="756">
        <v>4869.8599999999997</v>
      </c>
      <c r="BE242" s="753" t="s">
        <v>4250</v>
      </c>
      <c r="BF242" s="753" t="s">
        <v>117</v>
      </c>
      <c r="BG242" s="753">
        <v>2022</v>
      </c>
      <c r="BH242" s="753" t="s">
        <v>4250</v>
      </c>
    </row>
    <row r="243" spans="1:60">
      <c r="A243" s="858" t="s">
        <v>8524</v>
      </c>
      <c r="B243" s="753" t="s">
        <v>230</v>
      </c>
      <c r="C243" s="753" t="s">
        <v>832</v>
      </c>
      <c r="D243" s="754">
        <v>44691</v>
      </c>
      <c r="E243" s="753" t="s">
        <v>833</v>
      </c>
      <c r="F243" s="753" t="s">
        <v>59</v>
      </c>
      <c r="G243" s="753" t="s">
        <v>60</v>
      </c>
      <c r="H243" s="753" t="s">
        <v>61</v>
      </c>
      <c r="I243" s="753" t="s">
        <v>62</v>
      </c>
      <c r="J243" s="753" t="s">
        <v>63</v>
      </c>
      <c r="K243" s="753">
        <v>30349</v>
      </c>
      <c r="L243" s="753" t="s">
        <v>834</v>
      </c>
      <c r="M243" s="753" t="s">
        <v>835</v>
      </c>
      <c r="N243" s="753" t="s">
        <v>495</v>
      </c>
      <c r="O243" s="753" t="s">
        <v>496</v>
      </c>
      <c r="P243" s="753">
        <v>25704</v>
      </c>
      <c r="Q243" s="753" t="s">
        <v>68</v>
      </c>
      <c r="R243" s="753" t="s">
        <v>836</v>
      </c>
      <c r="S243" s="753" t="s">
        <v>4250</v>
      </c>
      <c r="T243" s="764" t="s">
        <v>837</v>
      </c>
      <c r="U243" s="753">
        <v>49204132</v>
      </c>
      <c r="V243" s="753">
        <v>0</v>
      </c>
      <c r="W243" s="753" t="s">
        <v>377</v>
      </c>
      <c r="X243" s="753">
        <v>360</v>
      </c>
      <c r="Y243" s="753">
        <v>338</v>
      </c>
      <c r="Z243" s="753">
        <v>13</v>
      </c>
      <c r="AA243" s="749">
        <f t="shared" si="6"/>
        <v>4.6800000000000001E-3</v>
      </c>
      <c r="AB243" s="753" t="s">
        <v>70</v>
      </c>
      <c r="AC243" s="754">
        <v>44690</v>
      </c>
      <c r="AD243" s="753"/>
      <c r="AE243" s="753" t="s">
        <v>4250</v>
      </c>
      <c r="AF243" s="753" t="s">
        <v>832</v>
      </c>
      <c r="AG243" s="753">
        <v>338</v>
      </c>
      <c r="AH243" s="753">
        <v>13</v>
      </c>
      <c r="AI243" s="761">
        <f t="shared" si="7"/>
        <v>4.3940000000000003E-3</v>
      </c>
      <c r="AJ243" s="753" t="s">
        <v>72</v>
      </c>
      <c r="AK243" s="753">
        <v>398005484</v>
      </c>
      <c r="AL243" s="754">
        <v>44694</v>
      </c>
      <c r="AM243" s="754">
        <v>44694</v>
      </c>
      <c r="AN243" s="754">
        <v>44697</v>
      </c>
      <c r="AO243" s="754">
        <v>44697</v>
      </c>
      <c r="AP243" s="754">
        <v>44697</v>
      </c>
      <c r="AQ243" s="753" t="s">
        <v>89</v>
      </c>
      <c r="AR243" s="753" t="s">
        <v>4250</v>
      </c>
      <c r="AS243" s="753">
        <v>398005484</v>
      </c>
      <c r="AT243" s="754">
        <v>44694</v>
      </c>
      <c r="AU243" s="754">
        <v>44697</v>
      </c>
      <c r="AV243" s="754">
        <v>44694</v>
      </c>
      <c r="AW243" s="753" t="s">
        <v>90</v>
      </c>
      <c r="AX243" s="753" t="s">
        <v>218</v>
      </c>
      <c r="AY243" s="756">
        <v>1503</v>
      </c>
      <c r="AZ243" s="753" t="s">
        <v>4250</v>
      </c>
      <c r="BA243" s="753" t="s">
        <v>4250</v>
      </c>
      <c r="BB243" s="753" t="s">
        <v>4250</v>
      </c>
      <c r="BC243" s="753" t="s">
        <v>4250</v>
      </c>
      <c r="BD243" s="753" t="s">
        <v>4250</v>
      </c>
      <c r="BE243" s="753" t="s">
        <v>4250</v>
      </c>
      <c r="BF243" s="753" t="s">
        <v>4250</v>
      </c>
      <c r="BG243" s="753" t="s">
        <v>4250</v>
      </c>
      <c r="BH243" s="753" t="s">
        <v>4250</v>
      </c>
    </row>
    <row r="244" spans="1:60">
      <c r="A244" s="858" t="s">
        <v>8524</v>
      </c>
      <c r="B244" s="753" t="s">
        <v>230</v>
      </c>
      <c r="C244" s="753" t="s">
        <v>838</v>
      </c>
      <c r="D244" s="754">
        <v>44691</v>
      </c>
      <c r="E244" s="753" t="s">
        <v>839</v>
      </c>
      <c r="F244" s="753" t="s">
        <v>59</v>
      </c>
      <c r="G244" s="753" t="s">
        <v>60</v>
      </c>
      <c r="H244" s="753" t="s">
        <v>61</v>
      </c>
      <c r="I244" s="753" t="s">
        <v>62</v>
      </c>
      <c r="J244" s="753" t="s">
        <v>63</v>
      </c>
      <c r="K244" s="753">
        <v>30349</v>
      </c>
      <c r="L244" s="753" t="s">
        <v>840</v>
      </c>
      <c r="M244" s="753" t="s">
        <v>841</v>
      </c>
      <c r="N244" s="753" t="s">
        <v>204</v>
      </c>
      <c r="O244" s="753" t="s">
        <v>205</v>
      </c>
      <c r="P244" s="753">
        <v>85040</v>
      </c>
      <c r="Q244" s="753" t="s">
        <v>68</v>
      </c>
      <c r="R244" s="753" t="s">
        <v>842</v>
      </c>
      <c r="S244" s="753" t="s">
        <v>843</v>
      </c>
      <c r="T244" s="753" t="s">
        <v>844</v>
      </c>
      <c r="U244" s="753">
        <v>49203132</v>
      </c>
      <c r="V244" s="753">
        <v>0</v>
      </c>
      <c r="W244" s="753" t="s">
        <v>113</v>
      </c>
      <c r="X244" s="753">
        <v>360</v>
      </c>
      <c r="Y244" s="753">
        <v>832</v>
      </c>
      <c r="Z244" s="753">
        <v>26</v>
      </c>
      <c r="AA244" s="749">
        <f t="shared" si="6"/>
        <v>9.3600000000000003E-3</v>
      </c>
      <c r="AB244" s="753" t="s">
        <v>88</v>
      </c>
      <c r="AC244" s="754">
        <v>44694</v>
      </c>
      <c r="AD244" s="753"/>
      <c r="AE244" s="753" t="s">
        <v>4250</v>
      </c>
      <c r="AF244" s="753" t="s">
        <v>838</v>
      </c>
      <c r="AG244" s="753">
        <v>832</v>
      </c>
      <c r="AH244" s="753">
        <v>26</v>
      </c>
      <c r="AI244" s="761">
        <f t="shared" si="7"/>
        <v>2.1631999999999998E-2</v>
      </c>
      <c r="AJ244" s="753" t="s">
        <v>72</v>
      </c>
      <c r="AK244" s="753">
        <v>398395499</v>
      </c>
      <c r="AL244" s="754">
        <v>44699</v>
      </c>
      <c r="AM244" s="754">
        <v>44699</v>
      </c>
      <c r="AN244" s="754">
        <v>44704</v>
      </c>
      <c r="AO244" s="754">
        <v>44704</v>
      </c>
      <c r="AP244" s="754">
        <v>44704</v>
      </c>
      <c r="AQ244" s="753" t="s">
        <v>89</v>
      </c>
      <c r="AR244" s="753" t="s">
        <v>4250</v>
      </c>
      <c r="AS244" s="753">
        <v>398395499</v>
      </c>
      <c r="AT244" s="754">
        <v>44699</v>
      </c>
      <c r="AU244" s="754">
        <v>44704</v>
      </c>
      <c r="AV244" s="754">
        <v>44699</v>
      </c>
      <c r="AW244" s="753" t="s">
        <v>90</v>
      </c>
      <c r="AX244" s="753" t="s">
        <v>4250</v>
      </c>
      <c r="AY244" s="756">
        <v>4654.3</v>
      </c>
      <c r="AZ244" s="753" t="s">
        <v>4250</v>
      </c>
      <c r="BA244" s="753" t="s">
        <v>4250</v>
      </c>
      <c r="BB244" s="753" t="s">
        <v>4250</v>
      </c>
      <c r="BC244" s="753" t="s">
        <v>4250</v>
      </c>
      <c r="BD244" s="753" t="s">
        <v>4250</v>
      </c>
      <c r="BE244" s="753" t="s">
        <v>4250</v>
      </c>
      <c r="BF244" s="753" t="s">
        <v>4250</v>
      </c>
      <c r="BG244" s="753" t="s">
        <v>4250</v>
      </c>
      <c r="BH244" s="753" t="s">
        <v>4250</v>
      </c>
    </row>
    <row r="245" spans="1:60" s="556" customFormat="1">
      <c r="A245" s="858" t="s">
        <v>8524</v>
      </c>
      <c r="B245" s="753" t="s">
        <v>56</v>
      </c>
      <c r="C245" s="753" t="s">
        <v>845</v>
      </c>
      <c r="D245" s="754">
        <v>44691</v>
      </c>
      <c r="E245" s="753" t="s">
        <v>846</v>
      </c>
      <c r="F245" s="753" t="s">
        <v>59</v>
      </c>
      <c r="G245" s="753" t="s">
        <v>60</v>
      </c>
      <c r="H245" s="753" t="s">
        <v>61</v>
      </c>
      <c r="I245" s="753" t="s">
        <v>62</v>
      </c>
      <c r="J245" s="753" t="s">
        <v>63</v>
      </c>
      <c r="K245" s="753">
        <v>30349</v>
      </c>
      <c r="L245" s="753" t="s">
        <v>536</v>
      </c>
      <c r="M245" s="753" t="s">
        <v>847</v>
      </c>
      <c r="N245" s="753" t="s">
        <v>538</v>
      </c>
      <c r="O245" s="753" t="s">
        <v>110</v>
      </c>
      <c r="P245" s="753">
        <v>93703</v>
      </c>
      <c r="Q245" s="753" t="s">
        <v>68</v>
      </c>
      <c r="R245" s="753" t="s">
        <v>848</v>
      </c>
      <c r="S245" s="753" t="s">
        <v>4250</v>
      </c>
      <c r="T245" s="753" t="s">
        <v>849</v>
      </c>
      <c r="U245" s="753">
        <v>49203132</v>
      </c>
      <c r="V245" s="753">
        <v>0</v>
      </c>
      <c r="W245" s="753" t="s">
        <v>113</v>
      </c>
      <c r="X245" s="753">
        <v>360</v>
      </c>
      <c r="Y245" s="753">
        <v>832</v>
      </c>
      <c r="Z245" s="753">
        <v>26</v>
      </c>
      <c r="AA245" s="749">
        <f t="shared" si="6"/>
        <v>9.3600000000000003E-3</v>
      </c>
      <c r="AB245" s="753" t="s">
        <v>88</v>
      </c>
      <c r="AC245" s="754">
        <v>44694</v>
      </c>
      <c r="AD245" s="753"/>
      <c r="AE245" s="753" t="s">
        <v>850</v>
      </c>
      <c r="AF245" s="753" t="s">
        <v>845</v>
      </c>
      <c r="AG245" s="753">
        <v>832</v>
      </c>
      <c r="AH245" s="753">
        <v>26</v>
      </c>
      <c r="AI245" s="761">
        <f t="shared" si="7"/>
        <v>2.1631999999999998E-2</v>
      </c>
      <c r="AJ245" s="753" t="s">
        <v>72</v>
      </c>
      <c r="AK245" s="753">
        <v>398018643</v>
      </c>
      <c r="AL245" s="754">
        <v>44694</v>
      </c>
      <c r="AM245" s="754">
        <v>44694</v>
      </c>
      <c r="AN245" s="754">
        <v>44697</v>
      </c>
      <c r="AO245" s="754">
        <v>44697</v>
      </c>
      <c r="AP245" s="754">
        <v>44697</v>
      </c>
      <c r="AQ245" s="753" t="s">
        <v>89</v>
      </c>
      <c r="AR245" s="753" t="s">
        <v>4250</v>
      </c>
      <c r="AS245" s="753">
        <v>398018643</v>
      </c>
      <c r="AT245" s="754">
        <v>44694</v>
      </c>
      <c r="AU245" s="754">
        <v>44697</v>
      </c>
      <c r="AV245" s="754">
        <v>44694</v>
      </c>
      <c r="AW245" s="753" t="s">
        <v>90</v>
      </c>
      <c r="AX245" s="753" t="s">
        <v>4250</v>
      </c>
      <c r="AY245" s="756">
        <v>5683</v>
      </c>
      <c r="AZ245" s="753" t="s">
        <v>4250</v>
      </c>
      <c r="BA245" s="753" t="s">
        <v>4250</v>
      </c>
      <c r="BB245" s="753" t="s">
        <v>4250</v>
      </c>
      <c r="BC245" s="753" t="s">
        <v>4250</v>
      </c>
      <c r="BD245" s="753" t="s">
        <v>4250</v>
      </c>
      <c r="BE245" s="753" t="s">
        <v>4250</v>
      </c>
      <c r="BF245" s="753" t="s">
        <v>4250</v>
      </c>
      <c r="BG245" s="753" t="s">
        <v>4250</v>
      </c>
      <c r="BH245" s="753" t="s">
        <v>4250</v>
      </c>
    </row>
    <row r="246" spans="1:60" s="556" customFormat="1">
      <c r="A246" s="858" t="s">
        <v>8524</v>
      </c>
      <c r="B246" s="753" t="s">
        <v>79</v>
      </c>
      <c r="C246" s="753" t="s">
        <v>851</v>
      </c>
      <c r="D246" s="754">
        <v>44691</v>
      </c>
      <c r="E246" s="753" t="s">
        <v>852</v>
      </c>
      <c r="F246" s="753" t="s">
        <v>59</v>
      </c>
      <c r="G246" s="753" t="s">
        <v>60</v>
      </c>
      <c r="H246" s="753" t="s">
        <v>61</v>
      </c>
      <c r="I246" s="753" t="s">
        <v>62</v>
      </c>
      <c r="J246" s="753" t="s">
        <v>63</v>
      </c>
      <c r="K246" s="753">
        <v>30349</v>
      </c>
      <c r="L246" s="753" t="s">
        <v>358</v>
      </c>
      <c r="M246" s="753" t="s">
        <v>853</v>
      </c>
      <c r="N246" s="753" t="s">
        <v>559</v>
      </c>
      <c r="O246" s="753" t="s">
        <v>445</v>
      </c>
      <c r="P246" s="753">
        <v>78764</v>
      </c>
      <c r="Q246" s="753" t="s">
        <v>68</v>
      </c>
      <c r="R246" s="753" t="s">
        <v>736</v>
      </c>
      <c r="S246" s="753" t="s">
        <v>4250</v>
      </c>
      <c r="T246" s="753" t="s">
        <v>854</v>
      </c>
      <c r="U246" s="753">
        <v>49203132</v>
      </c>
      <c r="V246" s="753">
        <v>0</v>
      </c>
      <c r="W246" s="753" t="s">
        <v>113</v>
      </c>
      <c r="X246" s="753">
        <v>360</v>
      </c>
      <c r="Y246" s="753">
        <v>832</v>
      </c>
      <c r="Z246" s="753">
        <v>26</v>
      </c>
      <c r="AA246" s="749">
        <f t="shared" si="6"/>
        <v>9.3600000000000003E-3</v>
      </c>
      <c r="AB246" s="753" t="s">
        <v>70</v>
      </c>
      <c r="AC246" s="754">
        <v>44697</v>
      </c>
      <c r="AD246" s="753"/>
      <c r="AE246" s="753" t="s">
        <v>4250</v>
      </c>
      <c r="AF246" s="753" t="s">
        <v>851</v>
      </c>
      <c r="AG246" s="753">
        <v>832</v>
      </c>
      <c r="AH246" s="753">
        <v>26</v>
      </c>
      <c r="AI246" s="761">
        <f t="shared" si="7"/>
        <v>2.1631999999999998E-2</v>
      </c>
      <c r="AJ246" s="753" t="s">
        <v>72</v>
      </c>
      <c r="AK246" s="753">
        <v>397858517</v>
      </c>
      <c r="AL246" s="754">
        <v>44694</v>
      </c>
      <c r="AM246" s="754">
        <v>44694</v>
      </c>
      <c r="AN246" s="754">
        <v>44697</v>
      </c>
      <c r="AO246" s="754">
        <v>44697</v>
      </c>
      <c r="AP246" s="754">
        <v>44697</v>
      </c>
      <c r="AQ246" s="753" t="s">
        <v>89</v>
      </c>
      <c r="AR246" s="753" t="s">
        <v>4250</v>
      </c>
      <c r="AS246" s="753">
        <v>397858517</v>
      </c>
      <c r="AT246" s="754">
        <v>44694</v>
      </c>
      <c r="AU246" s="754">
        <v>44697</v>
      </c>
      <c r="AV246" s="754">
        <v>44694</v>
      </c>
      <c r="AW246" s="753" t="s">
        <v>90</v>
      </c>
      <c r="AX246" s="753" t="s">
        <v>4250</v>
      </c>
      <c r="AY246" s="756">
        <v>2500</v>
      </c>
      <c r="AZ246" s="753" t="s">
        <v>4250</v>
      </c>
      <c r="BA246" s="753" t="s">
        <v>4250</v>
      </c>
      <c r="BB246" s="753" t="s">
        <v>4250</v>
      </c>
      <c r="BC246" s="753" t="s">
        <v>4250</v>
      </c>
      <c r="BD246" s="753" t="s">
        <v>4250</v>
      </c>
      <c r="BE246" s="753" t="s">
        <v>4250</v>
      </c>
      <c r="BF246" s="753" t="s">
        <v>4250</v>
      </c>
      <c r="BG246" s="753" t="s">
        <v>4250</v>
      </c>
      <c r="BH246" s="753" t="s">
        <v>4250</v>
      </c>
    </row>
    <row r="247" spans="1:60" s="556" customFormat="1">
      <c r="A247" s="858" t="s">
        <v>8524</v>
      </c>
      <c r="B247" s="753" t="s">
        <v>79</v>
      </c>
      <c r="C247" s="753" t="s">
        <v>855</v>
      </c>
      <c r="D247" s="754">
        <v>44691</v>
      </c>
      <c r="E247" s="753" t="s">
        <v>856</v>
      </c>
      <c r="F247" s="753" t="s">
        <v>59</v>
      </c>
      <c r="G247" s="753" t="s">
        <v>60</v>
      </c>
      <c r="H247" s="753" t="s">
        <v>61</v>
      </c>
      <c r="I247" s="753" t="s">
        <v>62</v>
      </c>
      <c r="J247" s="753" t="s">
        <v>63</v>
      </c>
      <c r="K247" s="753">
        <v>30349</v>
      </c>
      <c r="L247" s="753" t="s">
        <v>358</v>
      </c>
      <c r="M247" s="753" t="s">
        <v>857</v>
      </c>
      <c r="N247" s="753" t="s">
        <v>223</v>
      </c>
      <c r="O247" s="753" t="s">
        <v>98</v>
      </c>
      <c r="P247" s="753">
        <v>32822</v>
      </c>
      <c r="Q247" s="753" t="s">
        <v>68</v>
      </c>
      <c r="R247" s="753" t="s">
        <v>736</v>
      </c>
      <c r="S247" s="753" t="s">
        <v>4250</v>
      </c>
      <c r="T247" s="753" t="s">
        <v>854</v>
      </c>
      <c r="U247" s="753">
        <v>49203132</v>
      </c>
      <c r="V247" s="753">
        <v>0</v>
      </c>
      <c r="W247" s="753" t="s">
        <v>113</v>
      </c>
      <c r="X247" s="753">
        <v>360</v>
      </c>
      <c r="Y247" s="753">
        <v>832</v>
      </c>
      <c r="Z247" s="753">
        <v>26</v>
      </c>
      <c r="AA247" s="749">
        <f t="shared" si="6"/>
        <v>9.3600000000000003E-3</v>
      </c>
      <c r="AB247" s="753" t="s">
        <v>70</v>
      </c>
      <c r="AC247" s="754">
        <v>44697</v>
      </c>
      <c r="AD247" s="753"/>
      <c r="AE247" s="753" t="s">
        <v>4250</v>
      </c>
      <c r="AF247" s="753" t="s">
        <v>855</v>
      </c>
      <c r="AG247" s="753">
        <v>832</v>
      </c>
      <c r="AH247" s="753">
        <v>26</v>
      </c>
      <c r="AI247" s="761">
        <f t="shared" si="7"/>
        <v>2.1631999999999998E-2</v>
      </c>
      <c r="AJ247" s="753" t="s">
        <v>72</v>
      </c>
      <c r="AK247" s="753">
        <v>397993965</v>
      </c>
      <c r="AL247" s="754">
        <v>44694</v>
      </c>
      <c r="AM247" s="754">
        <v>44694</v>
      </c>
      <c r="AN247" s="754">
        <v>44697</v>
      </c>
      <c r="AO247" s="754">
        <v>44697</v>
      </c>
      <c r="AP247" s="754">
        <v>44697</v>
      </c>
      <c r="AQ247" s="753" t="s">
        <v>89</v>
      </c>
      <c r="AR247" s="753" t="s">
        <v>858</v>
      </c>
      <c r="AS247" s="753">
        <v>397993965</v>
      </c>
      <c r="AT247" s="754">
        <v>44694</v>
      </c>
      <c r="AU247" s="754">
        <v>44697</v>
      </c>
      <c r="AV247" s="754">
        <v>44694</v>
      </c>
      <c r="AW247" s="753" t="s">
        <v>90</v>
      </c>
      <c r="AX247" s="753" t="s">
        <v>218</v>
      </c>
      <c r="AY247" s="756">
        <v>2174.12</v>
      </c>
      <c r="AZ247" s="753" t="s">
        <v>4250</v>
      </c>
      <c r="BA247" s="753" t="s">
        <v>4250</v>
      </c>
      <c r="BB247" s="753" t="s">
        <v>4250</v>
      </c>
      <c r="BC247" s="753" t="s">
        <v>4250</v>
      </c>
      <c r="BD247" s="753" t="s">
        <v>4250</v>
      </c>
      <c r="BE247" s="753" t="s">
        <v>4250</v>
      </c>
      <c r="BF247" s="753" t="s">
        <v>4250</v>
      </c>
      <c r="BG247" s="753" t="s">
        <v>4250</v>
      </c>
      <c r="BH247" s="753" t="s">
        <v>4250</v>
      </c>
    </row>
    <row r="248" spans="1:60" s="556" customFormat="1">
      <c r="A248" s="858" t="s">
        <v>8524</v>
      </c>
      <c r="B248" s="753" t="s">
        <v>79</v>
      </c>
      <c r="C248" s="753" t="s">
        <v>859</v>
      </c>
      <c r="D248" s="754">
        <v>44691</v>
      </c>
      <c r="E248" s="753" t="s">
        <v>860</v>
      </c>
      <c r="F248" s="753" t="s">
        <v>59</v>
      </c>
      <c r="G248" s="753" t="s">
        <v>60</v>
      </c>
      <c r="H248" s="753" t="s">
        <v>61</v>
      </c>
      <c r="I248" s="753" t="s">
        <v>62</v>
      </c>
      <c r="J248" s="753" t="s">
        <v>63</v>
      </c>
      <c r="K248" s="753">
        <v>30349</v>
      </c>
      <c r="L248" s="753" t="s">
        <v>358</v>
      </c>
      <c r="M248" s="753" t="s">
        <v>735</v>
      </c>
      <c r="N248" s="753" t="s">
        <v>391</v>
      </c>
      <c r="O248" s="753" t="s">
        <v>392</v>
      </c>
      <c r="P248" s="753">
        <v>11803</v>
      </c>
      <c r="Q248" s="753" t="s">
        <v>68</v>
      </c>
      <c r="R248" s="753" t="s">
        <v>736</v>
      </c>
      <c r="S248" s="753" t="s">
        <v>4250</v>
      </c>
      <c r="T248" s="753" t="s">
        <v>854</v>
      </c>
      <c r="U248" s="753">
        <v>49203132</v>
      </c>
      <c r="V248" s="753">
        <v>0</v>
      </c>
      <c r="W248" s="753" t="s">
        <v>113</v>
      </c>
      <c r="X248" s="753">
        <v>360</v>
      </c>
      <c r="Y248" s="753">
        <v>832</v>
      </c>
      <c r="Z248" s="753">
        <v>26</v>
      </c>
      <c r="AA248" s="749">
        <f t="shared" si="6"/>
        <v>9.3600000000000003E-3</v>
      </c>
      <c r="AB248" s="753" t="s">
        <v>70</v>
      </c>
      <c r="AC248" s="754">
        <v>44697</v>
      </c>
      <c r="AD248" s="753"/>
      <c r="AE248" s="753" t="s">
        <v>4250</v>
      </c>
      <c r="AF248" s="753" t="s">
        <v>859</v>
      </c>
      <c r="AG248" s="753">
        <v>832</v>
      </c>
      <c r="AH248" s="753">
        <v>26</v>
      </c>
      <c r="AI248" s="761">
        <f t="shared" si="7"/>
        <v>2.1631999999999998E-2</v>
      </c>
      <c r="AJ248" s="753" t="s">
        <v>72</v>
      </c>
      <c r="AK248" s="753">
        <v>397994877</v>
      </c>
      <c r="AL248" s="754">
        <v>44694</v>
      </c>
      <c r="AM248" s="754">
        <v>44694</v>
      </c>
      <c r="AN248" s="754">
        <v>44697</v>
      </c>
      <c r="AO248" s="754">
        <v>44695</v>
      </c>
      <c r="AP248" s="754">
        <v>44695</v>
      </c>
      <c r="AQ248" s="753" t="s">
        <v>89</v>
      </c>
      <c r="AR248" s="753" t="s">
        <v>4250</v>
      </c>
      <c r="AS248" s="753">
        <v>397994877</v>
      </c>
      <c r="AT248" s="754">
        <v>44694</v>
      </c>
      <c r="AU248" s="754">
        <v>44695</v>
      </c>
      <c r="AV248" s="754">
        <v>44694</v>
      </c>
      <c r="AW248" s="753" t="s">
        <v>90</v>
      </c>
      <c r="AX248" s="753" t="s">
        <v>218</v>
      </c>
      <c r="AY248" s="756">
        <v>2876.65</v>
      </c>
      <c r="AZ248" s="753" t="s">
        <v>4250</v>
      </c>
      <c r="BA248" s="753" t="s">
        <v>4250</v>
      </c>
      <c r="BB248" s="753" t="s">
        <v>4250</v>
      </c>
      <c r="BC248" s="753" t="s">
        <v>4250</v>
      </c>
      <c r="BD248" s="753" t="s">
        <v>4250</v>
      </c>
      <c r="BE248" s="753" t="s">
        <v>4250</v>
      </c>
      <c r="BF248" s="753" t="s">
        <v>4250</v>
      </c>
      <c r="BG248" s="753" t="s">
        <v>4250</v>
      </c>
      <c r="BH248" s="753" t="s">
        <v>4250</v>
      </c>
    </row>
    <row r="249" spans="1:60" s="556" customFormat="1">
      <c r="A249" s="858" t="s">
        <v>8524</v>
      </c>
      <c r="B249" s="753" t="s">
        <v>79</v>
      </c>
      <c r="C249" s="753" t="s">
        <v>861</v>
      </c>
      <c r="D249" s="754">
        <v>44691</v>
      </c>
      <c r="E249" s="753" t="s">
        <v>862</v>
      </c>
      <c r="F249" s="753" t="s">
        <v>59</v>
      </c>
      <c r="G249" s="753" t="s">
        <v>60</v>
      </c>
      <c r="H249" s="753" t="s">
        <v>61</v>
      </c>
      <c r="I249" s="753" t="s">
        <v>62</v>
      </c>
      <c r="J249" s="753" t="s">
        <v>63</v>
      </c>
      <c r="K249" s="753">
        <v>30349</v>
      </c>
      <c r="L249" s="753" t="s">
        <v>358</v>
      </c>
      <c r="M249" s="753" t="s">
        <v>857</v>
      </c>
      <c r="N249" s="753" t="s">
        <v>223</v>
      </c>
      <c r="O249" s="753" t="s">
        <v>98</v>
      </c>
      <c r="P249" s="753">
        <v>32822</v>
      </c>
      <c r="Q249" s="753" t="s">
        <v>68</v>
      </c>
      <c r="R249" s="753" t="s">
        <v>736</v>
      </c>
      <c r="S249" s="753" t="s">
        <v>4250</v>
      </c>
      <c r="T249" s="753" t="s">
        <v>854</v>
      </c>
      <c r="U249" s="753">
        <v>49203132</v>
      </c>
      <c r="V249" s="753">
        <v>0</v>
      </c>
      <c r="W249" s="753" t="s">
        <v>113</v>
      </c>
      <c r="X249" s="753">
        <v>360</v>
      </c>
      <c r="Y249" s="753">
        <v>832</v>
      </c>
      <c r="Z249" s="753">
        <v>26</v>
      </c>
      <c r="AA249" s="749">
        <f t="shared" si="6"/>
        <v>9.3600000000000003E-3</v>
      </c>
      <c r="AB249" s="753" t="s">
        <v>70</v>
      </c>
      <c r="AC249" s="754">
        <v>44697</v>
      </c>
      <c r="AD249" s="753"/>
      <c r="AE249" s="753" t="s">
        <v>4250</v>
      </c>
      <c r="AF249" s="753" t="s">
        <v>861</v>
      </c>
      <c r="AG249" s="753">
        <v>832</v>
      </c>
      <c r="AH249" s="753">
        <v>26</v>
      </c>
      <c r="AI249" s="761">
        <f t="shared" si="7"/>
        <v>2.1631999999999998E-2</v>
      </c>
      <c r="AJ249" s="753" t="s">
        <v>72</v>
      </c>
      <c r="AK249" s="753">
        <v>397999926</v>
      </c>
      <c r="AL249" s="754">
        <v>44694</v>
      </c>
      <c r="AM249" s="754">
        <v>44694</v>
      </c>
      <c r="AN249" s="754">
        <v>44697</v>
      </c>
      <c r="AO249" s="754">
        <v>44698</v>
      </c>
      <c r="AP249" s="754">
        <v>44698</v>
      </c>
      <c r="AQ249" s="753" t="s">
        <v>89</v>
      </c>
      <c r="AR249" s="753" t="s">
        <v>863</v>
      </c>
      <c r="AS249" s="753">
        <v>397999926</v>
      </c>
      <c r="AT249" s="754">
        <v>44694</v>
      </c>
      <c r="AU249" s="754">
        <v>44698</v>
      </c>
      <c r="AV249" s="754">
        <v>44694</v>
      </c>
      <c r="AW249" s="753" t="s">
        <v>90</v>
      </c>
      <c r="AX249" s="753" t="s">
        <v>218</v>
      </c>
      <c r="AY249" s="756">
        <v>2174.12</v>
      </c>
      <c r="AZ249" s="753" t="s">
        <v>4250</v>
      </c>
      <c r="BA249" s="753" t="s">
        <v>4250</v>
      </c>
      <c r="BB249" s="753" t="s">
        <v>4250</v>
      </c>
      <c r="BC249" s="753" t="s">
        <v>4250</v>
      </c>
      <c r="BD249" s="753" t="s">
        <v>4250</v>
      </c>
      <c r="BE249" s="753" t="s">
        <v>4250</v>
      </c>
      <c r="BF249" s="753" t="s">
        <v>4250</v>
      </c>
      <c r="BG249" s="753" t="s">
        <v>4250</v>
      </c>
      <c r="BH249" s="753" t="s">
        <v>4250</v>
      </c>
    </row>
    <row r="250" spans="1:60" s="556" customFormat="1">
      <c r="A250" s="858" t="s">
        <v>8524</v>
      </c>
      <c r="B250" s="753" t="s">
        <v>79</v>
      </c>
      <c r="C250" s="753" t="s">
        <v>864</v>
      </c>
      <c r="D250" s="754">
        <v>44691</v>
      </c>
      <c r="E250" s="753" t="s">
        <v>865</v>
      </c>
      <c r="F250" s="753" t="s">
        <v>59</v>
      </c>
      <c r="G250" s="753" t="s">
        <v>60</v>
      </c>
      <c r="H250" s="753" t="s">
        <v>61</v>
      </c>
      <c r="I250" s="753" t="s">
        <v>62</v>
      </c>
      <c r="J250" s="753" t="s">
        <v>63</v>
      </c>
      <c r="K250" s="753">
        <v>30349</v>
      </c>
      <c r="L250" s="753" t="s">
        <v>358</v>
      </c>
      <c r="M250" s="753" t="s">
        <v>866</v>
      </c>
      <c r="N250" s="753" t="s">
        <v>97</v>
      </c>
      <c r="O250" s="753" t="s">
        <v>98</v>
      </c>
      <c r="P250" s="753">
        <v>33634</v>
      </c>
      <c r="Q250" s="753" t="s">
        <v>68</v>
      </c>
      <c r="R250" s="753" t="s">
        <v>736</v>
      </c>
      <c r="S250" s="753" t="s">
        <v>4250</v>
      </c>
      <c r="T250" s="753" t="s">
        <v>854</v>
      </c>
      <c r="U250" s="753">
        <v>49203132</v>
      </c>
      <c r="V250" s="753">
        <v>0</v>
      </c>
      <c r="W250" s="753" t="s">
        <v>113</v>
      </c>
      <c r="X250" s="753">
        <v>360</v>
      </c>
      <c r="Y250" s="753">
        <v>832</v>
      </c>
      <c r="Z250" s="753">
        <v>26</v>
      </c>
      <c r="AA250" s="749">
        <f t="shared" si="6"/>
        <v>9.3600000000000003E-3</v>
      </c>
      <c r="AB250" s="753" t="s">
        <v>70</v>
      </c>
      <c r="AC250" s="754">
        <v>44697</v>
      </c>
      <c r="AD250" s="753"/>
      <c r="AE250" s="753" t="s">
        <v>4250</v>
      </c>
      <c r="AF250" s="753" t="s">
        <v>864</v>
      </c>
      <c r="AG250" s="753">
        <v>832</v>
      </c>
      <c r="AH250" s="753">
        <v>26</v>
      </c>
      <c r="AI250" s="761">
        <f t="shared" si="7"/>
        <v>2.1631999999999998E-2</v>
      </c>
      <c r="AJ250" s="753" t="s">
        <v>72</v>
      </c>
      <c r="AK250" s="753">
        <v>398000354</v>
      </c>
      <c r="AL250" s="754">
        <v>44694</v>
      </c>
      <c r="AM250" s="754">
        <v>44694</v>
      </c>
      <c r="AN250" s="754">
        <v>44697</v>
      </c>
      <c r="AO250" s="754">
        <v>44697</v>
      </c>
      <c r="AP250" s="754">
        <v>44697</v>
      </c>
      <c r="AQ250" s="753" t="s">
        <v>89</v>
      </c>
      <c r="AR250" s="753" t="s">
        <v>4250</v>
      </c>
      <c r="AS250" s="753">
        <v>398000354</v>
      </c>
      <c r="AT250" s="754">
        <v>44694</v>
      </c>
      <c r="AU250" s="754">
        <v>44697</v>
      </c>
      <c r="AV250" s="754">
        <v>44694</v>
      </c>
      <c r="AW250" s="753" t="s">
        <v>90</v>
      </c>
      <c r="AX250" s="753" t="s">
        <v>218</v>
      </c>
      <c r="AY250" s="756">
        <v>2108.44</v>
      </c>
      <c r="AZ250" s="753" t="s">
        <v>4250</v>
      </c>
      <c r="BA250" s="753" t="s">
        <v>4250</v>
      </c>
      <c r="BB250" s="753" t="s">
        <v>4250</v>
      </c>
      <c r="BC250" s="753" t="s">
        <v>4250</v>
      </c>
      <c r="BD250" s="753" t="s">
        <v>4250</v>
      </c>
      <c r="BE250" s="753" t="s">
        <v>4250</v>
      </c>
      <c r="BF250" s="753" t="s">
        <v>4250</v>
      </c>
      <c r="BG250" s="753" t="s">
        <v>4250</v>
      </c>
      <c r="BH250" s="753" t="s">
        <v>4250</v>
      </c>
    </row>
    <row r="251" spans="1:60" s="556" customFormat="1">
      <c r="A251" s="858" t="s">
        <v>8524</v>
      </c>
      <c r="B251" s="753" t="s">
        <v>79</v>
      </c>
      <c r="C251" s="753" t="s">
        <v>867</v>
      </c>
      <c r="D251" s="754">
        <v>44691</v>
      </c>
      <c r="E251" s="753" t="s">
        <v>868</v>
      </c>
      <c r="F251" s="753" t="s">
        <v>59</v>
      </c>
      <c r="G251" s="753" t="s">
        <v>60</v>
      </c>
      <c r="H251" s="753" t="s">
        <v>61</v>
      </c>
      <c r="I251" s="753" t="s">
        <v>62</v>
      </c>
      <c r="J251" s="753" t="s">
        <v>63</v>
      </c>
      <c r="K251" s="753">
        <v>30349</v>
      </c>
      <c r="L251" s="753" t="s">
        <v>869</v>
      </c>
      <c r="M251" s="753" t="s">
        <v>870</v>
      </c>
      <c r="N251" s="753" t="s">
        <v>66</v>
      </c>
      <c r="O251" s="753" t="s">
        <v>67</v>
      </c>
      <c r="P251" s="753">
        <v>6410</v>
      </c>
      <c r="Q251" s="753" t="s">
        <v>68</v>
      </c>
      <c r="R251" s="753" t="s">
        <v>871</v>
      </c>
      <c r="S251" s="753" t="s">
        <v>4250</v>
      </c>
      <c r="T251" s="753" t="s">
        <v>872</v>
      </c>
      <c r="U251" s="753">
        <v>49405140</v>
      </c>
      <c r="V251" s="753">
        <v>0</v>
      </c>
      <c r="W251" s="753" t="s">
        <v>163</v>
      </c>
      <c r="X251" s="753">
        <v>400</v>
      </c>
      <c r="Y251" s="753">
        <v>704</v>
      </c>
      <c r="Z251" s="753">
        <v>22</v>
      </c>
      <c r="AA251" s="749">
        <f t="shared" si="6"/>
        <v>8.8000000000000005E-3</v>
      </c>
      <c r="AB251" s="753" t="s">
        <v>88</v>
      </c>
      <c r="AC251" s="754">
        <v>44697</v>
      </c>
      <c r="AD251" s="753"/>
      <c r="AE251" s="753" t="s">
        <v>4250</v>
      </c>
      <c r="AF251" s="753" t="s">
        <v>867</v>
      </c>
      <c r="AG251" s="753">
        <v>704</v>
      </c>
      <c r="AH251" s="753">
        <v>22</v>
      </c>
      <c r="AI251" s="761">
        <f t="shared" si="7"/>
        <v>1.5488E-2</v>
      </c>
      <c r="AJ251" s="753" t="s">
        <v>72</v>
      </c>
      <c r="AK251" s="753">
        <v>398098199</v>
      </c>
      <c r="AL251" s="754">
        <v>44697</v>
      </c>
      <c r="AM251" s="754">
        <v>44697</v>
      </c>
      <c r="AN251" s="754">
        <v>44699</v>
      </c>
      <c r="AO251" s="754">
        <v>44699</v>
      </c>
      <c r="AP251" s="754">
        <v>44699</v>
      </c>
      <c r="AQ251" s="753" t="s">
        <v>89</v>
      </c>
      <c r="AR251" s="753" t="s">
        <v>4250</v>
      </c>
      <c r="AS251" s="753">
        <v>398098199</v>
      </c>
      <c r="AT251" s="754">
        <v>44697</v>
      </c>
      <c r="AU251" s="754">
        <v>44699</v>
      </c>
      <c r="AV251" s="754">
        <v>44697</v>
      </c>
      <c r="AW251" s="753" t="s">
        <v>90</v>
      </c>
      <c r="AX251" s="753" t="s">
        <v>4250</v>
      </c>
      <c r="AY251" s="756">
        <v>3635.88</v>
      </c>
      <c r="AZ251" s="753" t="s">
        <v>4250</v>
      </c>
      <c r="BA251" s="753" t="s">
        <v>4250</v>
      </c>
      <c r="BB251" s="753" t="s">
        <v>4250</v>
      </c>
      <c r="BC251" s="753" t="s">
        <v>4250</v>
      </c>
      <c r="BD251" s="753" t="s">
        <v>4250</v>
      </c>
      <c r="BE251" s="753" t="s">
        <v>4250</v>
      </c>
      <c r="BF251" s="753" t="s">
        <v>4250</v>
      </c>
      <c r="BG251" s="753" t="s">
        <v>4250</v>
      </c>
      <c r="BH251" s="753" t="s">
        <v>4250</v>
      </c>
    </row>
    <row r="252" spans="1:60" s="556" customFormat="1">
      <c r="A252" s="858" t="s">
        <v>8524</v>
      </c>
      <c r="B252" s="753" t="s">
        <v>79</v>
      </c>
      <c r="C252" s="753" t="s">
        <v>873</v>
      </c>
      <c r="D252" s="754">
        <v>44691</v>
      </c>
      <c r="E252" s="753" t="s">
        <v>868</v>
      </c>
      <c r="F252" s="753" t="s">
        <v>59</v>
      </c>
      <c r="G252" s="753" t="s">
        <v>60</v>
      </c>
      <c r="H252" s="753" t="s">
        <v>61</v>
      </c>
      <c r="I252" s="753" t="s">
        <v>62</v>
      </c>
      <c r="J252" s="753" t="s">
        <v>63</v>
      </c>
      <c r="K252" s="753">
        <v>30349</v>
      </c>
      <c r="L252" s="753" t="s">
        <v>869</v>
      </c>
      <c r="M252" s="753" t="s">
        <v>870</v>
      </c>
      <c r="N252" s="753" t="s">
        <v>66</v>
      </c>
      <c r="O252" s="753" t="s">
        <v>67</v>
      </c>
      <c r="P252" s="753">
        <v>6410</v>
      </c>
      <c r="Q252" s="753" t="s">
        <v>68</v>
      </c>
      <c r="R252" s="753" t="s">
        <v>871</v>
      </c>
      <c r="S252" s="753" t="s">
        <v>4250</v>
      </c>
      <c r="T252" s="753" t="s">
        <v>872</v>
      </c>
      <c r="U252" s="753">
        <v>49405140</v>
      </c>
      <c r="V252" s="753">
        <v>0</v>
      </c>
      <c r="W252" s="753" t="s">
        <v>163</v>
      </c>
      <c r="X252" s="753">
        <v>400</v>
      </c>
      <c r="Y252" s="753">
        <v>704</v>
      </c>
      <c r="Z252" s="753">
        <v>22</v>
      </c>
      <c r="AA252" s="749">
        <f t="shared" si="6"/>
        <v>8.8000000000000005E-3</v>
      </c>
      <c r="AB252" s="753" t="s">
        <v>88</v>
      </c>
      <c r="AC252" s="754">
        <v>44697</v>
      </c>
      <c r="AD252" s="753"/>
      <c r="AE252" s="753" t="s">
        <v>4250</v>
      </c>
      <c r="AF252" s="753" t="s">
        <v>873</v>
      </c>
      <c r="AG252" s="753">
        <v>704</v>
      </c>
      <c r="AH252" s="753">
        <v>22</v>
      </c>
      <c r="AI252" s="761">
        <f t="shared" si="7"/>
        <v>1.5488E-2</v>
      </c>
      <c r="AJ252" s="753" t="s">
        <v>72</v>
      </c>
      <c r="AK252" s="753">
        <v>398131630</v>
      </c>
      <c r="AL252" s="754">
        <v>44697</v>
      </c>
      <c r="AM252" s="754">
        <v>44697</v>
      </c>
      <c r="AN252" s="754">
        <v>44699</v>
      </c>
      <c r="AO252" s="754">
        <v>44699</v>
      </c>
      <c r="AP252" s="754">
        <v>44699</v>
      </c>
      <c r="AQ252" s="753" t="s">
        <v>89</v>
      </c>
      <c r="AR252" s="753" t="s">
        <v>4250</v>
      </c>
      <c r="AS252" s="753">
        <v>398131630</v>
      </c>
      <c r="AT252" s="754">
        <v>44697</v>
      </c>
      <c r="AU252" s="754">
        <v>44699</v>
      </c>
      <c r="AV252" s="754">
        <v>44697</v>
      </c>
      <c r="AW252" s="753" t="s">
        <v>90</v>
      </c>
      <c r="AX252" s="753" t="s">
        <v>4250</v>
      </c>
      <c r="AY252" s="756">
        <v>3635.88</v>
      </c>
      <c r="AZ252" s="753" t="s">
        <v>4250</v>
      </c>
      <c r="BA252" s="753" t="s">
        <v>4250</v>
      </c>
      <c r="BB252" s="753" t="s">
        <v>4250</v>
      </c>
      <c r="BC252" s="753" t="s">
        <v>4250</v>
      </c>
      <c r="BD252" s="753" t="s">
        <v>4250</v>
      </c>
      <c r="BE252" s="753" t="s">
        <v>4250</v>
      </c>
      <c r="BF252" s="753" t="s">
        <v>4250</v>
      </c>
      <c r="BG252" s="753" t="s">
        <v>4250</v>
      </c>
      <c r="BH252" s="753" t="s">
        <v>4250</v>
      </c>
    </row>
    <row r="253" spans="1:60" s="556" customFormat="1">
      <c r="A253" s="858" t="s">
        <v>8524</v>
      </c>
      <c r="B253" s="753" t="s">
        <v>79</v>
      </c>
      <c r="C253" s="753" t="s">
        <v>874</v>
      </c>
      <c r="D253" s="754">
        <v>44691</v>
      </c>
      <c r="E253" s="753" t="s">
        <v>868</v>
      </c>
      <c r="F253" s="753" t="s">
        <v>59</v>
      </c>
      <c r="G253" s="753" t="s">
        <v>60</v>
      </c>
      <c r="H253" s="753" t="s">
        <v>61</v>
      </c>
      <c r="I253" s="753" t="s">
        <v>62</v>
      </c>
      <c r="J253" s="753" t="s">
        <v>63</v>
      </c>
      <c r="K253" s="753">
        <v>30349</v>
      </c>
      <c r="L253" s="753" t="s">
        <v>869</v>
      </c>
      <c r="M253" s="753" t="s">
        <v>870</v>
      </c>
      <c r="N253" s="753" t="s">
        <v>66</v>
      </c>
      <c r="O253" s="753" t="s">
        <v>67</v>
      </c>
      <c r="P253" s="753">
        <v>6410</v>
      </c>
      <c r="Q253" s="753" t="s">
        <v>68</v>
      </c>
      <c r="R253" s="753" t="s">
        <v>871</v>
      </c>
      <c r="S253" s="753" t="s">
        <v>4250</v>
      </c>
      <c r="T253" s="753" t="s">
        <v>872</v>
      </c>
      <c r="U253" s="753">
        <v>49405140</v>
      </c>
      <c r="V253" s="753">
        <v>0</v>
      </c>
      <c r="W253" s="753" t="s">
        <v>163</v>
      </c>
      <c r="X253" s="753">
        <v>400</v>
      </c>
      <c r="Y253" s="753">
        <v>704</v>
      </c>
      <c r="Z253" s="753">
        <v>22</v>
      </c>
      <c r="AA253" s="749">
        <f t="shared" si="6"/>
        <v>8.8000000000000005E-3</v>
      </c>
      <c r="AB253" s="753" t="s">
        <v>88</v>
      </c>
      <c r="AC253" s="754">
        <v>44697</v>
      </c>
      <c r="AD253" s="753"/>
      <c r="AE253" s="753" t="s">
        <v>4250</v>
      </c>
      <c r="AF253" s="753" t="s">
        <v>874</v>
      </c>
      <c r="AG253" s="753">
        <v>704</v>
      </c>
      <c r="AH253" s="753">
        <v>22</v>
      </c>
      <c r="AI253" s="761">
        <f t="shared" si="7"/>
        <v>1.5488E-2</v>
      </c>
      <c r="AJ253" s="753" t="s">
        <v>72</v>
      </c>
      <c r="AK253" s="753">
        <v>398133280</v>
      </c>
      <c r="AL253" s="754">
        <v>44697</v>
      </c>
      <c r="AM253" s="754">
        <v>44697</v>
      </c>
      <c r="AN253" s="754">
        <v>44699</v>
      </c>
      <c r="AO253" s="754">
        <v>44699</v>
      </c>
      <c r="AP253" s="754">
        <v>44699</v>
      </c>
      <c r="AQ253" s="753" t="s">
        <v>89</v>
      </c>
      <c r="AR253" s="753" t="s">
        <v>4250</v>
      </c>
      <c r="AS253" s="753">
        <v>398133280</v>
      </c>
      <c r="AT253" s="754">
        <v>44697</v>
      </c>
      <c r="AU253" s="754">
        <v>44699</v>
      </c>
      <c r="AV253" s="754">
        <v>44697</v>
      </c>
      <c r="AW253" s="753" t="s">
        <v>90</v>
      </c>
      <c r="AX253" s="753" t="s">
        <v>4250</v>
      </c>
      <c r="AY253" s="756">
        <v>3635.88</v>
      </c>
      <c r="AZ253" s="753" t="s">
        <v>4250</v>
      </c>
      <c r="BA253" s="753" t="s">
        <v>4250</v>
      </c>
      <c r="BB253" s="753" t="s">
        <v>4250</v>
      </c>
      <c r="BC253" s="753" t="s">
        <v>4250</v>
      </c>
      <c r="BD253" s="753" t="s">
        <v>4250</v>
      </c>
      <c r="BE253" s="753" t="s">
        <v>4250</v>
      </c>
      <c r="BF253" s="753" t="s">
        <v>4250</v>
      </c>
      <c r="BG253" s="753" t="s">
        <v>4250</v>
      </c>
      <c r="BH253" s="753" t="s">
        <v>4250</v>
      </c>
    </row>
    <row r="254" spans="1:60" s="556" customFormat="1">
      <c r="A254" s="858" t="s">
        <v>8524</v>
      </c>
      <c r="B254" s="753" t="s">
        <v>79</v>
      </c>
      <c r="C254" s="753" t="s">
        <v>875</v>
      </c>
      <c r="D254" s="754">
        <v>44691</v>
      </c>
      <c r="E254" s="753" t="s">
        <v>868</v>
      </c>
      <c r="F254" s="753" t="s">
        <v>59</v>
      </c>
      <c r="G254" s="753" t="s">
        <v>60</v>
      </c>
      <c r="H254" s="753" t="s">
        <v>61</v>
      </c>
      <c r="I254" s="753" t="s">
        <v>62</v>
      </c>
      <c r="J254" s="753" t="s">
        <v>63</v>
      </c>
      <c r="K254" s="753">
        <v>30349</v>
      </c>
      <c r="L254" s="753" t="s">
        <v>869</v>
      </c>
      <c r="M254" s="753" t="s">
        <v>870</v>
      </c>
      <c r="N254" s="753" t="s">
        <v>66</v>
      </c>
      <c r="O254" s="753" t="s">
        <v>67</v>
      </c>
      <c r="P254" s="753">
        <v>6410</v>
      </c>
      <c r="Q254" s="753" t="s">
        <v>68</v>
      </c>
      <c r="R254" s="753" t="s">
        <v>871</v>
      </c>
      <c r="S254" s="753" t="s">
        <v>4250</v>
      </c>
      <c r="T254" s="753" t="s">
        <v>872</v>
      </c>
      <c r="U254" s="753">
        <v>49405140</v>
      </c>
      <c r="V254" s="753">
        <v>0</v>
      </c>
      <c r="W254" s="753" t="s">
        <v>163</v>
      </c>
      <c r="X254" s="753">
        <v>400</v>
      </c>
      <c r="Y254" s="753">
        <v>704</v>
      </c>
      <c r="Z254" s="753">
        <v>22</v>
      </c>
      <c r="AA254" s="749">
        <f t="shared" si="6"/>
        <v>8.8000000000000005E-3</v>
      </c>
      <c r="AB254" s="753" t="s">
        <v>88</v>
      </c>
      <c r="AC254" s="754">
        <v>44697</v>
      </c>
      <c r="AD254" s="753"/>
      <c r="AE254" s="753" t="s">
        <v>4250</v>
      </c>
      <c r="AF254" s="753" t="s">
        <v>875</v>
      </c>
      <c r="AG254" s="753">
        <v>704</v>
      </c>
      <c r="AH254" s="753">
        <v>22</v>
      </c>
      <c r="AI254" s="761">
        <f t="shared" si="7"/>
        <v>1.5488E-2</v>
      </c>
      <c r="AJ254" s="753" t="s">
        <v>72</v>
      </c>
      <c r="AK254" s="753">
        <v>398134064</v>
      </c>
      <c r="AL254" s="754">
        <v>44697</v>
      </c>
      <c r="AM254" s="754">
        <v>44697</v>
      </c>
      <c r="AN254" s="754">
        <v>44699</v>
      </c>
      <c r="AO254" s="754">
        <v>44699</v>
      </c>
      <c r="AP254" s="754">
        <v>44699</v>
      </c>
      <c r="AQ254" s="753" t="s">
        <v>89</v>
      </c>
      <c r="AR254" s="753" t="s">
        <v>4250</v>
      </c>
      <c r="AS254" s="753">
        <v>398134064</v>
      </c>
      <c r="AT254" s="754">
        <v>44697</v>
      </c>
      <c r="AU254" s="754">
        <v>44699</v>
      </c>
      <c r="AV254" s="754">
        <v>44697</v>
      </c>
      <c r="AW254" s="753" t="s">
        <v>90</v>
      </c>
      <c r="AX254" s="753" t="s">
        <v>4250</v>
      </c>
      <c r="AY254" s="756">
        <v>3635.88</v>
      </c>
      <c r="AZ254" s="753" t="s">
        <v>4250</v>
      </c>
      <c r="BA254" s="753" t="s">
        <v>4250</v>
      </c>
      <c r="BB254" s="753" t="s">
        <v>4250</v>
      </c>
      <c r="BC254" s="753" t="s">
        <v>4250</v>
      </c>
      <c r="BD254" s="753" t="s">
        <v>4250</v>
      </c>
      <c r="BE254" s="753" t="s">
        <v>4250</v>
      </c>
      <c r="BF254" s="753" t="s">
        <v>4250</v>
      </c>
      <c r="BG254" s="753" t="s">
        <v>4250</v>
      </c>
      <c r="BH254" s="753" t="s">
        <v>4250</v>
      </c>
    </row>
    <row r="255" spans="1:60" s="556" customFormat="1">
      <c r="A255" s="858" t="s">
        <v>8524</v>
      </c>
      <c r="B255" s="753" t="s">
        <v>79</v>
      </c>
      <c r="C255" s="753" t="s">
        <v>876</v>
      </c>
      <c r="D255" s="754">
        <v>44691</v>
      </c>
      <c r="E255" s="753" t="s">
        <v>868</v>
      </c>
      <c r="F255" s="753" t="s">
        <v>59</v>
      </c>
      <c r="G255" s="753" t="s">
        <v>60</v>
      </c>
      <c r="H255" s="753" t="s">
        <v>61</v>
      </c>
      <c r="I255" s="753" t="s">
        <v>62</v>
      </c>
      <c r="J255" s="753" t="s">
        <v>63</v>
      </c>
      <c r="K255" s="753">
        <v>30349</v>
      </c>
      <c r="L255" s="753" t="s">
        <v>869</v>
      </c>
      <c r="M255" s="753" t="s">
        <v>870</v>
      </c>
      <c r="N255" s="753" t="s">
        <v>66</v>
      </c>
      <c r="O255" s="753" t="s">
        <v>67</v>
      </c>
      <c r="P255" s="753">
        <v>6410</v>
      </c>
      <c r="Q255" s="753" t="s">
        <v>68</v>
      </c>
      <c r="R255" s="753" t="s">
        <v>871</v>
      </c>
      <c r="S255" s="753" t="s">
        <v>4250</v>
      </c>
      <c r="T255" s="753" t="s">
        <v>872</v>
      </c>
      <c r="U255" s="753">
        <v>49405140</v>
      </c>
      <c r="V255" s="753">
        <v>0</v>
      </c>
      <c r="W255" s="753" t="s">
        <v>163</v>
      </c>
      <c r="X255" s="753">
        <v>400</v>
      </c>
      <c r="Y255" s="753">
        <v>512</v>
      </c>
      <c r="Z255" s="753">
        <v>16</v>
      </c>
      <c r="AA255" s="749">
        <f t="shared" si="6"/>
        <v>6.4000000000000003E-3</v>
      </c>
      <c r="AB255" s="753" t="s">
        <v>88</v>
      </c>
      <c r="AC255" s="754">
        <v>44697</v>
      </c>
      <c r="AD255" s="753"/>
      <c r="AE255" s="753" t="s">
        <v>4250</v>
      </c>
      <c r="AF255" s="753" t="s">
        <v>876</v>
      </c>
      <c r="AG255" s="753">
        <v>512</v>
      </c>
      <c r="AH255" s="753">
        <v>16</v>
      </c>
      <c r="AI255" s="761">
        <f t="shared" si="7"/>
        <v>8.1919999999999996E-3</v>
      </c>
      <c r="AJ255" s="753" t="s">
        <v>72</v>
      </c>
      <c r="AK255" s="753">
        <v>398134345</v>
      </c>
      <c r="AL255" s="754">
        <v>44697</v>
      </c>
      <c r="AM255" s="754">
        <v>44697</v>
      </c>
      <c r="AN255" s="754">
        <v>44699</v>
      </c>
      <c r="AO255" s="754">
        <v>44699</v>
      </c>
      <c r="AP255" s="754">
        <v>44699</v>
      </c>
      <c r="AQ255" s="753" t="s">
        <v>89</v>
      </c>
      <c r="AR255" s="753" t="s">
        <v>4250</v>
      </c>
      <c r="AS255" s="753">
        <v>398134345</v>
      </c>
      <c r="AT255" s="754">
        <v>44697</v>
      </c>
      <c r="AU255" s="754">
        <v>44699</v>
      </c>
      <c r="AV255" s="754">
        <v>44697</v>
      </c>
      <c r="AW255" s="753" t="s">
        <v>90</v>
      </c>
      <c r="AX255" s="753" t="s">
        <v>4250</v>
      </c>
      <c r="AY255" s="756">
        <v>3635.88</v>
      </c>
      <c r="AZ255" s="753" t="s">
        <v>4250</v>
      </c>
      <c r="BA255" s="753" t="s">
        <v>4250</v>
      </c>
      <c r="BB255" s="753" t="s">
        <v>4250</v>
      </c>
      <c r="BC255" s="753" t="s">
        <v>4250</v>
      </c>
      <c r="BD255" s="753" t="s">
        <v>4250</v>
      </c>
      <c r="BE255" s="753" t="s">
        <v>4250</v>
      </c>
      <c r="BF255" s="753" t="s">
        <v>4250</v>
      </c>
      <c r="BG255" s="753" t="s">
        <v>4250</v>
      </c>
      <c r="BH255" s="753" t="s">
        <v>4250</v>
      </c>
    </row>
    <row r="256" spans="1:60" s="556" customFormat="1">
      <c r="A256" s="858" t="s">
        <v>8524</v>
      </c>
      <c r="B256" s="753" t="s">
        <v>79</v>
      </c>
      <c r="C256" s="753" t="s">
        <v>877</v>
      </c>
      <c r="D256" s="754">
        <v>44691</v>
      </c>
      <c r="E256" s="753" t="s">
        <v>878</v>
      </c>
      <c r="F256" s="753" t="s">
        <v>59</v>
      </c>
      <c r="G256" s="753" t="s">
        <v>60</v>
      </c>
      <c r="H256" s="753" t="s">
        <v>61</v>
      </c>
      <c r="I256" s="753" t="s">
        <v>62</v>
      </c>
      <c r="J256" s="753" t="s">
        <v>63</v>
      </c>
      <c r="K256" s="753">
        <v>30349</v>
      </c>
      <c r="L256" s="753" t="s">
        <v>879</v>
      </c>
      <c r="M256" s="753" t="s">
        <v>880</v>
      </c>
      <c r="N256" s="753" t="s">
        <v>881</v>
      </c>
      <c r="O256" s="753" t="s">
        <v>629</v>
      </c>
      <c r="P256" s="753">
        <v>2576</v>
      </c>
      <c r="Q256" s="753" t="s">
        <v>68</v>
      </c>
      <c r="R256" s="753" t="s">
        <v>871</v>
      </c>
      <c r="S256" s="753" t="s">
        <v>4250</v>
      </c>
      <c r="T256" s="753" t="s">
        <v>872</v>
      </c>
      <c r="U256" s="753">
        <v>49405140</v>
      </c>
      <c r="V256" s="753">
        <v>0</v>
      </c>
      <c r="W256" s="753" t="s">
        <v>163</v>
      </c>
      <c r="X256" s="753">
        <v>400</v>
      </c>
      <c r="Y256" s="753">
        <v>576</v>
      </c>
      <c r="Z256" s="753">
        <v>18</v>
      </c>
      <c r="AA256" s="749">
        <f t="shared" si="6"/>
        <v>7.1999999999999998E-3</v>
      </c>
      <c r="AB256" s="753" t="s">
        <v>88</v>
      </c>
      <c r="AC256" s="754">
        <v>44697</v>
      </c>
      <c r="AD256" s="753"/>
      <c r="AE256" s="753" t="s">
        <v>4250</v>
      </c>
      <c r="AF256" s="753" t="s">
        <v>877</v>
      </c>
      <c r="AG256" s="753">
        <v>576</v>
      </c>
      <c r="AH256" s="753">
        <v>18</v>
      </c>
      <c r="AI256" s="761">
        <f t="shared" si="7"/>
        <v>1.0368E-2</v>
      </c>
      <c r="AJ256" s="753" t="s">
        <v>72</v>
      </c>
      <c r="AK256" s="753">
        <v>398099553</v>
      </c>
      <c r="AL256" s="754">
        <v>44694</v>
      </c>
      <c r="AM256" s="754">
        <v>44697</v>
      </c>
      <c r="AN256" s="754">
        <v>44699</v>
      </c>
      <c r="AO256" s="754">
        <v>44699</v>
      </c>
      <c r="AP256" s="754">
        <v>44699</v>
      </c>
      <c r="AQ256" s="753" t="s">
        <v>89</v>
      </c>
      <c r="AR256" s="753" t="s">
        <v>882</v>
      </c>
      <c r="AS256" s="753">
        <v>398099553</v>
      </c>
      <c r="AT256" s="754">
        <v>44697</v>
      </c>
      <c r="AU256" s="754">
        <v>44699</v>
      </c>
      <c r="AV256" s="754">
        <v>44697</v>
      </c>
      <c r="AW256" s="753" t="s">
        <v>90</v>
      </c>
      <c r="AX256" s="753" t="s">
        <v>4250</v>
      </c>
      <c r="AY256" s="756">
        <v>3971.4</v>
      </c>
      <c r="AZ256" s="753" t="s">
        <v>4250</v>
      </c>
      <c r="BA256" s="753" t="s">
        <v>4250</v>
      </c>
      <c r="BB256" s="753" t="s">
        <v>4250</v>
      </c>
      <c r="BC256" s="753" t="s">
        <v>4250</v>
      </c>
      <c r="BD256" s="753" t="s">
        <v>4250</v>
      </c>
      <c r="BE256" s="753" t="s">
        <v>4250</v>
      </c>
      <c r="BF256" s="753" t="s">
        <v>4250</v>
      </c>
      <c r="BG256" s="753" t="s">
        <v>4250</v>
      </c>
      <c r="BH256" s="753" t="s">
        <v>4250</v>
      </c>
    </row>
    <row r="257" spans="1:60" s="556" customFormat="1">
      <c r="A257" s="858" t="s">
        <v>8524</v>
      </c>
      <c r="B257" s="753" t="s">
        <v>79</v>
      </c>
      <c r="C257" s="753" t="s">
        <v>883</v>
      </c>
      <c r="D257" s="754">
        <v>44691</v>
      </c>
      <c r="E257" s="753" t="s">
        <v>878</v>
      </c>
      <c r="F257" s="753" t="s">
        <v>59</v>
      </c>
      <c r="G257" s="753" t="s">
        <v>60</v>
      </c>
      <c r="H257" s="753" t="s">
        <v>61</v>
      </c>
      <c r="I257" s="753" t="s">
        <v>62</v>
      </c>
      <c r="J257" s="753" t="s">
        <v>63</v>
      </c>
      <c r="K257" s="753">
        <v>30349</v>
      </c>
      <c r="L257" s="753" t="s">
        <v>879</v>
      </c>
      <c r="M257" s="753" t="s">
        <v>880</v>
      </c>
      <c r="N257" s="753" t="s">
        <v>881</v>
      </c>
      <c r="O257" s="753" t="s">
        <v>629</v>
      </c>
      <c r="P257" s="753">
        <v>2576</v>
      </c>
      <c r="Q257" s="753" t="s">
        <v>68</v>
      </c>
      <c r="R257" s="753" t="s">
        <v>871</v>
      </c>
      <c r="S257" s="753" t="s">
        <v>4250</v>
      </c>
      <c r="T257" s="753" t="s">
        <v>872</v>
      </c>
      <c r="U257" s="753">
        <v>49405140</v>
      </c>
      <c r="V257" s="753">
        <v>0</v>
      </c>
      <c r="W257" s="753" t="s">
        <v>163</v>
      </c>
      <c r="X257" s="753">
        <v>400</v>
      </c>
      <c r="Y257" s="753">
        <v>576</v>
      </c>
      <c r="Z257" s="753">
        <v>18</v>
      </c>
      <c r="AA257" s="749">
        <f t="shared" si="6"/>
        <v>7.1999999999999998E-3</v>
      </c>
      <c r="AB257" s="753" t="s">
        <v>88</v>
      </c>
      <c r="AC257" s="754">
        <v>44697</v>
      </c>
      <c r="AD257" s="753"/>
      <c r="AE257" s="753" t="s">
        <v>4250</v>
      </c>
      <c r="AF257" s="753" t="s">
        <v>883</v>
      </c>
      <c r="AG257" s="753">
        <v>576</v>
      </c>
      <c r="AH257" s="753">
        <v>18</v>
      </c>
      <c r="AI257" s="761">
        <f t="shared" si="7"/>
        <v>1.0368E-2</v>
      </c>
      <c r="AJ257" s="753" t="s">
        <v>72</v>
      </c>
      <c r="AK257" s="753">
        <v>398143160</v>
      </c>
      <c r="AL257" s="754">
        <v>44697</v>
      </c>
      <c r="AM257" s="754">
        <v>44697</v>
      </c>
      <c r="AN257" s="754">
        <v>44699</v>
      </c>
      <c r="AO257" s="754">
        <v>44699</v>
      </c>
      <c r="AP257" s="754">
        <v>44699</v>
      </c>
      <c r="AQ257" s="753" t="s">
        <v>89</v>
      </c>
      <c r="AR257" s="753" t="s">
        <v>884</v>
      </c>
      <c r="AS257" s="753">
        <v>398143160</v>
      </c>
      <c r="AT257" s="754">
        <v>44697</v>
      </c>
      <c r="AU257" s="754">
        <v>44699</v>
      </c>
      <c r="AV257" s="754">
        <v>44697</v>
      </c>
      <c r="AW257" s="753" t="s">
        <v>90</v>
      </c>
      <c r="AX257" s="753" t="s">
        <v>4250</v>
      </c>
      <c r="AY257" s="756">
        <v>3971.4</v>
      </c>
      <c r="AZ257" s="753" t="s">
        <v>4250</v>
      </c>
      <c r="BA257" s="753" t="s">
        <v>4250</v>
      </c>
      <c r="BB257" s="753" t="s">
        <v>4250</v>
      </c>
      <c r="BC257" s="753" t="s">
        <v>4250</v>
      </c>
      <c r="BD257" s="753" t="s">
        <v>4250</v>
      </c>
      <c r="BE257" s="753" t="s">
        <v>4250</v>
      </c>
      <c r="BF257" s="753" t="s">
        <v>4250</v>
      </c>
      <c r="BG257" s="753" t="s">
        <v>4250</v>
      </c>
      <c r="BH257" s="753" t="s">
        <v>4250</v>
      </c>
    </row>
    <row r="258" spans="1:60" s="556" customFormat="1">
      <c r="A258" s="858" t="s">
        <v>8524</v>
      </c>
      <c r="B258" s="753" t="s">
        <v>79</v>
      </c>
      <c r="C258" s="753" t="s">
        <v>885</v>
      </c>
      <c r="D258" s="754">
        <v>44691</v>
      </c>
      <c r="E258" s="753" t="s">
        <v>878</v>
      </c>
      <c r="F258" s="753" t="s">
        <v>59</v>
      </c>
      <c r="G258" s="753" t="s">
        <v>60</v>
      </c>
      <c r="H258" s="753" t="s">
        <v>61</v>
      </c>
      <c r="I258" s="753" t="s">
        <v>62</v>
      </c>
      <c r="J258" s="753" t="s">
        <v>63</v>
      </c>
      <c r="K258" s="753">
        <v>30349</v>
      </c>
      <c r="L258" s="753" t="s">
        <v>879</v>
      </c>
      <c r="M258" s="753" t="s">
        <v>880</v>
      </c>
      <c r="N258" s="753" t="s">
        <v>881</v>
      </c>
      <c r="O258" s="753" t="s">
        <v>629</v>
      </c>
      <c r="P258" s="753">
        <v>2576</v>
      </c>
      <c r="Q258" s="753" t="s">
        <v>68</v>
      </c>
      <c r="R258" s="753" t="s">
        <v>871</v>
      </c>
      <c r="S258" s="753" t="s">
        <v>4250</v>
      </c>
      <c r="T258" s="753" t="s">
        <v>872</v>
      </c>
      <c r="U258" s="753">
        <v>49405140</v>
      </c>
      <c r="V258" s="753">
        <v>0</v>
      </c>
      <c r="W258" s="753" t="s">
        <v>163</v>
      </c>
      <c r="X258" s="753">
        <v>400</v>
      </c>
      <c r="Y258" s="753">
        <v>512</v>
      </c>
      <c r="Z258" s="753">
        <v>16</v>
      </c>
      <c r="AA258" s="749">
        <f t="shared" si="6"/>
        <v>6.4000000000000003E-3</v>
      </c>
      <c r="AB258" s="753" t="s">
        <v>88</v>
      </c>
      <c r="AC258" s="754">
        <v>44697</v>
      </c>
      <c r="AD258" s="753"/>
      <c r="AE258" s="753" t="s">
        <v>4250</v>
      </c>
      <c r="AF258" s="753" t="s">
        <v>885</v>
      </c>
      <c r="AG258" s="753">
        <v>512</v>
      </c>
      <c r="AH258" s="753">
        <v>16</v>
      </c>
      <c r="AI258" s="761">
        <f t="shared" si="7"/>
        <v>8.1919999999999996E-3</v>
      </c>
      <c r="AJ258" s="753" t="s">
        <v>72</v>
      </c>
      <c r="AK258" s="753">
        <v>398143324</v>
      </c>
      <c r="AL258" s="754">
        <v>44697</v>
      </c>
      <c r="AM258" s="754">
        <v>44697</v>
      </c>
      <c r="AN258" s="754">
        <v>44699</v>
      </c>
      <c r="AO258" s="754">
        <v>44701</v>
      </c>
      <c r="AP258" s="754">
        <v>44701</v>
      </c>
      <c r="AQ258" s="753" t="s">
        <v>89</v>
      </c>
      <c r="AR258" s="753" t="s">
        <v>884</v>
      </c>
      <c r="AS258" s="753">
        <v>398143324</v>
      </c>
      <c r="AT258" s="754">
        <v>44697</v>
      </c>
      <c r="AU258" s="754">
        <v>44701</v>
      </c>
      <c r="AV258" s="754">
        <v>44697</v>
      </c>
      <c r="AW258" s="753" t="s">
        <v>90</v>
      </c>
      <c r="AX258" s="753" t="s">
        <v>4250</v>
      </c>
      <c r="AY258" s="756">
        <v>3971.4</v>
      </c>
      <c r="AZ258" s="753" t="s">
        <v>4250</v>
      </c>
      <c r="BA258" s="753" t="s">
        <v>4250</v>
      </c>
      <c r="BB258" s="753" t="s">
        <v>4250</v>
      </c>
      <c r="BC258" s="753" t="s">
        <v>4250</v>
      </c>
      <c r="BD258" s="753" t="s">
        <v>4250</v>
      </c>
      <c r="BE258" s="753" t="s">
        <v>4250</v>
      </c>
      <c r="BF258" s="753" t="s">
        <v>4250</v>
      </c>
      <c r="BG258" s="753" t="s">
        <v>4250</v>
      </c>
      <c r="BH258" s="753" t="s">
        <v>4250</v>
      </c>
    </row>
    <row r="259" spans="1:60" s="556" customFormat="1">
      <c r="A259" s="858" t="s">
        <v>8524</v>
      </c>
      <c r="B259" s="753" t="s">
        <v>79</v>
      </c>
      <c r="C259" s="753" t="s">
        <v>886</v>
      </c>
      <c r="D259" s="754">
        <v>44691</v>
      </c>
      <c r="E259" s="753" t="s">
        <v>887</v>
      </c>
      <c r="F259" s="753" t="s">
        <v>59</v>
      </c>
      <c r="G259" s="753" t="s">
        <v>60</v>
      </c>
      <c r="H259" s="753" t="s">
        <v>61</v>
      </c>
      <c r="I259" s="753" t="s">
        <v>62</v>
      </c>
      <c r="J259" s="753" t="s">
        <v>63</v>
      </c>
      <c r="K259" s="753">
        <v>30349</v>
      </c>
      <c r="L259" s="753" t="s">
        <v>888</v>
      </c>
      <c r="M259" s="753" t="s">
        <v>889</v>
      </c>
      <c r="N259" s="753" t="s">
        <v>890</v>
      </c>
      <c r="O259" s="753" t="s">
        <v>85</v>
      </c>
      <c r="P259" s="753">
        <v>7719</v>
      </c>
      <c r="Q259" s="753" t="s">
        <v>68</v>
      </c>
      <c r="R259" s="753" t="s">
        <v>871</v>
      </c>
      <c r="S259" s="753" t="s">
        <v>4250</v>
      </c>
      <c r="T259" s="753" t="s">
        <v>872</v>
      </c>
      <c r="U259" s="753">
        <v>49405140</v>
      </c>
      <c r="V259" s="753">
        <v>0</v>
      </c>
      <c r="W259" s="753" t="s">
        <v>163</v>
      </c>
      <c r="X259" s="753">
        <v>400</v>
      </c>
      <c r="Y259" s="753">
        <v>704</v>
      </c>
      <c r="Z259" s="753">
        <v>22</v>
      </c>
      <c r="AA259" s="749">
        <f t="shared" ref="AA259:AA322" si="8">X259*Z259/10^6</f>
        <v>8.8000000000000005E-3</v>
      </c>
      <c r="AB259" s="753" t="s">
        <v>88</v>
      </c>
      <c r="AC259" s="754">
        <v>44697</v>
      </c>
      <c r="AD259" s="753"/>
      <c r="AE259" s="753" t="s">
        <v>4250</v>
      </c>
      <c r="AF259" s="753" t="s">
        <v>886</v>
      </c>
      <c r="AG259" s="753">
        <v>704</v>
      </c>
      <c r="AH259" s="753">
        <v>22</v>
      </c>
      <c r="AI259" s="761">
        <f t="shared" ref="AI259:AI322" si="9">Y259*AH259/10^6</f>
        <v>1.5488E-2</v>
      </c>
      <c r="AJ259" s="753" t="s">
        <v>72</v>
      </c>
      <c r="AK259" s="753">
        <v>398145889</v>
      </c>
      <c r="AL259" s="754">
        <v>44697</v>
      </c>
      <c r="AM259" s="754">
        <v>44697</v>
      </c>
      <c r="AN259" s="754">
        <v>44699</v>
      </c>
      <c r="AO259" s="754">
        <v>44699</v>
      </c>
      <c r="AP259" s="754">
        <v>44699</v>
      </c>
      <c r="AQ259" s="753" t="s">
        <v>89</v>
      </c>
      <c r="AR259" s="753" t="s">
        <v>4250</v>
      </c>
      <c r="AS259" s="753">
        <v>398145889</v>
      </c>
      <c r="AT259" s="754">
        <v>44697</v>
      </c>
      <c r="AU259" s="754">
        <v>44699</v>
      </c>
      <c r="AV259" s="754">
        <v>44697</v>
      </c>
      <c r="AW259" s="753" t="s">
        <v>90</v>
      </c>
      <c r="AX259" s="753" t="s">
        <v>4250</v>
      </c>
      <c r="AY259" s="756">
        <v>2930</v>
      </c>
      <c r="AZ259" s="753" t="s">
        <v>4250</v>
      </c>
      <c r="BA259" s="753" t="s">
        <v>4250</v>
      </c>
      <c r="BB259" s="753" t="s">
        <v>4250</v>
      </c>
      <c r="BC259" s="753" t="s">
        <v>4250</v>
      </c>
      <c r="BD259" s="753" t="s">
        <v>4250</v>
      </c>
      <c r="BE259" s="753" t="s">
        <v>4250</v>
      </c>
      <c r="BF259" s="753" t="s">
        <v>4250</v>
      </c>
      <c r="BG259" s="753" t="s">
        <v>4250</v>
      </c>
      <c r="BH259" s="753" t="s">
        <v>4250</v>
      </c>
    </row>
    <row r="260" spans="1:60" s="556" customFormat="1">
      <c r="A260" s="858" t="s">
        <v>8524</v>
      </c>
      <c r="B260" s="753" t="s">
        <v>79</v>
      </c>
      <c r="C260" s="753" t="s">
        <v>891</v>
      </c>
      <c r="D260" s="754">
        <v>44691</v>
      </c>
      <c r="E260" s="753" t="s">
        <v>887</v>
      </c>
      <c r="F260" s="753" t="s">
        <v>59</v>
      </c>
      <c r="G260" s="753" t="s">
        <v>60</v>
      </c>
      <c r="H260" s="753" t="s">
        <v>61</v>
      </c>
      <c r="I260" s="753" t="s">
        <v>62</v>
      </c>
      <c r="J260" s="753" t="s">
        <v>63</v>
      </c>
      <c r="K260" s="753">
        <v>30349</v>
      </c>
      <c r="L260" s="753" t="s">
        <v>888</v>
      </c>
      <c r="M260" s="753" t="s">
        <v>889</v>
      </c>
      <c r="N260" s="753" t="s">
        <v>890</v>
      </c>
      <c r="O260" s="753" t="s">
        <v>85</v>
      </c>
      <c r="P260" s="753">
        <v>7719</v>
      </c>
      <c r="Q260" s="753" t="s">
        <v>68</v>
      </c>
      <c r="R260" s="753" t="s">
        <v>871</v>
      </c>
      <c r="S260" s="753" t="s">
        <v>4250</v>
      </c>
      <c r="T260" s="753" t="s">
        <v>872</v>
      </c>
      <c r="U260" s="753">
        <v>49405140</v>
      </c>
      <c r="V260" s="753">
        <v>0</v>
      </c>
      <c r="W260" s="753" t="s">
        <v>163</v>
      </c>
      <c r="X260" s="753">
        <v>400</v>
      </c>
      <c r="Y260" s="753">
        <v>704</v>
      </c>
      <c r="Z260" s="753">
        <v>22</v>
      </c>
      <c r="AA260" s="749">
        <f t="shared" si="8"/>
        <v>8.8000000000000005E-3</v>
      </c>
      <c r="AB260" s="753" t="s">
        <v>88</v>
      </c>
      <c r="AC260" s="754">
        <v>44697</v>
      </c>
      <c r="AD260" s="753"/>
      <c r="AE260" s="753" t="s">
        <v>4250</v>
      </c>
      <c r="AF260" s="753" t="s">
        <v>891</v>
      </c>
      <c r="AG260" s="753">
        <v>704</v>
      </c>
      <c r="AH260" s="753">
        <v>22</v>
      </c>
      <c r="AI260" s="761">
        <f t="shared" si="9"/>
        <v>1.5488E-2</v>
      </c>
      <c r="AJ260" s="753" t="s">
        <v>72</v>
      </c>
      <c r="AK260" s="753">
        <v>398146022</v>
      </c>
      <c r="AL260" s="754">
        <v>44697</v>
      </c>
      <c r="AM260" s="754">
        <v>44697</v>
      </c>
      <c r="AN260" s="754">
        <v>44699</v>
      </c>
      <c r="AO260" s="754">
        <v>44699</v>
      </c>
      <c r="AP260" s="754">
        <v>44699</v>
      </c>
      <c r="AQ260" s="753" t="s">
        <v>89</v>
      </c>
      <c r="AR260" s="753" t="s">
        <v>4250</v>
      </c>
      <c r="AS260" s="753">
        <v>398146022</v>
      </c>
      <c r="AT260" s="754">
        <v>44697</v>
      </c>
      <c r="AU260" s="754">
        <v>44699</v>
      </c>
      <c r="AV260" s="754">
        <v>44697</v>
      </c>
      <c r="AW260" s="753" t="s">
        <v>90</v>
      </c>
      <c r="AX260" s="753" t="s">
        <v>4250</v>
      </c>
      <c r="AY260" s="756">
        <v>2930</v>
      </c>
      <c r="AZ260" s="753" t="s">
        <v>4250</v>
      </c>
      <c r="BA260" s="753" t="s">
        <v>4250</v>
      </c>
      <c r="BB260" s="753" t="s">
        <v>4250</v>
      </c>
      <c r="BC260" s="753" t="s">
        <v>4250</v>
      </c>
      <c r="BD260" s="753" t="s">
        <v>4250</v>
      </c>
      <c r="BE260" s="753" t="s">
        <v>4250</v>
      </c>
      <c r="BF260" s="753" t="s">
        <v>4250</v>
      </c>
      <c r="BG260" s="753" t="s">
        <v>4250</v>
      </c>
      <c r="BH260" s="753" t="s">
        <v>4250</v>
      </c>
    </row>
    <row r="261" spans="1:60" s="556" customFormat="1">
      <c r="A261" s="858" t="s">
        <v>8524</v>
      </c>
      <c r="B261" s="753" t="s">
        <v>79</v>
      </c>
      <c r="C261" s="753" t="s">
        <v>892</v>
      </c>
      <c r="D261" s="754">
        <v>44691</v>
      </c>
      <c r="E261" s="753" t="s">
        <v>887</v>
      </c>
      <c r="F261" s="753" t="s">
        <v>59</v>
      </c>
      <c r="G261" s="753" t="s">
        <v>60</v>
      </c>
      <c r="H261" s="753" t="s">
        <v>61</v>
      </c>
      <c r="I261" s="753" t="s">
        <v>62</v>
      </c>
      <c r="J261" s="753" t="s">
        <v>63</v>
      </c>
      <c r="K261" s="753">
        <v>30349</v>
      </c>
      <c r="L261" s="753" t="s">
        <v>888</v>
      </c>
      <c r="M261" s="753" t="s">
        <v>889</v>
      </c>
      <c r="N261" s="753" t="s">
        <v>890</v>
      </c>
      <c r="O261" s="753" t="s">
        <v>85</v>
      </c>
      <c r="P261" s="753">
        <v>7719</v>
      </c>
      <c r="Q261" s="753" t="s">
        <v>68</v>
      </c>
      <c r="R261" s="753" t="s">
        <v>871</v>
      </c>
      <c r="S261" s="753" t="s">
        <v>4250</v>
      </c>
      <c r="T261" s="753" t="s">
        <v>872</v>
      </c>
      <c r="U261" s="753">
        <v>49405140</v>
      </c>
      <c r="V261" s="753">
        <v>0</v>
      </c>
      <c r="W261" s="753" t="s">
        <v>163</v>
      </c>
      <c r="X261" s="753">
        <v>400</v>
      </c>
      <c r="Y261" s="753">
        <v>640</v>
      </c>
      <c r="Z261" s="753">
        <v>20</v>
      </c>
      <c r="AA261" s="749">
        <f t="shared" si="8"/>
        <v>8.0000000000000002E-3</v>
      </c>
      <c r="AB261" s="753" t="s">
        <v>88</v>
      </c>
      <c r="AC261" s="754">
        <v>44697</v>
      </c>
      <c r="AD261" s="753"/>
      <c r="AE261" s="753" t="s">
        <v>4250</v>
      </c>
      <c r="AF261" s="753" t="s">
        <v>892</v>
      </c>
      <c r="AG261" s="753">
        <v>640</v>
      </c>
      <c r="AH261" s="753">
        <v>20</v>
      </c>
      <c r="AI261" s="761">
        <f t="shared" si="9"/>
        <v>1.2800000000000001E-2</v>
      </c>
      <c r="AJ261" s="753" t="s">
        <v>72</v>
      </c>
      <c r="AK261" s="753">
        <v>398146045</v>
      </c>
      <c r="AL261" s="754">
        <v>44697</v>
      </c>
      <c r="AM261" s="754">
        <v>44697</v>
      </c>
      <c r="AN261" s="754">
        <v>44699</v>
      </c>
      <c r="AO261" s="754">
        <v>44699</v>
      </c>
      <c r="AP261" s="754">
        <v>44699</v>
      </c>
      <c r="AQ261" s="753" t="s">
        <v>89</v>
      </c>
      <c r="AR261" s="753" t="s">
        <v>4250</v>
      </c>
      <c r="AS261" s="753">
        <v>398146045</v>
      </c>
      <c r="AT261" s="754">
        <v>44697</v>
      </c>
      <c r="AU261" s="754">
        <v>44699</v>
      </c>
      <c r="AV261" s="754">
        <v>44697</v>
      </c>
      <c r="AW261" s="753" t="s">
        <v>90</v>
      </c>
      <c r="AX261" s="753" t="s">
        <v>4250</v>
      </c>
      <c r="AY261" s="756">
        <v>2930</v>
      </c>
      <c r="AZ261" s="753" t="s">
        <v>4250</v>
      </c>
      <c r="BA261" s="753" t="s">
        <v>4250</v>
      </c>
      <c r="BB261" s="753" t="s">
        <v>4250</v>
      </c>
      <c r="BC261" s="753" t="s">
        <v>4250</v>
      </c>
      <c r="BD261" s="753" t="s">
        <v>4250</v>
      </c>
      <c r="BE261" s="753" t="s">
        <v>4250</v>
      </c>
      <c r="BF261" s="753" t="s">
        <v>4250</v>
      </c>
      <c r="BG261" s="753" t="s">
        <v>4250</v>
      </c>
      <c r="BH261" s="753" t="s">
        <v>4250</v>
      </c>
    </row>
    <row r="262" spans="1:60" s="556" customFormat="1">
      <c r="A262" s="858" t="s">
        <v>8524</v>
      </c>
      <c r="B262" s="753" t="s">
        <v>79</v>
      </c>
      <c r="C262" s="753" t="s">
        <v>893</v>
      </c>
      <c r="D262" s="754">
        <v>44691</v>
      </c>
      <c r="E262" s="753" t="s">
        <v>887</v>
      </c>
      <c r="F262" s="753" t="s">
        <v>59</v>
      </c>
      <c r="G262" s="753" t="s">
        <v>60</v>
      </c>
      <c r="H262" s="753" t="s">
        <v>61</v>
      </c>
      <c r="I262" s="753" t="s">
        <v>62</v>
      </c>
      <c r="J262" s="753" t="s">
        <v>63</v>
      </c>
      <c r="K262" s="753">
        <v>30349</v>
      </c>
      <c r="L262" s="753" t="s">
        <v>888</v>
      </c>
      <c r="M262" s="753" t="s">
        <v>889</v>
      </c>
      <c r="N262" s="753" t="s">
        <v>890</v>
      </c>
      <c r="O262" s="753" t="s">
        <v>85</v>
      </c>
      <c r="P262" s="753">
        <v>7719</v>
      </c>
      <c r="Q262" s="753" t="s">
        <v>68</v>
      </c>
      <c r="R262" s="753" t="s">
        <v>871</v>
      </c>
      <c r="S262" s="753" t="s">
        <v>4250</v>
      </c>
      <c r="T262" s="753" t="s">
        <v>872</v>
      </c>
      <c r="U262" s="753">
        <v>49203132</v>
      </c>
      <c r="V262" s="753">
        <v>0</v>
      </c>
      <c r="W262" s="753" t="s">
        <v>113</v>
      </c>
      <c r="X262" s="753">
        <v>360</v>
      </c>
      <c r="Y262" s="753">
        <v>64</v>
      </c>
      <c r="Z262" s="753">
        <v>2</v>
      </c>
      <c r="AA262" s="749">
        <f t="shared" si="8"/>
        <v>7.2000000000000005E-4</v>
      </c>
      <c r="AB262" s="753" t="s">
        <v>88</v>
      </c>
      <c r="AC262" s="754">
        <v>44697</v>
      </c>
      <c r="AD262" s="753"/>
      <c r="AE262" s="753" t="s">
        <v>4250</v>
      </c>
      <c r="AF262" s="753" t="s">
        <v>893</v>
      </c>
      <c r="AG262" s="753">
        <v>64</v>
      </c>
      <c r="AH262" s="753">
        <v>2</v>
      </c>
      <c r="AI262" s="761">
        <f t="shared" si="9"/>
        <v>1.2799999999999999E-4</v>
      </c>
      <c r="AJ262" s="753" t="s">
        <v>72</v>
      </c>
      <c r="AK262" s="753">
        <v>398146045</v>
      </c>
      <c r="AL262" s="754">
        <v>44714</v>
      </c>
      <c r="AM262" s="754">
        <v>44719</v>
      </c>
      <c r="AN262" s="754">
        <v>44721</v>
      </c>
      <c r="AO262" s="754">
        <v>44721</v>
      </c>
      <c r="AP262" s="754">
        <v>44721</v>
      </c>
      <c r="AQ262" s="753" t="s">
        <v>89</v>
      </c>
      <c r="AR262" s="753" t="s">
        <v>894</v>
      </c>
      <c r="AS262" s="753">
        <v>398146045</v>
      </c>
      <c r="AT262" s="754">
        <v>44697</v>
      </c>
      <c r="AU262" s="754">
        <v>44699</v>
      </c>
      <c r="AV262" s="754">
        <v>44697</v>
      </c>
      <c r="AW262" s="753" t="s">
        <v>90</v>
      </c>
      <c r="AX262" s="753" t="s">
        <v>4250</v>
      </c>
      <c r="AY262" s="756">
        <v>2930</v>
      </c>
      <c r="AZ262" s="753" t="s">
        <v>4250</v>
      </c>
      <c r="BA262" s="753" t="s">
        <v>4250</v>
      </c>
      <c r="BB262" s="753" t="s">
        <v>4250</v>
      </c>
      <c r="BC262" s="753" t="s">
        <v>4250</v>
      </c>
      <c r="BD262" s="753" t="s">
        <v>4250</v>
      </c>
      <c r="BE262" s="753" t="s">
        <v>4250</v>
      </c>
      <c r="BF262" s="753" t="s">
        <v>4250</v>
      </c>
      <c r="BG262" s="753" t="s">
        <v>4250</v>
      </c>
      <c r="BH262" s="753" t="s">
        <v>4250</v>
      </c>
    </row>
    <row r="263" spans="1:60">
      <c r="A263" s="858" t="s">
        <v>8524</v>
      </c>
      <c r="B263" s="753" t="s">
        <v>79</v>
      </c>
      <c r="C263" s="753" t="s">
        <v>895</v>
      </c>
      <c r="D263" s="754">
        <v>44691</v>
      </c>
      <c r="E263" s="753" t="s">
        <v>887</v>
      </c>
      <c r="F263" s="753" t="s">
        <v>59</v>
      </c>
      <c r="G263" s="753" t="s">
        <v>60</v>
      </c>
      <c r="H263" s="753" t="s">
        <v>61</v>
      </c>
      <c r="I263" s="753" t="s">
        <v>62</v>
      </c>
      <c r="J263" s="753" t="s">
        <v>63</v>
      </c>
      <c r="K263" s="753">
        <v>30349</v>
      </c>
      <c r="L263" s="753" t="s">
        <v>888</v>
      </c>
      <c r="M263" s="753" t="s">
        <v>889</v>
      </c>
      <c r="N263" s="753" t="s">
        <v>890</v>
      </c>
      <c r="O263" s="753" t="s">
        <v>85</v>
      </c>
      <c r="P263" s="753">
        <v>7719</v>
      </c>
      <c r="Q263" s="753" t="s">
        <v>68</v>
      </c>
      <c r="R263" s="753" t="s">
        <v>871</v>
      </c>
      <c r="S263" s="753" t="s">
        <v>4250</v>
      </c>
      <c r="T263" s="753" t="s">
        <v>872</v>
      </c>
      <c r="U263" s="753">
        <v>49405140</v>
      </c>
      <c r="V263" s="753">
        <v>0</v>
      </c>
      <c r="W263" s="753" t="s">
        <v>163</v>
      </c>
      <c r="X263" s="753">
        <v>400</v>
      </c>
      <c r="Y263" s="753">
        <v>64</v>
      </c>
      <c r="Z263" s="753">
        <v>2</v>
      </c>
      <c r="AA263" s="749">
        <f t="shared" si="8"/>
        <v>8.0000000000000004E-4</v>
      </c>
      <c r="AB263" s="753" t="s">
        <v>88</v>
      </c>
      <c r="AC263" s="754">
        <v>44697</v>
      </c>
      <c r="AD263" s="753"/>
      <c r="AE263" s="753" t="s">
        <v>4250</v>
      </c>
      <c r="AF263" s="753" t="s">
        <v>895</v>
      </c>
      <c r="AG263" s="753">
        <v>64</v>
      </c>
      <c r="AH263" s="753">
        <v>2</v>
      </c>
      <c r="AI263" s="761">
        <f t="shared" si="9"/>
        <v>1.2799999999999999E-4</v>
      </c>
      <c r="AJ263" s="753" t="s">
        <v>72</v>
      </c>
      <c r="AK263" s="753" t="s">
        <v>4250</v>
      </c>
      <c r="AL263" s="754">
        <v>44713</v>
      </c>
      <c r="AM263" s="754">
        <v>44719</v>
      </c>
      <c r="AN263" s="754">
        <v>44721</v>
      </c>
      <c r="AO263" s="754">
        <v>44721</v>
      </c>
      <c r="AP263" s="754">
        <v>44721</v>
      </c>
      <c r="AQ263" s="753" t="s">
        <v>89</v>
      </c>
      <c r="AR263" s="753" t="s">
        <v>897</v>
      </c>
      <c r="AS263" s="753" t="s">
        <v>4250</v>
      </c>
      <c r="AT263" s="754">
        <v>44697</v>
      </c>
      <c r="AU263" s="753" t="s">
        <v>4250</v>
      </c>
      <c r="AV263" s="754">
        <v>44697</v>
      </c>
      <c r="AW263" s="753" t="s">
        <v>4250</v>
      </c>
      <c r="AX263" s="753" t="s">
        <v>4250</v>
      </c>
      <c r="AY263" s="753" t="s">
        <v>4250</v>
      </c>
      <c r="AZ263" s="753" t="s">
        <v>4250</v>
      </c>
      <c r="BA263" s="753" t="s">
        <v>4250</v>
      </c>
      <c r="BB263" s="753" t="s">
        <v>4250</v>
      </c>
      <c r="BC263" s="753" t="s">
        <v>4250</v>
      </c>
      <c r="BD263" s="753" t="s">
        <v>4250</v>
      </c>
      <c r="BE263" s="753" t="s">
        <v>4250</v>
      </c>
      <c r="BF263" s="753" t="s">
        <v>4250</v>
      </c>
      <c r="BG263" s="753" t="s">
        <v>4250</v>
      </c>
      <c r="BH263" s="753" t="s">
        <v>4250</v>
      </c>
    </row>
    <row r="264" spans="1:60" s="556" customFormat="1">
      <c r="A264" s="858" t="s">
        <v>8524</v>
      </c>
      <c r="B264" s="753" t="s">
        <v>79</v>
      </c>
      <c r="C264" s="753" t="s">
        <v>898</v>
      </c>
      <c r="D264" s="754">
        <v>44691</v>
      </c>
      <c r="E264" s="753" t="s">
        <v>887</v>
      </c>
      <c r="F264" s="753" t="s">
        <v>59</v>
      </c>
      <c r="G264" s="753" t="s">
        <v>60</v>
      </c>
      <c r="H264" s="753" t="s">
        <v>61</v>
      </c>
      <c r="I264" s="753" t="s">
        <v>62</v>
      </c>
      <c r="J264" s="753" t="s">
        <v>63</v>
      </c>
      <c r="K264" s="753">
        <v>30349</v>
      </c>
      <c r="L264" s="753" t="s">
        <v>888</v>
      </c>
      <c r="M264" s="753" t="s">
        <v>889</v>
      </c>
      <c r="N264" s="753" t="s">
        <v>890</v>
      </c>
      <c r="O264" s="753" t="s">
        <v>85</v>
      </c>
      <c r="P264" s="753">
        <v>7719</v>
      </c>
      <c r="Q264" s="753" t="s">
        <v>68</v>
      </c>
      <c r="R264" s="753" t="s">
        <v>871</v>
      </c>
      <c r="S264" s="753" t="s">
        <v>4250</v>
      </c>
      <c r="T264" s="753" t="s">
        <v>872</v>
      </c>
      <c r="U264" s="753">
        <v>49405140</v>
      </c>
      <c r="V264" s="753">
        <v>0</v>
      </c>
      <c r="W264" s="753" t="s">
        <v>163</v>
      </c>
      <c r="X264" s="753">
        <v>400</v>
      </c>
      <c r="Y264" s="753">
        <v>704</v>
      </c>
      <c r="Z264" s="753">
        <v>22</v>
      </c>
      <c r="AA264" s="749">
        <f t="shared" si="8"/>
        <v>8.8000000000000005E-3</v>
      </c>
      <c r="AB264" s="753" t="s">
        <v>88</v>
      </c>
      <c r="AC264" s="754">
        <v>44697</v>
      </c>
      <c r="AD264" s="753"/>
      <c r="AE264" s="753" t="s">
        <v>4250</v>
      </c>
      <c r="AF264" s="753" t="s">
        <v>898</v>
      </c>
      <c r="AG264" s="753">
        <v>704</v>
      </c>
      <c r="AH264" s="753">
        <v>22</v>
      </c>
      <c r="AI264" s="761">
        <f t="shared" si="9"/>
        <v>1.5488E-2</v>
      </c>
      <c r="AJ264" s="753" t="s">
        <v>72</v>
      </c>
      <c r="AK264" s="753">
        <v>398146079</v>
      </c>
      <c r="AL264" s="754">
        <v>44697</v>
      </c>
      <c r="AM264" s="754">
        <v>44697</v>
      </c>
      <c r="AN264" s="754">
        <v>44699</v>
      </c>
      <c r="AO264" s="754">
        <v>44699</v>
      </c>
      <c r="AP264" s="754">
        <v>44699</v>
      </c>
      <c r="AQ264" s="753" t="s">
        <v>89</v>
      </c>
      <c r="AR264" s="753" t="s">
        <v>4250</v>
      </c>
      <c r="AS264" s="753">
        <v>398146079</v>
      </c>
      <c r="AT264" s="754">
        <v>44697</v>
      </c>
      <c r="AU264" s="754">
        <v>44699</v>
      </c>
      <c r="AV264" s="754">
        <v>44697</v>
      </c>
      <c r="AW264" s="753" t="s">
        <v>90</v>
      </c>
      <c r="AX264" s="753" t="s">
        <v>4250</v>
      </c>
      <c r="AY264" s="756">
        <v>2930</v>
      </c>
      <c r="AZ264" s="753" t="s">
        <v>4250</v>
      </c>
      <c r="BA264" s="753" t="s">
        <v>4250</v>
      </c>
      <c r="BB264" s="753" t="s">
        <v>4250</v>
      </c>
      <c r="BC264" s="753" t="s">
        <v>4250</v>
      </c>
      <c r="BD264" s="753" t="s">
        <v>4250</v>
      </c>
      <c r="BE264" s="753" t="s">
        <v>4250</v>
      </c>
      <c r="BF264" s="753" t="s">
        <v>4250</v>
      </c>
      <c r="BG264" s="753" t="s">
        <v>4250</v>
      </c>
      <c r="BH264" s="753" t="s">
        <v>4250</v>
      </c>
    </row>
    <row r="265" spans="1:60" s="556" customFormat="1">
      <c r="A265" s="858" t="s">
        <v>8524</v>
      </c>
      <c r="B265" s="753" t="s">
        <v>79</v>
      </c>
      <c r="C265" s="753" t="s">
        <v>899</v>
      </c>
      <c r="D265" s="754">
        <v>44691</v>
      </c>
      <c r="E265" s="753" t="s">
        <v>887</v>
      </c>
      <c r="F265" s="753" t="s">
        <v>59</v>
      </c>
      <c r="G265" s="753" t="s">
        <v>60</v>
      </c>
      <c r="H265" s="753" t="s">
        <v>61</v>
      </c>
      <c r="I265" s="753" t="s">
        <v>62</v>
      </c>
      <c r="J265" s="753" t="s">
        <v>63</v>
      </c>
      <c r="K265" s="753">
        <v>30349</v>
      </c>
      <c r="L265" s="753" t="s">
        <v>888</v>
      </c>
      <c r="M265" s="753" t="s">
        <v>889</v>
      </c>
      <c r="N265" s="753" t="s">
        <v>890</v>
      </c>
      <c r="O265" s="753" t="s">
        <v>85</v>
      </c>
      <c r="P265" s="753">
        <v>7719</v>
      </c>
      <c r="Q265" s="753" t="s">
        <v>68</v>
      </c>
      <c r="R265" s="753" t="s">
        <v>871</v>
      </c>
      <c r="S265" s="753" t="s">
        <v>4250</v>
      </c>
      <c r="T265" s="753" t="s">
        <v>872</v>
      </c>
      <c r="U265" s="753">
        <v>49405140</v>
      </c>
      <c r="V265" s="753">
        <v>0</v>
      </c>
      <c r="W265" s="753" t="s">
        <v>163</v>
      </c>
      <c r="X265" s="753">
        <v>400</v>
      </c>
      <c r="Y265" s="753">
        <v>512</v>
      </c>
      <c r="Z265" s="753">
        <v>16</v>
      </c>
      <c r="AA265" s="749">
        <f t="shared" si="8"/>
        <v>6.4000000000000003E-3</v>
      </c>
      <c r="AB265" s="753" t="s">
        <v>88</v>
      </c>
      <c r="AC265" s="754">
        <v>44697</v>
      </c>
      <c r="AD265" s="753"/>
      <c r="AE265" s="753" t="s">
        <v>4250</v>
      </c>
      <c r="AF265" s="753" t="s">
        <v>899</v>
      </c>
      <c r="AG265" s="753">
        <v>512</v>
      </c>
      <c r="AH265" s="753">
        <v>16</v>
      </c>
      <c r="AI265" s="761">
        <f t="shared" si="9"/>
        <v>8.1919999999999996E-3</v>
      </c>
      <c r="AJ265" s="753" t="s">
        <v>72</v>
      </c>
      <c r="AK265" s="753">
        <v>398146116</v>
      </c>
      <c r="AL265" s="754">
        <v>44697</v>
      </c>
      <c r="AM265" s="754">
        <v>44697</v>
      </c>
      <c r="AN265" s="754">
        <v>44699</v>
      </c>
      <c r="AO265" s="754">
        <v>44699</v>
      </c>
      <c r="AP265" s="754">
        <v>44699</v>
      </c>
      <c r="AQ265" s="753" t="s">
        <v>89</v>
      </c>
      <c r="AR265" s="753" t="s">
        <v>4250</v>
      </c>
      <c r="AS265" s="753">
        <v>398146116</v>
      </c>
      <c r="AT265" s="754">
        <v>44697</v>
      </c>
      <c r="AU265" s="754">
        <v>44699</v>
      </c>
      <c r="AV265" s="754">
        <v>44697</v>
      </c>
      <c r="AW265" s="753" t="s">
        <v>90</v>
      </c>
      <c r="AX265" s="753" t="s">
        <v>4250</v>
      </c>
      <c r="AY265" s="756">
        <v>2930</v>
      </c>
      <c r="AZ265" s="753" t="s">
        <v>4250</v>
      </c>
      <c r="BA265" s="753" t="s">
        <v>4250</v>
      </c>
      <c r="BB265" s="753" t="s">
        <v>4250</v>
      </c>
      <c r="BC265" s="753" t="s">
        <v>4250</v>
      </c>
      <c r="BD265" s="753" t="s">
        <v>4250</v>
      </c>
      <c r="BE265" s="753" t="s">
        <v>4250</v>
      </c>
      <c r="BF265" s="753" t="s">
        <v>4250</v>
      </c>
      <c r="BG265" s="753" t="s">
        <v>4250</v>
      </c>
      <c r="BH265" s="753" t="s">
        <v>4250</v>
      </c>
    </row>
    <row r="266" spans="1:60" s="556" customFormat="1">
      <c r="A266" s="858" t="s">
        <v>8524</v>
      </c>
      <c r="B266" s="753" t="s">
        <v>79</v>
      </c>
      <c r="C266" s="753" t="s">
        <v>900</v>
      </c>
      <c r="D266" s="754">
        <v>44691</v>
      </c>
      <c r="E266" s="753" t="s">
        <v>901</v>
      </c>
      <c r="F266" s="753" t="s">
        <v>59</v>
      </c>
      <c r="G266" s="753" t="s">
        <v>60</v>
      </c>
      <c r="H266" s="753" t="s">
        <v>61</v>
      </c>
      <c r="I266" s="753" t="s">
        <v>62</v>
      </c>
      <c r="J266" s="753" t="s">
        <v>63</v>
      </c>
      <c r="K266" s="753">
        <v>30349</v>
      </c>
      <c r="L266" s="753" t="s">
        <v>902</v>
      </c>
      <c r="M266" s="753" t="s">
        <v>903</v>
      </c>
      <c r="N266" s="753" t="s">
        <v>904</v>
      </c>
      <c r="O266" s="753" t="s">
        <v>138</v>
      </c>
      <c r="P266" s="753">
        <v>19605</v>
      </c>
      <c r="Q266" s="753" t="s">
        <v>68</v>
      </c>
      <c r="R266" s="753" t="s">
        <v>871</v>
      </c>
      <c r="S266" s="753" t="s">
        <v>4250</v>
      </c>
      <c r="T266" s="753" t="s">
        <v>872</v>
      </c>
      <c r="U266" s="753">
        <v>49405140</v>
      </c>
      <c r="V266" s="753">
        <v>0</v>
      </c>
      <c r="W266" s="753" t="s">
        <v>163</v>
      </c>
      <c r="X266" s="753">
        <v>400</v>
      </c>
      <c r="Y266" s="753">
        <v>576</v>
      </c>
      <c r="Z266" s="753">
        <v>18</v>
      </c>
      <c r="AA266" s="749">
        <f t="shared" si="8"/>
        <v>7.1999999999999998E-3</v>
      </c>
      <c r="AB266" s="753" t="s">
        <v>88</v>
      </c>
      <c r="AC266" s="754">
        <v>44697</v>
      </c>
      <c r="AD266" s="753"/>
      <c r="AE266" s="753" t="s">
        <v>4250</v>
      </c>
      <c r="AF266" s="753" t="s">
        <v>900</v>
      </c>
      <c r="AG266" s="753">
        <v>576</v>
      </c>
      <c r="AH266" s="753">
        <v>18</v>
      </c>
      <c r="AI266" s="761">
        <f t="shared" si="9"/>
        <v>1.0368E-2</v>
      </c>
      <c r="AJ266" s="753" t="s">
        <v>72</v>
      </c>
      <c r="AK266" s="753">
        <v>398100857</v>
      </c>
      <c r="AL266" s="754">
        <v>44694</v>
      </c>
      <c r="AM266" s="754">
        <v>44694</v>
      </c>
      <c r="AN266" s="754">
        <v>44697</v>
      </c>
      <c r="AO266" s="754">
        <v>44697</v>
      </c>
      <c r="AP266" s="754">
        <v>44697</v>
      </c>
      <c r="AQ266" s="753" t="s">
        <v>89</v>
      </c>
      <c r="AR266" s="753" t="s">
        <v>4250</v>
      </c>
      <c r="AS266" s="753">
        <v>398100857</v>
      </c>
      <c r="AT266" s="754">
        <v>44694</v>
      </c>
      <c r="AU266" s="754">
        <v>44697</v>
      </c>
      <c r="AV266" s="754">
        <v>44694</v>
      </c>
      <c r="AW266" s="753" t="s">
        <v>90</v>
      </c>
      <c r="AX266" s="753" t="s">
        <v>4250</v>
      </c>
      <c r="AY266" s="756">
        <v>2998.57</v>
      </c>
      <c r="AZ266" s="753" t="s">
        <v>4250</v>
      </c>
      <c r="BA266" s="753" t="s">
        <v>4250</v>
      </c>
      <c r="BB266" s="753" t="s">
        <v>4250</v>
      </c>
      <c r="BC266" s="753" t="s">
        <v>4250</v>
      </c>
      <c r="BD266" s="753" t="s">
        <v>4250</v>
      </c>
      <c r="BE266" s="753" t="s">
        <v>4250</v>
      </c>
      <c r="BF266" s="753" t="s">
        <v>4250</v>
      </c>
      <c r="BG266" s="753" t="s">
        <v>4250</v>
      </c>
      <c r="BH266" s="753" t="s">
        <v>4250</v>
      </c>
    </row>
    <row r="267" spans="1:60" s="556" customFormat="1">
      <c r="A267" s="858" t="s">
        <v>8524</v>
      </c>
      <c r="B267" s="753" t="s">
        <v>79</v>
      </c>
      <c r="C267" s="753" t="s">
        <v>905</v>
      </c>
      <c r="D267" s="754">
        <v>44691</v>
      </c>
      <c r="E267" s="753" t="s">
        <v>901</v>
      </c>
      <c r="F267" s="753" t="s">
        <v>59</v>
      </c>
      <c r="G267" s="753" t="s">
        <v>60</v>
      </c>
      <c r="H267" s="753" t="s">
        <v>61</v>
      </c>
      <c r="I267" s="753" t="s">
        <v>62</v>
      </c>
      <c r="J267" s="753" t="s">
        <v>63</v>
      </c>
      <c r="K267" s="753">
        <v>30349</v>
      </c>
      <c r="L267" s="753" t="s">
        <v>902</v>
      </c>
      <c r="M267" s="753" t="s">
        <v>903</v>
      </c>
      <c r="N267" s="753" t="s">
        <v>904</v>
      </c>
      <c r="O267" s="753" t="s">
        <v>138</v>
      </c>
      <c r="P267" s="753">
        <v>19605</v>
      </c>
      <c r="Q267" s="753" t="s">
        <v>68</v>
      </c>
      <c r="R267" s="753" t="s">
        <v>871</v>
      </c>
      <c r="S267" s="753" t="s">
        <v>4250</v>
      </c>
      <c r="T267" s="753" t="s">
        <v>872</v>
      </c>
      <c r="U267" s="753">
        <v>49405140</v>
      </c>
      <c r="V267" s="753">
        <v>0</v>
      </c>
      <c r="W267" s="753" t="s">
        <v>163</v>
      </c>
      <c r="X267" s="753">
        <v>400</v>
      </c>
      <c r="Y267" s="753">
        <v>576</v>
      </c>
      <c r="Z267" s="753">
        <v>18</v>
      </c>
      <c r="AA267" s="749">
        <f t="shared" si="8"/>
        <v>7.1999999999999998E-3</v>
      </c>
      <c r="AB267" s="753" t="s">
        <v>88</v>
      </c>
      <c r="AC267" s="754">
        <v>44697</v>
      </c>
      <c r="AD267" s="753"/>
      <c r="AE267" s="753" t="s">
        <v>4250</v>
      </c>
      <c r="AF267" s="753" t="s">
        <v>905</v>
      </c>
      <c r="AG267" s="753">
        <v>576</v>
      </c>
      <c r="AH267" s="753">
        <v>18</v>
      </c>
      <c r="AI267" s="761">
        <f t="shared" si="9"/>
        <v>1.0368E-2</v>
      </c>
      <c r="AJ267" s="753" t="s">
        <v>72</v>
      </c>
      <c r="AK267" s="753">
        <v>398145106</v>
      </c>
      <c r="AL267" s="754">
        <v>44697</v>
      </c>
      <c r="AM267" s="754">
        <v>44697</v>
      </c>
      <c r="AN267" s="754">
        <v>44699</v>
      </c>
      <c r="AO267" s="754">
        <v>44699</v>
      </c>
      <c r="AP267" s="754">
        <v>44699</v>
      </c>
      <c r="AQ267" s="753" t="s">
        <v>89</v>
      </c>
      <c r="AR267" s="753" t="s">
        <v>4250</v>
      </c>
      <c r="AS267" s="753">
        <v>398145106</v>
      </c>
      <c r="AT267" s="754">
        <v>44697</v>
      </c>
      <c r="AU267" s="754">
        <v>44699</v>
      </c>
      <c r="AV267" s="754">
        <v>44697</v>
      </c>
      <c r="AW267" s="753" t="s">
        <v>90</v>
      </c>
      <c r="AX267" s="753" t="s">
        <v>4250</v>
      </c>
      <c r="AY267" s="756">
        <v>2998.57</v>
      </c>
      <c r="AZ267" s="753" t="s">
        <v>4250</v>
      </c>
      <c r="BA267" s="753" t="s">
        <v>4250</v>
      </c>
      <c r="BB267" s="753" t="s">
        <v>4250</v>
      </c>
      <c r="BC267" s="753" t="s">
        <v>4250</v>
      </c>
      <c r="BD267" s="753" t="s">
        <v>4250</v>
      </c>
      <c r="BE267" s="753" t="s">
        <v>4250</v>
      </c>
      <c r="BF267" s="753" t="s">
        <v>4250</v>
      </c>
      <c r="BG267" s="753" t="s">
        <v>4250</v>
      </c>
      <c r="BH267" s="753" t="s">
        <v>4250</v>
      </c>
    </row>
    <row r="268" spans="1:60" s="556" customFormat="1">
      <c r="A268" s="858" t="s">
        <v>8524</v>
      </c>
      <c r="B268" s="753" t="s">
        <v>79</v>
      </c>
      <c r="C268" s="753" t="s">
        <v>906</v>
      </c>
      <c r="D268" s="754">
        <v>44691</v>
      </c>
      <c r="E268" s="753" t="s">
        <v>901</v>
      </c>
      <c r="F268" s="753" t="s">
        <v>59</v>
      </c>
      <c r="G268" s="753" t="s">
        <v>60</v>
      </c>
      <c r="H268" s="753" t="s">
        <v>61</v>
      </c>
      <c r="I268" s="753" t="s">
        <v>62</v>
      </c>
      <c r="J268" s="753" t="s">
        <v>63</v>
      </c>
      <c r="K268" s="753">
        <v>30349</v>
      </c>
      <c r="L268" s="753" t="s">
        <v>902</v>
      </c>
      <c r="M268" s="753" t="s">
        <v>903</v>
      </c>
      <c r="N268" s="753" t="s">
        <v>904</v>
      </c>
      <c r="O268" s="753" t="s">
        <v>138</v>
      </c>
      <c r="P268" s="753">
        <v>19605</v>
      </c>
      <c r="Q268" s="753" t="s">
        <v>68</v>
      </c>
      <c r="R268" s="753" t="s">
        <v>871</v>
      </c>
      <c r="S268" s="753" t="s">
        <v>4250</v>
      </c>
      <c r="T268" s="753" t="s">
        <v>872</v>
      </c>
      <c r="U268" s="753">
        <v>49405140</v>
      </c>
      <c r="V268" s="753">
        <v>0</v>
      </c>
      <c r="W268" s="753" t="s">
        <v>163</v>
      </c>
      <c r="X268" s="753">
        <v>400</v>
      </c>
      <c r="Y268" s="753">
        <v>512</v>
      </c>
      <c r="Z268" s="753">
        <v>16</v>
      </c>
      <c r="AA268" s="749">
        <f t="shared" si="8"/>
        <v>6.4000000000000003E-3</v>
      </c>
      <c r="AB268" s="753" t="s">
        <v>88</v>
      </c>
      <c r="AC268" s="754">
        <v>44697</v>
      </c>
      <c r="AD268" s="753"/>
      <c r="AE268" s="753" t="s">
        <v>4250</v>
      </c>
      <c r="AF268" s="753" t="s">
        <v>906</v>
      </c>
      <c r="AG268" s="753">
        <v>512</v>
      </c>
      <c r="AH268" s="753">
        <v>16</v>
      </c>
      <c r="AI268" s="761">
        <f t="shared" si="9"/>
        <v>8.1919999999999996E-3</v>
      </c>
      <c r="AJ268" s="753" t="s">
        <v>72</v>
      </c>
      <c r="AK268" s="753">
        <v>398145585</v>
      </c>
      <c r="AL268" s="754">
        <v>44697</v>
      </c>
      <c r="AM268" s="754">
        <v>44697</v>
      </c>
      <c r="AN268" s="754">
        <v>44699</v>
      </c>
      <c r="AO268" s="754">
        <v>44699</v>
      </c>
      <c r="AP268" s="754">
        <v>44699</v>
      </c>
      <c r="AQ268" s="753" t="s">
        <v>89</v>
      </c>
      <c r="AR268" s="753" t="s">
        <v>4250</v>
      </c>
      <c r="AS268" s="753">
        <v>398145585</v>
      </c>
      <c r="AT268" s="754">
        <v>44697</v>
      </c>
      <c r="AU268" s="754">
        <v>44699</v>
      </c>
      <c r="AV268" s="754">
        <v>44697</v>
      </c>
      <c r="AW268" s="753" t="s">
        <v>90</v>
      </c>
      <c r="AX268" s="753" t="s">
        <v>4250</v>
      </c>
      <c r="AY268" s="756">
        <v>2998.57</v>
      </c>
      <c r="AZ268" s="753" t="s">
        <v>4250</v>
      </c>
      <c r="BA268" s="753" t="s">
        <v>4250</v>
      </c>
      <c r="BB268" s="753" t="s">
        <v>4250</v>
      </c>
      <c r="BC268" s="753" t="s">
        <v>4250</v>
      </c>
      <c r="BD268" s="753" t="s">
        <v>4250</v>
      </c>
      <c r="BE268" s="753" t="s">
        <v>4250</v>
      </c>
      <c r="BF268" s="753" t="s">
        <v>4250</v>
      </c>
      <c r="BG268" s="753" t="s">
        <v>4250</v>
      </c>
      <c r="BH268" s="753" t="s">
        <v>4250</v>
      </c>
    </row>
    <row r="269" spans="1:60" s="556" customFormat="1">
      <c r="A269" s="858" t="s">
        <v>8524</v>
      </c>
      <c r="B269" s="753" t="s">
        <v>79</v>
      </c>
      <c r="C269" s="753" t="s">
        <v>907</v>
      </c>
      <c r="D269" s="754">
        <v>44691</v>
      </c>
      <c r="E269" s="753" t="s">
        <v>908</v>
      </c>
      <c r="F269" s="753" t="s">
        <v>59</v>
      </c>
      <c r="G269" s="753" t="s">
        <v>60</v>
      </c>
      <c r="H269" s="753" t="s">
        <v>61</v>
      </c>
      <c r="I269" s="753" t="s">
        <v>62</v>
      </c>
      <c r="J269" s="753" t="s">
        <v>63</v>
      </c>
      <c r="K269" s="753">
        <v>30349</v>
      </c>
      <c r="L269" s="753" t="s">
        <v>529</v>
      </c>
      <c r="M269" s="753" t="s">
        <v>909</v>
      </c>
      <c r="N269" s="753" t="s">
        <v>732</v>
      </c>
      <c r="O269" s="753" t="s">
        <v>110</v>
      </c>
      <c r="P269" s="753">
        <v>94551</v>
      </c>
      <c r="Q269" s="753" t="s">
        <v>68</v>
      </c>
      <c r="R269" s="753" t="s">
        <v>910</v>
      </c>
      <c r="S269" s="753" t="s">
        <v>911</v>
      </c>
      <c r="T269" s="753" t="s">
        <v>632</v>
      </c>
      <c r="U269" s="753">
        <v>49203132</v>
      </c>
      <c r="V269" s="753">
        <v>0</v>
      </c>
      <c r="W269" s="753" t="s">
        <v>113</v>
      </c>
      <c r="X269" s="753">
        <v>360</v>
      </c>
      <c r="Y269" s="753">
        <v>768</v>
      </c>
      <c r="Z269" s="753">
        <v>24</v>
      </c>
      <c r="AA269" s="749">
        <f t="shared" si="8"/>
        <v>8.6400000000000001E-3</v>
      </c>
      <c r="AB269" s="753" t="s">
        <v>70</v>
      </c>
      <c r="AC269" s="754">
        <v>44697</v>
      </c>
      <c r="AD269" s="753"/>
      <c r="AE269" s="753" t="s">
        <v>4250</v>
      </c>
      <c r="AF269" s="753" t="s">
        <v>907</v>
      </c>
      <c r="AG269" s="753">
        <v>768</v>
      </c>
      <c r="AH269" s="753">
        <v>24</v>
      </c>
      <c r="AI269" s="761">
        <f t="shared" si="9"/>
        <v>1.8432E-2</v>
      </c>
      <c r="AJ269" s="753" t="s">
        <v>72</v>
      </c>
      <c r="AK269" s="753">
        <v>397856633</v>
      </c>
      <c r="AL269" s="754">
        <v>44694</v>
      </c>
      <c r="AM269" s="754">
        <v>44694</v>
      </c>
      <c r="AN269" s="754">
        <v>44698</v>
      </c>
      <c r="AO269" s="754">
        <v>44698</v>
      </c>
      <c r="AP269" s="754">
        <v>44698</v>
      </c>
      <c r="AQ269" s="753" t="s">
        <v>89</v>
      </c>
      <c r="AR269" s="753" t="s">
        <v>4250</v>
      </c>
      <c r="AS269" s="753">
        <v>397856633</v>
      </c>
      <c r="AT269" s="754">
        <v>44694</v>
      </c>
      <c r="AU269" s="754">
        <v>44698</v>
      </c>
      <c r="AV269" s="754">
        <v>44694</v>
      </c>
      <c r="AW269" s="753" t="s">
        <v>90</v>
      </c>
      <c r="AX269" s="753" t="s">
        <v>4250</v>
      </c>
      <c r="AY269" s="756">
        <v>5037</v>
      </c>
      <c r="AZ269" s="753" t="s">
        <v>4250</v>
      </c>
      <c r="BA269" s="753" t="s">
        <v>4250</v>
      </c>
      <c r="BB269" s="753" t="s">
        <v>4250</v>
      </c>
      <c r="BC269" s="753" t="s">
        <v>4250</v>
      </c>
      <c r="BD269" s="753" t="s">
        <v>4250</v>
      </c>
      <c r="BE269" s="753" t="s">
        <v>4250</v>
      </c>
      <c r="BF269" s="753" t="s">
        <v>4250</v>
      </c>
      <c r="BG269" s="753" t="s">
        <v>4250</v>
      </c>
      <c r="BH269" s="753" t="s">
        <v>4250</v>
      </c>
    </row>
    <row r="270" spans="1:60" s="556" customFormat="1">
      <c r="A270" s="858" t="s">
        <v>8524</v>
      </c>
      <c r="B270" s="753" t="s">
        <v>79</v>
      </c>
      <c r="C270" s="753" t="s">
        <v>912</v>
      </c>
      <c r="D270" s="754">
        <v>44691</v>
      </c>
      <c r="E270" s="753" t="s">
        <v>913</v>
      </c>
      <c r="F270" s="753" t="s">
        <v>59</v>
      </c>
      <c r="G270" s="753" t="s">
        <v>60</v>
      </c>
      <c r="H270" s="753" t="s">
        <v>61</v>
      </c>
      <c r="I270" s="753" t="s">
        <v>62</v>
      </c>
      <c r="J270" s="753" t="s">
        <v>63</v>
      </c>
      <c r="K270" s="753">
        <v>30349</v>
      </c>
      <c r="L270" s="753" t="s">
        <v>529</v>
      </c>
      <c r="M270" s="753" t="s">
        <v>914</v>
      </c>
      <c r="N270" s="753" t="s">
        <v>403</v>
      </c>
      <c r="O270" s="753" t="s">
        <v>110</v>
      </c>
      <c r="P270" s="753">
        <v>92121</v>
      </c>
      <c r="Q270" s="753" t="s">
        <v>68</v>
      </c>
      <c r="R270" s="753" t="s">
        <v>631</v>
      </c>
      <c r="S270" s="753" t="s">
        <v>4250</v>
      </c>
      <c r="T270" s="753" t="s">
        <v>632</v>
      </c>
      <c r="U270" s="753">
        <v>49203132</v>
      </c>
      <c r="V270" s="753">
        <v>0</v>
      </c>
      <c r="W270" s="753" t="s">
        <v>113</v>
      </c>
      <c r="X270" s="753">
        <v>360</v>
      </c>
      <c r="Y270" s="753">
        <v>768</v>
      </c>
      <c r="Z270" s="753">
        <v>24</v>
      </c>
      <c r="AA270" s="749">
        <f t="shared" si="8"/>
        <v>8.6400000000000001E-3</v>
      </c>
      <c r="AB270" s="753" t="s">
        <v>70</v>
      </c>
      <c r="AC270" s="754">
        <v>44697</v>
      </c>
      <c r="AD270" s="753"/>
      <c r="AE270" s="753" t="s">
        <v>4250</v>
      </c>
      <c r="AF270" s="753" t="s">
        <v>912</v>
      </c>
      <c r="AG270" s="753">
        <v>768</v>
      </c>
      <c r="AH270" s="753">
        <v>24</v>
      </c>
      <c r="AI270" s="761">
        <f t="shared" si="9"/>
        <v>1.8432E-2</v>
      </c>
      <c r="AJ270" s="753" t="s">
        <v>72</v>
      </c>
      <c r="AK270" s="753">
        <v>397853983</v>
      </c>
      <c r="AL270" s="754">
        <v>44694</v>
      </c>
      <c r="AM270" s="754">
        <v>44694</v>
      </c>
      <c r="AN270" s="754">
        <v>44697</v>
      </c>
      <c r="AO270" s="754">
        <v>44697</v>
      </c>
      <c r="AP270" s="754">
        <v>44697</v>
      </c>
      <c r="AQ270" s="753" t="s">
        <v>89</v>
      </c>
      <c r="AR270" s="753" t="s">
        <v>4250</v>
      </c>
      <c r="AS270" s="753">
        <v>397853983</v>
      </c>
      <c r="AT270" s="754">
        <v>44694</v>
      </c>
      <c r="AU270" s="754">
        <v>44697</v>
      </c>
      <c r="AV270" s="754">
        <v>44694</v>
      </c>
      <c r="AW270" s="753" t="s">
        <v>90</v>
      </c>
      <c r="AX270" s="753" t="s">
        <v>4250</v>
      </c>
      <c r="AY270" s="756">
        <v>5500</v>
      </c>
      <c r="AZ270" s="753" t="s">
        <v>4250</v>
      </c>
      <c r="BA270" s="753" t="s">
        <v>4250</v>
      </c>
      <c r="BB270" s="753" t="s">
        <v>4250</v>
      </c>
      <c r="BC270" s="753" t="s">
        <v>4250</v>
      </c>
      <c r="BD270" s="753" t="s">
        <v>4250</v>
      </c>
      <c r="BE270" s="753" t="s">
        <v>4250</v>
      </c>
      <c r="BF270" s="753" t="s">
        <v>4250</v>
      </c>
      <c r="BG270" s="753" t="s">
        <v>4250</v>
      </c>
      <c r="BH270" s="753" t="s">
        <v>4250</v>
      </c>
    </row>
    <row r="271" spans="1:60" s="556" customFormat="1">
      <c r="A271" s="858" t="s">
        <v>8524</v>
      </c>
      <c r="B271" s="753" t="s">
        <v>79</v>
      </c>
      <c r="C271" s="753" t="s">
        <v>915</v>
      </c>
      <c r="D271" s="754">
        <v>44691</v>
      </c>
      <c r="E271" s="753" t="s">
        <v>916</v>
      </c>
      <c r="F271" s="753" t="s">
        <v>59</v>
      </c>
      <c r="G271" s="753" t="s">
        <v>60</v>
      </c>
      <c r="H271" s="753" t="s">
        <v>61</v>
      </c>
      <c r="I271" s="753" t="s">
        <v>62</v>
      </c>
      <c r="J271" s="753" t="s">
        <v>63</v>
      </c>
      <c r="K271" s="753">
        <v>30349</v>
      </c>
      <c r="L271" s="753" t="s">
        <v>529</v>
      </c>
      <c r="M271" s="753" t="s">
        <v>917</v>
      </c>
      <c r="N271" s="753" t="s">
        <v>397</v>
      </c>
      <c r="O271" s="753" t="s">
        <v>110</v>
      </c>
      <c r="P271" s="753">
        <v>93308</v>
      </c>
      <c r="Q271" s="753" t="s">
        <v>68</v>
      </c>
      <c r="R271" s="753" t="s">
        <v>631</v>
      </c>
      <c r="S271" s="753" t="s">
        <v>4250</v>
      </c>
      <c r="T271" s="753" t="s">
        <v>632</v>
      </c>
      <c r="U271" s="753">
        <v>49203132</v>
      </c>
      <c r="V271" s="753">
        <v>0</v>
      </c>
      <c r="W271" s="753" t="s">
        <v>113</v>
      </c>
      <c r="X271" s="753">
        <v>360</v>
      </c>
      <c r="Y271" s="753">
        <v>768</v>
      </c>
      <c r="Z271" s="753">
        <v>24</v>
      </c>
      <c r="AA271" s="749">
        <f t="shared" si="8"/>
        <v>8.6400000000000001E-3</v>
      </c>
      <c r="AB271" s="753" t="s">
        <v>70</v>
      </c>
      <c r="AC271" s="754">
        <v>44697</v>
      </c>
      <c r="AD271" s="753"/>
      <c r="AE271" s="753" t="s">
        <v>4250</v>
      </c>
      <c r="AF271" s="753" t="s">
        <v>915</v>
      </c>
      <c r="AG271" s="753">
        <v>768</v>
      </c>
      <c r="AH271" s="753">
        <v>24</v>
      </c>
      <c r="AI271" s="761">
        <f t="shared" si="9"/>
        <v>1.8432E-2</v>
      </c>
      <c r="AJ271" s="753" t="s">
        <v>72</v>
      </c>
      <c r="AK271" s="753">
        <v>397857093</v>
      </c>
      <c r="AL271" s="754">
        <v>44694</v>
      </c>
      <c r="AM271" s="754">
        <v>44698</v>
      </c>
      <c r="AN271" s="754">
        <v>44698</v>
      </c>
      <c r="AO271" s="754">
        <v>44704</v>
      </c>
      <c r="AP271" s="754">
        <v>44704</v>
      </c>
      <c r="AQ271" s="753" t="s">
        <v>89</v>
      </c>
      <c r="AR271" s="753" t="s">
        <v>918</v>
      </c>
      <c r="AS271" s="753">
        <v>397857093</v>
      </c>
      <c r="AT271" s="754">
        <v>44698</v>
      </c>
      <c r="AU271" s="754">
        <v>44704</v>
      </c>
      <c r="AV271" s="754">
        <v>44698</v>
      </c>
      <c r="AW271" s="753" t="s">
        <v>90</v>
      </c>
      <c r="AX271" s="753" t="s">
        <v>4250</v>
      </c>
      <c r="AY271" s="756">
        <v>5004.6000000000004</v>
      </c>
      <c r="AZ271" s="753" t="s">
        <v>4250</v>
      </c>
      <c r="BA271" s="753" t="s">
        <v>4250</v>
      </c>
      <c r="BB271" s="753" t="s">
        <v>4250</v>
      </c>
      <c r="BC271" s="753" t="s">
        <v>4250</v>
      </c>
      <c r="BD271" s="753" t="s">
        <v>4250</v>
      </c>
      <c r="BE271" s="753" t="s">
        <v>4250</v>
      </c>
      <c r="BF271" s="753" t="s">
        <v>4250</v>
      </c>
      <c r="BG271" s="753" t="s">
        <v>4250</v>
      </c>
      <c r="BH271" s="753" t="s">
        <v>4250</v>
      </c>
    </row>
    <row r="272" spans="1:60">
      <c r="A272" s="858" t="s">
        <v>8524</v>
      </c>
      <c r="B272" s="753" t="s">
        <v>79</v>
      </c>
      <c r="C272" s="753" t="s">
        <v>919</v>
      </c>
      <c r="D272" s="754">
        <v>44692</v>
      </c>
      <c r="E272" s="753" t="s">
        <v>920</v>
      </c>
      <c r="F272" s="753" t="s">
        <v>59</v>
      </c>
      <c r="G272" s="753" t="s">
        <v>60</v>
      </c>
      <c r="H272" s="753" t="s">
        <v>61</v>
      </c>
      <c r="I272" s="753" t="s">
        <v>62</v>
      </c>
      <c r="J272" s="753" t="s">
        <v>63</v>
      </c>
      <c r="K272" s="753">
        <v>30349</v>
      </c>
      <c r="L272" s="753" t="s">
        <v>82</v>
      </c>
      <c r="M272" s="753" t="s">
        <v>83</v>
      </c>
      <c r="N272" s="753" t="s">
        <v>84</v>
      </c>
      <c r="O272" s="753" t="s">
        <v>85</v>
      </c>
      <c r="P272" s="753">
        <v>8110</v>
      </c>
      <c r="Q272" s="753" t="s">
        <v>68</v>
      </c>
      <c r="R272" s="753" t="s">
        <v>921</v>
      </c>
      <c r="S272" s="753" t="s">
        <v>133</v>
      </c>
      <c r="T272" s="753" t="s">
        <v>311</v>
      </c>
      <c r="U272" s="753">
        <v>49203132</v>
      </c>
      <c r="V272" s="753">
        <v>0</v>
      </c>
      <c r="W272" s="753" t="s">
        <v>113</v>
      </c>
      <c r="X272" s="753">
        <v>360</v>
      </c>
      <c r="Y272" s="753">
        <v>832</v>
      </c>
      <c r="Z272" s="753">
        <v>26</v>
      </c>
      <c r="AA272" s="749">
        <f t="shared" si="8"/>
        <v>9.3600000000000003E-3</v>
      </c>
      <c r="AB272" s="753" t="s">
        <v>88</v>
      </c>
      <c r="AC272" s="754">
        <v>44697</v>
      </c>
      <c r="AD272" s="753"/>
      <c r="AE272" s="753" t="s">
        <v>4250</v>
      </c>
      <c r="AF272" s="753" t="s">
        <v>919</v>
      </c>
      <c r="AG272" s="753">
        <v>832</v>
      </c>
      <c r="AH272" s="753">
        <v>26</v>
      </c>
      <c r="AI272" s="761">
        <f t="shared" si="9"/>
        <v>2.1631999999999998E-2</v>
      </c>
      <c r="AJ272" s="753" t="s">
        <v>72</v>
      </c>
      <c r="AK272" s="753">
        <v>398014133</v>
      </c>
      <c r="AL272" s="754">
        <v>44694</v>
      </c>
      <c r="AM272" s="754">
        <v>44694</v>
      </c>
      <c r="AN272" s="754">
        <v>44697</v>
      </c>
      <c r="AO272" s="754">
        <v>44697</v>
      </c>
      <c r="AP272" s="754">
        <v>44697</v>
      </c>
      <c r="AQ272" s="753" t="s">
        <v>89</v>
      </c>
      <c r="AR272" s="753" t="s">
        <v>4250</v>
      </c>
      <c r="AS272" s="753">
        <v>398014133</v>
      </c>
      <c r="AT272" s="754">
        <v>44694</v>
      </c>
      <c r="AU272" s="754">
        <v>44697</v>
      </c>
      <c r="AV272" s="754">
        <v>44694</v>
      </c>
      <c r="AW272" s="753" t="s">
        <v>90</v>
      </c>
      <c r="AX272" s="753" t="s">
        <v>4250</v>
      </c>
      <c r="AY272" s="756">
        <v>3212.94</v>
      </c>
      <c r="AZ272" s="753" t="s">
        <v>4250</v>
      </c>
      <c r="BA272" s="753" t="s">
        <v>4250</v>
      </c>
      <c r="BB272" s="753" t="s">
        <v>4250</v>
      </c>
      <c r="BC272" s="753" t="s">
        <v>4250</v>
      </c>
      <c r="BD272" s="753" t="s">
        <v>4250</v>
      </c>
      <c r="BE272" s="753" t="s">
        <v>4250</v>
      </c>
      <c r="BF272" s="753" t="s">
        <v>4250</v>
      </c>
      <c r="BG272" s="753" t="s">
        <v>4250</v>
      </c>
      <c r="BH272" s="753" t="s">
        <v>4250</v>
      </c>
    </row>
    <row r="273" spans="1:60">
      <c r="A273" s="858" t="s">
        <v>8524</v>
      </c>
      <c r="B273" s="753" t="s">
        <v>79</v>
      </c>
      <c r="C273" s="753" t="s">
        <v>922</v>
      </c>
      <c r="D273" s="754">
        <v>44692</v>
      </c>
      <c r="E273" s="753" t="s">
        <v>920</v>
      </c>
      <c r="F273" s="753" t="s">
        <v>59</v>
      </c>
      <c r="G273" s="753" t="s">
        <v>60</v>
      </c>
      <c r="H273" s="753" t="s">
        <v>61</v>
      </c>
      <c r="I273" s="753" t="s">
        <v>62</v>
      </c>
      <c r="J273" s="753" t="s">
        <v>63</v>
      </c>
      <c r="K273" s="753">
        <v>30349</v>
      </c>
      <c r="L273" s="753" t="s">
        <v>82</v>
      </c>
      <c r="M273" s="753" t="s">
        <v>83</v>
      </c>
      <c r="N273" s="753" t="s">
        <v>84</v>
      </c>
      <c r="O273" s="753" t="s">
        <v>85</v>
      </c>
      <c r="P273" s="753">
        <v>8110</v>
      </c>
      <c r="Q273" s="753" t="s">
        <v>68</v>
      </c>
      <c r="R273" s="753" t="s">
        <v>921</v>
      </c>
      <c r="S273" s="753" t="s">
        <v>133</v>
      </c>
      <c r="T273" s="753" t="s">
        <v>311</v>
      </c>
      <c r="U273" s="753">
        <v>49203132</v>
      </c>
      <c r="V273" s="753">
        <v>0</v>
      </c>
      <c r="W273" s="753" t="s">
        <v>113</v>
      </c>
      <c r="X273" s="753">
        <v>360</v>
      </c>
      <c r="Y273" s="753">
        <v>832</v>
      </c>
      <c r="Z273" s="753">
        <v>26</v>
      </c>
      <c r="AA273" s="749">
        <f t="shared" si="8"/>
        <v>9.3600000000000003E-3</v>
      </c>
      <c r="AB273" s="753" t="s">
        <v>88</v>
      </c>
      <c r="AC273" s="754">
        <v>44697</v>
      </c>
      <c r="AD273" s="753"/>
      <c r="AE273" s="753" t="s">
        <v>4250</v>
      </c>
      <c r="AF273" s="753" t="s">
        <v>922</v>
      </c>
      <c r="AG273" s="753">
        <v>832</v>
      </c>
      <c r="AH273" s="753">
        <v>26</v>
      </c>
      <c r="AI273" s="761">
        <f t="shared" si="9"/>
        <v>2.1631999999999998E-2</v>
      </c>
      <c r="AJ273" s="753" t="s">
        <v>72</v>
      </c>
      <c r="AK273" s="753">
        <v>398016326</v>
      </c>
      <c r="AL273" s="754">
        <v>44694</v>
      </c>
      <c r="AM273" s="754">
        <v>44694</v>
      </c>
      <c r="AN273" s="754">
        <v>44697</v>
      </c>
      <c r="AO273" s="754">
        <v>44697</v>
      </c>
      <c r="AP273" s="754">
        <v>44697</v>
      </c>
      <c r="AQ273" s="753" t="s">
        <v>89</v>
      </c>
      <c r="AR273" s="753" t="s">
        <v>4250</v>
      </c>
      <c r="AS273" s="753">
        <v>398016326</v>
      </c>
      <c r="AT273" s="754">
        <v>44694</v>
      </c>
      <c r="AU273" s="754">
        <v>44697</v>
      </c>
      <c r="AV273" s="754">
        <v>44694</v>
      </c>
      <c r="AW273" s="753" t="s">
        <v>90</v>
      </c>
      <c r="AX273" s="753" t="s">
        <v>4250</v>
      </c>
      <c r="AY273" s="756">
        <v>3212.94</v>
      </c>
      <c r="AZ273" s="753" t="s">
        <v>4250</v>
      </c>
      <c r="BA273" s="753" t="s">
        <v>4250</v>
      </c>
      <c r="BB273" s="753" t="s">
        <v>4250</v>
      </c>
      <c r="BC273" s="753" t="s">
        <v>4250</v>
      </c>
      <c r="BD273" s="753" t="s">
        <v>4250</v>
      </c>
      <c r="BE273" s="753" t="s">
        <v>4250</v>
      </c>
      <c r="BF273" s="753" t="s">
        <v>4250</v>
      </c>
      <c r="BG273" s="753" t="s">
        <v>4250</v>
      </c>
      <c r="BH273" s="753" t="s">
        <v>4250</v>
      </c>
    </row>
    <row r="274" spans="1:60">
      <c r="A274" s="858" t="s">
        <v>8524</v>
      </c>
      <c r="B274" s="753" t="s">
        <v>79</v>
      </c>
      <c r="C274" s="753" t="s">
        <v>923</v>
      </c>
      <c r="D274" s="754">
        <v>44692</v>
      </c>
      <c r="E274" s="753" t="s">
        <v>920</v>
      </c>
      <c r="F274" s="753" t="s">
        <v>59</v>
      </c>
      <c r="G274" s="753" t="s">
        <v>60</v>
      </c>
      <c r="H274" s="753" t="s">
        <v>61</v>
      </c>
      <c r="I274" s="753" t="s">
        <v>62</v>
      </c>
      <c r="J274" s="753" t="s">
        <v>63</v>
      </c>
      <c r="K274" s="753">
        <v>30349</v>
      </c>
      <c r="L274" s="753" t="s">
        <v>82</v>
      </c>
      <c r="M274" s="753" t="s">
        <v>83</v>
      </c>
      <c r="N274" s="753" t="s">
        <v>84</v>
      </c>
      <c r="O274" s="753" t="s">
        <v>85</v>
      </c>
      <c r="P274" s="753">
        <v>8110</v>
      </c>
      <c r="Q274" s="753" t="s">
        <v>68</v>
      </c>
      <c r="R274" s="753" t="s">
        <v>921</v>
      </c>
      <c r="S274" s="753" t="s">
        <v>133</v>
      </c>
      <c r="T274" s="753" t="s">
        <v>311</v>
      </c>
      <c r="U274" s="753">
        <v>49203132</v>
      </c>
      <c r="V274" s="753">
        <v>0</v>
      </c>
      <c r="W274" s="753" t="s">
        <v>113</v>
      </c>
      <c r="X274" s="753">
        <v>360</v>
      </c>
      <c r="Y274" s="753">
        <v>832</v>
      </c>
      <c r="Z274" s="753">
        <v>26</v>
      </c>
      <c r="AA274" s="749">
        <f t="shared" si="8"/>
        <v>9.3600000000000003E-3</v>
      </c>
      <c r="AB274" s="753" t="s">
        <v>88</v>
      </c>
      <c r="AC274" s="754">
        <v>44697</v>
      </c>
      <c r="AD274" s="753"/>
      <c r="AE274" s="753" t="s">
        <v>4250</v>
      </c>
      <c r="AF274" s="753" t="s">
        <v>923</v>
      </c>
      <c r="AG274" s="753">
        <v>832</v>
      </c>
      <c r="AH274" s="753">
        <v>26</v>
      </c>
      <c r="AI274" s="761">
        <f t="shared" si="9"/>
        <v>2.1631999999999998E-2</v>
      </c>
      <c r="AJ274" s="753" t="s">
        <v>72</v>
      </c>
      <c r="AK274" s="753">
        <v>398016344</v>
      </c>
      <c r="AL274" s="754">
        <v>44694</v>
      </c>
      <c r="AM274" s="754">
        <v>44694</v>
      </c>
      <c r="AN274" s="754">
        <v>44697</v>
      </c>
      <c r="AO274" s="754">
        <v>44698</v>
      </c>
      <c r="AP274" s="754">
        <v>44698</v>
      </c>
      <c r="AQ274" s="753" t="s">
        <v>89</v>
      </c>
      <c r="AR274" s="753" t="s">
        <v>924</v>
      </c>
      <c r="AS274" s="753">
        <v>398016344</v>
      </c>
      <c r="AT274" s="754">
        <v>44694</v>
      </c>
      <c r="AU274" s="754">
        <v>44698</v>
      </c>
      <c r="AV274" s="754">
        <v>44694</v>
      </c>
      <c r="AW274" s="753" t="s">
        <v>90</v>
      </c>
      <c r="AX274" s="753" t="s">
        <v>4250</v>
      </c>
      <c r="AY274" s="756">
        <v>3212.94</v>
      </c>
      <c r="AZ274" s="753" t="s">
        <v>4250</v>
      </c>
      <c r="BA274" s="753" t="s">
        <v>4250</v>
      </c>
      <c r="BB274" s="753" t="s">
        <v>4250</v>
      </c>
      <c r="BC274" s="753" t="s">
        <v>4250</v>
      </c>
      <c r="BD274" s="753" t="s">
        <v>4250</v>
      </c>
      <c r="BE274" s="753" t="s">
        <v>4250</v>
      </c>
      <c r="BF274" s="753" t="s">
        <v>4250</v>
      </c>
      <c r="BG274" s="753" t="s">
        <v>4250</v>
      </c>
      <c r="BH274" s="753" t="s">
        <v>4250</v>
      </c>
    </row>
    <row r="275" spans="1:60">
      <c r="A275" s="858" t="s">
        <v>8524</v>
      </c>
      <c r="B275" s="748" t="s">
        <v>79</v>
      </c>
      <c r="C275" s="746" t="s">
        <v>925</v>
      </c>
      <c r="D275" s="747">
        <v>44692</v>
      </c>
      <c r="E275" s="748" t="s">
        <v>920</v>
      </c>
      <c r="F275" s="748" t="s">
        <v>59</v>
      </c>
      <c r="G275" s="748" t="s">
        <v>60</v>
      </c>
      <c r="H275" s="748" t="s">
        <v>61</v>
      </c>
      <c r="I275" s="748" t="s">
        <v>62</v>
      </c>
      <c r="J275" s="748" t="s">
        <v>63</v>
      </c>
      <c r="K275" s="748">
        <v>30349</v>
      </c>
      <c r="L275" s="748" t="s">
        <v>82</v>
      </c>
      <c r="M275" s="748" t="s">
        <v>83</v>
      </c>
      <c r="N275" s="748" t="s">
        <v>84</v>
      </c>
      <c r="O275" s="748" t="s">
        <v>85</v>
      </c>
      <c r="P275" s="748">
        <v>8110</v>
      </c>
      <c r="Q275" s="748" t="s">
        <v>68</v>
      </c>
      <c r="R275" s="746" t="s">
        <v>921</v>
      </c>
      <c r="S275" s="746" t="s">
        <v>133</v>
      </c>
      <c r="T275" s="746" t="s">
        <v>311</v>
      </c>
      <c r="U275" s="748">
        <v>49203132</v>
      </c>
      <c r="V275" s="746">
        <v>0</v>
      </c>
      <c r="W275" s="748" t="s">
        <v>113</v>
      </c>
      <c r="X275" s="748">
        <v>360</v>
      </c>
      <c r="Y275" s="746">
        <v>832</v>
      </c>
      <c r="Z275" s="746">
        <v>26</v>
      </c>
      <c r="AA275" s="749">
        <f t="shared" si="8"/>
        <v>9.3600000000000003E-3</v>
      </c>
      <c r="AB275" s="748" t="s">
        <v>88</v>
      </c>
      <c r="AC275" s="747">
        <v>44697</v>
      </c>
      <c r="AD275" s="748"/>
      <c r="AE275" s="748" t="s">
        <v>4250</v>
      </c>
      <c r="AF275" s="746" t="s">
        <v>925</v>
      </c>
      <c r="AG275" s="746">
        <v>832</v>
      </c>
      <c r="AH275" s="746">
        <v>26</v>
      </c>
      <c r="AI275" s="761">
        <f t="shared" si="9"/>
        <v>2.1631999999999998E-2</v>
      </c>
      <c r="AJ275" s="748" t="s">
        <v>72</v>
      </c>
      <c r="AK275" s="748">
        <v>398016395</v>
      </c>
      <c r="AL275" s="748" t="s">
        <v>4250</v>
      </c>
      <c r="AM275" s="748" t="s">
        <v>4250</v>
      </c>
      <c r="AN275" s="748" t="s">
        <v>4250</v>
      </c>
      <c r="AO275" s="748" t="s">
        <v>4250</v>
      </c>
      <c r="AP275" s="748" t="s">
        <v>4250</v>
      </c>
      <c r="AQ275" s="748"/>
      <c r="AR275" s="748" t="s">
        <v>926</v>
      </c>
      <c r="AS275" s="748">
        <v>398016395</v>
      </c>
      <c r="AT275" s="748" t="s">
        <v>4250</v>
      </c>
      <c r="AU275" s="748" t="s">
        <v>4250</v>
      </c>
      <c r="AV275" s="748" t="s">
        <v>4250</v>
      </c>
      <c r="AW275" s="748" t="s">
        <v>4250</v>
      </c>
      <c r="AX275" s="748" t="s">
        <v>4250</v>
      </c>
      <c r="AY275" s="748" t="s">
        <v>4250</v>
      </c>
      <c r="AZ275" s="748" t="s">
        <v>4250</v>
      </c>
      <c r="BA275" s="748" t="s">
        <v>4250</v>
      </c>
      <c r="BB275" s="748" t="s">
        <v>4250</v>
      </c>
      <c r="BC275" s="748" t="s">
        <v>4250</v>
      </c>
      <c r="BD275" s="748" t="s">
        <v>4250</v>
      </c>
      <c r="BE275" s="748" t="s">
        <v>4250</v>
      </c>
      <c r="BF275" s="748" t="s">
        <v>4250</v>
      </c>
      <c r="BG275" s="748" t="s">
        <v>4250</v>
      </c>
      <c r="BH275" s="748" t="s">
        <v>4250</v>
      </c>
    </row>
    <row r="276" spans="1:60">
      <c r="A276" s="858" t="s">
        <v>8524</v>
      </c>
      <c r="B276" s="748" t="s">
        <v>79</v>
      </c>
      <c r="C276" s="746" t="s">
        <v>927</v>
      </c>
      <c r="D276" s="747">
        <v>44692</v>
      </c>
      <c r="E276" s="748" t="s">
        <v>920</v>
      </c>
      <c r="F276" s="748" t="s">
        <v>59</v>
      </c>
      <c r="G276" s="748" t="s">
        <v>60</v>
      </c>
      <c r="H276" s="748" t="s">
        <v>61</v>
      </c>
      <c r="I276" s="748" t="s">
        <v>62</v>
      </c>
      <c r="J276" s="748" t="s">
        <v>63</v>
      </c>
      <c r="K276" s="748">
        <v>30349</v>
      </c>
      <c r="L276" s="748" t="s">
        <v>82</v>
      </c>
      <c r="M276" s="748" t="s">
        <v>83</v>
      </c>
      <c r="N276" s="748" t="s">
        <v>84</v>
      </c>
      <c r="O276" s="748" t="s">
        <v>85</v>
      </c>
      <c r="P276" s="748">
        <v>8110</v>
      </c>
      <c r="Q276" s="748" t="s">
        <v>68</v>
      </c>
      <c r="R276" s="746" t="s">
        <v>921</v>
      </c>
      <c r="S276" s="746" t="s">
        <v>133</v>
      </c>
      <c r="T276" s="746" t="s">
        <v>311</v>
      </c>
      <c r="U276" s="748">
        <v>49203132</v>
      </c>
      <c r="V276" s="746">
        <v>0</v>
      </c>
      <c r="W276" s="748" t="s">
        <v>113</v>
      </c>
      <c r="X276" s="748">
        <v>360</v>
      </c>
      <c r="Y276" s="746">
        <v>832</v>
      </c>
      <c r="Z276" s="746">
        <v>26</v>
      </c>
      <c r="AA276" s="749">
        <f t="shared" si="8"/>
        <v>9.3600000000000003E-3</v>
      </c>
      <c r="AB276" s="748" t="s">
        <v>88</v>
      </c>
      <c r="AC276" s="747">
        <v>44697</v>
      </c>
      <c r="AD276" s="748"/>
      <c r="AE276" s="748" t="s">
        <v>4250</v>
      </c>
      <c r="AF276" s="746" t="s">
        <v>927</v>
      </c>
      <c r="AG276" s="746">
        <v>832</v>
      </c>
      <c r="AH276" s="746">
        <v>26</v>
      </c>
      <c r="AI276" s="761">
        <f t="shared" si="9"/>
        <v>2.1631999999999998E-2</v>
      </c>
      <c r="AJ276" s="748" t="s">
        <v>72</v>
      </c>
      <c r="AK276" s="748">
        <v>398016475</v>
      </c>
      <c r="AL276" s="748" t="s">
        <v>4250</v>
      </c>
      <c r="AM276" s="748" t="s">
        <v>4250</v>
      </c>
      <c r="AN276" s="748" t="s">
        <v>4250</v>
      </c>
      <c r="AO276" s="748" t="s">
        <v>4250</v>
      </c>
      <c r="AP276" s="748" t="s">
        <v>4250</v>
      </c>
      <c r="AQ276" s="748"/>
      <c r="AR276" s="748" t="s">
        <v>928</v>
      </c>
      <c r="AS276" s="748">
        <v>398016475</v>
      </c>
      <c r="AT276" s="748" t="s">
        <v>4250</v>
      </c>
      <c r="AU276" s="748" t="s">
        <v>4250</v>
      </c>
      <c r="AV276" s="748" t="s">
        <v>4250</v>
      </c>
      <c r="AW276" s="748" t="s">
        <v>4250</v>
      </c>
      <c r="AX276" s="748" t="s">
        <v>4250</v>
      </c>
      <c r="AY276" s="748" t="s">
        <v>4250</v>
      </c>
      <c r="AZ276" s="748" t="s">
        <v>4250</v>
      </c>
      <c r="BA276" s="789">
        <v>650</v>
      </c>
      <c r="BB276" s="748" t="s">
        <v>4250</v>
      </c>
      <c r="BC276" s="748" t="s">
        <v>4250</v>
      </c>
      <c r="BD276" s="748" t="s">
        <v>4250</v>
      </c>
      <c r="BE276" s="748" t="s">
        <v>4250</v>
      </c>
      <c r="BF276" s="748" t="s">
        <v>4250</v>
      </c>
      <c r="BG276" s="748" t="s">
        <v>4250</v>
      </c>
      <c r="BH276" s="748" t="s">
        <v>4250</v>
      </c>
    </row>
    <row r="277" spans="1:60">
      <c r="A277" s="858" t="s">
        <v>8524</v>
      </c>
      <c r="B277" s="753" t="s">
        <v>79</v>
      </c>
      <c r="C277" s="753" t="s">
        <v>922</v>
      </c>
      <c r="D277" s="754">
        <v>44692</v>
      </c>
      <c r="E277" s="753" t="s">
        <v>929</v>
      </c>
      <c r="F277" s="753" t="s">
        <v>59</v>
      </c>
      <c r="G277" s="753" t="s">
        <v>60</v>
      </c>
      <c r="H277" s="753" t="s">
        <v>61</v>
      </c>
      <c r="I277" s="753" t="s">
        <v>62</v>
      </c>
      <c r="J277" s="753" t="s">
        <v>63</v>
      </c>
      <c r="K277" s="753">
        <v>30349</v>
      </c>
      <c r="L277" s="753" t="s">
        <v>930</v>
      </c>
      <c r="M277" s="753" t="s">
        <v>931</v>
      </c>
      <c r="N277" s="753" t="s">
        <v>453</v>
      </c>
      <c r="O277" s="753" t="s">
        <v>392</v>
      </c>
      <c r="P277" s="753">
        <v>11779</v>
      </c>
      <c r="Q277" s="753" t="s">
        <v>68</v>
      </c>
      <c r="R277" s="753" t="s">
        <v>871</v>
      </c>
      <c r="S277" s="753" t="s">
        <v>4250</v>
      </c>
      <c r="T277" s="753" t="s">
        <v>872</v>
      </c>
      <c r="U277" s="753">
        <v>49405140</v>
      </c>
      <c r="V277" s="753">
        <v>0</v>
      </c>
      <c r="W277" s="753" t="s">
        <v>163</v>
      </c>
      <c r="X277" s="753">
        <v>400</v>
      </c>
      <c r="Y277" s="753">
        <v>832</v>
      </c>
      <c r="Z277" s="753">
        <v>26</v>
      </c>
      <c r="AA277" s="749">
        <f t="shared" si="8"/>
        <v>1.04E-2</v>
      </c>
      <c r="AB277" s="753" t="s">
        <v>88</v>
      </c>
      <c r="AC277" s="754">
        <v>44697</v>
      </c>
      <c r="AD277" s="753"/>
      <c r="AE277" s="753" t="s">
        <v>4250</v>
      </c>
      <c r="AF277" s="753" t="s">
        <v>922</v>
      </c>
      <c r="AG277" s="753">
        <v>832</v>
      </c>
      <c r="AH277" s="753">
        <v>26</v>
      </c>
      <c r="AI277" s="761">
        <f t="shared" si="9"/>
        <v>2.1631999999999998E-2</v>
      </c>
      <c r="AJ277" s="753" t="s">
        <v>72</v>
      </c>
      <c r="AK277" s="753">
        <v>398016326</v>
      </c>
      <c r="AL277" s="754">
        <v>44697</v>
      </c>
      <c r="AM277" s="754">
        <v>44697</v>
      </c>
      <c r="AN277" s="754">
        <v>44700</v>
      </c>
      <c r="AO277" s="754">
        <v>44699</v>
      </c>
      <c r="AP277" s="754">
        <v>44699</v>
      </c>
      <c r="AQ277" s="753" t="s">
        <v>89</v>
      </c>
      <c r="AR277" s="753" t="s">
        <v>932</v>
      </c>
      <c r="AS277" s="753">
        <v>398016326</v>
      </c>
      <c r="AT277" s="754">
        <v>44697</v>
      </c>
      <c r="AU277" s="754">
        <v>44699</v>
      </c>
      <c r="AV277" s="754">
        <v>44697</v>
      </c>
      <c r="AW277" s="753" t="s">
        <v>90</v>
      </c>
      <c r="AX277" s="753" t="s">
        <v>4250</v>
      </c>
      <c r="AY277" s="756">
        <v>3212.94</v>
      </c>
      <c r="AZ277" s="753" t="s">
        <v>4250</v>
      </c>
      <c r="BA277" s="753" t="s">
        <v>4250</v>
      </c>
      <c r="BB277" s="753" t="s">
        <v>4250</v>
      </c>
      <c r="BC277" s="753" t="s">
        <v>4250</v>
      </c>
      <c r="BD277" s="753" t="s">
        <v>4250</v>
      </c>
      <c r="BE277" s="753" t="s">
        <v>4250</v>
      </c>
      <c r="BF277" s="753" t="s">
        <v>4250</v>
      </c>
      <c r="BG277" s="753" t="s">
        <v>4250</v>
      </c>
      <c r="BH277" s="753" t="s">
        <v>4250</v>
      </c>
    </row>
    <row r="278" spans="1:60">
      <c r="A278" s="858" t="s">
        <v>8524</v>
      </c>
      <c r="B278" s="753" t="s">
        <v>79</v>
      </c>
      <c r="C278" s="753" t="s">
        <v>933</v>
      </c>
      <c r="D278" s="754">
        <v>44692</v>
      </c>
      <c r="E278" s="753" t="s">
        <v>934</v>
      </c>
      <c r="F278" s="753" t="s">
        <v>59</v>
      </c>
      <c r="G278" s="753" t="s">
        <v>60</v>
      </c>
      <c r="H278" s="753" t="s">
        <v>61</v>
      </c>
      <c r="I278" s="753" t="s">
        <v>62</v>
      </c>
      <c r="J278" s="753" t="s">
        <v>63</v>
      </c>
      <c r="K278" s="753">
        <v>30349</v>
      </c>
      <c r="L278" s="753" t="s">
        <v>663</v>
      </c>
      <c r="M278" s="753" t="s">
        <v>935</v>
      </c>
      <c r="N278" s="753" t="s">
        <v>137</v>
      </c>
      <c r="O278" s="753" t="s">
        <v>138</v>
      </c>
      <c r="P278" s="753">
        <v>18360</v>
      </c>
      <c r="Q278" s="753" t="s">
        <v>68</v>
      </c>
      <c r="R278" s="753" t="s">
        <v>936</v>
      </c>
      <c r="S278" s="753" t="s">
        <v>4250</v>
      </c>
      <c r="T278" s="764" t="s">
        <v>937</v>
      </c>
      <c r="U278" s="753">
        <v>49203132</v>
      </c>
      <c r="V278" s="753">
        <v>0</v>
      </c>
      <c r="W278" s="753" t="s">
        <v>113</v>
      </c>
      <c r="X278" s="753">
        <v>360</v>
      </c>
      <c r="Y278" s="753">
        <v>832</v>
      </c>
      <c r="Z278" s="753">
        <v>26</v>
      </c>
      <c r="AA278" s="749">
        <f t="shared" si="8"/>
        <v>9.3600000000000003E-3</v>
      </c>
      <c r="AB278" s="753" t="s">
        <v>88</v>
      </c>
      <c r="AC278" s="754">
        <v>44697</v>
      </c>
      <c r="AD278" s="753"/>
      <c r="AE278" s="753" t="s">
        <v>938</v>
      </c>
      <c r="AF278" s="753" t="s">
        <v>933</v>
      </c>
      <c r="AG278" s="753">
        <v>832</v>
      </c>
      <c r="AH278" s="753">
        <v>26</v>
      </c>
      <c r="AI278" s="761">
        <f t="shared" si="9"/>
        <v>2.1631999999999998E-2</v>
      </c>
      <c r="AJ278" s="753" t="s">
        <v>72</v>
      </c>
      <c r="AK278" s="753">
        <v>397988225</v>
      </c>
      <c r="AL278" s="754">
        <v>44694</v>
      </c>
      <c r="AM278" s="754">
        <v>44694</v>
      </c>
      <c r="AN278" s="754">
        <v>44697</v>
      </c>
      <c r="AO278" s="754">
        <v>44697</v>
      </c>
      <c r="AP278" s="754">
        <v>44697</v>
      </c>
      <c r="AQ278" s="753" t="s">
        <v>89</v>
      </c>
      <c r="AR278" s="753" t="s">
        <v>4250</v>
      </c>
      <c r="AS278" s="753">
        <v>397988225</v>
      </c>
      <c r="AT278" s="754">
        <v>44694</v>
      </c>
      <c r="AU278" s="754">
        <v>44697</v>
      </c>
      <c r="AV278" s="754">
        <v>44694</v>
      </c>
      <c r="AW278" s="753" t="s">
        <v>90</v>
      </c>
      <c r="AX278" s="753" t="s">
        <v>218</v>
      </c>
      <c r="AY278" s="756">
        <v>2801.17</v>
      </c>
      <c r="AZ278" s="753" t="s">
        <v>4250</v>
      </c>
      <c r="BA278" s="753" t="s">
        <v>4250</v>
      </c>
      <c r="BB278" s="753" t="s">
        <v>4250</v>
      </c>
      <c r="BC278" s="753" t="s">
        <v>4250</v>
      </c>
      <c r="BD278" s="753" t="s">
        <v>4250</v>
      </c>
      <c r="BE278" s="753" t="s">
        <v>4250</v>
      </c>
      <c r="BF278" s="753" t="s">
        <v>4250</v>
      </c>
      <c r="BG278" s="753" t="s">
        <v>4250</v>
      </c>
      <c r="BH278" s="753" t="s">
        <v>4250</v>
      </c>
    </row>
    <row r="279" spans="1:60">
      <c r="A279" s="858" t="s">
        <v>8524</v>
      </c>
      <c r="B279" s="753" t="s">
        <v>230</v>
      </c>
      <c r="C279" s="753" t="s">
        <v>939</v>
      </c>
      <c r="D279" s="754">
        <v>44692</v>
      </c>
      <c r="E279" s="753" t="s">
        <v>940</v>
      </c>
      <c r="F279" s="753" t="s">
        <v>59</v>
      </c>
      <c r="G279" s="753" t="s">
        <v>60</v>
      </c>
      <c r="H279" s="753" t="s">
        <v>61</v>
      </c>
      <c r="I279" s="753" t="s">
        <v>62</v>
      </c>
      <c r="J279" s="753" t="s">
        <v>63</v>
      </c>
      <c r="K279" s="753">
        <v>30349</v>
      </c>
      <c r="L279" s="753" t="s">
        <v>840</v>
      </c>
      <c r="M279" s="753" t="s">
        <v>941</v>
      </c>
      <c r="N279" s="753" t="s">
        <v>204</v>
      </c>
      <c r="O279" s="753" t="s">
        <v>205</v>
      </c>
      <c r="P279" s="753">
        <v>85040</v>
      </c>
      <c r="Q279" s="753" t="s">
        <v>68</v>
      </c>
      <c r="R279" s="753" t="s">
        <v>842</v>
      </c>
      <c r="S279" s="753" t="s">
        <v>4250</v>
      </c>
      <c r="T279" s="753" t="s">
        <v>844</v>
      </c>
      <c r="U279" s="753">
        <v>49204132</v>
      </c>
      <c r="V279" s="753">
        <v>0</v>
      </c>
      <c r="W279" s="753" t="s">
        <v>377</v>
      </c>
      <c r="X279" s="753">
        <v>360</v>
      </c>
      <c r="Y279" s="753">
        <v>728</v>
      </c>
      <c r="Z279" s="753">
        <v>28</v>
      </c>
      <c r="AA279" s="749">
        <f t="shared" si="8"/>
        <v>1.008E-2</v>
      </c>
      <c r="AB279" s="753" t="s">
        <v>88</v>
      </c>
      <c r="AC279" s="754">
        <v>44697</v>
      </c>
      <c r="AD279" s="753"/>
      <c r="AE279" s="753" t="s">
        <v>622</v>
      </c>
      <c r="AF279" s="753" t="s">
        <v>939</v>
      </c>
      <c r="AG279" s="753">
        <v>728</v>
      </c>
      <c r="AH279" s="753">
        <v>28</v>
      </c>
      <c r="AI279" s="761">
        <f t="shared" si="9"/>
        <v>2.0383999999999999E-2</v>
      </c>
      <c r="AJ279" s="753" t="s">
        <v>72</v>
      </c>
      <c r="AK279" s="753">
        <v>398142354</v>
      </c>
      <c r="AL279" s="754">
        <v>44698</v>
      </c>
      <c r="AM279" s="754">
        <v>44698</v>
      </c>
      <c r="AN279" s="754">
        <v>44701</v>
      </c>
      <c r="AO279" s="754">
        <v>44701</v>
      </c>
      <c r="AP279" s="754">
        <v>44701</v>
      </c>
      <c r="AQ279" s="753" t="s">
        <v>89</v>
      </c>
      <c r="AR279" s="753" t="s">
        <v>4250</v>
      </c>
      <c r="AS279" s="753">
        <v>398142354</v>
      </c>
      <c r="AT279" s="754">
        <v>44698</v>
      </c>
      <c r="AU279" s="754">
        <v>44701</v>
      </c>
      <c r="AV279" s="754">
        <v>44698</v>
      </c>
      <c r="AW279" s="753" t="s">
        <v>90</v>
      </c>
      <c r="AX279" s="753" t="s">
        <v>4250</v>
      </c>
      <c r="AY279" s="756">
        <v>4785.3</v>
      </c>
      <c r="AZ279" s="753" t="s">
        <v>4250</v>
      </c>
      <c r="BA279" s="753" t="s">
        <v>4250</v>
      </c>
      <c r="BB279" s="753" t="s">
        <v>4250</v>
      </c>
      <c r="BC279" s="753" t="s">
        <v>4250</v>
      </c>
      <c r="BD279" s="753" t="s">
        <v>4250</v>
      </c>
      <c r="BE279" s="753" t="s">
        <v>4250</v>
      </c>
      <c r="BF279" s="753" t="s">
        <v>4250</v>
      </c>
      <c r="BG279" s="753" t="s">
        <v>4250</v>
      </c>
      <c r="BH279" s="753" t="s">
        <v>4250</v>
      </c>
    </row>
    <row r="280" spans="1:60">
      <c r="A280" s="858" t="s">
        <v>8524</v>
      </c>
      <c r="B280" s="753" t="s">
        <v>230</v>
      </c>
      <c r="C280" s="753" t="s">
        <v>942</v>
      </c>
      <c r="D280" s="754">
        <v>44692</v>
      </c>
      <c r="E280" s="753" t="s">
        <v>940</v>
      </c>
      <c r="F280" s="753" t="s">
        <v>59</v>
      </c>
      <c r="G280" s="753" t="s">
        <v>60</v>
      </c>
      <c r="H280" s="753" t="s">
        <v>61</v>
      </c>
      <c r="I280" s="753" t="s">
        <v>62</v>
      </c>
      <c r="J280" s="753" t="s">
        <v>63</v>
      </c>
      <c r="K280" s="753">
        <v>30349</v>
      </c>
      <c r="L280" s="753" t="s">
        <v>840</v>
      </c>
      <c r="M280" s="753" t="s">
        <v>941</v>
      </c>
      <c r="N280" s="753" t="s">
        <v>204</v>
      </c>
      <c r="O280" s="753" t="s">
        <v>205</v>
      </c>
      <c r="P280" s="753">
        <v>85040</v>
      </c>
      <c r="Q280" s="753" t="s">
        <v>68</v>
      </c>
      <c r="R280" s="753" t="s">
        <v>842</v>
      </c>
      <c r="S280" s="753" t="s">
        <v>4250</v>
      </c>
      <c r="T280" s="753" t="s">
        <v>844</v>
      </c>
      <c r="U280" s="753">
        <v>49204132</v>
      </c>
      <c r="V280" s="753">
        <v>0</v>
      </c>
      <c r="W280" s="753" t="s">
        <v>377</v>
      </c>
      <c r="X280" s="753">
        <v>360</v>
      </c>
      <c r="Y280" s="753">
        <v>624</v>
      </c>
      <c r="Z280" s="753">
        <v>24</v>
      </c>
      <c r="AA280" s="749">
        <f t="shared" si="8"/>
        <v>8.6400000000000001E-3</v>
      </c>
      <c r="AB280" s="753" t="s">
        <v>88</v>
      </c>
      <c r="AC280" s="754">
        <v>44697</v>
      </c>
      <c r="AD280" s="753"/>
      <c r="AE280" s="753" t="s">
        <v>622</v>
      </c>
      <c r="AF280" s="753" t="s">
        <v>942</v>
      </c>
      <c r="AG280" s="753">
        <v>624</v>
      </c>
      <c r="AH280" s="753">
        <v>24</v>
      </c>
      <c r="AI280" s="761">
        <f t="shared" si="9"/>
        <v>1.4976E-2</v>
      </c>
      <c r="AJ280" s="753" t="s">
        <v>72</v>
      </c>
      <c r="AK280" s="753">
        <v>398142453</v>
      </c>
      <c r="AL280" s="754">
        <v>44698</v>
      </c>
      <c r="AM280" s="754">
        <v>44698</v>
      </c>
      <c r="AN280" s="754">
        <v>44701</v>
      </c>
      <c r="AO280" s="754">
        <v>44701</v>
      </c>
      <c r="AP280" s="754">
        <v>44701</v>
      </c>
      <c r="AQ280" s="753" t="s">
        <v>89</v>
      </c>
      <c r="AR280" s="753" t="s">
        <v>4250</v>
      </c>
      <c r="AS280" s="753">
        <v>398142453</v>
      </c>
      <c r="AT280" s="754">
        <v>44698</v>
      </c>
      <c r="AU280" s="754">
        <v>44701</v>
      </c>
      <c r="AV280" s="754">
        <v>44698</v>
      </c>
      <c r="AW280" s="753" t="s">
        <v>90</v>
      </c>
      <c r="AX280" s="753" t="s">
        <v>4250</v>
      </c>
      <c r="AY280" s="756">
        <v>4785.3</v>
      </c>
      <c r="AZ280" s="753" t="s">
        <v>4250</v>
      </c>
      <c r="BA280" s="753" t="s">
        <v>4250</v>
      </c>
      <c r="BB280" s="753" t="s">
        <v>4250</v>
      </c>
      <c r="BC280" s="753" t="s">
        <v>4250</v>
      </c>
      <c r="BD280" s="753" t="s">
        <v>4250</v>
      </c>
      <c r="BE280" s="753" t="s">
        <v>4250</v>
      </c>
      <c r="BF280" s="753" t="s">
        <v>4250</v>
      </c>
      <c r="BG280" s="753" t="s">
        <v>4250</v>
      </c>
      <c r="BH280" s="753" t="s">
        <v>4250</v>
      </c>
    </row>
    <row r="281" spans="1:60">
      <c r="A281" s="858" t="s">
        <v>8524</v>
      </c>
      <c r="B281" s="753" t="s">
        <v>79</v>
      </c>
      <c r="C281" s="753" t="s">
        <v>943</v>
      </c>
      <c r="D281" s="754">
        <v>44692</v>
      </c>
      <c r="E281" s="753" t="s">
        <v>944</v>
      </c>
      <c r="F281" s="753" t="s">
        <v>59</v>
      </c>
      <c r="G281" s="753" t="s">
        <v>60</v>
      </c>
      <c r="H281" s="753" t="s">
        <v>61</v>
      </c>
      <c r="I281" s="753" t="s">
        <v>62</v>
      </c>
      <c r="J281" s="753" t="s">
        <v>63</v>
      </c>
      <c r="K281" s="753">
        <v>30349</v>
      </c>
      <c r="L281" s="753" t="s">
        <v>211</v>
      </c>
      <c r="M281" s="786" t="s">
        <v>945</v>
      </c>
      <c r="N281" s="753" t="s">
        <v>946</v>
      </c>
      <c r="O281" s="753" t="s">
        <v>85</v>
      </c>
      <c r="P281" s="753">
        <v>8505</v>
      </c>
      <c r="Q281" s="753" t="s">
        <v>68</v>
      </c>
      <c r="R281" s="753" t="s">
        <v>947</v>
      </c>
      <c r="S281" s="753" t="s">
        <v>948</v>
      </c>
      <c r="T281" s="764" t="s">
        <v>949</v>
      </c>
      <c r="U281" s="753">
        <v>49204132</v>
      </c>
      <c r="V281" s="753">
        <v>0</v>
      </c>
      <c r="W281" s="753" t="s">
        <v>377</v>
      </c>
      <c r="X281" s="753">
        <v>360</v>
      </c>
      <c r="Y281" s="753">
        <v>728</v>
      </c>
      <c r="Z281" s="753">
        <v>28</v>
      </c>
      <c r="AA281" s="749">
        <f t="shared" si="8"/>
        <v>1.008E-2</v>
      </c>
      <c r="AB281" s="753" t="s">
        <v>70</v>
      </c>
      <c r="AC281" s="754">
        <v>44699</v>
      </c>
      <c r="AD281" s="753"/>
      <c r="AE281" s="753" t="s">
        <v>950</v>
      </c>
      <c r="AF281" s="753" t="s">
        <v>943</v>
      </c>
      <c r="AG281" s="753">
        <v>728</v>
      </c>
      <c r="AH281" s="753">
        <v>28</v>
      </c>
      <c r="AI281" s="761">
        <f t="shared" si="9"/>
        <v>2.0383999999999999E-2</v>
      </c>
      <c r="AJ281" s="753" t="s">
        <v>72</v>
      </c>
      <c r="AK281" s="753">
        <v>397992973</v>
      </c>
      <c r="AL281" s="754">
        <v>44694</v>
      </c>
      <c r="AM281" s="754">
        <v>44694</v>
      </c>
      <c r="AN281" s="754">
        <v>44697</v>
      </c>
      <c r="AO281" s="754">
        <v>44697</v>
      </c>
      <c r="AP281" s="754">
        <v>44697</v>
      </c>
      <c r="AQ281" s="753" t="s">
        <v>89</v>
      </c>
      <c r="AR281" s="753" t="s">
        <v>4250</v>
      </c>
      <c r="AS281" s="753">
        <v>397992973</v>
      </c>
      <c r="AT281" s="754">
        <v>44694</v>
      </c>
      <c r="AU281" s="754">
        <v>44697</v>
      </c>
      <c r="AV281" s="754">
        <v>44694</v>
      </c>
      <c r="AW281" s="753" t="s">
        <v>90</v>
      </c>
      <c r="AX281" s="753" t="s">
        <v>218</v>
      </c>
      <c r="AY281" s="756">
        <v>2672.32</v>
      </c>
      <c r="AZ281" s="753" t="s">
        <v>4250</v>
      </c>
      <c r="BA281" s="753" t="s">
        <v>4250</v>
      </c>
      <c r="BB281" s="753" t="s">
        <v>4250</v>
      </c>
      <c r="BC281" s="753" t="s">
        <v>4250</v>
      </c>
      <c r="BD281" s="753" t="s">
        <v>4250</v>
      </c>
      <c r="BE281" s="753" t="s">
        <v>4250</v>
      </c>
      <c r="BF281" s="753" t="s">
        <v>4250</v>
      </c>
      <c r="BG281" s="753" t="s">
        <v>4250</v>
      </c>
      <c r="BH281" s="753" t="s">
        <v>4250</v>
      </c>
    </row>
    <row r="282" spans="1:60">
      <c r="A282" s="858" t="s">
        <v>8524</v>
      </c>
      <c r="B282" s="753" t="s">
        <v>79</v>
      </c>
      <c r="C282" s="753" t="s">
        <v>951</v>
      </c>
      <c r="D282" s="754">
        <v>44692</v>
      </c>
      <c r="E282" s="753" t="s">
        <v>952</v>
      </c>
      <c r="F282" s="753" t="s">
        <v>59</v>
      </c>
      <c r="G282" s="753" t="s">
        <v>60</v>
      </c>
      <c r="H282" s="753" t="s">
        <v>61</v>
      </c>
      <c r="I282" s="753" t="s">
        <v>62</v>
      </c>
      <c r="J282" s="753" t="s">
        <v>63</v>
      </c>
      <c r="K282" s="753">
        <v>30349</v>
      </c>
      <c r="L282" s="753" t="s">
        <v>211</v>
      </c>
      <c r="M282" s="753" t="s">
        <v>953</v>
      </c>
      <c r="N282" s="753" t="s">
        <v>954</v>
      </c>
      <c r="O282" s="753" t="s">
        <v>392</v>
      </c>
      <c r="P282" s="753">
        <v>11416</v>
      </c>
      <c r="Q282" s="753" t="s">
        <v>68</v>
      </c>
      <c r="R282" s="753" t="s">
        <v>955</v>
      </c>
      <c r="S282" s="753" t="s">
        <v>956</v>
      </c>
      <c r="T282" s="764" t="s">
        <v>957</v>
      </c>
      <c r="U282" s="753">
        <v>49204132</v>
      </c>
      <c r="V282" s="753">
        <v>0</v>
      </c>
      <c r="W282" s="753" t="s">
        <v>377</v>
      </c>
      <c r="X282" s="753">
        <v>360</v>
      </c>
      <c r="Y282" s="753">
        <v>728</v>
      </c>
      <c r="Z282" s="753">
        <v>28</v>
      </c>
      <c r="AA282" s="749">
        <f t="shared" si="8"/>
        <v>1.008E-2</v>
      </c>
      <c r="AB282" s="753" t="s">
        <v>70</v>
      </c>
      <c r="AC282" s="754">
        <v>44699</v>
      </c>
      <c r="AD282" s="753"/>
      <c r="AE282" s="753" t="s">
        <v>796</v>
      </c>
      <c r="AF282" s="753" t="s">
        <v>951</v>
      </c>
      <c r="AG282" s="753">
        <v>728</v>
      </c>
      <c r="AH282" s="753">
        <v>28</v>
      </c>
      <c r="AI282" s="761">
        <f t="shared" si="9"/>
        <v>2.0383999999999999E-2</v>
      </c>
      <c r="AJ282" s="753" t="s">
        <v>72</v>
      </c>
      <c r="AK282" s="753">
        <v>398112760</v>
      </c>
      <c r="AL282" s="754">
        <v>44697</v>
      </c>
      <c r="AM282" s="754">
        <v>44697</v>
      </c>
      <c r="AN282" s="754">
        <v>44699</v>
      </c>
      <c r="AO282" s="754">
        <v>44699</v>
      </c>
      <c r="AP282" s="754">
        <v>44699</v>
      </c>
      <c r="AQ282" s="753" t="s">
        <v>89</v>
      </c>
      <c r="AR282" s="753" t="s">
        <v>4250</v>
      </c>
      <c r="AS282" s="753">
        <v>398112760</v>
      </c>
      <c r="AT282" s="754">
        <v>44697</v>
      </c>
      <c r="AU282" s="754">
        <v>44699</v>
      </c>
      <c r="AV282" s="754">
        <v>44697</v>
      </c>
      <c r="AW282" s="753" t="s">
        <v>90</v>
      </c>
      <c r="AX282" s="753" t="s">
        <v>4250</v>
      </c>
      <c r="AY282" s="756">
        <v>2945</v>
      </c>
      <c r="AZ282" s="753" t="s">
        <v>4250</v>
      </c>
      <c r="BA282" s="753" t="s">
        <v>4250</v>
      </c>
      <c r="BB282" s="753" t="s">
        <v>4250</v>
      </c>
      <c r="BC282" s="753" t="s">
        <v>4250</v>
      </c>
      <c r="BD282" s="753" t="s">
        <v>4250</v>
      </c>
      <c r="BE282" s="753" t="s">
        <v>4250</v>
      </c>
      <c r="BF282" s="753" t="s">
        <v>4250</v>
      </c>
      <c r="BG282" s="753" t="s">
        <v>4250</v>
      </c>
      <c r="BH282" s="753" t="s">
        <v>4250</v>
      </c>
    </row>
    <row r="283" spans="1:60" s="555" customFormat="1">
      <c r="A283" s="752" t="s">
        <v>55</v>
      </c>
      <c r="B283" s="753" t="s">
        <v>676</v>
      </c>
      <c r="C283" s="753" t="s">
        <v>958</v>
      </c>
      <c r="D283" s="754">
        <v>44693</v>
      </c>
      <c r="E283" s="753" t="s">
        <v>959</v>
      </c>
      <c r="F283" s="753" t="s">
        <v>59</v>
      </c>
      <c r="G283" s="753" t="s">
        <v>60</v>
      </c>
      <c r="H283" s="753" t="s">
        <v>61</v>
      </c>
      <c r="I283" s="753" t="s">
        <v>62</v>
      </c>
      <c r="J283" s="753" t="s">
        <v>63</v>
      </c>
      <c r="K283" s="753">
        <v>30349</v>
      </c>
      <c r="L283" s="753" t="s">
        <v>960</v>
      </c>
      <c r="M283" s="786" t="s">
        <v>961</v>
      </c>
      <c r="N283" s="753" t="s">
        <v>962</v>
      </c>
      <c r="O283" s="753" t="s">
        <v>98</v>
      </c>
      <c r="P283" s="753">
        <v>32218</v>
      </c>
      <c r="Q283" s="753" t="s">
        <v>68</v>
      </c>
      <c r="R283" s="753" t="s">
        <v>963</v>
      </c>
      <c r="S283" s="753" t="s">
        <v>964</v>
      </c>
      <c r="T283" s="764" t="s">
        <v>965</v>
      </c>
      <c r="U283" s="753">
        <v>49303156</v>
      </c>
      <c r="V283" s="753">
        <v>0</v>
      </c>
      <c r="W283" s="753" t="s">
        <v>134</v>
      </c>
      <c r="X283" s="753">
        <v>480</v>
      </c>
      <c r="Y283" s="753">
        <v>580</v>
      </c>
      <c r="Z283" s="753">
        <v>20</v>
      </c>
      <c r="AA283" s="749">
        <f t="shared" si="8"/>
        <v>9.5999999999999992E-3</v>
      </c>
      <c r="AB283" s="753" t="s">
        <v>70</v>
      </c>
      <c r="AC283" s="754">
        <v>44701</v>
      </c>
      <c r="AD283" s="753"/>
      <c r="AE283" s="753" t="s">
        <v>4250</v>
      </c>
      <c r="AF283" s="753" t="s">
        <v>958</v>
      </c>
      <c r="AG283" s="753">
        <v>580</v>
      </c>
      <c r="AH283" s="753">
        <v>20</v>
      </c>
      <c r="AI283" s="761">
        <f t="shared" si="9"/>
        <v>1.1599999999999999E-2</v>
      </c>
      <c r="AJ283" s="753" t="s">
        <v>72</v>
      </c>
      <c r="AK283" s="753">
        <v>398268913</v>
      </c>
      <c r="AL283" s="754">
        <v>44700</v>
      </c>
      <c r="AM283" s="754">
        <v>44700</v>
      </c>
      <c r="AN283" s="754">
        <v>44701</v>
      </c>
      <c r="AO283" s="754">
        <v>44701</v>
      </c>
      <c r="AP283" s="754">
        <v>44701</v>
      </c>
      <c r="AQ283" s="753" t="s">
        <v>89</v>
      </c>
      <c r="AR283" s="753" t="s">
        <v>4250</v>
      </c>
      <c r="AS283" s="753">
        <v>398268913</v>
      </c>
      <c r="AT283" s="754">
        <v>44700</v>
      </c>
      <c r="AU283" s="754">
        <v>44701</v>
      </c>
      <c r="AV283" s="754">
        <v>44700</v>
      </c>
      <c r="AW283" s="753" t="s">
        <v>90</v>
      </c>
      <c r="AX283" s="753" t="s">
        <v>147</v>
      </c>
      <c r="AY283" s="756">
        <v>1275.1400000000001</v>
      </c>
      <c r="AZ283" s="753" t="s">
        <v>4250</v>
      </c>
      <c r="BA283" s="753" t="s">
        <v>4250</v>
      </c>
      <c r="BB283" s="753" t="s">
        <v>4250</v>
      </c>
      <c r="BC283" s="753" t="s">
        <v>4250</v>
      </c>
      <c r="BD283" s="753" t="s">
        <v>4250</v>
      </c>
      <c r="BE283" s="753" t="s">
        <v>4250</v>
      </c>
      <c r="BF283" s="753" t="s">
        <v>4250</v>
      </c>
      <c r="BG283" s="753" t="s">
        <v>4250</v>
      </c>
      <c r="BH283" s="753" t="s">
        <v>4250</v>
      </c>
    </row>
    <row r="284" spans="1:60" s="555" customFormat="1">
      <c r="A284" s="752" t="s">
        <v>55</v>
      </c>
      <c r="B284" s="753" t="s">
        <v>676</v>
      </c>
      <c r="C284" s="753" t="s">
        <v>966</v>
      </c>
      <c r="D284" s="754">
        <v>44693</v>
      </c>
      <c r="E284" s="753" t="s">
        <v>959</v>
      </c>
      <c r="F284" s="753" t="s">
        <v>59</v>
      </c>
      <c r="G284" s="753" t="s">
        <v>60</v>
      </c>
      <c r="H284" s="753" t="s">
        <v>61</v>
      </c>
      <c r="I284" s="753" t="s">
        <v>62</v>
      </c>
      <c r="J284" s="753" t="s">
        <v>63</v>
      </c>
      <c r="K284" s="753">
        <v>30349</v>
      </c>
      <c r="L284" s="753" t="s">
        <v>960</v>
      </c>
      <c r="M284" s="786" t="s">
        <v>961</v>
      </c>
      <c r="N284" s="753" t="s">
        <v>962</v>
      </c>
      <c r="O284" s="753" t="s">
        <v>98</v>
      </c>
      <c r="P284" s="753">
        <v>32218</v>
      </c>
      <c r="Q284" s="753" t="s">
        <v>68</v>
      </c>
      <c r="R284" s="753" t="s">
        <v>963</v>
      </c>
      <c r="S284" s="753" t="s">
        <v>964</v>
      </c>
      <c r="T284" s="764" t="s">
        <v>965</v>
      </c>
      <c r="U284" s="753">
        <v>49303156</v>
      </c>
      <c r="V284" s="753">
        <v>0</v>
      </c>
      <c r="W284" s="753" t="s">
        <v>134</v>
      </c>
      <c r="X284" s="753">
        <v>480</v>
      </c>
      <c r="Y284" s="753">
        <v>580</v>
      </c>
      <c r="Z284" s="753">
        <v>20</v>
      </c>
      <c r="AA284" s="749">
        <f t="shared" si="8"/>
        <v>9.5999999999999992E-3</v>
      </c>
      <c r="AB284" s="753" t="s">
        <v>70</v>
      </c>
      <c r="AC284" s="754">
        <v>44701</v>
      </c>
      <c r="AD284" s="753"/>
      <c r="AE284" s="753" t="s">
        <v>4250</v>
      </c>
      <c r="AF284" s="753" t="s">
        <v>966</v>
      </c>
      <c r="AG284" s="753">
        <v>580</v>
      </c>
      <c r="AH284" s="753">
        <v>20</v>
      </c>
      <c r="AI284" s="761">
        <f t="shared" si="9"/>
        <v>1.1599999999999999E-2</v>
      </c>
      <c r="AJ284" s="753" t="s">
        <v>72</v>
      </c>
      <c r="AK284" s="753">
        <v>398269212</v>
      </c>
      <c r="AL284" s="754">
        <v>44700</v>
      </c>
      <c r="AM284" s="754">
        <v>44700</v>
      </c>
      <c r="AN284" s="754">
        <v>44701</v>
      </c>
      <c r="AO284" s="754">
        <v>44701</v>
      </c>
      <c r="AP284" s="754">
        <v>44701</v>
      </c>
      <c r="AQ284" s="753" t="s">
        <v>89</v>
      </c>
      <c r="AR284" s="753" t="s">
        <v>4250</v>
      </c>
      <c r="AS284" s="753">
        <v>398269212</v>
      </c>
      <c r="AT284" s="754">
        <v>44700</v>
      </c>
      <c r="AU284" s="754">
        <v>44701</v>
      </c>
      <c r="AV284" s="754">
        <v>44700</v>
      </c>
      <c r="AW284" s="753" t="s">
        <v>90</v>
      </c>
      <c r="AX284" s="753" t="s">
        <v>147</v>
      </c>
      <c r="AY284" s="756">
        <v>1275.1400000000001</v>
      </c>
      <c r="AZ284" s="753" t="s">
        <v>4250</v>
      </c>
      <c r="BA284" s="753" t="s">
        <v>4250</v>
      </c>
      <c r="BB284" s="753" t="s">
        <v>4250</v>
      </c>
      <c r="BC284" s="753" t="s">
        <v>4250</v>
      </c>
      <c r="BD284" s="753" t="s">
        <v>4250</v>
      </c>
      <c r="BE284" s="753" t="s">
        <v>4250</v>
      </c>
      <c r="BF284" s="753" t="s">
        <v>4250</v>
      </c>
      <c r="BG284" s="753" t="s">
        <v>4250</v>
      </c>
      <c r="BH284" s="753" t="s">
        <v>4250</v>
      </c>
    </row>
    <row r="285" spans="1:60">
      <c r="A285" s="858" t="s">
        <v>8524</v>
      </c>
      <c r="B285" s="753" t="s">
        <v>230</v>
      </c>
      <c r="C285" s="753" t="s">
        <v>967</v>
      </c>
      <c r="D285" s="754">
        <v>44693</v>
      </c>
      <c r="E285" s="753" t="s">
        <v>968</v>
      </c>
      <c r="F285" s="753" t="s">
        <v>59</v>
      </c>
      <c r="G285" s="753" t="s">
        <v>60</v>
      </c>
      <c r="H285" s="753" t="s">
        <v>61</v>
      </c>
      <c r="I285" s="753" t="s">
        <v>62</v>
      </c>
      <c r="J285" s="753" t="s">
        <v>63</v>
      </c>
      <c r="K285" s="753">
        <v>30349</v>
      </c>
      <c r="L285" s="753" t="s">
        <v>969</v>
      </c>
      <c r="M285" s="753" t="s">
        <v>970</v>
      </c>
      <c r="N285" s="753" t="s">
        <v>559</v>
      </c>
      <c r="O285" s="753" t="s">
        <v>445</v>
      </c>
      <c r="P285" s="753">
        <v>78744</v>
      </c>
      <c r="Q285" s="753" t="s">
        <v>68</v>
      </c>
      <c r="R285" s="753" t="s">
        <v>971</v>
      </c>
      <c r="S285" s="753" t="s">
        <v>972</v>
      </c>
      <c r="T285" s="753" t="s">
        <v>973</v>
      </c>
      <c r="U285" s="753">
        <v>49203132</v>
      </c>
      <c r="V285" s="753">
        <v>0</v>
      </c>
      <c r="W285" s="753" t="s">
        <v>113</v>
      </c>
      <c r="X285" s="753">
        <v>360</v>
      </c>
      <c r="Y285" s="753">
        <v>832</v>
      </c>
      <c r="Z285" s="753">
        <v>26</v>
      </c>
      <c r="AA285" s="749">
        <f t="shared" si="8"/>
        <v>9.3600000000000003E-3</v>
      </c>
      <c r="AB285" s="753" t="s">
        <v>88</v>
      </c>
      <c r="AC285" s="754">
        <v>44698</v>
      </c>
      <c r="AD285" s="753"/>
      <c r="AE285" s="753" t="s">
        <v>4250</v>
      </c>
      <c r="AF285" s="753" t="s">
        <v>967</v>
      </c>
      <c r="AG285" s="753">
        <v>832</v>
      </c>
      <c r="AH285" s="753">
        <v>26</v>
      </c>
      <c r="AI285" s="761">
        <f t="shared" si="9"/>
        <v>2.1631999999999998E-2</v>
      </c>
      <c r="AJ285" s="753" t="s">
        <v>72</v>
      </c>
      <c r="AK285" s="753">
        <v>398302806</v>
      </c>
      <c r="AL285" s="754">
        <v>44698</v>
      </c>
      <c r="AM285" s="754">
        <v>44698</v>
      </c>
      <c r="AN285" s="754">
        <v>44700</v>
      </c>
      <c r="AO285" s="754">
        <v>44700</v>
      </c>
      <c r="AP285" s="754">
        <v>44700</v>
      </c>
      <c r="AQ285" s="753" t="s">
        <v>89</v>
      </c>
      <c r="AR285" s="753" t="s">
        <v>4250</v>
      </c>
      <c r="AS285" s="753">
        <v>398302806</v>
      </c>
      <c r="AT285" s="754">
        <v>44698</v>
      </c>
      <c r="AU285" s="754">
        <v>44700</v>
      </c>
      <c r="AV285" s="754">
        <v>44698</v>
      </c>
      <c r="AW285" s="753" t="s">
        <v>90</v>
      </c>
      <c r="AX285" s="753" t="s">
        <v>4250</v>
      </c>
      <c r="AY285" s="756">
        <v>2890.32</v>
      </c>
      <c r="AZ285" s="753" t="s">
        <v>4250</v>
      </c>
      <c r="BA285" s="753" t="s">
        <v>4250</v>
      </c>
      <c r="BB285" s="753" t="s">
        <v>4250</v>
      </c>
      <c r="BC285" s="753" t="s">
        <v>4250</v>
      </c>
      <c r="BD285" s="753" t="s">
        <v>4250</v>
      </c>
      <c r="BE285" s="753" t="s">
        <v>4250</v>
      </c>
      <c r="BF285" s="753" t="s">
        <v>4250</v>
      </c>
      <c r="BG285" s="753" t="s">
        <v>4250</v>
      </c>
      <c r="BH285" s="753" t="s">
        <v>4250</v>
      </c>
    </row>
    <row r="286" spans="1:60">
      <c r="A286" s="858" t="s">
        <v>8524</v>
      </c>
      <c r="B286" s="753" t="s">
        <v>230</v>
      </c>
      <c r="C286" s="753" t="s">
        <v>974</v>
      </c>
      <c r="D286" s="754">
        <v>44693</v>
      </c>
      <c r="E286" s="753" t="s">
        <v>975</v>
      </c>
      <c r="F286" s="753" t="s">
        <v>59</v>
      </c>
      <c r="G286" s="753" t="s">
        <v>60</v>
      </c>
      <c r="H286" s="753" t="s">
        <v>61</v>
      </c>
      <c r="I286" s="753" t="s">
        <v>62</v>
      </c>
      <c r="J286" s="753" t="s">
        <v>63</v>
      </c>
      <c r="K286" s="753">
        <v>30349</v>
      </c>
      <c r="L286" s="753" t="s">
        <v>563</v>
      </c>
      <c r="M286" s="753" t="s">
        <v>976</v>
      </c>
      <c r="N286" s="753" t="s">
        <v>565</v>
      </c>
      <c r="O286" s="753" t="s">
        <v>110</v>
      </c>
      <c r="P286" s="753">
        <v>94544</v>
      </c>
      <c r="Q286" s="753" t="s">
        <v>68</v>
      </c>
      <c r="R286" s="753" t="s">
        <v>977</v>
      </c>
      <c r="S286" s="753" t="s">
        <v>978</v>
      </c>
      <c r="T286" s="764" t="s">
        <v>979</v>
      </c>
      <c r="U286" s="753">
        <v>49203132</v>
      </c>
      <c r="V286" s="753">
        <v>0</v>
      </c>
      <c r="W286" s="753" t="s">
        <v>113</v>
      </c>
      <c r="X286" s="753">
        <v>360</v>
      </c>
      <c r="Y286" s="753">
        <v>384</v>
      </c>
      <c r="Z286" s="753">
        <v>12</v>
      </c>
      <c r="AA286" s="749">
        <f t="shared" si="8"/>
        <v>4.3200000000000001E-3</v>
      </c>
      <c r="AB286" s="753" t="s">
        <v>88</v>
      </c>
      <c r="AC286" s="754">
        <v>44698</v>
      </c>
      <c r="AD286" s="753"/>
      <c r="AE286" s="753" t="s">
        <v>4250</v>
      </c>
      <c r="AF286" s="753" t="s">
        <v>974</v>
      </c>
      <c r="AG286" s="753">
        <v>384</v>
      </c>
      <c r="AH286" s="753">
        <v>12</v>
      </c>
      <c r="AI286" s="761">
        <f t="shared" si="9"/>
        <v>4.6080000000000001E-3</v>
      </c>
      <c r="AJ286" s="753" t="s">
        <v>72</v>
      </c>
      <c r="AK286" s="753">
        <v>398392417</v>
      </c>
      <c r="AL286" s="754">
        <v>44700</v>
      </c>
      <c r="AM286" s="754">
        <v>44701</v>
      </c>
      <c r="AN286" s="754">
        <v>44705</v>
      </c>
      <c r="AO286" s="754">
        <v>44705</v>
      </c>
      <c r="AP286" s="754">
        <v>44705</v>
      </c>
      <c r="AQ286" s="753" t="s">
        <v>89</v>
      </c>
      <c r="AR286" s="753" t="s">
        <v>980</v>
      </c>
      <c r="AS286" s="753">
        <v>398392417</v>
      </c>
      <c r="AT286" s="754">
        <v>44701</v>
      </c>
      <c r="AU286" s="754">
        <v>44705</v>
      </c>
      <c r="AV286" s="754">
        <v>44701</v>
      </c>
      <c r="AW286" s="753" t="s">
        <v>90</v>
      </c>
      <c r="AX286" s="753" t="s">
        <v>147</v>
      </c>
      <c r="AY286" s="756">
        <v>5250</v>
      </c>
      <c r="AZ286" s="753" t="s">
        <v>4250</v>
      </c>
      <c r="BA286" s="753" t="s">
        <v>4250</v>
      </c>
      <c r="BB286" s="753" t="s">
        <v>4250</v>
      </c>
      <c r="BC286" s="753" t="s">
        <v>4250</v>
      </c>
      <c r="BD286" s="753" t="s">
        <v>4250</v>
      </c>
      <c r="BE286" s="753" t="s">
        <v>4250</v>
      </c>
      <c r="BF286" s="753" t="s">
        <v>4250</v>
      </c>
      <c r="BG286" s="753" t="s">
        <v>4250</v>
      </c>
      <c r="BH286" s="753" t="s">
        <v>4250</v>
      </c>
    </row>
    <row r="287" spans="1:60">
      <c r="A287" s="858" t="s">
        <v>8524</v>
      </c>
      <c r="B287" s="753" t="s">
        <v>230</v>
      </c>
      <c r="C287" s="753" t="s">
        <v>981</v>
      </c>
      <c r="D287" s="754">
        <v>44693</v>
      </c>
      <c r="E287" s="753" t="s">
        <v>982</v>
      </c>
      <c r="F287" s="753" t="s">
        <v>59</v>
      </c>
      <c r="G287" s="753" t="s">
        <v>60</v>
      </c>
      <c r="H287" s="753" t="s">
        <v>61</v>
      </c>
      <c r="I287" s="753" t="s">
        <v>62</v>
      </c>
      <c r="J287" s="753" t="s">
        <v>63</v>
      </c>
      <c r="K287" s="753">
        <v>30349</v>
      </c>
      <c r="L287" s="753" t="s">
        <v>983</v>
      </c>
      <c r="M287" s="753" t="s">
        <v>984</v>
      </c>
      <c r="N287" s="753" t="s">
        <v>444</v>
      </c>
      <c r="O287" s="753" t="s">
        <v>445</v>
      </c>
      <c r="P287" s="753">
        <v>77092</v>
      </c>
      <c r="Q287" s="753" t="s">
        <v>68</v>
      </c>
      <c r="R287" s="753" t="s">
        <v>985</v>
      </c>
      <c r="S287" s="753" t="s">
        <v>986</v>
      </c>
      <c r="T287" s="753" t="s">
        <v>987</v>
      </c>
      <c r="U287" s="753">
        <v>49204132</v>
      </c>
      <c r="V287" s="753">
        <v>0</v>
      </c>
      <c r="W287" s="753" t="s">
        <v>377</v>
      </c>
      <c r="X287" s="753">
        <v>360</v>
      </c>
      <c r="Y287" s="753">
        <v>676</v>
      </c>
      <c r="Z287" s="753">
        <v>26</v>
      </c>
      <c r="AA287" s="749">
        <f t="shared" si="8"/>
        <v>9.3600000000000003E-3</v>
      </c>
      <c r="AB287" s="753" t="s">
        <v>88</v>
      </c>
      <c r="AC287" s="754">
        <v>44698</v>
      </c>
      <c r="AD287" s="753"/>
      <c r="AE287" s="753" t="s">
        <v>4250</v>
      </c>
      <c r="AF287" s="753" t="s">
        <v>981</v>
      </c>
      <c r="AG287" s="753">
        <v>676</v>
      </c>
      <c r="AH287" s="753">
        <v>26</v>
      </c>
      <c r="AI287" s="761">
        <f t="shared" si="9"/>
        <v>1.7576000000000001E-2</v>
      </c>
      <c r="AJ287" s="753" t="s">
        <v>72</v>
      </c>
      <c r="AK287" s="753">
        <v>398391120</v>
      </c>
      <c r="AL287" s="754">
        <v>44699</v>
      </c>
      <c r="AM287" s="754">
        <v>44699</v>
      </c>
      <c r="AN287" s="754">
        <v>44701</v>
      </c>
      <c r="AO287" s="754">
        <v>44701</v>
      </c>
      <c r="AP287" s="754">
        <v>44701</v>
      </c>
      <c r="AQ287" s="753" t="s">
        <v>89</v>
      </c>
      <c r="AR287" s="753" t="s">
        <v>988</v>
      </c>
      <c r="AS287" s="753">
        <v>398391120</v>
      </c>
      <c r="AT287" s="754">
        <v>44699</v>
      </c>
      <c r="AU287" s="754">
        <v>44701</v>
      </c>
      <c r="AV287" s="754">
        <v>44699</v>
      </c>
      <c r="AW287" s="753" t="s">
        <v>90</v>
      </c>
      <c r="AX287" s="753" t="s">
        <v>147</v>
      </c>
      <c r="AY287" s="756">
        <v>2450.7399999999998</v>
      </c>
      <c r="AZ287" s="753" t="s">
        <v>4250</v>
      </c>
      <c r="BA287" s="753" t="s">
        <v>4250</v>
      </c>
      <c r="BB287" s="753" t="s">
        <v>4250</v>
      </c>
      <c r="BC287" s="756">
        <v>500</v>
      </c>
      <c r="BD287" s="753" t="s">
        <v>4250</v>
      </c>
      <c r="BE287" s="753" t="s">
        <v>4250</v>
      </c>
      <c r="BF287" s="753" t="s">
        <v>4250</v>
      </c>
      <c r="BG287" s="753" t="s">
        <v>4250</v>
      </c>
      <c r="BH287" s="753" t="s">
        <v>4250</v>
      </c>
    </row>
    <row r="288" spans="1:60" s="556" customFormat="1">
      <c r="A288" s="752" t="s">
        <v>55</v>
      </c>
      <c r="B288" s="753" t="s">
        <v>676</v>
      </c>
      <c r="C288" s="753" t="s">
        <v>989</v>
      </c>
      <c r="D288" s="754">
        <v>44694</v>
      </c>
      <c r="E288" s="753" t="s">
        <v>990</v>
      </c>
      <c r="F288" s="753" t="s">
        <v>59</v>
      </c>
      <c r="G288" s="753" t="s">
        <v>60</v>
      </c>
      <c r="H288" s="753" t="s">
        <v>61</v>
      </c>
      <c r="I288" s="753" t="s">
        <v>62</v>
      </c>
      <c r="J288" s="753" t="s">
        <v>63</v>
      </c>
      <c r="K288" s="753">
        <v>30349</v>
      </c>
      <c r="L288" s="753" t="s">
        <v>991</v>
      </c>
      <c r="M288" s="753" t="s">
        <v>992</v>
      </c>
      <c r="N288" s="753" t="s">
        <v>223</v>
      </c>
      <c r="O288" s="753" t="s">
        <v>98</v>
      </c>
      <c r="P288" s="753">
        <v>32824</v>
      </c>
      <c r="Q288" s="753" t="s">
        <v>68</v>
      </c>
      <c r="R288" s="753" t="s">
        <v>993</v>
      </c>
      <c r="S288" s="753" t="s">
        <v>994</v>
      </c>
      <c r="T288" s="753" t="s">
        <v>995</v>
      </c>
      <c r="U288" s="753">
        <v>49303156</v>
      </c>
      <c r="V288" s="753">
        <v>0</v>
      </c>
      <c r="W288" s="753" t="s">
        <v>134</v>
      </c>
      <c r="X288" s="753">
        <v>480</v>
      </c>
      <c r="Y288" s="753">
        <v>580</v>
      </c>
      <c r="Z288" s="753">
        <v>20</v>
      </c>
      <c r="AA288" s="749">
        <f t="shared" si="8"/>
        <v>9.5999999999999992E-3</v>
      </c>
      <c r="AB288" s="753" t="s">
        <v>88</v>
      </c>
      <c r="AC288" s="754">
        <v>44698</v>
      </c>
      <c r="AD288" s="753"/>
      <c r="AE288" s="753" t="s">
        <v>4250</v>
      </c>
      <c r="AF288" s="753" t="s">
        <v>989</v>
      </c>
      <c r="AG288" s="753">
        <v>580</v>
      </c>
      <c r="AH288" s="753">
        <v>20</v>
      </c>
      <c r="AI288" s="761">
        <f t="shared" si="9"/>
        <v>1.1599999999999999E-2</v>
      </c>
      <c r="AJ288" s="753" t="s">
        <v>72</v>
      </c>
      <c r="AK288" s="753">
        <v>398257321</v>
      </c>
      <c r="AL288" s="754">
        <v>44698</v>
      </c>
      <c r="AM288" s="754">
        <v>44698</v>
      </c>
      <c r="AN288" s="754">
        <v>44699</v>
      </c>
      <c r="AO288" s="754">
        <v>44699</v>
      </c>
      <c r="AP288" s="754">
        <v>44699</v>
      </c>
      <c r="AQ288" s="753" t="s">
        <v>89</v>
      </c>
      <c r="AR288" s="753" t="s">
        <v>996</v>
      </c>
      <c r="AS288" s="753">
        <v>398257321</v>
      </c>
      <c r="AT288" s="754">
        <v>44698</v>
      </c>
      <c r="AU288" s="754">
        <v>44699</v>
      </c>
      <c r="AV288" s="754">
        <v>44698</v>
      </c>
      <c r="AW288" s="753" t="s">
        <v>90</v>
      </c>
      <c r="AX288" s="753" t="s">
        <v>4250</v>
      </c>
      <c r="AY288" s="756">
        <v>1911.65</v>
      </c>
      <c r="AZ288" s="753" t="s">
        <v>4250</v>
      </c>
      <c r="BA288" s="753" t="s">
        <v>4250</v>
      </c>
      <c r="BB288" s="753" t="s">
        <v>4250</v>
      </c>
      <c r="BC288" s="753" t="s">
        <v>4250</v>
      </c>
      <c r="BD288" s="753" t="s">
        <v>4250</v>
      </c>
      <c r="BE288" s="753" t="s">
        <v>4250</v>
      </c>
      <c r="BF288" s="753" t="s">
        <v>4250</v>
      </c>
      <c r="BG288" s="753" t="s">
        <v>4250</v>
      </c>
      <c r="BH288" s="753" t="s">
        <v>4250</v>
      </c>
    </row>
    <row r="289" spans="1:60" s="556" customFormat="1">
      <c r="A289" s="752" t="s">
        <v>55</v>
      </c>
      <c r="B289" s="753" t="s">
        <v>676</v>
      </c>
      <c r="C289" s="753" t="s">
        <v>997</v>
      </c>
      <c r="D289" s="754">
        <v>44694</v>
      </c>
      <c r="E289" s="753" t="s">
        <v>990</v>
      </c>
      <c r="F289" s="753" t="s">
        <v>59</v>
      </c>
      <c r="G289" s="753" t="s">
        <v>60</v>
      </c>
      <c r="H289" s="753" t="s">
        <v>61</v>
      </c>
      <c r="I289" s="753" t="s">
        <v>62</v>
      </c>
      <c r="J289" s="753" t="s">
        <v>63</v>
      </c>
      <c r="K289" s="753">
        <v>30349</v>
      </c>
      <c r="L289" s="753" t="s">
        <v>991</v>
      </c>
      <c r="M289" s="753" t="s">
        <v>992</v>
      </c>
      <c r="N289" s="753" t="s">
        <v>223</v>
      </c>
      <c r="O289" s="753" t="s">
        <v>98</v>
      </c>
      <c r="P289" s="753">
        <v>32824</v>
      </c>
      <c r="Q289" s="753" t="s">
        <v>68</v>
      </c>
      <c r="R289" s="753" t="s">
        <v>993</v>
      </c>
      <c r="S289" s="753" t="s">
        <v>994</v>
      </c>
      <c r="T289" s="753" t="s">
        <v>995</v>
      </c>
      <c r="U289" s="753">
        <v>49303156</v>
      </c>
      <c r="V289" s="753">
        <v>0</v>
      </c>
      <c r="W289" s="753" t="s">
        <v>134</v>
      </c>
      <c r="X289" s="753">
        <v>480</v>
      </c>
      <c r="Y289" s="753">
        <v>580</v>
      </c>
      <c r="Z289" s="753">
        <v>20</v>
      </c>
      <c r="AA289" s="749">
        <f t="shared" si="8"/>
        <v>9.5999999999999992E-3</v>
      </c>
      <c r="AB289" s="753" t="s">
        <v>88</v>
      </c>
      <c r="AC289" s="754">
        <v>44698</v>
      </c>
      <c r="AD289" s="753"/>
      <c r="AE289" s="753" t="s">
        <v>4250</v>
      </c>
      <c r="AF289" s="753" t="s">
        <v>997</v>
      </c>
      <c r="AG289" s="753">
        <v>580</v>
      </c>
      <c r="AH289" s="753">
        <v>20</v>
      </c>
      <c r="AI289" s="761">
        <f t="shared" si="9"/>
        <v>1.1599999999999999E-2</v>
      </c>
      <c r="AJ289" s="753" t="s">
        <v>72</v>
      </c>
      <c r="AK289" s="753">
        <v>398257551</v>
      </c>
      <c r="AL289" s="754">
        <v>44698</v>
      </c>
      <c r="AM289" s="754">
        <v>44698</v>
      </c>
      <c r="AN289" s="754">
        <v>44699</v>
      </c>
      <c r="AO289" s="754">
        <v>44699</v>
      </c>
      <c r="AP289" s="754">
        <v>44699</v>
      </c>
      <c r="AQ289" s="753" t="s">
        <v>89</v>
      </c>
      <c r="AR289" s="753" t="s">
        <v>996</v>
      </c>
      <c r="AS289" s="753">
        <v>398257551</v>
      </c>
      <c r="AT289" s="754">
        <v>44698</v>
      </c>
      <c r="AU289" s="754">
        <v>44699</v>
      </c>
      <c r="AV289" s="754">
        <v>44698</v>
      </c>
      <c r="AW289" s="753" t="s">
        <v>90</v>
      </c>
      <c r="AX289" s="753" t="s">
        <v>4250</v>
      </c>
      <c r="AY289" s="756">
        <v>1911.65</v>
      </c>
      <c r="AZ289" s="753" t="s">
        <v>4250</v>
      </c>
      <c r="BA289" s="753" t="s">
        <v>4250</v>
      </c>
      <c r="BB289" s="753" t="s">
        <v>4250</v>
      </c>
      <c r="BC289" s="753" t="s">
        <v>4250</v>
      </c>
      <c r="BD289" s="753" t="s">
        <v>4250</v>
      </c>
      <c r="BE289" s="753" t="s">
        <v>4250</v>
      </c>
      <c r="BF289" s="753" t="s">
        <v>4250</v>
      </c>
      <c r="BG289" s="753" t="s">
        <v>4250</v>
      </c>
      <c r="BH289" s="753" t="s">
        <v>4250</v>
      </c>
    </row>
    <row r="290" spans="1:60" s="556" customFormat="1">
      <c r="A290" s="752" t="s">
        <v>55</v>
      </c>
      <c r="B290" s="753" t="s">
        <v>676</v>
      </c>
      <c r="C290" s="753" t="s">
        <v>998</v>
      </c>
      <c r="D290" s="754">
        <v>44694</v>
      </c>
      <c r="E290" s="753" t="s">
        <v>990</v>
      </c>
      <c r="F290" s="753" t="s">
        <v>59</v>
      </c>
      <c r="G290" s="753" t="s">
        <v>60</v>
      </c>
      <c r="H290" s="753" t="s">
        <v>61</v>
      </c>
      <c r="I290" s="753" t="s">
        <v>62</v>
      </c>
      <c r="J290" s="753" t="s">
        <v>63</v>
      </c>
      <c r="K290" s="753">
        <v>30349</v>
      </c>
      <c r="L290" s="753" t="s">
        <v>991</v>
      </c>
      <c r="M290" s="753" t="s">
        <v>992</v>
      </c>
      <c r="N290" s="753" t="s">
        <v>223</v>
      </c>
      <c r="O290" s="753" t="s">
        <v>98</v>
      </c>
      <c r="P290" s="753">
        <v>32824</v>
      </c>
      <c r="Q290" s="753" t="s">
        <v>68</v>
      </c>
      <c r="R290" s="753" t="s">
        <v>993</v>
      </c>
      <c r="S290" s="753" t="s">
        <v>994</v>
      </c>
      <c r="T290" s="753" t="s">
        <v>995</v>
      </c>
      <c r="U290" s="753">
        <v>49303156</v>
      </c>
      <c r="V290" s="753">
        <v>0</v>
      </c>
      <c r="W290" s="753" t="s">
        <v>134</v>
      </c>
      <c r="X290" s="753">
        <v>480</v>
      </c>
      <c r="Y290" s="753">
        <v>551</v>
      </c>
      <c r="Z290" s="753">
        <v>19</v>
      </c>
      <c r="AA290" s="749">
        <f t="shared" si="8"/>
        <v>9.1199999999999996E-3</v>
      </c>
      <c r="AB290" s="753" t="s">
        <v>88</v>
      </c>
      <c r="AC290" s="754">
        <v>44698</v>
      </c>
      <c r="AD290" s="753"/>
      <c r="AE290" s="753" t="s">
        <v>4250</v>
      </c>
      <c r="AF290" s="753" t="s">
        <v>998</v>
      </c>
      <c r="AG290" s="753">
        <v>551</v>
      </c>
      <c r="AH290" s="753">
        <v>19</v>
      </c>
      <c r="AI290" s="761">
        <f t="shared" si="9"/>
        <v>1.0468999999999999E-2</v>
      </c>
      <c r="AJ290" s="753" t="s">
        <v>72</v>
      </c>
      <c r="AK290" s="753">
        <v>398257804</v>
      </c>
      <c r="AL290" s="754">
        <v>44698</v>
      </c>
      <c r="AM290" s="754">
        <v>44698</v>
      </c>
      <c r="AN290" s="754">
        <v>44699</v>
      </c>
      <c r="AO290" s="754">
        <v>44699</v>
      </c>
      <c r="AP290" s="754">
        <v>44699</v>
      </c>
      <c r="AQ290" s="753" t="s">
        <v>89</v>
      </c>
      <c r="AR290" s="753" t="s">
        <v>996</v>
      </c>
      <c r="AS290" s="753">
        <v>398257804</v>
      </c>
      <c r="AT290" s="754">
        <v>44698</v>
      </c>
      <c r="AU290" s="754">
        <v>44699</v>
      </c>
      <c r="AV290" s="754">
        <v>44698</v>
      </c>
      <c r="AW290" s="753" t="s">
        <v>90</v>
      </c>
      <c r="AX290" s="753" t="s">
        <v>4250</v>
      </c>
      <c r="AY290" s="756">
        <v>1911.65</v>
      </c>
      <c r="AZ290" s="753" t="s">
        <v>4250</v>
      </c>
      <c r="BA290" s="753" t="s">
        <v>4250</v>
      </c>
      <c r="BB290" s="753" t="s">
        <v>4250</v>
      </c>
      <c r="BC290" s="753" t="s">
        <v>4250</v>
      </c>
      <c r="BD290" s="753" t="s">
        <v>4250</v>
      </c>
      <c r="BE290" s="753" t="s">
        <v>4250</v>
      </c>
      <c r="BF290" s="753" t="s">
        <v>4250</v>
      </c>
      <c r="BG290" s="753" t="s">
        <v>4250</v>
      </c>
      <c r="BH290" s="753" t="s">
        <v>4250</v>
      </c>
    </row>
    <row r="291" spans="1:60">
      <c r="A291" s="858" t="s">
        <v>8524</v>
      </c>
      <c r="B291" s="753" t="s">
        <v>230</v>
      </c>
      <c r="C291" s="753" t="s">
        <v>999</v>
      </c>
      <c r="D291" s="754">
        <v>44694</v>
      </c>
      <c r="E291" s="753" t="s">
        <v>1000</v>
      </c>
      <c r="F291" s="753" t="s">
        <v>59</v>
      </c>
      <c r="G291" s="753" t="s">
        <v>1001</v>
      </c>
      <c r="H291" s="753" t="s">
        <v>1002</v>
      </c>
      <c r="I291" s="753" t="s">
        <v>106</v>
      </c>
      <c r="J291" s="753" t="s">
        <v>63</v>
      </c>
      <c r="K291" s="753">
        <v>30721</v>
      </c>
      <c r="L291" s="753" t="s">
        <v>525</v>
      </c>
      <c r="M291" s="753" t="s">
        <v>1003</v>
      </c>
      <c r="N291" s="753" t="s">
        <v>962</v>
      </c>
      <c r="O291" s="753" t="s">
        <v>98</v>
      </c>
      <c r="P291" s="753">
        <v>32205</v>
      </c>
      <c r="Q291" s="753" t="s">
        <v>68</v>
      </c>
      <c r="R291" s="753" t="s">
        <v>1004</v>
      </c>
      <c r="S291" s="753" t="s">
        <v>1005</v>
      </c>
      <c r="T291" s="753" t="s">
        <v>1006</v>
      </c>
      <c r="U291" s="753">
        <v>49405140</v>
      </c>
      <c r="V291" s="753">
        <v>0</v>
      </c>
      <c r="W291" s="753" t="s">
        <v>163</v>
      </c>
      <c r="X291" s="753">
        <v>400</v>
      </c>
      <c r="Y291" s="753">
        <v>512</v>
      </c>
      <c r="Z291" s="753">
        <v>16</v>
      </c>
      <c r="AA291" s="749">
        <f t="shared" si="8"/>
        <v>6.4000000000000003E-3</v>
      </c>
      <c r="AB291" s="753" t="s">
        <v>70</v>
      </c>
      <c r="AC291" s="754">
        <v>44701</v>
      </c>
      <c r="AD291" s="753"/>
      <c r="AE291" s="753" t="s">
        <v>4250</v>
      </c>
      <c r="AF291" s="753" t="s">
        <v>999</v>
      </c>
      <c r="AG291" s="753">
        <v>512</v>
      </c>
      <c r="AH291" s="753">
        <v>16</v>
      </c>
      <c r="AI291" s="761">
        <f t="shared" si="9"/>
        <v>8.1919999999999996E-3</v>
      </c>
      <c r="AJ291" s="753" t="s">
        <v>114</v>
      </c>
      <c r="AK291" s="753" t="s">
        <v>1007</v>
      </c>
      <c r="AL291" s="754">
        <v>44699</v>
      </c>
      <c r="AM291" s="754">
        <v>44699</v>
      </c>
      <c r="AN291" s="754">
        <v>44699</v>
      </c>
      <c r="AO291" s="754">
        <v>44699</v>
      </c>
      <c r="AP291" s="754">
        <v>44699</v>
      </c>
      <c r="AQ291" s="753" t="s">
        <v>89</v>
      </c>
      <c r="AR291" s="753" t="s">
        <v>4250</v>
      </c>
      <c r="AS291" s="753" t="s">
        <v>1007</v>
      </c>
      <c r="AT291" s="754">
        <v>44699</v>
      </c>
      <c r="AU291" s="754">
        <v>44699</v>
      </c>
      <c r="AV291" s="754">
        <v>44699</v>
      </c>
      <c r="AW291" s="753" t="s">
        <v>90</v>
      </c>
      <c r="AX291" s="753" t="s">
        <v>116</v>
      </c>
      <c r="AY291" s="756">
        <v>1903.2</v>
      </c>
      <c r="AZ291" s="753" t="s">
        <v>4250</v>
      </c>
      <c r="BA291" s="753" t="s">
        <v>4250</v>
      </c>
      <c r="BB291" s="753" t="s">
        <v>4250</v>
      </c>
      <c r="BC291" s="753" t="s">
        <v>4250</v>
      </c>
      <c r="BD291" s="756">
        <v>1903.2</v>
      </c>
      <c r="BE291" s="753" t="s">
        <v>4250</v>
      </c>
      <c r="BF291" s="753" t="s">
        <v>117</v>
      </c>
      <c r="BG291" s="753">
        <v>2022</v>
      </c>
      <c r="BH291" s="753" t="s">
        <v>4250</v>
      </c>
    </row>
    <row r="292" spans="1:60">
      <c r="A292" s="858" t="s">
        <v>8524</v>
      </c>
      <c r="B292" s="753" t="s">
        <v>230</v>
      </c>
      <c r="C292" s="753" t="s">
        <v>1008</v>
      </c>
      <c r="D292" s="754">
        <v>44694</v>
      </c>
      <c r="E292" s="753" t="s">
        <v>1009</v>
      </c>
      <c r="F292" s="753" t="s">
        <v>59</v>
      </c>
      <c r="G292" s="753" t="s">
        <v>104</v>
      </c>
      <c r="H292" s="753" t="s">
        <v>105</v>
      </c>
      <c r="I292" s="753" t="s">
        <v>106</v>
      </c>
      <c r="J292" s="753" t="s">
        <v>63</v>
      </c>
      <c r="K292" s="753">
        <v>30721</v>
      </c>
      <c r="L292" s="753" t="s">
        <v>525</v>
      </c>
      <c r="M292" s="753" t="s">
        <v>1010</v>
      </c>
      <c r="N292" s="753" t="s">
        <v>1011</v>
      </c>
      <c r="O292" s="753" t="s">
        <v>98</v>
      </c>
      <c r="P292" s="753">
        <v>32583</v>
      </c>
      <c r="Q292" s="753" t="s">
        <v>68</v>
      </c>
      <c r="R292" s="753" t="s">
        <v>1004</v>
      </c>
      <c r="S292" s="753" t="s">
        <v>1012</v>
      </c>
      <c r="T292" s="753" t="s">
        <v>1006</v>
      </c>
      <c r="U292" s="753">
        <v>49405140</v>
      </c>
      <c r="V292" s="753">
        <v>0</v>
      </c>
      <c r="W292" s="753" t="s">
        <v>163</v>
      </c>
      <c r="X292" s="753">
        <v>400</v>
      </c>
      <c r="Y292" s="753">
        <v>416</v>
      </c>
      <c r="Z292" s="753">
        <v>13</v>
      </c>
      <c r="AA292" s="749">
        <f t="shared" si="8"/>
        <v>5.1999999999999998E-3</v>
      </c>
      <c r="AB292" s="753" t="s">
        <v>70</v>
      </c>
      <c r="AC292" s="754">
        <v>44701</v>
      </c>
      <c r="AD292" s="753"/>
      <c r="AE292" s="753" t="s">
        <v>4250</v>
      </c>
      <c r="AF292" s="753" t="s">
        <v>1008</v>
      </c>
      <c r="AG292" s="753">
        <v>416</v>
      </c>
      <c r="AH292" s="753">
        <v>13</v>
      </c>
      <c r="AI292" s="761">
        <f t="shared" si="9"/>
        <v>5.4079999999999996E-3</v>
      </c>
      <c r="AJ292" s="753" t="s">
        <v>114</v>
      </c>
      <c r="AK292" s="753" t="s">
        <v>1013</v>
      </c>
      <c r="AL292" s="754">
        <v>44698</v>
      </c>
      <c r="AM292" s="754">
        <v>44698</v>
      </c>
      <c r="AN292" s="754">
        <v>44699</v>
      </c>
      <c r="AO292" s="754">
        <v>44699</v>
      </c>
      <c r="AP292" s="754">
        <v>44699</v>
      </c>
      <c r="AQ292" s="753" t="s">
        <v>89</v>
      </c>
      <c r="AR292" s="753" t="s">
        <v>4250</v>
      </c>
      <c r="AS292" s="753" t="s">
        <v>1013</v>
      </c>
      <c r="AT292" s="754">
        <v>44698</v>
      </c>
      <c r="AU292" s="754">
        <v>44699</v>
      </c>
      <c r="AV292" s="754">
        <v>44698</v>
      </c>
      <c r="AW292" s="753" t="s">
        <v>90</v>
      </c>
      <c r="AX292" s="753" t="s">
        <v>116</v>
      </c>
      <c r="AY292" s="756">
        <v>1782.8</v>
      </c>
      <c r="AZ292" s="753" t="s">
        <v>4250</v>
      </c>
      <c r="BA292" s="753" t="s">
        <v>4250</v>
      </c>
      <c r="BB292" s="753" t="s">
        <v>4250</v>
      </c>
      <c r="BC292" s="753" t="s">
        <v>4250</v>
      </c>
      <c r="BD292" s="756">
        <v>1782.8</v>
      </c>
      <c r="BE292" s="753" t="s">
        <v>4250</v>
      </c>
      <c r="BF292" s="753" t="s">
        <v>117</v>
      </c>
      <c r="BG292" s="753">
        <v>2022</v>
      </c>
      <c r="BH292" s="753" t="s">
        <v>4250</v>
      </c>
    </row>
    <row r="293" spans="1:60">
      <c r="A293" s="858" t="s">
        <v>8524</v>
      </c>
      <c r="B293" s="753" t="s">
        <v>230</v>
      </c>
      <c r="C293" s="753" t="s">
        <v>1014</v>
      </c>
      <c r="D293" s="754">
        <v>44694</v>
      </c>
      <c r="E293" s="753" t="s">
        <v>1015</v>
      </c>
      <c r="F293" s="753" t="s">
        <v>59</v>
      </c>
      <c r="G293" s="753" t="s">
        <v>104</v>
      </c>
      <c r="H293" s="753" t="s">
        <v>105</v>
      </c>
      <c r="I293" s="753" t="s">
        <v>106</v>
      </c>
      <c r="J293" s="753" t="s">
        <v>63</v>
      </c>
      <c r="K293" s="753">
        <v>30721</v>
      </c>
      <c r="L293" s="753" t="s">
        <v>525</v>
      </c>
      <c r="M293" s="753" t="s">
        <v>1016</v>
      </c>
      <c r="N293" s="753" t="s">
        <v>1017</v>
      </c>
      <c r="O293" s="753" t="s">
        <v>63</v>
      </c>
      <c r="P293" s="753">
        <v>30360</v>
      </c>
      <c r="Q293" s="753" t="s">
        <v>68</v>
      </c>
      <c r="R293" s="753" t="s">
        <v>1004</v>
      </c>
      <c r="S293" s="753" t="s">
        <v>1018</v>
      </c>
      <c r="T293" s="753" t="s">
        <v>1006</v>
      </c>
      <c r="U293" s="753">
        <v>49405140</v>
      </c>
      <c r="V293" s="753">
        <v>0</v>
      </c>
      <c r="W293" s="753" t="s">
        <v>163</v>
      </c>
      <c r="X293" s="753">
        <v>400</v>
      </c>
      <c r="Y293" s="753">
        <v>416</v>
      </c>
      <c r="Z293" s="753">
        <v>13</v>
      </c>
      <c r="AA293" s="749">
        <f t="shared" si="8"/>
        <v>5.1999999999999998E-3</v>
      </c>
      <c r="AB293" s="753" t="s">
        <v>70</v>
      </c>
      <c r="AC293" s="754">
        <v>44701</v>
      </c>
      <c r="AD293" s="753"/>
      <c r="AE293" s="753" t="s">
        <v>4250</v>
      </c>
      <c r="AF293" s="753" t="s">
        <v>1014</v>
      </c>
      <c r="AG293" s="753">
        <v>416</v>
      </c>
      <c r="AH293" s="753">
        <v>13</v>
      </c>
      <c r="AI293" s="761">
        <f t="shared" si="9"/>
        <v>5.4079999999999996E-3</v>
      </c>
      <c r="AJ293" s="753" t="s">
        <v>114</v>
      </c>
      <c r="AK293" s="753" t="s">
        <v>1019</v>
      </c>
      <c r="AL293" s="754">
        <v>44698</v>
      </c>
      <c r="AM293" s="754">
        <v>44698</v>
      </c>
      <c r="AN293" s="754">
        <v>44699</v>
      </c>
      <c r="AO293" s="754">
        <v>44699</v>
      </c>
      <c r="AP293" s="754">
        <v>44699</v>
      </c>
      <c r="AQ293" s="753" t="s">
        <v>89</v>
      </c>
      <c r="AR293" s="753" t="s">
        <v>4250</v>
      </c>
      <c r="AS293" s="753" t="s">
        <v>1019</v>
      </c>
      <c r="AT293" s="754">
        <v>44698</v>
      </c>
      <c r="AU293" s="754">
        <v>44699</v>
      </c>
      <c r="AV293" s="754">
        <v>44698</v>
      </c>
      <c r="AW293" s="753" t="s">
        <v>90</v>
      </c>
      <c r="AX293" s="753" t="s">
        <v>116</v>
      </c>
      <c r="AY293" s="756">
        <v>911.07</v>
      </c>
      <c r="AZ293" s="753" t="s">
        <v>4250</v>
      </c>
      <c r="BA293" s="753" t="s">
        <v>4250</v>
      </c>
      <c r="BB293" s="753" t="s">
        <v>4250</v>
      </c>
      <c r="BC293" s="753" t="s">
        <v>4250</v>
      </c>
      <c r="BD293" s="756">
        <v>911.07</v>
      </c>
      <c r="BE293" s="753" t="s">
        <v>4250</v>
      </c>
      <c r="BF293" s="753" t="s">
        <v>117</v>
      </c>
      <c r="BG293" s="753">
        <v>2022</v>
      </c>
      <c r="BH293" s="753" t="s">
        <v>4250</v>
      </c>
    </row>
    <row r="294" spans="1:60">
      <c r="A294" s="858" t="s">
        <v>8524</v>
      </c>
      <c r="B294" s="753" t="s">
        <v>230</v>
      </c>
      <c r="C294" s="753" t="s">
        <v>1020</v>
      </c>
      <c r="D294" s="754">
        <v>44694</v>
      </c>
      <c r="E294" s="753" t="s">
        <v>1021</v>
      </c>
      <c r="F294" s="753" t="s">
        <v>59</v>
      </c>
      <c r="G294" s="753" t="s">
        <v>104</v>
      </c>
      <c r="H294" s="753" t="s">
        <v>105</v>
      </c>
      <c r="I294" s="753" t="s">
        <v>106</v>
      </c>
      <c r="J294" s="753" t="s">
        <v>63</v>
      </c>
      <c r="K294" s="753">
        <v>30721</v>
      </c>
      <c r="L294" s="753" t="s">
        <v>525</v>
      </c>
      <c r="M294" s="753" t="s">
        <v>1022</v>
      </c>
      <c r="N294" s="753" t="s">
        <v>1023</v>
      </c>
      <c r="O294" s="753" t="s">
        <v>376</v>
      </c>
      <c r="P294" s="753">
        <v>29420</v>
      </c>
      <c r="Q294" s="753" t="s">
        <v>68</v>
      </c>
      <c r="R294" s="753" t="s">
        <v>1004</v>
      </c>
      <c r="S294" s="753" t="s">
        <v>1024</v>
      </c>
      <c r="T294" s="753" t="s">
        <v>1006</v>
      </c>
      <c r="U294" s="753">
        <v>49405140</v>
      </c>
      <c r="V294" s="753">
        <v>0</v>
      </c>
      <c r="W294" s="753" t="s">
        <v>163</v>
      </c>
      <c r="X294" s="753">
        <v>400</v>
      </c>
      <c r="Y294" s="753">
        <v>416</v>
      </c>
      <c r="Z294" s="753">
        <v>13</v>
      </c>
      <c r="AA294" s="749">
        <f t="shared" si="8"/>
        <v>5.1999999999999998E-3</v>
      </c>
      <c r="AB294" s="753" t="s">
        <v>70</v>
      </c>
      <c r="AC294" s="754">
        <v>44701</v>
      </c>
      <c r="AD294" s="753"/>
      <c r="AE294" s="753" t="s">
        <v>4250</v>
      </c>
      <c r="AF294" s="753" t="s">
        <v>1020</v>
      </c>
      <c r="AG294" s="753">
        <v>416</v>
      </c>
      <c r="AH294" s="753">
        <v>13</v>
      </c>
      <c r="AI294" s="761">
        <f t="shared" si="9"/>
        <v>5.4079999999999996E-3</v>
      </c>
      <c r="AJ294" s="753" t="s">
        <v>114</v>
      </c>
      <c r="AK294" s="753" t="s">
        <v>1025</v>
      </c>
      <c r="AL294" s="754">
        <v>44698</v>
      </c>
      <c r="AM294" s="754">
        <v>44698</v>
      </c>
      <c r="AN294" s="754">
        <v>44699</v>
      </c>
      <c r="AO294" s="754">
        <v>44699</v>
      </c>
      <c r="AP294" s="754">
        <v>44699</v>
      </c>
      <c r="AQ294" s="753" t="s">
        <v>89</v>
      </c>
      <c r="AR294" s="753" t="s">
        <v>4250</v>
      </c>
      <c r="AS294" s="753" t="s">
        <v>1025</v>
      </c>
      <c r="AT294" s="754">
        <v>44698</v>
      </c>
      <c r="AU294" s="754">
        <v>44699</v>
      </c>
      <c r="AV294" s="754">
        <v>44698</v>
      </c>
      <c r="AW294" s="753" t="s">
        <v>90</v>
      </c>
      <c r="AX294" s="753" t="s">
        <v>116</v>
      </c>
      <c r="AY294" s="756">
        <v>1813</v>
      </c>
      <c r="AZ294" s="753" t="s">
        <v>4250</v>
      </c>
      <c r="BA294" s="753" t="s">
        <v>4250</v>
      </c>
      <c r="BB294" s="753" t="s">
        <v>4250</v>
      </c>
      <c r="BC294" s="753" t="s">
        <v>4250</v>
      </c>
      <c r="BD294" s="756">
        <v>1813</v>
      </c>
      <c r="BE294" s="753" t="s">
        <v>4250</v>
      </c>
      <c r="BF294" s="753" t="s">
        <v>117</v>
      </c>
      <c r="BG294" s="753">
        <v>2022</v>
      </c>
      <c r="BH294" s="753" t="s">
        <v>4250</v>
      </c>
    </row>
    <row r="295" spans="1:60">
      <c r="A295" s="858" t="s">
        <v>8524</v>
      </c>
      <c r="B295" s="753" t="s">
        <v>230</v>
      </c>
      <c r="C295" s="753" t="s">
        <v>1026</v>
      </c>
      <c r="D295" s="754">
        <v>44694</v>
      </c>
      <c r="E295" s="753" t="s">
        <v>1027</v>
      </c>
      <c r="F295" s="753" t="s">
        <v>59</v>
      </c>
      <c r="G295" s="753" t="s">
        <v>104</v>
      </c>
      <c r="H295" s="753" t="s">
        <v>105</v>
      </c>
      <c r="I295" s="753" t="s">
        <v>106</v>
      </c>
      <c r="J295" s="753" t="s">
        <v>63</v>
      </c>
      <c r="K295" s="753">
        <v>30721</v>
      </c>
      <c r="L295" s="753" t="s">
        <v>525</v>
      </c>
      <c r="M295" s="753" t="s">
        <v>1028</v>
      </c>
      <c r="N295" s="753" t="s">
        <v>1029</v>
      </c>
      <c r="O295" s="753" t="s">
        <v>638</v>
      </c>
      <c r="P295" s="753">
        <v>28216</v>
      </c>
      <c r="Q295" s="753" t="s">
        <v>68</v>
      </c>
      <c r="R295" s="753" t="s">
        <v>1004</v>
      </c>
      <c r="S295" s="753" t="s">
        <v>1030</v>
      </c>
      <c r="T295" s="753" t="s">
        <v>1006</v>
      </c>
      <c r="U295" s="753">
        <v>49405140</v>
      </c>
      <c r="V295" s="753">
        <v>0</v>
      </c>
      <c r="W295" s="753" t="s">
        <v>163</v>
      </c>
      <c r="X295" s="753">
        <v>400</v>
      </c>
      <c r="Y295" s="753">
        <v>832</v>
      </c>
      <c r="Z295" s="753">
        <v>26</v>
      </c>
      <c r="AA295" s="749">
        <f t="shared" si="8"/>
        <v>1.04E-2</v>
      </c>
      <c r="AB295" s="753" t="s">
        <v>70</v>
      </c>
      <c r="AC295" s="754">
        <v>44701</v>
      </c>
      <c r="AD295" s="753"/>
      <c r="AE295" s="753" t="s">
        <v>4250</v>
      </c>
      <c r="AF295" s="753" t="s">
        <v>1026</v>
      </c>
      <c r="AG295" s="753">
        <v>832</v>
      </c>
      <c r="AH295" s="753">
        <v>26</v>
      </c>
      <c r="AI295" s="761">
        <f t="shared" si="9"/>
        <v>2.1631999999999998E-2</v>
      </c>
      <c r="AJ295" s="753" t="s">
        <v>114</v>
      </c>
      <c r="AK295" s="753" t="s">
        <v>1031</v>
      </c>
      <c r="AL295" s="754">
        <v>44698</v>
      </c>
      <c r="AM295" s="754">
        <v>44698</v>
      </c>
      <c r="AN295" s="754">
        <v>44700</v>
      </c>
      <c r="AO295" s="754">
        <v>44699</v>
      </c>
      <c r="AP295" s="754">
        <v>44699</v>
      </c>
      <c r="AQ295" s="753" t="s">
        <v>89</v>
      </c>
      <c r="AR295" s="753" t="s">
        <v>4250</v>
      </c>
      <c r="AS295" s="753" t="s">
        <v>1031</v>
      </c>
      <c r="AT295" s="754">
        <v>44698</v>
      </c>
      <c r="AU295" s="754">
        <v>44699</v>
      </c>
      <c r="AV295" s="754">
        <v>44698</v>
      </c>
      <c r="AW295" s="753" t="s">
        <v>90</v>
      </c>
      <c r="AX295" s="753" t="s">
        <v>116</v>
      </c>
      <c r="AY295" s="756">
        <v>1573.6</v>
      </c>
      <c r="AZ295" s="753" t="s">
        <v>4250</v>
      </c>
      <c r="BA295" s="753" t="s">
        <v>4250</v>
      </c>
      <c r="BB295" s="753" t="s">
        <v>4250</v>
      </c>
      <c r="BC295" s="753" t="s">
        <v>4250</v>
      </c>
      <c r="BD295" s="756">
        <v>1573.6</v>
      </c>
      <c r="BE295" s="753" t="s">
        <v>4250</v>
      </c>
      <c r="BF295" s="753" t="s">
        <v>117</v>
      </c>
      <c r="BG295" s="753">
        <v>2022</v>
      </c>
      <c r="BH295" s="753" t="s">
        <v>4250</v>
      </c>
    </row>
    <row r="296" spans="1:60">
      <c r="A296" s="858" t="s">
        <v>8524</v>
      </c>
      <c r="B296" s="753" t="s">
        <v>230</v>
      </c>
      <c r="C296" s="753" t="s">
        <v>1032</v>
      </c>
      <c r="D296" s="754">
        <v>44694</v>
      </c>
      <c r="E296" s="753" t="s">
        <v>1033</v>
      </c>
      <c r="F296" s="753" t="s">
        <v>59</v>
      </c>
      <c r="G296" s="753" t="s">
        <v>1001</v>
      </c>
      <c r="H296" s="753" t="s">
        <v>1002</v>
      </c>
      <c r="I296" s="753" t="s">
        <v>106</v>
      </c>
      <c r="J296" s="753" t="s">
        <v>63</v>
      </c>
      <c r="K296" s="753">
        <v>30721</v>
      </c>
      <c r="L296" s="753" t="s">
        <v>525</v>
      </c>
      <c r="M296" s="753" t="s">
        <v>1034</v>
      </c>
      <c r="N296" s="753" t="s">
        <v>1035</v>
      </c>
      <c r="O296" s="753" t="s">
        <v>376</v>
      </c>
      <c r="P296" s="753">
        <v>29673</v>
      </c>
      <c r="Q296" s="753" t="s">
        <v>68</v>
      </c>
      <c r="R296" s="753" t="s">
        <v>1004</v>
      </c>
      <c r="S296" s="753" t="s">
        <v>1036</v>
      </c>
      <c r="T296" s="753" t="s">
        <v>1006</v>
      </c>
      <c r="U296" s="753">
        <v>49405140</v>
      </c>
      <c r="V296" s="753">
        <v>0</v>
      </c>
      <c r="W296" s="753" t="s">
        <v>163</v>
      </c>
      <c r="X296" s="753">
        <v>400</v>
      </c>
      <c r="Y296" s="753">
        <v>160</v>
      </c>
      <c r="Z296" s="753">
        <v>5</v>
      </c>
      <c r="AA296" s="749">
        <f t="shared" si="8"/>
        <v>2E-3</v>
      </c>
      <c r="AB296" s="753" t="s">
        <v>70</v>
      </c>
      <c r="AC296" s="754">
        <v>44701</v>
      </c>
      <c r="AD296" s="753" t="s">
        <v>1037</v>
      </c>
      <c r="AE296" s="753" t="s">
        <v>4250</v>
      </c>
      <c r="AF296" s="753" t="s">
        <v>1032</v>
      </c>
      <c r="AG296" s="753">
        <v>160</v>
      </c>
      <c r="AH296" s="753">
        <v>5</v>
      </c>
      <c r="AI296" s="761">
        <f t="shared" si="9"/>
        <v>8.0000000000000004E-4</v>
      </c>
      <c r="AJ296" s="753" t="s">
        <v>114</v>
      </c>
      <c r="AK296" s="753" t="s">
        <v>1038</v>
      </c>
      <c r="AL296" s="754">
        <v>44698</v>
      </c>
      <c r="AM296" s="754">
        <v>44698</v>
      </c>
      <c r="AN296" s="754">
        <v>44699</v>
      </c>
      <c r="AO296" s="754">
        <v>44698</v>
      </c>
      <c r="AP296" s="754">
        <v>44698</v>
      </c>
      <c r="AQ296" s="753" t="s">
        <v>89</v>
      </c>
      <c r="AR296" s="753" t="s">
        <v>4250</v>
      </c>
      <c r="AS296" s="753" t="s">
        <v>1038</v>
      </c>
      <c r="AT296" s="754">
        <v>44698</v>
      </c>
      <c r="AU296" s="754">
        <v>44698</v>
      </c>
      <c r="AV296" s="754">
        <v>44698</v>
      </c>
      <c r="AW296" s="753" t="s">
        <v>90</v>
      </c>
      <c r="AX296" s="753" t="s">
        <v>116</v>
      </c>
      <c r="AY296" s="756">
        <v>1472.6</v>
      </c>
      <c r="AZ296" s="753" t="s">
        <v>4250</v>
      </c>
      <c r="BA296" s="753" t="s">
        <v>4250</v>
      </c>
      <c r="BB296" s="753" t="s">
        <v>4250</v>
      </c>
      <c r="BC296" s="753" t="s">
        <v>4250</v>
      </c>
      <c r="BD296" s="756">
        <v>1472.6</v>
      </c>
      <c r="BE296" s="753" t="s">
        <v>4250</v>
      </c>
      <c r="BF296" s="753" t="s">
        <v>117</v>
      </c>
      <c r="BG296" s="753">
        <v>2022</v>
      </c>
      <c r="BH296" s="753" t="s">
        <v>4250</v>
      </c>
    </row>
    <row r="297" spans="1:60">
      <c r="A297" s="858" t="s">
        <v>8524</v>
      </c>
      <c r="B297" s="753" t="s">
        <v>230</v>
      </c>
      <c r="C297" s="753" t="s">
        <v>1039</v>
      </c>
      <c r="D297" s="754">
        <v>44694</v>
      </c>
      <c r="E297" s="753" t="s">
        <v>1033</v>
      </c>
      <c r="F297" s="753" t="s">
        <v>59</v>
      </c>
      <c r="G297" s="753" t="s">
        <v>1001</v>
      </c>
      <c r="H297" s="753" t="s">
        <v>1002</v>
      </c>
      <c r="I297" s="753" t="s">
        <v>106</v>
      </c>
      <c r="J297" s="753" t="s">
        <v>63</v>
      </c>
      <c r="K297" s="753">
        <v>30721</v>
      </c>
      <c r="L297" s="753" t="s">
        <v>525</v>
      </c>
      <c r="M297" s="753" t="s">
        <v>1034</v>
      </c>
      <c r="N297" s="753" t="s">
        <v>1035</v>
      </c>
      <c r="O297" s="753" t="s">
        <v>376</v>
      </c>
      <c r="P297" s="753">
        <v>29673</v>
      </c>
      <c r="Q297" s="753" t="s">
        <v>68</v>
      </c>
      <c r="R297" s="753" t="s">
        <v>1004</v>
      </c>
      <c r="S297" s="753" t="s">
        <v>1036</v>
      </c>
      <c r="T297" s="753" t="s">
        <v>1006</v>
      </c>
      <c r="U297" s="753">
        <v>49405140</v>
      </c>
      <c r="V297" s="753">
        <v>0</v>
      </c>
      <c r="W297" s="753" t="s">
        <v>163</v>
      </c>
      <c r="X297" s="753">
        <v>400</v>
      </c>
      <c r="Y297" s="753">
        <v>160</v>
      </c>
      <c r="Z297" s="753">
        <v>5</v>
      </c>
      <c r="AA297" s="749">
        <f t="shared" si="8"/>
        <v>2E-3</v>
      </c>
      <c r="AB297" s="753" t="s">
        <v>70</v>
      </c>
      <c r="AC297" s="754">
        <v>44701</v>
      </c>
      <c r="AD297" s="753" t="s">
        <v>1037</v>
      </c>
      <c r="AE297" s="753" t="s">
        <v>4250</v>
      </c>
      <c r="AF297" s="753" t="s">
        <v>1039</v>
      </c>
      <c r="AG297" s="753">
        <v>160</v>
      </c>
      <c r="AH297" s="753">
        <v>5</v>
      </c>
      <c r="AI297" s="761">
        <f t="shared" si="9"/>
        <v>8.0000000000000004E-4</v>
      </c>
      <c r="AJ297" s="753" t="s">
        <v>114</v>
      </c>
      <c r="AK297" s="753" t="s">
        <v>1040</v>
      </c>
      <c r="AL297" s="754">
        <v>44698</v>
      </c>
      <c r="AM297" s="754">
        <v>44698</v>
      </c>
      <c r="AN297" s="754">
        <v>44699</v>
      </c>
      <c r="AO297" s="754">
        <v>44698</v>
      </c>
      <c r="AP297" s="754">
        <v>44698</v>
      </c>
      <c r="AQ297" s="753" t="s">
        <v>89</v>
      </c>
      <c r="AR297" s="753" t="s">
        <v>4250</v>
      </c>
      <c r="AS297" s="753" t="s">
        <v>1040</v>
      </c>
      <c r="AT297" s="754">
        <v>44698</v>
      </c>
      <c r="AU297" s="754">
        <v>44698</v>
      </c>
      <c r="AV297" s="754">
        <v>44698</v>
      </c>
      <c r="AW297" s="753" t="s">
        <v>90</v>
      </c>
      <c r="AX297" s="753" t="s">
        <v>116</v>
      </c>
      <c r="AY297" s="756">
        <v>1472.6</v>
      </c>
      <c r="AZ297" s="753" t="s">
        <v>4250</v>
      </c>
      <c r="BA297" s="753" t="s">
        <v>4250</v>
      </c>
      <c r="BB297" s="753" t="s">
        <v>4250</v>
      </c>
      <c r="BC297" s="753" t="s">
        <v>4250</v>
      </c>
      <c r="BD297" s="756">
        <v>1472.6</v>
      </c>
      <c r="BE297" s="753" t="s">
        <v>4250</v>
      </c>
      <c r="BF297" s="753" t="s">
        <v>117</v>
      </c>
      <c r="BG297" s="753">
        <v>2022</v>
      </c>
      <c r="BH297" s="753" t="s">
        <v>4250</v>
      </c>
    </row>
    <row r="298" spans="1:60">
      <c r="A298" s="858" t="s">
        <v>8524</v>
      </c>
      <c r="B298" s="753" t="s">
        <v>230</v>
      </c>
      <c r="C298" s="753" t="s">
        <v>1041</v>
      </c>
      <c r="D298" s="754">
        <v>44694</v>
      </c>
      <c r="E298" s="753" t="s">
        <v>1033</v>
      </c>
      <c r="F298" s="753" t="s">
        <v>59</v>
      </c>
      <c r="G298" s="753" t="s">
        <v>1001</v>
      </c>
      <c r="H298" s="753" t="s">
        <v>1002</v>
      </c>
      <c r="I298" s="753" t="s">
        <v>106</v>
      </c>
      <c r="J298" s="753" t="s">
        <v>63</v>
      </c>
      <c r="K298" s="753">
        <v>30721</v>
      </c>
      <c r="L298" s="753" t="s">
        <v>525</v>
      </c>
      <c r="M298" s="753" t="s">
        <v>1034</v>
      </c>
      <c r="N298" s="753" t="s">
        <v>1035</v>
      </c>
      <c r="O298" s="753" t="s">
        <v>376</v>
      </c>
      <c r="P298" s="753">
        <v>29673</v>
      </c>
      <c r="Q298" s="753" t="s">
        <v>68</v>
      </c>
      <c r="R298" s="753" t="s">
        <v>1004</v>
      </c>
      <c r="S298" s="753" t="s">
        <v>1036</v>
      </c>
      <c r="T298" s="753" t="s">
        <v>1006</v>
      </c>
      <c r="U298" s="753">
        <v>49405140</v>
      </c>
      <c r="V298" s="753">
        <v>0</v>
      </c>
      <c r="W298" s="753" t="s">
        <v>163</v>
      </c>
      <c r="X298" s="753">
        <v>400</v>
      </c>
      <c r="Y298" s="753">
        <v>96</v>
      </c>
      <c r="Z298" s="753">
        <v>3</v>
      </c>
      <c r="AA298" s="749">
        <f t="shared" si="8"/>
        <v>1.1999999999999999E-3</v>
      </c>
      <c r="AB298" s="753" t="s">
        <v>70</v>
      </c>
      <c r="AC298" s="754">
        <v>44701</v>
      </c>
      <c r="AD298" s="753" t="s">
        <v>1037</v>
      </c>
      <c r="AE298" s="753" t="s">
        <v>4250</v>
      </c>
      <c r="AF298" s="753" t="s">
        <v>1041</v>
      </c>
      <c r="AG298" s="753">
        <v>96</v>
      </c>
      <c r="AH298" s="753">
        <v>3</v>
      </c>
      <c r="AI298" s="761">
        <f t="shared" si="9"/>
        <v>2.8800000000000001E-4</v>
      </c>
      <c r="AJ298" s="753" t="s">
        <v>114</v>
      </c>
      <c r="AK298" s="753" t="s">
        <v>1042</v>
      </c>
      <c r="AL298" s="754">
        <v>44698</v>
      </c>
      <c r="AM298" s="754">
        <v>44698</v>
      </c>
      <c r="AN298" s="754">
        <v>44699</v>
      </c>
      <c r="AO298" s="754">
        <v>44699</v>
      </c>
      <c r="AP298" s="754">
        <v>44699</v>
      </c>
      <c r="AQ298" s="753" t="s">
        <v>89</v>
      </c>
      <c r="AR298" s="753" t="s">
        <v>4250</v>
      </c>
      <c r="AS298" s="753" t="s">
        <v>1042</v>
      </c>
      <c r="AT298" s="754">
        <v>44698</v>
      </c>
      <c r="AU298" s="754">
        <v>44699</v>
      </c>
      <c r="AV298" s="754">
        <v>44698</v>
      </c>
      <c r="AW298" s="753" t="s">
        <v>90</v>
      </c>
      <c r="AX298" s="753" t="s">
        <v>116</v>
      </c>
      <c r="AY298" s="756">
        <v>1472.6</v>
      </c>
      <c r="AZ298" s="753" t="s">
        <v>4250</v>
      </c>
      <c r="BA298" s="753" t="s">
        <v>4250</v>
      </c>
      <c r="BB298" s="753" t="s">
        <v>4250</v>
      </c>
      <c r="BC298" s="753" t="s">
        <v>4250</v>
      </c>
      <c r="BD298" s="756">
        <v>1472.6</v>
      </c>
      <c r="BE298" s="753" t="s">
        <v>4250</v>
      </c>
      <c r="BF298" s="753" t="s">
        <v>117</v>
      </c>
      <c r="BG298" s="753">
        <v>2022</v>
      </c>
      <c r="BH298" s="753" t="s">
        <v>4250</v>
      </c>
    </row>
    <row r="299" spans="1:60">
      <c r="A299" s="858" t="s">
        <v>8524</v>
      </c>
      <c r="B299" s="753" t="s">
        <v>230</v>
      </c>
      <c r="C299" s="753" t="s">
        <v>1043</v>
      </c>
      <c r="D299" s="754">
        <v>44694</v>
      </c>
      <c r="E299" s="753" t="s">
        <v>1044</v>
      </c>
      <c r="F299" s="753" t="s">
        <v>59</v>
      </c>
      <c r="G299" s="753" t="s">
        <v>104</v>
      </c>
      <c r="H299" s="753" t="s">
        <v>105</v>
      </c>
      <c r="I299" s="753" t="s">
        <v>106</v>
      </c>
      <c r="J299" s="753" t="s">
        <v>63</v>
      </c>
      <c r="K299" s="753">
        <v>30721</v>
      </c>
      <c r="L299" s="753" t="s">
        <v>525</v>
      </c>
      <c r="M299" s="753" t="s">
        <v>1045</v>
      </c>
      <c r="N299" s="753" t="s">
        <v>1046</v>
      </c>
      <c r="O299" s="753" t="s">
        <v>275</v>
      </c>
      <c r="P299" s="753">
        <v>23502</v>
      </c>
      <c r="Q299" s="753" t="s">
        <v>68</v>
      </c>
      <c r="R299" s="753" t="s">
        <v>1004</v>
      </c>
      <c r="S299" s="753" t="s">
        <v>1047</v>
      </c>
      <c r="T299" s="753" t="s">
        <v>1006</v>
      </c>
      <c r="U299" s="753">
        <v>49405140</v>
      </c>
      <c r="V299" s="753">
        <v>0</v>
      </c>
      <c r="W299" s="753" t="s">
        <v>163</v>
      </c>
      <c r="X299" s="753">
        <v>400</v>
      </c>
      <c r="Y299" s="753">
        <v>832</v>
      </c>
      <c r="Z299" s="753">
        <v>26</v>
      </c>
      <c r="AA299" s="749">
        <f t="shared" si="8"/>
        <v>1.04E-2</v>
      </c>
      <c r="AB299" s="753" t="s">
        <v>70</v>
      </c>
      <c r="AC299" s="754">
        <v>44701</v>
      </c>
      <c r="AD299" s="753"/>
      <c r="AE299" s="753" t="s">
        <v>4250</v>
      </c>
      <c r="AF299" s="753" t="s">
        <v>1043</v>
      </c>
      <c r="AG299" s="753">
        <v>832</v>
      </c>
      <c r="AH299" s="753">
        <v>26</v>
      </c>
      <c r="AI299" s="761">
        <f t="shared" si="9"/>
        <v>2.1631999999999998E-2</v>
      </c>
      <c r="AJ299" s="753" t="s">
        <v>114</v>
      </c>
      <c r="AK299" s="753" t="s">
        <v>1048</v>
      </c>
      <c r="AL299" s="754">
        <v>44698</v>
      </c>
      <c r="AM299" s="754">
        <v>44698</v>
      </c>
      <c r="AN299" s="754">
        <v>44699</v>
      </c>
      <c r="AO299" s="754">
        <v>44699</v>
      </c>
      <c r="AP299" s="754">
        <v>44699</v>
      </c>
      <c r="AQ299" s="753" t="s">
        <v>89</v>
      </c>
      <c r="AR299" s="753" t="s">
        <v>4250</v>
      </c>
      <c r="AS299" s="753" t="s">
        <v>1048</v>
      </c>
      <c r="AT299" s="754">
        <v>44698</v>
      </c>
      <c r="AU299" s="754">
        <v>44699</v>
      </c>
      <c r="AV299" s="754">
        <v>44698</v>
      </c>
      <c r="AW299" s="753" t="s">
        <v>90</v>
      </c>
      <c r="AX299" s="753" t="s">
        <v>116</v>
      </c>
      <c r="AY299" s="756">
        <v>2499.41</v>
      </c>
      <c r="AZ299" s="753" t="s">
        <v>4250</v>
      </c>
      <c r="BA299" s="753" t="s">
        <v>4250</v>
      </c>
      <c r="BB299" s="753" t="s">
        <v>4250</v>
      </c>
      <c r="BC299" s="753" t="s">
        <v>4250</v>
      </c>
      <c r="BD299" s="756">
        <v>2499.41</v>
      </c>
      <c r="BE299" s="753" t="s">
        <v>4250</v>
      </c>
      <c r="BF299" s="753" t="s">
        <v>117</v>
      </c>
      <c r="BG299" s="753">
        <v>2022</v>
      </c>
      <c r="BH299" s="753" t="s">
        <v>4250</v>
      </c>
    </row>
    <row r="300" spans="1:60">
      <c r="A300" s="858" t="s">
        <v>8524</v>
      </c>
      <c r="B300" s="753" t="s">
        <v>230</v>
      </c>
      <c r="C300" s="753" t="s">
        <v>1049</v>
      </c>
      <c r="D300" s="754">
        <v>44694</v>
      </c>
      <c r="E300" s="753" t="s">
        <v>1050</v>
      </c>
      <c r="F300" s="753" t="s">
        <v>59</v>
      </c>
      <c r="G300" s="753" t="s">
        <v>104</v>
      </c>
      <c r="H300" s="753" t="s">
        <v>105</v>
      </c>
      <c r="I300" s="753" t="s">
        <v>106</v>
      </c>
      <c r="J300" s="753" t="s">
        <v>63</v>
      </c>
      <c r="K300" s="753">
        <v>30721</v>
      </c>
      <c r="L300" s="753" t="s">
        <v>525</v>
      </c>
      <c r="M300" s="753" t="s">
        <v>1051</v>
      </c>
      <c r="N300" s="753" t="s">
        <v>1052</v>
      </c>
      <c r="O300" s="753" t="s">
        <v>98</v>
      </c>
      <c r="P300" s="753">
        <v>34741</v>
      </c>
      <c r="Q300" s="753" t="s">
        <v>68</v>
      </c>
      <c r="R300" s="753" t="s">
        <v>1004</v>
      </c>
      <c r="S300" s="753" t="s">
        <v>1053</v>
      </c>
      <c r="T300" s="753" t="s">
        <v>1006</v>
      </c>
      <c r="U300" s="753">
        <v>49405140</v>
      </c>
      <c r="V300" s="753">
        <v>0</v>
      </c>
      <c r="W300" s="753" t="s">
        <v>163</v>
      </c>
      <c r="X300" s="753">
        <v>400</v>
      </c>
      <c r="Y300" s="753">
        <v>832</v>
      </c>
      <c r="Z300" s="753">
        <v>26</v>
      </c>
      <c r="AA300" s="749">
        <f t="shared" si="8"/>
        <v>1.04E-2</v>
      </c>
      <c r="AB300" s="753" t="s">
        <v>70</v>
      </c>
      <c r="AC300" s="754">
        <v>44701</v>
      </c>
      <c r="AD300" s="753"/>
      <c r="AE300" s="753" t="s">
        <v>4250</v>
      </c>
      <c r="AF300" s="753" t="s">
        <v>1049</v>
      </c>
      <c r="AG300" s="753">
        <v>832</v>
      </c>
      <c r="AH300" s="753">
        <v>26</v>
      </c>
      <c r="AI300" s="761">
        <f t="shared" si="9"/>
        <v>2.1631999999999998E-2</v>
      </c>
      <c r="AJ300" s="753" t="s">
        <v>114</v>
      </c>
      <c r="AK300" s="753" t="s">
        <v>1054</v>
      </c>
      <c r="AL300" s="754">
        <v>44698</v>
      </c>
      <c r="AM300" s="754">
        <v>44698</v>
      </c>
      <c r="AN300" s="754">
        <v>44701</v>
      </c>
      <c r="AO300" s="754">
        <v>44699</v>
      </c>
      <c r="AP300" s="754">
        <v>44699</v>
      </c>
      <c r="AQ300" s="753" t="s">
        <v>89</v>
      </c>
      <c r="AR300" s="753" t="s">
        <v>4250</v>
      </c>
      <c r="AS300" s="753" t="s">
        <v>1054</v>
      </c>
      <c r="AT300" s="754">
        <v>44698</v>
      </c>
      <c r="AU300" s="754">
        <v>44699</v>
      </c>
      <c r="AV300" s="754">
        <v>44698</v>
      </c>
      <c r="AW300" s="753" t="s">
        <v>90</v>
      </c>
      <c r="AX300" s="753" t="s">
        <v>116</v>
      </c>
      <c r="AY300" s="756">
        <v>2220.1799999999998</v>
      </c>
      <c r="AZ300" s="753" t="s">
        <v>4250</v>
      </c>
      <c r="BA300" s="753" t="s">
        <v>4250</v>
      </c>
      <c r="BB300" s="753" t="s">
        <v>4250</v>
      </c>
      <c r="BC300" s="753" t="s">
        <v>4250</v>
      </c>
      <c r="BD300" s="756">
        <v>2220.1799999999998</v>
      </c>
      <c r="BE300" s="753" t="s">
        <v>4250</v>
      </c>
      <c r="BF300" s="753" t="s">
        <v>117</v>
      </c>
      <c r="BG300" s="753">
        <v>2022</v>
      </c>
      <c r="BH300" s="753" t="s">
        <v>4250</v>
      </c>
    </row>
    <row r="301" spans="1:60">
      <c r="A301" s="858" t="s">
        <v>8524</v>
      </c>
      <c r="B301" s="753" t="s">
        <v>230</v>
      </c>
      <c r="C301" s="753" t="s">
        <v>1055</v>
      </c>
      <c r="D301" s="754">
        <v>44694</v>
      </c>
      <c r="E301" s="753" t="s">
        <v>1056</v>
      </c>
      <c r="F301" s="753" t="s">
        <v>59</v>
      </c>
      <c r="G301" s="753" t="s">
        <v>104</v>
      </c>
      <c r="H301" s="753" t="s">
        <v>105</v>
      </c>
      <c r="I301" s="753" t="s">
        <v>106</v>
      </c>
      <c r="J301" s="753" t="s">
        <v>63</v>
      </c>
      <c r="K301" s="753">
        <v>30721</v>
      </c>
      <c r="L301" s="753" t="s">
        <v>525</v>
      </c>
      <c r="M301" s="753" t="s">
        <v>1057</v>
      </c>
      <c r="N301" s="753" t="s">
        <v>1058</v>
      </c>
      <c r="O301" s="753" t="s">
        <v>638</v>
      </c>
      <c r="P301" s="753">
        <v>27560</v>
      </c>
      <c r="Q301" s="753" t="s">
        <v>68</v>
      </c>
      <c r="R301" s="753" t="s">
        <v>1004</v>
      </c>
      <c r="S301" s="753" t="s">
        <v>1059</v>
      </c>
      <c r="T301" s="753" t="s">
        <v>1006</v>
      </c>
      <c r="U301" s="753">
        <v>49405140</v>
      </c>
      <c r="V301" s="753">
        <v>0</v>
      </c>
      <c r="W301" s="753" t="s">
        <v>163</v>
      </c>
      <c r="X301" s="753">
        <v>400</v>
      </c>
      <c r="Y301" s="753">
        <v>416</v>
      </c>
      <c r="Z301" s="753">
        <v>13</v>
      </c>
      <c r="AA301" s="749">
        <f t="shared" si="8"/>
        <v>5.1999999999999998E-3</v>
      </c>
      <c r="AB301" s="753" t="s">
        <v>70</v>
      </c>
      <c r="AC301" s="754">
        <v>44701</v>
      </c>
      <c r="AD301" s="753"/>
      <c r="AE301" s="753" t="s">
        <v>4250</v>
      </c>
      <c r="AF301" s="753" t="s">
        <v>1055</v>
      </c>
      <c r="AG301" s="753">
        <v>416</v>
      </c>
      <c r="AH301" s="753">
        <v>13</v>
      </c>
      <c r="AI301" s="761">
        <f t="shared" si="9"/>
        <v>5.4079999999999996E-3</v>
      </c>
      <c r="AJ301" s="753" t="s">
        <v>114</v>
      </c>
      <c r="AK301" s="753" t="s">
        <v>1060</v>
      </c>
      <c r="AL301" s="754">
        <v>44698</v>
      </c>
      <c r="AM301" s="754">
        <v>44698</v>
      </c>
      <c r="AN301" s="754">
        <v>44700</v>
      </c>
      <c r="AO301" s="754">
        <v>44700</v>
      </c>
      <c r="AP301" s="754">
        <v>44700</v>
      </c>
      <c r="AQ301" s="753" t="s">
        <v>89</v>
      </c>
      <c r="AR301" s="753" t="s">
        <v>4250</v>
      </c>
      <c r="AS301" s="753" t="s">
        <v>1060</v>
      </c>
      <c r="AT301" s="754">
        <v>44698</v>
      </c>
      <c r="AU301" s="754">
        <v>44700</v>
      </c>
      <c r="AV301" s="754">
        <v>44698</v>
      </c>
      <c r="AW301" s="753" t="s">
        <v>90</v>
      </c>
      <c r="AX301" s="753" t="s">
        <v>116</v>
      </c>
      <c r="AY301" s="756">
        <v>1740.62</v>
      </c>
      <c r="AZ301" s="753" t="s">
        <v>4250</v>
      </c>
      <c r="BA301" s="753" t="s">
        <v>4250</v>
      </c>
      <c r="BB301" s="753" t="s">
        <v>4250</v>
      </c>
      <c r="BC301" s="753" t="s">
        <v>4250</v>
      </c>
      <c r="BD301" s="756">
        <v>1740.62</v>
      </c>
      <c r="BE301" s="753" t="s">
        <v>4250</v>
      </c>
      <c r="BF301" s="753" t="s">
        <v>117</v>
      </c>
      <c r="BG301" s="753">
        <v>2022</v>
      </c>
      <c r="BH301" s="753" t="s">
        <v>4250</v>
      </c>
    </row>
    <row r="302" spans="1:60">
      <c r="A302" s="858" t="s">
        <v>8524</v>
      </c>
      <c r="B302" s="753" t="s">
        <v>230</v>
      </c>
      <c r="C302" s="753" t="s">
        <v>1061</v>
      </c>
      <c r="D302" s="754">
        <v>44694</v>
      </c>
      <c r="E302" s="753" t="s">
        <v>1062</v>
      </c>
      <c r="F302" s="753" t="s">
        <v>59</v>
      </c>
      <c r="G302" s="753" t="s">
        <v>1001</v>
      </c>
      <c r="H302" s="753" t="s">
        <v>1002</v>
      </c>
      <c r="I302" s="753" t="s">
        <v>106</v>
      </c>
      <c r="J302" s="753" t="s">
        <v>63</v>
      </c>
      <c r="K302" s="753">
        <v>30721</v>
      </c>
      <c r="L302" s="753" t="s">
        <v>525</v>
      </c>
      <c r="M302" s="753" t="s">
        <v>1063</v>
      </c>
      <c r="N302" s="753" t="s">
        <v>1064</v>
      </c>
      <c r="O302" s="753" t="s">
        <v>98</v>
      </c>
      <c r="P302" s="753">
        <v>33762</v>
      </c>
      <c r="Q302" s="753" t="s">
        <v>68</v>
      </c>
      <c r="R302" s="753" t="s">
        <v>1004</v>
      </c>
      <c r="S302" s="753" t="s">
        <v>1065</v>
      </c>
      <c r="T302" s="753" t="s">
        <v>1006</v>
      </c>
      <c r="U302" s="753">
        <v>49405140</v>
      </c>
      <c r="V302" s="753">
        <v>0</v>
      </c>
      <c r="W302" s="753" t="s">
        <v>163</v>
      </c>
      <c r="X302" s="753">
        <v>400</v>
      </c>
      <c r="Y302" s="753">
        <v>416</v>
      </c>
      <c r="Z302" s="753">
        <v>13</v>
      </c>
      <c r="AA302" s="749">
        <f t="shared" si="8"/>
        <v>5.1999999999999998E-3</v>
      </c>
      <c r="AB302" s="753" t="s">
        <v>70</v>
      </c>
      <c r="AC302" s="754">
        <v>44701</v>
      </c>
      <c r="AD302" s="753"/>
      <c r="AE302" s="753" t="s">
        <v>4250</v>
      </c>
      <c r="AF302" s="753" t="s">
        <v>1061</v>
      </c>
      <c r="AG302" s="753">
        <v>416</v>
      </c>
      <c r="AH302" s="753">
        <v>13</v>
      </c>
      <c r="AI302" s="761">
        <f t="shared" si="9"/>
        <v>5.4079999999999996E-3</v>
      </c>
      <c r="AJ302" s="753" t="s">
        <v>114</v>
      </c>
      <c r="AK302" s="753" t="s">
        <v>1066</v>
      </c>
      <c r="AL302" s="754">
        <v>44698</v>
      </c>
      <c r="AM302" s="754">
        <v>44698</v>
      </c>
      <c r="AN302" s="754">
        <v>44699</v>
      </c>
      <c r="AO302" s="754">
        <v>44700</v>
      </c>
      <c r="AP302" s="754">
        <v>44700</v>
      </c>
      <c r="AQ302" s="753" t="s">
        <v>89</v>
      </c>
      <c r="AR302" s="753" t="s">
        <v>4250</v>
      </c>
      <c r="AS302" s="753" t="s">
        <v>1066</v>
      </c>
      <c r="AT302" s="754">
        <v>44698</v>
      </c>
      <c r="AU302" s="754">
        <v>44700</v>
      </c>
      <c r="AV302" s="754">
        <v>44698</v>
      </c>
      <c r="AW302" s="753" t="s">
        <v>90</v>
      </c>
      <c r="AX302" s="753" t="s">
        <v>116</v>
      </c>
      <c r="AY302" s="756">
        <v>2251.8000000000002</v>
      </c>
      <c r="AZ302" s="753" t="s">
        <v>4250</v>
      </c>
      <c r="BA302" s="753" t="s">
        <v>4250</v>
      </c>
      <c r="BB302" s="753" t="s">
        <v>4250</v>
      </c>
      <c r="BC302" s="753" t="s">
        <v>4250</v>
      </c>
      <c r="BD302" s="756">
        <v>2251.8000000000002</v>
      </c>
      <c r="BE302" s="753" t="s">
        <v>4250</v>
      </c>
      <c r="BF302" s="753" t="s">
        <v>117</v>
      </c>
      <c r="BG302" s="753">
        <v>2022</v>
      </c>
      <c r="BH302" s="753" t="s">
        <v>4250</v>
      </c>
    </row>
    <row r="303" spans="1:60" s="555" customFormat="1">
      <c r="A303" s="858" t="s">
        <v>8524</v>
      </c>
      <c r="B303" s="753" t="s">
        <v>79</v>
      </c>
      <c r="C303" s="753" t="s">
        <v>1067</v>
      </c>
      <c r="D303" s="754">
        <v>44697</v>
      </c>
      <c r="E303" s="753" t="s">
        <v>1068</v>
      </c>
      <c r="F303" s="753" t="s">
        <v>59</v>
      </c>
      <c r="G303" s="753" t="s">
        <v>60</v>
      </c>
      <c r="H303" s="753" t="s">
        <v>61</v>
      </c>
      <c r="I303" s="753" t="s">
        <v>62</v>
      </c>
      <c r="J303" s="753" t="s">
        <v>63</v>
      </c>
      <c r="K303" s="753">
        <v>30349</v>
      </c>
      <c r="L303" s="753" t="s">
        <v>1069</v>
      </c>
      <c r="M303" s="753" t="s">
        <v>1070</v>
      </c>
      <c r="N303" s="753" t="s">
        <v>1071</v>
      </c>
      <c r="O303" s="753" t="s">
        <v>85</v>
      </c>
      <c r="P303" s="753">
        <v>7733</v>
      </c>
      <c r="Q303" s="753" t="s">
        <v>68</v>
      </c>
      <c r="R303" s="753" t="s">
        <v>1072</v>
      </c>
      <c r="S303" s="753" t="s">
        <v>1073</v>
      </c>
      <c r="T303" s="753" t="s">
        <v>1074</v>
      </c>
      <c r="U303" s="753">
        <v>49203132</v>
      </c>
      <c r="V303" s="753">
        <v>0</v>
      </c>
      <c r="W303" s="753" t="s">
        <v>113</v>
      </c>
      <c r="X303" s="753">
        <v>360</v>
      </c>
      <c r="Y303" s="753">
        <v>768</v>
      </c>
      <c r="Z303" s="753">
        <v>24</v>
      </c>
      <c r="AA303" s="749">
        <f t="shared" si="8"/>
        <v>8.6400000000000001E-3</v>
      </c>
      <c r="AB303" s="753" t="s">
        <v>88</v>
      </c>
      <c r="AC303" s="754">
        <v>44699</v>
      </c>
      <c r="AD303" s="753"/>
      <c r="AE303" s="753" t="s">
        <v>4250</v>
      </c>
      <c r="AF303" s="753" t="s">
        <v>1067</v>
      </c>
      <c r="AG303" s="753">
        <v>768</v>
      </c>
      <c r="AH303" s="753">
        <v>24</v>
      </c>
      <c r="AI303" s="761">
        <f t="shared" si="9"/>
        <v>1.8432E-2</v>
      </c>
      <c r="AJ303" s="753" t="s">
        <v>72</v>
      </c>
      <c r="AK303" s="753">
        <v>398252039</v>
      </c>
      <c r="AL303" s="754">
        <v>44697</v>
      </c>
      <c r="AM303" s="754">
        <v>44698</v>
      </c>
      <c r="AN303" s="754">
        <v>44699</v>
      </c>
      <c r="AO303" s="754">
        <v>44704</v>
      </c>
      <c r="AP303" s="754">
        <v>44704</v>
      </c>
      <c r="AQ303" s="753" t="s">
        <v>89</v>
      </c>
      <c r="AR303" s="753" t="s">
        <v>1075</v>
      </c>
      <c r="AS303" s="753">
        <v>398252039</v>
      </c>
      <c r="AT303" s="754">
        <v>44698</v>
      </c>
      <c r="AU303" s="754">
        <v>44704</v>
      </c>
      <c r="AV303" s="754">
        <v>44698</v>
      </c>
      <c r="AW303" s="753" t="s">
        <v>90</v>
      </c>
      <c r="AX303" s="753" t="s">
        <v>4250</v>
      </c>
      <c r="AY303" s="756">
        <v>4200</v>
      </c>
      <c r="AZ303" s="753" t="s">
        <v>4250</v>
      </c>
      <c r="BA303" s="753" t="s">
        <v>4250</v>
      </c>
      <c r="BB303" s="753" t="s">
        <v>4250</v>
      </c>
      <c r="BC303" s="753" t="s">
        <v>4250</v>
      </c>
      <c r="BD303" s="753" t="s">
        <v>4250</v>
      </c>
      <c r="BE303" s="753" t="s">
        <v>4250</v>
      </c>
      <c r="BF303" s="753" t="s">
        <v>4250</v>
      </c>
      <c r="BG303" s="753" t="s">
        <v>4250</v>
      </c>
      <c r="BH303" s="753" t="s">
        <v>4250</v>
      </c>
    </row>
    <row r="304" spans="1:60">
      <c r="A304" s="752" t="s">
        <v>55</v>
      </c>
      <c r="B304" s="753" t="s">
        <v>676</v>
      </c>
      <c r="C304" s="753" t="s">
        <v>1076</v>
      </c>
      <c r="D304" s="754">
        <v>44697</v>
      </c>
      <c r="E304" s="753">
        <v>1169</v>
      </c>
      <c r="F304" s="753" t="s">
        <v>59</v>
      </c>
      <c r="G304" s="753" t="s">
        <v>60</v>
      </c>
      <c r="H304" s="753" t="s">
        <v>61</v>
      </c>
      <c r="I304" s="753" t="s">
        <v>62</v>
      </c>
      <c r="J304" s="753" t="s">
        <v>63</v>
      </c>
      <c r="K304" s="753">
        <v>30349</v>
      </c>
      <c r="L304" s="753" t="s">
        <v>1077</v>
      </c>
      <c r="M304" s="753" t="s">
        <v>1078</v>
      </c>
      <c r="N304" s="753" t="s">
        <v>1079</v>
      </c>
      <c r="O304" s="753" t="s">
        <v>1080</v>
      </c>
      <c r="P304" s="753">
        <v>37312</v>
      </c>
      <c r="Q304" s="753" t="s">
        <v>68</v>
      </c>
      <c r="R304" s="753" t="s">
        <v>1081</v>
      </c>
      <c r="S304" s="753" t="s">
        <v>1082</v>
      </c>
      <c r="T304" s="753" t="s">
        <v>1083</v>
      </c>
      <c r="U304" s="753">
        <v>49303156</v>
      </c>
      <c r="V304" s="753">
        <v>0</v>
      </c>
      <c r="W304" s="753" t="s">
        <v>134</v>
      </c>
      <c r="X304" s="753">
        <v>480</v>
      </c>
      <c r="Y304" s="753">
        <v>638</v>
      </c>
      <c r="Z304" s="753">
        <v>22</v>
      </c>
      <c r="AA304" s="749">
        <f t="shared" si="8"/>
        <v>1.056E-2</v>
      </c>
      <c r="AB304" s="753" t="s">
        <v>70</v>
      </c>
      <c r="AC304" s="754">
        <v>44701</v>
      </c>
      <c r="AD304" s="753"/>
      <c r="AE304" s="753" t="s">
        <v>4250</v>
      </c>
      <c r="AF304" s="753" t="s">
        <v>1076</v>
      </c>
      <c r="AG304" s="753">
        <v>638</v>
      </c>
      <c r="AH304" s="753">
        <v>22</v>
      </c>
      <c r="AI304" s="761">
        <f t="shared" si="9"/>
        <v>1.4036E-2</v>
      </c>
      <c r="AJ304" s="753" t="s">
        <v>72</v>
      </c>
      <c r="AK304" s="753">
        <v>398524901</v>
      </c>
      <c r="AL304" s="754">
        <v>44700</v>
      </c>
      <c r="AM304" s="754">
        <v>44700</v>
      </c>
      <c r="AN304" s="754">
        <v>44701</v>
      </c>
      <c r="AO304" s="754">
        <v>44701</v>
      </c>
      <c r="AP304" s="754">
        <v>44701</v>
      </c>
      <c r="AQ304" s="753" t="s">
        <v>89</v>
      </c>
      <c r="AR304" s="753" t="s">
        <v>1084</v>
      </c>
      <c r="AS304" s="753">
        <v>398524901</v>
      </c>
      <c r="AT304" s="754">
        <v>44700</v>
      </c>
      <c r="AU304" s="754">
        <v>44701</v>
      </c>
      <c r="AV304" s="754">
        <v>44700</v>
      </c>
      <c r="AW304" s="753" t="s">
        <v>90</v>
      </c>
      <c r="AX304" s="753" t="s">
        <v>147</v>
      </c>
      <c r="AY304" s="756">
        <v>1250</v>
      </c>
      <c r="AZ304" s="753" t="s">
        <v>4250</v>
      </c>
      <c r="BA304" s="753" t="s">
        <v>4250</v>
      </c>
      <c r="BB304" s="753" t="s">
        <v>4250</v>
      </c>
      <c r="BC304" s="753" t="s">
        <v>4250</v>
      </c>
      <c r="BD304" s="753" t="s">
        <v>4250</v>
      </c>
      <c r="BE304" s="753" t="s">
        <v>4250</v>
      </c>
      <c r="BF304" s="753" t="s">
        <v>4250</v>
      </c>
      <c r="BG304" s="753" t="s">
        <v>4250</v>
      </c>
      <c r="BH304" s="753" t="s">
        <v>4250</v>
      </c>
    </row>
    <row r="305" spans="1:60">
      <c r="A305" s="752" t="s">
        <v>55</v>
      </c>
      <c r="B305" s="753" t="s">
        <v>676</v>
      </c>
      <c r="C305" s="753" t="s">
        <v>1085</v>
      </c>
      <c r="D305" s="754">
        <v>44697</v>
      </c>
      <c r="E305" s="753">
        <v>1169</v>
      </c>
      <c r="F305" s="753" t="s">
        <v>59</v>
      </c>
      <c r="G305" s="753" t="s">
        <v>60</v>
      </c>
      <c r="H305" s="753" t="s">
        <v>61</v>
      </c>
      <c r="I305" s="753" t="s">
        <v>62</v>
      </c>
      <c r="J305" s="753" t="s">
        <v>63</v>
      </c>
      <c r="K305" s="753">
        <v>30349</v>
      </c>
      <c r="L305" s="753" t="s">
        <v>1077</v>
      </c>
      <c r="M305" s="753" t="s">
        <v>1078</v>
      </c>
      <c r="N305" s="753" t="s">
        <v>1079</v>
      </c>
      <c r="O305" s="753" t="s">
        <v>1080</v>
      </c>
      <c r="P305" s="753">
        <v>37312</v>
      </c>
      <c r="Q305" s="753" t="s">
        <v>68</v>
      </c>
      <c r="R305" s="753" t="s">
        <v>1081</v>
      </c>
      <c r="S305" s="753" t="s">
        <v>1082</v>
      </c>
      <c r="T305" s="753" t="s">
        <v>1083</v>
      </c>
      <c r="U305" s="753">
        <v>49303156</v>
      </c>
      <c r="V305" s="753">
        <v>0</v>
      </c>
      <c r="W305" s="753" t="s">
        <v>134</v>
      </c>
      <c r="X305" s="753">
        <v>480</v>
      </c>
      <c r="Y305" s="753">
        <v>638</v>
      </c>
      <c r="Z305" s="753">
        <v>22</v>
      </c>
      <c r="AA305" s="749">
        <f t="shared" si="8"/>
        <v>1.056E-2</v>
      </c>
      <c r="AB305" s="753" t="s">
        <v>70</v>
      </c>
      <c r="AC305" s="754">
        <v>44701</v>
      </c>
      <c r="AD305" s="753"/>
      <c r="AE305" s="753" t="s">
        <v>4250</v>
      </c>
      <c r="AF305" s="753" t="s">
        <v>1085</v>
      </c>
      <c r="AG305" s="753">
        <v>638</v>
      </c>
      <c r="AH305" s="753">
        <v>22</v>
      </c>
      <c r="AI305" s="761">
        <f t="shared" si="9"/>
        <v>1.4036E-2</v>
      </c>
      <c r="AJ305" s="753" t="s">
        <v>72</v>
      </c>
      <c r="AK305" s="753">
        <v>398525262</v>
      </c>
      <c r="AL305" s="754">
        <v>44706</v>
      </c>
      <c r="AM305" s="754">
        <v>44706</v>
      </c>
      <c r="AN305" s="754">
        <v>44707</v>
      </c>
      <c r="AO305" s="754">
        <v>44707</v>
      </c>
      <c r="AP305" s="754">
        <v>44707</v>
      </c>
      <c r="AQ305" s="753" t="s">
        <v>89</v>
      </c>
      <c r="AR305" s="753" t="s">
        <v>1086</v>
      </c>
      <c r="AS305" s="753">
        <v>398525262</v>
      </c>
      <c r="AT305" s="754">
        <v>44706</v>
      </c>
      <c r="AU305" s="754">
        <v>44707</v>
      </c>
      <c r="AV305" s="754">
        <v>44706</v>
      </c>
      <c r="AW305" s="753" t="s">
        <v>90</v>
      </c>
      <c r="AX305" s="753" t="s">
        <v>147</v>
      </c>
      <c r="AY305" s="756">
        <v>1250</v>
      </c>
      <c r="AZ305" s="753" t="s">
        <v>4250</v>
      </c>
      <c r="BA305" s="753" t="s">
        <v>4250</v>
      </c>
      <c r="BB305" s="753" t="s">
        <v>4250</v>
      </c>
      <c r="BC305" s="753" t="s">
        <v>4250</v>
      </c>
      <c r="BD305" s="753" t="s">
        <v>4250</v>
      </c>
      <c r="BE305" s="753" t="s">
        <v>4250</v>
      </c>
      <c r="BF305" s="753" t="s">
        <v>4250</v>
      </c>
      <c r="BG305" s="753" t="s">
        <v>4250</v>
      </c>
      <c r="BH305" s="753" t="s">
        <v>1087</v>
      </c>
    </row>
    <row r="306" spans="1:60">
      <c r="A306" s="752" t="s">
        <v>55</v>
      </c>
      <c r="B306" s="753" t="s">
        <v>676</v>
      </c>
      <c r="C306" s="753" t="s">
        <v>1088</v>
      </c>
      <c r="D306" s="754">
        <v>44697</v>
      </c>
      <c r="E306" s="753">
        <v>1169</v>
      </c>
      <c r="F306" s="753" t="s">
        <v>59</v>
      </c>
      <c r="G306" s="753" t="s">
        <v>60</v>
      </c>
      <c r="H306" s="753" t="s">
        <v>61</v>
      </c>
      <c r="I306" s="753" t="s">
        <v>62</v>
      </c>
      <c r="J306" s="753" t="s">
        <v>63</v>
      </c>
      <c r="K306" s="753">
        <v>30349</v>
      </c>
      <c r="L306" s="753" t="s">
        <v>1077</v>
      </c>
      <c r="M306" s="753" t="s">
        <v>1078</v>
      </c>
      <c r="N306" s="753" t="s">
        <v>1079</v>
      </c>
      <c r="O306" s="753" t="s">
        <v>1080</v>
      </c>
      <c r="P306" s="753">
        <v>37312</v>
      </c>
      <c r="Q306" s="753" t="s">
        <v>68</v>
      </c>
      <c r="R306" s="753" t="s">
        <v>1081</v>
      </c>
      <c r="S306" s="753" t="s">
        <v>1082</v>
      </c>
      <c r="T306" s="753" t="s">
        <v>1083</v>
      </c>
      <c r="U306" s="753">
        <v>49303156</v>
      </c>
      <c r="V306" s="753">
        <v>0</v>
      </c>
      <c r="W306" s="753" t="s">
        <v>134</v>
      </c>
      <c r="X306" s="753">
        <v>480</v>
      </c>
      <c r="Y306" s="753">
        <v>638</v>
      </c>
      <c r="Z306" s="753">
        <v>22</v>
      </c>
      <c r="AA306" s="749">
        <f t="shared" si="8"/>
        <v>1.056E-2</v>
      </c>
      <c r="AB306" s="753" t="s">
        <v>70</v>
      </c>
      <c r="AC306" s="754">
        <v>44701</v>
      </c>
      <c r="AD306" s="753"/>
      <c r="AE306" s="753" t="s">
        <v>4250</v>
      </c>
      <c r="AF306" s="753" t="s">
        <v>1088</v>
      </c>
      <c r="AG306" s="753">
        <v>638</v>
      </c>
      <c r="AH306" s="753">
        <v>22</v>
      </c>
      <c r="AI306" s="761">
        <f t="shared" si="9"/>
        <v>1.4036E-2</v>
      </c>
      <c r="AJ306" s="753" t="s">
        <v>72</v>
      </c>
      <c r="AK306" s="753">
        <v>398525541</v>
      </c>
      <c r="AL306" s="754">
        <v>44700</v>
      </c>
      <c r="AM306" s="754">
        <v>44700</v>
      </c>
      <c r="AN306" s="754">
        <v>44701</v>
      </c>
      <c r="AO306" s="754">
        <v>44701</v>
      </c>
      <c r="AP306" s="754">
        <v>44701</v>
      </c>
      <c r="AQ306" s="753" t="s">
        <v>89</v>
      </c>
      <c r="AR306" s="753" t="s">
        <v>1084</v>
      </c>
      <c r="AS306" s="753">
        <v>398525541</v>
      </c>
      <c r="AT306" s="754">
        <v>44700</v>
      </c>
      <c r="AU306" s="754">
        <v>44701</v>
      </c>
      <c r="AV306" s="754">
        <v>44700</v>
      </c>
      <c r="AW306" s="753" t="s">
        <v>90</v>
      </c>
      <c r="AX306" s="753" t="s">
        <v>147</v>
      </c>
      <c r="AY306" s="756">
        <v>1250</v>
      </c>
      <c r="AZ306" s="753" t="s">
        <v>4250</v>
      </c>
      <c r="BA306" s="753" t="s">
        <v>4250</v>
      </c>
      <c r="BB306" s="753" t="s">
        <v>4250</v>
      </c>
      <c r="BC306" s="753" t="s">
        <v>4250</v>
      </c>
      <c r="BD306" s="753" t="s">
        <v>4250</v>
      </c>
      <c r="BE306" s="753" t="s">
        <v>4250</v>
      </c>
      <c r="BF306" s="753" t="s">
        <v>4250</v>
      </c>
      <c r="BG306" s="753" t="s">
        <v>4250</v>
      </c>
      <c r="BH306" s="753" t="s">
        <v>4250</v>
      </c>
    </row>
    <row r="307" spans="1:60">
      <c r="A307" s="752" t="s">
        <v>55</v>
      </c>
      <c r="B307" s="753" t="s">
        <v>676</v>
      </c>
      <c r="C307" s="753" t="s">
        <v>1089</v>
      </c>
      <c r="D307" s="754">
        <v>44697</v>
      </c>
      <c r="E307" s="753">
        <v>1169</v>
      </c>
      <c r="F307" s="753" t="s">
        <v>59</v>
      </c>
      <c r="G307" s="753" t="s">
        <v>60</v>
      </c>
      <c r="H307" s="753" t="s">
        <v>61</v>
      </c>
      <c r="I307" s="753" t="s">
        <v>62</v>
      </c>
      <c r="J307" s="753" t="s">
        <v>63</v>
      </c>
      <c r="K307" s="753">
        <v>30349</v>
      </c>
      <c r="L307" s="753" t="s">
        <v>1077</v>
      </c>
      <c r="M307" s="753" t="s">
        <v>1078</v>
      </c>
      <c r="N307" s="753" t="s">
        <v>1079</v>
      </c>
      <c r="O307" s="753" t="s">
        <v>1080</v>
      </c>
      <c r="P307" s="753">
        <v>37312</v>
      </c>
      <c r="Q307" s="753" t="s">
        <v>68</v>
      </c>
      <c r="R307" s="753" t="s">
        <v>1081</v>
      </c>
      <c r="S307" s="753" t="s">
        <v>1082</v>
      </c>
      <c r="T307" s="753" t="s">
        <v>1083</v>
      </c>
      <c r="U307" s="753">
        <v>49303156</v>
      </c>
      <c r="V307" s="753">
        <v>0</v>
      </c>
      <c r="W307" s="753" t="s">
        <v>134</v>
      </c>
      <c r="X307" s="753">
        <v>480</v>
      </c>
      <c r="Y307" s="753">
        <v>638</v>
      </c>
      <c r="Z307" s="753">
        <v>22</v>
      </c>
      <c r="AA307" s="749">
        <f t="shared" si="8"/>
        <v>1.056E-2</v>
      </c>
      <c r="AB307" s="753" t="s">
        <v>70</v>
      </c>
      <c r="AC307" s="754">
        <v>44701</v>
      </c>
      <c r="AD307" s="753"/>
      <c r="AE307" s="753" t="s">
        <v>4250</v>
      </c>
      <c r="AF307" s="753" t="s">
        <v>1089</v>
      </c>
      <c r="AG307" s="753">
        <v>638</v>
      </c>
      <c r="AH307" s="753">
        <v>22</v>
      </c>
      <c r="AI307" s="761">
        <f t="shared" si="9"/>
        <v>1.4036E-2</v>
      </c>
      <c r="AJ307" s="753" t="s">
        <v>72</v>
      </c>
      <c r="AK307" s="753">
        <v>398525802</v>
      </c>
      <c r="AL307" s="754">
        <v>44700</v>
      </c>
      <c r="AM307" s="754">
        <v>44701</v>
      </c>
      <c r="AN307" s="754">
        <v>44704</v>
      </c>
      <c r="AO307" s="754">
        <v>44704</v>
      </c>
      <c r="AP307" s="754">
        <v>44704</v>
      </c>
      <c r="AQ307" s="753" t="s">
        <v>89</v>
      </c>
      <c r="AR307" s="753" t="s">
        <v>1084</v>
      </c>
      <c r="AS307" s="753">
        <v>398525802</v>
      </c>
      <c r="AT307" s="754">
        <v>44701</v>
      </c>
      <c r="AU307" s="754">
        <v>44704</v>
      </c>
      <c r="AV307" s="754">
        <v>44701</v>
      </c>
      <c r="AW307" s="753" t="s">
        <v>90</v>
      </c>
      <c r="AX307" s="753" t="s">
        <v>147</v>
      </c>
      <c r="AY307" s="756">
        <v>1200</v>
      </c>
      <c r="AZ307" s="753" t="s">
        <v>4250</v>
      </c>
      <c r="BA307" s="753" t="s">
        <v>4250</v>
      </c>
      <c r="BB307" s="753" t="s">
        <v>4250</v>
      </c>
      <c r="BC307" s="753" t="s">
        <v>4250</v>
      </c>
      <c r="BD307" s="753" t="s">
        <v>4250</v>
      </c>
      <c r="BE307" s="753" t="s">
        <v>4250</v>
      </c>
      <c r="BF307" s="753" t="s">
        <v>4250</v>
      </c>
      <c r="BG307" s="753" t="s">
        <v>4250</v>
      </c>
      <c r="BH307" s="753" t="s">
        <v>4250</v>
      </c>
    </row>
    <row r="308" spans="1:60">
      <c r="A308" s="752" t="s">
        <v>55</v>
      </c>
      <c r="B308" s="753" t="s">
        <v>676</v>
      </c>
      <c r="C308" s="753" t="s">
        <v>1090</v>
      </c>
      <c r="D308" s="754">
        <v>44697</v>
      </c>
      <c r="E308" s="753">
        <v>1169</v>
      </c>
      <c r="F308" s="753" t="s">
        <v>59</v>
      </c>
      <c r="G308" s="753" t="s">
        <v>60</v>
      </c>
      <c r="H308" s="753" t="s">
        <v>61</v>
      </c>
      <c r="I308" s="753" t="s">
        <v>62</v>
      </c>
      <c r="J308" s="753" t="s">
        <v>63</v>
      </c>
      <c r="K308" s="753">
        <v>30349</v>
      </c>
      <c r="L308" s="753" t="s">
        <v>1077</v>
      </c>
      <c r="M308" s="753" t="s">
        <v>1078</v>
      </c>
      <c r="N308" s="753" t="s">
        <v>1079</v>
      </c>
      <c r="O308" s="753" t="s">
        <v>1080</v>
      </c>
      <c r="P308" s="753">
        <v>37312</v>
      </c>
      <c r="Q308" s="753" t="s">
        <v>68</v>
      </c>
      <c r="R308" s="753" t="s">
        <v>1081</v>
      </c>
      <c r="S308" s="753" t="s">
        <v>1082</v>
      </c>
      <c r="T308" s="753" t="s">
        <v>1083</v>
      </c>
      <c r="U308" s="753">
        <v>49303156</v>
      </c>
      <c r="V308" s="753">
        <v>0</v>
      </c>
      <c r="W308" s="753" t="s">
        <v>134</v>
      </c>
      <c r="X308" s="753">
        <v>480</v>
      </c>
      <c r="Y308" s="753">
        <v>638</v>
      </c>
      <c r="Z308" s="753">
        <v>22</v>
      </c>
      <c r="AA308" s="749">
        <f t="shared" si="8"/>
        <v>1.056E-2</v>
      </c>
      <c r="AB308" s="753" t="s">
        <v>70</v>
      </c>
      <c r="AC308" s="754">
        <v>44701</v>
      </c>
      <c r="AD308" s="753"/>
      <c r="AE308" s="753" t="s">
        <v>4250</v>
      </c>
      <c r="AF308" s="753" t="s">
        <v>1090</v>
      </c>
      <c r="AG308" s="753">
        <v>638</v>
      </c>
      <c r="AH308" s="753">
        <v>22</v>
      </c>
      <c r="AI308" s="761">
        <f t="shared" si="9"/>
        <v>1.4036E-2</v>
      </c>
      <c r="AJ308" s="753" t="s">
        <v>72</v>
      </c>
      <c r="AK308" s="753">
        <v>398526272</v>
      </c>
      <c r="AL308" s="754">
        <v>44700</v>
      </c>
      <c r="AM308" s="754">
        <v>44701</v>
      </c>
      <c r="AN308" s="754">
        <v>44704</v>
      </c>
      <c r="AO308" s="754">
        <v>44704</v>
      </c>
      <c r="AP308" s="754">
        <v>44704</v>
      </c>
      <c r="AQ308" s="753" t="s">
        <v>89</v>
      </c>
      <c r="AR308" s="753" t="s">
        <v>1084</v>
      </c>
      <c r="AS308" s="753">
        <v>398526272</v>
      </c>
      <c r="AT308" s="754">
        <v>44701</v>
      </c>
      <c r="AU308" s="754">
        <v>44704</v>
      </c>
      <c r="AV308" s="754">
        <v>44701</v>
      </c>
      <c r="AW308" s="753" t="s">
        <v>90</v>
      </c>
      <c r="AX308" s="753" t="s">
        <v>147</v>
      </c>
      <c r="AY308" s="756">
        <v>1200</v>
      </c>
      <c r="AZ308" s="753" t="s">
        <v>4250</v>
      </c>
      <c r="BA308" s="753" t="s">
        <v>4250</v>
      </c>
      <c r="BB308" s="753" t="s">
        <v>4250</v>
      </c>
      <c r="BC308" s="753" t="s">
        <v>4250</v>
      </c>
      <c r="BD308" s="753" t="s">
        <v>4250</v>
      </c>
      <c r="BE308" s="753" t="s">
        <v>4250</v>
      </c>
      <c r="BF308" s="753" t="s">
        <v>4250</v>
      </c>
      <c r="BG308" s="753" t="s">
        <v>4250</v>
      </c>
      <c r="BH308" s="753" t="s">
        <v>4250</v>
      </c>
    </row>
    <row r="309" spans="1:60">
      <c r="A309" s="858" t="s">
        <v>8524</v>
      </c>
      <c r="B309" s="748" t="s">
        <v>56</v>
      </c>
      <c r="C309" s="746" t="s">
        <v>1091</v>
      </c>
      <c r="D309" s="747">
        <v>44697</v>
      </c>
      <c r="E309" s="748" t="s">
        <v>1092</v>
      </c>
      <c r="F309" s="748" t="s">
        <v>59</v>
      </c>
      <c r="G309" s="748" t="s">
        <v>4250</v>
      </c>
      <c r="H309" s="772" t="s">
        <v>4250</v>
      </c>
      <c r="I309" s="772" t="s">
        <v>4250</v>
      </c>
      <c r="J309" s="772" t="s">
        <v>4250</v>
      </c>
      <c r="K309" s="772" t="s">
        <v>4250</v>
      </c>
      <c r="L309" s="748" t="s">
        <v>433</v>
      </c>
      <c r="M309" s="748" t="s">
        <v>1093</v>
      </c>
      <c r="N309" s="748" t="s">
        <v>435</v>
      </c>
      <c r="O309" s="748" t="s">
        <v>268</v>
      </c>
      <c r="P309" s="748">
        <v>64120</v>
      </c>
      <c r="Q309" s="748" t="s">
        <v>68</v>
      </c>
      <c r="R309" s="746" t="s">
        <v>673</v>
      </c>
      <c r="S309" s="746" t="s">
        <v>674</v>
      </c>
      <c r="T309" s="790" t="s">
        <v>269</v>
      </c>
      <c r="U309" s="748">
        <v>49203132</v>
      </c>
      <c r="V309" s="746">
        <v>0</v>
      </c>
      <c r="W309" s="748" t="s">
        <v>113</v>
      </c>
      <c r="X309" s="748">
        <v>360</v>
      </c>
      <c r="Y309" s="746">
        <v>832</v>
      </c>
      <c r="Z309" s="746">
        <v>26</v>
      </c>
      <c r="AA309" s="749">
        <f t="shared" si="8"/>
        <v>9.3600000000000003E-3</v>
      </c>
      <c r="AB309" s="748" t="s">
        <v>88</v>
      </c>
      <c r="AC309" s="747">
        <v>44701</v>
      </c>
      <c r="AD309" s="748"/>
      <c r="AE309" s="748" t="s">
        <v>4250</v>
      </c>
      <c r="AF309" s="746" t="s">
        <v>1091</v>
      </c>
      <c r="AG309" s="746">
        <v>832</v>
      </c>
      <c r="AH309" s="746">
        <v>26</v>
      </c>
      <c r="AI309" s="761">
        <f t="shared" si="9"/>
        <v>2.1631999999999998E-2</v>
      </c>
      <c r="AJ309" s="748" t="s">
        <v>4250</v>
      </c>
      <c r="AK309" s="748" t="s">
        <v>4250</v>
      </c>
      <c r="AL309" s="748" t="s">
        <v>4250</v>
      </c>
      <c r="AM309" s="748" t="s">
        <v>4250</v>
      </c>
      <c r="AN309" s="748" t="s">
        <v>4250</v>
      </c>
      <c r="AO309" s="748" t="s">
        <v>4250</v>
      </c>
      <c r="AP309" s="748" t="s">
        <v>4250</v>
      </c>
      <c r="AQ309" s="748"/>
      <c r="AR309" s="748" t="s">
        <v>4250</v>
      </c>
      <c r="AS309" s="748" t="s">
        <v>4250</v>
      </c>
      <c r="AT309" s="748" t="s">
        <v>4250</v>
      </c>
      <c r="AU309" s="748" t="s">
        <v>4250</v>
      </c>
      <c r="AV309" s="748" t="s">
        <v>4250</v>
      </c>
      <c r="AW309" s="748" t="s">
        <v>4250</v>
      </c>
      <c r="AX309" s="748" t="s">
        <v>4250</v>
      </c>
      <c r="AY309" s="748" t="s">
        <v>4250</v>
      </c>
      <c r="AZ309" s="748" t="s">
        <v>4250</v>
      </c>
      <c r="BA309" s="748" t="s">
        <v>4250</v>
      </c>
      <c r="BB309" s="748" t="s">
        <v>4250</v>
      </c>
      <c r="BC309" s="748" t="s">
        <v>4250</v>
      </c>
      <c r="BD309" s="748" t="s">
        <v>4250</v>
      </c>
      <c r="BE309" s="748" t="s">
        <v>4250</v>
      </c>
      <c r="BF309" s="748" t="s">
        <v>4250</v>
      </c>
      <c r="BG309" s="748" t="s">
        <v>4250</v>
      </c>
      <c r="BH309" s="748" t="s">
        <v>4250</v>
      </c>
    </row>
    <row r="310" spans="1:60">
      <c r="A310" s="858" t="s">
        <v>8524</v>
      </c>
      <c r="B310" s="753" t="s">
        <v>56</v>
      </c>
      <c r="C310" s="753" t="s">
        <v>1094</v>
      </c>
      <c r="D310" s="754">
        <v>44697</v>
      </c>
      <c r="E310" s="753" t="s">
        <v>1095</v>
      </c>
      <c r="F310" s="753" t="s">
        <v>59</v>
      </c>
      <c r="G310" s="753" t="s">
        <v>60</v>
      </c>
      <c r="H310" s="753" t="s">
        <v>61</v>
      </c>
      <c r="I310" s="753" t="s">
        <v>62</v>
      </c>
      <c r="J310" s="753" t="s">
        <v>63</v>
      </c>
      <c r="K310" s="753">
        <v>30349</v>
      </c>
      <c r="L310" s="753" t="s">
        <v>122</v>
      </c>
      <c r="M310" s="753" t="s">
        <v>683</v>
      </c>
      <c r="N310" s="753" t="s">
        <v>124</v>
      </c>
      <c r="O310" s="753" t="s">
        <v>125</v>
      </c>
      <c r="P310" s="753">
        <v>46320</v>
      </c>
      <c r="Q310" s="753" t="s">
        <v>68</v>
      </c>
      <c r="R310" s="753" t="s">
        <v>126</v>
      </c>
      <c r="S310" s="753" t="s">
        <v>127</v>
      </c>
      <c r="T310" s="753" t="s">
        <v>128</v>
      </c>
      <c r="U310" s="753">
        <v>49203132</v>
      </c>
      <c r="V310" s="753">
        <v>0</v>
      </c>
      <c r="W310" s="753" t="s">
        <v>113</v>
      </c>
      <c r="X310" s="753">
        <v>360</v>
      </c>
      <c r="Y310" s="753">
        <v>832</v>
      </c>
      <c r="Z310" s="753">
        <v>26</v>
      </c>
      <c r="AA310" s="749">
        <f t="shared" si="8"/>
        <v>9.3600000000000003E-3</v>
      </c>
      <c r="AB310" s="753" t="s">
        <v>88</v>
      </c>
      <c r="AC310" s="754">
        <v>44706</v>
      </c>
      <c r="AD310" s="753"/>
      <c r="AE310" s="753" t="s">
        <v>4250</v>
      </c>
      <c r="AF310" s="753" t="s">
        <v>1094</v>
      </c>
      <c r="AG310" s="753">
        <v>832</v>
      </c>
      <c r="AH310" s="753">
        <v>26</v>
      </c>
      <c r="AI310" s="761">
        <f t="shared" si="9"/>
        <v>2.1631999999999998E-2</v>
      </c>
      <c r="AJ310" s="753" t="s">
        <v>72</v>
      </c>
      <c r="AK310" s="753">
        <v>399135838</v>
      </c>
      <c r="AL310" s="754">
        <v>44707</v>
      </c>
      <c r="AM310" s="754">
        <v>44706</v>
      </c>
      <c r="AN310" s="754">
        <v>44708</v>
      </c>
      <c r="AO310" s="754">
        <v>44708</v>
      </c>
      <c r="AP310" s="754">
        <v>44708</v>
      </c>
      <c r="AQ310" s="753" t="s">
        <v>89</v>
      </c>
      <c r="AR310" s="753" t="s">
        <v>4250</v>
      </c>
      <c r="AS310" s="753">
        <v>399135838</v>
      </c>
      <c r="AT310" s="754">
        <v>44706</v>
      </c>
      <c r="AU310" s="753" t="s">
        <v>4250</v>
      </c>
      <c r="AV310" s="754">
        <v>44706</v>
      </c>
      <c r="AW310" s="753" t="s">
        <v>90</v>
      </c>
      <c r="AX310" s="753" t="s">
        <v>147</v>
      </c>
      <c r="AY310" s="756">
        <v>2300</v>
      </c>
      <c r="AZ310" s="753" t="s">
        <v>4250</v>
      </c>
      <c r="BA310" s="753" t="s">
        <v>4250</v>
      </c>
      <c r="BB310" s="753" t="s">
        <v>4250</v>
      </c>
      <c r="BC310" s="753" t="s">
        <v>4250</v>
      </c>
      <c r="BD310" s="753" t="s">
        <v>4250</v>
      </c>
      <c r="BE310" s="753" t="s">
        <v>4250</v>
      </c>
      <c r="BF310" s="753" t="s">
        <v>4250</v>
      </c>
      <c r="BG310" s="753" t="s">
        <v>4250</v>
      </c>
      <c r="BH310" s="753" t="s">
        <v>4250</v>
      </c>
    </row>
    <row r="311" spans="1:60">
      <c r="A311" s="858" t="s">
        <v>8524</v>
      </c>
      <c r="B311" s="753" t="s">
        <v>56</v>
      </c>
      <c r="C311" s="753" t="s">
        <v>1096</v>
      </c>
      <c r="D311" s="754">
        <v>44697</v>
      </c>
      <c r="E311" s="753" t="s">
        <v>1095</v>
      </c>
      <c r="F311" s="753" t="s">
        <v>59</v>
      </c>
      <c r="G311" s="753" t="s">
        <v>60</v>
      </c>
      <c r="H311" s="753" t="s">
        <v>61</v>
      </c>
      <c r="I311" s="753" t="s">
        <v>62</v>
      </c>
      <c r="J311" s="753" t="s">
        <v>63</v>
      </c>
      <c r="K311" s="753">
        <v>30349</v>
      </c>
      <c r="L311" s="753" t="s">
        <v>122</v>
      </c>
      <c r="M311" s="753" t="s">
        <v>683</v>
      </c>
      <c r="N311" s="753" t="s">
        <v>124</v>
      </c>
      <c r="O311" s="753" t="s">
        <v>125</v>
      </c>
      <c r="P311" s="753">
        <v>46320</v>
      </c>
      <c r="Q311" s="753" t="s">
        <v>68</v>
      </c>
      <c r="R311" s="753" t="s">
        <v>126</v>
      </c>
      <c r="S311" s="753" t="s">
        <v>127</v>
      </c>
      <c r="T311" s="753" t="s">
        <v>128</v>
      </c>
      <c r="U311" s="753">
        <v>49203132</v>
      </c>
      <c r="V311" s="753">
        <v>0</v>
      </c>
      <c r="W311" s="753" t="s">
        <v>113</v>
      </c>
      <c r="X311" s="753">
        <v>360</v>
      </c>
      <c r="Y311" s="753">
        <v>832</v>
      </c>
      <c r="Z311" s="753">
        <v>26</v>
      </c>
      <c r="AA311" s="749">
        <f t="shared" si="8"/>
        <v>9.3600000000000003E-3</v>
      </c>
      <c r="AB311" s="753" t="s">
        <v>88</v>
      </c>
      <c r="AC311" s="754">
        <v>44706</v>
      </c>
      <c r="AD311" s="753"/>
      <c r="AE311" s="753" t="s">
        <v>4250</v>
      </c>
      <c r="AF311" s="753" t="s">
        <v>1096</v>
      </c>
      <c r="AG311" s="753">
        <v>832</v>
      </c>
      <c r="AH311" s="753">
        <v>26</v>
      </c>
      <c r="AI311" s="761">
        <f t="shared" si="9"/>
        <v>2.1631999999999998E-2</v>
      </c>
      <c r="AJ311" s="753" t="s">
        <v>72</v>
      </c>
      <c r="AK311" s="753">
        <v>399136802</v>
      </c>
      <c r="AL311" s="754">
        <v>44707</v>
      </c>
      <c r="AM311" s="754">
        <v>44706</v>
      </c>
      <c r="AN311" s="754">
        <v>44708</v>
      </c>
      <c r="AO311" s="754">
        <v>44708</v>
      </c>
      <c r="AP311" s="754">
        <v>44708</v>
      </c>
      <c r="AQ311" s="753" t="s">
        <v>89</v>
      </c>
      <c r="AR311" s="753" t="s">
        <v>4250</v>
      </c>
      <c r="AS311" s="753">
        <v>399136802</v>
      </c>
      <c r="AT311" s="754">
        <v>44706</v>
      </c>
      <c r="AU311" s="753" t="s">
        <v>4250</v>
      </c>
      <c r="AV311" s="754">
        <v>44706</v>
      </c>
      <c r="AW311" s="753" t="s">
        <v>90</v>
      </c>
      <c r="AX311" s="753" t="s">
        <v>147</v>
      </c>
      <c r="AY311" s="756">
        <v>2300</v>
      </c>
      <c r="AZ311" s="753" t="s">
        <v>4250</v>
      </c>
      <c r="BA311" s="753" t="s">
        <v>4250</v>
      </c>
      <c r="BB311" s="753" t="s">
        <v>4250</v>
      </c>
      <c r="BC311" s="753" t="s">
        <v>4250</v>
      </c>
      <c r="BD311" s="753" t="s">
        <v>4250</v>
      </c>
      <c r="BE311" s="753" t="s">
        <v>4250</v>
      </c>
      <c r="BF311" s="753" t="s">
        <v>4250</v>
      </c>
      <c r="BG311" s="753" t="s">
        <v>4250</v>
      </c>
      <c r="BH311" s="753" t="s">
        <v>4250</v>
      </c>
    </row>
    <row r="312" spans="1:60">
      <c r="A312" s="752" t="s">
        <v>55</v>
      </c>
      <c r="B312" s="753" t="s">
        <v>56</v>
      </c>
      <c r="C312" s="753" t="s">
        <v>1097</v>
      </c>
      <c r="D312" s="754">
        <v>44697</v>
      </c>
      <c r="E312" s="753" t="s">
        <v>1098</v>
      </c>
      <c r="F312" s="753" t="s">
        <v>59</v>
      </c>
      <c r="G312" s="753" t="s">
        <v>60</v>
      </c>
      <c r="H312" s="753" t="s">
        <v>61</v>
      </c>
      <c r="I312" s="753" t="s">
        <v>62</v>
      </c>
      <c r="J312" s="753" t="s">
        <v>63</v>
      </c>
      <c r="K312" s="753">
        <v>30349</v>
      </c>
      <c r="L312" s="753" t="s">
        <v>1099</v>
      </c>
      <c r="M312" s="753" t="s">
        <v>1100</v>
      </c>
      <c r="N312" s="753" t="s">
        <v>1101</v>
      </c>
      <c r="O312" s="753" t="s">
        <v>98</v>
      </c>
      <c r="P312" s="753">
        <v>34428</v>
      </c>
      <c r="Q312" s="753" t="s">
        <v>16</v>
      </c>
      <c r="R312" s="753" t="s">
        <v>1102</v>
      </c>
      <c r="S312" s="753" t="s">
        <v>1103</v>
      </c>
      <c r="T312" s="753" t="s">
        <v>1104</v>
      </c>
      <c r="U312" s="753">
        <v>49303156</v>
      </c>
      <c r="V312" s="753">
        <v>0</v>
      </c>
      <c r="W312" s="753" t="s">
        <v>134</v>
      </c>
      <c r="X312" s="753">
        <v>480</v>
      </c>
      <c r="Y312" s="753">
        <v>522</v>
      </c>
      <c r="Z312" s="753">
        <v>18</v>
      </c>
      <c r="AA312" s="749">
        <f t="shared" si="8"/>
        <v>8.6400000000000001E-3</v>
      </c>
      <c r="AB312" s="753" t="s">
        <v>70</v>
      </c>
      <c r="AC312" s="754">
        <v>44701</v>
      </c>
      <c r="AD312" s="753"/>
      <c r="AE312" s="753" t="s">
        <v>4250</v>
      </c>
      <c r="AF312" s="753" t="s">
        <v>1097</v>
      </c>
      <c r="AG312" s="753">
        <v>522</v>
      </c>
      <c r="AH312" s="753">
        <v>18</v>
      </c>
      <c r="AI312" s="761">
        <f t="shared" si="9"/>
        <v>9.3959999999999998E-3</v>
      </c>
      <c r="AJ312" s="753" t="s">
        <v>72</v>
      </c>
      <c r="AK312" s="753">
        <v>398819453</v>
      </c>
      <c r="AL312" s="754">
        <v>44705</v>
      </c>
      <c r="AM312" s="754">
        <v>44705</v>
      </c>
      <c r="AN312" s="754">
        <v>44706</v>
      </c>
      <c r="AO312" s="754">
        <v>44706</v>
      </c>
      <c r="AP312" s="754">
        <v>44706</v>
      </c>
      <c r="AQ312" s="753" t="s">
        <v>89</v>
      </c>
      <c r="AR312" s="753" t="s">
        <v>4250</v>
      </c>
      <c r="AS312" s="753">
        <v>398819453</v>
      </c>
      <c r="AT312" s="754">
        <v>44705</v>
      </c>
      <c r="AU312" s="754">
        <v>44706</v>
      </c>
      <c r="AV312" s="754">
        <v>44705</v>
      </c>
      <c r="AW312" s="753" t="s">
        <v>90</v>
      </c>
      <c r="AX312" s="753" t="s">
        <v>147</v>
      </c>
      <c r="AY312" s="756">
        <v>1950</v>
      </c>
      <c r="AZ312" s="753" t="s">
        <v>4250</v>
      </c>
      <c r="BA312" s="753" t="s">
        <v>4250</v>
      </c>
      <c r="BB312" s="753" t="s">
        <v>4250</v>
      </c>
      <c r="BC312" s="753" t="s">
        <v>4250</v>
      </c>
      <c r="BD312" s="753" t="s">
        <v>4250</v>
      </c>
      <c r="BE312" s="753" t="s">
        <v>4250</v>
      </c>
      <c r="BF312" s="753" t="s">
        <v>4250</v>
      </c>
      <c r="BG312" s="753" t="s">
        <v>4250</v>
      </c>
      <c r="BH312" s="753" t="s">
        <v>4250</v>
      </c>
    </row>
    <row r="313" spans="1:60">
      <c r="A313" s="752" t="s">
        <v>55</v>
      </c>
      <c r="B313" s="753" t="s">
        <v>56</v>
      </c>
      <c r="C313" s="753" t="s">
        <v>1105</v>
      </c>
      <c r="D313" s="754">
        <v>44697</v>
      </c>
      <c r="E313" s="753" t="s">
        <v>1098</v>
      </c>
      <c r="F313" s="753" t="s">
        <v>59</v>
      </c>
      <c r="G313" s="753" t="s">
        <v>60</v>
      </c>
      <c r="H313" s="753" t="s">
        <v>61</v>
      </c>
      <c r="I313" s="753" t="s">
        <v>62</v>
      </c>
      <c r="J313" s="753" t="s">
        <v>63</v>
      </c>
      <c r="K313" s="753">
        <v>30349</v>
      </c>
      <c r="L313" s="753" t="s">
        <v>1099</v>
      </c>
      <c r="M313" s="753" t="s">
        <v>1100</v>
      </c>
      <c r="N313" s="753" t="s">
        <v>1101</v>
      </c>
      <c r="O313" s="753" t="s">
        <v>98</v>
      </c>
      <c r="P313" s="753">
        <v>34428</v>
      </c>
      <c r="Q313" s="753" t="s">
        <v>16</v>
      </c>
      <c r="R313" s="753" t="s">
        <v>1102</v>
      </c>
      <c r="S313" s="753" t="s">
        <v>1103</v>
      </c>
      <c r="T313" s="753" t="s">
        <v>1104</v>
      </c>
      <c r="U313" s="753">
        <v>49303155</v>
      </c>
      <c r="V313" s="753">
        <v>0</v>
      </c>
      <c r="W313" s="753" t="s">
        <v>134</v>
      </c>
      <c r="X313" s="753">
        <v>475</v>
      </c>
      <c r="Y313" s="753">
        <v>638</v>
      </c>
      <c r="Z313" s="753">
        <v>22</v>
      </c>
      <c r="AA313" s="749">
        <f t="shared" si="8"/>
        <v>1.0449999999999999E-2</v>
      </c>
      <c r="AB313" s="753" t="s">
        <v>70</v>
      </c>
      <c r="AC313" s="754">
        <v>44701</v>
      </c>
      <c r="AD313" s="753"/>
      <c r="AE313" s="753" t="s">
        <v>1106</v>
      </c>
      <c r="AF313" s="753" t="s">
        <v>1105</v>
      </c>
      <c r="AG313" s="753">
        <v>638</v>
      </c>
      <c r="AH313" s="753">
        <v>22</v>
      </c>
      <c r="AI313" s="761">
        <f t="shared" si="9"/>
        <v>1.4036E-2</v>
      </c>
      <c r="AJ313" s="753" t="s">
        <v>72</v>
      </c>
      <c r="AK313" s="753">
        <v>398529757</v>
      </c>
      <c r="AL313" s="754">
        <v>44700</v>
      </c>
      <c r="AM313" s="754">
        <v>44701</v>
      </c>
      <c r="AN313" s="754">
        <v>44704</v>
      </c>
      <c r="AO313" s="754">
        <v>44704</v>
      </c>
      <c r="AP313" s="754">
        <v>44704</v>
      </c>
      <c r="AQ313" s="753" t="s">
        <v>89</v>
      </c>
      <c r="AR313" s="753" t="s">
        <v>1107</v>
      </c>
      <c r="AS313" s="753">
        <v>398529757</v>
      </c>
      <c r="AT313" s="754">
        <v>44701</v>
      </c>
      <c r="AU313" s="754">
        <v>44704</v>
      </c>
      <c r="AV313" s="754">
        <v>44701</v>
      </c>
      <c r="AW313" s="753" t="s">
        <v>90</v>
      </c>
      <c r="AX313" s="753" t="s">
        <v>147</v>
      </c>
      <c r="AY313" s="756">
        <v>2150</v>
      </c>
      <c r="AZ313" s="753" t="s">
        <v>4250</v>
      </c>
      <c r="BA313" s="753" t="s">
        <v>4250</v>
      </c>
      <c r="BB313" s="753" t="s">
        <v>4250</v>
      </c>
      <c r="BC313" s="753" t="s">
        <v>4250</v>
      </c>
      <c r="BD313" s="753" t="s">
        <v>4250</v>
      </c>
      <c r="BE313" s="753" t="s">
        <v>4250</v>
      </c>
      <c r="BF313" s="753" t="s">
        <v>4250</v>
      </c>
      <c r="BG313" s="753" t="s">
        <v>4250</v>
      </c>
      <c r="BH313" s="753" t="s">
        <v>4250</v>
      </c>
    </row>
    <row r="314" spans="1:60">
      <c r="A314" s="752" t="s">
        <v>55</v>
      </c>
      <c r="B314" s="753" t="s">
        <v>56</v>
      </c>
      <c r="C314" s="753" t="s">
        <v>1108</v>
      </c>
      <c r="D314" s="754">
        <v>44697</v>
      </c>
      <c r="E314" s="753" t="s">
        <v>1098</v>
      </c>
      <c r="F314" s="753" t="s">
        <v>59</v>
      </c>
      <c r="G314" s="753" t="s">
        <v>60</v>
      </c>
      <c r="H314" s="753" t="s">
        <v>61</v>
      </c>
      <c r="I314" s="753" t="s">
        <v>62</v>
      </c>
      <c r="J314" s="753" t="s">
        <v>63</v>
      </c>
      <c r="K314" s="753">
        <v>30349</v>
      </c>
      <c r="L314" s="753" t="s">
        <v>1099</v>
      </c>
      <c r="M314" s="753" t="s">
        <v>1100</v>
      </c>
      <c r="N314" s="753" t="s">
        <v>1101</v>
      </c>
      <c r="O314" s="753" t="s">
        <v>98</v>
      </c>
      <c r="P314" s="753">
        <v>34428</v>
      </c>
      <c r="Q314" s="753" t="s">
        <v>16</v>
      </c>
      <c r="R314" s="753" t="s">
        <v>1102</v>
      </c>
      <c r="S314" s="753" t="s">
        <v>1103</v>
      </c>
      <c r="T314" s="753" t="s">
        <v>1104</v>
      </c>
      <c r="U314" s="753">
        <v>49303155</v>
      </c>
      <c r="V314" s="753">
        <v>0</v>
      </c>
      <c r="W314" s="753" t="s">
        <v>134</v>
      </c>
      <c r="X314" s="753">
        <v>475</v>
      </c>
      <c r="Y314" s="753">
        <v>638</v>
      </c>
      <c r="Z314" s="753">
        <v>22</v>
      </c>
      <c r="AA314" s="749">
        <f t="shared" si="8"/>
        <v>1.0449999999999999E-2</v>
      </c>
      <c r="AB314" s="753" t="s">
        <v>70</v>
      </c>
      <c r="AC314" s="754">
        <v>44701</v>
      </c>
      <c r="AD314" s="753"/>
      <c r="AE314" s="753" t="s">
        <v>1106</v>
      </c>
      <c r="AF314" s="753" t="s">
        <v>1108</v>
      </c>
      <c r="AG314" s="753">
        <v>638</v>
      </c>
      <c r="AH314" s="753">
        <v>22</v>
      </c>
      <c r="AI314" s="761">
        <f t="shared" si="9"/>
        <v>1.4036E-2</v>
      </c>
      <c r="AJ314" s="753" t="s">
        <v>72</v>
      </c>
      <c r="AK314" s="753">
        <v>398530454</v>
      </c>
      <c r="AL314" s="754">
        <v>44700</v>
      </c>
      <c r="AM314" s="754">
        <v>44700</v>
      </c>
      <c r="AN314" s="754">
        <v>44701</v>
      </c>
      <c r="AO314" s="754">
        <v>44701</v>
      </c>
      <c r="AP314" s="754">
        <v>44701</v>
      </c>
      <c r="AQ314" s="753" t="s">
        <v>89</v>
      </c>
      <c r="AR314" s="753" t="s">
        <v>4250</v>
      </c>
      <c r="AS314" s="753">
        <v>398530454</v>
      </c>
      <c r="AT314" s="754">
        <v>44700</v>
      </c>
      <c r="AU314" s="754">
        <v>44701</v>
      </c>
      <c r="AV314" s="754">
        <v>44700</v>
      </c>
      <c r="AW314" s="753" t="s">
        <v>90</v>
      </c>
      <c r="AX314" s="753" t="s">
        <v>147</v>
      </c>
      <c r="AY314" s="756">
        <v>2150</v>
      </c>
      <c r="AZ314" s="753" t="s">
        <v>4250</v>
      </c>
      <c r="BA314" s="753" t="s">
        <v>4250</v>
      </c>
      <c r="BB314" s="753" t="s">
        <v>4250</v>
      </c>
      <c r="BC314" s="753" t="s">
        <v>4250</v>
      </c>
      <c r="BD314" s="753" t="s">
        <v>4250</v>
      </c>
      <c r="BE314" s="753" t="s">
        <v>4250</v>
      </c>
      <c r="BF314" s="753" t="s">
        <v>4250</v>
      </c>
      <c r="BG314" s="753" t="s">
        <v>4250</v>
      </c>
      <c r="BH314" s="753" t="s">
        <v>4250</v>
      </c>
    </row>
    <row r="315" spans="1:60">
      <c r="A315" s="752" t="s">
        <v>55</v>
      </c>
      <c r="B315" s="753" t="s">
        <v>56</v>
      </c>
      <c r="C315" s="753" t="s">
        <v>1109</v>
      </c>
      <c r="D315" s="754">
        <v>44697</v>
      </c>
      <c r="E315" s="753" t="s">
        <v>1098</v>
      </c>
      <c r="F315" s="753" t="s">
        <v>59</v>
      </c>
      <c r="G315" s="753" t="s">
        <v>60</v>
      </c>
      <c r="H315" s="753" t="s">
        <v>61</v>
      </c>
      <c r="I315" s="753" t="s">
        <v>62</v>
      </c>
      <c r="J315" s="753" t="s">
        <v>63</v>
      </c>
      <c r="K315" s="753">
        <v>30349</v>
      </c>
      <c r="L315" s="753" t="s">
        <v>1099</v>
      </c>
      <c r="M315" s="753" t="s">
        <v>1100</v>
      </c>
      <c r="N315" s="753" t="s">
        <v>1101</v>
      </c>
      <c r="O315" s="753" t="s">
        <v>98</v>
      </c>
      <c r="P315" s="753">
        <v>34428</v>
      </c>
      <c r="Q315" s="753" t="s">
        <v>16</v>
      </c>
      <c r="R315" s="753" t="s">
        <v>1102</v>
      </c>
      <c r="S315" s="753" t="s">
        <v>1103</v>
      </c>
      <c r="T315" s="753" t="s">
        <v>1104</v>
      </c>
      <c r="U315" s="753">
        <v>49303155</v>
      </c>
      <c r="V315" s="753">
        <v>0</v>
      </c>
      <c r="W315" s="753" t="s">
        <v>134</v>
      </c>
      <c r="X315" s="753">
        <v>475</v>
      </c>
      <c r="Y315" s="753">
        <v>638</v>
      </c>
      <c r="Z315" s="753">
        <v>22</v>
      </c>
      <c r="AA315" s="749">
        <f t="shared" si="8"/>
        <v>1.0449999999999999E-2</v>
      </c>
      <c r="AB315" s="753" t="s">
        <v>70</v>
      </c>
      <c r="AC315" s="754">
        <v>44701</v>
      </c>
      <c r="AD315" s="753"/>
      <c r="AE315" s="753" t="s">
        <v>1106</v>
      </c>
      <c r="AF315" s="753" t="s">
        <v>1109</v>
      </c>
      <c r="AG315" s="753">
        <v>638</v>
      </c>
      <c r="AH315" s="753">
        <v>22</v>
      </c>
      <c r="AI315" s="761">
        <f t="shared" si="9"/>
        <v>1.4036E-2</v>
      </c>
      <c r="AJ315" s="753" t="s">
        <v>72</v>
      </c>
      <c r="AK315" s="753">
        <v>398531045</v>
      </c>
      <c r="AL315" s="754">
        <v>44700</v>
      </c>
      <c r="AM315" s="754">
        <v>44700</v>
      </c>
      <c r="AN315" s="754">
        <v>44701</v>
      </c>
      <c r="AO315" s="754">
        <v>44701</v>
      </c>
      <c r="AP315" s="754">
        <v>44701</v>
      </c>
      <c r="AQ315" s="753" t="s">
        <v>89</v>
      </c>
      <c r="AR315" s="753" t="s">
        <v>4250</v>
      </c>
      <c r="AS315" s="753">
        <v>398531045</v>
      </c>
      <c r="AT315" s="754">
        <v>44700</v>
      </c>
      <c r="AU315" s="754">
        <v>44701</v>
      </c>
      <c r="AV315" s="754">
        <v>44700</v>
      </c>
      <c r="AW315" s="753" t="s">
        <v>90</v>
      </c>
      <c r="AX315" s="753" t="s">
        <v>147</v>
      </c>
      <c r="AY315" s="756">
        <v>2150</v>
      </c>
      <c r="AZ315" s="753" t="s">
        <v>4250</v>
      </c>
      <c r="BA315" s="753" t="s">
        <v>4250</v>
      </c>
      <c r="BB315" s="753" t="s">
        <v>4250</v>
      </c>
      <c r="BC315" s="753" t="s">
        <v>4250</v>
      </c>
      <c r="BD315" s="753" t="s">
        <v>4250</v>
      </c>
      <c r="BE315" s="753" t="s">
        <v>4250</v>
      </c>
      <c r="BF315" s="753" t="s">
        <v>4250</v>
      </c>
      <c r="BG315" s="753" t="s">
        <v>4250</v>
      </c>
      <c r="BH315" s="753" t="s">
        <v>4250</v>
      </c>
    </row>
    <row r="316" spans="1:60">
      <c r="A316" s="752" t="s">
        <v>55</v>
      </c>
      <c r="B316" s="753" t="s">
        <v>56</v>
      </c>
      <c r="C316" s="753" t="s">
        <v>1110</v>
      </c>
      <c r="D316" s="754">
        <v>44697</v>
      </c>
      <c r="E316" s="753" t="s">
        <v>1098</v>
      </c>
      <c r="F316" s="753" t="s">
        <v>59</v>
      </c>
      <c r="G316" s="753" t="s">
        <v>60</v>
      </c>
      <c r="H316" s="753" t="s">
        <v>61</v>
      </c>
      <c r="I316" s="753" t="s">
        <v>62</v>
      </c>
      <c r="J316" s="753" t="s">
        <v>63</v>
      </c>
      <c r="K316" s="753">
        <v>30349</v>
      </c>
      <c r="L316" s="753" t="s">
        <v>1099</v>
      </c>
      <c r="M316" s="753" t="s">
        <v>1100</v>
      </c>
      <c r="N316" s="753" t="s">
        <v>1101</v>
      </c>
      <c r="O316" s="753" t="s">
        <v>98</v>
      </c>
      <c r="P316" s="753">
        <v>34428</v>
      </c>
      <c r="Q316" s="753" t="s">
        <v>16</v>
      </c>
      <c r="R316" s="753" t="s">
        <v>1102</v>
      </c>
      <c r="S316" s="753" t="s">
        <v>1103</v>
      </c>
      <c r="T316" s="753" t="s">
        <v>1104</v>
      </c>
      <c r="U316" s="753">
        <v>49303155</v>
      </c>
      <c r="V316" s="753">
        <v>0</v>
      </c>
      <c r="W316" s="753" t="s">
        <v>134</v>
      </c>
      <c r="X316" s="753">
        <v>475</v>
      </c>
      <c r="Y316" s="753">
        <v>638</v>
      </c>
      <c r="Z316" s="753">
        <v>22</v>
      </c>
      <c r="AA316" s="749">
        <f t="shared" si="8"/>
        <v>1.0449999999999999E-2</v>
      </c>
      <c r="AB316" s="753" t="s">
        <v>70</v>
      </c>
      <c r="AC316" s="754">
        <v>44701</v>
      </c>
      <c r="AD316" s="753"/>
      <c r="AE316" s="753" t="s">
        <v>1106</v>
      </c>
      <c r="AF316" s="753" t="s">
        <v>1110</v>
      </c>
      <c r="AG316" s="753">
        <v>638</v>
      </c>
      <c r="AH316" s="753">
        <v>22</v>
      </c>
      <c r="AI316" s="761">
        <f t="shared" si="9"/>
        <v>1.4036E-2</v>
      </c>
      <c r="AJ316" s="753" t="s">
        <v>72</v>
      </c>
      <c r="AK316" s="753">
        <v>398531548</v>
      </c>
      <c r="AL316" s="754">
        <v>44700</v>
      </c>
      <c r="AM316" s="754">
        <v>44700</v>
      </c>
      <c r="AN316" s="754">
        <v>44701</v>
      </c>
      <c r="AO316" s="754">
        <v>44701</v>
      </c>
      <c r="AP316" s="754">
        <v>44701</v>
      </c>
      <c r="AQ316" s="753" t="s">
        <v>89</v>
      </c>
      <c r="AR316" s="753" t="s">
        <v>1107</v>
      </c>
      <c r="AS316" s="753">
        <v>398531548</v>
      </c>
      <c r="AT316" s="754">
        <v>44700</v>
      </c>
      <c r="AU316" s="754">
        <v>44701</v>
      </c>
      <c r="AV316" s="754">
        <v>44700</v>
      </c>
      <c r="AW316" s="753" t="s">
        <v>90</v>
      </c>
      <c r="AX316" s="753" t="s">
        <v>147</v>
      </c>
      <c r="AY316" s="756">
        <v>2150</v>
      </c>
      <c r="AZ316" s="753" t="s">
        <v>4250</v>
      </c>
      <c r="BA316" s="753" t="s">
        <v>4250</v>
      </c>
      <c r="BB316" s="753" t="s">
        <v>4250</v>
      </c>
      <c r="BC316" s="753" t="s">
        <v>4250</v>
      </c>
      <c r="BD316" s="753" t="s">
        <v>4250</v>
      </c>
      <c r="BE316" s="753" t="s">
        <v>4250</v>
      </c>
      <c r="BF316" s="753" t="s">
        <v>4250</v>
      </c>
      <c r="BG316" s="753" t="s">
        <v>4250</v>
      </c>
      <c r="BH316" s="753" t="s">
        <v>4250</v>
      </c>
    </row>
    <row r="317" spans="1:60">
      <c r="A317" s="752" t="s">
        <v>55</v>
      </c>
      <c r="B317" s="753" t="s">
        <v>56</v>
      </c>
      <c r="C317" s="753" t="s">
        <v>1111</v>
      </c>
      <c r="D317" s="754">
        <v>44697</v>
      </c>
      <c r="E317" s="753" t="s">
        <v>1098</v>
      </c>
      <c r="F317" s="753" t="s">
        <v>59</v>
      </c>
      <c r="G317" s="753" t="s">
        <v>60</v>
      </c>
      <c r="H317" s="753" t="s">
        <v>61</v>
      </c>
      <c r="I317" s="753" t="s">
        <v>62</v>
      </c>
      <c r="J317" s="753" t="s">
        <v>63</v>
      </c>
      <c r="K317" s="753">
        <v>30349</v>
      </c>
      <c r="L317" s="753" t="s">
        <v>1099</v>
      </c>
      <c r="M317" s="753" t="s">
        <v>1100</v>
      </c>
      <c r="N317" s="753" t="s">
        <v>1101</v>
      </c>
      <c r="O317" s="753" t="s">
        <v>98</v>
      </c>
      <c r="P317" s="753">
        <v>34428</v>
      </c>
      <c r="Q317" s="753" t="s">
        <v>16</v>
      </c>
      <c r="R317" s="753" t="s">
        <v>1102</v>
      </c>
      <c r="S317" s="753" t="s">
        <v>1103</v>
      </c>
      <c r="T317" s="753" t="s">
        <v>1104</v>
      </c>
      <c r="U317" s="753">
        <v>49303155</v>
      </c>
      <c r="V317" s="753">
        <v>0</v>
      </c>
      <c r="W317" s="753" t="s">
        <v>134</v>
      </c>
      <c r="X317" s="753">
        <v>475</v>
      </c>
      <c r="Y317" s="753">
        <v>638</v>
      </c>
      <c r="Z317" s="753">
        <v>22</v>
      </c>
      <c r="AA317" s="749">
        <f t="shared" si="8"/>
        <v>1.0449999999999999E-2</v>
      </c>
      <c r="AB317" s="753" t="s">
        <v>70</v>
      </c>
      <c r="AC317" s="754">
        <v>44701</v>
      </c>
      <c r="AD317" s="753"/>
      <c r="AE317" s="753" t="s">
        <v>1106</v>
      </c>
      <c r="AF317" s="753" t="s">
        <v>1111</v>
      </c>
      <c r="AG317" s="753">
        <v>638</v>
      </c>
      <c r="AH317" s="753">
        <v>22</v>
      </c>
      <c r="AI317" s="761">
        <f t="shared" si="9"/>
        <v>1.4036E-2</v>
      </c>
      <c r="AJ317" s="753" t="s">
        <v>72</v>
      </c>
      <c r="AK317" s="753">
        <v>398532160</v>
      </c>
      <c r="AL317" s="754">
        <v>44701</v>
      </c>
      <c r="AM317" s="754">
        <v>44701</v>
      </c>
      <c r="AN317" s="754">
        <v>44704</v>
      </c>
      <c r="AO317" s="754">
        <v>44704</v>
      </c>
      <c r="AP317" s="754">
        <v>44704</v>
      </c>
      <c r="AQ317" s="753" t="s">
        <v>89</v>
      </c>
      <c r="AR317" s="753" t="s">
        <v>1107</v>
      </c>
      <c r="AS317" s="753">
        <v>398532160</v>
      </c>
      <c r="AT317" s="754">
        <v>44701</v>
      </c>
      <c r="AU317" s="754">
        <v>44704</v>
      </c>
      <c r="AV317" s="754">
        <v>44701</v>
      </c>
      <c r="AW317" s="753" t="s">
        <v>90</v>
      </c>
      <c r="AX317" s="753" t="s">
        <v>147</v>
      </c>
      <c r="AY317" s="756">
        <v>2150</v>
      </c>
      <c r="AZ317" s="753" t="s">
        <v>4250</v>
      </c>
      <c r="BA317" s="753" t="s">
        <v>4250</v>
      </c>
      <c r="BB317" s="753" t="s">
        <v>4250</v>
      </c>
      <c r="BC317" s="753" t="s">
        <v>4250</v>
      </c>
      <c r="BD317" s="753" t="s">
        <v>4250</v>
      </c>
      <c r="BE317" s="753" t="s">
        <v>4250</v>
      </c>
      <c r="BF317" s="753" t="s">
        <v>4250</v>
      </c>
      <c r="BG317" s="753" t="s">
        <v>4250</v>
      </c>
      <c r="BH317" s="753" t="s">
        <v>4250</v>
      </c>
    </row>
    <row r="318" spans="1:60">
      <c r="A318" s="752" t="s">
        <v>55</v>
      </c>
      <c r="B318" s="753" t="s">
        <v>56</v>
      </c>
      <c r="C318" s="753" t="s">
        <v>1112</v>
      </c>
      <c r="D318" s="754">
        <v>44697</v>
      </c>
      <c r="E318" s="753" t="s">
        <v>1098</v>
      </c>
      <c r="F318" s="753" t="s">
        <v>59</v>
      </c>
      <c r="G318" s="753" t="s">
        <v>60</v>
      </c>
      <c r="H318" s="753" t="s">
        <v>61</v>
      </c>
      <c r="I318" s="753" t="s">
        <v>62</v>
      </c>
      <c r="J318" s="753" t="s">
        <v>63</v>
      </c>
      <c r="K318" s="753">
        <v>30349</v>
      </c>
      <c r="L318" s="753" t="s">
        <v>1099</v>
      </c>
      <c r="M318" s="753" t="s">
        <v>1100</v>
      </c>
      <c r="N318" s="753" t="s">
        <v>1101</v>
      </c>
      <c r="O318" s="753" t="s">
        <v>98</v>
      </c>
      <c r="P318" s="753">
        <v>34428</v>
      </c>
      <c r="Q318" s="753" t="s">
        <v>16</v>
      </c>
      <c r="R318" s="753" t="s">
        <v>1102</v>
      </c>
      <c r="S318" s="753" t="s">
        <v>1103</v>
      </c>
      <c r="T318" s="753" t="s">
        <v>1104</v>
      </c>
      <c r="U318" s="753">
        <v>49303155</v>
      </c>
      <c r="V318" s="753">
        <v>0</v>
      </c>
      <c r="W318" s="753" t="s">
        <v>134</v>
      </c>
      <c r="X318" s="753">
        <v>475</v>
      </c>
      <c r="Y318" s="753">
        <v>638</v>
      </c>
      <c r="Z318" s="753">
        <v>22</v>
      </c>
      <c r="AA318" s="749">
        <f t="shared" si="8"/>
        <v>1.0449999999999999E-2</v>
      </c>
      <c r="AB318" s="753" t="s">
        <v>70</v>
      </c>
      <c r="AC318" s="754">
        <v>44701</v>
      </c>
      <c r="AD318" s="753"/>
      <c r="AE318" s="753" t="s">
        <v>1106</v>
      </c>
      <c r="AF318" s="753" t="s">
        <v>1112</v>
      </c>
      <c r="AG318" s="753">
        <v>638</v>
      </c>
      <c r="AH318" s="753">
        <v>22</v>
      </c>
      <c r="AI318" s="761">
        <f t="shared" si="9"/>
        <v>1.4036E-2</v>
      </c>
      <c r="AJ318" s="753" t="s">
        <v>72</v>
      </c>
      <c r="AK318" s="753">
        <v>398532457</v>
      </c>
      <c r="AL318" s="754">
        <v>44706</v>
      </c>
      <c r="AM318" s="754">
        <v>44706</v>
      </c>
      <c r="AN318" s="754">
        <v>44707</v>
      </c>
      <c r="AO318" s="754">
        <v>44707</v>
      </c>
      <c r="AP318" s="754">
        <v>44707</v>
      </c>
      <c r="AQ318" s="753" t="s">
        <v>89</v>
      </c>
      <c r="AR318" s="753" t="s">
        <v>1113</v>
      </c>
      <c r="AS318" s="753">
        <v>398532457</v>
      </c>
      <c r="AT318" s="754">
        <v>44706</v>
      </c>
      <c r="AU318" s="754">
        <v>44707</v>
      </c>
      <c r="AV318" s="754">
        <v>44706</v>
      </c>
      <c r="AW318" s="753" t="s">
        <v>90</v>
      </c>
      <c r="AX318" s="753" t="s">
        <v>147</v>
      </c>
      <c r="AY318" s="756">
        <v>2150</v>
      </c>
      <c r="AZ318" s="753" t="s">
        <v>4250</v>
      </c>
      <c r="BA318" s="753" t="s">
        <v>4250</v>
      </c>
      <c r="BB318" s="753" t="s">
        <v>4250</v>
      </c>
      <c r="BC318" s="753" t="s">
        <v>4250</v>
      </c>
      <c r="BD318" s="753" t="s">
        <v>4250</v>
      </c>
      <c r="BE318" s="753" t="s">
        <v>4250</v>
      </c>
      <c r="BF318" s="753" t="s">
        <v>4250</v>
      </c>
      <c r="BG318" s="753" t="s">
        <v>4250</v>
      </c>
      <c r="BH318" s="753" t="s">
        <v>4250</v>
      </c>
    </row>
    <row r="319" spans="1:60">
      <c r="A319" s="752" t="s">
        <v>55</v>
      </c>
      <c r="B319" s="753" t="s">
        <v>56</v>
      </c>
      <c r="C319" s="753" t="s">
        <v>1114</v>
      </c>
      <c r="D319" s="754">
        <v>44697</v>
      </c>
      <c r="E319" s="753" t="s">
        <v>1098</v>
      </c>
      <c r="F319" s="753" t="s">
        <v>59</v>
      </c>
      <c r="G319" s="753" t="s">
        <v>60</v>
      </c>
      <c r="H319" s="753" t="s">
        <v>61</v>
      </c>
      <c r="I319" s="753" t="s">
        <v>62</v>
      </c>
      <c r="J319" s="753" t="s">
        <v>63</v>
      </c>
      <c r="K319" s="753">
        <v>30349</v>
      </c>
      <c r="L319" s="753" t="s">
        <v>1099</v>
      </c>
      <c r="M319" s="753" t="s">
        <v>1100</v>
      </c>
      <c r="N319" s="753" t="s">
        <v>1101</v>
      </c>
      <c r="O319" s="753" t="s">
        <v>98</v>
      </c>
      <c r="P319" s="753">
        <v>34428</v>
      </c>
      <c r="Q319" s="753" t="s">
        <v>16</v>
      </c>
      <c r="R319" s="753" t="s">
        <v>1102</v>
      </c>
      <c r="S319" s="753" t="s">
        <v>1103</v>
      </c>
      <c r="T319" s="753" t="s">
        <v>1104</v>
      </c>
      <c r="U319" s="753">
        <v>49303155</v>
      </c>
      <c r="V319" s="753">
        <v>0</v>
      </c>
      <c r="W319" s="753" t="s">
        <v>134</v>
      </c>
      <c r="X319" s="753">
        <v>475</v>
      </c>
      <c r="Y319" s="753">
        <v>638</v>
      </c>
      <c r="Z319" s="753">
        <v>22</v>
      </c>
      <c r="AA319" s="749">
        <f t="shared" si="8"/>
        <v>1.0449999999999999E-2</v>
      </c>
      <c r="AB319" s="753" t="s">
        <v>70</v>
      </c>
      <c r="AC319" s="754">
        <v>44701</v>
      </c>
      <c r="AD319" s="753"/>
      <c r="AE319" s="753" t="s">
        <v>1106</v>
      </c>
      <c r="AF319" s="753" t="s">
        <v>1114</v>
      </c>
      <c r="AG319" s="753">
        <v>638</v>
      </c>
      <c r="AH319" s="753">
        <v>22</v>
      </c>
      <c r="AI319" s="761">
        <f t="shared" si="9"/>
        <v>1.4036E-2</v>
      </c>
      <c r="AJ319" s="753" t="s">
        <v>72</v>
      </c>
      <c r="AK319" s="753">
        <v>398533586</v>
      </c>
      <c r="AL319" s="754">
        <v>44707</v>
      </c>
      <c r="AM319" s="754">
        <v>44707</v>
      </c>
      <c r="AN319" s="754">
        <v>44708</v>
      </c>
      <c r="AO319" s="754">
        <v>44708</v>
      </c>
      <c r="AP319" s="754">
        <v>44708</v>
      </c>
      <c r="AQ319" s="753" t="s">
        <v>89</v>
      </c>
      <c r="AR319" s="753" t="s">
        <v>1115</v>
      </c>
      <c r="AS319" s="753">
        <v>398533586</v>
      </c>
      <c r="AT319" s="754">
        <v>44707</v>
      </c>
      <c r="AU319" s="753" t="s">
        <v>4250</v>
      </c>
      <c r="AV319" s="754">
        <v>44707</v>
      </c>
      <c r="AW319" s="753" t="s">
        <v>90</v>
      </c>
      <c r="AX319" s="753" t="s">
        <v>147</v>
      </c>
      <c r="AY319" s="756">
        <v>2150</v>
      </c>
      <c r="AZ319" s="753" t="s">
        <v>4250</v>
      </c>
      <c r="BA319" s="753" t="s">
        <v>4250</v>
      </c>
      <c r="BB319" s="753" t="s">
        <v>4250</v>
      </c>
      <c r="BC319" s="753" t="s">
        <v>4250</v>
      </c>
      <c r="BD319" s="753" t="s">
        <v>4250</v>
      </c>
      <c r="BE319" s="753" t="s">
        <v>4250</v>
      </c>
      <c r="BF319" s="753" t="s">
        <v>4250</v>
      </c>
      <c r="BG319" s="753" t="s">
        <v>4250</v>
      </c>
      <c r="BH319" s="753" t="s">
        <v>4250</v>
      </c>
    </row>
    <row r="320" spans="1:60">
      <c r="A320" s="752" t="s">
        <v>55</v>
      </c>
      <c r="B320" s="753" t="s">
        <v>56</v>
      </c>
      <c r="C320" s="753" t="s">
        <v>1116</v>
      </c>
      <c r="D320" s="754">
        <v>44697</v>
      </c>
      <c r="E320" s="753" t="s">
        <v>1098</v>
      </c>
      <c r="F320" s="753" t="s">
        <v>59</v>
      </c>
      <c r="G320" s="753" t="s">
        <v>60</v>
      </c>
      <c r="H320" s="753" t="s">
        <v>61</v>
      </c>
      <c r="I320" s="753" t="s">
        <v>62</v>
      </c>
      <c r="J320" s="753" t="s">
        <v>63</v>
      </c>
      <c r="K320" s="753">
        <v>30349</v>
      </c>
      <c r="L320" s="753" t="s">
        <v>1099</v>
      </c>
      <c r="M320" s="753" t="s">
        <v>1100</v>
      </c>
      <c r="N320" s="753" t="s">
        <v>1101</v>
      </c>
      <c r="O320" s="753" t="s">
        <v>98</v>
      </c>
      <c r="P320" s="753">
        <v>34428</v>
      </c>
      <c r="Q320" s="753" t="s">
        <v>16</v>
      </c>
      <c r="R320" s="753" t="s">
        <v>1102</v>
      </c>
      <c r="S320" s="753" t="s">
        <v>1103</v>
      </c>
      <c r="T320" s="753" t="s">
        <v>1104</v>
      </c>
      <c r="U320" s="753">
        <v>49303155</v>
      </c>
      <c r="V320" s="753">
        <v>0</v>
      </c>
      <c r="W320" s="753" t="s">
        <v>134</v>
      </c>
      <c r="X320" s="753">
        <v>475</v>
      </c>
      <c r="Y320" s="753">
        <v>551</v>
      </c>
      <c r="Z320" s="753">
        <v>19</v>
      </c>
      <c r="AA320" s="749">
        <f t="shared" si="8"/>
        <v>9.025E-3</v>
      </c>
      <c r="AB320" s="753" t="s">
        <v>70</v>
      </c>
      <c r="AC320" s="754">
        <v>44701</v>
      </c>
      <c r="AD320" s="753"/>
      <c r="AE320" s="753" t="s">
        <v>1106</v>
      </c>
      <c r="AF320" s="753" t="s">
        <v>1116</v>
      </c>
      <c r="AG320" s="753">
        <v>551</v>
      </c>
      <c r="AH320" s="753">
        <v>19</v>
      </c>
      <c r="AI320" s="761">
        <f t="shared" si="9"/>
        <v>1.0468999999999999E-2</v>
      </c>
      <c r="AJ320" s="753" t="s">
        <v>72</v>
      </c>
      <c r="AK320" s="753">
        <v>398533965</v>
      </c>
      <c r="AL320" s="754">
        <v>44708</v>
      </c>
      <c r="AM320" s="754">
        <v>44708</v>
      </c>
      <c r="AN320" s="754">
        <v>44712</v>
      </c>
      <c r="AO320" s="754">
        <v>44712</v>
      </c>
      <c r="AP320" s="754">
        <v>44712</v>
      </c>
      <c r="AQ320" s="753" t="s">
        <v>89</v>
      </c>
      <c r="AR320" s="753" t="s">
        <v>1117</v>
      </c>
      <c r="AS320" s="753">
        <v>398533965</v>
      </c>
      <c r="AT320" s="754">
        <v>44708</v>
      </c>
      <c r="AU320" s="753" t="s">
        <v>4250</v>
      </c>
      <c r="AV320" s="754">
        <v>44708</v>
      </c>
      <c r="AW320" s="753" t="s">
        <v>90</v>
      </c>
      <c r="AX320" s="753" t="s">
        <v>147</v>
      </c>
      <c r="AY320" s="756">
        <v>2150</v>
      </c>
      <c r="AZ320" s="753" t="s">
        <v>4250</v>
      </c>
      <c r="BA320" s="753" t="s">
        <v>4250</v>
      </c>
      <c r="BB320" s="753" t="s">
        <v>4250</v>
      </c>
      <c r="BC320" s="753" t="s">
        <v>4250</v>
      </c>
      <c r="BD320" s="753" t="s">
        <v>4250</v>
      </c>
      <c r="BE320" s="753" t="s">
        <v>4250</v>
      </c>
      <c r="BF320" s="753" t="s">
        <v>4250</v>
      </c>
      <c r="BG320" s="753" t="s">
        <v>4250</v>
      </c>
      <c r="BH320" s="753" t="s">
        <v>4250</v>
      </c>
    </row>
    <row r="321" spans="1:60">
      <c r="A321" s="858" t="s">
        <v>8524</v>
      </c>
      <c r="B321" s="753" t="s">
        <v>79</v>
      </c>
      <c r="C321" s="753" t="s">
        <v>1118</v>
      </c>
      <c r="D321" s="754">
        <v>44697</v>
      </c>
      <c r="E321" s="753" t="s">
        <v>1119</v>
      </c>
      <c r="F321" s="753" t="s">
        <v>59</v>
      </c>
      <c r="G321" s="753" t="s">
        <v>104</v>
      </c>
      <c r="H321" s="753" t="s">
        <v>105</v>
      </c>
      <c r="I321" s="753" t="s">
        <v>106</v>
      </c>
      <c r="J321" s="753" t="s">
        <v>63</v>
      </c>
      <c r="K321" s="753">
        <v>30721</v>
      </c>
      <c r="L321" s="753" t="s">
        <v>211</v>
      </c>
      <c r="M321" s="753" t="s">
        <v>1120</v>
      </c>
      <c r="N321" s="753" t="s">
        <v>1121</v>
      </c>
      <c r="O321" s="753" t="s">
        <v>144</v>
      </c>
      <c r="P321" s="753">
        <v>55122</v>
      </c>
      <c r="Q321" s="753" t="s">
        <v>68</v>
      </c>
      <c r="R321" s="753" t="s">
        <v>1122</v>
      </c>
      <c r="S321" s="753" t="s">
        <v>1123</v>
      </c>
      <c r="T321" s="753" t="s">
        <v>1124</v>
      </c>
      <c r="U321" s="753">
        <v>49203132</v>
      </c>
      <c r="V321" s="753">
        <v>0</v>
      </c>
      <c r="W321" s="753" t="s">
        <v>113</v>
      </c>
      <c r="X321" s="753">
        <v>360</v>
      </c>
      <c r="Y321" s="753">
        <v>768</v>
      </c>
      <c r="Z321" s="753">
        <v>24</v>
      </c>
      <c r="AA321" s="749">
        <f t="shared" si="8"/>
        <v>8.6400000000000001E-3</v>
      </c>
      <c r="AB321" s="753" t="s">
        <v>70</v>
      </c>
      <c r="AC321" s="754">
        <v>44701</v>
      </c>
      <c r="AD321" s="753"/>
      <c r="AE321" s="753" t="s">
        <v>4250</v>
      </c>
      <c r="AF321" s="753" t="s">
        <v>1118</v>
      </c>
      <c r="AG321" s="753">
        <v>768</v>
      </c>
      <c r="AH321" s="753">
        <v>24</v>
      </c>
      <c r="AI321" s="761">
        <f t="shared" si="9"/>
        <v>1.8432E-2</v>
      </c>
      <c r="AJ321" s="753" t="s">
        <v>114</v>
      </c>
      <c r="AK321" s="753" t="s">
        <v>1125</v>
      </c>
      <c r="AL321" s="754">
        <v>44701</v>
      </c>
      <c r="AM321" s="754">
        <v>44701</v>
      </c>
      <c r="AN321" s="754">
        <v>44704</v>
      </c>
      <c r="AO321" s="754">
        <v>44704</v>
      </c>
      <c r="AP321" s="754">
        <v>44712</v>
      </c>
      <c r="AQ321" s="753" t="s">
        <v>89</v>
      </c>
      <c r="AR321" s="753" t="s">
        <v>4250</v>
      </c>
      <c r="AS321" s="753" t="s">
        <v>1125</v>
      </c>
      <c r="AT321" s="754">
        <v>44701</v>
      </c>
      <c r="AU321" s="754">
        <v>44704</v>
      </c>
      <c r="AV321" s="754">
        <v>44701</v>
      </c>
      <c r="AW321" s="753" t="s">
        <v>90</v>
      </c>
      <c r="AX321" s="753" t="s">
        <v>116</v>
      </c>
      <c r="AY321" s="756">
        <v>2825.54</v>
      </c>
      <c r="AZ321" s="753" t="s">
        <v>4250</v>
      </c>
      <c r="BA321" s="753" t="s">
        <v>4250</v>
      </c>
      <c r="BB321" s="753" t="s">
        <v>4250</v>
      </c>
      <c r="BC321" s="753" t="s">
        <v>4250</v>
      </c>
      <c r="BD321" s="756">
        <v>2825.54</v>
      </c>
      <c r="BE321" s="753" t="s">
        <v>4250</v>
      </c>
      <c r="BF321" s="753" t="s">
        <v>117</v>
      </c>
      <c r="BG321" s="753">
        <v>2022</v>
      </c>
      <c r="BH321" s="753" t="s">
        <v>4250</v>
      </c>
    </row>
    <row r="322" spans="1:60">
      <c r="A322" s="858" t="s">
        <v>8524</v>
      </c>
      <c r="B322" s="753" t="s">
        <v>79</v>
      </c>
      <c r="C322" s="753" t="s">
        <v>1126</v>
      </c>
      <c r="D322" s="754">
        <v>44697</v>
      </c>
      <c r="E322" s="753" t="s">
        <v>1127</v>
      </c>
      <c r="F322" s="753" t="s">
        <v>59</v>
      </c>
      <c r="G322" s="753" t="s">
        <v>60</v>
      </c>
      <c r="H322" s="753" t="s">
        <v>61</v>
      </c>
      <c r="I322" s="753" t="s">
        <v>62</v>
      </c>
      <c r="J322" s="753" t="s">
        <v>63</v>
      </c>
      <c r="K322" s="753">
        <v>30349</v>
      </c>
      <c r="L322" s="753" t="s">
        <v>529</v>
      </c>
      <c r="M322" s="753" t="s">
        <v>1128</v>
      </c>
      <c r="N322" s="753" t="s">
        <v>197</v>
      </c>
      <c r="O322" s="753" t="s">
        <v>110</v>
      </c>
      <c r="P322" s="753">
        <v>95827</v>
      </c>
      <c r="Q322" s="753" t="s">
        <v>68</v>
      </c>
      <c r="R322" s="753" t="s">
        <v>631</v>
      </c>
      <c r="S322" s="753" t="s">
        <v>4250</v>
      </c>
      <c r="T322" s="753" t="s">
        <v>632</v>
      </c>
      <c r="U322" s="753">
        <v>49203132</v>
      </c>
      <c r="V322" s="753">
        <v>0</v>
      </c>
      <c r="W322" s="753" t="s">
        <v>113</v>
      </c>
      <c r="X322" s="753">
        <v>360</v>
      </c>
      <c r="Y322" s="753">
        <v>768</v>
      </c>
      <c r="Z322" s="753">
        <v>24</v>
      </c>
      <c r="AA322" s="749">
        <f t="shared" si="8"/>
        <v>8.6400000000000001E-3</v>
      </c>
      <c r="AB322" s="753" t="s">
        <v>70</v>
      </c>
      <c r="AC322" s="754">
        <v>44701</v>
      </c>
      <c r="AD322" s="753"/>
      <c r="AE322" s="753" t="s">
        <v>4250</v>
      </c>
      <c r="AF322" s="753" t="s">
        <v>1126</v>
      </c>
      <c r="AG322" s="753">
        <v>768</v>
      </c>
      <c r="AH322" s="753">
        <v>24</v>
      </c>
      <c r="AI322" s="761">
        <f t="shared" si="9"/>
        <v>1.8432E-2</v>
      </c>
      <c r="AJ322" s="753" t="s">
        <v>72</v>
      </c>
      <c r="AK322" s="753">
        <v>398827493</v>
      </c>
      <c r="AL322" s="754">
        <v>44704</v>
      </c>
      <c r="AM322" s="754">
        <v>44704</v>
      </c>
      <c r="AN322" s="754">
        <v>44708</v>
      </c>
      <c r="AO322" s="754">
        <v>44706</v>
      </c>
      <c r="AP322" s="754">
        <v>44706</v>
      </c>
      <c r="AQ322" s="753" t="s">
        <v>89</v>
      </c>
      <c r="AR322" s="753" t="s">
        <v>4250</v>
      </c>
      <c r="AS322" s="753">
        <v>398827493</v>
      </c>
      <c r="AT322" s="754">
        <v>44704</v>
      </c>
      <c r="AU322" s="753" t="s">
        <v>4250</v>
      </c>
      <c r="AV322" s="754">
        <v>44704</v>
      </c>
      <c r="AW322" s="753" t="s">
        <v>90</v>
      </c>
      <c r="AX322" s="753" t="s">
        <v>147</v>
      </c>
      <c r="AY322" s="756">
        <v>5100</v>
      </c>
      <c r="AZ322" s="753" t="s">
        <v>4250</v>
      </c>
      <c r="BA322" s="753" t="s">
        <v>4250</v>
      </c>
      <c r="BB322" s="753" t="s">
        <v>4250</v>
      </c>
      <c r="BC322" s="753" t="s">
        <v>4250</v>
      </c>
      <c r="BD322" s="753" t="s">
        <v>4250</v>
      </c>
      <c r="BE322" s="753" t="s">
        <v>4250</v>
      </c>
      <c r="BF322" s="753" t="s">
        <v>4250</v>
      </c>
      <c r="BG322" s="753" t="s">
        <v>4250</v>
      </c>
      <c r="BH322" s="753" t="s">
        <v>4250</v>
      </c>
    </row>
    <row r="323" spans="1:60">
      <c r="A323" s="858" t="s">
        <v>8524</v>
      </c>
      <c r="B323" s="753" t="s">
        <v>230</v>
      </c>
      <c r="C323" s="753" t="s">
        <v>1129</v>
      </c>
      <c r="D323" s="754">
        <v>44697</v>
      </c>
      <c r="E323" s="753" t="s">
        <v>1130</v>
      </c>
      <c r="F323" s="753" t="s">
        <v>59</v>
      </c>
      <c r="G323" s="753" t="s">
        <v>104</v>
      </c>
      <c r="H323" s="753" t="s">
        <v>105</v>
      </c>
      <c r="I323" s="753" t="s">
        <v>106</v>
      </c>
      <c r="J323" s="753" t="s">
        <v>63</v>
      </c>
      <c r="K323" s="753">
        <v>30721</v>
      </c>
      <c r="L323" s="753" t="s">
        <v>983</v>
      </c>
      <c r="M323" s="753" t="s">
        <v>1131</v>
      </c>
      <c r="N323" s="753" t="s">
        <v>1132</v>
      </c>
      <c r="O323" s="753" t="s">
        <v>110</v>
      </c>
      <c r="P323" s="753">
        <v>92841</v>
      </c>
      <c r="Q323" s="753" t="s">
        <v>68</v>
      </c>
      <c r="R323" s="753" t="s">
        <v>977</v>
      </c>
      <c r="S323" s="753" t="s">
        <v>978</v>
      </c>
      <c r="T323" s="753" t="s">
        <v>979</v>
      </c>
      <c r="U323" s="753">
        <v>49203132</v>
      </c>
      <c r="V323" s="753">
        <v>0</v>
      </c>
      <c r="W323" s="753" t="s">
        <v>113</v>
      </c>
      <c r="X323" s="753">
        <v>360</v>
      </c>
      <c r="Y323" s="753">
        <v>384</v>
      </c>
      <c r="Z323" s="753">
        <v>12</v>
      </c>
      <c r="AA323" s="749">
        <f t="shared" ref="AA323:AA386" si="10">X323*Z323/10^6</f>
        <v>4.3200000000000001E-3</v>
      </c>
      <c r="AB323" s="753" t="s">
        <v>88</v>
      </c>
      <c r="AC323" s="754">
        <v>44701</v>
      </c>
      <c r="AD323" s="753"/>
      <c r="AE323" s="753" t="s">
        <v>4250</v>
      </c>
      <c r="AF323" s="753" t="s">
        <v>1129</v>
      </c>
      <c r="AG323" s="753">
        <v>384</v>
      </c>
      <c r="AH323" s="753">
        <v>12</v>
      </c>
      <c r="AI323" s="761">
        <f t="shared" ref="AI323:AI386" si="11">Y323*AH323/10^6</f>
        <v>4.6080000000000001E-3</v>
      </c>
      <c r="AJ323" s="753" t="s">
        <v>114</v>
      </c>
      <c r="AK323" s="753" t="s">
        <v>1133</v>
      </c>
      <c r="AL323" s="754">
        <v>44708</v>
      </c>
      <c r="AM323" s="754">
        <v>44708</v>
      </c>
      <c r="AN323" s="754">
        <v>44712</v>
      </c>
      <c r="AO323" s="754">
        <v>44712</v>
      </c>
      <c r="AP323" s="754">
        <v>44712</v>
      </c>
      <c r="AQ323" s="753" t="s">
        <v>89</v>
      </c>
      <c r="AR323" s="753" t="s">
        <v>4250</v>
      </c>
      <c r="AS323" s="753" t="s">
        <v>1133</v>
      </c>
      <c r="AT323" s="753" t="s">
        <v>4250</v>
      </c>
      <c r="AU323" s="753" t="s">
        <v>4250</v>
      </c>
      <c r="AV323" s="753" t="s">
        <v>4250</v>
      </c>
      <c r="AW323" s="753" t="s">
        <v>90</v>
      </c>
      <c r="AX323" s="753" t="s">
        <v>116</v>
      </c>
      <c r="AY323" s="756">
        <v>4523.7</v>
      </c>
      <c r="AZ323" s="753" t="s">
        <v>4250</v>
      </c>
      <c r="BA323" s="753" t="s">
        <v>4250</v>
      </c>
      <c r="BB323" s="753" t="s">
        <v>4250</v>
      </c>
      <c r="BC323" s="753" t="s">
        <v>4250</v>
      </c>
      <c r="BD323" s="756">
        <v>4523.7</v>
      </c>
      <c r="BE323" s="753" t="s">
        <v>4250</v>
      </c>
      <c r="BF323" s="753" t="s">
        <v>117</v>
      </c>
      <c r="BG323" s="753">
        <v>2022</v>
      </c>
      <c r="BH323" s="753" t="s">
        <v>4250</v>
      </c>
    </row>
    <row r="324" spans="1:60">
      <c r="A324" s="858" t="s">
        <v>8524</v>
      </c>
      <c r="B324" s="753" t="s">
        <v>230</v>
      </c>
      <c r="C324" s="753" t="s">
        <v>1134</v>
      </c>
      <c r="D324" s="754">
        <v>44697</v>
      </c>
      <c r="E324" s="753" t="s">
        <v>1135</v>
      </c>
      <c r="F324" s="753" t="s">
        <v>59</v>
      </c>
      <c r="G324" s="753" t="s">
        <v>60</v>
      </c>
      <c r="H324" s="753" t="s">
        <v>61</v>
      </c>
      <c r="I324" s="753" t="s">
        <v>62</v>
      </c>
      <c r="J324" s="753" t="s">
        <v>63</v>
      </c>
      <c r="K324" s="753">
        <v>30349</v>
      </c>
      <c r="L324" s="753" t="s">
        <v>840</v>
      </c>
      <c r="M324" s="753" t="s">
        <v>941</v>
      </c>
      <c r="N324" s="753" t="s">
        <v>204</v>
      </c>
      <c r="O324" s="753" t="s">
        <v>205</v>
      </c>
      <c r="P324" s="753">
        <v>85040</v>
      </c>
      <c r="Q324" s="753" t="s">
        <v>68</v>
      </c>
      <c r="R324" s="753" t="s">
        <v>842</v>
      </c>
      <c r="S324" s="753" t="s">
        <v>1136</v>
      </c>
      <c r="T324" s="753" t="s">
        <v>844</v>
      </c>
      <c r="U324" s="753">
        <v>49203132</v>
      </c>
      <c r="V324" s="753">
        <v>0</v>
      </c>
      <c r="W324" s="753" t="s">
        <v>113</v>
      </c>
      <c r="X324" s="753">
        <v>360</v>
      </c>
      <c r="Y324" s="753">
        <v>832</v>
      </c>
      <c r="Z324" s="753">
        <v>26</v>
      </c>
      <c r="AA324" s="749">
        <f t="shared" si="10"/>
        <v>9.3600000000000003E-3</v>
      </c>
      <c r="AB324" s="753" t="s">
        <v>88</v>
      </c>
      <c r="AC324" s="754">
        <v>44701</v>
      </c>
      <c r="AD324" s="753"/>
      <c r="AE324" s="753" t="s">
        <v>4250</v>
      </c>
      <c r="AF324" s="753" t="s">
        <v>1134</v>
      </c>
      <c r="AG324" s="753">
        <v>832</v>
      </c>
      <c r="AH324" s="753">
        <v>26</v>
      </c>
      <c r="AI324" s="761">
        <f t="shared" si="11"/>
        <v>2.1631999999999998E-2</v>
      </c>
      <c r="AJ324" s="753" t="s">
        <v>72</v>
      </c>
      <c r="AK324" s="753">
        <v>399139260</v>
      </c>
      <c r="AL324" s="754">
        <v>44708</v>
      </c>
      <c r="AM324" s="754">
        <v>44708</v>
      </c>
      <c r="AN324" s="754">
        <v>44712</v>
      </c>
      <c r="AO324" s="754">
        <v>44712</v>
      </c>
      <c r="AP324" s="754">
        <v>44712</v>
      </c>
      <c r="AQ324" s="753" t="s">
        <v>89</v>
      </c>
      <c r="AR324" s="753" t="s">
        <v>4250</v>
      </c>
      <c r="AS324" s="753">
        <v>399139260</v>
      </c>
      <c r="AT324" s="753" t="s">
        <v>4250</v>
      </c>
      <c r="AU324" s="753" t="s">
        <v>4250</v>
      </c>
      <c r="AV324" s="753" t="s">
        <v>4250</v>
      </c>
      <c r="AW324" s="753" t="s">
        <v>90</v>
      </c>
      <c r="AX324" s="753" t="s">
        <v>7603</v>
      </c>
      <c r="AY324" s="756">
        <v>4568.3999999999996</v>
      </c>
      <c r="AZ324" s="753" t="s">
        <v>4250</v>
      </c>
      <c r="BA324" s="753" t="s">
        <v>4250</v>
      </c>
      <c r="BB324" s="753" t="s">
        <v>4250</v>
      </c>
      <c r="BC324" s="753" t="s">
        <v>4250</v>
      </c>
      <c r="BD324" s="753" t="s">
        <v>4250</v>
      </c>
      <c r="BE324" s="753" t="s">
        <v>4250</v>
      </c>
      <c r="BF324" s="753" t="s">
        <v>4250</v>
      </c>
      <c r="BG324" s="753" t="s">
        <v>4250</v>
      </c>
      <c r="BH324" s="753" t="s">
        <v>4250</v>
      </c>
    </row>
    <row r="325" spans="1:60">
      <c r="A325" s="858" t="s">
        <v>8524</v>
      </c>
      <c r="B325" s="753" t="s">
        <v>230</v>
      </c>
      <c r="C325" s="753" t="s">
        <v>1137</v>
      </c>
      <c r="D325" s="754">
        <v>44697</v>
      </c>
      <c r="E325" s="753" t="s">
        <v>1138</v>
      </c>
      <c r="F325" s="753" t="s">
        <v>59</v>
      </c>
      <c r="G325" s="753" t="s">
        <v>104</v>
      </c>
      <c r="H325" s="753" t="s">
        <v>105</v>
      </c>
      <c r="I325" s="753" t="s">
        <v>106</v>
      </c>
      <c r="J325" s="753" t="s">
        <v>63</v>
      </c>
      <c r="K325" s="753">
        <v>30721</v>
      </c>
      <c r="L325" s="753" t="s">
        <v>1139</v>
      </c>
      <c r="M325" s="753" t="s">
        <v>1140</v>
      </c>
      <c r="N325" s="753" t="s">
        <v>602</v>
      </c>
      <c r="O325" s="753" t="s">
        <v>603</v>
      </c>
      <c r="P325" s="753">
        <v>81301</v>
      </c>
      <c r="Q325" s="753" t="s">
        <v>68</v>
      </c>
      <c r="R325" s="753" t="s">
        <v>604</v>
      </c>
      <c r="S325" s="753" t="s">
        <v>605</v>
      </c>
      <c r="T325" s="764" t="s">
        <v>606</v>
      </c>
      <c r="U325" s="753">
        <v>49203132</v>
      </c>
      <c r="V325" s="753">
        <v>0</v>
      </c>
      <c r="W325" s="753" t="s">
        <v>113</v>
      </c>
      <c r="X325" s="753">
        <v>360</v>
      </c>
      <c r="Y325" s="753">
        <v>832</v>
      </c>
      <c r="Z325" s="753">
        <v>26</v>
      </c>
      <c r="AA325" s="749">
        <f t="shared" si="10"/>
        <v>9.3600000000000003E-3</v>
      </c>
      <c r="AB325" s="753" t="s">
        <v>70</v>
      </c>
      <c r="AC325" s="754">
        <v>44701</v>
      </c>
      <c r="AD325" s="753"/>
      <c r="AE325" s="753" t="s">
        <v>4250</v>
      </c>
      <c r="AF325" s="753" t="s">
        <v>1137</v>
      </c>
      <c r="AG325" s="753">
        <v>832</v>
      </c>
      <c r="AH325" s="753">
        <v>26</v>
      </c>
      <c r="AI325" s="761">
        <f t="shared" si="11"/>
        <v>2.1631999999999998E-2</v>
      </c>
      <c r="AJ325" s="753" t="s">
        <v>114</v>
      </c>
      <c r="AK325" s="753" t="s">
        <v>1141</v>
      </c>
      <c r="AL325" s="754">
        <v>44701</v>
      </c>
      <c r="AM325" s="754">
        <v>44701</v>
      </c>
      <c r="AN325" s="754">
        <v>44704</v>
      </c>
      <c r="AO325" s="754">
        <v>44704</v>
      </c>
      <c r="AP325" s="754">
        <v>44704</v>
      </c>
      <c r="AQ325" s="753" t="s">
        <v>89</v>
      </c>
      <c r="AR325" s="753" t="s">
        <v>4250</v>
      </c>
      <c r="AS325" s="753" t="s">
        <v>1141</v>
      </c>
      <c r="AT325" s="754">
        <v>44701</v>
      </c>
      <c r="AU325" s="754">
        <v>44704</v>
      </c>
      <c r="AV325" s="754">
        <v>44701</v>
      </c>
      <c r="AW325" s="753" t="s">
        <v>90</v>
      </c>
      <c r="AX325" s="753" t="s">
        <v>116</v>
      </c>
      <c r="AY325" s="756">
        <v>5212.08</v>
      </c>
      <c r="AZ325" s="753" t="s">
        <v>4250</v>
      </c>
      <c r="BA325" s="753" t="s">
        <v>4250</v>
      </c>
      <c r="BB325" s="753" t="s">
        <v>4250</v>
      </c>
      <c r="BC325" s="753" t="s">
        <v>4250</v>
      </c>
      <c r="BD325" s="756">
        <v>5212.08</v>
      </c>
      <c r="BE325" s="753" t="s">
        <v>4250</v>
      </c>
      <c r="BF325" s="753" t="s">
        <v>117</v>
      </c>
      <c r="BG325" s="753">
        <v>2022</v>
      </c>
      <c r="BH325" s="753" t="s">
        <v>4250</v>
      </c>
    </row>
    <row r="326" spans="1:60">
      <c r="A326" s="858" t="s">
        <v>8524</v>
      </c>
      <c r="B326" s="753" t="s">
        <v>101</v>
      </c>
      <c r="C326" s="753" t="s">
        <v>1142</v>
      </c>
      <c r="D326" s="754">
        <v>44697</v>
      </c>
      <c r="E326" s="753" t="s">
        <v>1143</v>
      </c>
      <c r="F326" s="753" t="s">
        <v>59</v>
      </c>
      <c r="G326" s="753" t="s">
        <v>60</v>
      </c>
      <c r="H326" s="753" t="s">
        <v>61</v>
      </c>
      <c r="I326" s="753" t="s">
        <v>62</v>
      </c>
      <c r="J326" s="753" t="s">
        <v>63</v>
      </c>
      <c r="K326" s="753">
        <v>30349</v>
      </c>
      <c r="L326" s="753" t="s">
        <v>1144</v>
      </c>
      <c r="M326" s="753" t="s">
        <v>1145</v>
      </c>
      <c r="N326" s="753" t="s">
        <v>1146</v>
      </c>
      <c r="O326" s="753" t="s">
        <v>110</v>
      </c>
      <c r="P326" s="753">
        <v>92806</v>
      </c>
      <c r="Q326" s="753" t="s">
        <v>68</v>
      </c>
      <c r="R326" s="753" t="s">
        <v>1147</v>
      </c>
      <c r="S326" s="753" t="s">
        <v>4250</v>
      </c>
      <c r="T326" s="753" t="s">
        <v>1148</v>
      </c>
      <c r="U326" s="753">
        <v>49204132</v>
      </c>
      <c r="V326" s="753">
        <v>0</v>
      </c>
      <c r="W326" s="753" t="s">
        <v>377</v>
      </c>
      <c r="X326" s="753">
        <v>360</v>
      </c>
      <c r="Y326" s="753">
        <v>832</v>
      </c>
      <c r="Z326" s="753">
        <v>32</v>
      </c>
      <c r="AA326" s="749">
        <f t="shared" si="10"/>
        <v>1.1520000000000001E-2</v>
      </c>
      <c r="AB326" s="753" t="s">
        <v>88</v>
      </c>
      <c r="AC326" s="754">
        <v>44701</v>
      </c>
      <c r="AD326" s="753"/>
      <c r="AE326" s="753" t="s">
        <v>1149</v>
      </c>
      <c r="AF326" s="753" t="s">
        <v>1142</v>
      </c>
      <c r="AG326" s="753">
        <v>832</v>
      </c>
      <c r="AH326" s="753">
        <v>32</v>
      </c>
      <c r="AI326" s="761">
        <f t="shared" si="11"/>
        <v>2.6623999999999998E-2</v>
      </c>
      <c r="AJ326" s="753" t="s">
        <v>72</v>
      </c>
      <c r="AK326" s="753">
        <v>398550672</v>
      </c>
      <c r="AL326" s="754">
        <v>44700</v>
      </c>
      <c r="AM326" s="754">
        <v>44701</v>
      </c>
      <c r="AN326" s="754">
        <v>44705</v>
      </c>
      <c r="AO326" s="754">
        <v>44705</v>
      </c>
      <c r="AP326" s="754">
        <v>44705</v>
      </c>
      <c r="AQ326" s="753" t="s">
        <v>89</v>
      </c>
      <c r="AR326" s="753" t="s">
        <v>4250</v>
      </c>
      <c r="AS326" s="753">
        <v>398550672</v>
      </c>
      <c r="AT326" s="754">
        <v>44701</v>
      </c>
      <c r="AU326" s="754">
        <v>44705</v>
      </c>
      <c r="AV326" s="754">
        <v>44701</v>
      </c>
      <c r="AW326" s="753" t="s">
        <v>90</v>
      </c>
      <c r="AX326" s="753" t="s">
        <v>147</v>
      </c>
      <c r="AY326" s="756">
        <v>5400</v>
      </c>
      <c r="AZ326" s="753" t="s">
        <v>4250</v>
      </c>
      <c r="BA326" s="753" t="s">
        <v>4250</v>
      </c>
      <c r="BB326" s="753" t="s">
        <v>4250</v>
      </c>
      <c r="BC326" s="753" t="s">
        <v>4250</v>
      </c>
      <c r="BD326" s="753" t="s">
        <v>4250</v>
      </c>
      <c r="BE326" s="753" t="s">
        <v>4250</v>
      </c>
      <c r="BF326" s="753" t="s">
        <v>4250</v>
      </c>
      <c r="BG326" s="753" t="s">
        <v>4250</v>
      </c>
      <c r="BH326" s="753" t="s">
        <v>4250</v>
      </c>
    </row>
    <row r="327" spans="1:60">
      <c r="A327" s="858" t="s">
        <v>8524</v>
      </c>
      <c r="B327" s="753" t="s">
        <v>676</v>
      </c>
      <c r="C327" s="753" t="s">
        <v>1150</v>
      </c>
      <c r="D327" s="754">
        <v>44697</v>
      </c>
      <c r="E327" s="753" t="s">
        <v>1151</v>
      </c>
      <c r="F327" s="753" t="s">
        <v>59</v>
      </c>
      <c r="G327" s="753" t="s">
        <v>60</v>
      </c>
      <c r="H327" s="753" t="s">
        <v>61</v>
      </c>
      <c r="I327" s="753" t="s">
        <v>62</v>
      </c>
      <c r="J327" s="753" t="s">
        <v>63</v>
      </c>
      <c r="K327" s="753" t="s">
        <v>4250</v>
      </c>
      <c r="L327" s="753" t="s">
        <v>635</v>
      </c>
      <c r="M327" s="753" t="s">
        <v>636</v>
      </c>
      <c r="N327" s="753" t="s">
        <v>637</v>
      </c>
      <c r="O327" s="753" t="s">
        <v>638</v>
      </c>
      <c r="P327" s="753">
        <v>27604</v>
      </c>
      <c r="Q327" s="753" t="s">
        <v>68</v>
      </c>
      <c r="R327" s="753" t="s">
        <v>1152</v>
      </c>
      <c r="S327" s="753" t="s">
        <v>4250</v>
      </c>
      <c r="T327" s="764" t="s">
        <v>640</v>
      </c>
      <c r="U327" s="753">
        <v>49405140</v>
      </c>
      <c r="V327" s="753">
        <v>0</v>
      </c>
      <c r="W327" s="753" t="s">
        <v>163</v>
      </c>
      <c r="X327" s="753">
        <v>400</v>
      </c>
      <c r="Y327" s="753">
        <v>704</v>
      </c>
      <c r="Z327" s="753">
        <v>22</v>
      </c>
      <c r="AA327" s="749">
        <f t="shared" si="10"/>
        <v>8.8000000000000005E-3</v>
      </c>
      <c r="AB327" s="753" t="s">
        <v>88</v>
      </c>
      <c r="AC327" s="754">
        <v>44706</v>
      </c>
      <c r="AD327" s="753"/>
      <c r="AE327" s="753" t="s">
        <v>4250</v>
      </c>
      <c r="AF327" s="753" t="s">
        <v>1150</v>
      </c>
      <c r="AG327" s="753">
        <v>704</v>
      </c>
      <c r="AH327" s="753">
        <v>22</v>
      </c>
      <c r="AI327" s="761">
        <f t="shared" si="11"/>
        <v>1.5488E-2</v>
      </c>
      <c r="AJ327" s="753" t="s">
        <v>72</v>
      </c>
      <c r="AK327" s="753">
        <v>398681506</v>
      </c>
      <c r="AL327" s="754">
        <v>44701</v>
      </c>
      <c r="AM327" s="754">
        <v>44704</v>
      </c>
      <c r="AN327" s="754">
        <v>44705</v>
      </c>
      <c r="AO327" s="754">
        <v>44708</v>
      </c>
      <c r="AP327" s="754">
        <v>44708</v>
      </c>
      <c r="AQ327" s="753" t="s">
        <v>89</v>
      </c>
      <c r="AR327" s="753" t="s">
        <v>1153</v>
      </c>
      <c r="AS327" s="753">
        <v>398681506</v>
      </c>
      <c r="AT327" s="754">
        <v>44704</v>
      </c>
      <c r="AU327" s="753" t="s">
        <v>1154</v>
      </c>
      <c r="AV327" s="754">
        <v>44704</v>
      </c>
      <c r="AW327" s="753" t="s">
        <v>90</v>
      </c>
      <c r="AX327" s="753" t="s">
        <v>7603</v>
      </c>
      <c r="AY327" s="756">
        <v>1796.3</v>
      </c>
      <c r="AZ327" s="753" t="s">
        <v>4250</v>
      </c>
      <c r="BA327" s="753" t="s">
        <v>4250</v>
      </c>
      <c r="BB327" s="753" t="s">
        <v>4250</v>
      </c>
      <c r="BC327" s="753" t="s">
        <v>4250</v>
      </c>
      <c r="BD327" s="753" t="s">
        <v>4250</v>
      </c>
      <c r="BE327" s="753" t="s">
        <v>4250</v>
      </c>
      <c r="BF327" s="753" t="s">
        <v>4250</v>
      </c>
      <c r="BG327" s="753" t="s">
        <v>4250</v>
      </c>
      <c r="BH327" s="753" t="s">
        <v>4250</v>
      </c>
    </row>
    <row r="328" spans="1:60">
      <c r="A328" s="858" t="s">
        <v>8524</v>
      </c>
      <c r="B328" s="753" t="s">
        <v>676</v>
      </c>
      <c r="C328" s="753" t="s">
        <v>1155</v>
      </c>
      <c r="D328" s="754">
        <v>44697</v>
      </c>
      <c r="E328" s="753" t="s">
        <v>1156</v>
      </c>
      <c r="F328" s="753" t="s">
        <v>59</v>
      </c>
      <c r="G328" s="753" t="s">
        <v>60</v>
      </c>
      <c r="H328" s="753" t="s">
        <v>61</v>
      </c>
      <c r="I328" s="753" t="s">
        <v>62</v>
      </c>
      <c r="J328" s="753" t="s">
        <v>63</v>
      </c>
      <c r="K328" s="753">
        <v>30349</v>
      </c>
      <c r="L328" s="753" t="s">
        <v>374</v>
      </c>
      <c r="M328" s="753" t="s">
        <v>1157</v>
      </c>
      <c r="N328" s="753" t="s">
        <v>1158</v>
      </c>
      <c r="O328" s="753" t="s">
        <v>63</v>
      </c>
      <c r="P328" s="753">
        <v>31601</v>
      </c>
      <c r="Q328" s="753" t="s">
        <v>68</v>
      </c>
      <c r="R328" s="753" t="s">
        <v>1159</v>
      </c>
      <c r="S328" s="753" t="s">
        <v>1160</v>
      </c>
      <c r="T328" s="764" t="s">
        <v>1161</v>
      </c>
      <c r="U328" s="753">
        <v>49204132</v>
      </c>
      <c r="V328" s="753">
        <v>0</v>
      </c>
      <c r="W328" s="753" t="s">
        <v>377</v>
      </c>
      <c r="X328" s="753">
        <v>360</v>
      </c>
      <c r="Y328" s="753">
        <v>728</v>
      </c>
      <c r="Z328" s="753">
        <v>28</v>
      </c>
      <c r="AA328" s="749">
        <f t="shared" si="10"/>
        <v>1.008E-2</v>
      </c>
      <c r="AB328" s="753" t="s">
        <v>70</v>
      </c>
      <c r="AC328" s="754">
        <v>44706</v>
      </c>
      <c r="AD328" s="753"/>
      <c r="AE328" s="753" t="s">
        <v>4250</v>
      </c>
      <c r="AF328" s="753" t="s">
        <v>1155</v>
      </c>
      <c r="AG328" s="753">
        <v>728</v>
      </c>
      <c r="AH328" s="753">
        <v>28</v>
      </c>
      <c r="AI328" s="761">
        <f t="shared" si="11"/>
        <v>2.0383999999999999E-2</v>
      </c>
      <c r="AJ328" s="753" t="s">
        <v>72</v>
      </c>
      <c r="AK328" s="753">
        <v>398546045</v>
      </c>
      <c r="AL328" s="754">
        <v>44701</v>
      </c>
      <c r="AM328" s="754">
        <v>44701</v>
      </c>
      <c r="AN328" s="754">
        <v>44704</v>
      </c>
      <c r="AO328" s="754">
        <v>44705</v>
      </c>
      <c r="AP328" s="754">
        <v>44705</v>
      </c>
      <c r="AQ328" s="753" t="s">
        <v>89</v>
      </c>
      <c r="AR328" s="753" t="s">
        <v>1162</v>
      </c>
      <c r="AS328" s="753">
        <v>398546045</v>
      </c>
      <c r="AT328" s="754">
        <v>44701</v>
      </c>
      <c r="AU328" s="754">
        <v>44705</v>
      </c>
      <c r="AV328" s="754">
        <v>44701</v>
      </c>
      <c r="AW328" s="753" t="s">
        <v>90</v>
      </c>
      <c r="AX328" s="753" t="s">
        <v>147</v>
      </c>
      <c r="AY328" s="756">
        <v>901</v>
      </c>
      <c r="AZ328" s="753" t="s">
        <v>4250</v>
      </c>
      <c r="BA328" s="753" t="s">
        <v>4250</v>
      </c>
      <c r="BB328" s="753" t="s">
        <v>4250</v>
      </c>
      <c r="BC328" s="756">
        <v>1250</v>
      </c>
      <c r="BD328" s="753" t="s">
        <v>4250</v>
      </c>
      <c r="BE328" s="753" t="s">
        <v>4250</v>
      </c>
      <c r="BF328" s="753" t="s">
        <v>4250</v>
      </c>
      <c r="BG328" s="753" t="s">
        <v>4250</v>
      </c>
      <c r="BH328" s="753" t="s">
        <v>4250</v>
      </c>
    </row>
    <row r="329" spans="1:60">
      <c r="A329" s="858" t="s">
        <v>8524</v>
      </c>
      <c r="B329" s="753" t="s">
        <v>676</v>
      </c>
      <c r="C329" s="753" t="s">
        <v>1163</v>
      </c>
      <c r="D329" s="754">
        <v>44697</v>
      </c>
      <c r="E329" s="753" t="s">
        <v>1164</v>
      </c>
      <c r="F329" s="753" t="s">
        <v>59</v>
      </c>
      <c r="G329" s="753" t="s">
        <v>60</v>
      </c>
      <c r="H329" s="753" t="s">
        <v>61</v>
      </c>
      <c r="I329" s="753" t="s">
        <v>62</v>
      </c>
      <c r="J329" s="753" t="s">
        <v>63</v>
      </c>
      <c r="K329" s="753">
        <v>30349</v>
      </c>
      <c r="L329" s="753" t="s">
        <v>374</v>
      </c>
      <c r="M329" s="753" t="s">
        <v>1165</v>
      </c>
      <c r="N329" s="753" t="s">
        <v>62</v>
      </c>
      <c r="O329" s="753" t="s">
        <v>63</v>
      </c>
      <c r="P329" s="753">
        <v>30354</v>
      </c>
      <c r="Q329" s="753" t="s">
        <v>68</v>
      </c>
      <c r="R329" s="753" t="s">
        <v>1159</v>
      </c>
      <c r="S329" s="753" t="s">
        <v>1160</v>
      </c>
      <c r="T329" s="764" t="s">
        <v>1161</v>
      </c>
      <c r="U329" s="753">
        <v>49204132</v>
      </c>
      <c r="V329" s="753">
        <v>0</v>
      </c>
      <c r="W329" s="753" t="s">
        <v>377</v>
      </c>
      <c r="X329" s="753">
        <v>360</v>
      </c>
      <c r="Y329" s="753">
        <v>728</v>
      </c>
      <c r="Z329" s="753">
        <v>28</v>
      </c>
      <c r="AA329" s="749">
        <f t="shared" si="10"/>
        <v>1.008E-2</v>
      </c>
      <c r="AB329" s="753" t="s">
        <v>70</v>
      </c>
      <c r="AC329" s="754">
        <v>44706</v>
      </c>
      <c r="AD329" s="753"/>
      <c r="AE329" s="753" t="s">
        <v>4250</v>
      </c>
      <c r="AF329" s="753" t="s">
        <v>1163</v>
      </c>
      <c r="AG329" s="753">
        <v>728</v>
      </c>
      <c r="AH329" s="753">
        <v>28</v>
      </c>
      <c r="AI329" s="761">
        <f t="shared" si="11"/>
        <v>2.0383999999999999E-2</v>
      </c>
      <c r="AJ329" s="753" t="s">
        <v>72</v>
      </c>
      <c r="AK329" s="753">
        <v>398546449</v>
      </c>
      <c r="AL329" s="754">
        <v>44705</v>
      </c>
      <c r="AM329" s="754">
        <v>44705</v>
      </c>
      <c r="AN329" s="754">
        <v>44705</v>
      </c>
      <c r="AO329" s="754">
        <v>44705</v>
      </c>
      <c r="AP329" s="754">
        <v>44705</v>
      </c>
      <c r="AQ329" s="753" t="s">
        <v>89</v>
      </c>
      <c r="AR329" s="753" t="s">
        <v>1166</v>
      </c>
      <c r="AS329" s="753">
        <v>398546449</v>
      </c>
      <c r="AT329" s="754">
        <v>44701</v>
      </c>
      <c r="AU329" s="754">
        <v>44705</v>
      </c>
      <c r="AV329" s="754">
        <v>44701</v>
      </c>
      <c r="AW329" s="753" t="s">
        <v>90</v>
      </c>
      <c r="AX329" s="753" t="s">
        <v>147</v>
      </c>
      <c r="AY329" s="756">
        <v>373</v>
      </c>
      <c r="AZ329" s="753" t="s">
        <v>4250</v>
      </c>
      <c r="BA329" s="753" t="s">
        <v>4250</v>
      </c>
      <c r="BB329" s="753" t="s">
        <v>4250</v>
      </c>
      <c r="BC329" s="753" t="s">
        <v>4250</v>
      </c>
      <c r="BD329" s="753" t="s">
        <v>4250</v>
      </c>
      <c r="BE329" s="753" t="s">
        <v>4250</v>
      </c>
      <c r="BF329" s="753" t="s">
        <v>4250</v>
      </c>
      <c r="BG329" s="753" t="s">
        <v>4250</v>
      </c>
      <c r="BH329" s="753" t="s">
        <v>4250</v>
      </c>
    </row>
    <row r="330" spans="1:60">
      <c r="A330" s="858" t="s">
        <v>8524</v>
      </c>
      <c r="B330" s="753" t="s">
        <v>676</v>
      </c>
      <c r="C330" s="753" t="s">
        <v>1167</v>
      </c>
      <c r="D330" s="754">
        <v>44697</v>
      </c>
      <c r="E330" s="753" t="s">
        <v>1168</v>
      </c>
      <c r="F330" s="753" t="s">
        <v>59</v>
      </c>
      <c r="G330" s="753" t="s">
        <v>60</v>
      </c>
      <c r="H330" s="753" t="s">
        <v>61</v>
      </c>
      <c r="I330" s="753" t="s">
        <v>62</v>
      </c>
      <c r="J330" s="753" t="s">
        <v>63</v>
      </c>
      <c r="K330" s="753">
        <v>30349</v>
      </c>
      <c r="L330" s="753" t="s">
        <v>374</v>
      </c>
      <c r="M330" s="753" t="s">
        <v>1169</v>
      </c>
      <c r="N330" s="753" t="s">
        <v>466</v>
      </c>
      <c r="O330" s="753" t="s">
        <v>63</v>
      </c>
      <c r="P330" s="753">
        <v>30046</v>
      </c>
      <c r="Q330" s="753" t="s">
        <v>68</v>
      </c>
      <c r="R330" s="753" t="s">
        <v>1159</v>
      </c>
      <c r="S330" s="753" t="s">
        <v>1160</v>
      </c>
      <c r="T330" s="764" t="s">
        <v>1161</v>
      </c>
      <c r="U330" s="753">
        <v>49204132</v>
      </c>
      <c r="V330" s="753">
        <v>0</v>
      </c>
      <c r="W330" s="753" t="s">
        <v>377</v>
      </c>
      <c r="X330" s="753">
        <v>360</v>
      </c>
      <c r="Y330" s="753">
        <v>728</v>
      </c>
      <c r="Z330" s="753">
        <v>28</v>
      </c>
      <c r="AA330" s="749">
        <f t="shared" si="10"/>
        <v>1.008E-2</v>
      </c>
      <c r="AB330" s="753" t="s">
        <v>70</v>
      </c>
      <c r="AC330" s="754">
        <v>44706</v>
      </c>
      <c r="AD330" s="753"/>
      <c r="AE330" s="753" t="s">
        <v>4250</v>
      </c>
      <c r="AF330" s="753" t="s">
        <v>1167</v>
      </c>
      <c r="AG330" s="753">
        <v>728</v>
      </c>
      <c r="AH330" s="753">
        <v>28</v>
      </c>
      <c r="AI330" s="761">
        <f t="shared" si="11"/>
        <v>2.0383999999999999E-2</v>
      </c>
      <c r="AJ330" s="753" t="s">
        <v>72</v>
      </c>
      <c r="AK330" s="753">
        <v>398548974</v>
      </c>
      <c r="AL330" s="754">
        <v>44701</v>
      </c>
      <c r="AM330" s="754">
        <v>44704</v>
      </c>
      <c r="AN330" s="754">
        <v>44704</v>
      </c>
      <c r="AO330" s="754">
        <v>44704</v>
      </c>
      <c r="AP330" s="754">
        <v>44704</v>
      </c>
      <c r="AQ330" s="753" t="s">
        <v>89</v>
      </c>
      <c r="AR330" s="753" t="s">
        <v>4250</v>
      </c>
      <c r="AS330" s="753">
        <v>398548974</v>
      </c>
      <c r="AT330" s="754">
        <v>44704</v>
      </c>
      <c r="AU330" s="754">
        <v>44704</v>
      </c>
      <c r="AV330" s="754">
        <v>44704</v>
      </c>
      <c r="AW330" s="753" t="s">
        <v>90</v>
      </c>
      <c r="AX330" s="753" t="s">
        <v>147</v>
      </c>
      <c r="AY330" s="756">
        <v>496</v>
      </c>
      <c r="AZ330" s="753" t="s">
        <v>4250</v>
      </c>
      <c r="BA330" s="753" t="s">
        <v>4250</v>
      </c>
      <c r="BB330" s="753" t="s">
        <v>4250</v>
      </c>
      <c r="BC330" s="753" t="s">
        <v>4250</v>
      </c>
      <c r="BD330" s="753" t="s">
        <v>4250</v>
      </c>
      <c r="BE330" s="753" t="s">
        <v>4250</v>
      </c>
      <c r="BF330" s="753" t="s">
        <v>4250</v>
      </c>
      <c r="BG330" s="753" t="s">
        <v>4250</v>
      </c>
      <c r="BH330" s="753" t="s">
        <v>4250</v>
      </c>
    </row>
    <row r="331" spans="1:60">
      <c r="A331" s="858" t="s">
        <v>8524</v>
      </c>
      <c r="B331" s="753" t="s">
        <v>676</v>
      </c>
      <c r="C331" s="753" t="s">
        <v>1170</v>
      </c>
      <c r="D331" s="754">
        <v>44697</v>
      </c>
      <c r="E331" s="753" t="s">
        <v>1171</v>
      </c>
      <c r="F331" s="753" t="s">
        <v>59</v>
      </c>
      <c r="G331" s="753" t="s">
        <v>60</v>
      </c>
      <c r="H331" s="753" t="s">
        <v>61</v>
      </c>
      <c r="I331" s="753" t="s">
        <v>62</v>
      </c>
      <c r="J331" s="753" t="s">
        <v>63</v>
      </c>
      <c r="K331" s="753">
        <v>30349</v>
      </c>
      <c r="L331" s="753" t="s">
        <v>241</v>
      </c>
      <c r="M331" s="753" t="s">
        <v>1172</v>
      </c>
      <c r="N331" s="753" t="s">
        <v>1173</v>
      </c>
      <c r="O331" s="753" t="s">
        <v>98</v>
      </c>
      <c r="P331" s="753">
        <v>33801</v>
      </c>
      <c r="Q331" s="753" t="s">
        <v>68</v>
      </c>
      <c r="R331" s="753" t="s">
        <v>244</v>
      </c>
      <c r="S331" s="753" t="s">
        <v>245</v>
      </c>
      <c r="T331" s="753" t="s">
        <v>246</v>
      </c>
      <c r="U331" s="753">
        <v>49204132</v>
      </c>
      <c r="V331" s="753">
        <v>0</v>
      </c>
      <c r="W331" s="753" t="s">
        <v>377</v>
      </c>
      <c r="X331" s="753">
        <v>360</v>
      </c>
      <c r="Y331" s="753">
        <v>832</v>
      </c>
      <c r="Z331" s="753">
        <v>32</v>
      </c>
      <c r="AA331" s="749">
        <f t="shared" si="10"/>
        <v>1.1520000000000001E-2</v>
      </c>
      <c r="AB331" s="753" t="s">
        <v>88</v>
      </c>
      <c r="AC331" s="754">
        <v>44706</v>
      </c>
      <c r="AD331" s="753"/>
      <c r="AE331" s="753" t="s">
        <v>4250</v>
      </c>
      <c r="AF331" s="753" t="s">
        <v>1170</v>
      </c>
      <c r="AG331" s="753">
        <v>832</v>
      </c>
      <c r="AH331" s="753">
        <v>32</v>
      </c>
      <c r="AI331" s="761">
        <f t="shared" si="11"/>
        <v>2.6623999999999998E-2</v>
      </c>
      <c r="AJ331" s="753" t="s">
        <v>72</v>
      </c>
      <c r="AK331" s="753">
        <v>398553429</v>
      </c>
      <c r="AL331" s="754">
        <v>44700</v>
      </c>
      <c r="AM331" s="754">
        <v>44700</v>
      </c>
      <c r="AN331" s="754">
        <v>44705</v>
      </c>
      <c r="AO331" s="754">
        <v>44705</v>
      </c>
      <c r="AP331" s="754">
        <v>44705</v>
      </c>
      <c r="AQ331" s="753" t="s">
        <v>89</v>
      </c>
      <c r="AR331" s="753" t="s">
        <v>1174</v>
      </c>
      <c r="AS331" s="753">
        <v>398553429</v>
      </c>
      <c r="AT331" s="754">
        <v>44700</v>
      </c>
      <c r="AU331" s="754">
        <v>44705</v>
      </c>
      <c r="AV331" s="754">
        <v>44700</v>
      </c>
      <c r="AW331" s="753" t="s">
        <v>90</v>
      </c>
      <c r="AX331" s="753" t="s">
        <v>147</v>
      </c>
      <c r="AY331" s="756">
        <v>2212.1999999999998</v>
      </c>
      <c r="AZ331" s="753" t="s">
        <v>4250</v>
      </c>
      <c r="BA331" s="753" t="s">
        <v>4250</v>
      </c>
      <c r="BB331" s="753" t="s">
        <v>4250</v>
      </c>
      <c r="BC331" s="753" t="s">
        <v>4250</v>
      </c>
      <c r="BD331" s="753" t="s">
        <v>4250</v>
      </c>
      <c r="BE331" s="753" t="s">
        <v>4250</v>
      </c>
      <c r="BF331" s="753" t="s">
        <v>4250</v>
      </c>
      <c r="BG331" s="753" t="s">
        <v>4250</v>
      </c>
      <c r="BH331" s="753" t="s">
        <v>4250</v>
      </c>
    </row>
    <row r="332" spans="1:60">
      <c r="A332" s="858" t="s">
        <v>8524</v>
      </c>
      <c r="B332" s="753" t="s">
        <v>676</v>
      </c>
      <c r="C332" s="753" t="s">
        <v>1175</v>
      </c>
      <c r="D332" s="754">
        <v>44697</v>
      </c>
      <c r="E332" s="753" t="s">
        <v>1171</v>
      </c>
      <c r="F332" s="753" t="s">
        <v>59</v>
      </c>
      <c r="G332" s="753" t="s">
        <v>60</v>
      </c>
      <c r="H332" s="753" t="s">
        <v>61</v>
      </c>
      <c r="I332" s="753" t="s">
        <v>62</v>
      </c>
      <c r="J332" s="753" t="s">
        <v>63</v>
      </c>
      <c r="K332" s="753">
        <v>30349</v>
      </c>
      <c r="L332" s="753" t="s">
        <v>241</v>
      </c>
      <c r="M332" s="753" t="s">
        <v>766</v>
      </c>
      <c r="N332" s="753" t="s">
        <v>243</v>
      </c>
      <c r="O332" s="753" t="s">
        <v>98</v>
      </c>
      <c r="P332" s="753">
        <v>34221</v>
      </c>
      <c r="Q332" s="753" t="s">
        <v>68</v>
      </c>
      <c r="R332" s="753" t="s">
        <v>244</v>
      </c>
      <c r="S332" s="753" t="s">
        <v>245</v>
      </c>
      <c r="T332" s="753" t="s">
        <v>246</v>
      </c>
      <c r="U332" s="753">
        <v>49204132</v>
      </c>
      <c r="V332" s="753">
        <v>0</v>
      </c>
      <c r="W332" s="753" t="s">
        <v>377</v>
      </c>
      <c r="X332" s="753">
        <v>360</v>
      </c>
      <c r="Y332" s="753">
        <v>832</v>
      </c>
      <c r="Z332" s="753">
        <v>32</v>
      </c>
      <c r="AA332" s="749">
        <f t="shared" si="10"/>
        <v>1.1520000000000001E-2</v>
      </c>
      <c r="AB332" s="753" t="s">
        <v>88</v>
      </c>
      <c r="AC332" s="754">
        <v>44706</v>
      </c>
      <c r="AD332" s="753"/>
      <c r="AE332" s="753" t="s">
        <v>4250</v>
      </c>
      <c r="AF332" s="753" t="s">
        <v>1175</v>
      </c>
      <c r="AG332" s="753">
        <v>832</v>
      </c>
      <c r="AH332" s="753">
        <v>32</v>
      </c>
      <c r="AI332" s="761">
        <f t="shared" si="11"/>
        <v>2.6623999999999998E-2</v>
      </c>
      <c r="AJ332" s="753" t="s">
        <v>72</v>
      </c>
      <c r="AK332" s="753">
        <v>398556341</v>
      </c>
      <c r="AL332" s="754">
        <v>44700</v>
      </c>
      <c r="AM332" s="754">
        <v>44704</v>
      </c>
      <c r="AN332" s="754">
        <v>44705</v>
      </c>
      <c r="AO332" s="754">
        <v>44705</v>
      </c>
      <c r="AP332" s="754">
        <v>44705</v>
      </c>
      <c r="AQ332" s="753" t="s">
        <v>89</v>
      </c>
      <c r="AR332" s="753" t="s">
        <v>1174</v>
      </c>
      <c r="AS332" s="753">
        <v>398556341</v>
      </c>
      <c r="AT332" s="754">
        <v>44704</v>
      </c>
      <c r="AU332" s="754">
        <v>44705</v>
      </c>
      <c r="AV332" s="754">
        <v>44704</v>
      </c>
      <c r="AW332" s="753" t="s">
        <v>90</v>
      </c>
      <c r="AX332" s="753" t="s">
        <v>147</v>
      </c>
      <c r="AY332" s="756">
        <v>2212.1999999999998</v>
      </c>
      <c r="AZ332" s="753" t="s">
        <v>4250</v>
      </c>
      <c r="BA332" s="753" t="s">
        <v>4250</v>
      </c>
      <c r="BB332" s="753" t="s">
        <v>4250</v>
      </c>
      <c r="BC332" s="753" t="s">
        <v>4250</v>
      </c>
      <c r="BD332" s="753" t="s">
        <v>4250</v>
      </c>
      <c r="BE332" s="753" t="s">
        <v>4250</v>
      </c>
      <c r="BF332" s="753" t="s">
        <v>4250</v>
      </c>
      <c r="BG332" s="753" t="s">
        <v>4250</v>
      </c>
      <c r="BH332" s="753" t="s">
        <v>4250</v>
      </c>
    </row>
    <row r="333" spans="1:60">
      <c r="A333" s="858" t="s">
        <v>8524</v>
      </c>
      <c r="B333" s="753" t="s">
        <v>676</v>
      </c>
      <c r="C333" s="753" t="s">
        <v>1176</v>
      </c>
      <c r="D333" s="754">
        <v>44697</v>
      </c>
      <c r="E333" s="753" t="s">
        <v>1171</v>
      </c>
      <c r="F333" s="753" t="s">
        <v>59</v>
      </c>
      <c r="G333" s="753" t="s">
        <v>60</v>
      </c>
      <c r="H333" s="753" t="s">
        <v>61</v>
      </c>
      <c r="I333" s="753" t="s">
        <v>62</v>
      </c>
      <c r="J333" s="753" t="s">
        <v>63</v>
      </c>
      <c r="K333" s="753">
        <v>30349</v>
      </c>
      <c r="L333" s="753" t="s">
        <v>241</v>
      </c>
      <c r="M333" s="753" t="s">
        <v>1172</v>
      </c>
      <c r="N333" s="753" t="s">
        <v>1173</v>
      </c>
      <c r="O333" s="753" t="s">
        <v>98</v>
      </c>
      <c r="P333" s="753">
        <v>33801</v>
      </c>
      <c r="Q333" s="753" t="s">
        <v>68</v>
      </c>
      <c r="R333" s="753" t="s">
        <v>244</v>
      </c>
      <c r="S333" s="753" t="s">
        <v>245</v>
      </c>
      <c r="T333" s="753" t="s">
        <v>246</v>
      </c>
      <c r="U333" s="753">
        <v>49204132</v>
      </c>
      <c r="V333" s="753">
        <v>0</v>
      </c>
      <c r="W333" s="753" t="s">
        <v>377</v>
      </c>
      <c r="X333" s="753">
        <v>360</v>
      </c>
      <c r="Y333" s="753">
        <v>832</v>
      </c>
      <c r="Z333" s="753">
        <v>32</v>
      </c>
      <c r="AA333" s="749">
        <f t="shared" si="10"/>
        <v>1.1520000000000001E-2</v>
      </c>
      <c r="AB333" s="753" t="s">
        <v>88</v>
      </c>
      <c r="AC333" s="754">
        <v>44706</v>
      </c>
      <c r="AD333" s="753"/>
      <c r="AE333" s="753" t="s">
        <v>4250</v>
      </c>
      <c r="AF333" s="753" t="s">
        <v>1176</v>
      </c>
      <c r="AG333" s="753">
        <v>832</v>
      </c>
      <c r="AH333" s="753">
        <v>32</v>
      </c>
      <c r="AI333" s="761">
        <f t="shared" si="11"/>
        <v>2.6623999999999998E-2</v>
      </c>
      <c r="AJ333" s="753" t="s">
        <v>72</v>
      </c>
      <c r="AK333" s="753">
        <v>398556850</v>
      </c>
      <c r="AL333" s="754">
        <v>44700</v>
      </c>
      <c r="AM333" s="754">
        <v>44704</v>
      </c>
      <c r="AN333" s="754">
        <v>44705</v>
      </c>
      <c r="AO333" s="754">
        <v>44706</v>
      </c>
      <c r="AP333" s="754">
        <v>44706</v>
      </c>
      <c r="AQ333" s="753" t="s">
        <v>89</v>
      </c>
      <c r="AR333" s="753" t="s">
        <v>1177</v>
      </c>
      <c r="AS333" s="753">
        <v>398556850</v>
      </c>
      <c r="AT333" s="754">
        <v>44704</v>
      </c>
      <c r="AU333" s="754">
        <v>44706</v>
      </c>
      <c r="AV333" s="754">
        <v>44704</v>
      </c>
      <c r="AW333" s="753" t="s">
        <v>90</v>
      </c>
      <c r="AX333" s="753" t="s">
        <v>147</v>
      </c>
      <c r="AY333" s="756">
        <v>2212.1999999999998</v>
      </c>
      <c r="AZ333" s="753" t="s">
        <v>4250</v>
      </c>
      <c r="BA333" s="753" t="s">
        <v>4250</v>
      </c>
      <c r="BB333" s="753" t="s">
        <v>4250</v>
      </c>
      <c r="BC333" s="753" t="s">
        <v>4250</v>
      </c>
      <c r="BD333" s="753" t="s">
        <v>4250</v>
      </c>
      <c r="BE333" s="753" t="s">
        <v>4250</v>
      </c>
      <c r="BF333" s="753" t="s">
        <v>4250</v>
      </c>
      <c r="BG333" s="753" t="s">
        <v>4250</v>
      </c>
      <c r="BH333" s="753" t="s">
        <v>4250</v>
      </c>
    </row>
    <row r="334" spans="1:60">
      <c r="A334" s="858" t="s">
        <v>8524</v>
      </c>
      <c r="B334" s="753" t="s">
        <v>676</v>
      </c>
      <c r="C334" s="753" t="s">
        <v>1178</v>
      </c>
      <c r="D334" s="754">
        <v>44697</v>
      </c>
      <c r="E334" s="753" t="s">
        <v>1171</v>
      </c>
      <c r="F334" s="753" t="s">
        <v>59</v>
      </c>
      <c r="G334" s="753" t="s">
        <v>60</v>
      </c>
      <c r="H334" s="753" t="s">
        <v>61</v>
      </c>
      <c r="I334" s="753" t="s">
        <v>62</v>
      </c>
      <c r="J334" s="753" t="s">
        <v>63</v>
      </c>
      <c r="K334" s="753">
        <v>30349</v>
      </c>
      <c r="L334" s="753" t="s">
        <v>241</v>
      </c>
      <c r="M334" s="753" t="s">
        <v>769</v>
      </c>
      <c r="N334" s="753" t="s">
        <v>97</v>
      </c>
      <c r="O334" s="753" t="s">
        <v>98</v>
      </c>
      <c r="P334" s="753">
        <v>33634</v>
      </c>
      <c r="Q334" s="753" t="s">
        <v>68</v>
      </c>
      <c r="R334" s="753" t="s">
        <v>244</v>
      </c>
      <c r="S334" s="753" t="s">
        <v>245</v>
      </c>
      <c r="T334" s="753" t="s">
        <v>246</v>
      </c>
      <c r="U334" s="753">
        <v>49204132</v>
      </c>
      <c r="V334" s="753">
        <v>0</v>
      </c>
      <c r="W334" s="753" t="s">
        <v>377</v>
      </c>
      <c r="X334" s="753">
        <v>360</v>
      </c>
      <c r="Y334" s="753">
        <v>832</v>
      </c>
      <c r="Z334" s="753">
        <v>32</v>
      </c>
      <c r="AA334" s="749">
        <f t="shared" si="10"/>
        <v>1.1520000000000001E-2</v>
      </c>
      <c r="AB334" s="753" t="s">
        <v>88</v>
      </c>
      <c r="AC334" s="754">
        <v>44706</v>
      </c>
      <c r="AD334" s="753"/>
      <c r="AE334" s="753" t="s">
        <v>4250</v>
      </c>
      <c r="AF334" s="753" t="s">
        <v>1178</v>
      </c>
      <c r="AG334" s="753">
        <v>832</v>
      </c>
      <c r="AH334" s="753">
        <v>32</v>
      </c>
      <c r="AI334" s="761">
        <f t="shared" si="11"/>
        <v>2.6623999999999998E-2</v>
      </c>
      <c r="AJ334" s="753" t="s">
        <v>72</v>
      </c>
      <c r="AK334" s="753">
        <v>398557173</v>
      </c>
      <c r="AL334" s="754">
        <v>44699</v>
      </c>
      <c r="AM334" s="754">
        <v>44704</v>
      </c>
      <c r="AN334" s="754">
        <v>44705</v>
      </c>
      <c r="AO334" s="754">
        <v>44705</v>
      </c>
      <c r="AP334" s="754">
        <v>44705</v>
      </c>
      <c r="AQ334" s="753" t="s">
        <v>89</v>
      </c>
      <c r="AR334" s="753" t="s">
        <v>1179</v>
      </c>
      <c r="AS334" s="753">
        <v>398557173</v>
      </c>
      <c r="AT334" s="754">
        <v>44704</v>
      </c>
      <c r="AU334" s="754">
        <v>44705</v>
      </c>
      <c r="AV334" s="754">
        <v>44704</v>
      </c>
      <c r="AW334" s="753" t="s">
        <v>90</v>
      </c>
      <c r="AX334" s="753" t="s">
        <v>147</v>
      </c>
      <c r="AY334" s="756">
        <v>2212.1999999999998</v>
      </c>
      <c r="AZ334" s="753" t="s">
        <v>4250</v>
      </c>
      <c r="BA334" s="753" t="s">
        <v>4250</v>
      </c>
      <c r="BB334" s="753" t="s">
        <v>4250</v>
      </c>
      <c r="BC334" s="753" t="s">
        <v>4250</v>
      </c>
      <c r="BD334" s="753" t="s">
        <v>4250</v>
      </c>
      <c r="BE334" s="753" t="s">
        <v>4250</v>
      </c>
      <c r="BF334" s="753" t="s">
        <v>4250</v>
      </c>
      <c r="BG334" s="753" t="s">
        <v>4250</v>
      </c>
      <c r="BH334" s="753" t="s">
        <v>4250</v>
      </c>
    </row>
    <row r="335" spans="1:60">
      <c r="A335" s="858" t="s">
        <v>8524</v>
      </c>
      <c r="B335" s="753" t="s">
        <v>676</v>
      </c>
      <c r="C335" s="753" t="s">
        <v>1180</v>
      </c>
      <c r="D335" s="754">
        <v>44697</v>
      </c>
      <c r="E335" s="753" t="s">
        <v>1171</v>
      </c>
      <c r="F335" s="753" t="s">
        <v>59</v>
      </c>
      <c r="G335" s="753" t="s">
        <v>60</v>
      </c>
      <c r="H335" s="753" t="s">
        <v>61</v>
      </c>
      <c r="I335" s="753" t="s">
        <v>62</v>
      </c>
      <c r="J335" s="753" t="s">
        <v>63</v>
      </c>
      <c r="K335" s="753">
        <v>30349</v>
      </c>
      <c r="L335" s="753" t="s">
        <v>241</v>
      </c>
      <c r="M335" s="753" t="s">
        <v>769</v>
      </c>
      <c r="N335" s="753" t="s">
        <v>97</v>
      </c>
      <c r="O335" s="753" t="s">
        <v>98</v>
      </c>
      <c r="P335" s="753">
        <v>33634</v>
      </c>
      <c r="Q335" s="753" t="s">
        <v>68</v>
      </c>
      <c r="R335" s="753" t="s">
        <v>244</v>
      </c>
      <c r="S335" s="753" t="s">
        <v>245</v>
      </c>
      <c r="T335" s="753" t="s">
        <v>246</v>
      </c>
      <c r="U335" s="753">
        <v>49204132</v>
      </c>
      <c r="V335" s="753">
        <v>0</v>
      </c>
      <c r="W335" s="753" t="s">
        <v>377</v>
      </c>
      <c r="X335" s="753">
        <v>360</v>
      </c>
      <c r="Y335" s="753">
        <v>832</v>
      </c>
      <c r="Z335" s="753">
        <v>32</v>
      </c>
      <c r="AA335" s="749">
        <f t="shared" si="10"/>
        <v>1.1520000000000001E-2</v>
      </c>
      <c r="AB335" s="753" t="s">
        <v>88</v>
      </c>
      <c r="AC335" s="754">
        <v>44706</v>
      </c>
      <c r="AD335" s="753"/>
      <c r="AE335" s="753" t="s">
        <v>4250</v>
      </c>
      <c r="AF335" s="753" t="s">
        <v>1180</v>
      </c>
      <c r="AG335" s="753">
        <v>832</v>
      </c>
      <c r="AH335" s="753">
        <v>32</v>
      </c>
      <c r="AI335" s="761">
        <f t="shared" si="11"/>
        <v>2.6623999999999998E-2</v>
      </c>
      <c r="AJ335" s="753" t="s">
        <v>72</v>
      </c>
      <c r="AK335" s="753">
        <v>398557351</v>
      </c>
      <c r="AL335" s="754">
        <v>44704</v>
      </c>
      <c r="AM335" s="754">
        <v>44704</v>
      </c>
      <c r="AN335" s="754">
        <v>44705</v>
      </c>
      <c r="AO335" s="754">
        <v>44705</v>
      </c>
      <c r="AP335" s="754">
        <v>44705</v>
      </c>
      <c r="AQ335" s="753" t="s">
        <v>89</v>
      </c>
      <c r="AR335" s="753" t="s">
        <v>1179</v>
      </c>
      <c r="AS335" s="753">
        <v>398557351</v>
      </c>
      <c r="AT335" s="754">
        <v>44704</v>
      </c>
      <c r="AU335" s="754">
        <v>44705</v>
      </c>
      <c r="AV335" s="754">
        <v>44704</v>
      </c>
      <c r="AW335" s="753" t="s">
        <v>90</v>
      </c>
      <c r="AX335" s="753" t="s">
        <v>147</v>
      </c>
      <c r="AY335" s="756">
        <v>2212.1999999999998</v>
      </c>
      <c r="AZ335" s="753" t="s">
        <v>4250</v>
      </c>
      <c r="BA335" s="753" t="s">
        <v>4250</v>
      </c>
      <c r="BB335" s="753" t="s">
        <v>4250</v>
      </c>
      <c r="BC335" s="753" t="s">
        <v>4250</v>
      </c>
      <c r="BD335" s="753" t="s">
        <v>4250</v>
      </c>
      <c r="BE335" s="753" t="s">
        <v>4250</v>
      </c>
      <c r="BF335" s="753" t="s">
        <v>4250</v>
      </c>
      <c r="BG335" s="753" t="s">
        <v>4250</v>
      </c>
      <c r="BH335" s="753" t="s">
        <v>4250</v>
      </c>
    </row>
    <row r="336" spans="1:60">
      <c r="A336" s="858" t="s">
        <v>8524</v>
      </c>
      <c r="B336" s="753" t="s">
        <v>676</v>
      </c>
      <c r="C336" s="753" t="s">
        <v>1181</v>
      </c>
      <c r="D336" s="754">
        <v>44697</v>
      </c>
      <c r="E336" s="753" t="s">
        <v>1171</v>
      </c>
      <c r="F336" s="753" t="s">
        <v>59</v>
      </c>
      <c r="G336" s="753" t="s">
        <v>60</v>
      </c>
      <c r="H336" s="753" t="s">
        <v>61</v>
      </c>
      <c r="I336" s="753" t="s">
        <v>62</v>
      </c>
      <c r="J336" s="753" t="s">
        <v>63</v>
      </c>
      <c r="K336" s="753">
        <v>30349</v>
      </c>
      <c r="L336" s="753" t="s">
        <v>241</v>
      </c>
      <c r="M336" s="753" t="s">
        <v>769</v>
      </c>
      <c r="N336" s="753" t="s">
        <v>97</v>
      </c>
      <c r="O336" s="753" t="s">
        <v>98</v>
      </c>
      <c r="P336" s="753">
        <v>33634</v>
      </c>
      <c r="Q336" s="753" t="s">
        <v>68</v>
      </c>
      <c r="R336" s="753" t="s">
        <v>244</v>
      </c>
      <c r="S336" s="753" t="s">
        <v>245</v>
      </c>
      <c r="T336" s="753" t="s">
        <v>246</v>
      </c>
      <c r="U336" s="753">
        <v>49204132</v>
      </c>
      <c r="V336" s="753">
        <v>0</v>
      </c>
      <c r="W336" s="753" t="s">
        <v>377</v>
      </c>
      <c r="X336" s="753">
        <v>360</v>
      </c>
      <c r="Y336" s="753">
        <v>832</v>
      </c>
      <c r="Z336" s="753">
        <v>32</v>
      </c>
      <c r="AA336" s="749">
        <f t="shared" si="10"/>
        <v>1.1520000000000001E-2</v>
      </c>
      <c r="AB336" s="753" t="s">
        <v>88</v>
      </c>
      <c r="AC336" s="754">
        <v>44706</v>
      </c>
      <c r="AD336" s="753"/>
      <c r="AE336" s="753" t="s">
        <v>4250</v>
      </c>
      <c r="AF336" s="753" t="s">
        <v>1181</v>
      </c>
      <c r="AG336" s="753">
        <v>832</v>
      </c>
      <c r="AH336" s="753">
        <v>32</v>
      </c>
      <c r="AI336" s="761">
        <f t="shared" si="11"/>
        <v>2.6623999999999998E-2</v>
      </c>
      <c r="AJ336" s="753" t="s">
        <v>72</v>
      </c>
      <c r="AK336" s="753">
        <v>398557483</v>
      </c>
      <c r="AL336" s="754">
        <v>44704</v>
      </c>
      <c r="AM336" s="754">
        <v>44704</v>
      </c>
      <c r="AN336" s="754">
        <v>44705</v>
      </c>
      <c r="AO336" s="754">
        <v>44705</v>
      </c>
      <c r="AP336" s="754">
        <v>44705</v>
      </c>
      <c r="AQ336" s="753" t="s">
        <v>89</v>
      </c>
      <c r="AR336" s="753" t="s">
        <v>1179</v>
      </c>
      <c r="AS336" s="753">
        <v>398557483</v>
      </c>
      <c r="AT336" s="754">
        <v>44704</v>
      </c>
      <c r="AU336" s="754">
        <v>44705</v>
      </c>
      <c r="AV336" s="754">
        <v>44704</v>
      </c>
      <c r="AW336" s="753" t="s">
        <v>90</v>
      </c>
      <c r="AX336" s="753" t="s">
        <v>147</v>
      </c>
      <c r="AY336" s="756">
        <v>2212.1999999999998</v>
      </c>
      <c r="AZ336" s="753" t="s">
        <v>4250</v>
      </c>
      <c r="BA336" s="753" t="s">
        <v>4250</v>
      </c>
      <c r="BB336" s="753" t="s">
        <v>4250</v>
      </c>
      <c r="BC336" s="753" t="s">
        <v>4250</v>
      </c>
      <c r="BD336" s="753" t="s">
        <v>4250</v>
      </c>
      <c r="BE336" s="753" t="s">
        <v>4250</v>
      </c>
      <c r="BF336" s="753" t="s">
        <v>4250</v>
      </c>
      <c r="BG336" s="753" t="s">
        <v>4250</v>
      </c>
      <c r="BH336" s="753" t="s">
        <v>4250</v>
      </c>
    </row>
    <row r="337" spans="1:60">
      <c r="A337" s="858" t="s">
        <v>8524</v>
      </c>
      <c r="B337" s="753" t="s">
        <v>676</v>
      </c>
      <c r="C337" s="753" t="s">
        <v>1182</v>
      </c>
      <c r="D337" s="754">
        <v>44697</v>
      </c>
      <c r="E337" s="753" t="s">
        <v>1183</v>
      </c>
      <c r="F337" s="753" t="s">
        <v>59</v>
      </c>
      <c r="G337" s="753" t="s">
        <v>60</v>
      </c>
      <c r="H337" s="753" t="s">
        <v>61</v>
      </c>
      <c r="I337" s="753" t="s">
        <v>62</v>
      </c>
      <c r="J337" s="753" t="s">
        <v>63</v>
      </c>
      <c r="K337" s="753">
        <v>30349</v>
      </c>
      <c r="L337" s="753" t="s">
        <v>221</v>
      </c>
      <c r="M337" s="753" t="s">
        <v>646</v>
      </c>
      <c r="N337" s="753" t="s">
        <v>223</v>
      </c>
      <c r="O337" s="753" t="s">
        <v>98</v>
      </c>
      <c r="P337" s="753">
        <v>32809</v>
      </c>
      <c r="Q337" s="753" t="s">
        <v>68</v>
      </c>
      <c r="R337" s="753" t="s">
        <v>647</v>
      </c>
      <c r="S337" s="753" t="s">
        <v>1184</v>
      </c>
      <c r="T337" s="753" t="s">
        <v>649</v>
      </c>
      <c r="U337" s="753">
        <v>49405140</v>
      </c>
      <c r="V337" s="753">
        <v>0</v>
      </c>
      <c r="W337" s="753" t="s">
        <v>163</v>
      </c>
      <c r="X337" s="753">
        <v>400</v>
      </c>
      <c r="Y337" s="753">
        <v>832</v>
      </c>
      <c r="Z337" s="753">
        <v>26</v>
      </c>
      <c r="AA337" s="749">
        <f t="shared" si="10"/>
        <v>1.04E-2</v>
      </c>
      <c r="AB337" s="753" t="s">
        <v>88</v>
      </c>
      <c r="AC337" s="754">
        <v>44706</v>
      </c>
      <c r="AD337" s="753"/>
      <c r="AE337" s="753" t="s">
        <v>4250</v>
      </c>
      <c r="AF337" s="753" t="s">
        <v>1182</v>
      </c>
      <c r="AG337" s="753">
        <v>832</v>
      </c>
      <c r="AH337" s="753">
        <v>26</v>
      </c>
      <c r="AI337" s="761">
        <f t="shared" si="11"/>
        <v>2.1631999999999998E-2</v>
      </c>
      <c r="AJ337" s="753" t="s">
        <v>72</v>
      </c>
      <c r="AK337" s="753">
        <v>398661073</v>
      </c>
      <c r="AL337" s="754">
        <v>44701</v>
      </c>
      <c r="AM337" s="754">
        <v>44701</v>
      </c>
      <c r="AN337" s="754">
        <v>44704</v>
      </c>
      <c r="AO337" s="754">
        <v>44704</v>
      </c>
      <c r="AP337" s="754">
        <v>44704</v>
      </c>
      <c r="AQ337" s="753" t="s">
        <v>89</v>
      </c>
      <c r="AR337" s="753" t="s">
        <v>4250</v>
      </c>
      <c r="AS337" s="753">
        <v>398661073</v>
      </c>
      <c r="AT337" s="754">
        <v>44701</v>
      </c>
      <c r="AU337" s="754">
        <v>44704</v>
      </c>
      <c r="AV337" s="754">
        <v>44701</v>
      </c>
      <c r="AW337" s="753" t="s">
        <v>90</v>
      </c>
      <c r="AX337" s="753" t="s">
        <v>147</v>
      </c>
      <c r="AY337" s="756">
        <v>1706</v>
      </c>
      <c r="AZ337" s="753" t="s">
        <v>4250</v>
      </c>
      <c r="BA337" s="753" t="s">
        <v>4250</v>
      </c>
      <c r="BB337" s="753" t="s">
        <v>4250</v>
      </c>
      <c r="BC337" s="753" t="s">
        <v>4250</v>
      </c>
      <c r="BD337" s="753" t="s">
        <v>4250</v>
      </c>
      <c r="BE337" s="753" t="s">
        <v>4250</v>
      </c>
      <c r="BF337" s="753" t="s">
        <v>4250</v>
      </c>
      <c r="BG337" s="753" t="s">
        <v>4250</v>
      </c>
      <c r="BH337" s="753" t="s">
        <v>4250</v>
      </c>
    </row>
    <row r="338" spans="1:60">
      <c r="A338" s="858" t="s">
        <v>8524</v>
      </c>
      <c r="B338" s="753" t="s">
        <v>676</v>
      </c>
      <c r="C338" s="753" t="s">
        <v>1185</v>
      </c>
      <c r="D338" s="754">
        <v>44697</v>
      </c>
      <c r="E338" s="753" t="s">
        <v>1183</v>
      </c>
      <c r="F338" s="753" t="s">
        <v>59</v>
      </c>
      <c r="G338" s="753" t="s">
        <v>60</v>
      </c>
      <c r="H338" s="753" t="s">
        <v>61</v>
      </c>
      <c r="I338" s="753" t="s">
        <v>62</v>
      </c>
      <c r="J338" s="753" t="s">
        <v>63</v>
      </c>
      <c r="K338" s="753">
        <v>30349</v>
      </c>
      <c r="L338" s="753" t="s">
        <v>221</v>
      </c>
      <c r="M338" s="753" t="s">
        <v>646</v>
      </c>
      <c r="N338" s="753" t="s">
        <v>223</v>
      </c>
      <c r="O338" s="753" t="s">
        <v>98</v>
      </c>
      <c r="P338" s="753">
        <v>32809</v>
      </c>
      <c r="Q338" s="753" t="s">
        <v>68</v>
      </c>
      <c r="R338" s="753" t="s">
        <v>647</v>
      </c>
      <c r="S338" s="753" t="s">
        <v>1184</v>
      </c>
      <c r="T338" s="753" t="s">
        <v>649</v>
      </c>
      <c r="U338" s="753">
        <v>49405140</v>
      </c>
      <c r="V338" s="753">
        <v>0</v>
      </c>
      <c r="W338" s="753" t="s">
        <v>163</v>
      </c>
      <c r="X338" s="753">
        <v>400</v>
      </c>
      <c r="Y338" s="753">
        <v>832</v>
      </c>
      <c r="Z338" s="753">
        <v>26</v>
      </c>
      <c r="AA338" s="749">
        <f t="shared" si="10"/>
        <v>1.04E-2</v>
      </c>
      <c r="AB338" s="753" t="s">
        <v>88</v>
      </c>
      <c r="AC338" s="754">
        <v>44706</v>
      </c>
      <c r="AD338" s="753"/>
      <c r="AE338" s="753" t="s">
        <v>4250</v>
      </c>
      <c r="AF338" s="753" t="s">
        <v>1185</v>
      </c>
      <c r="AG338" s="753">
        <v>832</v>
      </c>
      <c r="AH338" s="753">
        <v>26</v>
      </c>
      <c r="AI338" s="761">
        <f t="shared" si="11"/>
        <v>2.1631999999999998E-2</v>
      </c>
      <c r="AJ338" s="753" t="s">
        <v>72</v>
      </c>
      <c r="AK338" s="753">
        <v>398663388</v>
      </c>
      <c r="AL338" s="754">
        <v>44701</v>
      </c>
      <c r="AM338" s="754">
        <v>44701</v>
      </c>
      <c r="AN338" s="754">
        <v>44704</v>
      </c>
      <c r="AO338" s="754">
        <v>44704</v>
      </c>
      <c r="AP338" s="754">
        <v>44704</v>
      </c>
      <c r="AQ338" s="753" t="s">
        <v>89</v>
      </c>
      <c r="AR338" s="753" t="s">
        <v>4250</v>
      </c>
      <c r="AS338" s="753">
        <v>398663388</v>
      </c>
      <c r="AT338" s="754">
        <v>44701</v>
      </c>
      <c r="AU338" s="754">
        <v>44704</v>
      </c>
      <c r="AV338" s="754">
        <v>44701</v>
      </c>
      <c r="AW338" s="753" t="s">
        <v>90</v>
      </c>
      <c r="AX338" s="753" t="s">
        <v>147</v>
      </c>
      <c r="AY338" s="756">
        <v>1706</v>
      </c>
      <c r="AZ338" s="753" t="s">
        <v>4250</v>
      </c>
      <c r="BA338" s="753" t="s">
        <v>4250</v>
      </c>
      <c r="BB338" s="753" t="s">
        <v>4250</v>
      </c>
      <c r="BC338" s="753" t="s">
        <v>4250</v>
      </c>
      <c r="BD338" s="753" t="s">
        <v>4250</v>
      </c>
      <c r="BE338" s="753" t="s">
        <v>4250</v>
      </c>
      <c r="BF338" s="753" t="s">
        <v>4250</v>
      </c>
      <c r="BG338" s="753" t="s">
        <v>4250</v>
      </c>
      <c r="BH338" s="753" t="s">
        <v>4250</v>
      </c>
    </row>
    <row r="339" spans="1:60">
      <c r="A339" s="858" t="s">
        <v>8524</v>
      </c>
      <c r="B339" s="753" t="s">
        <v>676</v>
      </c>
      <c r="C339" s="753" t="s">
        <v>1186</v>
      </c>
      <c r="D339" s="754">
        <v>44697</v>
      </c>
      <c r="E339" s="753" t="s">
        <v>1183</v>
      </c>
      <c r="F339" s="753" t="s">
        <v>59</v>
      </c>
      <c r="G339" s="753" t="s">
        <v>60</v>
      </c>
      <c r="H339" s="753" t="s">
        <v>61</v>
      </c>
      <c r="I339" s="753" t="s">
        <v>62</v>
      </c>
      <c r="J339" s="753" t="s">
        <v>63</v>
      </c>
      <c r="K339" s="753">
        <v>30349</v>
      </c>
      <c r="L339" s="753" t="s">
        <v>221</v>
      </c>
      <c r="M339" s="753" t="s">
        <v>1187</v>
      </c>
      <c r="N339" s="753" t="s">
        <v>223</v>
      </c>
      <c r="O339" s="753" t="s">
        <v>98</v>
      </c>
      <c r="P339" s="753">
        <v>32809</v>
      </c>
      <c r="Q339" s="753" t="s">
        <v>68</v>
      </c>
      <c r="R339" s="753" t="s">
        <v>647</v>
      </c>
      <c r="S339" s="753" t="s">
        <v>1184</v>
      </c>
      <c r="T339" s="753" t="s">
        <v>649</v>
      </c>
      <c r="U339" s="753">
        <v>49405140</v>
      </c>
      <c r="V339" s="753">
        <v>0</v>
      </c>
      <c r="W339" s="753" t="s">
        <v>163</v>
      </c>
      <c r="X339" s="753">
        <v>400</v>
      </c>
      <c r="Y339" s="753">
        <v>832</v>
      </c>
      <c r="Z339" s="753">
        <v>26</v>
      </c>
      <c r="AA339" s="749">
        <f t="shared" si="10"/>
        <v>1.04E-2</v>
      </c>
      <c r="AB339" s="753" t="s">
        <v>88</v>
      </c>
      <c r="AC339" s="754">
        <v>44706</v>
      </c>
      <c r="AD339" s="753"/>
      <c r="AE339" s="753" t="s">
        <v>4250</v>
      </c>
      <c r="AF339" s="753" t="s">
        <v>1186</v>
      </c>
      <c r="AG339" s="753">
        <v>832</v>
      </c>
      <c r="AH339" s="753">
        <v>26</v>
      </c>
      <c r="AI339" s="761">
        <f t="shared" si="11"/>
        <v>2.1631999999999998E-2</v>
      </c>
      <c r="AJ339" s="753" t="s">
        <v>72</v>
      </c>
      <c r="AK339" s="753">
        <v>398666256</v>
      </c>
      <c r="AL339" s="754">
        <v>44701</v>
      </c>
      <c r="AM339" s="754">
        <v>44701</v>
      </c>
      <c r="AN339" s="754">
        <v>44704</v>
      </c>
      <c r="AO339" s="754">
        <v>44704</v>
      </c>
      <c r="AP339" s="754">
        <v>44704</v>
      </c>
      <c r="AQ339" s="753" t="s">
        <v>89</v>
      </c>
      <c r="AR339" s="753" t="s">
        <v>4250</v>
      </c>
      <c r="AS339" s="753">
        <v>398666256</v>
      </c>
      <c r="AT339" s="754">
        <v>44701</v>
      </c>
      <c r="AU339" s="754">
        <v>44704</v>
      </c>
      <c r="AV339" s="754">
        <v>44701</v>
      </c>
      <c r="AW339" s="753" t="s">
        <v>90</v>
      </c>
      <c r="AX339" s="753" t="s">
        <v>147</v>
      </c>
      <c r="AY339" s="756">
        <v>1706</v>
      </c>
      <c r="AZ339" s="753" t="s">
        <v>4250</v>
      </c>
      <c r="BA339" s="753" t="s">
        <v>4250</v>
      </c>
      <c r="BB339" s="753" t="s">
        <v>4250</v>
      </c>
      <c r="BC339" s="753" t="s">
        <v>4250</v>
      </c>
      <c r="BD339" s="753" t="s">
        <v>4250</v>
      </c>
      <c r="BE339" s="753" t="s">
        <v>4250</v>
      </c>
      <c r="BF339" s="753" t="s">
        <v>4250</v>
      </c>
      <c r="BG339" s="753" t="s">
        <v>4250</v>
      </c>
      <c r="BH339" s="753" t="s">
        <v>4250</v>
      </c>
    </row>
    <row r="340" spans="1:60">
      <c r="A340" s="858" t="s">
        <v>8524</v>
      </c>
      <c r="B340" s="753" t="s">
        <v>676</v>
      </c>
      <c r="C340" s="753" t="s">
        <v>1188</v>
      </c>
      <c r="D340" s="754">
        <v>44697</v>
      </c>
      <c r="E340" s="753" t="s">
        <v>1183</v>
      </c>
      <c r="F340" s="753" t="s">
        <v>59</v>
      </c>
      <c r="G340" s="753" t="s">
        <v>60</v>
      </c>
      <c r="H340" s="753" t="s">
        <v>61</v>
      </c>
      <c r="I340" s="753" t="s">
        <v>62</v>
      </c>
      <c r="J340" s="753" t="s">
        <v>63</v>
      </c>
      <c r="K340" s="753">
        <v>30349</v>
      </c>
      <c r="L340" s="753" t="s">
        <v>221</v>
      </c>
      <c r="M340" s="753" t="s">
        <v>1187</v>
      </c>
      <c r="N340" s="753" t="s">
        <v>223</v>
      </c>
      <c r="O340" s="753" t="s">
        <v>98</v>
      </c>
      <c r="P340" s="753">
        <v>32809</v>
      </c>
      <c r="Q340" s="753" t="s">
        <v>68</v>
      </c>
      <c r="R340" s="753" t="s">
        <v>647</v>
      </c>
      <c r="S340" s="753" t="s">
        <v>1184</v>
      </c>
      <c r="T340" s="753" t="s">
        <v>649</v>
      </c>
      <c r="U340" s="753">
        <v>49405140</v>
      </c>
      <c r="V340" s="753">
        <v>0</v>
      </c>
      <c r="W340" s="753" t="s">
        <v>163</v>
      </c>
      <c r="X340" s="753">
        <v>400</v>
      </c>
      <c r="Y340" s="753">
        <v>832</v>
      </c>
      <c r="Z340" s="753">
        <v>26</v>
      </c>
      <c r="AA340" s="749">
        <f t="shared" si="10"/>
        <v>1.04E-2</v>
      </c>
      <c r="AB340" s="753" t="s">
        <v>88</v>
      </c>
      <c r="AC340" s="754">
        <v>44706</v>
      </c>
      <c r="AD340" s="753"/>
      <c r="AE340" s="753" t="s">
        <v>4250</v>
      </c>
      <c r="AF340" s="753" t="s">
        <v>1188</v>
      </c>
      <c r="AG340" s="753">
        <v>832</v>
      </c>
      <c r="AH340" s="753">
        <v>26</v>
      </c>
      <c r="AI340" s="761">
        <f t="shared" si="11"/>
        <v>2.1631999999999998E-2</v>
      </c>
      <c r="AJ340" s="753" t="s">
        <v>72</v>
      </c>
      <c r="AK340" s="753">
        <v>398666453</v>
      </c>
      <c r="AL340" s="754">
        <v>44701</v>
      </c>
      <c r="AM340" s="754">
        <v>44701</v>
      </c>
      <c r="AN340" s="754">
        <v>44704</v>
      </c>
      <c r="AO340" s="754">
        <v>44704</v>
      </c>
      <c r="AP340" s="754">
        <v>44704</v>
      </c>
      <c r="AQ340" s="753" t="s">
        <v>89</v>
      </c>
      <c r="AR340" s="753" t="s">
        <v>4250</v>
      </c>
      <c r="AS340" s="753">
        <v>398666453</v>
      </c>
      <c r="AT340" s="754">
        <v>44701</v>
      </c>
      <c r="AU340" s="754">
        <v>44704</v>
      </c>
      <c r="AV340" s="754">
        <v>44701</v>
      </c>
      <c r="AW340" s="753" t="s">
        <v>90</v>
      </c>
      <c r="AX340" s="753" t="s">
        <v>147</v>
      </c>
      <c r="AY340" s="756">
        <v>1706</v>
      </c>
      <c r="AZ340" s="753" t="s">
        <v>4250</v>
      </c>
      <c r="BA340" s="753" t="s">
        <v>4250</v>
      </c>
      <c r="BB340" s="753" t="s">
        <v>4250</v>
      </c>
      <c r="BC340" s="753" t="s">
        <v>4250</v>
      </c>
      <c r="BD340" s="753" t="s">
        <v>4250</v>
      </c>
      <c r="BE340" s="753" t="s">
        <v>4250</v>
      </c>
      <c r="BF340" s="753" t="s">
        <v>4250</v>
      </c>
      <c r="BG340" s="753" t="s">
        <v>4250</v>
      </c>
      <c r="BH340" s="753" t="s">
        <v>4250</v>
      </c>
    </row>
    <row r="341" spans="1:60">
      <c r="A341" s="858" t="s">
        <v>8524</v>
      </c>
      <c r="B341" s="753" t="s">
        <v>676</v>
      </c>
      <c r="C341" s="753" t="s">
        <v>1189</v>
      </c>
      <c r="D341" s="754">
        <v>44697</v>
      </c>
      <c r="E341" s="753" t="s">
        <v>1183</v>
      </c>
      <c r="F341" s="753" t="s">
        <v>59</v>
      </c>
      <c r="G341" s="753" t="s">
        <v>60</v>
      </c>
      <c r="H341" s="753" t="s">
        <v>61</v>
      </c>
      <c r="I341" s="753" t="s">
        <v>62</v>
      </c>
      <c r="J341" s="753" t="s">
        <v>63</v>
      </c>
      <c r="K341" s="753">
        <v>30349</v>
      </c>
      <c r="L341" s="753" t="s">
        <v>221</v>
      </c>
      <c r="M341" s="753" t="s">
        <v>646</v>
      </c>
      <c r="N341" s="753" t="s">
        <v>223</v>
      </c>
      <c r="O341" s="753" t="s">
        <v>98</v>
      </c>
      <c r="P341" s="753">
        <v>32809</v>
      </c>
      <c r="Q341" s="753" t="s">
        <v>68</v>
      </c>
      <c r="R341" s="753" t="s">
        <v>647</v>
      </c>
      <c r="S341" s="753" t="s">
        <v>1184</v>
      </c>
      <c r="T341" s="753" t="s">
        <v>649</v>
      </c>
      <c r="U341" s="753">
        <v>49405140</v>
      </c>
      <c r="V341" s="753">
        <v>0</v>
      </c>
      <c r="W341" s="753" t="s">
        <v>163</v>
      </c>
      <c r="X341" s="753">
        <v>400</v>
      </c>
      <c r="Y341" s="753">
        <v>832</v>
      </c>
      <c r="Z341" s="753">
        <v>26</v>
      </c>
      <c r="AA341" s="749">
        <f t="shared" si="10"/>
        <v>1.04E-2</v>
      </c>
      <c r="AB341" s="753" t="s">
        <v>88</v>
      </c>
      <c r="AC341" s="754">
        <v>44706</v>
      </c>
      <c r="AD341" s="753"/>
      <c r="AE341" s="753" t="s">
        <v>4250</v>
      </c>
      <c r="AF341" s="753" t="s">
        <v>1189</v>
      </c>
      <c r="AG341" s="753">
        <v>832</v>
      </c>
      <c r="AH341" s="753">
        <v>26</v>
      </c>
      <c r="AI341" s="761">
        <f t="shared" si="11"/>
        <v>2.1631999999999998E-2</v>
      </c>
      <c r="AJ341" s="753" t="s">
        <v>72</v>
      </c>
      <c r="AK341" s="753">
        <v>398800300</v>
      </c>
      <c r="AL341" s="754">
        <v>44705</v>
      </c>
      <c r="AM341" s="754">
        <v>44705</v>
      </c>
      <c r="AN341" s="754">
        <v>44706</v>
      </c>
      <c r="AO341" s="754">
        <v>44706</v>
      </c>
      <c r="AP341" s="754">
        <v>44706</v>
      </c>
      <c r="AQ341" s="753" t="s">
        <v>89</v>
      </c>
      <c r="AR341" s="753" t="s">
        <v>4250</v>
      </c>
      <c r="AS341" s="753">
        <v>398800300</v>
      </c>
      <c r="AT341" s="754">
        <v>44705</v>
      </c>
      <c r="AU341" s="754">
        <v>44706</v>
      </c>
      <c r="AV341" s="754">
        <v>44705</v>
      </c>
      <c r="AW341" s="753" t="s">
        <v>90</v>
      </c>
      <c r="AX341" s="753" t="s">
        <v>7603</v>
      </c>
      <c r="AY341" s="756">
        <v>2039.74</v>
      </c>
      <c r="AZ341" s="753" t="s">
        <v>4250</v>
      </c>
      <c r="BA341" s="753" t="s">
        <v>4250</v>
      </c>
      <c r="BB341" s="753" t="s">
        <v>4250</v>
      </c>
      <c r="BC341" s="753" t="s">
        <v>4250</v>
      </c>
      <c r="BD341" s="753" t="s">
        <v>4250</v>
      </c>
      <c r="BE341" s="753" t="s">
        <v>4250</v>
      </c>
      <c r="BF341" s="753" t="s">
        <v>4250</v>
      </c>
      <c r="BG341" s="753" t="s">
        <v>4250</v>
      </c>
      <c r="BH341" s="753" t="s">
        <v>4250</v>
      </c>
    </row>
    <row r="342" spans="1:60">
      <c r="A342" s="858" t="s">
        <v>8524</v>
      </c>
      <c r="B342" s="753" t="s">
        <v>676</v>
      </c>
      <c r="C342" s="753" t="s">
        <v>1190</v>
      </c>
      <c r="D342" s="754">
        <v>44697</v>
      </c>
      <c r="E342" s="753" t="s">
        <v>1183</v>
      </c>
      <c r="F342" s="753" t="s">
        <v>59</v>
      </c>
      <c r="G342" s="753" t="s">
        <v>60</v>
      </c>
      <c r="H342" s="753" t="s">
        <v>61</v>
      </c>
      <c r="I342" s="753" t="s">
        <v>62</v>
      </c>
      <c r="J342" s="753" t="s">
        <v>63</v>
      </c>
      <c r="K342" s="753">
        <v>30349</v>
      </c>
      <c r="L342" s="753" t="s">
        <v>221</v>
      </c>
      <c r="M342" s="753" t="s">
        <v>1187</v>
      </c>
      <c r="N342" s="753" t="s">
        <v>223</v>
      </c>
      <c r="O342" s="753" t="s">
        <v>98</v>
      </c>
      <c r="P342" s="753">
        <v>32809</v>
      </c>
      <c r="Q342" s="753" t="s">
        <v>68</v>
      </c>
      <c r="R342" s="753" t="s">
        <v>647</v>
      </c>
      <c r="S342" s="753" t="s">
        <v>1184</v>
      </c>
      <c r="T342" s="753" t="s">
        <v>649</v>
      </c>
      <c r="U342" s="753">
        <v>49405140</v>
      </c>
      <c r="V342" s="753">
        <v>0</v>
      </c>
      <c r="W342" s="753" t="s">
        <v>163</v>
      </c>
      <c r="X342" s="753">
        <v>400</v>
      </c>
      <c r="Y342" s="753">
        <v>832</v>
      </c>
      <c r="Z342" s="753">
        <v>26</v>
      </c>
      <c r="AA342" s="749">
        <f t="shared" si="10"/>
        <v>1.04E-2</v>
      </c>
      <c r="AB342" s="753" t="s">
        <v>88</v>
      </c>
      <c r="AC342" s="754">
        <v>44706</v>
      </c>
      <c r="AD342" s="753"/>
      <c r="AE342" s="753" t="s">
        <v>4250</v>
      </c>
      <c r="AF342" s="753" t="s">
        <v>1190</v>
      </c>
      <c r="AG342" s="753">
        <v>832</v>
      </c>
      <c r="AH342" s="753">
        <v>26</v>
      </c>
      <c r="AI342" s="761">
        <f t="shared" si="11"/>
        <v>2.1631999999999998E-2</v>
      </c>
      <c r="AJ342" s="753" t="s">
        <v>72</v>
      </c>
      <c r="AK342" s="753">
        <v>398802277</v>
      </c>
      <c r="AL342" s="754">
        <v>44705</v>
      </c>
      <c r="AM342" s="754">
        <v>44705</v>
      </c>
      <c r="AN342" s="754">
        <v>44706</v>
      </c>
      <c r="AO342" s="754">
        <v>44706</v>
      </c>
      <c r="AP342" s="754">
        <v>44706</v>
      </c>
      <c r="AQ342" s="753" t="s">
        <v>89</v>
      </c>
      <c r="AR342" s="753" t="s">
        <v>1191</v>
      </c>
      <c r="AS342" s="753">
        <v>398802277</v>
      </c>
      <c r="AT342" s="754">
        <v>44705</v>
      </c>
      <c r="AU342" s="754">
        <v>44706</v>
      </c>
      <c r="AV342" s="754">
        <v>44705</v>
      </c>
      <c r="AW342" s="753" t="s">
        <v>90</v>
      </c>
      <c r="AX342" s="753" t="s">
        <v>7603</v>
      </c>
      <c r="AY342" s="756">
        <v>2040.74</v>
      </c>
      <c r="AZ342" s="753" t="s">
        <v>4250</v>
      </c>
      <c r="BA342" s="753" t="s">
        <v>4250</v>
      </c>
      <c r="BB342" s="753" t="s">
        <v>4250</v>
      </c>
      <c r="BC342" s="753" t="s">
        <v>4250</v>
      </c>
      <c r="BD342" s="753" t="s">
        <v>4250</v>
      </c>
      <c r="BE342" s="753" t="s">
        <v>4250</v>
      </c>
      <c r="BF342" s="753" t="s">
        <v>4250</v>
      </c>
      <c r="BG342" s="753" t="s">
        <v>4250</v>
      </c>
      <c r="BH342" s="753" t="s">
        <v>4250</v>
      </c>
    </row>
    <row r="343" spans="1:60">
      <c r="A343" s="858" t="s">
        <v>8524</v>
      </c>
      <c r="B343" s="753" t="s">
        <v>56</v>
      </c>
      <c r="C343" s="753" t="s">
        <v>1192</v>
      </c>
      <c r="D343" s="754">
        <v>44697</v>
      </c>
      <c r="E343" s="753" t="s">
        <v>1193</v>
      </c>
      <c r="F343" s="753" t="s">
        <v>59</v>
      </c>
      <c r="G343" s="753" t="s">
        <v>60</v>
      </c>
      <c r="H343" s="753" t="s">
        <v>61</v>
      </c>
      <c r="I343" s="753" t="s">
        <v>62</v>
      </c>
      <c r="J343" s="753" t="s">
        <v>63</v>
      </c>
      <c r="K343" s="753">
        <v>30349</v>
      </c>
      <c r="L343" s="753" t="s">
        <v>1194</v>
      </c>
      <c r="M343" s="753" t="s">
        <v>1195</v>
      </c>
      <c r="N343" s="753" t="s">
        <v>1196</v>
      </c>
      <c r="O343" s="753" t="s">
        <v>110</v>
      </c>
      <c r="P343" s="753">
        <v>92407</v>
      </c>
      <c r="Q343" s="753" t="s">
        <v>68</v>
      </c>
      <c r="R343" s="753" t="s">
        <v>4250</v>
      </c>
      <c r="S343" s="753" t="s">
        <v>4250</v>
      </c>
      <c r="T343" s="753" t="s">
        <v>4250</v>
      </c>
      <c r="U343" s="753">
        <v>49406140</v>
      </c>
      <c r="V343" s="753">
        <v>0</v>
      </c>
      <c r="W343" s="753" t="s">
        <v>318</v>
      </c>
      <c r="X343" s="753">
        <v>400</v>
      </c>
      <c r="Y343" s="753">
        <v>728</v>
      </c>
      <c r="Z343" s="753">
        <v>28</v>
      </c>
      <c r="AA343" s="749">
        <f t="shared" si="10"/>
        <v>1.12E-2</v>
      </c>
      <c r="AB343" s="753" t="s">
        <v>70</v>
      </c>
      <c r="AC343" s="754">
        <v>44712</v>
      </c>
      <c r="AD343" s="753"/>
      <c r="AE343" s="753">
        <v>0.29166666699999999</v>
      </c>
      <c r="AF343" s="753" t="s">
        <v>1192</v>
      </c>
      <c r="AG343" s="753">
        <v>728</v>
      </c>
      <c r="AH343" s="753">
        <v>28</v>
      </c>
      <c r="AI343" s="761">
        <f t="shared" si="11"/>
        <v>2.0383999999999999E-2</v>
      </c>
      <c r="AJ343" s="753" t="s">
        <v>319</v>
      </c>
      <c r="AK343" s="753">
        <v>20810741</v>
      </c>
      <c r="AL343" s="754">
        <v>44699</v>
      </c>
      <c r="AM343" s="754">
        <v>44699</v>
      </c>
      <c r="AN343" s="754">
        <v>44704</v>
      </c>
      <c r="AO343" s="754">
        <v>44704</v>
      </c>
      <c r="AP343" s="754">
        <v>44704</v>
      </c>
      <c r="AQ343" s="753" t="s">
        <v>89</v>
      </c>
      <c r="AR343" s="753" t="s">
        <v>1197</v>
      </c>
      <c r="AS343" s="753">
        <v>20810741</v>
      </c>
      <c r="AT343" s="754">
        <v>44699</v>
      </c>
      <c r="AU343" s="754">
        <v>44704</v>
      </c>
      <c r="AV343" s="754">
        <v>44699</v>
      </c>
      <c r="AW343" s="753" t="s">
        <v>1198</v>
      </c>
      <c r="AX343" s="753" t="s">
        <v>116</v>
      </c>
      <c r="AY343" s="756">
        <v>4260</v>
      </c>
      <c r="AZ343" s="753" t="s">
        <v>4250</v>
      </c>
      <c r="BA343" s="753" t="s">
        <v>4250</v>
      </c>
      <c r="BB343" s="753" t="s">
        <v>4250</v>
      </c>
      <c r="BC343" s="753" t="s">
        <v>4250</v>
      </c>
      <c r="BD343" s="753" t="s">
        <v>4250</v>
      </c>
      <c r="BE343" s="753">
        <v>0</v>
      </c>
      <c r="BF343" s="753">
        <v>1</v>
      </c>
      <c r="BG343" s="753">
        <v>1900</v>
      </c>
      <c r="BH343" s="753" t="s">
        <v>4250</v>
      </c>
    </row>
    <row r="344" spans="1:60">
      <c r="A344" s="858" t="s">
        <v>8524</v>
      </c>
      <c r="B344" s="753" t="s">
        <v>56</v>
      </c>
      <c r="C344" s="753" t="s">
        <v>1199</v>
      </c>
      <c r="D344" s="754">
        <v>44697</v>
      </c>
      <c r="E344" s="753" t="s">
        <v>1193</v>
      </c>
      <c r="F344" s="753" t="s">
        <v>59</v>
      </c>
      <c r="G344" s="753" t="s">
        <v>60</v>
      </c>
      <c r="H344" s="753" t="s">
        <v>61</v>
      </c>
      <c r="I344" s="753" t="s">
        <v>62</v>
      </c>
      <c r="J344" s="753" t="s">
        <v>63</v>
      </c>
      <c r="K344" s="753">
        <v>30349</v>
      </c>
      <c r="L344" s="753" t="s">
        <v>1194</v>
      </c>
      <c r="M344" s="753" t="s">
        <v>1195</v>
      </c>
      <c r="N344" s="753" t="s">
        <v>1196</v>
      </c>
      <c r="O344" s="753" t="s">
        <v>110</v>
      </c>
      <c r="P344" s="753">
        <v>92407</v>
      </c>
      <c r="Q344" s="753" t="s">
        <v>68</v>
      </c>
      <c r="R344" s="753" t="s">
        <v>4250</v>
      </c>
      <c r="S344" s="753" t="s">
        <v>4250</v>
      </c>
      <c r="T344" s="753" t="s">
        <v>4250</v>
      </c>
      <c r="U344" s="753">
        <v>49406140</v>
      </c>
      <c r="V344" s="753">
        <v>0</v>
      </c>
      <c r="W344" s="753" t="s">
        <v>318</v>
      </c>
      <c r="X344" s="753">
        <v>400</v>
      </c>
      <c r="Y344" s="753">
        <v>728</v>
      </c>
      <c r="Z344" s="753">
        <v>28</v>
      </c>
      <c r="AA344" s="749">
        <f t="shared" si="10"/>
        <v>1.12E-2</v>
      </c>
      <c r="AB344" s="753" t="s">
        <v>70</v>
      </c>
      <c r="AC344" s="754">
        <v>44712</v>
      </c>
      <c r="AD344" s="753"/>
      <c r="AE344" s="753">
        <v>0.33333333300000001</v>
      </c>
      <c r="AF344" s="753" t="s">
        <v>1199</v>
      </c>
      <c r="AG344" s="753">
        <v>728</v>
      </c>
      <c r="AH344" s="753">
        <v>28</v>
      </c>
      <c r="AI344" s="761">
        <f t="shared" si="11"/>
        <v>2.0383999999999999E-2</v>
      </c>
      <c r="AJ344" s="753" t="s">
        <v>319</v>
      </c>
      <c r="AK344" s="753">
        <v>20810742</v>
      </c>
      <c r="AL344" s="754">
        <v>44699</v>
      </c>
      <c r="AM344" s="754">
        <v>44699</v>
      </c>
      <c r="AN344" s="754">
        <v>44704</v>
      </c>
      <c r="AO344" s="754">
        <v>44704</v>
      </c>
      <c r="AP344" s="754">
        <v>44704</v>
      </c>
      <c r="AQ344" s="753" t="s">
        <v>89</v>
      </c>
      <c r="AR344" s="753" t="s">
        <v>1200</v>
      </c>
      <c r="AS344" s="753">
        <v>20810742</v>
      </c>
      <c r="AT344" s="754">
        <v>44699</v>
      </c>
      <c r="AU344" s="754">
        <v>44704</v>
      </c>
      <c r="AV344" s="754">
        <v>44699</v>
      </c>
      <c r="AW344" s="753" t="s">
        <v>1198</v>
      </c>
      <c r="AX344" s="753" t="s">
        <v>116</v>
      </c>
      <c r="AY344" s="756">
        <v>4260</v>
      </c>
      <c r="AZ344" s="756">
        <v>100</v>
      </c>
      <c r="BA344" s="753" t="s">
        <v>4250</v>
      </c>
      <c r="BB344" s="753" t="s">
        <v>4250</v>
      </c>
      <c r="BC344" s="753" t="s">
        <v>4250</v>
      </c>
      <c r="BD344" s="753" t="s">
        <v>4250</v>
      </c>
      <c r="BE344" s="753">
        <v>0</v>
      </c>
      <c r="BF344" s="753">
        <v>1</v>
      </c>
      <c r="BG344" s="753">
        <v>1900</v>
      </c>
      <c r="BH344" s="753" t="s">
        <v>1201</v>
      </c>
    </row>
    <row r="345" spans="1:60">
      <c r="A345" s="858" t="s">
        <v>8524</v>
      </c>
      <c r="B345" s="753" t="s">
        <v>56</v>
      </c>
      <c r="C345" s="753" t="s">
        <v>1202</v>
      </c>
      <c r="D345" s="754">
        <v>44697</v>
      </c>
      <c r="E345" s="753" t="s">
        <v>1193</v>
      </c>
      <c r="F345" s="753" t="s">
        <v>59</v>
      </c>
      <c r="G345" s="753" t="s">
        <v>60</v>
      </c>
      <c r="H345" s="753" t="s">
        <v>61</v>
      </c>
      <c r="I345" s="753" t="s">
        <v>62</v>
      </c>
      <c r="J345" s="753" t="s">
        <v>63</v>
      </c>
      <c r="K345" s="753">
        <v>30349</v>
      </c>
      <c r="L345" s="753" t="s">
        <v>1194</v>
      </c>
      <c r="M345" s="753" t="s">
        <v>1195</v>
      </c>
      <c r="N345" s="753" t="s">
        <v>1196</v>
      </c>
      <c r="O345" s="753" t="s">
        <v>110</v>
      </c>
      <c r="P345" s="753">
        <v>92407</v>
      </c>
      <c r="Q345" s="753" t="s">
        <v>68</v>
      </c>
      <c r="R345" s="753" t="s">
        <v>4250</v>
      </c>
      <c r="S345" s="753" t="s">
        <v>4250</v>
      </c>
      <c r="T345" s="753" t="s">
        <v>4250</v>
      </c>
      <c r="U345" s="753">
        <v>49406140</v>
      </c>
      <c r="V345" s="753">
        <v>0</v>
      </c>
      <c r="W345" s="753" t="s">
        <v>318</v>
      </c>
      <c r="X345" s="753">
        <v>400</v>
      </c>
      <c r="Y345" s="753">
        <v>728</v>
      </c>
      <c r="Z345" s="753">
        <v>28</v>
      </c>
      <c r="AA345" s="749">
        <f t="shared" si="10"/>
        <v>1.12E-2</v>
      </c>
      <c r="AB345" s="753" t="s">
        <v>70</v>
      </c>
      <c r="AC345" s="754">
        <v>44712</v>
      </c>
      <c r="AD345" s="753"/>
      <c r="AE345" s="753">
        <v>0.375</v>
      </c>
      <c r="AF345" s="753" t="s">
        <v>1202</v>
      </c>
      <c r="AG345" s="753">
        <v>728</v>
      </c>
      <c r="AH345" s="753">
        <v>28</v>
      </c>
      <c r="AI345" s="761">
        <f t="shared" si="11"/>
        <v>2.0383999999999999E-2</v>
      </c>
      <c r="AJ345" s="753" t="s">
        <v>319</v>
      </c>
      <c r="AK345" s="753">
        <v>20810743</v>
      </c>
      <c r="AL345" s="754">
        <v>44699</v>
      </c>
      <c r="AM345" s="754">
        <v>44704</v>
      </c>
      <c r="AN345" s="754">
        <v>44707</v>
      </c>
      <c r="AO345" s="754">
        <v>44707</v>
      </c>
      <c r="AP345" s="754">
        <v>44707</v>
      </c>
      <c r="AQ345" s="753" t="s">
        <v>89</v>
      </c>
      <c r="AR345" s="753" t="s">
        <v>1203</v>
      </c>
      <c r="AS345" s="753">
        <v>20810743</v>
      </c>
      <c r="AT345" s="754">
        <v>44704</v>
      </c>
      <c r="AU345" s="753" t="s">
        <v>4250</v>
      </c>
      <c r="AV345" s="754">
        <v>44704</v>
      </c>
      <c r="AW345" s="753" t="s">
        <v>1198</v>
      </c>
      <c r="AX345" s="753" t="s">
        <v>116</v>
      </c>
      <c r="AY345" s="756">
        <v>4260</v>
      </c>
      <c r="AZ345" s="753" t="s">
        <v>4250</v>
      </c>
      <c r="BA345" s="753" t="s">
        <v>4250</v>
      </c>
      <c r="BB345" s="753" t="s">
        <v>4250</v>
      </c>
      <c r="BC345" s="753" t="s">
        <v>4250</v>
      </c>
      <c r="BD345" s="753" t="s">
        <v>4250</v>
      </c>
      <c r="BE345" s="753">
        <v>0</v>
      </c>
      <c r="BF345" s="753">
        <v>1</v>
      </c>
      <c r="BG345" s="753">
        <v>1900</v>
      </c>
      <c r="BH345" s="753" t="s">
        <v>4250</v>
      </c>
    </row>
    <row r="346" spans="1:60">
      <c r="A346" s="858" t="s">
        <v>8524</v>
      </c>
      <c r="B346" s="753" t="s">
        <v>56</v>
      </c>
      <c r="C346" s="753" t="s">
        <v>1204</v>
      </c>
      <c r="D346" s="754">
        <v>44697</v>
      </c>
      <c r="E346" s="753" t="s">
        <v>1193</v>
      </c>
      <c r="F346" s="753" t="s">
        <v>59</v>
      </c>
      <c r="G346" s="753" t="s">
        <v>60</v>
      </c>
      <c r="H346" s="753" t="s">
        <v>61</v>
      </c>
      <c r="I346" s="753" t="s">
        <v>62</v>
      </c>
      <c r="J346" s="753" t="s">
        <v>63</v>
      </c>
      <c r="K346" s="753">
        <v>30349</v>
      </c>
      <c r="L346" s="753" t="s">
        <v>1194</v>
      </c>
      <c r="M346" s="753" t="s">
        <v>1195</v>
      </c>
      <c r="N346" s="753" t="s">
        <v>1196</v>
      </c>
      <c r="O346" s="753" t="s">
        <v>110</v>
      </c>
      <c r="P346" s="753">
        <v>92407</v>
      </c>
      <c r="Q346" s="753" t="s">
        <v>68</v>
      </c>
      <c r="R346" s="753" t="s">
        <v>4250</v>
      </c>
      <c r="S346" s="753" t="s">
        <v>4250</v>
      </c>
      <c r="T346" s="753" t="s">
        <v>4250</v>
      </c>
      <c r="U346" s="753">
        <v>49406140</v>
      </c>
      <c r="V346" s="753">
        <v>0</v>
      </c>
      <c r="W346" s="753" t="s">
        <v>318</v>
      </c>
      <c r="X346" s="753">
        <v>400</v>
      </c>
      <c r="Y346" s="753">
        <v>728</v>
      </c>
      <c r="Z346" s="753">
        <v>28</v>
      </c>
      <c r="AA346" s="749">
        <f t="shared" si="10"/>
        <v>1.12E-2</v>
      </c>
      <c r="AB346" s="753" t="s">
        <v>70</v>
      </c>
      <c r="AC346" s="754">
        <v>44712</v>
      </c>
      <c r="AD346" s="753"/>
      <c r="AE346" s="753">
        <v>0.41666666699999999</v>
      </c>
      <c r="AF346" s="753" t="s">
        <v>1204</v>
      </c>
      <c r="AG346" s="753">
        <v>728</v>
      </c>
      <c r="AH346" s="753">
        <v>28</v>
      </c>
      <c r="AI346" s="761">
        <f t="shared" si="11"/>
        <v>2.0383999999999999E-2</v>
      </c>
      <c r="AJ346" s="753" t="s">
        <v>319</v>
      </c>
      <c r="AK346" s="753">
        <v>20810744</v>
      </c>
      <c r="AL346" s="754">
        <v>44699</v>
      </c>
      <c r="AM346" s="754">
        <v>44699</v>
      </c>
      <c r="AN346" s="754">
        <v>44704</v>
      </c>
      <c r="AO346" s="754">
        <v>44704</v>
      </c>
      <c r="AP346" s="754">
        <v>44704</v>
      </c>
      <c r="AQ346" s="753" t="s">
        <v>89</v>
      </c>
      <c r="AR346" s="753" t="s">
        <v>1205</v>
      </c>
      <c r="AS346" s="753">
        <v>20810744</v>
      </c>
      <c r="AT346" s="754">
        <v>44699</v>
      </c>
      <c r="AU346" s="754">
        <v>44704</v>
      </c>
      <c r="AV346" s="754">
        <v>44699</v>
      </c>
      <c r="AW346" s="753" t="s">
        <v>1198</v>
      </c>
      <c r="AX346" s="753" t="s">
        <v>116</v>
      </c>
      <c r="AY346" s="756">
        <v>4260</v>
      </c>
      <c r="AZ346" s="753" t="s">
        <v>4250</v>
      </c>
      <c r="BA346" s="753" t="s">
        <v>4250</v>
      </c>
      <c r="BB346" s="753" t="s">
        <v>4250</v>
      </c>
      <c r="BC346" s="753" t="s">
        <v>4250</v>
      </c>
      <c r="BD346" s="753" t="s">
        <v>4250</v>
      </c>
      <c r="BE346" s="753">
        <v>0</v>
      </c>
      <c r="BF346" s="753">
        <v>1</v>
      </c>
      <c r="BG346" s="753">
        <v>1900</v>
      </c>
      <c r="BH346" s="753" t="s">
        <v>4250</v>
      </c>
    </row>
    <row r="347" spans="1:60">
      <c r="A347" s="858" t="s">
        <v>8524</v>
      </c>
      <c r="B347" s="753" t="s">
        <v>56</v>
      </c>
      <c r="C347" s="753" t="s">
        <v>1206</v>
      </c>
      <c r="D347" s="754">
        <v>44697</v>
      </c>
      <c r="E347" s="753" t="s">
        <v>1193</v>
      </c>
      <c r="F347" s="753" t="s">
        <v>59</v>
      </c>
      <c r="G347" s="753" t="s">
        <v>60</v>
      </c>
      <c r="H347" s="753" t="s">
        <v>61</v>
      </c>
      <c r="I347" s="753" t="s">
        <v>62</v>
      </c>
      <c r="J347" s="753" t="s">
        <v>63</v>
      </c>
      <c r="K347" s="753">
        <v>30349</v>
      </c>
      <c r="L347" s="753" t="s">
        <v>1194</v>
      </c>
      <c r="M347" s="753" t="s">
        <v>1195</v>
      </c>
      <c r="N347" s="753" t="s">
        <v>1196</v>
      </c>
      <c r="O347" s="753" t="s">
        <v>110</v>
      </c>
      <c r="P347" s="753">
        <v>92407</v>
      </c>
      <c r="Q347" s="753" t="s">
        <v>68</v>
      </c>
      <c r="R347" s="753" t="s">
        <v>4250</v>
      </c>
      <c r="S347" s="753" t="s">
        <v>4250</v>
      </c>
      <c r="T347" s="753" t="s">
        <v>4250</v>
      </c>
      <c r="U347" s="753">
        <v>49406140</v>
      </c>
      <c r="V347" s="753">
        <v>0</v>
      </c>
      <c r="W347" s="753" t="s">
        <v>318</v>
      </c>
      <c r="X347" s="753">
        <v>400</v>
      </c>
      <c r="Y347" s="753">
        <v>676</v>
      </c>
      <c r="Z347" s="753">
        <v>26</v>
      </c>
      <c r="AA347" s="749">
        <f t="shared" si="10"/>
        <v>1.04E-2</v>
      </c>
      <c r="AB347" s="753" t="s">
        <v>70</v>
      </c>
      <c r="AC347" s="754">
        <v>44712</v>
      </c>
      <c r="AD347" s="753"/>
      <c r="AE347" s="753">
        <v>0.29166666699999999</v>
      </c>
      <c r="AF347" s="753" t="s">
        <v>1206</v>
      </c>
      <c r="AG347" s="753">
        <v>676</v>
      </c>
      <c r="AH347" s="753">
        <v>26</v>
      </c>
      <c r="AI347" s="761">
        <f t="shared" si="11"/>
        <v>1.7576000000000001E-2</v>
      </c>
      <c r="AJ347" s="753" t="s">
        <v>319</v>
      </c>
      <c r="AK347" s="753">
        <v>20810745</v>
      </c>
      <c r="AL347" s="754">
        <v>44700</v>
      </c>
      <c r="AM347" s="754">
        <v>44704</v>
      </c>
      <c r="AN347" s="754">
        <v>44707</v>
      </c>
      <c r="AO347" s="754">
        <v>44707</v>
      </c>
      <c r="AP347" s="754">
        <v>44707</v>
      </c>
      <c r="AQ347" s="753" t="s">
        <v>89</v>
      </c>
      <c r="AR347" s="753" t="s">
        <v>1207</v>
      </c>
      <c r="AS347" s="753">
        <v>20810745</v>
      </c>
      <c r="AT347" s="754">
        <v>44704</v>
      </c>
      <c r="AU347" s="753" t="s">
        <v>4250</v>
      </c>
      <c r="AV347" s="754">
        <v>44704</v>
      </c>
      <c r="AW347" s="753" t="s">
        <v>1198</v>
      </c>
      <c r="AX347" s="753" t="s">
        <v>116</v>
      </c>
      <c r="AY347" s="756">
        <v>4260</v>
      </c>
      <c r="AZ347" s="753" t="s">
        <v>4250</v>
      </c>
      <c r="BA347" s="753" t="s">
        <v>4250</v>
      </c>
      <c r="BB347" s="753" t="s">
        <v>4250</v>
      </c>
      <c r="BC347" s="753" t="s">
        <v>4250</v>
      </c>
      <c r="BD347" s="753" t="s">
        <v>4250</v>
      </c>
      <c r="BE347" s="753">
        <v>0</v>
      </c>
      <c r="BF347" s="753">
        <v>1</v>
      </c>
      <c r="BG347" s="753">
        <v>1900</v>
      </c>
      <c r="BH347" s="753" t="s">
        <v>4250</v>
      </c>
    </row>
    <row r="348" spans="1:60">
      <c r="A348" s="858" t="s">
        <v>8524</v>
      </c>
      <c r="B348" s="753" t="s">
        <v>56</v>
      </c>
      <c r="C348" s="753" t="s">
        <v>1208</v>
      </c>
      <c r="D348" s="754">
        <v>44697</v>
      </c>
      <c r="E348" s="753" t="s">
        <v>1193</v>
      </c>
      <c r="F348" s="753" t="s">
        <v>59</v>
      </c>
      <c r="G348" s="753" t="s">
        <v>60</v>
      </c>
      <c r="H348" s="753" t="s">
        <v>61</v>
      </c>
      <c r="I348" s="753" t="s">
        <v>62</v>
      </c>
      <c r="J348" s="753" t="s">
        <v>63</v>
      </c>
      <c r="K348" s="753">
        <v>30349</v>
      </c>
      <c r="L348" s="753" t="s">
        <v>1194</v>
      </c>
      <c r="M348" s="753" t="s">
        <v>1195</v>
      </c>
      <c r="N348" s="753" t="s">
        <v>1196</v>
      </c>
      <c r="O348" s="753" t="s">
        <v>110</v>
      </c>
      <c r="P348" s="753">
        <v>92407</v>
      </c>
      <c r="Q348" s="753" t="s">
        <v>68</v>
      </c>
      <c r="R348" s="753" t="s">
        <v>4250</v>
      </c>
      <c r="S348" s="753" t="s">
        <v>4250</v>
      </c>
      <c r="T348" s="753" t="s">
        <v>4250</v>
      </c>
      <c r="U348" s="753">
        <v>49406140</v>
      </c>
      <c r="V348" s="753">
        <v>0</v>
      </c>
      <c r="W348" s="753" t="s">
        <v>318</v>
      </c>
      <c r="X348" s="753">
        <v>400</v>
      </c>
      <c r="Y348" s="753">
        <v>676</v>
      </c>
      <c r="Z348" s="753">
        <v>26</v>
      </c>
      <c r="AA348" s="749">
        <f t="shared" si="10"/>
        <v>1.04E-2</v>
      </c>
      <c r="AB348" s="753" t="s">
        <v>70</v>
      </c>
      <c r="AC348" s="754">
        <v>44712</v>
      </c>
      <c r="AD348" s="753"/>
      <c r="AE348" s="753">
        <v>0.33333333300000001</v>
      </c>
      <c r="AF348" s="753" t="s">
        <v>1208</v>
      </c>
      <c r="AG348" s="753">
        <v>676</v>
      </c>
      <c r="AH348" s="753">
        <v>26</v>
      </c>
      <c r="AI348" s="761">
        <f t="shared" si="11"/>
        <v>1.7576000000000001E-2</v>
      </c>
      <c r="AJ348" s="753" t="s">
        <v>319</v>
      </c>
      <c r="AK348" s="753" t="s">
        <v>4250</v>
      </c>
      <c r="AL348" s="754">
        <v>44700</v>
      </c>
      <c r="AM348" s="754">
        <v>44701</v>
      </c>
      <c r="AN348" s="754">
        <v>44705</v>
      </c>
      <c r="AO348" s="754">
        <v>44705</v>
      </c>
      <c r="AP348" s="754">
        <v>44705</v>
      </c>
      <c r="AQ348" s="753" t="s">
        <v>89</v>
      </c>
      <c r="AR348" s="753" t="s">
        <v>1209</v>
      </c>
      <c r="AS348" s="753" t="s">
        <v>4250</v>
      </c>
      <c r="AT348" s="754">
        <v>44701</v>
      </c>
      <c r="AU348" s="754">
        <v>44705</v>
      </c>
      <c r="AV348" s="754">
        <v>44701</v>
      </c>
      <c r="AW348" s="753" t="s">
        <v>1198</v>
      </c>
      <c r="AX348" s="753" t="s">
        <v>116</v>
      </c>
      <c r="AY348" s="756">
        <v>4260</v>
      </c>
      <c r="AZ348" s="753" t="s">
        <v>4250</v>
      </c>
      <c r="BA348" s="753" t="s">
        <v>4250</v>
      </c>
      <c r="BB348" s="753" t="s">
        <v>4250</v>
      </c>
      <c r="BC348" s="753" t="s">
        <v>4250</v>
      </c>
      <c r="BD348" s="753" t="s">
        <v>4250</v>
      </c>
      <c r="BE348" s="753">
        <v>0</v>
      </c>
      <c r="BF348" s="753">
        <v>1</v>
      </c>
      <c r="BG348" s="753">
        <v>1900</v>
      </c>
      <c r="BH348" s="753" t="s">
        <v>4250</v>
      </c>
    </row>
    <row r="349" spans="1:60">
      <c r="A349" s="858" t="s">
        <v>8524</v>
      </c>
      <c r="B349" s="753" t="s">
        <v>56</v>
      </c>
      <c r="C349" s="753" t="s">
        <v>1210</v>
      </c>
      <c r="D349" s="754">
        <v>44697</v>
      </c>
      <c r="E349" s="753" t="s">
        <v>1193</v>
      </c>
      <c r="F349" s="753" t="s">
        <v>59</v>
      </c>
      <c r="G349" s="753" t="s">
        <v>60</v>
      </c>
      <c r="H349" s="753" t="s">
        <v>61</v>
      </c>
      <c r="I349" s="753" t="s">
        <v>62</v>
      </c>
      <c r="J349" s="753" t="s">
        <v>63</v>
      </c>
      <c r="K349" s="753">
        <v>30349</v>
      </c>
      <c r="L349" s="753" t="s">
        <v>1194</v>
      </c>
      <c r="M349" s="753" t="s">
        <v>1195</v>
      </c>
      <c r="N349" s="753" t="s">
        <v>1196</v>
      </c>
      <c r="O349" s="753" t="s">
        <v>110</v>
      </c>
      <c r="P349" s="753">
        <v>92407</v>
      </c>
      <c r="Q349" s="753" t="s">
        <v>68</v>
      </c>
      <c r="R349" s="753" t="s">
        <v>4250</v>
      </c>
      <c r="S349" s="753" t="s">
        <v>4250</v>
      </c>
      <c r="T349" s="753" t="s">
        <v>4250</v>
      </c>
      <c r="U349" s="753">
        <v>49406140</v>
      </c>
      <c r="V349" s="753">
        <v>0</v>
      </c>
      <c r="W349" s="753" t="s">
        <v>318</v>
      </c>
      <c r="X349" s="753">
        <v>400</v>
      </c>
      <c r="Y349" s="753">
        <v>676</v>
      </c>
      <c r="Z349" s="753">
        <v>26</v>
      </c>
      <c r="AA349" s="749">
        <f t="shared" si="10"/>
        <v>1.04E-2</v>
      </c>
      <c r="AB349" s="753" t="s">
        <v>70</v>
      </c>
      <c r="AC349" s="754">
        <v>44712</v>
      </c>
      <c r="AD349" s="753"/>
      <c r="AE349" s="753">
        <v>0.375</v>
      </c>
      <c r="AF349" s="753" t="s">
        <v>1210</v>
      </c>
      <c r="AG349" s="753">
        <v>676</v>
      </c>
      <c r="AH349" s="753">
        <v>26</v>
      </c>
      <c r="AI349" s="761">
        <f t="shared" si="11"/>
        <v>1.7576000000000001E-2</v>
      </c>
      <c r="AJ349" s="753" t="s">
        <v>319</v>
      </c>
      <c r="AK349" s="753">
        <v>20810747</v>
      </c>
      <c r="AL349" s="754">
        <v>44700</v>
      </c>
      <c r="AM349" s="754">
        <v>44704</v>
      </c>
      <c r="AN349" s="754">
        <v>44707</v>
      </c>
      <c r="AO349" s="754">
        <v>44707</v>
      </c>
      <c r="AP349" s="754">
        <v>44707</v>
      </c>
      <c r="AQ349" s="753" t="s">
        <v>89</v>
      </c>
      <c r="AR349" s="753" t="s">
        <v>1211</v>
      </c>
      <c r="AS349" s="753">
        <v>20810747</v>
      </c>
      <c r="AT349" s="754">
        <v>44704</v>
      </c>
      <c r="AU349" s="753" t="s">
        <v>4250</v>
      </c>
      <c r="AV349" s="754">
        <v>44704</v>
      </c>
      <c r="AW349" s="753" t="s">
        <v>1198</v>
      </c>
      <c r="AX349" s="753" t="s">
        <v>116</v>
      </c>
      <c r="AY349" s="756">
        <v>4260</v>
      </c>
      <c r="AZ349" s="753" t="s">
        <v>4250</v>
      </c>
      <c r="BA349" s="753" t="s">
        <v>4250</v>
      </c>
      <c r="BB349" s="753" t="s">
        <v>4250</v>
      </c>
      <c r="BC349" s="753" t="s">
        <v>4250</v>
      </c>
      <c r="BD349" s="753" t="s">
        <v>4250</v>
      </c>
      <c r="BE349" s="753">
        <v>0</v>
      </c>
      <c r="BF349" s="753">
        <v>1</v>
      </c>
      <c r="BG349" s="753">
        <v>1900</v>
      </c>
      <c r="BH349" s="753" t="s">
        <v>4250</v>
      </c>
    </row>
    <row r="350" spans="1:60">
      <c r="A350" s="858" t="s">
        <v>8524</v>
      </c>
      <c r="B350" s="753" t="s">
        <v>56</v>
      </c>
      <c r="C350" s="753" t="s">
        <v>1212</v>
      </c>
      <c r="D350" s="754">
        <v>44697</v>
      </c>
      <c r="E350" s="753" t="s">
        <v>1193</v>
      </c>
      <c r="F350" s="753" t="s">
        <v>59</v>
      </c>
      <c r="G350" s="753" t="s">
        <v>60</v>
      </c>
      <c r="H350" s="753" t="s">
        <v>61</v>
      </c>
      <c r="I350" s="753" t="s">
        <v>62</v>
      </c>
      <c r="J350" s="753" t="s">
        <v>63</v>
      </c>
      <c r="K350" s="753">
        <v>30349</v>
      </c>
      <c r="L350" s="753" t="s">
        <v>1194</v>
      </c>
      <c r="M350" s="753" t="s">
        <v>1195</v>
      </c>
      <c r="N350" s="753" t="s">
        <v>1196</v>
      </c>
      <c r="O350" s="753" t="s">
        <v>110</v>
      </c>
      <c r="P350" s="753">
        <v>92407</v>
      </c>
      <c r="Q350" s="753" t="s">
        <v>68</v>
      </c>
      <c r="R350" s="753" t="s">
        <v>4250</v>
      </c>
      <c r="S350" s="753" t="s">
        <v>4250</v>
      </c>
      <c r="T350" s="753" t="s">
        <v>4250</v>
      </c>
      <c r="U350" s="753">
        <v>49406140</v>
      </c>
      <c r="V350" s="753">
        <v>0</v>
      </c>
      <c r="W350" s="753" t="s">
        <v>318</v>
      </c>
      <c r="X350" s="753">
        <v>400</v>
      </c>
      <c r="Y350" s="753">
        <v>676</v>
      </c>
      <c r="Z350" s="753">
        <v>26</v>
      </c>
      <c r="AA350" s="749">
        <f t="shared" si="10"/>
        <v>1.04E-2</v>
      </c>
      <c r="AB350" s="753" t="s">
        <v>70</v>
      </c>
      <c r="AC350" s="754">
        <v>44712</v>
      </c>
      <c r="AD350" s="753"/>
      <c r="AE350" s="753">
        <v>0.41666666699999999</v>
      </c>
      <c r="AF350" s="753" t="s">
        <v>1212</v>
      </c>
      <c r="AG350" s="753">
        <v>676</v>
      </c>
      <c r="AH350" s="753">
        <v>26</v>
      </c>
      <c r="AI350" s="761">
        <f t="shared" si="11"/>
        <v>1.7576000000000001E-2</v>
      </c>
      <c r="AJ350" s="753" t="s">
        <v>319</v>
      </c>
      <c r="AK350" s="753">
        <v>20810748</v>
      </c>
      <c r="AL350" s="754">
        <v>44700</v>
      </c>
      <c r="AM350" s="754">
        <v>44704</v>
      </c>
      <c r="AN350" s="754">
        <v>44708</v>
      </c>
      <c r="AO350" s="754">
        <v>44708</v>
      </c>
      <c r="AP350" s="754">
        <v>44708</v>
      </c>
      <c r="AQ350" s="753" t="s">
        <v>89</v>
      </c>
      <c r="AR350" s="753" t="s">
        <v>1213</v>
      </c>
      <c r="AS350" s="753">
        <v>20810748</v>
      </c>
      <c r="AT350" s="754">
        <v>44704</v>
      </c>
      <c r="AU350" s="753" t="s">
        <v>4250</v>
      </c>
      <c r="AV350" s="754">
        <v>44704</v>
      </c>
      <c r="AW350" s="753" t="s">
        <v>1198</v>
      </c>
      <c r="AX350" s="753" t="s">
        <v>116</v>
      </c>
      <c r="AY350" s="756">
        <v>4260</v>
      </c>
      <c r="AZ350" s="756">
        <v>200</v>
      </c>
      <c r="BA350" s="753" t="s">
        <v>4250</v>
      </c>
      <c r="BB350" s="753" t="s">
        <v>4250</v>
      </c>
      <c r="BC350" s="753" t="s">
        <v>4250</v>
      </c>
      <c r="BD350" s="753" t="s">
        <v>4250</v>
      </c>
      <c r="BE350" s="753">
        <v>0</v>
      </c>
      <c r="BF350" s="753">
        <v>1</v>
      </c>
      <c r="BG350" s="753">
        <v>1900</v>
      </c>
      <c r="BH350" s="753" t="s">
        <v>1214</v>
      </c>
    </row>
    <row r="351" spans="1:60">
      <c r="A351" s="858" t="s">
        <v>8524</v>
      </c>
      <c r="B351" s="753" t="s">
        <v>56</v>
      </c>
      <c r="C351" s="753" t="s">
        <v>1215</v>
      </c>
      <c r="D351" s="754">
        <v>44697</v>
      </c>
      <c r="E351" s="753" t="s">
        <v>1193</v>
      </c>
      <c r="F351" s="753" t="s">
        <v>59</v>
      </c>
      <c r="G351" s="753" t="s">
        <v>60</v>
      </c>
      <c r="H351" s="753" t="s">
        <v>61</v>
      </c>
      <c r="I351" s="753" t="s">
        <v>62</v>
      </c>
      <c r="J351" s="753" t="s">
        <v>63</v>
      </c>
      <c r="K351" s="753">
        <v>30349</v>
      </c>
      <c r="L351" s="753" t="s">
        <v>1194</v>
      </c>
      <c r="M351" s="753" t="s">
        <v>1195</v>
      </c>
      <c r="N351" s="753" t="s">
        <v>1196</v>
      </c>
      <c r="O351" s="753" t="s">
        <v>110</v>
      </c>
      <c r="P351" s="753">
        <v>92407</v>
      </c>
      <c r="Q351" s="753" t="s">
        <v>68</v>
      </c>
      <c r="R351" s="753" t="s">
        <v>4250</v>
      </c>
      <c r="S351" s="753" t="s">
        <v>4250</v>
      </c>
      <c r="T351" s="753" t="s">
        <v>4250</v>
      </c>
      <c r="U351" s="753">
        <v>49406140</v>
      </c>
      <c r="V351" s="753">
        <v>0</v>
      </c>
      <c r="W351" s="753" t="s">
        <v>318</v>
      </c>
      <c r="X351" s="753">
        <v>400</v>
      </c>
      <c r="Y351" s="753">
        <v>676</v>
      </c>
      <c r="Z351" s="753">
        <v>26</v>
      </c>
      <c r="AA351" s="749">
        <f t="shared" si="10"/>
        <v>1.04E-2</v>
      </c>
      <c r="AB351" s="753" t="s">
        <v>70</v>
      </c>
      <c r="AC351" s="754">
        <v>44712</v>
      </c>
      <c r="AD351" s="753"/>
      <c r="AE351" s="753">
        <v>0.29166666699999999</v>
      </c>
      <c r="AF351" s="753" t="s">
        <v>1215</v>
      </c>
      <c r="AG351" s="753">
        <v>676</v>
      </c>
      <c r="AH351" s="753">
        <v>26</v>
      </c>
      <c r="AI351" s="761">
        <f t="shared" si="11"/>
        <v>1.7576000000000001E-2</v>
      </c>
      <c r="AJ351" s="753" t="s">
        <v>319</v>
      </c>
      <c r="AK351" s="753">
        <v>20810749</v>
      </c>
      <c r="AL351" s="754">
        <v>44701</v>
      </c>
      <c r="AM351" s="754">
        <v>44704</v>
      </c>
      <c r="AN351" s="754">
        <v>44706</v>
      </c>
      <c r="AO351" s="754">
        <v>44706</v>
      </c>
      <c r="AP351" s="754">
        <v>44706</v>
      </c>
      <c r="AQ351" s="753" t="s">
        <v>89</v>
      </c>
      <c r="AR351" s="753" t="s">
        <v>1216</v>
      </c>
      <c r="AS351" s="753">
        <v>20810749</v>
      </c>
      <c r="AT351" s="754">
        <v>44704</v>
      </c>
      <c r="AU351" s="754">
        <v>44706</v>
      </c>
      <c r="AV351" s="754">
        <v>44704</v>
      </c>
      <c r="AW351" s="753" t="s">
        <v>1198</v>
      </c>
      <c r="AX351" s="753" t="s">
        <v>116</v>
      </c>
      <c r="AY351" s="756">
        <v>4260</v>
      </c>
      <c r="AZ351" s="753" t="s">
        <v>4250</v>
      </c>
      <c r="BA351" s="753" t="s">
        <v>4250</v>
      </c>
      <c r="BB351" s="753" t="s">
        <v>4250</v>
      </c>
      <c r="BC351" s="753" t="s">
        <v>4250</v>
      </c>
      <c r="BD351" s="753" t="s">
        <v>4250</v>
      </c>
      <c r="BE351" s="753">
        <v>0</v>
      </c>
      <c r="BF351" s="753">
        <v>1</v>
      </c>
      <c r="BG351" s="753">
        <v>1900</v>
      </c>
      <c r="BH351" s="753" t="s">
        <v>4250</v>
      </c>
    </row>
    <row r="352" spans="1:60">
      <c r="A352" s="858" t="s">
        <v>8524</v>
      </c>
      <c r="B352" s="753" t="s">
        <v>56</v>
      </c>
      <c r="C352" s="753" t="s">
        <v>1217</v>
      </c>
      <c r="D352" s="754">
        <v>44697</v>
      </c>
      <c r="E352" s="753" t="s">
        <v>1193</v>
      </c>
      <c r="F352" s="753" t="s">
        <v>59</v>
      </c>
      <c r="G352" s="753" t="s">
        <v>60</v>
      </c>
      <c r="H352" s="753" t="s">
        <v>61</v>
      </c>
      <c r="I352" s="753" t="s">
        <v>62</v>
      </c>
      <c r="J352" s="753" t="s">
        <v>63</v>
      </c>
      <c r="K352" s="753">
        <v>30349</v>
      </c>
      <c r="L352" s="753" t="s">
        <v>1194</v>
      </c>
      <c r="M352" s="753" t="s">
        <v>1195</v>
      </c>
      <c r="N352" s="753" t="s">
        <v>1196</v>
      </c>
      <c r="O352" s="753" t="s">
        <v>110</v>
      </c>
      <c r="P352" s="753">
        <v>92407</v>
      </c>
      <c r="Q352" s="753" t="s">
        <v>68</v>
      </c>
      <c r="R352" s="753" t="s">
        <v>4250</v>
      </c>
      <c r="S352" s="753" t="s">
        <v>4250</v>
      </c>
      <c r="T352" s="753" t="s">
        <v>4250</v>
      </c>
      <c r="U352" s="753">
        <v>49406140</v>
      </c>
      <c r="V352" s="753">
        <v>0</v>
      </c>
      <c r="W352" s="753" t="s">
        <v>318</v>
      </c>
      <c r="X352" s="753">
        <v>400</v>
      </c>
      <c r="Y352" s="753">
        <v>676</v>
      </c>
      <c r="Z352" s="753">
        <v>26</v>
      </c>
      <c r="AA352" s="749">
        <f t="shared" si="10"/>
        <v>1.04E-2</v>
      </c>
      <c r="AB352" s="753" t="s">
        <v>70</v>
      </c>
      <c r="AC352" s="754">
        <v>44712</v>
      </c>
      <c r="AD352" s="753"/>
      <c r="AE352" s="753">
        <v>0.33333333300000001</v>
      </c>
      <c r="AF352" s="753" t="s">
        <v>1217</v>
      </c>
      <c r="AG352" s="753">
        <v>676</v>
      </c>
      <c r="AH352" s="753">
        <v>26</v>
      </c>
      <c r="AI352" s="761">
        <f t="shared" si="11"/>
        <v>1.7576000000000001E-2</v>
      </c>
      <c r="AJ352" s="753" t="s">
        <v>319</v>
      </c>
      <c r="AK352" s="753">
        <v>20810750</v>
      </c>
      <c r="AL352" s="754">
        <v>44701</v>
      </c>
      <c r="AM352" s="754">
        <v>44704</v>
      </c>
      <c r="AN352" s="754">
        <v>44706</v>
      </c>
      <c r="AO352" s="754">
        <v>44706</v>
      </c>
      <c r="AP352" s="754">
        <v>44706</v>
      </c>
      <c r="AQ352" s="753" t="s">
        <v>89</v>
      </c>
      <c r="AR352" s="753" t="s">
        <v>1218</v>
      </c>
      <c r="AS352" s="753">
        <v>20810750</v>
      </c>
      <c r="AT352" s="754">
        <v>44704</v>
      </c>
      <c r="AU352" s="754">
        <v>44706</v>
      </c>
      <c r="AV352" s="754">
        <v>44704</v>
      </c>
      <c r="AW352" s="753" t="s">
        <v>1198</v>
      </c>
      <c r="AX352" s="753" t="s">
        <v>116</v>
      </c>
      <c r="AY352" s="756">
        <v>4260</v>
      </c>
      <c r="AZ352" s="753" t="s">
        <v>4250</v>
      </c>
      <c r="BA352" s="753" t="s">
        <v>4250</v>
      </c>
      <c r="BB352" s="753" t="s">
        <v>4250</v>
      </c>
      <c r="BC352" s="753" t="s">
        <v>4250</v>
      </c>
      <c r="BD352" s="753" t="s">
        <v>4250</v>
      </c>
      <c r="BE352" s="753">
        <v>0</v>
      </c>
      <c r="BF352" s="753">
        <v>1</v>
      </c>
      <c r="BG352" s="753">
        <v>1900</v>
      </c>
      <c r="BH352" s="753" t="s">
        <v>4250</v>
      </c>
    </row>
    <row r="353" spans="1:60">
      <c r="A353" s="858" t="s">
        <v>8524</v>
      </c>
      <c r="B353" s="753" t="s">
        <v>56</v>
      </c>
      <c r="C353" s="753" t="s">
        <v>1219</v>
      </c>
      <c r="D353" s="754">
        <v>44697</v>
      </c>
      <c r="E353" s="753" t="s">
        <v>1193</v>
      </c>
      <c r="F353" s="753" t="s">
        <v>59</v>
      </c>
      <c r="G353" s="753" t="s">
        <v>60</v>
      </c>
      <c r="H353" s="753" t="s">
        <v>61</v>
      </c>
      <c r="I353" s="753" t="s">
        <v>62</v>
      </c>
      <c r="J353" s="753" t="s">
        <v>63</v>
      </c>
      <c r="K353" s="753">
        <v>30349</v>
      </c>
      <c r="L353" s="753" t="s">
        <v>1194</v>
      </c>
      <c r="M353" s="753" t="s">
        <v>1195</v>
      </c>
      <c r="N353" s="753" t="s">
        <v>1196</v>
      </c>
      <c r="O353" s="753" t="s">
        <v>110</v>
      </c>
      <c r="P353" s="753">
        <v>92407</v>
      </c>
      <c r="Q353" s="753" t="s">
        <v>68</v>
      </c>
      <c r="R353" s="753" t="s">
        <v>4250</v>
      </c>
      <c r="S353" s="753" t="s">
        <v>4250</v>
      </c>
      <c r="T353" s="753" t="s">
        <v>4250</v>
      </c>
      <c r="U353" s="753">
        <v>49406140</v>
      </c>
      <c r="V353" s="753">
        <v>0</v>
      </c>
      <c r="W353" s="753" t="s">
        <v>318</v>
      </c>
      <c r="X353" s="753">
        <v>400</v>
      </c>
      <c r="Y353" s="753">
        <v>676</v>
      </c>
      <c r="Z353" s="753">
        <v>26</v>
      </c>
      <c r="AA353" s="749">
        <f t="shared" si="10"/>
        <v>1.04E-2</v>
      </c>
      <c r="AB353" s="753" t="s">
        <v>70</v>
      </c>
      <c r="AC353" s="754">
        <v>44712</v>
      </c>
      <c r="AD353" s="753"/>
      <c r="AE353" s="753">
        <v>0.375</v>
      </c>
      <c r="AF353" s="753" t="s">
        <v>1219</v>
      </c>
      <c r="AG353" s="753">
        <v>676</v>
      </c>
      <c r="AH353" s="753">
        <v>26</v>
      </c>
      <c r="AI353" s="761">
        <f t="shared" si="11"/>
        <v>1.7576000000000001E-2</v>
      </c>
      <c r="AJ353" s="753" t="s">
        <v>319</v>
      </c>
      <c r="AK353" s="753">
        <v>20810751</v>
      </c>
      <c r="AL353" s="754">
        <v>44701</v>
      </c>
      <c r="AM353" s="754">
        <v>44705</v>
      </c>
      <c r="AN353" s="754">
        <v>44708</v>
      </c>
      <c r="AO353" s="754">
        <v>44708</v>
      </c>
      <c r="AP353" s="754">
        <v>44708</v>
      </c>
      <c r="AQ353" s="753" t="s">
        <v>89</v>
      </c>
      <c r="AR353" s="753" t="s">
        <v>1220</v>
      </c>
      <c r="AS353" s="753">
        <v>20810751</v>
      </c>
      <c r="AT353" s="754">
        <v>44705</v>
      </c>
      <c r="AU353" s="753" t="s">
        <v>4250</v>
      </c>
      <c r="AV353" s="754">
        <v>44705</v>
      </c>
      <c r="AW353" s="753" t="s">
        <v>1198</v>
      </c>
      <c r="AX353" s="753" t="s">
        <v>116</v>
      </c>
      <c r="AY353" s="756">
        <v>4260</v>
      </c>
      <c r="AZ353" s="753" t="s">
        <v>4250</v>
      </c>
      <c r="BA353" s="753" t="s">
        <v>4250</v>
      </c>
      <c r="BB353" s="753" t="s">
        <v>4250</v>
      </c>
      <c r="BC353" s="753" t="s">
        <v>4250</v>
      </c>
      <c r="BD353" s="753" t="s">
        <v>4250</v>
      </c>
      <c r="BE353" s="753">
        <v>0</v>
      </c>
      <c r="BF353" s="753">
        <v>1</v>
      </c>
      <c r="BG353" s="753">
        <v>1900</v>
      </c>
      <c r="BH353" s="753" t="s">
        <v>4250</v>
      </c>
    </row>
    <row r="354" spans="1:60">
      <c r="A354" s="858" t="s">
        <v>8524</v>
      </c>
      <c r="B354" s="753" t="s">
        <v>56</v>
      </c>
      <c r="C354" s="753" t="s">
        <v>1221</v>
      </c>
      <c r="D354" s="754">
        <v>44697</v>
      </c>
      <c r="E354" s="753" t="s">
        <v>1193</v>
      </c>
      <c r="F354" s="753" t="s">
        <v>59</v>
      </c>
      <c r="G354" s="753" t="s">
        <v>60</v>
      </c>
      <c r="H354" s="753" t="s">
        <v>61</v>
      </c>
      <c r="I354" s="753" t="s">
        <v>62</v>
      </c>
      <c r="J354" s="753" t="s">
        <v>63</v>
      </c>
      <c r="K354" s="753">
        <v>30349</v>
      </c>
      <c r="L354" s="753" t="s">
        <v>1194</v>
      </c>
      <c r="M354" s="753" t="s">
        <v>1195</v>
      </c>
      <c r="N354" s="753" t="s">
        <v>1196</v>
      </c>
      <c r="O354" s="753" t="s">
        <v>110</v>
      </c>
      <c r="P354" s="753">
        <v>92407</v>
      </c>
      <c r="Q354" s="753" t="s">
        <v>68</v>
      </c>
      <c r="R354" s="753" t="s">
        <v>4250</v>
      </c>
      <c r="S354" s="753" t="s">
        <v>4250</v>
      </c>
      <c r="T354" s="753" t="s">
        <v>4250</v>
      </c>
      <c r="U354" s="753">
        <v>49406140</v>
      </c>
      <c r="V354" s="753">
        <v>0</v>
      </c>
      <c r="W354" s="753" t="s">
        <v>318</v>
      </c>
      <c r="X354" s="753">
        <v>400</v>
      </c>
      <c r="Y354" s="753">
        <v>676</v>
      </c>
      <c r="Z354" s="753">
        <v>26</v>
      </c>
      <c r="AA354" s="749">
        <f t="shared" si="10"/>
        <v>1.04E-2</v>
      </c>
      <c r="AB354" s="753" t="s">
        <v>70</v>
      </c>
      <c r="AC354" s="754">
        <v>44712</v>
      </c>
      <c r="AD354" s="753"/>
      <c r="AE354" s="753">
        <v>0.41666666699999999</v>
      </c>
      <c r="AF354" s="753" t="s">
        <v>1221</v>
      </c>
      <c r="AG354" s="753">
        <v>676</v>
      </c>
      <c r="AH354" s="753">
        <v>26</v>
      </c>
      <c r="AI354" s="761">
        <f t="shared" si="11"/>
        <v>1.7576000000000001E-2</v>
      </c>
      <c r="AJ354" s="753" t="s">
        <v>319</v>
      </c>
      <c r="AK354" s="753">
        <v>20810752</v>
      </c>
      <c r="AL354" s="754">
        <v>44701</v>
      </c>
      <c r="AM354" s="754">
        <v>44704</v>
      </c>
      <c r="AN354" s="754">
        <v>44706</v>
      </c>
      <c r="AO354" s="754">
        <v>44706</v>
      </c>
      <c r="AP354" s="754">
        <v>44706</v>
      </c>
      <c r="AQ354" s="753" t="s">
        <v>89</v>
      </c>
      <c r="AR354" s="753" t="s">
        <v>1222</v>
      </c>
      <c r="AS354" s="753">
        <v>20810752</v>
      </c>
      <c r="AT354" s="754">
        <v>44704</v>
      </c>
      <c r="AU354" s="754">
        <v>44706</v>
      </c>
      <c r="AV354" s="754">
        <v>44704</v>
      </c>
      <c r="AW354" s="753" t="s">
        <v>1198</v>
      </c>
      <c r="AX354" s="753" t="s">
        <v>116</v>
      </c>
      <c r="AY354" s="756">
        <v>4260</v>
      </c>
      <c r="AZ354" s="753" t="s">
        <v>4250</v>
      </c>
      <c r="BA354" s="753" t="s">
        <v>4250</v>
      </c>
      <c r="BB354" s="753" t="s">
        <v>4250</v>
      </c>
      <c r="BC354" s="753" t="s">
        <v>4250</v>
      </c>
      <c r="BD354" s="753" t="s">
        <v>4250</v>
      </c>
      <c r="BE354" s="753">
        <v>0</v>
      </c>
      <c r="BF354" s="753">
        <v>1</v>
      </c>
      <c r="BG354" s="753">
        <v>1900</v>
      </c>
      <c r="BH354" s="753" t="s">
        <v>4250</v>
      </c>
    </row>
    <row r="355" spans="1:60">
      <c r="A355" s="858" t="s">
        <v>8524</v>
      </c>
      <c r="B355" s="753" t="s">
        <v>56</v>
      </c>
      <c r="C355" s="753" t="s">
        <v>1223</v>
      </c>
      <c r="D355" s="754">
        <v>44697</v>
      </c>
      <c r="E355" s="753" t="s">
        <v>1224</v>
      </c>
      <c r="F355" s="753" t="s">
        <v>59</v>
      </c>
      <c r="G355" s="753" t="s">
        <v>60</v>
      </c>
      <c r="H355" s="753" t="s">
        <v>61</v>
      </c>
      <c r="I355" s="753" t="s">
        <v>62</v>
      </c>
      <c r="J355" s="753" t="s">
        <v>63</v>
      </c>
      <c r="K355" s="753">
        <v>30349</v>
      </c>
      <c r="L355" s="753" t="s">
        <v>1225</v>
      </c>
      <c r="M355" s="753" t="s">
        <v>1226</v>
      </c>
      <c r="N355" s="753" t="s">
        <v>565</v>
      </c>
      <c r="O355" s="753" t="s">
        <v>110</v>
      </c>
      <c r="P355" s="753">
        <v>94544</v>
      </c>
      <c r="Q355" s="753" t="s">
        <v>68</v>
      </c>
      <c r="R355" s="753" t="s">
        <v>4250</v>
      </c>
      <c r="S355" s="753" t="s">
        <v>4250</v>
      </c>
      <c r="T355" s="753" t="s">
        <v>4250</v>
      </c>
      <c r="U355" s="753">
        <v>49406140</v>
      </c>
      <c r="V355" s="753">
        <v>0</v>
      </c>
      <c r="W355" s="753" t="s">
        <v>318</v>
      </c>
      <c r="X355" s="753">
        <v>400</v>
      </c>
      <c r="Y355" s="753">
        <v>728</v>
      </c>
      <c r="Z355" s="753">
        <v>28</v>
      </c>
      <c r="AA355" s="749">
        <f t="shared" si="10"/>
        <v>1.12E-2</v>
      </c>
      <c r="AB355" s="753" t="s">
        <v>70</v>
      </c>
      <c r="AC355" s="754">
        <v>44712</v>
      </c>
      <c r="AD355" s="753"/>
      <c r="AE355" s="753">
        <v>0.3125</v>
      </c>
      <c r="AF355" s="753" t="s">
        <v>1223</v>
      </c>
      <c r="AG355" s="753">
        <v>728</v>
      </c>
      <c r="AH355" s="753">
        <v>28</v>
      </c>
      <c r="AI355" s="761">
        <f t="shared" si="11"/>
        <v>2.0383999999999999E-2</v>
      </c>
      <c r="AJ355" s="753" t="s">
        <v>319</v>
      </c>
      <c r="AK355" s="753">
        <v>20810999</v>
      </c>
      <c r="AL355" s="754">
        <v>44699</v>
      </c>
      <c r="AM355" s="754">
        <v>44699</v>
      </c>
      <c r="AN355" s="754">
        <v>44704</v>
      </c>
      <c r="AO355" s="754">
        <v>44704</v>
      </c>
      <c r="AP355" s="754">
        <v>44704</v>
      </c>
      <c r="AQ355" s="753" t="s">
        <v>89</v>
      </c>
      <c r="AR355" s="753" t="s">
        <v>1227</v>
      </c>
      <c r="AS355" s="753">
        <v>20810999</v>
      </c>
      <c r="AT355" s="754">
        <v>44699</v>
      </c>
      <c r="AU355" s="754">
        <v>44704</v>
      </c>
      <c r="AV355" s="754">
        <v>44699</v>
      </c>
      <c r="AW355" s="753" t="s">
        <v>1198</v>
      </c>
      <c r="AX355" s="753" t="s">
        <v>116</v>
      </c>
      <c r="AY355" s="756">
        <v>5550</v>
      </c>
      <c r="AZ355" s="753" t="s">
        <v>4250</v>
      </c>
      <c r="BA355" s="753" t="s">
        <v>4250</v>
      </c>
      <c r="BB355" s="753" t="s">
        <v>4250</v>
      </c>
      <c r="BC355" s="753" t="s">
        <v>4250</v>
      </c>
      <c r="BD355" s="753" t="s">
        <v>4250</v>
      </c>
      <c r="BE355" s="753">
        <v>21</v>
      </c>
      <c r="BF355" s="753">
        <v>5</v>
      </c>
      <c r="BG355" s="753">
        <v>2022</v>
      </c>
      <c r="BH355" s="753" t="s">
        <v>4250</v>
      </c>
    </row>
    <row r="356" spans="1:60">
      <c r="A356" s="858" t="s">
        <v>8524</v>
      </c>
      <c r="B356" s="753" t="s">
        <v>56</v>
      </c>
      <c r="C356" s="753" t="s">
        <v>1228</v>
      </c>
      <c r="D356" s="754">
        <v>44697</v>
      </c>
      <c r="E356" s="753" t="s">
        <v>1224</v>
      </c>
      <c r="F356" s="753" t="s">
        <v>59</v>
      </c>
      <c r="G356" s="753" t="s">
        <v>60</v>
      </c>
      <c r="H356" s="753" t="s">
        <v>61</v>
      </c>
      <c r="I356" s="753" t="s">
        <v>62</v>
      </c>
      <c r="J356" s="753" t="s">
        <v>63</v>
      </c>
      <c r="K356" s="753">
        <v>30349</v>
      </c>
      <c r="L356" s="753" t="s">
        <v>1225</v>
      </c>
      <c r="M356" s="753" t="s">
        <v>1226</v>
      </c>
      <c r="N356" s="753" t="s">
        <v>565</v>
      </c>
      <c r="O356" s="753" t="s">
        <v>110</v>
      </c>
      <c r="P356" s="753">
        <v>94544</v>
      </c>
      <c r="Q356" s="753" t="s">
        <v>68</v>
      </c>
      <c r="R356" s="753" t="s">
        <v>4250</v>
      </c>
      <c r="S356" s="753" t="s">
        <v>4250</v>
      </c>
      <c r="T356" s="753" t="s">
        <v>4250</v>
      </c>
      <c r="U356" s="753">
        <v>49406140</v>
      </c>
      <c r="V356" s="753">
        <v>0</v>
      </c>
      <c r="W356" s="753" t="s">
        <v>318</v>
      </c>
      <c r="X356" s="753">
        <v>400</v>
      </c>
      <c r="Y356" s="753">
        <v>728</v>
      </c>
      <c r="Z356" s="753">
        <v>28</v>
      </c>
      <c r="AA356" s="749">
        <f t="shared" si="10"/>
        <v>1.12E-2</v>
      </c>
      <c r="AB356" s="753" t="s">
        <v>70</v>
      </c>
      <c r="AC356" s="754">
        <v>44712</v>
      </c>
      <c r="AD356" s="753"/>
      <c r="AE356" s="753">
        <v>0.33333333300000001</v>
      </c>
      <c r="AF356" s="753" t="s">
        <v>1228</v>
      </c>
      <c r="AG356" s="753">
        <v>728</v>
      </c>
      <c r="AH356" s="753">
        <v>28</v>
      </c>
      <c r="AI356" s="761">
        <f t="shared" si="11"/>
        <v>2.0383999999999999E-2</v>
      </c>
      <c r="AJ356" s="753" t="s">
        <v>319</v>
      </c>
      <c r="AK356" s="753">
        <v>20811000</v>
      </c>
      <c r="AL356" s="754">
        <v>44699</v>
      </c>
      <c r="AM356" s="754">
        <v>44699</v>
      </c>
      <c r="AN356" s="754">
        <v>44704</v>
      </c>
      <c r="AO356" s="754">
        <v>44704</v>
      </c>
      <c r="AP356" s="754">
        <v>44704</v>
      </c>
      <c r="AQ356" s="753" t="s">
        <v>89</v>
      </c>
      <c r="AR356" s="753" t="s">
        <v>1229</v>
      </c>
      <c r="AS356" s="753">
        <v>20811000</v>
      </c>
      <c r="AT356" s="754">
        <v>44699</v>
      </c>
      <c r="AU356" s="754">
        <v>44704</v>
      </c>
      <c r="AV356" s="754">
        <v>44699</v>
      </c>
      <c r="AW356" s="753" t="s">
        <v>1198</v>
      </c>
      <c r="AX356" s="753" t="s">
        <v>116</v>
      </c>
      <c r="AY356" s="756">
        <v>5550</v>
      </c>
      <c r="AZ356" s="753" t="s">
        <v>4250</v>
      </c>
      <c r="BA356" s="753" t="s">
        <v>4250</v>
      </c>
      <c r="BB356" s="753" t="s">
        <v>4250</v>
      </c>
      <c r="BC356" s="753" t="s">
        <v>4250</v>
      </c>
      <c r="BD356" s="753" t="s">
        <v>4250</v>
      </c>
      <c r="BE356" s="753">
        <v>21</v>
      </c>
      <c r="BF356" s="753">
        <v>5</v>
      </c>
      <c r="BG356" s="753">
        <v>2022</v>
      </c>
      <c r="BH356" s="753" t="s">
        <v>4250</v>
      </c>
    </row>
    <row r="357" spans="1:60">
      <c r="A357" s="858" t="s">
        <v>8524</v>
      </c>
      <c r="B357" s="753" t="s">
        <v>56</v>
      </c>
      <c r="C357" s="753" t="s">
        <v>1230</v>
      </c>
      <c r="D357" s="754">
        <v>44697</v>
      </c>
      <c r="E357" s="753" t="s">
        <v>1224</v>
      </c>
      <c r="F357" s="753" t="s">
        <v>59</v>
      </c>
      <c r="G357" s="753" t="s">
        <v>60</v>
      </c>
      <c r="H357" s="753" t="s">
        <v>61</v>
      </c>
      <c r="I357" s="753" t="s">
        <v>62</v>
      </c>
      <c r="J357" s="753" t="s">
        <v>63</v>
      </c>
      <c r="K357" s="753">
        <v>30349</v>
      </c>
      <c r="L357" s="753" t="s">
        <v>1225</v>
      </c>
      <c r="M357" s="753" t="s">
        <v>1226</v>
      </c>
      <c r="N357" s="753" t="s">
        <v>565</v>
      </c>
      <c r="O357" s="753" t="s">
        <v>110</v>
      </c>
      <c r="P357" s="753">
        <v>94544</v>
      </c>
      <c r="Q357" s="753" t="s">
        <v>68</v>
      </c>
      <c r="R357" s="753" t="s">
        <v>4250</v>
      </c>
      <c r="S357" s="753" t="s">
        <v>4250</v>
      </c>
      <c r="T357" s="753" t="s">
        <v>4250</v>
      </c>
      <c r="U357" s="753">
        <v>49406140</v>
      </c>
      <c r="V357" s="753">
        <v>0</v>
      </c>
      <c r="W357" s="753" t="s">
        <v>318</v>
      </c>
      <c r="X357" s="753">
        <v>400</v>
      </c>
      <c r="Y357" s="753">
        <v>728</v>
      </c>
      <c r="Z357" s="753">
        <v>28</v>
      </c>
      <c r="AA357" s="749">
        <f t="shared" si="10"/>
        <v>1.12E-2</v>
      </c>
      <c r="AB357" s="753" t="s">
        <v>70</v>
      </c>
      <c r="AC357" s="754">
        <v>44712</v>
      </c>
      <c r="AD357" s="753"/>
      <c r="AE357" s="753">
        <v>0.35416666699999999</v>
      </c>
      <c r="AF357" s="753" t="s">
        <v>1230</v>
      </c>
      <c r="AG357" s="753">
        <v>728</v>
      </c>
      <c r="AH357" s="753">
        <v>28</v>
      </c>
      <c r="AI357" s="761">
        <f t="shared" si="11"/>
        <v>2.0383999999999999E-2</v>
      </c>
      <c r="AJ357" s="753" t="s">
        <v>319</v>
      </c>
      <c r="AK357" s="753">
        <v>20811001</v>
      </c>
      <c r="AL357" s="754">
        <v>44699</v>
      </c>
      <c r="AM357" s="754">
        <v>44699</v>
      </c>
      <c r="AN357" s="754">
        <v>44704</v>
      </c>
      <c r="AO357" s="754">
        <v>44704</v>
      </c>
      <c r="AP357" s="754">
        <v>44704</v>
      </c>
      <c r="AQ357" s="753" t="s">
        <v>89</v>
      </c>
      <c r="AR357" s="753" t="s">
        <v>1231</v>
      </c>
      <c r="AS357" s="753">
        <v>20811001</v>
      </c>
      <c r="AT357" s="754">
        <v>44699</v>
      </c>
      <c r="AU357" s="754">
        <v>44704</v>
      </c>
      <c r="AV357" s="754">
        <v>44699</v>
      </c>
      <c r="AW357" s="753" t="s">
        <v>1198</v>
      </c>
      <c r="AX357" s="753" t="s">
        <v>116</v>
      </c>
      <c r="AY357" s="756">
        <v>5550</v>
      </c>
      <c r="AZ357" s="753" t="s">
        <v>4250</v>
      </c>
      <c r="BA357" s="753" t="s">
        <v>4250</v>
      </c>
      <c r="BB357" s="753" t="s">
        <v>4250</v>
      </c>
      <c r="BC357" s="753" t="s">
        <v>4250</v>
      </c>
      <c r="BD357" s="753" t="s">
        <v>4250</v>
      </c>
      <c r="BE357" s="753">
        <v>21</v>
      </c>
      <c r="BF357" s="753">
        <v>5</v>
      </c>
      <c r="BG357" s="753">
        <v>2022</v>
      </c>
      <c r="BH357" s="753" t="s">
        <v>4250</v>
      </c>
    </row>
    <row r="358" spans="1:60">
      <c r="A358" s="858" t="s">
        <v>8524</v>
      </c>
      <c r="B358" s="753" t="s">
        <v>56</v>
      </c>
      <c r="C358" s="753" t="s">
        <v>1232</v>
      </c>
      <c r="D358" s="754">
        <v>44697</v>
      </c>
      <c r="E358" s="753" t="s">
        <v>1224</v>
      </c>
      <c r="F358" s="753" t="s">
        <v>59</v>
      </c>
      <c r="G358" s="753" t="s">
        <v>60</v>
      </c>
      <c r="H358" s="753" t="s">
        <v>61</v>
      </c>
      <c r="I358" s="753" t="s">
        <v>62</v>
      </c>
      <c r="J358" s="753" t="s">
        <v>63</v>
      </c>
      <c r="K358" s="753">
        <v>30349</v>
      </c>
      <c r="L358" s="753" t="s">
        <v>1225</v>
      </c>
      <c r="M358" s="753" t="s">
        <v>1226</v>
      </c>
      <c r="N358" s="753" t="s">
        <v>565</v>
      </c>
      <c r="O358" s="753" t="s">
        <v>110</v>
      </c>
      <c r="P358" s="753">
        <v>94544</v>
      </c>
      <c r="Q358" s="753" t="s">
        <v>68</v>
      </c>
      <c r="R358" s="753" t="s">
        <v>4250</v>
      </c>
      <c r="S358" s="753" t="s">
        <v>4250</v>
      </c>
      <c r="T358" s="753" t="s">
        <v>4250</v>
      </c>
      <c r="U358" s="753">
        <v>49406140</v>
      </c>
      <c r="V358" s="753">
        <v>0</v>
      </c>
      <c r="W358" s="753" t="s">
        <v>318</v>
      </c>
      <c r="X358" s="753">
        <v>400</v>
      </c>
      <c r="Y358" s="753">
        <v>728</v>
      </c>
      <c r="Z358" s="753">
        <v>28</v>
      </c>
      <c r="AA358" s="749">
        <f t="shared" si="10"/>
        <v>1.12E-2</v>
      </c>
      <c r="AB358" s="753" t="s">
        <v>70</v>
      </c>
      <c r="AC358" s="754">
        <v>44712</v>
      </c>
      <c r="AD358" s="753"/>
      <c r="AE358" s="753">
        <v>0.3125</v>
      </c>
      <c r="AF358" s="753" t="s">
        <v>1232</v>
      </c>
      <c r="AG358" s="753">
        <v>728</v>
      </c>
      <c r="AH358" s="753">
        <v>28</v>
      </c>
      <c r="AI358" s="761">
        <f t="shared" si="11"/>
        <v>2.0383999999999999E-2</v>
      </c>
      <c r="AJ358" s="753" t="s">
        <v>319</v>
      </c>
      <c r="AK358" s="753">
        <v>20811002</v>
      </c>
      <c r="AL358" s="754">
        <v>44700</v>
      </c>
      <c r="AM358" s="754">
        <v>44704</v>
      </c>
      <c r="AN358" s="754">
        <v>44708</v>
      </c>
      <c r="AO358" s="754">
        <v>44708</v>
      </c>
      <c r="AP358" s="754">
        <v>44708</v>
      </c>
      <c r="AQ358" s="753" t="s">
        <v>89</v>
      </c>
      <c r="AR358" s="753" t="s">
        <v>1233</v>
      </c>
      <c r="AS358" s="753">
        <v>20811002</v>
      </c>
      <c r="AT358" s="754">
        <v>44704</v>
      </c>
      <c r="AU358" s="753" t="s">
        <v>4250</v>
      </c>
      <c r="AV358" s="754">
        <v>44704</v>
      </c>
      <c r="AW358" s="753" t="s">
        <v>1198</v>
      </c>
      <c r="AX358" s="753" t="s">
        <v>116</v>
      </c>
      <c r="AY358" s="756">
        <v>5550</v>
      </c>
      <c r="AZ358" s="753" t="s">
        <v>4250</v>
      </c>
      <c r="BA358" s="753" t="s">
        <v>4250</v>
      </c>
      <c r="BB358" s="753" t="s">
        <v>4250</v>
      </c>
      <c r="BC358" s="753" t="s">
        <v>4250</v>
      </c>
      <c r="BD358" s="753" t="s">
        <v>4250</v>
      </c>
      <c r="BE358" s="753">
        <v>21</v>
      </c>
      <c r="BF358" s="753">
        <v>5</v>
      </c>
      <c r="BG358" s="753">
        <v>2022</v>
      </c>
      <c r="BH358" s="753" t="s">
        <v>4250</v>
      </c>
    </row>
    <row r="359" spans="1:60">
      <c r="A359" s="858" t="s">
        <v>8524</v>
      </c>
      <c r="B359" s="753" t="s">
        <v>56</v>
      </c>
      <c r="C359" s="753" t="s">
        <v>1234</v>
      </c>
      <c r="D359" s="754">
        <v>44697</v>
      </c>
      <c r="E359" s="753" t="s">
        <v>1224</v>
      </c>
      <c r="F359" s="753" t="s">
        <v>59</v>
      </c>
      <c r="G359" s="753" t="s">
        <v>60</v>
      </c>
      <c r="H359" s="753" t="s">
        <v>61</v>
      </c>
      <c r="I359" s="753" t="s">
        <v>62</v>
      </c>
      <c r="J359" s="753" t="s">
        <v>63</v>
      </c>
      <c r="K359" s="753">
        <v>30349</v>
      </c>
      <c r="L359" s="753" t="s">
        <v>1225</v>
      </c>
      <c r="M359" s="753" t="s">
        <v>1226</v>
      </c>
      <c r="N359" s="753" t="s">
        <v>565</v>
      </c>
      <c r="O359" s="753" t="s">
        <v>110</v>
      </c>
      <c r="P359" s="753">
        <v>94544</v>
      </c>
      <c r="Q359" s="753" t="s">
        <v>68</v>
      </c>
      <c r="R359" s="753" t="s">
        <v>4250</v>
      </c>
      <c r="S359" s="753" t="s">
        <v>4250</v>
      </c>
      <c r="T359" s="753" t="s">
        <v>4250</v>
      </c>
      <c r="U359" s="753">
        <v>49406140</v>
      </c>
      <c r="V359" s="753">
        <v>0</v>
      </c>
      <c r="W359" s="753" t="s">
        <v>318</v>
      </c>
      <c r="X359" s="753">
        <v>400</v>
      </c>
      <c r="Y359" s="753">
        <v>728</v>
      </c>
      <c r="Z359" s="753">
        <v>28</v>
      </c>
      <c r="AA359" s="749">
        <f t="shared" si="10"/>
        <v>1.12E-2</v>
      </c>
      <c r="AB359" s="753" t="s">
        <v>70</v>
      </c>
      <c r="AC359" s="754">
        <v>44712</v>
      </c>
      <c r="AD359" s="753"/>
      <c r="AE359" s="753">
        <v>0.33333333300000001</v>
      </c>
      <c r="AF359" s="753" t="s">
        <v>1234</v>
      </c>
      <c r="AG359" s="753">
        <v>728</v>
      </c>
      <c r="AH359" s="753">
        <v>28</v>
      </c>
      <c r="AI359" s="761">
        <f t="shared" si="11"/>
        <v>2.0383999999999999E-2</v>
      </c>
      <c r="AJ359" s="753" t="s">
        <v>319</v>
      </c>
      <c r="AK359" s="753" t="s">
        <v>4250</v>
      </c>
      <c r="AL359" s="754">
        <v>44700</v>
      </c>
      <c r="AM359" s="754">
        <v>44700</v>
      </c>
      <c r="AN359" s="754">
        <v>44705</v>
      </c>
      <c r="AO359" s="754">
        <v>44705</v>
      </c>
      <c r="AP359" s="754">
        <v>44705</v>
      </c>
      <c r="AQ359" s="753" t="s">
        <v>89</v>
      </c>
      <c r="AR359" s="753" t="s">
        <v>1235</v>
      </c>
      <c r="AS359" s="753" t="s">
        <v>4250</v>
      </c>
      <c r="AT359" s="754">
        <v>44700</v>
      </c>
      <c r="AU359" s="754">
        <v>44705</v>
      </c>
      <c r="AV359" s="754">
        <v>44700</v>
      </c>
      <c r="AW359" s="753" t="s">
        <v>1198</v>
      </c>
      <c r="AX359" s="753" t="s">
        <v>116</v>
      </c>
      <c r="AY359" s="756">
        <v>5550</v>
      </c>
      <c r="AZ359" s="753" t="s">
        <v>4250</v>
      </c>
      <c r="BA359" s="753" t="s">
        <v>4250</v>
      </c>
      <c r="BB359" s="753" t="s">
        <v>4250</v>
      </c>
      <c r="BC359" s="753" t="s">
        <v>4250</v>
      </c>
      <c r="BD359" s="753" t="s">
        <v>4250</v>
      </c>
      <c r="BE359" s="753">
        <v>21</v>
      </c>
      <c r="BF359" s="753">
        <v>5</v>
      </c>
      <c r="BG359" s="753">
        <v>2022</v>
      </c>
      <c r="BH359" s="753" t="s">
        <v>4250</v>
      </c>
    </row>
    <row r="360" spans="1:60">
      <c r="A360" s="858" t="s">
        <v>8524</v>
      </c>
      <c r="B360" s="753" t="s">
        <v>56</v>
      </c>
      <c r="C360" s="753" t="s">
        <v>1236</v>
      </c>
      <c r="D360" s="754">
        <v>44697</v>
      </c>
      <c r="E360" s="753" t="s">
        <v>1224</v>
      </c>
      <c r="F360" s="753" t="s">
        <v>59</v>
      </c>
      <c r="G360" s="753" t="s">
        <v>60</v>
      </c>
      <c r="H360" s="753" t="s">
        <v>61</v>
      </c>
      <c r="I360" s="753" t="s">
        <v>62</v>
      </c>
      <c r="J360" s="753" t="s">
        <v>63</v>
      </c>
      <c r="K360" s="753">
        <v>30349</v>
      </c>
      <c r="L360" s="753" t="s">
        <v>1225</v>
      </c>
      <c r="M360" s="753" t="s">
        <v>1226</v>
      </c>
      <c r="N360" s="753" t="s">
        <v>565</v>
      </c>
      <c r="O360" s="753" t="s">
        <v>110</v>
      </c>
      <c r="P360" s="753">
        <v>94544</v>
      </c>
      <c r="Q360" s="753" t="s">
        <v>68</v>
      </c>
      <c r="R360" s="753" t="s">
        <v>4250</v>
      </c>
      <c r="S360" s="753" t="s">
        <v>4250</v>
      </c>
      <c r="T360" s="753" t="s">
        <v>4250</v>
      </c>
      <c r="U360" s="753">
        <v>49406140</v>
      </c>
      <c r="V360" s="753">
        <v>0</v>
      </c>
      <c r="W360" s="753" t="s">
        <v>318</v>
      </c>
      <c r="X360" s="753">
        <v>400</v>
      </c>
      <c r="Y360" s="753">
        <v>728</v>
      </c>
      <c r="Z360" s="753">
        <v>28</v>
      </c>
      <c r="AA360" s="749">
        <f t="shared" si="10"/>
        <v>1.12E-2</v>
      </c>
      <c r="AB360" s="753" t="s">
        <v>70</v>
      </c>
      <c r="AC360" s="754">
        <v>44712</v>
      </c>
      <c r="AD360" s="753"/>
      <c r="AE360" s="753">
        <v>0.35416666699999999</v>
      </c>
      <c r="AF360" s="753" t="s">
        <v>1236</v>
      </c>
      <c r="AG360" s="753">
        <v>728</v>
      </c>
      <c r="AH360" s="753">
        <v>28</v>
      </c>
      <c r="AI360" s="761">
        <f t="shared" si="11"/>
        <v>2.0383999999999999E-2</v>
      </c>
      <c r="AJ360" s="753" t="s">
        <v>319</v>
      </c>
      <c r="AK360" s="753">
        <v>20811004</v>
      </c>
      <c r="AL360" s="754">
        <v>44700</v>
      </c>
      <c r="AM360" s="754">
        <v>44704</v>
      </c>
      <c r="AN360" s="754">
        <v>44708</v>
      </c>
      <c r="AO360" s="754">
        <v>44708</v>
      </c>
      <c r="AP360" s="754">
        <v>44708</v>
      </c>
      <c r="AQ360" s="753" t="s">
        <v>89</v>
      </c>
      <c r="AR360" s="753" t="s">
        <v>1237</v>
      </c>
      <c r="AS360" s="753">
        <v>20811004</v>
      </c>
      <c r="AT360" s="754">
        <v>44704</v>
      </c>
      <c r="AU360" s="753" t="s">
        <v>4250</v>
      </c>
      <c r="AV360" s="754">
        <v>44704</v>
      </c>
      <c r="AW360" s="753" t="s">
        <v>1198</v>
      </c>
      <c r="AX360" s="753" t="s">
        <v>116</v>
      </c>
      <c r="AY360" s="756">
        <v>5550</v>
      </c>
      <c r="AZ360" s="753" t="s">
        <v>4250</v>
      </c>
      <c r="BA360" s="753" t="s">
        <v>4250</v>
      </c>
      <c r="BB360" s="753" t="s">
        <v>4250</v>
      </c>
      <c r="BC360" s="753" t="s">
        <v>4250</v>
      </c>
      <c r="BD360" s="753" t="s">
        <v>4250</v>
      </c>
      <c r="BE360" s="753">
        <v>21</v>
      </c>
      <c r="BF360" s="753">
        <v>5</v>
      </c>
      <c r="BG360" s="753">
        <v>2022</v>
      </c>
      <c r="BH360" s="753" t="s">
        <v>4250</v>
      </c>
    </row>
    <row r="361" spans="1:60">
      <c r="A361" s="858" t="s">
        <v>8524</v>
      </c>
      <c r="B361" s="753" t="s">
        <v>56</v>
      </c>
      <c r="C361" s="753" t="s">
        <v>1238</v>
      </c>
      <c r="D361" s="754">
        <v>44697</v>
      </c>
      <c r="E361" s="753" t="s">
        <v>1224</v>
      </c>
      <c r="F361" s="753" t="s">
        <v>59</v>
      </c>
      <c r="G361" s="753" t="s">
        <v>60</v>
      </c>
      <c r="H361" s="753" t="s">
        <v>61</v>
      </c>
      <c r="I361" s="753" t="s">
        <v>62</v>
      </c>
      <c r="J361" s="753" t="s">
        <v>63</v>
      </c>
      <c r="K361" s="753">
        <v>30349</v>
      </c>
      <c r="L361" s="753" t="s">
        <v>1225</v>
      </c>
      <c r="M361" s="753" t="s">
        <v>1226</v>
      </c>
      <c r="N361" s="753" t="s">
        <v>565</v>
      </c>
      <c r="O361" s="753" t="s">
        <v>110</v>
      </c>
      <c r="P361" s="753">
        <v>94544</v>
      </c>
      <c r="Q361" s="753" t="s">
        <v>68</v>
      </c>
      <c r="R361" s="753" t="s">
        <v>4250</v>
      </c>
      <c r="S361" s="753" t="s">
        <v>4250</v>
      </c>
      <c r="T361" s="753" t="s">
        <v>4250</v>
      </c>
      <c r="U361" s="753">
        <v>49406140</v>
      </c>
      <c r="V361" s="753">
        <v>0</v>
      </c>
      <c r="W361" s="753" t="s">
        <v>318</v>
      </c>
      <c r="X361" s="753">
        <v>400</v>
      </c>
      <c r="Y361" s="753">
        <v>728</v>
      </c>
      <c r="Z361" s="753">
        <v>28</v>
      </c>
      <c r="AA361" s="749">
        <f t="shared" si="10"/>
        <v>1.12E-2</v>
      </c>
      <c r="AB361" s="753" t="s">
        <v>70</v>
      </c>
      <c r="AC361" s="754">
        <v>44712</v>
      </c>
      <c r="AD361" s="753"/>
      <c r="AE361" s="753">
        <v>0.3125</v>
      </c>
      <c r="AF361" s="753" t="s">
        <v>1238</v>
      </c>
      <c r="AG361" s="753">
        <v>728</v>
      </c>
      <c r="AH361" s="753">
        <v>28</v>
      </c>
      <c r="AI361" s="761">
        <f t="shared" si="11"/>
        <v>2.0383999999999999E-2</v>
      </c>
      <c r="AJ361" s="753" t="s">
        <v>319</v>
      </c>
      <c r="AK361" s="753">
        <v>20811005</v>
      </c>
      <c r="AL361" s="754">
        <v>44701</v>
      </c>
      <c r="AM361" s="754">
        <v>44704</v>
      </c>
      <c r="AN361" s="754">
        <v>44706</v>
      </c>
      <c r="AO361" s="754">
        <v>44707</v>
      </c>
      <c r="AP361" s="754">
        <v>44706</v>
      </c>
      <c r="AQ361" s="753" t="s">
        <v>89</v>
      </c>
      <c r="AR361" s="753" t="s">
        <v>1239</v>
      </c>
      <c r="AS361" s="753">
        <v>20811005</v>
      </c>
      <c r="AT361" s="754">
        <v>44704</v>
      </c>
      <c r="AU361" s="753" t="s">
        <v>4250</v>
      </c>
      <c r="AV361" s="754">
        <v>44704</v>
      </c>
      <c r="AW361" s="753" t="s">
        <v>1198</v>
      </c>
      <c r="AX361" s="753" t="s">
        <v>116</v>
      </c>
      <c r="AY361" s="756">
        <v>5550</v>
      </c>
      <c r="AZ361" s="753" t="s">
        <v>4250</v>
      </c>
      <c r="BA361" s="753" t="s">
        <v>4250</v>
      </c>
      <c r="BB361" s="753" t="s">
        <v>4250</v>
      </c>
      <c r="BC361" s="753" t="s">
        <v>4250</v>
      </c>
      <c r="BD361" s="753" t="s">
        <v>4250</v>
      </c>
      <c r="BE361" s="753">
        <v>21</v>
      </c>
      <c r="BF361" s="753">
        <v>5</v>
      </c>
      <c r="BG361" s="753">
        <v>2022</v>
      </c>
      <c r="BH361" s="753" t="s">
        <v>4250</v>
      </c>
    </row>
    <row r="362" spans="1:60">
      <c r="A362" s="858" t="s">
        <v>8524</v>
      </c>
      <c r="B362" s="753" t="s">
        <v>56</v>
      </c>
      <c r="C362" s="753" t="s">
        <v>1240</v>
      </c>
      <c r="D362" s="754">
        <v>44697</v>
      </c>
      <c r="E362" s="753" t="s">
        <v>1224</v>
      </c>
      <c r="F362" s="753" t="s">
        <v>59</v>
      </c>
      <c r="G362" s="753" t="s">
        <v>60</v>
      </c>
      <c r="H362" s="753" t="s">
        <v>61</v>
      </c>
      <c r="I362" s="753" t="s">
        <v>62</v>
      </c>
      <c r="J362" s="753" t="s">
        <v>63</v>
      </c>
      <c r="K362" s="753">
        <v>30349</v>
      </c>
      <c r="L362" s="753" t="s">
        <v>1225</v>
      </c>
      <c r="M362" s="753" t="s">
        <v>1226</v>
      </c>
      <c r="N362" s="753" t="s">
        <v>565</v>
      </c>
      <c r="O362" s="753" t="s">
        <v>110</v>
      </c>
      <c r="P362" s="753">
        <v>94544</v>
      </c>
      <c r="Q362" s="753" t="s">
        <v>68</v>
      </c>
      <c r="R362" s="753" t="s">
        <v>4250</v>
      </c>
      <c r="S362" s="753" t="s">
        <v>4250</v>
      </c>
      <c r="T362" s="753" t="s">
        <v>4250</v>
      </c>
      <c r="U362" s="753">
        <v>49406140</v>
      </c>
      <c r="V362" s="753">
        <v>0</v>
      </c>
      <c r="W362" s="753" t="s">
        <v>318</v>
      </c>
      <c r="X362" s="753">
        <v>400</v>
      </c>
      <c r="Y362" s="753">
        <v>728</v>
      </c>
      <c r="Z362" s="753">
        <v>28</v>
      </c>
      <c r="AA362" s="749">
        <f t="shared" si="10"/>
        <v>1.12E-2</v>
      </c>
      <c r="AB362" s="753" t="s">
        <v>70</v>
      </c>
      <c r="AC362" s="754">
        <v>44712</v>
      </c>
      <c r="AD362" s="753"/>
      <c r="AE362" s="753">
        <v>0.33333333300000001</v>
      </c>
      <c r="AF362" s="753" t="s">
        <v>1240</v>
      </c>
      <c r="AG362" s="753">
        <v>728</v>
      </c>
      <c r="AH362" s="753">
        <v>28</v>
      </c>
      <c r="AI362" s="761">
        <f t="shared" si="11"/>
        <v>2.0383999999999999E-2</v>
      </c>
      <c r="AJ362" s="753" t="s">
        <v>319</v>
      </c>
      <c r="AK362" s="753">
        <v>20811006</v>
      </c>
      <c r="AL362" s="754">
        <v>44701</v>
      </c>
      <c r="AM362" s="754">
        <v>44704</v>
      </c>
      <c r="AN362" s="754">
        <v>44706</v>
      </c>
      <c r="AO362" s="754">
        <v>44706</v>
      </c>
      <c r="AP362" s="754">
        <v>44706</v>
      </c>
      <c r="AQ362" s="753" t="s">
        <v>89</v>
      </c>
      <c r="AR362" s="753" t="s">
        <v>1241</v>
      </c>
      <c r="AS362" s="753">
        <v>20811006</v>
      </c>
      <c r="AT362" s="754">
        <v>44704</v>
      </c>
      <c r="AU362" s="754">
        <v>44706</v>
      </c>
      <c r="AV362" s="754">
        <v>44704</v>
      </c>
      <c r="AW362" s="753" t="s">
        <v>1198</v>
      </c>
      <c r="AX362" s="753" t="s">
        <v>116</v>
      </c>
      <c r="AY362" s="756">
        <v>5550</v>
      </c>
      <c r="AZ362" s="756">
        <v>100</v>
      </c>
      <c r="BA362" s="753" t="s">
        <v>4250</v>
      </c>
      <c r="BB362" s="753" t="s">
        <v>4250</v>
      </c>
      <c r="BC362" s="753" t="s">
        <v>4250</v>
      </c>
      <c r="BD362" s="753" t="s">
        <v>4250</v>
      </c>
      <c r="BE362" s="753">
        <v>21</v>
      </c>
      <c r="BF362" s="753">
        <v>5</v>
      </c>
      <c r="BG362" s="753">
        <v>2022</v>
      </c>
      <c r="BH362" s="753" t="s">
        <v>1201</v>
      </c>
    </row>
    <row r="363" spans="1:60">
      <c r="A363" s="858" t="s">
        <v>8524</v>
      </c>
      <c r="B363" s="792" t="s">
        <v>56</v>
      </c>
      <c r="C363" s="792" t="s">
        <v>1242</v>
      </c>
      <c r="D363" s="793">
        <v>44697</v>
      </c>
      <c r="E363" s="792" t="s">
        <v>1224</v>
      </c>
      <c r="F363" s="792" t="s">
        <v>59</v>
      </c>
      <c r="G363" s="792" t="s">
        <v>60</v>
      </c>
      <c r="H363" s="792" t="s">
        <v>61</v>
      </c>
      <c r="I363" s="792" t="s">
        <v>62</v>
      </c>
      <c r="J363" s="792" t="s">
        <v>63</v>
      </c>
      <c r="K363" s="792">
        <v>30349</v>
      </c>
      <c r="L363" s="792" t="s">
        <v>1225</v>
      </c>
      <c r="M363" s="792" t="s">
        <v>1226</v>
      </c>
      <c r="N363" s="792" t="s">
        <v>565</v>
      </c>
      <c r="O363" s="792" t="s">
        <v>110</v>
      </c>
      <c r="P363" s="792">
        <v>94544</v>
      </c>
      <c r="Q363" s="792" t="s">
        <v>68</v>
      </c>
      <c r="R363" s="792" t="s">
        <v>4250</v>
      </c>
      <c r="S363" s="792" t="s">
        <v>4250</v>
      </c>
      <c r="T363" s="792" t="s">
        <v>4250</v>
      </c>
      <c r="U363" s="792">
        <v>49406140</v>
      </c>
      <c r="V363" s="792">
        <v>0</v>
      </c>
      <c r="W363" s="792" t="s">
        <v>318</v>
      </c>
      <c r="X363" s="792">
        <v>400</v>
      </c>
      <c r="Y363" s="792">
        <v>728</v>
      </c>
      <c r="Z363" s="792">
        <v>28</v>
      </c>
      <c r="AA363" s="749">
        <f t="shared" si="10"/>
        <v>1.12E-2</v>
      </c>
      <c r="AB363" s="792" t="s">
        <v>70</v>
      </c>
      <c r="AC363" s="793">
        <v>44712</v>
      </c>
      <c r="AD363" s="792"/>
      <c r="AE363" s="792">
        <v>0.35416666699999999</v>
      </c>
      <c r="AF363" s="792" t="s">
        <v>1242</v>
      </c>
      <c r="AG363" s="792">
        <v>728</v>
      </c>
      <c r="AH363" s="792">
        <v>28</v>
      </c>
      <c r="AI363" s="761">
        <f t="shared" si="11"/>
        <v>2.0383999999999999E-2</v>
      </c>
      <c r="AJ363" s="792" t="s">
        <v>319</v>
      </c>
      <c r="AK363" s="792">
        <v>20811007</v>
      </c>
      <c r="AL363" s="793">
        <v>44701</v>
      </c>
      <c r="AM363" s="793">
        <v>44704</v>
      </c>
      <c r="AN363" s="793">
        <v>44706</v>
      </c>
      <c r="AO363" s="792" t="s">
        <v>4250</v>
      </c>
      <c r="AP363" s="792" t="s">
        <v>4250</v>
      </c>
      <c r="AQ363" s="792" t="s">
        <v>896</v>
      </c>
      <c r="AR363" s="792" t="s">
        <v>1243</v>
      </c>
      <c r="AS363" s="792">
        <v>20811007</v>
      </c>
      <c r="AT363" s="793">
        <v>44704</v>
      </c>
      <c r="AU363" s="792" t="s">
        <v>4250</v>
      </c>
      <c r="AV363" s="793">
        <v>44704</v>
      </c>
      <c r="AW363" s="792" t="s">
        <v>1198</v>
      </c>
      <c r="AX363" s="792" t="s">
        <v>116</v>
      </c>
      <c r="AY363" s="794">
        <v>5550</v>
      </c>
      <c r="AZ363" s="792" t="s">
        <v>4250</v>
      </c>
      <c r="BA363" s="792" t="s">
        <v>4250</v>
      </c>
      <c r="BB363" s="792" t="s">
        <v>4250</v>
      </c>
      <c r="BC363" s="792" t="s">
        <v>4250</v>
      </c>
      <c r="BD363" s="792" t="s">
        <v>4250</v>
      </c>
      <c r="BE363" s="792">
        <v>21</v>
      </c>
      <c r="BF363" s="792">
        <v>5</v>
      </c>
      <c r="BG363" s="792">
        <v>2022</v>
      </c>
      <c r="BH363" s="792" t="s">
        <v>4250</v>
      </c>
    </row>
    <row r="364" spans="1:60">
      <c r="A364" s="858" t="s">
        <v>8524</v>
      </c>
      <c r="B364" s="753" t="s">
        <v>79</v>
      </c>
      <c r="C364" s="753" t="s">
        <v>1244</v>
      </c>
      <c r="D364" s="754">
        <v>44698</v>
      </c>
      <c r="E364" s="753" t="s">
        <v>1245</v>
      </c>
      <c r="F364" s="753" t="s">
        <v>59</v>
      </c>
      <c r="G364" s="753" t="s">
        <v>60</v>
      </c>
      <c r="H364" s="753" t="s">
        <v>61</v>
      </c>
      <c r="I364" s="753" t="s">
        <v>62</v>
      </c>
      <c r="J364" s="753" t="s">
        <v>63</v>
      </c>
      <c r="K364" s="753">
        <v>30349</v>
      </c>
      <c r="L364" s="753" t="s">
        <v>529</v>
      </c>
      <c r="M364" s="753" t="s">
        <v>917</v>
      </c>
      <c r="N364" s="753" t="s">
        <v>397</v>
      </c>
      <c r="O364" s="753" t="s">
        <v>110</v>
      </c>
      <c r="P364" s="753">
        <v>93308</v>
      </c>
      <c r="Q364" s="753" t="s">
        <v>68</v>
      </c>
      <c r="R364" s="753" t="s">
        <v>631</v>
      </c>
      <c r="S364" s="753" t="s">
        <v>4250</v>
      </c>
      <c r="T364" s="753" t="s">
        <v>632</v>
      </c>
      <c r="U364" s="753">
        <v>49203132</v>
      </c>
      <c r="V364" s="753">
        <v>0</v>
      </c>
      <c r="W364" s="753" t="s">
        <v>113</v>
      </c>
      <c r="X364" s="753">
        <v>360</v>
      </c>
      <c r="Y364" s="753">
        <v>768</v>
      </c>
      <c r="Z364" s="753">
        <v>24</v>
      </c>
      <c r="AA364" s="749">
        <f t="shared" si="10"/>
        <v>8.6400000000000001E-3</v>
      </c>
      <c r="AB364" s="753" t="s">
        <v>70</v>
      </c>
      <c r="AC364" s="754">
        <v>44701</v>
      </c>
      <c r="AD364" s="753"/>
      <c r="AE364" s="753" t="s">
        <v>4250</v>
      </c>
      <c r="AF364" s="753" t="s">
        <v>1244</v>
      </c>
      <c r="AG364" s="753">
        <v>768</v>
      </c>
      <c r="AH364" s="753">
        <v>24</v>
      </c>
      <c r="AI364" s="761">
        <f t="shared" si="11"/>
        <v>1.8432E-2</v>
      </c>
      <c r="AJ364" s="753" t="s">
        <v>72</v>
      </c>
      <c r="AK364" s="753">
        <v>398682414</v>
      </c>
      <c r="AL364" s="754">
        <v>44704</v>
      </c>
      <c r="AM364" s="754">
        <v>44704</v>
      </c>
      <c r="AN364" s="754">
        <v>44708</v>
      </c>
      <c r="AO364" s="754">
        <v>44706</v>
      </c>
      <c r="AP364" s="754">
        <v>44706</v>
      </c>
      <c r="AQ364" s="753" t="s">
        <v>89</v>
      </c>
      <c r="AR364" s="753" t="s">
        <v>4250</v>
      </c>
      <c r="AS364" s="753">
        <v>398682414</v>
      </c>
      <c r="AT364" s="754">
        <v>44704</v>
      </c>
      <c r="AU364" s="754">
        <v>44706</v>
      </c>
      <c r="AV364" s="754">
        <v>44704</v>
      </c>
      <c r="AW364" s="753" t="s">
        <v>90</v>
      </c>
      <c r="AX364" s="753" t="s">
        <v>147</v>
      </c>
      <c r="AY364" s="756">
        <v>5200</v>
      </c>
      <c r="AZ364" s="753" t="s">
        <v>4250</v>
      </c>
      <c r="BA364" s="753" t="s">
        <v>4250</v>
      </c>
      <c r="BB364" s="753" t="s">
        <v>4250</v>
      </c>
      <c r="BC364" s="753" t="s">
        <v>4250</v>
      </c>
      <c r="BD364" s="753" t="s">
        <v>4250</v>
      </c>
      <c r="BE364" s="753">
        <v>22</v>
      </c>
      <c r="BF364" s="753">
        <v>5</v>
      </c>
      <c r="BG364" s="753">
        <v>2022</v>
      </c>
      <c r="BH364" s="753" t="s">
        <v>4250</v>
      </c>
    </row>
    <row r="365" spans="1:60">
      <c r="A365" s="858" t="s">
        <v>8524</v>
      </c>
      <c r="B365" s="753" t="s">
        <v>79</v>
      </c>
      <c r="C365" s="753" t="s">
        <v>1246</v>
      </c>
      <c r="D365" s="754">
        <v>44698</v>
      </c>
      <c r="E365" s="753" t="s">
        <v>1247</v>
      </c>
      <c r="F365" s="753" t="s">
        <v>59</v>
      </c>
      <c r="G365" s="753" t="s">
        <v>60</v>
      </c>
      <c r="H365" s="753" t="s">
        <v>61</v>
      </c>
      <c r="I365" s="753" t="s">
        <v>62</v>
      </c>
      <c r="J365" s="753" t="s">
        <v>63</v>
      </c>
      <c r="K365" s="753">
        <v>30349</v>
      </c>
      <c r="L365" s="753" t="s">
        <v>529</v>
      </c>
      <c r="M365" s="753" t="s">
        <v>1248</v>
      </c>
      <c r="N365" s="753" t="s">
        <v>531</v>
      </c>
      <c r="O365" s="753" t="s">
        <v>110</v>
      </c>
      <c r="P365" s="753">
        <v>91761</v>
      </c>
      <c r="Q365" s="753" t="s">
        <v>68</v>
      </c>
      <c r="R365" s="753" t="s">
        <v>631</v>
      </c>
      <c r="S365" s="753" t="s">
        <v>4250</v>
      </c>
      <c r="T365" s="753" t="s">
        <v>632</v>
      </c>
      <c r="U365" s="753">
        <v>49203132</v>
      </c>
      <c r="V365" s="753">
        <v>0</v>
      </c>
      <c r="W365" s="753" t="s">
        <v>113</v>
      </c>
      <c r="X365" s="753">
        <v>360</v>
      </c>
      <c r="Y365" s="753">
        <v>768</v>
      </c>
      <c r="Z365" s="753">
        <v>24</v>
      </c>
      <c r="AA365" s="749">
        <f t="shared" si="10"/>
        <v>8.6400000000000001E-3</v>
      </c>
      <c r="AB365" s="753" t="s">
        <v>70</v>
      </c>
      <c r="AC365" s="754">
        <v>44701</v>
      </c>
      <c r="AD365" s="753"/>
      <c r="AE365" s="753" t="s">
        <v>4250</v>
      </c>
      <c r="AF365" s="753" t="s">
        <v>1246</v>
      </c>
      <c r="AG365" s="753">
        <v>768</v>
      </c>
      <c r="AH365" s="753">
        <v>24</v>
      </c>
      <c r="AI365" s="761">
        <f t="shared" si="11"/>
        <v>1.8432E-2</v>
      </c>
      <c r="AJ365" s="753" t="s">
        <v>72</v>
      </c>
      <c r="AK365" s="753">
        <v>398815766</v>
      </c>
      <c r="AL365" s="754">
        <v>44704</v>
      </c>
      <c r="AM365" s="754">
        <v>44705</v>
      </c>
      <c r="AN365" s="754">
        <v>44708</v>
      </c>
      <c r="AO365" s="754">
        <v>44708</v>
      </c>
      <c r="AP365" s="754">
        <v>44708</v>
      </c>
      <c r="AQ365" s="753" t="s">
        <v>89</v>
      </c>
      <c r="AR365" s="753" t="s">
        <v>1249</v>
      </c>
      <c r="AS365" s="753">
        <v>398815766</v>
      </c>
      <c r="AT365" s="754">
        <v>44705</v>
      </c>
      <c r="AU365" s="753" t="s">
        <v>4250</v>
      </c>
      <c r="AV365" s="754">
        <v>44705</v>
      </c>
      <c r="AW365" s="753" t="s">
        <v>90</v>
      </c>
      <c r="AX365" s="753" t="s">
        <v>147</v>
      </c>
      <c r="AY365" s="756">
        <v>5500</v>
      </c>
      <c r="AZ365" s="753" t="s">
        <v>4250</v>
      </c>
      <c r="BA365" s="753" t="s">
        <v>4250</v>
      </c>
      <c r="BB365" s="753" t="s">
        <v>4250</v>
      </c>
      <c r="BC365" s="753" t="s">
        <v>4250</v>
      </c>
      <c r="BD365" s="753" t="s">
        <v>4250</v>
      </c>
      <c r="BE365" s="753" t="s">
        <v>4250</v>
      </c>
      <c r="BF365" s="753" t="s">
        <v>4250</v>
      </c>
      <c r="BG365" s="753" t="s">
        <v>4250</v>
      </c>
      <c r="BH365" s="753" t="s">
        <v>4250</v>
      </c>
    </row>
    <row r="366" spans="1:60">
      <c r="A366" s="858" t="s">
        <v>8524</v>
      </c>
      <c r="B366" s="753" t="s">
        <v>79</v>
      </c>
      <c r="C366" s="753" t="s">
        <v>1250</v>
      </c>
      <c r="D366" s="754">
        <v>44698</v>
      </c>
      <c r="E366" s="753" t="s">
        <v>1251</v>
      </c>
      <c r="F366" s="753" t="s">
        <v>59</v>
      </c>
      <c r="G366" s="753" t="s">
        <v>60</v>
      </c>
      <c r="H366" s="753" t="s">
        <v>61</v>
      </c>
      <c r="I366" s="753" t="s">
        <v>62</v>
      </c>
      <c r="J366" s="753" t="s">
        <v>63</v>
      </c>
      <c r="K366" s="753">
        <v>30349</v>
      </c>
      <c r="L366" s="753" t="s">
        <v>358</v>
      </c>
      <c r="M366" s="753" t="s">
        <v>1252</v>
      </c>
      <c r="N366" s="753" t="s">
        <v>223</v>
      </c>
      <c r="O366" s="753" t="s">
        <v>98</v>
      </c>
      <c r="P366" s="753">
        <v>32822</v>
      </c>
      <c r="Q366" s="753" t="s">
        <v>68</v>
      </c>
      <c r="R366" s="753" t="s">
        <v>1254</v>
      </c>
      <c r="S366" s="753" t="s">
        <v>4250</v>
      </c>
      <c r="T366" s="753" t="s">
        <v>1255</v>
      </c>
      <c r="U366" s="753">
        <v>49203132</v>
      </c>
      <c r="V366" s="753">
        <v>0</v>
      </c>
      <c r="W366" s="753" t="s">
        <v>113</v>
      </c>
      <c r="X366" s="753">
        <v>360</v>
      </c>
      <c r="Y366" s="753">
        <v>832</v>
      </c>
      <c r="Z366" s="753">
        <v>26</v>
      </c>
      <c r="AA366" s="749">
        <f t="shared" si="10"/>
        <v>9.3600000000000003E-3</v>
      </c>
      <c r="AB366" s="753" t="s">
        <v>70</v>
      </c>
      <c r="AC366" s="754">
        <v>44701</v>
      </c>
      <c r="AD366" s="753"/>
      <c r="AE366" s="753" t="s">
        <v>4250</v>
      </c>
      <c r="AF366" s="753" t="s">
        <v>1250</v>
      </c>
      <c r="AG366" s="753">
        <v>832</v>
      </c>
      <c r="AH366" s="753">
        <v>26</v>
      </c>
      <c r="AI366" s="761">
        <f t="shared" si="11"/>
        <v>2.1631999999999998E-2</v>
      </c>
      <c r="AJ366" s="753" t="s">
        <v>72</v>
      </c>
      <c r="AK366" s="753">
        <v>398670959</v>
      </c>
      <c r="AL366" s="754">
        <v>44701</v>
      </c>
      <c r="AM366" s="754">
        <v>44701</v>
      </c>
      <c r="AN366" s="754">
        <v>44704</v>
      </c>
      <c r="AO366" s="754">
        <v>44704</v>
      </c>
      <c r="AP366" s="754">
        <v>44704</v>
      </c>
      <c r="AQ366" s="753" t="s">
        <v>89</v>
      </c>
      <c r="AR366" s="753" t="s">
        <v>4250</v>
      </c>
      <c r="AS366" s="753">
        <v>398670959</v>
      </c>
      <c r="AT366" s="754">
        <v>44701</v>
      </c>
      <c r="AU366" s="754">
        <v>44704</v>
      </c>
      <c r="AV366" s="754">
        <v>44701</v>
      </c>
      <c r="AW366" s="753" t="s">
        <v>90</v>
      </c>
      <c r="AX366" s="753" t="s">
        <v>7603</v>
      </c>
      <c r="AY366" s="756">
        <v>2039.74</v>
      </c>
      <c r="AZ366" s="753" t="s">
        <v>4250</v>
      </c>
      <c r="BA366" s="753" t="s">
        <v>4250</v>
      </c>
      <c r="BB366" s="753" t="s">
        <v>4250</v>
      </c>
      <c r="BC366" s="753" t="s">
        <v>4250</v>
      </c>
      <c r="BD366" s="753" t="s">
        <v>4250</v>
      </c>
      <c r="BE366" s="753" t="s">
        <v>4250</v>
      </c>
      <c r="BF366" s="753" t="s">
        <v>4250</v>
      </c>
      <c r="BG366" s="753" t="s">
        <v>4250</v>
      </c>
      <c r="BH366" s="753" t="s">
        <v>4250</v>
      </c>
    </row>
    <row r="367" spans="1:60">
      <c r="A367" s="858" t="s">
        <v>8524</v>
      </c>
      <c r="B367" s="753" t="s">
        <v>79</v>
      </c>
      <c r="C367" s="753" t="s">
        <v>1256</v>
      </c>
      <c r="D367" s="754">
        <v>44698</v>
      </c>
      <c r="E367" s="753" t="s">
        <v>1257</v>
      </c>
      <c r="F367" s="753" t="s">
        <v>59</v>
      </c>
      <c r="G367" s="753" t="s">
        <v>60</v>
      </c>
      <c r="H367" s="753" t="s">
        <v>61</v>
      </c>
      <c r="I367" s="753" t="s">
        <v>62</v>
      </c>
      <c r="J367" s="753" t="s">
        <v>63</v>
      </c>
      <c r="K367" s="753">
        <v>30349</v>
      </c>
      <c r="L367" s="753" t="s">
        <v>358</v>
      </c>
      <c r="M367" s="753" t="s">
        <v>735</v>
      </c>
      <c r="N367" s="753" t="s">
        <v>391</v>
      </c>
      <c r="O367" s="753" t="s">
        <v>392</v>
      </c>
      <c r="P367" s="753">
        <v>11803</v>
      </c>
      <c r="Q367" s="753" t="s">
        <v>68</v>
      </c>
      <c r="R367" s="753" t="s">
        <v>1254</v>
      </c>
      <c r="S367" s="753" t="s">
        <v>4250</v>
      </c>
      <c r="T367" s="753" t="s">
        <v>1255</v>
      </c>
      <c r="U367" s="753">
        <v>49203132</v>
      </c>
      <c r="V367" s="753">
        <v>0</v>
      </c>
      <c r="W367" s="753" t="s">
        <v>113</v>
      </c>
      <c r="X367" s="753">
        <v>360</v>
      </c>
      <c r="Y367" s="753">
        <v>832</v>
      </c>
      <c r="Z367" s="753">
        <v>26</v>
      </c>
      <c r="AA367" s="749">
        <f t="shared" si="10"/>
        <v>9.3600000000000003E-3</v>
      </c>
      <c r="AB367" s="753" t="s">
        <v>70</v>
      </c>
      <c r="AC367" s="754">
        <v>44701</v>
      </c>
      <c r="AD367" s="753"/>
      <c r="AE367" s="753" t="s">
        <v>4250</v>
      </c>
      <c r="AF367" s="753" t="s">
        <v>1256</v>
      </c>
      <c r="AG367" s="753">
        <v>832</v>
      </c>
      <c r="AH367" s="753">
        <v>26</v>
      </c>
      <c r="AI367" s="761">
        <f t="shared" si="11"/>
        <v>2.1631999999999998E-2</v>
      </c>
      <c r="AJ367" s="753" t="s">
        <v>72</v>
      </c>
      <c r="AK367" s="753">
        <v>398671431</v>
      </c>
      <c r="AL367" s="754">
        <v>44705</v>
      </c>
      <c r="AM367" s="754">
        <v>44705</v>
      </c>
      <c r="AN367" s="754">
        <v>44707</v>
      </c>
      <c r="AO367" s="754">
        <v>44707</v>
      </c>
      <c r="AP367" s="754">
        <v>44707</v>
      </c>
      <c r="AQ367" s="753" t="s">
        <v>89</v>
      </c>
      <c r="AR367" s="753" t="s">
        <v>4250</v>
      </c>
      <c r="AS367" s="753">
        <v>398671431</v>
      </c>
      <c r="AT367" s="754">
        <v>44705</v>
      </c>
      <c r="AU367" s="754">
        <v>44707</v>
      </c>
      <c r="AV367" s="754">
        <v>44705</v>
      </c>
      <c r="AW367" s="753" t="s">
        <v>90</v>
      </c>
      <c r="AX367" s="753" t="s">
        <v>147</v>
      </c>
      <c r="AY367" s="756">
        <v>2780</v>
      </c>
      <c r="AZ367" s="753" t="s">
        <v>4250</v>
      </c>
      <c r="BA367" s="753" t="s">
        <v>4250</v>
      </c>
      <c r="BB367" s="753" t="s">
        <v>4250</v>
      </c>
      <c r="BC367" s="753" t="s">
        <v>4250</v>
      </c>
      <c r="BD367" s="753" t="s">
        <v>4250</v>
      </c>
      <c r="BE367" s="753" t="s">
        <v>4250</v>
      </c>
      <c r="BF367" s="753" t="s">
        <v>4250</v>
      </c>
      <c r="BG367" s="753" t="s">
        <v>4250</v>
      </c>
      <c r="BH367" s="753" t="s">
        <v>4250</v>
      </c>
    </row>
    <row r="368" spans="1:60">
      <c r="A368" s="858" t="s">
        <v>8524</v>
      </c>
      <c r="B368" s="753" t="s">
        <v>79</v>
      </c>
      <c r="C368" s="753" t="s">
        <v>1259</v>
      </c>
      <c r="D368" s="754">
        <v>44698</v>
      </c>
      <c r="E368" s="753" t="s">
        <v>1260</v>
      </c>
      <c r="F368" s="753" t="s">
        <v>59</v>
      </c>
      <c r="G368" s="753" t="s">
        <v>60</v>
      </c>
      <c r="H368" s="753" t="s">
        <v>61</v>
      </c>
      <c r="I368" s="753" t="s">
        <v>62</v>
      </c>
      <c r="J368" s="753" t="s">
        <v>63</v>
      </c>
      <c r="K368" s="753">
        <v>30349</v>
      </c>
      <c r="L368" s="753" t="s">
        <v>358</v>
      </c>
      <c r="M368" s="753" t="s">
        <v>1261</v>
      </c>
      <c r="N368" s="753" t="s">
        <v>1262</v>
      </c>
      <c r="O368" s="753" t="s">
        <v>445</v>
      </c>
      <c r="P368" s="753">
        <v>75261</v>
      </c>
      <c r="Q368" s="753" t="s">
        <v>68</v>
      </c>
      <c r="R368" s="753" t="s">
        <v>1254</v>
      </c>
      <c r="S368" s="753" t="s">
        <v>4250</v>
      </c>
      <c r="T368" s="753" t="s">
        <v>1255</v>
      </c>
      <c r="U368" s="753">
        <v>49203132</v>
      </c>
      <c r="V368" s="753">
        <v>0</v>
      </c>
      <c r="W368" s="753" t="s">
        <v>113</v>
      </c>
      <c r="X368" s="753">
        <v>360</v>
      </c>
      <c r="Y368" s="753">
        <v>832</v>
      </c>
      <c r="Z368" s="753">
        <v>26</v>
      </c>
      <c r="AA368" s="749">
        <f t="shared" si="10"/>
        <v>9.3600000000000003E-3</v>
      </c>
      <c r="AB368" s="753" t="s">
        <v>70</v>
      </c>
      <c r="AC368" s="754">
        <v>44701</v>
      </c>
      <c r="AD368" s="753"/>
      <c r="AE368" s="753" t="s">
        <v>4250</v>
      </c>
      <c r="AF368" s="753" t="s">
        <v>1259</v>
      </c>
      <c r="AG368" s="753">
        <v>832</v>
      </c>
      <c r="AH368" s="753">
        <v>26</v>
      </c>
      <c r="AI368" s="761">
        <f t="shared" si="11"/>
        <v>2.1631999999999998E-2</v>
      </c>
      <c r="AJ368" s="753" t="s">
        <v>72</v>
      </c>
      <c r="AK368" s="753">
        <v>398672096</v>
      </c>
      <c r="AL368" s="754">
        <v>44701</v>
      </c>
      <c r="AM368" s="754">
        <v>44701</v>
      </c>
      <c r="AN368" s="754">
        <v>44704</v>
      </c>
      <c r="AO368" s="754">
        <v>44704</v>
      </c>
      <c r="AP368" s="754">
        <v>44704</v>
      </c>
      <c r="AQ368" s="753" t="s">
        <v>89</v>
      </c>
      <c r="AR368" s="753" t="s">
        <v>4250</v>
      </c>
      <c r="AS368" s="753">
        <v>398672096</v>
      </c>
      <c r="AT368" s="754">
        <v>44701</v>
      </c>
      <c r="AU368" s="754">
        <v>44704</v>
      </c>
      <c r="AV368" s="754">
        <v>44701</v>
      </c>
      <c r="AW368" s="753" t="s">
        <v>90</v>
      </c>
      <c r="AX368" s="753" t="s">
        <v>147</v>
      </c>
      <c r="AY368" s="756">
        <v>1974</v>
      </c>
      <c r="AZ368" s="753" t="s">
        <v>4250</v>
      </c>
      <c r="BA368" s="753" t="s">
        <v>4250</v>
      </c>
      <c r="BB368" s="753" t="s">
        <v>4250</v>
      </c>
      <c r="BC368" s="753" t="s">
        <v>4250</v>
      </c>
      <c r="BD368" s="753" t="s">
        <v>4250</v>
      </c>
      <c r="BE368" s="753" t="s">
        <v>4250</v>
      </c>
      <c r="BF368" s="753" t="s">
        <v>4250</v>
      </c>
      <c r="BG368" s="753" t="s">
        <v>4250</v>
      </c>
      <c r="BH368" s="753" t="s">
        <v>4250</v>
      </c>
    </row>
    <row r="369" spans="1:60">
      <c r="A369" s="858" t="s">
        <v>8524</v>
      </c>
      <c r="B369" s="753" t="s">
        <v>1264</v>
      </c>
      <c r="C369" s="753" t="s">
        <v>1265</v>
      </c>
      <c r="D369" s="754">
        <v>44698</v>
      </c>
      <c r="E369" s="753" t="s">
        <v>1266</v>
      </c>
      <c r="F369" s="753" t="s">
        <v>59</v>
      </c>
      <c r="G369" s="753" t="s">
        <v>60</v>
      </c>
      <c r="H369" s="753" t="s">
        <v>61</v>
      </c>
      <c r="I369" s="753" t="s">
        <v>62</v>
      </c>
      <c r="J369" s="753" t="s">
        <v>63</v>
      </c>
      <c r="K369" s="753">
        <v>30349</v>
      </c>
      <c r="L369" s="753" t="s">
        <v>241</v>
      </c>
      <c r="M369" s="753" t="s">
        <v>769</v>
      </c>
      <c r="N369" s="753" t="s">
        <v>97</v>
      </c>
      <c r="O369" s="753" t="s">
        <v>98</v>
      </c>
      <c r="P369" s="753">
        <v>33634</v>
      </c>
      <c r="Q369" s="753" t="s">
        <v>1267</v>
      </c>
      <c r="R369" s="753" t="s">
        <v>244</v>
      </c>
      <c r="S369" s="753" t="s">
        <v>245</v>
      </c>
      <c r="T369" s="753" t="s">
        <v>246</v>
      </c>
      <c r="U369" s="753">
        <v>49203132</v>
      </c>
      <c r="V369" s="753">
        <v>0</v>
      </c>
      <c r="W369" s="753" t="s">
        <v>113</v>
      </c>
      <c r="X369" s="753">
        <v>360</v>
      </c>
      <c r="Y369" s="753">
        <v>832</v>
      </c>
      <c r="Z369" s="753">
        <v>26</v>
      </c>
      <c r="AA369" s="749">
        <f t="shared" si="10"/>
        <v>9.3600000000000003E-3</v>
      </c>
      <c r="AB369" s="753" t="s">
        <v>88</v>
      </c>
      <c r="AC369" s="754">
        <v>44708</v>
      </c>
      <c r="AD369" s="753"/>
      <c r="AE369" s="753" t="s">
        <v>4250</v>
      </c>
      <c r="AF369" s="753" t="s">
        <v>1265</v>
      </c>
      <c r="AG369" s="753">
        <v>832</v>
      </c>
      <c r="AH369" s="753">
        <v>26</v>
      </c>
      <c r="AI369" s="761">
        <f t="shared" si="11"/>
        <v>2.1631999999999998E-2</v>
      </c>
      <c r="AJ369" s="753" t="s">
        <v>72</v>
      </c>
      <c r="AK369" s="753">
        <v>399301431</v>
      </c>
      <c r="AL369" s="754">
        <v>44712</v>
      </c>
      <c r="AM369" s="754">
        <v>44712</v>
      </c>
      <c r="AN369" s="754">
        <v>44713</v>
      </c>
      <c r="AO369" s="754">
        <v>44713</v>
      </c>
      <c r="AP369" s="754">
        <v>44713</v>
      </c>
      <c r="AQ369" s="753" t="s">
        <v>89</v>
      </c>
      <c r="AR369" s="753" t="s">
        <v>1268</v>
      </c>
      <c r="AS369" s="753">
        <v>399301431</v>
      </c>
      <c r="AT369" s="753" t="s">
        <v>4250</v>
      </c>
      <c r="AU369" s="753" t="s">
        <v>4250</v>
      </c>
      <c r="AV369" s="753" t="s">
        <v>4250</v>
      </c>
      <c r="AW369" s="753" t="s">
        <v>90</v>
      </c>
      <c r="AX369" s="753" t="s">
        <v>7603</v>
      </c>
      <c r="AY369" s="756">
        <v>2316.88</v>
      </c>
      <c r="AZ369" s="753" t="s">
        <v>4250</v>
      </c>
      <c r="BA369" s="753" t="s">
        <v>4250</v>
      </c>
      <c r="BB369" s="753" t="s">
        <v>4250</v>
      </c>
      <c r="BC369" s="753" t="s">
        <v>4250</v>
      </c>
      <c r="BD369" s="753" t="s">
        <v>4250</v>
      </c>
      <c r="BE369" s="753" t="s">
        <v>4250</v>
      </c>
      <c r="BF369" s="753" t="s">
        <v>4250</v>
      </c>
      <c r="BG369" s="753" t="s">
        <v>4250</v>
      </c>
      <c r="BH369" s="753" t="s">
        <v>4250</v>
      </c>
    </row>
    <row r="370" spans="1:60">
      <c r="A370" s="858" t="s">
        <v>8524</v>
      </c>
      <c r="B370" s="748" t="s">
        <v>1264</v>
      </c>
      <c r="C370" s="746" t="s">
        <v>1269</v>
      </c>
      <c r="D370" s="747">
        <v>44698</v>
      </c>
      <c r="E370" s="748" t="s">
        <v>1266</v>
      </c>
      <c r="F370" s="748" t="s">
        <v>59</v>
      </c>
      <c r="G370" s="748" t="s">
        <v>4250</v>
      </c>
      <c r="H370" s="772" t="s">
        <v>4250</v>
      </c>
      <c r="I370" s="772" t="s">
        <v>4250</v>
      </c>
      <c r="J370" s="772" t="s">
        <v>4250</v>
      </c>
      <c r="K370" s="772" t="s">
        <v>4250</v>
      </c>
      <c r="L370" s="748" t="s">
        <v>241</v>
      </c>
      <c r="M370" s="748" t="s">
        <v>757</v>
      </c>
      <c r="N370" s="748" t="s">
        <v>243</v>
      </c>
      <c r="O370" s="748" t="s">
        <v>98</v>
      </c>
      <c r="P370" s="748">
        <v>34221</v>
      </c>
      <c r="Q370" s="748" t="s">
        <v>1267</v>
      </c>
      <c r="R370" s="746" t="s">
        <v>244</v>
      </c>
      <c r="S370" s="746" t="s">
        <v>245</v>
      </c>
      <c r="T370" s="746" t="s">
        <v>246</v>
      </c>
      <c r="U370" s="748">
        <v>49203132</v>
      </c>
      <c r="V370" s="746">
        <v>0</v>
      </c>
      <c r="W370" s="748" t="s">
        <v>113</v>
      </c>
      <c r="X370" s="748">
        <v>360</v>
      </c>
      <c r="Y370" s="746">
        <v>832</v>
      </c>
      <c r="Z370" s="746">
        <v>26</v>
      </c>
      <c r="AA370" s="749">
        <f t="shared" si="10"/>
        <v>9.3600000000000003E-3</v>
      </c>
      <c r="AB370" s="748" t="s">
        <v>88</v>
      </c>
      <c r="AC370" s="747">
        <v>44708</v>
      </c>
      <c r="AD370" s="748"/>
      <c r="AE370" s="748" t="s">
        <v>4250</v>
      </c>
      <c r="AF370" s="746" t="s">
        <v>1269</v>
      </c>
      <c r="AG370" s="746">
        <v>832</v>
      </c>
      <c r="AH370" s="746">
        <v>26</v>
      </c>
      <c r="AI370" s="761">
        <f t="shared" si="11"/>
        <v>2.1631999999999998E-2</v>
      </c>
      <c r="AJ370" s="748" t="s">
        <v>4250</v>
      </c>
      <c r="AK370" s="748" t="s">
        <v>4250</v>
      </c>
      <c r="AL370" s="748" t="s">
        <v>4250</v>
      </c>
      <c r="AM370" s="748" t="s">
        <v>4250</v>
      </c>
      <c r="AN370" s="748" t="s">
        <v>4250</v>
      </c>
      <c r="AO370" s="748" t="s">
        <v>4250</v>
      </c>
      <c r="AP370" s="748" t="s">
        <v>4250</v>
      </c>
      <c r="AQ370" s="748"/>
      <c r="AR370" s="748" t="s">
        <v>4250</v>
      </c>
      <c r="AS370" s="748" t="s">
        <v>4250</v>
      </c>
      <c r="AT370" s="748" t="s">
        <v>4250</v>
      </c>
      <c r="AU370" s="748" t="s">
        <v>4250</v>
      </c>
      <c r="AV370" s="748" t="s">
        <v>4250</v>
      </c>
      <c r="AW370" s="748" t="s">
        <v>4250</v>
      </c>
      <c r="AX370" s="748" t="s">
        <v>4250</v>
      </c>
      <c r="AY370" s="748" t="s">
        <v>4250</v>
      </c>
      <c r="AZ370" s="748" t="s">
        <v>4250</v>
      </c>
      <c r="BA370" s="748" t="s">
        <v>4250</v>
      </c>
      <c r="BB370" s="748" t="s">
        <v>4250</v>
      </c>
      <c r="BC370" s="748" t="s">
        <v>4250</v>
      </c>
      <c r="BD370" s="748" t="s">
        <v>4250</v>
      </c>
      <c r="BE370" s="748" t="s">
        <v>4250</v>
      </c>
      <c r="BF370" s="748" t="s">
        <v>4250</v>
      </c>
      <c r="BG370" s="748" t="s">
        <v>4250</v>
      </c>
      <c r="BH370" s="748" t="s">
        <v>4250</v>
      </c>
    </row>
    <row r="371" spans="1:60">
      <c r="A371" s="858" t="s">
        <v>8524</v>
      </c>
      <c r="B371" s="748" t="s">
        <v>1264</v>
      </c>
      <c r="C371" s="746" t="s">
        <v>1270</v>
      </c>
      <c r="D371" s="747">
        <v>44698</v>
      </c>
      <c r="E371" s="748" t="s">
        <v>1266</v>
      </c>
      <c r="F371" s="748" t="s">
        <v>59</v>
      </c>
      <c r="G371" s="748" t="s">
        <v>4250</v>
      </c>
      <c r="H371" s="772" t="s">
        <v>4250</v>
      </c>
      <c r="I371" s="772" t="s">
        <v>4250</v>
      </c>
      <c r="J371" s="772" t="s">
        <v>4250</v>
      </c>
      <c r="K371" s="772" t="s">
        <v>4250</v>
      </c>
      <c r="L371" s="748" t="s">
        <v>241</v>
      </c>
      <c r="M371" s="748" t="s">
        <v>757</v>
      </c>
      <c r="N371" s="748" t="s">
        <v>243</v>
      </c>
      <c r="O371" s="748" t="s">
        <v>98</v>
      </c>
      <c r="P371" s="748">
        <v>34221</v>
      </c>
      <c r="Q371" s="748" t="s">
        <v>1267</v>
      </c>
      <c r="R371" s="746" t="s">
        <v>244</v>
      </c>
      <c r="S371" s="746" t="s">
        <v>245</v>
      </c>
      <c r="T371" s="746" t="s">
        <v>246</v>
      </c>
      <c r="U371" s="748">
        <v>49203132</v>
      </c>
      <c r="V371" s="746">
        <v>0</v>
      </c>
      <c r="W371" s="748" t="s">
        <v>113</v>
      </c>
      <c r="X371" s="748">
        <v>360</v>
      </c>
      <c r="Y371" s="746">
        <v>640</v>
      </c>
      <c r="Z371" s="746">
        <v>20</v>
      </c>
      <c r="AA371" s="749">
        <f t="shared" si="10"/>
        <v>7.1999999999999998E-3</v>
      </c>
      <c r="AB371" s="748" t="s">
        <v>88</v>
      </c>
      <c r="AC371" s="747">
        <v>44708</v>
      </c>
      <c r="AD371" s="748"/>
      <c r="AE371" s="748" t="s">
        <v>4250</v>
      </c>
      <c r="AF371" s="746" t="s">
        <v>1270</v>
      </c>
      <c r="AG371" s="746">
        <v>640</v>
      </c>
      <c r="AH371" s="746">
        <v>20</v>
      </c>
      <c r="AI371" s="761">
        <f t="shared" si="11"/>
        <v>1.2800000000000001E-2</v>
      </c>
      <c r="AJ371" s="748" t="s">
        <v>4250</v>
      </c>
      <c r="AK371" s="748" t="s">
        <v>4250</v>
      </c>
      <c r="AL371" s="748" t="s">
        <v>4250</v>
      </c>
      <c r="AM371" s="748" t="s">
        <v>4250</v>
      </c>
      <c r="AN371" s="748" t="s">
        <v>4250</v>
      </c>
      <c r="AO371" s="748" t="s">
        <v>4250</v>
      </c>
      <c r="AP371" s="748" t="s">
        <v>4250</v>
      </c>
      <c r="AQ371" s="748"/>
      <c r="AR371" s="748" t="s">
        <v>4250</v>
      </c>
      <c r="AS371" s="748" t="s">
        <v>4250</v>
      </c>
      <c r="AT371" s="748" t="s">
        <v>4250</v>
      </c>
      <c r="AU371" s="748" t="s">
        <v>4250</v>
      </c>
      <c r="AV371" s="748" t="s">
        <v>4250</v>
      </c>
      <c r="AW371" s="748" t="s">
        <v>4250</v>
      </c>
      <c r="AX371" s="748" t="s">
        <v>4250</v>
      </c>
      <c r="AY371" s="748" t="s">
        <v>4250</v>
      </c>
      <c r="AZ371" s="748" t="s">
        <v>4250</v>
      </c>
      <c r="BA371" s="748" t="s">
        <v>4250</v>
      </c>
      <c r="BB371" s="748" t="s">
        <v>4250</v>
      </c>
      <c r="BC371" s="748" t="s">
        <v>4250</v>
      </c>
      <c r="BD371" s="748" t="s">
        <v>4250</v>
      </c>
      <c r="BE371" s="748" t="s">
        <v>4250</v>
      </c>
      <c r="BF371" s="748" t="s">
        <v>4250</v>
      </c>
      <c r="BG371" s="748" t="s">
        <v>4250</v>
      </c>
      <c r="BH371" s="748" t="s">
        <v>4250</v>
      </c>
    </row>
    <row r="372" spans="1:60">
      <c r="A372" s="858" t="s">
        <v>8524</v>
      </c>
      <c r="B372" s="753" t="s">
        <v>1264</v>
      </c>
      <c r="C372" s="753" t="s">
        <v>1271</v>
      </c>
      <c r="D372" s="754">
        <v>44698</v>
      </c>
      <c r="E372" s="753" t="s">
        <v>1272</v>
      </c>
      <c r="F372" s="753" t="s">
        <v>59</v>
      </c>
      <c r="G372" s="753" t="s">
        <v>60</v>
      </c>
      <c r="H372" s="753" t="s">
        <v>61</v>
      </c>
      <c r="I372" s="753" t="s">
        <v>62</v>
      </c>
      <c r="J372" s="753" t="s">
        <v>63</v>
      </c>
      <c r="K372" s="753">
        <v>30349</v>
      </c>
      <c r="L372" s="753" t="s">
        <v>241</v>
      </c>
      <c r="M372" s="753" t="s">
        <v>757</v>
      </c>
      <c r="N372" s="753" t="s">
        <v>243</v>
      </c>
      <c r="O372" s="753" t="s">
        <v>98</v>
      </c>
      <c r="P372" s="753">
        <v>34221</v>
      </c>
      <c r="Q372" s="753" t="s">
        <v>1267</v>
      </c>
      <c r="R372" s="753" t="s">
        <v>244</v>
      </c>
      <c r="S372" s="753" t="s">
        <v>245</v>
      </c>
      <c r="T372" s="753" t="s">
        <v>246</v>
      </c>
      <c r="U372" s="753">
        <v>49405140</v>
      </c>
      <c r="V372" s="753">
        <v>0</v>
      </c>
      <c r="W372" s="753" t="s">
        <v>163</v>
      </c>
      <c r="X372" s="753">
        <v>400</v>
      </c>
      <c r="Y372" s="753">
        <v>768</v>
      </c>
      <c r="Z372" s="753">
        <v>24</v>
      </c>
      <c r="AA372" s="749">
        <f t="shared" si="10"/>
        <v>9.5999999999999992E-3</v>
      </c>
      <c r="AB372" s="753" t="s">
        <v>88</v>
      </c>
      <c r="AC372" s="754">
        <v>44708</v>
      </c>
      <c r="AD372" s="753"/>
      <c r="AE372" s="753" t="s">
        <v>4250</v>
      </c>
      <c r="AF372" s="753" t="s">
        <v>1271</v>
      </c>
      <c r="AG372" s="753">
        <v>768</v>
      </c>
      <c r="AH372" s="753">
        <v>24</v>
      </c>
      <c r="AI372" s="761">
        <f t="shared" si="11"/>
        <v>1.8432E-2</v>
      </c>
      <c r="AJ372" s="753" t="s">
        <v>72</v>
      </c>
      <c r="AK372" s="753">
        <v>398811168</v>
      </c>
      <c r="AL372" s="754">
        <v>44705</v>
      </c>
      <c r="AM372" s="754">
        <v>44705</v>
      </c>
      <c r="AN372" s="754">
        <v>44706</v>
      </c>
      <c r="AO372" s="754">
        <v>44706</v>
      </c>
      <c r="AP372" s="754">
        <v>44706</v>
      </c>
      <c r="AQ372" s="753" t="s">
        <v>89</v>
      </c>
      <c r="AR372" s="753" t="s">
        <v>4250</v>
      </c>
      <c r="AS372" s="753">
        <v>398811168</v>
      </c>
      <c r="AT372" s="754">
        <v>44705</v>
      </c>
      <c r="AU372" s="753" t="s">
        <v>1154</v>
      </c>
      <c r="AV372" s="754">
        <v>44705</v>
      </c>
      <c r="AW372" s="753" t="s">
        <v>90</v>
      </c>
      <c r="AX372" s="753" t="s">
        <v>7603</v>
      </c>
      <c r="AY372" s="756">
        <v>2334.08</v>
      </c>
      <c r="AZ372" s="753" t="s">
        <v>4250</v>
      </c>
      <c r="BA372" s="753" t="s">
        <v>4250</v>
      </c>
      <c r="BB372" s="753" t="s">
        <v>4250</v>
      </c>
      <c r="BC372" s="753" t="s">
        <v>4250</v>
      </c>
      <c r="BD372" s="753" t="s">
        <v>4250</v>
      </c>
      <c r="BE372" s="753" t="s">
        <v>4250</v>
      </c>
      <c r="BF372" s="753" t="s">
        <v>4250</v>
      </c>
      <c r="BG372" s="753" t="s">
        <v>4250</v>
      </c>
      <c r="BH372" s="753" t="s">
        <v>4250</v>
      </c>
    </row>
    <row r="373" spans="1:60">
      <c r="A373" s="858" t="s">
        <v>8524</v>
      </c>
      <c r="B373" s="753" t="s">
        <v>1264</v>
      </c>
      <c r="C373" s="753" t="s">
        <v>1273</v>
      </c>
      <c r="D373" s="754">
        <v>44698</v>
      </c>
      <c r="E373" s="753" t="s">
        <v>1272</v>
      </c>
      <c r="F373" s="753" t="s">
        <v>59</v>
      </c>
      <c r="G373" s="753" t="s">
        <v>60</v>
      </c>
      <c r="H373" s="753" t="s">
        <v>61</v>
      </c>
      <c r="I373" s="753" t="s">
        <v>62</v>
      </c>
      <c r="J373" s="753" t="s">
        <v>63</v>
      </c>
      <c r="K373" s="753">
        <v>30349</v>
      </c>
      <c r="L373" s="753" t="s">
        <v>241</v>
      </c>
      <c r="M373" s="753" t="s">
        <v>757</v>
      </c>
      <c r="N373" s="753" t="s">
        <v>243</v>
      </c>
      <c r="O373" s="753" t="s">
        <v>98</v>
      </c>
      <c r="P373" s="753">
        <v>34221</v>
      </c>
      <c r="Q373" s="753" t="s">
        <v>1267</v>
      </c>
      <c r="R373" s="753" t="s">
        <v>244</v>
      </c>
      <c r="S373" s="753" t="s">
        <v>245</v>
      </c>
      <c r="T373" s="753" t="s">
        <v>246</v>
      </c>
      <c r="U373" s="753">
        <v>49405140</v>
      </c>
      <c r="V373" s="753">
        <v>0</v>
      </c>
      <c r="W373" s="753" t="s">
        <v>163</v>
      </c>
      <c r="X373" s="753">
        <v>400</v>
      </c>
      <c r="Y373" s="753">
        <v>768</v>
      </c>
      <c r="Z373" s="753">
        <v>24</v>
      </c>
      <c r="AA373" s="749">
        <f t="shared" si="10"/>
        <v>9.5999999999999992E-3</v>
      </c>
      <c r="AB373" s="753" t="s">
        <v>88</v>
      </c>
      <c r="AC373" s="754">
        <v>44708</v>
      </c>
      <c r="AD373" s="753"/>
      <c r="AE373" s="753" t="s">
        <v>4250</v>
      </c>
      <c r="AF373" s="753" t="s">
        <v>1273</v>
      </c>
      <c r="AG373" s="753">
        <v>768</v>
      </c>
      <c r="AH373" s="753">
        <v>24</v>
      </c>
      <c r="AI373" s="761">
        <f t="shared" si="11"/>
        <v>1.8432E-2</v>
      </c>
      <c r="AJ373" s="753" t="s">
        <v>72</v>
      </c>
      <c r="AK373" s="753">
        <v>398812490</v>
      </c>
      <c r="AL373" s="754">
        <v>44705</v>
      </c>
      <c r="AM373" s="754">
        <v>44705</v>
      </c>
      <c r="AN373" s="754">
        <v>44706</v>
      </c>
      <c r="AO373" s="754">
        <v>44706</v>
      </c>
      <c r="AP373" s="754">
        <v>44706</v>
      </c>
      <c r="AQ373" s="753" t="s">
        <v>89</v>
      </c>
      <c r="AR373" s="753" t="s">
        <v>4250</v>
      </c>
      <c r="AS373" s="753">
        <v>398812490</v>
      </c>
      <c r="AT373" s="754">
        <v>44705</v>
      </c>
      <c r="AU373" s="754">
        <v>44706</v>
      </c>
      <c r="AV373" s="754">
        <v>44705</v>
      </c>
      <c r="AW373" s="753" t="s">
        <v>90</v>
      </c>
      <c r="AX373" s="753" t="s">
        <v>7603</v>
      </c>
      <c r="AY373" s="756">
        <v>2334.08</v>
      </c>
      <c r="AZ373" s="753" t="s">
        <v>4250</v>
      </c>
      <c r="BA373" s="753" t="s">
        <v>4250</v>
      </c>
      <c r="BB373" s="753" t="s">
        <v>4250</v>
      </c>
      <c r="BC373" s="753" t="s">
        <v>4250</v>
      </c>
      <c r="BD373" s="753" t="s">
        <v>4250</v>
      </c>
      <c r="BE373" s="753" t="s">
        <v>4250</v>
      </c>
      <c r="BF373" s="753" t="s">
        <v>4250</v>
      </c>
      <c r="BG373" s="753" t="s">
        <v>4250</v>
      </c>
      <c r="BH373" s="753" t="s">
        <v>4250</v>
      </c>
    </row>
    <row r="374" spans="1:60">
      <c r="A374" s="858" t="s">
        <v>8524</v>
      </c>
      <c r="B374" s="753" t="s">
        <v>1264</v>
      </c>
      <c r="C374" s="753" t="s">
        <v>1274</v>
      </c>
      <c r="D374" s="754">
        <v>44698</v>
      </c>
      <c r="E374" s="753" t="s">
        <v>1272</v>
      </c>
      <c r="F374" s="753" t="s">
        <v>59</v>
      </c>
      <c r="G374" s="753" t="s">
        <v>60</v>
      </c>
      <c r="H374" s="753" t="s">
        <v>61</v>
      </c>
      <c r="I374" s="753" t="s">
        <v>62</v>
      </c>
      <c r="J374" s="753" t="s">
        <v>63</v>
      </c>
      <c r="K374" s="753">
        <v>30349</v>
      </c>
      <c r="L374" s="753" t="s">
        <v>241</v>
      </c>
      <c r="M374" s="753" t="s">
        <v>757</v>
      </c>
      <c r="N374" s="753" t="s">
        <v>243</v>
      </c>
      <c r="O374" s="753" t="s">
        <v>98</v>
      </c>
      <c r="P374" s="753">
        <v>34221</v>
      </c>
      <c r="Q374" s="753" t="s">
        <v>1267</v>
      </c>
      <c r="R374" s="753" t="s">
        <v>244</v>
      </c>
      <c r="S374" s="753" t="s">
        <v>245</v>
      </c>
      <c r="T374" s="753" t="s">
        <v>246</v>
      </c>
      <c r="U374" s="753">
        <v>49405140</v>
      </c>
      <c r="V374" s="753">
        <v>0</v>
      </c>
      <c r="W374" s="753" t="s">
        <v>163</v>
      </c>
      <c r="X374" s="753">
        <v>400</v>
      </c>
      <c r="Y374" s="753">
        <v>768</v>
      </c>
      <c r="Z374" s="753">
        <v>24</v>
      </c>
      <c r="AA374" s="749">
        <f t="shared" si="10"/>
        <v>9.5999999999999992E-3</v>
      </c>
      <c r="AB374" s="753" t="s">
        <v>88</v>
      </c>
      <c r="AC374" s="754">
        <v>44708</v>
      </c>
      <c r="AD374" s="753"/>
      <c r="AE374" s="753" t="s">
        <v>4250</v>
      </c>
      <c r="AF374" s="753" t="s">
        <v>1274</v>
      </c>
      <c r="AG374" s="753">
        <v>768</v>
      </c>
      <c r="AH374" s="753">
        <v>24</v>
      </c>
      <c r="AI374" s="761">
        <f t="shared" si="11"/>
        <v>1.8432E-2</v>
      </c>
      <c r="AJ374" s="753" t="s">
        <v>72</v>
      </c>
      <c r="AK374" s="753">
        <v>398812696</v>
      </c>
      <c r="AL374" s="754">
        <v>44705</v>
      </c>
      <c r="AM374" s="754">
        <v>44705</v>
      </c>
      <c r="AN374" s="754">
        <v>44706</v>
      </c>
      <c r="AO374" s="754">
        <v>44706</v>
      </c>
      <c r="AP374" s="754">
        <v>44706</v>
      </c>
      <c r="AQ374" s="753" t="s">
        <v>89</v>
      </c>
      <c r="AR374" s="753" t="s">
        <v>4250</v>
      </c>
      <c r="AS374" s="753">
        <v>398812696</v>
      </c>
      <c r="AT374" s="754">
        <v>44705</v>
      </c>
      <c r="AU374" s="754">
        <v>44706</v>
      </c>
      <c r="AV374" s="754">
        <v>44705</v>
      </c>
      <c r="AW374" s="753" t="s">
        <v>90</v>
      </c>
      <c r="AX374" s="753" t="s">
        <v>7603</v>
      </c>
      <c r="AY374" s="756">
        <v>2334.08</v>
      </c>
      <c r="AZ374" s="753" t="s">
        <v>4250</v>
      </c>
      <c r="BA374" s="753" t="s">
        <v>4250</v>
      </c>
      <c r="BB374" s="753" t="s">
        <v>4250</v>
      </c>
      <c r="BC374" s="753" t="s">
        <v>4250</v>
      </c>
      <c r="BD374" s="753" t="s">
        <v>4250</v>
      </c>
      <c r="BE374" s="753" t="s">
        <v>4250</v>
      </c>
      <c r="BF374" s="753" t="s">
        <v>4250</v>
      </c>
      <c r="BG374" s="753" t="s">
        <v>4250</v>
      </c>
      <c r="BH374" s="753" t="s">
        <v>4250</v>
      </c>
    </row>
    <row r="375" spans="1:60">
      <c r="A375" s="858" t="s">
        <v>8524</v>
      </c>
      <c r="B375" s="753" t="s">
        <v>1264</v>
      </c>
      <c r="C375" s="753" t="s">
        <v>1275</v>
      </c>
      <c r="D375" s="754">
        <v>44698</v>
      </c>
      <c r="E375" s="753" t="s">
        <v>1272</v>
      </c>
      <c r="F375" s="753" t="s">
        <v>59</v>
      </c>
      <c r="G375" s="753" t="s">
        <v>60</v>
      </c>
      <c r="H375" s="753" t="s">
        <v>61</v>
      </c>
      <c r="I375" s="753" t="s">
        <v>62</v>
      </c>
      <c r="J375" s="753" t="s">
        <v>63</v>
      </c>
      <c r="K375" s="753">
        <v>30349</v>
      </c>
      <c r="L375" s="753" t="s">
        <v>241</v>
      </c>
      <c r="M375" s="753" t="s">
        <v>757</v>
      </c>
      <c r="N375" s="753" t="s">
        <v>243</v>
      </c>
      <c r="O375" s="753" t="s">
        <v>98</v>
      </c>
      <c r="P375" s="753">
        <v>34221</v>
      </c>
      <c r="Q375" s="753" t="s">
        <v>1267</v>
      </c>
      <c r="R375" s="753" t="s">
        <v>244</v>
      </c>
      <c r="S375" s="753" t="s">
        <v>245</v>
      </c>
      <c r="T375" s="753" t="s">
        <v>246</v>
      </c>
      <c r="U375" s="753">
        <v>49405140</v>
      </c>
      <c r="V375" s="753">
        <v>0</v>
      </c>
      <c r="W375" s="753" t="s">
        <v>163</v>
      </c>
      <c r="X375" s="753">
        <v>400</v>
      </c>
      <c r="Y375" s="753">
        <v>768</v>
      </c>
      <c r="Z375" s="753">
        <v>24</v>
      </c>
      <c r="AA375" s="749">
        <f t="shared" si="10"/>
        <v>9.5999999999999992E-3</v>
      </c>
      <c r="AB375" s="753" t="s">
        <v>88</v>
      </c>
      <c r="AC375" s="754">
        <v>44708</v>
      </c>
      <c r="AD375" s="753"/>
      <c r="AE375" s="753" t="s">
        <v>4250</v>
      </c>
      <c r="AF375" s="753" t="s">
        <v>1275</v>
      </c>
      <c r="AG375" s="753">
        <v>768</v>
      </c>
      <c r="AH375" s="753">
        <v>24</v>
      </c>
      <c r="AI375" s="761">
        <f t="shared" si="11"/>
        <v>1.8432E-2</v>
      </c>
      <c r="AJ375" s="753" t="s">
        <v>72</v>
      </c>
      <c r="AK375" s="753">
        <v>398812807</v>
      </c>
      <c r="AL375" s="754">
        <v>44706</v>
      </c>
      <c r="AM375" s="754">
        <v>44706</v>
      </c>
      <c r="AN375" s="754">
        <v>44707</v>
      </c>
      <c r="AO375" s="754">
        <v>44707</v>
      </c>
      <c r="AP375" s="754">
        <v>44707</v>
      </c>
      <c r="AQ375" s="753" t="s">
        <v>89</v>
      </c>
      <c r="AR375" s="753" t="s">
        <v>4250</v>
      </c>
      <c r="AS375" s="753">
        <v>398812807</v>
      </c>
      <c r="AT375" s="754">
        <v>44706</v>
      </c>
      <c r="AU375" s="754">
        <v>44707</v>
      </c>
      <c r="AV375" s="754">
        <v>44706</v>
      </c>
      <c r="AW375" s="753" t="s">
        <v>90</v>
      </c>
      <c r="AX375" s="753" t="s">
        <v>7603</v>
      </c>
      <c r="AY375" s="756">
        <v>2334.08</v>
      </c>
      <c r="AZ375" s="753" t="s">
        <v>4250</v>
      </c>
      <c r="BA375" s="753" t="s">
        <v>4250</v>
      </c>
      <c r="BB375" s="753" t="s">
        <v>4250</v>
      </c>
      <c r="BC375" s="753" t="s">
        <v>4250</v>
      </c>
      <c r="BD375" s="753" t="s">
        <v>4250</v>
      </c>
      <c r="BE375" s="753" t="s">
        <v>4250</v>
      </c>
      <c r="BF375" s="753" t="s">
        <v>4250</v>
      </c>
      <c r="BG375" s="753" t="s">
        <v>4250</v>
      </c>
      <c r="BH375" s="753" t="s">
        <v>4250</v>
      </c>
    </row>
    <row r="376" spans="1:60">
      <c r="A376" s="858" t="s">
        <v>8524</v>
      </c>
      <c r="B376" s="753" t="s">
        <v>1264</v>
      </c>
      <c r="C376" s="753" t="s">
        <v>1276</v>
      </c>
      <c r="D376" s="754">
        <v>44698</v>
      </c>
      <c r="E376" s="753" t="s">
        <v>1272</v>
      </c>
      <c r="F376" s="753" t="s">
        <v>59</v>
      </c>
      <c r="G376" s="753" t="s">
        <v>60</v>
      </c>
      <c r="H376" s="753" t="s">
        <v>61</v>
      </c>
      <c r="I376" s="753" t="s">
        <v>62</v>
      </c>
      <c r="J376" s="753" t="s">
        <v>63</v>
      </c>
      <c r="K376" s="753">
        <v>30349</v>
      </c>
      <c r="L376" s="753" t="s">
        <v>241</v>
      </c>
      <c r="M376" s="753" t="s">
        <v>757</v>
      </c>
      <c r="N376" s="753" t="s">
        <v>243</v>
      </c>
      <c r="O376" s="753" t="s">
        <v>98</v>
      </c>
      <c r="P376" s="753">
        <v>34221</v>
      </c>
      <c r="Q376" s="753" t="s">
        <v>1267</v>
      </c>
      <c r="R376" s="753" t="s">
        <v>244</v>
      </c>
      <c r="S376" s="753" t="s">
        <v>245</v>
      </c>
      <c r="T376" s="753" t="s">
        <v>246</v>
      </c>
      <c r="U376" s="753">
        <v>49405140</v>
      </c>
      <c r="V376" s="753">
        <v>0</v>
      </c>
      <c r="W376" s="753" t="s">
        <v>163</v>
      </c>
      <c r="X376" s="753">
        <v>400</v>
      </c>
      <c r="Y376" s="753">
        <v>768</v>
      </c>
      <c r="Z376" s="753">
        <v>24</v>
      </c>
      <c r="AA376" s="749">
        <f t="shared" si="10"/>
        <v>9.5999999999999992E-3</v>
      </c>
      <c r="AB376" s="753" t="s">
        <v>88</v>
      </c>
      <c r="AC376" s="754">
        <v>44708</v>
      </c>
      <c r="AD376" s="753"/>
      <c r="AE376" s="753" t="s">
        <v>4250</v>
      </c>
      <c r="AF376" s="753" t="s">
        <v>1276</v>
      </c>
      <c r="AG376" s="753">
        <v>768</v>
      </c>
      <c r="AH376" s="753">
        <v>24</v>
      </c>
      <c r="AI376" s="761">
        <f t="shared" si="11"/>
        <v>1.8432E-2</v>
      </c>
      <c r="AJ376" s="753" t="s">
        <v>72</v>
      </c>
      <c r="AK376" s="753">
        <v>398812953</v>
      </c>
      <c r="AL376" s="754">
        <v>44706</v>
      </c>
      <c r="AM376" s="754">
        <v>44706</v>
      </c>
      <c r="AN376" s="754">
        <v>44707</v>
      </c>
      <c r="AO376" s="754">
        <v>44707</v>
      </c>
      <c r="AP376" s="754">
        <v>44707</v>
      </c>
      <c r="AQ376" s="753" t="s">
        <v>89</v>
      </c>
      <c r="AR376" s="753" t="s">
        <v>4250</v>
      </c>
      <c r="AS376" s="753">
        <v>398812953</v>
      </c>
      <c r="AT376" s="754">
        <v>44706</v>
      </c>
      <c r="AU376" s="754">
        <v>44707</v>
      </c>
      <c r="AV376" s="754">
        <v>44706</v>
      </c>
      <c r="AW376" s="753" t="s">
        <v>90</v>
      </c>
      <c r="AX376" s="753" t="s">
        <v>7603</v>
      </c>
      <c r="AY376" s="756">
        <v>2334.08</v>
      </c>
      <c r="AZ376" s="753" t="s">
        <v>4250</v>
      </c>
      <c r="BA376" s="753" t="s">
        <v>4250</v>
      </c>
      <c r="BB376" s="753" t="s">
        <v>4250</v>
      </c>
      <c r="BC376" s="753" t="s">
        <v>4250</v>
      </c>
      <c r="BD376" s="753" t="s">
        <v>4250</v>
      </c>
      <c r="BE376" s="753" t="s">
        <v>4250</v>
      </c>
      <c r="BF376" s="753" t="s">
        <v>4250</v>
      </c>
      <c r="BG376" s="753" t="s">
        <v>4250</v>
      </c>
      <c r="BH376" s="753" t="s">
        <v>4250</v>
      </c>
    </row>
    <row r="377" spans="1:60">
      <c r="A377" s="858" t="s">
        <v>8524</v>
      </c>
      <c r="B377" s="753" t="s">
        <v>1264</v>
      </c>
      <c r="C377" s="753" t="s">
        <v>1277</v>
      </c>
      <c r="D377" s="754">
        <v>44698</v>
      </c>
      <c r="E377" s="753" t="s">
        <v>1272</v>
      </c>
      <c r="F377" s="753" t="s">
        <v>59</v>
      </c>
      <c r="G377" s="753" t="s">
        <v>60</v>
      </c>
      <c r="H377" s="753" t="s">
        <v>61</v>
      </c>
      <c r="I377" s="753" t="s">
        <v>62</v>
      </c>
      <c r="J377" s="753" t="s">
        <v>63</v>
      </c>
      <c r="K377" s="753">
        <v>30349</v>
      </c>
      <c r="L377" s="753" t="s">
        <v>241</v>
      </c>
      <c r="M377" s="753" t="s">
        <v>757</v>
      </c>
      <c r="N377" s="753" t="s">
        <v>243</v>
      </c>
      <c r="O377" s="753" t="s">
        <v>98</v>
      </c>
      <c r="P377" s="753">
        <v>34221</v>
      </c>
      <c r="Q377" s="753" t="s">
        <v>1267</v>
      </c>
      <c r="R377" s="753" t="s">
        <v>244</v>
      </c>
      <c r="S377" s="753" t="s">
        <v>245</v>
      </c>
      <c r="T377" s="753" t="s">
        <v>246</v>
      </c>
      <c r="U377" s="753">
        <v>49405140</v>
      </c>
      <c r="V377" s="753">
        <v>0</v>
      </c>
      <c r="W377" s="753" t="s">
        <v>163</v>
      </c>
      <c r="X377" s="753">
        <v>400</v>
      </c>
      <c r="Y377" s="753">
        <v>768</v>
      </c>
      <c r="Z377" s="753">
        <v>24</v>
      </c>
      <c r="AA377" s="749">
        <f t="shared" si="10"/>
        <v>9.5999999999999992E-3</v>
      </c>
      <c r="AB377" s="753" t="s">
        <v>88</v>
      </c>
      <c r="AC377" s="754">
        <v>44708</v>
      </c>
      <c r="AD377" s="753"/>
      <c r="AE377" s="753" t="s">
        <v>4250</v>
      </c>
      <c r="AF377" s="753" t="s">
        <v>1277</v>
      </c>
      <c r="AG377" s="753">
        <v>768</v>
      </c>
      <c r="AH377" s="753">
        <v>24</v>
      </c>
      <c r="AI377" s="761">
        <f t="shared" si="11"/>
        <v>1.8432E-2</v>
      </c>
      <c r="AJ377" s="753" t="s">
        <v>72</v>
      </c>
      <c r="AK377" s="753">
        <v>398813058</v>
      </c>
      <c r="AL377" s="754">
        <v>44706</v>
      </c>
      <c r="AM377" s="754">
        <v>44706</v>
      </c>
      <c r="AN377" s="754">
        <v>44707</v>
      </c>
      <c r="AO377" s="754">
        <v>44707</v>
      </c>
      <c r="AP377" s="754">
        <v>44707</v>
      </c>
      <c r="AQ377" s="753" t="s">
        <v>89</v>
      </c>
      <c r="AR377" s="753" t="s">
        <v>4250</v>
      </c>
      <c r="AS377" s="753">
        <v>398813058</v>
      </c>
      <c r="AT377" s="754">
        <v>44706</v>
      </c>
      <c r="AU377" s="754">
        <v>44707</v>
      </c>
      <c r="AV377" s="754">
        <v>44706</v>
      </c>
      <c r="AW377" s="753" t="s">
        <v>90</v>
      </c>
      <c r="AX377" s="753" t="s">
        <v>7603</v>
      </c>
      <c r="AY377" s="756">
        <v>2334.08</v>
      </c>
      <c r="AZ377" s="753" t="s">
        <v>4250</v>
      </c>
      <c r="BA377" s="753" t="s">
        <v>4250</v>
      </c>
      <c r="BB377" s="753" t="s">
        <v>4250</v>
      </c>
      <c r="BC377" s="753" t="s">
        <v>4250</v>
      </c>
      <c r="BD377" s="753" t="s">
        <v>4250</v>
      </c>
      <c r="BE377" s="753" t="s">
        <v>4250</v>
      </c>
      <c r="BF377" s="753" t="s">
        <v>4250</v>
      </c>
      <c r="BG377" s="753" t="s">
        <v>4250</v>
      </c>
      <c r="BH377" s="753" t="s">
        <v>4250</v>
      </c>
    </row>
    <row r="378" spans="1:60">
      <c r="A378" s="858" t="s">
        <v>8524</v>
      </c>
      <c r="B378" s="753" t="s">
        <v>1264</v>
      </c>
      <c r="C378" s="753" t="s">
        <v>1278</v>
      </c>
      <c r="D378" s="754">
        <v>44698</v>
      </c>
      <c r="E378" s="753" t="s">
        <v>1272</v>
      </c>
      <c r="F378" s="753" t="s">
        <v>59</v>
      </c>
      <c r="G378" s="753" t="s">
        <v>60</v>
      </c>
      <c r="H378" s="753" t="s">
        <v>61</v>
      </c>
      <c r="I378" s="753" t="s">
        <v>62</v>
      </c>
      <c r="J378" s="753" t="s">
        <v>63</v>
      </c>
      <c r="K378" s="753">
        <v>30349</v>
      </c>
      <c r="L378" s="753" t="s">
        <v>241</v>
      </c>
      <c r="M378" s="753" t="s">
        <v>757</v>
      </c>
      <c r="N378" s="753" t="s">
        <v>243</v>
      </c>
      <c r="O378" s="753" t="s">
        <v>98</v>
      </c>
      <c r="P378" s="753">
        <v>34221</v>
      </c>
      <c r="Q378" s="753" t="s">
        <v>1267</v>
      </c>
      <c r="R378" s="753" t="s">
        <v>244</v>
      </c>
      <c r="S378" s="753" t="s">
        <v>245</v>
      </c>
      <c r="T378" s="753" t="s">
        <v>246</v>
      </c>
      <c r="U378" s="753">
        <v>49405140</v>
      </c>
      <c r="V378" s="753">
        <v>0</v>
      </c>
      <c r="W378" s="753" t="s">
        <v>163</v>
      </c>
      <c r="X378" s="753">
        <v>400</v>
      </c>
      <c r="Y378" s="753">
        <v>768</v>
      </c>
      <c r="Z378" s="753">
        <v>24</v>
      </c>
      <c r="AA378" s="749">
        <f t="shared" si="10"/>
        <v>9.5999999999999992E-3</v>
      </c>
      <c r="AB378" s="753" t="s">
        <v>88</v>
      </c>
      <c r="AC378" s="754">
        <v>44708</v>
      </c>
      <c r="AD378" s="753"/>
      <c r="AE378" s="753" t="s">
        <v>4250</v>
      </c>
      <c r="AF378" s="753" t="s">
        <v>1278</v>
      </c>
      <c r="AG378" s="753">
        <v>768</v>
      </c>
      <c r="AH378" s="753">
        <v>24</v>
      </c>
      <c r="AI378" s="761">
        <f t="shared" si="11"/>
        <v>1.8432E-2</v>
      </c>
      <c r="AJ378" s="753" t="s">
        <v>72</v>
      </c>
      <c r="AK378" s="753">
        <v>398813161</v>
      </c>
      <c r="AL378" s="754">
        <v>44707</v>
      </c>
      <c r="AM378" s="754">
        <v>44707</v>
      </c>
      <c r="AN378" s="754">
        <v>44708</v>
      </c>
      <c r="AO378" s="754">
        <v>44708</v>
      </c>
      <c r="AP378" s="754">
        <v>44708</v>
      </c>
      <c r="AQ378" s="753" t="s">
        <v>89</v>
      </c>
      <c r="AR378" s="753" t="s">
        <v>4250</v>
      </c>
      <c r="AS378" s="753">
        <v>398813161</v>
      </c>
      <c r="AT378" s="754">
        <v>44707</v>
      </c>
      <c r="AU378" s="753" t="s">
        <v>4250</v>
      </c>
      <c r="AV378" s="754">
        <v>44707</v>
      </c>
      <c r="AW378" s="753" t="s">
        <v>90</v>
      </c>
      <c r="AX378" s="753" t="s">
        <v>7603</v>
      </c>
      <c r="AY378" s="756">
        <v>2334.08</v>
      </c>
      <c r="AZ378" s="753" t="s">
        <v>4250</v>
      </c>
      <c r="BA378" s="753" t="s">
        <v>4250</v>
      </c>
      <c r="BB378" s="753" t="s">
        <v>4250</v>
      </c>
      <c r="BC378" s="753" t="s">
        <v>4250</v>
      </c>
      <c r="BD378" s="753" t="s">
        <v>4250</v>
      </c>
      <c r="BE378" s="753" t="s">
        <v>4250</v>
      </c>
      <c r="BF378" s="753" t="s">
        <v>4250</v>
      </c>
      <c r="BG378" s="753" t="s">
        <v>4250</v>
      </c>
      <c r="BH378" s="753" t="s">
        <v>4250</v>
      </c>
    </row>
    <row r="379" spans="1:60">
      <c r="A379" s="858" t="s">
        <v>8524</v>
      </c>
      <c r="B379" s="753" t="s">
        <v>1264</v>
      </c>
      <c r="C379" s="753" t="s">
        <v>1279</v>
      </c>
      <c r="D379" s="754">
        <v>44698</v>
      </c>
      <c r="E379" s="753" t="s">
        <v>1272</v>
      </c>
      <c r="F379" s="753" t="s">
        <v>59</v>
      </c>
      <c r="G379" s="753" t="s">
        <v>60</v>
      </c>
      <c r="H379" s="753" t="s">
        <v>61</v>
      </c>
      <c r="I379" s="753" t="s">
        <v>62</v>
      </c>
      <c r="J379" s="753" t="s">
        <v>63</v>
      </c>
      <c r="K379" s="753">
        <v>30349</v>
      </c>
      <c r="L379" s="753" t="s">
        <v>241</v>
      </c>
      <c r="M379" s="753" t="s">
        <v>757</v>
      </c>
      <c r="N379" s="753" t="s">
        <v>243</v>
      </c>
      <c r="O379" s="753" t="s">
        <v>98</v>
      </c>
      <c r="P379" s="753">
        <v>34221</v>
      </c>
      <c r="Q379" s="753" t="s">
        <v>1267</v>
      </c>
      <c r="R379" s="753" t="s">
        <v>244</v>
      </c>
      <c r="S379" s="753" t="s">
        <v>245</v>
      </c>
      <c r="T379" s="753" t="s">
        <v>246</v>
      </c>
      <c r="U379" s="753">
        <v>49405140</v>
      </c>
      <c r="V379" s="753">
        <v>0</v>
      </c>
      <c r="W379" s="753" t="s">
        <v>163</v>
      </c>
      <c r="X379" s="753">
        <v>400</v>
      </c>
      <c r="Y379" s="753">
        <v>768</v>
      </c>
      <c r="Z379" s="753">
        <v>24</v>
      </c>
      <c r="AA379" s="749">
        <f t="shared" si="10"/>
        <v>9.5999999999999992E-3</v>
      </c>
      <c r="AB379" s="753" t="s">
        <v>88</v>
      </c>
      <c r="AC379" s="754">
        <v>44708</v>
      </c>
      <c r="AD379" s="753"/>
      <c r="AE379" s="753" t="s">
        <v>4250</v>
      </c>
      <c r="AF379" s="753" t="s">
        <v>1279</v>
      </c>
      <c r="AG379" s="753">
        <v>768</v>
      </c>
      <c r="AH379" s="753">
        <v>24</v>
      </c>
      <c r="AI379" s="761">
        <f t="shared" si="11"/>
        <v>1.8432E-2</v>
      </c>
      <c r="AJ379" s="753" t="s">
        <v>72</v>
      </c>
      <c r="AK379" s="753">
        <v>398813382</v>
      </c>
      <c r="AL379" s="754">
        <v>44707</v>
      </c>
      <c r="AM379" s="754">
        <v>44707</v>
      </c>
      <c r="AN379" s="754">
        <v>44708</v>
      </c>
      <c r="AO379" s="754">
        <v>44708</v>
      </c>
      <c r="AP379" s="754">
        <v>44708</v>
      </c>
      <c r="AQ379" s="753" t="s">
        <v>89</v>
      </c>
      <c r="AR379" s="753" t="s">
        <v>4250</v>
      </c>
      <c r="AS379" s="753">
        <v>398813382</v>
      </c>
      <c r="AT379" s="754">
        <v>44707</v>
      </c>
      <c r="AU379" s="753" t="s">
        <v>4250</v>
      </c>
      <c r="AV379" s="754">
        <v>44707</v>
      </c>
      <c r="AW379" s="753" t="s">
        <v>90</v>
      </c>
      <c r="AX379" s="753" t="s">
        <v>7603</v>
      </c>
      <c r="AY379" s="756">
        <v>2334.08</v>
      </c>
      <c r="AZ379" s="753" t="s">
        <v>4250</v>
      </c>
      <c r="BA379" s="753" t="s">
        <v>4250</v>
      </c>
      <c r="BB379" s="753" t="s">
        <v>4250</v>
      </c>
      <c r="BC379" s="753" t="s">
        <v>4250</v>
      </c>
      <c r="BD379" s="753" t="s">
        <v>4250</v>
      </c>
      <c r="BE379" s="753" t="s">
        <v>4250</v>
      </c>
      <c r="BF379" s="753" t="s">
        <v>4250</v>
      </c>
      <c r="BG379" s="753" t="s">
        <v>4250</v>
      </c>
      <c r="BH379" s="753" t="s">
        <v>4250</v>
      </c>
    </row>
    <row r="380" spans="1:60">
      <c r="A380" s="858" t="s">
        <v>8524</v>
      </c>
      <c r="B380" s="753" t="s">
        <v>1264</v>
      </c>
      <c r="C380" s="753" t="s">
        <v>1280</v>
      </c>
      <c r="D380" s="754">
        <v>44698</v>
      </c>
      <c r="E380" s="753" t="s">
        <v>1272</v>
      </c>
      <c r="F380" s="753" t="s">
        <v>59</v>
      </c>
      <c r="G380" s="753" t="s">
        <v>60</v>
      </c>
      <c r="H380" s="753" t="s">
        <v>61</v>
      </c>
      <c r="I380" s="753" t="s">
        <v>62</v>
      </c>
      <c r="J380" s="753" t="s">
        <v>63</v>
      </c>
      <c r="K380" s="753">
        <v>30349</v>
      </c>
      <c r="L380" s="753" t="s">
        <v>241</v>
      </c>
      <c r="M380" s="753" t="s">
        <v>757</v>
      </c>
      <c r="N380" s="753" t="s">
        <v>243</v>
      </c>
      <c r="O380" s="753" t="s">
        <v>98</v>
      </c>
      <c r="P380" s="753">
        <v>34221</v>
      </c>
      <c r="Q380" s="753" t="s">
        <v>1267</v>
      </c>
      <c r="R380" s="753" t="s">
        <v>244</v>
      </c>
      <c r="S380" s="753" t="s">
        <v>245</v>
      </c>
      <c r="T380" s="753" t="s">
        <v>246</v>
      </c>
      <c r="U380" s="753">
        <v>49405140</v>
      </c>
      <c r="V380" s="753">
        <v>0</v>
      </c>
      <c r="W380" s="753" t="s">
        <v>163</v>
      </c>
      <c r="X380" s="753">
        <v>400</v>
      </c>
      <c r="Y380" s="753">
        <v>768</v>
      </c>
      <c r="Z380" s="753">
        <v>24</v>
      </c>
      <c r="AA380" s="749">
        <f t="shared" si="10"/>
        <v>9.5999999999999992E-3</v>
      </c>
      <c r="AB380" s="753" t="s">
        <v>88</v>
      </c>
      <c r="AC380" s="754">
        <v>44708</v>
      </c>
      <c r="AD380" s="753"/>
      <c r="AE380" s="753" t="s">
        <v>4250</v>
      </c>
      <c r="AF380" s="753" t="s">
        <v>1280</v>
      </c>
      <c r="AG380" s="753">
        <v>768</v>
      </c>
      <c r="AH380" s="753">
        <v>24</v>
      </c>
      <c r="AI380" s="761">
        <f t="shared" si="11"/>
        <v>1.8432E-2</v>
      </c>
      <c r="AJ380" s="753" t="s">
        <v>72</v>
      </c>
      <c r="AK380" s="753">
        <v>398813712</v>
      </c>
      <c r="AL380" s="754">
        <v>44707</v>
      </c>
      <c r="AM380" s="754">
        <v>44707</v>
      </c>
      <c r="AN380" s="754">
        <v>44708</v>
      </c>
      <c r="AO380" s="754">
        <v>44708</v>
      </c>
      <c r="AP380" s="754">
        <v>44708</v>
      </c>
      <c r="AQ380" s="753" t="s">
        <v>89</v>
      </c>
      <c r="AR380" s="753" t="s">
        <v>4250</v>
      </c>
      <c r="AS380" s="753">
        <v>398813712</v>
      </c>
      <c r="AT380" s="754">
        <v>44707</v>
      </c>
      <c r="AU380" s="753" t="s">
        <v>4250</v>
      </c>
      <c r="AV380" s="754">
        <v>44707</v>
      </c>
      <c r="AW380" s="753" t="s">
        <v>90</v>
      </c>
      <c r="AX380" s="753" t="s">
        <v>7603</v>
      </c>
      <c r="AY380" s="756">
        <v>2334.08</v>
      </c>
      <c r="AZ380" s="753" t="s">
        <v>4250</v>
      </c>
      <c r="BA380" s="753" t="s">
        <v>4250</v>
      </c>
      <c r="BB380" s="753" t="s">
        <v>4250</v>
      </c>
      <c r="BC380" s="753" t="s">
        <v>4250</v>
      </c>
      <c r="BD380" s="753" t="s">
        <v>4250</v>
      </c>
      <c r="BE380" s="753" t="s">
        <v>4250</v>
      </c>
      <c r="BF380" s="753" t="s">
        <v>4250</v>
      </c>
      <c r="BG380" s="753" t="s">
        <v>4250</v>
      </c>
      <c r="BH380" s="753" t="s">
        <v>4250</v>
      </c>
    </row>
    <row r="381" spans="1:60">
      <c r="A381" s="858" t="s">
        <v>8524</v>
      </c>
      <c r="B381" s="753" t="s">
        <v>101</v>
      </c>
      <c r="C381" s="753" t="s">
        <v>1281</v>
      </c>
      <c r="D381" s="754">
        <v>44699</v>
      </c>
      <c r="E381" s="753" t="s">
        <v>1282</v>
      </c>
      <c r="F381" s="753" t="s">
        <v>59</v>
      </c>
      <c r="G381" s="753" t="s">
        <v>60</v>
      </c>
      <c r="H381" s="753" t="s">
        <v>61</v>
      </c>
      <c r="I381" s="753" t="s">
        <v>62</v>
      </c>
      <c r="J381" s="753" t="s">
        <v>63</v>
      </c>
      <c r="K381" s="753">
        <v>30349</v>
      </c>
      <c r="L381" s="753" t="s">
        <v>1283</v>
      </c>
      <c r="M381" s="753" t="s">
        <v>1284</v>
      </c>
      <c r="N381" s="753" t="s">
        <v>1285</v>
      </c>
      <c r="O381" s="753" t="s">
        <v>110</v>
      </c>
      <c r="P381" s="753">
        <v>95403</v>
      </c>
      <c r="Q381" s="753" t="s">
        <v>1267</v>
      </c>
      <c r="R381" s="753" t="s">
        <v>1286</v>
      </c>
      <c r="S381" s="753" t="s">
        <v>4250</v>
      </c>
      <c r="T381" s="764" t="s">
        <v>1287</v>
      </c>
      <c r="U381" s="753">
        <v>49203132</v>
      </c>
      <c r="V381" s="753">
        <v>0</v>
      </c>
      <c r="W381" s="753" t="s">
        <v>113</v>
      </c>
      <c r="X381" s="753">
        <v>360</v>
      </c>
      <c r="Y381" s="753">
        <v>768</v>
      </c>
      <c r="Z381" s="753">
        <v>24</v>
      </c>
      <c r="AA381" s="749">
        <f t="shared" si="10"/>
        <v>8.6400000000000001E-3</v>
      </c>
      <c r="AB381" s="753" t="s">
        <v>88</v>
      </c>
      <c r="AC381" s="754">
        <v>44704</v>
      </c>
      <c r="AD381" s="753"/>
      <c r="AE381" s="753" t="s">
        <v>4250</v>
      </c>
      <c r="AF381" s="753" t="s">
        <v>1281</v>
      </c>
      <c r="AG381" s="753">
        <v>768</v>
      </c>
      <c r="AH381" s="753">
        <v>24</v>
      </c>
      <c r="AI381" s="761">
        <f t="shared" si="11"/>
        <v>1.8432E-2</v>
      </c>
      <c r="AJ381" s="753" t="s">
        <v>72</v>
      </c>
      <c r="AK381" s="753">
        <v>398809663</v>
      </c>
      <c r="AL381" s="754">
        <v>44712</v>
      </c>
      <c r="AM381" s="754">
        <v>44712</v>
      </c>
      <c r="AN381" s="754">
        <v>44715</v>
      </c>
      <c r="AO381" s="754">
        <v>44715</v>
      </c>
      <c r="AP381" s="754">
        <v>44715</v>
      </c>
      <c r="AQ381" s="753" t="s">
        <v>89</v>
      </c>
      <c r="AR381" s="753" t="s">
        <v>1288</v>
      </c>
      <c r="AS381" s="753">
        <v>398809663</v>
      </c>
      <c r="AT381" s="753" t="s">
        <v>4250</v>
      </c>
      <c r="AU381" s="753" t="s">
        <v>4250</v>
      </c>
      <c r="AV381" s="753" t="s">
        <v>4250</v>
      </c>
      <c r="AW381" s="753" t="s">
        <v>90</v>
      </c>
      <c r="AX381" s="753" t="s">
        <v>147</v>
      </c>
      <c r="AY381" s="756">
        <v>6392</v>
      </c>
      <c r="AZ381" s="753" t="s">
        <v>4250</v>
      </c>
      <c r="BA381" s="753" t="s">
        <v>4250</v>
      </c>
      <c r="BB381" s="753" t="s">
        <v>4250</v>
      </c>
      <c r="BC381" s="753" t="s">
        <v>4250</v>
      </c>
      <c r="BD381" s="753" t="s">
        <v>4250</v>
      </c>
      <c r="BE381" s="753" t="s">
        <v>4250</v>
      </c>
      <c r="BF381" s="753" t="s">
        <v>4250</v>
      </c>
      <c r="BG381" s="753" t="s">
        <v>4250</v>
      </c>
      <c r="BH381" s="753" t="s">
        <v>4250</v>
      </c>
    </row>
    <row r="382" spans="1:60">
      <c r="A382" s="858" t="s">
        <v>8524</v>
      </c>
      <c r="B382" s="753" t="s">
        <v>101</v>
      </c>
      <c r="C382" s="753" t="s">
        <v>1289</v>
      </c>
      <c r="D382" s="754">
        <v>44699</v>
      </c>
      <c r="E382" s="753" t="s">
        <v>1290</v>
      </c>
      <c r="F382" s="753" t="s">
        <v>59</v>
      </c>
      <c r="G382" s="753" t="s">
        <v>60</v>
      </c>
      <c r="H382" s="753" t="s">
        <v>61</v>
      </c>
      <c r="I382" s="753" t="s">
        <v>62</v>
      </c>
      <c r="J382" s="753" t="s">
        <v>63</v>
      </c>
      <c r="K382" s="753">
        <v>30349</v>
      </c>
      <c r="L382" s="753" t="s">
        <v>190</v>
      </c>
      <c r="M382" s="753" t="s">
        <v>1291</v>
      </c>
      <c r="N382" s="753" t="s">
        <v>403</v>
      </c>
      <c r="O382" s="753" t="s">
        <v>110</v>
      </c>
      <c r="P382" s="753">
        <v>92126</v>
      </c>
      <c r="Q382" s="753" t="s">
        <v>1267</v>
      </c>
      <c r="R382" s="753" t="s">
        <v>1292</v>
      </c>
      <c r="S382" s="753" t="s">
        <v>4250</v>
      </c>
      <c r="T382" s="753" t="s">
        <v>1293</v>
      </c>
      <c r="U382" s="753">
        <v>49405140</v>
      </c>
      <c r="V382" s="753">
        <v>0</v>
      </c>
      <c r="W382" s="753" t="s">
        <v>163</v>
      </c>
      <c r="X382" s="753">
        <v>400</v>
      </c>
      <c r="Y382" s="753">
        <v>768</v>
      </c>
      <c r="Z382" s="753">
        <v>24</v>
      </c>
      <c r="AA382" s="749">
        <f t="shared" si="10"/>
        <v>9.5999999999999992E-3</v>
      </c>
      <c r="AB382" s="753" t="s">
        <v>88</v>
      </c>
      <c r="AC382" s="754">
        <v>44704</v>
      </c>
      <c r="AD382" s="753"/>
      <c r="AE382" s="753" t="s">
        <v>4250</v>
      </c>
      <c r="AF382" s="753" t="s">
        <v>1289</v>
      </c>
      <c r="AG382" s="753">
        <v>768</v>
      </c>
      <c r="AH382" s="753">
        <v>24</v>
      </c>
      <c r="AI382" s="761">
        <f t="shared" si="11"/>
        <v>1.8432E-2</v>
      </c>
      <c r="AJ382" s="753" t="s">
        <v>72</v>
      </c>
      <c r="AK382" s="753">
        <v>398805557</v>
      </c>
      <c r="AL382" s="754">
        <v>44706</v>
      </c>
      <c r="AM382" s="754">
        <v>44706</v>
      </c>
      <c r="AN382" s="754">
        <v>44708</v>
      </c>
      <c r="AO382" s="754">
        <v>44708</v>
      </c>
      <c r="AP382" s="754">
        <v>44708</v>
      </c>
      <c r="AQ382" s="753" t="s">
        <v>89</v>
      </c>
      <c r="AR382" s="753" t="s">
        <v>4250</v>
      </c>
      <c r="AS382" s="753">
        <v>398805557</v>
      </c>
      <c r="AT382" s="754">
        <v>44706</v>
      </c>
      <c r="AU382" s="753" t="s">
        <v>4250</v>
      </c>
      <c r="AV382" s="754">
        <v>44706</v>
      </c>
      <c r="AW382" s="753" t="s">
        <v>90</v>
      </c>
      <c r="AX382" s="753" t="s">
        <v>147</v>
      </c>
      <c r="AY382" s="756">
        <v>5500</v>
      </c>
      <c r="AZ382" s="753" t="s">
        <v>4250</v>
      </c>
      <c r="BA382" s="753" t="s">
        <v>4250</v>
      </c>
      <c r="BB382" s="753" t="s">
        <v>4250</v>
      </c>
      <c r="BC382" s="753" t="s">
        <v>4250</v>
      </c>
      <c r="BD382" s="753" t="s">
        <v>4250</v>
      </c>
      <c r="BE382" s="753" t="s">
        <v>4250</v>
      </c>
      <c r="BF382" s="753" t="s">
        <v>4250</v>
      </c>
      <c r="BG382" s="753" t="s">
        <v>4250</v>
      </c>
      <c r="BH382" s="753" t="s">
        <v>4250</v>
      </c>
    </row>
    <row r="383" spans="1:60">
      <c r="A383" s="858" t="s">
        <v>8524</v>
      </c>
      <c r="B383" s="753" t="s">
        <v>1264</v>
      </c>
      <c r="C383" s="753" t="s">
        <v>1294</v>
      </c>
      <c r="D383" s="754">
        <v>44699</v>
      </c>
      <c r="E383" s="753" t="s">
        <v>1295</v>
      </c>
      <c r="F383" s="753" t="s">
        <v>59</v>
      </c>
      <c r="G383" s="753" t="s">
        <v>60</v>
      </c>
      <c r="H383" s="753" t="s">
        <v>61</v>
      </c>
      <c r="I383" s="753" t="s">
        <v>62</v>
      </c>
      <c r="J383" s="753" t="s">
        <v>63</v>
      </c>
      <c r="K383" s="753">
        <v>30349</v>
      </c>
      <c r="L383" s="753" t="s">
        <v>221</v>
      </c>
      <c r="M383" s="753" t="s">
        <v>1296</v>
      </c>
      <c r="N383" s="753" t="s">
        <v>223</v>
      </c>
      <c r="O383" s="753" t="s">
        <v>98</v>
      </c>
      <c r="P383" s="753">
        <v>32809</v>
      </c>
      <c r="Q383" s="753" t="s">
        <v>1267</v>
      </c>
      <c r="R383" s="753" t="s">
        <v>647</v>
      </c>
      <c r="S383" s="753" t="s">
        <v>648</v>
      </c>
      <c r="T383" s="764" t="s">
        <v>1297</v>
      </c>
      <c r="U383" s="753">
        <v>49203132</v>
      </c>
      <c r="V383" s="753">
        <v>0</v>
      </c>
      <c r="W383" s="753" t="s">
        <v>113</v>
      </c>
      <c r="X383" s="753">
        <v>360</v>
      </c>
      <c r="Y383" s="753">
        <v>832</v>
      </c>
      <c r="Z383" s="753">
        <v>26</v>
      </c>
      <c r="AA383" s="749">
        <f t="shared" si="10"/>
        <v>9.3600000000000003E-3</v>
      </c>
      <c r="AB383" s="753" t="s">
        <v>88</v>
      </c>
      <c r="AC383" s="754">
        <v>44708</v>
      </c>
      <c r="AD383" s="753"/>
      <c r="AE383" s="753" t="s">
        <v>4250</v>
      </c>
      <c r="AF383" s="753" t="s">
        <v>1294</v>
      </c>
      <c r="AG383" s="753">
        <v>832</v>
      </c>
      <c r="AH383" s="753">
        <v>26</v>
      </c>
      <c r="AI383" s="761">
        <f t="shared" si="11"/>
        <v>2.1631999999999998E-2</v>
      </c>
      <c r="AJ383" s="753" t="s">
        <v>72</v>
      </c>
      <c r="AK383" s="753">
        <v>399137958</v>
      </c>
      <c r="AL383" s="754">
        <v>44706</v>
      </c>
      <c r="AM383" s="754">
        <v>44706</v>
      </c>
      <c r="AN383" s="754">
        <v>44707</v>
      </c>
      <c r="AO383" s="754">
        <v>44707</v>
      </c>
      <c r="AP383" s="754">
        <v>44707</v>
      </c>
      <c r="AQ383" s="753" t="s">
        <v>89</v>
      </c>
      <c r="AR383" s="753" t="s">
        <v>4250</v>
      </c>
      <c r="AS383" s="753">
        <v>399137958</v>
      </c>
      <c r="AT383" s="754">
        <v>44706</v>
      </c>
      <c r="AU383" s="754">
        <v>44707</v>
      </c>
      <c r="AV383" s="754">
        <v>44706</v>
      </c>
      <c r="AW383" s="753" t="s">
        <v>90</v>
      </c>
      <c r="AX383" s="753" t="s">
        <v>147</v>
      </c>
      <c r="AY383" s="756">
        <v>2000</v>
      </c>
      <c r="AZ383" s="753" t="s">
        <v>4250</v>
      </c>
      <c r="BA383" s="753" t="s">
        <v>4250</v>
      </c>
      <c r="BB383" s="753" t="s">
        <v>4250</v>
      </c>
      <c r="BC383" s="753" t="s">
        <v>4250</v>
      </c>
      <c r="BD383" s="753" t="s">
        <v>4250</v>
      </c>
      <c r="BE383" s="753" t="s">
        <v>4250</v>
      </c>
      <c r="BF383" s="753" t="s">
        <v>4250</v>
      </c>
      <c r="BG383" s="753" t="s">
        <v>4250</v>
      </c>
      <c r="BH383" s="753" t="s">
        <v>4250</v>
      </c>
    </row>
    <row r="384" spans="1:60">
      <c r="A384" s="858" t="s">
        <v>8524</v>
      </c>
      <c r="B384" s="753" t="s">
        <v>1264</v>
      </c>
      <c r="C384" s="753" t="s">
        <v>1298</v>
      </c>
      <c r="D384" s="754">
        <v>44699</v>
      </c>
      <c r="E384" s="753" t="s">
        <v>1299</v>
      </c>
      <c r="F384" s="753" t="s">
        <v>59</v>
      </c>
      <c r="G384" s="753" t="s">
        <v>104</v>
      </c>
      <c r="H384" s="753" t="s">
        <v>105</v>
      </c>
      <c r="I384" s="753" t="s">
        <v>106</v>
      </c>
      <c r="J384" s="753" t="s">
        <v>63</v>
      </c>
      <c r="K384" s="753">
        <v>30721</v>
      </c>
      <c r="L384" s="753" t="s">
        <v>374</v>
      </c>
      <c r="M384" s="753" t="s">
        <v>1300</v>
      </c>
      <c r="N384" s="753" t="s">
        <v>1301</v>
      </c>
      <c r="O384" s="753" t="s">
        <v>1302</v>
      </c>
      <c r="P384" s="753">
        <v>68164</v>
      </c>
      <c r="Q384" s="753" t="s">
        <v>1267</v>
      </c>
      <c r="R384" s="753" t="s">
        <v>1159</v>
      </c>
      <c r="S384" s="753" t="s">
        <v>1160</v>
      </c>
      <c r="T384" s="753" t="s">
        <v>1161</v>
      </c>
      <c r="U384" s="753">
        <v>49203132</v>
      </c>
      <c r="V384" s="753">
        <v>0</v>
      </c>
      <c r="W384" s="753" t="s">
        <v>113</v>
      </c>
      <c r="X384" s="753">
        <v>360</v>
      </c>
      <c r="Y384" s="753">
        <v>896</v>
      </c>
      <c r="Z384" s="753">
        <v>28</v>
      </c>
      <c r="AA384" s="749">
        <f t="shared" si="10"/>
        <v>1.008E-2</v>
      </c>
      <c r="AB384" s="753" t="s">
        <v>70</v>
      </c>
      <c r="AC384" s="754">
        <v>44708</v>
      </c>
      <c r="AD384" s="753"/>
      <c r="AE384" s="753" t="s">
        <v>4250</v>
      </c>
      <c r="AF384" s="753" t="s">
        <v>1298</v>
      </c>
      <c r="AG384" s="753">
        <v>896</v>
      </c>
      <c r="AH384" s="753">
        <v>28</v>
      </c>
      <c r="AI384" s="761">
        <f t="shared" si="11"/>
        <v>2.5087999999999999E-2</v>
      </c>
      <c r="AJ384" s="753" t="s">
        <v>114</v>
      </c>
      <c r="AK384" s="753" t="s">
        <v>1303</v>
      </c>
      <c r="AL384" s="754">
        <v>44706</v>
      </c>
      <c r="AM384" s="754">
        <v>44706</v>
      </c>
      <c r="AN384" s="754">
        <v>44708</v>
      </c>
      <c r="AO384" s="754">
        <v>44708</v>
      </c>
      <c r="AP384" s="754">
        <v>44708</v>
      </c>
      <c r="AQ384" s="753" t="s">
        <v>89</v>
      </c>
      <c r="AR384" s="753" t="s">
        <v>4250</v>
      </c>
      <c r="AS384" s="753" t="s">
        <v>1303</v>
      </c>
      <c r="AT384" s="754">
        <v>44706</v>
      </c>
      <c r="AU384" s="753" t="s">
        <v>4250</v>
      </c>
      <c r="AV384" s="754">
        <v>44706</v>
      </c>
      <c r="AW384" s="753" t="s">
        <v>90</v>
      </c>
      <c r="AX384" s="753" t="s">
        <v>116</v>
      </c>
      <c r="AY384" s="756">
        <v>3087.18</v>
      </c>
      <c r="AZ384" s="753" t="s">
        <v>4250</v>
      </c>
      <c r="BA384" s="753" t="s">
        <v>4250</v>
      </c>
      <c r="BB384" s="753" t="s">
        <v>4250</v>
      </c>
      <c r="BC384" s="753" t="s">
        <v>4250</v>
      </c>
      <c r="BD384" s="756">
        <v>3087.18</v>
      </c>
      <c r="BE384" s="753" t="s">
        <v>4250</v>
      </c>
      <c r="BF384" s="753" t="s">
        <v>117</v>
      </c>
      <c r="BG384" s="753">
        <v>2022</v>
      </c>
      <c r="BH384" s="753" t="s">
        <v>4250</v>
      </c>
    </row>
    <row r="385" spans="1:60">
      <c r="A385" s="858" t="s">
        <v>8524</v>
      </c>
      <c r="B385" s="753" t="s">
        <v>1264</v>
      </c>
      <c r="C385" s="753" t="s">
        <v>1304</v>
      </c>
      <c r="D385" s="754">
        <v>44699</v>
      </c>
      <c r="E385" s="753" t="s">
        <v>1305</v>
      </c>
      <c r="F385" s="753" t="s">
        <v>59</v>
      </c>
      <c r="G385" s="753" t="s">
        <v>104</v>
      </c>
      <c r="H385" s="753" t="s">
        <v>105</v>
      </c>
      <c r="I385" s="753" t="s">
        <v>106</v>
      </c>
      <c r="J385" s="753" t="s">
        <v>63</v>
      </c>
      <c r="K385" s="753">
        <v>30721</v>
      </c>
      <c r="L385" s="753" t="s">
        <v>374</v>
      </c>
      <c r="M385" s="753" t="s">
        <v>1306</v>
      </c>
      <c r="N385" s="753" t="s">
        <v>1307</v>
      </c>
      <c r="O385" s="753" t="s">
        <v>388</v>
      </c>
      <c r="P385" s="753">
        <v>61615</v>
      </c>
      <c r="Q385" s="753" t="s">
        <v>1267</v>
      </c>
      <c r="R385" s="753" t="s">
        <v>1159</v>
      </c>
      <c r="S385" s="753" t="s">
        <v>1160</v>
      </c>
      <c r="T385" s="753" t="s">
        <v>1161</v>
      </c>
      <c r="U385" s="753">
        <v>49203132</v>
      </c>
      <c r="V385" s="753">
        <v>0</v>
      </c>
      <c r="W385" s="753" t="s">
        <v>113</v>
      </c>
      <c r="X385" s="753">
        <v>360</v>
      </c>
      <c r="Y385" s="753">
        <v>896</v>
      </c>
      <c r="Z385" s="753">
        <v>28</v>
      </c>
      <c r="AA385" s="749">
        <f t="shared" si="10"/>
        <v>1.008E-2</v>
      </c>
      <c r="AB385" s="753" t="s">
        <v>70</v>
      </c>
      <c r="AC385" s="754">
        <v>44708</v>
      </c>
      <c r="AD385" s="753"/>
      <c r="AE385" s="753" t="s">
        <v>4250</v>
      </c>
      <c r="AF385" s="753" t="s">
        <v>1304</v>
      </c>
      <c r="AG385" s="753">
        <v>896</v>
      </c>
      <c r="AH385" s="753">
        <v>28</v>
      </c>
      <c r="AI385" s="761">
        <f t="shared" si="11"/>
        <v>2.5087999999999999E-2</v>
      </c>
      <c r="AJ385" s="753" t="s">
        <v>114</v>
      </c>
      <c r="AK385" s="753" t="s">
        <v>1308</v>
      </c>
      <c r="AL385" s="754">
        <v>44706</v>
      </c>
      <c r="AM385" s="754">
        <v>44706</v>
      </c>
      <c r="AN385" s="754">
        <v>44707</v>
      </c>
      <c r="AO385" s="754">
        <v>44707</v>
      </c>
      <c r="AP385" s="754">
        <v>44707</v>
      </c>
      <c r="AQ385" s="753" t="s">
        <v>89</v>
      </c>
      <c r="AR385" s="753" t="s">
        <v>4250</v>
      </c>
      <c r="AS385" s="753" t="s">
        <v>1308</v>
      </c>
      <c r="AT385" s="754">
        <v>44706</v>
      </c>
      <c r="AU385" s="754">
        <v>44707</v>
      </c>
      <c r="AV385" s="754">
        <v>44706</v>
      </c>
      <c r="AW385" s="753" t="s">
        <v>90</v>
      </c>
      <c r="AX385" s="753" t="s">
        <v>116</v>
      </c>
      <c r="AY385" s="756">
        <v>2108.9</v>
      </c>
      <c r="AZ385" s="753" t="s">
        <v>4250</v>
      </c>
      <c r="BA385" s="753" t="s">
        <v>4250</v>
      </c>
      <c r="BB385" s="753" t="s">
        <v>4250</v>
      </c>
      <c r="BC385" s="753" t="s">
        <v>4250</v>
      </c>
      <c r="BD385" s="756">
        <v>2108.9</v>
      </c>
      <c r="BE385" s="753" t="s">
        <v>4250</v>
      </c>
      <c r="BF385" s="753" t="s">
        <v>117</v>
      </c>
      <c r="BG385" s="753">
        <v>2022</v>
      </c>
      <c r="BH385" s="753" t="s">
        <v>4250</v>
      </c>
    </row>
    <row r="386" spans="1:60">
      <c r="A386" s="858" t="s">
        <v>8524</v>
      </c>
      <c r="B386" s="753" t="s">
        <v>1264</v>
      </c>
      <c r="C386" s="753" t="s">
        <v>1309</v>
      </c>
      <c r="D386" s="754">
        <v>44699</v>
      </c>
      <c r="E386" s="753" t="s">
        <v>1310</v>
      </c>
      <c r="F386" s="753" t="s">
        <v>59</v>
      </c>
      <c r="G386" s="753" t="s">
        <v>104</v>
      </c>
      <c r="H386" s="753" t="s">
        <v>105</v>
      </c>
      <c r="I386" s="753" t="s">
        <v>106</v>
      </c>
      <c r="J386" s="753" t="s">
        <v>63</v>
      </c>
      <c r="K386" s="753">
        <v>30721</v>
      </c>
      <c r="L386" s="753" t="s">
        <v>374</v>
      </c>
      <c r="M386" s="753" t="s">
        <v>1311</v>
      </c>
      <c r="N386" s="753" t="s">
        <v>1312</v>
      </c>
      <c r="O386" s="753" t="s">
        <v>1313</v>
      </c>
      <c r="P386" s="753">
        <v>73129</v>
      </c>
      <c r="Q386" s="753" t="s">
        <v>1267</v>
      </c>
      <c r="R386" s="753" t="s">
        <v>1159</v>
      </c>
      <c r="S386" s="753" t="s">
        <v>1160</v>
      </c>
      <c r="T386" s="753" t="s">
        <v>1161</v>
      </c>
      <c r="U386" s="753">
        <v>49203132</v>
      </c>
      <c r="V386" s="753">
        <v>0</v>
      </c>
      <c r="W386" s="753" t="s">
        <v>113</v>
      </c>
      <c r="X386" s="753">
        <v>360</v>
      </c>
      <c r="Y386" s="753">
        <v>896</v>
      </c>
      <c r="Z386" s="753">
        <v>28</v>
      </c>
      <c r="AA386" s="749">
        <f t="shared" si="10"/>
        <v>1.008E-2</v>
      </c>
      <c r="AB386" s="753" t="s">
        <v>70</v>
      </c>
      <c r="AC386" s="754">
        <v>44708</v>
      </c>
      <c r="AD386" s="753"/>
      <c r="AE386" s="753" t="s">
        <v>4250</v>
      </c>
      <c r="AF386" s="753" t="s">
        <v>1309</v>
      </c>
      <c r="AG386" s="753">
        <v>896</v>
      </c>
      <c r="AH386" s="753">
        <v>28</v>
      </c>
      <c r="AI386" s="761">
        <f t="shared" si="11"/>
        <v>2.5087999999999999E-2</v>
      </c>
      <c r="AJ386" s="753" t="s">
        <v>114</v>
      </c>
      <c r="AK386" s="753" t="s">
        <v>1314</v>
      </c>
      <c r="AL386" s="754">
        <v>44706</v>
      </c>
      <c r="AM386" s="754">
        <v>44706</v>
      </c>
      <c r="AN386" s="754">
        <v>44708</v>
      </c>
      <c r="AO386" s="754">
        <v>44707</v>
      </c>
      <c r="AP386" s="754">
        <v>44707</v>
      </c>
      <c r="AQ386" s="753" t="s">
        <v>89</v>
      </c>
      <c r="AR386" s="753" t="s">
        <v>4250</v>
      </c>
      <c r="AS386" s="753" t="s">
        <v>1314</v>
      </c>
      <c r="AT386" s="754">
        <v>44706</v>
      </c>
      <c r="AU386" s="754">
        <v>44707</v>
      </c>
      <c r="AV386" s="754">
        <v>44706</v>
      </c>
      <c r="AW386" s="753" t="s">
        <v>90</v>
      </c>
      <c r="AX386" s="753" t="s">
        <v>116</v>
      </c>
      <c r="AY386" s="756">
        <v>2971.2</v>
      </c>
      <c r="AZ386" s="753" t="s">
        <v>4250</v>
      </c>
      <c r="BA386" s="753" t="s">
        <v>4250</v>
      </c>
      <c r="BB386" s="753" t="s">
        <v>4250</v>
      </c>
      <c r="BC386" s="753" t="s">
        <v>4250</v>
      </c>
      <c r="BD386" s="756">
        <v>2971.2</v>
      </c>
      <c r="BE386" s="753" t="s">
        <v>4250</v>
      </c>
      <c r="BF386" s="753" t="s">
        <v>117</v>
      </c>
      <c r="BG386" s="753">
        <v>2022</v>
      </c>
      <c r="BH386" s="753" t="s">
        <v>4250</v>
      </c>
    </row>
    <row r="387" spans="1:60">
      <c r="A387" s="858" t="s">
        <v>8524</v>
      </c>
      <c r="B387" s="753" t="s">
        <v>79</v>
      </c>
      <c r="C387" s="753" t="s">
        <v>1315</v>
      </c>
      <c r="D387" s="754">
        <v>44699</v>
      </c>
      <c r="E387" s="753" t="s">
        <v>1316</v>
      </c>
      <c r="F387" s="753" t="s">
        <v>59</v>
      </c>
      <c r="G387" s="753" t="s">
        <v>60</v>
      </c>
      <c r="H387" s="753" t="s">
        <v>61</v>
      </c>
      <c r="I387" s="753" t="s">
        <v>62</v>
      </c>
      <c r="J387" s="753" t="s">
        <v>63</v>
      </c>
      <c r="K387" s="753">
        <v>30349</v>
      </c>
      <c r="L387" s="753" t="s">
        <v>1317</v>
      </c>
      <c r="M387" s="753" t="s">
        <v>1318</v>
      </c>
      <c r="N387" s="753" t="s">
        <v>1319</v>
      </c>
      <c r="O387" s="753" t="s">
        <v>629</v>
      </c>
      <c r="P387" s="753">
        <v>1719</v>
      </c>
      <c r="Q387" s="753" t="s">
        <v>1267</v>
      </c>
      <c r="R387" s="753" t="s">
        <v>1320</v>
      </c>
      <c r="S387" s="753" t="s">
        <v>1321</v>
      </c>
      <c r="T387" s="753" t="s">
        <v>1322</v>
      </c>
      <c r="U387" s="753">
        <v>49203132</v>
      </c>
      <c r="V387" s="753">
        <v>0</v>
      </c>
      <c r="W387" s="753" t="s">
        <v>113</v>
      </c>
      <c r="X387" s="753">
        <v>360</v>
      </c>
      <c r="Y387" s="753">
        <v>768</v>
      </c>
      <c r="Z387" s="753">
        <v>24</v>
      </c>
      <c r="AA387" s="749">
        <f t="shared" ref="AA387:AA450" si="12">X387*Z387/10^6</f>
        <v>8.6400000000000001E-3</v>
      </c>
      <c r="AB387" s="753" t="s">
        <v>88</v>
      </c>
      <c r="AC387" s="754">
        <v>44704</v>
      </c>
      <c r="AD387" s="753"/>
      <c r="AE387" s="753" t="s">
        <v>816</v>
      </c>
      <c r="AF387" s="753" t="s">
        <v>1315</v>
      </c>
      <c r="AG387" s="753">
        <v>768</v>
      </c>
      <c r="AH387" s="753">
        <v>24</v>
      </c>
      <c r="AI387" s="761">
        <f t="shared" ref="AI387:AI450" si="13">Y387*AH387/10^6</f>
        <v>1.8432E-2</v>
      </c>
      <c r="AJ387" s="753" t="s">
        <v>72</v>
      </c>
      <c r="AK387" s="753">
        <v>398829333</v>
      </c>
      <c r="AL387" s="754">
        <v>44705</v>
      </c>
      <c r="AM387" s="754">
        <v>44705</v>
      </c>
      <c r="AN387" s="754">
        <v>44707</v>
      </c>
      <c r="AO387" s="754">
        <v>44706</v>
      </c>
      <c r="AP387" s="754">
        <v>44706</v>
      </c>
      <c r="AQ387" s="753" t="s">
        <v>89</v>
      </c>
      <c r="AR387" s="753" t="s">
        <v>4250</v>
      </c>
      <c r="AS387" s="753">
        <v>398829333</v>
      </c>
      <c r="AT387" s="754">
        <v>44705</v>
      </c>
      <c r="AU387" s="754">
        <v>44706</v>
      </c>
      <c r="AV387" s="754">
        <v>44705</v>
      </c>
      <c r="AW387" s="753" t="s">
        <v>90</v>
      </c>
      <c r="AX387" s="753" t="s">
        <v>147</v>
      </c>
      <c r="AY387" s="756">
        <v>3251</v>
      </c>
      <c r="AZ387" s="753" t="s">
        <v>4250</v>
      </c>
      <c r="BA387" s="753" t="s">
        <v>4250</v>
      </c>
      <c r="BB387" s="753" t="s">
        <v>4250</v>
      </c>
      <c r="BC387" s="753" t="s">
        <v>4250</v>
      </c>
      <c r="BD387" s="753" t="s">
        <v>4250</v>
      </c>
      <c r="BE387" s="753" t="s">
        <v>4250</v>
      </c>
      <c r="BF387" s="753" t="s">
        <v>4250</v>
      </c>
      <c r="BG387" s="753" t="s">
        <v>4250</v>
      </c>
      <c r="BH387" s="753" t="s">
        <v>4250</v>
      </c>
    </row>
    <row r="388" spans="1:60">
      <c r="A388" s="858" t="s">
        <v>8524</v>
      </c>
      <c r="B388" s="753" t="s">
        <v>79</v>
      </c>
      <c r="C388" s="753" t="s">
        <v>1323</v>
      </c>
      <c r="D388" s="754">
        <v>44699</v>
      </c>
      <c r="E388" s="753" t="s">
        <v>1324</v>
      </c>
      <c r="F388" s="753" t="s">
        <v>59</v>
      </c>
      <c r="G388" s="753" t="s">
        <v>60</v>
      </c>
      <c r="H388" s="753" t="s">
        <v>61</v>
      </c>
      <c r="I388" s="753" t="s">
        <v>62</v>
      </c>
      <c r="J388" s="753" t="s">
        <v>63</v>
      </c>
      <c r="K388" s="753">
        <v>30349</v>
      </c>
      <c r="L388" s="753" t="s">
        <v>1325</v>
      </c>
      <c r="M388" s="753" t="s">
        <v>1326</v>
      </c>
      <c r="N388" s="753" t="s">
        <v>1327</v>
      </c>
      <c r="O388" s="753" t="s">
        <v>110</v>
      </c>
      <c r="P388" s="753">
        <v>95482</v>
      </c>
      <c r="Q388" s="753" t="s">
        <v>1267</v>
      </c>
      <c r="R388" s="753" t="s">
        <v>1320</v>
      </c>
      <c r="S388" s="753" t="s">
        <v>1321</v>
      </c>
      <c r="T388" s="753" t="s">
        <v>1322</v>
      </c>
      <c r="U388" s="753">
        <v>49203132</v>
      </c>
      <c r="V388" s="753">
        <v>0</v>
      </c>
      <c r="W388" s="753" t="s">
        <v>113</v>
      </c>
      <c r="X388" s="753">
        <v>360</v>
      </c>
      <c r="Y388" s="753">
        <v>768</v>
      </c>
      <c r="Z388" s="753">
        <v>24</v>
      </c>
      <c r="AA388" s="749">
        <f t="shared" si="12"/>
        <v>8.6400000000000001E-3</v>
      </c>
      <c r="AB388" s="753" t="s">
        <v>88</v>
      </c>
      <c r="AC388" s="754">
        <v>44704</v>
      </c>
      <c r="AD388" s="753"/>
      <c r="AE388" s="753" t="s">
        <v>816</v>
      </c>
      <c r="AF388" s="753" t="s">
        <v>1323</v>
      </c>
      <c r="AG388" s="753">
        <v>768</v>
      </c>
      <c r="AH388" s="753">
        <v>24</v>
      </c>
      <c r="AI388" s="761">
        <f t="shared" si="13"/>
        <v>1.8432E-2</v>
      </c>
      <c r="AJ388" s="753" t="s">
        <v>72</v>
      </c>
      <c r="AK388" s="753">
        <v>398830489</v>
      </c>
      <c r="AL388" s="754">
        <v>44707</v>
      </c>
      <c r="AM388" s="754">
        <v>44707</v>
      </c>
      <c r="AN388" s="754">
        <v>44712</v>
      </c>
      <c r="AO388" s="754">
        <v>44719</v>
      </c>
      <c r="AP388" s="754">
        <v>44719</v>
      </c>
      <c r="AQ388" s="753" t="s">
        <v>89</v>
      </c>
      <c r="AR388" s="753" t="s">
        <v>1328</v>
      </c>
      <c r="AS388" s="753">
        <v>398830489</v>
      </c>
      <c r="AT388" s="754">
        <v>44707</v>
      </c>
      <c r="AU388" s="753" t="s">
        <v>4250</v>
      </c>
      <c r="AV388" s="754">
        <v>44707</v>
      </c>
      <c r="AW388" s="753" t="s">
        <v>90</v>
      </c>
      <c r="AX388" s="753" t="s">
        <v>147</v>
      </c>
      <c r="AY388" s="756">
        <v>6600</v>
      </c>
      <c r="AZ388" s="753" t="s">
        <v>4250</v>
      </c>
      <c r="BA388" s="753" t="s">
        <v>4250</v>
      </c>
      <c r="BB388" s="753" t="s">
        <v>4250</v>
      </c>
      <c r="BC388" s="753" t="s">
        <v>4250</v>
      </c>
      <c r="BD388" s="753" t="s">
        <v>4250</v>
      </c>
      <c r="BE388" s="753" t="s">
        <v>4250</v>
      </c>
      <c r="BF388" s="753" t="s">
        <v>4250</v>
      </c>
      <c r="BG388" s="753" t="s">
        <v>4250</v>
      </c>
      <c r="BH388" s="753" t="s">
        <v>4250</v>
      </c>
    </row>
    <row r="389" spans="1:60">
      <c r="A389" s="858" t="s">
        <v>8524</v>
      </c>
      <c r="B389" s="753" t="s">
        <v>1264</v>
      </c>
      <c r="C389" s="753" t="s">
        <v>1329</v>
      </c>
      <c r="D389" s="754">
        <v>44699</v>
      </c>
      <c r="E389" s="753" t="s">
        <v>1330</v>
      </c>
      <c r="F389" s="753" t="s">
        <v>59</v>
      </c>
      <c r="G389" s="753" t="s">
        <v>104</v>
      </c>
      <c r="H389" s="753" t="s">
        <v>105</v>
      </c>
      <c r="I389" s="753" t="s">
        <v>106</v>
      </c>
      <c r="J389" s="753" t="s">
        <v>63</v>
      </c>
      <c r="K389" s="753" t="s">
        <v>4250</v>
      </c>
      <c r="L389" s="753" t="s">
        <v>211</v>
      </c>
      <c r="M389" s="753" t="s">
        <v>1331</v>
      </c>
      <c r="N389" s="753" t="s">
        <v>1332</v>
      </c>
      <c r="O389" s="753" t="s">
        <v>629</v>
      </c>
      <c r="P389" s="753">
        <v>1583</v>
      </c>
      <c r="Q389" s="753" t="s">
        <v>1267</v>
      </c>
      <c r="R389" s="753" t="s">
        <v>1333</v>
      </c>
      <c r="S389" s="753" t="s">
        <v>1334</v>
      </c>
      <c r="T389" s="753" t="s">
        <v>1335</v>
      </c>
      <c r="U389" s="753">
        <v>49203132</v>
      </c>
      <c r="V389" s="753">
        <v>0</v>
      </c>
      <c r="W389" s="753" t="s">
        <v>113</v>
      </c>
      <c r="X389" s="753">
        <v>360</v>
      </c>
      <c r="Y389" s="753">
        <v>768</v>
      </c>
      <c r="Z389" s="753">
        <v>24</v>
      </c>
      <c r="AA389" s="749">
        <f t="shared" si="12"/>
        <v>8.6400000000000001E-3</v>
      </c>
      <c r="AB389" s="753" t="s">
        <v>70</v>
      </c>
      <c r="AC389" s="754">
        <v>44708</v>
      </c>
      <c r="AD389" s="753"/>
      <c r="AE389" s="753" t="s">
        <v>4250</v>
      </c>
      <c r="AF389" s="753" t="s">
        <v>1329</v>
      </c>
      <c r="AG389" s="753">
        <v>768</v>
      </c>
      <c r="AH389" s="753">
        <v>24</v>
      </c>
      <c r="AI389" s="761">
        <f t="shared" si="13"/>
        <v>1.8432E-2</v>
      </c>
      <c r="AJ389" s="753" t="s">
        <v>114</v>
      </c>
      <c r="AK389" s="753" t="s">
        <v>1336</v>
      </c>
      <c r="AL389" s="754">
        <v>44707</v>
      </c>
      <c r="AM389" s="754">
        <v>44707</v>
      </c>
      <c r="AN389" s="754">
        <v>44708</v>
      </c>
      <c r="AO389" s="754">
        <v>44708</v>
      </c>
      <c r="AP389" s="754">
        <v>44708</v>
      </c>
      <c r="AQ389" s="753" t="s">
        <v>89</v>
      </c>
      <c r="AR389" s="753" t="s">
        <v>1337</v>
      </c>
      <c r="AS389" s="753" t="s">
        <v>1336</v>
      </c>
      <c r="AT389" s="754">
        <v>44707</v>
      </c>
      <c r="AU389" s="753" t="s">
        <v>4250</v>
      </c>
      <c r="AV389" s="754">
        <v>44707</v>
      </c>
      <c r="AW389" s="753" t="s">
        <v>90</v>
      </c>
      <c r="AX389" s="753" t="s">
        <v>116</v>
      </c>
      <c r="AY389" s="756">
        <v>4371.88</v>
      </c>
      <c r="AZ389" s="753" t="s">
        <v>4250</v>
      </c>
      <c r="BA389" s="753" t="s">
        <v>4250</v>
      </c>
      <c r="BB389" s="753" t="s">
        <v>4250</v>
      </c>
      <c r="BC389" s="753" t="s">
        <v>4250</v>
      </c>
      <c r="BD389" s="756">
        <v>4371.88</v>
      </c>
      <c r="BE389" s="753" t="s">
        <v>4250</v>
      </c>
      <c r="BF389" s="753" t="s">
        <v>117</v>
      </c>
      <c r="BG389" s="753">
        <v>2022</v>
      </c>
      <c r="BH389" s="753" t="s">
        <v>4250</v>
      </c>
    </row>
    <row r="390" spans="1:60">
      <c r="A390" s="858" t="s">
        <v>8524</v>
      </c>
      <c r="B390" s="753" t="s">
        <v>1264</v>
      </c>
      <c r="C390" s="753" t="s">
        <v>1338</v>
      </c>
      <c r="D390" s="754">
        <v>44699</v>
      </c>
      <c r="E390" s="753" t="s">
        <v>1339</v>
      </c>
      <c r="F390" s="753" t="s">
        <v>59</v>
      </c>
      <c r="G390" s="753" t="s">
        <v>60</v>
      </c>
      <c r="H390" s="753" t="s">
        <v>61</v>
      </c>
      <c r="I390" s="753" t="s">
        <v>62</v>
      </c>
      <c r="J390" s="753" t="s">
        <v>63</v>
      </c>
      <c r="K390" s="753">
        <v>30349</v>
      </c>
      <c r="L390" s="753" t="s">
        <v>1340</v>
      </c>
      <c r="M390" s="753" t="s">
        <v>1341</v>
      </c>
      <c r="N390" s="753" t="s">
        <v>403</v>
      </c>
      <c r="O390" s="753" t="s">
        <v>110</v>
      </c>
      <c r="P390" s="753">
        <v>92121</v>
      </c>
      <c r="Q390" s="753" t="s">
        <v>1267</v>
      </c>
      <c r="R390" s="753" t="s">
        <v>631</v>
      </c>
      <c r="S390" s="753" t="s">
        <v>4250</v>
      </c>
      <c r="T390" s="753" t="s">
        <v>1342</v>
      </c>
      <c r="U390" s="753">
        <v>49203132</v>
      </c>
      <c r="V390" s="753">
        <v>0</v>
      </c>
      <c r="W390" s="753" t="s">
        <v>113</v>
      </c>
      <c r="X390" s="753">
        <v>360</v>
      </c>
      <c r="Y390" s="753">
        <v>768</v>
      </c>
      <c r="Z390" s="753">
        <v>24</v>
      </c>
      <c r="AA390" s="749">
        <f t="shared" si="12"/>
        <v>8.6400000000000001E-3</v>
      </c>
      <c r="AB390" s="753" t="s">
        <v>70</v>
      </c>
      <c r="AC390" s="754">
        <v>44708</v>
      </c>
      <c r="AD390" s="753"/>
      <c r="AE390" s="753" t="s">
        <v>4250</v>
      </c>
      <c r="AF390" s="753" t="s">
        <v>1338</v>
      </c>
      <c r="AG390" s="753">
        <v>768</v>
      </c>
      <c r="AH390" s="753">
        <v>24</v>
      </c>
      <c r="AI390" s="761">
        <f t="shared" si="13"/>
        <v>1.8432E-2</v>
      </c>
      <c r="AJ390" s="753" t="s">
        <v>72</v>
      </c>
      <c r="AK390" s="753">
        <v>398816070</v>
      </c>
      <c r="AL390" s="754">
        <v>44704</v>
      </c>
      <c r="AM390" s="754">
        <v>44704</v>
      </c>
      <c r="AN390" s="754">
        <v>44708</v>
      </c>
      <c r="AO390" s="754">
        <v>44707</v>
      </c>
      <c r="AP390" s="754">
        <v>44707</v>
      </c>
      <c r="AQ390" s="753" t="s">
        <v>89</v>
      </c>
      <c r="AR390" s="753" t="s">
        <v>4250</v>
      </c>
      <c r="AS390" s="753">
        <v>398816070</v>
      </c>
      <c r="AT390" s="754">
        <v>44704</v>
      </c>
      <c r="AU390" s="753" t="s">
        <v>4250</v>
      </c>
      <c r="AV390" s="754">
        <v>44704</v>
      </c>
      <c r="AW390" s="753" t="s">
        <v>90</v>
      </c>
      <c r="AX390" s="753" t="s">
        <v>147</v>
      </c>
      <c r="AY390" s="756">
        <v>5500</v>
      </c>
      <c r="AZ390" s="753" t="s">
        <v>4250</v>
      </c>
      <c r="BA390" s="753" t="s">
        <v>4250</v>
      </c>
      <c r="BB390" s="753" t="s">
        <v>4250</v>
      </c>
      <c r="BC390" s="753" t="s">
        <v>4250</v>
      </c>
      <c r="BD390" s="753" t="s">
        <v>4250</v>
      </c>
      <c r="BE390" s="753" t="s">
        <v>4250</v>
      </c>
      <c r="BF390" s="753" t="s">
        <v>4250</v>
      </c>
      <c r="BG390" s="753" t="s">
        <v>4250</v>
      </c>
      <c r="BH390" s="753" t="s">
        <v>4250</v>
      </c>
    </row>
    <row r="391" spans="1:60">
      <c r="A391" s="858" t="s">
        <v>8524</v>
      </c>
      <c r="B391" s="759" t="s">
        <v>101</v>
      </c>
      <c r="C391" s="759" t="s">
        <v>1343</v>
      </c>
      <c r="D391" s="759"/>
      <c r="E391" s="759" t="s">
        <v>1344</v>
      </c>
      <c r="F391" s="759" t="s">
        <v>59</v>
      </c>
      <c r="G391" s="759" t="s">
        <v>4250</v>
      </c>
      <c r="H391" s="759" t="s">
        <v>4250</v>
      </c>
      <c r="I391" s="759" t="s">
        <v>4250</v>
      </c>
      <c r="J391" s="759" t="s">
        <v>4250</v>
      </c>
      <c r="K391" s="759" t="s">
        <v>4250</v>
      </c>
      <c r="L391" s="759" t="s">
        <v>150</v>
      </c>
      <c r="M391" s="759" t="s">
        <v>1345</v>
      </c>
      <c r="N391" s="759" t="s">
        <v>152</v>
      </c>
      <c r="O391" s="759" t="s">
        <v>110</v>
      </c>
      <c r="P391" s="759">
        <v>91311</v>
      </c>
      <c r="Q391" s="759" t="s">
        <v>4250</v>
      </c>
      <c r="R391" s="759" t="s">
        <v>153</v>
      </c>
      <c r="S391" s="759" t="s">
        <v>4250</v>
      </c>
      <c r="T391" s="773" t="s">
        <v>1346</v>
      </c>
      <c r="U391" s="759">
        <v>49203132</v>
      </c>
      <c r="V391" s="759">
        <v>0</v>
      </c>
      <c r="W391" s="759" t="s">
        <v>113</v>
      </c>
      <c r="X391" s="759">
        <v>360</v>
      </c>
      <c r="Y391" s="759">
        <v>768</v>
      </c>
      <c r="Z391" s="759" t="s">
        <v>4250</v>
      </c>
      <c r="AA391" s="749"/>
      <c r="AB391" s="759" t="s">
        <v>88</v>
      </c>
      <c r="AC391" s="759"/>
      <c r="AD391" s="759"/>
      <c r="AE391" s="759" t="s">
        <v>4250</v>
      </c>
      <c r="AF391" s="759" t="s">
        <v>1343</v>
      </c>
      <c r="AG391" s="759">
        <v>768</v>
      </c>
      <c r="AH391" s="759" t="s">
        <v>4250</v>
      </c>
      <c r="AI391" s="761"/>
      <c r="AJ391" s="761" t="s">
        <v>71</v>
      </c>
      <c r="AK391" s="761"/>
      <c r="AL391" s="761"/>
      <c r="AM391" s="761"/>
      <c r="AN391" s="761"/>
      <c r="AO391" s="761"/>
      <c r="AP391" s="761"/>
      <c r="AQ391" s="759" t="s">
        <v>99</v>
      </c>
      <c r="AR391" s="759" t="s">
        <v>4250</v>
      </c>
      <c r="AS391" s="761" t="s">
        <v>71</v>
      </c>
      <c r="AT391" s="759" t="s">
        <v>4250</v>
      </c>
      <c r="AU391" s="759" t="s">
        <v>4250</v>
      </c>
      <c r="AV391" s="759" t="s">
        <v>4250</v>
      </c>
      <c r="AW391" s="759" t="s">
        <v>4250</v>
      </c>
      <c r="AX391" s="759" t="s">
        <v>4250</v>
      </c>
      <c r="AY391" s="759" t="s">
        <v>4250</v>
      </c>
      <c r="AZ391" s="759" t="s">
        <v>4250</v>
      </c>
      <c r="BA391" s="759" t="s">
        <v>4250</v>
      </c>
      <c r="BB391" s="759" t="s">
        <v>4250</v>
      </c>
      <c r="BC391" s="759" t="s">
        <v>4250</v>
      </c>
      <c r="BD391" s="759" t="s">
        <v>4250</v>
      </c>
      <c r="BE391" s="759" t="s">
        <v>4250</v>
      </c>
      <c r="BF391" s="759" t="s">
        <v>4250</v>
      </c>
      <c r="BG391" s="759" t="s">
        <v>4250</v>
      </c>
      <c r="BH391" s="759" t="s">
        <v>4250</v>
      </c>
    </row>
    <row r="392" spans="1:60">
      <c r="A392" s="858" t="s">
        <v>8524</v>
      </c>
      <c r="B392" s="753" t="s">
        <v>101</v>
      </c>
      <c r="C392" s="753" t="s">
        <v>1347</v>
      </c>
      <c r="D392" s="754">
        <v>44699</v>
      </c>
      <c r="E392" s="753" t="s">
        <v>1348</v>
      </c>
      <c r="F392" s="753" t="s">
        <v>59</v>
      </c>
      <c r="G392" s="753" t="s">
        <v>60</v>
      </c>
      <c r="H392" s="753" t="s">
        <v>61</v>
      </c>
      <c r="I392" s="753" t="s">
        <v>62</v>
      </c>
      <c r="J392" s="753" t="s">
        <v>63</v>
      </c>
      <c r="K392" s="753">
        <v>30349</v>
      </c>
      <c r="L392" s="753" t="s">
        <v>178</v>
      </c>
      <c r="M392" s="753" t="s">
        <v>1349</v>
      </c>
      <c r="N392" s="753" t="s">
        <v>180</v>
      </c>
      <c r="O392" s="753" t="s">
        <v>110</v>
      </c>
      <c r="P392" s="753">
        <v>95215</v>
      </c>
      <c r="Q392" s="753" t="s">
        <v>4250</v>
      </c>
      <c r="R392" s="753" t="s">
        <v>181</v>
      </c>
      <c r="S392" s="753" t="s">
        <v>4250</v>
      </c>
      <c r="T392" s="753" t="s">
        <v>1350</v>
      </c>
      <c r="U392" s="753">
        <v>49204132</v>
      </c>
      <c r="V392" s="753">
        <v>0</v>
      </c>
      <c r="W392" s="753" t="s">
        <v>377</v>
      </c>
      <c r="X392" s="753">
        <v>360</v>
      </c>
      <c r="Y392" s="753">
        <v>364</v>
      </c>
      <c r="Z392" s="753">
        <v>14</v>
      </c>
      <c r="AA392" s="749">
        <f t="shared" si="12"/>
        <v>5.0400000000000002E-3</v>
      </c>
      <c r="AB392" s="753" t="s">
        <v>88</v>
      </c>
      <c r="AC392" s="754">
        <v>44704</v>
      </c>
      <c r="AD392" s="753"/>
      <c r="AE392" s="753" t="s">
        <v>183</v>
      </c>
      <c r="AF392" s="753" t="s">
        <v>1347</v>
      </c>
      <c r="AG392" s="753">
        <v>364</v>
      </c>
      <c r="AH392" s="753">
        <v>14</v>
      </c>
      <c r="AI392" s="761">
        <f t="shared" si="13"/>
        <v>5.0959999999999998E-3</v>
      </c>
      <c r="AJ392" s="753" t="s">
        <v>72</v>
      </c>
      <c r="AK392" s="753">
        <v>398814819</v>
      </c>
      <c r="AL392" s="754">
        <v>44707</v>
      </c>
      <c r="AM392" s="754">
        <v>44707</v>
      </c>
      <c r="AN392" s="754">
        <v>44712</v>
      </c>
      <c r="AO392" s="795">
        <v>44719</v>
      </c>
      <c r="AP392" s="795">
        <v>44719</v>
      </c>
      <c r="AQ392" s="796" t="s">
        <v>89</v>
      </c>
      <c r="AR392" s="796" t="s">
        <v>1351</v>
      </c>
      <c r="AS392" s="753">
        <v>398814819</v>
      </c>
      <c r="AT392" s="754">
        <v>44707</v>
      </c>
      <c r="AU392" s="753" t="s">
        <v>4250</v>
      </c>
      <c r="AV392" s="754">
        <v>44707</v>
      </c>
      <c r="AW392" s="753" t="s">
        <v>90</v>
      </c>
      <c r="AX392" s="753" t="s">
        <v>147</v>
      </c>
      <c r="AY392" s="756">
        <v>5000</v>
      </c>
      <c r="AZ392" s="753" t="s">
        <v>4250</v>
      </c>
      <c r="BA392" s="753" t="s">
        <v>4250</v>
      </c>
      <c r="BB392" s="753" t="s">
        <v>4250</v>
      </c>
      <c r="BC392" s="753" t="s">
        <v>4250</v>
      </c>
      <c r="BD392" s="753" t="s">
        <v>4250</v>
      </c>
      <c r="BE392" s="753" t="s">
        <v>4250</v>
      </c>
      <c r="BF392" s="753" t="s">
        <v>4250</v>
      </c>
      <c r="BG392" s="753" t="s">
        <v>4250</v>
      </c>
      <c r="BH392" s="753" t="s">
        <v>4250</v>
      </c>
    </row>
    <row r="393" spans="1:60">
      <c r="A393" s="858" t="s">
        <v>8524</v>
      </c>
      <c r="B393" s="753" t="s">
        <v>101</v>
      </c>
      <c r="C393" s="753" t="s">
        <v>1352</v>
      </c>
      <c r="D393" s="754">
        <v>44699</v>
      </c>
      <c r="E393" s="753" t="s">
        <v>1353</v>
      </c>
      <c r="F393" s="753" t="s">
        <v>59</v>
      </c>
      <c r="G393" s="753" t="s">
        <v>60</v>
      </c>
      <c r="H393" s="753" t="s">
        <v>61</v>
      </c>
      <c r="I393" s="753" t="s">
        <v>62</v>
      </c>
      <c r="J393" s="753" t="s">
        <v>63</v>
      </c>
      <c r="K393" s="753">
        <v>30349</v>
      </c>
      <c r="L393" s="753" t="s">
        <v>1354</v>
      </c>
      <c r="M393" s="753" t="s">
        <v>1355</v>
      </c>
      <c r="N393" s="753" t="s">
        <v>1356</v>
      </c>
      <c r="O393" s="753" t="s">
        <v>110</v>
      </c>
      <c r="P393" s="753">
        <v>92126</v>
      </c>
      <c r="Q393" s="753" t="s">
        <v>4250</v>
      </c>
      <c r="R393" s="753" t="s">
        <v>1292</v>
      </c>
      <c r="S393" s="753" t="s">
        <v>4250</v>
      </c>
      <c r="T393" s="753" t="s">
        <v>1293</v>
      </c>
      <c r="U393" s="753">
        <v>49405140</v>
      </c>
      <c r="V393" s="753">
        <v>0</v>
      </c>
      <c r="W393" s="753" t="s">
        <v>163</v>
      </c>
      <c r="X393" s="753">
        <v>400</v>
      </c>
      <c r="Y393" s="753">
        <v>768</v>
      </c>
      <c r="Z393" s="753">
        <v>24</v>
      </c>
      <c r="AA393" s="749">
        <f t="shared" si="12"/>
        <v>9.5999999999999992E-3</v>
      </c>
      <c r="AB393" s="753" t="s">
        <v>88</v>
      </c>
      <c r="AC393" s="754">
        <v>44704</v>
      </c>
      <c r="AD393" s="753"/>
      <c r="AE393" s="753" t="s">
        <v>1357</v>
      </c>
      <c r="AF393" s="753" t="s">
        <v>1352</v>
      </c>
      <c r="AG393" s="753">
        <v>768</v>
      </c>
      <c r="AH393" s="753">
        <v>24</v>
      </c>
      <c r="AI393" s="761">
        <f t="shared" si="13"/>
        <v>1.8432E-2</v>
      </c>
      <c r="AJ393" s="753" t="s">
        <v>72</v>
      </c>
      <c r="AK393" s="753">
        <v>398806126</v>
      </c>
      <c r="AL393" s="754">
        <v>44708</v>
      </c>
      <c r="AM393" s="754">
        <v>44708</v>
      </c>
      <c r="AN393" s="754">
        <v>44712</v>
      </c>
      <c r="AO393" s="754">
        <v>44712</v>
      </c>
      <c r="AP393" s="754">
        <v>44712</v>
      </c>
      <c r="AQ393" s="753" t="s">
        <v>89</v>
      </c>
      <c r="AR393" s="753" t="s">
        <v>4250</v>
      </c>
      <c r="AS393" s="753">
        <v>398806126</v>
      </c>
      <c r="AT393" s="753" t="s">
        <v>4250</v>
      </c>
      <c r="AU393" s="753" t="s">
        <v>4250</v>
      </c>
      <c r="AV393" s="753" t="s">
        <v>4250</v>
      </c>
      <c r="AW393" s="753" t="s">
        <v>90</v>
      </c>
      <c r="AX393" s="753" t="s">
        <v>7603</v>
      </c>
      <c r="AY393" s="756">
        <v>4397.3999999999996</v>
      </c>
      <c r="AZ393" s="753" t="s">
        <v>4250</v>
      </c>
      <c r="BA393" s="753" t="s">
        <v>4250</v>
      </c>
      <c r="BB393" s="753" t="s">
        <v>4250</v>
      </c>
      <c r="BC393" s="753" t="s">
        <v>4250</v>
      </c>
      <c r="BD393" s="753" t="s">
        <v>4250</v>
      </c>
      <c r="BE393" s="753" t="s">
        <v>4250</v>
      </c>
      <c r="BF393" s="753" t="s">
        <v>4250</v>
      </c>
      <c r="BG393" s="753" t="s">
        <v>4250</v>
      </c>
      <c r="BH393" s="753" t="s">
        <v>4250</v>
      </c>
    </row>
    <row r="394" spans="1:60">
      <c r="A394" s="858" t="s">
        <v>8524</v>
      </c>
      <c r="B394" s="753" t="s">
        <v>101</v>
      </c>
      <c r="C394" s="753" t="s">
        <v>1358</v>
      </c>
      <c r="D394" s="754">
        <v>44699</v>
      </c>
      <c r="E394" s="753" t="s">
        <v>1353</v>
      </c>
      <c r="F394" s="753" t="s">
        <v>59</v>
      </c>
      <c r="G394" s="753" t="s">
        <v>60</v>
      </c>
      <c r="H394" s="753" t="s">
        <v>61</v>
      </c>
      <c r="I394" s="753" t="s">
        <v>62</v>
      </c>
      <c r="J394" s="753" t="s">
        <v>63</v>
      </c>
      <c r="K394" s="753">
        <v>30349</v>
      </c>
      <c r="L394" s="753" t="s">
        <v>1354</v>
      </c>
      <c r="M394" s="753" t="s">
        <v>1355</v>
      </c>
      <c r="N394" s="753" t="s">
        <v>1356</v>
      </c>
      <c r="O394" s="753" t="s">
        <v>110</v>
      </c>
      <c r="P394" s="753">
        <v>92126</v>
      </c>
      <c r="Q394" s="753" t="s">
        <v>4250</v>
      </c>
      <c r="R394" s="753" t="s">
        <v>1292</v>
      </c>
      <c r="S394" s="753" t="s">
        <v>4250</v>
      </c>
      <c r="T394" s="753" t="s">
        <v>1293</v>
      </c>
      <c r="U394" s="753">
        <v>49405140</v>
      </c>
      <c r="V394" s="753">
        <v>0</v>
      </c>
      <c r="W394" s="753" t="s">
        <v>163</v>
      </c>
      <c r="X394" s="753">
        <v>400</v>
      </c>
      <c r="Y394" s="753">
        <v>768</v>
      </c>
      <c r="Z394" s="753">
        <v>24</v>
      </c>
      <c r="AA394" s="749">
        <f t="shared" si="12"/>
        <v>9.5999999999999992E-3</v>
      </c>
      <c r="AB394" s="753" t="s">
        <v>88</v>
      </c>
      <c r="AC394" s="754">
        <v>44704</v>
      </c>
      <c r="AD394" s="753"/>
      <c r="AE394" s="753" t="s">
        <v>1357</v>
      </c>
      <c r="AF394" s="753" t="s">
        <v>1358</v>
      </c>
      <c r="AG394" s="753">
        <v>768</v>
      </c>
      <c r="AH394" s="753">
        <v>24</v>
      </c>
      <c r="AI394" s="761">
        <f t="shared" si="13"/>
        <v>1.8432E-2</v>
      </c>
      <c r="AJ394" s="753" t="s">
        <v>72</v>
      </c>
      <c r="AK394" s="753">
        <v>398806315</v>
      </c>
      <c r="AL394" s="754">
        <v>44708</v>
      </c>
      <c r="AM394" s="754">
        <v>44708</v>
      </c>
      <c r="AN394" s="754">
        <v>44712</v>
      </c>
      <c r="AO394" s="754">
        <v>44712</v>
      </c>
      <c r="AP394" s="754">
        <v>44712</v>
      </c>
      <c r="AQ394" s="753" t="s">
        <v>89</v>
      </c>
      <c r="AR394" s="753" t="s">
        <v>4250</v>
      </c>
      <c r="AS394" s="753">
        <v>398806315</v>
      </c>
      <c r="AT394" s="753" t="s">
        <v>4250</v>
      </c>
      <c r="AU394" s="753" t="s">
        <v>4250</v>
      </c>
      <c r="AV394" s="753" t="s">
        <v>4250</v>
      </c>
      <c r="AW394" s="753" t="s">
        <v>90</v>
      </c>
      <c r="AX394" s="753" t="s">
        <v>7603</v>
      </c>
      <c r="AY394" s="756">
        <v>4398.3999999999996</v>
      </c>
      <c r="AZ394" s="753" t="s">
        <v>4250</v>
      </c>
      <c r="BA394" s="753" t="s">
        <v>4250</v>
      </c>
      <c r="BB394" s="753" t="s">
        <v>4250</v>
      </c>
      <c r="BC394" s="753" t="s">
        <v>4250</v>
      </c>
      <c r="BD394" s="753" t="s">
        <v>4250</v>
      </c>
      <c r="BE394" s="753" t="s">
        <v>4250</v>
      </c>
      <c r="BF394" s="753" t="s">
        <v>4250</v>
      </c>
      <c r="BG394" s="753" t="s">
        <v>4250</v>
      </c>
      <c r="BH394" s="753" t="s">
        <v>4250</v>
      </c>
    </row>
    <row r="395" spans="1:60">
      <c r="A395" s="858" t="s">
        <v>8524</v>
      </c>
      <c r="B395" s="753" t="s">
        <v>101</v>
      </c>
      <c r="C395" s="753" t="s">
        <v>1359</v>
      </c>
      <c r="D395" s="754">
        <v>44699</v>
      </c>
      <c r="E395" s="753" t="s">
        <v>1360</v>
      </c>
      <c r="F395" s="753" t="s">
        <v>59</v>
      </c>
      <c r="G395" s="753" t="s">
        <v>60</v>
      </c>
      <c r="H395" s="753" t="s">
        <v>61</v>
      </c>
      <c r="I395" s="753" t="s">
        <v>62</v>
      </c>
      <c r="J395" s="753" t="s">
        <v>63</v>
      </c>
      <c r="K395" s="753">
        <v>30349</v>
      </c>
      <c r="L395" s="753" t="s">
        <v>150</v>
      </c>
      <c r="M395" s="753" t="s">
        <v>1345</v>
      </c>
      <c r="N395" s="753" t="s">
        <v>152</v>
      </c>
      <c r="O395" s="753" t="s">
        <v>110</v>
      </c>
      <c r="P395" s="753">
        <v>91311</v>
      </c>
      <c r="Q395" s="753" t="s">
        <v>4250</v>
      </c>
      <c r="R395" s="753" t="s">
        <v>153</v>
      </c>
      <c r="S395" s="753" t="s">
        <v>4250</v>
      </c>
      <c r="T395" s="764" t="s">
        <v>1361</v>
      </c>
      <c r="U395" s="753">
        <v>49204132</v>
      </c>
      <c r="V395" s="753">
        <v>0</v>
      </c>
      <c r="W395" s="753" t="s">
        <v>377</v>
      </c>
      <c r="X395" s="753">
        <v>360</v>
      </c>
      <c r="Y395" s="753">
        <v>676</v>
      </c>
      <c r="Z395" s="753">
        <v>26</v>
      </c>
      <c r="AA395" s="749">
        <f t="shared" si="12"/>
        <v>9.3600000000000003E-3</v>
      </c>
      <c r="AB395" s="753" t="s">
        <v>88</v>
      </c>
      <c r="AC395" s="754">
        <v>44704</v>
      </c>
      <c r="AD395" s="753"/>
      <c r="AE395" s="753" t="s">
        <v>4250</v>
      </c>
      <c r="AF395" s="753" t="s">
        <v>1359</v>
      </c>
      <c r="AG395" s="753">
        <v>676</v>
      </c>
      <c r="AH395" s="753">
        <v>26</v>
      </c>
      <c r="AI395" s="761">
        <f t="shared" si="13"/>
        <v>1.7576000000000001E-2</v>
      </c>
      <c r="AJ395" s="753" t="s">
        <v>72</v>
      </c>
      <c r="AK395" s="753">
        <v>398677825</v>
      </c>
      <c r="AL395" s="754">
        <v>44704</v>
      </c>
      <c r="AM395" s="754">
        <v>44705</v>
      </c>
      <c r="AN395" s="754">
        <v>44708</v>
      </c>
      <c r="AO395" s="754">
        <v>44708</v>
      </c>
      <c r="AP395" s="754">
        <v>44708</v>
      </c>
      <c r="AQ395" s="753" t="s">
        <v>89</v>
      </c>
      <c r="AR395" s="753" t="s">
        <v>4250</v>
      </c>
      <c r="AS395" s="753">
        <v>398677825</v>
      </c>
      <c r="AT395" s="754">
        <v>44705</v>
      </c>
      <c r="AU395" s="753" t="s">
        <v>4250</v>
      </c>
      <c r="AV395" s="754">
        <v>44705</v>
      </c>
      <c r="AW395" s="753" t="s">
        <v>90</v>
      </c>
      <c r="AX395" s="753" t="s">
        <v>147</v>
      </c>
      <c r="AY395" s="756">
        <v>5300</v>
      </c>
      <c r="AZ395" s="753" t="s">
        <v>4250</v>
      </c>
      <c r="BA395" s="753" t="s">
        <v>4250</v>
      </c>
      <c r="BB395" s="753" t="s">
        <v>4250</v>
      </c>
      <c r="BC395" s="753" t="s">
        <v>4250</v>
      </c>
      <c r="BD395" s="753" t="s">
        <v>4250</v>
      </c>
      <c r="BE395" s="753" t="s">
        <v>4250</v>
      </c>
      <c r="BF395" s="753" t="s">
        <v>4250</v>
      </c>
      <c r="BG395" s="753" t="s">
        <v>4250</v>
      </c>
      <c r="BH395" s="753" t="s">
        <v>4250</v>
      </c>
    </row>
    <row r="396" spans="1:60">
      <c r="A396" s="858" t="s">
        <v>8524</v>
      </c>
      <c r="B396" s="753" t="s">
        <v>56</v>
      </c>
      <c r="C396" s="753">
        <v>399304713</v>
      </c>
      <c r="D396" s="754">
        <v>44666</v>
      </c>
      <c r="E396" s="753" t="s">
        <v>411</v>
      </c>
      <c r="F396" s="753" t="s">
        <v>59</v>
      </c>
      <c r="G396" s="753" t="s">
        <v>60</v>
      </c>
      <c r="H396" s="753" t="s">
        <v>61</v>
      </c>
      <c r="I396" s="753" t="s">
        <v>62</v>
      </c>
      <c r="J396" s="753" t="s">
        <v>63</v>
      </c>
      <c r="K396" s="753">
        <v>30349</v>
      </c>
      <c r="L396" s="753" t="s">
        <v>195</v>
      </c>
      <c r="M396" s="753" t="s">
        <v>412</v>
      </c>
      <c r="N396" s="753" t="s">
        <v>400</v>
      </c>
      <c r="O396" s="753" t="s">
        <v>236</v>
      </c>
      <c r="P396" s="753">
        <v>97210</v>
      </c>
      <c r="Q396" s="753" t="s">
        <v>68</v>
      </c>
      <c r="R396" s="755" t="s">
        <v>71</v>
      </c>
      <c r="S396" s="755" t="s">
        <v>71</v>
      </c>
      <c r="T396" s="755" t="s">
        <v>71</v>
      </c>
      <c r="U396" s="753">
        <v>49204132</v>
      </c>
      <c r="V396" s="753">
        <v>0</v>
      </c>
      <c r="W396" s="753" t="s">
        <v>377</v>
      </c>
      <c r="X396" s="753">
        <v>360</v>
      </c>
      <c r="Y396" s="753">
        <v>572</v>
      </c>
      <c r="Z396" s="753">
        <v>22</v>
      </c>
      <c r="AA396" s="749">
        <f t="shared" si="12"/>
        <v>7.92E-3</v>
      </c>
      <c r="AB396" s="753" t="s">
        <v>88</v>
      </c>
      <c r="AC396" s="754">
        <v>44683</v>
      </c>
      <c r="AD396" s="753"/>
      <c r="AE396" s="753" t="s">
        <v>4250</v>
      </c>
      <c r="AF396" s="753">
        <v>399304713</v>
      </c>
      <c r="AG396" s="753">
        <v>572</v>
      </c>
      <c r="AH396" s="753">
        <v>22</v>
      </c>
      <c r="AI396" s="761">
        <f t="shared" si="13"/>
        <v>1.2584E-2</v>
      </c>
      <c r="AJ396" s="753" t="s">
        <v>72</v>
      </c>
      <c r="AK396" s="753">
        <v>399304713</v>
      </c>
      <c r="AL396" s="754">
        <v>44714</v>
      </c>
      <c r="AM396" s="754">
        <v>44714</v>
      </c>
      <c r="AN396" s="754">
        <v>44719</v>
      </c>
      <c r="AO396" s="754">
        <v>44719</v>
      </c>
      <c r="AP396" s="754">
        <v>44719</v>
      </c>
      <c r="AQ396" s="753" t="s">
        <v>89</v>
      </c>
      <c r="AR396" s="753" t="s">
        <v>8265</v>
      </c>
      <c r="AS396" s="753">
        <v>399304713</v>
      </c>
      <c r="AT396" s="753" t="s">
        <v>4250</v>
      </c>
      <c r="AU396" s="753" t="s">
        <v>4250</v>
      </c>
      <c r="AV396" s="753" t="s">
        <v>4250</v>
      </c>
      <c r="AW396" s="753" t="s">
        <v>4250</v>
      </c>
      <c r="AX396" s="753" t="s">
        <v>4250</v>
      </c>
      <c r="AY396" s="753" t="s">
        <v>4250</v>
      </c>
      <c r="AZ396" s="753" t="s">
        <v>4250</v>
      </c>
      <c r="BA396" s="753" t="s">
        <v>4250</v>
      </c>
      <c r="BB396" s="753" t="s">
        <v>4250</v>
      </c>
      <c r="BC396" s="753" t="s">
        <v>4250</v>
      </c>
      <c r="BD396" s="753" t="s">
        <v>4250</v>
      </c>
      <c r="BE396" s="753" t="s">
        <v>4250</v>
      </c>
      <c r="BF396" s="753" t="s">
        <v>4250</v>
      </c>
      <c r="BG396" s="753" t="s">
        <v>4250</v>
      </c>
      <c r="BH396" s="753" t="s">
        <v>4250</v>
      </c>
    </row>
    <row r="397" spans="1:60" s="556" customFormat="1">
      <c r="A397" s="752" t="s">
        <v>55</v>
      </c>
      <c r="B397" s="753" t="s">
        <v>56</v>
      </c>
      <c r="C397" s="753" t="s">
        <v>427</v>
      </c>
      <c r="D397" s="754">
        <v>44666</v>
      </c>
      <c r="E397" s="753" t="s">
        <v>405</v>
      </c>
      <c r="F397" s="753" t="s">
        <v>59</v>
      </c>
      <c r="G397" s="753" t="s">
        <v>60</v>
      </c>
      <c r="H397" s="753" t="s">
        <v>61</v>
      </c>
      <c r="I397" s="753" t="s">
        <v>62</v>
      </c>
      <c r="J397" s="753" t="s">
        <v>63</v>
      </c>
      <c r="K397" s="753">
        <v>30349</v>
      </c>
      <c r="L397" s="753" t="s">
        <v>141</v>
      </c>
      <c r="M397" s="753" t="s">
        <v>406</v>
      </c>
      <c r="N397" s="753" t="s">
        <v>407</v>
      </c>
      <c r="O397" s="753" t="s">
        <v>144</v>
      </c>
      <c r="P397" s="753">
        <v>55113</v>
      </c>
      <c r="Q397" s="753" t="s">
        <v>68</v>
      </c>
      <c r="R397" s="755" t="s">
        <v>71</v>
      </c>
      <c r="S397" s="755" t="s">
        <v>71</v>
      </c>
      <c r="T397" s="755" t="s">
        <v>71</v>
      </c>
      <c r="U397" s="753">
        <v>49303156</v>
      </c>
      <c r="V397" s="753">
        <v>0</v>
      </c>
      <c r="W397" s="753" t="s">
        <v>69</v>
      </c>
      <c r="X397" s="753">
        <v>480</v>
      </c>
      <c r="Y397" s="753">
        <v>493</v>
      </c>
      <c r="Z397" s="753">
        <v>17</v>
      </c>
      <c r="AA397" s="749">
        <f t="shared" si="12"/>
        <v>8.1600000000000006E-3</v>
      </c>
      <c r="AB397" s="753" t="s">
        <v>88</v>
      </c>
      <c r="AC397" s="754">
        <v>44686</v>
      </c>
      <c r="AD397" s="755"/>
      <c r="AE397" s="755" t="s">
        <v>71</v>
      </c>
      <c r="AF397" s="753" t="s">
        <v>427</v>
      </c>
      <c r="AG397" s="753">
        <v>493</v>
      </c>
      <c r="AH397" s="753">
        <v>17</v>
      </c>
      <c r="AI397" s="761">
        <f t="shared" si="13"/>
        <v>8.3809999999999996E-3</v>
      </c>
      <c r="AJ397" s="753" t="s">
        <v>72</v>
      </c>
      <c r="AK397" s="753">
        <v>396344943</v>
      </c>
      <c r="AL397" s="754">
        <v>44680</v>
      </c>
      <c r="AM397" s="754">
        <v>44680</v>
      </c>
      <c r="AN397" s="754">
        <v>44683</v>
      </c>
      <c r="AO397" s="754">
        <v>44683</v>
      </c>
      <c r="AP397" s="754">
        <v>44683</v>
      </c>
      <c r="AQ397" s="753" t="s">
        <v>89</v>
      </c>
      <c r="AR397" s="753" t="s">
        <v>4250</v>
      </c>
      <c r="AS397" s="753">
        <v>396344943</v>
      </c>
      <c r="AT397" s="754">
        <v>44680</v>
      </c>
      <c r="AU397" s="754">
        <v>44683</v>
      </c>
      <c r="AV397" s="754">
        <v>44680</v>
      </c>
      <c r="AW397" s="753" t="s">
        <v>4250</v>
      </c>
      <c r="AX397" s="753" t="s">
        <v>4250</v>
      </c>
      <c r="AY397" s="753" t="s">
        <v>4250</v>
      </c>
      <c r="AZ397" s="753" t="s">
        <v>4250</v>
      </c>
      <c r="BA397" s="753" t="s">
        <v>4250</v>
      </c>
      <c r="BB397" s="753" t="s">
        <v>4250</v>
      </c>
      <c r="BC397" s="753" t="s">
        <v>4250</v>
      </c>
      <c r="BD397" s="753" t="s">
        <v>4250</v>
      </c>
      <c r="BE397" s="753" t="s">
        <v>4250</v>
      </c>
      <c r="BF397" s="753" t="s">
        <v>4250</v>
      </c>
      <c r="BG397" s="753" t="s">
        <v>4250</v>
      </c>
      <c r="BH397" s="753" t="s">
        <v>4250</v>
      </c>
    </row>
    <row r="398" spans="1:60">
      <c r="A398" s="752" t="s">
        <v>55</v>
      </c>
      <c r="B398" s="753" t="s">
        <v>56</v>
      </c>
      <c r="C398" s="753">
        <v>398973025</v>
      </c>
      <c r="D398" s="754">
        <v>44666</v>
      </c>
      <c r="E398" s="753" t="s">
        <v>405</v>
      </c>
      <c r="F398" s="753" t="s">
        <v>59</v>
      </c>
      <c r="G398" s="753" t="s">
        <v>60</v>
      </c>
      <c r="H398" s="753" t="s">
        <v>61</v>
      </c>
      <c r="I398" s="753" t="s">
        <v>62</v>
      </c>
      <c r="J398" s="753" t="s">
        <v>63</v>
      </c>
      <c r="K398" s="753">
        <v>30349</v>
      </c>
      <c r="L398" s="753" t="s">
        <v>141</v>
      </c>
      <c r="M398" s="753" t="s">
        <v>406</v>
      </c>
      <c r="N398" s="753" t="s">
        <v>407</v>
      </c>
      <c r="O398" s="753" t="s">
        <v>144</v>
      </c>
      <c r="P398" s="753">
        <v>55113</v>
      </c>
      <c r="Q398" s="753" t="s">
        <v>68</v>
      </c>
      <c r="R398" s="755" t="s">
        <v>71</v>
      </c>
      <c r="S398" s="755" t="s">
        <v>71</v>
      </c>
      <c r="T398" s="755" t="s">
        <v>71</v>
      </c>
      <c r="U398" s="753">
        <v>49303156</v>
      </c>
      <c r="V398" s="753">
        <v>0</v>
      </c>
      <c r="W398" s="753" t="s">
        <v>69</v>
      </c>
      <c r="X398" s="753">
        <v>480</v>
      </c>
      <c r="Y398" s="753">
        <v>493</v>
      </c>
      <c r="Z398" s="753">
        <v>17</v>
      </c>
      <c r="AA398" s="749">
        <f t="shared" si="12"/>
        <v>8.1600000000000006E-3</v>
      </c>
      <c r="AB398" s="753" t="s">
        <v>88</v>
      </c>
      <c r="AC398" s="754">
        <v>44686</v>
      </c>
      <c r="AD398" s="755"/>
      <c r="AE398" s="755" t="s">
        <v>71</v>
      </c>
      <c r="AF398" s="753">
        <v>398973025</v>
      </c>
      <c r="AG398" s="753">
        <v>493</v>
      </c>
      <c r="AH398" s="753">
        <v>17</v>
      </c>
      <c r="AI398" s="761">
        <f t="shared" si="13"/>
        <v>8.3809999999999996E-3</v>
      </c>
      <c r="AJ398" s="753" t="s">
        <v>72</v>
      </c>
      <c r="AK398" s="753" t="s">
        <v>4250</v>
      </c>
      <c r="AL398" s="754">
        <v>44718</v>
      </c>
      <c r="AM398" s="754">
        <v>44718</v>
      </c>
      <c r="AN398" s="754">
        <v>44720</v>
      </c>
      <c r="AO398" s="754">
        <v>44721</v>
      </c>
      <c r="AP398" s="754">
        <v>44721</v>
      </c>
      <c r="AQ398" s="753" t="s">
        <v>89</v>
      </c>
      <c r="AR398" s="753" t="s">
        <v>1362</v>
      </c>
      <c r="AS398" s="753" t="s">
        <v>4250</v>
      </c>
      <c r="AT398" s="753" t="s">
        <v>4250</v>
      </c>
      <c r="AU398" s="753" t="s">
        <v>4250</v>
      </c>
      <c r="AV398" s="753" t="s">
        <v>4250</v>
      </c>
      <c r="AW398" s="753" t="s">
        <v>4250</v>
      </c>
      <c r="AX398" s="753" t="s">
        <v>4250</v>
      </c>
      <c r="AY398" s="753" t="s">
        <v>4250</v>
      </c>
      <c r="AZ398" s="753" t="s">
        <v>4250</v>
      </c>
      <c r="BA398" s="753" t="s">
        <v>4250</v>
      </c>
      <c r="BB398" s="753" t="s">
        <v>4250</v>
      </c>
      <c r="BC398" s="753" t="s">
        <v>4250</v>
      </c>
      <c r="BD398" s="753" t="s">
        <v>4250</v>
      </c>
      <c r="BE398" s="753" t="s">
        <v>4250</v>
      </c>
      <c r="BF398" s="753" t="s">
        <v>4250</v>
      </c>
      <c r="BG398" s="753" t="s">
        <v>4250</v>
      </c>
      <c r="BH398" s="753" t="s">
        <v>4250</v>
      </c>
    </row>
    <row r="399" spans="1:60">
      <c r="A399" s="858" t="s">
        <v>8524</v>
      </c>
      <c r="B399" s="753" t="s">
        <v>56</v>
      </c>
      <c r="C399" s="753" t="s">
        <v>1363</v>
      </c>
      <c r="D399" s="754">
        <v>44699</v>
      </c>
      <c r="E399" s="753" t="s">
        <v>340</v>
      </c>
      <c r="F399" s="753" t="s">
        <v>59</v>
      </c>
      <c r="G399" s="753" t="s">
        <v>60</v>
      </c>
      <c r="H399" s="753" t="s">
        <v>61</v>
      </c>
      <c r="I399" s="753" t="s">
        <v>62</v>
      </c>
      <c r="J399" s="753" t="s">
        <v>63</v>
      </c>
      <c r="K399" s="753">
        <v>30349</v>
      </c>
      <c r="L399" s="753" t="s">
        <v>341</v>
      </c>
      <c r="M399" s="753" t="s">
        <v>1364</v>
      </c>
      <c r="N399" s="753" t="s">
        <v>343</v>
      </c>
      <c r="O399" s="753" t="s">
        <v>299</v>
      </c>
      <c r="P399" s="753">
        <v>21075</v>
      </c>
      <c r="Q399" s="753" t="s">
        <v>68</v>
      </c>
      <c r="R399" s="753" t="s">
        <v>4250</v>
      </c>
      <c r="S399" s="753" t="s">
        <v>4250</v>
      </c>
      <c r="T399" s="753" t="s">
        <v>4250</v>
      </c>
      <c r="U399" s="753">
        <v>49406140</v>
      </c>
      <c r="V399" s="753">
        <v>0</v>
      </c>
      <c r="W399" s="753" t="s">
        <v>318</v>
      </c>
      <c r="X399" s="753">
        <v>400</v>
      </c>
      <c r="Y399" s="753">
        <v>728</v>
      </c>
      <c r="Z399" s="753">
        <v>28</v>
      </c>
      <c r="AA399" s="749">
        <f t="shared" si="12"/>
        <v>1.12E-2</v>
      </c>
      <c r="AB399" s="753" t="s">
        <v>70</v>
      </c>
      <c r="AC399" s="754">
        <v>44712</v>
      </c>
      <c r="AD399" s="753"/>
      <c r="AE399" s="753" t="s">
        <v>4250</v>
      </c>
      <c r="AF399" s="753" t="s">
        <v>1363</v>
      </c>
      <c r="AG399" s="753">
        <v>728</v>
      </c>
      <c r="AH399" s="753">
        <v>28</v>
      </c>
      <c r="AI399" s="761">
        <f t="shared" si="13"/>
        <v>2.0383999999999999E-2</v>
      </c>
      <c r="AJ399" s="753" t="s">
        <v>319</v>
      </c>
      <c r="AK399" s="753" t="s">
        <v>4250</v>
      </c>
      <c r="AL399" s="754">
        <v>44704</v>
      </c>
      <c r="AM399" s="754">
        <v>44705</v>
      </c>
      <c r="AN399" s="754">
        <v>44706</v>
      </c>
      <c r="AO399" s="754">
        <v>44706</v>
      </c>
      <c r="AP399" s="754">
        <v>44706</v>
      </c>
      <c r="AQ399" s="753" t="s">
        <v>89</v>
      </c>
      <c r="AR399" s="753" t="s">
        <v>1365</v>
      </c>
      <c r="AS399" s="753" t="s">
        <v>4250</v>
      </c>
      <c r="AT399" s="754">
        <v>44705</v>
      </c>
      <c r="AU399" s="754">
        <v>44706</v>
      </c>
      <c r="AV399" s="754">
        <v>44705</v>
      </c>
      <c r="AW399" s="753" t="s">
        <v>1198</v>
      </c>
      <c r="AX399" s="753" t="s">
        <v>116</v>
      </c>
      <c r="AY399" s="753" t="s">
        <v>4250</v>
      </c>
      <c r="AZ399" s="753" t="s">
        <v>4250</v>
      </c>
      <c r="BA399" s="753" t="s">
        <v>4250</v>
      </c>
      <c r="BB399" s="753" t="s">
        <v>4250</v>
      </c>
      <c r="BC399" s="753" t="s">
        <v>4250</v>
      </c>
      <c r="BD399" s="753" t="s">
        <v>4250</v>
      </c>
      <c r="BE399" s="753" t="s">
        <v>4250</v>
      </c>
      <c r="BF399" s="753" t="s">
        <v>4250</v>
      </c>
      <c r="BG399" s="753" t="s">
        <v>4250</v>
      </c>
      <c r="BH399" s="753" t="s">
        <v>4250</v>
      </c>
    </row>
    <row r="400" spans="1:60">
      <c r="A400" s="858" t="s">
        <v>8524</v>
      </c>
      <c r="B400" s="753" t="s">
        <v>56</v>
      </c>
      <c r="C400" s="753" t="s">
        <v>1366</v>
      </c>
      <c r="D400" s="754">
        <v>44699</v>
      </c>
      <c r="E400" s="753" t="s">
        <v>340</v>
      </c>
      <c r="F400" s="753" t="s">
        <v>59</v>
      </c>
      <c r="G400" s="753" t="s">
        <v>60</v>
      </c>
      <c r="H400" s="753" t="s">
        <v>61</v>
      </c>
      <c r="I400" s="753" t="s">
        <v>62</v>
      </c>
      <c r="J400" s="753" t="s">
        <v>63</v>
      </c>
      <c r="K400" s="753">
        <v>30349</v>
      </c>
      <c r="L400" s="753" t="s">
        <v>341</v>
      </c>
      <c r="M400" s="753" t="s">
        <v>1364</v>
      </c>
      <c r="N400" s="753" t="s">
        <v>343</v>
      </c>
      <c r="O400" s="753" t="s">
        <v>299</v>
      </c>
      <c r="P400" s="753">
        <v>21075</v>
      </c>
      <c r="Q400" s="753" t="s">
        <v>68</v>
      </c>
      <c r="R400" s="753" t="s">
        <v>4250</v>
      </c>
      <c r="S400" s="753" t="s">
        <v>4250</v>
      </c>
      <c r="T400" s="753" t="s">
        <v>4250</v>
      </c>
      <c r="U400" s="753">
        <v>49406140</v>
      </c>
      <c r="V400" s="753">
        <v>0</v>
      </c>
      <c r="W400" s="753" t="s">
        <v>318</v>
      </c>
      <c r="X400" s="753">
        <v>400</v>
      </c>
      <c r="Y400" s="753">
        <v>728</v>
      </c>
      <c r="Z400" s="753">
        <v>28</v>
      </c>
      <c r="AA400" s="749">
        <f t="shared" si="12"/>
        <v>1.12E-2</v>
      </c>
      <c r="AB400" s="753" t="s">
        <v>70</v>
      </c>
      <c r="AC400" s="754">
        <v>44712</v>
      </c>
      <c r="AD400" s="753"/>
      <c r="AE400" s="753" t="s">
        <v>4250</v>
      </c>
      <c r="AF400" s="753" t="s">
        <v>1366</v>
      </c>
      <c r="AG400" s="753">
        <v>728</v>
      </c>
      <c r="AH400" s="753">
        <v>28</v>
      </c>
      <c r="AI400" s="761">
        <f t="shared" si="13"/>
        <v>2.0383999999999999E-2</v>
      </c>
      <c r="AJ400" s="753" t="s">
        <v>319</v>
      </c>
      <c r="AK400" s="753" t="s">
        <v>4250</v>
      </c>
      <c r="AL400" s="754">
        <v>44704</v>
      </c>
      <c r="AM400" s="754">
        <v>44705</v>
      </c>
      <c r="AN400" s="754">
        <v>44706</v>
      </c>
      <c r="AO400" s="754">
        <v>44706</v>
      </c>
      <c r="AP400" s="754">
        <v>44706</v>
      </c>
      <c r="AQ400" s="753" t="s">
        <v>89</v>
      </c>
      <c r="AR400" s="753" t="s">
        <v>1367</v>
      </c>
      <c r="AS400" s="753" t="s">
        <v>4250</v>
      </c>
      <c r="AT400" s="754">
        <v>44705</v>
      </c>
      <c r="AU400" s="754">
        <v>44706</v>
      </c>
      <c r="AV400" s="754">
        <v>44705</v>
      </c>
      <c r="AW400" s="753" t="s">
        <v>1198</v>
      </c>
      <c r="AX400" s="753" t="s">
        <v>116</v>
      </c>
      <c r="AY400" s="753" t="s">
        <v>4250</v>
      </c>
      <c r="AZ400" s="753" t="s">
        <v>4250</v>
      </c>
      <c r="BA400" s="753" t="s">
        <v>4250</v>
      </c>
      <c r="BB400" s="753" t="s">
        <v>4250</v>
      </c>
      <c r="BC400" s="753" t="s">
        <v>4250</v>
      </c>
      <c r="BD400" s="753" t="s">
        <v>4250</v>
      </c>
      <c r="BE400" s="753" t="s">
        <v>4250</v>
      </c>
      <c r="BF400" s="753" t="s">
        <v>4250</v>
      </c>
      <c r="BG400" s="753" t="s">
        <v>4250</v>
      </c>
      <c r="BH400" s="753" t="s">
        <v>4250</v>
      </c>
    </row>
    <row r="401" spans="1:60">
      <c r="A401" s="858" t="s">
        <v>8524</v>
      </c>
      <c r="B401" s="753" t="s">
        <v>56</v>
      </c>
      <c r="C401" s="753" t="s">
        <v>1368</v>
      </c>
      <c r="D401" s="754">
        <v>44699</v>
      </c>
      <c r="E401" s="753" t="s">
        <v>340</v>
      </c>
      <c r="F401" s="753" t="s">
        <v>59</v>
      </c>
      <c r="G401" s="753" t="s">
        <v>60</v>
      </c>
      <c r="H401" s="753" t="s">
        <v>61</v>
      </c>
      <c r="I401" s="753" t="s">
        <v>62</v>
      </c>
      <c r="J401" s="753" t="s">
        <v>63</v>
      </c>
      <c r="K401" s="753">
        <v>30349</v>
      </c>
      <c r="L401" s="753" t="s">
        <v>341</v>
      </c>
      <c r="M401" s="753" t="s">
        <v>1364</v>
      </c>
      <c r="N401" s="753" t="s">
        <v>343</v>
      </c>
      <c r="O401" s="753" t="s">
        <v>299</v>
      </c>
      <c r="P401" s="753">
        <v>21075</v>
      </c>
      <c r="Q401" s="753" t="s">
        <v>68</v>
      </c>
      <c r="R401" s="753" t="s">
        <v>4250</v>
      </c>
      <c r="S401" s="753" t="s">
        <v>4250</v>
      </c>
      <c r="T401" s="753" t="s">
        <v>4250</v>
      </c>
      <c r="U401" s="753">
        <v>49406140</v>
      </c>
      <c r="V401" s="753">
        <v>0</v>
      </c>
      <c r="W401" s="753" t="s">
        <v>318</v>
      </c>
      <c r="X401" s="753">
        <v>400</v>
      </c>
      <c r="Y401" s="753">
        <v>728</v>
      </c>
      <c r="Z401" s="753">
        <v>28</v>
      </c>
      <c r="AA401" s="749">
        <f t="shared" si="12"/>
        <v>1.12E-2</v>
      </c>
      <c r="AB401" s="753" t="s">
        <v>70</v>
      </c>
      <c r="AC401" s="754">
        <v>44712</v>
      </c>
      <c r="AD401" s="753"/>
      <c r="AE401" s="753" t="s">
        <v>4250</v>
      </c>
      <c r="AF401" s="753" t="s">
        <v>1368</v>
      </c>
      <c r="AG401" s="753">
        <v>728</v>
      </c>
      <c r="AH401" s="753">
        <v>28</v>
      </c>
      <c r="AI401" s="761">
        <f t="shared" si="13"/>
        <v>2.0383999999999999E-2</v>
      </c>
      <c r="AJ401" s="753" t="s">
        <v>319</v>
      </c>
      <c r="AK401" s="753" t="s">
        <v>4250</v>
      </c>
      <c r="AL401" s="754">
        <v>44704</v>
      </c>
      <c r="AM401" s="754">
        <v>44705</v>
      </c>
      <c r="AN401" s="754">
        <v>44706</v>
      </c>
      <c r="AO401" s="754">
        <v>44706</v>
      </c>
      <c r="AP401" s="754">
        <v>44706</v>
      </c>
      <c r="AQ401" s="753" t="s">
        <v>89</v>
      </c>
      <c r="AR401" s="753" t="s">
        <v>1369</v>
      </c>
      <c r="AS401" s="753" t="s">
        <v>4250</v>
      </c>
      <c r="AT401" s="754">
        <v>44705</v>
      </c>
      <c r="AU401" s="754">
        <v>44706</v>
      </c>
      <c r="AV401" s="754">
        <v>44705</v>
      </c>
      <c r="AW401" s="753" t="s">
        <v>1198</v>
      </c>
      <c r="AX401" s="753" t="s">
        <v>116</v>
      </c>
      <c r="AY401" s="753" t="s">
        <v>4250</v>
      </c>
      <c r="AZ401" s="753" t="s">
        <v>4250</v>
      </c>
      <c r="BA401" s="753" t="s">
        <v>4250</v>
      </c>
      <c r="BB401" s="753" t="s">
        <v>4250</v>
      </c>
      <c r="BC401" s="753" t="s">
        <v>4250</v>
      </c>
      <c r="BD401" s="753" t="s">
        <v>4250</v>
      </c>
      <c r="BE401" s="753" t="s">
        <v>4250</v>
      </c>
      <c r="BF401" s="753" t="s">
        <v>4250</v>
      </c>
      <c r="BG401" s="753" t="s">
        <v>4250</v>
      </c>
      <c r="BH401" s="753" t="s">
        <v>4250</v>
      </c>
    </row>
    <row r="402" spans="1:60">
      <c r="A402" s="858" t="s">
        <v>8524</v>
      </c>
      <c r="B402" s="753" t="s">
        <v>56</v>
      </c>
      <c r="C402" s="753" t="s">
        <v>1370</v>
      </c>
      <c r="D402" s="754">
        <v>44699</v>
      </c>
      <c r="E402" s="753" t="s">
        <v>340</v>
      </c>
      <c r="F402" s="753" t="s">
        <v>59</v>
      </c>
      <c r="G402" s="753" t="s">
        <v>60</v>
      </c>
      <c r="H402" s="753" t="s">
        <v>61</v>
      </c>
      <c r="I402" s="753" t="s">
        <v>62</v>
      </c>
      <c r="J402" s="753" t="s">
        <v>63</v>
      </c>
      <c r="K402" s="753">
        <v>30349</v>
      </c>
      <c r="L402" s="753" t="s">
        <v>341</v>
      </c>
      <c r="M402" s="753" t="s">
        <v>1364</v>
      </c>
      <c r="N402" s="753" t="s">
        <v>343</v>
      </c>
      <c r="O402" s="753" t="s">
        <v>299</v>
      </c>
      <c r="P402" s="753">
        <v>21075</v>
      </c>
      <c r="Q402" s="753" t="s">
        <v>68</v>
      </c>
      <c r="R402" s="753" t="s">
        <v>4250</v>
      </c>
      <c r="S402" s="753" t="s">
        <v>4250</v>
      </c>
      <c r="T402" s="753" t="s">
        <v>4250</v>
      </c>
      <c r="U402" s="753">
        <v>49406140</v>
      </c>
      <c r="V402" s="753">
        <v>0</v>
      </c>
      <c r="W402" s="753" t="s">
        <v>318</v>
      </c>
      <c r="X402" s="753">
        <v>400</v>
      </c>
      <c r="Y402" s="753">
        <v>728</v>
      </c>
      <c r="Z402" s="753">
        <v>28</v>
      </c>
      <c r="AA402" s="749">
        <f t="shared" si="12"/>
        <v>1.12E-2</v>
      </c>
      <c r="AB402" s="753" t="s">
        <v>70</v>
      </c>
      <c r="AC402" s="754">
        <v>44712</v>
      </c>
      <c r="AD402" s="753"/>
      <c r="AE402" s="753" t="s">
        <v>4250</v>
      </c>
      <c r="AF402" s="753" t="s">
        <v>1370</v>
      </c>
      <c r="AG402" s="753">
        <v>728</v>
      </c>
      <c r="AH402" s="753">
        <v>28</v>
      </c>
      <c r="AI402" s="761">
        <f t="shared" si="13"/>
        <v>2.0383999999999999E-2</v>
      </c>
      <c r="AJ402" s="753" t="s">
        <v>319</v>
      </c>
      <c r="AK402" s="753" t="s">
        <v>4250</v>
      </c>
      <c r="AL402" s="754">
        <v>44704</v>
      </c>
      <c r="AM402" s="754">
        <v>44705</v>
      </c>
      <c r="AN402" s="754">
        <v>44706</v>
      </c>
      <c r="AO402" s="754">
        <v>44706</v>
      </c>
      <c r="AP402" s="754">
        <v>44706</v>
      </c>
      <c r="AQ402" s="753" t="s">
        <v>89</v>
      </c>
      <c r="AR402" s="753" t="s">
        <v>1371</v>
      </c>
      <c r="AS402" s="753" t="s">
        <v>4250</v>
      </c>
      <c r="AT402" s="754">
        <v>44705</v>
      </c>
      <c r="AU402" s="754">
        <v>44706</v>
      </c>
      <c r="AV402" s="754">
        <v>44705</v>
      </c>
      <c r="AW402" s="753" t="s">
        <v>1198</v>
      </c>
      <c r="AX402" s="753" t="s">
        <v>116</v>
      </c>
      <c r="AY402" s="753" t="s">
        <v>4250</v>
      </c>
      <c r="AZ402" s="753" t="s">
        <v>4250</v>
      </c>
      <c r="BA402" s="753" t="s">
        <v>4250</v>
      </c>
      <c r="BB402" s="753" t="s">
        <v>4250</v>
      </c>
      <c r="BC402" s="753" t="s">
        <v>4250</v>
      </c>
      <c r="BD402" s="753" t="s">
        <v>4250</v>
      </c>
      <c r="BE402" s="753" t="s">
        <v>4250</v>
      </c>
      <c r="BF402" s="753" t="s">
        <v>4250</v>
      </c>
      <c r="BG402" s="753" t="s">
        <v>4250</v>
      </c>
      <c r="BH402" s="753" t="s">
        <v>4250</v>
      </c>
    </row>
    <row r="403" spans="1:60">
      <c r="A403" s="858" t="s">
        <v>8524</v>
      </c>
      <c r="B403" s="753" t="s">
        <v>56</v>
      </c>
      <c r="C403" s="753" t="s">
        <v>1372</v>
      </c>
      <c r="D403" s="754">
        <v>44699</v>
      </c>
      <c r="E403" s="753" t="s">
        <v>340</v>
      </c>
      <c r="F403" s="753" t="s">
        <v>59</v>
      </c>
      <c r="G403" s="753" t="s">
        <v>60</v>
      </c>
      <c r="H403" s="753" t="s">
        <v>61</v>
      </c>
      <c r="I403" s="753" t="s">
        <v>62</v>
      </c>
      <c r="J403" s="753" t="s">
        <v>63</v>
      </c>
      <c r="K403" s="753">
        <v>30349</v>
      </c>
      <c r="L403" s="753" t="s">
        <v>341</v>
      </c>
      <c r="M403" s="753" t="s">
        <v>1364</v>
      </c>
      <c r="N403" s="753" t="s">
        <v>343</v>
      </c>
      <c r="O403" s="753" t="s">
        <v>299</v>
      </c>
      <c r="P403" s="753">
        <v>21075</v>
      </c>
      <c r="Q403" s="753" t="s">
        <v>68</v>
      </c>
      <c r="R403" s="753" t="s">
        <v>4250</v>
      </c>
      <c r="S403" s="753" t="s">
        <v>4250</v>
      </c>
      <c r="T403" s="753" t="s">
        <v>4250</v>
      </c>
      <c r="U403" s="753">
        <v>49406140</v>
      </c>
      <c r="V403" s="753">
        <v>0</v>
      </c>
      <c r="W403" s="753" t="s">
        <v>318</v>
      </c>
      <c r="X403" s="753">
        <v>400</v>
      </c>
      <c r="Y403" s="753">
        <v>728</v>
      </c>
      <c r="Z403" s="753">
        <v>28</v>
      </c>
      <c r="AA403" s="749">
        <f t="shared" si="12"/>
        <v>1.12E-2</v>
      </c>
      <c r="AB403" s="753" t="s">
        <v>70</v>
      </c>
      <c r="AC403" s="754">
        <v>44712</v>
      </c>
      <c r="AD403" s="753"/>
      <c r="AE403" s="753" t="s">
        <v>4250</v>
      </c>
      <c r="AF403" s="753" t="s">
        <v>1372</v>
      </c>
      <c r="AG403" s="753">
        <v>728</v>
      </c>
      <c r="AH403" s="753">
        <v>28</v>
      </c>
      <c r="AI403" s="761">
        <f t="shared" si="13"/>
        <v>2.0383999999999999E-2</v>
      </c>
      <c r="AJ403" s="753" t="s">
        <v>319</v>
      </c>
      <c r="AK403" s="753" t="s">
        <v>4250</v>
      </c>
      <c r="AL403" s="754">
        <v>44705</v>
      </c>
      <c r="AM403" s="754">
        <v>44705</v>
      </c>
      <c r="AN403" s="754">
        <v>44707</v>
      </c>
      <c r="AO403" s="754">
        <v>44707</v>
      </c>
      <c r="AP403" s="754">
        <v>44707</v>
      </c>
      <c r="AQ403" s="753" t="s">
        <v>89</v>
      </c>
      <c r="AR403" s="753" t="s">
        <v>1373</v>
      </c>
      <c r="AS403" s="753" t="s">
        <v>4250</v>
      </c>
      <c r="AT403" s="754">
        <v>44705</v>
      </c>
      <c r="AU403" s="754">
        <v>44707</v>
      </c>
      <c r="AV403" s="754">
        <v>44705</v>
      </c>
      <c r="AW403" s="753" t="s">
        <v>1198</v>
      </c>
      <c r="AX403" s="753" t="s">
        <v>116</v>
      </c>
      <c r="AY403" s="753" t="s">
        <v>4250</v>
      </c>
      <c r="AZ403" s="753" t="s">
        <v>4250</v>
      </c>
      <c r="BA403" s="753" t="s">
        <v>4250</v>
      </c>
      <c r="BB403" s="753" t="s">
        <v>4250</v>
      </c>
      <c r="BC403" s="753" t="s">
        <v>4250</v>
      </c>
      <c r="BD403" s="753" t="s">
        <v>4250</v>
      </c>
      <c r="BE403" s="753" t="s">
        <v>4250</v>
      </c>
      <c r="BF403" s="753" t="s">
        <v>4250</v>
      </c>
      <c r="BG403" s="753" t="s">
        <v>4250</v>
      </c>
      <c r="BH403" s="753" t="s">
        <v>4250</v>
      </c>
    </row>
    <row r="404" spans="1:60">
      <c r="A404" s="858" t="s">
        <v>8524</v>
      </c>
      <c r="B404" s="753" t="s">
        <v>56</v>
      </c>
      <c r="C404" s="753" t="s">
        <v>1374</v>
      </c>
      <c r="D404" s="754">
        <v>44699</v>
      </c>
      <c r="E404" s="753" t="s">
        <v>340</v>
      </c>
      <c r="F404" s="753" t="s">
        <v>59</v>
      </c>
      <c r="G404" s="753" t="s">
        <v>60</v>
      </c>
      <c r="H404" s="753" t="s">
        <v>61</v>
      </c>
      <c r="I404" s="753" t="s">
        <v>62</v>
      </c>
      <c r="J404" s="753" t="s">
        <v>63</v>
      </c>
      <c r="K404" s="753">
        <v>30349</v>
      </c>
      <c r="L404" s="753" t="s">
        <v>341</v>
      </c>
      <c r="M404" s="753" t="s">
        <v>1364</v>
      </c>
      <c r="N404" s="753" t="s">
        <v>343</v>
      </c>
      <c r="O404" s="753" t="s">
        <v>299</v>
      </c>
      <c r="P404" s="753">
        <v>21075</v>
      </c>
      <c r="Q404" s="753" t="s">
        <v>68</v>
      </c>
      <c r="R404" s="753" t="s">
        <v>4250</v>
      </c>
      <c r="S404" s="753" t="s">
        <v>4250</v>
      </c>
      <c r="T404" s="753" t="s">
        <v>4250</v>
      </c>
      <c r="U404" s="753">
        <v>49406140</v>
      </c>
      <c r="V404" s="753">
        <v>0</v>
      </c>
      <c r="W404" s="753" t="s">
        <v>318</v>
      </c>
      <c r="X404" s="753">
        <v>400</v>
      </c>
      <c r="Y404" s="753">
        <v>728</v>
      </c>
      <c r="Z404" s="753">
        <v>28</v>
      </c>
      <c r="AA404" s="749">
        <f t="shared" si="12"/>
        <v>1.12E-2</v>
      </c>
      <c r="AB404" s="753" t="s">
        <v>70</v>
      </c>
      <c r="AC404" s="754">
        <v>44712</v>
      </c>
      <c r="AD404" s="753"/>
      <c r="AE404" s="753" t="s">
        <v>4250</v>
      </c>
      <c r="AF404" s="753" t="s">
        <v>1374</v>
      </c>
      <c r="AG404" s="753">
        <v>728</v>
      </c>
      <c r="AH404" s="753">
        <v>28</v>
      </c>
      <c r="AI404" s="761">
        <f t="shared" si="13"/>
        <v>2.0383999999999999E-2</v>
      </c>
      <c r="AJ404" s="753" t="s">
        <v>319</v>
      </c>
      <c r="AK404" s="753" t="s">
        <v>4250</v>
      </c>
      <c r="AL404" s="754">
        <v>44705</v>
      </c>
      <c r="AM404" s="754">
        <v>44706</v>
      </c>
      <c r="AN404" s="754">
        <v>44707</v>
      </c>
      <c r="AO404" s="754">
        <v>44707</v>
      </c>
      <c r="AP404" s="754">
        <v>44707</v>
      </c>
      <c r="AQ404" s="753" t="s">
        <v>89</v>
      </c>
      <c r="AR404" s="753" t="s">
        <v>1375</v>
      </c>
      <c r="AS404" s="753" t="s">
        <v>4250</v>
      </c>
      <c r="AT404" s="754">
        <v>44706</v>
      </c>
      <c r="AU404" s="753" t="s">
        <v>4250</v>
      </c>
      <c r="AV404" s="754">
        <v>44706</v>
      </c>
      <c r="AW404" s="753" t="s">
        <v>1198</v>
      </c>
      <c r="AX404" s="753" t="s">
        <v>116</v>
      </c>
      <c r="AY404" s="753" t="s">
        <v>4250</v>
      </c>
      <c r="AZ404" s="753" t="s">
        <v>4250</v>
      </c>
      <c r="BA404" s="753" t="s">
        <v>4250</v>
      </c>
      <c r="BB404" s="753" t="s">
        <v>4250</v>
      </c>
      <c r="BC404" s="753" t="s">
        <v>4250</v>
      </c>
      <c r="BD404" s="753" t="s">
        <v>4250</v>
      </c>
      <c r="BE404" s="753" t="s">
        <v>4250</v>
      </c>
      <c r="BF404" s="753" t="s">
        <v>4250</v>
      </c>
      <c r="BG404" s="753" t="s">
        <v>4250</v>
      </c>
      <c r="BH404" s="753" t="s">
        <v>4250</v>
      </c>
    </row>
    <row r="405" spans="1:60">
      <c r="A405" s="858" t="s">
        <v>8524</v>
      </c>
      <c r="B405" s="753" t="s">
        <v>56</v>
      </c>
      <c r="C405" s="753" t="s">
        <v>1376</v>
      </c>
      <c r="D405" s="754">
        <v>44699</v>
      </c>
      <c r="E405" s="753" t="s">
        <v>340</v>
      </c>
      <c r="F405" s="753" t="s">
        <v>59</v>
      </c>
      <c r="G405" s="753" t="s">
        <v>60</v>
      </c>
      <c r="H405" s="753" t="s">
        <v>61</v>
      </c>
      <c r="I405" s="753" t="s">
        <v>62</v>
      </c>
      <c r="J405" s="753" t="s">
        <v>63</v>
      </c>
      <c r="K405" s="753">
        <v>30349</v>
      </c>
      <c r="L405" s="753" t="s">
        <v>341</v>
      </c>
      <c r="M405" s="753" t="s">
        <v>1364</v>
      </c>
      <c r="N405" s="753" t="s">
        <v>343</v>
      </c>
      <c r="O405" s="753" t="s">
        <v>299</v>
      </c>
      <c r="P405" s="753">
        <v>21075</v>
      </c>
      <c r="Q405" s="753" t="s">
        <v>68</v>
      </c>
      <c r="R405" s="753" t="s">
        <v>4250</v>
      </c>
      <c r="S405" s="753" t="s">
        <v>4250</v>
      </c>
      <c r="T405" s="753" t="s">
        <v>4250</v>
      </c>
      <c r="U405" s="753">
        <v>49406140</v>
      </c>
      <c r="V405" s="753">
        <v>0</v>
      </c>
      <c r="W405" s="753" t="s">
        <v>318</v>
      </c>
      <c r="X405" s="753">
        <v>400</v>
      </c>
      <c r="Y405" s="753">
        <v>728</v>
      </c>
      <c r="Z405" s="753">
        <v>28</v>
      </c>
      <c r="AA405" s="749">
        <f t="shared" si="12"/>
        <v>1.12E-2</v>
      </c>
      <c r="AB405" s="753" t="s">
        <v>70</v>
      </c>
      <c r="AC405" s="754">
        <v>44712</v>
      </c>
      <c r="AD405" s="753"/>
      <c r="AE405" s="753" t="s">
        <v>4250</v>
      </c>
      <c r="AF405" s="753" t="s">
        <v>1376</v>
      </c>
      <c r="AG405" s="753">
        <v>728</v>
      </c>
      <c r="AH405" s="753">
        <v>28</v>
      </c>
      <c r="AI405" s="761">
        <f t="shared" si="13"/>
        <v>2.0383999999999999E-2</v>
      </c>
      <c r="AJ405" s="753" t="s">
        <v>319</v>
      </c>
      <c r="AK405" s="753" t="s">
        <v>4250</v>
      </c>
      <c r="AL405" s="754">
        <v>44705</v>
      </c>
      <c r="AM405" s="754">
        <v>44706</v>
      </c>
      <c r="AN405" s="754">
        <v>44707</v>
      </c>
      <c r="AO405" s="754">
        <v>44707</v>
      </c>
      <c r="AP405" s="754">
        <v>44707</v>
      </c>
      <c r="AQ405" s="753" t="s">
        <v>89</v>
      </c>
      <c r="AR405" s="753" t="s">
        <v>1377</v>
      </c>
      <c r="AS405" s="753" t="s">
        <v>4250</v>
      </c>
      <c r="AT405" s="754">
        <v>44706</v>
      </c>
      <c r="AU405" s="754">
        <v>44707</v>
      </c>
      <c r="AV405" s="754">
        <v>44706</v>
      </c>
      <c r="AW405" s="753" t="s">
        <v>1198</v>
      </c>
      <c r="AX405" s="753" t="s">
        <v>116</v>
      </c>
      <c r="AY405" s="753" t="s">
        <v>4250</v>
      </c>
      <c r="AZ405" s="753" t="s">
        <v>4250</v>
      </c>
      <c r="BA405" s="753" t="s">
        <v>4250</v>
      </c>
      <c r="BB405" s="753" t="s">
        <v>4250</v>
      </c>
      <c r="BC405" s="753" t="s">
        <v>4250</v>
      </c>
      <c r="BD405" s="753" t="s">
        <v>4250</v>
      </c>
      <c r="BE405" s="753" t="s">
        <v>4250</v>
      </c>
      <c r="BF405" s="753" t="s">
        <v>4250</v>
      </c>
      <c r="BG405" s="753" t="s">
        <v>4250</v>
      </c>
      <c r="BH405" s="753" t="s">
        <v>4250</v>
      </c>
    </row>
    <row r="406" spans="1:60">
      <c r="A406" s="858" t="s">
        <v>8524</v>
      </c>
      <c r="B406" s="753" t="s">
        <v>56</v>
      </c>
      <c r="C406" s="753" t="s">
        <v>1378</v>
      </c>
      <c r="D406" s="754">
        <v>44699</v>
      </c>
      <c r="E406" s="753" t="s">
        <v>340</v>
      </c>
      <c r="F406" s="753" t="s">
        <v>59</v>
      </c>
      <c r="G406" s="753" t="s">
        <v>60</v>
      </c>
      <c r="H406" s="753" t="s">
        <v>61</v>
      </c>
      <c r="I406" s="753" t="s">
        <v>62</v>
      </c>
      <c r="J406" s="753" t="s">
        <v>63</v>
      </c>
      <c r="K406" s="753">
        <v>30349</v>
      </c>
      <c r="L406" s="753" t="s">
        <v>341</v>
      </c>
      <c r="M406" s="753" t="s">
        <v>1364</v>
      </c>
      <c r="N406" s="753" t="s">
        <v>343</v>
      </c>
      <c r="O406" s="753" t="s">
        <v>299</v>
      </c>
      <c r="P406" s="753">
        <v>21075</v>
      </c>
      <c r="Q406" s="753" t="s">
        <v>68</v>
      </c>
      <c r="R406" s="753" t="s">
        <v>4250</v>
      </c>
      <c r="S406" s="753" t="s">
        <v>4250</v>
      </c>
      <c r="T406" s="753" t="s">
        <v>4250</v>
      </c>
      <c r="U406" s="753">
        <v>49406140</v>
      </c>
      <c r="V406" s="753">
        <v>0</v>
      </c>
      <c r="W406" s="753" t="s">
        <v>318</v>
      </c>
      <c r="X406" s="753">
        <v>400</v>
      </c>
      <c r="Y406" s="753">
        <v>728</v>
      </c>
      <c r="Z406" s="753">
        <v>28</v>
      </c>
      <c r="AA406" s="749">
        <f t="shared" si="12"/>
        <v>1.12E-2</v>
      </c>
      <c r="AB406" s="753" t="s">
        <v>70</v>
      </c>
      <c r="AC406" s="754">
        <v>44712</v>
      </c>
      <c r="AD406" s="753"/>
      <c r="AE406" s="753" t="s">
        <v>4250</v>
      </c>
      <c r="AF406" s="753" t="s">
        <v>1378</v>
      </c>
      <c r="AG406" s="753">
        <v>728</v>
      </c>
      <c r="AH406" s="753">
        <v>28</v>
      </c>
      <c r="AI406" s="761">
        <f t="shared" si="13"/>
        <v>2.0383999999999999E-2</v>
      </c>
      <c r="AJ406" s="753" t="s">
        <v>319</v>
      </c>
      <c r="AK406" s="753" t="s">
        <v>4250</v>
      </c>
      <c r="AL406" s="754">
        <v>44705</v>
      </c>
      <c r="AM406" s="754">
        <v>44706</v>
      </c>
      <c r="AN406" s="754">
        <v>44707</v>
      </c>
      <c r="AO406" s="754">
        <v>44707</v>
      </c>
      <c r="AP406" s="754">
        <v>44707</v>
      </c>
      <c r="AQ406" s="753" t="s">
        <v>89</v>
      </c>
      <c r="AR406" s="753" t="s">
        <v>1379</v>
      </c>
      <c r="AS406" s="753" t="s">
        <v>4250</v>
      </c>
      <c r="AT406" s="754">
        <v>44706</v>
      </c>
      <c r="AU406" s="753" t="s">
        <v>4250</v>
      </c>
      <c r="AV406" s="754">
        <v>44706</v>
      </c>
      <c r="AW406" s="753" t="s">
        <v>1198</v>
      </c>
      <c r="AX406" s="753" t="s">
        <v>116</v>
      </c>
      <c r="AY406" s="753" t="s">
        <v>4250</v>
      </c>
      <c r="AZ406" s="753" t="s">
        <v>4250</v>
      </c>
      <c r="BA406" s="753" t="s">
        <v>4250</v>
      </c>
      <c r="BB406" s="753" t="s">
        <v>4250</v>
      </c>
      <c r="BC406" s="753" t="s">
        <v>4250</v>
      </c>
      <c r="BD406" s="753" t="s">
        <v>4250</v>
      </c>
      <c r="BE406" s="753" t="s">
        <v>4250</v>
      </c>
      <c r="BF406" s="753" t="s">
        <v>4250</v>
      </c>
      <c r="BG406" s="753" t="s">
        <v>4250</v>
      </c>
      <c r="BH406" s="753" t="s">
        <v>4250</v>
      </c>
    </row>
    <row r="407" spans="1:60">
      <c r="A407" s="858" t="s">
        <v>8524</v>
      </c>
      <c r="B407" s="753" t="s">
        <v>56</v>
      </c>
      <c r="C407" s="753" t="s">
        <v>1380</v>
      </c>
      <c r="D407" s="754">
        <v>44699</v>
      </c>
      <c r="E407" s="753" t="s">
        <v>340</v>
      </c>
      <c r="F407" s="753" t="s">
        <v>59</v>
      </c>
      <c r="G407" s="753" t="s">
        <v>60</v>
      </c>
      <c r="H407" s="753" t="s">
        <v>61</v>
      </c>
      <c r="I407" s="753" t="s">
        <v>62</v>
      </c>
      <c r="J407" s="753" t="s">
        <v>63</v>
      </c>
      <c r="K407" s="753">
        <v>30349</v>
      </c>
      <c r="L407" s="753" t="s">
        <v>341</v>
      </c>
      <c r="M407" s="753" t="s">
        <v>1364</v>
      </c>
      <c r="N407" s="753" t="s">
        <v>343</v>
      </c>
      <c r="O407" s="753" t="s">
        <v>299</v>
      </c>
      <c r="P407" s="753">
        <v>21075</v>
      </c>
      <c r="Q407" s="753" t="s">
        <v>68</v>
      </c>
      <c r="R407" s="753" t="s">
        <v>4250</v>
      </c>
      <c r="S407" s="753" t="s">
        <v>4250</v>
      </c>
      <c r="T407" s="753" t="s">
        <v>4250</v>
      </c>
      <c r="U407" s="753">
        <v>49406140</v>
      </c>
      <c r="V407" s="753">
        <v>0</v>
      </c>
      <c r="W407" s="753" t="s">
        <v>318</v>
      </c>
      <c r="X407" s="753">
        <v>400</v>
      </c>
      <c r="Y407" s="753">
        <v>728</v>
      </c>
      <c r="Z407" s="753">
        <v>28</v>
      </c>
      <c r="AA407" s="749">
        <f t="shared" si="12"/>
        <v>1.12E-2</v>
      </c>
      <c r="AB407" s="753" t="s">
        <v>70</v>
      </c>
      <c r="AC407" s="754">
        <v>44712</v>
      </c>
      <c r="AD407" s="753"/>
      <c r="AE407" s="753" t="s">
        <v>4250</v>
      </c>
      <c r="AF407" s="753" t="s">
        <v>1380</v>
      </c>
      <c r="AG407" s="753">
        <v>728</v>
      </c>
      <c r="AH407" s="753">
        <v>28</v>
      </c>
      <c r="AI407" s="761">
        <f t="shared" si="13"/>
        <v>2.0383999999999999E-2</v>
      </c>
      <c r="AJ407" s="753" t="s">
        <v>319</v>
      </c>
      <c r="AK407" s="753" t="s">
        <v>4250</v>
      </c>
      <c r="AL407" s="754">
        <v>44706</v>
      </c>
      <c r="AM407" s="754">
        <v>44706</v>
      </c>
      <c r="AN407" s="754">
        <v>44708</v>
      </c>
      <c r="AO407" s="754">
        <v>44708</v>
      </c>
      <c r="AP407" s="754">
        <v>44708</v>
      </c>
      <c r="AQ407" s="753" t="s">
        <v>89</v>
      </c>
      <c r="AR407" s="753" t="s">
        <v>1381</v>
      </c>
      <c r="AS407" s="753" t="s">
        <v>4250</v>
      </c>
      <c r="AT407" s="754">
        <v>44706</v>
      </c>
      <c r="AU407" s="753" t="s">
        <v>4250</v>
      </c>
      <c r="AV407" s="754">
        <v>44706</v>
      </c>
      <c r="AW407" s="753" t="s">
        <v>1198</v>
      </c>
      <c r="AX407" s="753" t="s">
        <v>116</v>
      </c>
      <c r="AY407" s="753" t="s">
        <v>4250</v>
      </c>
      <c r="AZ407" s="753" t="s">
        <v>4250</v>
      </c>
      <c r="BA407" s="753" t="s">
        <v>4250</v>
      </c>
      <c r="BB407" s="753" t="s">
        <v>4250</v>
      </c>
      <c r="BC407" s="753" t="s">
        <v>4250</v>
      </c>
      <c r="BD407" s="753" t="s">
        <v>4250</v>
      </c>
      <c r="BE407" s="753" t="s">
        <v>4250</v>
      </c>
      <c r="BF407" s="753" t="s">
        <v>4250</v>
      </c>
      <c r="BG407" s="753" t="s">
        <v>4250</v>
      </c>
      <c r="BH407" s="753" t="s">
        <v>4250</v>
      </c>
    </row>
    <row r="408" spans="1:60">
      <c r="A408" s="858" t="s">
        <v>8524</v>
      </c>
      <c r="B408" s="753" t="s">
        <v>56</v>
      </c>
      <c r="C408" s="753" t="s">
        <v>1382</v>
      </c>
      <c r="D408" s="754">
        <v>44699</v>
      </c>
      <c r="E408" s="753" t="s">
        <v>340</v>
      </c>
      <c r="F408" s="753" t="s">
        <v>59</v>
      </c>
      <c r="G408" s="753" t="s">
        <v>60</v>
      </c>
      <c r="H408" s="753" t="s">
        <v>61</v>
      </c>
      <c r="I408" s="753" t="s">
        <v>62</v>
      </c>
      <c r="J408" s="753" t="s">
        <v>63</v>
      </c>
      <c r="K408" s="753">
        <v>30349</v>
      </c>
      <c r="L408" s="753" t="s">
        <v>341</v>
      </c>
      <c r="M408" s="753" t="s">
        <v>1364</v>
      </c>
      <c r="N408" s="753" t="s">
        <v>343</v>
      </c>
      <c r="O408" s="753" t="s">
        <v>299</v>
      </c>
      <c r="P408" s="753">
        <v>21075</v>
      </c>
      <c r="Q408" s="753" t="s">
        <v>68</v>
      </c>
      <c r="R408" s="753" t="s">
        <v>4250</v>
      </c>
      <c r="S408" s="753" t="s">
        <v>4250</v>
      </c>
      <c r="T408" s="753" t="s">
        <v>4250</v>
      </c>
      <c r="U408" s="753">
        <v>49406540</v>
      </c>
      <c r="V408" s="753">
        <v>0</v>
      </c>
      <c r="W408" s="753" t="s">
        <v>318</v>
      </c>
      <c r="X408" s="753">
        <v>400</v>
      </c>
      <c r="Y408" s="753">
        <v>728</v>
      </c>
      <c r="Z408" s="753">
        <v>28</v>
      </c>
      <c r="AA408" s="749">
        <f t="shared" si="12"/>
        <v>1.12E-2</v>
      </c>
      <c r="AB408" s="753" t="s">
        <v>70</v>
      </c>
      <c r="AC408" s="754">
        <v>44712</v>
      </c>
      <c r="AD408" s="753"/>
      <c r="AE408" s="753" t="s">
        <v>4250</v>
      </c>
      <c r="AF408" s="753" t="s">
        <v>1382</v>
      </c>
      <c r="AG408" s="753">
        <v>728</v>
      </c>
      <c r="AH408" s="753">
        <v>28</v>
      </c>
      <c r="AI408" s="761">
        <f t="shared" si="13"/>
        <v>2.0383999999999999E-2</v>
      </c>
      <c r="AJ408" s="753" t="s">
        <v>319</v>
      </c>
      <c r="AK408" s="753" t="s">
        <v>4250</v>
      </c>
      <c r="AL408" s="754">
        <v>44706</v>
      </c>
      <c r="AM408" s="754">
        <v>44707</v>
      </c>
      <c r="AN408" s="754">
        <v>44708</v>
      </c>
      <c r="AO408" s="754">
        <v>44708</v>
      </c>
      <c r="AP408" s="754">
        <v>44708</v>
      </c>
      <c r="AQ408" s="753" t="s">
        <v>89</v>
      </c>
      <c r="AR408" s="753" t="s">
        <v>1383</v>
      </c>
      <c r="AS408" s="753" t="s">
        <v>4250</v>
      </c>
      <c r="AT408" s="754">
        <v>44707</v>
      </c>
      <c r="AU408" s="753" t="s">
        <v>4250</v>
      </c>
      <c r="AV408" s="754">
        <v>44707</v>
      </c>
      <c r="AW408" s="753" t="s">
        <v>1198</v>
      </c>
      <c r="AX408" s="753" t="s">
        <v>116</v>
      </c>
      <c r="AY408" s="753" t="s">
        <v>4250</v>
      </c>
      <c r="AZ408" s="753" t="s">
        <v>4250</v>
      </c>
      <c r="BA408" s="753" t="s">
        <v>4250</v>
      </c>
      <c r="BB408" s="753" t="s">
        <v>4250</v>
      </c>
      <c r="BC408" s="753" t="s">
        <v>4250</v>
      </c>
      <c r="BD408" s="753" t="s">
        <v>4250</v>
      </c>
      <c r="BE408" s="753" t="s">
        <v>4250</v>
      </c>
      <c r="BF408" s="753" t="s">
        <v>4250</v>
      </c>
      <c r="BG408" s="753" t="s">
        <v>4250</v>
      </c>
      <c r="BH408" s="753" t="s">
        <v>4250</v>
      </c>
    </row>
    <row r="409" spans="1:60">
      <c r="A409" s="858" t="s">
        <v>8524</v>
      </c>
      <c r="B409" s="753" t="s">
        <v>56</v>
      </c>
      <c r="C409" s="753" t="s">
        <v>1384</v>
      </c>
      <c r="D409" s="754">
        <v>44699</v>
      </c>
      <c r="E409" s="753" t="s">
        <v>1385</v>
      </c>
      <c r="F409" s="753" t="s">
        <v>59</v>
      </c>
      <c r="G409" s="753" t="s">
        <v>60</v>
      </c>
      <c r="H409" s="753" t="s">
        <v>61</v>
      </c>
      <c r="I409" s="753" t="s">
        <v>62</v>
      </c>
      <c r="J409" s="753" t="s">
        <v>63</v>
      </c>
      <c r="K409" s="753">
        <v>30349</v>
      </c>
      <c r="L409" s="753" t="s">
        <v>341</v>
      </c>
      <c r="M409" s="753" t="s">
        <v>1364</v>
      </c>
      <c r="N409" s="753" t="s">
        <v>343</v>
      </c>
      <c r="O409" s="753" t="s">
        <v>299</v>
      </c>
      <c r="P409" s="753">
        <v>21075</v>
      </c>
      <c r="Q409" s="753" t="s">
        <v>68</v>
      </c>
      <c r="R409" s="753" t="s">
        <v>4250</v>
      </c>
      <c r="S409" s="753" t="s">
        <v>4250</v>
      </c>
      <c r="T409" s="753" t="s">
        <v>4250</v>
      </c>
      <c r="U409" s="753">
        <v>49406540</v>
      </c>
      <c r="V409" s="753">
        <v>0</v>
      </c>
      <c r="W409" s="753" t="s">
        <v>318</v>
      </c>
      <c r="X409" s="753">
        <v>400</v>
      </c>
      <c r="Y409" s="753">
        <v>728</v>
      </c>
      <c r="Z409" s="753">
        <v>28</v>
      </c>
      <c r="AA409" s="749">
        <f t="shared" si="12"/>
        <v>1.12E-2</v>
      </c>
      <c r="AB409" s="753" t="s">
        <v>70</v>
      </c>
      <c r="AC409" s="754">
        <v>44712</v>
      </c>
      <c r="AD409" s="753"/>
      <c r="AE409" s="753" t="s">
        <v>4250</v>
      </c>
      <c r="AF409" s="753" t="s">
        <v>1384</v>
      </c>
      <c r="AG409" s="753">
        <v>728</v>
      </c>
      <c r="AH409" s="753">
        <v>28</v>
      </c>
      <c r="AI409" s="761">
        <f t="shared" si="13"/>
        <v>2.0383999999999999E-2</v>
      </c>
      <c r="AJ409" s="753" t="s">
        <v>319</v>
      </c>
      <c r="AK409" s="753" t="s">
        <v>4250</v>
      </c>
      <c r="AL409" s="754">
        <v>44706</v>
      </c>
      <c r="AM409" s="754">
        <v>44707</v>
      </c>
      <c r="AN409" s="754">
        <v>44708</v>
      </c>
      <c r="AO409" s="754">
        <v>44708</v>
      </c>
      <c r="AP409" s="754">
        <v>44708</v>
      </c>
      <c r="AQ409" s="753" t="s">
        <v>89</v>
      </c>
      <c r="AR409" s="753" t="s">
        <v>1386</v>
      </c>
      <c r="AS409" s="753" t="s">
        <v>4250</v>
      </c>
      <c r="AT409" s="754">
        <v>44707</v>
      </c>
      <c r="AU409" s="753" t="s">
        <v>4250</v>
      </c>
      <c r="AV409" s="754">
        <v>44707</v>
      </c>
      <c r="AW409" s="753" t="s">
        <v>1198</v>
      </c>
      <c r="AX409" s="753" t="s">
        <v>116</v>
      </c>
      <c r="AY409" s="753" t="s">
        <v>4250</v>
      </c>
      <c r="AZ409" s="753" t="s">
        <v>4250</v>
      </c>
      <c r="BA409" s="753" t="s">
        <v>4250</v>
      </c>
      <c r="BB409" s="753" t="s">
        <v>4250</v>
      </c>
      <c r="BC409" s="753" t="s">
        <v>4250</v>
      </c>
      <c r="BD409" s="753" t="s">
        <v>4250</v>
      </c>
      <c r="BE409" s="753" t="s">
        <v>4250</v>
      </c>
      <c r="BF409" s="753" t="s">
        <v>4250</v>
      </c>
      <c r="BG409" s="753" t="s">
        <v>4250</v>
      </c>
      <c r="BH409" s="753" t="s">
        <v>4250</v>
      </c>
    </row>
    <row r="410" spans="1:60">
      <c r="A410" s="858" t="s">
        <v>8524</v>
      </c>
      <c r="B410" s="753" t="s">
        <v>56</v>
      </c>
      <c r="C410" s="753" t="s">
        <v>1387</v>
      </c>
      <c r="D410" s="754">
        <v>44699</v>
      </c>
      <c r="E410" s="753" t="s">
        <v>1385</v>
      </c>
      <c r="F410" s="753" t="s">
        <v>59</v>
      </c>
      <c r="G410" s="753" t="s">
        <v>60</v>
      </c>
      <c r="H410" s="753" t="s">
        <v>61</v>
      </c>
      <c r="I410" s="753" t="s">
        <v>62</v>
      </c>
      <c r="J410" s="753" t="s">
        <v>63</v>
      </c>
      <c r="K410" s="753">
        <v>30349</v>
      </c>
      <c r="L410" s="753" t="s">
        <v>341</v>
      </c>
      <c r="M410" s="753" t="s">
        <v>1364</v>
      </c>
      <c r="N410" s="753" t="s">
        <v>343</v>
      </c>
      <c r="O410" s="753" t="s">
        <v>299</v>
      </c>
      <c r="P410" s="753">
        <v>21075</v>
      </c>
      <c r="Q410" s="753" t="s">
        <v>68</v>
      </c>
      <c r="R410" s="753" t="s">
        <v>4250</v>
      </c>
      <c r="S410" s="753" t="s">
        <v>4250</v>
      </c>
      <c r="T410" s="753" t="s">
        <v>4250</v>
      </c>
      <c r="U410" s="753">
        <v>49406540</v>
      </c>
      <c r="V410" s="753">
        <v>0</v>
      </c>
      <c r="W410" s="753" t="s">
        <v>318</v>
      </c>
      <c r="X410" s="753">
        <v>400</v>
      </c>
      <c r="Y410" s="753">
        <v>728</v>
      </c>
      <c r="Z410" s="753">
        <v>28</v>
      </c>
      <c r="AA410" s="749">
        <f t="shared" si="12"/>
        <v>1.12E-2</v>
      </c>
      <c r="AB410" s="753" t="s">
        <v>70</v>
      </c>
      <c r="AC410" s="754">
        <v>44712</v>
      </c>
      <c r="AD410" s="753"/>
      <c r="AE410" s="753" t="s">
        <v>4250</v>
      </c>
      <c r="AF410" s="753" t="s">
        <v>1387</v>
      </c>
      <c r="AG410" s="753">
        <v>728</v>
      </c>
      <c r="AH410" s="753">
        <v>28</v>
      </c>
      <c r="AI410" s="761">
        <f t="shared" si="13"/>
        <v>2.0383999999999999E-2</v>
      </c>
      <c r="AJ410" s="753" t="s">
        <v>319</v>
      </c>
      <c r="AK410" s="753" t="s">
        <v>4250</v>
      </c>
      <c r="AL410" s="754">
        <v>44707</v>
      </c>
      <c r="AM410" s="754">
        <v>44707</v>
      </c>
      <c r="AN410" s="754">
        <v>44709</v>
      </c>
      <c r="AO410" s="754">
        <v>44709</v>
      </c>
      <c r="AP410" s="754">
        <v>44709</v>
      </c>
      <c r="AQ410" s="753" t="s">
        <v>89</v>
      </c>
      <c r="AR410" s="753" t="s">
        <v>1388</v>
      </c>
      <c r="AS410" s="753" t="s">
        <v>4250</v>
      </c>
      <c r="AT410" s="754">
        <v>44707</v>
      </c>
      <c r="AU410" s="753" t="s">
        <v>4250</v>
      </c>
      <c r="AV410" s="754">
        <v>44707</v>
      </c>
      <c r="AW410" s="753" t="s">
        <v>1198</v>
      </c>
      <c r="AX410" s="753" t="s">
        <v>116</v>
      </c>
      <c r="AY410" s="753" t="s">
        <v>4250</v>
      </c>
      <c r="AZ410" s="753" t="s">
        <v>4250</v>
      </c>
      <c r="BA410" s="753" t="s">
        <v>4250</v>
      </c>
      <c r="BB410" s="753" t="s">
        <v>4250</v>
      </c>
      <c r="BC410" s="753" t="s">
        <v>4250</v>
      </c>
      <c r="BD410" s="753" t="s">
        <v>4250</v>
      </c>
      <c r="BE410" s="753" t="s">
        <v>4250</v>
      </c>
      <c r="BF410" s="753" t="s">
        <v>4250</v>
      </c>
      <c r="BG410" s="753" t="s">
        <v>4250</v>
      </c>
      <c r="BH410" s="753" t="s">
        <v>4250</v>
      </c>
    </row>
    <row r="411" spans="1:60">
      <c r="A411" s="858" t="s">
        <v>8524</v>
      </c>
      <c r="B411" s="753" t="s">
        <v>56</v>
      </c>
      <c r="C411" s="753" t="s">
        <v>1389</v>
      </c>
      <c r="D411" s="754">
        <v>44699</v>
      </c>
      <c r="E411" s="753" t="s">
        <v>1385</v>
      </c>
      <c r="F411" s="753" t="s">
        <v>59</v>
      </c>
      <c r="G411" s="753" t="s">
        <v>60</v>
      </c>
      <c r="H411" s="753" t="s">
        <v>61</v>
      </c>
      <c r="I411" s="753" t="s">
        <v>62</v>
      </c>
      <c r="J411" s="753" t="s">
        <v>63</v>
      </c>
      <c r="K411" s="753">
        <v>30349</v>
      </c>
      <c r="L411" s="753" t="s">
        <v>341</v>
      </c>
      <c r="M411" s="753" t="s">
        <v>1364</v>
      </c>
      <c r="N411" s="753" t="s">
        <v>343</v>
      </c>
      <c r="O411" s="753" t="s">
        <v>299</v>
      </c>
      <c r="P411" s="753">
        <v>21075</v>
      </c>
      <c r="Q411" s="753" t="s">
        <v>68</v>
      </c>
      <c r="R411" s="753" t="s">
        <v>4250</v>
      </c>
      <c r="S411" s="753" t="s">
        <v>4250</v>
      </c>
      <c r="T411" s="753" t="s">
        <v>4250</v>
      </c>
      <c r="U411" s="753">
        <v>49406540</v>
      </c>
      <c r="V411" s="753">
        <v>0</v>
      </c>
      <c r="W411" s="753" t="s">
        <v>318</v>
      </c>
      <c r="X411" s="753">
        <v>400</v>
      </c>
      <c r="Y411" s="753">
        <v>728</v>
      </c>
      <c r="Z411" s="753">
        <v>28</v>
      </c>
      <c r="AA411" s="749">
        <f t="shared" si="12"/>
        <v>1.12E-2</v>
      </c>
      <c r="AB411" s="753" t="s">
        <v>70</v>
      </c>
      <c r="AC411" s="754">
        <v>44712</v>
      </c>
      <c r="AD411" s="753"/>
      <c r="AE411" s="753" t="s">
        <v>4250</v>
      </c>
      <c r="AF411" s="753" t="s">
        <v>1389</v>
      </c>
      <c r="AG411" s="753">
        <v>728</v>
      </c>
      <c r="AH411" s="753">
        <v>28</v>
      </c>
      <c r="AI411" s="761">
        <f t="shared" si="13"/>
        <v>2.0383999999999999E-2</v>
      </c>
      <c r="AJ411" s="753" t="s">
        <v>319</v>
      </c>
      <c r="AK411" s="753" t="s">
        <v>4250</v>
      </c>
      <c r="AL411" s="754">
        <v>44707</v>
      </c>
      <c r="AM411" s="754">
        <v>44708</v>
      </c>
      <c r="AN411" s="754">
        <v>44709</v>
      </c>
      <c r="AO411" s="754">
        <v>44709</v>
      </c>
      <c r="AP411" s="754">
        <v>44709</v>
      </c>
      <c r="AQ411" s="753" t="s">
        <v>89</v>
      </c>
      <c r="AR411" s="753" t="s">
        <v>1390</v>
      </c>
      <c r="AS411" s="753" t="s">
        <v>4250</v>
      </c>
      <c r="AT411" s="753" t="s">
        <v>4250</v>
      </c>
      <c r="AU411" s="753" t="s">
        <v>4250</v>
      </c>
      <c r="AV411" s="753" t="s">
        <v>4250</v>
      </c>
      <c r="AW411" s="753" t="s">
        <v>4250</v>
      </c>
      <c r="AX411" s="753" t="s">
        <v>4250</v>
      </c>
      <c r="AY411" s="753" t="s">
        <v>4250</v>
      </c>
      <c r="AZ411" s="753" t="s">
        <v>4250</v>
      </c>
      <c r="BA411" s="753" t="s">
        <v>4250</v>
      </c>
      <c r="BB411" s="753" t="s">
        <v>4250</v>
      </c>
      <c r="BC411" s="753" t="s">
        <v>4250</v>
      </c>
      <c r="BD411" s="753" t="s">
        <v>4250</v>
      </c>
      <c r="BE411" s="753" t="s">
        <v>4250</v>
      </c>
      <c r="BF411" s="753" t="s">
        <v>4250</v>
      </c>
      <c r="BG411" s="753" t="s">
        <v>4250</v>
      </c>
      <c r="BH411" s="753" t="s">
        <v>4250</v>
      </c>
    </row>
    <row r="412" spans="1:60">
      <c r="A412" s="858" t="s">
        <v>8524</v>
      </c>
      <c r="B412" s="753" t="s">
        <v>56</v>
      </c>
      <c r="C412" s="753" t="s">
        <v>1391</v>
      </c>
      <c r="D412" s="754">
        <v>44699</v>
      </c>
      <c r="E412" s="753" t="s">
        <v>1385</v>
      </c>
      <c r="F412" s="753" t="s">
        <v>59</v>
      </c>
      <c r="G412" s="753" t="s">
        <v>60</v>
      </c>
      <c r="H412" s="753" t="s">
        <v>61</v>
      </c>
      <c r="I412" s="753" t="s">
        <v>62</v>
      </c>
      <c r="J412" s="753" t="s">
        <v>63</v>
      </c>
      <c r="K412" s="753">
        <v>30349</v>
      </c>
      <c r="L412" s="753" t="s">
        <v>341</v>
      </c>
      <c r="M412" s="753" t="s">
        <v>1364</v>
      </c>
      <c r="N412" s="753" t="s">
        <v>343</v>
      </c>
      <c r="O412" s="753" t="s">
        <v>299</v>
      </c>
      <c r="P412" s="753">
        <v>21075</v>
      </c>
      <c r="Q412" s="753" t="s">
        <v>68</v>
      </c>
      <c r="R412" s="753" t="s">
        <v>4250</v>
      </c>
      <c r="S412" s="753" t="s">
        <v>4250</v>
      </c>
      <c r="T412" s="753" t="s">
        <v>4250</v>
      </c>
      <c r="U412" s="753">
        <v>49406540</v>
      </c>
      <c r="V412" s="753">
        <v>0</v>
      </c>
      <c r="W412" s="753" t="s">
        <v>318</v>
      </c>
      <c r="X412" s="753">
        <v>400</v>
      </c>
      <c r="Y412" s="753">
        <v>702</v>
      </c>
      <c r="Z412" s="753">
        <v>27</v>
      </c>
      <c r="AA412" s="749">
        <f t="shared" si="12"/>
        <v>1.0800000000000001E-2</v>
      </c>
      <c r="AB412" s="753" t="s">
        <v>70</v>
      </c>
      <c r="AC412" s="754">
        <v>44712</v>
      </c>
      <c r="AD412" s="753"/>
      <c r="AE412" s="753" t="s">
        <v>4250</v>
      </c>
      <c r="AF412" s="753" t="s">
        <v>1391</v>
      </c>
      <c r="AG412" s="753">
        <v>702</v>
      </c>
      <c r="AH412" s="753">
        <v>27</v>
      </c>
      <c r="AI412" s="761">
        <f t="shared" si="13"/>
        <v>1.8953999999999999E-2</v>
      </c>
      <c r="AJ412" s="753" t="s">
        <v>319</v>
      </c>
      <c r="AK412" s="753" t="s">
        <v>4250</v>
      </c>
      <c r="AL412" s="754">
        <v>44712</v>
      </c>
      <c r="AM412" s="754">
        <v>44712</v>
      </c>
      <c r="AN412" s="754">
        <v>44713</v>
      </c>
      <c r="AO412" s="754">
        <v>44713</v>
      </c>
      <c r="AP412" s="754">
        <v>44713</v>
      </c>
      <c r="AQ412" s="753" t="s">
        <v>89</v>
      </c>
      <c r="AR412" s="753" t="s">
        <v>1392</v>
      </c>
      <c r="AS412" s="753" t="s">
        <v>4250</v>
      </c>
      <c r="AT412" s="753" t="s">
        <v>4250</v>
      </c>
      <c r="AU412" s="753" t="s">
        <v>4250</v>
      </c>
      <c r="AV412" s="753" t="s">
        <v>4250</v>
      </c>
      <c r="AW412" s="753" t="s">
        <v>4250</v>
      </c>
      <c r="AX412" s="753" t="s">
        <v>4250</v>
      </c>
      <c r="AY412" s="753" t="s">
        <v>4250</v>
      </c>
      <c r="AZ412" s="753" t="s">
        <v>4250</v>
      </c>
      <c r="BA412" s="753" t="s">
        <v>4250</v>
      </c>
      <c r="BB412" s="753" t="s">
        <v>4250</v>
      </c>
      <c r="BC412" s="753" t="s">
        <v>4250</v>
      </c>
      <c r="BD412" s="753" t="s">
        <v>4250</v>
      </c>
      <c r="BE412" s="753" t="s">
        <v>4250</v>
      </c>
      <c r="BF412" s="753" t="s">
        <v>4250</v>
      </c>
      <c r="BG412" s="753" t="s">
        <v>4250</v>
      </c>
      <c r="BH412" s="753" t="s">
        <v>4250</v>
      </c>
    </row>
    <row r="413" spans="1:60">
      <c r="A413" s="858" t="s">
        <v>8524</v>
      </c>
      <c r="B413" s="753" t="s">
        <v>56</v>
      </c>
      <c r="C413" s="753" t="s">
        <v>1391</v>
      </c>
      <c r="D413" s="754">
        <v>44699</v>
      </c>
      <c r="E413" s="753" t="s">
        <v>1385</v>
      </c>
      <c r="F413" s="753" t="s">
        <v>59</v>
      </c>
      <c r="G413" s="753" t="s">
        <v>60</v>
      </c>
      <c r="H413" s="753" t="s">
        <v>61</v>
      </c>
      <c r="I413" s="753" t="s">
        <v>62</v>
      </c>
      <c r="J413" s="753" t="s">
        <v>63</v>
      </c>
      <c r="K413" s="753">
        <v>30349</v>
      </c>
      <c r="L413" s="753" t="s">
        <v>341</v>
      </c>
      <c r="M413" s="753" t="s">
        <v>1364</v>
      </c>
      <c r="N413" s="753" t="s">
        <v>343</v>
      </c>
      <c r="O413" s="753" t="s">
        <v>299</v>
      </c>
      <c r="P413" s="753">
        <v>21075</v>
      </c>
      <c r="Q413" s="753" t="s">
        <v>68</v>
      </c>
      <c r="R413" s="753" t="s">
        <v>4250</v>
      </c>
      <c r="S413" s="753" t="s">
        <v>4250</v>
      </c>
      <c r="T413" s="753" t="s">
        <v>4250</v>
      </c>
      <c r="U413" s="753">
        <v>49406140</v>
      </c>
      <c r="V413" s="753">
        <v>0</v>
      </c>
      <c r="W413" s="753" t="s">
        <v>318</v>
      </c>
      <c r="X413" s="753">
        <v>400</v>
      </c>
      <c r="Y413" s="753">
        <v>26</v>
      </c>
      <c r="Z413" s="753">
        <v>1</v>
      </c>
      <c r="AA413" s="749">
        <f t="shared" si="12"/>
        <v>4.0000000000000002E-4</v>
      </c>
      <c r="AB413" s="753" t="s">
        <v>70</v>
      </c>
      <c r="AC413" s="754">
        <v>44712</v>
      </c>
      <c r="AD413" s="753"/>
      <c r="AE413" s="753" t="s">
        <v>4250</v>
      </c>
      <c r="AF413" s="753" t="s">
        <v>1391</v>
      </c>
      <c r="AG413" s="753">
        <v>26</v>
      </c>
      <c r="AH413" s="753">
        <v>1</v>
      </c>
      <c r="AI413" s="761"/>
      <c r="AJ413" s="753" t="s">
        <v>319</v>
      </c>
      <c r="AK413" s="753" t="s">
        <v>4250</v>
      </c>
      <c r="AL413" s="754">
        <v>44712</v>
      </c>
      <c r="AM413" s="754">
        <v>44712</v>
      </c>
      <c r="AN413" s="754">
        <v>44713</v>
      </c>
      <c r="AO413" s="754">
        <v>44713</v>
      </c>
      <c r="AP413" s="754">
        <v>44713</v>
      </c>
      <c r="AQ413" s="753" t="s">
        <v>89</v>
      </c>
      <c r="AR413" s="753" t="s">
        <v>1393</v>
      </c>
      <c r="AS413" s="753" t="s">
        <v>4250</v>
      </c>
      <c r="AT413" s="753" t="s">
        <v>4250</v>
      </c>
      <c r="AU413" s="753" t="s">
        <v>4250</v>
      </c>
      <c r="AV413" s="753" t="s">
        <v>4250</v>
      </c>
      <c r="AW413" s="753" t="s">
        <v>4250</v>
      </c>
      <c r="AX413" s="753" t="s">
        <v>4250</v>
      </c>
      <c r="AY413" s="753" t="s">
        <v>4250</v>
      </c>
      <c r="AZ413" s="753" t="s">
        <v>4250</v>
      </c>
      <c r="BA413" s="753" t="s">
        <v>4250</v>
      </c>
      <c r="BB413" s="753" t="s">
        <v>4250</v>
      </c>
      <c r="BC413" s="753" t="s">
        <v>4250</v>
      </c>
      <c r="BD413" s="753" t="s">
        <v>4250</v>
      </c>
      <c r="BE413" s="753" t="s">
        <v>4250</v>
      </c>
      <c r="BF413" s="753" t="s">
        <v>4250</v>
      </c>
      <c r="BG413" s="753" t="s">
        <v>4250</v>
      </c>
      <c r="BH413" s="753" t="s">
        <v>4250</v>
      </c>
    </row>
    <row r="414" spans="1:60">
      <c r="A414" s="858" t="s">
        <v>8524</v>
      </c>
      <c r="B414" s="753" t="s">
        <v>56</v>
      </c>
      <c r="C414" s="753" t="s">
        <v>1394</v>
      </c>
      <c r="D414" s="754">
        <v>44699</v>
      </c>
      <c r="E414" s="753" t="s">
        <v>1385</v>
      </c>
      <c r="F414" s="753" t="s">
        <v>59</v>
      </c>
      <c r="G414" s="753" t="s">
        <v>60</v>
      </c>
      <c r="H414" s="753" t="s">
        <v>61</v>
      </c>
      <c r="I414" s="753" t="s">
        <v>62</v>
      </c>
      <c r="J414" s="753" t="s">
        <v>63</v>
      </c>
      <c r="K414" s="753">
        <v>30349</v>
      </c>
      <c r="L414" s="753" t="s">
        <v>341</v>
      </c>
      <c r="M414" s="753" t="s">
        <v>1364</v>
      </c>
      <c r="N414" s="753" t="s">
        <v>343</v>
      </c>
      <c r="O414" s="753" t="s">
        <v>299</v>
      </c>
      <c r="P414" s="753">
        <v>21075</v>
      </c>
      <c r="Q414" s="753" t="s">
        <v>68</v>
      </c>
      <c r="R414" s="753" t="s">
        <v>4250</v>
      </c>
      <c r="S414" s="753" t="s">
        <v>4250</v>
      </c>
      <c r="T414" s="753" t="s">
        <v>4250</v>
      </c>
      <c r="U414" s="753">
        <v>49406540</v>
      </c>
      <c r="V414" s="753">
        <v>0</v>
      </c>
      <c r="W414" s="753" t="s">
        <v>318</v>
      </c>
      <c r="X414" s="753">
        <v>400</v>
      </c>
      <c r="Y414" s="753">
        <v>728</v>
      </c>
      <c r="Z414" s="753">
        <v>28</v>
      </c>
      <c r="AA414" s="749">
        <f t="shared" si="12"/>
        <v>1.12E-2</v>
      </c>
      <c r="AB414" s="753" t="s">
        <v>70</v>
      </c>
      <c r="AC414" s="754">
        <v>44712</v>
      </c>
      <c r="AD414" s="753"/>
      <c r="AE414" s="753" t="s">
        <v>4250</v>
      </c>
      <c r="AF414" s="753" t="s">
        <v>1394</v>
      </c>
      <c r="AG414" s="753">
        <v>728</v>
      </c>
      <c r="AH414" s="753">
        <v>28</v>
      </c>
      <c r="AI414" s="761">
        <f t="shared" si="13"/>
        <v>2.0383999999999999E-2</v>
      </c>
      <c r="AJ414" s="753" t="s">
        <v>319</v>
      </c>
      <c r="AK414" s="753" t="s">
        <v>4250</v>
      </c>
      <c r="AL414" s="754">
        <v>44707</v>
      </c>
      <c r="AM414" s="754">
        <v>44708</v>
      </c>
      <c r="AN414" s="754">
        <v>44709</v>
      </c>
      <c r="AO414" s="754">
        <v>44709</v>
      </c>
      <c r="AP414" s="754">
        <v>44709</v>
      </c>
      <c r="AQ414" s="753" t="s">
        <v>89</v>
      </c>
      <c r="AR414" s="753" t="s">
        <v>1395</v>
      </c>
      <c r="AS414" s="753" t="s">
        <v>4250</v>
      </c>
      <c r="AT414" s="753" t="s">
        <v>4250</v>
      </c>
      <c r="AU414" s="753" t="s">
        <v>4250</v>
      </c>
      <c r="AV414" s="753" t="s">
        <v>4250</v>
      </c>
      <c r="AW414" s="753" t="s">
        <v>4250</v>
      </c>
      <c r="AX414" s="753" t="s">
        <v>4250</v>
      </c>
      <c r="AY414" s="753" t="s">
        <v>4250</v>
      </c>
      <c r="AZ414" s="753" t="s">
        <v>4250</v>
      </c>
      <c r="BA414" s="753" t="s">
        <v>4250</v>
      </c>
      <c r="BB414" s="753" t="s">
        <v>4250</v>
      </c>
      <c r="BC414" s="753" t="s">
        <v>4250</v>
      </c>
      <c r="BD414" s="753" t="s">
        <v>4250</v>
      </c>
      <c r="BE414" s="753" t="s">
        <v>4250</v>
      </c>
      <c r="BF414" s="753" t="s">
        <v>4250</v>
      </c>
      <c r="BG414" s="753" t="s">
        <v>4250</v>
      </c>
      <c r="BH414" s="753" t="s">
        <v>4250</v>
      </c>
    </row>
    <row r="415" spans="1:60">
      <c r="A415" s="858" t="s">
        <v>8524</v>
      </c>
      <c r="B415" s="753" t="s">
        <v>56</v>
      </c>
      <c r="C415" s="753" t="s">
        <v>1396</v>
      </c>
      <c r="D415" s="754">
        <v>44699</v>
      </c>
      <c r="E415" s="753" t="s">
        <v>1385</v>
      </c>
      <c r="F415" s="753" t="s">
        <v>59</v>
      </c>
      <c r="G415" s="753" t="s">
        <v>60</v>
      </c>
      <c r="H415" s="753" t="s">
        <v>61</v>
      </c>
      <c r="I415" s="753" t="s">
        <v>62</v>
      </c>
      <c r="J415" s="753" t="s">
        <v>63</v>
      </c>
      <c r="K415" s="753">
        <v>30349</v>
      </c>
      <c r="L415" s="753" t="s">
        <v>341</v>
      </c>
      <c r="M415" s="753" t="s">
        <v>1364</v>
      </c>
      <c r="N415" s="753" t="s">
        <v>343</v>
      </c>
      <c r="O415" s="753" t="s">
        <v>299</v>
      </c>
      <c r="P415" s="753">
        <v>21075</v>
      </c>
      <c r="Q415" s="753" t="s">
        <v>68</v>
      </c>
      <c r="R415" s="753" t="s">
        <v>4250</v>
      </c>
      <c r="S415" s="753" t="s">
        <v>4250</v>
      </c>
      <c r="T415" s="753" t="s">
        <v>4250</v>
      </c>
      <c r="U415" s="753">
        <v>49406540</v>
      </c>
      <c r="V415" s="753">
        <v>0</v>
      </c>
      <c r="W415" s="753" t="s">
        <v>318</v>
      </c>
      <c r="X415" s="753">
        <v>400</v>
      </c>
      <c r="Y415" s="753">
        <v>728</v>
      </c>
      <c r="Z415" s="753">
        <v>28</v>
      </c>
      <c r="AA415" s="749">
        <f t="shared" si="12"/>
        <v>1.12E-2</v>
      </c>
      <c r="AB415" s="753" t="s">
        <v>70</v>
      </c>
      <c r="AC415" s="754">
        <v>44712</v>
      </c>
      <c r="AD415" s="753"/>
      <c r="AE415" s="753" t="s">
        <v>4250</v>
      </c>
      <c r="AF415" s="753" t="s">
        <v>1396</v>
      </c>
      <c r="AG415" s="753">
        <v>728</v>
      </c>
      <c r="AH415" s="753">
        <v>28</v>
      </c>
      <c r="AI415" s="761">
        <f t="shared" si="13"/>
        <v>2.0383999999999999E-2</v>
      </c>
      <c r="AJ415" s="753" t="s">
        <v>319</v>
      </c>
      <c r="AK415" s="753" t="s">
        <v>4250</v>
      </c>
      <c r="AL415" s="754">
        <v>44708</v>
      </c>
      <c r="AM415" s="754">
        <v>44708</v>
      </c>
      <c r="AN415" s="754">
        <v>44712</v>
      </c>
      <c r="AO415" s="754">
        <v>44712</v>
      </c>
      <c r="AP415" s="754">
        <v>44712</v>
      </c>
      <c r="AQ415" s="753" t="s">
        <v>89</v>
      </c>
      <c r="AR415" s="753" t="s">
        <v>1397</v>
      </c>
      <c r="AS415" s="753" t="s">
        <v>4250</v>
      </c>
      <c r="AT415" s="753" t="s">
        <v>4250</v>
      </c>
      <c r="AU415" s="753" t="s">
        <v>4250</v>
      </c>
      <c r="AV415" s="753" t="s">
        <v>4250</v>
      </c>
      <c r="AW415" s="753" t="s">
        <v>4250</v>
      </c>
      <c r="AX415" s="753" t="s">
        <v>4250</v>
      </c>
      <c r="AY415" s="753" t="s">
        <v>4250</v>
      </c>
      <c r="AZ415" s="753" t="s">
        <v>4250</v>
      </c>
      <c r="BA415" s="753" t="s">
        <v>4250</v>
      </c>
      <c r="BB415" s="753" t="s">
        <v>4250</v>
      </c>
      <c r="BC415" s="753" t="s">
        <v>4250</v>
      </c>
      <c r="BD415" s="753" t="s">
        <v>4250</v>
      </c>
      <c r="BE415" s="753" t="s">
        <v>4250</v>
      </c>
      <c r="BF415" s="753" t="s">
        <v>4250</v>
      </c>
      <c r="BG415" s="753" t="s">
        <v>4250</v>
      </c>
      <c r="BH415" s="753" t="s">
        <v>4250</v>
      </c>
    </row>
    <row r="416" spans="1:60">
      <c r="A416" s="858" t="s">
        <v>8524</v>
      </c>
      <c r="B416" s="753" t="s">
        <v>56</v>
      </c>
      <c r="C416" s="753" t="s">
        <v>1398</v>
      </c>
      <c r="D416" s="754">
        <v>44699</v>
      </c>
      <c r="E416" s="753" t="s">
        <v>1385</v>
      </c>
      <c r="F416" s="753" t="s">
        <v>59</v>
      </c>
      <c r="G416" s="753" t="s">
        <v>60</v>
      </c>
      <c r="H416" s="753" t="s">
        <v>61</v>
      </c>
      <c r="I416" s="753" t="s">
        <v>62</v>
      </c>
      <c r="J416" s="753" t="s">
        <v>63</v>
      </c>
      <c r="K416" s="753">
        <v>30349</v>
      </c>
      <c r="L416" s="753" t="s">
        <v>341</v>
      </c>
      <c r="M416" s="753" t="s">
        <v>1364</v>
      </c>
      <c r="N416" s="753" t="s">
        <v>343</v>
      </c>
      <c r="O416" s="753" t="s">
        <v>299</v>
      </c>
      <c r="P416" s="753">
        <v>21075</v>
      </c>
      <c r="Q416" s="753" t="s">
        <v>68</v>
      </c>
      <c r="R416" s="753" t="s">
        <v>4250</v>
      </c>
      <c r="S416" s="753" t="s">
        <v>4250</v>
      </c>
      <c r="T416" s="753" t="s">
        <v>4250</v>
      </c>
      <c r="U416" s="753">
        <v>49406540</v>
      </c>
      <c r="V416" s="753">
        <v>0</v>
      </c>
      <c r="W416" s="753" t="s">
        <v>318</v>
      </c>
      <c r="X416" s="753">
        <v>400</v>
      </c>
      <c r="Y416" s="753">
        <v>728</v>
      </c>
      <c r="Z416" s="753">
        <v>28</v>
      </c>
      <c r="AA416" s="749">
        <f t="shared" si="12"/>
        <v>1.12E-2</v>
      </c>
      <c r="AB416" s="753" t="s">
        <v>70</v>
      </c>
      <c r="AC416" s="754">
        <v>44712</v>
      </c>
      <c r="AD416" s="753"/>
      <c r="AE416" s="753" t="s">
        <v>4250</v>
      </c>
      <c r="AF416" s="753" t="s">
        <v>1398</v>
      </c>
      <c r="AG416" s="753">
        <v>728</v>
      </c>
      <c r="AH416" s="753">
        <v>28</v>
      </c>
      <c r="AI416" s="761">
        <f t="shared" si="13"/>
        <v>2.0383999999999999E-2</v>
      </c>
      <c r="AJ416" s="753" t="s">
        <v>319</v>
      </c>
      <c r="AK416" s="753" t="s">
        <v>4250</v>
      </c>
      <c r="AL416" s="754">
        <v>44708</v>
      </c>
      <c r="AM416" s="754">
        <v>44708</v>
      </c>
      <c r="AN416" s="754">
        <v>44712</v>
      </c>
      <c r="AO416" s="754">
        <v>44712</v>
      </c>
      <c r="AP416" s="754">
        <v>44712</v>
      </c>
      <c r="AQ416" s="753" t="s">
        <v>89</v>
      </c>
      <c r="AR416" s="753" t="s">
        <v>1399</v>
      </c>
      <c r="AS416" s="753" t="s">
        <v>4250</v>
      </c>
      <c r="AT416" s="753" t="s">
        <v>4250</v>
      </c>
      <c r="AU416" s="753" t="s">
        <v>4250</v>
      </c>
      <c r="AV416" s="753" t="s">
        <v>4250</v>
      </c>
      <c r="AW416" s="753" t="s">
        <v>4250</v>
      </c>
      <c r="AX416" s="753" t="s">
        <v>4250</v>
      </c>
      <c r="AY416" s="753" t="s">
        <v>4250</v>
      </c>
      <c r="AZ416" s="753" t="s">
        <v>4250</v>
      </c>
      <c r="BA416" s="753" t="s">
        <v>4250</v>
      </c>
      <c r="BB416" s="753" t="s">
        <v>4250</v>
      </c>
      <c r="BC416" s="753" t="s">
        <v>4250</v>
      </c>
      <c r="BD416" s="753" t="s">
        <v>4250</v>
      </c>
      <c r="BE416" s="753" t="s">
        <v>4250</v>
      </c>
      <c r="BF416" s="753" t="s">
        <v>4250</v>
      </c>
      <c r="BG416" s="753" t="s">
        <v>4250</v>
      </c>
      <c r="BH416" s="753" t="s">
        <v>4250</v>
      </c>
    </row>
    <row r="417" spans="1:60">
      <c r="A417" s="858" t="s">
        <v>8524</v>
      </c>
      <c r="B417" s="753" t="s">
        <v>56</v>
      </c>
      <c r="C417" s="753" t="s">
        <v>1400</v>
      </c>
      <c r="D417" s="754">
        <v>44699</v>
      </c>
      <c r="E417" s="753" t="s">
        <v>1385</v>
      </c>
      <c r="F417" s="753" t="s">
        <v>59</v>
      </c>
      <c r="G417" s="753" t="s">
        <v>60</v>
      </c>
      <c r="H417" s="753" t="s">
        <v>61</v>
      </c>
      <c r="I417" s="753" t="s">
        <v>62</v>
      </c>
      <c r="J417" s="753" t="s">
        <v>63</v>
      </c>
      <c r="K417" s="753">
        <v>30349</v>
      </c>
      <c r="L417" s="753" t="s">
        <v>341</v>
      </c>
      <c r="M417" s="753" t="s">
        <v>1364</v>
      </c>
      <c r="N417" s="753" t="s">
        <v>343</v>
      </c>
      <c r="O417" s="753" t="s">
        <v>299</v>
      </c>
      <c r="P417" s="753">
        <v>21075</v>
      </c>
      <c r="Q417" s="753" t="s">
        <v>68</v>
      </c>
      <c r="R417" s="753" t="s">
        <v>4250</v>
      </c>
      <c r="S417" s="753" t="s">
        <v>4250</v>
      </c>
      <c r="T417" s="753" t="s">
        <v>4250</v>
      </c>
      <c r="U417" s="753">
        <v>49406140</v>
      </c>
      <c r="V417" s="753">
        <v>0</v>
      </c>
      <c r="W417" s="753" t="s">
        <v>318</v>
      </c>
      <c r="X417" s="753">
        <v>400</v>
      </c>
      <c r="Y417" s="753">
        <v>728</v>
      </c>
      <c r="Z417" s="753">
        <v>28</v>
      </c>
      <c r="AA417" s="749">
        <f t="shared" si="12"/>
        <v>1.12E-2</v>
      </c>
      <c r="AB417" s="753" t="s">
        <v>70</v>
      </c>
      <c r="AC417" s="754">
        <v>44712</v>
      </c>
      <c r="AD417" s="753"/>
      <c r="AE417" s="753" t="s">
        <v>4250</v>
      </c>
      <c r="AF417" s="753" t="s">
        <v>1400</v>
      </c>
      <c r="AG417" s="753">
        <v>728</v>
      </c>
      <c r="AH417" s="753">
        <v>28</v>
      </c>
      <c r="AI417" s="761">
        <f t="shared" si="13"/>
        <v>2.0383999999999999E-2</v>
      </c>
      <c r="AJ417" s="753" t="s">
        <v>319</v>
      </c>
      <c r="AK417" s="753" t="s">
        <v>4250</v>
      </c>
      <c r="AL417" s="754">
        <v>44708</v>
      </c>
      <c r="AM417" s="754">
        <v>44708</v>
      </c>
      <c r="AN417" s="754">
        <v>44712</v>
      </c>
      <c r="AO417" s="754">
        <v>44712</v>
      </c>
      <c r="AP417" s="754">
        <v>44712</v>
      </c>
      <c r="AQ417" s="753" t="s">
        <v>89</v>
      </c>
      <c r="AR417" s="753" t="s">
        <v>1401</v>
      </c>
      <c r="AS417" s="753" t="s">
        <v>4250</v>
      </c>
      <c r="AT417" s="753" t="s">
        <v>4250</v>
      </c>
      <c r="AU417" s="753" t="s">
        <v>4250</v>
      </c>
      <c r="AV417" s="753" t="s">
        <v>4250</v>
      </c>
      <c r="AW417" s="753" t="s">
        <v>4250</v>
      </c>
      <c r="AX417" s="753" t="s">
        <v>4250</v>
      </c>
      <c r="AY417" s="753" t="s">
        <v>4250</v>
      </c>
      <c r="AZ417" s="753" t="s">
        <v>4250</v>
      </c>
      <c r="BA417" s="753" t="s">
        <v>4250</v>
      </c>
      <c r="BB417" s="753" t="s">
        <v>4250</v>
      </c>
      <c r="BC417" s="753" t="s">
        <v>4250</v>
      </c>
      <c r="BD417" s="753" t="s">
        <v>4250</v>
      </c>
      <c r="BE417" s="753" t="s">
        <v>4250</v>
      </c>
      <c r="BF417" s="753" t="s">
        <v>4250</v>
      </c>
      <c r="BG417" s="753" t="s">
        <v>4250</v>
      </c>
      <c r="BH417" s="753" t="s">
        <v>4250</v>
      </c>
    </row>
    <row r="418" spans="1:60">
      <c r="A418" s="858" t="s">
        <v>8524</v>
      </c>
      <c r="B418" s="753" t="s">
        <v>56</v>
      </c>
      <c r="C418" s="753" t="s">
        <v>1402</v>
      </c>
      <c r="D418" s="754">
        <v>44699</v>
      </c>
      <c r="E418" s="753" t="s">
        <v>1385</v>
      </c>
      <c r="F418" s="753" t="s">
        <v>59</v>
      </c>
      <c r="G418" s="753" t="s">
        <v>60</v>
      </c>
      <c r="H418" s="753" t="s">
        <v>61</v>
      </c>
      <c r="I418" s="753" t="s">
        <v>62</v>
      </c>
      <c r="J418" s="753" t="s">
        <v>63</v>
      </c>
      <c r="K418" s="753">
        <v>30349</v>
      </c>
      <c r="L418" s="753" t="s">
        <v>341</v>
      </c>
      <c r="M418" s="753" t="s">
        <v>1364</v>
      </c>
      <c r="N418" s="753" t="s">
        <v>343</v>
      </c>
      <c r="O418" s="753" t="s">
        <v>299</v>
      </c>
      <c r="P418" s="753">
        <v>21075</v>
      </c>
      <c r="Q418" s="753" t="s">
        <v>68</v>
      </c>
      <c r="R418" s="753" t="s">
        <v>4250</v>
      </c>
      <c r="S418" s="753" t="s">
        <v>4250</v>
      </c>
      <c r="T418" s="753" t="s">
        <v>4250</v>
      </c>
      <c r="U418" s="753">
        <v>49406140</v>
      </c>
      <c r="V418" s="753">
        <v>0</v>
      </c>
      <c r="W418" s="753" t="s">
        <v>318</v>
      </c>
      <c r="X418" s="753">
        <v>400</v>
      </c>
      <c r="Y418" s="753">
        <v>728</v>
      </c>
      <c r="Z418" s="753">
        <v>28</v>
      </c>
      <c r="AA418" s="749">
        <f t="shared" si="12"/>
        <v>1.12E-2</v>
      </c>
      <c r="AB418" s="753" t="s">
        <v>70</v>
      </c>
      <c r="AC418" s="754">
        <v>44712</v>
      </c>
      <c r="AD418" s="753"/>
      <c r="AE418" s="753" t="s">
        <v>4250</v>
      </c>
      <c r="AF418" s="753" t="s">
        <v>1402</v>
      </c>
      <c r="AG418" s="753">
        <v>728</v>
      </c>
      <c r="AH418" s="753">
        <v>28</v>
      </c>
      <c r="AI418" s="761">
        <f t="shared" si="13"/>
        <v>2.0383999999999999E-2</v>
      </c>
      <c r="AJ418" s="753" t="s">
        <v>319</v>
      </c>
      <c r="AK418" s="753" t="s">
        <v>4250</v>
      </c>
      <c r="AL418" s="754">
        <v>44708</v>
      </c>
      <c r="AM418" s="754">
        <v>44708</v>
      </c>
      <c r="AN418" s="754">
        <v>44712</v>
      </c>
      <c r="AO418" s="754">
        <v>44713</v>
      </c>
      <c r="AP418" s="754">
        <v>44713</v>
      </c>
      <c r="AQ418" s="753" t="s">
        <v>89</v>
      </c>
      <c r="AR418" s="753" t="s">
        <v>1403</v>
      </c>
      <c r="AS418" s="753" t="s">
        <v>4250</v>
      </c>
      <c r="AT418" s="753" t="s">
        <v>4250</v>
      </c>
      <c r="AU418" s="753" t="s">
        <v>4250</v>
      </c>
      <c r="AV418" s="753" t="s">
        <v>4250</v>
      </c>
      <c r="AW418" s="753" t="s">
        <v>4250</v>
      </c>
      <c r="AX418" s="753" t="s">
        <v>4250</v>
      </c>
      <c r="AY418" s="753" t="s">
        <v>4250</v>
      </c>
      <c r="AZ418" s="753" t="s">
        <v>4250</v>
      </c>
      <c r="BA418" s="753" t="s">
        <v>4250</v>
      </c>
      <c r="BB418" s="753" t="s">
        <v>4250</v>
      </c>
      <c r="BC418" s="753" t="s">
        <v>4250</v>
      </c>
      <c r="BD418" s="753" t="s">
        <v>4250</v>
      </c>
      <c r="BE418" s="753" t="s">
        <v>4250</v>
      </c>
      <c r="BF418" s="753" t="s">
        <v>4250</v>
      </c>
      <c r="BG418" s="753" t="s">
        <v>4250</v>
      </c>
      <c r="BH418" s="753" t="s">
        <v>4250</v>
      </c>
    </row>
    <row r="419" spans="1:60">
      <c r="A419" s="858" t="s">
        <v>8524</v>
      </c>
      <c r="B419" s="748" t="s">
        <v>56</v>
      </c>
      <c r="C419" s="746" t="s">
        <v>1404</v>
      </c>
      <c r="D419" s="747">
        <v>44699</v>
      </c>
      <c r="E419" s="748" t="s">
        <v>1385</v>
      </c>
      <c r="F419" s="748" t="s">
        <v>59</v>
      </c>
      <c r="G419" s="748" t="s">
        <v>60</v>
      </c>
      <c r="H419" s="748" t="s">
        <v>61</v>
      </c>
      <c r="I419" s="748" t="s">
        <v>62</v>
      </c>
      <c r="J419" s="748" t="s">
        <v>63</v>
      </c>
      <c r="K419" s="748">
        <v>30349</v>
      </c>
      <c r="L419" s="748" t="s">
        <v>341</v>
      </c>
      <c r="M419" s="748" t="s">
        <v>1364</v>
      </c>
      <c r="N419" s="748" t="s">
        <v>343</v>
      </c>
      <c r="O419" s="748" t="s">
        <v>299</v>
      </c>
      <c r="P419" s="748">
        <v>21075</v>
      </c>
      <c r="Q419" s="748" t="s">
        <v>68</v>
      </c>
      <c r="R419" s="746" t="s">
        <v>4250</v>
      </c>
      <c r="S419" s="746" t="s">
        <v>4250</v>
      </c>
      <c r="T419" s="746" t="s">
        <v>4250</v>
      </c>
      <c r="U419" s="748">
        <v>49406140</v>
      </c>
      <c r="V419" s="746">
        <v>0</v>
      </c>
      <c r="W419" s="748" t="s">
        <v>318</v>
      </c>
      <c r="X419" s="748">
        <v>400</v>
      </c>
      <c r="Y419" s="746">
        <v>728</v>
      </c>
      <c r="Z419" s="746">
        <v>28</v>
      </c>
      <c r="AA419" s="749">
        <f t="shared" si="12"/>
        <v>1.12E-2</v>
      </c>
      <c r="AB419" s="748" t="s">
        <v>70</v>
      </c>
      <c r="AC419" s="747">
        <v>44712</v>
      </c>
      <c r="AD419" s="748"/>
      <c r="AE419" s="748" t="s">
        <v>4250</v>
      </c>
      <c r="AF419" s="746" t="s">
        <v>1404</v>
      </c>
      <c r="AG419" s="746">
        <v>728</v>
      </c>
      <c r="AH419" s="746">
        <v>28</v>
      </c>
      <c r="AI419" s="761">
        <f t="shared" si="13"/>
        <v>2.0383999999999999E-2</v>
      </c>
      <c r="AJ419" s="748" t="s">
        <v>319</v>
      </c>
      <c r="AK419" s="748" t="s">
        <v>4250</v>
      </c>
      <c r="AL419" s="747">
        <v>44713</v>
      </c>
      <c r="AM419" s="746" t="s">
        <v>4250</v>
      </c>
      <c r="AN419" s="747">
        <v>44715</v>
      </c>
      <c r="AO419" s="746" t="s">
        <v>4250</v>
      </c>
      <c r="AP419" s="746" t="s">
        <v>4250</v>
      </c>
      <c r="AQ419" s="746"/>
      <c r="AR419" s="748" t="s">
        <v>1405</v>
      </c>
      <c r="AS419" s="748" t="s">
        <v>4250</v>
      </c>
      <c r="AT419" s="746" t="s">
        <v>4250</v>
      </c>
      <c r="AU419" s="746" t="s">
        <v>4250</v>
      </c>
      <c r="AV419" s="746" t="s">
        <v>4250</v>
      </c>
      <c r="AW419" s="748" t="s">
        <v>4250</v>
      </c>
      <c r="AX419" s="748" t="s">
        <v>4250</v>
      </c>
      <c r="AY419" s="748" t="s">
        <v>4250</v>
      </c>
      <c r="AZ419" s="748" t="s">
        <v>4250</v>
      </c>
      <c r="BA419" s="748" t="s">
        <v>4250</v>
      </c>
      <c r="BB419" s="748" t="s">
        <v>4250</v>
      </c>
      <c r="BC419" s="748" t="s">
        <v>4250</v>
      </c>
      <c r="BD419" s="748" t="s">
        <v>4250</v>
      </c>
      <c r="BE419" s="748" t="s">
        <v>4250</v>
      </c>
      <c r="BF419" s="748" t="s">
        <v>4250</v>
      </c>
      <c r="BG419" s="748" t="s">
        <v>4250</v>
      </c>
      <c r="BH419" s="748" t="s">
        <v>4250</v>
      </c>
    </row>
    <row r="420" spans="1:60">
      <c r="A420" s="858" t="s">
        <v>8524</v>
      </c>
      <c r="B420" s="748" t="s">
        <v>56</v>
      </c>
      <c r="C420" s="746" t="s">
        <v>1406</v>
      </c>
      <c r="D420" s="747">
        <v>44699</v>
      </c>
      <c r="E420" s="748" t="s">
        <v>1385</v>
      </c>
      <c r="F420" s="748" t="s">
        <v>59</v>
      </c>
      <c r="G420" s="748" t="s">
        <v>60</v>
      </c>
      <c r="H420" s="748" t="s">
        <v>61</v>
      </c>
      <c r="I420" s="748" t="s">
        <v>62</v>
      </c>
      <c r="J420" s="748" t="s">
        <v>63</v>
      </c>
      <c r="K420" s="748">
        <v>30349</v>
      </c>
      <c r="L420" s="748" t="s">
        <v>341</v>
      </c>
      <c r="M420" s="748" t="s">
        <v>1364</v>
      </c>
      <c r="N420" s="748" t="s">
        <v>343</v>
      </c>
      <c r="O420" s="748" t="s">
        <v>299</v>
      </c>
      <c r="P420" s="748">
        <v>21075</v>
      </c>
      <c r="Q420" s="748" t="s">
        <v>68</v>
      </c>
      <c r="R420" s="746" t="s">
        <v>4250</v>
      </c>
      <c r="S420" s="746" t="s">
        <v>4250</v>
      </c>
      <c r="T420" s="746" t="s">
        <v>4250</v>
      </c>
      <c r="U420" s="748">
        <v>49406140</v>
      </c>
      <c r="V420" s="746">
        <v>0</v>
      </c>
      <c r="W420" s="748" t="s">
        <v>318</v>
      </c>
      <c r="X420" s="748">
        <v>400</v>
      </c>
      <c r="Y420" s="746">
        <v>728</v>
      </c>
      <c r="Z420" s="746">
        <v>28</v>
      </c>
      <c r="AA420" s="749">
        <f t="shared" si="12"/>
        <v>1.12E-2</v>
      </c>
      <c r="AB420" s="748" t="s">
        <v>70</v>
      </c>
      <c r="AC420" s="747">
        <v>44712</v>
      </c>
      <c r="AD420" s="748"/>
      <c r="AE420" s="748" t="s">
        <v>4250</v>
      </c>
      <c r="AF420" s="746" t="s">
        <v>1406</v>
      </c>
      <c r="AG420" s="746">
        <v>728</v>
      </c>
      <c r="AH420" s="746">
        <v>28</v>
      </c>
      <c r="AI420" s="761">
        <f t="shared" si="13"/>
        <v>2.0383999999999999E-2</v>
      </c>
      <c r="AJ420" s="748" t="s">
        <v>319</v>
      </c>
      <c r="AK420" s="748" t="s">
        <v>4250</v>
      </c>
      <c r="AL420" s="747">
        <v>44713</v>
      </c>
      <c r="AM420" s="746" t="s">
        <v>4250</v>
      </c>
      <c r="AN420" s="747">
        <v>44715</v>
      </c>
      <c r="AO420" s="746" t="s">
        <v>4250</v>
      </c>
      <c r="AP420" s="746" t="s">
        <v>4250</v>
      </c>
      <c r="AQ420" s="746"/>
      <c r="AR420" s="748" t="s">
        <v>1407</v>
      </c>
      <c r="AS420" s="748" t="s">
        <v>4250</v>
      </c>
      <c r="AT420" s="746" t="s">
        <v>4250</v>
      </c>
      <c r="AU420" s="746" t="s">
        <v>4250</v>
      </c>
      <c r="AV420" s="746" t="s">
        <v>4250</v>
      </c>
      <c r="AW420" s="748" t="s">
        <v>4250</v>
      </c>
      <c r="AX420" s="748" t="s">
        <v>4250</v>
      </c>
      <c r="AY420" s="748" t="s">
        <v>4250</v>
      </c>
      <c r="AZ420" s="748" t="s">
        <v>4250</v>
      </c>
      <c r="BA420" s="748" t="s">
        <v>4250</v>
      </c>
      <c r="BB420" s="748" t="s">
        <v>4250</v>
      </c>
      <c r="BC420" s="748" t="s">
        <v>4250</v>
      </c>
      <c r="BD420" s="748" t="s">
        <v>4250</v>
      </c>
      <c r="BE420" s="748" t="s">
        <v>4250</v>
      </c>
      <c r="BF420" s="748" t="s">
        <v>4250</v>
      </c>
      <c r="BG420" s="748" t="s">
        <v>4250</v>
      </c>
      <c r="BH420" s="748" t="s">
        <v>4250</v>
      </c>
    </row>
    <row r="421" spans="1:60">
      <c r="A421" s="858" t="s">
        <v>8524</v>
      </c>
      <c r="B421" s="748" t="s">
        <v>56</v>
      </c>
      <c r="C421" s="746" t="s">
        <v>1408</v>
      </c>
      <c r="D421" s="747">
        <v>44699</v>
      </c>
      <c r="E421" s="748" t="s">
        <v>1385</v>
      </c>
      <c r="F421" s="748" t="s">
        <v>59</v>
      </c>
      <c r="G421" s="748" t="s">
        <v>60</v>
      </c>
      <c r="H421" s="748" t="s">
        <v>61</v>
      </c>
      <c r="I421" s="748" t="s">
        <v>62</v>
      </c>
      <c r="J421" s="748" t="s">
        <v>63</v>
      </c>
      <c r="K421" s="748">
        <v>30349</v>
      </c>
      <c r="L421" s="748" t="s">
        <v>341</v>
      </c>
      <c r="M421" s="748" t="s">
        <v>1364</v>
      </c>
      <c r="N421" s="748" t="s">
        <v>343</v>
      </c>
      <c r="O421" s="748" t="s">
        <v>299</v>
      </c>
      <c r="P421" s="748">
        <v>21075</v>
      </c>
      <c r="Q421" s="748" t="s">
        <v>68</v>
      </c>
      <c r="R421" s="746" t="s">
        <v>4250</v>
      </c>
      <c r="S421" s="746" t="s">
        <v>4250</v>
      </c>
      <c r="T421" s="746" t="s">
        <v>4250</v>
      </c>
      <c r="U421" s="748">
        <v>49406140</v>
      </c>
      <c r="V421" s="746">
        <v>0</v>
      </c>
      <c r="W421" s="748" t="s">
        <v>318</v>
      </c>
      <c r="X421" s="748">
        <v>400</v>
      </c>
      <c r="Y421" s="746">
        <v>728</v>
      </c>
      <c r="Z421" s="746">
        <v>28</v>
      </c>
      <c r="AA421" s="749">
        <f t="shared" si="12"/>
        <v>1.12E-2</v>
      </c>
      <c r="AB421" s="748" t="s">
        <v>70</v>
      </c>
      <c r="AC421" s="747">
        <v>44712</v>
      </c>
      <c r="AD421" s="748"/>
      <c r="AE421" s="748" t="s">
        <v>4250</v>
      </c>
      <c r="AF421" s="746" t="s">
        <v>1408</v>
      </c>
      <c r="AG421" s="746">
        <v>728</v>
      </c>
      <c r="AH421" s="746">
        <v>28</v>
      </c>
      <c r="AI421" s="761">
        <f t="shared" si="13"/>
        <v>2.0383999999999999E-2</v>
      </c>
      <c r="AJ421" s="748" t="s">
        <v>319</v>
      </c>
      <c r="AK421" s="748" t="s">
        <v>4250</v>
      </c>
      <c r="AL421" s="747">
        <v>44713</v>
      </c>
      <c r="AM421" s="746" t="s">
        <v>4250</v>
      </c>
      <c r="AN421" s="747">
        <v>44715</v>
      </c>
      <c r="AO421" s="746" t="s">
        <v>4250</v>
      </c>
      <c r="AP421" s="746" t="s">
        <v>4250</v>
      </c>
      <c r="AQ421" s="746"/>
      <c r="AR421" s="748" t="s">
        <v>1409</v>
      </c>
      <c r="AS421" s="748" t="s">
        <v>4250</v>
      </c>
      <c r="AT421" s="746" t="s">
        <v>4250</v>
      </c>
      <c r="AU421" s="746" t="s">
        <v>4250</v>
      </c>
      <c r="AV421" s="746" t="s">
        <v>4250</v>
      </c>
      <c r="AW421" s="748" t="s">
        <v>4250</v>
      </c>
      <c r="AX421" s="748" t="s">
        <v>4250</v>
      </c>
      <c r="AY421" s="748" t="s">
        <v>4250</v>
      </c>
      <c r="AZ421" s="748" t="s">
        <v>4250</v>
      </c>
      <c r="BA421" s="748" t="s">
        <v>4250</v>
      </c>
      <c r="BB421" s="748" t="s">
        <v>4250</v>
      </c>
      <c r="BC421" s="748" t="s">
        <v>4250</v>
      </c>
      <c r="BD421" s="748" t="s">
        <v>4250</v>
      </c>
      <c r="BE421" s="748" t="s">
        <v>4250</v>
      </c>
      <c r="BF421" s="748" t="s">
        <v>4250</v>
      </c>
      <c r="BG421" s="748" t="s">
        <v>4250</v>
      </c>
      <c r="BH421" s="748" t="s">
        <v>4250</v>
      </c>
    </row>
    <row r="422" spans="1:60">
      <c r="A422" s="858" t="s">
        <v>8524</v>
      </c>
      <c r="B422" s="748" t="s">
        <v>56</v>
      </c>
      <c r="C422" s="746" t="s">
        <v>1410</v>
      </c>
      <c r="D422" s="747">
        <v>44699</v>
      </c>
      <c r="E422" s="748" t="s">
        <v>1385</v>
      </c>
      <c r="F422" s="748" t="s">
        <v>59</v>
      </c>
      <c r="G422" s="748" t="s">
        <v>60</v>
      </c>
      <c r="H422" s="748" t="s">
        <v>61</v>
      </c>
      <c r="I422" s="748" t="s">
        <v>62</v>
      </c>
      <c r="J422" s="748" t="s">
        <v>63</v>
      </c>
      <c r="K422" s="748">
        <v>30349</v>
      </c>
      <c r="L422" s="748" t="s">
        <v>341</v>
      </c>
      <c r="M422" s="748" t="s">
        <v>1364</v>
      </c>
      <c r="N422" s="748" t="s">
        <v>343</v>
      </c>
      <c r="O422" s="748" t="s">
        <v>299</v>
      </c>
      <c r="P422" s="748">
        <v>21075</v>
      </c>
      <c r="Q422" s="748" t="s">
        <v>68</v>
      </c>
      <c r="R422" s="746" t="s">
        <v>4250</v>
      </c>
      <c r="S422" s="746" t="s">
        <v>4250</v>
      </c>
      <c r="T422" s="746" t="s">
        <v>4250</v>
      </c>
      <c r="U422" s="748">
        <v>49406140</v>
      </c>
      <c r="V422" s="746">
        <v>0</v>
      </c>
      <c r="W422" s="748" t="s">
        <v>318</v>
      </c>
      <c r="X422" s="748">
        <v>400</v>
      </c>
      <c r="Y422" s="746">
        <v>728</v>
      </c>
      <c r="Z422" s="746">
        <v>28</v>
      </c>
      <c r="AA422" s="749">
        <f t="shared" si="12"/>
        <v>1.12E-2</v>
      </c>
      <c r="AB422" s="748" t="s">
        <v>70</v>
      </c>
      <c r="AC422" s="747">
        <v>44712</v>
      </c>
      <c r="AD422" s="748"/>
      <c r="AE422" s="748" t="s">
        <v>4250</v>
      </c>
      <c r="AF422" s="746" t="s">
        <v>1410</v>
      </c>
      <c r="AG422" s="746">
        <v>728</v>
      </c>
      <c r="AH422" s="746">
        <v>28</v>
      </c>
      <c r="AI422" s="761">
        <f t="shared" si="13"/>
        <v>2.0383999999999999E-2</v>
      </c>
      <c r="AJ422" s="748" t="s">
        <v>319</v>
      </c>
      <c r="AK422" s="748" t="s">
        <v>4250</v>
      </c>
      <c r="AL422" s="747">
        <v>44713</v>
      </c>
      <c r="AM422" s="746" t="s">
        <v>4250</v>
      </c>
      <c r="AN422" s="747">
        <v>44715</v>
      </c>
      <c r="AO422" s="746" t="s">
        <v>4250</v>
      </c>
      <c r="AP422" s="746" t="s">
        <v>4250</v>
      </c>
      <c r="AQ422" s="746"/>
      <c r="AR422" s="748" t="s">
        <v>1411</v>
      </c>
      <c r="AS422" s="748" t="s">
        <v>4250</v>
      </c>
      <c r="AT422" s="746" t="s">
        <v>4250</v>
      </c>
      <c r="AU422" s="746" t="s">
        <v>4250</v>
      </c>
      <c r="AV422" s="746" t="s">
        <v>4250</v>
      </c>
      <c r="AW422" s="748" t="s">
        <v>4250</v>
      </c>
      <c r="AX422" s="748" t="s">
        <v>4250</v>
      </c>
      <c r="AY422" s="748" t="s">
        <v>4250</v>
      </c>
      <c r="AZ422" s="748" t="s">
        <v>4250</v>
      </c>
      <c r="BA422" s="748" t="s">
        <v>4250</v>
      </c>
      <c r="BB422" s="748" t="s">
        <v>4250</v>
      </c>
      <c r="BC422" s="748" t="s">
        <v>4250</v>
      </c>
      <c r="BD422" s="748" t="s">
        <v>4250</v>
      </c>
      <c r="BE422" s="748" t="s">
        <v>4250</v>
      </c>
      <c r="BF422" s="748" t="s">
        <v>4250</v>
      </c>
      <c r="BG422" s="748" t="s">
        <v>4250</v>
      </c>
      <c r="BH422" s="748" t="s">
        <v>4250</v>
      </c>
    </row>
    <row r="423" spans="1:60">
      <c r="A423" s="858" t="s">
        <v>8524</v>
      </c>
      <c r="B423" s="792" t="s">
        <v>56</v>
      </c>
      <c r="C423" s="792" t="s">
        <v>1412</v>
      </c>
      <c r="D423" s="793">
        <v>44699</v>
      </c>
      <c r="E423" s="792" t="s">
        <v>1385</v>
      </c>
      <c r="F423" s="792" t="s">
        <v>59</v>
      </c>
      <c r="G423" s="792" t="s">
        <v>60</v>
      </c>
      <c r="H423" s="792" t="s">
        <v>61</v>
      </c>
      <c r="I423" s="792" t="s">
        <v>62</v>
      </c>
      <c r="J423" s="792" t="s">
        <v>63</v>
      </c>
      <c r="K423" s="792">
        <v>30349</v>
      </c>
      <c r="L423" s="792" t="s">
        <v>341</v>
      </c>
      <c r="M423" s="792" t="s">
        <v>1364</v>
      </c>
      <c r="N423" s="792" t="s">
        <v>343</v>
      </c>
      <c r="O423" s="792" t="s">
        <v>299</v>
      </c>
      <c r="P423" s="792">
        <v>21075</v>
      </c>
      <c r="Q423" s="792" t="s">
        <v>68</v>
      </c>
      <c r="R423" s="792" t="s">
        <v>4250</v>
      </c>
      <c r="S423" s="792" t="s">
        <v>4250</v>
      </c>
      <c r="T423" s="792" t="s">
        <v>4250</v>
      </c>
      <c r="U423" s="792">
        <v>49406140</v>
      </c>
      <c r="V423" s="792">
        <v>0</v>
      </c>
      <c r="W423" s="792" t="s">
        <v>318</v>
      </c>
      <c r="X423" s="792">
        <v>400</v>
      </c>
      <c r="Y423" s="792">
        <v>728</v>
      </c>
      <c r="Z423" s="792">
        <v>28</v>
      </c>
      <c r="AA423" s="749">
        <f t="shared" si="12"/>
        <v>1.12E-2</v>
      </c>
      <c r="AB423" s="792" t="s">
        <v>70</v>
      </c>
      <c r="AC423" s="793">
        <v>44712</v>
      </c>
      <c r="AD423" s="792"/>
      <c r="AE423" s="792" t="s">
        <v>4250</v>
      </c>
      <c r="AF423" s="792" t="s">
        <v>1412</v>
      </c>
      <c r="AG423" s="792">
        <v>728</v>
      </c>
      <c r="AH423" s="792">
        <v>28</v>
      </c>
      <c r="AI423" s="761">
        <f t="shared" si="13"/>
        <v>2.0383999999999999E-2</v>
      </c>
      <c r="AJ423" s="792" t="s">
        <v>319</v>
      </c>
      <c r="AK423" s="792" t="s">
        <v>4250</v>
      </c>
      <c r="AL423" s="793">
        <v>44712</v>
      </c>
      <c r="AM423" s="793">
        <v>44712</v>
      </c>
      <c r="AN423" s="793">
        <v>44715</v>
      </c>
      <c r="AO423" s="792" t="s">
        <v>4250</v>
      </c>
      <c r="AP423" s="792" t="s">
        <v>4250</v>
      </c>
      <c r="AQ423" s="792" t="s">
        <v>896</v>
      </c>
      <c r="AR423" s="792" t="s">
        <v>1413</v>
      </c>
      <c r="AS423" s="792" t="s">
        <v>4250</v>
      </c>
      <c r="AT423" s="792" t="s">
        <v>4250</v>
      </c>
      <c r="AU423" s="792" t="s">
        <v>4250</v>
      </c>
      <c r="AV423" s="792" t="s">
        <v>4250</v>
      </c>
      <c r="AW423" s="792" t="s">
        <v>4250</v>
      </c>
      <c r="AX423" s="792" t="s">
        <v>4250</v>
      </c>
      <c r="AY423" s="792" t="s">
        <v>4250</v>
      </c>
      <c r="AZ423" s="792" t="s">
        <v>4250</v>
      </c>
      <c r="BA423" s="792" t="s">
        <v>4250</v>
      </c>
      <c r="BB423" s="792" t="s">
        <v>4250</v>
      </c>
      <c r="BC423" s="792" t="s">
        <v>4250</v>
      </c>
      <c r="BD423" s="792" t="s">
        <v>4250</v>
      </c>
      <c r="BE423" s="792" t="s">
        <v>4250</v>
      </c>
      <c r="BF423" s="792" t="s">
        <v>4250</v>
      </c>
      <c r="BG423" s="792" t="s">
        <v>4250</v>
      </c>
      <c r="BH423" s="792" t="s">
        <v>4250</v>
      </c>
    </row>
    <row r="424" spans="1:60">
      <c r="A424" s="858" t="s">
        <v>8524</v>
      </c>
      <c r="B424" s="792" t="s">
        <v>56</v>
      </c>
      <c r="C424" s="792" t="s">
        <v>1414</v>
      </c>
      <c r="D424" s="793">
        <v>44699</v>
      </c>
      <c r="E424" s="792" t="s">
        <v>1385</v>
      </c>
      <c r="F424" s="792" t="s">
        <v>59</v>
      </c>
      <c r="G424" s="792" t="s">
        <v>60</v>
      </c>
      <c r="H424" s="792" t="s">
        <v>61</v>
      </c>
      <c r="I424" s="792" t="s">
        <v>62</v>
      </c>
      <c r="J424" s="792" t="s">
        <v>63</v>
      </c>
      <c r="K424" s="792">
        <v>30349</v>
      </c>
      <c r="L424" s="792" t="s">
        <v>341</v>
      </c>
      <c r="M424" s="792" t="s">
        <v>1364</v>
      </c>
      <c r="N424" s="792" t="s">
        <v>343</v>
      </c>
      <c r="O424" s="792" t="s">
        <v>299</v>
      </c>
      <c r="P424" s="792">
        <v>21075</v>
      </c>
      <c r="Q424" s="792" t="s">
        <v>68</v>
      </c>
      <c r="R424" s="792" t="s">
        <v>4250</v>
      </c>
      <c r="S424" s="792" t="s">
        <v>4250</v>
      </c>
      <c r="T424" s="792" t="s">
        <v>4250</v>
      </c>
      <c r="U424" s="792">
        <v>49406140</v>
      </c>
      <c r="V424" s="792">
        <v>0</v>
      </c>
      <c r="W424" s="792" t="s">
        <v>318</v>
      </c>
      <c r="X424" s="792">
        <v>400</v>
      </c>
      <c r="Y424" s="792">
        <v>728</v>
      </c>
      <c r="Z424" s="792">
        <v>28</v>
      </c>
      <c r="AA424" s="749">
        <f t="shared" si="12"/>
        <v>1.12E-2</v>
      </c>
      <c r="AB424" s="792" t="s">
        <v>70</v>
      </c>
      <c r="AC424" s="793">
        <v>44712</v>
      </c>
      <c r="AD424" s="792"/>
      <c r="AE424" s="792" t="s">
        <v>4250</v>
      </c>
      <c r="AF424" s="792" t="s">
        <v>1414</v>
      </c>
      <c r="AG424" s="792">
        <v>728</v>
      </c>
      <c r="AH424" s="792">
        <v>28</v>
      </c>
      <c r="AI424" s="761">
        <f t="shared" si="13"/>
        <v>2.0383999999999999E-2</v>
      </c>
      <c r="AJ424" s="792" t="s">
        <v>319</v>
      </c>
      <c r="AK424" s="792" t="s">
        <v>4250</v>
      </c>
      <c r="AL424" s="793">
        <v>44712</v>
      </c>
      <c r="AM424" s="793">
        <v>44712</v>
      </c>
      <c r="AN424" s="793">
        <v>44715</v>
      </c>
      <c r="AO424" s="792" t="s">
        <v>4250</v>
      </c>
      <c r="AP424" s="792" t="s">
        <v>4250</v>
      </c>
      <c r="AQ424" s="792" t="s">
        <v>896</v>
      </c>
      <c r="AR424" s="792" t="s">
        <v>1415</v>
      </c>
      <c r="AS424" s="792" t="s">
        <v>4250</v>
      </c>
      <c r="AT424" s="792" t="s">
        <v>4250</v>
      </c>
      <c r="AU424" s="792" t="s">
        <v>4250</v>
      </c>
      <c r="AV424" s="792" t="s">
        <v>4250</v>
      </c>
      <c r="AW424" s="792" t="s">
        <v>4250</v>
      </c>
      <c r="AX424" s="792" t="s">
        <v>4250</v>
      </c>
      <c r="AY424" s="792" t="s">
        <v>4250</v>
      </c>
      <c r="AZ424" s="792" t="s">
        <v>4250</v>
      </c>
      <c r="BA424" s="792" t="s">
        <v>4250</v>
      </c>
      <c r="BB424" s="792" t="s">
        <v>4250</v>
      </c>
      <c r="BC424" s="792" t="s">
        <v>4250</v>
      </c>
      <c r="BD424" s="792" t="s">
        <v>4250</v>
      </c>
      <c r="BE424" s="792" t="s">
        <v>4250</v>
      </c>
      <c r="BF424" s="792" t="s">
        <v>4250</v>
      </c>
      <c r="BG424" s="792" t="s">
        <v>4250</v>
      </c>
      <c r="BH424" s="792" t="s">
        <v>4250</v>
      </c>
    </row>
    <row r="425" spans="1:60">
      <c r="A425" s="858" t="s">
        <v>8524</v>
      </c>
      <c r="B425" s="748" t="s">
        <v>56</v>
      </c>
      <c r="C425" s="746" t="s">
        <v>1416</v>
      </c>
      <c r="D425" s="747">
        <v>44699</v>
      </c>
      <c r="E425" s="748" t="s">
        <v>1385</v>
      </c>
      <c r="F425" s="748" t="s">
        <v>59</v>
      </c>
      <c r="G425" s="748" t="s">
        <v>60</v>
      </c>
      <c r="H425" s="748" t="s">
        <v>61</v>
      </c>
      <c r="I425" s="748" t="s">
        <v>62</v>
      </c>
      <c r="J425" s="748" t="s">
        <v>63</v>
      </c>
      <c r="K425" s="748">
        <v>30349</v>
      </c>
      <c r="L425" s="748" t="s">
        <v>341</v>
      </c>
      <c r="M425" s="748" t="s">
        <v>1364</v>
      </c>
      <c r="N425" s="748" t="s">
        <v>343</v>
      </c>
      <c r="O425" s="748" t="s">
        <v>299</v>
      </c>
      <c r="P425" s="748">
        <v>21075</v>
      </c>
      <c r="Q425" s="748" t="s">
        <v>68</v>
      </c>
      <c r="R425" s="746" t="s">
        <v>4250</v>
      </c>
      <c r="S425" s="746" t="s">
        <v>4250</v>
      </c>
      <c r="T425" s="746" t="s">
        <v>4250</v>
      </c>
      <c r="U425" s="748">
        <v>49406140</v>
      </c>
      <c r="V425" s="746">
        <v>0</v>
      </c>
      <c r="W425" s="748" t="s">
        <v>318</v>
      </c>
      <c r="X425" s="748">
        <v>400</v>
      </c>
      <c r="Y425" s="746">
        <v>728</v>
      </c>
      <c r="Z425" s="746">
        <v>28</v>
      </c>
      <c r="AA425" s="749">
        <f t="shared" si="12"/>
        <v>1.12E-2</v>
      </c>
      <c r="AB425" s="748" t="s">
        <v>70</v>
      </c>
      <c r="AC425" s="747">
        <v>44712</v>
      </c>
      <c r="AD425" s="748"/>
      <c r="AE425" s="748" t="s">
        <v>4250</v>
      </c>
      <c r="AF425" s="746" t="s">
        <v>1416</v>
      </c>
      <c r="AG425" s="746">
        <v>728</v>
      </c>
      <c r="AH425" s="746">
        <v>28</v>
      </c>
      <c r="AI425" s="761">
        <f t="shared" si="13"/>
        <v>2.0383999999999999E-2</v>
      </c>
      <c r="AJ425" s="748" t="s">
        <v>319</v>
      </c>
      <c r="AK425" s="748" t="s">
        <v>4250</v>
      </c>
      <c r="AL425" s="747">
        <v>44713</v>
      </c>
      <c r="AM425" s="746" t="s">
        <v>4250</v>
      </c>
      <c r="AN425" s="747">
        <v>44715</v>
      </c>
      <c r="AO425" s="746" t="s">
        <v>4250</v>
      </c>
      <c r="AP425" s="746" t="s">
        <v>4250</v>
      </c>
      <c r="AQ425" s="746"/>
      <c r="AR425" s="748" t="s">
        <v>1417</v>
      </c>
      <c r="AS425" s="748" t="s">
        <v>4250</v>
      </c>
      <c r="AT425" s="746" t="s">
        <v>4250</v>
      </c>
      <c r="AU425" s="746" t="s">
        <v>4250</v>
      </c>
      <c r="AV425" s="746" t="s">
        <v>4250</v>
      </c>
      <c r="AW425" s="748" t="s">
        <v>4250</v>
      </c>
      <c r="AX425" s="748" t="s">
        <v>4250</v>
      </c>
      <c r="AY425" s="748" t="s">
        <v>4250</v>
      </c>
      <c r="AZ425" s="748" t="s">
        <v>4250</v>
      </c>
      <c r="BA425" s="748" t="s">
        <v>4250</v>
      </c>
      <c r="BB425" s="748" t="s">
        <v>4250</v>
      </c>
      <c r="BC425" s="748" t="s">
        <v>4250</v>
      </c>
      <c r="BD425" s="748" t="s">
        <v>4250</v>
      </c>
      <c r="BE425" s="748" t="s">
        <v>4250</v>
      </c>
      <c r="BF425" s="748" t="s">
        <v>4250</v>
      </c>
      <c r="BG425" s="748" t="s">
        <v>4250</v>
      </c>
      <c r="BH425" s="748" t="s">
        <v>4250</v>
      </c>
    </row>
    <row r="426" spans="1:60">
      <c r="A426" s="858" t="s">
        <v>8524</v>
      </c>
      <c r="B426" s="753" t="s">
        <v>1264</v>
      </c>
      <c r="C426" s="753" t="s">
        <v>1418</v>
      </c>
      <c r="D426" s="754">
        <v>44700</v>
      </c>
      <c r="E426" s="753" t="s">
        <v>1419</v>
      </c>
      <c r="F426" s="753" t="s">
        <v>59</v>
      </c>
      <c r="G426" s="753" t="s">
        <v>1001</v>
      </c>
      <c r="H426" s="753" t="s">
        <v>1002</v>
      </c>
      <c r="I426" s="753" t="s">
        <v>106</v>
      </c>
      <c r="J426" s="753" t="s">
        <v>63</v>
      </c>
      <c r="K426" s="753">
        <v>30721</v>
      </c>
      <c r="L426" s="753" t="s">
        <v>1420</v>
      </c>
      <c r="M426" s="753" t="s">
        <v>735</v>
      </c>
      <c r="N426" s="753" t="s">
        <v>391</v>
      </c>
      <c r="O426" s="753" t="s">
        <v>392</v>
      </c>
      <c r="P426" s="753">
        <v>11803</v>
      </c>
      <c r="Q426" s="753" t="s">
        <v>68</v>
      </c>
      <c r="R426" s="753" t="s">
        <v>1421</v>
      </c>
      <c r="S426" s="753" t="s">
        <v>4250</v>
      </c>
      <c r="T426" s="764" t="s">
        <v>1255</v>
      </c>
      <c r="U426" s="753">
        <v>49405140</v>
      </c>
      <c r="V426" s="753">
        <v>0</v>
      </c>
      <c r="W426" s="753" t="s">
        <v>163</v>
      </c>
      <c r="X426" s="753">
        <v>400</v>
      </c>
      <c r="Y426" s="753">
        <v>768</v>
      </c>
      <c r="Z426" s="753">
        <v>24</v>
      </c>
      <c r="AA426" s="749">
        <f t="shared" si="12"/>
        <v>9.5999999999999992E-3</v>
      </c>
      <c r="AB426" s="753" t="s">
        <v>70</v>
      </c>
      <c r="AC426" s="754">
        <v>44708</v>
      </c>
      <c r="AD426" s="753"/>
      <c r="AE426" s="753" t="s">
        <v>4250</v>
      </c>
      <c r="AF426" s="753" t="s">
        <v>1418</v>
      </c>
      <c r="AG426" s="753">
        <v>768</v>
      </c>
      <c r="AH426" s="753">
        <v>24</v>
      </c>
      <c r="AI426" s="761">
        <f t="shared" si="13"/>
        <v>1.8432E-2</v>
      </c>
      <c r="AJ426" s="753" t="s">
        <v>114</v>
      </c>
      <c r="AK426" s="753" t="s">
        <v>1422</v>
      </c>
      <c r="AL426" s="754">
        <v>44706</v>
      </c>
      <c r="AM426" s="754">
        <v>44707</v>
      </c>
      <c r="AN426" s="754">
        <v>44708</v>
      </c>
      <c r="AO426" s="754">
        <v>44709</v>
      </c>
      <c r="AP426" s="754">
        <v>44709</v>
      </c>
      <c r="AQ426" s="753" t="s">
        <v>89</v>
      </c>
      <c r="AR426" s="753" t="s">
        <v>1423</v>
      </c>
      <c r="AS426" s="753" t="s">
        <v>1422</v>
      </c>
      <c r="AT426" s="754">
        <v>44707</v>
      </c>
      <c r="AU426" s="753" t="s">
        <v>4250</v>
      </c>
      <c r="AV426" s="754">
        <v>44707</v>
      </c>
      <c r="AW426" s="753" t="s">
        <v>90</v>
      </c>
      <c r="AX426" s="753" t="s">
        <v>116</v>
      </c>
      <c r="AY426" s="756">
        <v>3999.21</v>
      </c>
      <c r="AZ426" s="753" t="s">
        <v>4250</v>
      </c>
      <c r="BA426" s="753" t="s">
        <v>4250</v>
      </c>
      <c r="BB426" s="753" t="s">
        <v>4250</v>
      </c>
      <c r="BC426" s="753" t="s">
        <v>4250</v>
      </c>
      <c r="BD426" s="756">
        <v>3999.21</v>
      </c>
      <c r="BE426" s="753" t="s">
        <v>4250</v>
      </c>
      <c r="BF426" s="753" t="s">
        <v>117</v>
      </c>
      <c r="BG426" s="753">
        <v>2022</v>
      </c>
      <c r="BH426" s="753" t="s">
        <v>4250</v>
      </c>
    </row>
    <row r="427" spans="1:60">
      <c r="A427" s="858" t="s">
        <v>8524</v>
      </c>
      <c r="B427" s="753" t="s">
        <v>1264</v>
      </c>
      <c r="C427" s="753" t="s">
        <v>1424</v>
      </c>
      <c r="D427" s="754">
        <v>44700</v>
      </c>
      <c r="E427" s="753" t="s">
        <v>1425</v>
      </c>
      <c r="F427" s="753" t="s">
        <v>59</v>
      </c>
      <c r="G427" s="753" t="s">
        <v>60</v>
      </c>
      <c r="H427" s="753" t="s">
        <v>61</v>
      </c>
      <c r="I427" s="753" t="s">
        <v>62</v>
      </c>
      <c r="J427" s="753" t="s">
        <v>63</v>
      </c>
      <c r="K427" s="753">
        <v>30349</v>
      </c>
      <c r="L427" s="753" t="s">
        <v>1420</v>
      </c>
      <c r="M427" s="753" t="s">
        <v>1426</v>
      </c>
      <c r="N427" s="753" t="s">
        <v>380</v>
      </c>
      <c r="O427" s="753" t="s">
        <v>85</v>
      </c>
      <c r="P427" s="753">
        <v>8840</v>
      </c>
      <c r="Q427" s="753" t="s">
        <v>68</v>
      </c>
      <c r="R427" s="753" t="s">
        <v>1421</v>
      </c>
      <c r="S427" s="753" t="s">
        <v>4250</v>
      </c>
      <c r="T427" s="764" t="s">
        <v>1255</v>
      </c>
      <c r="U427" s="753">
        <v>49203132</v>
      </c>
      <c r="V427" s="753">
        <v>0</v>
      </c>
      <c r="W427" s="753" t="s">
        <v>113</v>
      </c>
      <c r="X427" s="753">
        <v>360</v>
      </c>
      <c r="Y427" s="753">
        <v>832</v>
      </c>
      <c r="Z427" s="753">
        <v>26</v>
      </c>
      <c r="AA427" s="749">
        <f t="shared" si="12"/>
        <v>9.3600000000000003E-3</v>
      </c>
      <c r="AB427" s="753" t="s">
        <v>70</v>
      </c>
      <c r="AC427" s="754">
        <v>44708</v>
      </c>
      <c r="AD427" s="753"/>
      <c r="AE427" s="753" t="s">
        <v>4250</v>
      </c>
      <c r="AF427" s="753" t="s">
        <v>1424</v>
      </c>
      <c r="AG427" s="753">
        <v>832</v>
      </c>
      <c r="AH427" s="753">
        <v>26</v>
      </c>
      <c r="AI427" s="761">
        <f t="shared" si="13"/>
        <v>2.1631999999999998E-2</v>
      </c>
      <c r="AJ427" s="753" t="s">
        <v>72</v>
      </c>
      <c r="AK427" s="753">
        <v>399545555</v>
      </c>
      <c r="AL427" s="754">
        <v>44713</v>
      </c>
      <c r="AM427" s="754">
        <v>44713</v>
      </c>
      <c r="AN427" s="754">
        <v>44715</v>
      </c>
      <c r="AO427" s="754">
        <v>44714</v>
      </c>
      <c r="AP427" s="754">
        <v>44714</v>
      </c>
      <c r="AQ427" s="753" t="s">
        <v>89</v>
      </c>
      <c r="AR427" s="753" t="s">
        <v>4250</v>
      </c>
      <c r="AS427" s="753">
        <v>399545555</v>
      </c>
      <c r="AT427" s="753" t="s">
        <v>4250</v>
      </c>
      <c r="AU427" s="753" t="s">
        <v>4250</v>
      </c>
      <c r="AV427" s="753" t="s">
        <v>4250</v>
      </c>
      <c r="AW427" s="753" t="s">
        <v>4250</v>
      </c>
      <c r="AX427" s="753" t="s">
        <v>147</v>
      </c>
      <c r="AY427" s="756">
        <v>2685</v>
      </c>
      <c r="AZ427" s="753" t="s">
        <v>4250</v>
      </c>
      <c r="BA427" s="753" t="s">
        <v>4250</v>
      </c>
      <c r="BB427" s="753" t="s">
        <v>4250</v>
      </c>
      <c r="BC427" s="753" t="s">
        <v>4250</v>
      </c>
      <c r="BD427" s="753" t="s">
        <v>4250</v>
      </c>
      <c r="BE427" s="753" t="s">
        <v>4250</v>
      </c>
      <c r="BF427" s="753" t="s">
        <v>4250</v>
      </c>
      <c r="BG427" s="753" t="s">
        <v>4250</v>
      </c>
      <c r="BH427" s="753" t="s">
        <v>4250</v>
      </c>
    </row>
    <row r="428" spans="1:60">
      <c r="A428" s="858" t="s">
        <v>8524</v>
      </c>
      <c r="B428" s="753" t="s">
        <v>1264</v>
      </c>
      <c r="C428" s="753" t="s">
        <v>1427</v>
      </c>
      <c r="D428" s="754">
        <v>44700</v>
      </c>
      <c r="E428" s="753" t="s">
        <v>1428</v>
      </c>
      <c r="F428" s="753" t="s">
        <v>59</v>
      </c>
      <c r="G428" s="753" t="s">
        <v>60</v>
      </c>
      <c r="H428" s="753" t="s">
        <v>61</v>
      </c>
      <c r="I428" s="753" t="s">
        <v>62</v>
      </c>
      <c r="J428" s="753" t="s">
        <v>63</v>
      </c>
      <c r="K428" s="753">
        <v>30349</v>
      </c>
      <c r="L428" s="753" t="s">
        <v>1420</v>
      </c>
      <c r="M428" s="753" t="s">
        <v>1426</v>
      </c>
      <c r="N428" s="753" t="s">
        <v>380</v>
      </c>
      <c r="O428" s="753" t="s">
        <v>85</v>
      </c>
      <c r="P428" s="753">
        <v>8840</v>
      </c>
      <c r="Q428" s="753" t="s">
        <v>68</v>
      </c>
      <c r="R428" s="753" t="s">
        <v>1421</v>
      </c>
      <c r="S428" s="753" t="s">
        <v>4250</v>
      </c>
      <c r="T428" s="764" t="s">
        <v>1255</v>
      </c>
      <c r="U428" s="753">
        <v>49203132</v>
      </c>
      <c r="V428" s="753">
        <v>0</v>
      </c>
      <c r="W428" s="753" t="s">
        <v>113</v>
      </c>
      <c r="X428" s="753">
        <v>360</v>
      </c>
      <c r="Y428" s="753">
        <v>832</v>
      </c>
      <c r="Z428" s="753">
        <v>26</v>
      </c>
      <c r="AA428" s="749">
        <f t="shared" si="12"/>
        <v>9.3600000000000003E-3</v>
      </c>
      <c r="AB428" s="753" t="s">
        <v>70</v>
      </c>
      <c r="AC428" s="754">
        <v>44708</v>
      </c>
      <c r="AD428" s="753"/>
      <c r="AE428" s="753" t="s">
        <v>4250</v>
      </c>
      <c r="AF428" s="753" t="s">
        <v>1427</v>
      </c>
      <c r="AG428" s="753">
        <v>832</v>
      </c>
      <c r="AH428" s="753">
        <v>26</v>
      </c>
      <c r="AI428" s="761">
        <f t="shared" si="13"/>
        <v>2.1631999999999998E-2</v>
      </c>
      <c r="AJ428" s="753" t="s">
        <v>72</v>
      </c>
      <c r="AK428" s="753">
        <v>399545377</v>
      </c>
      <c r="AL428" s="754">
        <v>44713</v>
      </c>
      <c r="AM428" s="754">
        <v>44713</v>
      </c>
      <c r="AN428" s="754">
        <v>44715</v>
      </c>
      <c r="AO428" s="754">
        <v>44715</v>
      </c>
      <c r="AP428" s="754">
        <v>44715</v>
      </c>
      <c r="AQ428" s="753" t="s">
        <v>89</v>
      </c>
      <c r="AR428" s="753" t="s">
        <v>4250</v>
      </c>
      <c r="AS428" s="753">
        <v>399545377</v>
      </c>
      <c r="AT428" s="753" t="s">
        <v>4250</v>
      </c>
      <c r="AU428" s="753" t="s">
        <v>4250</v>
      </c>
      <c r="AV428" s="753" t="s">
        <v>4250</v>
      </c>
      <c r="AW428" s="753" t="s">
        <v>4250</v>
      </c>
      <c r="AX428" s="753" t="s">
        <v>147</v>
      </c>
      <c r="AY428" s="756">
        <v>2950</v>
      </c>
      <c r="AZ428" s="753" t="s">
        <v>4250</v>
      </c>
      <c r="BA428" s="753" t="s">
        <v>4250</v>
      </c>
      <c r="BB428" s="753" t="s">
        <v>4250</v>
      </c>
      <c r="BC428" s="753" t="s">
        <v>4250</v>
      </c>
      <c r="BD428" s="753" t="s">
        <v>4250</v>
      </c>
      <c r="BE428" s="753" t="s">
        <v>4250</v>
      </c>
      <c r="BF428" s="753" t="s">
        <v>4250</v>
      </c>
      <c r="BG428" s="753" t="s">
        <v>4250</v>
      </c>
      <c r="BH428" s="753" t="s">
        <v>4250</v>
      </c>
    </row>
    <row r="429" spans="1:60">
      <c r="A429" s="858" t="s">
        <v>8524</v>
      </c>
      <c r="B429" s="753" t="s">
        <v>1264</v>
      </c>
      <c r="C429" s="753" t="s">
        <v>1429</v>
      </c>
      <c r="D429" s="754">
        <v>44700</v>
      </c>
      <c r="E429" s="753" t="s">
        <v>1430</v>
      </c>
      <c r="F429" s="753" t="s">
        <v>59</v>
      </c>
      <c r="G429" s="753" t="s">
        <v>60</v>
      </c>
      <c r="H429" s="753" t="s">
        <v>61</v>
      </c>
      <c r="I429" s="753" t="s">
        <v>62</v>
      </c>
      <c r="J429" s="753" t="s">
        <v>63</v>
      </c>
      <c r="K429" s="753">
        <v>30349</v>
      </c>
      <c r="L429" s="753" t="s">
        <v>1420</v>
      </c>
      <c r="M429" s="753" t="s">
        <v>1431</v>
      </c>
      <c r="N429" s="753" t="s">
        <v>1262</v>
      </c>
      <c r="O429" s="753" t="s">
        <v>445</v>
      </c>
      <c r="P429" s="753">
        <v>75261</v>
      </c>
      <c r="Q429" s="753" t="s">
        <v>68</v>
      </c>
      <c r="R429" s="753" t="s">
        <v>1421</v>
      </c>
      <c r="S429" s="753" t="s">
        <v>4250</v>
      </c>
      <c r="T429" s="764" t="s">
        <v>1255</v>
      </c>
      <c r="U429" s="753">
        <v>49203132</v>
      </c>
      <c r="V429" s="753">
        <v>0</v>
      </c>
      <c r="W429" s="753" t="s">
        <v>113</v>
      </c>
      <c r="X429" s="753">
        <v>360</v>
      </c>
      <c r="Y429" s="753">
        <v>832</v>
      </c>
      <c r="Z429" s="753">
        <v>26</v>
      </c>
      <c r="AA429" s="749">
        <f t="shared" si="12"/>
        <v>9.3600000000000003E-3</v>
      </c>
      <c r="AB429" s="753" t="s">
        <v>70</v>
      </c>
      <c r="AC429" s="754">
        <v>44708</v>
      </c>
      <c r="AD429" s="753"/>
      <c r="AE429" s="753" t="s">
        <v>4250</v>
      </c>
      <c r="AF429" s="753" t="s">
        <v>1429</v>
      </c>
      <c r="AG429" s="753">
        <v>832</v>
      </c>
      <c r="AH429" s="753">
        <v>26</v>
      </c>
      <c r="AI429" s="761">
        <f t="shared" si="13"/>
        <v>2.1631999999999998E-2</v>
      </c>
      <c r="AJ429" s="753" t="s">
        <v>72</v>
      </c>
      <c r="AK429" s="753">
        <v>399545911</v>
      </c>
      <c r="AL429" s="754">
        <v>44713</v>
      </c>
      <c r="AM429" s="754">
        <v>44713</v>
      </c>
      <c r="AN429" s="754">
        <v>44715</v>
      </c>
      <c r="AO429" s="754">
        <v>44715</v>
      </c>
      <c r="AP429" s="754">
        <v>44715</v>
      </c>
      <c r="AQ429" s="753" t="s">
        <v>89</v>
      </c>
      <c r="AR429" s="753" t="s">
        <v>4250</v>
      </c>
      <c r="AS429" s="753">
        <v>399545911</v>
      </c>
      <c r="AT429" s="753" t="s">
        <v>4250</v>
      </c>
      <c r="AU429" s="753" t="s">
        <v>4250</v>
      </c>
      <c r="AV429" s="753" t="s">
        <v>4250</v>
      </c>
      <c r="AW429" s="753" t="s">
        <v>4250</v>
      </c>
      <c r="AX429" s="753" t="s">
        <v>147</v>
      </c>
      <c r="AY429" s="756">
        <v>2120</v>
      </c>
      <c r="AZ429" s="753" t="s">
        <v>4250</v>
      </c>
      <c r="BA429" s="753" t="s">
        <v>4250</v>
      </c>
      <c r="BB429" s="753" t="s">
        <v>4250</v>
      </c>
      <c r="BC429" s="753" t="s">
        <v>4250</v>
      </c>
      <c r="BD429" s="753" t="s">
        <v>4250</v>
      </c>
      <c r="BE429" s="753" t="s">
        <v>4250</v>
      </c>
      <c r="BF429" s="753" t="s">
        <v>4250</v>
      </c>
      <c r="BG429" s="753" t="s">
        <v>4250</v>
      </c>
      <c r="BH429" s="753" t="s">
        <v>4250</v>
      </c>
    </row>
    <row r="430" spans="1:60">
      <c r="A430" s="858" t="s">
        <v>8524</v>
      </c>
      <c r="B430" s="753" t="s">
        <v>1264</v>
      </c>
      <c r="C430" s="753" t="s">
        <v>1432</v>
      </c>
      <c r="D430" s="754">
        <v>44700</v>
      </c>
      <c r="E430" s="753" t="s">
        <v>1433</v>
      </c>
      <c r="F430" s="753" t="s">
        <v>59</v>
      </c>
      <c r="G430" s="753" t="s">
        <v>60</v>
      </c>
      <c r="H430" s="753" t="s">
        <v>61</v>
      </c>
      <c r="I430" s="753" t="s">
        <v>62</v>
      </c>
      <c r="J430" s="753" t="s">
        <v>63</v>
      </c>
      <c r="K430" s="753">
        <v>30349</v>
      </c>
      <c r="L430" s="753" t="s">
        <v>1340</v>
      </c>
      <c r="M430" s="753" t="s">
        <v>909</v>
      </c>
      <c r="N430" s="753" t="s">
        <v>732</v>
      </c>
      <c r="O430" s="753" t="s">
        <v>110</v>
      </c>
      <c r="P430" s="753">
        <v>94551</v>
      </c>
      <c r="Q430" s="753" t="s">
        <v>68</v>
      </c>
      <c r="R430" s="753" t="s">
        <v>631</v>
      </c>
      <c r="S430" s="753" t="s">
        <v>4250</v>
      </c>
      <c r="T430" s="764" t="s">
        <v>1342</v>
      </c>
      <c r="U430" s="753">
        <v>49203132</v>
      </c>
      <c r="V430" s="753">
        <v>0</v>
      </c>
      <c r="W430" s="753" t="s">
        <v>113</v>
      </c>
      <c r="X430" s="753">
        <v>360</v>
      </c>
      <c r="Y430" s="753">
        <v>768</v>
      </c>
      <c r="Z430" s="753">
        <v>24</v>
      </c>
      <c r="AA430" s="749">
        <f t="shared" si="12"/>
        <v>8.6400000000000001E-3</v>
      </c>
      <c r="AB430" s="753" t="s">
        <v>70</v>
      </c>
      <c r="AC430" s="754">
        <v>44708</v>
      </c>
      <c r="AD430" s="753"/>
      <c r="AE430" s="753" t="s">
        <v>4250</v>
      </c>
      <c r="AF430" s="753" t="s">
        <v>1432</v>
      </c>
      <c r="AG430" s="753">
        <v>768</v>
      </c>
      <c r="AH430" s="753">
        <v>24</v>
      </c>
      <c r="AI430" s="761">
        <f t="shared" si="13"/>
        <v>1.8432E-2</v>
      </c>
      <c r="AJ430" s="753" t="s">
        <v>72</v>
      </c>
      <c r="AK430" s="753">
        <v>399279156</v>
      </c>
      <c r="AL430" s="754">
        <v>44708</v>
      </c>
      <c r="AM430" s="754">
        <v>44714</v>
      </c>
      <c r="AN430" s="754">
        <v>44718</v>
      </c>
      <c r="AO430" s="754">
        <v>44718</v>
      </c>
      <c r="AP430" s="754">
        <v>44718</v>
      </c>
      <c r="AQ430" s="753" t="s">
        <v>89</v>
      </c>
      <c r="AR430" s="753" t="s">
        <v>1434</v>
      </c>
      <c r="AS430" s="753">
        <v>399279156</v>
      </c>
      <c r="AT430" s="753" t="s">
        <v>4250</v>
      </c>
      <c r="AU430" s="753" t="s">
        <v>4250</v>
      </c>
      <c r="AV430" s="753" t="s">
        <v>4250</v>
      </c>
      <c r="AW430" s="753" t="s">
        <v>90</v>
      </c>
      <c r="AX430" s="753" t="s">
        <v>147</v>
      </c>
      <c r="AY430" s="756">
        <v>5300</v>
      </c>
      <c r="AZ430" s="753" t="s">
        <v>4250</v>
      </c>
      <c r="BA430" s="753" t="s">
        <v>4250</v>
      </c>
      <c r="BB430" s="753" t="s">
        <v>4250</v>
      </c>
      <c r="BC430" s="753" t="s">
        <v>4250</v>
      </c>
      <c r="BD430" s="753" t="s">
        <v>4250</v>
      </c>
      <c r="BE430" s="753" t="s">
        <v>4250</v>
      </c>
      <c r="BF430" s="753" t="s">
        <v>4250</v>
      </c>
      <c r="BG430" s="753" t="s">
        <v>4250</v>
      </c>
      <c r="BH430" s="753" t="s">
        <v>4250</v>
      </c>
    </row>
    <row r="431" spans="1:60">
      <c r="A431" s="858" t="s">
        <v>8524</v>
      </c>
      <c r="B431" s="753" t="s">
        <v>1264</v>
      </c>
      <c r="C431" s="753" t="s">
        <v>1435</v>
      </c>
      <c r="D431" s="754">
        <v>44700</v>
      </c>
      <c r="E431" s="753" t="s">
        <v>1436</v>
      </c>
      <c r="F431" s="753" t="s">
        <v>59</v>
      </c>
      <c r="G431" s="753" t="s">
        <v>60</v>
      </c>
      <c r="H431" s="753" t="s">
        <v>61</v>
      </c>
      <c r="I431" s="753" t="s">
        <v>62</v>
      </c>
      <c r="J431" s="753" t="s">
        <v>63</v>
      </c>
      <c r="K431" s="753">
        <v>30349</v>
      </c>
      <c r="L431" s="753" t="s">
        <v>1340</v>
      </c>
      <c r="M431" s="753" t="s">
        <v>1437</v>
      </c>
      <c r="N431" s="753" t="s">
        <v>1438</v>
      </c>
      <c r="O431" s="753" t="s">
        <v>110</v>
      </c>
      <c r="P431" s="753">
        <v>91761</v>
      </c>
      <c r="Q431" s="753" t="s">
        <v>68</v>
      </c>
      <c r="R431" s="753" t="s">
        <v>631</v>
      </c>
      <c r="S431" s="753" t="s">
        <v>4250</v>
      </c>
      <c r="T431" s="764" t="s">
        <v>1342</v>
      </c>
      <c r="U431" s="753">
        <v>49203132</v>
      </c>
      <c r="V431" s="753">
        <v>0</v>
      </c>
      <c r="W431" s="753" t="s">
        <v>113</v>
      </c>
      <c r="X431" s="753">
        <v>360</v>
      </c>
      <c r="Y431" s="753">
        <v>768</v>
      </c>
      <c r="Z431" s="753">
        <v>24</v>
      </c>
      <c r="AA431" s="749">
        <f t="shared" si="12"/>
        <v>8.6400000000000001E-3</v>
      </c>
      <c r="AB431" s="753" t="s">
        <v>70</v>
      </c>
      <c r="AC431" s="754">
        <v>44708</v>
      </c>
      <c r="AD431" s="753"/>
      <c r="AE431" s="753" t="s">
        <v>4250</v>
      </c>
      <c r="AF431" s="753" t="s">
        <v>1435</v>
      </c>
      <c r="AG431" s="753">
        <v>768</v>
      </c>
      <c r="AH431" s="753">
        <v>24</v>
      </c>
      <c r="AI431" s="761">
        <f t="shared" si="13"/>
        <v>1.8432E-2</v>
      </c>
      <c r="AJ431" s="753" t="s">
        <v>72</v>
      </c>
      <c r="AK431" s="753">
        <v>399280526</v>
      </c>
      <c r="AL431" s="754">
        <v>44708</v>
      </c>
      <c r="AM431" s="754">
        <v>44708</v>
      </c>
      <c r="AN431" s="754">
        <v>44712</v>
      </c>
      <c r="AO431" s="754">
        <v>44712</v>
      </c>
      <c r="AP431" s="754">
        <v>44713</v>
      </c>
      <c r="AQ431" s="753" t="s">
        <v>89</v>
      </c>
      <c r="AR431" s="753" t="s">
        <v>1439</v>
      </c>
      <c r="AS431" s="753">
        <v>399280526</v>
      </c>
      <c r="AT431" s="753" t="s">
        <v>4250</v>
      </c>
      <c r="AU431" s="753" t="s">
        <v>4250</v>
      </c>
      <c r="AV431" s="753" t="s">
        <v>4250</v>
      </c>
      <c r="AW431" s="753" t="s">
        <v>90</v>
      </c>
      <c r="AX431" s="753" t="s">
        <v>147</v>
      </c>
      <c r="AY431" s="756">
        <v>5500</v>
      </c>
      <c r="AZ431" s="753" t="s">
        <v>4250</v>
      </c>
      <c r="BA431" s="753" t="s">
        <v>4250</v>
      </c>
      <c r="BB431" s="753" t="s">
        <v>4250</v>
      </c>
      <c r="BC431" s="753" t="s">
        <v>4250</v>
      </c>
      <c r="BD431" s="753" t="s">
        <v>4250</v>
      </c>
      <c r="BE431" s="753" t="s">
        <v>4250</v>
      </c>
      <c r="BF431" s="753" t="s">
        <v>4250</v>
      </c>
      <c r="BG431" s="753" t="s">
        <v>4250</v>
      </c>
      <c r="BH431" s="753" t="s">
        <v>4250</v>
      </c>
    </row>
    <row r="432" spans="1:60">
      <c r="A432" s="858" t="s">
        <v>8524</v>
      </c>
      <c r="B432" s="753" t="s">
        <v>1264</v>
      </c>
      <c r="C432" s="753" t="s">
        <v>1440</v>
      </c>
      <c r="D432" s="754">
        <v>44700</v>
      </c>
      <c r="E432" s="753" t="s">
        <v>1441</v>
      </c>
      <c r="F432" s="753" t="s">
        <v>59</v>
      </c>
      <c r="G432" s="753" t="s">
        <v>60</v>
      </c>
      <c r="H432" s="753" t="s">
        <v>61</v>
      </c>
      <c r="I432" s="753" t="s">
        <v>62</v>
      </c>
      <c r="J432" s="753" t="s">
        <v>63</v>
      </c>
      <c r="K432" s="753">
        <v>30349</v>
      </c>
      <c r="L432" s="753" t="s">
        <v>1069</v>
      </c>
      <c r="M432" s="753" t="s">
        <v>1070</v>
      </c>
      <c r="N432" s="753" t="s">
        <v>1071</v>
      </c>
      <c r="O432" s="753" t="s">
        <v>85</v>
      </c>
      <c r="P432" s="753">
        <v>7733</v>
      </c>
      <c r="Q432" s="753" t="s">
        <v>68</v>
      </c>
      <c r="R432" s="753" t="s">
        <v>1442</v>
      </c>
      <c r="S432" s="753" t="s">
        <v>1443</v>
      </c>
      <c r="T432" s="764" t="s">
        <v>1444</v>
      </c>
      <c r="U432" s="753">
        <v>49203132</v>
      </c>
      <c r="V432" s="753">
        <v>0</v>
      </c>
      <c r="W432" s="753" t="s">
        <v>113</v>
      </c>
      <c r="X432" s="753">
        <v>360</v>
      </c>
      <c r="Y432" s="753">
        <v>768</v>
      </c>
      <c r="Z432" s="753">
        <v>24</v>
      </c>
      <c r="AA432" s="749">
        <f t="shared" si="12"/>
        <v>8.6400000000000001E-3</v>
      </c>
      <c r="AB432" s="753" t="s">
        <v>70</v>
      </c>
      <c r="AC432" s="754">
        <v>44708</v>
      </c>
      <c r="AD432" s="753"/>
      <c r="AE432" s="753" t="s">
        <v>4250</v>
      </c>
      <c r="AF432" s="753" t="s">
        <v>1440</v>
      </c>
      <c r="AG432" s="753">
        <v>768</v>
      </c>
      <c r="AH432" s="753">
        <v>24</v>
      </c>
      <c r="AI432" s="761">
        <f t="shared" si="13"/>
        <v>1.8432E-2</v>
      </c>
      <c r="AJ432" s="753" t="s">
        <v>72</v>
      </c>
      <c r="AK432" s="753">
        <v>399291964</v>
      </c>
      <c r="AL432" s="754">
        <v>44708</v>
      </c>
      <c r="AM432" s="754">
        <v>44708</v>
      </c>
      <c r="AN432" s="754">
        <v>44712</v>
      </c>
      <c r="AO432" s="754">
        <v>44712</v>
      </c>
      <c r="AP432" s="754">
        <v>44712</v>
      </c>
      <c r="AQ432" s="753" t="s">
        <v>89</v>
      </c>
      <c r="AR432" s="753" t="s">
        <v>4250</v>
      </c>
      <c r="AS432" s="753">
        <v>399291964</v>
      </c>
      <c r="AT432" s="754">
        <v>44708</v>
      </c>
      <c r="AU432" s="753" t="s">
        <v>4250</v>
      </c>
      <c r="AV432" s="754">
        <v>44708</v>
      </c>
      <c r="AW432" s="753" t="s">
        <v>90</v>
      </c>
      <c r="AX432" s="753" t="s">
        <v>147</v>
      </c>
      <c r="AY432" s="756">
        <v>4072</v>
      </c>
      <c r="AZ432" s="753" t="s">
        <v>4250</v>
      </c>
      <c r="BA432" s="753" t="s">
        <v>4250</v>
      </c>
      <c r="BB432" s="753" t="s">
        <v>4250</v>
      </c>
      <c r="BC432" s="753" t="s">
        <v>4250</v>
      </c>
      <c r="BD432" s="753" t="s">
        <v>4250</v>
      </c>
      <c r="BE432" s="753" t="s">
        <v>4250</v>
      </c>
      <c r="BF432" s="753" t="s">
        <v>4250</v>
      </c>
      <c r="BG432" s="753" t="s">
        <v>4250</v>
      </c>
      <c r="BH432" s="753" t="s">
        <v>4250</v>
      </c>
    </row>
    <row r="433" spans="1:60">
      <c r="A433" s="858" t="s">
        <v>8524</v>
      </c>
      <c r="B433" s="753" t="s">
        <v>79</v>
      </c>
      <c r="C433" s="753" t="s">
        <v>1445</v>
      </c>
      <c r="D433" s="754">
        <v>44700</v>
      </c>
      <c r="E433" s="753" t="s">
        <v>1446</v>
      </c>
      <c r="F433" s="753" t="s">
        <v>59</v>
      </c>
      <c r="G433" s="753" t="s">
        <v>60</v>
      </c>
      <c r="H433" s="753" t="s">
        <v>61</v>
      </c>
      <c r="I433" s="753" t="s">
        <v>62</v>
      </c>
      <c r="J433" s="753" t="s">
        <v>63</v>
      </c>
      <c r="K433" s="753">
        <v>30349</v>
      </c>
      <c r="L433" s="753" t="s">
        <v>211</v>
      </c>
      <c r="M433" s="753" t="s">
        <v>1447</v>
      </c>
      <c r="N433" s="753" t="s">
        <v>1448</v>
      </c>
      <c r="O433" s="753" t="s">
        <v>110</v>
      </c>
      <c r="P433" s="753">
        <v>94577</v>
      </c>
      <c r="Q433" s="753" t="s">
        <v>68</v>
      </c>
      <c r="R433" s="753" t="s">
        <v>1449</v>
      </c>
      <c r="S433" s="753" t="s">
        <v>1450</v>
      </c>
      <c r="T433" s="753" t="s">
        <v>1451</v>
      </c>
      <c r="U433" s="753">
        <v>49203132</v>
      </c>
      <c r="V433" s="753">
        <v>0</v>
      </c>
      <c r="W433" s="753" t="s">
        <v>113</v>
      </c>
      <c r="X433" s="753">
        <v>360</v>
      </c>
      <c r="Y433" s="753">
        <v>768</v>
      </c>
      <c r="Z433" s="753">
        <v>24</v>
      </c>
      <c r="AA433" s="749">
        <f t="shared" si="12"/>
        <v>8.6400000000000001E-3</v>
      </c>
      <c r="AB433" s="753" t="s">
        <v>70</v>
      </c>
      <c r="AC433" s="754">
        <v>44706</v>
      </c>
      <c r="AD433" s="753"/>
      <c r="AE433" s="753" t="s">
        <v>4250</v>
      </c>
      <c r="AF433" s="753" t="s">
        <v>1445</v>
      </c>
      <c r="AG433" s="753">
        <v>768</v>
      </c>
      <c r="AH433" s="753">
        <v>24</v>
      </c>
      <c r="AI433" s="761">
        <f t="shared" si="13"/>
        <v>1.8432E-2</v>
      </c>
      <c r="AJ433" s="753" t="s">
        <v>72</v>
      </c>
      <c r="AK433" s="753">
        <v>399141557</v>
      </c>
      <c r="AL433" s="754">
        <v>44707</v>
      </c>
      <c r="AM433" s="754">
        <v>44707</v>
      </c>
      <c r="AN433" s="754">
        <v>44712</v>
      </c>
      <c r="AO433" s="754">
        <v>44712</v>
      </c>
      <c r="AP433" s="754">
        <v>44712</v>
      </c>
      <c r="AQ433" s="753" t="s">
        <v>89</v>
      </c>
      <c r="AR433" s="753" t="s">
        <v>4250</v>
      </c>
      <c r="AS433" s="753">
        <v>399141557</v>
      </c>
      <c r="AT433" s="754">
        <v>44707</v>
      </c>
      <c r="AU433" s="753" t="s">
        <v>4250</v>
      </c>
      <c r="AV433" s="754">
        <v>44707</v>
      </c>
      <c r="AW433" s="753" t="s">
        <v>90</v>
      </c>
      <c r="AX433" s="753" t="s">
        <v>147</v>
      </c>
      <c r="AY433" s="756">
        <v>5500</v>
      </c>
      <c r="AZ433" s="753" t="s">
        <v>4250</v>
      </c>
      <c r="BA433" s="753" t="s">
        <v>4250</v>
      </c>
      <c r="BB433" s="753" t="s">
        <v>4250</v>
      </c>
      <c r="BC433" s="753" t="s">
        <v>4250</v>
      </c>
      <c r="BD433" s="753" t="s">
        <v>4250</v>
      </c>
      <c r="BE433" s="753" t="s">
        <v>4250</v>
      </c>
      <c r="BF433" s="753" t="s">
        <v>4250</v>
      </c>
      <c r="BG433" s="753" t="s">
        <v>4250</v>
      </c>
      <c r="BH433" s="753" t="s">
        <v>4250</v>
      </c>
    </row>
    <row r="434" spans="1:60">
      <c r="A434" s="858" t="s">
        <v>8524</v>
      </c>
      <c r="B434" s="753" t="s">
        <v>79</v>
      </c>
      <c r="C434" s="753" t="s">
        <v>1452</v>
      </c>
      <c r="D434" s="754">
        <v>44700</v>
      </c>
      <c r="E434" s="753" t="s">
        <v>1453</v>
      </c>
      <c r="F434" s="753" t="s">
        <v>59</v>
      </c>
      <c r="G434" s="753" t="s">
        <v>60</v>
      </c>
      <c r="H434" s="753" t="s">
        <v>61</v>
      </c>
      <c r="I434" s="753" t="s">
        <v>62</v>
      </c>
      <c r="J434" s="753" t="s">
        <v>63</v>
      </c>
      <c r="K434" s="753">
        <v>30349</v>
      </c>
      <c r="L434" s="753" t="s">
        <v>272</v>
      </c>
      <c r="M434" s="753" t="s">
        <v>1454</v>
      </c>
      <c r="N434" s="753" t="s">
        <v>274</v>
      </c>
      <c r="O434" s="753" t="s">
        <v>275</v>
      </c>
      <c r="P434" s="753">
        <v>23222</v>
      </c>
      <c r="Q434" s="753" t="s">
        <v>68</v>
      </c>
      <c r="R434" s="753" t="s">
        <v>1455</v>
      </c>
      <c r="S434" s="753" t="s">
        <v>1456</v>
      </c>
      <c r="T434" s="753" t="s">
        <v>1457</v>
      </c>
      <c r="U434" s="753">
        <v>49203132</v>
      </c>
      <c r="V434" s="753">
        <v>0</v>
      </c>
      <c r="W434" s="753" t="s">
        <v>113</v>
      </c>
      <c r="X434" s="753">
        <v>360</v>
      </c>
      <c r="Y434" s="753">
        <v>768</v>
      </c>
      <c r="Z434" s="753">
        <v>24</v>
      </c>
      <c r="AA434" s="749">
        <f t="shared" si="12"/>
        <v>8.6400000000000001E-3</v>
      </c>
      <c r="AB434" s="753" t="s">
        <v>88</v>
      </c>
      <c r="AC434" s="754">
        <v>44706</v>
      </c>
      <c r="AD434" s="753"/>
      <c r="AE434" s="753" t="s">
        <v>4250</v>
      </c>
      <c r="AF434" s="753" t="s">
        <v>1452</v>
      </c>
      <c r="AG434" s="753">
        <v>768</v>
      </c>
      <c r="AH434" s="753">
        <v>24</v>
      </c>
      <c r="AI434" s="761">
        <f t="shared" si="13"/>
        <v>1.8432E-2</v>
      </c>
      <c r="AJ434" s="753" t="s">
        <v>72</v>
      </c>
      <c r="AK434" s="753">
        <v>399162483</v>
      </c>
      <c r="AL434" s="754">
        <v>44707</v>
      </c>
      <c r="AM434" s="754">
        <v>44708</v>
      </c>
      <c r="AN434" s="754">
        <v>44708</v>
      </c>
      <c r="AO434" s="754">
        <v>44712</v>
      </c>
      <c r="AP434" s="754">
        <v>44712</v>
      </c>
      <c r="AQ434" s="753" t="s">
        <v>89</v>
      </c>
      <c r="AR434" s="753" t="s">
        <v>1458</v>
      </c>
      <c r="AS434" s="753">
        <v>399162483</v>
      </c>
      <c r="AT434" s="753" t="s">
        <v>4250</v>
      </c>
      <c r="AU434" s="753" t="s">
        <v>4250</v>
      </c>
      <c r="AV434" s="753" t="s">
        <v>4250</v>
      </c>
      <c r="AW434" s="753" t="s">
        <v>90</v>
      </c>
      <c r="AX434" s="753" t="s">
        <v>147</v>
      </c>
      <c r="AY434" s="756">
        <v>2100</v>
      </c>
      <c r="AZ434" s="753" t="s">
        <v>4250</v>
      </c>
      <c r="BA434" s="753" t="s">
        <v>4250</v>
      </c>
      <c r="BB434" s="753" t="s">
        <v>4250</v>
      </c>
      <c r="BC434" s="753" t="s">
        <v>4250</v>
      </c>
      <c r="BD434" s="753" t="s">
        <v>4250</v>
      </c>
      <c r="BE434" s="753" t="s">
        <v>4250</v>
      </c>
      <c r="BF434" s="753" t="s">
        <v>4250</v>
      </c>
      <c r="BG434" s="753" t="s">
        <v>4250</v>
      </c>
      <c r="BH434" s="753" t="s">
        <v>4250</v>
      </c>
    </row>
    <row r="435" spans="1:60">
      <c r="A435" s="858" t="s">
        <v>8524</v>
      </c>
      <c r="B435" s="753" t="s">
        <v>1264</v>
      </c>
      <c r="C435" s="753" t="s">
        <v>1459</v>
      </c>
      <c r="D435" s="754">
        <v>44700</v>
      </c>
      <c r="E435" s="753" t="s">
        <v>1460</v>
      </c>
      <c r="F435" s="753" t="s">
        <v>59</v>
      </c>
      <c r="G435" s="753" t="s">
        <v>60</v>
      </c>
      <c r="H435" s="753" t="s">
        <v>61</v>
      </c>
      <c r="I435" s="753" t="s">
        <v>62</v>
      </c>
      <c r="J435" s="753" t="s">
        <v>63</v>
      </c>
      <c r="K435" s="753">
        <v>30349</v>
      </c>
      <c r="L435" s="753" t="s">
        <v>195</v>
      </c>
      <c r="M435" s="753" t="s">
        <v>1461</v>
      </c>
      <c r="N435" s="753" t="s">
        <v>400</v>
      </c>
      <c r="O435" s="753" t="s">
        <v>236</v>
      </c>
      <c r="P435" s="753">
        <v>97210</v>
      </c>
      <c r="Q435" s="753" t="s">
        <v>68</v>
      </c>
      <c r="R435" s="753" t="s">
        <v>1462</v>
      </c>
      <c r="S435" s="753" t="s">
        <v>4250</v>
      </c>
      <c r="T435" s="764" t="s">
        <v>1463</v>
      </c>
      <c r="U435" s="753">
        <v>49204132</v>
      </c>
      <c r="V435" s="753">
        <v>0</v>
      </c>
      <c r="W435" s="753" t="s">
        <v>377</v>
      </c>
      <c r="X435" s="753">
        <v>360</v>
      </c>
      <c r="Y435" s="753">
        <v>832</v>
      </c>
      <c r="Z435" s="753">
        <v>32</v>
      </c>
      <c r="AA435" s="749">
        <f t="shared" si="12"/>
        <v>1.1520000000000001E-2</v>
      </c>
      <c r="AB435" s="753" t="s">
        <v>88</v>
      </c>
      <c r="AC435" s="754">
        <v>44708</v>
      </c>
      <c r="AD435" s="753"/>
      <c r="AE435" s="753" t="s">
        <v>4250</v>
      </c>
      <c r="AF435" s="753" t="s">
        <v>1459</v>
      </c>
      <c r="AG435" s="753">
        <v>832</v>
      </c>
      <c r="AH435" s="753">
        <v>32</v>
      </c>
      <c r="AI435" s="761">
        <f t="shared" si="13"/>
        <v>2.6623999999999998E-2</v>
      </c>
      <c r="AJ435" s="753" t="s">
        <v>72</v>
      </c>
      <c r="AK435" s="753">
        <v>399303154</v>
      </c>
      <c r="AL435" s="754">
        <v>44708</v>
      </c>
      <c r="AM435" s="754">
        <v>44708</v>
      </c>
      <c r="AN435" s="754">
        <v>44713</v>
      </c>
      <c r="AO435" s="754">
        <v>44713</v>
      </c>
      <c r="AP435" s="754">
        <v>44713</v>
      </c>
      <c r="AQ435" s="753" t="s">
        <v>89</v>
      </c>
      <c r="AR435" s="753" t="s">
        <v>4250</v>
      </c>
      <c r="AS435" s="753">
        <v>399303154</v>
      </c>
      <c r="AT435" s="754">
        <v>44708</v>
      </c>
      <c r="AU435" s="753" t="s">
        <v>4250</v>
      </c>
      <c r="AV435" s="754">
        <v>44708</v>
      </c>
      <c r="AW435" s="753" t="s">
        <v>90</v>
      </c>
      <c r="AX435" s="753" t="s">
        <v>147</v>
      </c>
      <c r="AY435" s="756">
        <v>3650</v>
      </c>
      <c r="AZ435" s="753" t="s">
        <v>4250</v>
      </c>
      <c r="BA435" s="753" t="s">
        <v>4250</v>
      </c>
      <c r="BB435" s="753" t="s">
        <v>4250</v>
      </c>
      <c r="BC435" s="753" t="s">
        <v>4250</v>
      </c>
      <c r="BD435" s="753" t="s">
        <v>4250</v>
      </c>
      <c r="BE435" s="753" t="s">
        <v>4250</v>
      </c>
      <c r="BF435" s="753" t="s">
        <v>4250</v>
      </c>
      <c r="BG435" s="753" t="s">
        <v>4250</v>
      </c>
      <c r="BH435" s="753" t="s">
        <v>4250</v>
      </c>
    </row>
    <row r="436" spans="1:60">
      <c r="A436" s="858" t="s">
        <v>8524</v>
      </c>
      <c r="B436" s="753" t="s">
        <v>79</v>
      </c>
      <c r="C436" s="753" t="s">
        <v>1464</v>
      </c>
      <c r="D436" s="754">
        <v>44701</v>
      </c>
      <c r="E436" s="753" t="s">
        <v>1465</v>
      </c>
      <c r="F436" s="753" t="s">
        <v>59</v>
      </c>
      <c r="G436" s="753" t="s">
        <v>60</v>
      </c>
      <c r="H436" s="753" t="s">
        <v>61</v>
      </c>
      <c r="I436" s="753" t="s">
        <v>62</v>
      </c>
      <c r="J436" s="753" t="s">
        <v>63</v>
      </c>
      <c r="K436" s="753">
        <v>30349</v>
      </c>
      <c r="L436" s="753" t="s">
        <v>1466</v>
      </c>
      <c r="M436" s="753" t="s">
        <v>1467</v>
      </c>
      <c r="N436" s="753" t="s">
        <v>1468</v>
      </c>
      <c r="O436" s="753" t="s">
        <v>392</v>
      </c>
      <c r="P436" s="753">
        <v>12205</v>
      </c>
      <c r="Q436" s="753" t="s">
        <v>68</v>
      </c>
      <c r="R436" s="753" t="s">
        <v>1469</v>
      </c>
      <c r="S436" s="753" t="s">
        <v>4250</v>
      </c>
      <c r="T436" s="764" t="s">
        <v>1470</v>
      </c>
      <c r="U436" s="753">
        <v>49203132</v>
      </c>
      <c r="V436" s="753">
        <v>0</v>
      </c>
      <c r="W436" s="753" t="s">
        <v>113</v>
      </c>
      <c r="X436" s="753">
        <v>360</v>
      </c>
      <c r="Y436" s="753">
        <v>832</v>
      </c>
      <c r="Z436" s="753">
        <v>26</v>
      </c>
      <c r="AA436" s="749">
        <f t="shared" si="12"/>
        <v>9.3600000000000003E-3</v>
      </c>
      <c r="AB436" s="753" t="s">
        <v>88</v>
      </c>
      <c r="AC436" s="754">
        <v>44708</v>
      </c>
      <c r="AD436" s="753"/>
      <c r="AE436" s="753" t="s">
        <v>4250</v>
      </c>
      <c r="AF436" s="753" t="s">
        <v>1464</v>
      </c>
      <c r="AG436" s="753">
        <v>832</v>
      </c>
      <c r="AH436" s="753">
        <v>26</v>
      </c>
      <c r="AI436" s="761">
        <f t="shared" si="13"/>
        <v>2.1631999999999998E-2</v>
      </c>
      <c r="AJ436" s="753" t="s">
        <v>72</v>
      </c>
      <c r="AK436" s="753">
        <v>399159567</v>
      </c>
      <c r="AL436" s="754">
        <v>44706</v>
      </c>
      <c r="AM436" s="754">
        <v>44706</v>
      </c>
      <c r="AN436" s="754">
        <v>44708</v>
      </c>
      <c r="AO436" s="754">
        <v>44708</v>
      </c>
      <c r="AP436" s="754">
        <v>44708</v>
      </c>
      <c r="AQ436" s="753" t="s">
        <v>89</v>
      </c>
      <c r="AR436" s="753" t="s">
        <v>4250</v>
      </c>
      <c r="AS436" s="753">
        <v>399159567</v>
      </c>
      <c r="AT436" s="754">
        <v>44706</v>
      </c>
      <c r="AU436" s="753" t="s">
        <v>4250</v>
      </c>
      <c r="AV436" s="754">
        <v>44706</v>
      </c>
      <c r="AW436" s="753" t="s">
        <v>90</v>
      </c>
      <c r="AX436" s="753" t="s">
        <v>147</v>
      </c>
      <c r="AY436" s="756">
        <v>3046.69</v>
      </c>
      <c r="AZ436" s="753" t="s">
        <v>4250</v>
      </c>
      <c r="BA436" s="753" t="s">
        <v>4250</v>
      </c>
      <c r="BB436" s="753" t="s">
        <v>4250</v>
      </c>
      <c r="BC436" s="753" t="s">
        <v>4250</v>
      </c>
      <c r="BD436" s="753" t="s">
        <v>4250</v>
      </c>
      <c r="BE436" s="753" t="s">
        <v>4250</v>
      </c>
      <c r="BF436" s="753" t="s">
        <v>4250</v>
      </c>
      <c r="BG436" s="753" t="s">
        <v>4250</v>
      </c>
      <c r="BH436" s="753" t="s">
        <v>4250</v>
      </c>
    </row>
    <row r="437" spans="1:60">
      <c r="A437" s="858" t="s">
        <v>8524</v>
      </c>
      <c r="B437" s="753" t="s">
        <v>79</v>
      </c>
      <c r="C437" s="753" t="s">
        <v>1471</v>
      </c>
      <c r="D437" s="754">
        <v>44701</v>
      </c>
      <c r="E437" s="753" t="s">
        <v>1472</v>
      </c>
      <c r="F437" s="753" t="s">
        <v>59</v>
      </c>
      <c r="G437" s="753" t="s">
        <v>60</v>
      </c>
      <c r="H437" s="753" t="s">
        <v>61</v>
      </c>
      <c r="I437" s="753" t="s">
        <v>62</v>
      </c>
      <c r="J437" s="753" t="s">
        <v>63</v>
      </c>
      <c r="K437" s="753">
        <v>30349</v>
      </c>
      <c r="L437" s="753" t="s">
        <v>451</v>
      </c>
      <c r="M437" s="753" t="s">
        <v>1473</v>
      </c>
      <c r="N437" s="753" t="s">
        <v>453</v>
      </c>
      <c r="O437" s="753" t="s">
        <v>392</v>
      </c>
      <c r="P437" s="753">
        <v>11779</v>
      </c>
      <c r="Q437" s="753" t="s">
        <v>68</v>
      </c>
      <c r="R437" s="753" t="s">
        <v>1475</v>
      </c>
      <c r="S437" s="753" t="s">
        <v>4250</v>
      </c>
      <c r="T437" s="764" t="s">
        <v>1476</v>
      </c>
      <c r="U437" s="753">
        <v>49203132</v>
      </c>
      <c r="V437" s="753">
        <v>0</v>
      </c>
      <c r="W437" s="753" t="s">
        <v>113</v>
      </c>
      <c r="X437" s="753">
        <v>360</v>
      </c>
      <c r="Y437" s="753">
        <v>832</v>
      </c>
      <c r="Z437" s="753">
        <v>26</v>
      </c>
      <c r="AA437" s="749">
        <f t="shared" si="12"/>
        <v>9.3600000000000003E-3</v>
      </c>
      <c r="AB437" s="753" t="s">
        <v>88</v>
      </c>
      <c r="AC437" s="754">
        <v>44708</v>
      </c>
      <c r="AD437" s="753"/>
      <c r="AE437" s="753" t="s">
        <v>4250</v>
      </c>
      <c r="AF437" s="753" t="s">
        <v>1471</v>
      </c>
      <c r="AG437" s="753">
        <v>832</v>
      </c>
      <c r="AH437" s="753">
        <v>26</v>
      </c>
      <c r="AI437" s="761">
        <f t="shared" si="13"/>
        <v>2.1631999999999998E-2</v>
      </c>
      <c r="AJ437" s="753" t="s">
        <v>72</v>
      </c>
      <c r="AK437" s="753">
        <v>399299404</v>
      </c>
      <c r="AL437" s="754">
        <v>44712</v>
      </c>
      <c r="AM437" s="754">
        <v>44712</v>
      </c>
      <c r="AN437" s="754">
        <v>44714</v>
      </c>
      <c r="AO437" s="754">
        <v>44714</v>
      </c>
      <c r="AP437" s="754">
        <v>44714</v>
      </c>
      <c r="AQ437" s="753" t="s">
        <v>89</v>
      </c>
      <c r="AR437" s="753" t="s">
        <v>4250</v>
      </c>
      <c r="AS437" s="753">
        <v>399299404</v>
      </c>
      <c r="AT437" s="753" t="s">
        <v>4250</v>
      </c>
      <c r="AU437" s="753" t="s">
        <v>73</v>
      </c>
      <c r="AV437" s="753" t="s">
        <v>4250</v>
      </c>
      <c r="AW437" s="753" t="s">
        <v>90</v>
      </c>
      <c r="AX437" s="753" t="s">
        <v>147</v>
      </c>
      <c r="AY437" s="756">
        <v>4100</v>
      </c>
      <c r="AZ437" s="753" t="s">
        <v>4250</v>
      </c>
      <c r="BA437" s="753" t="s">
        <v>4250</v>
      </c>
      <c r="BB437" s="753" t="s">
        <v>4250</v>
      </c>
      <c r="BC437" s="753" t="s">
        <v>4250</v>
      </c>
      <c r="BD437" s="753" t="s">
        <v>4250</v>
      </c>
      <c r="BE437" s="753" t="s">
        <v>4250</v>
      </c>
      <c r="BF437" s="753" t="s">
        <v>4250</v>
      </c>
      <c r="BG437" s="753" t="s">
        <v>4250</v>
      </c>
      <c r="BH437" s="753" t="s">
        <v>4250</v>
      </c>
    </row>
    <row r="438" spans="1:60">
      <c r="A438" s="858" t="s">
        <v>8524</v>
      </c>
      <c r="B438" s="748" t="s">
        <v>79</v>
      </c>
      <c r="C438" s="746" t="s">
        <v>1477</v>
      </c>
      <c r="D438" s="747">
        <v>44701</v>
      </c>
      <c r="E438" s="748" t="s">
        <v>1472</v>
      </c>
      <c r="F438" s="748" t="s">
        <v>59</v>
      </c>
      <c r="G438" s="748" t="s">
        <v>4250</v>
      </c>
      <c r="H438" s="772" t="s">
        <v>4250</v>
      </c>
      <c r="I438" s="772" t="s">
        <v>4250</v>
      </c>
      <c r="J438" s="772" t="s">
        <v>4250</v>
      </c>
      <c r="K438" s="772" t="s">
        <v>4250</v>
      </c>
      <c r="L438" s="748" t="s">
        <v>451</v>
      </c>
      <c r="M438" s="748" t="s">
        <v>1473</v>
      </c>
      <c r="N438" s="748" t="s">
        <v>453</v>
      </c>
      <c r="O438" s="748" t="s">
        <v>392</v>
      </c>
      <c r="P438" s="748">
        <v>11779</v>
      </c>
      <c r="Q438" s="748" t="s">
        <v>68</v>
      </c>
      <c r="R438" s="746" t="s">
        <v>1475</v>
      </c>
      <c r="S438" s="746" t="s">
        <v>4250</v>
      </c>
      <c r="T438" s="790" t="s">
        <v>1476</v>
      </c>
      <c r="U438" s="748">
        <v>49203132</v>
      </c>
      <c r="V438" s="746">
        <v>0</v>
      </c>
      <c r="W438" s="748" t="s">
        <v>113</v>
      </c>
      <c r="X438" s="748">
        <v>360</v>
      </c>
      <c r="Y438" s="746">
        <v>832</v>
      </c>
      <c r="Z438" s="746">
        <v>26</v>
      </c>
      <c r="AA438" s="749">
        <f t="shared" si="12"/>
        <v>9.3600000000000003E-3</v>
      </c>
      <c r="AB438" s="748" t="s">
        <v>88</v>
      </c>
      <c r="AC438" s="747">
        <v>44708</v>
      </c>
      <c r="AD438" s="748"/>
      <c r="AE438" s="748" t="s">
        <v>4250</v>
      </c>
      <c r="AF438" s="746" t="s">
        <v>1477</v>
      </c>
      <c r="AG438" s="746">
        <v>832</v>
      </c>
      <c r="AH438" s="746">
        <v>26</v>
      </c>
      <c r="AI438" s="761">
        <f t="shared" si="13"/>
        <v>2.1631999999999998E-2</v>
      </c>
      <c r="AJ438" s="748" t="s">
        <v>4250</v>
      </c>
      <c r="AK438" s="748" t="s">
        <v>4250</v>
      </c>
      <c r="AL438" s="748" t="s">
        <v>4250</v>
      </c>
      <c r="AM438" s="748" t="s">
        <v>4250</v>
      </c>
      <c r="AN438" s="748" t="s">
        <v>4250</v>
      </c>
      <c r="AO438" s="748" t="s">
        <v>4250</v>
      </c>
      <c r="AP438" s="748" t="s">
        <v>4250</v>
      </c>
      <c r="AQ438" s="748"/>
      <c r="AR438" s="748" t="s">
        <v>4250</v>
      </c>
      <c r="AS438" s="748" t="s">
        <v>4250</v>
      </c>
      <c r="AT438" s="748" t="s">
        <v>4250</v>
      </c>
      <c r="AU438" s="748" t="s">
        <v>4250</v>
      </c>
      <c r="AV438" s="748" t="s">
        <v>4250</v>
      </c>
      <c r="AW438" s="748" t="s">
        <v>4250</v>
      </c>
      <c r="AX438" s="748" t="s">
        <v>4250</v>
      </c>
      <c r="AY438" s="748" t="s">
        <v>4250</v>
      </c>
      <c r="AZ438" s="748" t="s">
        <v>4250</v>
      </c>
      <c r="BA438" s="748" t="s">
        <v>4250</v>
      </c>
      <c r="BB438" s="748" t="s">
        <v>4250</v>
      </c>
      <c r="BC438" s="748" t="s">
        <v>4250</v>
      </c>
      <c r="BD438" s="748" t="s">
        <v>4250</v>
      </c>
      <c r="BE438" s="748" t="s">
        <v>4250</v>
      </c>
      <c r="BF438" s="748" t="s">
        <v>4250</v>
      </c>
      <c r="BG438" s="748" t="s">
        <v>4250</v>
      </c>
      <c r="BH438" s="748" t="s">
        <v>4250</v>
      </c>
    </row>
    <row r="439" spans="1:60">
      <c r="A439" s="858" t="s">
        <v>8524</v>
      </c>
      <c r="B439" s="748" t="s">
        <v>79</v>
      </c>
      <c r="C439" s="746" t="s">
        <v>1478</v>
      </c>
      <c r="D439" s="747">
        <v>44701</v>
      </c>
      <c r="E439" s="748" t="s">
        <v>1472</v>
      </c>
      <c r="F439" s="748" t="s">
        <v>59</v>
      </c>
      <c r="G439" s="748" t="s">
        <v>4250</v>
      </c>
      <c r="H439" s="772" t="s">
        <v>4250</v>
      </c>
      <c r="I439" s="772" t="s">
        <v>4250</v>
      </c>
      <c r="J439" s="772" t="s">
        <v>4250</v>
      </c>
      <c r="K439" s="772" t="s">
        <v>4250</v>
      </c>
      <c r="L439" s="748" t="s">
        <v>451</v>
      </c>
      <c r="M439" s="748" t="s">
        <v>1473</v>
      </c>
      <c r="N439" s="748" t="s">
        <v>453</v>
      </c>
      <c r="O439" s="748" t="s">
        <v>392</v>
      </c>
      <c r="P439" s="748">
        <v>11779</v>
      </c>
      <c r="Q439" s="748" t="s">
        <v>68</v>
      </c>
      <c r="R439" s="746" t="s">
        <v>1475</v>
      </c>
      <c r="S439" s="746" t="s">
        <v>4250</v>
      </c>
      <c r="T439" s="790" t="s">
        <v>1476</v>
      </c>
      <c r="U439" s="748">
        <v>49203132</v>
      </c>
      <c r="V439" s="746">
        <v>0</v>
      </c>
      <c r="W439" s="748" t="s">
        <v>113</v>
      </c>
      <c r="X439" s="748">
        <v>360</v>
      </c>
      <c r="Y439" s="746">
        <v>832</v>
      </c>
      <c r="Z439" s="746">
        <v>26</v>
      </c>
      <c r="AA439" s="749">
        <f t="shared" si="12"/>
        <v>9.3600000000000003E-3</v>
      </c>
      <c r="AB439" s="748" t="s">
        <v>88</v>
      </c>
      <c r="AC439" s="747">
        <v>44708</v>
      </c>
      <c r="AD439" s="748"/>
      <c r="AE439" s="748" t="s">
        <v>4250</v>
      </c>
      <c r="AF439" s="746" t="s">
        <v>1478</v>
      </c>
      <c r="AG439" s="746">
        <v>832</v>
      </c>
      <c r="AH439" s="746">
        <v>26</v>
      </c>
      <c r="AI439" s="761">
        <f t="shared" si="13"/>
        <v>2.1631999999999998E-2</v>
      </c>
      <c r="AJ439" s="748" t="s">
        <v>4250</v>
      </c>
      <c r="AK439" s="748" t="s">
        <v>4250</v>
      </c>
      <c r="AL439" s="748" t="s">
        <v>4250</v>
      </c>
      <c r="AM439" s="748" t="s">
        <v>4250</v>
      </c>
      <c r="AN439" s="748" t="s">
        <v>4250</v>
      </c>
      <c r="AO439" s="748" t="s">
        <v>4250</v>
      </c>
      <c r="AP439" s="748" t="s">
        <v>4250</v>
      </c>
      <c r="AQ439" s="748"/>
      <c r="AR439" s="748" t="s">
        <v>4250</v>
      </c>
      <c r="AS439" s="748" t="s">
        <v>4250</v>
      </c>
      <c r="AT439" s="748" t="s">
        <v>4250</v>
      </c>
      <c r="AU439" s="748" t="s">
        <v>4250</v>
      </c>
      <c r="AV439" s="748" t="s">
        <v>4250</v>
      </c>
      <c r="AW439" s="748" t="s">
        <v>4250</v>
      </c>
      <c r="AX439" s="748" t="s">
        <v>4250</v>
      </c>
      <c r="AY439" s="748" t="s">
        <v>4250</v>
      </c>
      <c r="AZ439" s="748" t="s">
        <v>4250</v>
      </c>
      <c r="BA439" s="748" t="s">
        <v>4250</v>
      </c>
      <c r="BB439" s="748" t="s">
        <v>4250</v>
      </c>
      <c r="BC439" s="748" t="s">
        <v>4250</v>
      </c>
      <c r="BD439" s="748" t="s">
        <v>4250</v>
      </c>
      <c r="BE439" s="748" t="s">
        <v>4250</v>
      </c>
      <c r="BF439" s="748" t="s">
        <v>4250</v>
      </c>
      <c r="BG439" s="748" t="s">
        <v>4250</v>
      </c>
      <c r="BH439" s="748" t="s">
        <v>4250</v>
      </c>
    </row>
    <row r="440" spans="1:60">
      <c r="A440" s="858" t="s">
        <v>8524</v>
      </c>
      <c r="B440" s="753" t="s">
        <v>230</v>
      </c>
      <c r="C440" s="753" t="s">
        <v>1479</v>
      </c>
      <c r="D440" s="754">
        <v>44700</v>
      </c>
      <c r="E440" s="753" t="s">
        <v>1480</v>
      </c>
      <c r="F440" s="753" t="s">
        <v>59</v>
      </c>
      <c r="G440" s="753" t="s">
        <v>60</v>
      </c>
      <c r="H440" s="753" t="s">
        <v>61</v>
      </c>
      <c r="I440" s="753" t="s">
        <v>62</v>
      </c>
      <c r="J440" s="753" t="s">
        <v>63</v>
      </c>
      <c r="K440" s="753">
        <v>30349</v>
      </c>
      <c r="L440" s="753" t="s">
        <v>1481</v>
      </c>
      <c r="M440" s="753" t="s">
        <v>835</v>
      </c>
      <c r="N440" s="753" t="s">
        <v>495</v>
      </c>
      <c r="O440" s="753" t="s">
        <v>496</v>
      </c>
      <c r="P440" s="753">
        <v>25704</v>
      </c>
      <c r="Q440" s="753" t="s">
        <v>68</v>
      </c>
      <c r="R440" s="753" t="s">
        <v>836</v>
      </c>
      <c r="S440" s="753" t="s">
        <v>1482</v>
      </c>
      <c r="T440" s="753" t="s">
        <v>837</v>
      </c>
      <c r="U440" s="753">
        <v>49204132</v>
      </c>
      <c r="V440" s="753">
        <v>0</v>
      </c>
      <c r="W440" s="753" t="s">
        <v>377</v>
      </c>
      <c r="X440" s="753">
        <v>360</v>
      </c>
      <c r="Y440" s="753">
        <v>390</v>
      </c>
      <c r="Z440" s="753">
        <v>15</v>
      </c>
      <c r="AA440" s="749">
        <f t="shared" si="12"/>
        <v>5.4000000000000003E-3</v>
      </c>
      <c r="AB440" s="753" t="s">
        <v>70</v>
      </c>
      <c r="AC440" s="754">
        <v>44706</v>
      </c>
      <c r="AD440" s="753"/>
      <c r="AE440" s="753" t="s">
        <v>4250</v>
      </c>
      <c r="AF440" s="753" t="s">
        <v>1479</v>
      </c>
      <c r="AG440" s="753">
        <v>390</v>
      </c>
      <c r="AH440" s="753">
        <v>15</v>
      </c>
      <c r="AI440" s="761">
        <f t="shared" si="13"/>
        <v>5.8500000000000002E-3</v>
      </c>
      <c r="AJ440" s="753" t="s">
        <v>72</v>
      </c>
      <c r="AK440" s="753">
        <v>399107045</v>
      </c>
      <c r="AL440" s="754">
        <v>44707</v>
      </c>
      <c r="AM440" s="754">
        <v>44707</v>
      </c>
      <c r="AN440" s="754">
        <v>44708</v>
      </c>
      <c r="AO440" s="754">
        <v>44708</v>
      </c>
      <c r="AP440" s="754">
        <v>44708</v>
      </c>
      <c r="AQ440" s="753" t="s">
        <v>89</v>
      </c>
      <c r="AR440" s="753" t="s">
        <v>1483</v>
      </c>
      <c r="AS440" s="753">
        <v>399107045</v>
      </c>
      <c r="AT440" s="754">
        <v>44707</v>
      </c>
      <c r="AU440" s="753" t="s">
        <v>4250</v>
      </c>
      <c r="AV440" s="754">
        <v>44707</v>
      </c>
      <c r="AW440" s="753" t="s">
        <v>90</v>
      </c>
      <c r="AX440" s="753" t="s">
        <v>147</v>
      </c>
      <c r="AY440" s="756">
        <v>1400</v>
      </c>
      <c r="AZ440" s="753" t="s">
        <v>4250</v>
      </c>
      <c r="BA440" s="753" t="s">
        <v>4250</v>
      </c>
      <c r="BB440" s="753" t="s">
        <v>4250</v>
      </c>
      <c r="BC440" s="753" t="s">
        <v>4250</v>
      </c>
      <c r="BD440" s="753" t="s">
        <v>4250</v>
      </c>
      <c r="BE440" s="753" t="s">
        <v>4250</v>
      </c>
      <c r="BF440" s="753" t="s">
        <v>4250</v>
      </c>
      <c r="BG440" s="753" t="s">
        <v>4250</v>
      </c>
      <c r="BH440" s="753" t="s">
        <v>4250</v>
      </c>
    </row>
    <row r="441" spans="1:60">
      <c r="A441" s="858" t="s">
        <v>8524</v>
      </c>
      <c r="B441" s="753" t="s">
        <v>1264</v>
      </c>
      <c r="C441" s="753" t="s">
        <v>1484</v>
      </c>
      <c r="D441" s="754">
        <v>44700</v>
      </c>
      <c r="E441" s="753" t="s">
        <v>1485</v>
      </c>
      <c r="F441" s="753" t="s">
        <v>59</v>
      </c>
      <c r="G441" s="753" t="s">
        <v>60</v>
      </c>
      <c r="H441" s="753" t="s">
        <v>61</v>
      </c>
      <c r="I441" s="753" t="s">
        <v>62</v>
      </c>
      <c r="J441" s="753" t="s">
        <v>63</v>
      </c>
      <c r="K441" s="753">
        <v>30349</v>
      </c>
      <c r="L441" s="753" t="s">
        <v>663</v>
      </c>
      <c r="M441" s="753" t="s">
        <v>935</v>
      </c>
      <c r="N441" s="753" t="s">
        <v>137</v>
      </c>
      <c r="O441" s="753" t="s">
        <v>138</v>
      </c>
      <c r="P441" s="753">
        <v>18360</v>
      </c>
      <c r="Q441" s="753" t="s">
        <v>68</v>
      </c>
      <c r="R441" s="753" t="s">
        <v>1486</v>
      </c>
      <c r="S441" s="753" t="s">
        <v>4250</v>
      </c>
      <c r="T441" s="764" t="s">
        <v>937</v>
      </c>
      <c r="U441" s="753">
        <v>49203132</v>
      </c>
      <c r="V441" s="753">
        <v>0</v>
      </c>
      <c r="W441" s="753" t="s">
        <v>113</v>
      </c>
      <c r="X441" s="753">
        <v>360</v>
      </c>
      <c r="Y441" s="753">
        <v>832</v>
      </c>
      <c r="Z441" s="753">
        <v>26</v>
      </c>
      <c r="AA441" s="749">
        <f t="shared" si="12"/>
        <v>9.3600000000000003E-3</v>
      </c>
      <c r="AB441" s="753" t="s">
        <v>88</v>
      </c>
      <c r="AC441" s="754">
        <v>44708</v>
      </c>
      <c r="AD441" s="753"/>
      <c r="AE441" s="753" t="s">
        <v>4250</v>
      </c>
      <c r="AF441" s="753" t="s">
        <v>1484</v>
      </c>
      <c r="AG441" s="753">
        <v>832</v>
      </c>
      <c r="AH441" s="753">
        <v>26</v>
      </c>
      <c r="AI441" s="761">
        <f t="shared" si="13"/>
        <v>2.1631999999999998E-2</v>
      </c>
      <c r="AJ441" s="753" t="s">
        <v>72</v>
      </c>
      <c r="AK441" s="753">
        <v>399161874</v>
      </c>
      <c r="AL441" s="754">
        <v>44706</v>
      </c>
      <c r="AM441" s="754">
        <v>44706</v>
      </c>
      <c r="AN441" s="754">
        <v>44708</v>
      </c>
      <c r="AO441" s="754">
        <v>44708</v>
      </c>
      <c r="AP441" s="754">
        <v>44708</v>
      </c>
      <c r="AQ441" s="753" t="s">
        <v>89</v>
      </c>
      <c r="AR441" s="753" t="s">
        <v>4250</v>
      </c>
      <c r="AS441" s="753">
        <v>399161874</v>
      </c>
      <c r="AT441" s="754">
        <v>44706</v>
      </c>
      <c r="AU441" s="753" t="s">
        <v>4250</v>
      </c>
      <c r="AV441" s="754">
        <v>44706</v>
      </c>
      <c r="AW441" s="753" t="s">
        <v>90</v>
      </c>
      <c r="AX441" s="753" t="s">
        <v>147</v>
      </c>
      <c r="AY441" s="756">
        <v>3500</v>
      </c>
      <c r="AZ441" s="753" t="s">
        <v>4250</v>
      </c>
      <c r="BA441" s="753" t="s">
        <v>4250</v>
      </c>
      <c r="BB441" s="753" t="s">
        <v>4250</v>
      </c>
      <c r="BC441" s="753" t="s">
        <v>4250</v>
      </c>
      <c r="BD441" s="753" t="s">
        <v>4250</v>
      </c>
      <c r="BE441" s="753" t="s">
        <v>4250</v>
      </c>
      <c r="BF441" s="753" t="s">
        <v>4250</v>
      </c>
      <c r="BG441" s="753" t="s">
        <v>4250</v>
      </c>
      <c r="BH441" s="753" t="s">
        <v>4250</v>
      </c>
    </row>
    <row r="442" spans="1:60">
      <c r="A442" s="858" t="s">
        <v>8524</v>
      </c>
      <c r="B442" s="753" t="s">
        <v>1264</v>
      </c>
      <c r="C442" s="753" t="s">
        <v>1487</v>
      </c>
      <c r="D442" s="754">
        <v>44700</v>
      </c>
      <c r="E442" s="753" t="s">
        <v>1488</v>
      </c>
      <c r="F442" s="753" t="s">
        <v>59</v>
      </c>
      <c r="G442" s="753" t="s">
        <v>60</v>
      </c>
      <c r="H442" s="753" t="s">
        <v>61</v>
      </c>
      <c r="I442" s="753" t="s">
        <v>62</v>
      </c>
      <c r="J442" s="753" t="s">
        <v>63</v>
      </c>
      <c r="K442" s="753">
        <v>30349</v>
      </c>
      <c r="L442" s="753" t="s">
        <v>221</v>
      </c>
      <c r="M442" s="753" t="s">
        <v>776</v>
      </c>
      <c r="N442" s="753" t="s">
        <v>223</v>
      </c>
      <c r="O442" s="753" t="s">
        <v>98</v>
      </c>
      <c r="P442" s="753">
        <v>32809</v>
      </c>
      <c r="Q442" s="753" t="s">
        <v>68</v>
      </c>
      <c r="R442" s="753" t="s">
        <v>647</v>
      </c>
      <c r="S442" s="753" t="s">
        <v>1489</v>
      </c>
      <c r="T442" s="764" t="s">
        <v>649</v>
      </c>
      <c r="U442" s="753">
        <v>49204132</v>
      </c>
      <c r="V442" s="753">
        <v>0</v>
      </c>
      <c r="W442" s="753" t="s">
        <v>377</v>
      </c>
      <c r="X442" s="753">
        <v>360</v>
      </c>
      <c r="Y442" s="753">
        <v>832</v>
      </c>
      <c r="Z442" s="753">
        <v>32</v>
      </c>
      <c r="AA442" s="749">
        <f t="shared" si="12"/>
        <v>1.1520000000000001E-2</v>
      </c>
      <c r="AB442" s="753" t="s">
        <v>88</v>
      </c>
      <c r="AC442" s="754">
        <v>44708</v>
      </c>
      <c r="AD442" s="753"/>
      <c r="AE442" s="753" t="s">
        <v>4250</v>
      </c>
      <c r="AF442" s="753" t="s">
        <v>1487</v>
      </c>
      <c r="AG442" s="753">
        <v>832</v>
      </c>
      <c r="AH442" s="753">
        <v>32</v>
      </c>
      <c r="AI442" s="761">
        <f t="shared" si="13"/>
        <v>2.6623999999999998E-2</v>
      </c>
      <c r="AJ442" s="753" t="s">
        <v>72</v>
      </c>
      <c r="AK442" s="753">
        <v>399112267</v>
      </c>
      <c r="AL442" s="754">
        <v>44707</v>
      </c>
      <c r="AM442" s="754">
        <v>44707</v>
      </c>
      <c r="AN442" s="754">
        <v>44708</v>
      </c>
      <c r="AO442" s="754">
        <v>44708</v>
      </c>
      <c r="AP442" s="754">
        <v>44708</v>
      </c>
      <c r="AQ442" s="753" t="s">
        <v>89</v>
      </c>
      <c r="AR442" s="753" t="s">
        <v>4250</v>
      </c>
      <c r="AS442" s="753">
        <v>399112267</v>
      </c>
      <c r="AT442" s="754">
        <v>44707</v>
      </c>
      <c r="AU442" s="753" t="s">
        <v>4250</v>
      </c>
      <c r="AV442" s="754">
        <v>44707</v>
      </c>
      <c r="AW442" s="753" t="s">
        <v>90</v>
      </c>
      <c r="AX442" s="753" t="s">
        <v>7603</v>
      </c>
      <c r="AY442" s="756">
        <v>2039.74</v>
      </c>
      <c r="AZ442" s="753" t="s">
        <v>4250</v>
      </c>
      <c r="BA442" s="753" t="s">
        <v>4250</v>
      </c>
      <c r="BB442" s="753" t="s">
        <v>4250</v>
      </c>
      <c r="BC442" s="753" t="s">
        <v>4250</v>
      </c>
      <c r="BD442" s="753" t="s">
        <v>4250</v>
      </c>
      <c r="BE442" s="753" t="s">
        <v>4250</v>
      </c>
      <c r="BF442" s="753" t="s">
        <v>4250</v>
      </c>
      <c r="BG442" s="753" t="s">
        <v>4250</v>
      </c>
      <c r="BH442" s="753" t="s">
        <v>4250</v>
      </c>
    </row>
    <row r="443" spans="1:60">
      <c r="A443" s="858" t="s">
        <v>8524</v>
      </c>
      <c r="B443" s="753" t="s">
        <v>1264</v>
      </c>
      <c r="C443" s="753" t="s">
        <v>1490</v>
      </c>
      <c r="D443" s="754">
        <v>44700</v>
      </c>
      <c r="E443" s="753" t="s">
        <v>1491</v>
      </c>
      <c r="F443" s="753" t="s">
        <v>59</v>
      </c>
      <c r="G443" s="753" t="s">
        <v>1001</v>
      </c>
      <c r="H443" s="753" t="s">
        <v>1002</v>
      </c>
      <c r="I443" s="753" t="s">
        <v>106</v>
      </c>
      <c r="J443" s="753" t="s">
        <v>63</v>
      </c>
      <c r="K443" s="753">
        <v>30721</v>
      </c>
      <c r="L443" s="753" t="s">
        <v>221</v>
      </c>
      <c r="M443" s="753" t="s">
        <v>1492</v>
      </c>
      <c r="N443" s="753" t="s">
        <v>223</v>
      </c>
      <c r="O443" s="753" t="s">
        <v>98</v>
      </c>
      <c r="P443" s="753">
        <v>32809</v>
      </c>
      <c r="Q443" s="753" t="s">
        <v>68</v>
      </c>
      <c r="R443" s="753" t="s">
        <v>647</v>
      </c>
      <c r="S443" s="753" t="s">
        <v>1489</v>
      </c>
      <c r="T443" s="764" t="s">
        <v>649</v>
      </c>
      <c r="U443" s="753">
        <v>49405140</v>
      </c>
      <c r="V443" s="753">
        <v>0</v>
      </c>
      <c r="W443" s="753" t="s">
        <v>163</v>
      </c>
      <c r="X443" s="753">
        <v>400</v>
      </c>
      <c r="Y443" s="753">
        <v>832</v>
      </c>
      <c r="Z443" s="753">
        <v>26</v>
      </c>
      <c r="AA443" s="749">
        <f t="shared" si="12"/>
        <v>1.04E-2</v>
      </c>
      <c r="AB443" s="753" t="s">
        <v>88</v>
      </c>
      <c r="AC443" s="754">
        <v>44708</v>
      </c>
      <c r="AD443" s="753"/>
      <c r="AE443" s="753" t="s">
        <v>4250</v>
      </c>
      <c r="AF443" s="753" t="s">
        <v>1490</v>
      </c>
      <c r="AG443" s="753">
        <v>832</v>
      </c>
      <c r="AH443" s="753">
        <v>26</v>
      </c>
      <c r="AI443" s="761">
        <f t="shared" si="13"/>
        <v>2.1631999999999998E-2</v>
      </c>
      <c r="AJ443" s="753" t="s">
        <v>114</v>
      </c>
      <c r="AK443" s="753" t="s">
        <v>1493</v>
      </c>
      <c r="AL443" s="754">
        <v>44706</v>
      </c>
      <c r="AM443" s="754">
        <v>44706</v>
      </c>
      <c r="AN443" s="754">
        <v>44707</v>
      </c>
      <c r="AO443" s="754">
        <v>44707</v>
      </c>
      <c r="AP443" s="754">
        <v>44707</v>
      </c>
      <c r="AQ443" s="753" t="s">
        <v>89</v>
      </c>
      <c r="AR443" s="753" t="s">
        <v>4250</v>
      </c>
      <c r="AS443" s="753" t="s">
        <v>1493</v>
      </c>
      <c r="AT443" s="754">
        <v>44706</v>
      </c>
      <c r="AU443" s="753" t="s">
        <v>4250</v>
      </c>
      <c r="AV443" s="754">
        <v>44706</v>
      </c>
      <c r="AW443" s="753" t="s">
        <v>90</v>
      </c>
      <c r="AX443" s="753" t="s">
        <v>116</v>
      </c>
      <c r="AY443" s="756">
        <v>2234.7800000000002</v>
      </c>
      <c r="AZ443" s="753" t="s">
        <v>4250</v>
      </c>
      <c r="BA443" s="753" t="s">
        <v>4250</v>
      </c>
      <c r="BB443" s="753" t="s">
        <v>4250</v>
      </c>
      <c r="BC443" s="753" t="s">
        <v>4250</v>
      </c>
      <c r="BD443" s="756">
        <v>2234.7800000000002</v>
      </c>
      <c r="BE443" s="753" t="s">
        <v>4250</v>
      </c>
      <c r="BF443" s="753" t="s">
        <v>117</v>
      </c>
      <c r="BG443" s="753">
        <v>2022</v>
      </c>
      <c r="BH443" s="753" t="s">
        <v>4250</v>
      </c>
    </row>
    <row r="444" spans="1:60">
      <c r="A444" s="858" t="s">
        <v>8524</v>
      </c>
      <c r="B444" s="753" t="s">
        <v>230</v>
      </c>
      <c r="C444" s="753" t="s">
        <v>1494</v>
      </c>
      <c r="D444" s="754">
        <v>44701</v>
      </c>
      <c r="E444" s="753" t="s">
        <v>1495</v>
      </c>
      <c r="F444" s="753" t="s">
        <v>59</v>
      </c>
      <c r="G444" s="753" t="s">
        <v>1001</v>
      </c>
      <c r="H444" s="753" t="s">
        <v>1002</v>
      </c>
      <c r="I444" s="753" t="s">
        <v>106</v>
      </c>
      <c r="J444" s="753" t="s">
        <v>63</v>
      </c>
      <c r="K444" s="753">
        <v>30721</v>
      </c>
      <c r="L444" s="753" t="s">
        <v>525</v>
      </c>
      <c r="M444" s="753" t="s">
        <v>1496</v>
      </c>
      <c r="N444" s="753" t="s">
        <v>1497</v>
      </c>
      <c r="O444" s="753" t="s">
        <v>63</v>
      </c>
      <c r="P444" s="753">
        <v>30909</v>
      </c>
      <c r="Q444" s="753" t="s">
        <v>68</v>
      </c>
      <c r="R444" s="753" t="s">
        <v>1498</v>
      </c>
      <c r="S444" s="753" t="s">
        <v>1499</v>
      </c>
      <c r="T444" s="753" t="s">
        <v>1500</v>
      </c>
      <c r="U444" s="753">
        <v>49405140</v>
      </c>
      <c r="V444" s="753">
        <v>0</v>
      </c>
      <c r="W444" s="753" t="s">
        <v>163</v>
      </c>
      <c r="X444" s="753">
        <v>400</v>
      </c>
      <c r="Y444" s="753">
        <v>416</v>
      </c>
      <c r="Z444" s="753">
        <v>13</v>
      </c>
      <c r="AA444" s="749">
        <f t="shared" si="12"/>
        <v>5.1999999999999998E-3</v>
      </c>
      <c r="AB444" s="753" t="s">
        <v>70</v>
      </c>
      <c r="AC444" s="754">
        <v>44708</v>
      </c>
      <c r="AD444" s="753"/>
      <c r="AE444" s="753" t="s">
        <v>4250</v>
      </c>
      <c r="AF444" s="753" t="s">
        <v>1494</v>
      </c>
      <c r="AG444" s="753">
        <v>416</v>
      </c>
      <c r="AH444" s="753">
        <v>13</v>
      </c>
      <c r="AI444" s="761">
        <f t="shared" si="13"/>
        <v>5.4079999999999996E-3</v>
      </c>
      <c r="AJ444" s="753" t="s">
        <v>114</v>
      </c>
      <c r="AK444" s="753" t="s">
        <v>1501</v>
      </c>
      <c r="AL444" s="754">
        <v>44706</v>
      </c>
      <c r="AM444" s="754">
        <v>44706</v>
      </c>
      <c r="AN444" s="754">
        <v>44708</v>
      </c>
      <c r="AO444" s="754">
        <v>44707</v>
      </c>
      <c r="AP444" s="754">
        <v>44707</v>
      </c>
      <c r="AQ444" s="753" t="s">
        <v>89</v>
      </c>
      <c r="AR444" s="753" t="s">
        <v>4250</v>
      </c>
      <c r="AS444" s="753" t="s">
        <v>1501</v>
      </c>
      <c r="AT444" s="754">
        <v>44706</v>
      </c>
      <c r="AU444" s="754">
        <v>44707</v>
      </c>
      <c r="AV444" s="754">
        <v>44706</v>
      </c>
      <c r="AW444" s="753" t="s">
        <v>90</v>
      </c>
      <c r="AX444" s="753" t="s">
        <v>116</v>
      </c>
      <c r="AY444" s="756">
        <v>1346.68</v>
      </c>
      <c r="AZ444" s="753" t="s">
        <v>4250</v>
      </c>
      <c r="BA444" s="753" t="s">
        <v>4250</v>
      </c>
      <c r="BB444" s="753" t="s">
        <v>4250</v>
      </c>
      <c r="BC444" s="753" t="s">
        <v>4250</v>
      </c>
      <c r="BD444" s="756">
        <v>1346.68</v>
      </c>
      <c r="BE444" s="753" t="s">
        <v>4250</v>
      </c>
      <c r="BF444" s="753" t="s">
        <v>117</v>
      </c>
      <c r="BG444" s="753">
        <v>2022</v>
      </c>
      <c r="BH444" s="753" t="s">
        <v>4250</v>
      </c>
    </row>
    <row r="445" spans="1:60">
      <c r="A445" s="858" t="s">
        <v>8524</v>
      </c>
      <c r="B445" s="753" t="s">
        <v>230</v>
      </c>
      <c r="C445" s="753" t="s">
        <v>1502</v>
      </c>
      <c r="D445" s="754">
        <v>44701</v>
      </c>
      <c r="E445" s="753" t="s">
        <v>1503</v>
      </c>
      <c r="F445" s="753" t="s">
        <v>59</v>
      </c>
      <c r="G445" s="753" t="s">
        <v>104</v>
      </c>
      <c r="H445" s="753" t="s">
        <v>105</v>
      </c>
      <c r="I445" s="753" t="s">
        <v>106</v>
      </c>
      <c r="J445" s="753" t="s">
        <v>63</v>
      </c>
      <c r="K445" s="753">
        <v>30721</v>
      </c>
      <c r="L445" s="753" t="s">
        <v>525</v>
      </c>
      <c r="M445" s="753" t="s">
        <v>1504</v>
      </c>
      <c r="N445" s="753" t="s">
        <v>1505</v>
      </c>
      <c r="O445" s="753" t="s">
        <v>98</v>
      </c>
      <c r="P445" s="753">
        <v>33166</v>
      </c>
      <c r="Q445" s="753" t="s">
        <v>68</v>
      </c>
      <c r="R445" s="753" t="s">
        <v>1004</v>
      </c>
      <c r="S445" s="753" t="s">
        <v>4250</v>
      </c>
      <c r="T445" s="753" t="s">
        <v>1506</v>
      </c>
      <c r="U445" s="753">
        <v>49405140</v>
      </c>
      <c r="V445" s="753">
        <v>0</v>
      </c>
      <c r="W445" s="753" t="s">
        <v>163</v>
      </c>
      <c r="X445" s="753">
        <v>400</v>
      </c>
      <c r="Y445" s="753">
        <v>320</v>
      </c>
      <c r="Z445" s="753">
        <v>10</v>
      </c>
      <c r="AA445" s="749">
        <f t="shared" si="12"/>
        <v>4.0000000000000001E-3</v>
      </c>
      <c r="AB445" s="753" t="s">
        <v>70</v>
      </c>
      <c r="AC445" s="754">
        <v>44708</v>
      </c>
      <c r="AD445" s="753"/>
      <c r="AE445" s="753" t="s">
        <v>4250</v>
      </c>
      <c r="AF445" s="753" t="s">
        <v>1502</v>
      </c>
      <c r="AG445" s="753">
        <v>320</v>
      </c>
      <c r="AH445" s="753">
        <v>10</v>
      </c>
      <c r="AI445" s="761">
        <f t="shared" si="13"/>
        <v>3.2000000000000002E-3</v>
      </c>
      <c r="AJ445" s="753" t="s">
        <v>114</v>
      </c>
      <c r="AK445" s="753" t="s">
        <v>1507</v>
      </c>
      <c r="AL445" s="754">
        <v>44706</v>
      </c>
      <c r="AM445" s="754">
        <v>44706</v>
      </c>
      <c r="AN445" s="754">
        <v>44708</v>
      </c>
      <c r="AO445" s="754">
        <v>44708</v>
      </c>
      <c r="AP445" s="754">
        <v>44708</v>
      </c>
      <c r="AQ445" s="753" t="s">
        <v>89</v>
      </c>
      <c r="AR445" s="753" t="s">
        <v>4250</v>
      </c>
      <c r="AS445" s="753" t="s">
        <v>1507</v>
      </c>
      <c r="AT445" s="754">
        <v>44706</v>
      </c>
      <c r="AU445" s="753" t="s">
        <v>4250</v>
      </c>
      <c r="AV445" s="754">
        <v>44706</v>
      </c>
      <c r="AW445" s="753" t="s">
        <v>90</v>
      </c>
      <c r="AX445" s="753" t="s">
        <v>116</v>
      </c>
      <c r="AY445" s="756">
        <v>2857.52</v>
      </c>
      <c r="AZ445" s="753" t="s">
        <v>4250</v>
      </c>
      <c r="BA445" s="753" t="s">
        <v>4250</v>
      </c>
      <c r="BB445" s="753" t="s">
        <v>4250</v>
      </c>
      <c r="BC445" s="753" t="s">
        <v>4250</v>
      </c>
      <c r="BD445" s="756">
        <v>2857.52</v>
      </c>
      <c r="BE445" s="753" t="s">
        <v>4250</v>
      </c>
      <c r="BF445" s="753" t="s">
        <v>117</v>
      </c>
      <c r="BG445" s="753">
        <v>2022</v>
      </c>
      <c r="BH445" s="753" t="s">
        <v>4250</v>
      </c>
    </row>
    <row r="446" spans="1:60">
      <c r="A446" s="858" t="s">
        <v>8524</v>
      </c>
      <c r="B446" s="753" t="s">
        <v>230</v>
      </c>
      <c r="C446" s="753" t="s">
        <v>1508</v>
      </c>
      <c r="D446" s="754">
        <v>44701</v>
      </c>
      <c r="E446" s="753" t="s">
        <v>1033</v>
      </c>
      <c r="F446" s="753" t="s">
        <v>59</v>
      </c>
      <c r="G446" s="753" t="s">
        <v>1001</v>
      </c>
      <c r="H446" s="753" t="s">
        <v>1002</v>
      </c>
      <c r="I446" s="753" t="s">
        <v>106</v>
      </c>
      <c r="J446" s="753" t="s">
        <v>63</v>
      </c>
      <c r="K446" s="753">
        <v>30721</v>
      </c>
      <c r="L446" s="753" t="s">
        <v>525</v>
      </c>
      <c r="M446" s="753" t="s">
        <v>1034</v>
      </c>
      <c r="N446" s="753" t="s">
        <v>1035</v>
      </c>
      <c r="O446" s="753" t="s">
        <v>376</v>
      </c>
      <c r="P446" s="753">
        <v>29673</v>
      </c>
      <c r="Q446" s="753" t="s">
        <v>68</v>
      </c>
      <c r="R446" s="753" t="s">
        <v>1004</v>
      </c>
      <c r="S446" s="753" t="s">
        <v>4250</v>
      </c>
      <c r="T446" s="753" t="s">
        <v>1506</v>
      </c>
      <c r="U446" s="753">
        <v>49405140</v>
      </c>
      <c r="V446" s="753">
        <v>0</v>
      </c>
      <c r="W446" s="753" t="s">
        <v>163</v>
      </c>
      <c r="X446" s="753">
        <v>400</v>
      </c>
      <c r="Y446" s="753">
        <v>160</v>
      </c>
      <c r="Z446" s="753">
        <v>5</v>
      </c>
      <c r="AA446" s="749">
        <f t="shared" si="12"/>
        <v>2E-3</v>
      </c>
      <c r="AB446" s="753" t="s">
        <v>70</v>
      </c>
      <c r="AC446" s="754">
        <v>44708</v>
      </c>
      <c r="AD446" s="753" t="s">
        <v>1037</v>
      </c>
      <c r="AE446" s="753" t="s">
        <v>4250</v>
      </c>
      <c r="AF446" s="753" t="s">
        <v>1508</v>
      </c>
      <c r="AG446" s="753">
        <v>160</v>
      </c>
      <c r="AH446" s="753">
        <v>5</v>
      </c>
      <c r="AI446" s="761">
        <f t="shared" si="13"/>
        <v>8.0000000000000004E-4</v>
      </c>
      <c r="AJ446" s="753" t="s">
        <v>114</v>
      </c>
      <c r="AK446" s="753" t="s">
        <v>1509</v>
      </c>
      <c r="AL446" s="754">
        <v>44706</v>
      </c>
      <c r="AM446" s="754">
        <v>44706</v>
      </c>
      <c r="AN446" s="754">
        <v>44708</v>
      </c>
      <c r="AO446" s="754">
        <v>44707</v>
      </c>
      <c r="AP446" s="754">
        <v>44707</v>
      </c>
      <c r="AQ446" s="753" t="s">
        <v>89</v>
      </c>
      <c r="AR446" s="753" t="s">
        <v>4250</v>
      </c>
      <c r="AS446" s="753" t="s">
        <v>1509</v>
      </c>
      <c r="AT446" s="754">
        <v>44706</v>
      </c>
      <c r="AU446" s="754">
        <v>44707</v>
      </c>
      <c r="AV446" s="754">
        <v>44706</v>
      </c>
      <c r="AW446" s="753" t="s">
        <v>90</v>
      </c>
      <c r="AX446" s="753" t="s">
        <v>116</v>
      </c>
      <c r="AY446" s="756">
        <v>1472.6</v>
      </c>
      <c r="AZ446" s="753" t="s">
        <v>4250</v>
      </c>
      <c r="BA446" s="753" t="s">
        <v>4250</v>
      </c>
      <c r="BB446" s="753" t="s">
        <v>4250</v>
      </c>
      <c r="BC446" s="753" t="s">
        <v>4250</v>
      </c>
      <c r="BD446" s="756">
        <v>1472.6</v>
      </c>
      <c r="BE446" s="753" t="s">
        <v>4250</v>
      </c>
      <c r="BF446" s="753" t="s">
        <v>117</v>
      </c>
      <c r="BG446" s="753">
        <v>2022</v>
      </c>
      <c r="BH446" s="753" t="s">
        <v>4250</v>
      </c>
    </row>
    <row r="447" spans="1:60">
      <c r="A447" s="858" t="s">
        <v>8524</v>
      </c>
      <c r="B447" s="753" t="s">
        <v>230</v>
      </c>
      <c r="C447" s="753" t="s">
        <v>1510</v>
      </c>
      <c r="D447" s="754">
        <v>44701</v>
      </c>
      <c r="E447" s="753" t="s">
        <v>1033</v>
      </c>
      <c r="F447" s="753" t="s">
        <v>59</v>
      </c>
      <c r="G447" s="753" t="s">
        <v>1001</v>
      </c>
      <c r="H447" s="753" t="s">
        <v>1002</v>
      </c>
      <c r="I447" s="753" t="s">
        <v>106</v>
      </c>
      <c r="J447" s="753" t="s">
        <v>63</v>
      </c>
      <c r="K447" s="753">
        <v>30721</v>
      </c>
      <c r="L447" s="753" t="s">
        <v>525</v>
      </c>
      <c r="M447" s="753" t="s">
        <v>1034</v>
      </c>
      <c r="N447" s="753" t="s">
        <v>1035</v>
      </c>
      <c r="O447" s="753" t="s">
        <v>376</v>
      </c>
      <c r="P447" s="753">
        <v>29673</v>
      </c>
      <c r="Q447" s="753" t="s">
        <v>68</v>
      </c>
      <c r="R447" s="753" t="s">
        <v>1004</v>
      </c>
      <c r="S447" s="753" t="s">
        <v>4250</v>
      </c>
      <c r="T447" s="753" t="s">
        <v>1506</v>
      </c>
      <c r="U447" s="753">
        <v>49405140</v>
      </c>
      <c r="V447" s="753">
        <v>0</v>
      </c>
      <c r="W447" s="753" t="s">
        <v>163</v>
      </c>
      <c r="X447" s="753">
        <v>400</v>
      </c>
      <c r="Y447" s="753">
        <v>160</v>
      </c>
      <c r="Z447" s="753">
        <v>5</v>
      </c>
      <c r="AA447" s="749">
        <f t="shared" si="12"/>
        <v>2E-3</v>
      </c>
      <c r="AB447" s="753" t="s">
        <v>70</v>
      </c>
      <c r="AC447" s="754">
        <v>44708</v>
      </c>
      <c r="AD447" s="753" t="s">
        <v>1037</v>
      </c>
      <c r="AE447" s="753" t="s">
        <v>4250</v>
      </c>
      <c r="AF447" s="753" t="s">
        <v>1510</v>
      </c>
      <c r="AG447" s="753">
        <v>160</v>
      </c>
      <c r="AH447" s="753">
        <v>5</v>
      </c>
      <c r="AI447" s="761">
        <f t="shared" si="13"/>
        <v>8.0000000000000004E-4</v>
      </c>
      <c r="AJ447" s="753" t="s">
        <v>114</v>
      </c>
      <c r="AK447" s="753" t="s">
        <v>1511</v>
      </c>
      <c r="AL447" s="754">
        <v>44706</v>
      </c>
      <c r="AM447" s="754">
        <v>44706</v>
      </c>
      <c r="AN447" s="754">
        <v>44708</v>
      </c>
      <c r="AO447" s="754">
        <v>44707</v>
      </c>
      <c r="AP447" s="754">
        <v>44707</v>
      </c>
      <c r="AQ447" s="753" t="s">
        <v>89</v>
      </c>
      <c r="AR447" s="753" t="s">
        <v>4250</v>
      </c>
      <c r="AS447" s="753" t="s">
        <v>1511</v>
      </c>
      <c r="AT447" s="754">
        <v>44706</v>
      </c>
      <c r="AU447" s="754">
        <v>44707</v>
      </c>
      <c r="AV447" s="754">
        <v>44706</v>
      </c>
      <c r="AW447" s="753" t="s">
        <v>90</v>
      </c>
      <c r="AX447" s="753" t="s">
        <v>116</v>
      </c>
      <c r="AY447" s="756">
        <v>1472.6</v>
      </c>
      <c r="AZ447" s="753" t="s">
        <v>4250</v>
      </c>
      <c r="BA447" s="753" t="s">
        <v>4250</v>
      </c>
      <c r="BB447" s="753" t="s">
        <v>4250</v>
      </c>
      <c r="BC447" s="753" t="s">
        <v>4250</v>
      </c>
      <c r="BD447" s="756">
        <v>1472.6</v>
      </c>
      <c r="BE447" s="753" t="s">
        <v>4250</v>
      </c>
      <c r="BF447" s="753" t="s">
        <v>117</v>
      </c>
      <c r="BG447" s="753">
        <v>2022</v>
      </c>
      <c r="BH447" s="753" t="s">
        <v>4250</v>
      </c>
    </row>
    <row r="448" spans="1:60">
      <c r="A448" s="858" t="s">
        <v>8524</v>
      </c>
      <c r="B448" s="753" t="s">
        <v>230</v>
      </c>
      <c r="C448" s="753" t="s">
        <v>1512</v>
      </c>
      <c r="D448" s="754">
        <v>44701</v>
      </c>
      <c r="E448" s="753" t="s">
        <v>1513</v>
      </c>
      <c r="F448" s="753" t="s">
        <v>59</v>
      </c>
      <c r="G448" s="753" t="s">
        <v>1001</v>
      </c>
      <c r="H448" s="753" t="s">
        <v>1002</v>
      </c>
      <c r="I448" s="753" t="s">
        <v>106</v>
      </c>
      <c r="J448" s="753" t="s">
        <v>63</v>
      </c>
      <c r="K448" s="753">
        <v>30721</v>
      </c>
      <c r="L448" s="753" t="s">
        <v>525</v>
      </c>
      <c r="M448" s="753" t="s">
        <v>1010</v>
      </c>
      <c r="N448" s="753" t="s">
        <v>1011</v>
      </c>
      <c r="O448" s="753" t="s">
        <v>98</v>
      </c>
      <c r="P448" s="753">
        <v>32583</v>
      </c>
      <c r="Q448" s="753" t="s">
        <v>68</v>
      </c>
      <c r="R448" s="753" t="s">
        <v>1004</v>
      </c>
      <c r="S448" s="753" t="s">
        <v>4250</v>
      </c>
      <c r="T448" s="753" t="s">
        <v>1506</v>
      </c>
      <c r="U448" s="753">
        <v>49405140</v>
      </c>
      <c r="V448" s="753">
        <v>0</v>
      </c>
      <c r="W448" s="753" t="s">
        <v>163</v>
      </c>
      <c r="X448" s="753">
        <v>400</v>
      </c>
      <c r="Y448" s="753">
        <v>320</v>
      </c>
      <c r="Z448" s="753">
        <v>10</v>
      </c>
      <c r="AA448" s="749">
        <f t="shared" si="12"/>
        <v>4.0000000000000001E-3</v>
      </c>
      <c r="AB448" s="753" t="s">
        <v>70</v>
      </c>
      <c r="AC448" s="754">
        <v>44708</v>
      </c>
      <c r="AD448" s="753"/>
      <c r="AE448" s="753" t="s">
        <v>4250</v>
      </c>
      <c r="AF448" s="753" t="s">
        <v>1512</v>
      </c>
      <c r="AG448" s="753">
        <v>320</v>
      </c>
      <c r="AH448" s="753">
        <v>10</v>
      </c>
      <c r="AI448" s="761">
        <f t="shared" si="13"/>
        <v>3.2000000000000002E-3</v>
      </c>
      <c r="AJ448" s="753" t="s">
        <v>114</v>
      </c>
      <c r="AK448" s="753" t="s">
        <v>1514</v>
      </c>
      <c r="AL448" s="754">
        <v>44706</v>
      </c>
      <c r="AM448" s="754">
        <v>44706</v>
      </c>
      <c r="AN448" s="754">
        <v>44708</v>
      </c>
      <c r="AO448" s="754">
        <v>44707</v>
      </c>
      <c r="AP448" s="754">
        <v>44707</v>
      </c>
      <c r="AQ448" s="753" t="s">
        <v>89</v>
      </c>
      <c r="AR448" s="753" t="s">
        <v>1515</v>
      </c>
      <c r="AS448" s="753" t="s">
        <v>1514</v>
      </c>
      <c r="AT448" s="754">
        <v>44706</v>
      </c>
      <c r="AU448" s="754">
        <v>44707</v>
      </c>
      <c r="AV448" s="754">
        <v>44706</v>
      </c>
      <c r="AW448" s="753" t="s">
        <v>90</v>
      </c>
      <c r="AX448" s="753" t="s">
        <v>116</v>
      </c>
      <c r="AY448" s="756">
        <v>1782.8</v>
      </c>
      <c r="AZ448" s="753" t="s">
        <v>4250</v>
      </c>
      <c r="BA448" s="753" t="s">
        <v>4250</v>
      </c>
      <c r="BB448" s="753" t="s">
        <v>4250</v>
      </c>
      <c r="BC448" s="753" t="s">
        <v>4250</v>
      </c>
      <c r="BD448" s="756">
        <v>1782.8</v>
      </c>
      <c r="BE448" s="753" t="s">
        <v>4250</v>
      </c>
      <c r="BF448" s="753" t="s">
        <v>117</v>
      </c>
      <c r="BG448" s="753">
        <v>2022</v>
      </c>
      <c r="BH448" s="753" t="s">
        <v>4250</v>
      </c>
    </row>
    <row r="449" spans="1:60">
      <c r="A449" s="858" t="s">
        <v>8524</v>
      </c>
      <c r="B449" s="753" t="s">
        <v>230</v>
      </c>
      <c r="C449" s="753" t="s">
        <v>1516</v>
      </c>
      <c r="D449" s="754">
        <v>44701</v>
      </c>
      <c r="E449" s="753" t="s">
        <v>1517</v>
      </c>
      <c r="F449" s="753" t="s">
        <v>59</v>
      </c>
      <c r="G449" s="753" t="s">
        <v>1001</v>
      </c>
      <c r="H449" s="753" t="s">
        <v>1002</v>
      </c>
      <c r="I449" s="753" t="s">
        <v>106</v>
      </c>
      <c r="J449" s="753" t="s">
        <v>63</v>
      </c>
      <c r="K449" s="753">
        <v>30721</v>
      </c>
      <c r="L449" s="753" t="s">
        <v>525</v>
      </c>
      <c r="M449" s="753" t="s">
        <v>1518</v>
      </c>
      <c r="N449" s="753" t="s">
        <v>1029</v>
      </c>
      <c r="O449" s="753" t="s">
        <v>638</v>
      </c>
      <c r="P449" s="753">
        <v>28216</v>
      </c>
      <c r="Q449" s="753" t="s">
        <v>68</v>
      </c>
      <c r="R449" s="753" t="s">
        <v>1004</v>
      </c>
      <c r="S449" s="753" t="s">
        <v>4250</v>
      </c>
      <c r="T449" s="753" t="s">
        <v>1506</v>
      </c>
      <c r="U449" s="753">
        <v>49405140</v>
      </c>
      <c r="V449" s="753">
        <v>0</v>
      </c>
      <c r="W449" s="753" t="s">
        <v>163</v>
      </c>
      <c r="X449" s="753">
        <v>400</v>
      </c>
      <c r="Y449" s="753">
        <v>640</v>
      </c>
      <c r="Z449" s="753">
        <v>20</v>
      </c>
      <c r="AA449" s="749">
        <f t="shared" si="12"/>
        <v>8.0000000000000002E-3</v>
      </c>
      <c r="AB449" s="753" t="s">
        <v>70</v>
      </c>
      <c r="AC449" s="754">
        <v>44708</v>
      </c>
      <c r="AD449" s="753"/>
      <c r="AE449" s="753" t="s">
        <v>4250</v>
      </c>
      <c r="AF449" s="753" t="s">
        <v>1516</v>
      </c>
      <c r="AG449" s="753">
        <v>640</v>
      </c>
      <c r="AH449" s="753">
        <v>20</v>
      </c>
      <c r="AI449" s="761">
        <f t="shared" si="13"/>
        <v>1.2800000000000001E-2</v>
      </c>
      <c r="AJ449" s="753" t="s">
        <v>114</v>
      </c>
      <c r="AK449" s="753" t="s">
        <v>1519</v>
      </c>
      <c r="AL449" s="754">
        <v>44706</v>
      </c>
      <c r="AM449" s="754">
        <v>44706</v>
      </c>
      <c r="AN449" s="754">
        <v>44708</v>
      </c>
      <c r="AO449" s="754">
        <v>44707</v>
      </c>
      <c r="AP449" s="754">
        <v>44707</v>
      </c>
      <c r="AQ449" s="753" t="s">
        <v>89</v>
      </c>
      <c r="AR449" s="753" t="s">
        <v>4250</v>
      </c>
      <c r="AS449" s="753" t="s">
        <v>1519</v>
      </c>
      <c r="AT449" s="754">
        <v>44706</v>
      </c>
      <c r="AU449" s="754">
        <v>44707</v>
      </c>
      <c r="AV449" s="754">
        <v>44706</v>
      </c>
      <c r="AW449" s="753" t="s">
        <v>90</v>
      </c>
      <c r="AX449" s="753" t="s">
        <v>116</v>
      </c>
      <c r="AY449" s="756">
        <v>1573.6</v>
      </c>
      <c r="AZ449" s="753" t="s">
        <v>4250</v>
      </c>
      <c r="BA449" s="753" t="s">
        <v>4250</v>
      </c>
      <c r="BB449" s="753" t="s">
        <v>4250</v>
      </c>
      <c r="BC449" s="753" t="s">
        <v>4250</v>
      </c>
      <c r="BD449" s="756">
        <v>1573.6</v>
      </c>
      <c r="BE449" s="753" t="s">
        <v>4250</v>
      </c>
      <c r="BF449" s="753" t="s">
        <v>117</v>
      </c>
      <c r="BG449" s="753">
        <v>2022</v>
      </c>
      <c r="BH449" s="753" t="s">
        <v>4250</v>
      </c>
    </row>
    <row r="450" spans="1:60">
      <c r="A450" s="858" t="s">
        <v>8524</v>
      </c>
      <c r="B450" s="753" t="s">
        <v>230</v>
      </c>
      <c r="C450" s="753" t="s">
        <v>1520</v>
      </c>
      <c r="D450" s="754">
        <v>44701</v>
      </c>
      <c r="E450" s="753" t="s">
        <v>1521</v>
      </c>
      <c r="F450" s="753" t="s">
        <v>59</v>
      </c>
      <c r="G450" s="753" t="s">
        <v>1001</v>
      </c>
      <c r="H450" s="753" t="s">
        <v>1002</v>
      </c>
      <c r="I450" s="753" t="s">
        <v>106</v>
      </c>
      <c r="J450" s="753" t="s">
        <v>63</v>
      </c>
      <c r="K450" s="753">
        <v>30721</v>
      </c>
      <c r="L450" s="753" t="s">
        <v>525</v>
      </c>
      <c r="M450" s="753" t="s">
        <v>1045</v>
      </c>
      <c r="N450" s="753" t="s">
        <v>1046</v>
      </c>
      <c r="O450" s="753" t="s">
        <v>275</v>
      </c>
      <c r="P450" s="753">
        <v>23502</v>
      </c>
      <c r="Q450" s="753" t="s">
        <v>68</v>
      </c>
      <c r="R450" s="753" t="s">
        <v>1004</v>
      </c>
      <c r="S450" s="753" t="s">
        <v>4250</v>
      </c>
      <c r="T450" s="753" t="s">
        <v>1506</v>
      </c>
      <c r="U450" s="753">
        <v>49405140</v>
      </c>
      <c r="V450" s="753">
        <v>0</v>
      </c>
      <c r="W450" s="753" t="s">
        <v>163</v>
      </c>
      <c r="X450" s="753">
        <v>400</v>
      </c>
      <c r="Y450" s="753">
        <v>832</v>
      </c>
      <c r="Z450" s="753">
        <v>26</v>
      </c>
      <c r="AA450" s="749">
        <f t="shared" si="12"/>
        <v>1.04E-2</v>
      </c>
      <c r="AB450" s="753" t="s">
        <v>70</v>
      </c>
      <c r="AC450" s="754">
        <v>44708</v>
      </c>
      <c r="AD450" s="753"/>
      <c r="AE450" s="753" t="s">
        <v>4250</v>
      </c>
      <c r="AF450" s="753" t="s">
        <v>1520</v>
      </c>
      <c r="AG450" s="753">
        <v>832</v>
      </c>
      <c r="AH450" s="753">
        <v>26</v>
      </c>
      <c r="AI450" s="761">
        <f t="shared" si="13"/>
        <v>2.1631999999999998E-2</v>
      </c>
      <c r="AJ450" s="753" t="s">
        <v>114</v>
      </c>
      <c r="AK450" s="753" t="s">
        <v>1522</v>
      </c>
      <c r="AL450" s="754">
        <v>44706</v>
      </c>
      <c r="AM450" s="754">
        <v>44706</v>
      </c>
      <c r="AN450" s="754">
        <v>44708</v>
      </c>
      <c r="AO450" s="754">
        <v>44707</v>
      </c>
      <c r="AP450" s="754">
        <v>44707</v>
      </c>
      <c r="AQ450" s="753" t="s">
        <v>89</v>
      </c>
      <c r="AR450" s="753" t="s">
        <v>4250</v>
      </c>
      <c r="AS450" s="753" t="s">
        <v>1522</v>
      </c>
      <c r="AT450" s="754">
        <v>44706</v>
      </c>
      <c r="AU450" s="754">
        <v>44707</v>
      </c>
      <c r="AV450" s="754">
        <v>44706</v>
      </c>
      <c r="AW450" s="753" t="s">
        <v>90</v>
      </c>
      <c r="AX450" s="753" t="s">
        <v>116</v>
      </c>
      <c r="AY450" s="756">
        <v>2499.41</v>
      </c>
      <c r="AZ450" s="753" t="s">
        <v>4250</v>
      </c>
      <c r="BA450" s="753" t="s">
        <v>4250</v>
      </c>
      <c r="BB450" s="753" t="s">
        <v>4250</v>
      </c>
      <c r="BC450" s="753" t="s">
        <v>4250</v>
      </c>
      <c r="BD450" s="756">
        <v>2499.41</v>
      </c>
      <c r="BE450" s="753" t="s">
        <v>4250</v>
      </c>
      <c r="BF450" s="753" t="s">
        <v>117</v>
      </c>
      <c r="BG450" s="753">
        <v>2022</v>
      </c>
      <c r="BH450" s="753" t="s">
        <v>4250</v>
      </c>
    </row>
    <row r="451" spans="1:60">
      <c r="A451" s="858" t="s">
        <v>8524</v>
      </c>
      <c r="B451" s="753" t="s">
        <v>230</v>
      </c>
      <c r="C451" s="753" t="s">
        <v>1523</v>
      </c>
      <c r="D451" s="754">
        <v>44701</v>
      </c>
      <c r="E451" s="753" t="s">
        <v>1524</v>
      </c>
      <c r="F451" s="753" t="s">
        <v>59</v>
      </c>
      <c r="G451" s="753" t="s">
        <v>1001</v>
      </c>
      <c r="H451" s="753" t="s">
        <v>1002</v>
      </c>
      <c r="I451" s="753" t="s">
        <v>106</v>
      </c>
      <c r="J451" s="753" t="s">
        <v>63</v>
      </c>
      <c r="K451" s="753">
        <v>30721</v>
      </c>
      <c r="L451" s="753" t="s">
        <v>525</v>
      </c>
      <c r="M451" s="753" t="s">
        <v>1051</v>
      </c>
      <c r="N451" s="753" t="s">
        <v>1052</v>
      </c>
      <c r="O451" s="753" t="s">
        <v>98</v>
      </c>
      <c r="P451" s="753">
        <v>34741</v>
      </c>
      <c r="Q451" s="753" t="s">
        <v>68</v>
      </c>
      <c r="R451" s="753" t="s">
        <v>1004</v>
      </c>
      <c r="S451" s="753" t="s">
        <v>4250</v>
      </c>
      <c r="T451" s="753" t="s">
        <v>1506</v>
      </c>
      <c r="U451" s="753">
        <v>49405140</v>
      </c>
      <c r="V451" s="753">
        <v>0</v>
      </c>
      <c r="W451" s="753" t="s">
        <v>163</v>
      </c>
      <c r="X451" s="753">
        <v>400</v>
      </c>
      <c r="Y451" s="753">
        <v>640</v>
      </c>
      <c r="Z451" s="753">
        <v>20</v>
      </c>
      <c r="AA451" s="749">
        <f t="shared" ref="AA451:AA514" si="14">X451*Z451/10^6</f>
        <v>8.0000000000000002E-3</v>
      </c>
      <c r="AB451" s="753" t="s">
        <v>70</v>
      </c>
      <c r="AC451" s="754">
        <v>44708</v>
      </c>
      <c r="AD451" s="753"/>
      <c r="AE451" s="753" t="s">
        <v>4250</v>
      </c>
      <c r="AF451" s="753" t="s">
        <v>1523</v>
      </c>
      <c r="AG451" s="753">
        <v>640</v>
      </c>
      <c r="AH451" s="753">
        <v>20</v>
      </c>
      <c r="AI451" s="761">
        <f t="shared" ref="AI451:AI514" si="15">Y451*AH451/10^6</f>
        <v>1.2800000000000001E-2</v>
      </c>
      <c r="AJ451" s="753" t="s">
        <v>114</v>
      </c>
      <c r="AK451" s="753" t="s">
        <v>1525</v>
      </c>
      <c r="AL451" s="754">
        <v>44706</v>
      </c>
      <c r="AM451" s="754">
        <v>44706</v>
      </c>
      <c r="AN451" s="754">
        <v>44708</v>
      </c>
      <c r="AO451" s="754">
        <v>44708</v>
      </c>
      <c r="AP451" s="754">
        <v>44708</v>
      </c>
      <c r="AQ451" s="753" t="s">
        <v>89</v>
      </c>
      <c r="AR451" s="753" t="s">
        <v>4250</v>
      </c>
      <c r="AS451" s="753" t="s">
        <v>1525</v>
      </c>
      <c r="AT451" s="754">
        <v>44706</v>
      </c>
      <c r="AU451" s="753" t="s">
        <v>4250</v>
      </c>
      <c r="AV451" s="754">
        <v>44706</v>
      </c>
      <c r="AW451" s="753" t="s">
        <v>90</v>
      </c>
      <c r="AX451" s="753" t="s">
        <v>116</v>
      </c>
      <c r="AY451" s="756">
        <v>2418.9899999999998</v>
      </c>
      <c r="AZ451" s="753" t="s">
        <v>4250</v>
      </c>
      <c r="BA451" s="753" t="s">
        <v>4250</v>
      </c>
      <c r="BB451" s="753" t="s">
        <v>4250</v>
      </c>
      <c r="BC451" s="753" t="s">
        <v>4250</v>
      </c>
      <c r="BD451" s="756">
        <v>2418.9899999999998</v>
      </c>
      <c r="BE451" s="753" t="s">
        <v>4250</v>
      </c>
      <c r="BF451" s="753" t="s">
        <v>117</v>
      </c>
      <c r="BG451" s="753">
        <v>2022</v>
      </c>
      <c r="BH451" s="753" t="s">
        <v>4250</v>
      </c>
    </row>
    <row r="452" spans="1:60">
      <c r="A452" s="858" t="s">
        <v>8524</v>
      </c>
      <c r="B452" s="753" t="s">
        <v>230</v>
      </c>
      <c r="C452" s="753" t="s">
        <v>1526</v>
      </c>
      <c r="D452" s="754">
        <v>44701</v>
      </c>
      <c r="E452" s="753" t="s">
        <v>1527</v>
      </c>
      <c r="F452" s="753" t="s">
        <v>59</v>
      </c>
      <c r="G452" s="753" t="s">
        <v>1001</v>
      </c>
      <c r="H452" s="753" t="s">
        <v>1002</v>
      </c>
      <c r="I452" s="753" t="s">
        <v>106</v>
      </c>
      <c r="J452" s="753" t="s">
        <v>63</v>
      </c>
      <c r="K452" s="753">
        <v>30721</v>
      </c>
      <c r="L452" s="753" t="s">
        <v>525</v>
      </c>
      <c r="M452" s="753" t="s">
        <v>1057</v>
      </c>
      <c r="N452" s="753" t="s">
        <v>1058</v>
      </c>
      <c r="O452" s="753" t="s">
        <v>638</v>
      </c>
      <c r="P452" s="753">
        <v>27560</v>
      </c>
      <c r="Q452" s="753" t="s">
        <v>68</v>
      </c>
      <c r="R452" s="753" t="s">
        <v>1004</v>
      </c>
      <c r="S452" s="753" t="s">
        <v>4250</v>
      </c>
      <c r="T452" s="753" t="s">
        <v>1506</v>
      </c>
      <c r="U452" s="753">
        <v>49405140</v>
      </c>
      <c r="V452" s="753">
        <v>0</v>
      </c>
      <c r="W452" s="753" t="s">
        <v>163</v>
      </c>
      <c r="X452" s="753">
        <v>400</v>
      </c>
      <c r="Y452" s="753">
        <v>640</v>
      </c>
      <c r="Z452" s="753">
        <v>20</v>
      </c>
      <c r="AA452" s="749">
        <f t="shared" si="14"/>
        <v>8.0000000000000002E-3</v>
      </c>
      <c r="AB452" s="753" t="s">
        <v>70</v>
      </c>
      <c r="AC452" s="754">
        <v>44708</v>
      </c>
      <c r="AD452" s="753"/>
      <c r="AE452" s="753" t="s">
        <v>4250</v>
      </c>
      <c r="AF452" s="753" t="s">
        <v>1526</v>
      </c>
      <c r="AG452" s="753">
        <v>640</v>
      </c>
      <c r="AH452" s="753">
        <v>20</v>
      </c>
      <c r="AI452" s="761">
        <f t="shared" si="15"/>
        <v>1.2800000000000001E-2</v>
      </c>
      <c r="AJ452" s="753" t="s">
        <v>114</v>
      </c>
      <c r="AK452" s="753" t="s">
        <v>1528</v>
      </c>
      <c r="AL452" s="754">
        <v>44706</v>
      </c>
      <c r="AM452" s="754">
        <v>44706</v>
      </c>
      <c r="AN452" s="754">
        <v>44708</v>
      </c>
      <c r="AO452" s="754">
        <v>44707</v>
      </c>
      <c r="AP452" s="754">
        <v>44707</v>
      </c>
      <c r="AQ452" s="753" t="s">
        <v>89</v>
      </c>
      <c r="AR452" s="753" t="s">
        <v>4250</v>
      </c>
      <c r="AS452" s="753" t="s">
        <v>1528</v>
      </c>
      <c r="AT452" s="754">
        <v>44706</v>
      </c>
      <c r="AU452" s="754">
        <v>44707</v>
      </c>
      <c r="AV452" s="754">
        <v>44706</v>
      </c>
      <c r="AW452" s="753" t="s">
        <v>90</v>
      </c>
      <c r="AX452" s="753" t="s">
        <v>116</v>
      </c>
      <c r="AY452" s="756">
        <v>1740.62</v>
      </c>
      <c r="AZ452" s="753" t="s">
        <v>4250</v>
      </c>
      <c r="BA452" s="753" t="s">
        <v>4250</v>
      </c>
      <c r="BB452" s="753" t="s">
        <v>4250</v>
      </c>
      <c r="BC452" s="753" t="s">
        <v>4250</v>
      </c>
      <c r="BD452" s="756">
        <v>1740.62</v>
      </c>
      <c r="BE452" s="753" t="s">
        <v>4250</v>
      </c>
      <c r="BF452" s="753" t="s">
        <v>117</v>
      </c>
      <c r="BG452" s="753">
        <v>2022</v>
      </c>
      <c r="BH452" s="753" t="s">
        <v>4250</v>
      </c>
    </row>
    <row r="453" spans="1:60">
      <c r="A453" s="858" t="s">
        <v>8524</v>
      </c>
      <c r="B453" s="753" t="s">
        <v>230</v>
      </c>
      <c r="C453" s="753" t="s">
        <v>1529</v>
      </c>
      <c r="D453" s="754">
        <v>44701</v>
      </c>
      <c r="E453" s="753" t="s">
        <v>1530</v>
      </c>
      <c r="F453" s="753" t="s">
        <v>59</v>
      </c>
      <c r="G453" s="753" t="s">
        <v>1001</v>
      </c>
      <c r="H453" s="753" t="s">
        <v>1002</v>
      </c>
      <c r="I453" s="753" t="s">
        <v>106</v>
      </c>
      <c r="J453" s="753" t="s">
        <v>63</v>
      </c>
      <c r="K453" s="753">
        <v>30721</v>
      </c>
      <c r="L453" s="753" t="s">
        <v>525</v>
      </c>
      <c r="M453" s="753" t="s">
        <v>1063</v>
      </c>
      <c r="N453" s="753" t="s">
        <v>1064</v>
      </c>
      <c r="O453" s="753" t="s">
        <v>98</v>
      </c>
      <c r="P453" s="753">
        <v>33762</v>
      </c>
      <c r="Q453" s="753" t="s">
        <v>68</v>
      </c>
      <c r="R453" s="753" t="s">
        <v>1004</v>
      </c>
      <c r="S453" s="753" t="s">
        <v>4250</v>
      </c>
      <c r="T453" s="753" t="s">
        <v>1506</v>
      </c>
      <c r="U453" s="753">
        <v>49405140</v>
      </c>
      <c r="V453" s="753">
        <v>0</v>
      </c>
      <c r="W453" s="753" t="s">
        <v>163</v>
      </c>
      <c r="X453" s="753">
        <v>400</v>
      </c>
      <c r="Y453" s="753">
        <v>416</v>
      </c>
      <c r="Z453" s="753">
        <v>13</v>
      </c>
      <c r="AA453" s="749">
        <f t="shared" si="14"/>
        <v>5.1999999999999998E-3</v>
      </c>
      <c r="AB453" s="753" t="s">
        <v>70</v>
      </c>
      <c r="AC453" s="754">
        <v>44708</v>
      </c>
      <c r="AD453" s="753"/>
      <c r="AE453" s="753" t="s">
        <v>4250</v>
      </c>
      <c r="AF453" s="753" t="s">
        <v>1529</v>
      </c>
      <c r="AG453" s="753">
        <v>416</v>
      </c>
      <c r="AH453" s="753">
        <v>13</v>
      </c>
      <c r="AI453" s="761">
        <f t="shared" si="15"/>
        <v>5.4079999999999996E-3</v>
      </c>
      <c r="AJ453" s="753" t="s">
        <v>114</v>
      </c>
      <c r="AK453" s="753" t="s">
        <v>1531</v>
      </c>
      <c r="AL453" s="754">
        <v>44706</v>
      </c>
      <c r="AM453" s="754">
        <v>44706</v>
      </c>
      <c r="AN453" s="754">
        <v>44708</v>
      </c>
      <c r="AO453" s="754">
        <v>44707</v>
      </c>
      <c r="AP453" s="754">
        <v>44707</v>
      </c>
      <c r="AQ453" s="753" t="s">
        <v>89</v>
      </c>
      <c r="AR453" s="753" t="s">
        <v>4250</v>
      </c>
      <c r="AS453" s="753" t="s">
        <v>1531</v>
      </c>
      <c r="AT453" s="754">
        <v>44706</v>
      </c>
      <c r="AU453" s="754">
        <v>44707</v>
      </c>
      <c r="AV453" s="754">
        <v>44706</v>
      </c>
      <c r="AW453" s="753" t="s">
        <v>90</v>
      </c>
      <c r="AX453" s="753" t="s">
        <v>116</v>
      </c>
      <c r="AY453" s="756">
        <v>2251.8000000000002</v>
      </c>
      <c r="AZ453" s="753" t="s">
        <v>4250</v>
      </c>
      <c r="BA453" s="753" t="s">
        <v>4250</v>
      </c>
      <c r="BB453" s="753" t="s">
        <v>4250</v>
      </c>
      <c r="BC453" s="753" t="s">
        <v>4250</v>
      </c>
      <c r="BD453" s="756">
        <v>2251.8000000000002</v>
      </c>
      <c r="BE453" s="753" t="s">
        <v>4250</v>
      </c>
      <c r="BF453" s="753" t="s">
        <v>117</v>
      </c>
      <c r="BG453" s="753">
        <v>2022</v>
      </c>
      <c r="BH453" s="753" t="s">
        <v>4250</v>
      </c>
    </row>
    <row r="454" spans="1:60">
      <c r="A454" s="858" t="s">
        <v>8524</v>
      </c>
      <c r="B454" s="753" t="s">
        <v>79</v>
      </c>
      <c r="C454" s="753" t="s">
        <v>1532</v>
      </c>
      <c r="D454" s="754">
        <v>44704</v>
      </c>
      <c r="E454" s="753" t="s">
        <v>1533</v>
      </c>
      <c r="F454" s="753" t="s">
        <v>59</v>
      </c>
      <c r="G454" s="753" t="s">
        <v>60</v>
      </c>
      <c r="H454" s="753" t="s">
        <v>61</v>
      </c>
      <c r="I454" s="753" t="s">
        <v>62</v>
      </c>
      <c r="J454" s="753" t="s">
        <v>63</v>
      </c>
      <c r="K454" s="753">
        <v>30349</v>
      </c>
      <c r="L454" s="753" t="s">
        <v>1534</v>
      </c>
      <c r="M454" s="753" t="s">
        <v>889</v>
      </c>
      <c r="N454" s="753" t="s">
        <v>890</v>
      </c>
      <c r="O454" s="753" t="s">
        <v>85</v>
      </c>
      <c r="P454" s="753">
        <v>7719</v>
      </c>
      <c r="Q454" s="753" t="s">
        <v>68</v>
      </c>
      <c r="R454" s="753" t="s">
        <v>871</v>
      </c>
      <c r="S454" s="753" t="s">
        <v>4250</v>
      </c>
      <c r="T454" s="764" t="s">
        <v>872</v>
      </c>
      <c r="U454" s="753">
        <v>49405140</v>
      </c>
      <c r="V454" s="753">
        <v>0</v>
      </c>
      <c r="W454" s="753" t="s">
        <v>163</v>
      </c>
      <c r="X454" s="753">
        <v>400</v>
      </c>
      <c r="Y454" s="753">
        <v>832</v>
      </c>
      <c r="Z454" s="753">
        <v>26</v>
      </c>
      <c r="AA454" s="749">
        <f t="shared" si="14"/>
        <v>1.04E-2</v>
      </c>
      <c r="AB454" s="753" t="s">
        <v>88</v>
      </c>
      <c r="AC454" s="754">
        <v>44718</v>
      </c>
      <c r="AD454" s="753"/>
      <c r="AE454" s="753" t="s">
        <v>4250</v>
      </c>
      <c r="AF454" s="753" t="s">
        <v>1532</v>
      </c>
      <c r="AG454" s="753">
        <v>832</v>
      </c>
      <c r="AH454" s="753">
        <v>26</v>
      </c>
      <c r="AI454" s="761">
        <f t="shared" si="15"/>
        <v>2.1631999999999998E-2</v>
      </c>
      <c r="AJ454" s="753" t="s">
        <v>72</v>
      </c>
      <c r="AK454" s="753">
        <v>399250918</v>
      </c>
      <c r="AL454" s="754">
        <v>44715</v>
      </c>
      <c r="AM454" s="754">
        <v>44715</v>
      </c>
      <c r="AN454" s="754">
        <v>44718</v>
      </c>
      <c r="AO454" s="754">
        <v>44718</v>
      </c>
      <c r="AP454" s="754">
        <v>44718</v>
      </c>
      <c r="AQ454" s="753" t="s">
        <v>89</v>
      </c>
      <c r="AR454" s="753" t="s">
        <v>4250</v>
      </c>
      <c r="AS454" s="753">
        <v>399250918</v>
      </c>
      <c r="AT454" s="753" t="s">
        <v>4250</v>
      </c>
      <c r="AU454" s="753" t="s">
        <v>4250</v>
      </c>
      <c r="AV454" s="753" t="s">
        <v>4250</v>
      </c>
      <c r="AW454" s="753" t="s">
        <v>90</v>
      </c>
      <c r="AX454" s="753" t="s">
        <v>147</v>
      </c>
      <c r="AY454" s="756">
        <v>2930</v>
      </c>
      <c r="AZ454" s="753" t="s">
        <v>4250</v>
      </c>
      <c r="BA454" s="753" t="s">
        <v>4250</v>
      </c>
      <c r="BB454" s="753" t="s">
        <v>4250</v>
      </c>
      <c r="BC454" s="753" t="s">
        <v>4250</v>
      </c>
      <c r="BD454" s="753" t="s">
        <v>4250</v>
      </c>
      <c r="BE454" s="753" t="s">
        <v>4250</v>
      </c>
      <c r="BF454" s="753" t="s">
        <v>4250</v>
      </c>
      <c r="BG454" s="753" t="s">
        <v>4250</v>
      </c>
      <c r="BH454" s="753" t="s">
        <v>4250</v>
      </c>
    </row>
    <row r="455" spans="1:60">
      <c r="A455" s="858" t="s">
        <v>8524</v>
      </c>
      <c r="B455" s="753" t="s">
        <v>79</v>
      </c>
      <c r="C455" s="753" t="s">
        <v>1535</v>
      </c>
      <c r="D455" s="754">
        <v>44704</v>
      </c>
      <c r="E455" s="753" t="s">
        <v>1533</v>
      </c>
      <c r="F455" s="753" t="s">
        <v>59</v>
      </c>
      <c r="G455" s="753" t="s">
        <v>60</v>
      </c>
      <c r="H455" s="753" t="s">
        <v>61</v>
      </c>
      <c r="I455" s="753" t="s">
        <v>62</v>
      </c>
      <c r="J455" s="753" t="s">
        <v>63</v>
      </c>
      <c r="K455" s="753">
        <v>30349</v>
      </c>
      <c r="L455" s="753" t="s">
        <v>1534</v>
      </c>
      <c r="M455" s="753" t="s">
        <v>889</v>
      </c>
      <c r="N455" s="753" t="s">
        <v>890</v>
      </c>
      <c r="O455" s="753" t="s">
        <v>85</v>
      </c>
      <c r="P455" s="753">
        <v>7719</v>
      </c>
      <c r="Q455" s="753" t="s">
        <v>68</v>
      </c>
      <c r="R455" s="753" t="s">
        <v>871</v>
      </c>
      <c r="S455" s="753" t="s">
        <v>4250</v>
      </c>
      <c r="T455" s="764" t="s">
        <v>872</v>
      </c>
      <c r="U455" s="753">
        <v>49405140</v>
      </c>
      <c r="V455" s="753">
        <v>0</v>
      </c>
      <c r="W455" s="753" t="s">
        <v>163</v>
      </c>
      <c r="X455" s="753">
        <v>400</v>
      </c>
      <c r="Y455" s="753">
        <v>832</v>
      </c>
      <c r="Z455" s="753">
        <v>26</v>
      </c>
      <c r="AA455" s="749">
        <f t="shared" si="14"/>
        <v>1.04E-2</v>
      </c>
      <c r="AB455" s="753" t="s">
        <v>88</v>
      </c>
      <c r="AC455" s="754">
        <v>44718</v>
      </c>
      <c r="AD455" s="753"/>
      <c r="AE455" s="753" t="s">
        <v>4250</v>
      </c>
      <c r="AF455" s="753" t="s">
        <v>1535</v>
      </c>
      <c r="AG455" s="753">
        <v>832</v>
      </c>
      <c r="AH455" s="753">
        <v>26</v>
      </c>
      <c r="AI455" s="761">
        <f t="shared" si="15"/>
        <v>2.1631999999999998E-2</v>
      </c>
      <c r="AJ455" s="753" t="s">
        <v>72</v>
      </c>
      <c r="AK455" s="753">
        <v>399252978</v>
      </c>
      <c r="AL455" s="754">
        <v>44715</v>
      </c>
      <c r="AM455" s="754">
        <v>44715</v>
      </c>
      <c r="AN455" s="754">
        <v>44718</v>
      </c>
      <c r="AO455" s="754">
        <v>44718</v>
      </c>
      <c r="AP455" s="754">
        <v>44718</v>
      </c>
      <c r="AQ455" s="753" t="s">
        <v>89</v>
      </c>
      <c r="AR455" s="753" t="s">
        <v>4250</v>
      </c>
      <c r="AS455" s="753">
        <v>399252978</v>
      </c>
      <c r="AT455" s="753" t="s">
        <v>4250</v>
      </c>
      <c r="AU455" s="753" t="s">
        <v>4250</v>
      </c>
      <c r="AV455" s="753" t="s">
        <v>4250</v>
      </c>
      <c r="AW455" s="753" t="s">
        <v>90</v>
      </c>
      <c r="AX455" s="753" t="s">
        <v>147</v>
      </c>
      <c r="AY455" s="756">
        <v>2930</v>
      </c>
      <c r="AZ455" s="753" t="s">
        <v>4250</v>
      </c>
      <c r="BA455" s="753" t="s">
        <v>4250</v>
      </c>
      <c r="BB455" s="753" t="s">
        <v>4250</v>
      </c>
      <c r="BC455" s="753" t="s">
        <v>4250</v>
      </c>
      <c r="BD455" s="753" t="s">
        <v>4250</v>
      </c>
      <c r="BE455" s="753" t="s">
        <v>4250</v>
      </c>
      <c r="BF455" s="753" t="s">
        <v>4250</v>
      </c>
      <c r="BG455" s="753" t="s">
        <v>4250</v>
      </c>
      <c r="BH455" s="753" t="s">
        <v>4250</v>
      </c>
    </row>
    <row r="456" spans="1:60">
      <c r="A456" s="858" t="s">
        <v>8524</v>
      </c>
      <c r="B456" s="753" t="s">
        <v>79</v>
      </c>
      <c r="C456" s="753" t="s">
        <v>1536</v>
      </c>
      <c r="D456" s="754">
        <v>44704</v>
      </c>
      <c r="E456" s="753" t="s">
        <v>1537</v>
      </c>
      <c r="F456" s="753" t="s">
        <v>59</v>
      </c>
      <c r="G456" s="753" t="s">
        <v>60</v>
      </c>
      <c r="H456" s="753" t="s">
        <v>61</v>
      </c>
      <c r="I456" s="753" t="s">
        <v>62</v>
      </c>
      <c r="J456" s="753" t="s">
        <v>63</v>
      </c>
      <c r="K456" s="753">
        <v>30349</v>
      </c>
      <c r="L456" s="753" t="s">
        <v>1534</v>
      </c>
      <c r="M456" s="753" t="s">
        <v>1538</v>
      </c>
      <c r="N456" s="753" t="s">
        <v>1539</v>
      </c>
      <c r="O456" s="753" t="s">
        <v>299</v>
      </c>
      <c r="P456" s="753">
        <v>21076</v>
      </c>
      <c r="Q456" s="753" t="s">
        <v>68</v>
      </c>
      <c r="R456" s="753" t="s">
        <v>871</v>
      </c>
      <c r="S456" s="753" t="s">
        <v>4250</v>
      </c>
      <c r="T456" s="764" t="s">
        <v>872</v>
      </c>
      <c r="U456" s="753">
        <v>49405140</v>
      </c>
      <c r="V456" s="753">
        <v>0</v>
      </c>
      <c r="W456" s="753" t="s">
        <v>163</v>
      </c>
      <c r="X456" s="753">
        <v>400</v>
      </c>
      <c r="Y456" s="753">
        <v>832</v>
      </c>
      <c r="Z456" s="753">
        <v>26</v>
      </c>
      <c r="AA456" s="749">
        <f t="shared" si="14"/>
        <v>1.04E-2</v>
      </c>
      <c r="AB456" s="753" t="s">
        <v>88</v>
      </c>
      <c r="AC456" s="754">
        <v>44708</v>
      </c>
      <c r="AD456" s="753"/>
      <c r="AE456" s="753" t="s">
        <v>4250</v>
      </c>
      <c r="AF456" s="753" t="s">
        <v>1536</v>
      </c>
      <c r="AG456" s="753">
        <v>832</v>
      </c>
      <c r="AH456" s="753">
        <v>26</v>
      </c>
      <c r="AI456" s="761">
        <f t="shared" si="15"/>
        <v>2.1631999999999998E-2</v>
      </c>
      <c r="AJ456" s="753" t="s">
        <v>72</v>
      </c>
      <c r="AK456" s="753">
        <v>399273061</v>
      </c>
      <c r="AL456" s="754">
        <v>44708</v>
      </c>
      <c r="AM456" s="754">
        <v>44708</v>
      </c>
      <c r="AN456" s="754">
        <v>44712</v>
      </c>
      <c r="AO456" s="754">
        <v>44712</v>
      </c>
      <c r="AP456" s="754">
        <v>44712</v>
      </c>
      <c r="AQ456" s="753" t="s">
        <v>89</v>
      </c>
      <c r="AR456" s="753" t="s">
        <v>4250</v>
      </c>
      <c r="AS456" s="753">
        <v>399273061</v>
      </c>
      <c r="AT456" s="754">
        <v>44708</v>
      </c>
      <c r="AU456" s="753" t="s">
        <v>4250</v>
      </c>
      <c r="AV456" s="754">
        <v>44708</v>
      </c>
      <c r="AW456" s="753" t="s">
        <v>90</v>
      </c>
      <c r="AX456" s="753" t="s">
        <v>147</v>
      </c>
      <c r="AY456" s="756">
        <v>2400</v>
      </c>
      <c r="AZ456" s="753" t="s">
        <v>4250</v>
      </c>
      <c r="BA456" s="753" t="s">
        <v>4250</v>
      </c>
      <c r="BB456" s="753" t="s">
        <v>4250</v>
      </c>
      <c r="BC456" s="753" t="s">
        <v>4250</v>
      </c>
      <c r="BD456" s="753" t="s">
        <v>4250</v>
      </c>
      <c r="BE456" s="753" t="s">
        <v>4250</v>
      </c>
      <c r="BF456" s="753" t="s">
        <v>4250</v>
      </c>
      <c r="BG456" s="753" t="s">
        <v>4250</v>
      </c>
      <c r="BH456" s="753" t="s">
        <v>4250</v>
      </c>
    </row>
    <row r="457" spans="1:60">
      <c r="A457" s="858" t="s">
        <v>8524</v>
      </c>
      <c r="B457" s="753" t="s">
        <v>79</v>
      </c>
      <c r="C457" s="753" t="s">
        <v>1540</v>
      </c>
      <c r="D457" s="754">
        <v>44704</v>
      </c>
      <c r="E457" s="753" t="s">
        <v>1541</v>
      </c>
      <c r="F457" s="753" t="s">
        <v>59</v>
      </c>
      <c r="G457" s="753" t="s">
        <v>60</v>
      </c>
      <c r="H457" s="753" t="s">
        <v>61</v>
      </c>
      <c r="I457" s="753" t="s">
        <v>62</v>
      </c>
      <c r="J457" s="753" t="s">
        <v>63</v>
      </c>
      <c r="K457" s="753">
        <v>30349</v>
      </c>
      <c r="L457" s="753" t="s">
        <v>1534</v>
      </c>
      <c r="M457" s="753" t="s">
        <v>903</v>
      </c>
      <c r="N457" s="753" t="s">
        <v>904</v>
      </c>
      <c r="O457" s="753" t="s">
        <v>138</v>
      </c>
      <c r="P457" s="753">
        <v>19605</v>
      </c>
      <c r="Q457" s="753" t="s">
        <v>68</v>
      </c>
      <c r="R457" s="753" t="s">
        <v>871</v>
      </c>
      <c r="S457" s="753" t="s">
        <v>4250</v>
      </c>
      <c r="T457" s="764" t="s">
        <v>872</v>
      </c>
      <c r="U457" s="753">
        <v>49405140</v>
      </c>
      <c r="V457" s="753">
        <v>0</v>
      </c>
      <c r="W457" s="753" t="s">
        <v>163</v>
      </c>
      <c r="X457" s="753">
        <v>400</v>
      </c>
      <c r="Y457" s="753">
        <v>832</v>
      </c>
      <c r="Z457" s="753">
        <v>26</v>
      </c>
      <c r="AA457" s="749">
        <f t="shared" si="14"/>
        <v>1.04E-2</v>
      </c>
      <c r="AB457" s="753" t="s">
        <v>88</v>
      </c>
      <c r="AC457" s="754">
        <v>44708</v>
      </c>
      <c r="AD457" s="753"/>
      <c r="AE457" s="753" t="s">
        <v>4250</v>
      </c>
      <c r="AF457" s="753" t="s">
        <v>1540</v>
      </c>
      <c r="AG457" s="753">
        <v>832</v>
      </c>
      <c r="AH457" s="753">
        <v>26</v>
      </c>
      <c r="AI457" s="761">
        <f t="shared" si="15"/>
        <v>2.1631999999999998E-2</v>
      </c>
      <c r="AJ457" s="753" t="s">
        <v>72</v>
      </c>
      <c r="AK457" s="753">
        <v>399255442</v>
      </c>
      <c r="AL457" s="754">
        <v>44708</v>
      </c>
      <c r="AM457" s="754">
        <v>44708</v>
      </c>
      <c r="AN457" s="754">
        <v>44712</v>
      </c>
      <c r="AO457" s="754">
        <v>44712</v>
      </c>
      <c r="AP457" s="754">
        <v>44712</v>
      </c>
      <c r="AQ457" s="753" t="s">
        <v>89</v>
      </c>
      <c r="AR457" s="753" t="s">
        <v>4250</v>
      </c>
      <c r="AS457" s="753">
        <v>399255442</v>
      </c>
      <c r="AT457" s="754">
        <v>44708</v>
      </c>
      <c r="AU457" s="753" t="s">
        <v>4250</v>
      </c>
      <c r="AV457" s="754">
        <v>44708</v>
      </c>
      <c r="AW457" s="753" t="s">
        <v>90</v>
      </c>
      <c r="AX457" s="753" t="s">
        <v>147</v>
      </c>
      <c r="AY457" s="756">
        <v>3000</v>
      </c>
      <c r="AZ457" s="753" t="s">
        <v>4250</v>
      </c>
      <c r="BA457" s="753" t="s">
        <v>4250</v>
      </c>
      <c r="BB457" s="753" t="s">
        <v>4250</v>
      </c>
      <c r="BC457" s="753" t="s">
        <v>4250</v>
      </c>
      <c r="BD457" s="753" t="s">
        <v>4250</v>
      </c>
      <c r="BE457" s="753" t="s">
        <v>4250</v>
      </c>
      <c r="BF457" s="753" t="s">
        <v>4250</v>
      </c>
      <c r="BG457" s="753" t="s">
        <v>4250</v>
      </c>
      <c r="BH457" s="753" t="s">
        <v>4250</v>
      </c>
    </row>
    <row r="458" spans="1:60">
      <c r="A458" s="858" t="s">
        <v>8524</v>
      </c>
      <c r="B458" s="753" t="s">
        <v>79</v>
      </c>
      <c r="C458" s="753" t="s">
        <v>1542</v>
      </c>
      <c r="D458" s="754">
        <v>44704</v>
      </c>
      <c r="E458" s="753" t="s">
        <v>1541</v>
      </c>
      <c r="F458" s="753" t="s">
        <v>59</v>
      </c>
      <c r="G458" s="753" t="s">
        <v>60</v>
      </c>
      <c r="H458" s="753" t="s">
        <v>61</v>
      </c>
      <c r="I458" s="753" t="s">
        <v>62</v>
      </c>
      <c r="J458" s="753" t="s">
        <v>63</v>
      </c>
      <c r="K458" s="753">
        <v>30349</v>
      </c>
      <c r="L458" s="753" t="s">
        <v>1534</v>
      </c>
      <c r="M458" s="753" t="s">
        <v>903</v>
      </c>
      <c r="N458" s="753" t="s">
        <v>904</v>
      </c>
      <c r="O458" s="753" t="s">
        <v>138</v>
      </c>
      <c r="P458" s="753">
        <v>19605</v>
      </c>
      <c r="Q458" s="753" t="s">
        <v>68</v>
      </c>
      <c r="R458" s="753" t="s">
        <v>871</v>
      </c>
      <c r="S458" s="753" t="s">
        <v>4250</v>
      </c>
      <c r="T458" s="764" t="s">
        <v>872</v>
      </c>
      <c r="U458" s="753">
        <v>49405140</v>
      </c>
      <c r="V458" s="753">
        <v>0</v>
      </c>
      <c r="W458" s="753" t="s">
        <v>163</v>
      </c>
      <c r="X458" s="753">
        <v>400</v>
      </c>
      <c r="Y458" s="753">
        <v>832</v>
      </c>
      <c r="Z458" s="753">
        <v>26</v>
      </c>
      <c r="AA458" s="749">
        <f t="shared" si="14"/>
        <v>1.04E-2</v>
      </c>
      <c r="AB458" s="753" t="s">
        <v>88</v>
      </c>
      <c r="AC458" s="754">
        <v>44708</v>
      </c>
      <c r="AD458" s="753"/>
      <c r="AE458" s="753" t="s">
        <v>4250</v>
      </c>
      <c r="AF458" s="753" t="s">
        <v>1542</v>
      </c>
      <c r="AG458" s="753">
        <v>832</v>
      </c>
      <c r="AH458" s="753">
        <v>26</v>
      </c>
      <c r="AI458" s="761">
        <f t="shared" si="15"/>
        <v>2.1631999999999998E-2</v>
      </c>
      <c r="AJ458" s="753" t="s">
        <v>72</v>
      </c>
      <c r="AK458" s="753">
        <v>399258407</v>
      </c>
      <c r="AL458" s="754">
        <v>44708</v>
      </c>
      <c r="AM458" s="754">
        <v>44708</v>
      </c>
      <c r="AN458" s="754">
        <v>44712</v>
      </c>
      <c r="AO458" s="754">
        <v>44712</v>
      </c>
      <c r="AP458" s="754">
        <v>44712</v>
      </c>
      <c r="AQ458" s="753" t="s">
        <v>89</v>
      </c>
      <c r="AR458" s="753" t="s">
        <v>1543</v>
      </c>
      <c r="AS458" s="753">
        <v>399258407</v>
      </c>
      <c r="AT458" s="754">
        <v>44708</v>
      </c>
      <c r="AU458" s="753" t="s">
        <v>4250</v>
      </c>
      <c r="AV458" s="754">
        <v>44708</v>
      </c>
      <c r="AW458" s="753" t="s">
        <v>90</v>
      </c>
      <c r="AX458" s="753" t="s">
        <v>147</v>
      </c>
      <c r="AY458" s="756">
        <v>3000</v>
      </c>
      <c r="AZ458" s="753" t="s">
        <v>4250</v>
      </c>
      <c r="BA458" s="753" t="s">
        <v>4250</v>
      </c>
      <c r="BB458" s="753" t="s">
        <v>4250</v>
      </c>
      <c r="BC458" s="753" t="s">
        <v>4250</v>
      </c>
      <c r="BD458" s="753" t="s">
        <v>4250</v>
      </c>
      <c r="BE458" s="753" t="s">
        <v>4250</v>
      </c>
      <c r="BF458" s="753" t="s">
        <v>4250</v>
      </c>
      <c r="BG458" s="753" t="s">
        <v>4250</v>
      </c>
      <c r="BH458" s="753" t="s">
        <v>4250</v>
      </c>
    </row>
    <row r="459" spans="1:60">
      <c r="A459" s="858" t="s">
        <v>8524</v>
      </c>
      <c r="B459" s="753" t="s">
        <v>79</v>
      </c>
      <c r="C459" s="753" t="s">
        <v>1544</v>
      </c>
      <c r="D459" s="754">
        <v>44704</v>
      </c>
      <c r="E459" s="753" t="s">
        <v>1545</v>
      </c>
      <c r="F459" s="753" t="s">
        <v>59</v>
      </c>
      <c r="G459" s="753" t="s">
        <v>60</v>
      </c>
      <c r="H459" s="753" t="s">
        <v>61</v>
      </c>
      <c r="I459" s="753" t="s">
        <v>62</v>
      </c>
      <c r="J459" s="753" t="s">
        <v>63</v>
      </c>
      <c r="K459" s="753">
        <v>30349</v>
      </c>
      <c r="L459" s="753" t="s">
        <v>1534</v>
      </c>
      <c r="M459" s="753" t="s">
        <v>880</v>
      </c>
      <c r="N459" s="753" t="s">
        <v>881</v>
      </c>
      <c r="O459" s="753" t="s">
        <v>629</v>
      </c>
      <c r="P459" s="753">
        <v>2576</v>
      </c>
      <c r="Q459" s="753" t="s">
        <v>68</v>
      </c>
      <c r="R459" s="753" t="s">
        <v>871</v>
      </c>
      <c r="S459" s="753" t="s">
        <v>4250</v>
      </c>
      <c r="T459" s="764" t="s">
        <v>872</v>
      </c>
      <c r="U459" s="753">
        <v>49405140</v>
      </c>
      <c r="V459" s="753">
        <v>0</v>
      </c>
      <c r="W459" s="753" t="s">
        <v>163</v>
      </c>
      <c r="X459" s="753">
        <v>400</v>
      </c>
      <c r="Y459" s="753">
        <v>832</v>
      </c>
      <c r="Z459" s="753">
        <v>26</v>
      </c>
      <c r="AA459" s="749">
        <f t="shared" si="14"/>
        <v>1.04E-2</v>
      </c>
      <c r="AB459" s="753" t="s">
        <v>88</v>
      </c>
      <c r="AC459" s="754">
        <v>44708</v>
      </c>
      <c r="AD459" s="753"/>
      <c r="AE459" s="753" t="s">
        <v>4250</v>
      </c>
      <c r="AF459" s="753" t="s">
        <v>1544</v>
      </c>
      <c r="AG459" s="753">
        <v>832</v>
      </c>
      <c r="AH459" s="753">
        <v>26</v>
      </c>
      <c r="AI459" s="761">
        <f t="shared" si="15"/>
        <v>2.1631999999999998E-2</v>
      </c>
      <c r="AJ459" s="753" t="s">
        <v>72</v>
      </c>
      <c r="AK459" s="753">
        <v>399259648</v>
      </c>
      <c r="AL459" s="754">
        <v>44712</v>
      </c>
      <c r="AM459" s="754">
        <v>44712</v>
      </c>
      <c r="AN459" s="754">
        <v>44714</v>
      </c>
      <c r="AO459" s="754">
        <v>44714</v>
      </c>
      <c r="AP459" s="754">
        <v>44714</v>
      </c>
      <c r="AQ459" s="753" t="s">
        <v>89</v>
      </c>
      <c r="AR459" s="753" t="s">
        <v>1546</v>
      </c>
      <c r="AS459" s="753">
        <v>399259648</v>
      </c>
      <c r="AT459" s="753" t="s">
        <v>4250</v>
      </c>
      <c r="AU459" s="753" t="s">
        <v>4250</v>
      </c>
      <c r="AV459" s="753" t="s">
        <v>4250</v>
      </c>
      <c r="AW459" s="753" t="s">
        <v>90</v>
      </c>
      <c r="AX459" s="753" t="s">
        <v>147</v>
      </c>
      <c r="AY459" s="756">
        <v>3972</v>
      </c>
      <c r="AZ459" s="753" t="s">
        <v>4250</v>
      </c>
      <c r="BA459" s="753" t="s">
        <v>4250</v>
      </c>
      <c r="BB459" s="753" t="s">
        <v>4250</v>
      </c>
      <c r="BC459" s="753" t="s">
        <v>4250</v>
      </c>
      <c r="BD459" s="753" t="s">
        <v>4250</v>
      </c>
      <c r="BE459" s="753" t="s">
        <v>4250</v>
      </c>
      <c r="BF459" s="753" t="s">
        <v>4250</v>
      </c>
      <c r="BG459" s="753" t="s">
        <v>4250</v>
      </c>
      <c r="BH459" s="753" t="s">
        <v>4250</v>
      </c>
    </row>
    <row r="460" spans="1:60">
      <c r="A460" s="858" t="s">
        <v>8524</v>
      </c>
      <c r="B460" s="753" t="s">
        <v>79</v>
      </c>
      <c r="C460" s="753" t="s">
        <v>1547</v>
      </c>
      <c r="D460" s="754">
        <v>44704</v>
      </c>
      <c r="E460" s="753" t="s">
        <v>1545</v>
      </c>
      <c r="F460" s="753" t="s">
        <v>59</v>
      </c>
      <c r="G460" s="753" t="s">
        <v>60</v>
      </c>
      <c r="H460" s="753" t="s">
        <v>61</v>
      </c>
      <c r="I460" s="753" t="s">
        <v>62</v>
      </c>
      <c r="J460" s="753" t="s">
        <v>63</v>
      </c>
      <c r="K460" s="753">
        <v>30349</v>
      </c>
      <c r="L460" s="753" t="s">
        <v>1534</v>
      </c>
      <c r="M460" s="753" t="s">
        <v>880</v>
      </c>
      <c r="N460" s="753" t="s">
        <v>881</v>
      </c>
      <c r="O460" s="753" t="s">
        <v>629</v>
      </c>
      <c r="P460" s="753">
        <v>2576</v>
      </c>
      <c r="Q460" s="753" t="s">
        <v>68</v>
      </c>
      <c r="R460" s="753" t="s">
        <v>871</v>
      </c>
      <c r="S460" s="753" t="s">
        <v>4250</v>
      </c>
      <c r="T460" s="764" t="s">
        <v>872</v>
      </c>
      <c r="U460" s="753">
        <v>49405140</v>
      </c>
      <c r="V460" s="753">
        <v>0</v>
      </c>
      <c r="W460" s="753" t="s">
        <v>163</v>
      </c>
      <c r="X460" s="753">
        <v>400</v>
      </c>
      <c r="Y460" s="753">
        <v>832</v>
      </c>
      <c r="Z460" s="753">
        <v>26</v>
      </c>
      <c r="AA460" s="749">
        <f t="shared" si="14"/>
        <v>1.04E-2</v>
      </c>
      <c r="AB460" s="753" t="s">
        <v>88</v>
      </c>
      <c r="AC460" s="754">
        <v>44708</v>
      </c>
      <c r="AD460" s="753"/>
      <c r="AE460" s="753" t="s">
        <v>4250</v>
      </c>
      <c r="AF460" s="753" t="s">
        <v>1547</v>
      </c>
      <c r="AG460" s="753">
        <v>832</v>
      </c>
      <c r="AH460" s="753">
        <v>26</v>
      </c>
      <c r="AI460" s="761">
        <f t="shared" si="15"/>
        <v>2.1631999999999998E-2</v>
      </c>
      <c r="AJ460" s="753" t="s">
        <v>72</v>
      </c>
      <c r="AK460" s="753">
        <v>399260301</v>
      </c>
      <c r="AL460" s="754">
        <v>44708</v>
      </c>
      <c r="AM460" s="754">
        <v>44708</v>
      </c>
      <c r="AN460" s="754">
        <v>44712</v>
      </c>
      <c r="AO460" s="754">
        <v>44712</v>
      </c>
      <c r="AP460" s="754">
        <v>44712</v>
      </c>
      <c r="AQ460" s="753" t="s">
        <v>89</v>
      </c>
      <c r="AR460" s="753" t="s">
        <v>4250</v>
      </c>
      <c r="AS460" s="753">
        <v>399260301</v>
      </c>
      <c r="AT460" s="753" t="s">
        <v>4250</v>
      </c>
      <c r="AU460" s="753" t="s">
        <v>4250</v>
      </c>
      <c r="AV460" s="753" t="s">
        <v>4250</v>
      </c>
      <c r="AW460" s="753" t="s">
        <v>90</v>
      </c>
      <c r="AX460" s="753" t="s">
        <v>147</v>
      </c>
      <c r="AY460" s="756">
        <v>3972</v>
      </c>
      <c r="AZ460" s="753" t="s">
        <v>4250</v>
      </c>
      <c r="BA460" s="753" t="s">
        <v>4250</v>
      </c>
      <c r="BB460" s="753" t="s">
        <v>4250</v>
      </c>
      <c r="BC460" s="753" t="s">
        <v>4250</v>
      </c>
      <c r="BD460" s="753" t="s">
        <v>4250</v>
      </c>
      <c r="BE460" s="753" t="s">
        <v>4250</v>
      </c>
      <c r="BF460" s="753" t="s">
        <v>4250</v>
      </c>
      <c r="BG460" s="753" t="s">
        <v>4250</v>
      </c>
      <c r="BH460" s="753" t="s">
        <v>4250</v>
      </c>
    </row>
    <row r="461" spans="1:60">
      <c r="A461" s="858" t="s">
        <v>8524</v>
      </c>
      <c r="B461" s="753" t="s">
        <v>79</v>
      </c>
      <c r="C461" s="753" t="s">
        <v>1548</v>
      </c>
      <c r="D461" s="754">
        <v>44704</v>
      </c>
      <c r="E461" s="753" t="s">
        <v>1549</v>
      </c>
      <c r="F461" s="753" t="s">
        <v>59</v>
      </c>
      <c r="G461" s="753" t="s">
        <v>60</v>
      </c>
      <c r="H461" s="753" t="s">
        <v>61</v>
      </c>
      <c r="I461" s="753" t="s">
        <v>62</v>
      </c>
      <c r="J461" s="753" t="s">
        <v>63</v>
      </c>
      <c r="K461" s="753">
        <v>30349</v>
      </c>
      <c r="L461" s="753" t="s">
        <v>1534</v>
      </c>
      <c r="M461" s="753" t="s">
        <v>870</v>
      </c>
      <c r="N461" s="753" t="s">
        <v>66</v>
      </c>
      <c r="O461" s="753" t="s">
        <v>67</v>
      </c>
      <c r="P461" s="753">
        <v>6410</v>
      </c>
      <c r="Q461" s="753" t="s">
        <v>68</v>
      </c>
      <c r="R461" s="753" t="s">
        <v>871</v>
      </c>
      <c r="S461" s="753" t="s">
        <v>4250</v>
      </c>
      <c r="T461" s="753" t="s">
        <v>872</v>
      </c>
      <c r="U461" s="753">
        <v>49405140</v>
      </c>
      <c r="V461" s="753">
        <v>0</v>
      </c>
      <c r="W461" s="753" t="s">
        <v>163</v>
      </c>
      <c r="X461" s="753">
        <v>400</v>
      </c>
      <c r="Y461" s="753">
        <v>832</v>
      </c>
      <c r="Z461" s="753">
        <v>26</v>
      </c>
      <c r="AA461" s="749">
        <f t="shared" si="14"/>
        <v>1.04E-2</v>
      </c>
      <c r="AB461" s="753" t="s">
        <v>88</v>
      </c>
      <c r="AC461" s="754">
        <v>44708</v>
      </c>
      <c r="AD461" s="753"/>
      <c r="AE461" s="753" t="s">
        <v>4250</v>
      </c>
      <c r="AF461" s="753" t="s">
        <v>1548</v>
      </c>
      <c r="AG461" s="753">
        <v>832</v>
      </c>
      <c r="AH461" s="753">
        <v>26</v>
      </c>
      <c r="AI461" s="761">
        <f t="shared" si="15"/>
        <v>2.1631999999999998E-2</v>
      </c>
      <c r="AJ461" s="753" t="s">
        <v>72</v>
      </c>
      <c r="AK461" s="753">
        <v>399260727</v>
      </c>
      <c r="AL461" s="754">
        <v>44708</v>
      </c>
      <c r="AM461" s="754">
        <v>44708</v>
      </c>
      <c r="AN461" s="754">
        <v>44712</v>
      </c>
      <c r="AO461" s="754">
        <v>44712</v>
      </c>
      <c r="AP461" s="754">
        <v>44712</v>
      </c>
      <c r="AQ461" s="753" t="s">
        <v>89</v>
      </c>
      <c r="AR461" s="753" t="s">
        <v>4250</v>
      </c>
      <c r="AS461" s="753">
        <v>399260727</v>
      </c>
      <c r="AT461" s="754">
        <v>44708</v>
      </c>
      <c r="AU461" s="753" t="s">
        <v>4250</v>
      </c>
      <c r="AV461" s="754">
        <v>44708</v>
      </c>
      <c r="AW461" s="753" t="s">
        <v>90</v>
      </c>
      <c r="AX461" s="753" t="s">
        <v>147</v>
      </c>
      <c r="AY461" s="756">
        <v>3637</v>
      </c>
      <c r="AZ461" s="753" t="s">
        <v>4250</v>
      </c>
      <c r="BA461" s="753" t="s">
        <v>4250</v>
      </c>
      <c r="BB461" s="753" t="s">
        <v>4250</v>
      </c>
      <c r="BC461" s="753" t="s">
        <v>4250</v>
      </c>
      <c r="BD461" s="753" t="s">
        <v>4250</v>
      </c>
      <c r="BE461" s="753" t="s">
        <v>4250</v>
      </c>
      <c r="BF461" s="753" t="s">
        <v>4250</v>
      </c>
      <c r="BG461" s="753" t="s">
        <v>4250</v>
      </c>
      <c r="BH461" s="753" t="s">
        <v>4250</v>
      </c>
    </row>
    <row r="462" spans="1:60">
      <c r="A462" s="858" t="s">
        <v>8524</v>
      </c>
      <c r="B462" s="753" t="s">
        <v>79</v>
      </c>
      <c r="C462" s="753" t="s">
        <v>1550</v>
      </c>
      <c r="D462" s="754">
        <v>44704</v>
      </c>
      <c r="E462" s="753" t="s">
        <v>1549</v>
      </c>
      <c r="F462" s="753" t="s">
        <v>59</v>
      </c>
      <c r="G462" s="753" t="s">
        <v>60</v>
      </c>
      <c r="H462" s="753" t="s">
        <v>61</v>
      </c>
      <c r="I462" s="753" t="s">
        <v>62</v>
      </c>
      <c r="J462" s="753" t="s">
        <v>63</v>
      </c>
      <c r="K462" s="753">
        <v>30349</v>
      </c>
      <c r="L462" s="753" t="s">
        <v>1534</v>
      </c>
      <c r="M462" s="753" t="s">
        <v>870</v>
      </c>
      <c r="N462" s="753" t="s">
        <v>66</v>
      </c>
      <c r="O462" s="753" t="s">
        <v>67</v>
      </c>
      <c r="P462" s="753">
        <v>6410</v>
      </c>
      <c r="Q462" s="753" t="s">
        <v>68</v>
      </c>
      <c r="R462" s="753" t="s">
        <v>871</v>
      </c>
      <c r="S462" s="753" t="s">
        <v>4250</v>
      </c>
      <c r="T462" s="753" t="s">
        <v>872</v>
      </c>
      <c r="U462" s="753">
        <v>49405140</v>
      </c>
      <c r="V462" s="753">
        <v>0</v>
      </c>
      <c r="W462" s="753" t="s">
        <v>163</v>
      </c>
      <c r="X462" s="753">
        <v>400</v>
      </c>
      <c r="Y462" s="753">
        <v>832</v>
      </c>
      <c r="Z462" s="753">
        <v>26</v>
      </c>
      <c r="AA462" s="749">
        <f t="shared" si="14"/>
        <v>1.04E-2</v>
      </c>
      <c r="AB462" s="753" t="s">
        <v>88</v>
      </c>
      <c r="AC462" s="754">
        <v>44708</v>
      </c>
      <c r="AD462" s="753"/>
      <c r="AE462" s="753" t="s">
        <v>4250</v>
      </c>
      <c r="AF462" s="753" t="s">
        <v>1550</v>
      </c>
      <c r="AG462" s="753">
        <v>832</v>
      </c>
      <c r="AH462" s="753">
        <v>26</v>
      </c>
      <c r="AI462" s="761">
        <f t="shared" si="15"/>
        <v>2.1631999999999998E-2</v>
      </c>
      <c r="AJ462" s="753" t="s">
        <v>72</v>
      </c>
      <c r="AK462" s="753">
        <v>399267495</v>
      </c>
      <c r="AL462" s="754">
        <v>44708</v>
      </c>
      <c r="AM462" s="754">
        <v>44708</v>
      </c>
      <c r="AN462" s="754">
        <v>44712</v>
      </c>
      <c r="AO462" s="754">
        <v>44715</v>
      </c>
      <c r="AP462" s="754">
        <v>44715</v>
      </c>
      <c r="AQ462" s="753" t="s">
        <v>89</v>
      </c>
      <c r="AR462" s="753" t="s">
        <v>1551</v>
      </c>
      <c r="AS462" s="753">
        <v>399267495</v>
      </c>
      <c r="AT462" s="754">
        <v>44708</v>
      </c>
      <c r="AU462" s="753" t="s">
        <v>4250</v>
      </c>
      <c r="AV462" s="754">
        <v>44708</v>
      </c>
      <c r="AW462" s="753" t="s">
        <v>90</v>
      </c>
      <c r="AX462" s="753" t="s">
        <v>147</v>
      </c>
      <c r="AY462" s="756">
        <v>3637</v>
      </c>
      <c r="AZ462" s="753" t="s">
        <v>4250</v>
      </c>
      <c r="BA462" s="753" t="s">
        <v>4250</v>
      </c>
      <c r="BB462" s="753" t="s">
        <v>4250</v>
      </c>
      <c r="BC462" s="753" t="s">
        <v>4250</v>
      </c>
      <c r="BD462" s="753" t="s">
        <v>4250</v>
      </c>
      <c r="BE462" s="753" t="s">
        <v>4250</v>
      </c>
      <c r="BF462" s="753" t="s">
        <v>4250</v>
      </c>
      <c r="BG462" s="753" t="s">
        <v>4250</v>
      </c>
      <c r="BH462" s="753" t="s">
        <v>4250</v>
      </c>
    </row>
    <row r="463" spans="1:60">
      <c r="A463" s="858" t="s">
        <v>8524</v>
      </c>
      <c r="B463" s="753" t="s">
        <v>79</v>
      </c>
      <c r="C463" s="753" t="s">
        <v>1552</v>
      </c>
      <c r="D463" s="754">
        <v>44704</v>
      </c>
      <c r="E463" s="753" t="s">
        <v>1549</v>
      </c>
      <c r="F463" s="753" t="s">
        <v>59</v>
      </c>
      <c r="G463" s="753" t="s">
        <v>60</v>
      </c>
      <c r="H463" s="753" t="s">
        <v>61</v>
      </c>
      <c r="I463" s="753" t="s">
        <v>62</v>
      </c>
      <c r="J463" s="753" t="s">
        <v>63</v>
      </c>
      <c r="K463" s="753">
        <v>30349</v>
      </c>
      <c r="L463" s="753" t="s">
        <v>1534</v>
      </c>
      <c r="M463" s="753" t="s">
        <v>870</v>
      </c>
      <c r="N463" s="753" t="s">
        <v>66</v>
      </c>
      <c r="O463" s="753" t="s">
        <v>67</v>
      </c>
      <c r="P463" s="753">
        <v>6410</v>
      </c>
      <c r="Q463" s="753" t="s">
        <v>68</v>
      </c>
      <c r="R463" s="753" t="s">
        <v>871</v>
      </c>
      <c r="S463" s="753" t="s">
        <v>4250</v>
      </c>
      <c r="T463" s="753" t="s">
        <v>872</v>
      </c>
      <c r="U463" s="753">
        <v>49405140</v>
      </c>
      <c r="V463" s="753">
        <v>0</v>
      </c>
      <c r="W463" s="753" t="s">
        <v>163</v>
      </c>
      <c r="X463" s="753">
        <v>400</v>
      </c>
      <c r="Y463" s="753">
        <v>832</v>
      </c>
      <c r="Z463" s="753">
        <v>26</v>
      </c>
      <c r="AA463" s="749">
        <f t="shared" si="14"/>
        <v>1.04E-2</v>
      </c>
      <c r="AB463" s="753" t="s">
        <v>88</v>
      </c>
      <c r="AC463" s="754">
        <v>44708</v>
      </c>
      <c r="AD463" s="753"/>
      <c r="AE463" s="753" t="s">
        <v>4250</v>
      </c>
      <c r="AF463" s="753" t="s">
        <v>1552</v>
      </c>
      <c r="AG463" s="753">
        <v>832</v>
      </c>
      <c r="AH463" s="753">
        <v>26</v>
      </c>
      <c r="AI463" s="761">
        <f t="shared" si="15"/>
        <v>2.1631999999999998E-2</v>
      </c>
      <c r="AJ463" s="753" t="s">
        <v>72</v>
      </c>
      <c r="AK463" s="753">
        <v>399267687</v>
      </c>
      <c r="AL463" s="754">
        <v>44708</v>
      </c>
      <c r="AM463" s="754">
        <v>44708</v>
      </c>
      <c r="AN463" s="754">
        <v>44712</v>
      </c>
      <c r="AO463" s="754">
        <v>44712</v>
      </c>
      <c r="AP463" s="754">
        <v>44712</v>
      </c>
      <c r="AQ463" s="753" t="s">
        <v>89</v>
      </c>
      <c r="AR463" s="753" t="s">
        <v>4250</v>
      </c>
      <c r="AS463" s="753">
        <v>399267687</v>
      </c>
      <c r="AT463" s="753" t="s">
        <v>4250</v>
      </c>
      <c r="AU463" s="753" t="s">
        <v>4250</v>
      </c>
      <c r="AV463" s="753" t="s">
        <v>4250</v>
      </c>
      <c r="AW463" s="753" t="s">
        <v>90</v>
      </c>
      <c r="AX463" s="753" t="s">
        <v>147</v>
      </c>
      <c r="AY463" s="756">
        <v>3637</v>
      </c>
      <c r="AZ463" s="753" t="s">
        <v>4250</v>
      </c>
      <c r="BA463" s="753" t="s">
        <v>4250</v>
      </c>
      <c r="BB463" s="753" t="s">
        <v>4250</v>
      </c>
      <c r="BC463" s="753" t="s">
        <v>4250</v>
      </c>
      <c r="BD463" s="753" t="s">
        <v>4250</v>
      </c>
      <c r="BE463" s="753" t="s">
        <v>4250</v>
      </c>
      <c r="BF463" s="753" t="s">
        <v>4250</v>
      </c>
      <c r="BG463" s="753" t="s">
        <v>4250</v>
      </c>
      <c r="BH463" s="753" t="s">
        <v>4250</v>
      </c>
    </row>
    <row r="464" spans="1:60">
      <c r="A464" s="858" t="s">
        <v>8524</v>
      </c>
      <c r="B464" s="753" t="s">
        <v>79</v>
      </c>
      <c r="C464" s="753" t="s">
        <v>1553</v>
      </c>
      <c r="D464" s="754">
        <v>44704</v>
      </c>
      <c r="E464" s="753" t="s">
        <v>1554</v>
      </c>
      <c r="F464" s="753" t="s">
        <v>59</v>
      </c>
      <c r="G464" s="753" t="s">
        <v>60</v>
      </c>
      <c r="H464" s="753" t="s">
        <v>61</v>
      </c>
      <c r="I464" s="753" t="s">
        <v>62</v>
      </c>
      <c r="J464" s="753" t="s">
        <v>63</v>
      </c>
      <c r="K464" s="753">
        <v>30349</v>
      </c>
      <c r="L464" s="753" t="s">
        <v>1534</v>
      </c>
      <c r="M464" s="753" t="s">
        <v>1555</v>
      </c>
      <c r="N464" s="753" t="s">
        <v>1556</v>
      </c>
      <c r="O464" s="753" t="s">
        <v>629</v>
      </c>
      <c r="P464" s="753">
        <v>1040</v>
      </c>
      <c r="Q464" s="753" t="s">
        <v>68</v>
      </c>
      <c r="R464" s="753" t="s">
        <v>871</v>
      </c>
      <c r="S464" s="753" t="s">
        <v>4250</v>
      </c>
      <c r="T464" s="753" t="s">
        <v>872</v>
      </c>
      <c r="U464" s="753">
        <v>49405140</v>
      </c>
      <c r="V464" s="753">
        <v>0</v>
      </c>
      <c r="W464" s="753" t="s">
        <v>163</v>
      </c>
      <c r="X464" s="753">
        <v>400</v>
      </c>
      <c r="Y464" s="753">
        <v>832</v>
      </c>
      <c r="Z464" s="753">
        <v>26</v>
      </c>
      <c r="AA464" s="749">
        <f t="shared" si="14"/>
        <v>1.04E-2</v>
      </c>
      <c r="AB464" s="753" t="s">
        <v>88</v>
      </c>
      <c r="AC464" s="754">
        <v>44708</v>
      </c>
      <c r="AD464" s="753"/>
      <c r="AE464" s="753" t="s">
        <v>4250</v>
      </c>
      <c r="AF464" s="753" t="s">
        <v>1553</v>
      </c>
      <c r="AG464" s="753">
        <v>832</v>
      </c>
      <c r="AH464" s="753">
        <v>26</v>
      </c>
      <c r="AI464" s="761">
        <f t="shared" si="15"/>
        <v>2.1631999999999998E-2</v>
      </c>
      <c r="AJ464" s="753" t="s">
        <v>72</v>
      </c>
      <c r="AK464" s="753">
        <v>399270421</v>
      </c>
      <c r="AL464" s="754">
        <v>44708</v>
      </c>
      <c r="AM464" s="754">
        <v>44708</v>
      </c>
      <c r="AN464" s="754">
        <v>44712</v>
      </c>
      <c r="AO464" s="754">
        <v>44712</v>
      </c>
      <c r="AP464" s="754">
        <v>44712</v>
      </c>
      <c r="AQ464" s="753" t="s">
        <v>89</v>
      </c>
      <c r="AR464" s="753" t="s">
        <v>4250</v>
      </c>
      <c r="AS464" s="753">
        <v>399270421</v>
      </c>
      <c r="AT464" s="753" t="s">
        <v>4250</v>
      </c>
      <c r="AU464" s="753" t="s">
        <v>4250</v>
      </c>
      <c r="AV464" s="753" t="s">
        <v>4250</v>
      </c>
      <c r="AW464" s="753" t="s">
        <v>90</v>
      </c>
      <c r="AX464" s="753" t="s">
        <v>147</v>
      </c>
      <c r="AY464" s="756">
        <v>3300</v>
      </c>
      <c r="AZ464" s="753" t="s">
        <v>4250</v>
      </c>
      <c r="BA464" s="753" t="s">
        <v>4250</v>
      </c>
      <c r="BB464" s="753" t="s">
        <v>4250</v>
      </c>
      <c r="BC464" s="753" t="s">
        <v>4250</v>
      </c>
      <c r="BD464" s="753" t="s">
        <v>4250</v>
      </c>
      <c r="BE464" s="753" t="s">
        <v>4250</v>
      </c>
      <c r="BF464" s="753" t="s">
        <v>4250</v>
      </c>
      <c r="BG464" s="753" t="s">
        <v>4250</v>
      </c>
      <c r="BH464" s="753" t="s">
        <v>4250</v>
      </c>
    </row>
    <row r="465" spans="1:60">
      <c r="A465" s="858" t="s">
        <v>8524</v>
      </c>
      <c r="B465" s="753" t="s">
        <v>79</v>
      </c>
      <c r="C465" s="753" t="s">
        <v>1557</v>
      </c>
      <c r="D465" s="754">
        <v>44704</v>
      </c>
      <c r="E465" s="753" t="s">
        <v>1554</v>
      </c>
      <c r="F465" s="753" t="s">
        <v>59</v>
      </c>
      <c r="G465" s="753" t="s">
        <v>60</v>
      </c>
      <c r="H465" s="753" t="s">
        <v>61</v>
      </c>
      <c r="I465" s="753" t="s">
        <v>62</v>
      </c>
      <c r="J465" s="753" t="s">
        <v>63</v>
      </c>
      <c r="K465" s="753">
        <v>30349</v>
      </c>
      <c r="L465" s="753" t="s">
        <v>1534</v>
      </c>
      <c r="M465" s="753" t="s">
        <v>1555</v>
      </c>
      <c r="N465" s="753" t="s">
        <v>1556</v>
      </c>
      <c r="O465" s="753" t="s">
        <v>629</v>
      </c>
      <c r="P465" s="753">
        <v>1040</v>
      </c>
      <c r="Q465" s="753" t="s">
        <v>68</v>
      </c>
      <c r="R465" s="753" t="s">
        <v>871</v>
      </c>
      <c r="S465" s="753" t="s">
        <v>4250</v>
      </c>
      <c r="T465" s="753" t="s">
        <v>872</v>
      </c>
      <c r="U465" s="753">
        <v>49405140</v>
      </c>
      <c r="V465" s="753">
        <v>0</v>
      </c>
      <c r="W465" s="753" t="s">
        <v>163</v>
      </c>
      <c r="X465" s="753">
        <v>400</v>
      </c>
      <c r="Y465" s="753">
        <v>832</v>
      </c>
      <c r="Z465" s="753">
        <v>26</v>
      </c>
      <c r="AA465" s="749">
        <f t="shared" si="14"/>
        <v>1.04E-2</v>
      </c>
      <c r="AB465" s="753" t="s">
        <v>88</v>
      </c>
      <c r="AC465" s="754">
        <v>44708</v>
      </c>
      <c r="AD465" s="753"/>
      <c r="AE465" s="753" t="s">
        <v>4250</v>
      </c>
      <c r="AF465" s="753" t="s">
        <v>1557</v>
      </c>
      <c r="AG465" s="753">
        <v>832</v>
      </c>
      <c r="AH465" s="753">
        <v>26</v>
      </c>
      <c r="AI465" s="761">
        <f t="shared" si="15"/>
        <v>2.1631999999999998E-2</v>
      </c>
      <c r="AJ465" s="753" t="s">
        <v>72</v>
      </c>
      <c r="AK465" s="753">
        <v>399271278</v>
      </c>
      <c r="AL465" s="754">
        <v>44708</v>
      </c>
      <c r="AM465" s="754">
        <v>44708</v>
      </c>
      <c r="AN465" s="754">
        <v>44712</v>
      </c>
      <c r="AO465" s="754">
        <v>44712</v>
      </c>
      <c r="AP465" s="754">
        <v>44712</v>
      </c>
      <c r="AQ465" s="753" t="s">
        <v>89</v>
      </c>
      <c r="AR465" s="753" t="s">
        <v>4250</v>
      </c>
      <c r="AS465" s="753">
        <v>399271278</v>
      </c>
      <c r="AT465" s="753" t="s">
        <v>4250</v>
      </c>
      <c r="AU465" s="753" t="s">
        <v>4250</v>
      </c>
      <c r="AV465" s="753" t="s">
        <v>4250</v>
      </c>
      <c r="AW465" s="753" t="s">
        <v>90</v>
      </c>
      <c r="AX465" s="753" t="s">
        <v>147</v>
      </c>
      <c r="AY465" s="756">
        <v>3300</v>
      </c>
      <c r="AZ465" s="753" t="s">
        <v>4250</v>
      </c>
      <c r="BA465" s="753" t="s">
        <v>4250</v>
      </c>
      <c r="BB465" s="753" t="s">
        <v>4250</v>
      </c>
      <c r="BC465" s="753" t="s">
        <v>4250</v>
      </c>
      <c r="BD465" s="753" t="s">
        <v>4250</v>
      </c>
      <c r="BE465" s="753" t="s">
        <v>4250</v>
      </c>
      <c r="BF465" s="753" t="s">
        <v>4250</v>
      </c>
      <c r="BG465" s="753" t="s">
        <v>4250</v>
      </c>
      <c r="BH465" s="753" t="s">
        <v>4250</v>
      </c>
    </row>
    <row r="466" spans="1:60">
      <c r="A466" s="858" t="s">
        <v>8524</v>
      </c>
      <c r="B466" s="753" t="s">
        <v>79</v>
      </c>
      <c r="C466" s="753" t="s">
        <v>1558</v>
      </c>
      <c r="D466" s="754">
        <v>44704</v>
      </c>
      <c r="E466" s="753" t="s">
        <v>1559</v>
      </c>
      <c r="F466" s="753" t="s">
        <v>59</v>
      </c>
      <c r="G466" s="753" t="s">
        <v>60</v>
      </c>
      <c r="H466" s="753" t="s">
        <v>61</v>
      </c>
      <c r="I466" s="753" t="s">
        <v>62</v>
      </c>
      <c r="J466" s="753" t="s">
        <v>63</v>
      </c>
      <c r="K466" s="753">
        <v>30349</v>
      </c>
      <c r="L466" s="753" t="s">
        <v>1534</v>
      </c>
      <c r="M466" s="753" t="s">
        <v>1560</v>
      </c>
      <c r="N466" s="753" t="s">
        <v>1561</v>
      </c>
      <c r="O466" s="753" t="s">
        <v>138</v>
      </c>
      <c r="P466" s="753">
        <v>15126</v>
      </c>
      <c r="Q466" s="753" t="s">
        <v>68</v>
      </c>
      <c r="R466" s="753" t="s">
        <v>871</v>
      </c>
      <c r="S466" s="753" t="s">
        <v>4250</v>
      </c>
      <c r="T466" s="753" t="s">
        <v>872</v>
      </c>
      <c r="U466" s="753">
        <v>49405140</v>
      </c>
      <c r="V466" s="753">
        <v>0</v>
      </c>
      <c r="W466" s="753" t="s">
        <v>163</v>
      </c>
      <c r="X466" s="753">
        <v>400</v>
      </c>
      <c r="Y466" s="753">
        <v>832</v>
      </c>
      <c r="Z466" s="753">
        <v>26</v>
      </c>
      <c r="AA466" s="749">
        <f t="shared" si="14"/>
        <v>1.04E-2</v>
      </c>
      <c r="AB466" s="753" t="s">
        <v>88</v>
      </c>
      <c r="AC466" s="754">
        <v>44708</v>
      </c>
      <c r="AD466" s="753"/>
      <c r="AE466" s="753" t="s">
        <v>4250</v>
      </c>
      <c r="AF466" s="753" t="s">
        <v>1558</v>
      </c>
      <c r="AG466" s="753">
        <v>832</v>
      </c>
      <c r="AH466" s="753">
        <v>26</v>
      </c>
      <c r="AI466" s="761">
        <f t="shared" si="15"/>
        <v>2.1631999999999998E-2</v>
      </c>
      <c r="AJ466" s="753" t="s">
        <v>72</v>
      </c>
      <c r="AK466" s="753">
        <v>399274259</v>
      </c>
      <c r="AL466" s="754">
        <v>44708</v>
      </c>
      <c r="AM466" s="754">
        <v>44708</v>
      </c>
      <c r="AN466" s="754">
        <v>44712</v>
      </c>
      <c r="AO466" s="754">
        <v>44712</v>
      </c>
      <c r="AP466" s="754">
        <v>44712</v>
      </c>
      <c r="AQ466" s="753" t="s">
        <v>89</v>
      </c>
      <c r="AR466" s="753" t="s">
        <v>4250</v>
      </c>
      <c r="AS466" s="753">
        <v>399274259</v>
      </c>
      <c r="AT466" s="753" t="s">
        <v>4250</v>
      </c>
      <c r="AU466" s="753" t="s">
        <v>4250</v>
      </c>
      <c r="AV466" s="753" t="s">
        <v>4250</v>
      </c>
      <c r="AW466" s="753" t="s">
        <v>90</v>
      </c>
      <c r="AX466" s="753" t="s">
        <v>147</v>
      </c>
      <c r="AY466" s="756">
        <v>2900</v>
      </c>
      <c r="AZ466" s="753" t="s">
        <v>4250</v>
      </c>
      <c r="BA466" s="753" t="s">
        <v>4250</v>
      </c>
      <c r="BB466" s="753" t="s">
        <v>4250</v>
      </c>
      <c r="BC466" s="753" t="s">
        <v>4250</v>
      </c>
      <c r="BD466" s="753" t="s">
        <v>4250</v>
      </c>
      <c r="BE466" s="753" t="s">
        <v>4250</v>
      </c>
      <c r="BF466" s="753" t="s">
        <v>4250</v>
      </c>
      <c r="BG466" s="753" t="s">
        <v>4250</v>
      </c>
      <c r="BH466" s="753" t="s">
        <v>4250</v>
      </c>
    </row>
    <row r="467" spans="1:60">
      <c r="A467" s="858" t="s">
        <v>8524</v>
      </c>
      <c r="B467" s="753" t="s">
        <v>1264</v>
      </c>
      <c r="C467" s="753" t="s">
        <v>1562</v>
      </c>
      <c r="D467" s="754">
        <v>44704</v>
      </c>
      <c r="E467" s="753" t="s">
        <v>1563</v>
      </c>
      <c r="F467" s="753" t="s">
        <v>59</v>
      </c>
      <c r="G467" s="753" t="s">
        <v>60</v>
      </c>
      <c r="H467" s="753" t="s">
        <v>61</v>
      </c>
      <c r="I467" s="753" t="s">
        <v>62</v>
      </c>
      <c r="J467" s="753" t="s">
        <v>63</v>
      </c>
      <c r="K467" s="753">
        <v>30349</v>
      </c>
      <c r="L467" s="753" t="s">
        <v>253</v>
      </c>
      <c r="M467" s="753" t="s">
        <v>1564</v>
      </c>
      <c r="N467" s="753" t="s">
        <v>1565</v>
      </c>
      <c r="O467" s="753" t="s">
        <v>376</v>
      </c>
      <c r="P467" s="753">
        <v>29172</v>
      </c>
      <c r="Q467" s="753" t="s">
        <v>68</v>
      </c>
      <c r="R467" s="753" t="s">
        <v>1566</v>
      </c>
      <c r="S467" s="753" t="s">
        <v>1567</v>
      </c>
      <c r="T467" s="753" t="s">
        <v>1568</v>
      </c>
      <c r="U467" s="753">
        <v>49405140</v>
      </c>
      <c r="V467" s="753">
        <v>0</v>
      </c>
      <c r="W467" s="753" t="s">
        <v>163</v>
      </c>
      <c r="X467" s="753">
        <v>400</v>
      </c>
      <c r="Y467" s="753">
        <v>832</v>
      </c>
      <c r="Z467" s="753">
        <v>26</v>
      </c>
      <c r="AA467" s="749">
        <f t="shared" si="14"/>
        <v>1.04E-2</v>
      </c>
      <c r="AB467" s="753" t="s">
        <v>88</v>
      </c>
      <c r="AC467" s="754">
        <v>44708</v>
      </c>
      <c r="AD467" s="753"/>
      <c r="AE467" s="753" t="s">
        <v>4250</v>
      </c>
      <c r="AF467" s="753" t="s">
        <v>1562</v>
      </c>
      <c r="AG467" s="753">
        <v>832</v>
      </c>
      <c r="AH467" s="753">
        <v>26</v>
      </c>
      <c r="AI467" s="761">
        <f t="shared" si="15"/>
        <v>2.1631999999999998E-2</v>
      </c>
      <c r="AJ467" s="753" t="s">
        <v>72</v>
      </c>
      <c r="AK467" s="753">
        <v>399160176</v>
      </c>
      <c r="AL467" s="754">
        <v>44707</v>
      </c>
      <c r="AM467" s="754">
        <v>44707</v>
      </c>
      <c r="AN467" s="754">
        <v>44708</v>
      </c>
      <c r="AO467" s="754">
        <v>44708</v>
      </c>
      <c r="AP467" s="754">
        <v>44708</v>
      </c>
      <c r="AQ467" s="753" t="s">
        <v>89</v>
      </c>
      <c r="AR467" s="753" t="s">
        <v>4250</v>
      </c>
      <c r="AS467" s="753">
        <v>399160176</v>
      </c>
      <c r="AT467" s="754">
        <v>44707</v>
      </c>
      <c r="AU467" s="753" t="s">
        <v>4250</v>
      </c>
      <c r="AV467" s="754">
        <v>44707</v>
      </c>
      <c r="AW467" s="753" t="s">
        <v>90</v>
      </c>
      <c r="AX467" s="753" t="s">
        <v>147</v>
      </c>
      <c r="AY467" s="756">
        <v>1900</v>
      </c>
      <c r="AZ467" s="753" t="s">
        <v>4250</v>
      </c>
      <c r="BA467" s="753" t="s">
        <v>4250</v>
      </c>
      <c r="BB467" s="753" t="s">
        <v>4250</v>
      </c>
      <c r="BC467" s="753" t="s">
        <v>4250</v>
      </c>
      <c r="BD467" s="753" t="s">
        <v>4250</v>
      </c>
      <c r="BE467" s="753" t="s">
        <v>4250</v>
      </c>
      <c r="BF467" s="753" t="s">
        <v>4250</v>
      </c>
      <c r="BG467" s="753" t="s">
        <v>4250</v>
      </c>
      <c r="BH467" s="753" t="s">
        <v>4250</v>
      </c>
    </row>
    <row r="468" spans="1:60">
      <c r="A468" s="858" t="s">
        <v>8524</v>
      </c>
      <c r="B468" s="753" t="s">
        <v>1264</v>
      </c>
      <c r="C468" s="753" t="s">
        <v>1569</v>
      </c>
      <c r="D468" s="754">
        <v>44704</v>
      </c>
      <c r="E468" s="753" t="s">
        <v>1563</v>
      </c>
      <c r="F468" s="753" t="s">
        <v>59</v>
      </c>
      <c r="G468" s="753" t="s">
        <v>60</v>
      </c>
      <c r="H468" s="753" t="s">
        <v>61</v>
      </c>
      <c r="I468" s="753" t="s">
        <v>62</v>
      </c>
      <c r="J468" s="753" t="s">
        <v>63</v>
      </c>
      <c r="K468" s="753">
        <v>30349</v>
      </c>
      <c r="L468" s="753" t="s">
        <v>253</v>
      </c>
      <c r="M468" s="753" t="s">
        <v>1564</v>
      </c>
      <c r="N468" s="753" t="s">
        <v>1565</v>
      </c>
      <c r="O468" s="753" t="s">
        <v>376</v>
      </c>
      <c r="P468" s="753">
        <v>29172</v>
      </c>
      <c r="Q468" s="753" t="s">
        <v>68</v>
      </c>
      <c r="R468" s="753" t="s">
        <v>1566</v>
      </c>
      <c r="S468" s="753" t="s">
        <v>1567</v>
      </c>
      <c r="T468" s="753" t="s">
        <v>1568</v>
      </c>
      <c r="U468" s="753">
        <v>49405140</v>
      </c>
      <c r="V468" s="753">
        <v>0</v>
      </c>
      <c r="W468" s="753" t="s">
        <v>163</v>
      </c>
      <c r="X468" s="753">
        <v>400</v>
      </c>
      <c r="Y468" s="753">
        <v>832</v>
      </c>
      <c r="Z468" s="753">
        <v>26</v>
      </c>
      <c r="AA468" s="749">
        <f t="shared" si="14"/>
        <v>1.04E-2</v>
      </c>
      <c r="AB468" s="753" t="s">
        <v>88</v>
      </c>
      <c r="AC468" s="754">
        <v>44708</v>
      </c>
      <c r="AD468" s="753"/>
      <c r="AE468" s="753" t="s">
        <v>4250</v>
      </c>
      <c r="AF468" s="753" t="s">
        <v>1569</v>
      </c>
      <c r="AG468" s="753">
        <v>832</v>
      </c>
      <c r="AH468" s="753">
        <v>26</v>
      </c>
      <c r="AI468" s="761">
        <f t="shared" si="15"/>
        <v>2.1631999999999998E-2</v>
      </c>
      <c r="AJ468" s="753" t="s">
        <v>72</v>
      </c>
      <c r="AK468" s="753">
        <v>399161413</v>
      </c>
      <c r="AL468" s="754">
        <v>44707</v>
      </c>
      <c r="AM468" s="754">
        <v>44712</v>
      </c>
      <c r="AN468" s="754">
        <v>44708</v>
      </c>
      <c r="AO468" s="754">
        <v>44713</v>
      </c>
      <c r="AP468" s="754">
        <v>44713</v>
      </c>
      <c r="AQ468" s="753" t="s">
        <v>89</v>
      </c>
      <c r="AR468" s="753" t="s">
        <v>1570</v>
      </c>
      <c r="AS468" s="753">
        <v>399161413</v>
      </c>
      <c r="AT468" s="754">
        <v>44708</v>
      </c>
      <c r="AU468" s="753" t="s">
        <v>4250</v>
      </c>
      <c r="AV468" s="754">
        <v>44708</v>
      </c>
      <c r="AW468" s="753" t="s">
        <v>90</v>
      </c>
      <c r="AX468" s="753" t="s">
        <v>147</v>
      </c>
      <c r="AY468" s="756">
        <v>1900</v>
      </c>
      <c r="AZ468" s="753" t="s">
        <v>4250</v>
      </c>
      <c r="BA468" s="753" t="s">
        <v>4250</v>
      </c>
      <c r="BB468" s="753" t="s">
        <v>4250</v>
      </c>
      <c r="BC468" s="753" t="s">
        <v>4250</v>
      </c>
      <c r="BD468" s="753" t="s">
        <v>4250</v>
      </c>
      <c r="BE468" s="753" t="s">
        <v>4250</v>
      </c>
      <c r="BF468" s="753" t="s">
        <v>4250</v>
      </c>
      <c r="BG468" s="753" t="s">
        <v>4250</v>
      </c>
      <c r="BH468" s="753" t="s">
        <v>4250</v>
      </c>
    </row>
    <row r="469" spans="1:60">
      <c r="A469" s="858" t="s">
        <v>8524</v>
      </c>
      <c r="B469" s="753" t="s">
        <v>1264</v>
      </c>
      <c r="C469" s="753" t="s">
        <v>1571</v>
      </c>
      <c r="D469" s="754">
        <v>44704</v>
      </c>
      <c r="E469" s="753" t="s">
        <v>1563</v>
      </c>
      <c r="F469" s="753" t="s">
        <v>59</v>
      </c>
      <c r="G469" s="753" t="s">
        <v>60</v>
      </c>
      <c r="H469" s="753" t="s">
        <v>61</v>
      </c>
      <c r="I469" s="753" t="s">
        <v>62</v>
      </c>
      <c r="J469" s="753" t="s">
        <v>63</v>
      </c>
      <c r="K469" s="753">
        <v>30349</v>
      </c>
      <c r="L469" s="753" t="s">
        <v>253</v>
      </c>
      <c r="M469" s="753" t="s">
        <v>1564</v>
      </c>
      <c r="N469" s="753" t="s">
        <v>1565</v>
      </c>
      <c r="O469" s="753" t="s">
        <v>376</v>
      </c>
      <c r="P469" s="753">
        <v>29172</v>
      </c>
      <c r="Q469" s="753" t="s">
        <v>68</v>
      </c>
      <c r="R469" s="753" t="s">
        <v>1566</v>
      </c>
      <c r="S469" s="753" t="s">
        <v>1567</v>
      </c>
      <c r="T469" s="753" t="s">
        <v>1568</v>
      </c>
      <c r="U469" s="753">
        <v>49405140</v>
      </c>
      <c r="V469" s="753">
        <v>0</v>
      </c>
      <c r="W469" s="753" t="s">
        <v>163</v>
      </c>
      <c r="X469" s="753">
        <v>400</v>
      </c>
      <c r="Y469" s="753">
        <v>832</v>
      </c>
      <c r="Z469" s="753">
        <v>26</v>
      </c>
      <c r="AA469" s="749">
        <f t="shared" si="14"/>
        <v>1.04E-2</v>
      </c>
      <c r="AB469" s="753" t="s">
        <v>88</v>
      </c>
      <c r="AC469" s="754">
        <v>44708</v>
      </c>
      <c r="AD469" s="753"/>
      <c r="AE469" s="753" t="s">
        <v>4250</v>
      </c>
      <c r="AF469" s="753" t="s">
        <v>1571</v>
      </c>
      <c r="AG469" s="753">
        <v>832</v>
      </c>
      <c r="AH469" s="753">
        <v>26</v>
      </c>
      <c r="AI469" s="761">
        <f t="shared" si="15"/>
        <v>2.1631999999999998E-2</v>
      </c>
      <c r="AJ469" s="753" t="s">
        <v>72</v>
      </c>
      <c r="AK469" s="753">
        <v>399161454</v>
      </c>
      <c r="AL469" s="754">
        <v>44707</v>
      </c>
      <c r="AM469" s="754">
        <v>44707</v>
      </c>
      <c r="AN469" s="754">
        <v>44708</v>
      </c>
      <c r="AO469" s="754">
        <v>44708</v>
      </c>
      <c r="AP469" s="754">
        <v>44708</v>
      </c>
      <c r="AQ469" s="753" t="s">
        <v>89</v>
      </c>
      <c r="AR469" s="753" t="s">
        <v>4250</v>
      </c>
      <c r="AS469" s="753">
        <v>399161454</v>
      </c>
      <c r="AT469" s="754">
        <v>44707</v>
      </c>
      <c r="AU469" s="753" t="s">
        <v>4250</v>
      </c>
      <c r="AV469" s="754">
        <v>44707</v>
      </c>
      <c r="AW469" s="753" t="s">
        <v>90</v>
      </c>
      <c r="AX469" s="753" t="s">
        <v>147</v>
      </c>
      <c r="AY469" s="756">
        <v>1900</v>
      </c>
      <c r="AZ469" s="753" t="s">
        <v>4250</v>
      </c>
      <c r="BA469" s="753" t="s">
        <v>4250</v>
      </c>
      <c r="BB469" s="753" t="s">
        <v>4250</v>
      </c>
      <c r="BC469" s="753" t="s">
        <v>4250</v>
      </c>
      <c r="BD469" s="753" t="s">
        <v>4250</v>
      </c>
      <c r="BE469" s="753" t="s">
        <v>4250</v>
      </c>
      <c r="BF469" s="753" t="s">
        <v>4250</v>
      </c>
      <c r="BG469" s="753" t="s">
        <v>4250</v>
      </c>
      <c r="BH469" s="753" t="s">
        <v>4250</v>
      </c>
    </row>
    <row r="470" spans="1:60">
      <c r="A470" s="858" t="s">
        <v>8524</v>
      </c>
      <c r="B470" s="753" t="s">
        <v>1264</v>
      </c>
      <c r="C470" s="753" t="s">
        <v>1572</v>
      </c>
      <c r="D470" s="754">
        <v>44704</v>
      </c>
      <c r="E470" s="753" t="s">
        <v>1563</v>
      </c>
      <c r="F470" s="753" t="s">
        <v>59</v>
      </c>
      <c r="G470" s="753" t="s">
        <v>60</v>
      </c>
      <c r="H470" s="753" t="s">
        <v>61</v>
      </c>
      <c r="I470" s="753" t="s">
        <v>62</v>
      </c>
      <c r="J470" s="753" t="s">
        <v>63</v>
      </c>
      <c r="K470" s="753">
        <v>30349</v>
      </c>
      <c r="L470" s="753" t="s">
        <v>253</v>
      </c>
      <c r="M470" s="753" t="s">
        <v>1564</v>
      </c>
      <c r="N470" s="753" t="s">
        <v>1565</v>
      </c>
      <c r="O470" s="753" t="s">
        <v>376</v>
      </c>
      <c r="P470" s="753">
        <v>29172</v>
      </c>
      <c r="Q470" s="753" t="s">
        <v>68</v>
      </c>
      <c r="R470" s="753" t="s">
        <v>1566</v>
      </c>
      <c r="S470" s="753" t="s">
        <v>1567</v>
      </c>
      <c r="T470" s="753" t="s">
        <v>1568</v>
      </c>
      <c r="U470" s="753">
        <v>49405140</v>
      </c>
      <c r="V470" s="753">
        <v>0</v>
      </c>
      <c r="W470" s="753" t="s">
        <v>163</v>
      </c>
      <c r="X470" s="753">
        <v>400</v>
      </c>
      <c r="Y470" s="753">
        <v>640</v>
      </c>
      <c r="Z470" s="753">
        <v>20</v>
      </c>
      <c r="AA470" s="749">
        <f t="shared" si="14"/>
        <v>8.0000000000000002E-3</v>
      </c>
      <c r="AB470" s="753" t="s">
        <v>88</v>
      </c>
      <c r="AC470" s="754">
        <v>44708</v>
      </c>
      <c r="AD470" s="753"/>
      <c r="AE470" s="753" t="s">
        <v>4250</v>
      </c>
      <c r="AF470" s="753" t="s">
        <v>1572</v>
      </c>
      <c r="AG470" s="753">
        <v>640</v>
      </c>
      <c r="AH470" s="753">
        <v>20</v>
      </c>
      <c r="AI470" s="761">
        <f t="shared" si="15"/>
        <v>1.2800000000000001E-2</v>
      </c>
      <c r="AJ470" s="753" t="s">
        <v>72</v>
      </c>
      <c r="AK470" s="753">
        <v>399161536</v>
      </c>
      <c r="AL470" s="754">
        <v>44707</v>
      </c>
      <c r="AM470" s="754">
        <v>44707</v>
      </c>
      <c r="AN470" s="754">
        <v>44708</v>
      </c>
      <c r="AO470" s="754">
        <v>44708</v>
      </c>
      <c r="AP470" s="754">
        <v>44708</v>
      </c>
      <c r="AQ470" s="753" t="s">
        <v>89</v>
      </c>
      <c r="AR470" s="753" t="s">
        <v>4250</v>
      </c>
      <c r="AS470" s="753">
        <v>399161536</v>
      </c>
      <c r="AT470" s="754">
        <v>44707</v>
      </c>
      <c r="AU470" s="753" t="s">
        <v>4250</v>
      </c>
      <c r="AV470" s="754">
        <v>44707</v>
      </c>
      <c r="AW470" s="753" t="s">
        <v>90</v>
      </c>
      <c r="AX470" s="753" t="s">
        <v>147</v>
      </c>
      <c r="AY470" s="756">
        <v>1900</v>
      </c>
      <c r="AZ470" s="753" t="s">
        <v>4250</v>
      </c>
      <c r="BA470" s="753" t="s">
        <v>4250</v>
      </c>
      <c r="BB470" s="753" t="s">
        <v>4250</v>
      </c>
      <c r="BC470" s="753" t="s">
        <v>4250</v>
      </c>
      <c r="BD470" s="753" t="s">
        <v>4250</v>
      </c>
      <c r="BE470" s="753" t="s">
        <v>4250</v>
      </c>
      <c r="BF470" s="753" t="s">
        <v>4250</v>
      </c>
      <c r="BG470" s="753" t="s">
        <v>4250</v>
      </c>
      <c r="BH470" s="753" t="s">
        <v>4250</v>
      </c>
    </row>
    <row r="471" spans="1:60">
      <c r="A471" s="858" t="s">
        <v>8524</v>
      </c>
      <c r="B471" s="753" t="s">
        <v>56</v>
      </c>
      <c r="C471" s="753" t="s">
        <v>1573</v>
      </c>
      <c r="D471" s="754">
        <v>44704</v>
      </c>
      <c r="E471" s="753">
        <v>210</v>
      </c>
      <c r="F471" s="753" t="s">
        <v>59</v>
      </c>
      <c r="G471" s="753" t="s">
        <v>60</v>
      </c>
      <c r="H471" s="753" t="s">
        <v>61</v>
      </c>
      <c r="I471" s="753" t="s">
        <v>62</v>
      </c>
      <c r="J471" s="753" t="s">
        <v>63</v>
      </c>
      <c r="K471" s="753">
        <v>30349</v>
      </c>
      <c r="L471" s="753" t="s">
        <v>1574</v>
      </c>
      <c r="M471" s="753" t="s">
        <v>1575</v>
      </c>
      <c r="N471" s="753" t="s">
        <v>1576</v>
      </c>
      <c r="O471" s="753" t="s">
        <v>1577</v>
      </c>
      <c r="P471" s="753">
        <v>43228</v>
      </c>
      <c r="Q471" s="753" t="s">
        <v>68</v>
      </c>
      <c r="R471" s="753" t="s">
        <v>1578</v>
      </c>
      <c r="S471" s="753" t="s">
        <v>1579</v>
      </c>
      <c r="T471" s="753" t="s">
        <v>1580</v>
      </c>
      <c r="U471" s="753">
        <v>49203132</v>
      </c>
      <c r="V471" s="753">
        <v>0</v>
      </c>
      <c r="W471" s="753" t="s">
        <v>113</v>
      </c>
      <c r="X471" s="753">
        <v>360</v>
      </c>
      <c r="Y471" s="753">
        <v>832</v>
      </c>
      <c r="Z471" s="753">
        <v>26</v>
      </c>
      <c r="AA471" s="749">
        <f t="shared" si="14"/>
        <v>9.3600000000000003E-3</v>
      </c>
      <c r="AB471" s="753" t="s">
        <v>70</v>
      </c>
      <c r="AC471" s="754">
        <v>44708</v>
      </c>
      <c r="AD471" s="753"/>
      <c r="AE471" s="753" t="s">
        <v>4250</v>
      </c>
      <c r="AF471" s="753" t="s">
        <v>1573</v>
      </c>
      <c r="AG471" s="753">
        <v>832</v>
      </c>
      <c r="AH471" s="753">
        <v>26</v>
      </c>
      <c r="AI471" s="761">
        <f t="shared" si="15"/>
        <v>2.1631999999999998E-2</v>
      </c>
      <c r="AJ471" s="753" t="s">
        <v>72</v>
      </c>
      <c r="AK471" s="753">
        <v>399259456</v>
      </c>
      <c r="AL471" s="754">
        <v>44712</v>
      </c>
      <c r="AM471" s="754">
        <v>44712</v>
      </c>
      <c r="AN471" s="754">
        <v>44714</v>
      </c>
      <c r="AO471" s="754">
        <v>44713</v>
      </c>
      <c r="AP471" s="754">
        <v>44713</v>
      </c>
      <c r="AQ471" s="753" t="s">
        <v>89</v>
      </c>
      <c r="AR471" s="753" t="s">
        <v>1581</v>
      </c>
      <c r="AS471" s="753">
        <v>399259456</v>
      </c>
      <c r="AT471" s="753" t="s">
        <v>4250</v>
      </c>
      <c r="AU471" s="753" t="s">
        <v>4250</v>
      </c>
      <c r="AV471" s="753" t="s">
        <v>4250</v>
      </c>
      <c r="AW471" s="753" t="s">
        <v>90</v>
      </c>
      <c r="AX471" s="753" t="s">
        <v>147</v>
      </c>
      <c r="AY471" s="756">
        <v>1900</v>
      </c>
      <c r="AZ471" s="753" t="s">
        <v>4250</v>
      </c>
      <c r="BA471" s="753" t="s">
        <v>4250</v>
      </c>
      <c r="BB471" s="753" t="s">
        <v>4250</v>
      </c>
      <c r="BC471" s="753" t="s">
        <v>4250</v>
      </c>
      <c r="BD471" s="753" t="s">
        <v>4250</v>
      </c>
      <c r="BE471" s="753" t="s">
        <v>4250</v>
      </c>
      <c r="BF471" s="753" t="s">
        <v>4250</v>
      </c>
      <c r="BG471" s="753" t="s">
        <v>4250</v>
      </c>
      <c r="BH471" s="753" t="s">
        <v>4250</v>
      </c>
    </row>
    <row r="472" spans="1:60">
      <c r="A472" s="858" t="s">
        <v>8524</v>
      </c>
      <c r="B472" s="748" t="s">
        <v>56</v>
      </c>
      <c r="C472" s="746" t="s">
        <v>1582</v>
      </c>
      <c r="D472" s="747">
        <v>44704</v>
      </c>
      <c r="E472" s="748" t="s">
        <v>8241</v>
      </c>
      <c r="F472" s="748" t="s">
        <v>59</v>
      </c>
      <c r="G472" s="748" t="s">
        <v>60</v>
      </c>
      <c r="H472" s="748" t="s">
        <v>61</v>
      </c>
      <c r="I472" s="748" t="s">
        <v>62</v>
      </c>
      <c r="J472" s="748" t="s">
        <v>63</v>
      </c>
      <c r="K472" s="748">
        <v>30349</v>
      </c>
      <c r="L472" s="748" t="s">
        <v>1194</v>
      </c>
      <c r="M472" s="748" t="s">
        <v>1195</v>
      </c>
      <c r="N472" s="748" t="s">
        <v>1196</v>
      </c>
      <c r="O472" s="748" t="s">
        <v>110</v>
      </c>
      <c r="P472" s="748">
        <v>92407</v>
      </c>
      <c r="Q472" s="748" t="s">
        <v>68</v>
      </c>
      <c r="R472" s="746" t="s">
        <v>4250</v>
      </c>
      <c r="S472" s="746" t="s">
        <v>4250</v>
      </c>
      <c r="T472" s="746" t="s">
        <v>4250</v>
      </c>
      <c r="U472" s="748">
        <v>49406140</v>
      </c>
      <c r="V472" s="746">
        <v>0</v>
      </c>
      <c r="W472" s="748" t="s">
        <v>318</v>
      </c>
      <c r="X472" s="748">
        <v>400</v>
      </c>
      <c r="Y472" s="746">
        <v>624</v>
      </c>
      <c r="Z472" s="746">
        <v>24</v>
      </c>
      <c r="AA472" s="749">
        <f t="shared" si="14"/>
        <v>9.5999999999999992E-3</v>
      </c>
      <c r="AB472" s="748" t="s">
        <v>70</v>
      </c>
      <c r="AC472" s="747">
        <v>44742</v>
      </c>
      <c r="AD472" s="748"/>
      <c r="AE472" s="748" t="s">
        <v>4250</v>
      </c>
      <c r="AF472" s="746" t="s">
        <v>1582</v>
      </c>
      <c r="AG472" s="746">
        <v>624</v>
      </c>
      <c r="AH472" s="746">
        <v>24</v>
      </c>
      <c r="AI472" s="761">
        <f t="shared" si="15"/>
        <v>1.4976E-2</v>
      </c>
      <c r="AJ472" s="748" t="s">
        <v>319</v>
      </c>
      <c r="AK472" s="748" t="s">
        <v>4250</v>
      </c>
      <c r="AL472" s="748" t="s">
        <v>4250</v>
      </c>
      <c r="AM472" s="748" t="s">
        <v>4250</v>
      </c>
      <c r="AN472" s="748" t="s">
        <v>4250</v>
      </c>
      <c r="AO472" s="748" t="s">
        <v>4250</v>
      </c>
      <c r="AP472" s="748" t="s">
        <v>4250</v>
      </c>
      <c r="AQ472" s="748"/>
      <c r="AR472" s="748" t="s">
        <v>1583</v>
      </c>
      <c r="AS472" s="748" t="s">
        <v>4250</v>
      </c>
      <c r="AT472" s="748" t="s">
        <v>4250</v>
      </c>
      <c r="AU472" s="748" t="s">
        <v>4250</v>
      </c>
      <c r="AV472" s="748" t="s">
        <v>4250</v>
      </c>
      <c r="AW472" s="748" t="s">
        <v>4250</v>
      </c>
      <c r="AX472" s="748" t="s">
        <v>4250</v>
      </c>
      <c r="AY472" s="748" t="s">
        <v>4250</v>
      </c>
      <c r="AZ472" s="748" t="s">
        <v>4250</v>
      </c>
      <c r="BA472" s="748" t="s">
        <v>4250</v>
      </c>
      <c r="BB472" s="748" t="s">
        <v>4250</v>
      </c>
      <c r="BC472" s="748" t="s">
        <v>4250</v>
      </c>
      <c r="BD472" s="748" t="s">
        <v>4250</v>
      </c>
      <c r="BE472" s="748" t="s">
        <v>4250</v>
      </c>
      <c r="BF472" s="748" t="s">
        <v>4250</v>
      </c>
      <c r="BG472" s="748" t="s">
        <v>4250</v>
      </c>
      <c r="BH472" s="748" t="s">
        <v>4250</v>
      </c>
    </row>
    <row r="473" spans="1:60">
      <c r="A473" s="858" t="s">
        <v>8524</v>
      </c>
      <c r="B473" s="748" t="s">
        <v>56</v>
      </c>
      <c r="C473" s="746" t="s">
        <v>1584</v>
      </c>
      <c r="D473" s="747">
        <v>44704</v>
      </c>
      <c r="E473" s="748" t="s">
        <v>8241</v>
      </c>
      <c r="F473" s="748" t="s">
        <v>59</v>
      </c>
      <c r="G473" s="748" t="s">
        <v>60</v>
      </c>
      <c r="H473" s="748" t="s">
        <v>61</v>
      </c>
      <c r="I473" s="748" t="s">
        <v>62</v>
      </c>
      <c r="J473" s="748" t="s">
        <v>63</v>
      </c>
      <c r="K473" s="748">
        <v>30349</v>
      </c>
      <c r="L473" s="748" t="s">
        <v>1194</v>
      </c>
      <c r="M473" s="748" t="s">
        <v>1195</v>
      </c>
      <c r="N473" s="748" t="s">
        <v>1196</v>
      </c>
      <c r="O473" s="748" t="s">
        <v>110</v>
      </c>
      <c r="P473" s="748">
        <v>92407</v>
      </c>
      <c r="Q473" s="748" t="s">
        <v>68</v>
      </c>
      <c r="R473" s="746" t="s">
        <v>4250</v>
      </c>
      <c r="S473" s="746" t="s">
        <v>4250</v>
      </c>
      <c r="T473" s="746" t="s">
        <v>4250</v>
      </c>
      <c r="U473" s="748">
        <v>49406140</v>
      </c>
      <c r="V473" s="746">
        <v>0</v>
      </c>
      <c r="W473" s="748" t="s">
        <v>318</v>
      </c>
      <c r="X473" s="748">
        <v>400</v>
      </c>
      <c r="Y473" s="746">
        <v>624</v>
      </c>
      <c r="Z473" s="746">
        <v>24</v>
      </c>
      <c r="AA473" s="749">
        <f t="shared" si="14"/>
        <v>9.5999999999999992E-3</v>
      </c>
      <c r="AB473" s="748" t="s">
        <v>70</v>
      </c>
      <c r="AC473" s="747">
        <v>44742</v>
      </c>
      <c r="AD473" s="748"/>
      <c r="AE473" s="748" t="s">
        <v>4250</v>
      </c>
      <c r="AF473" s="746" t="s">
        <v>1584</v>
      </c>
      <c r="AG473" s="746">
        <v>624</v>
      </c>
      <c r="AH473" s="746">
        <v>24</v>
      </c>
      <c r="AI473" s="761">
        <f t="shared" si="15"/>
        <v>1.4976E-2</v>
      </c>
      <c r="AJ473" s="748" t="s">
        <v>319</v>
      </c>
      <c r="AK473" s="748" t="s">
        <v>4250</v>
      </c>
      <c r="AL473" s="748" t="s">
        <v>4250</v>
      </c>
      <c r="AM473" s="748" t="s">
        <v>4250</v>
      </c>
      <c r="AN473" s="748" t="s">
        <v>4250</v>
      </c>
      <c r="AO473" s="748" t="s">
        <v>4250</v>
      </c>
      <c r="AP473" s="748" t="s">
        <v>4250</v>
      </c>
      <c r="AQ473" s="748"/>
      <c r="AR473" s="748" t="s">
        <v>1583</v>
      </c>
      <c r="AS473" s="748" t="s">
        <v>4250</v>
      </c>
      <c r="AT473" s="748" t="s">
        <v>4250</v>
      </c>
      <c r="AU473" s="748" t="s">
        <v>4250</v>
      </c>
      <c r="AV473" s="748" t="s">
        <v>4250</v>
      </c>
      <c r="AW473" s="748" t="s">
        <v>4250</v>
      </c>
      <c r="AX473" s="748" t="s">
        <v>4250</v>
      </c>
      <c r="AY473" s="748" t="s">
        <v>4250</v>
      </c>
      <c r="AZ473" s="748" t="s">
        <v>4250</v>
      </c>
      <c r="BA473" s="748" t="s">
        <v>4250</v>
      </c>
      <c r="BB473" s="748" t="s">
        <v>4250</v>
      </c>
      <c r="BC473" s="748" t="s">
        <v>4250</v>
      </c>
      <c r="BD473" s="748" t="s">
        <v>4250</v>
      </c>
      <c r="BE473" s="748" t="s">
        <v>4250</v>
      </c>
      <c r="BF473" s="748" t="s">
        <v>4250</v>
      </c>
      <c r="BG473" s="748" t="s">
        <v>4250</v>
      </c>
      <c r="BH473" s="748" t="s">
        <v>4250</v>
      </c>
    </row>
    <row r="474" spans="1:60">
      <c r="A474" s="858" t="s">
        <v>8524</v>
      </c>
      <c r="B474" s="748" t="s">
        <v>56</v>
      </c>
      <c r="C474" s="746" t="s">
        <v>1585</v>
      </c>
      <c r="D474" s="747">
        <v>44704</v>
      </c>
      <c r="E474" s="748" t="s">
        <v>8241</v>
      </c>
      <c r="F474" s="748" t="s">
        <v>59</v>
      </c>
      <c r="G474" s="748" t="s">
        <v>60</v>
      </c>
      <c r="H474" s="748" t="s">
        <v>61</v>
      </c>
      <c r="I474" s="748" t="s">
        <v>62</v>
      </c>
      <c r="J474" s="748" t="s">
        <v>63</v>
      </c>
      <c r="K474" s="748">
        <v>30349</v>
      </c>
      <c r="L474" s="748" t="s">
        <v>1194</v>
      </c>
      <c r="M474" s="748" t="s">
        <v>1195</v>
      </c>
      <c r="N474" s="748" t="s">
        <v>1196</v>
      </c>
      <c r="O474" s="748" t="s">
        <v>110</v>
      </c>
      <c r="P474" s="748">
        <v>92407</v>
      </c>
      <c r="Q474" s="748" t="s">
        <v>68</v>
      </c>
      <c r="R474" s="746" t="s">
        <v>4250</v>
      </c>
      <c r="S474" s="746" t="s">
        <v>4250</v>
      </c>
      <c r="T474" s="746" t="s">
        <v>4250</v>
      </c>
      <c r="U474" s="748">
        <v>49406140</v>
      </c>
      <c r="V474" s="746">
        <v>0</v>
      </c>
      <c r="W474" s="748" t="s">
        <v>318</v>
      </c>
      <c r="X474" s="748">
        <v>400</v>
      </c>
      <c r="Y474" s="746">
        <v>624</v>
      </c>
      <c r="Z474" s="746">
        <v>24</v>
      </c>
      <c r="AA474" s="749">
        <f t="shared" si="14"/>
        <v>9.5999999999999992E-3</v>
      </c>
      <c r="AB474" s="748" t="s">
        <v>70</v>
      </c>
      <c r="AC474" s="747">
        <v>44742</v>
      </c>
      <c r="AD474" s="748"/>
      <c r="AE474" s="748" t="s">
        <v>4250</v>
      </c>
      <c r="AF474" s="746" t="s">
        <v>1585</v>
      </c>
      <c r="AG474" s="746">
        <v>624</v>
      </c>
      <c r="AH474" s="746">
        <v>24</v>
      </c>
      <c r="AI474" s="761">
        <f t="shared" si="15"/>
        <v>1.4976E-2</v>
      </c>
      <c r="AJ474" s="748" t="s">
        <v>319</v>
      </c>
      <c r="AK474" s="748" t="s">
        <v>4250</v>
      </c>
      <c r="AL474" s="748" t="s">
        <v>4250</v>
      </c>
      <c r="AM474" s="748" t="s">
        <v>4250</v>
      </c>
      <c r="AN474" s="748" t="s">
        <v>4250</v>
      </c>
      <c r="AO474" s="748" t="s">
        <v>4250</v>
      </c>
      <c r="AP474" s="748" t="s">
        <v>4250</v>
      </c>
      <c r="AQ474" s="748"/>
      <c r="AR474" s="748" t="s">
        <v>1583</v>
      </c>
      <c r="AS474" s="748" t="s">
        <v>4250</v>
      </c>
      <c r="AT474" s="748" t="s">
        <v>4250</v>
      </c>
      <c r="AU474" s="748" t="s">
        <v>4250</v>
      </c>
      <c r="AV474" s="748" t="s">
        <v>4250</v>
      </c>
      <c r="AW474" s="748" t="s">
        <v>4250</v>
      </c>
      <c r="AX474" s="748" t="s">
        <v>4250</v>
      </c>
      <c r="AY474" s="748" t="s">
        <v>4250</v>
      </c>
      <c r="AZ474" s="748" t="s">
        <v>4250</v>
      </c>
      <c r="BA474" s="748" t="s">
        <v>4250</v>
      </c>
      <c r="BB474" s="748" t="s">
        <v>4250</v>
      </c>
      <c r="BC474" s="748" t="s">
        <v>4250</v>
      </c>
      <c r="BD474" s="748" t="s">
        <v>4250</v>
      </c>
      <c r="BE474" s="748" t="s">
        <v>4250</v>
      </c>
      <c r="BF474" s="748" t="s">
        <v>4250</v>
      </c>
      <c r="BG474" s="748" t="s">
        <v>4250</v>
      </c>
      <c r="BH474" s="748" t="s">
        <v>4250</v>
      </c>
    </row>
    <row r="475" spans="1:60">
      <c r="A475" s="858" t="s">
        <v>8524</v>
      </c>
      <c r="B475" s="748" t="s">
        <v>56</v>
      </c>
      <c r="C475" s="746" t="s">
        <v>1586</v>
      </c>
      <c r="D475" s="747">
        <v>44704</v>
      </c>
      <c r="E475" s="748" t="s">
        <v>8241</v>
      </c>
      <c r="F475" s="748" t="s">
        <v>59</v>
      </c>
      <c r="G475" s="748" t="s">
        <v>60</v>
      </c>
      <c r="H475" s="748" t="s">
        <v>61</v>
      </c>
      <c r="I475" s="748" t="s">
        <v>62</v>
      </c>
      <c r="J475" s="748" t="s">
        <v>63</v>
      </c>
      <c r="K475" s="748">
        <v>30349</v>
      </c>
      <c r="L475" s="748" t="s">
        <v>1194</v>
      </c>
      <c r="M475" s="748" t="s">
        <v>1195</v>
      </c>
      <c r="N475" s="748" t="s">
        <v>1196</v>
      </c>
      <c r="O475" s="748" t="s">
        <v>110</v>
      </c>
      <c r="P475" s="748">
        <v>92407</v>
      </c>
      <c r="Q475" s="748" t="s">
        <v>68</v>
      </c>
      <c r="R475" s="746" t="s">
        <v>4250</v>
      </c>
      <c r="S475" s="746" t="s">
        <v>4250</v>
      </c>
      <c r="T475" s="746" t="s">
        <v>4250</v>
      </c>
      <c r="U475" s="748">
        <v>49406140</v>
      </c>
      <c r="V475" s="746">
        <v>0</v>
      </c>
      <c r="W475" s="748" t="s">
        <v>318</v>
      </c>
      <c r="X475" s="748">
        <v>400</v>
      </c>
      <c r="Y475" s="746">
        <v>624</v>
      </c>
      <c r="Z475" s="746">
        <v>24</v>
      </c>
      <c r="AA475" s="749">
        <f t="shared" si="14"/>
        <v>9.5999999999999992E-3</v>
      </c>
      <c r="AB475" s="748" t="s">
        <v>70</v>
      </c>
      <c r="AC475" s="747">
        <v>44742</v>
      </c>
      <c r="AD475" s="748"/>
      <c r="AE475" s="748" t="s">
        <v>4250</v>
      </c>
      <c r="AF475" s="746" t="s">
        <v>1586</v>
      </c>
      <c r="AG475" s="746">
        <v>624</v>
      </c>
      <c r="AH475" s="746">
        <v>24</v>
      </c>
      <c r="AI475" s="761">
        <f t="shared" si="15"/>
        <v>1.4976E-2</v>
      </c>
      <c r="AJ475" s="748" t="s">
        <v>319</v>
      </c>
      <c r="AK475" s="748" t="s">
        <v>4250</v>
      </c>
      <c r="AL475" s="748" t="s">
        <v>4250</v>
      </c>
      <c r="AM475" s="748" t="s">
        <v>4250</v>
      </c>
      <c r="AN475" s="748" t="s">
        <v>4250</v>
      </c>
      <c r="AO475" s="748" t="s">
        <v>4250</v>
      </c>
      <c r="AP475" s="748" t="s">
        <v>4250</v>
      </c>
      <c r="AQ475" s="748"/>
      <c r="AR475" s="748" t="s">
        <v>1583</v>
      </c>
      <c r="AS475" s="748" t="s">
        <v>4250</v>
      </c>
      <c r="AT475" s="748" t="s">
        <v>4250</v>
      </c>
      <c r="AU475" s="748" t="s">
        <v>4250</v>
      </c>
      <c r="AV475" s="748" t="s">
        <v>4250</v>
      </c>
      <c r="AW475" s="748" t="s">
        <v>4250</v>
      </c>
      <c r="AX475" s="748" t="s">
        <v>4250</v>
      </c>
      <c r="AY475" s="748" t="s">
        <v>4250</v>
      </c>
      <c r="AZ475" s="748" t="s">
        <v>4250</v>
      </c>
      <c r="BA475" s="748" t="s">
        <v>4250</v>
      </c>
      <c r="BB475" s="748" t="s">
        <v>4250</v>
      </c>
      <c r="BC475" s="748" t="s">
        <v>4250</v>
      </c>
      <c r="BD475" s="748" t="s">
        <v>4250</v>
      </c>
      <c r="BE475" s="748" t="s">
        <v>4250</v>
      </c>
      <c r="BF475" s="748" t="s">
        <v>4250</v>
      </c>
      <c r="BG475" s="748" t="s">
        <v>4250</v>
      </c>
      <c r="BH475" s="748" t="s">
        <v>4250</v>
      </c>
    </row>
    <row r="476" spans="1:60">
      <c r="A476" s="858" t="s">
        <v>8524</v>
      </c>
      <c r="B476" s="748" t="s">
        <v>56</v>
      </c>
      <c r="C476" s="746" t="s">
        <v>1587</v>
      </c>
      <c r="D476" s="747">
        <v>44704</v>
      </c>
      <c r="E476" s="748" t="s">
        <v>1588</v>
      </c>
      <c r="F476" s="748" t="s">
        <v>59</v>
      </c>
      <c r="G476" s="748" t="s">
        <v>60</v>
      </c>
      <c r="H476" s="748" t="s">
        <v>61</v>
      </c>
      <c r="I476" s="748" t="s">
        <v>62</v>
      </c>
      <c r="J476" s="748" t="s">
        <v>63</v>
      </c>
      <c r="K476" s="748">
        <v>30349</v>
      </c>
      <c r="L476" s="748" t="s">
        <v>1225</v>
      </c>
      <c r="M476" s="748" t="s">
        <v>1226</v>
      </c>
      <c r="N476" s="748" t="s">
        <v>565</v>
      </c>
      <c r="O476" s="748" t="s">
        <v>110</v>
      </c>
      <c r="P476" s="748">
        <v>94544</v>
      </c>
      <c r="Q476" s="748" t="s">
        <v>68</v>
      </c>
      <c r="R476" s="746" t="s">
        <v>4250</v>
      </c>
      <c r="S476" s="746" t="s">
        <v>4250</v>
      </c>
      <c r="T476" s="746" t="s">
        <v>4250</v>
      </c>
      <c r="U476" s="748">
        <v>49406140</v>
      </c>
      <c r="V476" s="746">
        <v>0</v>
      </c>
      <c r="W476" s="748" t="s">
        <v>318</v>
      </c>
      <c r="X476" s="748">
        <v>400</v>
      </c>
      <c r="Y476" s="746">
        <v>624</v>
      </c>
      <c r="Z476" s="746">
        <v>24</v>
      </c>
      <c r="AA476" s="749">
        <f t="shared" si="14"/>
        <v>9.5999999999999992E-3</v>
      </c>
      <c r="AB476" s="748" t="s">
        <v>70</v>
      </c>
      <c r="AC476" s="747">
        <v>44742</v>
      </c>
      <c r="AD476" s="748"/>
      <c r="AE476" s="748" t="s">
        <v>4250</v>
      </c>
      <c r="AF476" s="746" t="s">
        <v>1587</v>
      </c>
      <c r="AG476" s="746">
        <v>624</v>
      </c>
      <c r="AH476" s="746">
        <v>24</v>
      </c>
      <c r="AI476" s="761">
        <f t="shared" si="15"/>
        <v>1.4976E-2</v>
      </c>
      <c r="AJ476" s="748" t="s">
        <v>319</v>
      </c>
      <c r="AK476" s="748" t="s">
        <v>4250</v>
      </c>
      <c r="AL476" s="748" t="s">
        <v>4250</v>
      </c>
      <c r="AM476" s="748" t="s">
        <v>4250</v>
      </c>
      <c r="AN476" s="748" t="s">
        <v>4250</v>
      </c>
      <c r="AO476" s="748" t="s">
        <v>4250</v>
      </c>
      <c r="AP476" s="748" t="s">
        <v>4250</v>
      </c>
      <c r="AQ476" s="748"/>
      <c r="AR476" s="748" t="s">
        <v>1583</v>
      </c>
      <c r="AS476" s="748" t="s">
        <v>4250</v>
      </c>
      <c r="AT476" s="748" t="s">
        <v>4250</v>
      </c>
      <c r="AU476" s="748" t="s">
        <v>4250</v>
      </c>
      <c r="AV476" s="748" t="s">
        <v>4250</v>
      </c>
      <c r="AW476" s="748" t="s">
        <v>4250</v>
      </c>
      <c r="AX476" s="748" t="s">
        <v>4250</v>
      </c>
      <c r="AY476" s="748" t="s">
        <v>4250</v>
      </c>
      <c r="AZ476" s="748" t="s">
        <v>4250</v>
      </c>
      <c r="BA476" s="748" t="s">
        <v>4250</v>
      </c>
      <c r="BB476" s="748" t="s">
        <v>4250</v>
      </c>
      <c r="BC476" s="748" t="s">
        <v>4250</v>
      </c>
      <c r="BD476" s="748" t="s">
        <v>4250</v>
      </c>
      <c r="BE476" s="748" t="s">
        <v>4250</v>
      </c>
      <c r="BF476" s="748" t="s">
        <v>4250</v>
      </c>
      <c r="BG476" s="748" t="s">
        <v>4250</v>
      </c>
      <c r="BH476" s="748" t="s">
        <v>4250</v>
      </c>
    </row>
    <row r="477" spans="1:60">
      <c r="A477" s="858" t="s">
        <v>8524</v>
      </c>
      <c r="B477" s="748" t="s">
        <v>56</v>
      </c>
      <c r="C477" s="746" t="s">
        <v>1589</v>
      </c>
      <c r="D477" s="747">
        <v>44704</v>
      </c>
      <c r="E477" s="748" t="s">
        <v>1588</v>
      </c>
      <c r="F477" s="748" t="s">
        <v>59</v>
      </c>
      <c r="G477" s="748" t="s">
        <v>60</v>
      </c>
      <c r="H477" s="748" t="s">
        <v>61</v>
      </c>
      <c r="I477" s="748" t="s">
        <v>62</v>
      </c>
      <c r="J477" s="748" t="s">
        <v>63</v>
      </c>
      <c r="K477" s="748">
        <v>30349</v>
      </c>
      <c r="L477" s="748" t="s">
        <v>1225</v>
      </c>
      <c r="M477" s="748" t="s">
        <v>1226</v>
      </c>
      <c r="N477" s="748" t="s">
        <v>565</v>
      </c>
      <c r="O477" s="748" t="s">
        <v>110</v>
      </c>
      <c r="P477" s="748">
        <v>94544</v>
      </c>
      <c r="Q477" s="748" t="s">
        <v>68</v>
      </c>
      <c r="R477" s="746" t="s">
        <v>4250</v>
      </c>
      <c r="S477" s="746" t="s">
        <v>4250</v>
      </c>
      <c r="T477" s="746" t="s">
        <v>4250</v>
      </c>
      <c r="U477" s="748">
        <v>49406140</v>
      </c>
      <c r="V477" s="746">
        <v>0</v>
      </c>
      <c r="W477" s="748" t="s">
        <v>318</v>
      </c>
      <c r="X477" s="748">
        <v>400</v>
      </c>
      <c r="Y477" s="746">
        <v>624</v>
      </c>
      <c r="Z477" s="746">
        <v>24</v>
      </c>
      <c r="AA477" s="749">
        <f t="shared" si="14"/>
        <v>9.5999999999999992E-3</v>
      </c>
      <c r="AB477" s="748" t="s">
        <v>70</v>
      </c>
      <c r="AC477" s="747">
        <v>44742</v>
      </c>
      <c r="AD477" s="748"/>
      <c r="AE477" s="748" t="s">
        <v>4250</v>
      </c>
      <c r="AF477" s="746" t="s">
        <v>1589</v>
      </c>
      <c r="AG477" s="746">
        <v>624</v>
      </c>
      <c r="AH477" s="746">
        <v>24</v>
      </c>
      <c r="AI477" s="761">
        <f t="shared" si="15"/>
        <v>1.4976E-2</v>
      </c>
      <c r="AJ477" s="748" t="s">
        <v>319</v>
      </c>
      <c r="AK477" s="748" t="s">
        <v>4250</v>
      </c>
      <c r="AL477" s="748" t="s">
        <v>4250</v>
      </c>
      <c r="AM477" s="748" t="s">
        <v>4250</v>
      </c>
      <c r="AN477" s="748" t="s">
        <v>4250</v>
      </c>
      <c r="AO477" s="748" t="s">
        <v>4250</v>
      </c>
      <c r="AP477" s="748" t="s">
        <v>4250</v>
      </c>
      <c r="AQ477" s="748"/>
      <c r="AR477" s="748" t="s">
        <v>1583</v>
      </c>
      <c r="AS477" s="748" t="s">
        <v>4250</v>
      </c>
      <c r="AT477" s="748" t="s">
        <v>4250</v>
      </c>
      <c r="AU477" s="748" t="s">
        <v>4250</v>
      </c>
      <c r="AV477" s="748" t="s">
        <v>4250</v>
      </c>
      <c r="AW477" s="748" t="s">
        <v>4250</v>
      </c>
      <c r="AX477" s="748" t="s">
        <v>4250</v>
      </c>
      <c r="AY477" s="748" t="s">
        <v>4250</v>
      </c>
      <c r="AZ477" s="748" t="s">
        <v>4250</v>
      </c>
      <c r="BA477" s="748" t="s">
        <v>4250</v>
      </c>
      <c r="BB477" s="748" t="s">
        <v>4250</v>
      </c>
      <c r="BC477" s="748" t="s">
        <v>4250</v>
      </c>
      <c r="BD477" s="748" t="s">
        <v>4250</v>
      </c>
      <c r="BE477" s="748" t="s">
        <v>4250</v>
      </c>
      <c r="BF477" s="748" t="s">
        <v>4250</v>
      </c>
      <c r="BG477" s="748" t="s">
        <v>4250</v>
      </c>
      <c r="BH477" s="748" t="s">
        <v>4250</v>
      </c>
    </row>
    <row r="478" spans="1:60">
      <c r="A478" s="858" t="s">
        <v>8524</v>
      </c>
      <c r="B478" s="748" t="s">
        <v>56</v>
      </c>
      <c r="C478" s="746" t="s">
        <v>1590</v>
      </c>
      <c r="D478" s="747">
        <v>44704</v>
      </c>
      <c r="E478" s="748" t="s">
        <v>1588</v>
      </c>
      <c r="F478" s="748" t="s">
        <v>59</v>
      </c>
      <c r="G478" s="748" t="s">
        <v>60</v>
      </c>
      <c r="H478" s="748" t="s">
        <v>61</v>
      </c>
      <c r="I478" s="748" t="s">
        <v>62</v>
      </c>
      <c r="J478" s="748" t="s">
        <v>63</v>
      </c>
      <c r="K478" s="748">
        <v>30349</v>
      </c>
      <c r="L478" s="748" t="s">
        <v>1225</v>
      </c>
      <c r="M478" s="748" t="s">
        <v>1226</v>
      </c>
      <c r="N478" s="748" t="s">
        <v>565</v>
      </c>
      <c r="O478" s="748" t="s">
        <v>110</v>
      </c>
      <c r="P478" s="748">
        <v>94544</v>
      </c>
      <c r="Q478" s="748" t="s">
        <v>68</v>
      </c>
      <c r="R478" s="746" t="s">
        <v>4250</v>
      </c>
      <c r="S478" s="746" t="s">
        <v>4250</v>
      </c>
      <c r="T478" s="746" t="s">
        <v>4250</v>
      </c>
      <c r="U478" s="748">
        <v>49406140</v>
      </c>
      <c r="V478" s="746">
        <v>0</v>
      </c>
      <c r="W478" s="748" t="s">
        <v>318</v>
      </c>
      <c r="X478" s="748">
        <v>400</v>
      </c>
      <c r="Y478" s="746">
        <v>624</v>
      </c>
      <c r="Z478" s="746">
        <v>24</v>
      </c>
      <c r="AA478" s="749">
        <f t="shared" si="14"/>
        <v>9.5999999999999992E-3</v>
      </c>
      <c r="AB478" s="748" t="s">
        <v>70</v>
      </c>
      <c r="AC478" s="747">
        <v>44742</v>
      </c>
      <c r="AD478" s="748"/>
      <c r="AE478" s="748" t="s">
        <v>4250</v>
      </c>
      <c r="AF478" s="746" t="s">
        <v>1590</v>
      </c>
      <c r="AG478" s="746">
        <v>624</v>
      </c>
      <c r="AH478" s="746">
        <v>24</v>
      </c>
      <c r="AI478" s="761">
        <f t="shared" si="15"/>
        <v>1.4976E-2</v>
      </c>
      <c r="AJ478" s="748" t="s">
        <v>319</v>
      </c>
      <c r="AK478" s="748" t="s">
        <v>4250</v>
      </c>
      <c r="AL478" s="748" t="s">
        <v>4250</v>
      </c>
      <c r="AM478" s="748" t="s">
        <v>4250</v>
      </c>
      <c r="AN478" s="748" t="s">
        <v>4250</v>
      </c>
      <c r="AO478" s="748" t="s">
        <v>4250</v>
      </c>
      <c r="AP478" s="748" t="s">
        <v>4250</v>
      </c>
      <c r="AQ478" s="748"/>
      <c r="AR478" s="748" t="s">
        <v>1583</v>
      </c>
      <c r="AS478" s="748" t="s">
        <v>4250</v>
      </c>
      <c r="AT478" s="748" t="s">
        <v>4250</v>
      </c>
      <c r="AU478" s="748" t="s">
        <v>4250</v>
      </c>
      <c r="AV478" s="748" t="s">
        <v>4250</v>
      </c>
      <c r="AW478" s="748" t="s">
        <v>4250</v>
      </c>
      <c r="AX478" s="748" t="s">
        <v>4250</v>
      </c>
      <c r="AY478" s="748" t="s">
        <v>4250</v>
      </c>
      <c r="AZ478" s="748" t="s">
        <v>4250</v>
      </c>
      <c r="BA478" s="748" t="s">
        <v>4250</v>
      </c>
      <c r="BB478" s="748" t="s">
        <v>4250</v>
      </c>
      <c r="BC478" s="748" t="s">
        <v>4250</v>
      </c>
      <c r="BD478" s="748" t="s">
        <v>4250</v>
      </c>
      <c r="BE478" s="748" t="s">
        <v>4250</v>
      </c>
      <c r="BF478" s="748" t="s">
        <v>4250</v>
      </c>
      <c r="BG478" s="748" t="s">
        <v>4250</v>
      </c>
      <c r="BH478" s="748" t="s">
        <v>4250</v>
      </c>
    </row>
    <row r="479" spans="1:60">
      <c r="A479" s="858" t="s">
        <v>8524</v>
      </c>
      <c r="B479" s="748" t="s">
        <v>56</v>
      </c>
      <c r="C479" s="746" t="s">
        <v>1591</v>
      </c>
      <c r="D479" s="747">
        <v>44704</v>
      </c>
      <c r="E479" s="748" t="s">
        <v>1588</v>
      </c>
      <c r="F479" s="748" t="s">
        <v>59</v>
      </c>
      <c r="G479" s="748" t="s">
        <v>60</v>
      </c>
      <c r="H479" s="748" t="s">
        <v>61</v>
      </c>
      <c r="I479" s="748" t="s">
        <v>62</v>
      </c>
      <c r="J479" s="748" t="s">
        <v>63</v>
      </c>
      <c r="K479" s="748">
        <v>30349</v>
      </c>
      <c r="L479" s="748" t="s">
        <v>1225</v>
      </c>
      <c r="M479" s="748" t="s">
        <v>1226</v>
      </c>
      <c r="N479" s="748" t="s">
        <v>565</v>
      </c>
      <c r="O479" s="748" t="s">
        <v>110</v>
      </c>
      <c r="P479" s="748">
        <v>94544</v>
      </c>
      <c r="Q479" s="748" t="s">
        <v>68</v>
      </c>
      <c r="R479" s="746" t="s">
        <v>4250</v>
      </c>
      <c r="S479" s="746" t="s">
        <v>4250</v>
      </c>
      <c r="T479" s="746" t="s">
        <v>4250</v>
      </c>
      <c r="U479" s="748">
        <v>49406140</v>
      </c>
      <c r="V479" s="746">
        <v>0</v>
      </c>
      <c r="W479" s="748" t="s">
        <v>318</v>
      </c>
      <c r="X479" s="748">
        <v>400</v>
      </c>
      <c r="Y479" s="746">
        <v>624</v>
      </c>
      <c r="Z479" s="746">
        <v>24</v>
      </c>
      <c r="AA479" s="749">
        <f t="shared" si="14"/>
        <v>9.5999999999999992E-3</v>
      </c>
      <c r="AB479" s="748" t="s">
        <v>70</v>
      </c>
      <c r="AC479" s="747">
        <v>44742</v>
      </c>
      <c r="AD479" s="748"/>
      <c r="AE479" s="748" t="s">
        <v>4250</v>
      </c>
      <c r="AF479" s="746" t="s">
        <v>1591</v>
      </c>
      <c r="AG479" s="746">
        <v>624</v>
      </c>
      <c r="AH479" s="746">
        <v>24</v>
      </c>
      <c r="AI479" s="761">
        <f t="shared" si="15"/>
        <v>1.4976E-2</v>
      </c>
      <c r="AJ479" s="748" t="s">
        <v>319</v>
      </c>
      <c r="AK479" s="748" t="s">
        <v>4250</v>
      </c>
      <c r="AL479" s="748" t="s">
        <v>4250</v>
      </c>
      <c r="AM479" s="748" t="s">
        <v>4250</v>
      </c>
      <c r="AN479" s="748" t="s">
        <v>4250</v>
      </c>
      <c r="AO479" s="748" t="s">
        <v>4250</v>
      </c>
      <c r="AP479" s="748" t="s">
        <v>4250</v>
      </c>
      <c r="AQ479" s="748"/>
      <c r="AR479" s="748" t="s">
        <v>1583</v>
      </c>
      <c r="AS479" s="748" t="s">
        <v>4250</v>
      </c>
      <c r="AT479" s="748" t="s">
        <v>4250</v>
      </c>
      <c r="AU479" s="748" t="s">
        <v>4250</v>
      </c>
      <c r="AV479" s="748" t="s">
        <v>4250</v>
      </c>
      <c r="AW479" s="748" t="s">
        <v>4250</v>
      </c>
      <c r="AX479" s="748" t="s">
        <v>4250</v>
      </c>
      <c r="AY479" s="748" t="s">
        <v>4250</v>
      </c>
      <c r="AZ479" s="748" t="s">
        <v>4250</v>
      </c>
      <c r="BA479" s="748" t="s">
        <v>4250</v>
      </c>
      <c r="BB479" s="748" t="s">
        <v>4250</v>
      </c>
      <c r="BC479" s="748" t="s">
        <v>4250</v>
      </c>
      <c r="BD479" s="748" t="s">
        <v>4250</v>
      </c>
      <c r="BE479" s="748" t="s">
        <v>4250</v>
      </c>
      <c r="BF479" s="748" t="s">
        <v>4250</v>
      </c>
      <c r="BG479" s="748" t="s">
        <v>4250</v>
      </c>
      <c r="BH479" s="748" t="s">
        <v>4250</v>
      </c>
    </row>
    <row r="480" spans="1:60">
      <c r="A480" s="858" t="s">
        <v>8524</v>
      </c>
      <c r="B480" s="748" t="s">
        <v>56</v>
      </c>
      <c r="C480" s="746" t="s">
        <v>1592</v>
      </c>
      <c r="D480" s="747">
        <v>44704</v>
      </c>
      <c r="E480" s="748" t="s">
        <v>1593</v>
      </c>
      <c r="F480" s="748" t="s">
        <v>59</v>
      </c>
      <c r="G480" s="748" t="s">
        <v>60</v>
      </c>
      <c r="H480" s="748" t="s">
        <v>61</v>
      </c>
      <c r="I480" s="748" t="s">
        <v>62</v>
      </c>
      <c r="J480" s="748" t="s">
        <v>63</v>
      </c>
      <c r="K480" s="748">
        <v>30349</v>
      </c>
      <c r="L480" s="748" t="s">
        <v>315</v>
      </c>
      <c r="M480" s="748" t="s">
        <v>316</v>
      </c>
      <c r="N480" s="748" t="s">
        <v>317</v>
      </c>
      <c r="O480" s="748" t="s">
        <v>110</v>
      </c>
      <c r="P480" s="748">
        <v>95330</v>
      </c>
      <c r="Q480" s="748" t="s">
        <v>68</v>
      </c>
      <c r="R480" s="746" t="s">
        <v>4250</v>
      </c>
      <c r="S480" s="746" t="s">
        <v>4250</v>
      </c>
      <c r="T480" s="746" t="s">
        <v>4250</v>
      </c>
      <c r="U480" s="748">
        <v>49406140</v>
      </c>
      <c r="V480" s="746">
        <v>0</v>
      </c>
      <c r="W480" s="748" t="s">
        <v>318</v>
      </c>
      <c r="X480" s="748">
        <v>400</v>
      </c>
      <c r="Y480" s="746">
        <v>624</v>
      </c>
      <c r="Z480" s="746">
        <v>24</v>
      </c>
      <c r="AA480" s="749">
        <f t="shared" si="14"/>
        <v>9.5999999999999992E-3</v>
      </c>
      <c r="AB480" s="748" t="s">
        <v>70</v>
      </c>
      <c r="AC480" s="747">
        <v>44742</v>
      </c>
      <c r="AD480" s="748"/>
      <c r="AE480" s="748" t="s">
        <v>4250</v>
      </c>
      <c r="AF480" s="746" t="s">
        <v>1592</v>
      </c>
      <c r="AG480" s="746">
        <v>624</v>
      </c>
      <c r="AH480" s="746">
        <v>24</v>
      </c>
      <c r="AI480" s="761">
        <f t="shared" si="15"/>
        <v>1.4976E-2</v>
      </c>
      <c r="AJ480" s="748" t="s">
        <v>319</v>
      </c>
      <c r="AK480" s="748" t="s">
        <v>4250</v>
      </c>
      <c r="AL480" s="748" t="s">
        <v>4250</v>
      </c>
      <c r="AM480" s="748" t="s">
        <v>4250</v>
      </c>
      <c r="AN480" s="748" t="s">
        <v>4250</v>
      </c>
      <c r="AO480" s="748" t="s">
        <v>4250</v>
      </c>
      <c r="AP480" s="748" t="s">
        <v>4250</v>
      </c>
      <c r="AQ480" s="748"/>
      <c r="AR480" s="748" t="s">
        <v>1583</v>
      </c>
      <c r="AS480" s="748" t="s">
        <v>4250</v>
      </c>
      <c r="AT480" s="748" t="s">
        <v>4250</v>
      </c>
      <c r="AU480" s="748" t="s">
        <v>4250</v>
      </c>
      <c r="AV480" s="748" t="s">
        <v>4250</v>
      </c>
      <c r="AW480" s="748" t="s">
        <v>4250</v>
      </c>
      <c r="AX480" s="748" t="s">
        <v>4250</v>
      </c>
      <c r="AY480" s="748" t="s">
        <v>4250</v>
      </c>
      <c r="AZ480" s="748" t="s">
        <v>4250</v>
      </c>
      <c r="BA480" s="748" t="s">
        <v>4250</v>
      </c>
      <c r="BB480" s="748" t="s">
        <v>4250</v>
      </c>
      <c r="BC480" s="748" t="s">
        <v>4250</v>
      </c>
      <c r="BD480" s="748" t="s">
        <v>4250</v>
      </c>
      <c r="BE480" s="748" t="s">
        <v>4250</v>
      </c>
      <c r="BF480" s="748" t="s">
        <v>4250</v>
      </c>
      <c r="BG480" s="748" t="s">
        <v>4250</v>
      </c>
      <c r="BH480" s="748" t="s">
        <v>4250</v>
      </c>
    </row>
    <row r="481" spans="1:60">
      <c r="A481" s="858" t="s">
        <v>8524</v>
      </c>
      <c r="B481" s="748" t="s">
        <v>56</v>
      </c>
      <c r="C481" s="746" t="s">
        <v>1594</v>
      </c>
      <c r="D481" s="747">
        <v>44704</v>
      </c>
      <c r="E481" s="748" t="s">
        <v>1593</v>
      </c>
      <c r="F481" s="748" t="s">
        <v>59</v>
      </c>
      <c r="G481" s="748" t="s">
        <v>60</v>
      </c>
      <c r="H481" s="748" t="s">
        <v>61</v>
      </c>
      <c r="I481" s="748" t="s">
        <v>62</v>
      </c>
      <c r="J481" s="748" t="s">
        <v>63</v>
      </c>
      <c r="K481" s="748">
        <v>30349</v>
      </c>
      <c r="L481" s="748" t="s">
        <v>315</v>
      </c>
      <c r="M481" s="748" t="s">
        <v>316</v>
      </c>
      <c r="N481" s="748" t="s">
        <v>317</v>
      </c>
      <c r="O481" s="748" t="s">
        <v>110</v>
      </c>
      <c r="P481" s="748">
        <v>95330</v>
      </c>
      <c r="Q481" s="748" t="s">
        <v>68</v>
      </c>
      <c r="R481" s="746" t="s">
        <v>4250</v>
      </c>
      <c r="S481" s="746" t="s">
        <v>4250</v>
      </c>
      <c r="T481" s="746" t="s">
        <v>4250</v>
      </c>
      <c r="U481" s="748">
        <v>49406140</v>
      </c>
      <c r="V481" s="746">
        <v>0</v>
      </c>
      <c r="W481" s="748" t="s">
        <v>318</v>
      </c>
      <c r="X481" s="748">
        <v>400</v>
      </c>
      <c r="Y481" s="746">
        <v>624</v>
      </c>
      <c r="Z481" s="746">
        <v>24</v>
      </c>
      <c r="AA481" s="749">
        <f t="shared" si="14"/>
        <v>9.5999999999999992E-3</v>
      </c>
      <c r="AB481" s="748" t="s">
        <v>70</v>
      </c>
      <c r="AC481" s="747">
        <v>44742</v>
      </c>
      <c r="AD481" s="748"/>
      <c r="AE481" s="748" t="s">
        <v>4250</v>
      </c>
      <c r="AF481" s="746" t="s">
        <v>1594</v>
      </c>
      <c r="AG481" s="746">
        <v>624</v>
      </c>
      <c r="AH481" s="746">
        <v>24</v>
      </c>
      <c r="AI481" s="761">
        <f t="shared" si="15"/>
        <v>1.4976E-2</v>
      </c>
      <c r="AJ481" s="748" t="s">
        <v>319</v>
      </c>
      <c r="AK481" s="748" t="s">
        <v>4250</v>
      </c>
      <c r="AL481" s="748" t="s">
        <v>4250</v>
      </c>
      <c r="AM481" s="748" t="s">
        <v>4250</v>
      </c>
      <c r="AN481" s="748" t="s">
        <v>4250</v>
      </c>
      <c r="AO481" s="748" t="s">
        <v>4250</v>
      </c>
      <c r="AP481" s="748" t="s">
        <v>4250</v>
      </c>
      <c r="AQ481" s="748"/>
      <c r="AR481" s="748" t="s">
        <v>1583</v>
      </c>
      <c r="AS481" s="748" t="s">
        <v>4250</v>
      </c>
      <c r="AT481" s="748" t="s">
        <v>4250</v>
      </c>
      <c r="AU481" s="748" t="s">
        <v>4250</v>
      </c>
      <c r="AV481" s="748" t="s">
        <v>4250</v>
      </c>
      <c r="AW481" s="748" t="s">
        <v>4250</v>
      </c>
      <c r="AX481" s="748" t="s">
        <v>4250</v>
      </c>
      <c r="AY481" s="748" t="s">
        <v>4250</v>
      </c>
      <c r="AZ481" s="748" t="s">
        <v>4250</v>
      </c>
      <c r="BA481" s="748" t="s">
        <v>4250</v>
      </c>
      <c r="BB481" s="748" t="s">
        <v>4250</v>
      </c>
      <c r="BC481" s="748" t="s">
        <v>4250</v>
      </c>
      <c r="BD481" s="748" t="s">
        <v>4250</v>
      </c>
      <c r="BE481" s="748" t="s">
        <v>4250</v>
      </c>
      <c r="BF481" s="748" t="s">
        <v>4250</v>
      </c>
      <c r="BG481" s="748" t="s">
        <v>4250</v>
      </c>
      <c r="BH481" s="748" t="s">
        <v>4250</v>
      </c>
    </row>
    <row r="482" spans="1:60">
      <c r="A482" s="858" t="s">
        <v>8524</v>
      </c>
      <c r="B482" s="748" t="s">
        <v>56</v>
      </c>
      <c r="C482" s="746" t="s">
        <v>1595</v>
      </c>
      <c r="D482" s="747">
        <v>44704</v>
      </c>
      <c r="E482" s="748" t="s">
        <v>1593</v>
      </c>
      <c r="F482" s="748" t="s">
        <v>59</v>
      </c>
      <c r="G482" s="748" t="s">
        <v>60</v>
      </c>
      <c r="H482" s="748" t="s">
        <v>61</v>
      </c>
      <c r="I482" s="748" t="s">
        <v>62</v>
      </c>
      <c r="J482" s="748" t="s">
        <v>63</v>
      </c>
      <c r="K482" s="748">
        <v>30349</v>
      </c>
      <c r="L482" s="748" t="s">
        <v>315</v>
      </c>
      <c r="M482" s="748" t="s">
        <v>316</v>
      </c>
      <c r="N482" s="748" t="s">
        <v>317</v>
      </c>
      <c r="O482" s="748" t="s">
        <v>110</v>
      </c>
      <c r="P482" s="748">
        <v>95330</v>
      </c>
      <c r="Q482" s="748" t="s">
        <v>68</v>
      </c>
      <c r="R482" s="746" t="s">
        <v>4250</v>
      </c>
      <c r="S482" s="746" t="s">
        <v>4250</v>
      </c>
      <c r="T482" s="746" t="s">
        <v>4250</v>
      </c>
      <c r="U482" s="748">
        <v>49406140</v>
      </c>
      <c r="V482" s="746">
        <v>0</v>
      </c>
      <c r="W482" s="748" t="s">
        <v>318</v>
      </c>
      <c r="X482" s="748">
        <v>400</v>
      </c>
      <c r="Y482" s="746">
        <v>624</v>
      </c>
      <c r="Z482" s="746">
        <v>24</v>
      </c>
      <c r="AA482" s="749">
        <f t="shared" si="14"/>
        <v>9.5999999999999992E-3</v>
      </c>
      <c r="AB482" s="748" t="s">
        <v>70</v>
      </c>
      <c r="AC482" s="747">
        <v>44742</v>
      </c>
      <c r="AD482" s="748"/>
      <c r="AE482" s="748" t="s">
        <v>4250</v>
      </c>
      <c r="AF482" s="746" t="s">
        <v>1595</v>
      </c>
      <c r="AG482" s="746">
        <v>624</v>
      </c>
      <c r="AH482" s="746">
        <v>24</v>
      </c>
      <c r="AI482" s="761">
        <f t="shared" si="15"/>
        <v>1.4976E-2</v>
      </c>
      <c r="AJ482" s="748" t="s">
        <v>319</v>
      </c>
      <c r="AK482" s="748" t="s">
        <v>4250</v>
      </c>
      <c r="AL482" s="748" t="s">
        <v>4250</v>
      </c>
      <c r="AM482" s="748" t="s">
        <v>4250</v>
      </c>
      <c r="AN482" s="748" t="s">
        <v>4250</v>
      </c>
      <c r="AO482" s="748" t="s">
        <v>4250</v>
      </c>
      <c r="AP482" s="748" t="s">
        <v>4250</v>
      </c>
      <c r="AQ482" s="748"/>
      <c r="AR482" s="748" t="s">
        <v>1583</v>
      </c>
      <c r="AS482" s="748" t="s">
        <v>4250</v>
      </c>
      <c r="AT482" s="748" t="s">
        <v>4250</v>
      </c>
      <c r="AU482" s="748" t="s">
        <v>4250</v>
      </c>
      <c r="AV482" s="748" t="s">
        <v>4250</v>
      </c>
      <c r="AW482" s="748" t="s">
        <v>4250</v>
      </c>
      <c r="AX482" s="748" t="s">
        <v>4250</v>
      </c>
      <c r="AY482" s="748" t="s">
        <v>4250</v>
      </c>
      <c r="AZ482" s="748" t="s">
        <v>4250</v>
      </c>
      <c r="BA482" s="748" t="s">
        <v>4250</v>
      </c>
      <c r="BB482" s="748" t="s">
        <v>4250</v>
      </c>
      <c r="BC482" s="748" t="s">
        <v>4250</v>
      </c>
      <c r="BD482" s="748" t="s">
        <v>4250</v>
      </c>
      <c r="BE482" s="748" t="s">
        <v>4250</v>
      </c>
      <c r="BF482" s="748" t="s">
        <v>4250</v>
      </c>
      <c r="BG482" s="748" t="s">
        <v>4250</v>
      </c>
      <c r="BH482" s="748" t="s">
        <v>4250</v>
      </c>
    </row>
    <row r="483" spans="1:60">
      <c r="A483" s="858" t="s">
        <v>8524</v>
      </c>
      <c r="B483" s="748" t="s">
        <v>56</v>
      </c>
      <c r="C483" s="746" t="s">
        <v>1596</v>
      </c>
      <c r="D483" s="747">
        <v>44704</v>
      </c>
      <c r="E483" s="748" t="s">
        <v>1593</v>
      </c>
      <c r="F483" s="748" t="s">
        <v>59</v>
      </c>
      <c r="G483" s="748" t="s">
        <v>60</v>
      </c>
      <c r="H483" s="748" t="s">
        <v>61</v>
      </c>
      <c r="I483" s="748" t="s">
        <v>62</v>
      </c>
      <c r="J483" s="748" t="s">
        <v>63</v>
      </c>
      <c r="K483" s="748">
        <v>30349</v>
      </c>
      <c r="L483" s="748" t="s">
        <v>315</v>
      </c>
      <c r="M483" s="748" t="s">
        <v>316</v>
      </c>
      <c r="N483" s="748" t="s">
        <v>317</v>
      </c>
      <c r="O483" s="748" t="s">
        <v>110</v>
      </c>
      <c r="P483" s="748">
        <v>95330</v>
      </c>
      <c r="Q483" s="748" t="s">
        <v>68</v>
      </c>
      <c r="R483" s="746" t="s">
        <v>4250</v>
      </c>
      <c r="S483" s="746" t="s">
        <v>4250</v>
      </c>
      <c r="T483" s="746" t="s">
        <v>4250</v>
      </c>
      <c r="U483" s="748">
        <v>49406140</v>
      </c>
      <c r="V483" s="746">
        <v>0</v>
      </c>
      <c r="W483" s="748" t="s">
        <v>318</v>
      </c>
      <c r="X483" s="748">
        <v>400</v>
      </c>
      <c r="Y483" s="746">
        <v>624</v>
      </c>
      <c r="Z483" s="746">
        <v>24</v>
      </c>
      <c r="AA483" s="749">
        <f t="shared" si="14"/>
        <v>9.5999999999999992E-3</v>
      </c>
      <c r="AB483" s="748" t="s">
        <v>70</v>
      </c>
      <c r="AC483" s="747">
        <v>44742</v>
      </c>
      <c r="AD483" s="748"/>
      <c r="AE483" s="748" t="s">
        <v>4250</v>
      </c>
      <c r="AF483" s="746" t="s">
        <v>1596</v>
      </c>
      <c r="AG483" s="746">
        <v>624</v>
      </c>
      <c r="AH483" s="746">
        <v>24</v>
      </c>
      <c r="AI483" s="761">
        <f t="shared" si="15"/>
        <v>1.4976E-2</v>
      </c>
      <c r="AJ483" s="748" t="s">
        <v>319</v>
      </c>
      <c r="AK483" s="748" t="s">
        <v>4250</v>
      </c>
      <c r="AL483" s="748" t="s">
        <v>4250</v>
      </c>
      <c r="AM483" s="748" t="s">
        <v>4250</v>
      </c>
      <c r="AN483" s="748" t="s">
        <v>4250</v>
      </c>
      <c r="AO483" s="748" t="s">
        <v>4250</v>
      </c>
      <c r="AP483" s="748" t="s">
        <v>4250</v>
      </c>
      <c r="AQ483" s="748"/>
      <c r="AR483" s="748" t="s">
        <v>1583</v>
      </c>
      <c r="AS483" s="748" t="s">
        <v>4250</v>
      </c>
      <c r="AT483" s="748" t="s">
        <v>4250</v>
      </c>
      <c r="AU483" s="748" t="s">
        <v>4250</v>
      </c>
      <c r="AV483" s="748" t="s">
        <v>4250</v>
      </c>
      <c r="AW483" s="748" t="s">
        <v>4250</v>
      </c>
      <c r="AX483" s="748" t="s">
        <v>4250</v>
      </c>
      <c r="AY483" s="748" t="s">
        <v>4250</v>
      </c>
      <c r="AZ483" s="748" t="s">
        <v>4250</v>
      </c>
      <c r="BA483" s="748" t="s">
        <v>4250</v>
      </c>
      <c r="BB483" s="748" t="s">
        <v>4250</v>
      </c>
      <c r="BC483" s="748" t="s">
        <v>4250</v>
      </c>
      <c r="BD483" s="748" t="s">
        <v>4250</v>
      </c>
      <c r="BE483" s="748" t="s">
        <v>4250</v>
      </c>
      <c r="BF483" s="748" t="s">
        <v>4250</v>
      </c>
      <c r="BG483" s="748" t="s">
        <v>4250</v>
      </c>
      <c r="BH483" s="748" t="s">
        <v>4250</v>
      </c>
    </row>
    <row r="484" spans="1:60">
      <c r="A484" s="858" t="s">
        <v>8524</v>
      </c>
      <c r="B484" s="748" t="s">
        <v>56</v>
      </c>
      <c r="C484" s="746" t="s">
        <v>1597</v>
      </c>
      <c r="D484" s="747">
        <v>44704</v>
      </c>
      <c r="E484" s="748" t="s">
        <v>1593</v>
      </c>
      <c r="F484" s="748" t="s">
        <v>59</v>
      </c>
      <c r="G484" s="748" t="s">
        <v>60</v>
      </c>
      <c r="H484" s="748" t="s">
        <v>61</v>
      </c>
      <c r="I484" s="748" t="s">
        <v>62</v>
      </c>
      <c r="J484" s="748" t="s">
        <v>63</v>
      </c>
      <c r="K484" s="748">
        <v>30349</v>
      </c>
      <c r="L484" s="748" t="s">
        <v>315</v>
      </c>
      <c r="M484" s="748" t="s">
        <v>316</v>
      </c>
      <c r="N484" s="748" t="s">
        <v>317</v>
      </c>
      <c r="O484" s="748" t="s">
        <v>110</v>
      </c>
      <c r="P484" s="748">
        <v>95330</v>
      </c>
      <c r="Q484" s="748" t="s">
        <v>68</v>
      </c>
      <c r="R484" s="746" t="s">
        <v>4250</v>
      </c>
      <c r="S484" s="746" t="s">
        <v>4250</v>
      </c>
      <c r="T484" s="746" t="s">
        <v>4250</v>
      </c>
      <c r="U484" s="748">
        <v>49406140</v>
      </c>
      <c r="V484" s="746">
        <v>0</v>
      </c>
      <c r="W484" s="748" t="s">
        <v>318</v>
      </c>
      <c r="X484" s="748">
        <v>400</v>
      </c>
      <c r="Y484" s="746">
        <v>624</v>
      </c>
      <c r="Z484" s="746">
        <v>24</v>
      </c>
      <c r="AA484" s="749">
        <f t="shared" si="14"/>
        <v>9.5999999999999992E-3</v>
      </c>
      <c r="AB484" s="748" t="s">
        <v>70</v>
      </c>
      <c r="AC484" s="747">
        <v>44742</v>
      </c>
      <c r="AD484" s="748"/>
      <c r="AE484" s="748" t="s">
        <v>4250</v>
      </c>
      <c r="AF484" s="746" t="s">
        <v>1597</v>
      </c>
      <c r="AG484" s="746">
        <v>624</v>
      </c>
      <c r="AH484" s="746">
        <v>24</v>
      </c>
      <c r="AI484" s="761">
        <f t="shared" si="15"/>
        <v>1.4976E-2</v>
      </c>
      <c r="AJ484" s="748" t="s">
        <v>319</v>
      </c>
      <c r="AK484" s="748" t="s">
        <v>4250</v>
      </c>
      <c r="AL484" s="748" t="s">
        <v>4250</v>
      </c>
      <c r="AM484" s="748" t="s">
        <v>4250</v>
      </c>
      <c r="AN484" s="748" t="s">
        <v>4250</v>
      </c>
      <c r="AO484" s="748" t="s">
        <v>4250</v>
      </c>
      <c r="AP484" s="748" t="s">
        <v>4250</v>
      </c>
      <c r="AQ484" s="748"/>
      <c r="AR484" s="748" t="s">
        <v>1583</v>
      </c>
      <c r="AS484" s="748" t="s">
        <v>4250</v>
      </c>
      <c r="AT484" s="748" t="s">
        <v>4250</v>
      </c>
      <c r="AU484" s="748" t="s">
        <v>4250</v>
      </c>
      <c r="AV484" s="748" t="s">
        <v>4250</v>
      </c>
      <c r="AW484" s="748" t="s">
        <v>4250</v>
      </c>
      <c r="AX484" s="748" t="s">
        <v>4250</v>
      </c>
      <c r="AY484" s="748" t="s">
        <v>4250</v>
      </c>
      <c r="AZ484" s="748" t="s">
        <v>4250</v>
      </c>
      <c r="BA484" s="748" t="s">
        <v>4250</v>
      </c>
      <c r="BB484" s="748" t="s">
        <v>4250</v>
      </c>
      <c r="BC484" s="748" t="s">
        <v>4250</v>
      </c>
      <c r="BD484" s="748" t="s">
        <v>4250</v>
      </c>
      <c r="BE484" s="748" t="s">
        <v>4250</v>
      </c>
      <c r="BF484" s="748" t="s">
        <v>4250</v>
      </c>
      <c r="BG484" s="748" t="s">
        <v>4250</v>
      </c>
      <c r="BH484" s="748" t="s">
        <v>4250</v>
      </c>
    </row>
    <row r="485" spans="1:60">
      <c r="A485" s="858" t="s">
        <v>8524</v>
      </c>
      <c r="B485" s="748" t="s">
        <v>56</v>
      </c>
      <c r="C485" s="746" t="s">
        <v>1598</v>
      </c>
      <c r="D485" s="747">
        <v>44704</v>
      </c>
      <c r="E485" s="748" t="s">
        <v>1593</v>
      </c>
      <c r="F485" s="748" t="s">
        <v>59</v>
      </c>
      <c r="G485" s="748" t="s">
        <v>60</v>
      </c>
      <c r="H485" s="748" t="s">
        <v>61</v>
      </c>
      <c r="I485" s="748" t="s">
        <v>62</v>
      </c>
      <c r="J485" s="748" t="s">
        <v>63</v>
      </c>
      <c r="K485" s="748">
        <v>30349</v>
      </c>
      <c r="L485" s="748" t="s">
        <v>315</v>
      </c>
      <c r="M485" s="748" t="s">
        <v>316</v>
      </c>
      <c r="N485" s="748" t="s">
        <v>317</v>
      </c>
      <c r="O485" s="748" t="s">
        <v>110</v>
      </c>
      <c r="P485" s="748">
        <v>95330</v>
      </c>
      <c r="Q485" s="748" t="s">
        <v>68</v>
      </c>
      <c r="R485" s="746" t="s">
        <v>4250</v>
      </c>
      <c r="S485" s="746" t="s">
        <v>4250</v>
      </c>
      <c r="T485" s="746" t="s">
        <v>4250</v>
      </c>
      <c r="U485" s="748">
        <v>49406140</v>
      </c>
      <c r="V485" s="746">
        <v>0</v>
      </c>
      <c r="W485" s="748" t="s">
        <v>318</v>
      </c>
      <c r="X485" s="748">
        <v>400</v>
      </c>
      <c r="Y485" s="746">
        <v>624</v>
      </c>
      <c r="Z485" s="746">
        <v>24</v>
      </c>
      <c r="AA485" s="749">
        <f t="shared" si="14"/>
        <v>9.5999999999999992E-3</v>
      </c>
      <c r="AB485" s="748" t="s">
        <v>70</v>
      </c>
      <c r="AC485" s="747">
        <v>44742</v>
      </c>
      <c r="AD485" s="748"/>
      <c r="AE485" s="748" t="s">
        <v>4250</v>
      </c>
      <c r="AF485" s="746" t="s">
        <v>1598</v>
      </c>
      <c r="AG485" s="746">
        <v>624</v>
      </c>
      <c r="AH485" s="746">
        <v>24</v>
      </c>
      <c r="AI485" s="761">
        <f t="shared" si="15"/>
        <v>1.4976E-2</v>
      </c>
      <c r="AJ485" s="748" t="s">
        <v>319</v>
      </c>
      <c r="AK485" s="748" t="s">
        <v>4250</v>
      </c>
      <c r="AL485" s="748" t="s">
        <v>4250</v>
      </c>
      <c r="AM485" s="748" t="s">
        <v>4250</v>
      </c>
      <c r="AN485" s="748" t="s">
        <v>4250</v>
      </c>
      <c r="AO485" s="748" t="s">
        <v>4250</v>
      </c>
      <c r="AP485" s="748" t="s">
        <v>4250</v>
      </c>
      <c r="AQ485" s="748"/>
      <c r="AR485" s="748" t="s">
        <v>1583</v>
      </c>
      <c r="AS485" s="748" t="s">
        <v>4250</v>
      </c>
      <c r="AT485" s="748" t="s">
        <v>4250</v>
      </c>
      <c r="AU485" s="748" t="s">
        <v>4250</v>
      </c>
      <c r="AV485" s="748" t="s">
        <v>4250</v>
      </c>
      <c r="AW485" s="748" t="s">
        <v>4250</v>
      </c>
      <c r="AX485" s="748" t="s">
        <v>4250</v>
      </c>
      <c r="AY485" s="748" t="s">
        <v>4250</v>
      </c>
      <c r="AZ485" s="748" t="s">
        <v>4250</v>
      </c>
      <c r="BA485" s="748" t="s">
        <v>4250</v>
      </c>
      <c r="BB485" s="748" t="s">
        <v>4250</v>
      </c>
      <c r="BC485" s="748" t="s">
        <v>4250</v>
      </c>
      <c r="BD485" s="748" t="s">
        <v>4250</v>
      </c>
      <c r="BE485" s="748" t="s">
        <v>4250</v>
      </c>
      <c r="BF485" s="748" t="s">
        <v>4250</v>
      </c>
      <c r="BG485" s="748" t="s">
        <v>4250</v>
      </c>
      <c r="BH485" s="748" t="s">
        <v>4250</v>
      </c>
    </row>
    <row r="486" spans="1:60">
      <c r="A486" s="858" t="s">
        <v>8524</v>
      </c>
      <c r="B486" s="748" t="s">
        <v>56</v>
      </c>
      <c r="C486" s="746" t="s">
        <v>1599</v>
      </c>
      <c r="D486" s="747">
        <v>44704</v>
      </c>
      <c r="E486" s="748" t="s">
        <v>1593</v>
      </c>
      <c r="F486" s="748" t="s">
        <v>59</v>
      </c>
      <c r="G486" s="748" t="s">
        <v>60</v>
      </c>
      <c r="H486" s="748" t="s">
        <v>61</v>
      </c>
      <c r="I486" s="748" t="s">
        <v>62</v>
      </c>
      <c r="J486" s="748" t="s">
        <v>63</v>
      </c>
      <c r="K486" s="748">
        <v>30349</v>
      </c>
      <c r="L486" s="748" t="s">
        <v>315</v>
      </c>
      <c r="M486" s="748" t="s">
        <v>316</v>
      </c>
      <c r="N486" s="748" t="s">
        <v>317</v>
      </c>
      <c r="O486" s="748" t="s">
        <v>110</v>
      </c>
      <c r="P486" s="748">
        <v>95330</v>
      </c>
      <c r="Q486" s="748" t="s">
        <v>68</v>
      </c>
      <c r="R486" s="746" t="s">
        <v>4250</v>
      </c>
      <c r="S486" s="746" t="s">
        <v>4250</v>
      </c>
      <c r="T486" s="746" t="s">
        <v>4250</v>
      </c>
      <c r="U486" s="748">
        <v>49406140</v>
      </c>
      <c r="V486" s="746">
        <v>0</v>
      </c>
      <c r="W486" s="748" t="s">
        <v>318</v>
      </c>
      <c r="X486" s="748">
        <v>400</v>
      </c>
      <c r="Y486" s="746">
        <v>624</v>
      </c>
      <c r="Z486" s="746">
        <v>24</v>
      </c>
      <c r="AA486" s="749">
        <f t="shared" si="14"/>
        <v>9.5999999999999992E-3</v>
      </c>
      <c r="AB486" s="748" t="s">
        <v>70</v>
      </c>
      <c r="AC486" s="747">
        <v>44742</v>
      </c>
      <c r="AD486" s="748"/>
      <c r="AE486" s="748" t="s">
        <v>4250</v>
      </c>
      <c r="AF486" s="746" t="s">
        <v>1599</v>
      </c>
      <c r="AG486" s="746">
        <v>624</v>
      </c>
      <c r="AH486" s="746">
        <v>24</v>
      </c>
      <c r="AI486" s="761">
        <f t="shared" si="15"/>
        <v>1.4976E-2</v>
      </c>
      <c r="AJ486" s="748" t="s">
        <v>319</v>
      </c>
      <c r="AK486" s="748" t="s">
        <v>4250</v>
      </c>
      <c r="AL486" s="748" t="s">
        <v>4250</v>
      </c>
      <c r="AM486" s="748" t="s">
        <v>4250</v>
      </c>
      <c r="AN486" s="748" t="s">
        <v>4250</v>
      </c>
      <c r="AO486" s="748" t="s">
        <v>4250</v>
      </c>
      <c r="AP486" s="748" t="s">
        <v>4250</v>
      </c>
      <c r="AQ486" s="748"/>
      <c r="AR486" s="748" t="s">
        <v>1583</v>
      </c>
      <c r="AS486" s="748" t="s">
        <v>4250</v>
      </c>
      <c r="AT486" s="748" t="s">
        <v>4250</v>
      </c>
      <c r="AU486" s="748" t="s">
        <v>4250</v>
      </c>
      <c r="AV486" s="748" t="s">
        <v>4250</v>
      </c>
      <c r="AW486" s="748" t="s">
        <v>4250</v>
      </c>
      <c r="AX486" s="748" t="s">
        <v>4250</v>
      </c>
      <c r="AY486" s="748" t="s">
        <v>4250</v>
      </c>
      <c r="AZ486" s="748" t="s">
        <v>4250</v>
      </c>
      <c r="BA486" s="748" t="s">
        <v>4250</v>
      </c>
      <c r="BB486" s="748" t="s">
        <v>4250</v>
      </c>
      <c r="BC486" s="748" t="s">
        <v>4250</v>
      </c>
      <c r="BD486" s="748" t="s">
        <v>4250</v>
      </c>
      <c r="BE486" s="748" t="s">
        <v>4250</v>
      </c>
      <c r="BF486" s="748" t="s">
        <v>4250</v>
      </c>
      <c r="BG486" s="748" t="s">
        <v>4250</v>
      </c>
      <c r="BH486" s="748" t="s">
        <v>4250</v>
      </c>
    </row>
    <row r="487" spans="1:60">
      <c r="A487" s="858" t="s">
        <v>8524</v>
      </c>
      <c r="B487" s="748" t="s">
        <v>56</v>
      </c>
      <c r="C487" s="746" t="s">
        <v>1600</v>
      </c>
      <c r="D487" s="747">
        <v>44704</v>
      </c>
      <c r="E487" s="748" t="s">
        <v>1593</v>
      </c>
      <c r="F487" s="748" t="s">
        <v>59</v>
      </c>
      <c r="G487" s="748" t="s">
        <v>60</v>
      </c>
      <c r="H487" s="748" t="s">
        <v>61</v>
      </c>
      <c r="I487" s="748" t="s">
        <v>62</v>
      </c>
      <c r="J487" s="748" t="s">
        <v>63</v>
      </c>
      <c r="K487" s="748">
        <v>30349</v>
      </c>
      <c r="L487" s="748" t="s">
        <v>315</v>
      </c>
      <c r="M487" s="748" t="s">
        <v>316</v>
      </c>
      <c r="N487" s="748" t="s">
        <v>317</v>
      </c>
      <c r="O487" s="748" t="s">
        <v>110</v>
      </c>
      <c r="P487" s="748">
        <v>95330</v>
      </c>
      <c r="Q487" s="748" t="s">
        <v>68</v>
      </c>
      <c r="R487" s="746" t="s">
        <v>4250</v>
      </c>
      <c r="S487" s="746" t="s">
        <v>4250</v>
      </c>
      <c r="T487" s="746" t="s">
        <v>4250</v>
      </c>
      <c r="U487" s="748">
        <v>49406140</v>
      </c>
      <c r="V487" s="746">
        <v>0</v>
      </c>
      <c r="W487" s="748" t="s">
        <v>318</v>
      </c>
      <c r="X487" s="748">
        <v>400</v>
      </c>
      <c r="Y487" s="746">
        <v>624</v>
      </c>
      <c r="Z487" s="746">
        <v>24</v>
      </c>
      <c r="AA487" s="749">
        <f t="shared" si="14"/>
        <v>9.5999999999999992E-3</v>
      </c>
      <c r="AB487" s="748" t="s">
        <v>70</v>
      </c>
      <c r="AC487" s="747">
        <v>44742</v>
      </c>
      <c r="AD487" s="748"/>
      <c r="AE487" s="748" t="s">
        <v>4250</v>
      </c>
      <c r="AF487" s="746" t="s">
        <v>1600</v>
      </c>
      <c r="AG487" s="746">
        <v>624</v>
      </c>
      <c r="AH487" s="746">
        <v>24</v>
      </c>
      <c r="AI487" s="761">
        <f t="shared" si="15"/>
        <v>1.4976E-2</v>
      </c>
      <c r="AJ487" s="748" t="s">
        <v>319</v>
      </c>
      <c r="AK487" s="748" t="s">
        <v>4250</v>
      </c>
      <c r="AL487" s="748" t="s">
        <v>4250</v>
      </c>
      <c r="AM487" s="748" t="s">
        <v>4250</v>
      </c>
      <c r="AN487" s="748" t="s">
        <v>4250</v>
      </c>
      <c r="AO487" s="748" t="s">
        <v>4250</v>
      </c>
      <c r="AP487" s="748" t="s">
        <v>4250</v>
      </c>
      <c r="AQ487" s="748"/>
      <c r="AR487" s="748" t="s">
        <v>1583</v>
      </c>
      <c r="AS487" s="748" t="s">
        <v>4250</v>
      </c>
      <c r="AT487" s="748" t="s">
        <v>4250</v>
      </c>
      <c r="AU487" s="748" t="s">
        <v>4250</v>
      </c>
      <c r="AV487" s="748" t="s">
        <v>4250</v>
      </c>
      <c r="AW487" s="748" t="s">
        <v>4250</v>
      </c>
      <c r="AX487" s="748" t="s">
        <v>4250</v>
      </c>
      <c r="AY487" s="748" t="s">
        <v>4250</v>
      </c>
      <c r="AZ487" s="748" t="s">
        <v>4250</v>
      </c>
      <c r="BA487" s="748" t="s">
        <v>4250</v>
      </c>
      <c r="BB487" s="748" t="s">
        <v>4250</v>
      </c>
      <c r="BC487" s="748" t="s">
        <v>4250</v>
      </c>
      <c r="BD487" s="748" t="s">
        <v>4250</v>
      </c>
      <c r="BE487" s="748" t="s">
        <v>4250</v>
      </c>
      <c r="BF487" s="748" t="s">
        <v>4250</v>
      </c>
      <c r="BG487" s="748" t="s">
        <v>4250</v>
      </c>
      <c r="BH487" s="748" t="s">
        <v>4250</v>
      </c>
    </row>
    <row r="488" spans="1:60">
      <c r="A488" s="858" t="s">
        <v>8524</v>
      </c>
      <c r="B488" s="748" t="s">
        <v>56</v>
      </c>
      <c r="C488" s="746" t="s">
        <v>1601</v>
      </c>
      <c r="D488" s="747">
        <v>44704</v>
      </c>
      <c r="E488" s="748" t="s">
        <v>1602</v>
      </c>
      <c r="F488" s="748" t="s">
        <v>59</v>
      </c>
      <c r="G488" s="748" t="s">
        <v>60</v>
      </c>
      <c r="H488" s="748" t="s">
        <v>61</v>
      </c>
      <c r="I488" s="748" t="s">
        <v>62</v>
      </c>
      <c r="J488" s="748" t="s">
        <v>63</v>
      </c>
      <c r="K488" s="748">
        <v>30349</v>
      </c>
      <c r="L488" s="748" t="s">
        <v>341</v>
      </c>
      <c r="M488" s="748" t="s">
        <v>1364</v>
      </c>
      <c r="N488" s="748" t="s">
        <v>343</v>
      </c>
      <c r="O488" s="748" t="s">
        <v>299</v>
      </c>
      <c r="P488" s="748">
        <v>21075</v>
      </c>
      <c r="Q488" s="748" t="s">
        <v>68</v>
      </c>
      <c r="R488" s="746" t="s">
        <v>4250</v>
      </c>
      <c r="S488" s="746" t="s">
        <v>4250</v>
      </c>
      <c r="T488" s="746" t="s">
        <v>4250</v>
      </c>
      <c r="U488" s="748">
        <v>49406140</v>
      </c>
      <c r="V488" s="746">
        <v>0</v>
      </c>
      <c r="W488" s="748" t="s">
        <v>318</v>
      </c>
      <c r="X488" s="748">
        <v>400</v>
      </c>
      <c r="Y488" s="746">
        <v>728</v>
      </c>
      <c r="Z488" s="746">
        <v>28</v>
      </c>
      <c r="AA488" s="749">
        <f t="shared" si="14"/>
        <v>1.12E-2</v>
      </c>
      <c r="AB488" s="748" t="s">
        <v>70</v>
      </c>
      <c r="AC488" s="747">
        <v>44742</v>
      </c>
      <c r="AD488" s="748"/>
      <c r="AE488" s="748" t="s">
        <v>4250</v>
      </c>
      <c r="AF488" s="746" t="s">
        <v>1601</v>
      </c>
      <c r="AG488" s="746">
        <v>728</v>
      </c>
      <c r="AH488" s="746">
        <v>28</v>
      </c>
      <c r="AI488" s="761">
        <f t="shared" si="15"/>
        <v>2.0383999999999999E-2</v>
      </c>
      <c r="AJ488" s="748" t="s">
        <v>319</v>
      </c>
      <c r="AK488" s="748" t="s">
        <v>4250</v>
      </c>
      <c r="AL488" s="748" t="s">
        <v>4250</v>
      </c>
      <c r="AM488" s="748" t="s">
        <v>4250</v>
      </c>
      <c r="AN488" s="748" t="s">
        <v>4250</v>
      </c>
      <c r="AO488" s="748" t="s">
        <v>4250</v>
      </c>
      <c r="AP488" s="748" t="s">
        <v>4250</v>
      </c>
      <c r="AQ488" s="748"/>
      <c r="AR488" s="748" t="s">
        <v>1583</v>
      </c>
      <c r="AS488" s="748" t="s">
        <v>4250</v>
      </c>
      <c r="AT488" s="748" t="s">
        <v>4250</v>
      </c>
      <c r="AU488" s="748" t="s">
        <v>4250</v>
      </c>
      <c r="AV488" s="748" t="s">
        <v>4250</v>
      </c>
      <c r="AW488" s="748" t="s">
        <v>4250</v>
      </c>
      <c r="AX488" s="748" t="s">
        <v>4250</v>
      </c>
      <c r="AY488" s="748" t="s">
        <v>4250</v>
      </c>
      <c r="AZ488" s="748" t="s">
        <v>4250</v>
      </c>
      <c r="BA488" s="748" t="s">
        <v>4250</v>
      </c>
      <c r="BB488" s="748" t="s">
        <v>4250</v>
      </c>
      <c r="BC488" s="748" t="s">
        <v>4250</v>
      </c>
      <c r="BD488" s="748" t="s">
        <v>4250</v>
      </c>
      <c r="BE488" s="748" t="s">
        <v>4250</v>
      </c>
      <c r="BF488" s="748" t="s">
        <v>4250</v>
      </c>
      <c r="BG488" s="748" t="s">
        <v>4250</v>
      </c>
      <c r="BH488" s="748" t="s">
        <v>4250</v>
      </c>
    </row>
    <row r="489" spans="1:60">
      <c r="A489" s="858" t="s">
        <v>8524</v>
      </c>
      <c r="B489" s="748" t="s">
        <v>56</v>
      </c>
      <c r="C489" s="746" t="s">
        <v>1603</v>
      </c>
      <c r="D489" s="747">
        <v>44704</v>
      </c>
      <c r="E489" s="748" t="s">
        <v>1602</v>
      </c>
      <c r="F489" s="748" t="s">
        <v>59</v>
      </c>
      <c r="G489" s="748" t="s">
        <v>60</v>
      </c>
      <c r="H489" s="748" t="s">
        <v>61</v>
      </c>
      <c r="I489" s="748" t="s">
        <v>62</v>
      </c>
      <c r="J489" s="748" t="s">
        <v>63</v>
      </c>
      <c r="K489" s="748">
        <v>30349</v>
      </c>
      <c r="L489" s="748" t="s">
        <v>341</v>
      </c>
      <c r="M489" s="748" t="s">
        <v>1364</v>
      </c>
      <c r="N489" s="748" t="s">
        <v>343</v>
      </c>
      <c r="O489" s="748" t="s">
        <v>299</v>
      </c>
      <c r="P489" s="748">
        <v>21075</v>
      </c>
      <c r="Q489" s="748" t="s">
        <v>68</v>
      </c>
      <c r="R489" s="746" t="s">
        <v>4250</v>
      </c>
      <c r="S489" s="746" t="s">
        <v>4250</v>
      </c>
      <c r="T489" s="746" t="s">
        <v>4250</v>
      </c>
      <c r="U489" s="748">
        <v>49406140</v>
      </c>
      <c r="V489" s="746">
        <v>0</v>
      </c>
      <c r="W489" s="748" t="s">
        <v>318</v>
      </c>
      <c r="X489" s="748">
        <v>400</v>
      </c>
      <c r="Y489" s="746">
        <v>728</v>
      </c>
      <c r="Z489" s="746">
        <v>28</v>
      </c>
      <c r="AA489" s="749">
        <f t="shared" si="14"/>
        <v>1.12E-2</v>
      </c>
      <c r="AB489" s="748" t="s">
        <v>70</v>
      </c>
      <c r="AC489" s="747">
        <v>44742</v>
      </c>
      <c r="AD489" s="748"/>
      <c r="AE489" s="748" t="s">
        <v>4250</v>
      </c>
      <c r="AF489" s="746" t="s">
        <v>1603</v>
      </c>
      <c r="AG489" s="746">
        <v>728</v>
      </c>
      <c r="AH489" s="746">
        <v>28</v>
      </c>
      <c r="AI489" s="761">
        <f t="shared" si="15"/>
        <v>2.0383999999999999E-2</v>
      </c>
      <c r="AJ489" s="748" t="s">
        <v>319</v>
      </c>
      <c r="AK489" s="748" t="s">
        <v>4250</v>
      </c>
      <c r="AL489" s="748" t="s">
        <v>4250</v>
      </c>
      <c r="AM489" s="748" t="s">
        <v>4250</v>
      </c>
      <c r="AN489" s="748" t="s">
        <v>4250</v>
      </c>
      <c r="AO489" s="748" t="s">
        <v>4250</v>
      </c>
      <c r="AP489" s="748" t="s">
        <v>4250</v>
      </c>
      <c r="AQ489" s="748"/>
      <c r="AR489" s="748" t="s">
        <v>1583</v>
      </c>
      <c r="AS489" s="748" t="s">
        <v>4250</v>
      </c>
      <c r="AT489" s="748" t="s">
        <v>4250</v>
      </c>
      <c r="AU489" s="748" t="s">
        <v>4250</v>
      </c>
      <c r="AV489" s="748" t="s">
        <v>4250</v>
      </c>
      <c r="AW489" s="748" t="s">
        <v>4250</v>
      </c>
      <c r="AX489" s="748" t="s">
        <v>4250</v>
      </c>
      <c r="AY489" s="748" t="s">
        <v>4250</v>
      </c>
      <c r="AZ489" s="748" t="s">
        <v>4250</v>
      </c>
      <c r="BA489" s="748" t="s">
        <v>4250</v>
      </c>
      <c r="BB489" s="748" t="s">
        <v>4250</v>
      </c>
      <c r="BC489" s="748" t="s">
        <v>4250</v>
      </c>
      <c r="BD489" s="748" t="s">
        <v>4250</v>
      </c>
      <c r="BE489" s="748" t="s">
        <v>4250</v>
      </c>
      <c r="BF489" s="748" t="s">
        <v>4250</v>
      </c>
      <c r="BG489" s="748" t="s">
        <v>4250</v>
      </c>
      <c r="BH489" s="748" t="s">
        <v>4250</v>
      </c>
    </row>
    <row r="490" spans="1:60">
      <c r="A490" s="858" t="s">
        <v>8524</v>
      </c>
      <c r="B490" s="748" t="s">
        <v>56</v>
      </c>
      <c r="C490" s="746" t="s">
        <v>1604</v>
      </c>
      <c r="D490" s="747">
        <v>44704</v>
      </c>
      <c r="E490" s="748" t="s">
        <v>1602</v>
      </c>
      <c r="F490" s="748" t="s">
        <v>59</v>
      </c>
      <c r="G490" s="748" t="s">
        <v>60</v>
      </c>
      <c r="H490" s="748" t="s">
        <v>61</v>
      </c>
      <c r="I490" s="748" t="s">
        <v>62</v>
      </c>
      <c r="J490" s="748" t="s">
        <v>63</v>
      </c>
      <c r="K490" s="748">
        <v>30349</v>
      </c>
      <c r="L490" s="748" t="s">
        <v>341</v>
      </c>
      <c r="M490" s="748" t="s">
        <v>1364</v>
      </c>
      <c r="N490" s="748" t="s">
        <v>343</v>
      </c>
      <c r="O490" s="748" t="s">
        <v>299</v>
      </c>
      <c r="P490" s="748">
        <v>21075</v>
      </c>
      <c r="Q490" s="748" t="s">
        <v>68</v>
      </c>
      <c r="R490" s="746" t="s">
        <v>4250</v>
      </c>
      <c r="S490" s="746" t="s">
        <v>4250</v>
      </c>
      <c r="T490" s="746" t="s">
        <v>4250</v>
      </c>
      <c r="U490" s="748">
        <v>49406140</v>
      </c>
      <c r="V490" s="746">
        <v>0</v>
      </c>
      <c r="W490" s="748" t="s">
        <v>318</v>
      </c>
      <c r="X490" s="748">
        <v>400</v>
      </c>
      <c r="Y490" s="746">
        <v>728</v>
      </c>
      <c r="Z490" s="746">
        <v>28</v>
      </c>
      <c r="AA490" s="749">
        <f t="shared" si="14"/>
        <v>1.12E-2</v>
      </c>
      <c r="AB490" s="748" t="s">
        <v>70</v>
      </c>
      <c r="AC490" s="747">
        <v>44742</v>
      </c>
      <c r="AD490" s="748"/>
      <c r="AE490" s="748" t="s">
        <v>4250</v>
      </c>
      <c r="AF490" s="746" t="s">
        <v>1604</v>
      </c>
      <c r="AG490" s="746">
        <v>728</v>
      </c>
      <c r="AH490" s="746">
        <v>28</v>
      </c>
      <c r="AI490" s="761">
        <f t="shared" si="15"/>
        <v>2.0383999999999999E-2</v>
      </c>
      <c r="AJ490" s="748" t="s">
        <v>319</v>
      </c>
      <c r="AK490" s="748" t="s">
        <v>4250</v>
      </c>
      <c r="AL490" s="748" t="s">
        <v>4250</v>
      </c>
      <c r="AM490" s="748" t="s">
        <v>4250</v>
      </c>
      <c r="AN490" s="748" t="s">
        <v>4250</v>
      </c>
      <c r="AO490" s="748" t="s">
        <v>4250</v>
      </c>
      <c r="AP490" s="748" t="s">
        <v>4250</v>
      </c>
      <c r="AQ490" s="748"/>
      <c r="AR490" s="748" t="s">
        <v>1583</v>
      </c>
      <c r="AS490" s="748" t="s">
        <v>4250</v>
      </c>
      <c r="AT490" s="748" t="s">
        <v>4250</v>
      </c>
      <c r="AU490" s="748" t="s">
        <v>4250</v>
      </c>
      <c r="AV490" s="748" t="s">
        <v>4250</v>
      </c>
      <c r="AW490" s="748" t="s">
        <v>4250</v>
      </c>
      <c r="AX490" s="748" t="s">
        <v>4250</v>
      </c>
      <c r="AY490" s="748" t="s">
        <v>4250</v>
      </c>
      <c r="AZ490" s="748" t="s">
        <v>4250</v>
      </c>
      <c r="BA490" s="748" t="s">
        <v>4250</v>
      </c>
      <c r="BB490" s="748" t="s">
        <v>4250</v>
      </c>
      <c r="BC490" s="748" t="s">
        <v>4250</v>
      </c>
      <c r="BD490" s="748" t="s">
        <v>4250</v>
      </c>
      <c r="BE490" s="748" t="s">
        <v>4250</v>
      </c>
      <c r="BF490" s="748" t="s">
        <v>4250</v>
      </c>
      <c r="BG490" s="748" t="s">
        <v>4250</v>
      </c>
      <c r="BH490" s="748" t="s">
        <v>4250</v>
      </c>
    </row>
    <row r="491" spans="1:60">
      <c r="A491" s="858" t="s">
        <v>8524</v>
      </c>
      <c r="B491" s="748" t="s">
        <v>56</v>
      </c>
      <c r="C491" s="746" t="s">
        <v>1605</v>
      </c>
      <c r="D491" s="747">
        <v>44704</v>
      </c>
      <c r="E491" s="748" t="s">
        <v>1602</v>
      </c>
      <c r="F491" s="748" t="s">
        <v>59</v>
      </c>
      <c r="G491" s="748" t="s">
        <v>60</v>
      </c>
      <c r="H491" s="748" t="s">
        <v>61</v>
      </c>
      <c r="I491" s="748" t="s">
        <v>62</v>
      </c>
      <c r="J491" s="748" t="s">
        <v>63</v>
      </c>
      <c r="K491" s="748">
        <v>30349</v>
      </c>
      <c r="L491" s="748" t="s">
        <v>341</v>
      </c>
      <c r="M491" s="748" t="s">
        <v>1364</v>
      </c>
      <c r="N491" s="748" t="s">
        <v>343</v>
      </c>
      <c r="O491" s="748" t="s">
        <v>299</v>
      </c>
      <c r="P491" s="748">
        <v>21075</v>
      </c>
      <c r="Q491" s="748" t="s">
        <v>68</v>
      </c>
      <c r="R491" s="746" t="s">
        <v>4250</v>
      </c>
      <c r="S491" s="746" t="s">
        <v>4250</v>
      </c>
      <c r="T491" s="746" t="s">
        <v>4250</v>
      </c>
      <c r="U491" s="748">
        <v>49406140</v>
      </c>
      <c r="V491" s="746">
        <v>0</v>
      </c>
      <c r="W491" s="748" t="s">
        <v>318</v>
      </c>
      <c r="X491" s="748">
        <v>400</v>
      </c>
      <c r="Y491" s="746">
        <v>728</v>
      </c>
      <c r="Z491" s="746">
        <v>28</v>
      </c>
      <c r="AA491" s="749">
        <f t="shared" si="14"/>
        <v>1.12E-2</v>
      </c>
      <c r="AB491" s="748" t="s">
        <v>70</v>
      </c>
      <c r="AC491" s="747">
        <v>44742</v>
      </c>
      <c r="AD491" s="748"/>
      <c r="AE491" s="748" t="s">
        <v>4250</v>
      </c>
      <c r="AF491" s="746" t="s">
        <v>1605</v>
      </c>
      <c r="AG491" s="746">
        <v>728</v>
      </c>
      <c r="AH491" s="746">
        <v>28</v>
      </c>
      <c r="AI491" s="761">
        <f t="shared" si="15"/>
        <v>2.0383999999999999E-2</v>
      </c>
      <c r="AJ491" s="748" t="s">
        <v>319</v>
      </c>
      <c r="AK491" s="748" t="s">
        <v>4250</v>
      </c>
      <c r="AL491" s="748" t="s">
        <v>4250</v>
      </c>
      <c r="AM491" s="748" t="s">
        <v>4250</v>
      </c>
      <c r="AN491" s="748" t="s">
        <v>4250</v>
      </c>
      <c r="AO491" s="748" t="s">
        <v>4250</v>
      </c>
      <c r="AP491" s="748" t="s">
        <v>4250</v>
      </c>
      <c r="AQ491" s="748"/>
      <c r="AR491" s="748" t="s">
        <v>1583</v>
      </c>
      <c r="AS491" s="748" t="s">
        <v>4250</v>
      </c>
      <c r="AT491" s="748" t="s">
        <v>4250</v>
      </c>
      <c r="AU491" s="748" t="s">
        <v>4250</v>
      </c>
      <c r="AV491" s="748" t="s">
        <v>4250</v>
      </c>
      <c r="AW491" s="748" t="s">
        <v>4250</v>
      </c>
      <c r="AX491" s="748" t="s">
        <v>4250</v>
      </c>
      <c r="AY491" s="748" t="s">
        <v>4250</v>
      </c>
      <c r="AZ491" s="748" t="s">
        <v>4250</v>
      </c>
      <c r="BA491" s="748" t="s">
        <v>4250</v>
      </c>
      <c r="BB491" s="748" t="s">
        <v>4250</v>
      </c>
      <c r="BC491" s="748" t="s">
        <v>4250</v>
      </c>
      <c r="BD491" s="748" t="s">
        <v>4250</v>
      </c>
      <c r="BE491" s="748" t="s">
        <v>4250</v>
      </c>
      <c r="BF491" s="748" t="s">
        <v>4250</v>
      </c>
      <c r="BG491" s="748" t="s">
        <v>4250</v>
      </c>
      <c r="BH491" s="748" t="s">
        <v>4250</v>
      </c>
    </row>
    <row r="492" spans="1:60">
      <c r="A492" s="858" t="s">
        <v>8524</v>
      </c>
      <c r="B492" s="748" t="s">
        <v>56</v>
      </c>
      <c r="C492" s="746" t="s">
        <v>1606</v>
      </c>
      <c r="D492" s="747">
        <v>44704</v>
      </c>
      <c r="E492" s="748" t="s">
        <v>1602</v>
      </c>
      <c r="F492" s="748" t="s">
        <v>59</v>
      </c>
      <c r="G492" s="748" t="s">
        <v>60</v>
      </c>
      <c r="H492" s="748" t="s">
        <v>61</v>
      </c>
      <c r="I492" s="748" t="s">
        <v>62</v>
      </c>
      <c r="J492" s="748" t="s">
        <v>63</v>
      </c>
      <c r="K492" s="748">
        <v>30349</v>
      </c>
      <c r="L492" s="748" t="s">
        <v>341</v>
      </c>
      <c r="M492" s="748" t="s">
        <v>1364</v>
      </c>
      <c r="N492" s="748" t="s">
        <v>343</v>
      </c>
      <c r="O492" s="748" t="s">
        <v>299</v>
      </c>
      <c r="P492" s="748">
        <v>21075</v>
      </c>
      <c r="Q492" s="748" t="s">
        <v>68</v>
      </c>
      <c r="R492" s="746" t="s">
        <v>4250</v>
      </c>
      <c r="S492" s="746" t="s">
        <v>4250</v>
      </c>
      <c r="T492" s="746" t="s">
        <v>4250</v>
      </c>
      <c r="U492" s="748">
        <v>49406140</v>
      </c>
      <c r="V492" s="746">
        <v>0</v>
      </c>
      <c r="W492" s="748" t="s">
        <v>318</v>
      </c>
      <c r="X492" s="748">
        <v>400</v>
      </c>
      <c r="Y492" s="746">
        <v>728</v>
      </c>
      <c r="Z492" s="746">
        <v>28</v>
      </c>
      <c r="AA492" s="749">
        <f t="shared" si="14"/>
        <v>1.12E-2</v>
      </c>
      <c r="AB492" s="748" t="s">
        <v>70</v>
      </c>
      <c r="AC492" s="747">
        <v>44742</v>
      </c>
      <c r="AD492" s="748"/>
      <c r="AE492" s="748" t="s">
        <v>4250</v>
      </c>
      <c r="AF492" s="746" t="s">
        <v>1606</v>
      </c>
      <c r="AG492" s="746">
        <v>728</v>
      </c>
      <c r="AH492" s="746">
        <v>28</v>
      </c>
      <c r="AI492" s="761">
        <f t="shared" si="15"/>
        <v>2.0383999999999999E-2</v>
      </c>
      <c r="AJ492" s="748" t="s">
        <v>319</v>
      </c>
      <c r="AK492" s="748" t="s">
        <v>4250</v>
      </c>
      <c r="AL492" s="748" t="s">
        <v>4250</v>
      </c>
      <c r="AM492" s="748" t="s">
        <v>4250</v>
      </c>
      <c r="AN492" s="748" t="s">
        <v>4250</v>
      </c>
      <c r="AO492" s="748" t="s">
        <v>4250</v>
      </c>
      <c r="AP492" s="748" t="s">
        <v>4250</v>
      </c>
      <c r="AQ492" s="748"/>
      <c r="AR492" s="748" t="s">
        <v>1583</v>
      </c>
      <c r="AS492" s="748" t="s">
        <v>4250</v>
      </c>
      <c r="AT492" s="748" t="s">
        <v>4250</v>
      </c>
      <c r="AU492" s="748" t="s">
        <v>4250</v>
      </c>
      <c r="AV492" s="748" t="s">
        <v>4250</v>
      </c>
      <c r="AW492" s="748" t="s">
        <v>4250</v>
      </c>
      <c r="AX492" s="748" t="s">
        <v>4250</v>
      </c>
      <c r="AY492" s="748" t="s">
        <v>4250</v>
      </c>
      <c r="AZ492" s="748" t="s">
        <v>4250</v>
      </c>
      <c r="BA492" s="748" t="s">
        <v>4250</v>
      </c>
      <c r="BB492" s="748" t="s">
        <v>4250</v>
      </c>
      <c r="BC492" s="748" t="s">
        <v>4250</v>
      </c>
      <c r="BD492" s="748" t="s">
        <v>4250</v>
      </c>
      <c r="BE492" s="748" t="s">
        <v>4250</v>
      </c>
      <c r="BF492" s="748" t="s">
        <v>4250</v>
      </c>
      <c r="BG492" s="748" t="s">
        <v>4250</v>
      </c>
      <c r="BH492" s="748" t="s">
        <v>4250</v>
      </c>
    </row>
    <row r="493" spans="1:60">
      <c r="A493" s="858" t="s">
        <v>8524</v>
      </c>
      <c r="B493" s="748" t="s">
        <v>56</v>
      </c>
      <c r="C493" s="746" t="s">
        <v>1607</v>
      </c>
      <c r="D493" s="747">
        <v>44704</v>
      </c>
      <c r="E493" s="748" t="s">
        <v>1602</v>
      </c>
      <c r="F493" s="748" t="s">
        <v>59</v>
      </c>
      <c r="G493" s="748" t="s">
        <v>60</v>
      </c>
      <c r="H493" s="748" t="s">
        <v>61</v>
      </c>
      <c r="I493" s="748" t="s">
        <v>62</v>
      </c>
      <c r="J493" s="748" t="s">
        <v>63</v>
      </c>
      <c r="K493" s="748">
        <v>30349</v>
      </c>
      <c r="L493" s="748" t="s">
        <v>341</v>
      </c>
      <c r="M493" s="748" t="s">
        <v>1364</v>
      </c>
      <c r="N493" s="748" t="s">
        <v>343</v>
      </c>
      <c r="O493" s="748" t="s">
        <v>299</v>
      </c>
      <c r="P493" s="748">
        <v>21075</v>
      </c>
      <c r="Q493" s="748" t="s">
        <v>68</v>
      </c>
      <c r="R493" s="746" t="s">
        <v>4250</v>
      </c>
      <c r="S493" s="746" t="s">
        <v>4250</v>
      </c>
      <c r="T493" s="746" t="s">
        <v>4250</v>
      </c>
      <c r="U493" s="748">
        <v>49406140</v>
      </c>
      <c r="V493" s="746">
        <v>0</v>
      </c>
      <c r="W493" s="748" t="s">
        <v>318</v>
      </c>
      <c r="X493" s="748">
        <v>400</v>
      </c>
      <c r="Y493" s="746">
        <v>728</v>
      </c>
      <c r="Z493" s="746">
        <v>28</v>
      </c>
      <c r="AA493" s="749">
        <f t="shared" si="14"/>
        <v>1.12E-2</v>
      </c>
      <c r="AB493" s="748" t="s">
        <v>70</v>
      </c>
      <c r="AC493" s="747">
        <v>44742</v>
      </c>
      <c r="AD493" s="748"/>
      <c r="AE493" s="748" t="s">
        <v>4250</v>
      </c>
      <c r="AF493" s="746" t="s">
        <v>1607</v>
      </c>
      <c r="AG493" s="746">
        <v>728</v>
      </c>
      <c r="AH493" s="746">
        <v>28</v>
      </c>
      <c r="AI493" s="761">
        <f t="shared" si="15"/>
        <v>2.0383999999999999E-2</v>
      </c>
      <c r="AJ493" s="748" t="s">
        <v>319</v>
      </c>
      <c r="AK493" s="748" t="s">
        <v>4250</v>
      </c>
      <c r="AL493" s="748" t="s">
        <v>4250</v>
      </c>
      <c r="AM493" s="748" t="s">
        <v>4250</v>
      </c>
      <c r="AN493" s="748" t="s">
        <v>4250</v>
      </c>
      <c r="AO493" s="748" t="s">
        <v>4250</v>
      </c>
      <c r="AP493" s="748" t="s">
        <v>4250</v>
      </c>
      <c r="AQ493" s="748"/>
      <c r="AR493" s="748" t="s">
        <v>1583</v>
      </c>
      <c r="AS493" s="748" t="s">
        <v>4250</v>
      </c>
      <c r="AT493" s="748" t="s">
        <v>4250</v>
      </c>
      <c r="AU493" s="748" t="s">
        <v>4250</v>
      </c>
      <c r="AV493" s="748" t="s">
        <v>4250</v>
      </c>
      <c r="AW493" s="748" t="s">
        <v>4250</v>
      </c>
      <c r="AX493" s="748" t="s">
        <v>4250</v>
      </c>
      <c r="AY493" s="748" t="s">
        <v>4250</v>
      </c>
      <c r="AZ493" s="748" t="s">
        <v>4250</v>
      </c>
      <c r="BA493" s="748" t="s">
        <v>4250</v>
      </c>
      <c r="BB493" s="748" t="s">
        <v>4250</v>
      </c>
      <c r="BC493" s="748" t="s">
        <v>4250</v>
      </c>
      <c r="BD493" s="748" t="s">
        <v>4250</v>
      </c>
      <c r="BE493" s="748" t="s">
        <v>4250</v>
      </c>
      <c r="BF493" s="748" t="s">
        <v>4250</v>
      </c>
      <c r="BG493" s="748" t="s">
        <v>4250</v>
      </c>
      <c r="BH493" s="748" t="s">
        <v>4250</v>
      </c>
    </row>
    <row r="494" spans="1:60">
      <c r="A494" s="858" t="s">
        <v>8524</v>
      </c>
      <c r="B494" s="753" t="s">
        <v>79</v>
      </c>
      <c r="C494" s="753" t="s">
        <v>1608</v>
      </c>
      <c r="D494" s="754">
        <v>44705</v>
      </c>
      <c r="E494" s="753" t="s">
        <v>1609</v>
      </c>
      <c r="F494" s="753" t="s">
        <v>59</v>
      </c>
      <c r="G494" s="753" t="s">
        <v>60</v>
      </c>
      <c r="H494" s="753" t="s">
        <v>61</v>
      </c>
      <c r="I494" s="753" t="s">
        <v>62</v>
      </c>
      <c r="J494" s="753" t="s">
        <v>63</v>
      </c>
      <c r="K494" s="753">
        <v>30349</v>
      </c>
      <c r="L494" s="753" t="s">
        <v>1610</v>
      </c>
      <c r="M494" s="753" t="s">
        <v>1611</v>
      </c>
      <c r="N494" s="753" t="s">
        <v>1612</v>
      </c>
      <c r="O494" s="753" t="s">
        <v>1613</v>
      </c>
      <c r="P494" s="753">
        <v>5401</v>
      </c>
      <c r="Q494" s="753" t="s">
        <v>68</v>
      </c>
      <c r="R494" s="753" t="s">
        <v>1614</v>
      </c>
      <c r="S494" s="753" t="s">
        <v>4250</v>
      </c>
      <c r="T494" s="764" t="s">
        <v>1615</v>
      </c>
      <c r="U494" s="753">
        <v>49405140</v>
      </c>
      <c r="V494" s="753">
        <v>0</v>
      </c>
      <c r="W494" s="753" t="s">
        <v>163</v>
      </c>
      <c r="X494" s="753">
        <v>400</v>
      </c>
      <c r="Y494" s="753">
        <v>384</v>
      </c>
      <c r="Z494" s="753">
        <v>12</v>
      </c>
      <c r="AA494" s="749">
        <f t="shared" si="14"/>
        <v>4.7999999999999996E-3</v>
      </c>
      <c r="AB494" s="753" t="s">
        <v>88</v>
      </c>
      <c r="AC494" s="754">
        <v>44708</v>
      </c>
      <c r="AD494" s="753"/>
      <c r="AE494" s="753" t="s">
        <v>4250</v>
      </c>
      <c r="AF494" s="753" t="s">
        <v>1608</v>
      </c>
      <c r="AG494" s="753">
        <v>384</v>
      </c>
      <c r="AH494" s="753">
        <v>12</v>
      </c>
      <c r="AI494" s="761">
        <f t="shared" si="15"/>
        <v>4.6080000000000001E-3</v>
      </c>
      <c r="AJ494" s="753" t="s">
        <v>72</v>
      </c>
      <c r="AK494" s="753">
        <v>399261890</v>
      </c>
      <c r="AL494" s="754">
        <v>44712</v>
      </c>
      <c r="AM494" s="754">
        <v>44712</v>
      </c>
      <c r="AN494" s="754">
        <v>44715</v>
      </c>
      <c r="AO494" s="754">
        <v>44713</v>
      </c>
      <c r="AP494" s="754">
        <v>44713</v>
      </c>
      <c r="AQ494" s="753" t="s">
        <v>89</v>
      </c>
      <c r="AR494" s="753" t="s">
        <v>4250</v>
      </c>
      <c r="AS494" s="753">
        <v>399261890</v>
      </c>
      <c r="AT494" s="753" t="s">
        <v>4250</v>
      </c>
      <c r="AU494" s="753" t="s">
        <v>4250</v>
      </c>
      <c r="AV494" s="753" t="s">
        <v>4250</v>
      </c>
      <c r="AW494" s="753" t="s">
        <v>90</v>
      </c>
      <c r="AX494" s="753" t="s">
        <v>147</v>
      </c>
      <c r="AY494" s="756">
        <v>4200</v>
      </c>
      <c r="AZ494" s="753" t="s">
        <v>4250</v>
      </c>
      <c r="BA494" s="753" t="s">
        <v>4250</v>
      </c>
      <c r="BB494" s="753" t="s">
        <v>4250</v>
      </c>
      <c r="BC494" s="753" t="s">
        <v>4250</v>
      </c>
      <c r="BD494" s="753" t="s">
        <v>4250</v>
      </c>
      <c r="BE494" s="753" t="s">
        <v>4250</v>
      </c>
      <c r="BF494" s="753" t="s">
        <v>4250</v>
      </c>
      <c r="BG494" s="753" t="s">
        <v>4250</v>
      </c>
      <c r="BH494" s="753" t="s">
        <v>4250</v>
      </c>
    </row>
    <row r="495" spans="1:60">
      <c r="A495" s="858" t="s">
        <v>8524</v>
      </c>
      <c r="B495" s="753" t="s">
        <v>79</v>
      </c>
      <c r="C495" s="753" t="s">
        <v>1616</v>
      </c>
      <c r="D495" s="754">
        <v>44705</v>
      </c>
      <c r="E495" s="753" t="s">
        <v>1617</v>
      </c>
      <c r="F495" s="753" t="s">
        <v>59</v>
      </c>
      <c r="G495" s="753" t="s">
        <v>60</v>
      </c>
      <c r="H495" s="753" t="s">
        <v>61</v>
      </c>
      <c r="I495" s="753" t="s">
        <v>62</v>
      </c>
      <c r="J495" s="753" t="s">
        <v>63</v>
      </c>
      <c r="K495" s="753">
        <v>30349</v>
      </c>
      <c r="L495" s="753" t="s">
        <v>272</v>
      </c>
      <c r="M495" s="753" t="s">
        <v>1454</v>
      </c>
      <c r="N495" s="753" t="s">
        <v>274</v>
      </c>
      <c r="O495" s="753" t="s">
        <v>275</v>
      </c>
      <c r="P495" s="753">
        <v>23222</v>
      </c>
      <c r="Q495" s="753" t="s">
        <v>68</v>
      </c>
      <c r="R495" s="753" t="s">
        <v>1455</v>
      </c>
      <c r="S495" s="753" t="s">
        <v>4250</v>
      </c>
      <c r="T495" s="753" t="s">
        <v>1457</v>
      </c>
      <c r="U495" s="753">
        <v>49405140</v>
      </c>
      <c r="V495" s="753">
        <v>0</v>
      </c>
      <c r="W495" s="753" t="s">
        <v>163</v>
      </c>
      <c r="X495" s="753">
        <v>400</v>
      </c>
      <c r="Y495" s="753">
        <v>768</v>
      </c>
      <c r="Z495" s="753">
        <v>24</v>
      </c>
      <c r="AA495" s="749">
        <f t="shared" si="14"/>
        <v>9.5999999999999992E-3</v>
      </c>
      <c r="AB495" s="753" t="s">
        <v>88</v>
      </c>
      <c r="AC495" s="754">
        <v>44708</v>
      </c>
      <c r="AD495" s="753"/>
      <c r="AE495" s="753" t="s">
        <v>4250</v>
      </c>
      <c r="AF495" s="753" t="s">
        <v>1616</v>
      </c>
      <c r="AG495" s="753">
        <v>768</v>
      </c>
      <c r="AH495" s="753">
        <v>24</v>
      </c>
      <c r="AI495" s="761">
        <f t="shared" si="15"/>
        <v>1.8432E-2</v>
      </c>
      <c r="AJ495" s="753" t="s">
        <v>72</v>
      </c>
      <c r="AK495" s="753">
        <v>399262072</v>
      </c>
      <c r="AL495" s="754">
        <v>44712</v>
      </c>
      <c r="AM495" s="754">
        <v>44712</v>
      </c>
      <c r="AN495" s="754">
        <v>44713</v>
      </c>
      <c r="AO495" s="754">
        <v>44713</v>
      </c>
      <c r="AP495" s="754">
        <v>44713</v>
      </c>
      <c r="AQ495" s="753" t="s">
        <v>89</v>
      </c>
      <c r="AR495" s="753" t="s">
        <v>4250</v>
      </c>
      <c r="AS495" s="753">
        <v>399262072</v>
      </c>
      <c r="AT495" s="753" t="s">
        <v>4250</v>
      </c>
      <c r="AU495" s="753" t="s">
        <v>4250</v>
      </c>
      <c r="AV495" s="753" t="s">
        <v>4250</v>
      </c>
      <c r="AW495" s="753" t="s">
        <v>90</v>
      </c>
      <c r="AX495" s="753" t="s">
        <v>147</v>
      </c>
      <c r="AY495" s="756">
        <v>2100</v>
      </c>
      <c r="AZ495" s="753" t="s">
        <v>4250</v>
      </c>
      <c r="BA495" s="753" t="s">
        <v>4250</v>
      </c>
      <c r="BB495" s="753" t="s">
        <v>4250</v>
      </c>
      <c r="BC495" s="753" t="s">
        <v>4250</v>
      </c>
      <c r="BD495" s="753" t="s">
        <v>4250</v>
      </c>
      <c r="BE495" s="753" t="s">
        <v>4250</v>
      </c>
      <c r="BF495" s="753" t="s">
        <v>4250</v>
      </c>
      <c r="BG495" s="753" t="s">
        <v>4250</v>
      </c>
      <c r="BH495" s="753" t="s">
        <v>4250</v>
      </c>
    </row>
    <row r="496" spans="1:60">
      <c r="A496" s="858" t="s">
        <v>8524</v>
      </c>
      <c r="B496" s="753" t="s">
        <v>101</v>
      </c>
      <c r="C496" s="753" t="s">
        <v>1618</v>
      </c>
      <c r="D496" s="754">
        <v>44705</v>
      </c>
      <c r="E496" s="753" t="s">
        <v>1619</v>
      </c>
      <c r="F496" s="753" t="s">
        <v>59</v>
      </c>
      <c r="G496" s="753" t="s">
        <v>60</v>
      </c>
      <c r="H496" s="753" t="s">
        <v>61</v>
      </c>
      <c r="I496" s="753" t="s">
        <v>62</v>
      </c>
      <c r="J496" s="753" t="s">
        <v>63</v>
      </c>
      <c r="K496" s="753">
        <v>30349</v>
      </c>
      <c r="L496" s="753" t="s">
        <v>1144</v>
      </c>
      <c r="M496" s="753" t="s">
        <v>1145</v>
      </c>
      <c r="N496" s="753" t="s">
        <v>1620</v>
      </c>
      <c r="O496" s="753" t="s">
        <v>110</v>
      </c>
      <c r="P496" s="753">
        <v>92806</v>
      </c>
      <c r="Q496" s="753" t="s">
        <v>68</v>
      </c>
      <c r="R496" s="753" t="s">
        <v>1621</v>
      </c>
      <c r="S496" s="753" t="s">
        <v>4250</v>
      </c>
      <c r="T496" s="753" t="s">
        <v>1147</v>
      </c>
      <c r="U496" s="753">
        <v>49203132</v>
      </c>
      <c r="V496" s="753">
        <v>0</v>
      </c>
      <c r="W496" s="753" t="s">
        <v>113</v>
      </c>
      <c r="X496" s="753">
        <v>360</v>
      </c>
      <c r="Y496" s="753">
        <v>832</v>
      </c>
      <c r="Z496" s="753">
        <v>26</v>
      </c>
      <c r="AA496" s="749">
        <f t="shared" si="14"/>
        <v>9.3600000000000003E-3</v>
      </c>
      <c r="AB496" s="753" t="s">
        <v>88</v>
      </c>
      <c r="AC496" s="754">
        <v>44708</v>
      </c>
      <c r="AD496" s="753"/>
      <c r="AE496" s="753" t="s">
        <v>4250</v>
      </c>
      <c r="AF496" s="753" t="s">
        <v>1618</v>
      </c>
      <c r="AG496" s="753">
        <v>832</v>
      </c>
      <c r="AH496" s="753">
        <v>26</v>
      </c>
      <c r="AI496" s="761">
        <f t="shared" si="15"/>
        <v>2.1631999999999998E-2</v>
      </c>
      <c r="AJ496" s="753" t="s">
        <v>72</v>
      </c>
      <c r="AK496" s="753">
        <v>399262220</v>
      </c>
      <c r="AL496" s="754">
        <v>44712</v>
      </c>
      <c r="AM496" s="754">
        <v>44712</v>
      </c>
      <c r="AN496" s="754">
        <v>44714</v>
      </c>
      <c r="AO496" s="754">
        <v>44714</v>
      </c>
      <c r="AP496" s="754">
        <v>44714</v>
      </c>
      <c r="AQ496" s="753" t="s">
        <v>89</v>
      </c>
      <c r="AR496" s="753" t="s">
        <v>4250</v>
      </c>
      <c r="AS496" s="753">
        <v>399262220</v>
      </c>
      <c r="AT496" s="753" t="s">
        <v>4250</v>
      </c>
      <c r="AU496" s="753" t="s">
        <v>4250</v>
      </c>
      <c r="AV496" s="753" t="s">
        <v>4250</v>
      </c>
      <c r="AW496" s="753" t="s">
        <v>90</v>
      </c>
      <c r="AX496" s="753" t="s">
        <v>147</v>
      </c>
      <c r="AY496" s="756">
        <v>6400</v>
      </c>
      <c r="AZ496" s="753" t="s">
        <v>4250</v>
      </c>
      <c r="BA496" s="753" t="s">
        <v>4250</v>
      </c>
      <c r="BB496" s="753" t="s">
        <v>4250</v>
      </c>
      <c r="BC496" s="753" t="s">
        <v>4250</v>
      </c>
      <c r="BD496" s="753" t="s">
        <v>4250</v>
      </c>
      <c r="BE496" s="753" t="s">
        <v>4250</v>
      </c>
      <c r="BF496" s="753" t="s">
        <v>4250</v>
      </c>
      <c r="BG496" s="753" t="s">
        <v>4250</v>
      </c>
      <c r="BH496" s="753" t="s">
        <v>4250</v>
      </c>
    </row>
    <row r="497" spans="1:60">
      <c r="A497" s="858" t="s">
        <v>8524</v>
      </c>
      <c r="B497" s="753" t="s">
        <v>101</v>
      </c>
      <c r="C497" s="753" t="s">
        <v>1622</v>
      </c>
      <c r="D497" s="754">
        <v>44705</v>
      </c>
      <c r="E497" s="753" t="s">
        <v>1623</v>
      </c>
      <c r="F497" s="753" t="s">
        <v>59</v>
      </c>
      <c r="G497" s="753" t="s">
        <v>60</v>
      </c>
      <c r="H497" s="753" t="s">
        <v>61</v>
      </c>
      <c r="I497" s="753" t="s">
        <v>62</v>
      </c>
      <c r="J497" s="753" t="s">
        <v>63</v>
      </c>
      <c r="K497" s="753">
        <v>30349</v>
      </c>
      <c r="L497" s="753" t="s">
        <v>107</v>
      </c>
      <c r="M497" s="753" t="s">
        <v>801</v>
      </c>
      <c r="N497" s="753" t="s">
        <v>109</v>
      </c>
      <c r="O497" s="753" t="s">
        <v>110</v>
      </c>
      <c r="P497" s="753">
        <v>95928</v>
      </c>
      <c r="Q497" s="753" t="s">
        <v>68</v>
      </c>
      <c r="R497" s="753" t="s">
        <v>1624</v>
      </c>
      <c r="S497" s="753" t="s">
        <v>4250</v>
      </c>
      <c r="T497" s="753" t="s">
        <v>803</v>
      </c>
      <c r="U497" s="753">
        <v>49204132</v>
      </c>
      <c r="V497" s="753">
        <v>0</v>
      </c>
      <c r="W497" s="753" t="s">
        <v>377</v>
      </c>
      <c r="X497" s="753">
        <v>360</v>
      </c>
      <c r="Y497" s="753">
        <v>728</v>
      </c>
      <c r="Z497" s="753">
        <v>28</v>
      </c>
      <c r="AA497" s="749">
        <f t="shared" si="14"/>
        <v>1.008E-2</v>
      </c>
      <c r="AB497" s="753" t="s">
        <v>88</v>
      </c>
      <c r="AC497" s="754">
        <v>44708</v>
      </c>
      <c r="AD497" s="753"/>
      <c r="AE497" s="753" t="s">
        <v>4250</v>
      </c>
      <c r="AF497" s="753" t="s">
        <v>1622</v>
      </c>
      <c r="AG497" s="753">
        <v>728</v>
      </c>
      <c r="AH497" s="753">
        <v>28</v>
      </c>
      <c r="AI497" s="761">
        <f t="shared" si="15"/>
        <v>2.0383999999999999E-2</v>
      </c>
      <c r="AJ497" s="753" t="s">
        <v>72</v>
      </c>
      <c r="AK497" s="753">
        <v>399262317</v>
      </c>
      <c r="AL497" s="754">
        <v>44708</v>
      </c>
      <c r="AM497" s="754">
        <v>44708</v>
      </c>
      <c r="AN497" s="754">
        <v>44714</v>
      </c>
      <c r="AO497" s="754">
        <v>44714</v>
      </c>
      <c r="AP497" s="754">
        <v>44714</v>
      </c>
      <c r="AQ497" s="753" t="s">
        <v>89</v>
      </c>
      <c r="AR497" s="753" t="s">
        <v>4250</v>
      </c>
      <c r="AS497" s="753">
        <v>399262317</v>
      </c>
      <c r="AT497" s="754">
        <v>44708</v>
      </c>
      <c r="AU497" s="753" t="s">
        <v>4250</v>
      </c>
      <c r="AV497" s="754">
        <v>44708</v>
      </c>
      <c r="AW497" s="753" t="s">
        <v>90</v>
      </c>
      <c r="AX497" s="753" t="s">
        <v>147</v>
      </c>
      <c r="AY497" s="756">
        <v>6647</v>
      </c>
      <c r="AZ497" s="753" t="s">
        <v>4250</v>
      </c>
      <c r="BA497" s="753" t="s">
        <v>4250</v>
      </c>
      <c r="BB497" s="753" t="s">
        <v>4250</v>
      </c>
      <c r="BC497" s="753" t="s">
        <v>4250</v>
      </c>
      <c r="BD497" s="753" t="s">
        <v>4250</v>
      </c>
      <c r="BE497" s="753" t="s">
        <v>4250</v>
      </c>
      <c r="BF497" s="753" t="s">
        <v>4250</v>
      </c>
      <c r="BG497" s="753" t="s">
        <v>4250</v>
      </c>
      <c r="BH497" s="753" t="s">
        <v>4250</v>
      </c>
    </row>
    <row r="498" spans="1:60">
      <c r="A498" s="858" t="s">
        <v>8524</v>
      </c>
      <c r="B498" s="753" t="s">
        <v>101</v>
      </c>
      <c r="C498" s="753" t="s">
        <v>1625</v>
      </c>
      <c r="D498" s="754">
        <v>44705</v>
      </c>
      <c r="E498" s="753" t="s">
        <v>1623</v>
      </c>
      <c r="F498" s="753" t="s">
        <v>59</v>
      </c>
      <c r="G498" s="753" t="s">
        <v>60</v>
      </c>
      <c r="H498" s="753" t="s">
        <v>61</v>
      </c>
      <c r="I498" s="753" t="s">
        <v>62</v>
      </c>
      <c r="J498" s="753" t="s">
        <v>63</v>
      </c>
      <c r="K498" s="753">
        <v>30349</v>
      </c>
      <c r="L498" s="753" t="s">
        <v>107</v>
      </c>
      <c r="M498" s="753" t="s">
        <v>801</v>
      </c>
      <c r="N498" s="753" t="s">
        <v>109</v>
      </c>
      <c r="O498" s="753" t="s">
        <v>110</v>
      </c>
      <c r="P498" s="753">
        <v>95928</v>
      </c>
      <c r="Q498" s="753" t="s">
        <v>68</v>
      </c>
      <c r="R498" s="753" t="s">
        <v>1624</v>
      </c>
      <c r="S498" s="753" t="s">
        <v>4250</v>
      </c>
      <c r="T498" s="753" t="s">
        <v>803</v>
      </c>
      <c r="U498" s="753">
        <v>49203132</v>
      </c>
      <c r="V498" s="753">
        <v>0</v>
      </c>
      <c r="W498" s="753" t="s">
        <v>113</v>
      </c>
      <c r="X498" s="753">
        <v>360</v>
      </c>
      <c r="Y498" s="753">
        <v>768</v>
      </c>
      <c r="Z498" s="753">
        <v>24</v>
      </c>
      <c r="AA498" s="749">
        <f t="shared" si="14"/>
        <v>8.6400000000000001E-3</v>
      </c>
      <c r="AB498" s="753" t="s">
        <v>88</v>
      </c>
      <c r="AC498" s="754">
        <v>44708</v>
      </c>
      <c r="AD498" s="753"/>
      <c r="AE498" s="753" t="s">
        <v>4250</v>
      </c>
      <c r="AF498" s="753" t="s">
        <v>1625</v>
      </c>
      <c r="AG498" s="753">
        <v>768</v>
      </c>
      <c r="AH498" s="753">
        <v>24</v>
      </c>
      <c r="AI498" s="761">
        <f t="shared" si="15"/>
        <v>1.8432E-2</v>
      </c>
      <c r="AJ498" s="753" t="s">
        <v>72</v>
      </c>
      <c r="AK498" s="753">
        <v>399262564</v>
      </c>
      <c r="AL498" s="754">
        <v>44708</v>
      </c>
      <c r="AM498" s="754">
        <v>44708</v>
      </c>
      <c r="AN498" s="754">
        <v>44714</v>
      </c>
      <c r="AO498" s="754">
        <v>44712</v>
      </c>
      <c r="AP498" s="754">
        <v>44712</v>
      </c>
      <c r="AQ498" s="753" t="s">
        <v>89</v>
      </c>
      <c r="AR498" s="753" t="s">
        <v>4250</v>
      </c>
      <c r="AS498" s="753">
        <v>399262564</v>
      </c>
      <c r="AT498" s="753" t="s">
        <v>4250</v>
      </c>
      <c r="AU498" s="753" t="s">
        <v>4250</v>
      </c>
      <c r="AV498" s="753" t="s">
        <v>4250</v>
      </c>
      <c r="AW498" s="753" t="s">
        <v>90</v>
      </c>
      <c r="AX498" s="753" t="s">
        <v>147</v>
      </c>
      <c r="AY498" s="756">
        <v>6647</v>
      </c>
      <c r="AZ498" s="753" t="s">
        <v>4250</v>
      </c>
      <c r="BA498" s="753" t="s">
        <v>4250</v>
      </c>
      <c r="BB498" s="753" t="s">
        <v>4250</v>
      </c>
      <c r="BC498" s="753" t="s">
        <v>4250</v>
      </c>
      <c r="BD498" s="753" t="s">
        <v>4250</v>
      </c>
      <c r="BE498" s="753" t="s">
        <v>4250</v>
      </c>
      <c r="BF498" s="753" t="s">
        <v>4250</v>
      </c>
      <c r="BG498" s="753" t="s">
        <v>4250</v>
      </c>
      <c r="BH498" s="753" t="s">
        <v>4250</v>
      </c>
    </row>
    <row r="499" spans="1:60">
      <c r="A499" s="858" t="s">
        <v>8524</v>
      </c>
      <c r="B499" s="753" t="s">
        <v>101</v>
      </c>
      <c r="C499" s="753" t="s">
        <v>1626</v>
      </c>
      <c r="D499" s="754">
        <v>44705</v>
      </c>
      <c r="E499" s="753" t="s">
        <v>1627</v>
      </c>
      <c r="F499" s="753" t="s">
        <v>59</v>
      </c>
      <c r="G499" s="753" t="s">
        <v>60</v>
      </c>
      <c r="H499" s="753" t="s">
        <v>61</v>
      </c>
      <c r="I499" s="753" t="s">
        <v>62</v>
      </c>
      <c r="J499" s="753" t="s">
        <v>63</v>
      </c>
      <c r="K499" s="753">
        <v>30349</v>
      </c>
      <c r="L499" s="753" t="s">
        <v>536</v>
      </c>
      <c r="M499" s="753" t="s">
        <v>847</v>
      </c>
      <c r="N499" s="753" t="s">
        <v>538</v>
      </c>
      <c r="O499" s="753" t="s">
        <v>110</v>
      </c>
      <c r="P499" s="753">
        <v>93703</v>
      </c>
      <c r="Q499" s="753" t="s">
        <v>68</v>
      </c>
      <c r="R499" s="753" t="s">
        <v>1628</v>
      </c>
      <c r="S499" s="753" t="s">
        <v>4250</v>
      </c>
      <c r="T499" s="753" t="s">
        <v>849</v>
      </c>
      <c r="U499" s="753">
        <v>49203132</v>
      </c>
      <c r="V499" s="753">
        <v>0</v>
      </c>
      <c r="W499" s="753" t="s">
        <v>113</v>
      </c>
      <c r="X499" s="753">
        <v>360</v>
      </c>
      <c r="Y499" s="753">
        <v>832</v>
      </c>
      <c r="Z499" s="753">
        <v>26</v>
      </c>
      <c r="AA499" s="749">
        <f t="shared" si="14"/>
        <v>9.3600000000000003E-3</v>
      </c>
      <c r="AB499" s="753" t="s">
        <v>88</v>
      </c>
      <c r="AC499" s="754">
        <v>44708</v>
      </c>
      <c r="AD499" s="753"/>
      <c r="AE499" s="753" t="s">
        <v>4250</v>
      </c>
      <c r="AF499" s="753" t="s">
        <v>1626</v>
      </c>
      <c r="AG499" s="753">
        <v>832</v>
      </c>
      <c r="AH499" s="753">
        <v>26</v>
      </c>
      <c r="AI499" s="761">
        <f t="shared" si="15"/>
        <v>2.1631999999999998E-2</v>
      </c>
      <c r="AJ499" s="753" t="s">
        <v>72</v>
      </c>
      <c r="AK499" s="753">
        <v>399262686</v>
      </c>
      <c r="AL499" s="754">
        <v>44712</v>
      </c>
      <c r="AM499" s="754">
        <v>44712</v>
      </c>
      <c r="AN499" s="754">
        <v>44714</v>
      </c>
      <c r="AO499" s="754">
        <v>44715</v>
      </c>
      <c r="AP499" s="754">
        <v>44715</v>
      </c>
      <c r="AQ499" s="753" t="s">
        <v>89</v>
      </c>
      <c r="AR499" s="753" t="s">
        <v>4250</v>
      </c>
      <c r="AS499" s="753">
        <v>399262686</v>
      </c>
      <c r="AT499" s="753" t="s">
        <v>4250</v>
      </c>
      <c r="AU499" s="753" t="s">
        <v>4250</v>
      </c>
      <c r="AV499" s="753" t="s">
        <v>4250</v>
      </c>
      <c r="AW499" s="753" t="s">
        <v>90</v>
      </c>
      <c r="AX499" s="753" t="s">
        <v>147</v>
      </c>
      <c r="AY499" s="756">
        <v>6500</v>
      </c>
      <c r="AZ499" s="753" t="s">
        <v>4250</v>
      </c>
      <c r="BA499" s="753" t="s">
        <v>4250</v>
      </c>
      <c r="BB499" s="753" t="s">
        <v>4250</v>
      </c>
      <c r="BC499" s="753" t="s">
        <v>4250</v>
      </c>
      <c r="BD499" s="753" t="s">
        <v>4250</v>
      </c>
      <c r="BE499" s="753" t="s">
        <v>4250</v>
      </c>
      <c r="BF499" s="753" t="s">
        <v>4250</v>
      </c>
      <c r="BG499" s="753" t="s">
        <v>4250</v>
      </c>
      <c r="BH499" s="753" t="s">
        <v>4250</v>
      </c>
    </row>
    <row r="500" spans="1:60">
      <c r="A500" s="858" t="s">
        <v>8524</v>
      </c>
      <c r="B500" s="753" t="s">
        <v>101</v>
      </c>
      <c r="C500" s="753" t="s">
        <v>1629</v>
      </c>
      <c r="D500" s="754">
        <v>44705</v>
      </c>
      <c r="E500" s="753" t="s">
        <v>1630</v>
      </c>
      <c r="F500" s="753" t="s">
        <v>59</v>
      </c>
      <c r="G500" s="753" t="s">
        <v>60</v>
      </c>
      <c r="H500" s="753" t="s">
        <v>61</v>
      </c>
      <c r="I500" s="753" t="s">
        <v>62</v>
      </c>
      <c r="J500" s="753" t="s">
        <v>63</v>
      </c>
      <c r="K500" s="753">
        <v>30349</v>
      </c>
      <c r="L500" s="753" t="s">
        <v>536</v>
      </c>
      <c r="M500" s="753" t="s">
        <v>1631</v>
      </c>
      <c r="N500" s="753" t="s">
        <v>538</v>
      </c>
      <c r="O500" s="753" t="s">
        <v>110</v>
      </c>
      <c r="P500" s="753">
        <v>93725</v>
      </c>
      <c r="Q500" s="753" t="s">
        <v>68</v>
      </c>
      <c r="R500" s="753" t="s">
        <v>1632</v>
      </c>
      <c r="S500" s="753" t="s">
        <v>4250</v>
      </c>
      <c r="T500" s="753" t="s">
        <v>1633</v>
      </c>
      <c r="U500" s="753">
        <v>49204132</v>
      </c>
      <c r="V500" s="753">
        <v>0</v>
      </c>
      <c r="W500" s="753" t="s">
        <v>377</v>
      </c>
      <c r="X500" s="753">
        <v>360</v>
      </c>
      <c r="Y500" s="753">
        <v>676</v>
      </c>
      <c r="Z500" s="753">
        <v>26</v>
      </c>
      <c r="AA500" s="749">
        <f t="shared" si="14"/>
        <v>9.3600000000000003E-3</v>
      </c>
      <c r="AB500" s="753" t="s">
        <v>88</v>
      </c>
      <c r="AC500" s="754">
        <v>44708</v>
      </c>
      <c r="AD500" s="753"/>
      <c r="AE500" s="753" t="s">
        <v>4250</v>
      </c>
      <c r="AF500" s="753" t="s">
        <v>1629</v>
      </c>
      <c r="AG500" s="753">
        <v>676</v>
      </c>
      <c r="AH500" s="753">
        <v>26</v>
      </c>
      <c r="AI500" s="761">
        <f t="shared" si="15"/>
        <v>1.7576000000000001E-2</v>
      </c>
      <c r="AJ500" s="753" t="s">
        <v>72</v>
      </c>
      <c r="AK500" s="753">
        <v>399262815</v>
      </c>
      <c r="AL500" s="754">
        <v>44712</v>
      </c>
      <c r="AM500" s="754">
        <v>44713</v>
      </c>
      <c r="AN500" s="754">
        <v>44714</v>
      </c>
      <c r="AO500" s="754">
        <v>44715</v>
      </c>
      <c r="AP500" s="754">
        <v>44715</v>
      </c>
      <c r="AQ500" s="753" t="s">
        <v>89</v>
      </c>
      <c r="AR500" s="753" t="s">
        <v>1634</v>
      </c>
      <c r="AS500" s="753">
        <v>399262815</v>
      </c>
      <c r="AT500" s="753" t="s">
        <v>4250</v>
      </c>
      <c r="AU500" s="753" t="s">
        <v>4250</v>
      </c>
      <c r="AV500" s="753" t="s">
        <v>4250</v>
      </c>
      <c r="AW500" s="753" t="s">
        <v>90</v>
      </c>
      <c r="AX500" s="753" t="s">
        <v>147</v>
      </c>
      <c r="AY500" s="756">
        <v>6501</v>
      </c>
      <c r="AZ500" s="753" t="s">
        <v>4250</v>
      </c>
      <c r="BA500" s="753" t="s">
        <v>4250</v>
      </c>
      <c r="BB500" s="753" t="s">
        <v>4250</v>
      </c>
      <c r="BC500" s="753" t="s">
        <v>4250</v>
      </c>
      <c r="BD500" s="753" t="s">
        <v>4250</v>
      </c>
      <c r="BE500" s="753" t="s">
        <v>4250</v>
      </c>
      <c r="BF500" s="753" t="s">
        <v>4250</v>
      </c>
      <c r="BG500" s="753" t="s">
        <v>4250</v>
      </c>
      <c r="BH500" s="753" t="s">
        <v>4250</v>
      </c>
    </row>
    <row r="501" spans="1:60">
      <c r="A501" s="858" t="s">
        <v>8524</v>
      </c>
      <c r="B501" s="748" t="s">
        <v>1264</v>
      </c>
      <c r="C501" s="746" t="s">
        <v>1635</v>
      </c>
      <c r="D501" s="747">
        <v>44705</v>
      </c>
      <c r="E501" s="748" t="s">
        <v>1636</v>
      </c>
      <c r="F501" s="748" t="s">
        <v>59</v>
      </c>
      <c r="G501" s="748" t="s">
        <v>4250</v>
      </c>
      <c r="H501" s="772" t="s">
        <v>4250</v>
      </c>
      <c r="I501" s="772" t="s">
        <v>4250</v>
      </c>
      <c r="J501" s="772" t="s">
        <v>4250</v>
      </c>
      <c r="K501" s="772" t="s">
        <v>4250</v>
      </c>
      <c r="L501" s="748" t="s">
        <v>374</v>
      </c>
      <c r="M501" s="748" t="s">
        <v>1637</v>
      </c>
      <c r="N501" s="748" t="s">
        <v>1638</v>
      </c>
      <c r="O501" s="748" t="s">
        <v>1577</v>
      </c>
      <c r="P501" s="748">
        <v>45246</v>
      </c>
      <c r="Q501" s="748" t="s">
        <v>68</v>
      </c>
      <c r="R501" s="746" t="s">
        <v>1639</v>
      </c>
      <c r="S501" s="746" t="s">
        <v>1160</v>
      </c>
      <c r="T501" s="790" t="s">
        <v>1161</v>
      </c>
      <c r="U501" s="748">
        <v>49203132</v>
      </c>
      <c r="V501" s="746">
        <v>0</v>
      </c>
      <c r="W501" s="748" t="s">
        <v>113</v>
      </c>
      <c r="X501" s="748">
        <v>360</v>
      </c>
      <c r="Y501" s="746">
        <v>896</v>
      </c>
      <c r="Z501" s="746">
        <v>28</v>
      </c>
      <c r="AA501" s="749">
        <f t="shared" si="14"/>
        <v>1.008E-2</v>
      </c>
      <c r="AB501" s="748" t="s">
        <v>70</v>
      </c>
      <c r="AC501" s="747">
        <v>44708</v>
      </c>
      <c r="AD501" s="748"/>
      <c r="AE501" s="748" t="s">
        <v>4250</v>
      </c>
      <c r="AF501" s="746" t="s">
        <v>1635</v>
      </c>
      <c r="AG501" s="746">
        <v>896</v>
      </c>
      <c r="AH501" s="746">
        <v>28</v>
      </c>
      <c r="AI501" s="761">
        <f t="shared" si="15"/>
        <v>2.5087999999999999E-2</v>
      </c>
      <c r="AJ501" s="748" t="s">
        <v>4250</v>
      </c>
      <c r="AK501" s="748" t="s">
        <v>4250</v>
      </c>
      <c r="AL501" s="748" t="s">
        <v>4250</v>
      </c>
      <c r="AM501" s="748" t="s">
        <v>4250</v>
      </c>
      <c r="AN501" s="748" t="s">
        <v>4250</v>
      </c>
      <c r="AO501" s="748" t="s">
        <v>4250</v>
      </c>
      <c r="AP501" s="748" t="s">
        <v>4250</v>
      </c>
      <c r="AQ501" s="748"/>
      <c r="AR501" s="748" t="s">
        <v>4250</v>
      </c>
      <c r="AS501" s="748" t="s">
        <v>4250</v>
      </c>
      <c r="AT501" s="748" t="s">
        <v>4250</v>
      </c>
      <c r="AU501" s="748" t="s">
        <v>4250</v>
      </c>
      <c r="AV501" s="748" t="s">
        <v>4250</v>
      </c>
      <c r="AW501" s="748" t="s">
        <v>4250</v>
      </c>
      <c r="AX501" s="748" t="s">
        <v>4250</v>
      </c>
      <c r="AY501" s="748" t="s">
        <v>4250</v>
      </c>
      <c r="AZ501" s="748" t="s">
        <v>4250</v>
      </c>
      <c r="BA501" s="748" t="s">
        <v>4250</v>
      </c>
      <c r="BB501" s="748" t="s">
        <v>4250</v>
      </c>
      <c r="BC501" s="748" t="s">
        <v>4250</v>
      </c>
      <c r="BD501" s="748" t="s">
        <v>4250</v>
      </c>
      <c r="BE501" s="748" t="s">
        <v>4250</v>
      </c>
      <c r="BF501" s="748" t="s">
        <v>4250</v>
      </c>
      <c r="BG501" s="748" t="s">
        <v>4250</v>
      </c>
      <c r="BH501" s="748" t="s">
        <v>4250</v>
      </c>
    </row>
    <row r="502" spans="1:60">
      <c r="A502" s="858" t="s">
        <v>8524</v>
      </c>
      <c r="B502" s="753" t="s">
        <v>1264</v>
      </c>
      <c r="C502" s="753" t="s">
        <v>1640</v>
      </c>
      <c r="D502" s="754">
        <v>44705</v>
      </c>
      <c r="E502" s="753" t="s">
        <v>1641</v>
      </c>
      <c r="F502" s="753" t="s">
        <v>59</v>
      </c>
      <c r="G502" s="753" t="s">
        <v>60</v>
      </c>
      <c r="H502" s="753" t="s">
        <v>61</v>
      </c>
      <c r="I502" s="753" t="s">
        <v>62</v>
      </c>
      <c r="J502" s="753" t="s">
        <v>63</v>
      </c>
      <c r="K502" s="753">
        <v>30349</v>
      </c>
      <c r="L502" s="753" t="s">
        <v>374</v>
      </c>
      <c r="M502" s="753" t="s">
        <v>1642</v>
      </c>
      <c r="N502" s="753" t="s">
        <v>1576</v>
      </c>
      <c r="O502" s="753" t="s">
        <v>1577</v>
      </c>
      <c r="P502" s="753">
        <v>43228</v>
      </c>
      <c r="Q502" s="753" t="s">
        <v>68</v>
      </c>
      <c r="R502" s="753" t="s">
        <v>1639</v>
      </c>
      <c r="S502" s="753" t="s">
        <v>1160</v>
      </c>
      <c r="T502" s="764" t="s">
        <v>1161</v>
      </c>
      <c r="U502" s="753">
        <v>49203132</v>
      </c>
      <c r="V502" s="753">
        <v>0</v>
      </c>
      <c r="W502" s="753" t="s">
        <v>113</v>
      </c>
      <c r="X502" s="753">
        <v>360</v>
      </c>
      <c r="Y502" s="753">
        <v>896</v>
      </c>
      <c r="Z502" s="753">
        <v>28</v>
      </c>
      <c r="AA502" s="749">
        <f t="shared" si="14"/>
        <v>1.008E-2</v>
      </c>
      <c r="AB502" s="753" t="s">
        <v>70</v>
      </c>
      <c r="AC502" s="754">
        <v>44708</v>
      </c>
      <c r="AD502" s="753"/>
      <c r="AE502" s="753" t="s">
        <v>4250</v>
      </c>
      <c r="AF502" s="753" t="s">
        <v>1640</v>
      </c>
      <c r="AG502" s="753">
        <v>896</v>
      </c>
      <c r="AH502" s="753">
        <v>28</v>
      </c>
      <c r="AI502" s="761">
        <f t="shared" si="15"/>
        <v>2.5087999999999999E-2</v>
      </c>
      <c r="AJ502" s="753" t="s">
        <v>72</v>
      </c>
      <c r="AK502" s="753">
        <v>399263174</v>
      </c>
      <c r="AL502" s="754">
        <v>44712</v>
      </c>
      <c r="AM502" s="754">
        <v>44712</v>
      </c>
      <c r="AN502" s="754">
        <v>44713</v>
      </c>
      <c r="AO502" s="754">
        <v>44713</v>
      </c>
      <c r="AP502" s="754">
        <v>44713</v>
      </c>
      <c r="AQ502" s="753" t="s">
        <v>89</v>
      </c>
      <c r="AR502" s="753" t="s">
        <v>4250</v>
      </c>
      <c r="AS502" s="753">
        <v>399263174</v>
      </c>
      <c r="AT502" s="753" t="s">
        <v>4250</v>
      </c>
      <c r="AU502" s="753" t="s">
        <v>4250</v>
      </c>
      <c r="AV502" s="753" t="s">
        <v>4250</v>
      </c>
      <c r="AW502" s="753" t="s">
        <v>90</v>
      </c>
      <c r="AX502" s="753" t="s">
        <v>147</v>
      </c>
      <c r="AY502" s="756">
        <v>1900</v>
      </c>
      <c r="AZ502" s="753" t="s">
        <v>4250</v>
      </c>
      <c r="BA502" s="753" t="s">
        <v>4250</v>
      </c>
      <c r="BB502" s="753" t="s">
        <v>4250</v>
      </c>
      <c r="BC502" s="753" t="s">
        <v>4250</v>
      </c>
      <c r="BD502" s="753" t="s">
        <v>4250</v>
      </c>
      <c r="BE502" s="753" t="s">
        <v>4250</v>
      </c>
      <c r="BF502" s="753" t="s">
        <v>4250</v>
      </c>
      <c r="BG502" s="753" t="s">
        <v>4250</v>
      </c>
      <c r="BH502" s="753" t="s">
        <v>4250</v>
      </c>
    </row>
    <row r="503" spans="1:60">
      <c r="A503" s="858" t="s">
        <v>8524</v>
      </c>
      <c r="B503" s="753" t="s">
        <v>1264</v>
      </c>
      <c r="C503" s="753" t="s">
        <v>1643</v>
      </c>
      <c r="D503" s="754">
        <v>44705</v>
      </c>
      <c r="E503" s="753" t="s">
        <v>1644</v>
      </c>
      <c r="F503" s="753" t="s">
        <v>59</v>
      </c>
      <c r="G503" s="753" t="s">
        <v>60</v>
      </c>
      <c r="H503" s="753" t="s">
        <v>61</v>
      </c>
      <c r="I503" s="753" t="s">
        <v>62</v>
      </c>
      <c r="J503" s="753" t="s">
        <v>63</v>
      </c>
      <c r="K503" s="753">
        <v>30349</v>
      </c>
      <c r="L503" s="753" t="s">
        <v>374</v>
      </c>
      <c r="M503" s="753" t="s">
        <v>1645</v>
      </c>
      <c r="N503" s="753" t="s">
        <v>298</v>
      </c>
      <c r="O503" s="753" t="s">
        <v>376</v>
      </c>
      <c r="P503" s="753">
        <v>29203</v>
      </c>
      <c r="Q503" s="753" t="s">
        <v>68</v>
      </c>
      <c r="R503" s="753" t="s">
        <v>1639</v>
      </c>
      <c r="S503" s="753" t="s">
        <v>1160</v>
      </c>
      <c r="T503" s="764" t="s">
        <v>1161</v>
      </c>
      <c r="U503" s="753">
        <v>49203132</v>
      </c>
      <c r="V503" s="753">
        <v>0</v>
      </c>
      <c r="W503" s="753" t="s">
        <v>113</v>
      </c>
      <c r="X503" s="753">
        <v>360</v>
      </c>
      <c r="Y503" s="753">
        <v>896</v>
      </c>
      <c r="Z503" s="753">
        <v>28</v>
      </c>
      <c r="AA503" s="749">
        <f t="shared" si="14"/>
        <v>1.008E-2</v>
      </c>
      <c r="AB503" s="753" t="s">
        <v>70</v>
      </c>
      <c r="AC503" s="754">
        <v>44708</v>
      </c>
      <c r="AD503" s="753"/>
      <c r="AE503" s="753" t="s">
        <v>4250</v>
      </c>
      <c r="AF503" s="753" t="s">
        <v>1643</v>
      </c>
      <c r="AG503" s="753">
        <v>896</v>
      </c>
      <c r="AH503" s="753">
        <v>28</v>
      </c>
      <c r="AI503" s="761">
        <f t="shared" si="15"/>
        <v>2.5087999999999999E-2</v>
      </c>
      <c r="AJ503" s="753" t="s">
        <v>72</v>
      </c>
      <c r="AK503" s="753">
        <v>399263804</v>
      </c>
      <c r="AL503" s="754">
        <v>44712</v>
      </c>
      <c r="AM503" s="754">
        <v>44712</v>
      </c>
      <c r="AN503" s="754">
        <v>44713</v>
      </c>
      <c r="AO503" s="754">
        <v>44713</v>
      </c>
      <c r="AP503" s="754">
        <v>44713</v>
      </c>
      <c r="AQ503" s="753" t="s">
        <v>89</v>
      </c>
      <c r="AR503" s="753" t="s">
        <v>4250</v>
      </c>
      <c r="AS503" s="753">
        <v>399263804</v>
      </c>
      <c r="AT503" s="753" t="s">
        <v>4250</v>
      </c>
      <c r="AU503" s="753" t="s">
        <v>4250</v>
      </c>
      <c r="AV503" s="753" t="s">
        <v>4250</v>
      </c>
      <c r="AW503" s="753" t="s">
        <v>90</v>
      </c>
      <c r="AX503" s="753" t="s">
        <v>147</v>
      </c>
      <c r="AY503" s="756">
        <v>1170</v>
      </c>
      <c r="AZ503" s="753" t="s">
        <v>4250</v>
      </c>
      <c r="BA503" s="753" t="s">
        <v>4250</v>
      </c>
      <c r="BB503" s="753" t="s">
        <v>4250</v>
      </c>
      <c r="BC503" s="753" t="s">
        <v>4250</v>
      </c>
      <c r="BD503" s="753" t="s">
        <v>4250</v>
      </c>
      <c r="BE503" s="753" t="s">
        <v>4250</v>
      </c>
      <c r="BF503" s="753" t="s">
        <v>4250</v>
      </c>
      <c r="BG503" s="753" t="s">
        <v>4250</v>
      </c>
      <c r="BH503" s="753" t="s">
        <v>4250</v>
      </c>
    </row>
    <row r="504" spans="1:60">
      <c r="A504" s="858" t="s">
        <v>8524</v>
      </c>
      <c r="B504" s="753" t="s">
        <v>1264</v>
      </c>
      <c r="C504" s="753" t="s">
        <v>1646</v>
      </c>
      <c r="D504" s="754">
        <v>44705</v>
      </c>
      <c r="E504" s="753" t="s">
        <v>1647</v>
      </c>
      <c r="F504" s="753" t="s">
        <v>59</v>
      </c>
      <c r="G504" s="753" t="s">
        <v>60</v>
      </c>
      <c r="H504" s="753" t="s">
        <v>61</v>
      </c>
      <c r="I504" s="753" t="s">
        <v>62</v>
      </c>
      <c r="J504" s="753" t="s">
        <v>63</v>
      </c>
      <c r="K504" s="753">
        <v>30349</v>
      </c>
      <c r="L504" s="753" t="s">
        <v>374</v>
      </c>
      <c r="M504" s="753" t="s">
        <v>1648</v>
      </c>
      <c r="N504" s="753" t="s">
        <v>387</v>
      </c>
      <c r="O504" s="753" t="s">
        <v>388</v>
      </c>
      <c r="P504" s="753">
        <v>62232</v>
      </c>
      <c r="Q504" s="753" t="s">
        <v>68</v>
      </c>
      <c r="R504" s="753" t="s">
        <v>1639</v>
      </c>
      <c r="S504" s="753" t="s">
        <v>1160</v>
      </c>
      <c r="T504" s="764" t="s">
        <v>1161</v>
      </c>
      <c r="U504" s="753">
        <v>49203132</v>
      </c>
      <c r="V504" s="753">
        <v>0</v>
      </c>
      <c r="W504" s="753" t="s">
        <v>113</v>
      </c>
      <c r="X504" s="753">
        <v>360</v>
      </c>
      <c r="Y504" s="753">
        <v>896</v>
      </c>
      <c r="Z504" s="753">
        <v>28</v>
      </c>
      <c r="AA504" s="749">
        <f t="shared" si="14"/>
        <v>1.008E-2</v>
      </c>
      <c r="AB504" s="753" t="s">
        <v>70</v>
      </c>
      <c r="AC504" s="754">
        <v>44708</v>
      </c>
      <c r="AD504" s="753"/>
      <c r="AE504" s="753" t="s">
        <v>4250</v>
      </c>
      <c r="AF504" s="753" t="s">
        <v>1646</v>
      </c>
      <c r="AG504" s="753">
        <v>896</v>
      </c>
      <c r="AH504" s="753">
        <v>28</v>
      </c>
      <c r="AI504" s="761">
        <f t="shared" si="15"/>
        <v>2.5087999999999999E-2</v>
      </c>
      <c r="AJ504" s="753" t="s">
        <v>72</v>
      </c>
      <c r="AK504" s="753">
        <v>399263927</v>
      </c>
      <c r="AL504" s="754">
        <v>44707</v>
      </c>
      <c r="AM504" s="754">
        <v>44707</v>
      </c>
      <c r="AN504" s="754">
        <v>44708</v>
      </c>
      <c r="AO504" s="754">
        <v>44708</v>
      </c>
      <c r="AP504" s="754">
        <v>44708</v>
      </c>
      <c r="AQ504" s="753" t="s">
        <v>89</v>
      </c>
      <c r="AR504" s="753" t="s">
        <v>4250</v>
      </c>
      <c r="AS504" s="753">
        <v>399263927</v>
      </c>
      <c r="AT504" s="754">
        <v>44707</v>
      </c>
      <c r="AU504" s="754">
        <v>44708</v>
      </c>
      <c r="AV504" s="754">
        <v>44707</v>
      </c>
      <c r="AW504" s="753" t="s">
        <v>90</v>
      </c>
      <c r="AX504" s="753" t="s">
        <v>147</v>
      </c>
      <c r="AY504" s="756">
        <v>1400</v>
      </c>
      <c r="AZ504" s="753" t="s">
        <v>4250</v>
      </c>
      <c r="BA504" s="753" t="s">
        <v>4250</v>
      </c>
      <c r="BB504" s="753" t="s">
        <v>4250</v>
      </c>
      <c r="BC504" s="753" t="s">
        <v>4250</v>
      </c>
      <c r="BD504" s="753" t="s">
        <v>4250</v>
      </c>
      <c r="BE504" s="753" t="s">
        <v>4250</v>
      </c>
      <c r="BF504" s="753" t="s">
        <v>4250</v>
      </c>
      <c r="BG504" s="753" t="s">
        <v>4250</v>
      </c>
      <c r="BH504" s="753" t="s">
        <v>4250</v>
      </c>
    </row>
    <row r="505" spans="1:60">
      <c r="A505" s="858" t="s">
        <v>8524</v>
      </c>
      <c r="B505" s="753" t="s">
        <v>101</v>
      </c>
      <c r="C505" s="753" t="s">
        <v>1649</v>
      </c>
      <c r="D505" s="754">
        <v>44705</v>
      </c>
      <c r="E505" s="753" t="s">
        <v>1650</v>
      </c>
      <c r="F505" s="753" t="s">
        <v>59</v>
      </c>
      <c r="G505" s="753" t="s">
        <v>60</v>
      </c>
      <c r="H505" s="753" t="s">
        <v>61</v>
      </c>
      <c r="I505" s="753" t="s">
        <v>62</v>
      </c>
      <c r="J505" s="753" t="s">
        <v>63</v>
      </c>
      <c r="K505" s="753">
        <v>30349</v>
      </c>
      <c r="L505" s="753" t="s">
        <v>1651</v>
      </c>
      <c r="M505" s="753" t="s">
        <v>1652</v>
      </c>
      <c r="N505" s="753" t="s">
        <v>1653</v>
      </c>
      <c r="O505" s="753" t="s">
        <v>1654</v>
      </c>
      <c r="P505" s="753">
        <v>83642</v>
      </c>
      <c r="Q505" s="753" t="s">
        <v>68</v>
      </c>
      <c r="R505" s="753" t="s">
        <v>1655</v>
      </c>
      <c r="S505" s="753" t="s">
        <v>1656</v>
      </c>
      <c r="T505" s="753" t="s">
        <v>1657</v>
      </c>
      <c r="U505" s="753">
        <v>49405140</v>
      </c>
      <c r="V505" s="753">
        <v>0</v>
      </c>
      <c r="W505" s="753" t="s">
        <v>163</v>
      </c>
      <c r="X505" s="753">
        <v>400</v>
      </c>
      <c r="Y505" s="753">
        <v>832</v>
      </c>
      <c r="Z505" s="753">
        <v>26</v>
      </c>
      <c r="AA505" s="749">
        <f t="shared" si="14"/>
        <v>1.04E-2</v>
      </c>
      <c r="AB505" s="753" t="s">
        <v>88</v>
      </c>
      <c r="AC505" s="754">
        <v>44708</v>
      </c>
      <c r="AD505" s="753"/>
      <c r="AE505" s="753" t="s">
        <v>4250</v>
      </c>
      <c r="AF505" s="753" t="s">
        <v>1649</v>
      </c>
      <c r="AG505" s="753">
        <v>832</v>
      </c>
      <c r="AH505" s="753">
        <v>26</v>
      </c>
      <c r="AI505" s="761">
        <f t="shared" si="15"/>
        <v>2.1631999999999998E-2</v>
      </c>
      <c r="AJ505" s="753" t="s">
        <v>72</v>
      </c>
      <c r="AK505" s="753">
        <v>399290888</v>
      </c>
      <c r="AL505" s="754">
        <v>44712</v>
      </c>
      <c r="AM505" s="754">
        <v>44712</v>
      </c>
      <c r="AN505" s="754">
        <v>44714</v>
      </c>
      <c r="AO505" s="754">
        <v>44714</v>
      </c>
      <c r="AP505" s="754">
        <v>44714</v>
      </c>
      <c r="AQ505" s="753" t="s">
        <v>89</v>
      </c>
      <c r="AR505" s="753" t="s">
        <v>4250</v>
      </c>
      <c r="AS505" s="753">
        <v>399290888</v>
      </c>
      <c r="AT505" s="753" t="s">
        <v>4250</v>
      </c>
      <c r="AU505" s="753" t="s">
        <v>4250</v>
      </c>
      <c r="AV505" s="753" t="s">
        <v>4250</v>
      </c>
      <c r="AW505" s="753" t="s">
        <v>90</v>
      </c>
      <c r="AX505" s="753" t="s">
        <v>147</v>
      </c>
      <c r="AY505" s="756">
        <v>6460</v>
      </c>
      <c r="AZ505" s="753" t="s">
        <v>4250</v>
      </c>
      <c r="BA505" s="753" t="s">
        <v>4250</v>
      </c>
      <c r="BB505" s="753" t="s">
        <v>4250</v>
      </c>
      <c r="BC505" s="753" t="s">
        <v>4250</v>
      </c>
      <c r="BD505" s="753" t="s">
        <v>4250</v>
      </c>
      <c r="BE505" s="753" t="s">
        <v>4250</v>
      </c>
      <c r="BF505" s="753" t="s">
        <v>4250</v>
      </c>
      <c r="BG505" s="753" t="s">
        <v>4250</v>
      </c>
      <c r="BH505" s="753" t="s">
        <v>4250</v>
      </c>
    </row>
    <row r="506" spans="1:60">
      <c r="A506" s="858" t="s">
        <v>8524</v>
      </c>
      <c r="B506" s="753" t="s">
        <v>101</v>
      </c>
      <c r="C506" s="753" t="s">
        <v>1658</v>
      </c>
      <c r="D506" s="754">
        <v>44705</v>
      </c>
      <c r="E506" s="753" t="s">
        <v>1650</v>
      </c>
      <c r="F506" s="753" t="s">
        <v>59</v>
      </c>
      <c r="G506" s="753" t="s">
        <v>60</v>
      </c>
      <c r="H506" s="753" t="s">
        <v>61</v>
      </c>
      <c r="I506" s="753" t="s">
        <v>62</v>
      </c>
      <c r="J506" s="753" t="s">
        <v>63</v>
      </c>
      <c r="K506" s="753">
        <v>30349</v>
      </c>
      <c r="L506" s="753" t="s">
        <v>1651</v>
      </c>
      <c r="M506" s="753" t="s">
        <v>1652</v>
      </c>
      <c r="N506" s="753" t="s">
        <v>1653</v>
      </c>
      <c r="O506" s="753" t="s">
        <v>1654</v>
      </c>
      <c r="P506" s="753">
        <v>83642</v>
      </c>
      <c r="Q506" s="753" t="s">
        <v>68</v>
      </c>
      <c r="R506" s="753" t="s">
        <v>1655</v>
      </c>
      <c r="S506" s="753" t="s">
        <v>1656</v>
      </c>
      <c r="T506" s="753" t="s">
        <v>1657</v>
      </c>
      <c r="U506" s="753">
        <v>49405140</v>
      </c>
      <c r="V506" s="753">
        <v>0</v>
      </c>
      <c r="W506" s="753" t="s">
        <v>163</v>
      </c>
      <c r="X506" s="753">
        <v>400</v>
      </c>
      <c r="Y506" s="753">
        <v>320</v>
      </c>
      <c r="Z506" s="753">
        <v>10</v>
      </c>
      <c r="AA506" s="749">
        <f t="shared" si="14"/>
        <v>4.0000000000000001E-3</v>
      </c>
      <c r="AB506" s="753" t="s">
        <v>88</v>
      </c>
      <c r="AC506" s="754">
        <v>44708</v>
      </c>
      <c r="AD506" s="753"/>
      <c r="AE506" s="753" t="s">
        <v>4250</v>
      </c>
      <c r="AF506" s="753" t="s">
        <v>1658</v>
      </c>
      <c r="AG506" s="753">
        <v>320</v>
      </c>
      <c r="AH506" s="753">
        <v>10</v>
      </c>
      <c r="AI506" s="761">
        <f t="shared" si="15"/>
        <v>3.2000000000000002E-3</v>
      </c>
      <c r="AJ506" s="753" t="s">
        <v>72</v>
      </c>
      <c r="AK506" s="753">
        <v>399267391</v>
      </c>
      <c r="AL506" s="754">
        <v>44712</v>
      </c>
      <c r="AM506" s="754">
        <v>44713</v>
      </c>
      <c r="AN506" s="754">
        <v>44714</v>
      </c>
      <c r="AO506" s="754">
        <v>44718</v>
      </c>
      <c r="AP506" s="754">
        <v>44718</v>
      </c>
      <c r="AQ506" s="753" t="s">
        <v>89</v>
      </c>
      <c r="AR506" s="753" t="s">
        <v>1659</v>
      </c>
      <c r="AS506" s="753">
        <v>399267391</v>
      </c>
      <c r="AT506" s="753" t="s">
        <v>4250</v>
      </c>
      <c r="AU506" s="753" t="s">
        <v>4250</v>
      </c>
      <c r="AV506" s="753" t="s">
        <v>4250</v>
      </c>
      <c r="AW506" s="753" t="s">
        <v>90</v>
      </c>
      <c r="AX506" s="753" t="s">
        <v>147</v>
      </c>
      <c r="AY506" s="756">
        <v>6460</v>
      </c>
      <c r="AZ506" s="753" t="s">
        <v>4250</v>
      </c>
      <c r="BA506" s="753" t="s">
        <v>4250</v>
      </c>
      <c r="BB506" s="753" t="s">
        <v>4250</v>
      </c>
      <c r="BC506" s="753" t="s">
        <v>4250</v>
      </c>
      <c r="BD506" s="753" t="s">
        <v>4250</v>
      </c>
      <c r="BE506" s="753" t="s">
        <v>4250</v>
      </c>
      <c r="BF506" s="753" t="s">
        <v>4250</v>
      </c>
      <c r="BG506" s="753" t="s">
        <v>4250</v>
      </c>
      <c r="BH506" s="753" t="s">
        <v>4250</v>
      </c>
    </row>
    <row r="507" spans="1:60">
      <c r="A507" s="858" t="s">
        <v>8524</v>
      </c>
      <c r="B507" s="753" t="s">
        <v>230</v>
      </c>
      <c r="C507" s="753" t="s">
        <v>1660</v>
      </c>
      <c r="D507" s="754">
        <v>44706</v>
      </c>
      <c r="E507" s="753" t="s">
        <v>1661</v>
      </c>
      <c r="F507" s="753" t="s">
        <v>59</v>
      </c>
      <c r="G507" s="753" t="s">
        <v>60</v>
      </c>
      <c r="H507" s="753" t="s">
        <v>61</v>
      </c>
      <c r="I507" s="753" t="s">
        <v>62</v>
      </c>
      <c r="J507" s="753" t="s">
        <v>63</v>
      </c>
      <c r="K507" s="753">
        <v>30349</v>
      </c>
      <c r="L507" s="753" t="s">
        <v>1662</v>
      </c>
      <c r="M507" s="753" t="s">
        <v>835</v>
      </c>
      <c r="N507" s="753" t="s">
        <v>495</v>
      </c>
      <c r="O507" s="753" t="s">
        <v>496</v>
      </c>
      <c r="P507" s="753">
        <v>25704</v>
      </c>
      <c r="Q507" s="753" t="s">
        <v>68</v>
      </c>
      <c r="R507" s="753" t="s">
        <v>836</v>
      </c>
      <c r="S507" s="753" t="s">
        <v>1482</v>
      </c>
      <c r="T507" s="764" t="s">
        <v>837</v>
      </c>
      <c r="U507" s="753">
        <v>49204132</v>
      </c>
      <c r="V507" s="753">
        <v>0</v>
      </c>
      <c r="W507" s="753" t="s">
        <v>377</v>
      </c>
      <c r="X507" s="753">
        <v>360</v>
      </c>
      <c r="Y507" s="753">
        <v>390</v>
      </c>
      <c r="Z507" s="753">
        <v>15</v>
      </c>
      <c r="AA507" s="749">
        <f t="shared" si="14"/>
        <v>5.4000000000000003E-3</v>
      </c>
      <c r="AB507" s="753" t="s">
        <v>70</v>
      </c>
      <c r="AC507" s="754">
        <v>44708</v>
      </c>
      <c r="AD507" s="753"/>
      <c r="AE507" s="753" t="s">
        <v>4250</v>
      </c>
      <c r="AF507" s="753" t="s">
        <v>1660</v>
      </c>
      <c r="AG507" s="753">
        <v>390</v>
      </c>
      <c r="AH507" s="753">
        <v>15</v>
      </c>
      <c r="AI507" s="761">
        <f t="shared" si="15"/>
        <v>5.8500000000000002E-3</v>
      </c>
      <c r="AJ507" s="753" t="s">
        <v>72</v>
      </c>
      <c r="AK507" s="753">
        <v>399290067</v>
      </c>
      <c r="AL507" s="754">
        <v>44707</v>
      </c>
      <c r="AM507" s="754">
        <v>44707</v>
      </c>
      <c r="AN507" s="754">
        <v>44708</v>
      </c>
      <c r="AO507" s="754">
        <v>44708</v>
      </c>
      <c r="AP507" s="754">
        <v>44708</v>
      </c>
      <c r="AQ507" s="753" t="s">
        <v>89</v>
      </c>
      <c r="AR507" s="753" t="s">
        <v>4250</v>
      </c>
      <c r="AS507" s="753">
        <v>399290067</v>
      </c>
      <c r="AT507" s="754">
        <v>44707</v>
      </c>
      <c r="AU507" s="753" t="s">
        <v>4250</v>
      </c>
      <c r="AV507" s="754">
        <v>44707</v>
      </c>
      <c r="AW507" s="753" t="s">
        <v>4250</v>
      </c>
      <c r="AX507" s="753" t="s">
        <v>147</v>
      </c>
      <c r="AY507" s="756">
        <v>0</v>
      </c>
      <c r="AZ507" s="753" t="s">
        <v>4250</v>
      </c>
      <c r="BA507" s="753" t="s">
        <v>4250</v>
      </c>
      <c r="BB507" s="753" t="s">
        <v>4250</v>
      </c>
      <c r="BC507" s="753" t="s">
        <v>4250</v>
      </c>
      <c r="BD507" s="753" t="s">
        <v>4250</v>
      </c>
      <c r="BE507" s="753" t="s">
        <v>4250</v>
      </c>
      <c r="BF507" s="753" t="s">
        <v>4250</v>
      </c>
      <c r="BG507" s="753" t="s">
        <v>4250</v>
      </c>
      <c r="BH507" s="753" t="s">
        <v>4250</v>
      </c>
    </row>
    <row r="508" spans="1:60">
      <c r="A508" s="858" t="s">
        <v>8524</v>
      </c>
      <c r="B508" s="792" t="s">
        <v>79</v>
      </c>
      <c r="C508" s="792" t="s">
        <v>1663</v>
      </c>
      <c r="D508" s="793">
        <v>44706</v>
      </c>
      <c r="E508" s="792" t="s">
        <v>1664</v>
      </c>
      <c r="F508" s="792" t="s">
        <v>59</v>
      </c>
      <c r="G508" s="792" t="s">
        <v>60</v>
      </c>
      <c r="H508" s="792" t="s">
        <v>61</v>
      </c>
      <c r="I508" s="792" t="s">
        <v>62</v>
      </c>
      <c r="J508" s="792" t="s">
        <v>63</v>
      </c>
      <c r="K508" s="792">
        <v>30349</v>
      </c>
      <c r="L508" s="792" t="s">
        <v>211</v>
      </c>
      <c r="M508" s="792" t="s">
        <v>1665</v>
      </c>
      <c r="N508" s="792" t="s">
        <v>954</v>
      </c>
      <c r="O508" s="792" t="s">
        <v>392</v>
      </c>
      <c r="P508" s="792">
        <v>11416</v>
      </c>
      <c r="Q508" s="792" t="s">
        <v>68</v>
      </c>
      <c r="R508" s="792" t="s">
        <v>955</v>
      </c>
      <c r="S508" s="792" t="s">
        <v>1666</v>
      </c>
      <c r="T508" s="792" t="s">
        <v>1667</v>
      </c>
      <c r="U508" s="792">
        <v>49405140</v>
      </c>
      <c r="V508" s="792">
        <v>0</v>
      </c>
      <c r="W508" s="792" t="s">
        <v>163</v>
      </c>
      <c r="X508" s="792">
        <v>400</v>
      </c>
      <c r="Y508" s="792">
        <v>832</v>
      </c>
      <c r="Z508" s="792">
        <v>26</v>
      </c>
      <c r="AA508" s="749">
        <f t="shared" si="14"/>
        <v>1.04E-2</v>
      </c>
      <c r="AB508" s="792" t="s">
        <v>70</v>
      </c>
      <c r="AC508" s="793">
        <v>44708</v>
      </c>
      <c r="AD508" s="792"/>
      <c r="AE508" s="792" t="s">
        <v>4250</v>
      </c>
      <c r="AF508" s="792" t="s">
        <v>1663</v>
      </c>
      <c r="AG508" s="792">
        <v>832</v>
      </c>
      <c r="AH508" s="792">
        <v>26</v>
      </c>
      <c r="AI508" s="761">
        <f t="shared" si="15"/>
        <v>2.1631999999999998E-2</v>
      </c>
      <c r="AJ508" s="792" t="s">
        <v>72</v>
      </c>
      <c r="AK508" s="792">
        <v>399403011</v>
      </c>
      <c r="AL508" s="793">
        <v>44712</v>
      </c>
      <c r="AM508" s="793">
        <v>44712</v>
      </c>
      <c r="AN508" s="793">
        <v>44714</v>
      </c>
      <c r="AO508" s="792" t="s">
        <v>4250</v>
      </c>
      <c r="AP508" s="792" t="s">
        <v>4250</v>
      </c>
      <c r="AQ508" s="792" t="s">
        <v>896</v>
      </c>
      <c r="AR508" s="792" t="s">
        <v>1668</v>
      </c>
      <c r="AS508" s="792">
        <v>399403011</v>
      </c>
      <c r="AT508" s="792" t="s">
        <v>4250</v>
      </c>
      <c r="AU508" s="792" t="s">
        <v>73</v>
      </c>
      <c r="AV508" s="792" t="s">
        <v>4250</v>
      </c>
      <c r="AW508" s="792" t="s">
        <v>90</v>
      </c>
      <c r="AX508" s="792" t="s">
        <v>147</v>
      </c>
      <c r="AY508" s="794">
        <v>3100</v>
      </c>
      <c r="AZ508" s="792" t="s">
        <v>4250</v>
      </c>
      <c r="BA508" s="792" t="s">
        <v>4250</v>
      </c>
      <c r="BB508" s="792" t="s">
        <v>4250</v>
      </c>
      <c r="BC508" s="792" t="s">
        <v>4250</v>
      </c>
      <c r="BD508" s="792" t="s">
        <v>4250</v>
      </c>
      <c r="BE508" s="792" t="s">
        <v>4250</v>
      </c>
      <c r="BF508" s="792" t="s">
        <v>4250</v>
      </c>
      <c r="BG508" s="792" t="s">
        <v>4250</v>
      </c>
      <c r="BH508" s="792" t="s">
        <v>4250</v>
      </c>
    </row>
    <row r="509" spans="1:60">
      <c r="A509" s="858" t="s">
        <v>8524</v>
      </c>
      <c r="B509" s="753" t="s">
        <v>79</v>
      </c>
      <c r="C509" s="753" t="s">
        <v>1669</v>
      </c>
      <c r="D509" s="754">
        <v>44706</v>
      </c>
      <c r="E509" s="753" t="s">
        <v>1670</v>
      </c>
      <c r="F509" s="753" t="s">
        <v>59</v>
      </c>
      <c r="G509" s="753" t="s">
        <v>60</v>
      </c>
      <c r="H509" s="753" t="s">
        <v>61</v>
      </c>
      <c r="I509" s="753" t="s">
        <v>62</v>
      </c>
      <c r="J509" s="753" t="s">
        <v>63</v>
      </c>
      <c r="K509" s="753">
        <v>30349</v>
      </c>
      <c r="L509" s="753" t="s">
        <v>211</v>
      </c>
      <c r="M509" s="753" t="s">
        <v>1671</v>
      </c>
      <c r="N509" s="753" t="s">
        <v>1121</v>
      </c>
      <c r="O509" s="753" t="s">
        <v>144</v>
      </c>
      <c r="P509" s="753">
        <v>55122</v>
      </c>
      <c r="Q509" s="753" t="s">
        <v>68</v>
      </c>
      <c r="R509" s="753" t="s">
        <v>1122</v>
      </c>
      <c r="S509" s="753" t="s">
        <v>1123</v>
      </c>
      <c r="T509" s="753" t="s">
        <v>1124</v>
      </c>
      <c r="U509" s="753">
        <v>49405140</v>
      </c>
      <c r="V509" s="753">
        <v>0</v>
      </c>
      <c r="W509" s="753" t="s">
        <v>163</v>
      </c>
      <c r="X509" s="753">
        <v>400</v>
      </c>
      <c r="Y509" s="753">
        <v>832</v>
      </c>
      <c r="Z509" s="753">
        <v>26</v>
      </c>
      <c r="AA509" s="749">
        <f t="shared" si="14"/>
        <v>1.04E-2</v>
      </c>
      <c r="AB509" s="753" t="s">
        <v>70</v>
      </c>
      <c r="AC509" s="754">
        <v>44708</v>
      </c>
      <c r="AD509" s="753"/>
      <c r="AE509" s="753" t="s">
        <v>4250</v>
      </c>
      <c r="AF509" s="753" t="s">
        <v>1669</v>
      </c>
      <c r="AG509" s="753">
        <v>832</v>
      </c>
      <c r="AH509" s="753">
        <v>26</v>
      </c>
      <c r="AI509" s="761">
        <f t="shared" si="15"/>
        <v>2.1631999999999998E-2</v>
      </c>
      <c r="AJ509" s="753" t="s">
        <v>72</v>
      </c>
      <c r="AK509" s="753">
        <v>399402861</v>
      </c>
      <c r="AL509" s="754">
        <v>44712</v>
      </c>
      <c r="AM509" s="754">
        <v>44712</v>
      </c>
      <c r="AN509" s="754">
        <v>44714</v>
      </c>
      <c r="AO509" s="754">
        <v>44714</v>
      </c>
      <c r="AP509" s="754">
        <v>44714</v>
      </c>
      <c r="AQ509" s="753" t="s">
        <v>89</v>
      </c>
      <c r="AR509" s="753" t="s">
        <v>1672</v>
      </c>
      <c r="AS509" s="753">
        <v>399402861</v>
      </c>
      <c r="AT509" s="753" t="s">
        <v>4250</v>
      </c>
      <c r="AU509" s="753" t="s">
        <v>73</v>
      </c>
      <c r="AV509" s="753" t="s">
        <v>4250</v>
      </c>
      <c r="AW509" s="753" t="s">
        <v>90</v>
      </c>
      <c r="AX509" s="753" t="s">
        <v>147</v>
      </c>
      <c r="AY509" s="756">
        <v>2950</v>
      </c>
      <c r="AZ509" s="753" t="s">
        <v>4250</v>
      </c>
      <c r="BA509" s="753" t="s">
        <v>4250</v>
      </c>
      <c r="BB509" s="753" t="s">
        <v>4250</v>
      </c>
      <c r="BC509" s="753" t="s">
        <v>4250</v>
      </c>
      <c r="BD509" s="753" t="s">
        <v>4250</v>
      </c>
      <c r="BE509" s="753" t="s">
        <v>4250</v>
      </c>
      <c r="BF509" s="753" t="s">
        <v>4250</v>
      </c>
      <c r="BG509" s="753" t="s">
        <v>4250</v>
      </c>
      <c r="BH509" s="753" t="s">
        <v>4250</v>
      </c>
    </row>
    <row r="510" spans="1:60">
      <c r="A510" s="858" t="s">
        <v>8524</v>
      </c>
      <c r="B510" s="753" t="s">
        <v>79</v>
      </c>
      <c r="C510" s="753" t="s">
        <v>1673</v>
      </c>
      <c r="D510" s="754">
        <v>44706</v>
      </c>
      <c r="E510" s="753" t="s">
        <v>1674</v>
      </c>
      <c r="F510" s="753" t="s">
        <v>59</v>
      </c>
      <c r="G510" s="753" t="s">
        <v>60</v>
      </c>
      <c r="H510" s="753" t="s">
        <v>61</v>
      </c>
      <c r="I510" s="753" t="s">
        <v>62</v>
      </c>
      <c r="J510" s="753" t="s">
        <v>63</v>
      </c>
      <c r="K510" s="753">
        <v>30349</v>
      </c>
      <c r="L510" s="753" t="s">
        <v>1675</v>
      </c>
      <c r="M510" s="753" t="s">
        <v>1676</v>
      </c>
      <c r="N510" s="753" t="s">
        <v>628</v>
      </c>
      <c r="O510" s="753" t="s">
        <v>629</v>
      </c>
      <c r="P510" s="753">
        <v>1501</v>
      </c>
      <c r="Q510" s="753" t="s">
        <v>68</v>
      </c>
      <c r="R510" s="753" t="s">
        <v>1677</v>
      </c>
      <c r="S510" s="753" t="s">
        <v>4250</v>
      </c>
      <c r="T510" s="764" t="s">
        <v>1678</v>
      </c>
      <c r="U510" s="753">
        <v>49405140</v>
      </c>
      <c r="V510" s="753">
        <v>0</v>
      </c>
      <c r="W510" s="753" t="s">
        <v>163</v>
      </c>
      <c r="X510" s="753">
        <v>400</v>
      </c>
      <c r="Y510" s="753">
        <v>832</v>
      </c>
      <c r="Z510" s="753">
        <v>26</v>
      </c>
      <c r="AA510" s="749">
        <f t="shared" si="14"/>
        <v>1.04E-2</v>
      </c>
      <c r="AB510" s="753" t="s">
        <v>88</v>
      </c>
      <c r="AC510" s="754">
        <v>44712</v>
      </c>
      <c r="AD510" s="753"/>
      <c r="AE510" s="753" t="s">
        <v>4250</v>
      </c>
      <c r="AF510" s="753" t="s">
        <v>1673</v>
      </c>
      <c r="AG510" s="753">
        <v>832</v>
      </c>
      <c r="AH510" s="753">
        <v>26</v>
      </c>
      <c r="AI510" s="761">
        <f t="shared" si="15"/>
        <v>2.1631999999999998E-2</v>
      </c>
      <c r="AJ510" s="753" t="s">
        <v>72</v>
      </c>
      <c r="AK510" s="753">
        <v>399403265</v>
      </c>
      <c r="AL510" s="754">
        <v>44712</v>
      </c>
      <c r="AM510" s="754">
        <v>44712</v>
      </c>
      <c r="AN510" s="754">
        <v>44714</v>
      </c>
      <c r="AO510" s="754">
        <v>44715</v>
      </c>
      <c r="AP510" s="754">
        <v>44715</v>
      </c>
      <c r="AQ510" s="753" t="s">
        <v>89</v>
      </c>
      <c r="AR510" s="753" t="s">
        <v>4250</v>
      </c>
      <c r="AS510" s="753">
        <v>399403265</v>
      </c>
      <c r="AT510" s="753" t="s">
        <v>4250</v>
      </c>
      <c r="AU510" s="753" t="s">
        <v>4250</v>
      </c>
      <c r="AV510" s="753" t="s">
        <v>4250</v>
      </c>
      <c r="AW510" s="753" t="s">
        <v>90</v>
      </c>
      <c r="AX510" s="753" t="s">
        <v>147</v>
      </c>
      <c r="AY510" s="756">
        <v>4379.09</v>
      </c>
      <c r="AZ510" s="753" t="s">
        <v>4250</v>
      </c>
      <c r="BA510" s="753" t="s">
        <v>4250</v>
      </c>
      <c r="BB510" s="753" t="s">
        <v>4250</v>
      </c>
      <c r="BC510" s="753" t="s">
        <v>4250</v>
      </c>
      <c r="BD510" s="753" t="s">
        <v>4250</v>
      </c>
      <c r="BE510" s="753" t="s">
        <v>4250</v>
      </c>
      <c r="BF510" s="753" t="s">
        <v>4250</v>
      </c>
      <c r="BG510" s="753" t="s">
        <v>4250</v>
      </c>
      <c r="BH510" s="753" t="s">
        <v>4250</v>
      </c>
    </row>
    <row r="511" spans="1:60">
      <c r="A511" s="858" t="s">
        <v>8524</v>
      </c>
      <c r="B511" s="753" t="s">
        <v>79</v>
      </c>
      <c r="C511" s="753" t="s">
        <v>1679</v>
      </c>
      <c r="D511" s="754">
        <v>44706</v>
      </c>
      <c r="E511" s="753" t="s">
        <v>1674</v>
      </c>
      <c r="F511" s="753" t="s">
        <v>59</v>
      </c>
      <c r="G511" s="753" t="s">
        <v>60</v>
      </c>
      <c r="H511" s="753" t="s">
        <v>61</v>
      </c>
      <c r="I511" s="753" t="s">
        <v>62</v>
      </c>
      <c r="J511" s="753" t="s">
        <v>63</v>
      </c>
      <c r="K511" s="753">
        <v>30349</v>
      </c>
      <c r="L511" s="753" t="s">
        <v>1675</v>
      </c>
      <c r="M511" s="753" t="s">
        <v>1676</v>
      </c>
      <c r="N511" s="753" t="s">
        <v>628</v>
      </c>
      <c r="O511" s="753" t="s">
        <v>629</v>
      </c>
      <c r="P511" s="753">
        <v>1501</v>
      </c>
      <c r="Q511" s="753" t="s">
        <v>68</v>
      </c>
      <c r="R511" s="753" t="s">
        <v>1677</v>
      </c>
      <c r="S511" s="753" t="s">
        <v>4250</v>
      </c>
      <c r="T511" s="764" t="s">
        <v>1678</v>
      </c>
      <c r="U511" s="753">
        <v>49405140</v>
      </c>
      <c r="V511" s="753">
        <v>0</v>
      </c>
      <c r="W511" s="753" t="s">
        <v>163</v>
      </c>
      <c r="X511" s="753">
        <v>400</v>
      </c>
      <c r="Y511" s="753">
        <v>704</v>
      </c>
      <c r="Z511" s="753">
        <v>22</v>
      </c>
      <c r="AA511" s="749">
        <f t="shared" si="14"/>
        <v>8.8000000000000005E-3</v>
      </c>
      <c r="AB511" s="753" t="s">
        <v>88</v>
      </c>
      <c r="AC511" s="754">
        <v>44712</v>
      </c>
      <c r="AD511" s="753"/>
      <c r="AE511" s="753" t="s">
        <v>4250</v>
      </c>
      <c r="AF511" s="753" t="s">
        <v>1679</v>
      </c>
      <c r="AG511" s="753">
        <v>704</v>
      </c>
      <c r="AH511" s="753">
        <v>22</v>
      </c>
      <c r="AI511" s="761">
        <f t="shared" si="15"/>
        <v>1.5488E-2</v>
      </c>
      <c r="AJ511" s="753" t="s">
        <v>72</v>
      </c>
      <c r="AK511" s="753">
        <v>399403458</v>
      </c>
      <c r="AL511" s="754">
        <v>44712</v>
      </c>
      <c r="AM511" s="754">
        <v>44712</v>
      </c>
      <c r="AN511" s="754">
        <v>44714</v>
      </c>
      <c r="AO511" s="754">
        <v>44714</v>
      </c>
      <c r="AP511" s="754">
        <v>44715</v>
      </c>
      <c r="AQ511" s="753" t="s">
        <v>89</v>
      </c>
      <c r="AR511" s="753" t="s">
        <v>4250</v>
      </c>
      <c r="AS511" s="753">
        <v>399403458</v>
      </c>
      <c r="AT511" s="753" t="s">
        <v>4250</v>
      </c>
      <c r="AU511" s="753" t="s">
        <v>4250</v>
      </c>
      <c r="AV511" s="753" t="s">
        <v>4250</v>
      </c>
      <c r="AW511" s="753" t="s">
        <v>4250</v>
      </c>
      <c r="AX511" s="753" t="s">
        <v>147</v>
      </c>
      <c r="AY511" s="756">
        <v>4379.09</v>
      </c>
      <c r="AZ511" s="753" t="s">
        <v>4250</v>
      </c>
      <c r="BA511" s="753" t="s">
        <v>4250</v>
      </c>
      <c r="BB511" s="753" t="s">
        <v>4250</v>
      </c>
      <c r="BC511" s="753" t="s">
        <v>4250</v>
      </c>
      <c r="BD511" s="753" t="s">
        <v>4250</v>
      </c>
      <c r="BE511" s="753" t="s">
        <v>4250</v>
      </c>
      <c r="BF511" s="753" t="s">
        <v>4250</v>
      </c>
      <c r="BG511" s="753" t="s">
        <v>4250</v>
      </c>
      <c r="BH511" s="753" t="s">
        <v>4250</v>
      </c>
    </row>
    <row r="512" spans="1:60">
      <c r="A512" s="858" t="s">
        <v>8524</v>
      </c>
      <c r="B512" s="753" t="s">
        <v>79</v>
      </c>
      <c r="C512" s="753" t="s">
        <v>1680</v>
      </c>
      <c r="D512" s="754">
        <v>44706</v>
      </c>
      <c r="E512" s="753" t="s">
        <v>1681</v>
      </c>
      <c r="F512" s="753" t="s">
        <v>59</v>
      </c>
      <c r="G512" s="753" t="s">
        <v>60</v>
      </c>
      <c r="H512" s="753" t="s">
        <v>61</v>
      </c>
      <c r="I512" s="753" t="s">
        <v>62</v>
      </c>
      <c r="J512" s="753" t="s">
        <v>63</v>
      </c>
      <c r="K512" s="753">
        <v>30349</v>
      </c>
      <c r="L512" s="753" t="s">
        <v>1675</v>
      </c>
      <c r="M512" s="753" t="s">
        <v>1682</v>
      </c>
      <c r="N512" s="753" t="s">
        <v>628</v>
      </c>
      <c r="O512" s="753" t="s">
        <v>629</v>
      </c>
      <c r="P512" s="753">
        <v>1501</v>
      </c>
      <c r="Q512" s="753" t="s">
        <v>68</v>
      </c>
      <c r="R512" s="753" t="s">
        <v>1677</v>
      </c>
      <c r="S512" s="753" t="s">
        <v>4250</v>
      </c>
      <c r="T512" s="753" t="s">
        <v>1678</v>
      </c>
      <c r="U512" s="753">
        <v>49405140</v>
      </c>
      <c r="V512" s="753">
        <v>0</v>
      </c>
      <c r="W512" s="753" t="s">
        <v>163</v>
      </c>
      <c r="X512" s="753">
        <v>400</v>
      </c>
      <c r="Y512" s="753">
        <v>832</v>
      </c>
      <c r="Z512" s="753">
        <v>26</v>
      </c>
      <c r="AA512" s="749">
        <f t="shared" si="14"/>
        <v>1.04E-2</v>
      </c>
      <c r="AB512" s="753" t="s">
        <v>88</v>
      </c>
      <c r="AC512" s="754">
        <v>44712</v>
      </c>
      <c r="AD512" s="753"/>
      <c r="AE512" s="753" t="s">
        <v>4250</v>
      </c>
      <c r="AF512" s="753" t="s">
        <v>1680</v>
      </c>
      <c r="AG512" s="753">
        <v>832</v>
      </c>
      <c r="AH512" s="753">
        <v>26</v>
      </c>
      <c r="AI512" s="761">
        <f t="shared" si="15"/>
        <v>2.1631999999999998E-2</v>
      </c>
      <c r="AJ512" s="753" t="s">
        <v>72</v>
      </c>
      <c r="AK512" s="753">
        <v>399403605</v>
      </c>
      <c r="AL512" s="754">
        <v>44712</v>
      </c>
      <c r="AM512" s="754">
        <v>44712</v>
      </c>
      <c r="AN512" s="754">
        <v>44714</v>
      </c>
      <c r="AO512" s="754">
        <v>44714</v>
      </c>
      <c r="AP512" s="754">
        <v>44714</v>
      </c>
      <c r="AQ512" s="753" t="s">
        <v>89</v>
      </c>
      <c r="AR512" s="753" t="s">
        <v>4250</v>
      </c>
      <c r="AS512" s="753">
        <v>399403605</v>
      </c>
      <c r="AT512" s="753" t="s">
        <v>4250</v>
      </c>
      <c r="AU512" s="753" t="s">
        <v>4250</v>
      </c>
      <c r="AV512" s="753" t="s">
        <v>4250</v>
      </c>
      <c r="AW512" s="753" t="s">
        <v>90</v>
      </c>
      <c r="AX512" s="753" t="s">
        <v>147</v>
      </c>
      <c r="AY512" s="756">
        <v>4379.09</v>
      </c>
      <c r="AZ512" s="753" t="s">
        <v>4250</v>
      </c>
      <c r="BA512" s="753" t="s">
        <v>4250</v>
      </c>
      <c r="BB512" s="753" t="s">
        <v>4250</v>
      </c>
      <c r="BC512" s="753" t="s">
        <v>4250</v>
      </c>
      <c r="BD512" s="753" t="s">
        <v>4250</v>
      </c>
      <c r="BE512" s="753" t="s">
        <v>4250</v>
      </c>
      <c r="BF512" s="753" t="s">
        <v>4250</v>
      </c>
      <c r="BG512" s="753" t="s">
        <v>4250</v>
      </c>
      <c r="BH512" s="753" t="s">
        <v>4250</v>
      </c>
    </row>
    <row r="513" spans="1:60">
      <c r="A513" s="858" t="s">
        <v>8524</v>
      </c>
      <c r="B513" s="753" t="s">
        <v>79</v>
      </c>
      <c r="C513" s="753" t="s">
        <v>1683</v>
      </c>
      <c r="D513" s="754">
        <v>44706</v>
      </c>
      <c r="E513" s="753" t="s">
        <v>1681</v>
      </c>
      <c r="F513" s="753" t="s">
        <v>59</v>
      </c>
      <c r="G513" s="753" t="s">
        <v>60</v>
      </c>
      <c r="H513" s="753" t="s">
        <v>61</v>
      </c>
      <c r="I513" s="753" t="s">
        <v>62</v>
      </c>
      <c r="J513" s="753" t="s">
        <v>63</v>
      </c>
      <c r="K513" s="753">
        <v>30349</v>
      </c>
      <c r="L513" s="753" t="s">
        <v>1675</v>
      </c>
      <c r="M513" s="753" t="s">
        <v>1682</v>
      </c>
      <c r="N513" s="753" t="s">
        <v>628</v>
      </c>
      <c r="O513" s="753" t="s">
        <v>629</v>
      </c>
      <c r="P513" s="753">
        <v>1501</v>
      </c>
      <c r="Q513" s="753" t="s">
        <v>68</v>
      </c>
      <c r="R513" s="753" t="s">
        <v>1677</v>
      </c>
      <c r="S513" s="753" t="s">
        <v>4250</v>
      </c>
      <c r="T513" s="753" t="s">
        <v>1678</v>
      </c>
      <c r="U513" s="753">
        <v>49405140</v>
      </c>
      <c r="V513" s="753">
        <v>0</v>
      </c>
      <c r="W513" s="753" t="s">
        <v>163</v>
      </c>
      <c r="X513" s="753">
        <v>400</v>
      </c>
      <c r="Y513" s="753">
        <v>832</v>
      </c>
      <c r="Z513" s="753">
        <v>26</v>
      </c>
      <c r="AA513" s="749">
        <f t="shared" si="14"/>
        <v>1.04E-2</v>
      </c>
      <c r="AB513" s="753" t="s">
        <v>88</v>
      </c>
      <c r="AC513" s="754">
        <v>44712</v>
      </c>
      <c r="AD513" s="753"/>
      <c r="AE513" s="753" t="s">
        <v>4250</v>
      </c>
      <c r="AF513" s="753" t="s">
        <v>1683</v>
      </c>
      <c r="AG513" s="753">
        <v>832</v>
      </c>
      <c r="AH513" s="753">
        <v>26</v>
      </c>
      <c r="AI513" s="761">
        <f t="shared" si="15"/>
        <v>2.1631999999999998E-2</v>
      </c>
      <c r="AJ513" s="753" t="s">
        <v>72</v>
      </c>
      <c r="AK513" s="753">
        <v>399403737</v>
      </c>
      <c r="AL513" s="754">
        <v>44712</v>
      </c>
      <c r="AM513" s="754">
        <v>44713</v>
      </c>
      <c r="AN513" s="754">
        <v>44714</v>
      </c>
      <c r="AO513" s="754">
        <v>44715</v>
      </c>
      <c r="AP513" s="754">
        <v>44715</v>
      </c>
      <c r="AQ513" s="753" t="s">
        <v>89</v>
      </c>
      <c r="AR513" s="753" t="s">
        <v>1684</v>
      </c>
      <c r="AS513" s="753">
        <v>399403737</v>
      </c>
      <c r="AT513" s="753" t="s">
        <v>4250</v>
      </c>
      <c r="AU513" s="753" t="s">
        <v>4250</v>
      </c>
      <c r="AV513" s="753" t="s">
        <v>4250</v>
      </c>
      <c r="AW513" s="753" t="s">
        <v>90</v>
      </c>
      <c r="AX513" s="753" t="s">
        <v>147</v>
      </c>
      <c r="AY513" s="756">
        <v>4379.09</v>
      </c>
      <c r="AZ513" s="753" t="s">
        <v>4250</v>
      </c>
      <c r="BA513" s="753" t="s">
        <v>4250</v>
      </c>
      <c r="BB513" s="753" t="s">
        <v>4250</v>
      </c>
      <c r="BC513" s="753" t="s">
        <v>4250</v>
      </c>
      <c r="BD513" s="753" t="s">
        <v>4250</v>
      </c>
      <c r="BE513" s="753" t="s">
        <v>4250</v>
      </c>
      <c r="BF513" s="753" t="s">
        <v>4250</v>
      </c>
      <c r="BG513" s="753" t="s">
        <v>4250</v>
      </c>
      <c r="BH513" s="753" t="s">
        <v>4250</v>
      </c>
    </row>
    <row r="514" spans="1:60">
      <c r="A514" s="858" t="s">
        <v>8524</v>
      </c>
      <c r="B514" s="753" t="s">
        <v>79</v>
      </c>
      <c r="C514" s="753" t="s">
        <v>1685</v>
      </c>
      <c r="D514" s="754">
        <v>44706</v>
      </c>
      <c r="E514" s="753" t="s">
        <v>1681</v>
      </c>
      <c r="F514" s="753" t="s">
        <v>59</v>
      </c>
      <c r="G514" s="753" t="s">
        <v>60</v>
      </c>
      <c r="H514" s="753" t="s">
        <v>61</v>
      </c>
      <c r="I514" s="753" t="s">
        <v>62</v>
      </c>
      <c r="J514" s="753" t="s">
        <v>63</v>
      </c>
      <c r="K514" s="753">
        <v>30349</v>
      </c>
      <c r="L514" s="753" t="s">
        <v>1675</v>
      </c>
      <c r="M514" s="753" t="s">
        <v>1682</v>
      </c>
      <c r="N514" s="753" t="s">
        <v>628</v>
      </c>
      <c r="O514" s="753" t="s">
        <v>629</v>
      </c>
      <c r="P514" s="753">
        <v>1501</v>
      </c>
      <c r="Q514" s="753" t="s">
        <v>68</v>
      </c>
      <c r="R514" s="753" t="s">
        <v>1677</v>
      </c>
      <c r="S514" s="753" t="s">
        <v>4250</v>
      </c>
      <c r="T514" s="753" t="s">
        <v>1678</v>
      </c>
      <c r="U514" s="753">
        <v>49405140</v>
      </c>
      <c r="V514" s="753">
        <v>0</v>
      </c>
      <c r="W514" s="753" t="s">
        <v>163</v>
      </c>
      <c r="X514" s="753">
        <v>400</v>
      </c>
      <c r="Y514" s="753">
        <v>640</v>
      </c>
      <c r="Z514" s="753">
        <v>20</v>
      </c>
      <c r="AA514" s="749">
        <f t="shared" si="14"/>
        <v>8.0000000000000002E-3</v>
      </c>
      <c r="AB514" s="753" t="s">
        <v>88</v>
      </c>
      <c r="AC514" s="754">
        <v>44712</v>
      </c>
      <c r="AD514" s="753"/>
      <c r="AE514" s="753" t="s">
        <v>4250</v>
      </c>
      <c r="AF514" s="753" t="s">
        <v>1685</v>
      </c>
      <c r="AG514" s="753">
        <v>640</v>
      </c>
      <c r="AH514" s="753">
        <v>20</v>
      </c>
      <c r="AI514" s="761">
        <f t="shared" si="15"/>
        <v>1.2800000000000001E-2</v>
      </c>
      <c r="AJ514" s="753" t="s">
        <v>72</v>
      </c>
      <c r="AK514" s="753">
        <v>399403822</v>
      </c>
      <c r="AL514" s="754">
        <v>44712</v>
      </c>
      <c r="AM514" s="754">
        <v>44712</v>
      </c>
      <c r="AN514" s="754">
        <v>44714</v>
      </c>
      <c r="AO514" s="754">
        <v>44714</v>
      </c>
      <c r="AP514" s="754">
        <v>44714</v>
      </c>
      <c r="AQ514" s="753" t="s">
        <v>89</v>
      </c>
      <c r="AR514" s="753" t="s">
        <v>4250</v>
      </c>
      <c r="AS514" s="753">
        <v>399403822</v>
      </c>
      <c r="AT514" s="753" t="s">
        <v>4250</v>
      </c>
      <c r="AU514" s="753" t="s">
        <v>4250</v>
      </c>
      <c r="AV514" s="753" t="s">
        <v>4250</v>
      </c>
      <c r="AW514" s="753" t="s">
        <v>90</v>
      </c>
      <c r="AX514" s="753" t="s">
        <v>147</v>
      </c>
      <c r="AY514" s="756">
        <v>4379.09</v>
      </c>
      <c r="AZ514" s="753" t="s">
        <v>4250</v>
      </c>
      <c r="BA514" s="753" t="s">
        <v>4250</v>
      </c>
      <c r="BB514" s="753" t="s">
        <v>4250</v>
      </c>
      <c r="BC514" s="753" t="s">
        <v>4250</v>
      </c>
      <c r="BD514" s="753" t="s">
        <v>4250</v>
      </c>
      <c r="BE514" s="753" t="s">
        <v>4250</v>
      </c>
      <c r="BF514" s="753" t="s">
        <v>4250</v>
      </c>
      <c r="BG514" s="753" t="s">
        <v>4250</v>
      </c>
      <c r="BH514" s="753" t="s">
        <v>4250</v>
      </c>
    </row>
    <row r="515" spans="1:60">
      <c r="A515" s="858" t="s">
        <v>8524</v>
      </c>
      <c r="B515" s="759" t="s">
        <v>79</v>
      </c>
      <c r="C515" s="759" t="s">
        <v>1686</v>
      </c>
      <c r="D515" s="759"/>
      <c r="E515" s="759" t="s">
        <v>1687</v>
      </c>
      <c r="F515" s="759" t="s">
        <v>59</v>
      </c>
      <c r="G515" s="759" t="s">
        <v>4250</v>
      </c>
      <c r="H515" s="759" t="s">
        <v>4250</v>
      </c>
      <c r="I515" s="759" t="s">
        <v>4250</v>
      </c>
      <c r="J515" s="759" t="s">
        <v>4250</v>
      </c>
      <c r="K515" s="759" t="s">
        <v>4250</v>
      </c>
      <c r="L515" s="759" t="s">
        <v>1675</v>
      </c>
      <c r="M515" s="759" t="s">
        <v>1688</v>
      </c>
      <c r="N515" s="759" t="s">
        <v>628</v>
      </c>
      <c r="O515" s="759" t="s">
        <v>629</v>
      </c>
      <c r="P515" s="759">
        <v>1501</v>
      </c>
      <c r="Q515" s="759" t="s">
        <v>68</v>
      </c>
      <c r="R515" s="759" t="s">
        <v>1677</v>
      </c>
      <c r="S515" s="759" t="s">
        <v>4250</v>
      </c>
      <c r="T515" s="759" t="s">
        <v>1678</v>
      </c>
      <c r="U515" s="759">
        <v>49203132</v>
      </c>
      <c r="V515" s="759">
        <v>0</v>
      </c>
      <c r="W515" s="759" t="s">
        <v>113</v>
      </c>
      <c r="X515" s="759">
        <v>360</v>
      </c>
      <c r="Y515" s="759">
        <v>896</v>
      </c>
      <c r="Z515" s="759" t="s">
        <v>4250</v>
      </c>
      <c r="AA515" s="749"/>
      <c r="AB515" s="759" t="s">
        <v>88</v>
      </c>
      <c r="AC515" s="759"/>
      <c r="AD515" s="759"/>
      <c r="AE515" s="759" t="s">
        <v>4250</v>
      </c>
      <c r="AF515" s="759" t="s">
        <v>1686</v>
      </c>
      <c r="AG515" s="759">
        <v>896</v>
      </c>
      <c r="AH515" s="759" t="s">
        <v>4250</v>
      </c>
      <c r="AI515" s="761"/>
      <c r="AJ515" s="759" t="s">
        <v>4250</v>
      </c>
      <c r="AK515" s="759" t="s">
        <v>4250</v>
      </c>
      <c r="AL515" s="759" t="s">
        <v>4250</v>
      </c>
      <c r="AM515" s="759" t="s">
        <v>4250</v>
      </c>
      <c r="AN515" s="759" t="s">
        <v>4250</v>
      </c>
      <c r="AO515" s="759" t="s">
        <v>4250</v>
      </c>
      <c r="AP515" s="759" t="s">
        <v>4250</v>
      </c>
      <c r="AQ515" s="759" t="s">
        <v>99</v>
      </c>
      <c r="AR515" s="759" t="s">
        <v>4250</v>
      </c>
      <c r="AS515" s="759" t="s">
        <v>4250</v>
      </c>
      <c r="AT515" s="759" t="s">
        <v>4250</v>
      </c>
      <c r="AU515" s="759" t="s">
        <v>4250</v>
      </c>
      <c r="AV515" s="759" t="s">
        <v>4250</v>
      </c>
      <c r="AW515" s="759" t="s">
        <v>4250</v>
      </c>
      <c r="AX515" s="759" t="s">
        <v>4250</v>
      </c>
      <c r="AY515" s="759" t="s">
        <v>4250</v>
      </c>
      <c r="AZ515" s="759" t="s">
        <v>4250</v>
      </c>
      <c r="BA515" s="759" t="s">
        <v>4250</v>
      </c>
      <c r="BB515" s="759" t="s">
        <v>4250</v>
      </c>
      <c r="BC515" s="759" t="s">
        <v>4250</v>
      </c>
      <c r="BD515" s="759" t="s">
        <v>4250</v>
      </c>
      <c r="BE515" s="759" t="s">
        <v>4250</v>
      </c>
      <c r="BF515" s="759" t="s">
        <v>4250</v>
      </c>
      <c r="BG515" s="759" t="s">
        <v>4250</v>
      </c>
      <c r="BH515" s="759" t="s">
        <v>4250</v>
      </c>
    </row>
    <row r="516" spans="1:60">
      <c r="A516" s="858" t="s">
        <v>8524</v>
      </c>
      <c r="B516" s="759" t="s">
        <v>79</v>
      </c>
      <c r="C516" s="759" t="s">
        <v>1689</v>
      </c>
      <c r="D516" s="759"/>
      <c r="E516" s="759" t="s">
        <v>1687</v>
      </c>
      <c r="F516" s="759" t="s">
        <v>59</v>
      </c>
      <c r="G516" s="759" t="s">
        <v>4250</v>
      </c>
      <c r="H516" s="759" t="s">
        <v>4250</v>
      </c>
      <c r="I516" s="759" t="s">
        <v>4250</v>
      </c>
      <c r="J516" s="759" t="s">
        <v>4250</v>
      </c>
      <c r="K516" s="759" t="s">
        <v>4250</v>
      </c>
      <c r="L516" s="759" t="s">
        <v>1675</v>
      </c>
      <c r="M516" s="759" t="s">
        <v>1688</v>
      </c>
      <c r="N516" s="759" t="s">
        <v>628</v>
      </c>
      <c r="O516" s="759" t="s">
        <v>629</v>
      </c>
      <c r="P516" s="759">
        <v>1501</v>
      </c>
      <c r="Q516" s="759" t="s">
        <v>68</v>
      </c>
      <c r="R516" s="759" t="s">
        <v>1677</v>
      </c>
      <c r="S516" s="759" t="s">
        <v>4250</v>
      </c>
      <c r="T516" s="759" t="s">
        <v>1678</v>
      </c>
      <c r="U516" s="759">
        <v>49203132</v>
      </c>
      <c r="V516" s="759">
        <v>0</v>
      </c>
      <c r="W516" s="759" t="s">
        <v>113</v>
      </c>
      <c r="X516" s="759">
        <v>360</v>
      </c>
      <c r="Y516" s="759">
        <v>768</v>
      </c>
      <c r="Z516" s="759" t="s">
        <v>4250</v>
      </c>
      <c r="AA516" s="749"/>
      <c r="AB516" s="759" t="s">
        <v>88</v>
      </c>
      <c r="AC516" s="759"/>
      <c r="AD516" s="759"/>
      <c r="AE516" s="759" t="s">
        <v>4250</v>
      </c>
      <c r="AF516" s="759" t="s">
        <v>1689</v>
      </c>
      <c r="AG516" s="759">
        <v>768</v>
      </c>
      <c r="AH516" s="759" t="s">
        <v>4250</v>
      </c>
      <c r="AI516" s="761"/>
      <c r="AJ516" s="759" t="s">
        <v>4250</v>
      </c>
      <c r="AK516" s="759" t="s">
        <v>4250</v>
      </c>
      <c r="AL516" s="759" t="s">
        <v>4250</v>
      </c>
      <c r="AM516" s="759" t="s">
        <v>4250</v>
      </c>
      <c r="AN516" s="759" t="s">
        <v>4250</v>
      </c>
      <c r="AO516" s="759" t="s">
        <v>4250</v>
      </c>
      <c r="AP516" s="759" t="s">
        <v>4250</v>
      </c>
      <c r="AQ516" s="759" t="s">
        <v>99</v>
      </c>
      <c r="AR516" s="759" t="s">
        <v>4250</v>
      </c>
      <c r="AS516" s="759" t="s">
        <v>4250</v>
      </c>
      <c r="AT516" s="759" t="s">
        <v>4250</v>
      </c>
      <c r="AU516" s="759" t="s">
        <v>4250</v>
      </c>
      <c r="AV516" s="759" t="s">
        <v>4250</v>
      </c>
      <c r="AW516" s="759" t="s">
        <v>4250</v>
      </c>
      <c r="AX516" s="759" t="s">
        <v>4250</v>
      </c>
      <c r="AY516" s="759" t="s">
        <v>4250</v>
      </c>
      <c r="AZ516" s="759" t="s">
        <v>4250</v>
      </c>
      <c r="BA516" s="759" t="s">
        <v>4250</v>
      </c>
      <c r="BB516" s="759" t="s">
        <v>4250</v>
      </c>
      <c r="BC516" s="759" t="s">
        <v>4250</v>
      </c>
      <c r="BD516" s="759" t="s">
        <v>4250</v>
      </c>
      <c r="BE516" s="759" t="s">
        <v>4250</v>
      </c>
      <c r="BF516" s="759" t="s">
        <v>4250</v>
      </c>
      <c r="BG516" s="759" t="s">
        <v>4250</v>
      </c>
      <c r="BH516" s="759" t="s">
        <v>4250</v>
      </c>
    </row>
    <row r="517" spans="1:60">
      <c r="A517" s="752" t="s">
        <v>55</v>
      </c>
      <c r="B517" s="753" t="s">
        <v>56</v>
      </c>
      <c r="C517" s="753" t="s">
        <v>1690</v>
      </c>
      <c r="D517" s="754">
        <v>44706</v>
      </c>
      <c r="E517" s="753" t="s">
        <v>1691</v>
      </c>
      <c r="F517" s="753" t="s">
        <v>59</v>
      </c>
      <c r="G517" s="753" t="s">
        <v>60</v>
      </c>
      <c r="H517" s="753" t="s">
        <v>61</v>
      </c>
      <c r="I517" s="753" t="s">
        <v>62</v>
      </c>
      <c r="J517" s="753" t="s">
        <v>63</v>
      </c>
      <c r="K517" s="753">
        <v>30349</v>
      </c>
      <c r="L517" s="753" t="s">
        <v>1692</v>
      </c>
      <c r="M517" s="753" t="s">
        <v>1693</v>
      </c>
      <c r="N517" s="753" t="s">
        <v>1694</v>
      </c>
      <c r="O517" s="753" t="s">
        <v>299</v>
      </c>
      <c r="P517" s="753">
        <v>21224</v>
      </c>
      <c r="Q517" s="753" t="s">
        <v>68</v>
      </c>
      <c r="R517" s="753" t="s">
        <v>1695</v>
      </c>
      <c r="S517" s="753" t="s">
        <v>1696</v>
      </c>
      <c r="T517" s="764" t="s">
        <v>1697</v>
      </c>
      <c r="U517" s="753">
        <v>49303156</v>
      </c>
      <c r="V517" s="753">
        <v>0</v>
      </c>
      <c r="W517" s="753" t="s">
        <v>69</v>
      </c>
      <c r="X517" s="753">
        <v>480</v>
      </c>
      <c r="Y517" s="753">
        <v>580</v>
      </c>
      <c r="Z517" s="753">
        <v>20</v>
      </c>
      <c r="AA517" s="749">
        <f t="shared" ref="AA515:AA578" si="16">X517*Z517/10^6</f>
        <v>9.5999999999999992E-3</v>
      </c>
      <c r="AB517" s="753" t="s">
        <v>70</v>
      </c>
      <c r="AC517" s="754">
        <v>44712</v>
      </c>
      <c r="AD517" s="753"/>
      <c r="AE517" s="753" t="s">
        <v>4250</v>
      </c>
      <c r="AF517" s="753" t="s">
        <v>1690</v>
      </c>
      <c r="AG517" s="753">
        <v>580</v>
      </c>
      <c r="AH517" s="753">
        <v>20</v>
      </c>
      <c r="AI517" s="761">
        <f t="shared" ref="AI515:AI578" si="17">Y517*AH517/10^6</f>
        <v>1.1599999999999999E-2</v>
      </c>
      <c r="AJ517" s="753" t="s">
        <v>72</v>
      </c>
      <c r="AK517" s="753">
        <v>399404061</v>
      </c>
      <c r="AL517" s="754">
        <v>44712</v>
      </c>
      <c r="AM517" s="754">
        <v>44712</v>
      </c>
      <c r="AN517" s="754">
        <v>44714</v>
      </c>
      <c r="AO517" s="754">
        <v>44714</v>
      </c>
      <c r="AP517" s="754">
        <v>44714</v>
      </c>
      <c r="AQ517" s="753" t="s">
        <v>89</v>
      </c>
      <c r="AR517" s="753" t="s">
        <v>1698</v>
      </c>
      <c r="AS517" s="753">
        <v>399404061</v>
      </c>
      <c r="AT517" s="753" t="s">
        <v>4250</v>
      </c>
      <c r="AU517" s="753" t="s">
        <v>4250</v>
      </c>
      <c r="AV517" s="753" t="s">
        <v>4250</v>
      </c>
      <c r="AW517" s="753" t="s">
        <v>90</v>
      </c>
      <c r="AX517" s="753" t="s">
        <v>147</v>
      </c>
      <c r="AY517" s="756">
        <v>2450</v>
      </c>
      <c r="AZ517" s="753" t="s">
        <v>4250</v>
      </c>
      <c r="BA517" s="753" t="s">
        <v>4250</v>
      </c>
      <c r="BB517" s="753" t="s">
        <v>4250</v>
      </c>
      <c r="BC517" s="753" t="s">
        <v>4250</v>
      </c>
      <c r="BD517" s="753" t="s">
        <v>4250</v>
      </c>
      <c r="BE517" s="753" t="s">
        <v>4250</v>
      </c>
      <c r="BF517" s="753" t="s">
        <v>4250</v>
      </c>
      <c r="BG517" s="753" t="s">
        <v>4250</v>
      </c>
      <c r="BH517" s="753" t="s">
        <v>4250</v>
      </c>
    </row>
    <row r="518" spans="1:60">
      <c r="A518" s="858" t="s">
        <v>8524</v>
      </c>
      <c r="B518" s="748" t="s">
        <v>56</v>
      </c>
      <c r="C518" s="746" t="s">
        <v>1699</v>
      </c>
      <c r="D518" s="747">
        <v>44707</v>
      </c>
      <c r="E518" s="748" t="s">
        <v>1700</v>
      </c>
      <c r="F518" s="748" t="s">
        <v>59</v>
      </c>
      <c r="G518" s="748" t="s">
        <v>60</v>
      </c>
      <c r="H518" s="748" t="s">
        <v>61</v>
      </c>
      <c r="I518" s="748" t="s">
        <v>62</v>
      </c>
      <c r="J518" s="748" t="s">
        <v>63</v>
      </c>
      <c r="K518" s="748">
        <v>30349</v>
      </c>
      <c r="L518" s="748" t="s">
        <v>1701</v>
      </c>
      <c r="M518" s="748" t="s">
        <v>1195</v>
      </c>
      <c r="N518" s="748" t="s">
        <v>1196</v>
      </c>
      <c r="O518" s="748" t="s">
        <v>110</v>
      </c>
      <c r="P518" s="748">
        <v>92407</v>
      </c>
      <c r="Q518" s="748" t="s">
        <v>1267</v>
      </c>
      <c r="R518" s="746" t="s">
        <v>4250</v>
      </c>
      <c r="S518" s="746" t="s">
        <v>4250</v>
      </c>
      <c r="T518" s="746" t="s">
        <v>4250</v>
      </c>
      <c r="U518" s="748">
        <v>49406140</v>
      </c>
      <c r="V518" s="746">
        <v>0</v>
      </c>
      <c r="W518" s="748" t="s">
        <v>318</v>
      </c>
      <c r="X518" s="748">
        <v>400</v>
      </c>
      <c r="Y518" s="746">
        <v>728</v>
      </c>
      <c r="Z518" s="746">
        <v>28</v>
      </c>
      <c r="AA518" s="749">
        <f t="shared" si="16"/>
        <v>1.12E-2</v>
      </c>
      <c r="AB518" s="748" t="s">
        <v>70</v>
      </c>
      <c r="AC518" s="747">
        <v>44742</v>
      </c>
      <c r="AD518" s="748"/>
      <c r="AE518" s="748" t="s">
        <v>4250</v>
      </c>
      <c r="AF518" s="746" t="s">
        <v>1699</v>
      </c>
      <c r="AG518" s="746">
        <v>728</v>
      </c>
      <c r="AH518" s="746">
        <v>28</v>
      </c>
      <c r="AI518" s="761">
        <f t="shared" si="17"/>
        <v>2.0383999999999999E-2</v>
      </c>
      <c r="AJ518" s="748" t="s">
        <v>319</v>
      </c>
      <c r="AK518" s="748" t="s">
        <v>4250</v>
      </c>
      <c r="AL518" s="746" t="s">
        <v>4250</v>
      </c>
      <c r="AM518" s="746" t="s">
        <v>4250</v>
      </c>
      <c r="AN518" s="746" t="s">
        <v>4250</v>
      </c>
      <c r="AO518" s="748" t="s">
        <v>4250</v>
      </c>
      <c r="AP518" s="748" t="s">
        <v>4250</v>
      </c>
      <c r="AQ518" s="748"/>
      <c r="AR518" s="748" t="s">
        <v>1583</v>
      </c>
      <c r="AS518" s="748" t="s">
        <v>4250</v>
      </c>
      <c r="AT518" s="748" t="s">
        <v>4250</v>
      </c>
      <c r="AU518" s="748" t="s">
        <v>4250</v>
      </c>
      <c r="AV518" s="748" t="s">
        <v>4250</v>
      </c>
      <c r="AW518" s="748" t="s">
        <v>1198</v>
      </c>
      <c r="AX518" s="748" t="s">
        <v>116</v>
      </c>
      <c r="AY518" s="748" t="s">
        <v>4250</v>
      </c>
      <c r="AZ518" s="748" t="s">
        <v>4250</v>
      </c>
      <c r="BA518" s="748" t="s">
        <v>4250</v>
      </c>
      <c r="BB518" s="748" t="s">
        <v>4250</v>
      </c>
      <c r="BC518" s="748" t="s">
        <v>4250</v>
      </c>
      <c r="BD518" s="748" t="s">
        <v>4250</v>
      </c>
      <c r="BE518" s="748" t="s">
        <v>4250</v>
      </c>
      <c r="BF518" s="748" t="s">
        <v>4250</v>
      </c>
      <c r="BG518" s="748" t="s">
        <v>4250</v>
      </c>
      <c r="BH518" s="748" t="s">
        <v>4250</v>
      </c>
    </row>
    <row r="519" spans="1:60">
      <c r="A519" s="858" t="s">
        <v>8524</v>
      </c>
      <c r="B519" s="748" t="s">
        <v>56</v>
      </c>
      <c r="C519" s="746" t="s">
        <v>1702</v>
      </c>
      <c r="D519" s="747">
        <v>44707</v>
      </c>
      <c r="E519" s="748" t="s">
        <v>1700</v>
      </c>
      <c r="F519" s="748" t="s">
        <v>59</v>
      </c>
      <c r="G519" s="748" t="s">
        <v>60</v>
      </c>
      <c r="H519" s="748" t="s">
        <v>61</v>
      </c>
      <c r="I519" s="748" t="s">
        <v>62</v>
      </c>
      <c r="J519" s="748" t="s">
        <v>63</v>
      </c>
      <c r="K519" s="748">
        <v>30349</v>
      </c>
      <c r="L519" s="748" t="s">
        <v>1701</v>
      </c>
      <c r="M519" s="748" t="s">
        <v>1195</v>
      </c>
      <c r="N519" s="748" t="s">
        <v>1196</v>
      </c>
      <c r="O519" s="748" t="s">
        <v>110</v>
      </c>
      <c r="P519" s="748">
        <v>92407</v>
      </c>
      <c r="Q519" s="748" t="s">
        <v>1267</v>
      </c>
      <c r="R519" s="746" t="s">
        <v>4250</v>
      </c>
      <c r="S519" s="746" t="s">
        <v>4250</v>
      </c>
      <c r="T519" s="746" t="s">
        <v>4250</v>
      </c>
      <c r="U519" s="748">
        <v>49406140</v>
      </c>
      <c r="V519" s="746">
        <v>0</v>
      </c>
      <c r="W519" s="748" t="s">
        <v>318</v>
      </c>
      <c r="X519" s="748">
        <v>400</v>
      </c>
      <c r="Y519" s="746">
        <v>728</v>
      </c>
      <c r="Z519" s="746">
        <v>28</v>
      </c>
      <c r="AA519" s="749">
        <f t="shared" si="16"/>
        <v>1.12E-2</v>
      </c>
      <c r="AB519" s="748" t="s">
        <v>70</v>
      </c>
      <c r="AC519" s="747">
        <v>44742</v>
      </c>
      <c r="AD519" s="748"/>
      <c r="AE519" s="748" t="s">
        <v>4250</v>
      </c>
      <c r="AF519" s="746" t="s">
        <v>1702</v>
      </c>
      <c r="AG519" s="746">
        <v>728</v>
      </c>
      <c r="AH519" s="746">
        <v>28</v>
      </c>
      <c r="AI519" s="761">
        <f t="shared" si="17"/>
        <v>2.0383999999999999E-2</v>
      </c>
      <c r="AJ519" s="748" t="s">
        <v>319</v>
      </c>
      <c r="AK519" s="748" t="s">
        <v>4250</v>
      </c>
      <c r="AL519" s="746" t="s">
        <v>4250</v>
      </c>
      <c r="AM519" s="746" t="s">
        <v>4250</v>
      </c>
      <c r="AN519" s="746" t="s">
        <v>4250</v>
      </c>
      <c r="AO519" s="748" t="s">
        <v>4250</v>
      </c>
      <c r="AP519" s="748" t="s">
        <v>4250</v>
      </c>
      <c r="AQ519" s="748"/>
      <c r="AR519" s="748" t="s">
        <v>1583</v>
      </c>
      <c r="AS519" s="748" t="s">
        <v>4250</v>
      </c>
      <c r="AT519" s="748" t="s">
        <v>4250</v>
      </c>
      <c r="AU519" s="748" t="s">
        <v>4250</v>
      </c>
      <c r="AV519" s="748" t="s">
        <v>4250</v>
      </c>
      <c r="AW519" s="748" t="s">
        <v>1198</v>
      </c>
      <c r="AX519" s="748" t="s">
        <v>116</v>
      </c>
      <c r="AY519" s="748" t="s">
        <v>4250</v>
      </c>
      <c r="AZ519" s="748" t="s">
        <v>4250</v>
      </c>
      <c r="BA519" s="748" t="s">
        <v>4250</v>
      </c>
      <c r="BB519" s="748" t="s">
        <v>4250</v>
      </c>
      <c r="BC519" s="748" t="s">
        <v>4250</v>
      </c>
      <c r="BD519" s="748" t="s">
        <v>4250</v>
      </c>
      <c r="BE519" s="748" t="s">
        <v>4250</v>
      </c>
      <c r="BF519" s="748" t="s">
        <v>4250</v>
      </c>
      <c r="BG519" s="748" t="s">
        <v>4250</v>
      </c>
      <c r="BH519" s="748" t="s">
        <v>4250</v>
      </c>
    </row>
    <row r="520" spans="1:60">
      <c r="A520" s="858" t="s">
        <v>8524</v>
      </c>
      <c r="B520" s="748" t="s">
        <v>56</v>
      </c>
      <c r="C520" s="746" t="s">
        <v>1703</v>
      </c>
      <c r="D520" s="747">
        <v>44707</v>
      </c>
      <c r="E520" s="748" t="s">
        <v>1700</v>
      </c>
      <c r="F520" s="748" t="s">
        <v>59</v>
      </c>
      <c r="G520" s="748" t="s">
        <v>60</v>
      </c>
      <c r="H520" s="748" t="s">
        <v>61</v>
      </c>
      <c r="I520" s="748" t="s">
        <v>62</v>
      </c>
      <c r="J520" s="748" t="s">
        <v>63</v>
      </c>
      <c r="K520" s="748">
        <v>30349</v>
      </c>
      <c r="L520" s="748" t="s">
        <v>1701</v>
      </c>
      <c r="M520" s="748" t="s">
        <v>1195</v>
      </c>
      <c r="N520" s="748" t="s">
        <v>1196</v>
      </c>
      <c r="O520" s="748" t="s">
        <v>110</v>
      </c>
      <c r="P520" s="748">
        <v>92407</v>
      </c>
      <c r="Q520" s="748" t="s">
        <v>1267</v>
      </c>
      <c r="R520" s="746" t="s">
        <v>4250</v>
      </c>
      <c r="S520" s="746" t="s">
        <v>4250</v>
      </c>
      <c r="T520" s="746" t="s">
        <v>4250</v>
      </c>
      <c r="U520" s="748">
        <v>49406140</v>
      </c>
      <c r="V520" s="746">
        <v>0</v>
      </c>
      <c r="W520" s="748" t="s">
        <v>318</v>
      </c>
      <c r="X520" s="748">
        <v>400</v>
      </c>
      <c r="Y520" s="746">
        <v>728</v>
      </c>
      <c r="Z520" s="746">
        <v>28</v>
      </c>
      <c r="AA520" s="749">
        <f t="shared" si="16"/>
        <v>1.12E-2</v>
      </c>
      <c r="AB520" s="748" t="s">
        <v>70</v>
      </c>
      <c r="AC520" s="747">
        <v>44742</v>
      </c>
      <c r="AD520" s="748"/>
      <c r="AE520" s="748" t="s">
        <v>4250</v>
      </c>
      <c r="AF520" s="746" t="s">
        <v>1703</v>
      </c>
      <c r="AG520" s="746">
        <v>728</v>
      </c>
      <c r="AH520" s="746">
        <v>28</v>
      </c>
      <c r="AI520" s="761">
        <f t="shared" si="17"/>
        <v>2.0383999999999999E-2</v>
      </c>
      <c r="AJ520" s="748" t="s">
        <v>319</v>
      </c>
      <c r="AK520" s="748" t="s">
        <v>4250</v>
      </c>
      <c r="AL520" s="746" t="s">
        <v>4250</v>
      </c>
      <c r="AM520" s="746" t="s">
        <v>4250</v>
      </c>
      <c r="AN520" s="746" t="s">
        <v>4250</v>
      </c>
      <c r="AO520" s="748" t="s">
        <v>4250</v>
      </c>
      <c r="AP520" s="748" t="s">
        <v>4250</v>
      </c>
      <c r="AQ520" s="748"/>
      <c r="AR520" s="748" t="s">
        <v>1583</v>
      </c>
      <c r="AS520" s="748" t="s">
        <v>4250</v>
      </c>
      <c r="AT520" s="748" t="s">
        <v>4250</v>
      </c>
      <c r="AU520" s="748" t="s">
        <v>4250</v>
      </c>
      <c r="AV520" s="748" t="s">
        <v>4250</v>
      </c>
      <c r="AW520" s="748" t="s">
        <v>1198</v>
      </c>
      <c r="AX520" s="748" t="s">
        <v>116</v>
      </c>
      <c r="AY520" s="748" t="s">
        <v>4250</v>
      </c>
      <c r="AZ520" s="748" t="s">
        <v>4250</v>
      </c>
      <c r="BA520" s="748" t="s">
        <v>4250</v>
      </c>
      <c r="BB520" s="748" t="s">
        <v>4250</v>
      </c>
      <c r="BC520" s="748" t="s">
        <v>4250</v>
      </c>
      <c r="BD520" s="748" t="s">
        <v>4250</v>
      </c>
      <c r="BE520" s="748" t="s">
        <v>4250</v>
      </c>
      <c r="BF520" s="748" t="s">
        <v>4250</v>
      </c>
      <c r="BG520" s="748" t="s">
        <v>4250</v>
      </c>
      <c r="BH520" s="748" t="s">
        <v>4250</v>
      </c>
    </row>
    <row r="521" spans="1:60">
      <c r="A521" s="858" t="s">
        <v>8524</v>
      </c>
      <c r="B521" s="748" t="s">
        <v>56</v>
      </c>
      <c r="C521" s="746" t="s">
        <v>1704</v>
      </c>
      <c r="D521" s="747">
        <v>44707</v>
      </c>
      <c r="E521" s="748" t="s">
        <v>1700</v>
      </c>
      <c r="F521" s="748" t="s">
        <v>59</v>
      </c>
      <c r="G521" s="748" t="s">
        <v>60</v>
      </c>
      <c r="H521" s="748" t="s">
        <v>61</v>
      </c>
      <c r="I521" s="748" t="s">
        <v>62</v>
      </c>
      <c r="J521" s="748" t="s">
        <v>63</v>
      </c>
      <c r="K521" s="748">
        <v>30349</v>
      </c>
      <c r="L521" s="748" t="s">
        <v>1701</v>
      </c>
      <c r="M521" s="748" t="s">
        <v>1195</v>
      </c>
      <c r="N521" s="748" t="s">
        <v>1196</v>
      </c>
      <c r="O521" s="748" t="s">
        <v>110</v>
      </c>
      <c r="P521" s="748">
        <v>92407</v>
      </c>
      <c r="Q521" s="748" t="s">
        <v>1267</v>
      </c>
      <c r="R521" s="746" t="s">
        <v>4250</v>
      </c>
      <c r="S521" s="746" t="s">
        <v>4250</v>
      </c>
      <c r="T521" s="746" t="s">
        <v>4250</v>
      </c>
      <c r="U521" s="748">
        <v>49406140</v>
      </c>
      <c r="V521" s="746">
        <v>0</v>
      </c>
      <c r="W521" s="748" t="s">
        <v>318</v>
      </c>
      <c r="X521" s="748">
        <v>400</v>
      </c>
      <c r="Y521" s="746">
        <v>728</v>
      </c>
      <c r="Z521" s="746">
        <v>28</v>
      </c>
      <c r="AA521" s="749">
        <f t="shared" si="16"/>
        <v>1.12E-2</v>
      </c>
      <c r="AB521" s="748" t="s">
        <v>70</v>
      </c>
      <c r="AC521" s="747">
        <v>44742</v>
      </c>
      <c r="AD521" s="748"/>
      <c r="AE521" s="748" t="s">
        <v>4250</v>
      </c>
      <c r="AF521" s="746" t="s">
        <v>1704</v>
      </c>
      <c r="AG521" s="746">
        <v>728</v>
      </c>
      <c r="AH521" s="746">
        <v>28</v>
      </c>
      <c r="AI521" s="761">
        <f t="shared" si="17"/>
        <v>2.0383999999999999E-2</v>
      </c>
      <c r="AJ521" s="748" t="s">
        <v>319</v>
      </c>
      <c r="AK521" s="748" t="s">
        <v>4250</v>
      </c>
      <c r="AL521" s="746" t="s">
        <v>4250</v>
      </c>
      <c r="AM521" s="746" t="s">
        <v>4250</v>
      </c>
      <c r="AN521" s="746" t="s">
        <v>4250</v>
      </c>
      <c r="AO521" s="748" t="s">
        <v>4250</v>
      </c>
      <c r="AP521" s="748" t="s">
        <v>4250</v>
      </c>
      <c r="AQ521" s="748"/>
      <c r="AR521" s="748" t="s">
        <v>1583</v>
      </c>
      <c r="AS521" s="748" t="s">
        <v>4250</v>
      </c>
      <c r="AT521" s="748" t="s">
        <v>4250</v>
      </c>
      <c r="AU521" s="748" t="s">
        <v>4250</v>
      </c>
      <c r="AV521" s="748" t="s">
        <v>4250</v>
      </c>
      <c r="AW521" s="748" t="s">
        <v>1198</v>
      </c>
      <c r="AX521" s="748" t="s">
        <v>116</v>
      </c>
      <c r="AY521" s="748" t="s">
        <v>4250</v>
      </c>
      <c r="AZ521" s="748" t="s">
        <v>4250</v>
      </c>
      <c r="BA521" s="748" t="s">
        <v>4250</v>
      </c>
      <c r="BB521" s="748" t="s">
        <v>4250</v>
      </c>
      <c r="BC521" s="748" t="s">
        <v>4250</v>
      </c>
      <c r="BD521" s="748" t="s">
        <v>4250</v>
      </c>
      <c r="BE521" s="748" t="s">
        <v>4250</v>
      </c>
      <c r="BF521" s="748" t="s">
        <v>4250</v>
      </c>
      <c r="BG521" s="748" t="s">
        <v>4250</v>
      </c>
      <c r="BH521" s="748" t="s">
        <v>4250</v>
      </c>
    </row>
    <row r="522" spans="1:60">
      <c r="A522" s="858" t="s">
        <v>8524</v>
      </c>
      <c r="B522" s="748" t="s">
        <v>56</v>
      </c>
      <c r="C522" s="746" t="s">
        <v>1705</v>
      </c>
      <c r="D522" s="747">
        <v>44707</v>
      </c>
      <c r="E522" s="748" t="s">
        <v>1700</v>
      </c>
      <c r="F522" s="748" t="s">
        <v>59</v>
      </c>
      <c r="G522" s="748" t="s">
        <v>60</v>
      </c>
      <c r="H522" s="748" t="s">
        <v>61</v>
      </c>
      <c r="I522" s="748" t="s">
        <v>62</v>
      </c>
      <c r="J522" s="748" t="s">
        <v>63</v>
      </c>
      <c r="K522" s="748">
        <v>30349</v>
      </c>
      <c r="L522" s="748" t="s">
        <v>1701</v>
      </c>
      <c r="M522" s="748" t="s">
        <v>1195</v>
      </c>
      <c r="N522" s="748" t="s">
        <v>1196</v>
      </c>
      <c r="O522" s="748" t="s">
        <v>110</v>
      </c>
      <c r="P522" s="748">
        <v>92407</v>
      </c>
      <c r="Q522" s="748" t="s">
        <v>1267</v>
      </c>
      <c r="R522" s="746" t="s">
        <v>4250</v>
      </c>
      <c r="S522" s="746" t="s">
        <v>4250</v>
      </c>
      <c r="T522" s="746" t="s">
        <v>4250</v>
      </c>
      <c r="U522" s="748">
        <v>49406140</v>
      </c>
      <c r="V522" s="746">
        <v>0</v>
      </c>
      <c r="W522" s="748" t="s">
        <v>318</v>
      </c>
      <c r="X522" s="748">
        <v>400</v>
      </c>
      <c r="Y522" s="746">
        <v>728</v>
      </c>
      <c r="Z522" s="746">
        <v>28</v>
      </c>
      <c r="AA522" s="749">
        <f t="shared" si="16"/>
        <v>1.12E-2</v>
      </c>
      <c r="AB522" s="748" t="s">
        <v>70</v>
      </c>
      <c r="AC522" s="747">
        <v>44742</v>
      </c>
      <c r="AD522" s="748"/>
      <c r="AE522" s="748" t="s">
        <v>4250</v>
      </c>
      <c r="AF522" s="746" t="s">
        <v>1705</v>
      </c>
      <c r="AG522" s="746">
        <v>728</v>
      </c>
      <c r="AH522" s="746">
        <v>28</v>
      </c>
      <c r="AI522" s="761">
        <f t="shared" si="17"/>
        <v>2.0383999999999999E-2</v>
      </c>
      <c r="AJ522" s="748" t="s">
        <v>319</v>
      </c>
      <c r="AK522" s="748" t="s">
        <v>4250</v>
      </c>
      <c r="AL522" s="746" t="s">
        <v>4250</v>
      </c>
      <c r="AM522" s="746" t="s">
        <v>4250</v>
      </c>
      <c r="AN522" s="746" t="s">
        <v>4250</v>
      </c>
      <c r="AO522" s="748" t="s">
        <v>4250</v>
      </c>
      <c r="AP522" s="748" t="s">
        <v>4250</v>
      </c>
      <c r="AQ522" s="748"/>
      <c r="AR522" s="748" t="s">
        <v>1583</v>
      </c>
      <c r="AS522" s="748" t="s">
        <v>4250</v>
      </c>
      <c r="AT522" s="748" t="s">
        <v>4250</v>
      </c>
      <c r="AU522" s="748" t="s">
        <v>4250</v>
      </c>
      <c r="AV522" s="748" t="s">
        <v>4250</v>
      </c>
      <c r="AW522" s="748" t="s">
        <v>1198</v>
      </c>
      <c r="AX522" s="748" t="s">
        <v>116</v>
      </c>
      <c r="AY522" s="748" t="s">
        <v>4250</v>
      </c>
      <c r="AZ522" s="748" t="s">
        <v>4250</v>
      </c>
      <c r="BA522" s="748" t="s">
        <v>4250</v>
      </c>
      <c r="BB522" s="748" t="s">
        <v>4250</v>
      </c>
      <c r="BC522" s="748" t="s">
        <v>4250</v>
      </c>
      <c r="BD522" s="748" t="s">
        <v>4250</v>
      </c>
      <c r="BE522" s="748" t="s">
        <v>4250</v>
      </c>
      <c r="BF522" s="748" t="s">
        <v>4250</v>
      </c>
      <c r="BG522" s="748" t="s">
        <v>4250</v>
      </c>
      <c r="BH522" s="748" t="s">
        <v>4250</v>
      </c>
    </row>
    <row r="523" spans="1:60">
      <c r="A523" s="858" t="s">
        <v>8524</v>
      </c>
      <c r="B523" s="748" t="s">
        <v>56</v>
      </c>
      <c r="C523" s="746" t="s">
        <v>1706</v>
      </c>
      <c r="D523" s="747">
        <v>44707</v>
      </c>
      <c r="E523" s="748" t="s">
        <v>1700</v>
      </c>
      <c r="F523" s="748" t="s">
        <v>59</v>
      </c>
      <c r="G523" s="748" t="s">
        <v>60</v>
      </c>
      <c r="H523" s="748" t="s">
        <v>61</v>
      </c>
      <c r="I523" s="748" t="s">
        <v>62</v>
      </c>
      <c r="J523" s="748" t="s">
        <v>63</v>
      </c>
      <c r="K523" s="748">
        <v>30349</v>
      </c>
      <c r="L523" s="748" t="s">
        <v>1701</v>
      </c>
      <c r="M523" s="748" t="s">
        <v>1195</v>
      </c>
      <c r="N523" s="748" t="s">
        <v>1196</v>
      </c>
      <c r="O523" s="748" t="s">
        <v>110</v>
      </c>
      <c r="P523" s="748">
        <v>92407</v>
      </c>
      <c r="Q523" s="748" t="s">
        <v>1267</v>
      </c>
      <c r="R523" s="746" t="s">
        <v>4250</v>
      </c>
      <c r="S523" s="746" t="s">
        <v>4250</v>
      </c>
      <c r="T523" s="746" t="s">
        <v>4250</v>
      </c>
      <c r="U523" s="748">
        <v>49406140</v>
      </c>
      <c r="V523" s="746">
        <v>0</v>
      </c>
      <c r="W523" s="748" t="s">
        <v>318</v>
      </c>
      <c r="X523" s="748">
        <v>400</v>
      </c>
      <c r="Y523" s="746">
        <v>728</v>
      </c>
      <c r="Z523" s="746">
        <v>28</v>
      </c>
      <c r="AA523" s="749">
        <f t="shared" si="16"/>
        <v>1.12E-2</v>
      </c>
      <c r="AB523" s="748" t="s">
        <v>70</v>
      </c>
      <c r="AC523" s="747">
        <v>44742</v>
      </c>
      <c r="AD523" s="748"/>
      <c r="AE523" s="748" t="s">
        <v>4250</v>
      </c>
      <c r="AF523" s="746" t="s">
        <v>1706</v>
      </c>
      <c r="AG523" s="746">
        <v>728</v>
      </c>
      <c r="AH523" s="746">
        <v>28</v>
      </c>
      <c r="AI523" s="761">
        <f t="shared" si="17"/>
        <v>2.0383999999999999E-2</v>
      </c>
      <c r="AJ523" s="748" t="s">
        <v>319</v>
      </c>
      <c r="AK523" s="748" t="s">
        <v>4250</v>
      </c>
      <c r="AL523" s="746" t="s">
        <v>4250</v>
      </c>
      <c r="AM523" s="746" t="s">
        <v>4250</v>
      </c>
      <c r="AN523" s="746" t="s">
        <v>4250</v>
      </c>
      <c r="AO523" s="748" t="s">
        <v>4250</v>
      </c>
      <c r="AP523" s="748" t="s">
        <v>4250</v>
      </c>
      <c r="AQ523" s="748"/>
      <c r="AR523" s="748" t="s">
        <v>1583</v>
      </c>
      <c r="AS523" s="748" t="s">
        <v>4250</v>
      </c>
      <c r="AT523" s="748" t="s">
        <v>4250</v>
      </c>
      <c r="AU523" s="748" t="s">
        <v>4250</v>
      </c>
      <c r="AV523" s="748" t="s">
        <v>4250</v>
      </c>
      <c r="AW523" s="748" t="s">
        <v>1198</v>
      </c>
      <c r="AX523" s="748" t="s">
        <v>116</v>
      </c>
      <c r="AY523" s="748" t="s">
        <v>4250</v>
      </c>
      <c r="AZ523" s="748" t="s">
        <v>4250</v>
      </c>
      <c r="BA523" s="748" t="s">
        <v>4250</v>
      </c>
      <c r="BB523" s="748" t="s">
        <v>4250</v>
      </c>
      <c r="BC523" s="748" t="s">
        <v>4250</v>
      </c>
      <c r="BD523" s="748" t="s">
        <v>4250</v>
      </c>
      <c r="BE523" s="748" t="s">
        <v>4250</v>
      </c>
      <c r="BF523" s="748" t="s">
        <v>4250</v>
      </c>
      <c r="BG523" s="748" t="s">
        <v>4250</v>
      </c>
      <c r="BH523" s="748" t="s">
        <v>4250</v>
      </c>
    </row>
    <row r="524" spans="1:60">
      <c r="A524" s="858" t="s">
        <v>8524</v>
      </c>
      <c r="B524" s="748" t="s">
        <v>56</v>
      </c>
      <c r="C524" s="746" t="s">
        <v>1707</v>
      </c>
      <c r="D524" s="747">
        <v>44707</v>
      </c>
      <c r="E524" s="748" t="s">
        <v>1700</v>
      </c>
      <c r="F524" s="748" t="s">
        <v>59</v>
      </c>
      <c r="G524" s="748" t="s">
        <v>60</v>
      </c>
      <c r="H524" s="748" t="s">
        <v>61</v>
      </c>
      <c r="I524" s="748" t="s">
        <v>62</v>
      </c>
      <c r="J524" s="748" t="s">
        <v>63</v>
      </c>
      <c r="K524" s="748">
        <v>30349</v>
      </c>
      <c r="L524" s="748" t="s">
        <v>1701</v>
      </c>
      <c r="M524" s="748" t="s">
        <v>1195</v>
      </c>
      <c r="N524" s="748" t="s">
        <v>1196</v>
      </c>
      <c r="O524" s="748" t="s">
        <v>110</v>
      </c>
      <c r="P524" s="748">
        <v>92407</v>
      </c>
      <c r="Q524" s="748" t="s">
        <v>1267</v>
      </c>
      <c r="R524" s="746" t="s">
        <v>4250</v>
      </c>
      <c r="S524" s="746" t="s">
        <v>4250</v>
      </c>
      <c r="T524" s="746" t="s">
        <v>4250</v>
      </c>
      <c r="U524" s="748">
        <v>49406140</v>
      </c>
      <c r="V524" s="746">
        <v>0</v>
      </c>
      <c r="W524" s="748" t="s">
        <v>318</v>
      </c>
      <c r="X524" s="748">
        <v>400</v>
      </c>
      <c r="Y524" s="746">
        <v>728</v>
      </c>
      <c r="Z524" s="746">
        <v>28</v>
      </c>
      <c r="AA524" s="749">
        <f t="shared" si="16"/>
        <v>1.12E-2</v>
      </c>
      <c r="AB524" s="748" t="s">
        <v>70</v>
      </c>
      <c r="AC524" s="747">
        <v>44742</v>
      </c>
      <c r="AD524" s="748"/>
      <c r="AE524" s="748" t="s">
        <v>4250</v>
      </c>
      <c r="AF524" s="746" t="s">
        <v>1707</v>
      </c>
      <c r="AG524" s="746">
        <v>728</v>
      </c>
      <c r="AH524" s="746">
        <v>28</v>
      </c>
      <c r="AI524" s="761">
        <f t="shared" si="17"/>
        <v>2.0383999999999999E-2</v>
      </c>
      <c r="AJ524" s="748" t="s">
        <v>319</v>
      </c>
      <c r="AK524" s="748" t="s">
        <v>4250</v>
      </c>
      <c r="AL524" s="746" t="s">
        <v>4250</v>
      </c>
      <c r="AM524" s="746" t="s">
        <v>4250</v>
      </c>
      <c r="AN524" s="746" t="s">
        <v>4250</v>
      </c>
      <c r="AO524" s="748" t="s">
        <v>4250</v>
      </c>
      <c r="AP524" s="748" t="s">
        <v>4250</v>
      </c>
      <c r="AQ524" s="748"/>
      <c r="AR524" s="748" t="s">
        <v>1583</v>
      </c>
      <c r="AS524" s="748" t="s">
        <v>4250</v>
      </c>
      <c r="AT524" s="748" t="s">
        <v>4250</v>
      </c>
      <c r="AU524" s="748" t="s">
        <v>4250</v>
      </c>
      <c r="AV524" s="748" t="s">
        <v>4250</v>
      </c>
      <c r="AW524" s="748" t="s">
        <v>1198</v>
      </c>
      <c r="AX524" s="748" t="s">
        <v>116</v>
      </c>
      <c r="AY524" s="748" t="s">
        <v>4250</v>
      </c>
      <c r="AZ524" s="748" t="s">
        <v>4250</v>
      </c>
      <c r="BA524" s="748" t="s">
        <v>4250</v>
      </c>
      <c r="BB524" s="748" t="s">
        <v>4250</v>
      </c>
      <c r="BC524" s="748" t="s">
        <v>4250</v>
      </c>
      <c r="BD524" s="748" t="s">
        <v>4250</v>
      </c>
      <c r="BE524" s="748" t="s">
        <v>4250</v>
      </c>
      <c r="BF524" s="748" t="s">
        <v>4250</v>
      </c>
      <c r="BG524" s="748" t="s">
        <v>4250</v>
      </c>
      <c r="BH524" s="748" t="s">
        <v>4250</v>
      </c>
    </row>
    <row r="525" spans="1:60">
      <c r="A525" s="858" t="s">
        <v>8524</v>
      </c>
      <c r="B525" s="748" t="s">
        <v>56</v>
      </c>
      <c r="C525" s="746" t="s">
        <v>1708</v>
      </c>
      <c r="D525" s="747">
        <v>44707</v>
      </c>
      <c r="E525" s="748" t="s">
        <v>1700</v>
      </c>
      <c r="F525" s="748" t="s">
        <v>59</v>
      </c>
      <c r="G525" s="748" t="s">
        <v>60</v>
      </c>
      <c r="H525" s="748" t="s">
        <v>61</v>
      </c>
      <c r="I525" s="748" t="s">
        <v>62</v>
      </c>
      <c r="J525" s="748" t="s">
        <v>63</v>
      </c>
      <c r="K525" s="748">
        <v>30349</v>
      </c>
      <c r="L525" s="748" t="s">
        <v>1701</v>
      </c>
      <c r="M525" s="748" t="s">
        <v>1195</v>
      </c>
      <c r="N525" s="748" t="s">
        <v>1196</v>
      </c>
      <c r="O525" s="748" t="s">
        <v>110</v>
      </c>
      <c r="P525" s="748">
        <v>92407</v>
      </c>
      <c r="Q525" s="748" t="s">
        <v>1267</v>
      </c>
      <c r="R525" s="746" t="s">
        <v>4250</v>
      </c>
      <c r="S525" s="746" t="s">
        <v>4250</v>
      </c>
      <c r="T525" s="746" t="s">
        <v>4250</v>
      </c>
      <c r="U525" s="748">
        <v>49406140</v>
      </c>
      <c r="V525" s="746">
        <v>0</v>
      </c>
      <c r="W525" s="748" t="s">
        <v>318</v>
      </c>
      <c r="X525" s="748">
        <v>400</v>
      </c>
      <c r="Y525" s="746">
        <v>728</v>
      </c>
      <c r="Z525" s="746">
        <v>28</v>
      </c>
      <c r="AA525" s="749">
        <f t="shared" si="16"/>
        <v>1.12E-2</v>
      </c>
      <c r="AB525" s="748" t="s">
        <v>70</v>
      </c>
      <c r="AC525" s="747">
        <v>44742</v>
      </c>
      <c r="AD525" s="748"/>
      <c r="AE525" s="748" t="s">
        <v>4250</v>
      </c>
      <c r="AF525" s="746" t="s">
        <v>1708</v>
      </c>
      <c r="AG525" s="746">
        <v>728</v>
      </c>
      <c r="AH525" s="746">
        <v>28</v>
      </c>
      <c r="AI525" s="761">
        <f t="shared" si="17"/>
        <v>2.0383999999999999E-2</v>
      </c>
      <c r="AJ525" s="748" t="s">
        <v>319</v>
      </c>
      <c r="AK525" s="748" t="s">
        <v>4250</v>
      </c>
      <c r="AL525" s="746" t="s">
        <v>4250</v>
      </c>
      <c r="AM525" s="746" t="s">
        <v>4250</v>
      </c>
      <c r="AN525" s="746" t="s">
        <v>4250</v>
      </c>
      <c r="AO525" s="748" t="s">
        <v>4250</v>
      </c>
      <c r="AP525" s="748" t="s">
        <v>4250</v>
      </c>
      <c r="AQ525" s="748"/>
      <c r="AR525" s="748" t="s">
        <v>1583</v>
      </c>
      <c r="AS525" s="748" t="s">
        <v>4250</v>
      </c>
      <c r="AT525" s="748" t="s">
        <v>4250</v>
      </c>
      <c r="AU525" s="748" t="s">
        <v>4250</v>
      </c>
      <c r="AV525" s="748" t="s">
        <v>4250</v>
      </c>
      <c r="AW525" s="748" t="s">
        <v>1198</v>
      </c>
      <c r="AX525" s="748" t="s">
        <v>116</v>
      </c>
      <c r="AY525" s="748" t="s">
        <v>4250</v>
      </c>
      <c r="AZ525" s="748" t="s">
        <v>4250</v>
      </c>
      <c r="BA525" s="748" t="s">
        <v>4250</v>
      </c>
      <c r="BB525" s="748" t="s">
        <v>4250</v>
      </c>
      <c r="BC525" s="748" t="s">
        <v>4250</v>
      </c>
      <c r="BD525" s="748" t="s">
        <v>4250</v>
      </c>
      <c r="BE525" s="748" t="s">
        <v>4250</v>
      </c>
      <c r="BF525" s="748" t="s">
        <v>4250</v>
      </c>
      <c r="BG525" s="748" t="s">
        <v>4250</v>
      </c>
      <c r="BH525" s="748" t="s">
        <v>4250</v>
      </c>
    </row>
    <row r="526" spans="1:60">
      <c r="A526" s="858" t="s">
        <v>8524</v>
      </c>
      <c r="B526" s="748" t="s">
        <v>56</v>
      </c>
      <c r="C526" s="746" t="s">
        <v>1709</v>
      </c>
      <c r="D526" s="747">
        <v>44707</v>
      </c>
      <c r="E526" s="748" t="s">
        <v>1700</v>
      </c>
      <c r="F526" s="748" t="s">
        <v>59</v>
      </c>
      <c r="G526" s="748" t="s">
        <v>60</v>
      </c>
      <c r="H526" s="748" t="s">
        <v>61</v>
      </c>
      <c r="I526" s="748" t="s">
        <v>62</v>
      </c>
      <c r="J526" s="748" t="s">
        <v>63</v>
      </c>
      <c r="K526" s="748">
        <v>30349</v>
      </c>
      <c r="L526" s="748" t="s">
        <v>1701</v>
      </c>
      <c r="M526" s="748" t="s">
        <v>1195</v>
      </c>
      <c r="N526" s="748" t="s">
        <v>1196</v>
      </c>
      <c r="O526" s="748" t="s">
        <v>110</v>
      </c>
      <c r="P526" s="748">
        <v>92407</v>
      </c>
      <c r="Q526" s="748" t="s">
        <v>1267</v>
      </c>
      <c r="R526" s="746" t="s">
        <v>4250</v>
      </c>
      <c r="S526" s="746" t="s">
        <v>4250</v>
      </c>
      <c r="T526" s="746" t="s">
        <v>4250</v>
      </c>
      <c r="U526" s="748">
        <v>49406140</v>
      </c>
      <c r="V526" s="746">
        <v>0</v>
      </c>
      <c r="W526" s="748" t="s">
        <v>318</v>
      </c>
      <c r="X526" s="748">
        <v>400</v>
      </c>
      <c r="Y526" s="746">
        <v>728</v>
      </c>
      <c r="Z526" s="746">
        <v>28</v>
      </c>
      <c r="AA526" s="749">
        <f t="shared" si="16"/>
        <v>1.12E-2</v>
      </c>
      <c r="AB526" s="748" t="s">
        <v>70</v>
      </c>
      <c r="AC526" s="747">
        <v>44742</v>
      </c>
      <c r="AD526" s="748"/>
      <c r="AE526" s="748" t="s">
        <v>4250</v>
      </c>
      <c r="AF526" s="746" t="s">
        <v>1709</v>
      </c>
      <c r="AG526" s="746">
        <v>728</v>
      </c>
      <c r="AH526" s="746">
        <v>28</v>
      </c>
      <c r="AI526" s="761">
        <f t="shared" si="17"/>
        <v>2.0383999999999999E-2</v>
      </c>
      <c r="AJ526" s="748" t="s">
        <v>319</v>
      </c>
      <c r="AK526" s="748" t="s">
        <v>4250</v>
      </c>
      <c r="AL526" s="746" t="s">
        <v>4250</v>
      </c>
      <c r="AM526" s="746" t="s">
        <v>4250</v>
      </c>
      <c r="AN526" s="746" t="s">
        <v>4250</v>
      </c>
      <c r="AO526" s="748" t="s">
        <v>4250</v>
      </c>
      <c r="AP526" s="748" t="s">
        <v>4250</v>
      </c>
      <c r="AQ526" s="748"/>
      <c r="AR526" s="748" t="s">
        <v>1583</v>
      </c>
      <c r="AS526" s="748" t="s">
        <v>4250</v>
      </c>
      <c r="AT526" s="748" t="s">
        <v>4250</v>
      </c>
      <c r="AU526" s="748" t="s">
        <v>4250</v>
      </c>
      <c r="AV526" s="748" t="s">
        <v>4250</v>
      </c>
      <c r="AW526" s="748" t="s">
        <v>1198</v>
      </c>
      <c r="AX526" s="748" t="s">
        <v>116</v>
      </c>
      <c r="AY526" s="748" t="s">
        <v>4250</v>
      </c>
      <c r="AZ526" s="748" t="s">
        <v>4250</v>
      </c>
      <c r="BA526" s="748" t="s">
        <v>4250</v>
      </c>
      <c r="BB526" s="748" t="s">
        <v>4250</v>
      </c>
      <c r="BC526" s="748" t="s">
        <v>4250</v>
      </c>
      <c r="BD526" s="748" t="s">
        <v>4250</v>
      </c>
      <c r="BE526" s="748" t="s">
        <v>4250</v>
      </c>
      <c r="BF526" s="748" t="s">
        <v>4250</v>
      </c>
      <c r="BG526" s="748" t="s">
        <v>4250</v>
      </c>
      <c r="BH526" s="748" t="s">
        <v>4250</v>
      </c>
    </row>
    <row r="527" spans="1:60">
      <c r="A527" s="858" t="s">
        <v>8524</v>
      </c>
      <c r="B527" s="748" t="s">
        <v>56</v>
      </c>
      <c r="C527" s="746" t="s">
        <v>1710</v>
      </c>
      <c r="D527" s="747">
        <v>44707</v>
      </c>
      <c r="E527" s="748" t="s">
        <v>1700</v>
      </c>
      <c r="F527" s="748" t="s">
        <v>59</v>
      </c>
      <c r="G527" s="748" t="s">
        <v>60</v>
      </c>
      <c r="H527" s="748" t="s">
        <v>61</v>
      </c>
      <c r="I527" s="748" t="s">
        <v>62</v>
      </c>
      <c r="J527" s="748" t="s">
        <v>63</v>
      </c>
      <c r="K527" s="748">
        <v>30349</v>
      </c>
      <c r="L527" s="748" t="s">
        <v>1701</v>
      </c>
      <c r="M527" s="748" t="s">
        <v>1195</v>
      </c>
      <c r="N527" s="748" t="s">
        <v>1196</v>
      </c>
      <c r="O527" s="748" t="s">
        <v>110</v>
      </c>
      <c r="P527" s="748">
        <v>92407</v>
      </c>
      <c r="Q527" s="748" t="s">
        <v>1267</v>
      </c>
      <c r="R527" s="746" t="s">
        <v>4250</v>
      </c>
      <c r="S527" s="746" t="s">
        <v>4250</v>
      </c>
      <c r="T527" s="746" t="s">
        <v>4250</v>
      </c>
      <c r="U527" s="748">
        <v>49406140</v>
      </c>
      <c r="V527" s="746">
        <v>0</v>
      </c>
      <c r="W527" s="748" t="s">
        <v>318</v>
      </c>
      <c r="X527" s="748">
        <v>400</v>
      </c>
      <c r="Y527" s="746">
        <v>728</v>
      </c>
      <c r="Z527" s="746">
        <v>28</v>
      </c>
      <c r="AA527" s="749">
        <f t="shared" si="16"/>
        <v>1.12E-2</v>
      </c>
      <c r="AB527" s="748" t="s">
        <v>70</v>
      </c>
      <c r="AC527" s="747">
        <v>44742</v>
      </c>
      <c r="AD527" s="748"/>
      <c r="AE527" s="748" t="s">
        <v>4250</v>
      </c>
      <c r="AF527" s="746" t="s">
        <v>1710</v>
      </c>
      <c r="AG527" s="746">
        <v>728</v>
      </c>
      <c r="AH527" s="746">
        <v>28</v>
      </c>
      <c r="AI527" s="761">
        <f t="shared" si="17"/>
        <v>2.0383999999999999E-2</v>
      </c>
      <c r="AJ527" s="748" t="s">
        <v>319</v>
      </c>
      <c r="AK527" s="748" t="s">
        <v>4250</v>
      </c>
      <c r="AL527" s="746" t="s">
        <v>4250</v>
      </c>
      <c r="AM527" s="746" t="s">
        <v>4250</v>
      </c>
      <c r="AN527" s="746" t="s">
        <v>4250</v>
      </c>
      <c r="AO527" s="748" t="s">
        <v>4250</v>
      </c>
      <c r="AP527" s="748" t="s">
        <v>4250</v>
      </c>
      <c r="AQ527" s="748"/>
      <c r="AR527" s="748" t="s">
        <v>1583</v>
      </c>
      <c r="AS527" s="748" t="s">
        <v>4250</v>
      </c>
      <c r="AT527" s="748" t="s">
        <v>4250</v>
      </c>
      <c r="AU527" s="748" t="s">
        <v>4250</v>
      </c>
      <c r="AV527" s="748" t="s">
        <v>4250</v>
      </c>
      <c r="AW527" s="748" t="s">
        <v>1198</v>
      </c>
      <c r="AX527" s="748" t="s">
        <v>116</v>
      </c>
      <c r="AY527" s="748" t="s">
        <v>4250</v>
      </c>
      <c r="AZ527" s="748" t="s">
        <v>4250</v>
      </c>
      <c r="BA527" s="748" t="s">
        <v>4250</v>
      </c>
      <c r="BB527" s="748" t="s">
        <v>4250</v>
      </c>
      <c r="BC527" s="748" t="s">
        <v>4250</v>
      </c>
      <c r="BD527" s="748" t="s">
        <v>4250</v>
      </c>
      <c r="BE527" s="748" t="s">
        <v>4250</v>
      </c>
      <c r="BF527" s="748" t="s">
        <v>4250</v>
      </c>
      <c r="BG527" s="748" t="s">
        <v>4250</v>
      </c>
      <c r="BH527" s="748" t="s">
        <v>4250</v>
      </c>
    </row>
    <row r="528" spans="1:60">
      <c r="A528" s="858" t="s">
        <v>8524</v>
      </c>
      <c r="B528" s="748" t="s">
        <v>56</v>
      </c>
      <c r="C528" s="746" t="s">
        <v>1711</v>
      </c>
      <c r="D528" s="747">
        <v>44707</v>
      </c>
      <c r="E528" s="748" t="s">
        <v>1700</v>
      </c>
      <c r="F528" s="748" t="s">
        <v>59</v>
      </c>
      <c r="G528" s="748" t="s">
        <v>60</v>
      </c>
      <c r="H528" s="748" t="s">
        <v>61</v>
      </c>
      <c r="I528" s="748" t="s">
        <v>62</v>
      </c>
      <c r="J528" s="748" t="s">
        <v>63</v>
      </c>
      <c r="K528" s="748">
        <v>30349</v>
      </c>
      <c r="L528" s="748" t="s">
        <v>1701</v>
      </c>
      <c r="M528" s="748" t="s">
        <v>1195</v>
      </c>
      <c r="N528" s="748" t="s">
        <v>1196</v>
      </c>
      <c r="O528" s="748" t="s">
        <v>110</v>
      </c>
      <c r="P528" s="748">
        <v>92407</v>
      </c>
      <c r="Q528" s="748" t="s">
        <v>1267</v>
      </c>
      <c r="R528" s="746" t="s">
        <v>4250</v>
      </c>
      <c r="S528" s="746" t="s">
        <v>4250</v>
      </c>
      <c r="T528" s="746" t="s">
        <v>4250</v>
      </c>
      <c r="U528" s="748">
        <v>49406140</v>
      </c>
      <c r="V528" s="746">
        <v>0</v>
      </c>
      <c r="W528" s="748" t="s">
        <v>318</v>
      </c>
      <c r="X528" s="748">
        <v>400</v>
      </c>
      <c r="Y528" s="746">
        <v>728</v>
      </c>
      <c r="Z528" s="746">
        <v>28</v>
      </c>
      <c r="AA528" s="749">
        <f t="shared" si="16"/>
        <v>1.12E-2</v>
      </c>
      <c r="AB528" s="748" t="s">
        <v>70</v>
      </c>
      <c r="AC528" s="747">
        <v>44742</v>
      </c>
      <c r="AD528" s="748"/>
      <c r="AE528" s="748" t="s">
        <v>4250</v>
      </c>
      <c r="AF528" s="746" t="s">
        <v>1711</v>
      </c>
      <c r="AG528" s="746">
        <v>728</v>
      </c>
      <c r="AH528" s="746">
        <v>28</v>
      </c>
      <c r="AI528" s="761">
        <f t="shared" si="17"/>
        <v>2.0383999999999999E-2</v>
      </c>
      <c r="AJ528" s="748" t="s">
        <v>319</v>
      </c>
      <c r="AK528" s="748" t="s">
        <v>4250</v>
      </c>
      <c r="AL528" s="746" t="s">
        <v>4250</v>
      </c>
      <c r="AM528" s="746" t="s">
        <v>4250</v>
      </c>
      <c r="AN528" s="746" t="s">
        <v>4250</v>
      </c>
      <c r="AO528" s="748" t="s">
        <v>4250</v>
      </c>
      <c r="AP528" s="748" t="s">
        <v>4250</v>
      </c>
      <c r="AQ528" s="748"/>
      <c r="AR528" s="748" t="s">
        <v>1583</v>
      </c>
      <c r="AS528" s="748" t="s">
        <v>4250</v>
      </c>
      <c r="AT528" s="748" t="s">
        <v>4250</v>
      </c>
      <c r="AU528" s="748" t="s">
        <v>4250</v>
      </c>
      <c r="AV528" s="748" t="s">
        <v>4250</v>
      </c>
      <c r="AW528" s="748" t="s">
        <v>1198</v>
      </c>
      <c r="AX528" s="748" t="s">
        <v>116</v>
      </c>
      <c r="AY528" s="748" t="s">
        <v>4250</v>
      </c>
      <c r="AZ528" s="748" t="s">
        <v>4250</v>
      </c>
      <c r="BA528" s="748" t="s">
        <v>4250</v>
      </c>
      <c r="BB528" s="748" t="s">
        <v>4250</v>
      </c>
      <c r="BC528" s="748" t="s">
        <v>4250</v>
      </c>
      <c r="BD528" s="748" t="s">
        <v>4250</v>
      </c>
      <c r="BE528" s="748" t="s">
        <v>4250</v>
      </c>
      <c r="BF528" s="748" t="s">
        <v>4250</v>
      </c>
      <c r="BG528" s="748" t="s">
        <v>4250</v>
      </c>
      <c r="BH528" s="748" t="s">
        <v>4250</v>
      </c>
    </row>
    <row r="529" spans="1:60">
      <c r="A529" s="858" t="s">
        <v>8524</v>
      </c>
      <c r="B529" s="748" t="s">
        <v>56</v>
      </c>
      <c r="C529" s="746" t="s">
        <v>1712</v>
      </c>
      <c r="D529" s="747">
        <v>44707</v>
      </c>
      <c r="E529" s="748" t="s">
        <v>1700</v>
      </c>
      <c r="F529" s="748" t="s">
        <v>59</v>
      </c>
      <c r="G529" s="748" t="s">
        <v>60</v>
      </c>
      <c r="H529" s="748" t="s">
        <v>61</v>
      </c>
      <c r="I529" s="748" t="s">
        <v>62</v>
      </c>
      <c r="J529" s="748" t="s">
        <v>63</v>
      </c>
      <c r="K529" s="748">
        <v>30349</v>
      </c>
      <c r="L529" s="748" t="s">
        <v>1701</v>
      </c>
      <c r="M529" s="748" t="s">
        <v>1195</v>
      </c>
      <c r="N529" s="748" t="s">
        <v>1196</v>
      </c>
      <c r="O529" s="748" t="s">
        <v>110</v>
      </c>
      <c r="P529" s="748">
        <v>92407</v>
      </c>
      <c r="Q529" s="748" t="s">
        <v>1267</v>
      </c>
      <c r="R529" s="746" t="s">
        <v>4250</v>
      </c>
      <c r="S529" s="746" t="s">
        <v>4250</v>
      </c>
      <c r="T529" s="746" t="s">
        <v>4250</v>
      </c>
      <c r="U529" s="748">
        <v>49406140</v>
      </c>
      <c r="V529" s="746">
        <v>0</v>
      </c>
      <c r="W529" s="748" t="s">
        <v>318</v>
      </c>
      <c r="X529" s="748">
        <v>400</v>
      </c>
      <c r="Y529" s="746">
        <v>728</v>
      </c>
      <c r="Z529" s="746">
        <v>28</v>
      </c>
      <c r="AA529" s="749">
        <f t="shared" si="16"/>
        <v>1.12E-2</v>
      </c>
      <c r="AB529" s="748" t="s">
        <v>70</v>
      </c>
      <c r="AC529" s="747">
        <v>44742</v>
      </c>
      <c r="AD529" s="748"/>
      <c r="AE529" s="748" t="s">
        <v>4250</v>
      </c>
      <c r="AF529" s="746" t="s">
        <v>1712</v>
      </c>
      <c r="AG529" s="746">
        <v>728</v>
      </c>
      <c r="AH529" s="746">
        <v>28</v>
      </c>
      <c r="AI529" s="761">
        <f t="shared" si="17"/>
        <v>2.0383999999999999E-2</v>
      </c>
      <c r="AJ529" s="748" t="s">
        <v>319</v>
      </c>
      <c r="AK529" s="748" t="s">
        <v>4250</v>
      </c>
      <c r="AL529" s="746" t="s">
        <v>4250</v>
      </c>
      <c r="AM529" s="746" t="s">
        <v>4250</v>
      </c>
      <c r="AN529" s="746" t="s">
        <v>4250</v>
      </c>
      <c r="AO529" s="748" t="s">
        <v>4250</v>
      </c>
      <c r="AP529" s="748" t="s">
        <v>4250</v>
      </c>
      <c r="AQ529" s="748"/>
      <c r="AR529" s="748" t="s">
        <v>1583</v>
      </c>
      <c r="AS529" s="748" t="s">
        <v>4250</v>
      </c>
      <c r="AT529" s="748" t="s">
        <v>4250</v>
      </c>
      <c r="AU529" s="748" t="s">
        <v>4250</v>
      </c>
      <c r="AV529" s="748" t="s">
        <v>4250</v>
      </c>
      <c r="AW529" s="748" t="s">
        <v>1198</v>
      </c>
      <c r="AX529" s="748" t="s">
        <v>116</v>
      </c>
      <c r="AY529" s="748" t="s">
        <v>4250</v>
      </c>
      <c r="AZ529" s="748" t="s">
        <v>4250</v>
      </c>
      <c r="BA529" s="748" t="s">
        <v>4250</v>
      </c>
      <c r="BB529" s="748" t="s">
        <v>4250</v>
      </c>
      <c r="BC529" s="748" t="s">
        <v>4250</v>
      </c>
      <c r="BD529" s="748" t="s">
        <v>4250</v>
      </c>
      <c r="BE529" s="748" t="s">
        <v>4250</v>
      </c>
      <c r="BF529" s="748" t="s">
        <v>4250</v>
      </c>
      <c r="BG529" s="748" t="s">
        <v>4250</v>
      </c>
      <c r="BH529" s="748" t="s">
        <v>4250</v>
      </c>
    </row>
    <row r="530" spans="1:60">
      <c r="A530" s="858" t="s">
        <v>8524</v>
      </c>
      <c r="B530" s="748" t="s">
        <v>56</v>
      </c>
      <c r="C530" s="746" t="s">
        <v>1713</v>
      </c>
      <c r="D530" s="747">
        <v>44707</v>
      </c>
      <c r="E530" s="748" t="s">
        <v>1700</v>
      </c>
      <c r="F530" s="748" t="s">
        <v>59</v>
      </c>
      <c r="G530" s="748" t="s">
        <v>60</v>
      </c>
      <c r="H530" s="748" t="s">
        <v>61</v>
      </c>
      <c r="I530" s="748" t="s">
        <v>62</v>
      </c>
      <c r="J530" s="748" t="s">
        <v>63</v>
      </c>
      <c r="K530" s="748">
        <v>30349</v>
      </c>
      <c r="L530" s="748" t="s">
        <v>1701</v>
      </c>
      <c r="M530" s="748" t="s">
        <v>1195</v>
      </c>
      <c r="N530" s="748" t="s">
        <v>1196</v>
      </c>
      <c r="O530" s="748" t="s">
        <v>110</v>
      </c>
      <c r="P530" s="748">
        <v>92407</v>
      </c>
      <c r="Q530" s="748" t="s">
        <v>1267</v>
      </c>
      <c r="R530" s="746" t="s">
        <v>4250</v>
      </c>
      <c r="S530" s="746" t="s">
        <v>4250</v>
      </c>
      <c r="T530" s="746" t="s">
        <v>4250</v>
      </c>
      <c r="U530" s="748">
        <v>49406140</v>
      </c>
      <c r="V530" s="746">
        <v>0</v>
      </c>
      <c r="W530" s="748" t="s">
        <v>318</v>
      </c>
      <c r="X530" s="748">
        <v>400</v>
      </c>
      <c r="Y530" s="746">
        <v>728</v>
      </c>
      <c r="Z530" s="746">
        <v>28</v>
      </c>
      <c r="AA530" s="749">
        <f t="shared" si="16"/>
        <v>1.12E-2</v>
      </c>
      <c r="AB530" s="748" t="s">
        <v>70</v>
      </c>
      <c r="AC530" s="747">
        <v>44742</v>
      </c>
      <c r="AD530" s="748"/>
      <c r="AE530" s="748" t="s">
        <v>4250</v>
      </c>
      <c r="AF530" s="746" t="s">
        <v>1713</v>
      </c>
      <c r="AG530" s="746">
        <v>728</v>
      </c>
      <c r="AH530" s="746">
        <v>28</v>
      </c>
      <c r="AI530" s="761">
        <f t="shared" si="17"/>
        <v>2.0383999999999999E-2</v>
      </c>
      <c r="AJ530" s="748" t="s">
        <v>319</v>
      </c>
      <c r="AK530" s="748" t="s">
        <v>4250</v>
      </c>
      <c r="AL530" s="746" t="s">
        <v>4250</v>
      </c>
      <c r="AM530" s="746" t="s">
        <v>4250</v>
      </c>
      <c r="AN530" s="746" t="s">
        <v>4250</v>
      </c>
      <c r="AO530" s="748" t="s">
        <v>4250</v>
      </c>
      <c r="AP530" s="748" t="s">
        <v>4250</v>
      </c>
      <c r="AQ530" s="748"/>
      <c r="AR530" s="748" t="s">
        <v>1583</v>
      </c>
      <c r="AS530" s="748" t="s">
        <v>4250</v>
      </c>
      <c r="AT530" s="748" t="s">
        <v>4250</v>
      </c>
      <c r="AU530" s="748" t="s">
        <v>4250</v>
      </c>
      <c r="AV530" s="748" t="s">
        <v>4250</v>
      </c>
      <c r="AW530" s="748" t="s">
        <v>1198</v>
      </c>
      <c r="AX530" s="748" t="s">
        <v>116</v>
      </c>
      <c r="AY530" s="748" t="s">
        <v>4250</v>
      </c>
      <c r="AZ530" s="748" t="s">
        <v>4250</v>
      </c>
      <c r="BA530" s="748" t="s">
        <v>4250</v>
      </c>
      <c r="BB530" s="748" t="s">
        <v>4250</v>
      </c>
      <c r="BC530" s="748" t="s">
        <v>4250</v>
      </c>
      <c r="BD530" s="748" t="s">
        <v>4250</v>
      </c>
      <c r="BE530" s="748" t="s">
        <v>4250</v>
      </c>
      <c r="BF530" s="748" t="s">
        <v>4250</v>
      </c>
      <c r="BG530" s="748" t="s">
        <v>4250</v>
      </c>
      <c r="BH530" s="748" t="s">
        <v>4250</v>
      </c>
    </row>
    <row r="531" spans="1:60">
      <c r="A531" s="858" t="s">
        <v>8524</v>
      </c>
      <c r="B531" s="748" t="s">
        <v>56</v>
      </c>
      <c r="C531" s="746" t="s">
        <v>1714</v>
      </c>
      <c r="D531" s="747">
        <v>44707</v>
      </c>
      <c r="E531" s="748" t="s">
        <v>1700</v>
      </c>
      <c r="F531" s="748" t="s">
        <v>59</v>
      </c>
      <c r="G531" s="748" t="s">
        <v>60</v>
      </c>
      <c r="H531" s="748" t="s">
        <v>61</v>
      </c>
      <c r="I531" s="748" t="s">
        <v>62</v>
      </c>
      <c r="J531" s="748" t="s">
        <v>63</v>
      </c>
      <c r="K531" s="748">
        <v>30349</v>
      </c>
      <c r="L531" s="748" t="s">
        <v>1701</v>
      </c>
      <c r="M531" s="748" t="s">
        <v>1195</v>
      </c>
      <c r="N531" s="748" t="s">
        <v>1196</v>
      </c>
      <c r="O531" s="748" t="s">
        <v>110</v>
      </c>
      <c r="P531" s="748">
        <v>92407</v>
      </c>
      <c r="Q531" s="748" t="s">
        <v>1267</v>
      </c>
      <c r="R531" s="746" t="s">
        <v>4250</v>
      </c>
      <c r="S531" s="746" t="s">
        <v>4250</v>
      </c>
      <c r="T531" s="746" t="s">
        <v>4250</v>
      </c>
      <c r="U531" s="748">
        <v>49406140</v>
      </c>
      <c r="V531" s="746">
        <v>0</v>
      </c>
      <c r="W531" s="748" t="s">
        <v>318</v>
      </c>
      <c r="X531" s="748">
        <v>400</v>
      </c>
      <c r="Y531" s="746">
        <v>728</v>
      </c>
      <c r="Z531" s="746">
        <v>28</v>
      </c>
      <c r="AA531" s="749">
        <f t="shared" si="16"/>
        <v>1.12E-2</v>
      </c>
      <c r="AB531" s="748" t="s">
        <v>70</v>
      </c>
      <c r="AC531" s="747">
        <v>44742</v>
      </c>
      <c r="AD531" s="748"/>
      <c r="AE531" s="748" t="s">
        <v>4250</v>
      </c>
      <c r="AF531" s="746" t="s">
        <v>1714</v>
      </c>
      <c r="AG531" s="746">
        <v>728</v>
      </c>
      <c r="AH531" s="746">
        <v>28</v>
      </c>
      <c r="AI531" s="761">
        <f t="shared" si="17"/>
        <v>2.0383999999999999E-2</v>
      </c>
      <c r="AJ531" s="748" t="s">
        <v>319</v>
      </c>
      <c r="AK531" s="748" t="s">
        <v>4250</v>
      </c>
      <c r="AL531" s="746" t="s">
        <v>4250</v>
      </c>
      <c r="AM531" s="746" t="s">
        <v>4250</v>
      </c>
      <c r="AN531" s="746" t="s">
        <v>4250</v>
      </c>
      <c r="AO531" s="748" t="s">
        <v>4250</v>
      </c>
      <c r="AP531" s="748" t="s">
        <v>4250</v>
      </c>
      <c r="AQ531" s="748"/>
      <c r="AR531" s="748" t="s">
        <v>1583</v>
      </c>
      <c r="AS531" s="748" t="s">
        <v>4250</v>
      </c>
      <c r="AT531" s="748" t="s">
        <v>4250</v>
      </c>
      <c r="AU531" s="748" t="s">
        <v>4250</v>
      </c>
      <c r="AV531" s="748" t="s">
        <v>4250</v>
      </c>
      <c r="AW531" s="748" t="s">
        <v>1198</v>
      </c>
      <c r="AX531" s="748" t="s">
        <v>116</v>
      </c>
      <c r="AY531" s="748" t="s">
        <v>4250</v>
      </c>
      <c r="AZ531" s="748" t="s">
        <v>4250</v>
      </c>
      <c r="BA531" s="748" t="s">
        <v>4250</v>
      </c>
      <c r="BB531" s="748" t="s">
        <v>4250</v>
      </c>
      <c r="BC531" s="748" t="s">
        <v>4250</v>
      </c>
      <c r="BD531" s="748" t="s">
        <v>4250</v>
      </c>
      <c r="BE531" s="748" t="s">
        <v>4250</v>
      </c>
      <c r="BF531" s="748" t="s">
        <v>4250</v>
      </c>
      <c r="BG531" s="748" t="s">
        <v>4250</v>
      </c>
      <c r="BH531" s="748" t="s">
        <v>4250</v>
      </c>
    </row>
    <row r="532" spans="1:60">
      <c r="A532" s="858" t="s">
        <v>8524</v>
      </c>
      <c r="B532" s="748" t="s">
        <v>56</v>
      </c>
      <c r="C532" s="746" t="s">
        <v>1715</v>
      </c>
      <c r="D532" s="747">
        <v>44707</v>
      </c>
      <c r="E532" s="748" t="s">
        <v>1700</v>
      </c>
      <c r="F532" s="748" t="s">
        <v>59</v>
      </c>
      <c r="G532" s="748" t="s">
        <v>60</v>
      </c>
      <c r="H532" s="748" t="s">
        <v>61</v>
      </c>
      <c r="I532" s="748" t="s">
        <v>62</v>
      </c>
      <c r="J532" s="748" t="s">
        <v>63</v>
      </c>
      <c r="K532" s="748">
        <v>30349</v>
      </c>
      <c r="L532" s="748" t="s">
        <v>1701</v>
      </c>
      <c r="M532" s="748" t="s">
        <v>1195</v>
      </c>
      <c r="N532" s="748" t="s">
        <v>1196</v>
      </c>
      <c r="O532" s="748" t="s">
        <v>110</v>
      </c>
      <c r="P532" s="748">
        <v>92407</v>
      </c>
      <c r="Q532" s="748" t="s">
        <v>1267</v>
      </c>
      <c r="R532" s="746" t="s">
        <v>4250</v>
      </c>
      <c r="S532" s="746" t="s">
        <v>4250</v>
      </c>
      <c r="T532" s="746" t="s">
        <v>4250</v>
      </c>
      <c r="U532" s="748">
        <v>49406140</v>
      </c>
      <c r="V532" s="746">
        <v>0</v>
      </c>
      <c r="W532" s="748" t="s">
        <v>318</v>
      </c>
      <c r="X532" s="748">
        <v>400</v>
      </c>
      <c r="Y532" s="746">
        <v>728</v>
      </c>
      <c r="Z532" s="746">
        <v>28</v>
      </c>
      <c r="AA532" s="749">
        <f t="shared" si="16"/>
        <v>1.12E-2</v>
      </c>
      <c r="AB532" s="748" t="s">
        <v>70</v>
      </c>
      <c r="AC532" s="747">
        <v>44742</v>
      </c>
      <c r="AD532" s="748"/>
      <c r="AE532" s="748" t="s">
        <v>4250</v>
      </c>
      <c r="AF532" s="746" t="s">
        <v>1715</v>
      </c>
      <c r="AG532" s="746">
        <v>728</v>
      </c>
      <c r="AH532" s="746">
        <v>28</v>
      </c>
      <c r="AI532" s="761">
        <f t="shared" si="17"/>
        <v>2.0383999999999999E-2</v>
      </c>
      <c r="AJ532" s="748" t="s">
        <v>319</v>
      </c>
      <c r="AK532" s="748" t="s">
        <v>4250</v>
      </c>
      <c r="AL532" s="746" t="s">
        <v>4250</v>
      </c>
      <c r="AM532" s="746" t="s">
        <v>4250</v>
      </c>
      <c r="AN532" s="746" t="s">
        <v>4250</v>
      </c>
      <c r="AO532" s="748" t="s">
        <v>4250</v>
      </c>
      <c r="AP532" s="748" t="s">
        <v>4250</v>
      </c>
      <c r="AQ532" s="748"/>
      <c r="AR532" s="748" t="s">
        <v>1583</v>
      </c>
      <c r="AS532" s="748" t="s">
        <v>4250</v>
      </c>
      <c r="AT532" s="748" t="s">
        <v>4250</v>
      </c>
      <c r="AU532" s="748" t="s">
        <v>4250</v>
      </c>
      <c r="AV532" s="748" t="s">
        <v>4250</v>
      </c>
      <c r="AW532" s="748" t="s">
        <v>1198</v>
      </c>
      <c r="AX532" s="748" t="s">
        <v>116</v>
      </c>
      <c r="AY532" s="748" t="s">
        <v>4250</v>
      </c>
      <c r="AZ532" s="748" t="s">
        <v>4250</v>
      </c>
      <c r="BA532" s="748" t="s">
        <v>4250</v>
      </c>
      <c r="BB532" s="748" t="s">
        <v>4250</v>
      </c>
      <c r="BC532" s="748" t="s">
        <v>4250</v>
      </c>
      <c r="BD532" s="748" t="s">
        <v>4250</v>
      </c>
      <c r="BE532" s="748" t="s">
        <v>4250</v>
      </c>
      <c r="BF532" s="748" t="s">
        <v>4250</v>
      </c>
      <c r="BG532" s="748" t="s">
        <v>4250</v>
      </c>
      <c r="BH532" s="748" t="s">
        <v>4250</v>
      </c>
    </row>
    <row r="533" spans="1:60">
      <c r="A533" s="858" t="s">
        <v>8524</v>
      </c>
      <c r="B533" s="748" t="s">
        <v>56</v>
      </c>
      <c r="C533" s="746" t="s">
        <v>1716</v>
      </c>
      <c r="D533" s="747">
        <v>44707</v>
      </c>
      <c r="E533" s="748" t="s">
        <v>1700</v>
      </c>
      <c r="F533" s="748" t="s">
        <v>59</v>
      </c>
      <c r="G533" s="748" t="s">
        <v>60</v>
      </c>
      <c r="H533" s="748" t="s">
        <v>61</v>
      </c>
      <c r="I533" s="748" t="s">
        <v>62</v>
      </c>
      <c r="J533" s="748" t="s">
        <v>63</v>
      </c>
      <c r="K533" s="748">
        <v>30349</v>
      </c>
      <c r="L533" s="748" t="s">
        <v>1701</v>
      </c>
      <c r="M533" s="748" t="s">
        <v>1195</v>
      </c>
      <c r="N533" s="748" t="s">
        <v>1196</v>
      </c>
      <c r="O533" s="748" t="s">
        <v>110</v>
      </c>
      <c r="P533" s="748">
        <v>92407</v>
      </c>
      <c r="Q533" s="748" t="s">
        <v>1267</v>
      </c>
      <c r="R533" s="746" t="s">
        <v>4250</v>
      </c>
      <c r="S533" s="746" t="s">
        <v>4250</v>
      </c>
      <c r="T533" s="746" t="s">
        <v>4250</v>
      </c>
      <c r="U533" s="748">
        <v>49406140</v>
      </c>
      <c r="V533" s="746">
        <v>0</v>
      </c>
      <c r="W533" s="748" t="s">
        <v>318</v>
      </c>
      <c r="X533" s="748">
        <v>400</v>
      </c>
      <c r="Y533" s="746">
        <v>728</v>
      </c>
      <c r="Z533" s="746">
        <v>28</v>
      </c>
      <c r="AA533" s="749">
        <f t="shared" si="16"/>
        <v>1.12E-2</v>
      </c>
      <c r="AB533" s="748" t="s">
        <v>70</v>
      </c>
      <c r="AC533" s="747">
        <v>44742</v>
      </c>
      <c r="AD533" s="748"/>
      <c r="AE533" s="748" t="s">
        <v>4250</v>
      </c>
      <c r="AF533" s="746" t="s">
        <v>1716</v>
      </c>
      <c r="AG533" s="746">
        <v>728</v>
      </c>
      <c r="AH533" s="746">
        <v>28</v>
      </c>
      <c r="AI533" s="761">
        <f t="shared" si="17"/>
        <v>2.0383999999999999E-2</v>
      </c>
      <c r="AJ533" s="748" t="s">
        <v>319</v>
      </c>
      <c r="AK533" s="748" t="s">
        <v>4250</v>
      </c>
      <c r="AL533" s="746" t="s">
        <v>4250</v>
      </c>
      <c r="AM533" s="746" t="s">
        <v>4250</v>
      </c>
      <c r="AN533" s="746" t="s">
        <v>4250</v>
      </c>
      <c r="AO533" s="748" t="s">
        <v>4250</v>
      </c>
      <c r="AP533" s="748" t="s">
        <v>4250</v>
      </c>
      <c r="AQ533" s="748"/>
      <c r="AR533" s="748" t="s">
        <v>1583</v>
      </c>
      <c r="AS533" s="748" t="s">
        <v>4250</v>
      </c>
      <c r="AT533" s="748" t="s">
        <v>4250</v>
      </c>
      <c r="AU533" s="748" t="s">
        <v>4250</v>
      </c>
      <c r="AV533" s="748" t="s">
        <v>4250</v>
      </c>
      <c r="AW533" s="748" t="s">
        <v>1198</v>
      </c>
      <c r="AX533" s="748" t="s">
        <v>116</v>
      </c>
      <c r="AY533" s="748" t="s">
        <v>4250</v>
      </c>
      <c r="AZ533" s="748" t="s">
        <v>4250</v>
      </c>
      <c r="BA533" s="748" t="s">
        <v>4250</v>
      </c>
      <c r="BB533" s="748" t="s">
        <v>4250</v>
      </c>
      <c r="BC533" s="748" t="s">
        <v>4250</v>
      </c>
      <c r="BD533" s="748" t="s">
        <v>4250</v>
      </c>
      <c r="BE533" s="748" t="s">
        <v>4250</v>
      </c>
      <c r="BF533" s="748" t="s">
        <v>4250</v>
      </c>
      <c r="BG533" s="748" t="s">
        <v>4250</v>
      </c>
      <c r="BH533" s="748" t="s">
        <v>4250</v>
      </c>
    </row>
    <row r="534" spans="1:60">
      <c r="A534" s="858" t="s">
        <v>8524</v>
      </c>
      <c r="B534" s="748" t="s">
        <v>56</v>
      </c>
      <c r="C534" s="746" t="s">
        <v>1717</v>
      </c>
      <c r="D534" s="747">
        <v>44707</v>
      </c>
      <c r="E534" s="748" t="s">
        <v>1700</v>
      </c>
      <c r="F534" s="748" t="s">
        <v>59</v>
      </c>
      <c r="G534" s="748" t="s">
        <v>60</v>
      </c>
      <c r="H534" s="748" t="s">
        <v>61</v>
      </c>
      <c r="I534" s="748" t="s">
        <v>62</v>
      </c>
      <c r="J534" s="748" t="s">
        <v>63</v>
      </c>
      <c r="K534" s="748">
        <v>30349</v>
      </c>
      <c r="L534" s="748" t="s">
        <v>1701</v>
      </c>
      <c r="M534" s="748" t="s">
        <v>1195</v>
      </c>
      <c r="N534" s="748" t="s">
        <v>1196</v>
      </c>
      <c r="O534" s="748" t="s">
        <v>110</v>
      </c>
      <c r="P534" s="748">
        <v>92407</v>
      </c>
      <c r="Q534" s="748" t="s">
        <v>1267</v>
      </c>
      <c r="R534" s="746" t="s">
        <v>4250</v>
      </c>
      <c r="S534" s="746" t="s">
        <v>4250</v>
      </c>
      <c r="T534" s="746" t="s">
        <v>4250</v>
      </c>
      <c r="U534" s="748">
        <v>49406140</v>
      </c>
      <c r="V534" s="746">
        <v>0</v>
      </c>
      <c r="W534" s="748" t="s">
        <v>318</v>
      </c>
      <c r="X534" s="748">
        <v>400</v>
      </c>
      <c r="Y534" s="746">
        <v>728</v>
      </c>
      <c r="Z534" s="746">
        <v>28</v>
      </c>
      <c r="AA534" s="749">
        <f t="shared" si="16"/>
        <v>1.12E-2</v>
      </c>
      <c r="AB534" s="748" t="s">
        <v>70</v>
      </c>
      <c r="AC534" s="747">
        <v>44742</v>
      </c>
      <c r="AD534" s="748"/>
      <c r="AE534" s="748" t="s">
        <v>4250</v>
      </c>
      <c r="AF534" s="746" t="s">
        <v>1717</v>
      </c>
      <c r="AG534" s="746">
        <v>728</v>
      </c>
      <c r="AH534" s="746">
        <v>28</v>
      </c>
      <c r="AI534" s="761">
        <f t="shared" si="17"/>
        <v>2.0383999999999999E-2</v>
      </c>
      <c r="AJ534" s="748" t="s">
        <v>319</v>
      </c>
      <c r="AK534" s="748" t="s">
        <v>4250</v>
      </c>
      <c r="AL534" s="746" t="s">
        <v>4250</v>
      </c>
      <c r="AM534" s="746" t="s">
        <v>4250</v>
      </c>
      <c r="AN534" s="746" t="s">
        <v>4250</v>
      </c>
      <c r="AO534" s="748" t="s">
        <v>4250</v>
      </c>
      <c r="AP534" s="748" t="s">
        <v>4250</v>
      </c>
      <c r="AQ534" s="748"/>
      <c r="AR534" s="748" t="s">
        <v>1583</v>
      </c>
      <c r="AS534" s="748" t="s">
        <v>4250</v>
      </c>
      <c r="AT534" s="748" t="s">
        <v>4250</v>
      </c>
      <c r="AU534" s="748" t="s">
        <v>4250</v>
      </c>
      <c r="AV534" s="748" t="s">
        <v>4250</v>
      </c>
      <c r="AW534" s="748" t="s">
        <v>1198</v>
      </c>
      <c r="AX534" s="748" t="s">
        <v>116</v>
      </c>
      <c r="AY534" s="748" t="s">
        <v>4250</v>
      </c>
      <c r="AZ534" s="748" t="s">
        <v>4250</v>
      </c>
      <c r="BA534" s="748" t="s">
        <v>4250</v>
      </c>
      <c r="BB534" s="748" t="s">
        <v>4250</v>
      </c>
      <c r="BC534" s="748" t="s">
        <v>4250</v>
      </c>
      <c r="BD534" s="748" t="s">
        <v>4250</v>
      </c>
      <c r="BE534" s="748" t="s">
        <v>4250</v>
      </c>
      <c r="BF534" s="748" t="s">
        <v>4250</v>
      </c>
      <c r="BG534" s="748" t="s">
        <v>4250</v>
      </c>
      <c r="BH534" s="748" t="s">
        <v>4250</v>
      </c>
    </row>
    <row r="535" spans="1:60">
      <c r="A535" s="858" t="s">
        <v>8524</v>
      </c>
      <c r="B535" s="748" t="s">
        <v>56</v>
      </c>
      <c r="C535" s="746" t="s">
        <v>1718</v>
      </c>
      <c r="D535" s="747">
        <v>44707</v>
      </c>
      <c r="E535" s="748" t="s">
        <v>1700</v>
      </c>
      <c r="F535" s="748" t="s">
        <v>59</v>
      </c>
      <c r="G535" s="748" t="s">
        <v>60</v>
      </c>
      <c r="H535" s="748" t="s">
        <v>61</v>
      </c>
      <c r="I535" s="748" t="s">
        <v>62</v>
      </c>
      <c r="J535" s="748" t="s">
        <v>63</v>
      </c>
      <c r="K535" s="748">
        <v>30349</v>
      </c>
      <c r="L535" s="748" t="s">
        <v>1701</v>
      </c>
      <c r="M535" s="748" t="s">
        <v>1195</v>
      </c>
      <c r="N535" s="748" t="s">
        <v>1196</v>
      </c>
      <c r="O535" s="748" t="s">
        <v>110</v>
      </c>
      <c r="P535" s="748">
        <v>92407</v>
      </c>
      <c r="Q535" s="748" t="s">
        <v>1267</v>
      </c>
      <c r="R535" s="746" t="s">
        <v>4250</v>
      </c>
      <c r="S535" s="746" t="s">
        <v>4250</v>
      </c>
      <c r="T535" s="746" t="s">
        <v>4250</v>
      </c>
      <c r="U535" s="748">
        <v>49406140</v>
      </c>
      <c r="V535" s="746">
        <v>0</v>
      </c>
      <c r="W535" s="748" t="s">
        <v>318</v>
      </c>
      <c r="X535" s="748">
        <v>400</v>
      </c>
      <c r="Y535" s="746">
        <v>728</v>
      </c>
      <c r="Z535" s="746">
        <v>28</v>
      </c>
      <c r="AA535" s="749">
        <f t="shared" si="16"/>
        <v>1.12E-2</v>
      </c>
      <c r="AB535" s="748" t="s">
        <v>70</v>
      </c>
      <c r="AC535" s="747">
        <v>44742</v>
      </c>
      <c r="AD535" s="748"/>
      <c r="AE535" s="748" t="s">
        <v>4250</v>
      </c>
      <c r="AF535" s="746" t="s">
        <v>1718</v>
      </c>
      <c r="AG535" s="746">
        <v>728</v>
      </c>
      <c r="AH535" s="746">
        <v>28</v>
      </c>
      <c r="AI535" s="761">
        <f t="shared" si="17"/>
        <v>2.0383999999999999E-2</v>
      </c>
      <c r="AJ535" s="748" t="s">
        <v>319</v>
      </c>
      <c r="AK535" s="748" t="s">
        <v>4250</v>
      </c>
      <c r="AL535" s="746" t="s">
        <v>4250</v>
      </c>
      <c r="AM535" s="746" t="s">
        <v>4250</v>
      </c>
      <c r="AN535" s="746" t="s">
        <v>4250</v>
      </c>
      <c r="AO535" s="748" t="s">
        <v>4250</v>
      </c>
      <c r="AP535" s="748" t="s">
        <v>4250</v>
      </c>
      <c r="AQ535" s="748"/>
      <c r="AR535" s="748" t="s">
        <v>1583</v>
      </c>
      <c r="AS535" s="748" t="s">
        <v>4250</v>
      </c>
      <c r="AT535" s="748" t="s">
        <v>4250</v>
      </c>
      <c r="AU535" s="748" t="s">
        <v>4250</v>
      </c>
      <c r="AV535" s="748" t="s">
        <v>4250</v>
      </c>
      <c r="AW535" s="748" t="s">
        <v>1198</v>
      </c>
      <c r="AX535" s="748" t="s">
        <v>116</v>
      </c>
      <c r="AY535" s="748" t="s">
        <v>4250</v>
      </c>
      <c r="AZ535" s="748" t="s">
        <v>4250</v>
      </c>
      <c r="BA535" s="748" t="s">
        <v>4250</v>
      </c>
      <c r="BB535" s="748" t="s">
        <v>4250</v>
      </c>
      <c r="BC535" s="748" t="s">
        <v>4250</v>
      </c>
      <c r="BD535" s="748" t="s">
        <v>4250</v>
      </c>
      <c r="BE535" s="748" t="s">
        <v>4250</v>
      </c>
      <c r="BF535" s="748" t="s">
        <v>4250</v>
      </c>
      <c r="BG535" s="748" t="s">
        <v>4250</v>
      </c>
      <c r="BH535" s="748" t="s">
        <v>4250</v>
      </c>
    </row>
    <row r="536" spans="1:60">
      <c r="A536" s="858" t="s">
        <v>8524</v>
      </c>
      <c r="B536" s="748" t="s">
        <v>56</v>
      </c>
      <c r="C536" s="746" t="s">
        <v>1719</v>
      </c>
      <c r="D536" s="747">
        <v>44707</v>
      </c>
      <c r="E536" s="748" t="s">
        <v>1700</v>
      </c>
      <c r="F536" s="748" t="s">
        <v>59</v>
      </c>
      <c r="G536" s="748" t="s">
        <v>60</v>
      </c>
      <c r="H536" s="748" t="s">
        <v>61</v>
      </c>
      <c r="I536" s="748" t="s">
        <v>62</v>
      </c>
      <c r="J536" s="748" t="s">
        <v>63</v>
      </c>
      <c r="K536" s="748">
        <v>30349</v>
      </c>
      <c r="L536" s="748" t="s">
        <v>1701</v>
      </c>
      <c r="M536" s="748" t="s">
        <v>1195</v>
      </c>
      <c r="N536" s="748" t="s">
        <v>1196</v>
      </c>
      <c r="O536" s="748" t="s">
        <v>110</v>
      </c>
      <c r="P536" s="748">
        <v>92407</v>
      </c>
      <c r="Q536" s="748" t="s">
        <v>1267</v>
      </c>
      <c r="R536" s="746" t="s">
        <v>4250</v>
      </c>
      <c r="S536" s="746" t="s">
        <v>4250</v>
      </c>
      <c r="T536" s="746" t="s">
        <v>4250</v>
      </c>
      <c r="U536" s="748">
        <v>49406140</v>
      </c>
      <c r="V536" s="746">
        <v>0</v>
      </c>
      <c r="W536" s="748" t="s">
        <v>318</v>
      </c>
      <c r="X536" s="748">
        <v>400</v>
      </c>
      <c r="Y536" s="746">
        <v>728</v>
      </c>
      <c r="Z536" s="746">
        <v>28</v>
      </c>
      <c r="AA536" s="749">
        <f t="shared" si="16"/>
        <v>1.12E-2</v>
      </c>
      <c r="AB536" s="748" t="s">
        <v>70</v>
      </c>
      <c r="AC536" s="747">
        <v>44742</v>
      </c>
      <c r="AD536" s="748"/>
      <c r="AE536" s="748" t="s">
        <v>4250</v>
      </c>
      <c r="AF536" s="746" t="s">
        <v>1719</v>
      </c>
      <c r="AG536" s="746">
        <v>728</v>
      </c>
      <c r="AH536" s="746">
        <v>28</v>
      </c>
      <c r="AI536" s="761">
        <f t="shared" si="17"/>
        <v>2.0383999999999999E-2</v>
      </c>
      <c r="AJ536" s="748" t="s">
        <v>319</v>
      </c>
      <c r="AK536" s="748" t="s">
        <v>4250</v>
      </c>
      <c r="AL536" s="746" t="s">
        <v>4250</v>
      </c>
      <c r="AM536" s="746" t="s">
        <v>4250</v>
      </c>
      <c r="AN536" s="746" t="s">
        <v>4250</v>
      </c>
      <c r="AO536" s="748" t="s">
        <v>4250</v>
      </c>
      <c r="AP536" s="748" t="s">
        <v>4250</v>
      </c>
      <c r="AQ536" s="748"/>
      <c r="AR536" s="748" t="s">
        <v>1583</v>
      </c>
      <c r="AS536" s="748" t="s">
        <v>4250</v>
      </c>
      <c r="AT536" s="748" t="s">
        <v>4250</v>
      </c>
      <c r="AU536" s="748" t="s">
        <v>4250</v>
      </c>
      <c r="AV536" s="748" t="s">
        <v>4250</v>
      </c>
      <c r="AW536" s="748" t="s">
        <v>1198</v>
      </c>
      <c r="AX536" s="748" t="s">
        <v>116</v>
      </c>
      <c r="AY536" s="748" t="s">
        <v>4250</v>
      </c>
      <c r="AZ536" s="748" t="s">
        <v>4250</v>
      </c>
      <c r="BA536" s="748" t="s">
        <v>4250</v>
      </c>
      <c r="BB536" s="748" t="s">
        <v>4250</v>
      </c>
      <c r="BC536" s="748" t="s">
        <v>4250</v>
      </c>
      <c r="BD536" s="748" t="s">
        <v>4250</v>
      </c>
      <c r="BE536" s="748" t="s">
        <v>4250</v>
      </c>
      <c r="BF536" s="748" t="s">
        <v>4250</v>
      </c>
      <c r="BG536" s="748" t="s">
        <v>4250</v>
      </c>
      <c r="BH536" s="748" t="s">
        <v>4250</v>
      </c>
    </row>
    <row r="537" spans="1:60">
      <c r="A537" s="858" t="s">
        <v>8524</v>
      </c>
      <c r="B537" s="748" t="s">
        <v>56</v>
      </c>
      <c r="C537" s="746" t="s">
        <v>1720</v>
      </c>
      <c r="D537" s="747">
        <v>44707</v>
      </c>
      <c r="E537" s="748" t="s">
        <v>1700</v>
      </c>
      <c r="F537" s="748" t="s">
        <v>59</v>
      </c>
      <c r="G537" s="748" t="s">
        <v>60</v>
      </c>
      <c r="H537" s="748" t="s">
        <v>61</v>
      </c>
      <c r="I537" s="748" t="s">
        <v>62</v>
      </c>
      <c r="J537" s="748" t="s">
        <v>63</v>
      </c>
      <c r="K537" s="748">
        <v>30349</v>
      </c>
      <c r="L537" s="748" t="s">
        <v>1701</v>
      </c>
      <c r="M537" s="748" t="s">
        <v>1195</v>
      </c>
      <c r="N537" s="748" t="s">
        <v>1196</v>
      </c>
      <c r="O537" s="748" t="s">
        <v>110</v>
      </c>
      <c r="P537" s="748">
        <v>92407</v>
      </c>
      <c r="Q537" s="748" t="s">
        <v>1267</v>
      </c>
      <c r="R537" s="746" t="s">
        <v>4250</v>
      </c>
      <c r="S537" s="746" t="s">
        <v>4250</v>
      </c>
      <c r="T537" s="746" t="s">
        <v>4250</v>
      </c>
      <c r="U537" s="748">
        <v>49406140</v>
      </c>
      <c r="V537" s="746">
        <v>0</v>
      </c>
      <c r="W537" s="748" t="s">
        <v>318</v>
      </c>
      <c r="X537" s="748">
        <v>400</v>
      </c>
      <c r="Y537" s="746">
        <v>728</v>
      </c>
      <c r="Z537" s="746">
        <v>28</v>
      </c>
      <c r="AA537" s="749">
        <f t="shared" si="16"/>
        <v>1.12E-2</v>
      </c>
      <c r="AB537" s="748" t="s">
        <v>70</v>
      </c>
      <c r="AC537" s="747">
        <v>44742</v>
      </c>
      <c r="AD537" s="748"/>
      <c r="AE537" s="748" t="s">
        <v>4250</v>
      </c>
      <c r="AF537" s="746" t="s">
        <v>1720</v>
      </c>
      <c r="AG537" s="746">
        <v>728</v>
      </c>
      <c r="AH537" s="746">
        <v>28</v>
      </c>
      <c r="AI537" s="761">
        <f t="shared" si="17"/>
        <v>2.0383999999999999E-2</v>
      </c>
      <c r="AJ537" s="748" t="s">
        <v>319</v>
      </c>
      <c r="AK537" s="748" t="s">
        <v>4250</v>
      </c>
      <c r="AL537" s="746" t="s">
        <v>4250</v>
      </c>
      <c r="AM537" s="746" t="s">
        <v>4250</v>
      </c>
      <c r="AN537" s="746" t="s">
        <v>4250</v>
      </c>
      <c r="AO537" s="748" t="s">
        <v>4250</v>
      </c>
      <c r="AP537" s="748" t="s">
        <v>4250</v>
      </c>
      <c r="AQ537" s="748"/>
      <c r="AR537" s="748" t="s">
        <v>1583</v>
      </c>
      <c r="AS537" s="748" t="s">
        <v>4250</v>
      </c>
      <c r="AT537" s="748" t="s">
        <v>4250</v>
      </c>
      <c r="AU537" s="748" t="s">
        <v>4250</v>
      </c>
      <c r="AV537" s="748" t="s">
        <v>4250</v>
      </c>
      <c r="AW537" s="748" t="s">
        <v>1198</v>
      </c>
      <c r="AX537" s="748" t="s">
        <v>116</v>
      </c>
      <c r="AY537" s="748" t="s">
        <v>4250</v>
      </c>
      <c r="AZ537" s="748" t="s">
        <v>4250</v>
      </c>
      <c r="BA537" s="748" t="s">
        <v>4250</v>
      </c>
      <c r="BB537" s="748" t="s">
        <v>4250</v>
      </c>
      <c r="BC537" s="748" t="s">
        <v>4250</v>
      </c>
      <c r="BD537" s="748" t="s">
        <v>4250</v>
      </c>
      <c r="BE537" s="748" t="s">
        <v>4250</v>
      </c>
      <c r="BF537" s="748" t="s">
        <v>4250</v>
      </c>
      <c r="BG537" s="748" t="s">
        <v>4250</v>
      </c>
      <c r="BH537" s="748" t="s">
        <v>4250</v>
      </c>
    </row>
    <row r="538" spans="1:60">
      <c r="A538" s="858" t="s">
        <v>8524</v>
      </c>
      <c r="B538" s="748" t="s">
        <v>56</v>
      </c>
      <c r="C538" s="746" t="s">
        <v>1721</v>
      </c>
      <c r="D538" s="747">
        <v>44707</v>
      </c>
      <c r="E538" s="748" t="s">
        <v>1700</v>
      </c>
      <c r="F538" s="748" t="s">
        <v>59</v>
      </c>
      <c r="G538" s="748" t="s">
        <v>60</v>
      </c>
      <c r="H538" s="748" t="s">
        <v>61</v>
      </c>
      <c r="I538" s="748" t="s">
        <v>62</v>
      </c>
      <c r="J538" s="748" t="s">
        <v>63</v>
      </c>
      <c r="K538" s="748">
        <v>30349</v>
      </c>
      <c r="L538" s="748" t="s">
        <v>1701</v>
      </c>
      <c r="M538" s="748" t="s">
        <v>1195</v>
      </c>
      <c r="N538" s="748" t="s">
        <v>1196</v>
      </c>
      <c r="O538" s="748" t="s">
        <v>110</v>
      </c>
      <c r="P538" s="748">
        <v>92407</v>
      </c>
      <c r="Q538" s="748" t="s">
        <v>1267</v>
      </c>
      <c r="R538" s="746" t="s">
        <v>4250</v>
      </c>
      <c r="S538" s="746" t="s">
        <v>4250</v>
      </c>
      <c r="T538" s="746" t="s">
        <v>4250</v>
      </c>
      <c r="U538" s="748">
        <v>49406140</v>
      </c>
      <c r="V538" s="746">
        <v>0</v>
      </c>
      <c r="W538" s="748" t="s">
        <v>318</v>
      </c>
      <c r="X538" s="748">
        <v>400</v>
      </c>
      <c r="Y538" s="746">
        <v>728</v>
      </c>
      <c r="Z538" s="746">
        <v>28</v>
      </c>
      <c r="AA538" s="749">
        <f t="shared" si="16"/>
        <v>1.12E-2</v>
      </c>
      <c r="AB538" s="748" t="s">
        <v>70</v>
      </c>
      <c r="AC538" s="747">
        <v>44742</v>
      </c>
      <c r="AD538" s="748"/>
      <c r="AE538" s="748" t="s">
        <v>4250</v>
      </c>
      <c r="AF538" s="746" t="s">
        <v>1721</v>
      </c>
      <c r="AG538" s="746">
        <v>728</v>
      </c>
      <c r="AH538" s="746">
        <v>28</v>
      </c>
      <c r="AI538" s="761">
        <f t="shared" si="17"/>
        <v>2.0383999999999999E-2</v>
      </c>
      <c r="AJ538" s="748" t="s">
        <v>319</v>
      </c>
      <c r="AK538" s="748" t="s">
        <v>4250</v>
      </c>
      <c r="AL538" s="746" t="s">
        <v>4250</v>
      </c>
      <c r="AM538" s="746" t="s">
        <v>4250</v>
      </c>
      <c r="AN538" s="746" t="s">
        <v>4250</v>
      </c>
      <c r="AO538" s="748" t="s">
        <v>4250</v>
      </c>
      <c r="AP538" s="748" t="s">
        <v>4250</v>
      </c>
      <c r="AQ538" s="748"/>
      <c r="AR538" s="748" t="s">
        <v>1583</v>
      </c>
      <c r="AS538" s="748" t="s">
        <v>4250</v>
      </c>
      <c r="AT538" s="748" t="s">
        <v>4250</v>
      </c>
      <c r="AU538" s="748" t="s">
        <v>4250</v>
      </c>
      <c r="AV538" s="748" t="s">
        <v>4250</v>
      </c>
      <c r="AW538" s="748" t="s">
        <v>1198</v>
      </c>
      <c r="AX538" s="748" t="s">
        <v>116</v>
      </c>
      <c r="AY538" s="748" t="s">
        <v>4250</v>
      </c>
      <c r="AZ538" s="748" t="s">
        <v>4250</v>
      </c>
      <c r="BA538" s="748" t="s">
        <v>4250</v>
      </c>
      <c r="BB538" s="748" t="s">
        <v>4250</v>
      </c>
      <c r="BC538" s="748" t="s">
        <v>4250</v>
      </c>
      <c r="BD538" s="748" t="s">
        <v>4250</v>
      </c>
      <c r="BE538" s="748" t="s">
        <v>4250</v>
      </c>
      <c r="BF538" s="748" t="s">
        <v>4250</v>
      </c>
      <c r="BG538" s="748" t="s">
        <v>4250</v>
      </c>
      <c r="BH538" s="748" t="s">
        <v>4250</v>
      </c>
    </row>
    <row r="539" spans="1:60">
      <c r="A539" s="858" t="s">
        <v>8524</v>
      </c>
      <c r="B539" s="748" t="s">
        <v>56</v>
      </c>
      <c r="C539" s="746" t="s">
        <v>1722</v>
      </c>
      <c r="D539" s="747">
        <v>44707</v>
      </c>
      <c r="E539" s="748" t="s">
        <v>1723</v>
      </c>
      <c r="F539" s="748" t="s">
        <v>59</v>
      </c>
      <c r="G539" s="748" t="s">
        <v>60</v>
      </c>
      <c r="H539" s="748" t="s">
        <v>61</v>
      </c>
      <c r="I539" s="748" t="s">
        <v>62</v>
      </c>
      <c r="J539" s="748" t="s">
        <v>63</v>
      </c>
      <c r="K539" s="748">
        <v>30349</v>
      </c>
      <c r="L539" s="748" t="s">
        <v>341</v>
      </c>
      <c r="M539" s="748" t="s">
        <v>1364</v>
      </c>
      <c r="N539" s="748" t="s">
        <v>343</v>
      </c>
      <c r="O539" s="748" t="s">
        <v>299</v>
      </c>
      <c r="P539" s="748">
        <v>21075</v>
      </c>
      <c r="Q539" s="748" t="s">
        <v>1267</v>
      </c>
      <c r="R539" s="746" t="s">
        <v>4250</v>
      </c>
      <c r="S539" s="746" t="s">
        <v>4250</v>
      </c>
      <c r="T539" s="746" t="s">
        <v>4250</v>
      </c>
      <c r="U539" s="748">
        <v>49406140</v>
      </c>
      <c r="V539" s="746">
        <v>0</v>
      </c>
      <c r="W539" s="748" t="s">
        <v>318</v>
      </c>
      <c r="X539" s="748">
        <v>400</v>
      </c>
      <c r="Y539" s="746">
        <v>728</v>
      </c>
      <c r="Z539" s="746">
        <v>28</v>
      </c>
      <c r="AA539" s="749">
        <f t="shared" si="16"/>
        <v>1.12E-2</v>
      </c>
      <c r="AB539" s="748" t="s">
        <v>70</v>
      </c>
      <c r="AC539" s="747">
        <v>44742</v>
      </c>
      <c r="AD539" s="748"/>
      <c r="AE539" s="748" t="s">
        <v>4250</v>
      </c>
      <c r="AF539" s="746" t="s">
        <v>1722</v>
      </c>
      <c r="AG539" s="746">
        <v>728</v>
      </c>
      <c r="AH539" s="746">
        <v>28</v>
      </c>
      <c r="AI539" s="761">
        <f t="shared" si="17"/>
        <v>2.0383999999999999E-2</v>
      </c>
      <c r="AJ539" s="748" t="s">
        <v>319</v>
      </c>
      <c r="AK539" s="748" t="s">
        <v>4250</v>
      </c>
      <c r="AL539" s="746" t="s">
        <v>4250</v>
      </c>
      <c r="AM539" s="746" t="s">
        <v>4250</v>
      </c>
      <c r="AN539" s="746" t="s">
        <v>4250</v>
      </c>
      <c r="AO539" s="748" t="s">
        <v>4250</v>
      </c>
      <c r="AP539" s="748" t="s">
        <v>4250</v>
      </c>
      <c r="AQ539" s="748"/>
      <c r="AR539" s="748" t="s">
        <v>1583</v>
      </c>
      <c r="AS539" s="748" t="s">
        <v>4250</v>
      </c>
      <c r="AT539" s="748" t="s">
        <v>4250</v>
      </c>
      <c r="AU539" s="748" t="s">
        <v>4250</v>
      </c>
      <c r="AV539" s="748" t="s">
        <v>4250</v>
      </c>
      <c r="AW539" s="748" t="s">
        <v>1198</v>
      </c>
      <c r="AX539" s="748" t="s">
        <v>116</v>
      </c>
      <c r="AY539" s="748" t="s">
        <v>4250</v>
      </c>
      <c r="AZ539" s="748" t="s">
        <v>4250</v>
      </c>
      <c r="BA539" s="748" t="s">
        <v>4250</v>
      </c>
      <c r="BB539" s="748" t="s">
        <v>4250</v>
      </c>
      <c r="BC539" s="748" t="s">
        <v>4250</v>
      </c>
      <c r="BD539" s="748" t="s">
        <v>4250</v>
      </c>
      <c r="BE539" s="748" t="s">
        <v>4250</v>
      </c>
      <c r="BF539" s="748" t="s">
        <v>4250</v>
      </c>
      <c r="BG539" s="748" t="s">
        <v>4250</v>
      </c>
      <c r="BH539" s="748" t="s">
        <v>4250</v>
      </c>
    </row>
    <row r="540" spans="1:60">
      <c r="A540" s="858" t="s">
        <v>8524</v>
      </c>
      <c r="B540" s="748" t="s">
        <v>56</v>
      </c>
      <c r="C540" s="746" t="s">
        <v>1724</v>
      </c>
      <c r="D540" s="747">
        <v>44707</v>
      </c>
      <c r="E540" s="748" t="s">
        <v>1723</v>
      </c>
      <c r="F540" s="748" t="s">
        <v>59</v>
      </c>
      <c r="G540" s="748" t="s">
        <v>60</v>
      </c>
      <c r="H540" s="748" t="s">
        <v>61</v>
      </c>
      <c r="I540" s="748" t="s">
        <v>62</v>
      </c>
      <c r="J540" s="748" t="s">
        <v>63</v>
      </c>
      <c r="K540" s="748">
        <v>30349</v>
      </c>
      <c r="L540" s="748" t="s">
        <v>341</v>
      </c>
      <c r="M540" s="748" t="s">
        <v>1364</v>
      </c>
      <c r="N540" s="748" t="s">
        <v>343</v>
      </c>
      <c r="O540" s="748" t="s">
        <v>299</v>
      </c>
      <c r="P540" s="748">
        <v>21075</v>
      </c>
      <c r="Q540" s="748" t="s">
        <v>1267</v>
      </c>
      <c r="R540" s="746" t="s">
        <v>4250</v>
      </c>
      <c r="S540" s="746" t="s">
        <v>4250</v>
      </c>
      <c r="T540" s="746" t="s">
        <v>4250</v>
      </c>
      <c r="U540" s="748">
        <v>49406140</v>
      </c>
      <c r="V540" s="746">
        <v>0</v>
      </c>
      <c r="W540" s="748" t="s">
        <v>318</v>
      </c>
      <c r="X540" s="748">
        <v>400</v>
      </c>
      <c r="Y540" s="746">
        <v>728</v>
      </c>
      <c r="Z540" s="746">
        <v>28</v>
      </c>
      <c r="AA540" s="749">
        <f t="shared" si="16"/>
        <v>1.12E-2</v>
      </c>
      <c r="AB540" s="748" t="s">
        <v>70</v>
      </c>
      <c r="AC540" s="747">
        <v>44742</v>
      </c>
      <c r="AD540" s="748"/>
      <c r="AE540" s="748" t="s">
        <v>4250</v>
      </c>
      <c r="AF540" s="746" t="s">
        <v>1724</v>
      </c>
      <c r="AG540" s="746">
        <v>728</v>
      </c>
      <c r="AH540" s="746">
        <v>28</v>
      </c>
      <c r="AI540" s="761">
        <f t="shared" si="17"/>
        <v>2.0383999999999999E-2</v>
      </c>
      <c r="AJ540" s="748" t="s">
        <v>319</v>
      </c>
      <c r="AK540" s="748" t="s">
        <v>4250</v>
      </c>
      <c r="AL540" s="746" t="s">
        <v>4250</v>
      </c>
      <c r="AM540" s="746" t="s">
        <v>4250</v>
      </c>
      <c r="AN540" s="746" t="s">
        <v>4250</v>
      </c>
      <c r="AO540" s="748" t="s">
        <v>4250</v>
      </c>
      <c r="AP540" s="748" t="s">
        <v>4250</v>
      </c>
      <c r="AQ540" s="748"/>
      <c r="AR540" s="748" t="s">
        <v>1583</v>
      </c>
      <c r="AS540" s="748" t="s">
        <v>4250</v>
      </c>
      <c r="AT540" s="748" t="s">
        <v>4250</v>
      </c>
      <c r="AU540" s="748" t="s">
        <v>4250</v>
      </c>
      <c r="AV540" s="748" t="s">
        <v>4250</v>
      </c>
      <c r="AW540" s="748" t="s">
        <v>1198</v>
      </c>
      <c r="AX540" s="748" t="s">
        <v>116</v>
      </c>
      <c r="AY540" s="748" t="s">
        <v>4250</v>
      </c>
      <c r="AZ540" s="748" t="s">
        <v>4250</v>
      </c>
      <c r="BA540" s="748" t="s">
        <v>4250</v>
      </c>
      <c r="BB540" s="748" t="s">
        <v>4250</v>
      </c>
      <c r="BC540" s="748" t="s">
        <v>4250</v>
      </c>
      <c r="BD540" s="748" t="s">
        <v>4250</v>
      </c>
      <c r="BE540" s="748" t="s">
        <v>4250</v>
      </c>
      <c r="BF540" s="748" t="s">
        <v>4250</v>
      </c>
      <c r="BG540" s="748" t="s">
        <v>4250</v>
      </c>
      <c r="BH540" s="748" t="s">
        <v>4250</v>
      </c>
    </row>
    <row r="541" spans="1:60">
      <c r="A541" s="858" t="s">
        <v>8524</v>
      </c>
      <c r="B541" s="748" t="s">
        <v>56</v>
      </c>
      <c r="C541" s="746" t="s">
        <v>1725</v>
      </c>
      <c r="D541" s="747">
        <v>44707</v>
      </c>
      <c r="E541" s="748" t="s">
        <v>1723</v>
      </c>
      <c r="F541" s="748" t="s">
        <v>59</v>
      </c>
      <c r="G541" s="748" t="s">
        <v>60</v>
      </c>
      <c r="H541" s="748" t="s">
        <v>61</v>
      </c>
      <c r="I541" s="748" t="s">
        <v>62</v>
      </c>
      <c r="J541" s="748" t="s">
        <v>63</v>
      </c>
      <c r="K541" s="748">
        <v>30349</v>
      </c>
      <c r="L541" s="748" t="s">
        <v>341</v>
      </c>
      <c r="M541" s="748" t="s">
        <v>1364</v>
      </c>
      <c r="N541" s="748" t="s">
        <v>343</v>
      </c>
      <c r="O541" s="748" t="s">
        <v>299</v>
      </c>
      <c r="P541" s="748">
        <v>21075</v>
      </c>
      <c r="Q541" s="748" t="s">
        <v>1267</v>
      </c>
      <c r="R541" s="746" t="s">
        <v>4250</v>
      </c>
      <c r="S541" s="746" t="s">
        <v>4250</v>
      </c>
      <c r="T541" s="746" t="s">
        <v>4250</v>
      </c>
      <c r="U541" s="748">
        <v>49406140</v>
      </c>
      <c r="V541" s="746">
        <v>0</v>
      </c>
      <c r="W541" s="748" t="s">
        <v>318</v>
      </c>
      <c r="X541" s="748">
        <v>400</v>
      </c>
      <c r="Y541" s="746">
        <v>728</v>
      </c>
      <c r="Z541" s="746">
        <v>28</v>
      </c>
      <c r="AA541" s="749">
        <f t="shared" si="16"/>
        <v>1.12E-2</v>
      </c>
      <c r="AB541" s="748" t="s">
        <v>70</v>
      </c>
      <c r="AC541" s="747">
        <v>44742</v>
      </c>
      <c r="AD541" s="748"/>
      <c r="AE541" s="748" t="s">
        <v>4250</v>
      </c>
      <c r="AF541" s="746" t="s">
        <v>1725</v>
      </c>
      <c r="AG541" s="746">
        <v>728</v>
      </c>
      <c r="AH541" s="746">
        <v>28</v>
      </c>
      <c r="AI541" s="761">
        <f t="shared" si="17"/>
        <v>2.0383999999999999E-2</v>
      </c>
      <c r="AJ541" s="748" t="s">
        <v>319</v>
      </c>
      <c r="AK541" s="748" t="s">
        <v>4250</v>
      </c>
      <c r="AL541" s="746" t="s">
        <v>4250</v>
      </c>
      <c r="AM541" s="746" t="s">
        <v>4250</v>
      </c>
      <c r="AN541" s="746" t="s">
        <v>4250</v>
      </c>
      <c r="AO541" s="748" t="s">
        <v>4250</v>
      </c>
      <c r="AP541" s="748" t="s">
        <v>4250</v>
      </c>
      <c r="AQ541" s="748"/>
      <c r="AR541" s="748" t="s">
        <v>1583</v>
      </c>
      <c r="AS541" s="748" t="s">
        <v>4250</v>
      </c>
      <c r="AT541" s="748" t="s">
        <v>4250</v>
      </c>
      <c r="AU541" s="748" t="s">
        <v>4250</v>
      </c>
      <c r="AV541" s="748" t="s">
        <v>4250</v>
      </c>
      <c r="AW541" s="748" t="s">
        <v>1198</v>
      </c>
      <c r="AX541" s="748" t="s">
        <v>116</v>
      </c>
      <c r="AY541" s="748" t="s">
        <v>4250</v>
      </c>
      <c r="AZ541" s="748" t="s">
        <v>4250</v>
      </c>
      <c r="BA541" s="748" t="s">
        <v>4250</v>
      </c>
      <c r="BB541" s="748" t="s">
        <v>4250</v>
      </c>
      <c r="BC541" s="748" t="s">
        <v>4250</v>
      </c>
      <c r="BD541" s="748" t="s">
        <v>4250</v>
      </c>
      <c r="BE541" s="748" t="s">
        <v>4250</v>
      </c>
      <c r="BF541" s="748" t="s">
        <v>4250</v>
      </c>
      <c r="BG541" s="748" t="s">
        <v>4250</v>
      </c>
      <c r="BH541" s="748" t="s">
        <v>4250</v>
      </c>
    </row>
    <row r="542" spans="1:60">
      <c r="A542" s="858" t="s">
        <v>8524</v>
      </c>
      <c r="B542" s="748" t="s">
        <v>56</v>
      </c>
      <c r="C542" s="746" t="s">
        <v>1726</v>
      </c>
      <c r="D542" s="747">
        <v>44707</v>
      </c>
      <c r="E542" s="748" t="s">
        <v>1723</v>
      </c>
      <c r="F542" s="748" t="s">
        <v>59</v>
      </c>
      <c r="G542" s="748" t="s">
        <v>60</v>
      </c>
      <c r="H542" s="748" t="s">
        <v>61</v>
      </c>
      <c r="I542" s="748" t="s">
        <v>62</v>
      </c>
      <c r="J542" s="748" t="s">
        <v>63</v>
      </c>
      <c r="K542" s="748">
        <v>30349</v>
      </c>
      <c r="L542" s="748" t="s">
        <v>341</v>
      </c>
      <c r="M542" s="748" t="s">
        <v>1364</v>
      </c>
      <c r="N542" s="748" t="s">
        <v>343</v>
      </c>
      <c r="O542" s="748" t="s">
        <v>299</v>
      </c>
      <c r="P542" s="748">
        <v>21075</v>
      </c>
      <c r="Q542" s="748" t="s">
        <v>1267</v>
      </c>
      <c r="R542" s="746" t="s">
        <v>4250</v>
      </c>
      <c r="S542" s="746" t="s">
        <v>4250</v>
      </c>
      <c r="T542" s="746" t="s">
        <v>4250</v>
      </c>
      <c r="U542" s="748">
        <v>49406140</v>
      </c>
      <c r="V542" s="746">
        <v>0</v>
      </c>
      <c r="W542" s="748" t="s">
        <v>318</v>
      </c>
      <c r="X542" s="748">
        <v>400</v>
      </c>
      <c r="Y542" s="746">
        <v>728</v>
      </c>
      <c r="Z542" s="746">
        <v>28</v>
      </c>
      <c r="AA542" s="749">
        <f t="shared" si="16"/>
        <v>1.12E-2</v>
      </c>
      <c r="AB542" s="748" t="s">
        <v>70</v>
      </c>
      <c r="AC542" s="747">
        <v>44742</v>
      </c>
      <c r="AD542" s="748"/>
      <c r="AE542" s="748" t="s">
        <v>4250</v>
      </c>
      <c r="AF542" s="746" t="s">
        <v>1726</v>
      </c>
      <c r="AG542" s="746">
        <v>728</v>
      </c>
      <c r="AH542" s="746">
        <v>28</v>
      </c>
      <c r="AI542" s="761">
        <f t="shared" si="17"/>
        <v>2.0383999999999999E-2</v>
      </c>
      <c r="AJ542" s="748" t="s">
        <v>319</v>
      </c>
      <c r="AK542" s="748" t="s">
        <v>4250</v>
      </c>
      <c r="AL542" s="746" t="s">
        <v>4250</v>
      </c>
      <c r="AM542" s="746" t="s">
        <v>4250</v>
      </c>
      <c r="AN542" s="746" t="s">
        <v>4250</v>
      </c>
      <c r="AO542" s="748" t="s">
        <v>4250</v>
      </c>
      <c r="AP542" s="748" t="s">
        <v>4250</v>
      </c>
      <c r="AQ542" s="748"/>
      <c r="AR542" s="748" t="s">
        <v>1583</v>
      </c>
      <c r="AS542" s="748" t="s">
        <v>4250</v>
      </c>
      <c r="AT542" s="748" t="s">
        <v>4250</v>
      </c>
      <c r="AU542" s="748" t="s">
        <v>4250</v>
      </c>
      <c r="AV542" s="748" t="s">
        <v>4250</v>
      </c>
      <c r="AW542" s="748" t="s">
        <v>1198</v>
      </c>
      <c r="AX542" s="748" t="s">
        <v>116</v>
      </c>
      <c r="AY542" s="748" t="s">
        <v>4250</v>
      </c>
      <c r="AZ542" s="748" t="s">
        <v>4250</v>
      </c>
      <c r="BA542" s="748" t="s">
        <v>4250</v>
      </c>
      <c r="BB542" s="748" t="s">
        <v>4250</v>
      </c>
      <c r="BC542" s="748" t="s">
        <v>4250</v>
      </c>
      <c r="BD542" s="748" t="s">
        <v>4250</v>
      </c>
      <c r="BE542" s="748" t="s">
        <v>4250</v>
      </c>
      <c r="BF542" s="748" t="s">
        <v>4250</v>
      </c>
      <c r="BG542" s="748" t="s">
        <v>4250</v>
      </c>
      <c r="BH542" s="748" t="s">
        <v>4250</v>
      </c>
    </row>
    <row r="543" spans="1:60">
      <c r="A543" s="858" t="s">
        <v>8524</v>
      </c>
      <c r="B543" s="748" t="s">
        <v>56</v>
      </c>
      <c r="C543" s="746" t="s">
        <v>1727</v>
      </c>
      <c r="D543" s="747">
        <v>44707</v>
      </c>
      <c r="E543" s="748" t="s">
        <v>1723</v>
      </c>
      <c r="F543" s="748" t="s">
        <v>59</v>
      </c>
      <c r="G543" s="748" t="s">
        <v>60</v>
      </c>
      <c r="H543" s="748" t="s">
        <v>61</v>
      </c>
      <c r="I543" s="748" t="s">
        <v>62</v>
      </c>
      <c r="J543" s="748" t="s">
        <v>63</v>
      </c>
      <c r="K543" s="748">
        <v>30349</v>
      </c>
      <c r="L543" s="748" t="s">
        <v>341</v>
      </c>
      <c r="M543" s="748" t="s">
        <v>1364</v>
      </c>
      <c r="N543" s="748" t="s">
        <v>343</v>
      </c>
      <c r="O543" s="748" t="s">
        <v>299</v>
      </c>
      <c r="P543" s="748">
        <v>21075</v>
      </c>
      <c r="Q543" s="748" t="s">
        <v>1267</v>
      </c>
      <c r="R543" s="746" t="s">
        <v>4250</v>
      </c>
      <c r="S543" s="746" t="s">
        <v>4250</v>
      </c>
      <c r="T543" s="746" t="s">
        <v>4250</v>
      </c>
      <c r="U543" s="748">
        <v>49406140</v>
      </c>
      <c r="V543" s="746">
        <v>0</v>
      </c>
      <c r="W543" s="748" t="s">
        <v>318</v>
      </c>
      <c r="X543" s="748">
        <v>400</v>
      </c>
      <c r="Y543" s="746">
        <v>728</v>
      </c>
      <c r="Z543" s="746">
        <v>28</v>
      </c>
      <c r="AA543" s="749">
        <f t="shared" si="16"/>
        <v>1.12E-2</v>
      </c>
      <c r="AB543" s="748" t="s">
        <v>70</v>
      </c>
      <c r="AC543" s="747">
        <v>44742</v>
      </c>
      <c r="AD543" s="748"/>
      <c r="AE543" s="748" t="s">
        <v>4250</v>
      </c>
      <c r="AF543" s="746" t="s">
        <v>1727</v>
      </c>
      <c r="AG543" s="746">
        <v>728</v>
      </c>
      <c r="AH543" s="746">
        <v>28</v>
      </c>
      <c r="AI543" s="761">
        <f t="shared" si="17"/>
        <v>2.0383999999999999E-2</v>
      </c>
      <c r="AJ543" s="748" t="s">
        <v>319</v>
      </c>
      <c r="AK543" s="748" t="s">
        <v>4250</v>
      </c>
      <c r="AL543" s="746" t="s">
        <v>4250</v>
      </c>
      <c r="AM543" s="746" t="s">
        <v>4250</v>
      </c>
      <c r="AN543" s="746" t="s">
        <v>4250</v>
      </c>
      <c r="AO543" s="748" t="s">
        <v>4250</v>
      </c>
      <c r="AP543" s="748" t="s">
        <v>4250</v>
      </c>
      <c r="AQ543" s="748"/>
      <c r="AR543" s="748" t="s">
        <v>1583</v>
      </c>
      <c r="AS543" s="748" t="s">
        <v>4250</v>
      </c>
      <c r="AT543" s="748" t="s">
        <v>4250</v>
      </c>
      <c r="AU543" s="748" t="s">
        <v>4250</v>
      </c>
      <c r="AV543" s="748" t="s">
        <v>4250</v>
      </c>
      <c r="AW543" s="748" t="s">
        <v>1198</v>
      </c>
      <c r="AX543" s="748" t="s">
        <v>116</v>
      </c>
      <c r="AY543" s="748" t="s">
        <v>4250</v>
      </c>
      <c r="AZ543" s="748" t="s">
        <v>4250</v>
      </c>
      <c r="BA543" s="748" t="s">
        <v>4250</v>
      </c>
      <c r="BB543" s="748" t="s">
        <v>4250</v>
      </c>
      <c r="BC543" s="748" t="s">
        <v>4250</v>
      </c>
      <c r="BD543" s="748" t="s">
        <v>4250</v>
      </c>
      <c r="BE543" s="748" t="s">
        <v>4250</v>
      </c>
      <c r="BF543" s="748" t="s">
        <v>4250</v>
      </c>
      <c r="BG543" s="748" t="s">
        <v>4250</v>
      </c>
      <c r="BH543" s="748" t="s">
        <v>4250</v>
      </c>
    </row>
    <row r="544" spans="1:60">
      <c r="A544" s="858" t="s">
        <v>8524</v>
      </c>
      <c r="B544" s="748" t="s">
        <v>56</v>
      </c>
      <c r="C544" s="746" t="s">
        <v>1728</v>
      </c>
      <c r="D544" s="747">
        <v>44707</v>
      </c>
      <c r="E544" s="748" t="s">
        <v>1723</v>
      </c>
      <c r="F544" s="748" t="s">
        <v>59</v>
      </c>
      <c r="G544" s="748" t="s">
        <v>60</v>
      </c>
      <c r="H544" s="748" t="s">
        <v>61</v>
      </c>
      <c r="I544" s="748" t="s">
        <v>62</v>
      </c>
      <c r="J544" s="748" t="s">
        <v>63</v>
      </c>
      <c r="K544" s="748">
        <v>30349</v>
      </c>
      <c r="L544" s="748" t="s">
        <v>341</v>
      </c>
      <c r="M544" s="748" t="s">
        <v>1364</v>
      </c>
      <c r="N544" s="748" t="s">
        <v>343</v>
      </c>
      <c r="O544" s="748" t="s">
        <v>299</v>
      </c>
      <c r="P544" s="748">
        <v>21075</v>
      </c>
      <c r="Q544" s="748" t="s">
        <v>1267</v>
      </c>
      <c r="R544" s="746" t="s">
        <v>4250</v>
      </c>
      <c r="S544" s="746" t="s">
        <v>4250</v>
      </c>
      <c r="T544" s="746" t="s">
        <v>4250</v>
      </c>
      <c r="U544" s="748">
        <v>49406140</v>
      </c>
      <c r="V544" s="746">
        <v>0</v>
      </c>
      <c r="W544" s="748" t="s">
        <v>318</v>
      </c>
      <c r="X544" s="748">
        <v>400</v>
      </c>
      <c r="Y544" s="746">
        <v>728</v>
      </c>
      <c r="Z544" s="746">
        <v>28</v>
      </c>
      <c r="AA544" s="749">
        <f t="shared" si="16"/>
        <v>1.12E-2</v>
      </c>
      <c r="AB544" s="748" t="s">
        <v>70</v>
      </c>
      <c r="AC544" s="747">
        <v>44742</v>
      </c>
      <c r="AD544" s="748"/>
      <c r="AE544" s="748" t="s">
        <v>4250</v>
      </c>
      <c r="AF544" s="746" t="s">
        <v>1728</v>
      </c>
      <c r="AG544" s="746">
        <v>728</v>
      </c>
      <c r="AH544" s="746">
        <v>28</v>
      </c>
      <c r="AI544" s="761">
        <f t="shared" si="17"/>
        <v>2.0383999999999999E-2</v>
      </c>
      <c r="AJ544" s="748" t="s">
        <v>319</v>
      </c>
      <c r="AK544" s="748" t="s">
        <v>4250</v>
      </c>
      <c r="AL544" s="746" t="s">
        <v>4250</v>
      </c>
      <c r="AM544" s="746" t="s">
        <v>4250</v>
      </c>
      <c r="AN544" s="746" t="s">
        <v>4250</v>
      </c>
      <c r="AO544" s="748" t="s">
        <v>4250</v>
      </c>
      <c r="AP544" s="748" t="s">
        <v>4250</v>
      </c>
      <c r="AQ544" s="748"/>
      <c r="AR544" s="748" t="s">
        <v>1583</v>
      </c>
      <c r="AS544" s="748" t="s">
        <v>4250</v>
      </c>
      <c r="AT544" s="748" t="s">
        <v>4250</v>
      </c>
      <c r="AU544" s="748" t="s">
        <v>4250</v>
      </c>
      <c r="AV544" s="748" t="s">
        <v>4250</v>
      </c>
      <c r="AW544" s="748" t="s">
        <v>1198</v>
      </c>
      <c r="AX544" s="748" t="s">
        <v>116</v>
      </c>
      <c r="AY544" s="748" t="s">
        <v>4250</v>
      </c>
      <c r="AZ544" s="748" t="s">
        <v>4250</v>
      </c>
      <c r="BA544" s="748" t="s">
        <v>4250</v>
      </c>
      <c r="BB544" s="748" t="s">
        <v>4250</v>
      </c>
      <c r="BC544" s="748" t="s">
        <v>4250</v>
      </c>
      <c r="BD544" s="748" t="s">
        <v>4250</v>
      </c>
      <c r="BE544" s="748" t="s">
        <v>4250</v>
      </c>
      <c r="BF544" s="748" t="s">
        <v>4250</v>
      </c>
      <c r="BG544" s="748" t="s">
        <v>4250</v>
      </c>
      <c r="BH544" s="748" t="s">
        <v>4250</v>
      </c>
    </row>
    <row r="545" spans="1:60">
      <c r="A545" s="858" t="s">
        <v>8524</v>
      </c>
      <c r="B545" s="748" t="s">
        <v>56</v>
      </c>
      <c r="C545" s="746" t="s">
        <v>1729</v>
      </c>
      <c r="D545" s="747">
        <v>44707</v>
      </c>
      <c r="E545" s="748" t="s">
        <v>1723</v>
      </c>
      <c r="F545" s="748" t="s">
        <v>59</v>
      </c>
      <c r="G545" s="748" t="s">
        <v>60</v>
      </c>
      <c r="H545" s="748" t="s">
        <v>61</v>
      </c>
      <c r="I545" s="748" t="s">
        <v>62</v>
      </c>
      <c r="J545" s="748" t="s">
        <v>63</v>
      </c>
      <c r="K545" s="748">
        <v>30349</v>
      </c>
      <c r="L545" s="748" t="s">
        <v>341</v>
      </c>
      <c r="M545" s="748" t="s">
        <v>1364</v>
      </c>
      <c r="N545" s="748" t="s">
        <v>343</v>
      </c>
      <c r="O545" s="748" t="s">
        <v>299</v>
      </c>
      <c r="P545" s="748">
        <v>21075</v>
      </c>
      <c r="Q545" s="748" t="s">
        <v>1267</v>
      </c>
      <c r="R545" s="746" t="s">
        <v>4250</v>
      </c>
      <c r="S545" s="746" t="s">
        <v>4250</v>
      </c>
      <c r="T545" s="746" t="s">
        <v>4250</v>
      </c>
      <c r="U545" s="748">
        <v>49406140</v>
      </c>
      <c r="V545" s="746">
        <v>0</v>
      </c>
      <c r="W545" s="748" t="s">
        <v>318</v>
      </c>
      <c r="X545" s="748">
        <v>400</v>
      </c>
      <c r="Y545" s="746">
        <v>728</v>
      </c>
      <c r="Z545" s="746">
        <v>28</v>
      </c>
      <c r="AA545" s="749">
        <f t="shared" si="16"/>
        <v>1.12E-2</v>
      </c>
      <c r="AB545" s="748" t="s">
        <v>70</v>
      </c>
      <c r="AC545" s="747">
        <v>44742</v>
      </c>
      <c r="AD545" s="748"/>
      <c r="AE545" s="748" t="s">
        <v>4250</v>
      </c>
      <c r="AF545" s="746" t="s">
        <v>1729</v>
      </c>
      <c r="AG545" s="746">
        <v>728</v>
      </c>
      <c r="AH545" s="746">
        <v>28</v>
      </c>
      <c r="AI545" s="761">
        <f t="shared" si="17"/>
        <v>2.0383999999999999E-2</v>
      </c>
      <c r="AJ545" s="748" t="s">
        <v>319</v>
      </c>
      <c r="AK545" s="748" t="s">
        <v>4250</v>
      </c>
      <c r="AL545" s="746" t="s">
        <v>4250</v>
      </c>
      <c r="AM545" s="746" t="s">
        <v>4250</v>
      </c>
      <c r="AN545" s="746" t="s">
        <v>4250</v>
      </c>
      <c r="AO545" s="748" t="s">
        <v>4250</v>
      </c>
      <c r="AP545" s="748" t="s">
        <v>4250</v>
      </c>
      <c r="AQ545" s="748"/>
      <c r="AR545" s="748" t="s">
        <v>1583</v>
      </c>
      <c r="AS545" s="748" t="s">
        <v>4250</v>
      </c>
      <c r="AT545" s="748" t="s">
        <v>4250</v>
      </c>
      <c r="AU545" s="748" t="s">
        <v>4250</v>
      </c>
      <c r="AV545" s="748" t="s">
        <v>4250</v>
      </c>
      <c r="AW545" s="748" t="s">
        <v>1198</v>
      </c>
      <c r="AX545" s="748" t="s">
        <v>116</v>
      </c>
      <c r="AY545" s="748" t="s">
        <v>4250</v>
      </c>
      <c r="AZ545" s="748" t="s">
        <v>4250</v>
      </c>
      <c r="BA545" s="748" t="s">
        <v>4250</v>
      </c>
      <c r="BB545" s="748" t="s">
        <v>4250</v>
      </c>
      <c r="BC545" s="748" t="s">
        <v>4250</v>
      </c>
      <c r="BD545" s="748" t="s">
        <v>4250</v>
      </c>
      <c r="BE545" s="748" t="s">
        <v>4250</v>
      </c>
      <c r="BF545" s="748" t="s">
        <v>4250</v>
      </c>
      <c r="BG545" s="748" t="s">
        <v>4250</v>
      </c>
      <c r="BH545" s="748" t="s">
        <v>4250</v>
      </c>
    </row>
    <row r="546" spans="1:60">
      <c r="A546" s="858" t="s">
        <v>8524</v>
      </c>
      <c r="B546" s="748" t="s">
        <v>56</v>
      </c>
      <c r="C546" s="746" t="s">
        <v>1730</v>
      </c>
      <c r="D546" s="747">
        <v>44707</v>
      </c>
      <c r="E546" s="748" t="s">
        <v>1723</v>
      </c>
      <c r="F546" s="748" t="s">
        <v>59</v>
      </c>
      <c r="G546" s="748" t="s">
        <v>60</v>
      </c>
      <c r="H546" s="748" t="s">
        <v>61</v>
      </c>
      <c r="I546" s="748" t="s">
        <v>62</v>
      </c>
      <c r="J546" s="748" t="s">
        <v>63</v>
      </c>
      <c r="K546" s="748">
        <v>30349</v>
      </c>
      <c r="L546" s="748" t="s">
        <v>341</v>
      </c>
      <c r="M546" s="748" t="s">
        <v>1364</v>
      </c>
      <c r="N546" s="748" t="s">
        <v>343</v>
      </c>
      <c r="O546" s="748" t="s">
        <v>299</v>
      </c>
      <c r="P546" s="748">
        <v>21075</v>
      </c>
      <c r="Q546" s="748" t="s">
        <v>1267</v>
      </c>
      <c r="R546" s="746" t="s">
        <v>4250</v>
      </c>
      <c r="S546" s="746" t="s">
        <v>4250</v>
      </c>
      <c r="T546" s="746" t="s">
        <v>4250</v>
      </c>
      <c r="U546" s="748">
        <v>49406140</v>
      </c>
      <c r="V546" s="746">
        <v>0</v>
      </c>
      <c r="W546" s="748" t="s">
        <v>318</v>
      </c>
      <c r="X546" s="748">
        <v>400</v>
      </c>
      <c r="Y546" s="746">
        <v>728</v>
      </c>
      <c r="Z546" s="746">
        <v>28</v>
      </c>
      <c r="AA546" s="749">
        <f t="shared" si="16"/>
        <v>1.12E-2</v>
      </c>
      <c r="AB546" s="748" t="s">
        <v>70</v>
      </c>
      <c r="AC546" s="747">
        <v>44742</v>
      </c>
      <c r="AD546" s="748"/>
      <c r="AE546" s="748" t="s">
        <v>4250</v>
      </c>
      <c r="AF546" s="746" t="s">
        <v>1730</v>
      </c>
      <c r="AG546" s="746">
        <v>728</v>
      </c>
      <c r="AH546" s="746">
        <v>28</v>
      </c>
      <c r="AI546" s="761">
        <f t="shared" si="17"/>
        <v>2.0383999999999999E-2</v>
      </c>
      <c r="AJ546" s="748" t="s">
        <v>319</v>
      </c>
      <c r="AK546" s="748" t="s">
        <v>4250</v>
      </c>
      <c r="AL546" s="746" t="s">
        <v>4250</v>
      </c>
      <c r="AM546" s="746" t="s">
        <v>4250</v>
      </c>
      <c r="AN546" s="746" t="s">
        <v>4250</v>
      </c>
      <c r="AO546" s="748" t="s">
        <v>4250</v>
      </c>
      <c r="AP546" s="748" t="s">
        <v>4250</v>
      </c>
      <c r="AQ546" s="748"/>
      <c r="AR546" s="748" t="s">
        <v>1583</v>
      </c>
      <c r="AS546" s="748" t="s">
        <v>4250</v>
      </c>
      <c r="AT546" s="748" t="s">
        <v>4250</v>
      </c>
      <c r="AU546" s="748" t="s">
        <v>4250</v>
      </c>
      <c r="AV546" s="748" t="s">
        <v>4250</v>
      </c>
      <c r="AW546" s="748" t="s">
        <v>1198</v>
      </c>
      <c r="AX546" s="748" t="s">
        <v>116</v>
      </c>
      <c r="AY546" s="748" t="s">
        <v>4250</v>
      </c>
      <c r="AZ546" s="748" t="s">
        <v>4250</v>
      </c>
      <c r="BA546" s="748" t="s">
        <v>4250</v>
      </c>
      <c r="BB546" s="748" t="s">
        <v>4250</v>
      </c>
      <c r="BC546" s="748" t="s">
        <v>4250</v>
      </c>
      <c r="BD546" s="748" t="s">
        <v>4250</v>
      </c>
      <c r="BE546" s="748" t="s">
        <v>4250</v>
      </c>
      <c r="BF546" s="748" t="s">
        <v>4250</v>
      </c>
      <c r="BG546" s="748" t="s">
        <v>4250</v>
      </c>
      <c r="BH546" s="748" t="s">
        <v>4250</v>
      </c>
    </row>
    <row r="547" spans="1:60">
      <c r="A547" s="858" t="s">
        <v>8524</v>
      </c>
      <c r="B547" s="748" t="s">
        <v>56</v>
      </c>
      <c r="C547" s="746" t="s">
        <v>1731</v>
      </c>
      <c r="D547" s="747">
        <v>44707</v>
      </c>
      <c r="E547" s="748" t="s">
        <v>1723</v>
      </c>
      <c r="F547" s="748" t="s">
        <v>59</v>
      </c>
      <c r="G547" s="748" t="s">
        <v>60</v>
      </c>
      <c r="H547" s="748" t="s">
        <v>61</v>
      </c>
      <c r="I547" s="748" t="s">
        <v>62</v>
      </c>
      <c r="J547" s="748" t="s">
        <v>63</v>
      </c>
      <c r="K547" s="748">
        <v>30349</v>
      </c>
      <c r="L547" s="748" t="s">
        <v>341</v>
      </c>
      <c r="M547" s="748" t="s">
        <v>1364</v>
      </c>
      <c r="N547" s="748" t="s">
        <v>343</v>
      </c>
      <c r="O547" s="748" t="s">
        <v>299</v>
      </c>
      <c r="P547" s="748">
        <v>21075</v>
      </c>
      <c r="Q547" s="748" t="s">
        <v>1267</v>
      </c>
      <c r="R547" s="746" t="s">
        <v>4250</v>
      </c>
      <c r="S547" s="746" t="s">
        <v>4250</v>
      </c>
      <c r="T547" s="746" t="s">
        <v>4250</v>
      </c>
      <c r="U547" s="748">
        <v>49406140</v>
      </c>
      <c r="V547" s="746">
        <v>0</v>
      </c>
      <c r="W547" s="748" t="s">
        <v>318</v>
      </c>
      <c r="X547" s="748">
        <v>400</v>
      </c>
      <c r="Y547" s="746">
        <v>728</v>
      </c>
      <c r="Z547" s="746">
        <v>28</v>
      </c>
      <c r="AA547" s="749">
        <f t="shared" si="16"/>
        <v>1.12E-2</v>
      </c>
      <c r="AB547" s="748" t="s">
        <v>70</v>
      </c>
      <c r="AC547" s="747">
        <v>44742</v>
      </c>
      <c r="AD547" s="748"/>
      <c r="AE547" s="748" t="s">
        <v>4250</v>
      </c>
      <c r="AF547" s="746" t="s">
        <v>1731</v>
      </c>
      <c r="AG547" s="746">
        <v>728</v>
      </c>
      <c r="AH547" s="746">
        <v>28</v>
      </c>
      <c r="AI547" s="761">
        <f t="shared" si="17"/>
        <v>2.0383999999999999E-2</v>
      </c>
      <c r="AJ547" s="748" t="s">
        <v>319</v>
      </c>
      <c r="AK547" s="748" t="s">
        <v>4250</v>
      </c>
      <c r="AL547" s="746" t="s">
        <v>4250</v>
      </c>
      <c r="AM547" s="746" t="s">
        <v>4250</v>
      </c>
      <c r="AN547" s="746" t="s">
        <v>4250</v>
      </c>
      <c r="AO547" s="748" t="s">
        <v>4250</v>
      </c>
      <c r="AP547" s="748" t="s">
        <v>4250</v>
      </c>
      <c r="AQ547" s="748"/>
      <c r="AR547" s="748" t="s">
        <v>1583</v>
      </c>
      <c r="AS547" s="748" t="s">
        <v>4250</v>
      </c>
      <c r="AT547" s="748" t="s">
        <v>4250</v>
      </c>
      <c r="AU547" s="748" t="s">
        <v>4250</v>
      </c>
      <c r="AV547" s="748" t="s">
        <v>4250</v>
      </c>
      <c r="AW547" s="748" t="s">
        <v>1198</v>
      </c>
      <c r="AX547" s="748" t="s">
        <v>116</v>
      </c>
      <c r="AY547" s="748" t="s">
        <v>4250</v>
      </c>
      <c r="AZ547" s="748" t="s">
        <v>4250</v>
      </c>
      <c r="BA547" s="748" t="s">
        <v>4250</v>
      </c>
      <c r="BB547" s="748" t="s">
        <v>4250</v>
      </c>
      <c r="BC547" s="748" t="s">
        <v>4250</v>
      </c>
      <c r="BD547" s="748" t="s">
        <v>4250</v>
      </c>
      <c r="BE547" s="748" t="s">
        <v>4250</v>
      </c>
      <c r="BF547" s="748" t="s">
        <v>4250</v>
      </c>
      <c r="BG547" s="748" t="s">
        <v>4250</v>
      </c>
      <c r="BH547" s="748" t="s">
        <v>4250</v>
      </c>
    </row>
    <row r="548" spans="1:60">
      <c r="A548" s="858" t="s">
        <v>8524</v>
      </c>
      <c r="B548" s="748" t="s">
        <v>56</v>
      </c>
      <c r="C548" s="746" t="s">
        <v>1732</v>
      </c>
      <c r="D548" s="747">
        <v>44707</v>
      </c>
      <c r="E548" s="748" t="s">
        <v>1723</v>
      </c>
      <c r="F548" s="748" t="s">
        <v>59</v>
      </c>
      <c r="G548" s="748" t="s">
        <v>60</v>
      </c>
      <c r="H548" s="748" t="s">
        <v>61</v>
      </c>
      <c r="I548" s="748" t="s">
        <v>62</v>
      </c>
      <c r="J548" s="748" t="s">
        <v>63</v>
      </c>
      <c r="K548" s="748">
        <v>30349</v>
      </c>
      <c r="L548" s="748" t="s">
        <v>341</v>
      </c>
      <c r="M548" s="748" t="s">
        <v>1364</v>
      </c>
      <c r="N548" s="748" t="s">
        <v>343</v>
      </c>
      <c r="O548" s="748" t="s">
        <v>299</v>
      </c>
      <c r="P548" s="748">
        <v>21075</v>
      </c>
      <c r="Q548" s="748" t="s">
        <v>1267</v>
      </c>
      <c r="R548" s="746" t="s">
        <v>4250</v>
      </c>
      <c r="S548" s="746" t="s">
        <v>4250</v>
      </c>
      <c r="T548" s="746" t="s">
        <v>4250</v>
      </c>
      <c r="U548" s="748">
        <v>49406140</v>
      </c>
      <c r="V548" s="746">
        <v>0</v>
      </c>
      <c r="W548" s="748" t="s">
        <v>318</v>
      </c>
      <c r="X548" s="748">
        <v>400</v>
      </c>
      <c r="Y548" s="746">
        <v>728</v>
      </c>
      <c r="Z548" s="746">
        <v>28</v>
      </c>
      <c r="AA548" s="749">
        <f t="shared" si="16"/>
        <v>1.12E-2</v>
      </c>
      <c r="AB548" s="748" t="s">
        <v>70</v>
      </c>
      <c r="AC548" s="747">
        <v>44742</v>
      </c>
      <c r="AD548" s="748"/>
      <c r="AE548" s="748" t="s">
        <v>4250</v>
      </c>
      <c r="AF548" s="746" t="s">
        <v>1732</v>
      </c>
      <c r="AG548" s="746">
        <v>728</v>
      </c>
      <c r="AH548" s="746">
        <v>28</v>
      </c>
      <c r="AI548" s="761">
        <f t="shared" si="17"/>
        <v>2.0383999999999999E-2</v>
      </c>
      <c r="AJ548" s="748" t="s">
        <v>319</v>
      </c>
      <c r="AK548" s="748" t="s">
        <v>4250</v>
      </c>
      <c r="AL548" s="746" t="s">
        <v>4250</v>
      </c>
      <c r="AM548" s="746" t="s">
        <v>4250</v>
      </c>
      <c r="AN548" s="746" t="s">
        <v>4250</v>
      </c>
      <c r="AO548" s="748" t="s">
        <v>4250</v>
      </c>
      <c r="AP548" s="748" t="s">
        <v>4250</v>
      </c>
      <c r="AQ548" s="748"/>
      <c r="AR548" s="748" t="s">
        <v>1583</v>
      </c>
      <c r="AS548" s="748" t="s">
        <v>4250</v>
      </c>
      <c r="AT548" s="748" t="s">
        <v>4250</v>
      </c>
      <c r="AU548" s="748" t="s">
        <v>4250</v>
      </c>
      <c r="AV548" s="748" t="s">
        <v>4250</v>
      </c>
      <c r="AW548" s="748" t="s">
        <v>1198</v>
      </c>
      <c r="AX548" s="748" t="s">
        <v>116</v>
      </c>
      <c r="AY548" s="748" t="s">
        <v>4250</v>
      </c>
      <c r="AZ548" s="748" t="s">
        <v>4250</v>
      </c>
      <c r="BA548" s="748" t="s">
        <v>4250</v>
      </c>
      <c r="BB548" s="748" t="s">
        <v>4250</v>
      </c>
      <c r="BC548" s="748" t="s">
        <v>4250</v>
      </c>
      <c r="BD548" s="748" t="s">
        <v>4250</v>
      </c>
      <c r="BE548" s="748" t="s">
        <v>4250</v>
      </c>
      <c r="BF548" s="748" t="s">
        <v>4250</v>
      </c>
      <c r="BG548" s="748" t="s">
        <v>4250</v>
      </c>
      <c r="BH548" s="748" t="s">
        <v>4250</v>
      </c>
    </row>
    <row r="549" spans="1:60">
      <c r="A549" s="858" t="s">
        <v>8524</v>
      </c>
      <c r="B549" s="748" t="s">
        <v>56</v>
      </c>
      <c r="C549" s="746" t="s">
        <v>1733</v>
      </c>
      <c r="D549" s="747">
        <v>44707</v>
      </c>
      <c r="E549" s="748" t="s">
        <v>1723</v>
      </c>
      <c r="F549" s="748" t="s">
        <v>59</v>
      </c>
      <c r="G549" s="748" t="s">
        <v>60</v>
      </c>
      <c r="H549" s="748" t="s">
        <v>61</v>
      </c>
      <c r="I549" s="748" t="s">
        <v>62</v>
      </c>
      <c r="J549" s="748" t="s">
        <v>63</v>
      </c>
      <c r="K549" s="748">
        <v>30349</v>
      </c>
      <c r="L549" s="748" t="s">
        <v>341</v>
      </c>
      <c r="M549" s="748" t="s">
        <v>1364</v>
      </c>
      <c r="N549" s="748" t="s">
        <v>343</v>
      </c>
      <c r="O549" s="748" t="s">
        <v>299</v>
      </c>
      <c r="P549" s="748">
        <v>21075</v>
      </c>
      <c r="Q549" s="748" t="s">
        <v>1267</v>
      </c>
      <c r="R549" s="746" t="s">
        <v>4250</v>
      </c>
      <c r="S549" s="746" t="s">
        <v>4250</v>
      </c>
      <c r="T549" s="746" t="s">
        <v>4250</v>
      </c>
      <c r="U549" s="748">
        <v>49406140</v>
      </c>
      <c r="V549" s="746">
        <v>0</v>
      </c>
      <c r="W549" s="748" t="s">
        <v>318</v>
      </c>
      <c r="X549" s="748">
        <v>400</v>
      </c>
      <c r="Y549" s="746">
        <v>728</v>
      </c>
      <c r="Z549" s="746">
        <v>28</v>
      </c>
      <c r="AA549" s="749">
        <f t="shared" si="16"/>
        <v>1.12E-2</v>
      </c>
      <c r="AB549" s="748" t="s">
        <v>70</v>
      </c>
      <c r="AC549" s="747">
        <v>44742</v>
      </c>
      <c r="AD549" s="748"/>
      <c r="AE549" s="748" t="s">
        <v>4250</v>
      </c>
      <c r="AF549" s="746" t="s">
        <v>1733</v>
      </c>
      <c r="AG549" s="746">
        <v>728</v>
      </c>
      <c r="AH549" s="746">
        <v>28</v>
      </c>
      <c r="AI549" s="761">
        <f t="shared" si="17"/>
        <v>2.0383999999999999E-2</v>
      </c>
      <c r="AJ549" s="748" t="s">
        <v>319</v>
      </c>
      <c r="AK549" s="748" t="s">
        <v>4250</v>
      </c>
      <c r="AL549" s="746" t="s">
        <v>4250</v>
      </c>
      <c r="AM549" s="746" t="s">
        <v>4250</v>
      </c>
      <c r="AN549" s="746" t="s">
        <v>4250</v>
      </c>
      <c r="AO549" s="748" t="s">
        <v>4250</v>
      </c>
      <c r="AP549" s="748" t="s">
        <v>4250</v>
      </c>
      <c r="AQ549" s="748"/>
      <c r="AR549" s="748" t="s">
        <v>1583</v>
      </c>
      <c r="AS549" s="748" t="s">
        <v>4250</v>
      </c>
      <c r="AT549" s="748" t="s">
        <v>4250</v>
      </c>
      <c r="AU549" s="748" t="s">
        <v>4250</v>
      </c>
      <c r="AV549" s="748" t="s">
        <v>4250</v>
      </c>
      <c r="AW549" s="748" t="s">
        <v>1198</v>
      </c>
      <c r="AX549" s="748" t="s">
        <v>116</v>
      </c>
      <c r="AY549" s="748" t="s">
        <v>4250</v>
      </c>
      <c r="AZ549" s="748" t="s">
        <v>4250</v>
      </c>
      <c r="BA549" s="748" t="s">
        <v>4250</v>
      </c>
      <c r="BB549" s="748" t="s">
        <v>4250</v>
      </c>
      <c r="BC549" s="748" t="s">
        <v>4250</v>
      </c>
      <c r="BD549" s="748" t="s">
        <v>4250</v>
      </c>
      <c r="BE549" s="748" t="s">
        <v>4250</v>
      </c>
      <c r="BF549" s="748" t="s">
        <v>4250</v>
      </c>
      <c r="BG549" s="748" t="s">
        <v>4250</v>
      </c>
      <c r="BH549" s="748" t="s">
        <v>4250</v>
      </c>
    </row>
    <row r="550" spans="1:60">
      <c r="A550" s="858" t="s">
        <v>8524</v>
      </c>
      <c r="B550" s="748" t="s">
        <v>56</v>
      </c>
      <c r="C550" s="746" t="s">
        <v>1734</v>
      </c>
      <c r="D550" s="747">
        <v>44707</v>
      </c>
      <c r="E550" s="748" t="s">
        <v>1723</v>
      </c>
      <c r="F550" s="748" t="s">
        <v>59</v>
      </c>
      <c r="G550" s="748" t="s">
        <v>60</v>
      </c>
      <c r="H550" s="748" t="s">
        <v>61</v>
      </c>
      <c r="I550" s="748" t="s">
        <v>62</v>
      </c>
      <c r="J550" s="748" t="s">
        <v>63</v>
      </c>
      <c r="K550" s="748">
        <v>30349</v>
      </c>
      <c r="L550" s="748" t="s">
        <v>341</v>
      </c>
      <c r="M550" s="748" t="s">
        <v>1364</v>
      </c>
      <c r="N550" s="748" t="s">
        <v>343</v>
      </c>
      <c r="O550" s="748" t="s">
        <v>299</v>
      </c>
      <c r="P550" s="748">
        <v>21075</v>
      </c>
      <c r="Q550" s="748" t="s">
        <v>1267</v>
      </c>
      <c r="R550" s="746" t="s">
        <v>4250</v>
      </c>
      <c r="S550" s="746" t="s">
        <v>4250</v>
      </c>
      <c r="T550" s="746" t="s">
        <v>4250</v>
      </c>
      <c r="U550" s="748">
        <v>49406140</v>
      </c>
      <c r="V550" s="746">
        <v>0</v>
      </c>
      <c r="W550" s="748" t="s">
        <v>318</v>
      </c>
      <c r="X550" s="748">
        <v>400</v>
      </c>
      <c r="Y550" s="746">
        <v>728</v>
      </c>
      <c r="Z550" s="746">
        <v>28</v>
      </c>
      <c r="AA550" s="749">
        <f t="shared" si="16"/>
        <v>1.12E-2</v>
      </c>
      <c r="AB550" s="748" t="s">
        <v>70</v>
      </c>
      <c r="AC550" s="747">
        <v>44742</v>
      </c>
      <c r="AD550" s="748"/>
      <c r="AE550" s="748" t="s">
        <v>4250</v>
      </c>
      <c r="AF550" s="746" t="s">
        <v>1734</v>
      </c>
      <c r="AG550" s="746">
        <v>728</v>
      </c>
      <c r="AH550" s="746">
        <v>28</v>
      </c>
      <c r="AI550" s="761">
        <f t="shared" si="17"/>
        <v>2.0383999999999999E-2</v>
      </c>
      <c r="AJ550" s="748" t="s">
        <v>319</v>
      </c>
      <c r="AK550" s="748" t="s">
        <v>4250</v>
      </c>
      <c r="AL550" s="746" t="s">
        <v>4250</v>
      </c>
      <c r="AM550" s="746" t="s">
        <v>4250</v>
      </c>
      <c r="AN550" s="746" t="s">
        <v>4250</v>
      </c>
      <c r="AO550" s="748" t="s">
        <v>4250</v>
      </c>
      <c r="AP550" s="748" t="s">
        <v>4250</v>
      </c>
      <c r="AQ550" s="748"/>
      <c r="AR550" s="748" t="s">
        <v>1583</v>
      </c>
      <c r="AS550" s="748" t="s">
        <v>4250</v>
      </c>
      <c r="AT550" s="748" t="s">
        <v>4250</v>
      </c>
      <c r="AU550" s="748" t="s">
        <v>4250</v>
      </c>
      <c r="AV550" s="748" t="s">
        <v>4250</v>
      </c>
      <c r="AW550" s="748" t="s">
        <v>1198</v>
      </c>
      <c r="AX550" s="748" t="s">
        <v>116</v>
      </c>
      <c r="AY550" s="748" t="s">
        <v>4250</v>
      </c>
      <c r="AZ550" s="748" t="s">
        <v>4250</v>
      </c>
      <c r="BA550" s="748" t="s">
        <v>4250</v>
      </c>
      <c r="BB550" s="748" t="s">
        <v>4250</v>
      </c>
      <c r="BC550" s="748" t="s">
        <v>4250</v>
      </c>
      <c r="BD550" s="748" t="s">
        <v>4250</v>
      </c>
      <c r="BE550" s="748" t="s">
        <v>4250</v>
      </c>
      <c r="BF550" s="748" t="s">
        <v>4250</v>
      </c>
      <c r="BG550" s="748" t="s">
        <v>4250</v>
      </c>
      <c r="BH550" s="748" t="s">
        <v>4250</v>
      </c>
    </row>
    <row r="551" spans="1:60">
      <c r="A551" s="858" t="s">
        <v>8524</v>
      </c>
      <c r="B551" s="748" t="s">
        <v>56</v>
      </c>
      <c r="C551" s="746" t="s">
        <v>1735</v>
      </c>
      <c r="D551" s="747">
        <v>44707</v>
      </c>
      <c r="E551" s="748" t="s">
        <v>1723</v>
      </c>
      <c r="F551" s="748" t="s">
        <v>59</v>
      </c>
      <c r="G551" s="748" t="s">
        <v>60</v>
      </c>
      <c r="H551" s="748" t="s">
        <v>61</v>
      </c>
      <c r="I551" s="748" t="s">
        <v>62</v>
      </c>
      <c r="J551" s="748" t="s">
        <v>63</v>
      </c>
      <c r="K551" s="748">
        <v>30349</v>
      </c>
      <c r="L551" s="748" t="s">
        <v>341</v>
      </c>
      <c r="M551" s="748" t="s">
        <v>1364</v>
      </c>
      <c r="N551" s="748" t="s">
        <v>343</v>
      </c>
      <c r="O551" s="748" t="s">
        <v>299</v>
      </c>
      <c r="P551" s="748">
        <v>21075</v>
      </c>
      <c r="Q551" s="748" t="s">
        <v>1267</v>
      </c>
      <c r="R551" s="746" t="s">
        <v>4250</v>
      </c>
      <c r="S551" s="746" t="s">
        <v>4250</v>
      </c>
      <c r="T551" s="746" t="s">
        <v>4250</v>
      </c>
      <c r="U551" s="748">
        <v>49406140</v>
      </c>
      <c r="V551" s="746">
        <v>0</v>
      </c>
      <c r="W551" s="748" t="s">
        <v>318</v>
      </c>
      <c r="X551" s="748">
        <v>400</v>
      </c>
      <c r="Y551" s="746">
        <v>728</v>
      </c>
      <c r="Z551" s="746">
        <v>28</v>
      </c>
      <c r="AA551" s="749">
        <f t="shared" si="16"/>
        <v>1.12E-2</v>
      </c>
      <c r="AB551" s="748" t="s">
        <v>70</v>
      </c>
      <c r="AC551" s="747">
        <v>44742</v>
      </c>
      <c r="AD551" s="748"/>
      <c r="AE551" s="748" t="s">
        <v>4250</v>
      </c>
      <c r="AF551" s="746" t="s">
        <v>1735</v>
      </c>
      <c r="AG551" s="746">
        <v>728</v>
      </c>
      <c r="AH551" s="746">
        <v>28</v>
      </c>
      <c r="AI551" s="761">
        <f t="shared" si="17"/>
        <v>2.0383999999999999E-2</v>
      </c>
      <c r="AJ551" s="748" t="s">
        <v>319</v>
      </c>
      <c r="AK551" s="748" t="s">
        <v>4250</v>
      </c>
      <c r="AL551" s="746" t="s">
        <v>4250</v>
      </c>
      <c r="AM551" s="746" t="s">
        <v>4250</v>
      </c>
      <c r="AN551" s="746" t="s">
        <v>4250</v>
      </c>
      <c r="AO551" s="748" t="s">
        <v>4250</v>
      </c>
      <c r="AP551" s="748" t="s">
        <v>4250</v>
      </c>
      <c r="AQ551" s="748"/>
      <c r="AR551" s="748" t="s">
        <v>1583</v>
      </c>
      <c r="AS551" s="748" t="s">
        <v>4250</v>
      </c>
      <c r="AT551" s="748" t="s">
        <v>4250</v>
      </c>
      <c r="AU551" s="748" t="s">
        <v>4250</v>
      </c>
      <c r="AV551" s="748" t="s">
        <v>4250</v>
      </c>
      <c r="AW551" s="748" t="s">
        <v>1198</v>
      </c>
      <c r="AX551" s="748" t="s">
        <v>116</v>
      </c>
      <c r="AY551" s="748" t="s">
        <v>4250</v>
      </c>
      <c r="AZ551" s="748" t="s">
        <v>4250</v>
      </c>
      <c r="BA551" s="748" t="s">
        <v>4250</v>
      </c>
      <c r="BB551" s="748" t="s">
        <v>4250</v>
      </c>
      <c r="BC551" s="748" t="s">
        <v>4250</v>
      </c>
      <c r="BD551" s="748" t="s">
        <v>4250</v>
      </c>
      <c r="BE551" s="748" t="s">
        <v>4250</v>
      </c>
      <c r="BF551" s="748" t="s">
        <v>4250</v>
      </c>
      <c r="BG551" s="748" t="s">
        <v>4250</v>
      </c>
      <c r="BH551" s="748" t="s">
        <v>4250</v>
      </c>
    </row>
    <row r="552" spans="1:60">
      <c r="A552" s="858" t="s">
        <v>8524</v>
      </c>
      <c r="B552" s="748" t="s">
        <v>56</v>
      </c>
      <c r="C552" s="746" t="s">
        <v>1736</v>
      </c>
      <c r="D552" s="747">
        <v>44707</v>
      </c>
      <c r="E552" s="748" t="s">
        <v>1723</v>
      </c>
      <c r="F552" s="748" t="s">
        <v>59</v>
      </c>
      <c r="G552" s="748" t="s">
        <v>60</v>
      </c>
      <c r="H552" s="748" t="s">
        <v>61</v>
      </c>
      <c r="I552" s="748" t="s">
        <v>62</v>
      </c>
      <c r="J552" s="748" t="s">
        <v>63</v>
      </c>
      <c r="K552" s="748">
        <v>30349</v>
      </c>
      <c r="L552" s="748" t="s">
        <v>341</v>
      </c>
      <c r="M552" s="748" t="s">
        <v>1364</v>
      </c>
      <c r="N552" s="748" t="s">
        <v>343</v>
      </c>
      <c r="O552" s="748" t="s">
        <v>299</v>
      </c>
      <c r="P552" s="748">
        <v>21075</v>
      </c>
      <c r="Q552" s="748" t="s">
        <v>1267</v>
      </c>
      <c r="R552" s="746" t="s">
        <v>4250</v>
      </c>
      <c r="S552" s="746" t="s">
        <v>4250</v>
      </c>
      <c r="T552" s="746" t="s">
        <v>4250</v>
      </c>
      <c r="U552" s="748">
        <v>49406140</v>
      </c>
      <c r="V552" s="746">
        <v>0</v>
      </c>
      <c r="W552" s="748" t="s">
        <v>318</v>
      </c>
      <c r="X552" s="748">
        <v>400</v>
      </c>
      <c r="Y552" s="746">
        <v>728</v>
      </c>
      <c r="Z552" s="746">
        <v>28</v>
      </c>
      <c r="AA552" s="749">
        <f t="shared" si="16"/>
        <v>1.12E-2</v>
      </c>
      <c r="AB552" s="748" t="s">
        <v>70</v>
      </c>
      <c r="AC552" s="747">
        <v>44742</v>
      </c>
      <c r="AD552" s="748"/>
      <c r="AE552" s="748" t="s">
        <v>4250</v>
      </c>
      <c r="AF552" s="746" t="s">
        <v>1736</v>
      </c>
      <c r="AG552" s="746">
        <v>728</v>
      </c>
      <c r="AH552" s="746">
        <v>28</v>
      </c>
      <c r="AI552" s="761">
        <f t="shared" si="17"/>
        <v>2.0383999999999999E-2</v>
      </c>
      <c r="AJ552" s="748" t="s">
        <v>319</v>
      </c>
      <c r="AK552" s="748" t="s">
        <v>4250</v>
      </c>
      <c r="AL552" s="746" t="s">
        <v>4250</v>
      </c>
      <c r="AM552" s="746" t="s">
        <v>4250</v>
      </c>
      <c r="AN552" s="746" t="s">
        <v>4250</v>
      </c>
      <c r="AO552" s="748" t="s">
        <v>4250</v>
      </c>
      <c r="AP552" s="748" t="s">
        <v>4250</v>
      </c>
      <c r="AQ552" s="748"/>
      <c r="AR552" s="748" t="s">
        <v>1583</v>
      </c>
      <c r="AS552" s="748" t="s">
        <v>4250</v>
      </c>
      <c r="AT552" s="748" t="s">
        <v>4250</v>
      </c>
      <c r="AU552" s="748" t="s">
        <v>4250</v>
      </c>
      <c r="AV552" s="748" t="s">
        <v>4250</v>
      </c>
      <c r="AW552" s="748" t="s">
        <v>1198</v>
      </c>
      <c r="AX552" s="748" t="s">
        <v>116</v>
      </c>
      <c r="AY552" s="748" t="s">
        <v>4250</v>
      </c>
      <c r="AZ552" s="748" t="s">
        <v>4250</v>
      </c>
      <c r="BA552" s="748" t="s">
        <v>4250</v>
      </c>
      <c r="BB552" s="748" t="s">
        <v>4250</v>
      </c>
      <c r="BC552" s="748" t="s">
        <v>4250</v>
      </c>
      <c r="BD552" s="748" t="s">
        <v>4250</v>
      </c>
      <c r="BE552" s="748" t="s">
        <v>4250</v>
      </c>
      <c r="BF552" s="748" t="s">
        <v>4250</v>
      </c>
      <c r="BG552" s="748" t="s">
        <v>4250</v>
      </c>
      <c r="BH552" s="748" t="s">
        <v>4250</v>
      </c>
    </row>
    <row r="553" spans="1:60">
      <c r="A553" s="858" t="s">
        <v>8524</v>
      </c>
      <c r="B553" s="748" t="s">
        <v>56</v>
      </c>
      <c r="C553" s="746" t="s">
        <v>1737</v>
      </c>
      <c r="D553" s="747">
        <v>44707</v>
      </c>
      <c r="E553" s="748" t="s">
        <v>1723</v>
      </c>
      <c r="F553" s="748" t="s">
        <v>59</v>
      </c>
      <c r="G553" s="748" t="s">
        <v>60</v>
      </c>
      <c r="H553" s="748" t="s">
        <v>61</v>
      </c>
      <c r="I553" s="748" t="s">
        <v>62</v>
      </c>
      <c r="J553" s="748" t="s">
        <v>63</v>
      </c>
      <c r="K553" s="748">
        <v>30349</v>
      </c>
      <c r="L553" s="748" t="s">
        <v>341</v>
      </c>
      <c r="M553" s="748" t="s">
        <v>1364</v>
      </c>
      <c r="N553" s="748" t="s">
        <v>343</v>
      </c>
      <c r="O553" s="748" t="s">
        <v>299</v>
      </c>
      <c r="P553" s="748">
        <v>21075</v>
      </c>
      <c r="Q553" s="748" t="s">
        <v>1267</v>
      </c>
      <c r="R553" s="746" t="s">
        <v>4250</v>
      </c>
      <c r="S553" s="746" t="s">
        <v>4250</v>
      </c>
      <c r="T553" s="746" t="s">
        <v>4250</v>
      </c>
      <c r="U553" s="748">
        <v>49406140</v>
      </c>
      <c r="V553" s="746">
        <v>0</v>
      </c>
      <c r="W553" s="748" t="s">
        <v>318</v>
      </c>
      <c r="X553" s="748">
        <v>400</v>
      </c>
      <c r="Y553" s="746">
        <v>728</v>
      </c>
      <c r="Z553" s="746">
        <v>28</v>
      </c>
      <c r="AA553" s="749">
        <f t="shared" si="16"/>
        <v>1.12E-2</v>
      </c>
      <c r="AB553" s="748" t="s">
        <v>70</v>
      </c>
      <c r="AC553" s="747">
        <v>44742</v>
      </c>
      <c r="AD553" s="748"/>
      <c r="AE553" s="748" t="s">
        <v>4250</v>
      </c>
      <c r="AF553" s="746" t="s">
        <v>1737</v>
      </c>
      <c r="AG553" s="746">
        <v>728</v>
      </c>
      <c r="AH553" s="746">
        <v>28</v>
      </c>
      <c r="AI553" s="761">
        <f t="shared" si="17"/>
        <v>2.0383999999999999E-2</v>
      </c>
      <c r="AJ553" s="748" t="s">
        <v>319</v>
      </c>
      <c r="AK553" s="748" t="s">
        <v>4250</v>
      </c>
      <c r="AL553" s="746" t="s">
        <v>4250</v>
      </c>
      <c r="AM553" s="746" t="s">
        <v>4250</v>
      </c>
      <c r="AN553" s="746" t="s">
        <v>4250</v>
      </c>
      <c r="AO553" s="748" t="s">
        <v>4250</v>
      </c>
      <c r="AP553" s="748" t="s">
        <v>4250</v>
      </c>
      <c r="AQ553" s="748"/>
      <c r="AR553" s="748" t="s">
        <v>1583</v>
      </c>
      <c r="AS553" s="748" t="s">
        <v>4250</v>
      </c>
      <c r="AT553" s="748" t="s">
        <v>4250</v>
      </c>
      <c r="AU553" s="748" t="s">
        <v>4250</v>
      </c>
      <c r="AV553" s="748" t="s">
        <v>4250</v>
      </c>
      <c r="AW553" s="748" t="s">
        <v>1198</v>
      </c>
      <c r="AX553" s="748" t="s">
        <v>116</v>
      </c>
      <c r="AY553" s="748" t="s">
        <v>4250</v>
      </c>
      <c r="AZ553" s="748" t="s">
        <v>4250</v>
      </c>
      <c r="BA553" s="748" t="s">
        <v>4250</v>
      </c>
      <c r="BB553" s="748" t="s">
        <v>4250</v>
      </c>
      <c r="BC553" s="748" t="s">
        <v>4250</v>
      </c>
      <c r="BD553" s="748" t="s">
        <v>4250</v>
      </c>
      <c r="BE553" s="748" t="s">
        <v>4250</v>
      </c>
      <c r="BF553" s="748" t="s">
        <v>4250</v>
      </c>
      <c r="BG553" s="748" t="s">
        <v>4250</v>
      </c>
      <c r="BH553" s="748" t="s">
        <v>4250</v>
      </c>
    </row>
    <row r="554" spans="1:60">
      <c r="A554" s="858" t="s">
        <v>8524</v>
      </c>
      <c r="B554" s="748" t="s">
        <v>56</v>
      </c>
      <c r="C554" s="746" t="s">
        <v>1738</v>
      </c>
      <c r="D554" s="747">
        <v>44707</v>
      </c>
      <c r="E554" s="748" t="s">
        <v>1723</v>
      </c>
      <c r="F554" s="748" t="s">
        <v>59</v>
      </c>
      <c r="G554" s="748" t="s">
        <v>60</v>
      </c>
      <c r="H554" s="748" t="s">
        <v>61</v>
      </c>
      <c r="I554" s="748" t="s">
        <v>62</v>
      </c>
      <c r="J554" s="748" t="s">
        <v>63</v>
      </c>
      <c r="K554" s="748">
        <v>30349</v>
      </c>
      <c r="L554" s="748" t="s">
        <v>341</v>
      </c>
      <c r="M554" s="748" t="s">
        <v>1364</v>
      </c>
      <c r="N554" s="748" t="s">
        <v>343</v>
      </c>
      <c r="O554" s="748" t="s">
        <v>299</v>
      </c>
      <c r="P554" s="748">
        <v>21075</v>
      </c>
      <c r="Q554" s="748" t="s">
        <v>1267</v>
      </c>
      <c r="R554" s="746" t="s">
        <v>4250</v>
      </c>
      <c r="S554" s="746" t="s">
        <v>4250</v>
      </c>
      <c r="T554" s="746" t="s">
        <v>4250</v>
      </c>
      <c r="U554" s="748">
        <v>49406140</v>
      </c>
      <c r="V554" s="746">
        <v>0</v>
      </c>
      <c r="W554" s="748" t="s">
        <v>318</v>
      </c>
      <c r="X554" s="748">
        <v>400</v>
      </c>
      <c r="Y554" s="746">
        <v>312</v>
      </c>
      <c r="Z554" s="746">
        <v>12</v>
      </c>
      <c r="AA554" s="749">
        <f t="shared" si="16"/>
        <v>4.7999999999999996E-3</v>
      </c>
      <c r="AB554" s="748" t="s">
        <v>70</v>
      </c>
      <c r="AC554" s="747">
        <v>44742</v>
      </c>
      <c r="AD554" s="748"/>
      <c r="AE554" s="748" t="s">
        <v>4250</v>
      </c>
      <c r="AF554" s="746" t="s">
        <v>1738</v>
      </c>
      <c r="AG554" s="746">
        <v>312</v>
      </c>
      <c r="AH554" s="746">
        <v>12</v>
      </c>
      <c r="AI554" s="761">
        <f t="shared" si="17"/>
        <v>3.7439999999999999E-3</v>
      </c>
      <c r="AJ554" s="748" t="s">
        <v>319</v>
      </c>
      <c r="AK554" s="748" t="s">
        <v>4250</v>
      </c>
      <c r="AL554" s="746" t="s">
        <v>4250</v>
      </c>
      <c r="AM554" s="746" t="s">
        <v>4250</v>
      </c>
      <c r="AN554" s="746" t="s">
        <v>4250</v>
      </c>
      <c r="AO554" s="748" t="s">
        <v>4250</v>
      </c>
      <c r="AP554" s="748" t="s">
        <v>4250</v>
      </c>
      <c r="AQ554" s="748"/>
      <c r="AR554" s="748" t="s">
        <v>1583</v>
      </c>
      <c r="AS554" s="748" t="s">
        <v>4250</v>
      </c>
      <c r="AT554" s="748" t="s">
        <v>4250</v>
      </c>
      <c r="AU554" s="748" t="s">
        <v>4250</v>
      </c>
      <c r="AV554" s="748" t="s">
        <v>4250</v>
      </c>
      <c r="AW554" s="748" t="s">
        <v>1198</v>
      </c>
      <c r="AX554" s="748" t="s">
        <v>116</v>
      </c>
      <c r="AY554" s="748" t="s">
        <v>4250</v>
      </c>
      <c r="AZ554" s="748" t="s">
        <v>4250</v>
      </c>
      <c r="BA554" s="748" t="s">
        <v>4250</v>
      </c>
      <c r="BB554" s="748" t="s">
        <v>4250</v>
      </c>
      <c r="BC554" s="748" t="s">
        <v>4250</v>
      </c>
      <c r="BD554" s="748" t="s">
        <v>4250</v>
      </c>
      <c r="BE554" s="748" t="s">
        <v>4250</v>
      </c>
      <c r="BF554" s="748" t="s">
        <v>4250</v>
      </c>
      <c r="BG554" s="748" t="s">
        <v>4250</v>
      </c>
      <c r="BH554" s="748" t="s">
        <v>4250</v>
      </c>
    </row>
    <row r="555" spans="1:60">
      <c r="A555" s="858" t="s">
        <v>8524</v>
      </c>
      <c r="B555" s="748" t="s">
        <v>56</v>
      </c>
      <c r="C555" s="746" t="s">
        <v>1739</v>
      </c>
      <c r="D555" s="747">
        <v>44707</v>
      </c>
      <c r="E555" s="748" t="s">
        <v>1723</v>
      </c>
      <c r="F555" s="748" t="s">
        <v>59</v>
      </c>
      <c r="G555" s="748" t="s">
        <v>60</v>
      </c>
      <c r="H555" s="748" t="s">
        <v>61</v>
      </c>
      <c r="I555" s="748" t="s">
        <v>62</v>
      </c>
      <c r="J555" s="748" t="s">
        <v>63</v>
      </c>
      <c r="K555" s="748">
        <v>30349</v>
      </c>
      <c r="L555" s="748" t="s">
        <v>341</v>
      </c>
      <c r="M555" s="748" t="s">
        <v>1364</v>
      </c>
      <c r="N555" s="748" t="s">
        <v>343</v>
      </c>
      <c r="O555" s="748" t="s">
        <v>299</v>
      </c>
      <c r="P555" s="748">
        <v>21075</v>
      </c>
      <c r="Q555" s="748" t="s">
        <v>1267</v>
      </c>
      <c r="R555" s="746" t="s">
        <v>4250</v>
      </c>
      <c r="S555" s="746" t="s">
        <v>4250</v>
      </c>
      <c r="T555" s="746" t="s">
        <v>4250</v>
      </c>
      <c r="U555" s="748">
        <v>49406140</v>
      </c>
      <c r="V555" s="746">
        <v>0</v>
      </c>
      <c r="W555" s="748" t="s">
        <v>318</v>
      </c>
      <c r="X555" s="748">
        <v>400</v>
      </c>
      <c r="Y555" s="746">
        <v>728</v>
      </c>
      <c r="Z555" s="746">
        <v>28</v>
      </c>
      <c r="AA555" s="749">
        <f t="shared" si="16"/>
        <v>1.12E-2</v>
      </c>
      <c r="AB555" s="748" t="s">
        <v>70</v>
      </c>
      <c r="AC555" s="747">
        <v>44742</v>
      </c>
      <c r="AD555" s="748"/>
      <c r="AE555" s="748" t="s">
        <v>4250</v>
      </c>
      <c r="AF555" s="746" t="s">
        <v>1739</v>
      </c>
      <c r="AG555" s="746">
        <v>728</v>
      </c>
      <c r="AH555" s="746">
        <v>28</v>
      </c>
      <c r="AI555" s="761">
        <f t="shared" si="17"/>
        <v>2.0383999999999999E-2</v>
      </c>
      <c r="AJ555" s="748" t="s">
        <v>319</v>
      </c>
      <c r="AK555" s="748" t="s">
        <v>4250</v>
      </c>
      <c r="AL555" s="746" t="s">
        <v>4250</v>
      </c>
      <c r="AM555" s="746" t="s">
        <v>4250</v>
      </c>
      <c r="AN555" s="746" t="s">
        <v>4250</v>
      </c>
      <c r="AO555" s="748" t="s">
        <v>4250</v>
      </c>
      <c r="AP555" s="748" t="s">
        <v>4250</v>
      </c>
      <c r="AQ555" s="748" t="s">
        <v>8240</v>
      </c>
      <c r="AR555" s="748" t="s">
        <v>1583</v>
      </c>
      <c r="AS555" s="748" t="s">
        <v>4250</v>
      </c>
      <c r="AT555" s="748" t="s">
        <v>4250</v>
      </c>
      <c r="AU555" s="748" t="s">
        <v>4250</v>
      </c>
      <c r="AV555" s="748" t="s">
        <v>4250</v>
      </c>
      <c r="AW555" s="748" t="s">
        <v>1198</v>
      </c>
      <c r="AX555" s="748" t="s">
        <v>116</v>
      </c>
      <c r="AY555" s="748" t="s">
        <v>4250</v>
      </c>
      <c r="AZ555" s="748" t="s">
        <v>4250</v>
      </c>
      <c r="BA555" s="748" t="s">
        <v>4250</v>
      </c>
      <c r="BB555" s="748" t="s">
        <v>4250</v>
      </c>
      <c r="BC555" s="748" t="s">
        <v>4250</v>
      </c>
      <c r="BD555" s="748" t="s">
        <v>4250</v>
      </c>
      <c r="BE555" s="748" t="s">
        <v>4250</v>
      </c>
      <c r="BF555" s="748" t="s">
        <v>4250</v>
      </c>
      <c r="BG555" s="748" t="s">
        <v>4250</v>
      </c>
      <c r="BH555" s="748" t="s">
        <v>4250</v>
      </c>
    </row>
    <row r="556" spans="1:60">
      <c r="A556" s="858" t="s">
        <v>8524</v>
      </c>
      <c r="B556" s="748" t="s">
        <v>56</v>
      </c>
      <c r="C556" s="746" t="s">
        <v>1740</v>
      </c>
      <c r="D556" s="747">
        <v>44707</v>
      </c>
      <c r="E556" s="748" t="s">
        <v>1723</v>
      </c>
      <c r="F556" s="748" t="s">
        <v>59</v>
      </c>
      <c r="G556" s="748" t="s">
        <v>60</v>
      </c>
      <c r="H556" s="748" t="s">
        <v>61</v>
      </c>
      <c r="I556" s="748" t="s">
        <v>62</v>
      </c>
      <c r="J556" s="748" t="s">
        <v>63</v>
      </c>
      <c r="K556" s="748">
        <v>30349</v>
      </c>
      <c r="L556" s="748" t="s">
        <v>341</v>
      </c>
      <c r="M556" s="748" t="s">
        <v>1364</v>
      </c>
      <c r="N556" s="748" t="s">
        <v>343</v>
      </c>
      <c r="O556" s="748" t="s">
        <v>299</v>
      </c>
      <c r="P556" s="748">
        <v>21075</v>
      </c>
      <c r="Q556" s="748" t="s">
        <v>1267</v>
      </c>
      <c r="R556" s="746" t="s">
        <v>4250</v>
      </c>
      <c r="S556" s="746" t="s">
        <v>4250</v>
      </c>
      <c r="T556" s="746" t="s">
        <v>4250</v>
      </c>
      <c r="U556" s="748">
        <v>49406140</v>
      </c>
      <c r="V556" s="746">
        <v>0</v>
      </c>
      <c r="W556" s="748" t="s">
        <v>318</v>
      </c>
      <c r="X556" s="748">
        <v>400</v>
      </c>
      <c r="Y556" s="746">
        <v>728</v>
      </c>
      <c r="Z556" s="746">
        <v>28</v>
      </c>
      <c r="AA556" s="749">
        <f t="shared" si="16"/>
        <v>1.12E-2</v>
      </c>
      <c r="AB556" s="748" t="s">
        <v>70</v>
      </c>
      <c r="AC556" s="747">
        <v>44742</v>
      </c>
      <c r="AD556" s="748"/>
      <c r="AE556" s="748" t="s">
        <v>4250</v>
      </c>
      <c r="AF556" s="746" t="s">
        <v>1740</v>
      </c>
      <c r="AG556" s="746">
        <v>728</v>
      </c>
      <c r="AH556" s="746">
        <v>28</v>
      </c>
      <c r="AI556" s="761">
        <f t="shared" si="17"/>
        <v>2.0383999999999999E-2</v>
      </c>
      <c r="AJ556" s="748" t="s">
        <v>319</v>
      </c>
      <c r="AK556" s="748" t="s">
        <v>4250</v>
      </c>
      <c r="AL556" s="746" t="s">
        <v>4250</v>
      </c>
      <c r="AM556" s="746" t="s">
        <v>4250</v>
      </c>
      <c r="AN556" s="746" t="s">
        <v>4250</v>
      </c>
      <c r="AO556" s="748" t="s">
        <v>4250</v>
      </c>
      <c r="AP556" s="748" t="s">
        <v>4250</v>
      </c>
      <c r="AQ556" s="748" t="s">
        <v>8240</v>
      </c>
      <c r="AR556" s="748" t="s">
        <v>1583</v>
      </c>
      <c r="AS556" s="748" t="s">
        <v>4250</v>
      </c>
      <c r="AT556" s="748" t="s">
        <v>4250</v>
      </c>
      <c r="AU556" s="748" t="s">
        <v>4250</v>
      </c>
      <c r="AV556" s="748" t="s">
        <v>4250</v>
      </c>
      <c r="AW556" s="748" t="s">
        <v>1198</v>
      </c>
      <c r="AX556" s="748" t="s">
        <v>116</v>
      </c>
      <c r="AY556" s="748" t="s">
        <v>4250</v>
      </c>
      <c r="AZ556" s="748" t="s">
        <v>4250</v>
      </c>
      <c r="BA556" s="748" t="s">
        <v>4250</v>
      </c>
      <c r="BB556" s="748" t="s">
        <v>4250</v>
      </c>
      <c r="BC556" s="748" t="s">
        <v>4250</v>
      </c>
      <c r="BD556" s="748" t="s">
        <v>4250</v>
      </c>
      <c r="BE556" s="748" t="s">
        <v>4250</v>
      </c>
      <c r="BF556" s="748" t="s">
        <v>4250</v>
      </c>
      <c r="BG556" s="748" t="s">
        <v>4250</v>
      </c>
      <c r="BH556" s="748" t="s">
        <v>4250</v>
      </c>
    </row>
    <row r="557" spans="1:60">
      <c r="A557" s="858" t="s">
        <v>8524</v>
      </c>
      <c r="B557" s="748" t="s">
        <v>56</v>
      </c>
      <c r="C557" s="746" t="s">
        <v>1741</v>
      </c>
      <c r="D557" s="747">
        <v>44707</v>
      </c>
      <c r="E557" s="748" t="s">
        <v>1723</v>
      </c>
      <c r="F557" s="748" t="s">
        <v>59</v>
      </c>
      <c r="G557" s="748" t="s">
        <v>60</v>
      </c>
      <c r="H557" s="748" t="s">
        <v>61</v>
      </c>
      <c r="I557" s="748" t="s">
        <v>62</v>
      </c>
      <c r="J557" s="748" t="s">
        <v>63</v>
      </c>
      <c r="K557" s="748">
        <v>30349</v>
      </c>
      <c r="L557" s="748" t="s">
        <v>341</v>
      </c>
      <c r="M557" s="748" t="s">
        <v>1364</v>
      </c>
      <c r="N557" s="748" t="s">
        <v>343</v>
      </c>
      <c r="O557" s="748" t="s">
        <v>299</v>
      </c>
      <c r="P557" s="748">
        <v>21075</v>
      </c>
      <c r="Q557" s="748" t="s">
        <v>1267</v>
      </c>
      <c r="R557" s="746" t="s">
        <v>4250</v>
      </c>
      <c r="S557" s="746" t="s">
        <v>4250</v>
      </c>
      <c r="T557" s="746" t="s">
        <v>4250</v>
      </c>
      <c r="U557" s="748">
        <v>49406140</v>
      </c>
      <c r="V557" s="746">
        <v>0</v>
      </c>
      <c r="W557" s="748" t="s">
        <v>318</v>
      </c>
      <c r="X557" s="748">
        <v>400</v>
      </c>
      <c r="Y557" s="746">
        <v>728</v>
      </c>
      <c r="Z557" s="746">
        <v>28</v>
      </c>
      <c r="AA557" s="749">
        <f t="shared" si="16"/>
        <v>1.12E-2</v>
      </c>
      <c r="AB557" s="748" t="s">
        <v>70</v>
      </c>
      <c r="AC557" s="747">
        <v>44742</v>
      </c>
      <c r="AD557" s="748"/>
      <c r="AE557" s="748" t="s">
        <v>4250</v>
      </c>
      <c r="AF557" s="746" t="s">
        <v>1741</v>
      </c>
      <c r="AG557" s="746">
        <v>728</v>
      </c>
      <c r="AH557" s="746">
        <v>28</v>
      </c>
      <c r="AI557" s="761">
        <f t="shared" si="17"/>
        <v>2.0383999999999999E-2</v>
      </c>
      <c r="AJ557" s="748" t="s">
        <v>319</v>
      </c>
      <c r="AK557" s="748" t="s">
        <v>4250</v>
      </c>
      <c r="AL557" s="746" t="s">
        <v>4250</v>
      </c>
      <c r="AM557" s="746" t="s">
        <v>4250</v>
      </c>
      <c r="AN557" s="746" t="s">
        <v>4250</v>
      </c>
      <c r="AO557" s="748" t="s">
        <v>4250</v>
      </c>
      <c r="AP557" s="748" t="s">
        <v>4250</v>
      </c>
      <c r="AQ557" s="748" t="s">
        <v>8240</v>
      </c>
      <c r="AR557" s="748" t="s">
        <v>1583</v>
      </c>
      <c r="AS557" s="748" t="s">
        <v>4250</v>
      </c>
      <c r="AT557" s="748" t="s">
        <v>4250</v>
      </c>
      <c r="AU557" s="748" t="s">
        <v>4250</v>
      </c>
      <c r="AV557" s="748" t="s">
        <v>4250</v>
      </c>
      <c r="AW557" s="748" t="s">
        <v>1198</v>
      </c>
      <c r="AX557" s="748" t="s">
        <v>116</v>
      </c>
      <c r="AY557" s="748" t="s">
        <v>4250</v>
      </c>
      <c r="AZ557" s="748" t="s">
        <v>4250</v>
      </c>
      <c r="BA557" s="748" t="s">
        <v>4250</v>
      </c>
      <c r="BB557" s="748" t="s">
        <v>4250</v>
      </c>
      <c r="BC557" s="748" t="s">
        <v>4250</v>
      </c>
      <c r="BD557" s="748" t="s">
        <v>4250</v>
      </c>
      <c r="BE557" s="748" t="s">
        <v>4250</v>
      </c>
      <c r="BF557" s="748" t="s">
        <v>4250</v>
      </c>
      <c r="BG557" s="748" t="s">
        <v>4250</v>
      </c>
      <c r="BH557" s="748" t="s">
        <v>4250</v>
      </c>
    </row>
    <row r="558" spans="1:60">
      <c r="A558" s="858" t="s">
        <v>8524</v>
      </c>
      <c r="B558" s="748" t="s">
        <v>56</v>
      </c>
      <c r="C558" s="746" t="s">
        <v>1742</v>
      </c>
      <c r="D558" s="747">
        <v>44707</v>
      </c>
      <c r="E558" s="748" t="s">
        <v>1723</v>
      </c>
      <c r="F558" s="748" t="s">
        <v>59</v>
      </c>
      <c r="G558" s="748" t="s">
        <v>60</v>
      </c>
      <c r="H558" s="748" t="s">
        <v>61</v>
      </c>
      <c r="I558" s="748" t="s">
        <v>62</v>
      </c>
      <c r="J558" s="748" t="s">
        <v>63</v>
      </c>
      <c r="K558" s="748">
        <v>30349</v>
      </c>
      <c r="L558" s="748" t="s">
        <v>341</v>
      </c>
      <c r="M558" s="748" t="s">
        <v>1364</v>
      </c>
      <c r="N558" s="748" t="s">
        <v>343</v>
      </c>
      <c r="O558" s="748" t="s">
        <v>299</v>
      </c>
      <c r="P558" s="748">
        <v>21075</v>
      </c>
      <c r="Q558" s="748" t="s">
        <v>1267</v>
      </c>
      <c r="R558" s="746" t="s">
        <v>4250</v>
      </c>
      <c r="S558" s="746" t="s">
        <v>4250</v>
      </c>
      <c r="T558" s="746" t="s">
        <v>4250</v>
      </c>
      <c r="U558" s="748">
        <v>49406140</v>
      </c>
      <c r="V558" s="746">
        <v>0</v>
      </c>
      <c r="W558" s="748" t="s">
        <v>318</v>
      </c>
      <c r="X558" s="748">
        <v>400</v>
      </c>
      <c r="Y558" s="746">
        <v>728</v>
      </c>
      <c r="Z558" s="746">
        <v>28</v>
      </c>
      <c r="AA558" s="749">
        <f t="shared" si="16"/>
        <v>1.12E-2</v>
      </c>
      <c r="AB558" s="748" t="s">
        <v>70</v>
      </c>
      <c r="AC558" s="747">
        <v>44742</v>
      </c>
      <c r="AD558" s="748"/>
      <c r="AE558" s="748" t="s">
        <v>4250</v>
      </c>
      <c r="AF558" s="746" t="s">
        <v>1742</v>
      </c>
      <c r="AG558" s="746">
        <v>728</v>
      </c>
      <c r="AH558" s="746">
        <v>28</v>
      </c>
      <c r="AI558" s="761">
        <f t="shared" si="17"/>
        <v>2.0383999999999999E-2</v>
      </c>
      <c r="AJ558" s="748" t="s">
        <v>319</v>
      </c>
      <c r="AK558" s="748" t="s">
        <v>4250</v>
      </c>
      <c r="AL558" s="746" t="s">
        <v>4250</v>
      </c>
      <c r="AM558" s="746" t="s">
        <v>4250</v>
      </c>
      <c r="AN558" s="746" t="s">
        <v>4250</v>
      </c>
      <c r="AO558" s="748" t="s">
        <v>4250</v>
      </c>
      <c r="AP558" s="748" t="s">
        <v>4250</v>
      </c>
      <c r="AQ558" s="748" t="s">
        <v>8240</v>
      </c>
      <c r="AR558" s="748" t="s">
        <v>1583</v>
      </c>
      <c r="AS558" s="748" t="s">
        <v>4250</v>
      </c>
      <c r="AT558" s="748" t="s">
        <v>4250</v>
      </c>
      <c r="AU558" s="748" t="s">
        <v>4250</v>
      </c>
      <c r="AV558" s="748" t="s">
        <v>4250</v>
      </c>
      <c r="AW558" s="748" t="s">
        <v>1198</v>
      </c>
      <c r="AX558" s="748" t="s">
        <v>116</v>
      </c>
      <c r="AY558" s="748" t="s">
        <v>4250</v>
      </c>
      <c r="AZ558" s="748" t="s">
        <v>4250</v>
      </c>
      <c r="BA558" s="748" t="s">
        <v>4250</v>
      </c>
      <c r="BB558" s="748" t="s">
        <v>4250</v>
      </c>
      <c r="BC558" s="748" t="s">
        <v>4250</v>
      </c>
      <c r="BD558" s="748" t="s">
        <v>4250</v>
      </c>
      <c r="BE558" s="748" t="s">
        <v>4250</v>
      </c>
      <c r="BF558" s="748" t="s">
        <v>4250</v>
      </c>
      <c r="BG558" s="748" t="s">
        <v>4250</v>
      </c>
      <c r="BH558" s="748" t="s">
        <v>4250</v>
      </c>
    </row>
    <row r="559" spans="1:60">
      <c r="A559" s="858" t="s">
        <v>8524</v>
      </c>
      <c r="B559" s="748" t="s">
        <v>56</v>
      </c>
      <c r="C559" s="746" t="s">
        <v>1743</v>
      </c>
      <c r="D559" s="747">
        <v>44707</v>
      </c>
      <c r="E559" s="748" t="s">
        <v>1723</v>
      </c>
      <c r="F559" s="748" t="s">
        <v>59</v>
      </c>
      <c r="G559" s="748" t="s">
        <v>60</v>
      </c>
      <c r="H559" s="748" t="s">
        <v>61</v>
      </c>
      <c r="I559" s="748" t="s">
        <v>62</v>
      </c>
      <c r="J559" s="748" t="s">
        <v>63</v>
      </c>
      <c r="K559" s="748">
        <v>30349</v>
      </c>
      <c r="L559" s="748" t="s">
        <v>341</v>
      </c>
      <c r="M559" s="748" t="s">
        <v>1364</v>
      </c>
      <c r="N559" s="748" t="s">
        <v>343</v>
      </c>
      <c r="O559" s="748" t="s">
        <v>299</v>
      </c>
      <c r="P559" s="748">
        <v>21075</v>
      </c>
      <c r="Q559" s="748" t="s">
        <v>1267</v>
      </c>
      <c r="R559" s="746" t="s">
        <v>4250</v>
      </c>
      <c r="S559" s="746" t="s">
        <v>4250</v>
      </c>
      <c r="T559" s="746" t="s">
        <v>4250</v>
      </c>
      <c r="U559" s="748">
        <v>49406140</v>
      </c>
      <c r="V559" s="746">
        <v>0</v>
      </c>
      <c r="W559" s="748" t="s">
        <v>318</v>
      </c>
      <c r="X559" s="748">
        <v>400</v>
      </c>
      <c r="Y559" s="746">
        <v>728</v>
      </c>
      <c r="Z559" s="746">
        <v>28</v>
      </c>
      <c r="AA559" s="749">
        <f t="shared" si="16"/>
        <v>1.12E-2</v>
      </c>
      <c r="AB559" s="748" t="s">
        <v>70</v>
      </c>
      <c r="AC559" s="747">
        <v>44742</v>
      </c>
      <c r="AD559" s="748"/>
      <c r="AE559" s="748" t="s">
        <v>4250</v>
      </c>
      <c r="AF559" s="746" t="s">
        <v>1743</v>
      </c>
      <c r="AG559" s="746">
        <v>728</v>
      </c>
      <c r="AH559" s="746">
        <v>28</v>
      </c>
      <c r="AI559" s="761">
        <f t="shared" si="17"/>
        <v>2.0383999999999999E-2</v>
      </c>
      <c r="AJ559" s="748" t="s">
        <v>319</v>
      </c>
      <c r="AK559" s="748" t="s">
        <v>4250</v>
      </c>
      <c r="AL559" s="746" t="s">
        <v>4250</v>
      </c>
      <c r="AM559" s="746" t="s">
        <v>4250</v>
      </c>
      <c r="AN559" s="746" t="s">
        <v>4250</v>
      </c>
      <c r="AO559" s="748" t="s">
        <v>4250</v>
      </c>
      <c r="AP559" s="748" t="s">
        <v>4250</v>
      </c>
      <c r="AQ559" s="748" t="s">
        <v>8240</v>
      </c>
      <c r="AR559" s="748" t="s">
        <v>1583</v>
      </c>
      <c r="AS559" s="748" t="s">
        <v>4250</v>
      </c>
      <c r="AT559" s="748" t="s">
        <v>4250</v>
      </c>
      <c r="AU559" s="748" t="s">
        <v>4250</v>
      </c>
      <c r="AV559" s="748" t="s">
        <v>4250</v>
      </c>
      <c r="AW559" s="748" t="s">
        <v>1198</v>
      </c>
      <c r="AX559" s="748" t="s">
        <v>116</v>
      </c>
      <c r="AY559" s="748" t="s">
        <v>4250</v>
      </c>
      <c r="AZ559" s="748" t="s">
        <v>4250</v>
      </c>
      <c r="BA559" s="748" t="s">
        <v>4250</v>
      </c>
      <c r="BB559" s="748" t="s">
        <v>4250</v>
      </c>
      <c r="BC559" s="748" t="s">
        <v>4250</v>
      </c>
      <c r="BD559" s="748" t="s">
        <v>4250</v>
      </c>
      <c r="BE559" s="748" t="s">
        <v>4250</v>
      </c>
      <c r="BF559" s="748" t="s">
        <v>4250</v>
      </c>
      <c r="BG559" s="748" t="s">
        <v>4250</v>
      </c>
      <c r="BH559" s="748" t="s">
        <v>4250</v>
      </c>
    </row>
    <row r="560" spans="1:60">
      <c r="A560" s="858" t="s">
        <v>8524</v>
      </c>
      <c r="B560" s="748" t="s">
        <v>56</v>
      </c>
      <c r="C560" s="746" t="s">
        <v>1744</v>
      </c>
      <c r="D560" s="747">
        <v>44707</v>
      </c>
      <c r="E560" s="748" t="s">
        <v>1723</v>
      </c>
      <c r="F560" s="748" t="s">
        <v>59</v>
      </c>
      <c r="G560" s="748" t="s">
        <v>60</v>
      </c>
      <c r="H560" s="748" t="s">
        <v>61</v>
      </c>
      <c r="I560" s="748" t="s">
        <v>62</v>
      </c>
      <c r="J560" s="748" t="s">
        <v>63</v>
      </c>
      <c r="K560" s="748">
        <v>30349</v>
      </c>
      <c r="L560" s="748" t="s">
        <v>341</v>
      </c>
      <c r="M560" s="748" t="s">
        <v>1364</v>
      </c>
      <c r="N560" s="748" t="s">
        <v>343</v>
      </c>
      <c r="O560" s="748" t="s">
        <v>299</v>
      </c>
      <c r="P560" s="748">
        <v>21075</v>
      </c>
      <c r="Q560" s="748" t="s">
        <v>1267</v>
      </c>
      <c r="R560" s="746" t="s">
        <v>4250</v>
      </c>
      <c r="S560" s="746" t="s">
        <v>4250</v>
      </c>
      <c r="T560" s="746" t="s">
        <v>4250</v>
      </c>
      <c r="U560" s="748">
        <v>49406140</v>
      </c>
      <c r="V560" s="746">
        <v>0</v>
      </c>
      <c r="W560" s="748" t="s">
        <v>318</v>
      </c>
      <c r="X560" s="748">
        <v>400</v>
      </c>
      <c r="Y560" s="746">
        <v>728</v>
      </c>
      <c r="Z560" s="746">
        <v>28</v>
      </c>
      <c r="AA560" s="749">
        <f t="shared" si="16"/>
        <v>1.12E-2</v>
      </c>
      <c r="AB560" s="748" t="s">
        <v>70</v>
      </c>
      <c r="AC560" s="747">
        <v>44742</v>
      </c>
      <c r="AD560" s="748"/>
      <c r="AE560" s="748" t="s">
        <v>4250</v>
      </c>
      <c r="AF560" s="746" t="s">
        <v>1744</v>
      </c>
      <c r="AG560" s="746">
        <v>728</v>
      </c>
      <c r="AH560" s="746">
        <v>28</v>
      </c>
      <c r="AI560" s="761">
        <f t="shared" si="17"/>
        <v>2.0383999999999999E-2</v>
      </c>
      <c r="AJ560" s="748" t="s">
        <v>319</v>
      </c>
      <c r="AK560" s="748" t="s">
        <v>4250</v>
      </c>
      <c r="AL560" s="746" t="s">
        <v>4250</v>
      </c>
      <c r="AM560" s="746" t="s">
        <v>4250</v>
      </c>
      <c r="AN560" s="746" t="s">
        <v>4250</v>
      </c>
      <c r="AO560" s="748" t="s">
        <v>4250</v>
      </c>
      <c r="AP560" s="748" t="s">
        <v>4250</v>
      </c>
      <c r="AQ560" s="748" t="s">
        <v>8240</v>
      </c>
      <c r="AR560" s="748" t="s">
        <v>1583</v>
      </c>
      <c r="AS560" s="748" t="s">
        <v>4250</v>
      </c>
      <c r="AT560" s="748" t="s">
        <v>4250</v>
      </c>
      <c r="AU560" s="748" t="s">
        <v>4250</v>
      </c>
      <c r="AV560" s="748" t="s">
        <v>4250</v>
      </c>
      <c r="AW560" s="748" t="s">
        <v>1198</v>
      </c>
      <c r="AX560" s="748" t="s">
        <v>116</v>
      </c>
      <c r="AY560" s="748" t="s">
        <v>4250</v>
      </c>
      <c r="AZ560" s="748" t="s">
        <v>4250</v>
      </c>
      <c r="BA560" s="748" t="s">
        <v>4250</v>
      </c>
      <c r="BB560" s="748" t="s">
        <v>4250</v>
      </c>
      <c r="BC560" s="748" t="s">
        <v>4250</v>
      </c>
      <c r="BD560" s="748" t="s">
        <v>4250</v>
      </c>
      <c r="BE560" s="748" t="s">
        <v>4250</v>
      </c>
      <c r="BF560" s="748" t="s">
        <v>4250</v>
      </c>
      <c r="BG560" s="748" t="s">
        <v>4250</v>
      </c>
      <c r="BH560" s="748" t="s">
        <v>4250</v>
      </c>
    </row>
    <row r="561" spans="1:60">
      <c r="A561" s="858" t="s">
        <v>8524</v>
      </c>
      <c r="B561" s="748" t="s">
        <v>56</v>
      </c>
      <c r="C561" s="746" t="s">
        <v>1745</v>
      </c>
      <c r="D561" s="747">
        <v>44707</v>
      </c>
      <c r="E561" s="748" t="s">
        <v>1723</v>
      </c>
      <c r="F561" s="748" t="s">
        <v>59</v>
      </c>
      <c r="G561" s="748" t="s">
        <v>60</v>
      </c>
      <c r="H561" s="748" t="s">
        <v>61</v>
      </c>
      <c r="I561" s="748" t="s">
        <v>62</v>
      </c>
      <c r="J561" s="748" t="s">
        <v>63</v>
      </c>
      <c r="K561" s="748">
        <v>30349</v>
      </c>
      <c r="L561" s="748" t="s">
        <v>341</v>
      </c>
      <c r="M561" s="748" t="s">
        <v>1364</v>
      </c>
      <c r="N561" s="748" t="s">
        <v>343</v>
      </c>
      <c r="O561" s="748" t="s">
        <v>299</v>
      </c>
      <c r="P561" s="748">
        <v>21075</v>
      </c>
      <c r="Q561" s="748" t="s">
        <v>1267</v>
      </c>
      <c r="R561" s="746" t="s">
        <v>4250</v>
      </c>
      <c r="S561" s="746" t="s">
        <v>4250</v>
      </c>
      <c r="T561" s="746" t="s">
        <v>4250</v>
      </c>
      <c r="U561" s="748">
        <v>49406140</v>
      </c>
      <c r="V561" s="746">
        <v>0</v>
      </c>
      <c r="W561" s="748" t="s">
        <v>318</v>
      </c>
      <c r="X561" s="748">
        <v>400</v>
      </c>
      <c r="Y561" s="746">
        <v>728</v>
      </c>
      <c r="Z561" s="746">
        <v>28</v>
      </c>
      <c r="AA561" s="749">
        <f t="shared" si="16"/>
        <v>1.12E-2</v>
      </c>
      <c r="AB561" s="748" t="s">
        <v>70</v>
      </c>
      <c r="AC561" s="747">
        <v>44742</v>
      </c>
      <c r="AD561" s="748"/>
      <c r="AE561" s="748" t="s">
        <v>4250</v>
      </c>
      <c r="AF561" s="746" t="s">
        <v>1745</v>
      </c>
      <c r="AG561" s="746">
        <v>728</v>
      </c>
      <c r="AH561" s="746">
        <v>28</v>
      </c>
      <c r="AI561" s="761">
        <f t="shared" si="17"/>
        <v>2.0383999999999999E-2</v>
      </c>
      <c r="AJ561" s="748" t="s">
        <v>319</v>
      </c>
      <c r="AK561" s="748" t="s">
        <v>4250</v>
      </c>
      <c r="AL561" s="746" t="s">
        <v>4250</v>
      </c>
      <c r="AM561" s="746" t="s">
        <v>4250</v>
      </c>
      <c r="AN561" s="746" t="s">
        <v>4250</v>
      </c>
      <c r="AO561" s="748" t="s">
        <v>4250</v>
      </c>
      <c r="AP561" s="748" t="s">
        <v>4250</v>
      </c>
      <c r="AQ561" s="748" t="s">
        <v>8240</v>
      </c>
      <c r="AR561" s="748" t="s">
        <v>1583</v>
      </c>
      <c r="AS561" s="748" t="s">
        <v>4250</v>
      </c>
      <c r="AT561" s="748" t="s">
        <v>4250</v>
      </c>
      <c r="AU561" s="748" t="s">
        <v>4250</v>
      </c>
      <c r="AV561" s="748" t="s">
        <v>4250</v>
      </c>
      <c r="AW561" s="748" t="s">
        <v>1198</v>
      </c>
      <c r="AX561" s="748" t="s">
        <v>116</v>
      </c>
      <c r="AY561" s="748" t="s">
        <v>4250</v>
      </c>
      <c r="AZ561" s="748" t="s">
        <v>4250</v>
      </c>
      <c r="BA561" s="748" t="s">
        <v>4250</v>
      </c>
      <c r="BB561" s="748" t="s">
        <v>4250</v>
      </c>
      <c r="BC561" s="748" t="s">
        <v>4250</v>
      </c>
      <c r="BD561" s="748" t="s">
        <v>4250</v>
      </c>
      <c r="BE561" s="748" t="s">
        <v>4250</v>
      </c>
      <c r="BF561" s="748" t="s">
        <v>4250</v>
      </c>
      <c r="BG561" s="748" t="s">
        <v>4250</v>
      </c>
      <c r="BH561" s="748" t="s">
        <v>4250</v>
      </c>
    </row>
    <row r="562" spans="1:60">
      <c r="A562" s="858" t="s">
        <v>8524</v>
      </c>
      <c r="B562" s="753" t="s">
        <v>56</v>
      </c>
      <c r="C562" s="753" t="s">
        <v>1746</v>
      </c>
      <c r="D562" s="754">
        <v>44707</v>
      </c>
      <c r="E562" s="753" t="s">
        <v>1747</v>
      </c>
      <c r="F562" s="753" t="s">
        <v>59</v>
      </c>
      <c r="G562" s="753" t="s">
        <v>60</v>
      </c>
      <c r="H562" s="753" t="s">
        <v>61</v>
      </c>
      <c r="I562" s="753" t="s">
        <v>62</v>
      </c>
      <c r="J562" s="753" t="s">
        <v>63</v>
      </c>
      <c r="K562" s="753">
        <v>30349</v>
      </c>
      <c r="L562" s="753" t="s">
        <v>8435</v>
      </c>
      <c r="M562" s="753" t="s">
        <v>1748</v>
      </c>
      <c r="N562" s="753" t="s">
        <v>1749</v>
      </c>
      <c r="O562" s="753" t="s">
        <v>1750</v>
      </c>
      <c r="P562" s="753">
        <v>72113</v>
      </c>
      <c r="Q562" s="753" t="s">
        <v>1267</v>
      </c>
      <c r="R562" s="753" t="s">
        <v>1751</v>
      </c>
      <c r="S562" s="753" t="s">
        <v>1752</v>
      </c>
      <c r="T562" s="753" t="s">
        <v>1753</v>
      </c>
      <c r="U562" s="753">
        <v>49405140</v>
      </c>
      <c r="V562" s="753">
        <v>0</v>
      </c>
      <c r="W562" s="753" t="s">
        <v>163</v>
      </c>
      <c r="X562" s="753">
        <v>400</v>
      </c>
      <c r="Y562" s="753">
        <v>768</v>
      </c>
      <c r="Z562" s="753">
        <v>24</v>
      </c>
      <c r="AA562" s="749">
        <f t="shared" si="16"/>
        <v>9.5999999999999992E-3</v>
      </c>
      <c r="AB562" s="753" t="s">
        <v>70</v>
      </c>
      <c r="AC562" s="754">
        <v>44713</v>
      </c>
      <c r="AD562" s="753"/>
      <c r="AE562" s="753" t="s">
        <v>4250</v>
      </c>
      <c r="AF562" s="753" t="s">
        <v>1746</v>
      </c>
      <c r="AG562" s="753">
        <v>768</v>
      </c>
      <c r="AH562" s="753">
        <v>24</v>
      </c>
      <c r="AI562" s="761">
        <f t="shared" si="17"/>
        <v>1.8432E-2</v>
      </c>
      <c r="AJ562" s="753" t="s">
        <v>72</v>
      </c>
      <c r="AK562" s="753">
        <v>399546669</v>
      </c>
      <c r="AL562" s="754">
        <v>44713</v>
      </c>
      <c r="AM562" s="754">
        <v>44713</v>
      </c>
      <c r="AN562" s="754">
        <v>44714</v>
      </c>
      <c r="AO562" s="754">
        <v>44714</v>
      </c>
      <c r="AP562" s="754">
        <v>44714</v>
      </c>
      <c r="AQ562" s="753" t="s">
        <v>89</v>
      </c>
      <c r="AR562" s="753" t="s">
        <v>8436</v>
      </c>
      <c r="AS562" s="753">
        <v>399546669</v>
      </c>
      <c r="AT562" s="753" t="s">
        <v>4250</v>
      </c>
      <c r="AU562" s="753" t="s">
        <v>4250</v>
      </c>
      <c r="AV562" s="753" t="s">
        <v>4250</v>
      </c>
      <c r="AW562" s="753" t="s">
        <v>4250</v>
      </c>
      <c r="AX562" s="753" t="s">
        <v>147</v>
      </c>
      <c r="AY562" s="756">
        <v>1650</v>
      </c>
      <c r="AZ562" s="753" t="s">
        <v>4250</v>
      </c>
      <c r="BA562" s="753" t="s">
        <v>4250</v>
      </c>
      <c r="BB562" s="753" t="s">
        <v>4250</v>
      </c>
      <c r="BC562" s="753" t="s">
        <v>4250</v>
      </c>
      <c r="BD562" s="753" t="s">
        <v>4250</v>
      </c>
      <c r="BE562" s="753" t="s">
        <v>4250</v>
      </c>
      <c r="BF562" s="753" t="s">
        <v>4250</v>
      </c>
      <c r="BG562" s="753" t="s">
        <v>4250</v>
      </c>
      <c r="BH562" s="753" t="s">
        <v>4250</v>
      </c>
    </row>
    <row r="563" spans="1:60">
      <c r="A563" s="858" t="s">
        <v>8524</v>
      </c>
      <c r="B563" s="748" t="s">
        <v>230</v>
      </c>
      <c r="C563" s="746" t="s">
        <v>1754</v>
      </c>
      <c r="D563" s="747">
        <v>44707</v>
      </c>
      <c r="E563" s="748" t="s">
        <v>1755</v>
      </c>
      <c r="F563" s="748" t="s">
        <v>59</v>
      </c>
      <c r="G563" s="748" t="s">
        <v>4250</v>
      </c>
      <c r="H563" s="772" t="s">
        <v>4250</v>
      </c>
      <c r="I563" s="772" t="s">
        <v>4250</v>
      </c>
      <c r="J563" s="772" t="s">
        <v>4250</v>
      </c>
      <c r="K563" s="772" t="s">
        <v>4250</v>
      </c>
      <c r="L563" s="748" t="s">
        <v>1756</v>
      </c>
      <c r="M563" s="748" t="s">
        <v>941</v>
      </c>
      <c r="N563" s="748" t="s">
        <v>204</v>
      </c>
      <c r="O563" s="748" t="s">
        <v>205</v>
      </c>
      <c r="P563" s="748">
        <v>85040</v>
      </c>
      <c r="Q563" s="748" t="s">
        <v>1267</v>
      </c>
      <c r="R563" s="746" t="s">
        <v>1757</v>
      </c>
      <c r="S563" s="746" t="s">
        <v>1758</v>
      </c>
      <c r="T563" s="746" t="s">
        <v>1759</v>
      </c>
      <c r="U563" s="748">
        <v>49203132</v>
      </c>
      <c r="V563" s="746">
        <v>0</v>
      </c>
      <c r="W563" s="748" t="s">
        <v>113</v>
      </c>
      <c r="X563" s="748">
        <v>360</v>
      </c>
      <c r="Y563" s="746">
        <v>896</v>
      </c>
      <c r="Z563" s="746">
        <v>28</v>
      </c>
      <c r="AA563" s="749">
        <f t="shared" si="16"/>
        <v>1.008E-2</v>
      </c>
      <c r="AB563" s="748" t="s">
        <v>88</v>
      </c>
      <c r="AC563" s="747">
        <v>44713</v>
      </c>
      <c r="AD563" s="748"/>
      <c r="AE563" s="748" t="s">
        <v>4250</v>
      </c>
      <c r="AF563" s="746" t="s">
        <v>1754</v>
      </c>
      <c r="AG563" s="746">
        <v>896</v>
      </c>
      <c r="AH563" s="746">
        <v>28</v>
      </c>
      <c r="AI563" s="761">
        <f t="shared" si="17"/>
        <v>2.5087999999999999E-2</v>
      </c>
      <c r="AJ563" s="748" t="s">
        <v>4250</v>
      </c>
      <c r="AK563" s="748" t="s">
        <v>4250</v>
      </c>
      <c r="AL563" s="746" t="s">
        <v>4250</v>
      </c>
      <c r="AM563" s="746" t="s">
        <v>4250</v>
      </c>
      <c r="AN563" s="746" t="s">
        <v>4250</v>
      </c>
      <c r="AO563" s="748" t="s">
        <v>4250</v>
      </c>
      <c r="AP563" s="748" t="s">
        <v>4250</v>
      </c>
      <c r="AQ563" s="748"/>
      <c r="AR563" s="748" t="s">
        <v>4250</v>
      </c>
      <c r="AS563" s="748" t="s">
        <v>4250</v>
      </c>
      <c r="AT563" s="748" t="s">
        <v>4250</v>
      </c>
      <c r="AU563" s="748" t="s">
        <v>4250</v>
      </c>
      <c r="AV563" s="748" t="s">
        <v>4250</v>
      </c>
      <c r="AW563" s="748" t="s">
        <v>4250</v>
      </c>
      <c r="AX563" s="748" t="s">
        <v>4250</v>
      </c>
      <c r="AY563" s="748" t="s">
        <v>4250</v>
      </c>
      <c r="AZ563" s="748" t="s">
        <v>4250</v>
      </c>
      <c r="BA563" s="748" t="s">
        <v>4250</v>
      </c>
      <c r="BB563" s="748" t="s">
        <v>4250</v>
      </c>
      <c r="BC563" s="748" t="s">
        <v>4250</v>
      </c>
      <c r="BD563" s="748" t="s">
        <v>4250</v>
      </c>
      <c r="BE563" s="748" t="s">
        <v>4250</v>
      </c>
      <c r="BF563" s="748" t="s">
        <v>4250</v>
      </c>
      <c r="BG563" s="748" t="s">
        <v>4250</v>
      </c>
      <c r="BH563" s="748" t="s">
        <v>4250</v>
      </c>
    </row>
    <row r="564" spans="1:60">
      <c r="A564" s="858" t="s">
        <v>8524</v>
      </c>
      <c r="B564" s="748" t="s">
        <v>230</v>
      </c>
      <c r="C564" s="746" t="s">
        <v>1760</v>
      </c>
      <c r="D564" s="747">
        <v>44707</v>
      </c>
      <c r="E564" s="748" t="s">
        <v>1755</v>
      </c>
      <c r="F564" s="748" t="s">
        <v>59</v>
      </c>
      <c r="G564" s="748" t="s">
        <v>4250</v>
      </c>
      <c r="H564" s="772" t="s">
        <v>4250</v>
      </c>
      <c r="I564" s="772" t="s">
        <v>4250</v>
      </c>
      <c r="J564" s="772" t="s">
        <v>4250</v>
      </c>
      <c r="K564" s="772" t="s">
        <v>4250</v>
      </c>
      <c r="L564" s="748" t="s">
        <v>1756</v>
      </c>
      <c r="M564" s="748" t="s">
        <v>941</v>
      </c>
      <c r="N564" s="748" t="s">
        <v>204</v>
      </c>
      <c r="O564" s="748" t="s">
        <v>205</v>
      </c>
      <c r="P564" s="748">
        <v>85040</v>
      </c>
      <c r="Q564" s="748" t="s">
        <v>1267</v>
      </c>
      <c r="R564" s="746" t="s">
        <v>1757</v>
      </c>
      <c r="S564" s="746" t="s">
        <v>1758</v>
      </c>
      <c r="T564" s="746" t="s">
        <v>1759</v>
      </c>
      <c r="U564" s="748">
        <v>49203132</v>
      </c>
      <c r="V564" s="746">
        <v>0</v>
      </c>
      <c r="W564" s="748" t="s">
        <v>113</v>
      </c>
      <c r="X564" s="748">
        <v>360</v>
      </c>
      <c r="Y564" s="746">
        <v>896</v>
      </c>
      <c r="Z564" s="746">
        <v>28</v>
      </c>
      <c r="AA564" s="749">
        <f t="shared" si="16"/>
        <v>1.008E-2</v>
      </c>
      <c r="AB564" s="748" t="s">
        <v>88</v>
      </c>
      <c r="AC564" s="747">
        <v>44713</v>
      </c>
      <c r="AD564" s="748"/>
      <c r="AE564" s="748" t="s">
        <v>4250</v>
      </c>
      <c r="AF564" s="746" t="s">
        <v>1760</v>
      </c>
      <c r="AG564" s="746">
        <v>896</v>
      </c>
      <c r="AH564" s="746">
        <v>28</v>
      </c>
      <c r="AI564" s="761">
        <f t="shared" si="17"/>
        <v>2.5087999999999999E-2</v>
      </c>
      <c r="AJ564" s="748" t="s">
        <v>4250</v>
      </c>
      <c r="AK564" s="748" t="s">
        <v>4250</v>
      </c>
      <c r="AL564" s="746" t="s">
        <v>4250</v>
      </c>
      <c r="AM564" s="746" t="s">
        <v>4250</v>
      </c>
      <c r="AN564" s="746" t="s">
        <v>4250</v>
      </c>
      <c r="AO564" s="748" t="s">
        <v>4250</v>
      </c>
      <c r="AP564" s="748" t="s">
        <v>4250</v>
      </c>
      <c r="AQ564" s="748"/>
      <c r="AR564" s="748" t="s">
        <v>4250</v>
      </c>
      <c r="AS564" s="748" t="s">
        <v>4250</v>
      </c>
      <c r="AT564" s="748" t="s">
        <v>4250</v>
      </c>
      <c r="AU564" s="748" t="s">
        <v>4250</v>
      </c>
      <c r="AV564" s="748" t="s">
        <v>4250</v>
      </c>
      <c r="AW564" s="748" t="s">
        <v>4250</v>
      </c>
      <c r="AX564" s="748" t="s">
        <v>4250</v>
      </c>
      <c r="AY564" s="748" t="s">
        <v>4250</v>
      </c>
      <c r="AZ564" s="748" t="s">
        <v>4250</v>
      </c>
      <c r="BA564" s="748" t="s">
        <v>4250</v>
      </c>
      <c r="BB564" s="748" t="s">
        <v>4250</v>
      </c>
      <c r="BC564" s="748" t="s">
        <v>4250</v>
      </c>
      <c r="BD564" s="748" t="s">
        <v>4250</v>
      </c>
      <c r="BE564" s="748" t="s">
        <v>4250</v>
      </c>
      <c r="BF564" s="748" t="s">
        <v>4250</v>
      </c>
      <c r="BG564" s="748" t="s">
        <v>4250</v>
      </c>
      <c r="BH564" s="748" t="s">
        <v>4250</v>
      </c>
    </row>
    <row r="565" spans="1:60">
      <c r="A565" s="858" t="s">
        <v>8524</v>
      </c>
      <c r="B565" s="748" t="s">
        <v>230</v>
      </c>
      <c r="C565" s="746" t="s">
        <v>1761</v>
      </c>
      <c r="D565" s="747">
        <v>44707</v>
      </c>
      <c r="E565" s="748" t="s">
        <v>1755</v>
      </c>
      <c r="F565" s="748" t="s">
        <v>59</v>
      </c>
      <c r="G565" s="748" t="s">
        <v>4250</v>
      </c>
      <c r="H565" s="772" t="s">
        <v>4250</v>
      </c>
      <c r="I565" s="772" t="s">
        <v>4250</v>
      </c>
      <c r="J565" s="772" t="s">
        <v>4250</v>
      </c>
      <c r="K565" s="772" t="s">
        <v>4250</v>
      </c>
      <c r="L565" s="748" t="s">
        <v>1756</v>
      </c>
      <c r="M565" s="748" t="s">
        <v>941</v>
      </c>
      <c r="N565" s="748" t="s">
        <v>204</v>
      </c>
      <c r="O565" s="748" t="s">
        <v>205</v>
      </c>
      <c r="P565" s="748">
        <v>85040</v>
      </c>
      <c r="Q565" s="748" t="s">
        <v>1267</v>
      </c>
      <c r="R565" s="746" t="s">
        <v>1757</v>
      </c>
      <c r="S565" s="746" t="s">
        <v>1758</v>
      </c>
      <c r="T565" s="746" t="s">
        <v>1759</v>
      </c>
      <c r="U565" s="748">
        <v>49203132</v>
      </c>
      <c r="V565" s="746">
        <v>0</v>
      </c>
      <c r="W565" s="748" t="s">
        <v>113</v>
      </c>
      <c r="X565" s="748">
        <v>360</v>
      </c>
      <c r="Y565" s="746">
        <v>704</v>
      </c>
      <c r="Z565" s="746">
        <v>22</v>
      </c>
      <c r="AA565" s="749">
        <f t="shared" si="16"/>
        <v>7.92E-3</v>
      </c>
      <c r="AB565" s="748" t="s">
        <v>88</v>
      </c>
      <c r="AC565" s="747">
        <v>44713</v>
      </c>
      <c r="AD565" s="748"/>
      <c r="AE565" s="748" t="s">
        <v>4250</v>
      </c>
      <c r="AF565" s="746" t="s">
        <v>1761</v>
      </c>
      <c r="AG565" s="746">
        <v>704</v>
      </c>
      <c r="AH565" s="746">
        <v>22</v>
      </c>
      <c r="AI565" s="761">
        <f t="shared" si="17"/>
        <v>1.5488E-2</v>
      </c>
      <c r="AJ565" s="748" t="s">
        <v>4250</v>
      </c>
      <c r="AK565" s="748" t="s">
        <v>4250</v>
      </c>
      <c r="AL565" s="746" t="s">
        <v>4250</v>
      </c>
      <c r="AM565" s="746" t="s">
        <v>4250</v>
      </c>
      <c r="AN565" s="746" t="s">
        <v>4250</v>
      </c>
      <c r="AO565" s="748" t="s">
        <v>4250</v>
      </c>
      <c r="AP565" s="748" t="s">
        <v>4250</v>
      </c>
      <c r="AQ565" s="748"/>
      <c r="AR565" s="748" t="s">
        <v>4250</v>
      </c>
      <c r="AS565" s="748" t="s">
        <v>4250</v>
      </c>
      <c r="AT565" s="748" t="s">
        <v>4250</v>
      </c>
      <c r="AU565" s="748" t="s">
        <v>4250</v>
      </c>
      <c r="AV565" s="748" t="s">
        <v>4250</v>
      </c>
      <c r="AW565" s="748" t="s">
        <v>4250</v>
      </c>
      <c r="AX565" s="748" t="s">
        <v>4250</v>
      </c>
      <c r="AY565" s="748" t="s">
        <v>4250</v>
      </c>
      <c r="AZ565" s="748" t="s">
        <v>4250</v>
      </c>
      <c r="BA565" s="748" t="s">
        <v>4250</v>
      </c>
      <c r="BB565" s="748" t="s">
        <v>4250</v>
      </c>
      <c r="BC565" s="748" t="s">
        <v>4250</v>
      </c>
      <c r="BD565" s="748" t="s">
        <v>4250</v>
      </c>
      <c r="BE565" s="748" t="s">
        <v>4250</v>
      </c>
      <c r="BF565" s="748" t="s">
        <v>4250</v>
      </c>
      <c r="BG565" s="748" t="s">
        <v>4250</v>
      </c>
      <c r="BH565" s="748" t="s">
        <v>4250</v>
      </c>
    </row>
    <row r="566" spans="1:60">
      <c r="A566" s="858" t="s">
        <v>8524</v>
      </c>
      <c r="B566" s="753" t="s">
        <v>101</v>
      </c>
      <c r="C566" s="753" t="s">
        <v>1762</v>
      </c>
      <c r="D566" s="754">
        <v>44708</v>
      </c>
      <c r="E566" s="753" t="s">
        <v>1763</v>
      </c>
      <c r="F566" s="753" t="s">
        <v>59</v>
      </c>
      <c r="G566" s="753" t="s">
        <v>60</v>
      </c>
      <c r="H566" s="753" t="s">
        <v>61</v>
      </c>
      <c r="I566" s="753" t="s">
        <v>62</v>
      </c>
      <c r="J566" s="753" t="s">
        <v>63</v>
      </c>
      <c r="K566" s="753">
        <v>30349</v>
      </c>
      <c r="L566" s="753" t="s">
        <v>1354</v>
      </c>
      <c r="M566" s="753" t="s">
        <v>1355</v>
      </c>
      <c r="N566" s="753" t="s">
        <v>403</v>
      </c>
      <c r="O566" s="753" t="s">
        <v>110</v>
      </c>
      <c r="P566" s="753">
        <v>92126</v>
      </c>
      <c r="Q566" s="753" t="s">
        <v>1267</v>
      </c>
      <c r="R566" s="753" t="s">
        <v>1292</v>
      </c>
      <c r="S566" s="753" t="s">
        <v>1764</v>
      </c>
      <c r="T566" s="753" t="s">
        <v>1765</v>
      </c>
      <c r="U566" s="753">
        <v>49405140</v>
      </c>
      <c r="V566" s="753">
        <v>0</v>
      </c>
      <c r="W566" s="753" t="s">
        <v>163</v>
      </c>
      <c r="X566" s="753">
        <v>400</v>
      </c>
      <c r="Y566" s="753">
        <v>832</v>
      </c>
      <c r="Z566" s="753">
        <v>26</v>
      </c>
      <c r="AA566" s="749">
        <f t="shared" si="16"/>
        <v>1.04E-2</v>
      </c>
      <c r="AB566" s="753" t="s">
        <v>88</v>
      </c>
      <c r="AC566" s="754">
        <v>44715</v>
      </c>
      <c r="AD566" s="753"/>
      <c r="AE566" s="753" t="s">
        <v>4250</v>
      </c>
      <c r="AF566" s="753" t="s">
        <v>1762</v>
      </c>
      <c r="AG566" s="753">
        <v>832</v>
      </c>
      <c r="AH566" s="753">
        <v>26</v>
      </c>
      <c r="AI566" s="761">
        <f t="shared" si="17"/>
        <v>2.1631999999999998E-2</v>
      </c>
      <c r="AJ566" s="753" t="s">
        <v>72</v>
      </c>
      <c r="AK566" s="753">
        <v>399547209</v>
      </c>
      <c r="AL566" s="754">
        <v>44714</v>
      </c>
      <c r="AM566" s="754">
        <v>44714</v>
      </c>
      <c r="AN566" s="754">
        <v>44718</v>
      </c>
      <c r="AO566" s="754">
        <v>44718</v>
      </c>
      <c r="AP566" s="754">
        <v>44718</v>
      </c>
      <c r="AQ566" s="753" t="s">
        <v>89</v>
      </c>
      <c r="AR566" s="753" t="s">
        <v>4250</v>
      </c>
      <c r="AS566" s="753">
        <v>399547209</v>
      </c>
      <c r="AT566" s="753" t="s">
        <v>4250</v>
      </c>
      <c r="AU566" s="753" t="s">
        <v>4250</v>
      </c>
      <c r="AV566" s="753" t="s">
        <v>4250</v>
      </c>
      <c r="AW566" s="753" t="s">
        <v>4250</v>
      </c>
      <c r="AX566" s="753" t="s">
        <v>7603</v>
      </c>
      <c r="AY566" s="756">
        <v>4397.3999999999996</v>
      </c>
      <c r="AZ566" s="753" t="s">
        <v>4250</v>
      </c>
      <c r="BA566" s="753" t="s">
        <v>4250</v>
      </c>
      <c r="BB566" s="753" t="s">
        <v>4250</v>
      </c>
      <c r="BC566" s="753" t="s">
        <v>4250</v>
      </c>
      <c r="BD566" s="753" t="s">
        <v>4250</v>
      </c>
      <c r="BE566" s="753" t="s">
        <v>4250</v>
      </c>
      <c r="BF566" s="753" t="s">
        <v>4250</v>
      </c>
      <c r="BG566" s="753" t="s">
        <v>4250</v>
      </c>
      <c r="BH566" s="753" t="s">
        <v>4250</v>
      </c>
    </row>
    <row r="567" spans="1:60">
      <c r="A567" s="858" t="s">
        <v>8524</v>
      </c>
      <c r="B567" s="753" t="s">
        <v>101</v>
      </c>
      <c r="C567" s="753" t="s">
        <v>1766</v>
      </c>
      <c r="D567" s="754">
        <v>44708</v>
      </c>
      <c r="E567" s="753" t="s">
        <v>1763</v>
      </c>
      <c r="F567" s="753" t="s">
        <v>59</v>
      </c>
      <c r="G567" s="753" t="s">
        <v>60</v>
      </c>
      <c r="H567" s="753" t="s">
        <v>61</v>
      </c>
      <c r="I567" s="753" t="s">
        <v>62</v>
      </c>
      <c r="J567" s="753" t="s">
        <v>63</v>
      </c>
      <c r="K567" s="753">
        <v>30349</v>
      </c>
      <c r="L567" s="753" t="s">
        <v>1354</v>
      </c>
      <c r="M567" s="753" t="s">
        <v>1355</v>
      </c>
      <c r="N567" s="753" t="s">
        <v>403</v>
      </c>
      <c r="O567" s="753" t="s">
        <v>110</v>
      </c>
      <c r="P567" s="753">
        <v>92126</v>
      </c>
      <c r="Q567" s="753" t="s">
        <v>1267</v>
      </c>
      <c r="R567" s="753" t="s">
        <v>1292</v>
      </c>
      <c r="S567" s="753" t="s">
        <v>1764</v>
      </c>
      <c r="T567" s="753" t="s">
        <v>1765</v>
      </c>
      <c r="U567" s="753">
        <v>49405140</v>
      </c>
      <c r="V567" s="753">
        <v>0</v>
      </c>
      <c r="W567" s="753" t="s">
        <v>163</v>
      </c>
      <c r="X567" s="753">
        <v>400</v>
      </c>
      <c r="Y567" s="753">
        <v>704</v>
      </c>
      <c r="Z567" s="753">
        <v>22</v>
      </c>
      <c r="AA567" s="749">
        <f t="shared" si="16"/>
        <v>8.8000000000000005E-3</v>
      </c>
      <c r="AB567" s="753" t="s">
        <v>88</v>
      </c>
      <c r="AC567" s="754">
        <v>44715</v>
      </c>
      <c r="AD567" s="753"/>
      <c r="AE567" s="753" t="s">
        <v>4250</v>
      </c>
      <c r="AF567" s="753" t="s">
        <v>1766</v>
      </c>
      <c r="AG567" s="753">
        <v>704</v>
      </c>
      <c r="AH567" s="753">
        <v>22</v>
      </c>
      <c r="AI567" s="761">
        <f t="shared" si="17"/>
        <v>1.5488E-2</v>
      </c>
      <c r="AJ567" s="753" t="s">
        <v>72</v>
      </c>
      <c r="AK567" s="753">
        <v>399547688</v>
      </c>
      <c r="AL567" s="754">
        <v>44714</v>
      </c>
      <c r="AM567" s="754">
        <v>44714</v>
      </c>
      <c r="AN567" s="754">
        <v>44718</v>
      </c>
      <c r="AO567" s="754">
        <v>44718</v>
      </c>
      <c r="AP567" s="754">
        <v>44718</v>
      </c>
      <c r="AQ567" s="753" t="s">
        <v>89</v>
      </c>
      <c r="AR567" s="753" t="s">
        <v>4250</v>
      </c>
      <c r="AS567" s="753">
        <v>399547688</v>
      </c>
      <c r="AT567" s="753" t="s">
        <v>4250</v>
      </c>
      <c r="AU567" s="753" t="s">
        <v>4250</v>
      </c>
      <c r="AV567" s="753" t="s">
        <v>4250</v>
      </c>
      <c r="AW567" s="753" t="s">
        <v>4250</v>
      </c>
      <c r="AX567" s="753" t="s">
        <v>7603</v>
      </c>
      <c r="AY567" s="756">
        <v>4397.3999999999996</v>
      </c>
      <c r="AZ567" s="753" t="s">
        <v>4250</v>
      </c>
      <c r="BA567" s="753" t="s">
        <v>4250</v>
      </c>
      <c r="BB567" s="753" t="s">
        <v>4250</v>
      </c>
      <c r="BC567" s="753" t="s">
        <v>4250</v>
      </c>
      <c r="BD567" s="753" t="s">
        <v>4250</v>
      </c>
      <c r="BE567" s="753" t="s">
        <v>4250</v>
      </c>
      <c r="BF567" s="753" t="s">
        <v>4250</v>
      </c>
      <c r="BG567" s="753" t="s">
        <v>4250</v>
      </c>
      <c r="BH567" s="753" t="s">
        <v>4250</v>
      </c>
    </row>
    <row r="568" spans="1:60">
      <c r="A568" s="858" t="s">
        <v>8524</v>
      </c>
      <c r="B568" s="753" t="s">
        <v>101</v>
      </c>
      <c r="C568" s="753" t="s">
        <v>1767</v>
      </c>
      <c r="D568" s="754">
        <v>44708</v>
      </c>
      <c r="E568" s="753" t="s">
        <v>1768</v>
      </c>
      <c r="F568" s="753" t="s">
        <v>59</v>
      </c>
      <c r="G568" s="753" t="s">
        <v>60</v>
      </c>
      <c r="H568" s="753" t="s">
        <v>61</v>
      </c>
      <c r="I568" s="753" t="s">
        <v>62</v>
      </c>
      <c r="J568" s="753" t="s">
        <v>63</v>
      </c>
      <c r="K568" s="753">
        <v>30349</v>
      </c>
      <c r="L568" s="753" t="s">
        <v>542</v>
      </c>
      <c r="M568" s="753" t="s">
        <v>806</v>
      </c>
      <c r="N568" s="753" t="s">
        <v>544</v>
      </c>
      <c r="O568" s="753" t="s">
        <v>236</v>
      </c>
      <c r="P568" s="753">
        <v>97222</v>
      </c>
      <c r="Q568" s="753" t="s">
        <v>1267</v>
      </c>
      <c r="R568" s="753" t="s">
        <v>1769</v>
      </c>
      <c r="S568" s="753" t="s">
        <v>1770</v>
      </c>
      <c r="T568" s="753" t="s">
        <v>1771</v>
      </c>
      <c r="U568" s="753">
        <v>49204132</v>
      </c>
      <c r="V568" s="753">
        <v>0</v>
      </c>
      <c r="W568" s="753" t="s">
        <v>377</v>
      </c>
      <c r="X568" s="753">
        <v>360</v>
      </c>
      <c r="Y568" s="753">
        <v>676</v>
      </c>
      <c r="Z568" s="753">
        <v>26</v>
      </c>
      <c r="AA568" s="749">
        <f t="shared" si="16"/>
        <v>9.3600000000000003E-3</v>
      </c>
      <c r="AB568" s="753" t="s">
        <v>88</v>
      </c>
      <c r="AC568" s="754">
        <v>44715</v>
      </c>
      <c r="AD568" s="753"/>
      <c r="AE568" s="753" t="s">
        <v>4250</v>
      </c>
      <c r="AF568" s="753" t="s">
        <v>1767</v>
      </c>
      <c r="AG568" s="753">
        <v>676</v>
      </c>
      <c r="AH568" s="753">
        <v>26</v>
      </c>
      <c r="AI568" s="761">
        <f t="shared" si="17"/>
        <v>1.7576000000000001E-2</v>
      </c>
      <c r="AJ568" s="753" t="s">
        <v>72</v>
      </c>
      <c r="AK568" s="753">
        <v>399549736</v>
      </c>
      <c r="AL568" s="754">
        <v>44714</v>
      </c>
      <c r="AM568" s="754">
        <v>44714</v>
      </c>
      <c r="AN568" s="754">
        <v>44719</v>
      </c>
      <c r="AO568" s="754">
        <v>44718</v>
      </c>
      <c r="AP568" s="754">
        <v>44718</v>
      </c>
      <c r="AQ568" s="753" t="s">
        <v>89</v>
      </c>
      <c r="AR568" s="753" t="s">
        <v>4250</v>
      </c>
      <c r="AS568" s="753">
        <v>399549736</v>
      </c>
      <c r="AT568" s="753" t="s">
        <v>4250</v>
      </c>
      <c r="AU568" s="753" t="s">
        <v>4250</v>
      </c>
      <c r="AV568" s="753" t="s">
        <v>4250</v>
      </c>
      <c r="AW568" s="753" t="s">
        <v>4250</v>
      </c>
      <c r="AX568" s="753" t="s">
        <v>4250</v>
      </c>
      <c r="AY568" s="756">
        <v>6550</v>
      </c>
      <c r="AZ568" s="753" t="s">
        <v>4250</v>
      </c>
      <c r="BA568" s="753" t="s">
        <v>4250</v>
      </c>
      <c r="BB568" s="753" t="s">
        <v>4250</v>
      </c>
      <c r="BC568" s="753" t="s">
        <v>4250</v>
      </c>
      <c r="BD568" s="753" t="s">
        <v>4250</v>
      </c>
      <c r="BE568" s="753" t="s">
        <v>4250</v>
      </c>
      <c r="BF568" s="753" t="s">
        <v>4250</v>
      </c>
      <c r="BG568" s="753" t="s">
        <v>4250</v>
      </c>
      <c r="BH568" s="753" t="s">
        <v>4250</v>
      </c>
    </row>
    <row r="569" spans="1:60">
      <c r="A569" s="858" t="s">
        <v>8524</v>
      </c>
      <c r="B569" s="753" t="s">
        <v>1772</v>
      </c>
      <c r="C569" s="753" t="s">
        <v>1773</v>
      </c>
      <c r="D569" s="754">
        <v>44712</v>
      </c>
      <c r="E569" s="753" t="s">
        <v>1774</v>
      </c>
      <c r="F569" s="753" t="s">
        <v>59</v>
      </c>
      <c r="G569" s="753" t="s">
        <v>60</v>
      </c>
      <c r="H569" s="753" t="s">
        <v>61</v>
      </c>
      <c r="I569" s="753" t="s">
        <v>62</v>
      </c>
      <c r="J569" s="753" t="s">
        <v>63</v>
      </c>
      <c r="K569" s="753">
        <v>30349</v>
      </c>
      <c r="L569" s="753" t="s">
        <v>1775</v>
      </c>
      <c r="M569" s="753" t="s">
        <v>1776</v>
      </c>
      <c r="N569" s="753" t="s">
        <v>1777</v>
      </c>
      <c r="O569" s="753" t="s">
        <v>1577</v>
      </c>
      <c r="P569" s="753">
        <v>43125</v>
      </c>
      <c r="Q569" s="753" t="s">
        <v>1267</v>
      </c>
      <c r="R569" s="753" t="s">
        <v>1778</v>
      </c>
      <c r="S569" s="753" t="s">
        <v>1779</v>
      </c>
      <c r="T569" s="764" t="s">
        <v>1780</v>
      </c>
      <c r="U569" s="753">
        <v>49405140</v>
      </c>
      <c r="V569" s="753">
        <v>0</v>
      </c>
      <c r="W569" s="753" t="s">
        <v>163</v>
      </c>
      <c r="X569" s="753">
        <v>400</v>
      </c>
      <c r="Y569" s="753">
        <v>768</v>
      </c>
      <c r="Z569" s="753">
        <v>24</v>
      </c>
      <c r="AA569" s="749">
        <f t="shared" si="16"/>
        <v>9.5999999999999992E-3</v>
      </c>
      <c r="AB569" s="753" t="s">
        <v>88</v>
      </c>
      <c r="AC569" s="754">
        <v>44718</v>
      </c>
      <c r="AD569" s="753"/>
      <c r="AE569" s="753" t="s">
        <v>4250</v>
      </c>
      <c r="AF569" s="753" t="s">
        <v>1773</v>
      </c>
      <c r="AG569" s="753">
        <v>768</v>
      </c>
      <c r="AH569" s="753">
        <v>24</v>
      </c>
      <c r="AI569" s="761">
        <f t="shared" si="17"/>
        <v>1.8432E-2</v>
      </c>
      <c r="AJ569" s="753" t="s">
        <v>72</v>
      </c>
      <c r="AK569" s="753">
        <v>399885092</v>
      </c>
      <c r="AL569" s="754">
        <v>44714</v>
      </c>
      <c r="AM569" s="754">
        <v>44714</v>
      </c>
      <c r="AN569" s="754">
        <v>44715</v>
      </c>
      <c r="AO569" s="754">
        <v>44715</v>
      </c>
      <c r="AP569" s="754">
        <v>44715</v>
      </c>
      <c r="AQ569" s="753" t="s">
        <v>89</v>
      </c>
      <c r="AR569" s="753" t="s">
        <v>4250</v>
      </c>
      <c r="AS569" s="753">
        <v>399885092</v>
      </c>
      <c r="AT569" s="753" t="s">
        <v>4250</v>
      </c>
      <c r="AU569" s="753" t="s">
        <v>4250</v>
      </c>
      <c r="AV569" s="753" t="s">
        <v>4250</v>
      </c>
      <c r="AW569" s="753" t="s">
        <v>4250</v>
      </c>
      <c r="AX569" s="753" t="s">
        <v>147</v>
      </c>
      <c r="AY569" s="756">
        <v>1608.93</v>
      </c>
      <c r="AZ569" s="753" t="s">
        <v>4250</v>
      </c>
      <c r="BA569" s="753" t="s">
        <v>4250</v>
      </c>
      <c r="BB569" s="753" t="s">
        <v>4250</v>
      </c>
      <c r="BC569" s="753" t="s">
        <v>4250</v>
      </c>
      <c r="BD569" s="753" t="s">
        <v>4250</v>
      </c>
      <c r="BE569" s="753" t="s">
        <v>4250</v>
      </c>
      <c r="BF569" s="753" t="s">
        <v>4250</v>
      </c>
      <c r="BG569" s="753" t="s">
        <v>4250</v>
      </c>
      <c r="BH569" s="753" t="s">
        <v>4250</v>
      </c>
    </row>
    <row r="570" spans="1:60">
      <c r="A570" s="858" t="s">
        <v>8524</v>
      </c>
      <c r="B570" s="753" t="s">
        <v>1781</v>
      </c>
      <c r="C570" s="753" t="s">
        <v>1782</v>
      </c>
      <c r="D570" s="754">
        <v>44712</v>
      </c>
      <c r="E570" s="753" t="s">
        <v>1783</v>
      </c>
      <c r="F570" s="753" t="s">
        <v>59</v>
      </c>
      <c r="G570" s="753" t="s">
        <v>60</v>
      </c>
      <c r="H570" s="753" t="s">
        <v>61</v>
      </c>
      <c r="I570" s="753" t="s">
        <v>62</v>
      </c>
      <c r="J570" s="753" t="s">
        <v>63</v>
      </c>
      <c r="K570" s="753">
        <v>30349</v>
      </c>
      <c r="L570" s="753" t="s">
        <v>1784</v>
      </c>
      <c r="M570" s="753" t="s">
        <v>1785</v>
      </c>
      <c r="N570" s="753" t="s">
        <v>435</v>
      </c>
      <c r="O570" s="753" t="s">
        <v>436</v>
      </c>
      <c r="P570" s="753">
        <v>66105</v>
      </c>
      <c r="Q570" s="753" t="s">
        <v>1267</v>
      </c>
      <c r="R570" s="753" t="s">
        <v>673</v>
      </c>
      <c r="S570" s="753" t="s">
        <v>674</v>
      </c>
      <c r="T570" s="764" t="s">
        <v>269</v>
      </c>
      <c r="U570" s="753">
        <v>49405140</v>
      </c>
      <c r="V570" s="753">
        <v>0</v>
      </c>
      <c r="W570" s="753" t="s">
        <v>163</v>
      </c>
      <c r="X570" s="753">
        <v>400</v>
      </c>
      <c r="Y570" s="753">
        <v>832</v>
      </c>
      <c r="Z570" s="753">
        <v>26</v>
      </c>
      <c r="AA570" s="749">
        <f t="shared" si="16"/>
        <v>1.04E-2</v>
      </c>
      <c r="AB570" s="753" t="s">
        <v>88</v>
      </c>
      <c r="AC570" s="754">
        <v>44718</v>
      </c>
      <c r="AD570" s="753"/>
      <c r="AE570" s="753" t="s">
        <v>4250</v>
      </c>
      <c r="AF570" s="753" t="s">
        <v>1782</v>
      </c>
      <c r="AG570" s="753">
        <v>832</v>
      </c>
      <c r="AH570" s="753">
        <v>26</v>
      </c>
      <c r="AI570" s="761">
        <f t="shared" si="17"/>
        <v>2.1631999999999998E-2</v>
      </c>
      <c r="AJ570" s="753" t="s">
        <v>72</v>
      </c>
      <c r="AK570" s="753">
        <v>399885817</v>
      </c>
      <c r="AL570" s="754">
        <v>44715</v>
      </c>
      <c r="AM570" s="754">
        <v>44715</v>
      </c>
      <c r="AN570" s="754">
        <v>44718</v>
      </c>
      <c r="AO570" s="754">
        <v>44718</v>
      </c>
      <c r="AP570" s="754">
        <v>44718</v>
      </c>
      <c r="AQ570" s="753" t="s">
        <v>89</v>
      </c>
      <c r="AR570" s="753" t="s">
        <v>4250</v>
      </c>
      <c r="AS570" s="753">
        <v>399885817</v>
      </c>
      <c r="AT570" s="753" t="s">
        <v>4250</v>
      </c>
      <c r="AU570" s="753" t="s">
        <v>4250</v>
      </c>
      <c r="AV570" s="753" t="s">
        <v>4250</v>
      </c>
      <c r="AW570" s="753" t="s">
        <v>4250</v>
      </c>
      <c r="AX570" s="753" t="s">
        <v>147</v>
      </c>
      <c r="AY570" s="756">
        <v>2085.1799999999998</v>
      </c>
      <c r="AZ570" s="753" t="s">
        <v>4250</v>
      </c>
      <c r="BA570" s="753" t="s">
        <v>4250</v>
      </c>
      <c r="BB570" s="753" t="s">
        <v>4250</v>
      </c>
      <c r="BC570" s="753" t="s">
        <v>4250</v>
      </c>
      <c r="BD570" s="753" t="s">
        <v>4250</v>
      </c>
      <c r="BE570" s="753" t="s">
        <v>4250</v>
      </c>
      <c r="BF570" s="753" t="s">
        <v>4250</v>
      </c>
      <c r="BG570" s="753" t="s">
        <v>4250</v>
      </c>
      <c r="BH570" s="753" t="s">
        <v>4250</v>
      </c>
    </row>
    <row r="571" spans="1:60">
      <c r="A571" s="858" t="s">
        <v>8524</v>
      </c>
      <c r="B571" s="753" t="s">
        <v>1781</v>
      </c>
      <c r="C571" s="753" t="s">
        <v>1786</v>
      </c>
      <c r="D571" s="754">
        <v>44712</v>
      </c>
      <c r="E571" s="753" t="s">
        <v>1783</v>
      </c>
      <c r="F571" s="753" t="s">
        <v>59</v>
      </c>
      <c r="G571" s="753" t="s">
        <v>60</v>
      </c>
      <c r="H571" s="753" t="s">
        <v>61</v>
      </c>
      <c r="I571" s="753" t="s">
        <v>62</v>
      </c>
      <c r="J571" s="753" t="s">
        <v>63</v>
      </c>
      <c r="K571" s="753">
        <v>30349</v>
      </c>
      <c r="L571" s="753" t="s">
        <v>1784</v>
      </c>
      <c r="M571" s="753" t="s">
        <v>1785</v>
      </c>
      <c r="N571" s="753" t="s">
        <v>435</v>
      </c>
      <c r="O571" s="753" t="s">
        <v>436</v>
      </c>
      <c r="P571" s="753">
        <v>66105</v>
      </c>
      <c r="Q571" s="753" t="s">
        <v>1267</v>
      </c>
      <c r="R571" s="753" t="s">
        <v>673</v>
      </c>
      <c r="S571" s="753" t="s">
        <v>674</v>
      </c>
      <c r="T571" s="764" t="s">
        <v>269</v>
      </c>
      <c r="U571" s="753">
        <v>49405140</v>
      </c>
      <c r="V571" s="753">
        <v>0</v>
      </c>
      <c r="W571" s="753" t="s">
        <v>163</v>
      </c>
      <c r="X571" s="753">
        <v>400</v>
      </c>
      <c r="Y571" s="753">
        <v>704</v>
      </c>
      <c r="Z571" s="753">
        <v>22</v>
      </c>
      <c r="AA571" s="749">
        <f t="shared" si="16"/>
        <v>8.8000000000000005E-3</v>
      </c>
      <c r="AB571" s="753" t="s">
        <v>88</v>
      </c>
      <c r="AC571" s="754">
        <v>44718</v>
      </c>
      <c r="AD571" s="753"/>
      <c r="AE571" s="753" t="s">
        <v>4250</v>
      </c>
      <c r="AF571" s="753" t="s">
        <v>1786</v>
      </c>
      <c r="AG571" s="753">
        <v>704</v>
      </c>
      <c r="AH571" s="753">
        <v>22</v>
      </c>
      <c r="AI571" s="761">
        <f t="shared" si="17"/>
        <v>1.5488E-2</v>
      </c>
      <c r="AJ571" s="753" t="s">
        <v>72</v>
      </c>
      <c r="AK571" s="753">
        <v>399886075</v>
      </c>
      <c r="AL571" s="754">
        <v>44715</v>
      </c>
      <c r="AM571" s="754">
        <v>44715</v>
      </c>
      <c r="AN571" s="754">
        <v>44718</v>
      </c>
      <c r="AO571" s="754">
        <v>44718</v>
      </c>
      <c r="AP571" s="754">
        <v>44718</v>
      </c>
      <c r="AQ571" s="753" t="s">
        <v>89</v>
      </c>
      <c r="AR571" s="753" t="s">
        <v>4250</v>
      </c>
      <c r="AS571" s="753">
        <v>399886075</v>
      </c>
      <c r="AT571" s="753" t="s">
        <v>4250</v>
      </c>
      <c r="AU571" s="753" t="s">
        <v>4250</v>
      </c>
      <c r="AV571" s="753" t="s">
        <v>4250</v>
      </c>
      <c r="AW571" s="753" t="s">
        <v>4250</v>
      </c>
      <c r="AX571" s="753" t="s">
        <v>147</v>
      </c>
      <c r="AY571" s="756">
        <v>2085.1799999999998</v>
      </c>
      <c r="AZ571" s="753" t="s">
        <v>4250</v>
      </c>
      <c r="BA571" s="753" t="s">
        <v>4250</v>
      </c>
      <c r="BB571" s="753" t="s">
        <v>4250</v>
      </c>
      <c r="BC571" s="753" t="s">
        <v>4250</v>
      </c>
      <c r="BD571" s="753" t="s">
        <v>4250</v>
      </c>
      <c r="BE571" s="753" t="s">
        <v>4250</v>
      </c>
      <c r="BF571" s="753" t="s">
        <v>4250</v>
      </c>
      <c r="BG571" s="753" t="s">
        <v>4250</v>
      </c>
      <c r="BH571" s="753" t="s">
        <v>4250</v>
      </c>
    </row>
    <row r="572" spans="1:60">
      <c r="A572" s="858" t="s">
        <v>8524</v>
      </c>
      <c r="B572" s="753" t="s">
        <v>1264</v>
      </c>
      <c r="C572" s="753" t="s">
        <v>1787</v>
      </c>
      <c r="D572" s="754">
        <v>44712</v>
      </c>
      <c r="E572" s="753" t="s">
        <v>1788</v>
      </c>
      <c r="F572" s="753" t="s">
        <v>59</v>
      </c>
      <c r="G572" s="753" t="s">
        <v>60</v>
      </c>
      <c r="H572" s="753" t="s">
        <v>61</v>
      </c>
      <c r="I572" s="753" t="s">
        <v>62</v>
      </c>
      <c r="J572" s="753" t="s">
        <v>63</v>
      </c>
      <c r="K572" s="753">
        <v>30349</v>
      </c>
      <c r="L572" s="753" t="s">
        <v>1789</v>
      </c>
      <c r="M572" s="753" t="s">
        <v>1454</v>
      </c>
      <c r="N572" s="753" t="s">
        <v>274</v>
      </c>
      <c r="O572" s="753" t="s">
        <v>275</v>
      </c>
      <c r="P572" s="753">
        <v>23222</v>
      </c>
      <c r="Q572" s="753" t="s">
        <v>1267</v>
      </c>
      <c r="R572" s="753" t="s">
        <v>1455</v>
      </c>
      <c r="S572" s="753" t="s">
        <v>1790</v>
      </c>
      <c r="T572" s="764" t="s">
        <v>1457</v>
      </c>
      <c r="U572" s="753">
        <v>49405140</v>
      </c>
      <c r="V572" s="753">
        <v>0</v>
      </c>
      <c r="W572" s="753" t="s">
        <v>163</v>
      </c>
      <c r="X572" s="753">
        <v>400</v>
      </c>
      <c r="Y572" s="753">
        <v>768</v>
      </c>
      <c r="Z572" s="753">
        <v>24</v>
      </c>
      <c r="AA572" s="749">
        <f t="shared" si="16"/>
        <v>9.5999999999999992E-3</v>
      </c>
      <c r="AB572" s="753" t="s">
        <v>88</v>
      </c>
      <c r="AC572" s="754">
        <v>44718</v>
      </c>
      <c r="AD572" s="753"/>
      <c r="AE572" s="753" t="s">
        <v>4250</v>
      </c>
      <c r="AF572" s="753" t="s">
        <v>1787</v>
      </c>
      <c r="AG572" s="753">
        <v>768</v>
      </c>
      <c r="AH572" s="753">
        <v>24</v>
      </c>
      <c r="AI572" s="761">
        <f t="shared" si="17"/>
        <v>1.8432E-2</v>
      </c>
      <c r="AJ572" s="753" t="s">
        <v>72</v>
      </c>
      <c r="AK572" s="753">
        <v>399886347</v>
      </c>
      <c r="AL572" s="754">
        <v>44714</v>
      </c>
      <c r="AM572" s="754">
        <v>44714</v>
      </c>
      <c r="AN572" s="754">
        <v>44715</v>
      </c>
      <c r="AO572" s="754">
        <v>44715</v>
      </c>
      <c r="AP572" s="754">
        <v>44715</v>
      </c>
      <c r="AQ572" s="753" t="s">
        <v>89</v>
      </c>
      <c r="AR572" s="753" t="s">
        <v>4250</v>
      </c>
      <c r="AS572" s="753">
        <v>399886347</v>
      </c>
      <c r="AT572" s="753" t="s">
        <v>4250</v>
      </c>
      <c r="AU572" s="753" t="s">
        <v>4250</v>
      </c>
      <c r="AV572" s="753" t="s">
        <v>4250</v>
      </c>
      <c r="AW572" s="753" t="s">
        <v>4250</v>
      </c>
      <c r="AX572" s="753" t="s">
        <v>147</v>
      </c>
      <c r="AY572" s="756">
        <v>1691.07</v>
      </c>
      <c r="AZ572" s="753" t="s">
        <v>4250</v>
      </c>
      <c r="BA572" s="753" t="s">
        <v>4250</v>
      </c>
      <c r="BB572" s="753" t="s">
        <v>4250</v>
      </c>
      <c r="BC572" s="753" t="s">
        <v>4250</v>
      </c>
      <c r="BD572" s="753" t="s">
        <v>4250</v>
      </c>
      <c r="BE572" s="753" t="s">
        <v>4250</v>
      </c>
      <c r="BF572" s="753" t="s">
        <v>4250</v>
      </c>
      <c r="BG572" s="753" t="s">
        <v>4250</v>
      </c>
      <c r="BH572" s="753" t="s">
        <v>4250</v>
      </c>
    </row>
    <row r="573" spans="1:60">
      <c r="A573" s="858" t="s">
        <v>8524</v>
      </c>
      <c r="B573" s="753" t="s">
        <v>1264</v>
      </c>
      <c r="C573" s="753" t="s">
        <v>1791</v>
      </c>
      <c r="D573" s="754">
        <v>44712</v>
      </c>
      <c r="E573" s="753" t="s">
        <v>1792</v>
      </c>
      <c r="F573" s="753" t="s">
        <v>59</v>
      </c>
      <c r="G573" s="753" t="s">
        <v>60</v>
      </c>
      <c r="H573" s="753" t="s">
        <v>61</v>
      </c>
      <c r="I573" s="753" t="s">
        <v>62</v>
      </c>
      <c r="J573" s="753" t="s">
        <v>63</v>
      </c>
      <c r="K573" s="753">
        <v>30349</v>
      </c>
      <c r="L573" s="753" t="s">
        <v>296</v>
      </c>
      <c r="M573" s="753" t="s">
        <v>1793</v>
      </c>
      <c r="N573" s="753" t="s">
        <v>298</v>
      </c>
      <c r="O573" s="753" t="s">
        <v>299</v>
      </c>
      <c r="P573" s="753">
        <v>21046</v>
      </c>
      <c r="Q573" s="753" t="s">
        <v>1267</v>
      </c>
      <c r="R573" s="753" t="s">
        <v>1794</v>
      </c>
      <c r="S573" s="753" t="s">
        <v>1795</v>
      </c>
      <c r="T573" s="753" t="s">
        <v>1796</v>
      </c>
      <c r="U573" s="753">
        <v>49405140</v>
      </c>
      <c r="V573" s="753">
        <v>0</v>
      </c>
      <c r="W573" s="753" t="s">
        <v>163</v>
      </c>
      <c r="X573" s="753">
        <v>400</v>
      </c>
      <c r="Y573" s="753">
        <v>768</v>
      </c>
      <c r="Z573" s="753">
        <v>24</v>
      </c>
      <c r="AA573" s="749">
        <f t="shared" si="16"/>
        <v>9.5999999999999992E-3</v>
      </c>
      <c r="AB573" s="753" t="s">
        <v>88</v>
      </c>
      <c r="AC573" s="754">
        <v>44718</v>
      </c>
      <c r="AD573" s="753"/>
      <c r="AE573" s="753" t="s">
        <v>4250</v>
      </c>
      <c r="AF573" s="753" t="s">
        <v>1791</v>
      </c>
      <c r="AG573" s="753">
        <v>768</v>
      </c>
      <c r="AH573" s="753">
        <v>24</v>
      </c>
      <c r="AI573" s="761">
        <f t="shared" si="17"/>
        <v>1.8432E-2</v>
      </c>
      <c r="AJ573" s="753" t="s">
        <v>72</v>
      </c>
      <c r="AK573" s="753">
        <v>399886548</v>
      </c>
      <c r="AL573" s="754">
        <v>44718</v>
      </c>
      <c r="AM573" s="754">
        <v>44718</v>
      </c>
      <c r="AN573" s="754">
        <v>44719</v>
      </c>
      <c r="AO573" s="754">
        <v>44719</v>
      </c>
      <c r="AP573" s="754">
        <v>44719</v>
      </c>
      <c r="AQ573" s="753" t="s">
        <v>89</v>
      </c>
      <c r="AR573" s="753" t="s">
        <v>4250</v>
      </c>
      <c r="AS573" s="753">
        <v>399886548</v>
      </c>
      <c r="AT573" s="753" t="s">
        <v>4250</v>
      </c>
      <c r="AU573" s="753" t="s">
        <v>4250</v>
      </c>
      <c r="AV573" s="753" t="s">
        <v>4250</v>
      </c>
      <c r="AW573" s="753" t="s">
        <v>4250</v>
      </c>
      <c r="AX573" s="753" t="s">
        <v>7603</v>
      </c>
      <c r="AY573" s="756">
        <v>2451</v>
      </c>
      <c r="AZ573" s="753" t="s">
        <v>4250</v>
      </c>
      <c r="BA573" s="753" t="s">
        <v>4250</v>
      </c>
      <c r="BB573" s="753" t="s">
        <v>4250</v>
      </c>
      <c r="BC573" s="753" t="s">
        <v>4250</v>
      </c>
      <c r="BD573" s="753" t="s">
        <v>4250</v>
      </c>
      <c r="BE573" s="753" t="s">
        <v>4250</v>
      </c>
      <c r="BF573" s="753" t="s">
        <v>4250</v>
      </c>
      <c r="BG573" s="753" t="s">
        <v>4250</v>
      </c>
      <c r="BH573" s="753" t="s">
        <v>4250</v>
      </c>
    </row>
    <row r="574" spans="1:60">
      <c r="A574" s="858" t="s">
        <v>8524</v>
      </c>
      <c r="B574" s="753" t="s">
        <v>1264</v>
      </c>
      <c r="C574" s="753" t="s">
        <v>1797</v>
      </c>
      <c r="D574" s="754">
        <v>44712</v>
      </c>
      <c r="E574" s="753" t="s">
        <v>1798</v>
      </c>
      <c r="F574" s="753" t="s">
        <v>59</v>
      </c>
      <c r="G574" s="753" t="s">
        <v>60</v>
      </c>
      <c r="H574" s="753" t="s">
        <v>61</v>
      </c>
      <c r="I574" s="753" t="s">
        <v>62</v>
      </c>
      <c r="J574" s="753" t="s">
        <v>63</v>
      </c>
      <c r="K574" s="753">
        <v>30349</v>
      </c>
      <c r="L574" s="753" t="s">
        <v>296</v>
      </c>
      <c r="M574" s="753" t="s">
        <v>1793</v>
      </c>
      <c r="N574" s="753" t="s">
        <v>298</v>
      </c>
      <c r="O574" s="753" t="s">
        <v>299</v>
      </c>
      <c r="P574" s="753">
        <v>21046</v>
      </c>
      <c r="Q574" s="753" t="s">
        <v>1267</v>
      </c>
      <c r="R574" s="753" t="s">
        <v>1794</v>
      </c>
      <c r="S574" s="753" t="s">
        <v>1795</v>
      </c>
      <c r="T574" s="753" t="s">
        <v>1796</v>
      </c>
      <c r="U574" s="753">
        <v>49405140</v>
      </c>
      <c r="V574" s="753">
        <v>0</v>
      </c>
      <c r="W574" s="753" t="s">
        <v>163</v>
      </c>
      <c r="X574" s="753">
        <v>400</v>
      </c>
      <c r="Y574" s="753">
        <v>768</v>
      </c>
      <c r="Z574" s="753">
        <v>24</v>
      </c>
      <c r="AA574" s="749">
        <f t="shared" si="16"/>
        <v>9.5999999999999992E-3</v>
      </c>
      <c r="AB574" s="753" t="s">
        <v>88</v>
      </c>
      <c r="AC574" s="754">
        <v>44718</v>
      </c>
      <c r="AD574" s="753"/>
      <c r="AE574" s="753" t="s">
        <v>4250</v>
      </c>
      <c r="AF574" s="753" t="s">
        <v>1797</v>
      </c>
      <c r="AG574" s="753">
        <v>768</v>
      </c>
      <c r="AH574" s="753">
        <v>24</v>
      </c>
      <c r="AI574" s="761">
        <f t="shared" si="17"/>
        <v>1.8432E-2</v>
      </c>
      <c r="AJ574" s="753" t="s">
        <v>72</v>
      </c>
      <c r="AK574" s="753">
        <v>399886750</v>
      </c>
      <c r="AL574" s="754">
        <v>44718</v>
      </c>
      <c r="AM574" s="754">
        <v>44718</v>
      </c>
      <c r="AN574" s="754">
        <v>44719</v>
      </c>
      <c r="AO574" s="754">
        <v>44719</v>
      </c>
      <c r="AP574" s="754">
        <v>44719</v>
      </c>
      <c r="AQ574" s="753" t="s">
        <v>89</v>
      </c>
      <c r="AR574" s="753" t="s">
        <v>4250</v>
      </c>
      <c r="AS574" s="753">
        <v>399886750</v>
      </c>
      <c r="AT574" s="753" t="s">
        <v>4250</v>
      </c>
      <c r="AU574" s="753" t="s">
        <v>4250</v>
      </c>
      <c r="AV574" s="753" t="s">
        <v>4250</v>
      </c>
      <c r="AW574" s="753" t="s">
        <v>4250</v>
      </c>
      <c r="AX574" s="753" t="s">
        <v>7603</v>
      </c>
      <c r="AY574" s="756">
        <v>2451</v>
      </c>
      <c r="AZ574" s="753" t="s">
        <v>4250</v>
      </c>
      <c r="BA574" s="753" t="s">
        <v>4250</v>
      </c>
      <c r="BB574" s="753" t="s">
        <v>4250</v>
      </c>
      <c r="BC574" s="753" t="s">
        <v>4250</v>
      </c>
      <c r="BD574" s="753" t="s">
        <v>4250</v>
      </c>
      <c r="BE574" s="753" t="s">
        <v>4250</v>
      </c>
      <c r="BF574" s="753" t="s">
        <v>4250</v>
      </c>
      <c r="BG574" s="753" t="s">
        <v>4250</v>
      </c>
      <c r="BH574" s="753" t="s">
        <v>4250</v>
      </c>
    </row>
    <row r="575" spans="1:60">
      <c r="A575" s="858" t="s">
        <v>8524</v>
      </c>
      <c r="B575" s="753" t="s">
        <v>1264</v>
      </c>
      <c r="C575" s="753" t="s">
        <v>1799</v>
      </c>
      <c r="D575" s="754">
        <v>44712</v>
      </c>
      <c r="E575" s="753" t="s">
        <v>1800</v>
      </c>
      <c r="F575" s="753" t="s">
        <v>59</v>
      </c>
      <c r="G575" s="753" t="s">
        <v>60</v>
      </c>
      <c r="H575" s="753" t="s">
        <v>61</v>
      </c>
      <c r="I575" s="753" t="s">
        <v>62</v>
      </c>
      <c r="J575" s="753" t="s">
        <v>63</v>
      </c>
      <c r="K575" s="753">
        <v>30349</v>
      </c>
      <c r="L575" s="753" t="s">
        <v>272</v>
      </c>
      <c r="M575" s="753" t="s">
        <v>1454</v>
      </c>
      <c r="N575" s="753" t="s">
        <v>274</v>
      </c>
      <c r="O575" s="753" t="s">
        <v>275</v>
      </c>
      <c r="P575" s="753">
        <v>23222</v>
      </c>
      <c r="Q575" s="753" t="s">
        <v>1267</v>
      </c>
      <c r="R575" s="753" t="s">
        <v>1455</v>
      </c>
      <c r="S575" s="753" t="s">
        <v>1790</v>
      </c>
      <c r="T575" s="753" t="s">
        <v>1457</v>
      </c>
      <c r="U575" s="753">
        <v>49405140</v>
      </c>
      <c r="V575" s="753">
        <v>0</v>
      </c>
      <c r="W575" s="753" t="s">
        <v>163</v>
      </c>
      <c r="X575" s="753">
        <v>400</v>
      </c>
      <c r="Y575" s="753">
        <v>832</v>
      </c>
      <c r="Z575" s="753">
        <v>26</v>
      </c>
      <c r="AA575" s="749">
        <f t="shared" si="16"/>
        <v>1.04E-2</v>
      </c>
      <c r="AB575" s="753" t="s">
        <v>88</v>
      </c>
      <c r="AC575" s="754">
        <v>44718</v>
      </c>
      <c r="AD575" s="753"/>
      <c r="AE575" s="753" t="s">
        <v>4250</v>
      </c>
      <c r="AF575" s="753" t="s">
        <v>1799</v>
      </c>
      <c r="AG575" s="753">
        <v>832</v>
      </c>
      <c r="AH575" s="753">
        <v>26</v>
      </c>
      <c r="AI575" s="761">
        <f t="shared" si="17"/>
        <v>2.1631999999999998E-2</v>
      </c>
      <c r="AJ575" s="753" t="s">
        <v>72</v>
      </c>
      <c r="AK575" s="753">
        <v>399887223</v>
      </c>
      <c r="AL575" s="754">
        <v>44714</v>
      </c>
      <c r="AM575" s="754">
        <v>44714</v>
      </c>
      <c r="AN575" s="754">
        <v>44715</v>
      </c>
      <c r="AO575" s="754">
        <v>44715</v>
      </c>
      <c r="AP575" s="754">
        <v>44715</v>
      </c>
      <c r="AQ575" s="753" t="s">
        <v>89</v>
      </c>
      <c r="AR575" s="753" t="s">
        <v>4250</v>
      </c>
      <c r="AS575" s="753">
        <v>399887223</v>
      </c>
      <c r="AT575" s="753" t="s">
        <v>4250</v>
      </c>
      <c r="AU575" s="753" t="s">
        <v>4250</v>
      </c>
      <c r="AV575" s="753" t="s">
        <v>4250</v>
      </c>
      <c r="AW575" s="753" t="s">
        <v>4250</v>
      </c>
      <c r="AX575" s="753" t="s">
        <v>147</v>
      </c>
      <c r="AY575" s="756">
        <v>1691.08</v>
      </c>
      <c r="AZ575" s="753" t="s">
        <v>4250</v>
      </c>
      <c r="BA575" s="753" t="s">
        <v>4250</v>
      </c>
      <c r="BB575" s="753" t="s">
        <v>4250</v>
      </c>
      <c r="BC575" s="753" t="s">
        <v>4250</v>
      </c>
      <c r="BD575" s="753" t="s">
        <v>4250</v>
      </c>
      <c r="BE575" s="753" t="s">
        <v>4250</v>
      </c>
      <c r="BF575" s="753" t="s">
        <v>4250</v>
      </c>
      <c r="BG575" s="753" t="s">
        <v>4250</v>
      </c>
      <c r="BH575" s="753" t="s">
        <v>4250</v>
      </c>
    </row>
    <row r="576" spans="1:60">
      <c r="A576" s="858" t="s">
        <v>8524</v>
      </c>
      <c r="B576" s="753" t="s">
        <v>1264</v>
      </c>
      <c r="C576" s="753" t="s">
        <v>1801</v>
      </c>
      <c r="D576" s="754">
        <v>44712</v>
      </c>
      <c r="E576" s="753" t="s">
        <v>1800</v>
      </c>
      <c r="F576" s="753" t="s">
        <v>59</v>
      </c>
      <c r="G576" s="753" t="s">
        <v>60</v>
      </c>
      <c r="H576" s="753" t="s">
        <v>61</v>
      </c>
      <c r="I576" s="753" t="s">
        <v>62</v>
      </c>
      <c r="J576" s="753" t="s">
        <v>63</v>
      </c>
      <c r="K576" s="753">
        <v>30349</v>
      </c>
      <c r="L576" s="753" t="s">
        <v>272</v>
      </c>
      <c r="M576" s="753" t="s">
        <v>1454</v>
      </c>
      <c r="N576" s="753" t="s">
        <v>274</v>
      </c>
      <c r="O576" s="753" t="s">
        <v>275</v>
      </c>
      <c r="P576" s="753">
        <v>23222</v>
      </c>
      <c r="Q576" s="753" t="s">
        <v>1267</v>
      </c>
      <c r="R576" s="753" t="s">
        <v>1455</v>
      </c>
      <c r="S576" s="753" t="s">
        <v>1790</v>
      </c>
      <c r="T576" s="753" t="s">
        <v>1457</v>
      </c>
      <c r="U576" s="753">
        <v>49405140</v>
      </c>
      <c r="V576" s="753">
        <v>0</v>
      </c>
      <c r="W576" s="753" t="s">
        <v>163</v>
      </c>
      <c r="X576" s="753">
        <v>400</v>
      </c>
      <c r="Y576" s="753">
        <v>832</v>
      </c>
      <c r="Z576" s="753">
        <v>26</v>
      </c>
      <c r="AA576" s="749">
        <f t="shared" si="16"/>
        <v>1.04E-2</v>
      </c>
      <c r="AB576" s="753" t="s">
        <v>88</v>
      </c>
      <c r="AC576" s="754">
        <v>44718</v>
      </c>
      <c r="AD576" s="753"/>
      <c r="AE576" s="753" t="s">
        <v>4250</v>
      </c>
      <c r="AF576" s="753" t="s">
        <v>1801</v>
      </c>
      <c r="AG576" s="753">
        <v>832</v>
      </c>
      <c r="AH576" s="753">
        <v>26</v>
      </c>
      <c r="AI576" s="761">
        <f t="shared" si="17"/>
        <v>2.1631999999999998E-2</v>
      </c>
      <c r="AJ576" s="753" t="s">
        <v>72</v>
      </c>
      <c r="AK576" s="753">
        <v>399887520</v>
      </c>
      <c r="AL576" s="754">
        <v>44714</v>
      </c>
      <c r="AM576" s="754">
        <v>44714</v>
      </c>
      <c r="AN576" s="754">
        <v>44715</v>
      </c>
      <c r="AO576" s="754">
        <v>44715</v>
      </c>
      <c r="AP576" s="754">
        <v>44715</v>
      </c>
      <c r="AQ576" s="753" t="s">
        <v>89</v>
      </c>
      <c r="AR576" s="753" t="s">
        <v>4250</v>
      </c>
      <c r="AS576" s="753">
        <v>399887520</v>
      </c>
      <c r="AT576" s="753" t="s">
        <v>4250</v>
      </c>
      <c r="AU576" s="753" t="s">
        <v>4250</v>
      </c>
      <c r="AV576" s="753" t="s">
        <v>4250</v>
      </c>
      <c r="AW576" s="753" t="s">
        <v>4250</v>
      </c>
      <c r="AX576" s="753" t="s">
        <v>147</v>
      </c>
      <c r="AY576" s="756">
        <v>1691.07</v>
      </c>
      <c r="AZ576" s="753" t="s">
        <v>4250</v>
      </c>
      <c r="BA576" s="753" t="s">
        <v>4250</v>
      </c>
      <c r="BB576" s="753" t="s">
        <v>4250</v>
      </c>
      <c r="BC576" s="753" t="s">
        <v>4250</v>
      </c>
      <c r="BD576" s="753" t="s">
        <v>4250</v>
      </c>
      <c r="BE576" s="753" t="s">
        <v>4250</v>
      </c>
      <c r="BF576" s="753" t="s">
        <v>4250</v>
      </c>
      <c r="BG576" s="753" t="s">
        <v>4250</v>
      </c>
      <c r="BH576" s="753" t="s">
        <v>4250</v>
      </c>
    </row>
    <row r="577" spans="1:60">
      <c r="A577" s="858" t="s">
        <v>8524</v>
      </c>
      <c r="B577" s="753" t="s">
        <v>1264</v>
      </c>
      <c r="C577" s="753" t="s">
        <v>1802</v>
      </c>
      <c r="D577" s="754">
        <v>44712</v>
      </c>
      <c r="E577" s="753" t="s">
        <v>1800</v>
      </c>
      <c r="F577" s="753" t="s">
        <v>59</v>
      </c>
      <c r="G577" s="753" t="s">
        <v>60</v>
      </c>
      <c r="H577" s="753" t="s">
        <v>61</v>
      </c>
      <c r="I577" s="753" t="s">
        <v>62</v>
      </c>
      <c r="J577" s="753" t="s">
        <v>63</v>
      </c>
      <c r="K577" s="753">
        <v>30349</v>
      </c>
      <c r="L577" s="753" t="s">
        <v>272</v>
      </c>
      <c r="M577" s="753" t="s">
        <v>1454</v>
      </c>
      <c r="N577" s="753" t="s">
        <v>274</v>
      </c>
      <c r="O577" s="753" t="s">
        <v>275</v>
      </c>
      <c r="P577" s="753">
        <v>23222</v>
      </c>
      <c r="Q577" s="753" t="s">
        <v>1267</v>
      </c>
      <c r="R577" s="753" t="s">
        <v>1455</v>
      </c>
      <c r="S577" s="753" t="s">
        <v>1790</v>
      </c>
      <c r="T577" s="753" t="s">
        <v>1457</v>
      </c>
      <c r="U577" s="753">
        <v>49405140</v>
      </c>
      <c r="V577" s="753">
        <v>0</v>
      </c>
      <c r="W577" s="753" t="s">
        <v>163</v>
      </c>
      <c r="X577" s="753">
        <v>400</v>
      </c>
      <c r="Y577" s="753">
        <v>640</v>
      </c>
      <c r="Z577" s="753">
        <v>20</v>
      </c>
      <c r="AA577" s="749">
        <f t="shared" si="16"/>
        <v>8.0000000000000002E-3</v>
      </c>
      <c r="AB577" s="753" t="s">
        <v>88</v>
      </c>
      <c r="AC577" s="754">
        <v>44718</v>
      </c>
      <c r="AD577" s="753"/>
      <c r="AE577" s="753" t="s">
        <v>4250</v>
      </c>
      <c r="AF577" s="753" t="s">
        <v>1802</v>
      </c>
      <c r="AG577" s="753">
        <v>640</v>
      </c>
      <c r="AH577" s="753">
        <v>20</v>
      </c>
      <c r="AI577" s="761">
        <f t="shared" si="17"/>
        <v>1.2800000000000001E-2</v>
      </c>
      <c r="AJ577" s="753" t="s">
        <v>72</v>
      </c>
      <c r="AK577" s="753">
        <v>399888009</v>
      </c>
      <c r="AL577" s="754">
        <v>44714</v>
      </c>
      <c r="AM577" s="754">
        <v>44714</v>
      </c>
      <c r="AN577" s="754">
        <v>44715</v>
      </c>
      <c r="AO577" s="754">
        <v>44715</v>
      </c>
      <c r="AP577" s="754">
        <v>44715</v>
      </c>
      <c r="AQ577" s="753" t="s">
        <v>89</v>
      </c>
      <c r="AR577" s="753" t="s">
        <v>4250</v>
      </c>
      <c r="AS577" s="753">
        <v>399888009</v>
      </c>
      <c r="AT577" s="753" t="s">
        <v>4250</v>
      </c>
      <c r="AU577" s="753" t="s">
        <v>4250</v>
      </c>
      <c r="AV577" s="753" t="s">
        <v>4250</v>
      </c>
      <c r="AW577" s="753" t="s">
        <v>4250</v>
      </c>
      <c r="AX577" s="753" t="s">
        <v>147</v>
      </c>
      <c r="AY577" s="756">
        <v>1691.07</v>
      </c>
      <c r="AZ577" s="753" t="s">
        <v>4250</v>
      </c>
      <c r="BA577" s="753" t="s">
        <v>4250</v>
      </c>
      <c r="BB577" s="753" t="s">
        <v>4250</v>
      </c>
      <c r="BC577" s="753" t="s">
        <v>4250</v>
      </c>
      <c r="BD577" s="753" t="s">
        <v>4250</v>
      </c>
      <c r="BE577" s="753" t="s">
        <v>4250</v>
      </c>
      <c r="BF577" s="753" t="s">
        <v>4250</v>
      </c>
      <c r="BG577" s="753" t="s">
        <v>4250</v>
      </c>
      <c r="BH577" s="753" t="s">
        <v>4250</v>
      </c>
    </row>
    <row r="578" spans="1:60">
      <c r="A578" s="858" t="s">
        <v>8524</v>
      </c>
      <c r="B578" s="753" t="s">
        <v>1264</v>
      </c>
      <c r="C578" s="753" t="s">
        <v>1803</v>
      </c>
      <c r="D578" s="754">
        <v>44712</v>
      </c>
      <c r="E578" s="753" t="s">
        <v>1804</v>
      </c>
      <c r="F578" s="753" t="s">
        <v>59</v>
      </c>
      <c r="G578" s="753" t="s">
        <v>60</v>
      </c>
      <c r="H578" s="753" t="s">
        <v>61</v>
      </c>
      <c r="I578" s="753" t="s">
        <v>62</v>
      </c>
      <c r="J578" s="753" t="s">
        <v>63</v>
      </c>
      <c r="K578" s="753">
        <v>30349</v>
      </c>
      <c r="L578" s="753" t="s">
        <v>663</v>
      </c>
      <c r="M578" s="753" t="s">
        <v>1805</v>
      </c>
      <c r="N578" s="753" t="s">
        <v>137</v>
      </c>
      <c r="O578" s="753" t="s">
        <v>138</v>
      </c>
      <c r="P578" s="753">
        <v>18360</v>
      </c>
      <c r="Q578" s="753" t="s">
        <v>1267</v>
      </c>
      <c r="R578" s="753" t="s">
        <v>936</v>
      </c>
      <c r="S578" s="753" t="s">
        <v>1806</v>
      </c>
      <c r="T578" s="753" t="s">
        <v>937</v>
      </c>
      <c r="U578" s="753">
        <v>49405140</v>
      </c>
      <c r="V578" s="753">
        <v>0</v>
      </c>
      <c r="W578" s="753" t="s">
        <v>163</v>
      </c>
      <c r="X578" s="753">
        <v>400</v>
      </c>
      <c r="Y578" s="753">
        <v>768</v>
      </c>
      <c r="Z578" s="753">
        <v>24</v>
      </c>
      <c r="AA578" s="749">
        <f t="shared" si="16"/>
        <v>9.5999999999999992E-3</v>
      </c>
      <c r="AB578" s="753" t="s">
        <v>88</v>
      </c>
      <c r="AC578" s="754">
        <v>44718</v>
      </c>
      <c r="AD578" s="753"/>
      <c r="AE578" s="753" t="s">
        <v>4250</v>
      </c>
      <c r="AF578" s="753" t="s">
        <v>1803</v>
      </c>
      <c r="AG578" s="753">
        <v>768</v>
      </c>
      <c r="AH578" s="753">
        <v>24</v>
      </c>
      <c r="AI578" s="761">
        <f t="shared" si="17"/>
        <v>1.8432E-2</v>
      </c>
      <c r="AJ578" s="753" t="s">
        <v>72</v>
      </c>
      <c r="AK578" s="753">
        <v>399888345</v>
      </c>
      <c r="AL578" s="754">
        <v>44715</v>
      </c>
      <c r="AM578" s="754">
        <v>44715</v>
      </c>
      <c r="AN578" s="754">
        <v>44718</v>
      </c>
      <c r="AO578" s="754">
        <v>44718</v>
      </c>
      <c r="AP578" s="754">
        <v>44718</v>
      </c>
      <c r="AQ578" s="753" t="s">
        <v>89</v>
      </c>
      <c r="AR578" s="753" t="s">
        <v>4250</v>
      </c>
      <c r="AS578" s="753">
        <v>399888345</v>
      </c>
      <c r="AT578" s="753" t="s">
        <v>4250</v>
      </c>
      <c r="AU578" s="753" t="s">
        <v>4250</v>
      </c>
      <c r="AV578" s="753" t="s">
        <v>4250</v>
      </c>
      <c r="AW578" s="753" t="s">
        <v>4250</v>
      </c>
      <c r="AX578" s="753" t="s">
        <v>147</v>
      </c>
      <c r="AY578" s="756">
        <v>3500</v>
      </c>
      <c r="AZ578" s="753" t="s">
        <v>4250</v>
      </c>
      <c r="BA578" s="753" t="s">
        <v>4250</v>
      </c>
      <c r="BB578" s="753" t="s">
        <v>4250</v>
      </c>
      <c r="BC578" s="753" t="s">
        <v>4250</v>
      </c>
      <c r="BD578" s="753" t="s">
        <v>4250</v>
      </c>
      <c r="BE578" s="753" t="s">
        <v>4250</v>
      </c>
      <c r="BF578" s="753" t="s">
        <v>4250</v>
      </c>
      <c r="BG578" s="753" t="s">
        <v>4250</v>
      </c>
      <c r="BH578" s="753" t="s">
        <v>4250</v>
      </c>
    </row>
    <row r="579" spans="1:60">
      <c r="A579" s="858" t="s">
        <v>8524</v>
      </c>
      <c r="B579" s="748" t="s">
        <v>1264</v>
      </c>
      <c r="C579" s="746" t="s">
        <v>1807</v>
      </c>
      <c r="D579" s="747">
        <v>44712</v>
      </c>
      <c r="E579" s="748" t="s">
        <v>1808</v>
      </c>
      <c r="F579" s="748" t="s">
        <v>59</v>
      </c>
      <c r="G579" s="748" t="s">
        <v>60</v>
      </c>
      <c r="H579" s="748" t="s">
        <v>61</v>
      </c>
      <c r="I579" s="748" t="s">
        <v>62</v>
      </c>
      <c r="J579" s="748" t="s">
        <v>63</v>
      </c>
      <c r="K579" s="748">
        <v>30349</v>
      </c>
      <c r="L579" s="748" t="s">
        <v>1675</v>
      </c>
      <c r="M579" s="748" t="s">
        <v>1809</v>
      </c>
      <c r="N579" s="748" t="s">
        <v>628</v>
      </c>
      <c r="O579" s="748" t="s">
        <v>629</v>
      </c>
      <c r="P579" s="748">
        <v>1501</v>
      </c>
      <c r="Q579" s="748" t="s">
        <v>1267</v>
      </c>
      <c r="R579" s="746" t="s">
        <v>1677</v>
      </c>
      <c r="S579" s="746" t="s">
        <v>1810</v>
      </c>
      <c r="T579" s="746" t="s">
        <v>1678</v>
      </c>
      <c r="U579" s="748">
        <v>49405140</v>
      </c>
      <c r="V579" s="746">
        <v>0</v>
      </c>
      <c r="W579" s="748" t="s">
        <v>163</v>
      </c>
      <c r="X579" s="748">
        <v>400</v>
      </c>
      <c r="Y579" s="746">
        <v>832</v>
      </c>
      <c r="Z579" s="746">
        <v>26</v>
      </c>
      <c r="AA579" s="749">
        <f t="shared" ref="AA579:AA642" si="18">X579*Z579/10^6</f>
        <v>1.04E-2</v>
      </c>
      <c r="AB579" s="748" t="s">
        <v>88</v>
      </c>
      <c r="AC579" s="747">
        <v>44718</v>
      </c>
      <c r="AD579" s="748"/>
      <c r="AE579" s="748" t="s">
        <v>4250</v>
      </c>
      <c r="AF579" s="746" t="s">
        <v>1807</v>
      </c>
      <c r="AG579" s="746">
        <v>832</v>
      </c>
      <c r="AH579" s="746">
        <v>26</v>
      </c>
      <c r="AI579" s="761">
        <f t="shared" ref="AI579:AI642" si="19">Y579*AH579/10^6</f>
        <v>2.1631999999999998E-2</v>
      </c>
      <c r="AJ579" s="748" t="s">
        <v>72</v>
      </c>
      <c r="AK579" s="748">
        <v>399888465</v>
      </c>
      <c r="AL579" s="747">
        <v>44722</v>
      </c>
      <c r="AM579" s="746" t="s">
        <v>4250</v>
      </c>
      <c r="AN579" s="747">
        <v>44725</v>
      </c>
      <c r="AO579" s="748"/>
      <c r="AP579" s="748" t="s">
        <v>4250</v>
      </c>
      <c r="AQ579" s="748"/>
      <c r="AR579" s="748" t="s">
        <v>4250</v>
      </c>
      <c r="AS579" s="748">
        <v>399888465</v>
      </c>
      <c r="AT579" s="748" t="s">
        <v>4250</v>
      </c>
      <c r="AU579" s="748" t="s">
        <v>4250</v>
      </c>
      <c r="AV579" s="748" t="s">
        <v>4250</v>
      </c>
      <c r="AW579" s="748" t="s">
        <v>4250</v>
      </c>
      <c r="AX579" s="748" t="s">
        <v>7603</v>
      </c>
      <c r="AY579" s="789">
        <v>3786</v>
      </c>
      <c r="AZ579" s="748" t="s">
        <v>4250</v>
      </c>
      <c r="BA579" s="748" t="s">
        <v>4250</v>
      </c>
      <c r="BB579" s="748" t="s">
        <v>4250</v>
      </c>
      <c r="BC579" s="748" t="s">
        <v>4250</v>
      </c>
      <c r="BD579" s="748" t="s">
        <v>4250</v>
      </c>
      <c r="BE579" s="748" t="s">
        <v>4250</v>
      </c>
      <c r="BF579" s="748" t="s">
        <v>4250</v>
      </c>
      <c r="BG579" s="748" t="s">
        <v>4250</v>
      </c>
      <c r="BH579" s="748" t="s">
        <v>4250</v>
      </c>
    </row>
    <row r="580" spans="1:60">
      <c r="A580" s="858" t="s">
        <v>8524</v>
      </c>
      <c r="B580" s="748" t="s">
        <v>1264</v>
      </c>
      <c r="C580" s="746" t="s">
        <v>1811</v>
      </c>
      <c r="D580" s="747">
        <v>44712</v>
      </c>
      <c r="E580" s="748" t="s">
        <v>1808</v>
      </c>
      <c r="F580" s="748" t="s">
        <v>59</v>
      </c>
      <c r="G580" s="748" t="s">
        <v>60</v>
      </c>
      <c r="H580" s="748" t="s">
        <v>61</v>
      </c>
      <c r="I580" s="748" t="s">
        <v>62</v>
      </c>
      <c r="J580" s="748" t="s">
        <v>63</v>
      </c>
      <c r="K580" s="748">
        <v>30349</v>
      </c>
      <c r="L580" s="748" t="s">
        <v>1675</v>
      </c>
      <c r="M580" s="748" t="s">
        <v>1809</v>
      </c>
      <c r="N580" s="748" t="s">
        <v>628</v>
      </c>
      <c r="O580" s="748" t="s">
        <v>629</v>
      </c>
      <c r="P580" s="748">
        <v>1501</v>
      </c>
      <c r="Q580" s="748" t="s">
        <v>1267</v>
      </c>
      <c r="R580" s="746" t="s">
        <v>1677</v>
      </c>
      <c r="S580" s="746" t="s">
        <v>1810</v>
      </c>
      <c r="T580" s="746" t="s">
        <v>1678</v>
      </c>
      <c r="U580" s="748">
        <v>49405140</v>
      </c>
      <c r="V580" s="746">
        <v>0</v>
      </c>
      <c r="W580" s="748" t="s">
        <v>163</v>
      </c>
      <c r="X580" s="748">
        <v>400</v>
      </c>
      <c r="Y580" s="746">
        <v>832</v>
      </c>
      <c r="Z580" s="746">
        <v>26</v>
      </c>
      <c r="AA580" s="749">
        <f t="shared" si="18"/>
        <v>1.04E-2</v>
      </c>
      <c r="AB580" s="748" t="s">
        <v>88</v>
      </c>
      <c r="AC580" s="747">
        <v>44718</v>
      </c>
      <c r="AD580" s="748"/>
      <c r="AE580" s="748" t="s">
        <v>4250</v>
      </c>
      <c r="AF580" s="746" t="s">
        <v>1811</v>
      </c>
      <c r="AG580" s="746">
        <v>832</v>
      </c>
      <c r="AH580" s="746">
        <v>26</v>
      </c>
      <c r="AI580" s="761">
        <f t="shared" si="19"/>
        <v>2.1631999999999998E-2</v>
      </c>
      <c r="AJ580" s="748" t="s">
        <v>72</v>
      </c>
      <c r="AK580" s="748">
        <v>399888664</v>
      </c>
      <c r="AL580" s="747">
        <v>44722</v>
      </c>
      <c r="AM580" s="746" t="s">
        <v>4250</v>
      </c>
      <c r="AN580" s="747">
        <v>44725</v>
      </c>
      <c r="AO580" s="748"/>
      <c r="AP580" s="748" t="s">
        <v>4250</v>
      </c>
      <c r="AQ580" s="748"/>
      <c r="AR580" s="748" t="s">
        <v>4250</v>
      </c>
      <c r="AS580" s="748">
        <v>399888664</v>
      </c>
      <c r="AT580" s="748" t="s">
        <v>4250</v>
      </c>
      <c r="AU580" s="748" t="s">
        <v>4250</v>
      </c>
      <c r="AV580" s="748" t="s">
        <v>4250</v>
      </c>
      <c r="AW580" s="748" t="s">
        <v>4250</v>
      </c>
      <c r="AX580" s="748" t="s">
        <v>7603</v>
      </c>
      <c r="AY580" s="789">
        <v>3786</v>
      </c>
      <c r="AZ580" s="748" t="s">
        <v>4250</v>
      </c>
      <c r="BA580" s="748" t="s">
        <v>4250</v>
      </c>
      <c r="BB580" s="748" t="s">
        <v>4250</v>
      </c>
      <c r="BC580" s="748" t="s">
        <v>4250</v>
      </c>
      <c r="BD580" s="748" t="s">
        <v>4250</v>
      </c>
      <c r="BE580" s="748" t="s">
        <v>4250</v>
      </c>
      <c r="BF580" s="748" t="s">
        <v>4250</v>
      </c>
      <c r="BG580" s="748" t="s">
        <v>4250</v>
      </c>
      <c r="BH580" s="748" t="s">
        <v>4250</v>
      </c>
    </row>
    <row r="581" spans="1:60">
      <c r="A581" s="858" t="s">
        <v>8524</v>
      </c>
      <c r="B581" s="748" t="s">
        <v>1264</v>
      </c>
      <c r="C581" s="746" t="s">
        <v>1812</v>
      </c>
      <c r="D581" s="747">
        <v>44712</v>
      </c>
      <c r="E581" s="748" t="s">
        <v>1808</v>
      </c>
      <c r="F581" s="748" t="s">
        <v>59</v>
      </c>
      <c r="G581" s="748" t="s">
        <v>60</v>
      </c>
      <c r="H581" s="748" t="s">
        <v>61</v>
      </c>
      <c r="I581" s="748" t="s">
        <v>62</v>
      </c>
      <c r="J581" s="748" t="s">
        <v>63</v>
      </c>
      <c r="K581" s="748">
        <v>30349</v>
      </c>
      <c r="L581" s="748" t="s">
        <v>1675</v>
      </c>
      <c r="M581" s="748" t="s">
        <v>1809</v>
      </c>
      <c r="N581" s="748" t="s">
        <v>628</v>
      </c>
      <c r="O581" s="748" t="s">
        <v>629</v>
      </c>
      <c r="P581" s="748">
        <v>1501</v>
      </c>
      <c r="Q581" s="748" t="s">
        <v>1267</v>
      </c>
      <c r="R581" s="746" t="s">
        <v>1677</v>
      </c>
      <c r="S581" s="746" t="s">
        <v>1810</v>
      </c>
      <c r="T581" s="746" t="s">
        <v>1678</v>
      </c>
      <c r="U581" s="748">
        <v>49405140</v>
      </c>
      <c r="V581" s="746">
        <v>0</v>
      </c>
      <c r="W581" s="748" t="s">
        <v>163</v>
      </c>
      <c r="X581" s="748">
        <v>400</v>
      </c>
      <c r="Y581" s="746">
        <v>832</v>
      </c>
      <c r="Z581" s="746">
        <v>26</v>
      </c>
      <c r="AA581" s="749">
        <f t="shared" si="18"/>
        <v>1.04E-2</v>
      </c>
      <c r="AB581" s="748" t="s">
        <v>88</v>
      </c>
      <c r="AC581" s="747">
        <v>44718</v>
      </c>
      <c r="AD581" s="748"/>
      <c r="AE581" s="748" t="s">
        <v>4250</v>
      </c>
      <c r="AF581" s="746" t="s">
        <v>1812</v>
      </c>
      <c r="AG581" s="746">
        <v>832</v>
      </c>
      <c r="AH581" s="746">
        <v>26</v>
      </c>
      <c r="AI581" s="761">
        <f t="shared" si="19"/>
        <v>2.1631999999999998E-2</v>
      </c>
      <c r="AJ581" s="748" t="s">
        <v>72</v>
      </c>
      <c r="AK581" s="748">
        <v>399888763</v>
      </c>
      <c r="AL581" s="747">
        <v>44725</v>
      </c>
      <c r="AM581" s="746" t="s">
        <v>4250</v>
      </c>
      <c r="AN581" s="747">
        <v>44727</v>
      </c>
      <c r="AO581" s="748"/>
      <c r="AP581" s="748" t="s">
        <v>4250</v>
      </c>
      <c r="AQ581" s="748"/>
      <c r="AR581" s="748" t="s">
        <v>4250</v>
      </c>
      <c r="AS581" s="748">
        <v>399888763</v>
      </c>
      <c r="AT581" s="748" t="s">
        <v>4250</v>
      </c>
      <c r="AU581" s="748" t="s">
        <v>4250</v>
      </c>
      <c r="AV581" s="748" t="s">
        <v>4250</v>
      </c>
      <c r="AW581" s="748" t="s">
        <v>4250</v>
      </c>
      <c r="AX581" s="748" t="s">
        <v>7603</v>
      </c>
      <c r="AY581" s="789">
        <v>3786</v>
      </c>
      <c r="AZ581" s="748" t="s">
        <v>4250</v>
      </c>
      <c r="BA581" s="748" t="s">
        <v>4250</v>
      </c>
      <c r="BB581" s="748" t="s">
        <v>4250</v>
      </c>
      <c r="BC581" s="748" t="s">
        <v>4250</v>
      </c>
      <c r="BD581" s="748" t="s">
        <v>4250</v>
      </c>
      <c r="BE581" s="748" t="s">
        <v>4250</v>
      </c>
      <c r="BF581" s="748" t="s">
        <v>4250</v>
      </c>
      <c r="BG581" s="748" t="s">
        <v>4250</v>
      </c>
      <c r="BH581" s="748" t="s">
        <v>4250</v>
      </c>
    </row>
    <row r="582" spans="1:60">
      <c r="A582" s="858" t="s">
        <v>8524</v>
      </c>
      <c r="B582" s="748" t="s">
        <v>1264</v>
      </c>
      <c r="C582" s="746" t="s">
        <v>1813</v>
      </c>
      <c r="D582" s="747">
        <v>44712</v>
      </c>
      <c r="E582" s="748" t="s">
        <v>1808</v>
      </c>
      <c r="F582" s="748" t="s">
        <v>59</v>
      </c>
      <c r="G582" s="748" t="s">
        <v>60</v>
      </c>
      <c r="H582" s="748" t="s">
        <v>61</v>
      </c>
      <c r="I582" s="748" t="s">
        <v>62</v>
      </c>
      <c r="J582" s="748" t="s">
        <v>63</v>
      </c>
      <c r="K582" s="748">
        <v>30349</v>
      </c>
      <c r="L582" s="748" t="s">
        <v>1675</v>
      </c>
      <c r="M582" s="748" t="s">
        <v>1809</v>
      </c>
      <c r="N582" s="748" t="s">
        <v>628</v>
      </c>
      <c r="O582" s="748" t="s">
        <v>629</v>
      </c>
      <c r="P582" s="748">
        <v>1501</v>
      </c>
      <c r="Q582" s="748" t="s">
        <v>1267</v>
      </c>
      <c r="R582" s="746" t="s">
        <v>1677</v>
      </c>
      <c r="S582" s="746" t="s">
        <v>1810</v>
      </c>
      <c r="T582" s="746" t="s">
        <v>1678</v>
      </c>
      <c r="U582" s="748">
        <v>49405140</v>
      </c>
      <c r="V582" s="746">
        <v>0</v>
      </c>
      <c r="W582" s="748" t="s">
        <v>163</v>
      </c>
      <c r="X582" s="748">
        <v>400</v>
      </c>
      <c r="Y582" s="746">
        <v>832</v>
      </c>
      <c r="Z582" s="746">
        <v>26</v>
      </c>
      <c r="AA582" s="749">
        <f t="shared" si="18"/>
        <v>1.04E-2</v>
      </c>
      <c r="AB582" s="748" t="s">
        <v>88</v>
      </c>
      <c r="AC582" s="747">
        <v>44718</v>
      </c>
      <c r="AD582" s="748"/>
      <c r="AE582" s="748" t="s">
        <v>4250</v>
      </c>
      <c r="AF582" s="746" t="s">
        <v>1813</v>
      </c>
      <c r="AG582" s="746">
        <v>832</v>
      </c>
      <c r="AH582" s="746">
        <v>26</v>
      </c>
      <c r="AI582" s="761">
        <f t="shared" si="19"/>
        <v>2.1631999999999998E-2</v>
      </c>
      <c r="AJ582" s="748" t="s">
        <v>72</v>
      </c>
      <c r="AK582" s="748">
        <v>399889011</v>
      </c>
      <c r="AL582" s="747">
        <v>44725</v>
      </c>
      <c r="AM582" s="746" t="s">
        <v>4250</v>
      </c>
      <c r="AN582" s="747">
        <v>44727</v>
      </c>
      <c r="AO582" s="748"/>
      <c r="AP582" s="748" t="s">
        <v>4250</v>
      </c>
      <c r="AQ582" s="748"/>
      <c r="AR582" s="748" t="s">
        <v>4250</v>
      </c>
      <c r="AS582" s="748">
        <v>399889011</v>
      </c>
      <c r="AT582" s="748" t="s">
        <v>4250</v>
      </c>
      <c r="AU582" s="748" t="s">
        <v>4250</v>
      </c>
      <c r="AV582" s="748" t="s">
        <v>4250</v>
      </c>
      <c r="AW582" s="748" t="s">
        <v>4250</v>
      </c>
      <c r="AX582" s="748" t="s">
        <v>7603</v>
      </c>
      <c r="AY582" s="789">
        <v>3786</v>
      </c>
      <c r="AZ582" s="748" t="s">
        <v>4250</v>
      </c>
      <c r="BA582" s="748" t="s">
        <v>4250</v>
      </c>
      <c r="BB582" s="748" t="s">
        <v>4250</v>
      </c>
      <c r="BC582" s="748" t="s">
        <v>4250</v>
      </c>
      <c r="BD582" s="748" t="s">
        <v>4250</v>
      </c>
      <c r="BE582" s="748" t="s">
        <v>4250</v>
      </c>
      <c r="BF582" s="748" t="s">
        <v>4250</v>
      </c>
      <c r="BG582" s="748" t="s">
        <v>4250</v>
      </c>
      <c r="BH582" s="748" t="s">
        <v>4250</v>
      </c>
    </row>
    <row r="583" spans="1:60">
      <c r="A583" s="858" t="s">
        <v>8524</v>
      </c>
      <c r="B583" s="748" t="s">
        <v>1264</v>
      </c>
      <c r="C583" s="746" t="s">
        <v>1814</v>
      </c>
      <c r="D583" s="747">
        <v>44712</v>
      </c>
      <c r="E583" s="748" t="s">
        <v>1808</v>
      </c>
      <c r="F583" s="748" t="s">
        <v>59</v>
      </c>
      <c r="G583" s="748" t="s">
        <v>60</v>
      </c>
      <c r="H583" s="748" t="s">
        <v>61</v>
      </c>
      <c r="I583" s="748" t="s">
        <v>62</v>
      </c>
      <c r="J583" s="748" t="s">
        <v>63</v>
      </c>
      <c r="K583" s="748">
        <v>30349</v>
      </c>
      <c r="L583" s="748" t="s">
        <v>1675</v>
      </c>
      <c r="M583" s="748" t="s">
        <v>1809</v>
      </c>
      <c r="N583" s="748" t="s">
        <v>628</v>
      </c>
      <c r="O583" s="748" t="s">
        <v>629</v>
      </c>
      <c r="P583" s="748">
        <v>1501</v>
      </c>
      <c r="Q583" s="748" t="s">
        <v>1267</v>
      </c>
      <c r="R583" s="746" t="s">
        <v>1677</v>
      </c>
      <c r="S583" s="746" t="s">
        <v>1810</v>
      </c>
      <c r="T583" s="746" t="s">
        <v>1678</v>
      </c>
      <c r="U583" s="748">
        <v>49405140</v>
      </c>
      <c r="V583" s="746">
        <v>0</v>
      </c>
      <c r="W583" s="748" t="s">
        <v>163</v>
      </c>
      <c r="X583" s="748">
        <v>400</v>
      </c>
      <c r="Y583" s="746">
        <v>832</v>
      </c>
      <c r="Z583" s="746">
        <v>26</v>
      </c>
      <c r="AA583" s="749">
        <f t="shared" si="18"/>
        <v>1.04E-2</v>
      </c>
      <c r="AB583" s="748" t="s">
        <v>88</v>
      </c>
      <c r="AC583" s="747">
        <v>44718</v>
      </c>
      <c r="AD583" s="748"/>
      <c r="AE583" s="748" t="s">
        <v>4250</v>
      </c>
      <c r="AF583" s="746" t="s">
        <v>1814</v>
      </c>
      <c r="AG583" s="746">
        <v>832</v>
      </c>
      <c r="AH583" s="746">
        <v>26</v>
      </c>
      <c r="AI583" s="761">
        <f t="shared" si="19"/>
        <v>2.1631999999999998E-2</v>
      </c>
      <c r="AJ583" s="748" t="s">
        <v>72</v>
      </c>
      <c r="AK583" s="748">
        <v>399889632</v>
      </c>
      <c r="AL583" s="747">
        <v>44726</v>
      </c>
      <c r="AM583" s="746" t="s">
        <v>4250</v>
      </c>
      <c r="AN583" s="747">
        <v>44728</v>
      </c>
      <c r="AO583" s="748"/>
      <c r="AP583" s="748" t="s">
        <v>4250</v>
      </c>
      <c r="AQ583" s="748"/>
      <c r="AR583" s="748" t="s">
        <v>4250</v>
      </c>
      <c r="AS583" s="748">
        <v>399889632</v>
      </c>
      <c r="AT583" s="748" t="s">
        <v>4250</v>
      </c>
      <c r="AU583" s="748" t="s">
        <v>4250</v>
      </c>
      <c r="AV583" s="748" t="s">
        <v>4250</v>
      </c>
      <c r="AW583" s="748" t="s">
        <v>4250</v>
      </c>
      <c r="AX583" s="748" t="s">
        <v>7603</v>
      </c>
      <c r="AY583" s="789">
        <v>3786</v>
      </c>
      <c r="AZ583" s="748" t="s">
        <v>4250</v>
      </c>
      <c r="BA583" s="748" t="s">
        <v>4250</v>
      </c>
      <c r="BB583" s="748" t="s">
        <v>4250</v>
      </c>
      <c r="BC583" s="748" t="s">
        <v>4250</v>
      </c>
      <c r="BD583" s="748" t="s">
        <v>4250</v>
      </c>
      <c r="BE583" s="748" t="s">
        <v>4250</v>
      </c>
      <c r="BF583" s="748" t="s">
        <v>4250</v>
      </c>
      <c r="BG583" s="748" t="s">
        <v>4250</v>
      </c>
      <c r="BH583" s="748" t="s">
        <v>4250</v>
      </c>
    </row>
    <row r="584" spans="1:60">
      <c r="A584" s="858" t="s">
        <v>8524</v>
      </c>
      <c r="B584" s="748" t="s">
        <v>1264</v>
      </c>
      <c r="C584" s="746" t="s">
        <v>1815</v>
      </c>
      <c r="D584" s="747">
        <v>44712</v>
      </c>
      <c r="E584" s="748" t="s">
        <v>1808</v>
      </c>
      <c r="F584" s="748" t="s">
        <v>59</v>
      </c>
      <c r="G584" s="748" t="s">
        <v>60</v>
      </c>
      <c r="H584" s="748" t="s">
        <v>61</v>
      </c>
      <c r="I584" s="748" t="s">
        <v>62</v>
      </c>
      <c r="J584" s="748" t="s">
        <v>63</v>
      </c>
      <c r="K584" s="748">
        <v>30349</v>
      </c>
      <c r="L584" s="748" t="s">
        <v>1675</v>
      </c>
      <c r="M584" s="748" t="s">
        <v>1809</v>
      </c>
      <c r="N584" s="748" t="s">
        <v>628</v>
      </c>
      <c r="O584" s="748" t="s">
        <v>629</v>
      </c>
      <c r="P584" s="748">
        <v>1501</v>
      </c>
      <c r="Q584" s="748" t="s">
        <v>1267</v>
      </c>
      <c r="R584" s="746" t="s">
        <v>1677</v>
      </c>
      <c r="S584" s="746" t="s">
        <v>1810</v>
      </c>
      <c r="T584" s="746" t="s">
        <v>1678</v>
      </c>
      <c r="U584" s="748">
        <v>49405140</v>
      </c>
      <c r="V584" s="746">
        <v>0</v>
      </c>
      <c r="W584" s="748" t="s">
        <v>163</v>
      </c>
      <c r="X584" s="748">
        <v>400</v>
      </c>
      <c r="Y584" s="746">
        <v>832</v>
      </c>
      <c r="Z584" s="746">
        <v>26</v>
      </c>
      <c r="AA584" s="749">
        <f t="shared" si="18"/>
        <v>1.04E-2</v>
      </c>
      <c r="AB584" s="748" t="s">
        <v>88</v>
      </c>
      <c r="AC584" s="747">
        <v>44718</v>
      </c>
      <c r="AD584" s="748"/>
      <c r="AE584" s="748" t="s">
        <v>4250</v>
      </c>
      <c r="AF584" s="746" t="s">
        <v>1815</v>
      </c>
      <c r="AG584" s="746">
        <v>832</v>
      </c>
      <c r="AH584" s="746">
        <v>26</v>
      </c>
      <c r="AI584" s="761">
        <f t="shared" si="19"/>
        <v>2.1631999999999998E-2</v>
      </c>
      <c r="AJ584" s="748" t="s">
        <v>72</v>
      </c>
      <c r="AK584" s="748">
        <v>399890128</v>
      </c>
      <c r="AL584" s="747">
        <v>44726</v>
      </c>
      <c r="AM584" s="746" t="s">
        <v>4250</v>
      </c>
      <c r="AN584" s="747">
        <v>44728</v>
      </c>
      <c r="AO584" s="748"/>
      <c r="AP584" s="748" t="s">
        <v>4250</v>
      </c>
      <c r="AQ584" s="748"/>
      <c r="AR584" s="748" t="s">
        <v>4250</v>
      </c>
      <c r="AS584" s="748">
        <v>399890128</v>
      </c>
      <c r="AT584" s="748" t="s">
        <v>4250</v>
      </c>
      <c r="AU584" s="748" t="s">
        <v>4250</v>
      </c>
      <c r="AV584" s="748" t="s">
        <v>4250</v>
      </c>
      <c r="AW584" s="748" t="s">
        <v>4250</v>
      </c>
      <c r="AX584" s="748" t="s">
        <v>7603</v>
      </c>
      <c r="AY584" s="789">
        <v>3786</v>
      </c>
      <c r="AZ584" s="748" t="s">
        <v>4250</v>
      </c>
      <c r="BA584" s="748" t="s">
        <v>4250</v>
      </c>
      <c r="BB584" s="748" t="s">
        <v>4250</v>
      </c>
      <c r="BC584" s="748" t="s">
        <v>4250</v>
      </c>
      <c r="BD584" s="748" t="s">
        <v>4250</v>
      </c>
      <c r="BE584" s="748" t="s">
        <v>4250</v>
      </c>
      <c r="BF584" s="748" t="s">
        <v>4250</v>
      </c>
      <c r="BG584" s="748" t="s">
        <v>4250</v>
      </c>
      <c r="BH584" s="748" t="s">
        <v>4250</v>
      </c>
    </row>
    <row r="585" spans="1:60">
      <c r="A585" s="858" t="s">
        <v>8524</v>
      </c>
      <c r="B585" s="748" t="s">
        <v>1264</v>
      </c>
      <c r="C585" s="746" t="s">
        <v>1816</v>
      </c>
      <c r="D585" s="747">
        <v>44712</v>
      </c>
      <c r="E585" s="748" t="s">
        <v>1808</v>
      </c>
      <c r="F585" s="748" t="s">
        <v>59</v>
      </c>
      <c r="G585" s="748" t="s">
        <v>60</v>
      </c>
      <c r="H585" s="748" t="s">
        <v>61</v>
      </c>
      <c r="I585" s="748" t="s">
        <v>62</v>
      </c>
      <c r="J585" s="748" t="s">
        <v>63</v>
      </c>
      <c r="K585" s="748">
        <v>30349</v>
      </c>
      <c r="L585" s="748" t="s">
        <v>1675</v>
      </c>
      <c r="M585" s="748" t="s">
        <v>1809</v>
      </c>
      <c r="N585" s="748" t="s">
        <v>628</v>
      </c>
      <c r="O585" s="748" t="s">
        <v>629</v>
      </c>
      <c r="P585" s="748">
        <v>1501</v>
      </c>
      <c r="Q585" s="748" t="s">
        <v>1267</v>
      </c>
      <c r="R585" s="746" t="s">
        <v>1677</v>
      </c>
      <c r="S585" s="746" t="s">
        <v>1810</v>
      </c>
      <c r="T585" s="746" t="s">
        <v>1678</v>
      </c>
      <c r="U585" s="748">
        <v>49405140</v>
      </c>
      <c r="V585" s="746">
        <v>0</v>
      </c>
      <c r="W585" s="748" t="s">
        <v>163</v>
      </c>
      <c r="X585" s="748">
        <v>400</v>
      </c>
      <c r="Y585" s="746">
        <v>384</v>
      </c>
      <c r="Z585" s="746">
        <v>12</v>
      </c>
      <c r="AA585" s="749">
        <f t="shared" si="18"/>
        <v>4.7999999999999996E-3</v>
      </c>
      <c r="AB585" s="748" t="s">
        <v>88</v>
      </c>
      <c r="AC585" s="747">
        <v>44718</v>
      </c>
      <c r="AD585" s="748"/>
      <c r="AE585" s="748" t="s">
        <v>4250</v>
      </c>
      <c r="AF585" s="746" t="s">
        <v>1816</v>
      </c>
      <c r="AG585" s="746">
        <v>384</v>
      </c>
      <c r="AH585" s="746">
        <v>12</v>
      </c>
      <c r="AI585" s="761">
        <f t="shared" si="19"/>
        <v>4.6080000000000001E-3</v>
      </c>
      <c r="AJ585" s="748" t="s">
        <v>72</v>
      </c>
      <c r="AK585" s="748">
        <v>399889333</v>
      </c>
      <c r="AL585" s="747">
        <v>44727</v>
      </c>
      <c r="AM585" s="746" t="s">
        <v>4250</v>
      </c>
      <c r="AN585" s="747">
        <v>44729</v>
      </c>
      <c r="AO585" s="748"/>
      <c r="AP585" s="748" t="s">
        <v>4250</v>
      </c>
      <c r="AQ585" s="748"/>
      <c r="AR585" s="748" t="s">
        <v>4250</v>
      </c>
      <c r="AS585" s="748">
        <v>399889333</v>
      </c>
      <c r="AT585" s="748" t="s">
        <v>4250</v>
      </c>
      <c r="AU585" s="748" t="s">
        <v>4250</v>
      </c>
      <c r="AV585" s="748" t="s">
        <v>4250</v>
      </c>
      <c r="AW585" s="748" t="s">
        <v>4250</v>
      </c>
      <c r="AX585" s="748" t="s">
        <v>7603</v>
      </c>
      <c r="AY585" s="789">
        <v>3786</v>
      </c>
      <c r="AZ585" s="748" t="s">
        <v>4250</v>
      </c>
      <c r="BA585" s="748" t="s">
        <v>4250</v>
      </c>
      <c r="BB585" s="748" t="s">
        <v>4250</v>
      </c>
      <c r="BC585" s="748" t="s">
        <v>4250</v>
      </c>
      <c r="BD585" s="748" t="s">
        <v>4250</v>
      </c>
      <c r="BE585" s="748" t="s">
        <v>4250</v>
      </c>
      <c r="BF585" s="748" t="s">
        <v>4250</v>
      </c>
      <c r="BG585" s="748" t="s">
        <v>4250</v>
      </c>
      <c r="BH585" s="748" t="s">
        <v>4250</v>
      </c>
    </row>
    <row r="586" spans="1:60">
      <c r="A586" s="858" t="s">
        <v>8524</v>
      </c>
      <c r="B586" s="753" t="s">
        <v>1264</v>
      </c>
      <c r="C586" s="753" t="s">
        <v>1817</v>
      </c>
      <c r="D586" s="754">
        <v>44712</v>
      </c>
      <c r="E586" s="753" t="s">
        <v>1818</v>
      </c>
      <c r="F586" s="753" t="s">
        <v>59</v>
      </c>
      <c r="G586" s="753" t="s">
        <v>60</v>
      </c>
      <c r="H586" s="753" t="s">
        <v>61</v>
      </c>
      <c r="I586" s="753" t="s">
        <v>62</v>
      </c>
      <c r="J586" s="753" t="s">
        <v>63</v>
      </c>
      <c r="K586" s="753">
        <v>30349</v>
      </c>
      <c r="L586" s="753" t="s">
        <v>1819</v>
      </c>
      <c r="M586" s="753" t="s">
        <v>1820</v>
      </c>
      <c r="N586" s="753" t="s">
        <v>1821</v>
      </c>
      <c r="O586" s="753" t="s">
        <v>1822</v>
      </c>
      <c r="P586" s="753">
        <v>4072</v>
      </c>
      <c r="Q586" s="753" t="s">
        <v>1267</v>
      </c>
      <c r="R586" s="753" t="s">
        <v>1824</v>
      </c>
      <c r="S586" s="753" t="s">
        <v>1825</v>
      </c>
      <c r="T586" s="753" t="s">
        <v>1826</v>
      </c>
      <c r="U586" s="753">
        <v>49405140</v>
      </c>
      <c r="V586" s="753">
        <v>0</v>
      </c>
      <c r="W586" s="753" t="s">
        <v>163</v>
      </c>
      <c r="X586" s="753">
        <v>400</v>
      </c>
      <c r="Y586" s="753">
        <v>768</v>
      </c>
      <c r="Z586" s="753">
        <v>24</v>
      </c>
      <c r="AA586" s="749">
        <f t="shared" si="18"/>
        <v>9.5999999999999992E-3</v>
      </c>
      <c r="AB586" s="753" t="s">
        <v>88</v>
      </c>
      <c r="AC586" s="754">
        <v>44718</v>
      </c>
      <c r="AD586" s="753"/>
      <c r="AE586" s="753" t="s">
        <v>4250</v>
      </c>
      <c r="AF586" s="753" t="s">
        <v>1817</v>
      </c>
      <c r="AG586" s="753">
        <v>768</v>
      </c>
      <c r="AH586" s="753">
        <v>24</v>
      </c>
      <c r="AI586" s="761">
        <f t="shared" si="19"/>
        <v>1.8432E-2</v>
      </c>
      <c r="AJ586" s="753" t="s">
        <v>72</v>
      </c>
      <c r="AK586" s="753">
        <v>399890567</v>
      </c>
      <c r="AL586" s="754">
        <v>44715</v>
      </c>
      <c r="AM586" s="754">
        <v>44715</v>
      </c>
      <c r="AN586" s="754">
        <v>44718</v>
      </c>
      <c r="AO586" s="754">
        <v>44718</v>
      </c>
      <c r="AP586" s="754">
        <v>44718</v>
      </c>
      <c r="AQ586" s="753" t="s">
        <v>89</v>
      </c>
      <c r="AR586" s="753" t="s">
        <v>4250</v>
      </c>
      <c r="AS586" s="753">
        <v>399890567</v>
      </c>
      <c r="AT586" s="753" t="s">
        <v>4250</v>
      </c>
      <c r="AU586" s="753" t="s">
        <v>4250</v>
      </c>
      <c r="AV586" s="753" t="s">
        <v>4250</v>
      </c>
      <c r="AW586" s="753" t="s">
        <v>4250</v>
      </c>
      <c r="AX586" s="753" t="s">
        <v>147</v>
      </c>
      <c r="AY586" s="756">
        <v>3850</v>
      </c>
      <c r="AZ586" s="753" t="s">
        <v>4250</v>
      </c>
      <c r="BA586" s="753" t="s">
        <v>4250</v>
      </c>
      <c r="BB586" s="753" t="s">
        <v>4250</v>
      </c>
      <c r="BC586" s="753" t="s">
        <v>4250</v>
      </c>
      <c r="BD586" s="753" t="s">
        <v>4250</v>
      </c>
      <c r="BE586" s="753" t="s">
        <v>4250</v>
      </c>
      <c r="BF586" s="753" t="s">
        <v>4250</v>
      </c>
      <c r="BG586" s="753" t="s">
        <v>4250</v>
      </c>
      <c r="BH586" s="753" t="s">
        <v>4250</v>
      </c>
    </row>
    <row r="587" spans="1:60">
      <c r="A587" s="858" t="s">
        <v>8524</v>
      </c>
      <c r="B587" s="753" t="s">
        <v>1264</v>
      </c>
      <c r="C587" s="753" t="s">
        <v>1827</v>
      </c>
      <c r="D587" s="754">
        <v>44713</v>
      </c>
      <c r="E587" s="753" t="s">
        <v>1828</v>
      </c>
      <c r="F587" s="753" t="s">
        <v>59</v>
      </c>
      <c r="G587" s="753" t="s">
        <v>60</v>
      </c>
      <c r="H587" s="753" t="s">
        <v>61</v>
      </c>
      <c r="I587" s="753" t="s">
        <v>62</v>
      </c>
      <c r="J587" s="753" t="s">
        <v>63</v>
      </c>
      <c r="K587" s="753">
        <v>30349</v>
      </c>
      <c r="L587" s="753" t="s">
        <v>1829</v>
      </c>
      <c r="M587" s="753" t="s">
        <v>1830</v>
      </c>
      <c r="N587" s="753" t="s">
        <v>962</v>
      </c>
      <c r="O587" s="753" t="s">
        <v>98</v>
      </c>
      <c r="P587" s="753">
        <v>32226</v>
      </c>
      <c r="Q587" s="753" t="s">
        <v>1267</v>
      </c>
      <c r="R587" s="753" t="s">
        <v>1831</v>
      </c>
      <c r="S587" s="753" t="s">
        <v>1832</v>
      </c>
      <c r="T587" s="753" t="s">
        <v>1833</v>
      </c>
      <c r="U587" s="753">
        <v>49405140</v>
      </c>
      <c r="V587" s="753">
        <v>0</v>
      </c>
      <c r="W587" s="753" t="s">
        <v>163</v>
      </c>
      <c r="X587" s="753">
        <v>400</v>
      </c>
      <c r="Y587" s="753">
        <v>832</v>
      </c>
      <c r="Z587" s="753">
        <v>26</v>
      </c>
      <c r="AA587" s="749">
        <f t="shared" si="18"/>
        <v>1.04E-2</v>
      </c>
      <c r="AB587" s="753" t="s">
        <v>70</v>
      </c>
      <c r="AC587" s="754">
        <v>44719</v>
      </c>
      <c r="AD587" s="753"/>
      <c r="AE587" s="753" t="s">
        <v>4250</v>
      </c>
      <c r="AF587" s="753" t="s">
        <v>1827</v>
      </c>
      <c r="AG587" s="753">
        <v>832</v>
      </c>
      <c r="AH587" s="753">
        <v>26</v>
      </c>
      <c r="AI587" s="761">
        <f t="shared" si="19"/>
        <v>2.1631999999999998E-2</v>
      </c>
      <c r="AJ587" s="753" t="s">
        <v>72</v>
      </c>
      <c r="AK587" s="753">
        <v>399913353</v>
      </c>
      <c r="AL587" s="754">
        <v>44715</v>
      </c>
      <c r="AM587" s="754">
        <v>44715</v>
      </c>
      <c r="AN587" s="754">
        <v>44718</v>
      </c>
      <c r="AO587" s="754">
        <v>44718</v>
      </c>
      <c r="AP587" s="754">
        <v>44718</v>
      </c>
      <c r="AQ587" s="753" t="s">
        <v>89</v>
      </c>
      <c r="AR587" s="753" t="s">
        <v>4250</v>
      </c>
      <c r="AS587" s="753">
        <v>399913353</v>
      </c>
      <c r="AT587" s="753" t="s">
        <v>4250</v>
      </c>
      <c r="AU587" s="753" t="s">
        <v>4250</v>
      </c>
      <c r="AV587" s="753" t="s">
        <v>4250</v>
      </c>
      <c r="AW587" s="753" t="s">
        <v>4250</v>
      </c>
      <c r="AX587" s="753" t="s">
        <v>147</v>
      </c>
      <c r="AY587" s="756">
        <v>1252.95</v>
      </c>
      <c r="AZ587" s="753" t="s">
        <v>4250</v>
      </c>
      <c r="BA587" s="753" t="s">
        <v>4250</v>
      </c>
      <c r="BB587" s="753" t="s">
        <v>4250</v>
      </c>
      <c r="BC587" s="753" t="s">
        <v>4250</v>
      </c>
      <c r="BD587" s="753" t="s">
        <v>4250</v>
      </c>
      <c r="BE587" s="753" t="s">
        <v>4250</v>
      </c>
      <c r="BF587" s="753" t="s">
        <v>4250</v>
      </c>
      <c r="BG587" s="753" t="s">
        <v>4250</v>
      </c>
      <c r="BH587" s="753" t="s">
        <v>4250</v>
      </c>
    </row>
    <row r="588" spans="1:60">
      <c r="A588" s="858" t="s">
        <v>8524</v>
      </c>
      <c r="B588" s="753" t="s">
        <v>1264</v>
      </c>
      <c r="C588" s="753" t="s">
        <v>1834</v>
      </c>
      <c r="D588" s="754">
        <v>44713</v>
      </c>
      <c r="E588" s="753" t="s">
        <v>1828</v>
      </c>
      <c r="F588" s="753" t="s">
        <v>59</v>
      </c>
      <c r="G588" s="753" t="s">
        <v>60</v>
      </c>
      <c r="H588" s="753" t="s">
        <v>61</v>
      </c>
      <c r="I588" s="753" t="s">
        <v>62</v>
      </c>
      <c r="J588" s="753" t="s">
        <v>63</v>
      </c>
      <c r="K588" s="753">
        <v>30349</v>
      </c>
      <c r="L588" s="753" t="s">
        <v>1829</v>
      </c>
      <c r="M588" s="753" t="s">
        <v>1830</v>
      </c>
      <c r="N588" s="753" t="s">
        <v>962</v>
      </c>
      <c r="O588" s="753" t="s">
        <v>98</v>
      </c>
      <c r="P588" s="753">
        <v>32226</v>
      </c>
      <c r="Q588" s="753" t="s">
        <v>1267</v>
      </c>
      <c r="R588" s="753" t="s">
        <v>1831</v>
      </c>
      <c r="S588" s="753" t="s">
        <v>1832</v>
      </c>
      <c r="T588" s="753" t="s">
        <v>1833</v>
      </c>
      <c r="U588" s="753">
        <v>49405140</v>
      </c>
      <c r="V588" s="753">
        <v>0</v>
      </c>
      <c r="W588" s="753" t="s">
        <v>163</v>
      </c>
      <c r="X588" s="753">
        <v>400</v>
      </c>
      <c r="Y588" s="753">
        <v>832</v>
      </c>
      <c r="Z588" s="753">
        <v>26</v>
      </c>
      <c r="AA588" s="749">
        <f t="shared" si="18"/>
        <v>1.04E-2</v>
      </c>
      <c r="AB588" s="753" t="s">
        <v>70</v>
      </c>
      <c r="AC588" s="754">
        <v>44719</v>
      </c>
      <c r="AD588" s="753"/>
      <c r="AE588" s="753" t="s">
        <v>4250</v>
      </c>
      <c r="AF588" s="753" t="s">
        <v>1834</v>
      </c>
      <c r="AG588" s="753">
        <v>832</v>
      </c>
      <c r="AH588" s="753">
        <v>26</v>
      </c>
      <c r="AI588" s="761">
        <f t="shared" si="19"/>
        <v>2.1631999999999998E-2</v>
      </c>
      <c r="AJ588" s="753" t="s">
        <v>72</v>
      </c>
      <c r="AK588" s="753">
        <v>399913720</v>
      </c>
      <c r="AL588" s="754">
        <v>44715</v>
      </c>
      <c r="AM588" s="754">
        <v>44715</v>
      </c>
      <c r="AN588" s="754">
        <v>44718</v>
      </c>
      <c r="AO588" s="754">
        <v>44718</v>
      </c>
      <c r="AP588" s="754">
        <v>44718</v>
      </c>
      <c r="AQ588" s="753" t="s">
        <v>89</v>
      </c>
      <c r="AR588" s="753" t="s">
        <v>4250</v>
      </c>
      <c r="AS588" s="753">
        <v>399913720</v>
      </c>
      <c r="AT588" s="753" t="s">
        <v>4250</v>
      </c>
      <c r="AU588" s="753" t="s">
        <v>4250</v>
      </c>
      <c r="AV588" s="753" t="s">
        <v>4250</v>
      </c>
      <c r="AW588" s="753" t="s">
        <v>4250</v>
      </c>
      <c r="AX588" s="753" t="s">
        <v>147</v>
      </c>
      <c r="AY588" s="756">
        <v>1252.95</v>
      </c>
      <c r="AZ588" s="753" t="s">
        <v>4250</v>
      </c>
      <c r="BA588" s="753" t="s">
        <v>4250</v>
      </c>
      <c r="BB588" s="753" t="s">
        <v>4250</v>
      </c>
      <c r="BC588" s="753" t="s">
        <v>4250</v>
      </c>
      <c r="BD588" s="753" t="s">
        <v>4250</v>
      </c>
      <c r="BE588" s="753" t="s">
        <v>4250</v>
      </c>
      <c r="BF588" s="753" t="s">
        <v>4250</v>
      </c>
      <c r="BG588" s="753" t="s">
        <v>4250</v>
      </c>
      <c r="BH588" s="753" t="s">
        <v>4250</v>
      </c>
    </row>
    <row r="589" spans="1:60">
      <c r="A589" s="858" t="s">
        <v>8524</v>
      </c>
      <c r="B589" s="753" t="s">
        <v>1264</v>
      </c>
      <c r="C589" s="753" t="s">
        <v>1835</v>
      </c>
      <c r="D589" s="754">
        <v>44713</v>
      </c>
      <c r="E589" s="753" t="s">
        <v>1828</v>
      </c>
      <c r="F589" s="753" t="s">
        <v>59</v>
      </c>
      <c r="G589" s="753" t="s">
        <v>60</v>
      </c>
      <c r="H589" s="753" t="s">
        <v>61</v>
      </c>
      <c r="I589" s="753" t="s">
        <v>62</v>
      </c>
      <c r="J589" s="753" t="s">
        <v>63</v>
      </c>
      <c r="K589" s="753">
        <v>30349</v>
      </c>
      <c r="L589" s="753" t="s">
        <v>1829</v>
      </c>
      <c r="M589" s="753" t="s">
        <v>1830</v>
      </c>
      <c r="N589" s="753" t="s">
        <v>962</v>
      </c>
      <c r="O589" s="753" t="s">
        <v>98</v>
      </c>
      <c r="P589" s="753">
        <v>32226</v>
      </c>
      <c r="Q589" s="753" t="s">
        <v>1267</v>
      </c>
      <c r="R589" s="753" t="s">
        <v>1831</v>
      </c>
      <c r="S589" s="753" t="s">
        <v>1832</v>
      </c>
      <c r="T589" s="753" t="s">
        <v>1833</v>
      </c>
      <c r="U589" s="753">
        <v>49405140</v>
      </c>
      <c r="V589" s="753">
        <v>0</v>
      </c>
      <c r="W589" s="753" t="s">
        <v>163</v>
      </c>
      <c r="X589" s="753">
        <v>400</v>
      </c>
      <c r="Y589" s="753">
        <v>832</v>
      </c>
      <c r="Z589" s="753">
        <v>26</v>
      </c>
      <c r="AA589" s="749">
        <f t="shared" si="18"/>
        <v>1.04E-2</v>
      </c>
      <c r="AB589" s="753" t="s">
        <v>70</v>
      </c>
      <c r="AC589" s="754">
        <v>44719</v>
      </c>
      <c r="AD589" s="753"/>
      <c r="AE589" s="753" t="s">
        <v>4250</v>
      </c>
      <c r="AF589" s="753" t="s">
        <v>1835</v>
      </c>
      <c r="AG589" s="753">
        <v>832</v>
      </c>
      <c r="AH589" s="753">
        <v>26</v>
      </c>
      <c r="AI589" s="761">
        <f t="shared" si="19"/>
        <v>2.1631999999999998E-2</v>
      </c>
      <c r="AJ589" s="753" t="s">
        <v>72</v>
      </c>
      <c r="AK589" s="753">
        <v>399913942</v>
      </c>
      <c r="AL589" s="754">
        <v>44715</v>
      </c>
      <c r="AM589" s="754">
        <v>44715</v>
      </c>
      <c r="AN589" s="754">
        <v>44718</v>
      </c>
      <c r="AO589" s="754">
        <v>44718</v>
      </c>
      <c r="AP589" s="754">
        <v>44718</v>
      </c>
      <c r="AQ589" s="753" t="s">
        <v>89</v>
      </c>
      <c r="AR589" s="753" t="s">
        <v>4250</v>
      </c>
      <c r="AS589" s="753">
        <v>399913942</v>
      </c>
      <c r="AT589" s="753" t="s">
        <v>4250</v>
      </c>
      <c r="AU589" s="753" t="s">
        <v>4250</v>
      </c>
      <c r="AV589" s="753" t="s">
        <v>4250</v>
      </c>
      <c r="AW589" s="753" t="s">
        <v>4250</v>
      </c>
      <c r="AX589" s="753" t="s">
        <v>147</v>
      </c>
      <c r="AY589" s="756">
        <v>1252.95</v>
      </c>
      <c r="AZ589" s="753" t="s">
        <v>4250</v>
      </c>
      <c r="BA589" s="753" t="s">
        <v>4250</v>
      </c>
      <c r="BB589" s="753" t="s">
        <v>4250</v>
      </c>
      <c r="BC589" s="753" t="s">
        <v>4250</v>
      </c>
      <c r="BD589" s="753" t="s">
        <v>4250</v>
      </c>
      <c r="BE589" s="753" t="s">
        <v>4250</v>
      </c>
      <c r="BF589" s="753" t="s">
        <v>4250</v>
      </c>
      <c r="BG589" s="753" t="s">
        <v>4250</v>
      </c>
      <c r="BH589" s="753" t="s">
        <v>4250</v>
      </c>
    </row>
    <row r="590" spans="1:60">
      <c r="A590" s="858" t="s">
        <v>8524</v>
      </c>
      <c r="B590" s="753" t="s">
        <v>1264</v>
      </c>
      <c r="C590" s="753" t="s">
        <v>1836</v>
      </c>
      <c r="D590" s="754">
        <v>44713</v>
      </c>
      <c r="E590" s="753" t="s">
        <v>1828</v>
      </c>
      <c r="F590" s="753" t="s">
        <v>59</v>
      </c>
      <c r="G590" s="753" t="s">
        <v>60</v>
      </c>
      <c r="H590" s="753" t="s">
        <v>61</v>
      </c>
      <c r="I590" s="753" t="s">
        <v>62</v>
      </c>
      <c r="J590" s="753" t="s">
        <v>63</v>
      </c>
      <c r="K590" s="753">
        <v>30349</v>
      </c>
      <c r="L590" s="753" t="s">
        <v>1829</v>
      </c>
      <c r="M590" s="753" t="s">
        <v>1830</v>
      </c>
      <c r="N590" s="753" t="s">
        <v>962</v>
      </c>
      <c r="O590" s="753" t="s">
        <v>98</v>
      </c>
      <c r="P590" s="753">
        <v>32226</v>
      </c>
      <c r="Q590" s="753" t="s">
        <v>1267</v>
      </c>
      <c r="R590" s="753" t="s">
        <v>1831</v>
      </c>
      <c r="S590" s="753" t="s">
        <v>1832</v>
      </c>
      <c r="T590" s="753" t="s">
        <v>1833</v>
      </c>
      <c r="U590" s="753">
        <v>49405140</v>
      </c>
      <c r="V590" s="753">
        <v>0</v>
      </c>
      <c r="W590" s="753" t="s">
        <v>163</v>
      </c>
      <c r="X590" s="753">
        <v>400</v>
      </c>
      <c r="Y590" s="753">
        <v>832</v>
      </c>
      <c r="Z590" s="753">
        <v>26</v>
      </c>
      <c r="AA590" s="749">
        <f t="shared" si="18"/>
        <v>1.04E-2</v>
      </c>
      <c r="AB590" s="753" t="s">
        <v>70</v>
      </c>
      <c r="AC590" s="754">
        <v>44719</v>
      </c>
      <c r="AD590" s="753"/>
      <c r="AE590" s="753" t="s">
        <v>4250</v>
      </c>
      <c r="AF590" s="753" t="s">
        <v>1836</v>
      </c>
      <c r="AG590" s="753">
        <v>832</v>
      </c>
      <c r="AH590" s="753">
        <v>26</v>
      </c>
      <c r="AI590" s="761">
        <f t="shared" si="19"/>
        <v>2.1631999999999998E-2</v>
      </c>
      <c r="AJ590" s="753" t="s">
        <v>72</v>
      </c>
      <c r="AK590" s="753">
        <v>399914121</v>
      </c>
      <c r="AL590" s="754">
        <v>44718</v>
      </c>
      <c r="AM590" s="754">
        <v>44718</v>
      </c>
      <c r="AN590" s="754">
        <v>44719</v>
      </c>
      <c r="AO590" s="754">
        <v>44719</v>
      </c>
      <c r="AP590" s="754">
        <v>44719</v>
      </c>
      <c r="AQ590" s="753" t="s">
        <v>89</v>
      </c>
      <c r="AR590" s="753" t="s">
        <v>4250</v>
      </c>
      <c r="AS590" s="753">
        <v>399914121</v>
      </c>
      <c r="AT590" s="753" t="s">
        <v>4250</v>
      </c>
      <c r="AU590" s="753" t="s">
        <v>4250</v>
      </c>
      <c r="AV590" s="753" t="s">
        <v>4250</v>
      </c>
      <c r="AW590" s="753" t="s">
        <v>4250</v>
      </c>
      <c r="AX590" s="753" t="s">
        <v>7603</v>
      </c>
      <c r="AY590" s="756">
        <v>1447</v>
      </c>
      <c r="AZ590" s="753" t="s">
        <v>4250</v>
      </c>
      <c r="BA590" s="753" t="s">
        <v>4250</v>
      </c>
      <c r="BB590" s="753" t="s">
        <v>4250</v>
      </c>
      <c r="BC590" s="753" t="s">
        <v>4250</v>
      </c>
      <c r="BD590" s="753" t="s">
        <v>4250</v>
      </c>
      <c r="BE590" s="753" t="s">
        <v>4250</v>
      </c>
      <c r="BF590" s="753" t="s">
        <v>4250</v>
      </c>
      <c r="BG590" s="753" t="s">
        <v>4250</v>
      </c>
      <c r="BH590" s="753" t="s">
        <v>4250</v>
      </c>
    </row>
    <row r="591" spans="1:60">
      <c r="A591" s="858" t="s">
        <v>8524</v>
      </c>
      <c r="B591" s="753" t="s">
        <v>1264</v>
      </c>
      <c r="C591" s="753" t="s">
        <v>1837</v>
      </c>
      <c r="D591" s="754">
        <v>44713</v>
      </c>
      <c r="E591" s="753" t="s">
        <v>1828</v>
      </c>
      <c r="F591" s="753" t="s">
        <v>59</v>
      </c>
      <c r="G591" s="753" t="s">
        <v>60</v>
      </c>
      <c r="H591" s="753" t="s">
        <v>61</v>
      </c>
      <c r="I591" s="753" t="s">
        <v>62</v>
      </c>
      <c r="J591" s="753" t="s">
        <v>63</v>
      </c>
      <c r="K591" s="753">
        <v>30349</v>
      </c>
      <c r="L591" s="753" t="s">
        <v>1829</v>
      </c>
      <c r="M591" s="753" t="s">
        <v>1830</v>
      </c>
      <c r="N591" s="753" t="s">
        <v>962</v>
      </c>
      <c r="O591" s="753" t="s">
        <v>98</v>
      </c>
      <c r="P591" s="753">
        <v>32226</v>
      </c>
      <c r="Q591" s="753" t="s">
        <v>1267</v>
      </c>
      <c r="R591" s="753" t="s">
        <v>1831</v>
      </c>
      <c r="S591" s="753" t="s">
        <v>1832</v>
      </c>
      <c r="T591" s="753" t="s">
        <v>1833</v>
      </c>
      <c r="U591" s="753">
        <v>49405140</v>
      </c>
      <c r="V591" s="753">
        <v>0</v>
      </c>
      <c r="W591" s="753" t="s">
        <v>163</v>
      </c>
      <c r="X591" s="753">
        <v>400</v>
      </c>
      <c r="Y591" s="753">
        <v>832</v>
      </c>
      <c r="Z591" s="753">
        <v>26</v>
      </c>
      <c r="AA591" s="749">
        <f t="shared" si="18"/>
        <v>1.04E-2</v>
      </c>
      <c r="AB591" s="753" t="s">
        <v>70</v>
      </c>
      <c r="AC591" s="754">
        <v>44719</v>
      </c>
      <c r="AD591" s="753"/>
      <c r="AE591" s="753" t="s">
        <v>4250</v>
      </c>
      <c r="AF591" s="753" t="s">
        <v>1837</v>
      </c>
      <c r="AG591" s="753">
        <v>832</v>
      </c>
      <c r="AH591" s="753">
        <v>26</v>
      </c>
      <c r="AI591" s="761">
        <f t="shared" si="19"/>
        <v>2.1631999999999998E-2</v>
      </c>
      <c r="AJ591" s="753" t="s">
        <v>72</v>
      </c>
      <c r="AK591" s="753">
        <v>399914259</v>
      </c>
      <c r="AL591" s="754">
        <v>44718</v>
      </c>
      <c r="AM591" s="754">
        <v>44718</v>
      </c>
      <c r="AN591" s="754">
        <v>44719</v>
      </c>
      <c r="AO591" s="754">
        <v>44719</v>
      </c>
      <c r="AP591" s="754">
        <v>44719</v>
      </c>
      <c r="AQ591" s="753" t="s">
        <v>89</v>
      </c>
      <c r="AR591" s="753" t="s">
        <v>4250</v>
      </c>
      <c r="AS591" s="753">
        <v>399914259</v>
      </c>
      <c r="AT591" s="753" t="s">
        <v>4250</v>
      </c>
      <c r="AU591" s="753" t="s">
        <v>4250</v>
      </c>
      <c r="AV591" s="753" t="s">
        <v>4250</v>
      </c>
      <c r="AW591" s="753" t="s">
        <v>4250</v>
      </c>
      <c r="AX591" s="753" t="s">
        <v>7603</v>
      </c>
      <c r="AY591" s="756">
        <v>1447</v>
      </c>
      <c r="AZ591" s="753" t="s">
        <v>4250</v>
      </c>
      <c r="BA591" s="753" t="s">
        <v>4250</v>
      </c>
      <c r="BB591" s="753" t="s">
        <v>4250</v>
      </c>
      <c r="BC591" s="753" t="s">
        <v>4250</v>
      </c>
      <c r="BD591" s="753" t="s">
        <v>4250</v>
      </c>
      <c r="BE591" s="753" t="s">
        <v>4250</v>
      </c>
      <c r="BF591" s="753" t="s">
        <v>4250</v>
      </c>
      <c r="BG591" s="753" t="s">
        <v>4250</v>
      </c>
      <c r="BH591" s="753" t="s">
        <v>4250</v>
      </c>
    </row>
    <row r="592" spans="1:60">
      <c r="A592" s="858" t="s">
        <v>8524</v>
      </c>
      <c r="B592" s="753" t="s">
        <v>1264</v>
      </c>
      <c r="C592" s="753" t="s">
        <v>1838</v>
      </c>
      <c r="D592" s="754">
        <v>44713</v>
      </c>
      <c r="E592" s="753" t="s">
        <v>1828</v>
      </c>
      <c r="F592" s="753" t="s">
        <v>59</v>
      </c>
      <c r="G592" s="753" t="s">
        <v>60</v>
      </c>
      <c r="H592" s="753" t="s">
        <v>61</v>
      </c>
      <c r="I592" s="753" t="s">
        <v>62</v>
      </c>
      <c r="J592" s="753" t="s">
        <v>63</v>
      </c>
      <c r="K592" s="753">
        <v>30349</v>
      </c>
      <c r="L592" s="753" t="s">
        <v>1829</v>
      </c>
      <c r="M592" s="753" t="s">
        <v>1830</v>
      </c>
      <c r="N592" s="753" t="s">
        <v>962</v>
      </c>
      <c r="O592" s="753" t="s">
        <v>98</v>
      </c>
      <c r="P592" s="753">
        <v>32226</v>
      </c>
      <c r="Q592" s="753" t="s">
        <v>1267</v>
      </c>
      <c r="R592" s="753" t="s">
        <v>1831</v>
      </c>
      <c r="S592" s="753" t="s">
        <v>1832</v>
      </c>
      <c r="T592" s="753" t="s">
        <v>1833</v>
      </c>
      <c r="U592" s="753">
        <v>49405140</v>
      </c>
      <c r="V592" s="753">
        <v>0</v>
      </c>
      <c r="W592" s="753" t="s">
        <v>163</v>
      </c>
      <c r="X592" s="753">
        <v>400</v>
      </c>
      <c r="Y592" s="753">
        <v>832</v>
      </c>
      <c r="Z592" s="753">
        <v>26</v>
      </c>
      <c r="AA592" s="749">
        <f t="shared" si="18"/>
        <v>1.04E-2</v>
      </c>
      <c r="AB592" s="753" t="s">
        <v>70</v>
      </c>
      <c r="AC592" s="754">
        <v>44719</v>
      </c>
      <c r="AD592" s="753"/>
      <c r="AE592" s="753" t="s">
        <v>4250</v>
      </c>
      <c r="AF592" s="753" t="s">
        <v>1838</v>
      </c>
      <c r="AG592" s="753">
        <v>832</v>
      </c>
      <c r="AH592" s="753">
        <v>26</v>
      </c>
      <c r="AI592" s="761">
        <f t="shared" si="19"/>
        <v>2.1631999999999998E-2</v>
      </c>
      <c r="AJ592" s="753" t="s">
        <v>72</v>
      </c>
      <c r="AK592" s="753">
        <v>399914730</v>
      </c>
      <c r="AL592" s="754">
        <v>44718</v>
      </c>
      <c r="AM592" s="754">
        <v>44718</v>
      </c>
      <c r="AN592" s="754">
        <v>44719</v>
      </c>
      <c r="AO592" s="754">
        <v>44719</v>
      </c>
      <c r="AP592" s="754">
        <v>44719</v>
      </c>
      <c r="AQ592" s="753" t="s">
        <v>89</v>
      </c>
      <c r="AR592" s="753" t="s">
        <v>4250</v>
      </c>
      <c r="AS592" s="753">
        <v>399914730</v>
      </c>
      <c r="AT592" s="753" t="s">
        <v>4250</v>
      </c>
      <c r="AU592" s="753" t="s">
        <v>4250</v>
      </c>
      <c r="AV592" s="753" t="s">
        <v>4250</v>
      </c>
      <c r="AW592" s="753" t="s">
        <v>4250</v>
      </c>
      <c r="AX592" s="753" t="s">
        <v>7603</v>
      </c>
      <c r="AY592" s="756">
        <v>1447</v>
      </c>
      <c r="AZ592" s="753" t="s">
        <v>4250</v>
      </c>
      <c r="BA592" s="753" t="s">
        <v>4250</v>
      </c>
      <c r="BB592" s="753" t="s">
        <v>4250</v>
      </c>
      <c r="BC592" s="753" t="s">
        <v>4250</v>
      </c>
      <c r="BD592" s="753" t="s">
        <v>4250</v>
      </c>
      <c r="BE592" s="753" t="s">
        <v>4250</v>
      </c>
      <c r="BF592" s="753" t="s">
        <v>4250</v>
      </c>
      <c r="BG592" s="753" t="s">
        <v>4250</v>
      </c>
      <c r="BH592" s="753" t="s">
        <v>4250</v>
      </c>
    </row>
    <row r="593" spans="1:60">
      <c r="A593" s="858" t="s">
        <v>8524</v>
      </c>
      <c r="B593" s="753" t="s">
        <v>1264</v>
      </c>
      <c r="C593" s="753" t="s">
        <v>1839</v>
      </c>
      <c r="D593" s="754">
        <v>44713</v>
      </c>
      <c r="E593" s="753" t="s">
        <v>1828</v>
      </c>
      <c r="F593" s="753" t="s">
        <v>59</v>
      </c>
      <c r="G593" s="753" t="s">
        <v>60</v>
      </c>
      <c r="H593" s="753" t="s">
        <v>61</v>
      </c>
      <c r="I593" s="753" t="s">
        <v>62</v>
      </c>
      <c r="J593" s="753" t="s">
        <v>63</v>
      </c>
      <c r="K593" s="753">
        <v>30349</v>
      </c>
      <c r="L593" s="753" t="s">
        <v>1829</v>
      </c>
      <c r="M593" s="753" t="s">
        <v>1830</v>
      </c>
      <c r="N593" s="753" t="s">
        <v>962</v>
      </c>
      <c r="O593" s="753" t="s">
        <v>98</v>
      </c>
      <c r="P593" s="753">
        <v>32226</v>
      </c>
      <c r="Q593" s="753" t="s">
        <v>1267</v>
      </c>
      <c r="R593" s="753" t="s">
        <v>1831</v>
      </c>
      <c r="S593" s="753" t="s">
        <v>1832</v>
      </c>
      <c r="T593" s="753" t="s">
        <v>1833</v>
      </c>
      <c r="U593" s="753">
        <v>49405140</v>
      </c>
      <c r="V593" s="753">
        <v>0</v>
      </c>
      <c r="W593" s="753" t="s">
        <v>163</v>
      </c>
      <c r="X593" s="753">
        <v>400</v>
      </c>
      <c r="Y593" s="753">
        <v>832</v>
      </c>
      <c r="Z593" s="753">
        <v>26</v>
      </c>
      <c r="AA593" s="749">
        <f t="shared" si="18"/>
        <v>1.04E-2</v>
      </c>
      <c r="AB593" s="753" t="s">
        <v>70</v>
      </c>
      <c r="AC593" s="754">
        <v>44719</v>
      </c>
      <c r="AD593" s="753"/>
      <c r="AE593" s="753" t="s">
        <v>4250</v>
      </c>
      <c r="AF593" s="753" t="s">
        <v>1839</v>
      </c>
      <c r="AG593" s="753">
        <v>832</v>
      </c>
      <c r="AH593" s="753">
        <v>26</v>
      </c>
      <c r="AI593" s="761">
        <f t="shared" si="19"/>
        <v>2.1631999999999998E-2</v>
      </c>
      <c r="AJ593" s="753" t="s">
        <v>72</v>
      </c>
      <c r="AK593" s="753">
        <v>399914931</v>
      </c>
      <c r="AL593" s="754">
        <v>44719</v>
      </c>
      <c r="AM593" s="754">
        <v>44719</v>
      </c>
      <c r="AN593" s="754">
        <v>44720</v>
      </c>
      <c r="AO593" s="754">
        <v>44720</v>
      </c>
      <c r="AP593" s="754">
        <v>44720</v>
      </c>
      <c r="AQ593" s="753" t="s">
        <v>89</v>
      </c>
      <c r="AR593" s="753" t="s">
        <v>4250</v>
      </c>
      <c r="AS593" s="753">
        <v>399914931</v>
      </c>
      <c r="AT593" s="753" t="s">
        <v>4250</v>
      </c>
      <c r="AU593" s="753" t="s">
        <v>4250</v>
      </c>
      <c r="AV593" s="753" t="s">
        <v>4250</v>
      </c>
      <c r="AW593" s="753" t="s">
        <v>4250</v>
      </c>
      <c r="AX593" s="753" t="s">
        <v>7603</v>
      </c>
      <c r="AY593" s="756">
        <v>1447</v>
      </c>
      <c r="AZ593" s="753" t="s">
        <v>4250</v>
      </c>
      <c r="BA593" s="753" t="s">
        <v>4250</v>
      </c>
      <c r="BB593" s="753" t="s">
        <v>4250</v>
      </c>
      <c r="BC593" s="753" t="s">
        <v>4250</v>
      </c>
      <c r="BD593" s="753" t="s">
        <v>4250</v>
      </c>
      <c r="BE593" s="753" t="s">
        <v>4250</v>
      </c>
      <c r="BF593" s="753" t="s">
        <v>4250</v>
      </c>
      <c r="BG593" s="753" t="s">
        <v>4250</v>
      </c>
      <c r="BH593" s="753" t="s">
        <v>4250</v>
      </c>
    </row>
    <row r="594" spans="1:60">
      <c r="A594" s="858" t="s">
        <v>8524</v>
      </c>
      <c r="B594" s="753" t="s">
        <v>1264</v>
      </c>
      <c r="C594" s="753" t="s">
        <v>1841</v>
      </c>
      <c r="D594" s="754">
        <v>44713</v>
      </c>
      <c r="E594" s="753" t="s">
        <v>1828</v>
      </c>
      <c r="F594" s="753" t="s">
        <v>59</v>
      </c>
      <c r="G594" s="753" t="s">
        <v>60</v>
      </c>
      <c r="H594" s="753" t="s">
        <v>61</v>
      </c>
      <c r="I594" s="753" t="s">
        <v>62</v>
      </c>
      <c r="J594" s="753" t="s">
        <v>63</v>
      </c>
      <c r="K594" s="753">
        <v>30349</v>
      </c>
      <c r="L594" s="753" t="s">
        <v>1829</v>
      </c>
      <c r="M594" s="753" t="s">
        <v>1830</v>
      </c>
      <c r="N594" s="753" t="s">
        <v>962</v>
      </c>
      <c r="O594" s="753" t="s">
        <v>98</v>
      </c>
      <c r="P594" s="753">
        <v>32226</v>
      </c>
      <c r="Q594" s="753" t="s">
        <v>1267</v>
      </c>
      <c r="R594" s="753" t="s">
        <v>1831</v>
      </c>
      <c r="S594" s="753" t="s">
        <v>1832</v>
      </c>
      <c r="T594" s="753" t="s">
        <v>1833</v>
      </c>
      <c r="U594" s="753">
        <v>49405140</v>
      </c>
      <c r="V594" s="753">
        <v>0</v>
      </c>
      <c r="W594" s="753" t="s">
        <v>163</v>
      </c>
      <c r="X594" s="753">
        <v>400</v>
      </c>
      <c r="Y594" s="753">
        <v>832</v>
      </c>
      <c r="Z594" s="753">
        <v>26</v>
      </c>
      <c r="AA594" s="749">
        <f t="shared" si="18"/>
        <v>1.04E-2</v>
      </c>
      <c r="AB594" s="753" t="s">
        <v>70</v>
      </c>
      <c r="AC594" s="754">
        <v>44719</v>
      </c>
      <c r="AD594" s="753"/>
      <c r="AE594" s="753" t="s">
        <v>4250</v>
      </c>
      <c r="AF594" s="753" t="s">
        <v>1841</v>
      </c>
      <c r="AG594" s="753">
        <v>832</v>
      </c>
      <c r="AH594" s="753">
        <v>26</v>
      </c>
      <c r="AI594" s="761">
        <f t="shared" si="19"/>
        <v>2.1631999999999998E-2</v>
      </c>
      <c r="AJ594" s="753" t="s">
        <v>72</v>
      </c>
      <c r="AK594" s="753">
        <v>399915137</v>
      </c>
      <c r="AL594" s="754">
        <v>44719</v>
      </c>
      <c r="AM594" s="754">
        <v>44719</v>
      </c>
      <c r="AN594" s="754">
        <v>44720</v>
      </c>
      <c r="AO594" s="754">
        <v>44719</v>
      </c>
      <c r="AP594" s="754">
        <v>44719</v>
      </c>
      <c r="AQ594" s="753" t="s">
        <v>89</v>
      </c>
      <c r="AR594" s="753" t="s">
        <v>4250</v>
      </c>
      <c r="AS594" s="753">
        <v>399915137</v>
      </c>
      <c r="AT594" s="753" t="s">
        <v>4250</v>
      </c>
      <c r="AU594" s="753" t="s">
        <v>4250</v>
      </c>
      <c r="AV594" s="753" t="s">
        <v>4250</v>
      </c>
      <c r="AW594" s="753" t="s">
        <v>4250</v>
      </c>
      <c r="AX594" s="753" t="s">
        <v>7603</v>
      </c>
      <c r="AY594" s="756">
        <v>1447</v>
      </c>
      <c r="AZ594" s="753" t="s">
        <v>4250</v>
      </c>
      <c r="BA594" s="753" t="s">
        <v>4250</v>
      </c>
      <c r="BB594" s="753" t="s">
        <v>4250</v>
      </c>
      <c r="BC594" s="753" t="s">
        <v>4250</v>
      </c>
      <c r="BD594" s="753" t="s">
        <v>4250</v>
      </c>
      <c r="BE594" s="753" t="s">
        <v>4250</v>
      </c>
      <c r="BF594" s="753" t="s">
        <v>4250</v>
      </c>
      <c r="BG594" s="753" t="s">
        <v>4250</v>
      </c>
      <c r="BH594" s="753" t="s">
        <v>4250</v>
      </c>
    </row>
    <row r="595" spans="1:60">
      <c r="A595" s="858" t="s">
        <v>8524</v>
      </c>
      <c r="B595" s="753" t="s">
        <v>1264</v>
      </c>
      <c r="C595" s="753" t="s">
        <v>1842</v>
      </c>
      <c r="D595" s="754">
        <v>44713</v>
      </c>
      <c r="E595" s="753" t="s">
        <v>1828</v>
      </c>
      <c r="F595" s="753" t="s">
        <v>59</v>
      </c>
      <c r="G595" s="753" t="s">
        <v>60</v>
      </c>
      <c r="H595" s="753" t="s">
        <v>61</v>
      </c>
      <c r="I595" s="753" t="s">
        <v>62</v>
      </c>
      <c r="J595" s="753" t="s">
        <v>63</v>
      </c>
      <c r="K595" s="753">
        <v>30349</v>
      </c>
      <c r="L595" s="753" t="s">
        <v>1829</v>
      </c>
      <c r="M595" s="753" t="s">
        <v>1830</v>
      </c>
      <c r="N595" s="753" t="s">
        <v>962</v>
      </c>
      <c r="O595" s="753" t="s">
        <v>98</v>
      </c>
      <c r="P595" s="753">
        <v>32226</v>
      </c>
      <c r="Q595" s="753" t="s">
        <v>1267</v>
      </c>
      <c r="R595" s="753" t="s">
        <v>1831</v>
      </c>
      <c r="S595" s="753" t="s">
        <v>1832</v>
      </c>
      <c r="T595" s="753" t="s">
        <v>1833</v>
      </c>
      <c r="U595" s="753">
        <v>49405140</v>
      </c>
      <c r="V595" s="753">
        <v>0</v>
      </c>
      <c r="W595" s="753" t="s">
        <v>163</v>
      </c>
      <c r="X595" s="753">
        <v>400</v>
      </c>
      <c r="Y595" s="753">
        <v>832</v>
      </c>
      <c r="Z595" s="753">
        <v>26</v>
      </c>
      <c r="AA595" s="749">
        <f t="shared" si="18"/>
        <v>1.04E-2</v>
      </c>
      <c r="AB595" s="753" t="s">
        <v>70</v>
      </c>
      <c r="AC595" s="754">
        <v>44719</v>
      </c>
      <c r="AD595" s="753"/>
      <c r="AE595" s="753" t="s">
        <v>4250</v>
      </c>
      <c r="AF595" s="753" t="s">
        <v>1842</v>
      </c>
      <c r="AG595" s="753">
        <v>832</v>
      </c>
      <c r="AH595" s="753">
        <v>26</v>
      </c>
      <c r="AI595" s="761">
        <f t="shared" si="19"/>
        <v>2.1631999999999998E-2</v>
      </c>
      <c r="AJ595" s="753" t="s">
        <v>72</v>
      </c>
      <c r="AK595" s="753">
        <v>399915373</v>
      </c>
      <c r="AL595" s="754">
        <v>44719</v>
      </c>
      <c r="AM595" s="754">
        <v>44720</v>
      </c>
      <c r="AN595" s="754">
        <v>44721</v>
      </c>
      <c r="AO595" s="754">
        <v>44721</v>
      </c>
      <c r="AP595" s="754">
        <v>44721</v>
      </c>
      <c r="AQ595" s="753" t="s">
        <v>89</v>
      </c>
      <c r="AR595" s="753" t="s">
        <v>8266</v>
      </c>
      <c r="AS595" s="753">
        <v>399915373</v>
      </c>
      <c r="AT595" s="753" t="s">
        <v>4250</v>
      </c>
      <c r="AU595" s="753" t="s">
        <v>4250</v>
      </c>
      <c r="AV595" s="753" t="s">
        <v>4250</v>
      </c>
      <c r="AW595" s="753" t="s">
        <v>4250</v>
      </c>
      <c r="AX595" s="753" t="s">
        <v>7603</v>
      </c>
      <c r="AY595" s="756">
        <v>1447</v>
      </c>
      <c r="AZ595" s="753" t="s">
        <v>4250</v>
      </c>
      <c r="BA595" s="753" t="s">
        <v>4250</v>
      </c>
      <c r="BB595" s="753" t="s">
        <v>4250</v>
      </c>
      <c r="BC595" s="753" t="s">
        <v>4250</v>
      </c>
      <c r="BD595" s="753" t="s">
        <v>4250</v>
      </c>
      <c r="BE595" s="753" t="s">
        <v>4250</v>
      </c>
      <c r="BF595" s="753" t="s">
        <v>4250</v>
      </c>
      <c r="BG595" s="753" t="s">
        <v>4250</v>
      </c>
      <c r="BH595" s="753" t="s">
        <v>4250</v>
      </c>
    </row>
    <row r="596" spans="1:60">
      <c r="A596" s="858" t="s">
        <v>8524</v>
      </c>
      <c r="B596" s="753" t="s">
        <v>1264</v>
      </c>
      <c r="C596" s="753" t="s">
        <v>1843</v>
      </c>
      <c r="D596" s="754">
        <v>44713</v>
      </c>
      <c r="E596" s="753" t="s">
        <v>1828</v>
      </c>
      <c r="F596" s="753" t="s">
        <v>59</v>
      </c>
      <c r="G596" s="753" t="s">
        <v>60</v>
      </c>
      <c r="H596" s="753" t="s">
        <v>61</v>
      </c>
      <c r="I596" s="753" t="s">
        <v>62</v>
      </c>
      <c r="J596" s="753" t="s">
        <v>63</v>
      </c>
      <c r="K596" s="753">
        <v>30349</v>
      </c>
      <c r="L596" s="753" t="s">
        <v>1829</v>
      </c>
      <c r="M596" s="753" t="s">
        <v>1830</v>
      </c>
      <c r="N596" s="753" t="s">
        <v>962</v>
      </c>
      <c r="O596" s="753" t="s">
        <v>98</v>
      </c>
      <c r="P596" s="753">
        <v>32226</v>
      </c>
      <c r="Q596" s="753" t="s">
        <v>1267</v>
      </c>
      <c r="R596" s="753" t="s">
        <v>1831</v>
      </c>
      <c r="S596" s="753" t="s">
        <v>1832</v>
      </c>
      <c r="T596" s="753" t="s">
        <v>1833</v>
      </c>
      <c r="U596" s="753">
        <v>49405140</v>
      </c>
      <c r="V596" s="753">
        <v>0</v>
      </c>
      <c r="W596" s="753" t="s">
        <v>163</v>
      </c>
      <c r="X596" s="753">
        <v>400</v>
      </c>
      <c r="Y596" s="753">
        <v>832</v>
      </c>
      <c r="Z596" s="753">
        <v>26</v>
      </c>
      <c r="AA596" s="749">
        <f t="shared" si="18"/>
        <v>1.04E-2</v>
      </c>
      <c r="AB596" s="753" t="s">
        <v>70</v>
      </c>
      <c r="AC596" s="754">
        <v>44719</v>
      </c>
      <c r="AD596" s="753"/>
      <c r="AE596" s="753" t="s">
        <v>4250</v>
      </c>
      <c r="AF596" s="753" t="s">
        <v>1843</v>
      </c>
      <c r="AG596" s="753">
        <v>832</v>
      </c>
      <c r="AH596" s="753">
        <v>26</v>
      </c>
      <c r="AI596" s="761">
        <f t="shared" si="19"/>
        <v>2.1631999999999998E-2</v>
      </c>
      <c r="AJ596" s="753" t="s">
        <v>72</v>
      </c>
      <c r="AK596" s="753">
        <v>399915989</v>
      </c>
      <c r="AL596" s="754">
        <v>44720</v>
      </c>
      <c r="AM596" s="754">
        <v>44720</v>
      </c>
      <c r="AN596" s="754">
        <v>44721</v>
      </c>
      <c r="AO596" s="754">
        <v>44721</v>
      </c>
      <c r="AP596" s="754">
        <v>44721</v>
      </c>
      <c r="AQ596" s="753" t="s">
        <v>89</v>
      </c>
      <c r="AR596" s="753" t="s">
        <v>4250</v>
      </c>
      <c r="AS596" s="753">
        <v>399915989</v>
      </c>
      <c r="AT596" s="753" t="s">
        <v>4250</v>
      </c>
      <c r="AU596" s="753" t="s">
        <v>4250</v>
      </c>
      <c r="AV596" s="753" t="s">
        <v>4250</v>
      </c>
      <c r="AW596" s="753" t="s">
        <v>4250</v>
      </c>
      <c r="AX596" s="753" t="s">
        <v>7603</v>
      </c>
      <c r="AY596" s="756">
        <v>1447</v>
      </c>
      <c r="AZ596" s="753" t="s">
        <v>4250</v>
      </c>
      <c r="BA596" s="753" t="s">
        <v>4250</v>
      </c>
      <c r="BB596" s="753" t="s">
        <v>4250</v>
      </c>
      <c r="BC596" s="753" t="s">
        <v>4250</v>
      </c>
      <c r="BD596" s="753" t="s">
        <v>4250</v>
      </c>
      <c r="BE596" s="753" t="s">
        <v>4250</v>
      </c>
      <c r="BF596" s="753" t="s">
        <v>4250</v>
      </c>
      <c r="BG596" s="753" t="s">
        <v>4250</v>
      </c>
      <c r="BH596" s="753" t="s">
        <v>4250</v>
      </c>
    </row>
    <row r="597" spans="1:60">
      <c r="A597" s="858" t="s">
        <v>8524</v>
      </c>
      <c r="B597" s="753" t="s">
        <v>1264</v>
      </c>
      <c r="C597" s="753" t="s">
        <v>1844</v>
      </c>
      <c r="D597" s="754">
        <v>44713</v>
      </c>
      <c r="E597" s="753" t="s">
        <v>1828</v>
      </c>
      <c r="F597" s="753" t="s">
        <v>59</v>
      </c>
      <c r="G597" s="753" t="s">
        <v>60</v>
      </c>
      <c r="H597" s="753" t="s">
        <v>61</v>
      </c>
      <c r="I597" s="753" t="s">
        <v>62</v>
      </c>
      <c r="J597" s="753" t="s">
        <v>63</v>
      </c>
      <c r="K597" s="753">
        <v>30349</v>
      </c>
      <c r="L597" s="753" t="s">
        <v>1829</v>
      </c>
      <c r="M597" s="753" t="s">
        <v>1830</v>
      </c>
      <c r="N597" s="753" t="s">
        <v>962</v>
      </c>
      <c r="O597" s="753" t="s">
        <v>98</v>
      </c>
      <c r="P597" s="753">
        <v>32226</v>
      </c>
      <c r="Q597" s="753" t="s">
        <v>1267</v>
      </c>
      <c r="R597" s="753" t="s">
        <v>1831</v>
      </c>
      <c r="S597" s="753" t="s">
        <v>1832</v>
      </c>
      <c r="T597" s="753" t="s">
        <v>1833</v>
      </c>
      <c r="U597" s="753">
        <v>49405140</v>
      </c>
      <c r="V597" s="753">
        <v>0</v>
      </c>
      <c r="W597" s="753" t="s">
        <v>163</v>
      </c>
      <c r="X597" s="753">
        <v>400</v>
      </c>
      <c r="Y597" s="753">
        <v>832</v>
      </c>
      <c r="Z597" s="753">
        <v>26</v>
      </c>
      <c r="AA597" s="749">
        <f t="shared" si="18"/>
        <v>1.04E-2</v>
      </c>
      <c r="AB597" s="753" t="s">
        <v>70</v>
      </c>
      <c r="AC597" s="754">
        <v>44719</v>
      </c>
      <c r="AD597" s="753"/>
      <c r="AE597" s="753" t="s">
        <v>4250</v>
      </c>
      <c r="AF597" s="753" t="s">
        <v>1844</v>
      </c>
      <c r="AG597" s="753">
        <v>832</v>
      </c>
      <c r="AH597" s="753">
        <v>26</v>
      </c>
      <c r="AI597" s="761">
        <f t="shared" si="19"/>
        <v>2.1631999999999998E-2</v>
      </c>
      <c r="AJ597" s="753" t="s">
        <v>72</v>
      </c>
      <c r="AK597" s="753">
        <v>399916187</v>
      </c>
      <c r="AL597" s="754">
        <v>44720</v>
      </c>
      <c r="AM597" s="754">
        <v>44720</v>
      </c>
      <c r="AN597" s="754">
        <v>44721</v>
      </c>
      <c r="AO597" s="754">
        <v>44721</v>
      </c>
      <c r="AP597" s="754">
        <v>44721</v>
      </c>
      <c r="AQ597" s="753" t="s">
        <v>89</v>
      </c>
      <c r="AR597" s="753" t="s">
        <v>4250</v>
      </c>
      <c r="AS597" s="753">
        <v>399916187</v>
      </c>
      <c r="AT597" s="753" t="s">
        <v>4250</v>
      </c>
      <c r="AU597" s="753" t="s">
        <v>4250</v>
      </c>
      <c r="AV597" s="753" t="s">
        <v>4250</v>
      </c>
      <c r="AW597" s="753" t="s">
        <v>4250</v>
      </c>
      <c r="AX597" s="753" t="s">
        <v>7603</v>
      </c>
      <c r="AY597" s="756">
        <v>1447</v>
      </c>
      <c r="AZ597" s="753" t="s">
        <v>4250</v>
      </c>
      <c r="BA597" s="753" t="s">
        <v>4250</v>
      </c>
      <c r="BB597" s="753" t="s">
        <v>4250</v>
      </c>
      <c r="BC597" s="753" t="s">
        <v>4250</v>
      </c>
      <c r="BD597" s="753" t="s">
        <v>4250</v>
      </c>
      <c r="BE597" s="753" t="s">
        <v>4250</v>
      </c>
      <c r="BF597" s="753" t="s">
        <v>4250</v>
      </c>
      <c r="BG597" s="753" t="s">
        <v>4250</v>
      </c>
      <c r="BH597" s="753" t="s">
        <v>4250</v>
      </c>
    </row>
    <row r="598" spans="1:60">
      <c r="A598" s="858" t="s">
        <v>8524</v>
      </c>
      <c r="B598" s="753" t="s">
        <v>1264</v>
      </c>
      <c r="C598" s="753" t="s">
        <v>1845</v>
      </c>
      <c r="D598" s="754">
        <v>44713</v>
      </c>
      <c r="E598" s="753" t="s">
        <v>1828</v>
      </c>
      <c r="F598" s="753" t="s">
        <v>59</v>
      </c>
      <c r="G598" s="753" t="s">
        <v>60</v>
      </c>
      <c r="H598" s="753" t="s">
        <v>61</v>
      </c>
      <c r="I598" s="753" t="s">
        <v>62</v>
      </c>
      <c r="J598" s="753" t="s">
        <v>63</v>
      </c>
      <c r="K598" s="753">
        <v>30349</v>
      </c>
      <c r="L598" s="753" t="s">
        <v>1829</v>
      </c>
      <c r="M598" s="753" t="s">
        <v>1830</v>
      </c>
      <c r="N598" s="753" t="s">
        <v>962</v>
      </c>
      <c r="O598" s="753" t="s">
        <v>98</v>
      </c>
      <c r="P598" s="753">
        <v>32226</v>
      </c>
      <c r="Q598" s="753" t="s">
        <v>1267</v>
      </c>
      <c r="R598" s="753" t="s">
        <v>1831</v>
      </c>
      <c r="S598" s="753" t="s">
        <v>1832</v>
      </c>
      <c r="T598" s="753" t="s">
        <v>1833</v>
      </c>
      <c r="U598" s="753">
        <v>49405140</v>
      </c>
      <c r="V598" s="753">
        <v>0</v>
      </c>
      <c r="W598" s="753" t="s">
        <v>163</v>
      </c>
      <c r="X598" s="753">
        <v>400</v>
      </c>
      <c r="Y598" s="753">
        <v>832</v>
      </c>
      <c r="Z598" s="753">
        <v>26</v>
      </c>
      <c r="AA598" s="749">
        <f t="shared" si="18"/>
        <v>1.04E-2</v>
      </c>
      <c r="AB598" s="753" t="s">
        <v>70</v>
      </c>
      <c r="AC598" s="754">
        <v>44719</v>
      </c>
      <c r="AD598" s="753"/>
      <c r="AE598" s="753" t="s">
        <v>4250</v>
      </c>
      <c r="AF598" s="753" t="s">
        <v>1845</v>
      </c>
      <c r="AG598" s="753">
        <v>832</v>
      </c>
      <c r="AH598" s="753">
        <v>26</v>
      </c>
      <c r="AI598" s="761">
        <f t="shared" si="19"/>
        <v>2.1631999999999998E-2</v>
      </c>
      <c r="AJ598" s="753" t="s">
        <v>72</v>
      </c>
      <c r="AK598" s="753">
        <v>399916356</v>
      </c>
      <c r="AL598" s="754">
        <v>44720</v>
      </c>
      <c r="AM598" s="754">
        <v>44720</v>
      </c>
      <c r="AN598" s="754">
        <v>44721</v>
      </c>
      <c r="AO598" s="754">
        <v>44721</v>
      </c>
      <c r="AP598" s="754">
        <v>44721</v>
      </c>
      <c r="AQ598" s="753" t="s">
        <v>89</v>
      </c>
      <c r="AR598" s="753" t="s">
        <v>4250</v>
      </c>
      <c r="AS598" s="753">
        <v>399916356</v>
      </c>
      <c r="AT598" s="753" t="s">
        <v>4250</v>
      </c>
      <c r="AU598" s="753" t="s">
        <v>4250</v>
      </c>
      <c r="AV598" s="753" t="s">
        <v>4250</v>
      </c>
      <c r="AW598" s="753" t="s">
        <v>4250</v>
      </c>
      <c r="AX598" s="753" t="s">
        <v>7603</v>
      </c>
      <c r="AY598" s="756">
        <v>1447</v>
      </c>
      <c r="AZ598" s="753" t="s">
        <v>4250</v>
      </c>
      <c r="BA598" s="753" t="s">
        <v>4250</v>
      </c>
      <c r="BB598" s="753" t="s">
        <v>4250</v>
      </c>
      <c r="BC598" s="753" t="s">
        <v>4250</v>
      </c>
      <c r="BD598" s="753" t="s">
        <v>4250</v>
      </c>
      <c r="BE598" s="753" t="s">
        <v>4250</v>
      </c>
      <c r="BF598" s="753" t="s">
        <v>4250</v>
      </c>
      <c r="BG598" s="753" t="s">
        <v>4250</v>
      </c>
      <c r="BH598" s="753" t="s">
        <v>4250</v>
      </c>
    </row>
    <row r="599" spans="1:60">
      <c r="A599" s="858" t="s">
        <v>8524</v>
      </c>
      <c r="B599" s="792" t="s">
        <v>1264</v>
      </c>
      <c r="C599" s="792" t="s">
        <v>1846</v>
      </c>
      <c r="D599" s="793">
        <v>44713</v>
      </c>
      <c r="E599" s="792" t="s">
        <v>1828</v>
      </c>
      <c r="F599" s="792" t="s">
        <v>59</v>
      </c>
      <c r="G599" s="792" t="s">
        <v>60</v>
      </c>
      <c r="H599" s="792" t="s">
        <v>61</v>
      </c>
      <c r="I599" s="792" t="s">
        <v>62</v>
      </c>
      <c r="J599" s="792" t="s">
        <v>63</v>
      </c>
      <c r="K599" s="792">
        <v>30349</v>
      </c>
      <c r="L599" s="792" t="s">
        <v>1829</v>
      </c>
      <c r="M599" s="792" t="s">
        <v>1830</v>
      </c>
      <c r="N599" s="792" t="s">
        <v>962</v>
      </c>
      <c r="O599" s="792" t="s">
        <v>98</v>
      </c>
      <c r="P599" s="792">
        <v>32226</v>
      </c>
      <c r="Q599" s="792" t="s">
        <v>1267</v>
      </c>
      <c r="R599" s="792" t="s">
        <v>1831</v>
      </c>
      <c r="S599" s="792" t="s">
        <v>1832</v>
      </c>
      <c r="T599" s="792" t="s">
        <v>1833</v>
      </c>
      <c r="U599" s="792">
        <v>49405140</v>
      </c>
      <c r="V599" s="792">
        <v>0</v>
      </c>
      <c r="W599" s="792" t="s">
        <v>163</v>
      </c>
      <c r="X599" s="792">
        <v>400</v>
      </c>
      <c r="Y599" s="792">
        <v>448</v>
      </c>
      <c r="Z599" s="792">
        <v>14</v>
      </c>
      <c r="AA599" s="749">
        <f t="shared" si="18"/>
        <v>5.5999999999999999E-3</v>
      </c>
      <c r="AB599" s="792" t="s">
        <v>70</v>
      </c>
      <c r="AC599" s="793">
        <v>44719</v>
      </c>
      <c r="AD599" s="792"/>
      <c r="AE599" s="792" t="s">
        <v>4250</v>
      </c>
      <c r="AF599" s="792" t="s">
        <v>1846</v>
      </c>
      <c r="AG599" s="792">
        <v>448</v>
      </c>
      <c r="AH599" s="792">
        <v>14</v>
      </c>
      <c r="AI599" s="761">
        <f t="shared" si="19"/>
        <v>6.2719999999999998E-3</v>
      </c>
      <c r="AJ599" s="792" t="s">
        <v>72</v>
      </c>
      <c r="AK599" s="792">
        <v>399917925</v>
      </c>
      <c r="AL599" s="793">
        <v>44721</v>
      </c>
      <c r="AM599" s="793">
        <v>44721</v>
      </c>
      <c r="AN599" s="793">
        <v>44722</v>
      </c>
      <c r="AO599" s="792" t="s">
        <v>4250</v>
      </c>
      <c r="AP599" s="792" t="s">
        <v>4250</v>
      </c>
      <c r="AQ599" s="792" t="s">
        <v>1840</v>
      </c>
      <c r="AR599" s="792" t="s">
        <v>4250</v>
      </c>
      <c r="AS599" s="792">
        <v>399917925</v>
      </c>
      <c r="AT599" s="792" t="s">
        <v>4250</v>
      </c>
      <c r="AU599" s="792" t="s">
        <v>4250</v>
      </c>
      <c r="AV599" s="792" t="s">
        <v>4250</v>
      </c>
      <c r="AW599" s="792" t="s">
        <v>4250</v>
      </c>
      <c r="AX599" s="792" t="s">
        <v>7603</v>
      </c>
      <c r="AY599" s="794">
        <v>1447</v>
      </c>
      <c r="AZ599" s="792" t="s">
        <v>4250</v>
      </c>
      <c r="BA599" s="792" t="s">
        <v>4250</v>
      </c>
      <c r="BB599" s="792" t="s">
        <v>4250</v>
      </c>
      <c r="BC599" s="792" t="s">
        <v>4250</v>
      </c>
      <c r="BD599" s="792" t="s">
        <v>4250</v>
      </c>
      <c r="BE599" s="792" t="s">
        <v>4250</v>
      </c>
      <c r="BF599" s="792" t="s">
        <v>4250</v>
      </c>
      <c r="BG599" s="792" t="s">
        <v>4250</v>
      </c>
      <c r="BH599" s="792" t="s">
        <v>4250</v>
      </c>
    </row>
    <row r="600" spans="1:60">
      <c r="A600" s="858" t="s">
        <v>8524</v>
      </c>
      <c r="B600" s="753" t="s">
        <v>1264</v>
      </c>
      <c r="C600" s="753" t="s">
        <v>1847</v>
      </c>
      <c r="D600" s="754">
        <v>44713</v>
      </c>
      <c r="E600" s="753" t="s">
        <v>1848</v>
      </c>
      <c r="F600" s="753" t="s">
        <v>59</v>
      </c>
      <c r="G600" s="753" t="s">
        <v>60</v>
      </c>
      <c r="H600" s="753" t="s">
        <v>61</v>
      </c>
      <c r="I600" s="753" t="s">
        <v>62</v>
      </c>
      <c r="J600" s="753" t="s">
        <v>63</v>
      </c>
      <c r="K600" s="753">
        <v>30349</v>
      </c>
      <c r="L600" s="753" t="s">
        <v>635</v>
      </c>
      <c r="M600" s="753" t="s">
        <v>636</v>
      </c>
      <c r="N600" s="753" t="s">
        <v>637</v>
      </c>
      <c r="O600" s="753" t="s">
        <v>638</v>
      </c>
      <c r="P600" s="753">
        <v>27604</v>
      </c>
      <c r="Q600" s="753" t="s">
        <v>1267</v>
      </c>
      <c r="R600" s="753" t="s">
        <v>1849</v>
      </c>
      <c r="S600" s="753" t="s">
        <v>1850</v>
      </c>
      <c r="T600" s="764" t="s">
        <v>640</v>
      </c>
      <c r="U600" s="753">
        <v>49405140</v>
      </c>
      <c r="V600" s="753">
        <v>0</v>
      </c>
      <c r="W600" s="753" t="s">
        <v>163</v>
      </c>
      <c r="X600" s="753">
        <v>400</v>
      </c>
      <c r="Y600" s="753">
        <v>832</v>
      </c>
      <c r="Z600" s="753">
        <v>26</v>
      </c>
      <c r="AA600" s="749">
        <f t="shared" si="18"/>
        <v>1.04E-2</v>
      </c>
      <c r="AB600" s="753" t="s">
        <v>88</v>
      </c>
      <c r="AC600" s="754">
        <v>44719</v>
      </c>
      <c r="AD600" s="753"/>
      <c r="AE600" s="753" t="s">
        <v>4250</v>
      </c>
      <c r="AF600" s="753" t="s">
        <v>1847</v>
      </c>
      <c r="AG600" s="753">
        <v>832</v>
      </c>
      <c r="AH600" s="753">
        <v>26</v>
      </c>
      <c r="AI600" s="761">
        <f t="shared" si="19"/>
        <v>2.1631999999999998E-2</v>
      </c>
      <c r="AJ600" s="753" t="s">
        <v>72</v>
      </c>
      <c r="AK600" s="753">
        <v>399918052</v>
      </c>
      <c r="AL600" s="754">
        <v>44715</v>
      </c>
      <c r="AM600" s="754">
        <v>44715</v>
      </c>
      <c r="AN600" s="754">
        <v>44718</v>
      </c>
      <c r="AO600" s="754">
        <v>44718</v>
      </c>
      <c r="AP600" s="754">
        <v>44718</v>
      </c>
      <c r="AQ600" s="753" t="s">
        <v>89</v>
      </c>
      <c r="AR600" s="753" t="s">
        <v>4250</v>
      </c>
      <c r="AS600" s="753">
        <v>399918052</v>
      </c>
      <c r="AT600" s="753" t="s">
        <v>4250</v>
      </c>
      <c r="AU600" s="753" t="s">
        <v>4250</v>
      </c>
      <c r="AV600" s="753" t="s">
        <v>4250</v>
      </c>
      <c r="AW600" s="753" t="s">
        <v>4250</v>
      </c>
      <c r="AX600" s="753" t="s">
        <v>218</v>
      </c>
      <c r="AY600" s="756">
        <v>1343.39</v>
      </c>
      <c r="AZ600" s="753" t="s">
        <v>4250</v>
      </c>
      <c r="BA600" s="753" t="s">
        <v>4250</v>
      </c>
      <c r="BB600" s="753" t="s">
        <v>4250</v>
      </c>
      <c r="BC600" s="753" t="s">
        <v>4250</v>
      </c>
      <c r="BD600" s="753" t="s">
        <v>4250</v>
      </c>
      <c r="BE600" s="753" t="s">
        <v>4250</v>
      </c>
      <c r="BF600" s="753" t="s">
        <v>4250</v>
      </c>
      <c r="BG600" s="753" t="s">
        <v>4250</v>
      </c>
      <c r="BH600" s="753" t="s">
        <v>4250</v>
      </c>
    </row>
    <row r="601" spans="1:60">
      <c r="A601" s="858" t="s">
        <v>8524</v>
      </c>
      <c r="B601" s="753" t="s">
        <v>1781</v>
      </c>
      <c r="C601" s="753" t="s">
        <v>1851</v>
      </c>
      <c r="D601" s="754">
        <v>44713</v>
      </c>
      <c r="E601" s="753" t="s">
        <v>1852</v>
      </c>
      <c r="F601" s="753" t="s">
        <v>59</v>
      </c>
      <c r="G601" s="753" t="s">
        <v>60</v>
      </c>
      <c r="H601" s="753" t="s">
        <v>61</v>
      </c>
      <c r="I601" s="753" t="s">
        <v>62</v>
      </c>
      <c r="J601" s="753" t="s">
        <v>63</v>
      </c>
      <c r="K601" s="753">
        <v>30349</v>
      </c>
      <c r="L601" s="753" t="s">
        <v>433</v>
      </c>
      <c r="M601" s="753" t="s">
        <v>1093</v>
      </c>
      <c r="N601" s="753" t="s">
        <v>435</v>
      </c>
      <c r="O601" s="753" t="s">
        <v>268</v>
      </c>
      <c r="P601" s="753">
        <v>64120</v>
      </c>
      <c r="Q601" s="753" t="s">
        <v>1267</v>
      </c>
      <c r="R601" s="753" t="s">
        <v>673</v>
      </c>
      <c r="S601" s="753" t="s">
        <v>674</v>
      </c>
      <c r="T601" s="764" t="s">
        <v>269</v>
      </c>
      <c r="U601" s="753">
        <v>49405140</v>
      </c>
      <c r="V601" s="753">
        <v>0</v>
      </c>
      <c r="W601" s="753" t="s">
        <v>163</v>
      </c>
      <c r="X601" s="753">
        <v>400</v>
      </c>
      <c r="Y601" s="753">
        <v>768</v>
      </c>
      <c r="Z601" s="753">
        <v>24</v>
      </c>
      <c r="AA601" s="749">
        <f t="shared" si="18"/>
        <v>9.5999999999999992E-3</v>
      </c>
      <c r="AB601" s="753" t="s">
        <v>88</v>
      </c>
      <c r="AC601" s="754">
        <v>44719</v>
      </c>
      <c r="AD601" s="753"/>
      <c r="AE601" s="753" t="s">
        <v>4250</v>
      </c>
      <c r="AF601" s="753" t="s">
        <v>1851</v>
      </c>
      <c r="AG601" s="753">
        <v>768</v>
      </c>
      <c r="AH601" s="753">
        <v>24</v>
      </c>
      <c r="AI601" s="761">
        <f t="shared" si="19"/>
        <v>1.8432E-2</v>
      </c>
      <c r="AJ601" s="753" t="s">
        <v>72</v>
      </c>
      <c r="AK601" s="753">
        <v>399918174</v>
      </c>
      <c r="AL601" s="754">
        <v>44715</v>
      </c>
      <c r="AM601" s="754">
        <v>44715</v>
      </c>
      <c r="AN601" s="754">
        <v>44718</v>
      </c>
      <c r="AO601" s="754">
        <v>44718</v>
      </c>
      <c r="AP601" s="754">
        <v>44718</v>
      </c>
      <c r="AQ601" s="753" t="s">
        <v>89</v>
      </c>
      <c r="AR601" s="753" t="s">
        <v>4250</v>
      </c>
      <c r="AS601" s="753">
        <v>399918174</v>
      </c>
      <c r="AT601" s="753" t="s">
        <v>4250</v>
      </c>
      <c r="AU601" s="753" t="s">
        <v>4250</v>
      </c>
      <c r="AV601" s="753" t="s">
        <v>4250</v>
      </c>
      <c r="AW601" s="753" t="s">
        <v>4250</v>
      </c>
      <c r="AX601" s="753" t="s">
        <v>147</v>
      </c>
      <c r="AY601" s="756">
        <v>2086.42</v>
      </c>
      <c r="AZ601" s="753" t="s">
        <v>4250</v>
      </c>
      <c r="BA601" s="753" t="s">
        <v>4250</v>
      </c>
      <c r="BB601" s="753" t="s">
        <v>4250</v>
      </c>
      <c r="BC601" s="753" t="s">
        <v>4250</v>
      </c>
      <c r="BD601" s="753" t="s">
        <v>4250</v>
      </c>
      <c r="BE601" s="753" t="s">
        <v>4250</v>
      </c>
      <c r="BF601" s="753" t="s">
        <v>4250</v>
      </c>
      <c r="BG601" s="753" t="s">
        <v>4250</v>
      </c>
      <c r="BH601" s="753" t="s">
        <v>4250</v>
      </c>
    </row>
    <row r="602" spans="1:60">
      <c r="A602" s="858" t="s">
        <v>8524</v>
      </c>
      <c r="B602" s="753" t="s">
        <v>1264</v>
      </c>
      <c r="C602" s="753" t="s">
        <v>1853</v>
      </c>
      <c r="D602" s="754">
        <v>44713</v>
      </c>
      <c r="E602" s="753" t="s">
        <v>1854</v>
      </c>
      <c r="F602" s="753" t="s">
        <v>59</v>
      </c>
      <c r="G602" s="753" t="s">
        <v>60</v>
      </c>
      <c r="H602" s="753" t="s">
        <v>61</v>
      </c>
      <c r="I602" s="753" t="s">
        <v>62</v>
      </c>
      <c r="J602" s="753" t="s">
        <v>63</v>
      </c>
      <c r="K602" s="753">
        <v>30349</v>
      </c>
      <c r="L602" s="753" t="s">
        <v>358</v>
      </c>
      <c r="M602" s="753" t="s">
        <v>735</v>
      </c>
      <c r="N602" s="753" t="s">
        <v>391</v>
      </c>
      <c r="O602" s="753" t="s">
        <v>392</v>
      </c>
      <c r="P602" s="753">
        <v>11803</v>
      </c>
      <c r="Q602" s="753" t="s">
        <v>1267</v>
      </c>
      <c r="R602" s="753" t="s">
        <v>1855</v>
      </c>
      <c r="S602" s="753" t="s">
        <v>1856</v>
      </c>
      <c r="T602" s="753" t="s">
        <v>1857</v>
      </c>
      <c r="U602" s="753">
        <v>49405140</v>
      </c>
      <c r="V602" s="753">
        <v>0</v>
      </c>
      <c r="W602" s="753" t="s">
        <v>163</v>
      </c>
      <c r="X602" s="753">
        <v>400</v>
      </c>
      <c r="Y602" s="753">
        <v>768</v>
      </c>
      <c r="Z602" s="753">
        <v>24</v>
      </c>
      <c r="AA602" s="749">
        <f t="shared" si="18"/>
        <v>9.5999999999999992E-3</v>
      </c>
      <c r="AB602" s="753" t="s">
        <v>70</v>
      </c>
      <c r="AC602" s="754">
        <v>44721</v>
      </c>
      <c r="AD602" s="753"/>
      <c r="AE602" s="753" t="s">
        <v>4250</v>
      </c>
      <c r="AF602" s="753" t="s">
        <v>1853</v>
      </c>
      <c r="AG602" s="753">
        <v>768</v>
      </c>
      <c r="AH602" s="753">
        <v>24</v>
      </c>
      <c r="AI602" s="761">
        <f t="shared" si="19"/>
        <v>1.8432E-2</v>
      </c>
      <c r="AJ602" s="753" t="s">
        <v>72</v>
      </c>
      <c r="AK602" s="753">
        <v>399992091</v>
      </c>
      <c r="AL602" s="754">
        <v>44715</v>
      </c>
      <c r="AM602" s="754">
        <v>44715</v>
      </c>
      <c r="AN602" s="754">
        <v>44718</v>
      </c>
      <c r="AO602" s="754">
        <v>44718</v>
      </c>
      <c r="AP602" s="754">
        <v>44718</v>
      </c>
      <c r="AQ602" s="753" t="s">
        <v>89</v>
      </c>
      <c r="AR602" s="753" t="s">
        <v>4250</v>
      </c>
      <c r="AS602" s="753">
        <v>399992091</v>
      </c>
      <c r="AT602" s="753" t="s">
        <v>4250</v>
      </c>
      <c r="AU602" s="753" t="s">
        <v>4250</v>
      </c>
      <c r="AV602" s="753" t="s">
        <v>4250</v>
      </c>
      <c r="AW602" s="753" t="s">
        <v>4250</v>
      </c>
      <c r="AX602" s="753" t="s">
        <v>147</v>
      </c>
      <c r="AY602" s="756">
        <v>3697</v>
      </c>
      <c r="AZ602" s="753" t="s">
        <v>4250</v>
      </c>
      <c r="BA602" s="753" t="s">
        <v>4250</v>
      </c>
      <c r="BB602" s="753" t="s">
        <v>4250</v>
      </c>
      <c r="BC602" s="753" t="s">
        <v>4250</v>
      </c>
      <c r="BD602" s="753" t="s">
        <v>4250</v>
      </c>
      <c r="BE602" s="753" t="s">
        <v>4250</v>
      </c>
      <c r="BF602" s="753" t="s">
        <v>4250</v>
      </c>
      <c r="BG602" s="753" t="s">
        <v>4250</v>
      </c>
      <c r="BH602" s="753" t="s">
        <v>4250</v>
      </c>
    </row>
    <row r="603" spans="1:60">
      <c r="A603" s="858" t="s">
        <v>8524</v>
      </c>
      <c r="B603" s="753" t="s">
        <v>1264</v>
      </c>
      <c r="C603" s="753" t="s">
        <v>1858</v>
      </c>
      <c r="D603" s="754">
        <v>44713</v>
      </c>
      <c r="E603" s="753" t="s">
        <v>1859</v>
      </c>
      <c r="F603" s="753" t="s">
        <v>59</v>
      </c>
      <c r="G603" s="753" t="s">
        <v>60</v>
      </c>
      <c r="H603" s="753" t="s">
        <v>61</v>
      </c>
      <c r="I603" s="753" t="s">
        <v>62</v>
      </c>
      <c r="J603" s="753" t="s">
        <v>63</v>
      </c>
      <c r="K603" s="753">
        <v>30349</v>
      </c>
      <c r="L603" s="753" t="s">
        <v>358</v>
      </c>
      <c r="M603" s="753" t="s">
        <v>735</v>
      </c>
      <c r="N603" s="753" t="s">
        <v>391</v>
      </c>
      <c r="O603" s="753" t="s">
        <v>392</v>
      </c>
      <c r="P603" s="753">
        <v>11803</v>
      </c>
      <c r="Q603" s="753" t="s">
        <v>1267</v>
      </c>
      <c r="R603" s="753" t="s">
        <v>1855</v>
      </c>
      <c r="S603" s="753" t="s">
        <v>1856</v>
      </c>
      <c r="T603" s="753" t="s">
        <v>1857</v>
      </c>
      <c r="U603" s="753">
        <v>49405140</v>
      </c>
      <c r="V603" s="753">
        <v>0</v>
      </c>
      <c r="W603" s="753" t="s">
        <v>163</v>
      </c>
      <c r="X603" s="753">
        <v>400</v>
      </c>
      <c r="Y603" s="753">
        <v>768</v>
      </c>
      <c r="Z603" s="753">
        <v>24</v>
      </c>
      <c r="AA603" s="749">
        <f t="shared" si="18"/>
        <v>9.5999999999999992E-3</v>
      </c>
      <c r="AB603" s="753" t="s">
        <v>70</v>
      </c>
      <c r="AC603" s="754">
        <v>44718</v>
      </c>
      <c r="AD603" s="753"/>
      <c r="AE603" s="753" t="s">
        <v>4250</v>
      </c>
      <c r="AF603" s="753" t="s">
        <v>1858</v>
      </c>
      <c r="AG603" s="753">
        <v>768</v>
      </c>
      <c r="AH603" s="753">
        <v>24</v>
      </c>
      <c r="AI603" s="761">
        <f t="shared" si="19"/>
        <v>1.8432E-2</v>
      </c>
      <c r="AJ603" s="753" t="s">
        <v>72</v>
      </c>
      <c r="AK603" s="753">
        <v>399991335</v>
      </c>
      <c r="AL603" s="754">
        <v>44715</v>
      </c>
      <c r="AM603" s="754">
        <v>44715</v>
      </c>
      <c r="AN603" s="754">
        <v>44718</v>
      </c>
      <c r="AO603" s="754">
        <v>44718</v>
      </c>
      <c r="AP603" s="754">
        <v>44718</v>
      </c>
      <c r="AQ603" s="753" t="s">
        <v>89</v>
      </c>
      <c r="AR603" s="753" t="s">
        <v>4250</v>
      </c>
      <c r="AS603" s="753">
        <v>399991335</v>
      </c>
      <c r="AT603" s="753" t="s">
        <v>4250</v>
      </c>
      <c r="AU603" s="753" t="s">
        <v>4250</v>
      </c>
      <c r="AV603" s="753" t="s">
        <v>4250</v>
      </c>
      <c r="AW603" s="753" t="s">
        <v>4250</v>
      </c>
      <c r="AX603" s="753" t="s">
        <v>147</v>
      </c>
      <c r="AY603" s="756">
        <v>3697</v>
      </c>
      <c r="AZ603" s="753" t="s">
        <v>4250</v>
      </c>
      <c r="BA603" s="753" t="s">
        <v>4250</v>
      </c>
      <c r="BB603" s="753" t="s">
        <v>4250</v>
      </c>
      <c r="BC603" s="753" t="s">
        <v>4250</v>
      </c>
      <c r="BD603" s="753" t="s">
        <v>4250</v>
      </c>
      <c r="BE603" s="753" t="s">
        <v>4250</v>
      </c>
      <c r="BF603" s="753" t="s">
        <v>4250</v>
      </c>
      <c r="BG603" s="753" t="s">
        <v>4250</v>
      </c>
      <c r="BH603" s="753" t="s">
        <v>4250</v>
      </c>
    </row>
    <row r="604" spans="1:60">
      <c r="A604" s="858" t="s">
        <v>8524</v>
      </c>
      <c r="B604" s="753" t="s">
        <v>1264</v>
      </c>
      <c r="C604" s="753" t="s">
        <v>1860</v>
      </c>
      <c r="D604" s="754">
        <v>44713</v>
      </c>
      <c r="E604" s="753" t="s">
        <v>1861</v>
      </c>
      <c r="F604" s="753" t="s">
        <v>59</v>
      </c>
      <c r="G604" s="753" t="s">
        <v>60</v>
      </c>
      <c r="H604" s="753" t="s">
        <v>61</v>
      </c>
      <c r="I604" s="753" t="s">
        <v>62</v>
      </c>
      <c r="J604" s="753" t="s">
        <v>63</v>
      </c>
      <c r="K604" s="753">
        <v>30349</v>
      </c>
      <c r="L604" s="753" t="s">
        <v>358</v>
      </c>
      <c r="M604" s="753" t="s">
        <v>1862</v>
      </c>
      <c r="N604" s="753" t="s">
        <v>223</v>
      </c>
      <c r="O604" s="753" t="s">
        <v>98</v>
      </c>
      <c r="P604" s="753">
        <v>32822</v>
      </c>
      <c r="Q604" s="753" t="s">
        <v>1267</v>
      </c>
      <c r="R604" s="753" t="s">
        <v>1863</v>
      </c>
      <c r="S604" s="753" t="s">
        <v>1864</v>
      </c>
      <c r="T604" s="753" t="s">
        <v>1865</v>
      </c>
      <c r="U604" s="753">
        <v>49405140</v>
      </c>
      <c r="V604" s="753">
        <v>0</v>
      </c>
      <c r="W604" s="753" t="s">
        <v>163</v>
      </c>
      <c r="X604" s="753">
        <v>400</v>
      </c>
      <c r="Y604" s="753">
        <v>768</v>
      </c>
      <c r="Z604" s="753">
        <v>24</v>
      </c>
      <c r="AA604" s="749">
        <f t="shared" si="18"/>
        <v>9.5999999999999992E-3</v>
      </c>
      <c r="AB604" s="753" t="s">
        <v>70</v>
      </c>
      <c r="AC604" s="754">
        <v>44718</v>
      </c>
      <c r="AD604" s="753"/>
      <c r="AE604" s="753" t="s">
        <v>4250</v>
      </c>
      <c r="AF604" s="753" t="s">
        <v>1860</v>
      </c>
      <c r="AG604" s="753">
        <v>768</v>
      </c>
      <c r="AH604" s="753">
        <v>24</v>
      </c>
      <c r="AI604" s="761">
        <f t="shared" si="19"/>
        <v>1.8432E-2</v>
      </c>
      <c r="AJ604" s="753" t="s">
        <v>72</v>
      </c>
      <c r="AK604" s="753">
        <v>399990892</v>
      </c>
      <c r="AL604" s="754">
        <v>44718</v>
      </c>
      <c r="AM604" s="754">
        <v>44718</v>
      </c>
      <c r="AN604" s="754">
        <v>44719</v>
      </c>
      <c r="AO604" s="754">
        <v>44718</v>
      </c>
      <c r="AP604" s="754">
        <v>44718</v>
      </c>
      <c r="AQ604" s="753" t="s">
        <v>89</v>
      </c>
      <c r="AR604" s="753" t="s">
        <v>4250</v>
      </c>
      <c r="AS604" s="753">
        <v>399990892</v>
      </c>
      <c r="AT604" s="753" t="s">
        <v>4250</v>
      </c>
      <c r="AU604" s="753" t="s">
        <v>4250</v>
      </c>
      <c r="AV604" s="753" t="s">
        <v>4250</v>
      </c>
      <c r="AW604" s="753" t="s">
        <v>4250</v>
      </c>
      <c r="AX604" s="753" t="s">
        <v>7603</v>
      </c>
      <c r="AY604" s="756">
        <v>1750</v>
      </c>
      <c r="AZ604" s="753" t="s">
        <v>4250</v>
      </c>
      <c r="BA604" s="753" t="s">
        <v>4250</v>
      </c>
      <c r="BB604" s="753" t="s">
        <v>4250</v>
      </c>
      <c r="BC604" s="753" t="s">
        <v>4250</v>
      </c>
      <c r="BD604" s="753" t="s">
        <v>4250</v>
      </c>
      <c r="BE604" s="753" t="s">
        <v>4250</v>
      </c>
      <c r="BF604" s="753" t="s">
        <v>4250</v>
      </c>
      <c r="BG604" s="753" t="s">
        <v>4250</v>
      </c>
      <c r="BH604" s="753" t="s">
        <v>4250</v>
      </c>
    </row>
    <row r="605" spans="1:60">
      <c r="A605" s="858" t="s">
        <v>8524</v>
      </c>
      <c r="B605" s="753" t="s">
        <v>1264</v>
      </c>
      <c r="C605" s="753" t="s">
        <v>1866</v>
      </c>
      <c r="D605" s="754">
        <v>44713</v>
      </c>
      <c r="E605" s="753" t="s">
        <v>1867</v>
      </c>
      <c r="F605" s="753" t="s">
        <v>59</v>
      </c>
      <c r="G605" s="753" t="s">
        <v>60</v>
      </c>
      <c r="H605" s="753" t="s">
        <v>61</v>
      </c>
      <c r="I605" s="753" t="s">
        <v>62</v>
      </c>
      <c r="J605" s="753" t="s">
        <v>63</v>
      </c>
      <c r="K605" s="753">
        <v>30349</v>
      </c>
      <c r="L605" s="753" t="s">
        <v>358</v>
      </c>
      <c r="M605" s="753" t="s">
        <v>1862</v>
      </c>
      <c r="N605" s="753" t="s">
        <v>223</v>
      </c>
      <c r="O605" s="753" t="s">
        <v>98</v>
      </c>
      <c r="P605" s="753">
        <v>32822</v>
      </c>
      <c r="Q605" s="753" t="s">
        <v>1267</v>
      </c>
      <c r="R605" s="753" t="s">
        <v>1863</v>
      </c>
      <c r="S605" s="753" t="s">
        <v>1864</v>
      </c>
      <c r="T605" s="753" t="s">
        <v>1865</v>
      </c>
      <c r="U605" s="753">
        <v>49203132</v>
      </c>
      <c r="V605" s="753">
        <v>0</v>
      </c>
      <c r="W605" s="753" t="s">
        <v>113</v>
      </c>
      <c r="X605" s="753">
        <v>360</v>
      </c>
      <c r="Y605" s="753">
        <v>832</v>
      </c>
      <c r="Z605" s="753">
        <v>26</v>
      </c>
      <c r="AA605" s="749">
        <f t="shared" si="18"/>
        <v>9.3600000000000003E-3</v>
      </c>
      <c r="AB605" s="753" t="s">
        <v>70</v>
      </c>
      <c r="AC605" s="754">
        <v>44721</v>
      </c>
      <c r="AD605" s="753"/>
      <c r="AE605" s="753" t="s">
        <v>4250</v>
      </c>
      <c r="AF605" s="753" t="s">
        <v>1866</v>
      </c>
      <c r="AG605" s="753">
        <v>832</v>
      </c>
      <c r="AH605" s="753">
        <v>26</v>
      </c>
      <c r="AI605" s="761">
        <f t="shared" si="19"/>
        <v>2.1631999999999998E-2</v>
      </c>
      <c r="AJ605" s="753" t="s">
        <v>72</v>
      </c>
      <c r="AK605" s="753">
        <v>400058216</v>
      </c>
      <c r="AL605" s="754">
        <v>44718</v>
      </c>
      <c r="AM605" s="754">
        <v>44718</v>
      </c>
      <c r="AN605" s="754">
        <v>44719</v>
      </c>
      <c r="AO605" s="754">
        <v>44719</v>
      </c>
      <c r="AP605" s="754">
        <v>44719</v>
      </c>
      <c r="AQ605" s="753" t="s">
        <v>89</v>
      </c>
      <c r="AR605" s="753" t="s">
        <v>4250</v>
      </c>
      <c r="AS605" s="753">
        <v>400058216</v>
      </c>
      <c r="AT605" s="753" t="s">
        <v>4250</v>
      </c>
      <c r="AU605" s="753" t="s">
        <v>4250</v>
      </c>
      <c r="AV605" s="753" t="s">
        <v>4250</v>
      </c>
      <c r="AW605" s="753" t="s">
        <v>4250</v>
      </c>
      <c r="AX605" s="753" t="s">
        <v>7603</v>
      </c>
      <c r="AY605" s="756">
        <v>1750</v>
      </c>
      <c r="AZ605" s="753" t="s">
        <v>4250</v>
      </c>
      <c r="BA605" s="753" t="s">
        <v>4250</v>
      </c>
      <c r="BB605" s="753" t="s">
        <v>4250</v>
      </c>
      <c r="BC605" s="753" t="s">
        <v>4250</v>
      </c>
      <c r="BD605" s="753" t="s">
        <v>4250</v>
      </c>
      <c r="BE605" s="753" t="s">
        <v>4250</v>
      </c>
      <c r="BF605" s="753" t="s">
        <v>4250</v>
      </c>
      <c r="BG605" s="753" t="s">
        <v>4250</v>
      </c>
      <c r="BH605" s="753" t="s">
        <v>4250</v>
      </c>
    </row>
    <row r="606" spans="1:60">
      <c r="A606" s="858" t="s">
        <v>8524</v>
      </c>
      <c r="B606" s="753" t="s">
        <v>1264</v>
      </c>
      <c r="C606" s="753" t="s">
        <v>1868</v>
      </c>
      <c r="D606" s="754">
        <v>44713</v>
      </c>
      <c r="E606" s="753" t="s">
        <v>1869</v>
      </c>
      <c r="F606" s="753" t="s">
        <v>59</v>
      </c>
      <c r="G606" s="753" t="s">
        <v>60</v>
      </c>
      <c r="H606" s="753" t="s">
        <v>61</v>
      </c>
      <c r="I606" s="753" t="s">
        <v>62</v>
      </c>
      <c r="J606" s="753" t="s">
        <v>63</v>
      </c>
      <c r="K606" s="753">
        <v>30349</v>
      </c>
      <c r="L606" s="753" t="s">
        <v>358</v>
      </c>
      <c r="M606" s="753" t="s">
        <v>1870</v>
      </c>
      <c r="N606" s="753" t="s">
        <v>380</v>
      </c>
      <c r="O606" s="753" t="s">
        <v>85</v>
      </c>
      <c r="P606" s="753">
        <v>8840</v>
      </c>
      <c r="Q606" s="753" t="s">
        <v>1267</v>
      </c>
      <c r="R606" s="753" t="s">
        <v>1855</v>
      </c>
      <c r="S606" s="753" t="s">
        <v>1856</v>
      </c>
      <c r="T606" s="753" t="s">
        <v>1857</v>
      </c>
      <c r="U606" s="753">
        <v>49203132</v>
      </c>
      <c r="V606" s="753">
        <v>0</v>
      </c>
      <c r="W606" s="753" t="s">
        <v>113</v>
      </c>
      <c r="X606" s="753">
        <v>360</v>
      </c>
      <c r="Y606" s="753">
        <v>832</v>
      </c>
      <c r="Z606" s="753">
        <v>26</v>
      </c>
      <c r="AA606" s="749">
        <f t="shared" si="18"/>
        <v>9.3600000000000003E-3</v>
      </c>
      <c r="AB606" s="753" t="s">
        <v>70</v>
      </c>
      <c r="AC606" s="754">
        <v>44721</v>
      </c>
      <c r="AD606" s="753"/>
      <c r="AE606" s="753" t="s">
        <v>4250</v>
      </c>
      <c r="AF606" s="753" t="s">
        <v>1868</v>
      </c>
      <c r="AG606" s="753">
        <v>832</v>
      </c>
      <c r="AH606" s="753">
        <v>26</v>
      </c>
      <c r="AI606" s="761">
        <f t="shared" si="19"/>
        <v>2.1631999999999998E-2</v>
      </c>
      <c r="AJ606" s="753" t="s">
        <v>72</v>
      </c>
      <c r="AK606" s="753">
        <v>400058531</v>
      </c>
      <c r="AL606" s="795">
        <v>44718</v>
      </c>
      <c r="AM606" s="795">
        <v>44718</v>
      </c>
      <c r="AN606" s="795">
        <v>44720</v>
      </c>
      <c r="AO606" s="795">
        <v>44720</v>
      </c>
      <c r="AP606" s="795">
        <v>44720</v>
      </c>
      <c r="AQ606" s="796" t="s">
        <v>89</v>
      </c>
      <c r="AR606" s="796" t="s">
        <v>8267</v>
      </c>
      <c r="AS606" s="753">
        <v>400058531</v>
      </c>
      <c r="AT606" s="753" t="s">
        <v>4250</v>
      </c>
      <c r="AU606" s="753" t="s">
        <v>4250</v>
      </c>
      <c r="AV606" s="753" t="s">
        <v>4250</v>
      </c>
      <c r="AW606" s="753" t="s">
        <v>4250</v>
      </c>
      <c r="AX606" s="753" t="s">
        <v>147</v>
      </c>
      <c r="AY606" s="756">
        <v>2674.98</v>
      </c>
      <c r="AZ606" s="753" t="s">
        <v>4250</v>
      </c>
      <c r="BA606" s="753" t="s">
        <v>4250</v>
      </c>
      <c r="BB606" s="753" t="s">
        <v>4250</v>
      </c>
      <c r="BC606" s="753" t="s">
        <v>4250</v>
      </c>
      <c r="BD606" s="753" t="s">
        <v>4250</v>
      </c>
      <c r="BE606" s="753" t="s">
        <v>4250</v>
      </c>
      <c r="BF606" s="753" t="s">
        <v>4250</v>
      </c>
      <c r="BG606" s="753" t="s">
        <v>4250</v>
      </c>
      <c r="BH606" s="753" t="s">
        <v>4250</v>
      </c>
    </row>
    <row r="607" spans="1:60">
      <c r="A607" s="858" t="s">
        <v>8524</v>
      </c>
      <c r="B607" s="753" t="s">
        <v>1264</v>
      </c>
      <c r="C607" s="753" t="s">
        <v>1871</v>
      </c>
      <c r="D607" s="754">
        <v>44713</v>
      </c>
      <c r="E607" s="753" t="s">
        <v>1872</v>
      </c>
      <c r="F607" s="753" t="s">
        <v>59</v>
      </c>
      <c r="G607" s="753" t="s">
        <v>60</v>
      </c>
      <c r="H607" s="753" t="s">
        <v>61</v>
      </c>
      <c r="I607" s="753" t="s">
        <v>62</v>
      </c>
      <c r="J607" s="753" t="s">
        <v>63</v>
      </c>
      <c r="K607" s="753">
        <v>30349</v>
      </c>
      <c r="L607" s="753" t="s">
        <v>358</v>
      </c>
      <c r="M607" s="753" t="s">
        <v>1873</v>
      </c>
      <c r="N607" s="753" t="s">
        <v>1262</v>
      </c>
      <c r="O607" s="753" t="s">
        <v>445</v>
      </c>
      <c r="P607" s="753">
        <v>75261</v>
      </c>
      <c r="Q607" s="753" t="s">
        <v>1267</v>
      </c>
      <c r="R607" s="753" t="s">
        <v>1874</v>
      </c>
      <c r="S607" s="753" t="s">
        <v>1875</v>
      </c>
      <c r="T607" s="753" t="s">
        <v>1876</v>
      </c>
      <c r="U607" s="753">
        <v>49203132</v>
      </c>
      <c r="V607" s="753">
        <v>0</v>
      </c>
      <c r="W607" s="753" t="s">
        <v>113</v>
      </c>
      <c r="X607" s="753">
        <v>360</v>
      </c>
      <c r="Y607" s="753">
        <v>832</v>
      </c>
      <c r="Z607" s="753">
        <v>26</v>
      </c>
      <c r="AA607" s="749">
        <f t="shared" si="18"/>
        <v>9.3600000000000003E-3</v>
      </c>
      <c r="AB607" s="753" t="s">
        <v>70</v>
      </c>
      <c r="AC607" s="754">
        <v>44721</v>
      </c>
      <c r="AD607" s="753"/>
      <c r="AE607" s="753" t="s">
        <v>4250</v>
      </c>
      <c r="AF607" s="753" t="s">
        <v>1871</v>
      </c>
      <c r="AG607" s="753">
        <v>832</v>
      </c>
      <c r="AH607" s="753">
        <v>26</v>
      </c>
      <c r="AI607" s="761">
        <f t="shared" si="19"/>
        <v>2.1631999999999998E-2</v>
      </c>
      <c r="AJ607" s="753" t="s">
        <v>72</v>
      </c>
      <c r="AK607" s="753">
        <v>400058081</v>
      </c>
      <c r="AL607" s="754">
        <v>44718</v>
      </c>
      <c r="AM607" s="754">
        <v>44718</v>
      </c>
      <c r="AN607" s="754">
        <v>44720</v>
      </c>
      <c r="AO607" s="754">
        <v>44720</v>
      </c>
      <c r="AP607" s="754">
        <v>44720</v>
      </c>
      <c r="AQ607" s="753" t="s">
        <v>89</v>
      </c>
      <c r="AR607" s="753" t="s">
        <v>4250</v>
      </c>
      <c r="AS607" s="753">
        <v>400058081</v>
      </c>
      <c r="AT607" s="753" t="s">
        <v>4250</v>
      </c>
      <c r="AU607" s="753" t="s">
        <v>4250</v>
      </c>
      <c r="AV607" s="753" t="s">
        <v>4250</v>
      </c>
      <c r="AW607" s="753" t="s">
        <v>4250</v>
      </c>
      <c r="AX607" s="753" t="s">
        <v>147</v>
      </c>
      <c r="AY607" s="756">
        <v>1937.67</v>
      </c>
      <c r="AZ607" s="753" t="s">
        <v>4250</v>
      </c>
      <c r="BA607" s="753" t="s">
        <v>4250</v>
      </c>
      <c r="BB607" s="753" t="s">
        <v>4250</v>
      </c>
      <c r="BC607" s="753" t="s">
        <v>4250</v>
      </c>
      <c r="BD607" s="753" t="s">
        <v>4250</v>
      </c>
      <c r="BE607" s="753" t="s">
        <v>4250</v>
      </c>
      <c r="BF607" s="753" t="s">
        <v>4250</v>
      </c>
      <c r="BG607" s="753" t="s">
        <v>4250</v>
      </c>
      <c r="BH607" s="753" t="s">
        <v>4250</v>
      </c>
    </row>
    <row r="608" spans="1:60">
      <c r="A608" s="858" t="s">
        <v>8524</v>
      </c>
      <c r="B608" s="753" t="s">
        <v>1264</v>
      </c>
      <c r="C608" s="753" t="s">
        <v>1877</v>
      </c>
      <c r="D608" s="754">
        <v>44713</v>
      </c>
      <c r="E608" s="753" t="s">
        <v>1878</v>
      </c>
      <c r="F608" s="753" t="s">
        <v>59</v>
      </c>
      <c r="G608" s="753" t="s">
        <v>60</v>
      </c>
      <c r="H608" s="753" t="s">
        <v>61</v>
      </c>
      <c r="I608" s="753" t="s">
        <v>62</v>
      </c>
      <c r="J608" s="753" t="s">
        <v>63</v>
      </c>
      <c r="K608" s="753">
        <v>30349</v>
      </c>
      <c r="L608" s="753" t="s">
        <v>358</v>
      </c>
      <c r="M608" s="753" t="s">
        <v>735</v>
      </c>
      <c r="N608" s="753" t="s">
        <v>391</v>
      </c>
      <c r="O608" s="753" t="s">
        <v>392</v>
      </c>
      <c r="P608" s="753">
        <v>11803</v>
      </c>
      <c r="Q608" s="753" t="s">
        <v>1267</v>
      </c>
      <c r="R608" s="753" t="s">
        <v>1855</v>
      </c>
      <c r="S608" s="753" t="s">
        <v>1856</v>
      </c>
      <c r="T608" s="753" t="s">
        <v>1857</v>
      </c>
      <c r="U608" s="753">
        <v>49203132</v>
      </c>
      <c r="V608" s="753">
        <v>0</v>
      </c>
      <c r="W608" s="753" t="s">
        <v>113</v>
      </c>
      <c r="X608" s="753">
        <v>360</v>
      </c>
      <c r="Y608" s="753">
        <v>832</v>
      </c>
      <c r="Z608" s="753">
        <v>26</v>
      </c>
      <c r="AA608" s="749">
        <f t="shared" si="18"/>
        <v>9.3600000000000003E-3</v>
      </c>
      <c r="AB608" s="753" t="s">
        <v>70</v>
      </c>
      <c r="AC608" s="754">
        <v>44718</v>
      </c>
      <c r="AD608" s="753"/>
      <c r="AE608" s="753" t="s">
        <v>4250</v>
      </c>
      <c r="AF608" s="753" t="s">
        <v>1877</v>
      </c>
      <c r="AG608" s="753">
        <v>832</v>
      </c>
      <c r="AH608" s="753">
        <v>26</v>
      </c>
      <c r="AI608" s="761">
        <f t="shared" si="19"/>
        <v>2.1631999999999998E-2</v>
      </c>
      <c r="AJ608" s="753" t="s">
        <v>72</v>
      </c>
      <c r="AK608" s="753">
        <v>400058701</v>
      </c>
      <c r="AL608" s="754">
        <v>44718</v>
      </c>
      <c r="AM608" s="754">
        <v>44718</v>
      </c>
      <c r="AN608" s="754">
        <v>44720</v>
      </c>
      <c r="AO608" s="754">
        <v>44720</v>
      </c>
      <c r="AP608" s="754">
        <v>44720</v>
      </c>
      <c r="AQ608" s="753" t="s">
        <v>89</v>
      </c>
      <c r="AR608" s="753" t="s">
        <v>4250</v>
      </c>
      <c r="AS608" s="753">
        <v>400058701</v>
      </c>
      <c r="AT608" s="753" t="s">
        <v>4250</v>
      </c>
      <c r="AU608" s="753" t="s">
        <v>4250</v>
      </c>
      <c r="AV608" s="753" t="s">
        <v>4250</v>
      </c>
      <c r="AW608" s="753" t="s">
        <v>4250</v>
      </c>
      <c r="AX608" s="753" t="s">
        <v>147</v>
      </c>
      <c r="AY608" s="756">
        <v>3396</v>
      </c>
      <c r="AZ608" s="753" t="s">
        <v>4250</v>
      </c>
      <c r="BA608" s="753" t="s">
        <v>4250</v>
      </c>
      <c r="BB608" s="753" t="s">
        <v>4250</v>
      </c>
      <c r="BC608" s="753" t="s">
        <v>4250</v>
      </c>
      <c r="BD608" s="753" t="s">
        <v>4250</v>
      </c>
      <c r="BE608" s="753" t="s">
        <v>4250</v>
      </c>
      <c r="BF608" s="753" t="s">
        <v>4250</v>
      </c>
      <c r="BG608" s="753" t="s">
        <v>4250</v>
      </c>
      <c r="BH608" s="753" t="s">
        <v>4250</v>
      </c>
    </row>
    <row r="609" spans="1:60">
      <c r="A609" s="858" t="s">
        <v>8524</v>
      </c>
      <c r="B609" s="753" t="s">
        <v>1264</v>
      </c>
      <c r="C609" s="753" t="s">
        <v>1879</v>
      </c>
      <c r="D609" s="754">
        <v>44713</v>
      </c>
      <c r="E609" s="753" t="s">
        <v>1880</v>
      </c>
      <c r="F609" s="753" t="s">
        <v>59</v>
      </c>
      <c r="G609" s="753" t="s">
        <v>60</v>
      </c>
      <c r="H609" s="753" t="s">
        <v>61</v>
      </c>
      <c r="I609" s="753" t="s">
        <v>62</v>
      </c>
      <c r="J609" s="753" t="s">
        <v>63</v>
      </c>
      <c r="K609" s="753">
        <v>30349</v>
      </c>
      <c r="L609" s="753" t="s">
        <v>358</v>
      </c>
      <c r="M609" s="753" t="s">
        <v>1862</v>
      </c>
      <c r="N609" s="753" t="s">
        <v>223</v>
      </c>
      <c r="O609" s="753" t="s">
        <v>98</v>
      </c>
      <c r="P609" s="753">
        <v>32822</v>
      </c>
      <c r="Q609" s="753" t="s">
        <v>1267</v>
      </c>
      <c r="R609" s="753" t="s">
        <v>1863</v>
      </c>
      <c r="S609" s="753" t="s">
        <v>1864</v>
      </c>
      <c r="T609" s="753" t="s">
        <v>1865</v>
      </c>
      <c r="U609" s="753">
        <v>49203132</v>
      </c>
      <c r="V609" s="753">
        <v>0</v>
      </c>
      <c r="W609" s="753" t="s">
        <v>113</v>
      </c>
      <c r="X609" s="753">
        <v>360</v>
      </c>
      <c r="Y609" s="753">
        <v>832</v>
      </c>
      <c r="Z609" s="753">
        <v>26</v>
      </c>
      <c r="AA609" s="749">
        <f t="shared" si="18"/>
        <v>9.3600000000000003E-3</v>
      </c>
      <c r="AB609" s="753" t="s">
        <v>70</v>
      </c>
      <c r="AC609" s="754">
        <v>44718</v>
      </c>
      <c r="AD609" s="753"/>
      <c r="AE609" s="753" t="s">
        <v>4250</v>
      </c>
      <c r="AF609" s="753" t="s">
        <v>1879</v>
      </c>
      <c r="AG609" s="753">
        <v>832</v>
      </c>
      <c r="AH609" s="753">
        <v>26</v>
      </c>
      <c r="AI609" s="761">
        <f t="shared" si="19"/>
        <v>2.1631999999999998E-2</v>
      </c>
      <c r="AJ609" s="753" t="s">
        <v>72</v>
      </c>
      <c r="AK609" s="753">
        <v>400058377</v>
      </c>
      <c r="AL609" s="754">
        <v>44718</v>
      </c>
      <c r="AM609" s="754">
        <v>44718</v>
      </c>
      <c r="AN609" s="754">
        <v>44719</v>
      </c>
      <c r="AO609" s="754">
        <v>44719</v>
      </c>
      <c r="AP609" s="754">
        <v>44719</v>
      </c>
      <c r="AQ609" s="753" t="s">
        <v>89</v>
      </c>
      <c r="AR609" s="753" t="s">
        <v>4250</v>
      </c>
      <c r="AS609" s="753">
        <v>400058377</v>
      </c>
      <c r="AT609" s="753" t="s">
        <v>4250</v>
      </c>
      <c r="AU609" s="753" t="s">
        <v>4250</v>
      </c>
      <c r="AV609" s="753" t="s">
        <v>4250</v>
      </c>
      <c r="AW609" s="753" t="s">
        <v>4250</v>
      </c>
      <c r="AX609" s="753" t="s">
        <v>7603</v>
      </c>
      <c r="AY609" s="756">
        <v>1750</v>
      </c>
      <c r="AZ609" s="753" t="s">
        <v>4250</v>
      </c>
      <c r="BA609" s="753" t="s">
        <v>4250</v>
      </c>
      <c r="BB609" s="753" t="s">
        <v>4250</v>
      </c>
      <c r="BC609" s="753" t="s">
        <v>4250</v>
      </c>
      <c r="BD609" s="753" t="s">
        <v>4250</v>
      </c>
      <c r="BE609" s="753" t="s">
        <v>4250</v>
      </c>
      <c r="BF609" s="753" t="s">
        <v>4250</v>
      </c>
      <c r="BG609" s="753" t="s">
        <v>4250</v>
      </c>
      <c r="BH609" s="753" t="s">
        <v>4250</v>
      </c>
    </row>
    <row r="610" spans="1:60">
      <c r="A610" s="858" t="s">
        <v>8524</v>
      </c>
      <c r="B610" s="753" t="s">
        <v>1264</v>
      </c>
      <c r="C610" s="753" t="s">
        <v>1881</v>
      </c>
      <c r="D610" s="754">
        <v>44713</v>
      </c>
      <c r="E610" s="753" t="s">
        <v>1882</v>
      </c>
      <c r="F610" s="753" t="s">
        <v>59</v>
      </c>
      <c r="G610" s="753" t="s">
        <v>60</v>
      </c>
      <c r="H610" s="753" t="s">
        <v>61</v>
      </c>
      <c r="I610" s="753" t="s">
        <v>62</v>
      </c>
      <c r="J610" s="753" t="s">
        <v>63</v>
      </c>
      <c r="K610" s="753">
        <v>30349</v>
      </c>
      <c r="L610" s="753" t="s">
        <v>358</v>
      </c>
      <c r="M610" s="753" t="s">
        <v>1883</v>
      </c>
      <c r="N610" s="753" t="s">
        <v>962</v>
      </c>
      <c r="O610" s="753" t="s">
        <v>98</v>
      </c>
      <c r="P610" s="753">
        <v>32244</v>
      </c>
      <c r="Q610" s="753" t="s">
        <v>1267</v>
      </c>
      <c r="R610" s="753" t="s">
        <v>1863</v>
      </c>
      <c r="S610" s="753" t="s">
        <v>1864</v>
      </c>
      <c r="T610" s="753" t="s">
        <v>1865</v>
      </c>
      <c r="U610" s="753">
        <v>49203132</v>
      </c>
      <c r="V610" s="753">
        <v>0</v>
      </c>
      <c r="W610" s="753" t="s">
        <v>113</v>
      </c>
      <c r="X610" s="753">
        <v>360</v>
      </c>
      <c r="Y610" s="753">
        <v>832</v>
      </c>
      <c r="Z610" s="753">
        <v>26</v>
      </c>
      <c r="AA610" s="749">
        <f t="shared" si="18"/>
        <v>9.3600000000000003E-3</v>
      </c>
      <c r="AB610" s="753" t="s">
        <v>70</v>
      </c>
      <c r="AC610" s="754">
        <v>44718</v>
      </c>
      <c r="AD610" s="753"/>
      <c r="AE610" s="753" t="s">
        <v>4250</v>
      </c>
      <c r="AF610" s="753" t="s">
        <v>1881</v>
      </c>
      <c r="AG610" s="753">
        <v>832</v>
      </c>
      <c r="AH610" s="753">
        <v>26</v>
      </c>
      <c r="AI610" s="761">
        <f t="shared" si="19"/>
        <v>2.1631999999999998E-2</v>
      </c>
      <c r="AJ610" s="753" t="s">
        <v>72</v>
      </c>
      <c r="AK610" s="753">
        <v>400057864</v>
      </c>
      <c r="AL610" s="754">
        <v>44718</v>
      </c>
      <c r="AM610" s="754">
        <v>44718</v>
      </c>
      <c r="AN610" s="754">
        <v>44719</v>
      </c>
      <c r="AO610" s="754">
        <v>44719</v>
      </c>
      <c r="AP610" s="754">
        <v>44719</v>
      </c>
      <c r="AQ610" s="753" t="s">
        <v>89</v>
      </c>
      <c r="AR610" s="753" t="s">
        <v>4250</v>
      </c>
      <c r="AS610" s="753">
        <v>400057864</v>
      </c>
      <c r="AT610" s="753" t="s">
        <v>4250</v>
      </c>
      <c r="AU610" s="753" t="s">
        <v>4250</v>
      </c>
      <c r="AV610" s="753" t="s">
        <v>4250</v>
      </c>
      <c r="AW610" s="753" t="s">
        <v>4250</v>
      </c>
      <c r="AX610" s="753" t="s">
        <v>7603</v>
      </c>
      <c r="AY610" s="756">
        <v>1447</v>
      </c>
      <c r="AZ610" s="753" t="s">
        <v>4250</v>
      </c>
      <c r="BA610" s="753" t="s">
        <v>4250</v>
      </c>
      <c r="BB610" s="753" t="s">
        <v>4250</v>
      </c>
      <c r="BC610" s="753" t="s">
        <v>4250</v>
      </c>
      <c r="BD610" s="753" t="s">
        <v>4250</v>
      </c>
      <c r="BE610" s="753" t="s">
        <v>4250</v>
      </c>
      <c r="BF610" s="753" t="s">
        <v>4250</v>
      </c>
      <c r="BG610" s="753" t="s">
        <v>4250</v>
      </c>
      <c r="BH610" s="753" t="s">
        <v>4250</v>
      </c>
    </row>
    <row r="611" spans="1:60">
      <c r="A611" s="858" t="s">
        <v>8524</v>
      </c>
      <c r="B611" s="792" t="s">
        <v>101</v>
      </c>
      <c r="C611" s="792">
        <v>1548747523</v>
      </c>
      <c r="D611" s="793">
        <v>44650</v>
      </c>
      <c r="E611" s="792" t="s">
        <v>1884</v>
      </c>
      <c r="F611" s="792" t="s">
        <v>59</v>
      </c>
      <c r="G611" s="792" t="s">
        <v>60</v>
      </c>
      <c r="H611" s="792" t="s">
        <v>61</v>
      </c>
      <c r="I611" s="792" t="s">
        <v>62</v>
      </c>
      <c r="J611" s="792" t="s">
        <v>63</v>
      </c>
      <c r="K611" s="792">
        <v>30349</v>
      </c>
      <c r="L611" s="792" t="s">
        <v>1144</v>
      </c>
      <c r="M611" s="792" t="s">
        <v>1145</v>
      </c>
      <c r="N611" s="792" t="s">
        <v>1146</v>
      </c>
      <c r="O611" s="792" t="s">
        <v>110</v>
      </c>
      <c r="P611" s="792">
        <v>92806</v>
      </c>
      <c r="Q611" s="792" t="s">
        <v>1267</v>
      </c>
      <c r="R611" s="792" t="s">
        <v>4250</v>
      </c>
      <c r="S611" s="792" t="s">
        <v>4250</v>
      </c>
      <c r="T611" s="792" t="s">
        <v>4250</v>
      </c>
      <c r="U611" s="792">
        <v>49204132</v>
      </c>
      <c r="V611" s="792">
        <v>0</v>
      </c>
      <c r="W611" s="792" t="s">
        <v>479</v>
      </c>
      <c r="X611" s="792">
        <v>360</v>
      </c>
      <c r="Y611" s="792">
        <v>156</v>
      </c>
      <c r="Z611" s="792">
        <v>6</v>
      </c>
      <c r="AA611" s="749">
        <f t="shared" si="18"/>
        <v>2.16E-3</v>
      </c>
      <c r="AB611" s="792" t="s">
        <v>88</v>
      </c>
      <c r="AC611" s="793">
        <v>44742</v>
      </c>
      <c r="AD611" s="792"/>
      <c r="AE611" s="792" t="s">
        <v>4250</v>
      </c>
      <c r="AF611" s="792">
        <v>1548747523</v>
      </c>
      <c r="AG611" s="792">
        <v>156</v>
      </c>
      <c r="AH611" s="792">
        <v>6</v>
      </c>
      <c r="AI611" s="761">
        <f t="shared" si="19"/>
        <v>9.3599999999999998E-4</v>
      </c>
      <c r="AJ611" s="792" t="s">
        <v>72</v>
      </c>
      <c r="AK611" s="792" t="s">
        <v>4250</v>
      </c>
      <c r="AL611" s="793">
        <v>44719</v>
      </c>
      <c r="AM611" s="793">
        <v>44719</v>
      </c>
      <c r="AN611" s="793">
        <v>44726</v>
      </c>
      <c r="AO611" s="792" t="s">
        <v>4250</v>
      </c>
      <c r="AP611" s="792" t="s">
        <v>4250</v>
      </c>
      <c r="AQ611" s="792" t="s">
        <v>1840</v>
      </c>
      <c r="AR611" s="792" t="s">
        <v>1885</v>
      </c>
      <c r="AS611" s="792" t="s">
        <v>4250</v>
      </c>
      <c r="AT611" s="792" t="s">
        <v>4250</v>
      </c>
      <c r="AU611" s="792" t="s">
        <v>4250</v>
      </c>
      <c r="AV611" s="792" t="s">
        <v>4250</v>
      </c>
      <c r="AW611" s="792" t="s">
        <v>4250</v>
      </c>
      <c r="AX611" s="792" t="s">
        <v>4250</v>
      </c>
      <c r="AY611" s="792" t="s">
        <v>4250</v>
      </c>
      <c r="AZ611" s="792" t="s">
        <v>4250</v>
      </c>
      <c r="BA611" s="792" t="s">
        <v>4250</v>
      </c>
      <c r="BB611" s="792" t="s">
        <v>4250</v>
      </c>
      <c r="BC611" s="792" t="s">
        <v>4250</v>
      </c>
      <c r="BD611" s="792" t="s">
        <v>4250</v>
      </c>
      <c r="BE611" s="792" t="s">
        <v>4250</v>
      </c>
      <c r="BF611" s="792" t="s">
        <v>4250</v>
      </c>
      <c r="BG611" s="792" t="s">
        <v>4250</v>
      </c>
      <c r="BH611" s="792" t="s">
        <v>4250</v>
      </c>
    </row>
    <row r="612" spans="1:60">
      <c r="A612" s="752" t="s">
        <v>55</v>
      </c>
      <c r="B612" s="753" t="s">
        <v>1772</v>
      </c>
      <c r="C612" s="753" t="s">
        <v>1886</v>
      </c>
      <c r="D612" s="754">
        <v>44714</v>
      </c>
      <c r="E612" s="753" t="s">
        <v>1887</v>
      </c>
      <c r="F612" s="753" t="s">
        <v>59</v>
      </c>
      <c r="G612" s="753" t="s">
        <v>60</v>
      </c>
      <c r="H612" s="753" t="s">
        <v>61</v>
      </c>
      <c r="I612" s="753" t="s">
        <v>62</v>
      </c>
      <c r="J612" s="753" t="s">
        <v>63</v>
      </c>
      <c r="K612" s="753">
        <v>30349</v>
      </c>
      <c r="L612" s="753" t="s">
        <v>1888</v>
      </c>
      <c r="M612" s="753" t="s">
        <v>1889</v>
      </c>
      <c r="N612" s="753" t="s">
        <v>1890</v>
      </c>
      <c r="O612" s="753" t="s">
        <v>110</v>
      </c>
      <c r="P612" s="753">
        <v>95605</v>
      </c>
      <c r="Q612" s="753" t="s">
        <v>1267</v>
      </c>
      <c r="R612" s="753" t="s">
        <v>1891</v>
      </c>
      <c r="S612" s="753" t="s">
        <v>4250</v>
      </c>
      <c r="T612" s="764" t="s">
        <v>1892</v>
      </c>
      <c r="U612" s="753">
        <v>49303156</v>
      </c>
      <c r="V612" s="753">
        <v>0</v>
      </c>
      <c r="W612" s="753" t="s">
        <v>134</v>
      </c>
      <c r="X612" s="753">
        <v>480</v>
      </c>
      <c r="Y612" s="753">
        <v>580</v>
      </c>
      <c r="Z612" s="753">
        <v>20</v>
      </c>
      <c r="AA612" s="749">
        <f t="shared" si="18"/>
        <v>9.5999999999999992E-3</v>
      </c>
      <c r="AB612" s="753" t="s">
        <v>70</v>
      </c>
      <c r="AC612" s="754">
        <v>44722</v>
      </c>
      <c r="AD612" s="753"/>
      <c r="AE612" s="753" t="s">
        <v>4250</v>
      </c>
      <c r="AF612" s="753" t="s">
        <v>1886</v>
      </c>
      <c r="AG612" s="753">
        <v>580</v>
      </c>
      <c r="AH612" s="753">
        <v>20</v>
      </c>
      <c r="AI612" s="761">
        <f t="shared" si="19"/>
        <v>1.1599999999999999E-2</v>
      </c>
      <c r="AJ612" s="753" t="s">
        <v>72</v>
      </c>
      <c r="AK612" s="753">
        <v>400150564</v>
      </c>
      <c r="AL612" s="754">
        <v>44718</v>
      </c>
      <c r="AM612" s="754">
        <v>44718</v>
      </c>
      <c r="AN612" s="754">
        <v>44722</v>
      </c>
      <c r="AO612" s="754">
        <v>44722</v>
      </c>
      <c r="AP612" s="754">
        <v>44722</v>
      </c>
      <c r="AQ612" s="753" t="s">
        <v>89</v>
      </c>
      <c r="AR612" s="753" t="s">
        <v>1893</v>
      </c>
      <c r="AS612" s="753">
        <v>400150564</v>
      </c>
      <c r="AT612" s="753" t="s">
        <v>4250</v>
      </c>
      <c r="AU612" s="753" t="s">
        <v>4250</v>
      </c>
      <c r="AV612" s="753" t="s">
        <v>4250</v>
      </c>
      <c r="AW612" s="753" t="s">
        <v>4250</v>
      </c>
      <c r="AX612" s="753" t="s">
        <v>7603</v>
      </c>
      <c r="AY612" s="756">
        <v>6386</v>
      </c>
      <c r="AZ612" s="753" t="s">
        <v>4250</v>
      </c>
      <c r="BA612" s="753" t="s">
        <v>4250</v>
      </c>
      <c r="BB612" s="753" t="s">
        <v>4250</v>
      </c>
      <c r="BC612" s="753" t="s">
        <v>4250</v>
      </c>
      <c r="BD612" s="753" t="s">
        <v>4250</v>
      </c>
      <c r="BE612" s="753" t="s">
        <v>4250</v>
      </c>
      <c r="BF612" s="753" t="s">
        <v>4250</v>
      </c>
      <c r="BG612" s="753" t="s">
        <v>4250</v>
      </c>
      <c r="BH612" s="753" t="s">
        <v>4250</v>
      </c>
    </row>
    <row r="613" spans="1:60">
      <c r="A613" s="752" t="s">
        <v>55</v>
      </c>
      <c r="B613" s="753" t="s">
        <v>1772</v>
      </c>
      <c r="C613" s="753" t="s">
        <v>1894</v>
      </c>
      <c r="D613" s="754">
        <v>44714</v>
      </c>
      <c r="E613" s="753" t="s">
        <v>1887</v>
      </c>
      <c r="F613" s="753" t="s">
        <v>59</v>
      </c>
      <c r="G613" s="753" t="s">
        <v>60</v>
      </c>
      <c r="H613" s="753" t="s">
        <v>61</v>
      </c>
      <c r="I613" s="753" t="s">
        <v>62</v>
      </c>
      <c r="J613" s="753" t="s">
        <v>63</v>
      </c>
      <c r="K613" s="753">
        <v>30349</v>
      </c>
      <c r="L613" s="753" t="s">
        <v>1888</v>
      </c>
      <c r="M613" s="753" t="s">
        <v>1889</v>
      </c>
      <c r="N613" s="753" t="s">
        <v>1890</v>
      </c>
      <c r="O613" s="753" t="s">
        <v>110</v>
      </c>
      <c r="P613" s="753">
        <v>95605</v>
      </c>
      <c r="Q613" s="753" t="s">
        <v>1267</v>
      </c>
      <c r="R613" s="753" t="s">
        <v>1891</v>
      </c>
      <c r="S613" s="753" t="s">
        <v>4250</v>
      </c>
      <c r="T613" s="764" t="s">
        <v>1892</v>
      </c>
      <c r="U613" s="753">
        <v>49303156</v>
      </c>
      <c r="V613" s="753">
        <v>0</v>
      </c>
      <c r="W613" s="753" t="s">
        <v>134</v>
      </c>
      <c r="X613" s="753">
        <v>480</v>
      </c>
      <c r="Y613" s="753">
        <v>319</v>
      </c>
      <c r="Z613" s="753">
        <v>11</v>
      </c>
      <c r="AA613" s="749">
        <f t="shared" si="18"/>
        <v>5.28E-3</v>
      </c>
      <c r="AB613" s="753" t="s">
        <v>70</v>
      </c>
      <c r="AC613" s="754">
        <v>44722</v>
      </c>
      <c r="AD613" s="753"/>
      <c r="AE613" s="753" t="s">
        <v>4250</v>
      </c>
      <c r="AF613" s="753" t="s">
        <v>1894</v>
      </c>
      <c r="AG613" s="753">
        <v>319</v>
      </c>
      <c r="AH613" s="753">
        <v>11</v>
      </c>
      <c r="AI613" s="761">
        <f t="shared" si="19"/>
        <v>3.509E-3</v>
      </c>
      <c r="AJ613" s="753" t="s">
        <v>72</v>
      </c>
      <c r="AK613" s="753">
        <v>400150857</v>
      </c>
      <c r="AL613" s="754">
        <v>44718</v>
      </c>
      <c r="AM613" s="754">
        <v>44718</v>
      </c>
      <c r="AN613" s="754">
        <v>44722</v>
      </c>
      <c r="AO613" s="754">
        <v>44722</v>
      </c>
      <c r="AP613" s="754">
        <v>44722</v>
      </c>
      <c r="AQ613" s="753" t="s">
        <v>89</v>
      </c>
      <c r="AR613" s="753" t="s">
        <v>1893</v>
      </c>
      <c r="AS613" s="753">
        <v>400150857</v>
      </c>
      <c r="AT613" s="753" t="s">
        <v>4250</v>
      </c>
      <c r="AU613" s="753" t="s">
        <v>4250</v>
      </c>
      <c r="AV613" s="753" t="s">
        <v>4250</v>
      </c>
      <c r="AW613" s="753" t="s">
        <v>4250</v>
      </c>
      <c r="AX613" s="753" t="s">
        <v>7603</v>
      </c>
      <c r="AY613" s="756">
        <v>6386</v>
      </c>
      <c r="AZ613" s="753" t="s">
        <v>4250</v>
      </c>
      <c r="BA613" s="753" t="s">
        <v>4250</v>
      </c>
      <c r="BB613" s="753" t="s">
        <v>4250</v>
      </c>
      <c r="BC613" s="753" t="s">
        <v>4250</v>
      </c>
      <c r="BD613" s="753" t="s">
        <v>4250</v>
      </c>
      <c r="BE613" s="753" t="s">
        <v>4250</v>
      </c>
      <c r="BF613" s="753" t="s">
        <v>4250</v>
      </c>
      <c r="BG613" s="753" t="s">
        <v>4250</v>
      </c>
      <c r="BH613" s="753" t="s">
        <v>4250</v>
      </c>
    </row>
    <row r="614" spans="1:60">
      <c r="A614" s="752" t="s">
        <v>55</v>
      </c>
      <c r="B614" s="753" t="s">
        <v>1772</v>
      </c>
      <c r="C614" s="753" t="s">
        <v>1895</v>
      </c>
      <c r="D614" s="754">
        <v>44714</v>
      </c>
      <c r="E614" s="753" t="s">
        <v>1896</v>
      </c>
      <c r="F614" s="753" t="s">
        <v>59</v>
      </c>
      <c r="G614" s="753" t="s">
        <v>60</v>
      </c>
      <c r="H614" s="753" t="s">
        <v>61</v>
      </c>
      <c r="I614" s="753" t="s">
        <v>62</v>
      </c>
      <c r="J614" s="753" t="s">
        <v>63</v>
      </c>
      <c r="K614" s="753">
        <v>30349</v>
      </c>
      <c r="L614" s="753" t="s">
        <v>1888</v>
      </c>
      <c r="M614" s="753" t="s">
        <v>1889</v>
      </c>
      <c r="N614" s="753" t="s">
        <v>1890</v>
      </c>
      <c r="O614" s="753" t="s">
        <v>110</v>
      </c>
      <c r="P614" s="753">
        <v>95605</v>
      </c>
      <c r="Q614" s="753" t="s">
        <v>1267</v>
      </c>
      <c r="R614" s="753" t="s">
        <v>1891</v>
      </c>
      <c r="S614" s="753" t="s">
        <v>4250</v>
      </c>
      <c r="T614" s="753" t="s">
        <v>1892</v>
      </c>
      <c r="U614" s="753">
        <v>49303156</v>
      </c>
      <c r="V614" s="753">
        <v>0</v>
      </c>
      <c r="W614" s="753" t="s">
        <v>134</v>
      </c>
      <c r="X614" s="753">
        <v>480</v>
      </c>
      <c r="Y614" s="753">
        <v>580</v>
      </c>
      <c r="Z614" s="753">
        <v>20</v>
      </c>
      <c r="AA614" s="749">
        <f t="shared" si="18"/>
        <v>9.5999999999999992E-3</v>
      </c>
      <c r="AB614" s="753" t="s">
        <v>70</v>
      </c>
      <c r="AC614" s="754">
        <v>44722</v>
      </c>
      <c r="AD614" s="753"/>
      <c r="AE614" s="753" t="s">
        <v>4250</v>
      </c>
      <c r="AF614" s="753" t="s">
        <v>1895</v>
      </c>
      <c r="AG614" s="753">
        <v>580</v>
      </c>
      <c r="AH614" s="753">
        <v>20</v>
      </c>
      <c r="AI614" s="761">
        <f t="shared" si="19"/>
        <v>1.1599999999999999E-2</v>
      </c>
      <c r="AJ614" s="753" t="s">
        <v>72</v>
      </c>
      <c r="AK614" s="753">
        <v>400151172</v>
      </c>
      <c r="AL614" s="754">
        <v>44718</v>
      </c>
      <c r="AM614" s="754">
        <v>44718</v>
      </c>
      <c r="AN614" s="754">
        <v>44722</v>
      </c>
      <c r="AO614" s="754">
        <v>44722</v>
      </c>
      <c r="AP614" s="754">
        <v>44722</v>
      </c>
      <c r="AQ614" s="753" t="s">
        <v>89</v>
      </c>
      <c r="AR614" s="753" t="s">
        <v>1893</v>
      </c>
      <c r="AS614" s="753">
        <v>400151172</v>
      </c>
      <c r="AT614" s="753" t="s">
        <v>4250</v>
      </c>
      <c r="AU614" s="753" t="s">
        <v>4250</v>
      </c>
      <c r="AV614" s="753" t="s">
        <v>4250</v>
      </c>
      <c r="AW614" s="753" t="s">
        <v>4250</v>
      </c>
      <c r="AX614" s="753" t="s">
        <v>7603</v>
      </c>
      <c r="AY614" s="756">
        <v>6386</v>
      </c>
      <c r="AZ614" s="753" t="s">
        <v>4250</v>
      </c>
      <c r="BA614" s="753" t="s">
        <v>4250</v>
      </c>
      <c r="BB614" s="753" t="s">
        <v>4250</v>
      </c>
      <c r="BC614" s="753" t="s">
        <v>4250</v>
      </c>
      <c r="BD614" s="753" t="s">
        <v>4250</v>
      </c>
      <c r="BE614" s="753" t="s">
        <v>4250</v>
      </c>
      <c r="BF614" s="753" t="s">
        <v>4250</v>
      </c>
      <c r="BG614" s="753" t="s">
        <v>4250</v>
      </c>
      <c r="BH614" s="753" t="s">
        <v>4250</v>
      </c>
    </row>
    <row r="615" spans="1:60">
      <c r="A615" s="752" t="s">
        <v>55</v>
      </c>
      <c r="B615" s="753" t="s">
        <v>1772</v>
      </c>
      <c r="C615" s="753" t="s">
        <v>1897</v>
      </c>
      <c r="D615" s="754">
        <v>44714</v>
      </c>
      <c r="E615" s="753" t="s">
        <v>1896</v>
      </c>
      <c r="F615" s="753" t="s">
        <v>59</v>
      </c>
      <c r="G615" s="753" t="s">
        <v>60</v>
      </c>
      <c r="H615" s="753" t="s">
        <v>61</v>
      </c>
      <c r="I615" s="753" t="s">
        <v>62</v>
      </c>
      <c r="J615" s="753" t="s">
        <v>63</v>
      </c>
      <c r="K615" s="753">
        <v>30349</v>
      </c>
      <c r="L615" s="753" t="s">
        <v>1888</v>
      </c>
      <c r="M615" s="753" t="s">
        <v>1889</v>
      </c>
      <c r="N615" s="753" t="s">
        <v>1890</v>
      </c>
      <c r="O615" s="753" t="s">
        <v>110</v>
      </c>
      <c r="P615" s="753">
        <v>95605</v>
      </c>
      <c r="Q615" s="753" t="s">
        <v>1267</v>
      </c>
      <c r="R615" s="753" t="s">
        <v>1891</v>
      </c>
      <c r="S615" s="753" t="s">
        <v>4250</v>
      </c>
      <c r="T615" s="753" t="s">
        <v>1892</v>
      </c>
      <c r="U615" s="753">
        <v>49303156</v>
      </c>
      <c r="V615" s="753">
        <v>0</v>
      </c>
      <c r="W615" s="753" t="s">
        <v>134</v>
      </c>
      <c r="X615" s="753">
        <v>480</v>
      </c>
      <c r="Y615" s="753">
        <v>580</v>
      </c>
      <c r="Z615" s="753">
        <v>20</v>
      </c>
      <c r="AA615" s="749">
        <f t="shared" si="18"/>
        <v>9.5999999999999992E-3</v>
      </c>
      <c r="AB615" s="753" t="s">
        <v>70</v>
      </c>
      <c r="AC615" s="754">
        <v>44722</v>
      </c>
      <c r="AD615" s="753"/>
      <c r="AE615" s="753" t="s">
        <v>4250</v>
      </c>
      <c r="AF615" s="753" t="s">
        <v>1897</v>
      </c>
      <c r="AG615" s="753">
        <v>580</v>
      </c>
      <c r="AH615" s="753">
        <v>20</v>
      </c>
      <c r="AI615" s="761">
        <f t="shared" si="19"/>
        <v>1.1599999999999999E-2</v>
      </c>
      <c r="AJ615" s="753" t="s">
        <v>72</v>
      </c>
      <c r="AK615" s="753">
        <v>400150978</v>
      </c>
      <c r="AL615" s="754">
        <v>44719</v>
      </c>
      <c r="AM615" s="754">
        <v>44719</v>
      </c>
      <c r="AN615" s="754">
        <v>44722</v>
      </c>
      <c r="AO615" s="754">
        <v>44722</v>
      </c>
      <c r="AP615" s="754">
        <v>44722</v>
      </c>
      <c r="AQ615" s="753" t="s">
        <v>89</v>
      </c>
      <c r="AR615" s="753" t="s">
        <v>1893</v>
      </c>
      <c r="AS615" s="753">
        <v>400150978</v>
      </c>
      <c r="AT615" s="753" t="s">
        <v>4250</v>
      </c>
      <c r="AU615" s="753" t="s">
        <v>4250</v>
      </c>
      <c r="AV615" s="753" t="s">
        <v>4250</v>
      </c>
      <c r="AW615" s="753" t="s">
        <v>4250</v>
      </c>
      <c r="AX615" s="753" t="s">
        <v>7603</v>
      </c>
      <c r="AY615" s="756">
        <v>6386</v>
      </c>
      <c r="AZ615" s="753" t="s">
        <v>4250</v>
      </c>
      <c r="BA615" s="753" t="s">
        <v>4250</v>
      </c>
      <c r="BB615" s="753" t="s">
        <v>4250</v>
      </c>
      <c r="BC615" s="753" t="s">
        <v>4250</v>
      </c>
      <c r="BD615" s="753" t="s">
        <v>4250</v>
      </c>
      <c r="BE615" s="753" t="s">
        <v>4250</v>
      </c>
      <c r="BF615" s="753" t="s">
        <v>4250</v>
      </c>
      <c r="BG615" s="753" t="s">
        <v>4250</v>
      </c>
      <c r="BH615" s="753" t="s">
        <v>4250</v>
      </c>
    </row>
    <row r="616" spans="1:60">
      <c r="A616" s="752" t="s">
        <v>55</v>
      </c>
      <c r="B616" s="753" t="s">
        <v>1772</v>
      </c>
      <c r="C616" s="753" t="s">
        <v>1898</v>
      </c>
      <c r="D616" s="754">
        <v>44714</v>
      </c>
      <c r="E616" s="753" t="s">
        <v>1896</v>
      </c>
      <c r="F616" s="753" t="s">
        <v>59</v>
      </c>
      <c r="G616" s="753" t="s">
        <v>60</v>
      </c>
      <c r="H616" s="753" t="s">
        <v>61</v>
      </c>
      <c r="I616" s="753" t="s">
        <v>62</v>
      </c>
      <c r="J616" s="753" t="s">
        <v>63</v>
      </c>
      <c r="K616" s="753">
        <v>30349</v>
      </c>
      <c r="L616" s="753" t="s">
        <v>1888</v>
      </c>
      <c r="M616" s="753" t="s">
        <v>1889</v>
      </c>
      <c r="N616" s="753" t="s">
        <v>1890</v>
      </c>
      <c r="O616" s="753" t="s">
        <v>110</v>
      </c>
      <c r="P616" s="753">
        <v>95605</v>
      </c>
      <c r="Q616" s="753" t="s">
        <v>1267</v>
      </c>
      <c r="R616" s="753" t="s">
        <v>1891</v>
      </c>
      <c r="S616" s="753" t="s">
        <v>4250</v>
      </c>
      <c r="T616" s="753" t="s">
        <v>1892</v>
      </c>
      <c r="U616" s="753">
        <v>49303156</v>
      </c>
      <c r="V616" s="753">
        <v>0</v>
      </c>
      <c r="W616" s="753" t="s">
        <v>134</v>
      </c>
      <c r="X616" s="753">
        <v>480</v>
      </c>
      <c r="Y616" s="753">
        <v>232</v>
      </c>
      <c r="Z616" s="753">
        <v>8</v>
      </c>
      <c r="AA616" s="749">
        <f t="shared" si="18"/>
        <v>3.8400000000000001E-3</v>
      </c>
      <c r="AB616" s="753" t="s">
        <v>70</v>
      </c>
      <c r="AC616" s="754">
        <v>44722</v>
      </c>
      <c r="AD616" s="753"/>
      <c r="AE616" s="753" t="s">
        <v>4250</v>
      </c>
      <c r="AF616" s="753" t="s">
        <v>1898</v>
      </c>
      <c r="AG616" s="753">
        <v>232</v>
      </c>
      <c r="AH616" s="753">
        <v>8</v>
      </c>
      <c r="AI616" s="761">
        <f t="shared" si="19"/>
        <v>1.856E-3</v>
      </c>
      <c r="AJ616" s="753" t="s">
        <v>72</v>
      </c>
      <c r="AK616" s="753">
        <v>400151321</v>
      </c>
      <c r="AL616" s="754">
        <v>44719</v>
      </c>
      <c r="AM616" s="754">
        <v>44719</v>
      </c>
      <c r="AN616" s="754">
        <v>44722</v>
      </c>
      <c r="AO616" s="754">
        <v>44722</v>
      </c>
      <c r="AP616" s="754">
        <v>44722</v>
      </c>
      <c r="AQ616" s="753" t="s">
        <v>89</v>
      </c>
      <c r="AR616" s="753" t="s">
        <v>1893</v>
      </c>
      <c r="AS616" s="753">
        <v>400151321</v>
      </c>
      <c r="AT616" s="753" t="s">
        <v>4250</v>
      </c>
      <c r="AU616" s="753" t="s">
        <v>4250</v>
      </c>
      <c r="AV616" s="753" t="s">
        <v>4250</v>
      </c>
      <c r="AW616" s="753" t="s">
        <v>4250</v>
      </c>
      <c r="AX616" s="753" t="s">
        <v>7603</v>
      </c>
      <c r="AY616" s="756">
        <v>6386</v>
      </c>
      <c r="AZ616" s="753" t="s">
        <v>4250</v>
      </c>
      <c r="BA616" s="753" t="s">
        <v>4250</v>
      </c>
      <c r="BB616" s="753" t="s">
        <v>4250</v>
      </c>
      <c r="BC616" s="753" t="s">
        <v>4250</v>
      </c>
      <c r="BD616" s="753" t="s">
        <v>4250</v>
      </c>
      <c r="BE616" s="753" t="s">
        <v>4250</v>
      </c>
      <c r="BF616" s="753" t="s">
        <v>4250</v>
      </c>
      <c r="BG616" s="753" t="s">
        <v>4250</v>
      </c>
      <c r="BH616" s="753" t="s">
        <v>4250</v>
      </c>
    </row>
    <row r="617" spans="1:60">
      <c r="A617" s="858" t="s">
        <v>8524</v>
      </c>
      <c r="B617" s="753" t="s">
        <v>230</v>
      </c>
      <c r="C617" s="753" t="s">
        <v>1899</v>
      </c>
      <c r="D617" s="754">
        <v>44715</v>
      </c>
      <c r="E617" s="753" t="s">
        <v>1900</v>
      </c>
      <c r="F617" s="753" t="s">
        <v>59</v>
      </c>
      <c r="G617" s="753" t="s">
        <v>1001</v>
      </c>
      <c r="H617" s="753" t="s">
        <v>1002</v>
      </c>
      <c r="I617" s="753" t="s">
        <v>106</v>
      </c>
      <c r="J617" s="753" t="s">
        <v>63</v>
      </c>
      <c r="K617" s="753">
        <v>30721</v>
      </c>
      <c r="L617" s="753" t="s">
        <v>525</v>
      </c>
      <c r="M617" s="753" t="s">
        <v>1051</v>
      </c>
      <c r="N617" s="753" t="s">
        <v>1052</v>
      </c>
      <c r="O617" s="753" t="s">
        <v>98</v>
      </c>
      <c r="P617" s="753">
        <v>34741</v>
      </c>
      <c r="Q617" s="753" t="s">
        <v>1267</v>
      </c>
      <c r="R617" s="753" t="s">
        <v>1004</v>
      </c>
      <c r="S617" s="753" t="s">
        <v>1005</v>
      </c>
      <c r="T617" s="753" t="s">
        <v>1506</v>
      </c>
      <c r="U617" s="753">
        <v>49405140</v>
      </c>
      <c r="V617" s="753">
        <v>0</v>
      </c>
      <c r="W617" s="753" t="s">
        <v>163</v>
      </c>
      <c r="X617" s="753">
        <v>400</v>
      </c>
      <c r="Y617" s="753">
        <v>416</v>
      </c>
      <c r="Z617" s="753">
        <v>13</v>
      </c>
      <c r="AA617" s="749">
        <f t="shared" si="18"/>
        <v>5.1999999999999998E-3</v>
      </c>
      <c r="AB617" s="753" t="s">
        <v>70</v>
      </c>
      <c r="AC617" s="754">
        <v>44720</v>
      </c>
      <c r="AD617" s="753"/>
      <c r="AE617" s="753" t="s">
        <v>4250</v>
      </c>
      <c r="AF617" s="753" t="s">
        <v>1899</v>
      </c>
      <c r="AG617" s="753">
        <v>416</v>
      </c>
      <c r="AH617" s="753">
        <v>13</v>
      </c>
      <c r="AI617" s="761">
        <f t="shared" si="19"/>
        <v>5.4079999999999996E-3</v>
      </c>
      <c r="AJ617" s="753" t="s">
        <v>114</v>
      </c>
      <c r="AK617" s="753" t="s">
        <v>4250</v>
      </c>
      <c r="AL617" s="754">
        <v>44718</v>
      </c>
      <c r="AM617" s="754">
        <v>44718</v>
      </c>
      <c r="AN617" s="754">
        <v>44719</v>
      </c>
      <c r="AO617" s="754">
        <v>44719</v>
      </c>
      <c r="AP617" s="754">
        <v>44719</v>
      </c>
      <c r="AQ617" s="753" t="s">
        <v>89</v>
      </c>
      <c r="AR617" s="753" t="s">
        <v>4250</v>
      </c>
      <c r="AS617" s="753" t="s">
        <v>4250</v>
      </c>
      <c r="AT617" s="753" t="s">
        <v>4250</v>
      </c>
      <c r="AU617" s="753" t="s">
        <v>4250</v>
      </c>
      <c r="AV617" s="753" t="s">
        <v>4250</v>
      </c>
      <c r="AW617" s="753" t="s">
        <v>4250</v>
      </c>
      <c r="AX617" s="753" t="s">
        <v>4250</v>
      </c>
      <c r="AY617" s="753" t="s">
        <v>4250</v>
      </c>
      <c r="AZ617" s="753" t="s">
        <v>4250</v>
      </c>
      <c r="BA617" s="753" t="s">
        <v>4250</v>
      </c>
      <c r="BB617" s="753" t="s">
        <v>4250</v>
      </c>
      <c r="BC617" s="753" t="s">
        <v>4250</v>
      </c>
      <c r="BD617" s="753" t="s">
        <v>4250</v>
      </c>
      <c r="BE617" s="753" t="s">
        <v>4250</v>
      </c>
      <c r="BF617" s="753" t="s">
        <v>4250</v>
      </c>
      <c r="BG617" s="753" t="s">
        <v>4250</v>
      </c>
      <c r="BH617" s="753" t="s">
        <v>4250</v>
      </c>
    </row>
    <row r="618" spans="1:60">
      <c r="A618" s="858" t="s">
        <v>8524</v>
      </c>
      <c r="B618" s="753" t="s">
        <v>230</v>
      </c>
      <c r="C618" s="753" t="s">
        <v>1901</v>
      </c>
      <c r="D618" s="754">
        <v>44715</v>
      </c>
      <c r="E618" s="753" t="s">
        <v>1902</v>
      </c>
      <c r="F618" s="753" t="s">
        <v>59</v>
      </c>
      <c r="G618" s="753" t="s">
        <v>1001</v>
      </c>
      <c r="H618" s="753" t="s">
        <v>1002</v>
      </c>
      <c r="I618" s="753" t="s">
        <v>106</v>
      </c>
      <c r="J618" s="753" t="s">
        <v>63</v>
      </c>
      <c r="K618" s="753">
        <v>30721</v>
      </c>
      <c r="L618" s="753" t="s">
        <v>525</v>
      </c>
      <c r="M618" s="753" t="s">
        <v>1518</v>
      </c>
      <c r="N618" s="753" t="s">
        <v>1029</v>
      </c>
      <c r="O618" s="753" t="s">
        <v>638</v>
      </c>
      <c r="P618" s="753">
        <v>28216</v>
      </c>
      <c r="Q618" s="753" t="s">
        <v>1267</v>
      </c>
      <c r="R618" s="753" t="s">
        <v>1004</v>
      </c>
      <c r="S618" s="753" t="s">
        <v>1005</v>
      </c>
      <c r="T618" s="753" t="s">
        <v>1506</v>
      </c>
      <c r="U618" s="753">
        <v>49405140</v>
      </c>
      <c r="V618" s="753">
        <v>0</v>
      </c>
      <c r="W618" s="753" t="s">
        <v>163</v>
      </c>
      <c r="X618" s="753">
        <v>400</v>
      </c>
      <c r="Y618" s="753">
        <v>416</v>
      </c>
      <c r="Z618" s="753">
        <v>13</v>
      </c>
      <c r="AA618" s="749">
        <f t="shared" si="18"/>
        <v>5.1999999999999998E-3</v>
      </c>
      <c r="AB618" s="753" t="s">
        <v>70</v>
      </c>
      <c r="AC618" s="754">
        <v>44720</v>
      </c>
      <c r="AD618" s="753"/>
      <c r="AE618" s="753" t="s">
        <v>4250</v>
      </c>
      <c r="AF618" s="753" t="s">
        <v>1901</v>
      </c>
      <c r="AG618" s="753">
        <v>416</v>
      </c>
      <c r="AH618" s="753">
        <v>13</v>
      </c>
      <c r="AI618" s="761">
        <f t="shared" si="19"/>
        <v>5.4079999999999996E-3</v>
      </c>
      <c r="AJ618" s="753" t="s">
        <v>114</v>
      </c>
      <c r="AK618" s="753" t="s">
        <v>4250</v>
      </c>
      <c r="AL618" s="754">
        <v>44718</v>
      </c>
      <c r="AM618" s="754">
        <v>44718</v>
      </c>
      <c r="AN618" s="754">
        <v>44719</v>
      </c>
      <c r="AO618" s="754">
        <v>44719</v>
      </c>
      <c r="AP618" s="754">
        <v>44719</v>
      </c>
      <c r="AQ618" s="753" t="s">
        <v>89</v>
      </c>
      <c r="AR618" s="753" t="s">
        <v>4250</v>
      </c>
      <c r="AS618" s="753" t="s">
        <v>4250</v>
      </c>
      <c r="AT618" s="753" t="s">
        <v>4250</v>
      </c>
      <c r="AU618" s="753" t="s">
        <v>4250</v>
      </c>
      <c r="AV618" s="753" t="s">
        <v>4250</v>
      </c>
      <c r="AW618" s="753" t="s">
        <v>4250</v>
      </c>
      <c r="AX618" s="753" t="s">
        <v>4250</v>
      </c>
      <c r="AY618" s="753" t="s">
        <v>4250</v>
      </c>
      <c r="AZ618" s="753" t="s">
        <v>4250</v>
      </c>
      <c r="BA618" s="753" t="s">
        <v>4250</v>
      </c>
      <c r="BB618" s="753" t="s">
        <v>4250</v>
      </c>
      <c r="BC618" s="753" t="s">
        <v>4250</v>
      </c>
      <c r="BD618" s="753" t="s">
        <v>4250</v>
      </c>
      <c r="BE618" s="753" t="s">
        <v>4250</v>
      </c>
      <c r="BF618" s="753" t="s">
        <v>4250</v>
      </c>
      <c r="BG618" s="753" t="s">
        <v>4250</v>
      </c>
      <c r="BH618" s="753" t="s">
        <v>4250</v>
      </c>
    </row>
    <row r="619" spans="1:60">
      <c r="A619" s="858" t="s">
        <v>8524</v>
      </c>
      <c r="B619" s="753" t="s">
        <v>230</v>
      </c>
      <c r="C619" s="753" t="s">
        <v>1903</v>
      </c>
      <c r="D619" s="754">
        <v>44715</v>
      </c>
      <c r="E619" s="753" t="s">
        <v>1904</v>
      </c>
      <c r="F619" s="753" t="s">
        <v>59</v>
      </c>
      <c r="G619" s="753" t="s">
        <v>1001</v>
      </c>
      <c r="H619" s="753" t="s">
        <v>1002</v>
      </c>
      <c r="I619" s="753" t="s">
        <v>106</v>
      </c>
      <c r="J619" s="753" t="s">
        <v>63</v>
      </c>
      <c r="K619" s="753">
        <v>30721</v>
      </c>
      <c r="L619" s="753" t="s">
        <v>525</v>
      </c>
      <c r="M619" s="753" t="s">
        <v>1063</v>
      </c>
      <c r="N619" s="753" t="s">
        <v>1064</v>
      </c>
      <c r="O619" s="753" t="s">
        <v>98</v>
      </c>
      <c r="P619" s="753">
        <v>33762</v>
      </c>
      <c r="Q619" s="753" t="s">
        <v>1267</v>
      </c>
      <c r="R619" s="753" t="s">
        <v>1004</v>
      </c>
      <c r="S619" s="753" t="s">
        <v>1005</v>
      </c>
      <c r="T619" s="753" t="s">
        <v>1506</v>
      </c>
      <c r="U619" s="753">
        <v>49405140</v>
      </c>
      <c r="V619" s="753">
        <v>0</v>
      </c>
      <c r="W619" s="753" t="s">
        <v>163</v>
      </c>
      <c r="X619" s="753">
        <v>400</v>
      </c>
      <c r="Y619" s="753">
        <v>416</v>
      </c>
      <c r="Z619" s="753">
        <v>13</v>
      </c>
      <c r="AA619" s="749">
        <f t="shared" si="18"/>
        <v>5.1999999999999998E-3</v>
      </c>
      <c r="AB619" s="753" t="s">
        <v>70</v>
      </c>
      <c r="AC619" s="754">
        <v>44720</v>
      </c>
      <c r="AD619" s="753"/>
      <c r="AE619" s="753" t="s">
        <v>4250</v>
      </c>
      <c r="AF619" s="753" t="s">
        <v>1903</v>
      </c>
      <c r="AG619" s="753">
        <v>416</v>
      </c>
      <c r="AH619" s="753">
        <v>13</v>
      </c>
      <c r="AI619" s="761">
        <f t="shared" si="19"/>
        <v>5.4079999999999996E-3</v>
      </c>
      <c r="AJ619" s="753" t="s">
        <v>114</v>
      </c>
      <c r="AK619" s="753" t="s">
        <v>4250</v>
      </c>
      <c r="AL619" s="754">
        <v>44718</v>
      </c>
      <c r="AM619" s="754">
        <v>44718</v>
      </c>
      <c r="AN619" s="754">
        <v>44719</v>
      </c>
      <c r="AO619" s="754">
        <v>44719</v>
      </c>
      <c r="AP619" s="754">
        <v>44719</v>
      </c>
      <c r="AQ619" s="753" t="s">
        <v>89</v>
      </c>
      <c r="AR619" s="753" t="s">
        <v>4250</v>
      </c>
      <c r="AS619" s="753" t="s">
        <v>4250</v>
      </c>
      <c r="AT619" s="753" t="s">
        <v>4250</v>
      </c>
      <c r="AU619" s="753" t="s">
        <v>4250</v>
      </c>
      <c r="AV619" s="753" t="s">
        <v>4250</v>
      </c>
      <c r="AW619" s="753" t="s">
        <v>4250</v>
      </c>
      <c r="AX619" s="753" t="s">
        <v>4250</v>
      </c>
      <c r="AY619" s="753" t="s">
        <v>4250</v>
      </c>
      <c r="AZ619" s="753" t="s">
        <v>4250</v>
      </c>
      <c r="BA619" s="753" t="s">
        <v>4250</v>
      </c>
      <c r="BB619" s="753" t="s">
        <v>4250</v>
      </c>
      <c r="BC619" s="753" t="s">
        <v>4250</v>
      </c>
      <c r="BD619" s="753" t="s">
        <v>4250</v>
      </c>
      <c r="BE619" s="753" t="s">
        <v>4250</v>
      </c>
      <c r="BF619" s="753" t="s">
        <v>4250</v>
      </c>
      <c r="BG619" s="753" t="s">
        <v>4250</v>
      </c>
      <c r="BH619" s="753" t="s">
        <v>4250</v>
      </c>
    </row>
    <row r="620" spans="1:60">
      <c r="A620" s="858" t="s">
        <v>8524</v>
      </c>
      <c r="B620" s="753" t="s">
        <v>230</v>
      </c>
      <c r="C620" s="753" t="s">
        <v>1905</v>
      </c>
      <c r="D620" s="754">
        <v>44715</v>
      </c>
      <c r="E620" s="753" t="s">
        <v>1906</v>
      </c>
      <c r="F620" s="753" t="s">
        <v>59</v>
      </c>
      <c r="G620" s="753" t="s">
        <v>1001</v>
      </c>
      <c r="H620" s="753" t="s">
        <v>1002</v>
      </c>
      <c r="I620" s="753" t="s">
        <v>106</v>
      </c>
      <c r="J620" s="753" t="s">
        <v>63</v>
      </c>
      <c r="K620" s="753">
        <v>30721</v>
      </c>
      <c r="L620" s="753" t="s">
        <v>525</v>
      </c>
      <c r="M620" s="753" t="s">
        <v>1045</v>
      </c>
      <c r="N620" s="753" t="s">
        <v>1046</v>
      </c>
      <c r="O620" s="753" t="s">
        <v>275</v>
      </c>
      <c r="P620" s="753">
        <v>23502</v>
      </c>
      <c r="Q620" s="753" t="s">
        <v>1267</v>
      </c>
      <c r="R620" s="753" t="s">
        <v>1004</v>
      </c>
      <c r="S620" s="753" t="s">
        <v>1005</v>
      </c>
      <c r="T620" s="753" t="s">
        <v>1506</v>
      </c>
      <c r="U620" s="753">
        <v>49405140</v>
      </c>
      <c r="V620" s="753">
        <v>0</v>
      </c>
      <c r="W620" s="753" t="s">
        <v>163</v>
      </c>
      <c r="X620" s="753">
        <v>400</v>
      </c>
      <c r="Y620" s="753">
        <v>416</v>
      </c>
      <c r="Z620" s="753">
        <v>13</v>
      </c>
      <c r="AA620" s="749">
        <f t="shared" si="18"/>
        <v>5.1999999999999998E-3</v>
      </c>
      <c r="AB620" s="753" t="s">
        <v>70</v>
      </c>
      <c r="AC620" s="754">
        <v>44720</v>
      </c>
      <c r="AD620" s="753"/>
      <c r="AE620" s="753" t="s">
        <v>4250</v>
      </c>
      <c r="AF620" s="753" t="s">
        <v>1905</v>
      </c>
      <c r="AG620" s="753">
        <v>416</v>
      </c>
      <c r="AH620" s="753">
        <v>13</v>
      </c>
      <c r="AI620" s="761">
        <f t="shared" si="19"/>
        <v>5.4079999999999996E-3</v>
      </c>
      <c r="AJ620" s="753" t="s">
        <v>114</v>
      </c>
      <c r="AK620" s="753" t="s">
        <v>4250</v>
      </c>
      <c r="AL620" s="754">
        <v>44718</v>
      </c>
      <c r="AM620" s="754">
        <v>44718</v>
      </c>
      <c r="AN620" s="754">
        <v>44719</v>
      </c>
      <c r="AO620" s="754">
        <v>44719</v>
      </c>
      <c r="AP620" s="754">
        <v>44719</v>
      </c>
      <c r="AQ620" s="753" t="s">
        <v>89</v>
      </c>
      <c r="AR620" s="753" t="s">
        <v>4250</v>
      </c>
      <c r="AS620" s="753" t="s">
        <v>4250</v>
      </c>
      <c r="AT620" s="753" t="s">
        <v>4250</v>
      </c>
      <c r="AU620" s="753" t="s">
        <v>4250</v>
      </c>
      <c r="AV620" s="753" t="s">
        <v>4250</v>
      </c>
      <c r="AW620" s="753" t="s">
        <v>4250</v>
      </c>
      <c r="AX620" s="753" t="s">
        <v>4250</v>
      </c>
      <c r="AY620" s="753" t="s">
        <v>4250</v>
      </c>
      <c r="AZ620" s="753" t="s">
        <v>4250</v>
      </c>
      <c r="BA620" s="753" t="s">
        <v>4250</v>
      </c>
      <c r="BB620" s="753" t="s">
        <v>4250</v>
      </c>
      <c r="BC620" s="753" t="s">
        <v>4250</v>
      </c>
      <c r="BD620" s="753" t="s">
        <v>4250</v>
      </c>
      <c r="BE620" s="753" t="s">
        <v>4250</v>
      </c>
      <c r="BF620" s="753" t="s">
        <v>4250</v>
      </c>
      <c r="BG620" s="753" t="s">
        <v>4250</v>
      </c>
      <c r="BH620" s="753" t="s">
        <v>4250</v>
      </c>
    </row>
    <row r="621" spans="1:60">
      <c r="A621" s="858" t="s">
        <v>8524</v>
      </c>
      <c r="B621" s="753" t="s">
        <v>230</v>
      </c>
      <c r="C621" s="753" t="s">
        <v>1907</v>
      </c>
      <c r="D621" s="754">
        <v>44715</v>
      </c>
      <c r="E621" s="753" t="s">
        <v>1908</v>
      </c>
      <c r="F621" s="753" t="s">
        <v>59</v>
      </c>
      <c r="G621" s="753" t="s">
        <v>1001</v>
      </c>
      <c r="H621" s="753" t="s">
        <v>1002</v>
      </c>
      <c r="I621" s="753" t="s">
        <v>106</v>
      </c>
      <c r="J621" s="753" t="s">
        <v>63</v>
      </c>
      <c r="K621" s="753">
        <v>30721</v>
      </c>
      <c r="L621" s="753" t="s">
        <v>525</v>
      </c>
      <c r="M621" s="753" t="s">
        <v>1003</v>
      </c>
      <c r="N621" s="753" t="s">
        <v>962</v>
      </c>
      <c r="O621" s="753" t="s">
        <v>98</v>
      </c>
      <c r="P621" s="753">
        <v>32205</v>
      </c>
      <c r="Q621" s="753" t="s">
        <v>1267</v>
      </c>
      <c r="R621" s="753" t="s">
        <v>1004</v>
      </c>
      <c r="S621" s="753" t="s">
        <v>1005</v>
      </c>
      <c r="T621" s="753" t="s">
        <v>1506</v>
      </c>
      <c r="U621" s="753">
        <v>49405140</v>
      </c>
      <c r="V621" s="753">
        <v>0</v>
      </c>
      <c r="W621" s="753" t="s">
        <v>163</v>
      </c>
      <c r="X621" s="753">
        <v>400</v>
      </c>
      <c r="Y621" s="753">
        <v>416</v>
      </c>
      <c r="Z621" s="753">
        <v>13</v>
      </c>
      <c r="AA621" s="749">
        <f t="shared" si="18"/>
        <v>5.1999999999999998E-3</v>
      </c>
      <c r="AB621" s="753" t="s">
        <v>70</v>
      </c>
      <c r="AC621" s="754">
        <v>44720</v>
      </c>
      <c r="AD621" s="753"/>
      <c r="AE621" s="753" t="s">
        <v>4250</v>
      </c>
      <c r="AF621" s="753" t="s">
        <v>1907</v>
      </c>
      <c r="AG621" s="753">
        <v>416</v>
      </c>
      <c r="AH621" s="753">
        <v>13</v>
      </c>
      <c r="AI621" s="761">
        <f t="shared" si="19"/>
        <v>5.4079999999999996E-3</v>
      </c>
      <c r="AJ621" s="753" t="s">
        <v>114</v>
      </c>
      <c r="AK621" s="753" t="s">
        <v>4250</v>
      </c>
      <c r="AL621" s="754">
        <v>44718</v>
      </c>
      <c r="AM621" s="754">
        <v>44718</v>
      </c>
      <c r="AN621" s="754">
        <v>44719</v>
      </c>
      <c r="AO621" s="754">
        <v>44719</v>
      </c>
      <c r="AP621" s="754">
        <v>44719</v>
      </c>
      <c r="AQ621" s="753" t="s">
        <v>89</v>
      </c>
      <c r="AR621" s="753" t="s">
        <v>4250</v>
      </c>
      <c r="AS621" s="753" t="s">
        <v>4250</v>
      </c>
      <c r="AT621" s="753" t="s">
        <v>4250</v>
      </c>
      <c r="AU621" s="753" t="s">
        <v>4250</v>
      </c>
      <c r="AV621" s="753" t="s">
        <v>4250</v>
      </c>
      <c r="AW621" s="753" t="s">
        <v>4250</v>
      </c>
      <c r="AX621" s="753" t="s">
        <v>4250</v>
      </c>
      <c r="AY621" s="753" t="s">
        <v>4250</v>
      </c>
      <c r="AZ621" s="753" t="s">
        <v>4250</v>
      </c>
      <c r="BA621" s="753" t="s">
        <v>4250</v>
      </c>
      <c r="BB621" s="753" t="s">
        <v>4250</v>
      </c>
      <c r="BC621" s="753" t="s">
        <v>4250</v>
      </c>
      <c r="BD621" s="753" t="s">
        <v>4250</v>
      </c>
      <c r="BE621" s="753" t="s">
        <v>4250</v>
      </c>
      <c r="BF621" s="753" t="s">
        <v>4250</v>
      </c>
      <c r="BG621" s="753" t="s">
        <v>4250</v>
      </c>
      <c r="BH621" s="753" t="s">
        <v>4250</v>
      </c>
    </row>
    <row r="622" spans="1:60">
      <c r="A622" s="858" t="s">
        <v>8524</v>
      </c>
      <c r="B622" s="753" t="s">
        <v>230</v>
      </c>
      <c r="C622" s="753" t="s">
        <v>1909</v>
      </c>
      <c r="D622" s="754">
        <v>44715</v>
      </c>
      <c r="E622" s="753" t="s">
        <v>1910</v>
      </c>
      <c r="F622" s="753" t="s">
        <v>59</v>
      </c>
      <c r="G622" s="753" t="s">
        <v>1001</v>
      </c>
      <c r="H622" s="753" t="s">
        <v>1002</v>
      </c>
      <c r="I622" s="753" t="s">
        <v>106</v>
      </c>
      <c r="J622" s="753" t="s">
        <v>63</v>
      </c>
      <c r="K622" s="753">
        <v>30721</v>
      </c>
      <c r="L622" s="753" t="s">
        <v>525</v>
      </c>
      <c r="M622" s="753" t="s">
        <v>1057</v>
      </c>
      <c r="N622" s="753" t="s">
        <v>1058</v>
      </c>
      <c r="O622" s="753" t="s">
        <v>638</v>
      </c>
      <c r="P622" s="753">
        <v>27560</v>
      </c>
      <c r="Q622" s="753" t="s">
        <v>1267</v>
      </c>
      <c r="R622" s="753" t="s">
        <v>1004</v>
      </c>
      <c r="S622" s="753" t="s">
        <v>1005</v>
      </c>
      <c r="T622" s="753" t="s">
        <v>1506</v>
      </c>
      <c r="U622" s="753">
        <v>49405140</v>
      </c>
      <c r="V622" s="753">
        <v>0</v>
      </c>
      <c r="W622" s="753" t="s">
        <v>163</v>
      </c>
      <c r="X622" s="753">
        <v>400</v>
      </c>
      <c r="Y622" s="753">
        <v>320</v>
      </c>
      <c r="Z622" s="753">
        <v>10</v>
      </c>
      <c r="AA622" s="749">
        <f t="shared" si="18"/>
        <v>4.0000000000000001E-3</v>
      </c>
      <c r="AB622" s="753" t="s">
        <v>70</v>
      </c>
      <c r="AC622" s="754">
        <v>44720</v>
      </c>
      <c r="AD622" s="753"/>
      <c r="AE622" s="753" t="s">
        <v>4250</v>
      </c>
      <c r="AF622" s="753" t="s">
        <v>1909</v>
      </c>
      <c r="AG622" s="753">
        <v>320</v>
      </c>
      <c r="AH622" s="753">
        <v>10</v>
      </c>
      <c r="AI622" s="761">
        <f t="shared" si="19"/>
        <v>3.2000000000000002E-3</v>
      </c>
      <c r="AJ622" s="753" t="s">
        <v>114</v>
      </c>
      <c r="AK622" s="753" t="s">
        <v>4250</v>
      </c>
      <c r="AL622" s="754">
        <v>44718</v>
      </c>
      <c r="AM622" s="754">
        <v>44718</v>
      </c>
      <c r="AN622" s="754">
        <v>44719</v>
      </c>
      <c r="AO622" s="754">
        <v>44719</v>
      </c>
      <c r="AP622" s="754">
        <v>44719</v>
      </c>
      <c r="AQ622" s="753" t="s">
        <v>89</v>
      </c>
      <c r="AR622" s="753" t="s">
        <v>4250</v>
      </c>
      <c r="AS622" s="753" t="s">
        <v>4250</v>
      </c>
      <c r="AT622" s="753" t="s">
        <v>4250</v>
      </c>
      <c r="AU622" s="753" t="s">
        <v>4250</v>
      </c>
      <c r="AV622" s="753" t="s">
        <v>4250</v>
      </c>
      <c r="AW622" s="753" t="s">
        <v>4250</v>
      </c>
      <c r="AX622" s="753" t="s">
        <v>4250</v>
      </c>
      <c r="AY622" s="753" t="s">
        <v>4250</v>
      </c>
      <c r="AZ622" s="753" t="s">
        <v>4250</v>
      </c>
      <c r="BA622" s="753" t="s">
        <v>4250</v>
      </c>
      <c r="BB622" s="753" t="s">
        <v>4250</v>
      </c>
      <c r="BC622" s="753" t="s">
        <v>4250</v>
      </c>
      <c r="BD622" s="753" t="s">
        <v>4250</v>
      </c>
      <c r="BE622" s="753" t="s">
        <v>4250</v>
      </c>
      <c r="BF622" s="753" t="s">
        <v>4250</v>
      </c>
      <c r="BG622" s="753" t="s">
        <v>4250</v>
      </c>
      <c r="BH622" s="753" t="s">
        <v>4250</v>
      </c>
    </row>
    <row r="623" spans="1:60">
      <c r="A623" s="858" t="s">
        <v>8524</v>
      </c>
      <c r="B623" s="792" t="s">
        <v>79</v>
      </c>
      <c r="C623" s="792" t="s">
        <v>1911</v>
      </c>
      <c r="D623" s="793">
        <v>44715</v>
      </c>
      <c r="E623" s="792" t="s">
        <v>1912</v>
      </c>
      <c r="F623" s="792" t="s">
        <v>59</v>
      </c>
      <c r="G623" s="792" t="s">
        <v>60</v>
      </c>
      <c r="H623" s="792" t="s">
        <v>61</v>
      </c>
      <c r="I623" s="792" t="s">
        <v>62</v>
      </c>
      <c r="J623" s="792" t="s">
        <v>63</v>
      </c>
      <c r="K623" s="792">
        <v>30349</v>
      </c>
      <c r="L623" s="792" t="s">
        <v>529</v>
      </c>
      <c r="M623" s="792" t="s">
        <v>1913</v>
      </c>
      <c r="N623" s="792" t="s">
        <v>197</v>
      </c>
      <c r="O623" s="792" t="s">
        <v>110</v>
      </c>
      <c r="P623" s="792">
        <v>95827</v>
      </c>
      <c r="Q623" s="792" t="s">
        <v>1267</v>
      </c>
      <c r="R623" s="792" t="s">
        <v>631</v>
      </c>
      <c r="S623" s="792" t="s">
        <v>1914</v>
      </c>
      <c r="T623" s="792" t="s">
        <v>632</v>
      </c>
      <c r="U623" s="792">
        <v>49203132</v>
      </c>
      <c r="V623" s="792">
        <v>0</v>
      </c>
      <c r="W623" s="792" t="s">
        <v>113</v>
      </c>
      <c r="X623" s="792">
        <v>360</v>
      </c>
      <c r="Y623" s="792">
        <v>768</v>
      </c>
      <c r="Z623" s="792">
        <v>24</v>
      </c>
      <c r="AA623" s="749">
        <f t="shared" si="18"/>
        <v>8.6400000000000001E-3</v>
      </c>
      <c r="AB623" s="792" t="s">
        <v>70</v>
      </c>
      <c r="AC623" s="793">
        <v>44720</v>
      </c>
      <c r="AD623" s="792"/>
      <c r="AE623" s="792" t="s">
        <v>4250</v>
      </c>
      <c r="AF623" s="792" t="s">
        <v>1911</v>
      </c>
      <c r="AG623" s="792">
        <v>768</v>
      </c>
      <c r="AH623" s="792">
        <v>24</v>
      </c>
      <c r="AI623" s="761">
        <f t="shared" si="19"/>
        <v>1.8432E-2</v>
      </c>
      <c r="AJ623" s="792" t="s">
        <v>72</v>
      </c>
      <c r="AK623" s="792">
        <v>400299064</v>
      </c>
      <c r="AL623" s="793">
        <v>44721</v>
      </c>
      <c r="AM623" s="793">
        <v>44721</v>
      </c>
      <c r="AN623" s="793">
        <v>44725</v>
      </c>
      <c r="AO623" s="792" t="s">
        <v>4250</v>
      </c>
      <c r="AP623" s="792" t="s">
        <v>4250</v>
      </c>
      <c r="AQ623" s="792" t="s">
        <v>1840</v>
      </c>
      <c r="AR623" s="797" t="s">
        <v>4250</v>
      </c>
      <c r="AS623" s="792">
        <v>400299064</v>
      </c>
      <c r="AT623" s="792" t="s">
        <v>4250</v>
      </c>
      <c r="AU623" s="792" t="s">
        <v>4250</v>
      </c>
      <c r="AV623" s="792" t="s">
        <v>4250</v>
      </c>
      <c r="AW623" s="792" t="s">
        <v>4250</v>
      </c>
      <c r="AX623" s="792" t="s">
        <v>7603</v>
      </c>
      <c r="AY623" s="794">
        <v>5548.88</v>
      </c>
      <c r="AZ623" s="792" t="s">
        <v>4250</v>
      </c>
      <c r="BA623" s="792" t="s">
        <v>4250</v>
      </c>
      <c r="BB623" s="792" t="s">
        <v>4250</v>
      </c>
      <c r="BC623" s="792" t="s">
        <v>4250</v>
      </c>
      <c r="BD623" s="792" t="s">
        <v>4250</v>
      </c>
      <c r="BE623" s="792" t="s">
        <v>4250</v>
      </c>
      <c r="BF623" s="792" t="s">
        <v>4250</v>
      </c>
      <c r="BG623" s="792" t="s">
        <v>4250</v>
      </c>
      <c r="BH623" s="792" t="s">
        <v>4250</v>
      </c>
    </row>
    <row r="624" spans="1:60">
      <c r="A624" s="858" t="s">
        <v>8524</v>
      </c>
      <c r="B624" s="792" t="s">
        <v>79</v>
      </c>
      <c r="C624" s="792" t="s">
        <v>1915</v>
      </c>
      <c r="D624" s="793">
        <v>44715</v>
      </c>
      <c r="E624" s="792" t="s">
        <v>1916</v>
      </c>
      <c r="F624" s="792" t="s">
        <v>59</v>
      </c>
      <c r="G624" s="792" t="s">
        <v>60</v>
      </c>
      <c r="H624" s="792" t="s">
        <v>61</v>
      </c>
      <c r="I624" s="792" t="s">
        <v>62</v>
      </c>
      <c r="J624" s="792" t="s">
        <v>63</v>
      </c>
      <c r="K624" s="792">
        <v>30349</v>
      </c>
      <c r="L624" s="792" t="s">
        <v>529</v>
      </c>
      <c r="M624" s="792" t="s">
        <v>914</v>
      </c>
      <c r="N624" s="792" t="s">
        <v>403</v>
      </c>
      <c r="O624" s="792" t="s">
        <v>110</v>
      </c>
      <c r="P624" s="792">
        <v>92121</v>
      </c>
      <c r="Q624" s="792" t="s">
        <v>1267</v>
      </c>
      <c r="R624" s="792" t="s">
        <v>631</v>
      </c>
      <c r="S624" s="792" t="s">
        <v>1914</v>
      </c>
      <c r="T624" s="792" t="s">
        <v>632</v>
      </c>
      <c r="U624" s="792">
        <v>49203132</v>
      </c>
      <c r="V624" s="792">
        <v>0</v>
      </c>
      <c r="W624" s="792" t="s">
        <v>113</v>
      </c>
      <c r="X624" s="792">
        <v>360</v>
      </c>
      <c r="Y624" s="792">
        <v>768</v>
      </c>
      <c r="Z624" s="792">
        <v>24</v>
      </c>
      <c r="AA624" s="749">
        <f t="shared" si="18"/>
        <v>8.6400000000000001E-3</v>
      </c>
      <c r="AB624" s="792" t="s">
        <v>70</v>
      </c>
      <c r="AC624" s="793">
        <v>44720</v>
      </c>
      <c r="AD624" s="792"/>
      <c r="AE624" s="792" t="s">
        <v>4250</v>
      </c>
      <c r="AF624" s="792" t="s">
        <v>1915</v>
      </c>
      <c r="AG624" s="792">
        <v>768</v>
      </c>
      <c r="AH624" s="792">
        <v>24</v>
      </c>
      <c r="AI624" s="761">
        <f t="shared" si="19"/>
        <v>1.8432E-2</v>
      </c>
      <c r="AJ624" s="792" t="s">
        <v>72</v>
      </c>
      <c r="AK624" s="792">
        <v>400299362</v>
      </c>
      <c r="AL624" s="793">
        <v>44721</v>
      </c>
      <c r="AM624" s="793">
        <v>44721</v>
      </c>
      <c r="AN624" s="793">
        <v>44725</v>
      </c>
      <c r="AO624" s="792" t="s">
        <v>4250</v>
      </c>
      <c r="AP624" s="792" t="s">
        <v>4250</v>
      </c>
      <c r="AQ624" s="792" t="s">
        <v>1840</v>
      </c>
      <c r="AR624" s="797" t="s">
        <v>4250</v>
      </c>
      <c r="AS624" s="792">
        <v>400299362</v>
      </c>
      <c r="AT624" s="792" t="s">
        <v>4250</v>
      </c>
      <c r="AU624" s="792" t="s">
        <v>4250</v>
      </c>
      <c r="AV624" s="792" t="s">
        <v>4250</v>
      </c>
      <c r="AW624" s="792" t="s">
        <v>4250</v>
      </c>
      <c r="AX624" s="792" t="s">
        <v>7603</v>
      </c>
      <c r="AY624" s="794">
        <v>4397.3999999999996</v>
      </c>
      <c r="AZ624" s="792" t="s">
        <v>4250</v>
      </c>
      <c r="BA624" s="792" t="s">
        <v>4250</v>
      </c>
      <c r="BB624" s="792" t="s">
        <v>4250</v>
      </c>
      <c r="BC624" s="792" t="s">
        <v>4250</v>
      </c>
      <c r="BD624" s="792" t="s">
        <v>4250</v>
      </c>
      <c r="BE624" s="792" t="s">
        <v>4250</v>
      </c>
      <c r="BF624" s="792" t="s">
        <v>4250</v>
      </c>
      <c r="BG624" s="792" t="s">
        <v>4250</v>
      </c>
      <c r="BH624" s="792" t="s">
        <v>4250</v>
      </c>
    </row>
    <row r="625" spans="1:60">
      <c r="A625" s="858" t="s">
        <v>8524</v>
      </c>
      <c r="B625" s="792" t="s">
        <v>79</v>
      </c>
      <c r="C625" s="792" t="s">
        <v>1917</v>
      </c>
      <c r="D625" s="793">
        <v>44715</v>
      </c>
      <c r="E625" s="792" t="s">
        <v>1918</v>
      </c>
      <c r="F625" s="792" t="s">
        <v>59</v>
      </c>
      <c r="G625" s="792" t="s">
        <v>60</v>
      </c>
      <c r="H625" s="792" t="s">
        <v>61</v>
      </c>
      <c r="I625" s="792" t="s">
        <v>62</v>
      </c>
      <c r="J625" s="792" t="s">
        <v>63</v>
      </c>
      <c r="K625" s="792">
        <v>30349</v>
      </c>
      <c r="L625" s="792" t="s">
        <v>529</v>
      </c>
      <c r="M625" s="792" t="s">
        <v>917</v>
      </c>
      <c r="N625" s="792" t="s">
        <v>397</v>
      </c>
      <c r="O625" s="792" t="s">
        <v>110</v>
      </c>
      <c r="P625" s="792">
        <v>93308</v>
      </c>
      <c r="Q625" s="792" t="s">
        <v>1267</v>
      </c>
      <c r="R625" s="792" t="s">
        <v>631</v>
      </c>
      <c r="S625" s="792" t="s">
        <v>1914</v>
      </c>
      <c r="T625" s="792" t="s">
        <v>632</v>
      </c>
      <c r="U625" s="792">
        <v>49203132</v>
      </c>
      <c r="V625" s="792">
        <v>0</v>
      </c>
      <c r="W625" s="792" t="s">
        <v>113</v>
      </c>
      <c r="X625" s="792">
        <v>360</v>
      </c>
      <c r="Y625" s="792">
        <v>768</v>
      </c>
      <c r="Z625" s="792">
        <v>24</v>
      </c>
      <c r="AA625" s="749">
        <f t="shared" si="18"/>
        <v>8.6400000000000001E-3</v>
      </c>
      <c r="AB625" s="792" t="s">
        <v>70</v>
      </c>
      <c r="AC625" s="793">
        <v>44720</v>
      </c>
      <c r="AD625" s="792"/>
      <c r="AE625" s="792" t="s">
        <v>4250</v>
      </c>
      <c r="AF625" s="792" t="s">
        <v>1917</v>
      </c>
      <c r="AG625" s="792">
        <v>768</v>
      </c>
      <c r="AH625" s="792">
        <v>24</v>
      </c>
      <c r="AI625" s="761">
        <f t="shared" si="19"/>
        <v>1.8432E-2</v>
      </c>
      <c r="AJ625" s="792" t="s">
        <v>72</v>
      </c>
      <c r="AK625" s="792">
        <v>400312944</v>
      </c>
      <c r="AL625" s="793">
        <v>44721</v>
      </c>
      <c r="AM625" s="793">
        <v>44721</v>
      </c>
      <c r="AN625" s="793">
        <v>44725</v>
      </c>
      <c r="AO625" s="792" t="s">
        <v>4250</v>
      </c>
      <c r="AP625" s="792" t="s">
        <v>4250</v>
      </c>
      <c r="AQ625" s="792" t="s">
        <v>1840</v>
      </c>
      <c r="AR625" s="797" t="s">
        <v>4250</v>
      </c>
      <c r="AS625" s="792">
        <v>400312944</v>
      </c>
      <c r="AT625" s="792" t="s">
        <v>4250</v>
      </c>
      <c r="AU625" s="792" t="s">
        <v>4250</v>
      </c>
      <c r="AV625" s="792" t="s">
        <v>4250</v>
      </c>
      <c r="AW625" s="792" t="s">
        <v>4250</v>
      </c>
      <c r="AX625" s="792" t="s">
        <v>7603</v>
      </c>
      <c r="AY625" s="794">
        <v>5117.7</v>
      </c>
      <c r="AZ625" s="792" t="s">
        <v>4250</v>
      </c>
      <c r="BA625" s="792" t="s">
        <v>4250</v>
      </c>
      <c r="BB625" s="792" t="s">
        <v>4250</v>
      </c>
      <c r="BC625" s="792" t="s">
        <v>4250</v>
      </c>
      <c r="BD625" s="792" t="s">
        <v>4250</v>
      </c>
      <c r="BE625" s="792" t="s">
        <v>4250</v>
      </c>
      <c r="BF625" s="792" t="s">
        <v>4250</v>
      </c>
      <c r="BG625" s="792" t="s">
        <v>4250</v>
      </c>
      <c r="BH625" s="792" t="s">
        <v>4250</v>
      </c>
    </row>
    <row r="626" spans="1:60">
      <c r="A626" s="858" t="s">
        <v>8524</v>
      </c>
      <c r="B626" s="753" t="s">
        <v>79</v>
      </c>
      <c r="C626" s="753" t="s">
        <v>1919</v>
      </c>
      <c r="D626" s="754">
        <v>44715</v>
      </c>
      <c r="E626" s="753" t="s">
        <v>1920</v>
      </c>
      <c r="F626" s="753" t="s">
        <v>59</v>
      </c>
      <c r="G626" s="753" t="s">
        <v>60</v>
      </c>
      <c r="H626" s="753" t="s">
        <v>61</v>
      </c>
      <c r="I626" s="753" t="s">
        <v>62</v>
      </c>
      <c r="J626" s="753" t="s">
        <v>63</v>
      </c>
      <c r="K626" s="753">
        <v>30349</v>
      </c>
      <c r="L626" s="753" t="s">
        <v>529</v>
      </c>
      <c r="M626" s="753" t="s">
        <v>1921</v>
      </c>
      <c r="N626" s="753" t="s">
        <v>1922</v>
      </c>
      <c r="O626" s="753" t="s">
        <v>85</v>
      </c>
      <c r="P626" s="753">
        <v>7444</v>
      </c>
      <c r="Q626" s="753" t="s">
        <v>1267</v>
      </c>
      <c r="R626" s="753" t="s">
        <v>631</v>
      </c>
      <c r="S626" s="753" t="s">
        <v>1914</v>
      </c>
      <c r="T626" s="753" t="s">
        <v>632</v>
      </c>
      <c r="U626" s="753">
        <v>49405140</v>
      </c>
      <c r="V626" s="753">
        <v>0</v>
      </c>
      <c r="W626" s="753" t="s">
        <v>163</v>
      </c>
      <c r="X626" s="753">
        <v>400</v>
      </c>
      <c r="Y626" s="753">
        <v>768</v>
      </c>
      <c r="Z626" s="753">
        <v>24</v>
      </c>
      <c r="AA626" s="749">
        <f t="shared" si="18"/>
        <v>9.5999999999999992E-3</v>
      </c>
      <c r="AB626" s="753" t="s">
        <v>70</v>
      </c>
      <c r="AC626" s="754">
        <v>44720</v>
      </c>
      <c r="AD626" s="753"/>
      <c r="AE626" s="753" t="s">
        <v>4250</v>
      </c>
      <c r="AF626" s="753" t="s">
        <v>1919</v>
      </c>
      <c r="AG626" s="753">
        <v>768</v>
      </c>
      <c r="AH626" s="753">
        <v>24</v>
      </c>
      <c r="AI626" s="761">
        <f t="shared" si="19"/>
        <v>1.8432E-2</v>
      </c>
      <c r="AJ626" s="753" t="s">
        <v>72</v>
      </c>
      <c r="AK626" s="753">
        <v>400313636</v>
      </c>
      <c r="AL626" s="754">
        <v>44719</v>
      </c>
      <c r="AM626" s="754">
        <v>44719</v>
      </c>
      <c r="AN626" s="754">
        <v>44720</v>
      </c>
      <c r="AO626" s="754">
        <v>44720</v>
      </c>
      <c r="AP626" s="754">
        <v>44720</v>
      </c>
      <c r="AQ626" s="753" t="s">
        <v>89</v>
      </c>
      <c r="AR626" s="753" t="s">
        <v>4250</v>
      </c>
      <c r="AS626" s="753">
        <v>400313636</v>
      </c>
      <c r="AT626" s="753" t="s">
        <v>4250</v>
      </c>
      <c r="AU626" s="753" t="s">
        <v>4250</v>
      </c>
      <c r="AV626" s="753" t="s">
        <v>4250</v>
      </c>
      <c r="AW626" s="753" t="s">
        <v>4250</v>
      </c>
      <c r="AX626" s="753" t="s">
        <v>147</v>
      </c>
      <c r="AY626" s="756">
        <v>3400</v>
      </c>
      <c r="AZ626" s="753" t="s">
        <v>4250</v>
      </c>
      <c r="BA626" s="753" t="s">
        <v>4250</v>
      </c>
      <c r="BB626" s="753" t="s">
        <v>4250</v>
      </c>
      <c r="BC626" s="753" t="s">
        <v>4250</v>
      </c>
      <c r="BD626" s="753" t="s">
        <v>4250</v>
      </c>
      <c r="BE626" s="753" t="s">
        <v>4250</v>
      </c>
      <c r="BF626" s="753" t="s">
        <v>4250</v>
      </c>
      <c r="BG626" s="753" t="s">
        <v>4250</v>
      </c>
      <c r="BH626" s="753" t="s">
        <v>4250</v>
      </c>
    </row>
    <row r="627" spans="1:60">
      <c r="A627" s="858" t="s">
        <v>8524</v>
      </c>
      <c r="B627" s="792" t="s">
        <v>79</v>
      </c>
      <c r="C627" s="792" t="s">
        <v>1924</v>
      </c>
      <c r="D627" s="793">
        <v>44715</v>
      </c>
      <c r="E627" s="792" t="s">
        <v>1925</v>
      </c>
      <c r="F627" s="792" t="s">
        <v>59</v>
      </c>
      <c r="G627" s="792" t="s">
        <v>60</v>
      </c>
      <c r="H627" s="792" t="s">
        <v>61</v>
      </c>
      <c r="I627" s="792" t="s">
        <v>62</v>
      </c>
      <c r="J627" s="792" t="s">
        <v>63</v>
      </c>
      <c r="K627" s="792">
        <v>30349</v>
      </c>
      <c r="L627" s="792" t="s">
        <v>529</v>
      </c>
      <c r="M627" s="792" t="s">
        <v>909</v>
      </c>
      <c r="N627" s="792" t="s">
        <v>732</v>
      </c>
      <c r="O627" s="792" t="s">
        <v>110</v>
      </c>
      <c r="P627" s="792">
        <v>94551</v>
      </c>
      <c r="Q627" s="792" t="s">
        <v>1267</v>
      </c>
      <c r="R627" s="792" t="s">
        <v>631</v>
      </c>
      <c r="S627" s="792" t="s">
        <v>1914</v>
      </c>
      <c r="T627" s="792" t="s">
        <v>632</v>
      </c>
      <c r="U627" s="792">
        <v>49405140</v>
      </c>
      <c r="V627" s="792">
        <v>0</v>
      </c>
      <c r="W627" s="792" t="s">
        <v>163</v>
      </c>
      <c r="X627" s="792">
        <v>400</v>
      </c>
      <c r="Y627" s="792">
        <v>768</v>
      </c>
      <c r="Z627" s="792">
        <v>24</v>
      </c>
      <c r="AA627" s="749">
        <f t="shared" si="18"/>
        <v>9.5999999999999992E-3</v>
      </c>
      <c r="AB627" s="792" t="s">
        <v>70</v>
      </c>
      <c r="AC627" s="793">
        <v>44720</v>
      </c>
      <c r="AD627" s="792"/>
      <c r="AE627" s="792" t="s">
        <v>4250</v>
      </c>
      <c r="AF627" s="792" t="s">
        <v>1924</v>
      </c>
      <c r="AG627" s="792">
        <v>768</v>
      </c>
      <c r="AH627" s="792">
        <v>24</v>
      </c>
      <c r="AI627" s="761">
        <f t="shared" si="19"/>
        <v>1.8432E-2</v>
      </c>
      <c r="AJ627" s="792" t="s">
        <v>72</v>
      </c>
      <c r="AK627" s="792">
        <v>400313989</v>
      </c>
      <c r="AL627" s="793">
        <v>44719</v>
      </c>
      <c r="AM627" s="793">
        <v>44719</v>
      </c>
      <c r="AN627" s="793">
        <v>44722</v>
      </c>
      <c r="AO627" s="792" t="s">
        <v>4250</v>
      </c>
      <c r="AP627" s="792" t="s">
        <v>4250</v>
      </c>
      <c r="AQ627" s="792" t="s">
        <v>1840</v>
      </c>
      <c r="AR627" s="797" t="s">
        <v>4250</v>
      </c>
      <c r="AS627" s="792">
        <v>400313989</v>
      </c>
      <c r="AT627" s="792" t="s">
        <v>4250</v>
      </c>
      <c r="AU627" s="792" t="s">
        <v>4250</v>
      </c>
      <c r="AV627" s="792" t="s">
        <v>4250</v>
      </c>
      <c r="AW627" s="792" t="s">
        <v>4250</v>
      </c>
      <c r="AX627" s="792" t="s">
        <v>147</v>
      </c>
      <c r="AY627" s="794">
        <v>4785.95</v>
      </c>
      <c r="AZ627" s="792" t="s">
        <v>4250</v>
      </c>
      <c r="BA627" s="792" t="s">
        <v>4250</v>
      </c>
      <c r="BB627" s="792" t="s">
        <v>4250</v>
      </c>
      <c r="BC627" s="792" t="s">
        <v>4250</v>
      </c>
      <c r="BD627" s="792" t="s">
        <v>4250</v>
      </c>
      <c r="BE627" s="792" t="s">
        <v>4250</v>
      </c>
      <c r="BF627" s="792" t="s">
        <v>4250</v>
      </c>
      <c r="BG627" s="792" t="s">
        <v>4250</v>
      </c>
      <c r="BH627" s="792" t="s">
        <v>4250</v>
      </c>
    </row>
    <row r="628" spans="1:60">
      <c r="A628" s="858" t="s">
        <v>8524</v>
      </c>
      <c r="B628" s="792" t="s">
        <v>79</v>
      </c>
      <c r="C628" s="792" t="s">
        <v>1926</v>
      </c>
      <c r="D628" s="793">
        <v>44715</v>
      </c>
      <c r="E628" s="792" t="s">
        <v>1927</v>
      </c>
      <c r="F628" s="792" t="s">
        <v>59</v>
      </c>
      <c r="G628" s="792" t="s">
        <v>60</v>
      </c>
      <c r="H628" s="792" t="s">
        <v>61</v>
      </c>
      <c r="I628" s="792" t="s">
        <v>62</v>
      </c>
      <c r="J628" s="792" t="s">
        <v>63</v>
      </c>
      <c r="K628" s="792">
        <v>30349</v>
      </c>
      <c r="L628" s="792" t="s">
        <v>529</v>
      </c>
      <c r="M628" s="792" t="s">
        <v>1928</v>
      </c>
      <c r="N628" s="792" t="s">
        <v>1929</v>
      </c>
      <c r="O628" s="792" t="s">
        <v>388</v>
      </c>
      <c r="P628" s="792">
        <v>60517</v>
      </c>
      <c r="Q628" s="792" t="s">
        <v>1267</v>
      </c>
      <c r="R628" s="792" t="s">
        <v>631</v>
      </c>
      <c r="S628" s="792" t="s">
        <v>1914</v>
      </c>
      <c r="T628" s="792" t="s">
        <v>632</v>
      </c>
      <c r="U628" s="792">
        <v>49405140</v>
      </c>
      <c r="V628" s="792">
        <v>0</v>
      </c>
      <c r="W628" s="792" t="s">
        <v>163</v>
      </c>
      <c r="X628" s="792">
        <v>400</v>
      </c>
      <c r="Y628" s="792">
        <v>768</v>
      </c>
      <c r="Z628" s="792">
        <v>24</v>
      </c>
      <c r="AA628" s="749">
        <f t="shared" si="18"/>
        <v>9.5999999999999992E-3</v>
      </c>
      <c r="AB628" s="792" t="s">
        <v>70</v>
      </c>
      <c r="AC628" s="793">
        <v>44720</v>
      </c>
      <c r="AD628" s="792"/>
      <c r="AE628" s="792" t="s">
        <v>4250</v>
      </c>
      <c r="AF628" s="792" t="s">
        <v>1926</v>
      </c>
      <c r="AG628" s="792">
        <v>768</v>
      </c>
      <c r="AH628" s="792">
        <v>24</v>
      </c>
      <c r="AI628" s="761">
        <f t="shared" si="19"/>
        <v>1.8432E-2</v>
      </c>
      <c r="AJ628" s="792" t="s">
        <v>72</v>
      </c>
      <c r="AK628" s="792">
        <v>400314368</v>
      </c>
      <c r="AL628" s="793">
        <v>44719</v>
      </c>
      <c r="AM628" s="793">
        <v>44719</v>
      </c>
      <c r="AN628" s="793">
        <v>44721</v>
      </c>
      <c r="AO628" s="792"/>
      <c r="AP628" s="792" t="s">
        <v>4250</v>
      </c>
      <c r="AQ628" s="792" t="s">
        <v>1840</v>
      </c>
      <c r="AR628" s="797" t="s">
        <v>4250</v>
      </c>
      <c r="AS628" s="792">
        <v>400314368</v>
      </c>
      <c r="AT628" s="792" t="s">
        <v>4250</v>
      </c>
      <c r="AU628" s="792" t="s">
        <v>4250</v>
      </c>
      <c r="AV628" s="792" t="s">
        <v>4250</v>
      </c>
      <c r="AW628" s="792" t="s">
        <v>4250</v>
      </c>
      <c r="AX628" s="792" t="s">
        <v>147</v>
      </c>
      <c r="AY628" s="794">
        <v>1877.56</v>
      </c>
      <c r="AZ628" s="792" t="s">
        <v>4250</v>
      </c>
      <c r="BA628" s="792" t="s">
        <v>4250</v>
      </c>
      <c r="BB628" s="792" t="s">
        <v>4250</v>
      </c>
      <c r="BC628" s="792" t="s">
        <v>4250</v>
      </c>
      <c r="BD628" s="792" t="s">
        <v>4250</v>
      </c>
      <c r="BE628" s="792" t="s">
        <v>4250</v>
      </c>
      <c r="BF628" s="792" t="s">
        <v>4250</v>
      </c>
      <c r="BG628" s="792" t="s">
        <v>4250</v>
      </c>
      <c r="BH628" s="792" t="s">
        <v>4250</v>
      </c>
    </row>
    <row r="629" spans="1:60">
      <c r="A629" s="765" t="s">
        <v>55</v>
      </c>
      <c r="B629" s="748" t="s">
        <v>230</v>
      </c>
      <c r="C629" s="746"/>
      <c r="D629" s="747">
        <v>44666</v>
      </c>
      <c r="E629" s="748" t="s">
        <v>562</v>
      </c>
      <c r="F629" s="748" t="s">
        <v>59</v>
      </c>
      <c r="G629" s="748" t="s">
        <v>60</v>
      </c>
      <c r="H629" s="748" t="s">
        <v>61</v>
      </c>
      <c r="I629" s="748" t="s">
        <v>62</v>
      </c>
      <c r="J629" s="748" t="s">
        <v>63</v>
      </c>
      <c r="K629" s="748">
        <v>30349</v>
      </c>
      <c r="L629" s="748" t="s">
        <v>563</v>
      </c>
      <c r="M629" s="748" t="s">
        <v>976</v>
      </c>
      <c r="N629" s="748" t="s">
        <v>565</v>
      </c>
      <c r="O629" s="748" t="s">
        <v>110</v>
      </c>
      <c r="P629" s="748">
        <v>94544</v>
      </c>
      <c r="Q629" s="748" t="s">
        <v>1267</v>
      </c>
      <c r="R629" s="746" t="s">
        <v>4250</v>
      </c>
      <c r="S629" s="746" t="s">
        <v>4250</v>
      </c>
      <c r="T629" s="746" t="s">
        <v>4250</v>
      </c>
      <c r="U629" s="748">
        <v>49303156</v>
      </c>
      <c r="V629" s="746">
        <v>0</v>
      </c>
      <c r="W629" s="748" t="s">
        <v>134</v>
      </c>
      <c r="X629" s="748">
        <v>480</v>
      </c>
      <c r="Y629" s="746">
        <v>16</v>
      </c>
      <c r="Z629" s="746">
        <v>1</v>
      </c>
      <c r="AA629" s="749">
        <f t="shared" si="18"/>
        <v>4.8000000000000001E-4</v>
      </c>
      <c r="AB629" s="748" t="s">
        <v>88</v>
      </c>
      <c r="AC629" s="747">
        <v>44690</v>
      </c>
      <c r="AD629" s="767"/>
      <c r="AE629" s="748" t="s">
        <v>4250</v>
      </c>
      <c r="AF629" s="746" t="s">
        <v>1930</v>
      </c>
      <c r="AG629" s="746">
        <v>16</v>
      </c>
      <c r="AH629" s="746">
        <v>1</v>
      </c>
      <c r="AI629" s="761">
        <f t="shared" si="19"/>
        <v>1.5999999999999999E-5</v>
      </c>
      <c r="AJ629" s="748" t="s">
        <v>72</v>
      </c>
      <c r="AK629" s="767" t="s">
        <v>71</v>
      </c>
      <c r="AL629" s="746" t="s">
        <v>4250</v>
      </c>
      <c r="AM629" s="746" t="s">
        <v>4250</v>
      </c>
      <c r="AN629" s="746" t="s">
        <v>4250</v>
      </c>
      <c r="AO629" s="748" t="s">
        <v>4250</v>
      </c>
      <c r="AP629" s="748" t="s">
        <v>4250</v>
      </c>
      <c r="AQ629" s="748"/>
      <c r="AR629" s="766" t="s">
        <v>1931</v>
      </c>
      <c r="AS629" s="767" t="s">
        <v>71</v>
      </c>
      <c r="AT629" s="748">
        <v>44684</v>
      </c>
      <c r="AU629" s="748">
        <v>44689</v>
      </c>
      <c r="AV629" s="748">
        <v>44684</v>
      </c>
      <c r="AW629" s="748" t="s">
        <v>4250</v>
      </c>
      <c r="AX629" s="748" t="s">
        <v>4250</v>
      </c>
      <c r="AY629" s="748" t="s">
        <v>4250</v>
      </c>
      <c r="AZ629" s="748" t="s">
        <v>4250</v>
      </c>
      <c r="BA629" s="748" t="s">
        <v>4250</v>
      </c>
      <c r="BB629" s="748" t="s">
        <v>4250</v>
      </c>
      <c r="BC629" s="748" t="s">
        <v>4250</v>
      </c>
      <c r="BD629" s="748" t="s">
        <v>4250</v>
      </c>
      <c r="BE629" s="748" t="s">
        <v>4250</v>
      </c>
      <c r="BF629" s="748" t="s">
        <v>4250</v>
      </c>
      <c r="BG629" s="748" t="s">
        <v>4250</v>
      </c>
      <c r="BH629" s="748" t="s">
        <v>4250</v>
      </c>
    </row>
    <row r="630" spans="1:60">
      <c r="A630" s="858" t="s">
        <v>8524</v>
      </c>
      <c r="B630" s="753" t="s">
        <v>79</v>
      </c>
      <c r="C630" s="753">
        <v>398655491</v>
      </c>
      <c r="D630" s="754">
        <v>44676</v>
      </c>
      <c r="E630" s="753" t="s">
        <v>1932</v>
      </c>
      <c r="F630" s="753" t="s">
        <v>59</v>
      </c>
      <c r="G630" s="753" t="s">
        <v>60</v>
      </c>
      <c r="H630" s="753" t="s">
        <v>61</v>
      </c>
      <c r="I630" s="753" t="s">
        <v>62</v>
      </c>
      <c r="J630" s="753" t="s">
        <v>63</v>
      </c>
      <c r="K630" s="753">
        <v>30349</v>
      </c>
      <c r="L630" s="753" t="s">
        <v>211</v>
      </c>
      <c r="M630" s="753" t="s">
        <v>1933</v>
      </c>
      <c r="N630" s="753" t="s">
        <v>1332</v>
      </c>
      <c r="O630" s="753" t="s">
        <v>629</v>
      </c>
      <c r="P630" s="753">
        <v>1583</v>
      </c>
      <c r="Q630" s="753" t="s">
        <v>1267</v>
      </c>
      <c r="R630" s="753" t="s">
        <v>4250</v>
      </c>
      <c r="S630" s="753" t="s">
        <v>4250</v>
      </c>
      <c r="T630" s="753" t="s">
        <v>4250</v>
      </c>
      <c r="U630" s="753">
        <v>49203132</v>
      </c>
      <c r="V630" s="753">
        <v>0</v>
      </c>
      <c r="W630" s="753" t="s">
        <v>113</v>
      </c>
      <c r="X630" s="753">
        <v>360</v>
      </c>
      <c r="Y630" s="753">
        <v>64</v>
      </c>
      <c r="Z630" s="753">
        <v>2</v>
      </c>
      <c r="AA630" s="749">
        <f t="shared" si="18"/>
        <v>7.2000000000000005E-4</v>
      </c>
      <c r="AB630" s="753" t="s">
        <v>70</v>
      </c>
      <c r="AC630" s="753"/>
      <c r="AD630" s="753"/>
      <c r="AE630" s="753" t="s">
        <v>4250</v>
      </c>
      <c r="AF630" s="753">
        <v>398655491</v>
      </c>
      <c r="AG630" s="753">
        <v>64</v>
      </c>
      <c r="AH630" s="753">
        <v>2</v>
      </c>
      <c r="AI630" s="761">
        <f t="shared" si="19"/>
        <v>1.2799999999999999E-4</v>
      </c>
      <c r="AJ630" s="753" t="s">
        <v>72</v>
      </c>
      <c r="AK630" s="753" t="s">
        <v>4250</v>
      </c>
      <c r="AL630" s="754">
        <v>44701</v>
      </c>
      <c r="AM630" s="754">
        <v>44701</v>
      </c>
      <c r="AN630" s="754">
        <v>44707</v>
      </c>
      <c r="AO630" s="754">
        <v>44707</v>
      </c>
      <c r="AP630" s="754">
        <v>44707</v>
      </c>
      <c r="AQ630" s="753" t="s">
        <v>89</v>
      </c>
      <c r="AR630" s="753" t="s">
        <v>1934</v>
      </c>
      <c r="AS630" s="753" t="s">
        <v>4250</v>
      </c>
      <c r="AT630" s="753" t="s">
        <v>4250</v>
      </c>
      <c r="AU630" s="753" t="s">
        <v>4250</v>
      </c>
      <c r="AV630" s="753" t="s">
        <v>4250</v>
      </c>
      <c r="AW630" s="753" t="s">
        <v>4250</v>
      </c>
      <c r="AX630" s="753" t="s">
        <v>4250</v>
      </c>
      <c r="AY630" s="753" t="s">
        <v>4250</v>
      </c>
      <c r="AZ630" s="753" t="s">
        <v>4250</v>
      </c>
      <c r="BA630" s="753" t="s">
        <v>4250</v>
      </c>
      <c r="BB630" s="753" t="s">
        <v>4250</v>
      </c>
      <c r="BC630" s="753" t="s">
        <v>4250</v>
      </c>
      <c r="BD630" s="753" t="s">
        <v>4250</v>
      </c>
      <c r="BE630" s="753" t="s">
        <v>4250</v>
      </c>
      <c r="BF630" s="753" t="s">
        <v>4250</v>
      </c>
      <c r="BG630" s="753" t="s">
        <v>4250</v>
      </c>
      <c r="BH630" s="753" t="s">
        <v>4250</v>
      </c>
    </row>
    <row r="631" spans="1:60">
      <c r="A631" s="765" t="s">
        <v>55</v>
      </c>
      <c r="B631" s="748" t="s">
        <v>230</v>
      </c>
      <c r="C631" s="746" t="s">
        <v>1935</v>
      </c>
      <c r="D631" s="747">
        <v>44718</v>
      </c>
      <c r="E631" s="748" t="s">
        <v>1936</v>
      </c>
      <c r="F631" s="748" t="s">
        <v>59</v>
      </c>
      <c r="G631" s="748" t="s">
        <v>60</v>
      </c>
      <c r="H631" s="748" t="s">
        <v>61</v>
      </c>
      <c r="I631" s="748" t="s">
        <v>62</v>
      </c>
      <c r="J631" s="748" t="s">
        <v>63</v>
      </c>
      <c r="K631" s="748">
        <v>30349</v>
      </c>
      <c r="L631" s="748" t="s">
        <v>1937</v>
      </c>
      <c r="M631" s="748" t="s">
        <v>1938</v>
      </c>
      <c r="N631" s="748" t="s">
        <v>1939</v>
      </c>
      <c r="O631" s="748" t="s">
        <v>1940</v>
      </c>
      <c r="P631" s="748">
        <v>3275</v>
      </c>
      <c r="Q631" s="748" t="s">
        <v>1267</v>
      </c>
      <c r="R631" s="746" t="s">
        <v>1942</v>
      </c>
      <c r="S631" s="746" t="s">
        <v>1943</v>
      </c>
      <c r="T631" s="746" t="s">
        <v>1944</v>
      </c>
      <c r="U631" s="748">
        <v>49303156</v>
      </c>
      <c r="V631" s="746">
        <v>0</v>
      </c>
      <c r="W631" s="748" t="s">
        <v>134</v>
      </c>
      <c r="X631" s="748">
        <v>480</v>
      </c>
      <c r="Y631" s="746">
        <v>580</v>
      </c>
      <c r="Z631" s="746">
        <v>20</v>
      </c>
      <c r="AA631" s="749">
        <f t="shared" si="18"/>
        <v>9.5999999999999992E-3</v>
      </c>
      <c r="AB631" s="748" t="s">
        <v>88</v>
      </c>
      <c r="AC631" s="747">
        <v>44722</v>
      </c>
      <c r="AD631" s="748"/>
      <c r="AE631" s="748" t="s">
        <v>4250</v>
      </c>
      <c r="AF631" s="746" t="s">
        <v>1935</v>
      </c>
      <c r="AG631" s="746">
        <v>580</v>
      </c>
      <c r="AH631" s="746">
        <v>20</v>
      </c>
      <c r="AI631" s="761">
        <f t="shared" si="19"/>
        <v>1.1599999999999999E-2</v>
      </c>
      <c r="AJ631" s="748" t="s">
        <v>72</v>
      </c>
      <c r="AK631" s="748">
        <v>400442647</v>
      </c>
      <c r="AL631" s="747">
        <v>44720</v>
      </c>
      <c r="AM631" s="746"/>
      <c r="AN631" s="747">
        <v>44722</v>
      </c>
      <c r="AO631" s="748"/>
      <c r="AP631" s="748" t="s">
        <v>4250</v>
      </c>
      <c r="AQ631" s="748"/>
      <c r="AR631" s="766" t="s">
        <v>8268</v>
      </c>
      <c r="AS631" s="748">
        <v>400442647</v>
      </c>
      <c r="AT631" s="748" t="s">
        <v>4250</v>
      </c>
      <c r="AU631" s="748" t="s">
        <v>4250</v>
      </c>
      <c r="AV631" s="748" t="s">
        <v>4250</v>
      </c>
      <c r="AW631" s="748" t="s">
        <v>4250</v>
      </c>
      <c r="AX631" s="748" t="s">
        <v>147</v>
      </c>
      <c r="AY631" s="789">
        <v>3881.92</v>
      </c>
      <c r="AZ631" s="748" t="s">
        <v>4250</v>
      </c>
      <c r="BA631" s="748" t="s">
        <v>4250</v>
      </c>
      <c r="BB631" s="748" t="s">
        <v>4250</v>
      </c>
      <c r="BC631" s="748" t="s">
        <v>4250</v>
      </c>
      <c r="BD631" s="748" t="s">
        <v>4250</v>
      </c>
      <c r="BE631" s="748" t="s">
        <v>4250</v>
      </c>
      <c r="BF631" s="748" t="s">
        <v>4250</v>
      </c>
      <c r="BG631" s="748" t="s">
        <v>4250</v>
      </c>
      <c r="BH631" s="748" t="s">
        <v>4250</v>
      </c>
    </row>
    <row r="632" spans="1:60">
      <c r="A632" s="791" t="s">
        <v>55</v>
      </c>
      <c r="B632" s="792" t="s">
        <v>230</v>
      </c>
      <c r="C632" s="792" t="s">
        <v>1945</v>
      </c>
      <c r="D632" s="793">
        <v>44718</v>
      </c>
      <c r="E632" s="792" t="s">
        <v>1936</v>
      </c>
      <c r="F632" s="792" t="s">
        <v>59</v>
      </c>
      <c r="G632" s="792" t="s">
        <v>60</v>
      </c>
      <c r="H632" s="792" t="s">
        <v>61</v>
      </c>
      <c r="I632" s="792" t="s">
        <v>62</v>
      </c>
      <c r="J632" s="792" t="s">
        <v>63</v>
      </c>
      <c r="K632" s="792">
        <v>30349</v>
      </c>
      <c r="L632" s="792" t="s">
        <v>1937</v>
      </c>
      <c r="M632" s="792" t="s">
        <v>1938</v>
      </c>
      <c r="N632" s="792" t="s">
        <v>1939</v>
      </c>
      <c r="O632" s="792" t="s">
        <v>1940</v>
      </c>
      <c r="P632" s="792">
        <v>3275</v>
      </c>
      <c r="Q632" s="792" t="s">
        <v>1267</v>
      </c>
      <c r="R632" s="792" t="s">
        <v>1942</v>
      </c>
      <c r="S632" s="792" t="s">
        <v>1943</v>
      </c>
      <c r="T632" s="792" t="s">
        <v>1944</v>
      </c>
      <c r="U632" s="792">
        <v>49303156</v>
      </c>
      <c r="V632" s="792">
        <v>0</v>
      </c>
      <c r="W632" s="792" t="s">
        <v>134</v>
      </c>
      <c r="X632" s="792">
        <v>480</v>
      </c>
      <c r="Y632" s="792">
        <v>580</v>
      </c>
      <c r="Z632" s="792">
        <v>20</v>
      </c>
      <c r="AA632" s="749">
        <f t="shared" si="18"/>
        <v>9.5999999999999992E-3</v>
      </c>
      <c r="AB632" s="792" t="s">
        <v>88</v>
      </c>
      <c r="AC632" s="793">
        <v>44722</v>
      </c>
      <c r="AD632" s="792"/>
      <c r="AE632" s="792" t="s">
        <v>4250</v>
      </c>
      <c r="AF632" s="792" t="s">
        <v>1945</v>
      </c>
      <c r="AG632" s="792">
        <v>580</v>
      </c>
      <c r="AH632" s="792">
        <v>20</v>
      </c>
      <c r="AI632" s="761">
        <f t="shared" si="19"/>
        <v>1.1599999999999999E-2</v>
      </c>
      <c r="AJ632" s="792" t="s">
        <v>72</v>
      </c>
      <c r="AK632" s="792">
        <v>400443121</v>
      </c>
      <c r="AL632" s="793">
        <v>44720</v>
      </c>
      <c r="AM632" s="793">
        <v>44720</v>
      </c>
      <c r="AN632" s="793">
        <v>44722</v>
      </c>
      <c r="AO632" s="792" t="s">
        <v>4250</v>
      </c>
      <c r="AP632" s="792" t="s">
        <v>4250</v>
      </c>
      <c r="AQ632" s="792" t="s">
        <v>1840</v>
      </c>
      <c r="AR632" s="797" t="s">
        <v>1946</v>
      </c>
      <c r="AS632" s="792">
        <v>400443121</v>
      </c>
      <c r="AT632" s="792" t="s">
        <v>4250</v>
      </c>
      <c r="AU632" s="792" t="s">
        <v>4250</v>
      </c>
      <c r="AV632" s="792" t="s">
        <v>4250</v>
      </c>
      <c r="AW632" s="792" t="s">
        <v>4250</v>
      </c>
      <c r="AX632" s="792" t="s">
        <v>147</v>
      </c>
      <c r="AY632" s="794">
        <v>4112</v>
      </c>
      <c r="AZ632" s="792" t="s">
        <v>4250</v>
      </c>
      <c r="BA632" s="792" t="s">
        <v>4250</v>
      </c>
      <c r="BB632" s="792" t="s">
        <v>4250</v>
      </c>
      <c r="BC632" s="792" t="s">
        <v>4250</v>
      </c>
      <c r="BD632" s="792" t="s">
        <v>4250</v>
      </c>
      <c r="BE632" s="792" t="s">
        <v>4250</v>
      </c>
      <c r="BF632" s="792" t="s">
        <v>4250</v>
      </c>
      <c r="BG632" s="792" t="s">
        <v>4250</v>
      </c>
      <c r="BH632" s="792" t="s">
        <v>4250</v>
      </c>
    </row>
    <row r="633" spans="1:60">
      <c r="A633" s="791" t="s">
        <v>55</v>
      </c>
      <c r="B633" s="792" t="s">
        <v>230</v>
      </c>
      <c r="C633" s="792" t="s">
        <v>1947</v>
      </c>
      <c r="D633" s="793">
        <v>44718</v>
      </c>
      <c r="E633" s="792" t="s">
        <v>1936</v>
      </c>
      <c r="F633" s="792" t="s">
        <v>59</v>
      </c>
      <c r="G633" s="792" t="s">
        <v>60</v>
      </c>
      <c r="H633" s="792" t="s">
        <v>61</v>
      </c>
      <c r="I633" s="792" t="s">
        <v>62</v>
      </c>
      <c r="J633" s="792" t="s">
        <v>63</v>
      </c>
      <c r="K633" s="792">
        <v>30349</v>
      </c>
      <c r="L633" s="792" t="s">
        <v>1937</v>
      </c>
      <c r="M633" s="792" t="s">
        <v>1938</v>
      </c>
      <c r="N633" s="792" t="s">
        <v>1939</v>
      </c>
      <c r="O633" s="792" t="s">
        <v>1940</v>
      </c>
      <c r="P633" s="792">
        <v>3275</v>
      </c>
      <c r="Q633" s="792" t="s">
        <v>1267</v>
      </c>
      <c r="R633" s="792" t="s">
        <v>1942</v>
      </c>
      <c r="S633" s="792" t="s">
        <v>1943</v>
      </c>
      <c r="T633" s="792" t="s">
        <v>1944</v>
      </c>
      <c r="U633" s="792">
        <v>49303156</v>
      </c>
      <c r="V633" s="792">
        <v>0</v>
      </c>
      <c r="W633" s="792" t="s">
        <v>134</v>
      </c>
      <c r="X633" s="792">
        <v>480</v>
      </c>
      <c r="Y633" s="792">
        <v>580</v>
      </c>
      <c r="Z633" s="792">
        <v>20</v>
      </c>
      <c r="AA633" s="749">
        <f t="shared" si="18"/>
        <v>9.5999999999999992E-3</v>
      </c>
      <c r="AB633" s="792" t="s">
        <v>88</v>
      </c>
      <c r="AC633" s="793">
        <v>44722</v>
      </c>
      <c r="AD633" s="792"/>
      <c r="AE633" s="792" t="s">
        <v>4250</v>
      </c>
      <c r="AF633" s="792" t="s">
        <v>1947</v>
      </c>
      <c r="AG633" s="792">
        <v>580</v>
      </c>
      <c r="AH633" s="792">
        <v>20</v>
      </c>
      <c r="AI633" s="761">
        <f t="shared" si="19"/>
        <v>1.1599999999999999E-2</v>
      </c>
      <c r="AJ633" s="792" t="s">
        <v>72</v>
      </c>
      <c r="AK633" s="792">
        <v>400443984</v>
      </c>
      <c r="AL633" s="793">
        <v>44720</v>
      </c>
      <c r="AM633" s="793">
        <v>44720</v>
      </c>
      <c r="AN633" s="793">
        <v>44722</v>
      </c>
      <c r="AO633" s="792" t="s">
        <v>4250</v>
      </c>
      <c r="AP633" s="792" t="s">
        <v>4250</v>
      </c>
      <c r="AQ633" s="792" t="s">
        <v>1840</v>
      </c>
      <c r="AR633" s="797" t="s">
        <v>4250</v>
      </c>
      <c r="AS633" s="792">
        <v>400443984</v>
      </c>
      <c r="AT633" s="792" t="s">
        <v>4250</v>
      </c>
      <c r="AU633" s="792" t="s">
        <v>4250</v>
      </c>
      <c r="AV633" s="792" t="s">
        <v>4250</v>
      </c>
      <c r="AW633" s="792" t="s">
        <v>4250</v>
      </c>
      <c r="AX633" s="792" t="s">
        <v>147</v>
      </c>
      <c r="AY633" s="794">
        <v>3585</v>
      </c>
      <c r="AZ633" s="792" t="s">
        <v>4250</v>
      </c>
      <c r="BA633" s="792" t="s">
        <v>4250</v>
      </c>
      <c r="BB633" s="792" t="s">
        <v>4250</v>
      </c>
      <c r="BC633" s="792" t="s">
        <v>4250</v>
      </c>
      <c r="BD633" s="792" t="s">
        <v>4250</v>
      </c>
      <c r="BE633" s="792" t="s">
        <v>4250</v>
      </c>
      <c r="BF633" s="792" t="s">
        <v>4250</v>
      </c>
      <c r="BG633" s="792" t="s">
        <v>4250</v>
      </c>
      <c r="BH633" s="792" t="s">
        <v>4250</v>
      </c>
    </row>
    <row r="634" spans="1:60">
      <c r="A634" s="765" t="s">
        <v>55</v>
      </c>
      <c r="B634" s="748" t="s">
        <v>230</v>
      </c>
      <c r="C634" s="746" t="s">
        <v>1948</v>
      </c>
      <c r="D634" s="747">
        <v>44718</v>
      </c>
      <c r="E634" s="748" t="s">
        <v>1936</v>
      </c>
      <c r="F634" s="748" t="s">
        <v>59</v>
      </c>
      <c r="G634" s="748" t="s">
        <v>60</v>
      </c>
      <c r="H634" s="748" t="s">
        <v>61</v>
      </c>
      <c r="I634" s="748" t="s">
        <v>62</v>
      </c>
      <c r="J634" s="748" t="s">
        <v>63</v>
      </c>
      <c r="K634" s="748">
        <v>30349</v>
      </c>
      <c r="L634" s="748" t="s">
        <v>1937</v>
      </c>
      <c r="M634" s="748" t="s">
        <v>1938</v>
      </c>
      <c r="N634" s="748" t="s">
        <v>1939</v>
      </c>
      <c r="O634" s="748" t="s">
        <v>1940</v>
      </c>
      <c r="P634" s="748">
        <v>3275</v>
      </c>
      <c r="Q634" s="748" t="s">
        <v>1267</v>
      </c>
      <c r="R634" s="746" t="s">
        <v>1942</v>
      </c>
      <c r="S634" s="746" t="s">
        <v>1943</v>
      </c>
      <c r="T634" s="746" t="s">
        <v>1944</v>
      </c>
      <c r="U634" s="748">
        <v>49303156</v>
      </c>
      <c r="V634" s="746">
        <v>0</v>
      </c>
      <c r="W634" s="748" t="s">
        <v>134</v>
      </c>
      <c r="X634" s="748">
        <v>480</v>
      </c>
      <c r="Y634" s="746">
        <v>580</v>
      </c>
      <c r="Z634" s="746">
        <v>20</v>
      </c>
      <c r="AA634" s="749">
        <f t="shared" si="18"/>
        <v>9.5999999999999992E-3</v>
      </c>
      <c r="AB634" s="748" t="s">
        <v>88</v>
      </c>
      <c r="AC634" s="747">
        <v>44722</v>
      </c>
      <c r="AD634" s="748"/>
      <c r="AE634" s="748" t="s">
        <v>4250</v>
      </c>
      <c r="AF634" s="746" t="s">
        <v>1948</v>
      </c>
      <c r="AG634" s="746">
        <v>580</v>
      </c>
      <c r="AH634" s="746">
        <v>20</v>
      </c>
      <c r="AI634" s="761">
        <f t="shared" si="19"/>
        <v>1.1599999999999999E-2</v>
      </c>
      <c r="AJ634" s="748" t="s">
        <v>72</v>
      </c>
      <c r="AK634" s="748">
        <v>400444698</v>
      </c>
      <c r="AL634" s="747">
        <v>44722</v>
      </c>
      <c r="AM634" s="746" t="s">
        <v>4250</v>
      </c>
      <c r="AN634" s="747">
        <v>44725</v>
      </c>
      <c r="AO634" s="748"/>
      <c r="AP634" s="748" t="s">
        <v>4250</v>
      </c>
      <c r="AQ634" s="748"/>
      <c r="AR634" s="766" t="s">
        <v>4250</v>
      </c>
      <c r="AS634" s="748">
        <v>400444698</v>
      </c>
      <c r="AT634" s="748" t="s">
        <v>4250</v>
      </c>
      <c r="AU634" s="748" t="s">
        <v>4250</v>
      </c>
      <c r="AV634" s="748" t="s">
        <v>4250</v>
      </c>
      <c r="AW634" s="748" t="s">
        <v>4250</v>
      </c>
      <c r="AX634" s="748" t="s">
        <v>147</v>
      </c>
      <c r="AY634" s="789">
        <v>3799.63</v>
      </c>
      <c r="AZ634" s="748" t="s">
        <v>4250</v>
      </c>
      <c r="BA634" s="748" t="s">
        <v>4250</v>
      </c>
      <c r="BB634" s="748" t="s">
        <v>4250</v>
      </c>
      <c r="BC634" s="748" t="s">
        <v>4250</v>
      </c>
      <c r="BD634" s="748" t="s">
        <v>4250</v>
      </c>
      <c r="BE634" s="748" t="s">
        <v>4250</v>
      </c>
      <c r="BF634" s="748" t="s">
        <v>4250</v>
      </c>
      <c r="BG634" s="748" t="s">
        <v>4250</v>
      </c>
      <c r="BH634" s="748" t="s">
        <v>4250</v>
      </c>
    </row>
    <row r="635" spans="1:60">
      <c r="A635" s="765" t="s">
        <v>55</v>
      </c>
      <c r="B635" s="748" t="s">
        <v>230</v>
      </c>
      <c r="C635" s="746" t="s">
        <v>1949</v>
      </c>
      <c r="D635" s="747">
        <v>44718</v>
      </c>
      <c r="E635" s="748" t="s">
        <v>1936</v>
      </c>
      <c r="F635" s="748" t="s">
        <v>59</v>
      </c>
      <c r="G635" s="748" t="s">
        <v>60</v>
      </c>
      <c r="H635" s="748" t="s">
        <v>61</v>
      </c>
      <c r="I635" s="748" t="s">
        <v>62</v>
      </c>
      <c r="J635" s="748" t="s">
        <v>63</v>
      </c>
      <c r="K635" s="748">
        <v>30349</v>
      </c>
      <c r="L635" s="748" t="s">
        <v>1937</v>
      </c>
      <c r="M635" s="748" t="s">
        <v>1938</v>
      </c>
      <c r="N635" s="748" t="s">
        <v>1939</v>
      </c>
      <c r="O635" s="748" t="s">
        <v>1940</v>
      </c>
      <c r="P635" s="748">
        <v>3275</v>
      </c>
      <c r="Q635" s="748" t="s">
        <v>1267</v>
      </c>
      <c r="R635" s="746" t="s">
        <v>1942</v>
      </c>
      <c r="S635" s="746" t="s">
        <v>1943</v>
      </c>
      <c r="T635" s="746" t="s">
        <v>1944</v>
      </c>
      <c r="U635" s="748">
        <v>49303156</v>
      </c>
      <c r="V635" s="746">
        <v>0</v>
      </c>
      <c r="W635" s="748" t="s">
        <v>134</v>
      </c>
      <c r="X635" s="748">
        <v>480</v>
      </c>
      <c r="Y635" s="746">
        <v>580</v>
      </c>
      <c r="Z635" s="746">
        <v>20</v>
      </c>
      <c r="AA635" s="749">
        <f t="shared" si="18"/>
        <v>9.5999999999999992E-3</v>
      </c>
      <c r="AB635" s="748" t="s">
        <v>88</v>
      </c>
      <c r="AC635" s="747">
        <v>44722</v>
      </c>
      <c r="AD635" s="748"/>
      <c r="AE635" s="748" t="s">
        <v>4250</v>
      </c>
      <c r="AF635" s="746" t="s">
        <v>1949</v>
      </c>
      <c r="AG635" s="746">
        <v>580</v>
      </c>
      <c r="AH635" s="746">
        <v>20</v>
      </c>
      <c r="AI635" s="761">
        <f t="shared" si="19"/>
        <v>1.1599999999999999E-2</v>
      </c>
      <c r="AJ635" s="748" t="s">
        <v>72</v>
      </c>
      <c r="AK635" s="748">
        <v>400445017</v>
      </c>
      <c r="AL635" s="747">
        <v>44722</v>
      </c>
      <c r="AM635" s="746" t="s">
        <v>4250</v>
      </c>
      <c r="AN635" s="747">
        <v>44725</v>
      </c>
      <c r="AO635" s="748"/>
      <c r="AP635" s="748" t="s">
        <v>4250</v>
      </c>
      <c r="AQ635" s="748"/>
      <c r="AR635" s="766" t="s">
        <v>4250</v>
      </c>
      <c r="AS635" s="748">
        <v>400445017</v>
      </c>
      <c r="AT635" s="748" t="s">
        <v>4250</v>
      </c>
      <c r="AU635" s="748" t="s">
        <v>4250</v>
      </c>
      <c r="AV635" s="748" t="s">
        <v>4250</v>
      </c>
      <c r="AW635" s="748" t="s">
        <v>4250</v>
      </c>
      <c r="AX635" s="748" t="s">
        <v>147</v>
      </c>
      <c r="AY635" s="789">
        <v>3799.64</v>
      </c>
      <c r="AZ635" s="748" t="s">
        <v>4250</v>
      </c>
      <c r="BA635" s="748" t="s">
        <v>4250</v>
      </c>
      <c r="BB635" s="748" t="s">
        <v>4250</v>
      </c>
      <c r="BC635" s="748" t="s">
        <v>4250</v>
      </c>
      <c r="BD635" s="748" t="s">
        <v>4250</v>
      </c>
      <c r="BE635" s="748" t="s">
        <v>4250</v>
      </c>
      <c r="BF635" s="748" t="s">
        <v>4250</v>
      </c>
      <c r="BG635" s="748" t="s">
        <v>4250</v>
      </c>
      <c r="BH635" s="748" t="s">
        <v>4250</v>
      </c>
    </row>
    <row r="636" spans="1:60">
      <c r="A636" s="765" t="s">
        <v>55</v>
      </c>
      <c r="B636" s="748" t="s">
        <v>230</v>
      </c>
      <c r="C636" s="746" t="s">
        <v>1950</v>
      </c>
      <c r="D636" s="747">
        <v>44718</v>
      </c>
      <c r="E636" s="748" t="s">
        <v>1936</v>
      </c>
      <c r="F636" s="748" t="s">
        <v>59</v>
      </c>
      <c r="G636" s="748" t="s">
        <v>60</v>
      </c>
      <c r="H636" s="748" t="s">
        <v>61</v>
      </c>
      <c r="I636" s="748" t="s">
        <v>62</v>
      </c>
      <c r="J636" s="748" t="s">
        <v>63</v>
      </c>
      <c r="K636" s="748">
        <v>30349</v>
      </c>
      <c r="L636" s="748" t="s">
        <v>1937</v>
      </c>
      <c r="M636" s="748" t="s">
        <v>1938</v>
      </c>
      <c r="N636" s="748" t="s">
        <v>1939</v>
      </c>
      <c r="O636" s="748" t="s">
        <v>1940</v>
      </c>
      <c r="P636" s="748">
        <v>3275</v>
      </c>
      <c r="Q636" s="748" t="s">
        <v>1267</v>
      </c>
      <c r="R636" s="746" t="s">
        <v>1942</v>
      </c>
      <c r="S636" s="746" t="s">
        <v>1943</v>
      </c>
      <c r="T636" s="746" t="s">
        <v>1944</v>
      </c>
      <c r="U636" s="748">
        <v>49303156</v>
      </c>
      <c r="V636" s="746">
        <v>0</v>
      </c>
      <c r="W636" s="748" t="s">
        <v>134</v>
      </c>
      <c r="X636" s="748">
        <v>480</v>
      </c>
      <c r="Y636" s="746">
        <v>290</v>
      </c>
      <c r="Z636" s="746">
        <v>10</v>
      </c>
      <c r="AA636" s="749">
        <f t="shared" si="18"/>
        <v>4.7999999999999996E-3</v>
      </c>
      <c r="AB636" s="748" t="s">
        <v>88</v>
      </c>
      <c r="AC636" s="747">
        <v>44722</v>
      </c>
      <c r="AD636" s="748"/>
      <c r="AE636" s="748" t="s">
        <v>4250</v>
      </c>
      <c r="AF636" s="746" t="s">
        <v>1950</v>
      </c>
      <c r="AG636" s="746">
        <v>290</v>
      </c>
      <c r="AH636" s="746">
        <v>10</v>
      </c>
      <c r="AI636" s="761">
        <f t="shared" si="19"/>
        <v>2.8999999999999998E-3</v>
      </c>
      <c r="AJ636" s="748" t="s">
        <v>72</v>
      </c>
      <c r="AK636" s="748">
        <v>400445244</v>
      </c>
      <c r="AL636" s="747">
        <v>44722</v>
      </c>
      <c r="AM636" s="746" t="s">
        <v>4250</v>
      </c>
      <c r="AN636" s="747">
        <v>44725</v>
      </c>
      <c r="AO636" s="748"/>
      <c r="AP636" s="748" t="s">
        <v>4250</v>
      </c>
      <c r="AQ636" s="748"/>
      <c r="AR636" s="766" t="s">
        <v>4250</v>
      </c>
      <c r="AS636" s="748">
        <v>400445244</v>
      </c>
      <c r="AT636" s="748" t="s">
        <v>4250</v>
      </c>
      <c r="AU636" s="748" t="s">
        <v>4250</v>
      </c>
      <c r="AV636" s="748" t="s">
        <v>4250</v>
      </c>
      <c r="AW636" s="748" t="s">
        <v>4250</v>
      </c>
      <c r="AX636" s="748" t="s">
        <v>147</v>
      </c>
      <c r="AY636" s="789">
        <v>3799.58</v>
      </c>
      <c r="AZ636" s="748" t="s">
        <v>4250</v>
      </c>
      <c r="BA636" s="748" t="s">
        <v>4250</v>
      </c>
      <c r="BB636" s="748" t="s">
        <v>4250</v>
      </c>
      <c r="BC636" s="748" t="s">
        <v>4250</v>
      </c>
      <c r="BD636" s="748" t="s">
        <v>4250</v>
      </c>
      <c r="BE636" s="748" t="s">
        <v>4250</v>
      </c>
      <c r="BF636" s="748" t="s">
        <v>4250</v>
      </c>
      <c r="BG636" s="748" t="s">
        <v>4250</v>
      </c>
      <c r="BH636" s="748" t="s">
        <v>4250</v>
      </c>
    </row>
    <row r="637" spans="1:60">
      <c r="A637" s="765" t="s">
        <v>55</v>
      </c>
      <c r="B637" s="748" t="s">
        <v>230</v>
      </c>
      <c r="C637" s="746" t="s">
        <v>1951</v>
      </c>
      <c r="D637" s="747">
        <v>44718</v>
      </c>
      <c r="E637" s="748" t="s">
        <v>1952</v>
      </c>
      <c r="F637" s="748" t="s">
        <v>59</v>
      </c>
      <c r="G637" s="748" t="s">
        <v>60</v>
      </c>
      <c r="H637" s="748" t="s">
        <v>61</v>
      </c>
      <c r="I637" s="748" t="s">
        <v>62</v>
      </c>
      <c r="J637" s="748" t="s">
        <v>63</v>
      </c>
      <c r="K637" s="748">
        <v>30349</v>
      </c>
      <c r="L637" s="748" t="s">
        <v>1953</v>
      </c>
      <c r="M637" s="748" t="s">
        <v>1954</v>
      </c>
      <c r="N637" s="748" t="s">
        <v>8269</v>
      </c>
      <c r="O637" s="748" t="s">
        <v>629</v>
      </c>
      <c r="P637" s="748">
        <v>1085</v>
      </c>
      <c r="Q637" s="748" t="s">
        <v>1267</v>
      </c>
      <c r="R637" s="746" t="s">
        <v>8270</v>
      </c>
      <c r="S637" s="746" t="s">
        <v>8271</v>
      </c>
      <c r="T637" s="790" t="s">
        <v>8272</v>
      </c>
      <c r="U637" s="748">
        <v>49303156</v>
      </c>
      <c r="V637" s="746">
        <v>0</v>
      </c>
      <c r="W637" s="748" t="s">
        <v>134</v>
      </c>
      <c r="X637" s="748">
        <v>480</v>
      </c>
      <c r="Y637" s="746">
        <v>377</v>
      </c>
      <c r="Z637" s="746">
        <v>13</v>
      </c>
      <c r="AA637" s="749">
        <f t="shared" si="18"/>
        <v>6.2399999999999999E-3</v>
      </c>
      <c r="AB637" s="748" t="s">
        <v>88</v>
      </c>
      <c r="AC637" s="747">
        <v>44722</v>
      </c>
      <c r="AD637" s="748"/>
      <c r="AE637" s="748" t="s">
        <v>4250</v>
      </c>
      <c r="AF637" s="746" t="s">
        <v>1951</v>
      </c>
      <c r="AG637" s="746">
        <v>377</v>
      </c>
      <c r="AH637" s="746">
        <v>13</v>
      </c>
      <c r="AI637" s="761">
        <f t="shared" si="19"/>
        <v>4.901E-3</v>
      </c>
      <c r="AJ637" s="748" t="s">
        <v>72</v>
      </c>
      <c r="AK637" s="748" t="s">
        <v>4250</v>
      </c>
      <c r="AL637" s="747">
        <v>44722</v>
      </c>
      <c r="AM637" s="746" t="s">
        <v>4250</v>
      </c>
      <c r="AN637" s="747">
        <v>44725</v>
      </c>
      <c r="AO637" s="748"/>
      <c r="AP637" s="748" t="s">
        <v>4250</v>
      </c>
      <c r="AQ637" s="748"/>
      <c r="AR637" s="766" t="s">
        <v>8273</v>
      </c>
      <c r="AS637" s="748">
        <v>400445767</v>
      </c>
      <c r="AT637" s="748" t="s">
        <v>4250</v>
      </c>
      <c r="AU637" s="748" t="s">
        <v>4250</v>
      </c>
      <c r="AV637" s="748" t="s">
        <v>4250</v>
      </c>
      <c r="AW637" s="748" t="s">
        <v>4250</v>
      </c>
      <c r="AX637" s="748" t="s">
        <v>4250</v>
      </c>
      <c r="AY637" s="748" t="s">
        <v>4250</v>
      </c>
      <c r="AZ637" s="748" t="s">
        <v>4250</v>
      </c>
      <c r="BA637" s="748" t="s">
        <v>4250</v>
      </c>
      <c r="BB637" s="748" t="s">
        <v>4250</v>
      </c>
      <c r="BC637" s="748" t="s">
        <v>4250</v>
      </c>
      <c r="BD637" s="748" t="s">
        <v>4250</v>
      </c>
      <c r="BE637" s="748" t="s">
        <v>4250</v>
      </c>
      <c r="BF637" s="748" t="s">
        <v>4250</v>
      </c>
      <c r="BG637" s="748" t="s">
        <v>4250</v>
      </c>
      <c r="BH637" s="748" t="s">
        <v>4250</v>
      </c>
    </row>
    <row r="638" spans="1:60">
      <c r="A638" s="765" t="s">
        <v>55</v>
      </c>
      <c r="B638" s="748" t="s">
        <v>230</v>
      </c>
      <c r="C638" s="746" t="s">
        <v>1959</v>
      </c>
      <c r="D638" s="747">
        <v>44718</v>
      </c>
      <c r="E638" s="748" t="s">
        <v>1952</v>
      </c>
      <c r="F638" s="748" t="s">
        <v>59</v>
      </c>
      <c r="G638" s="748" t="s">
        <v>60</v>
      </c>
      <c r="H638" s="748" t="s">
        <v>61</v>
      </c>
      <c r="I638" s="748" t="s">
        <v>62</v>
      </c>
      <c r="J638" s="748" t="s">
        <v>63</v>
      </c>
      <c r="K638" s="748">
        <v>30349</v>
      </c>
      <c r="L638" s="748" t="s">
        <v>1953</v>
      </c>
      <c r="M638" s="748" t="s">
        <v>1954</v>
      </c>
      <c r="N638" s="748" t="s">
        <v>8269</v>
      </c>
      <c r="O638" s="748" t="s">
        <v>629</v>
      </c>
      <c r="P638" s="748">
        <v>1085</v>
      </c>
      <c r="Q638" s="748" t="s">
        <v>1267</v>
      </c>
      <c r="R638" s="746" t="s">
        <v>8270</v>
      </c>
      <c r="S638" s="746" t="s">
        <v>8271</v>
      </c>
      <c r="T638" s="790" t="s">
        <v>8272</v>
      </c>
      <c r="U638" s="748">
        <v>49303156</v>
      </c>
      <c r="V638" s="746">
        <v>0</v>
      </c>
      <c r="W638" s="748" t="s">
        <v>134</v>
      </c>
      <c r="X638" s="748">
        <v>480</v>
      </c>
      <c r="Y638" s="746">
        <v>377</v>
      </c>
      <c r="Z638" s="746">
        <v>13</v>
      </c>
      <c r="AA638" s="749">
        <f t="shared" si="18"/>
        <v>6.2399999999999999E-3</v>
      </c>
      <c r="AB638" s="748" t="s">
        <v>88</v>
      </c>
      <c r="AC638" s="747">
        <v>44722</v>
      </c>
      <c r="AD638" s="748"/>
      <c r="AE638" s="748" t="s">
        <v>4250</v>
      </c>
      <c r="AF638" s="746" t="s">
        <v>1959</v>
      </c>
      <c r="AG638" s="746">
        <v>377</v>
      </c>
      <c r="AH638" s="746">
        <v>13</v>
      </c>
      <c r="AI638" s="761">
        <f t="shared" si="19"/>
        <v>4.901E-3</v>
      </c>
      <c r="AJ638" s="748" t="s">
        <v>72</v>
      </c>
      <c r="AK638" s="748" t="s">
        <v>4250</v>
      </c>
      <c r="AL638" s="747">
        <v>44722</v>
      </c>
      <c r="AM638" s="746" t="s">
        <v>4250</v>
      </c>
      <c r="AN638" s="747">
        <v>44725</v>
      </c>
      <c r="AO638" s="748"/>
      <c r="AP638" s="748" t="s">
        <v>4250</v>
      </c>
      <c r="AQ638" s="748"/>
      <c r="AR638" s="766" t="s">
        <v>8273</v>
      </c>
      <c r="AS638" s="748">
        <v>400446668</v>
      </c>
      <c r="AT638" s="748" t="s">
        <v>4250</v>
      </c>
      <c r="AU638" s="748" t="s">
        <v>4250</v>
      </c>
      <c r="AV638" s="748" t="s">
        <v>4250</v>
      </c>
      <c r="AW638" s="748" t="s">
        <v>4250</v>
      </c>
      <c r="AX638" s="748" t="s">
        <v>4250</v>
      </c>
      <c r="AY638" s="748" t="s">
        <v>4250</v>
      </c>
      <c r="AZ638" s="748" t="s">
        <v>4250</v>
      </c>
      <c r="BA638" s="748" t="s">
        <v>4250</v>
      </c>
      <c r="BB638" s="748" t="s">
        <v>4250</v>
      </c>
      <c r="BC638" s="748" t="s">
        <v>4250</v>
      </c>
      <c r="BD638" s="748" t="s">
        <v>4250</v>
      </c>
      <c r="BE638" s="748" t="s">
        <v>4250</v>
      </c>
      <c r="BF638" s="748" t="s">
        <v>4250</v>
      </c>
      <c r="BG638" s="748" t="s">
        <v>4250</v>
      </c>
      <c r="BH638" s="748" t="s">
        <v>4250</v>
      </c>
    </row>
    <row r="639" spans="1:60">
      <c r="A639" s="858" t="s">
        <v>8524</v>
      </c>
      <c r="B639" s="758" t="s">
        <v>101</v>
      </c>
      <c r="C639" s="759" t="s">
        <v>1960</v>
      </c>
      <c r="D639" s="760">
        <v>44719</v>
      </c>
      <c r="E639" s="758" t="s">
        <v>1961</v>
      </c>
      <c r="F639" s="758" t="s">
        <v>59</v>
      </c>
      <c r="G639" s="758" t="s">
        <v>60</v>
      </c>
      <c r="H639" s="758" t="s">
        <v>61</v>
      </c>
      <c r="I639" s="758" t="s">
        <v>62</v>
      </c>
      <c r="J639" s="758" t="s">
        <v>63</v>
      </c>
      <c r="K639" s="758">
        <v>30349</v>
      </c>
      <c r="L639" s="758" t="s">
        <v>1354</v>
      </c>
      <c r="M639" s="758" t="s">
        <v>1355</v>
      </c>
      <c r="N639" s="758" t="s">
        <v>403</v>
      </c>
      <c r="O639" s="758" t="s">
        <v>110</v>
      </c>
      <c r="P639" s="758">
        <v>92126</v>
      </c>
      <c r="Q639" s="758" t="s">
        <v>1267</v>
      </c>
      <c r="R639" s="759" t="s">
        <v>1292</v>
      </c>
      <c r="S639" s="759" t="s">
        <v>1764</v>
      </c>
      <c r="T639" s="759" t="s">
        <v>1293</v>
      </c>
      <c r="U639" s="758">
        <v>49405140</v>
      </c>
      <c r="V639" s="759">
        <v>0</v>
      </c>
      <c r="W639" s="758" t="s">
        <v>163</v>
      </c>
      <c r="X639" s="758">
        <v>400</v>
      </c>
      <c r="Y639" s="759">
        <v>832</v>
      </c>
      <c r="Z639" s="759">
        <v>26</v>
      </c>
      <c r="AA639" s="749">
        <f t="shared" si="18"/>
        <v>1.04E-2</v>
      </c>
      <c r="AB639" s="758" t="s">
        <v>88</v>
      </c>
      <c r="AC639" s="760">
        <v>44725</v>
      </c>
      <c r="AD639" s="759"/>
      <c r="AE639" s="759" t="s">
        <v>4250</v>
      </c>
      <c r="AF639" s="759" t="s">
        <v>1960</v>
      </c>
      <c r="AG639" s="759">
        <v>832</v>
      </c>
      <c r="AH639" s="759">
        <v>26</v>
      </c>
      <c r="AI639" s="761">
        <f t="shared" si="19"/>
        <v>2.1631999999999998E-2</v>
      </c>
      <c r="AJ639" s="758" t="s">
        <v>72</v>
      </c>
      <c r="AK639" s="758">
        <v>400460727</v>
      </c>
      <c r="AL639" s="760">
        <v>44721</v>
      </c>
      <c r="AM639" s="759" t="s">
        <v>4250</v>
      </c>
      <c r="AN639" s="760">
        <v>44725</v>
      </c>
      <c r="AO639" s="758"/>
      <c r="AP639" s="758" t="s">
        <v>4250</v>
      </c>
      <c r="AQ639" s="758"/>
      <c r="AR639" s="798" t="s">
        <v>8437</v>
      </c>
      <c r="AS639" s="758">
        <v>400460727</v>
      </c>
      <c r="AT639" s="758" t="s">
        <v>4250</v>
      </c>
      <c r="AU639" s="758" t="s">
        <v>4250</v>
      </c>
      <c r="AV639" s="758" t="s">
        <v>4250</v>
      </c>
      <c r="AW639" s="758" t="s">
        <v>4250</v>
      </c>
      <c r="AX639" s="758" t="s">
        <v>4250</v>
      </c>
      <c r="AY639" s="758" t="s">
        <v>4250</v>
      </c>
      <c r="AZ639" s="758" t="s">
        <v>4250</v>
      </c>
      <c r="BA639" s="758" t="s">
        <v>4250</v>
      </c>
      <c r="BB639" s="758" t="s">
        <v>4250</v>
      </c>
      <c r="BC639" s="758" t="s">
        <v>4250</v>
      </c>
      <c r="BD639" s="758" t="s">
        <v>4250</v>
      </c>
      <c r="BE639" s="758" t="s">
        <v>4250</v>
      </c>
      <c r="BF639" s="758" t="s">
        <v>4250</v>
      </c>
      <c r="BG639" s="758" t="s">
        <v>4250</v>
      </c>
      <c r="BH639" s="758" t="s">
        <v>4250</v>
      </c>
    </row>
    <row r="640" spans="1:60">
      <c r="A640" s="858" t="s">
        <v>8524</v>
      </c>
      <c r="B640" s="758" t="s">
        <v>101</v>
      </c>
      <c r="C640" s="759" t="s">
        <v>1962</v>
      </c>
      <c r="D640" s="760">
        <v>44719</v>
      </c>
      <c r="E640" s="758" t="s">
        <v>1961</v>
      </c>
      <c r="F640" s="758" t="s">
        <v>59</v>
      </c>
      <c r="G640" s="758" t="s">
        <v>60</v>
      </c>
      <c r="H640" s="758" t="s">
        <v>61</v>
      </c>
      <c r="I640" s="758" t="s">
        <v>62</v>
      </c>
      <c r="J640" s="758" t="s">
        <v>63</v>
      </c>
      <c r="K640" s="758">
        <v>30349</v>
      </c>
      <c r="L640" s="758" t="s">
        <v>1354</v>
      </c>
      <c r="M640" s="758" t="s">
        <v>1355</v>
      </c>
      <c r="N640" s="758" t="s">
        <v>403</v>
      </c>
      <c r="O640" s="758" t="s">
        <v>110</v>
      </c>
      <c r="P640" s="758">
        <v>92126</v>
      </c>
      <c r="Q640" s="758" t="s">
        <v>1267</v>
      </c>
      <c r="R640" s="759" t="s">
        <v>1292</v>
      </c>
      <c r="S640" s="759" t="s">
        <v>1764</v>
      </c>
      <c r="T640" s="759" t="s">
        <v>1293</v>
      </c>
      <c r="U640" s="758">
        <v>49405140</v>
      </c>
      <c r="V640" s="759">
        <v>0</v>
      </c>
      <c r="W640" s="758" t="s">
        <v>163</v>
      </c>
      <c r="X640" s="758">
        <v>400</v>
      </c>
      <c r="Y640" s="759">
        <v>704</v>
      </c>
      <c r="Z640" s="759">
        <v>22</v>
      </c>
      <c r="AA640" s="749">
        <f t="shared" si="18"/>
        <v>8.8000000000000005E-3</v>
      </c>
      <c r="AB640" s="758" t="s">
        <v>88</v>
      </c>
      <c r="AC640" s="760">
        <v>44725</v>
      </c>
      <c r="AD640" s="759"/>
      <c r="AE640" s="759" t="s">
        <v>4250</v>
      </c>
      <c r="AF640" s="759" t="s">
        <v>1962</v>
      </c>
      <c r="AG640" s="759">
        <v>704</v>
      </c>
      <c r="AH640" s="759">
        <v>22</v>
      </c>
      <c r="AI640" s="761">
        <f t="shared" si="19"/>
        <v>1.5488E-2</v>
      </c>
      <c r="AJ640" s="758" t="s">
        <v>72</v>
      </c>
      <c r="AK640" s="758">
        <v>400461813</v>
      </c>
      <c r="AL640" s="760">
        <v>44722</v>
      </c>
      <c r="AM640" s="759" t="s">
        <v>4250</v>
      </c>
      <c r="AN640" s="760">
        <v>44726</v>
      </c>
      <c r="AO640" s="758"/>
      <c r="AP640" s="758" t="s">
        <v>4250</v>
      </c>
      <c r="AQ640" s="758"/>
      <c r="AR640" s="798" t="s">
        <v>8438</v>
      </c>
      <c r="AS640" s="758">
        <v>400461813</v>
      </c>
      <c r="AT640" s="758" t="s">
        <v>4250</v>
      </c>
      <c r="AU640" s="758" t="s">
        <v>4250</v>
      </c>
      <c r="AV640" s="758" t="s">
        <v>4250</v>
      </c>
      <c r="AW640" s="758" t="s">
        <v>4250</v>
      </c>
      <c r="AX640" s="758" t="s">
        <v>4250</v>
      </c>
      <c r="AY640" s="758" t="s">
        <v>4250</v>
      </c>
      <c r="AZ640" s="758" t="s">
        <v>4250</v>
      </c>
      <c r="BA640" s="758" t="s">
        <v>4250</v>
      </c>
      <c r="BB640" s="758" t="s">
        <v>4250</v>
      </c>
      <c r="BC640" s="758" t="s">
        <v>4250</v>
      </c>
      <c r="BD640" s="758" t="s">
        <v>4250</v>
      </c>
      <c r="BE640" s="758" t="s">
        <v>4250</v>
      </c>
      <c r="BF640" s="758" t="s">
        <v>4250</v>
      </c>
      <c r="BG640" s="758" t="s">
        <v>4250</v>
      </c>
      <c r="BH640" s="758" t="s">
        <v>4250</v>
      </c>
    </row>
    <row r="641" spans="1:60">
      <c r="A641" s="858" t="s">
        <v>8524</v>
      </c>
      <c r="B641" s="753" t="s">
        <v>1264</v>
      </c>
      <c r="C641" s="753" t="s">
        <v>1963</v>
      </c>
      <c r="D641" s="754">
        <v>44719</v>
      </c>
      <c r="E641" s="753" t="s">
        <v>1964</v>
      </c>
      <c r="F641" s="753" t="s">
        <v>59</v>
      </c>
      <c r="G641" s="753" t="s">
        <v>60</v>
      </c>
      <c r="H641" s="753" t="s">
        <v>61</v>
      </c>
      <c r="I641" s="753" t="s">
        <v>62</v>
      </c>
      <c r="J641" s="753" t="s">
        <v>63</v>
      </c>
      <c r="K641" s="753">
        <v>30349</v>
      </c>
      <c r="L641" s="753" t="s">
        <v>82</v>
      </c>
      <c r="M641" s="753" t="s">
        <v>1965</v>
      </c>
      <c r="N641" s="753" t="s">
        <v>84</v>
      </c>
      <c r="O641" s="753" t="s">
        <v>85</v>
      </c>
      <c r="P641" s="753">
        <v>8110</v>
      </c>
      <c r="Q641" s="753" t="s">
        <v>1267</v>
      </c>
      <c r="R641" s="753" t="s">
        <v>921</v>
      </c>
      <c r="S641" s="753" t="s">
        <v>133</v>
      </c>
      <c r="T641" s="753" t="s">
        <v>276</v>
      </c>
      <c r="U641" s="753">
        <v>49405140</v>
      </c>
      <c r="V641" s="753">
        <v>0</v>
      </c>
      <c r="W641" s="753" t="s">
        <v>163</v>
      </c>
      <c r="X641" s="753">
        <v>400</v>
      </c>
      <c r="Y641" s="753">
        <v>832</v>
      </c>
      <c r="Z641" s="753">
        <v>26</v>
      </c>
      <c r="AA641" s="749">
        <f t="shared" si="18"/>
        <v>1.04E-2</v>
      </c>
      <c r="AB641" s="753" t="s">
        <v>88</v>
      </c>
      <c r="AC641" s="754">
        <v>44722</v>
      </c>
      <c r="AD641" s="753"/>
      <c r="AE641" s="753" t="s">
        <v>4250</v>
      </c>
      <c r="AF641" s="753" t="s">
        <v>1963</v>
      </c>
      <c r="AG641" s="753">
        <v>832</v>
      </c>
      <c r="AH641" s="753">
        <v>26</v>
      </c>
      <c r="AI641" s="761">
        <f t="shared" si="19"/>
        <v>2.1631999999999998E-2</v>
      </c>
      <c r="AJ641" s="753" t="s">
        <v>72</v>
      </c>
      <c r="AK641" s="753">
        <v>400462052</v>
      </c>
      <c r="AL641" s="754">
        <v>44720</v>
      </c>
      <c r="AM641" s="754">
        <v>44720</v>
      </c>
      <c r="AN641" s="754">
        <v>44721</v>
      </c>
      <c r="AO641" s="754">
        <v>44721</v>
      </c>
      <c r="AP641" s="754">
        <v>44721</v>
      </c>
      <c r="AQ641" s="753" t="s">
        <v>89</v>
      </c>
      <c r="AR641" s="753" t="s">
        <v>4250</v>
      </c>
      <c r="AS641" s="753">
        <v>400462052</v>
      </c>
      <c r="AT641" s="753" t="s">
        <v>4250</v>
      </c>
      <c r="AU641" s="753" t="s">
        <v>4250</v>
      </c>
      <c r="AV641" s="753" t="s">
        <v>4250</v>
      </c>
      <c r="AW641" s="753" t="s">
        <v>4250</v>
      </c>
      <c r="AX641" s="753" t="s">
        <v>147</v>
      </c>
      <c r="AY641" s="756">
        <v>2930</v>
      </c>
      <c r="AZ641" s="753" t="s">
        <v>4250</v>
      </c>
      <c r="BA641" s="753" t="s">
        <v>4250</v>
      </c>
      <c r="BB641" s="753" t="s">
        <v>4250</v>
      </c>
      <c r="BC641" s="753" t="s">
        <v>4250</v>
      </c>
      <c r="BD641" s="753" t="s">
        <v>4250</v>
      </c>
      <c r="BE641" s="753" t="s">
        <v>4250</v>
      </c>
      <c r="BF641" s="753" t="s">
        <v>4250</v>
      </c>
      <c r="BG641" s="753" t="s">
        <v>4250</v>
      </c>
      <c r="BH641" s="753" t="s">
        <v>4250</v>
      </c>
    </row>
    <row r="642" spans="1:60">
      <c r="A642" s="858" t="s">
        <v>8524</v>
      </c>
      <c r="B642" s="792" t="s">
        <v>1264</v>
      </c>
      <c r="C642" s="792" t="s">
        <v>1966</v>
      </c>
      <c r="D642" s="793">
        <v>44719</v>
      </c>
      <c r="E642" s="792" t="s">
        <v>1964</v>
      </c>
      <c r="F642" s="792" t="s">
        <v>59</v>
      </c>
      <c r="G642" s="792" t="s">
        <v>60</v>
      </c>
      <c r="H642" s="792" t="s">
        <v>61</v>
      </c>
      <c r="I642" s="792" t="s">
        <v>62</v>
      </c>
      <c r="J642" s="792" t="s">
        <v>63</v>
      </c>
      <c r="K642" s="792">
        <v>30349</v>
      </c>
      <c r="L642" s="792" t="s">
        <v>82</v>
      </c>
      <c r="M642" s="792" t="s">
        <v>1965</v>
      </c>
      <c r="N642" s="792" t="s">
        <v>84</v>
      </c>
      <c r="O642" s="792" t="s">
        <v>85</v>
      </c>
      <c r="P642" s="792">
        <v>8110</v>
      </c>
      <c r="Q642" s="792" t="s">
        <v>1267</v>
      </c>
      <c r="R642" s="792" t="s">
        <v>921</v>
      </c>
      <c r="S642" s="792" t="s">
        <v>133</v>
      </c>
      <c r="T642" s="792" t="s">
        <v>276</v>
      </c>
      <c r="U642" s="792">
        <v>49405140</v>
      </c>
      <c r="V642" s="792">
        <v>0</v>
      </c>
      <c r="W642" s="792" t="s">
        <v>163</v>
      </c>
      <c r="X642" s="792">
        <v>400</v>
      </c>
      <c r="Y642" s="792">
        <v>832</v>
      </c>
      <c r="Z642" s="792">
        <v>26</v>
      </c>
      <c r="AA642" s="749">
        <f t="shared" si="18"/>
        <v>1.04E-2</v>
      </c>
      <c r="AB642" s="792" t="s">
        <v>88</v>
      </c>
      <c r="AC642" s="793">
        <v>44722</v>
      </c>
      <c r="AD642" s="792"/>
      <c r="AE642" s="792" t="s">
        <v>4250</v>
      </c>
      <c r="AF642" s="792" t="s">
        <v>1966</v>
      </c>
      <c r="AG642" s="792">
        <v>832</v>
      </c>
      <c r="AH642" s="792">
        <v>26</v>
      </c>
      <c r="AI642" s="761">
        <f t="shared" si="19"/>
        <v>2.1631999999999998E-2</v>
      </c>
      <c r="AJ642" s="792" t="s">
        <v>72</v>
      </c>
      <c r="AK642" s="792">
        <v>400462325</v>
      </c>
      <c r="AL642" s="793">
        <v>44720</v>
      </c>
      <c r="AM642" s="793">
        <v>44720</v>
      </c>
      <c r="AN642" s="793">
        <v>44722</v>
      </c>
      <c r="AO642" s="792" t="s">
        <v>4250</v>
      </c>
      <c r="AP642" s="792" t="s">
        <v>4250</v>
      </c>
      <c r="AQ642" s="792" t="s">
        <v>1840</v>
      </c>
      <c r="AR642" s="797" t="s">
        <v>4250</v>
      </c>
      <c r="AS642" s="792">
        <v>400462325</v>
      </c>
      <c r="AT642" s="792" t="s">
        <v>4250</v>
      </c>
      <c r="AU642" s="792" t="s">
        <v>4250</v>
      </c>
      <c r="AV642" s="792" t="s">
        <v>4250</v>
      </c>
      <c r="AW642" s="792" t="s">
        <v>4250</v>
      </c>
      <c r="AX642" s="792" t="s">
        <v>147</v>
      </c>
      <c r="AY642" s="794">
        <v>2930</v>
      </c>
      <c r="AZ642" s="792" t="s">
        <v>4250</v>
      </c>
      <c r="BA642" s="792" t="s">
        <v>4250</v>
      </c>
      <c r="BB642" s="792" t="s">
        <v>4250</v>
      </c>
      <c r="BC642" s="792" t="s">
        <v>4250</v>
      </c>
      <c r="BD642" s="792" t="s">
        <v>4250</v>
      </c>
      <c r="BE642" s="792" t="s">
        <v>4250</v>
      </c>
      <c r="BF642" s="792" t="s">
        <v>4250</v>
      </c>
      <c r="BG642" s="792" t="s">
        <v>4250</v>
      </c>
      <c r="BH642" s="792" t="s">
        <v>4250</v>
      </c>
    </row>
    <row r="643" spans="1:60">
      <c r="A643" s="858" t="s">
        <v>8524</v>
      </c>
      <c r="B643" s="792" t="s">
        <v>1264</v>
      </c>
      <c r="C643" s="792" t="s">
        <v>1967</v>
      </c>
      <c r="D643" s="793">
        <v>44719</v>
      </c>
      <c r="E643" s="792" t="s">
        <v>1964</v>
      </c>
      <c r="F643" s="792" t="s">
        <v>59</v>
      </c>
      <c r="G643" s="792" t="s">
        <v>60</v>
      </c>
      <c r="H643" s="792" t="s">
        <v>61</v>
      </c>
      <c r="I643" s="792" t="s">
        <v>62</v>
      </c>
      <c r="J643" s="792" t="s">
        <v>63</v>
      </c>
      <c r="K643" s="792">
        <v>30349</v>
      </c>
      <c r="L643" s="792" t="s">
        <v>82</v>
      </c>
      <c r="M643" s="792" t="s">
        <v>1965</v>
      </c>
      <c r="N643" s="792" t="s">
        <v>84</v>
      </c>
      <c r="O643" s="792" t="s">
        <v>85</v>
      </c>
      <c r="P643" s="792">
        <v>8110</v>
      </c>
      <c r="Q643" s="792" t="s">
        <v>1267</v>
      </c>
      <c r="R643" s="792" t="s">
        <v>921</v>
      </c>
      <c r="S643" s="792" t="s">
        <v>133</v>
      </c>
      <c r="T643" s="792" t="s">
        <v>276</v>
      </c>
      <c r="U643" s="792">
        <v>49405140</v>
      </c>
      <c r="V643" s="792">
        <v>0</v>
      </c>
      <c r="W643" s="792" t="s">
        <v>163</v>
      </c>
      <c r="X643" s="792">
        <v>400</v>
      </c>
      <c r="Y643" s="792">
        <v>832</v>
      </c>
      <c r="Z643" s="792">
        <v>26</v>
      </c>
      <c r="AA643" s="749">
        <f t="shared" ref="AA643:AA706" si="20">X643*Z643/10^6</f>
        <v>1.04E-2</v>
      </c>
      <c r="AB643" s="792" t="s">
        <v>88</v>
      </c>
      <c r="AC643" s="793">
        <v>44722</v>
      </c>
      <c r="AD643" s="792"/>
      <c r="AE643" s="792" t="s">
        <v>4250</v>
      </c>
      <c r="AF643" s="792" t="s">
        <v>1967</v>
      </c>
      <c r="AG643" s="792">
        <v>832</v>
      </c>
      <c r="AH643" s="792">
        <v>26</v>
      </c>
      <c r="AI643" s="761">
        <f t="shared" ref="AI643:AI706" si="21">Y643*AH643/10^6</f>
        <v>2.1631999999999998E-2</v>
      </c>
      <c r="AJ643" s="792" t="s">
        <v>72</v>
      </c>
      <c r="AK643" s="792">
        <v>400462690</v>
      </c>
      <c r="AL643" s="793">
        <v>44720</v>
      </c>
      <c r="AM643" s="793">
        <v>44720</v>
      </c>
      <c r="AN643" s="793">
        <v>44722</v>
      </c>
      <c r="AO643" s="792" t="s">
        <v>4250</v>
      </c>
      <c r="AP643" s="792" t="s">
        <v>4250</v>
      </c>
      <c r="AQ643" s="792" t="s">
        <v>1840</v>
      </c>
      <c r="AR643" s="797" t="s">
        <v>4250</v>
      </c>
      <c r="AS643" s="792">
        <v>400462690</v>
      </c>
      <c r="AT643" s="792" t="s">
        <v>4250</v>
      </c>
      <c r="AU643" s="792" t="s">
        <v>4250</v>
      </c>
      <c r="AV643" s="792" t="s">
        <v>4250</v>
      </c>
      <c r="AW643" s="792" t="s">
        <v>4250</v>
      </c>
      <c r="AX643" s="792" t="s">
        <v>147</v>
      </c>
      <c r="AY643" s="794">
        <v>2930</v>
      </c>
      <c r="AZ643" s="792" t="s">
        <v>4250</v>
      </c>
      <c r="BA643" s="792" t="s">
        <v>4250</v>
      </c>
      <c r="BB643" s="792" t="s">
        <v>4250</v>
      </c>
      <c r="BC643" s="792" t="s">
        <v>4250</v>
      </c>
      <c r="BD643" s="792" t="s">
        <v>4250</v>
      </c>
      <c r="BE643" s="792" t="s">
        <v>4250</v>
      </c>
      <c r="BF643" s="792" t="s">
        <v>4250</v>
      </c>
      <c r="BG643" s="792" t="s">
        <v>4250</v>
      </c>
      <c r="BH643" s="792" t="s">
        <v>4250</v>
      </c>
    </row>
    <row r="644" spans="1:60">
      <c r="A644" s="858" t="s">
        <v>8524</v>
      </c>
      <c r="B644" s="759" t="s">
        <v>1264</v>
      </c>
      <c r="C644" s="759" t="s">
        <v>1968</v>
      </c>
      <c r="D644" s="760">
        <v>44719</v>
      </c>
      <c r="E644" s="759" t="s">
        <v>1969</v>
      </c>
      <c r="F644" s="759" t="s">
        <v>59</v>
      </c>
      <c r="G644" s="759" t="s">
        <v>60</v>
      </c>
      <c r="H644" s="759" t="s">
        <v>61</v>
      </c>
      <c r="I644" s="759" t="s">
        <v>62</v>
      </c>
      <c r="J644" s="759" t="s">
        <v>63</v>
      </c>
      <c r="K644" s="759">
        <v>30349</v>
      </c>
      <c r="L644" s="759" t="s">
        <v>1970</v>
      </c>
      <c r="M644" s="759" t="s">
        <v>1971</v>
      </c>
      <c r="N644" s="759" t="s">
        <v>1972</v>
      </c>
      <c r="O644" s="759" t="s">
        <v>392</v>
      </c>
      <c r="P644" s="759">
        <v>14624</v>
      </c>
      <c r="Q644" s="759" t="s">
        <v>1267</v>
      </c>
      <c r="R644" s="759" t="s">
        <v>1973</v>
      </c>
      <c r="S644" s="759" t="s">
        <v>1779</v>
      </c>
      <c r="T644" s="773" t="s">
        <v>1974</v>
      </c>
      <c r="U644" s="759">
        <v>49405140</v>
      </c>
      <c r="V644" s="759">
        <v>0</v>
      </c>
      <c r="W644" s="759" t="s">
        <v>163</v>
      </c>
      <c r="X644" s="759">
        <v>400</v>
      </c>
      <c r="Y644" s="759">
        <v>768</v>
      </c>
      <c r="Z644" s="759">
        <v>24</v>
      </c>
      <c r="AA644" s="749">
        <f t="shared" si="20"/>
        <v>9.5999999999999992E-3</v>
      </c>
      <c r="AB644" s="759" t="s">
        <v>88</v>
      </c>
      <c r="AC644" s="760">
        <v>44722</v>
      </c>
      <c r="AD644" s="759"/>
      <c r="AE644" s="759" t="s">
        <v>4250</v>
      </c>
      <c r="AF644" s="759" t="s">
        <v>1968</v>
      </c>
      <c r="AG644" s="759">
        <v>768</v>
      </c>
      <c r="AH644" s="759">
        <v>24</v>
      </c>
      <c r="AI644" s="761">
        <f t="shared" si="21"/>
        <v>1.8432E-2</v>
      </c>
      <c r="AJ644" s="759" t="s">
        <v>72</v>
      </c>
      <c r="AK644" s="761"/>
      <c r="AL644" s="761"/>
      <c r="AM644" s="761"/>
      <c r="AN644" s="761"/>
      <c r="AO644" s="761"/>
      <c r="AP644" s="761"/>
      <c r="AQ644" s="759" t="s">
        <v>99</v>
      </c>
      <c r="AR644" s="762" t="s">
        <v>8274</v>
      </c>
      <c r="AS644" s="759">
        <v>400463056</v>
      </c>
      <c r="AT644" s="759" t="s">
        <v>4250</v>
      </c>
      <c r="AU644" s="759" t="s">
        <v>4250</v>
      </c>
      <c r="AV644" s="759" t="s">
        <v>4250</v>
      </c>
      <c r="AW644" s="759" t="s">
        <v>4250</v>
      </c>
      <c r="AX644" s="759" t="s">
        <v>4250</v>
      </c>
      <c r="AY644" s="759" t="s">
        <v>4250</v>
      </c>
      <c r="AZ644" s="759" t="s">
        <v>4250</v>
      </c>
      <c r="BA644" s="759" t="s">
        <v>4250</v>
      </c>
      <c r="BB644" s="759" t="s">
        <v>4250</v>
      </c>
      <c r="BC644" s="759" t="s">
        <v>4250</v>
      </c>
      <c r="BD644" s="759" t="s">
        <v>4250</v>
      </c>
      <c r="BE644" s="759" t="s">
        <v>4250</v>
      </c>
      <c r="BF644" s="759" t="s">
        <v>4250</v>
      </c>
      <c r="BG644" s="759" t="s">
        <v>4250</v>
      </c>
      <c r="BH644" s="759" t="s">
        <v>4250</v>
      </c>
    </row>
    <row r="645" spans="1:60">
      <c r="A645" s="858" t="s">
        <v>8524</v>
      </c>
      <c r="B645" s="748" t="s">
        <v>1264</v>
      </c>
      <c r="C645" s="746" t="s">
        <v>1975</v>
      </c>
      <c r="D645" s="747">
        <v>44719</v>
      </c>
      <c r="E645" s="748" t="s">
        <v>1976</v>
      </c>
      <c r="F645" s="748" t="s">
        <v>59</v>
      </c>
      <c r="G645" s="748" t="s">
        <v>60</v>
      </c>
      <c r="H645" s="748" t="s">
        <v>61</v>
      </c>
      <c r="I645" s="748" t="s">
        <v>62</v>
      </c>
      <c r="J645" s="748" t="s">
        <v>63</v>
      </c>
      <c r="K645" s="748">
        <v>30349</v>
      </c>
      <c r="L645" s="748" t="s">
        <v>991</v>
      </c>
      <c r="M645" s="748" t="s">
        <v>1977</v>
      </c>
      <c r="N645" s="748" t="s">
        <v>1978</v>
      </c>
      <c r="O645" s="748" t="s">
        <v>388</v>
      </c>
      <c r="P645" s="748">
        <v>60056</v>
      </c>
      <c r="Q645" s="748" t="s">
        <v>1267</v>
      </c>
      <c r="R645" s="746" t="s">
        <v>1979</v>
      </c>
      <c r="S645" s="746" t="s">
        <v>1980</v>
      </c>
      <c r="T645" s="746" t="s">
        <v>1981</v>
      </c>
      <c r="U645" s="748">
        <v>49405140</v>
      </c>
      <c r="V645" s="746">
        <v>0</v>
      </c>
      <c r="W645" s="748" t="s">
        <v>163</v>
      </c>
      <c r="X645" s="748">
        <v>400</v>
      </c>
      <c r="Y645" s="746">
        <v>832</v>
      </c>
      <c r="Z645" s="746">
        <v>26</v>
      </c>
      <c r="AA645" s="749">
        <f t="shared" si="20"/>
        <v>1.04E-2</v>
      </c>
      <c r="AB645" s="748" t="s">
        <v>88</v>
      </c>
      <c r="AC645" s="747">
        <v>44722</v>
      </c>
      <c r="AD645" s="748"/>
      <c r="AE645" s="748" t="s">
        <v>4250</v>
      </c>
      <c r="AF645" s="746" t="s">
        <v>1975</v>
      </c>
      <c r="AG645" s="746">
        <v>832</v>
      </c>
      <c r="AH645" s="746">
        <v>26</v>
      </c>
      <c r="AI645" s="761">
        <f t="shared" si="21"/>
        <v>2.1631999999999998E-2</v>
      </c>
      <c r="AJ645" s="748" t="s">
        <v>72</v>
      </c>
      <c r="AK645" s="748" t="s">
        <v>4250</v>
      </c>
      <c r="AL645" s="747">
        <v>44722</v>
      </c>
      <c r="AM645" s="746" t="s">
        <v>4250</v>
      </c>
      <c r="AN645" s="747">
        <v>44725</v>
      </c>
      <c r="AO645" s="748"/>
      <c r="AP645" s="748" t="s">
        <v>4250</v>
      </c>
      <c r="AQ645" s="748"/>
      <c r="AR645" s="766" t="s">
        <v>8439</v>
      </c>
      <c r="AS645" s="748" t="s">
        <v>4250</v>
      </c>
      <c r="AT645" s="748" t="s">
        <v>4250</v>
      </c>
      <c r="AU645" s="748" t="s">
        <v>4250</v>
      </c>
      <c r="AV645" s="748" t="s">
        <v>4250</v>
      </c>
      <c r="AW645" s="748" t="s">
        <v>4250</v>
      </c>
      <c r="AX645" s="748" t="s">
        <v>4250</v>
      </c>
      <c r="AY645" s="748" t="s">
        <v>4250</v>
      </c>
      <c r="AZ645" s="748" t="s">
        <v>4250</v>
      </c>
      <c r="BA645" s="748" t="s">
        <v>4250</v>
      </c>
      <c r="BB645" s="748" t="s">
        <v>4250</v>
      </c>
      <c r="BC645" s="748" t="s">
        <v>4250</v>
      </c>
      <c r="BD645" s="748" t="s">
        <v>4250</v>
      </c>
      <c r="BE645" s="748" t="s">
        <v>4250</v>
      </c>
      <c r="BF645" s="748" t="s">
        <v>4250</v>
      </c>
      <c r="BG645" s="748" t="s">
        <v>4250</v>
      </c>
      <c r="BH645" s="748" t="s">
        <v>4250</v>
      </c>
    </row>
    <row r="646" spans="1:60">
      <c r="A646" s="858" t="s">
        <v>8524</v>
      </c>
      <c r="B646" s="748" t="s">
        <v>1264</v>
      </c>
      <c r="C646" s="746" t="s">
        <v>1982</v>
      </c>
      <c r="D646" s="747">
        <v>44719</v>
      </c>
      <c r="E646" s="748" t="s">
        <v>1983</v>
      </c>
      <c r="F646" s="748" t="s">
        <v>59</v>
      </c>
      <c r="G646" s="748" t="s">
        <v>60</v>
      </c>
      <c r="H646" s="748" t="s">
        <v>61</v>
      </c>
      <c r="I646" s="748" t="s">
        <v>62</v>
      </c>
      <c r="J646" s="748" t="s">
        <v>63</v>
      </c>
      <c r="K646" s="748">
        <v>30349</v>
      </c>
      <c r="L646" s="748" t="s">
        <v>991</v>
      </c>
      <c r="M646" s="748" t="s">
        <v>1984</v>
      </c>
      <c r="N646" s="748" t="s">
        <v>628</v>
      </c>
      <c r="O646" s="748" t="s">
        <v>629</v>
      </c>
      <c r="P646" s="748">
        <v>1501</v>
      </c>
      <c r="Q646" s="748" t="s">
        <v>1267</v>
      </c>
      <c r="R646" s="746" t="s">
        <v>1985</v>
      </c>
      <c r="S646" s="746" t="s">
        <v>1986</v>
      </c>
      <c r="T646" s="746" t="s">
        <v>1987</v>
      </c>
      <c r="U646" s="748">
        <v>49405140</v>
      </c>
      <c r="V646" s="746">
        <v>0</v>
      </c>
      <c r="W646" s="748" t="s">
        <v>163</v>
      </c>
      <c r="X646" s="748">
        <v>400</v>
      </c>
      <c r="Y646" s="746">
        <v>832</v>
      </c>
      <c r="Z646" s="746">
        <v>26</v>
      </c>
      <c r="AA646" s="749">
        <f t="shared" si="20"/>
        <v>1.04E-2</v>
      </c>
      <c r="AB646" s="748" t="s">
        <v>88</v>
      </c>
      <c r="AC646" s="747">
        <v>44722</v>
      </c>
      <c r="AD646" s="748"/>
      <c r="AE646" s="748" t="s">
        <v>4250</v>
      </c>
      <c r="AF646" s="746" t="s">
        <v>1982</v>
      </c>
      <c r="AG646" s="746">
        <v>832</v>
      </c>
      <c r="AH646" s="746">
        <v>26</v>
      </c>
      <c r="AI646" s="761">
        <f t="shared" si="21"/>
        <v>2.1631999999999998E-2</v>
      </c>
      <c r="AJ646" s="748" t="s">
        <v>72</v>
      </c>
      <c r="AK646" s="748" t="s">
        <v>4250</v>
      </c>
      <c r="AL646" s="747">
        <v>44722</v>
      </c>
      <c r="AM646" s="746" t="s">
        <v>4250</v>
      </c>
      <c r="AN646" s="747">
        <v>44725</v>
      </c>
      <c r="AO646" s="748"/>
      <c r="AP646" s="748" t="s">
        <v>4250</v>
      </c>
      <c r="AQ646" s="748"/>
      <c r="AR646" s="766" t="s">
        <v>4250</v>
      </c>
      <c r="AS646" s="748" t="s">
        <v>4250</v>
      </c>
      <c r="AT646" s="748" t="s">
        <v>4250</v>
      </c>
      <c r="AU646" s="748" t="s">
        <v>4250</v>
      </c>
      <c r="AV646" s="748" t="s">
        <v>4250</v>
      </c>
      <c r="AW646" s="748" t="s">
        <v>4250</v>
      </c>
      <c r="AX646" s="748" t="s">
        <v>4250</v>
      </c>
      <c r="AY646" s="748" t="s">
        <v>4250</v>
      </c>
      <c r="AZ646" s="748" t="s">
        <v>4250</v>
      </c>
      <c r="BA646" s="748" t="s">
        <v>4250</v>
      </c>
      <c r="BB646" s="748" t="s">
        <v>4250</v>
      </c>
      <c r="BC646" s="748" t="s">
        <v>4250</v>
      </c>
      <c r="BD646" s="748" t="s">
        <v>4250</v>
      </c>
      <c r="BE646" s="748" t="s">
        <v>4250</v>
      </c>
      <c r="BF646" s="748" t="s">
        <v>4250</v>
      </c>
      <c r="BG646" s="748" t="s">
        <v>4250</v>
      </c>
      <c r="BH646" s="748" t="s">
        <v>4250</v>
      </c>
    </row>
    <row r="647" spans="1:60">
      <c r="A647" s="858" t="s">
        <v>8524</v>
      </c>
      <c r="B647" s="748" t="s">
        <v>1264</v>
      </c>
      <c r="C647" s="746" t="s">
        <v>1988</v>
      </c>
      <c r="D647" s="747">
        <v>44719</v>
      </c>
      <c r="E647" s="748" t="s">
        <v>1989</v>
      </c>
      <c r="F647" s="748" t="s">
        <v>59</v>
      </c>
      <c r="G647" s="748" t="s">
        <v>60</v>
      </c>
      <c r="H647" s="748" t="s">
        <v>61</v>
      </c>
      <c r="I647" s="748" t="s">
        <v>62</v>
      </c>
      <c r="J647" s="748" t="s">
        <v>63</v>
      </c>
      <c r="K647" s="748">
        <v>30349</v>
      </c>
      <c r="L647" s="748" t="s">
        <v>991</v>
      </c>
      <c r="M647" s="748" t="s">
        <v>1990</v>
      </c>
      <c r="N647" s="748" t="s">
        <v>1991</v>
      </c>
      <c r="O647" s="748" t="s">
        <v>445</v>
      </c>
      <c r="P647" s="748">
        <v>76011</v>
      </c>
      <c r="Q647" s="748" t="s">
        <v>1267</v>
      </c>
      <c r="R647" s="746" t="s">
        <v>1992</v>
      </c>
      <c r="S647" s="746" t="s">
        <v>1993</v>
      </c>
      <c r="T647" s="746" t="s">
        <v>1994</v>
      </c>
      <c r="U647" s="748">
        <v>49405140</v>
      </c>
      <c r="V647" s="746">
        <v>0</v>
      </c>
      <c r="W647" s="748" t="s">
        <v>163</v>
      </c>
      <c r="X647" s="748">
        <v>400</v>
      </c>
      <c r="Y647" s="746">
        <v>832</v>
      </c>
      <c r="Z647" s="746">
        <v>26</v>
      </c>
      <c r="AA647" s="749">
        <f t="shared" si="20"/>
        <v>1.04E-2</v>
      </c>
      <c r="AB647" s="748" t="s">
        <v>88</v>
      </c>
      <c r="AC647" s="747">
        <v>44722</v>
      </c>
      <c r="AD647" s="748"/>
      <c r="AE647" s="748" t="s">
        <v>4250</v>
      </c>
      <c r="AF647" s="746" t="s">
        <v>1988</v>
      </c>
      <c r="AG647" s="746">
        <v>832</v>
      </c>
      <c r="AH647" s="746">
        <v>26</v>
      </c>
      <c r="AI647" s="761">
        <f t="shared" si="21"/>
        <v>2.1631999999999998E-2</v>
      </c>
      <c r="AJ647" s="748" t="s">
        <v>72</v>
      </c>
      <c r="AK647" s="748" t="s">
        <v>4250</v>
      </c>
      <c r="AL647" s="747">
        <v>44722</v>
      </c>
      <c r="AM647" s="746" t="s">
        <v>4250</v>
      </c>
      <c r="AN647" s="747">
        <v>44725</v>
      </c>
      <c r="AO647" s="748"/>
      <c r="AP647" s="748" t="s">
        <v>4250</v>
      </c>
      <c r="AQ647" s="748"/>
      <c r="AR647" s="766" t="s">
        <v>4250</v>
      </c>
      <c r="AS647" s="748" t="s">
        <v>4250</v>
      </c>
      <c r="AT647" s="748" t="s">
        <v>4250</v>
      </c>
      <c r="AU647" s="748" t="s">
        <v>4250</v>
      </c>
      <c r="AV647" s="748" t="s">
        <v>4250</v>
      </c>
      <c r="AW647" s="748" t="s">
        <v>4250</v>
      </c>
      <c r="AX647" s="748" t="s">
        <v>4250</v>
      </c>
      <c r="AY647" s="748" t="s">
        <v>4250</v>
      </c>
      <c r="AZ647" s="748" t="s">
        <v>4250</v>
      </c>
      <c r="BA647" s="748" t="s">
        <v>4250</v>
      </c>
      <c r="BB647" s="748" t="s">
        <v>4250</v>
      </c>
      <c r="BC647" s="748" t="s">
        <v>4250</v>
      </c>
      <c r="BD647" s="748" t="s">
        <v>4250</v>
      </c>
      <c r="BE647" s="748" t="s">
        <v>4250</v>
      </c>
      <c r="BF647" s="748" t="s">
        <v>4250</v>
      </c>
      <c r="BG647" s="748" t="s">
        <v>4250</v>
      </c>
      <c r="BH647" s="748" t="s">
        <v>4250</v>
      </c>
    </row>
    <row r="648" spans="1:60">
      <c r="A648" s="858" t="s">
        <v>8524</v>
      </c>
      <c r="B648" s="748" t="s">
        <v>1264</v>
      </c>
      <c r="C648" s="746" t="s">
        <v>1995</v>
      </c>
      <c r="D648" s="747">
        <v>44719</v>
      </c>
      <c r="E648" s="748" t="s">
        <v>1996</v>
      </c>
      <c r="F648" s="748" t="s">
        <v>59</v>
      </c>
      <c r="G648" s="748" t="s">
        <v>60</v>
      </c>
      <c r="H648" s="748" t="s">
        <v>61</v>
      </c>
      <c r="I648" s="748" t="s">
        <v>62</v>
      </c>
      <c r="J648" s="748" t="s">
        <v>63</v>
      </c>
      <c r="K648" s="748">
        <v>30349</v>
      </c>
      <c r="L648" s="748" t="s">
        <v>991</v>
      </c>
      <c r="M648" s="748" t="s">
        <v>1997</v>
      </c>
      <c r="N648" s="748" t="s">
        <v>1565</v>
      </c>
      <c r="O648" s="748" t="s">
        <v>376</v>
      </c>
      <c r="P648" s="748">
        <v>29172</v>
      </c>
      <c r="Q648" s="748" t="s">
        <v>1267</v>
      </c>
      <c r="R648" s="746" t="s">
        <v>1998</v>
      </c>
      <c r="S648" s="746" t="s">
        <v>1999</v>
      </c>
      <c r="T648" s="790" t="s">
        <v>2000</v>
      </c>
      <c r="U648" s="748">
        <v>49405140</v>
      </c>
      <c r="V648" s="746">
        <v>0</v>
      </c>
      <c r="W648" s="748" t="s">
        <v>163</v>
      </c>
      <c r="X648" s="748">
        <v>400</v>
      </c>
      <c r="Y648" s="746">
        <v>192</v>
      </c>
      <c r="Z648" s="746">
        <v>6</v>
      </c>
      <c r="AA648" s="749">
        <f t="shared" si="20"/>
        <v>2.3999999999999998E-3</v>
      </c>
      <c r="AB648" s="748" t="s">
        <v>88</v>
      </c>
      <c r="AC648" s="747">
        <v>44722</v>
      </c>
      <c r="AD648" s="748"/>
      <c r="AE648" s="748" t="s">
        <v>4250</v>
      </c>
      <c r="AF648" s="746" t="s">
        <v>1995</v>
      </c>
      <c r="AG648" s="746">
        <v>192</v>
      </c>
      <c r="AH648" s="746">
        <v>6</v>
      </c>
      <c r="AI648" s="761">
        <f t="shared" si="21"/>
        <v>1.152E-3</v>
      </c>
      <c r="AJ648" s="748" t="s">
        <v>72</v>
      </c>
      <c r="AK648" s="748" t="s">
        <v>4250</v>
      </c>
      <c r="AL648" s="747">
        <v>44721</v>
      </c>
      <c r="AM648" s="746"/>
      <c r="AN648" s="747">
        <v>44725</v>
      </c>
      <c r="AO648" s="748"/>
      <c r="AP648" s="748" t="s">
        <v>4250</v>
      </c>
      <c r="AQ648" s="748"/>
      <c r="AR648" s="766" t="s">
        <v>4250</v>
      </c>
      <c r="AS648" s="748" t="s">
        <v>4250</v>
      </c>
      <c r="AT648" s="748" t="s">
        <v>4250</v>
      </c>
      <c r="AU648" s="748" t="s">
        <v>4250</v>
      </c>
      <c r="AV648" s="748" t="s">
        <v>4250</v>
      </c>
      <c r="AW648" s="748" t="s">
        <v>4250</v>
      </c>
      <c r="AX648" s="748" t="s">
        <v>4250</v>
      </c>
      <c r="AY648" s="748" t="s">
        <v>4250</v>
      </c>
      <c r="AZ648" s="748" t="s">
        <v>4250</v>
      </c>
      <c r="BA648" s="748" t="s">
        <v>4250</v>
      </c>
      <c r="BB648" s="748" t="s">
        <v>4250</v>
      </c>
      <c r="BC648" s="748" t="s">
        <v>4250</v>
      </c>
      <c r="BD648" s="748" t="s">
        <v>4250</v>
      </c>
      <c r="BE648" s="748" t="s">
        <v>4250</v>
      </c>
      <c r="BF648" s="748" t="s">
        <v>4250</v>
      </c>
      <c r="BG648" s="748" t="s">
        <v>4250</v>
      </c>
      <c r="BH648" s="748" t="s">
        <v>4250</v>
      </c>
    </row>
    <row r="649" spans="1:60">
      <c r="A649" s="858" t="s">
        <v>8524</v>
      </c>
      <c r="B649" s="748" t="s">
        <v>1264</v>
      </c>
      <c r="C649" s="746" t="s">
        <v>2001</v>
      </c>
      <c r="D649" s="747">
        <v>44719</v>
      </c>
      <c r="E649" s="748" t="s">
        <v>2002</v>
      </c>
      <c r="F649" s="748" t="s">
        <v>59</v>
      </c>
      <c r="G649" s="748" t="s">
        <v>60</v>
      </c>
      <c r="H649" s="748" t="s">
        <v>61</v>
      </c>
      <c r="I649" s="748" t="s">
        <v>62</v>
      </c>
      <c r="J649" s="748" t="s">
        <v>63</v>
      </c>
      <c r="K649" s="748">
        <v>30349</v>
      </c>
      <c r="L649" s="748" t="s">
        <v>241</v>
      </c>
      <c r="M649" s="748" t="s">
        <v>2003</v>
      </c>
      <c r="N649" s="748" t="s">
        <v>2004</v>
      </c>
      <c r="O649" s="748" t="s">
        <v>445</v>
      </c>
      <c r="P649" s="748">
        <v>77494</v>
      </c>
      <c r="Q649" s="748" t="s">
        <v>1267</v>
      </c>
      <c r="R649" s="746" t="s">
        <v>2005</v>
      </c>
      <c r="S649" s="746" t="s">
        <v>2006</v>
      </c>
      <c r="T649" s="746" t="s">
        <v>2007</v>
      </c>
      <c r="U649" s="748">
        <v>49405140</v>
      </c>
      <c r="V649" s="746">
        <v>0</v>
      </c>
      <c r="W649" s="748" t="s">
        <v>163</v>
      </c>
      <c r="X649" s="748">
        <v>400</v>
      </c>
      <c r="Y649" s="746">
        <v>832</v>
      </c>
      <c r="Z649" s="746">
        <v>26</v>
      </c>
      <c r="AA649" s="749">
        <f t="shared" si="20"/>
        <v>1.04E-2</v>
      </c>
      <c r="AB649" s="748" t="s">
        <v>88</v>
      </c>
      <c r="AC649" s="747">
        <v>44722</v>
      </c>
      <c r="AD649" s="748"/>
      <c r="AE649" s="748" t="s">
        <v>4250</v>
      </c>
      <c r="AF649" s="746" t="s">
        <v>2001</v>
      </c>
      <c r="AG649" s="746">
        <v>832</v>
      </c>
      <c r="AH649" s="746">
        <v>26</v>
      </c>
      <c r="AI649" s="761">
        <f t="shared" si="21"/>
        <v>2.1631999999999998E-2</v>
      </c>
      <c r="AJ649" s="748" t="s">
        <v>72</v>
      </c>
      <c r="AK649" s="748" t="s">
        <v>4250</v>
      </c>
      <c r="AL649" s="747">
        <v>44722</v>
      </c>
      <c r="AM649" s="746" t="s">
        <v>4250</v>
      </c>
      <c r="AN649" s="747">
        <v>44725</v>
      </c>
      <c r="AO649" s="748"/>
      <c r="AP649" s="748" t="s">
        <v>4250</v>
      </c>
      <c r="AQ649" s="748"/>
      <c r="AR649" s="766" t="s">
        <v>4250</v>
      </c>
      <c r="AS649" s="748" t="s">
        <v>4250</v>
      </c>
      <c r="AT649" s="748" t="s">
        <v>4250</v>
      </c>
      <c r="AU649" s="748" t="s">
        <v>4250</v>
      </c>
      <c r="AV649" s="748" t="s">
        <v>4250</v>
      </c>
      <c r="AW649" s="748" t="s">
        <v>4250</v>
      </c>
      <c r="AX649" s="748" t="s">
        <v>4250</v>
      </c>
      <c r="AY649" s="748" t="s">
        <v>4250</v>
      </c>
      <c r="AZ649" s="748" t="s">
        <v>4250</v>
      </c>
      <c r="BA649" s="748" t="s">
        <v>4250</v>
      </c>
      <c r="BB649" s="748" t="s">
        <v>4250</v>
      </c>
      <c r="BC649" s="748" t="s">
        <v>4250</v>
      </c>
      <c r="BD649" s="748" t="s">
        <v>4250</v>
      </c>
      <c r="BE649" s="748" t="s">
        <v>4250</v>
      </c>
      <c r="BF649" s="748" t="s">
        <v>4250</v>
      </c>
      <c r="BG649" s="748" t="s">
        <v>4250</v>
      </c>
      <c r="BH649" s="748" t="s">
        <v>4250</v>
      </c>
    </row>
    <row r="650" spans="1:60">
      <c r="A650" s="858" t="s">
        <v>8524</v>
      </c>
      <c r="B650" s="748" t="s">
        <v>1264</v>
      </c>
      <c r="C650" s="746" t="s">
        <v>2008</v>
      </c>
      <c r="D650" s="747">
        <v>44719</v>
      </c>
      <c r="E650" s="748" t="s">
        <v>2002</v>
      </c>
      <c r="F650" s="748" t="s">
        <v>59</v>
      </c>
      <c r="G650" s="748" t="s">
        <v>60</v>
      </c>
      <c r="H650" s="748" t="s">
        <v>61</v>
      </c>
      <c r="I650" s="748" t="s">
        <v>62</v>
      </c>
      <c r="J650" s="748" t="s">
        <v>63</v>
      </c>
      <c r="K650" s="748">
        <v>30349</v>
      </c>
      <c r="L650" s="748" t="s">
        <v>241</v>
      </c>
      <c r="M650" s="748" t="s">
        <v>2003</v>
      </c>
      <c r="N650" s="748" t="s">
        <v>2004</v>
      </c>
      <c r="O650" s="748" t="s">
        <v>445</v>
      </c>
      <c r="P650" s="748">
        <v>77494</v>
      </c>
      <c r="Q650" s="748" t="s">
        <v>1267</v>
      </c>
      <c r="R650" s="746" t="s">
        <v>2005</v>
      </c>
      <c r="S650" s="746" t="s">
        <v>2006</v>
      </c>
      <c r="T650" s="746" t="s">
        <v>2007</v>
      </c>
      <c r="U650" s="748">
        <v>49405140</v>
      </c>
      <c r="V650" s="746">
        <v>0</v>
      </c>
      <c r="W650" s="748" t="s">
        <v>163</v>
      </c>
      <c r="X650" s="748">
        <v>400</v>
      </c>
      <c r="Y650" s="746">
        <v>832</v>
      </c>
      <c r="Z650" s="746">
        <v>26</v>
      </c>
      <c r="AA650" s="749">
        <f t="shared" si="20"/>
        <v>1.04E-2</v>
      </c>
      <c r="AB650" s="748" t="s">
        <v>88</v>
      </c>
      <c r="AC650" s="747">
        <v>44722</v>
      </c>
      <c r="AD650" s="748"/>
      <c r="AE650" s="748" t="s">
        <v>4250</v>
      </c>
      <c r="AF650" s="746" t="s">
        <v>2008</v>
      </c>
      <c r="AG650" s="746">
        <v>832</v>
      </c>
      <c r="AH650" s="746">
        <v>26</v>
      </c>
      <c r="AI650" s="761">
        <f t="shared" si="21"/>
        <v>2.1631999999999998E-2</v>
      </c>
      <c r="AJ650" s="748" t="s">
        <v>72</v>
      </c>
      <c r="AK650" s="748" t="s">
        <v>4250</v>
      </c>
      <c r="AL650" s="747">
        <v>44722</v>
      </c>
      <c r="AM650" s="746" t="s">
        <v>4250</v>
      </c>
      <c r="AN650" s="747">
        <v>44725</v>
      </c>
      <c r="AO650" s="748"/>
      <c r="AP650" s="748" t="s">
        <v>4250</v>
      </c>
      <c r="AQ650" s="748"/>
      <c r="AR650" s="766" t="s">
        <v>4250</v>
      </c>
      <c r="AS650" s="748" t="s">
        <v>4250</v>
      </c>
      <c r="AT650" s="748" t="s">
        <v>4250</v>
      </c>
      <c r="AU650" s="748" t="s">
        <v>4250</v>
      </c>
      <c r="AV650" s="748" t="s">
        <v>4250</v>
      </c>
      <c r="AW650" s="748" t="s">
        <v>4250</v>
      </c>
      <c r="AX650" s="748" t="s">
        <v>4250</v>
      </c>
      <c r="AY650" s="748" t="s">
        <v>4250</v>
      </c>
      <c r="AZ650" s="748" t="s">
        <v>4250</v>
      </c>
      <c r="BA650" s="748" t="s">
        <v>4250</v>
      </c>
      <c r="BB650" s="748" t="s">
        <v>4250</v>
      </c>
      <c r="BC650" s="748" t="s">
        <v>4250</v>
      </c>
      <c r="BD650" s="748" t="s">
        <v>4250</v>
      </c>
      <c r="BE650" s="748" t="s">
        <v>4250</v>
      </c>
      <c r="BF650" s="748" t="s">
        <v>4250</v>
      </c>
      <c r="BG650" s="748" t="s">
        <v>4250</v>
      </c>
      <c r="BH650" s="748" t="s">
        <v>4250</v>
      </c>
    </row>
    <row r="651" spans="1:60">
      <c r="A651" s="858" t="s">
        <v>8524</v>
      </c>
      <c r="B651" s="748" t="s">
        <v>1264</v>
      </c>
      <c r="C651" s="746" t="s">
        <v>2009</v>
      </c>
      <c r="D651" s="747">
        <v>44719</v>
      </c>
      <c r="E651" s="748" t="s">
        <v>2002</v>
      </c>
      <c r="F651" s="748" t="s">
        <v>59</v>
      </c>
      <c r="G651" s="748" t="s">
        <v>60</v>
      </c>
      <c r="H651" s="748" t="s">
        <v>61</v>
      </c>
      <c r="I651" s="748" t="s">
        <v>62</v>
      </c>
      <c r="J651" s="748" t="s">
        <v>63</v>
      </c>
      <c r="K651" s="748">
        <v>30349</v>
      </c>
      <c r="L651" s="748" t="s">
        <v>241</v>
      </c>
      <c r="M651" s="748" t="s">
        <v>2003</v>
      </c>
      <c r="N651" s="748" t="s">
        <v>2004</v>
      </c>
      <c r="O651" s="748" t="s">
        <v>445</v>
      </c>
      <c r="P651" s="748">
        <v>77494</v>
      </c>
      <c r="Q651" s="748" t="s">
        <v>1267</v>
      </c>
      <c r="R651" s="746" t="s">
        <v>2005</v>
      </c>
      <c r="S651" s="746" t="s">
        <v>2006</v>
      </c>
      <c r="T651" s="746" t="s">
        <v>2007</v>
      </c>
      <c r="U651" s="748">
        <v>49405140</v>
      </c>
      <c r="V651" s="746">
        <v>0</v>
      </c>
      <c r="W651" s="748" t="s">
        <v>163</v>
      </c>
      <c r="X651" s="748">
        <v>400</v>
      </c>
      <c r="Y651" s="746">
        <v>832</v>
      </c>
      <c r="Z651" s="746">
        <v>26</v>
      </c>
      <c r="AA651" s="749">
        <f t="shared" si="20"/>
        <v>1.04E-2</v>
      </c>
      <c r="AB651" s="748" t="s">
        <v>88</v>
      </c>
      <c r="AC651" s="747">
        <v>44722</v>
      </c>
      <c r="AD651" s="748"/>
      <c r="AE651" s="748" t="s">
        <v>4250</v>
      </c>
      <c r="AF651" s="746" t="s">
        <v>2009</v>
      </c>
      <c r="AG651" s="746">
        <v>832</v>
      </c>
      <c r="AH651" s="746">
        <v>26</v>
      </c>
      <c r="AI651" s="761">
        <f t="shared" si="21"/>
        <v>2.1631999999999998E-2</v>
      </c>
      <c r="AJ651" s="748" t="s">
        <v>72</v>
      </c>
      <c r="AK651" s="748" t="s">
        <v>4250</v>
      </c>
      <c r="AL651" s="747">
        <v>44722</v>
      </c>
      <c r="AM651" s="746" t="s">
        <v>4250</v>
      </c>
      <c r="AN651" s="747">
        <v>44725</v>
      </c>
      <c r="AO651" s="748"/>
      <c r="AP651" s="748" t="s">
        <v>4250</v>
      </c>
      <c r="AQ651" s="748"/>
      <c r="AR651" s="766" t="s">
        <v>4250</v>
      </c>
      <c r="AS651" s="748" t="s">
        <v>4250</v>
      </c>
      <c r="AT651" s="748" t="s">
        <v>4250</v>
      </c>
      <c r="AU651" s="748" t="s">
        <v>4250</v>
      </c>
      <c r="AV651" s="748" t="s">
        <v>4250</v>
      </c>
      <c r="AW651" s="748" t="s">
        <v>4250</v>
      </c>
      <c r="AX651" s="748" t="s">
        <v>4250</v>
      </c>
      <c r="AY651" s="748" t="s">
        <v>4250</v>
      </c>
      <c r="AZ651" s="748" t="s">
        <v>4250</v>
      </c>
      <c r="BA651" s="748" t="s">
        <v>4250</v>
      </c>
      <c r="BB651" s="748" t="s">
        <v>4250</v>
      </c>
      <c r="BC651" s="748" t="s">
        <v>4250</v>
      </c>
      <c r="BD651" s="748" t="s">
        <v>4250</v>
      </c>
      <c r="BE651" s="748" t="s">
        <v>4250</v>
      </c>
      <c r="BF651" s="748" t="s">
        <v>4250</v>
      </c>
      <c r="BG651" s="748" t="s">
        <v>4250</v>
      </c>
      <c r="BH651" s="748" t="s">
        <v>4250</v>
      </c>
    </row>
    <row r="652" spans="1:60">
      <c r="A652" s="858" t="s">
        <v>8524</v>
      </c>
      <c r="B652" s="792" t="s">
        <v>1264</v>
      </c>
      <c r="C652" s="792" t="s">
        <v>2010</v>
      </c>
      <c r="D652" s="793">
        <v>44719</v>
      </c>
      <c r="E652" s="792" t="s">
        <v>2011</v>
      </c>
      <c r="F652" s="792" t="s">
        <v>59</v>
      </c>
      <c r="G652" s="792" t="s">
        <v>60</v>
      </c>
      <c r="H652" s="792" t="s">
        <v>61</v>
      </c>
      <c r="I652" s="792" t="s">
        <v>62</v>
      </c>
      <c r="J652" s="792" t="s">
        <v>63</v>
      </c>
      <c r="K652" s="792">
        <v>30349</v>
      </c>
      <c r="L652" s="792" t="s">
        <v>991</v>
      </c>
      <c r="M652" s="792" t="s">
        <v>1997</v>
      </c>
      <c r="N652" s="792" t="s">
        <v>1565</v>
      </c>
      <c r="O652" s="792" t="s">
        <v>376</v>
      </c>
      <c r="P652" s="792">
        <v>29172</v>
      </c>
      <c r="Q652" s="792" t="s">
        <v>1267</v>
      </c>
      <c r="R652" s="792" t="s">
        <v>1998</v>
      </c>
      <c r="S652" s="792" t="s">
        <v>1999</v>
      </c>
      <c r="T652" s="792" t="s">
        <v>2000</v>
      </c>
      <c r="U652" s="792">
        <v>49405140</v>
      </c>
      <c r="V652" s="792">
        <v>0</v>
      </c>
      <c r="W652" s="792" t="s">
        <v>163</v>
      </c>
      <c r="X652" s="792">
        <v>400</v>
      </c>
      <c r="Y652" s="792">
        <v>832</v>
      </c>
      <c r="Z652" s="792">
        <v>26</v>
      </c>
      <c r="AA652" s="749">
        <f t="shared" si="20"/>
        <v>1.04E-2</v>
      </c>
      <c r="AB652" s="792" t="s">
        <v>88</v>
      </c>
      <c r="AC652" s="793">
        <v>44722</v>
      </c>
      <c r="AD652" s="792"/>
      <c r="AE652" s="792" t="s">
        <v>4250</v>
      </c>
      <c r="AF652" s="792" t="s">
        <v>2010</v>
      </c>
      <c r="AG652" s="792">
        <v>832</v>
      </c>
      <c r="AH652" s="792">
        <v>26</v>
      </c>
      <c r="AI652" s="761">
        <f t="shared" si="21"/>
        <v>2.1631999999999998E-2</v>
      </c>
      <c r="AJ652" s="792" t="s">
        <v>72</v>
      </c>
      <c r="AK652" s="792" t="s">
        <v>4250</v>
      </c>
      <c r="AL652" s="793">
        <v>44721</v>
      </c>
      <c r="AM652" s="793">
        <v>44721</v>
      </c>
      <c r="AN652" s="793">
        <v>44722</v>
      </c>
      <c r="AO652" s="792" t="s">
        <v>4250</v>
      </c>
      <c r="AP652" s="792" t="s">
        <v>4250</v>
      </c>
      <c r="AQ652" s="792" t="s">
        <v>1840</v>
      </c>
      <c r="AR652" s="797" t="s">
        <v>4250</v>
      </c>
      <c r="AS652" s="792" t="s">
        <v>4250</v>
      </c>
      <c r="AT652" s="792" t="s">
        <v>4250</v>
      </c>
      <c r="AU652" s="792" t="s">
        <v>4250</v>
      </c>
      <c r="AV652" s="792" t="s">
        <v>4250</v>
      </c>
      <c r="AW652" s="792" t="s">
        <v>4250</v>
      </c>
      <c r="AX652" s="792" t="s">
        <v>4250</v>
      </c>
      <c r="AY652" s="792" t="s">
        <v>4250</v>
      </c>
      <c r="AZ652" s="792" t="s">
        <v>4250</v>
      </c>
      <c r="BA652" s="792" t="s">
        <v>4250</v>
      </c>
      <c r="BB652" s="792" t="s">
        <v>4250</v>
      </c>
      <c r="BC652" s="792" t="s">
        <v>4250</v>
      </c>
      <c r="BD652" s="792" t="s">
        <v>4250</v>
      </c>
      <c r="BE652" s="792" t="s">
        <v>4250</v>
      </c>
      <c r="BF652" s="792" t="s">
        <v>4250</v>
      </c>
      <c r="BG652" s="792" t="s">
        <v>4250</v>
      </c>
      <c r="BH652" s="792" t="s">
        <v>4250</v>
      </c>
    </row>
    <row r="653" spans="1:60">
      <c r="A653" s="858" t="s">
        <v>8524</v>
      </c>
      <c r="B653" s="792" t="s">
        <v>1264</v>
      </c>
      <c r="C653" s="792" t="s">
        <v>2012</v>
      </c>
      <c r="D653" s="793">
        <v>44719</v>
      </c>
      <c r="E653" s="792" t="s">
        <v>2011</v>
      </c>
      <c r="F653" s="792" t="s">
        <v>59</v>
      </c>
      <c r="G653" s="792" t="s">
        <v>60</v>
      </c>
      <c r="H653" s="792" t="s">
        <v>61</v>
      </c>
      <c r="I653" s="792" t="s">
        <v>62</v>
      </c>
      <c r="J653" s="792" t="s">
        <v>63</v>
      </c>
      <c r="K653" s="792">
        <v>30349</v>
      </c>
      <c r="L653" s="792" t="s">
        <v>991</v>
      </c>
      <c r="M653" s="792" t="s">
        <v>1997</v>
      </c>
      <c r="N653" s="792" t="s">
        <v>1565</v>
      </c>
      <c r="O653" s="792" t="s">
        <v>376</v>
      </c>
      <c r="P653" s="792">
        <v>29172</v>
      </c>
      <c r="Q653" s="792" t="s">
        <v>1267</v>
      </c>
      <c r="R653" s="792" t="s">
        <v>1998</v>
      </c>
      <c r="S653" s="792" t="s">
        <v>1999</v>
      </c>
      <c r="T653" s="792" t="s">
        <v>2000</v>
      </c>
      <c r="U653" s="792">
        <v>49405140</v>
      </c>
      <c r="V653" s="792">
        <v>0</v>
      </c>
      <c r="W653" s="792" t="s">
        <v>163</v>
      </c>
      <c r="X653" s="792">
        <v>400</v>
      </c>
      <c r="Y653" s="792">
        <v>832</v>
      </c>
      <c r="Z653" s="792">
        <v>26</v>
      </c>
      <c r="AA653" s="749">
        <f t="shared" si="20"/>
        <v>1.04E-2</v>
      </c>
      <c r="AB653" s="792" t="s">
        <v>88</v>
      </c>
      <c r="AC653" s="793">
        <v>44722</v>
      </c>
      <c r="AD653" s="792"/>
      <c r="AE653" s="792" t="s">
        <v>4250</v>
      </c>
      <c r="AF653" s="792" t="s">
        <v>2012</v>
      </c>
      <c r="AG653" s="792">
        <v>832</v>
      </c>
      <c r="AH653" s="792">
        <v>26</v>
      </c>
      <c r="AI653" s="761">
        <f t="shared" si="21"/>
        <v>2.1631999999999998E-2</v>
      </c>
      <c r="AJ653" s="792" t="s">
        <v>72</v>
      </c>
      <c r="AK653" s="792" t="s">
        <v>4250</v>
      </c>
      <c r="AL653" s="793">
        <v>44721</v>
      </c>
      <c r="AM653" s="793">
        <v>44721</v>
      </c>
      <c r="AN653" s="793">
        <v>44722</v>
      </c>
      <c r="AO653" s="792" t="s">
        <v>4250</v>
      </c>
      <c r="AP653" s="792" t="s">
        <v>4250</v>
      </c>
      <c r="AQ653" s="792" t="s">
        <v>1840</v>
      </c>
      <c r="AR653" s="797" t="s">
        <v>4250</v>
      </c>
      <c r="AS653" s="792" t="s">
        <v>4250</v>
      </c>
      <c r="AT653" s="792" t="s">
        <v>4250</v>
      </c>
      <c r="AU653" s="792" t="s">
        <v>4250</v>
      </c>
      <c r="AV653" s="792" t="s">
        <v>4250</v>
      </c>
      <c r="AW653" s="792" t="s">
        <v>4250</v>
      </c>
      <c r="AX653" s="792" t="s">
        <v>4250</v>
      </c>
      <c r="AY653" s="792" t="s">
        <v>4250</v>
      </c>
      <c r="AZ653" s="792" t="s">
        <v>4250</v>
      </c>
      <c r="BA653" s="792" t="s">
        <v>4250</v>
      </c>
      <c r="BB653" s="792" t="s">
        <v>4250</v>
      </c>
      <c r="BC653" s="792" t="s">
        <v>4250</v>
      </c>
      <c r="BD653" s="792" t="s">
        <v>4250</v>
      </c>
      <c r="BE653" s="792" t="s">
        <v>4250</v>
      </c>
      <c r="BF653" s="792" t="s">
        <v>4250</v>
      </c>
      <c r="BG653" s="792" t="s">
        <v>4250</v>
      </c>
      <c r="BH653" s="792" t="s">
        <v>4250</v>
      </c>
    </row>
    <row r="654" spans="1:60">
      <c r="A654" s="858" t="s">
        <v>8524</v>
      </c>
      <c r="B654" s="748" t="s">
        <v>1264</v>
      </c>
      <c r="C654" s="746" t="s">
        <v>2013</v>
      </c>
      <c r="D654" s="747">
        <v>44719</v>
      </c>
      <c r="E654" s="748" t="s">
        <v>2011</v>
      </c>
      <c r="F654" s="748" t="s">
        <v>59</v>
      </c>
      <c r="G654" s="748" t="s">
        <v>60</v>
      </c>
      <c r="H654" s="748" t="s">
        <v>61</v>
      </c>
      <c r="I654" s="748" t="s">
        <v>62</v>
      </c>
      <c r="J654" s="748" t="s">
        <v>63</v>
      </c>
      <c r="K654" s="748">
        <v>30349</v>
      </c>
      <c r="L654" s="748" t="s">
        <v>991</v>
      </c>
      <c r="M654" s="748" t="s">
        <v>1997</v>
      </c>
      <c r="N654" s="748" t="s">
        <v>1565</v>
      </c>
      <c r="O654" s="748" t="s">
        <v>376</v>
      </c>
      <c r="P654" s="748">
        <v>29172</v>
      </c>
      <c r="Q654" s="748" t="s">
        <v>1267</v>
      </c>
      <c r="R654" s="746" t="s">
        <v>1998</v>
      </c>
      <c r="S654" s="746" t="s">
        <v>1999</v>
      </c>
      <c r="T654" s="746" t="s">
        <v>2000</v>
      </c>
      <c r="U654" s="748">
        <v>49405140</v>
      </c>
      <c r="V654" s="746">
        <v>0</v>
      </c>
      <c r="W654" s="748" t="s">
        <v>163</v>
      </c>
      <c r="X654" s="748">
        <v>400</v>
      </c>
      <c r="Y654" s="746">
        <v>832</v>
      </c>
      <c r="Z654" s="746">
        <v>26</v>
      </c>
      <c r="AA654" s="749">
        <f t="shared" si="20"/>
        <v>1.04E-2</v>
      </c>
      <c r="AB654" s="748" t="s">
        <v>88</v>
      </c>
      <c r="AC654" s="747">
        <v>44722</v>
      </c>
      <c r="AD654" s="748"/>
      <c r="AE654" s="748" t="s">
        <v>4250</v>
      </c>
      <c r="AF654" s="746" t="s">
        <v>2013</v>
      </c>
      <c r="AG654" s="746">
        <v>832</v>
      </c>
      <c r="AH654" s="746">
        <v>26</v>
      </c>
      <c r="AI654" s="761">
        <f t="shared" si="21"/>
        <v>2.1631999999999998E-2</v>
      </c>
      <c r="AJ654" s="748" t="s">
        <v>72</v>
      </c>
      <c r="AK654" s="748" t="s">
        <v>4250</v>
      </c>
      <c r="AL654" s="747">
        <v>44721</v>
      </c>
      <c r="AM654" s="746"/>
      <c r="AN654" s="747">
        <v>44722</v>
      </c>
      <c r="AO654" s="748"/>
      <c r="AP654" s="748" t="s">
        <v>4250</v>
      </c>
      <c r="AQ654" s="748"/>
      <c r="AR654" s="766" t="s">
        <v>4250</v>
      </c>
      <c r="AS654" s="748" t="s">
        <v>4250</v>
      </c>
      <c r="AT654" s="748" t="s">
        <v>4250</v>
      </c>
      <c r="AU654" s="748" t="s">
        <v>4250</v>
      </c>
      <c r="AV654" s="748" t="s">
        <v>4250</v>
      </c>
      <c r="AW654" s="748" t="s">
        <v>4250</v>
      </c>
      <c r="AX654" s="748" t="s">
        <v>4250</v>
      </c>
      <c r="AY654" s="748" t="s">
        <v>4250</v>
      </c>
      <c r="AZ654" s="748" t="s">
        <v>4250</v>
      </c>
      <c r="BA654" s="748" t="s">
        <v>4250</v>
      </c>
      <c r="BB654" s="748" t="s">
        <v>4250</v>
      </c>
      <c r="BC654" s="748" t="s">
        <v>4250</v>
      </c>
      <c r="BD654" s="748" t="s">
        <v>4250</v>
      </c>
      <c r="BE654" s="748" t="s">
        <v>4250</v>
      </c>
      <c r="BF654" s="748" t="s">
        <v>4250</v>
      </c>
      <c r="BG654" s="748" t="s">
        <v>4250</v>
      </c>
      <c r="BH654" s="748" t="s">
        <v>4250</v>
      </c>
    </row>
    <row r="655" spans="1:60">
      <c r="A655" s="858" t="s">
        <v>8524</v>
      </c>
      <c r="B655" s="792" t="s">
        <v>1264</v>
      </c>
      <c r="C655" s="792" t="s">
        <v>2014</v>
      </c>
      <c r="D655" s="793">
        <v>44719</v>
      </c>
      <c r="E655" s="792" t="s">
        <v>2011</v>
      </c>
      <c r="F655" s="792" t="s">
        <v>59</v>
      </c>
      <c r="G655" s="792" t="s">
        <v>60</v>
      </c>
      <c r="H655" s="792" t="s">
        <v>61</v>
      </c>
      <c r="I655" s="792" t="s">
        <v>62</v>
      </c>
      <c r="J655" s="792" t="s">
        <v>63</v>
      </c>
      <c r="K655" s="792">
        <v>30349</v>
      </c>
      <c r="L655" s="792" t="s">
        <v>991</v>
      </c>
      <c r="M655" s="792" t="s">
        <v>1997</v>
      </c>
      <c r="N655" s="792" t="s">
        <v>1565</v>
      </c>
      <c r="O655" s="792" t="s">
        <v>376</v>
      </c>
      <c r="P655" s="792">
        <v>29172</v>
      </c>
      <c r="Q655" s="792" t="s">
        <v>1267</v>
      </c>
      <c r="R655" s="792" t="s">
        <v>1998</v>
      </c>
      <c r="S655" s="792" t="s">
        <v>1999</v>
      </c>
      <c r="T655" s="792" t="s">
        <v>2000</v>
      </c>
      <c r="U655" s="792">
        <v>49405140</v>
      </c>
      <c r="V655" s="792">
        <v>0</v>
      </c>
      <c r="W655" s="792" t="s">
        <v>163</v>
      </c>
      <c r="X655" s="792">
        <v>400</v>
      </c>
      <c r="Y655" s="792">
        <v>576</v>
      </c>
      <c r="Z655" s="792">
        <v>18</v>
      </c>
      <c r="AA655" s="749">
        <f t="shared" si="20"/>
        <v>7.1999999999999998E-3</v>
      </c>
      <c r="AB655" s="792" t="s">
        <v>88</v>
      </c>
      <c r="AC655" s="793">
        <v>44722</v>
      </c>
      <c r="AD655" s="792"/>
      <c r="AE655" s="792" t="s">
        <v>4250</v>
      </c>
      <c r="AF655" s="792" t="s">
        <v>2014</v>
      </c>
      <c r="AG655" s="792">
        <v>576</v>
      </c>
      <c r="AH655" s="792">
        <v>18</v>
      </c>
      <c r="AI655" s="761">
        <f t="shared" si="21"/>
        <v>1.0368E-2</v>
      </c>
      <c r="AJ655" s="792" t="s">
        <v>72</v>
      </c>
      <c r="AK655" s="792" t="s">
        <v>4250</v>
      </c>
      <c r="AL655" s="793">
        <v>44721</v>
      </c>
      <c r="AM655" s="793">
        <v>44721</v>
      </c>
      <c r="AN655" s="793">
        <v>44722</v>
      </c>
      <c r="AO655" s="792" t="s">
        <v>4250</v>
      </c>
      <c r="AP655" s="792" t="s">
        <v>4250</v>
      </c>
      <c r="AQ655" s="792" t="s">
        <v>1840</v>
      </c>
      <c r="AR655" s="797" t="s">
        <v>4250</v>
      </c>
      <c r="AS655" s="792" t="s">
        <v>4250</v>
      </c>
      <c r="AT655" s="792" t="s">
        <v>4250</v>
      </c>
      <c r="AU655" s="792" t="s">
        <v>4250</v>
      </c>
      <c r="AV655" s="792" t="s">
        <v>4250</v>
      </c>
      <c r="AW655" s="792" t="s">
        <v>4250</v>
      </c>
      <c r="AX655" s="792" t="s">
        <v>4250</v>
      </c>
      <c r="AY655" s="792" t="s">
        <v>4250</v>
      </c>
      <c r="AZ655" s="792" t="s">
        <v>4250</v>
      </c>
      <c r="BA655" s="792" t="s">
        <v>4250</v>
      </c>
      <c r="BB655" s="792" t="s">
        <v>4250</v>
      </c>
      <c r="BC655" s="792" t="s">
        <v>4250</v>
      </c>
      <c r="BD655" s="792" t="s">
        <v>4250</v>
      </c>
      <c r="BE655" s="792" t="s">
        <v>4250</v>
      </c>
      <c r="BF655" s="792" t="s">
        <v>4250</v>
      </c>
      <c r="BG655" s="792" t="s">
        <v>4250</v>
      </c>
      <c r="BH655" s="792" t="s">
        <v>4250</v>
      </c>
    </row>
    <row r="656" spans="1:60">
      <c r="A656" s="858" t="s">
        <v>8524</v>
      </c>
      <c r="B656" s="792" t="s">
        <v>1264</v>
      </c>
      <c r="C656" s="792" t="s">
        <v>2015</v>
      </c>
      <c r="D656" s="793">
        <v>44719</v>
      </c>
      <c r="E656" s="792" t="s">
        <v>2016</v>
      </c>
      <c r="F656" s="792" t="s">
        <v>59</v>
      </c>
      <c r="G656" s="792" t="s">
        <v>60</v>
      </c>
      <c r="H656" s="792" t="s">
        <v>61</v>
      </c>
      <c r="I656" s="792" t="s">
        <v>62</v>
      </c>
      <c r="J656" s="792" t="s">
        <v>63</v>
      </c>
      <c r="K656" s="792">
        <v>30349</v>
      </c>
      <c r="L656" s="792" t="s">
        <v>635</v>
      </c>
      <c r="M656" s="792" t="s">
        <v>2017</v>
      </c>
      <c r="N656" s="792" t="s">
        <v>637</v>
      </c>
      <c r="O656" s="792" t="s">
        <v>638</v>
      </c>
      <c r="P656" s="792">
        <v>27604</v>
      </c>
      <c r="Q656" s="792" t="s">
        <v>1267</v>
      </c>
      <c r="R656" s="792" t="s">
        <v>2018</v>
      </c>
      <c r="S656" s="792" t="s">
        <v>2019</v>
      </c>
      <c r="T656" s="799" t="s">
        <v>640</v>
      </c>
      <c r="U656" s="792">
        <v>49405140</v>
      </c>
      <c r="V656" s="792">
        <v>0</v>
      </c>
      <c r="W656" s="792" t="s">
        <v>163</v>
      </c>
      <c r="X656" s="792">
        <v>400</v>
      </c>
      <c r="Y656" s="792">
        <v>480</v>
      </c>
      <c r="Z656" s="792">
        <v>15</v>
      </c>
      <c r="AA656" s="749">
        <f t="shared" si="20"/>
        <v>6.0000000000000001E-3</v>
      </c>
      <c r="AB656" s="792" t="s">
        <v>88</v>
      </c>
      <c r="AC656" s="793">
        <v>44722</v>
      </c>
      <c r="AD656" s="792"/>
      <c r="AE656" s="792" t="s">
        <v>4250</v>
      </c>
      <c r="AF656" s="792" t="s">
        <v>2015</v>
      </c>
      <c r="AG656" s="792">
        <v>480</v>
      </c>
      <c r="AH656" s="792">
        <v>15</v>
      </c>
      <c r="AI656" s="761">
        <f t="shared" si="21"/>
        <v>7.1999999999999998E-3</v>
      </c>
      <c r="AJ656" s="792" t="s">
        <v>72</v>
      </c>
      <c r="AK656" s="792" t="s">
        <v>4250</v>
      </c>
      <c r="AL656" s="793">
        <v>44721</v>
      </c>
      <c r="AM656" s="793">
        <v>44721</v>
      </c>
      <c r="AN656" s="793">
        <v>44722</v>
      </c>
      <c r="AO656" s="792" t="s">
        <v>4250</v>
      </c>
      <c r="AP656" s="792" t="s">
        <v>4250</v>
      </c>
      <c r="AQ656" s="792" t="s">
        <v>1840</v>
      </c>
      <c r="AR656" s="797" t="s">
        <v>4250</v>
      </c>
      <c r="AS656" s="792" t="s">
        <v>4250</v>
      </c>
      <c r="AT656" s="792" t="s">
        <v>4250</v>
      </c>
      <c r="AU656" s="792" t="s">
        <v>4250</v>
      </c>
      <c r="AV656" s="792" t="s">
        <v>4250</v>
      </c>
      <c r="AW656" s="792" t="s">
        <v>4250</v>
      </c>
      <c r="AX656" s="792" t="s">
        <v>4250</v>
      </c>
      <c r="AY656" s="792" t="s">
        <v>4250</v>
      </c>
      <c r="AZ656" s="792" t="s">
        <v>4250</v>
      </c>
      <c r="BA656" s="792" t="s">
        <v>4250</v>
      </c>
      <c r="BB656" s="792" t="s">
        <v>4250</v>
      </c>
      <c r="BC656" s="792" t="s">
        <v>4250</v>
      </c>
      <c r="BD656" s="792" t="s">
        <v>4250</v>
      </c>
      <c r="BE656" s="792" t="s">
        <v>4250</v>
      </c>
      <c r="BF656" s="792" t="s">
        <v>4250</v>
      </c>
      <c r="BG656" s="792" t="s">
        <v>4250</v>
      </c>
      <c r="BH656" s="792" t="s">
        <v>4250</v>
      </c>
    </row>
    <row r="657" spans="1:60">
      <c r="A657" s="858" t="s">
        <v>8524</v>
      </c>
      <c r="B657" s="748" t="s">
        <v>1264</v>
      </c>
      <c r="C657" s="746" t="s">
        <v>2020</v>
      </c>
      <c r="D657" s="747">
        <v>44719</v>
      </c>
      <c r="E657" s="748" t="s">
        <v>2016</v>
      </c>
      <c r="F657" s="748" t="s">
        <v>59</v>
      </c>
      <c r="G657" s="748" t="s">
        <v>60</v>
      </c>
      <c r="H657" s="748" t="s">
        <v>61</v>
      </c>
      <c r="I657" s="748" t="s">
        <v>62</v>
      </c>
      <c r="J657" s="748" t="s">
        <v>63</v>
      </c>
      <c r="K657" s="748">
        <v>30349</v>
      </c>
      <c r="L657" s="748" t="s">
        <v>635</v>
      </c>
      <c r="M657" s="748" t="s">
        <v>2017</v>
      </c>
      <c r="N657" s="748" t="s">
        <v>637</v>
      </c>
      <c r="O657" s="748" t="s">
        <v>638</v>
      </c>
      <c r="P657" s="748">
        <v>27604</v>
      </c>
      <c r="Q657" s="748" t="s">
        <v>1267</v>
      </c>
      <c r="R657" s="746" t="s">
        <v>2018</v>
      </c>
      <c r="S657" s="746" t="s">
        <v>2019</v>
      </c>
      <c r="T657" s="790" t="s">
        <v>640</v>
      </c>
      <c r="U657" s="748">
        <v>49405140</v>
      </c>
      <c r="V657" s="746">
        <v>0</v>
      </c>
      <c r="W657" s="748" t="s">
        <v>163</v>
      </c>
      <c r="X657" s="748">
        <v>400</v>
      </c>
      <c r="Y657" s="746">
        <v>480</v>
      </c>
      <c r="Z657" s="746">
        <v>15</v>
      </c>
      <c r="AA657" s="749">
        <f t="shared" si="20"/>
        <v>6.0000000000000001E-3</v>
      </c>
      <c r="AB657" s="748" t="s">
        <v>88</v>
      </c>
      <c r="AC657" s="747">
        <v>44722</v>
      </c>
      <c r="AD657" s="748"/>
      <c r="AE657" s="748" t="s">
        <v>4250</v>
      </c>
      <c r="AF657" s="746" t="s">
        <v>2020</v>
      </c>
      <c r="AG657" s="746">
        <v>480</v>
      </c>
      <c r="AH657" s="746">
        <v>15</v>
      </c>
      <c r="AI657" s="761">
        <f t="shared" si="21"/>
        <v>7.1999999999999998E-3</v>
      </c>
      <c r="AJ657" s="748" t="s">
        <v>72</v>
      </c>
      <c r="AK657" s="748" t="s">
        <v>4250</v>
      </c>
      <c r="AL657" s="747">
        <v>44728</v>
      </c>
      <c r="AM657" s="746" t="s">
        <v>4250</v>
      </c>
      <c r="AN657" s="747">
        <v>44729</v>
      </c>
      <c r="AO657" s="748"/>
      <c r="AP657" s="748" t="s">
        <v>4250</v>
      </c>
      <c r="AQ657" s="748"/>
      <c r="AR657" s="766" t="s">
        <v>4250</v>
      </c>
      <c r="AS657" s="748" t="s">
        <v>4250</v>
      </c>
      <c r="AT657" s="748" t="s">
        <v>4250</v>
      </c>
      <c r="AU657" s="748" t="s">
        <v>4250</v>
      </c>
      <c r="AV657" s="748" t="s">
        <v>4250</v>
      </c>
      <c r="AW657" s="748" t="s">
        <v>4250</v>
      </c>
      <c r="AX657" s="748" t="s">
        <v>4250</v>
      </c>
      <c r="AY657" s="748" t="s">
        <v>4250</v>
      </c>
      <c r="AZ657" s="748" t="s">
        <v>4250</v>
      </c>
      <c r="BA657" s="748" t="s">
        <v>4250</v>
      </c>
      <c r="BB657" s="748" t="s">
        <v>4250</v>
      </c>
      <c r="BC657" s="748" t="s">
        <v>4250</v>
      </c>
      <c r="BD657" s="748" t="s">
        <v>4250</v>
      </c>
      <c r="BE657" s="748" t="s">
        <v>4250</v>
      </c>
      <c r="BF657" s="748" t="s">
        <v>4250</v>
      </c>
      <c r="BG657" s="748" t="s">
        <v>4250</v>
      </c>
      <c r="BH657" s="748" t="s">
        <v>4250</v>
      </c>
    </row>
    <row r="658" spans="1:60">
      <c r="A658" s="858" t="s">
        <v>8524</v>
      </c>
      <c r="B658" s="748" t="s">
        <v>1264</v>
      </c>
      <c r="C658" s="746" t="s">
        <v>2021</v>
      </c>
      <c r="D658" s="747">
        <v>44719</v>
      </c>
      <c r="E658" s="748" t="s">
        <v>2022</v>
      </c>
      <c r="F658" s="748" t="s">
        <v>59</v>
      </c>
      <c r="G658" s="748" t="s">
        <v>60</v>
      </c>
      <c r="H658" s="748" t="s">
        <v>61</v>
      </c>
      <c r="I658" s="748" t="s">
        <v>62</v>
      </c>
      <c r="J658" s="748" t="s">
        <v>63</v>
      </c>
      <c r="K658" s="748">
        <v>30349</v>
      </c>
      <c r="L658" s="748" t="s">
        <v>635</v>
      </c>
      <c r="M658" s="748" t="s">
        <v>2017</v>
      </c>
      <c r="N658" s="748" t="s">
        <v>637</v>
      </c>
      <c r="O658" s="748" t="s">
        <v>638</v>
      </c>
      <c r="P658" s="748">
        <v>27604</v>
      </c>
      <c r="Q658" s="748" t="s">
        <v>1267</v>
      </c>
      <c r="R658" s="746" t="s">
        <v>2018</v>
      </c>
      <c r="S658" s="746" t="s">
        <v>2019</v>
      </c>
      <c r="T658" s="790" t="s">
        <v>640</v>
      </c>
      <c r="U658" s="748">
        <v>49405140</v>
      </c>
      <c r="V658" s="746">
        <v>0</v>
      </c>
      <c r="W658" s="748" t="s">
        <v>163</v>
      </c>
      <c r="X658" s="748">
        <v>400</v>
      </c>
      <c r="Y658" s="746">
        <v>704</v>
      </c>
      <c r="Z658" s="746">
        <v>22</v>
      </c>
      <c r="AA658" s="749">
        <f t="shared" si="20"/>
        <v>8.8000000000000005E-3</v>
      </c>
      <c r="AB658" s="748" t="s">
        <v>88</v>
      </c>
      <c r="AC658" s="747">
        <v>44722</v>
      </c>
      <c r="AD658" s="748"/>
      <c r="AE658" s="748" t="s">
        <v>4250</v>
      </c>
      <c r="AF658" s="746" t="s">
        <v>2021</v>
      </c>
      <c r="AG658" s="746">
        <v>704</v>
      </c>
      <c r="AH658" s="746">
        <v>22</v>
      </c>
      <c r="AI658" s="761">
        <f t="shared" si="21"/>
        <v>1.5488E-2</v>
      </c>
      <c r="AJ658" s="748" t="s">
        <v>72</v>
      </c>
      <c r="AK658" s="748" t="s">
        <v>4250</v>
      </c>
      <c r="AL658" s="747">
        <v>44735</v>
      </c>
      <c r="AM658" s="746" t="s">
        <v>4250</v>
      </c>
      <c r="AN658" s="747">
        <v>44736</v>
      </c>
      <c r="AO658" s="748"/>
      <c r="AP658" s="748" t="s">
        <v>4250</v>
      </c>
      <c r="AQ658" s="748"/>
      <c r="AR658" s="766" t="s">
        <v>4250</v>
      </c>
      <c r="AS658" s="748" t="s">
        <v>4250</v>
      </c>
      <c r="AT658" s="748" t="s">
        <v>4250</v>
      </c>
      <c r="AU658" s="748" t="s">
        <v>4250</v>
      </c>
      <c r="AV658" s="748" t="s">
        <v>4250</v>
      </c>
      <c r="AW658" s="748" t="s">
        <v>4250</v>
      </c>
      <c r="AX658" s="748" t="s">
        <v>4250</v>
      </c>
      <c r="AY658" s="748" t="s">
        <v>4250</v>
      </c>
      <c r="AZ658" s="748" t="s">
        <v>4250</v>
      </c>
      <c r="BA658" s="748" t="s">
        <v>4250</v>
      </c>
      <c r="BB658" s="748" t="s">
        <v>4250</v>
      </c>
      <c r="BC658" s="748" t="s">
        <v>4250</v>
      </c>
      <c r="BD658" s="748" t="s">
        <v>4250</v>
      </c>
      <c r="BE658" s="748" t="s">
        <v>4250</v>
      </c>
      <c r="BF658" s="748" t="s">
        <v>4250</v>
      </c>
      <c r="BG658" s="748" t="s">
        <v>4250</v>
      </c>
      <c r="BH658" s="748" t="s">
        <v>4250</v>
      </c>
    </row>
    <row r="659" spans="1:60">
      <c r="A659" s="858" t="s">
        <v>8524</v>
      </c>
      <c r="B659" s="792" t="s">
        <v>1264</v>
      </c>
      <c r="C659" s="792" t="s">
        <v>2023</v>
      </c>
      <c r="D659" s="793">
        <v>44719</v>
      </c>
      <c r="E659" s="792" t="s">
        <v>2024</v>
      </c>
      <c r="F659" s="792" t="s">
        <v>59</v>
      </c>
      <c r="G659" s="792" t="s">
        <v>60</v>
      </c>
      <c r="H659" s="792" t="s">
        <v>61</v>
      </c>
      <c r="I659" s="792" t="s">
        <v>62</v>
      </c>
      <c r="J659" s="792" t="s">
        <v>63</v>
      </c>
      <c r="K659" s="792">
        <v>30349</v>
      </c>
      <c r="L659" s="792" t="s">
        <v>241</v>
      </c>
      <c r="M659" s="792" t="s">
        <v>766</v>
      </c>
      <c r="N659" s="792" t="s">
        <v>243</v>
      </c>
      <c r="O659" s="792" t="s">
        <v>98</v>
      </c>
      <c r="P659" s="792">
        <v>34221</v>
      </c>
      <c r="Q659" s="792" t="s">
        <v>1267</v>
      </c>
      <c r="R659" s="792" t="s">
        <v>244</v>
      </c>
      <c r="S659" s="792" t="s">
        <v>245</v>
      </c>
      <c r="T659" s="792" t="s">
        <v>246</v>
      </c>
      <c r="U659" s="792">
        <v>49405140</v>
      </c>
      <c r="V659" s="792">
        <v>0</v>
      </c>
      <c r="W659" s="792" t="s">
        <v>163</v>
      </c>
      <c r="X659" s="792">
        <v>400</v>
      </c>
      <c r="Y659" s="792">
        <v>832</v>
      </c>
      <c r="Z659" s="792">
        <v>26</v>
      </c>
      <c r="AA659" s="749">
        <f t="shared" si="20"/>
        <v>1.04E-2</v>
      </c>
      <c r="AB659" s="792" t="s">
        <v>88</v>
      </c>
      <c r="AC659" s="793">
        <v>44722</v>
      </c>
      <c r="AD659" s="792"/>
      <c r="AE659" s="792" t="s">
        <v>4250</v>
      </c>
      <c r="AF659" s="792" t="s">
        <v>2023</v>
      </c>
      <c r="AG659" s="792">
        <v>832</v>
      </c>
      <c r="AH659" s="792">
        <v>26</v>
      </c>
      <c r="AI659" s="761">
        <f t="shared" si="21"/>
        <v>2.1631999999999998E-2</v>
      </c>
      <c r="AJ659" s="792" t="s">
        <v>72</v>
      </c>
      <c r="AK659" s="792" t="s">
        <v>4250</v>
      </c>
      <c r="AL659" s="793">
        <v>44721</v>
      </c>
      <c r="AM659" s="793">
        <v>44721</v>
      </c>
      <c r="AN659" s="793">
        <v>44722</v>
      </c>
      <c r="AO659" s="792" t="s">
        <v>4250</v>
      </c>
      <c r="AP659" s="792" t="s">
        <v>4250</v>
      </c>
      <c r="AQ659" s="792" t="s">
        <v>1840</v>
      </c>
      <c r="AR659" s="797" t="s">
        <v>4250</v>
      </c>
      <c r="AS659" s="792" t="s">
        <v>4250</v>
      </c>
      <c r="AT659" s="792" t="s">
        <v>4250</v>
      </c>
      <c r="AU659" s="792" t="s">
        <v>4250</v>
      </c>
      <c r="AV659" s="792" t="s">
        <v>4250</v>
      </c>
      <c r="AW659" s="792" t="s">
        <v>4250</v>
      </c>
      <c r="AX659" s="792" t="s">
        <v>4250</v>
      </c>
      <c r="AY659" s="792" t="s">
        <v>4250</v>
      </c>
      <c r="AZ659" s="792" t="s">
        <v>4250</v>
      </c>
      <c r="BA659" s="792" t="s">
        <v>4250</v>
      </c>
      <c r="BB659" s="792" t="s">
        <v>4250</v>
      </c>
      <c r="BC659" s="792" t="s">
        <v>4250</v>
      </c>
      <c r="BD659" s="792" t="s">
        <v>4250</v>
      </c>
      <c r="BE659" s="792" t="s">
        <v>4250</v>
      </c>
      <c r="BF659" s="792" t="s">
        <v>4250</v>
      </c>
      <c r="BG659" s="792" t="s">
        <v>4250</v>
      </c>
      <c r="BH659" s="792" t="s">
        <v>4250</v>
      </c>
    </row>
    <row r="660" spans="1:60">
      <c r="A660" s="858" t="s">
        <v>8524</v>
      </c>
      <c r="B660" s="792" t="s">
        <v>1264</v>
      </c>
      <c r="C660" s="792" t="s">
        <v>2025</v>
      </c>
      <c r="D660" s="793">
        <v>44719</v>
      </c>
      <c r="E660" s="792" t="s">
        <v>2024</v>
      </c>
      <c r="F660" s="792" t="s">
        <v>59</v>
      </c>
      <c r="G660" s="792" t="s">
        <v>60</v>
      </c>
      <c r="H660" s="792" t="s">
        <v>61</v>
      </c>
      <c r="I660" s="792" t="s">
        <v>62</v>
      </c>
      <c r="J660" s="792" t="s">
        <v>63</v>
      </c>
      <c r="K660" s="792">
        <v>30349</v>
      </c>
      <c r="L660" s="792" t="s">
        <v>241</v>
      </c>
      <c r="M660" s="792" t="s">
        <v>766</v>
      </c>
      <c r="N660" s="792" t="s">
        <v>243</v>
      </c>
      <c r="O660" s="792" t="s">
        <v>98</v>
      </c>
      <c r="P660" s="792">
        <v>34221</v>
      </c>
      <c r="Q660" s="792" t="s">
        <v>1267</v>
      </c>
      <c r="R660" s="792" t="s">
        <v>244</v>
      </c>
      <c r="S660" s="792" t="s">
        <v>245</v>
      </c>
      <c r="T660" s="792" t="s">
        <v>246</v>
      </c>
      <c r="U660" s="792">
        <v>49405140</v>
      </c>
      <c r="V660" s="792">
        <v>0</v>
      </c>
      <c r="W660" s="792" t="s">
        <v>163</v>
      </c>
      <c r="X660" s="792">
        <v>400</v>
      </c>
      <c r="Y660" s="792">
        <v>832</v>
      </c>
      <c r="Z660" s="792">
        <v>26</v>
      </c>
      <c r="AA660" s="749">
        <f t="shared" si="20"/>
        <v>1.04E-2</v>
      </c>
      <c r="AB660" s="792" t="s">
        <v>88</v>
      </c>
      <c r="AC660" s="793">
        <v>44722</v>
      </c>
      <c r="AD660" s="792"/>
      <c r="AE660" s="792" t="s">
        <v>4250</v>
      </c>
      <c r="AF660" s="792" t="s">
        <v>2025</v>
      </c>
      <c r="AG660" s="792">
        <v>832</v>
      </c>
      <c r="AH660" s="792">
        <v>26</v>
      </c>
      <c r="AI660" s="761">
        <f t="shared" si="21"/>
        <v>2.1631999999999998E-2</v>
      </c>
      <c r="AJ660" s="792" t="s">
        <v>72</v>
      </c>
      <c r="AK660" s="792" t="s">
        <v>4250</v>
      </c>
      <c r="AL660" s="793">
        <v>44721</v>
      </c>
      <c r="AM660" s="793">
        <v>44721</v>
      </c>
      <c r="AN660" s="793">
        <v>44722</v>
      </c>
      <c r="AO660" s="792" t="s">
        <v>4250</v>
      </c>
      <c r="AP660" s="792" t="s">
        <v>4250</v>
      </c>
      <c r="AQ660" s="792" t="s">
        <v>1840</v>
      </c>
      <c r="AR660" s="797" t="s">
        <v>4250</v>
      </c>
      <c r="AS660" s="792" t="s">
        <v>4250</v>
      </c>
      <c r="AT660" s="792" t="s">
        <v>4250</v>
      </c>
      <c r="AU660" s="792" t="s">
        <v>4250</v>
      </c>
      <c r="AV660" s="792" t="s">
        <v>4250</v>
      </c>
      <c r="AW660" s="792" t="s">
        <v>4250</v>
      </c>
      <c r="AX660" s="792" t="s">
        <v>4250</v>
      </c>
      <c r="AY660" s="792" t="s">
        <v>4250</v>
      </c>
      <c r="AZ660" s="792" t="s">
        <v>4250</v>
      </c>
      <c r="BA660" s="792" t="s">
        <v>4250</v>
      </c>
      <c r="BB660" s="792" t="s">
        <v>4250</v>
      </c>
      <c r="BC660" s="792" t="s">
        <v>4250</v>
      </c>
      <c r="BD660" s="792" t="s">
        <v>4250</v>
      </c>
      <c r="BE660" s="792" t="s">
        <v>4250</v>
      </c>
      <c r="BF660" s="792" t="s">
        <v>4250</v>
      </c>
      <c r="BG660" s="792" t="s">
        <v>4250</v>
      </c>
      <c r="BH660" s="792" t="s">
        <v>4250</v>
      </c>
    </row>
    <row r="661" spans="1:60">
      <c r="A661" s="858" t="s">
        <v>8524</v>
      </c>
      <c r="B661" s="792" t="s">
        <v>1264</v>
      </c>
      <c r="C661" s="792" t="s">
        <v>2026</v>
      </c>
      <c r="D661" s="793">
        <v>44719</v>
      </c>
      <c r="E661" s="792" t="s">
        <v>2024</v>
      </c>
      <c r="F661" s="792" t="s">
        <v>59</v>
      </c>
      <c r="G661" s="792" t="s">
        <v>60</v>
      </c>
      <c r="H661" s="792" t="s">
        <v>61</v>
      </c>
      <c r="I661" s="792" t="s">
        <v>62</v>
      </c>
      <c r="J661" s="792" t="s">
        <v>63</v>
      </c>
      <c r="K661" s="792">
        <v>30349</v>
      </c>
      <c r="L661" s="792" t="s">
        <v>241</v>
      </c>
      <c r="M661" s="792" t="s">
        <v>766</v>
      </c>
      <c r="N661" s="792" t="s">
        <v>243</v>
      </c>
      <c r="O661" s="792" t="s">
        <v>98</v>
      </c>
      <c r="P661" s="792">
        <v>34221</v>
      </c>
      <c r="Q661" s="792" t="s">
        <v>1267</v>
      </c>
      <c r="R661" s="792" t="s">
        <v>244</v>
      </c>
      <c r="S661" s="792" t="s">
        <v>245</v>
      </c>
      <c r="T661" s="792" t="s">
        <v>246</v>
      </c>
      <c r="U661" s="792">
        <v>49405140</v>
      </c>
      <c r="V661" s="792">
        <v>0</v>
      </c>
      <c r="W661" s="792" t="s">
        <v>163</v>
      </c>
      <c r="X661" s="792">
        <v>400</v>
      </c>
      <c r="Y661" s="792">
        <v>832</v>
      </c>
      <c r="Z661" s="792">
        <v>26</v>
      </c>
      <c r="AA661" s="749">
        <f t="shared" si="20"/>
        <v>1.04E-2</v>
      </c>
      <c r="AB661" s="792" t="s">
        <v>88</v>
      </c>
      <c r="AC661" s="793">
        <v>44722</v>
      </c>
      <c r="AD661" s="792"/>
      <c r="AE661" s="792" t="s">
        <v>4250</v>
      </c>
      <c r="AF661" s="792" t="s">
        <v>2026</v>
      </c>
      <c r="AG661" s="792">
        <v>832</v>
      </c>
      <c r="AH661" s="792">
        <v>26</v>
      </c>
      <c r="AI661" s="761">
        <f t="shared" si="21"/>
        <v>2.1631999999999998E-2</v>
      </c>
      <c r="AJ661" s="792" t="s">
        <v>72</v>
      </c>
      <c r="AK661" s="792" t="s">
        <v>4250</v>
      </c>
      <c r="AL661" s="793">
        <v>44721</v>
      </c>
      <c r="AM661" s="793">
        <v>44721</v>
      </c>
      <c r="AN661" s="793">
        <v>44722</v>
      </c>
      <c r="AO661" s="792" t="s">
        <v>4250</v>
      </c>
      <c r="AP661" s="792" t="s">
        <v>4250</v>
      </c>
      <c r="AQ661" s="792" t="s">
        <v>1840</v>
      </c>
      <c r="AR661" s="797" t="s">
        <v>4250</v>
      </c>
      <c r="AS661" s="792" t="s">
        <v>4250</v>
      </c>
      <c r="AT661" s="792" t="s">
        <v>4250</v>
      </c>
      <c r="AU661" s="792" t="s">
        <v>4250</v>
      </c>
      <c r="AV661" s="792" t="s">
        <v>4250</v>
      </c>
      <c r="AW661" s="792" t="s">
        <v>4250</v>
      </c>
      <c r="AX661" s="792" t="s">
        <v>4250</v>
      </c>
      <c r="AY661" s="792" t="s">
        <v>4250</v>
      </c>
      <c r="AZ661" s="792" t="s">
        <v>4250</v>
      </c>
      <c r="BA661" s="792" t="s">
        <v>4250</v>
      </c>
      <c r="BB661" s="792" t="s">
        <v>4250</v>
      </c>
      <c r="BC661" s="792" t="s">
        <v>4250</v>
      </c>
      <c r="BD661" s="792" t="s">
        <v>4250</v>
      </c>
      <c r="BE661" s="792" t="s">
        <v>4250</v>
      </c>
      <c r="BF661" s="792" t="s">
        <v>4250</v>
      </c>
      <c r="BG661" s="792" t="s">
        <v>4250</v>
      </c>
      <c r="BH661" s="792" t="s">
        <v>4250</v>
      </c>
    </row>
    <row r="662" spans="1:60">
      <c r="A662" s="858" t="s">
        <v>8524</v>
      </c>
      <c r="B662" s="792" t="s">
        <v>1264</v>
      </c>
      <c r="C662" s="792" t="s">
        <v>2027</v>
      </c>
      <c r="D662" s="793">
        <v>44719</v>
      </c>
      <c r="E662" s="792" t="s">
        <v>2024</v>
      </c>
      <c r="F662" s="792" t="s">
        <v>59</v>
      </c>
      <c r="G662" s="792" t="s">
        <v>60</v>
      </c>
      <c r="H662" s="792" t="s">
        <v>61</v>
      </c>
      <c r="I662" s="792" t="s">
        <v>62</v>
      </c>
      <c r="J662" s="792" t="s">
        <v>63</v>
      </c>
      <c r="K662" s="792">
        <v>30349</v>
      </c>
      <c r="L662" s="792" t="s">
        <v>241</v>
      </c>
      <c r="M662" s="792" t="s">
        <v>766</v>
      </c>
      <c r="N662" s="792" t="s">
        <v>243</v>
      </c>
      <c r="O662" s="792" t="s">
        <v>98</v>
      </c>
      <c r="P662" s="792">
        <v>34221</v>
      </c>
      <c r="Q662" s="792" t="s">
        <v>1267</v>
      </c>
      <c r="R662" s="792" t="s">
        <v>244</v>
      </c>
      <c r="S662" s="792" t="s">
        <v>245</v>
      </c>
      <c r="T662" s="792" t="s">
        <v>246</v>
      </c>
      <c r="U662" s="792">
        <v>49405140</v>
      </c>
      <c r="V662" s="792">
        <v>0</v>
      </c>
      <c r="W662" s="792" t="s">
        <v>163</v>
      </c>
      <c r="X662" s="792">
        <v>400</v>
      </c>
      <c r="Y662" s="792">
        <v>832</v>
      </c>
      <c r="Z662" s="792">
        <v>26</v>
      </c>
      <c r="AA662" s="749">
        <f t="shared" si="20"/>
        <v>1.04E-2</v>
      </c>
      <c r="AB662" s="792" t="s">
        <v>88</v>
      </c>
      <c r="AC662" s="793">
        <v>44722</v>
      </c>
      <c r="AD662" s="792"/>
      <c r="AE662" s="792" t="s">
        <v>4250</v>
      </c>
      <c r="AF662" s="792" t="s">
        <v>2027</v>
      </c>
      <c r="AG662" s="792">
        <v>832</v>
      </c>
      <c r="AH662" s="792">
        <v>26</v>
      </c>
      <c r="AI662" s="761">
        <f t="shared" si="21"/>
        <v>2.1631999999999998E-2</v>
      </c>
      <c r="AJ662" s="792" t="s">
        <v>72</v>
      </c>
      <c r="AK662" s="792" t="s">
        <v>4250</v>
      </c>
      <c r="AL662" s="793">
        <v>44721</v>
      </c>
      <c r="AM662" s="793">
        <v>44721</v>
      </c>
      <c r="AN662" s="793">
        <v>44722</v>
      </c>
      <c r="AO662" s="792" t="s">
        <v>4250</v>
      </c>
      <c r="AP662" s="792" t="s">
        <v>4250</v>
      </c>
      <c r="AQ662" s="792" t="s">
        <v>1840</v>
      </c>
      <c r="AR662" s="797" t="s">
        <v>4250</v>
      </c>
      <c r="AS662" s="792" t="s">
        <v>4250</v>
      </c>
      <c r="AT662" s="792" t="s">
        <v>4250</v>
      </c>
      <c r="AU662" s="792" t="s">
        <v>4250</v>
      </c>
      <c r="AV662" s="792" t="s">
        <v>4250</v>
      </c>
      <c r="AW662" s="792" t="s">
        <v>4250</v>
      </c>
      <c r="AX662" s="792" t="s">
        <v>4250</v>
      </c>
      <c r="AY662" s="792" t="s">
        <v>4250</v>
      </c>
      <c r="AZ662" s="792" t="s">
        <v>4250</v>
      </c>
      <c r="BA662" s="792" t="s">
        <v>4250</v>
      </c>
      <c r="BB662" s="792" t="s">
        <v>4250</v>
      </c>
      <c r="BC662" s="792" t="s">
        <v>4250</v>
      </c>
      <c r="BD662" s="792" t="s">
        <v>4250</v>
      </c>
      <c r="BE662" s="792" t="s">
        <v>4250</v>
      </c>
      <c r="BF662" s="792" t="s">
        <v>4250</v>
      </c>
      <c r="BG662" s="792" t="s">
        <v>4250</v>
      </c>
      <c r="BH662" s="792" t="s">
        <v>4250</v>
      </c>
    </row>
    <row r="663" spans="1:60">
      <c r="A663" s="858" t="s">
        <v>8524</v>
      </c>
      <c r="B663" s="792" t="s">
        <v>1264</v>
      </c>
      <c r="C663" s="792" t="s">
        <v>2028</v>
      </c>
      <c r="D663" s="793">
        <v>44719</v>
      </c>
      <c r="E663" s="792" t="s">
        <v>2024</v>
      </c>
      <c r="F663" s="792" t="s">
        <v>59</v>
      </c>
      <c r="G663" s="792" t="s">
        <v>60</v>
      </c>
      <c r="H663" s="792" t="s">
        <v>61</v>
      </c>
      <c r="I663" s="792" t="s">
        <v>62</v>
      </c>
      <c r="J663" s="792" t="s">
        <v>63</v>
      </c>
      <c r="K663" s="792">
        <v>30349</v>
      </c>
      <c r="L663" s="792" t="s">
        <v>241</v>
      </c>
      <c r="M663" s="792" t="s">
        <v>766</v>
      </c>
      <c r="N663" s="792" t="s">
        <v>243</v>
      </c>
      <c r="O663" s="792" t="s">
        <v>98</v>
      </c>
      <c r="P663" s="792">
        <v>34221</v>
      </c>
      <c r="Q663" s="792" t="s">
        <v>1267</v>
      </c>
      <c r="R663" s="792" t="s">
        <v>244</v>
      </c>
      <c r="S663" s="792" t="s">
        <v>245</v>
      </c>
      <c r="T663" s="792" t="s">
        <v>246</v>
      </c>
      <c r="U663" s="792">
        <v>49405140</v>
      </c>
      <c r="V663" s="792">
        <v>0</v>
      </c>
      <c r="W663" s="792" t="s">
        <v>163</v>
      </c>
      <c r="X663" s="792">
        <v>400</v>
      </c>
      <c r="Y663" s="792">
        <v>480</v>
      </c>
      <c r="Z663" s="792">
        <v>15</v>
      </c>
      <c r="AA663" s="749">
        <f t="shared" si="20"/>
        <v>6.0000000000000001E-3</v>
      </c>
      <c r="AB663" s="792" t="s">
        <v>88</v>
      </c>
      <c r="AC663" s="793">
        <v>44722</v>
      </c>
      <c r="AD663" s="792"/>
      <c r="AE663" s="792" t="s">
        <v>4250</v>
      </c>
      <c r="AF663" s="792" t="s">
        <v>2028</v>
      </c>
      <c r="AG663" s="792">
        <v>480</v>
      </c>
      <c r="AH663" s="792">
        <v>15</v>
      </c>
      <c r="AI663" s="761">
        <f t="shared" si="21"/>
        <v>7.1999999999999998E-3</v>
      </c>
      <c r="AJ663" s="792" t="s">
        <v>72</v>
      </c>
      <c r="AK663" s="792" t="s">
        <v>4250</v>
      </c>
      <c r="AL663" s="793">
        <v>44721</v>
      </c>
      <c r="AM663" s="793">
        <v>44721</v>
      </c>
      <c r="AN663" s="793">
        <v>44722</v>
      </c>
      <c r="AO663" s="792" t="s">
        <v>4250</v>
      </c>
      <c r="AP663" s="792" t="s">
        <v>4250</v>
      </c>
      <c r="AQ663" s="792" t="s">
        <v>1840</v>
      </c>
      <c r="AR663" s="797" t="s">
        <v>4250</v>
      </c>
      <c r="AS663" s="792" t="s">
        <v>4250</v>
      </c>
      <c r="AT663" s="792" t="s">
        <v>4250</v>
      </c>
      <c r="AU663" s="792" t="s">
        <v>4250</v>
      </c>
      <c r="AV663" s="792" t="s">
        <v>4250</v>
      </c>
      <c r="AW663" s="792" t="s">
        <v>4250</v>
      </c>
      <c r="AX663" s="792" t="s">
        <v>4250</v>
      </c>
      <c r="AY663" s="792" t="s">
        <v>4250</v>
      </c>
      <c r="AZ663" s="792" t="s">
        <v>4250</v>
      </c>
      <c r="BA663" s="792" t="s">
        <v>4250</v>
      </c>
      <c r="BB663" s="792" t="s">
        <v>4250</v>
      </c>
      <c r="BC663" s="792" t="s">
        <v>4250</v>
      </c>
      <c r="BD663" s="792" t="s">
        <v>4250</v>
      </c>
      <c r="BE663" s="792" t="s">
        <v>4250</v>
      </c>
      <c r="BF663" s="792" t="s">
        <v>4250</v>
      </c>
      <c r="BG663" s="792" t="s">
        <v>4250</v>
      </c>
      <c r="BH663" s="792" t="s">
        <v>4250</v>
      </c>
    </row>
    <row r="664" spans="1:60">
      <c r="A664" s="858" t="s">
        <v>8524</v>
      </c>
      <c r="B664" s="748" t="s">
        <v>1264</v>
      </c>
      <c r="C664" s="746" t="s">
        <v>2029</v>
      </c>
      <c r="D664" s="747">
        <v>44719</v>
      </c>
      <c r="E664" s="748" t="s">
        <v>2024</v>
      </c>
      <c r="F664" s="748" t="s">
        <v>59</v>
      </c>
      <c r="G664" s="748" t="s">
        <v>60</v>
      </c>
      <c r="H664" s="748" t="s">
        <v>61</v>
      </c>
      <c r="I664" s="748" t="s">
        <v>62</v>
      </c>
      <c r="J664" s="748" t="s">
        <v>63</v>
      </c>
      <c r="K664" s="748">
        <v>30349</v>
      </c>
      <c r="L664" s="748" t="s">
        <v>241</v>
      </c>
      <c r="M664" s="748" t="s">
        <v>766</v>
      </c>
      <c r="N664" s="748" t="s">
        <v>243</v>
      </c>
      <c r="O664" s="748" t="s">
        <v>98</v>
      </c>
      <c r="P664" s="748">
        <v>34221</v>
      </c>
      <c r="Q664" s="748" t="s">
        <v>1267</v>
      </c>
      <c r="R664" s="746" t="s">
        <v>244</v>
      </c>
      <c r="S664" s="746" t="s">
        <v>245</v>
      </c>
      <c r="T664" s="746" t="s">
        <v>246</v>
      </c>
      <c r="U664" s="748">
        <v>49405140</v>
      </c>
      <c r="V664" s="746">
        <v>0</v>
      </c>
      <c r="W664" s="748" t="s">
        <v>163</v>
      </c>
      <c r="X664" s="748">
        <v>400</v>
      </c>
      <c r="Y664" s="746">
        <v>480</v>
      </c>
      <c r="Z664" s="746">
        <v>15</v>
      </c>
      <c r="AA664" s="749">
        <f t="shared" si="20"/>
        <v>6.0000000000000001E-3</v>
      </c>
      <c r="AB664" s="748" t="s">
        <v>88</v>
      </c>
      <c r="AC664" s="747">
        <v>44722</v>
      </c>
      <c r="AD664" s="748"/>
      <c r="AE664" s="748" t="s">
        <v>4250</v>
      </c>
      <c r="AF664" s="746" t="s">
        <v>2029</v>
      </c>
      <c r="AG664" s="746">
        <v>480</v>
      </c>
      <c r="AH664" s="746">
        <v>15</v>
      </c>
      <c r="AI664" s="761">
        <f t="shared" si="21"/>
        <v>7.1999999999999998E-3</v>
      </c>
      <c r="AJ664" s="748" t="s">
        <v>72</v>
      </c>
      <c r="AK664" s="748" t="s">
        <v>4250</v>
      </c>
      <c r="AL664" s="747">
        <v>44725</v>
      </c>
      <c r="AM664" s="746" t="s">
        <v>4250</v>
      </c>
      <c r="AN664" s="747">
        <v>44726</v>
      </c>
      <c r="AO664" s="748"/>
      <c r="AP664" s="748" t="s">
        <v>4250</v>
      </c>
      <c r="AQ664" s="748"/>
      <c r="AR664" s="766" t="s">
        <v>8440</v>
      </c>
      <c r="AS664" s="748" t="s">
        <v>4250</v>
      </c>
      <c r="AT664" s="748" t="s">
        <v>4250</v>
      </c>
      <c r="AU664" s="748" t="s">
        <v>4250</v>
      </c>
      <c r="AV664" s="748" t="s">
        <v>4250</v>
      </c>
      <c r="AW664" s="748" t="s">
        <v>4250</v>
      </c>
      <c r="AX664" s="748" t="s">
        <v>4250</v>
      </c>
      <c r="AY664" s="748" t="s">
        <v>4250</v>
      </c>
      <c r="AZ664" s="748" t="s">
        <v>4250</v>
      </c>
      <c r="BA664" s="748" t="s">
        <v>4250</v>
      </c>
      <c r="BB664" s="748" t="s">
        <v>4250</v>
      </c>
      <c r="BC664" s="748" t="s">
        <v>4250</v>
      </c>
      <c r="BD664" s="748" t="s">
        <v>4250</v>
      </c>
      <c r="BE664" s="748" t="s">
        <v>4250</v>
      </c>
      <c r="BF664" s="748" t="s">
        <v>4250</v>
      </c>
      <c r="BG664" s="748" t="s">
        <v>4250</v>
      </c>
      <c r="BH664" s="748" t="s">
        <v>4250</v>
      </c>
    </row>
    <row r="665" spans="1:60">
      <c r="A665" s="858" t="s">
        <v>8524</v>
      </c>
      <c r="B665" s="748" t="s">
        <v>1264</v>
      </c>
      <c r="C665" s="746" t="s">
        <v>2030</v>
      </c>
      <c r="D665" s="747">
        <v>44719</v>
      </c>
      <c r="E665" s="748" t="s">
        <v>2031</v>
      </c>
      <c r="F665" s="748" t="s">
        <v>59</v>
      </c>
      <c r="G665" s="748" t="s">
        <v>60</v>
      </c>
      <c r="H665" s="748" t="s">
        <v>61</v>
      </c>
      <c r="I665" s="748" t="s">
        <v>62</v>
      </c>
      <c r="J665" s="748" t="s">
        <v>63</v>
      </c>
      <c r="K665" s="748">
        <v>30349</v>
      </c>
      <c r="L665" s="748" t="s">
        <v>241</v>
      </c>
      <c r="M665" s="748" t="s">
        <v>766</v>
      </c>
      <c r="N665" s="748" t="s">
        <v>243</v>
      </c>
      <c r="O665" s="748" t="s">
        <v>98</v>
      </c>
      <c r="P665" s="748">
        <v>34221</v>
      </c>
      <c r="Q665" s="748" t="s">
        <v>1267</v>
      </c>
      <c r="R665" s="746" t="s">
        <v>244</v>
      </c>
      <c r="S665" s="746" t="s">
        <v>245</v>
      </c>
      <c r="T665" s="746" t="s">
        <v>246</v>
      </c>
      <c r="U665" s="748">
        <v>49405140</v>
      </c>
      <c r="V665" s="746">
        <v>0</v>
      </c>
      <c r="W665" s="748" t="s">
        <v>163</v>
      </c>
      <c r="X665" s="748">
        <v>400</v>
      </c>
      <c r="Y665" s="746">
        <v>832</v>
      </c>
      <c r="Z665" s="746">
        <v>26</v>
      </c>
      <c r="AA665" s="749">
        <f t="shared" si="20"/>
        <v>1.04E-2</v>
      </c>
      <c r="AB665" s="748" t="s">
        <v>88</v>
      </c>
      <c r="AC665" s="747">
        <v>44722</v>
      </c>
      <c r="AD665" s="748"/>
      <c r="AE665" s="748" t="s">
        <v>4250</v>
      </c>
      <c r="AF665" s="746" t="s">
        <v>2030</v>
      </c>
      <c r="AG665" s="746">
        <v>832</v>
      </c>
      <c r="AH665" s="746">
        <v>26</v>
      </c>
      <c r="AI665" s="761">
        <f t="shared" si="21"/>
        <v>2.1631999999999998E-2</v>
      </c>
      <c r="AJ665" s="748" t="s">
        <v>72</v>
      </c>
      <c r="AK665" s="748" t="s">
        <v>4250</v>
      </c>
      <c r="AL665" s="747">
        <v>44725</v>
      </c>
      <c r="AM665" s="746" t="s">
        <v>4250</v>
      </c>
      <c r="AN665" s="747">
        <v>44726</v>
      </c>
      <c r="AO665" s="748"/>
      <c r="AP665" s="748" t="s">
        <v>4250</v>
      </c>
      <c r="AQ665" s="748"/>
      <c r="AR665" s="766" t="s">
        <v>8440</v>
      </c>
      <c r="AS665" s="748" t="s">
        <v>4250</v>
      </c>
      <c r="AT665" s="748" t="s">
        <v>4250</v>
      </c>
      <c r="AU665" s="748" t="s">
        <v>4250</v>
      </c>
      <c r="AV665" s="748" t="s">
        <v>4250</v>
      </c>
      <c r="AW665" s="748" t="s">
        <v>4250</v>
      </c>
      <c r="AX665" s="748" t="s">
        <v>4250</v>
      </c>
      <c r="AY665" s="748" t="s">
        <v>4250</v>
      </c>
      <c r="AZ665" s="748" t="s">
        <v>4250</v>
      </c>
      <c r="BA665" s="748" t="s">
        <v>4250</v>
      </c>
      <c r="BB665" s="748" t="s">
        <v>4250</v>
      </c>
      <c r="BC665" s="748" t="s">
        <v>4250</v>
      </c>
      <c r="BD665" s="748" t="s">
        <v>4250</v>
      </c>
      <c r="BE665" s="748" t="s">
        <v>4250</v>
      </c>
      <c r="BF665" s="748" t="s">
        <v>4250</v>
      </c>
      <c r="BG665" s="748" t="s">
        <v>4250</v>
      </c>
      <c r="BH665" s="748" t="s">
        <v>4250</v>
      </c>
    </row>
    <row r="666" spans="1:60">
      <c r="A666" s="858" t="s">
        <v>8524</v>
      </c>
      <c r="B666" s="748" t="s">
        <v>1264</v>
      </c>
      <c r="C666" s="746" t="s">
        <v>2032</v>
      </c>
      <c r="D666" s="747">
        <v>44719</v>
      </c>
      <c r="E666" s="748" t="s">
        <v>2031</v>
      </c>
      <c r="F666" s="748" t="s">
        <v>59</v>
      </c>
      <c r="G666" s="748" t="s">
        <v>60</v>
      </c>
      <c r="H666" s="748" t="s">
        <v>61</v>
      </c>
      <c r="I666" s="748" t="s">
        <v>62</v>
      </c>
      <c r="J666" s="748" t="s">
        <v>63</v>
      </c>
      <c r="K666" s="748">
        <v>30349</v>
      </c>
      <c r="L666" s="748" t="s">
        <v>241</v>
      </c>
      <c r="M666" s="748" t="s">
        <v>766</v>
      </c>
      <c r="N666" s="748" t="s">
        <v>243</v>
      </c>
      <c r="O666" s="748" t="s">
        <v>98</v>
      </c>
      <c r="P666" s="748">
        <v>34221</v>
      </c>
      <c r="Q666" s="748" t="s">
        <v>1267</v>
      </c>
      <c r="R666" s="746" t="s">
        <v>244</v>
      </c>
      <c r="S666" s="746" t="s">
        <v>245</v>
      </c>
      <c r="T666" s="746" t="s">
        <v>246</v>
      </c>
      <c r="U666" s="748">
        <v>49405140</v>
      </c>
      <c r="V666" s="746">
        <v>0</v>
      </c>
      <c r="W666" s="748" t="s">
        <v>163</v>
      </c>
      <c r="X666" s="748">
        <v>400</v>
      </c>
      <c r="Y666" s="746">
        <v>832</v>
      </c>
      <c r="Z666" s="746">
        <v>26</v>
      </c>
      <c r="AA666" s="749">
        <f t="shared" si="20"/>
        <v>1.04E-2</v>
      </c>
      <c r="AB666" s="748" t="s">
        <v>88</v>
      </c>
      <c r="AC666" s="747">
        <v>44722</v>
      </c>
      <c r="AD666" s="748"/>
      <c r="AE666" s="748" t="s">
        <v>4250</v>
      </c>
      <c r="AF666" s="746" t="s">
        <v>2032</v>
      </c>
      <c r="AG666" s="746">
        <v>832</v>
      </c>
      <c r="AH666" s="746">
        <v>26</v>
      </c>
      <c r="AI666" s="761">
        <f t="shared" si="21"/>
        <v>2.1631999999999998E-2</v>
      </c>
      <c r="AJ666" s="748" t="s">
        <v>72</v>
      </c>
      <c r="AK666" s="748" t="s">
        <v>4250</v>
      </c>
      <c r="AL666" s="747">
        <v>44725</v>
      </c>
      <c r="AM666" s="746" t="s">
        <v>4250</v>
      </c>
      <c r="AN666" s="747">
        <v>44726</v>
      </c>
      <c r="AO666" s="748"/>
      <c r="AP666" s="748" t="s">
        <v>4250</v>
      </c>
      <c r="AQ666" s="748"/>
      <c r="AR666" s="766" t="s">
        <v>8440</v>
      </c>
      <c r="AS666" s="748" t="s">
        <v>4250</v>
      </c>
      <c r="AT666" s="748" t="s">
        <v>4250</v>
      </c>
      <c r="AU666" s="748" t="s">
        <v>4250</v>
      </c>
      <c r="AV666" s="748" t="s">
        <v>4250</v>
      </c>
      <c r="AW666" s="748" t="s">
        <v>4250</v>
      </c>
      <c r="AX666" s="748" t="s">
        <v>4250</v>
      </c>
      <c r="AY666" s="748" t="s">
        <v>4250</v>
      </c>
      <c r="AZ666" s="748" t="s">
        <v>4250</v>
      </c>
      <c r="BA666" s="748" t="s">
        <v>4250</v>
      </c>
      <c r="BB666" s="748" t="s">
        <v>4250</v>
      </c>
      <c r="BC666" s="748" t="s">
        <v>4250</v>
      </c>
      <c r="BD666" s="748" t="s">
        <v>4250</v>
      </c>
      <c r="BE666" s="748" t="s">
        <v>4250</v>
      </c>
      <c r="BF666" s="748" t="s">
        <v>4250</v>
      </c>
      <c r="BG666" s="748" t="s">
        <v>4250</v>
      </c>
      <c r="BH666" s="748" t="s">
        <v>4250</v>
      </c>
    </row>
    <row r="667" spans="1:60">
      <c r="A667" s="858" t="s">
        <v>8524</v>
      </c>
      <c r="B667" s="748" t="s">
        <v>1264</v>
      </c>
      <c r="C667" s="746" t="s">
        <v>2033</v>
      </c>
      <c r="D667" s="747">
        <v>44719</v>
      </c>
      <c r="E667" s="748" t="s">
        <v>2031</v>
      </c>
      <c r="F667" s="748" t="s">
        <v>59</v>
      </c>
      <c r="G667" s="748" t="s">
        <v>60</v>
      </c>
      <c r="H667" s="748" t="s">
        <v>61</v>
      </c>
      <c r="I667" s="748" t="s">
        <v>62</v>
      </c>
      <c r="J667" s="748" t="s">
        <v>63</v>
      </c>
      <c r="K667" s="748">
        <v>30349</v>
      </c>
      <c r="L667" s="748" t="s">
        <v>241</v>
      </c>
      <c r="M667" s="748" t="s">
        <v>766</v>
      </c>
      <c r="N667" s="748" t="s">
        <v>243</v>
      </c>
      <c r="O667" s="748" t="s">
        <v>98</v>
      </c>
      <c r="P667" s="748">
        <v>34221</v>
      </c>
      <c r="Q667" s="748" t="s">
        <v>1267</v>
      </c>
      <c r="R667" s="746" t="s">
        <v>244</v>
      </c>
      <c r="S667" s="746" t="s">
        <v>245</v>
      </c>
      <c r="T667" s="746" t="s">
        <v>246</v>
      </c>
      <c r="U667" s="748">
        <v>49405140</v>
      </c>
      <c r="V667" s="746">
        <v>0</v>
      </c>
      <c r="W667" s="748" t="s">
        <v>163</v>
      </c>
      <c r="X667" s="748">
        <v>400</v>
      </c>
      <c r="Y667" s="746">
        <v>832</v>
      </c>
      <c r="Z667" s="746">
        <v>26</v>
      </c>
      <c r="AA667" s="749">
        <f t="shared" si="20"/>
        <v>1.04E-2</v>
      </c>
      <c r="AB667" s="748" t="s">
        <v>88</v>
      </c>
      <c r="AC667" s="747">
        <v>44722</v>
      </c>
      <c r="AD667" s="748"/>
      <c r="AE667" s="748" t="s">
        <v>4250</v>
      </c>
      <c r="AF667" s="746" t="s">
        <v>2033</v>
      </c>
      <c r="AG667" s="746">
        <v>832</v>
      </c>
      <c r="AH667" s="746">
        <v>26</v>
      </c>
      <c r="AI667" s="761">
        <f t="shared" si="21"/>
        <v>2.1631999999999998E-2</v>
      </c>
      <c r="AJ667" s="748" t="s">
        <v>72</v>
      </c>
      <c r="AK667" s="748" t="s">
        <v>4250</v>
      </c>
      <c r="AL667" s="747">
        <v>44726</v>
      </c>
      <c r="AM667" s="746" t="s">
        <v>4250</v>
      </c>
      <c r="AN667" s="747">
        <v>44727</v>
      </c>
      <c r="AO667" s="748"/>
      <c r="AP667" s="748" t="s">
        <v>4250</v>
      </c>
      <c r="AQ667" s="748"/>
      <c r="AR667" s="766" t="s">
        <v>8440</v>
      </c>
      <c r="AS667" s="748" t="s">
        <v>4250</v>
      </c>
      <c r="AT667" s="748" t="s">
        <v>4250</v>
      </c>
      <c r="AU667" s="748" t="s">
        <v>4250</v>
      </c>
      <c r="AV667" s="748" t="s">
        <v>4250</v>
      </c>
      <c r="AW667" s="748" t="s">
        <v>4250</v>
      </c>
      <c r="AX667" s="748" t="s">
        <v>4250</v>
      </c>
      <c r="AY667" s="748" t="s">
        <v>4250</v>
      </c>
      <c r="AZ667" s="748" t="s">
        <v>4250</v>
      </c>
      <c r="BA667" s="748" t="s">
        <v>4250</v>
      </c>
      <c r="BB667" s="748" t="s">
        <v>4250</v>
      </c>
      <c r="BC667" s="748" t="s">
        <v>4250</v>
      </c>
      <c r="BD667" s="748" t="s">
        <v>4250</v>
      </c>
      <c r="BE667" s="748" t="s">
        <v>4250</v>
      </c>
      <c r="BF667" s="748" t="s">
        <v>4250</v>
      </c>
      <c r="BG667" s="748" t="s">
        <v>4250</v>
      </c>
      <c r="BH667" s="748" t="s">
        <v>4250</v>
      </c>
    </row>
    <row r="668" spans="1:60">
      <c r="A668" s="858" t="s">
        <v>8524</v>
      </c>
      <c r="B668" s="748" t="s">
        <v>1264</v>
      </c>
      <c r="C668" s="746" t="s">
        <v>2034</v>
      </c>
      <c r="D668" s="747">
        <v>44719</v>
      </c>
      <c r="E668" s="748" t="s">
        <v>2031</v>
      </c>
      <c r="F668" s="748" t="s">
        <v>59</v>
      </c>
      <c r="G668" s="748" t="s">
        <v>60</v>
      </c>
      <c r="H668" s="748" t="s">
        <v>61</v>
      </c>
      <c r="I668" s="748" t="s">
        <v>62</v>
      </c>
      <c r="J668" s="748" t="s">
        <v>63</v>
      </c>
      <c r="K668" s="748">
        <v>30349</v>
      </c>
      <c r="L668" s="748" t="s">
        <v>241</v>
      </c>
      <c r="M668" s="748" t="s">
        <v>766</v>
      </c>
      <c r="N668" s="748" t="s">
        <v>243</v>
      </c>
      <c r="O668" s="748" t="s">
        <v>98</v>
      </c>
      <c r="P668" s="748">
        <v>34221</v>
      </c>
      <c r="Q668" s="748" t="s">
        <v>1267</v>
      </c>
      <c r="R668" s="746" t="s">
        <v>244</v>
      </c>
      <c r="S668" s="746" t="s">
        <v>245</v>
      </c>
      <c r="T668" s="746" t="s">
        <v>246</v>
      </c>
      <c r="U668" s="748">
        <v>49405140</v>
      </c>
      <c r="V668" s="746">
        <v>0</v>
      </c>
      <c r="W668" s="748" t="s">
        <v>163</v>
      </c>
      <c r="X668" s="748">
        <v>400</v>
      </c>
      <c r="Y668" s="746">
        <v>832</v>
      </c>
      <c r="Z668" s="746">
        <v>26</v>
      </c>
      <c r="AA668" s="749">
        <f t="shared" si="20"/>
        <v>1.04E-2</v>
      </c>
      <c r="AB668" s="748" t="s">
        <v>88</v>
      </c>
      <c r="AC668" s="747">
        <v>44722</v>
      </c>
      <c r="AD668" s="748"/>
      <c r="AE668" s="748" t="s">
        <v>4250</v>
      </c>
      <c r="AF668" s="746" t="s">
        <v>2034</v>
      </c>
      <c r="AG668" s="746">
        <v>832</v>
      </c>
      <c r="AH668" s="746">
        <v>26</v>
      </c>
      <c r="AI668" s="761">
        <f t="shared" si="21"/>
        <v>2.1631999999999998E-2</v>
      </c>
      <c r="AJ668" s="748" t="s">
        <v>72</v>
      </c>
      <c r="AK668" s="748" t="s">
        <v>4250</v>
      </c>
      <c r="AL668" s="747">
        <v>44726</v>
      </c>
      <c r="AM668" s="746" t="s">
        <v>4250</v>
      </c>
      <c r="AN668" s="747">
        <v>44727</v>
      </c>
      <c r="AO668" s="748"/>
      <c r="AP668" s="748" t="s">
        <v>4250</v>
      </c>
      <c r="AQ668" s="748"/>
      <c r="AR668" s="766" t="s">
        <v>8440</v>
      </c>
      <c r="AS668" s="748" t="s">
        <v>4250</v>
      </c>
      <c r="AT668" s="748" t="s">
        <v>4250</v>
      </c>
      <c r="AU668" s="748" t="s">
        <v>4250</v>
      </c>
      <c r="AV668" s="748" t="s">
        <v>4250</v>
      </c>
      <c r="AW668" s="748" t="s">
        <v>4250</v>
      </c>
      <c r="AX668" s="748" t="s">
        <v>4250</v>
      </c>
      <c r="AY668" s="748" t="s">
        <v>4250</v>
      </c>
      <c r="AZ668" s="748" t="s">
        <v>4250</v>
      </c>
      <c r="BA668" s="748" t="s">
        <v>4250</v>
      </c>
      <c r="BB668" s="748" t="s">
        <v>4250</v>
      </c>
      <c r="BC668" s="748" t="s">
        <v>4250</v>
      </c>
      <c r="BD668" s="748" t="s">
        <v>4250</v>
      </c>
      <c r="BE668" s="748" t="s">
        <v>4250</v>
      </c>
      <c r="BF668" s="748" t="s">
        <v>4250</v>
      </c>
      <c r="BG668" s="748" t="s">
        <v>4250</v>
      </c>
      <c r="BH668" s="748" t="s">
        <v>4250</v>
      </c>
    </row>
    <row r="669" spans="1:60">
      <c r="A669" s="858" t="s">
        <v>8524</v>
      </c>
      <c r="B669" s="748" t="s">
        <v>1264</v>
      </c>
      <c r="C669" s="746" t="s">
        <v>2035</v>
      </c>
      <c r="D669" s="747">
        <v>44719</v>
      </c>
      <c r="E669" s="748" t="s">
        <v>2031</v>
      </c>
      <c r="F669" s="748" t="s">
        <v>59</v>
      </c>
      <c r="G669" s="748" t="s">
        <v>60</v>
      </c>
      <c r="H669" s="748" t="s">
        <v>61</v>
      </c>
      <c r="I669" s="748" t="s">
        <v>62</v>
      </c>
      <c r="J669" s="748" t="s">
        <v>63</v>
      </c>
      <c r="K669" s="748">
        <v>30349</v>
      </c>
      <c r="L669" s="748" t="s">
        <v>241</v>
      </c>
      <c r="M669" s="748" t="s">
        <v>766</v>
      </c>
      <c r="N669" s="748" t="s">
        <v>243</v>
      </c>
      <c r="O669" s="748" t="s">
        <v>98</v>
      </c>
      <c r="P669" s="748">
        <v>34221</v>
      </c>
      <c r="Q669" s="748" t="s">
        <v>1267</v>
      </c>
      <c r="R669" s="746" t="s">
        <v>244</v>
      </c>
      <c r="S669" s="746" t="s">
        <v>245</v>
      </c>
      <c r="T669" s="746" t="s">
        <v>246</v>
      </c>
      <c r="U669" s="748">
        <v>49405140</v>
      </c>
      <c r="V669" s="746">
        <v>0</v>
      </c>
      <c r="W669" s="748" t="s">
        <v>163</v>
      </c>
      <c r="X669" s="748">
        <v>400</v>
      </c>
      <c r="Y669" s="746">
        <v>832</v>
      </c>
      <c r="Z669" s="746">
        <v>26</v>
      </c>
      <c r="AA669" s="749">
        <f t="shared" si="20"/>
        <v>1.04E-2</v>
      </c>
      <c r="AB669" s="748" t="s">
        <v>88</v>
      </c>
      <c r="AC669" s="747">
        <v>44722</v>
      </c>
      <c r="AD669" s="748"/>
      <c r="AE669" s="748" t="s">
        <v>4250</v>
      </c>
      <c r="AF669" s="746" t="s">
        <v>2035</v>
      </c>
      <c r="AG669" s="746">
        <v>832</v>
      </c>
      <c r="AH669" s="746">
        <v>26</v>
      </c>
      <c r="AI669" s="761">
        <f t="shared" si="21"/>
        <v>2.1631999999999998E-2</v>
      </c>
      <c r="AJ669" s="748" t="s">
        <v>72</v>
      </c>
      <c r="AK669" s="748" t="s">
        <v>4250</v>
      </c>
      <c r="AL669" s="747">
        <v>44726</v>
      </c>
      <c r="AM669" s="746" t="s">
        <v>4250</v>
      </c>
      <c r="AN669" s="747">
        <v>44727</v>
      </c>
      <c r="AO669" s="748"/>
      <c r="AP669" s="748" t="s">
        <v>4250</v>
      </c>
      <c r="AQ669" s="748"/>
      <c r="AR669" s="766" t="s">
        <v>8440</v>
      </c>
      <c r="AS669" s="748" t="s">
        <v>4250</v>
      </c>
      <c r="AT669" s="748" t="s">
        <v>4250</v>
      </c>
      <c r="AU669" s="748" t="s">
        <v>4250</v>
      </c>
      <c r="AV669" s="748" t="s">
        <v>4250</v>
      </c>
      <c r="AW669" s="748" t="s">
        <v>4250</v>
      </c>
      <c r="AX669" s="748" t="s">
        <v>4250</v>
      </c>
      <c r="AY669" s="748" t="s">
        <v>4250</v>
      </c>
      <c r="AZ669" s="748" t="s">
        <v>4250</v>
      </c>
      <c r="BA669" s="748" t="s">
        <v>4250</v>
      </c>
      <c r="BB669" s="748" t="s">
        <v>4250</v>
      </c>
      <c r="BC669" s="748" t="s">
        <v>4250</v>
      </c>
      <c r="BD669" s="748" t="s">
        <v>4250</v>
      </c>
      <c r="BE669" s="748" t="s">
        <v>4250</v>
      </c>
      <c r="BF669" s="748" t="s">
        <v>4250</v>
      </c>
      <c r="BG669" s="748" t="s">
        <v>4250</v>
      </c>
      <c r="BH669" s="748" t="s">
        <v>4250</v>
      </c>
    </row>
    <row r="670" spans="1:60">
      <c r="A670" s="858" t="s">
        <v>8524</v>
      </c>
      <c r="B670" s="748" t="s">
        <v>1264</v>
      </c>
      <c r="C670" s="746" t="s">
        <v>2036</v>
      </c>
      <c r="D670" s="747">
        <v>44719</v>
      </c>
      <c r="E670" s="748" t="s">
        <v>2031</v>
      </c>
      <c r="F670" s="748" t="s">
        <v>59</v>
      </c>
      <c r="G670" s="748" t="s">
        <v>60</v>
      </c>
      <c r="H670" s="748" t="s">
        <v>61</v>
      </c>
      <c r="I670" s="748" t="s">
        <v>62</v>
      </c>
      <c r="J670" s="748" t="s">
        <v>63</v>
      </c>
      <c r="K670" s="748">
        <v>30349</v>
      </c>
      <c r="L670" s="748" t="s">
        <v>241</v>
      </c>
      <c r="M670" s="748" t="s">
        <v>766</v>
      </c>
      <c r="N670" s="748" t="s">
        <v>243</v>
      </c>
      <c r="O670" s="748" t="s">
        <v>98</v>
      </c>
      <c r="P670" s="748">
        <v>34221</v>
      </c>
      <c r="Q670" s="748" t="s">
        <v>1267</v>
      </c>
      <c r="R670" s="746" t="s">
        <v>244</v>
      </c>
      <c r="S670" s="746" t="s">
        <v>245</v>
      </c>
      <c r="T670" s="746" t="s">
        <v>246</v>
      </c>
      <c r="U670" s="748">
        <v>49405140</v>
      </c>
      <c r="V670" s="746">
        <v>0</v>
      </c>
      <c r="W670" s="748" t="s">
        <v>163</v>
      </c>
      <c r="X670" s="748">
        <v>400</v>
      </c>
      <c r="Y670" s="746">
        <v>832</v>
      </c>
      <c r="Z670" s="746">
        <v>26</v>
      </c>
      <c r="AA670" s="749">
        <f t="shared" si="20"/>
        <v>1.04E-2</v>
      </c>
      <c r="AB670" s="748" t="s">
        <v>88</v>
      </c>
      <c r="AC670" s="747">
        <v>44722</v>
      </c>
      <c r="AD670" s="748"/>
      <c r="AE670" s="748" t="s">
        <v>4250</v>
      </c>
      <c r="AF670" s="746" t="s">
        <v>2036</v>
      </c>
      <c r="AG670" s="746">
        <v>832</v>
      </c>
      <c r="AH670" s="746">
        <v>26</v>
      </c>
      <c r="AI670" s="761">
        <f t="shared" si="21"/>
        <v>2.1631999999999998E-2</v>
      </c>
      <c r="AJ670" s="748" t="s">
        <v>72</v>
      </c>
      <c r="AK670" s="748" t="s">
        <v>4250</v>
      </c>
      <c r="AL670" s="747">
        <v>44727</v>
      </c>
      <c r="AM670" s="746" t="s">
        <v>4250</v>
      </c>
      <c r="AN670" s="747">
        <v>44728</v>
      </c>
      <c r="AO670" s="748"/>
      <c r="AP670" s="748" t="s">
        <v>4250</v>
      </c>
      <c r="AQ670" s="748"/>
      <c r="AR670" s="766" t="s">
        <v>8440</v>
      </c>
      <c r="AS670" s="748" t="s">
        <v>4250</v>
      </c>
      <c r="AT670" s="748" t="s">
        <v>4250</v>
      </c>
      <c r="AU670" s="748" t="s">
        <v>4250</v>
      </c>
      <c r="AV670" s="748" t="s">
        <v>4250</v>
      </c>
      <c r="AW670" s="748" t="s">
        <v>4250</v>
      </c>
      <c r="AX670" s="748" t="s">
        <v>4250</v>
      </c>
      <c r="AY670" s="748" t="s">
        <v>4250</v>
      </c>
      <c r="AZ670" s="748" t="s">
        <v>4250</v>
      </c>
      <c r="BA670" s="748" t="s">
        <v>4250</v>
      </c>
      <c r="BB670" s="748" t="s">
        <v>4250</v>
      </c>
      <c r="BC670" s="748" t="s">
        <v>4250</v>
      </c>
      <c r="BD670" s="748" t="s">
        <v>4250</v>
      </c>
      <c r="BE670" s="748" t="s">
        <v>4250</v>
      </c>
      <c r="BF670" s="748" t="s">
        <v>4250</v>
      </c>
      <c r="BG670" s="748" t="s">
        <v>4250</v>
      </c>
      <c r="BH670" s="748" t="s">
        <v>4250</v>
      </c>
    </row>
    <row r="671" spans="1:60">
      <c r="A671" s="858" t="s">
        <v>8524</v>
      </c>
      <c r="B671" s="748" t="s">
        <v>1264</v>
      </c>
      <c r="C671" s="746" t="s">
        <v>2037</v>
      </c>
      <c r="D671" s="747">
        <v>44719</v>
      </c>
      <c r="E671" s="748" t="s">
        <v>2031</v>
      </c>
      <c r="F671" s="748" t="s">
        <v>59</v>
      </c>
      <c r="G671" s="748" t="s">
        <v>60</v>
      </c>
      <c r="H671" s="748" t="s">
        <v>61</v>
      </c>
      <c r="I671" s="748" t="s">
        <v>62</v>
      </c>
      <c r="J671" s="748" t="s">
        <v>63</v>
      </c>
      <c r="K671" s="748">
        <v>30349</v>
      </c>
      <c r="L671" s="748" t="s">
        <v>241</v>
      </c>
      <c r="M671" s="748" t="s">
        <v>766</v>
      </c>
      <c r="N671" s="748" t="s">
        <v>243</v>
      </c>
      <c r="O671" s="748" t="s">
        <v>98</v>
      </c>
      <c r="P671" s="748">
        <v>34221</v>
      </c>
      <c r="Q671" s="748" t="s">
        <v>1267</v>
      </c>
      <c r="R671" s="746" t="s">
        <v>244</v>
      </c>
      <c r="S671" s="746" t="s">
        <v>245</v>
      </c>
      <c r="T671" s="746" t="s">
        <v>246</v>
      </c>
      <c r="U671" s="748">
        <v>49405140</v>
      </c>
      <c r="V671" s="746">
        <v>0</v>
      </c>
      <c r="W671" s="748" t="s">
        <v>163</v>
      </c>
      <c r="X671" s="748">
        <v>400</v>
      </c>
      <c r="Y671" s="746">
        <v>832</v>
      </c>
      <c r="Z671" s="746">
        <v>26</v>
      </c>
      <c r="AA671" s="749">
        <f t="shared" si="20"/>
        <v>1.04E-2</v>
      </c>
      <c r="AB671" s="748" t="s">
        <v>88</v>
      </c>
      <c r="AC671" s="747">
        <v>44722</v>
      </c>
      <c r="AD671" s="748"/>
      <c r="AE671" s="748" t="s">
        <v>4250</v>
      </c>
      <c r="AF671" s="746" t="s">
        <v>2037</v>
      </c>
      <c r="AG671" s="746">
        <v>832</v>
      </c>
      <c r="AH671" s="746">
        <v>26</v>
      </c>
      <c r="AI671" s="761">
        <f t="shared" si="21"/>
        <v>2.1631999999999998E-2</v>
      </c>
      <c r="AJ671" s="748" t="s">
        <v>72</v>
      </c>
      <c r="AK671" s="748" t="s">
        <v>4250</v>
      </c>
      <c r="AL671" s="747">
        <v>44727</v>
      </c>
      <c r="AM671" s="746" t="s">
        <v>4250</v>
      </c>
      <c r="AN671" s="747">
        <v>44728</v>
      </c>
      <c r="AO671" s="748"/>
      <c r="AP671" s="748" t="s">
        <v>4250</v>
      </c>
      <c r="AQ671" s="748"/>
      <c r="AR671" s="766" t="s">
        <v>8440</v>
      </c>
      <c r="AS671" s="748" t="s">
        <v>4250</v>
      </c>
      <c r="AT671" s="748" t="s">
        <v>4250</v>
      </c>
      <c r="AU671" s="748" t="s">
        <v>4250</v>
      </c>
      <c r="AV671" s="748" t="s">
        <v>4250</v>
      </c>
      <c r="AW671" s="748" t="s">
        <v>4250</v>
      </c>
      <c r="AX671" s="748" t="s">
        <v>4250</v>
      </c>
      <c r="AY671" s="748" t="s">
        <v>4250</v>
      </c>
      <c r="AZ671" s="748" t="s">
        <v>4250</v>
      </c>
      <c r="BA671" s="748" t="s">
        <v>4250</v>
      </c>
      <c r="BB671" s="748" t="s">
        <v>4250</v>
      </c>
      <c r="BC671" s="748" t="s">
        <v>4250</v>
      </c>
      <c r="BD671" s="748" t="s">
        <v>4250</v>
      </c>
      <c r="BE671" s="748" t="s">
        <v>4250</v>
      </c>
      <c r="BF671" s="748" t="s">
        <v>4250</v>
      </c>
      <c r="BG671" s="748" t="s">
        <v>4250</v>
      </c>
      <c r="BH671" s="748" t="s">
        <v>4250</v>
      </c>
    </row>
    <row r="672" spans="1:60">
      <c r="A672" s="858" t="s">
        <v>8524</v>
      </c>
      <c r="B672" s="748" t="s">
        <v>1264</v>
      </c>
      <c r="C672" s="746" t="s">
        <v>2038</v>
      </c>
      <c r="D672" s="747">
        <v>44719</v>
      </c>
      <c r="E672" s="748" t="s">
        <v>2031</v>
      </c>
      <c r="F672" s="748" t="s">
        <v>59</v>
      </c>
      <c r="G672" s="748" t="s">
        <v>60</v>
      </c>
      <c r="H672" s="748" t="s">
        <v>61</v>
      </c>
      <c r="I672" s="748" t="s">
        <v>62</v>
      </c>
      <c r="J672" s="748" t="s">
        <v>63</v>
      </c>
      <c r="K672" s="748">
        <v>30349</v>
      </c>
      <c r="L672" s="748" t="s">
        <v>241</v>
      </c>
      <c r="M672" s="748" t="s">
        <v>766</v>
      </c>
      <c r="N672" s="748" t="s">
        <v>243</v>
      </c>
      <c r="O672" s="748" t="s">
        <v>98</v>
      </c>
      <c r="P672" s="748">
        <v>34221</v>
      </c>
      <c r="Q672" s="748" t="s">
        <v>1267</v>
      </c>
      <c r="R672" s="746" t="s">
        <v>244</v>
      </c>
      <c r="S672" s="746" t="s">
        <v>245</v>
      </c>
      <c r="T672" s="746" t="s">
        <v>246</v>
      </c>
      <c r="U672" s="748">
        <v>49405140</v>
      </c>
      <c r="V672" s="746">
        <v>0</v>
      </c>
      <c r="W672" s="748" t="s">
        <v>163</v>
      </c>
      <c r="X672" s="748">
        <v>400</v>
      </c>
      <c r="Y672" s="746">
        <v>640</v>
      </c>
      <c r="Z672" s="746">
        <v>20</v>
      </c>
      <c r="AA672" s="749">
        <f t="shared" si="20"/>
        <v>8.0000000000000002E-3</v>
      </c>
      <c r="AB672" s="748" t="s">
        <v>88</v>
      </c>
      <c r="AC672" s="747">
        <v>44722</v>
      </c>
      <c r="AD672" s="748"/>
      <c r="AE672" s="748" t="s">
        <v>4250</v>
      </c>
      <c r="AF672" s="746" t="s">
        <v>2038</v>
      </c>
      <c r="AG672" s="746">
        <v>640</v>
      </c>
      <c r="AH672" s="746">
        <v>20</v>
      </c>
      <c r="AI672" s="761">
        <f t="shared" si="21"/>
        <v>1.2800000000000001E-2</v>
      </c>
      <c r="AJ672" s="748" t="s">
        <v>72</v>
      </c>
      <c r="AK672" s="748" t="s">
        <v>4250</v>
      </c>
      <c r="AL672" s="747">
        <v>44727</v>
      </c>
      <c r="AM672" s="746" t="s">
        <v>4250</v>
      </c>
      <c r="AN672" s="747">
        <v>44728</v>
      </c>
      <c r="AO672" s="748"/>
      <c r="AP672" s="748" t="s">
        <v>4250</v>
      </c>
      <c r="AQ672" s="748"/>
      <c r="AR672" s="766" t="s">
        <v>8440</v>
      </c>
      <c r="AS672" s="748" t="s">
        <v>4250</v>
      </c>
      <c r="AT672" s="748" t="s">
        <v>4250</v>
      </c>
      <c r="AU672" s="748" t="s">
        <v>4250</v>
      </c>
      <c r="AV672" s="748" t="s">
        <v>4250</v>
      </c>
      <c r="AW672" s="748" t="s">
        <v>4250</v>
      </c>
      <c r="AX672" s="748" t="s">
        <v>4250</v>
      </c>
      <c r="AY672" s="748" t="s">
        <v>4250</v>
      </c>
      <c r="AZ672" s="748" t="s">
        <v>4250</v>
      </c>
      <c r="BA672" s="748" t="s">
        <v>4250</v>
      </c>
      <c r="BB672" s="748" t="s">
        <v>4250</v>
      </c>
      <c r="BC672" s="748" t="s">
        <v>4250</v>
      </c>
      <c r="BD672" s="748" t="s">
        <v>4250</v>
      </c>
      <c r="BE672" s="748" t="s">
        <v>4250</v>
      </c>
      <c r="BF672" s="748" t="s">
        <v>4250</v>
      </c>
      <c r="BG672" s="748" t="s">
        <v>4250</v>
      </c>
      <c r="BH672" s="748" t="s">
        <v>4250</v>
      </c>
    </row>
    <row r="673" spans="1:60">
      <c r="A673" s="858" t="s">
        <v>8524</v>
      </c>
      <c r="B673" s="748" t="s">
        <v>1264</v>
      </c>
      <c r="C673" s="746" t="s">
        <v>2039</v>
      </c>
      <c r="D673" s="747">
        <v>44719</v>
      </c>
      <c r="E673" s="748" t="s">
        <v>2040</v>
      </c>
      <c r="F673" s="748" t="s">
        <v>59</v>
      </c>
      <c r="G673" s="748" t="s">
        <v>60</v>
      </c>
      <c r="H673" s="748" t="s">
        <v>61</v>
      </c>
      <c r="I673" s="748" t="s">
        <v>62</v>
      </c>
      <c r="J673" s="748" t="s">
        <v>63</v>
      </c>
      <c r="K673" s="748">
        <v>30349</v>
      </c>
      <c r="L673" s="748" t="s">
        <v>221</v>
      </c>
      <c r="M673" s="748" t="s">
        <v>1492</v>
      </c>
      <c r="N673" s="748" t="s">
        <v>223</v>
      </c>
      <c r="O673" s="748" t="s">
        <v>98</v>
      </c>
      <c r="P673" s="748">
        <v>32809</v>
      </c>
      <c r="Q673" s="748" t="s">
        <v>1267</v>
      </c>
      <c r="R673" s="746" t="s">
        <v>647</v>
      </c>
      <c r="S673" s="746" t="s">
        <v>1489</v>
      </c>
      <c r="T673" s="746" t="s">
        <v>649</v>
      </c>
      <c r="U673" s="748">
        <v>49405140</v>
      </c>
      <c r="V673" s="746">
        <v>0</v>
      </c>
      <c r="W673" s="748" t="s">
        <v>163</v>
      </c>
      <c r="X673" s="748">
        <v>400</v>
      </c>
      <c r="Y673" s="746">
        <v>832</v>
      </c>
      <c r="Z673" s="746">
        <v>26</v>
      </c>
      <c r="AA673" s="749">
        <f t="shared" si="20"/>
        <v>1.04E-2</v>
      </c>
      <c r="AB673" s="748" t="s">
        <v>88</v>
      </c>
      <c r="AC673" s="747">
        <v>44727</v>
      </c>
      <c r="AD673" s="748"/>
      <c r="AE673" s="748" t="s">
        <v>4250</v>
      </c>
      <c r="AF673" s="746" t="s">
        <v>2039</v>
      </c>
      <c r="AG673" s="746">
        <v>832</v>
      </c>
      <c r="AH673" s="746">
        <v>26</v>
      </c>
      <c r="AI673" s="761">
        <f t="shared" si="21"/>
        <v>2.1631999999999998E-2</v>
      </c>
      <c r="AJ673" s="748" t="s">
        <v>72</v>
      </c>
      <c r="AK673" s="748" t="s">
        <v>4250</v>
      </c>
      <c r="AL673" s="747">
        <v>44725</v>
      </c>
      <c r="AM673" s="746" t="s">
        <v>4250</v>
      </c>
      <c r="AN673" s="747">
        <v>44726</v>
      </c>
      <c r="AO673" s="748"/>
      <c r="AP673" s="748" t="s">
        <v>4250</v>
      </c>
      <c r="AQ673" s="748"/>
      <c r="AR673" s="766" t="s">
        <v>4250</v>
      </c>
      <c r="AS673" s="748" t="s">
        <v>4250</v>
      </c>
      <c r="AT673" s="748" t="s">
        <v>4250</v>
      </c>
      <c r="AU673" s="748" t="s">
        <v>4250</v>
      </c>
      <c r="AV673" s="748" t="s">
        <v>4250</v>
      </c>
      <c r="AW673" s="748" t="s">
        <v>4250</v>
      </c>
      <c r="AX673" s="748" t="s">
        <v>4250</v>
      </c>
      <c r="AY673" s="748" t="s">
        <v>4250</v>
      </c>
      <c r="AZ673" s="748" t="s">
        <v>4250</v>
      </c>
      <c r="BA673" s="748" t="s">
        <v>4250</v>
      </c>
      <c r="BB673" s="748" t="s">
        <v>4250</v>
      </c>
      <c r="BC673" s="748" t="s">
        <v>4250</v>
      </c>
      <c r="BD673" s="748" t="s">
        <v>4250</v>
      </c>
      <c r="BE673" s="748" t="s">
        <v>4250</v>
      </c>
      <c r="BF673" s="748" t="s">
        <v>4250</v>
      </c>
      <c r="BG673" s="748" t="s">
        <v>4250</v>
      </c>
      <c r="BH673" s="748" t="s">
        <v>4250</v>
      </c>
    </row>
    <row r="674" spans="1:60">
      <c r="A674" s="858" t="s">
        <v>8524</v>
      </c>
      <c r="B674" s="748" t="s">
        <v>1264</v>
      </c>
      <c r="C674" s="746" t="s">
        <v>2041</v>
      </c>
      <c r="D674" s="747">
        <v>44719</v>
      </c>
      <c r="E674" s="748" t="s">
        <v>2040</v>
      </c>
      <c r="F674" s="748" t="s">
        <v>59</v>
      </c>
      <c r="G674" s="748" t="s">
        <v>60</v>
      </c>
      <c r="H674" s="748" t="s">
        <v>61</v>
      </c>
      <c r="I674" s="748" t="s">
        <v>62</v>
      </c>
      <c r="J674" s="748" t="s">
        <v>63</v>
      </c>
      <c r="K674" s="748">
        <v>30349</v>
      </c>
      <c r="L674" s="748" t="s">
        <v>221</v>
      </c>
      <c r="M674" s="748" t="s">
        <v>1492</v>
      </c>
      <c r="N674" s="748" t="s">
        <v>223</v>
      </c>
      <c r="O674" s="748" t="s">
        <v>98</v>
      </c>
      <c r="P674" s="748">
        <v>32809</v>
      </c>
      <c r="Q674" s="748" t="s">
        <v>1267</v>
      </c>
      <c r="R674" s="746" t="s">
        <v>647</v>
      </c>
      <c r="S674" s="746" t="s">
        <v>1489</v>
      </c>
      <c r="T674" s="746" t="s">
        <v>649</v>
      </c>
      <c r="U674" s="748">
        <v>49405140</v>
      </c>
      <c r="V674" s="746">
        <v>0</v>
      </c>
      <c r="W674" s="748" t="s">
        <v>163</v>
      </c>
      <c r="X674" s="748">
        <v>400</v>
      </c>
      <c r="Y674" s="746">
        <v>832</v>
      </c>
      <c r="Z674" s="746">
        <v>26</v>
      </c>
      <c r="AA674" s="749">
        <f t="shared" si="20"/>
        <v>1.04E-2</v>
      </c>
      <c r="AB674" s="748" t="s">
        <v>88</v>
      </c>
      <c r="AC674" s="747">
        <v>44727</v>
      </c>
      <c r="AD674" s="748"/>
      <c r="AE674" s="748" t="s">
        <v>4250</v>
      </c>
      <c r="AF674" s="746" t="s">
        <v>2041</v>
      </c>
      <c r="AG674" s="746">
        <v>832</v>
      </c>
      <c r="AH674" s="746">
        <v>26</v>
      </c>
      <c r="AI674" s="761">
        <f t="shared" si="21"/>
        <v>2.1631999999999998E-2</v>
      </c>
      <c r="AJ674" s="748" t="s">
        <v>72</v>
      </c>
      <c r="AK674" s="748" t="s">
        <v>4250</v>
      </c>
      <c r="AL674" s="747">
        <v>44725</v>
      </c>
      <c r="AM674" s="746" t="s">
        <v>4250</v>
      </c>
      <c r="AN674" s="747">
        <v>44726</v>
      </c>
      <c r="AO674" s="748"/>
      <c r="AP674" s="748" t="s">
        <v>4250</v>
      </c>
      <c r="AQ674" s="748"/>
      <c r="AR674" s="766" t="s">
        <v>4250</v>
      </c>
      <c r="AS674" s="748" t="s">
        <v>4250</v>
      </c>
      <c r="AT674" s="748" t="s">
        <v>4250</v>
      </c>
      <c r="AU674" s="748" t="s">
        <v>4250</v>
      </c>
      <c r="AV674" s="748" t="s">
        <v>4250</v>
      </c>
      <c r="AW674" s="748" t="s">
        <v>4250</v>
      </c>
      <c r="AX674" s="748" t="s">
        <v>4250</v>
      </c>
      <c r="AY674" s="748" t="s">
        <v>4250</v>
      </c>
      <c r="AZ674" s="748" t="s">
        <v>4250</v>
      </c>
      <c r="BA674" s="748" t="s">
        <v>4250</v>
      </c>
      <c r="BB674" s="748" t="s">
        <v>4250</v>
      </c>
      <c r="BC674" s="748" t="s">
        <v>4250</v>
      </c>
      <c r="BD674" s="748" t="s">
        <v>4250</v>
      </c>
      <c r="BE674" s="748" t="s">
        <v>4250</v>
      </c>
      <c r="BF674" s="748" t="s">
        <v>4250</v>
      </c>
      <c r="BG674" s="748" t="s">
        <v>4250</v>
      </c>
      <c r="BH674" s="748" t="s">
        <v>4250</v>
      </c>
    </row>
    <row r="675" spans="1:60">
      <c r="A675" s="858" t="s">
        <v>8524</v>
      </c>
      <c r="B675" s="748" t="s">
        <v>1264</v>
      </c>
      <c r="C675" s="746" t="s">
        <v>2042</v>
      </c>
      <c r="D675" s="747">
        <v>44719</v>
      </c>
      <c r="E675" s="748" t="s">
        <v>2040</v>
      </c>
      <c r="F675" s="748" t="s">
        <v>59</v>
      </c>
      <c r="G675" s="748" t="s">
        <v>60</v>
      </c>
      <c r="H675" s="748" t="s">
        <v>61</v>
      </c>
      <c r="I675" s="748" t="s">
        <v>62</v>
      </c>
      <c r="J675" s="748" t="s">
        <v>63</v>
      </c>
      <c r="K675" s="748">
        <v>30349</v>
      </c>
      <c r="L675" s="748" t="s">
        <v>221</v>
      </c>
      <c r="M675" s="748" t="s">
        <v>1492</v>
      </c>
      <c r="N675" s="748" t="s">
        <v>223</v>
      </c>
      <c r="O675" s="748" t="s">
        <v>98</v>
      </c>
      <c r="P675" s="748">
        <v>32809</v>
      </c>
      <c r="Q675" s="748" t="s">
        <v>1267</v>
      </c>
      <c r="R675" s="746" t="s">
        <v>647</v>
      </c>
      <c r="S675" s="746" t="s">
        <v>1489</v>
      </c>
      <c r="T675" s="746" t="s">
        <v>649</v>
      </c>
      <c r="U675" s="748">
        <v>49405140</v>
      </c>
      <c r="V675" s="746">
        <v>0</v>
      </c>
      <c r="W675" s="748" t="s">
        <v>163</v>
      </c>
      <c r="X675" s="748">
        <v>400</v>
      </c>
      <c r="Y675" s="746">
        <v>832</v>
      </c>
      <c r="Z675" s="746">
        <v>26</v>
      </c>
      <c r="AA675" s="749">
        <f t="shared" si="20"/>
        <v>1.04E-2</v>
      </c>
      <c r="AB675" s="748" t="s">
        <v>88</v>
      </c>
      <c r="AC675" s="747">
        <v>44727</v>
      </c>
      <c r="AD675" s="748"/>
      <c r="AE675" s="748" t="s">
        <v>4250</v>
      </c>
      <c r="AF675" s="746" t="s">
        <v>2042</v>
      </c>
      <c r="AG675" s="746">
        <v>832</v>
      </c>
      <c r="AH675" s="746">
        <v>26</v>
      </c>
      <c r="AI675" s="761">
        <f t="shared" si="21"/>
        <v>2.1631999999999998E-2</v>
      </c>
      <c r="AJ675" s="748" t="s">
        <v>72</v>
      </c>
      <c r="AK675" s="748" t="s">
        <v>4250</v>
      </c>
      <c r="AL675" s="747">
        <v>44725</v>
      </c>
      <c r="AM675" s="746" t="s">
        <v>4250</v>
      </c>
      <c r="AN675" s="747">
        <v>44726</v>
      </c>
      <c r="AO675" s="748"/>
      <c r="AP675" s="748" t="s">
        <v>4250</v>
      </c>
      <c r="AQ675" s="748"/>
      <c r="AR675" s="766" t="s">
        <v>4250</v>
      </c>
      <c r="AS675" s="748" t="s">
        <v>4250</v>
      </c>
      <c r="AT675" s="748" t="s">
        <v>4250</v>
      </c>
      <c r="AU675" s="748" t="s">
        <v>4250</v>
      </c>
      <c r="AV675" s="748" t="s">
        <v>4250</v>
      </c>
      <c r="AW675" s="748" t="s">
        <v>4250</v>
      </c>
      <c r="AX675" s="748" t="s">
        <v>4250</v>
      </c>
      <c r="AY675" s="748" t="s">
        <v>4250</v>
      </c>
      <c r="AZ675" s="748" t="s">
        <v>4250</v>
      </c>
      <c r="BA675" s="748" t="s">
        <v>4250</v>
      </c>
      <c r="BB675" s="748" t="s">
        <v>4250</v>
      </c>
      <c r="BC675" s="748" t="s">
        <v>4250</v>
      </c>
      <c r="BD675" s="748" t="s">
        <v>4250</v>
      </c>
      <c r="BE675" s="748" t="s">
        <v>4250</v>
      </c>
      <c r="BF675" s="748" t="s">
        <v>4250</v>
      </c>
      <c r="BG675" s="748" t="s">
        <v>4250</v>
      </c>
      <c r="BH675" s="748" t="s">
        <v>4250</v>
      </c>
    </row>
    <row r="676" spans="1:60">
      <c r="A676" s="858" t="s">
        <v>8524</v>
      </c>
      <c r="B676" s="748" t="s">
        <v>1264</v>
      </c>
      <c r="C676" s="746" t="s">
        <v>2043</v>
      </c>
      <c r="D676" s="747">
        <v>44719</v>
      </c>
      <c r="E676" s="748" t="s">
        <v>2040</v>
      </c>
      <c r="F676" s="748" t="s">
        <v>59</v>
      </c>
      <c r="G676" s="748" t="s">
        <v>60</v>
      </c>
      <c r="H676" s="748" t="s">
        <v>61</v>
      </c>
      <c r="I676" s="748" t="s">
        <v>62</v>
      </c>
      <c r="J676" s="748" t="s">
        <v>63</v>
      </c>
      <c r="K676" s="748">
        <v>30349</v>
      </c>
      <c r="L676" s="748" t="s">
        <v>221</v>
      </c>
      <c r="M676" s="748" t="s">
        <v>1492</v>
      </c>
      <c r="N676" s="748" t="s">
        <v>223</v>
      </c>
      <c r="O676" s="748" t="s">
        <v>98</v>
      </c>
      <c r="P676" s="748">
        <v>32809</v>
      </c>
      <c r="Q676" s="748" t="s">
        <v>1267</v>
      </c>
      <c r="R676" s="746" t="s">
        <v>647</v>
      </c>
      <c r="S676" s="746" t="s">
        <v>1489</v>
      </c>
      <c r="T676" s="746" t="s">
        <v>649</v>
      </c>
      <c r="U676" s="748">
        <v>49405140</v>
      </c>
      <c r="V676" s="746">
        <v>0</v>
      </c>
      <c r="W676" s="748" t="s">
        <v>163</v>
      </c>
      <c r="X676" s="748">
        <v>400</v>
      </c>
      <c r="Y676" s="746">
        <v>832</v>
      </c>
      <c r="Z676" s="746">
        <v>26</v>
      </c>
      <c r="AA676" s="749">
        <f t="shared" si="20"/>
        <v>1.04E-2</v>
      </c>
      <c r="AB676" s="748" t="s">
        <v>88</v>
      </c>
      <c r="AC676" s="747">
        <v>44727</v>
      </c>
      <c r="AD676" s="748"/>
      <c r="AE676" s="748" t="s">
        <v>4250</v>
      </c>
      <c r="AF676" s="746" t="s">
        <v>2043</v>
      </c>
      <c r="AG676" s="746">
        <v>832</v>
      </c>
      <c r="AH676" s="746">
        <v>26</v>
      </c>
      <c r="AI676" s="761">
        <f t="shared" si="21"/>
        <v>2.1631999999999998E-2</v>
      </c>
      <c r="AJ676" s="748" t="s">
        <v>72</v>
      </c>
      <c r="AK676" s="748" t="s">
        <v>4250</v>
      </c>
      <c r="AL676" s="747">
        <v>44725</v>
      </c>
      <c r="AM676" s="746" t="s">
        <v>4250</v>
      </c>
      <c r="AN676" s="747">
        <v>44726</v>
      </c>
      <c r="AO676" s="748"/>
      <c r="AP676" s="748" t="s">
        <v>4250</v>
      </c>
      <c r="AQ676" s="748"/>
      <c r="AR676" s="766" t="s">
        <v>4250</v>
      </c>
      <c r="AS676" s="748" t="s">
        <v>4250</v>
      </c>
      <c r="AT676" s="748" t="s">
        <v>4250</v>
      </c>
      <c r="AU676" s="748" t="s">
        <v>4250</v>
      </c>
      <c r="AV676" s="748" t="s">
        <v>4250</v>
      </c>
      <c r="AW676" s="748" t="s">
        <v>4250</v>
      </c>
      <c r="AX676" s="748" t="s">
        <v>4250</v>
      </c>
      <c r="AY676" s="748" t="s">
        <v>4250</v>
      </c>
      <c r="AZ676" s="748" t="s">
        <v>4250</v>
      </c>
      <c r="BA676" s="748" t="s">
        <v>4250</v>
      </c>
      <c r="BB676" s="748" t="s">
        <v>4250</v>
      </c>
      <c r="BC676" s="748" t="s">
        <v>4250</v>
      </c>
      <c r="BD676" s="748" t="s">
        <v>4250</v>
      </c>
      <c r="BE676" s="748" t="s">
        <v>4250</v>
      </c>
      <c r="BF676" s="748" t="s">
        <v>4250</v>
      </c>
      <c r="BG676" s="748" t="s">
        <v>4250</v>
      </c>
      <c r="BH676" s="748" t="s">
        <v>4250</v>
      </c>
    </row>
    <row r="677" spans="1:60">
      <c r="A677" s="858" t="s">
        <v>8524</v>
      </c>
      <c r="B677" s="748" t="s">
        <v>1264</v>
      </c>
      <c r="C677" s="746" t="s">
        <v>2044</v>
      </c>
      <c r="D677" s="747">
        <v>44719</v>
      </c>
      <c r="E677" s="748" t="s">
        <v>2040</v>
      </c>
      <c r="F677" s="748" t="s">
        <v>59</v>
      </c>
      <c r="G677" s="748" t="s">
        <v>60</v>
      </c>
      <c r="H677" s="748" t="s">
        <v>61</v>
      </c>
      <c r="I677" s="748" t="s">
        <v>62</v>
      </c>
      <c r="J677" s="748" t="s">
        <v>63</v>
      </c>
      <c r="K677" s="748">
        <v>30349</v>
      </c>
      <c r="L677" s="748" t="s">
        <v>221</v>
      </c>
      <c r="M677" s="748" t="s">
        <v>1492</v>
      </c>
      <c r="N677" s="748" t="s">
        <v>223</v>
      </c>
      <c r="O677" s="748" t="s">
        <v>98</v>
      </c>
      <c r="P677" s="748">
        <v>32809</v>
      </c>
      <c r="Q677" s="748" t="s">
        <v>1267</v>
      </c>
      <c r="R677" s="746" t="s">
        <v>647</v>
      </c>
      <c r="S677" s="746" t="s">
        <v>1489</v>
      </c>
      <c r="T677" s="746" t="s">
        <v>649</v>
      </c>
      <c r="U677" s="748">
        <v>49405140</v>
      </c>
      <c r="V677" s="746">
        <v>0</v>
      </c>
      <c r="W677" s="748" t="s">
        <v>163</v>
      </c>
      <c r="X677" s="748">
        <v>400</v>
      </c>
      <c r="Y677" s="746">
        <v>832</v>
      </c>
      <c r="Z677" s="746">
        <v>26</v>
      </c>
      <c r="AA677" s="749">
        <f t="shared" si="20"/>
        <v>1.04E-2</v>
      </c>
      <c r="AB677" s="748" t="s">
        <v>88</v>
      </c>
      <c r="AC677" s="747">
        <v>44727</v>
      </c>
      <c r="AD677" s="748"/>
      <c r="AE677" s="748" t="s">
        <v>4250</v>
      </c>
      <c r="AF677" s="746" t="s">
        <v>2044</v>
      </c>
      <c r="AG677" s="746">
        <v>832</v>
      </c>
      <c r="AH677" s="746">
        <v>26</v>
      </c>
      <c r="AI677" s="761">
        <f t="shared" si="21"/>
        <v>2.1631999999999998E-2</v>
      </c>
      <c r="AJ677" s="748" t="s">
        <v>72</v>
      </c>
      <c r="AK677" s="748" t="s">
        <v>4250</v>
      </c>
      <c r="AL677" s="747">
        <v>44727</v>
      </c>
      <c r="AM677" s="746" t="s">
        <v>4250</v>
      </c>
      <c r="AN677" s="747">
        <v>44728</v>
      </c>
      <c r="AO677" s="748"/>
      <c r="AP677" s="748" t="s">
        <v>4250</v>
      </c>
      <c r="AQ677" s="748"/>
      <c r="AR677" s="766" t="s">
        <v>4250</v>
      </c>
      <c r="AS677" s="748" t="s">
        <v>4250</v>
      </c>
      <c r="AT677" s="748" t="s">
        <v>4250</v>
      </c>
      <c r="AU677" s="748" t="s">
        <v>4250</v>
      </c>
      <c r="AV677" s="748" t="s">
        <v>4250</v>
      </c>
      <c r="AW677" s="748" t="s">
        <v>4250</v>
      </c>
      <c r="AX677" s="748" t="s">
        <v>4250</v>
      </c>
      <c r="AY677" s="748" t="s">
        <v>4250</v>
      </c>
      <c r="AZ677" s="748" t="s">
        <v>4250</v>
      </c>
      <c r="BA677" s="748" t="s">
        <v>4250</v>
      </c>
      <c r="BB677" s="748" t="s">
        <v>4250</v>
      </c>
      <c r="BC677" s="748" t="s">
        <v>4250</v>
      </c>
      <c r="BD677" s="748" t="s">
        <v>4250</v>
      </c>
      <c r="BE677" s="748" t="s">
        <v>4250</v>
      </c>
      <c r="BF677" s="748" t="s">
        <v>4250</v>
      </c>
      <c r="BG677" s="748" t="s">
        <v>4250</v>
      </c>
      <c r="BH677" s="748" t="s">
        <v>4250</v>
      </c>
    </row>
    <row r="678" spans="1:60">
      <c r="A678" s="858" t="s">
        <v>8524</v>
      </c>
      <c r="B678" s="748" t="s">
        <v>1264</v>
      </c>
      <c r="C678" s="746" t="s">
        <v>2045</v>
      </c>
      <c r="D678" s="747">
        <v>44719</v>
      </c>
      <c r="E678" s="748" t="s">
        <v>2040</v>
      </c>
      <c r="F678" s="748" t="s">
        <v>59</v>
      </c>
      <c r="G678" s="748" t="s">
        <v>60</v>
      </c>
      <c r="H678" s="748" t="s">
        <v>61</v>
      </c>
      <c r="I678" s="748" t="s">
        <v>62</v>
      </c>
      <c r="J678" s="748" t="s">
        <v>63</v>
      </c>
      <c r="K678" s="748">
        <v>30349</v>
      </c>
      <c r="L678" s="748" t="s">
        <v>221</v>
      </c>
      <c r="M678" s="748" t="s">
        <v>1492</v>
      </c>
      <c r="N678" s="748" t="s">
        <v>223</v>
      </c>
      <c r="O678" s="748" t="s">
        <v>98</v>
      </c>
      <c r="P678" s="748">
        <v>32809</v>
      </c>
      <c r="Q678" s="748" t="s">
        <v>1267</v>
      </c>
      <c r="R678" s="746" t="s">
        <v>647</v>
      </c>
      <c r="S678" s="746" t="s">
        <v>1489</v>
      </c>
      <c r="T678" s="746" t="s">
        <v>649</v>
      </c>
      <c r="U678" s="748">
        <v>49405140</v>
      </c>
      <c r="V678" s="746">
        <v>0</v>
      </c>
      <c r="W678" s="748" t="s">
        <v>163</v>
      </c>
      <c r="X678" s="748">
        <v>400</v>
      </c>
      <c r="Y678" s="746">
        <v>832</v>
      </c>
      <c r="Z678" s="746">
        <v>26</v>
      </c>
      <c r="AA678" s="749">
        <f t="shared" si="20"/>
        <v>1.04E-2</v>
      </c>
      <c r="AB678" s="748" t="s">
        <v>88</v>
      </c>
      <c r="AC678" s="747">
        <v>44727</v>
      </c>
      <c r="AD678" s="748"/>
      <c r="AE678" s="748" t="s">
        <v>4250</v>
      </c>
      <c r="AF678" s="746" t="s">
        <v>2045</v>
      </c>
      <c r="AG678" s="746">
        <v>832</v>
      </c>
      <c r="AH678" s="746">
        <v>26</v>
      </c>
      <c r="AI678" s="761">
        <f t="shared" si="21"/>
        <v>2.1631999999999998E-2</v>
      </c>
      <c r="AJ678" s="748" t="s">
        <v>72</v>
      </c>
      <c r="AK678" s="748" t="s">
        <v>4250</v>
      </c>
      <c r="AL678" s="747">
        <v>44727</v>
      </c>
      <c r="AM678" s="746" t="s">
        <v>4250</v>
      </c>
      <c r="AN678" s="747">
        <v>44728</v>
      </c>
      <c r="AO678" s="748"/>
      <c r="AP678" s="748" t="s">
        <v>4250</v>
      </c>
      <c r="AQ678" s="748"/>
      <c r="AR678" s="766" t="s">
        <v>4250</v>
      </c>
      <c r="AS678" s="748" t="s">
        <v>4250</v>
      </c>
      <c r="AT678" s="748" t="s">
        <v>4250</v>
      </c>
      <c r="AU678" s="748" t="s">
        <v>4250</v>
      </c>
      <c r="AV678" s="748" t="s">
        <v>4250</v>
      </c>
      <c r="AW678" s="748" t="s">
        <v>4250</v>
      </c>
      <c r="AX678" s="748" t="s">
        <v>4250</v>
      </c>
      <c r="AY678" s="748" t="s">
        <v>4250</v>
      </c>
      <c r="AZ678" s="748" t="s">
        <v>4250</v>
      </c>
      <c r="BA678" s="748" t="s">
        <v>4250</v>
      </c>
      <c r="BB678" s="748" t="s">
        <v>4250</v>
      </c>
      <c r="BC678" s="748" t="s">
        <v>4250</v>
      </c>
      <c r="BD678" s="748" t="s">
        <v>4250</v>
      </c>
      <c r="BE678" s="748" t="s">
        <v>4250</v>
      </c>
      <c r="BF678" s="748" t="s">
        <v>4250</v>
      </c>
      <c r="BG678" s="748" t="s">
        <v>4250</v>
      </c>
      <c r="BH678" s="748" t="s">
        <v>4250</v>
      </c>
    </row>
    <row r="679" spans="1:60">
      <c r="A679" s="858" t="s">
        <v>8524</v>
      </c>
      <c r="B679" s="748" t="s">
        <v>1264</v>
      </c>
      <c r="C679" s="746" t="s">
        <v>2046</v>
      </c>
      <c r="D679" s="747">
        <v>44719</v>
      </c>
      <c r="E679" s="748" t="s">
        <v>2040</v>
      </c>
      <c r="F679" s="748" t="s">
        <v>59</v>
      </c>
      <c r="G679" s="748" t="s">
        <v>60</v>
      </c>
      <c r="H679" s="748" t="s">
        <v>61</v>
      </c>
      <c r="I679" s="748" t="s">
        <v>62</v>
      </c>
      <c r="J679" s="748" t="s">
        <v>63</v>
      </c>
      <c r="K679" s="748">
        <v>30349</v>
      </c>
      <c r="L679" s="748" t="s">
        <v>221</v>
      </c>
      <c r="M679" s="748" t="s">
        <v>1492</v>
      </c>
      <c r="N679" s="748" t="s">
        <v>223</v>
      </c>
      <c r="O679" s="748" t="s">
        <v>98</v>
      </c>
      <c r="P679" s="748">
        <v>32809</v>
      </c>
      <c r="Q679" s="748" t="s">
        <v>1267</v>
      </c>
      <c r="R679" s="746" t="s">
        <v>647</v>
      </c>
      <c r="S679" s="746" t="s">
        <v>1489</v>
      </c>
      <c r="T679" s="746" t="s">
        <v>649</v>
      </c>
      <c r="U679" s="748">
        <v>49405140</v>
      </c>
      <c r="V679" s="746">
        <v>0</v>
      </c>
      <c r="W679" s="748" t="s">
        <v>163</v>
      </c>
      <c r="X679" s="748">
        <v>400</v>
      </c>
      <c r="Y679" s="746">
        <v>832</v>
      </c>
      <c r="Z679" s="746">
        <v>26</v>
      </c>
      <c r="AA679" s="749">
        <f t="shared" si="20"/>
        <v>1.04E-2</v>
      </c>
      <c r="AB679" s="748" t="s">
        <v>88</v>
      </c>
      <c r="AC679" s="747">
        <v>44727</v>
      </c>
      <c r="AD679" s="748"/>
      <c r="AE679" s="748" t="s">
        <v>4250</v>
      </c>
      <c r="AF679" s="746" t="s">
        <v>2046</v>
      </c>
      <c r="AG679" s="746">
        <v>832</v>
      </c>
      <c r="AH679" s="746">
        <v>26</v>
      </c>
      <c r="AI679" s="761">
        <f t="shared" si="21"/>
        <v>2.1631999999999998E-2</v>
      </c>
      <c r="AJ679" s="748" t="s">
        <v>72</v>
      </c>
      <c r="AK679" s="748" t="s">
        <v>4250</v>
      </c>
      <c r="AL679" s="747">
        <v>44727</v>
      </c>
      <c r="AM679" s="746" t="s">
        <v>4250</v>
      </c>
      <c r="AN679" s="747">
        <v>44728</v>
      </c>
      <c r="AO679" s="748"/>
      <c r="AP679" s="748" t="s">
        <v>4250</v>
      </c>
      <c r="AQ679" s="748"/>
      <c r="AR679" s="766" t="s">
        <v>4250</v>
      </c>
      <c r="AS679" s="748" t="s">
        <v>4250</v>
      </c>
      <c r="AT679" s="748" t="s">
        <v>4250</v>
      </c>
      <c r="AU679" s="748" t="s">
        <v>4250</v>
      </c>
      <c r="AV679" s="748" t="s">
        <v>4250</v>
      </c>
      <c r="AW679" s="748" t="s">
        <v>4250</v>
      </c>
      <c r="AX679" s="748" t="s">
        <v>4250</v>
      </c>
      <c r="AY679" s="748" t="s">
        <v>4250</v>
      </c>
      <c r="AZ679" s="748" t="s">
        <v>4250</v>
      </c>
      <c r="BA679" s="748" t="s">
        <v>4250</v>
      </c>
      <c r="BB679" s="748" t="s">
        <v>4250</v>
      </c>
      <c r="BC679" s="748" t="s">
        <v>4250</v>
      </c>
      <c r="BD679" s="748" t="s">
        <v>4250</v>
      </c>
      <c r="BE679" s="748" t="s">
        <v>4250</v>
      </c>
      <c r="BF679" s="748" t="s">
        <v>4250</v>
      </c>
      <c r="BG679" s="748" t="s">
        <v>4250</v>
      </c>
      <c r="BH679" s="748" t="s">
        <v>4250</v>
      </c>
    </row>
    <row r="680" spans="1:60">
      <c r="A680" s="858" t="s">
        <v>8524</v>
      </c>
      <c r="B680" s="748" t="s">
        <v>1264</v>
      </c>
      <c r="C680" s="746" t="s">
        <v>2047</v>
      </c>
      <c r="D680" s="747">
        <v>44719</v>
      </c>
      <c r="E680" s="748" t="s">
        <v>2040</v>
      </c>
      <c r="F680" s="748" t="s">
        <v>59</v>
      </c>
      <c r="G680" s="748" t="s">
        <v>60</v>
      </c>
      <c r="H680" s="748" t="s">
        <v>61</v>
      </c>
      <c r="I680" s="748" t="s">
        <v>62</v>
      </c>
      <c r="J680" s="748" t="s">
        <v>63</v>
      </c>
      <c r="K680" s="748">
        <v>30349</v>
      </c>
      <c r="L680" s="748" t="s">
        <v>221</v>
      </c>
      <c r="M680" s="748" t="s">
        <v>1492</v>
      </c>
      <c r="N680" s="748" t="s">
        <v>223</v>
      </c>
      <c r="O680" s="748" t="s">
        <v>98</v>
      </c>
      <c r="P680" s="748">
        <v>32809</v>
      </c>
      <c r="Q680" s="748" t="s">
        <v>1267</v>
      </c>
      <c r="R680" s="746" t="s">
        <v>647</v>
      </c>
      <c r="S680" s="746" t="s">
        <v>1489</v>
      </c>
      <c r="T680" s="746" t="s">
        <v>649</v>
      </c>
      <c r="U680" s="748">
        <v>49405140</v>
      </c>
      <c r="V680" s="746">
        <v>0</v>
      </c>
      <c r="W680" s="748" t="s">
        <v>163</v>
      </c>
      <c r="X680" s="748">
        <v>400</v>
      </c>
      <c r="Y680" s="746">
        <v>832</v>
      </c>
      <c r="Z680" s="746">
        <v>26</v>
      </c>
      <c r="AA680" s="749">
        <f t="shared" si="20"/>
        <v>1.04E-2</v>
      </c>
      <c r="AB680" s="748" t="s">
        <v>88</v>
      </c>
      <c r="AC680" s="747">
        <v>44727</v>
      </c>
      <c r="AD680" s="748"/>
      <c r="AE680" s="748" t="s">
        <v>4250</v>
      </c>
      <c r="AF680" s="746" t="s">
        <v>2047</v>
      </c>
      <c r="AG680" s="746">
        <v>832</v>
      </c>
      <c r="AH680" s="746">
        <v>26</v>
      </c>
      <c r="AI680" s="761">
        <f t="shared" si="21"/>
        <v>2.1631999999999998E-2</v>
      </c>
      <c r="AJ680" s="748" t="s">
        <v>72</v>
      </c>
      <c r="AK680" s="748" t="s">
        <v>4250</v>
      </c>
      <c r="AL680" s="747">
        <v>44727</v>
      </c>
      <c r="AM680" s="746" t="s">
        <v>4250</v>
      </c>
      <c r="AN680" s="747">
        <v>44728</v>
      </c>
      <c r="AO680" s="748"/>
      <c r="AP680" s="748" t="s">
        <v>4250</v>
      </c>
      <c r="AQ680" s="748"/>
      <c r="AR680" s="766" t="s">
        <v>4250</v>
      </c>
      <c r="AS680" s="748" t="s">
        <v>4250</v>
      </c>
      <c r="AT680" s="748" t="s">
        <v>4250</v>
      </c>
      <c r="AU680" s="748" t="s">
        <v>4250</v>
      </c>
      <c r="AV680" s="748" t="s">
        <v>4250</v>
      </c>
      <c r="AW680" s="748" t="s">
        <v>4250</v>
      </c>
      <c r="AX680" s="748" t="s">
        <v>4250</v>
      </c>
      <c r="AY680" s="748" t="s">
        <v>4250</v>
      </c>
      <c r="AZ680" s="748" t="s">
        <v>4250</v>
      </c>
      <c r="BA680" s="748" t="s">
        <v>4250</v>
      </c>
      <c r="BB680" s="748" t="s">
        <v>4250</v>
      </c>
      <c r="BC680" s="748" t="s">
        <v>4250</v>
      </c>
      <c r="BD680" s="748" t="s">
        <v>4250</v>
      </c>
      <c r="BE680" s="748" t="s">
        <v>4250</v>
      </c>
      <c r="BF680" s="748" t="s">
        <v>4250</v>
      </c>
      <c r="BG680" s="748" t="s">
        <v>4250</v>
      </c>
      <c r="BH680" s="748" t="s">
        <v>4250</v>
      </c>
    </row>
    <row r="681" spans="1:60">
      <c r="A681" s="858" t="s">
        <v>8524</v>
      </c>
      <c r="B681" s="748" t="s">
        <v>1264</v>
      </c>
      <c r="C681" s="746" t="s">
        <v>2048</v>
      </c>
      <c r="D681" s="747">
        <v>44719</v>
      </c>
      <c r="E681" s="748" t="s">
        <v>2040</v>
      </c>
      <c r="F681" s="748" t="s">
        <v>59</v>
      </c>
      <c r="G681" s="748" t="s">
        <v>60</v>
      </c>
      <c r="H681" s="748" t="s">
        <v>61</v>
      </c>
      <c r="I681" s="748" t="s">
        <v>62</v>
      </c>
      <c r="J681" s="748" t="s">
        <v>63</v>
      </c>
      <c r="K681" s="748">
        <v>30349</v>
      </c>
      <c r="L681" s="748" t="s">
        <v>221</v>
      </c>
      <c r="M681" s="748" t="s">
        <v>1492</v>
      </c>
      <c r="N681" s="748" t="s">
        <v>223</v>
      </c>
      <c r="O681" s="748" t="s">
        <v>98</v>
      </c>
      <c r="P681" s="748">
        <v>32809</v>
      </c>
      <c r="Q681" s="748" t="s">
        <v>1267</v>
      </c>
      <c r="R681" s="746" t="s">
        <v>647</v>
      </c>
      <c r="S681" s="746" t="s">
        <v>1489</v>
      </c>
      <c r="T681" s="746" t="s">
        <v>649</v>
      </c>
      <c r="U681" s="748">
        <v>49405140</v>
      </c>
      <c r="V681" s="746">
        <v>0</v>
      </c>
      <c r="W681" s="748" t="s">
        <v>163</v>
      </c>
      <c r="X681" s="748">
        <v>400</v>
      </c>
      <c r="Y681" s="746">
        <v>832</v>
      </c>
      <c r="Z681" s="746">
        <v>26</v>
      </c>
      <c r="AA681" s="749">
        <f t="shared" si="20"/>
        <v>1.04E-2</v>
      </c>
      <c r="AB681" s="748" t="s">
        <v>88</v>
      </c>
      <c r="AC681" s="747">
        <v>44727</v>
      </c>
      <c r="AD681" s="748"/>
      <c r="AE681" s="748" t="s">
        <v>4250</v>
      </c>
      <c r="AF681" s="746" t="s">
        <v>2048</v>
      </c>
      <c r="AG681" s="746">
        <v>832</v>
      </c>
      <c r="AH681" s="746">
        <v>26</v>
      </c>
      <c r="AI681" s="761">
        <f t="shared" si="21"/>
        <v>2.1631999999999998E-2</v>
      </c>
      <c r="AJ681" s="748" t="s">
        <v>72</v>
      </c>
      <c r="AK681" s="748" t="s">
        <v>4250</v>
      </c>
      <c r="AL681" s="747">
        <v>44732</v>
      </c>
      <c r="AM681" s="746" t="s">
        <v>4250</v>
      </c>
      <c r="AN681" s="747">
        <v>44733</v>
      </c>
      <c r="AO681" s="748"/>
      <c r="AP681" s="748" t="s">
        <v>4250</v>
      </c>
      <c r="AQ681" s="748"/>
      <c r="AR681" s="766" t="s">
        <v>4250</v>
      </c>
      <c r="AS681" s="748" t="s">
        <v>4250</v>
      </c>
      <c r="AT681" s="748" t="s">
        <v>4250</v>
      </c>
      <c r="AU681" s="748" t="s">
        <v>4250</v>
      </c>
      <c r="AV681" s="748" t="s">
        <v>4250</v>
      </c>
      <c r="AW681" s="748" t="s">
        <v>4250</v>
      </c>
      <c r="AX681" s="748" t="s">
        <v>4250</v>
      </c>
      <c r="AY681" s="748" t="s">
        <v>4250</v>
      </c>
      <c r="AZ681" s="748" t="s">
        <v>4250</v>
      </c>
      <c r="BA681" s="748" t="s">
        <v>4250</v>
      </c>
      <c r="BB681" s="748" t="s">
        <v>4250</v>
      </c>
      <c r="BC681" s="748" t="s">
        <v>4250</v>
      </c>
      <c r="BD681" s="748" t="s">
        <v>4250</v>
      </c>
      <c r="BE681" s="748" t="s">
        <v>4250</v>
      </c>
      <c r="BF681" s="748" t="s">
        <v>4250</v>
      </c>
      <c r="BG681" s="748" t="s">
        <v>4250</v>
      </c>
      <c r="BH681" s="748" t="s">
        <v>4250</v>
      </c>
    </row>
    <row r="682" spans="1:60">
      <c r="A682" s="858" t="s">
        <v>8524</v>
      </c>
      <c r="B682" s="748" t="s">
        <v>1264</v>
      </c>
      <c r="C682" s="746" t="s">
        <v>2049</v>
      </c>
      <c r="D682" s="747">
        <v>44719</v>
      </c>
      <c r="E682" s="748" t="s">
        <v>2040</v>
      </c>
      <c r="F682" s="748" t="s">
        <v>59</v>
      </c>
      <c r="G682" s="748" t="s">
        <v>60</v>
      </c>
      <c r="H682" s="748" t="s">
        <v>61</v>
      </c>
      <c r="I682" s="748" t="s">
        <v>62</v>
      </c>
      <c r="J682" s="748" t="s">
        <v>63</v>
      </c>
      <c r="K682" s="748">
        <v>30349</v>
      </c>
      <c r="L682" s="748" t="s">
        <v>221</v>
      </c>
      <c r="M682" s="748" t="s">
        <v>1492</v>
      </c>
      <c r="N682" s="748" t="s">
        <v>223</v>
      </c>
      <c r="O682" s="748" t="s">
        <v>98</v>
      </c>
      <c r="P682" s="748">
        <v>32809</v>
      </c>
      <c r="Q682" s="748" t="s">
        <v>1267</v>
      </c>
      <c r="R682" s="746" t="s">
        <v>647</v>
      </c>
      <c r="S682" s="746" t="s">
        <v>1489</v>
      </c>
      <c r="T682" s="746" t="s">
        <v>649</v>
      </c>
      <c r="U682" s="748">
        <v>49405140</v>
      </c>
      <c r="V682" s="746">
        <v>0</v>
      </c>
      <c r="W682" s="748" t="s">
        <v>163</v>
      </c>
      <c r="X682" s="748">
        <v>400</v>
      </c>
      <c r="Y682" s="746">
        <v>832</v>
      </c>
      <c r="Z682" s="746">
        <v>26</v>
      </c>
      <c r="AA682" s="749">
        <f t="shared" si="20"/>
        <v>1.04E-2</v>
      </c>
      <c r="AB682" s="748" t="s">
        <v>88</v>
      </c>
      <c r="AC682" s="747">
        <v>44727</v>
      </c>
      <c r="AD682" s="748"/>
      <c r="AE682" s="748" t="s">
        <v>4250</v>
      </c>
      <c r="AF682" s="746" t="s">
        <v>2049</v>
      </c>
      <c r="AG682" s="746">
        <v>832</v>
      </c>
      <c r="AH682" s="746">
        <v>26</v>
      </c>
      <c r="AI682" s="761">
        <f t="shared" si="21"/>
        <v>2.1631999999999998E-2</v>
      </c>
      <c r="AJ682" s="748" t="s">
        <v>72</v>
      </c>
      <c r="AK682" s="748" t="s">
        <v>4250</v>
      </c>
      <c r="AL682" s="747">
        <v>44732</v>
      </c>
      <c r="AM682" s="746" t="s">
        <v>4250</v>
      </c>
      <c r="AN682" s="747">
        <v>44733</v>
      </c>
      <c r="AO682" s="748"/>
      <c r="AP682" s="748" t="s">
        <v>4250</v>
      </c>
      <c r="AQ682" s="748"/>
      <c r="AR682" s="766" t="s">
        <v>4250</v>
      </c>
      <c r="AS682" s="748" t="s">
        <v>4250</v>
      </c>
      <c r="AT682" s="748" t="s">
        <v>4250</v>
      </c>
      <c r="AU682" s="748" t="s">
        <v>4250</v>
      </c>
      <c r="AV682" s="748" t="s">
        <v>4250</v>
      </c>
      <c r="AW682" s="748" t="s">
        <v>4250</v>
      </c>
      <c r="AX682" s="748" t="s">
        <v>4250</v>
      </c>
      <c r="AY682" s="748" t="s">
        <v>4250</v>
      </c>
      <c r="AZ682" s="748" t="s">
        <v>4250</v>
      </c>
      <c r="BA682" s="748" t="s">
        <v>4250</v>
      </c>
      <c r="BB682" s="748" t="s">
        <v>4250</v>
      </c>
      <c r="BC682" s="748" t="s">
        <v>4250</v>
      </c>
      <c r="BD682" s="748" t="s">
        <v>4250</v>
      </c>
      <c r="BE682" s="748" t="s">
        <v>4250</v>
      </c>
      <c r="BF682" s="748" t="s">
        <v>4250</v>
      </c>
      <c r="BG682" s="748" t="s">
        <v>4250</v>
      </c>
      <c r="BH682" s="748" t="s">
        <v>4250</v>
      </c>
    </row>
    <row r="683" spans="1:60">
      <c r="A683" s="858" t="s">
        <v>8524</v>
      </c>
      <c r="B683" s="748" t="s">
        <v>1264</v>
      </c>
      <c r="C683" s="746" t="s">
        <v>2050</v>
      </c>
      <c r="D683" s="747">
        <v>44719</v>
      </c>
      <c r="E683" s="748" t="s">
        <v>2040</v>
      </c>
      <c r="F683" s="748" t="s">
        <v>59</v>
      </c>
      <c r="G683" s="748" t="s">
        <v>60</v>
      </c>
      <c r="H683" s="748" t="s">
        <v>61</v>
      </c>
      <c r="I683" s="748" t="s">
        <v>62</v>
      </c>
      <c r="J683" s="748" t="s">
        <v>63</v>
      </c>
      <c r="K683" s="748">
        <v>30349</v>
      </c>
      <c r="L683" s="748" t="s">
        <v>221</v>
      </c>
      <c r="M683" s="748" t="s">
        <v>1492</v>
      </c>
      <c r="N683" s="748" t="s">
        <v>223</v>
      </c>
      <c r="O683" s="748" t="s">
        <v>98</v>
      </c>
      <c r="P683" s="748">
        <v>32809</v>
      </c>
      <c r="Q683" s="748" t="s">
        <v>1267</v>
      </c>
      <c r="R683" s="746" t="s">
        <v>647</v>
      </c>
      <c r="S683" s="746" t="s">
        <v>1489</v>
      </c>
      <c r="T683" s="746" t="s">
        <v>649</v>
      </c>
      <c r="U683" s="748">
        <v>49405140</v>
      </c>
      <c r="V683" s="746">
        <v>0</v>
      </c>
      <c r="W683" s="748" t="s">
        <v>163</v>
      </c>
      <c r="X683" s="748">
        <v>400</v>
      </c>
      <c r="Y683" s="746">
        <v>832</v>
      </c>
      <c r="Z683" s="746">
        <v>26</v>
      </c>
      <c r="AA683" s="749">
        <f t="shared" si="20"/>
        <v>1.04E-2</v>
      </c>
      <c r="AB683" s="748" t="s">
        <v>88</v>
      </c>
      <c r="AC683" s="747">
        <v>44727</v>
      </c>
      <c r="AD683" s="748"/>
      <c r="AE683" s="748" t="s">
        <v>4250</v>
      </c>
      <c r="AF683" s="746" t="s">
        <v>2050</v>
      </c>
      <c r="AG683" s="746">
        <v>832</v>
      </c>
      <c r="AH683" s="746">
        <v>26</v>
      </c>
      <c r="AI683" s="761">
        <f t="shared" si="21"/>
        <v>2.1631999999999998E-2</v>
      </c>
      <c r="AJ683" s="748" t="s">
        <v>72</v>
      </c>
      <c r="AK683" s="748" t="s">
        <v>4250</v>
      </c>
      <c r="AL683" s="747">
        <v>44732</v>
      </c>
      <c r="AM683" s="746" t="s">
        <v>4250</v>
      </c>
      <c r="AN683" s="747">
        <v>44733</v>
      </c>
      <c r="AO683" s="748"/>
      <c r="AP683" s="748" t="s">
        <v>4250</v>
      </c>
      <c r="AQ683" s="748"/>
      <c r="AR683" s="766" t="s">
        <v>4250</v>
      </c>
      <c r="AS683" s="748" t="s">
        <v>4250</v>
      </c>
      <c r="AT683" s="748" t="s">
        <v>4250</v>
      </c>
      <c r="AU683" s="748" t="s">
        <v>4250</v>
      </c>
      <c r="AV683" s="748" t="s">
        <v>4250</v>
      </c>
      <c r="AW683" s="748" t="s">
        <v>4250</v>
      </c>
      <c r="AX683" s="748" t="s">
        <v>4250</v>
      </c>
      <c r="AY683" s="748" t="s">
        <v>4250</v>
      </c>
      <c r="AZ683" s="748" t="s">
        <v>4250</v>
      </c>
      <c r="BA683" s="748" t="s">
        <v>4250</v>
      </c>
      <c r="BB683" s="748" t="s">
        <v>4250</v>
      </c>
      <c r="BC683" s="748" t="s">
        <v>4250</v>
      </c>
      <c r="BD683" s="748" t="s">
        <v>4250</v>
      </c>
      <c r="BE683" s="748" t="s">
        <v>4250</v>
      </c>
      <c r="BF683" s="748" t="s">
        <v>4250</v>
      </c>
      <c r="BG683" s="748" t="s">
        <v>4250</v>
      </c>
      <c r="BH683" s="748" t="s">
        <v>4250</v>
      </c>
    </row>
    <row r="684" spans="1:60">
      <c r="A684" s="858" t="s">
        <v>8524</v>
      </c>
      <c r="B684" s="748" t="s">
        <v>1264</v>
      </c>
      <c r="C684" s="746" t="s">
        <v>2051</v>
      </c>
      <c r="D684" s="747">
        <v>44719</v>
      </c>
      <c r="E684" s="748" t="s">
        <v>2040</v>
      </c>
      <c r="F684" s="748" t="s">
        <v>59</v>
      </c>
      <c r="G684" s="748" t="s">
        <v>60</v>
      </c>
      <c r="H684" s="748" t="s">
        <v>61</v>
      </c>
      <c r="I684" s="748" t="s">
        <v>62</v>
      </c>
      <c r="J684" s="748" t="s">
        <v>63</v>
      </c>
      <c r="K684" s="748">
        <v>30349</v>
      </c>
      <c r="L684" s="748" t="s">
        <v>221</v>
      </c>
      <c r="M684" s="748" t="s">
        <v>1492</v>
      </c>
      <c r="N684" s="748" t="s">
        <v>223</v>
      </c>
      <c r="O684" s="748" t="s">
        <v>98</v>
      </c>
      <c r="P684" s="748">
        <v>32809</v>
      </c>
      <c r="Q684" s="748" t="s">
        <v>1267</v>
      </c>
      <c r="R684" s="746" t="s">
        <v>647</v>
      </c>
      <c r="S684" s="746" t="s">
        <v>1489</v>
      </c>
      <c r="T684" s="746" t="s">
        <v>649</v>
      </c>
      <c r="U684" s="748">
        <v>49405140</v>
      </c>
      <c r="V684" s="746">
        <v>0</v>
      </c>
      <c r="W684" s="748" t="s">
        <v>163</v>
      </c>
      <c r="X684" s="748">
        <v>400</v>
      </c>
      <c r="Y684" s="746">
        <v>832</v>
      </c>
      <c r="Z684" s="746">
        <v>26</v>
      </c>
      <c r="AA684" s="749">
        <f t="shared" si="20"/>
        <v>1.04E-2</v>
      </c>
      <c r="AB684" s="748" t="s">
        <v>88</v>
      </c>
      <c r="AC684" s="747">
        <v>44727</v>
      </c>
      <c r="AD684" s="748"/>
      <c r="AE684" s="748" t="s">
        <v>4250</v>
      </c>
      <c r="AF684" s="746" t="s">
        <v>2051</v>
      </c>
      <c r="AG684" s="746">
        <v>832</v>
      </c>
      <c r="AH684" s="746">
        <v>26</v>
      </c>
      <c r="AI684" s="761">
        <f t="shared" si="21"/>
        <v>2.1631999999999998E-2</v>
      </c>
      <c r="AJ684" s="748" t="s">
        <v>72</v>
      </c>
      <c r="AK684" s="748" t="s">
        <v>4250</v>
      </c>
      <c r="AL684" s="747">
        <v>44732</v>
      </c>
      <c r="AM684" s="746" t="s">
        <v>4250</v>
      </c>
      <c r="AN684" s="747">
        <v>44733</v>
      </c>
      <c r="AO684" s="748"/>
      <c r="AP684" s="748" t="s">
        <v>4250</v>
      </c>
      <c r="AQ684" s="748"/>
      <c r="AR684" s="766" t="s">
        <v>4250</v>
      </c>
      <c r="AS684" s="748" t="s">
        <v>4250</v>
      </c>
      <c r="AT684" s="748" t="s">
        <v>4250</v>
      </c>
      <c r="AU684" s="748" t="s">
        <v>4250</v>
      </c>
      <c r="AV684" s="748" t="s">
        <v>4250</v>
      </c>
      <c r="AW684" s="748" t="s">
        <v>4250</v>
      </c>
      <c r="AX684" s="748" t="s">
        <v>4250</v>
      </c>
      <c r="AY684" s="748" t="s">
        <v>4250</v>
      </c>
      <c r="AZ684" s="748" t="s">
        <v>4250</v>
      </c>
      <c r="BA684" s="748" t="s">
        <v>4250</v>
      </c>
      <c r="BB684" s="748" t="s">
        <v>4250</v>
      </c>
      <c r="BC684" s="748" t="s">
        <v>4250</v>
      </c>
      <c r="BD684" s="748" t="s">
        <v>4250</v>
      </c>
      <c r="BE684" s="748" t="s">
        <v>4250</v>
      </c>
      <c r="BF684" s="748" t="s">
        <v>4250</v>
      </c>
      <c r="BG684" s="748" t="s">
        <v>4250</v>
      </c>
      <c r="BH684" s="748" t="s">
        <v>4250</v>
      </c>
    </row>
    <row r="685" spans="1:60">
      <c r="A685" s="858" t="s">
        <v>8524</v>
      </c>
      <c r="B685" s="748" t="s">
        <v>1264</v>
      </c>
      <c r="C685" s="746" t="s">
        <v>2052</v>
      </c>
      <c r="D685" s="747">
        <v>44719</v>
      </c>
      <c r="E685" s="748" t="s">
        <v>2040</v>
      </c>
      <c r="F685" s="748" t="s">
        <v>59</v>
      </c>
      <c r="G685" s="748" t="s">
        <v>60</v>
      </c>
      <c r="H685" s="748" t="s">
        <v>61</v>
      </c>
      <c r="I685" s="748" t="s">
        <v>62</v>
      </c>
      <c r="J685" s="748" t="s">
        <v>63</v>
      </c>
      <c r="K685" s="748">
        <v>30349</v>
      </c>
      <c r="L685" s="748" t="s">
        <v>221</v>
      </c>
      <c r="M685" s="748" t="s">
        <v>1492</v>
      </c>
      <c r="N685" s="748" t="s">
        <v>223</v>
      </c>
      <c r="O685" s="748" t="s">
        <v>98</v>
      </c>
      <c r="P685" s="748">
        <v>32809</v>
      </c>
      <c r="Q685" s="748" t="s">
        <v>1267</v>
      </c>
      <c r="R685" s="746" t="s">
        <v>647</v>
      </c>
      <c r="S685" s="746" t="s">
        <v>1489</v>
      </c>
      <c r="T685" s="746" t="s">
        <v>649</v>
      </c>
      <c r="U685" s="748">
        <v>49405140</v>
      </c>
      <c r="V685" s="746">
        <v>0</v>
      </c>
      <c r="W685" s="748" t="s">
        <v>163</v>
      </c>
      <c r="X685" s="748">
        <v>400</v>
      </c>
      <c r="Y685" s="746">
        <v>832</v>
      </c>
      <c r="Z685" s="746">
        <v>26</v>
      </c>
      <c r="AA685" s="749">
        <f t="shared" si="20"/>
        <v>1.04E-2</v>
      </c>
      <c r="AB685" s="748" t="s">
        <v>88</v>
      </c>
      <c r="AC685" s="747">
        <v>44727</v>
      </c>
      <c r="AD685" s="748"/>
      <c r="AE685" s="748" t="s">
        <v>4250</v>
      </c>
      <c r="AF685" s="746" t="s">
        <v>2052</v>
      </c>
      <c r="AG685" s="746">
        <v>832</v>
      </c>
      <c r="AH685" s="746">
        <v>26</v>
      </c>
      <c r="AI685" s="761">
        <f t="shared" si="21"/>
        <v>2.1631999999999998E-2</v>
      </c>
      <c r="AJ685" s="748" t="s">
        <v>72</v>
      </c>
      <c r="AK685" s="748" t="s">
        <v>4250</v>
      </c>
      <c r="AL685" s="747">
        <v>44734</v>
      </c>
      <c r="AM685" s="746" t="s">
        <v>4250</v>
      </c>
      <c r="AN685" s="747">
        <v>44735</v>
      </c>
      <c r="AO685" s="748"/>
      <c r="AP685" s="748" t="s">
        <v>4250</v>
      </c>
      <c r="AQ685" s="748"/>
      <c r="AR685" s="766" t="s">
        <v>4250</v>
      </c>
      <c r="AS685" s="748" t="s">
        <v>4250</v>
      </c>
      <c r="AT685" s="748" t="s">
        <v>4250</v>
      </c>
      <c r="AU685" s="748" t="s">
        <v>4250</v>
      </c>
      <c r="AV685" s="748" t="s">
        <v>4250</v>
      </c>
      <c r="AW685" s="748" t="s">
        <v>4250</v>
      </c>
      <c r="AX685" s="748" t="s">
        <v>4250</v>
      </c>
      <c r="AY685" s="748" t="s">
        <v>4250</v>
      </c>
      <c r="AZ685" s="748" t="s">
        <v>4250</v>
      </c>
      <c r="BA685" s="748" t="s">
        <v>4250</v>
      </c>
      <c r="BB685" s="748" t="s">
        <v>4250</v>
      </c>
      <c r="BC685" s="748" t="s">
        <v>4250</v>
      </c>
      <c r="BD685" s="748" t="s">
        <v>4250</v>
      </c>
      <c r="BE685" s="748" t="s">
        <v>4250</v>
      </c>
      <c r="BF685" s="748" t="s">
        <v>4250</v>
      </c>
      <c r="BG685" s="748" t="s">
        <v>4250</v>
      </c>
      <c r="BH685" s="748" t="s">
        <v>4250</v>
      </c>
    </row>
    <row r="686" spans="1:60">
      <c r="A686" s="858" t="s">
        <v>8524</v>
      </c>
      <c r="B686" s="748" t="s">
        <v>1264</v>
      </c>
      <c r="C686" s="746" t="s">
        <v>2053</v>
      </c>
      <c r="D686" s="747">
        <v>44719</v>
      </c>
      <c r="E686" s="748" t="s">
        <v>2040</v>
      </c>
      <c r="F686" s="748" t="s">
        <v>59</v>
      </c>
      <c r="G686" s="748" t="s">
        <v>60</v>
      </c>
      <c r="H686" s="748" t="s">
        <v>61</v>
      </c>
      <c r="I686" s="748" t="s">
        <v>62</v>
      </c>
      <c r="J686" s="748" t="s">
        <v>63</v>
      </c>
      <c r="K686" s="748">
        <v>30349</v>
      </c>
      <c r="L686" s="748" t="s">
        <v>221</v>
      </c>
      <c r="M686" s="748" t="s">
        <v>1492</v>
      </c>
      <c r="N686" s="748" t="s">
        <v>223</v>
      </c>
      <c r="O686" s="748" t="s">
        <v>98</v>
      </c>
      <c r="P686" s="748">
        <v>32809</v>
      </c>
      <c r="Q686" s="748" t="s">
        <v>1267</v>
      </c>
      <c r="R686" s="746" t="s">
        <v>647</v>
      </c>
      <c r="S686" s="746" t="s">
        <v>1489</v>
      </c>
      <c r="T686" s="746" t="s">
        <v>649</v>
      </c>
      <c r="U686" s="748">
        <v>49405140</v>
      </c>
      <c r="V686" s="746">
        <v>0</v>
      </c>
      <c r="W686" s="748" t="s">
        <v>163</v>
      </c>
      <c r="X686" s="748">
        <v>400</v>
      </c>
      <c r="Y686" s="746">
        <v>832</v>
      </c>
      <c r="Z686" s="746">
        <v>26</v>
      </c>
      <c r="AA686" s="749">
        <f t="shared" si="20"/>
        <v>1.04E-2</v>
      </c>
      <c r="AB686" s="748" t="s">
        <v>88</v>
      </c>
      <c r="AC686" s="747">
        <v>44727</v>
      </c>
      <c r="AD686" s="748"/>
      <c r="AE686" s="748" t="s">
        <v>4250</v>
      </c>
      <c r="AF686" s="746" t="s">
        <v>2053</v>
      </c>
      <c r="AG686" s="746">
        <v>832</v>
      </c>
      <c r="AH686" s="746">
        <v>26</v>
      </c>
      <c r="AI686" s="761">
        <f t="shared" si="21"/>
        <v>2.1631999999999998E-2</v>
      </c>
      <c r="AJ686" s="748" t="s">
        <v>72</v>
      </c>
      <c r="AK686" s="748" t="s">
        <v>4250</v>
      </c>
      <c r="AL686" s="747">
        <v>44734</v>
      </c>
      <c r="AM686" s="746" t="s">
        <v>4250</v>
      </c>
      <c r="AN686" s="747">
        <v>44735</v>
      </c>
      <c r="AO686" s="748"/>
      <c r="AP686" s="748" t="s">
        <v>4250</v>
      </c>
      <c r="AQ686" s="748"/>
      <c r="AR686" s="766" t="s">
        <v>4250</v>
      </c>
      <c r="AS686" s="748" t="s">
        <v>4250</v>
      </c>
      <c r="AT686" s="748" t="s">
        <v>4250</v>
      </c>
      <c r="AU686" s="748" t="s">
        <v>4250</v>
      </c>
      <c r="AV686" s="748" t="s">
        <v>4250</v>
      </c>
      <c r="AW686" s="748" t="s">
        <v>4250</v>
      </c>
      <c r="AX686" s="748" t="s">
        <v>4250</v>
      </c>
      <c r="AY686" s="748" t="s">
        <v>4250</v>
      </c>
      <c r="AZ686" s="748" t="s">
        <v>4250</v>
      </c>
      <c r="BA686" s="748" t="s">
        <v>4250</v>
      </c>
      <c r="BB686" s="748" t="s">
        <v>4250</v>
      </c>
      <c r="BC686" s="748" t="s">
        <v>4250</v>
      </c>
      <c r="BD686" s="748" t="s">
        <v>4250</v>
      </c>
      <c r="BE686" s="748" t="s">
        <v>4250</v>
      </c>
      <c r="BF686" s="748" t="s">
        <v>4250</v>
      </c>
      <c r="BG686" s="748" t="s">
        <v>4250</v>
      </c>
      <c r="BH686" s="748" t="s">
        <v>4250</v>
      </c>
    </row>
    <row r="687" spans="1:60">
      <c r="A687" s="858" t="s">
        <v>8524</v>
      </c>
      <c r="B687" s="748" t="s">
        <v>1264</v>
      </c>
      <c r="C687" s="746" t="s">
        <v>2054</v>
      </c>
      <c r="D687" s="747">
        <v>44719</v>
      </c>
      <c r="E687" s="748" t="s">
        <v>2040</v>
      </c>
      <c r="F687" s="748" t="s">
        <v>59</v>
      </c>
      <c r="G687" s="748" t="s">
        <v>60</v>
      </c>
      <c r="H687" s="748" t="s">
        <v>61</v>
      </c>
      <c r="I687" s="748" t="s">
        <v>62</v>
      </c>
      <c r="J687" s="748" t="s">
        <v>63</v>
      </c>
      <c r="K687" s="748">
        <v>30349</v>
      </c>
      <c r="L687" s="748" t="s">
        <v>221</v>
      </c>
      <c r="M687" s="748" t="s">
        <v>1492</v>
      </c>
      <c r="N687" s="748" t="s">
        <v>223</v>
      </c>
      <c r="O687" s="748" t="s">
        <v>98</v>
      </c>
      <c r="P687" s="748">
        <v>32809</v>
      </c>
      <c r="Q687" s="748" t="s">
        <v>1267</v>
      </c>
      <c r="R687" s="746" t="s">
        <v>647</v>
      </c>
      <c r="S687" s="746" t="s">
        <v>1489</v>
      </c>
      <c r="T687" s="746" t="s">
        <v>649</v>
      </c>
      <c r="U687" s="748">
        <v>49405140</v>
      </c>
      <c r="V687" s="746">
        <v>0</v>
      </c>
      <c r="W687" s="748" t="s">
        <v>163</v>
      </c>
      <c r="X687" s="748">
        <v>400</v>
      </c>
      <c r="Y687" s="746">
        <v>832</v>
      </c>
      <c r="Z687" s="746">
        <v>26</v>
      </c>
      <c r="AA687" s="749">
        <f t="shared" si="20"/>
        <v>1.04E-2</v>
      </c>
      <c r="AB687" s="748" t="s">
        <v>88</v>
      </c>
      <c r="AC687" s="747">
        <v>44727</v>
      </c>
      <c r="AD687" s="748"/>
      <c r="AE687" s="748" t="s">
        <v>4250</v>
      </c>
      <c r="AF687" s="746" t="s">
        <v>2054</v>
      </c>
      <c r="AG687" s="746">
        <v>832</v>
      </c>
      <c r="AH687" s="746">
        <v>26</v>
      </c>
      <c r="AI687" s="761">
        <f t="shared" si="21"/>
        <v>2.1631999999999998E-2</v>
      </c>
      <c r="AJ687" s="748" t="s">
        <v>72</v>
      </c>
      <c r="AK687" s="748" t="s">
        <v>4250</v>
      </c>
      <c r="AL687" s="747">
        <v>44734</v>
      </c>
      <c r="AM687" s="746" t="s">
        <v>4250</v>
      </c>
      <c r="AN687" s="747">
        <v>44735</v>
      </c>
      <c r="AO687" s="748"/>
      <c r="AP687" s="748" t="s">
        <v>4250</v>
      </c>
      <c r="AQ687" s="748"/>
      <c r="AR687" s="766" t="s">
        <v>4250</v>
      </c>
      <c r="AS687" s="748" t="s">
        <v>4250</v>
      </c>
      <c r="AT687" s="748" t="s">
        <v>4250</v>
      </c>
      <c r="AU687" s="748" t="s">
        <v>4250</v>
      </c>
      <c r="AV687" s="748" t="s">
        <v>4250</v>
      </c>
      <c r="AW687" s="748" t="s">
        <v>4250</v>
      </c>
      <c r="AX687" s="748" t="s">
        <v>4250</v>
      </c>
      <c r="AY687" s="748" t="s">
        <v>4250</v>
      </c>
      <c r="AZ687" s="748" t="s">
        <v>4250</v>
      </c>
      <c r="BA687" s="748" t="s">
        <v>4250</v>
      </c>
      <c r="BB687" s="748" t="s">
        <v>4250</v>
      </c>
      <c r="BC687" s="748" t="s">
        <v>4250</v>
      </c>
      <c r="BD687" s="748" t="s">
        <v>4250</v>
      </c>
      <c r="BE687" s="748" t="s">
        <v>4250</v>
      </c>
      <c r="BF687" s="748" t="s">
        <v>4250</v>
      </c>
      <c r="BG687" s="748" t="s">
        <v>4250</v>
      </c>
      <c r="BH687" s="748" t="s">
        <v>4250</v>
      </c>
    </row>
    <row r="688" spans="1:60">
      <c r="A688" s="858" t="s">
        <v>8524</v>
      </c>
      <c r="B688" s="748" t="s">
        <v>1264</v>
      </c>
      <c r="C688" s="746" t="s">
        <v>2055</v>
      </c>
      <c r="D688" s="747">
        <v>44719</v>
      </c>
      <c r="E688" s="748" t="s">
        <v>2040</v>
      </c>
      <c r="F688" s="748" t="s">
        <v>59</v>
      </c>
      <c r="G688" s="748" t="s">
        <v>60</v>
      </c>
      <c r="H688" s="748" t="s">
        <v>61</v>
      </c>
      <c r="I688" s="748" t="s">
        <v>62</v>
      </c>
      <c r="J688" s="748" t="s">
        <v>63</v>
      </c>
      <c r="K688" s="748">
        <v>30349</v>
      </c>
      <c r="L688" s="748" t="s">
        <v>221</v>
      </c>
      <c r="M688" s="748" t="s">
        <v>1492</v>
      </c>
      <c r="N688" s="748" t="s">
        <v>223</v>
      </c>
      <c r="O688" s="748" t="s">
        <v>98</v>
      </c>
      <c r="P688" s="748">
        <v>32809</v>
      </c>
      <c r="Q688" s="748" t="s">
        <v>1267</v>
      </c>
      <c r="R688" s="746" t="s">
        <v>647</v>
      </c>
      <c r="S688" s="746" t="s">
        <v>1489</v>
      </c>
      <c r="T688" s="746" t="s">
        <v>649</v>
      </c>
      <c r="U688" s="748">
        <v>49405140</v>
      </c>
      <c r="V688" s="746">
        <v>0</v>
      </c>
      <c r="W688" s="748" t="s">
        <v>163</v>
      </c>
      <c r="X688" s="748">
        <v>400</v>
      </c>
      <c r="Y688" s="746">
        <v>768</v>
      </c>
      <c r="Z688" s="746">
        <v>24</v>
      </c>
      <c r="AA688" s="749">
        <f t="shared" si="20"/>
        <v>9.5999999999999992E-3</v>
      </c>
      <c r="AB688" s="748" t="s">
        <v>88</v>
      </c>
      <c r="AC688" s="747">
        <v>44727</v>
      </c>
      <c r="AD688" s="748"/>
      <c r="AE688" s="748" t="s">
        <v>4250</v>
      </c>
      <c r="AF688" s="746" t="s">
        <v>2055</v>
      </c>
      <c r="AG688" s="746">
        <v>768</v>
      </c>
      <c r="AH688" s="746">
        <v>24</v>
      </c>
      <c r="AI688" s="761">
        <f t="shared" si="21"/>
        <v>1.8432E-2</v>
      </c>
      <c r="AJ688" s="748" t="s">
        <v>72</v>
      </c>
      <c r="AK688" s="748" t="s">
        <v>4250</v>
      </c>
      <c r="AL688" s="747">
        <v>44734</v>
      </c>
      <c r="AM688" s="746" t="s">
        <v>4250</v>
      </c>
      <c r="AN688" s="747">
        <v>44735</v>
      </c>
      <c r="AO688" s="748"/>
      <c r="AP688" s="748" t="s">
        <v>4250</v>
      </c>
      <c r="AQ688" s="748"/>
      <c r="AR688" s="766" t="s">
        <v>4250</v>
      </c>
      <c r="AS688" s="748" t="s">
        <v>4250</v>
      </c>
      <c r="AT688" s="748" t="s">
        <v>4250</v>
      </c>
      <c r="AU688" s="748" t="s">
        <v>4250</v>
      </c>
      <c r="AV688" s="748" t="s">
        <v>4250</v>
      </c>
      <c r="AW688" s="748" t="s">
        <v>4250</v>
      </c>
      <c r="AX688" s="748" t="s">
        <v>4250</v>
      </c>
      <c r="AY688" s="748" t="s">
        <v>4250</v>
      </c>
      <c r="AZ688" s="748" t="s">
        <v>4250</v>
      </c>
      <c r="BA688" s="748" t="s">
        <v>4250</v>
      </c>
      <c r="BB688" s="748" t="s">
        <v>4250</v>
      </c>
      <c r="BC688" s="748" t="s">
        <v>4250</v>
      </c>
      <c r="BD688" s="748" t="s">
        <v>4250</v>
      </c>
      <c r="BE688" s="748" t="s">
        <v>4250</v>
      </c>
      <c r="BF688" s="748" t="s">
        <v>4250</v>
      </c>
      <c r="BG688" s="748" t="s">
        <v>4250</v>
      </c>
      <c r="BH688" s="748" t="s">
        <v>4250</v>
      </c>
    </row>
    <row r="689" spans="1:60">
      <c r="A689" s="858" t="s">
        <v>8524</v>
      </c>
      <c r="B689" s="748" t="s">
        <v>1264</v>
      </c>
      <c r="C689" s="746" t="s">
        <v>2056</v>
      </c>
      <c r="D689" s="747">
        <v>44719</v>
      </c>
      <c r="E689" s="748" t="s">
        <v>2057</v>
      </c>
      <c r="F689" s="748" t="s">
        <v>59</v>
      </c>
      <c r="G689" s="748" t="s">
        <v>60</v>
      </c>
      <c r="H689" s="748" t="s">
        <v>61</v>
      </c>
      <c r="I689" s="748" t="s">
        <v>62</v>
      </c>
      <c r="J689" s="748" t="s">
        <v>63</v>
      </c>
      <c r="K689" s="748">
        <v>30349</v>
      </c>
      <c r="L689" s="748" t="s">
        <v>991</v>
      </c>
      <c r="M689" s="748" t="s">
        <v>2058</v>
      </c>
      <c r="N689" s="748" t="s">
        <v>1565</v>
      </c>
      <c r="O689" s="748" t="s">
        <v>376</v>
      </c>
      <c r="P689" s="748">
        <v>29172</v>
      </c>
      <c r="Q689" s="748" t="s">
        <v>1267</v>
      </c>
      <c r="R689" s="746" t="s">
        <v>1566</v>
      </c>
      <c r="S689" s="746" t="s">
        <v>1567</v>
      </c>
      <c r="T689" s="746" t="s">
        <v>1568</v>
      </c>
      <c r="U689" s="748">
        <v>49405140</v>
      </c>
      <c r="V689" s="746">
        <v>0</v>
      </c>
      <c r="W689" s="748" t="s">
        <v>163</v>
      </c>
      <c r="X689" s="748">
        <v>400</v>
      </c>
      <c r="Y689" s="746">
        <v>832</v>
      </c>
      <c r="Z689" s="746">
        <v>26</v>
      </c>
      <c r="AA689" s="749">
        <f t="shared" si="20"/>
        <v>1.04E-2</v>
      </c>
      <c r="AB689" s="748" t="s">
        <v>88</v>
      </c>
      <c r="AC689" s="747">
        <v>44727</v>
      </c>
      <c r="AD689" s="748"/>
      <c r="AE689" s="748" t="s">
        <v>4250</v>
      </c>
      <c r="AF689" s="746" t="s">
        <v>2056</v>
      </c>
      <c r="AG689" s="746">
        <v>832</v>
      </c>
      <c r="AH689" s="746">
        <v>26</v>
      </c>
      <c r="AI689" s="761">
        <f t="shared" si="21"/>
        <v>2.1631999999999998E-2</v>
      </c>
      <c r="AJ689" s="748" t="s">
        <v>72</v>
      </c>
      <c r="AK689" s="748" t="s">
        <v>4250</v>
      </c>
      <c r="AL689" s="747">
        <v>44725</v>
      </c>
      <c r="AM689" s="746" t="s">
        <v>4250</v>
      </c>
      <c r="AN689" s="747">
        <v>44726</v>
      </c>
      <c r="AO689" s="748"/>
      <c r="AP689" s="748" t="s">
        <v>4250</v>
      </c>
      <c r="AQ689" s="748"/>
      <c r="AR689" s="766" t="s">
        <v>4250</v>
      </c>
      <c r="AS689" s="748" t="s">
        <v>4250</v>
      </c>
      <c r="AT689" s="748" t="s">
        <v>4250</v>
      </c>
      <c r="AU689" s="748" t="s">
        <v>4250</v>
      </c>
      <c r="AV689" s="748" t="s">
        <v>4250</v>
      </c>
      <c r="AW689" s="748" t="s">
        <v>4250</v>
      </c>
      <c r="AX689" s="748" t="s">
        <v>4250</v>
      </c>
      <c r="AY689" s="748" t="s">
        <v>4250</v>
      </c>
      <c r="AZ689" s="748" t="s">
        <v>4250</v>
      </c>
      <c r="BA689" s="748" t="s">
        <v>4250</v>
      </c>
      <c r="BB689" s="748" t="s">
        <v>4250</v>
      </c>
      <c r="BC689" s="748" t="s">
        <v>4250</v>
      </c>
      <c r="BD689" s="748" t="s">
        <v>4250</v>
      </c>
      <c r="BE689" s="748" t="s">
        <v>4250</v>
      </c>
      <c r="BF689" s="748" t="s">
        <v>4250</v>
      </c>
      <c r="BG689" s="748" t="s">
        <v>4250</v>
      </c>
      <c r="BH689" s="748" t="s">
        <v>4250</v>
      </c>
    </row>
    <row r="690" spans="1:60">
      <c r="A690" s="858" t="s">
        <v>8524</v>
      </c>
      <c r="B690" s="748" t="s">
        <v>1264</v>
      </c>
      <c r="C690" s="746" t="s">
        <v>2059</v>
      </c>
      <c r="D690" s="747">
        <v>44719</v>
      </c>
      <c r="E690" s="748" t="s">
        <v>2057</v>
      </c>
      <c r="F690" s="748" t="s">
        <v>59</v>
      </c>
      <c r="G690" s="748" t="s">
        <v>60</v>
      </c>
      <c r="H690" s="748" t="s">
        <v>61</v>
      </c>
      <c r="I690" s="748" t="s">
        <v>62</v>
      </c>
      <c r="J690" s="748" t="s">
        <v>63</v>
      </c>
      <c r="K690" s="748">
        <v>30349</v>
      </c>
      <c r="L690" s="748" t="s">
        <v>991</v>
      </c>
      <c r="M690" s="748" t="s">
        <v>2058</v>
      </c>
      <c r="N690" s="748" t="s">
        <v>1565</v>
      </c>
      <c r="O690" s="748" t="s">
        <v>376</v>
      </c>
      <c r="P690" s="748">
        <v>29172</v>
      </c>
      <c r="Q690" s="748" t="s">
        <v>1267</v>
      </c>
      <c r="R690" s="746" t="s">
        <v>1566</v>
      </c>
      <c r="S690" s="746" t="s">
        <v>1567</v>
      </c>
      <c r="T690" s="746" t="s">
        <v>1568</v>
      </c>
      <c r="U690" s="748">
        <v>49405140</v>
      </c>
      <c r="V690" s="746">
        <v>0</v>
      </c>
      <c r="W690" s="748" t="s">
        <v>163</v>
      </c>
      <c r="X690" s="748">
        <v>400</v>
      </c>
      <c r="Y690" s="746">
        <v>832</v>
      </c>
      <c r="Z690" s="746">
        <v>26</v>
      </c>
      <c r="AA690" s="749">
        <f t="shared" si="20"/>
        <v>1.04E-2</v>
      </c>
      <c r="AB690" s="748" t="s">
        <v>88</v>
      </c>
      <c r="AC690" s="747">
        <v>44727</v>
      </c>
      <c r="AD690" s="748"/>
      <c r="AE690" s="748" t="s">
        <v>4250</v>
      </c>
      <c r="AF690" s="746" t="s">
        <v>2059</v>
      </c>
      <c r="AG690" s="746">
        <v>832</v>
      </c>
      <c r="AH690" s="746">
        <v>26</v>
      </c>
      <c r="AI690" s="761">
        <f t="shared" si="21"/>
        <v>2.1631999999999998E-2</v>
      </c>
      <c r="AJ690" s="748" t="s">
        <v>72</v>
      </c>
      <c r="AK690" s="748" t="s">
        <v>4250</v>
      </c>
      <c r="AL690" s="747">
        <v>44725</v>
      </c>
      <c r="AM690" s="746" t="s">
        <v>4250</v>
      </c>
      <c r="AN690" s="747">
        <v>44726</v>
      </c>
      <c r="AO690" s="748"/>
      <c r="AP690" s="748" t="s">
        <v>4250</v>
      </c>
      <c r="AQ690" s="748"/>
      <c r="AR690" s="766" t="s">
        <v>4250</v>
      </c>
      <c r="AS690" s="748" t="s">
        <v>4250</v>
      </c>
      <c r="AT690" s="748" t="s">
        <v>4250</v>
      </c>
      <c r="AU690" s="748" t="s">
        <v>4250</v>
      </c>
      <c r="AV690" s="748" t="s">
        <v>4250</v>
      </c>
      <c r="AW690" s="748" t="s">
        <v>4250</v>
      </c>
      <c r="AX690" s="748" t="s">
        <v>4250</v>
      </c>
      <c r="AY690" s="748" t="s">
        <v>4250</v>
      </c>
      <c r="AZ690" s="748" t="s">
        <v>4250</v>
      </c>
      <c r="BA690" s="748" t="s">
        <v>4250</v>
      </c>
      <c r="BB690" s="748" t="s">
        <v>4250</v>
      </c>
      <c r="BC690" s="748" t="s">
        <v>4250</v>
      </c>
      <c r="BD690" s="748" t="s">
        <v>4250</v>
      </c>
      <c r="BE690" s="748" t="s">
        <v>4250</v>
      </c>
      <c r="BF690" s="748" t="s">
        <v>4250</v>
      </c>
      <c r="BG690" s="748" t="s">
        <v>4250</v>
      </c>
      <c r="BH690" s="748" t="s">
        <v>4250</v>
      </c>
    </row>
    <row r="691" spans="1:60">
      <c r="A691" s="858" t="s">
        <v>8524</v>
      </c>
      <c r="B691" s="748" t="s">
        <v>1264</v>
      </c>
      <c r="C691" s="746" t="s">
        <v>2060</v>
      </c>
      <c r="D691" s="747">
        <v>44719</v>
      </c>
      <c r="E691" s="748" t="s">
        <v>2057</v>
      </c>
      <c r="F691" s="748" t="s">
        <v>59</v>
      </c>
      <c r="G691" s="748" t="s">
        <v>60</v>
      </c>
      <c r="H691" s="748" t="s">
        <v>61</v>
      </c>
      <c r="I691" s="748" t="s">
        <v>62</v>
      </c>
      <c r="J691" s="748" t="s">
        <v>63</v>
      </c>
      <c r="K691" s="748">
        <v>30349</v>
      </c>
      <c r="L691" s="748" t="s">
        <v>991</v>
      </c>
      <c r="M691" s="748" t="s">
        <v>2058</v>
      </c>
      <c r="N691" s="748" t="s">
        <v>1565</v>
      </c>
      <c r="O691" s="748" t="s">
        <v>376</v>
      </c>
      <c r="P691" s="748">
        <v>29172</v>
      </c>
      <c r="Q691" s="748" t="s">
        <v>1267</v>
      </c>
      <c r="R691" s="746" t="s">
        <v>1566</v>
      </c>
      <c r="S691" s="746" t="s">
        <v>1567</v>
      </c>
      <c r="T691" s="746" t="s">
        <v>1568</v>
      </c>
      <c r="U691" s="748">
        <v>49405140</v>
      </c>
      <c r="V691" s="746">
        <v>0</v>
      </c>
      <c r="W691" s="748" t="s">
        <v>163</v>
      </c>
      <c r="X691" s="748">
        <v>400</v>
      </c>
      <c r="Y691" s="746">
        <v>832</v>
      </c>
      <c r="Z691" s="746">
        <v>26</v>
      </c>
      <c r="AA691" s="749">
        <f t="shared" si="20"/>
        <v>1.04E-2</v>
      </c>
      <c r="AB691" s="748" t="s">
        <v>88</v>
      </c>
      <c r="AC691" s="747">
        <v>44727</v>
      </c>
      <c r="AD691" s="748"/>
      <c r="AE691" s="748" t="s">
        <v>4250</v>
      </c>
      <c r="AF691" s="746" t="s">
        <v>2060</v>
      </c>
      <c r="AG691" s="746">
        <v>832</v>
      </c>
      <c r="AH691" s="746">
        <v>26</v>
      </c>
      <c r="AI691" s="761">
        <f t="shared" si="21"/>
        <v>2.1631999999999998E-2</v>
      </c>
      <c r="AJ691" s="748" t="s">
        <v>72</v>
      </c>
      <c r="AK691" s="748" t="s">
        <v>4250</v>
      </c>
      <c r="AL691" s="747">
        <v>44725</v>
      </c>
      <c r="AM691" s="746" t="s">
        <v>4250</v>
      </c>
      <c r="AN691" s="747">
        <v>44726</v>
      </c>
      <c r="AO691" s="748"/>
      <c r="AP691" s="748" t="s">
        <v>4250</v>
      </c>
      <c r="AQ691" s="748"/>
      <c r="AR691" s="766" t="s">
        <v>4250</v>
      </c>
      <c r="AS691" s="748" t="s">
        <v>4250</v>
      </c>
      <c r="AT691" s="748" t="s">
        <v>4250</v>
      </c>
      <c r="AU691" s="748" t="s">
        <v>4250</v>
      </c>
      <c r="AV691" s="748" t="s">
        <v>4250</v>
      </c>
      <c r="AW691" s="748" t="s">
        <v>4250</v>
      </c>
      <c r="AX691" s="748" t="s">
        <v>4250</v>
      </c>
      <c r="AY691" s="748" t="s">
        <v>4250</v>
      </c>
      <c r="AZ691" s="748" t="s">
        <v>4250</v>
      </c>
      <c r="BA691" s="748" t="s">
        <v>4250</v>
      </c>
      <c r="BB691" s="748" t="s">
        <v>4250</v>
      </c>
      <c r="BC691" s="748" t="s">
        <v>4250</v>
      </c>
      <c r="BD691" s="748" t="s">
        <v>4250</v>
      </c>
      <c r="BE691" s="748" t="s">
        <v>4250</v>
      </c>
      <c r="BF691" s="748" t="s">
        <v>4250</v>
      </c>
      <c r="BG691" s="748" t="s">
        <v>4250</v>
      </c>
      <c r="BH691" s="748" t="s">
        <v>4250</v>
      </c>
    </row>
    <row r="692" spans="1:60">
      <c r="A692" s="858" t="s">
        <v>8524</v>
      </c>
      <c r="B692" s="748" t="s">
        <v>1264</v>
      </c>
      <c r="C692" s="746" t="s">
        <v>2061</v>
      </c>
      <c r="D692" s="747">
        <v>44719</v>
      </c>
      <c r="E692" s="748" t="s">
        <v>2057</v>
      </c>
      <c r="F692" s="748" t="s">
        <v>59</v>
      </c>
      <c r="G692" s="748" t="s">
        <v>60</v>
      </c>
      <c r="H692" s="748" t="s">
        <v>61</v>
      </c>
      <c r="I692" s="748" t="s">
        <v>62</v>
      </c>
      <c r="J692" s="748" t="s">
        <v>63</v>
      </c>
      <c r="K692" s="748">
        <v>30349</v>
      </c>
      <c r="L692" s="748" t="s">
        <v>991</v>
      </c>
      <c r="M692" s="748" t="s">
        <v>2058</v>
      </c>
      <c r="N692" s="748" t="s">
        <v>1565</v>
      </c>
      <c r="O692" s="748" t="s">
        <v>376</v>
      </c>
      <c r="P692" s="748">
        <v>29172</v>
      </c>
      <c r="Q692" s="748" t="s">
        <v>1267</v>
      </c>
      <c r="R692" s="746" t="s">
        <v>1566</v>
      </c>
      <c r="S692" s="746" t="s">
        <v>1567</v>
      </c>
      <c r="T692" s="746" t="s">
        <v>1568</v>
      </c>
      <c r="U692" s="748">
        <v>49405140</v>
      </c>
      <c r="V692" s="746">
        <v>0</v>
      </c>
      <c r="W692" s="748" t="s">
        <v>163</v>
      </c>
      <c r="X692" s="748">
        <v>400</v>
      </c>
      <c r="Y692" s="746">
        <v>384</v>
      </c>
      <c r="Z692" s="746">
        <v>12</v>
      </c>
      <c r="AA692" s="749">
        <f t="shared" si="20"/>
        <v>4.7999999999999996E-3</v>
      </c>
      <c r="AB692" s="748" t="s">
        <v>88</v>
      </c>
      <c r="AC692" s="747">
        <v>44727</v>
      </c>
      <c r="AD692" s="748"/>
      <c r="AE692" s="748" t="s">
        <v>4250</v>
      </c>
      <c r="AF692" s="746" t="s">
        <v>2061</v>
      </c>
      <c r="AG692" s="746">
        <v>384</v>
      </c>
      <c r="AH692" s="746">
        <v>12</v>
      </c>
      <c r="AI692" s="761">
        <f t="shared" si="21"/>
        <v>4.6080000000000001E-3</v>
      </c>
      <c r="AJ692" s="748" t="s">
        <v>72</v>
      </c>
      <c r="AK692" s="748" t="s">
        <v>4250</v>
      </c>
      <c r="AL692" s="747">
        <v>44725</v>
      </c>
      <c r="AM692" s="746" t="s">
        <v>4250</v>
      </c>
      <c r="AN692" s="747">
        <v>44726</v>
      </c>
      <c r="AO692" s="748"/>
      <c r="AP692" s="748" t="s">
        <v>4250</v>
      </c>
      <c r="AQ692" s="748"/>
      <c r="AR692" s="766" t="s">
        <v>4250</v>
      </c>
      <c r="AS692" s="748" t="s">
        <v>4250</v>
      </c>
      <c r="AT692" s="748" t="s">
        <v>4250</v>
      </c>
      <c r="AU692" s="748" t="s">
        <v>4250</v>
      </c>
      <c r="AV692" s="748" t="s">
        <v>4250</v>
      </c>
      <c r="AW692" s="748" t="s">
        <v>4250</v>
      </c>
      <c r="AX692" s="748" t="s">
        <v>4250</v>
      </c>
      <c r="AY692" s="748" t="s">
        <v>4250</v>
      </c>
      <c r="AZ692" s="748" t="s">
        <v>4250</v>
      </c>
      <c r="BA692" s="748" t="s">
        <v>4250</v>
      </c>
      <c r="BB692" s="748" t="s">
        <v>4250</v>
      </c>
      <c r="BC692" s="748" t="s">
        <v>4250</v>
      </c>
      <c r="BD692" s="748" t="s">
        <v>4250</v>
      </c>
      <c r="BE692" s="748" t="s">
        <v>4250</v>
      </c>
      <c r="BF692" s="748" t="s">
        <v>4250</v>
      </c>
      <c r="BG692" s="748" t="s">
        <v>4250</v>
      </c>
      <c r="BH692" s="748" t="s">
        <v>4250</v>
      </c>
    </row>
    <row r="693" spans="1:60">
      <c r="A693" s="858" t="s">
        <v>8524</v>
      </c>
      <c r="B693" s="748" t="s">
        <v>101</v>
      </c>
      <c r="C693" s="746" t="s">
        <v>2062</v>
      </c>
      <c r="D693" s="747">
        <v>44719</v>
      </c>
      <c r="E693" s="748" t="s">
        <v>2063</v>
      </c>
      <c r="F693" s="748" t="s">
        <v>59</v>
      </c>
      <c r="G693" s="748" t="s">
        <v>60</v>
      </c>
      <c r="H693" s="748" t="s">
        <v>61</v>
      </c>
      <c r="I693" s="748" t="s">
        <v>62</v>
      </c>
      <c r="J693" s="748" t="s">
        <v>63</v>
      </c>
      <c r="K693" s="748">
        <v>30349</v>
      </c>
      <c r="L693" s="748" t="s">
        <v>2064</v>
      </c>
      <c r="M693" s="748" t="s">
        <v>2065</v>
      </c>
      <c r="N693" s="748" t="s">
        <v>2066</v>
      </c>
      <c r="O693" s="748" t="s">
        <v>110</v>
      </c>
      <c r="P693" s="748">
        <v>95834</v>
      </c>
      <c r="Q693" s="748" t="s">
        <v>1267</v>
      </c>
      <c r="R693" s="746" t="s">
        <v>2067</v>
      </c>
      <c r="S693" s="746" t="s">
        <v>2068</v>
      </c>
      <c r="T693" s="746" t="s">
        <v>2069</v>
      </c>
      <c r="U693" s="748">
        <v>49203132</v>
      </c>
      <c r="V693" s="746">
        <v>0</v>
      </c>
      <c r="W693" s="748" t="s">
        <v>113</v>
      </c>
      <c r="X693" s="748">
        <v>360</v>
      </c>
      <c r="Y693" s="746">
        <v>832</v>
      </c>
      <c r="Z693" s="746">
        <v>26</v>
      </c>
      <c r="AA693" s="749">
        <f t="shared" si="20"/>
        <v>9.3600000000000003E-3</v>
      </c>
      <c r="AB693" s="748" t="s">
        <v>88</v>
      </c>
      <c r="AC693" s="747">
        <v>44725</v>
      </c>
      <c r="AD693" s="748"/>
      <c r="AE693" s="748" t="s">
        <v>4250</v>
      </c>
      <c r="AF693" s="746" t="s">
        <v>2062</v>
      </c>
      <c r="AG693" s="746">
        <v>832</v>
      </c>
      <c r="AH693" s="746">
        <v>26</v>
      </c>
      <c r="AI693" s="761">
        <f t="shared" si="21"/>
        <v>2.1631999999999998E-2</v>
      </c>
      <c r="AJ693" s="748" t="s">
        <v>72</v>
      </c>
      <c r="AK693" s="748" t="s">
        <v>4250</v>
      </c>
      <c r="AL693" s="747">
        <v>44726</v>
      </c>
      <c r="AM693" s="746" t="s">
        <v>4250</v>
      </c>
      <c r="AN693" s="747">
        <v>44732</v>
      </c>
      <c r="AO693" s="748"/>
      <c r="AP693" s="748" t="s">
        <v>4250</v>
      </c>
      <c r="AQ693" s="748"/>
      <c r="AR693" s="766" t="s">
        <v>4250</v>
      </c>
      <c r="AS693" s="748" t="s">
        <v>4250</v>
      </c>
      <c r="AT693" s="748" t="s">
        <v>4250</v>
      </c>
      <c r="AU693" s="748" t="s">
        <v>4250</v>
      </c>
      <c r="AV693" s="748" t="s">
        <v>4250</v>
      </c>
      <c r="AW693" s="748" t="s">
        <v>4250</v>
      </c>
      <c r="AX693" s="748" t="s">
        <v>4250</v>
      </c>
      <c r="AY693" s="748" t="s">
        <v>4250</v>
      </c>
      <c r="AZ693" s="748" t="s">
        <v>4250</v>
      </c>
      <c r="BA693" s="748" t="s">
        <v>4250</v>
      </c>
      <c r="BB693" s="748" t="s">
        <v>4250</v>
      </c>
      <c r="BC693" s="748" t="s">
        <v>4250</v>
      </c>
      <c r="BD693" s="748" t="s">
        <v>4250</v>
      </c>
      <c r="BE693" s="748" t="s">
        <v>4250</v>
      </c>
      <c r="BF693" s="748" t="s">
        <v>4250</v>
      </c>
      <c r="BG693" s="748" t="s">
        <v>4250</v>
      </c>
      <c r="BH693" s="748" t="s">
        <v>4250</v>
      </c>
    </row>
    <row r="694" spans="1:60">
      <c r="A694" s="858" t="s">
        <v>8524</v>
      </c>
      <c r="B694" s="748" t="s">
        <v>101</v>
      </c>
      <c r="C694" s="746" t="s">
        <v>2070</v>
      </c>
      <c r="D694" s="747">
        <v>44719</v>
      </c>
      <c r="E694" s="748" t="s">
        <v>2071</v>
      </c>
      <c r="F694" s="748" t="s">
        <v>59</v>
      </c>
      <c r="G694" s="748" t="s">
        <v>60</v>
      </c>
      <c r="H694" s="748" t="s">
        <v>61</v>
      </c>
      <c r="I694" s="748" t="s">
        <v>62</v>
      </c>
      <c r="J694" s="748" t="s">
        <v>63</v>
      </c>
      <c r="K694" s="748">
        <v>30349</v>
      </c>
      <c r="L694" s="748" t="s">
        <v>811</v>
      </c>
      <c r="M694" s="748" t="s">
        <v>2072</v>
      </c>
      <c r="N694" s="748" t="s">
        <v>2073</v>
      </c>
      <c r="O694" s="748" t="s">
        <v>110</v>
      </c>
      <c r="P694" s="748">
        <v>93003</v>
      </c>
      <c r="Q694" s="748" t="s">
        <v>1267</v>
      </c>
      <c r="R694" s="746" t="s">
        <v>2074</v>
      </c>
      <c r="S694" s="746" t="s">
        <v>2075</v>
      </c>
      <c r="T694" s="746" t="s">
        <v>815</v>
      </c>
      <c r="U694" s="748">
        <v>49203132</v>
      </c>
      <c r="V694" s="746">
        <v>0</v>
      </c>
      <c r="W694" s="748" t="s">
        <v>113</v>
      </c>
      <c r="X694" s="748">
        <v>360</v>
      </c>
      <c r="Y694" s="746">
        <v>768</v>
      </c>
      <c r="Z694" s="746">
        <v>24</v>
      </c>
      <c r="AA694" s="749">
        <f t="shared" si="20"/>
        <v>8.6400000000000001E-3</v>
      </c>
      <c r="AB694" s="748" t="s">
        <v>88</v>
      </c>
      <c r="AC694" s="747">
        <v>44725</v>
      </c>
      <c r="AD694" s="748"/>
      <c r="AE694" s="748" t="s">
        <v>4250</v>
      </c>
      <c r="AF694" s="746" t="s">
        <v>2070</v>
      </c>
      <c r="AG694" s="746">
        <v>768</v>
      </c>
      <c r="AH694" s="746">
        <v>24</v>
      </c>
      <c r="AI694" s="761">
        <f t="shared" si="21"/>
        <v>1.8432E-2</v>
      </c>
      <c r="AJ694" s="748" t="s">
        <v>72</v>
      </c>
      <c r="AK694" s="748" t="s">
        <v>4250</v>
      </c>
      <c r="AL694" s="747">
        <v>44722</v>
      </c>
      <c r="AM694" s="746" t="s">
        <v>4250</v>
      </c>
      <c r="AN694" s="747">
        <v>44726</v>
      </c>
      <c r="AO694" s="748"/>
      <c r="AP694" s="748" t="s">
        <v>4250</v>
      </c>
      <c r="AQ694" s="748"/>
      <c r="AR694" s="766" t="s">
        <v>4250</v>
      </c>
      <c r="AS694" s="748" t="s">
        <v>4250</v>
      </c>
      <c r="AT694" s="748" t="s">
        <v>4250</v>
      </c>
      <c r="AU694" s="748" t="s">
        <v>4250</v>
      </c>
      <c r="AV694" s="748" t="s">
        <v>4250</v>
      </c>
      <c r="AW694" s="748" t="s">
        <v>4250</v>
      </c>
      <c r="AX694" s="748" t="s">
        <v>4250</v>
      </c>
      <c r="AY694" s="748" t="s">
        <v>4250</v>
      </c>
      <c r="AZ694" s="748" t="s">
        <v>4250</v>
      </c>
      <c r="BA694" s="748" t="s">
        <v>4250</v>
      </c>
      <c r="BB694" s="748" t="s">
        <v>4250</v>
      </c>
      <c r="BC694" s="748" t="s">
        <v>4250</v>
      </c>
      <c r="BD694" s="748" t="s">
        <v>4250</v>
      </c>
      <c r="BE694" s="748" t="s">
        <v>4250</v>
      </c>
      <c r="BF694" s="748" t="s">
        <v>4250</v>
      </c>
      <c r="BG694" s="748" t="s">
        <v>4250</v>
      </c>
      <c r="BH694" s="748" t="s">
        <v>4250</v>
      </c>
    </row>
    <row r="695" spans="1:60">
      <c r="A695" s="858" t="s">
        <v>8524</v>
      </c>
      <c r="B695" s="748" t="s">
        <v>101</v>
      </c>
      <c r="C695" s="746" t="s">
        <v>2076</v>
      </c>
      <c r="D695" s="747">
        <v>44719</v>
      </c>
      <c r="E695" s="748" t="s">
        <v>1961</v>
      </c>
      <c r="F695" s="748" t="s">
        <v>59</v>
      </c>
      <c r="G695" s="748" t="s">
        <v>104</v>
      </c>
      <c r="H695" s="748" t="s">
        <v>105</v>
      </c>
      <c r="I695" s="748" t="s">
        <v>106</v>
      </c>
      <c r="J695" s="748" t="s">
        <v>63</v>
      </c>
      <c r="K695" s="748">
        <v>30721</v>
      </c>
      <c r="L695" s="748" t="s">
        <v>1354</v>
      </c>
      <c r="M695" s="748" t="s">
        <v>1355</v>
      </c>
      <c r="N695" s="748" t="s">
        <v>403</v>
      </c>
      <c r="O695" s="748" t="s">
        <v>110</v>
      </c>
      <c r="P695" s="748">
        <v>92126</v>
      </c>
      <c r="Q695" s="748" t="s">
        <v>1267</v>
      </c>
      <c r="R695" s="746" t="s">
        <v>1292</v>
      </c>
      <c r="S695" s="746" t="s">
        <v>1764</v>
      </c>
      <c r="T695" s="746" t="s">
        <v>1293</v>
      </c>
      <c r="U695" s="748">
        <v>49405140</v>
      </c>
      <c r="V695" s="746">
        <v>0</v>
      </c>
      <c r="W695" s="748" t="s">
        <v>163</v>
      </c>
      <c r="X695" s="748">
        <v>400</v>
      </c>
      <c r="Y695" s="746">
        <v>832</v>
      </c>
      <c r="Z695" s="746">
        <v>26</v>
      </c>
      <c r="AA695" s="749">
        <f t="shared" si="20"/>
        <v>1.04E-2</v>
      </c>
      <c r="AB695" s="748" t="s">
        <v>88</v>
      </c>
      <c r="AC695" s="747">
        <v>44725</v>
      </c>
      <c r="AD695" s="748"/>
      <c r="AE695" s="748" t="s">
        <v>4250</v>
      </c>
      <c r="AF695" s="746" t="s">
        <v>2076</v>
      </c>
      <c r="AG695" s="746">
        <v>832</v>
      </c>
      <c r="AH695" s="746">
        <v>26</v>
      </c>
      <c r="AI695" s="761">
        <f t="shared" si="21"/>
        <v>2.1631999999999998E-2</v>
      </c>
      <c r="AJ695" s="748" t="s">
        <v>114</v>
      </c>
      <c r="AK695" s="748" t="s">
        <v>4250</v>
      </c>
      <c r="AL695" s="747">
        <v>44721</v>
      </c>
      <c r="AM695" s="746" t="s">
        <v>4250</v>
      </c>
      <c r="AN695" s="747">
        <v>44725</v>
      </c>
      <c r="AO695" s="748"/>
      <c r="AP695" s="748" t="s">
        <v>4250</v>
      </c>
      <c r="AQ695" s="748"/>
      <c r="AR695" s="766" t="s">
        <v>8441</v>
      </c>
      <c r="AS695" s="748" t="s">
        <v>4250</v>
      </c>
      <c r="AT695" s="748" t="s">
        <v>4250</v>
      </c>
      <c r="AU695" s="748" t="s">
        <v>4250</v>
      </c>
      <c r="AV695" s="748" t="s">
        <v>4250</v>
      </c>
      <c r="AW695" s="748" t="s">
        <v>4250</v>
      </c>
      <c r="AX695" s="748" t="s">
        <v>4250</v>
      </c>
      <c r="AY695" s="748" t="s">
        <v>4250</v>
      </c>
      <c r="AZ695" s="748" t="s">
        <v>4250</v>
      </c>
      <c r="BA695" s="748" t="s">
        <v>4250</v>
      </c>
      <c r="BB695" s="748" t="s">
        <v>4250</v>
      </c>
      <c r="BC695" s="748" t="s">
        <v>4250</v>
      </c>
      <c r="BD695" s="748" t="s">
        <v>4250</v>
      </c>
      <c r="BE695" s="748" t="s">
        <v>4250</v>
      </c>
      <c r="BF695" s="748" t="s">
        <v>4250</v>
      </c>
      <c r="BG695" s="748" t="s">
        <v>4250</v>
      </c>
      <c r="BH695" s="748" t="s">
        <v>4250</v>
      </c>
    </row>
    <row r="696" spans="1:60">
      <c r="A696" s="858" t="s">
        <v>8524</v>
      </c>
      <c r="B696" s="792" t="s">
        <v>101</v>
      </c>
      <c r="C696" s="792" t="s">
        <v>2077</v>
      </c>
      <c r="D696" s="793">
        <v>44719</v>
      </c>
      <c r="E696" s="792" t="s">
        <v>1961</v>
      </c>
      <c r="F696" s="792" t="s">
        <v>59</v>
      </c>
      <c r="G696" s="792" t="s">
        <v>104</v>
      </c>
      <c r="H696" s="792" t="s">
        <v>105</v>
      </c>
      <c r="I696" s="792" t="s">
        <v>106</v>
      </c>
      <c r="J696" s="792" t="s">
        <v>63</v>
      </c>
      <c r="K696" s="792">
        <v>30721</v>
      </c>
      <c r="L696" s="792" t="s">
        <v>1354</v>
      </c>
      <c r="M696" s="792" t="s">
        <v>1355</v>
      </c>
      <c r="N696" s="792" t="s">
        <v>403</v>
      </c>
      <c r="O696" s="792" t="s">
        <v>110</v>
      </c>
      <c r="P696" s="792">
        <v>92126</v>
      </c>
      <c r="Q696" s="792" t="s">
        <v>1267</v>
      </c>
      <c r="R696" s="792" t="s">
        <v>1292</v>
      </c>
      <c r="S696" s="792" t="s">
        <v>1764</v>
      </c>
      <c r="T696" s="792" t="s">
        <v>1293</v>
      </c>
      <c r="U696" s="792">
        <v>49405140</v>
      </c>
      <c r="V696" s="792">
        <v>0</v>
      </c>
      <c r="W696" s="792" t="s">
        <v>163</v>
      </c>
      <c r="X696" s="792">
        <v>400</v>
      </c>
      <c r="Y696" s="792">
        <v>704</v>
      </c>
      <c r="Z696" s="792">
        <v>22</v>
      </c>
      <c r="AA696" s="749">
        <f t="shared" si="20"/>
        <v>8.8000000000000005E-3</v>
      </c>
      <c r="AB696" s="792" t="s">
        <v>88</v>
      </c>
      <c r="AC696" s="793">
        <v>44725</v>
      </c>
      <c r="AD696" s="792"/>
      <c r="AE696" s="792" t="s">
        <v>4250</v>
      </c>
      <c r="AF696" s="792" t="s">
        <v>2077</v>
      </c>
      <c r="AG696" s="792">
        <v>704</v>
      </c>
      <c r="AH696" s="792">
        <v>22</v>
      </c>
      <c r="AI696" s="761">
        <f t="shared" si="21"/>
        <v>1.5488E-2</v>
      </c>
      <c r="AJ696" s="792" t="s">
        <v>114</v>
      </c>
      <c r="AK696" s="792" t="s">
        <v>4250</v>
      </c>
      <c r="AL696" s="793">
        <v>44721</v>
      </c>
      <c r="AM696" s="793">
        <v>44721</v>
      </c>
      <c r="AN696" s="793">
        <v>44725</v>
      </c>
      <c r="AO696" s="792" t="s">
        <v>4250</v>
      </c>
      <c r="AP696" s="792" t="s">
        <v>4250</v>
      </c>
      <c r="AQ696" s="792" t="s">
        <v>1840</v>
      </c>
      <c r="AR696" s="797" t="s">
        <v>4250</v>
      </c>
      <c r="AS696" s="792" t="s">
        <v>4250</v>
      </c>
      <c r="AT696" s="792" t="s">
        <v>4250</v>
      </c>
      <c r="AU696" s="792" t="s">
        <v>4250</v>
      </c>
      <c r="AV696" s="792" t="s">
        <v>4250</v>
      </c>
      <c r="AW696" s="792" t="s">
        <v>4250</v>
      </c>
      <c r="AX696" s="792" t="s">
        <v>4250</v>
      </c>
      <c r="AY696" s="792" t="s">
        <v>4250</v>
      </c>
      <c r="AZ696" s="792" t="s">
        <v>4250</v>
      </c>
      <c r="BA696" s="792" t="s">
        <v>4250</v>
      </c>
      <c r="BB696" s="792" t="s">
        <v>4250</v>
      </c>
      <c r="BC696" s="792" t="s">
        <v>4250</v>
      </c>
      <c r="BD696" s="792" t="s">
        <v>4250</v>
      </c>
      <c r="BE696" s="792" t="s">
        <v>4250</v>
      </c>
      <c r="BF696" s="792" t="s">
        <v>4250</v>
      </c>
      <c r="BG696" s="792" t="s">
        <v>4250</v>
      </c>
      <c r="BH696" s="792" t="s">
        <v>4250</v>
      </c>
    </row>
    <row r="697" spans="1:60">
      <c r="A697" s="858" t="s">
        <v>8524</v>
      </c>
      <c r="B697" s="748" t="s">
        <v>101</v>
      </c>
      <c r="C697" s="746" t="s">
        <v>2078</v>
      </c>
      <c r="D697" s="747">
        <v>44719</v>
      </c>
      <c r="E697" s="748" t="s">
        <v>2079</v>
      </c>
      <c r="F697" s="748" t="s">
        <v>59</v>
      </c>
      <c r="G697" s="748" t="s">
        <v>60</v>
      </c>
      <c r="H697" s="748" t="s">
        <v>61</v>
      </c>
      <c r="I697" s="748" t="s">
        <v>62</v>
      </c>
      <c r="J697" s="748" t="s">
        <v>63</v>
      </c>
      <c r="K697" s="748">
        <v>30349</v>
      </c>
      <c r="L697" s="748" t="s">
        <v>1144</v>
      </c>
      <c r="M697" s="748" t="s">
        <v>1145</v>
      </c>
      <c r="N697" s="748" t="s">
        <v>1146</v>
      </c>
      <c r="O697" s="748" t="s">
        <v>110</v>
      </c>
      <c r="P697" s="748">
        <v>92806</v>
      </c>
      <c r="Q697" s="748" t="s">
        <v>1267</v>
      </c>
      <c r="R697" s="746" t="s">
        <v>2080</v>
      </c>
      <c r="S697" s="746" t="s">
        <v>2081</v>
      </c>
      <c r="T697" s="746" t="s">
        <v>2082</v>
      </c>
      <c r="U697" s="748">
        <v>49204132</v>
      </c>
      <c r="V697" s="746">
        <v>0</v>
      </c>
      <c r="W697" s="748" t="s">
        <v>2083</v>
      </c>
      <c r="X697" s="748">
        <v>360</v>
      </c>
      <c r="Y697" s="746">
        <v>832</v>
      </c>
      <c r="Z697" s="746">
        <v>32</v>
      </c>
      <c r="AA697" s="749">
        <f t="shared" si="20"/>
        <v>1.1520000000000001E-2</v>
      </c>
      <c r="AB697" s="748" t="s">
        <v>88</v>
      </c>
      <c r="AC697" s="747">
        <v>44725</v>
      </c>
      <c r="AD697" s="748"/>
      <c r="AE697" s="748" t="s">
        <v>4250</v>
      </c>
      <c r="AF697" s="746" t="s">
        <v>2078</v>
      </c>
      <c r="AG697" s="746">
        <v>832</v>
      </c>
      <c r="AH697" s="746">
        <v>32</v>
      </c>
      <c r="AI697" s="761">
        <f t="shared" si="21"/>
        <v>2.6623999999999998E-2</v>
      </c>
      <c r="AJ697" s="748" t="s">
        <v>72</v>
      </c>
      <c r="AK697" s="748" t="s">
        <v>4250</v>
      </c>
      <c r="AL697" s="747">
        <v>44722</v>
      </c>
      <c r="AM697" s="746" t="s">
        <v>4250</v>
      </c>
      <c r="AN697" s="747">
        <v>44726</v>
      </c>
      <c r="AO697" s="748"/>
      <c r="AP697" s="748" t="s">
        <v>4250</v>
      </c>
      <c r="AQ697" s="748"/>
      <c r="AR697" s="766" t="s">
        <v>4250</v>
      </c>
      <c r="AS697" s="748" t="s">
        <v>4250</v>
      </c>
      <c r="AT697" s="748" t="s">
        <v>4250</v>
      </c>
      <c r="AU697" s="748" t="s">
        <v>4250</v>
      </c>
      <c r="AV697" s="748" t="s">
        <v>4250</v>
      </c>
      <c r="AW697" s="748" t="s">
        <v>4250</v>
      </c>
      <c r="AX697" s="748" t="s">
        <v>4250</v>
      </c>
      <c r="AY697" s="748" t="s">
        <v>4250</v>
      </c>
      <c r="AZ697" s="748" t="s">
        <v>4250</v>
      </c>
      <c r="BA697" s="748" t="s">
        <v>4250</v>
      </c>
      <c r="BB697" s="748" t="s">
        <v>4250</v>
      </c>
      <c r="BC697" s="748" t="s">
        <v>4250</v>
      </c>
      <c r="BD697" s="748" t="s">
        <v>4250</v>
      </c>
      <c r="BE697" s="748" t="s">
        <v>4250</v>
      </c>
      <c r="BF697" s="748" t="s">
        <v>4250</v>
      </c>
      <c r="BG697" s="748" t="s">
        <v>4250</v>
      </c>
      <c r="BH697" s="748" t="s">
        <v>4250</v>
      </c>
    </row>
    <row r="698" spans="1:60">
      <c r="A698" s="858" t="s">
        <v>8524</v>
      </c>
      <c r="B698" s="748" t="s">
        <v>101</v>
      </c>
      <c r="C698" s="746" t="s">
        <v>2084</v>
      </c>
      <c r="D698" s="747">
        <v>44719</v>
      </c>
      <c r="E698" s="748" t="s">
        <v>2085</v>
      </c>
      <c r="F698" s="748" t="s">
        <v>59</v>
      </c>
      <c r="G698" s="748" t="s">
        <v>60</v>
      </c>
      <c r="H698" s="748" t="s">
        <v>61</v>
      </c>
      <c r="I698" s="748" t="s">
        <v>62</v>
      </c>
      <c r="J698" s="748" t="s">
        <v>63</v>
      </c>
      <c r="K698" s="748">
        <v>30349</v>
      </c>
      <c r="L698" s="748" t="s">
        <v>1144</v>
      </c>
      <c r="M698" s="748" t="s">
        <v>1145</v>
      </c>
      <c r="N698" s="748" t="s">
        <v>1146</v>
      </c>
      <c r="O698" s="748" t="s">
        <v>110</v>
      </c>
      <c r="P698" s="748">
        <v>92806</v>
      </c>
      <c r="Q698" s="748" t="s">
        <v>1267</v>
      </c>
      <c r="R698" s="746" t="s">
        <v>2080</v>
      </c>
      <c r="S698" s="746" t="s">
        <v>2081</v>
      </c>
      <c r="T698" s="746" t="s">
        <v>2082</v>
      </c>
      <c r="U698" s="748">
        <v>49203132</v>
      </c>
      <c r="V698" s="746">
        <v>0</v>
      </c>
      <c r="W698" s="748" t="s">
        <v>113</v>
      </c>
      <c r="X698" s="748">
        <v>360</v>
      </c>
      <c r="Y698" s="746">
        <v>896</v>
      </c>
      <c r="Z698" s="746">
        <v>28</v>
      </c>
      <c r="AA698" s="749">
        <f t="shared" si="20"/>
        <v>1.008E-2</v>
      </c>
      <c r="AB698" s="748" t="s">
        <v>88</v>
      </c>
      <c r="AC698" s="747">
        <v>44725</v>
      </c>
      <c r="AD698" s="748"/>
      <c r="AE698" s="748" t="s">
        <v>4250</v>
      </c>
      <c r="AF698" s="746" t="s">
        <v>2084</v>
      </c>
      <c r="AG698" s="746">
        <v>896</v>
      </c>
      <c r="AH698" s="746">
        <v>28</v>
      </c>
      <c r="AI698" s="761">
        <f t="shared" si="21"/>
        <v>2.5087999999999999E-2</v>
      </c>
      <c r="AJ698" s="748" t="s">
        <v>72</v>
      </c>
      <c r="AK698" s="748" t="s">
        <v>4250</v>
      </c>
      <c r="AL698" s="747">
        <v>44722</v>
      </c>
      <c r="AM698" s="746" t="s">
        <v>4250</v>
      </c>
      <c r="AN698" s="747">
        <v>44727</v>
      </c>
      <c r="AO698" s="748"/>
      <c r="AP698" s="748" t="s">
        <v>4250</v>
      </c>
      <c r="AQ698" s="748"/>
      <c r="AR698" s="766" t="s">
        <v>4250</v>
      </c>
      <c r="AS698" s="748" t="s">
        <v>4250</v>
      </c>
      <c r="AT698" s="748" t="s">
        <v>4250</v>
      </c>
      <c r="AU698" s="748" t="s">
        <v>4250</v>
      </c>
      <c r="AV698" s="748" t="s">
        <v>4250</v>
      </c>
      <c r="AW698" s="748" t="s">
        <v>4250</v>
      </c>
      <c r="AX698" s="748" t="s">
        <v>4250</v>
      </c>
      <c r="AY698" s="748" t="s">
        <v>4250</v>
      </c>
      <c r="AZ698" s="748" t="s">
        <v>4250</v>
      </c>
      <c r="BA698" s="748" t="s">
        <v>4250</v>
      </c>
      <c r="BB698" s="748" t="s">
        <v>4250</v>
      </c>
      <c r="BC698" s="748" t="s">
        <v>4250</v>
      </c>
      <c r="BD698" s="748" t="s">
        <v>4250</v>
      </c>
      <c r="BE698" s="748" t="s">
        <v>4250</v>
      </c>
      <c r="BF698" s="748" t="s">
        <v>4250</v>
      </c>
      <c r="BG698" s="748" t="s">
        <v>4250</v>
      </c>
      <c r="BH698" s="748" t="s">
        <v>4250</v>
      </c>
    </row>
    <row r="699" spans="1:60">
      <c r="A699" s="858" t="s">
        <v>8524</v>
      </c>
      <c r="B699" s="748" t="s">
        <v>101</v>
      </c>
      <c r="C699" s="746" t="s">
        <v>2086</v>
      </c>
      <c r="D699" s="747">
        <v>44719</v>
      </c>
      <c r="E699" s="748" t="s">
        <v>2085</v>
      </c>
      <c r="F699" s="748" t="s">
        <v>59</v>
      </c>
      <c r="G699" s="748" t="s">
        <v>60</v>
      </c>
      <c r="H699" s="748" t="s">
        <v>61</v>
      </c>
      <c r="I699" s="748" t="s">
        <v>62</v>
      </c>
      <c r="J699" s="748" t="s">
        <v>63</v>
      </c>
      <c r="K699" s="748">
        <v>30349</v>
      </c>
      <c r="L699" s="748" t="s">
        <v>1144</v>
      </c>
      <c r="M699" s="748" t="s">
        <v>1145</v>
      </c>
      <c r="N699" s="748" t="s">
        <v>1146</v>
      </c>
      <c r="O699" s="748" t="s">
        <v>110</v>
      </c>
      <c r="P699" s="748">
        <v>92806</v>
      </c>
      <c r="Q699" s="748" t="s">
        <v>1267</v>
      </c>
      <c r="R699" s="746" t="s">
        <v>2080</v>
      </c>
      <c r="S699" s="746" t="s">
        <v>2081</v>
      </c>
      <c r="T699" s="746" t="s">
        <v>2082</v>
      </c>
      <c r="U699" s="748">
        <v>49203132</v>
      </c>
      <c r="V699" s="746">
        <v>0</v>
      </c>
      <c r="W699" s="748" t="s">
        <v>113</v>
      </c>
      <c r="X699" s="748">
        <v>360</v>
      </c>
      <c r="Y699" s="746">
        <v>768</v>
      </c>
      <c r="Z699" s="746">
        <v>24</v>
      </c>
      <c r="AA699" s="749">
        <f t="shared" si="20"/>
        <v>8.6400000000000001E-3</v>
      </c>
      <c r="AB699" s="748" t="s">
        <v>88</v>
      </c>
      <c r="AC699" s="747">
        <v>44725</v>
      </c>
      <c r="AD699" s="748"/>
      <c r="AE699" s="748" t="s">
        <v>4250</v>
      </c>
      <c r="AF699" s="746" t="s">
        <v>2086</v>
      </c>
      <c r="AG699" s="746">
        <v>768</v>
      </c>
      <c r="AH699" s="746">
        <v>24</v>
      </c>
      <c r="AI699" s="761">
        <f t="shared" si="21"/>
        <v>1.8432E-2</v>
      </c>
      <c r="AJ699" s="748" t="s">
        <v>72</v>
      </c>
      <c r="AK699" s="748" t="s">
        <v>4250</v>
      </c>
      <c r="AL699" s="747">
        <v>44722</v>
      </c>
      <c r="AM699" s="746" t="s">
        <v>4250</v>
      </c>
      <c r="AN699" s="747">
        <v>44728</v>
      </c>
      <c r="AO699" s="748"/>
      <c r="AP699" s="748" t="s">
        <v>4250</v>
      </c>
      <c r="AQ699" s="748"/>
      <c r="AR699" s="766" t="s">
        <v>4250</v>
      </c>
      <c r="AS699" s="748" t="s">
        <v>4250</v>
      </c>
      <c r="AT699" s="748" t="s">
        <v>4250</v>
      </c>
      <c r="AU699" s="748" t="s">
        <v>4250</v>
      </c>
      <c r="AV699" s="748" t="s">
        <v>4250</v>
      </c>
      <c r="AW699" s="748" t="s">
        <v>4250</v>
      </c>
      <c r="AX699" s="748" t="s">
        <v>4250</v>
      </c>
      <c r="AY699" s="748" t="s">
        <v>4250</v>
      </c>
      <c r="AZ699" s="748" t="s">
        <v>4250</v>
      </c>
      <c r="BA699" s="748" t="s">
        <v>4250</v>
      </c>
      <c r="BB699" s="748" t="s">
        <v>4250</v>
      </c>
      <c r="BC699" s="748" t="s">
        <v>4250</v>
      </c>
      <c r="BD699" s="748" t="s">
        <v>4250</v>
      </c>
      <c r="BE699" s="748" t="s">
        <v>4250</v>
      </c>
      <c r="BF699" s="748" t="s">
        <v>4250</v>
      </c>
      <c r="BG699" s="748" t="s">
        <v>4250</v>
      </c>
      <c r="BH699" s="748" t="s">
        <v>4250</v>
      </c>
    </row>
    <row r="700" spans="1:60">
      <c r="A700" s="858" t="s">
        <v>8524</v>
      </c>
      <c r="B700" s="748" t="s">
        <v>101</v>
      </c>
      <c r="C700" s="746" t="s">
        <v>2087</v>
      </c>
      <c r="D700" s="747">
        <v>44719</v>
      </c>
      <c r="E700" s="748" t="s">
        <v>2088</v>
      </c>
      <c r="F700" s="748" t="s">
        <v>59</v>
      </c>
      <c r="G700" s="748" t="s">
        <v>60</v>
      </c>
      <c r="H700" s="748" t="s">
        <v>61</v>
      </c>
      <c r="I700" s="748" t="s">
        <v>62</v>
      </c>
      <c r="J700" s="748" t="s">
        <v>63</v>
      </c>
      <c r="K700" s="748">
        <v>30349</v>
      </c>
      <c r="L700" s="748" t="s">
        <v>536</v>
      </c>
      <c r="M700" s="748" t="s">
        <v>2089</v>
      </c>
      <c r="N700" s="748" t="s">
        <v>2090</v>
      </c>
      <c r="O700" s="748" t="s">
        <v>110</v>
      </c>
      <c r="P700" s="748">
        <v>93725</v>
      </c>
      <c r="Q700" s="748" t="s">
        <v>1267</v>
      </c>
      <c r="R700" s="746" t="s">
        <v>2091</v>
      </c>
      <c r="S700" s="746" t="s">
        <v>4250</v>
      </c>
      <c r="T700" s="746" t="s">
        <v>1633</v>
      </c>
      <c r="U700" s="748">
        <v>49204132</v>
      </c>
      <c r="V700" s="746">
        <v>0</v>
      </c>
      <c r="W700" s="748" t="s">
        <v>2083</v>
      </c>
      <c r="X700" s="748">
        <v>360</v>
      </c>
      <c r="Y700" s="746">
        <v>676</v>
      </c>
      <c r="Z700" s="746">
        <v>26</v>
      </c>
      <c r="AA700" s="749">
        <f t="shared" si="20"/>
        <v>9.3600000000000003E-3</v>
      </c>
      <c r="AB700" s="748" t="s">
        <v>88</v>
      </c>
      <c r="AC700" s="747">
        <v>44725</v>
      </c>
      <c r="AD700" s="748"/>
      <c r="AE700" s="748" t="s">
        <v>4250</v>
      </c>
      <c r="AF700" s="746" t="s">
        <v>2087</v>
      </c>
      <c r="AG700" s="746">
        <v>676</v>
      </c>
      <c r="AH700" s="746">
        <v>26</v>
      </c>
      <c r="AI700" s="761">
        <f t="shared" si="21"/>
        <v>1.7576000000000001E-2</v>
      </c>
      <c r="AJ700" s="748" t="s">
        <v>72</v>
      </c>
      <c r="AK700" s="748" t="s">
        <v>4250</v>
      </c>
      <c r="AL700" s="747">
        <v>44726</v>
      </c>
      <c r="AM700" s="746" t="s">
        <v>4250</v>
      </c>
      <c r="AN700" s="747">
        <v>44732</v>
      </c>
      <c r="AO700" s="748"/>
      <c r="AP700" s="748" t="s">
        <v>4250</v>
      </c>
      <c r="AQ700" s="748"/>
      <c r="AR700" s="766" t="s">
        <v>4250</v>
      </c>
      <c r="AS700" s="748" t="s">
        <v>4250</v>
      </c>
      <c r="AT700" s="748" t="s">
        <v>4250</v>
      </c>
      <c r="AU700" s="748" t="s">
        <v>4250</v>
      </c>
      <c r="AV700" s="748" t="s">
        <v>4250</v>
      </c>
      <c r="AW700" s="748" t="s">
        <v>4250</v>
      </c>
      <c r="AX700" s="748" t="s">
        <v>4250</v>
      </c>
      <c r="AY700" s="748" t="s">
        <v>4250</v>
      </c>
      <c r="AZ700" s="748" t="s">
        <v>4250</v>
      </c>
      <c r="BA700" s="748" t="s">
        <v>4250</v>
      </c>
      <c r="BB700" s="748" t="s">
        <v>4250</v>
      </c>
      <c r="BC700" s="748" t="s">
        <v>4250</v>
      </c>
      <c r="BD700" s="748" t="s">
        <v>4250</v>
      </c>
      <c r="BE700" s="748" t="s">
        <v>4250</v>
      </c>
      <c r="BF700" s="748" t="s">
        <v>4250</v>
      </c>
      <c r="BG700" s="748" t="s">
        <v>4250</v>
      </c>
      <c r="BH700" s="748" t="s">
        <v>4250</v>
      </c>
    </row>
    <row r="701" spans="1:60">
      <c r="A701" s="858" t="s">
        <v>8524</v>
      </c>
      <c r="B701" s="748" t="s">
        <v>79</v>
      </c>
      <c r="C701" s="746" t="s">
        <v>8275</v>
      </c>
      <c r="D701" s="747">
        <v>44720</v>
      </c>
      <c r="E701" s="748" t="s">
        <v>8276</v>
      </c>
      <c r="F701" s="748" t="s">
        <v>59</v>
      </c>
      <c r="G701" s="748" t="s">
        <v>104</v>
      </c>
      <c r="H701" s="748" t="s">
        <v>105</v>
      </c>
      <c r="I701" s="748" t="s">
        <v>106</v>
      </c>
      <c r="J701" s="748" t="s">
        <v>63</v>
      </c>
      <c r="K701" s="748">
        <v>30721</v>
      </c>
      <c r="L701" s="748" t="s">
        <v>1466</v>
      </c>
      <c r="M701" s="748" t="s">
        <v>1467</v>
      </c>
      <c r="N701" s="748" t="s">
        <v>1468</v>
      </c>
      <c r="O701" s="748" t="s">
        <v>392</v>
      </c>
      <c r="P701" s="748">
        <v>12205</v>
      </c>
      <c r="Q701" s="748" t="s">
        <v>1267</v>
      </c>
      <c r="R701" s="746" t="s">
        <v>4871</v>
      </c>
      <c r="S701" s="746" t="s">
        <v>8277</v>
      </c>
      <c r="T701" s="790" t="s">
        <v>4872</v>
      </c>
      <c r="U701" s="748">
        <v>49203132</v>
      </c>
      <c r="V701" s="746">
        <v>0</v>
      </c>
      <c r="W701" s="748" t="s">
        <v>113</v>
      </c>
      <c r="X701" s="748">
        <v>360</v>
      </c>
      <c r="Y701" s="746">
        <v>768</v>
      </c>
      <c r="Z701" s="746">
        <v>24</v>
      </c>
      <c r="AA701" s="749">
        <f t="shared" si="20"/>
        <v>8.6400000000000001E-3</v>
      </c>
      <c r="AB701" s="748" t="s">
        <v>88</v>
      </c>
      <c r="AC701" s="747">
        <v>44725</v>
      </c>
      <c r="AD701" s="748"/>
      <c r="AE701" s="748" t="s">
        <v>4250</v>
      </c>
      <c r="AF701" s="746" t="s">
        <v>8275</v>
      </c>
      <c r="AG701" s="746">
        <v>768</v>
      </c>
      <c r="AH701" s="746">
        <v>24</v>
      </c>
      <c r="AI701" s="761">
        <f t="shared" si="21"/>
        <v>1.8432E-2</v>
      </c>
      <c r="AJ701" s="748" t="s">
        <v>114</v>
      </c>
      <c r="AK701" s="748" t="s">
        <v>4250</v>
      </c>
      <c r="AL701" s="747">
        <v>44722</v>
      </c>
      <c r="AM701" s="746" t="s">
        <v>4250</v>
      </c>
      <c r="AN701" s="747">
        <v>44725</v>
      </c>
      <c r="AO701" s="748"/>
      <c r="AP701" s="748" t="s">
        <v>4250</v>
      </c>
      <c r="AQ701" s="748"/>
      <c r="AR701" s="766" t="s">
        <v>4250</v>
      </c>
      <c r="AS701" s="748" t="s">
        <v>4250</v>
      </c>
      <c r="AT701" s="748" t="s">
        <v>4250</v>
      </c>
      <c r="AU701" s="748" t="s">
        <v>4250</v>
      </c>
      <c r="AV701" s="748" t="s">
        <v>4250</v>
      </c>
      <c r="AW701" s="748" t="s">
        <v>4250</v>
      </c>
      <c r="AX701" s="748" t="s">
        <v>4250</v>
      </c>
      <c r="AY701" s="748" t="s">
        <v>4250</v>
      </c>
      <c r="AZ701" s="748" t="s">
        <v>4250</v>
      </c>
      <c r="BA701" s="748" t="s">
        <v>4250</v>
      </c>
      <c r="BB701" s="748" t="s">
        <v>4250</v>
      </c>
      <c r="BC701" s="748" t="s">
        <v>4250</v>
      </c>
      <c r="BD701" s="748" t="s">
        <v>4250</v>
      </c>
      <c r="BE701" s="748" t="s">
        <v>4250</v>
      </c>
      <c r="BF701" s="748" t="s">
        <v>4250</v>
      </c>
      <c r="BG701" s="748" t="s">
        <v>4250</v>
      </c>
      <c r="BH701" s="748" t="s">
        <v>4250</v>
      </c>
    </row>
    <row r="702" spans="1:60">
      <c r="A702" s="858" t="s">
        <v>8524</v>
      </c>
      <c r="B702" s="748" t="s">
        <v>79</v>
      </c>
      <c r="C702" s="746" t="s">
        <v>8278</v>
      </c>
      <c r="D702" s="747">
        <v>44720</v>
      </c>
      <c r="E702" s="748" t="s">
        <v>8279</v>
      </c>
      <c r="F702" s="748" t="s">
        <v>59</v>
      </c>
      <c r="G702" s="748" t="s">
        <v>1001</v>
      </c>
      <c r="H702" s="748" t="s">
        <v>1002</v>
      </c>
      <c r="I702" s="748" t="s">
        <v>106</v>
      </c>
      <c r="J702" s="748" t="s">
        <v>63</v>
      </c>
      <c r="K702" s="748">
        <v>30721</v>
      </c>
      <c r="L702" s="748" t="s">
        <v>8280</v>
      </c>
      <c r="M702" s="748" t="s">
        <v>4784</v>
      </c>
      <c r="N702" s="748" t="s">
        <v>4785</v>
      </c>
      <c r="O702" s="748" t="s">
        <v>67</v>
      </c>
      <c r="P702" s="748">
        <v>6492</v>
      </c>
      <c r="Q702" s="748" t="s">
        <v>1267</v>
      </c>
      <c r="R702" s="746" t="s">
        <v>260</v>
      </c>
      <c r="S702" s="746" t="s">
        <v>8281</v>
      </c>
      <c r="T702" s="746" t="s">
        <v>5019</v>
      </c>
      <c r="U702" s="748">
        <v>49405140</v>
      </c>
      <c r="V702" s="746">
        <v>0</v>
      </c>
      <c r="W702" s="748" t="s">
        <v>163</v>
      </c>
      <c r="X702" s="748">
        <v>400</v>
      </c>
      <c r="Y702" s="746">
        <v>768</v>
      </c>
      <c r="Z702" s="746">
        <v>24</v>
      </c>
      <c r="AA702" s="749">
        <f t="shared" si="20"/>
        <v>9.5999999999999992E-3</v>
      </c>
      <c r="AB702" s="748" t="s">
        <v>88</v>
      </c>
      <c r="AC702" s="747">
        <v>44725</v>
      </c>
      <c r="AD702" s="748"/>
      <c r="AE702" s="748" t="s">
        <v>4250</v>
      </c>
      <c r="AF702" s="746" t="s">
        <v>8278</v>
      </c>
      <c r="AG702" s="746">
        <v>768</v>
      </c>
      <c r="AH702" s="746">
        <v>24</v>
      </c>
      <c r="AI702" s="761">
        <f t="shared" si="21"/>
        <v>1.8432E-2</v>
      </c>
      <c r="AJ702" s="748" t="s">
        <v>114</v>
      </c>
      <c r="AK702" s="748" t="s">
        <v>4250</v>
      </c>
      <c r="AL702" s="747">
        <v>44722</v>
      </c>
      <c r="AM702" s="746" t="s">
        <v>4250</v>
      </c>
      <c r="AN702" s="747">
        <v>44725</v>
      </c>
      <c r="AO702" s="748"/>
      <c r="AP702" s="748" t="s">
        <v>4250</v>
      </c>
      <c r="AQ702" s="748"/>
      <c r="AR702" s="766" t="s">
        <v>4250</v>
      </c>
      <c r="AS702" s="748" t="s">
        <v>4250</v>
      </c>
      <c r="AT702" s="748" t="s">
        <v>4250</v>
      </c>
      <c r="AU702" s="748" t="s">
        <v>4250</v>
      </c>
      <c r="AV702" s="748" t="s">
        <v>4250</v>
      </c>
      <c r="AW702" s="748" t="s">
        <v>4250</v>
      </c>
      <c r="AX702" s="748" t="s">
        <v>4250</v>
      </c>
      <c r="AY702" s="748" t="s">
        <v>4250</v>
      </c>
      <c r="AZ702" s="748" t="s">
        <v>4250</v>
      </c>
      <c r="BA702" s="748" t="s">
        <v>4250</v>
      </c>
      <c r="BB702" s="748" t="s">
        <v>4250</v>
      </c>
      <c r="BC702" s="748" t="s">
        <v>4250</v>
      </c>
      <c r="BD702" s="748" t="s">
        <v>4250</v>
      </c>
      <c r="BE702" s="748" t="s">
        <v>4250</v>
      </c>
      <c r="BF702" s="748" t="s">
        <v>4250</v>
      </c>
      <c r="BG702" s="748" t="s">
        <v>4250</v>
      </c>
      <c r="BH702" s="748" t="s">
        <v>4250</v>
      </c>
    </row>
    <row r="703" spans="1:60">
      <c r="A703" s="858" t="s">
        <v>8524</v>
      </c>
      <c r="B703" s="748" t="s">
        <v>79</v>
      </c>
      <c r="C703" s="746" t="s">
        <v>8282</v>
      </c>
      <c r="D703" s="747">
        <v>44720</v>
      </c>
      <c r="E703" s="748" t="s">
        <v>8283</v>
      </c>
      <c r="F703" s="748" t="s">
        <v>59</v>
      </c>
      <c r="G703" s="748" t="s">
        <v>1001</v>
      </c>
      <c r="H703" s="748" t="s">
        <v>1002</v>
      </c>
      <c r="I703" s="748" t="s">
        <v>106</v>
      </c>
      <c r="J703" s="748" t="s">
        <v>63</v>
      </c>
      <c r="K703" s="748">
        <v>30721</v>
      </c>
      <c r="L703" s="748" t="s">
        <v>8280</v>
      </c>
      <c r="M703" s="748" t="s">
        <v>4784</v>
      </c>
      <c r="N703" s="748" t="s">
        <v>4785</v>
      </c>
      <c r="O703" s="748" t="s">
        <v>67</v>
      </c>
      <c r="P703" s="748">
        <v>6492</v>
      </c>
      <c r="Q703" s="748" t="s">
        <v>1267</v>
      </c>
      <c r="R703" s="746" t="s">
        <v>260</v>
      </c>
      <c r="S703" s="746" t="s">
        <v>8281</v>
      </c>
      <c r="T703" s="746" t="s">
        <v>5019</v>
      </c>
      <c r="U703" s="748">
        <v>49405140</v>
      </c>
      <c r="V703" s="746">
        <v>0</v>
      </c>
      <c r="W703" s="748" t="s">
        <v>163</v>
      </c>
      <c r="X703" s="748">
        <v>400</v>
      </c>
      <c r="Y703" s="746">
        <v>768</v>
      </c>
      <c r="Z703" s="746">
        <v>24</v>
      </c>
      <c r="AA703" s="749">
        <f t="shared" si="20"/>
        <v>9.5999999999999992E-3</v>
      </c>
      <c r="AB703" s="748" t="s">
        <v>88</v>
      </c>
      <c r="AC703" s="747">
        <v>44725</v>
      </c>
      <c r="AD703" s="748"/>
      <c r="AE703" s="748" t="s">
        <v>4250</v>
      </c>
      <c r="AF703" s="746" t="s">
        <v>8282</v>
      </c>
      <c r="AG703" s="746">
        <v>768</v>
      </c>
      <c r="AH703" s="746">
        <v>24</v>
      </c>
      <c r="AI703" s="761">
        <f t="shared" si="21"/>
        <v>1.8432E-2</v>
      </c>
      <c r="AJ703" s="748" t="s">
        <v>114</v>
      </c>
      <c r="AK703" s="748" t="s">
        <v>4250</v>
      </c>
      <c r="AL703" s="747">
        <v>44722</v>
      </c>
      <c r="AM703" s="746" t="s">
        <v>4250</v>
      </c>
      <c r="AN703" s="747">
        <v>44725</v>
      </c>
      <c r="AO703" s="748"/>
      <c r="AP703" s="748" t="s">
        <v>4250</v>
      </c>
      <c r="AQ703" s="748"/>
      <c r="AR703" s="766" t="s">
        <v>4250</v>
      </c>
      <c r="AS703" s="748" t="s">
        <v>4250</v>
      </c>
      <c r="AT703" s="748" t="s">
        <v>4250</v>
      </c>
      <c r="AU703" s="748" t="s">
        <v>4250</v>
      </c>
      <c r="AV703" s="748" t="s">
        <v>4250</v>
      </c>
      <c r="AW703" s="748" t="s">
        <v>4250</v>
      </c>
      <c r="AX703" s="748" t="s">
        <v>4250</v>
      </c>
      <c r="AY703" s="748" t="s">
        <v>4250</v>
      </c>
      <c r="AZ703" s="748" t="s">
        <v>4250</v>
      </c>
      <c r="BA703" s="748" t="s">
        <v>4250</v>
      </c>
      <c r="BB703" s="748" t="s">
        <v>4250</v>
      </c>
      <c r="BC703" s="748" t="s">
        <v>4250</v>
      </c>
      <c r="BD703" s="748" t="s">
        <v>4250</v>
      </c>
      <c r="BE703" s="748" t="s">
        <v>4250</v>
      </c>
      <c r="BF703" s="748" t="s">
        <v>4250</v>
      </c>
      <c r="BG703" s="748" t="s">
        <v>4250</v>
      </c>
      <c r="BH703" s="748" t="s">
        <v>4250</v>
      </c>
    </row>
    <row r="704" spans="1:60">
      <c r="A704" s="858" t="s">
        <v>8524</v>
      </c>
      <c r="B704" s="748" t="s">
        <v>79</v>
      </c>
      <c r="C704" s="746" t="s">
        <v>8284</v>
      </c>
      <c r="D704" s="747">
        <v>44720</v>
      </c>
      <c r="E704" s="748" t="s">
        <v>8285</v>
      </c>
      <c r="F704" s="748" t="s">
        <v>59</v>
      </c>
      <c r="G704" s="748" t="s">
        <v>1001</v>
      </c>
      <c r="H704" s="748" t="s">
        <v>1002</v>
      </c>
      <c r="I704" s="748" t="s">
        <v>106</v>
      </c>
      <c r="J704" s="748" t="s">
        <v>63</v>
      </c>
      <c r="K704" s="748">
        <v>30721</v>
      </c>
      <c r="L704" s="748" t="s">
        <v>8280</v>
      </c>
      <c r="M704" s="748" t="s">
        <v>4784</v>
      </c>
      <c r="N704" s="748" t="s">
        <v>4785</v>
      </c>
      <c r="O704" s="748" t="s">
        <v>67</v>
      </c>
      <c r="P704" s="748">
        <v>6492</v>
      </c>
      <c r="Q704" s="748" t="s">
        <v>1267</v>
      </c>
      <c r="R704" s="746" t="s">
        <v>260</v>
      </c>
      <c r="S704" s="746" t="s">
        <v>8281</v>
      </c>
      <c r="T704" s="746" t="s">
        <v>5019</v>
      </c>
      <c r="U704" s="748">
        <v>49405140</v>
      </c>
      <c r="V704" s="746">
        <v>0</v>
      </c>
      <c r="W704" s="748" t="s">
        <v>163</v>
      </c>
      <c r="X704" s="748">
        <v>400</v>
      </c>
      <c r="Y704" s="746">
        <v>768</v>
      </c>
      <c r="Z704" s="746">
        <v>24</v>
      </c>
      <c r="AA704" s="749">
        <f t="shared" si="20"/>
        <v>9.5999999999999992E-3</v>
      </c>
      <c r="AB704" s="748" t="s">
        <v>88</v>
      </c>
      <c r="AC704" s="747">
        <v>44725</v>
      </c>
      <c r="AD704" s="748"/>
      <c r="AE704" s="748" t="s">
        <v>4250</v>
      </c>
      <c r="AF704" s="746" t="s">
        <v>8284</v>
      </c>
      <c r="AG704" s="746">
        <v>768</v>
      </c>
      <c r="AH704" s="746">
        <v>24</v>
      </c>
      <c r="AI704" s="761">
        <f t="shared" si="21"/>
        <v>1.8432E-2</v>
      </c>
      <c r="AJ704" s="748" t="s">
        <v>114</v>
      </c>
      <c r="AK704" s="748" t="s">
        <v>4250</v>
      </c>
      <c r="AL704" s="747">
        <v>44722</v>
      </c>
      <c r="AM704" s="746" t="s">
        <v>4250</v>
      </c>
      <c r="AN704" s="747">
        <v>44725</v>
      </c>
      <c r="AO704" s="748"/>
      <c r="AP704" s="748" t="s">
        <v>4250</v>
      </c>
      <c r="AQ704" s="748"/>
      <c r="AR704" s="766" t="s">
        <v>4250</v>
      </c>
      <c r="AS704" s="748" t="s">
        <v>4250</v>
      </c>
      <c r="AT704" s="748" t="s">
        <v>4250</v>
      </c>
      <c r="AU704" s="748" t="s">
        <v>4250</v>
      </c>
      <c r="AV704" s="748" t="s">
        <v>4250</v>
      </c>
      <c r="AW704" s="748" t="s">
        <v>4250</v>
      </c>
      <c r="AX704" s="748" t="s">
        <v>4250</v>
      </c>
      <c r="AY704" s="748" t="s">
        <v>4250</v>
      </c>
      <c r="AZ704" s="748" t="s">
        <v>4250</v>
      </c>
      <c r="BA704" s="748" t="s">
        <v>4250</v>
      </c>
      <c r="BB704" s="748" t="s">
        <v>4250</v>
      </c>
      <c r="BC704" s="748" t="s">
        <v>4250</v>
      </c>
      <c r="BD704" s="748" t="s">
        <v>4250</v>
      </c>
      <c r="BE704" s="748" t="s">
        <v>4250</v>
      </c>
      <c r="BF704" s="748" t="s">
        <v>4250</v>
      </c>
      <c r="BG704" s="748" t="s">
        <v>4250</v>
      </c>
      <c r="BH704" s="748" t="s">
        <v>4250</v>
      </c>
    </row>
    <row r="705" spans="1:60">
      <c r="A705" s="858" t="s">
        <v>8524</v>
      </c>
      <c r="B705" s="748" t="s">
        <v>79</v>
      </c>
      <c r="C705" s="746" t="s">
        <v>8286</v>
      </c>
      <c r="D705" s="747">
        <v>44720</v>
      </c>
      <c r="E705" s="748" t="s">
        <v>8287</v>
      </c>
      <c r="F705" s="748" t="s">
        <v>59</v>
      </c>
      <c r="G705" s="748" t="s">
        <v>1001</v>
      </c>
      <c r="H705" s="748" t="s">
        <v>1002</v>
      </c>
      <c r="I705" s="748" t="s">
        <v>106</v>
      </c>
      <c r="J705" s="748" t="s">
        <v>63</v>
      </c>
      <c r="K705" s="748">
        <v>30721</v>
      </c>
      <c r="L705" s="748" t="s">
        <v>8280</v>
      </c>
      <c r="M705" s="748" t="s">
        <v>4784</v>
      </c>
      <c r="N705" s="748" t="s">
        <v>4785</v>
      </c>
      <c r="O705" s="748" t="s">
        <v>67</v>
      </c>
      <c r="P705" s="748">
        <v>6492</v>
      </c>
      <c r="Q705" s="748" t="s">
        <v>1267</v>
      </c>
      <c r="R705" s="746" t="s">
        <v>260</v>
      </c>
      <c r="S705" s="746" t="s">
        <v>8281</v>
      </c>
      <c r="T705" s="746" t="s">
        <v>5019</v>
      </c>
      <c r="U705" s="748">
        <v>49405140</v>
      </c>
      <c r="V705" s="746">
        <v>0</v>
      </c>
      <c r="W705" s="748" t="s">
        <v>163</v>
      </c>
      <c r="X705" s="748">
        <v>400</v>
      </c>
      <c r="Y705" s="746">
        <v>768</v>
      </c>
      <c r="Z705" s="746">
        <v>24</v>
      </c>
      <c r="AA705" s="749">
        <f t="shared" si="20"/>
        <v>9.5999999999999992E-3</v>
      </c>
      <c r="AB705" s="748" t="s">
        <v>88</v>
      </c>
      <c r="AC705" s="747">
        <v>44725</v>
      </c>
      <c r="AD705" s="748"/>
      <c r="AE705" s="748" t="s">
        <v>4250</v>
      </c>
      <c r="AF705" s="746" t="s">
        <v>8286</v>
      </c>
      <c r="AG705" s="746">
        <v>768</v>
      </c>
      <c r="AH705" s="746">
        <v>24</v>
      </c>
      <c r="AI705" s="761">
        <f t="shared" si="21"/>
        <v>1.8432E-2</v>
      </c>
      <c r="AJ705" s="748" t="s">
        <v>114</v>
      </c>
      <c r="AK705" s="748" t="s">
        <v>4250</v>
      </c>
      <c r="AL705" s="747">
        <v>44722</v>
      </c>
      <c r="AM705" s="746" t="s">
        <v>4250</v>
      </c>
      <c r="AN705" s="747">
        <v>44725</v>
      </c>
      <c r="AO705" s="748"/>
      <c r="AP705" s="748" t="s">
        <v>4250</v>
      </c>
      <c r="AQ705" s="748"/>
      <c r="AR705" s="766" t="s">
        <v>4250</v>
      </c>
      <c r="AS705" s="748" t="s">
        <v>4250</v>
      </c>
      <c r="AT705" s="748" t="s">
        <v>4250</v>
      </c>
      <c r="AU705" s="748" t="s">
        <v>4250</v>
      </c>
      <c r="AV705" s="748" t="s">
        <v>4250</v>
      </c>
      <c r="AW705" s="748" t="s">
        <v>4250</v>
      </c>
      <c r="AX705" s="748" t="s">
        <v>4250</v>
      </c>
      <c r="AY705" s="748" t="s">
        <v>4250</v>
      </c>
      <c r="AZ705" s="748" t="s">
        <v>4250</v>
      </c>
      <c r="BA705" s="748" t="s">
        <v>4250</v>
      </c>
      <c r="BB705" s="748" t="s">
        <v>4250</v>
      </c>
      <c r="BC705" s="748" t="s">
        <v>4250</v>
      </c>
      <c r="BD705" s="748" t="s">
        <v>4250</v>
      </c>
      <c r="BE705" s="748" t="s">
        <v>4250</v>
      </c>
      <c r="BF705" s="748" t="s">
        <v>4250</v>
      </c>
      <c r="BG705" s="748" t="s">
        <v>4250</v>
      </c>
      <c r="BH705" s="748" t="s">
        <v>4250</v>
      </c>
    </row>
    <row r="706" spans="1:60">
      <c r="A706" s="858" t="s">
        <v>8524</v>
      </c>
      <c r="B706" s="748" t="s">
        <v>79</v>
      </c>
      <c r="C706" s="746" t="s">
        <v>8288</v>
      </c>
      <c r="D706" s="747">
        <v>44720</v>
      </c>
      <c r="E706" s="748" t="s">
        <v>8289</v>
      </c>
      <c r="F706" s="748" t="s">
        <v>59</v>
      </c>
      <c r="G706" s="748" t="s">
        <v>104</v>
      </c>
      <c r="H706" s="748" t="s">
        <v>105</v>
      </c>
      <c r="I706" s="748" t="s">
        <v>106</v>
      </c>
      <c r="J706" s="748" t="s">
        <v>63</v>
      </c>
      <c r="K706" s="748">
        <v>30721</v>
      </c>
      <c r="L706" s="748" t="s">
        <v>529</v>
      </c>
      <c r="M706" s="748" t="s">
        <v>914</v>
      </c>
      <c r="N706" s="748" t="s">
        <v>403</v>
      </c>
      <c r="O706" s="748" t="s">
        <v>110</v>
      </c>
      <c r="P706" s="748">
        <v>92121</v>
      </c>
      <c r="Q706" s="748" t="s">
        <v>1267</v>
      </c>
      <c r="R706" s="746" t="s">
        <v>631</v>
      </c>
      <c r="S706" s="746" t="s">
        <v>8290</v>
      </c>
      <c r="T706" s="746" t="s">
        <v>632</v>
      </c>
      <c r="U706" s="748">
        <v>49203132</v>
      </c>
      <c r="V706" s="746">
        <v>0</v>
      </c>
      <c r="W706" s="748" t="s">
        <v>113</v>
      </c>
      <c r="X706" s="748">
        <v>360</v>
      </c>
      <c r="Y706" s="746">
        <v>768</v>
      </c>
      <c r="Z706" s="746">
        <v>24</v>
      </c>
      <c r="AA706" s="749">
        <f t="shared" si="20"/>
        <v>8.6400000000000001E-3</v>
      </c>
      <c r="AB706" s="748" t="s">
        <v>70</v>
      </c>
      <c r="AC706" s="747">
        <v>44725</v>
      </c>
      <c r="AD706" s="748"/>
      <c r="AE706" s="748" t="s">
        <v>4250</v>
      </c>
      <c r="AF706" s="746" t="s">
        <v>8288</v>
      </c>
      <c r="AG706" s="746">
        <v>768</v>
      </c>
      <c r="AH706" s="746">
        <v>24</v>
      </c>
      <c r="AI706" s="761">
        <f t="shared" si="21"/>
        <v>1.8432E-2</v>
      </c>
      <c r="AJ706" s="748" t="s">
        <v>114</v>
      </c>
      <c r="AK706" s="748" t="s">
        <v>4250</v>
      </c>
      <c r="AL706" s="747">
        <v>44722</v>
      </c>
      <c r="AM706" s="746" t="s">
        <v>4250</v>
      </c>
      <c r="AN706" s="747">
        <v>44726</v>
      </c>
      <c r="AO706" s="748"/>
      <c r="AP706" s="748" t="s">
        <v>4250</v>
      </c>
      <c r="AQ706" s="748"/>
      <c r="AR706" s="766" t="s">
        <v>4250</v>
      </c>
      <c r="AS706" s="748" t="s">
        <v>4250</v>
      </c>
      <c r="AT706" s="748" t="s">
        <v>4250</v>
      </c>
      <c r="AU706" s="748" t="s">
        <v>4250</v>
      </c>
      <c r="AV706" s="748" t="s">
        <v>4250</v>
      </c>
      <c r="AW706" s="748" t="s">
        <v>4250</v>
      </c>
      <c r="AX706" s="748" t="s">
        <v>4250</v>
      </c>
      <c r="AY706" s="748" t="s">
        <v>4250</v>
      </c>
      <c r="AZ706" s="748" t="s">
        <v>4250</v>
      </c>
      <c r="BA706" s="748" t="s">
        <v>4250</v>
      </c>
      <c r="BB706" s="748" t="s">
        <v>4250</v>
      </c>
      <c r="BC706" s="748" t="s">
        <v>4250</v>
      </c>
      <c r="BD706" s="748" t="s">
        <v>4250</v>
      </c>
      <c r="BE706" s="748" t="s">
        <v>4250</v>
      </c>
      <c r="BF706" s="748" t="s">
        <v>4250</v>
      </c>
      <c r="BG706" s="748" t="s">
        <v>4250</v>
      </c>
      <c r="BH706" s="748" t="s">
        <v>4250</v>
      </c>
    </row>
    <row r="707" spans="1:60">
      <c r="A707" s="858" t="s">
        <v>8524</v>
      </c>
      <c r="B707" s="748" t="s">
        <v>79</v>
      </c>
      <c r="C707" s="746" t="s">
        <v>8291</v>
      </c>
      <c r="D707" s="747">
        <v>44720</v>
      </c>
      <c r="E707" s="748" t="s">
        <v>8292</v>
      </c>
      <c r="F707" s="748" t="s">
        <v>59</v>
      </c>
      <c r="G707" s="748" t="s">
        <v>104</v>
      </c>
      <c r="H707" s="748" t="s">
        <v>105</v>
      </c>
      <c r="I707" s="748" t="s">
        <v>106</v>
      </c>
      <c r="J707" s="748" t="s">
        <v>63</v>
      </c>
      <c r="K707" s="748">
        <v>30721</v>
      </c>
      <c r="L707" s="748" t="s">
        <v>529</v>
      </c>
      <c r="M707" s="748" t="s">
        <v>917</v>
      </c>
      <c r="N707" s="748" t="s">
        <v>397</v>
      </c>
      <c r="O707" s="748" t="s">
        <v>110</v>
      </c>
      <c r="P707" s="748">
        <v>93308</v>
      </c>
      <c r="Q707" s="748" t="s">
        <v>1267</v>
      </c>
      <c r="R707" s="746" t="s">
        <v>631</v>
      </c>
      <c r="S707" s="746" t="s">
        <v>8290</v>
      </c>
      <c r="T707" s="746" t="s">
        <v>632</v>
      </c>
      <c r="U707" s="748">
        <v>49203132</v>
      </c>
      <c r="V707" s="746">
        <v>0</v>
      </c>
      <c r="W707" s="748" t="s">
        <v>113</v>
      </c>
      <c r="X707" s="748">
        <v>360</v>
      </c>
      <c r="Y707" s="746">
        <v>768</v>
      </c>
      <c r="Z707" s="746">
        <v>24</v>
      </c>
      <c r="AA707" s="749">
        <f t="shared" ref="AA707:AA764" si="22">X707*Z707/10^6</f>
        <v>8.6400000000000001E-3</v>
      </c>
      <c r="AB707" s="748" t="s">
        <v>70</v>
      </c>
      <c r="AC707" s="747">
        <v>44725</v>
      </c>
      <c r="AD707" s="748"/>
      <c r="AE707" s="748" t="s">
        <v>4250</v>
      </c>
      <c r="AF707" s="746" t="s">
        <v>8291</v>
      </c>
      <c r="AG707" s="746">
        <v>768</v>
      </c>
      <c r="AH707" s="746">
        <v>24</v>
      </c>
      <c r="AI707" s="761">
        <f t="shared" ref="AI707:AI764" si="23">Y707*AH707/10^6</f>
        <v>1.8432E-2</v>
      </c>
      <c r="AJ707" s="748" t="s">
        <v>114</v>
      </c>
      <c r="AK707" s="748" t="s">
        <v>4250</v>
      </c>
      <c r="AL707" s="747">
        <v>44722</v>
      </c>
      <c r="AM707" s="746" t="s">
        <v>4250</v>
      </c>
      <c r="AN707" s="747">
        <v>44726</v>
      </c>
      <c r="AO707" s="748"/>
      <c r="AP707" s="748" t="s">
        <v>4250</v>
      </c>
      <c r="AQ707" s="748"/>
      <c r="AR707" s="766" t="s">
        <v>4250</v>
      </c>
      <c r="AS707" s="748" t="s">
        <v>4250</v>
      </c>
      <c r="AT707" s="748" t="s">
        <v>4250</v>
      </c>
      <c r="AU707" s="748" t="s">
        <v>4250</v>
      </c>
      <c r="AV707" s="748" t="s">
        <v>4250</v>
      </c>
      <c r="AW707" s="748" t="s">
        <v>4250</v>
      </c>
      <c r="AX707" s="748" t="s">
        <v>4250</v>
      </c>
      <c r="AY707" s="748" t="s">
        <v>4250</v>
      </c>
      <c r="AZ707" s="748" t="s">
        <v>4250</v>
      </c>
      <c r="BA707" s="748" t="s">
        <v>4250</v>
      </c>
      <c r="BB707" s="748" t="s">
        <v>4250</v>
      </c>
      <c r="BC707" s="748" t="s">
        <v>4250</v>
      </c>
      <c r="BD707" s="748" t="s">
        <v>4250</v>
      </c>
      <c r="BE707" s="748" t="s">
        <v>4250</v>
      </c>
      <c r="BF707" s="748" t="s">
        <v>4250</v>
      </c>
      <c r="BG707" s="748" t="s">
        <v>4250</v>
      </c>
      <c r="BH707" s="748" t="s">
        <v>4250</v>
      </c>
    </row>
    <row r="708" spans="1:60">
      <c r="A708" s="858" t="s">
        <v>8524</v>
      </c>
      <c r="B708" s="748" t="s">
        <v>79</v>
      </c>
      <c r="C708" s="746" t="s">
        <v>8293</v>
      </c>
      <c r="D708" s="747">
        <v>44720</v>
      </c>
      <c r="E708" s="748" t="s">
        <v>8294</v>
      </c>
      <c r="F708" s="748" t="s">
        <v>59</v>
      </c>
      <c r="G708" s="748" t="s">
        <v>104</v>
      </c>
      <c r="H708" s="748" t="s">
        <v>105</v>
      </c>
      <c r="I708" s="748" t="s">
        <v>106</v>
      </c>
      <c r="J708" s="748" t="s">
        <v>63</v>
      </c>
      <c r="K708" s="748">
        <v>30721</v>
      </c>
      <c r="L708" s="748" t="s">
        <v>529</v>
      </c>
      <c r="M708" s="748" t="s">
        <v>8295</v>
      </c>
      <c r="N708" s="748" t="s">
        <v>531</v>
      </c>
      <c r="O708" s="748" t="s">
        <v>110</v>
      </c>
      <c r="P708" s="748">
        <v>91761</v>
      </c>
      <c r="Q708" s="748" t="s">
        <v>1267</v>
      </c>
      <c r="R708" s="746" t="s">
        <v>631</v>
      </c>
      <c r="S708" s="746" t="s">
        <v>8290</v>
      </c>
      <c r="T708" s="746" t="s">
        <v>632</v>
      </c>
      <c r="U708" s="748">
        <v>49203132</v>
      </c>
      <c r="V708" s="746">
        <v>0</v>
      </c>
      <c r="W708" s="748" t="s">
        <v>113</v>
      </c>
      <c r="X708" s="748">
        <v>360</v>
      </c>
      <c r="Y708" s="746">
        <v>768</v>
      </c>
      <c r="Z708" s="746">
        <v>24</v>
      </c>
      <c r="AA708" s="749">
        <f t="shared" si="22"/>
        <v>8.6400000000000001E-3</v>
      </c>
      <c r="AB708" s="748" t="s">
        <v>70</v>
      </c>
      <c r="AC708" s="747">
        <v>44725</v>
      </c>
      <c r="AD708" s="748"/>
      <c r="AE708" s="748" t="s">
        <v>4250</v>
      </c>
      <c r="AF708" s="746" t="s">
        <v>8293</v>
      </c>
      <c r="AG708" s="746">
        <v>768</v>
      </c>
      <c r="AH708" s="746">
        <v>24</v>
      </c>
      <c r="AI708" s="761">
        <f t="shared" si="23"/>
        <v>1.8432E-2</v>
      </c>
      <c r="AJ708" s="748" t="s">
        <v>114</v>
      </c>
      <c r="AK708" s="748" t="s">
        <v>4250</v>
      </c>
      <c r="AL708" s="747">
        <v>44722</v>
      </c>
      <c r="AM708" s="746" t="s">
        <v>4250</v>
      </c>
      <c r="AN708" s="747">
        <v>44725</v>
      </c>
      <c r="AO708" s="748"/>
      <c r="AP708" s="748" t="s">
        <v>4250</v>
      </c>
      <c r="AQ708" s="748"/>
      <c r="AR708" s="766" t="s">
        <v>4250</v>
      </c>
      <c r="AS708" s="748" t="s">
        <v>4250</v>
      </c>
      <c r="AT708" s="748" t="s">
        <v>4250</v>
      </c>
      <c r="AU708" s="748" t="s">
        <v>4250</v>
      </c>
      <c r="AV708" s="748" t="s">
        <v>4250</v>
      </c>
      <c r="AW708" s="748" t="s">
        <v>4250</v>
      </c>
      <c r="AX708" s="748" t="s">
        <v>4250</v>
      </c>
      <c r="AY708" s="748" t="s">
        <v>4250</v>
      </c>
      <c r="AZ708" s="748" t="s">
        <v>4250</v>
      </c>
      <c r="BA708" s="748" t="s">
        <v>4250</v>
      </c>
      <c r="BB708" s="748" t="s">
        <v>4250</v>
      </c>
      <c r="BC708" s="748" t="s">
        <v>4250</v>
      </c>
      <c r="BD708" s="748" t="s">
        <v>4250</v>
      </c>
      <c r="BE708" s="748" t="s">
        <v>4250</v>
      </c>
      <c r="BF708" s="748" t="s">
        <v>4250</v>
      </c>
      <c r="BG708" s="748" t="s">
        <v>4250</v>
      </c>
      <c r="BH708" s="748" t="s">
        <v>4250</v>
      </c>
    </row>
    <row r="709" spans="1:60">
      <c r="A709" s="858" t="s">
        <v>8524</v>
      </c>
      <c r="B709" s="748" t="s">
        <v>79</v>
      </c>
      <c r="C709" s="746" t="s">
        <v>8296</v>
      </c>
      <c r="D709" s="747">
        <v>44720</v>
      </c>
      <c r="E709" s="748" t="s">
        <v>8297</v>
      </c>
      <c r="F709" s="748" t="s">
        <v>59</v>
      </c>
      <c r="G709" s="748" t="s">
        <v>1001</v>
      </c>
      <c r="H709" s="748" t="s">
        <v>1002</v>
      </c>
      <c r="I709" s="748" t="s">
        <v>106</v>
      </c>
      <c r="J709" s="748" t="s">
        <v>63</v>
      </c>
      <c r="K709" s="748">
        <v>30721</v>
      </c>
      <c r="L709" s="748" t="s">
        <v>529</v>
      </c>
      <c r="M709" s="748" t="s">
        <v>8298</v>
      </c>
      <c r="N709" s="748" t="s">
        <v>628</v>
      </c>
      <c r="O709" s="748" t="s">
        <v>629</v>
      </c>
      <c r="P709" s="748">
        <v>1501</v>
      </c>
      <c r="Q709" s="748" t="s">
        <v>1267</v>
      </c>
      <c r="R709" s="746" t="s">
        <v>631</v>
      </c>
      <c r="S709" s="746" t="s">
        <v>8290</v>
      </c>
      <c r="T709" s="746" t="s">
        <v>632</v>
      </c>
      <c r="U709" s="748">
        <v>49405140</v>
      </c>
      <c r="V709" s="746">
        <v>0</v>
      </c>
      <c r="W709" s="748" t="s">
        <v>163</v>
      </c>
      <c r="X709" s="748">
        <v>400</v>
      </c>
      <c r="Y709" s="746">
        <v>768</v>
      </c>
      <c r="Z709" s="746">
        <v>24</v>
      </c>
      <c r="AA709" s="749">
        <f t="shared" si="22"/>
        <v>9.5999999999999992E-3</v>
      </c>
      <c r="AB709" s="748" t="s">
        <v>70</v>
      </c>
      <c r="AC709" s="747">
        <v>44725</v>
      </c>
      <c r="AD709" s="748"/>
      <c r="AE709" s="748" t="s">
        <v>4250</v>
      </c>
      <c r="AF709" s="746" t="s">
        <v>8296</v>
      </c>
      <c r="AG709" s="746">
        <v>768</v>
      </c>
      <c r="AH709" s="746">
        <v>24</v>
      </c>
      <c r="AI709" s="761">
        <f t="shared" si="23"/>
        <v>1.8432E-2</v>
      </c>
      <c r="AJ709" s="748" t="s">
        <v>114</v>
      </c>
      <c r="AK709" s="748" t="s">
        <v>4250</v>
      </c>
      <c r="AL709" s="747">
        <v>44722</v>
      </c>
      <c r="AM709" s="746" t="s">
        <v>4250</v>
      </c>
      <c r="AN709" s="747">
        <v>44725</v>
      </c>
      <c r="AO709" s="748"/>
      <c r="AP709" s="748" t="s">
        <v>4250</v>
      </c>
      <c r="AQ709" s="748"/>
      <c r="AR709" s="766" t="s">
        <v>4250</v>
      </c>
      <c r="AS709" s="748" t="s">
        <v>4250</v>
      </c>
      <c r="AT709" s="748" t="s">
        <v>4250</v>
      </c>
      <c r="AU709" s="748" t="s">
        <v>4250</v>
      </c>
      <c r="AV709" s="748" t="s">
        <v>4250</v>
      </c>
      <c r="AW709" s="748" t="s">
        <v>4250</v>
      </c>
      <c r="AX709" s="748" t="s">
        <v>4250</v>
      </c>
      <c r="AY709" s="748" t="s">
        <v>4250</v>
      </c>
      <c r="AZ709" s="748" t="s">
        <v>4250</v>
      </c>
      <c r="BA709" s="748" t="s">
        <v>4250</v>
      </c>
      <c r="BB709" s="748" t="s">
        <v>4250</v>
      </c>
      <c r="BC709" s="748" t="s">
        <v>4250</v>
      </c>
      <c r="BD709" s="748" t="s">
        <v>4250</v>
      </c>
      <c r="BE709" s="748" t="s">
        <v>4250</v>
      </c>
      <c r="BF709" s="748" t="s">
        <v>4250</v>
      </c>
      <c r="BG709" s="748" t="s">
        <v>4250</v>
      </c>
      <c r="BH709" s="748" t="s">
        <v>4250</v>
      </c>
    </row>
    <row r="710" spans="1:60">
      <c r="A710" s="858" t="s">
        <v>8524</v>
      </c>
      <c r="B710" s="748" t="s">
        <v>1264</v>
      </c>
      <c r="C710" s="746" t="s">
        <v>8299</v>
      </c>
      <c r="D710" s="747">
        <v>44720</v>
      </c>
      <c r="E710" s="748" t="s">
        <v>8300</v>
      </c>
      <c r="F710" s="748" t="s">
        <v>59</v>
      </c>
      <c r="G710" s="748" t="s">
        <v>1001</v>
      </c>
      <c r="H710" s="748" t="s">
        <v>1002</v>
      </c>
      <c r="I710" s="748" t="s">
        <v>106</v>
      </c>
      <c r="J710" s="748" t="s">
        <v>63</v>
      </c>
      <c r="K710" s="748">
        <v>30721</v>
      </c>
      <c r="L710" s="748" t="s">
        <v>1610</v>
      </c>
      <c r="M710" s="748" t="s">
        <v>1611</v>
      </c>
      <c r="N710" s="748" t="s">
        <v>1612</v>
      </c>
      <c r="O710" s="748" t="s">
        <v>1613</v>
      </c>
      <c r="P710" s="748">
        <v>5401</v>
      </c>
      <c r="Q710" s="748" t="s">
        <v>1267</v>
      </c>
      <c r="R710" s="746" t="s">
        <v>1614</v>
      </c>
      <c r="S710" s="746" t="s">
        <v>8301</v>
      </c>
      <c r="T710" s="746" t="s">
        <v>1615</v>
      </c>
      <c r="U710" s="748">
        <v>49405140</v>
      </c>
      <c r="V710" s="746">
        <v>0</v>
      </c>
      <c r="W710" s="748" t="s">
        <v>163</v>
      </c>
      <c r="X710" s="748">
        <v>400</v>
      </c>
      <c r="Y710" s="746">
        <v>384</v>
      </c>
      <c r="Z710" s="746">
        <v>12</v>
      </c>
      <c r="AA710" s="749">
        <f t="shared" si="22"/>
        <v>4.7999999999999996E-3</v>
      </c>
      <c r="AB710" s="748" t="s">
        <v>88</v>
      </c>
      <c r="AC710" s="747">
        <v>44725</v>
      </c>
      <c r="AD710" s="748"/>
      <c r="AE710" s="748" t="s">
        <v>4250</v>
      </c>
      <c r="AF710" s="746" t="s">
        <v>8299</v>
      </c>
      <c r="AG710" s="746">
        <v>384</v>
      </c>
      <c r="AH710" s="746">
        <v>12</v>
      </c>
      <c r="AI710" s="761">
        <f t="shared" si="23"/>
        <v>4.6080000000000001E-3</v>
      </c>
      <c r="AJ710" s="748" t="s">
        <v>114</v>
      </c>
      <c r="AK710" s="748" t="s">
        <v>4250</v>
      </c>
      <c r="AL710" s="747">
        <v>44722</v>
      </c>
      <c r="AM710" s="746" t="s">
        <v>4250</v>
      </c>
      <c r="AN710" s="747">
        <v>44725</v>
      </c>
      <c r="AO710" s="748"/>
      <c r="AP710" s="748" t="s">
        <v>4250</v>
      </c>
      <c r="AQ710" s="748"/>
      <c r="AR710" s="766" t="s">
        <v>4250</v>
      </c>
      <c r="AS710" s="748" t="s">
        <v>4250</v>
      </c>
      <c r="AT710" s="748" t="s">
        <v>4250</v>
      </c>
      <c r="AU710" s="748" t="s">
        <v>4250</v>
      </c>
      <c r="AV710" s="748" t="s">
        <v>4250</v>
      </c>
      <c r="AW710" s="748" t="s">
        <v>4250</v>
      </c>
      <c r="AX710" s="748" t="s">
        <v>4250</v>
      </c>
      <c r="AY710" s="748" t="s">
        <v>4250</v>
      </c>
      <c r="AZ710" s="748" t="s">
        <v>4250</v>
      </c>
      <c r="BA710" s="748" t="s">
        <v>4250</v>
      </c>
      <c r="BB710" s="748" t="s">
        <v>4250</v>
      </c>
      <c r="BC710" s="748" t="s">
        <v>4250</v>
      </c>
      <c r="BD710" s="748" t="s">
        <v>4250</v>
      </c>
      <c r="BE710" s="748" t="s">
        <v>4250</v>
      </c>
      <c r="BF710" s="748" t="s">
        <v>4250</v>
      </c>
      <c r="BG710" s="748" t="s">
        <v>4250</v>
      </c>
      <c r="BH710" s="748" t="s">
        <v>4250</v>
      </c>
    </row>
    <row r="711" spans="1:60">
      <c r="A711" s="858" t="s">
        <v>8524</v>
      </c>
      <c r="B711" s="748" t="s">
        <v>1264</v>
      </c>
      <c r="C711" s="746" t="s">
        <v>8302</v>
      </c>
      <c r="D711" s="747">
        <v>44720</v>
      </c>
      <c r="E711" s="748" t="s">
        <v>8303</v>
      </c>
      <c r="F711" s="748" t="s">
        <v>59</v>
      </c>
      <c r="G711" s="748" t="s">
        <v>60</v>
      </c>
      <c r="H711" s="748" t="s">
        <v>61</v>
      </c>
      <c r="I711" s="748" t="s">
        <v>62</v>
      </c>
      <c r="J711" s="748" t="s">
        <v>63</v>
      </c>
      <c r="K711" s="748">
        <v>30349</v>
      </c>
      <c r="L711" s="748" t="s">
        <v>221</v>
      </c>
      <c r="M711" s="748" t="s">
        <v>1296</v>
      </c>
      <c r="N711" s="748" t="s">
        <v>223</v>
      </c>
      <c r="O711" s="748" t="s">
        <v>98</v>
      </c>
      <c r="P711" s="748">
        <v>32809</v>
      </c>
      <c r="Q711" s="748" t="s">
        <v>1267</v>
      </c>
      <c r="R711" s="746" t="s">
        <v>647</v>
      </c>
      <c r="S711" s="746" t="s">
        <v>648</v>
      </c>
      <c r="T711" s="790" t="s">
        <v>649</v>
      </c>
      <c r="U711" s="748">
        <v>49203132</v>
      </c>
      <c r="V711" s="746">
        <v>0</v>
      </c>
      <c r="W711" s="748" t="s">
        <v>113</v>
      </c>
      <c r="X711" s="748">
        <v>360</v>
      </c>
      <c r="Y711" s="746">
        <v>896</v>
      </c>
      <c r="Z711" s="746">
        <v>28</v>
      </c>
      <c r="AA711" s="749">
        <f t="shared" si="22"/>
        <v>1.008E-2</v>
      </c>
      <c r="AB711" s="748" t="s">
        <v>88</v>
      </c>
      <c r="AC711" s="747">
        <v>44725</v>
      </c>
      <c r="AD711" s="748"/>
      <c r="AE711" s="748" t="s">
        <v>4250</v>
      </c>
      <c r="AF711" s="746" t="s">
        <v>8302</v>
      </c>
      <c r="AG711" s="746">
        <v>896</v>
      </c>
      <c r="AH711" s="746">
        <v>28</v>
      </c>
      <c r="AI711" s="761">
        <f t="shared" si="23"/>
        <v>2.5087999999999999E-2</v>
      </c>
      <c r="AJ711" s="748" t="s">
        <v>72</v>
      </c>
      <c r="AK711" s="748" t="s">
        <v>4250</v>
      </c>
      <c r="AL711" s="747">
        <v>44722</v>
      </c>
      <c r="AM711" s="746" t="s">
        <v>4250</v>
      </c>
      <c r="AN711" s="747">
        <v>44725</v>
      </c>
      <c r="AO711" s="748"/>
      <c r="AP711" s="748" t="s">
        <v>4250</v>
      </c>
      <c r="AQ711" s="748"/>
      <c r="AR711" s="766" t="s">
        <v>4250</v>
      </c>
      <c r="AS711" s="748" t="s">
        <v>4250</v>
      </c>
      <c r="AT711" s="748" t="s">
        <v>4250</v>
      </c>
      <c r="AU711" s="748" t="s">
        <v>4250</v>
      </c>
      <c r="AV711" s="748" t="s">
        <v>4250</v>
      </c>
      <c r="AW711" s="748" t="s">
        <v>4250</v>
      </c>
      <c r="AX711" s="748" t="s">
        <v>4250</v>
      </c>
      <c r="AY711" s="748" t="s">
        <v>4250</v>
      </c>
      <c r="AZ711" s="748" t="s">
        <v>4250</v>
      </c>
      <c r="BA711" s="748" t="s">
        <v>4250</v>
      </c>
      <c r="BB711" s="748" t="s">
        <v>4250</v>
      </c>
      <c r="BC711" s="748" t="s">
        <v>4250</v>
      </c>
      <c r="BD711" s="748" t="s">
        <v>4250</v>
      </c>
      <c r="BE711" s="748" t="s">
        <v>4250</v>
      </c>
      <c r="BF711" s="748" t="s">
        <v>4250</v>
      </c>
      <c r="BG711" s="748" t="s">
        <v>4250</v>
      </c>
      <c r="BH711" s="748" t="s">
        <v>4250</v>
      </c>
    </row>
    <row r="712" spans="1:60">
      <c r="A712" s="858" t="s">
        <v>8524</v>
      </c>
      <c r="B712" s="748" t="s">
        <v>1264</v>
      </c>
      <c r="C712" s="746" t="s">
        <v>8304</v>
      </c>
      <c r="D712" s="747">
        <v>44720</v>
      </c>
      <c r="E712" s="748" t="s">
        <v>8303</v>
      </c>
      <c r="F712" s="748" t="s">
        <v>59</v>
      </c>
      <c r="G712" s="748" t="s">
        <v>60</v>
      </c>
      <c r="H712" s="748" t="s">
        <v>61</v>
      </c>
      <c r="I712" s="748" t="s">
        <v>62</v>
      </c>
      <c r="J712" s="748" t="s">
        <v>63</v>
      </c>
      <c r="K712" s="748">
        <v>30349</v>
      </c>
      <c r="L712" s="748" t="s">
        <v>221</v>
      </c>
      <c r="M712" s="748" t="s">
        <v>1296</v>
      </c>
      <c r="N712" s="748" t="s">
        <v>223</v>
      </c>
      <c r="O712" s="748" t="s">
        <v>98</v>
      </c>
      <c r="P712" s="748">
        <v>32809</v>
      </c>
      <c r="Q712" s="748" t="s">
        <v>1267</v>
      </c>
      <c r="R712" s="746" t="s">
        <v>647</v>
      </c>
      <c r="S712" s="746" t="s">
        <v>648</v>
      </c>
      <c r="T712" s="790" t="s">
        <v>649</v>
      </c>
      <c r="U712" s="748">
        <v>49203132</v>
      </c>
      <c r="V712" s="746">
        <v>0</v>
      </c>
      <c r="W712" s="748" t="s">
        <v>113</v>
      </c>
      <c r="X712" s="748">
        <v>360</v>
      </c>
      <c r="Y712" s="746">
        <v>768</v>
      </c>
      <c r="Z712" s="746">
        <v>24</v>
      </c>
      <c r="AA712" s="749">
        <f t="shared" si="22"/>
        <v>8.6400000000000001E-3</v>
      </c>
      <c r="AB712" s="748" t="s">
        <v>88</v>
      </c>
      <c r="AC712" s="747">
        <v>44725</v>
      </c>
      <c r="AD712" s="748"/>
      <c r="AE712" s="748" t="s">
        <v>4250</v>
      </c>
      <c r="AF712" s="746" t="s">
        <v>8304</v>
      </c>
      <c r="AG712" s="746">
        <v>768</v>
      </c>
      <c r="AH712" s="746">
        <v>24</v>
      </c>
      <c r="AI712" s="761">
        <f t="shared" si="23"/>
        <v>1.8432E-2</v>
      </c>
      <c r="AJ712" s="748" t="s">
        <v>72</v>
      </c>
      <c r="AK712" s="748" t="s">
        <v>4250</v>
      </c>
      <c r="AL712" s="747">
        <v>44722</v>
      </c>
      <c r="AM712" s="746" t="s">
        <v>4250</v>
      </c>
      <c r="AN712" s="747">
        <v>44725</v>
      </c>
      <c r="AO712" s="748"/>
      <c r="AP712" s="748" t="s">
        <v>4250</v>
      </c>
      <c r="AQ712" s="748"/>
      <c r="AR712" s="766" t="s">
        <v>4250</v>
      </c>
      <c r="AS712" s="748" t="s">
        <v>4250</v>
      </c>
      <c r="AT712" s="748" t="s">
        <v>4250</v>
      </c>
      <c r="AU712" s="748" t="s">
        <v>4250</v>
      </c>
      <c r="AV712" s="748" t="s">
        <v>4250</v>
      </c>
      <c r="AW712" s="748" t="s">
        <v>4250</v>
      </c>
      <c r="AX712" s="748" t="s">
        <v>4250</v>
      </c>
      <c r="AY712" s="748" t="s">
        <v>4250</v>
      </c>
      <c r="AZ712" s="748" t="s">
        <v>4250</v>
      </c>
      <c r="BA712" s="748" t="s">
        <v>4250</v>
      </c>
      <c r="BB712" s="748" t="s">
        <v>4250</v>
      </c>
      <c r="BC712" s="748" t="s">
        <v>4250</v>
      </c>
      <c r="BD712" s="748" t="s">
        <v>4250</v>
      </c>
      <c r="BE712" s="748" t="s">
        <v>4250</v>
      </c>
      <c r="BF712" s="748" t="s">
        <v>4250</v>
      </c>
      <c r="BG712" s="748" t="s">
        <v>4250</v>
      </c>
      <c r="BH712" s="748" t="s">
        <v>4250</v>
      </c>
    </row>
    <row r="713" spans="1:60">
      <c r="A713" s="858" t="s">
        <v>8524</v>
      </c>
      <c r="B713" s="748" t="s">
        <v>1772</v>
      </c>
      <c r="C713" s="746" t="s">
        <v>8305</v>
      </c>
      <c r="D713" s="747">
        <v>44720</v>
      </c>
      <c r="E713" s="748" t="s">
        <v>8306</v>
      </c>
      <c r="F713" s="748" t="s">
        <v>59</v>
      </c>
      <c r="G713" s="748" t="s">
        <v>60</v>
      </c>
      <c r="H713" s="748" t="s">
        <v>61</v>
      </c>
      <c r="I713" s="748" t="s">
        <v>62</v>
      </c>
      <c r="J713" s="748" t="s">
        <v>63</v>
      </c>
      <c r="K713" s="748">
        <v>30349</v>
      </c>
      <c r="L713" s="748" t="s">
        <v>8307</v>
      </c>
      <c r="M713" s="748" t="s">
        <v>683</v>
      </c>
      <c r="N713" s="748" t="s">
        <v>124</v>
      </c>
      <c r="O713" s="748" t="s">
        <v>125</v>
      </c>
      <c r="P713" s="748">
        <v>46320</v>
      </c>
      <c r="Q713" s="748" t="s">
        <v>1267</v>
      </c>
      <c r="R713" s="746" t="s">
        <v>126</v>
      </c>
      <c r="S713" s="746" t="s">
        <v>127</v>
      </c>
      <c r="T713" s="790" t="s">
        <v>128</v>
      </c>
      <c r="U713" s="748">
        <v>49203132</v>
      </c>
      <c r="V713" s="746">
        <v>0</v>
      </c>
      <c r="W713" s="748" t="s">
        <v>113</v>
      </c>
      <c r="X713" s="748">
        <v>360</v>
      </c>
      <c r="Y713" s="746">
        <v>832</v>
      </c>
      <c r="Z713" s="746">
        <v>26</v>
      </c>
      <c r="AA713" s="749">
        <f t="shared" si="22"/>
        <v>9.3600000000000003E-3</v>
      </c>
      <c r="AB713" s="748" t="s">
        <v>88</v>
      </c>
      <c r="AC713" s="747">
        <v>44725</v>
      </c>
      <c r="AD713" s="748"/>
      <c r="AE713" s="748" t="s">
        <v>4250</v>
      </c>
      <c r="AF713" s="746" t="s">
        <v>8305</v>
      </c>
      <c r="AG713" s="746">
        <v>832</v>
      </c>
      <c r="AH713" s="746">
        <v>26</v>
      </c>
      <c r="AI713" s="761">
        <f t="shared" si="23"/>
        <v>2.1631999999999998E-2</v>
      </c>
      <c r="AJ713" s="748" t="s">
        <v>72</v>
      </c>
      <c r="AK713" s="748" t="s">
        <v>4250</v>
      </c>
      <c r="AL713" s="747">
        <v>44722</v>
      </c>
      <c r="AM713" s="746" t="s">
        <v>4250</v>
      </c>
      <c r="AN713" s="747">
        <v>44725</v>
      </c>
      <c r="AO713" s="748" t="s">
        <v>4250</v>
      </c>
      <c r="AP713" s="748" t="s">
        <v>4250</v>
      </c>
      <c r="AQ713" s="748"/>
      <c r="AR713" s="766" t="s">
        <v>4250</v>
      </c>
      <c r="AS713" s="748" t="s">
        <v>4250</v>
      </c>
      <c r="AT713" s="748" t="s">
        <v>4250</v>
      </c>
      <c r="AU713" s="748" t="s">
        <v>4250</v>
      </c>
      <c r="AV713" s="748" t="s">
        <v>4250</v>
      </c>
      <c r="AW713" s="748" t="s">
        <v>4250</v>
      </c>
      <c r="AX713" s="748" t="s">
        <v>4250</v>
      </c>
      <c r="AY713" s="748" t="s">
        <v>4250</v>
      </c>
      <c r="AZ713" s="748" t="s">
        <v>4250</v>
      </c>
      <c r="BA713" s="748" t="s">
        <v>4250</v>
      </c>
      <c r="BB713" s="748" t="s">
        <v>4250</v>
      </c>
      <c r="BC713" s="748" t="s">
        <v>4250</v>
      </c>
      <c r="BD713" s="748" t="s">
        <v>4250</v>
      </c>
      <c r="BE713" s="748" t="s">
        <v>4250</v>
      </c>
      <c r="BF713" s="748" t="s">
        <v>4250</v>
      </c>
      <c r="BG713" s="748" t="s">
        <v>4250</v>
      </c>
      <c r="BH713" s="748" t="s">
        <v>4250</v>
      </c>
    </row>
    <row r="714" spans="1:60">
      <c r="A714" s="858" t="s">
        <v>8524</v>
      </c>
      <c r="B714" s="748" t="s">
        <v>101</v>
      </c>
      <c r="C714" s="746" t="s">
        <v>8308</v>
      </c>
      <c r="D714" s="747">
        <v>44720</v>
      </c>
      <c r="E714" s="748" t="s">
        <v>8309</v>
      </c>
      <c r="F714" s="748" t="s">
        <v>59</v>
      </c>
      <c r="G714" s="748" t="s">
        <v>60</v>
      </c>
      <c r="H714" s="748" t="s">
        <v>61</v>
      </c>
      <c r="I714" s="748" t="s">
        <v>62</v>
      </c>
      <c r="J714" s="748" t="s">
        <v>63</v>
      </c>
      <c r="K714" s="748">
        <v>30349</v>
      </c>
      <c r="L714" s="748" t="s">
        <v>178</v>
      </c>
      <c r="M714" s="748" t="s">
        <v>8310</v>
      </c>
      <c r="N714" s="748" t="s">
        <v>8311</v>
      </c>
      <c r="O714" s="748" t="s">
        <v>110</v>
      </c>
      <c r="P714" s="748">
        <v>95215</v>
      </c>
      <c r="Q714" s="748" t="s">
        <v>1267</v>
      </c>
      <c r="R714" s="746" t="s">
        <v>181</v>
      </c>
      <c r="S714" s="746" t="s">
        <v>8312</v>
      </c>
      <c r="T714" s="746" t="s">
        <v>182</v>
      </c>
      <c r="U714" s="748">
        <v>49204132</v>
      </c>
      <c r="V714" s="746">
        <v>0</v>
      </c>
      <c r="W714" s="748" t="s">
        <v>377</v>
      </c>
      <c r="X714" s="748">
        <v>360</v>
      </c>
      <c r="Y714" s="746">
        <v>364</v>
      </c>
      <c r="Z714" s="746">
        <v>14</v>
      </c>
      <c r="AA714" s="749">
        <f t="shared" si="22"/>
        <v>5.0400000000000002E-3</v>
      </c>
      <c r="AB714" s="748" t="s">
        <v>88</v>
      </c>
      <c r="AC714" s="747">
        <v>44728</v>
      </c>
      <c r="AD714" s="748"/>
      <c r="AE714" s="748" t="s">
        <v>4250</v>
      </c>
      <c r="AF714" s="746" t="s">
        <v>8308</v>
      </c>
      <c r="AG714" s="746">
        <v>364</v>
      </c>
      <c r="AH714" s="746">
        <v>14</v>
      </c>
      <c r="AI714" s="761">
        <f t="shared" si="23"/>
        <v>5.0959999999999998E-3</v>
      </c>
      <c r="AJ714" s="748" t="s">
        <v>72</v>
      </c>
      <c r="AK714" s="748" t="s">
        <v>4250</v>
      </c>
      <c r="AL714" s="747">
        <v>44726</v>
      </c>
      <c r="AM714" s="746" t="s">
        <v>4250</v>
      </c>
      <c r="AN714" s="747">
        <v>44732</v>
      </c>
      <c r="AO714" s="748"/>
      <c r="AP714" s="748" t="s">
        <v>4250</v>
      </c>
      <c r="AQ714" s="748"/>
      <c r="AR714" s="766" t="s">
        <v>4250</v>
      </c>
      <c r="AS714" s="748" t="s">
        <v>4250</v>
      </c>
      <c r="AT714" s="748" t="s">
        <v>4250</v>
      </c>
      <c r="AU714" s="748" t="s">
        <v>4250</v>
      </c>
      <c r="AV714" s="748" t="s">
        <v>4250</v>
      </c>
      <c r="AW714" s="748" t="s">
        <v>4250</v>
      </c>
      <c r="AX714" s="748" t="s">
        <v>4250</v>
      </c>
      <c r="AY714" s="748" t="s">
        <v>4250</v>
      </c>
      <c r="AZ714" s="748" t="s">
        <v>4250</v>
      </c>
      <c r="BA714" s="748" t="s">
        <v>4250</v>
      </c>
      <c r="BB714" s="748" t="s">
        <v>4250</v>
      </c>
      <c r="BC714" s="748" t="s">
        <v>4250</v>
      </c>
      <c r="BD714" s="748" t="s">
        <v>4250</v>
      </c>
      <c r="BE714" s="748" t="s">
        <v>4250</v>
      </c>
      <c r="BF714" s="748" t="s">
        <v>4250</v>
      </c>
      <c r="BG714" s="748" t="s">
        <v>4250</v>
      </c>
      <c r="BH714" s="748" t="s">
        <v>4250</v>
      </c>
    </row>
    <row r="715" spans="1:60">
      <c r="A715" s="858" t="s">
        <v>8524</v>
      </c>
      <c r="B715" s="748" t="s">
        <v>101</v>
      </c>
      <c r="C715" s="746" t="s">
        <v>8313</v>
      </c>
      <c r="D715" s="747">
        <v>44720</v>
      </c>
      <c r="E715" s="748" t="s">
        <v>8314</v>
      </c>
      <c r="F715" s="748" t="s">
        <v>59</v>
      </c>
      <c r="G715" s="748" t="s">
        <v>60</v>
      </c>
      <c r="H715" s="748" t="s">
        <v>61</v>
      </c>
      <c r="I715" s="748" t="s">
        <v>62</v>
      </c>
      <c r="J715" s="748" t="s">
        <v>63</v>
      </c>
      <c r="K715" s="748">
        <v>30349</v>
      </c>
      <c r="L715" s="748" t="s">
        <v>542</v>
      </c>
      <c r="M715" s="748" t="s">
        <v>8315</v>
      </c>
      <c r="N715" s="748" t="s">
        <v>8316</v>
      </c>
      <c r="O715" s="748" t="s">
        <v>236</v>
      </c>
      <c r="P715" s="748">
        <v>97222</v>
      </c>
      <c r="Q715" s="748" t="s">
        <v>1267</v>
      </c>
      <c r="R715" s="746" t="s">
        <v>8317</v>
      </c>
      <c r="S715" s="746" t="s">
        <v>8318</v>
      </c>
      <c r="T715" s="746" t="s">
        <v>8319</v>
      </c>
      <c r="U715" s="748">
        <v>49204132</v>
      </c>
      <c r="V715" s="746">
        <v>0</v>
      </c>
      <c r="W715" s="748" t="s">
        <v>377</v>
      </c>
      <c r="X715" s="748">
        <v>360</v>
      </c>
      <c r="Y715" s="746">
        <v>676</v>
      </c>
      <c r="Z715" s="746">
        <v>26</v>
      </c>
      <c r="AA715" s="749">
        <f t="shared" si="22"/>
        <v>9.3600000000000003E-3</v>
      </c>
      <c r="AB715" s="748" t="s">
        <v>88</v>
      </c>
      <c r="AC715" s="747">
        <v>44728</v>
      </c>
      <c r="AD715" s="748"/>
      <c r="AE715" s="748" t="s">
        <v>4250</v>
      </c>
      <c r="AF715" s="746" t="s">
        <v>8313</v>
      </c>
      <c r="AG715" s="746">
        <v>676</v>
      </c>
      <c r="AH715" s="746">
        <v>26</v>
      </c>
      <c r="AI715" s="761">
        <f t="shared" si="23"/>
        <v>1.7576000000000001E-2</v>
      </c>
      <c r="AJ715" s="748" t="s">
        <v>72</v>
      </c>
      <c r="AK715" s="748" t="s">
        <v>4250</v>
      </c>
      <c r="AL715" s="747">
        <v>44726</v>
      </c>
      <c r="AM715" s="746" t="s">
        <v>4250</v>
      </c>
      <c r="AN715" s="747">
        <v>44732</v>
      </c>
      <c r="AO715" s="748" t="s">
        <v>4250</v>
      </c>
      <c r="AP715" s="748" t="s">
        <v>4250</v>
      </c>
      <c r="AQ715" s="748"/>
      <c r="AR715" s="766" t="s">
        <v>4250</v>
      </c>
      <c r="AS715" s="748" t="s">
        <v>4250</v>
      </c>
      <c r="AT715" s="748" t="s">
        <v>4250</v>
      </c>
      <c r="AU715" s="748" t="s">
        <v>4250</v>
      </c>
      <c r="AV715" s="748" t="s">
        <v>4250</v>
      </c>
      <c r="AW715" s="748" t="s">
        <v>4250</v>
      </c>
      <c r="AX715" s="748" t="s">
        <v>4250</v>
      </c>
      <c r="AY715" s="748" t="s">
        <v>4250</v>
      </c>
      <c r="AZ715" s="748" t="s">
        <v>4250</v>
      </c>
      <c r="BA715" s="748" t="s">
        <v>4250</v>
      </c>
      <c r="BB715" s="748" t="s">
        <v>4250</v>
      </c>
      <c r="BC715" s="748" t="s">
        <v>4250</v>
      </c>
      <c r="BD715" s="748" t="s">
        <v>4250</v>
      </c>
      <c r="BE715" s="748" t="s">
        <v>4250</v>
      </c>
      <c r="BF715" s="748" t="s">
        <v>4250</v>
      </c>
      <c r="BG715" s="748" t="s">
        <v>4250</v>
      </c>
      <c r="BH715" s="748" t="s">
        <v>4250</v>
      </c>
    </row>
    <row r="716" spans="1:60">
      <c r="A716" s="765" t="s">
        <v>55</v>
      </c>
      <c r="B716" s="748" t="s">
        <v>230</v>
      </c>
      <c r="C716" s="746" t="s">
        <v>8320</v>
      </c>
      <c r="D716" s="747">
        <v>44720</v>
      </c>
      <c r="E716" s="748" t="s">
        <v>8321</v>
      </c>
      <c r="F716" s="748" t="s">
        <v>59</v>
      </c>
      <c r="G716" s="748" t="s">
        <v>60</v>
      </c>
      <c r="H716" s="748" t="s">
        <v>61</v>
      </c>
      <c r="I716" s="748" t="s">
        <v>62</v>
      </c>
      <c r="J716" s="748" t="s">
        <v>63</v>
      </c>
      <c r="K716" s="748">
        <v>30349</v>
      </c>
      <c r="L716" s="748" t="s">
        <v>8322</v>
      </c>
      <c r="M716" s="748" t="s">
        <v>8323</v>
      </c>
      <c r="N716" s="748" t="s">
        <v>6087</v>
      </c>
      <c r="O716" s="748" t="s">
        <v>6088</v>
      </c>
      <c r="P716" s="748">
        <v>20032</v>
      </c>
      <c r="Q716" s="748" t="s">
        <v>1267</v>
      </c>
      <c r="R716" s="746" t="s">
        <v>6089</v>
      </c>
      <c r="S716" s="746" t="s">
        <v>6090</v>
      </c>
      <c r="T716" s="790" t="s">
        <v>6091</v>
      </c>
      <c r="U716" s="748">
        <v>49303156</v>
      </c>
      <c r="V716" s="746">
        <v>0</v>
      </c>
      <c r="W716" s="748" t="s">
        <v>134</v>
      </c>
      <c r="X716" s="748">
        <v>480</v>
      </c>
      <c r="Y716" s="746">
        <v>580</v>
      </c>
      <c r="Z716" s="746">
        <v>20</v>
      </c>
      <c r="AA716" s="749">
        <f t="shared" si="22"/>
        <v>9.5999999999999992E-3</v>
      </c>
      <c r="AB716" s="748" t="s">
        <v>88</v>
      </c>
      <c r="AC716" s="747">
        <v>44729</v>
      </c>
      <c r="AD716" s="748"/>
      <c r="AE716" s="748" t="s">
        <v>4250</v>
      </c>
      <c r="AF716" s="746" t="s">
        <v>8320</v>
      </c>
      <c r="AG716" s="746">
        <v>580</v>
      </c>
      <c r="AH716" s="746">
        <v>20</v>
      </c>
      <c r="AI716" s="761">
        <f t="shared" si="23"/>
        <v>1.1599999999999999E-2</v>
      </c>
      <c r="AJ716" s="748" t="s">
        <v>72</v>
      </c>
      <c r="AK716" s="748" t="s">
        <v>4250</v>
      </c>
      <c r="AL716" s="747">
        <v>44725</v>
      </c>
      <c r="AM716" s="746" t="s">
        <v>4250</v>
      </c>
      <c r="AN716" s="747">
        <v>44726</v>
      </c>
      <c r="AO716" s="748" t="s">
        <v>4250</v>
      </c>
      <c r="AP716" s="748" t="s">
        <v>4250</v>
      </c>
      <c r="AQ716" s="748"/>
      <c r="AR716" s="766" t="s">
        <v>4250</v>
      </c>
      <c r="AS716" s="748" t="s">
        <v>4250</v>
      </c>
      <c r="AT716" s="748" t="s">
        <v>4250</v>
      </c>
      <c r="AU716" s="748" t="s">
        <v>4250</v>
      </c>
      <c r="AV716" s="748" t="s">
        <v>4250</v>
      </c>
      <c r="AW716" s="748" t="s">
        <v>4250</v>
      </c>
      <c r="AX716" s="748" t="s">
        <v>4250</v>
      </c>
      <c r="AY716" s="748" t="s">
        <v>4250</v>
      </c>
      <c r="AZ716" s="748" t="s">
        <v>4250</v>
      </c>
      <c r="BA716" s="748" t="s">
        <v>4250</v>
      </c>
      <c r="BB716" s="748" t="s">
        <v>4250</v>
      </c>
      <c r="BC716" s="748" t="s">
        <v>4250</v>
      </c>
      <c r="BD716" s="748" t="s">
        <v>4250</v>
      </c>
      <c r="BE716" s="748" t="s">
        <v>4250</v>
      </c>
      <c r="BF716" s="748" t="s">
        <v>4250</v>
      </c>
      <c r="BG716" s="748" t="s">
        <v>4250</v>
      </c>
      <c r="BH716" s="748" t="s">
        <v>4250</v>
      </c>
    </row>
    <row r="717" spans="1:60">
      <c r="A717" s="765" t="s">
        <v>55</v>
      </c>
      <c r="B717" s="748" t="s">
        <v>230</v>
      </c>
      <c r="C717" s="746" t="s">
        <v>8324</v>
      </c>
      <c r="D717" s="747">
        <v>44720</v>
      </c>
      <c r="E717" s="748" t="s">
        <v>8321</v>
      </c>
      <c r="F717" s="748" t="s">
        <v>59</v>
      </c>
      <c r="G717" s="748" t="s">
        <v>60</v>
      </c>
      <c r="H717" s="748" t="s">
        <v>61</v>
      </c>
      <c r="I717" s="748" t="s">
        <v>62</v>
      </c>
      <c r="J717" s="748" t="s">
        <v>63</v>
      </c>
      <c r="K717" s="748">
        <v>30349</v>
      </c>
      <c r="L717" s="748" t="s">
        <v>8322</v>
      </c>
      <c r="M717" s="748" t="s">
        <v>8323</v>
      </c>
      <c r="N717" s="748" t="s">
        <v>6087</v>
      </c>
      <c r="O717" s="748" t="s">
        <v>6088</v>
      </c>
      <c r="P717" s="748">
        <v>20032</v>
      </c>
      <c r="Q717" s="748" t="s">
        <v>1267</v>
      </c>
      <c r="R717" s="746" t="s">
        <v>6089</v>
      </c>
      <c r="S717" s="746" t="s">
        <v>6090</v>
      </c>
      <c r="T717" s="790" t="s">
        <v>6091</v>
      </c>
      <c r="U717" s="748">
        <v>49303156</v>
      </c>
      <c r="V717" s="746">
        <v>0</v>
      </c>
      <c r="W717" s="748" t="s">
        <v>134</v>
      </c>
      <c r="X717" s="748">
        <v>480</v>
      </c>
      <c r="Y717" s="746">
        <v>580</v>
      </c>
      <c r="Z717" s="746">
        <v>20</v>
      </c>
      <c r="AA717" s="749">
        <f t="shared" si="22"/>
        <v>9.5999999999999992E-3</v>
      </c>
      <c r="AB717" s="748" t="s">
        <v>88</v>
      </c>
      <c r="AC717" s="747">
        <v>44729</v>
      </c>
      <c r="AD717" s="748"/>
      <c r="AE717" s="748" t="s">
        <v>4250</v>
      </c>
      <c r="AF717" s="746" t="s">
        <v>8324</v>
      </c>
      <c r="AG717" s="746">
        <v>580</v>
      </c>
      <c r="AH717" s="746">
        <v>20</v>
      </c>
      <c r="AI717" s="761">
        <f t="shared" si="23"/>
        <v>1.1599999999999999E-2</v>
      </c>
      <c r="AJ717" s="748" t="s">
        <v>72</v>
      </c>
      <c r="AK717" s="748" t="s">
        <v>4250</v>
      </c>
      <c r="AL717" s="747">
        <v>44725</v>
      </c>
      <c r="AM717" s="746" t="s">
        <v>4250</v>
      </c>
      <c r="AN717" s="747">
        <v>44726</v>
      </c>
      <c r="AO717" s="748" t="s">
        <v>4250</v>
      </c>
      <c r="AP717" s="748" t="s">
        <v>4250</v>
      </c>
      <c r="AQ717" s="748"/>
      <c r="AR717" s="766" t="s">
        <v>4250</v>
      </c>
      <c r="AS717" s="748" t="s">
        <v>4250</v>
      </c>
      <c r="AT717" s="748" t="s">
        <v>4250</v>
      </c>
      <c r="AU717" s="748" t="s">
        <v>4250</v>
      </c>
      <c r="AV717" s="748" t="s">
        <v>4250</v>
      </c>
      <c r="AW717" s="748" t="s">
        <v>4250</v>
      </c>
      <c r="AX717" s="748" t="s">
        <v>4250</v>
      </c>
      <c r="AY717" s="748" t="s">
        <v>4250</v>
      </c>
      <c r="AZ717" s="748" t="s">
        <v>4250</v>
      </c>
      <c r="BA717" s="748" t="s">
        <v>4250</v>
      </c>
      <c r="BB717" s="748" t="s">
        <v>4250</v>
      </c>
      <c r="BC717" s="748" t="s">
        <v>4250</v>
      </c>
      <c r="BD717" s="748" t="s">
        <v>4250</v>
      </c>
      <c r="BE717" s="748" t="s">
        <v>4250</v>
      </c>
      <c r="BF717" s="748" t="s">
        <v>4250</v>
      </c>
      <c r="BG717" s="748" t="s">
        <v>4250</v>
      </c>
      <c r="BH717" s="748" t="s">
        <v>4250</v>
      </c>
    </row>
    <row r="718" spans="1:60">
      <c r="A718" s="765" t="s">
        <v>55</v>
      </c>
      <c r="B718" s="748" t="s">
        <v>230</v>
      </c>
      <c r="C718" s="746" t="s">
        <v>8325</v>
      </c>
      <c r="D718" s="747">
        <v>44720</v>
      </c>
      <c r="E718" s="748" t="s">
        <v>8321</v>
      </c>
      <c r="F718" s="748" t="s">
        <v>59</v>
      </c>
      <c r="G718" s="748" t="s">
        <v>60</v>
      </c>
      <c r="H718" s="748" t="s">
        <v>61</v>
      </c>
      <c r="I718" s="748" t="s">
        <v>62</v>
      </c>
      <c r="J718" s="748" t="s">
        <v>63</v>
      </c>
      <c r="K718" s="748">
        <v>30349</v>
      </c>
      <c r="L718" s="748" t="s">
        <v>8322</v>
      </c>
      <c r="M718" s="748" t="s">
        <v>8323</v>
      </c>
      <c r="N718" s="748" t="s">
        <v>6087</v>
      </c>
      <c r="O718" s="748" t="s">
        <v>6088</v>
      </c>
      <c r="P718" s="748">
        <v>20032</v>
      </c>
      <c r="Q718" s="748" t="s">
        <v>1267</v>
      </c>
      <c r="R718" s="746" t="s">
        <v>6089</v>
      </c>
      <c r="S718" s="746" t="s">
        <v>6090</v>
      </c>
      <c r="T718" s="790" t="s">
        <v>6091</v>
      </c>
      <c r="U718" s="748">
        <v>49303156</v>
      </c>
      <c r="V718" s="746">
        <v>0</v>
      </c>
      <c r="W718" s="748" t="s">
        <v>134</v>
      </c>
      <c r="X718" s="748">
        <v>480</v>
      </c>
      <c r="Y718" s="746">
        <v>261</v>
      </c>
      <c r="Z718" s="746">
        <v>9</v>
      </c>
      <c r="AA718" s="749">
        <f t="shared" si="22"/>
        <v>4.3200000000000001E-3</v>
      </c>
      <c r="AB718" s="748" t="s">
        <v>88</v>
      </c>
      <c r="AC718" s="747">
        <v>44729</v>
      </c>
      <c r="AD718" s="748"/>
      <c r="AE718" s="748" t="s">
        <v>4250</v>
      </c>
      <c r="AF718" s="746" t="s">
        <v>8325</v>
      </c>
      <c r="AG718" s="746">
        <v>261</v>
      </c>
      <c r="AH718" s="746">
        <v>9</v>
      </c>
      <c r="AI718" s="761">
        <f t="shared" si="23"/>
        <v>2.349E-3</v>
      </c>
      <c r="AJ718" s="748" t="s">
        <v>72</v>
      </c>
      <c r="AK718" s="748" t="s">
        <v>4250</v>
      </c>
      <c r="AL718" s="746" t="s">
        <v>4250</v>
      </c>
      <c r="AM718" s="746" t="s">
        <v>4250</v>
      </c>
      <c r="AN718" s="746" t="s">
        <v>4250</v>
      </c>
      <c r="AO718" s="748" t="s">
        <v>4250</v>
      </c>
      <c r="AP718" s="748" t="s">
        <v>4250</v>
      </c>
      <c r="AQ718" s="748"/>
      <c r="AR718" s="766" t="s">
        <v>4250</v>
      </c>
      <c r="AS718" s="748" t="s">
        <v>4250</v>
      </c>
      <c r="AT718" s="748" t="s">
        <v>4250</v>
      </c>
      <c r="AU718" s="748" t="s">
        <v>4250</v>
      </c>
      <c r="AV718" s="748" t="s">
        <v>4250</v>
      </c>
      <c r="AW718" s="748" t="s">
        <v>556</v>
      </c>
      <c r="AX718" s="748" t="s">
        <v>4250</v>
      </c>
      <c r="AY718" s="748" t="s">
        <v>4250</v>
      </c>
      <c r="AZ718" s="748" t="s">
        <v>4250</v>
      </c>
      <c r="BA718" s="748" t="s">
        <v>4250</v>
      </c>
      <c r="BB718" s="748" t="s">
        <v>4250</v>
      </c>
      <c r="BC718" s="748" t="s">
        <v>4250</v>
      </c>
      <c r="BD718" s="748" t="s">
        <v>4250</v>
      </c>
      <c r="BE718" s="748" t="s">
        <v>4250</v>
      </c>
      <c r="BF718" s="748" t="s">
        <v>4250</v>
      </c>
      <c r="BG718" s="748" t="s">
        <v>4250</v>
      </c>
      <c r="BH718" s="748" t="s">
        <v>4250</v>
      </c>
    </row>
    <row r="719" spans="1:60">
      <c r="A719" s="765" t="s">
        <v>55</v>
      </c>
      <c r="B719" s="748" t="s">
        <v>230</v>
      </c>
      <c r="C719" s="746" t="s">
        <v>8326</v>
      </c>
      <c r="D719" s="747">
        <v>44720</v>
      </c>
      <c r="E719" s="748" t="s">
        <v>8327</v>
      </c>
      <c r="F719" s="748" t="s">
        <v>59</v>
      </c>
      <c r="G719" s="748" t="s">
        <v>60</v>
      </c>
      <c r="H719" s="748" t="s">
        <v>61</v>
      </c>
      <c r="I719" s="748" t="s">
        <v>62</v>
      </c>
      <c r="J719" s="748" t="s">
        <v>63</v>
      </c>
      <c r="K719" s="748">
        <v>30349</v>
      </c>
      <c r="L719" s="748" t="s">
        <v>8328</v>
      </c>
      <c r="M719" s="748" t="s">
        <v>8329</v>
      </c>
      <c r="N719" s="748" t="s">
        <v>1955</v>
      </c>
      <c r="O719" s="748" t="s">
        <v>603</v>
      </c>
      <c r="P719" s="748">
        <v>80112</v>
      </c>
      <c r="Q719" s="748" t="s">
        <v>1267</v>
      </c>
      <c r="R719" s="746" t="s">
        <v>1956</v>
      </c>
      <c r="S719" s="746" t="s">
        <v>1957</v>
      </c>
      <c r="T719" s="746" t="s">
        <v>1958</v>
      </c>
      <c r="U719" s="748">
        <v>49303156</v>
      </c>
      <c r="V719" s="746">
        <v>0</v>
      </c>
      <c r="W719" s="748" t="s">
        <v>134</v>
      </c>
      <c r="X719" s="748">
        <v>480</v>
      </c>
      <c r="Y719" s="746">
        <v>435</v>
      </c>
      <c r="Z719" s="746">
        <v>15</v>
      </c>
      <c r="AA719" s="749">
        <f t="shared" si="22"/>
        <v>7.1999999999999998E-3</v>
      </c>
      <c r="AB719" s="748" t="s">
        <v>88</v>
      </c>
      <c r="AC719" s="747">
        <v>44729</v>
      </c>
      <c r="AD719" s="748"/>
      <c r="AE719" s="748" t="s">
        <v>4250</v>
      </c>
      <c r="AF719" s="746" t="s">
        <v>8326</v>
      </c>
      <c r="AG719" s="746">
        <v>435</v>
      </c>
      <c r="AH719" s="746">
        <v>15</v>
      </c>
      <c r="AI719" s="761">
        <f t="shared" si="23"/>
        <v>6.5250000000000004E-3</v>
      </c>
      <c r="AJ719" s="748" t="s">
        <v>72</v>
      </c>
      <c r="AK719" s="748" t="s">
        <v>4250</v>
      </c>
      <c r="AL719" s="747">
        <v>44726</v>
      </c>
      <c r="AM719" s="746" t="s">
        <v>4250</v>
      </c>
      <c r="AN719" s="747">
        <v>44729</v>
      </c>
      <c r="AO719" s="748" t="s">
        <v>4250</v>
      </c>
      <c r="AP719" s="748" t="s">
        <v>4250</v>
      </c>
      <c r="AQ719" s="748"/>
      <c r="AR719" s="766" t="s">
        <v>4250</v>
      </c>
      <c r="AS719" s="748" t="s">
        <v>4250</v>
      </c>
      <c r="AT719" s="748" t="s">
        <v>4250</v>
      </c>
      <c r="AU719" s="748" t="s">
        <v>4250</v>
      </c>
      <c r="AV719" s="748" t="s">
        <v>4250</v>
      </c>
      <c r="AW719" s="748" t="s">
        <v>4250</v>
      </c>
      <c r="AX719" s="748" t="s">
        <v>4250</v>
      </c>
      <c r="AY719" s="748" t="s">
        <v>4250</v>
      </c>
      <c r="AZ719" s="748" t="s">
        <v>4250</v>
      </c>
      <c r="BA719" s="748" t="s">
        <v>4250</v>
      </c>
      <c r="BB719" s="748" t="s">
        <v>4250</v>
      </c>
      <c r="BC719" s="748" t="s">
        <v>4250</v>
      </c>
      <c r="BD719" s="748" t="s">
        <v>4250</v>
      </c>
      <c r="BE719" s="748" t="s">
        <v>4250</v>
      </c>
      <c r="BF719" s="748" t="s">
        <v>4250</v>
      </c>
      <c r="BG719" s="748" t="s">
        <v>4250</v>
      </c>
      <c r="BH719" s="748" t="s">
        <v>4250</v>
      </c>
    </row>
    <row r="720" spans="1:60">
      <c r="A720" s="765" t="s">
        <v>55</v>
      </c>
      <c r="B720" s="748" t="s">
        <v>230</v>
      </c>
      <c r="C720" s="746" t="s">
        <v>8330</v>
      </c>
      <c r="D720" s="747">
        <v>44720</v>
      </c>
      <c r="E720" s="748" t="s">
        <v>8327</v>
      </c>
      <c r="F720" s="748" t="s">
        <v>59</v>
      </c>
      <c r="G720" s="748" t="s">
        <v>60</v>
      </c>
      <c r="H720" s="748" t="s">
        <v>61</v>
      </c>
      <c r="I720" s="748" t="s">
        <v>62</v>
      </c>
      <c r="J720" s="748" t="s">
        <v>63</v>
      </c>
      <c r="K720" s="748">
        <v>30349</v>
      </c>
      <c r="L720" s="748" t="s">
        <v>8328</v>
      </c>
      <c r="M720" s="748" t="s">
        <v>8329</v>
      </c>
      <c r="N720" s="748" t="s">
        <v>1955</v>
      </c>
      <c r="O720" s="748" t="s">
        <v>603</v>
      </c>
      <c r="P720" s="748">
        <v>80112</v>
      </c>
      <c r="Q720" s="748" t="s">
        <v>1267</v>
      </c>
      <c r="R720" s="746" t="s">
        <v>1956</v>
      </c>
      <c r="S720" s="746" t="s">
        <v>1957</v>
      </c>
      <c r="T720" s="746" t="s">
        <v>1958</v>
      </c>
      <c r="U720" s="748">
        <v>49303156</v>
      </c>
      <c r="V720" s="746">
        <v>0</v>
      </c>
      <c r="W720" s="748" t="s">
        <v>134</v>
      </c>
      <c r="X720" s="748">
        <v>480</v>
      </c>
      <c r="Y720" s="746">
        <v>435</v>
      </c>
      <c r="Z720" s="746">
        <v>15</v>
      </c>
      <c r="AA720" s="749">
        <f t="shared" si="22"/>
        <v>7.1999999999999998E-3</v>
      </c>
      <c r="AB720" s="748" t="s">
        <v>88</v>
      </c>
      <c r="AC720" s="747">
        <v>44729</v>
      </c>
      <c r="AD720" s="748"/>
      <c r="AE720" s="748" t="s">
        <v>4250</v>
      </c>
      <c r="AF720" s="746" t="s">
        <v>8330</v>
      </c>
      <c r="AG720" s="746">
        <v>435</v>
      </c>
      <c r="AH720" s="746">
        <v>15</v>
      </c>
      <c r="AI720" s="761">
        <f t="shared" si="23"/>
        <v>6.5250000000000004E-3</v>
      </c>
      <c r="AJ720" s="748" t="s">
        <v>72</v>
      </c>
      <c r="AK720" s="748" t="s">
        <v>4250</v>
      </c>
      <c r="AL720" s="747">
        <v>44726</v>
      </c>
      <c r="AM720" s="746" t="s">
        <v>4250</v>
      </c>
      <c r="AN720" s="747">
        <v>44729</v>
      </c>
      <c r="AO720" s="748" t="s">
        <v>4250</v>
      </c>
      <c r="AP720" s="748" t="s">
        <v>4250</v>
      </c>
      <c r="AQ720" s="748"/>
      <c r="AR720" s="766" t="s">
        <v>4250</v>
      </c>
      <c r="AS720" s="748" t="s">
        <v>4250</v>
      </c>
      <c r="AT720" s="748" t="s">
        <v>4250</v>
      </c>
      <c r="AU720" s="748" t="s">
        <v>4250</v>
      </c>
      <c r="AV720" s="748" t="s">
        <v>4250</v>
      </c>
      <c r="AW720" s="748" t="s">
        <v>4250</v>
      </c>
      <c r="AX720" s="748" t="s">
        <v>4250</v>
      </c>
      <c r="AY720" s="748" t="s">
        <v>4250</v>
      </c>
      <c r="AZ720" s="748" t="s">
        <v>4250</v>
      </c>
      <c r="BA720" s="748" t="s">
        <v>4250</v>
      </c>
      <c r="BB720" s="748" t="s">
        <v>4250</v>
      </c>
      <c r="BC720" s="748" t="s">
        <v>4250</v>
      </c>
      <c r="BD720" s="748" t="s">
        <v>4250</v>
      </c>
      <c r="BE720" s="748" t="s">
        <v>4250</v>
      </c>
      <c r="BF720" s="748" t="s">
        <v>4250</v>
      </c>
      <c r="BG720" s="748" t="s">
        <v>4250</v>
      </c>
      <c r="BH720" s="748" t="s">
        <v>4250</v>
      </c>
    </row>
    <row r="721" spans="1:60">
      <c r="A721" s="765" t="s">
        <v>55</v>
      </c>
      <c r="B721" s="748" t="s">
        <v>230</v>
      </c>
      <c r="C721" s="746" t="s">
        <v>8331</v>
      </c>
      <c r="D721" s="747">
        <v>44720</v>
      </c>
      <c r="E721" s="748" t="s">
        <v>8327</v>
      </c>
      <c r="F721" s="748" t="s">
        <v>59</v>
      </c>
      <c r="G721" s="748" t="s">
        <v>60</v>
      </c>
      <c r="H721" s="748" t="s">
        <v>61</v>
      </c>
      <c r="I721" s="748" t="s">
        <v>62</v>
      </c>
      <c r="J721" s="748" t="s">
        <v>63</v>
      </c>
      <c r="K721" s="748">
        <v>30349</v>
      </c>
      <c r="L721" s="748" t="s">
        <v>8328</v>
      </c>
      <c r="M721" s="748" t="s">
        <v>8329</v>
      </c>
      <c r="N721" s="748" t="s">
        <v>1955</v>
      </c>
      <c r="O721" s="748" t="s">
        <v>603</v>
      </c>
      <c r="P721" s="748">
        <v>80112</v>
      </c>
      <c r="Q721" s="748" t="s">
        <v>1267</v>
      </c>
      <c r="R721" s="746" t="s">
        <v>1956</v>
      </c>
      <c r="S721" s="746" t="s">
        <v>1957</v>
      </c>
      <c r="T721" s="746" t="s">
        <v>1958</v>
      </c>
      <c r="U721" s="748">
        <v>49303156</v>
      </c>
      <c r="V721" s="746">
        <v>0</v>
      </c>
      <c r="W721" s="748" t="s">
        <v>134</v>
      </c>
      <c r="X721" s="748">
        <v>480</v>
      </c>
      <c r="Y721" s="746">
        <v>319</v>
      </c>
      <c r="Z721" s="746">
        <v>11</v>
      </c>
      <c r="AA721" s="749">
        <f t="shared" si="22"/>
        <v>5.28E-3</v>
      </c>
      <c r="AB721" s="748" t="s">
        <v>88</v>
      </c>
      <c r="AC721" s="747">
        <v>44729</v>
      </c>
      <c r="AD721" s="748"/>
      <c r="AE721" s="748" t="s">
        <v>4250</v>
      </c>
      <c r="AF721" s="746" t="s">
        <v>8331</v>
      </c>
      <c r="AG721" s="746">
        <v>319</v>
      </c>
      <c r="AH721" s="746">
        <v>11</v>
      </c>
      <c r="AI721" s="761">
        <f t="shared" si="23"/>
        <v>3.509E-3</v>
      </c>
      <c r="AJ721" s="748" t="s">
        <v>72</v>
      </c>
      <c r="AK721" s="748" t="s">
        <v>4250</v>
      </c>
      <c r="AL721" s="747">
        <v>44726</v>
      </c>
      <c r="AM721" s="746" t="s">
        <v>4250</v>
      </c>
      <c r="AN721" s="747">
        <v>44729</v>
      </c>
      <c r="AO721" s="748" t="s">
        <v>4250</v>
      </c>
      <c r="AP721" s="748" t="s">
        <v>4250</v>
      </c>
      <c r="AQ721" s="748"/>
      <c r="AR721" s="766" t="s">
        <v>4250</v>
      </c>
      <c r="AS721" s="748" t="s">
        <v>4250</v>
      </c>
      <c r="AT721" s="748" t="s">
        <v>4250</v>
      </c>
      <c r="AU721" s="748" t="s">
        <v>4250</v>
      </c>
      <c r="AV721" s="748" t="s">
        <v>4250</v>
      </c>
      <c r="AW721" s="748" t="s">
        <v>4250</v>
      </c>
      <c r="AX721" s="748" t="s">
        <v>4250</v>
      </c>
      <c r="AY721" s="748" t="s">
        <v>4250</v>
      </c>
      <c r="AZ721" s="748" t="s">
        <v>4250</v>
      </c>
      <c r="BA721" s="748" t="s">
        <v>4250</v>
      </c>
      <c r="BB721" s="748" t="s">
        <v>4250</v>
      </c>
      <c r="BC721" s="748" t="s">
        <v>4250</v>
      </c>
      <c r="BD721" s="748" t="s">
        <v>4250</v>
      </c>
      <c r="BE721" s="748" t="s">
        <v>4250</v>
      </c>
      <c r="BF721" s="748" t="s">
        <v>4250</v>
      </c>
      <c r="BG721" s="748" t="s">
        <v>4250</v>
      </c>
      <c r="BH721" s="748" t="s">
        <v>4250</v>
      </c>
    </row>
    <row r="722" spans="1:60">
      <c r="A722" s="858" t="s">
        <v>8524</v>
      </c>
      <c r="B722" s="748" t="s">
        <v>1264</v>
      </c>
      <c r="C722" s="746" t="s">
        <v>8332</v>
      </c>
      <c r="D722" s="747">
        <v>44720</v>
      </c>
      <c r="E722" s="748" t="s">
        <v>8333</v>
      </c>
      <c r="F722" s="748" t="s">
        <v>59</v>
      </c>
      <c r="G722" s="748" t="s">
        <v>1001</v>
      </c>
      <c r="H722" s="748" t="s">
        <v>1002</v>
      </c>
      <c r="I722" s="748" t="s">
        <v>106</v>
      </c>
      <c r="J722" s="748" t="s">
        <v>63</v>
      </c>
      <c r="K722" s="748">
        <v>30721</v>
      </c>
      <c r="L722" s="748" t="s">
        <v>82</v>
      </c>
      <c r="M722" s="748" t="s">
        <v>1965</v>
      </c>
      <c r="N722" s="748" t="s">
        <v>84</v>
      </c>
      <c r="O722" s="748" t="s">
        <v>85</v>
      </c>
      <c r="P722" s="748">
        <v>8110</v>
      </c>
      <c r="Q722" s="748" t="s">
        <v>1267</v>
      </c>
      <c r="R722" s="746" t="s">
        <v>921</v>
      </c>
      <c r="S722" s="746" t="s">
        <v>133</v>
      </c>
      <c r="T722" s="790" t="s">
        <v>276</v>
      </c>
      <c r="U722" s="748">
        <v>49405140</v>
      </c>
      <c r="V722" s="746">
        <v>0</v>
      </c>
      <c r="W722" s="748" t="s">
        <v>163</v>
      </c>
      <c r="X722" s="748">
        <v>400</v>
      </c>
      <c r="Y722" s="746">
        <v>768</v>
      </c>
      <c r="Z722" s="746">
        <v>24</v>
      </c>
      <c r="AA722" s="749">
        <f t="shared" si="22"/>
        <v>9.5999999999999992E-3</v>
      </c>
      <c r="AB722" s="748" t="s">
        <v>88</v>
      </c>
      <c r="AC722" s="747">
        <v>44729</v>
      </c>
      <c r="AD722" s="748"/>
      <c r="AE722" s="748" t="s">
        <v>4250</v>
      </c>
      <c r="AF722" s="746" t="s">
        <v>8332</v>
      </c>
      <c r="AG722" s="746">
        <v>768</v>
      </c>
      <c r="AH722" s="746">
        <v>24</v>
      </c>
      <c r="AI722" s="761">
        <f t="shared" si="23"/>
        <v>1.8432E-2</v>
      </c>
      <c r="AJ722" s="748" t="s">
        <v>114</v>
      </c>
      <c r="AK722" s="748" t="s">
        <v>4250</v>
      </c>
      <c r="AL722" s="747">
        <v>44725</v>
      </c>
      <c r="AM722" s="746" t="s">
        <v>4250</v>
      </c>
      <c r="AN722" s="747">
        <v>44726</v>
      </c>
      <c r="AO722" s="748"/>
      <c r="AP722" s="748" t="s">
        <v>4250</v>
      </c>
      <c r="AQ722" s="748"/>
      <c r="AR722" s="766" t="s">
        <v>4250</v>
      </c>
      <c r="AS722" s="748" t="s">
        <v>4250</v>
      </c>
      <c r="AT722" s="748" t="s">
        <v>4250</v>
      </c>
      <c r="AU722" s="748" t="s">
        <v>4250</v>
      </c>
      <c r="AV722" s="748" t="s">
        <v>4250</v>
      </c>
      <c r="AW722" s="748" t="s">
        <v>4250</v>
      </c>
      <c r="AX722" s="748" t="s">
        <v>4250</v>
      </c>
      <c r="AY722" s="748" t="s">
        <v>4250</v>
      </c>
      <c r="AZ722" s="748" t="s">
        <v>4250</v>
      </c>
      <c r="BA722" s="748" t="s">
        <v>4250</v>
      </c>
      <c r="BB722" s="748" t="s">
        <v>4250</v>
      </c>
      <c r="BC722" s="748" t="s">
        <v>4250</v>
      </c>
      <c r="BD722" s="748" t="s">
        <v>4250</v>
      </c>
      <c r="BE722" s="748" t="s">
        <v>4250</v>
      </c>
      <c r="BF722" s="748" t="s">
        <v>4250</v>
      </c>
      <c r="BG722" s="748" t="s">
        <v>4250</v>
      </c>
      <c r="BH722" s="748" t="s">
        <v>4250</v>
      </c>
    </row>
    <row r="723" spans="1:60">
      <c r="A723" s="858" t="s">
        <v>8524</v>
      </c>
      <c r="B723" s="748" t="s">
        <v>5452</v>
      </c>
      <c r="C723" s="746" t="s">
        <v>8334</v>
      </c>
      <c r="D723" s="747">
        <v>44720</v>
      </c>
      <c r="E723" s="748" t="s">
        <v>8335</v>
      </c>
      <c r="F723" s="748" t="s">
        <v>59</v>
      </c>
      <c r="G723" s="748" t="s">
        <v>1001</v>
      </c>
      <c r="H723" s="748" t="s">
        <v>1002</v>
      </c>
      <c r="I723" s="748" t="s">
        <v>106</v>
      </c>
      <c r="J723" s="748" t="s">
        <v>63</v>
      </c>
      <c r="K723" s="748">
        <v>30721</v>
      </c>
      <c r="L723" s="748" t="s">
        <v>1534</v>
      </c>
      <c r="M723" s="748" t="s">
        <v>889</v>
      </c>
      <c r="N723" s="748" t="s">
        <v>890</v>
      </c>
      <c r="O723" s="748" t="s">
        <v>85</v>
      </c>
      <c r="P723" s="748">
        <v>7719</v>
      </c>
      <c r="Q723" s="748" t="s">
        <v>1267</v>
      </c>
      <c r="R723" s="746" t="s">
        <v>871</v>
      </c>
      <c r="S723" s="746" t="s">
        <v>8442</v>
      </c>
      <c r="T723" s="790" t="s">
        <v>872</v>
      </c>
      <c r="U723" s="748">
        <v>49405140</v>
      </c>
      <c r="V723" s="746">
        <v>0</v>
      </c>
      <c r="W723" s="748" t="s">
        <v>163</v>
      </c>
      <c r="X723" s="748">
        <v>400</v>
      </c>
      <c r="Y723" s="746">
        <v>832</v>
      </c>
      <c r="Z723" s="746">
        <v>26</v>
      </c>
      <c r="AA723" s="749">
        <f t="shared" si="22"/>
        <v>1.04E-2</v>
      </c>
      <c r="AB723" s="748" t="s">
        <v>88</v>
      </c>
      <c r="AC723" s="747">
        <v>44727</v>
      </c>
      <c r="AD723" s="748"/>
      <c r="AE723" s="748" t="s">
        <v>4250</v>
      </c>
      <c r="AF723" s="746" t="s">
        <v>8334</v>
      </c>
      <c r="AG723" s="746">
        <v>832</v>
      </c>
      <c r="AH723" s="746">
        <v>26</v>
      </c>
      <c r="AI723" s="761">
        <f t="shared" si="23"/>
        <v>2.1631999999999998E-2</v>
      </c>
      <c r="AJ723" s="748" t="s">
        <v>114</v>
      </c>
      <c r="AK723" s="748" t="s">
        <v>4250</v>
      </c>
      <c r="AL723" s="747">
        <v>44725</v>
      </c>
      <c r="AM723" s="746" t="s">
        <v>4250</v>
      </c>
      <c r="AN723" s="747">
        <v>44726</v>
      </c>
      <c r="AO723" s="748"/>
      <c r="AP723" s="748" t="s">
        <v>4250</v>
      </c>
      <c r="AQ723" s="748"/>
      <c r="AR723" s="766" t="s">
        <v>4250</v>
      </c>
      <c r="AS723" s="748" t="s">
        <v>4250</v>
      </c>
      <c r="AT723" s="748" t="s">
        <v>4250</v>
      </c>
      <c r="AU723" s="748" t="s">
        <v>4250</v>
      </c>
      <c r="AV723" s="748" t="s">
        <v>4250</v>
      </c>
      <c r="AW723" s="748" t="s">
        <v>4250</v>
      </c>
      <c r="AX723" s="748" t="s">
        <v>4250</v>
      </c>
      <c r="AY723" s="748" t="s">
        <v>4250</v>
      </c>
      <c r="AZ723" s="748" t="s">
        <v>4250</v>
      </c>
      <c r="BA723" s="748" t="s">
        <v>4250</v>
      </c>
      <c r="BB723" s="748" t="s">
        <v>4250</v>
      </c>
      <c r="BC723" s="748" t="s">
        <v>4250</v>
      </c>
      <c r="BD723" s="748" t="s">
        <v>4250</v>
      </c>
      <c r="BE723" s="748" t="s">
        <v>4250</v>
      </c>
      <c r="BF723" s="748" t="s">
        <v>4250</v>
      </c>
      <c r="BG723" s="748" t="s">
        <v>4250</v>
      </c>
      <c r="BH723" s="748" t="s">
        <v>4250</v>
      </c>
    </row>
    <row r="724" spans="1:60">
      <c r="A724" s="858" t="s">
        <v>8524</v>
      </c>
      <c r="B724" s="748" t="s">
        <v>5452</v>
      </c>
      <c r="C724" s="746" t="s">
        <v>8336</v>
      </c>
      <c r="D724" s="747">
        <v>44720</v>
      </c>
      <c r="E724" s="748" t="s">
        <v>8335</v>
      </c>
      <c r="F724" s="748" t="s">
        <v>59</v>
      </c>
      <c r="G724" s="748" t="s">
        <v>1001</v>
      </c>
      <c r="H724" s="748" t="s">
        <v>1002</v>
      </c>
      <c r="I724" s="748" t="s">
        <v>106</v>
      </c>
      <c r="J724" s="748" t="s">
        <v>63</v>
      </c>
      <c r="K724" s="748">
        <v>30721</v>
      </c>
      <c r="L724" s="748" t="s">
        <v>1534</v>
      </c>
      <c r="M724" s="748" t="s">
        <v>889</v>
      </c>
      <c r="N724" s="748" t="s">
        <v>890</v>
      </c>
      <c r="O724" s="748" t="s">
        <v>85</v>
      </c>
      <c r="P724" s="748">
        <v>7719</v>
      </c>
      <c r="Q724" s="748" t="s">
        <v>1267</v>
      </c>
      <c r="R724" s="746" t="s">
        <v>871</v>
      </c>
      <c r="S724" s="746" t="s">
        <v>8443</v>
      </c>
      <c r="T724" s="790" t="s">
        <v>872</v>
      </c>
      <c r="U724" s="748">
        <v>49405140</v>
      </c>
      <c r="V724" s="746">
        <v>0</v>
      </c>
      <c r="W724" s="748" t="s">
        <v>163</v>
      </c>
      <c r="X724" s="748">
        <v>400</v>
      </c>
      <c r="Y724" s="746">
        <v>832</v>
      </c>
      <c r="Z724" s="746">
        <v>26</v>
      </c>
      <c r="AA724" s="749">
        <f t="shared" si="22"/>
        <v>1.04E-2</v>
      </c>
      <c r="AB724" s="748" t="s">
        <v>88</v>
      </c>
      <c r="AC724" s="747">
        <v>44727</v>
      </c>
      <c r="AD724" s="748"/>
      <c r="AE724" s="748" t="s">
        <v>4250</v>
      </c>
      <c r="AF724" s="746" t="s">
        <v>8336</v>
      </c>
      <c r="AG724" s="746">
        <v>832</v>
      </c>
      <c r="AH724" s="746">
        <v>26</v>
      </c>
      <c r="AI724" s="761">
        <f t="shared" si="23"/>
        <v>2.1631999999999998E-2</v>
      </c>
      <c r="AJ724" s="748" t="s">
        <v>114</v>
      </c>
      <c r="AK724" s="748" t="s">
        <v>4250</v>
      </c>
      <c r="AL724" s="747">
        <v>44725</v>
      </c>
      <c r="AM724" s="746" t="s">
        <v>4250</v>
      </c>
      <c r="AN724" s="747">
        <v>44726</v>
      </c>
      <c r="AO724" s="748"/>
      <c r="AP724" s="748" t="s">
        <v>4250</v>
      </c>
      <c r="AQ724" s="748"/>
      <c r="AR724" s="766" t="s">
        <v>4250</v>
      </c>
      <c r="AS724" s="748" t="s">
        <v>4250</v>
      </c>
      <c r="AT724" s="748" t="s">
        <v>4250</v>
      </c>
      <c r="AU724" s="748" t="s">
        <v>4250</v>
      </c>
      <c r="AV724" s="748" t="s">
        <v>4250</v>
      </c>
      <c r="AW724" s="748" t="s">
        <v>4250</v>
      </c>
      <c r="AX724" s="748" t="s">
        <v>4250</v>
      </c>
      <c r="AY724" s="748" t="s">
        <v>4250</v>
      </c>
      <c r="AZ724" s="748" t="s">
        <v>4250</v>
      </c>
      <c r="BA724" s="748" t="s">
        <v>4250</v>
      </c>
      <c r="BB724" s="748" t="s">
        <v>4250</v>
      </c>
      <c r="BC724" s="748" t="s">
        <v>4250</v>
      </c>
      <c r="BD724" s="748" t="s">
        <v>4250</v>
      </c>
      <c r="BE724" s="748" t="s">
        <v>4250</v>
      </c>
      <c r="BF724" s="748" t="s">
        <v>4250</v>
      </c>
      <c r="BG724" s="748" t="s">
        <v>4250</v>
      </c>
      <c r="BH724" s="748" t="s">
        <v>4250</v>
      </c>
    </row>
    <row r="725" spans="1:60">
      <c r="A725" s="858" t="s">
        <v>8524</v>
      </c>
      <c r="B725" s="748" t="s">
        <v>5452</v>
      </c>
      <c r="C725" s="746" t="s">
        <v>8337</v>
      </c>
      <c r="D725" s="747">
        <v>44720</v>
      </c>
      <c r="E725" s="748" t="s">
        <v>8338</v>
      </c>
      <c r="F725" s="748" t="s">
        <v>59</v>
      </c>
      <c r="G725" s="748" t="s">
        <v>104</v>
      </c>
      <c r="H725" s="748" t="s">
        <v>105</v>
      </c>
      <c r="I725" s="748" t="s">
        <v>106</v>
      </c>
      <c r="J725" s="748" t="s">
        <v>63</v>
      </c>
      <c r="K725" s="748">
        <v>30721</v>
      </c>
      <c r="L725" s="748" t="s">
        <v>1534</v>
      </c>
      <c r="M725" s="748" t="s">
        <v>870</v>
      </c>
      <c r="N725" s="748" t="s">
        <v>66</v>
      </c>
      <c r="O725" s="748" t="s">
        <v>67</v>
      </c>
      <c r="P725" s="748">
        <v>6410</v>
      </c>
      <c r="Q725" s="748" t="s">
        <v>1267</v>
      </c>
      <c r="R725" s="746" t="s">
        <v>871</v>
      </c>
      <c r="S725" s="746" t="s">
        <v>8444</v>
      </c>
      <c r="T725" s="746" t="s">
        <v>872</v>
      </c>
      <c r="U725" s="748">
        <v>49405140</v>
      </c>
      <c r="V725" s="746">
        <v>0</v>
      </c>
      <c r="W725" s="748" t="s">
        <v>163</v>
      </c>
      <c r="X725" s="748">
        <v>400</v>
      </c>
      <c r="Y725" s="746">
        <v>832</v>
      </c>
      <c r="Z725" s="746">
        <v>26</v>
      </c>
      <c r="AA725" s="749">
        <f t="shared" si="22"/>
        <v>1.04E-2</v>
      </c>
      <c r="AB725" s="748" t="s">
        <v>88</v>
      </c>
      <c r="AC725" s="747">
        <v>44727</v>
      </c>
      <c r="AD725" s="748"/>
      <c r="AE725" s="748" t="s">
        <v>4250</v>
      </c>
      <c r="AF725" s="746" t="s">
        <v>8337</v>
      </c>
      <c r="AG725" s="746">
        <v>832</v>
      </c>
      <c r="AH725" s="746">
        <v>26</v>
      </c>
      <c r="AI725" s="761">
        <f t="shared" si="23"/>
        <v>2.1631999999999998E-2</v>
      </c>
      <c r="AJ725" s="748" t="s">
        <v>114</v>
      </c>
      <c r="AK725" s="748" t="s">
        <v>4250</v>
      </c>
      <c r="AL725" s="747">
        <v>44725</v>
      </c>
      <c r="AM725" s="746" t="s">
        <v>4250</v>
      </c>
      <c r="AN725" s="747">
        <v>44726</v>
      </c>
      <c r="AO725" s="748"/>
      <c r="AP725" s="748" t="s">
        <v>4250</v>
      </c>
      <c r="AQ725" s="748"/>
      <c r="AR725" s="766" t="s">
        <v>4250</v>
      </c>
      <c r="AS725" s="748" t="s">
        <v>4250</v>
      </c>
      <c r="AT725" s="748" t="s">
        <v>4250</v>
      </c>
      <c r="AU725" s="748" t="s">
        <v>4250</v>
      </c>
      <c r="AV725" s="748" t="s">
        <v>4250</v>
      </c>
      <c r="AW725" s="748" t="s">
        <v>4250</v>
      </c>
      <c r="AX725" s="748" t="s">
        <v>4250</v>
      </c>
      <c r="AY725" s="748" t="s">
        <v>4250</v>
      </c>
      <c r="AZ725" s="748" t="s">
        <v>4250</v>
      </c>
      <c r="BA725" s="748" t="s">
        <v>4250</v>
      </c>
      <c r="BB725" s="748" t="s">
        <v>4250</v>
      </c>
      <c r="BC725" s="748" t="s">
        <v>4250</v>
      </c>
      <c r="BD725" s="748" t="s">
        <v>4250</v>
      </c>
      <c r="BE725" s="748" t="s">
        <v>4250</v>
      </c>
      <c r="BF725" s="748" t="s">
        <v>4250</v>
      </c>
      <c r="BG725" s="748" t="s">
        <v>4250</v>
      </c>
      <c r="BH725" s="748" t="s">
        <v>4250</v>
      </c>
    </row>
    <row r="726" spans="1:60">
      <c r="A726" s="858" t="s">
        <v>8524</v>
      </c>
      <c r="B726" s="748" t="s">
        <v>5452</v>
      </c>
      <c r="C726" s="746" t="s">
        <v>8339</v>
      </c>
      <c r="D726" s="747">
        <v>44720</v>
      </c>
      <c r="E726" s="748" t="s">
        <v>8338</v>
      </c>
      <c r="F726" s="748" t="s">
        <v>59</v>
      </c>
      <c r="G726" s="748" t="s">
        <v>104</v>
      </c>
      <c r="H726" s="748" t="s">
        <v>105</v>
      </c>
      <c r="I726" s="748" t="s">
        <v>106</v>
      </c>
      <c r="J726" s="748" t="s">
        <v>63</v>
      </c>
      <c r="K726" s="748">
        <v>30721</v>
      </c>
      <c r="L726" s="748" t="s">
        <v>1534</v>
      </c>
      <c r="M726" s="748" t="s">
        <v>870</v>
      </c>
      <c r="N726" s="748" t="s">
        <v>66</v>
      </c>
      <c r="O726" s="748" t="s">
        <v>67</v>
      </c>
      <c r="P726" s="748">
        <v>6410</v>
      </c>
      <c r="Q726" s="748" t="s">
        <v>1267</v>
      </c>
      <c r="R726" s="746" t="s">
        <v>871</v>
      </c>
      <c r="S726" s="746" t="s">
        <v>8445</v>
      </c>
      <c r="T726" s="746" t="s">
        <v>872</v>
      </c>
      <c r="U726" s="748">
        <v>49405140</v>
      </c>
      <c r="V726" s="746">
        <v>0</v>
      </c>
      <c r="W726" s="748" t="s">
        <v>163</v>
      </c>
      <c r="X726" s="748">
        <v>400</v>
      </c>
      <c r="Y726" s="746">
        <v>832</v>
      </c>
      <c r="Z726" s="746">
        <v>26</v>
      </c>
      <c r="AA726" s="749">
        <f t="shared" si="22"/>
        <v>1.04E-2</v>
      </c>
      <c r="AB726" s="748" t="s">
        <v>88</v>
      </c>
      <c r="AC726" s="747">
        <v>44727</v>
      </c>
      <c r="AD726" s="748"/>
      <c r="AE726" s="748" t="s">
        <v>4250</v>
      </c>
      <c r="AF726" s="746" t="s">
        <v>8339</v>
      </c>
      <c r="AG726" s="746">
        <v>832</v>
      </c>
      <c r="AH726" s="746">
        <v>26</v>
      </c>
      <c r="AI726" s="761">
        <f t="shared" si="23"/>
        <v>2.1631999999999998E-2</v>
      </c>
      <c r="AJ726" s="748" t="s">
        <v>114</v>
      </c>
      <c r="AK726" s="748" t="s">
        <v>4250</v>
      </c>
      <c r="AL726" s="747">
        <v>44725</v>
      </c>
      <c r="AM726" s="746" t="s">
        <v>4250</v>
      </c>
      <c r="AN726" s="747">
        <v>44726</v>
      </c>
      <c r="AO726" s="748"/>
      <c r="AP726" s="748" t="s">
        <v>4250</v>
      </c>
      <c r="AQ726" s="748"/>
      <c r="AR726" s="766" t="s">
        <v>4250</v>
      </c>
      <c r="AS726" s="748" t="s">
        <v>4250</v>
      </c>
      <c r="AT726" s="748" t="s">
        <v>4250</v>
      </c>
      <c r="AU726" s="748" t="s">
        <v>4250</v>
      </c>
      <c r="AV726" s="748" t="s">
        <v>4250</v>
      </c>
      <c r="AW726" s="748" t="s">
        <v>4250</v>
      </c>
      <c r="AX726" s="748" t="s">
        <v>4250</v>
      </c>
      <c r="AY726" s="748" t="s">
        <v>4250</v>
      </c>
      <c r="AZ726" s="748" t="s">
        <v>4250</v>
      </c>
      <c r="BA726" s="748" t="s">
        <v>4250</v>
      </c>
      <c r="BB726" s="748" t="s">
        <v>4250</v>
      </c>
      <c r="BC726" s="748" t="s">
        <v>4250</v>
      </c>
      <c r="BD726" s="748" t="s">
        <v>4250</v>
      </c>
      <c r="BE726" s="748" t="s">
        <v>4250</v>
      </c>
      <c r="BF726" s="748" t="s">
        <v>4250</v>
      </c>
      <c r="BG726" s="748" t="s">
        <v>4250</v>
      </c>
      <c r="BH726" s="748" t="s">
        <v>4250</v>
      </c>
    </row>
    <row r="727" spans="1:60">
      <c r="A727" s="858" t="s">
        <v>8524</v>
      </c>
      <c r="B727" s="748" t="s">
        <v>5452</v>
      </c>
      <c r="C727" s="746" t="s">
        <v>8340</v>
      </c>
      <c r="D727" s="747">
        <v>44720</v>
      </c>
      <c r="E727" s="748" t="s">
        <v>8338</v>
      </c>
      <c r="F727" s="748" t="s">
        <v>59</v>
      </c>
      <c r="G727" s="748" t="s">
        <v>104</v>
      </c>
      <c r="H727" s="748" t="s">
        <v>105</v>
      </c>
      <c r="I727" s="748" t="s">
        <v>106</v>
      </c>
      <c r="J727" s="748" t="s">
        <v>63</v>
      </c>
      <c r="K727" s="748">
        <v>30721</v>
      </c>
      <c r="L727" s="748" t="s">
        <v>1534</v>
      </c>
      <c r="M727" s="748" t="s">
        <v>870</v>
      </c>
      <c r="N727" s="748" t="s">
        <v>66</v>
      </c>
      <c r="O727" s="748" t="s">
        <v>67</v>
      </c>
      <c r="P727" s="748">
        <v>6410</v>
      </c>
      <c r="Q727" s="748" t="s">
        <v>1267</v>
      </c>
      <c r="R727" s="746" t="s">
        <v>871</v>
      </c>
      <c r="S727" s="746" t="s">
        <v>8446</v>
      </c>
      <c r="T727" s="746" t="s">
        <v>872</v>
      </c>
      <c r="U727" s="748">
        <v>49405140</v>
      </c>
      <c r="V727" s="746">
        <v>0</v>
      </c>
      <c r="W727" s="748" t="s">
        <v>163</v>
      </c>
      <c r="X727" s="748">
        <v>400</v>
      </c>
      <c r="Y727" s="746">
        <v>832</v>
      </c>
      <c r="Z727" s="746">
        <v>26</v>
      </c>
      <c r="AA727" s="749">
        <f t="shared" si="22"/>
        <v>1.04E-2</v>
      </c>
      <c r="AB727" s="748" t="s">
        <v>88</v>
      </c>
      <c r="AC727" s="747">
        <v>44727</v>
      </c>
      <c r="AD727" s="748"/>
      <c r="AE727" s="748" t="s">
        <v>4250</v>
      </c>
      <c r="AF727" s="746" t="s">
        <v>8340</v>
      </c>
      <c r="AG727" s="746">
        <v>832</v>
      </c>
      <c r="AH727" s="746">
        <v>26</v>
      </c>
      <c r="AI727" s="761">
        <f t="shared" si="23"/>
        <v>2.1631999999999998E-2</v>
      </c>
      <c r="AJ727" s="748" t="s">
        <v>114</v>
      </c>
      <c r="AK727" s="748" t="s">
        <v>4250</v>
      </c>
      <c r="AL727" s="747">
        <v>44725</v>
      </c>
      <c r="AM727" s="746" t="s">
        <v>4250</v>
      </c>
      <c r="AN727" s="747">
        <v>44726</v>
      </c>
      <c r="AO727" s="748"/>
      <c r="AP727" s="748" t="s">
        <v>4250</v>
      </c>
      <c r="AQ727" s="748"/>
      <c r="AR727" s="766" t="s">
        <v>4250</v>
      </c>
      <c r="AS727" s="748" t="s">
        <v>4250</v>
      </c>
      <c r="AT727" s="748" t="s">
        <v>4250</v>
      </c>
      <c r="AU727" s="748" t="s">
        <v>4250</v>
      </c>
      <c r="AV727" s="748" t="s">
        <v>4250</v>
      </c>
      <c r="AW727" s="748" t="s">
        <v>4250</v>
      </c>
      <c r="AX727" s="748" t="s">
        <v>4250</v>
      </c>
      <c r="AY727" s="748" t="s">
        <v>4250</v>
      </c>
      <c r="AZ727" s="748" t="s">
        <v>4250</v>
      </c>
      <c r="BA727" s="748" t="s">
        <v>4250</v>
      </c>
      <c r="BB727" s="748" t="s">
        <v>4250</v>
      </c>
      <c r="BC727" s="748" t="s">
        <v>4250</v>
      </c>
      <c r="BD727" s="748" t="s">
        <v>4250</v>
      </c>
      <c r="BE727" s="748" t="s">
        <v>4250</v>
      </c>
      <c r="BF727" s="748" t="s">
        <v>4250</v>
      </c>
      <c r="BG727" s="748" t="s">
        <v>4250</v>
      </c>
      <c r="BH727" s="748" t="s">
        <v>4250</v>
      </c>
    </row>
    <row r="728" spans="1:60">
      <c r="A728" s="858" t="s">
        <v>8524</v>
      </c>
      <c r="B728" s="748" t="s">
        <v>5452</v>
      </c>
      <c r="C728" s="746" t="s">
        <v>8341</v>
      </c>
      <c r="D728" s="747">
        <v>44720</v>
      </c>
      <c r="E728" s="748" t="s">
        <v>8342</v>
      </c>
      <c r="F728" s="748" t="s">
        <v>59</v>
      </c>
      <c r="G728" s="748" t="s">
        <v>60</v>
      </c>
      <c r="H728" s="748" t="s">
        <v>61</v>
      </c>
      <c r="I728" s="748" t="s">
        <v>62</v>
      </c>
      <c r="J728" s="748" t="s">
        <v>63</v>
      </c>
      <c r="K728" s="748">
        <v>30349</v>
      </c>
      <c r="L728" s="748" t="s">
        <v>1534</v>
      </c>
      <c r="M728" s="748" t="s">
        <v>8343</v>
      </c>
      <c r="N728" s="748" t="s">
        <v>1556</v>
      </c>
      <c r="O728" s="748" t="s">
        <v>629</v>
      </c>
      <c r="P728" s="748">
        <v>1040</v>
      </c>
      <c r="Q728" s="748" t="s">
        <v>1267</v>
      </c>
      <c r="R728" s="746" t="s">
        <v>871</v>
      </c>
      <c r="S728" s="746" t="s">
        <v>8447</v>
      </c>
      <c r="T728" s="746" t="s">
        <v>872</v>
      </c>
      <c r="U728" s="748">
        <v>49405140</v>
      </c>
      <c r="V728" s="746">
        <v>0</v>
      </c>
      <c r="W728" s="748" t="s">
        <v>163</v>
      </c>
      <c r="X728" s="748">
        <v>400</v>
      </c>
      <c r="Y728" s="746">
        <v>832</v>
      </c>
      <c r="Z728" s="746">
        <v>26</v>
      </c>
      <c r="AA728" s="749">
        <f t="shared" si="22"/>
        <v>1.04E-2</v>
      </c>
      <c r="AB728" s="748" t="s">
        <v>88</v>
      </c>
      <c r="AC728" s="747">
        <v>44727</v>
      </c>
      <c r="AD728" s="748"/>
      <c r="AE728" s="748" t="s">
        <v>4250</v>
      </c>
      <c r="AF728" s="746" t="s">
        <v>8341</v>
      </c>
      <c r="AG728" s="746">
        <v>832</v>
      </c>
      <c r="AH728" s="746">
        <v>26</v>
      </c>
      <c r="AI728" s="761">
        <f t="shared" si="23"/>
        <v>2.1631999999999998E-2</v>
      </c>
      <c r="AJ728" s="748" t="s">
        <v>72</v>
      </c>
      <c r="AK728" s="748" t="s">
        <v>4250</v>
      </c>
      <c r="AL728" s="747">
        <v>44725</v>
      </c>
      <c r="AM728" s="746" t="s">
        <v>4250</v>
      </c>
      <c r="AN728" s="747">
        <v>44727</v>
      </c>
      <c r="AO728" s="748"/>
      <c r="AP728" s="748" t="s">
        <v>4250</v>
      </c>
      <c r="AQ728" s="748"/>
      <c r="AR728" s="766" t="s">
        <v>4250</v>
      </c>
      <c r="AS728" s="748" t="s">
        <v>4250</v>
      </c>
      <c r="AT728" s="748" t="s">
        <v>4250</v>
      </c>
      <c r="AU728" s="748" t="s">
        <v>4250</v>
      </c>
      <c r="AV728" s="748" t="s">
        <v>4250</v>
      </c>
      <c r="AW728" s="748" t="s">
        <v>4250</v>
      </c>
      <c r="AX728" s="748" t="s">
        <v>4250</v>
      </c>
      <c r="AY728" s="748" t="s">
        <v>4250</v>
      </c>
      <c r="AZ728" s="748" t="s">
        <v>4250</v>
      </c>
      <c r="BA728" s="748" t="s">
        <v>4250</v>
      </c>
      <c r="BB728" s="748" t="s">
        <v>4250</v>
      </c>
      <c r="BC728" s="748" t="s">
        <v>4250</v>
      </c>
      <c r="BD728" s="748" t="s">
        <v>4250</v>
      </c>
      <c r="BE728" s="748" t="s">
        <v>4250</v>
      </c>
      <c r="BF728" s="748" t="s">
        <v>4250</v>
      </c>
      <c r="BG728" s="748" t="s">
        <v>4250</v>
      </c>
      <c r="BH728" s="748" t="s">
        <v>4250</v>
      </c>
    </row>
    <row r="729" spans="1:60">
      <c r="A729" s="858" t="s">
        <v>8524</v>
      </c>
      <c r="B729" s="748" t="s">
        <v>5452</v>
      </c>
      <c r="C729" s="746" t="s">
        <v>8344</v>
      </c>
      <c r="D729" s="747">
        <v>44720</v>
      </c>
      <c r="E729" s="748" t="s">
        <v>8345</v>
      </c>
      <c r="F729" s="748" t="s">
        <v>59</v>
      </c>
      <c r="G729" s="748" t="s">
        <v>60</v>
      </c>
      <c r="H729" s="748" t="s">
        <v>61</v>
      </c>
      <c r="I729" s="748" t="s">
        <v>62</v>
      </c>
      <c r="J729" s="748" t="s">
        <v>63</v>
      </c>
      <c r="K729" s="748">
        <v>30349</v>
      </c>
      <c r="L729" s="748" t="s">
        <v>1534</v>
      </c>
      <c r="M729" s="748" t="s">
        <v>8346</v>
      </c>
      <c r="N729" s="748" t="s">
        <v>8347</v>
      </c>
      <c r="O729" s="748" t="s">
        <v>392</v>
      </c>
      <c r="P729" s="748">
        <v>10918</v>
      </c>
      <c r="Q729" s="748" t="s">
        <v>1267</v>
      </c>
      <c r="R729" s="746" t="s">
        <v>871</v>
      </c>
      <c r="S729" s="746" t="s">
        <v>8448</v>
      </c>
      <c r="T729" s="746" t="s">
        <v>872</v>
      </c>
      <c r="U729" s="748">
        <v>49405140</v>
      </c>
      <c r="V729" s="746">
        <v>0</v>
      </c>
      <c r="W729" s="748" t="s">
        <v>163</v>
      </c>
      <c r="X729" s="748">
        <v>400</v>
      </c>
      <c r="Y729" s="746">
        <v>832</v>
      </c>
      <c r="Z729" s="746">
        <v>26</v>
      </c>
      <c r="AA729" s="749">
        <f t="shared" si="22"/>
        <v>1.04E-2</v>
      </c>
      <c r="AB729" s="748" t="s">
        <v>88</v>
      </c>
      <c r="AC729" s="747">
        <v>44727</v>
      </c>
      <c r="AD729" s="748"/>
      <c r="AE729" s="748" t="s">
        <v>4250</v>
      </c>
      <c r="AF729" s="746" t="s">
        <v>8344</v>
      </c>
      <c r="AG729" s="746">
        <v>832</v>
      </c>
      <c r="AH729" s="746">
        <v>26</v>
      </c>
      <c r="AI729" s="761">
        <f t="shared" si="23"/>
        <v>2.1631999999999998E-2</v>
      </c>
      <c r="AJ729" s="748" t="s">
        <v>72</v>
      </c>
      <c r="AK729" s="748" t="s">
        <v>4250</v>
      </c>
      <c r="AL729" s="747">
        <v>44722</v>
      </c>
      <c r="AM729" s="746" t="s">
        <v>4250</v>
      </c>
      <c r="AN729" s="747">
        <v>44725</v>
      </c>
      <c r="AO729" s="748"/>
      <c r="AP729" s="748" t="s">
        <v>4250</v>
      </c>
      <c r="AQ729" s="748"/>
      <c r="AR729" s="766" t="s">
        <v>4250</v>
      </c>
      <c r="AS729" s="748" t="s">
        <v>4250</v>
      </c>
      <c r="AT729" s="748" t="s">
        <v>4250</v>
      </c>
      <c r="AU729" s="748" t="s">
        <v>4250</v>
      </c>
      <c r="AV729" s="748" t="s">
        <v>4250</v>
      </c>
      <c r="AW729" s="748" t="s">
        <v>4250</v>
      </c>
      <c r="AX729" s="748" t="s">
        <v>4250</v>
      </c>
      <c r="AY729" s="748" t="s">
        <v>4250</v>
      </c>
      <c r="AZ729" s="748" t="s">
        <v>4250</v>
      </c>
      <c r="BA729" s="748" t="s">
        <v>4250</v>
      </c>
      <c r="BB729" s="748" t="s">
        <v>4250</v>
      </c>
      <c r="BC729" s="748" t="s">
        <v>4250</v>
      </c>
      <c r="BD729" s="748" t="s">
        <v>4250</v>
      </c>
      <c r="BE729" s="748" t="s">
        <v>4250</v>
      </c>
      <c r="BF729" s="748" t="s">
        <v>4250</v>
      </c>
      <c r="BG729" s="748" t="s">
        <v>4250</v>
      </c>
      <c r="BH729" s="748" t="s">
        <v>4250</v>
      </c>
    </row>
    <row r="730" spans="1:60">
      <c r="A730" s="858" t="s">
        <v>8524</v>
      </c>
      <c r="B730" s="748" t="s">
        <v>5452</v>
      </c>
      <c r="C730" s="746" t="s">
        <v>8348</v>
      </c>
      <c r="D730" s="747">
        <v>44720</v>
      </c>
      <c r="E730" s="748" t="s">
        <v>8349</v>
      </c>
      <c r="F730" s="748" t="s">
        <v>59</v>
      </c>
      <c r="G730" s="748" t="s">
        <v>60</v>
      </c>
      <c r="H730" s="748" t="s">
        <v>61</v>
      </c>
      <c r="I730" s="748" t="s">
        <v>62</v>
      </c>
      <c r="J730" s="748" t="s">
        <v>63</v>
      </c>
      <c r="K730" s="748">
        <v>30349</v>
      </c>
      <c r="L730" s="748" t="s">
        <v>1534</v>
      </c>
      <c r="M730" s="748" t="s">
        <v>931</v>
      </c>
      <c r="N730" s="748" t="s">
        <v>453</v>
      </c>
      <c r="O730" s="748" t="s">
        <v>392</v>
      </c>
      <c r="P730" s="748">
        <v>11779</v>
      </c>
      <c r="Q730" s="748" t="s">
        <v>1267</v>
      </c>
      <c r="R730" s="746" t="s">
        <v>871</v>
      </c>
      <c r="S730" s="746" t="s">
        <v>8449</v>
      </c>
      <c r="T730" s="746" t="s">
        <v>872</v>
      </c>
      <c r="U730" s="748">
        <v>49405140</v>
      </c>
      <c r="V730" s="746">
        <v>0</v>
      </c>
      <c r="W730" s="748" t="s">
        <v>163</v>
      </c>
      <c r="X730" s="748">
        <v>400</v>
      </c>
      <c r="Y730" s="746">
        <v>832</v>
      </c>
      <c r="Z730" s="746">
        <v>26</v>
      </c>
      <c r="AA730" s="749">
        <f t="shared" si="22"/>
        <v>1.04E-2</v>
      </c>
      <c r="AB730" s="748" t="s">
        <v>88</v>
      </c>
      <c r="AC730" s="747">
        <v>44727</v>
      </c>
      <c r="AD730" s="748"/>
      <c r="AE730" s="748" t="s">
        <v>4250</v>
      </c>
      <c r="AF730" s="746" t="s">
        <v>8348</v>
      </c>
      <c r="AG730" s="746">
        <v>832</v>
      </c>
      <c r="AH730" s="746">
        <v>26</v>
      </c>
      <c r="AI730" s="761">
        <f t="shared" si="23"/>
        <v>2.1631999999999998E-2</v>
      </c>
      <c r="AJ730" s="748" t="s">
        <v>72</v>
      </c>
      <c r="AK730" s="748" t="s">
        <v>4250</v>
      </c>
      <c r="AL730" s="747">
        <v>44722</v>
      </c>
      <c r="AM730" s="746" t="s">
        <v>4250</v>
      </c>
      <c r="AN730" s="747">
        <v>44725</v>
      </c>
      <c r="AO730" s="748"/>
      <c r="AP730" s="748" t="s">
        <v>4250</v>
      </c>
      <c r="AQ730" s="748"/>
      <c r="AR730" s="766" t="s">
        <v>4250</v>
      </c>
      <c r="AS730" s="748" t="s">
        <v>4250</v>
      </c>
      <c r="AT730" s="748" t="s">
        <v>4250</v>
      </c>
      <c r="AU730" s="748" t="s">
        <v>4250</v>
      </c>
      <c r="AV730" s="748" t="s">
        <v>4250</v>
      </c>
      <c r="AW730" s="748" t="s">
        <v>4250</v>
      </c>
      <c r="AX730" s="748" t="s">
        <v>4250</v>
      </c>
      <c r="AY730" s="748" t="s">
        <v>4250</v>
      </c>
      <c r="AZ730" s="748" t="s">
        <v>4250</v>
      </c>
      <c r="BA730" s="748" t="s">
        <v>4250</v>
      </c>
      <c r="BB730" s="748" t="s">
        <v>4250</v>
      </c>
      <c r="BC730" s="748" t="s">
        <v>4250</v>
      </c>
      <c r="BD730" s="748" t="s">
        <v>4250</v>
      </c>
      <c r="BE730" s="748" t="s">
        <v>4250</v>
      </c>
      <c r="BF730" s="748" t="s">
        <v>4250</v>
      </c>
      <c r="BG730" s="748" t="s">
        <v>4250</v>
      </c>
      <c r="BH730" s="748" t="s">
        <v>4250</v>
      </c>
    </row>
    <row r="731" spans="1:60">
      <c r="A731" s="858" t="s">
        <v>8524</v>
      </c>
      <c r="B731" s="748" t="s">
        <v>5452</v>
      </c>
      <c r="C731" s="746" t="s">
        <v>8350</v>
      </c>
      <c r="D731" s="747">
        <v>44720</v>
      </c>
      <c r="E731" s="748" t="s">
        <v>8351</v>
      </c>
      <c r="F731" s="748" t="s">
        <v>59</v>
      </c>
      <c r="G731" s="748" t="s">
        <v>60</v>
      </c>
      <c r="H731" s="748" t="s">
        <v>61</v>
      </c>
      <c r="I731" s="748" t="s">
        <v>62</v>
      </c>
      <c r="J731" s="748" t="s">
        <v>63</v>
      </c>
      <c r="K731" s="748">
        <v>30349</v>
      </c>
      <c r="L731" s="748" t="s">
        <v>1534</v>
      </c>
      <c r="M731" s="748" t="s">
        <v>903</v>
      </c>
      <c r="N731" s="748" t="s">
        <v>904</v>
      </c>
      <c r="O731" s="748" t="s">
        <v>138</v>
      </c>
      <c r="P731" s="748">
        <v>19605</v>
      </c>
      <c r="Q731" s="748" t="s">
        <v>1267</v>
      </c>
      <c r="R731" s="746" t="s">
        <v>871</v>
      </c>
      <c r="S731" s="746" t="s">
        <v>8450</v>
      </c>
      <c r="T731" s="746" t="s">
        <v>872</v>
      </c>
      <c r="U731" s="748">
        <v>49405140</v>
      </c>
      <c r="V731" s="746">
        <v>0</v>
      </c>
      <c r="W731" s="748" t="s">
        <v>163</v>
      </c>
      <c r="X731" s="748">
        <v>400</v>
      </c>
      <c r="Y731" s="746">
        <v>832</v>
      </c>
      <c r="Z731" s="746">
        <v>26</v>
      </c>
      <c r="AA731" s="749">
        <f t="shared" si="22"/>
        <v>1.04E-2</v>
      </c>
      <c r="AB731" s="748" t="s">
        <v>88</v>
      </c>
      <c r="AC731" s="747">
        <v>44727</v>
      </c>
      <c r="AD731" s="748"/>
      <c r="AE731" s="748" t="s">
        <v>4250</v>
      </c>
      <c r="AF731" s="746" t="s">
        <v>8350</v>
      </c>
      <c r="AG731" s="746">
        <v>832</v>
      </c>
      <c r="AH731" s="746">
        <v>26</v>
      </c>
      <c r="AI731" s="761">
        <f t="shared" si="23"/>
        <v>2.1631999999999998E-2</v>
      </c>
      <c r="AJ731" s="748" t="s">
        <v>72</v>
      </c>
      <c r="AK731" s="748" t="s">
        <v>4250</v>
      </c>
      <c r="AL731" s="747">
        <v>44722</v>
      </c>
      <c r="AM731" s="746" t="s">
        <v>4250</v>
      </c>
      <c r="AN731" s="747">
        <v>44725</v>
      </c>
      <c r="AO731" s="748"/>
      <c r="AP731" s="748" t="s">
        <v>4250</v>
      </c>
      <c r="AQ731" s="748"/>
      <c r="AR731" s="766" t="s">
        <v>4250</v>
      </c>
      <c r="AS731" s="748" t="s">
        <v>4250</v>
      </c>
      <c r="AT731" s="748" t="s">
        <v>4250</v>
      </c>
      <c r="AU731" s="748" t="s">
        <v>4250</v>
      </c>
      <c r="AV731" s="748" t="s">
        <v>4250</v>
      </c>
      <c r="AW731" s="748" t="s">
        <v>4250</v>
      </c>
      <c r="AX731" s="748" t="s">
        <v>4250</v>
      </c>
      <c r="AY731" s="748" t="s">
        <v>4250</v>
      </c>
      <c r="AZ731" s="748" t="s">
        <v>4250</v>
      </c>
      <c r="BA731" s="748" t="s">
        <v>4250</v>
      </c>
      <c r="BB731" s="748" t="s">
        <v>4250</v>
      </c>
      <c r="BC731" s="748" t="s">
        <v>4250</v>
      </c>
      <c r="BD731" s="748" t="s">
        <v>4250</v>
      </c>
      <c r="BE731" s="748" t="s">
        <v>4250</v>
      </c>
      <c r="BF731" s="748" t="s">
        <v>4250</v>
      </c>
      <c r="BG731" s="748" t="s">
        <v>4250</v>
      </c>
      <c r="BH731" s="748" t="s">
        <v>4250</v>
      </c>
    </row>
    <row r="732" spans="1:60">
      <c r="A732" s="858" t="s">
        <v>8524</v>
      </c>
      <c r="B732" s="748" t="s">
        <v>5452</v>
      </c>
      <c r="C732" s="746" t="s">
        <v>8352</v>
      </c>
      <c r="D732" s="747">
        <v>44720</v>
      </c>
      <c r="E732" s="748" t="s">
        <v>8351</v>
      </c>
      <c r="F732" s="748" t="s">
        <v>59</v>
      </c>
      <c r="G732" s="748" t="s">
        <v>60</v>
      </c>
      <c r="H732" s="748" t="s">
        <v>61</v>
      </c>
      <c r="I732" s="748" t="s">
        <v>62</v>
      </c>
      <c r="J732" s="748" t="s">
        <v>63</v>
      </c>
      <c r="K732" s="748">
        <v>30349</v>
      </c>
      <c r="L732" s="748" t="s">
        <v>1534</v>
      </c>
      <c r="M732" s="748" t="s">
        <v>903</v>
      </c>
      <c r="N732" s="748" t="s">
        <v>904</v>
      </c>
      <c r="O732" s="748" t="s">
        <v>138</v>
      </c>
      <c r="P732" s="748">
        <v>19605</v>
      </c>
      <c r="Q732" s="748" t="s">
        <v>1267</v>
      </c>
      <c r="R732" s="746" t="s">
        <v>871</v>
      </c>
      <c r="S732" s="746" t="s">
        <v>8451</v>
      </c>
      <c r="T732" s="746" t="s">
        <v>872</v>
      </c>
      <c r="U732" s="748">
        <v>49405140</v>
      </c>
      <c r="V732" s="746">
        <v>0</v>
      </c>
      <c r="W732" s="748" t="s">
        <v>163</v>
      </c>
      <c r="X732" s="748">
        <v>400</v>
      </c>
      <c r="Y732" s="746">
        <v>832</v>
      </c>
      <c r="Z732" s="746">
        <v>26</v>
      </c>
      <c r="AA732" s="749">
        <f t="shared" si="22"/>
        <v>1.04E-2</v>
      </c>
      <c r="AB732" s="748" t="s">
        <v>88</v>
      </c>
      <c r="AC732" s="747">
        <v>44727</v>
      </c>
      <c r="AD732" s="748"/>
      <c r="AE732" s="748" t="s">
        <v>4250</v>
      </c>
      <c r="AF732" s="746" t="s">
        <v>8352</v>
      </c>
      <c r="AG732" s="746">
        <v>832</v>
      </c>
      <c r="AH732" s="746">
        <v>26</v>
      </c>
      <c r="AI732" s="761">
        <f t="shared" si="23"/>
        <v>2.1631999999999998E-2</v>
      </c>
      <c r="AJ732" s="748" t="s">
        <v>72</v>
      </c>
      <c r="AK732" s="748" t="s">
        <v>4250</v>
      </c>
      <c r="AL732" s="747">
        <v>44725</v>
      </c>
      <c r="AM732" s="746" t="s">
        <v>4250</v>
      </c>
      <c r="AN732" s="747">
        <v>44727</v>
      </c>
      <c r="AO732" s="748"/>
      <c r="AP732" s="748" t="s">
        <v>4250</v>
      </c>
      <c r="AQ732" s="748"/>
      <c r="AR732" s="766" t="s">
        <v>4250</v>
      </c>
      <c r="AS732" s="748" t="s">
        <v>4250</v>
      </c>
      <c r="AT732" s="748" t="s">
        <v>4250</v>
      </c>
      <c r="AU732" s="748" t="s">
        <v>4250</v>
      </c>
      <c r="AV732" s="748" t="s">
        <v>4250</v>
      </c>
      <c r="AW732" s="748" t="s">
        <v>4250</v>
      </c>
      <c r="AX732" s="748" t="s">
        <v>4250</v>
      </c>
      <c r="AY732" s="748" t="s">
        <v>4250</v>
      </c>
      <c r="AZ732" s="748" t="s">
        <v>4250</v>
      </c>
      <c r="BA732" s="748" t="s">
        <v>4250</v>
      </c>
      <c r="BB732" s="748" t="s">
        <v>4250</v>
      </c>
      <c r="BC732" s="748" t="s">
        <v>4250</v>
      </c>
      <c r="BD732" s="748" t="s">
        <v>4250</v>
      </c>
      <c r="BE732" s="748" t="s">
        <v>4250</v>
      </c>
      <c r="BF732" s="748" t="s">
        <v>4250</v>
      </c>
      <c r="BG732" s="748" t="s">
        <v>4250</v>
      </c>
      <c r="BH732" s="748" t="s">
        <v>4250</v>
      </c>
    </row>
    <row r="733" spans="1:60">
      <c r="A733" s="858" t="s">
        <v>8524</v>
      </c>
      <c r="B733" s="748" t="s">
        <v>5452</v>
      </c>
      <c r="C733" s="746" t="s">
        <v>8353</v>
      </c>
      <c r="D733" s="747">
        <v>44720</v>
      </c>
      <c r="E733" s="748" t="s">
        <v>8354</v>
      </c>
      <c r="F733" s="748" t="s">
        <v>59</v>
      </c>
      <c r="G733" s="748" t="s">
        <v>60</v>
      </c>
      <c r="H733" s="748" t="s">
        <v>61</v>
      </c>
      <c r="I733" s="748" t="s">
        <v>62</v>
      </c>
      <c r="J733" s="748" t="s">
        <v>63</v>
      </c>
      <c r="K733" s="748">
        <v>30349</v>
      </c>
      <c r="L733" s="748" t="s">
        <v>1534</v>
      </c>
      <c r="M733" s="748" t="s">
        <v>1560</v>
      </c>
      <c r="N733" s="748" t="s">
        <v>1561</v>
      </c>
      <c r="O733" s="748" t="s">
        <v>138</v>
      </c>
      <c r="P733" s="748">
        <v>15126</v>
      </c>
      <c r="Q733" s="748" t="s">
        <v>1267</v>
      </c>
      <c r="R733" s="746" t="s">
        <v>871</v>
      </c>
      <c r="S733" s="746" t="s">
        <v>8452</v>
      </c>
      <c r="T733" s="746" t="s">
        <v>872</v>
      </c>
      <c r="U733" s="748">
        <v>49405140</v>
      </c>
      <c r="V733" s="746">
        <v>0</v>
      </c>
      <c r="W733" s="748" t="s">
        <v>163</v>
      </c>
      <c r="X733" s="748">
        <v>400</v>
      </c>
      <c r="Y733" s="746">
        <v>832</v>
      </c>
      <c r="Z733" s="746">
        <v>26</v>
      </c>
      <c r="AA733" s="749">
        <f t="shared" si="22"/>
        <v>1.04E-2</v>
      </c>
      <c r="AB733" s="748" t="s">
        <v>88</v>
      </c>
      <c r="AC733" s="747">
        <v>44727</v>
      </c>
      <c r="AD733" s="748"/>
      <c r="AE733" s="748" t="s">
        <v>4250</v>
      </c>
      <c r="AF733" s="746" t="s">
        <v>8353</v>
      </c>
      <c r="AG733" s="746">
        <v>832</v>
      </c>
      <c r="AH733" s="746">
        <v>26</v>
      </c>
      <c r="AI733" s="761">
        <f t="shared" si="23"/>
        <v>2.1631999999999998E-2</v>
      </c>
      <c r="AJ733" s="748" t="s">
        <v>72</v>
      </c>
      <c r="AK733" s="748" t="s">
        <v>4250</v>
      </c>
      <c r="AL733" s="747">
        <v>44722</v>
      </c>
      <c r="AM733" s="746" t="s">
        <v>4250</v>
      </c>
      <c r="AN733" s="747">
        <v>44725</v>
      </c>
      <c r="AO733" s="748"/>
      <c r="AP733" s="748" t="s">
        <v>4250</v>
      </c>
      <c r="AQ733" s="748"/>
      <c r="AR733" s="766" t="s">
        <v>4250</v>
      </c>
      <c r="AS733" s="748" t="s">
        <v>4250</v>
      </c>
      <c r="AT733" s="748" t="s">
        <v>4250</v>
      </c>
      <c r="AU733" s="748" t="s">
        <v>4250</v>
      </c>
      <c r="AV733" s="748" t="s">
        <v>4250</v>
      </c>
      <c r="AW733" s="748" t="s">
        <v>4250</v>
      </c>
      <c r="AX733" s="748" t="s">
        <v>4250</v>
      </c>
      <c r="AY733" s="748" t="s">
        <v>4250</v>
      </c>
      <c r="AZ733" s="748" t="s">
        <v>4250</v>
      </c>
      <c r="BA733" s="748" t="s">
        <v>4250</v>
      </c>
      <c r="BB733" s="748" t="s">
        <v>4250</v>
      </c>
      <c r="BC733" s="748" t="s">
        <v>4250</v>
      </c>
      <c r="BD733" s="748" t="s">
        <v>4250</v>
      </c>
      <c r="BE733" s="748" t="s">
        <v>4250</v>
      </c>
      <c r="BF733" s="748" t="s">
        <v>4250</v>
      </c>
      <c r="BG733" s="748" t="s">
        <v>4250</v>
      </c>
      <c r="BH733" s="748" t="s">
        <v>4250</v>
      </c>
    </row>
    <row r="734" spans="1:60">
      <c r="A734" s="858" t="s">
        <v>8524</v>
      </c>
      <c r="B734" s="748" t="s">
        <v>5452</v>
      </c>
      <c r="C734" s="746" t="s">
        <v>8355</v>
      </c>
      <c r="D734" s="747">
        <v>44720</v>
      </c>
      <c r="E734" s="748" t="s">
        <v>8356</v>
      </c>
      <c r="F734" s="748" t="s">
        <v>59</v>
      </c>
      <c r="G734" s="748" t="s">
        <v>60</v>
      </c>
      <c r="H734" s="748" t="s">
        <v>61</v>
      </c>
      <c r="I734" s="748" t="s">
        <v>62</v>
      </c>
      <c r="J734" s="748" t="s">
        <v>63</v>
      </c>
      <c r="K734" s="748">
        <v>30349</v>
      </c>
      <c r="L734" s="748" t="s">
        <v>1534</v>
      </c>
      <c r="M734" s="748" t="s">
        <v>880</v>
      </c>
      <c r="N734" s="748" t="s">
        <v>881</v>
      </c>
      <c r="O734" s="748" t="s">
        <v>629</v>
      </c>
      <c r="P734" s="748">
        <v>2576</v>
      </c>
      <c r="Q734" s="748" t="s">
        <v>1267</v>
      </c>
      <c r="R734" s="746" t="s">
        <v>871</v>
      </c>
      <c r="S734" s="746" t="s">
        <v>8453</v>
      </c>
      <c r="T734" s="746" t="s">
        <v>872</v>
      </c>
      <c r="U734" s="748">
        <v>49405140</v>
      </c>
      <c r="V734" s="746">
        <v>0</v>
      </c>
      <c r="W734" s="748" t="s">
        <v>163</v>
      </c>
      <c r="X734" s="748">
        <v>400</v>
      </c>
      <c r="Y734" s="746">
        <v>832</v>
      </c>
      <c r="Z734" s="746">
        <v>26</v>
      </c>
      <c r="AA734" s="749">
        <f t="shared" si="22"/>
        <v>1.04E-2</v>
      </c>
      <c r="AB734" s="748" t="s">
        <v>88</v>
      </c>
      <c r="AC734" s="747">
        <v>44727</v>
      </c>
      <c r="AD734" s="748"/>
      <c r="AE734" s="748" t="s">
        <v>4250</v>
      </c>
      <c r="AF734" s="746" t="s">
        <v>8355</v>
      </c>
      <c r="AG734" s="746">
        <v>832</v>
      </c>
      <c r="AH734" s="746">
        <v>26</v>
      </c>
      <c r="AI734" s="761">
        <f t="shared" si="23"/>
        <v>2.1631999999999998E-2</v>
      </c>
      <c r="AJ734" s="748" t="s">
        <v>72</v>
      </c>
      <c r="AK734" s="748" t="s">
        <v>4250</v>
      </c>
      <c r="AL734" s="747">
        <v>44722</v>
      </c>
      <c r="AM734" s="746" t="s">
        <v>4250</v>
      </c>
      <c r="AN734" s="747">
        <v>44725</v>
      </c>
      <c r="AO734" s="748"/>
      <c r="AP734" s="748" t="s">
        <v>4250</v>
      </c>
      <c r="AQ734" s="748"/>
      <c r="AR734" s="766" t="s">
        <v>4250</v>
      </c>
      <c r="AS734" s="748" t="s">
        <v>4250</v>
      </c>
      <c r="AT734" s="748" t="s">
        <v>4250</v>
      </c>
      <c r="AU734" s="748" t="s">
        <v>4250</v>
      </c>
      <c r="AV734" s="748" t="s">
        <v>4250</v>
      </c>
      <c r="AW734" s="748" t="s">
        <v>4250</v>
      </c>
      <c r="AX734" s="748" t="s">
        <v>4250</v>
      </c>
      <c r="AY734" s="748" t="s">
        <v>4250</v>
      </c>
      <c r="AZ734" s="748" t="s">
        <v>4250</v>
      </c>
      <c r="BA734" s="748" t="s">
        <v>4250</v>
      </c>
      <c r="BB734" s="748" t="s">
        <v>4250</v>
      </c>
      <c r="BC734" s="748" t="s">
        <v>4250</v>
      </c>
      <c r="BD734" s="748" t="s">
        <v>4250</v>
      </c>
      <c r="BE734" s="748" t="s">
        <v>4250</v>
      </c>
      <c r="BF734" s="748" t="s">
        <v>4250</v>
      </c>
      <c r="BG734" s="748" t="s">
        <v>4250</v>
      </c>
      <c r="BH734" s="748" t="s">
        <v>4250</v>
      </c>
    </row>
    <row r="735" spans="1:60">
      <c r="A735" s="858" t="s">
        <v>8524</v>
      </c>
      <c r="B735" s="748" t="s">
        <v>5452</v>
      </c>
      <c r="C735" s="746" t="s">
        <v>8357</v>
      </c>
      <c r="D735" s="747">
        <v>44720</v>
      </c>
      <c r="E735" s="748" t="s">
        <v>8356</v>
      </c>
      <c r="F735" s="748" t="s">
        <v>59</v>
      </c>
      <c r="G735" s="748" t="s">
        <v>60</v>
      </c>
      <c r="H735" s="748" t="s">
        <v>61</v>
      </c>
      <c r="I735" s="748" t="s">
        <v>62</v>
      </c>
      <c r="J735" s="748" t="s">
        <v>63</v>
      </c>
      <c r="K735" s="748">
        <v>30349</v>
      </c>
      <c r="L735" s="748" t="s">
        <v>1534</v>
      </c>
      <c r="M735" s="748" t="s">
        <v>880</v>
      </c>
      <c r="N735" s="748" t="s">
        <v>881</v>
      </c>
      <c r="O735" s="748" t="s">
        <v>629</v>
      </c>
      <c r="P735" s="748">
        <v>2576</v>
      </c>
      <c r="Q735" s="748" t="s">
        <v>1267</v>
      </c>
      <c r="R735" s="746" t="s">
        <v>871</v>
      </c>
      <c r="S735" s="746" t="s">
        <v>8454</v>
      </c>
      <c r="T735" s="746" t="s">
        <v>872</v>
      </c>
      <c r="U735" s="748">
        <v>49405140</v>
      </c>
      <c r="V735" s="746">
        <v>0</v>
      </c>
      <c r="W735" s="748" t="s">
        <v>163</v>
      </c>
      <c r="X735" s="748">
        <v>400</v>
      </c>
      <c r="Y735" s="746">
        <v>832</v>
      </c>
      <c r="Z735" s="746">
        <v>26</v>
      </c>
      <c r="AA735" s="749">
        <f t="shared" si="22"/>
        <v>1.04E-2</v>
      </c>
      <c r="AB735" s="748" t="s">
        <v>88</v>
      </c>
      <c r="AC735" s="747">
        <v>44727</v>
      </c>
      <c r="AD735" s="748"/>
      <c r="AE735" s="748" t="s">
        <v>4250</v>
      </c>
      <c r="AF735" s="746" t="s">
        <v>8357</v>
      </c>
      <c r="AG735" s="746">
        <v>832</v>
      </c>
      <c r="AH735" s="746">
        <v>26</v>
      </c>
      <c r="AI735" s="761">
        <f t="shared" si="23"/>
        <v>2.1631999999999998E-2</v>
      </c>
      <c r="AJ735" s="748" t="s">
        <v>72</v>
      </c>
      <c r="AK735" s="748" t="s">
        <v>4250</v>
      </c>
      <c r="AL735" s="747">
        <v>44725</v>
      </c>
      <c r="AM735" s="746" t="s">
        <v>4250</v>
      </c>
      <c r="AN735" s="747">
        <v>44727</v>
      </c>
      <c r="AO735" s="748"/>
      <c r="AP735" s="748" t="s">
        <v>4250</v>
      </c>
      <c r="AQ735" s="748"/>
      <c r="AR735" s="766" t="s">
        <v>4250</v>
      </c>
      <c r="AS735" s="748" t="s">
        <v>4250</v>
      </c>
      <c r="AT735" s="748" t="s">
        <v>4250</v>
      </c>
      <c r="AU735" s="748" t="s">
        <v>4250</v>
      </c>
      <c r="AV735" s="748" t="s">
        <v>4250</v>
      </c>
      <c r="AW735" s="748" t="s">
        <v>4250</v>
      </c>
      <c r="AX735" s="748" t="s">
        <v>4250</v>
      </c>
      <c r="AY735" s="748" t="s">
        <v>4250</v>
      </c>
      <c r="AZ735" s="748" t="s">
        <v>4250</v>
      </c>
      <c r="BA735" s="748" t="s">
        <v>4250</v>
      </c>
      <c r="BB735" s="748" t="s">
        <v>4250</v>
      </c>
      <c r="BC735" s="748" t="s">
        <v>4250</v>
      </c>
      <c r="BD735" s="748" t="s">
        <v>4250</v>
      </c>
      <c r="BE735" s="748" t="s">
        <v>4250</v>
      </c>
      <c r="BF735" s="748" t="s">
        <v>4250</v>
      </c>
      <c r="BG735" s="748" t="s">
        <v>4250</v>
      </c>
      <c r="BH735" s="748" t="s">
        <v>4250</v>
      </c>
    </row>
    <row r="736" spans="1:60">
      <c r="A736" s="858" t="s">
        <v>8524</v>
      </c>
      <c r="B736" s="748" t="s">
        <v>1264</v>
      </c>
      <c r="C736" s="746" t="s">
        <v>8455</v>
      </c>
      <c r="D736" s="747">
        <v>44721</v>
      </c>
      <c r="E736" s="748" t="s">
        <v>8456</v>
      </c>
      <c r="F736" s="748" t="s">
        <v>59</v>
      </c>
      <c r="G736" s="748" t="s">
        <v>60</v>
      </c>
      <c r="H736" s="748" t="s">
        <v>61</v>
      </c>
      <c r="I736" s="748" t="s">
        <v>62</v>
      </c>
      <c r="J736" s="748" t="s">
        <v>63</v>
      </c>
      <c r="K736" s="748">
        <v>30349</v>
      </c>
      <c r="L736" s="748" t="s">
        <v>221</v>
      </c>
      <c r="M736" s="748" t="s">
        <v>776</v>
      </c>
      <c r="N736" s="748" t="s">
        <v>223</v>
      </c>
      <c r="O736" s="748" t="s">
        <v>98</v>
      </c>
      <c r="P736" s="748">
        <v>32809</v>
      </c>
      <c r="Q736" s="748" t="s">
        <v>1267</v>
      </c>
      <c r="R736" s="746" t="s">
        <v>647</v>
      </c>
      <c r="S736" s="746" t="s">
        <v>1489</v>
      </c>
      <c r="T736" s="790" t="s">
        <v>649</v>
      </c>
      <c r="U736" s="748">
        <v>49204132</v>
      </c>
      <c r="V736" s="746">
        <v>0</v>
      </c>
      <c r="W736" s="748" t="s">
        <v>2083</v>
      </c>
      <c r="X736" s="748">
        <v>360</v>
      </c>
      <c r="Y736" s="746">
        <v>832</v>
      </c>
      <c r="Z736" s="746">
        <v>32</v>
      </c>
      <c r="AA736" s="749">
        <f t="shared" si="22"/>
        <v>1.1520000000000001E-2</v>
      </c>
      <c r="AB736" s="748" t="s">
        <v>88</v>
      </c>
      <c r="AC736" s="747">
        <v>44728</v>
      </c>
      <c r="AD736" s="748"/>
      <c r="AE736" s="748" t="s">
        <v>4250</v>
      </c>
      <c r="AF736" s="746" t="s">
        <v>8455</v>
      </c>
      <c r="AG736" s="746">
        <v>832</v>
      </c>
      <c r="AH736" s="746">
        <v>32</v>
      </c>
      <c r="AI736" s="761">
        <f t="shared" si="23"/>
        <v>2.6623999999999998E-2</v>
      </c>
      <c r="AJ736" s="748" t="s">
        <v>72</v>
      </c>
      <c r="AK736" s="748" t="s">
        <v>4250</v>
      </c>
      <c r="AL736" s="746" t="s">
        <v>4250</v>
      </c>
      <c r="AM736" s="746" t="s">
        <v>4250</v>
      </c>
      <c r="AN736" s="746" t="s">
        <v>4250</v>
      </c>
      <c r="AO736" s="748" t="s">
        <v>4250</v>
      </c>
      <c r="AP736" s="748" t="s">
        <v>4250</v>
      </c>
      <c r="AQ736" s="748"/>
      <c r="AR736" s="766" t="s">
        <v>4250</v>
      </c>
      <c r="AS736" s="748" t="s">
        <v>4250</v>
      </c>
      <c r="AT736" s="748" t="s">
        <v>4250</v>
      </c>
      <c r="AU736" s="748" t="s">
        <v>4250</v>
      </c>
      <c r="AV736" s="748" t="s">
        <v>4250</v>
      </c>
      <c r="AW736" s="748" t="s">
        <v>4250</v>
      </c>
      <c r="AX736" s="748" t="s">
        <v>4250</v>
      </c>
      <c r="AY736" s="748" t="s">
        <v>4250</v>
      </c>
      <c r="AZ736" s="748" t="s">
        <v>4250</v>
      </c>
      <c r="BA736" s="748" t="s">
        <v>4250</v>
      </c>
      <c r="BB736" s="748" t="s">
        <v>4250</v>
      </c>
      <c r="BC736" s="748" t="s">
        <v>4250</v>
      </c>
      <c r="BD736" s="748" t="s">
        <v>4250</v>
      </c>
      <c r="BE736" s="748" t="s">
        <v>4250</v>
      </c>
      <c r="BF736" s="748" t="s">
        <v>4250</v>
      </c>
      <c r="BG736" s="748" t="s">
        <v>4250</v>
      </c>
      <c r="BH736" s="748" t="s">
        <v>4250</v>
      </c>
    </row>
    <row r="737" spans="1:60">
      <c r="A737" s="858" t="s">
        <v>8524</v>
      </c>
      <c r="B737" s="748" t="s">
        <v>1264</v>
      </c>
      <c r="C737" s="746" t="s">
        <v>8457</v>
      </c>
      <c r="D737" s="747">
        <v>44721</v>
      </c>
      <c r="E737" s="748" t="s">
        <v>8456</v>
      </c>
      <c r="F737" s="748" t="s">
        <v>59</v>
      </c>
      <c r="G737" s="748" t="s">
        <v>60</v>
      </c>
      <c r="H737" s="748" t="s">
        <v>61</v>
      </c>
      <c r="I737" s="748" t="s">
        <v>62</v>
      </c>
      <c r="J737" s="748" t="s">
        <v>63</v>
      </c>
      <c r="K737" s="748">
        <v>30349</v>
      </c>
      <c r="L737" s="748" t="s">
        <v>221</v>
      </c>
      <c r="M737" s="748" t="s">
        <v>776</v>
      </c>
      <c r="N737" s="748" t="s">
        <v>223</v>
      </c>
      <c r="O737" s="748" t="s">
        <v>98</v>
      </c>
      <c r="P737" s="748">
        <v>32809</v>
      </c>
      <c r="Q737" s="748" t="s">
        <v>1267</v>
      </c>
      <c r="R737" s="746" t="s">
        <v>647</v>
      </c>
      <c r="S737" s="746" t="s">
        <v>1489</v>
      </c>
      <c r="T737" s="790" t="s">
        <v>649</v>
      </c>
      <c r="U737" s="748">
        <v>49204132</v>
      </c>
      <c r="V737" s="746">
        <v>0</v>
      </c>
      <c r="W737" s="748" t="s">
        <v>2083</v>
      </c>
      <c r="X737" s="748">
        <v>360</v>
      </c>
      <c r="Y737" s="746">
        <v>832</v>
      </c>
      <c r="Z737" s="746">
        <v>32</v>
      </c>
      <c r="AA737" s="749">
        <f t="shared" si="22"/>
        <v>1.1520000000000001E-2</v>
      </c>
      <c r="AB737" s="748" t="s">
        <v>88</v>
      </c>
      <c r="AC737" s="747">
        <v>44728</v>
      </c>
      <c r="AD737" s="748"/>
      <c r="AE737" s="748" t="s">
        <v>4250</v>
      </c>
      <c r="AF737" s="746" t="s">
        <v>8457</v>
      </c>
      <c r="AG737" s="746">
        <v>832</v>
      </c>
      <c r="AH737" s="746">
        <v>32</v>
      </c>
      <c r="AI737" s="761">
        <f t="shared" si="23"/>
        <v>2.6623999999999998E-2</v>
      </c>
      <c r="AJ737" s="748" t="s">
        <v>72</v>
      </c>
      <c r="AK737" s="748" t="s">
        <v>4250</v>
      </c>
      <c r="AL737" s="746" t="s">
        <v>4250</v>
      </c>
      <c r="AM737" s="746" t="s">
        <v>4250</v>
      </c>
      <c r="AN737" s="746" t="s">
        <v>4250</v>
      </c>
      <c r="AO737" s="748" t="s">
        <v>4250</v>
      </c>
      <c r="AP737" s="748" t="s">
        <v>4250</v>
      </c>
      <c r="AQ737" s="748"/>
      <c r="AR737" s="766" t="s">
        <v>4250</v>
      </c>
      <c r="AS737" s="748" t="s">
        <v>4250</v>
      </c>
      <c r="AT737" s="748" t="s">
        <v>4250</v>
      </c>
      <c r="AU737" s="748" t="s">
        <v>4250</v>
      </c>
      <c r="AV737" s="748" t="s">
        <v>4250</v>
      </c>
      <c r="AW737" s="748" t="s">
        <v>4250</v>
      </c>
      <c r="AX737" s="748" t="s">
        <v>4250</v>
      </c>
      <c r="AY737" s="748" t="s">
        <v>4250</v>
      </c>
      <c r="AZ737" s="748" t="s">
        <v>4250</v>
      </c>
      <c r="BA737" s="748" t="s">
        <v>4250</v>
      </c>
      <c r="BB737" s="748" t="s">
        <v>4250</v>
      </c>
      <c r="BC737" s="748" t="s">
        <v>4250</v>
      </c>
      <c r="BD737" s="748" t="s">
        <v>4250</v>
      </c>
      <c r="BE737" s="748" t="s">
        <v>4250</v>
      </c>
      <c r="BF737" s="748" t="s">
        <v>4250</v>
      </c>
      <c r="BG737" s="748" t="s">
        <v>4250</v>
      </c>
      <c r="BH737" s="748" t="s">
        <v>4250</v>
      </c>
    </row>
    <row r="738" spans="1:60">
      <c r="A738" s="858" t="s">
        <v>8524</v>
      </c>
      <c r="B738" s="748" t="s">
        <v>1264</v>
      </c>
      <c r="C738" s="746" t="s">
        <v>8458</v>
      </c>
      <c r="D738" s="747">
        <v>44721</v>
      </c>
      <c r="E738" s="748" t="s">
        <v>8459</v>
      </c>
      <c r="F738" s="748" t="s">
        <v>59</v>
      </c>
      <c r="G738" s="748" t="s">
        <v>60</v>
      </c>
      <c r="H738" s="748" t="s">
        <v>61</v>
      </c>
      <c r="I738" s="748" t="s">
        <v>62</v>
      </c>
      <c r="J738" s="748" t="s">
        <v>63</v>
      </c>
      <c r="K738" s="748">
        <v>30349</v>
      </c>
      <c r="L738" s="748" t="s">
        <v>221</v>
      </c>
      <c r="M738" s="748" t="s">
        <v>1492</v>
      </c>
      <c r="N738" s="748" t="s">
        <v>223</v>
      </c>
      <c r="O738" s="748" t="s">
        <v>98</v>
      </c>
      <c r="P738" s="748">
        <v>32809</v>
      </c>
      <c r="Q738" s="748" t="s">
        <v>1267</v>
      </c>
      <c r="R738" s="746" t="s">
        <v>647</v>
      </c>
      <c r="S738" s="746" t="s">
        <v>1489</v>
      </c>
      <c r="T738" s="790" t="s">
        <v>649</v>
      </c>
      <c r="U738" s="748">
        <v>49203132</v>
      </c>
      <c r="V738" s="746">
        <v>0</v>
      </c>
      <c r="W738" s="748" t="s">
        <v>113</v>
      </c>
      <c r="X738" s="748">
        <v>360</v>
      </c>
      <c r="Y738" s="746">
        <v>832</v>
      </c>
      <c r="Z738" s="746">
        <v>26</v>
      </c>
      <c r="AA738" s="749">
        <f t="shared" si="22"/>
        <v>9.3600000000000003E-3</v>
      </c>
      <c r="AB738" s="748" t="s">
        <v>88</v>
      </c>
      <c r="AC738" s="747">
        <v>44728</v>
      </c>
      <c r="AD738" s="748"/>
      <c r="AE738" s="748" t="s">
        <v>4250</v>
      </c>
      <c r="AF738" s="746" t="s">
        <v>8458</v>
      </c>
      <c r="AG738" s="746">
        <v>832</v>
      </c>
      <c r="AH738" s="746">
        <v>26</v>
      </c>
      <c r="AI738" s="761">
        <f t="shared" si="23"/>
        <v>2.1631999999999998E-2</v>
      </c>
      <c r="AJ738" s="748" t="s">
        <v>72</v>
      </c>
      <c r="AK738" s="748" t="s">
        <v>4250</v>
      </c>
      <c r="AL738" s="746" t="s">
        <v>4250</v>
      </c>
      <c r="AM738" s="746" t="s">
        <v>4250</v>
      </c>
      <c r="AN738" s="746" t="s">
        <v>4250</v>
      </c>
      <c r="AO738" s="748" t="s">
        <v>4250</v>
      </c>
      <c r="AP738" s="748" t="s">
        <v>4250</v>
      </c>
      <c r="AQ738" s="748"/>
      <c r="AR738" s="766" t="s">
        <v>4250</v>
      </c>
      <c r="AS738" s="748" t="s">
        <v>4250</v>
      </c>
      <c r="AT738" s="748" t="s">
        <v>4250</v>
      </c>
      <c r="AU738" s="748" t="s">
        <v>4250</v>
      </c>
      <c r="AV738" s="748" t="s">
        <v>4250</v>
      </c>
      <c r="AW738" s="748" t="s">
        <v>4250</v>
      </c>
      <c r="AX738" s="748" t="s">
        <v>4250</v>
      </c>
      <c r="AY738" s="748" t="s">
        <v>4250</v>
      </c>
      <c r="AZ738" s="748" t="s">
        <v>4250</v>
      </c>
      <c r="BA738" s="748" t="s">
        <v>4250</v>
      </c>
      <c r="BB738" s="748" t="s">
        <v>4250</v>
      </c>
      <c r="BC738" s="748" t="s">
        <v>4250</v>
      </c>
      <c r="BD738" s="748" t="s">
        <v>4250</v>
      </c>
      <c r="BE738" s="748" t="s">
        <v>4250</v>
      </c>
      <c r="BF738" s="748" t="s">
        <v>4250</v>
      </c>
      <c r="BG738" s="748" t="s">
        <v>4250</v>
      </c>
      <c r="BH738" s="748" t="s">
        <v>4250</v>
      </c>
    </row>
    <row r="739" spans="1:60">
      <c r="A739" s="858" t="s">
        <v>8524</v>
      </c>
      <c r="B739" s="748" t="s">
        <v>101</v>
      </c>
      <c r="C739" s="746" t="s">
        <v>8460</v>
      </c>
      <c r="D739" s="747">
        <v>44721</v>
      </c>
      <c r="E739" s="748" t="s">
        <v>8461</v>
      </c>
      <c r="F739" s="748" t="s">
        <v>59</v>
      </c>
      <c r="G739" s="748" t="s">
        <v>60</v>
      </c>
      <c r="H739" s="748" t="s">
        <v>61</v>
      </c>
      <c r="I739" s="748" t="s">
        <v>62</v>
      </c>
      <c r="J739" s="748" t="s">
        <v>63</v>
      </c>
      <c r="K739" s="748">
        <v>30349</v>
      </c>
      <c r="L739" s="748" t="s">
        <v>8462</v>
      </c>
      <c r="M739" s="748" t="s">
        <v>8463</v>
      </c>
      <c r="N739" s="748" t="s">
        <v>8464</v>
      </c>
      <c r="O739" s="748" t="s">
        <v>110</v>
      </c>
      <c r="P739" s="748">
        <v>94577</v>
      </c>
      <c r="Q739" s="748" t="s">
        <v>1267</v>
      </c>
      <c r="R739" s="746" t="s">
        <v>4250</v>
      </c>
      <c r="S739" s="746" t="s">
        <v>4250</v>
      </c>
      <c r="T739" s="746" t="s">
        <v>8465</v>
      </c>
      <c r="U739" s="748">
        <v>49204132</v>
      </c>
      <c r="V739" s="746">
        <v>0</v>
      </c>
      <c r="W739" s="748" t="s">
        <v>2083</v>
      </c>
      <c r="X739" s="748">
        <v>360</v>
      </c>
      <c r="Y739" s="746">
        <v>728</v>
      </c>
      <c r="Z739" s="746">
        <v>28</v>
      </c>
      <c r="AA739" s="749">
        <f t="shared" si="22"/>
        <v>1.008E-2</v>
      </c>
      <c r="AB739" s="748" t="s">
        <v>88</v>
      </c>
      <c r="AC739" s="747">
        <v>44728</v>
      </c>
      <c r="AD739" s="748"/>
      <c r="AE739" s="748" t="s">
        <v>4250</v>
      </c>
      <c r="AF739" s="746" t="s">
        <v>8460</v>
      </c>
      <c r="AG739" s="746">
        <v>728</v>
      </c>
      <c r="AH739" s="746">
        <v>28</v>
      </c>
      <c r="AI739" s="761">
        <f t="shared" si="23"/>
        <v>2.0383999999999999E-2</v>
      </c>
      <c r="AJ739" s="748" t="s">
        <v>72</v>
      </c>
      <c r="AK739" s="748" t="s">
        <v>4250</v>
      </c>
      <c r="AL739" s="746" t="s">
        <v>4250</v>
      </c>
      <c r="AM739" s="746" t="s">
        <v>4250</v>
      </c>
      <c r="AN739" s="746" t="s">
        <v>4250</v>
      </c>
      <c r="AO739" s="748" t="s">
        <v>4250</v>
      </c>
      <c r="AP739" s="748" t="s">
        <v>4250</v>
      </c>
      <c r="AQ739" s="748"/>
      <c r="AR739" s="766" t="s">
        <v>4250</v>
      </c>
      <c r="AS739" s="748" t="s">
        <v>4250</v>
      </c>
      <c r="AT739" s="748" t="s">
        <v>4250</v>
      </c>
      <c r="AU739" s="748" t="s">
        <v>4250</v>
      </c>
      <c r="AV739" s="748" t="s">
        <v>4250</v>
      </c>
      <c r="AW739" s="748" t="s">
        <v>4250</v>
      </c>
      <c r="AX739" s="748" t="s">
        <v>4250</v>
      </c>
      <c r="AY739" s="748" t="s">
        <v>4250</v>
      </c>
      <c r="AZ739" s="748" t="s">
        <v>4250</v>
      </c>
      <c r="BA739" s="748" t="s">
        <v>4250</v>
      </c>
      <c r="BB739" s="748" t="s">
        <v>4250</v>
      </c>
      <c r="BC739" s="748" t="s">
        <v>4250</v>
      </c>
      <c r="BD739" s="748" t="s">
        <v>4250</v>
      </c>
      <c r="BE739" s="748" t="s">
        <v>4250</v>
      </c>
      <c r="BF739" s="748" t="s">
        <v>4250</v>
      </c>
      <c r="BG739" s="748" t="s">
        <v>4250</v>
      </c>
      <c r="BH739" s="748" t="s">
        <v>4250</v>
      </c>
    </row>
    <row r="740" spans="1:60">
      <c r="A740" s="765" t="s">
        <v>55</v>
      </c>
      <c r="B740" s="748" t="s">
        <v>230</v>
      </c>
      <c r="C740" s="746" t="s">
        <v>8466</v>
      </c>
      <c r="D740" s="747">
        <v>44721</v>
      </c>
      <c r="E740" s="748" t="s">
        <v>8467</v>
      </c>
      <c r="F740" s="748" t="s">
        <v>59</v>
      </c>
      <c r="G740" s="748" t="s">
        <v>60</v>
      </c>
      <c r="H740" s="748" t="s">
        <v>61</v>
      </c>
      <c r="I740" s="748" t="s">
        <v>62</v>
      </c>
      <c r="J740" s="748" t="s">
        <v>63</v>
      </c>
      <c r="K740" s="748">
        <v>30349</v>
      </c>
      <c r="L740" s="748" t="s">
        <v>8468</v>
      </c>
      <c r="M740" s="748" t="s">
        <v>8469</v>
      </c>
      <c r="N740" s="748" t="s">
        <v>8470</v>
      </c>
      <c r="O740" s="748" t="s">
        <v>1613</v>
      </c>
      <c r="P740" s="748">
        <v>5676</v>
      </c>
      <c r="Q740" s="748" t="s">
        <v>1267</v>
      </c>
      <c r="R740" s="746" t="s">
        <v>8471</v>
      </c>
      <c r="S740" s="746" t="s">
        <v>8472</v>
      </c>
      <c r="T740" s="790" t="s">
        <v>8473</v>
      </c>
      <c r="U740" s="748">
        <v>49303156</v>
      </c>
      <c r="V740" s="746">
        <v>0</v>
      </c>
      <c r="W740" s="748" t="s">
        <v>134</v>
      </c>
      <c r="X740" s="748">
        <v>480</v>
      </c>
      <c r="Y740" s="746">
        <v>522</v>
      </c>
      <c r="Z740" s="746">
        <v>18</v>
      </c>
      <c r="AA740" s="749">
        <f t="shared" si="22"/>
        <v>8.6400000000000001E-3</v>
      </c>
      <c r="AB740" s="748" t="s">
        <v>70</v>
      </c>
      <c r="AC740" s="747">
        <v>44728</v>
      </c>
      <c r="AD740" s="748"/>
      <c r="AE740" s="748" t="s">
        <v>4250</v>
      </c>
      <c r="AF740" s="746" t="s">
        <v>8466</v>
      </c>
      <c r="AG740" s="746">
        <v>522</v>
      </c>
      <c r="AH740" s="746">
        <v>18</v>
      </c>
      <c r="AI740" s="761">
        <f t="shared" si="23"/>
        <v>9.3959999999999998E-3</v>
      </c>
      <c r="AJ740" s="748" t="s">
        <v>72</v>
      </c>
      <c r="AK740" s="748" t="s">
        <v>4250</v>
      </c>
      <c r="AL740" s="746" t="s">
        <v>4250</v>
      </c>
      <c r="AM740" s="746" t="s">
        <v>4250</v>
      </c>
      <c r="AN740" s="746" t="s">
        <v>4250</v>
      </c>
      <c r="AO740" s="748" t="s">
        <v>4250</v>
      </c>
      <c r="AP740" s="748" t="s">
        <v>4250</v>
      </c>
      <c r="AQ740" s="748"/>
      <c r="AR740" s="766" t="s">
        <v>4250</v>
      </c>
      <c r="AS740" s="748" t="s">
        <v>4250</v>
      </c>
      <c r="AT740" s="748" t="s">
        <v>4250</v>
      </c>
      <c r="AU740" s="748" t="s">
        <v>4250</v>
      </c>
      <c r="AV740" s="748" t="s">
        <v>4250</v>
      </c>
      <c r="AW740" s="748" t="s">
        <v>4250</v>
      </c>
      <c r="AX740" s="748" t="s">
        <v>4250</v>
      </c>
      <c r="AY740" s="748" t="s">
        <v>4250</v>
      </c>
      <c r="AZ740" s="748" t="s">
        <v>4250</v>
      </c>
      <c r="BA740" s="748" t="s">
        <v>4250</v>
      </c>
      <c r="BB740" s="748" t="s">
        <v>4250</v>
      </c>
      <c r="BC740" s="748" t="s">
        <v>4250</v>
      </c>
      <c r="BD740" s="748" t="s">
        <v>4250</v>
      </c>
      <c r="BE740" s="748" t="s">
        <v>4250</v>
      </c>
      <c r="BF740" s="748" t="s">
        <v>4250</v>
      </c>
      <c r="BG740" s="748" t="s">
        <v>4250</v>
      </c>
      <c r="BH740" s="748" t="s">
        <v>4250</v>
      </c>
    </row>
    <row r="741" spans="1:60">
      <c r="A741" s="858" t="s">
        <v>8524</v>
      </c>
      <c r="B741" s="748" t="s">
        <v>79</v>
      </c>
      <c r="C741" s="746" t="s">
        <v>8474</v>
      </c>
      <c r="D741" s="747">
        <v>44721</v>
      </c>
      <c r="E741" s="748" t="s">
        <v>8475</v>
      </c>
      <c r="F741" s="748" t="s">
        <v>59</v>
      </c>
      <c r="G741" s="748" t="s">
        <v>60</v>
      </c>
      <c r="H741" s="748" t="s">
        <v>61</v>
      </c>
      <c r="I741" s="748" t="s">
        <v>62</v>
      </c>
      <c r="J741" s="748" t="s">
        <v>63</v>
      </c>
      <c r="K741" s="748">
        <v>30349</v>
      </c>
      <c r="L741" s="748" t="s">
        <v>1466</v>
      </c>
      <c r="M741" s="748" t="s">
        <v>8476</v>
      </c>
      <c r="N741" s="748" t="s">
        <v>1468</v>
      </c>
      <c r="O741" s="748" t="s">
        <v>392</v>
      </c>
      <c r="P741" s="748">
        <v>12205</v>
      </c>
      <c r="Q741" s="748" t="s">
        <v>1267</v>
      </c>
      <c r="R741" s="746" t="s">
        <v>4871</v>
      </c>
      <c r="S741" s="746" t="s">
        <v>8277</v>
      </c>
      <c r="T741" s="746" t="s">
        <v>4872</v>
      </c>
      <c r="U741" s="748">
        <v>49405140</v>
      </c>
      <c r="V741" s="746">
        <v>0</v>
      </c>
      <c r="W741" s="748" t="s">
        <v>163</v>
      </c>
      <c r="X741" s="748">
        <v>400</v>
      </c>
      <c r="Y741" s="746">
        <v>832</v>
      </c>
      <c r="Z741" s="746">
        <v>26</v>
      </c>
      <c r="AA741" s="749">
        <f t="shared" si="22"/>
        <v>1.04E-2</v>
      </c>
      <c r="AB741" s="748" t="s">
        <v>88</v>
      </c>
      <c r="AC741" s="747">
        <v>44727</v>
      </c>
      <c r="AD741" s="748"/>
      <c r="AE741" s="748" t="s">
        <v>4250</v>
      </c>
      <c r="AF741" s="746" t="s">
        <v>8474</v>
      </c>
      <c r="AG741" s="746">
        <v>832</v>
      </c>
      <c r="AH741" s="746">
        <v>26</v>
      </c>
      <c r="AI741" s="761">
        <f t="shared" si="23"/>
        <v>2.1631999999999998E-2</v>
      </c>
      <c r="AJ741" s="748" t="s">
        <v>72</v>
      </c>
      <c r="AK741" s="748" t="s">
        <v>4250</v>
      </c>
      <c r="AL741" s="746" t="s">
        <v>4250</v>
      </c>
      <c r="AM741" s="746" t="s">
        <v>4250</v>
      </c>
      <c r="AN741" s="746" t="s">
        <v>4250</v>
      </c>
      <c r="AO741" s="748" t="s">
        <v>4250</v>
      </c>
      <c r="AP741" s="748" t="s">
        <v>4250</v>
      </c>
      <c r="AQ741" s="748"/>
      <c r="AR741" s="766" t="s">
        <v>4250</v>
      </c>
      <c r="AS741" s="748" t="s">
        <v>4250</v>
      </c>
      <c r="AT741" s="748" t="s">
        <v>4250</v>
      </c>
      <c r="AU741" s="748" t="s">
        <v>4250</v>
      </c>
      <c r="AV741" s="748" t="s">
        <v>4250</v>
      </c>
      <c r="AW741" s="748" t="s">
        <v>4250</v>
      </c>
      <c r="AX741" s="748" t="s">
        <v>4250</v>
      </c>
      <c r="AY741" s="748" t="s">
        <v>4250</v>
      </c>
      <c r="AZ741" s="748" t="s">
        <v>4250</v>
      </c>
      <c r="BA741" s="748" t="s">
        <v>4250</v>
      </c>
      <c r="BB741" s="748" t="s">
        <v>4250</v>
      </c>
      <c r="BC741" s="748" t="s">
        <v>4250</v>
      </c>
      <c r="BD741" s="748" t="s">
        <v>4250</v>
      </c>
      <c r="BE741" s="748" t="s">
        <v>4250</v>
      </c>
      <c r="BF741" s="748" t="s">
        <v>4250</v>
      </c>
      <c r="BG741" s="748" t="s">
        <v>4250</v>
      </c>
      <c r="BH741" s="748" t="s">
        <v>4250</v>
      </c>
    </row>
    <row r="742" spans="1:60">
      <c r="A742" s="858" t="s">
        <v>8524</v>
      </c>
      <c r="B742" s="748" t="s">
        <v>79</v>
      </c>
      <c r="C742" s="746" t="s">
        <v>8477</v>
      </c>
      <c r="D742" s="747">
        <v>44721</v>
      </c>
      <c r="E742" s="748" t="s">
        <v>8475</v>
      </c>
      <c r="F742" s="748" t="s">
        <v>59</v>
      </c>
      <c r="G742" s="748" t="s">
        <v>60</v>
      </c>
      <c r="H742" s="748" t="s">
        <v>61</v>
      </c>
      <c r="I742" s="748" t="s">
        <v>62</v>
      </c>
      <c r="J742" s="748" t="s">
        <v>63</v>
      </c>
      <c r="K742" s="748">
        <v>30349</v>
      </c>
      <c r="L742" s="748" t="s">
        <v>1466</v>
      </c>
      <c r="M742" s="748" t="s">
        <v>8476</v>
      </c>
      <c r="N742" s="748" t="s">
        <v>1468</v>
      </c>
      <c r="O742" s="748" t="s">
        <v>392</v>
      </c>
      <c r="P742" s="748">
        <v>12205</v>
      </c>
      <c r="Q742" s="748" t="s">
        <v>1267</v>
      </c>
      <c r="R742" s="746" t="s">
        <v>4871</v>
      </c>
      <c r="S742" s="746" t="s">
        <v>8277</v>
      </c>
      <c r="T742" s="746" t="s">
        <v>4872</v>
      </c>
      <c r="U742" s="748">
        <v>49405140</v>
      </c>
      <c r="V742" s="746">
        <v>0</v>
      </c>
      <c r="W742" s="748" t="s">
        <v>163</v>
      </c>
      <c r="X742" s="748">
        <v>400</v>
      </c>
      <c r="Y742" s="746">
        <v>704</v>
      </c>
      <c r="Z742" s="746">
        <v>22</v>
      </c>
      <c r="AA742" s="749">
        <f t="shared" si="22"/>
        <v>8.8000000000000005E-3</v>
      </c>
      <c r="AB742" s="748" t="s">
        <v>88</v>
      </c>
      <c r="AC742" s="747">
        <v>44727</v>
      </c>
      <c r="AD742" s="748"/>
      <c r="AE742" s="748" t="s">
        <v>4250</v>
      </c>
      <c r="AF742" s="746" t="s">
        <v>8477</v>
      </c>
      <c r="AG742" s="746">
        <v>704</v>
      </c>
      <c r="AH742" s="746">
        <v>22</v>
      </c>
      <c r="AI742" s="761">
        <f t="shared" si="23"/>
        <v>1.5488E-2</v>
      </c>
      <c r="AJ742" s="748" t="s">
        <v>72</v>
      </c>
      <c r="AK742" s="748" t="s">
        <v>4250</v>
      </c>
      <c r="AL742" s="746" t="s">
        <v>4250</v>
      </c>
      <c r="AM742" s="746" t="s">
        <v>4250</v>
      </c>
      <c r="AN742" s="746" t="s">
        <v>4250</v>
      </c>
      <c r="AO742" s="748" t="s">
        <v>4250</v>
      </c>
      <c r="AP742" s="748" t="s">
        <v>4250</v>
      </c>
      <c r="AQ742" s="748"/>
      <c r="AR742" s="766" t="s">
        <v>4250</v>
      </c>
      <c r="AS742" s="748" t="s">
        <v>4250</v>
      </c>
      <c r="AT742" s="748" t="s">
        <v>4250</v>
      </c>
      <c r="AU742" s="748" t="s">
        <v>4250</v>
      </c>
      <c r="AV742" s="748" t="s">
        <v>4250</v>
      </c>
      <c r="AW742" s="748" t="s">
        <v>4250</v>
      </c>
      <c r="AX742" s="748" t="s">
        <v>4250</v>
      </c>
      <c r="AY742" s="748" t="s">
        <v>4250</v>
      </c>
      <c r="AZ742" s="748" t="s">
        <v>4250</v>
      </c>
      <c r="BA742" s="748" t="s">
        <v>4250</v>
      </c>
      <c r="BB742" s="748" t="s">
        <v>4250</v>
      </c>
      <c r="BC742" s="748" t="s">
        <v>4250</v>
      </c>
      <c r="BD742" s="748" t="s">
        <v>4250</v>
      </c>
      <c r="BE742" s="748" t="s">
        <v>4250</v>
      </c>
      <c r="BF742" s="748" t="s">
        <v>4250</v>
      </c>
      <c r="BG742" s="748" t="s">
        <v>4250</v>
      </c>
      <c r="BH742" s="748" t="s">
        <v>4250</v>
      </c>
    </row>
    <row r="743" spans="1:60">
      <c r="A743" s="858" t="s">
        <v>8524</v>
      </c>
      <c r="B743" s="748" t="s">
        <v>230</v>
      </c>
      <c r="C743" s="746" t="s">
        <v>8478</v>
      </c>
      <c r="D743" s="747">
        <v>44721</v>
      </c>
      <c r="E743" s="748" t="s">
        <v>8479</v>
      </c>
      <c r="F743" s="748" t="s">
        <v>59</v>
      </c>
      <c r="G743" s="748" t="s">
        <v>60</v>
      </c>
      <c r="H743" s="748" t="s">
        <v>61</v>
      </c>
      <c r="I743" s="748" t="s">
        <v>62</v>
      </c>
      <c r="J743" s="748" t="s">
        <v>63</v>
      </c>
      <c r="K743" s="748">
        <v>30349</v>
      </c>
      <c r="L743" s="748" t="s">
        <v>525</v>
      </c>
      <c r="M743" s="748" t="s">
        <v>1034</v>
      </c>
      <c r="N743" s="748" t="s">
        <v>1035</v>
      </c>
      <c r="O743" s="748" t="s">
        <v>376</v>
      </c>
      <c r="P743" s="748">
        <v>29673</v>
      </c>
      <c r="Q743" s="748" t="s">
        <v>1267</v>
      </c>
      <c r="R743" s="746" t="s">
        <v>8480</v>
      </c>
      <c r="S743" s="746" t="s">
        <v>4250</v>
      </c>
      <c r="T743" s="746" t="s">
        <v>1506</v>
      </c>
      <c r="U743" s="748">
        <v>49405140</v>
      </c>
      <c r="V743" s="746">
        <v>0</v>
      </c>
      <c r="W743" s="748" t="s">
        <v>163</v>
      </c>
      <c r="X743" s="748">
        <v>400</v>
      </c>
      <c r="Y743" s="746">
        <v>160</v>
      </c>
      <c r="Z743" s="746">
        <v>5</v>
      </c>
      <c r="AA743" s="749">
        <f t="shared" si="22"/>
        <v>2E-3</v>
      </c>
      <c r="AB743" s="748" t="s">
        <v>70</v>
      </c>
      <c r="AC743" s="747">
        <v>44727</v>
      </c>
      <c r="AD743" s="800" t="s">
        <v>1037</v>
      </c>
      <c r="AE743" s="748" t="s">
        <v>4250</v>
      </c>
      <c r="AF743" s="746" t="s">
        <v>8478</v>
      </c>
      <c r="AG743" s="746">
        <v>160</v>
      </c>
      <c r="AH743" s="746">
        <v>5</v>
      </c>
      <c r="AI743" s="761">
        <f t="shared" si="23"/>
        <v>8.0000000000000004E-4</v>
      </c>
      <c r="AJ743" s="748" t="s">
        <v>72</v>
      </c>
      <c r="AK743" s="748" t="s">
        <v>4250</v>
      </c>
      <c r="AL743" s="746" t="s">
        <v>4250</v>
      </c>
      <c r="AM743" s="746" t="s">
        <v>4250</v>
      </c>
      <c r="AN743" s="746" t="s">
        <v>4250</v>
      </c>
      <c r="AO743" s="748" t="s">
        <v>4250</v>
      </c>
      <c r="AP743" s="748" t="s">
        <v>4250</v>
      </c>
      <c r="AQ743" s="748"/>
      <c r="AR743" s="766" t="s">
        <v>4250</v>
      </c>
      <c r="AS743" s="748" t="s">
        <v>4250</v>
      </c>
      <c r="AT743" s="748" t="s">
        <v>4250</v>
      </c>
      <c r="AU743" s="748" t="s">
        <v>4250</v>
      </c>
      <c r="AV743" s="748" t="s">
        <v>4250</v>
      </c>
      <c r="AW743" s="748" t="s">
        <v>4250</v>
      </c>
      <c r="AX743" s="748" t="s">
        <v>4250</v>
      </c>
      <c r="AY743" s="748" t="s">
        <v>4250</v>
      </c>
      <c r="AZ743" s="748" t="s">
        <v>4250</v>
      </c>
      <c r="BA743" s="748" t="s">
        <v>4250</v>
      </c>
      <c r="BB743" s="748" t="s">
        <v>4250</v>
      </c>
      <c r="BC743" s="748" t="s">
        <v>4250</v>
      </c>
      <c r="BD743" s="748" t="s">
        <v>4250</v>
      </c>
      <c r="BE743" s="748" t="s">
        <v>4250</v>
      </c>
      <c r="BF743" s="748" t="s">
        <v>4250</v>
      </c>
      <c r="BG743" s="748" t="s">
        <v>4250</v>
      </c>
      <c r="BH743" s="748" t="s">
        <v>4250</v>
      </c>
    </row>
    <row r="744" spans="1:60">
      <c r="A744" s="858" t="s">
        <v>8524</v>
      </c>
      <c r="B744" s="748" t="s">
        <v>230</v>
      </c>
      <c r="C744" s="746" t="s">
        <v>8481</v>
      </c>
      <c r="D744" s="747">
        <v>44721</v>
      </c>
      <c r="E744" s="748" t="s">
        <v>8479</v>
      </c>
      <c r="F744" s="748" t="s">
        <v>59</v>
      </c>
      <c r="G744" s="748" t="s">
        <v>60</v>
      </c>
      <c r="H744" s="748" t="s">
        <v>61</v>
      </c>
      <c r="I744" s="748" t="s">
        <v>62</v>
      </c>
      <c r="J744" s="748" t="s">
        <v>63</v>
      </c>
      <c r="K744" s="748">
        <v>30349</v>
      </c>
      <c r="L744" s="748" t="s">
        <v>525</v>
      </c>
      <c r="M744" s="748" t="s">
        <v>1034</v>
      </c>
      <c r="N744" s="748" t="s">
        <v>1035</v>
      </c>
      <c r="O744" s="748" t="s">
        <v>376</v>
      </c>
      <c r="P744" s="748">
        <v>29673</v>
      </c>
      <c r="Q744" s="748" t="s">
        <v>1267</v>
      </c>
      <c r="R744" s="746" t="s">
        <v>8480</v>
      </c>
      <c r="S744" s="746" t="s">
        <v>4250</v>
      </c>
      <c r="T744" s="746" t="s">
        <v>1506</v>
      </c>
      <c r="U744" s="748">
        <v>49405140</v>
      </c>
      <c r="V744" s="746">
        <v>0</v>
      </c>
      <c r="W744" s="748" t="s">
        <v>163</v>
      </c>
      <c r="X744" s="748">
        <v>400</v>
      </c>
      <c r="Y744" s="746">
        <v>160</v>
      </c>
      <c r="Z744" s="746">
        <v>5</v>
      </c>
      <c r="AA744" s="749">
        <f t="shared" si="22"/>
        <v>2E-3</v>
      </c>
      <c r="AB744" s="748" t="s">
        <v>70</v>
      </c>
      <c r="AC744" s="747">
        <v>44727</v>
      </c>
      <c r="AD744" s="800" t="s">
        <v>1037</v>
      </c>
      <c r="AE744" s="748" t="s">
        <v>4250</v>
      </c>
      <c r="AF744" s="746" t="s">
        <v>8481</v>
      </c>
      <c r="AG744" s="746">
        <v>160</v>
      </c>
      <c r="AH744" s="746">
        <v>5</v>
      </c>
      <c r="AI744" s="761">
        <f t="shared" si="23"/>
        <v>8.0000000000000004E-4</v>
      </c>
      <c r="AJ744" s="748" t="s">
        <v>72</v>
      </c>
      <c r="AK744" s="748" t="s">
        <v>4250</v>
      </c>
      <c r="AL744" s="746" t="s">
        <v>4250</v>
      </c>
      <c r="AM744" s="746" t="s">
        <v>4250</v>
      </c>
      <c r="AN744" s="746" t="s">
        <v>4250</v>
      </c>
      <c r="AO744" s="748" t="s">
        <v>4250</v>
      </c>
      <c r="AP744" s="748" t="s">
        <v>4250</v>
      </c>
      <c r="AQ744" s="748"/>
      <c r="AR744" s="766" t="s">
        <v>4250</v>
      </c>
      <c r="AS744" s="748" t="s">
        <v>4250</v>
      </c>
      <c r="AT744" s="748" t="s">
        <v>4250</v>
      </c>
      <c r="AU744" s="748" t="s">
        <v>4250</v>
      </c>
      <c r="AV744" s="748" t="s">
        <v>4250</v>
      </c>
      <c r="AW744" s="748" t="s">
        <v>4250</v>
      </c>
      <c r="AX744" s="748" t="s">
        <v>4250</v>
      </c>
      <c r="AY744" s="748" t="s">
        <v>4250</v>
      </c>
      <c r="AZ744" s="748" t="s">
        <v>4250</v>
      </c>
      <c r="BA744" s="748" t="s">
        <v>4250</v>
      </c>
      <c r="BB744" s="748" t="s">
        <v>4250</v>
      </c>
      <c r="BC744" s="748" t="s">
        <v>4250</v>
      </c>
      <c r="BD744" s="748" t="s">
        <v>4250</v>
      </c>
      <c r="BE744" s="748" t="s">
        <v>4250</v>
      </c>
      <c r="BF744" s="748" t="s">
        <v>4250</v>
      </c>
      <c r="BG744" s="748" t="s">
        <v>4250</v>
      </c>
      <c r="BH744" s="748" t="s">
        <v>4250</v>
      </c>
    </row>
    <row r="745" spans="1:60">
      <c r="A745" s="858" t="s">
        <v>8524</v>
      </c>
      <c r="B745" s="748" t="s">
        <v>230</v>
      </c>
      <c r="C745" s="746" t="s">
        <v>8482</v>
      </c>
      <c r="D745" s="747">
        <v>44721</v>
      </c>
      <c r="E745" s="748" t="s">
        <v>8479</v>
      </c>
      <c r="F745" s="748" t="s">
        <v>59</v>
      </c>
      <c r="G745" s="748" t="s">
        <v>60</v>
      </c>
      <c r="H745" s="748" t="s">
        <v>61</v>
      </c>
      <c r="I745" s="748" t="s">
        <v>62</v>
      </c>
      <c r="J745" s="748" t="s">
        <v>63</v>
      </c>
      <c r="K745" s="748">
        <v>30349</v>
      </c>
      <c r="L745" s="748" t="s">
        <v>525</v>
      </c>
      <c r="M745" s="748" t="s">
        <v>1034</v>
      </c>
      <c r="N745" s="748" t="s">
        <v>1035</v>
      </c>
      <c r="O745" s="748" t="s">
        <v>376</v>
      </c>
      <c r="P745" s="748">
        <v>29673</v>
      </c>
      <c r="Q745" s="748" t="s">
        <v>1267</v>
      </c>
      <c r="R745" s="746" t="s">
        <v>8480</v>
      </c>
      <c r="S745" s="746" t="s">
        <v>4250</v>
      </c>
      <c r="T745" s="746" t="s">
        <v>1506</v>
      </c>
      <c r="U745" s="748">
        <v>49405140</v>
      </c>
      <c r="V745" s="746">
        <v>0</v>
      </c>
      <c r="W745" s="748" t="s">
        <v>163</v>
      </c>
      <c r="X745" s="748">
        <v>400</v>
      </c>
      <c r="Y745" s="746">
        <v>96</v>
      </c>
      <c r="Z745" s="746">
        <v>3</v>
      </c>
      <c r="AA745" s="749">
        <f t="shared" si="22"/>
        <v>1.1999999999999999E-3</v>
      </c>
      <c r="AB745" s="748" t="s">
        <v>70</v>
      </c>
      <c r="AC745" s="747">
        <v>44727</v>
      </c>
      <c r="AD745" s="800" t="s">
        <v>1037</v>
      </c>
      <c r="AE745" s="748" t="s">
        <v>4250</v>
      </c>
      <c r="AF745" s="746" t="s">
        <v>8482</v>
      </c>
      <c r="AG745" s="746">
        <v>96</v>
      </c>
      <c r="AH745" s="746">
        <v>3</v>
      </c>
      <c r="AI745" s="761">
        <f t="shared" si="23"/>
        <v>2.8800000000000001E-4</v>
      </c>
      <c r="AJ745" s="748" t="s">
        <v>72</v>
      </c>
      <c r="AK745" s="748" t="s">
        <v>4250</v>
      </c>
      <c r="AL745" s="746" t="s">
        <v>4250</v>
      </c>
      <c r="AM745" s="746" t="s">
        <v>4250</v>
      </c>
      <c r="AN745" s="746" t="s">
        <v>4250</v>
      </c>
      <c r="AO745" s="748" t="s">
        <v>4250</v>
      </c>
      <c r="AP745" s="748" t="s">
        <v>4250</v>
      </c>
      <c r="AQ745" s="748"/>
      <c r="AR745" s="766" t="s">
        <v>4250</v>
      </c>
      <c r="AS745" s="748" t="s">
        <v>4250</v>
      </c>
      <c r="AT745" s="748" t="s">
        <v>4250</v>
      </c>
      <c r="AU745" s="748" t="s">
        <v>4250</v>
      </c>
      <c r="AV745" s="748" t="s">
        <v>4250</v>
      </c>
      <c r="AW745" s="748" t="s">
        <v>4250</v>
      </c>
      <c r="AX745" s="748" t="s">
        <v>4250</v>
      </c>
      <c r="AY745" s="748" t="s">
        <v>4250</v>
      </c>
      <c r="AZ745" s="748" t="s">
        <v>4250</v>
      </c>
      <c r="BA745" s="748" t="s">
        <v>4250</v>
      </c>
      <c r="BB745" s="748" t="s">
        <v>4250</v>
      </c>
      <c r="BC745" s="748" t="s">
        <v>4250</v>
      </c>
      <c r="BD745" s="748" t="s">
        <v>4250</v>
      </c>
      <c r="BE745" s="748" t="s">
        <v>4250</v>
      </c>
      <c r="BF745" s="748" t="s">
        <v>4250</v>
      </c>
      <c r="BG745" s="748" t="s">
        <v>4250</v>
      </c>
      <c r="BH745" s="748" t="s">
        <v>4250</v>
      </c>
    </row>
    <row r="746" spans="1:60">
      <c r="A746" s="858" t="s">
        <v>8524</v>
      </c>
      <c r="B746" s="748" t="s">
        <v>230</v>
      </c>
      <c r="C746" s="746" t="s">
        <v>8483</v>
      </c>
      <c r="D746" s="747">
        <v>44721</v>
      </c>
      <c r="E746" s="748" t="s">
        <v>8484</v>
      </c>
      <c r="F746" s="748" t="s">
        <v>59</v>
      </c>
      <c r="G746" s="748" t="s">
        <v>60</v>
      </c>
      <c r="H746" s="748" t="s">
        <v>61</v>
      </c>
      <c r="I746" s="748" t="s">
        <v>62</v>
      </c>
      <c r="J746" s="748" t="s">
        <v>63</v>
      </c>
      <c r="K746" s="748">
        <v>30349</v>
      </c>
      <c r="L746" s="748" t="s">
        <v>525</v>
      </c>
      <c r="M746" s="748" t="s">
        <v>1051</v>
      </c>
      <c r="N746" s="748" t="s">
        <v>1052</v>
      </c>
      <c r="O746" s="748" t="s">
        <v>98</v>
      </c>
      <c r="P746" s="748">
        <v>34741</v>
      </c>
      <c r="Q746" s="748" t="s">
        <v>1267</v>
      </c>
      <c r="R746" s="746" t="s">
        <v>8480</v>
      </c>
      <c r="S746" s="746" t="s">
        <v>4250</v>
      </c>
      <c r="T746" s="746" t="s">
        <v>1506</v>
      </c>
      <c r="U746" s="748">
        <v>49405140</v>
      </c>
      <c r="V746" s="746">
        <v>0</v>
      </c>
      <c r="W746" s="748" t="s">
        <v>163</v>
      </c>
      <c r="X746" s="748">
        <v>400</v>
      </c>
      <c r="Y746" s="746">
        <v>416</v>
      </c>
      <c r="Z746" s="746">
        <v>13</v>
      </c>
      <c r="AA746" s="749">
        <f t="shared" si="22"/>
        <v>5.1999999999999998E-3</v>
      </c>
      <c r="AB746" s="748" t="s">
        <v>70</v>
      </c>
      <c r="AC746" s="747">
        <v>44727</v>
      </c>
      <c r="AD746" s="800"/>
      <c r="AE746" s="748" t="s">
        <v>4250</v>
      </c>
      <c r="AF746" s="746" t="s">
        <v>8483</v>
      </c>
      <c r="AG746" s="746">
        <v>416</v>
      </c>
      <c r="AH746" s="746">
        <v>13</v>
      </c>
      <c r="AI746" s="761">
        <f t="shared" si="23"/>
        <v>5.4079999999999996E-3</v>
      </c>
      <c r="AJ746" s="748" t="s">
        <v>72</v>
      </c>
      <c r="AK746" s="748" t="s">
        <v>4250</v>
      </c>
      <c r="AL746" s="746" t="s">
        <v>4250</v>
      </c>
      <c r="AM746" s="746" t="s">
        <v>4250</v>
      </c>
      <c r="AN746" s="746" t="s">
        <v>4250</v>
      </c>
      <c r="AO746" s="748" t="s">
        <v>4250</v>
      </c>
      <c r="AP746" s="748" t="s">
        <v>4250</v>
      </c>
      <c r="AQ746" s="748"/>
      <c r="AR746" s="766" t="s">
        <v>4250</v>
      </c>
      <c r="AS746" s="748" t="s">
        <v>4250</v>
      </c>
      <c r="AT746" s="748" t="s">
        <v>4250</v>
      </c>
      <c r="AU746" s="748" t="s">
        <v>4250</v>
      </c>
      <c r="AV746" s="748" t="s">
        <v>4250</v>
      </c>
      <c r="AW746" s="748" t="s">
        <v>4250</v>
      </c>
      <c r="AX746" s="748" t="s">
        <v>4250</v>
      </c>
      <c r="AY746" s="748" t="s">
        <v>4250</v>
      </c>
      <c r="AZ746" s="748" t="s">
        <v>4250</v>
      </c>
      <c r="BA746" s="748" t="s">
        <v>4250</v>
      </c>
      <c r="BB746" s="748" t="s">
        <v>4250</v>
      </c>
      <c r="BC746" s="748" t="s">
        <v>4250</v>
      </c>
      <c r="BD746" s="748" t="s">
        <v>4250</v>
      </c>
      <c r="BE746" s="748" t="s">
        <v>4250</v>
      </c>
      <c r="BF746" s="748" t="s">
        <v>4250</v>
      </c>
      <c r="BG746" s="748" t="s">
        <v>4250</v>
      </c>
      <c r="BH746" s="748" t="s">
        <v>4250</v>
      </c>
    </row>
    <row r="747" spans="1:60">
      <c r="A747" s="858" t="s">
        <v>8524</v>
      </c>
      <c r="B747" s="748" t="s">
        <v>230</v>
      </c>
      <c r="C747" s="746" t="s">
        <v>8485</v>
      </c>
      <c r="D747" s="747">
        <v>44721</v>
      </c>
      <c r="E747" s="748" t="s">
        <v>8486</v>
      </c>
      <c r="F747" s="748" t="s">
        <v>59</v>
      </c>
      <c r="G747" s="748" t="s">
        <v>60</v>
      </c>
      <c r="H747" s="748" t="s">
        <v>61</v>
      </c>
      <c r="I747" s="748" t="s">
        <v>62</v>
      </c>
      <c r="J747" s="748" t="s">
        <v>63</v>
      </c>
      <c r="K747" s="748">
        <v>30349</v>
      </c>
      <c r="L747" s="748" t="s">
        <v>525</v>
      </c>
      <c r="M747" s="748" t="s">
        <v>1518</v>
      </c>
      <c r="N747" s="748" t="s">
        <v>1029</v>
      </c>
      <c r="O747" s="748" t="s">
        <v>638</v>
      </c>
      <c r="P747" s="748">
        <v>28216</v>
      </c>
      <c r="Q747" s="748" t="s">
        <v>1267</v>
      </c>
      <c r="R747" s="746" t="s">
        <v>8480</v>
      </c>
      <c r="S747" s="746" t="s">
        <v>4250</v>
      </c>
      <c r="T747" s="746" t="s">
        <v>1506</v>
      </c>
      <c r="U747" s="748">
        <v>49405140</v>
      </c>
      <c r="V747" s="746">
        <v>0</v>
      </c>
      <c r="W747" s="748" t="s">
        <v>163</v>
      </c>
      <c r="X747" s="748">
        <v>400</v>
      </c>
      <c r="Y747" s="746">
        <v>416</v>
      </c>
      <c r="Z747" s="746">
        <v>13</v>
      </c>
      <c r="AA747" s="749">
        <f t="shared" si="22"/>
        <v>5.1999999999999998E-3</v>
      </c>
      <c r="AB747" s="748" t="s">
        <v>70</v>
      </c>
      <c r="AC747" s="747">
        <v>44727</v>
      </c>
      <c r="AD747" s="800"/>
      <c r="AE747" s="748" t="s">
        <v>4250</v>
      </c>
      <c r="AF747" s="746" t="s">
        <v>8485</v>
      </c>
      <c r="AG747" s="746">
        <v>416</v>
      </c>
      <c r="AH747" s="746">
        <v>13</v>
      </c>
      <c r="AI747" s="761">
        <f t="shared" si="23"/>
        <v>5.4079999999999996E-3</v>
      </c>
      <c r="AJ747" s="748" t="s">
        <v>72</v>
      </c>
      <c r="AK747" s="748" t="s">
        <v>4250</v>
      </c>
      <c r="AL747" s="746" t="s">
        <v>4250</v>
      </c>
      <c r="AM747" s="746" t="s">
        <v>4250</v>
      </c>
      <c r="AN747" s="746" t="s">
        <v>4250</v>
      </c>
      <c r="AO747" s="748" t="s">
        <v>4250</v>
      </c>
      <c r="AP747" s="748" t="s">
        <v>4250</v>
      </c>
      <c r="AQ747" s="748"/>
      <c r="AR747" s="766" t="s">
        <v>4250</v>
      </c>
      <c r="AS747" s="748" t="s">
        <v>4250</v>
      </c>
      <c r="AT747" s="748" t="s">
        <v>4250</v>
      </c>
      <c r="AU747" s="748" t="s">
        <v>4250</v>
      </c>
      <c r="AV747" s="748" t="s">
        <v>4250</v>
      </c>
      <c r="AW747" s="748" t="s">
        <v>4250</v>
      </c>
      <c r="AX747" s="748" t="s">
        <v>4250</v>
      </c>
      <c r="AY747" s="748" t="s">
        <v>4250</v>
      </c>
      <c r="AZ747" s="748" t="s">
        <v>4250</v>
      </c>
      <c r="BA747" s="748" t="s">
        <v>4250</v>
      </c>
      <c r="BB747" s="748" t="s">
        <v>4250</v>
      </c>
      <c r="BC747" s="748" t="s">
        <v>4250</v>
      </c>
      <c r="BD747" s="748" t="s">
        <v>4250</v>
      </c>
      <c r="BE747" s="748" t="s">
        <v>4250</v>
      </c>
      <c r="BF747" s="748" t="s">
        <v>4250</v>
      </c>
      <c r="BG747" s="748" t="s">
        <v>4250</v>
      </c>
      <c r="BH747" s="748" t="s">
        <v>4250</v>
      </c>
    </row>
    <row r="748" spans="1:60">
      <c r="A748" s="858" t="s">
        <v>8524</v>
      </c>
      <c r="B748" s="748" t="s">
        <v>230</v>
      </c>
      <c r="C748" s="746" t="s">
        <v>8487</v>
      </c>
      <c r="D748" s="747">
        <v>44721</v>
      </c>
      <c r="E748" s="748" t="s">
        <v>8488</v>
      </c>
      <c r="F748" s="748" t="s">
        <v>59</v>
      </c>
      <c r="G748" s="748" t="s">
        <v>60</v>
      </c>
      <c r="H748" s="748" t="s">
        <v>61</v>
      </c>
      <c r="I748" s="748" t="s">
        <v>62</v>
      </c>
      <c r="J748" s="748" t="s">
        <v>63</v>
      </c>
      <c r="K748" s="748">
        <v>30349</v>
      </c>
      <c r="L748" s="748" t="s">
        <v>525</v>
      </c>
      <c r="M748" s="748" t="s">
        <v>1045</v>
      </c>
      <c r="N748" s="748" t="s">
        <v>1046</v>
      </c>
      <c r="O748" s="748" t="s">
        <v>275</v>
      </c>
      <c r="P748" s="748">
        <v>23502</v>
      </c>
      <c r="Q748" s="748" t="s">
        <v>1267</v>
      </c>
      <c r="R748" s="746" t="s">
        <v>8480</v>
      </c>
      <c r="S748" s="746" t="s">
        <v>4250</v>
      </c>
      <c r="T748" s="746" t="s">
        <v>1506</v>
      </c>
      <c r="U748" s="748">
        <v>49405140</v>
      </c>
      <c r="V748" s="746">
        <v>0</v>
      </c>
      <c r="W748" s="748" t="s">
        <v>163</v>
      </c>
      <c r="X748" s="748">
        <v>400</v>
      </c>
      <c r="Y748" s="746">
        <v>416</v>
      </c>
      <c r="Z748" s="746">
        <v>13</v>
      </c>
      <c r="AA748" s="749">
        <f t="shared" si="22"/>
        <v>5.1999999999999998E-3</v>
      </c>
      <c r="AB748" s="748" t="s">
        <v>70</v>
      </c>
      <c r="AC748" s="747">
        <v>44727</v>
      </c>
      <c r="AD748" s="800"/>
      <c r="AE748" s="748" t="s">
        <v>4250</v>
      </c>
      <c r="AF748" s="746" t="s">
        <v>8487</v>
      </c>
      <c r="AG748" s="746">
        <v>416</v>
      </c>
      <c r="AH748" s="746">
        <v>13</v>
      </c>
      <c r="AI748" s="761">
        <f t="shared" si="23"/>
        <v>5.4079999999999996E-3</v>
      </c>
      <c r="AJ748" s="748" t="s">
        <v>72</v>
      </c>
      <c r="AK748" s="748" t="s">
        <v>4250</v>
      </c>
      <c r="AL748" s="746" t="s">
        <v>4250</v>
      </c>
      <c r="AM748" s="746" t="s">
        <v>4250</v>
      </c>
      <c r="AN748" s="746" t="s">
        <v>4250</v>
      </c>
      <c r="AO748" s="748" t="s">
        <v>4250</v>
      </c>
      <c r="AP748" s="748" t="s">
        <v>4250</v>
      </c>
      <c r="AQ748" s="748"/>
      <c r="AR748" s="766" t="s">
        <v>4250</v>
      </c>
      <c r="AS748" s="748" t="s">
        <v>4250</v>
      </c>
      <c r="AT748" s="748" t="s">
        <v>4250</v>
      </c>
      <c r="AU748" s="748" t="s">
        <v>4250</v>
      </c>
      <c r="AV748" s="748" t="s">
        <v>4250</v>
      </c>
      <c r="AW748" s="748" t="s">
        <v>4250</v>
      </c>
      <c r="AX748" s="748" t="s">
        <v>4250</v>
      </c>
      <c r="AY748" s="748" t="s">
        <v>4250</v>
      </c>
      <c r="AZ748" s="748" t="s">
        <v>4250</v>
      </c>
      <c r="BA748" s="748" t="s">
        <v>4250</v>
      </c>
      <c r="BB748" s="748" t="s">
        <v>4250</v>
      </c>
      <c r="BC748" s="748" t="s">
        <v>4250</v>
      </c>
      <c r="BD748" s="748" t="s">
        <v>4250</v>
      </c>
      <c r="BE748" s="748" t="s">
        <v>4250</v>
      </c>
      <c r="BF748" s="748" t="s">
        <v>4250</v>
      </c>
      <c r="BG748" s="748" t="s">
        <v>4250</v>
      </c>
      <c r="BH748" s="748" t="s">
        <v>4250</v>
      </c>
    </row>
    <row r="749" spans="1:60">
      <c r="A749" s="858" t="s">
        <v>8524</v>
      </c>
      <c r="B749" s="748" t="s">
        <v>230</v>
      </c>
      <c r="C749" s="746" t="s">
        <v>8489</v>
      </c>
      <c r="D749" s="747">
        <v>44721</v>
      </c>
      <c r="E749" s="748" t="s">
        <v>8490</v>
      </c>
      <c r="F749" s="748" t="s">
        <v>59</v>
      </c>
      <c r="G749" s="748" t="s">
        <v>60</v>
      </c>
      <c r="H749" s="748" t="s">
        <v>61</v>
      </c>
      <c r="I749" s="748" t="s">
        <v>62</v>
      </c>
      <c r="J749" s="748" t="s">
        <v>63</v>
      </c>
      <c r="K749" s="748">
        <v>30349</v>
      </c>
      <c r="L749" s="748" t="s">
        <v>525</v>
      </c>
      <c r="M749" s="748" t="s">
        <v>1010</v>
      </c>
      <c r="N749" s="748" t="s">
        <v>1011</v>
      </c>
      <c r="O749" s="748" t="s">
        <v>98</v>
      </c>
      <c r="P749" s="748">
        <v>32583</v>
      </c>
      <c r="Q749" s="748" t="s">
        <v>1267</v>
      </c>
      <c r="R749" s="746" t="s">
        <v>8480</v>
      </c>
      <c r="S749" s="746" t="s">
        <v>4250</v>
      </c>
      <c r="T749" s="746" t="s">
        <v>1506</v>
      </c>
      <c r="U749" s="748">
        <v>49405140</v>
      </c>
      <c r="V749" s="746">
        <v>0</v>
      </c>
      <c r="W749" s="748" t="s">
        <v>163</v>
      </c>
      <c r="X749" s="748">
        <v>400</v>
      </c>
      <c r="Y749" s="746">
        <v>416</v>
      </c>
      <c r="Z749" s="746">
        <v>13</v>
      </c>
      <c r="AA749" s="749">
        <f t="shared" si="22"/>
        <v>5.1999999999999998E-3</v>
      </c>
      <c r="AB749" s="748" t="s">
        <v>70</v>
      </c>
      <c r="AC749" s="747">
        <v>44727</v>
      </c>
      <c r="AD749" s="800"/>
      <c r="AE749" s="748" t="s">
        <v>4250</v>
      </c>
      <c r="AF749" s="746" t="s">
        <v>8489</v>
      </c>
      <c r="AG749" s="746">
        <v>416</v>
      </c>
      <c r="AH749" s="746">
        <v>13</v>
      </c>
      <c r="AI749" s="761">
        <f t="shared" si="23"/>
        <v>5.4079999999999996E-3</v>
      </c>
      <c r="AJ749" s="748" t="s">
        <v>72</v>
      </c>
      <c r="AK749" s="748" t="s">
        <v>4250</v>
      </c>
      <c r="AL749" s="746" t="s">
        <v>4250</v>
      </c>
      <c r="AM749" s="746" t="s">
        <v>4250</v>
      </c>
      <c r="AN749" s="746" t="s">
        <v>4250</v>
      </c>
      <c r="AO749" s="748" t="s">
        <v>4250</v>
      </c>
      <c r="AP749" s="748" t="s">
        <v>4250</v>
      </c>
      <c r="AQ749" s="748"/>
      <c r="AR749" s="766" t="s">
        <v>4250</v>
      </c>
      <c r="AS749" s="748" t="s">
        <v>4250</v>
      </c>
      <c r="AT749" s="748" t="s">
        <v>4250</v>
      </c>
      <c r="AU749" s="748" t="s">
        <v>4250</v>
      </c>
      <c r="AV749" s="748" t="s">
        <v>4250</v>
      </c>
      <c r="AW749" s="748" t="s">
        <v>4250</v>
      </c>
      <c r="AX749" s="748" t="s">
        <v>4250</v>
      </c>
      <c r="AY749" s="748" t="s">
        <v>4250</v>
      </c>
      <c r="AZ749" s="748" t="s">
        <v>4250</v>
      </c>
      <c r="BA749" s="748" t="s">
        <v>4250</v>
      </c>
      <c r="BB749" s="748" t="s">
        <v>4250</v>
      </c>
      <c r="BC749" s="748" t="s">
        <v>4250</v>
      </c>
      <c r="BD749" s="748" t="s">
        <v>4250</v>
      </c>
      <c r="BE749" s="748" t="s">
        <v>4250</v>
      </c>
      <c r="BF749" s="748" t="s">
        <v>4250</v>
      </c>
      <c r="BG749" s="748" t="s">
        <v>4250</v>
      </c>
      <c r="BH749" s="748" t="s">
        <v>4250</v>
      </c>
    </row>
    <row r="750" spans="1:60">
      <c r="A750" s="858" t="s">
        <v>8524</v>
      </c>
      <c r="B750" s="748" t="s">
        <v>230</v>
      </c>
      <c r="C750" s="746" t="s">
        <v>8491</v>
      </c>
      <c r="D750" s="747">
        <v>44721</v>
      </c>
      <c r="E750" s="748" t="s">
        <v>8492</v>
      </c>
      <c r="F750" s="748" t="s">
        <v>59</v>
      </c>
      <c r="G750" s="748" t="s">
        <v>60</v>
      </c>
      <c r="H750" s="748" t="s">
        <v>61</v>
      </c>
      <c r="I750" s="748" t="s">
        <v>62</v>
      </c>
      <c r="J750" s="748" t="s">
        <v>63</v>
      </c>
      <c r="K750" s="748">
        <v>30349</v>
      </c>
      <c r="L750" s="748" t="s">
        <v>525</v>
      </c>
      <c r="M750" s="748" t="s">
        <v>1003</v>
      </c>
      <c r="N750" s="748" t="s">
        <v>962</v>
      </c>
      <c r="O750" s="748" t="s">
        <v>98</v>
      </c>
      <c r="P750" s="748">
        <v>32205</v>
      </c>
      <c r="Q750" s="748" t="s">
        <v>1267</v>
      </c>
      <c r="R750" s="746" t="s">
        <v>8480</v>
      </c>
      <c r="S750" s="746" t="s">
        <v>4250</v>
      </c>
      <c r="T750" s="746" t="s">
        <v>1506</v>
      </c>
      <c r="U750" s="748">
        <v>49405140</v>
      </c>
      <c r="V750" s="746">
        <v>0</v>
      </c>
      <c r="W750" s="748" t="s">
        <v>163</v>
      </c>
      <c r="X750" s="748">
        <v>400</v>
      </c>
      <c r="Y750" s="746">
        <v>416</v>
      </c>
      <c r="Z750" s="746">
        <v>13</v>
      </c>
      <c r="AA750" s="749">
        <f t="shared" si="22"/>
        <v>5.1999999999999998E-3</v>
      </c>
      <c r="AB750" s="748" t="s">
        <v>70</v>
      </c>
      <c r="AC750" s="747">
        <v>44727</v>
      </c>
      <c r="AD750" s="800"/>
      <c r="AE750" s="748" t="s">
        <v>4250</v>
      </c>
      <c r="AF750" s="746" t="s">
        <v>8491</v>
      </c>
      <c r="AG750" s="746">
        <v>416</v>
      </c>
      <c r="AH750" s="746">
        <v>13</v>
      </c>
      <c r="AI750" s="761">
        <f t="shared" si="23"/>
        <v>5.4079999999999996E-3</v>
      </c>
      <c r="AJ750" s="748" t="s">
        <v>72</v>
      </c>
      <c r="AK750" s="748" t="s">
        <v>4250</v>
      </c>
      <c r="AL750" s="746" t="s">
        <v>4250</v>
      </c>
      <c r="AM750" s="746" t="s">
        <v>4250</v>
      </c>
      <c r="AN750" s="746" t="s">
        <v>4250</v>
      </c>
      <c r="AO750" s="748" t="s">
        <v>4250</v>
      </c>
      <c r="AP750" s="748" t="s">
        <v>4250</v>
      </c>
      <c r="AQ750" s="748"/>
      <c r="AR750" s="766" t="s">
        <v>4250</v>
      </c>
      <c r="AS750" s="748" t="s">
        <v>4250</v>
      </c>
      <c r="AT750" s="748" t="s">
        <v>4250</v>
      </c>
      <c r="AU750" s="748" t="s">
        <v>4250</v>
      </c>
      <c r="AV750" s="748" t="s">
        <v>4250</v>
      </c>
      <c r="AW750" s="748" t="s">
        <v>4250</v>
      </c>
      <c r="AX750" s="748" t="s">
        <v>4250</v>
      </c>
      <c r="AY750" s="748" t="s">
        <v>4250</v>
      </c>
      <c r="AZ750" s="748" t="s">
        <v>4250</v>
      </c>
      <c r="BA750" s="748" t="s">
        <v>4250</v>
      </c>
      <c r="BB750" s="748" t="s">
        <v>4250</v>
      </c>
      <c r="BC750" s="748" t="s">
        <v>4250</v>
      </c>
      <c r="BD750" s="748" t="s">
        <v>4250</v>
      </c>
      <c r="BE750" s="748" t="s">
        <v>4250</v>
      </c>
      <c r="BF750" s="748" t="s">
        <v>4250</v>
      </c>
      <c r="BG750" s="748" t="s">
        <v>4250</v>
      </c>
      <c r="BH750" s="748" t="s">
        <v>4250</v>
      </c>
    </row>
    <row r="751" spans="1:60">
      <c r="A751" s="858" t="s">
        <v>8524</v>
      </c>
      <c r="B751" s="748" t="s">
        <v>230</v>
      </c>
      <c r="C751" s="746" t="s">
        <v>8493</v>
      </c>
      <c r="D751" s="747">
        <v>44721</v>
      </c>
      <c r="E751" s="748" t="s">
        <v>8494</v>
      </c>
      <c r="F751" s="748" t="s">
        <v>59</v>
      </c>
      <c r="G751" s="748" t="s">
        <v>60</v>
      </c>
      <c r="H751" s="748" t="s">
        <v>61</v>
      </c>
      <c r="I751" s="748" t="s">
        <v>62</v>
      </c>
      <c r="J751" s="748" t="s">
        <v>63</v>
      </c>
      <c r="K751" s="748">
        <v>30349</v>
      </c>
      <c r="L751" s="748" t="s">
        <v>525</v>
      </c>
      <c r="M751" s="748" t="s">
        <v>1057</v>
      </c>
      <c r="N751" s="748" t="s">
        <v>1058</v>
      </c>
      <c r="O751" s="748" t="s">
        <v>638</v>
      </c>
      <c r="P751" s="748">
        <v>27560</v>
      </c>
      <c r="Q751" s="748" t="s">
        <v>1267</v>
      </c>
      <c r="R751" s="746" t="s">
        <v>8480</v>
      </c>
      <c r="S751" s="746" t="s">
        <v>4250</v>
      </c>
      <c r="T751" s="746" t="s">
        <v>1506</v>
      </c>
      <c r="U751" s="748">
        <v>49405140</v>
      </c>
      <c r="V751" s="746">
        <v>0</v>
      </c>
      <c r="W751" s="748" t="s">
        <v>163</v>
      </c>
      <c r="X751" s="748">
        <v>400</v>
      </c>
      <c r="Y751" s="746">
        <v>416</v>
      </c>
      <c r="Z751" s="746">
        <v>13</v>
      </c>
      <c r="AA751" s="749">
        <f t="shared" si="22"/>
        <v>5.1999999999999998E-3</v>
      </c>
      <c r="AB751" s="748" t="s">
        <v>70</v>
      </c>
      <c r="AC751" s="747">
        <v>44727</v>
      </c>
      <c r="AD751" s="800"/>
      <c r="AE751" s="748" t="s">
        <v>4250</v>
      </c>
      <c r="AF751" s="746" t="s">
        <v>8493</v>
      </c>
      <c r="AG751" s="746">
        <v>416</v>
      </c>
      <c r="AH751" s="746">
        <v>13</v>
      </c>
      <c r="AI751" s="761">
        <f t="shared" si="23"/>
        <v>5.4079999999999996E-3</v>
      </c>
      <c r="AJ751" s="748" t="s">
        <v>72</v>
      </c>
      <c r="AK751" s="748" t="s">
        <v>4250</v>
      </c>
      <c r="AL751" s="746" t="s">
        <v>4250</v>
      </c>
      <c r="AM751" s="746" t="s">
        <v>4250</v>
      </c>
      <c r="AN751" s="746" t="s">
        <v>4250</v>
      </c>
      <c r="AO751" s="748" t="s">
        <v>4250</v>
      </c>
      <c r="AP751" s="748" t="s">
        <v>4250</v>
      </c>
      <c r="AQ751" s="748"/>
      <c r="AR751" s="766" t="s">
        <v>4250</v>
      </c>
      <c r="AS751" s="748" t="s">
        <v>4250</v>
      </c>
      <c r="AT751" s="748" t="s">
        <v>4250</v>
      </c>
      <c r="AU751" s="748" t="s">
        <v>4250</v>
      </c>
      <c r="AV751" s="748" t="s">
        <v>4250</v>
      </c>
      <c r="AW751" s="748" t="s">
        <v>4250</v>
      </c>
      <c r="AX751" s="748" t="s">
        <v>4250</v>
      </c>
      <c r="AY751" s="748" t="s">
        <v>4250</v>
      </c>
      <c r="AZ751" s="748" t="s">
        <v>4250</v>
      </c>
      <c r="BA751" s="748" t="s">
        <v>4250</v>
      </c>
      <c r="BB751" s="748" t="s">
        <v>4250</v>
      </c>
      <c r="BC751" s="748" t="s">
        <v>4250</v>
      </c>
      <c r="BD751" s="748" t="s">
        <v>4250</v>
      </c>
      <c r="BE751" s="748" t="s">
        <v>4250</v>
      </c>
      <c r="BF751" s="748" t="s">
        <v>4250</v>
      </c>
      <c r="BG751" s="748" t="s">
        <v>4250</v>
      </c>
      <c r="BH751" s="748" t="s">
        <v>4250</v>
      </c>
    </row>
    <row r="752" spans="1:60">
      <c r="A752" s="858" t="s">
        <v>8524</v>
      </c>
      <c r="B752" s="748" t="s">
        <v>56</v>
      </c>
      <c r="C752" s="746" t="s">
        <v>8495</v>
      </c>
      <c r="D752" s="747">
        <v>44721</v>
      </c>
      <c r="E752" s="748" t="s">
        <v>8496</v>
      </c>
      <c r="F752" s="748" t="s">
        <v>59</v>
      </c>
      <c r="G752" s="748" t="s">
        <v>60</v>
      </c>
      <c r="H752" s="748" t="s">
        <v>61</v>
      </c>
      <c r="I752" s="748" t="s">
        <v>62</v>
      </c>
      <c r="J752" s="748" t="s">
        <v>63</v>
      </c>
      <c r="K752" s="748">
        <v>30349</v>
      </c>
      <c r="L752" s="748" t="s">
        <v>141</v>
      </c>
      <c r="M752" s="748" t="s">
        <v>680</v>
      </c>
      <c r="N752" s="748" t="s">
        <v>143</v>
      </c>
      <c r="O752" s="748" t="s">
        <v>144</v>
      </c>
      <c r="P752" s="748">
        <v>55421</v>
      </c>
      <c r="Q752" s="748" t="s">
        <v>1267</v>
      </c>
      <c r="R752" s="746" t="s">
        <v>145</v>
      </c>
      <c r="S752" s="746" t="s">
        <v>4250</v>
      </c>
      <c r="T752" s="790" t="s">
        <v>146</v>
      </c>
      <c r="U752" s="748">
        <v>49405140</v>
      </c>
      <c r="V752" s="746">
        <v>0</v>
      </c>
      <c r="W752" s="748" t="s">
        <v>163</v>
      </c>
      <c r="X752" s="748">
        <v>400</v>
      </c>
      <c r="Y752" s="746">
        <v>832</v>
      </c>
      <c r="Z752" s="746">
        <v>26</v>
      </c>
      <c r="AA752" s="749">
        <f t="shared" si="22"/>
        <v>1.04E-2</v>
      </c>
      <c r="AB752" s="748" t="s">
        <v>88</v>
      </c>
      <c r="AC752" s="747">
        <v>44732</v>
      </c>
      <c r="AD752" s="800"/>
      <c r="AE752" s="748" t="s">
        <v>4250</v>
      </c>
      <c r="AF752" s="746" t="s">
        <v>8495</v>
      </c>
      <c r="AG752" s="746">
        <v>832</v>
      </c>
      <c r="AH752" s="746">
        <v>26</v>
      </c>
      <c r="AI752" s="761">
        <f t="shared" si="23"/>
        <v>2.1631999999999998E-2</v>
      </c>
      <c r="AJ752" s="748" t="s">
        <v>72</v>
      </c>
      <c r="AK752" s="748" t="s">
        <v>4250</v>
      </c>
      <c r="AL752" s="746" t="s">
        <v>4250</v>
      </c>
      <c r="AM752" s="746" t="s">
        <v>4250</v>
      </c>
      <c r="AN752" s="746" t="s">
        <v>4250</v>
      </c>
      <c r="AO752" s="748" t="s">
        <v>4250</v>
      </c>
      <c r="AP752" s="748" t="s">
        <v>4250</v>
      </c>
      <c r="AQ752" s="748"/>
      <c r="AR752" s="766" t="s">
        <v>4250</v>
      </c>
      <c r="AS752" s="748" t="s">
        <v>4250</v>
      </c>
      <c r="AT752" s="748" t="s">
        <v>4250</v>
      </c>
      <c r="AU752" s="748" t="s">
        <v>4250</v>
      </c>
      <c r="AV752" s="748" t="s">
        <v>4250</v>
      </c>
      <c r="AW752" s="748" t="s">
        <v>4250</v>
      </c>
      <c r="AX752" s="748" t="s">
        <v>4250</v>
      </c>
      <c r="AY752" s="748" t="s">
        <v>4250</v>
      </c>
      <c r="AZ752" s="748" t="s">
        <v>4250</v>
      </c>
      <c r="BA752" s="748" t="s">
        <v>4250</v>
      </c>
      <c r="BB752" s="748" t="s">
        <v>4250</v>
      </c>
      <c r="BC752" s="748" t="s">
        <v>4250</v>
      </c>
      <c r="BD752" s="748" t="s">
        <v>4250</v>
      </c>
      <c r="BE752" s="748" t="s">
        <v>4250</v>
      </c>
      <c r="BF752" s="748" t="s">
        <v>4250</v>
      </c>
      <c r="BG752" s="748" t="s">
        <v>4250</v>
      </c>
      <c r="BH752" s="748" t="s">
        <v>4250</v>
      </c>
    </row>
    <row r="753" spans="1:60">
      <c r="A753" s="858" t="s">
        <v>8524</v>
      </c>
      <c r="B753" s="748" t="s">
        <v>56</v>
      </c>
      <c r="C753" s="746" t="s">
        <v>8497</v>
      </c>
      <c r="D753" s="747">
        <v>44721</v>
      </c>
      <c r="E753" s="748" t="s">
        <v>8496</v>
      </c>
      <c r="F753" s="748" t="s">
        <v>59</v>
      </c>
      <c r="G753" s="748" t="s">
        <v>60</v>
      </c>
      <c r="H753" s="748" t="s">
        <v>61</v>
      </c>
      <c r="I753" s="748" t="s">
        <v>62</v>
      </c>
      <c r="J753" s="748" t="s">
        <v>63</v>
      </c>
      <c r="K753" s="748">
        <v>30349</v>
      </c>
      <c r="L753" s="748" t="s">
        <v>141</v>
      </c>
      <c r="M753" s="748" t="s">
        <v>680</v>
      </c>
      <c r="N753" s="748" t="s">
        <v>143</v>
      </c>
      <c r="O753" s="748" t="s">
        <v>144</v>
      </c>
      <c r="P753" s="748">
        <v>55421</v>
      </c>
      <c r="Q753" s="748" t="s">
        <v>1267</v>
      </c>
      <c r="R753" s="746" t="s">
        <v>145</v>
      </c>
      <c r="S753" s="746" t="s">
        <v>4250</v>
      </c>
      <c r="T753" s="790" t="s">
        <v>146</v>
      </c>
      <c r="U753" s="748">
        <v>49405140</v>
      </c>
      <c r="V753" s="746">
        <v>0</v>
      </c>
      <c r="W753" s="748" t="s">
        <v>163</v>
      </c>
      <c r="X753" s="748">
        <v>400</v>
      </c>
      <c r="Y753" s="746">
        <v>832</v>
      </c>
      <c r="Z753" s="746">
        <v>26</v>
      </c>
      <c r="AA753" s="749">
        <f t="shared" si="22"/>
        <v>1.04E-2</v>
      </c>
      <c r="AB753" s="748" t="s">
        <v>88</v>
      </c>
      <c r="AC753" s="747">
        <v>44732</v>
      </c>
      <c r="AD753" s="800"/>
      <c r="AE753" s="748" t="s">
        <v>4250</v>
      </c>
      <c r="AF753" s="746" t="s">
        <v>8497</v>
      </c>
      <c r="AG753" s="746">
        <v>832</v>
      </c>
      <c r="AH753" s="746">
        <v>26</v>
      </c>
      <c r="AI753" s="761">
        <f t="shared" si="23"/>
        <v>2.1631999999999998E-2</v>
      </c>
      <c r="AJ753" s="748" t="s">
        <v>72</v>
      </c>
      <c r="AK753" s="748" t="s">
        <v>4250</v>
      </c>
      <c r="AL753" s="746" t="s">
        <v>4250</v>
      </c>
      <c r="AM753" s="746" t="s">
        <v>4250</v>
      </c>
      <c r="AN753" s="746" t="s">
        <v>4250</v>
      </c>
      <c r="AO753" s="748" t="s">
        <v>4250</v>
      </c>
      <c r="AP753" s="748" t="s">
        <v>4250</v>
      </c>
      <c r="AQ753" s="748"/>
      <c r="AR753" s="766" t="s">
        <v>4250</v>
      </c>
      <c r="AS753" s="748" t="s">
        <v>4250</v>
      </c>
      <c r="AT753" s="748" t="s">
        <v>4250</v>
      </c>
      <c r="AU753" s="748" t="s">
        <v>4250</v>
      </c>
      <c r="AV753" s="748" t="s">
        <v>4250</v>
      </c>
      <c r="AW753" s="748" t="s">
        <v>4250</v>
      </c>
      <c r="AX753" s="748" t="s">
        <v>4250</v>
      </c>
      <c r="AY753" s="748" t="s">
        <v>4250</v>
      </c>
      <c r="AZ753" s="748" t="s">
        <v>4250</v>
      </c>
      <c r="BA753" s="748" t="s">
        <v>4250</v>
      </c>
      <c r="BB753" s="748" t="s">
        <v>4250</v>
      </c>
      <c r="BC753" s="748" t="s">
        <v>4250</v>
      </c>
      <c r="BD753" s="748" t="s">
        <v>4250</v>
      </c>
      <c r="BE753" s="748" t="s">
        <v>4250</v>
      </c>
      <c r="BF753" s="748" t="s">
        <v>4250</v>
      </c>
      <c r="BG753" s="748" t="s">
        <v>4250</v>
      </c>
      <c r="BH753" s="748" t="s">
        <v>4250</v>
      </c>
    </row>
    <row r="754" spans="1:60">
      <c r="A754" s="858" t="s">
        <v>8524</v>
      </c>
      <c r="B754" s="748" t="s">
        <v>56</v>
      </c>
      <c r="C754" s="746" t="s">
        <v>8498</v>
      </c>
      <c r="D754" s="747">
        <v>44721</v>
      </c>
      <c r="E754" s="748" t="s">
        <v>8496</v>
      </c>
      <c r="F754" s="748" t="s">
        <v>59</v>
      </c>
      <c r="G754" s="748" t="s">
        <v>60</v>
      </c>
      <c r="H754" s="748" t="s">
        <v>61</v>
      </c>
      <c r="I754" s="748" t="s">
        <v>62</v>
      </c>
      <c r="J754" s="748" t="s">
        <v>63</v>
      </c>
      <c r="K754" s="748">
        <v>30349</v>
      </c>
      <c r="L754" s="748" t="s">
        <v>141</v>
      </c>
      <c r="M754" s="748" t="s">
        <v>680</v>
      </c>
      <c r="N754" s="748" t="s">
        <v>143</v>
      </c>
      <c r="O754" s="748" t="s">
        <v>144</v>
      </c>
      <c r="P754" s="748">
        <v>55421</v>
      </c>
      <c r="Q754" s="748" t="s">
        <v>1267</v>
      </c>
      <c r="R754" s="746" t="s">
        <v>145</v>
      </c>
      <c r="S754" s="746" t="s">
        <v>4250</v>
      </c>
      <c r="T754" s="790" t="s">
        <v>146</v>
      </c>
      <c r="U754" s="748">
        <v>49405140</v>
      </c>
      <c r="V754" s="746">
        <v>0</v>
      </c>
      <c r="W754" s="748" t="s">
        <v>163</v>
      </c>
      <c r="X754" s="748">
        <v>400</v>
      </c>
      <c r="Y754" s="746">
        <v>832</v>
      </c>
      <c r="Z754" s="746">
        <v>26</v>
      </c>
      <c r="AA754" s="749">
        <f t="shared" si="22"/>
        <v>1.04E-2</v>
      </c>
      <c r="AB754" s="748" t="s">
        <v>88</v>
      </c>
      <c r="AC754" s="747">
        <v>44732</v>
      </c>
      <c r="AD754" s="800"/>
      <c r="AE754" s="748" t="s">
        <v>4250</v>
      </c>
      <c r="AF754" s="746" t="s">
        <v>8498</v>
      </c>
      <c r="AG754" s="746">
        <v>832</v>
      </c>
      <c r="AH754" s="746">
        <v>26</v>
      </c>
      <c r="AI754" s="761">
        <f t="shared" si="23"/>
        <v>2.1631999999999998E-2</v>
      </c>
      <c r="AJ754" s="748" t="s">
        <v>72</v>
      </c>
      <c r="AK754" s="748" t="s">
        <v>4250</v>
      </c>
      <c r="AL754" s="746" t="s">
        <v>4250</v>
      </c>
      <c r="AM754" s="746" t="s">
        <v>4250</v>
      </c>
      <c r="AN754" s="746" t="s">
        <v>4250</v>
      </c>
      <c r="AO754" s="748" t="s">
        <v>4250</v>
      </c>
      <c r="AP754" s="748" t="s">
        <v>4250</v>
      </c>
      <c r="AQ754" s="748"/>
      <c r="AR754" s="766" t="s">
        <v>4250</v>
      </c>
      <c r="AS754" s="748" t="s">
        <v>4250</v>
      </c>
      <c r="AT754" s="748" t="s">
        <v>4250</v>
      </c>
      <c r="AU754" s="748" t="s">
        <v>4250</v>
      </c>
      <c r="AV754" s="748" t="s">
        <v>4250</v>
      </c>
      <c r="AW754" s="748" t="s">
        <v>4250</v>
      </c>
      <c r="AX754" s="748" t="s">
        <v>4250</v>
      </c>
      <c r="AY754" s="748" t="s">
        <v>4250</v>
      </c>
      <c r="AZ754" s="748" t="s">
        <v>4250</v>
      </c>
      <c r="BA754" s="748" t="s">
        <v>4250</v>
      </c>
      <c r="BB754" s="748" t="s">
        <v>4250</v>
      </c>
      <c r="BC754" s="748" t="s">
        <v>4250</v>
      </c>
      <c r="BD754" s="748" t="s">
        <v>4250</v>
      </c>
      <c r="BE754" s="748" t="s">
        <v>4250</v>
      </c>
      <c r="BF754" s="748" t="s">
        <v>4250</v>
      </c>
      <c r="BG754" s="748" t="s">
        <v>4250</v>
      </c>
      <c r="BH754" s="748" t="s">
        <v>4250</v>
      </c>
    </row>
    <row r="755" spans="1:60">
      <c r="A755" s="858" t="s">
        <v>8524</v>
      </c>
      <c r="B755" s="748" t="s">
        <v>56</v>
      </c>
      <c r="C755" s="746" t="s">
        <v>8499</v>
      </c>
      <c r="D755" s="747">
        <v>44721</v>
      </c>
      <c r="E755" s="748" t="s">
        <v>8500</v>
      </c>
      <c r="F755" s="748" t="s">
        <v>59</v>
      </c>
      <c r="G755" s="748" t="s">
        <v>60</v>
      </c>
      <c r="H755" s="748" t="s">
        <v>61</v>
      </c>
      <c r="I755" s="748" t="s">
        <v>62</v>
      </c>
      <c r="J755" s="748" t="s">
        <v>63</v>
      </c>
      <c r="K755" s="748">
        <v>30349</v>
      </c>
      <c r="L755" s="748" t="s">
        <v>8501</v>
      </c>
      <c r="M755" s="748" t="s">
        <v>8502</v>
      </c>
      <c r="N755" s="748" t="s">
        <v>435</v>
      </c>
      <c r="O755" s="748" t="s">
        <v>436</v>
      </c>
      <c r="P755" s="748">
        <v>66105</v>
      </c>
      <c r="Q755" s="748" t="s">
        <v>1267</v>
      </c>
      <c r="R755" s="746" t="s">
        <v>8503</v>
      </c>
      <c r="S755" s="746" t="s">
        <v>8504</v>
      </c>
      <c r="T755" s="790" t="s">
        <v>128</v>
      </c>
      <c r="U755" s="748">
        <v>49203133</v>
      </c>
      <c r="V755" s="746">
        <v>0</v>
      </c>
      <c r="W755" s="748" t="s">
        <v>113</v>
      </c>
      <c r="X755" s="748">
        <v>365</v>
      </c>
      <c r="Y755" s="746">
        <v>832</v>
      </c>
      <c r="Z755" s="746">
        <v>26</v>
      </c>
      <c r="AA755" s="749">
        <f t="shared" si="22"/>
        <v>9.4900000000000002E-3</v>
      </c>
      <c r="AB755" s="748" t="s">
        <v>88</v>
      </c>
      <c r="AC755" s="747">
        <v>44732</v>
      </c>
      <c r="AD755" s="800"/>
      <c r="AE755" s="748" t="s">
        <v>4250</v>
      </c>
      <c r="AF755" s="746" t="s">
        <v>8499</v>
      </c>
      <c r="AG755" s="746">
        <v>832</v>
      </c>
      <c r="AH755" s="746">
        <v>26</v>
      </c>
      <c r="AI755" s="761">
        <f t="shared" si="23"/>
        <v>2.1631999999999998E-2</v>
      </c>
      <c r="AJ755" s="748" t="s">
        <v>4250</v>
      </c>
      <c r="AK755" s="748" t="s">
        <v>4250</v>
      </c>
      <c r="AL755" s="746" t="s">
        <v>4250</v>
      </c>
      <c r="AM755" s="746" t="s">
        <v>4250</v>
      </c>
      <c r="AN755" s="746" t="s">
        <v>4250</v>
      </c>
      <c r="AO755" s="748" t="s">
        <v>4250</v>
      </c>
      <c r="AP755" s="748" t="s">
        <v>4250</v>
      </c>
      <c r="AQ755" s="748"/>
      <c r="AR755" s="766" t="s">
        <v>4250</v>
      </c>
      <c r="AS755" s="748" t="s">
        <v>4250</v>
      </c>
      <c r="AT755" s="748" t="s">
        <v>4250</v>
      </c>
      <c r="AU755" s="748" t="s">
        <v>4250</v>
      </c>
      <c r="AV755" s="748" t="s">
        <v>4250</v>
      </c>
      <c r="AW755" s="748" t="s">
        <v>4250</v>
      </c>
      <c r="AX755" s="748" t="s">
        <v>4250</v>
      </c>
      <c r="AY755" s="748" t="s">
        <v>4250</v>
      </c>
      <c r="AZ755" s="748" t="s">
        <v>4250</v>
      </c>
      <c r="BA755" s="748" t="s">
        <v>4250</v>
      </c>
      <c r="BB755" s="748" t="s">
        <v>4250</v>
      </c>
      <c r="BC755" s="748" t="s">
        <v>4250</v>
      </c>
      <c r="BD755" s="748" t="s">
        <v>4250</v>
      </c>
      <c r="BE755" s="748" t="s">
        <v>4250</v>
      </c>
      <c r="BF755" s="748" t="s">
        <v>4250</v>
      </c>
      <c r="BG755" s="748" t="s">
        <v>4250</v>
      </c>
      <c r="BH755" s="748" t="s">
        <v>4250</v>
      </c>
    </row>
    <row r="756" spans="1:60">
      <c r="A756" s="858" t="s">
        <v>8524</v>
      </c>
      <c r="B756" s="748" t="s">
        <v>56</v>
      </c>
      <c r="C756" s="746" t="s">
        <v>8505</v>
      </c>
      <c r="D756" s="747">
        <v>44721</v>
      </c>
      <c r="E756" s="748" t="s">
        <v>8506</v>
      </c>
      <c r="F756" s="748" t="s">
        <v>59</v>
      </c>
      <c r="G756" s="748" t="s">
        <v>60</v>
      </c>
      <c r="H756" s="748" t="s">
        <v>61</v>
      </c>
      <c r="I756" s="748" t="s">
        <v>62</v>
      </c>
      <c r="J756" s="748" t="s">
        <v>63</v>
      </c>
      <c r="K756" s="748">
        <v>30349</v>
      </c>
      <c r="L756" s="748" t="s">
        <v>7512</v>
      </c>
      <c r="M756" s="748" t="s">
        <v>8507</v>
      </c>
      <c r="N756" s="748" t="s">
        <v>7514</v>
      </c>
      <c r="O756" s="748" t="s">
        <v>7515</v>
      </c>
      <c r="P756" s="748">
        <v>48187</v>
      </c>
      <c r="Q756" s="748" t="s">
        <v>1267</v>
      </c>
      <c r="R756" s="746" t="s">
        <v>7516</v>
      </c>
      <c r="S756" s="746" t="s">
        <v>8508</v>
      </c>
      <c r="T756" s="746" t="s">
        <v>7517</v>
      </c>
      <c r="U756" s="748">
        <v>49203133</v>
      </c>
      <c r="V756" s="746">
        <v>0</v>
      </c>
      <c r="W756" s="748" t="s">
        <v>113</v>
      </c>
      <c r="X756" s="748">
        <v>365</v>
      </c>
      <c r="Y756" s="746">
        <v>832</v>
      </c>
      <c r="Z756" s="746">
        <v>26</v>
      </c>
      <c r="AA756" s="749">
        <f t="shared" si="22"/>
        <v>9.4900000000000002E-3</v>
      </c>
      <c r="AB756" s="748" t="s">
        <v>88</v>
      </c>
      <c r="AC756" s="747">
        <v>44732</v>
      </c>
      <c r="AD756" s="800"/>
      <c r="AE756" s="748" t="s">
        <v>4250</v>
      </c>
      <c r="AF756" s="746" t="s">
        <v>8505</v>
      </c>
      <c r="AG756" s="746">
        <v>832</v>
      </c>
      <c r="AH756" s="746">
        <v>26</v>
      </c>
      <c r="AI756" s="761">
        <f t="shared" si="23"/>
        <v>2.1631999999999998E-2</v>
      </c>
      <c r="AJ756" s="748" t="s">
        <v>4250</v>
      </c>
      <c r="AK756" s="748" t="s">
        <v>4250</v>
      </c>
      <c r="AL756" s="746" t="s">
        <v>4250</v>
      </c>
      <c r="AM756" s="746" t="s">
        <v>4250</v>
      </c>
      <c r="AN756" s="746" t="s">
        <v>4250</v>
      </c>
      <c r="AO756" s="748" t="s">
        <v>4250</v>
      </c>
      <c r="AP756" s="748" t="s">
        <v>4250</v>
      </c>
      <c r="AQ756" s="748"/>
      <c r="AR756" s="766" t="s">
        <v>4250</v>
      </c>
      <c r="AS756" s="748" t="s">
        <v>4250</v>
      </c>
      <c r="AT756" s="748" t="s">
        <v>4250</v>
      </c>
      <c r="AU756" s="748" t="s">
        <v>4250</v>
      </c>
      <c r="AV756" s="748" t="s">
        <v>4250</v>
      </c>
      <c r="AW756" s="748" t="s">
        <v>4250</v>
      </c>
      <c r="AX756" s="748" t="s">
        <v>4250</v>
      </c>
      <c r="AY756" s="748" t="s">
        <v>4250</v>
      </c>
      <c r="AZ756" s="748" t="s">
        <v>4250</v>
      </c>
      <c r="BA756" s="748" t="s">
        <v>4250</v>
      </c>
      <c r="BB756" s="748" t="s">
        <v>4250</v>
      </c>
      <c r="BC756" s="748" t="s">
        <v>4250</v>
      </c>
      <c r="BD756" s="748" t="s">
        <v>4250</v>
      </c>
      <c r="BE756" s="748" t="s">
        <v>4250</v>
      </c>
      <c r="BF756" s="748" t="s">
        <v>4250</v>
      </c>
      <c r="BG756" s="748" t="s">
        <v>4250</v>
      </c>
      <c r="BH756" s="748" t="s">
        <v>4250</v>
      </c>
    </row>
    <row r="757" spans="1:60">
      <c r="A757" s="858" t="s">
        <v>8524</v>
      </c>
      <c r="B757" s="748" t="s">
        <v>56</v>
      </c>
      <c r="C757" s="746" t="s">
        <v>8509</v>
      </c>
      <c r="D757" s="747">
        <v>44721</v>
      </c>
      <c r="E757" s="748" t="s">
        <v>8510</v>
      </c>
      <c r="F757" s="748" t="s">
        <v>59</v>
      </c>
      <c r="G757" s="748" t="s">
        <v>60</v>
      </c>
      <c r="H757" s="748" t="s">
        <v>61</v>
      </c>
      <c r="I757" s="748" t="s">
        <v>62</v>
      </c>
      <c r="J757" s="748" t="s">
        <v>63</v>
      </c>
      <c r="K757" s="748">
        <v>30349</v>
      </c>
      <c r="L757" s="748" t="s">
        <v>8511</v>
      </c>
      <c r="M757" s="748" t="s">
        <v>8512</v>
      </c>
      <c r="N757" s="748" t="s">
        <v>267</v>
      </c>
      <c r="O757" s="748" t="s">
        <v>268</v>
      </c>
      <c r="P757" s="748">
        <v>63134</v>
      </c>
      <c r="Q757" s="748" t="s">
        <v>1267</v>
      </c>
      <c r="R757" s="746" t="s">
        <v>8513</v>
      </c>
      <c r="S757" s="746" t="s">
        <v>4250</v>
      </c>
      <c r="T757" s="790" t="s">
        <v>8514</v>
      </c>
      <c r="U757" s="748">
        <v>49203132</v>
      </c>
      <c r="V757" s="746">
        <v>0</v>
      </c>
      <c r="W757" s="748" t="s">
        <v>113</v>
      </c>
      <c r="X757" s="748">
        <v>360</v>
      </c>
      <c r="Y757" s="746">
        <v>832</v>
      </c>
      <c r="Z757" s="746">
        <v>26</v>
      </c>
      <c r="AA757" s="749">
        <f t="shared" si="22"/>
        <v>9.3600000000000003E-3</v>
      </c>
      <c r="AB757" s="748" t="s">
        <v>88</v>
      </c>
      <c r="AC757" s="747">
        <v>44732</v>
      </c>
      <c r="AD757" s="800"/>
      <c r="AE757" s="748" t="s">
        <v>4250</v>
      </c>
      <c r="AF757" s="746" t="s">
        <v>8509</v>
      </c>
      <c r="AG757" s="746">
        <v>832</v>
      </c>
      <c r="AH757" s="746">
        <v>26</v>
      </c>
      <c r="AI757" s="761">
        <f t="shared" si="23"/>
        <v>2.1631999999999998E-2</v>
      </c>
      <c r="AJ757" s="748" t="s">
        <v>72</v>
      </c>
      <c r="AK757" s="748" t="s">
        <v>4250</v>
      </c>
      <c r="AL757" s="746" t="s">
        <v>4250</v>
      </c>
      <c r="AM757" s="746" t="s">
        <v>4250</v>
      </c>
      <c r="AN757" s="746" t="s">
        <v>4250</v>
      </c>
      <c r="AO757" s="748" t="s">
        <v>4250</v>
      </c>
      <c r="AP757" s="748" t="s">
        <v>4250</v>
      </c>
      <c r="AQ757" s="748"/>
      <c r="AR757" s="766" t="s">
        <v>4250</v>
      </c>
      <c r="AS757" s="748" t="s">
        <v>4250</v>
      </c>
      <c r="AT757" s="748" t="s">
        <v>4250</v>
      </c>
      <c r="AU757" s="748" t="s">
        <v>4250</v>
      </c>
      <c r="AV757" s="748" t="s">
        <v>4250</v>
      </c>
      <c r="AW757" s="748" t="s">
        <v>4250</v>
      </c>
      <c r="AX757" s="748" t="s">
        <v>4250</v>
      </c>
      <c r="AY757" s="748" t="s">
        <v>4250</v>
      </c>
      <c r="AZ757" s="748" t="s">
        <v>4250</v>
      </c>
      <c r="BA757" s="748" t="s">
        <v>4250</v>
      </c>
      <c r="BB757" s="748" t="s">
        <v>4250</v>
      </c>
      <c r="BC757" s="748" t="s">
        <v>4250</v>
      </c>
      <c r="BD757" s="748" t="s">
        <v>4250</v>
      </c>
      <c r="BE757" s="748" t="s">
        <v>4250</v>
      </c>
      <c r="BF757" s="748" t="s">
        <v>4250</v>
      </c>
      <c r="BG757" s="748" t="s">
        <v>4250</v>
      </c>
      <c r="BH757" s="748" t="s">
        <v>4250</v>
      </c>
    </row>
    <row r="758" spans="1:60">
      <c r="A758" s="858" t="s">
        <v>8524</v>
      </c>
      <c r="B758" s="748" t="s">
        <v>56</v>
      </c>
      <c r="C758" s="746" t="s">
        <v>8515</v>
      </c>
      <c r="D758" s="747">
        <v>44721</v>
      </c>
      <c r="E758" s="748" t="s">
        <v>8510</v>
      </c>
      <c r="F758" s="748" t="s">
        <v>59</v>
      </c>
      <c r="G758" s="748" t="s">
        <v>60</v>
      </c>
      <c r="H758" s="748" t="s">
        <v>61</v>
      </c>
      <c r="I758" s="748" t="s">
        <v>62</v>
      </c>
      <c r="J758" s="748" t="s">
        <v>63</v>
      </c>
      <c r="K758" s="748">
        <v>30349</v>
      </c>
      <c r="L758" s="748" t="s">
        <v>8511</v>
      </c>
      <c r="M758" s="748" t="s">
        <v>8512</v>
      </c>
      <c r="N758" s="748" t="s">
        <v>267</v>
      </c>
      <c r="O758" s="748" t="s">
        <v>268</v>
      </c>
      <c r="P758" s="748">
        <v>63134</v>
      </c>
      <c r="Q758" s="748" t="s">
        <v>1267</v>
      </c>
      <c r="R758" s="746" t="s">
        <v>8513</v>
      </c>
      <c r="S758" s="746" t="s">
        <v>4250</v>
      </c>
      <c r="T758" s="790" t="s">
        <v>8514</v>
      </c>
      <c r="U758" s="748">
        <v>49203132</v>
      </c>
      <c r="V758" s="746">
        <v>0</v>
      </c>
      <c r="W758" s="748" t="s">
        <v>113</v>
      </c>
      <c r="X758" s="748">
        <v>360</v>
      </c>
      <c r="Y758" s="746">
        <v>832</v>
      </c>
      <c r="Z758" s="746">
        <v>26</v>
      </c>
      <c r="AA758" s="749">
        <f t="shared" si="22"/>
        <v>9.3600000000000003E-3</v>
      </c>
      <c r="AB758" s="748" t="s">
        <v>88</v>
      </c>
      <c r="AC758" s="747">
        <v>44732</v>
      </c>
      <c r="AD758" s="800"/>
      <c r="AE758" s="748" t="s">
        <v>4250</v>
      </c>
      <c r="AF758" s="746" t="s">
        <v>8515</v>
      </c>
      <c r="AG758" s="746">
        <v>832</v>
      </c>
      <c r="AH758" s="746">
        <v>26</v>
      </c>
      <c r="AI758" s="761">
        <f t="shared" si="23"/>
        <v>2.1631999999999998E-2</v>
      </c>
      <c r="AJ758" s="748" t="s">
        <v>72</v>
      </c>
      <c r="AK758" s="748" t="s">
        <v>4250</v>
      </c>
      <c r="AL758" s="746" t="s">
        <v>4250</v>
      </c>
      <c r="AM758" s="746" t="s">
        <v>4250</v>
      </c>
      <c r="AN758" s="746" t="s">
        <v>4250</v>
      </c>
      <c r="AO758" s="748" t="s">
        <v>4250</v>
      </c>
      <c r="AP758" s="748" t="s">
        <v>4250</v>
      </c>
      <c r="AQ758" s="748"/>
      <c r="AR758" s="766" t="s">
        <v>4250</v>
      </c>
      <c r="AS758" s="748" t="s">
        <v>4250</v>
      </c>
      <c r="AT758" s="748" t="s">
        <v>4250</v>
      </c>
      <c r="AU758" s="748" t="s">
        <v>4250</v>
      </c>
      <c r="AV758" s="748" t="s">
        <v>4250</v>
      </c>
      <c r="AW758" s="748" t="s">
        <v>4250</v>
      </c>
      <c r="AX758" s="748" t="s">
        <v>4250</v>
      </c>
      <c r="AY758" s="748" t="s">
        <v>4250</v>
      </c>
      <c r="AZ758" s="748" t="s">
        <v>4250</v>
      </c>
      <c r="BA758" s="748" t="s">
        <v>4250</v>
      </c>
      <c r="BB758" s="748" t="s">
        <v>4250</v>
      </c>
      <c r="BC758" s="748" t="s">
        <v>4250</v>
      </c>
      <c r="BD758" s="748" t="s">
        <v>4250</v>
      </c>
      <c r="BE758" s="748" t="s">
        <v>4250</v>
      </c>
      <c r="BF758" s="748" t="s">
        <v>4250</v>
      </c>
      <c r="BG758" s="748" t="s">
        <v>4250</v>
      </c>
      <c r="BH758" s="748" t="s">
        <v>4250</v>
      </c>
    </row>
    <row r="759" spans="1:60">
      <c r="A759" s="858" t="s">
        <v>8524</v>
      </c>
      <c r="B759" s="748" t="s">
        <v>56</v>
      </c>
      <c r="C759" s="746" t="s">
        <v>8516</v>
      </c>
      <c r="D759" s="747">
        <v>44721</v>
      </c>
      <c r="E759" s="748" t="s">
        <v>8517</v>
      </c>
      <c r="F759" s="748" t="s">
        <v>59</v>
      </c>
      <c r="G759" s="748" t="s">
        <v>60</v>
      </c>
      <c r="H759" s="748" t="s">
        <v>61</v>
      </c>
      <c r="I759" s="748" t="s">
        <v>62</v>
      </c>
      <c r="J759" s="748" t="s">
        <v>63</v>
      </c>
      <c r="K759" s="748">
        <v>30349</v>
      </c>
      <c r="L759" s="748" t="s">
        <v>141</v>
      </c>
      <c r="M759" s="748" t="s">
        <v>680</v>
      </c>
      <c r="N759" s="748" t="s">
        <v>143</v>
      </c>
      <c r="O759" s="748" t="s">
        <v>144</v>
      </c>
      <c r="P759" s="748">
        <v>55421</v>
      </c>
      <c r="Q759" s="748" t="s">
        <v>1267</v>
      </c>
      <c r="R759" s="746" t="s">
        <v>145</v>
      </c>
      <c r="S759" s="746" t="s">
        <v>4250</v>
      </c>
      <c r="T759" s="746" t="s">
        <v>146</v>
      </c>
      <c r="U759" s="748">
        <v>49203132</v>
      </c>
      <c r="V759" s="746">
        <v>0</v>
      </c>
      <c r="W759" s="748" t="s">
        <v>113</v>
      </c>
      <c r="X759" s="748">
        <v>360</v>
      </c>
      <c r="Y759" s="746">
        <v>832</v>
      </c>
      <c r="Z759" s="746">
        <v>26</v>
      </c>
      <c r="AA759" s="749">
        <f t="shared" si="22"/>
        <v>9.3600000000000003E-3</v>
      </c>
      <c r="AB759" s="748" t="s">
        <v>88</v>
      </c>
      <c r="AC759" s="747">
        <v>44732</v>
      </c>
      <c r="AD759" s="800"/>
      <c r="AE759" s="748" t="s">
        <v>4250</v>
      </c>
      <c r="AF759" s="746" t="s">
        <v>8516</v>
      </c>
      <c r="AG759" s="746">
        <v>832</v>
      </c>
      <c r="AH759" s="746">
        <v>26</v>
      </c>
      <c r="AI759" s="761">
        <f t="shared" si="23"/>
        <v>2.1631999999999998E-2</v>
      </c>
      <c r="AJ759" s="748" t="s">
        <v>72</v>
      </c>
      <c r="AK759" s="748" t="s">
        <v>4250</v>
      </c>
      <c r="AL759" s="746" t="s">
        <v>4250</v>
      </c>
      <c r="AM759" s="746" t="s">
        <v>4250</v>
      </c>
      <c r="AN759" s="746" t="s">
        <v>4250</v>
      </c>
      <c r="AO759" s="748" t="s">
        <v>4250</v>
      </c>
      <c r="AP759" s="748" t="s">
        <v>4250</v>
      </c>
      <c r="AQ759" s="748"/>
      <c r="AR759" s="766" t="s">
        <v>4250</v>
      </c>
      <c r="AS759" s="748" t="s">
        <v>4250</v>
      </c>
      <c r="AT759" s="748" t="s">
        <v>4250</v>
      </c>
      <c r="AU759" s="748" t="s">
        <v>4250</v>
      </c>
      <c r="AV759" s="748" t="s">
        <v>4250</v>
      </c>
      <c r="AW759" s="748" t="s">
        <v>4250</v>
      </c>
      <c r="AX759" s="748" t="s">
        <v>4250</v>
      </c>
      <c r="AY759" s="748" t="s">
        <v>4250</v>
      </c>
      <c r="AZ759" s="748" t="s">
        <v>4250</v>
      </c>
      <c r="BA759" s="748" t="s">
        <v>4250</v>
      </c>
      <c r="BB759" s="748" t="s">
        <v>4250</v>
      </c>
      <c r="BC759" s="748" t="s">
        <v>4250</v>
      </c>
      <c r="BD759" s="748" t="s">
        <v>4250</v>
      </c>
      <c r="BE759" s="748" t="s">
        <v>4250</v>
      </c>
      <c r="BF759" s="748" t="s">
        <v>4250</v>
      </c>
      <c r="BG759" s="748" t="s">
        <v>4250</v>
      </c>
      <c r="BH759" s="748" t="s">
        <v>4250</v>
      </c>
    </row>
    <row r="760" spans="1:60">
      <c r="A760" s="858" t="s">
        <v>8524</v>
      </c>
      <c r="B760" s="748" t="s">
        <v>56</v>
      </c>
      <c r="C760" s="746" t="s">
        <v>8518</v>
      </c>
      <c r="D760" s="747">
        <v>44721</v>
      </c>
      <c r="E760" s="748" t="s">
        <v>8517</v>
      </c>
      <c r="F760" s="748" t="s">
        <v>59</v>
      </c>
      <c r="G760" s="748" t="s">
        <v>60</v>
      </c>
      <c r="H760" s="748" t="s">
        <v>61</v>
      </c>
      <c r="I760" s="748" t="s">
        <v>62</v>
      </c>
      <c r="J760" s="748" t="s">
        <v>63</v>
      </c>
      <c r="K760" s="748">
        <v>30349</v>
      </c>
      <c r="L760" s="748" t="s">
        <v>141</v>
      </c>
      <c r="M760" s="748" t="s">
        <v>680</v>
      </c>
      <c r="N760" s="748" t="s">
        <v>143</v>
      </c>
      <c r="O760" s="748" t="s">
        <v>144</v>
      </c>
      <c r="P760" s="748">
        <v>55421</v>
      </c>
      <c r="Q760" s="748" t="s">
        <v>1267</v>
      </c>
      <c r="R760" s="746" t="s">
        <v>145</v>
      </c>
      <c r="S760" s="746" t="s">
        <v>4250</v>
      </c>
      <c r="T760" s="746" t="s">
        <v>146</v>
      </c>
      <c r="U760" s="748">
        <v>49203132</v>
      </c>
      <c r="V760" s="746">
        <v>0</v>
      </c>
      <c r="W760" s="748" t="s">
        <v>113</v>
      </c>
      <c r="X760" s="748">
        <v>360</v>
      </c>
      <c r="Y760" s="746">
        <v>832</v>
      </c>
      <c r="Z760" s="746">
        <v>26</v>
      </c>
      <c r="AA760" s="749">
        <f t="shared" si="22"/>
        <v>9.3600000000000003E-3</v>
      </c>
      <c r="AB760" s="748" t="s">
        <v>88</v>
      </c>
      <c r="AC760" s="747">
        <v>44732</v>
      </c>
      <c r="AD760" s="800"/>
      <c r="AE760" s="748" t="s">
        <v>4250</v>
      </c>
      <c r="AF760" s="746" t="s">
        <v>8518</v>
      </c>
      <c r="AG760" s="746">
        <v>832</v>
      </c>
      <c r="AH760" s="746">
        <v>26</v>
      </c>
      <c r="AI760" s="761">
        <f t="shared" si="23"/>
        <v>2.1631999999999998E-2</v>
      </c>
      <c r="AJ760" s="748" t="s">
        <v>72</v>
      </c>
      <c r="AK760" s="748" t="s">
        <v>4250</v>
      </c>
      <c r="AL760" s="746" t="s">
        <v>4250</v>
      </c>
      <c r="AM760" s="746" t="s">
        <v>4250</v>
      </c>
      <c r="AN760" s="746" t="s">
        <v>4250</v>
      </c>
      <c r="AO760" s="748" t="s">
        <v>4250</v>
      </c>
      <c r="AP760" s="748" t="s">
        <v>4250</v>
      </c>
      <c r="AQ760" s="748"/>
      <c r="AR760" s="766" t="s">
        <v>4250</v>
      </c>
      <c r="AS760" s="748" t="s">
        <v>4250</v>
      </c>
      <c r="AT760" s="748" t="s">
        <v>4250</v>
      </c>
      <c r="AU760" s="748" t="s">
        <v>4250</v>
      </c>
      <c r="AV760" s="748" t="s">
        <v>4250</v>
      </c>
      <c r="AW760" s="748" t="s">
        <v>4250</v>
      </c>
      <c r="AX760" s="748" t="s">
        <v>4250</v>
      </c>
      <c r="AY760" s="748" t="s">
        <v>4250</v>
      </c>
      <c r="AZ760" s="748" t="s">
        <v>4250</v>
      </c>
      <c r="BA760" s="748" t="s">
        <v>4250</v>
      </c>
      <c r="BB760" s="748" t="s">
        <v>4250</v>
      </c>
      <c r="BC760" s="748" t="s">
        <v>4250</v>
      </c>
      <c r="BD760" s="748" t="s">
        <v>4250</v>
      </c>
      <c r="BE760" s="748" t="s">
        <v>4250</v>
      </c>
      <c r="BF760" s="748" t="s">
        <v>4250</v>
      </c>
      <c r="BG760" s="748" t="s">
        <v>4250</v>
      </c>
      <c r="BH760" s="748" t="s">
        <v>4250</v>
      </c>
    </row>
    <row r="761" spans="1:60">
      <c r="A761" s="858" t="s">
        <v>8524</v>
      </c>
      <c r="B761" s="748" t="s">
        <v>56</v>
      </c>
      <c r="C761" s="746" t="s">
        <v>8519</v>
      </c>
      <c r="D761" s="747">
        <v>44721</v>
      </c>
      <c r="E761" s="748" t="s">
        <v>8517</v>
      </c>
      <c r="F761" s="748" t="s">
        <v>59</v>
      </c>
      <c r="G761" s="748" t="s">
        <v>60</v>
      </c>
      <c r="H761" s="748" t="s">
        <v>61</v>
      </c>
      <c r="I761" s="748" t="s">
        <v>62</v>
      </c>
      <c r="J761" s="748" t="s">
        <v>63</v>
      </c>
      <c r="K761" s="748">
        <v>30349</v>
      </c>
      <c r="L761" s="748" t="s">
        <v>141</v>
      </c>
      <c r="M761" s="748" t="s">
        <v>680</v>
      </c>
      <c r="N761" s="748" t="s">
        <v>143</v>
      </c>
      <c r="O761" s="748" t="s">
        <v>144</v>
      </c>
      <c r="P761" s="748">
        <v>55421</v>
      </c>
      <c r="Q761" s="748" t="s">
        <v>1267</v>
      </c>
      <c r="R761" s="746" t="s">
        <v>145</v>
      </c>
      <c r="S761" s="746" t="s">
        <v>4250</v>
      </c>
      <c r="T761" s="746" t="s">
        <v>146</v>
      </c>
      <c r="U761" s="748">
        <v>49203133</v>
      </c>
      <c r="V761" s="746">
        <v>0</v>
      </c>
      <c r="W761" s="748" t="s">
        <v>113</v>
      </c>
      <c r="X761" s="748">
        <v>365</v>
      </c>
      <c r="Y761" s="746">
        <v>832</v>
      </c>
      <c r="Z761" s="746">
        <v>26</v>
      </c>
      <c r="AA761" s="749">
        <f t="shared" si="22"/>
        <v>9.4900000000000002E-3</v>
      </c>
      <c r="AB761" s="748" t="s">
        <v>88</v>
      </c>
      <c r="AC761" s="747">
        <v>44732</v>
      </c>
      <c r="AD761" s="800"/>
      <c r="AE761" s="748" t="s">
        <v>4250</v>
      </c>
      <c r="AF761" s="746" t="s">
        <v>8519</v>
      </c>
      <c r="AG761" s="746">
        <v>832</v>
      </c>
      <c r="AH761" s="746">
        <v>26</v>
      </c>
      <c r="AI761" s="761">
        <f t="shared" si="23"/>
        <v>2.1631999999999998E-2</v>
      </c>
      <c r="AJ761" s="748" t="s">
        <v>4250</v>
      </c>
      <c r="AK761" s="748" t="s">
        <v>4250</v>
      </c>
      <c r="AL761" s="746" t="s">
        <v>4250</v>
      </c>
      <c r="AM761" s="746" t="s">
        <v>4250</v>
      </c>
      <c r="AN761" s="746" t="s">
        <v>4250</v>
      </c>
      <c r="AO761" s="748" t="s">
        <v>4250</v>
      </c>
      <c r="AP761" s="748" t="s">
        <v>4250</v>
      </c>
      <c r="AQ761" s="748"/>
      <c r="AR761" s="766" t="s">
        <v>4250</v>
      </c>
      <c r="AS761" s="748" t="s">
        <v>4250</v>
      </c>
      <c r="AT761" s="748" t="s">
        <v>4250</v>
      </c>
      <c r="AU761" s="748" t="s">
        <v>4250</v>
      </c>
      <c r="AV761" s="748" t="s">
        <v>4250</v>
      </c>
      <c r="AW761" s="748" t="s">
        <v>4250</v>
      </c>
      <c r="AX761" s="748" t="s">
        <v>4250</v>
      </c>
      <c r="AY761" s="748" t="s">
        <v>4250</v>
      </c>
      <c r="AZ761" s="748" t="s">
        <v>4250</v>
      </c>
      <c r="BA761" s="748" t="s">
        <v>4250</v>
      </c>
      <c r="BB761" s="748" t="s">
        <v>4250</v>
      </c>
      <c r="BC761" s="748" t="s">
        <v>4250</v>
      </c>
      <c r="BD761" s="748" t="s">
        <v>4250</v>
      </c>
      <c r="BE761" s="748" t="s">
        <v>4250</v>
      </c>
      <c r="BF761" s="748" t="s">
        <v>4250</v>
      </c>
      <c r="BG761" s="748" t="s">
        <v>4250</v>
      </c>
      <c r="BH761" s="748" t="s">
        <v>4250</v>
      </c>
    </row>
    <row r="762" spans="1:60">
      <c r="A762" s="858" t="s">
        <v>8524</v>
      </c>
      <c r="B762" s="748" t="s">
        <v>56</v>
      </c>
      <c r="C762" s="746" t="s">
        <v>8520</v>
      </c>
      <c r="D762" s="747">
        <v>44721</v>
      </c>
      <c r="E762" s="748" t="s">
        <v>8517</v>
      </c>
      <c r="F762" s="748" t="s">
        <v>59</v>
      </c>
      <c r="G762" s="748" t="s">
        <v>60</v>
      </c>
      <c r="H762" s="748" t="s">
        <v>61</v>
      </c>
      <c r="I762" s="748" t="s">
        <v>62</v>
      </c>
      <c r="J762" s="748" t="s">
        <v>63</v>
      </c>
      <c r="K762" s="748">
        <v>30349</v>
      </c>
      <c r="L762" s="748" t="s">
        <v>141</v>
      </c>
      <c r="M762" s="748" t="s">
        <v>680</v>
      </c>
      <c r="N762" s="748" t="s">
        <v>143</v>
      </c>
      <c r="O762" s="748" t="s">
        <v>144</v>
      </c>
      <c r="P762" s="748">
        <v>55421</v>
      </c>
      <c r="Q762" s="748" t="s">
        <v>1267</v>
      </c>
      <c r="R762" s="746" t="s">
        <v>145</v>
      </c>
      <c r="S762" s="746" t="s">
        <v>4250</v>
      </c>
      <c r="T762" s="746" t="s">
        <v>146</v>
      </c>
      <c r="U762" s="748">
        <v>49203133</v>
      </c>
      <c r="V762" s="746">
        <v>0</v>
      </c>
      <c r="W762" s="748" t="s">
        <v>113</v>
      </c>
      <c r="X762" s="748">
        <v>365</v>
      </c>
      <c r="Y762" s="746">
        <v>832</v>
      </c>
      <c r="Z762" s="746">
        <v>26</v>
      </c>
      <c r="AA762" s="749">
        <f t="shared" si="22"/>
        <v>9.4900000000000002E-3</v>
      </c>
      <c r="AB762" s="748" t="s">
        <v>88</v>
      </c>
      <c r="AC762" s="747">
        <v>44732</v>
      </c>
      <c r="AD762" s="800"/>
      <c r="AE762" s="748" t="s">
        <v>4250</v>
      </c>
      <c r="AF762" s="746" t="s">
        <v>8520</v>
      </c>
      <c r="AG762" s="746">
        <v>832</v>
      </c>
      <c r="AH762" s="746">
        <v>26</v>
      </c>
      <c r="AI762" s="761">
        <f t="shared" si="23"/>
        <v>2.1631999999999998E-2</v>
      </c>
      <c r="AJ762" s="748" t="s">
        <v>4250</v>
      </c>
      <c r="AK762" s="748" t="s">
        <v>4250</v>
      </c>
      <c r="AL762" s="746" t="s">
        <v>4250</v>
      </c>
      <c r="AM762" s="746" t="s">
        <v>4250</v>
      </c>
      <c r="AN762" s="746" t="s">
        <v>4250</v>
      </c>
      <c r="AO762" s="748" t="s">
        <v>4250</v>
      </c>
      <c r="AP762" s="748" t="s">
        <v>4250</v>
      </c>
      <c r="AQ762" s="748"/>
      <c r="AR762" s="766" t="s">
        <v>4250</v>
      </c>
      <c r="AS762" s="748" t="s">
        <v>4250</v>
      </c>
      <c r="AT762" s="748" t="s">
        <v>4250</v>
      </c>
      <c r="AU762" s="748" t="s">
        <v>4250</v>
      </c>
      <c r="AV762" s="748" t="s">
        <v>4250</v>
      </c>
      <c r="AW762" s="748" t="s">
        <v>4250</v>
      </c>
      <c r="AX762" s="748" t="s">
        <v>4250</v>
      </c>
      <c r="AY762" s="748" t="s">
        <v>4250</v>
      </c>
      <c r="AZ762" s="748" t="s">
        <v>4250</v>
      </c>
      <c r="BA762" s="748" t="s">
        <v>4250</v>
      </c>
      <c r="BB762" s="748" t="s">
        <v>4250</v>
      </c>
      <c r="BC762" s="748" t="s">
        <v>4250</v>
      </c>
      <c r="BD762" s="748" t="s">
        <v>4250</v>
      </c>
      <c r="BE762" s="748" t="s">
        <v>4250</v>
      </c>
      <c r="BF762" s="748" t="s">
        <v>4250</v>
      </c>
      <c r="BG762" s="748" t="s">
        <v>4250</v>
      </c>
      <c r="BH762" s="748" t="s">
        <v>4250</v>
      </c>
    </row>
    <row r="763" spans="1:60">
      <c r="A763" s="858" t="s">
        <v>8524</v>
      </c>
      <c r="B763" s="748" t="s">
        <v>1264</v>
      </c>
      <c r="C763" s="746" t="s">
        <v>8521</v>
      </c>
      <c r="D763" s="747">
        <v>44721</v>
      </c>
      <c r="E763" s="748" t="s">
        <v>8522</v>
      </c>
      <c r="F763" s="748" t="s">
        <v>59</v>
      </c>
      <c r="G763" s="748" t="s">
        <v>60</v>
      </c>
      <c r="H763" s="748" t="s">
        <v>61</v>
      </c>
      <c r="I763" s="748" t="s">
        <v>62</v>
      </c>
      <c r="J763" s="748" t="s">
        <v>63</v>
      </c>
      <c r="K763" s="748">
        <v>30349</v>
      </c>
      <c r="L763" s="748" t="s">
        <v>241</v>
      </c>
      <c r="M763" s="748" t="s">
        <v>757</v>
      </c>
      <c r="N763" s="748" t="s">
        <v>243</v>
      </c>
      <c r="O763" s="748" t="s">
        <v>98</v>
      </c>
      <c r="P763" s="748">
        <v>34221</v>
      </c>
      <c r="Q763" s="748" t="s">
        <v>1267</v>
      </c>
      <c r="R763" s="746" t="s">
        <v>244</v>
      </c>
      <c r="S763" s="746" t="s">
        <v>245</v>
      </c>
      <c r="T763" s="790" t="s">
        <v>246</v>
      </c>
      <c r="U763" s="748">
        <v>49203132</v>
      </c>
      <c r="V763" s="746">
        <v>0</v>
      </c>
      <c r="W763" s="748" t="s">
        <v>113</v>
      </c>
      <c r="X763" s="748">
        <v>360</v>
      </c>
      <c r="Y763" s="746">
        <v>512</v>
      </c>
      <c r="Z763" s="746">
        <v>16</v>
      </c>
      <c r="AA763" s="749">
        <f t="shared" si="22"/>
        <v>5.7600000000000004E-3</v>
      </c>
      <c r="AB763" s="748" t="s">
        <v>88</v>
      </c>
      <c r="AC763" s="747">
        <v>44732</v>
      </c>
      <c r="AD763" s="800"/>
      <c r="AE763" s="748" t="s">
        <v>4250</v>
      </c>
      <c r="AF763" s="746" t="s">
        <v>8521</v>
      </c>
      <c r="AG763" s="746">
        <v>512</v>
      </c>
      <c r="AH763" s="746">
        <v>16</v>
      </c>
      <c r="AI763" s="761">
        <f t="shared" si="23"/>
        <v>8.1919999999999996E-3</v>
      </c>
      <c r="AJ763" s="748" t="s">
        <v>72</v>
      </c>
      <c r="AK763" s="748" t="s">
        <v>4250</v>
      </c>
      <c r="AL763" s="746" t="s">
        <v>4250</v>
      </c>
      <c r="AM763" s="746" t="s">
        <v>4250</v>
      </c>
      <c r="AN763" s="746" t="s">
        <v>4250</v>
      </c>
      <c r="AO763" s="748" t="s">
        <v>4250</v>
      </c>
      <c r="AP763" s="748" t="s">
        <v>4250</v>
      </c>
      <c r="AQ763" s="748"/>
      <c r="AR763" s="766" t="s">
        <v>4250</v>
      </c>
      <c r="AS763" s="748" t="s">
        <v>4250</v>
      </c>
      <c r="AT763" s="748" t="s">
        <v>4250</v>
      </c>
      <c r="AU763" s="748" t="s">
        <v>4250</v>
      </c>
      <c r="AV763" s="748" t="s">
        <v>4250</v>
      </c>
      <c r="AW763" s="748" t="s">
        <v>4250</v>
      </c>
      <c r="AX763" s="748" t="s">
        <v>4250</v>
      </c>
      <c r="AY763" s="748" t="s">
        <v>4250</v>
      </c>
      <c r="AZ763" s="748" t="s">
        <v>4250</v>
      </c>
      <c r="BA763" s="748" t="s">
        <v>4250</v>
      </c>
      <c r="BB763" s="748" t="s">
        <v>4250</v>
      </c>
      <c r="BC763" s="748" t="s">
        <v>4250</v>
      </c>
      <c r="BD763" s="748" t="s">
        <v>4250</v>
      </c>
      <c r="BE763" s="748" t="s">
        <v>4250</v>
      </c>
      <c r="BF763" s="748" t="s">
        <v>4250</v>
      </c>
      <c r="BG763" s="748" t="s">
        <v>4250</v>
      </c>
      <c r="BH763" s="748" t="s">
        <v>4250</v>
      </c>
    </row>
    <row r="764" spans="1:60">
      <c r="A764" s="858" t="s">
        <v>8524</v>
      </c>
      <c r="B764" s="748" t="s">
        <v>1264</v>
      </c>
      <c r="C764" s="746" t="s">
        <v>8523</v>
      </c>
      <c r="D764" s="747">
        <v>44721</v>
      </c>
      <c r="E764" s="748" t="s">
        <v>8522</v>
      </c>
      <c r="F764" s="748" t="s">
        <v>59</v>
      </c>
      <c r="G764" s="748" t="s">
        <v>60</v>
      </c>
      <c r="H764" s="748" t="s">
        <v>61</v>
      </c>
      <c r="I764" s="748" t="s">
        <v>62</v>
      </c>
      <c r="J764" s="748" t="s">
        <v>63</v>
      </c>
      <c r="K764" s="748">
        <v>30349</v>
      </c>
      <c r="L764" s="748" t="s">
        <v>241</v>
      </c>
      <c r="M764" s="748" t="s">
        <v>757</v>
      </c>
      <c r="N764" s="748" t="s">
        <v>243</v>
      </c>
      <c r="O764" s="748" t="s">
        <v>98</v>
      </c>
      <c r="P764" s="748">
        <v>34221</v>
      </c>
      <c r="Q764" s="748" t="s">
        <v>1267</v>
      </c>
      <c r="R764" s="746" t="s">
        <v>244</v>
      </c>
      <c r="S764" s="746" t="s">
        <v>245</v>
      </c>
      <c r="T764" s="790" t="s">
        <v>246</v>
      </c>
      <c r="U764" s="748">
        <v>49203132</v>
      </c>
      <c r="V764" s="746">
        <v>0</v>
      </c>
      <c r="W764" s="748" t="s">
        <v>113</v>
      </c>
      <c r="X764" s="748">
        <v>360</v>
      </c>
      <c r="Y764" s="746">
        <v>512</v>
      </c>
      <c r="Z764" s="746">
        <v>16</v>
      </c>
      <c r="AA764" s="749">
        <f t="shared" si="22"/>
        <v>5.7600000000000004E-3</v>
      </c>
      <c r="AB764" s="748" t="s">
        <v>88</v>
      </c>
      <c r="AC764" s="747">
        <v>44732</v>
      </c>
      <c r="AD764" s="800"/>
      <c r="AE764" s="748" t="s">
        <v>4250</v>
      </c>
      <c r="AF764" s="746" t="s">
        <v>8523</v>
      </c>
      <c r="AG764" s="746">
        <v>512</v>
      </c>
      <c r="AH764" s="746">
        <v>16</v>
      </c>
      <c r="AI764" s="761">
        <f t="shared" si="23"/>
        <v>8.1919999999999996E-3</v>
      </c>
      <c r="AJ764" s="748" t="s">
        <v>72</v>
      </c>
      <c r="AK764" s="748" t="s">
        <v>4250</v>
      </c>
      <c r="AL764" s="746" t="s">
        <v>4250</v>
      </c>
      <c r="AM764" s="746" t="s">
        <v>4250</v>
      </c>
      <c r="AN764" s="746" t="s">
        <v>4250</v>
      </c>
      <c r="AO764" s="748" t="s">
        <v>4250</v>
      </c>
      <c r="AP764" s="748" t="s">
        <v>4250</v>
      </c>
      <c r="AQ764" s="748"/>
      <c r="AR764" s="766" t="s">
        <v>4250</v>
      </c>
      <c r="AS764" s="748" t="s">
        <v>4250</v>
      </c>
      <c r="AT764" s="748" t="s">
        <v>4250</v>
      </c>
      <c r="AU764" s="748" t="s">
        <v>4250</v>
      </c>
      <c r="AV764" s="748" t="s">
        <v>4250</v>
      </c>
      <c r="AW764" s="748" t="s">
        <v>4250</v>
      </c>
      <c r="AX764" s="748" t="s">
        <v>4250</v>
      </c>
      <c r="AY764" s="748" t="s">
        <v>4250</v>
      </c>
      <c r="AZ764" s="748" t="s">
        <v>4250</v>
      </c>
      <c r="BA764" s="748" t="s">
        <v>4250</v>
      </c>
      <c r="BB764" s="748" t="s">
        <v>4250</v>
      </c>
      <c r="BC764" s="748" t="s">
        <v>4250</v>
      </c>
      <c r="BD764" s="748" t="s">
        <v>4250</v>
      </c>
      <c r="BE764" s="748" t="s">
        <v>4250</v>
      </c>
      <c r="BF764" s="748" t="s">
        <v>4250</v>
      </c>
      <c r="BG764" s="748" t="s">
        <v>4250</v>
      </c>
      <c r="BH764" s="748" t="s">
        <v>4250</v>
      </c>
    </row>
  </sheetData>
  <autoFilter ref="A1:BH764" xr:uid="{B0BC1885-F2C2-43E9-B139-E38404BBD952}"/>
  <phoneticPr fontId="7" type="noConversion"/>
  <hyperlinks>
    <hyperlink ref="T11" r:id="rId1" xr:uid="{DDD0B897-A5F9-4E19-802F-07357DD6C19D}"/>
    <hyperlink ref="T29" r:id="rId2" xr:uid="{1FBEE758-832F-45EB-A516-C61EFA536A67}"/>
    <hyperlink ref="T45" r:id="rId3" xr:uid="{55ABED57-AF42-45F5-AA96-1BA511E035A5}"/>
    <hyperlink ref="T46" r:id="rId4" xr:uid="{B7911EFB-8466-443E-A2FD-47536D575C63}"/>
    <hyperlink ref="T47" r:id="rId5" xr:uid="{42C5CBF3-567C-427D-A6C3-6B2255B9BFED}"/>
    <hyperlink ref="T49" r:id="rId6" xr:uid="{27972256-0149-42ED-BB2F-F087BFE8FB03}"/>
    <hyperlink ref="T50" r:id="rId7" xr:uid="{F3B6FB79-1207-43A0-9BA6-3E0E78A536A2}"/>
    <hyperlink ref="T51" r:id="rId8" xr:uid="{103E55D3-874E-44A1-A359-D02D5DAB1E3A}"/>
    <hyperlink ref="T52" r:id="rId9" xr:uid="{D297BAC3-CBD4-4E03-A621-A5224CE1497C}"/>
    <hyperlink ref="T53" r:id="rId10" xr:uid="{9E681504-5285-4C8E-99F0-3C478E47F402}"/>
    <hyperlink ref="T61" r:id="rId11" xr:uid="{B5070209-C6CB-4872-87F2-E314D7630ED8}"/>
    <hyperlink ref="T144" r:id="rId12" xr:uid="{DD4ABB1C-CF9E-4271-B489-7E7524A50597}"/>
    <hyperlink ref="T157" r:id="rId13" xr:uid="{6FF7003C-2F05-4307-95D9-2CC24907C795}"/>
    <hyperlink ref="T158" r:id="rId14" xr:uid="{924A8AF5-3380-4BBD-91A9-EC4805A5DFE4}"/>
    <hyperlink ref="T192" r:id="rId15" xr:uid="{D8C2A589-2708-4376-B396-85BF1EC0CCC4}"/>
    <hyperlink ref="T209" r:id="rId16" xr:uid="{D39222AC-BF25-4220-B705-6102B8384D7E}"/>
    <hyperlink ref="T210" r:id="rId17" xr:uid="{64DDCE8F-7017-406A-99C1-6FF4D9BBDD23}"/>
    <hyperlink ref="T216" r:id="rId18" xr:uid="{A87C6AFC-7F7F-485F-A9AB-7CB73370592C}"/>
    <hyperlink ref="T220" r:id="rId19" xr:uid="{E9986BF9-F17B-4E85-BE65-546CA403798A}"/>
    <hyperlink ref="T221" r:id="rId20" xr:uid="{83D552F9-961C-46D2-B62A-BBF89219F64D}"/>
    <hyperlink ref="T222" r:id="rId21" xr:uid="{1B8A47CC-84E7-4B06-9901-7D8BACD0EA2F}"/>
    <hyperlink ref="T223" r:id="rId22" xr:uid="{A6435BB6-AB9A-466D-BA68-9793664FC7DF}"/>
    <hyperlink ref="T224" r:id="rId23" xr:uid="{93E80692-B148-41F3-BAF9-6C0E49F3D9D5}"/>
    <hyperlink ref="T225" r:id="rId24" xr:uid="{D1A81F95-270F-43C7-80FB-1341FD62A890}"/>
    <hyperlink ref="T226" r:id="rId25" xr:uid="{A3267308-6072-4582-8811-314CB1FE1368}"/>
    <hyperlink ref="T233" r:id="rId26" xr:uid="{160EEBA3-CDD4-4891-B4FF-8C6A4F5EC296}"/>
    <hyperlink ref="T238" r:id="rId27" xr:uid="{65347AAB-517C-4972-8A9A-DFFDB50C4400}"/>
    <hyperlink ref="T239" r:id="rId28" xr:uid="{648DBCA2-75B8-4BA8-ACE3-37F62345204B}"/>
    <hyperlink ref="T243" r:id="rId29" xr:uid="{42A2005A-F06D-4345-A4DD-B4194D095447}"/>
    <hyperlink ref="T278" r:id="rId30" xr:uid="{FBA90972-B5AC-4D5F-B096-1C24440FDCC9}"/>
    <hyperlink ref="T281" r:id="rId31" xr:uid="{70946871-0D06-4343-B632-178D447A05FB}"/>
    <hyperlink ref="T282" r:id="rId32" xr:uid="{E69725D0-88D4-481C-AA5A-C9B0114BF1F4}"/>
    <hyperlink ref="T283" r:id="rId33" xr:uid="{19D9C149-94F3-406D-85ED-1E551F2FC345}"/>
    <hyperlink ref="T284" r:id="rId34" xr:uid="{DD0069C2-31CC-45A6-8C62-2A6891B6522D}"/>
    <hyperlink ref="T286" r:id="rId35" xr:uid="{40E09BF4-7861-4CC4-815C-1317C511B5E2}"/>
    <hyperlink ref="T309" r:id="rId36" xr:uid="{316B8839-3EE6-45D8-BC77-16FA4B69CCAC}"/>
    <hyperlink ref="T325" r:id="rId37" xr:uid="{D7E9B15A-5238-4F69-90B2-3A7352CD2554}"/>
    <hyperlink ref="T327" r:id="rId38" xr:uid="{670793BA-6648-42A1-A7DC-AE0D53C91904}"/>
    <hyperlink ref="T328" r:id="rId39" xr:uid="{C02A6278-516E-4E34-B872-88ADE8011A7E}"/>
    <hyperlink ref="T329" r:id="rId40" xr:uid="{3DF01AAA-1AA4-43E4-949D-29B0A5604312}"/>
    <hyperlink ref="T330" r:id="rId41" xr:uid="{FBBEEF91-6056-4A0A-AB56-751C2050C608}"/>
    <hyperlink ref="T381" r:id="rId42" xr:uid="{822E73EE-E08C-4C92-B00E-13FB97A95B29}"/>
    <hyperlink ref="T383" r:id="rId43" xr:uid="{27ADEA64-FD42-4A60-AB65-A309462C5C41}"/>
    <hyperlink ref="T391" r:id="rId44" xr:uid="{2BF26158-3234-4149-AC02-10E48F149E81}"/>
    <hyperlink ref="T395" r:id="rId45" xr:uid="{D634BDC9-7BBA-4036-89AF-7D9A883F68E2}"/>
    <hyperlink ref="T426" r:id="rId46" xr:uid="{7FE76B87-FA8D-47E5-8809-164E2E435B4E}"/>
    <hyperlink ref="T427" r:id="rId47" xr:uid="{BD5AF78F-679F-4C69-AB2A-D409EB1CA72D}"/>
    <hyperlink ref="T428" r:id="rId48" xr:uid="{0D792C20-599B-4B60-AB56-B9C4E4B90DAE}"/>
    <hyperlink ref="T429" r:id="rId49" xr:uid="{ADF15761-0EE9-4AEE-BEDA-3D0B1914CBC7}"/>
    <hyperlink ref="T430" r:id="rId50" xr:uid="{1726A989-8152-4637-875F-3087A7C7A294}"/>
    <hyperlink ref="T431" r:id="rId51" xr:uid="{19383382-4A47-4AA7-B553-77F3D6E3CAF3}"/>
    <hyperlink ref="T432" r:id="rId52" xr:uid="{2224959E-1BA7-401E-9C27-0E051A253369}"/>
    <hyperlink ref="T435" r:id="rId53" xr:uid="{FCB8FDBF-390B-4167-A5C5-90B9A53C83E9}"/>
    <hyperlink ref="T436" r:id="rId54" xr:uid="{378413C3-1CDA-4F08-89F2-2E5B2121610D}"/>
    <hyperlink ref="T437" r:id="rId55" xr:uid="{729E7835-45D2-472A-8CEA-CA7F0DBFFD2B}"/>
    <hyperlink ref="T438" r:id="rId56" xr:uid="{B1C12C88-F3A5-4822-BA11-959F378882AE}"/>
    <hyperlink ref="T439" r:id="rId57" xr:uid="{E815261D-73DF-4454-9B8C-25270D7DF699}"/>
    <hyperlink ref="T441" r:id="rId58" xr:uid="{72D73286-FB23-4249-B4DA-E44A96467A13}"/>
    <hyperlink ref="T442" r:id="rId59" xr:uid="{FA8F9715-1822-499C-948E-9C53A04BFA77}"/>
    <hyperlink ref="T443" r:id="rId60" xr:uid="{1D180AD6-9A93-4E17-AEB1-4B4391A0F71F}"/>
    <hyperlink ref="T454" r:id="rId61" xr:uid="{EFE17A3F-FEDC-40DA-9A5F-D86135580564}"/>
    <hyperlink ref="T455" r:id="rId62" xr:uid="{3B4064E9-A26F-4D9F-8BC4-9D4D36E3B67E}"/>
    <hyperlink ref="T456" r:id="rId63" xr:uid="{E1E7282B-E7A2-425E-B473-CEE38BE8E3C9}"/>
    <hyperlink ref="T457" r:id="rId64" xr:uid="{B0E72185-5BF3-44B6-8CFB-4C8AF70BDDDA}"/>
    <hyperlink ref="T458" r:id="rId65" xr:uid="{AF1E1792-5AA9-4183-A829-DFBB30755EBC}"/>
    <hyperlink ref="T459" r:id="rId66" xr:uid="{83CD264B-C455-4D86-AC01-6864A334D66D}"/>
    <hyperlink ref="T460" r:id="rId67" xr:uid="{88760153-597B-439A-AD3E-B02129C21B8C}"/>
    <hyperlink ref="T494" r:id="rId68" xr:uid="{449F3239-7D1A-472A-AA0A-F4656211BDB8}"/>
    <hyperlink ref="T501" r:id="rId69" xr:uid="{1FCFD899-9834-4193-8430-2828BBDFEA55}"/>
    <hyperlink ref="T502" r:id="rId70" xr:uid="{00A8B943-CCBE-4042-888D-DD5FB5763290}"/>
    <hyperlink ref="T503" r:id="rId71" xr:uid="{FAA10922-733E-4561-B854-4D7720BA3432}"/>
    <hyperlink ref="T504" r:id="rId72" xr:uid="{2C850D03-5B8C-4568-9A35-BE847BA39A84}"/>
    <hyperlink ref="T507" r:id="rId73" xr:uid="{906DD7E1-D58D-4B09-B611-11EFF55FDEA9}"/>
    <hyperlink ref="T510" r:id="rId74" xr:uid="{80ADB07F-BD66-48CF-B721-FC39A801F1CD}"/>
    <hyperlink ref="T511" r:id="rId75" xr:uid="{D37B5497-F9DA-4D28-8ADD-3DF9CF8EF204}"/>
    <hyperlink ref="T517" r:id="rId76" xr:uid="{A5A15A08-6C3B-47B3-B875-441934FE3F12}"/>
    <hyperlink ref="T569" r:id="rId77" xr:uid="{19A8C2DE-4A7F-46DE-9036-2A59C5CE2D58}"/>
    <hyperlink ref="T570" r:id="rId78" xr:uid="{43C86857-EF86-4120-912D-677C41AA9E21}"/>
    <hyperlink ref="T571" r:id="rId79" xr:uid="{2181BDA4-6559-48BA-962A-743C8056713B}"/>
    <hyperlink ref="T572" r:id="rId80" xr:uid="{6905CCC1-5754-49E2-8788-949BD787E253}"/>
    <hyperlink ref="T600" r:id="rId81" xr:uid="{795073A5-AD32-4358-960C-0C32E449F46B}"/>
    <hyperlink ref="T601" r:id="rId82" xr:uid="{6B46405D-249F-4E1B-B787-C752E016924D}"/>
    <hyperlink ref="T612" r:id="rId83" xr:uid="{87F77AFB-0577-4281-9BAB-6E230E18DB0C}"/>
    <hyperlink ref="T613" r:id="rId84" xr:uid="{A6A60CEB-3A86-451E-859A-FF1F5BE11476}"/>
    <hyperlink ref="T637" r:id="rId85" xr:uid="{2860CA56-41F3-4DE4-82B8-4B530E9C20E3}"/>
    <hyperlink ref="T638" r:id="rId86" xr:uid="{0DB085E0-EA38-42F0-923D-C4F770AA5A2C}"/>
    <hyperlink ref="T644" r:id="rId87" xr:uid="{D6B45A60-D2FA-42D5-A30D-F57ED049B0ED}"/>
    <hyperlink ref="T648" r:id="rId88" xr:uid="{9BB7C89B-5F28-4F71-B6C7-82D907A35C98}"/>
    <hyperlink ref="T656" r:id="rId89" xr:uid="{7F91B52F-5D37-4ED4-BEE6-2EBFE0B014FB}"/>
    <hyperlink ref="T657" r:id="rId90" xr:uid="{F256E556-F10A-4C8A-AE73-5322A02A2B51}"/>
    <hyperlink ref="T658" r:id="rId91" xr:uid="{1C82E04C-2E35-4CA9-B7A8-EA8130D9EADF}"/>
    <hyperlink ref="T701" r:id="rId92" xr:uid="{6CD8267D-ADE1-405A-91C9-664AEB67730C}"/>
    <hyperlink ref="T711" r:id="rId93" xr:uid="{1105F1B1-DB2C-4963-851B-F506A17A641F}"/>
    <hyperlink ref="T712" r:id="rId94" xr:uid="{AC3C5134-9067-48F4-BB84-7E8B01F63427}"/>
    <hyperlink ref="T713" r:id="rId95" xr:uid="{A5C36B95-8FA3-4870-BF78-5DF9B2CC519F}"/>
    <hyperlink ref="T716" r:id="rId96" xr:uid="{CC258E52-FB0B-4E43-B66E-5338091BFA08}"/>
    <hyperlink ref="T717" r:id="rId97" xr:uid="{8571231D-ECA5-43D7-9259-052D0A45F357}"/>
    <hyperlink ref="T718" r:id="rId98" xr:uid="{BF8F8416-5947-485D-9ED2-DF63448B82A2}"/>
    <hyperlink ref="T722" r:id="rId99" xr:uid="{DD32DEB9-B5EF-4A86-814D-48C6F13D148E}"/>
    <hyperlink ref="T723" r:id="rId100" xr:uid="{EAF0CF34-52E4-4625-A6C6-4873F70D20D8}"/>
    <hyperlink ref="T724" r:id="rId101" xr:uid="{5FED9E14-0171-4488-90C3-495D8601F196}"/>
    <hyperlink ref="T736" r:id="rId102" xr:uid="{47ECC602-A82F-4A67-B897-282811409410}"/>
    <hyperlink ref="T737" r:id="rId103" xr:uid="{A6256887-1D9C-4072-97DE-5881F4E8A380}"/>
    <hyperlink ref="T738" r:id="rId104" xr:uid="{B0EA3D17-54CD-474C-826D-D93FA6C6E0A2}"/>
    <hyperlink ref="T740" r:id="rId105" xr:uid="{629E74FC-DE9F-4316-9263-F200811B414B}"/>
    <hyperlink ref="T752" r:id="rId106" xr:uid="{C808ABAB-ED7F-4502-AB7C-BFDF8876E976}"/>
    <hyperlink ref="T753" r:id="rId107" xr:uid="{156BAF30-BF17-4B6A-A931-1F5F8DA84451}"/>
    <hyperlink ref="T754" r:id="rId108" xr:uid="{E05F8164-391A-43FA-BE69-DF5842A3B21B}"/>
    <hyperlink ref="T755" r:id="rId109" xr:uid="{64365206-5A5F-4EE0-82F8-9BC895B9E16C}"/>
    <hyperlink ref="T757" r:id="rId110" xr:uid="{A00A2B44-3C4B-4881-8B38-D760BE50FA32}"/>
    <hyperlink ref="T758" r:id="rId111" xr:uid="{FE1DDA92-52D4-4CFE-A6E1-ECAEBB2682A6}"/>
    <hyperlink ref="T763" r:id="rId112" xr:uid="{BF363591-9F2C-492A-9AED-602B0D19E24B}"/>
    <hyperlink ref="T764" r:id="rId113" xr:uid="{1EE353C4-8317-4204-A6A1-761D768249D3}"/>
  </hyperlinks>
  <pageMargins left="0.7" right="0.7" top="0.75" bottom="0.75" header="0.3" footer="0.3"/>
  <pageSetup orientation="portrait" horizontalDpi="1200" verticalDpi="1200" r:id="rId114"/>
  <drawing r:id="rId115"/>
  <legacyDrawing r:id="rId1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AD0C7-E54D-4214-9466-5B092ADE5793}">
  <dimension ref="A1:BH1357"/>
  <sheetViews>
    <sheetView showGridLines="0" zoomScaleNormal="100" workbookViewId="0">
      <pane xSplit="5" ySplit="1" topLeftCell="F1322" activePane="bottomRight" state="frozen"/>
      <selection pane="topRight" activeCell="F1" sqref="F1"/>
      <selection pane="bottomLeft" activeCell="A2" sqref="A2"/>
      <selection pane="bottomRight" activeCell="A1357" sqref="A1357"/>
    </sheetView>
  </sheetViews>
  <sheetFormatPr defaultRowHeight="15"/>
  <cols>
    <col min="1" max="1" width="5" customWidth="1"/>
    <col min="2" max="2" width="4.140625" customWidth="1"/>
    <col min="3" max="3" width="16.7109375" bestFit="1" customWidth="1"/>
    <col min="4" max="4" width="12" style="123" bestFit="1" customWidth="1"/>
    <col min="5" max="5" width="38.140625" bestFit="1" customWidth="1"/>
    <col min="6" max="6" width="18.28515625" bestFit="1" customWidth="1"/>
    <col min="7" max="7" width="20.42578125" customWidth="1"/>
    <col min="8" max="8" width="27.85546875" bestFit="1" customWidth="1"/>
    <col min="9" max="9" width="11.7109375" customWidth="1"/>
    <col min="10" max="10" width="5.5703125" customWidth="1"/>
    <col min="11" max="11" width="8.28515625" customWidth="1"/>
    <col min="12" max="12" width="48.7109375" bestFit="1" customWidth="1"/>
    <col min="13" max="13" width="55.7109375" bestFit="1" customWidth="1"/>
    <col min="14" max="14" width="15.7109375" customWidth="1"/>
    <col min="15" max="15" width="5.42578125" customWidth="1"/>
    <col min="16" max="16" width="7.7109375" customWidth="1"/>
    <col min="17" max="17" width="6" customWidth="1"/>
    <col min="18" max="18" width="44.7109375" bestFit="1" customWidth="1"/>
    <col min="19" max="19" width="25.7109375" bestFit="1" customWidth="1"/>
    <col min="20" max="20" width="90.42578125" bestFit="1" customWidth="1"/>
    <col min="21" max="21" width="13.7109375" bestFit="1" customWidth="1"/>
    <col min="22" max="22" width="6.5703125" customWidth="1"/>
    <col min="23" max="23" width="34.5703125" bestFit="1" customWidth="1"/>
    <col min="24" max="24" width="5.42578125" customWidth="1"/>
    <col min="25" max="25" width="6" customWidth="1"/>
    <col min="26" max="26" width="4.5703125" customWidth="1"/>
    <col min="27" max="27" width="6.28515625" customWidth="1"/>
    <col min="28" max="28" width="6.140625" customWidth="1"/>
    <col min="29" max="29" width="11.140625" style="123" bestFit="1" customWidth="1"/>
    <col min="30" max="30" width="23.85546875" bestFit="1" customWidth="1"/>
    <col min="31" max="31" width="18.7109375" bestFit="1" customWidth="1"/>
    <col min="32" max="32" width="16.85546875" bestFit="1" customWidth="1"/>
    <col min="33" max="33" width="6.28515625" customWidth="1"/>
    <col min="34" max="34" width="4.7109375" customWidth="1"/>
    <col min="35" max="35" width="6" customWidth="1"/>
    <col min="36" max="36" width="11" customWidth="1"/>
    <col min="37" max="37" width="14.42578125" bestFit="1" customWidth="1"/>
    <col min="38" max="41" width="11.140625" style="123" bestFit="1" customWidth="1"/>
    <col min="42" max="42" width="12.7109375" style="123" customWidth="1"/>
    <col min="43" max="43" width="10.42578125" bestFit="1" customWidth="1"/>
    <col min="44" max="44" width="70.85546875" customWidth="1"/>
    <col min="45" max="45" width="16.7109375" bestFit="1" customWidth="1"/>
    <col min="46" max="46" width="10.140625" style="123" bestFit="1" customWidth="1"/>
    <col min="47" max="47" width="24.5703125" style="123" bestFit="1" customWidth="1"/>
    <col min="48" max="48" width="12.85546875" style="123" bestFit="1" customWidth="1"/>
    <col min="49" max="49" width="4.28515625" customWidth="1"/>
    <col min="50" max="50" width="6.5703125" customWidth="1"/>
    <col min="51" max="51" width="15.28515625" style="581" bestFit="1" customWidth="1"/>
    <col min="52" max="52" width="13.140625" style="581" bestFit="1" customWidth="1"/>
    <col min="53" max="53" width="10" style="582" bestFit="1" customWidth="1"/>
    <col min="54" max="54" width="11.5703125" style="582" bestFit="1" customWidth="1"/>
    <col min="55" max="55" width="16.7109375" style="582" bestFit="1" customWidth="1"/>
    <col min="56" max="56" width="13.85546875" style="582" bestFit="1" customWidth="1"/>
    <col min="57" max="57" width="5.7109375" style="87" customWidth="1"/>
    <col min="58" max="58" width="4.5703125" style="87" customWidth="1"/>
    <col min="59" max="59" width="6.7109375" customWidth="1"/>
    <col min="60" max="60" width="60.85546875" bestFit="1" customWidth="1"/>
  </cols>
  <sheetData>
    <row r="1" spans="1:60" ht="15.75">
      <c r="A1" s="96" t="s">
        <v>2092</v>
      </c>
      <c r="B1" s="96" t="s">
        <v>2093</v>
      </c>
      <c r="C1" s="96" t="s">
        <v>2094</v>
      </c>
      <c r="D1" s="96" t="s">
        <v>2095</v>
      </c>
      <c r="E1" s="96" t="s">
        <v>2096</v>
      </c>
      <c r="F1" s="96" t="s">
        <v>2097</v>
      </c>
      <c r="G1" s="96" t="s">
        <v>2098</v>
      </c>
      <c r="H1" s="96" t="s">
        <v>2099</v>
      </c>
      <c r="I1" s="96" t="s">
        <v>2100</v>
      </c>
      <c r="J1" s="96" t="s">
        <v>2101</v>
      </c>
      <c r="K1" s="96" t="s">
        <v>2102</v>
      </c>
      <c r="L1" s="96" t="s">
        <v>2103</v>
      </c>
      <c r="M1" s="96" t="s">
        <v>2104</v>
      </c>
      <c r="N1" s="96" t="s">
        <v>2105</v>
      </c>
      <c r="O1" s="96" t="s">
        <v>2106</v>
      </c>
      <c r="P1" s="96" t="s">
        <v>2107</v>
      </c>
      <c r="Q1" s="96" t="s">
        <v>16</v>
      </c>
      <c r="R1" s="96" t="s">
        <v>2108</v>
      </c>
      <c r="S1" s="96" t="s">
        <v>2109</v>
      </c>
      <c r="T1" s="96" t="s">
        <v>2110</v>
      </c>
      <c r="U1" s="96" t="s">
        <v>2111</v>
      </c>
      <c r="V1" s="96" t="s">
        <v>21</v>
      </c>
      <c r="W1" s="96" t="s">
        <v>2112</v>
      </c>
      <c r="X1" s="96" t="s">
        <v>2113</v>
      </c>
      <c r="Y1" s="96" t="s">
        <v>24</v>
      </c>
      <c r="Z1" s="96" t="s">
        <v>2114</v>
      </c>
      <c r="AA1" s="96" t="s">
        <v>26</v>
      </c>
      <c r="AB1" s="96" t="s">
        <v>2115</v>
      </c>
      <c r="AC1" s="96" t="s">
        <v>28</v>
      </c>
      <c r="AD1" s="96" t="s">
        <v>2116</v>
      </c>
      <c r="AE1" s="304" t="s">
        <v>2117</v>
      </c>
      <c r="AF1" s="304" t="s">
        <v>2118</v>
      </c>
      <c r="AG1" s="304" t="s">
        <v>24</v>
      </c>
      <c r="AH1" s="304" t="s">
        <v>2114</v>
      </c>
      <c r="AI1" s="304" t="s">
        <v>26</v>
      </c>
      <c r="AJ1" s="305" t="s">
        <v>2119</v>
      </c>
      <c r="AK1" s="305" t="s">
        <v>2120</v>
      </c>
      <c r="AL1" s="304" t="s">
        <v>33</v>
      </c>
      <c r="AM1" s="304" t="s">
        <v>34</v>
      </c>
      <c r="AN1" s="304" t="s">
        <v>35</v>
      </c>
      <c r="AO1" s="304" t="s">
        <v>36</v>
      </c>
      <c r="AP1" s="304" t="s">
        <v>2121</v>
      </c>
      <c r="AQ1" s="306" t="s">
        <v>38</v>
      </c>
      <c r="AR1" s="306" t="s">
        <v>39</v>
      </c>
      <c r="AS1" s="304" t="s">
        <v>2122</v>
      </c>
      <c r="AT1" s="304" t="s">
        <v>41</v>
      </c>
      <c r="AU1" s="304" t="s">
        <v>2123</v>
      </c>
      <c r="AV1" s="304" t="s">
        <v>2124</v>
      </c>
      <c r="AW1" s="304" t="s">
        <v>44</v>
      </c>
      <c r="AX1" s="304" t="s">
        <v>45</v>
      </c>
      <c r="AY1" s="599" t="s">
        <v>2125</v>
      </c>
      <c r="AZ1" s="599" t="s">
        <v>47</v>
      </c>
      <c r="BA1" s="599" t="s">
        <v>48</v>
      </c>
      <c r="BB1" s="599" t="s">
        <v>49</v>
      </c>
      <c r="BC1" s="599" t="s">
        <v>2126</v>
      </c>
      <c r="BD1" s="599" t="s">
        <v>2127</v>
      </c>
      <c r="BE1" s="304" t="s">
        <v>2128</v>
      </c>
      <c r="BF1" s="304" t="s">
        <v>2129</v>
      </c>
      <c r="BG1" s="304" t="s">
        <v>2130</v>
      </c>
      <c r="BH1" s="304" t="s">
        <v>2131</v>
      </c>
    </row>
    <row r="2" spans="1:60">
      <c r="A2" s="77" t="s">
        <v>428</v>
      </c>
      <c r="B2" s="77" t="s">
        <v>2132</v>
      </c>
      <c r="C2" s="77" t="s">
        <v>2133</v>
      </c>
      <c r="D2" s="78"/>
      <c r="E2" s="77" t="s">
        <v>2134</v>
      </c>
      <c r="F2" s="77" t="s">
        <v>2135</v>
      </c>
      <c r="G2" s="77" t="s">
        <v>2136</v>
      </c>
      <c r="H2" s="77" t="s">
        <v>2137</v>
      </c>
      <c r="I2" s="77" t="s">
        <v>2138</v>
      </c>
      <c r="J2" s="77" t="s">
        <v>110</v>
      </c>
      <c r="K2" s="77">
        <v>90248</v>
      </c>
      <c r="L2" s="77" t="s">
        <v>185</v>
      </c>
      <c r="M2" s="77" t="s">
        <v>2139</v>
      </c>
      <c r="N2" s="77"/>
      <c r="O2" s="77"/>
      <c r="P2" s="77"/>
      <c r="Q2" s="77" t="s">
        <v>1267</v>
      </c>
      <c r="R2" s="77"/>
      <c r="S2" s="77"/>
      <c r="T2" s="77" t="s">
        <v>2140</v>
      </c>
      <c r="U2" s="77">
        <v>30390456</v>
      </c>
      <c r="V2" s="77">
        <v>14.75</v>
      </c>
      <c r="W2" s="77" t="s">
        <v>2141</v>
      </c>
      <c r="X2" s="77">
        <v>400</v>
      </c>
      <c r="Y2" s="77">
        <v>768</v>
      </c>
      <c r="Z2" s="77">
        <v>24</v>
      </c>
      <c r="AA2" s="89">
        <f t="shared" ref="AA2:AA19" si="0">X2*Y2/1000000</f>
        <v>0.30719999999999997</v>
      </c>
      <c r="AB2" s="77" t="s">
        <v>88</v>
      </c>
      <c r="AC2" s="78">
        <v>44651</v>
      </c>
      <c r="AD2" s="77"/>
      <c r="AE2" s="77" t="s">
        <v>2142</v>
      </c>
      <c r="AF2" s="77" t="str">
        <f t="shared" ref="AF2:AF19" si="1">C2</f>
        <v>CA0789022408T</v>
      </c>
      <c r="AG2" s="77">
        <f t="shared" ref="AG2:AG19" si="2">Y2</f>
        <v>768</v>
      </c>
      <c r="AH2" s="77">
        <f t="shared" ref="AH2:AH19" si="3">Z2</f>
        <v>24</v>
      </c>
      <c r="AI2" s="89">
        <f t="shared" ref="AI2:AI19" si="4">AA2</f>
        <v>0.30719999999999997</v>
      </c>
      <c r="AJ2" s="77" t="s">
        <v>2143</v>
      </c>
      <c r="AK2" s="77" t="s">
        <v>2133</v>
      </c>
      <c r="AL2" s="78">
        <v>44621</v>
      </c>
      <c r="AM2" s="78">
        <v>44621</v>
      </c>
      <c r="AN2" s="78">
        <v>44621</v>
      </c>
      <c r="AO2" s="78">
        <v>44621</v>
      </c>
      <c r="AP2" s="78">
        <v>44621</v>
      </c>
      <c r="AQ2" s="77" t="s">
        <v>89</v>
      </c>
      <c r="AR2" s="77"/>
      <c r="AS2" s="77" t="s">
        <v>2133</v>
      </c>
      <c r="AT2" s="78"/>
      <c r="AU2" s="78"/>
      <c r="AV2" s="78"/>
      <c r="AW2" s="77" t="s">
        <v>1198</v>
      </c>
      <c r="AX2" s="77" t="s">
        <v>116</v>
      </c>
      <c r="AY2" s="576"/>
      <c r="AZ2" s="576"/>
      <c r="BA2" s="576"/>
      <c r="BB2" s="576"/>
      <c r="BC2" s="576"/>
      <c r="BD2" s="576"/>
      <c r="BE2" s="77">
        <f t="shared" ref="BE2:BE19" si="5">WEEKNUM(AN2)</f>
        <v>10</v>
      </c>
      <c r="BF2" s="77">
        <f t="shared" ref="BF2:BF19" si="6">MONTH(AL2)</f>
        <v>3</v>
      </c>
      <c r="BG2" s="77">
        <f t="shared" ref="BG2:BG19" si="7">YEAR(AL2)</f>
        <v>2022</v>
      </c>
      <c r="BH2" s="89"/>
    </row>
    <row r="3" spans="1:60">
      <c r="A3" s="77" t="s">
        <v>428</v>
      </c>
      <c r="B3" s="77" t="s">
        <v>2132</v>
      </c>
      <c r="C3" s="77" t="s">
        <v>2144</v>
      </c>
      <c r="D3" s="78"/>
      <c r="E3" s="77" t="s">
        <v>2134</v>
      </c>
      <c r="F3" s="77" t="s">
        <v>2135</v>
      </c>
      <c r="G3" s="77" t="s">
        <v>2136</v>
      </c>
      <c r="H3" s="77" t="s">
        <v>2137</v>
      </c>
      <c r="I3" s="77" t="s">
        <v>2138</v>
      </c>
      <c r="J3" s="77" t="s">
        <v>110</v>
      </c>
      <c r="K3" s="77">
        <v>90248</v>
      </c>
      <c r="L3" s="77" t="s">
        <v>185</v>
      </c>
      <c r="M3" s="77" t="s">
        <v>2139</v>
      </c>
      <c r="N3" s="77"/>
      <c r="O3" s="77"/>
      <c r="P3" s="77"/>
      <c r="Q3" s="77" t="s">
        <v>1267</v>
      </c>
      <c r="R3" s="77"/>
      <c r="S3" s="77"/>
      <c r="T3" s="77" t="s">
        <v>2140</v>
      </c>
      <c r="U3" s="77">
        <v>30390456</v>
      </c>
      <c r="V3" s="77">
        <v>15</v>
      </c>
      <c r="W3" s="77" t="s">
        <v>2141</v>
      </c>
      <c r="X3" s="77">
        <v>400</v>
      </c>
      <c r="Y3" s="77">
        <v>288</v>
      </c>
      <c r="Z3" s="77">
        <v>9</v>
      </c>
      <c r="AA3" s="89">
        <f t="shared" si="0"/>
        <v>0.1152</v>
      </c>
      <c r="AB3" s="77" t="s">
        <v>88</v>
      </c>
      <c r="AC3" s="78">
        <v>44651</v>
      </c>
      <c r="AD3" s="77"/>
      <c r="AE3" s="77" t="s">
        <v>2142</v>
      </c>
      <c r="AF3" s="77" t="str">
        <f t="shared" si="1"/>
        <v>CA0789022409T</v>
      </c>
      <c r="AG3" s="77">
        <f t="shared" si="2"/>
        <v>288</v>
      </c>
      <c r="AH3" s="77">
        <f t="shared" si="3"/>
        <v>9</v>
      </c>
      <c r="AI3" s="89">
        <f t="shared" si="4"/>
        <v>0.1152</v>
      </c>
      <c r="AJ3" s="77" t="s">
        <v>2143</v>
      </c>
      <c r="AK3" s="77" t="s">
        <v>2144</v>
      </c>
      <c r="AL3" s="78">
        <v>44621</v>
      </c>
      <c r="AM3" s="78">
        <v>44621</v>
      </c>
      <c r="AN3" s="78">
        <v>44621</v>
      </c>
      <c r="AO3" s="78">
        <v>44621</v>
      </c>
      <c r="AP3" s="78">
        <v>44621</v>
      </c>
      <c r="AQ3" s="77" t="s">
        <v>89</v>
      </c>
      <c r="AR3" s="77" t="s">
        <v>2145</v>
      </c>
      <c r="AS3" s="77" t="s">
        <v>2144</v>
      </c>
      <c r="AT3" s="78"/>
      <c r="AU3" s="78"/>
      <c r="AV3" s="78"/>
      <c r="AW3" s="77" t="s">
        <v>1198</v>
      </c>
      <c r="AX3" s="77" t="s">
        <v>116</v>
      </c>
      <c r="AY3" s="576"/>
      <c r="AZ3" s="576"/>
      <c r="BA3" s="576"/>
      <c r="BB3" s="576"/>
      <c r="BC3" s="576"/>
      <c r="BD3" s="576"/>
      <c r="BE3" s="77">
        <f t="shared" si="5"/>
        <v>10</v>
      </c>
      <c r="BF3" s="77">
        <f t="shared" si="6"/>
        <v>3</v>
      </c>
      <c r="BG3" s="77">
        <f t="shared" si="7"/>
        <v>2022</v>
      </c>
      <c r="BH3" s="89"/>
    </row>
    <row r="4" spans="1:60">
      <c r="A4" s="77" t="s">
        <v>428</v>
      </c>
      <c r="B4" s="77" t="s">
        <v>2132</v>
      </c>
      <c r="C4" s="77" t="s">
        <v>2146</v>
      </c>
      <c r="D4" s="78"/>
      <c r="E4" s="77" t="s">
        <v>2134</v>
      </c>
      <c r="F4" s="77" t="s">
        <v>2135</v>
      </c>
      <c r="G4" s="77" t="s">
        <v>2147</v>
      </c>
      <c r="H4" s="77" t="s">
        <v>2148</v>
      </c>
      <c r="I4" s="77" t="s">
        <v>531</v>
      </c>
      <c r="J4" s="77" t="s">
        <v>110</v>
      </c>
      <c r="K4" s="77">
        <v>91761</v>
      </c>
      <c r="L4" s="77" t="s">
        <v>185</v>
      </c>
      <c r="M4" s="77" t="s">
        <v>2139</v>
      </c>
      <c r="N4" s="77"/>
      <c r="O4" s="77"/>
      <c r="P4" s="77"/>
      <c r="Q4" s="77" t="s">
        <v>1267</v>
      </c>
      <c r="R4" s="77"/>
      <c r="S4" s="77"/>
      <c r="T4" s="77" t="s">
        <v>2140</v>
      </c>
      <c r="U4" s="77">
        <v>30390456</v>
      </c>
      <c r="V4" s="77">
        <v>15</v>
      </c>
      <c r="W4" s="77" t="s">
        <v>2141</v>
      </c>
      <c r="X4" s="77">
        <v>400</v>
      </c>
      <c r="Y4" s="77">
        <v>480</v>
      </c>
      <c r="Z4" s="77">
        <v>15</v>
      </c>
      <c r="AA4" s="89">
        <f t="shared" si="0"/>
        <v>0.192</v>
      </c>
      <c r="AB4" s="77" t="s">
        <v>88</v>
      </c>
      <c r="AC4" s="78">
        <v>44651</v>
      </c>
      <c r="AD4" s="77"/>
      <c r="AE4" s="77" t="s">
        <v>2142</v>
      </c>
      <c r="AF4" s="77" t="str">
        <f t="shared" si="1"/>
        <v>CA0789022410T</v>
      </c>
      <c r="AG4" s="77">
        <f t="shared" si="2"/>
        <v>480</v>
      </c>
      <c r="AH4" s="77">
        <f t="shared" si="3"/>
        <v>15</v>
      </c>
      <c r="AI4" s="89">
        <f t="shared" si="4"/>
        <v>0.192</v>
      </c>
      <c r="AJ4" s="77" t="s">
        <v>2143</v>
      </c>
      <c r="AK4" s="77" t="s">
        <v>2146</v>
      </c>
      <c r="AL4" s="78">
        <v>44621</v>
      </c>
      <c r="AM4" s="78">
        <v>44621</v>
      </c>
      <c r="AN4" s="78">
        <v>44621</v>
      </c>
      <c r="AO4" s="78">
        <v>44621</v>
      </c>
      <c r="AP4" s="78">
        <v>44621</v>
      </c>
      <c r="AQ4" s="77" t="s">
        <v>89</v>
      </c>
      <c r="AR4" s="77" t="s">
        <v>2149</v>
      </c>
      <c r="AS4" s="77" t="s">
        <v>2146</v>
      </c>
      <c r="AT4" s="78"/>
      <c r="AU4" s="78"/>
      <c r="AV4" s="78"/>
      <c r="AW4" s="77" t="s">
        <v>1198</v>
      </c>
      <c r="AX4" s="77" t="s">
        <v>116</v>
      </c>
      <c r="AY4" s="576"/>
      <c r="AZ4" s="576"/>
      <c r="BA4" s="576"/>
      <c r="BB4" s="576"/>
      <c r="BC4" s="576"/>
      <c r="BD4" s="576"/>
      <c r="BE4" s="77">
        <f t="shared" si="5"/>
        <v>10</v>
      </c>
      <c r="BF4" s="77">
        <f t="shared" si="6"/>
        <v>3</v>
      </c>
      <c r="BG4" s="77">
        <f t="shared" si="7"/>
        <v>2022</v>
      </c>
      <c r="BH4" s="89"/>
    </row>
    <row r="5" spans="1:60">
      <c r="A5" s="77" t="s">
        <v>428</v>
      </c>
      <c r="B5" s="77" t="s">
        <v>2132</v>
      </c>
      <c r="C5" s="77" t="s">
        <v>2150</v>
      </c>
      <c r="D5" s="78"/>
      <c r="E5" s="77" t="s">
        <v>2151</v>
      </c>
      <c r="F5" s="77" t="s">
        <v>2135</v>
      </c>
      <c r="G5" s="77" t="s">
        <v>2136</v>
      </c>
      <c r="H5" s="77" t="s">
        <v>2137</v>
      </c>
      <c r="I5" s="77" t="s">
        <v>2138</v>
      </c>
      <c r="J5" s="77" t="s">
        <v>110</v>
      </c>
      <c r="K5" s="77">
        <v>90248</v>
      </c>
      <c r="L5" s="77" t="s">
        <v>811</v>
      </c>
      <c r="M5" s="77" t="s">
        <v>2152</v>
      </c>
      <c r="N5" s="77"/>
      <c r="O5" s="77"/>
      <c r="P5" s="77"/>
      <c r="Q5" s="77" t="s">
        <v>1267</v>
      </c>
      <c r="R5" s="77"/>
      <c r="S5" s="77"/>
      <c r="T5" s="77" t="s">
        <v>2153</v>
      </c>
      <c r="U5" s="77">
        <v>30376609</v>
      </c>
      <c r="V5" s="77">
        <v>14.75</v>
      </c>
      <c r="W5" s="77" t="s">
        <v>2154</v>
      </c>
      <c r="X5" s="77">
        <v>340</v>
      </c>
      <c r="Y5" s="77">
        <v>54</v>
      </c>
      <c r="Z5" s="77">
        <v>2</v>
      </c>
      <c r="AA5" s="89">
        <f t="shared" si="0"/>
        <v>1.8360000000000001E-2</v>
      </c>
      <c r="AB5" s="77" t="s">
        <v>88</v>
      </c>
      <c r="AC5" s="78">
        <v>44651</v>
      </c>
      <c r="AD5" s="77"/>
      <c r="AE5" s="77" t="s">
        <v>2142</v>
      </c>
      <c r="AF5" s="77" t="str">
        <f t="shared" si="1"/>
        <v>CA0054022826T</v>
      </c>
      <c r="AG5" s="77">
        <f t="shared" si="2"/>
        <v>54</v>
      </c>
      <c r="AH5" s="77">
        <f t="shared" si="3"/>
        <v>2</v>
      </c>
      <c r="AI5" s="89">
        <f t="shared" si="4"/>
        <v>1.8360000000000001E-2</v>
      </c>
      <c r="AJ5" s="77" t="s">
        <v>2143</v>
      </c>
      <c r="AK5" s="77" t="s">
        <v>2150</v>
      </c>
      <c r="AL5" s="78">
        <v>44621</v>
      </c>
      <c r="AM5" s="78">
        <v>44621</v>
      </c>
      <c r="AN5" s="78">
        <v>44622</v>
      </c>
      <c r="AO5" s="78">
        <v>44622</v>
      </c>
      <c r="AP5" s="78">
        <v>44622</v>
      </c>
      <c r="AQ5" s="77" t="s">
        <v>89</v>
      </c>
      <c r="AR5" s="77" t="s">
        <v>2155</v>
      </c>
      <c r="AS5" s="77" t="s">
        <v>2150</v>
      </c>
      <c r="AT5" s="78"/>
      <c r="AU5" s="78"/>
      <c r="AV5" s="78"/>
      <c r="AW5" s="77" t="s">
        <v>2156</v>
      </c>
      <c r="AX5" s="77" t="s">
        <v>116</v>
      </c>
      <c r="AY5" s="576"/>
      <c r="AZ5" s="576"/>
      <c r="BA5" s="576"/>
      <c r="BB5" s="576"/>
      <c r="BC5" s="576"/>
      <c r="BD5" s="576"/>
      <c r="BE5" s="77">
        <f t="shared" si="5"/>
        <v>10</v>
      </c>
      <c r="BF5" s="77">
        <f t="shared" si="6"/>
        <v>3</v>
      </c>
      <c r="BG5" s="77">
        <f t="shared" si="7"/>
        <v>2022</v>
      </c>
      <c r="BH5" s="89"/>
    </row>
    <row r="6" spans="1:60">
      <c r="A6" s="77" t="s">
        <v>428</v>
      </c>
      <c r="B6" s="77" t="s">
        <v>2157</v>
      </c>
      <c r="C6" s="77" t="s">
        <v>2158</v>
      </c>
      <c r="D6" s="78"/>
      <c r="E6" s="77">
        <v>114168</v>
      </c>
      <c r="F6" s="77" t="s">
        <v>2135</v>
      </c>
      <c r="G6" s="77" t="s">
        <v>2147</v>
      </c>
      <c r="H6" s="77" t="s">
        <v>2148</v>
      </c>
      <c r="I6" s="77" t="s">
        <v>531</v>
      </c>
      <c r="J6" s="77" t="s">
        <v>110</v>
      </c>
      <c r="K6" s="77">
        <v>91761</v>
      </c>
      <c r="L6" s="77" t="s">
        <v>2159</v>
      </c>
      <c r="M6" s="77" t="s">
        <v>2160</v>
      </c>
      <c r="N6" s="77"/>
      <c r="O6" s="77"/>
      <c r="P6" s="77"/>
      <c r="Q6" s="77" t="s">
        <v>1267</v>
      </c>
      <c r="R6" s="77"/>
      <c r="S6" s="77"/>
      <c r="T6" s="77" t="s">
        <v>2161</v>
      </c>
      <c r="U6" s="77">
        <v>30376609</v>
      </c>
      <c r="V6" s="77">
        <v>14.75</v>
      </c>
      <c r="W6" s="77" t="s">
        <v>2154</v>
      </c>
      <c r="X6" s="77">
        <v>340</v>
      </c>
      <c r="Y6" s="77">
        <v>832</v>
      </c>
      <c r="Z6" s="77">
        <v>26</v>
      </c>
      <c r="AA6" s="89">
        <f t="shared" si="0"/>
        <v>0.28288000000000002</v>
      </c>
      <c r="AB6" s="77" t="s">
        <v>70</v>
      </c>
      <c r="AC6" s="78">
        <v>44651</v>
      </c>
      <c r="AD6" s="77"/>
      <c r="AE6" s="77" t="s">
        <v>2142</v>
      </c>
      <c r="AF6" s="77" t="str">
        <f t="shared" si="1"/>
        <v>CA4168022810T</v>
      </c>
      <c r="AG6" s="77">
        <f t="shared" si="2"/>
        <v>832</v>
      </c>
      <c r="AH6" s="77">
        <f t="shared" si="3"/>
        <v>26</v>
      </c>
      <c r="AI6" s="89">
        <f t="shared" si="4"/>
        <v>0.28288000000000002</v>
      </c>
      <c r="AJ6" s="77" t="s">
        <v>2143</v>
      </c>
      <c r="AK6" s="77" t="s">
        <v>2158</v>
      </c>
      <c r="AL6" s="78">
        <v>44623</v>
      </c>
      <c r="AM6" s="78">
        <v>44623</v>
      </c>
      <c r="AN6" s="78">
        <v>44623</v>
      </c>
      <c r="AO6" s="78">
        <v>44623</v>
      </c>
      <c r="AP6" s="78">
        <v>44623</v>
      </c>
      <c r="AQ6" s="77" t="s">
        <v>89</v>
      </c>
      <c r="AR6" s="77"/>
      <c r="AS6" s="77" t="s">
        <v>2158</v>
      </c>
      <c r="AT6" s="78"/>
      <c r="AU6" s="78"/>
      <c r="AV6" s="78"/>
      <c r="AW6" s="77" t="s">
        <v>1198</v>
      </c>
      <c r="AX6" s="77" t="s">
        <v>116</v>
      </c>
      <c r="AY6" s="576"/>
      <c r="AZ6" s="576"/>
      <c r="BA6" s="576"/>
      <c r="BB6" s="576"/>
      <c r="BC6" s="576"/>
      <c r="BD6" s="576"/>
      <c r="BE6" s="77">
        <f t="shared" si="5"/>
        <v>10</v>
      </c>
      <c r="BF6" s="77">
        <f t="shared" si="6"/>
        <v>3</v>
      </c>
      <c r="BG6" s="77">
        <f t="shared" si="7"/>
        <v>2022</v>
      </c>
      <c r="BH6" s="89"/>
    </row>
    <row r="7" spans="1:60">
      <c r="A7" s="77" t="s">
        <v>428</v>
      </c>
      <c r="B7" s="77" t="s">
        <v>2157</v>
      </c>
      <c r="C7" s="77" t="s">
        <v>2162</v>
      </c>
      <c r="D7" s="78"/>
      <c r="E7" s="77">
        <v>114168</v>
      </c>
      <c r="F7" s="77" t="s">
        <v>2135</v>
      </c>
      <c r="G7" s="77" t="s">
        <v>2147</v>
      </c>
      <c r="H7" s="77" t="s">
        <v>2148</v>
      </c>
      <c r="I7" s="77" t="s">
        <v>531</v>
      </c>
      <c r="J7" s="77" t="s">
        <v>110</v>
      </c>
      <c r="K7" s="77">
        <v>91761</v>
      </c>
      <c r="L7" s="77" t="s">
        <v>2159</v>
      </c>
      <c r="M7" s="77" t="s">
        <v>2160</v>
      </c>
      <c r="N7" s="77"/>
      <c r="O7" s="77"/>
      <c r="P7" s="77"/>
      <c r="Q7" s="77" t="s">
        <v>1267</v>
      </c>
      <c r="R7" s="77"/>
      <c r="S7" s="77"/>
      <c r="T7" s="77" t="s">
        <v>2161</v>
      </c>
      <c r="U7" s="77">
        <v>30376609</v>
      </c>
      <c r="V7" s="77">
        <v>14.75</v>
      </c>
      <c r="W7" s="77" t="s">
        <v>2154</v>
      </c>
      <c r="X7" s="77">
        <v>340</v>
      </c>
      <c r="Y7" s="77">
        <v>832</v>
      </c>
      <c r="Z7" s="77">
        <v>26</v>
      </c>
      <c r="AA7" s="89">
        <f t="shared" si="0"/>
        <v>0.28288000000000002</v>
      </c>
      <c r="AB7" s="77" t="s">
        <v>70</v>
      </c>
      <c r="AC7" s="78">
        <v>44651</v>
      </c>
      <c r="AD7" s="77"/>
      <c r="AE7" s="77" t="s">
        <v>2142</v>
      </c>
      <c r="AF7" s="77" t="str">
        <f t="shared" si="1"/>
        <v>CA4168022811T</v>
      </c>
      <c r="AG7" s="77">
        <f t="shared" si="2"/>
        <v>832</v>
      </c>
      <c r="AH7" s="77">
        <f t="shared" si="3"/>
        <v>26</v>
      </c>
      <c r="AI7" s="89">
        <f t="shared" si="4"/>
        <v>0.28288000000000002</v>
      </c>
      <c r="AJ7" s="77" t="s">
        <v>2143</v>
      </c>
      <c r="AK7" s="77" t="s">
        <v>2162</v>
      </c>
      <c r="AL7" s="78">
        <v>44623</v>
      </c>
      <c r="AM7" s="78">
        <v>44623</v>
      </c>
      <c r="AN7" s="78">
        <v>44623</v>
      </c>
      <c r="AO7" s="78">
        <v>44623</v>
      </c>
      <c r="AP7" s="78">
        <v>44623</v>
      </c>
      <c r="AQ7" s="77" t="s">
        <v>89</v>
      </c>
      <c r="AR7" s="77"/>
      <c r="AS7" s="77" t="s">
        <v>2162</v>
      </c>
      <c r="AT7" s="78"/>
      <c r="AU7" s="78"/>
      <c r="AV7" s="78"/>
      <c r="AW7" s="77" t="s">
        <v>1198</v>
      </c>
      <c r="AX7" s="77" t="s">
        <v>116</v>
      </c>
      <c r="AY7" s="576"/>
      <c r="AZ7" s="576"/>
      <c r="BA7" s="576"/>
      <c r="BB7" s="576"/>
      <c r="BC7" s="576"/>
      <c r="BD7" s="576"/>
      <c r="BE7" s="77">
        <f t="shared" si="5"/>
        <v>10</v>
      </c>
      <c r="BF7" s="77">
        <f t="shared" si="6"/>
        <v>3</v>
      </c>
      <c r="BG7" s="77">
        <f t="shared" si="7"/>
        <v>2022</v>
      </c>
      <c r="BH7" s="89"/>
    </row>
    <row r="8" spans="1:60">
      <c r="A8" s="77" t="s">
        <v>428</v>
      </c>
      <c r="B8" s="77" t="s">
        <v>2157</v>
      </c>
      <c r="C8" s="77" t="s">
        <v>2163</v>
      </c>
      <c r="D8" s="78"/>
      <c r="E8" s="77">
        <v>114168</v>
      </c>
      <c r="F8" s="77" t="s">
        <v>2135</v>
      </c>
      <c r="G8" s="77" t="s">
        <v>2147</v>
      </c>
      <c r="H8" s="77" t="s">
        <v>2148</v>
      </c>
      <c r="I8" s="77" t="s">
        <v>531</v>
      </c>
      <c r="J8" s="77" t="s">
        <v>110</v>
      </c>
      <c r="K8" s="77">
        <v>91761</v>
      </c>
      <c r="L8" s="77" t="s">
        <v>2159</v>
      </c>
      <c r="M8" s="77" t="s">
        <v>2160</v>
      </c>
      <c r="N8" s="77"/>
      <c r="O8" s="77"/>
      <c r="P8" s="77"/>
      <c r="Q8" s="77" t="s">
        <v>1267</v>
      </c>
      <c r="R8" s="77"/>
      <c r="S8" s="77"/>
      <c r="T8" s="77" t="s">
        <v>2161</v>
      </c>
      <c r="U8" s="77">
        <v>30376609</v>
      </c>
      <c r="V8" s="77">
        <v>14.75</v>
      </c>
      <c r="W8" s="77" t="s">
        <v>2154</v>
      </c>
      <c r="X8" s="77">
        <v>340</v>
      </c>
      <c r="Y8" s="77">
        <v>832</v>
      </c>
      <c r="Z8" s="77">
        <v>26</v>
      </c>
      <c r="AA8" s="89">
        <f t="shared" si="0"/>
        <v>0.28288000000000002</v>
      </c>
      <c r="AB8" s="77" t="s">
        <v>70</v>
      </c>
      <c r="AC8" s="78">
        <v>44651</v>
      </c>
      <c r="AD8" s="77"/>
      <c r="AE8" s="77" t="s">
        <v>2142</v>
      </c>
      <c r="AF8" s="77" t="str">
        <f t="shared" si="1"/>
        <v>CA4168022812T</v>
      </c>
      <c r="AG8" s="77">
        <f t="shared" si="2"/>
        <v>832</v>
      </c>
      <c r="AH8" s="77">
        <f t="shared" si="3"/>
        <v>26</v>
      </c>
      <c r="AI8" s="89">
        <f t="shared" si="4"/>
        <v>0.28288000000000002</v>
      </c>
      <c r="AJ8" s="77" t="s">
        <v>2143</v>
      </c>
      <c r="AK8" s="77" t="s">
        <v>2163</v>
      </c>
      <c r="AL8" s="78">
        <v>44623</v>
      </c>
      <c r="AM8" s="78">
        <v>44623</v>
      </c>
      <c r="AN8" s="78">
        <v>44623</v>
      </c>
      <c r="AO8" s="78">
        <v>44623</v>
      </c>
      <c r="AP8" s="78">
        <v>44623</v>
      </c>
      <c r="AQ8" s="77" t="s">
        <v>89</v>
      </c>
      <c r="AR8" s="77"/>
      <c r="AS8" s="77" t="s">
        <v>2163</v>
      </c>
      <c r="AT8" s="78"/>
      <c r="AU8" s="78"/>
      <c r="AV8" s="78"/>
      <c r="AW8" s="77" t="s">
        <v>1198</v>
      </c>
      <c r="AX8" s="77" t="s">
        <v>116</v>
      </c>
      <c r="AY8" s="576"/>
      <c r="AZ8" s="576"/>
      <c r="BA8" s="576"/>
      <c r="BB8" s="576"/>
      <c r="BC8" s="576"/>
      <c r="BD8" s="576"/>
      <c r="BE8" s="77">
        <f t="shared" si="5"/>
        <v>10</v>
      </c>
      <c r="BF8" s="77">
        <f t="shared" si="6"/>
        <v>3</v>
      </c>
      <c r="BG8" s="77">
        <f t="shared" si="7"/>
        <v>2022</v>
      </c>
      <c r="BH8" s="89"/>
    </row>
    <row r="9" spans="1:60">
      <c r="A9" s="77" t="s">
        <v>428</v>
      </c>
      <c r="B9" s="77" t="s">
        <v>2157</v>
      </c>
      <c r="C9" s="77" t="s">
        <v>2164</v>
      </c>
      <c r="D9" s="78"/>
      <c r="E9" s="77">
        <v>114168</v>
      </c>
      <c r="F9" s="77" t="s">
        <v>2135</v>
      </c>
      <c r="G9" s="77" t="s">
        <v>2147</v>
      </c>
      <c r="H9" s="77" t="s">
        <v>2148</v>
      </c>
      <c r="I9" s="77" t="s">
        <v>531</v>
      </c>
      <c r="J9" s="77" t="s">
        <v>110</v>
      </c>
      <c r="K9" s="77">
        <v>91761</v>
      </c>
      <c r="L9" s="77" t="s">
        <v>2159</v>
      </c>
      <c r="M9" s="77" t="s">
        <v>2160</v>
      </c>
      <c r="N9" s="77"/>
      <c r="O9" s="77"/>
      <c r="P9" s="77"/>
      <c r="Q9" s="77" t="s">
        <v>1267</v>
      </c>
      <c r="R9" s="77"/>
      <c r="S9" s="77"/>
      <c r="T9" s="77" t="s">
        <v>2161</v>
      </c>
      <c r="U9" s="77">
        <v>30376609</v>
      </c>
      <c r="V9" s="77">
        <v>14.75</v>
      </c>
      <c r="W9" s="77" t="s">
        <v>2154</v>
      </c>
      <c r="X9" s="77">
        <v>340</v>
      </c>
      <c r="Y9" s="77">
        <v>832</v>
      </c>
      <c r="Z9" s="77">
        <v>26</v>
      </c>
      <c r="AA9" s="89">
        <f t="shared" si="0"/>
        <v>0.28288000000000002</v>
      </c>
      <c r="AB9" s="77" t="s">
        <v>70</v>
      </c>
      <c r="AC9" s="78">
        <v>44651</v>
      </c>
      <c r="AD9" s="77"/>
      <c r="AE9" s="77" t="s">
        <v>2142</v>
      </c>
      <c r="AF9" s="77" t="str">
        <f t="shared" si="1"/>
        <v>CA4168022813T</v>
      </c>
      <c r="AG9" s="77">
        <f t="shared" si="2"/>
        <v>832</v>
      </c>
      <c r="AH9" s="77">
        <f t="shared" si="3"/>
        <v>26</v>
      </c>
      <c r="AI9" s="89">
        <f t="shared" si="4"/>
        <v>0.28288000000000002</v>
      </c>
      <c r="AJ9" s="77" t="s">
        <v>2143</v>
      </c>
      <c r="AK9" s="77" t="s">
        <v>2164</v>
      </c>
      <c r="AL9" s="78">
        <v>44623</v>
      </c>
      <c r="AM9" s="78">
        <v>44623</v>
      </c>
      <c r="AN9" s="78">
        <v>44623</v>
      </c>
      <c r="AO9" s="78">
        <v>44623</v>
      </c>
      <c r="AP9" s="78">
        <v>44623</v>
      </c>
      <c r="AQ9" s="77" t="s">
        <v>89</v>
      </c>
      <c r="AR9" s="77"/>
      <c r="AS9" s="77" t="s">
        <v>2164</v>
      </c>
      <c r="AT9" s="78"/>
      <c r="AU9" s="78"/>
      <c r="AV9" s="78"/>
      <c r="AW9" s="77" t="s">
        <v>1198</v>
      </c>
      <c r="AX9" s="77" t="s">
        <v>116</v>
      </c>
      <c r="AY9" s="576"/>
      <c r="AZ9" s="576"/>
      <c r="BA9" s="576"/>
      <c r="BB9" s="576"/>
      <c r="BC9" s="576"/>
      <c r="BD9" s="576"/>
      <c r="BE9" s="77">
        <f t="shared" si="5"/>
        <v>10</v>
      </c>
      <c r="BF9" s="77">
        <f t="shared" si="6"/>
        <v>3</v>
      </c>
      <c r="BG9" s="77">
        <f t="shared" si="7"/>
        <v>2022</v>
      </c>
      <c r="BH9" s="89"/>
    </row>
    <row r="10" spans="1:60">
      <c r="A10" s="77" t="s">
        <v>428</v>
      </c>
      <c r="B10" s="77" t="s">
        <v>2157</v>
      </c>
      <c r="C10" s="77" t="s">
        <v>2165</v>
      </c>
      <c r="D10" s="78"/>
      <c r="E10" s="77">
        <v>114168</v>
      </c>
      <c r="F10" s="77" t="s">
        <v>2135</v>
      </c>
      <c r="G10" s="77" t="s">
        <v>2147</v>
      </c>
      <c r="H10" s="77" t="s">
        <v>2148</v>
      </c>
      <c r="I10" s="77" t="s">
        <v>531</v>
      </c>
      <c r="J10" s="77" t="s">
        <v>110</v>
      </c>
      <c r="K10" s="77">
        <v>91761</v>
      </c>
      <c r="L10" s="77" t="s">
        <v>2159</v>
      </c>
      <c r="M10" s="77" t="s">
        <v>2160</v>
      </c>
      <c r="N10" s="77"/>
      <c r="O10" s="77"/>
      <c r="P10" s="77"/>
      <c r="Q10" s="77" t="s">
        <v>1267</v>
      </c>
      <c r="R10" s="77"/>
      <c r="S10" s="77"/>
      <c r="T10" s="77" t="s">
        <v>2161</v>
      </c>
      <c r="U10" s="77">
        <v>30376609</v>
      </c>
      <c r="V10" s="77">
        <v>14.75</v>
      </c>
      <c r="W10" s="77" t="s">
        <v>2154</v>
      </c>
      <c r="X10" s="77">
        <v>340</v>
      </c>
      <c r="Y10" s="77">
        <v>832</v>
      </c>
      <c r="Z10" s="77">
        <v>26</v>
      </c>
      <c r="AA10" s="89">
        <f t="shared" si="0"/>
        <v>0.28288000000000002</v>
      </c>
      <c r="AB10" s="77" t="s">
        <v>70</v>
      </c>
      <c r="AC10" s="78">
        <v>44651</v>
      </c>
      <c r="AD10" s="77"/>
      <c r="AE10" s="77" t="s">
        <v>2142</v>
      </c>
      <c r="AF10" s="77" t="str">
        <f t="shared" si="1"/>
        <v>CA4168022814T</v>
      </c>
      <c r="AG10" s="77">
        <f t="shared" si="2"/>
        <v>832</v>
      </c>
      <c r="AH10" s="77">
        <f t="shared" si="3"/>
        <v>26</v>
      </c>
      <c r="AI10" s="89">
        <f t="shared" si="4"/>
        <v>0.28288000000000002</v>
      </c>
      <c r="AJ10" s="77" t="s">
        <v>2143</v>
      </c>
      <c r="AK10" s="77" t="s">
        <v>2165</v>
      </c>
      <c r="AL10" s="78">
        <v>44623</v>
      </c>
      <c r="AM10" s="78">
        <v>44623</v>
      </c>
      <c r="AN10" s="78">
        <v>44623</v>
      </c>
      <c r="AO10" s="78">
        <v>44623</v>
      </c>
      <c r="AP10" s="78">
        <v>44623</v>
      </c>
      <c r="AQ10" s="77" t="s">
        <v>89</v>
      </c>
      <c r="AR10" s="77"/>
      <c r="AS10" s="77" t="s">
        <v>2165</v>
      </c>
      <c r="AT10" s="78"/>
      <c r="AU10" s="78"/>
      <c r="AV10" s="78"/>
      <c r="AW10" s="77" t="s">
        <v>1198</v>
      </c>
      <c r="AX10" s="77" t="s">
        <v>116</v>
      </c>
      <c r="AY10" s="576">
        <v>5000</v>
      </c>
      <c r="AZ10" s="576">
        <v>100</v>
      </c>
      <c r="BA10" s="576"/>
      <c r="BB10" s="576">
        <v>400</v>
      </c>
      <c r="BC10" s="576"/>
      <c r="BD10" s="576">
        <v>5500</v>
      </c>
      <c r="BE10" s="77">
        <f t="shared" si="5"/>
        <v>10</v>
      </c>
      <c r="BF10" s="77">
        <f t="shared" si="6"/>
        <v>3</v>
      </c>
      <c r="BG10" s="77">
        <f t="shared" si="7"/>
        <v>2022</v>
      </c>
      <c r="BH10" s="89"/>
    </row>
    <row r="11" spans="1:60">
      <c r="A11" s="77" t="s">
        <v>55</v>
      </c>
      <c r="B11" s="77" t="s">
        <v>2132</v>
      </c>
      <c r="C11" s="77" t="s">
        <v>2166</v>
      </c>
      <c r="D11" s="78"/>
      <c r="E11" s="77" t="s">
        <v>2167</v>
      </c>
      <c r="F11" s="77" t="s">
        <v>2135</v>
      </c>
      <c r="G11" s="77" t="s">
        <v>2147</v>
      </c>
      <c r="H11" s="77" t="s">
        <v>2148</v>
      </c>
      <c r="I11" s="77" t="s">
        <v>531</v>
      </c>
      <c r="J11" s="77" t="s">
        <v>110</v>
      </c>
      <c r="K11" s="77">
        <v>91761</v>
      </c>
      <c r="L11" s="77" t="s">
        <v>2168</v>
      </c>
      <c r="M11" s="77" t="s">
        <v>2169</v>
      </c>
      <c r="N11" s="77"/>
      <c r="O11" s="77"/>
      <c r="P11" s="77"/>
      <c r="Q11" s="77" t="s">
        <v>1267</v>
      </c>
      <c r="R11" s="77"/>
      <c r="S11" s="77"/>
      <c r="T11" s="77" t="s">
        <v>2170</v>
      </c>
      <c r="U11" s="77">
        <v>30397471</v>
      </c>
      <c r="V11" s="77">
        <v>15</v>
      </c>
      <c r="W11" s="77" t="s">
        <v>2171</v>
      </c>
      <c r="X11" s="77">
        <v>475</v>
      </c>
      <c r="Y11" s="77">
        <v>290</v>
      </c>
      <c r="Z11" s="77">
        <v>10</v>
      </c>
      <c r="AA11" s="89">
        <f t="shared" si="0"/>
        <v>0.13775000000000001</v>
      </c>
      <c r="AB11" s="77" t="s">
        <v>70</v>
      </c>
      <c r="AC11" s="78">
        <v>44651</v>
      </c>
      <c r="AD11" s="77"/>
      <c r="AE11" s="77" t="s">
        <v>2142</v>
      </c>
      <c r="AF11" s="77" t="str">
        <f t="shared" si="1"/>
        <v>CA3577022501T</v>
      </c>
      <c r="AG11" s="77">
        <f t="shared" si="2"/>
        <v>290</v>
      </c>
      <c r="AH11" s="77">
        <f t="shared" si="3"/>
        <v>10</v>
      </c>
      <c r="AI11" s="89">
        <f t="shared" si="4"/>
        <v>0.13775000000000001</v>
      </c>
      <c r="AJ11" s="77" t="s">
        <v>2143</v>
      </c>
      <c r="AK11" s="77" t="s">
        <v>2166</v>
      </c>
      <c r="AL11" s="78">
        <v>44623</v>
      </c>
      <c r="AM11" s="78">
        <v>44623</v>
      </c>
      <c r="AN11" s="78">
        <v>44624</v>
      </c>
      <c r="AO11" s="78">
        <v>44624</v>
      </c>
      <c r="AP11" s="78">
        <v>44624</v>
      </c>
      <c r="AQ11" s="77" t="s">
        <v>89</v>
      </c>
      <c r="AR11" s="77"/>
      <c r="AS11" s="77" t="s">
        <v>2166</v>
      </c>
      <c r="AT11" s="78"/>
      <c r="AU11" s="78"/>
      <c r="AV11" s="78"/>
      <c r="AW11" s="77" t="s">
        <v>1198</v>
      </c>
      <c r="AX11" s="77" t="s">
        <v>116</v>
      </c>
      <c r="AY11" s="576"/>
      <c r="AZ11" s="576"/>
      <c r="BA11" s="576"/>
      <c r="BB11" s="576"/>
      <c r="BC11" s="576"/>
      <c r="BD11" s="576"/>
      <c r="BE11" s="77">
        <f t="shared" si="5"/>
        <v>10</v>
      </c>
      <c r="BF11" s="77">
        <f t="shared" si="6"/>
        <v>3</v>
      </c>
      <c r="BG11" s="77">
        <f t="shared" si="7"/>
        <v>2022</v>
      </c>
      <c r="BH11" s="89"/>
    </row>
    <row r="12" spans="1:60">
      <c r="A12" s="77" t="s">
        <v>428</v>
      </c>
      <c r="B12" s="77" t="s">
        <v>2157</v>
      </c>
      <c r="C12" s="77" t="s">
        <v>2172</v>
      </c>
      <c r="D12" s="78"/>
      <c r="E12" s="77" t="s">
        <v>2173</v>
      </c>
      <c r="F12" s="77" t="s">
        <v>2135</v>
      </c>
      <c r="G12" s="77" t="s">
        <v>2136</v>
      </c>
      <c r="H12" s="77" t="s">
        <v>2137</v>
      </c>
      <c r="I12" s="77" t="s">
        <v>2138</v>
      </c>
      <c r="J12" s="77" t="s">
        <v>110</v>
      </c>
      <c r="K12" s="77">
        <v>90248</v>
      </c>
      <c r="L12" s="77" t="s">
        <v>525</v>
      </c>
      <c r="M12" s="77" t="s">
        <v>2174</v>
      </c>
      <c r="N12" s="77"/>
      <c r="O12" s="77"/>
      <c r="P12" s="77"/>
      <c r="Q12" s="77" t="s">
        <v>1267</v>
      </c>
      <c r="R12" s="77"/>
      <c r="S12" s="77"/>
      <c r="T12" s="77" t="s">
        <v>2175</v>
      </c>
      <c r="U12" s="77">
        <v>30390455</v>
      </c>
      <c r="V12" s="77">
        <v>15</v>
      </c>
      <c r="W12" s="77" t="s">
        <v>2176</v>
      </c>
      <c r="X12" s="77">
        <v>395</v>
      </c>
      <c r="Y12" s="77">
        <v>640</v>
      </c>
      <c r="Z12" s="77">
        <v>20</v>
      </c>
      <c r="AA12" s="89">
        <f t="shared" si="0"/>
        <v>0.25280000000000002</v>
      </c>
      <c r="AB12" s="77" t="s">
        <v>70</v>
      </c>
      <c r="AC12" s="78">
        <v>44651</v>
      </c>
      <c r="AD12" s="77"/>
      <c r="AE12" s="77" t="s">
        <v>2142</v>
      </c>
      <c r="AF12" s="77" t="str">
        <f t="shared" si="1"/>
        <v>CA2028030102T</v>
      </c>
      <c r="AG12" s="77">
        <f t="shared" si="2"/>
        <v>640</v>
      </c>
      <c r="AH12" s="77">
        <f t="shared" si="3"/>
        <v>20</v>
      </c>
      <c r="AI12" s="89">
        <f t="shared" si="4"/>
        <v>0.25280000000000002</v>
      </c>
      <c r="AJ12" s="77" t="s">
        <v>2143</v>
      </c>
      <c r="AK12" s="77" t="s">
        <v>2172</v>
      </c>
      <c r="AL12" s="78">
        <v>44623</v>
      </c>
      <c r="AM12" s="78">
        <v>44623</v>
      </c>
      <c r="AN12" s="78">
        <v>44624</v>
      </c>
      <c r="AO12" s="78">
        <v>44624</v>
      </c>
      <c r="AP12" s="78">
        <v>44624</v>
      </c>
      <c r="AQ12" s="77" t="s">
        <v>89</v>
      </c>
      <c r="AR12" s="77"/>
      <c r="AS12" s="77" t="s">
        <v>2172</v>
      </c>
      <c r="AT12" s="78"/>
      <c r="AU12" s="78"/>
      <c r="AV12" s="78"/>
      <c r="AW12" s="77" t="s">
        <v>1198</v>
      </c>
      <c r="AX12" s="77" t="s">
        <v>116</v>
      </c>
      <c r="AY12" s="576"/>
      <c r="AZ12" s="576"/>
      <c r="BA12" s="576"/>
      <c r="BB12" s="576"/>
      <c r="BC12" s="576"/>
      <c r="BD12" s="576"/>
      <c r="BE12" s="77">
        <f t="shared" si="5"/>
        <v>10</v>
      </c>
      <c r="BF12" s="77">
        <f t="shared" si="6"/>
        <v>3</v>
      </c>
      <c r="BG12" s="77">
        <f t="shared" si="7"/>
        <v>2022</v>
      </c>
      <c r="BH12" s="89"/>
    </row>
    <row r="13" spans="1:60">
      <c r="A13" s="77" t="s">
        <v>428</v>
      </c>
      <c r="B13" s="77" t="s">
        <v>2157</v>
      </c>
      <c r="C13" s="77" t="s">
        <v>2177</v>
      </c>
      <c r="D13" s="78"/>
      <c r="E13" s="77" t="s">
        <v>2178</v>
      </c>
      <c r="F13" s="77" t="s">
        <v>2135</v>
      </c>
      <c r="G13" s="77" t="s">
        <v>2147</v>
      </c>
      <c r="H13" s="77" t="s">
        <v>2148</v>
      </c>
      <c r="I13" s="77" t="s">
        <v>531</v>
      </c>
      <c r="J13" s="77" t="s">
        <v>110</v>
      </c>
      <c r="K13" s="77">
        <v>91761</v>
      </c>
      <c r="L13" s="77" t="s">
        <v>525</v>
      </c>
      <c r="M13" s="77" t="s">
        <v>2179</v>
      </c>
      <c r="N13" s="77"/>
      <c r="O13" s="77"/>
      <c r="P13" s="77"/>
      <c r="Q13" s="77" t="s">
        <v>1267</v>
      </c>
      <c r="R13" s="77"/>
      <c r="S13" s="77"/>
      <c r="T13" s="77" t="s">
        <v>2175</v>
      </c>
      <c r="U13" s="77">
        <v>30390456</v>
      </c>
      <c r="V13" s="77">
        <v>14.75</v>
      </c>
      <c r="W13" s="77" t="s">
        <v>2141</v>
      </c>
      <c r="X13" s="77">
        <v>400</v>
      </c>
      <c r="Y13" s="77">
        <v>768</v>
      </c>
      <c r="Z13" s="77">
        <v>24</v>
      </c>
      <c r="AA13" s="89">
        <f t="shared" si="0"/>
        <v>0.30719999999999997</v>
      </c>
      <c r="AB13" s="77" t="s">
        <v>70</v>
      </c>
      <c r="AC13" s="78">
        <v>44651</v>
      </c>
      <c r="AD13" s="77"/>
      <c r="AE13" s="77" t="s">
        <v>2142</v>
      </c>
      <c r="AF13" s="77" t="str">
        <f t="shared" si="1"/>
        <v>CA2083030103T</v>
      </c>
      <c r="AG13" s="77">
        <f t="shared" si="2"/>
        <v>768</v>
      </c>
      <c r="AH13" s="77">
        <f t="shared" si="3"/>
        <v>24</v>
      </c>
      <c r="AI13" s="89">
        <f t="shared" si="4"/>
        <v>0.30719999999999997</v>
      </c>
      <c r="AJ13" s="77" t="s">
        <v>2143</v>
      </c>
      <c r="AK13" s="77" t="s">
        <v>2177</v>
      </c>
      <c r="AL13" s="78">
        <v>44623</v>
      </c>
      <c r="AM13" s="78">
        <v>44623</v>
      </c>
      <c r="AN13" s="78">
        <v>44624</v>
      </c>
      <c r="AO13" s="78">
        <v>44624</v>
      </c>
      <c r="AP13" s="78">
        <v>44624</v>
      </c>
      <c r="AQ13" s="77" t="s">
        <v>89</v>
      </c>
      <c r="AR13" s="77"/>
      <c r="AS13" s="77" t="s">
        <v>2177</v>
      </c>
      <c r="AT13" s="78"/>
      <c r="AU13" s="78"/>
      <c r="AV13" s="78"/>
      <c r="AW13" s="77" t="s">
        <v>1198</v>
      </c>
      <c r="AX13" s="77" t="s">
        <v>116</v>
      </c>
      <c r="AY13" s="576"/>
      <c r="AZ13" s="576"/>
      <c r="BA13" s="576"/>
      <c r="BB13" s="576"/>
      <c r="BC13" s="576"/>
      <c r="BD13" s="576"/>
      <c r="BE13" s="77">
        <f t="shared" si="5"/>
        <v>10</v>
      </c>
      <c r="BF13" s="77">
        <f t="shared" si="6"/>
        <v>3</v>
      </c>
      <c r="BG13" s="77">
        <f t="shared" si="7"/>
        <v>2022</v>
      </c>
      <c r="BH13" s="89"/>
    </row>
    <row r="14" spans="1:60">
      <c r="A14" s="77" t="s">
        <v>428</v>
      </c>
      <c r="B14" s="77" t="s">
        <v>2157</v>
      </c>
      <c r="C14" s="77" t="s">
        <v>2180</v>
      </c>
      <c r="D14" s="78"/>
      <c r="E14" s="77" t="s">
        <v>2181</v>
      </c>
      <c r="F14" s="77" t="s">
        <v>2135</v>
      </c>
      <c r="G14" s="77" t="s">
        <v>2147</v>
      </c>
      <c r="H14" s="77" t="s">
        <v>2148</v>
      </c>
      <c r="I14" s="77" t="s">
        <v>531</v>
      </c>
      <c r="J14" s="77" t="s">
        <v>110</v>
      </c>
      <c r="K14" s="77">
        <v>91761</v>
      </c>
      <c r="L14" s="77" t="s">
        <v>525</v>
      </c>
      <c r="M14" s="77" t="s">
        <v>2182</v>
      </c>
      <c r="N14" s="77"/>
      <c r="O14" s="77"/>
      <c r="P14" s="77"/>
      <c r="Q14" s="77" t="s">
        <v>1267</v>
      </c>
      <c r="R14" s="77"/>
      <c r="S14" s="77"/>
      <c r="T14" s="77" t="s">
        <v>2175</v>
      </c>
      <c r="U14" s="77">
        <v>30390156</v>
      </c>
      <c r="V14" s="77">
        <v>14.75</v>
      </c>
      <c r="W14" s="77" t="s">
        <v>2183</v>
      </c>
      <c r="X14" s="77">
        <v>400</v>
      </c>
      <c r="Y14" s="77">
        <v>576</v>
      </c>
      <c r="Z14" s="77">
        <v>18</v>
      </c>
      <c r="AA14" s="89">
        <f t="shared" si="0"/>
        <v>0.23039999999999999</v>
      </c>
      <c r="AB14" s="77" t="s">
        <v>70</v>
      </c>
      <c r="AC14" s="78">
        <v>44651</v>
      </c>
      <c r="AD14" s="77"/>
      <c r="AE14" s="77" t="s">
        <v>2142</v>
      </c>
      <c r="AF14" s="77" t="str">
        <f t="shared" si="1"/>
        <v>CA2083030201T</v>
      </c>
      <c r="AG14" s="77">
        <f t="shared" si="2"/>
        <v>576</v>
      </c>
      <c r="AH14" s="77">
        <f t="shared" si="3"/>
        <v>18</v>
      </c>
      <c r="AI14" s="89">
        <f t="shared" si="4"/>
        <v>0.23039999999999999</v>
      </c>
      <c r="AJ14" s="77" t="s">
        <v>2143</v>
      </c>
      <c r="AK14" s="77" t="s">
        <v>2180</v>
      </c>
      <c r="AL14" s="78">
        <v>44623</v>
      </c>
      <c r="AM14" s="78">
        <v>44623</v>
      </c>
      <c r="AN14" s="78">
        <v>44624</v>
      </c>
      <c r="AO14" s="78">
        <v>44624</v>
      </c>
      <c r="AP14" s="78">
        <v>44624</v>
      </c>
      <c r="AQ14" s="77" t="s">
        <v>89</v>
      </c>
      <c r="AR14" s="77"/>
      <c r="AS14" s="77" t="s">
        <v>2180</v>
      </c>
      <c r="AT14" s="78"/>
      <c r="AU14" s="78"/>
      <c r="AV14" s="78"/>
      <c r="AW14" s="77" t="s">
        <v>1198</v>
      </c>
      <c r="AX14" s="77" t="s">
        <v>116</v>
      </c>
      <c r="AY14" s="576"/>
      <c r="AZ14" s="576"/>
      <c r="BA14" s="576"/>
      <c r="BB14" s="576"/>
      <c r="BC14" s="576"/>
      <c r="BD14" s="576"/>
      <c r="BE14" s="77">
        <f t="shared" si="5"/>
        <v>10</v>
      </c>
      <c r="BF14" s="77">
        <f t="shared" si="6"/>
        <v>3</v>
      </c>
      <c r="BG14" s="77">
        <f t="shared" si="7"/>
        <v>2022</v>
      </c>
      <c r="BH14" s="89"/>
    </row>
    <row r="15" spans="1:60">
      <c r="A15" s="77" t="s">
        <v>428</v>
      </c>
      <c r="B15" s="77" t="s">
        <v>2157</v>
      </c>
      <c r="C15" s="77" t="s">
        <v>2184</v>
      </c>
      <c r="D15" s="78"/>
      <c r="E15" s="77" t="s">
        <v>2181</v>
      </c>
      <c r="F15" s="77" t="s">
        <v>2135</v>
      </c>
      <c r="G15" s="77" t="s">
        <v>2136</v>
      </c>
      <c r="H15" s="77" t="s">
        <v>2137</v>
      </c>
      <c r="I15" s="77" t="s">
        <v>2138</v>
      </c>
      <c r="J15" s="77" t="s">
        <v>110</v>
      </c>
      <c r="K15" s="77">
        <v>90248</v>
      </c>
      <c r="L15" s="77" t="s">
        <v>525</v>
      </c>
      <c r="M15" s="77" t="s">
        <v>2182</v>
      </c>
      <c r="N15" s="77"/>
      <c r="O15" s="77"/>
      <c r="P15" s="77"/>
      <c r="Q15" s="77" t="s">
        <v>1267</v>
      </c>
      <c r="R15" s="77"/>
      <c r="S15" s="77"/>
      <c r="T15" s="77" t="s">
        <v>2175</v>
      </c>
      <c r="U15" s="77">
        <v>30390156</v>
      </c>
      <c r="V15" s="77">
        <v>14.75</v>
      </c>
      <c r="W15" s="77" t="s">
        <v>2183</v>
      </c>
      <c r="X15" s="77">
        <v>400</v>
      </c>
      <c r="Y15" s="77">
        <v>576</v>
      </c>
      <c r="Z15" s="77">
        <v>18</v>
      </c>
      <c r="AA15" s="89">
        <f t="shared" si="0"/>
        <v>0.23039999999999999</v>
      </c>
      <c r="AB15" s="77" t="s">
        <v>70</v>
      </c>
      <c r="AC15" s="78">
        <v>44651</v>
      </c>
      <c r="AD15" s="77"/>
      <c r="AE15" s="77" t="s">
        <v>2142</v>
      </c>
      <c r="AF15" s="77" t="str">
        <f t="shared" si="1"/>
        <v>CA2083030202T</v>
      </c>
      <c r="AG15" s="77">
        <f t="shared" si="2"/>
        <v>576</v>
      </c>
      <c r="AH15" s="77">
        <f t="shared" si="3"/>
        <v>18</v>
      </c>
      <c r="AI15" s="89">
        <f t="shared" si="4"/>
        <v>0.23039999999999999</v>
      </c>
      <c r="AJ15" s="77" t="s">
        <v>2143</v>
      </c>
      <c r="AK15" s="77" t="s">
        <v>2184</v>
      </c>
      <c r="AL15" s="78">
        <v>44623</v>
      </c>
      <c r="AM15" s="78">
        <v>44623</v>
      </c>
      <c r="AN15" s="78">
        <v>44624</v>
      </c>
      <c r="AO15" s="78">
        <v>44624</v>
      </c>
      <c r="AP15" s="78">
        <v>44624</v>
      </c>
      <c r="AQ15" s="77" t="s">
        <v>89</v>
      </c>
      <c r="AR15" s="77"/>
      <c r="AS15" s="77" t="s">
        <v>2184</v>
      </c>
      <c r="AT15" s="78"/>
      <c r="AU15" s="78"/>
      <c r="AV15" s="78"/>
      <c r="AW15" s="77" t="s">
        <v>1198</v>
      </c>
      <c r="AX15" s="77" t="s">
        <v>116</v>
      </c>
      <c r="AY15" s="576"/>
      <c r="AZ15" s="576"/>
      <c r="BA15" s="576"/>
      <c r="BB15" s="576"/>
      <c r="BC15" s="576"/>
      <c r="BD15" s="576"/>
      <c r="BE15" s="77">
        <f t="shared" si="5"/>
        <v>10</v>
      </c>
      <c r="BF15" s="77">
        <f t="shared" si="6"/>
        <v>3</v>
      </c>
      <c r="BG15" s="77">
        <f t="shared" si="7"/>
        <v>2022</v>
      </c>
      <c r="BH15" s="89"/>
    </row>
    <row r="16" spans="1:60">
      <c r="A16" s="77" t="s">
        <v>428</v>
      </c>
      <c r="B16" s="77" t="s">
        <v>2157</v>
      </c>
      <c r="C16" s="77" t="s">
        <v>2185</v>
      </c>
      <c r="D16" s="78"/>
      <c r="E16" s="77">
        <v>114168</v>
      </c>
      <c r="F16" s="77" t="s">
        <v>2135</v>
      </c>
      <c r="G16" s="77" t="s">
        <v>2147</v>
      </c>
      <c r="H16" s="77" t="s">
        <v>2148</v>
      </c>
      <c r="I16" s="77" t="s">
        <v>531</v>
      </c>
      <c r="J16" s="77" t="s">
        <v>110</v>
      </c>
      <c r="K16" s="77">
        <v>91761</v>
      </c>
      <c r="L16" s="77" t="s">
        <v>2159</v>
      </c>
      <c r="M16" s="77" t="s">
        <v>2160</v>
      </c>
      <c r="N16" s="77"/>
      <c r="O16" s="77"/>
      <c r="P16" s="77"/>
      <c r="Q16" s="77" t="s">
        <v>1267</v>
      </c>
      <c r="R16" s="77"/>
      <c r="S16" s="77"/>
      <c r="T16" s="77" t="s">
        <v>2161</v>
      </c>
      <c r="U16" s="77">
        <v>30376609</v>
      </c>
      <c r="V16" s="77">
        <v>14.75</v>
      </c>
      <c r="W16" s="77" t="s">
        <v>2154</v>
      </c>
      <c r="X16" s="77">
        <v>340</v>
      </c>
      <c r="Y16" s="77">
        <v>832</v>
      </c>
      <c r="Z16" s="77">
        <v>26</v>
      </c>
      <c r="AA16" s="89">
        <f t="shared" si="0"/>
        <v>0.28288000000000002</v>
      </c>
      <c r="AB16" s="77" t="s">
        <v>70</v>
      </c>
      <c r="AC16" s="78">
        <v>44651</v>
      </c>
      <c r="AD16" s="77"/>
      <c r="AE16" s="77" t="s">
        <v>2142</v>
      </c>
      <c r="AF16" s="77" t="str">
        <f t="shared" si="1"/>
        <v>CA4168022815T</v>
      </c>
      <c r="AG16" s="77">
        <f t="shared" si="2"/>
        <v>832</v>
      </c>
      <c r="AH16" s="77">
        <f t="shared" si="3"/>
        <v>26</v>
      </c>
      <c r="AI16" s="89">
        <f t="shared" si="4"/>
        <v>0.28288000000000002</v>
      </c>
      <c r="AJ16" s="77" t="s">
        <v>2143</v>
      </c>
      <c r="AK16" s="77" t="s">
        <v>2185</v>
      </c>
      <c r="AL16" s="78">
        <v>44624</v>
      </c>
      <c r="AM16" s="78">
        <v>44624</v>
      </c>
      <c r="AN16" s="78">
        <v>44624</v>
      </c>
      <c r="AO16" s="78">
        <v>44624</v>
      </c>
      <c r="AP16" s="78">
        <v>44624</v>
      </c>
      <c r="AQ16" s="77" t="s">
        <v>89</v>
      </c>
      <c r="AR16" s="77"/>
      <c r="AS16" s="77" t="s">
        <v>2185</v>
      </c>
      <c r="AT16" s="78"/>
      <c r="AU16" s="78"/>
      <c r="AV16" s="78"/>
      <c r="AW16" s="77" t="s">
        <v>1198</v>
      </c>
      <c r="AX16" s="77" t="s">
        <v>116</v>
      </c>
      <c r="AY16" s="576"/>
      <c r="AZ16" s="576"/>
      <c r="BA16" s="576"/>
      <c r="BB16" s="576"/>
      <c r="BC16" s="576"/>
      <c r="BD16" s="576"/>
      <c r="BE16" s="77">
        <f t="shared" si="5"/>
        <v>10</v>
      </c>
      <c r="BF16" s="77">
        <f t="shared" si="6"/>
        <v>3</v>
      </c>
      <c r="BG16" s="77">
        <f t="shared" si="7"/>
        <v>2022</v>
      </c>
      <c r="BH16" s="89"/>
    </row>
    <row r="17" spans="1:60">
      <c r="A17" s="77" t="s">
        <v>428</v>
      </c>
      <c r="B17" s="77" t="s">
        <v>2157</v>
      </c>
      <c r="C17" s="77" t="s">
        <v>2186</v>
      </c>
      <c r="D17" s="78"/>
      <c r="E17" s="77">
        <v>114168</v>
      </c>
      <c r="F17" s="77" t="s">
        <v>2135</v>
      </c>
      <c r="G17" s="77" t="s">
        <v>2147</v>
      </c>
      <c r="H17" s="77" t="s">
        <v>2148</v>
      </c>
      <c r="I17" s="77" t="s">
        <v>531</v>
      </c>
      <c r="J17" s="77" t="s">
        <v>110</v>
      </c>
      <c r="K17" s="77">
        <v>91761</v>
      </c>
      <c r="L17" s="77" t="s">
        <v>2159</v>
      </c>
      <c r="M17" s="77" t="s">
        <v>2160</v>
      </c>
      <c r="N17" s="77"/>
      <c r="O17" s="77"/>
      <c r="P17" s="77"/>
      <c r="Q17" s="77" t="s">
        <v>1267</v>
      </c>
      <c r="R17" s="77"/>
      <c r="S17" s="77"/>
      <c r="T17" s="77" t="s">
        <v>2161</v>
      </c>
      <c r="U17" s="77">
        <v>30376609</v>
      </c>
      <c r="V17" s="77">
        <v>14.75</v>
      </c>
      <c r="W17" s="77" t="s">
        <v>2154</v>
      </c>
      <c r="X17" s="77">
        <v>340</v>
      </c>
      <c r="Y17" s="77">
        <v>832</v>
      </c>
      <c r="Z17" s="77">
        <v>26</v>
      </c>
      <c r="AA17" s="89">
        <f t="shared" si="0"/>
        <v>0.28288000000000002</v>
      </c>
      <c r="AB17" s="77" t="s">
        <v>70</v>
      </c>
      <c r="AC17" s="78">
        <v>44651</v>
      </c>
      <c r="AD17" s="77"/>
      <c r="AE17" s="77" t="s">
        <v>2142</v>
      </c>
      <c r="AF17" s="77" t="str">
        <f t="shared" si="1"/>
        <v>CA4168022816T</v>
      </c>
      <c r="AG17" s="77">
        <f t="shared" si="2"/>
        <v>832</v>
      </c>
      <c r="AH17" s="77">
        <f t="shared" si="3"/>
        <v>26</v>
      </c>
      <c r="AI17" s="89">
        <f t="shared" si="4"/>
        <v>0.28288000000000002</v>
      </c>
      <c r="AJ17" s="77" t="s">
        <v>2143</v>
      </c>
      <c r="AK17" s="77" t="s">
        <v>2186</v>
      </c>
      <c r="AL17" s="78">
        <v>44624</v>
      </c>
      <c r="AM17" s="78">
        <v>44624</v>
      </c>
      <c r="AN17" s="78">
        <v>44624</v>
      </c>
      <c r="AO17" s="78">
        <v>44624</v>
      </c>
      <c r="AP17" s="78">
        <v>44624</v>
      </c>
      <c r="AQ17" s="77" t="s">
        <v>89</v>
      </c>
      <c r="AR17" s="77"/>
      <c r="AS17" s="77" t="s">
        <v>2186</v>
      </c>
      <c r="AT17" s="78"/>
      <c r="AU17" s="78"/>
      <c r="AV17" s="78"/>
      <c r="AW17" s="77" t="s">
        <v>1198</v>
      </c>
      <c r="AX17" s="77" t="s">
        <v>116</v>
      </c>
      <c r="AY17" s="576"/>
      <c r="AZ17" s="576"/>
      <c r="BA17" s="576"/>
      <c r="BB17" s="576"/>
      <c r="BC17" s="576"/>
      <c r="BD17" s="576"/>
      <c r="BE17" s="77">
        <f t="shared" si="5"/>
        <v>10</v>
      </c>
      <c r="BF17" s="77">
        <f t="shared" si="6"/>
        <v>3</v>
      </c>
      <c r="BG17" s="77">
        <f t="shared" si="7"/>
        <v>2022</v>
      </c>
      <c r="BH17" s="89"/>
    </row>
    <row r="18" spans="1:60">
      <c r="A18" s="77" t="s">
        <v>428</v>
      </c>
      <c r="B18" s="77" t="s">
        <v>2157</v>
      </c>
      <c r="C18" s="77" t="s">
        <v>2187</v>
      </c>
      <c r="D18" s="78"/>
      <c r="E18" s="77">
        <v>114168</v>
      </c>
      <c r="F18" s="77" t="s">
        <v>2135</v>
      </c>
      <c r="G18" s="77" t="s">
        <v>2147</v>
      </c>
      <c r="H18" s="77" t="s">
        <v>2148</v>
      </c>
      <c r="I18" s="77" t="s">
        <v>531</v>
      </c>
      <c r="J18" s="77" t="s">
        <v>110</v>
      </c>
      <c r="K18" s="77">
        <v>91761</v>
      </c>
      <c r="L18" s="77" t="s">
        <v>2159</v>
      </c>
      <c r="M18" s="77" t="s">
        <v>2160</v>
      </c>
      <c r="N18" s="77"/>
      <c r="O18" s="77"/>
      <c r="P18" s="77"/>
      <c r="Q18" s="77" t="s">
        <v>1267</v>
      </c>
      <c r="R18" s="77"/>
      <c r="S18" s="77"/>
      <c r="T18" s="77" t="s">
        <v>2161</v>
      </c>
      <c r="U18" s="77">
        <v>30376609</v>
      </c>
      <c r="V18" s="77">
        <v>14.75</v>
      </c>
      <c r="W18" s="77" t="s">
        <v>2154</v>
      </c>
      <c r="X18" s="77">
        <v>340</v>
      </c>
      <c r="Y18" s="77">
        <v>832</v>
      </c>
      <c r="Z18" s="77">
        <v>26</v>
      </c>
      <c r="AA18" s="89">
        <f t="shared" si="0"/>
        <v>0.28288000000000002</v>
      </c>
      <c r="AB18" s="77" t="s">
        <v>70</v>
      </c>
      <c r="AC18" s="78">
        <v>44651</v>
      </c>
      <c r="AD18" s="77"/>
      <c r="AE18" s="77" t="s">
        <v>2142</v>
      </c>
      <c r="AF18" s="77" t="str">
        <f t="shared" si="1"/>
        <v>CA4168022817T</v>
      </c>
      <c r="AG18" s="77">
        <f t="shared" si="2"/>
        <v>832</v>
      </c>
      <c r="AH18" s="77">
        <f t="shared" si="3"/>
        <v>26</v>
      </c>
      <c r="AI18" s="89">
        <f t="shared" si="4"/>
        <v>0.28288000000000002</v>
      </c>
      <c r="AJ18" s="77" t="s">
        <v>2143</v>
      </c>
      <c r="AK18" s="77" t="s">
        <v>2187</v>
      </c>
      <c r="AL18" s="78">
        <v>44624</v>
      </c>
      <c r="AM18" s="78">
        <v>44624</v>
      </c>
      <c r="AN18" s="78">
        <v>44624</v>
      </c>
      <c r="AO18" s="78">
        <v>44624</v>
      </c>
      <c r="AP18" s="78">
        <v>44624</v>
      </c>
      <c r="AQ18" s="77" t="s">
        <v>89</v>
      </c>
      <c r="AR18" s="77"/>
      <c r="AS18" s="77" t="s">
        <v>2187</v>
      </c>
      <c r="AT18" s="78"/>
      <c r="AU18" s="78"/>
      <c r="AV18" s="78"/>
      <c r="AW18" s="77" t="s">
        <v>1198</v>
      </c>
      <c r="AX18" s="77" t="s">
        <v>116</v>
      </c>
      <c r="AY18" s="576"/>
      <c r="AZ18" s="576"/>
      <c r="BA18" s="576"/>
      <c r="BB18" s="576"/>
      <c r="BC18" s="576"/>
      <c r="BD18" s="576"/>
      <c r="BE18" s="77">
        <f t="shared" si="5"/>
        <v>10</v>
      </c>
      <c r="BF18" s="77">
        <f t="shared" si="6"/>
        <v>3</v>
      </c>
      <c r="BG18" s="77">
        <f t="shared" si="7"/>
        <v>2022</v>
      </c>
      <c r="BH18" s="89"/>
    </row>
    <row r="19" spans="1:60">
      <c r="A19" s="77" t="s">
        <v>428</v>
      </c>
      <c r="B19" s="77" t="s">
        <v>2157</v>
      </c>
      <c r="C19" s="77" t="s">
        <v>2188</v>
      </c>
      <c r="D19" s="78"/>
      <c r="E19" s="77">
        <v>114168</v>
      </c>
      <c r="F19" s="77" t="s">
        <v>2135</v>
      </c>
      <c r="G19" s="77" t="s">
        <v>2147</v>
      </c>
      <c r="H19" s="77" t="s">
        <v>2148</v>
      </c>
      <c r="I19" s="77" t="s">
        <v>531</v>
      </c>
      <c r="J19" s="77" t="s">
        <v>110</v>
      </c>
      <c r="K19" s="77">
        <v>91761</v>
      </c>
      <c r="L19" s="77" t="s">
        <v>2159</v>
      </c>
      <c r="M19" s="77" t="s">
        <v>2160</v>
      </c>
      <c r="N19" s="77"/>
      <c r="O19" s="77"/>
      <c r="P19" s="77"/>
      <c r="Q19" s="77" t="s">
        <v>1267</v>
      </c>
      <c r="R19" s="77"/>
      <c r="S19" s="77"/>
      <c r="T19" s="77" t="s">
        <v>2161</v>
      </c>
      <c r="U19" s="77">
        <v>30376609</v>
      </c>
      <c r="V19" s="77">
        <v>14.75</v>
      </c>
      <c r="W19" s="77" t="s">
        <v>2154</v>
      </c>
      <c r="X19" s="77">
        <v>340</v>
      </c>
      <c r="Y19" s="77">
        <v>832</v>
      </c>
      <c r="Z19" s="77">
        <v>26</v>
      </c>
      <c r="AA19" s="89">
        <f t="shared" si="0"/>
        <v>0.28288000000000002</v>
      </c>
      <c r="AB19" s="77" t="s">
        <v>70</v>
      </c>
      <c r="AC19" s="78">
        <v>44651</v>
      </c>
      <c r="AD19" s="77"/>
      <c r="AE19" s="77" t="s">
        <v>2142</v>
      </c>
      <c r="AF19" s="77" t="str">
        <f t="shared" si="1"/>
        <v>CA4168022818T</v>
      </c>
      <c r="AG19" s="77">
        <f t="shared" si="2"/>
        <v>832</v>
      </c>
      <c r="AH19" s="77">
        <f t="shared" si="3"/>
        <v>26</v>
      </c>
      <c r="AI19" s="89">
        <f t="shared" si="4"/>
        <v>0.28288000000000002</v>
      </c>
      <c r="AJ19" s="77" t="s">
        <v>2143</v>
      </c>
      <c r="AK19" s="77" t="s">
        <v>2188</v>
      </c>
      <c r="AL19" s="78">
        <v>44624</v>
      </c>
      <c r="AM19" s="78">
        <v>44624</v>
      </c>
      <c r="AN19" s="78">
        <v>44624</v>
      </c>
      <c r="AO19" s="78">
        <v>44624</v>
      </c>
      <c r="AP19" s="78">
        <v>44624</v>
      </c>
      <c r="AQ19" s="77" t="s">
        <v>89</v>
      </c>
      <c r="AR19" s="77"/>
      <c r="AS19" s="77" t="s">
        <v>2188</v>
      </c>
      <c r="AT19" s="78"/>
      <c r="AU19" s="78"/>
      <c r="AV19" s="78"/>
      <c r="AW19" s="77" t="s">
        <v>1198</v>
      </c>
      <c r="AX19" s="77" t="s">
        <v>116</v>
      </c>
      <c r="AY19" s="576"/>
      <c r="AZ19" s="576"/>
      <c r="BA19" s="576"/>
      <c r="BB19" s="576"/>
      <c r="BC19" s="576"/>
      <c r="BD19" s="576"/>
      <c r="BE19" s="77">
        <f t="shared" si="5"/>
        <v>10</v>
      </c>
      <c r="BF19" s="77">
        <f t="shared" si="6"/>
        <v>3</v>
      </c>
      <c r="BG19" s="77">
        <f t="shared" si="7"/>
        <v>2022</v>
      </c>
      <c r="BH19" s="89"/>
    </row>
    <row r="20" spans="1:60">
      <c r="A20" s="77" t="s">
        <v>428</v>
      </c>
      <c r="B20" s="77" t="s">
        <v>56</v>
      </c>
      <c r="C20" s="77" t="s">
        <v>2189</v>
      </c>
      <c r="D20" s="78"/>
      <c r="E20" s="77" t="s">
        <v>2190</v>
      </c>
      <c r="F20" s="77" t="s">
        <v>2135</v>
      </c>
      <c r="G20" s="77" t="s">
        <v>2136</v>
      </c>
      <c r="H20" s="77" t="s">
        <v>2137</v>
      </c>
      <c r="I20" s="77" t="s">
        <v>2138</v>
      </c>
      <c r="J20" s="77" t="s">
        <v>110</v>
      </c>
      <c r="K20" s="77">
        <v>90248</v>
      </c>
      <c r="L20" s="77" t="s">
        <v>2191</v>
      </c>
      <c r="M20" s="77" t="s">
        <v>342</v>
      </c>
      <c r="N20" s="77"/>
      <c r="O20" s="77"/>
      <c r="P20" s="77"/>
      <c r="Q20" s="77" t="s">
        <v>1267</v>
      </c>
      <c r="R20" s="77"/>
      <c r="S20" s="77"/>
      <c r="T20" s="77"/>
      <c r="U20" s="77">
        <v>30390255</v>
      </c>
      <c r="V20" s="77">
        <v>15</v>
      </c>
      <c r="W20" s="77" t="s">
        <v>2192</v>
      </c>
      <c r="X20" s="77">
        <v>395</v>
      </c>
      <c r="Y20" s="77">
        <v>624</v>
      </c>
      <c r="Z20" s="77">
        <v>24</v>
      </c>
      <c r="AA20" s="89">
        <f t="shared" ref="AA20:AA83" si="8">X20*Y20/1000000</f>
        <v>0.24648</v>
      </c>
      <c r="AB20" s="77" t="s">
        <v>70</v>
      </c>
      <c r="AC20" s="78">
        <v>44651</v>
      </c>
      <c r="AD20" s="77"/>
      <c r="AE20" s="77" t="s">
        <v>2142</v>
      </c>
      <c r="AF20" s="77" t="str">
        <f t="shared" ref="AF20:AF83" si="9">C20</f>
        <v>CA0822030101T</v>
      </c>
      <c r="AG20" s="77">
        <f t="shared" ref="AG20:AG83" si="10">Y20</f>
        <v>624</v>
      </c>
      <c r="AH20" s="77">
        <f t="shared" ref="AH20:AH83" si="11">Z20</f>
        <v>24</v>
      </c>
      <c r="AI20" s="89">
        <f t="shared" ref="AI20:AI83" si="12">AA20</f>
        <v>0.24648</v>
      </c>
      <c r="AJ20" s="77" t="s">
        <v>2143</v>
      </c>
      <c r="AK20" s="77" t="s">
        <v>2189</v>
      </c>
      <c r="AL20" s="78">
        <v>44622</v>
      </c>
      <c r="AM20" s="78">
        <v>44622</v>
      </c>
      <c r="AN20" s="78">
        <v>44627</v>
      </c>
      <c r="AO20" s="78">
        <v>44627</v>
      </c>
      <c r="AP20" s="78">
        <v>44627</v>
      </c>
      <c r="AQ20" s="77" t="s">
        <v>89</v>
      </c>
      <c r="AR20" s="77" t="s">
        <v>2193</v>
      </c>
      <c r="AS20" s="77" t="s">
        <v>2189</v>
      </c>
      <c r="AT20" s="78"/>
      <c r="AU20" s="78"/>
      <c r="AV20" s="78"/>
      <c r="AW20" s="77" t="s">
        <v>1198</v>
      </c>
      <c r="AX20" s="77" t="s">
        <v>116</v>
      </c>
      <c r="AY20" s="576"/>
      <c r="AZ20" s="576"/>
      <c r="BA20" s="576"/>
      <c r="BB20" s="576"/>
      <c r="BC20" s="576"/>
      <c r="BD20" s="576"/>
      <c r="BE20" s="77">
        <f t="shared" ref="BE20:BE83" si="13">WEEKNUM(AN20)</f>
        <v>11</v>
      </c>
      <c r="BF20" s="77">
        <f t="shared" ref="BF20:BF83" si="14">MONTH(AL20)</f>
        <v>3</v>
      </c>
      <c r="BG20" s="77">
        <f t="shared" ref="BG20:BG83" si="15">YEAR(AL20)</f>
        <v>2022</v>
      </c>
      <c r="BH20" s="89"/>
    </row>
    <row r="21" spans="1:60">
      <c r="A21" s="77" t="s">
        <v>428</v>
      </c>
      <c r="B21" s="77" t="s">
        <v>56</v>
      </c>
      <c r="C21" s="77" t="s">
        <v>2194</v>
      </c>
      <c r="D21" s="78"/>
      <c r="E21" s="77" t="s">
        <v>2195</v>
      </c>
      <c r="F21" s="77" t="s">
        <v>2135</v>
      </c>
      <c r="G21" s="77" t="s">
        <v>2147</v>
      </c>
      <c r="H21" s="77" t="s">
        <v>2148</v>
      </c>
      <c r="I21" s="77" t="s">
        <v>531</v>
      </c>
      <c r="J21" s="77" t="s">
        <v>110</v>
      </c>
      <c r="K21" s="77">
        <v>91761</v>
      </c>
      <c r="L21" s="77" t="s">
        <v>1225</v>
      </c>
      <c r="M21" s="77" t="s">
        <v>1226</v>
      </c>
      <c r="N21" s="77" t="s">
        <v>565</v>
      </c>
      <c r="O21" s="77" t="s">
        <v>110</v>
      </c>
      <c r="P21" s="77">
        <v>94544</v>
      </c>
      <c r="Q21" s="77" t="s">
        <v>1267</v>
      </c>
      <c r="R21" s="77"/>
      <c r="S21" s="77"/>
      <c r="T21" s="77" t="s">
        <v>2196</v>
      </c>
      <c r="U21" s="77">
        <v>30390256</v>
      </c>
      <c r="V21" s="77">
        <v>14.75</v>
      </c>
      <c r="W21" s="77" t="s">
        <v>2197</v>
      </c>
      <c r="X21" s="77">
        <v>400</v>
      </c>
      <c r="Y21" s="77">
        <v>624</v>
      </c>
      <c r="Z21" s="77">
        <v>24</v>
      </c>
      <c r="AA21" s="89">
        <f t="shared" si="8"/>
        <v>0.24959999999999999</v>
      </c>
      <c r="AB21" s="77" t="s">
        <v>70</v>
      </c>
      <c r="AC21" s="78">
        <v>44651</v>
      </c>
      <c r="AD21" s="77"/>
      <c r="AE21" s="77" t="s">
        <v>2142</v>
      </c>
      <c r="AF21" s="77" t="str">
        <f t="shared" si="9"/>
        <v>CA2022011445T</v>
      </c>
      <c r="AG21" s="77">
        <f t="shared" si="10"/>
        <v>624</v>
      </c>
      <c r="AH21" s="77">
        <f t="shared" si="11"/>
        <v>24</v>
      </c>
      <c r="AI21" s="89">
        <f t="shared" si="12"/>
        <v>0.24959999999999999</v>
      </c>
      <c r="AJ21" s="77" t="s">
        <v>2143</v>
      </c>
      <c r="AK21" s="77" t="s">
        <v>2194</v>
      </c>
      <c r="AL21" s="78">
        <v>44624</v>
      </c>
      <c r="AM21" s="78">
        <v>44624</v>
      </c>
      <c r="AN21" s="78">
        <v>44627</v>
      </c>
      <c r="AO21" s="78">
        <v>44627</v>
      </c>
      <c r="AP21" s="78">
        <v>44627</v>
      </c>
      <c r="AQ21" s="77" t="s">
        <v>89</v>
      </c>
      <c r="AR21" s="77" t="s">
        <v>2198</v>
      </c>
      <c r="AS21" s="77" t="s">
        <v>2194</v>
      </c>
      <c r="AT21" s="78"/>
      <c r="AU21" s="78"/>
      <c r="AV21" s="78"/>
      <c r="AW21" s="77" t="s">
        <v>1198</v>
      </c>
      <c r="AX21" s="77" t="s">
        <v>116</v>
      </c>
      <c r="AY21" s="576"/>
      <c r="AZ21" s="576"/>
      <c r="BA21" s="576"/>
      <c r="BB21" s="576"/>
      <c r="BC21" s="576"/>
      <c r="BD21" s="576"/>
      <c r="BE21" s="77">
        <f t="shared" si="13"/>
        <v>11</v>
      </c>
      <c r="BF21" s="77">
        <f t="shared" si="14"/>
        <v>3</v>
      </c>
      <c r="BG21" s="77">
        <f t="shared" si="15"/>
        <v>2022</v>
      </c>
      <c r="BH21" s="89"/>
    </row>
    <row r="22" spans="1:60">
      <c r="A22" s="77" t="s">
        <v>428</v>
      </c>
      <c r="B22" s="77" t="s">
        <v>2157</v>
      </c>
      <c r="C22" s="77" t="s">
        <v>2199</v>
      </c>
      <c r="D22" s="78"/>
      <c r="E22" s="77" t="s">
        <v>2200</v>
      </c>
      <c r="F22" s="77" t="s">
        <v>2135</v>
      </c>
      <c r="G22" s="77" t="s">
        <v>2147</v>
      </c>
      <c r="H22" s="77" t="s">
        <v>2148</v>
      </c>
      <c r="I22" s="77" t="s">
        <v>531</v>
      </c>
      <c r="J22" s="77" t="s">
        <v>110</v>
      </c>
      <c r="K22" s="77">
        <v>91761</v>
      </c>
      <c r="L22" s="77" t="s">
        <v>2159</v>
      </c>
      <c r="M22" s="77" t="s">
        <v>2160</v>
      </c>
      <c r="N22" s="77"/>
      <c r="O22" s="77"/>
      <c r="P22" s="77"/>
      <c r="Q22" s="77" t="s">
        <v>1267</v>
      </c>
      <c r="R22" s="77"/>
      <c r="S22" s="77"/>
      <c r="T22" s="77" t="s">
        <v>2201</v>
      </c>
      <c r="U22" s="77">
        <v>30371611</v>
      </c>
      <c r="V22" s="77">
        <v>14.75</v>
      </c>
      <c r="W22" s="77" t="s">
        <v>2202</v>
      </c>
      <c r="X22" s="77">
        <v>350</v>
      </c>
      <c r="Y22" s="77">
        <v>896</v>
      </c>
      <c r="Z22" s="77">
        <v>28</v>
      </c>
      <c r="AA22" s="89">
        <f t="shared" si="8"/>
        <v>0.31359999999999999</v>
      </c>
      <c r="AB22" s="77" t="s">
        <v>70</v>
      </c>
      <c r="AC22" s="78">
        <v>44651</v>
      </c>
      <c r="AD22" s="77"/>
      <c r="AE22" s="77" t="s">
        <v>2142</v>
      </c>
      <c r="AF22" s="77" t="str">
        <f t="shared" si="9"/>
        <v>CA2066020416T</v>
      </c>
      <c r="AG22" s="77">
        <f t="shared" si="10"/>
        <v>896</v>
      </c>
      <c r="AH22" s="77">
        <f t="shared" si="11"/>
        <v>28</v>
      </c>
      <c r="AI22" s="89">
        <f t="shared" si="12"/>
        <v>0.31359999999999999</v>
      </c>
      <c r="AJ22" s="77" t="s">
        <v>2143</v>
      </c>
      <c r="AK22" s="77" t="s">
        <v>2199</v>
      </c>
      <c r="AL22" s="78">
        <v>44627</v>
      </c>
      <c r="AM22" s="78">
        <v>44627</v>
      </c>
      <c r="AN22" s="78">
        <v>44627</v>
      </c>
      <c r="AO22" s="78">
        <v>44627</v>
      </c>
      <c r="AP22" s="78">
        <v>44627</v>
      </c>
      <c r="AQ22" s="77" t="s">
        <v>89</v>
      </c>
      <c r="AR22" s="77"/>
      <c r="AS22" s="77" t="s">
        <v>2199</v>
      </c>
      <c r="AT22" s="78"/>
      <c r="AU22" s="78"/>
      <c r="AV22" s="78"/>
      <c r="AW22" s="77" t="s">
        <v>1198</v>
      </c>
      <c r="AX22" s="77" t="s">
        <v>116</v>
      </c>
      <c r="AY22" s="576"/>
      <c r="AZ22" s="576"/>
      <c r="BA22" s="576"/>
      <c r="BB22" s="576"/>
      <c r="BC22" s="576"/>
      <c r="BD22" s="576"/>
      <c r="BE22" s="77">
        <f t="shared" si="13"/>
        <v>11</v>
      </c>
      <c r="BF22" s="77">
        <f t="shared" si="14"/>
        <v>3</v>
      </c>
      <c r="BG22" s="77">
        <f t="shared" si="15"/>
        <v>2022</v>
      </c>
      <c r="BH22" s="89"/>
    </row>
    <row r="23" spans="1:60">
      <c r="A23" s="77" t="s">
        <v>428</v>
      </c>
      <c r="B23" s="77" t="s">
        <v>2157</v>
      </c>
      <c r="C23" s="77" t="s">
        <v>2203</v>
      </c>
      <c r="D23" s="78"/>
      <c r="E23" s="77" t="s">
        <v>2200</v>
      </c>
      <c r="F23" s="77" t="s">
        <v>2135</v>
      </c>
      <c r="G23" s="77" t="s">
        <v>2147</v>
      </c>
      <c r="H23" s="77" t="s">
        <v>2148</v>
      </c>
      <c r="I23" s="77" t="s">
        <v>531</v>
      </c>
      <c r="J23" s="77" t="s">
        <v>110</v>
      </c>
      <c r="K23" s="77">
        <v>91761</v>
      </c>
      <c r="L23" s="77" t="s">
        <v>2159</v>
      </c>
      <c r="M23" s="77" t="s">
        <v>2160</v>
      </c>
      <c r="N23" s="77"/>
      <c r="O23" s="77"/>
      <c r="P23" s="77"/>
      <c r="Q23" s="77" t="s">
        <v>1267</v>
      </c>
      <c r="R23" s="77"/>
      <c r="S23" s="77"/>
      <c r="T23" s="77" t="s">
        <v>2201</v>
      </c>
      <c r="U23" s="77">
        <v>30371611</v>
      </c>
      <c r="V23" s="77">
        <v>14.75</v>
      </c>
      <c r="W23" s="77" t="s">
        <v>2202</v>
      </c>
      <c r="X23" s="77">
        <v>350</v>
      </c>
      <c r="Y23" s="77">
        <v>896</v>
      </c>
      <c r="Z23" s="77">
        <v>28</v>
      </c>
      <c r="AA23" s="89">
        <f t="shared" si="8"/>
        <v>0.31359999999999999</v>
      </c>
      <c r="AB23" s="77" t="s">
        <v>70</v>
      </c>
      <c r="AC23" s="78">
        <v>44651</v>
      </c>
      <c r="AD23" s="77"/>
      <c r="AE23" s="77" t="s">
        <v>2142</v>
      </c>
      <c r="AF23" s="77" t="str">
        <f t="shared" si="9"/>
        <v>CA2066020417T</v>
      </c>
      <c r="AG23" s="77">
        <f t="shared" si="10"/>
        <v>896</v>
      </c>
      <c r="AH23" s="77">
        <f t="shared" si="11"/>
        <v>28</v>
      </c>
      <c r="AI23" s="89">
        <f t="shared" si="12"/>
        <v>0.31359999999999999</v>
      </c>
      <c r="AJ23" s="77" t="s">
        <v>2143</v>
      </c>
      <c r="AK23" s="77" t="s">
        <v>2203</v>
      </c>
      <c r="AL23" s="78">
        <v>44627</v>
      </c>
      <c r="AM23" s="78">
        <v>44627</v>
      </c>
      <c r="AN23" s="78">
        <v>44627</v>
      </c>
      <c r="AO23" s="78">
        <v>44627</v>
      </c>
      <c r="AP23" s="78">
        <v>44627</v>
      </c>
      <c r="AQ23" s="77" t="s">
        <v>89</v>
      </c>
      <c r="AR23" s="77"/>
      <c r="AS23" s="77" t="s">
        <v>2203</v>
      </c>
      <c r="AT23" s="78"/>
      <c r="AU23" s="78"/>
      <c r="AV23" s="78"/>
      <c r="AW23" s="77" t="s">
        <v>1198</v>
      </c>
      <c r="AX23" s="77" t="s">
        <v>116</v>
      </c>
      <c r="AY23" s="576"/>
      <c r="AZ23" s="576"/>
      <c r="BA23" s="576"/>
      <c r="BB23" s="576"/>
      <c r="BC23" s="576"/>
      <c r="BD23" s="576"/>
      <c r="BE23" s="77">
        <f t="shared" si="13"/>
        <v>11</v>
      </c>
      <c r="BF23" s="77">
        <f t="shared" si="14"/>
        <v>3</v>
      </c>
      <c r="BG23" s="77">
        <f t="shared" si="15"/>
        <v>2022</v>
      </c>
      <c r="BH23" s="89"/>
    </row>
    <row r="24" spans="1:60">
      <c r="A24" s="77" t="s">
        <v>428</v>
      </c>
      <c r="B24" s="77" t="s">
        <v>2157</v>
      </c>
      <c r="C24" s="77" t="s">
        <v>2204</v>
      </c>
      <c r="D24" s="78"/>
      <c r="E24" s="77" t="s">
        <v>2200</v>
      </c>
      <c r="F24" s="77" t="s">
        <v>2135</v>
      </c>
      <c r="G24" s="77" t="s">
        <v>2147</v>
      </c>
      <c r="H24" s="77" t="s">
        <v>2148</v>
      </c>
      <c r="I24" s="77" t="s">
        <v>531</v>
      </c>
      <c r="J24" s="77" t="s">
        <v>110</v>
      </c>
      <c r="K24" s="77">
        <v>91761</v>
      </c>
      <c r="L24" s="77" t="s">
        <v>2159</v>
      </c>
      <c r="M24" s="77" t="s">
        <v>2160</v>
      </c>
      <c r="N24" s="77"/>
      <c r="O24" s="77"/>
      <c r="P24" s="77"/>
      <c r="Q24" s="77" t="s">
        <v>1267</v>
      </c>
      <c r="R24" s="77"/>
      <c r="S24" s="77"/>
      <c r="T24" s="77" t="s">
        <v>2201</v>
      </c>
      <c r="U24" s="77">
        <v>30371611</v>
      </c>
      <c r="V24" s="77">
        <v>14.75</v>
      </c>
      <c r="W24" s="77" t="s">
        <v>2202</v>
      </c>
      <c r="X24" s="77">
        <v>350</v>
      </c>
      <c r="Y24" s="77">
        <v>896</v>
      </c>
      <c r="Z24" s="77">
        <v>28</v>
      </c>
      <c r="AA24" s="89">
        <f t="shared" si="8"/>
        <v>0.31359999999999999</v>
      </c>
      <c r="AB24" s="77" t="s">
        <v>70</v>
      </c>
      <c r="AC24" s="78">
        <v>44651</v>
      </c>
      <c r="AD24" s="77"/>
      <c r="AE24" s="77" t="s">
        <v>2142</v>
      </c>
      <c r="AF24" s="77" t="str">
        <f t="shared" si="9"/>
        <v>CA2066020418T</v>
      </c>
      <c r="AG24" s="77">
        <f t="shared" si="10"/>
        <v>896</v>
      </c>
      <c r="AH24" s="77">
        <f t="shared" si="11"/>
        <v>28</v>
      </c>
      <c r="AI24" s="89">
        <f t="shared" si="12"/>
        <v>0.31359999999999999</v>
      </c>
      <c r="AJ24" s="77" t="s">
        <v>2143</v>
      </c>
      <c r="AK24" s="77" t="s">
        <v>2204</v>
      </c>
      <c r="AL24" s="78">
        <v>44627</v>
      </c>
      <c r="AM24" s="78">
        <v>44627</v>
      </c>
      <c r="AN24" s="78">
        <v>44627</v>
      </c>
      <c r="AO24" s="78">
        <v>44627</v>
      </c>
      <c r="AP24" s="78">
        <v>44627</v>
      </c>
      <c r="AQ24" s="77" t="s">
        <v>89</v>
      </c>
      <c r="AR24" s="77"/>
      <c r="AS24" s="77" t="s">
        <v>2204</v>
      </c>
      <c r="AT24" s="78"/>
      <c r="AU24" s="78"/>
      <c r="AV24" s="78"/>
      <c r="AW24" s="77" t="s">
        <v>1198</v>
      </c>
      <c r="AX24" s="77" t="s">
        <v>116</v>
      </c>
      <c r="AY24" s="576"/>
      <c r="AZ24" s="576"/>
      <c r="BA24" s="576"/>
      <c r="BB24" s="576"/>
      <c r="BC24" s="576"/>
      <c r="BD24" s="576"/>
      <c r="BE24" s="77">
        <f t="shared" si="13"/>
        <v>11</v>
      </c>
      <c r="BF24" s="77">
        <f t="shared" si="14"/>
        <v>3</v>
      </c>
      <c r="BG24" s="77">
        <f t="shared" si="15"/>
        <v>2022</v>
      </c>
      <c r="BH24" s="89"/>
    </row>
    <row r="25" spans="1:60">
      <c r="A25" s="77" t="s">
        <v>428</v>
      </c>
      <c r="B25" s="77" t="s">
        <v>2157</v>
      </c>
      <c r="C25" s="77" t="s">
        <v>2205</v>
      </c>
      <c r="D25" s="78"/>
      <c r="E25" s="77" t="s">
        <v>2200</v>
      </c>
      <c r="F25" s="77" t="s">
        <v>2135</v>
      </c>
      <c r="G25" s="77" t="s">
        <v>2147</v>
      </c>
      <c r="H25" s="77" t="s">
        <v>2148</v>
      </c>
      <c r="I25" s="77" t="s">
        <v>531</v>
      </c>
      <c r="J25" s="77" t="s">
        <v>110</v>
      </c>
      <c r="K25" s="77">
        <v>91761</v>
      </c>
      <c r="L25" s="77" t="s">
        <v>2159</v>
      </c>
      <c r="M25" s="77" t="s">
        <v>2160</v>
      </c>
      <c r="N25" s="77"/>
      <c r="O25" s="77"/>
      <c r="P25" s="77"/>
      <c r="Q25" s="77" t="s">
        <v>1267</v>
      </c>
      <c r="R25" s="77"/>
      <c r="S25" s="77"/>
      <c r="T25" s="77" t="s">
        <v>2201</v>
      </c>
      <c r="U25" s="77">
        <v>30371611</v>
      </c>
      <c r="V25" s="77">
        <v>14.75</v>
      </c>
      <c r="W25" s="77" t="s">
        <v>2202</v>
      </c>
      <c r="X25" s="77">
        <v>350</v>
      </c>
      <c r="Y25" s="77">
        <v>896</v>
      </c>
      <c r="Z25" s="77">
        <v>28</v>
      </c>
      <c r="AA25" s="89">
        <f t="shared" si="8"/>
        <v>0.31359999999999999</v>
      </c>
      <c r="AB25" s="77" t="s">
        <v>70</v>
      </c>
      <c r="AC25" s="78">
        <v>44651</v>
      </c>
      <c r="AD25" s="77"/>
      <c r="AE25" s="77" t="s">
        <v>2142</v>
      </c>
      <c r="AF25" s="77" t="str">
        <f t="shared" si="9"/>
        <v>CA2066020419T</v>
      </c>
      <c r="AG25" s="77">
        <f t="shared" si="10"/>
        <v>896</v>
      </c>
      <c r="AH25" s="77">
        <f t="shared" si="11"/>
        <v>28</v>
      </c>
      <c r="AI25" s="89">
        <f t="shared" si="12"/>
        <v>0.31359999999999999</v>
      </c>
      <c r="AJ25" s="77" t="s">
        <v>2143</v>
      </c>
      <c r="AK25" s="77" t="s">
        <v>2205</v>
      </c>
      <c r="AL25" s="78">
        <v>44627</v>
      </c>
      <c r="AM25" s="78">
        <v>44627</v>
      </c>
      <c r="AN25" s="78">
        <v>44627</v>
      </c>
      <c r="AO25" s="78">
        <v>44627</v>
      </c>
      <c r="AP25" s="78">
        <v>44627</v>
      </c>
      <c r="AQ25" s="77" t="s">
        <v>89</v>
      </c>
      <c r="AR25" s="77"/>
      <c r="AS25" s="77" t="s">
        <v>2205</v>
      </c>
      <c r="AT25" s="78"/>
      <c r="AU25" s="78"/>
      <c r="AV25" s="78"/>
      <c r="AW25" s="77" t="s">
        <v>1198</v>
      </c>
      <c r="AX25" s="77" t="s">
        <v>116</v>
      </c>
      <c r="AY25" s="576"/>
      <c r="AZ25" s="576"/>
      <c r="BA25" s="576"/>
      <c r="BB25" s="576"/>
      <c r="BC25" s="576"/>
      <c r="BD25" s="576"/>
      <c r="BE25" s="77">
        <f t="shared" si="13"/>
        <v>11</v>
      </c>
      <c r="BF25" s="77">
        <f t="shared" si="14"/>
        <v>3</v>
      </c>
      <c r="BG25" s="77">
        <f t="shared" si="15"/>
        <v>2022</v>
      </c>
      <c r="BH25" s="89"/>
    </row>
    <row r="26" spans="1:60">
      <c r="A26" s="77" t="s">
        <v>428</v>
      </c>
      <c r="B26" s="77" t="s">
        <v>2157</v>
      </c>
      <c r="C26" s="77" t="s">
        <v>2206</v>
      </c>
      <c r="D26" s="78"/>
      <c r="E26" s="77" t="s">
        <v>2200</v>
      </c>
      <c r="F26" s="77" t="s">
        <v>2135</v>
      </c>
      <c r="G26" s="77" t="s">
        <v>2147</v>
      </c>
      <c r="H26" s="77" t="s">
        <v>2148</v>
      </c>
      <c r="I26" s="77" t="s">
        <v>531</v>
      </c>
      <c r="J26" s="77" t="s">
        <v>110</v>
      </c>
      <c r="K26" s="77">
        <v>91761</v>
      </c>
      <c r="L26" s="77" t="s">
        <v>2159</v>
      </c>
      <c r="M26" s="77" t="s">
        <v>2160</v>
      </c>
      <c r="N26" s="77"/>
      <c r="O26" s="77"/>
      <c r="P26" s="77"/>
      <c r="Q26" s="77" t="s">
        <v>1267</v>
      </c>
      <c r="R26" s="77"/>
      <c r="S26" s="77"/>
      <c r="T26" s="77" t="s">
        <v>2201</v>
      </c>
      <c r="U26" s="77">
        <v>30371611</v>
      </c>
      <c r="V26" s="77">
        <v>14.75</v>
      </c>
      <c r="W26" s="77" t="s">
        <v>2202</v>
      </c>
      <c r="X26" s="77">
        <v>350</v>
      </c>
      <c r="Y26" s="77">
        <v>896</v>
      </c>
      <c r="Z26" s="77">
        <v>28</v>
      </c>
      <c r="AA26" s="89">
        <f t="shared" si="8"/>
        <v>0.31359999999999999</v>
      </c>
      <c r="AB26" s="77" t="s">
        <v>70</v>
      </c>
      <c r="AC26" s="78">
        <v>44651</v>
      </c>
      <c r="AD26" s="77"/>
      <c r="AE26" s="77" t="s">
        <v>2142</v>
      </c>
      <c r="AF26" s="77" t="str">
        <f t="shared" si="9"/>
        <v>CA2066020420T</v>
      </c>
      <c r="AG26" s="77">
        <f t="shared" si="10"/>
        <v>896</v>
      </c>
      <c r="AH26" s="77">
        <f t="shared" si="11"/>
        <v>28</v>
      </c>
      <c r="AI26" s="89">
        <f t="shared" si="12"/>
        <v>0.31359999999999999</v>
      </c>
      <c r="AJ26" s="77" t="s">
        <v>2143</v>
      </c>
      <c r="AK26" s="77" t="s">
        <v>2206</v>
      </c>
      <c r="AL26" s="78">
        <v>44627</v>
      </c>
      <c r="AM26" s="78">
        <v>44627</v>
      </c>
      <c r="AN26" s="78">
        <v>44627</v>
      </c>
      <c r="AO26" s="78">
        <v>44627</v>
      </c>
      <c r="AP26" s="78">
        <v>44627</v>
      </c>
      <c r="AQ26" s="77" t="s">
        <v>89</v>
      </c>
      <c r="AR26" s="77"/>
      <c r="AS26" s="77" t="s">
        <v>2206</v>
      </c>
      <c r="AT26" s="78"/>
      <c r="AU26" s="78"/>
      <c r="AV26" s="78"/>
      <c r="AW26" s="77" t="s">
        <v>1198</v>
      </c>
      <c r="AX26" s="77" t="s">
        <v>116</v>
      </c>
      <c r="AY26" s="576"/>
      <c r="AZ26" s="576"/>
      <c r="BA26" s="576"/>
      <c r="BB26" s="576"/>
      <c r="BC26" s="576"/>
      <c r="BD26" s="576"/>
      <c r="BE26" s="77">
        <f t="shared" si="13"/>
        <v>11</v>
      </c>
      <c r="BF26" s="77">
        <f t="shared" si="14"/>
        <v>3</v>
      </c>
      <c r="BG26" s="77">
        <f t="shared" si="15"/>
        <v>2022</v>
      </c>
      <c r="BH26" s="89"/>
    </row>
    <row r="27" spans="1:60">
      <c r="A27" s="77" t="s">
        <v>55</v>
      </c>
      <c r="B27" s="77" t="s">
        <v>2132</v>
      </c>
      <c r="C27" s="77" t="s">
        <v>2207</v>
      </c>
      <c r="D27" s="78"/>
      <c r="E27" s="77" t="s">
        <v>2208</v>
      </c>
      <c r="F27" s="77" t="s">
        <v>2135</v>
      </c>
      <c r="G27" s="77" t="s">
        <v>2136</v>
      </c>
      <c r="H27" s="77" t="s">
        <v>2137</v>
      </c>
      <c r="I27" s="77" t="s">
        <v>2138</v>
      </c>
      <c r="J27" s="77" t="s">
        <v>110</v>
      </c>
      <c r="K27" s="77">
        <v>90248</v>
      </c>
      <c r="L27" s="77" t="s">
        <v>2209</v>
      </c>
      <c r="M27" s="77" t="s">
        <v>2210</v>
      </c>
      <c r="N27" s="77"/>
      <c r="O27" s="77"/>
      <c r="P27" s="77"/>
      <c r="Q27" s="77" t="s">
        <v>1267</v>
      </c>
      <c r="R27" s="77"/>
      <c r="S27" s="77"/>
      <c r="T27" s="77" t="s">
        <v>2211</v>
      </c>
      <c r="U27" s="77">
        <v>30397472</v>
      </c>
      <c r="V27" s="77">
        <v>15</v>
      </c>
      <c r="W27" s="77" t="s">
        <v>2212</v>
      </c>
      <c r="X27" s="77">
        <v>480</v>
      </c>
      <c r="Y27" s="77">
        <v>464</v>
      </c>
      <c r="Z27" s="77">
        <v>16</v>
      </c>
      <c r="AA27" s="89">
        <f t="shared" si="8"/>
        <v>0.22272</v>
      </c>
      <c r="AB27" s="77" t="s">
        <v>88</v>
      </c>
      <c r="AC27" s="78">
        <v>44651</v>
      </c>
      <c r="AD27" s="77"/>
      <c r="AE27" s="77" t="s">
        <v>2142</v>
      </c>
      <c r="AF27" s="77" t="str">
        <f t="shared" si="9"/>
        <v>CA9900022203T</v>
      </c>
      <c r="AG27" s="77">
        <f t="shared" si="10"/>
        <v>464</v>
      </c>
      <c r="AH27" s="77">
        <f t="shared" si="11"/>
        <v>16</v>
      </c>
      <c r="AI27" s="89">
        <f t="shared" si="12"/>
        <v>0.22272</v>
      </c>
      <c r="AJ27" s="77" t="s">
        <v>2143</v>
      </c>
      <c r="AK27" s="77" t="s">
        <v>2207</v>
      </c>
      <c r="AL27" s="78">
        <v>44627</v>
      </c>
      <c r="AM27" s="78">
        <v>44627</v>
      </c>
      <c r="AN27" s="78">
        <v>44627</v>
      </c>
      <c r="AO27" s="78">
        <v>44627</v>
      </c>
      <c r="AP27" s="78">
        <v>44627</v>
      </c>
      <c r="AQ27" s="77" t="s">
        <v>89</v>
      </c>
      <c r="AR27" s="77"/>
      <c r="AS27" s="77" t="s">
        <v>2207</v>
      </c>
      <c r="AT27" s="78"/>
      <c r="AU27" s="78"/>
      <c r="AV27" s="78"/>
      <c r="AW27" s="77" t="s">
        <v>1198</v>
      </c>
      <c r="AX27" s="77" t="s">
        <v>116</v>
      </c>
      <c r="AY27" s="576"/>
      <c r="AZ27" s="576"/>
      <c r="BA27" s="576"/>
      <c r="BB27" s="576"/>
      <c r="BC27" s="576"/>
      <c r="BD27" s="576"/>
      <c r="BE27" s="77">
        <f t="shared" si="13"/>
        <v>11</v>
      </c>
      <c r="BF27" s="77">
        <f t="shared" si="14"/>
        <v>3</v>
      </c>
      <c r="BG27" s="77">
        <f t="shared" si="15"/>
        <v>2022</v>
      </c>
      <c r="BH27" s="89"/>
    </row>
    <row r="28" spans="1:60">
      <c r="A28" s="77" t="s">
        <v>428</v>
      </c>
      <c r="B28" s="77" t="s">
        <v>56</v>
      </c>
      <c r="C28" s="77" t="s">
        <v>2213</v>
      </c>
      <c r="D28" s="78"/>
      <c r="E28" s="77" t="s">
        <v>2214</v>
      </c>
      <c r="F28" s="77" t="s">
        <v>2135</v>
      </c>
      <c r="G28" s="77" t="s">
        <v>2147</v>
      </c>
      <c r="H28" s="77" t="s">
        <v>2148</v>
      </c>
      <c r="I28" s="77" t="s">
        <v>531</v>
      </c>
      <c r="J28" s="77" t="s">
        <v>110</v>
      </c>
      <c r="K28" s="77">
        <v>91761</v>
      </c>
      <c r="L28" s="77" t="s">
        <v>1701</v>
      </c>
      <c r="M28" s="77" t="s">
        <v>1195</v>
      </c>
      <c r="N28" s="77" t="s">
        <v>1196</v>
      </c>
      <c r="O28" s="77" t="s">
        <v>110</v>
      </c>
      <c r="P28" s="77">
        <v>92407</v>
      </c>
      <c r="Q28" s="77" t="s">
        <v>1267</v>
      </c>
      <c r="R28" s="77"/>
      <c r="S28" s="77"/>
      <c r="T28" s="77" t="s">
        <v>2196</v>
      </c>
      <c r="U28" s="77">
        <v>30390256</v>
      </c>
      <c r="V28" s="77">
        <v>14.75</v>
      </c>
      <c r="W28" s="77" t="s">
        <v>2197</v>
      </c>
      <c r="X28" s="77">
        <v>400</v>
      </c>
      <c r="Y28" s="77">
        <v>624</v>
      </c>
      <c r="Z28" s="77">
        <v>24</v>
      </c>
      <c r="AA28" s="89">
        <f t="shared" si="8"/>
        <v>0.24959999999999999</v>
      </c>
      <c r="AB28" s="77" t="s">
        <v>70</v>
      </c>
      <c r="AC28" s="78">
        <v>44651</v>
      </c>
      <c r="AD28" s="77"/>
      <c r="AE28" s="77" t="s">
        <v>2142</v>
      </c>
      <c r="AF28" s="77" t="str">
        <f t="shared" si="9"/>
        <v>CA2022011451T</v>
      </c>
      <c r="AG28" s="77">
        <f t="shared" si="10"/>
        <v>624</v>
      </c>
      <c r="AH28" s="77">
        <f t="shared" si="11"/>
        <v>24</v>
      </c>
      <c r="AI28" s="89">
        <f t="shared" si="12"/>
        <v>0.24959999999999999</v>
      </c>
      <c r="AJ28" s="77" t="s">
        <v>2143</v>
      </c>
      <c r="AK28" s="77" t="s">
        <v>2213</v>
      </c>
      <c r="AL28" s="78">
        <v>44627</v>
      </c>
      <c r="AM28" s="78">
        <v>44627</v>
      </c>
      <c r="AN28" s="78">
        <v>44627</v>
      </c>
      <c r="AO28" s="78">
        <v>44627</v>
      </c>
      <c r="AP28" s="78">
        <v>44627</v>
      </c>
      <c r="AQ28" s="77" t="s">
        <v>89</v>
      </c>
      <c r="AR28" s="77" t="s">
        <v>2215</v>
      </c>
      <c r="AS28" s="77" t="s">
        <v>2213</v>
      </c>
      <c r="AT28" s="78"/>
      <c r="AU28" s="78"/>
      <c r="AV28" s="78"/>
      <c r="AW28" s="77" t="s">
        <v>1198</v>
      </c>
      <c r="AX28" s="77" t="s">
        <v>116</v>
      </c>
      <c r="AY28" s="576"/>
      <c r="AZ28" s="576"/>
      <c r="BA28" s="576"/>
      <c r="BB28" s="576"/>
      <c r="BC28" s="576"/>
      <c r="BD28" s="576"/>
      <c r="BE28" s="77">
        <f t="shared" si="13"/>
        <v>11</v>
      </c>
      <c r="BF28" s="77">
        <f t="shared" si="14"/>
        <v>3</v>
      </c>
      <c r="BG28" s="77">
        <f t="shared" si="15"/>
        <v>2022</v>
      </c>
      <c r="BH28" s="89"/>
    </row>
    <row r="29" spans="1:60">
      <c r="A29" s="77" t="s">
        <v>428</v>
      </c>
      <c r="B29" s="77" t="s">
        <v>56</v>
      </c>
      <c r="C29" s="77" t="s">
        <v>2216</v>
      </c>
      <c r="D29" s="78"/>
      <c r="E29" s="77" t="s">
        <v>2217</v>
      </c>
      <c r="F29" s="77" t="s">
        <v>2135</v>
      </c>
      <c r="G29" s="77" t="s">
        <v>2147</v>
      </c>
      <c r="H29" s="77" t="s">
        <v>2148</v>
      </c>
      <c r="I29" s="77" t="s">
        <v>531</v>
      </c>
      <c r="J29" s="77" t="s">
        <v>110</v>
      </c>
      <c r="K29" s="77">
        <v>91761</v>
      </c>
      <c r="L29" s="77" t="s">
        <v>1701</v>
      </c>
      <c r="M29" s="77" t="s">
        <v>1195</v>
      </c>
      <c r="N29" s="77" t="s">
        <v>1196</v>
      </c>
      <c r="O29" s="77" t="s">
        <v>110</v>
      </c>
      <c r="P29" s="77">
        <v>92407</v>
      </c>
      <c r="Q29" s="77" t="s">
        <v>1267</v>
      </c>
      <c r="R29" s="77"/>
      <c r="S29" s="77"/>
      <c r="T29" s="77" t="s">
        <v>2196</v>
      </c>
      <c r="U29" s="77">
        <v>30390256</v>
      </c>
      <c r="V29" s="77">
        <v>14.75</v>
      </c>
      <c r="W29" s="77" t="s">
        <v>2197</v>
      </c>
      <c r="X29" s="77">
        <v>400</v>
      </c>
      <c r="Y29" s="77">
        <v>624</v>
      </c>
      <c r="Z29" s="77">
        <v>24</v>
      </c>
      <c r="AA29" s="89">
        <f t="shared" si="8"/>
        <v>0.24959999999999999</v>
      </c>
      <c r="AB29" s="77" t="s">
        <v>70</v>
      </c>
      <c r="AC29" s="78">
        <v>44651</v>
      </c>
      <c r="AD29" s="77"/>
      <c r="AE29" s="77" t="s">
        <v>2142</v>
      </c>
      <c r="AF29" s="77" t="str">
        <f t="shared" si="9"/>
        <v>CA2022011452T</v>
      </c>
      <c r="AG29" s="77">
        <f t="shared" si="10"/>
        <v>624</v>
      </c>
      <c r="AH29" s="77">
        <f t="shared" si="11"/>
        <v>24</v>
      </c>
      <c r="AI29" s="89">
        <f t="shared" si="12"/>
        <v>0.24959999999999999</v>
      </c>
      <c r="AJ29" s="77" t="s">
        <v>2143</v>
      </c>
      <c r="AK29" s="77" t="s">
        <v>2216</v>
      </c>
      <c r="AL29" s="78">
        <v>44627</v>
      </c>
      <c r="AM29" s="78">
        <v>44627</v>
      </c>
      <c r="AN29" s="78">
        <v>44627</v>
      </c>
      <c r="AO29" s="78">
        <v>44627</v>
      </c>
      <c r="AP29" s="78">
        <v>44627</v>
      </c>
      <c r="AQ29" s="77" t="s">
        <v>89</v>
      </c>
      <c r="AR29" s="77" t="s">
        <v>2218</v>
      </c>
      <c r="AS29" s="77" t="s">
        <v>2216</v>
      </c>
      <c r="AT29" s="78"/>
      <c r="AU29" s="78"/>
      <c r="AV29" s="78"/>
      <c r="AW29" s="77" t="s">
        <v>1198</v>
      </c>
      <c r="AX29" s="77" t="s">
        <v>116</v>
      </c>
      <c r="AY29" s="576"/>
      <c r="AZ29" s="576"/>
      <c r="BA29" s="576"/>
      <c r="BB29" s="576"/>
      <c r="BC29" s="576"/>
      <c r="BD29" s="576"/>
      <c r="BE29" s="77">
        <f t="shared" si="13"/>
        <v>11</v>
      </c>
      <c r="BF29" s="77">
        <f t="shared" si="14"/>
        <v>3</v>
      </c>
      <c r="BG29" s="77">
        <f t="shared" si="15"/>
        <v>2022</v>
      </c>
      <c r="BH29" s="89"/>
    </row>
    <row r="30" spans="1:60">
      <c r="A30" s="77" t="s">
        <v>428</v>
      </c>
      <c r="B30" s="77" t="s">
        <v>56</v>
      </c>
      <c r="C30" s="77" t="s">
        <v>2219</v>
      </c>
      <c r="D30" s="78"/>
      <c r="E30" s="77" t="s">
        <v>2220</v>
      </c>
      <c r="F30" s="77" t="s">
        <v>2135</v>
      </c>
      <c r="G30" s="77" t="s">
        <v>2147</v>
      </c>
      <c r="H30" s="77" t="s">
        <v>2148</v>
      </c>
      <c r="I30" s="77" t="s">
        <v>531</v>
      </c>
      <c r="J30" s="77" t="s">
        <v>110</v>
      </c>
      <c r="K30" s="77">
        <v>91761</v>
      </c>
      <c r="L30" s="77" t="s">
        <v>1225</v>
      </c>
      <c r="M30" s="77" t="s">
        <v>1226</v>
      </c>
      <c r="N30" s="77" t="s">
        <v>565</v>
      </c>
      <c r="O30" s="77" t="s">
        <v>110</v>
      </c>
      <c r="P30" s="77">
        <v>94544</v>
      </c>
      <c r="Q30" s="77" t="s">
        <v>1267</v>
      </c>
      <c r="R30" s="77"/>
      <c r="S30" s="77"/>
      <c r="T30" s="77" t="s">
        <v>2221</v>
      </c>
      <c r="U30" s="77">
        <v>30390256</v>
      </c>
      <c r="V30" s="77">
        <v>14.75</v>
      </c>
      <c r="W30" s="77" t="s">
        <v>2197</v>
      </c>
      <c r="X30" s="77">
        <v>400</v>
      </c>
      <c r="Y30" s="77">
        <v>624</v>
      </c>
      <c r="Z30" s="77">
        <v>24</v>
      </c>
      <c r="AA30" s="89">
        <f t="shared" si="8"/>
        <v>0.24959999999999999</v>
      </c>
      <c r="AB30" s="77" t="s">
        <v>70</v>
      </c>
      <c r="AC30" s="78">
        <v>44651</v>
      </c>
      <c r="AD30" s="77"/>
      <c r="AE30" s="77" t="s">
        <v>2142</v>
      </c>
      <c r="AF30" s="77" t="str">
        <f t="shared" si="9"/>
        <v>CA2022030441T</v>
      </c>
      <c r="AG30" s="77">
        <f t="shared" si="10"/>
        <v>624</v>
      </c>
      <c r="AH30" s="77">
        <f t="shared" si="11"/>
        <v>24</v>
      </c>
      <c r="AI30" s="89">
        <f t="shared" si="12"/>
        <v>0.24959999999999999</v>
      </c>
      <c r="AJ30" s="77" t="s">
        <v>2143</v>
      </c>
      <c r="AK30" s="77" t="s">
        <v>2219</v>
      </c>
      <c r="AL30" s="78">
        <v>44627</v>
      </c>
      <c r="AM30" s="78">
        <v>44627</v>
      </c>
      <c r="AN30" s="78">
        <v>44628</v>
      </c>
      <c r="AO30" s="78">
        <v>44628</v>
      </c>
      <c r="AP30" s="78">
        <v>44628</v>
      </c>
      <c r="AQ30" s="77" t="s">
        <v>89</v>
      </c>
      <c r="AR30" s="77" t="s">
        <v>2222</v>
      </c>
      <c r="AS30" s="77" t="s">
        <v>2219</v>
      </c>
      <c r="AT30" s="78"/>
      <c r="AU30" s="78"/>
      <c r="AV30" s="78"/>
      <c r="AW30" s="77" t="s">
        <v>1198</v>
      </c>
      <c r="AX30" s="77" t="s">
        <v>116</v>
      </c>
      <c r="AY30" s="576"/>
      <c r="AZ30" s="576"/>
      <c r="BA30" s="576"/>
      <c r="BB30" s="576"/>
      <c r="BC30" s="576"/>
      <c r="BD30" s="576"/>
      <c r="BE30" s="77">
        <f t="shared" si="13"/>
        <v>11</v>
      </c>
      <c r="BF30" s="77">
        <f t="shared" si="14"/>
        <v>3</v>
      </c>
      <c r="BG30" s="77">
        <f t="shared" si="15"/>
        <v>2022</v>
      </c>
      <c r="BH30" s="89"/>
    </row>
    <row r="31" spans="1:60">
      <c r="A31" s="77" t="s">
        <v>55</v>
      </c>
      <c r="B31" s="77" t="s">
        <v>2132</v>
      </c>
      <c r="C31" s="77" t="s">
        <v>2223</v>
      </c>
      <c r="D31" s="78"/>
      <c r="E31" s="77">
        <v>1</v>
      </c>
      <c r="F31" s="77" t="s">
        <v>2135</v>
      </c>
      <c r="G31" s="77" t="s">
        <v>2147</v>
      </c>
      <c r="H31" s="77" t="s">
        <v>2148</v>
      </c>
      <c r="I31" s="77" t="s">
        <v>531</v>
      </c>
      <c r="J31" s="77" t="s">
        <v>110</v>
      </c>
      <c r="K31" s="77">
        <v>91761</v>
      </c>
      <c r="L31" s="77" t="s">
        <v>2224</v>
      </c>
      <c r="M31" s="77" t="s">
        <v>2225</v>
      </c>
      <c r="N31" s="77"/>
      <c r="O31" s="77"/>
      <c r="P31" s="77"/>
      <c r="Q31" s="77" t="s">
        <v>1267</v>
      </c>
      <c r="R31" s="77"/>
      <c r="S31" s="77"/>
      <c r="T31" s="77" t="s">
        <v>2226</v>
      </c>
      <c r="U31" s="77">
        <v>30380659</v>
      </c>
      <c r="V31" s="77">
        <v>18</v>
      </c>
      <c r="W31" s="77" t="s">
        <v>2227</v>
      </c>
      <c r="X31" s="77">
        <v>415</v>
      </c>
      <c r="Y31" s="77">
        <v>609</v>
      </c>
      <c r="Z31" s="77">
        <v>21</v>
      </c>
      <c r="AA31" s="89">
        <f t="shared" si="8"/>
        <v>0.25273499999999999</v>
      </c>
      <c r="AB31" s="77" t="s">
        <v>88</v>
      </c>
      <c r="AC31" s="78">
        <v>44651</v>
      </c>
      <c r="AD31" s="77"/>
      <c r="AE31" s="77" t="s">
        <v>2142</v>
      </c>
      <c r="AF31" s="77" t="str">
        <f t="shared" si="9"/>
        <v>CA0010030302T</v>
      </c>
      <c r="AG31" s="77">
        <f t="shared" si="10"/>
        <v>609</v>
      </c>
      <c r="AH31" s="77">
        <f t="shared" si="11"/>
        <v>21</v>
      </c>
      <c r="AI31" s="89">
        <f t="shared" si="12"/>
        <v>0.25273499999999999</v>
      </c>
      <c r="AJ31" s="77" t="s">
        <v>2143</v>
      </c>
      <c r="AK31" s="77" t="s">
        <v>2223</v>
      </c>
      <c r="AL31" s="78">
        <v>44627</v>
      </c>
      <c r="AM31" s="78">
        <v>44627</v>
      </c>
      <c r="AN31" s="78">
        <v>44628</v>
      </c>
      <c r="AO31" s="78">
        <v>44628</v>
      </c>
      <c r="AP31" s="78">
        <v>44628</v>
      </c>
      <c r="AQ31" s="77" t="s">
        <v>89</v>
      </c>
      <c r="AR31" s="77"/>
      <c r="AS31" s="77" t="s">
        <v>2223</v>
      </c>
      <c r="AT31" s="78"/>
      <c r="AU31" s="78"/>
      <c r="AV31" s="78"/>
      <c r="AW31" s="77" t="s">
        <v>1198</v>
      </c>
      <c r="AX31" s="77" t="s">
        <v>116</v>
      </c>
      <c r="AY31" s="576"/>
      <c r="AZ31" s="576"/>
      <c r="BA31" s="576"/>
      <c r="BB31" s="576"/>
      <c r="BC31" s="576"/>
      <c r="BD31" s="576"/>
      <c r="BE31" s="77">
        <f t="shared" si="13"/>
        <v>11</v>
      </c>
      <c r="BF31" s="77">
        <f t="shared" si="14"/>
        <v>3</v>
      </c>
      <c r="BG31" s="77">
        <f t="shared" si="15"/>
        <v>2022</v>
      </c>
      <c r="BH31" s="89"/>
    </row>
    <row r="32" spans="1:60">
      <c r="A32" s="77" t="s">
        <v>428</v>
      </c>
      <c r="B32" s="77" t="s">
        <v>2157</v>
      </c>
      <c r="C32" s="77" t="s">
        <v>2228</v>
      </c>
      <c r="D32" s="78"/>
      <c r="E32" s="77" t="s">
        <v>2200</v>
      </c>
      <c r="F32" s="77" t="s">
        <v>2135</v>
      </c>
      <c r="G32" s="77" t="s">
        <v>2147</v>
      </c>
      <c r="H32" s="77" t="s">
        <v>2148</v>
      </c>
      <c r="I32" s="77" t="s">
        <v>531</v>
      </c>
      <c r="J32" s="77" t="s">
        <v>110</v>
      </c>
      <c r="K32" s="77">
        <v>91761</v>
      </c>
      <c r="L32" s="77" t="s">
        <v>2159</v>
      </c>
      <c r="M32" s="77" t="s">
        <v>2160</v>
      </c>
      <c r="N32" s="77"/>
      <c r="O32" s="77"/>
      <c r="P32" s="77"/>
      <c r="Q32" s="77" t="s">
        <v>1267</v>
      </c>
      <c r="R32" s="77"/>
      <c r="S32" s="77"/>
      <c r="T32" s="77" t="s">
        <v>2201</v>
      </c>
      <c r="U32" s="77">
        <v>30371611</v>
      </c>
      <c r="V32" s="77">
        <v>14.75</v>
      </c>
      <c r="W32" s="77" t="s">
        <v>2202</v>
      </c>
      <c r="X32" s="77">
        <v>350</v>
      </c>
      <c r="Y32" s="77">
        <v>896</v>
      </c>
      <c r="Z32" s="77">
        <v>28</v>
      </c>
      <c r="AA32" s="89">
        <f t="shared" si="8"/>
        <v>0.31359999999999999</v>
      </c>
      <c r="AB32" s="77" t="s">
        <v>70</v>
      </c>
      <c r="AC32" s="78">
        <v>44651</v>
      </c>
      <c r="AD32" s="77"/>
      <c r="AE32" s="77" t="s">
        <v>2142</v>
      </c>
      <c r="AF32" s="77" t="str">
        <f t="shared" si="9"/>
        <v>CA2066020421T</v>
      </c>
      <c r="AG32" s="77">
        <f t="shared" si="10"/>
        <v>896</v>
      </c>
      <c r="AH32" s="77">
        <f t="shared" si="11"/>
        <v>28</v>
      </c>
      <c r="AI32" s="89">
        <f t="shared" si="12"/>
        <v>0.31359999999999999</v>
      </c>
      <c r="AJ32" s="77" t="s">
        <v>2143</v>
      </c>
      <c r="AK32" s="77" t="s">
        <v>2228</v>
      </c>
      <c r="AL32" s="78">
        <v>44628</v>
      </c>
      <c r="AM32" s="78">
        <v>44628</v>
      </c>
      <c r="AN32" s="78">
        <v>44628</v>
      </c>
      <c r="AO32" s="78">
        <v>44628</v>
      </c>
      <c r="AP32" s="78">
        <v>44628</v>
      </c>
      <c r="AQ32" s="77" t="s">
        <v>89</v>
      </c>
      <c r="AR32" s="77"/>
      <c r="AS32" s="77" t="s">
        <v>2228</v>
      </c>
      <c r="AT32" s="78"/>
      <c r="AU32" s="78"/>
      <c r="AV32" s="78"/>
      <c r="AW32" s="77" t="s">
        <v>1198</v>
      </c>
      <c r="AX32" s="77" t="s">
        <v>116</v>
      </c>
      <c r="AY32" s="576"/>
      <c r="AZ32" s="576"/>
      <c r="BA32" s="576"/>
      <c r="BB32" s="576"/>
      <c r="BC32" s="576"/>
      <c r="BD32" s="576"/>
      <c r="BE32" s="77">
        <f t="shared" si="13"/>
        <v>11</v>
      </c>
      <c r="BF32" s="77">
        <f t="shared" si="14"/>
        <v>3</v>
      </c>
      <c r="BG32" s="77">
        <f t="shared" si="15"/>
        <v>2022</v>
      </c>
      <c r="BH32" s="89"/>
    </row>
    <row r="33" spans="1:60">
      <c r="A33" s="77" t="s">
        <v>428</v>
      </c>
      <c r="B33" s="77" t="s">
        <v>2157</v>
      </c>
      <c r="C33" s="77" t="s">
        <v>2229</v>
      </c>
      <c r="D33" s="78"/>
      <c r="E33" s="77" t="s">
        <v>2200</v>
      </c>
      <c r="F33" s="77" t="s">
        <v>2135</v>
      </c>
      <c r="G33" s="77" t="s">
        <v>2147</v>
      </c>
      <c r="H33" s="77" t="s">
        <v>2148</v>
      </c>
      <c r="I33" s="77" t="s">
        <v>531</v>
      </c>
      <c r="J33" s="77" t="s">
        <v>110</v>
      </c>
      <c r="K33" s="77">
        <v>91761</v>
      </c>
      <c r="L33" s="77" t="s">
        <v>2159</v>
      </c>
      <c r="M33" s="77" t="s">
        <v>2160</v>
      </c>
      <c r="N33" s="77"/>
      <c r="O33" s="77"/>
      <c r="P33" s="77"/>
      <c r="Q33" s="77" t="s">
        <v>1267</v>
      </c>
      <c r="R33" s="77"/>
      <c r="S33" s="77"/>
      <c r="T33" s="77" t="s">
        <v>2201</v>
      </c>
      <c r="U33" s="77">
        <v>30371611</v>
      </c>
      <c r="V33" s="77">
        <v>14.75</v>
      </c>
      <c r="W33" s="77" t="s">
        <v>2202</v>
      </c>
      <c r="X33" s="77">
        <v>350</v>
      </c>
      <c r="Y33" s="77">
        <v>896</v>
      </c>
      <c r="Z33" s="77">
        <v>28</v>
      </c>
      <c r="AA33" s="89">
        <f t="shared" si="8"/>
        <v>0.31359999999999999</v>
      </c>
      <c r="AB33" s="77" t="s">
        <v>70</v>
      </c>
      <c r="AC33" s="78">
        <v>44651</v>
      </c>
      <c r="AD33" s="77"/>
      <c r="AE33" s="77" t="s">
        <v>2142</v>
      </c>
      <c r="AF33" s="77" t="str">
        <f t="shared" si="9"/>
        <v>CA2066020422T</v>
      </c>
      <c r="AG33" s="77">
        <f t="shared" si="10"/>
        <v>896</v>
      </c>
      <c r="AH33" s="77">
        <f t="shared" si="11"/>
        <v>28</v>
      </c>
      <c r="AI33" s="89">
        <f t="shared" si="12"/>
        <v>0.31359999999999999</v>
      </c>
      <c r="AJ33" s="77" t="s">
        <v>2143</v>
      </c>
      <c r="AK33" s="77" t="s">
        <v>2229</v>
      </c>
      <c r="AL33" s="78">
        <v>44628</v>
      </c>
      <c r="AM33" s="78">
        <v>44628</v>
      </c>
      <c r="AN33" s="78">
        <v>44628</v>
      </c>
      <c r="AO33" s="78">
        <v>44628</v>
      </c>
      <c r="AP33" s="78">
        <v>44628</v>
      </c>
      <c r="AQ33" s="77" t="s">
        <v>89</v>
      </c>
      <c r="AR33" s="77"/>
      <c r="AS33" s="77" t="s">
        <v>2229</v>
      </c>
      <c r="AT33" s="78"/>
      <c r="AU33" s="78"/>
      <c r="AV33" s="78"/>
      <c r="AW33" s="77" t="s">
        <v>1198</v>
      </c>
      <c r="AX33" s="77" t="s">
        <v>116</v>
      </c>
      <c r="AY33" s="576"/>
      <c r="AZ33" s="576"/>
      <c r="BA33" s="576"/>
      <c r="BB33" s="576"/>
      <c r="BC33" s="576"/>
      <c r="BD33" s="576"/>
      <c r="BE33" s="77">
        <f t="shared" si="13"/>
        <v>11</v>
      </c>
      <c r="BF33" s="77">
        <f t="shared" si="14"/>
        <v>3</v>
      </c>
      <c r="BG33" s="77">
        <f t="shared" si="15"/>
        <v>2022</v>
      </c>
      <c r="BH33" s="89"/>
    </row>
    <row r="34" spans="1:60">
      <c r="A34" s="77" t="s">
        <v>428</v>
      </c>
      <c r="B34" s="77" t="s">
        <v>2157</v>
      </c>
      <c r="C34" s="77" t="s">
        <v>2230</v>
      </c>
      <c r="D34" s="78"/>
      <c r="E34" s="77" t="s">
        <v>2200</v>
      </c>
      <c r="F34" s="77" t="s">
        <v>2135</v>
      </c>
      <c r="G34" s="77" t="s">
        <v>2147</v>
      </c>
      <c r="H34" s="77" t="s">
        <v>2148</v>
      </c>
      <c r="I34" s="77" t="s">
        <v>531</v>
      </c>
      <c r="J34" s="77" t="s">
        <v>110</v>
      </c>
      <c r="K34" s="77">
        <v>91761</v>
      </c>
      <c r="L34" s="77" t="s">
        <v>2159</v>
      </c>
      <c r="M34" s="77" t="s">
        <v>2160</v>
      </c>
      <c r="N34" s="77"/>
      <c r="O34" s="77"/>
      <c r="P34" s="77"/>
      <c r="Q34" s="77" t="s">
        <v>1267</v>
      </c>
      <c r="R34" s="77"/>
      <c r="S34" s="77"/>
      <c r="T34" s="77" t="s">
        <v>2201</v>
      </c>
      <c r="U34" s="77">
        <v>30371611</v>
      </c>
      <c r="V34" s="77">
        <v>14.75</v>
      </c>
      <c r="W34" s="77" t="s">
        <v>2202</v>
      </c>
      <c r="X34" s="77">
        <v>350</v>
      </c>
      <c r="Y34" s="77">
        <v>896</v>
      </c>
      <c r="Z34" s="77">
        <v>28</v>
      </c>
      <c r="AA34" s="89">
        <f t="shared" si="8"/>
        <v>0.31359999999999999</v>
      </c>
      <c r="AB34" s="77" t="s">
        <v>70</v>
      </c>
      <c r="AC34" s="78">
        <v>44651</v>
      </c>
      <c r="AD34" s="77"/>
      <c r="AE34" s="77" t="s">
        <v>2142</v>
      </c>
      <c r="AF34" s="77" t="str">
        <f t="shared" si="9"/>
        <v>CA2066020423T</v>
      </c>
      <c r="AG34" s="77">
        <f t="shared" si="10"/>
        <v>896</v>
      </c>
      <c r="AH34" s="77">
        <f t="shared" si="11"/>
        <v>28</v>
      </c>
      <c r="AI34" s="89">
        <f t="shared" si="12"/>
        <v>0.31359999999999999</v>
      </c>
      <c r="AJ34" s="77" t="s">
        <v>2143</v>
      </c>
      <c r="AK34" s="77" t="s">
        <v>2230</v>
      </c>
      <c r="AL34" s="78">
        <v>44628</v>
      </c>
      <c r="AM34" s="78">
        <v>44628</v>
      </c>
      <c r="AN34" s="78">
        <v>44628</v>
      </c>
      <c r="AO34" s="78">
        <v>44628</v>
      </c>
      <c r="AP34" s="78">
        <v>44628</v>
      </c>
      <c r="AQ34" s="77" t="s">
        <v>89</v>
      </c>
      <c r="AR34" s="77"/>
      <c r="AS34" s="77" t="s">
        <v>2230</v>
      </c>
      <c r="AT34" s="78"/>
      <c r="AU34" s="78"/>
      <c r="AV34" s="78"/>
      <c r="AW34" s="77" t="s">
        <v>1198</v>
      </c>
      <c r="AX34" s="77" t="s">
        <v>116</v>
      </c>
      <c r="AY34" s="576"/>
      <c r="AZ34" s="576"/>
      <c r="BA34" s="576"/>
      <c r="BB34" s="576"/>
      <c r="BC34" s="576"/>
      <c r="BD34" s="576"/>
      <c r="BE34" s="77">
        <f t="shared" si="13"/>
        <v>11</v>
      </c>
      <c r="BF34" s="77">
        <f t="shared" si="14"/>
        <v>3</v>
      </c>
      <c r="BG34" s="77">
        <f t="shared" si="15"/>
        <v>2022</v>
      </c>
      <c r="BH34" s="89"/>
    </row>
    <row r="35" spans="1:60">
      <c r="A35" s="77" t="s">
        <v>428</v>
      </c>
      <c r="B35" s="77" t="s">
        <v>2157</v>
      </c>
      <c r="C35" s="77" t="s">
        <v>2231</v>
      </c>
      <c r="D35" s="78"/>
      <c r="E35" s="77" t="s">
        <v>2200</v>
      </c>
      <c r="F35" s="77" t="s">
        <v>2135</v>
      </c>
      <c r="G35" s="77" t="s">
        <v>2147</v>
      </c>
      <c r="H35" s="77" t="s">
        <v>2148</v>
      </c>
      <c r="I35" s="77" t="s">
        <v>531</v>
      </c>
      <c r="J35" s="77" t="s">
        <v>110</v>
      </c>
      <c r="K35" s="77">
        <v>91761</v>
      </c>
      <c r="L35" s="77" t="s">
        <v>2159</v>
      </c>
      <c r="M35" s="77" t="s">
        <v>2160</v>
      </c>
      <c r="N35" s="77"/>
      <c r="O35" s="77"/>
      <c r="P35" s="77"/>
      <c r="Q35" s="77" t="s">
        <v>1267</v>
      </c>
      <c r="R35" s="77"/>
      <c r="S35" s="77"/>
      <c r="T35" s="77" t="s">
        <v>2201</v>
      </c>
      <c r="U35" s="77">
        <v>30371611</v>
      </c>
      <c r="V35" s="77">
        <v>14.75</v>
      </c>
      <c r="W35" s="77" t="s">
        <v>2202</v>
      </c>
      <c r="X35" s="77">
        <v>350</v>
      </c>
      <c r="Y35" s="77">
        <v>896</v>
      </c>
      <c r="Z35" s="77">
        <v>28</v>
      </c>
      <c r="AA35" s="89">
        <f t="shared" si="8"/>
        <v>0.31359999999999999</v>
      </c>
      <c r="AB35" s="77" t="s">
        <v>70</v>
      </c>
      <c r="AC35" s="78">
        <v>44651</v>
      </c>
      <c r="AD35" s="77"/>
      <c r="AE35" s="77" t="s">
        <v>2142</v>
      </c>
      <c r="AF35" s="77" t="str">
        <f t="shared" si="9"/>
        <v>CA2066020424T</v>
      </c>
      <c r="AG35" s="77">
        <f t="shared" si="10"/>
        <v>896</v>
      </c>
      <c r="AH35" s="77">
        <f t="shared" si="11"/>
        <v>28</v>
      </c>
      <c r="AI35" s="89">
        <f t="shared" si="12"/>
        <v>0.31359999999999999</v>
      </c>
      <c r="AJ35" s="77" t="s">
        <v>2143</v>
      </c>
      <c r="AK35" s="77" t="s">
        <v>2231</v>
      </c>
      <c r="AL35" s="78">
        <v>44628</v>
      </c>
      <c r="AM35" s="78">
        <v>44628</v>
      </c>
      <c r="AN35" s="78">
        <v>44628</v>
      </c>
      <c r="AO35" s="78">
        <v>44628</v>
      </c>
      <c r="AP35" s="78">
        <v>44628</v>
      </c>
      <c r="AQ35" s="77" t="s">
        <v>89</v>
      </c>
      <c r="AR35" s="77"/>
      <c r="AS35" s="77" t="s">
        <v>2231</v>
      </c>
      <c r="AT35" s="78"/>
      <c r="AU35" s="78"/>
      <c r="AV35" s="78"/>
      <c r="AW35" s="77" t="s">
        <v>1198</v>
      </c>
      <c r="AX35" s="77" t="s">
        <v>116</v>
      </c>
      <c r="AY35" s="576"/>
      <c r="AZ35" s="576"/>
      <c r="BA35" s="576"/>
      <c r="BB35" s="576"/>
      <c r="BC35" s="576"/>
      <c r="BD35" s="576"/>
      <c r="BE35" s="77">
        <f t="shared" si="13"/>
        <v>11</v>
      </c>
      <c r="BF35" s="77">
        <f t="shared" si="14"/>
        <v>3</v>
      </c>
      <c r="BG35" s="77">
        <f t="shared" si="15"/>
        <v>2022</v>
      </c>
      <c r="BH35" s="89"/>
    </row>
    <row r="36" spans="1:60">
      <c r="A36" s="77" t="s">
        <v>428</v>
      </c>
      <c r="B36" s="77" t="s">
        <v>2157</v>
      </c>
      <c r="C36" s="77" t="s">
        <v>2232</v>
      </c>
      <c r="D36" s="78"/>
      <c r="E36" s="77" t="s">
        <v>2200</v>
      </c>
      <c r="F36" s="77" t="s">
        <v>2135</v>
      </c>
      <c r="G36" s="77" t="s">
        <v>2147</v>
      </c>
      <c r="H36" s="77" t="s">
        <v>2148</v>
      </c>
      <c r="I36" s="77" t="s">
        <v>531</v>
      </c>
      <c r="J36" s="77" t="s">
        <v>110</v>
      </c>
      <c r="K36" s="77">
        <v>91761</v>
      </c>
      <c r="L36" s="77" t="s">
        <v>2159</v>
      </c>
      <c r="M36" s="77" t="s">
        <v>2160</v>
      </c>
      <c r="N36" s="77"/>
      <c r="O36" s="77"/>
      <c r="P36" s="77"/>
      <c r="Q36" s="77" t="s">
        <v>1267</v>
      </c>
      <c r="R36" s="77"/>
      <c r="S36" s="77"/>
      <c r="T36" s="77" t="s">
        <v>2201</v>
      </c>
      <c r="U36" s="77">
        <v>30371611</v>
      </c>
      <c r="V36" s="77">
        <v>14.75</v>
      </c>
      <c r="W36" s="77" t="s">
        <v>2202</v>
      </c>
      <c r="X36" s="77">
        <v>350</v>
      </c>
      <c r="Y36" s="77">
        <v>544</v>
      </c>
      <c r="Z36" s="77">
        <v>17</v>
      </c>
      <c r="AA36" s="89">
        <f t="shared" si="8"/>
        <v>0.19040000000000001</v>
      </c>
      <c r="AB36" s="77" t="s">
        <v>70</v>
      </c>
      <c r="AC36" s="78">
        <v>44651</v>
      </c>
      <c r="AD36" s="77"/>
      <c r="AE36" s="77" t="s">
        <v>2142</v>
      </c>
      <c r="AF36" s="77" t="str">
        <f t="shared" si="9"/>
        <v>CA2066020425T</v>
      </c>
      <c r="AG36" s="77">
        <f t="shared" si="10"/>
        <v>544</v>
      </c>
      <c r="AH36" s="77">
        <f t="shared" si="11"/>
        <v>17</v>
      </c>
      <c r="AI36" s="89">
        <f t="shared" si="12"/>
        <v>0.19040000000000001</v>
      </c>
      <c r="AJ36" s="77" t="s">
        <v>2143</v>
      </c>
      <c r="AK36" s="77" t="s">
        <v>2232</v>
      </c>
      <c r="AL36" s="78">
        <v>44628</v>
      </c>
      <c r="AM36" s="78">
        <v>44628</v>
      </c>
      <c r="AN36" s="78">
        <v>44628</v>
      </c>
      <c r="AO36" s="78">
        <v>44628</v>
      </c>
      <c r="AP36" s="78">
        <v>44628</v>
      </c>
      <c r="AQ36" s="77" t="s">
        <v>89</v>
      </c>
      <c r="AR36" s="77"/>
      <c r="AS36" s="77" t="s">
        <v>2232</v>
      </c>
      <c r="AT36" s="78"/>
      <c r="AU36" s="78"/>
      <c r="AV36" s="78"/>
      <c r="AW36" s="77" t="s">
        <v>1198</v>
      </c>
      <c r="AX36" s="77" t="s">
        <v>116</v>
      </c>
      <c r="AY36" s="576"/>
      <c r="AZ36" s="576"/>
      <c r="BA36" s="576"/>
      <c r="BB36" s="576"/>
      <c r="BC36" s="576"/>
      <c r="BD36" s="576"/>
      <c r="BE36" s="77">
        <f t="shared" si="13"/>
        <v>11</v>
      </c>
      <c r="BF36" s="77">
        <f t="shared" si="14"/>
        <v>3</v>
      </c>
      <c r="BG36" s="77">
        <f t="shared" si="15"/>
        <v>2022</v>
      </c>
      <c r="BH36" s="89"/>
    </row>
    <row r="37" spans="1:60">
      <c r="A37" s="77" t="s">
        <v>428</v>
      </c>
      <c r="B37" s="77" t="s">
        <v>56</v>
      </c>
      <c r="C37" s="77" t="s">
        <v>2233</v>
      </c>
      <c r="D37" s="78"/>
      <c r="E37" s="77" t="s">
        <v>2217</v>
      </c>
      <c r="F37" s="77" t="s">
        <v>2135</v>
      </c>
      <c r="G37" s="77" t="s">
        <v>2147</v>
      </c>
      <c r="H37" s="77" t="s">
        <v>2148</v>
      </c>
      <c r="I37" s="77" t="s">
        <v>531</v>
      </c>
      <c r="J37" s="77" t="s">
        <v>110</v>
      </c>
      <c r="K37" s="77">
        <v>91761</v>
      </c>
      <c r="L37" s="77" t="s">
        <v>1701</v>
      </c>
      <c r="M37" s="77" t="s">
        <v>1195</v>
      </c>
      <c r="N37" s="77" t="s">
        <v>1196</v>
      </c>
      <c r="O37" s="77" t="s">
        <v>110</v>
      </c>
      <c r="P37" s="77">
        <v>92407</v>
      </c>
      <c r="Q37" s="77" t="s">
        <v>1267</v>
      </c>
      <c r="R37" s="77"/>
      <c r="S37" s="77"/>
      <c r="T37" s="77" t="s">
        <v>2221</v>
      </c>
      <c r="U37" s="77">
        <v>30390256</v>
      </c>
      <c r="V37" s="77">
        <v>14.75</v>
      </c>
      <c r="W37" s="77" t="s">
        <v>2197</v>
      </c>
      <c r="X37" s="77">
        <v>400</v>
      </c>
      <c r="Y37" s="77">
        <v>624</v>
      </c>
      <c r="Z37" s="77">
        <v>24</v>
      </c>
      <c r="AA37" s="89">
        <f t="shared" si="8"/>
        <v>0.24959999999999999</v>
      </c>
      <c r="AB37" s="77" t="s">
        <v>70</v>
      </c>
      <c r="AC37" s="78">
        <v>44651</v>
      </c>
      <c r="AD37" s="77"/>
      <c r="AE37" s="77" t="s">
        <v>2142</v>
      </c>
      <c r="AF37" s="77" t="str">
        <f t="shared" si="9"/>
        <v>CA2022030402T</v>
      </c>
      <c r="AG37" s="77">
        <f t="shared" si="10"/>
        <v>624</v>
      </c>
      <c r="AH37" s="77">
        <f t="shared" si="11"/>
        <v>24</v>
      </c>
      <c r="AI37" s="89">
        <f t="shared" si="12"/>
        <v>0.24959999999999999</v>
      </c>
      <c r="AJ37" s="77" t="s">
        <v>2143</v>
      </c>
      <c r="AK37" s="77" t="s">
        <v>2233</v>
      </c>
      <c r="AL37" s="78">
        <v>44629</v>
      </c>
      <c r="AM37" s="78">
        <v>44629</v>
      </c>
      <c r="AN37" s="78">
        <v>44629</v>
      </c>
      <c r="AO37" s="78">
        <v>44629</v>
      </c>
      <c r="AP37" s="78">
        <v>44629</v>
      </c>
      <c r="AQ37" s="77" t="s">
        <v>89</v>
      </c>
      <c r="AR37" s="77" t="s">
        <v>2234</v>
      </c>
      <c r="AS37" s="77" t="s">
        <v>2233</v>
      </c>
      <c r="AT37" s="78"/>
      <c r="AU37" s="78"/>
      <c r="AV37" s="78"/>
      <c r="AW37" s="77" t="s">
        <v>1198</v>
      </c>
      <c r="AX37" s="77" t="s">
        <v>116</v>
      </c>
      <c r="AY37" s="576"/>
      <c r="AZ37" s="576"/>
      <c r="BA37" s="576"/>
      <c r="BB37" s="576"/>
      <c r="BC37" s="576"/>
      <c r="BD37" s="576"/>
      <c r="BE37" s="77">
        <f t="shared" si="13"/>
        <v>11</v>
      </c>
      <c r="BF37" s="77">
        <f t="shared" si="14"/>
        <v>3</v>
      </c>
      <c r="BG37" s="77">
        <f t="shared" si="15"/>
        <v>2022</v>
      </c>
      <c r="BH37" s="89"/>
    </row>
    <row r="38" spans="1:60">
      <c r="A38" s="77" t="s">
        <v>428</v>
      </c>
      <c r="B38" s="77" t="s">
        <v>2157</v>
      </c>
      <c r="C38" s="77" t="s">
        <v>2235</v>
      </c>
      <c r="D38" s="78"/>
      <c r="E38" s="77" t="s">
        <v>2236</v>
      </c>
      <c r="F38" s="77" t="s">
        <v>2135</v>
      </c>
      <c r="G38" s="77" t="s">
        <v>2136</v>
      </c>
      <c r="H38" s="77" t="s">
        <v>2137</v>
      </c>
      <c r="I38" s="77" t="s">
        <v>2138</v>
      </c>
      <c r="J38" s="77" t="s">
        <v>110</v>
      </c>
      <c r="K38" s="77">
        <v>90248</v>
      </c>
      <c r="L38" s="77" t="s">
        <v>2159</v>
      </c>
      <c r="M38" s="77" t="s">
        <v>2160</v>
      </c>
      <c r="N38" s="77"/>
      <c r="O38" s="77"/>
      <c r="P38" s="77"/>
      <c r="Q38" s="77" t="s">
        <v>1267</v>
      </c>
      <c r="R38" s="77"/>
      <c r="S38" s="77"/>
      <c r="T38" s="77" t="s">
        <v>2237</v>
      </c>
      <c r="U38" s="77">
        <v>30376609</v>
      </c>
      <c r="V38" s="77">
        <v>14.75</v>
      </c>
      <c r="W38" s="77" t="s">
        <v>2154</v>
      </c>
      <c r="X38" s="77">
        <v>340</v>
      </c>
      <c r="Y38" s="77">
        <v>832</v>
      </c>
      <c r="Z38" s="77">
        <v>26</v>
      </c>
      <c r="AA38" s="89">
        <f t="shared" si="8"/>
        <v>0.28288000000000002</v>
      </c>
      <c r="AB38" s="77" t="s">
        <v>70</v>
      </c>
      <c r="AC38" s="78">
        <v>44651</v>
      </c>
      <c r="AD38" s="77"/>
      <c r="AE38" s="77" t="s">
        <v>2142</v>
      </c>
      <c r="AF38" s="77" t="str">
        <f t="shared" si="9"/>
        <v>CA2067030301T</v>
      </c>
      <c r="AG38" s="77">
        <f t="shared" si="10"/>
        <v>832</v>
      </c>
      <c r="AH38" s="77">
        <f t="shared" si="11"/>
        <v>26</v>
      </c>
      <c r="AI38" s="89">
        <f t="shared" si="12"/>
        <v>0.28288000000000002</v>
      </c>
      <c r="AJ38" s="77" t="s">
        <v>2143</v>
      </c>
      <c r="AK38" s="77" t="s">
        <v>2235</v>
      </c>
      <c r="AL38" s="78">
        <v>44629</v>
      </c>
      <c r="AM38" s="78">
        <v>44629</v>
      </c>
      <c r="AN38" s="78">
        <v>44629</v>
      </c>
      <c r="AO38" s="78">
        <v>44629</v>
      </c>
      <c r="AP38" s="78">
        <v>44629</v>
      </c>
      <c r="AQ38" s="77" t="s">
        <v>89</v>
      </c>
      <c r="AR38" s="77" t="s">
        <v>2238</v>
      </c>
      <c r="AS38" s="77" t="s">
        <v>2235</v>
      </c>
      <c r="AT38" s="78"/>
      <c r="AU38" s="78"/>
      <c r="AV38" s="78"/>
      <c r="AW38" s="77" t="s">
        <v>1198</v>
      </c>
      <c r="AX38" s="77" t="s">
        <v>116</v>
      </c>
      <c r="AY38" s="576"/>
      <c r="AZ38" s="576"/>
      <c r="BA38" s="576"/>
      <c r="BB38" s="576"/>
      <c r="BC38" s="576"/>
      <c r="BD38" s="576"/>
      <c r="BE38" s="77">
        <f t="shared" si="13"/>
        <v>11</v>
      </c>
      <c r="BF38" s="77">
        <f t="shared" si="14"/>
        <v>3</v>
      </c>
      <c r="BG38" s="77">
        <f t="shared" si="15"/>
        <v>2022</v>
      </c>
      <c r="BH38" s="89"/>
    </row>
    <row r="39" spans="1:60">
      <c r="A39" s="77" t="s">
        <v>428</v>
      </c>
      <c r="B39" s="77" t="s">
        <v>56</v>
      </c>
      <c r="C39" s="77" t="s">
        <v>2239</v>
      </c>
      <c r="D39" s="78"/>
      <c r="E39" s="77" t="s">
        <v>2217</v>
      </c>
      <c r="F39" s="77" t="s">
        <v>2135</v>
      </c>
      <c r="G39" s="77" t="s">
        <v>2147</v>
      </c>
      <c r="H39" s="77" t="s">
        <v>2148</v>
      </c>
      <c r="I39" s="77" t="s">
        <v>531</v>
      </c>
      <c r="J39" s="77" t="s">
        <v>110</v>
      </c>
      <c r="K39" s="77">
        <v>91761</v>
      </c>
      <c r="L39" s="77" t="s">
        <v>1701</v>
      </c>
      <c r="M39" s="77" t="s">
        <v>1195</v>
      </c>
      <c r="N39" s="77" t="s">
        <v>1196</v>
      </c>
      <c r="O39" s="77" t="s">
        <v>110</v>
      </c>
      <c r="P39" s="77">
        <v>92407</v>
      </c>
      <c r="Q39" s="77" t="s">
        <v>1267</v>
      </c>
      <c r="R39" s="77"/>
      <c r="S39" s="77"/>
      <c r="T39" s="77" t="s">
        <v>2221</v>
      </c>
      <c r="U39" s="77">
        <v>30390256</v>
      </c>
      <c r="V39" s="77">
        <v>14.75</v>
      </c>
      <c r="W39" s="77" t="s">
        <v>2197</v>
      </c>
      <c r="X39" s="77">
        <v>400</v>
      </c>
      <c r="Y39" s="77">
        <v>624</v>
      </c>
      <c r="Z39" s="77">
        <v>24</v>
      </c>
      <c r="AA39" s="89">
        <f t="shared" si="8"/>
        <v>0.24959999999999999</v>
      </c>
      <c r="AB39" s="77" t="s">
        <v>70</v>
      </c>
      <c r="AC39" s="78">
        <v>44651</v>
      </c>
      <c r="AD39" s="77"/>
      <c r="AE39" s="77" t="s">
        <v>2142</v>
      </c>
      <c r="AF39" s="77" t="str">
        <f t="shared" si="9"/>
        <v>CA2022030403T</v>
      </c>
      <c r="AG39" s="77">
        <f t="shared" si="10"/>
        <v>624</v>
      </c>
      <c r="AH39" s="77">
        <f t="shared" si="11"/>
        <v>24</v>
      </c>
      <c r="AI39" s="89">
        <f t="shared" si="12"/>
        <v>0.24959999999999999</v>
      </c>
      <c r="AJ39" s="77" t="s">
        <v>2143</v>
      </c>
      <c r="AK39" s="77" t="s">
        <v>2239</v>
      </c>
      <c r="AL39" s="78">
        <v>44629</v>
      </c>
      <c r="AM39" s="78">
        <v>44629</v>
      </c>
      <c r="AN39" s="78">
        <v>44629</v>
      </c>
      <c r="AO39" s="78">
        <v>44629</v>
      </c>
      <c r="AP39" s="78">
        <v>44629</v>
      </c>
      <c r="AQ39" s="77" t="s">
        <v>89</v>
      </c>
      <c r="AR39" s="77" t="s">
        <v>2240</v>
      </c>
      <c r="AS39" s="77" t="s">
        <v>2239</v>
      </c>
      <c r="AT39" s="78"/>
      <c r="AU39" s="78"/>
      <c r="AV39" s="78"/>
      <c r="AW39" s="77" t="s">
        <v>1198</v>
      </c>
      <c r="AX39" s="77" t="s">
        <v>116</v>
      </c>
      <c r="AY39" s="576"/>
      <c r="AZ39" s="576"/>
      <c r="BA39" s="576"/>
      <c r="BB39" s="576"/>
      <c r="BC39" s="576"/>
      <c r="BD39" s="576"/>
      <c r="BE39" s="77">
        <f t="shared" si="13"/>
        <v>11</v>
      </c>
      <c r="BF39" s="77">
        <f t="shared" si="14"/>
        <v>3</v>
      </c>
      <c r="BG39" s="77">
        <f t="shared" si="15"/>
        <v>2022</v>
      </c>
      <c r="BH39" s="89"/>
    </row>
    <row r="40" spans="1:60">
      <c r="A40" s="77" t="s">
        <v>428</v>
      </c>
      <c r="B40" s="77" t="s">
        <v>2132</v>
      </c>
      <c r="C40" s="77" t="s">
        <v>2241</v>
      </c>
      <c r="D40" s="78"/>
      <c r="E40" s="77" t="s">
        <v>2242</v>
      </c>
      <c r="F40" s="77" t="s">
        <v>2135</v>
      </c>
      <c r="G40" s="77" t="s">
        <v>2147</v>
      </c>
      <c r="H40" s="77" t="s">
        <v>2148</v>
      </c>
      <c r="I40" s="77" t="s">
        <v>531</v>
      </c>
      <c r="J40" s="77" t="s">
        <v>110</v>
      </c>
      <c r="K40" s="77">
        <v>91761</v>
      </c>
      <c r="L40" s="77" t="s">
        <v>2168</v>
      </c>
      <c r="M40" s="77" t="s">
        <v>2243</v>
      </c>
      <c r="N40" s="77"/>
      <c r="O40" s="77"/>
      <c r="P40" s="77"/>
      <c r="Q40" s="77" t="s">
        <v>1267</v>
      </c>
      <c r="R40" s="77"/>
      <c r="S40" s="77"/>
      <c r="T40" s="77" t="s">
        <v>2244</v>
      </c>
      <c r="U40" s="77">
        <v>30390456</v>
      </c>
      <c r="V40" s="77">
        <v>14.75</v>
      </c>
      <c r="W40" s="77" t="s">
        <v>2141</v>
      </c>
      <c r="X40" s="77">
        <v>400</v>
      </c>
      <c r="Y40" s="77">
        <v>768</v>
      </c>
      <c r="Z40" s="77">
        <v>24</v>
      </c>
      <c r="AA40" s="89">
        <f t="shared" si="8"/>
        <v>0.30719999999999997</v>
      </c>
      <c r="AB40" s="77" t="s">
        <v>70</v>
      </c>
      <c r="AC40" s="78">
        <v>44651</v>
      </c>
      <c r="AD40" s="77"/>
      <c r="AE40" s="77" t="s">
        <v>2142</v>
      </c>
      <c r="AF40" s="77" t="str">
        <f t="shared" si="9"/>
        <v>CA4321030402T</v>
      </c>
      <c r="AG40" s="77">
        <f t="shared" si="10"/>
        <v>768</v>
      </c>
      <c r="AH40" s="77">
        <f t="shared" si="11"/>
        <v>24</v>
      </c>
      <c r="AI40" s="89">
        <f t="shared" si="12"/>
        <v>0.30719999999999997</v>
      </c>
      <c r="AJ40" s="77" t="s">
        <v>2143</v>
      </c>
      <c r="AK40" s="77" t="s">
        <v>2241</v>
      </c>
      <c r="AL40" s="78">
        <v>44627</v>
      </c>
      <c r="AM40" s="78">
        <v>44627</v>
      </c>
      <c r="AN40" s="78">
        <v>44630</v>
      </c>
      <c r="AO40" s="78">
        <v>44630</v>
      </c>
      <c r="AP40" s="78">
        <v>44630</v>
      </c>
      <c r="AQ40" s="77" t="s">
        <v>89</v>
      </c>
      <c r="AR40" s="77"/>
      <c r="AS40" s="77" t="s">
        <v>2241</v>
      </c>
      <c r="AT40" s="78"/>
      <c r="AU40" s="78"/>
      <c r="AV40" s="78"/>
      <c r="AW40" s="77" t="s">
        <v>1198</v>
      </c>
      <c r="AX40" s="77" t="s">
        <v>116</v>
      </c>
      <c r="AY40" s="576"/>
      <c r="AZ40" s="576"/>
      <c r="BA40" s="576"/>
      <c r="BB40" s="576"/>
      <c r="BC40" s="576"/>
      <c r="BD40" s="576"/>
      <c r="BE40" s="77">
        <f t="shared" si="13"/>
        <v>11</v>
      </c>
      <c r="BF40" s="77">
        <f t="shared" si="14"/>
        <v>3</v>
      </c>
      <c r="BG40" s="77">
        <f t="shared" si="15"/>
        <v>2022</v>
      </c>
      <c r="BH40" s="89"/>
    </row>
    <row r="41" spans="1:60">
      <c r="A41" s="77" t="s">
        <v>428</v>
      </c>
      <c r="B41" s="77" t="s">
        <v>56</v>
      </c>
      <c r="C41" s="77" t="s">
        <v>2245</v>
      </c>
      <c r="D41" s="78"/>
      <c r="E41" s="77" t="s">
        <v>2220</v>
      </c>
      <c r="F41" s="77" t="s">
        <v>2135</v>
      </c>
      <c r="G41" s="77" t="s">
        <v>2147</v>
      </c>
      <c r="H41" s="77" t="s">
        <v>2148</v>
      </c>
      <c r="I41" s="77" t="s">
        <v>531</v>
      </c>
      <c r="J41" s="77" t="s">
        <v>110</v>
      </c>
      <c r="K41" s="77">
        <v>91761</v>
      </c>
      <c r="L41" s="77" t="s">
        <v>1225</v>
      </c>
      <c r="M41" s="77" t="s">
        <v>1226</v>
      </c>
      <c r="N41" s="77" t="s">
        <v>565</v>
      </c>
      <c r="O41" s="77" t="s">
        <v>110</v>
      </c>
      <c r="P41" s="77">
        <v>94544</v>
      </c>
      <c r="Q41" s="77" t="s">
        <v>1267</v>
      </c>
      <c r="R41" s="77"/>
      <c r="S41" s="77"/>
      <c r="T41" s="77" t="s">
        <v>2221</v>
      </c>
      <c r="U41" s="77">
        <v>30390256</v>
      </c>
      <c r="V41" s="77">
        <v>14.75</v>
      </c>
      <c r="W41" s="77" t="s">
        <v>2197</v>
      </c>
      <c r="X41" s="77">
        <v>400</v>
      </c>
      <c r="Y41" s="77">
        <v>624</v>
      </c>
      <c r="Z41" s="77">
        <v>24</v>
      </c>
      <c r="AA41" s="89">
        <f t="shared" si="8"/>
        <v>0.24959999999999999</v>
      </c>
      <c r="AB41" s="77" t="s">
        <v>70</v>
      </c>
      <c r="AC41" s="78">
        <v>44651</v>
      </c>
      <c r="AD41" s="77"/>
      <c r="AE41" s="77" t="s">
        <v>2142</v>
      </c>
      <c r="AF41" s="77" t="str">
        <f t="shared" si="9"/>
        <v>CA2022030442T</v>
      </c>
      <c r="AG41" s="77">
        <f t="shared" si="10"/>
        <v>624</v>
      </c>
      <c r="AH41" s="77">
        <f t="shared" si="11"/>
        <v>24</v>
      </c>
      <c r="AI41" s="89">
        <f t="shared" si="12"/>
        <v>0.24959999999999999</v>
      </c>
      <c r="AJ41" s="77" t="s">
        <v>2143</v>
      </c>
      <c r="AK41" s="77" t="s">
        <v>2245</v>
      </c>
      <c r="AL41" s="78">
        <v>44629</v>
      </c>
      <c r="AM41" s="78">
        <v>44629</v>
      </c>
      <c r="AN41" s="78">
        <v>44630</v>
      </c>
      <c r="AO41" s="78">
        <v>44630</v>
      </c>
      <c r="AP41" s="78">
        <v>44630</v>
      </c>
      <c r="AQ41" s="77" t="s">
        <v>89</v>
      </c>
      <c r="AR41" s="77" t="s">
        <v>2246</v>
      </c>
      <c r="AS41" s="77" t="s">
        <v>2245</v>
      </c>
      <c r="AT41" s="78"/>
      <c r="AU41" s="78"/>
      <c r="AV41" s="78"/>
      <c r="AW41" s="77" t="s">
        <v>1198</v>
      </c>
      <c r="AX41" s="77" t="s">
        <v>116</v>
      </c>
      <c r="AY41" s="576"/>
      <c r="AZ41" s="576"/>
      <c r="BA41" s="576"/>
      <c r="BB41" s="576"/>
      <c r="BC41" s="576"/>
      <c r="BD41" s="576"/>
      <c r="BE41" s="77">
        <f t="shared" si="13"/>
        <v>11</v>
      </c>
      <c r="BF41" s="77">
        <f t="shared" si="14"/>
        <v>3</v>
      </c>
      <c r="BG41" s="77">
        <f t="shared" si="15"/>
        <v>2022</v>
      </c>
      <c r="BH41" s="89"/>
    </row>
    <row r="42" spans="1:60">
      <c r="A42" s="77" t="s">
        <v>428</v>
      </c>
      <c r="B42" s="77" t="s">
        <v>2132</v>
      </c>
      <c r="C42" s="77" t="s">
        <v>2247</v>
      </c>
      <c r="D42" s="78"/>
      <c r="E42" s="77" t="s">
        <v>2248</v>
      </c>
      <c r="F42" s="77" t="s">
        <v>2135</v>
      </c>
      <c r="G42" s="77" t="s">
        <v>2147</v>
      </c>
      <c r="H42" s="77" t="s">
        <v>2148</v>
      </c>
      <c r="I42" s="77" t="s">
        <v>531</v>
      </c>
      <c r="J42" s="77" t="s">
        <v>110</v>
      </c>
      <c r="K42" s="77">
        <v>91761</v>
      </c>
      <c r="L42" s="77" t="s">
        <v>536</v>
      </c>
      <c r="M42" s="77" t="s">
        <v>2249</v>
      </c>
      <c r="N42" s="77"/>
      <c r="O42" s="77"/>
      <c r="P42" s="77"/>
      <c r="Q42" s="77" t="s">
        <v>1267</v>
      </c>
      <c r="R42" s="77"/>
      <c r="S42" s="77"/>
      <c r="T42" s="77" t="s">
        <v>2250</v>
      </c>
      <c r="U42" s="77">
        <v>30376609</v>
      </c>
      <c r="V42" s="77">
        <v>14.75</v>
      </c>
      <c r="W42" s="77" t="s">
        <v>2154</v>
      </c>
      <c r="X42" s="77">
        <v>340</v>
      </c>
      <c r="Y42" s="77">
        <v>832</v>
      </c>
      <c r="Z42" s="77">
        <v>26</v>
      </c>
      <c r="AA42" s="89">
        <f t="shared" si="8"/>
        <v>0.28288000000000002</v>
      </c>
      <c r="AB42" s="77" t="s">
        <v>88</v>
      </c>
      <c r="AC42" s="78">
        <v>44651</v>
      </c>
      <c r="AD42" s="77"/>
      <c r="AE42" s="77" t="s">
        <v>2142</v>
      </c>
      <c r="AF42" s="77" t="str">
        <f t="shared" si="9"/>
        <v>CA9350022819T</v>
      </c>
      <c r="AG42" s="77">
        <f t="shared" si="10"/>
        <v>832</v>
      </c>
      <c r="AH42" s="77">
        <f t="shared" si="11"/>
        <v>26</v>
      </c>
      <c r="AI42" s="89">
        <f t="shared" si="12"/>
        <v>0.28288000000000002</v>
      </c>
      <c r="AJ42" s="77" t="s">
        <v>2143</v>
      </c>
      <c r="AK42" s="77" t="s">
        <v>2247</v>
      </c>
      <c r="AL42" s="78">
        <v>44629</v>
      </c>
      <c r="AM42" s="78">
        <v>44629</v>
      </c>
      <c r="AN42" s="78">
        <v>44630</v>
      </c>
      <c r="AO42" s="78">
        <v>44630</v>
      </c>
      <c r="AP42" s="78">
        <v>44630</v>
      </c>
      <c r="AQ42" s="77" t="s">
        <v>89</v>
      </c>
      <c r="AR42" s="77"/>
      <c r="AS42" s="77" t="s">
        <v>2247</v>
      </c>
      <c r="AT42" s="78"/>
      <c r="AU42" s="78"/>
      <c r="AV42" s="78"/>
      <c r="AW42" s="77" t="s">
        <v>1198</v>
      </c>
      <c r="AX42" s="77" t="s">
        <v>116</v>
      </c>
      <c r="AY42" s="576"/>
      <c r="AZ42" s="576"/>
      <c r="BA42" s="576"/>
      <c r="BB42" s="576"/>
      <c r="BC42" s="576"/>
      <c r="BD42" s="576"/>
      <c r="BE42" s="77">
        <f t="shared" si="13"/>
        <v>11</v>
      </c>
      <c r="BF42" s="77">
        <f t="shared" si="14"/>
        <v>3</v>
      </c>
      <c r="BG42" s="77">
        <f t="shared" si="15"/>
        <v>2022</v>
      </c>
      <c r="BH42" s="89"/>
    </row>
    <row r="43" spans="1:60">
      <c r="A43" s="77" t="s">
        <v>428</v>
      </c>
      <c r="B43" s="77" t="s">
        <v>2157</v>
      </c>
      <c r="C43" s="77" t="s">
        <v>2251</v>
      </c>
      <c r="D43" s="78"/>
      <c r="E43" s="77" t="s">
        <v>2252</v>
      </c>
      <c r="F43" s="77" t="s">
        <v>2135</v>
      </c>
      <c r="G43" s="77" t="s">
        <v>2147</v>
      </c>
      <c r="H43" s="77" t="s">
        <v>2148</v>
      </c>
      <c r="I43" s="77" t="s">
        <v>531</v>
      </c>
      <c r="J43" s="77" t="s">
        <v>110</v>
      </c>
      <c r="K43" s="77">
        <v>91761</v>
      </c>
      <c r="L43" s="77" t="s">
        <v>2253</v>
      </c>
      <c r="M43" s="77" t="s">
        <v>2254</v>
      </c>
      <c r="N43" s="77"/>
      <c r="O43" s="77"/>
      <c r="P43" s="77"/>
      <c r="Q43" s="77" t="s">
        <v>1267</v>
      </c>
      <c r="R43" s="77"/>
      <c r="S43" s="77"/>
      <c r="T43" s="77" t="s">
        <v>2255</v>
      </c>
      <c r="U43" s="77">
        <v>30390456</v>
      </c>
      <c r="V43" s="77">
        <v>14.75</v>
      </c>
      <c r="W43" s="77" t="s">
        <v>2141</v>
      </c>
      <c r="X43" s="77">
        <v>400</v>
      </c>
      <c r="Y43" s="77">
        <v>832</v>
      </c>
      <c r="Z43" s="77">
        <v>26</v>
      </c>
      <c r="AA43" s="89">
        <f t="shared" si="8"/>
        <v>0.33279999999999998</v>
      </c>
      <c r="AB43" s="77" t="s">
        <v>88</v>
      </c>
      <c r="AC43" s="78">
        <v>44651</v>
      </c>
      <c r="AD43" s="77"/>
      <c r="AE43" s="77" t="s">
        <v>2142</v>
      </c>
      <c r="AF43" s="77" t="str">
        <f t="shared" si="9"/>
        <v>CA5937030701T</v>
      </c>
      <c r="AG43" s="77">
        <f t="shared" si="10"/>
        <v>832</v>
      </c>
      <c r="AH43" s="77">
        <f t="shared" si="11"/>
        <v>26</v>
      </c>
      <c r="AI43" s="89">
        <f t="shared" si="12"/>
        <v>0.33279999999999998</v>
      </c>
      <c r="AJ43" s="77" t="s">
        <v>2143</v>
      </c>
      <c r="AK43" s="77" t="s">
        <v>2251</v>
      </c>
      <c r="AL43" s="78">
        <v>44629</v>
      </c>
      <c r="AM43" s="78">
        <v>44629</v>
      </c>
      <c r="AN43" s="78">
        <v>44630</v>
      </c>
      <c r="AO43" s="78">
        <v>44630</v>
      </c>
      <c r="AP43" s="78">
        <v>44630</v>
      </c>
      <c r="AQ43" s="77" t="s">
        <v>89</v>
      </c>
      <c r="AR43" s="77"/>
      <c r="AS43" s="77" t="s">
        <v>2251</v>
      </c>
      <c r="AT43" s="78"/>
      <c r="AU43" s="78"/>
      <c r="AV43" s="78"/>
      <c r="AW43" s="77" t="s">
        <v>1198</v>
      </c>
      <c r="AX43" s="77" t="s">
        <v>116</v>
      </c>
      <c r="AY43" s="576"/>
      <c r="AZ43" s="576"/>
      <c r="BA43" s="576"/>
      <c r="BB43" s="576"/>
      <c r="BC43" s="576"/>
      <c r="BD43" s="576"/>
      <c r="BE43" s="77">
        <f t="shared" si="13"/>
        <v>11</v>
      </c>
      <c r="BF43" s="77">
        <f t="shared" si="14"/>
        <v>3</v>
      </c>
      <c r="BG43" s="77">
        <f t="shared" si="15"/>
        <v>2022</v>
      </c>
      <c r="BH43" s="89"/>
    </row>
    <row r="44" spans="1:60">
      <c r="A44" s="77" t="s">
        <v>428</v>
      </c>
      <c r="B44" s="77" t="s">
        <v>2157</v>
      </c>
      <c r="C44" s="77" t="s">
        <v>2256</v>
      </c>
      <c r="D44" s="78"/>
      <c r="E44" s="77" t="s">
        <v>2252</v>
      </c>
      <c r="F44" s="77" t="s">
        <v>2135</v>
      </c>
      <c r="G44" s="77" t="s">
        <v>2147</v>
      </c>
      <c r="H44" s="77" t="s">
        <v>2148</v>
      </c>
      <c r="I44" s="77" t="s">
        <v>531</v>
      </c>
      <c r="J44" s="77" t="s">
        <v>110</v>
      </c>
      <c r="K44" s="77">
        <v>91761</v>
      </c>
      <c r="L44" s="77" t="s">
        <v>2253</v>
      </c>
      <c r="M44" s="77" t="s">
        <v>2254</v>
      </c>
      <c r="N44" s="77"/>
      <c r="O44" s="77"/>
      <c r="P44" s="77"/>
      <c r="Q44" s="77" t="s">
        <v>1267</v>
      </c>
      <c r="R44" s="77"/>
      <c r="S44" s="77"/>
      <c r="T44" s="77" t="s">
        <v>2255</v>
      </c>
      <c r="U44" s="77">
        <v>30390456</v>
      </c>
      <c r="V44" s="77">
        <v>14.75</v>
      </c>
      <c r="W44" s="77" t="s">
        <v>2141</v>
      </c>
      <c r="X44" s="77">
        <v>400</v>
      </c>
      <c r="Y44" s="77">
        <v>832</v>
      </c>
      <c r="Z44" s="77">
        <v>26</v>
      </c>
      <c r="AA44" s="89">
        <f t="shared" si="8"/>
        <v>0.33279999999999998</v>
      </c>
      <c r="AB44" s="77" t="s">
        <v>88</v>
      </c>
      <c r="AC44" s="78">
        <v>44651</v>
      </c>
      <c r="AD44" s="77"/>
      <c r="AE44" s="77" t="s">
        <v>2142</v>
      </c>
      <c r="AF44" s="77" t="str">
        <f t="shared" si="9"/>
        <v>CA5937030702T</v>
      </c>
      <c r="AG44" s="77">
        <f t="shared" si="10"/>
        <v>832</v>
      </c>
      <c r="AH44" s="77">
        <f t="shared" si="11"/>
        <v>26</v>
      </c>
      <c r="AI44" s="89">
        <f t="shared" si="12"/>
        <v>0.33279999999999998</v>
      </c>
      <c r="AJ44" s="77" t="s">
        <v>2143</v>
      </c>
      <c r="AK44" s="77" t="s">
        <v>2256</v>
      </c>
      <c r="AL44" s="78">
        <v>44629</v>
      </c>
      <c r="AM44" s="78">
        <v>44629</v>
      </c>
      <c r="AN44" s="78">
        <v>44630</v>
      </c>
      <c r="AO44" s="78">
        <v>44630</v>
      </c>
      <c r="AP44" s="78">
        <v>44630</v>
      </c>
      <c r="AQ44" s="77" t="s">
        <v>89</v>
      </c>
      <c r="AR44" s="77"/>
      <c r="AS44" s="77" t="s">
        <v>2256</v>
      </c>
      <c r="AT44" s="78"/>
      <c r="AU44" s="78"/>
      <c r="AV44" s="78"/>
      <c r="AW44" s="77" t="s">
        <v>1198</v>
      </c>
      <c r="AX44" s="77" t="s">
        <v>116</v>
      </c>
      <c r="AY44" s="576"/>
      <c r="AZ44" s="576"/>
      <c r="BA44" s="576"/>
      <c r="BB44" s="576"/>
      <c r="BC44" s="576"/>
      <c r="BD44" s="576"/>
      <c r="BE44" s="77">
        <f t="shared" si="13"/>
        <v>11</v>
      </c>
      <c r="BF44" s="77">
        <f t="shared" si="14"/>
        <v>3</v>
      </c>
      <c r="BG44" s="77">
        <f t="shared" si="15"/>
        <v>2022</v>
      </c>
      <c r="BH44" s="89"/>
    </row>
    <row r="45" spans="1:60">
      <c r="A45" s="77" t="s">
        <v>428</v>
      </c>
      <c r="B45" s="77" t="s">
        <v>2157</v>
      </c>
      <c r="C45" s="77" t="s">
        <v>2257</v>
      </c>
      <c r="D45" s="78"/>
      <c r="E45" s="77" t="s">
        <v>2258</v>
      </c>
      <c r="F45" s="77" t="s">
        <v>2135</v>
      </c>
      <c r="G45" s="77" t="s">
        <v>2147</v>
      </c>
      <c r="H45" s="77" t="s">
        <v>2148</v>
      </c>
      <c r="I45" s="77" t="s">
        <v>531</v>
      </c>
      <c r="J45" s="77" t="s">
        <v>110</v>
      </c>
      <c r="K45" s="77">
        <v>91761</v>
      </c>
      <c r="L45" s="77" t="s">
        <v>1144</v>
      </c>
      <c r="M45" s="77" t="s">
        <v>2259</v>
      </c>
      <c r="N45" s="77"/>
      <c r="O45" s="77"/>
      <c r="P45" s="77"/>
      <c r="Q45" s="77" t="s">
        <v>1267</v>
      </c>
      <c r="R45" s="77"/>
      <c r="S45" s="77"/>
      <c r="T45" s="77" t="s">
        <v>1147</v>
      </c>
      <c r="U45" s="77">
        <v>30390456</v>
      </c>
      <c r="V45" s="77">
        <v>14.75</v>
      </c>
      <c r="W45" s="77" t="s">
        <v>2141</v>
      </c>
      <c r="X45" s="77">
        <v>400</v>
      </c>
      <c r="Y45" s="77">
        <v>768</v>
      </c>
      <c r="Z45" s="77">
        <v>24</v>
      </c>
      <c r="AA45" s="89">
        <f t="shared" si="8"/>
        <v>0.30719999999999997</v>
      </c>
      <c r="AB45" s="77" t="s">
        <v>88</v>
      </c>
      <c r="AC45" s="78">
        <v>44651</v>
      </c>
      <c r="AD45" s="77"/>
      <c r="AE45" s="77" t="s">
        <v>2142</v>
      </c>
      <c r="AF45" s="77" t="str">
        <f t="shared" si="9"/>
        <v>CA6954030704T</v>
      </c>
      <c r="AG45" s="77">
        <f t="shared" si="10"/>
        <v>768</v>
      </c>
      <c r="AH45" s="77">
        <f t="shared" si="11"/>
        <v>24</v>
      </c>
      <c r="AI45" s="89">
        <f t="shared" si="12"/>
        <v>0.30719999999999997</v>
      </c>
      <c r="AJ45" s="77" t="s">
        <v>2143</v>
      </c>
      <c r="AK45" s="77" t="s">
        <v>2257</v>
      </c>
      <c r="AL45" s="78">
        <v>44629</v>
      </c>
      <c r="AM45" s="78">
        <v>44629</v>
      </c>
      <c r="AN45" s="78">
        <v>44630</v>
      </c>
      <c r="AO45" s="78">
        <v>44630</v>
      </c>
      <c r="AP45" s="78">
        <v>44630</v>
      </c>
      <c r="AQ45" s="77" t="s">
        <v>89</v>
      </c>
      <c r="AR45" s="77"/>
      <c r="AS45" s="77" t="s">
        <v>2257</v>
      </c>
      <c r="AT45" s="78"/>
      <c r="AU45" s="78"/>
      <c r="AV45" s="78"/>
      <c r="AW45" s="77" t="s">
        <v>1198</v>
      </c>
      <c r="AX45" s="77" t="s">
        <v>116</v>
      </c>
      <c r="AY45" s="576"/>
      <c r="AZ45" s="576"/>
      <c r="BA45" s="576"/>
      <c r="BB45" s="576"/>
      <c r="BC45" s="576"/>
      <c r="BD45" s="576"/>
      <c r="BE45" s="77">
        <f t="shared" si="13"/>
        <v>11</v>
      </c>
      <c r="BF45" s="77">
        <f t="shared" si="14"/>
        <v>3</v>
      </c>
      <c r="BG45" s="77">
        <f t="shared" si="15"/>
        <v>2022</v>
      </c>
      <c r="BH45" s="89"/>
    </row>
    <row r="46" spans="1:60">
      <c r="A46" s="77" t="s">
        <v>428</v>
      </c>
      <c r="B46" s="77" t="s">
        <v>2132</v>
      </c>
      <c r="C46" s="77" t="s">
        <v>2260</v>
      </c>
      <c r="D46" s="78"/>
      <c r="E46" s="77" t="s">
        <v>2261</v>
      </c>
      <c r="F46" s="77" t="s">
        <v>2135</v>
      </c>
      <c r="G46" s="77" t="s">
        <v>2147</v>
      </c>
      <c r="H46" s="77" t="s">
        <v>2148</v>
      </c>
      <c r="I46" s="77" t="s">
        <v>531</v>
      </c>
      <c r="J46" s="77" t="s">
        <v>110</v>
      </c>
      <c r="K46" s="77">
        <v>91761</v>
      </c>
      <c r="L46" s="77" t="s">
        <v>536</v>
      </c>
      <c r="M46" s="77" t="s">
        <v>2262</v>
      </c>
      <c r="N46" s="77"/>
      <c r="O46" s="77"/>
      <c r="P46" s="77"/>
      <c r="Q46" s="77" t="s">
        <v>1267</v>
      </c>
      <c r="R46" s="77"/>
      <c r="S46" s="77"/>
      <c r="T46" s="77" t="s">
        <v>2263</v>
      </c>
      <c r="U46" s="77">
        <v>30376609</v>
      </c>
      <c r="V46" s="77">
        <v>14.75</v>
      </c>
      <c r="W46" s="77" t="s">
        <v>2154</v>
      </c>
      <c r="X46" s="77">
        <v>340</v>
      </c>
      <c r="Y46" s="77">
        <v>832</v>
      </c>
      <c r="Z46" s="77">
        <v>26</v>
      </c>
      <c r="AA46" s="89">
        <f t="shared" si="8"/>
        <v>0.28288000000000002</v>
      </c>
      <c r="AB46" s="77" t="s">
        <v>88</v>
      </c>
      <c r="AC46" s="78">
        <v>44651</v>
      </c>
      <c r="AD46" s="77"/>
      <c r="AE46" s="77" t="s">
        <v>2142</v>
      </c>
      <c r="AF46" s="77" t="str">
        <f t="shared" si="9"/>
        <v>CA9350022820T</v>
      </c>
      <c r="AG46" s="77">
        <f t="shared" si="10"/>
        <v>832</v>
      </c>
      <c r="AH46" s="77">
        <f t="shared" si="11"/>
        <v>26</v>
      </c>
      <c r="AI46" s="89">
        <f t="shared" si="12"/>
        <v>0.28288000000000002</v>
      </c>
      <c r="AJ46" s="77" t="s">
        <v>2143</v>
      </c>
      <c r="AK46" s="77" t="s">
        <v>2260</v>
      </c>
      <c r="AL46" s="78">
        <v>44630</v>
      </c>
      <c r="AM46" s="78">
        <v>44630</v>
      </c>
      <c r="AN46" s="78">
        <v>44630</v>
      </c>
      <c r="AO46" s="78">
        <v>44630</v>
      </c>
      <c r="AP46" s="78">
        <v>44630</v>
      </c>
      <c r="AQ46" s="77" t="s">
        <v>89</v>
      </c>
      <c r="AR46" s="77"/>
      <c r="AS46" s="77" t="s">
        <v>2260</v>
      </c>
      <c r="AT46" s="78"/>
      <c r="AU46" s="78"/>
      <c r="AV46" s="78"/>
      <c r="AW46" s="77" t="s">
        <v>1198</v>
      </c>
      <c r="AX46" s="77" t="s">
        <v>116</v>
      </c>
      <c r="AY46" s="576"/>
      <c r="AZ46" s="576"/>
      <c r="BA46" s="576"/>
      <c r="BB46" s="576"/>
      <c r="BC46" s="576"/>
      <c r="BD46" s="576"/>
      <c r="BE46" s="77">
        <f t="shared" si="13"/>
        <v>11</v>
      </c>
      <c r="BF46" s="77">
        <f t="shared" si="14"/>
        <v>3</v>
      </c>
      <c r="BG46" s="77">
        <f t="shared" si="15"/>
        <v>2022</v>
      </c>
      <c r="BH46" s="89"/>
    </row>
    <row r="47" spans="1:60">
      <c r="A47" s="77" t="s">
        <v>428</v>
      </c>
      <c r="B47" s="77" t="s">
        <v>2157</v>
      </c>
      <c r="C47" s="77" t="s">
        <v>2264</v>
      </c>
      <c r="D47" s="78"/>
      <c r="E47" s="77" t="s">
        <v>2265</v>
      </c>
      <c r="F47" s="77" t="s">
        <v>2135</v>
      </c>
      <c r="G47" s="77" t="s">
        <v>2147</v>
      </c>
      <c r="H47" s="77" t="s">
        <v>2148</v>
      </c>
      <c r="I47" s="77" t="s">
        <v>531</v>
      </c>
      <c r="J47" s="77" t="s">
        <v>110</v>
      </c>
      <c r="K47" s="77">
        <v>91761</v>
      </c>
      <c r="L47" s="77" t="s">
        <v>2159</v>
      </c>
      <c r="M47" s="77" t="s">
        <v>2160</v>
      </c>
      <c r="N47" s="77"/>
      <c r="O47" s="77"/>
      <c r="P47" s="77"/>
      <c r="Q47" s="77" t="s">
        <v>1267</v>
      </c>
      <c r="R47" s="77"/>
      <c r="S47" s="77"/>
      <c r="T47" s="77" t="s">
        <v>2266</v>
      </c>
      <c r="U47" s="77">
        <v>30376909</v>
      </c>
      <c r="V47" s="77">
        <v>14.75</v>
      </c>
      <c r="W47" s="77" t="s">
        <v>2267</v>
      </c>
      <c r="X47" s="77">
        <v>340</v>
      </c>
      <c r="Y47" s="77">
        <v>832</v>
      </c>
      <c r="Z47" s="77">
        <v>26</v>
      </c>
      <c r="AA47" s="89">
        <f t="shared" si="8"/>
        <v>0.28288000000000002</v>
      </c>
      <c r="AB47" s="77" t="s">
        <v>70</v>
      </c>
      <c r="AC47" s="78">
        <v>44651</v>
      </c>
      <c r="AD47" s="77"/>
      <c r="AE47" s="77" t="s">
        <v>2142</v>
      </c>
      <c r="AF47" s="77" t="str">
        <f t="shared" si="9"/>
        <v>CA2067030817T</v>
      </c>
      <c r="AG47" s="77">
        <f t="shared" si="10"/>
        <v>832</v>
      </c>
      <c r="AH47" s="77">
        <f t="shared" si="11"/>
        <v>26</v>
      </c>
      <c r="AI47" s="89">
        <f t="shared" si="12"/>
        <v>0.28288000000000002</v>
      </c>
      <c r="AJ47" s="77" t="s">
        <v>2143</v>
      </c>
      <c r="AK47" s="77" t="s">
        <v>2264</v>
      </c>
      <c r="AL47" s="78">
        <v>44630</v>
      </c>
      <c r="AM47" s="78">
        <v>44630</v>
      </c>
      <c r="AN47" s="78">
        <v>44630</v>
      </c>
      <c r="AO47" s="78">
        <v>44630</v>
      </c>
      <c r="AP47" s="78">
        <v>44630</v>
      </c>
      <c r="AQ47" s="77" t="s">
        <v>89</v>
      </c>
      <c r="AR47" s="77"/>
      <c r="AS47" s="77" t="s">
        <v>2264</v>
      </c>
      <c r="AT47" s="78"/>
      <c r="AU47" s="78"/>
      <c r="AV47" s="78"/>
      <c r="AW47" s="77" t="s">
        <v>1198</v>
      </c>
      <c r="AX47" s="77" t="s">
        <v>116</v>
      </c>
      <c r="AY47" s="576"/>
      <c r="AZ47" s="576"/>
      <c r="BA47" s="576"/>
      <c r="BB47" s="576"/>
      <c r="BC47" s="576"/>
      <c r="BD47" s="576"/>
      <c r="BE47" s="77">
        <f t="shared" si="13"/>
        <v>11</v>
      </c>
      <c r="BF47" s="77">
        <f t="shared" si="14"/>
        <v>3</v>
      </c>
      <c r="BG47" s="77">
        <f t="shared" si="15"/>
        <v>2022</v>
      </c>
      <c r="BH47" s="89"/>
    </row>
    <row r="48" spans="1:60">
      <c r="A48" s="77" t="s">
        <v>428</v>
      </c>
      <c r="B48" s="77" t="s">
        <v>2157</v>
      </c>
      <c r="C48" s="77" t="s">
        <v>2268</v>
      </c>
      <c r="D48" s="78"/>
      <c r="E48" s="77" t="s">
        <v>2265</v>
      </c>
      <c r="F48" s="77" t="s">
        <v>2135</v>
      </c>
      <c r="G48" s="77" t="s">
        <v>2147</v>
      </c>
      <c r="H48" s="77" t="s">
        <v>2148</v>
      </c>
      <c r="I48" s="77" t="s">
        <v>531</v>
      </c>
      <c r="J48" s="77" t="s">
        <v>110</v>
      </c>
      <c r="K48" s="77">
        <v>91761</v>
      </c>
      <c r="L48" s="77" t="s">
        <v>2159</v>
      </c>
      <c r="M48" s="77" t="s">
        <v>2160</v>
      </c>
      <c r="N48" s="77"/>
      <c r="O48" s="77"/>
      <c r="P48" s="77"/>
      <c r="Q48" s="77" t="s">
        <v>1267</v>
      </c>
      <c r="R48" s="77"/>
      <c r="S48" s="77"/>
      <c r="T48" s="77" t="s">
        <v>2266</v>
      </c>
      <c r="U48" s="77">
        <v>30376909</v>
      </c>
      <c r="V48" s="77">
        <v>14.75</v>
      </c>
      <c r="W48" s="77" t="s">
        <v>2267</v>
      </c>
      <c r="X48" s="77">
        <v>340</v>
      </c>
      <c r="Y48" s="77">
        <v>832</v>
      </c>
      <c r="Z48" s="77">
        <v>26</v>
      </c>
      <c r="AA48" s="89">
        <f t="shared" si="8"/>
        <v>0.28288000000000002</v>
      </c>
      <c r="AB48" s="77" t="s">
        <v>70</v>
      </c>
      <c r="AC48" s="78">
        <v>44651</v>
      </c>
      <c r="AD48" s="77"/>
      <c r="AE48" s="77" t="s">
        <v>2142</v>
      </c>
      <c r="AF48" s="77" t="str">
        <f t="shared" si="9"/>
        <v>CA2067030818T</v>
      </c>
      <c r="AG48" s="77">
        <f t="shared" si="10"/>
        <v>832</v>
      </c>
      <c r="AH48" s="77">
        <f t="shared" si="11"/>
        <v>26</v>
      </c>
      <c r="AI48" s="89">
        <f t="shared" si="12"/>
        <v>0.28288000000000002</v>
      </c>
      <c r="AJ48" s="77" t="s">
        <v>2143</v>
      </c>
      <c r="AK48" s="77" t="s">
        <v>2268</v>
      </c>
      <c r="AL48" s="78">
        <v>44630</v>
      </c>
      <c r="AM48" s="78">
        <v>44630</v>
      </c>
      <c r="AN48" s="78">
        <v>44630</v>
      </c>
      <c r="AO48" s="78">
        <v>44630</v>
      </c>
      <c r="AP48" s="78">
        <v>44630</v>
      </c>
      <c r="AQ48" s="77" t="s">
        <v>89</v>
      </c>
      <c r="AR48" s="77"/>
      <c r="AS48" s="77" t="s">
        <v>2268</v>
      </c>
      <c r="AT48" s="78"/>
      <c r="AU48" s="78"/>
      <c r="AV48" s="78"/>
      <c r="AW48" s="77" t="s">
        <v>1198</v>
      </c>
      <c r="AX48" s="77" t="s">
        <v>116</v>
      </c>
      <c r="AY48" s="576"/>
      <c r="AZ48" s="576"/>
      <c r="BA48" s="576"/>
      <c r="BB48" s="576"/>
      <c r="BC48" s="576"/>
      <c r="BD48" s="576"/>
      <c r="BE48" s="77">
        <f t="shared" si="13"/>
        <v>11</v>
      </c>
      <c r="BF48" s="77">
        <f t="shared" si="14"/>
        <v>3</v>
      </c>
      <c r="BG48" s="77">
        <f t="shared" si="15"/>
        <v>2022</v>
      </c>
      <c r="BH48" s="89"/>
    </row>
    <row r="49" spans="1:60">
      <c r="A49" s="77" t="s">
        <v>428</v>
      </c>
      <c r="B49" s="77" t="s">
        <v>2157</v>
      </c>
      <c r="C49" s="77" t="s">
        <v>2269</v>
      </c>
      <c r="D49" s="78"/>
      <c r="E49" s="77" t="s">
        <v>2270</v>
      </c>
      <c r="F49" s="77" t="s">
        <v>2135</v>
      </c>
      <c r="G49" s="77" t="s">
        <v>2147</v>
      </c>
      <c r="H49" s="77" t="s">
        <v>2148</v>
      </c>
      <c r="I49" s="77" t="s">
        <v>531</v>
      </c>
      <c r="J49" s="77" t="s">
        <v>110</v>
      </c>
      <c r="K49" s="77">
        <v>91761</v>
      </c>
      <c r="L49" s="77" t="s">
        <v>2271</v>
      </c>
      <c r="M49" s="77" t="s">
        <v>2272</v>
      </c>
      <c r="N49" s="77"/>
      <c r="O49" s="77"/>
      <c r="P49" s="77"/>
      <c r="Q49" s="77" t="s">
        <v>1267</v>
      </c>
      <c r="R49" s="77"/>
      <c r="S49" s="77"/>
      <c r="T49" s="77" t="s">
        <v>2273</v>
      </c>
      <c r="U49" s="77">
        <v>30390456</v>
      </c>
      <c r="V49" s="77">
        <v>14.75</v>
      </c>
      <c r="W49" s="77" t="s">
        <v>2141</v>
      </c>
      <c r="X49" s="77">
        <v>400</v>
      </c>
      <c r="Y49" s="77">
        <v>640</v>
      </c>
      <c r="Z49" s="77">
        <v>20</v>
      </c>
      <c r="AA49" s="89">
        <f t="shared" si="8"/>
        <v>0.25600000000000001</v>
      </c>
      <c r="AB49" s="77" t="s">
        <v>88</v>
      </c>
      <c r="AC49" s="78">
        <v>44651</v>
      </c>
      <c r="AD49" s="77"/>
      <c r="AE49" s="77" t="s">
        <v>2142</v>
      </c>
      <c r="AF49" s="77" t="str">
        <f t="shared" si="9"/>
        <v>CA7724030703T</v>
      </c>
      <c r="AG49" s="77">
        <f t="shared" si="10"/>
        <v>640</v>
      </c>
      <c r="AH49" s="77">
        <f t="shared" si="11"/>
        <v>20</v>
      </c>
      <c r="AI49" s="89">
        <f t="shared" si="12"/>
        <v>0.25600000000000001</v>
      </c>
      <c r="AJ49" s="77" t="s">
        <v>2143</v>
      </c>
      <c r="AK49" s="77" t="s">
        <v>2269</v>
      </c>
      <c r="AL49" s="78">
        <v>44629</v>
      </c>
      <c r="AM49" s="78">
        <v>44629</v>
      </c>
      <c r="AN49" s="78">
        <v>44631</v>
      </c>
      <c r="AO49" s="78">
        <v>44631</v>
      </c>
      <c r="AP49" s="78">
        <v>44631</v>
      </c>
      <c r="AQ49" s="77" t="s">
        <v>89</v>
      </c>
      <c r="AR49" s="77"/>
      <c r="AS49" s="77" t="s">
        <v>2269</v>
      </c>
      <c r="AT49" s="78"/>
      <c r="AU49" s="78"/>
      <c r="AV49" s="78"/>
      <c r="AW49" s="77" t="s">
        <v>1198</v>
      </c>
      <c r="AX49" s="77" t="s">
        <v>116</v>
      </c>
      <c r="AY49" s="576"/>
      <c r="AZ49" s="576"/>
      <c r="BA49" s="576"/>
      <c r="BB49" s="576"/>
      <c r="BC49" s="576"/>
      <c r="BD49" s="576"/>
      <c r="BE49" s="77">
        <f t="shared" si="13"/>
        <v>11</v>
      </c>
      <c r="BF49" s="77">
        <f t="shared" si="14"/>
        <v>3</v>
      </c>
      <c r="BG49" s="77">
        <f t="shared" si="15"/>
        <v>2022</v>
      </c>
      <c r="BH49" s="89"/>
    </row>
    <row r="50" spans="1:60">
      <c r="A50" s="77" t="s">
        <v>428</v>
      </c>
      <c r="B50" s="77" t="s">
        <v>56</v>
      </c>
      <c r="C50" s="77" t="s">
        <v>2274</v>
      </c>
      <c r="D50" s="78"/>
      <c r="E50" s="77" t="s">
        <v>2217</v>
      </c>
      <c r="F50" s="77" t="s">
        <v>2135</v>
      </c>
      <c r="G50" s="77" t="s">
        <v>2147</v>
      </c>
      <c r="H50" s="77" t="s">
        <v>2148</v>
      </c>
      <c r="I50" s="77" t="s">
        <v>531</v>
      </c>
      <c r="J50" s="77" t="s">
        <v>110</v>
      </c>
      <c r="K50" s="77">
        <v>91761</v>
      </c>
      <c r="L50" s="77" t="s">
        <v>1701</v>
      </c>
      <c r="M50" s="77" t="s">
        <v>1195</v>
      </c>
      <c r="N50" s="77" t="s">
        <v>1196</v>
      </c>
      <c r="O50" s="77" t="s">
        <v>110</v>
      </c>
      <c r="P50" s="77">
        <v>92407</v>
      </c>
      <c r="Q50" s="77" t="s">
        <v>1267</v>
      </c>
      <c r="R50" s="77"/>
      <c r="S50" s="77"/>
      <c r="T50" s="77" t="s">
        <v>2221</v>
      </c>
      <c r="U50" s="77">
        <v>30390256</v>
      </c>
      <c r="V50" s="77">
        <v>14.75</v>
      </c>
      <c r="W50" s="77" t="s">
        <v>2197</v>
      </c>
      <c r="X50" s="77">
        <v>400</v>
      </c>
      <c r="Y50" s="77">
        <v>624</v>
      </c>
      <c r="Z50" s="77">
        <v>24</v>
      </c>
      <c r="AA50" s="89">
        <f t="shared" si="8"/>
        <v>0.24959999999999999</v>
      </c>
      <c r="AB50" s="77" t="s">
        <v>70</v>
      </c>
      <c r="AC50" s="78">
        <v>44651</v>
      </c>
      <c r="AD50" s="77"/>
      <c r="AE50" s="77" t="s">
        <v>2142</v>
      </c>
      <c r="AF50" s="77" t="str">
        <f t="shared" si="9"/>
        <v>CA2022030404T</v>
      </c>
      <c r="AG50" s="77">
        <f t="shared" si="10"/>
        <v>624</v>
      </c>
      <c r="AH50" s="77">
        <f t="shared" si="11"/>
        <v>24</v>
      </c>
      <c r="AI50" s="89">
        <f t="shared" si="12"/>
        <v>0.24959999999999999</v>
      </c>
      <c r="AJ50" s="77" t="s">
        <v>2143</v>
      </c>
      <c r="AK50" s="77" t="s">
        <v>2274</v>
      </c>
      <c r="AL50" s="78">
        <v>44631</v>
      </c>
      <c r="AM50" s="78">
        <v>44631</v>
      </c>
      <c r="AN50" s="78">
        <v>44631</v>
      </c>
      <c r="AO50" s="78">
        <v>44631</v>
      </c>
      <c r="AP50" s="78">
        <v>44631</v>
      </c>
      <c r="AQ50" s="77" t="s">
        <v>89</v>
      </c>
      <c r="AR50" s="77" t="s">
        <v>2275</v>
      </c>
      <c r="AS50" s="77" t="s">
        <v>2274</v>
      </c>
      <c r="AT50" s="78"/>
      <c r="AU50" s="78"/>
      <c r="AV50" s="78"/>
      <c r="AW50" s="77" t="s">
        <v>1198</v>
      </c>
      <c r="AX50" s="77" t="s">
        <v>116</v>
      </c>
      <c r="AY50" s="576"/>
      <c r="AZ50" s="576"/>
      <c r="BA50" s="576"/>
      <c r="BB50" s="576"/>
      <c r="BC50" s="576"/>
      <c r="BD50" s="576"/>
      <c r="BE50" s="77">
        <f t="shared" si="13"/>
        <v>11</v>
      </c>
      <c r="BF50" s="77">
        <f t="shared" si="14"/>
        <v>3</v>
      </c>
      <c r="BG50" s="77">
        <f t="shared" si="15"/>
        <v>2022</v>
      </c>
      <c r="BH50" s="89"/>
    </row>
    <row r="51" spans="1:60">
      <c r="A51" s="77" t="s">
        <v>428</v>
      </c>
      <c r="B51" s="77" t="s">
        <v>2132</v>
      </c>
      <c r="C51" s="77" t="s">
        <v>2276</v>
      </c>
      <c r="D51" s="78"/>
      <c r="E51" s="77" t="s">
        <v>2277</v>
      </c>
      <c r="F51" s="77" t="s">
        <v>2135</v>
      </c>
      <c r="G51" s="77" t="s">
        <v>2147</v>
      </c>
      <c r="H51" s="77" t="s">
        <v>2148</v>
      </c>
      <c r="I51" s="77" t="s">
        <v>531</v>
      </c>
      <c r="J51" s="77" t="s">
        <v>110</v>
      </c>
      <c r="K51" s="77">
        <v>91761</v>
      </c>
      <c r="L51" s="77" t="s">
        <v>2168</v>
      </c>
      <c r="M51" s="77" t="s">
        <v>2278</v>
      </c>
      <c r="N51" s="77"/>
      <c r="O51" s="77"/>
      <c r="P51" s="77"/>
      <c r="Q51" s="77" t="s">
        <v>1267</v>
      </c>
      <c r="R51" s="77"/>
      <c r="S51" s="77"/>
      <c r="T51" s="77" t="s">
        <v>2279</v>
      </c>
      <c r="U51" s="77">
        <v>30390156</v>
      </c>
      <c r="V51" s="77">
        <v>14.75</v>
      </c>
      <c r="W51" s="77" t="s">
        <v>2183</v>
      </c>
      <c r="X51" s="77">
        <v>400</v>
      </c>
      <c r="Y51" s="77">
        <v>768</v>
      </c>
      <c r="Z51" s="77">
        <v>24</v>
      </c>
      <c r="AA51" s="89">
        <f t="shared" si="8"/>
        <v>0.30719999999999997</v>
      </c>
      <c r="AB51" s="77" t="s">
        <v>70</v>
      </c>
      <c r="AC51" s="78">
        <v>44651</v>
      </c>
      <c r="AD51" s="77"/>
      <c r="AE51" s="77" t="s">
        <v>2142</v>
      </c>
      <c r="AF51" s="77" t="str">
        <f t="shared" si="9"/>
        <v>CA4597030401T</v>
      </c>
      <c r="AG51" s="77">
        <f t="shared" si="10"/>
        <v>768</v>
      </c>
      <c r="AH51" s="77">
        <f t="shared" si="11"/>
        <v>24</v>
      </c>
      <c r="AI51" s="89">
        <f t="shared" si="12"/>
        <v>0.30719999999999997</v>
      </c>
      <c r="AJ51" s="77" t="s">
        <v>2143</v>
      </c>
      <c r="AK51" s="77" t="s">
        <v>2276</v>
      </c>
      <c r="AL51" s="78">
        <v>44629</v>
      </c>
      <c r="AM51" s="78">
        <v>44629</v>
      </c>
      <c r="AN51" s="78">
        <v>44634</v>
      </c>
      <c r="AO51" s="78">
        <v>44634</v>
      </c>
      <c r="AP51" s="78">
        <v>44634</v>
      </c>
      <c r="AQ51" s="77" t="s">
        <v>89</v>
      </c>
      <c r="AR51" s="77"/>
      <c r="AS51" s="77" t="s">
        <v>2276</v>
      </c>
      <c r="AT51" s="78"/>
      <c r="AU51" s="78"/>
      <c r="AV51" s="78"/>
      <c r="AW51" s="77" t="s">
        <v>1198</v>
      </c>
      <c r="AX51" s="77" t="s">
        <v>116</v>
      </c>
      <c r="AY51" s="576"/>
      <c r="AZ51" s="576"/>
      <c r="BA51" s="576"/>
      <c r="BB51" s="576"/>
      <c r="BC51" s="576"/>
      <c r="BD51" s="576"/>
      <c r="BE51" s="77">
        <f t="shared" si="13"/>
        <v>12</v>
      </c>
      <c r="BF51" s="77">
        <f t="shared" si="14"/>
        <v>3</v>
      </c>
      <c r="BG51" s="77">
        <f t="shared" si="15"/>
        <v>2022</v>
      </c>
      <c r="BH51" s="89"/>
    </row>
    <row r="52" spans="1:60">
      <c r="A52" s="77" t="s">
        <v>428</v>
      </c>
      <c r="B52" s="77" t="s">
        <v>2132</v>
      </c>
      <c r="C52" s="77" t="s">
        <v>2280</v>
      </c>
      <c r="D52" s="78"/>
      <c r="E52" s="77" t="s">
        <v>2281</v>
      </c>
      <c r="F52" s="77" t="s">
        <v>2135</v>
      </c>
      <c r="G52" s="77" t="s">
        <v>2147</v>
      </c>
      <c r="H52" s="77" t="s">
        <v>2148</v>
      </c>
      <c r="I52" s="77" t="s">
        <v>531</v>
      </c>
      <c r="J52" s="77" t="s">
        <v>110</v>
      </c>
      <c r="K52" s="77">
        <v>91761</v>
      </c>
      <c r="L52" s="77" t="s">
        <v>536</v>
      </c>
      <c r="M52" s="77" t="s">
        <v>2282</v>
      </c>
      <c r="N52" s="77"/>
      <c r="O52" s="77"/>
      <c r="P52" s="77"/>
      <c r="Q52" s="77" t="s">
        <v>1267</v>
      </c>
      <c r="R52" s="77"/>
      <c r="S52" s="77"/>
      <c r="T52" s="77" t="s">
        <v>2283</v>
      </c>
      <c r="U52" s="77">
        <v>30376609</v>
      </c>
      <c r="V52" s="77">
        <v>14.75</v>
      </c>
      <c r="W52" s="77" t="s">
        <v>2154</v>
      </c>
      <c r="X52" s="77">
        <v>340</v>
      </c>
      <c r="Y52" s="77">
        <v>832</v>
      </c>
      <c r="Z52" s="77">
        <v>26</v>
      </c>
      <c r="AA52" s="89">
        <f t="shared" si="8"/>
        <v>0.28288000000000002</v>
      </c>
      <c r="AB52" s="77" t="s">
        <v>88</v>
      </c>
      <c r="AC52" s="78">
        <v>44651</v>
      </c>
      <c r="AD52" s="77"/>
      <c r="AE52" s="77" t="s">
        <v>2142</v>
      </c>
      <c r="AF52" s="77" t="str">
        <f t="shared" si="9"/>
        <v>CA9350022821T</v>
      </c>
      <c r="AG52" s="77">
        <f t="shared" si="10"/>
        <v>832</v>
      </c>
      <c r="AH52" s="77">
        <f t="shared" si="11"/>
        <v>26</v>
      </c>
      <c r="AI52" s="89">
        <f t="shared" si="12"/>
        <v>0.28288000000000002</v>
      </c>
      <c r="AJ52" s="77" t="s">
        <v>2143</v>
      </c>
      <c r="AK52" s="77" t="s">
        <v>2280</v>
      </c>
      <c r="AL52" s="78">
        <v>44631</v>
      </c>
      <c r="AM52" s="78">
        <v>44631</v>
      </c>
      <c r="AN52" s="78">
        <v>44634</v>
      </c>
      <c r="AO52" s="78">
        <v>44634</v>
      </c>
      <c r="AP52" s="78">
        <v>44634</v>
      </c>
      <c r="AQ52" s="77" t="s">
        <v>89</v>
      </c>
      <c r="AR52" s="77"/>
      <c r="AS52" s="77" t="s">
        <v>2280</v>
      </c>
      <c r="AT52" s="78"/>
      <c r="AU52" s="78"/>
      <c r="AV52" s="78"/>
      <c r="AW52" s="77" t="s">
        <v>1198</v>
      </c>
      <c r="AX52" s="77" t="s">
        <v>116</v>
      </c>
      <c r="AY52" s="576"/>
      <c r="AZ52" s="576"/>
      <c r="BA52" s="576"/>
      <c r="BB52" s="576"/>
      <c r="BC52" s="576"/>
      <c r="BD52" s="576"/>
      <c r="BE52" s="77">
        <f t="shared" si="13"/>
        <v>12</v>
      </c>
      <c r="BF52" s="77">
        <f t="shared" si="14"/>
        <v>3</v>
      </c>
      <c r="BG52" s="77">
        <f t="shared" si="15"/>
        <v>2022</v>
      </c>
      <c r="BH52" s="89"/>
    </row>
    <row r="53" spans="1:60">
      <c r="A53" s="77" t="s">
        <v>428</v>
      </c>
      <c r="B53" s="77" t="s">
        <v>2157</v>
      </c>
      <c r="C53" s="77" t="s">
        <v>2284</v>
      </c>
      <c r="D53" s="78"/>
      <c r="E53" s="77">
        <v>113477</v>
      </c>
      <c r="F53" s="77" t="s">
        <v>2135</v>
      </c>
      <c r="G53" s="77" t="s">
        <v>2147</v>
      </c>
      <c r="H53" s="77" t="s">
        <v>2148</v>
      </c>
      <c r="I53" s="77" t="s">
        <v>531</v>
      </c>
      <c r="J53" s="77" t="s">
        <v>110</v>
      </c>
      <c r="K53" s="77">
        <v>91761</v>
      </c>
      <c r="L53" s="77" t="s">
        <v>2159</v>
      </c>
      <c r="M53" s="77" t="s">
        <v>2285</v>
      </c>
      <c r="N53" s="77"/>
      <c r="O53" s="77"/>
      <c r="P53" s="77"/>
      <c r="Q53" s="77" t="s">
        <v>1267</v>
      </c>
      <c r="R53" s="77"/>
      <c r="S53" s="77"/>
      <c r="T53" s="77" t="s">
        <v>2286</v>
      </c>
      <c r="U53" s="77">
        <v>30390456</v>
      </c>
      <c r="V53" s="77">
        <v>14.75</v>
      </c>
      <c r="W53" s="77" t="s">
        <v>2141</v>
      </c>
      <c r="X53" s="77">
        <v>400</v>
      </c>
      <c r="Y53" s="77">
        <v>832</v>
      </c>
      <c r="Z53" s="77">
        <v>26</v>
      </c>
      <c r="AA53" s="89">
        <f t="shared" si="8"/>
        <v>0.33279999999999998</v>
      </c>
      <c r="AB53" s="77" t="s">
        <v>70</v>
      </c>
      <c r="AC53" s="78">
        <v>44651</v>
      </c>
      <c r="AD53" s="77"/>
      <c r="AE53" s="77" t="s">
        <v>2142</v>
      </c>
      <c r="AF53" s="77" t="str">
        <f t="shared" si="9"/>
        <v>CA3477022802T</v>
      </c>
      <c r="AG53" s="77">
        <f t="shared" si="10"/>
        <v>832</v>
      </c>
      <c r="AH53" s="77">
        <f t="shared" si="11"/>
        <v>26</v>
      </c>
      <c r="AI53" s="89">
        <f t="shared" si="12"/>
        <v>0.33279999999999998</v>
      </c>
      <c r="AJ53" s="77" t="s">
        <v>2143</v>
      </c>
      <c r="AK53" s="77" t="s">
        <v>2284</v>
      </c>
      <c r="AL53" s="78">
        <v>44631</v>
      </c>
      <c r="AM53" s="78">
        <v>44631</v>
      </c>
      <c r="AN53" s="78">
        <v>44634</v>
      </c>
      <c r="AO53" s="78">
        <v>44634</v>
      </c>
      <c r="AP53" s="78">
        <v>44634</v>
      </c>
      <c r="AQ53" s="77" t="s">
        <v>89</v>
      </c>
      <c r="AR53" s="77"/>
      <c r="AS53" s="77" t="s">
        <v>2284</v>
      </c>
      <c r="AT53" s="78"/>
      <c r="AU53" s="78"/>
      <c r="AV53" s="78"/>
      <c r="AW53" s="77" t="s">
        <v>1198</v>
      </c>
      <c r="AX53" s="77" t="s">
        <v>116</v>
      </c>
      <c r="AY53" s="576"/>
      <c r="AZ53" s="576"/>
      <c r="BA53" s="576"/>
      <c r="BB53" s="576"/>
      <c r="BC53" s="576"/>
      <c r="BD53" s="576"/>
      <c r="BE53" s="77">
        <f t="shared" si="13"/>
        <v>12</v>
      </c>
      <c r="BF53" s="77">
        <f t="shared" si="14"/>
        <v>3</v>
      </c>
      <c r="BG53" s="77">
        <f t="shared" si="15"/>
        <v>2022</v>
      </c>
      <c r="BH53" s="89"/>
    </row>
    <row r="54" spans="1:60">
      <c r="A54" s="77" t="s">
        <v>428</v>
      </c>
      <c r="B54" s="77" t="s">
        <v>230</v>
      </c>
      <c r="C54" s="77" t="s">
        <v>2287</v>
      </c>
      <c r="D54" s="78"/>
      <c r="E54" s="77" t="s">
        <v>2288</v>
      </c>
      <c r="F54" s="77" t="s">
        <v>2135</v>
      </c>
      <c r="G54" s="77" t="s">
        <v>2136</v>
      </c>
      <c r="H54" s="77" t="s">
        <v>2137</v>
      </c>
      <c r="I54" s="77" t="s">
        <v>2138</v>
      </c>
      <c r="J54" s="77" t="s">
        <v>110</v>
      </c>
      <c r="K54" s="77">
        <v>90248</v>
      </c>
      <c r="L54" s="77" t="s">
        <v>2289</v>
      </c>
      <c r="M54" s="77" t="s">
        <v>2290</v>
      </c>
      <c r="N54" s="77"/>
      <c r="O54" s="77"/>
      <c r="P54" s="77"/>
      <c r="Q54" s="77" t="s">
        <v>1267</v>
      </c>
      <c r="R54" s="77"/>
      <c r="S54" s="77"/>
      <c r="T54" s="77" t="s">
        <v>2291</v>
      </c>
      <c r="U54" s="77">
        <v>30390156</v>
      </c>
      <c r="V54" s="77">
        <v>14.75</v>
      </c>
      <c r="W54" s="77" t="s">
        <v>2183</v>
      </c>
      <c r="X54" s="77">
        <v>400</v>
      </c>
      <c r="Y54" s="77">
        <v>320</v>
      </c>
      <c r="Z54" s="77">
        <v>10</v>
      </c>
      <c r="AA54" s="89">
        <f t="shared" si="8"/>
        <v>0.128</v>
      </c>
      <c r="AB54" s="77" t="s">
        <v>70</v>
      </c>
      <c r="AC54" s="78">
        <v>44651</v>
      </c>
      <c r="AD54" s="77"/>
      <c r="AE54" s="77" t="s">
        <v>2142</v>
      </c>
      <c r="AF54" s="77" t="str">
        <f t="shared" si="9"/>
        <v>CA4001030823T</v>
      </c>
      <c r="AG54" s="77">
        <f t="shared" si="10"/>
        <v>320</v>
      </c>
      <c r="AH54" s="77">
        <f t="shared" si="11"/>
        <v>10</v>
      </c>
      <c r="AI54" s="89">
        <f t="shared" si="12"/>
        <v>0.128</v>
      </c>
      <c r="AJ54" s="77" t="s">
        <v>2143</v>
      </c>
      <c r="AK54" s="77" t="s">
        <v>2287</v>
      </c>
      <c r="AL54" s="78">
        <v>44631</v>
      </c>
      <c r="AM54" s="78">
        <v>44631</v>
      </c>
      <c r="AN54" s="78">
        <v>44634</v>
      </c>
      <c r="AO54" s="78">
        <v>44634</v>
      </c>
      <c r="AP54" s="78">
        <v>44634</v>
      </c>
      <c r="AQ54" s="77" t="s">
        <v>89</v>
      </c>
      <c r="AR54" s="77"/>
      <c r="AS54" s="77" t="s">
        <v>2287</v>
      </c>
      <c r="AT54" s="78"/>
      <c r="AU54" s="78"/>
      <c r="AV54" s="78"/>
      <c r="AW54" s="77" t="s">
        <v>1198</v>
      </c>
      <c r="AX54" s="77" t="s">
        <v>116</v>
      </c>
      <c r="AY54" s="576"/>
      <c r="AZ54" s="576"/>
      <c r="BA54" s="576"/>
      <c r="BB54" s="576"/>
      <c r="BC54" s="576"/>
      <c r="BD54" s="576"/>
      <c r="BE54" s="77">
        <f t="shared" si="13"/>
        <v>12</v>
      </c>
      <c r="BF54" s="77">
        <f t="shared" si="14"/>
        <v>3</v>
      </c>
      <c r="BG54" s="77">
        <f t="shared" si="15"/>
        <v>2022</v>
      </c>
      <c r="BH54" s="89"/>
    </row>
    <row r="55" spans="1:60">
      <c r="A55" s="77" t="s">
        <v>428</v>
      </c>
      <c r="B55" s="77" t="s">
        <v>2132</v>
      </c>
      <c r="C55" s="77" t="s">
        <v>2292</v>
      </c>
      <c r="D55" s="78"/>
      <c r="E55" s="77" t="s">
        <v>2293</v>
      </c>
      <c r="F55" s="77" t="s">
        <v>2135</v>
      </c>
      <c r="G55" s="77" t="s">
        <v>2147</v>
      </c>
      <c r="H55" s="77" t="s">
        <v>2148</v>
      </c>
      <c r="I55" s="77" t="s">
        <v>531</v>
      </c>
      <c r="J55" s="77" t="s">
        <v>110</v>
      </c>
      <c r="K55" s="77">
        <v>91761</v>
      </c>
      <c r="L55" s="77" t="s">
        <v>2168</v>
      </c>
      <c r="M55" s="77" t="s">
        <v>2294</v>
      </c>
      <c r="N55" s="77"/>
      <c r="O55" s="77"/>
      <c r="P55" s="77"/>
      <c r="Q55" s="77" t="s">
        <v>1267</v>
      </c>
      <c r="R55" s="77"/>
      <c r="S55" s="77"/>
      <c r="T55" s="77" t="s">
        <v>2295</v>
      </c>
      <c r="U55" s="77">
        <v>30390456</v>
      </c>
      <c r="V55" s="77">
        <v>14.75</v>
      </c>
      <c r="W55" s="77" t="s">
        <v>2141</v>
      </c>
      <c r="X55" s="77">
        <v>400</v>
      </c>
      <c r="Y55" s="77">
        <v>768</v>
      </c>
      <c r="Z55" s="77">
        <v>24</v>
      </c>
      <c r="AA55" s="89">
        <f t="shared" si="8"/>
        <v>0.30719999999999997</v>
      </c>
      <c r="AB55" s="77" t="s">
        <v>70</v>
      </c>
      <c r="AC55" s="78">
        <v>44651</v>
      </c>
      <c r="AD55" s="77"/>
      <c r="AE55" s="77" t="s">
        <v>2142</v>
      </c>
      <c r="AF55" s="77" t="str">
        <f t="shared" si="9"/>
        <v>CA2778030845T</v>
      </c>
      <c r="AG55" s="77">
        <f t="shared" si="10"/>
        <v>768</v>
      </c>
      <c r="AH55" s="77">
        <f t="shared" si="11"/>
        <v>24</v>
      </c>
      <c r="AI55" s="89">
        <f t="shared" si="12"/>
        <v>0.30719999999999997</v>
      </c>
      <c r="AJ55" s="77" t="s">
        <v>2143</v>
      </c>
      <c r="AK55" s="77" t="s">
        <v>2292</v>
      </c>
      <c r="AL55" s="78">
        <v>44631</v>
      </c>
      <c r="AM55" s="78">
        <v>44631</v>
      </c>
      <c r="AN55" s="78">
        <v>44634</v>
      </c>
      <c r="AO55" s="78">
        <v>44634</v>
      </c>
      <c r="AP55" s="78">
        <v>44634</v>
      </c>
      <c r="AQ55" s="77" t="s">
        <v>89</v>
      </c>
      <c r="AR55" s="77"/>
      <c r="AS55" s="77" t="s">
        <v>2292</v>
      </c>
      <c r="AT55" s="78"/>
      <c r="AU55" s="78"/>
      <c r="AV55" s="78"/>
      <c r="AW55" s="77" t="s">
        <v>1198</v>
      </c>
      <c r="AX55" s="77" t="s">
        <v>116</v>
      </c>
      <c r="AY55" s="576"/>
      <c r="AZ55" s="576"/>
      <c r="BA55" s="576"/>
      <c r="BB55" s="576"/>
      <c r="BC55" s="576"/>
      <c r="BD55" s="576"/>
      <c r="BE55" s="77">
        <f t="shared" si="13"/>
        <v>12</v>
      </c>
      <c r="BF55" s="77">
        <f t="shared" si="14"/>
        <v>3</v>
      </c>
      <c r="BG55" s="77">
        <f t="shared" si="15"/>
        <v>2022</v>
      </c>
      <c r="BH55" s="89"/>
    </row>
    <row r="56" spans="1:60">
      <c r="A56" s="77" t="s">
        <v>55</v>
      </c>
      <c r="B56" s="77" t="s">
        <v>2157</v>
      </c>
      <c r="C56" s="77" t="s">
        <v>2296</v>
      </c>
      <c r="D56" s="78"/>
      <c r="E56" s="77" t="s">
        <v>2297</v>
      </c>
      <c r="F56" s="77" t="s">
        <v>2135</v>
      </c>
      <c r="G56" s="77" t="s">
        <v>2147</v>
      </c>
      <c r="H56" s="77" t="s">
        <v>2148</v>
      </c>
      <c r="I56" s="77" t="s">
        <v>531</v>
      </c>
      <c r="J56" s="77" t="s">
        <v>110</v>
      </c>
      <c r="K56" s="77">
        <v>91761</v>
      </c>
      <c r="L56" s="77" t="s">
        <v>653</v>
      </c>
      <c r="M56" s="77" t="s">
        <v>2298</v>
      </c>
      <c r="N56" s="77"/>
      <c r="O56" s="77"/>
      <c r="P56" s="77"/>
      <c r="Q56" s="77" t="s">
        <v>1267</v>
      </c>
      <c r="R56" s="77"/>
      <c r="S56" s="77"/>
      <c r="T56" s="77" t="s">
        <v>2299</v>
      </c>
      <c r="U56" s="77">
        <v>30397471</v>
      </c>
      <c r="V56" s="77">
        <v>15</v>
      </c>
      <c r="W56" s="77" t="s">
        <v>2171</v>
      </c>
      <c r="X56" s="77">
        <v>475</v>
      </c>
      <c r="Y56" s="77">
        <v>683</v>
      </c>
      <c r="Z56" s="77">
        <v>24</v>
      </c>
      <c r="AA56" s="89">
        <f t="shared" si="8"/>
        <v>0.32442500000000002</v>
      </c>
      <c r="AB56" s="77" t="s">
        <v>70</v>
      </c>
      <c r="AC56" s="78">
        <v>44651</v>
      </c>
      <c r="AD56" s="77"/>
      <c r="AE56" s="77" t="s">
        <v>2142</v>
      </c>
      <c r="AF56" s="77" t="str">
        <f t="shared" si="9"/>
        <v>CA1677031005T</v>
      </c>
      <c r="AG56" s="77">
        <f t="shared" si="10"/>
        <v>683</v>
      </c>
      <c r="AH56" s="77">
        <f t="shared" si="11"/>
        <v>24</v>
      </c>
      <c r="AI56" s="89">
        <f t="shared" si="12"/>
        <v>0.32442500000000002</v>
      </c>
      <c r="AJ56" s="77" t="s">
        <v>2143</v>
      </c>
      <c r="AK56" s="77" t="s">
        <v>2296</v>
      </c>
      <c r="AL56" s="78">
        <v>44634</v>
      </c>
      <c r="AM56" s="78">
        <v>44634</v>
      </c>
      <c r="AN56" s="78">
        <v>44634</v>
      </c>
      <c r="AO56" s="78">
        <v>44634</v>
      </c>
      <c r="AP56" s="78">
        <v>44634</v>
      </c>
      <c r="AQ56" s="77" t="s">
        <v>89</v>
      </c>
      <c r="AR56" s="77" t="s">
        <v>2300</v>
      </c>
      <c r="AS56" s="77" t="s">
        <v>2296</v>
      </c>
      <c r="AT56" s="78"/>
      <c r="AU56" s="78"/>
      <c r="AV56" s="78"/>
      <c r="AW56" s="77" t="s">
        <v>1198</v>
      </c>
      <c r="AX56" s="77" t="s">
        <v>116</v>
      </c>
      <c r="AY56" s="576"/>
      <c r="AZ56" s="576"/>
      <c r="BA56" s="576"/>
      <c r="BB56" s="576"/>
      <c r="BC56" s="576"/>
      <c r="BD56" s="576"/>
      <c r="BE56" s="77">
        <f t="shared" si="13"/>
        <v>12</v>
      </c>
      <c r="BF56" s="77">
        <f t="shared" si="14"/>
        <v>3</v>
      </c>
      <c r="BG56" s="77">
        <f t="shared" si="15"/>
        <v>2022</v>
      </c>
      <c r="BH56" s="89"/>
    </row>
    <row r="57" spans="1:60">
      <c r="A57" s="77" t="s">
        <v>428</v>
      </c>
      <c r="B57" s="77" t="s">
        <v>56</v>
      </c>
      <c r="C57" s="77" t="s">
        <v>2301</v>
      </c>
      <c r="D57" s="78"/>
      <c r="E57" s="77" t="s">
        <v>2217</v>
      </c>
      <c r="F57" s="77" t="s">
        <v>2135</v>
      </c>
      <c r="G57" s="77" t="s">
        <v>2147</v>
      </c>
      <c r="H57" s="77" t="s">
        <v>2148</v>
      </c>
      <c r="I57" s="77" t="s">
        <v>531</v>
      </c>
      <c r="J57" s="77" t="s">
        <v>110</v>
      </c>
      <c r="K57" s="77">
        <v>91761</v>
      </c>
      <c r="L57" s="77" t="s">
        <v>1701</v>
      </c>
      <c r="M57" s="77" t="s">
        <v>1195</v>
      </c>
      <c r="N57" s="77" t="s">
        <v>1196</v>
      </c>
      <c r="O57" s="77" t="s">
        <v>110</v>
      </c>
      <c r="P57" s="77">
        <v>92407</v>
      </c>
      <c r="Q57" s="77" t="s">
        <v>1267</v>
      </c>
      <c r="R57" s="77"/>
      <c r="S57" s="77"/>
      <c r="T57" s="77" t="s">
        <v>2221</v>
      </c>
      <c r="U57" s="77">
        <v>30390256</v>
      </c>
      <c r="V57" s="77">
        <v>14.75</v>
      </c>
      <c r="W57" s="77" t="s">
        <v>2197</v>
      </c>
      <c r="X57" s="77">
        <v>400</v>
      </c>
      <c r="Y57" s="77">
        <v>624</v>
      </c>
      <c r="Z57" s="77">
        <v>24</v>
      </c>
      <c r="AA57" s="89">
        <f t="shared" si="8"/>
        <v>0.24959999999999999</v>
      </c>
      <c r="AB57" s="77" t="s">
        <v>70</v>
      </c>
      <c r="AC57" s="78">
        <v>44651</v>
      </c>
      <c r="AD57" s="77"/>
      <c r="AE57" s="77" t="s">
        <v>2142</v>
      </c>
      <c r="AF57" s="77" t="str">
        <f t="shared" si="9"/>
        <v>CA2022030405T</v>
      </c>
      <c r="AG57" s="77">
        <f t="shared" si="10"/>
        <v>624</v>
      </c>
      <c r="AH57" s="77">
        <f t="shared" si="11"/>
        <v>24</v>
      </c>
      <c r="AI57" s="89">
        <f t="shared" si="12"/>
        <v>0.24959999999999999</v>
      </c>
      <c r="AJ57" s="77" t="s">
        <v>2143</v>
      </c>
      <c r="AK57" s="77" t="s">
        <v>2301</v>
      </c>
      <c r="AL57" s="78">
        <v>44634</v>
      </c>
      <c r="AM57" s="78">
        <v>44634</v>
      </c>
      <c r="AN57" s="78">
        <v>44634</v>
      </c>
      <c r="AO57" s="78">
        <v>44634</v>
      </c>
      <c r="AP57" s="78">
        <v>44634</v>
      </c>
      <c r="AQ57" s="77" t="s">
        <v>89</v>
      </c>
      <c r="AR57" s="77" t="s">
        <v>2302</v>
      </c>
      <c r="AS57" s="77" t="s">
        <v>2301</v>
      </c>
      <c r="AT57" s="78"/>
      <c r="AU57" s="78"/>
      <c r="AV57" s="78"/>
      <c r="AW57" s="77" t="s">
        <v>1198</v>
      </c>
      <c r="AX57" s="77" t="s">
        <v>116</v>
      </c>
      <c r="AY57" s="576"/>
      <c r="AZ57" s="576"/>
      <c r="BA57" s="576"/>
      <c r="BB57" s="576"/>
      <c r="BC57" s="576"/>
      <c r="BD57" s="576"/>
      <c r="BE57" s="77">
        <f t="shared" si="13"/>
        <v>12</v>
      </c>
      <c r="BF57" s="77">
        <f t="shared" si="14"/>
        <v>3</v>
      </c>
      <c r="BG57" s="77">
        <f t="shared" si="15"/>
        <v>2022</v>
      </c>
      <c r="BH57" s="89"/>
    </row>
    <row r="58" spans="1:60">
      <c r="A58" s="77" t="s">
        <v>428</v>
      </c>
      <c r="B58" s="77" t="s">
        <v>2157</v>
      </c>
      <c r="C58" s="77" t="s">
        <v>2303</v>
      </c>
      <c r="D58" s="78"/>
      <c r="E58" s="77">
        <v>113477</v>
      </c>
      <c r="F58" s="77" t="s">
        <v>2135</v>
      </c>
      <c r="G58" s="77" t="s">
        <v>2147</v>
      </c>
      <c r="H58" s="77" t="s">
        <v>2148</v>
      </c>
      <c r="I58" s="77" t="s">
        <v>531</v>
      </c>
      <c r="J58" s="77" t="s">
        <v>110</v>
      </c>
      <c r="K58" s="77">
        <v>91761</v>
      </c>
      <c r="L58" s="77" t="s">
        <v>2159</v>
      </c>
      <c r="M58" s="77" t="s">
        <v>2285</v>
      </c>
      <c r="N58" s="77"/>
      <c r="O58" s="77"/>
      <c r="P58" s="77"/>
      <c r="Q58" s="77" t="s">
        <v>1267</v>
      </c>
      <c r="R58" s="77"/>
      <c r="S58" s="77"/>
      <c r="T58" s="77" t="s">
        <v>2286</v>
      </c>
      <c r="U58" s="77">
        <v>30390456</v>
      </c>
      <c r="V58" s="77">
        <v>14.75</v>
      </c>
      <c r="W58" s="77" t="s">
        <v>2141</v>
      </c>
      <c r="X58" s="77">
        <v>400</v>
      </c>
      <c r="Y58" s="77">
        <v>832</v>
      </c>
      <c r="Z58" s="77">
        <v>26</v>
      </c>
      <c r="AA58" s="89">
        <f t="shared" si="8"/>
        <v>0.33279999999999998</v>
      </c>
      <c r="AB58" s="77" t="s">
        <v>70</v>
      </c>
      <c r="AC58" s="78">
        <v>44651</v>
      </c>
      <c r="AD58" s="77"/>
      <c r="AE58" s="77" t="s">
        <v>2142</v>
      </c>
      <c r="AF58" s="77" t="str">
        <f t="shared" si="9"/>
        <v>CA3477022801T</v>
      </c>
      <c r="AG58" s="77">
        <f t="shared" si="10"/>
        <v>832</v>
      </c>
      <c r="AH58" s="77">
        <f t="shared" si="11"/>
        <v>26</v>
      </c>
      <c r="AI58" s="89">
        <f t="shared" si="12"/>
        <v>0.33279999999999998</v>
      </c>
      <c r="AJ58" s="77" t="s">
        <v>2143</v>
      </c>
      <c r="AK58" s="77" t="s">
        <v>2303</v>
      </c>
      <c r="AL58" s="78">
        <v>44631</v>
      </c>
      <c r="AM58" s="78">
        <v>44631</v>
      </c>
      <c r="AN58" s="78">
        <v>44635</v>
      </c>
      <c r="AO58" s="78">
        <v>44635</v>
      </c>
      <c r="AP58" s="78">
        <v>44635</v>
      </c>
      <c r="AQ58" s="77" t="s">
        <v>89</v>
      </c>
      <c r="AR58" s="77"/>
      <c r="AS58" s="77" t="s">
        <v>2303</v>
      </c>
      <c r="AT58" s="78"/>
      <c r="AU58" s="78"/>
      <c r="AV58" s="78"/>
      <c r="AW58" s="77" t="s">
        <v>1198</v>
      </c>
      <c r="AX58" s="77" t="s">
        <v>116</v>
      </c>
      <c r="AY58" s="576"/>
      <c r="AZ58" s="576"/>
      <c r="BA58" s="576"/>
      <c r="BB58" s="576"/>
      <c r="BC58" s="576"/>
      <c r="BD58" s="576"/>
      <c r="BE58" s="77">
        <f t="shared" si="13"/>
        <v>12</v>
      </c>
      <c r="BF58" s="77">
        <f t="shared" si="14"/>
        <v>3</v>
      </c>
      <c r="BG58" s="77">
        <f t="shared" si="15"/>
        <v>2022</v>
      </c>
      <c r="BH58" s="89"/>
    </row>
    <row r="59" spans="1:60">
      <c r="A59" s="77" t="s">
        <v>428</v>
      </c>
      <c r="B59" s="77" t="s">
        <v>56</v>
      </c>
      <c r="C59" s="77" t="s">
        <v>2304</v>
      </c>
      <c r="D59" s="78"/>
      <c r="E59" s="77" t="s">
        <v>2305</v>
      </c>
      <c r="F59" s="77" t="s">
        <v>2135</v>
      </c>
      <c r="G59" s="77" t="s">
        <v>2147</v>
      </c>
      <c r="H59" s="77" t="s">
        <v>2148</v>
      </c>
      <c r="I59" s="77" t="s">
        <v>531</v>
      </c>
      <c r="J59" s="77" t="s">
        <v>110</v>
      </c>
      <c r="K59" s="77">
        <v>91761</v>
      </c>
      <c r="L59" s="77" t="s">
        <v>1466</v>
      </c>
      <c r="M59" s="77" t="s">
        <v>2306</v>
      </c>
      <c r="N59" s="77"/>
      <c r="O59" s="77"/>
      <c r="P59" s="77"/>
      <c r="Q59" s="77" t="s">
        <v>1267</v>
      </c>
      <c r="R59" s="77"/>
      <c r="S59" s="77"/>
      <c r="T59" s="77" t="s">
        <v>2307</v>
      </c>
      <c r="U59" s="77">
        <v>30390456</v>
      </c>
      <c r="V59" s="77">
        <v>14.75</v>
      </c>
      <c r="W59" s="77" t="s">
        <v>2141</v>
      </c>
      <c r="X59" s="77">
        <v>400</v>
      </c>
      <c r="Y59" s="77">
        <v>832</v>
      </c>
      <c r="Z59" s="77">
        <v>26</v>
      </c>
      <c r="AA59" s="89">
        <f t="shared" si="8"/>
        <v>0.33279999999999998</v>
      </c>
      <c r="AB59" s="77" t="s">
        <v>88</v>
      </c>
      <c r="AC59" s="78">
        <v>44651</v>
      </c>
      <c r="AD59" s="77"/>
      <c r="AE59" s="77" t="s">
        <v>2142</v>
      </c>
      <c r="AF59" s="77" t="str">
        <f t="shared" si="9"/>
        <v>CA3351030821T</v>
      </c>
      <c r="AG59" s="77">
        <f t="shared" si="10"/>
        <v>832</v>
      </c>
      <c r="AH59" s="77">
        <f t="shared" si="11"/>
        <v>26</v>
      </c>
      <c r="AI59" s="89">
        <f t="shared" si="12"/>
        <v>0.33279999999999998</v>
      </c>
      <c r="AJ59" s="77" t="s">
        <v>2143</v>
      </c>
      <c r="AK59" s="77" t="s">
        <v>2304</v>
      </c>
      <c r="AL59" s="78">
        <v>44631</v>
      </c>
      <c r="AM59" s="78">
        <v>44631</v>
      </c>
      <c r="AN59" s="78">
        <v>44635</v>
      </c>
      <c r="AO59" s="78">
        <v>44635</v>
      </c>
      <c r="AP59" s="78">
        <v>44635</v>
      </c>
      <c r="AQ59" s="77" t="s">
        <v>89</v>
      </c>
      <c r="AR59" s="77"/>
      <c r="AS59" s="77" t="s">
        <v>2304</v>
      </c>
      <c r="AT59" s="78"/>
      <c r="AU59" s="78"/>
      <c r="AV59" s="78"/>
      <c r="AW59" s="77" t="s">
        <v>1198</v>
      </c>
      <c r="AX59" s="77" t="s">
        <v>116</v>
      </c>
      <c r="AY59" s="576"/>
      <c r="AZ59" s="576"/>
      <c r="BA59" s="576"/>
      <c r="BB59" s="576"/>
      <c r="BC59" s="576"/>
      <c r="BD59" s="576"/>
      <c r="BE59" s="77">
        <f t="shared" si="13"/>
        <v>12</v>
      </c>
      <c r="BF59" s="77">
        <f t="shared" si="14"/>
        <v>3</v>
      </c>
      <c r="BG59" s="77">
        <f t="shared" si="15"/>
        <v>2022</v>
      </c>
      <c r="BH59" s="89"/>
    </row>
    <row r="60" spans="1:60">
      <c r="A60" s="77" t="s">
        <v>428</v>
      </c>
      <c r="B60" s="77" t="s">
        <v>56</v>
      </c>
      <c r="C60" s="77" t="s">
        <v>2308</v>
      </c>
      <c r="D60" s="78"/>
      <c r="E60" s="77" t="s">
        <v>2309</v>
      </c>
      <c r="F60" s="77" t="s">
        <v>2135</v>
      </c>
      <c r="G60" s="77" t="s">
        <v>2147</v>
      </c>
      <c r="H60" s="77" t="s">
        <v>2148</v>
      </c>
      <c r="I60" s="77" t="s">
        <v>531</v>
      </c>
      <c r="J60" s="77" t="s">
        <v>110</v>
      </c>
      <c r="K60" s="77">
        <v>91761</v>
      </c>
      <c r="L60" s="77" t="s">
        <v>2310</v>
      </c>
      <c r="M60" s="77" t="s">
        <v>2311</v>
      </c>
      <c r="N60" s="77"/>
      <c r="O60" s="77"/>
      <c r="P60" s="77"/>
      <c r="Q60" s="77" t="s">
        <v>1267</v>
      </c>
      <c r="R60" s="77"/>
      <c r="S60" s="77"/>
      <c r="T60" s="77" t="s">
        <v>2221</v>
      </c>
      <c r="U60" s="77">
        <v>30390255</v>
      </c>
      <c r="V60" s="77">
        <v>14.75</v>
      </c>
      <c r="W60" s="77" t="s">
        <v>2192</v>
      </c>
      <c r="X60" s="77">
        <v>395</v>
      </c>
      <c r="Y60" s="77">
        <v>624</v>
      </c>
      <c r="Z60" s="77">
        <v>24</v>
      </c>
      <c r="AA60" s="89">
        <f t="shared" si="8"/>
        <v>0.24648</v>
      </c>
      <c r="AB60" s="77" t="s">
        <v>70</v>
      </c>
      <c r="AC60" s="78">
        <v>44651</v>
      </c>
      <c r="AD60" s="77"/>
      <c r="AE60" s="77" t="s">
        <v>2142</v>
      </c>
      <c r="AF60" s="77" t="str">
        <f t="shared" si="9"/>
        <v>CA2022030411T</v>
      </c>
      <c r="AG60" s="77">
        <f t="shared" si="10"/>
        <v>624</v>
      </c>
      <c r="AH60" s="77">
        <f t="shared" si="11"/>
        <v>24</v>
      </c>
      <c r="AI60" s="89">
        <f t="shared" si="12"/>
        <v>0.24648</v>
      </c>
      <c r="AJ60" s="77" t="s">
        <v>2143</v>
      </c>
      <c r="AK60" s="77" t="s">
        <v>2308</v>
      </c>
      <c r="AL60" s="78">
        <v>44634</v>
      </c>
      <c r="AM60" s="78">
        <v>44634</v>
      </c>
      <c r="AN60" s="78">
        <v>44635</v>
      </c>
      <c r="AO60" s="78">
        <v>44635</v>
      </c>
      <c r="AP60" s="78">
        <v>44635</v>
      </c>
      <c r="AQ60" s="77" t="s">
        <v>89</v>
      </c>
      <c r="AR60" s="77" t="s">
        <v>2312</v>
      </c>
      <c r="AS60" s="77" t="s">
        <v>2308</v>
      </c>
      <c r="AT60" s="78"/>
      <c r="AU60" s="78"/>
      <c r="AV60" s="78"/>
      <c r="AW60" s="77" t="s">
        <v>1198</v>
      </c>
      <c r="AX60" s="77" t="s">
        <v>116</v>
      </c>
      <c r="AY60" s="576"/>
      <c r="AZ60" s="576"/>
      <c r="BA60" s="576"/>
      <c r="BB60" s="576"/>
      <c r="BC60" s="576"/>
      <c r="BD60" s="576"/>
      <c r="BE60" s="77">
        <f t="shared" si="13"/>
        <v>12</v>
      </c>
      <c r="BF60" s="77">
        <f t="shared" si="14"/>
        <v>3</v>
      </c>
      <c r="BG60" s="77">
        <f t="shared" si="15"/>
        <v>2022</v>
      </c>
      <c r="BH60" s="89"/>
    </row>
    <row r="61" spans="1:60">
      <c r="A61" s="77" t="s">
        <v>428</v>
      </c>
      <c r="B61" s="77" t="s">
        <v>2132</v>
      </c>
      <c r="C61" s="77" t="s">
        <v>2313</v>
      </c>
      <c r="D61" s="78"/>
      <c r="E61" s="77" t="s">
        <v>2314</v>
      </c>
      <c r="F61" s="77" t="s">
        <v>2135</v>
      </c>
      <c r="G61" s="77" t="s">
        <v>2147</v>
      </c>
      <c r="H61" s="77" t="s">
        <v>2148</v>
      </c>
      <c r="I61" s="77" t="s">
        <v>531</v>
      </c>
      <c r="J61" s="77" t="s">
        <v>110</v>
      </c>
      <c r="K61" s="77">
        <v>91761</v>
      </c>
      <c r="L61" s="77" t="s">
        <v>2168</v>
      </c>
      <c r="M61" s="77" t="s">
        <v>2315</v>
      </c>
      <c r="N61" s="77" t="s">
        <v>403</v>
      </c>
      <c r="O61" s="77" t="s">
        <v>110</v>
      </c>
      <c r="P61" s="77">
        <v>92123</v>
      </c>
      <c r="Q61" s="77" t="s">
        <v>1267</v>
      </c>
      <c r="R61" s="77" t="s">
        <v>2316</v>
      </c>
      <c r="S61" s="77" t="s">
        <v>2317</v>
      </c>
      <c r="T61" s="77" t="s">
        <v>2318</v>
      </c>
      <c r="U61" s="77">
        <v>30390456</v>
      </c>
      <c r="V61" s="77">
        <v>14.75</v>
      </c>
      <c r="W61" s="77" t="s">
        <v>2141</v>
      </c>
      <c r="X61" s="77">
        <v>400</v>
      </c>
      <c r="Y61" s="77">
        <v>768</v>
      </c>
      <c r="Z61" s="77">
        <v>24</v>
      </c>
      <c r="AA61" s="89">
        <f t="shared" si="8"/>
        <v>0.30719999999999997</v>
      </c>
      <c r="AB61" s="77" t="s">
        <v>70</v>
      </c>
      <c r="AC61" s="78">
        <v>44651</v>
      </c>
      <c r="AD61" s="77"/>
      <c r="AE61" s="77" t="s">
        <v>2142</v>
      </c>
      <c r="AF61" s="77" t="str">
        <f t="shared" si="9"/>
        <v>CA2779030844T</v>
      </c>
      <c r="AG61" s="77">
        <f t="shared" si="10"/>
        <v>768</v>
      </c>
      <c r="AH61" s="77">
        <f t="shared" si="11"/>
        <v>24</v>
      </c>
      <c r="AI61" s="89">
        <f t="shared" si="12"/>
        <v>0.30719999999999997</v>
      </c>
      <c r="AJ61" s="77" t="s">
        <v>2143</v>
      </c>
      <c r="AK61" s="77" t="s">
        <v>2313</v>
      </c>
      <c r="AL61" s="78">
        <v>44634</v>
      </c>
      <c r="AM61" s="78">
        <v>44634</v>
      </c>
      <c r="AN61" s="78">
        <v>44635</v>
      </c>
      <c r="AO61" s="78">
        <v>44635</v>
      </c>
      <c r="AP61" s="78">
        <v>44635</v>
      </c>
      <c r="AQ61" s="77" t="s">
        <v>89</v>
      </c>
      <c r="AR61" s="77"/>
      <c r="AS61" s="77" t="s">
        <v>2313</v>
      </c>
      <c r="AT61" s="78"/>
      <c r="AU61" s="78"/>
      <c r="AV61" s="78"/>
      <c r="AW61" s="77" t="s">
        <v>1198</v>
      </c>
      <c r="AX61" s="77" t="s">
        <v>116</v>
      </c>
      <c r="AY61" s="576"/>
      <c r="AZ61" s="576"/>
      <c r="BA61" s="576"/>
      <c r="BB61" s="576"/>
      <c r="BC61" s="576"/>
      <c r="BD61" s="576"/>
      <c r="BE61" s="77">
        <f t="shared" si="13"/>
        <v>12</v>
      </c>
      <c r="BF61" s="77">
        <f t="shared" si="14"/>
        <v>3</v>
      </c>
      <c r="BG61" s="77">
        <f t="shared" si="15"/>
        <v>2022</v>
      </c>
      <c r="BH61" s="89"/>
    </row>
    <row r="62" spans="1:60">
      <c r="A62" s="77" t="s">
        <v>55</v>
      </c>
      <c r="B62" s="77" t="s">
        <v>2157</v>
      </c>
      <c r="C62" s="77" t="s">
        <v>2319</v>
      </c>
      <c r="D62" s="78"/>
      <c r="E62" s="77" t="s">
        <v>2320</v>
      </c>
      <c r="F62" s="77" t="s">
        <v>2135</v>
      </c>
      <c r="G62" s="77" t="s">
        <v>2147</v>
      </c>
      <c r="H62" s="77" t="s">
        <v>2148</v>
      </c>
      <c r="I62" s="77" t="s">
        <v>531</v>
      </c>
      <c r="J62" s="77" t="s">
        <v>110</v>
      </c>
      <c r="K62" s="77">
        <v>91761</v>
      </c>
      <c r="L62" s="77" t="s">
        <v>653</v>
      </c>
      <c r="M62" s="77" t="s">
        <v>2321</v>
      </c>
      <c r="N62" s="77"/>
      <c r="O62" s="77"/>
      <c r="P62" s="77"/>
      <c r="Q62" s="77" t="s">
        <v>1267</v>
      </c>
      <c r="R62" s="77"/>
      <c r="S62" s="77"/>
      <c r="T62" s="77" t="s">
        <v>2299</v>
      </c>
      <c r="U62" s="77">
        <v>30397471</v>
      </c>
      <c r="V62" s="77">
        <v>15</v>
      </c>
      <c r="W62" s="77" t="s">
        <v>2171</v>
      </c>
      <c r="X62" s="77">
        <v>475</v>
      </c>
      <c r="Y62" s="77">
        <v>683</v>
      </c>
      <c r="Z62" s="77">
        <v>24</v>
      </c>
      <c r="AA62" s="89">
        <f t="shared" si="8"/>
        <v>0.32442500000000002</v>
      </c>
      <c r="AB62" s="77" t="s">
        <v>70</v>
      </c>
      <c r="AC62" s="78">
        <v>44651</v>
      </c>
      <c r="AD62" s="77"/>
      <c r="AE62" s="77" t="s">
        <v>2142</v>
      </c>
      <c r="AF62" s="77" t="str">
        <f t="shared" si="9"/>
        <v>CA1681031004T</v>
      </c>
      <c r="AG62" s="77">
        <f t="shared" si="10"/>
        <v>683</v>
      </c>
      <c r="AH62" s="77">
        <f t="shared" si="11"/>
        <v>24</v>
      </c>
      <c r="AI62" s="89">
        <f t="shared" si="12"/>
        <v>0.32442500000000002</v>
      </c>
      <c r="AJ62" s="77" t="s">
        <v>2143</v>
      </c>
      <c r="AK62" s="77" t="s">
        <v>2319</v>
      </c>
      <c r="AL62" s="78">
        <v>44634</v>
      </c>
      <c r="AM62" s="78">
        <v>44634</v>
      </c>
      <c r="AN62" s="78">
        <v>44635</v>
      </c>
      <c r="AO62" s="78">
        <v>44635</v>
      </c>
      <c r="AP62" s="78">
        <v>44635</v>
      </c>
      <c r="AQ62" s="77" t="s">
        <v>89</v>
      </c>
      <c r="AR62" s="77" t="s">
        <v>2300</v>
      </c>
      <c r="AS62" s="77" t="s">
        <v>2319</v>
      </c>
      <c r="AT62" s="78"/>
      <c r="AU62" s="78"/>
      <c r="AV62" s="78"/>
      <c r="AW62" s="77" t="s">
        <v>1198</v>
      </c>
      <c r="AX62" s="77" t="s">
        <v>116</v>
      </c>
      <c r="AY62" s="576"/>
      <c r="AZ62" s="576"/>
      <c r="BA62" s="576"/>
      <c r="BB62" s="576"/>
      <c r="BC62" s="576"/>
      <c r="BD62" s="576"/>
      <c r="BE62" s="77">
        <f t="shared" si="13"/>
        <v>12</v>
      </c>
      <c r="BF62" s="77">
        <f t="shared" si="14"/>
        <v>3</v>
      </c>
      <c r="BG62" s="77">
        <f t="shared" si="15"/>
        <v>2022</v>
      </c>
      <c r="BH62" s="89"/>
    </row>
    <row r="63" spans="1:60">
      <c r="A63" s="77" t="s">
        <v>428</v>
      </c>
      <c r="B63" s="77" t="s">
        <v>2157</v>
      </c>
      <c r="C63" s="77" t="s">
        <v>2322</v>
      </c>
      <c r="D63" s="78"/>
      <c r="E63" s="77" t="s">
        <v>2323</v>
      </c>
      <c r="F63" s="77" t="s">
        <v>2135</v>
      </c>
      <c r="G63" s="77" t="s">
        <v>2147</v>
      </c>
      <c r="H63" s="77" t="s">
        <v>2148</v>
      </c>
      <c r="I63" s="77" t="s">
        <v>531</v>
      </c>
      <c r="J63" s="77" t="s">
        <v>110</v>
      </c>
      <c r="K63" s="77">
        <v>91761</v>
      </c>
      <c r="L63" s="77" t="s">
        <v>525</v>
      </c>
      <c r="M63" s="77" t="s">
        <v>2324</v>
      </c>
      <c r="N63" s="77"/>
      <c r="O63" s="77"/>
      <c r="P63" s="77"/>
      <c r="Q63" s="77" t="s">
        <v>1267</v>
      </c>
      <c r="R63" s="77"/>
      <c r="S63" s="77"/>
      <c r="T63" s="77" t="s">
        <v>2175</v>
      </c>
      <c r="U63" s="77">
        <v>30390455</v>
      </c>
      <c r="V63" s="77">
        <v>14.75</v>
      </c>
      <c r="W63" s="77" t="s">
        <v>2176</v>
      </c>
      <c r="X63" s="77">
        <v>395</v>
      </c>
      <c r="Y63" s="77">
        <v>768</v>
      </c>
      <c r="Z63" s="77">
        <v>24</v>
      </c>
      <c r="AA63" s="89">
        <f t="shared" si="8"/>
        <v>0.30336000000000002</v>
      </c>
      <c r="AB63" s="77" t="s">
        <v>70</v>
      </c>
      <c r="AC63" s="78">
        <v>44651</v>
      </c>
      <c r="AD63" s="77"/>
      <c r="AE63" s="77" t="s">
        <v>2142</v>
      </c>
      <c r="AF63" s="77" t="str">
        <f t="shared" si="9"/>
        <v>CA1395031128T</v>
      </c>
      <c r="AG63" s="77">
        <f t="shared" si="10"/>
        <v>768</v>
      </c>
      <c r="AH63" s="77">
        <f t="shared" si="11"/>
        <v>24</v>
      </c>
      <c r="AI63" s="89">
        <f t="shared" si="12"/>
        <v>0.30336000000000002</v>
      </c>
      <c r="AJ63" s="77" t="s">
        <v>2143</v>
      </c>
      <c r="AK63" s="77" t="s">
        <v>2322</v>
      </c>
      <c r="AL63" s="78">
        <v>44634</v>
      </c>
      <c r="AM63" s="78">
        <v>44634</v>
      </c>
      <c r="AN63" s="78">
        <v>44636</v>
      </c>
      <c r="AO63" s="78">
        <v>44636</v>
      </c>
      <c r="AP63" s="78">
        <v>44636</v>
      </c>
      <c r="AQ63" s="77" t="s">
        <v>89</v>
      </c>
      <c r="AR63" s="77"/>
      <c r="AS63" s="77" t="s">
        <v>2322</v>
      </c>
      <c r="AT63" s="78"/>
      <c r="AU63" s="78"/>
      <c r="AV63" s="78"/>
      <c r="AW63" s="77" t="s">
        <v>1198</v>
      </c>
      <c r="AX63" s="77" t="s">
        <v>116</v>
      </c>
      <c r="AY63" s="576"/>
      <c r="AZ63" s="576"/>
      <c r="BA63" s="576"/>
      <c r="BB63" s="576"/>
      <c r="BC63" s="576"/>
      <c r="BD63" s="576"/>
      <c r="BE63" s="77">
        <f t="shared" si="13"/>
        <v>12</v>
      </c>
      <c r="BF63" s="77">
        <f t="shared" si="14"/>
        <v>3</v>
      </c>
      <c r="BG63" s="77">
        <f t="shared" si="15"/>
        <v>2022</v>
      </c>
      <c r="BH63" s="89"/>
    </row>
    <row r="64" spans="1:60">
      <c r="A64" s="77" t="s">
        <v>428</v>
      </c>
      <c r="B64" s="77" t="s">
        <v>2157</v>
      </c>
      <c r="C64" s="77" t="s">
        <v>2325</v>
      </c>
      <c r="D64" s="78"/>
      <c r="E64" s="77" t="s">
        <v>2326</v>
      </c>
      <c r="F64" s="77" t="s">
        <v>2135</v>
      </c>
      <c r="G64" s="77" t="s">
        <v>2147</v>
      </c>
      <c r="H64" s="77" t="s">
        <v>2148</v>
      </c>
      <c r="I64" s="77" t="s">
        <v>531</v>
      </c>
      <c r="J64" s="77" t="s">
        <v>110</v>
      </c>
      <c r="K64" s="77">
        <v>91761</v>
      </c>
      <c r="L64" s="77" t="s">
        <v>525</v>
      </c>
      <c r="M64" s="77" t="s">
        <v>2327</v>
      </c>
      <c r="N64" s="77"/>
      <c r="O64" s="77"/>
      <c r="P64" s="77"/>
      <c r="Q64" s="77" t="s">
        <v>1267</v>
      </c>
      <c r="R64" s="77"/>
      <c r="S64" s="77"/>
      <c r="T64" s="77" t="s">
        <v>2175</v>
      </c>
      <c r="U64" s="77">
        <v>30390455</v>
      </c>
      <c r="V64" s="77">
        <v>14.75</v>
      </c>
      <c r="W64" s="77" t="s">
        <v>2176</v>
      </c>
      <c r="X64" s="77">
        <v>395</v>
      </c>
      <c r="Y64" s="77">
        <v>768</v>
      </c>
      <c r="Z64" s="77">
        <v>24</v>
      </c>
      <c r="AA64" s="89">
        <f t="shared" si="8"/>
        <v>0.30336000000000002</v>
      </c>
      <c r="AB64" s="77" t="s">
        <v>70</v>
      </c>
      <c r="AC64" s="78">
        <v>44651</v>
      </c>
      <c r="AD64" s="77"/>
      <c r="AE64" s="77" t="s">
        <v>2142</v>
      </c>
      <c r="AF64" s="77" t="str">
        <f t="shared" si="9"/>
        <v>CA1395031129T</v>
      </c>
      <c r="AG64" s="77">
        <f t="shared" si="10"/>
        <v>768</v>
      </c>
      <c r="AH64" s="77">
        <f t="shared" si="11"/>
        <v>24</v>
      </c>
      <c r="AI64" s="89">
        <f t="shared" si="12"/>
        <v>0.30336000000000002</v>
      </c>
      <c r="AJ64" s="77" t="s">
        <v>2143</v>
      </c>
      <c r="AK64" s="77" t="s">
        <v>2325</v>
      </c>
      <c r="AL64" s="78">
        <v>44634</v>
      </c>
      <c r="AM64" s="78">
        <v>44634</v>
      </c>
      <c r="AN64" s="78">
        <v>44636</v>
      </c>
      <c r="AO64" s="78">
        <v>44636</v>
      </c>
      <c r="AP64" s="78">
        <v>44636</v>
      </c>
      <c r="AQ64" s="77" t="s">
        <v>89</v>
      </c>
      <c r="AR64" s="77"/>
      <c r="AS64" s="77" t="s">
        <v>2325</v>
      </c>
      <c r="AT64" s="78"/>
      <c r="AU64" s="78"/>
      <c r="AV64" s="78"/>
      <c r="AW64" s="77" t="s">
        <v>1198</v>
      </c>
      <c r="AX64" s="77" t="s">
        <v>116</v>
      </c>
      <c r="AY64" s="576"/>
      <c r="AZ64" s="576"/>
      <c r="BA64" s="576"/>
      <c r="BB64" s="576"/>
      <c r="BC64" s="576"/>
      <c r="BD64" s="576"/>
      <c r="BE64" s="77">
        <f t="shared" si="13"/>
        <v>12</v>
      </c>
      <c r="BF64" s="77">
        <f t="shared" si="14"/>
        <v>3</v>
      </c>
      <c r="BG64" s="77">
        <f t="shared" si="15"/>
        <v>2022</v>
      </c>
      <c r="BH64" s="89"/>
    </row>
    <row r="65" spans="1:60">
      <c r="A65" s="77" t="s">
        <v>55</v>
      </c>
      <c r="B65" s="77" t="s">
        <v>2132</v>
      </c>
      <c r="C65" s="77" t="s">
        <v>2328</v>
      </c>
      <c r="D65" s="78"/>
      <c r="E65" s="77" t="s">
        <v>2329</v>
      </c>
      <c r="F65" s="77" t="s">
        <v>2135</v>
      </c>
      <c r="G65" s="77" t="s">
        <v>2136</v>
      </c>
      <c r="H65" s="77" t="s">
        <v>2137</v>
      </c>
      <c r="I65" s="77" t="s">
        <v>2138</v>
      </c>
      <c r="J65" s="77" t="s">
        <v>110</v>
      </c>
      <c r="K65" s="77">
        <v>90248</v>
      </c>
      <c r="L65" s="77" t="s">
        <v>536</v>
      </c>
      <c r="M65" s="77" t="s">
        <v>2330</v>
      </c>
      <c r="N65" s="77"/>
      <c r="O65" s="77"/>
      <c r="P65" s="77"/>
      <c r="Q65" s="77" t="s">
        <v>1267</v>
      </c>
      <c r="R65" s="77"/>
      <c r="S65" s="77"/>
      <c r="T65" s="77" t="s">
        <v>2331</v>
      </c>
      <c r="U65" s="77">
        <v>30397472</v>
      </c>
      <c r="V65" s="77">
        <v>15</v>
      </c>
      <c r="W65" s="77" t="s">
        <v>2212</v>
      </c>
      <c r="X65" s="77">
        <v>480</v>
      </c>
      <c r="Y65" s="77">
        <v>638</v>
      </c>
      <c r="Z65" s="77">
        <v>22</v>
      </c>
      <c r="AA65" s="89">
        <f t="shared" si="8"/>
        <v>0.30624000000000001</v>
      </c>
      <c r="AB65" s="77" t="s">
        <v>88</v>
      </c>
      <c r="AC65" s="78">
        <v>44651</v>
      </c>
      <c r="AD65" s="77"/>
      <c r="AE65" s="77" t="s">
        <v>2142</v>
      </c>
      <c r="AF65" s="77" t="str">
        <f t="shared" si="9"/>
        <v>CA9191031122T</v>
      </c>
      <c r="AG65" s="77">
        <f t="shared" si="10"/>
        <v>638</v>
      </c>
      <c r="AH65" s="77">
        <f t="shared" si="11"/>
        <v>22</v>
      </c>
      <c r="AI65" s="89">
        <f t="shared" si="12"/>
        <v>0.30624000000000001</v>
      </c>
      <c r="AJ65" s="77" t="s">
        <v>2143</v>
      </c>
      <c r="AK65" s="77" t="s">
        <v>2328</v>
      </c>
      <c r="AL65" s="78">
        <v>44635</v>
      </c>
      <c r="AM65" s="78">
        <v>44635</v>
      </c>
      <c r="AN65" s="78">
        <v>44636</v>
      </c>
      <c r="AO65" s="78">
        <v>44636</v>
      </c>
      <c r="AP65" s="78">
        <v>44636</v>
      </c>
      <c r="AQ65" s="77" t="s">
        <v>89</v>
      </c>
      <c r="AR65" s="77"/>
      <c r="AS65" s="77" t="s">
        <v>2328</v>
      </c>
      <c r="AT65" s="78"/>
      <c r="AU65" s="78"/>
      <c r="AV65" s="78"/>
      <c r="AW65" s="77" t="s">
        <v>1198</v>
      </c>
      <c r="AX65" s="77" t="s">
        <v>116</v>
      </c>
      <c r="AY65" s="576"/>
      <c r="AZ65" s="576"/>
      <c r="BA65" s="576"/>
      <c r="BB65" s="576"/>
      <c r="BC65" s="576"/>
      <c r="BD65" s="576"/>
      <c r="BE65" s="77">
        <f t="shared" si="13"/>
        <v>12</v>
      </c>
      <c r="BF65" s="77">
        <f t="shared" si="14"/>
        <v>3</v>
      </c>
      <c r="BG65" s="77">
        <f t="shared" si="15"/>
        <v>2022</v>
      </c>
      <c r="BH65" s="89"/>
    </row>
    <row r="66" spans="1:60">
      <c r="A66" s="77" t="s">
        <v>428</v>
      </c>
      <c r="B66" s="77" t="s">
        <v>2157</v>
      </c>
      <c r="C66" s="77" t="s">
        <v>2332</v>
      </c>
      <c r="D66" s="78"/>
      <c r="E66" s="77" t="s">
        <v>2333</v>
      </c>
      <c r="F66" s="77" t="s">
        <v>2135</v>
      </c>
      <c r="G66" s="77" t="s">
        <v>2147</v>
      </c>
      <c r="H66" s="77" t="s">
        <v>2148</v>
      </c>
      <c r="I66" s="77" t="s">
        <v>531</v>
      </c>
      <c r="J66" s="77" t="s">
        <v>110</v>
      </c>
      <c r="K66" s="77">
        <v>91761</v>
      </c>
      <c r="L66" s="77" t="s">
        <v>525</v>
      </c>
      <c r="M66" s="77" t="s">
        <v>2179</v>
      </c>
      <c r="N66" s="77"/>
      <c r="O66" s="77"/>
      <c r="P66" s="77"/>
      <c r="Q66" s="77" t="s">
        <v>1267</v>
      </c>
      <c r="R66" s="77"/>
      <c r="S66" s="77"/>
      <c r="T66" s="77" t="s">
        <v>2175</v>
      </c>
      <c r="U66" s="77">
        <v>30390455</v>
      </c>
      <c r="V66" s="77">
        <v>14.75</v>
      </c>
      <c r="W66" s="77" t="s">
        <v>2176</v>
      </c>
      <c r="X66" s="77">
        <v>395</v>
      </c>
      <c r="Y66" s="77">
        <v>768</v>
      </c>
      <c r="Z66" s="77">
        <v>24</v>
      </c>
      <c r="AA66" s="89">
        <f t="shared" si="8"/>
        <v>0.30336000000000002</v>
      </c>
      <c r="AB66" s="77" t="s">
        <v>70</v>
      </c>
      <c r="AC66" s="78">
        <v>44651</v>
      </c>
      <c r="AD66" s="77"/>
      <c r="AE66" s="77" t="s">
        <v>2142</v>
      </c>
      <c r="AF66" s="77" t="str">
        <f t="shared" si="9"/>
        <v>CA1395031127T</v>
      </c>
      <c r="AG66" s="77">
        <f t="shared" si="10"/>
        <v>768</v>
      </c>
      <c r="AH66" s="77">
        <f t="shared" si="11"/>
        <v>24</v>
      </c>
      <c r="AI66" s="89">
        <f t="shared" si="12"/>
        <v>0.30336000000000002</v>
      </c>
      <c r="AJ66" s="77" t="s">
        <v>2143</v>
      </c>
      <c r="AK66" s="77" t="s">
        <v>2332</v>
      </c>
      <c r="AL66" s="78">
        <v>44635</v>
      </c>
      <c r="AM66" s="78">
        <v>44635</v>
      </c>
      <c r="AN66" s="78">
        <v>44636</v>
      </c>
      <c r="AO66" s="78">
        <v>44636</v>
      </c>
      <c r="AP66" s="78">
        <v>44636</v>
      </c>
      <c r="AQ66" s="77" t="s">
        <v>89</v>
      </c>
      <c r="AR66" s="77"/>
      <c r="AS66" s="77" t="s">
        <v>2332</v>
      </c>
      <c r="AT66" s="78"/>
      <c r="AU66" s="78"/>
      <c r="AV66" s="78"/>
      <c r="AW66" s="77" t="s">
        <v>1198</v>
      </c>
      <c r="AX66" s="77" t="s">
        <v>116</v>
      </c>
      <c r="AY66" s="576"/>
      <c r="AZ66" s="576"/>
      <c r="BA66" s="576"/>
      <c r="BB66" s="576"/>
      <c r="BC66" s="576"/>
      <c r="BD66" s="576"/>
      <c r="BE66" s="77">
        <f t="shared" si="13"/>
        <v>12</v>
      </c>
      <c r="BF66" s="77">
        <f t="shared" si="14"/>
        <v>3</v>
      </c>
      <c r="BG66" s="77">
        <f t="shared" si="15"/>
        <v>2022</v>
      </c>
      <c r="BH66" s="89"/>
    </row>
    <row r="67" spans="1:60">
      <c r="A67" s="77" t="s">
        <v>428</v>
      </c>
      <c r="B67" s="77" t="s">
        <v>2132</v>
      </c>
      <c r="C67" s="77" t="s">
        <v>2334</v>
      </c>
      <c r="D67" s="78"/>
      <c r="E67" s="77" t="s">
        <v>2335</v>
      </c>
      <c r="F67" s="77" t="s">
        <v>2135</v>
      </c>
      <c r="G67" s="77" t="s">
        <v>2136</v>
      </c>
      <c r="H67" s="77" t="s">
        <v>2137</v>
      </c>
      <c r="I67" s="77" t="s">
        <v>2138</v>
      </c>
      <c r="J67" s="77" t="s">
        <v>110</v>
      </c>
      <c r="K67" s="77">
        <v>90248</v>
      </c>
      <c r="L67" s="77" t="s">
        <v>2336</v>
      </c>
      <c r="M67" s="77" t="s">
        <v>2249</v>
      </c>
      <c r="N67" s="77"/>
      <c r="O67" s="77"/>
      <c r="P67" s="77"/>
      <c r="Q67" s="77" t="s">
        <v>1267</v>
      </c>
      <c r="R67" s="77"/>
      <c r="S67" s="77"/>
      <c r="T67" s="77" t="s">
        <v>2337</v>
      </c>
      <c r="U67" s="77">
        <v>30376609</v>
      </c>
      <c r="V67" s="77">
        <v>14.75</v>
      </c>
      <c r="W67" s="77" t="s">
        <v>2154</v>
      </c>
      <c r="X67" s="77">
        <v>340</v>
      </c>
      <c r="Y67" s="77">
        <v>832</v>
      </c>
      <c r="Z67" s="77">
        <v>26</v>
      </c>
      <c r="AA67" s="89">
        <f t="shared" si="8"/>
        <v>0.28288000000000002</v>
      </c>
      <c r="AB67" s="77" t="s">
        <v>88</v>
      </c>
      <c r="AC67" s="78">
        <v>44651</v>
      </c>
      <c r="AD67" s="77"/>
      <c r="AE67" s="77" t="s">
        <v>2142</v>
      </c>
      <c r="AF67" s="77" t="str">
        <f t="shared" si="9"/>
        <v>CA1711031132T</v>
      </c>
      <c r="AG67" s="77">
        <f t="shared" si="10"/>
        <v>832</v>
      </c>
      <c r="AH67" s="77">
        <f t="shared" si="11"/>
        <v>26</v>
      </c>
      <c r="AI67" s="89">
        <f t="shared" si="12"/>
        <v>0.28288000000000002</v>
      </c>
      <c r="AJ67" s="77" t="s">
        <v>2143</v>
      </c>
      <c r="AK67" s="77" t="s">
        <v>2334</v>
      </c>
      <c r="AL67" s="78">
        <v>44635</v>
      </c>
      <c r="AM67" s="78">
        <v>44635</v>
      </c>
      <c r="AN67" s="78">
        <v>44636</v>
      </c>
      <c r="AO67" s="78">
        <v>44636</v>
      </c>
      <c r="AP67" s="78">
        <v>44636</v>
      </c>
      <c r="AQ67" s="77" t="s">
        <v>89</v>
      </c>
      <c r="AR67" s="77"/>
      <c r="AS67" s="77" t="s">
        <v>2334</v>
      </c>
      <c r="AT67" s="78"/>
      <c r="AU67" s="78"/>
      <c r="AV67" s="78"/>
      <c r="AW67" s="77" t="s">
        <v>1198</v>
      </c>
      <c r="AX67" s="77" t="s">
        <v>116</v>
      </c>
      <c r="AY67" s="576"/>
      <c r="AZ67" s="576"/>
      <c r="BA67" s="576"/>
      <c r="BB67" s="576"/>
      <c r="BC67" s="576"/>
      <c r="BD67" s="576"/>
      <c r="BE67" s="77">
        <f t="shared" si="13"/>
        <v>12</v>
      </c>
      <c r="BF67" s="77">
        <f t="shared" si="14"/>
        <v>3</v>
      </c>
      <c r="BG67" s="77">
        <f t="shared" si="15"/>
        <v>2022</v>
      </c>
      <c r="BH67" s="89"/>
    </row>
    <row r="68" spans="1:60">
      <c r="A68" s="77" t="s">
        <v>428</v>
      </c>
      <c r="B68" s="77" t="s">
        <v>2157</v>
      </c>
      <c r="C68" s="77" t="s">
        <v>2338</v>
      </c>
      <c r="D68" s="78"/>
      <c r="E68" s="77">
        <v>114169</v>
      </c>
      <c r="F68" s="77" t="s">
        <v>2135</v>
      </c>
      <c r="G68" s="77" t="s">
        <v>2147</v>
      </c>
      <c r="H68" s="77" t="s">
        <v>2148</v>
      </c>
      <c r="I68" s="77" t="s">
        <v>531</v>
      </c>
      <c r="J68" s="77" t="s">
        <v>110</v>
      </c>
      <c r="K68" s="77">
        <v>91761</v>
      </c>
      <c r="L68" s="77" t="s">
        <v>2159</v>
      </c>
      <c r="M68" s="77" t="s">
        <v>2160</v>
      </c>
      <c r="N68" s="77"/>
      <c r="O68" s="77"/>
      <c r="P68" s="77"/>
      <c r="Q68" s="77" t="s">
        <v>1267</v>
      </c>
      <c r="R68" s="77"/>
      <c r="S68" s="77"/>
      <c r="T68" s="77" t="s">
        <v>2266</v>
      </c>
      <c r="U68" s="77">
        <v>30376609</v>
      </c>
      <c r="V68" s="77">
        <v>14.75</v>
      </c>
      <c r="W68" s="77" t="s">
        <v>2154</v>
      </c>
      <c r="X68" s="77">
        <v>340</v>
      </c>
      <c r="Y68" s="77">
        <v>832</v>
      </c>
      <c r="Z68" s="77">
        <v>26</v>
      </c>
      <c r="AA68" s="89">
        <f t="shared" si="8"/>
        <v>0.28288000000000002</v>
      </c>
      <c r="AB68" s="77" t="s">
        <v>70</v>
      </c>
      <c r="AC68" s="78">
        <v>44651</v>
      </c>
      <c r="AD68" s="77"/>
      <c r="AE68" s="77" t="s">
        <v>2142</v>
      </c>
      <c r="AF68" s="77" t="str">
        <f t="shared" si="9"/>
        <v>CA4169030804T</v>
      </c>
      <c r="AG68" s="77">
        <f t="shared" si="10"/>
        <v>832</v>
      </c>
      <c r="AH68" s="77">
        <f t="shared" si="11"/>
        <v>26</v>
      </c>
      <c r="AI68" s="89">
        <f t="shared" si="12"/>
        <v>0.28288000000000002</v>
      </c>
      <c r="AJ68" s="77" t="s">
        <v>2143</v>
      </c>
      <c r="AK68" s="77" t="s">
        <v>2338</v>
      </c>
      <c r="AL68" s="78">
        <v>44636</v>
      </c>
      <c r="AM68" s="78">
        <v>44636</v>
      </c>
      <c r="AN68" s="78">
        <v>44636</v>
      </c>
      <c r="AO68" s="78">
        <v>44636</v>
      </c>
      <c r="AP68" s="78">
        <v>44636</v>
      </c>
      <c r="AQ68" s="77" t="s">
        <v>89</v>
      </c>
      <c r="AR68" s="77"/>
      <c r="AS68" s="77" t="s">
        <v>2338</v>
      </c>
      <c r="AT68" s="78"/>
      <c r="AU68" s="78"/>
      <c r="AV68" s="78"/>
      <c r="AW68" s="77" t="s">
        <v>1198</v>
      </c>
      <c r="AX68" s="77" t="s">
        <v>116</v>
      </c>
      <c r="AY68" s="576"/>
      <c r="AZ68" s="576"/>
      <c r="BA68" s="576"/>
      <c r="BB68" s="576"/>
      <c r="BC68" s="576"/>
      <c r="BD68" s="576"/>
      <c r="BE68" s="77">
        <f t="shared" si="13"/>
        <v>12</v>
      </c>
      <c r="BF68" s="77">
        <f t="shared" si="14"/>
        <v>3</v>
      </c>
      <c r="BG68" s="77">
        <f t="shared" si="15"/>
        <v>2022</v>
      </c>
      <c r="BH68" s="89"/>
    </row>
    <row r="69" spans="1:60">
      <c r="A69" s="77" t="s">
        <v>428</v>
      </c>
      <c r="B69" s="77" t="s">
        <v>2157</v>
      </c>
      <c r="C69" s="77" t="s">
        <v>2339</v>
      </c>
      <c r="D69" s="78"/>
      <c r="E69" s="77">
        <v>114169</v>
      </c>
      <c r="F69" s="77" t="s">
        <v>2135</v>
      </c>
      <c r="G69" s="77" t="s">
        <v>2147</v>
      </c>
      <c r="H69" s="77" t="s">
        <v>2148</v>
      </c>
      <c r="I69" s="77" t="s">
        <v>531</v>
      </c>
      <c r="J69" s="77" t="s">
        <v>110</v>
      </c>
      <c r="K69" s="77">
        <v>91761</v>
      </c>
      <c r="L69" s="77" t="s">
        <v>2159</v>
      </c>
      <c r="M69" s="77" t="s">
        <v>2160</v>
      </c>
      <c r="N69" s="77"/>
      <c r="O69" s="77"/>
      <c r="P69" s="77"/>
      <c r="Q69" s="77" t="s">
        <v>1267</v>
      </c>
      <c r="R69" s="77"/>
      <c r="S69" s="77"/>
      <c r="T69" s="77" t="s">
        <v>2266</v>
      </c>
      <c r="U69" s="77">
        <v>30376609</v>
      </c>
      <c r="V69" s="77">
        <v>14.75</v>
      </c>
      <c r="W69" s="77" t="s">
        <v>2154</v>
      </c>
      <c r="X69" s="77">
        <v>340</v>
      </c>
      <c r="Y69" s="77">
        <v>832</v>
      </c>
      <c r="Z69" s="77">
        <v>26</v>
      </c>
      <c r="AA69" s="89">
        <f t="shared" si="8"/>
        <v>0.28288000000000002</v>
      </c>
      <c r="AB69" s="77" t="s">
        <v>70</v>
      </c>
      <c r="AC69" s="78">
        <v>44651</v>
      </c>
      <c r="AD69" s="77"/>
      <c r="AE69" s="77" t="s">
        <v>2142</v>
      </c>
      <c r="AF69" s="77" t="str">
        <f t="shared" si="9"/>
        <v>CA4169030805T</v>
      </c>
      <c r="AG69" s="77">
        <f t="shared" si="10"/>
        <v>832</v>
      </c>
      <c r="AH69" s="77">
        <f t="shared" si="11"/>
        <v>26</v>
      </c>
      <c r="AI69" s="89">
        <f t="shared" si="12"/>
        <v>0.28288000000000002</v>
      </c>
      <c r="AJ69" s="77" t="s">
        <v>2143</v>
      </c>
      <c r="AK69" s="77" t="s">
        <v>2339</v>
      </c>
      <c r="AL69" s="78">
        <v>44636</v>
      </c>
      <c r="AM69" s="78">
        <v>44636</v>
      </c>
      <c r="AN69" s="78">
        <v>44636</v>
      </c>
      <c r="AO69" s="78">
        <v>44636</v>
      </c>
      <c r="AP69" s="78">
        <v>44636</v>
      </c>
      <c r="AQ69" s="77" t="s">
        <v>89</v>
      </c>
      <c r="AR69" s="77"/>
      <c r="AS69" s="77" t="s">
        <v>2339</v>
      </c>
      <c r="AT69" s="78"/>
      <c r="AU69" s="78"/>
      <c r="AV69" s="78"/>
      <c r="AW69" s="77" t="s">
        <v>1198</v>
      </c>
      <c r="AX69" s="77" t="s">
        <v>116</v>
      </c>
      <c r="AY69" s="576"/>
      <c r="AZ69" s="576"/>
      <c r="BA69" s="576"/>
      <c r="BB69" s="576"/>
      <c r="BC69" s="576"/>
      <c r="BD69" s="576"/>
      <c r="BE69" s="77">
        <f t="shared" si="13"/>
        <v>12</v>
      </c>
      <c r="BF69" s="77">
        <f t="shared" si="14"/>
        <v>3</v>
      </c>
      <c r="BG69" s="77">
        <f t="shared" si="15"/>
        <v>2022</v>
      </c>
      <c r="BH69" s="89"/>
    </row>
    <row r="70" spans="1:60">
      <c r="A70" s="77" t="s">
        <v>428</v>
      </c>
      <c r="B70" s="77" t="s">
        <v>2157</v>
      </c>
      <c r="C70" s="77" t="s">
        <v>2340</v>
      </c>
      <c r="D70" s="78"/>
      <c r="E70" s="77">
        <v>114169</v>
      </c>
      <c r="F70" s="77" t="s">
        <v>2135</v>
      </c>
      <c r="G70" s="77" t="s">
        <v>2147</v>
      </c>
      <c r="H70" s="77" t="s">
        <v>2148</v>
      </c>
      <c r="I70" s="77" t="s">
        <v>531</v>
      </c>
      <c r="J70" s="77" t="s">
        <v>110</v>
      </c>
      <c r="K70" s="77">
        <v>91761</v>
      </c>
      <c r="L70" s="77" t="s">
        <v>2159</v>
      </c>
      <c r="M70" s="77" t="s">
        <v>2160</v>
      </c>
      <c r="N70" s="77"/>
      <c r="O70" s="77"/>
      <c r="P70" s="77"/>
      <c r="Q70" s="77" t="s">
        <v>1267</v>
      </c>
      <c r="R70" s="77"/>
      <c r="S70" s="77"/>
      <c r="T70" s="77" t="s">
        <v>2266</v>
      </c>
      <c r="U70" s="77">
        <v>30376609</v>
      </c>
      <c r="V70" s="77">
        <v>14.75</v>
      </c>
      <c r="W70" s="77" t="s">
        <v>2154</v>
      </c>
      <c r="X70" s="77">
        <v>340</v>
      </c>
      <c r="Y70" s="77">
        <v>832</v>
      </c>
      <c r="Z70" s="77">
        <v>26</v>
      </c>
      <c r="AA70" s="89">
        <f t="shared" si="8"/>
        <v>0.28288000000000002</v>
      </c>
      <c r="AB70" s="77" t="s">
        <v>70</v>
      </c>
      <c r="AC70" s="78">
        <v>44651</v>
      </c>
      <c r="AD70" s="77"/>
      <c r="AE70" s="77" t="s">
        <v>2142</v>
      </c>
      <c r="AF70" s="77" t="str">
        <f t="shared" si="9"/>
        <v>CA4169030806T</v>
      </c>
      <c r="AG70" s="77">
        <f t="shared" si="10"/>
        <v>832</v>
      </c>
      <c r="AH70" s="77">
        <f t="shared" si="11"/>
        <v>26</v>
      </c>
      <c r="AI70" s="89">
        <f t="shared" si="12"/>
        <v>0.28288000000000002</v>
      </c>
      <c r="AJ70" s="77" t="s">
        <v>2143</v>
      </c>
      <c r="AK70" s="77" t="s">
        <v>2340</v>
      </c>
      <c r="AL70" s="78">
        <v>44636</v>
      </c>
      <c r="AM70" s="78">
        <v>44636</v>
      </c>
      <c r="AN70" s="78">
        <v>44636</v>
      </c>
      <c r="AO70" s="78">
        <v>44636</v>
      </c>
      <c r="AP70" s="78">
        <v>44636</v>
      </c>
      <c r="AQ70" s="77" t="s">
        <v>89</v>
      </c>
      <c r="AR70" s="77"/>
      <c r="AS70" s="77" t="s">
        <v>2340</v>
      </c>
      <c r="AT70" s="78"/>
      <c r="AU70" s="78"/>
      <c r="AV70" s="78"/>
      <c r="AW70" s="77" t="s">
        <v>1198</v>
      </c>
      <c r="AX70" s="77" t="s">
        <v>116</v>
      </c>
      <c r="AY70" s="576"/>
      <c r="AZ70" s="576"/>
      <c r="BA70" s="576"/>
      <c r="BB70" s="576"/>
      <c r="BC70" s="576"/>
      <c r="BD70" s="576"/>
      <c r="BE70" s="77">
        <f t="shared" si="13"/>
        <v>12</v>
      </c>
      <c r="BF70" s="77">
        <f t="shared" si="14"/>
        <v>3</v>
      </c>
      <c r="BG70" s="77">
        <f t="shared" si="15"/>
        <v>2022</v>
      </c>
      <c r="BH70" s="89"/>
    </row>
    <row r="71" spans="1:60">
      <c r="A71" s="77" t="s">
        <v>428</v>
      </c>
      <c r="B71" s="77" t="s">
        <v>2157</v>
      </c>
      <c r="C71" s="77" t="s">
        <v>2341</v>
      </c>
      <c r="D71" s="78"/>
      <c r="E71" s="77">
        <v>114169</v>
      </c>
      <c r="F71" s="77" t="s">
        <v>2135</v>
      </c>
      <c r="G71" s="77" t="s">
        <v>2147</v>
      </c>
      <c r="H71" s="77" t="s">
        <v>2148</v>
      </c>
      <c r="I71" s="77" t="s">
        <v>531</v>
      </c>
      <c r="J71" s="77" t="s">
        <v>110</v>
      </c>
      <c r="K71" s="77">
        <v>91761</v>
      </c>
      <c r="L71" s="77" t="s">
        <v>2159</v>
      </c>
      <c r="M71" s="77" t="s">
        <v>2160</v>
      </c>
      <c r="N71" s="77"/>
      <c r="O71" s="77"/>
      <c r="P71" s="77"/>
      <c r="Q71" s="77" t="s">
        <v>1267</v>
      </c>
      <c r="R71" s="77"/>
      <c r="S71" s="77"/>
      <c r="T71" s="77" t="s">
        <v>2266</v>
      </c>
      <c r="U71" s="77">
        <v>30376609</v>
      </c>
      <c r="V71" s="77">
        <v>14.75</v>
      </c>
      <c r="W71" s="77" t="s">
        <v>2154</v>
      </c>
      <c r="X71" s="77">
        <v>340</v>
      </c>
      <c r="Y71" s="77">
        <v>832</v>
      </c>
      <c r="Z71" s="77">
        <v>26</v>
      </c>
      <c r="AA71" s="89">
        <f t="shared" si="8"/>
        <v>0.28288000000000002</v>
      </c>
      <c r="AB71" s="77" t="s">
        <v>70</v>
      </c>
      <c r="AC71" s="78">
        <v>44651</v>
      </c>
      <c r="AD71" s="77"/>
      <c r="AE71" s="77" t="s">
        <v>2142</v>
      </c>
      <c r="AF71" s="77" t="str">
        <f t="shared" si="9"/>
        <v>CA4169030807T</v>
      </c>
      <c r="AG71" s="77">
        <f t="shared" si="10"/>
        <v>832</v>
      </c>
      <c r="AH71" s="77">
        <f t="shared" si="11"/>
        <v>26</v>
      </c>
      <c r="AI71" s="89">
        <f t="shared" si="12"/>
        <v>0.28288000000000002</v>
      </c>
      <c r="AJ71" s="77" t="s">
        <v>2143</v>
      </c>
      <c r="AK71" s="77" t="s">
        <v>2341</v>
      </c>
      <c r="AL71" s="78">
        <v>44636</v>
      </c>
      <c r="AM71" s="78">
        <v>44636</v>
      </c>
      <c r="AN71" s="78">
        <v>44636</v>
      </c>
      <c r="AO71" s="78">
        <v>44636</v>
      </c>
      <c r="AP71" s="78">
        <v>44636</v>
      </c>
      <c r="AQ71" s="77" t="s">
        <v>89</v>
      </c>
      <c r="AR71" s="77"/>
      <c r="AS71" s="77" t="s">
        <v>2341</v>
      </c>
      <c r="AT71" s="78"/>
      <c r="AU71" s="78"/>
      <c r="AV71" s="78"/>
      <c r="AW71" s="77" t="s">
        <v>1198</v>
      </c>
      <c r="AX71" s="77" t="s">
        <v>116</v>
      </c>
      <c r="AY71" s="576"/>
      <c r="AZ71" s="576"/>
      <c r="BA71" s="576"/>
      <c r="BB71" s="576"/>
      <c r="BC71" s="576"/>
      <c r="BD71" s="576"/>
      <c r="BE71" s="77">
        <f t="shared" si="13"/>
        <v>12</v>
      </c>
      <c r="BF71" s="77">
        <f t="shared" si="14"/>
        <v>3</v>
      </c>
      <c r="BG71" s="77">
        <f t="shared" si="15"/>
        <v>2022</v>
      </c>
      <c r="BH71" s="89"/>
    </row>
    <row r="72" spans="1:60">
      <c r="A72" s="77" t="s">
        <v>428</v>
      </c>
      <c r="B72" s="77" t="s">
        <v>2157</v>
      </c>
      <c r="C72" s="77" t="s">
        <v>2342</v>
      </c>
      <c r="D72" s="78"/>
      <c r="E72" s="77">
        <v>114169</v>
      </c>
      <c r="F72" s="77" t="s">
        <v>2135</v>
      </c>
      <c r="G72" s="77" t="s">
        <v>2147</v>
      </c>
      <c r="H72" s="77" t="s">
        <v>2148</v>
      </c>
      <c r="I72" s="77" t="s">
        <v>531</v>
      </c>
      <c r="J72" s="77" t="s">
        <v>110</v>
      </c>
      <c r="K72" s="77">
        <v>91761</v>
      </c>
      <c r="L72" s="77" t="s">
        <v>2159</v>
      </c>
      <c r="M72" s="77" t="s">
        <v>2160</v>
      </c>
      <c r="N72" s="77"/>
      <c r="O72" s="77"/>
      <c r="P72" s="77"/>
      <c r="Q72" s="77" t="s">
        <v>1267</v>
      </c>
      <c r="R72" s="77"/>
      <c r="S72" s="77"/>
      <c r="T72" s="77" t="s">
        <v>2266</v>
      </c>
      <c r="U72" s="77">
        <v>30376609</v>
      </c>
      <c r="V72" s="77">
        <v>14.75</v>
      </c>
      <c r="W72" s="77" t="s">
        <v>2154</v>
      </c>
      <c r="X72" s="77">
        <v>340</v>
      </c>
      <c r="Y72" s="77">
        <v>832</v>
      </c>
      <c r="Z72" s="77">
        <v>26</v>
      </c>
      <c r="AA72" s="89">
        <f t="shared" si="8"/>
        <v>0.28288000000000002</v>
      </c>
      <c r="AB72" s="77" t="s">
        <v>70</v>
      </c>
      <c r="AC72" s="78">
        <v>44651</v>
      </c>
      <c r="AD72" s="77"/>
      <c r="AE72" s="77" t="s">
        <v>2142</v>
      </c>
      <c r="AF72" s="77" t="str">
        <f t="shared" si="9"/>
        <v>CA4169030808T</v>
      </c>
      <c r="AG72" s="77">
        <f t="shared" si="10"/>
        <v>832</v>
      </c>
      <c r="AH72" s="77">
        <f t="shared" si="11"/>
        <v>26</v>
      </c>
      <c r="AI72" s="89">
        <f t="shared" si="12"/>
        <v>0.28288000000000002</v>
      </c>
      <c r="AJ72" s="77" t="s">
        <v>2143</v>
      </c>
      <c r="AK72" s="77" t="s">
        <v>2342</v>
      </c>
      <c r="AL72" s="78">
        <v>44636</v>
      </c>
      <c r="AM72" s="78">
        <v>44636</v>
      </c>
      <c r="AN72" s="78">
        <v>44636</v>
      </c>
      <c r="AO72" s="78">
        <v>44636</v>
      </c>
      <c r="AP72" s="78">
        <v>44636</v>
      </c>
      <c r="AQ72" s="77" t="s">
        <v>89</v>
      </c>
      <c r="AR72" s="77"/>
      <c r="AS72" s="77" t="s">
        <v>2342</v>
      </c>
      <c r="AT72" s="78"/>
      <c r="AU72" s="78"/>
      <c r="AV72" s="78"/>
      <c r="AW72" s="77" t="s">
        <v>1198</v>
      </c>
      <c r="AX72" s="77" t="s">
        <v>116</v>
      </c>
      <c r="AY72" s="576"/>
      <c r="AZ72" s="576"/>
      <c r="BA72" s="576"/>
      <c r="BB72" s="576"/>
      <c r="BC72" s="576"/>
      <c r="BD72" s="576"/>
      <c r="BE72" s="77">
        <f t="shared" si="13"/>
        <v>12</v>
      </c>
      <c r="BF72" s="77">
        <f t="shared" si="14"/>
        <v>3</v>
      </c>
      <c r="BG72" s="77">
        <f t="shared" si="15"/>
        <v>2022</v>
      </c>
      <c r="BH72" s="89"/>
    </row>
    <row r="73" spans="1:60">
      <c r="A73" s="77" t="s">
        <v>428</v>
      </c>
      <c r="B73" s="77" t="s">
        <v>79</v>
      </c>
      <c r="C73" s="77" t="s">
        <v>2343</v>
      </c>
      <c r="D73" s="78"/>
      <c r="E73" s="77" t="s">
        <v>2344</v>
      </c>
      <c r="F73" s="77" t="s">
        <v>2135</v>
      </c>
      <c r="G73" s="77" t="s">
        <v>2147</v>
      </c>
      <c r="H73" s="77" t="s">
        <v>2148</v>
      </c>
      <c r="I73" s="77" t="s">
        <v>531</v>
      </c>
      <c r="J73" s="77" t="s">
        <v>110</v>
      </c>
      <c r="K73" s="77">
        <v>91761</v>
      </c>
      <c r="L73" s="77" t="s">
        <v>211</v>
      </c>
      <c r="M73" s="77" t="s">
        <v>2345</v>
      </c>
      <c r="N73" s="77"/>
      <c r="O73" s="77"/>
      <c r="P73" s="77"/>
      <c r="Q73" s="77" t="s">
        <v>1267</v>
      </c>
      <c r="R73" s="77"/>
      <c r="S73" s="77"/>
      <c r="T73" s="77" t="s">
        <v>2346</v>
      </c>
      <c r="U73" s="77">
        <v>30376609</v>
      </c>
      <c r="V73" s="77">
        <v>14.75</v>
      </c>
      <c r="W73" s="77" t="s">
        <v>2154</v>
      </c>
      <c r="X73" s="77">
        <v>340</v>
      </c>
      <c r="Y73" s="77">
        <v>768</v>
      </c>
      <c r="Z73" s="77">
        <v>24</v>
      </c>
      <c r="AA73" s="89">
        <f t="shared" si="8"/>
        <v>0.26112000000000002</v>
      </c>
      <c r="AB73" s="77" t="s">
        <v>70</v>
      </c>
      <c r="AC73" s="78">
        <v>44651</v>
      </c>
      <c r="AD73" s="77"/>
      <c r="AE73" s="77" t="s">
        <v>2142</v>
      </c>
      <c r="AF73" s="77" t="str">
        <f t="shared" si="9"/>
        <v>CA3530031120T</v>
      </c>
      <c r="AG73" s="77">
        <f t="shared" si="10"/>
        <v>768</v>
      </c>
      <c r="AH73" s="77">
        <f t="shared" si="11"/>
        <v>24</v>
      </c>
      <c r="AI73" s="89">
        <f t="shared" si="12"/>
        <v>0.26112000000000002</v>
      </c>
      <c r="AJ73" s="77" t="s">
        <v>2143</v>
      </c>
      <c r="AK73" s="77" t="s">
        <v>2343</v>
      </c>
      <c r="AL73" s="78">
        <v>44636</v>
      </c>
      <c r="AM73" s="78">
        <v>44636</v>
      </c>
      <c r="AN73" s="78">
        <v>44636</v>
      </c>
      <c r="AO73" s="78">
        <v>44636</v>
      </c>
      <c r="AP73" s="78">
        <v>44636</v>
      </c>
      <c r="AQ73" s="77" t="s">
        <v>89</v>
      </c>
      <c r="AR73" s="77"/>
      <c r="AS73" s="77" t="s">
        <v>2343</v>
      </c>
      <c r="AT73" s="78"/>
      <c r="AU73" s="78"/>
      <c r="AV73" s="78"/>
      <c r="AW73" s="77" t="s">
        <v>1198</v>
      </c>
      <c r="AX73" s="77" t="s">
        <v>116</v>
      </c>
      <c r="AY73" s="576"/>
      <c r="AZ73" s="576"/>
      <c r="BA73" s="576"/>
      <c r="BB73" s="576"/>
      <c r="BC73" s="576"/>
      <c r="BD73" s="576"/>
      <c r="BE73" s="77">
        <f t="shared" si="13"/>
        <v>12</v>
      </c>
      <c r="BF73" s="77">
        <f t="shared" si="14"/>
        <v>3</v>
      </c>
      <c r="BG73" s="77">
        <f t="shared" si="15"/>
        <v>2022</v>
      </c>
      <c r="BH73" s="89"/>
    </row>
    <row r="74" spans="1:60">
      <c r="A74" s="77" t="s">
        <v>428</v>
      </c>
      <c r="B74" s="77" t="s">
        <v>79</v>
      </c>
      <c r="C74" s="77" t="s">
        <v>2347</v>
      </c>
      <c r="D74" s="78"/>
      <c r="E74" s="77" t="s">
        <v>2348</v>
      </c>
      <c r="F74" s="77" t="s">
        <v>2135</v>
      </c>
      <c r="G74" s="77" t="s">
        <v>2147</v>
      </c>
      <c r="H74" s="77" t="s">
        <v>2148</v>
      </c>
      <c r="I74" s="77" t="s">
        <v>531</v>
      </c>
      <c r="J74" s="77" t="s">
        <v>110</v>
      </c>
      <c r="K74" s="77">
        <v>91761</v>
      </c>
      <c r="L74" s="77" t="s">
        <v>211</v>
      </c>
      <c r="M74" s="77" t="s">
        <v>2345</v>
      </c>
      <c r="N74" s="77"/>
      <c r="O74" s="77"/>
      <c r="P74" s="77"/>
      <c r="Q74" s="77" t="s">
        <v>1267</v>
      </c>
      <c r="R74" s="77"/>
      <c r="S74" s="77"/>
      <c r="T74" s="77" t="s">
        <v>2346</v>
      </c>
      <c r="U74" s="77">
        <v>30376609</v>
      </c>
      <c r="V74" s="77">
        <v>14.75</v>
      </c>
      <c r="W74" s="77" t="s">
        <v>2154</v>
      </c>
      <c r="X74" s="77">
        <v>340</v>
      </c>
      <c r="Y74" s="77">
        <v>768</v>
      </c>
      <c r="Z74" s="77">
        <v>24</v>
      </c>
      <c r="AA74" s="89">
        <f t="shared" si="8"/>
        <v>0.26112000000000002</v>
      </c>
      <c r="AB74" s="77" t="s">
        <v>88</v>
      </c>
      <c r="AC74" s="78">
        <v>44651</v>
      </c>
      <c r="AD74" s="77"/>
      <c r="AE74" s="77" t="s">
        <v>2142</v>
      </c>
      <c r="AF74" s="77" t="str">
        <f t="shared" si="9"/>
        <v>CA3531031121T</v>
      </c>
      <c r="AG74" s="77">
        <f t="shared" si="10"/>
        <v>768</v>
      </c>
      <c r="AH74" s="77">
        <f t="shared" si="11"/>
        <v>24</v>
      </c>
      <c r="AI74" s="89">
        <f t="shared" si="12"/>
        <v>0.26112000000000002</v>
      </c>
      <c r="AJ74" s="77" t="s">
        <v>2143</v>
      </c>
      <c r="AK74" s="77" t="s">
        <v>2347</v>
      </c>
      <c r="AL74" s="78">
        <v>44636</v>
      </c>
      <c r="AM74" s="78">
        <v>44636</v>
      </c>
      <c r="AN74" s="78">
        <v>44636</v>
      </c>
      <c r="AO74" s="78">
        <v>44636</v>
      </c>
      <c r="AP74" s="78">
        <v>44636</v>
      </c>
      <c r="AQ74" s="77" t="s">
        <v>89</v>
      </c>
      <c r="AR74" s="77"/>
      <c r="AS74" s="77" t="s">
        <v>2347</v>
      </c>
      <c r="AT74" s="78"/>
      <c r="AU74" s="78"/>
      <c r="AV74" s="78"/>
      <c r="AW74" s="77" t="s">
        <v>1198</v>
      </c>
      <c r="AX74" s="77" t="s">
        <v>116</v>
      </c>
      <c r="AY74" s="576"/>
      <c r="AZ74" s="576"/>
      <c r="BA74" s="576"/>
      <c r="BB74" s="576"/>
      <c r="BC74" s="576"/>
      <c r="BD74" s="576"/>
      <c r="BE74" s="77">
        <f t="shared" si="13"/>
        <v>12</v>
      </c>
      <c r="BF74" s="77">
        <f t="shared" si="14"/>
        <v>3</v>
      </c>
      <c r="BG74" s="77">
        <f t="shared" si="15"/>
        <v>2022</v>
      </c>
      <c r="BH74" s="89"/>
    </row>
    <row r="75" spans="1:60">
      <c r="A75" s="77" t="s">
        <v>428</v>
      </c>
      <c r="B75" s="77" t="s">
        <v>2157</v>
      </c>
      <c r="C75" s="77" t="s">
        <v>2349</v>
      </c>
      <c r="D75" s="78"/>
      <c r="E75" s="77" t="s">
        <v>2350</v>
      </c>
      <c r="F75" s="77" t="s">
        <v>2135</v>
      </c>
      <c r="G75" s="77" t="s">
        <v>2147</v>
      </c>
      <c r="H75" s="77" t="s">
        <v>2148</v>
      </c>
      <c r="I75" s="77" t="s">
        <v>531</v>
      </c>
      <c r="J75" s="77" t="s">
        <v>110</v>
      </c>
      <c r="K75" s="77">
        <v>91761</v>
      </c>
      <c r="L75" s="77" t="s">
        <v>653</v>
      </c>
      <c r="M75" s="77" t="s">
        <v>2351</v>
      </c>
      <c r="N75" s="77"/>
      <c r="O75" s="77"/>
      <c r="P75" s="77"/>
      <c r="Q75" s="77" t="s">
        <v>1267</v>
      </c>
      <c r="R75" s="77"/>
      <c r="S75" s="77"/>
      <c r="T75" s="77" t="s">
        <v>2352</v>
      </c>
      <c r="U75" s="77">
        <v>30390455</v>
      </c>
      <c r="V75" s="77">
        <v>14.75</v>
      </c>
      <c r="W75" s="77" t="s">
        <v>2176</v>
      </c>
      <c r="X75" s="77">
        <v>395</v>
      </c>
      <c r="Y75" s="77">
        <v>832</v>
      </c>
      <c r="Z75" s="77">
        <v>26</v>
      </c>
      <c r="AA75" s="89">
        <f t="shared" si="8"/>
        <v>0.32863999999999999</v>
      </c>
      <c r="AB75" s="77" t="s">
        <v>88</v>
      </c>
      <c r="AC75" s="78">
        <v>44651</v>
      </c>
      <c r="AD75" s="77"/>
      <c r="AE75" s="77" t="s">
        <v>2142</v>
      </c>
      <c r="AF75" s="77" t="str">
        <f t="shared" si="9"/>
        <v>CA0421031020T</v>
      </c>
      <c r="AG75" s="77">
        <f t="shared" si="10"/>
        <v>832</v>
      </c>
      <c r="AH75" s="77">
        <f t="shared" si="11"/>
        <v>26</v>
      </c>
      <c r="AI75" s="89">
        <f t="shared" si="12"/>
        <v>0.32863999999999999</v>
      </c>
      <c r="AJ75" s="77" t="s">
        <v>2143</v>
      </c>
      <c r="AK75" s="77" t="s">
        <v>2349</v>
      </c>
      <c r="AL75" s="78">
        <v>44635</v>
      </c>
      <c r="AM75" s="78">
        <v>44635</v>
      </c>
      <c r="AN75" s="78">
        <v>44637</v>
      </c>
      <c r="AO75" s="78">
        <v>44637</v>
      </c>
      <c r="AP75" s="78">
        <v>44637</v>
      </c>
      <c r="AQ75" s="77" t="s">
        <v>89</v>
      </c>
      <c r="AR75" s="77"/>
      <c r="AS75" s="77" t="s">
        <v>2349</v>
      </c>
      <c r="AT75" s="78"/>
      <c r="AU75" s="78"/>
      <c r="AV75" s="78"/>
      <c r="AW75" s="77" t="s">
        <v>1198</v>
      </c>
      <c r="AX75" s="77" t="s">
        <v>116</v>
      </c>
      <c r="AY75" s="576"/>
      <c r="AZ75" s="576"/>
      <c r="BA75" s="576"/>
      <c r="BB75" s="576"/>
      <c r="BC75" s="576"/>
      <c r="BD75" s="576"/>
      <c r="BE75" s="77">
        <f t="shared" si="13"/>
        <v>12</v>
      </c>
      <c r="BF75" s="77">
        <f t="shared" si="14"/>
        <v>3</v>
      </c>
      <c r="BG75" s="77">
        <f t="shared" si="15"/>
        <v>2022</v>
      </c>
      <c r="BH75" s="89"/>
    </row>
    <row r="76" spans="1:60">
      <c r="A76" s="77" t="s">
        <v>55</v>
      </c>
      <c r="B76" s="77" t="s">
        <v>230</v>
      </c>
      <c r="C76" s="77" t="s">
        <v>2353</v>
      </c>
      <c r="D76" s="78"/>
      <c r="E76" s="77">
        <v>3946245</v>
      </c>
      <c r="F76" s="77" t="s">
        <v>2135</v>
      </c>
      <c r="G76" s="77" t="s">
        <v>2136</v>
      </c>
      <c r="H76" s="77" t="s">
        <v>2137</v>
      </c>
      <c r="I76" s="77" t="s">
        <v>2138</v>
      </c>
      <c r="J76" s="77" t="s">
        <v>110</v>
      </c>
      <c r="K76" s="77">
        <v>90248</v>
      </c>
      <c r="L76" s="77" t="s">
        <v>233</v>
      </c>
      <c r="M76" s="77" t="s">
        <v>2354</v>
      </c>
      <c r="N76" s="77"/>
      <c r="O76" s="77"/>
      <c r="P76" s="77"/>
      <c r="Q76" s="77" t="s">
        <v>1267</v>
      </c>
      <c r="R76" s="77"/>
      <c r="S76" s="77"/>
      <c r="T76" s="77" t="s">
        <v>237</v>
      </c>
      <c r="U76" s="77">
        <v>30397472</v>
      </c>
      <c r="V76" s="77">
        <v>15</v>
      </c>
      <c r="W76" s="77" t="s">
        <v>2212</v>
      </c>
      <c r="X76" s="77">
        <v>480</v>
      </c>
      <c r="Y76" s="77">
        <v>667</v>
      </c>
      <c r="Z76" s="77">
        <v>23</v>
      </c>
      <c r="AA76" s="89">
        <f t="shared" si="8"/>
        <v>0.32016</v>
      </c>
      <c r="AB76" s="77" t="s">
        <v>88</v>
      </c>
      <c r="AC76" s="78">
        <v>44651</v>
      </c>
      <c r="AD76" s="77"/>
      <c r="AE76" s="77" t="s">
        <v>2142</v>
      </c>
      <c r="AF76" s="77" t="str">
        <f t="shared" si="9"/>
        <v>CA6245031103T</v>
      </c>
      <c r="AG76" s="77">
        <f t="shared" si="10"/>
        <v>667</v>
      </c>
      <c r="AH76" s="77">
        <f t="shared" si="11"/>
        <v>23</v>
      </c>
      <c r="AI76" s="89">
        <f t="shared" si="12"/>
        <v>0.32016</v>
      </c>
      <c r="AJ76" s="77" t="s">
        <v>2143</v>
      </c>
      <c r="AK76" s="77" t="s">
        <v>2353</v>
      </c>
      <c r="AL76" s="78">
        <v>44635</v>
      </c>
      <c r="AM76" s="78">
        <v>44635</v>
      </c>
      <c r="AN76" s="78">
        <v>44637</v>
      </c>
      <c r="AO76" s="78">
        <v>44637</v>
      </c>
      <c r="AP76" s="78">
        <v>44637</v>
      </c>
      <c r="AQ76" s="77" t="s">
        <v>89</v>
      </c>
      <c r="AR76" s="77" t="s">
        <v>2355</v>
      </c>
      <c r="AS76" s="77" t="s">
        <v>2353</v>
      </c>
      <c r="AT76" s="78"/>
      <c r="AU76" s="78"/>
      <c r="AV76" s="78"/>
      <c r="AW76" s="77" t="s">
        <v>1198</v>
      </c>
      <c r="AX76" s="77" t="s">
        <v>116</v>
      </c>
      <c r="AY76" s="576"/>
      <c r="AZ76" s="576"/>
      <c r="BA76" s="576"/>
      <c r="BB76" s="576"/>
      <c r="BC76" s="576"/>
      <c r="BD76" s="576"/>
      <c r="BE76" s="77">
        <f t="shared" si="13"/>
        <v>12</v>
      </c>
      <c r="BF76" s="77">
        <f t="shared" si="14"/>
        <v>3</v>
      </c>
      <c r="BG76" s="77">
        <f t="shared" si="15"/>
        <v>2022</v>
      </c>
      <c r="BH76" s="89"/>
    </row>
    <row r="77" spans="1:60">
      <c r="A77" s="77" t="s">
        <v>428</v>
      </c>
      <c r="B77" s="77" t="s">
        <v>56</v>
      </c>
      <c r="C77" s="77" t="s">
        <v>2356</v>
      </c>
      <c r="D77" s="78"/>
      <c r="E77" s="77" t="s">
        <v>2309</v>
      </c>
      <c r="F77" s="77" t="s">
        <v>2135</v>
      </c>
      <c r="G77" s="77" t="s">
        <v>2136</v>
      </c>
      <c r="H77" s="77" t="s">
        <v>2137</v>
      </c>
      <c r="I77" s="77" t="s">
        <v>2138</v>
      </c>
      <c r="J77" s="77" t="s">
        <v>110</v>
      </c>
      <c r="K77" s="77">
        <v>90248</v>
      </c>
      <c r="L77" s="77" t="s">
        <v>2310</v>
      </c>
      <c r="M77" s="77" t="s">
        <v>2311</v>
      </c>
      <c r="N77" s="77"/>
      <c r="O77" s="77"/>
      <c r="P77" s="77"/>
      <c r="Q77" s="77" t="s">
        <v>1267</v>
      </c>
      <c r="R77" s="77"/>
      <c r="S77" s="77"/>
      <c r="T77" s="77" t="s">
        <v>2221</v>
      </c>
      <c r="U77" s="77">
        <v>30390255</v>
      </c>
      <c r="V77" s="77">
        <v>14.75</v>
      </c>
      <c r="W77" s="77" t="s">
        <v>2192</v>
      </c>
      <c r="X77" s="77">
        <v>395</v>
      </c>
      <c r="Y77" s="77">
        <v>624</v>
      </c>
      <c r="Z77" s="77">
        <v>24</v>
      </c>
      <c r="AA77" s="89">
        <f t="shared" si="8"/>
        <v>0.24648</v>
      </c>
      <c r="AB77" s="77" t="s">
        <v>70</v>
      </c>
      <c r="AC77" s="78">
        <v>44651</v>
      </c>
      <c r="AD77" s="77"/>
      <c r="AE77" s="77" t="s">
        <v>2142</v>
      </c>
      <c r="AF77" s="77" t="str">
        <f t="shared" si="9"/>
        <v>CA2022030412T</v>
      </c>
      <c r="AG77" s="77">
        <f t="shared" si="10"/>
        <v>624</v>
      </c>
      <c r="AH77" s="77">
        <f t="shared" si="11"/>
        <v>24</v>
      </c>
      <c r="AI77" s="89">
        <f t="shared" si="12"/>
        <v>0.24648</v>
      </c>
      <c r="AJ77" s="77" t="s">
        <v>2143</v>
      </c>
      <c r="AK77" s="77" t="s">
        <v>2356</v>
      </c>
      <c r="AL77" s="78">
        <v>44636</v>
      </c>
      <c r="AM77" s="78">
        <v>44636</v>
      </c>
      <c r="AN77" s="78">
        <v>44637</v>
      </c>
      <c r="AO77" s="78">
        <v>44637</v>
      </c>
      <c r="AP77" s="78">
        <v>44637</v>
      </c>
      <c r="AQ77" s="77" t="s">
        <v>89</v>
      </c>
      <c r="AR77" s="77" t="s">
        <v>2357</v>
      </c>
      <c r="AS77" s="77" t="s">
        <v>2356</v>
      </c>
      <c r="AT77" s="78"/>
      <c r="AU77" s="78"/>
      <c r="AV77" s="78"/>
      <c r="AW77" s="77" t="s">
        <v>1198</v>
      </c>
      <c r="AX77" s="77" t="s">
        <v>116</v>
      </c>
      <c r="AY77" s="576"/>
      <c r="AZ77" s="576"/>
      <c r="BA77" s="576"/>
      <c r="BB77" s="576"/>
      <c r="BC77" s="576"/>
      <c r="BD77" s="576"/>
      <c r="BE77" s="77">
        <f t="shared" si="13"/>
        <v>12</v>
      </c>
      <c r="BF77" s="77">
        <f t="shared" si="14"/>
        <v>3</v>
      </c>
      <c r="BG77" s="77">
        <f t="shared" si="15"/>
        <v>2022</v>
      </c>
      <c r="BH77" s="89"/>
    </row>
    <row r="78" spans="1:60">
      <c r="A78" s="77" t="s">
        <v>428</v>
      </c>
      <c r="B78" s="77" t="s">
        <v>56</v>
      </c>
      <c r="C78" s="77" t="s">
        <v>2358</v>
      </c>
      <c r="D78" s="78"/>
      <c r="E78" s="77" t="s">
        <v>2309</v>
      </c>
      <c r="F78" s="77" t="s">
        <v>2135</v>
      </c>
      <c r="G78" s="77" t="s">
        <v>2136</v>
      </c>
      <c r="H78" s="77" t="s">
        <v>2137</v>
      </c>
      <c r="I78" s="77" t="s">
        <v>2138</v>
      </c>
      <c r="J78" s="77" t="s">
        <v>110</v>
      </c>
      <c r="K78" s="77">
        <v>90248</v>
      </c>
      <c r="L78" s="77" t="s">
        <v>2310</v>
      </c>
      <c r="M78" s="77" t="s">
        <v>2311</v>
      </c>
      <c r="N78" s="77"/>
      <c r="O78" s="77"/>
      <c r="P78" s="77"/>
      <c r="Q78" s="77" t="s">
        <v>1267</v>
      </c>
      <c r="R78" s="77"/>
      <c r="S78" s="77"/>
      <c r="T78" s="77" t="s">
        <v>2221</v>
      </c>
      <c r="U78" s="77">
        <v>30390255</v>
      </c>
      <c r="V78" s="77">
        <v>14.75</v>
      </c>
      <c r="W78" s="77" t="s">
        <v>2192</v>
      </c>
      <c r="X78" s="77">
        <v>395</v>
      </c>
      <c r="Y78" s="77">
        <v>624</v>
      </c>
      <c r="Z78" s="77">
        <v>24</v>
      </c>
      <c r="AA78" s="89">
        <f t="shared" si="8"/>
        <v>0.24648</v>
      </c>
      <c r="AB78" s="77" t="s">
        <v>70</v>
      </c>
      <c r="AC78" s="78">
        <v>44651</v>
      </c>
      <c r="AD78" s="77"/>
      <c r="AE78" s="77" t="s">
        <v>2142</v>
      </c>
      <c r="AF78" s="77" t="str">
        <f t="shared" si="9"/>
        <v>CA2022030413T</v>
      </c>
      <c r="AG78" s="77">
        <f t="shared" si="10"/>
        <v>624</v>
      </c>
      <c r="AH78" s="77">
        <f t="shared" si="11"/>
        <v>24</v>
      </c>
      <c r="AI78" s="89">
        <f t="shared" si="12"/>
        <v>0.24648</v>
      </c>
      <c r="AJ78" s="77" t="s">
        <v>2143</v>
      </c>
      <c r="AK78" s="77" t="s">
        <v>2358</v>
      </c>
      <c r="AL78" s="78">
        <v>44636</v>
      </c>
      <c r="AM78" s="78">
        <v>44636</v>
      </c>
      <c r="AN78" s="78">
        <v>44637</v>
      </c>
      <c r="AO78" s="78">
        <v>44637</v>
      </c>
      <c r="AP78" s="78">
        <v>44637</v>
      </c>
      <c r="AQ78" s="77" t="s">
        <v>89</v>
      </c>
      <c r="AR78" s="77" t="s">
        <v>2359</v>
      </c>
      <c r="AS78" s="77" t="s">
        <v>2358</v>
      </c>
      <c r="AT78" s="78"/>
      <c r="AU78" s="78"/>
      <c r="AV78" s="78"/>
      <c r="AW78" s="77" t="s">
        <v>1198</v>
      </c>
      <c r="AX78" s="77" t="s">
        <v>116</v>
      </c>
      <c r="AY78" s="576"/>
      <c r="AZ78" s="576"/>
      <c r="BA78" s="576"/>
      <c r="BB78" s="576"/>
      <c r="BC78" s="576"/>
      <c r="BD78" s="576"/>
      <c r="BE78" s="77">
        <f t="shared" si="13"/>
        <v>12</v>
      </c>
      <c r="BF78" s="77">
        <f t="shared" si="14"/>
        <v>3</v>
      </c>
      <c r="BG78" s="77">
        <f t="shared" si="15"/>
        <v>2022</v>
      </c>
      <c r="BH78" s="89"/>
    </row>
    <row r="79" spans="1:60">
      <c r="A79" s="77" t="s">
        <v>428</v>
      </c>
      <c r="B79" s="77" t="s">
        <v>56</v>
      </c>
      <c r="C79" s="77" t="s">
        <v>2360</v>
      </c>
      <c r="D79" s="78"/>
      <c r="E79" s="77" t="s">
        <v>2217</v>
      </c>
      <c r="F79" s="77" t="s">
        <v>2135</v>
      </c>
      <c r="G79" s="77" t="s">
        <v>2147</v>
      </c>
      <c r="H79" s="77" t="s">
        <v>2148</v>
      </c>
      <c r="I79" s="77" t="s">
        <v>531</v>
      </c>
      <c r="J79" s="77" t="s">
        <v>110</v>
      </c>
      <c r="K79" s="77">
        <v>91761</v>
      </c>
      <c r="L79" s="77" t="s">
        <v>1701</v>
      </c>
      <c r="M79" s="77" t="s">
        <v>1195</v>
      </c>
      <c r="N79" s="77" t="s">
        <v>1196</v>
      </c>
      <c r="O79" s="77" t="s">
        <v>110</v>
      </c>
      <c r="P79" s="77">
        <v>92407</v>
      </c>
      <c r="Q79" s="77" t="s">
        <v>1267</v>
      </c>
      <c r="R79" s="77"/>
      <c r="S79" s="77"/>
      <c r="T79" s="77" t="s">
        <v>2221</v>
      </c>
      <c r="U79" s="77">
        <v>30390256</v>
      </c>
      <c r="V79" s="77">
        <v>14.75</v>
      </c>
      <c r="W79" s="77" t="s">
        <v>2197</v>
      </c>
      <c r="X79" s="77">
        <v>400</v>
      </c>
      <c r="Y79" s="77">
        <v>624</v>
      </c>
      <c r="Z79" s="77">
        <v>24</v>
      </c>
      <c r="AA79" s="89">
        <f t="shared" si="8"/>
        <v>0.24959999999999999</v>
      </c>
      <c r="AB79" s="77" t="s">
        <v>70</v>
      </c>
      <c r="AC79" s="78">
        <v>44651</v>
      </c>
      <c r="AD79" s="77"/>
      <c r="AE79" s="77" t="s">
        <v>2142</v>
      </c>
      <c r="AF79" s="77" t="str">
        <f t="shared" si="9"/>
        <v>CA2022030406T</v>
      </c>
      <c r="AG79" s="77">
        <f t="shared" si="10"/>
        <v>624</v>
      </c>
      <c r="AH79" s="77">
        <f t="shared" si="11"/>
        <v>24</v>
      </c>
      <c r="AI79" s="89">
        <f t="shared" si="12"/>
        <v>0.24959999999999999</v>
      </c>
      <c r="AJ79" s="77" t="s">
        <v>2143</v>
      </c>
      <c r="AK79" s="77" t="s">
        <v>2360</v>
      </c>
      <c r="AL79" s="78">
        <v>44637</v>
      </c>
      <c r="AM79" s="78">
        <v>44637</v>
      </c>
      <c r="AN79" s="78">
        <v>44637</v>
      </c>
      <c r="AO79" s="78">
        <v>44637</v>
      </c>
      <c r="AP79" s="78">
        <v>44637</v>
      </c>
      <c r="AQ79" s="77" t="s">
        <v>89</v>
      </c>
      <c r="AR79" s="77" t="s">
        <v>2361</v>
      </c>
      <c r="AS79" s="77" t="s">
        <v>2360</v>
      </c>
      <c r="AT79" s="78"/>
      <c r="AU79" s="78"/>
      <c r="AV79" s="78"/>
      <c r="AW79" s="77" t="s">
        <v>1198</v>
      </c>
      <c r="AX79" s="77" t="s">
        <v>116</v>
      </c>
      <c r="AY79" s="576"/>
      <c r="AZ79" s="576"/>
      <c r="BA79" s="576"/>
      <c r="BB79" s="576"/>
      <c r="BC79" s="576"/>
      <c r="BD79" s="576"/>
      <c r="BE79" s="77">
        <f t="shared" si="13"/>
        <v>12</v>
      </c>
      <c r="BF79" s="77">
        <f t="shared" si="14"/>
        <v>3</v>
      </c>
      <c r="BG79" s="77">
        <f t="shared" si="15"/>
        <v>2022</v>
      </c>
      <c r="BH79" s="89"/>
    </row>
    <row r="80" spans="1:60">
      <c r="A80" s="77" t="s">
        <v>428</v>
      </c>
      <c r="B80" s="77" t="s">
        <v>56</v>
      </c>
      <c r="C80" s="77" t="s">
        <v>2362</v>
      </c>
      <c r="D80" s="78"/>
      <c r="E80" s="77" t="s">
        <v>2217</v>
      </c>
      <c r="F80" s="77" t="s">
        <v>2135</v>
      </c>
      <c r="G80" s="77" t="s">
        <v>2147</v>
      </c>
      <c r="H80" s="77" t="s">
        <v>2148</v>
      </c>
      <c r="I80" s="77" t="s">
        <v>531</v>
      </c>
      <c r="J80" s="77" t="s">
        <v>110</v>
      </c>
      <c r="K80" s="77">
        <v>91761</v>
      </c>
      <c r="L80" s="77" t="s">
        <v>1701</v>
      </c>
      <c r="M80" s="77" t="s">
        <v>1195</v>
      </c>
      <c r="N80" s="77" t="s">
        <v>1196</v>
      </c>
      <c r="O80" s="77" t="s">
        <v>110</v>
      </c>
      <c r="P80" s="77">
        <v>92407</v>
      </c>
      <c r="Q80" s="77" t="s">
        <v>1267</v>
      </c>
      <c r="R80" s="77"/>
      <c r="S80" s="77"/>
      <c r="T80" s="77" t="s">
        <v>2221</v>
      </c>
      <c r="U80" s="77">
        <v>30390256</v>
      </c>
      <c r="V80" s="77">
        <v>14.75</v>
      </c>
      <c r="W80" s="77" t="s">
        <v>2197</v>
      </c>
      <c r="X80" s="77">
        <v>400</v>
      </c>
      <c r="Y80" s="77">
        <v>624</v>
      </c>
      <c r="Z80" s="77">
        <v>24</v>
      </c>
      <c r="AA80" s="89">
        <f t="shared" si="8"/>
        <v>0.24959999999999999</v>
      </c>
      <c r="AB80" s="77" t="s">
        <v>70</v>
      </c>
      <c r="AC80" s="78">
        <v>44651</v>
      </c>
      <c r="AD80" s="77"/>
      <c r="AE80" s="77" t="s">
        <v>2142</v>
      </c>
      <c r="AF80" s="77" t="str">
        <f t="shared" si="9"/>
        <v>CA2022030407T</v>
      </c>
      <c r="AG80" s="77">
        <f t="shared" si="10"/>
        <v>624</v>
      </c>
      <c r="AH80" s="77">
        <f t="shared" si="11"/>
        <v>24</v>
      </c>
      <c r="AI80" s="89">
        <f t="shared" si="12"/>
        <v>0.24959999999999999</v>
      </c>
      <c r="AJ80" s="77" t="s">
        <v>2143</v>
      </c>
      <c r="AK80" s="77" t="s">
        <v>2362</v>
      </c>
      <c r="AL80" s="78">
        <v>44637</v>
      </c>
      <c r="AM80" s="78">
        <v>44637</v>
      </c>
      <c r="AN80" s="78">
        <v>44637</v>
      </c>
      <c r="AO80" s="78">
        <v>44637</v>
      </c>
      <c r="AP80" s="78">
        <v>44637</v>
      </c>
      <c r="AQ80" s="77" t="s">
        <v>89</v>
      </c>
      <c r="AR80" s="77" t="s">
        <v>2363</v>
      </c>
      <c r="AS80" s="77" t="s">
        <v>2362</v>
      </c>
      <c r="AT80" s="78"/>
      <c r="AU80" s="78"/>
      <c r="AV80" s="78"/>
      <c r="AW80" s="77" t="s">
        <v>1198</v>
      </c>
      <c r="AX80" s="77" t="s">
        <v>116</v>
      </c>
      <c r="AY80" s="576"/>
      <c r="AZ80" s="576"/>
      <c r="BA80" s="576"/>
      <c r="BB80" s="576"/>
      <c r="BC80" s="576"/>
      <c r="BD80" s="576"/>
      <c r="BE80" s="77">
        <f t="shared" si="13"/>
        <v>12</v>
      </c>
      <c r="BF80" s="77">
        <f t="shared" si="14"/>
        <v>3</v>
      </c>
      <c r="BG80" s="77">
        <f t="shared" si="15"/>
        <v>2022</v>
      </c>
      <c r="BH80" s="89"/>
    </row>
    <row r="81" spans="1:60">
      <c r="A81" s="77" t="s">
        <v>428</v>
      </c>
      <c r="B81" s="77" t="s">
        <v>56</v>
      </c>
      <c r="C81" s="77" t="s">
        <v>2364</v>
      </c>
      <c r="D81" s="78"/>
      <c r="E81" s="77" t="s">
        <v>2217</v>
      </c>
      <c r="F81" s="77" t="s">
        <v>2135</v>
      </c>
      <c r="G81" s="77" t="s">
        <v>2147</v>
      </c>
      <c r="H81" s="77" t="s">
        <v>2148</v>
      </c>
      <c r="I81" s="77" t="s">
        <v>531</v>
      </c>
      <c r="J81" s="77" t="s">
        <v>110</v>
      </c>
      <c r="K81" s="77">
        <v>91761</v>
      </c>
      <c r="L81" s="77" t="s">
        <v>1701</v>
      </c>
      <c r="M81" s="77" t="s">
        <v>1195</v>
      </c>
      <c r="N81" s="77" t="s">
        <v>1196</v>
      </c>
      <c r="O81" s="77" t="s">
        <v>110</v>
      </c>
      <c r="P81" s="77">
        <v>92407</v>
      </c>
      <c r="Q81" s="77" t="s">
        <v>1267</v>
      </c>
      <c r="R81" s="77"/>
      <c r="S81" s="77"/>
      <c r="T81" s="77" t="s">
        <v>2221</v>
      </c>
      <c r="U81" s="77">
        <v>30390256</v>
      </c>
      <c r="V81" s="77">
        <v>14.75</v>
      </c>
      <c r="W81" s="77" t="s">
        <v>2197</v>
      </c>
      <c r="X81" s="77">
        <v>400</v>
      </c>
      <c r="Y81" s="77">
        <v>624</v>
      </c>
      <c r="Z81" s="77">
        <v>24</v>
      </c>
      <c r="AA81" s="89">
        <f t="shared" si="8"/>
        <v>0.24959999999999999</v>
      </c>
      <c r="AB81" s="77" t="s">
        <v>70</v>
      </c>
      <c r="AC81" s="78">
        <v>44651</v>
      </c>
      <c r="AD81" s="77"/>
      <c r="AE81" s="77" t="s">
        <v>2142</v>
      </c>
      <c r="AF81" s="77" t="str">
        <f t="shared" si="9"/>
        <v>CA2022030408T</v>
      </c>
      <c r="AG81" s="77">
        <f t="shared" si="10"/>
        <v>624</v>
      </c>
      <c r="AH81" s="77">
        <f t="shared" si="11"/>
        <v>24</v>
      </c>
      <c r="AI81" s="89">
        <f t="shared" si="12"/>
        <v>0.24959999999999999</v>
      </c>
      <c r="AJ81" s="77" t="s">
        <v>2143</v>
      </c>
      <c r="AK81" s="77" t="s">
        <v>2364</v>
      </c>
      <c r="AL81" s="78">
        <v>44637</v>
      </c>
      <c r="AM81" s="78">
        <v>44637</v>
      </c>
      <c r="AN81" s="78">
        <v>44637</v>
      </c>
      <c r="AO81" s="78">
        <v>44637</v>
      </c>
      <c r="AP81" s="78">
        <v>44637</v>
      </c>
      <c r="AQ81" s="77" t="s">
        <v>89</v>
      </c>
      <c r="AR81" s="77" t="s">
        <v>2365</v>
      </c>
      <c r="AS81" s="77" t="s">
        <v>2364</v>
      </c>
      <c r="AT81" s="78"/>
      <c r="AU81" s="78"/>
      <c r="AV81" s="78"/>
      <c r="AW81" s="77" t="s">
        <v>1198</v>
      </c>
      <c r="AX81" s="77" t="s">
        <v>116</v>
      </c>
      <c r="AY81" s="576"/>
      <c r="AZ81" s="576"/>
      <c r="BA81" s="576"/>
      <c r="BB81" s="576"/>
      <c r="BC81" s="576"/>
      <c r="BD81" s="576"/>
      <c r="BE81" s="77">
        <f t="shared" si="13"/>
        <v>12</v>
      </c>
      <c r="BF81" s="77">
        <f t="shared" si="14"/>
        <v>3</v>
      </c>
      <c r="BG81" s="77">
        <f t="shared" si="15"/>
        <v>2022</v>
      </c>
      <c r="BH81" s="89"/>
    </row>
    <row r="82" spans="1:60">
      <c r="A82" s="77" t="s">
        <v>428</v>
      </c>
      <c r="B82" s="77" t="s">
        <v>2157</v>
      </c>
      <c r="C82" s="77" t="s">
        <v>2366</v>
      </c>
      <c r="D82" s="78"/>
      <c r="E82" s="77">
        <v>114169</v>
      </c>
      <c r="F82" s="77" t="s">
        <v>2135</v>
      </c>
      <c r="G82" s="77" t="s">
        <v>2147</v>
      </c>
      <c r="H82" s="77" t="s">
        <v>2148</v>
      </c>
      <c r="I82" s="77" t="s">
        <v>531</v>
      </c>
      <c r="J82" s="77" t="s">
        <v>110</v>
      </c>
      <c r="K82" s="77">
        <v>91761</v>
      </c>
      <c r="L82" s="77" t="s">
        <v>2159</v>
      </c>
      <c r="M82" s="77" t="s">
        <v>2160</v>
      </c>
      <c r="N82" s="77"/>
      <c r="O82" s="77"/>
      <c r="P82" s="77"/>
      <c r="Q82" s="77" t="s">
        <v>1267</v>
      </c>
      <c r="R82" s="77"/>
      <c r="S82" s="77"/>
      <c r="T82" s="77" t="s">
        <v>2266</v>
      </c>
      <c r="U82" s="77">
        <v>30376609</v>
      </c>
      <c r="V82" s="77">
        <v>14.75</v>
      </c>
      <c r="W82" s="77" t="s">
        <v>2154</v>
      </c>
      <c r="X82" s="77">
        <v>340</v>
      </c>
      <c r="Y82" s="77">
        <v>832</v>
      </c>
      <c r="Z82" s="77">
        <v>26</v>
      </c>
      <c r="AA82" s="89">
        <f t="shared" si="8"/>
        <v>0.28288000000000002</v>
      </c>
      <c r="AB82" s="77" t="s">
        <v>70</v>
      </c>
      <c r="AC82" s="78">
        <v>44651</v>
      </c>
      <c r="AD82" s="77"/>
      <c r="AE82" s="77" t="s">
        <v>2142</v>
      </c>
      <c r="AF82" s="77" t="str">
        <f t="shared" si="9"/>
        <v>CA4169030809T</v>
      </c>
      <c r="AG82" s="77">
        <f t="shared" si="10"/>
        <v>832</v>
      </c>
      <c r="AH82" s="77">
        <f t="shared" si="11"/>
        <v>26</v>
      </c>
      <c r="AI82" s="89">
        <f t="shared" si="12"/>
        <v>0.28288000000000002</v>
      </c>
      <c r="AJ82" s="77" t="s">
        <v>2143</v>
      </c>
      <c r="AK82" s="77" t="s">
        <v>2366</v>
      </c>
      <c r="AL82" s="78">
        <v>44637</v>
      </c>
      <c r="AM82" s="78">
        <v>44637</v>
      </c>
      <c r="AN82" s="78">
        <v>44637</v>
      </c>
      <c r="AO82" s="78">
        <v>44637</v>
      </c>
      <c r="AP82" s="78">
        <v>44637</v>
      </c>
      <c r="AQ82" s="77" t="s">
        <v>89</v>
      </c>
      <c r="AR82" s="77"/>
      <c r="AS82" s="77" t="s">
        <v>2366</v>
      </c>
      <c r="AT82" s="78"/>
      <c r="AU82" s="78"/>
      <c r="AV82" s="78"/>
      <c r="AW82" s="77" t="s">
        <v>1198</v>
      </c>
      <c r="AX82" s="77" t="s">
        <v>116</v>
      </c>
      <c r="AY82" s="576"/>
      <c r="AZ82" s="576"/>
      <c r="BA82" s="576"/>
      <c r="BB82" s="576"/>
      <c r="BC82" s="576"/>
      <c r="BD82" s="576"/>
      <c r="BE82" s="77">
        <f t="shared" si="13"/>
        <v>12</v>
      </c>
      <c r="BF82" s="77">
        <f t="shared" si="14"/>
        <v>3</v>
      </c>
      <c r="BG82" s="77">
        <f t="shared" si="15"/>
        <v>2022</v>
      </c>
      <c r="BH82" s="89"/>
    </row>
    <row r="83" spans="1:60">
      <c r="A83" s="77" t="s">
        <v>428</v>
      </c>
      <c r="B83" s="77" t="s">
        <v>56</v>
      </c>
      <c r="C83" s="77" t="s">
        <v>2367</v>
      </c>
      <c r="D83" s="78"/>
      <c r="E83" s="77" t="s">
        <v>2220</v>
      </c>
      <c r="F83" s="77" t="s">
        <v>2368</v>
      </c>
      <c r="G83" s="77" t="s">
        <v>2369</v>
      </c>
      <c r="H83" s="77" t="s">
        <v>2370</v>
      </c>
      <c r="I83" s="77" t="s">
        <v>2371</v>
      </c>
      <c r="J83" s="77" t="s">
        <v>110</v>
      </c>
      <c r="K83" s="77">
        <v>94601</v>
      </c>
      <c r="L83" s="77" t="s">
        <v>1225</v>
      </c>
      <c r="M83" s="77" t="s">
        <v>1226</v>
      </c>
      <c r="N83" s="77" t="s">
        <v>565</v>
      </c>
      <c r="O83" s="77" t="s">
        <v>110</v>
      </c>
      <c r="P83" s="77">
        <v>94544</v>
      </c>
      <c r="Q83" s="77" t="s">
        <v>1267</v>
      </c>
      <c r="R83" s="77"/>
      <c r="S83" s="77"/>
      <c r="T83" s="77" t="s">
        <v>2221</v>
      </c>
      <c r="U83" s="77">
        <v>30390256</v>
      </c>
      <c r="V83" s="77">
        <v>14.75</v>
      </c>
      <c r="W83" s="77" t="s">
        <v>2197</v>
      </c>
      <c r="X83" s="77">
        <v>400</v>
      </c>
      <c r="Y83" s="77">
        <v>624</v>
      </c>
      <c r="Z83" s="77">
        <v>24</v>
      </c>
      <c r="AA83" s="89">
        <f t="shared" si="8"/>
        <v>0.24959999999999999</v>
      </c>
      <c r="AB83" s="77" t="s">
        <v>70</v>
      </c>
      <c r="AC83" s="78">
        <v>44651</v>
      </c>
      <c r="AD83" s="77"/>
      <c r="AE83" s="77" t="s">
        <v>2142</v>
      </c>
      <c r="AF83" s="77" t="str">
        <f t="shared" si="9"/>
        <v>CA2022030444T</v>
      </c>
      <c r="AG83" s="77">
        <f t="shared" si="10"/>
        <v>624</v>
      </c>
      <c r="AH83" s="77">
        <f t="shared" si="11"/>
        <v>24</v>
      </c>
      <c r="AI83" s="89">
        <f t="shared" si="12"/>
        <v>0.24959999999999999</v>
      </c>
      <c r="AJ83" s="77" t="s">
        <v>2143</v>
      </c>
      <c r="AK83" s="77" t="s">
        <v>2367</v>
      </c>
      <c r="AL83" s="78">
        <v>44637</v>
      </c>
      <c r="AM83" s="78">
        <v>44637</v>
      </c>
      <c r="AN83" s="78">
        <v>44637</v>
      </c>
      <c r="AO83" s="78">
        <v>44637</v>
      </c>
      <c r="AP83" s="78">
        <v>44637</v>
      </c>
      <c r="AQ83" s="77" t="s">
        <v>89</v>
      </c>
      <c r="AR83" s="77" t="s">
        <v>2372</v>
      </c>
      <c r="AS83" s="77" t="s">
        <v>2367</v>
      </c>
      <c r="AT83" s="78"/>
      <c r="AU83" s="78"/>
      <c r="AV83" s="78"/>
      <c r="AW83" s="77" t="s">
        <v>1198</v>
      </c>
      <c r="AX83" s="77" t="s">
        <v>116</v>
      </c>
      <c r="AY83" s="576"/>
      <c r="AZ83" s="576"/>
      <c r="BA83" s="576"/>
      <c r="BB83" s="576"/>
      <c r="BC83" s="576"/>
      <c r="BD83" s="576"/>
      <c r="BE83" s="77">
        <f t="shared" si="13"/>
        <v>12</v>
      </c>
      <c r="BF83" s="77">
        <f t="shared" si="14"/>
        <v>3</v>
      </c>
      <c r="BG83" s="77">
        <f t="shared" si="15"/>
        <v>2022</v>
      </c>
      <c r="BH83" s="89"/>
    </row>
    <row r="84" spans="1:60">
      <c r="A84" s="77" t="s">
        <v>428</v>
      </c>
      <c r="B84" s="77" t="s">
        <v>2157</v>
      </c>
      <c r="C84" s="77" t="s">
        <v>2373</v>
      </c>
      <c r="D84" s="78"/>
      <c r="E84" s="77" t="s">
        <v>2374</v>
      </c>
      <c r="F84" s="77" t="s">
        <v>2135</v>
      </c>
      <c r="G84" s="77" t="s">
        <v>2147</v>
      </c>
      <c r="H84" s="77" t="s">
        <v>2148</v>
      </c>
      <c r="I84" s="77" t="s">
        <v>531</v>
      </c>
      <c r="J84" s="77" t="s">
        <v>110</v>
      </c>
      <c r="K84" s="77">
        <v>91761</v>
      </c>
      <c r="L84" s="77" t="s">
        <v>2159</v>
      </c>
      <c r="M84" s="77" t="s">
        <v>2160</v>
      </c>
      <c r="N84" s="77"/>
      <c r="O84" s="77"/>
      <c r="P84" s="77"/>
      <c r="Q84" s="77" t="s">
        <v>1267</v>
      </c>
      <c r="R84" s="77"/>
      <c r="S84" s="77"/>
      <c r="T84" s="77" t="s">
        <v>2375</v>
      </c>
      <c r="U84" s="77">
        <v>30371611</v>
      </c>
      <c r="V84" s="77">
        <v>14.75</v>
      </c>
      <c r="W84" s="77" t="s">
        <v>2202</v>
      </c>
      <c r="X84" s="77">
        <v>350</v>
      </c>
      <c r="Y84" s="77">
        <v>832</v>
      </c>
      <c r="Z84" s="77">
        <v>26</v>
      </c>
      <c r="AA84" s="89">
        <f t="shared" ref="AA84:AA147" si="16">X84*Y84/1000000</f>
        <v>0.29120000000000001</v>
      </c>
      <c r="AB84" s="77" t="s">
        <v>70</v>
      </c>
      <c r="AC84" s="78">
        <v>44651</v>
      </c>
      <c r="AD84" s="77"/>
      <c r="AE84" s="77" t="s">
        <v>2142</v>
      </c>
      <c r="AF84" s="77" t="str">
        <f t="shared" ref="AF84:AF147" si="17">C84</f>
        <v>CA4173030810T</v>
      </c>
      <c r="AG84" s="77">
        <f t="shared" ref="AG84:AG147" si="18">Y84</f>
        <v>832</v>
      </c>
      <c r="AH84" s="77">
        <f t="shared" ref="AH84:AH147" si="19">Z84</f>
        <v>26</v>
      </c>
      <c r="AI84" s="89">
        <f t="shared" ref="AI84:AI147" si="20">AA84</f>
        <v>0.29120000000000001</v>
      </c>
      <c r="AJ84" s="77" t="s">
        <v>2143</v>
      </c>
      <c r="AK84" s="77" t="s">
        <v>2373</v>
      </c>
      <c r="AL84" s="78">
        <v>44637</v>
      </c>
      <c r="AM84" s="78">
        <v>44637</v>
      </c>
      <c r="AN84" s="78">
        <v>44637</v>
      </c>
      <c r="AO84" s="78">
        <v>44637</v>
      </c>
      <c r="AP84" s="78">
        <v>44637</v>
      </c>
      <c r="AQ84" s="77" t="s">
        <v>89</v>
      </c>
      <c r="AR84" s="77"/>
      <c r="AS84" s="77" t="s">
        <v>2373</v>
      </c>
      <c r="AT84" s="78"/>
      <c r="AU84" s="78"/>
      <c r="AV84" s="78"/>
      <c r="AW84" s="77" t="s">
        <v>1198</v>
      </c>
      <c r="AX84" s="77" t="s">
        <v>116</v>
      </c>
      <c r="AY84" s="576"/>
      <c r="AZ84" s="576"/>
      <c r="BA84" s="576"/>
      <c r="BB84" s="576"/>
      <c r="BC84" s="576"/>
      <c r="BD84" s="576"/>
      <c r="BE84" s="77">
        <f t="shared" ref="BE84:BE147" si="21">WEEKNUM(AN84)</f>
        <v>12</v>
      </c>
      <c r="BF84" s="77">
        <f t="shared" ref="BF84:BF147" si="22">MONTH(AL84)</f>
        <v>3</v>
      </c>
      <c r="BG84" s="77">
        <f t="shared" ref="BG84:BG147" si="23">YEAR(AL84)</f>
        <v>2022</v>
      </c>
      <c r="BH84" s="89"/>
    </row>
    <row r="85" spans="1:60">
      <c r="A85" s="77" t="s">
        <v>428</v>
      </c>
      <c r="B85" s="77" t="s">
        <v>56</v>
      </c>
      <c r="C85" s="77" t="s">
        <v>2376</v>
      </c>
      <c r="D85" s="78"/>
      <c r="E85" s="77" t="s">
        <v>2377</v>
      </c>
      <c r="F85" s="77" t="s">
        <v>2135</v>
      </c>
      <c r="G85" s="77" t="s">
        <v>2147</v>
      </c>
      <c r="H85" s="77" t="s">
        <v>2148</v>
      </c>
      <c r="I85" s="77" t="s">
        <v>531</v>
      </c>
      <c r="J85" s="77" t="s">
        <v>110</v>
      </c>
      <c r="K85" s="77">
        <v>91761</v>
      </c>
      <c r="L85" s="77" t="s">
        <v>1194</v>
      </c>
      <c r="M85" s="77" t="s">
        <v>1195</v>
      </c>
      <c r="N85" s="77" t="s">
        <v>1196</v>
      </c>
      <c r="O85" s="77" t="s">
        <v>110</v>
      </c>
      <c r="P85" s="77">
        <v>92407</v>
      </c>
      <c r="Q85" s="77" t="s">
        <v>1267</v>
      </c>
      <c r="R85" s="77"/>
      <c r="S85" s="77"/>
      <c r="T85" s="77" t="s">
        <v>2378</v>
      </c>
      <c r="U85" s="77">
        <v>30390256</v>
      </c>
      <c r="V85" s="77">
        <v>14.75</v>
      </c>
      <c r="W85" s="77" t="s">
        <v>2197</v>
      </c>
      <c r="X85" s="77">
        <v>400</v>
      </c>
      <c r="Y85" s="77">
        <v>624</v>
      </c>
      <c r="Z85" s="77">
        <v>24</v>
      </c>
      <c r="AA85" s="89">
        <f t="shared" si="16"/>
        <v>0.24959999999999999</v>
      </c>
      <c r="AB85" s="77" t="s">
        <v>70</v>
      </c>
      <c r="AC85" s="78">
        <v>44651</v>
      </c>
      <c r="AD85" s="77"/>
      <c r="AE85" s="77" t="s">
        <v>2142</v>
      </c>
      <c r="AF85" s="77" t="str">
        <f t="shared" si="17"/>
        <v>CA2022031033T</v>
      </c>
      <c r="AG85" s="77">
        <f t="shared" si="18"/>
        <v>624</v>
      </c>
      <c r="AH85" s="77">
        <f t="shared" si="19"/>
        <v>24</v>
      </c>
      <c r="AI85" s="89">
        <f t="shared" si="20"/>
        <v>0.24959999999999999</v>
      </c>
      <c r="AJ85" s="77" t="s">
        <v>2143</v>
      </c>
      <c r="AK85" s="77" t="s">
        <v>2376</v>
      </c>
      <c r="AL85" s="78">
        <v>44637</v>
      </c>
      <c r="AM85" s="78">
        <v>44637</v>
      </c>
      <c r="AN85" s="78">
        <v>44637</v>
      </c>
      <c r="AO85" s="78">
        <v>44637</v>
      </c>
      <c r="AP85" s="78">
        <v>44637</v>
      </c>
      <c r="AQ85" s="77" t="s">
        <v>89</v>
      </c>
      <c r="AR85" s="77" t="s">
        <v>2379</v>
      </c>
      <c r="AS85" s="77" t="s">
        <v>2376</v>
      </c>
      <c r="AT85" s="78"/>
      <c r="AU85" s="78"/>
      <c r="AV85" s="78"/>
      <c r="AW85" s="77" t="s">
        <v>1198</v>
      </c>
      <c r="AX85" s="77" t="s">
        <v>116</v>
      </c>
      <c r="AY85" s="576"/>
      <c r="AZ85" s="576"/>
      <c r="BA85" s="576"/>
      <c r="BB85" s="576"/>
      <c r="BC85" s="576"/>
      <c r="BD85" s="576"/>
      <c r="BE85" s="77">
        <f t="shared" si="21"/>
        <v>12</v>
      </c>
      <c r="BF85" s="77">
        <f t="shared" si="22"/>
        <v>3</v>
      </c>
      <c r="BG85" s="77">
        <f t="shared" si="23"/>
        <v>2022</v>
      </c>
      <c r="BH85" s="89"/>
    </row>
    <row r="86" spans="1:60">
      <c r="A86" s="77" t="s">
        <v>428</v>
      </c>
      <c r="B86" s="77" t="s">
        <v>56</v>
      </c>
      <c r="C86" s="77" t="s">
        <v>2380</v>
      </c>
      <c r="D86" s="78"/>
      <c r="E86" s="77" t="s">
        <v>2377</v>
      </c>
      <c r="F86" s="77" t="s">
        <v>2135</v>
      </c>
      <c r="G86" s="77" t="s">
        <v>2147</v>
      </c>
      <c r="H86" s="77" t="s">
        <v>2148</v>
      </c>
      <c r="I86" s="77" t="s">
        <v>531</v>
      </c>
      <c r="J86" s="77" t="s">
        <v>110</v>
      </c>
      <c r="K86" s="77">
        <v>91761</v>
      </c>
      <c r="L86" s="77" t="s">
        <v>1194</v>
      </c>
      <c r="M86" s="77" t="s">
        <v>1195</v>
      </c>
      <c r="N86" s="77" t="s">
        <v>1196</v>
      </c>
      <c r="O86" s="77" t="s">
        <v>110</v>
      </c>
      <c r="P86" s="77">
        <v>92407</v>
      </c>
      <c r="Q86" s="77" t="s">
        <v>1267</v>
      </c>
      <c r="R86" s="77"/>
      <c r="S86" s="77"/>
      <c r="T86" s="77" t="s">
        <v>2378</v>
      </c>
      <c r="U86" s="77">
        <v>30390256</v>
      </c>
      <c r="V86" s="77">
        <v>14.75</v>
      </c>
      <c r="W86" s="77" t="s">
        <v>2197</v>
      </c>
      <c r="X86" s="77">
        <v>400</v>
      </c>
      <c r="Y86" s="77">
        <v>624</v>
      </c>
      <c r="Z86" s="77">
        <v>24</v>
      </c>
      <c r="AA86" s="89">
        <f t="shared" si="16"/>
        <v>0.24959999999999999</v>
      </c>
      <c r="AB86" s="77" t="s">
        <v>70</v>
      </c>
      <c r="AC86" s="78">
        <v>44651</v>
      </c>
      <c r="AD86" s="77"/>
      <c r="AE86" s="77" t="s">
        <v>2142</v>
      </c>
      <c r="AF86" s="77" t="str">
        <f t="shared" si="17"/>
        <v>CA2022031034T</v>
      </c>
      <c r="AG86" s="77">
        <f t="shared" si="18"/>
        <v>624</v>
      </c>
      <c r="AH86" s="77">
        <f t="shared" si="19"/>
        <v>24</v>
      </c>
      <c r="AI86" s="89">
        <f t="shared" si="20"/>
        <v>0.24959999999999999</v>
      </c>
      <c r="AJ86" s="77" t="s">
        <v>2143</v>
      </c>
      <c r="AK86" s="77" t="s">
        <v>2380</v>
      </c>
      <c r="AL86" s="78">
        <v>44637</v>
      </c>
      <c r="AM86" s="78">
        <v>44637</v>
      </c>
      <c r="AN86" s="78">
        <v>44637</v>
      </c>
      <c r="AO86" s="78">
        <v>44637</v>
      </c>
      <c r="AP86" s="78">
        <v>44637</v>
      </c>
      <c r="AQ86" s="77" t="s">
        <v>89</v>
      </c>
      <c r="AR86" s="77" t="s">
        <v>2381</v>
      </c>
      <c r="AS86" s="77" t="s">
        <v>2380</v>
      </c>
      <c r="AT86" s="78"/>
      <c r="AU86" s="78"/>
      <c r="AV86" s="78"/>
      <c r="AW86" s="77" t="s">
        <v>1198</v>
      </c>
      <c r="AX86" s="77" t="s">
        <v>116</v>
      </c>
      <c r="AY86" s="576"/>
      <c r="AZ86" s="576"/>
      <c r="BA86" s="576"/>
      <c r="BB86" s="576"/>
      <c r="BC86" s="576"/>
      <c r="BD86" s="576"/>
      <c r="BE86" s="77">
        <f t="shared" si="21"/>
        <v>12</v>
      </c>
      <c r="BF86" s="77">
        <f t="shared" si="22"/>
        <v>3</v>
      </c>
      <c r="BG86" s="77">
        <f t="shared" si="23"/>
        <v>2022</v>
      </c>
      <c r="BH86" s="89"/>
    </row>
    <row r="87" spans="1:60">
      <c r="A87" s="77" t="s">
        <v>428</v>
      </c>
      <c r="B87" s="77" t="s">
        <v>56</v>
      </c>
      <c r="C87" s="77" t="s">
        <v>2382</v>
      </c>
      <c r="D87" s="78"/>
      <c r="E87" s="77" t="s">
        <v>2377</v>
      </c>
      <c r="F87" s="77" t="s">
        <v>2135</v>
      </c>
      <c r="G87" s="77" t="s">
        <v>2147</v>
      </c>
      <c r="H87" s="77" t="s">
        <v>2148</v>
      </c>
      <c r="I87" s="77" t="s">
        <v>531</v>
      </c>
      <c r="J87" s="77" t="s">
        <v>110</v>
      </c>
      <c r="K87" s="77">
        <v>91761</v>
      </c>
      <c r="L87" s="77" t="s">
        <v>1194</v>
      </c>
      <c r="M87" s="77" t="s">
        <v>1195</v>
      </c>
      <c r="N87" s="77" t="s">
        <v>1196</v>
      </c>
      <c r="O87" s="77" t="s">
        <v>110</v>
      </c>
      <c r="P87" s="77">
        <v>92407</v>
      </c>
      <c r="Q87" s="77" t="s">
        <v>1267</v>
      </c>
      <c r="R87" s="77"/>
      <c r="S87" s="77"/>
      <c r="T87" s="77" t="s">
        <v>2378</v>
      </c>
      <c r="U87" s="77">
        <v>30390256</v>
      </c>
      <c r="V87" s="77">
        <v>14.75</v>
      </c>
      <c r="W87" s="77" t="s">
        <v>2197</v>
      </c>
      <c r="X87" s="77">
        <v>400</v>
      </c>
      <c r="Y87" s="77">
        <v>624</v>
      </c>
      <c r="Z87" s="77">
        <v>24</v>
      </c>
      <c r="AA87" s="89">
        <f t="shared" si="16"/>
        <v>0.24959999999999999</v>
      </c>
      <c r="AB87" s="77" t="s">
        <v>70</v>
      </c>
      <c r="AC87" s="78">
        <v>44651</v>
      </c>
      <c r="AD87" s="77"/>
      <c r="AE87" s="77" t="s">
        <v>2142</v>
      </c>
      <c r="AF87" s="77" t="str">
        <f t="shared" si="17"/>
        <v>CA2022031035T</v>
      </c>
      <c r="AG87" s="77">
        <f t="shared" si="18"/>
        <v>624</v>
      </c>
      <c r="AH87" s="77">
        <f t="shared" si="19"/>
        <v>24</v>
      </c>
      <c r="AI87" s="89">
        <f t="shared" si="20"/>
        <v>0.24959999999999999</v>
      </c>
      <c r="AJ87" s="77" t="s">
        <v>2143</v>
      </c>
      <c r="AK87" s="77" t="s">
        <v>2382</v>
      </c>
      <c r="AL87" s="78">
        <v>44637</v>
      </c>
      <c r="AM87" s="78">
        <v>44637</v>
      </c>
      <c r="AN87" s="78">
        <v>44637</v>
      </c>
      <c r="AO87" s="78">
        <v>44637</v>
      </c>
      <c r="AP87" s="78">
        <v>44637</v>
      </c>
      <c r="AQ87" s="77" t="s">
        <v>89</v>
      </c>
      <c r="AR87" s="77" t="s">
        <v>2383</v>
      </c>
      <c r="AS87" s="77" t="s">
        <v>2382</v>
      </c>
      <c r="AT87" s="78"/>
      <c r="AU87" s="78"/>
      <c r="AV87" s="78"/>
      <c r="AW87" s="77" t="s">
        <v>1198</v>
      </c>
      <c r="AX87" s="77" t="s">
        <v>116</v>
      </c>
      <c r="AY87" s="576"/>
      <c r="AZ87" s="576"/>
      <c r="BA87" s="576"/>
      <c r="BB87" s="576"/>
      <c r="BC87" s="576"/>
      <c r="BD87" s="576"/>
      <c r="BE87" s="77">
        <f t="shared" si="21"/>
        <v>12</v>
      </c>
      <c r="BF87" s="77">
        <f t="shared" si="22"/>
        <v>3</v>
      </c>
      <c r="BG87" s="77">
        <f t="shared" si="23"/>
        <v>2022</v>
      </c>
      <c r="BH87" s="89"/>
    </row>
    <row r="88" spans="1:60">
      <c r="A88" s="77" t="s">
        <v>428</v>
      </c>
      <c r="B88" s="77" t="s">
        <v>2157</v>
      </c>
      <c r="C88" s="77" t="s">
        <v>2384</v>
      </c>
      <c r="D88" s="78"/>
      <c r="E88" s="77">
        <v>113477</v>
      </c>
      <c r="F88" s="77" t="s">
        <v>2135</v>
      </c>
      <c r="G88" s="77" t="s">
        <v>2147</v>
      </c>
      <c r="H88" s="77" t="s">
        <v>2148</v>
      </c>
      <c r="I88" s="77" t="s">
        <v>531</v>
      </c>
      <c r="J88" s="77" t="s">
        <v>110</v>
      </c>
      <c r="K88" s="77">
        <v>91761</v>
      </c>
      <c r="L88" s="77" t="s">
        <v>2159</v>
      </c>
      <c r="M88" s="77" t="s">
        <v>2285</v>
      </c>
      <c r="N88" s="77"/>
      <c r="O88" s="77"/>
      <c r="P88" s="77"/>
      <c r="Q88" s="77" t="s">
        <v>1267</v>
      </c>
      <c r="R88" s="77"/>
      <c r="S88" s="77"/>
      <c r="T88" s="77" t="s">
        <v>2286</v>
      </c>
      <c r="U88" s="77">
        <v>30390456</v>
      </c>
      <c r="V88" s="77">
        <v>14.75</v>
      </c>
      <c r="W88" s="77" t="s">
        <v>2141</v>
      </c>
      <c r="X88" s="77">
        <v>400</v>
      </c>
      <c r="Y88" s="77">
        <v>832</v>
      </c>
      <c r="Z88" s="77">
        <v>26</v>
      </c>
      <c r="AA88" s="89">
        <f t="shared" si="16"/>
        <v>0.33279999999999998</v>
      </c>
      <c r="AB88" s="77" t="s">
        <v>70</v>
      </c>
      <c r="AC88" s="78">
        <v>44651</v>
      </c>
      <c r="AD88" s="77"/>
      <c r="AE88" s="77" t="s">
        <v>2142</v>
      </c>
      <c r="AF88" s="77" t="str">
        <f t="shared" si="17"/>
        <v>CA3477022803T</v>
      </c>
      <c r="AG88" s="77">
        <f t="shared" si="18"/>
        <v>832</v>
      </c>
      <c r="AH88" s="77">
        <f t="shared" si="19"/>
        <v>26</v>
      </c>
      <c r="AI88" s="89">
        <f t="shared" si="20"/>
        <v>0.33279999999999998</v>
      </c>
      <c r="AJ88" s="77" t="s">
        <v>2143</v>
      </c>
      <c r="AK88" s="77" t="s">
        <v>2384</v>
      </c>
      <c r="AL88" s="78">
        <v>44634</v>
      </c>
      <c r="AM88" s="78">
        <v>44634</v>
      </c>
      <c r="AN88" s="78">
        <v>44638</v>
      </c>
      <c r="AO88" s="78">
        <v>44638</v>
      </c>
      <c r="AP88" s="78">
        <v>44638</v>
      </c>
      <c r="AQ88" s="77" t="s">
        <v>89</v>
      </c>
      <c r="AR88" s="77"/>
      <c r="AS88" s="77" t="s">
        <v>2384</v>
      </c>
      <c r="AT88" s="78"/>
      <c r="AU88" s="78"/>
      <c r="AV88" s="78"/>
      <c r="AW88" s="77" t="s">
        <v>1198</v>
      </c>
      <c r="AX88" s="77" t="s">
        <v>116</v>
      </c>
      <c r="AY88" s="576"/>
      <c r="AZ88" s="576"/>
      <c r="BA88" s="576"/>
      <c r="BB88" s="576"/>
      <c r="BC88" s="576"/>
      <c r="BD88" s="576"/>
      <c r="BE88" s="77">
        <f t="shared" si="21"/>
        <v>12</v>
      </c>
      <c r="BF88" s="77">
        <f t="shared" si="22"/>
        <v>3</v>
      </c>
      <c r="BG88" s="77">
        <f t="shared" si="23"/>
        <v>2022</v>
      </c>
      <c r="BH88" s="89"/>
    </row>
    <row r="89" spans="1:60">
      <c r="A89" s="77" t="s">
        <v>428</v>
      </c>
      <c r="B89" s="77" t="s">
        <v>2157</v>
      </c>
      <c r="C89" s="77" t="s">
        <v>2385</v>
      </c>
      <c r="D89" s="78"/>
      <c r="E89" s="77">
        <v>113477</v>
      </c>
      <c r="F89" s="77" t="s">
        <v>2135</v>
      </c>
      <c r="G89" s="77" t="s">
        <v>2147</v>
      </c>
      <c r="H89" s="77" t="s">
        <v>2148</v>
      </c>
      <c r="I89" s="77" t="s">
        <v>531</v>
      </c>
      <c r="J89" s="77" t="s">
        <v>110</v>
      </c>
      <c r="K89" s="77">
        <v>91761</v>
      </c>
      <c r="L89" s="77" t="s">
        <v>2159</v>
      </c>
      <c r="M89" s="77" t="s">
        <v>2285</v>
      </c>
      <c r="N89" s="77"/>
      <c r="O89" s="77"/>
      <c r="P89" s="77"/>
      <c r="Q89" s="77" t="s">
        <v>1267</v>
      </c>
      <c r="R89" s="77"/>
      <c r="S89" s="77"/>
      <c r="T89" s="77" t="s">
        <v>2286</v>
      </c>
      <c r="U89" s="77">
        <v>30390456</v>
      </c>
      <c r="V89" s="77">
        <v>14.75</v>
      </c>
      <c r="W89" s="77" t="s">
        <v>2141</v>
      </c>
      <c r="X89" s="77">
        <v>400</v>
      </c>
      <c r="Y89" s="77">
        <v>832</v>
      </c>
      <c r="Z89" s="77">
        <v>26</v>
      </c>
      <c r="AA89" s="89">
        <f t="shared" si="16"/>
        <v>0.33279999999999998</v>
      </c>
      <c r="AB89" s="77" t="s">
        <v>70</v>
      </c>
      <c r="AC89" s="78">
        <v>44651</v>
      </c>
      <c r="AD89" s="77"/>
      <c r="AE89" s="77" t="s">
        <v>2142</v>
      </c>
      <c r="AF89" s="77" t="str">
        <f t="shared" si="17"/>
        <v>CA3477022804T</v>
      </c>
      <c r="AG89" s="77">
        <f t="shared" si="18"/>
        <v>832</v>
      </c>
      <c r="AH89" s="77">
        <f t="shared" si="19"/>
        <v>26</v>
      </c>
      <c r="AI89" s="89">
        <f t="shared" si="20"/>
        <v>0.33279999999999998</v>
      </c>
      <c r="AJ89" s="77" t="s">
        <v>2143</v>
      </c>
      <c r="AK89" s="77" t="s">
        <v>2385</v>
      </c>
      <c r="AL89" s="78">
        <v>44634</v>
      </c>
      <c r="AM89" s="78">
        <v>44634</v>
      </c>
      <c r="AN89" s="78">
        <v>44638</v>
      </c>
      <c r="AO89" s="78">
        <v>44638</v>
      </c>
      <c r="AP89" s="78">
        <v>44638</v>
      </c>
      <c r="AQ89" s="77" t="s">
        <v>89</v>
      </c>
      <c r="AR89" s="77"/>
      <c r="AS89" s="77" t="s">
        <v>2385</v>
      </c>
      <c r="AT89" s="78"/>
      <c r="AU89" s="78"/>
      <c r="AV89" s="78"/>
      <c r="AW89" s="77" t="s">
        <v>1198</v>
      </c>
      <c r="AX89" s="77" t="s">
        <v>116</v>
      </c>
      <c r="AY89" s="576"/>
      <c r="AZ89" s="576"/>
      <c r="BA89" s="576"/>
      <c r="BB89" s="576"/>
      <c r="BC89" s="576"/>
      <c r="BD89" s="576"/>
      <c r="BE89" s="77">
        <f t="shared" si="21"/>
        <v>12</v>
      </c>
      <c r="BF89" s="77">
        <f t="shared" si="22"/>
        <v>3</v>
      </c>
      <c r="BG89" s="77">
        <f t="shared" si="23"/>
        <v>2022</v>
      </c>
      <c r="BH89" s="89"/>
    </row>
    <row r="90" spans="1:60">
      <c r="A90" s="77" t="s">
        <v>428</v>
      </c>
      <c r="B90" s="77" t="s">
        <v>2157</v>
      </c>
      <c r="C90" s="77" t="s">
        <v>2386</v>
      </c>
      <c r="D90" s="78"/>
      <c r="E90" s="77">
        <v>113477</v>
      </c>
      <c r="F90" s="77" t="s">
        <v>2135</v>
      </c>
      <c r="G90" s="77" t="s">
        <v>2147</v>
      </c>
      <c r="H90" s="77" t="s">
        <v>2148</v>
      </c>
      <c r="I90" s="77" t="s">
        <v>531</v>
      </c>
      <c r="J90" s="77" t="s">
        <v>110</v>
      </c>
      <c r="K90" s="77">
        <v>91761</v>
      </c>
      <c r="L90" s="77" t="s">
        <v>2159</v>
      </c>
      <c r="M90" s="77" t="s">
        <v>2285</v>
      </c>
      <c r="N90" s="77"/>
      <c r="O90" s="77"/>
      <c r="P90" s="77"/>
      <c r="Q90" s="77" t="s">
        <v>1267</v>
      </c>
      <c r="R90" s="77"/>
      <c r="S90" s="77"/>
      <c r="T90" s="77" t="s">
        <v>2286</v>
      </c>
      <c r="U90" s="77">
        <v>30390456</v>
      </c>
      <c r="V90" s="77">
        <v>14.75</v>
      </c>
      <c r="W90" s="77" t="s">
        <v>2141</v>
      </c>
      <c r="X90" s="77">
        <v>400</v>
      </c>
      <c r="Y90" s="77">
        <v>832</v>
      </c>
      <c r="Z90" s="77">
        <v>26</v>
      </c>
      <c r="AA90" s="89">
        <f t="shared" si="16"/>
        <v>0.33279999999999998</v>
      </c>
      <c r="AB90" s="77" t="s">
        <v>70</v>
      </c>
      <c r="AC90" s="78">
        <v>44651</v>
      </c>
      <c r="AD90" s="77"/>
      <c r="AE90" s="77" t="s">
        <v>2142</v>
      </c>
      <c r="AF90" s="77" t="str">
        <f t="shared" si="17"/>
        <v>CA3477022805T</v>
      </c>
      <c r="AG90" s="77">
        <f t="shared" si="18"/>
        <v>832</v>
      </c>
      <c r="AH90" s="77">
        <f t="shared" si="19"/>
        <v>26</v>
      </c>
      <c r="AI90" s="89">
        <f t="shared" si="20"/>
        <v>0.33279999999999998</v>
      </c>
      <c r="AJ90" s="77" t="s">
        <v>2143</v>
      </c>
      <c r="AK90" s="77" t="s">
        <v>2386</v>
      </c>
      <c r="AL90" s="78">
        <v>44634</v>
      </c>
      <c r="AM90" s="78">
        <v>44634</v>
      </c>
      <c r="AN90" s="78">
        <v>44638</v>
      </c>
      <c r="AO90" s="78">
        <v>44638</v>
      </c>
      <c r="AP90" s="78">
        <v>44638</v>
      </c>
      <c r="AQ90" s="77" t="s">
        <v>89</v>
      </c>
      <c r="AR90" s="77"/>
      <c r="AS90" s="77" t="s">
        <v>2386</v>
      </c>
      <c r="AT90" s="78"/>
      <c r="AU90" s="78"/>
      <c r="AV90" s="78"/>
      <c r="AW90" s="77" t="s">
        <v>1198</v>
      </c>
      <c r="AX90" s="77" t="s">
        <v>116</v>
      </c>
      <c r="AY90" s="576"/>
      <c r="AZ90" s="576"/>
      <c r="BA90" s="576"/>
      <c r="BB90" s="576"/>
      <c r="BC90" s="576"/>
      <c r="BD90" s="576"/>
      <c r="BE90" s="77">
        <f t="shared" si="21"/>
        <v>12</v>
      </c>
      <c r="BF90" s="77">
        <f t="shared" si="22"/>
        <v>3</v>
      </c>
      <c r="BG90" s="77">
        <f t="shared" si="23"/>
        <v>2022</v>
      </c>
      <c r="BH90" s="89"/>
    </row>
    <row r="91" spans="1:60">
      <c r="A91" s="77" t="s">
        <v>428</v>
      </c>
      <c r="B91" s="77" t="s">
        <v>2157</v>
      </c>
      <c r="C91" s="77" t="s">
        <v>2387</v>
      </c>
      <c r="D91" s="78"/>
      <c r="E91" s="77">
        <v>113477</v>
      </c>
      <c r="F91" s="77" t="s">
        <v>2135</v>
      </c>
      <c r="G91" s="77" t="s">
        <v>2147</v>
      </c>
      <c r="H91" s="77" t="s">
        <v>2148</v>
      </c>
      <c r="I91" s="77" t="s">
        <v>531</v>
      </c>
      <c r="J91" s="77" t="s">
        <v>110</v>
      </c>
      <c r="K91" s="77">
        <v>91761</v>
      </c>
      <c r="L91" s="77" t="s">
        <v>2159</v>
      </c>
      <c r="M91" s="77" t="s">
        <v>2285</v>
      </c>
      <c r="N91" s="77"/>
      <c r="O91" s="77"/>
      <c r="P91" s="77"/>
      <c r="Q91" s="77" t="s">
        <v>1267</v>
      </c>
      <c r="R91" s="77"/>
      <c r="S91" s="77"/>
      <c r="T91" s="77" t="s">
        <v>2286</v>
      </c>
      <c r="U91" s="77">
        <v>30390456</v>
      </c>
      <c r="V91" s="77">
        <v>14.75</v>
      </c>
      <c r="W91" s="77" t="s">
        <v>2141</v>
      </c>
      <c r="X91" s="77">
        <v>400</v>
      </c>
      <c r="Y91" s="77">
        <v>832</v>
      </c>
      <c r="Z91" s="77">
        <v>26</v>
      </c>
      <c r="AA91" s="89">
        <f t="shared" si="16"/>
        <v>0.33279999999999998</v>
      </c>
      <c r="AB91" s="77" t="s">
        <v>70</v>
      </c>
      <c r="AC91" s="78">
        <v>44651</v>
      </c>
      <c r="AD91" s="77"/>
      <c r="AE91" s="77" t="s">
        <v>2142</v>
      </c>
      <c r="AF91" s="77" t="str">
        <f t="shared" si="17"/>
        <v>CA3477022806T</v>
      </c>
      <c r="AG91" s="77">
        <f t="shared" si="18"/>
        <v>832</v>
      </c>
      <c r="AH91" s="77">
        <f t="shared" si="19"/>
        <v>26</v>
      </c>
      <c r="AI91" s="89">
        <f t="shared" si="20"/>
        <v>0.33279999999999998</v>
      </c>
      <c r="AJ91" s="77" t="s">
        <v>2143</v>
      </c>
      <c r="AK91" s="77" t="s">
        <v>2387</v>
      </c>
      <c r="AL91" s="78">
        <v>44634</v>
      </c>
      <c r="AM91" s="78">
        <v>44634</v>
      </c>
      <c r="AN91" s="78">
        <v>44638</v>
      </c>
      <c r="AO91" s="78">
        <v>44638</v>
      </c>
      <c r="AP91" s="78">
        <v>44638</v>
      </c>
      <c r="AQ91" s="77" t="s">
        <v>89</v>
      </c>
      <c r="AR91" s="77"/>
      <c r="AS91" s="77" t="s">
        <v>2387</v>
      </c>
      <c r="AT91" s="78"/>
      <c r="AU91" s="78"/>
      <c r="AV91" s="78"/>
      <c r="AW91" s="77" t="s">
        <v>1198</v>
      </c>
      <c r="AX91" s="77" t="s">
        <v>116</v>
      </c>
      <c r="AY91" s="576"/>
      <c r="AZ91" s="576"/>
      <c r="BA91" s="576"/>
      <c r="BB91" s="576"/>
      <c r="BC91" s="576"/>
      <c r="BD91" s="576"/>
      <c r="BE91" s="77">
        <f t="shared" si="21"/>
        <v>12</v>
      </c>
      <c r="BF91" s="77">
        <f t="shared" si="22"/>
        <v>3</v>
      </c>
      <c r="BG91" s="77">
        <f t="shared" si="23"/>
        <v>2022</v>
      </c>
      <c r="BH91" s="89"/>
    </row>
    <row r="92" spans="1:60">
      <c r="A92" s="77" t="s">
        <v>55</v>
      </c>
      <c r="B92" s="77" t="s">
        <v>230</v>
      </c>
      <c r="C92" s="77" t="s">
        <v>2388</v>
      </c>
      <c r="D92" s="78"/>
      <c r="E92" s="77">
        <v>3920350</v>
      </c>
      <c r="F92" s="77" t="s">
        <v>2368</v>
      </c>
      <c r="G92" s="77" t="s">
        <v>2369</v>
      </c>
      <c r="H92" s="77" t="s">
        <v>2370</v>
      </c>
      <c r="I92" s="77" t="s">
        <v>2371</v>
      </c>
      <c r="J92" s="77" t="s">
        <v>110</v>
      </c>
      <c r="K92" s="77">
        <v>94601</v>
      </c>
      <c r="L92" s="77" t="s">
        <v>233</v>
      </c>
      <c r="M92" s="77" t="s">
        <v>2389</v>
      </c>
      <c r="N92" s="77"/>
      <c r="O92" s="77"/>
      <c r="P92" s="77"/>
      <c r="Q92" s="77" t="s">
        <v>1267</v>
      </c>
      <c r="R92" s="77"/>
      <c r="S92" s="77"/>
      <c r="T92" s="77"/>
      <c r="U92" s="77">
        <v>30397472</v>
      </c>
      <c r="V92" s="77">
        <v>15</v>
      </c>
      <c r="W92" s="77" t="s">
        <v>2212</v>
      </c>
      <c r="X92" s="77">
        <v>480</v>
      </c>
      <c r="Y92" s="77">
        <v>667</v>
      </c>
      <c r="Z92" s="77">
        <v>23</v>
      </c>
      <c r="AA92" s="89">
        <f t="shared" si="16"/>
        <v>0.32016</v>
      </c>
      <c r="AB92" s="77" t="s">
        <v>88</v>
      </c>
      <c r="AC92" s="78">
        <v>44651</v>
      </c>
      <c r="AD92" s="77"/>
      <c r="AE92" s="77" t="s">
        <v>2142</v>
      </c>
      <c r="AF92" s="77" t="str">
        <f t="shared" si="17"/>
        <v>CA0350031101T</v>
      </c>
      <c r="AG92" s="77">
        <f t="shared" si="18"/>
        <v>667</v>
      </c>
      <c r="AH92" s="77">
        <f t="shared" si="19"/>
        <v>23</v>
      </c>
      <c r="AI92" s="89">
        <f t="shared" si="20"/>
        <v>0.32016</v>
      </c>
      <c r="AJ92" s="77" t="s">
        <v>2143</v>
      </c>
      <c r="AK92" s="77" t="s">
        <v>2388</v>
      </c>
      <c r="AL92" s="78">
        <v>44636</v>
      </c>
      <c r="AM92" s="78">
        <v>44636</v>
      </c>
      <c r="AN92" s="78">
        <v>44638</v>
      </c>
      <c r="AO92" s="78">
        <v>44638</v>
      </c>
      <c r="AP92" s="78">
        <v>44638</v>
      </c>
      <c r="AQ92" s="77" t="s">
        <v>89</v>
      </c>
      <c r="AR92" s="77"/>
      <c r="AS92" s="77" t="s">
        <v>2388</v>
      </c>
      <c r="AT92" s="78"/>
      <c r="AU92" s="78"/>
      <c r="AV92" s="78"/>
      <c r="AW92" s="77" t="s">
        <v>1198</v>
      </c>
      <c r="AX92" s="77" t="s">
        <v>116</v>
      </c>
      <c r="AY92" s="576"/>
      <c r="AZ92" s="576"/>
      <c r="BA92" s="576"/>
      <c r="BB92" s="576"/>
      <c r="BC92" s="576"/>
      <c r="BD92" s="576"/>
      <c r="BE92" s="77">
        <f t="shared" si="21"/>
        <v>12</v>
      </c>
      <c r="BF92" s="77">
        <f t="shared" si="22"/>
        <v>3</v>
      </c>
      <c r="BG92" s="77">
        <f t="shared" si="23"/>
        <v>2022</v>
      </c>
      <c r="BH92" s="89"/>
    </row>
    <row r="93" spans="1:60">
      <c r="A93" s="77" t="s">
        <v>428</v>
      </c>
      <c r="B93" s="77" t="s">
        <v>56</v>
      </c>
      <c r="C93" s="77" t="s">
        <v>2390</v>
      </c>
      <c r="D93" s="78"/>
      <c r="E93" s="77" t="s">
        <v>2220</v>
      </c>
      <c r="F93" s="77" t="s">
        <v>2135</v>
      </c>
      <c r="G93" s="77" t="s">
        <v>2147</v>
      </c>
      <c r="H93" s="77" t="s">
        <v>2148</v>
      </c>
      <c r="I93" s="77" t="s">
        <v>531</v>
      </c>
      <c r="J93" s="77" t="s">
        <v>110</v>
      </c>
      <c r="K93" s="77">
        <v>91761</v>
      </c>
      <c r="L93" s="77" t="s">
        <v>1225</v>
      </c>
      <c r="M93" s="77" t="s">
        <v>1226</v>
      </c>
      <c r="N93" s="77" t="s">
        <v>565</v>
      </c>
      <c r="O93" s="77" t="s">
        <v>110</v>
      </c>
      <c r="P93" s="77">
        <v>94544</v>
      </c>
      <c r="Q93" s="77" t="s">
        <v>1267</v>
      </c>
      <c r="R93" s="77"/>
      <c r="S93" s="77"/>
      <c r="T93" s="77" t="s">
        <v>2221</v>
      </c>
      <c r="U93" s="77">
        <v>30390256</v>
      </c>
      <c r="V93" s="77">
        <v>14.75</v>
      </c>
      <c r="W93" s="77" t="s">
        <v>2197</v>
      </c>
      <c r="X93" s="77">
        <v>400</v>
      </c>
      <c r="Y93" s="77">
        <v>624</v>
      </c>
      <c r="Z93" s="77">
        <v>24</v>
      </c>
      <c r="AA93" s="89">
        <f t="shared" si="16"/>
        <v>0.24959999999999999</v>
      </c>
      <c r="AB93" s="77" t="s">
        <v>70</v>
      </c>
      <c r="AC93" s="78">
        <v>44651</v>
      </c>
      <c r="AD93" s="77"/>
      <c r="AE93" s="77" t="s">
        <v>2142</v>
      </c>
      <c r="AF93" s="77" t="str">
        <f t="shared" si="17"/>
        <v>CA2022030443T</v>
      </c>
      <c r="AG93" s="77">
        <f t="shared" si="18"/>
        <v>624</v>
      </c>
      <c r="AH93" s="77">
        <f t="shared" si="19"/>
        <v>24</v>
      </c>
      <c r="AI93" s="89">
        <f t="shared" si="20"/>
        <v>0.24959999999999999</v>
      </c>
      <c r="AJ93" s="77" t="s">
        <v>2143</v>
      </c>
      <c r="AK93" s="77" t="s">
        <v>2390</v>
      </c>
      <c r="AL93" s="78">
        <v>44637</v>
      </c>
      <c r="AM93" s="78">
        <v>44637</v>
      </c>
      <c r="AN93" s="78">
        <v>44638</v>
      </c>
      <c r="AO93" s="78">
        <v>44638</v>
      </c>
      <c r="AP93" s="78">
        <v>44638</v>
      </c>
      <c r="AQ93" s="77" t="s">
        <v>89</v>
      </c>
      <c r="AR93" s="77" t="s">
        <v>2391</v>
      </c>
      <c r="AS93" s="77" t="s">
        <v>2390</v>
      </c>
      <c r="AT93" s="78"/>
      <c r="AU93" s="78"/>
      <c r="AV93" s="78"/>
      <c r="AW93" s="77" t="s">
        <v>1198</v>
      </c>
      <c r="AX93" s="77" t="s">
        <v>116</v>
      </c>
      <c r="AY93" s="576"/>
      <c r="AZ93" s="576"/>
      <c r="BA93" s="576"/>
      <c r="BB93" s="576"/>
      <c r="BC93" s="576"/>
      <c r="BD93" s="576"/>
      <c r="BE93" s="77">
        <f t="shared" si="21"/>
        <v>12</v>
      </c>
      <c r="BF93" s="77">
        <f t="shared" si="22"/>
        <v>3</v>
      </c>
      <c r="BG93" s="77">
        <f t="shared" si="23"/>
        <v>2022</v>
      </c>
      <c r="BH93" s="89"/>
    </row>
    <row r="94" spans="1:60">
      <c r="A94" s="77" t="s">
        <v>428</v>
      </c>
      <c r="B94" s="77" t="s">
        <v>230</v>
      </c>
      <c r="C94" s="77" t="s">
        <v>2392</v>
      </c>
      <c r="D94" s="78"/>
      <c r="E94" s="77">
        <v>3937672</v>
      </c>
      <c r="F94" s="77" t="s">
        <v>2135</v>
      </c>
      <c r="G94" s="77" t="s">
        <v>2147</v>
      </c>
      <c r="H94" s="77" t="s">
        <v>2148</v>
      </c>
      <c r="I94" s="77" t="s">
        <v>531</v>
      </c>
      <c r="J94" s="77" t="s">
        <v>110</v>
      </c>
      <c r="K94" s="77">
        <v>91761</v>
      </c>
      <c r="L94" s="77" t="s">
        <v>233</v>
      </c>
      <c r="M94" s="77" t="s">
        <v>2393</v>
      </c>
      <c r="N94" s="77"/>
      <c r="O94" s="77"/>
      <c r="P94" s="77"/>
      <c r="Q94" s="77" t="s">
        <v>1267</v>
      </c>
      <c r="R94" s="77"/>
      <c r="S94" s="77"/>
      <c r="T94" s="77" t="s">
        <v>2394</v>
      </c>
      <c r="U94" s="77">
        <v>30390156</v>
      </c>
      <c r="V94" s="77">
        <v>14.75</v>
      </c>
      <c r="W94" s="77" t="s">
        <v>2183</v>
      </c>
      <c r="X94" s="77">
        <v>400</v>
      </c>
      <c r="Y94" s="77">
        <v>768</v>
      </c>
      <c r="Z94" s="77">
        <v>24</v>
      </c>
      <c r="AA94" s="89">
        <f t="shared" si="16"/>
        <v>0.30719999999999997</v>
      </c>
      <c r="AB94" s="77" t="s">
        <v>88</v>
      </c>
      <c r="AC94" s="78">
        <v>44651</v>
      </c>
      <c r="AD94" s="77"/>
      <c r="AE94" s="77" t="s">
        <v>2142</v>
      </c>
      <c r="AF94" s="77" t="str">
        <f t="shared" si="17"/>
        <v>CA7672031027T</v>
      </c>
      <c r="AG94" s="77">
        <f t="shared" si="18"/>
        <v>768</v>
      </c>
      <c r="AH94" s="77">
        <f t="shared" si="19"/>
        <v>24</v>
      </c>
      <c r="AI94" s="89">
        <f t="shared" si="20"/>
        <v>0.30719999999999997</v>
      </c>
      <c r="AJ94" s="77" t="s">
        <v>2143</v>
      </c>
      <c r="AK94" s="77" t="s">
        <v>2392</v>
      </c>
      <c r="AL94" s="78">
        <v>44637</v>
      </c>
      <c r="AM94" s="78">
        <v>44637</v>
      </c>
      <c r="AN94" s="78">
        <v>44638</v>
      </c>
      <c r="AO94" s="78">
        <v>44638</v>
      </c>
      <c r="AP94" s="78">
        <v>44638</v>
      </c>
      <c r="AQ94" s="77" t="s">
        <v>89</v>
      </c>
      <c r="AR94" s="77"/>
      <c r="AS94" s="77" t="s">
        <v>2392</v>
      </c>
      <c r="AT94" s="78"/>
      <c r="AU94" s="78"/>
      <c r="AV94" s="78"/>
      <c r="AW94" s="77" t="s">
        <v>1198</v>
      </c>
      <c r="AX94" s="77" t="s">
        <v>116</v>
      </c>
      <c r="AY94" s="576"/>
      <c r="AZ94" s="576"/>
      <c r="BA94" s="576"/>
      <c r="BB94" s="576"/>
      <c r="BC94" s="576"/>
      <c r="BD94" s="576"/>
      <c r="BE94" s="77">
        <f t="shared" si="21"/>
        <v>12</v>
      </c>
      <c r="BF94" s="77">
        <f t="shared" si="22"/>
        <v>3</v>
      </c>
      <c r="BG94" s="77">
        <f t="shared" si="23"/>
        <v>2022</v>
      </c>
      <c r="BH94" s="89"/>
    </row>
    <row r="95" spans="1:60">
      <c r="A95" s="77" t="s">
        <v>428</v>
      </c>
      <c r="B95" s="77" t="s">
        <v>56</v>
      </c>
      <c r="C95" s="77" t="s">
        <v>2395</v>
      </c>
      <c r="D95" s="78"/>
      <c r="E95" s="77" t="s">
        <v>2217</v>
      </c>
      <c r="F95" s="77" t="s">
        <v>2368</v>
      </c>
      <c r="G95" s="77" t="s">
        <v>2369</v>
      </c>
      <c r="H95" s="77" t="s">
        <v>2370</v>
      </c>
      <c r="I95" s="77" t="s">
        <v>2371</v>
      </c>
      <c r="J95" s="77" t="s">
        <v>110</v>
      </c>
      <c r="K95" s="77">
        <v>94601</v>
      </c>
      <c r="L95" s="77" t="s">
        <v>1701</v>
      </c>
      <c r="M95" s="77" t="s">
        <v>1195</v>
      </c>
      <c r="N95" s="77" t="s">
        <v>1196</v>
      </c>
      <c r="O95" s="77" t="s">
        <v>110</v>
      </c>
      <c r="P95" s="77">
        <v>92407</v>
      </c>
      <c r="Q95" s="77" t="s">
        <v>1267</v>
      </c>
      <c r="R95" s="77"/>
      <c r="S95" s="77"/>
      <c r="T95" s="77" t="s">
        <v>2221</v>
      </c>
      <c r="U95" s="77">
        <v>30390256</v>
      </c>
      <c r="V95" s="77">
        <v>14.75</v>
      </c>
      <c r="W95" s="77" t="s">
        <v>2197</v>
      </c>
      <c r="X95" s="77">
        <v>400</v>
      </c>
      <c r="Y95" s="77">
        <v>624</v>
      </c>
      <c r="Z95" s="77">
        <v>24</v>
      </c>
      <c r="AA95" s="89">
        <f t="shared" si="16"/>
        <v>0.24959999999999999</v>
      </c>
      <c r="AB95" s="77" t="s">
        <v>70</v>
      </c>
      <c r="AC95" s="78">
        <v>44651</v>
      </c>
      <c r="AD95" s="77"/>
      <c r="AE95" s="77" t="s">
        <v>2142</v>
      </c>
      <c r="AF95" s="77" t="str">
        <f t="shared" si="17"/>
        <v>CA2022030409T</v>
      </c>
      <c r="AG95" s="77">
        <f t="shared" si="18"/>
        <v>624</v>
      </c>
      <c r="AH95" s="77">
        <f t="shared" si="19"/>
        <v>24</v>
      </c>
      <c r="AI95" s="89">
        <f t="shared" si="20"/>
        <v>0.24959999999999999</v>
      </c>
      <c r="AJ95" s="77" t="s">
        <v>2143</v>
      </c>
      <c r="AK95" s="77" t="s">
        <v>2395</v>
      </c>
      <c r="AL95" s="78">
        <v>44637</v>
      </c>
      <c r="AM95" s="78">
        <v>44637</v>
      </c>
      <c r="AN95" s="78">
        <v>44638</v>
      </c>
      <c r="AO95" s="78">
        <v>44638</v>
      </c>
      <c r="AP95" s="78">
        <v>44638</v>
      </c>
      <c r="AQ95" s="77" t="s">
        <v>89</v>
      </c>
      <c r="AR95" s="77" t="s">
        <v>2396</v>
      </c>
      <c r="AS95" s="77" t="s">
        <v>2395</v>
      </c>
      <c r="AT95" s="78"/>
      <c r="AU95" s="78"/>
      <c r="AV95" s="78"/>
      <c r="AW95" s="77" t="s">
        <v>1198</v>
      </c>
      <c r="AX95" s="77" t="s">
        <v>116</v>
      </c>
      <c r="AY95" s="576"/>
      <c r="AZ95" s="576"/>
      <c r="BA95" s="576"/>
      <c r="BB95" s="576"/>
      <c r="BC95" s="576"/>
      <c r="BD95" s="576"/>
      <c r="BE95" s="77">
        <f t="shared" si="21"/>
        <v>12</v>
      </c>
      <c r="BF95" s="77">
        <f t="shared" si="22"/>
        <v>3</v>
      </c>
      <c r="BG95" s="77">
        <f t="shared" si="23"/>
        <v>2022</v>
      </c>
      <c r="BH95" s="89"/>
    </row>
    <row r="96" spans="1:60">
      <c r="A96" s="77" t="s">
        <v>428</v>
      </c>
      <c r="B96" s="77" t="s">
        <v>56</v>
      </c>
      <c r="C96" s="77" t="s">
        <v>2397</v>
      </c>
      <c r="D96" s="78"/>
      <c r="E96" s="77" t="s">
        <v>2217</v>
      </c>
      <c r="F96" s="77" t="s">
        <v>2368</v>
      </c>
      <c r="G96" s="77" t="s">
        <v>2369</v>
      </c>
      <c r="H96" s="77" t="s">
        <v>2370</v>
      </c>
      <c r="I96" s="77" t="s">
        <v>2371</v>
      </c>
      <c r="J96" s="77" t="s">
        <v>110</v>
      </c>
      <c r="K96" s="77">
        <v>94601</v>
      </c>
      <c r="L96" s="77" t="s">
        <v>1701</v>
      </c>
      <c r="M96" s="77" t="s">
        <v>1195</v>
      </c>
      <c r="N96" s="77" t="s">
        <v>1196</v>
      </c>
      <c r="O96" s="77" t="s">
        <v>110</v>
      </c>
      <c r="P96" s="77">
        <v>92407</v>
      </c>
      <c r="Q96" s="77" t="s">
        <v>1267</v>
      </c>
      <c r="R96" s="77"/>
      <c r="S96" s="77"/>
      <c r="T96" s="77" t="s">
        <v>2221</v>
      </c>
      <c r="U96" s="77">
        <v>30390256</v>
      </c>
      <c r="V96" s="77">
        <v>14.75</v>
      </c>
      <c r="W96" s="77" t="s">
        <v>2197</v>
      </c>
      <c r="X96" s="77">
        <v>400</v>
      </c>
      <c r="Y96" s="77">
        <v>624</v>
      </c>
      <c r="Z96" s="77">
        <v>24</v>
      </c>
      <c r="AA96" s="89">
        <f t="shared" si="16"/>
        <v>0.24959999999999999</v>
      </c>
      <c r="AB96" s="77" t="s">
        <v>70</v>
      </c>
      <c r="AC96" s="78">
        <v>44651</v>
      </c>
      <c r="AD96" s="77"/>
      <c r="AE96" s="77" t="s">
        <v>2142</v>
      </c>
      <c r="AF96" s="77" t="str">
        <f t="shared" si="17"/>
        <v>CA2022030410T</v>
      </c>
      <c r="AG96" s="77">
        <f t="shared" si="18"/>
        <v>624</v>
      </c>
      <c r="AH96" s="77">
        <f t="shared" si="19"/>
        <v>24</v>
      </c>
      <c r="AI96" s="89">
        <f t="shared" si="20"/>
        <v>0.24959999999999999</v>
      </c>
      <c r="AJ96" s="77" t="s">
        <v>2143</v>
      </c>
      <c r="AK96" s="77" t="s">
        <v>2397</v>
      </c>
      <c r="AL96" s="78">
        <v>44637</v>
      </c>
      <c r="AM96" s="78">
        <v>44637</v>
      </c>
      <c r="AN96" s="78">
        <v>44638</v>
      </c>
      <c r="AO96" s="78">
        <v>44638</v>
      </c>
      <c r="AP96" s="78">
        <v>44638</v>
      </c>
      <c r="AQ96" s="77" t="s">
        <v>89</v>
      </c>
      <c r="AR96" s="77" t="s">
        <v>2398</v>
      </c>
      <c r="AS96" s="77" t="s">
        <v>2397</v>
      </c>
      <c r="AT96" s="78"/>
      <c r="AU96" s="78"/>
      <c r="AV96" s="78"/>
      <c r="AW96" s="77" t="s">
        <v>1198</v>
      </c>
      <c r="AX96" s="77" t="s">
        <v>116</v>
      </c>
      <c r="AY96" s="576"/>
      <c r="AZ96" s="576"/>
      <c r="BA96" s="576"/>
      <c r="BB96" s="576"/>
      <c r="BC96" s="576"/>
      <c r="BD96" s="576"/>
      <c r="BE96" s="77">
        <f t="shared" si="21"/>
        <v>12</v>
      </c>
      <c r="BF96" s="77">
        <f t="shared" si="22"/>
        <v>3</v>
      </c>
      <c r="BG96" s="77">
        <f t="shared" si="23"/>
        <v>2022</v>
      </c>
      <c r="BH96" s="89"/>
    </row>
    <row r="97" spans="1:60">
      <c r="A97" s="77" t="s">
        <v>428</v>
      </c>
      <c r="B97" s="77" t="s">
        <v>2157</v>
      </c>
      <c r="C97" s="77" t="s">
        <v>2399</v>
      </c>
      <c r="D97" s="78"/>
      <c r="E97" s="77" t="s">
        <v>2400</v>
      </c>
      <c r="F97" s="77" t="s">
        <v>2135</v>
      </c>
      <c r="G97" s="77" t="s">
        <v>2147</v>
      </c>
      <c r="H97" s="77" t="s">
        <v>2148</v>
      </c>
      <c r="I97" s="77" t="s">
        <v>531</v>
      </c>
      <c r="J97" s="77" t="s">
        <v>110</v>
      </c>
      <c r="K97" s="77">
        <v>91761</v>
      </c>
      <c r="L97" s="77" t="s">
        <v>653</v>
      </c>
      <c r="M97" s="77" t="s">
        <v>2321</v>
      </c>
      <c r="N97" s="77"/>
      <c r="O97" s="77"/>
      <c r="P97" s="77"/>
      <c r="Q97" s="77" t="s">
        <v>1267</v>
      </c>
      <c r="R97" s="77"/>
      <c r="S97" s="77"/>
      <c r="T97" s="77" t="s">
        <v>2352</v>
      </c>
      <c r="U97" s="77">
        <v>30390455</v>
      </c>
      <c r="V97" s="77">
        <v>14.75</v>
      </c>
      <c r="W97" s="77" t="s">
        <v>2176</v>
      </c>
      <c r="X97" s="77">
        <v>395</v>
      </c>
      <c r="Y97" s="77">
        <v>832</v>
      </c>
      <c r="Z97" s="77">
        <v>26</v>
      </c>
      <c r="AA97" s="89">
        <f t="shared" si="16"/>
        <v>0.32863999999999999</v>
      </c>
      <c r="AB97" s="77" t="s">
        <v>70</v>
      </c>
      <c r="AC97" s="78">
        <v>44651</v>
      </c>
      <c r="AD97" s="77"/>
      <c r="AE97" s="77" t="s">
        <v>2142</v>
      </c>
      <c r="AF97" s="77" t="str">
        <f t="shared" si="17"/>
        <v>CA0732031022T</v>
      </c>
      <c r="AG97" s="77">
        <f t="shared" si="18"/>
        <v>832</v>
      </c>
      <c r="AH97" s="77">
        <f t="shared" si="19"/>
        <v>26</v>
      </c>
      <c r="AI97" s="89">
        <f t="shared" si="20"/>
        <v>0.32863999999999999</v>
      </c>
      <c r="AJ97" s="77" t="s">
        <v>2143</v>
      </c>
      <c r="AK97" s="77" t="s">
        <v>2399</v>
      </c>
      <c r="AL97" s="78">
        <v>44637</v>
      </c>
      <c r="AM97" s="78">
        <v>44637</v>
      </c>
      <c r="AN97" s="78">
        <v>44638</v>
      </c>
      <c r="AO97" s="78">
        <v>44638</v>
      </c>
      <c r="AP97" s="78">
        <v>44638</v>
      </c>
      <c r="AQ97" s="77" t="s">
        <v>89</v>
      </c>
      <c r="AR97" s="77"/>
      <c r="AS97" s="77" t="s">
        <v>2399</v>
      </c>
      <c r="AT97" s="78"/>
      <c r="AU97" s="78"/>
      <c r="AV97" s="78"/>
      <c r="AW97" s="77" t="s">
        <v>1198</v>
      </c>
      <c r="AX97" s="77" t="s">
        <v>116</v>
      </c>
      <c r="AY97" s="576"/>
      <c r="AZ97" s="576"/>
      <c r="BA97" s="576"/>
      <c r="BB97" s="576"/>
      <c r="BC97" s="576"/>
      <c r="BD97" s="576"/>
      <c r="BE97" s="77">
        <f t="shared" si="21"/>
        <v>12</v>
      </c>
      <c r="BF97" s="77">
        <f t="shared" si="22"/>
        <v>3</v>
      </c>
      <c r="BG97" s="77">
        <f t="shared" si="23"/>
        <v>2022</v>
      </c>
      <c r="BH97" s="89"/>
    </row>
    <row r="98" spans="1:60">
      <c r="A98" s="77" t="s">
        <v>428</v>
      </c>
      <c r="B98" s="77" t="s">
        <v>56</v>
      </c>
      <c r="C98" s="77" t="s">
        <v>2401</v>
      </c>
      <c r="D98" s="78"/>
      <c r="E98" s="77" t="s">
        <v>2377</v>
      </c>
      <c r="F98" s="77" t="s">
        <v>2368</v>
      </c>
      <c r="G98" s="77" t="s">
        <v>2369</v>
      </c>
      <c r="H98" s="77" t="s">
        <v>2370</v>
      </c>
      <c r="I98" s="77" t="s">
        <v>2371</v>
      </c>
      <c r="J98" s="77" t="s">
        <v>110</v>
      </c>
      <c r="K98" s="77">
        <v>94601</v>
      </c>
      <c r="L98" s="77" t="s">
        <v>1194</v>
      </c>
      <c r="M98" s="77" t="s">
        <v>1195</v>
      </c>
      <c r="N98" s="77" t="s">
        <v>1196</v>
      </c>
      <c r="O98" s="77" t="s">
        <v>110</v>
      </c>
      <c r="P98" s="77">
        <v>92407</v>
      </c>
      <c r="Q98" s="77" t="s">
        <v>1267</v>
      </c>
      <c r="R98" s="77"/>
      <c r="S98" s="77"/>
      <c r="T98" s="77"/>
      <c r="U98" s="77">
        <v>30390256</v>
      </c>
      <c r="V98" s="77">
        <v>14.75</v>
      </c>
      <c r="W98" s="77" t="s">
        <v>2197</v>
      </c>
      <c r="X98" s="77">
        <v>400</v>
      </c>
      <c r="Y98" s="77">
        <v>624</v>
      </c>
      <c r="Z98" s="77">
        <v>24</v>
      </c>
      <c r="AA98" s="89">
        <f t="shared" si="16"/>
        <v>0.24959999999999999</v>
      </c>
      <c r="AB98" s="77" t="s">
        <v>70</v>
      </c>
      <c r="AC98" s="78">
        <v>44651</v>
      </c>
      <c r="AD98" s="77"/>
      <c r="AE98" s="77" t="s">
        <v>2142</v>
      </c>
      <c r="AF98" s="77" t="str">
        <f t="shared" si="17"/>
        <v>CA2022031029T</v>
      </c>
      <c r="AG98" s="77">
        <f t="shared" si="18"/>
        <v>624</v>
      </c>
      <c r="AH98" s="77">
        <f t="shared" si="19"/>
        <v>24</v>
      </c>
      <c r="AI98" s="89">
        <f t="shared" si="20"/>
        <v>0.24959999999999999</v>
      </c>
      <c r="AJ98" s="77" t="s">
        <v>2143</v>
      </c>
      <c r="AK98" s="77" t="s">
        <v>2401</v>
      </c>
      <c r="AL98" s="78">
        <v>44637</v>
      </c>
      <c r="AM98" s="78">
        <v>44637</v>
      </c>
      <c r="AN98" s="78">
        <v>44638</v>
      </c>
      <c r="AO98" s="78">
        <v>44638</v>
      </c>
      <c r="AP98" s="78">
        <v>44638</v>
      </c>
      <c r="AQ98" s="77" t="s">
        <v>89</v>
      </c>
      <c r="AR98" s="77" t="s">
        <v>2402</v>
      </c>
      <c r="AS98" s="77" t="s">
        <v>2401</v>
      </c>
      <c r="AT98" s="78"/>
      <c r="AU98" s="78"/>
      <c r="AV98" s="78"/>
      <c r="AW98" s="77" t="s">
        <v>1198</v>
      </c>
      <c r="AX98" s="77" t="s">
        <v>116</v>
      </c>
      <c r="AY98" s="576"/>
      <c r="AZ98" s="576"/>
      <c r="BA98" s="576"/>
      <c r="BB98" s="576"/>
      <c r="BC98" s="576"/>
      <c r="BD98" s="576"/>
      <c r="BE98" s="77">
        <f t="shared" si="21"/>
        <v>12</v>
      </c>
      <c r="BF98" s="77">
        <f t="shared" si="22"/>
        <v>3</v>
      </c>
      <c r="BG98" s="77">
        <f t="shared" si="23"/>
        <v>2022</v>
      </c>
      <c r="BH98" s="89"/>
    </row>
    <row r="99" spans="1:60">
      <c r="A99" s="77" t="s">
        <v>428</v>
      </c>
      <c r="B99" s="77" t="s">
        <v>56</v>
      </c>
      <c r="C99" s="77" t="s">
        <v>2403</v>
      </c>
      <c r="D99" s="78"/>
      <c r="E99" s="77" t="s">
        <v>2377</v>
      </c>
      <c r="F99" s="77" t="s">
        <v>2368</v>
      </c>
      <c r="G99" s="77" t="s">
        <v>2369</v>
      </c>
      <c r="H99" s="77" t="s">
        <v>2370</v>
      </c>
      <c r="I99" s="77" t="s">
        <v>2371</v>
      </c>
      <c r="J99" s="77" t="s">
        <v>110</v>
      </c>
      <c r="K99" s="77">
        <v>94601</v>
      </c>
      <c r="L99" s="77" t="s">
        <v>1194</v>
      </c>
      <c r="M99" s="77" t="s">
        <v>1195</v>
      </c>
      <c r="N99" s="77" t="s">
        <v>1196</v>
      </c>
      <c r="O99" s="77" t="s">
        <v>110</v>
      </c>
      <c r="P99" s="77">
        <v>92407</v>
      </c>
      <c r="Q99" s="77" t="s">
        <v>1267</v>
      </c>
      <c r="R99" s="77"/>
      <c r="S99" s="77"/>
      <c r="T99" s="77"/>
      <c r="U99" s="77">
        <v>30390256</v>
      </c>
      <c r="V99" s="77">
        <v>14.75</v>
      </c>
      <c r="W99" s="77" t="s">
        <v>2197</v>
      </c>
      <c r="X99" s="77">
        <v>400</v>
      </c>
      <c r="Y99" s="77">
        <v>624</v>
      </c>
      <c r="Z99" s="77">
        <v>24</v>
      </c>
      <c r="AA99" s="89">
        <f t="shared" si="16"/>
        <v>0.24959999999999999</v>
      </c>
      <c r="AB99" s="77" t="s">
        <v>70</v>
      </c>
      <c r="AC99" s="78">
        <v>44651</v>
      </c>
      <c r="AD99" s="77"/>
      <c r="AE99" s="77" t="s">
        <v>2142</v>
      </c>
      <c r="AF99" s="77" t="str">
        <f t="shared" si="17"/>
        <v>CA2022031030T</v>
      </c>
      <c r="AG99" s="77">
        <f t="shared" si="18"/>
        <v>624</v>
      </c>
      <c r="AH99" s="77">
        <f t="shared" si="19"/>
        <v>24</v>
      </c>
      <c r="AI99" s="89">
        <f t="shared" si="20"/>
        <v>0.24959999999999999</v>
      </c>
      <c r="AJ99" s="77" t="s">
        <v>2143</v>
      </c>
      <c r="AK99" s="77" t="s">
        <v>2403</v>
      </c>
      <c r="AL99" s="78">
        <v>44637</v>
      </c>
      <c r="AM99" s="78">
        <v>44637</v>
      </c>
      <c r="AN99" s="78">
        <v>44638</v>
      </c>
      <c r="AO99" s="78">
        <v>44638</v>
      </c>
      <c r="AP99" s="78">
        <v>44638</v>
      </c>
      <c r="AQ99" s="77" t="s">
        <v>89</v>
      </c>
      <c r="AR99" s="77" t="s">
        <v>2404</v>
      </c>
      <c r="AS99" s="77" t="s">
        <v>2403</v>
      </c>
      <c r="AT99" s="78"/>
      <c r="AU99" s="78"/>
      <c r="AV99" s="78"/>
      <c r="AW99" s="77" t="s">
        <v>1198</v>
      </c>
      <c r="AX99" s="77" t="s">
        <v>116</v>
      </c>
      <c r="AY99" s="576"/>
      <c r="AZ99" s="576"/>
      <c r="BA99" s="576"/>
      <c r="BB99" s="576"/>
      <c r="BC99" s="576"/>
      <c r="BD99" s="576"/>
      <c r="BE99" s="77">
        <f t="shared" si="21"/>
        <v>12</v>
      </c>
      <c r="BF99" s="77">
        <f t="shared" si="22"/>
        <v>3</v>
      </c>
      <c r="BG99" s="77">
        <f t="shared" si="23"/>
        <v>2022</v>
      </c>
      <c r="BH99" s="89"/>
    </row>
    <row r="100" spans="1:60">
      <c r="A100" s="77" t="s">
        <v>428</v>
      </c>
      <c r="B100" s="77" t="s">
        <v>56</v>
      </c>
      <c r="C100" s="77" t="s">
        <v>2405</v>
      </c>
      <c r="D100" s="78"/>
      <c r="E100" s="77" t="s">
        <v>2377</v>
      </c>
      <c r="F100" s="77" t="s">
        <v>2368</v>
      </c>
      <c r="G100" s="77" t="s">
        <v>2369</v>
      </c>
      <c r="H100" s="77" t="s">
        <v>2370</v>
      </c>
      <c r="I100" s="77" t="s">
        <v>2371</v>
      </c>
      <c r="J100" s="77" t="s">
        <v>110</v>
      </c>
      <c r="K100" s="77">
        <v>94601</v>
      </c>
      <c r="L100" s="77" t="s">
        <v>1194</v>
      </c>
      <c r="M100" s="77" t="s">
        <v>1195</v>
      </c>
      <c r="N100" s="77" t="s">
        <v>1196</v>
      </c>
      <c r="O100" s="77" t="s">
        <v>110</v>
      </c>
      <c r="P100" s="77">
        <v>92407</v>
      </c>
      <c r="Q100" s="77" t="s">
        <v>1267</v>
      </c>
      <c r="R100" s="77"/>
      <c r="S100" s="77"/>
      <c r="T100" s="77"/>
      <c r="U100" s="77">
        <v>30390256</v>
      </c>
      <c r="V100" s="77">
        <v>14.75</v>
      </c>
      <c r="W100" s="77" t="s">
        <v>2197</v>
      </c>
      <c r="X100" s="77">
        <v>400</v>
      </c>
      <c r="Y100" s="77">
        <v>624</v>
      </c>
      <c r="Z100" s="77">
        <v>24</v>
      </c>
      <c r="AA100" s="89">
        <f t="shared" si="16"/>
        <v>0.24959999999999999</v>
      </c>
      <c r="AB100" s="77" t="s">
        <v>70</v>
      </c>
      <c r="AC100" s="78">
        <v>44651</v>
      </c>
      <c r="AD100" s="77"/>
      <c r="AE100" s="77" t="s">
        <v>2142</v>
      </c>
      <c r="AF100" s="77" t="str">
        <f t="shared" si="17"/>
        <v>CA2022031031T</v>
      </c>
      <c r="AG100" s="77">
        <f t="shared" si="18"/>
        <v>624</v>
      </c>
      <c r="AH100" s="77">
        <f t="shared" si="19"/>
        <v>24</v>
      </c>
      <c r="AI100" s="89">
        <f t="shared" si="20"/>
        <v>0.24959999999999999</v>
      </c>
      <c r="AJ100" s="77" t="s">
        <v>2143</v>
      </c>
      <c r="AK100" s="77" t="s">
        <v>2405</v>
      </c>
      <c r="AL100" s="78">
        <v>44637</v>
      </c>
      <c r="AM100" s="78">
        <v>44637</v>
      </c>
      <c r="AN100" s="78">
        <v>44638</v>
      </c>
      <c r="AO100" s="78">
        <v>44638</v>
      </c>
      <c r="AP100" s="78">
        <v>44638</v>
      </c>
      <c r="AQ100" s="77" t="s">
        <v>89</v>
      </c>
      <c r="AR100" s="77" t="s">
        <v>2406</v>
      </c>
      <c r="AS100" s="77" t="s">
        <v>2405</v>
      </c>
      <c r="AT100" s="78"/>
      <c r="AU100" s="78"/>
      <c r="AV100" s="78"/>
      <c r="AW100" s="77" t="s">
        <v>1198</v>
      </c>
      <c r="AX100" s="77" t="s">
        <v>116</v>
      </c>
      <c r="AY100" s="576"/>
      <c r="AZ100" s="576"/>
      <c r="BA100" s="576"/>
      <c r="BB100" s="576"/>
      <c r="BC100" s="576"/>
      <c r="BD100" s="576"/>
      <c r="BE100" s="77">
        <f t="shared" si="21"/>
        <v>12</v>
      </c>
      <c r="BF100" s="77">
        <f t="shared" si="22"/>
        <v>3</v>
      </c>
      <c r="BG100" s="77">
        <f t="shared" si="23"/>
        <v>2022</v>
      </c>
      <c r="BH100" s="89"/>
    </row>
    <row r="101" spans="1:60">
      <c r="A101" s="77" t="s">
        <v>428</v>
      </c>
      <c r="B101" s="77" t="s">
        <v>56</v>
      </c>
      <c r="C101" s="77" t="s">
        <v>2407</v>
      </c>
      <c r="D101" s="78"/>
      <c r="E101" s="77" t="s">
        <v>2377</v>
      </c>
      <c r="F101" s="77" t="s">
        <v>2368</v>
      </c>
      <c r="G101" s="77" t="s">
        <v>2369</v>
      </c>
      <c r="H101" s="77" t="s">
        <v>2370</v>
      </c>
      <c r="I101" s="77" t="s">
        <v>2371</v>
      </c>
      <c r="J101" s="77" t="s">
        <v>110</v>
      </c>
      <c r="K101" s="77">
        <v>94601</v>
      </c>
      <c r="L101" s="77" t="s">
        <v>1194</v>
      </c>
      <c r="M101" s="77" t="s">
        <v>1195</v>
      </c>
      <c r="N101" s="77" t="s">
        <v>1196</v>
      </c>
      <c r="O101" s="77" t="s">
        <v>110</v>
      </c>
      <c r="P101" s="77">
        <v>92407</v>
      </c>
      <c r="Q101" s="77" t="s">
        <v>1267</v>
      </c>
      <c r="R101" s="77"/>
      <c r="S101" s="77"/>
      <c r="T101" s="77"/>
      <c r="U101" s="77">
        <v>30390256</v>
      </c>
      <c r="V101" s="77">
        <v>14.75</v>
      </c>
      <c r="W101" s="77" t="s">
        <v>2197</v>
      </c>
      <c r="X101" s="77">
        <v>400</v>
      </c>
      <c r="Y101" s="77">
        <v>624</v>
      </c>
      <c r="Z101" s="77">
        <v>24</v>
      </c>
      <c r="AA101" s="89">
        <f t="shared" si="16"/>
        <v>0.24959999999999999</v>
      </c>
      <c r="AB101" s="77" t="s">
        <v>70</v>
      </c>
      <c r="AC101" s="78">
        <v>44651</v>
      </c>
      <c r="AD101" s="77"/>
      <c r="AE101" s="77" t="s">
        <v>2142</v>
      </c>
      <c r="AF101" s="77" t="str">
        <f t="shared" si="17"/>
        <v>CA2022031032T</v>
      </c>
      <c r="AG101" s="77">
        <f t="shared" si="18"/>
        <v>624</v>
      </c>
      <c r="AH101" s="77">
        <f t="shared" si="19"/>
        <v>24</v>
      </c>
      <c r="AI101" s="89">
        <f t="shared" si="20"/>
        <v>0.24959999999999999</v>
      </c>
      <c r="AJ101" s="77" t="s">
        <v>2143</v>
      </c>
      <c r="AK101" s="77" t="s">
        <v>2407</v>
      </c>
      <c r="AL101" s="78">
        <v>44637</v>
      </c>
      <c r="AM101" s="78">
        <v>44637</v>
      </c>
      <c r="AN101" s="78">
        <v>44638</v>
      </c>
      <c r="AO101" s="78">
        <v>44638</v>
      </c>
      <c r="AP101" s="78">
        <v>44638</v>
      </c>
      <c r="AQ101" s="77" t="s">
        <v>89</v>
      </c>
      <c r="AR101" s="77" t="s">
        <v>2408</v>
      </c>
      <c r="AS101" s="77" t="s">
        <v>2407</v>
      </c>
      <c r="AT101" s="78"/>
      <c r="AU101" s="78"/>
      <c r="AV101" s="78"/>
      <c r="AW101" s="77" t="s">
        <v>1198</v>
      </c>
      <c r="AX101" s="77" t="s">
        <v>116</v>
      </c>
      <c r="AY101" s="576"/>
      <c r="AZ101" s="576"/>
      <c r="BA101" s="576"/>
      <c r="BB101" s="576"/>
      <c r="BC101" s="576"/>
      <c r="BD101" s="576"/>
      <c r="BE101" s="77">
        <f t="shared" si="21"/>
        <v>12</v>
      </c>
      <c r="BF101" s="77">
        <f t="shared" si="22"/>
        <v>3</v>
      </c>
      <c r="BG101" s="77">
        <f t="shared" si="23"/>
        <v>2022</v>
      </c>
      <c r="BH101" s="89"/>
    </row>
    <row r="102" spans="1:60">
      <c r="A102" s="77" t="s">
        <v>55</v>
      </c>
      <c r="B102" s="77" t="s">
        <v>2132</v>
      </c>
      <c r="C102" s="77" t="s">
        <v>2409</v>
      </c>
      <c r="D102" s="78"/>
      <c r="E102" s="77" t="s">
        <v>2410</v>
      </c>
      <c r="F102" s="77" t="s">
        <v>2135</v>
      </c>
      <c r="G102" s="77" t="s">
        <v>2136</v>
      </c>
      <c r="H102" s="77" t="s">
        <v>2137</v>
      </c>
      <c r="I102" s="77" t="s">
        <v>2138</v>
      </c>
      <c r="J102" s="77" t="s">
        <v>110</v>
      </c>
      <c r="K102" s="77">
        <v>90248</v>
      </c>
      <c r="L102" s="77" t="s">
        <v>395</v>
      </c>
      <c r="M102" s="77" t="s">
        <v>2411</v>
      </c>
      <c r="N102" s="77"/>
      <c r="O102" s="77"/>
      <c r="P102" s="77"/>
      <c r="Q102" s="77" t="s">
        <v>1267</v>
      </c>
      <c r="R102" s="77"/>
      <c r="S102" s="77"/>
      <c r="T102" s="77" t="s">
        <v>488</v>
      </c>
      <c r="U102" s="77">
        <v>30397472</v>
      </c>
      <c r="V102" s="77">
        <v>15</v>
      </c>
      <c r="W102" s="77" t="s">
        <v>2212</v>
      </c>
      <c r="X102" s="77">
        <v>480</v>
      </c>
      <c r="Y102" s="77">
        <v>638</v>
      </c>
      <c r="Z102" s="77">
        <v>22</v>
      </c>
      <c r="AA102" s="89">
        <f t="shared" si="16"/>
        <v>0.30624000000000001</v>
      </c>
      <c r="AB102" s="77" t="s">
        <v>88</v>
      </c>
      <c r="AC102" s="78">
        <v>44651</v>
      </c>
      <c r="AD102" s="77"/>
      <c r="AE102" s="77" t="s">
        <v>2142</v>
      </c>
      <c r="AF102" s="77" t="str">
        <f t="shared" si="17"/>
        <v>CA1743031108T</v>
      </c>
      <c r="AG102" s="77">
        <f t="shared" si="18"/>
        <v>638</v>
      </c>
      <c r="AH102" s="77">
        <f t="shared" si="19"/>
        <v>22</v>
      </c>
      <c r="AI102" s="89">
        <f t="shared" si="20"/>
        <v>0.30624000000000001</v>
      </c>
      <c r="AJ102" s="77" t="s">
        <v>2143</v>
      </c>
      <c r="AK102" s="77" t="s">
        <v>2409</v>
      </c>
      <c r="AL102" s="78">
        <v>44638</v>
      </c>
      <c r="AM102" s="78">
        <v>44638</v>
      </c>
      <c r="AN102" s="78">
        <v>44638</v>
      </c>
      <c r="AO102" s="78">
        <v>44638</v>
      </c>
      <c r="AP102" s="78">
        <v>44638</v>
      </c>
      <c r="AQ102" s="77" t="s">
        <v>89</v>
      </c>
      <c r="AR102" s="77"/>
      <c r="AS102" s="77" t="s">
        <v>2409</v>
      </c>
      <c r="AT102" s="78"/>
      <c r="AU102" s="78"/>
      <c r="AV102" s="78"/>
      <c r="AW102" s="77" t="s">
        <v>1198</v>
      </c>
      <c r="AX102" s="77" t="s">
        <v>116</v>
      </c>
      <c r="AY102" s="576"/>
      <c r="AZ102" s="576"/>
      <c r="BA102" s="576"/>
      <c r="BB102" s="576"/>
      <c r="BC102" s="576"/>
      <c r="BD102" s="576"/>
      <c r="BE102" s="77">
        <f t="shared" si="21"/>
        <v>12</v>
      </c>
      <c r="BF102" s="77">
        <f t="shared" si="22"/>
        <v>3</v>
      </c>
      <c r="BG102" s="77">
        <f t="shared" si="23"/>
        <v>2022</v>
      </c>
      <c r="BH102" s="89"/>
    </row>
    <row r="103" spans="1:60">
      <c r="A103" s="77" t="s">
        <v>428</v>
      </c>
      <c r="B103" s="77" t="s">
        <v>56</v>
      </c>
      <c r="C103" s="77" t="s">
        <v>2412</v>
      </c>
      <c r="D103" s="78"/>
      <c r="E103" s="77" t="s">
        <v>2220</v>
      </c>
      <c r="F103" s="77" t="s">
        <v>2368</v>
      </c>
      <c r="G103" s="77" t="s">
        <v>2369</v>
      </c>
      <c r="H103" s="77" t="s">
        <v>2370</v>
      </c>
      <c r="I103" s="77" t="s">
        <v>2371</v>
      </c>
      <c r="J103" s="77" t="s">
        <v>110</v>
      </c>
      <c r="K103" s="77">
        <v>94601</v>
      </c>
      <c r="L103" s="77" t="s">
        <v>1225</v>
      </c>
      <c r="M103" s="77" t="s">
        <v>1226</v>
      </c>
      <c r="N103" s="77" t="s">
        <v>565</v>
      </c>
      <c r="O103" s="77" t="s">
        <v>110</v>
      </c>
      <c r="P103" s="77">
        <v>94544</v>
      </c>
      <c r="Q103" s="77" t="s">
        <v>1267</v>
      </c>
      <c r="R103" s="77"/>
      <c r="S103" s="77"/>
      <c r="T103" s="77" t="s">
        <v>2221</v>
      </c>
      <c r="U103" s="77">
        <v>30390256</v>
      </c>
      <c r="V103" s="77">
        <v>14.75</v>
      </c>
      <c r="W103" s="77" t="s">
        <v>2197</v>
      </c>
      <c r="X103" s="77">
        <v>400</v>
      </c>
      <c r="Y103" s="77">
        <v>624</v>
      </c>
      <c r="Z103" s="77">
        <v>24</v>
      </c>
      <c r="AA103" s="89">
        <f t="shared" si="16"/>
        <v>0.24959999999999999</v>
      </c>
      <c r="AB103" s="77" t="s">
        <v>70</v>
      </c>
      <c r="AC103" s="78">
        <v>44651</v>
      </c>
      <c r="AD103" s="77"/>
      <c r="AE103" s="77" t="s">
        <v>2142</v>
      </c>
      <c r="AF103" s="77" t="str">
        <f t="shared" si="17"/>
        <v>CA2022030445T</v>
      </c>
      <c r="AG103" s="77">
        <f t="shared" si="18"/>
        <v>624</v>
      </c>
      <c r="AH103" s="77">
        <f t="shared" si="19"/>
        <v>24</v>
      </c>
      <c r="AI103" s="89">
        <f t="shared" si="20"/>
        <v>0.24959999999999999</v>
      </c>
      <c r="AJ103" s="77" t="s">
        <v>2143</v>
      </c>
      <c r="AK103" s="77" t="s">
        <v>2412</v>
      </c>
      <c r="AL103" s="78">
        <v>44638</v>
      </c>
      <c r="AM103" s="78">
        <v>44638</v>
      </c>
      <c r="AN103" s="78">
        <v>44638</v>
      </c>
      <c r="AO103" s="78">
        <v>44638</v>
      </c>
      <c r="AP103" s="78">
        <v>44638</v>
      </c>
      <c r="AQ103" s="77" t="s">
        <v>89</v>
      </c>
      <c r="AR103" s="77" t="s">
        <v>2413</v>
      </c>
      <c r="AS103" s="77" t="s">
        <v>2412</v>
      </c>
      <c r="AT103" s="78"/>
      <c r="AU103" s="78"/>
      <c r="AV103" s="78"/>
      <c r="AW103" s="77" t="s">
        <v>1198</v>
      </c>
      <c r="AX103" s="77" t="s">
        <v>116</v>
      </c>
      <c r="AY103" s="576"/>
      <c r="AZ103" s="576"/>
      <c r="BA103" s="576"/>
      <c r="BB103" s="576"/>
      <c r="BC103" s="576"/>
      <c r="BD103" s="576"/>
      <c r="BE103" s="77">
        <f t="shared" si="21"/>
        <v>12</v>
      </c>
      <c r="BF103" s="77">
        <f t="shared" si="22"/>
        <v>3</v>
      </c>
      <c r="BG103" s="77">
        <f t="shared" si="23"/>
        <v>2022</v>
      </c>
      <c r="BH103" s="89"/>
    </row>
    <row r="104" spans="1:60">
      <c r="A104" s="77" t="s">
        <v>428</v>
      </c>
      <c r="B104" s="77" t="s">
        <v>56</v>
      </c>
      <c r="C104" s="77" t="s">
        <v>2414</v>
      </c>
      <c r="D104" s="78"/>
      <c r="E104" s="77" t="s">
        <v>2220</v>
      </c>
      <c r="F104" s="77" t="s">
        <v>2368</v>
      </c>
      <c r="G104" s="77" t="s">
        <v>2369</v>
      </c>
      <c r="H104" s="77" t="s">
        <v>2370</v>
      </c>
      <c r="I104" s="77" t="s">
        <v>2371</v>
      </c>
      <c r="J104" s="77" t="s">
        <v>110</v>
      </c>
      <c r="K104" s="77">
        <v>94601</v>
      </c>
      <c r="L104" s="77" t="s">
        <v>1225</v>
      </c>
      <c r="M104" s="77" t="s">
        <v>1226</v>
      </c>
      <c r="N104" s="77" t="s">
        <v>565</v>
      </c>
      <c r="O104" s="77" t="s">
        <v>110</v>
      </c>
      <c r="P104" s="77">
        <v>94544</v>
      </c>
      <c r="Q104" s="77" t="s">
        <v>1267</v>
      </c>
      <c r="R104" s="77"/>
      <c r="S104" s="77"/>
      <c r="T104" s="77" t="s">
        <v>2221</v>
      </c>
      <c r="U104" s="77">
        <v>30390256</v>
      </c>
      <c r="V104" s="77">
        <v>14.75</v>
      </c>
      <c r="W104" s="77" t="s">
        <v>2197</v>
      </c>
      <c r="X104" s="77">
        <v>400</v>
      </c>
      <c r="Y104" s="77">
        <v>624</v>
      </c>
      <c r="Z104" s="77">
        <v>24</v>
      </c>
      <c r="AA104" s="89">
        <f t="shared" si="16"/>
        <v>0.24959999999999999</v>
      </c>
      <c r="AB104" s="77" t="s">
        <v>70</v>
      </c>
      <c r="AC104" s="78">
        <v>44651</v>
      </c>
      <c r="AD104" s="77"/>
      <c r="AE104" s="77" t="s">
        <v>2142</v>
      </c>
      <c r="AF104" s="77" t="str">
        <f t="shared" si="17"/>
        <v>CA2022030446T</v>
      </c>
      <c r="AG104" s="77">
        <f t="shared" si="18"/>
        <v>624</v>
      </c>
      <c r="AH104" s="77">
        <f t="shared" si="19"/>
        <v>24</v>
      </c>
      <c r="AI104" s="89">
        <f t="shared" si="20"/>
        <v>0.24959999999999999</v>
      </c>
      <c r="AJ104" s="77" t="s">
        <v>2143</v>
      </c>
      <c r="AK104" s="77" t="s">
        <v>2414</v>
      </c>
      <c r="AL104" s="78">
        <v>44638</v>
      </c>
      <c r="AM104" s="78">
        <v>44638</v>
      </c>
      <c r="AN104" s="78">
        <v>44638</v>
      </c>
      <c r="AO104" s="78">
        <v>44638</v>
      </c>
      <c r="AP104" s="78">
        <v>44638</v>
      </c>
      <c r="AQ104" s="77" t="s">
        <v>89</v>
      </c>
      <c r="AR104" s="77" t="s">
        <v>2415</v>
      </c>
      <c r="AS104" s="77" t="s">
        <v>2414</v>
      </c>
      <c r="AT104" s="78"/>
      <c r="AU104" s="78"/>
      <c r="AV104" s="78"/>
      <c r="AW104" s="77" t="s">
        <v>1198</v>
      </c>
      <c r="AX104" s="77" t="s">
        <v>116</v>
      </c>
      <c r="AY104" s="576"/>
      <c r="AZ104" s="576"/>
      <c r="BA104" s="576"/>
      <c r="BB104" s="576"/>
      <c r="BC104" s="576"/>
      <c r="BD104" s="576"/>
      <c r="BE104" s="77">
        <f t="shared" si="21"/>
        <v>12</v>
      </c>
      <c r="BF104" s="77">
        <f t="shared" si="22"/>
        <v>3</v>
      </c>
      <c r="BG104" s="77">
        <f t="shared" si="23"/>
        <v>2022</v>
      </c>
      <c r="BH104" s="89"/>
    </row>
    <row r="105" spans="1:60">
      <c r="A105" s="77" t="s">
        <v>428</v>
      </c>
      <c r="B105" s="77" t="s">
        <v>56</v>
      </c>
      <c r="C105" s="77" t="s">
        <v>2416</v>
      </c>
      <c r="D105" s="78"/>
      <c r="E105" s="77" t="s">
        <v>2220</v>
      </c>
      <c r="F105" s="77" t="s">
        <v>2368</v>
      </c>
      <c r="G105" s="77" t="s">
        <v>2369</v>
      </c>
      <c r="H105" s="77" t="s">
        <v>2370</v>
      </c>
      <c r="I105" s="77" t="s">
        <v>2371</v>
      </c>
      <c r="J105" s="77" t="s">
        <v>110</v>
      </c>
      <c r="K105" s="77">
        <v>94601</v>
      </c>
      <c r="L105" s="77" t="s">
        <v>1225</v>
      </c>
      <c r="M105" s="77" t="s">
        <v>1226</v>
      </c>
      <c r="N105" s="77" t="s">
        <v>565</v>
      </c>
      <c r="O105" s="77" t="s">
        <v>110</v>
      </c>
      <c r="P105" s="77">
        <v>94544</v>
      </c>
      <c r="Q105" s="77" t="s">
        <v>1267</v>
      </c>
      <c r="R105" s="77"/>
      <c r="S105" s="77"/>
      <c r="T105" s="77" t="s">
        <v>2221</v>
      </c>
      <c r="U105" s="77">
        <v>30390256</v>
      </c>
      <c r="V105" s="77">
        <v>14.75</v>
      </c>
      <c r="W105" s="77" t="s">
        <v>2197</v>
      </c>
      <c r="X105" s="77">
        <v>400</v>
      </c>
      <c r="Y105" s="77">
        <v>624</v>
      </c>
      <c r="Z105" s="77">
        <v>24</v>
      </c>
      <c r="AA105" s="89">
        <f t="shared" si="16"/>
        <v>0.24959999999999999</v>
      </c>
      <c r="AB105" s="77" t="s">
        <v>70</v>
      </c>
      <c r="AC105" s="78">
        <v>44651</v>
      </c>
      <c r="AD105" s="77"/>
      <c r="AE105" s="77" t="s">
        <v>2142</v>
      </c>
      <c r="AF105" s="77" t="str">
        <f t="shared" si="17"/>
        <v>CA2022030447T</v>
      </c>
      <c r="AG105" s="77">
        <f t="shared" si="18"/>
        <v>624</v>
      </c>
      <c r="AH105" s="77">
        <f t="shared" si="19"/>
        <v>24</v>
      </c>
      <c r="AI105" s="89">
        <f t="shared" si="20"/>
        <v>0.24959999999999999</v>
      </c>
      <c r="AJ105" s="77" t="s">
        <v>2143</v>
      </c>
      <c r="AK105" s="77" t="s">
        <v>2416</v>
      </c>
      <c r="AL105" s="78">
        <v>44638</v>
      </c>
      <c r="AM105" s="78">
        <v>44638</v>
      </c>
      <c r="AN105" s="78">
        <v>44638</v>
      </c>
      <c r="AO105" s="78">
        <v>44638</v>
      </c>
      <c r="AP105" s="78">
        <v>44638</v>
      </c>
      <c r="AQ105" s="77" t="s">
        <v>89</v>
      </c>
      <c r="AR105" s="77" t="s">
        <v>2417</v>
      </c>
      <c r="AS105" s="77" t="s">
        <v>2416</v>
      </c>
      <c r="AT105" s="78"/>
      <c r="AU105" s="78"/>
      <c r="AV105" s="78"/>
      <c r="AW105" s="77" t="s">
        <v>1198</v>
      </c>
      <c r="AX105" s="77" t="s">
        <v>116</v>
      </c>
      <c r="AY105" s="576"/>
      <c r="AZ105" s="576"/>
      <c r="BA105" s="576"/>
      <c r="BB105" s="576"/>
      <c r="BC105" s="576"/>
      <c r="BD105" s="576"/>
      <c r="BE105" s="77">
        <f t="shared" si="21"/>
        <v>12</v>
      </c>
      <c r="BF105" s="77">
        <f t="shared" si="22"/>
        <v>3</v>
      </c>
      <c r="BG105" s="77">
        <f t="shared" si="23"/>
        <v>2022</v>
      </c>
      <c r="BH105" s="89"/>
    </row>
    <row r="106" spans="1:60">
      <c r="A106" s="77" t="s">
        <v>428</v>
      </c>
      <c r="B106" s="77" t="s">
        <v>56</v>
      </c>
      <c r="C106" s="77" t="s">
        <v>2418</v>
      </c>
      <c r="D106" s="78"/>
      <c r="E106" s="77" t="s">
        <v>2305</v>
      </c>
      <c r="F106" s="77" t="s">
        <v>2135</v>
      </c>
      <c r="G106" s="77" t="s">
        <v>2147</v>
      </c>
      <c r="H106" s="77" t="s">
        <v>2148</v>
      </c>
      <c r="I106" s="77" t="s">
        <v>531</v>
      </c>
      <c r="J106" s="77" t="s">
        <v>110</v>
      </c>
      <c r="K106" s="77">
        <v>91761</v>
      </c>
      <c r="L106" s="77" t="s">
        <v>1466</v>
      </c>
      <c r="M106" s="77" t="s">
        <v>2306</v>
      </c>
      <c r="N106" s="77"/>
      <c r="O106" s="77"/>
      <c r="P106" s="77"/>
      <c r="Q106" s="77" t="s">
        <v>1267</v>
      </c>
      <c r="R106" s="77"/>
      <c r="S106" s="77"/>
      <c r="T106" s="77" t="s">
        <v>2307</v>
      </c>
      <c r="U106" s="77">
        <v>30390456</v>
      </c>
      <c r="V106" s="77">
        <v>14.75</v>
      </c>
      <c r="W106" s="77" t="s">
        <v>2141</v>
      </c>
      <c r="X106" s="77">
        <v>400</v>
      </c>
      <c r="Y106" s="77">
        <v>64</v>
      </c>
      <c r="Z106" s="77">
        <v>2</v>
      </c>
      <c r="AA106" s="89">
        <f t="shared" si="16"/>
        <v>2.5600000000000001E-2</v>
      </c>
      <c r="AB106" s="77" t="s">
        <v>88</v>
      </c>
      <c r="AC106" s="78">
        <v>44651</v>
      </c>
      <c r="AD106" s="77"/>
      <c r="AE106" s="77" t="s">
        <v>2142</v>
      </c>
      <c r="AF106" s="77" t="str">
        <f t="shared" si="17"/>
        <v>CA3351030822T</v>
      </c>
      <c r="AG106" s="77">
        <f t="shared" si="18"/>
        <v>64</v>
      </c>
      <c r="AH106" s="77">
        <f t="shared" si="19"/>
        <v>2</v>
      </c>
      <c r="AI106" s="89">
        <f t="shared" si="20"/>
        <v>2.5600000000000001E-2</v>
      </c>
      <c r="AJ106" s="77" t="s">
        <v>2143</v>
      </c>
      <c r="AK106" s="77" t="s">
        <v>2418</v>
      </c>
      <c r="AL106" s="78">
        <v>44631</v>
      </c>
      <c r="AM106" s="78">
        <v>44631</v>
      </c>
      <c r="AN106" s="78">
        <v>44641</v>
      </c>
      <c r="AO106" s="78">
        <v>44641</v>
      </c>
      <c r="AP106" s="78">
        <v>44641</v>
      </c>
      <c r="AQ106" s="77" t="s">
        <v>89</v>
      </c>
      <c r="AR106" s="77" t="s">
        <v>2419</v>
      </c>
      <c r="AS106" s="77" t="s">
        <v>2418</v>
      </c>
      <c r="AT106" s="78"/>
      <c r="AU106" s="78"/>
      <c r="AV106" s="78"/>
      <c r="AW106" s="77" t="s">
        <v>2156</v>
      </c>
      <c r="AX106" s="77" t="s">
        <v>116</v>
      </c>
      <c r="AY106" s="576"/>
      <c r="AZ106" s="576"/>
      <c r="BA106" s="576"/>
      <c r="BB106" s="576"/>
      <c r="BC106" s="576"/>
      <c r="BD106" s="576"/>
      <c r="BE106" s="77">
        <f t="shared" si="21"/>
        <v>13</v>
      </c>
      <c r="BF106" s="77">
        <f t="shared" si="22"/>
        <v>3</v>
      </c>
      <c r="BG106" s="77">
        <f t="shared" si="23"/>
        <v>2022</v>
      </c>
      <c r="BH106" s="89"/>
    </row>
    <row r="107" spans="1:60">
      <c r="A107" s="77" t="s">
        <v>55</v>
      </c>
      <c r="B107" s="77" t="s">
        <v>56</v>
      </c>
      <c r="C107" s="77" t="s">
        <v>2420</v>
      </c>
      <c r="D107" s="78"/>
      <c r="E107" s="77" t="s">
        <v>2421</v>
      </c>
      <c r="F107" s="77" t="s">
        <v>2135</v>
      </c>
      <c r="G107" s="77" t="s">
        <v>2147</v>
      </c>
      <c r="H107" s="77" t="s">
        <v>2148</v>
      </c>
      <c r="I107" s="77" t="s">
        <v>531</v>
      </c>
      <c r="J107" s="77" t="s">
        <v>110</v>
      </c>
      <c r="K107" s="77">
        <v>91761</v>
      </c>
      <c r="L107" s="77" t="s">
        <v>2422</v>
      </c>
      <c r="M107" s="77" t="s">
        <v>2423</v>
      </c>
      <c r="N107" s="77"/>
      <c r="O107" s="77"/>
      <c r="P107" s="77"/>
      <c r="Q107" s="77" t="s">
        <v>1267</v>
      </c>
      <c r="R107" s="77"/>
      <c r="S107" s="77"/>
      <c r="T107" s="77" t="s">
        <v>2424</v>
      </c>
      <c r="U107" s="77">
        <v>12004246</v>
      </c>
      <c r="V107" s="77">
        <v>18</v>
      </c>
      <c r="W107" s="77" t="s">
        <v>2425</v>
      </c>
      <c r="X107" s="77">
        <v>425</v>
      </c>
      <c r="Y107" s="77">
        <v>302</v>
      </c>
      <c r="Z107" s="77">
        <v>13</v>
      </c>
      <c r="AA107" s="89">
        <f t="shared" si="16"/>
        <v>0.12834999999999999</v>
      </c>
      <c r="AB107" s="77" t="s">
        <v>88</v>
      </c>
      <c r="AC107" s="78">
        <v>44651</v>
      </c>
      <c r="AD107" s="77"/>
      <c r="AE107" s="77" t="s">
        <v>2142</v>
      </c>
      <c r="AF107" s="77" t="str">
        <f t="shared" si="17"/>
        <v>CA0032030902T</v>
      </c>
      <c r="AG107" s="77">
        <f t="shared" si="18"/>
        <v>302</v>
      </c>
      <c r="AH107" s="77">
        <f t="shared" si="19"/>
        <v>13</v>
      </c>
      <c r="AI107" s="89">
        <f t="shared" si="20"/>
        <v>0.12834999999999999</v>
      </c>
      <c r="AJ107" s="77" t="s">
        <v>2143</v>
      </c>
      <c r="AK107" s="77" t="s">
        <v>2420</v>
      </c>
      <c r="AL107" s="78">
        <v>44636</v>
      </c>
      <c r="AM107" s="78">
        <v>44636</v>
      </c>
      <c r="AN107" s="78">
        <v>44641</v>
      </c>
      <c r="AO107" s="78">
        <v>44641</v>
      </c>
      <c r="AP107" s="78">
        <v>44641</v>
      </c>
      <c r="AQ107" s="77" t="s">
        <v>89</v>
      </c>
      <c r="AR107" s="77" t="s">
        <v>2426</v>
      </c>
      <c r="AS107" s="77" t="s">
        <v>2420</v>
      </c>
      <c r="AT107" s="78"/>
      <c r="AU107" s="78"/>
      <c r="AV107" s="78"/>
      <c r="AW107" s="77" t="s">
        <v>1198</v>
      </c>
      <c r="AX107" s="77" t="s">
        <v>116</v>
      </c>
      <c r="AY107" s="576"/>
      <c r="AZ107" s="576"/>
      <c r="BA107" s="576"/>
      <c r="BB107" s="576"/>
      <c r="BC107" s="576"/>
      <c r="BD107" s="576"/>
      <c r="BE107" s="77">
        <f t="shared" si="21"/>
        <v>13</v>
      </c>
      <c r="BF107" s="77">
        <f t="shared" si="22"/>
        <v>3</v>
      </c>
      <c r="BG107" s="77">
        <f t="shared" si="23"/>
        <v>2022</v>
      </c>
      <c r="BH107" s="89"/>
    </row>
    <row r="108" spans="1:60">
      <c r="A108" s="77" t="s">
        <v>55</v>
      </c>
      <c r="B108" s="77" t="s">
        <v>56</v>
      </c>
      <c r="C108" s="77" t="s">
        <v>2427</v>
      </c>
      <c r="D108" s="78"/>
      <c r="E108" s="77" t="s">
        <v>2421</v>
      </c>
      <c r="F108" s="77" t="s">
        <v>2135</v>
      </c>
      <c r="G108" s="77" t="s">
        <v>2136</v>
      </c>
      <c r="H108" s="77" t="s">
        <v>2137</v>
      </c>
      <c r="I108" s="77" t="s">
        <v>2138</v>
      </c>
      <c r="J108" s="77" t="s">
        <v>110</v>
      </c>
      <c r="K108" s="77">
        <v>90248</v>
      </c>
      <c r="L108" s="77" t="s">
        <v>2422</v>
      </c>
      <c r="M108" s="77" t="s">
        <v>2423</v>
      </c>
      <c r="N108" s="77"/>
      <c r="O108" s="77"/>
      <c r="P108" s="77"/>
      <c r="Q108" s="77" t="s">
        <v>1267</v>
      </c>
      <c r="R108" s="77"/>
      <c r="S108" s="77"/>
      <c r="T108" s="77" t="s">
        <v>2424</v>
      </c>
      <c r="U108" s="77">
        <v>12004246</v>
      </c>
      <c r="V108" s="77">
        <v>18</v>
      </c>
      <c r="W108" s="77" t="s">
        <v>2425</v>
      </c>
      <c r="X108" s="77">
        <v>425</v>
      </c>
      <c r="Y108" s="77">
        <v>60</v>
      </c>
      <c r="Z108" s="77">
        <v>2</v>
      </c>
      <c r="AA108" s="89">
        <f t="shared" si="16"/>
        <v>2.5499999999999998E-2</v>
      </c>
      <c r="AB108" s="77" t="s">
        <v>88</v>
      </c>
      <c r="AC108" s="78">
        <v>44651</v>
      </c>
      <c r="AD108" s="77"/>
      <c r="AE108" s="77" t="s">
        <v>2142</v>
      </c>
      <c r="AF108" s="77" t="str">
        <f t="shared" si="17"/>
        <v>CA0032030903T</v>
      </c>
      <c r="AG108" s="77">
        <f t="shared" si="18"/>
        <v>60</v>
      </c>
      <c r="AH108" s="77">
        <f t="shared" si="19"/>
        <v>2</v>
      </c>
      <c r="AI108" s="89">
        <f t="shared" si="20"/>
        <v>2.5499999999999998E-2</v>
      </c>
      <c r="AJ108" s="77" t="s">
        <v>2143</v>
      </c>
      <c r="AK108" s="77" t="s">
        <v>2427</v>
      </c>
      <c r="AL108" s="78">
        <v>44636</v>
      </c>
      <c r="AM108" s="78">
        <v>44636</v>
      </c>
      <c r="AN108" s="78">
        <v>44641</v>
      </c>
      <c r="AO108" s="78">
        <v>44641</v>
      </c>
      <c r="AP108" s="78">
        <v>44641</v>
      </c>
      <c r="AQ108" s="77" t="s">
        <v>89</v>
      </c>
      <c r="AR108" s="77" t="s">
        <v>2428</v>
      </c>
      <c r="AS108" s="77" t="s">
        <v>2427</v>
      </c>
      <c r="AT108" s="78"/>
      <c r="AU108" s="78"/>
      <c r="AV108" s="78"/>
      <c r="AW108" s="77" t="s">
        <v>1198</v>
      </c>
      <c r="AX108" s="77" t="s">
        <v>116</v>
      </c>
      <c r="AY108" s="576"/>
      <c r="AZ108" s="576"/>
      <c r="BA108" s="576"/>
      <c r="BB108" s="576"/>
      <c r="BC108" s="576"/>
      <c r="BD108" s="576"/>
      <c r="BE108" s="77">
        <f t="shared" si="21"/>
        <v>13</v>
      </c>
      <c r="BF108" s="77">
        <f t="shared" si="22"/>
        <v>3</v>
      </c>
      <c r="BG108" s="77">
        <f t="shared" si="23"/>
        <v>2022</v>
      </c>
      <c r="BH108" s="89"/>
    </row>
    <row r="109" spans="1:60">
      <c r="A109" s="77" t="s">
        <v>428</v>
      </c>
      <c r="B109" s="77" t="s">
        <v>2132</v>
      </c>
      <c r="C109" s="77" t="s">
        <v>2429</v>
      </c>
      <c r="D109" s="78"/>
      <c r="E109" s="77" t="s">
        <v>2430</v>
      </c>
      <c r="F109" s="77" t="s">
        <v>2135</v>
      </c>
      <c r="G109" s="77" t="s">
        <v>2136</v>
      </c>
      <c r="H109" s="77" t="s">
        <v>2137</v>
      </c>
      <c r="I109" s="77" t="s">
        <v>2138</v>
      </c>
      <c r="J109" s="77" t="s">
        <v>110</v>
      </c>
      <c r="K109" s="77">
        <v>90248</v>
      </c>
      <c r="L109" s="77" t="s">
        <v>2336</v>
      </c>
      <c r="M109" s="77" t="s">
        <v>2431</v>
      </c>
      <c r="N109" s="77"/>
      <c r="O109" s="77"/>
      <c r="P109" s="77"/>
      <c r="Q109" s="77" t="s">
        <v>1267</v>
      </c>
      <c r="R109" s="77"/>
      <c r="S109" s="77"/>
      <c r="T109" s="77" t="s">
        <v>2432</v>
      </c>
      <c r="U109" s="77">
        <v>30376609</v>
      </c>
      <c r="V109" s="77">
        <v>14.75</v>
      </c>
      <c r="W109" s="77" t="s">
        <v>2154</v>
      </c>
      <c r="X109" s="77">
        <v>340</v>
      </c>
      <c r="Y109" s="77">
        <v>832</v>
      </c>
      <c r="Z109" s="77">
        <v>26</v>
      </c>
      <c r="AA109" s="89">
        <f t="shared" si="16"/>
        <v>0.28288000000000002</v>
      </c>
      <c r="AB109" s="77" t="s">
        <v>88</v>
      </c>
      <c r="AC109" s="78">
        <v>44651</v>
      </c>
      <c r="AD109" s="77"/>
      <c r="AE109" s="77" t="s">
        <v>2142</v>
      </c>
      <c r="AF109" s="77" t="str">
        <f t="shared" si="17"/>
        <v>CA1711031133T</v>
      </c>
      <c r="AG109" s="77">
        <f t="shared" si="18"/>
        <v>832</v>
      </c>
      <c r="AH109" s="77">
        <f t="shared" si="19"/>
        <v>26</v>
      </c>
      <c r="AI109" s="89">
        <f t="shared" si="20"/>
        <v>0.28288000000000002</v>
      </c>
      <c r="AJ109" s="77" t="s">
        <v>2143</v>
      </c>
      <c r="AK109" s="77" t="s">
        <v>2429</v>
      </c>
      <c r="AL109" s="78">
        <v>44636</v>
      </c>
      <c r="AM109" s="78">
        <v>44636</v>
      </c>
      <c r="AN109" s="78">
        <v>44641</v>
      </c>
      <c r="AO109" s="78">
        <v>44641</v>
      </c>
      <c r="AP109" s="78">
        <v>44641</v>
      </c>
      <c r="AQ109" s="77" t="s">
        <v>89</v>
      </c>
      <c r="AR109" s="77"/>
      <c r="AS109" s="77" t="s">
        <v>2429</v>
      </c>
      <c r="AT109" s="78"/>
      <c r="AU109" s="78"/>
      <c r="AV109" s="78"/>
      <c r="AW109" s="77" t="s">
        <v>1198</v>
      </c>
      <c r="AX109" s="77" t="s">
        <v>116</v>
      </c>
      <c r="AY109" s="576"/>
      <c r="AZ109" s="576"/>
      <c r="BA109" s="576"/>
      <c r="BB109" s="576"/>
      <c r="BC109" s="576"/>
      <c r="BD109" s="576"/>
      <c r="BE109" s="77">
        <f t="shared" si="21"/>
        <v>13</v>
      </c>
      <c r="BF109" s="77">
        <f t="shared" si="22"/>
        <v>3</v>
      </c>
      <c r="BG109" s="77">
        <f t="shared" si="23"/>
        <v>2022</v>
      </c>
      <c r="BH109" s="89"/>
    </row>
    <row r="110" spans="1:60">
      <c r="A110" s="77" t="s">
        <v>55</v>
      </c>
      <c r="B110" s="77" t="s">
        <v>230</v>
      </c>
      <c r="C110" s="77" t="s">
        <v>2433</v>
      </c>
      <c r="D110" s="78"/>
      <c r="E110" s="77">
        <v>3920350</v>
      </c>
      <c r="F110" s="77" t="s">
        <v>2368</v>
      </c>
      <c r="G110" s="77" t="s">
        <v>2369</v>
      </c>
      <c r="H110" s="77" t="s">
        <v>2370</v>
      </c>
      <c r="I110" s="77" t="s">
        <v>2371</v>
      </c>
      <c r="J110" s="77" t="s">
        <v>110</v>
      </c>
      <c r="K110" s="77">
        <v>94601</v>
      </c>
      <c r="L110" s="77" t="s">
        <v>233</v>
      </c>
      <c r="M110" s="77" t="s">
        <v>2389</v>
      </c>
      <c r="N110" s="77"/>
      <c r="O110" s="77"/>
      <c r="P110" s="77"/>
      <c r="Q110" s="77" t="s">
        <v>1267</v>
      </c>
      <c r="R110" s="77"/>
      <c r="S110" s="77"/>
      <c r="T110" s="77"/>
      <c r="U110" s="77">
        <v>30397472</v>
      </c>
      <c r="V110" s="77">
        <v>15</v>
      </c>
      <c r="W110" s="77" t="s">
        <v>2212</v>
      </c>
      <c r="X110" s="77">
        <v>480</v>
      </c>
      <c r="Y110" s="77">
        <v>29</v>
      </c>
      <c r="Z110" s="77">
        <v>1</v>
      </c>
      <c r="AA110" s="89">
        <f t="shared" si="16"/>
        <v>1.392E-2</v>
      </c>
      <c r="AB110" s="77" t="s">
        <v>88</v>
      </c>
      <c r="AC110" s="78">
        <v>44651</v>
      </c>
      <c r="AD110" s="77"/>
      <c r="AE110" s="77" t="s">
        <v>2142</v>
      </c>
      <c r="AF110" s="77" t="str">
        <f t="shared" si="17"/>
        <v>CA0350031102T</v>
      </c>
      <c r="AG110" s="77">
        <f t="shared" si="18"/>
        <v>29</v>
      </c>
      <c r="AH110" s="77">
        <f t="shared" si="19"/>
        <v>1</v>
      </c>
      <c r="AI110" s="89">
        <f t="shared" si="20"/>
        <v>1.392E-2</v>
      </c>
      <c r="AJ110" s="77" t="s">
        <v>2143</v>
      </c>
      <c r="AK110" s="77" t="s">
        <v>2433</v>
      </c>
      <c r="AL110" s="78">
        <v>44636</v>
      </c>
      <c r="AM110" s="78">
        <v>44636</v>
      </c>
      <c r="AN110" s="78">
        <v>44641</v>
      </c>
      <c r="AO110" s="78">
        <v>44641</v>
      </c>
      <c r="AP110" s="78">
        <v>44641</v>
      </c>
      <c r="AQ110" s="77" t="s">
        <v>89</v>
      </c>
      <c r="AR110" s="77" t="s">
        <v>2434</v>
      </c>
      <c r="AS110" s="77" t="s">
        <v>2433</v>
      </c>
      <c r="AT110" s="78"/>
      <c r="AU110" s="78"/>
      <c r="AV110" s="78"/>
      <c r="AW110" s="77" t="s">
        <v>2156</v>
      </c>
      <c r="AX110" s="77" t="s">
        <v>116</v>
      </c>
      <c r="AY110" s="576"/>
      <c r="AZ110" s="576"/>
      <c r="BA110" s="576"/>
      <c r="BB110" s="576"/>
      <c r="BC110" s="576"/>
      <c r="BD110" s="576"/>
      <c r="BE110" s="77">
        <f t="shared" si="21"/>
        <v>13</v>
      </c>
      <c r="BF110" s="77">
        <f t="shared" si="22"/>
        <v>3</v>
      </c>
      <c r="BG110" s="77">
        <f t="shared" si="23"/>
        <v>2022</v>
      </c>
      <c r="BH110" s="89"/>
    </row>
    <row r="111" spans="1:60">
      <c r="A111" s="77" t="s">
        <v>428</v>
      </c>
      <c r="B111" s="77" t="s">
        <v>79</v>
      </c>
      <c r="C111" s="77" t="s">
        <v>2435</v>
      </c>
      <c r="D111" s="78"/>
      <c r="E111" s="77" t="s">
        <v>2436</v>
      </c>
      <c r="F111" s="77" t="s">
        <v>2135</v>
      </c>
      <c r="G111" s="77" t="s">
        <v>2147</v>
      </c>
      <c r="H111" s="77" t="s">
        <v>2148</v>
      </c>
      <c r="I111" s="77" t="s">
        <v>531</v>
      </c>
      <c r="J111" s="77" t="s">
        <v>110</v>
      </c>
      <c r="K111" s="77">
        <v>91761</v>
      </c>
      <c r="L111" s="77" t="s">
        <v>869</v>
      </c>
      <c r="M111" s="77" t="s">
        <v>2437</v>
      </c>
      <c r="N111" s="77"/>
      <c r="O111" s="77"/>
      <c r="P111" s="77"/>
      <c r="Q111" s="77" t="s">
        <v>1267</v>
      </c>
      <c r="R111" s="77"/>
      <c r="S111" s="77"/>
      <c r="T111" s="77" t="s">
        <v>2438</v>
      </c>
      <c r="U111" s="77">
        <v>30390456</v>
      </c>
      <c r="V111" s="77">
        <v>14.75</v>
      </c>
      <c r="W111" s="77" t="s">
        <v>2141</v>
      </c>
      <c r="X111" s="77">
        <v>400</v>
      </c>
      <c r="Y111" s="77">
        <v>832</v>
      </c>
      <c r="Z111" s="77">
        <v>26</v>
      </c>
      <c r="AA111" s="89">
        <f t="shared" si="16"/>
        <v>0.33279999999999998</v>
      </c>
      <c r="AB111" s="77" t="s">
        <v>88</v>
      </c>
      <c r="AC111" s="78">
        <v>44651</v>
      </c>
      <c r="AD111" s="77"/>
      <c r="AE111" s="77" t="s">
        <v>2142</v>
      </c>
      <c r="AF111" s="77" t="str">
        <f t="shared" si="17"/>
        <v>CA8501031029T</v>
      </c>
      <c r="AG111" s="77">
        <f t="shared" si="18"/>
        <v>832</v>
      </c>
      <c r="AH111" s="77">
        <f t="shared" si="19"/>
        <v>26</v>
      </c>
      <c r="AI111" s="89">
        <f t="shared" si="20"/>
        <v>0.33279999999999998</v>
      </c>
      <c r="AJ111" s="77" t="s">
        <v>2143</v>
      </c>
      <c r="AK111" s="77" t="s">
        <v>2435</v>
      </c>
      <c r="AL111" s="78">
        <v>44636</v>
      </c>
      <c r="AM111" s="78">
        <v>44636</v>
      </c>
      <c r="AN111" s="78">
        <v>44641</v>
      </c>
      <c r="AO111" s="78">
        <v>44641</v>
      </c>
      <c r="AP111" s="78">
        <v>44641</v>
      </c>
      <c r="AQ111" s="77" t="s">
        <v>89</v>
      </c>
      <c r="AR111" s="77"/>
      <c r="AS111" s="77" t="s">
        <v>2435</v>
      </c>
      <c r="AT111" s="78"/>
      <c r="AU111" s="78"/>
      <c r="AV111" s="78"/>
      <c r="AW111" s="77" t="s">
        <v>1198</v>
      </c>
      <c r="AX111" s="77" t="s">
        <v>116</v>
      </c>
      <c r="AY111" s="576"/>
      <c r="AZ111" s="576"/>
      <c r="BA111" s="576"/>
      <c r="BB111" s="576"/>
      <c r="BC111" s="576"/>
      <c r="BD111" s="576"/>
      <c r="BE111" s="77">
        <f t="shared" si="21"/>
        <v>13</v>
      </c>
      <c r="BF111" s="77">
        <f t="shared" si="22"/>
        <v>3</v>
      </c>
      <c r="BG111" s="77">
        <f t="shared" si="23"/>
        <v>2022</v>
      </c>
      <c r="BH111" s="89"/>
    </row>
    <row r="112" spans="1:60">
      <c r="A112" s="77" t="s">
        <v>428</v>
      </c>
      <c r="B112" s="77" t="s">
        <v>79</v>
      </c>
      <c r="C112" s="77" t="s">
        <v>2439</v>
      </c>
      <c r="D112" s="78"/>
      <c r="E112" s="77" t="s">
        <v>2440</v>
      </c>
      <c r="F112" s="77" t="s">
        <v>2135</v>
      </c>
      <c r="G112" s="77" t="s">
        <v>2147</v>
      </c>
      <c r="H112" s="77" t="s">
        <v>2148</v>
      </c>
      <c r="I112" s="77" t="s">
        <v>531</v>
      </c>
      <c r="J112" s="77" t="s">
        <v>110</v>
      </c>
      <c r="K112" s="77">
        <v>91761</v>
      </c>
      <c r="L112" s="77" t="s">
        <v>2441</v>
      </c>
      <c r="M112" s="77" t="s">
        <v>2442</v>
      </c>
      <c r="N112" s="77"/>
      <c r="O112" s="77"/>
      <c r="P112" s="77"/>
      <c r="Q112" s="77" t="s">
        <v>1267</v>
      </c>
      <c r="R112" s="77"/>
      <c r="S112" s="77"/>
      <c r="T112" s="77" t="s">
        <v>2438</v>
      </c>
      <c r="U112" s="77">
        <v>30390456</v>
      </c>
      <c r="V112" s="77">
        <v>14.75</v>
      </c>
      <c r="W112" s="77" t="s">
        <v>2141</v>
      </c>
      <c r="X112" s="77">
        <v>400</v>
      </c>
      <c r="Y112" s="77">
        <v>832</v>
      </c>
      <c r="Z112" s="77">
        <v>26</v>
      </c>
      <c r="AA112" s="89">
        <f t="shared" si="16"/>
        <v>0.33279999999999998</v>
      </c>
      <c r="AB112" s="77" t="s">
        <v>88</v>
      </c>
      <c r="AC112" s="78">
        <v>44651</v>
      </c>
      <c r="AD112" s="77"/>
      <c r="AE112" s="77" t="s">
        <v>2142</v>
      </c>
      <c r="AF112" s="77" t="str">
        <f t="shared" si="17"/>
        <v>CA8501031032T</v>
      </c>
      <c r="AG112" s="77">
        <f t="shared" si="18"/>
        <v>832</v>
      </c>
      <c r="AH112" s="77">
        <f t="shared" si="19"/>
        <v>26</v>
      </c>
      <c r="AI112" s="89">
        <f t="shared" si="20"/>
        <v>0.33279999999999998</v>
      </c>
      <c r="AJ112" s="77" t="s">
        <v>2143</v>
      </c>
      <c r="AK112" s="77" t="s">
        <v>2439</v>
      </c>
      <c r="AL112" s="78">
        <v>44636</v>
      </c>
      <c r="AM112" s="78">
        <v>44636</v>
      </c>
      <c r="AN112" s="78">
        <v>44641</v>
      </c>
      <c r="AO112" s="78">
        <v>44641</v>
      </c>
      <c r="AP112" s="78">
        <v>44641</v>
      </c>
      <c r="AQ112" s="77" t="s">
        <v>89</v>
      </c>
      <c r="AR112" s="77"/>
      <c r="AS112" s="77" t="s">
        <v>2439</v>
      </c>
      <c r="AT112" s="78"/>
      <c r="AU112" s="78"/>
      <c r="AV112" s="78"/>
      <c r="AW112" s="77" t="s">
        <v>1198</v>
      </c>
      <c r="AX112" s="77" t="s">
        <v>116</v>
      </c>
      <c r="AY112" s="576"/>
      <c r="AZ112" s="576"/>
      <c r="BA112" s="576"/>
      <c r="BB112" s="576"/>
      <c r="BC112" s="576"/>
      <c r="BD112" s="576"/>
      <c r="BE112" s="77">
        <f t="shared" si="21"/>
        <v>13</v>
      </c>
      <c r="BF112" s="77">
        <f t="shared" si="22"/>
        <v>3</v>
      </c>
      <c r="BG112" s="77">
        <f t="shared" si="23"/>
        <v>2022</v>
      </c>
      <c r="BH112" s="89"/>
    </row>
    <row r="113" spans="1:60">
      <c r="A113" s="77" t="s">
        <v>428</v>
      </c>
      <c r="B113" s="77" t="s">
        <v>79</v>
      </c>
      <c r="C113" s="77" t="s">
        <v>2443</v>
      </c>
      <c r="D113" s="78"/>
      <c r="E113" s="77" t="s">
        <v>2444</v>
      </c>
      <c r="F113" s="77" t="s">
        <v>2135</v>
      </c>
      <c r="G113" s="77" t="s">
        <v>2147</v>
      </c>
      <c r="H113" s="77" t="s">
        <v>2148</v>
      </c>
      <c r="I113" s="77" t="s">
        <v>531</v>
      </c>
      <c r="J113" s="77" t="s">
        <v>110</v>
      </c>
      <c r="K113" s="77">
        <v>91761</v>
      </c>
      <c r="L113" s="77" t="s">
        <v>2445</v>
      </c>
      <c r="M113" s="77" t="s">
        <v>2446</v>
      </c>
      <c r="N113" s="77"/>
      <c r="O113" s="77"/>
      <c r="P113" s="77"/>
      <c r="Q113" s="77" t="s">
        <v>1267</v>
      </c>
      <c r="R113" s="77"/>
      <c r="S113" s="77"/>
      <c r="T113" s="77" t="s">
        <v>2438</v>
      </c>
      <c r="U113" s="77">
        <v>30390456</v>
      </c>
      <c r="V113" s="77">
        <v>14.75</v>
      </c>
      <c r="W113" s="77" t="s">
        <v>2141</v>
      </c>
      <c r="X113" s="77">
        <v>400</v>
      </c>
      <c r="Y113" s="77">
        <v>832</v>
      </c>
      <c r="Z113" s="77">
        <v>26</v>
      </c>
      <c r="AA113" s="89">
        <f t="shared" si="16"/>
        <v>0.33279999999999998</v>
      </c>
      <c r="AB113" s="77" t="s">
        <v>88</v>
      </c>
      <c r="AC113" s="78">
        <v>44651</v>
      </c>
      <c r="AD113" s="77"/>
      <c r="AE113" s="77" t="s">
        <v>2142</v>
      </c>
      <c r="AF113" s="77" t="str">
        <f t="shared" si="17"/>
        <v>CA3850031036T</v>
      </c>
      <c r="AG113" s="77">
        <f t="shared" si="18"/>
        <v>832</v>
      </c>
      <c r="AH113" s="77">
        <f t="shared" si="19"/>
        <v>26</v>
      </c>
      <c r="AI113" s="89">
        <f t="shared" si="20"/>
        <v>0.33279999999999998</v>
      </c>
      <c r="AJ113" s="77" t="s">
        <v>2143</v>
      </c>
      <c r="AK113" s="77" t="s">
        <v>2443</v>
      </c>
      <c r="AL113" s="78">
        <v>44636</v>
      </c>
      <c r="AM113" s="78">
        <v>44636</v>
      </c>
      <c r="AN113" s="78">
        <v>44641</v>
      </c>
      <c r="AO113" s="78">
        <v>44641</v>
      </c>
      <c r="AP113" s="78">
        <v>44641</v>
      </c>
      <c r="AQ113" s="77" t="s">
        <v>89</v>
      </c>
      <c r="AR113" s="77"/>
      <c r="AS113" s="77" t="s">
        <v>2443</v>
      </c>
      <c r="AT113" s="78"/>
      <c r="AU113" s="78"/>
      <c r="AV113" s="78"/>
      <c r="AW113" s="77" t="s">
        <v>1198</v>
      </c>
      <c r="AX113" s="77" t="s">
        <v>116</v>
      </c>
      <c r="AY113" s="576"/>
      <c r="AZ113" s="576"/>
      <c r="BA113" s="576"/>
      <c r="BB113" s="576"/>
      <c r="BC113" s="576"/>
      <c r="BD113" s="576"/>
      <c r="BE113" s="77">
        <f t="shared" si="21"/>
        <v>13</v>
      </c>
      <c r="BF113" s="77">
        <f t="shared" si="22"/>
        <v>3</v>
      </c>
      <c r="BG113" s="77">
        <f t="shared" si="23"/>
        <v>2022</v>
      </c>
      <c r="BH113" s="89"/>
    </row>
    <row r="114" spans="1:60">
      <c r="A114" s="77" t="s">
        <v>55</v>
      </c>
      <c r="B114" s="77" t="s">
        <v>2132</v>
      </c>
      <c r="C114" s="77" t="s">
        <v>2447</v>
      </c>
      <c r="D114" s="78"/>
      <c r="E114" s="77" t="s">
        <v>2448</v>
      </c>
      <c r="F114" s="77" t="s">
        <v>2135</v>
      </c>
      <c r="G114" s="77" t="s">
        <v>2136</v>
      </c>
      <c r="H114" s="77" t="s">
        <v>2137</v>
      </c>
      <c r="I114" s="77" t="s">
        <v>2138</v>
      </c>
      <c r="J114" s="77" t="s">
        <v>110</v>
      </c>
      <c r="K114" s="77">
        <v>90248</v>
      </c>
      <c r="L114" s="77" t="s">
        <v>2449</v>
      </c>
      <c r="M114" s="77" t="s">
        <v>2450</v>
      </c>
      <c r="N114" s="77"/>
      <c r="O114" s="77"/>
      <c r="P114" s="77"/>
      <c r="Q114" s="77" t="s">
        <v>1267</v>
      </c>
      <c r="R114" s="77"/>
      <c r="S114" s="77"/>
      <c r="T114" s="77" t="s">
        <v>2451</v>
      </c>
      <c r="U114" s="77">
        <v>30397472</v>
      </c>
      <c r="V114" s="77">
        <v>15</v>
      </c>
      <c r="W114" s="77" t="s">
        <v>2212</v>
      </c>
      <c r="X114" s="77">
        <v>480</v>
      </c>
      <c r="Y114" s="77">
        <v>638</v>
      </c>
      <c r="Z114" s="77">
        <v>22</v>
      </c>
      <c r="AA114" s="89">
        <f t="shared" si="16"/>
        <v>0.30624000000000001</v>
      </c>
      <c r="AB114" s="77" t="s">
        <v>88</v>
      </c>
      <c r="AC114" s="78">
        <v>44651</v>
      </c>
      <c r="AD114" s="77"/>
      <c r="AE114" s="77" t="s">
        <v>2142</v>
      </c>
      <c r="AF114" s="77" t="str">
        <f t="shared" si="17"/>
        <v>CA1729031110T</v>
      </c>
      <c r="AG114" s="77">
        <f t="shared" si="18"/>
        <v>638</v>
      </c>
      <c r="AH114" s="77">
        <f t="shared" si="19"/>
        <v>22</v>
      </c>
      <c r="AI114" s="89">
        <f t="shared" si="20"/>
        <v>0.30624000000000001</v>
      </c>
      <c r="AJ114" s="77" t="s">
        <v>2143</v>
      </c>
      <c r="AK114" s="77" t="s">
        <v>2447</v>
      </c>
      <c r="AL114" s="78">
        <v>44637</v>
      </c>
      <c r="AM114" s="78">
        <v>44637</v>
      </c>
      <c r="AN114" s="78">
        <v>44641</v>
      </c>
      <c r="AO114" s="78">
        <v>44641</v>
      </c>
      <c r="AP114" s="78">
        <v>44641</v>
      </c>
      <c r="AQ114" s="77" t="s">
        <v>89</v>
      </c>
      <c r="AR114" s="77"/>
      <c r="AS114" s="77" t="s">
        <v>2447</v>
      </c>
      <c r="AT114" s="78"/>
      <c r="AU114" s="78"/>
      <c r="AV114" s="78"/>
      <c r="AW114" s="77" t="s">
        <v>1198</v>
      </c>
      <c r="AX114" s="77" t="s">
        <v>116</v>
      </c>
      <c r="AY114" s="576"/>
      <c r="AZ114" s="576"/>
      <c r="BA114" s="576"/>
      <c r="BB114" s="576"/>
      <c r="BC114" s="576"/>
      <c r="BD114" s="576"/>
      <c r="BE114" s="77">
        <f t="shared" si="21"/>
        <v>13</v>
      </c>
      <c r="BF114" s="77">
        <f t="shared" si="22"/>
        <v>3</v>
      </c>
      <c r="BG114" s="77">
        <f t="shared" si="23"/>
        <v>2022</v>
      </c>
      <c r="BH114" s="89"/>
    </row>
    <row r="115" spans="1:60">
      <c r="A115" s="77" t="s">
        <v>55</v>
      </c>
      <c r="B115" s="77" t="s">
        <v>230</v>
      </c>
      <c r="C115" s="77" t="s">
        <v>2452</v>
      </c>
      <c r="D115" s="78"/>
      <c r="E115" s="77" t="s">
        <v>2453</v>
      </c>
      <c r="F115" s="77" t="s">
        <v>2135</v>
      </c>
      <c r="G115" s="77" t="s">
        <v>2147</v>
      </c>
      <c r="H115" s="77" t="s">
        <v>2148</v>
      </c>
      <c r="I115" s="77" t="s">
        <v>531</v>
      </c>
      <c r="J115" s="77" t="s">
        <v>110</v>
      </c>
      <c r="K115" s="77">
        <v>91761</v>
      </c>
      <c r="L115" s="77" t="s">
        <v>2454</v>
      </c>
      <c r="M115" s="77" t="s">
        <v>2455</v>
      </c>
      <c r="N115" s="77"/>
      <c r="O115" s="77"/>
      <c r="P115" s="77"/>
      <c r="Q115" s="77" t="s">
        <v>1267</v>
      </c>
      <c r="R115" s="77"/>
      <c r="S115" s="77"/>
      <c r="T115" s="77"/>
      <c r="U115" s="77">
        <v>30397471</v>
      </c>
      <c r="V115" s="77">
        <v>15</v>
      </c>
      <c r="W115" s="77" t="s">
        <v>2171</v>
      </c>
      <c r="X115" s="77">
        <v>475</v>
      </c>
      <c r="Y115" s="77">
        <v>377</v>
      </c>
      <c r="Z115" s="77">
        <v>13</v>
      </c>
      <c r="AA115" s="89">
        <f t="shared" si="16"/>
        <v>0.17907500000000001</v>
      </c>
      <c r="AB115" s="77" t="s">
        <v>70</v>
      </c>
      <c r="AC115" s="78">
        <v>44651</v>
      </c>
      <c r="AD115" s="77"/>
      <c r="AE115" s="77" t="s">
        <v>2142</v>
      </c>
      <c r="AF115" s="77" t="str">
        <f t="shared" si="17"/>
        <v>CA1052031002T</v>
      </c>
      <c r="AG115" s="77">
        <f t="shared" si="18"/>
        <v>377</v>
      </c>
      <c r="AH115" s="77">
        <f t="shared" si="19"/>
        <v>13</v>
      </c>
      <c r="AI115" s="89">
        <f t="shared" si="20"/>
        <v>0.17907500000000001</v>
      </c>
      <c r="AJ115" s="77" t="s">
        <v>2143</v>
      </c>
      <c r="AK115" s="77" t="s">
        <v>2452</v>
      </c>
      <c r="AL115" s="78">
        <v>44637</v>
      </c>
      <c r="AM115" s="78">
        <v>44637</v>
      </c>
      <c r="AN115" s="78">
        <v>44641</v>
      </c>
      <c r="AO115" s="78">
        <v>44641</v>
      </c>
      <c r="AP115" s="78">
        <v>44641</v>
      </c>
      <c r="AQ115" s="77" t="s">
        <v>89</v>
      </c>
      <c r="AR115" s="77"/>
      <c r="AS115" s="77" t="s">
        <v>2452</v>
      </c>
      <c r="AT115" s="78"/>
      <c r="AU115" s="78"/>
      <c r="AV115" s="78"/>
      <c r="AW115" s="77" t="s">
        <v>1198</v>
      </c>
      <c r="AX115" s="77" t="s">
        <v>116</v>
      </c>
      <c r="AY115" s="576"/>
      <c r="AZ115" s="576"/>
      <c r="BA115" s="576"/>
      <c r="BB115" s="576"/>
      <c r="BC115" s="576"/>
      <c r="BD115" s="576"/>
      <c r="BE115" s="77">
        <f t="shared" si="21"/>
        <v>13</v>
      </c>
      <c r="BF115" s="77">
        <f t="shared" si="22"/>
        <v>3</v>
      </c>
      <c r="BG115" s="77">
        <f t="shared" si="23"/>
        <v>2022</v>
      </c>
      <c r="BH115" s="89"/>
    </row>
    <row r="116" spans="1:60">
      <c r="A116" s="77" t="s">
        <v>428</v>
      </c>
      <c r="B116" s="77" t="s">
        <v>2132</v>
      </c>
      <c r="C116" s="77" t="s">
        <v>2456</v>
      </c>
      <c r="D116" s="78"/>
      <c r="E116" s="77" t="s">
        <v>2457</v>
      </c>
      <c r="F116" s="77" t="s">
        <v>2135</v>
      </c>
      <c r="G116" s="77" t="s">
        <v>2147</v>
      </c>
      <c r="H116" s="77" t="s">
        <v>2148</v>
      </c>
      <c r="I116" s="77" t="s">
        <v>531</v>
      </c>
      <c r="J116" s="77" t="s">
        <v>110</v>
      </c>
      <c r="K116" s="77">
        <v>91761</v>
      </c>
      <c r="L116" s="77" t="s">
        <v>536</v>
      </c>
      <c r="M116" s="77" t="s">
        <v>2249</v>
      </c>
      <c r="N116" s="77"/>
      <c r="O116" s="77"/>
      <c r="P116" s="77"/>
      <c r="Q116" s="77" t="s">
        <v>1267</v>
      </c>
      <c r="R116" s="77"/>
      <c r="S116" s="77"/>
      <c r="T116" s="77" t="s">
        <v>2250</v>
      </c>
      <c r="U116" s="77">
        <v>30376609</v>
      </c>
      <c r="V116" s="77">
        <v>14.75</v>
      </c>
      <c r="W116" s="77" t="s">
        <v>2154</v>
      </c>
      <c r="X116" s="77">
        <v>340</v>
      </c>
      <c r="Y116" s="77">
        <v>832</v>
      </c>
      <c r="Z116" s="77">
        <v>26</v>
      </c>
      <c r="AA116" s="89">
        <f t="shared" si="16"/>
        <v>0.28288000000000002</v>
      </c>
      <c r="AB116" s="77" t="s">
        <v>88</v>
      </c>
      <c r="AC116" s="78">
        <v>44651</v>
      </c>
      <c r="AD116" s="77"/>
      <c r="AE116" s="77" t="s">
        <v>2142</v>
      </c>
      <c r="AF116" s="77" t="str">
        <f t="shared" si="17"/>
        <v>CA9350022822T</v>
      </c>
      <c r="AG116" s="77">
        <f t="shared" si="18"/>
        <v>832</v>
      </c>
      <c r="AH116" s="77">
        <f t="shared" si="19"/>
        <v>26</v>
      </c>
      <c r="AI116" s="89">
        <f t="shared" si="20"/>
        <v>0.28288000000000002</v>
      </c>
      <c r="AJ116" s="77" t="s">
        <v>2143</v>
      </c>
      <c r="AK116" s="77" t="s">
        <v>2456</v>
      </c>
      <c r="AL116" s="78">
        <v>44638</v>
      </c>
      <c r="AM116" s="78">
        <v>44638</v>
      </c>
      <c r="AN116" s="78">
        <v>44641</v>
      </c>
      <c r="AO116" s="78">
        <v>44641</v>
      </c>
      <c r="AP116" s="78">
        <v>44641</v>
      </c>
      <c r="AQ116" s="77" t="s">
        <v>89</v>
      </c>
      <c r="AR116" s="77"/>
      <c r="AS116" s="77" t="s">
        <v>2456</v>
      </c>
      <c r="AT116" s="78"/>
      <c r="AU116" s="78"/>
      <c r="AV116" s="78"/>
      <c r="AW116" s="77" t="s">
        <v>1198</v>
      </c>
      <c r="AX116" s="77" t="s">
        <v>116</v>
      </c>
      <c r="AY116" s="576"/>
      <c r="AZ116" s="576"/>
      <c r="BA116" s="576"/>
      <c r="BB116" s="576"/>
      <c r="BC116" s="576"/>
      <c r="BD116" s="576"/>
      <c r="BE116" s="77">
        <f t="shared" si="21"/>
        <v>13</v>
      </c>
      <c r="BF116" s="77">
        <f t="shared" si="22"/>
        <v>3</v>
      </c>
      <c r="BG116" s="77">
        <f t="shared" si="23"/>
        <v>2022</v>
      </c>
      <c r="BH116" s="89"/>
    </row>
    <row r="117" spans="1:60">
      <c r="A117" s="77" t="s">
        <v>428</v>
      </c>
      <c r="B117" s="77" t="s">
        <v>230</v>
      </c>
      <c r="C117" s="77" t="s">
        <v>2458</v>
      </c>
      <c r="D117" s="78"/>
      <c r="E117" s="77" t="s">
        <v>2459</v>
      </c>
      <c r="F117" s="77" t="s">
        <v>2135</v>
      </c>
      <c r="G117" s="77" t="s">
        <v>2136</v>
      </c>
      <c r="H117" s="77" t="s">
        <v>2137</v>
      </c>
      <c r="I117" s="77" t="s">
        <v>2138</v>
      </c>
      <c r="J117" s="77" t="s">
        <v>110</v>
      </c>
      <c r="K117" s="77">
        <v>90248</v>
      </c>
      <c r="L117" s="77" t="s">
        <v>2460</v>
      </c>
      <c r="M117" s="77" t="s">
        <v>2461</v>
      </c>
      <c r="N117" s="77"/>
      <c r="O117" s="77"/>
      <c r="P117" s="77"/>
      <c r="Q117" s="77" t="s">
        <v>1267</v>
      </c>
      <c r="R117" s="77"/>
      <c r="S117" s="77"/>
      <c r="T117" s="77" t="s">
        <v>2462</v>
      </c>
      <c r="U117" s="77">
        <v>30390156</v>
      </c>
      <c r="V117" s="77">
        <v>14.75</v>
      </c>
      <c r="W117" s="77" t="s">
        <v>2183</v>
      </c>
      <c r="X117" s="77">
        <v>400</v>
      </c>
      <c r="Y117" s="77">
        <v>832</v>
      </c>
      <c r="Z117" s="77">
        <v>26</v>
      </c>
      <c r="AA117" s="89">
        <f t="shared" si="16"/>
        <v>0.33279999999999998</v>
      </c>
      <c r="AB117" s="77" t="s">
        <v>88</v>
      </c>
      <c r="AC117" s="78">
        <v>44651</v>
      </c>
      <c r="AD117" s="77"/>
      <c r="AE117" s="77" t="s">
        <v>2142</v>
      </c>
      <c r="AF117" s="77" t="str">
        <f t="shared" si="17"/>
        <v>CA5931031112T</v>
      </c>
      <c r="AG117" s="77">
        <f t="shared" si="18"/>
        <v>832</v>
      </c>
      <c r="AH117" s="77">
        <f t="shared" si="19"/>
        <v>26</v>
      </c>
      <c r="AI117" s="89">
        <f t="shared" si="20"/>
        <v>0.33279999999999998</v>
      </c>
      <c r="AJ117" s="77" t="s">
        <v>2143</v>
      </c>
      <c r="AK117" s="77" t="s">
        <v>2458</v>
      </c>
      <c r="AL117" s="78">
        <v>44638</v>
      </c>
      <c r="AM117" s="78">
        <v>44638</v>
      </c>
      <c r="AN117" s="78">
        <v>44641</v>
      </c>
      <c r="AO117" s="78">
        <v>44641</v>
      </c>
      <c r="AP117" s="78">
        <v>44641</v>
      </c>
      <c r="AQ117" s="77" t="s">
        <v>89</v>
      </c>
      <c r="AR117" s="77"/>
      <c r="AS117" s="77" t="s">
        <v>2458</v>
      </c>
      <c r="AT117" s="78"/>
      <c r="AU117" s="78"/>
      <c r="AV117" s="78"/>
      <c r="AW117" s="77" t="s">
        <v>1198</v>
      </c>
      <c r="AX117" s="77" t="s">
        <v>116</v>
      </c>
      <c r="AY117" s="576"/>
      <c r="AZ117" s="576"/>
      <c r="BA117" s="576"/>
      <c r="BB117" s="576"/>
      <c r="BC117" s="576"/>
      <c r="BD117" s="576"/>
      <c r="BE117" s="77">
        <f t="shared" si="21"/>
        <v>13</v>
      </c>
      <c r="BF117" s="77">
        <f t="shared" si="22"/>
        <v>3</v>
      </c>
      <c r="BG117" s="77">
        <f t="shared" si="23"/>
        <v>2022</v>
      </c>
      <c r="BH117" s="89"/>
    </row>
    <row r="118" spans="1:60">
      <c r="A118" s="77" t="s">
        <v>428</v>
      </c>
      <c r="B118" s="77" t="s">
        <v>230</v>
      </c>
      <c r="C118" s="77" t="s">
        <v>2463</v>
      </c>
      <c r="D118" s="78"/>
      <c r="E118" s="77" t="s">
        <v>2459</v>
      </c>
      <c r="F118" s="77" t="s">
        <v>2135</v>
      </c>
      <c r="G118" s="77" t="s">
        <v>2136</v>
      </c>
      <c r="H118" s="77" t="s">
        <v>2137</v>
      </c>
      <c r="I118" s="77" t="s">
        <v>2138</v>
      </c>
      <c r="J118" s="77" t="s">
        <v>110</v>
      </c>
      <c r="K118" s="77">
        <v>90248</v>
      </c>
      <c r="L118" s="77" t="s">
        <v>2460</v>
      </c>
      <c r="M118" s="77" t="s">
        <v>2461</v>
      </c>
      <c r="N118" s="77"/>
      <c r="O118" s="77"/>
      <c r="P118" s="77"/>
      <c r="Q118" s="77" t="s">
        <v>1267</v>
      </c>
      <c r="R118" s="77"/>
      <c r="S118" s="77"/>
      <c r="T118" s="77" t="s">
        <v>2462</v>
      </c>
      <c r="U118" s="77">
        <v>30390156</v>
      </c>
      <c r="V118" s="77">
        <v>14.75</v>
      </c>
      <c r="W118" s="77" t="s">
        <v>2183</v>
      </c>
      <c r="X118" s="77">
        <v>400</v>
      </c>
      <c r="Y118" s="77">
        <v>832</v>
      </c>
      <c r="Z118" s="77">
        <v>26</v>
      </c>
      <c r="AA118" s="89">
        <f t="shared" si="16"/>
        <v>0.33279999999999998</v>
      </c>
      <c r="AB118" s="77" t="s">
        <v>88</v>
      </c>
      <c r="AC118" s="78">
        <v>44651</v>
      </c>
      <c r="AD118" s="77"/>
      <c r="AE118" s="77" t="s">
        <v>2142</v>
      </c>
      <c r="AF118" s="77" t="str">
        <f t="shared" si="17"/>
        <v>CA5931031113T</v>
      </c>
      <c r="AG118" s="77">
        <f t="shared" si="18"/>
        <v>832</v>
      </c>
      <c r="AH118" s="77">
        <f t="shared" si="19"/>
        <v>26</v>
      </c>
      <c r="AI118" s="89">
        <f t="shared" si="20"/>
        <v>0.33279999999999998</v>
      </c>
      <c r="AJ118" s="77" t="s">
        <v>2143</v>
      </c>
      <c r="AK118" s="77" t="s">
        <v>2463</v>
      </c>
      <c r="AL118" s="78">
        <v>44638</v>
      </c>
      <c r="AM118" s="78">
        <v>44638</v>
      </c>
      <c r="AN118" s="78">
        <v>44641</v>
      </c>
      <c r="AO118" s="78">
        <v>44641</v>
      </c>
      <c r="AP118" s="78">
        <v>44641</v>
      </c>
      <c r="AQ118" s="77" t="s">
        <v>89</v>
      </c>
      <c r="AR118" s="77"/>
      <c r="AS118" s="77" t="s">
        <v>2463</v>
      </c>
      <c r="AT118" s="78"/>
      <c r="AU118" s="78"/>
      <c r="AV118" s="78"/>
      <c r="AW118" s="77" t="s">
        <v>1198</v>
      </c>
      <c r="AX118" s="77" t="s">
        <v>116</v>
      </c>
      <c r="AY118" s="576"/>
      <c r="AZ118" s="576"/>
      <c r="BA118" s="576"/>
      <c r="BB118" s="576"/>
      <c r="BC118" s="576"/>
      <c r="BD118" s="576"/>
      <c r="BE118" s="77">
        <f t="shared" si="21"/>
        <v>13</v>
      </c>
      <c r="BF118" s="77">
        <f t="shared" si="22"/>
        <v>3</v>
      </c>
      <c r="BG118" s="77">
        <f t="shared" si="23"/>
        <v>2022</v>
      </c>
      <c r="BH118" s="89"/>
    </row>
    <row r="119" spans="1:60">
      <c r="A119" s="77" t="s">
        <v>428</v>
      </c>
      <c r="B119" s="77" t="s">
        <v>230</v>
      </c>
      <c r="C119" s="77" t="s">
        <v>2464</v>
      </c>
      <c r="D119" s="78"/>
      <c r="E119" s="77" t="s">
        <v>2465</v>
      </c>
      <c r="F119" s="77" t="s">
        <v>2135</v>
      </c>
      <c r="G119" s="77" t="s">
        <v>2136</v>
      </c>
      <c r="H119" s="77" t="s">
        <v>2137</v>
      </c>
      <c r="I119" s="77" t="s">
        <v>2138</v>
      </c>
      <c r="J119" s="77" t="s">
        <v>110</v>
      </c>
      <c r="K119" s="77">
        <v>90248</v>
      </c>
      <c r="L119" s="77" t="s">
        <v>2466</v>
      </c>
      <c r="M119" s="77" t="s">
        <v>2467</v>
      </c>
      <c r="N119" s="77"/>
      <c r="O119" s="77"/>
      <c r="P119" s="77"/>
      <c r="Q119" s="77" t="s">
        <v>1267</v>
      </c>
      <c r="R119" s="77"/>
      <c r="S119" s="77"/>
      <c r="T119" s="77" t="s">
        <v>2468</v>
      </c>
      <c r="U119" s="77">
        <v>30390156</v>
      </c>
      <c r="V119" s="77">
        <v>14.75</v>
      </c>
      <c r="W119" s="77" t="s">
        <v>2183</v>
      </c>
      <c r="X119" s="77">
        <v>400</v>
      </c>
      <c r="Y119" s="77">
        <v>512</v>
      </c>
      <c r="Z119" s="77">
        <v>16</v>
      </c>
      <c r="AA119" s="89">
        <f t="shared" si="16"/>
        <v>0.20480000000000001</v>
      </c>
      <c r="AB119" s="77" t="s">
        <v>88</v>
      </c>
      <c r="AC119" s="78">
        <v>44651</v>
      </c>
      <c r="AD119" s="77"/>
      <c r="AE119" s="77" t="s">
        <v>2142</v>
      </c>
      <c r="AF119" s="77" t="str">
        <f t="shared" si="17"/>
        <v>CA4555031117T</v>
      </c>
      <c r="AG119" s="77">
        <f t="shared" si="18"/>
        <v>512</v>
      </c>
      <c r="AH119" s="77">
        <f t="shared" si="19"/>
        <v>16</v>
      </c>
      <c r="AI119" s="89">
        <f t="shared" si="20"/>
        <v>0.20480000000000001</v>
      </c>
      <c r="AJ119" s="77" t="s">
        <v>2143</v>
      </c>
      <c r="AK119" s="77" t="s">
        <v>2464</v>
      </c>
      <c r="AL119" s="78">
        <v>44638</v>
      </c>
      <c r="AM119" s="78">
        <v>44638</v>
      </c>
      <c r="AN119" s="78">
        <v>44641</v>
      </c>
      <c r="AO119" s="78">
        <v>44641</v>
      </c>
      <c r="AP119" s="78">
        <v>44641</v>
      </c>
      <c r="AQ119" s="77" t="s">
        <v>89</v>
      </c>
      <c r="AR119" s="77"/>
      <c r="AS119" s="77" t="s">
        <v>2464</v>
      </c>
      <c r="AT119" s="78"/>
      <c r="AU119" s="78"/>
      <c r="AV119" s="78"/>
      <c r="AW119" s="77" t="s">
        <v>1198</v>
      </c>
      <c r="AX119" s="77" t="s">
        <v>116</v>
      </c>
      <c r="AY119" s="576"/>
      <c r="AZ119" s="576"/>
      <c r="BA119" s="576"/>
      <c r="BB119" s="576"/>
      <c r="BC119" s="576"/>
      <c r="BD119" s="576"/>
      <c r="BE119" s="77">
        <f t="shared" si="21"/>
        <v>13</v>
      </c>
      <c r="BF119" s="77">
        <f t="shared" si="22"/>
        <v>3</v>
      </c>
      <c r="BG119" s="77">
        <f t="shared" si="23"/>
        <v>2022</v>
      </c>
      <c r="BH119" s="89"/>
    </row>
    <row r="120" spans="1:60">
      <c r="A120" s="77" t="s">
        <v>428</v>
      </c>
      <c r="B120" s="77" t="s">
        <v>56</v>
      </c>
      <c r="C120" s="77" t="s">
        <v>2469</v>
      </c>
      <c r="D120" s="78"/>
      <c r="E120" s="77" t="s">
        <v>2377</v>
      </c>
      <c r="F120" s="77" t="s">
        <v>2135</v>
      </c>
      <c r="G120" s="77" t="s">
        <v>2147</v>
      </c>
      <c r="H120" s="77" t="s">
        <v>2148</v>
      </c>
      <c r="I120" s="77" t="s">
        <v>531</v>
      </c>
      <c r="J120" s="77" t="s">
        <v>110</v>
      </c>
      <c r="K120" s="77">
        <v>91761</v>
      </c>
      <c r="L120" s="77" t="s">
        <v>1194</v>
      </c>
      <c r="M120" s="77" t="s">
        <v>1195</v>
      </c>
      <c r="N120" s="77" t="s">
        <v>1196</v>
      </c>
      <c r="O120" s="77" t="s">
        <v>110</v>
      </c>
      <c r="P120" s="77">
        <v>92407</v>
      </c>
      <c r="Q120" s="77" t="s">
        <v>1267</v>
      </c>
      <c r="R120" s="77"/>
      <c r="S120" s="77"/>
      <c r="T120" s="77"/>
      <c r="U120" s="77">
        <v>30390256</v>
      </c>
      <c r="V120" s="77">
        <v>14.75</v>
      </c>
      <c r="W120" s="77" t="s">
        <v>2197</v>
      </c>
      <c r="X120" s="77">
        <v>400</v>
      </c>
      <c r="Y120" s="77">
        <v>624</v>
      </c>
      <c r="Z120" s="77">
        <v>24</v>
      </c>
      <c r="AA120" s="89">
        <f t="shared" si="16"/>
        <v>0.24959999999999999</v>
      </c>
      <c r="AB120" s="77" t="s">
        <v>70</v>
      </c>
      <c r="AC120" s="78">
        <v>44651</v>
      </c>
      <c r="AD120" s="77"/>
      <c r="AE120" s="77" t="s">
        <v>2142</v>
      </c>
      <c r="AF120" s="77" t="str">
        <f t="shared" si="17"/>
        <v>CA2022031037T</v>
      </c>
      <c r="AG120" s="77">
        <f t="shared" si="18"/>
        <v>624</v>
      </c>
      <c r="AH120" s="77">
        <f t="shared" si="19"/>
        <v>24</v>
      </c>
      <c r="AI120" s="89">
        <f t="shared" si="20"/>
        <v>0.24959999999999999</v>
      </c>
      <c r="AJ120" s="77" t="s">
        <v>2143</v>
      </c>
      <c r="AK120" s="77" t="s">
        <v>2469</v>
      </c>
      <c r="AL120" s="78">
        <v>44641</v>
      </c>
      <c r="AM120" s="78">
        <v>44641</v>
      </c>
      <c r="AN120" s="78">
        <v>44641</v>
      </c>
      <c r="AO120" s="78">
        <v>44641</v>
      </c>
      <c r="AP120" s="78">
        <v>44641</v>
      </c>
      <c r="AQ120" s="77" t="s">
        <v>89</v>
      </c>
      <c r="AR120" s="77" t="s">
        <v>2470</v>
      </c>
      <c r="AS120" s="77" t="s">
        <v>2469</v>
      </c>
      <c r="AT120" s="78"/>
      <c r="AU120" s="78"/>
      <c r="AV120" s="78"/>
      <c r="AW120" s="77" t="s">
        <v>1198</v>
      </c>
      <c r="AX120" s="77" t="s">
        <v>116</v>
      </c>
      <c r="AY120" s="576"/>
      <c r="AZ120" s="576"/>
      <c r="BA120" s="576"/>
      <c r="BB120" s="576"/>
      <c r="BC120" s="576"/>
      <c r="BD120" s="576"/>
      <c r="BE120" s="77">
        <f t="shared" si="21"/>
        <v>13</v>
      </c>
      <c r="BF120" s="77">
        <f t="shared" si="22"/>
        <v>3</v>
      </c>
      <c r="BG120" s="77">
        <f t="shared" si="23"/>
        <v>2022</v>
      </c>
      <c r="BH120" s="89"/>
    </row>
    <row r="121" spans="1:60">
      <c r="A121" s="77" t="s">
        <v>428</v>
      </c>
      <c r="B121" s="77" t="s">
        <v>56</v>
      </c>
      <c r="C121" s="77" t="s">
        <v>2471</v>
      </c>
      <c r="D121" s="78"/>
      <c r="E121" s="77" t="s">
        <v>2377</v>
      </c>
      <c r="F121" s="77" t="s">
        <v>2135</v>
      </c>
      <c r="G121" s="77" t="s">
        <v>2147</v>
      </c>
      <c r="H121" s="77" t="s">
        <v>2148</v>
      </c>
      <c r="I121" s="77" t="s">
        <v>531</v>
      </c>
      <c r="J121" s="77" t="s">
        <v>110</v>
      </c>
      <c r="K121" s="77">
        <v>91761</v>
      </c>
      <c r="L121" s="77" t="s">
        <v>1194</v>
      </c>
      <c r="M121" s="77" t="s">
        <v>1195</v>
      </c>
      <c r="N121" s="77" t="s">
        <v>1196</v>
      </c>
      <c r="O121" s="77" t="s">
        <v>110</v>
      </c>
      <c r="P121" s="77">
        <v>92407</v>
      </c>
      <c r="Q121" s="77" t="s">
        <v>1267</v>
      </c>
      <c r="R121" s="77"/>
      <c r="S121" s="77"/>
      <c r="T121" s="77"/>
      <c r="U121" s="77">
        <v>30390256</v>
      </c>
      <c r="V121" s="77">
        <v>14.75</v>
      </c>
      <c r="W121" s="77" t="s">
        <v>2197</v>
      </c>
      <c r="X121" s="77">
        <v>400</v>
      </c>
      <c r="Y121" s="77">
        <v>624</v>
      </c>
      <c r="Z121" s="77">
        <v>24</v>
      </c>
      <c r="AA121" s="89">
        <f t="shared" si="16"/>
        <v>0.24959999999999999</v>
      </c>
      <c r="AB121" s="77" t="s">
        <v>70</v>
      </c>
      <c r="AC121" s="78">
        <v>44651</v>
      </c>
      <c r="AD121" s="77"/>
      <c r="AE121" s="77" t="s">
        <v>2142</v>
      </c>
      <c r="AF121" s="77" t="str">
        <f t="shared" si="17"/>
        <v>CA2022031038T</v>
      </c>
      <c r="AG121" s="77">
        <f t="shared" si="18"/>
        <v>624</v>
      </c>
      <c r="AH121" s="77">
        <f t="shared" si="19"/>
        <v>24</v>
      </c>
      <c r="AI121" s="89">
        <f t="shared" si="20"/>
        <v>0.24959999999999999</v>
      </c>
      <c r="AJ121" s="77" t="s">
        <v>2143</v>
      </c>
      <c r="AK121" s="77" t="s">
        <v>2471</v>
      </c>
      <c r="AL121" s="78">
        <v>44641</v>
      </c>
      <c r="AM121" s="78">
        <v>44641</v>
      </c>
      <c r="AN121" s="78">
        <v>44641</v>
      </c>
      <c r="AO121" s="78">
        <v>44641</v>
      </c>
      <c r="AP121" s="78">
        <v>44641</v>
      </c>
      <c r="AQ121" s="77" t="s">
        <v>89</v>
      </c>
      <c r="AR121" s="77" t="s">
        <v>2472</v>
      </c>
      <c r="AS121" s="77" t="s">
        <v>2471</v>
      </c>
      <c r="AT121" s="78"/>
      <c r="AU121" s="78"/>
      <c r="AV121" s="78"/>
      <c r="AW121" s="77" t="s">
        <v>1198</v>
      </c>
      <c r="AX121" s="77" t="s">
        <v>116</v>
      </c>
      <c r="AY121" s="576"/>
      <c r="AZ121" s="576"/>
      <c r="BA121" s="576"/>
      <c r="BB121" s="576"/>
      <c r="BC121" s="576"/>
      <c r="BD121" s="576"/>
      <c r="BE121" s="77">
        <f t="shared" si="21"/>
        <v>13</v>
      </c>
      <c r="BF121" s="77">
        <f t="shared" si="22"/>
        <v>3</v>
      </c>
      <c r="BG121" s="77">
        <f t="shared" si="23"/>
        <v>2022</v>
      </c>
      <c r="BH121" s="89"/>
    </row>
    <row r="122" spans="1:60">
      <c r="A122" s="77" t="s">
        <v>428</v>
      </c>
      <c r="B122" s="77" t="s">
        <v>56</v>
      </c>
      <c r="C122" s="77" t="s">
        <v>2473</v>
      </c>
      <c r="D122" s="78"/>
      <c r="E122" s="77" t="s">
        <v>2377</v>
      </c>
      <c r="F122" s="77" t="s">
        <v>2135</v>
      </c>
      <c r="G122" s="77" t="s">
        <v>2136</v>
      </c>
      <c r="H122" s="77" t="s">
        <v>2137</v>
      </c>
      <c r="I122" s="77" t="s">
        <v>2138</v>
      </c>
      <c r="J122" s="77" t="s">
        <v>110</v>
      </c>
      <c r="K122" s="77">
        <v>90248</v>
      </c>
      <c r="L122" s="77" t="s">
        <v>1194</v>
      </c>
      <c r="M122" s="77" t="s">
        <v>1195</v>
      </c>
      <c r="N122" s="77" t="s">
        <v>1196</v>
      </c>
      <c r="O122" s="77" t="s">
        <v>110</v>
      </c>
      <c r="P122" s="77">
        <v>92407</v>
      </c>
      <c r="Q122" s="77" t="s">
        <v>1267</v>
      </c>
      <c r="R122" s="77"/>
      <c r="S122" s="77"/>
      <c r="T122" s="77"/>
      <c r="U122" s="77">
        <v>30390256</v>
      </c>
      <c r="V122" s="77">
        <v>14.75</v>
      </c>
      <c r="W122" s="77" t="s">
        <v>2197</v>
      </c>
      <c r="X122" s="77">
        <v>400</v>
      </c>
      <c r="Y122" s="77">
        <v>624</v>
      </c>
      <c r="Z122" s="77">
        <v>24</v>
      </c>
      <c r="AA122" s="89">
        <f t="shared" si="16"/>
        <v>0.24959999999999999</v>
      </c>
      <c r="AB122" s="77" t="s">
        <v>70</v>
      </c>
      <c r="AC122" s="78">
        <v>44651</v>
      </c>
      <c r="AD122" s="77"/>
      <c r="AE122" s="77" t="s">
        <v>2142</v>
      </c>
      <c r="AF122" s="77" t="str">
        <f t="shared" si="17"/>
        <v>CA2022031039T</v>
      </c>
      <c r="AG122" s="77">
        <f t="shared" si="18"/>
        <v>624</v>
      </c>
      <c r="AH122" s="77">
        <f t="shared" si="19"/>
        <v>24</v>
      </c>
      <c r="AI122" s="89">
        <f t="shared" si="20"/>
        <v>0.24959999999999999</v>
      </c>
      <c r="AJ122" s="77" t="s">
        <v>2143</v>
      </c>
      <c r="AK122" s="77" t="s">
        <v>2473</v>
      </c>
      <c r="AL122" s="78">
        <v>44641</v>
      </c>
      <c r="AM122" s="78">
        <v>44641</v>
      </c>
      <c r="AN122" s="78">
        <v>44641</v>
      </c>
      <c r="AO122" s="78">
        <v>44641</v>
      </c>
      <c r="AP122" s="78">
        <v>44641</v>
      </c>
      <c r="AQ122" s="77" t="s">
        <v>89</v>
      </c>
      <c r="AR122" s="77" t="s">
        <v>2474</v>
      </c>
      <c r="AS122" s="77" t="s">
        <v>2473</v>
      </c>
      <c r="AT122" s="78"/>
      <c r="AU122" s="78"/>
      <c r="AV122" s="78"/>
      <c r="AW122" s="77" t="s">
        <v>1198</v>
      </c>
      <c r="AX122" s="77" t="s">
        <v>116</v>
      </c>
      <c r="AY122" s="576"/>
      <c r="AZ122" s="576"/>
      <c r="BA122" s="576"/>
      <c r="BB122" s="576"/>
      <c r="BC122" s="576"/>
      <c r="BD122" s="576"/>
      <c r="BE122" s="77">
        <f t="shared" si="21"/>
        <v>13</v>
      </c>
      <c r="BF122" s="77">
        <f t="shared" si="22"/>
        <v>3</v>
      </c>
      <c r="BG122" s="77">
        <f t="shared" si="23"/>
        <v>2022</v>
      </c>
      <c r="BH122" s="89"/>
    </row>
    <row r="123" spans="1:60">
      <c r="A123" s="77" t="s">
        <v>428</v>
      </c>
      <c r="B123" s="77" t="s">
        <v>56</v>
      </c>
      <c r="C123" s="77" t="s">
        <v>2475</v>
      </c>
      <c r="D123" s="78"/>
      <c r="E123" s="77" t="s">
        <v>2377</v>
      </c>
      <c r="F123" s="77" t="s">
        <v>2135</v>
      </c>
      <c r="G123" s="77" t="s">
        <v>2136</v>
      </c>
      <c r="H123" s="77" t="s">
        <v>2137</v>
      </c>
      <c r="I123" s="77" t="s">
        <v>2138</v>
      </c>
      <c r="J123" s="77" t="s">
        <v>110</v>
      </c>
      <c r="K123" s="77">
        <v>90248</v>
      </c>
      <c r="L123" s="77" t="s">
        <v>1194</v>
      </c>
      <c r="M123" s="77" t="s">
        <v>1195</v>
      </c>
      <c r="N123" s="77" t="s">
        <v>1196</v>
      </c>
      <c r="O123" s="77" t="s">
        <v>110</v>
      </c>
      <c r="P123" s="77">
        <v>92407</v>
      </c>
      <c r="Q123" s="77" t="s">
        <v>1267</v>
      </c>
      <c r="R123" s="77"/>
      <c r="S123" s="77"/>
      <c r="T123" s="77"/>
      <c r="U123" s="77">
        <v>30390256</v>
      </c>
      <c r="V123" s="77">
        <v>14.75</v>
      </c>
      <c r="W123" s="77" t="s">
        <v>2197</v>
      </c>
      <c r="X123" s="77">
        <v>400</v>
      </c>
      <c r="Y123" s="77">
        <v>624</v>
      </c>
      <c r="Z123" s="77">
        <v>24</v>
      </c>
      <c r="AA123" s="89">
        <f t="shared" si="16"/>
        <v>0.24959999999999999</v>
      </c>
      <c r="AB123" s="77" t="s">
        <v>70</v>
      </c>
      <c r="AC123" s="78">
        <v>44651</v>
      </c>
      <c r="AD123" s="77"/>
      <c r="AE123" s="77" t="s">
        <v>2142</v>
      </c>
      <c r="AF123" s="77" t="str">
        <f t="shared" si="17"/>
        <v>CA2022031040T</v>
      </c>
      <c r="AG123" s="77">
        <f t="shared" si="18"/>
        <v>624</v>
      </c>
      <c r="AH123" s="77">
        <f t="shared" si="19"/>
        <v>24</v>
      </c>
      <c r="AI123" s="89">
        <f t="shared" si="20"/>
        <v>0.24959999999999999</v>
      </c>
      <c r="AJ123" s="77" t="s">
        <v>2143</v>
      </c>
      <c r="AK123" s="77" t="s">
        <v>2475</v>
      </c>
      <c r="AL123" s="78">
        <v>44641</v>
      </c>
      <c r="AM123" s="78">
        <v>44641</v>
      </c>
      <c r="AN123" s="78">
        <v>44641</v>
      </c>
      <c r="AO123" s="78">
        <v>44641</v>
      </c>
      <c r="AP123" s="78">
        <v>44641</v>
      </c>
      <c r="AQ123" s="77" t="s">
        <v>89</v>
      </c>
      <c r="AR123" s="77" t="s">
        <v>2476</v>
      </c>
      <c r="AS123" s="77" t="s">
        <v>2475</v>
      </c>
      <c r="AT123" s="78"/>
      <c r="AU123" s="78"/>
      <c r="AV123" s="78"/>
      <c r="AW123" s="77" t="s">
        <v>1198</v>
      </c>
      <c r="AX123" s="77" t="s">
        <v>116</v>
      </c>
      <c r="AY123" s="576"/>
      <c r="AZ123" s="576"/>
      <c r="BA123" s="576"/>
      <c r="BB123" s="576"/>
      <c r="BC123" s="576"/>
      <c r="BD123" s="576"/>
      <c r="BE123" s="77">
        <f t="shared" si="21"/>
        <v>13</v>
      </c>
      <c r="BF123" s="77">
        <f t="shared" si="22"/>
        <v>3</v>
      </c>
      <c r="BG123" s="77">
        <f t="shared" si="23"/>
        <v>2022</v>
      </c>
      <c r="BH123" s="89"/>
    </row>
    <row r="124" spans="1:60">
      <c r="A124" s="77" t="s">
        <v>55</v>
      </c>
      <c r="B124" s="77" t="s">
        <v>2132</v>
      </c>
      <c r="C124" s="77" t="s">
        <v>2477</v>
      </c>
      <c r="D124" s="78"/>
      <c r="E124" s="77" t="s">
        <v>2478</v>
      </c>
      <c r="F124" s="77" t="s">
        <v>2135</v>
      </c>
      <c r="G124" s="77" t="s">
        <v>2136</v>
      </c>
      <c r="H124" s="77" t="s">
        <v>2137</v>
      </c>
      <c r="I124" s="77" t="s">
        <v>2138</v>
      </c>
      <c r="J124" s="77" t="s">
        <v>110</v>
      </c>
      <c r="K124" s="77">
        <v>90248</v>
      </c>
      <c r="L124" s="77" t="s">
        <v>2479</v>
      </c>
      <c r="M124" s="77" t="s">
        <v>2480</v>
      </c>
      <c r="N124" s="77"/>
      <c r="O124" s="77"/>
      <c r="P124" s="77"/>
      <c r="Q124" s="77" t="s">
        <v>1267</v>
      </c>
      <c r="R124" s="77"/>
      <c r="S124" s="77"/>
      <c r="T124" s="77" t="s">
        <v>2481</v>
      </c>
      <c r="U124" s="77">
        <v>30397472</v>
      </c>
      <c r="V124" s="77">
        <v>15</v>
      </c>
      <c r="W124" s="77" t="s">
        <v>2212</v>
      </c>
      <c r="X124" s="77">
        <v>480</v>
      </c>
      <c r="Y124" s="77">
        <v>638</v>
      </c>
      <c r="Z124" s="77">
        <v>22</v>
      </c>
      <c r="AA124" s="89">
        <f t="shared" si="16"/>
        <v>0.30624000000000001</v>
      </c>
      <c r="AB124" s="77" t="s">
        <v>88</v>
      </c>
      <c r="AC124" s="78">
        <v>44651</v>
      </c>
      <c r="AD124" s="77"/>
      <c r="AE124" s="77" t="s">
        <v>2142</v>
      </c>
      <c r="AF124" s="77" t="str">
        <f t="shared" si="17"/>
        <v>CA0790031111T</v>
      </c>
      <c r="AG124" s="77">
        <f t="shared" si="18"/>
        <v>638</v>
      </c>
      <c r="AH124" s="77">
        <f t="shared" si="19"/>
        <v>22</v>
      </c>
      <c r="AI124" s="89">
        <f t="shared" si="20"/>
        <v>0.30624000000000001</v>
      </c>
      <c r="AJ124" s="77" t="s">
        <v>2143</v>
      </c>
      <c r="AK124" s="77" t="s">
        <v>2477</v>
      </c>
      <c r="AL124" s="78">
        <v>44641</v>
      </c>
      <c r="AM124" s="78">
        <v>44641</v>
      </c>
      <c r="AN124" s="78">
        <v>44641</v>
      </c>
      <c r="AO124" s="78">
        <v>44641</v>
      </c>
      <c r="AP124" s="78">
        <v>44641</v>
      </c>
      <c r="AQ124" s="77" t="s">
        <v>89</v>
      </c>
      <c r="AR124" s="77"/>
      <c r="AS124" s="77" t="s">
        <v>2477</v>
      </c>
      <c r="AT124" s="78"/>
      <c r="AU124" s="78"/>
      <c r="AV124" s="78"/>
      <c r="AW124" s="77" t="s">
        <v>1198</v>
      </c>
      <c r="AX124" s="77" t="s">
        <v>116</v>
      </c>
      <c r="AY124" s="576"/>
      <c r="AZ124" s="576"/>
      <c r="BA124" s="576"/>
      <c r="BB124" s="576"/>
      <c r="BC124" s="576"/>
      <c r="BD124" s="576"/>
      <c r="BE124" s="77">
        <f t="shared" si="21"/>
        <v>13</v>
      </c>
      <c r="BF124" s="77">
        <f t="shared" si="22"/>
        <v>3</v>
      </c>
      <c r="BG124" s="77">
        <f t="shared" si="23"/>
        <v>2022</v>
      </c>
      <c r="BH124" s="89"/>
    </row>
    <row r="125" spans="1:60">
      <c r="A125" s="77" t="s">
        <v>428</v>
      </c>
      <c r="B125" s="77" t="s">
        <v>2157</v>
      </c>
      <c r="C125" s="77" t="s">
        <v>2482</v>
      </c>
      <c r="D125" s="78"/>
      <c r="E125" s="77" t="s">
        <v>2374</v>
      </c>
      <c r="F125" s="77" t="s">
        <v>2135</v>
      </c>
      <c r="G125" s="77" t="s">
        <v>2136</v>
      </c>
      <c r="H125" s="77" t="s">
        <v>2137</v>
      </c>
      <c r="I125" s="77" t="s">
        <v>2138</v>
      </c>
      <c r="J125" s="77" t="s">
        <v>110</v>
      </c>
      <c r="K125" s="77">
        <v>90248</v>
      </c>
      <c r="L125" s="77" t="s">
        <v>2159</v>
      </c>
      <c r="M125" s="77" t="s">
        <v>2160</v>
      </c>
      <c r="N125" s="77"/>
      <c r="O125" s="77"/>
      <c r="P125" s="77"/>
      <c r="Q125" s="77" t="s">
        <v>1267</v>
      </c>
      <c r="R125" s="77"/>
      <c r="S125" s="77"/>
      <c r="T125" s="77" t="s">
        <v>2375</v>
      </c>
      <c r="U125" s="77">
        <v>30371611</v>
      </c>
      <c r="V125" s="77">
        <v>14.75</v>
      </c>
      <c r="W125" s="77" t="s">
        <v>2202</v>
      </c>
      <c r="X125" s="77">
        <v>350</v>
      </c>
      <c r="Y125" s="77">
        <v>832</v>
      </c>
      <c r="Z125" s="77">
        <v>26</v>
      </c>
      <c r="AA125" s="89">
        <f t="shared" si="16"/>
        <v>0.29120000000000001</v>
      </c>
      <c r="AB125" s="77" t="s">
        <v>70</v>
      </c>
      <c r="AC125" s="78">
        <v>44651</v>
      </c>
      <c r="AD125" s="77"/>
      <c r="AE125" s="77" t="s">
        <v>2142</v>
      </c>
      <c r="AF125" s="77" t="str">
        <f t="shared" si="17"/>
        <v>CA4173030811T</v>
      </c>
      <c r="AG125" s="77">
        <f t="shared" si="18"/>
        <v>832</v>
      </c>
      <c r="AH125" s="77">
        <f t="shared" si="19"/>
        <v>26</v>
      </c>
      <c r="AI125" s="89">
        <f t="shared" si="20"/>
        <v>0.29120000000000001</v>
      </c>
      <c r="AJ125" s="77" t="s">
        <v>2143</v>
      </c>
      <c r="AK125" s="77" t="s">
        <v>2482</v>
      </c>
      <c r="AL125" s="78">
        <v>44641</v>
      </c>
      <c r="AM125" s="78">
        <v>44641</v>
      </c>
      <c r="AN125" s="78">
        <v>44641</v>
      </c>
      <c r="AO125" s="78">
        <v>44641</v>
      </c>
      <c r="AP125" s="78">
        <v>44641</v>
      </c>
      <c r="AQ125" s="77" t="s">
        <v>89</v>
      </c>
      <c r="AR125" s="77"/>
      <c r="AS125" s="77" t="s">
        <v>2482</v>
      </c>
      <c r="AT125" s="78"/>
      <c r="AU125" s="78"/>
      <c r="AV125" s="78"/>
      <c r="AW125" s="77" t="s">
        <v>1198</v>
      </c>
      <c r="AX125" s="77" t="s">
        <v>116</v>
      </c>
      <c r="AY125" s="576"/>
      <c r="AZ125" s="576"/>
      <c r="BA125" s="576"/>
      <c r="BB125" s="576"/>
      <c r="BC125" s="576"/>
      <c r="BD125" s="576"/>
      <c r="BE125" s="77">
        <f t="shared" si="21"/>
        <v>13</v>
      </c>
      <c r="BF125" s="77">
        <f t="shared" si="22"/>
        <v>3</v>
      </c>
      <c r="BG125" s="77">
        <f t="shared" si="23"/>
        <v>2022</v>
      </c>
      <c r="BH125" s="89"/>
    </row>
    <row r="126" spans="1:60">
      <c r="A126" s="77" t="s">
        <v>55</v>
      </c>
      <c r="B126" s="77" t="s">
        <v>56</v>
      </c>
      <c r="C126" s="77" t="s">
        <v>2483</v>
      </c>
      <c r="D126" s="78"/>
      <c r="E126" s="77" t="s">
        <v>2484</v>
      </c>
      <c r="F126" s="77" t="s">
        <v>2135</v>
      </c>
      <c r="G126" s="77" t="s">
        <v>2147</v>
      </c>
      <c r="H126" s="77" t="s">
        <v>2148</v>
      </c>
      <c r="I126" s="77" t="s">
        <v>531</v>
      </c>
      <c r="J126" s="77" t="s">
        <v>110</v>
      </c>
      <c r="K126" s="77">
        <v>91761</v>
      </c>
      <c r="L126" s="77" t="s">
        <v>2485</v>
      </c>
      <c r="M126" s="77" t="s">
        <v>2486</v>
      </c>
      <c r="N126" s="77"/>
      <c r="O126" s="77"/>
      <c r="P126" s="77"/>
      <c r="Q126" s="77" t="s">
        <v>1267</v>
      </c>
      <c r="R126" s="77"/>
      <c r="S126" s="77"/>
      <c r="T126" s="77" t="s">
        <v>2487</v>
      </c>
      <c r="U126" s="142">
        <v>30380661</v>
      </c>
      <c r="V126" s="77">
        <v>18</v>
      </c>
      <c r="W126" s="142" t="s">
        <v>2488</v>
      </c>
      <c r="X126" s="77">
        <v>425</v>
      </c>
      <c r="Y126" s="77">
        <v>29</v>
      </c>
      <c r="Z126" s="77">
        <v>1</v>
      </c>
      <c r="AA126" s="89">
        <f t="shared" si="16"/>
        <v>1.2324999999999999E-2</v>
      </c>
      <c r="AB126" s="77" t="s">
        <v>88</v>
      </c>
      <c r="AC126" s="78">
        <v>44651</v>
      </c>
      <c r="AD126" s="77"/>
      <c r="AE126" s="77" t="s">
        <v>2142</v>
      </c>
      <c r="AF126" s="77" t="str">
        <f t="shared" si="17"/>
        <v>CA0032030901T</v>
      </c>
      <c r="AG126" s="77">
        <f t="shared" si="18"/>
        <v>29</v>
      </c>
      <c r="AH126" s="77">
        <f t="shared" si="19"/>
        <v>1</v>
      </c>
      <c r="AI126" s="89">
        <f t="shared" si="20"/>
        <v>1.2324999999999999E-2</v>
      </c>
      <c r="AJ126" s="77" t="s">
        <v>2143</v>
      </c>
      <c r="AK126" s="77" t="s">
        <v>2483</v>
      </c>
      <c r="AL126" s="78">
        <v>44634</v>
      </c>
      <c r="AM126" s="78">
        <v>44634</v>
      </c>
      <c r="AN126" s="78">
        <v>44642</v>
      </c>
      <c r="AO126" s="78">
        <v>44642</v>
      </c>
      <c r="AP126" s="78">
        <v>44642</v>
      </c>
      <c r="AQ126" s="77" t="s">
        <v>89</v>
      </c>
      <c r="AR126" s="77" t="s">
        <v>2489</v>
      </c>
      <c r="AS126" s="77" t="s">
        <v>2483</v>
      </c>
      <c r="AT126" s="78"/>
      <c r="AU126" s="78"/>
      <c r="AV126" s="78"/>
      <c r="AW126" s="77" t="s">
        <v>2156</v>
      </c>
      <c r="AX126" s="77" t="s">
        <v>116</v>
      </c>
      <c r="AY126" s="576"/>
      <c r="AZ126" s="576"/>
      <c r="BA126" s="576"/>
      <c r="BB126" s="576"/>
      <c r="BC126" s="576"/>
      <c r="BD126" s="576"/>
      <c r="BE126" s="77">
        <f t="shared" si="21"/>
        <v>13</v>
      </c>
      <c r="BF126" s="77">
        <f t="shared" si="22"/>
        <v>3</v>
      </c>
      <c r="BG126" s="77">
        <f t="shared" si="23"/>
        <v>2022</v>
      </c>
      <c r="BH126" s="89"/>
    </row>
    <row r="127" spans="1:60">
      <c r="A127" s="77" t="s">
        <v>55</v>
      </c>
      <c r="B127" s="77" t="s">
        <v>56</v>
      </c>
      <c r="C127" s="77" t="s">
        <v>2483</v>
      </c>
      <c r="D127" s="78"/>
      <c r="E127" s="77" t="s">
        <v>2484</v>
      </c>
      <c r="F127" s="77" t="s">
        <v>2135</v>
      </c>
      <c r="G127" s="77" t="s">
        <v>2147</v>
      </c>
      <c r="H127" s="77" t="s">
        <v>2148</v>
      </c>
      <c r="I127" s="77" t="s">
        <v>531</v>
      </c>
      <c r="J127" s="77" t="s">
        <v>110</v>
      </c>
      <c r="K127" s="77">
        <v>91761</v>
      </c>
      <c r="L127" s="77" t="s">
        <v>2485</v>
      </c>
      <c r="M127" s="77" t="s">
        <v>2486</v>
      </c>
      <c r="N127" s="77"/>
      <c r="O127" s="77"/>
      <c r="P127" s="77"/>
      <c r="Q127" s="77" t="s">
        <v>1267</v>
      </c>
      <c r="R127" s="77"/>
      <c r="S127" s="77"/>
      <c r="T127" s="77" t="s">
        <v>2487</v>
      </c>
      <c r="U127" s="142">
        <v>30380761</v>
      </c>
      <c r="V127" s="77">
        <v>18</v>
      </c>
      <c r="W127" s="142" t="s">
        <v>2488</v>
      </c>
      <c r="X127" s="77">
        <v>425</v>
      </c>
      <c r="Y127" s="77">
        <v>174</v>
      </c>
      <c r="Z127" s="77">
        <v>6</v>
      </c>
      <c r="AA127" s="89">
        <f t="shared" si="16"/>
        <v>7.3950000000000002E-2</v>
      </c>
      <c r="AB127" s="77" t="s">
        <v>88</v>
      </c>
      <c r="AC127" s="78">
        <v>44651</v>
      </c>
      <c r="AD127" s="77"/>
      <c r="AE127" s="77" t="s">
        <v>2142</v>
      </c>
      <c r="AF127" s="77" t="str">
        <f t="shared" si="17"/>
        <v>CA0032030901T</v>
      </c>
      <c r="AG127" s="77">
        <f t="shared" si="18"/>
        <v>174</v>
      </c>
      <c r="AH127" s="77">
        <f t="shared" si="19"/>
        <v>6</v>
      </c>
      <c r="AI127" s="89">
        <f t="shared" si="20"/>
        <v>7.3950000000000002E-2</v>
      </c>
      <c r="AJ127" s="77" t="s">
        <v>2143</v>
      </c>
      <c r="AK127" s="77" t="s">
        <v>2483</v>
      </c>
      <c r="AL127" s="78">
        <v>44634</v>
      </c>
      <c r="AM127" s="78">
        <v>44634</v>
      </c>
      <c r="AN127" s="78">
        <v>44642</v>
      </c>
      <c r="AO127" s="78">
        <v>44642</v>
      </c>
      <c r="AP127" s="78">
        <v>44642</v>
      </c>
      <c r="AQ127" s="77" t="s">
        <v>89</v>
      </c>
      <c r="AR127" s="77" t="s">
        <v>2489</v>
      </c>
      <c r="AS127" s="77" t="s">
        <v>2483</v>
      </c>
      <c r="AT127" s="78"/>
      <c r="AU127" s="78"/>
      <c r="AV127" s="78"/>
      <c r="AW127" s="77" t="s">
        <v>2156</v>
      </c>
      <c r="AX127" s="77" t="s">
        <v>116</v>
      </c>
      <c r="AY127" s="576"/>
      <c r="AZ127" s="576"/>
      <c r="BA127" s="576"/>
      <c r="BB127" s="576"/>
      <c r="BC127" s="576"/>
      <c r="BD127" s="576"/>
      <c r="BE127" s="77">
        <f t="shared" si="21"/>
        <v>13</v>
      </c>
      <c r="BF127" s="77">
        <f t="shared" si="22"/>
        <v>3</v>
      </c>
      <c r="BG127" s="77">
        <f t="shared" si="23"/>
        <v>2022</v>
      </c>
      <c r="BH127" s="89"/>
    </row>
    <row r="128" spans="1:60">
      <c r="A128" s="77" t="s">
        <v>428</v>
      </c>
      <c r="B128" s="77" t="s">
        <v>2157</v>
      </c>
      <c r="C128" s="77" t="s">
        <v>2490</v>
      </c>
      <c r="D128" s="78"/>
      <c r="E128" s="77" t="s">
        <v>2491</v>
      </c>
      <c r="F128" s="77" t="s">
        <v>2135</v>
      </c>
      <c r="G128" s="77" t="s">
        <v>2147</v>
      </c>
      <c r="H128" s="77" t="s">
        <v>2148</v>
      </c>
      <c r="I128" s="77" t="s">
        <v>531</v>
      </c>
      <c r="J128" s="77" t="s">
        <v>110</v>
      </c>
      <c r="K128" s="77">
        <v>91761</v>
      </c>
      <c r="L128" s="77" t="s">
        <v>525</v>
      </c>
      <c r="M128" s="77" t="s">
        <v>2492</v>
      </c>
      <c r="N128" s="77"/>
      <c r="O128" s="77"/>
      <c r="P128" s="77"/>
      <c r="Q128" s="77" t="s">
        <v>1267</v>
      </c>
      <c r="R128" s="77"/>
      <c r="S128" s="77"/>
      <c r="T128" s="77" t="s">
        <v>2175</v>
      </c>
      <c r="U128" s="77">
        <v>30390455</v>
      </c>
      <c r="V128" s="77">
        <v>14.75</v>
      </c>
      <c r="W128" s="77" t="s">
        <v>2176</v>
      </c>
      <c r="X128" s="77">
        <v>395</v>
      </c>
      <c r="Y128" s="77">
        <v>416</v>
      </c>
      <c r="Z128" s="77">
        <v>13</v>
      </c>
      <c r="AA128" s="89">
        <f t="shared" si="16"/>
        <v>0.16431999999999999</v>
      </c>
      <c r="AB128" s="77" t="s">
        <v>70</v>
      </c>
      <c r="AC128" s="78">
        <v>44651</v>
      </c>
      <c r="AD128" s="77"/>
      <c r="AE128" s="77" t="s">
        <v>2142</v>
      </c>
      <c r="AF128" s="77" t="str">
        <f t="shared" si="17"/>
        <v>CA1395031130T</v>
      </c>
      <c r="AG128" s="77">
        <f t="shared" si="18"/>
        <v>416</v>
      </c>
      <c r="AH128" s="77">
        <f t="shared" si="19"/>
        <v>13</v>
      </c>
      <c r="AI128" s="89">
        <f t="shared" si="20"/>
        <v>0.16431999999999999</v>
      </c>
      <c r="AJ128" s="77" t="s">
        <v>2143</v>
      </c>
      <c r="AK128" s="77" t="s">
        <v>2490</v>
      </c>
      <c r="AL128" s="78">
        <v>44636</v>
      </c>
      <c r="AM128" s="78">
        <v>44636</v>
      </c>
      <c r="AN128" s="78">
        <v>44642</v>
      </c>
      <c r="AO128" s="78">
        <v>44642</v>
      </c>
      <c r="AP128" s="78">
        <v>44642</v>
      </c>
      <c r="AQ128" s="77" t="s">
        <v>89</v>
      </c>
      <c r="AR128" s="77"/>
      <c r="AS128" s="77" t="s">
        <v>2490</v>
      </c>
      <c r="AT128" s="78"/>
      <c r="AU128" s="78"/>
      <c r="AV128" s="78"/>
      <c r="AW128" s="77" t="s">
        <v>1198</v>
      </c>
      <c r="AX128" s="77" t="s">
        <v>116</v>
      </c>
      <c r="AY128" s="576"/>
      <c r="AZ128" s="576"/>
      <c r="BA128" s="576"/>
      <c r="BB128" s="576"/>
      <c r="BC128" s="576"/>
      <c r="BD128" s="576"/>
      <c r="BE128" s="77">
        <f t="shared" si="21"/>
        <v>13</v>
      </c>
      <c r="BF128" s="77">
        <f t="shared" si="22"/>
        <v>3</v>
      </c>
      <c r="BG128" s="77">
        <f t="shared" si="23"/>
        <v>2022</v>
      </c>
      <c r="BH128" s="89"/>
    </row>
    <row r="129" spans="1:60">
      <c r="A129" s="77" t="s">
        <v>428</v>
      </c>
      <c r="B129" s="77" t="s">
        <v>2157</v>
      </c>
      <c r="C129" s="77" t="s">
        <v>2493</v>
      </c>
      <c r="D129" s="78"/>
      <c r="E129" s="77" t="s">
        <v>2494</v>
      </c>
      <c r="F129" s="77" t="s">
        <v>2135</v>
      </c>
      <c r="G129" s="77" t="s">
        <v>2147</v>
      </c>
      <c r="H129" s="77" t="s">
        <v>2148</v>
      </c>
      <c r="I129" s="77" t="s">
        <v>531</v>
      </c>
      <c r="J129" s="77" t="s">
        <v>110</v>
      </c>
      <c r="K129" s="77">
        <v>91761</v>
      </c>
      <c r="L129" s="77" t="s">
        <v>525</v>
      </c>
      <c r="M129" s="77" t="s">
        <v>2495</v>
      </c>
      <c r="N129" s="77"/>
      <c r="O129" s="77"/>
      <c r="P129" s="77"/>
      <c r="Q129" s="77" t="s">
        <v>1267</v>
      </c>
      <c r="R129" s="77"/>
      <c r="S129" s="77"/>
      <c r="T129" s="77" t="s">
        <v>2175</v>
      </c>
      <c r="U129" s="77">
        <v>30390455</v>
      </c>
      <c r="V129" s="77">
        <v>14.75</v>
      </c>
      <c r="W129" s="77" t="s">
        <v>2176</v>
      </c>
      <c r="X129" s="77">
        <v>395</v>
      </c>
      <c r="Y129" s="77">
        <v>416</v>
      </c>
      <c r="Z129" s="77">
        <v>13</v>
      </c>
      <c r="AA129" s="89">
        <f t="shared" si="16"/>
        <v>0.16431999999999999</v>
      </c>
      <c r="AB129" s="77" t="s">
        <v>70</v>
      </c>
      <c r="AC129" s="78">
        <v>44651</v>
      </c>
      <c r="AD129" s="77"/>
      <c r="AE129" s="77" t="s">
        <v>2142</v>
      </c>
      <c r="AF129" s="77" t="str">
        <f t="shared" si="17"/>
        <v>CA1395031131T</v>
      </c>
      <c r="AG129" s="77">
        <f t="shared" si="18"/>
        <v>416</v>
      </c>
      <c r="AH129" s="77">
        <f t="shared" si="19"/>
        <v>13</v>
      </c>
      <c r="AI129" s="89">
        <f t="shared" si="20"/>
        <v>0.16431999999999999</v>
      </c>
      <c r="AJ129" s="77" t="s">
        <v>2143</v>
      </c>
      <c r="AK129" s="77" t="s">
        <v>2493</v>
      </c>
      <c r="AL129" s="78">
        <v>44636</v>
      </c>
      <c r="AM129" s="78">
        <v>44636</v>
      </c>
      <c r="AN129" s="78">
        <v>44642</v>
      </c>
      <c r="AO129" s="78">
        <v>44642</v>
      </c>
      <c r="AP129" s="78">
        <v>44642</v>
      </c>
      <c r="AQ129" s="77" t="s">
        <v>89</v>
      </c>
      <c r="AR129" s="77"/>
      <c r="AS129" s="77" t="s">
        <v>2493</v>
      </c>
      <c r="AT129" s="78"/>
      <c r="AU129" s="78"/>
      <c r="AV129" s="78"/>
      <c r="AW129" s="77" t="s">
        <v>1198</v>
      </c>
      <c r="AX129" s="77" t="s">
        <v>116</v>
      </c>
      <c r="AY129" s="576"/>
      <c r="AZ129" s="576"/>
      <c r="BA129" s="576"/>
      <c r="BB129" s="576"/>
      <c r="BC129" s="576"/>
      <c r="BD129" s="576"/>
      <c r="BE129" s="77">
        <f t="shared" si="21"/>
        <v>13</v>
      </c>
      <c r="BF129" s="77">
        <f t="shared" si="22"/>
        <v>3</v>
      </c>
      <c r="BG129" s="77">
        <f t="shared" si="23"/>
        <v>2022</v>
      </c>
      <c r="BH129" s="89"/>
    </row>
    <row r="130" spans="1:60">
      <c r="A130" s="77" t="s">
        <v>428</v>
      </c>
      <c r="B130" s="77" t="s">
        <v>1264</v>
      </c>
      <c r="C130" s="77" t="s">
        <v>2496</v>
      </c>
      <c r="D130" s="78"/>
      <c r="E130" s="77" t="s">
        <v>2497</v>
      </c>
      <c r="F130" s="77" t="s">
        <v>2135</v>
      </c>
      <c r="G130" s="77" t="s">
        <v>2147</v>
      </c>
      <c r="H130" s="77" t="s">
        <v>2148</v>
      </c>
      <c r="I130" s="77" t="s">
        <v>531</v>
      </c>
      <c r="J130" s="77" t="s">
        <v>110</v>
      </c>
      <c r="K130" s="77">
        <v>91761</v>
      </c>
      <c r="L130" s="77" t="s">
        <v>1829</v>
      </c>
      <c r="M130" s="77" t="s">
        <v>1830</v>
      </c>
      <c r="N130" s="77" t="s">
        <v>962</v>
      </c>
      <c r="O130" s="77" t="s">
        <v>98</v>
      </c>
      <c r="P130" s="77">
        <v>32226</v>
      </c>
      <c r="Q130" s="77" t="s">
        <v>1267</v>
      </c>
      <c r="R130" s="77" t="s">
        <v>1831</v>
      </c>
      <c r="S130" s="77" t="s">
        <v>2498</v>
      </c>
      <c r="T130" s="77" t="s">
        <v>1833</v>
      </c>
      <c r="U130" s="77">
        <v>30390156</v>
      </c>
      <c r="V130" s="77">
        <v>14.75</v>
      </c>
      <c r="W130" s="77" t="s">
        <v>2183</v>
      </c>
      <c r="X130" s="77">
        <v>400</v>
      </c>
      <c r="Y130" s="77">
        <v>768</v>
      </c>
      <c r="Z130" s="77">
        <v>24</v>
      </c>
      <c r="AA130" s="89">
        <f t="shared" si="16"/>
        <v>0.30719999999999997</v>
      </c>
      <c r="AB130" s="77" t="s">
        <v>70</v>
      </c>
      <c r="AC130" s="78">
        <v>44651</v>
      </c>
      <c r="AD130" s="77"/>
      <c r="AE130" s="77" t="s">
        <v>2142</v>
      </c>
      <c r="AF130" s="77" t="str">
        <f t="shared" si="17"/>
        <v>CA2203031019T</v>
      </c>
      <c r="AG130" s="77">
        <f t="shared" si="18"/>
        <v>768</v>
      </c>
      <c r="AH130" s="77">
        <f t="shared" si="19"/>
        <v>24</v>
      </c>
      <c r="AI130" s="89">
        <f t="shared" si="20"/>
        <v>0.30719999999999997</v>
      </c>
      <c r="AJ130" s="77" t="s">
        <v>2143</v>
      </c>
      <c r="AK130" s="77" t="s">
        <v>2496</v>
      </c>
      <c r="AL130" s="78">
        <v>44637</v>
      </c>
      <c r="AM130" s="78">
        <v>44637</v>
      </c>
      <c r="AN130" s="78">
        <v>44642</v>
      </c>
      <c r="AO130" s="78">
        <v>44642</v>
      </c>
      <c r="AP130" s="78">
        <v>44642</v>
      </c>
      <c r="AQ130" s="77" t="s">
        <v>89</v>
      </c>
      <c r="AR130" s="77"/>
      <c r="AS130" s="77" t="s">
        <v>2496</v>
      </c>
      <c r="AT130" s="78"/>
      <c r="AU130" s="78"/>
      <c r="AV130" s="78"/>
      <c r="AW130" s="77" t="s">
        <v>1198</v>
      </c>
      <c r="AX130" s="77" t="s">
        <v>116</v>
      </c>
      <c r="AY130" s="576"/>
      <c r="AZ130" s="576"/>
      <c r="BA130" s="576"/>
      <c r="BB130" s="576"/>
      <c r="BC130" s="576"/>
      <c r="BD130" s="576"/>
      <c r="BE130" s="77">
        <f t="shared" si="21"/>
        <v>13</v>
      </c>
      <c r="BF130" s="77">
        <f t="shared" si="22"/>
        <v>3</v>
      </c>
      <c r="BG130" s="77">
        <f t="shared" si="23"/>
        <v>2022</v>
      </c>
      <c r="BH130" s="89"/>
    </row>
    <row r="131" spans="1:60">
      <c r="A131" s="77" t="s">
        <v>428</v>
      </c>
      <c r="B131" s="77" t="s">
        <v>79</v>
      </c>
      <c r="C131" s="77" t="s">
        <v>2499</v>
      </c>
      <c r="D131" s="78"/>
      <c r="E131" s="77" t="s">
        <v>2500</v>
      </c>
      <c r="F131" s="77" t="s">
        <v>2135</v>
      </c>
      <c r="G131" s="77" t="s">
        <v>2147</v>
      </c>
      <c r="H131" s="77" t="s">
        <v>2148</v>
      </c>
      <c r="I131" s="77" t="s">
        <v>531</v>
      </c>
      <c r="J131" s="77" t="s">
        <v>110</v>
      </c>
      <c r="K131" s="77">
        <v>91761</v>
      </c>
      <c r="L131" s="77" t="s">
        <v>1534</v>
      </c>
      <c r="M131" s="77" t="s">
        <v>2501</v>
      </c>
      <c r="N131" s="77"/>
      <c r="O131" s="77"/>
      <c r="P131" s="77"/>
      <c r="Q131" s="77" t="s">
        <v>1267</v>
      </c>
      <c r="R131" s="77"/>
      <c r="S131" s="77"/>
      <c r="T131" s="77" t="s">
        <v>2438</v>
      </c>
      <c r="U131" s="77">
        <v>30390456</v>
      </c>
      <c r="V131" s="77">
        <v>14.75</v>
      </c>
      <c r="W131" s="77" t="s">
        <v>2141</v>
      </c>
      <c r="X131" s="77">
        <v>400</v>
      </c>
      <c r="Y131" s="77">
        <v>832</v>
      </c>
      <c r="Z131" s="77">
        <v>26</v>
      </c>
      <c r="AA131" s="89">
        <f t="shared" si="16"/>
        <v>0.33279999999999998</v>
      </c>
      <c r="AB131" s="77" t="s">
        <v>88</v>
      </c>
      <c r="AC131" s="78">
        <v>44651</v>
      </c>
      <c r="AD131" s="77"/>
      <c r="AE131" s="77" t="s">
        <v>2142</v>
      </c>
      <c r="AF131" s="77" t="str">
        <f t="shared" si="17"/>
        <v>CA3850031035T</v>
      </c>
      <c r="AG131" s="77">
        <f t="shared" si="18"/>
        <v>832</v>
      </c>
      <c r="AH131" s="77">
        <f t="shared" si="19"/>
        <v>26</v>
      </c>
      <c r="AI131" s="89">
        <f t="shared" si="20"/>
        <v>0.33279999999999998</v>
      </c>
      <c r="AJ131" s="77" t="s">
        <v>2143</v>
      </c>
      <c r="AK131" s="77" t="s">
        <v>2499</v>
      </c>
      <c r="AL131" s="78">
        <v>44637</v>
      </c>
      <c r="AM131" s="78">
        <v>44637</v>
      </c>
      <c r="AN131" s="78">
        <v>44642</v>
      </c>
      <c r="AO131" s="78">
        <v>44642</v>
      </c>
      <c r="AP131" s="78">
        <v>44642</v>
      </c>
      <c r="AQ131" s="77" t="s">
        <v>89</v>
      </c>
      <c r="AR131" s="77"/>
      <c r="AS131" s="77" t="s">
        <v>2499</v>
      </c>
      <c r="AT131" s="78"/>
      <c r="AU131" s="78"/>
      <c r="AV131" s="78"/>
      <c r="AW131" s="77" t="s">
        <v>1198</v>
      </c>
      <c r="AX131" s="77" t="s">
        <v>116</v>
      </c>
      <c r="AY131" s="576"/>
      <c r="AZ131" s="576"/>
      <c r="BA131" s="576"/>
      <c r="BB131" s="576"/>
      <c r="BC131" s="576"/>
      <c r="BD131" s="576"/>
      <c r="BE131" s="77">
        <f t="shared" si="21"/>
        <v>13</v>
      </c>
      <c r="BF131" s="77">
        <f t="shared" si="22"/>
        <v>3</v>
      </c>
      <c r="BG131" s="77">
        <f t="shared" si="23"/>
        <v>2022</v>
      </c>
      <c r="BH131" s="89"/>
    </row>
    <row r="132" spans="1:60">
      <c r="A132" s="77" t="s">
        <v>428</v>
      </c>
      <c r="B132" s="77" t="s">
        <v>79</v>
      </c>
      <c r="C132" s="77" t="s">
        <v>2502</v>
      </c>
      <c r="D132" s="78"/>
      <c r="E132" s="77" t="s">
        <v>2503</v>
      </c>
      <c r="F132" s="77" t="s">
        <v>2135</v>
      </c>
      <c r="G132" s="77" t="s">
        <v>2136</v>
      </c>
      <c r="H132" s="77" t="s">
        <v>2137</v>
      </c>
      <c r="I132" s="77" t="s">
        <v>2138</v>
      </c>
      <c r="J132" s="77" t="s">
        <v>110</v>
      </c>
      <c r="K132" s="77">
        <v>90248</v>
      </c>
      <c r="L132" s="77" t="s">
        <v>930</v>
      </c>
      <c r="M132" s="77" t="s">
        <v>2504</v>
      </c>
      <c r="N132" s="77"/>
      <c r="O132" s="77"/>
      <c r="P132" s="77"/>
      <c r="Q132" s="77" t="s">
        <v>1267</v>
      </c>
      <c r="R132" s="77"/>
      <c r="S132" s="77"/>
      <c r="T132" s="77" t="s">
        <v>2438</v>
      </c>
      <c r="U132" s="77">
        <v>30390456</v>
      </c>
      <c r="V132" s="77">
        <v>14.75</v>
      </c>
      <c r="W132" s="77" t="s">
        <v>2141</v>
      </c>
      <c r="X132" s="77">
        <v>400</v>
      </c>
      <c r="Y132" s="77">
        <v>832</v>
      </c>
      <c r="Z132" s="77">
        <v>26</v>
      </c>
      <c r="AA132" s="89">
        <f t="shared" si="16"/>
        <v>0.33279999999999998</v>
      </c>
      <c r="AB132" s="77" t="s">
        <v>88</v>
      </c>
      <c r="AC132" s="78">
        <v>44651</v>
      </c>
      <c r="AD132" s="77"/>
      <c r="AE132" s="77" t="s">
        <v>2142</v>
      </c>
      <c r="AF132" s="77" t="str">
        <f t="shared" si="17"/>
        <v>CA3850031034T</v>
      </c>
      <c r="AG132" s="77">
        <f t="shared" si="18"/>
        <v>832</v>
      </c>
      <c r="AH132" s="77">
        <f t="shared" si="19"/>
        <v>26</v>
      </c>
      <c r="AI132" s="89">
        <f t="shared" si="20"/>
        <v>0.33279999999999998</v>
      </c>
      <c r="AJ132" s="77" t="s">
        <v>2143</v>
      </c>
      <c r="AK132" s="77" t="s">
        <v>2502</v>
      </c>
      <c r="AL132" s="78">
        <v>44638</v>
      </c>
      <c r="AM132" s="78">
        <v>44638</v>
      </c>
      <c r="AN132" s="78">
        <v>44642</v>
      </c>
      <c r="AO132" s="78">
        <v>44642</v>
      </c>
      <c r="AP132" s="78">
        <v>44642</v>
      </c>
      <c r="AQ132" s="77" t="s">
        <v>89</v>
      </c>
      <c r="AR132" s="77"/>
      <c r="AS132" s="77" t="s">
        <v>2502</v>
      </c>
      <c r="AT132" s="78"/>
      <c r="AU132" s="78"/>
      <c r="AV132" s="78"/>
      <c r="AW132" s="77" t="s">
        <v>1198</v>
      </c>
      <c r="AX132" s="77" t="s">
        <v>116</v>
      </c>
      <c r="AY132" s="576"/>
      <c r="AZ132" s="576"/>
      <c r="BA132" s="576"/>
      <c r="BB132" s="576"/>
      <c r="BC132" s="576"/>
      <c r="BD132" s="576"/>
      <c r="BE132" s="77">
        <f t="shared" si="21"/>
        <v>13</v>
      </c>
      <c r="BF132" s="77">
        <f t="shared" si="22"/>
        <v>3</v>
      </c>
      <c r="BG132" s="77">
        <f t="shared" si="23"/>
        <v>2022</v>
      </c>
      <c r="BH132" s="89"/>
    </row>
    <row r="133" spans="1:60">
      <c r="A133" s="77" t="s">
        <v>428</v>
      </c>
      <c r="B133" s="77" t="s">
        <v>56</v>
      </c>
      <c r="C133" s="77" t="s">
        <v>2505</v>
      </c>
      <c r="D133" s="78"/>
      <c r="E133" s="77" t="s">
        <v>2309</v>
      </c>
      <c r="F133" s="77" t="s">
        <v>2135</v>
      </c>
      <c r="G133" s="77" t="s">
        <v>2136</v>
      </c>
      <c r="H133" s="77" t="s">
        <v>2137</v>
      </c>
      <c r="I133" s="77" t="s">
        <v>2138</v>
      </c>
      <c r="J133" s="77" t="s">
        <v>110</v>
      </c>
      <c r="K133" s="77">
        <v>90248</v>
      </c>
      <c r="L133" s="77" t="s">
        <v>2310</v>
      </c>
      <c r="M133" s="77" t="s">
        <v>2311</v>
      </c>
      <c r="N133" s="77"/>
      <c r="O133" s="77"/>
      <c r="P133" s="77"/>
      <c r="Q133" s="77" t="s">
        <v>1267</v>
      </c>
      <c r="R133" s="77"/>
      <c r="S133" s="77"/>
      <c r="T133" s="77" t="s">
        <v>2221</v>
      </c>
      <c r="U133" s="77">
        <v>30390255</v>
      </c>
      <c r="V133" s="77">
        <v>14.75</v>
      </c>
      <c r="W133" s="77" t="s">
        <v>2192</v>
      </c>
      <c r="X133" s="77">
        <v>395</v>
      </c>
      <c r="Y133" s="77">
        <v>624</v>
      </c>
      <c r="Z133" s="77">
        <v>24</v>
      </c>
      <c r="AA133" s="89">
        <f t="shared" si="16"/>
        <v>0.24648</v>
      </c>
      <c r="AB133" s="77" t="s">
        <v>70</v>
      </c>
      <c r="AC133" s="78">
        <v>44651</v>
      </c>
      <c r="AD133" s="77"/>
      <c r="AE133" s="77" t="s">
        <v>2142</v>
      </c>
      <c r="AF133" s="77" t="str">
        <f t="shared" si="17"/>
        <v>CA2022030414T</v>
      </c>
      <c r="AG133" s="77">
        <f t="shared" si="18"/>
        <v>624</v>
      </c>
      <c r="AH133" s="77">
        <f t="shared" si="19"/>
        <v>24</v>
      </c>
      <c r="AI133" s="89">
        <f t="shared" si="20"/>
        <v>0.24648</v>
      </c>
      <c r="AJ133" s="77" t="s">
        <v>2143</v>
      </c>
      <c r="AK133" s="77" t="s">
        <v>2505</v>
      </c>
      <c r="AL133" s="78">
        <v>44641</v>
      </c>
      <c r="AM133" s="78">
        <v>44641</v>
      </c>
      <c r="AN133" s="78">
        <v>44642</v>
      </c>
      <c r="AO133" s="78">
        <v>44642</v>
      </c>
      <c r="AP133" s="78">
        <v>44642</v>
      </c>
      <c r="AQ133" s="77" t="s">
        <v>89</v>
      </c>
      <c r="AR133" s="77" t="s">
        <v>2506</v>
      </c>
      <c r="AS133" s="77" t="s">
        <v>2505</v>
      </c>
      <c r="AT133" s="78"/>
      <c r="AU133" s="78"/>
      <c r="AV133" s="78"/>
      <c r="AW133" s="77" t="s">
        <v>1198</v>
      </c>
      <c r="AX133" s="77" t="s">
        <v>116</v>
      </c>
      <c r="AY133" s="576"/>
      <c r="AZ133" s="576"/>
      <c r="BA133" s="576"/>
      <c r="BB133" s="576"/>
      <c r="BC133" s="576"/>
      <c r="BD133" s="576"/>
      <c r="BE133" s="77">
        <f t="shared" si="21"/>
        <v>13</v>
      </c>
      <c r="BF133" s="77">
        <f t="shared" si="22"/>
        <v>3</v>
      </c>
      <c r="BG133" s="77">
        <f t="shared" si="23"/>
        <v>2022</v>
      </c>
      <c r="BH133" s="89"/>
    </row>
    <row r="134" spans="1:60">
      <c r="A134" s="77" t="s">
        <v>428</v>
      </c>
      <c r="B134" s="77" t="s">
        <v>56</v>
      </c>
      <c r="C134" s="77" t="s">
        <v>2507</v>
      </c>
      <c r="D134" s="78"/>
      <c r="E134" s="77" t="s">
        <v>2309</v>
      </c>
      <c r="F134" s="77" t="s">
        <v>2135</v>
      </c>
      <c r="G134" s="77" t="s">
        <v>2147</v>
      </c>
      <c r="H134" s="77" t="s">
        <v>2148</v>
      </c>
      <c r="I134" s="77" t="s">
        <v>531</v>
      </c>
      <c r="J134" s="77" t="s">
        <v>110</v>
      </c>
      <c r="K134" s="77">
        <v>91761</v>
      </c>
      <c r="L134" s="77" t="s">
        <v>2310</v>
      </c>
      <c r="M134" s="77" t="s">
        <v>2311</v>
      </c>
      <c r="N134" s="77"/>
      <c r="O134" s="77"/>
      <c r="P134" s="77"/>
      <c r="Q134" s="77" t="s">
        <v>1267</v>
      </c>
      <c r="R134" s="77"/>
      <c r="S134" s="77"/>
      <c r="T134" s="77" t="s">
        <v>2221</v>
      </c>
      <c r="U134" s="77">
        <v>30390255</v>
      </c>
      <c r="V134" s="77">
        <v>14.75</v>
      </c>
      <c r="W134" s="77" t="s">
        <v>2192</v>
      </c>
      <c r="X134" s="77">
        <v>395</v>
      </c>
      <c r="Y134" s="77">
        <v>624</v>
      </c>
      <c r="Z134" s="77">
        <v>24</v>
      </c>
      <c r="AA134" s="89">
        <f t="shared" si="16"/>
        <v>0.24648</v>
      </c>
      <c r="AB134" s="77" t="s">
        <v>70</v>
      </c>
      <c r="AC134" s="78">
        <v>44651</v>
      </c>
      <c r="AD134" s="77"/>
      <c r="AE134" s="77" t="s">
        <v>2142</v>
      </c>
      <c r="AF134" s="77" t="str">
        <f t="shared" si="17"/>
        <v>CA2022030415T</v>
      </c>
      <c r="AG134" s="77">
        <f t="shared" si="18"/>
        <v>624</v>
      </c>
      <c r="AH134" s="77">
        <f t="shared" si="19"/>
        <v>24</v>
      </c>
      <c r="AI134" s="89">
        <f t="shared" si="20"/>
        <v>0.24648</v>
      </c>
      <c r="AJ134" s="77" t="s">
        <v>2143</v>
      </c>
      <c r="AK134" s="77" t="s">
        <v>2507</v>
      </c>
      <c r="AL134" s="78">
        <v>44641</v>
      </c>
      <c r="AM134" s="78">
        <v>44641</v>
      </c>
      <c r="AN134" s="78">
        <v>44642</v>
      </c>
      <c r="AO134" s="78">
        <v>44642</v>
      </c>
      <c r="AP134" s="78">
        <v>44642</v>
      </c>
      <c r="AQ134" s="77" t="s">
        <v>89</v>
      </c>
      <c r="AR134" s="77" t="s">
        <v>2508</v>
      </c>
      <c r="AS134" s="77" t="s">
        <v>2507</v>
      </c>
      <c r="AT134" s="78"/>
      <c r="AU134" s="78"/>
      <c r="AV134" s="78"/>
      <c r="AW134" s="77" t="s">
        <v>1198</v>
      </c>
      <c r="AX134" s="77" t="s">
        <v>116</v>
      </c>
      <c r="AY134" s="576"/>
      <c r="AZ134" s="576"/>
      <c r="BA134" s="576"/>
      <c r="BB134" s="576"/>
      <c r="BC134" s="576"/>
      <c r="BD134" s="576"/>
      <c r="BE134" s="77">
        <f t="shared" si="21"/>
        <v>13</v>
      </c>
      <c r="BF134" s="77">
        <f t="shared" si="22"/>
        <v>3</v>
      </c>
      <c r="BG134" s="77">
        <f t="shared" si="23"/>
        <v>2022</v>
      </c>
      <c r="BH134" s="89"/>
    </row>
    <row r="135" spans="1:60">
      <c r="A135" s="77" t="s">
        <v>428</v>
      </c>
      <c r="B135" s="77" t="s">
        <v>2132</v>
      </c>
      <c r="C135" s="77" t="s">
        <v>2509</v>
      </c>
      <c r="D135" s="78"/>
      <c r="E135" s="77" t="s">
        <v>2510</v>
      </c>
      <c r="F135" s="77" t="s">
        <v>2135</v>
      </c>
      <c r="G135" s="77" t="s">
        <v>2147</v>
      </c>
      <c r="H135" s="77" t="s">
        <v>2148</v>
      </c>
      <c r="I135" s="77" t="s">
        <v>531</v>
      </c>
      <c r="J135" s="77" t="s">
        <v>110</v>
      </c>
      <c r="K135" s="77">
        <v>91761</v>
      </c>
      <c r="L135" s="77" t="s">
        <v>363</v>
      </c>
      <c r="M135" s="77" t="s">
        <v>2511</v>
      </c>
      <c r="N135" s="77"/>
      <c r="O135" s="77"/>
      <c r="P135" s="77"/>
      <c r="Q135" s="77" t="s">
        <v>1267</v>
      </c>
      <c r="R135" s="77"/>
      <c r="S135" s="77"/>
      <c r="T135" s="77" t="s">
        <v>2512</v>
      </c>
      <c r="U135" s="77">
        <v>30390156</v>
      </c>
      <c r="V135" s="77">
        <v>14.75</v>
      </c>
      <c r="W135" s="77" t="s">
        <v>2183</v>
      </c>
      <c r="X135" s="77">
        <v>400</v>
      </c>
      <c r="Y135" s="77">
        <v>768</v>
      </c>
      <c r="Z135" s="77">
        <v>24</v>
      </c>
      <c r="AA135" s="89">
        <f t="shared" si="16"/>
        <v>0.30719999999999997</v>
      </c>
      <c r="AB135" s="77" t="s">
        <v>88</v>
      </c>
      <c r="AC135" s="78">
        <v>44651</v>
      </c>
      <c r="AD135" s="77"/>
      <c r="AE135" s="77" t="s">
        <v>2142</v>
      </c>
      <c r="AF135" s="77" t="str">
        <f t="shared" si="17"/>
        <v>CA9518030835T</v>
      </c>
      <c r="AG135" s="77">
        <f t="shared" si="18"/>
        <v>768</v>
      </c>
      <c r="AH135" s="77">
        <f t="shared" si="19"/>
        <v>24</v>
      </c>
      <c r="AI135" s="89">
        <f t="shared" si="20"/>
        <v>0.30719999999999997</v>
      </c>
      <c r="AJ135" s="77" t="s">
        <v>2143</v>
      </c>
      <c r="AK135" s="77" t="s">
        <v>2509</v>
      </c>
      <c r="AL135" s="78">
        <v>44641</v>
      </c>
      <c r="AM135" s="78">
        <v>44641</v>
      </c>
      <c r="AN135" s="78">
        <v>44642</v>
      </c>
      <c r="AO135" s="78">
        <v>44642</v>
      </c>
      <c r="AP135" s="78">
        <v>44642</v>
      </c>
      <c r="AQ135" s="77" t="s">
        <v>89</v>
      </c>
      <c r="AR135" s="77" t="s">
        <v>2513</v>
      </c>
      <c r="AS135" s="77" t="s">
        <v>2509</v>
      </c>
      <c r="AT135" s="78"/>
      <c r="AU135" s="78"/>
      <c r="AV135" s="78"/>
      <c r="AW135" s="77" t="s">
        <v>1198</v>
      </c>
      <c r="AX135" s="77" t="s">
        <v>116</v>
      </c>
      <c r="AY135" s="576"/>
      <c r="AZ135" s="576"/>
      <c r="BA135" s="576"/>
      <c r="BB135" s="576"/>
      <c r="BC135" s="576"/>
      <c r="BD135" s="576"/>
      <c r="BE135" s="77">
        <f t="shared" si="21"/>
        <v>13</v>
      </c>
      <c r="BF135" s="77">
        <f t="shared" si="22"/>
        <v>3</v>
      </c>
      <c r="BG135" s="77">
        <f t="shared" si="23"/>
        <v>2022</v>
      </c>
      <c r="BH135" s="89"/>
    </row>
    <row r="136" spans="1:60">
      <c r="A136" s="77" t="s">
        <v>428</v>
      </c>
      <c r="B136" s="77" t="s">
        <v>56</v>
      </c>
      <c r="C136" s="77" t="s">
        <v>2514</v>
      </c>
      <c r="D136" s="78"/>
      <c r="E136" s="77" t="s">
        <v>2309</v>
      </c>
      <c r="F136" s="77" t="s">
        <v>2368</v>
      </c>
      <c r="G136" s="77" t="s">
        <v>2369</v>
      </c>
      <c r="H136" s="77" t="s">
        <v>2370</v>
      </c>
      <c r="I136" s="77" t="s">
        <v>2371</v>
      </c>
      <c r="J136" s="77" t="s">
        <v>110</v>
      </c>
      <c r="K136" s="77">
        <v>94601</v>
      </c>
      <c r="L136" s="77" t="s">
        <v>2310</v>
      </c>
      <c r="M136" s="77" t="s">
        <v>2311</v>
      </c>
      <c r="N136" s="77"/>
      <c r="O136" s="77"/>
      <c r="P136" s="77"/>
      <c r="Q136" s="77" t="s">
        <v>1267</v>
      </c>
      <c r="R136" s="77"/>
      <c r="S136" s="77"/>
      <c r="T136" s="77" t="s">
        <v>2221</v>
      </c>
      <c r="U136" s="77">
        <v>30390255</v>
      </c>
      <c r="V136" s="77">
        <v>14.75</v>
      </c>
      <c r="W136" s="77" t="s">
        <v>2192</v>
      </c>
      <c r="X136" s="77">
        <v>395</v>
      </c>
      <c r="Y136" s="77">
        <v>624</v>
      </c>
      <c r="Z136" s="77">
        <v>24</v>
      </c>
      <c r="AA136" s="89">
        <f t="shared" si="16"/>
        <v>0.24648</v>
      </c>
      <c r="AB136" s="77" t="s">
        <v>70</v>
      </c>
      <c r="AC136" s="78">
        <v>44651</v>
      </c>
      <c r="AD136" s="77"/>
      <c r="AE136" s="77" t="s">
        <v>2142</v>
      </c>
      <c r="AF136" s="77" t="str">
        <f t="shared" si="17"/>
        <v>CA2022030416T</v>
      </c>
      <c r="AG136" s="77">
        <f t="shared" si="18"/>
        <v>624</v>
      </c>
      <c r="AH136" s="77">
        <f t="shared" si="19"/>
        <v>24</v>
      </c>
      <c r="AI136" s="89">
        <f t="shared" si="20"/>
        <v>0.24648</v>
      </c>
      <c r="AJ136" s="77" t="s">
        <v>2143</v>
      </c>
      <c r="AK136" s="77" t="s">
        <v>2514</v>
      </c>
      <c r="AL136" s="78">
        <v>44642</v>
      </c>
      <c r="AM136" s="78">
        <v>44642</v>
      </c>
      <c r="AN136" s="78">
        <v>44642</v>
      </c>
      <c r="AO136" s="78">
        <v>44642</v>
      </c>
      <c r="AP136" s="78">
        <v>44642</v>
      </c>
      <c r="AQ136" s="77" t="s">
        <v>89</v>
      </c>
      <c r="AR136" s="77" t="s">
        <v>2515</v>
      </c>
      <c r="AS136" s="77" t="s">
        <v>2514</v>
      </c>
      <c r="AT136" s="78"/>
      <c r="AU136" s="78"/>
      <c r="AV136" s="78"/>
      <c r="AW136" s="77" t="s">
        <v>1198</v>
      </c>
      <c r="AX136" s="77" t="s">
        <v>116</v>
      </c>
      <c r="AY136" s="576"/>
      <c r="AZ136" s="576"/>
      <c r="BA136" s="576"/>
      <c r="BB136" s="576"/>
      <c r="BC136" s="576"/>
      <c r="BD136" s="576"/>
      <c r="BE136" s="77">
        <f t="shared" si="21"/>
        <v>13</v>
      </c>
      <c r="BF136" s="77">
        <f t="shared" si="22"/>
        <v>3</v>
      </c>
      <c r="BG136" s="77">
        <f t="shared" si="23"/>
        <v>2022</v>
      </c>
      <c r="BH136" s="89"/>
    </row>
    <row r="137" spans="1:60">
      <c r="A137" s="77" t="s">
        <v>428</v>
      </c>
      <c r="B137" s="77" t="s">
        <v>56</v>
      </c>
      <c r="C137" s="77" t="s">
        <v>2516</v>
      </c>
      <c r="D137" s="78"/>
      <c r="E137" s="77" t="s">
        <v>2309</v>
      </c>
      <c r="F137" s="77" t="s">
        <v>2368</v>
      </c>
      <c r="G137" s="77" t="s">
        <v>2369</v>
      </c>
      <c r="H137" s="77" t="s">
        <v>2370</v>
      </c>
      <c r="I137" s="77" t="s">
        <v>2371</v>
      </c>
      <c r="J137" s="77" t="s">
        <v>110</v>
      </c>
      <c r="K137" s="77">
        <v>94601</v>
      </c>
      <c r="L137" s="77" t="s">
        <v>2310</v>
      </c>
      <c r="M137" s="77" t="s">
        <v>2311</v>
      </c>
      <c r="N137" s="77"/>
      <c r="O137" s="77"/>
      <c r="P137" s="77"/>
      <c r="Q137" s="77" t="s">
        <v>1267</v>
      </c>
      <c r="R137" s="77"/>
      <c r="S137" s="77"/>
      <c r="T137" s="77" t="s">
        <v>2221</v>
      </c>
      <c r="U137" s="77">
        <v>30390255</v>
      </c>
      <c r="V137" s="77">
        <v>14.75</v>
      </c>
      <c r="W137" s="77" t="s">
        <v>2192</v>
      </c>
      <c r="X137" s="77">
        <v>395</v>
      </c>
      <c r="Y137" s="77">
        <v>624</v>
      </c>
      <c r="Z137" s="77">
        <v>24</v>
      </c>
      <c r="AA137" s="89">
        <f t="shared" si="16"/>
        <v>0.24648</v>
      </c>
      <c r="AB137" s="77" t="s">
        <v>70</v>
      </c>
      <c r="AC137" s="78">
        <v>44651</v>
      </c>
      <c r="AD137" s="77"/>
      <c r="AE137" s="77" t="s">
        <v>2142</v>
      </c>
      <c r="AF137" s="77" t="str">
        <f t="shared" si="17"/>
        <v>CA2022030417T</v>
      </c>
      <c r="AG137" s="77">
        <f t="shared" si="18"/>
        <v>624</v>
      </c>
      <c r="AH137" s="77">
        <f t="shared" si="19"/>
        <v>24</v>
      </c>
      <c r="AI137" s="89">
        <f t="shared" si="20"/>
        <v>0.24648</v>
      </c>
      <c r="AJ137" s="77" t="s">
        <v>2143</v>
      </c>
      <c r="AK137" s="77" t="s">
        <v>2516</v>
      </c>
      <c r="AL137" s="78">
        <v>44642</v>
      </c>
      <c r="AM137" s="78">
        <v>44642</v>
      </c>
      <c r="AN137" s="78">
        <v>44642</v>
      </c>
      <c r="AO137" s="78">
        <v>44642</v>
      </c>
      <c r="AP137" s="78">
        <v>44642</v>
      </c>
      <c r="AQ137" s="77" t="s">
        <v>89</v>
      </c>
      <c r="AR137" s="77" t="s">
        <v>2517</v>
      </c>
      <c r="AS137" s="77" t="s">
        <v>2516</v>
      </c>
      <c r="AT137" s="78"/>
      <c r="AU137" s="78"/>
      <c r="AV137" s="78"/>
      <c r="AW137" s="77" t="s">
        <v>1198</v>
      </c>
      <c r="AX137" s="77" t="s">
        <v>116</v>
      </c>
      <c r="AY137" s="576"/>
      <c r="AZ137" s="576"/>
      <c r="BA137" s="576"/>
      <c r="BB137" s="576"/>
      <c r="BC137" s="576"/>
      <c r="BD137" s="576"/>
      <c r="BE137" s="77">
        <f t="shared" si="21"/>
        <v>13</v>
      </c>
      <c r="BF137" s="77">
        <f t="shared" si="22"/>
        <v>3</v>
      </c>
      <c r="BG137" s="77">
        <f t="shared" si="23"/>
        <v>2022</v>
      </c>
      <c r="BH137" s="89"/>
    </row>
    <row r="138" spans="1:60">
      <c r="A138" s="77" t="s">
        <v>428</v>
      </c>
      <c r="B138" s="77" t="s">
        <v>56</v>
      </c>
      <c r="C138" s="77" t="s">
        <v>2518</v>
      </c>
      <c r="D138" s="78"/>
      <c r="E138" s="77" t="s">
        <v>2309</v>
      </c>
      <c r="F138" s="77" t="s">
        <v>2368</v>
      </c>
      <c r="G138" s="77" t="s">
        <v>2369</v>
      </c>
      <c r="H138" s="77" t="s">
        <v>2370</v>
      </c>
      <c r="I138" s="77" t="s">
        <v>2371</v>
      </c>
      <c r="J138" s="77" t="s">
        <v>110</v>
      </c>
      <c r="K138" s="77">
        <v>94601</v>
      </c>
      <c r="L138" s="77" t="s">
        <v>2310</v>
      </c>
      <c r="M138" s="77" t="s">
        <v>2311</v>
      </c>
      <c r="N138" s="77"/>
      <c r="O138" s="77"/>
      <c r="P138" s="77"/>
      <c r="Q138" s="77" t="s">
        <v>1267</v>
      </c>
      <c r="R138" s="77"/>
      <c r="S138" s="77"/>
      <c r="T138" s="77" t="s">
        <v>2221</v>
      </c>
      <c r="U138" s="77">
        <v>30390255</v>
      </c>
      <c r="V138" s="77">
        <v>14.75</v>
      </c>
      <c r="W138" s="77" t="s">
        <v>2192</v>
      </c>
      <c r="X138" s="77">
        <v>395</v>
      </c>
      <c r="Y138" s="77">
        <v>624</v>
      </c>
      <c r="Z138" s="77">
        <v>24</v>
      </c>
      <c r="AA138" s="89">
        <f t="shared" si="16"/>
        <v>0.24648</v>
      </c>
      <c r="AB138" s="77" t="s">
        <v>70</v>
      </c>
      <c r="AC138" s="78">
        <v>44651</v>
      </c>
      <c r="AD138" s="77"/>
      <c r="AE138" s="77" t="s">
        <v>2142</v>
      </c>
      <c r="AF138" s="77" t="str">
        <f t="shared" si="17"/>
        <v>CA2022030418T</v>
      </c>
      <c r="AG138" s="77">
        <f t="shared" si="18"/>
        <v>624</v>
      </c>
      <c r="AH138" s="77">
        <f t="shared" si="19"/>
        <v>24</v>
      </c>
      <c r="AI138" s="89">
        <f t="shared" si="20"/>
        <v>0.24648</v>
      </c>
      <c r="AJ138" s="77" t="s">
        <v>2143</v>
      </c>
      <c r="AK138" s="77" t="s">
        <v>2518</v>
      </c>
      <c r="AL138" s="78">
        <v>44642</v>
      </c>
      <c r="AM138" s="78">
        <v>44642</v>
      </c>
      <c r="AN138" s="78">
        <v>44642</v>
      </c>
      <c r="AO138" s="78">
        <v>44642</v>
      </c>
      <c r="AP138" s="78">
        <v>44642</v>
      </c>
      <c r="AQ138" s="77" t="s">
        <v>89</v>
      </c>
      <c r="AR138" s="77" t="s">
        <v>2519</v>
      </c>
      <c r="AS138" s="77" t="s">
        <v>2518</v>
      </c>
      <c r="AT138" s="78"/>
      <c r="AU138" s="78"/>
      <c r="AV138" s="78"/>
      <c r="AW138" s="77" t="s">
        <v>1198</v>
      </c>
      <c r="AX138" s="77" t="s">
        <v>116</v>
      </c>
      <c r="AY138" s="576"/>
      <c r="AZ138" s="576"/>
      <c r="BA138" s="576"/>
      <c r="BB138" s="576"/>
      <c r="BC138" s="576"/>
      <c r="BD138" s="576"/>
      <c r="BE138" s="77">
        <f t="shared" si="21"/>
        <v>13</v>
      </c>
      <c r="BF138" s="77">
        <f t="shared" si="22"/>
        <v>3</v>
      </c>
      <c r="BG138" s="77">
        <f t="shared" si="23"/>
        <v>2022</v>
      </c>
      <c r="BH138" s="89"/>
    </row>
    <row r="139" spans="1:60">
      <c r="A139" s="77" t="s">
        <v>428</v>
      </c>
      <c r="B139" s="77" t="s">
        <v>56</v>
      </c>
      <c r="C139" s="77" t="s">
        <v>2520</v>
      </c>
      <c r="D139" s="78"/>
      <c r="E139" s="77" t="s">
        <v>2309</v>
      </c>
      <c r="F139" s="77" t="s">
        <v>2368</v>
      </c>
      <c r="G139" s="77" t="s">
        <v>2369</v>
      </c>
      <c r="H139" s="77" t="s">
        <v>2370</v>
      </c>
      <c r="I139" s="77" t="s">
        <v>2371</v>
      </c>
      <c r="J139" s="77" t="s">
        <v>110</v>
      </c>
      <c r="K139" s="77">
        <v>94601</v>
      </c>
      <c r="L139" s="77" t="s">
        <v>2310</v>
      </c>
      <c r="M139" s="77" t="s">
        <v>2311</v>
      </c>
      <c r="N139" s="77"/>
      <c r="O139" s="77"/>
      <c r="P139" s="77"/>
      <c r="Q139" s="77" t="s">
        <v>1267</v>
      </c>
      <c r="R139" s="77"/>
      <c r="S139" s="77"/>
      <c r="T139" s="77" t="s">
        <v>2221</v>
      </c>
      <c r="U139" s="77">
        <v>30390255</v>
      </c>
      <c r="V139" s="77">
        <v>14.75</v>
      </c>
      <c r="W139" s="77" t="s">
        <v>2192</v>
      </c>
      <c r="X139" s="77">
        <v>395</v>
      </c>
      <c r="Y139" s="77">
        <v>624</v>
      </c>
      <c r="Z139" s="77">
        <v>24</v>
      </c>
      <c r="AA139" s="89">
        <f t="shared" si="16"/>
        <v>0.24648</v>
      </c>
      <c r="AB139" s="77" t="s">
        <v>70</v>
      </c>
      <c r="AC139" s="78">
        <v>44651</v>
      </c>
      <c r="AD139" s="77"/>
      <c r="AE139" s="77" t="s">
        <v>2142</v>
      </c>
      <c r="AF139" s="77" t="str">
        <f t="shared" si="17"/>
        <v>CA2022030419T</v>
      </c>
      <c r="AG139" s="77">
        <f t="shared" si="18"/>
        <v>624</v>
      </c>
      <c r="AH139" s="77">
        <f t="shared" si="19"/>
        <v>24</v>
      </c>
      <c r="AI139" s="89">
        <f t="shared" si="20"/>
        <v>0.24648</v>
      </c>
      <c r="AJ139" s="77" t="s">
        <v>2143</v>
      </c>
      <c r="AK139" s="77" t="s">
        <v>2520</v>
      </c>
      <c r="AL139" s="78">
        <v>44642</v>
      </c>
      <c r="AM139" s="78">
        <v>44642</v>
      </c>
      <c r="AN139" s="78">
        <v>44642</v>
      </c>
      <c r="AO139" s="78">
        <v>44642</v>
      </c>
      <c r="AP139" s="78">
        <v>44642</v>
      </c>
      <c r="AQ139" s="77" t="s">
        <v>89</v>
      </c>
      <c r="AR139" s="77" t="s">
        <v>2521</v>
      </c>
      <c r="AS139" s="77" t="s">
        <v>2520</v>
      </c>
      <c r="AT139" s="78"/>
      <c r="AU139" s="78"/>
      <c r="AV139" s="78"/>
      <c r="AW139" s="77" t="s">
        <v>1198</v>
      </c>
      <c r="AX139" s="77" t="s">
        <v>116</v>
      </c>
      <c r="AY139" s="576"/>
      <c r="AZ139" s="576"/>
      <c r="BA139" s="576"/>
      <c r="BB139" s="576"/>
      <c r="BC139" s="576"/>
      <c r="BD139" s="576"/>
      <c r="BE139" s="77">
        <f t="shared" si="21"/>
        <v>13</v>
      </c>
      <c r="BF139" s="77">
        <f t="shared" si="22"/>
        <v>3</v>
      </c>
      <c r="BG139" s="77">
        <f t="shared" si="23"/>
        <v>2022</v>
      </c>
      <c r="BH139" s="89"/>
    </row>
    <row r="140" spans="1:60">
      <c r="A140" s="77" t="s">
        <v>428</v>
      </c>
      <c r="B140" s="77" t="s">
        <v>56</v>
      </c>
      <c r="C140" s="77" t="s">
        <v>2522</v>
      </c>
      <c r="D140" s="78"/>
      <c r="E140" s="77" t="s">
        <v>2309</v>
      </c>
      <c r="F140" s="77" t="s">
        <v>2368</v>
      </c>
      <c r="G140" s="77" t="s">
        <v>2369</v>
      </c>
      <c r="H140" s="77" t="s">
        <v>2370</v>
      </c>
      <c r="I140" s="77" t="s">
        <v>2371</v>
      </c>
      <c r="J140" s="77" t="s">
        <v>110</v>
      </c>
      <c r="K140" s="77">
        <v>94601</v>
      </c>
      <c r="L140" s="77" t="s">
        <v>2310</v>
      </c>
      <c r="M140" s="77" t="s">
        <v>2311</v>
      </c>
      <c r="N140" s="77"/>
      <c r="O140" s="77"/>
      <c r="P140" s="77"/>
      <c r="Q140" s="77" t="s">
        <v>1267</v>
      </c>
      <c r="R140" s="77"/>
      <c r="S140" s="77"/>
      <c r="T140" s="77" t="s">
        <v>2221</v>
      </c>
      <c r="U140" s="77">
        <v>30390255</v>
      </c>
      <c r="V140" s="77">
        <v>14.75</v>
      </c>
      <c r="W140" s="77" t="s">
        <v>2192</v>
      </c>
      <c r="X140" s="77">
        <v>395</v>
      </c>
      <c r="Y140" s="77">
        <v>624</v>
      </c>
      <c r="Z140" s="77">
        <v>24</v>
      </c>
      <c r="AA140" s="89">
        <f t="shared" si="16"/>
        <v>0.24648</v>
      </c>
      <c r="AB140" s="77" t="s">
        <v>70</v>
      </c>
      <c r="AC140" s="78">
        <v>44651</v>
      </c>
      <c r="AD140" s="77"/>
      <c r="AE140" s="77" t="s">
        <v>2142</v>
      </c>
      <c r="AF140" s="77" t="str">
        <f t="shared" si="17"/>
        <v>CA2022030420T</v>
      </c>
      <c r="AG140" s="77">
        <f t="shared" si="18"/>
        <v>624</v>
      </c>
      <c r="AH140" s="77">
        <f t="shared" si="19"/>
        <v>24</v>
      </c>
      <c r="AI140" s="89">
        <f t="shared" si="20"/>
        <v>0.24648</v>
      </c>
      <c r="AJ140" s="77" t="s">
        <v>2143</v>
      </c>
      <c r="AK140" s="77" t="s">
        <v>2522</v>
      </c>
      <c r="AL140" s="78">
        <v>44642</v>
      </c>
      <c r="AM140" s="78">
        <v>44642</v>
      </c>
      <c r="AN140" s="78">
        <v>44642</v>
      </c>
      <c r="AO140" s="78">
        <v>44642</v>
      </c>
      <c r="AP140" s="78">
        <v>44642</v>
      </c>
      <c r="AQ140" s="77" t="s">
        <v>89</v>
      </c>
      <c r="AR140" s="77" t="s">
        <v>2523</v>
      </c>
      <c r="AS140" s="77" t="s">
        <v>2522</v>
      </c>
      <c r="AT140" s="78"/>
      <c r="AU140" s="78"/>
      <c r="AV140" s="78"/>
      <c r="AW140" s="77" t="s">
        <v>1198</v>
      </c>
      <c r="AX140" s="77" t="s">
        <v>116</v>
      </c>
      <c r="AY140" s="576"/>
      <c r="AZ140" s="576"/>
      <c r="BA140" s="576"/>
      <c r="BB140" s="576"/>
      <c r="BC140" s="576"/>
      <c r="BD140" s="576"/>
      <c r="BE140" s="77">
        <f t="shared" si="21"/>
        <v>13</v>
      </c>
      <c r="BF140" s="77">
        <f t="shared" si="22"/>
        <v>3</v>
      </c>
      <c r="BG140" s="77">
        <f t="shared" si="23"/>
        <v>2022</v>
      </c>
      <c r="BH140" s="89"/>
    </row>
    <row r="141" spans="1:60">
      <c r="A141" s="77" t="s">
        <v>428</v>
      </c>
      <c r="B141" s="77" t="s">
        <v>230</v>
      </c>
      <c r="C141" s="77" t="s">
        <v>2524</v>
      </c>
      <c r="D141" s="78"/>
      <c r="E141" s="77" t="s">
        <v>2525</v>
      </c>
      <c r="F141" s="77" t="s">
        <v>2135</v>
      </c>
      <c r="G141" s="77" t="s">
        <v>2147</v>
      </c>
      <c r="H141" s="77" t="s">
        <v>2148</v>
      </c>
      <c r="I141" s="77" t="s">
        <v>531</v>
      </c>
      <c r="J141" s="77" t="s">
        <v>110</v>
      </c>
      <c r="K141" s="77">
        <v>91761</v>
      </c>
      <c r="L141" s="77" t="s">
        <v>983</v>
      </c>
      <c r="M141" s="77" t="s">
        <v>2526</v>
      </c>
      <c r="N141" s="77"/>
      <c r="O141" s="77"/>
      <c r="P141" s="77"/>
      <c r="Q141" s="77" t="s">
        <v>1267</v>
      </c>
      <c r="R141" s="77"/>
      <c r="S141" s="77"/>
      <c r="T141" s="77" t="s">
        <v>2527</v>
      </c>
      <c r="U141" s="77">
        <v>30390156</v>
      </c>
      <c r="V141" s="77">
        <v>14.75</v>
      </c>
      <c r="W141" s="77" t="s">
        <v>2183</v>
      </c>
      <c r="X141" s="77">
        <v>400</v>
      </c>
      <c r="Y141" s="77">
        <v>832</v>
      </c>
      <c r="Z141" s="77">
        <v>26</v>
      </c>
      <c r="AA141" s="89">
        <f t="shared" si="16"/>
        <v>0.33279999999999998</v>
      </c>
      <c r="AB141" s="77" t="s">
        <v>88</v>
      </c>
      <c r="AC141" s="78">
        <v>44651</v>
      </c>
      <c r="AD141" s="77"/>
      <c r="AE141" s="77" t="s">
        <v>2142</v>
      </c>
      <c r="AF141" s="77" t="str">
        <f t="shared" si="17"/>
        <v>CA8619031025T</v>
      </c>
      <c r="AG141" s="77">
        <f t="shared" si="18"/>
        <v>832</v>
      </c>
      <c r="AH141" s="77">
        <f t="shared" si="19"/>
        <v>26</v>
      </c>
      <c r="AI141" s="89">
        <f t="shared" si="20"/>
        <v>0.33279999999999998</v>
      </c>
      <c r="AJ141" s="77" t="s">
        <v>2143</v>
      </c>
      <c r="AK141" s="77" t="s">
        <v>2524</v>
      </c>
      <c r="AL141" s="78">
        <v>44642</v>
      </c>
      <c r="AM141" s="78">
        <v>44642</v>
      </c>
      <c r="AN141" s="78">
        <v>44642</v>
      </c>
      <c r="AO141" s="78">
        <v>44642</v>
      </c>
      <c r="AP141" s="78">
        <v>44642</v>
      </c>
      <c r="AQ141" s="77" t="s">
        <v>89</v>
      </c>
      <c r="AR141" s="77"/>
      <c r="AS141" s="77" t="s">
        <v>2524</v>
      </c>
      <c r="AT141" s="78"/>
      <c r="AU141" s="78"/>
      <c r="AV141" s="78"/>
      <c r="AW141" s="77" t="s">
        <v>1198</v>
      </c>
      <c r="AX141" s="77" t="s">
        <v>116</v>
      </c>
      <c r="AY141" s="576"/>
      <c r="AZ141" s="576"/>
      <c r="BA141" s="576"/>
      <c r="BB141" s="576"/>
      <c r="BC141" s="576"/>
      <c r="BD141" s="576"/>
      <c r="BE141" s="77">
        <f t="shared" si="21"/>
        <v>13</v>
      </c>
      <c r="BF141" s="77">
        <f t="shared" si="22"/>
        <v>3</v>
      </c>
      <c r="BG141" s="77">
        <f t="shared" si="23"/>
        <v>2022</v>
      </c>
      <c r="BH141" s="89"/>
    </row>
    <row r="142" spans="1:60">
      <c r="A142" s="77" t="s">
        <v>428</v>
      </c>
      <c r="B142" s="77" t="s">
        <v>2132</v>
      </c>
      <c r="C142" s="77" t="s">
        <v>2528</v>
      </c>
      <c r="D142" s="78"/>
      <c r="E142" s="77">
        <v>101489</v>
      </c>
      <c r="F142" s="77" t="s">
        <v>2135</v>
      </c>
      <c r="G142" s="77" t="s">
        <v>2136</v>
      </c>
      <c r="H142" s="77" t="s">
        <v>2137</v>
      </c>
      <c r="I142" s="77" t="s">
        <v>2138</v>
      </c>
      <c r="J142" s="77" t="s">
        <v>110</v>
      </c>
      <c r="K142" s="77">
        <v>90248</v>
      </c>
      <c r="L142" s="77" t="s">
        <v>2529</v>
      </c>
      <c r="M142" s="77" t="s">
        <v>2530</v>
      </c>
      <c r="N142" s="77"/>
      <c r="O142" s="77"/>
      <c r="P142" s="77"/>
      <c r="Q142" s="77" t="s">
        <v>1267</v>
      </c>
      <c r="R142" s="77"/>
      <c r="S142" s="77"/>
      <c r="T142" s="77" t="s">
        <v>2531</v>
      </c>
      <c r="U142" s="77">
        <v>30390156</v>
      </c>
      <c r="V142" s="77">
        <v>14.75</v>
      </c>
      <c r="W142" s="77" t="s">
        <v>2183</v>
      </c>
      <c r="X142" s="77">
        <v>400</v>
      </c>
      <c r="Y142" s="77">
        <v>768</v>
      </c>
      <c r="Z142" s="77">
        <v>24</v>
      </c>
      <c r="AA142" s="89">
        <f t="shared" si="16"/>
        <v>0.30719999999999997</v>
      </c>
      <c r="AB142" s="77" t="s">
        <v>88</v>
      </c>
      <c r="AC142" s="78">
        <v>44651</v>
      </c>
      <c r="AD142" s="77"/>
      <c r="AE142" s="77" t="s">
        <v>2142</v>
      </c>
      <c r="AF142" s="77" t="str">
        <f t="shared" si="17"/>
        <v>CA1489031701T</v>
      </c>
      <c r="AG142" s="77">
        <f t="shared" si="18"/>
        <v>768</v>
      </c>
      <c r="AH142" s="77">
        <f t="shared" si="19"/>
        <v>24</v>
      </c>
      <c r="AI142" s="89">
        <f t="shared" si="20"/>
        <v>0.30719999999999997</v>
      </c>
      <c r="AJ142" s="77" t="s">
        <v>2143</v>
      </c>
      <c r="AK142" s="77" t="s">
        <v>2528</v>
      </c>
      <c r="AL142" s="78">
        <v>44642</v>
      </c>
      <c r="AM142" s="78">
        <v>44642</v>
      </c>
      <c r="AN142" s="78">
        <v>44642</v>
      </c>
      <c r="AO142" s="78">
        <v>44642</v>
      </c>
      <c r="AP142" s="78">
        <v>44642</v>
      </c>
      <c r="AQ142" s="77" t="s">
        <v>89</v>
      </c>
      <c r="AR142" s="77"/>
      <c r="AS142" s="77" t="s">
        <v>2528</v>
      </c>
      <c r="AT142" s="78"/>
      <c r="AU142" s="78"/>
      <c r="AV142" s="78"/>
      <c r="AW142" s="77" t="s">
        <v>1198</v>
      </c>
      <c r="AX142" s="77" t="s">
        <v>116</v>
      </c>
      <c r="AY142" s="576"/>
      <c r="AZ142" s="576"/>
      <c r="BA142" s="576"/>
      <c r="BB142" s="576"/>
      <c r="BC142" s="576"/>
      <c r="BD142" s="576"/>
      <c r="BE142" s="77">
        <f t="shared" si="21"/>
        <v>13</v>
      </c>
      <c r="BF142" s="77">
        <f t="shared" si="22"/>
        <v>3</v>
      </c>
      <c r="BG142" s="77">
        <f t="shared" si="23"/>
        <v>2022</v>
      </c>
      <c r="BH142" s="89"/>
    </row>
    <row r="143" spans="1:60">
      <c r="A143" s="77" t="s">
        <v>55</v>
      </c>
      <c r="B143" s="77" t="s">
        <v>230</v>
      </c>
      <c r="C143" s="77" t="s">
        <v>2532</v>
      </c>
      <c r="D143" s="78"/>
      <c r="E143" s="77">
        <v>3946245</v>
      </c>
      <c r="F143" s="77" t="s">
        <v>2135</v>
      </c>
      <c r="G143" s="77" t="s">
        <v>2136</v>
      </c>
      <c r="H143" s="77" t="s">
        <v>2137</v>
      </c>
      <c r="I143" s="77" t="s">
        <v>2138</v>
      </c>
      <c r="J143" s="77" t="s">
        <v>110</v>
      </c>
      <c r="K143" s="77">
        <v>90248</v>
      </c>
      <c r="L143" s="77" t="s">
        <v>233</v>
      </c>
      <c r="M143" s="77" t="s">
        <v>2354</v>
      </c>
      <c r="N143" s="77"/>
      <c r="O143" s="77"/>
      <c r="P143" s="77"/>
      <c r="Q143" s="77" t="s">
        <v>1267</v>
      </c>
      <c r="R143" s="77"/>
      <c r="S143" s="77"/>
      <c r="T143" s="77" t="s">
        <v>237</v>
      </c>
      <c r="U143" s="77">
        <v>30397472</v>
      </c>
      <c r="V143" s="77">
        <v>15</v>
      </c>
      <c r="W143" s="77" t="s">
        <v>2212</v>
      </c>
      <c r="X143" s="77">
        <v>480</v>
      </c>
      <c r="Y143" s="77">
        <v>29</v>
      </c>
      <c r="Z143" s="77">
        <v>1</v>
      </c>
      <c r="AA143" s="89">
        <f t="shared" si="16"/>
        <v>1.392E-2</v>
      </c>
      <c r="AB143" s="77" t="s">
        <v>88</v>
      </c>
      <c r="AC143" s="78">
        <v>44651</v>
      </c>
      <c r="AD143" s="77"/>
      <c r="AE143" s="77" t="s">
        <v>2142</v>
      </c>
      <c r="AF143" s="77" t="str">
        <f t="shared" si="17"/>
        <v>CA6245031104T</v>
      </c>
      <c r="AG143" s="77">
        <f t="shared" si="18"/>
        <v>29</v>
      </c>
      <c r="AH143" s="77">
        <f t="shared" si="19"/>
        <v>1</v>
      </c>
      <c r="AI143" s="89">
        <f t="shared" si="20"/>
        <v>1.392E-2</v>
      </c>
      <c r="AJ143" s="77" t="s">
        <v>2143</v>
      </c>
      <c r="AK143" s="77" t="s">
        <v>2532</v>
      </c>
      <c r="AL143" s="78">
        <v>44635</v>
      </c>
      <c r="AM143" s="78">
        <v>44635</v>
      </c>
      <c r="AN143" s="78">
        <v>44643</v>
      </c>
      <c r="AO143" s="78">
        <v>44643</v>
      </c>
      <c r="AP143" s="78">
        <v>44643</v>
      </c>
      <c r="AQ143" s="77" t="s">
        <v>89</v>
      </c>
      <c r="AR143" s="77" t="s">
        <v>2533</v>
      </c>
      <c r="AS143" s="77" t="s">
        <v>2532</v>
      </c>
      <c r="AT143" s="78"/>
      <c r="AU143" s="78"/>
      <c r="AV143" s="78"/>
      <c r="AW143" s="77" t="s">
        <v>2156</v>
      </c>
      <c r="AX143" s="77" t="s">
        <v>116</v>
      </c>
      <c r="AY143" s="576"/>
      <c r="AZ143" s="576"/>
      <c r="BA143" s="576"/>
      <c r="BB143" s="576"/>
      <c r="BC143" s="576"/>
      <c r="BD143" s="576"/>
      <c r="BE143" s="77">
        <f t="shared" si="21"/>
        <v>13</v>
      </c>
      <c r="BF143" s="77">
        <f t="shared" si="22"/>
        <v>3</v>
      </c>
      <c r="BG143" s="77">
        <f t="shared" si="23"/>
        <v>2022</v>
      </c>
      <c r="BH143" s="89"/>
    </row>
    <row r="144" spans="1:60">
      <c r="A144" s="77" t="s">
        <v>428</v>
      </c>
      <c r="B144" s="77" t="s">
        <v>2132</v>
      </c>
      <c r="C144" s="77" t="s">
        <v>2534</v>
      </c>
      <c r="D144" s="78"/>
      <c r="E144" s="77" t="s">
        <v>2510</v>
      </c>
      <c r="F144" s="77" t="s">
        <v>2135</v>
      </c>
      <c r="G144" s="77" t="s">
        <v>2147</v>
      </c>
      <c r="H144" s="77" t="s">
        <v>2148</v>
      </c>
      <c r="I144" s="77" t="s">
        <v>531</v>
      </c>
      <c r="J144" s="77" t="s">
        <v>110</v>
      </c>
      <c r="K144" s="77">
        <v>91761</v>
      </c>
      <c r="L144" s="77" t="s">
        <v>363</v>
      </c>
      <c r="M144" s="77" t="s">
        <v>2511</v>
      </c>
      <c r="N144" s="77"/>
      <c r="O144" s="77"/>
      <c r="P144" s="77"/>
      <c r="Q144" s="77" t="s">
        <v>1267</v>
      </c>
      <c r="R144" s="77"/>
      <c r="S144" s="77"/>
      <c r="T144" s="77" t="s">
        <v>2512</v>
      </c>
      <c r="U144" s="77">
        <v>30390156</v>
      </c>
      <c r="V144" s="77">
        <v>14.75</v>
      </c>
      <c r="W144" s="77" t="s">
        <v>2183</v>
      </c>
      <c r="X144" s="77">
        <v>400</v>
      </c>
      <c r="Y144" s="77">
        <v>768</v>
      </c>
      <c r="Z144" s="77">
        <v>24</v>
      </c>
      <c r="AA144" s="89">
        <f t="shared" si="16"/>
        <v>0.30719999999999997</v>
      </c>
      <c r="AB144" s="77" t="s">
        <v>88</v>
      </c>
      <c r="AC144" s="78">
        <v>44651</v>
      </c>
      <c r="AD144" s="77"/>
      <c r="AE144" s="77" t="s">
        <v>2142</v>
      </c>
      <c r="AF144" s="77" t="str">
        <f t="shared" si="17"/>
        <v>CA9518030834T</v>
      </c>
      <c r="AG144" s="77">
        <f t="shared" si="18"/>
        <v>768</v>
      </c>
      <c r="AH144" s="77">
        <f t="shared" si="19"/>
        <v>24</v>
      </c>
      <c r="AI144" s="89">
        <f t="shared" si="20"/>
        <v>0.30719999999999997</v>
      </c>
      <c r="AJ144" s="77" t="s">
        <v>2143</v>
      </c>
      <c r="AK144" s="77" t="s">
        <v>2534</v>
      </c>
      <c r="AL144" s="78">
        <v>44642</v>
      </c>
      <c r="AM144" s="78">
        <v>44642</v>
      </c>
      <c r="AN144" s="78">
        <v>44643</v>
      </c>
      <c r="AO144" s="78">
        <v>44643</v>
      </c>
      <c r="AP144" s="78">
        <v>44643</v>
      </c>
      <c r="AQ144" s="77" t="s">
        <v>89</v>
      </c>
      <c r="AR144" s="77" t="s">
        <v>2513</v>
      </c>
      <c r="AS144" s="77" t="s">
        <v>2534</v>
      </c>
      <c r="AT144" s="78"/>
      <c r="AU144" s="78"/>
      <c r="AV144" s="78"/>
      <c r="AW144" s="77" t="s">
        <v>1198</v>
      </c>
      <c r="AX144" s="77" t="s">
        <v>116</v>
      </c>
      <c r="AY144" s="576"/>
      <c r="AZ144" s="576"/>
      <c r="BA144" s="576"/>
      <c r="BB144" s="576"/>
      <c r="BC144" s="576"/>
      <c r="BD144" s="576"/>
      <c r="BE144" s="77">
        <f t="shared" si="21"/>
        <v>13</v>
      </c>
      <c r="BF144" s="77">
        <f t="shared" si="22"/>
        <v>3</v>
      </c>
      <c r="BG144" s="77">
        <f t="shared" si="23"/>
        <v>2022</v>
      </c>
      <c r="BH144" s="89"/>
    </row>
    <row r="145" spans="1:60">
      <c r="A145" s="77" t="s">
        <v>428</v>
      </c>
      <c r="B145" s="77" t="s">
        <v>56</v>
      </c>
      <c r="C145" s="77" t="s">
        <v>2535</v>
      </c>
      <c r="D145" s="78"/>
      <c r="E145" s="77" t="s">
        <v>2309</v>
      </c>
      <c r="F145" s="77" t="s">
        <v>2135</v>
      </c>
      <c r="G145" s="77" t="s">
        <v>2147</v>
      </c>
      <c r="H145" s="77" t="s">
        <v>2148</v>
      </c>
      <c r="I145" s="77" t="s">
        <v>531</v>
      </c>
      <c r="J145" s="77" t="s">
        <v>110</v>
      </c>
      <c r="K145" s="77">
        <v>91761</v>
      </c>
      <c r="L145" s="77" t="s">
        <v>2310</v>
      </c>
      <c r="M145" s="77" t="s">
        <v>2311</v>
      </c>
      <c r="N145" s="77"/>
      <c r="O145" s="77"/>
      <c r="P145" s="77"/>
      <c r="Q145" s="77" t="s">
        <v>1267</v>
      </c>
      <c r="R145" s="77"/>
      <c r="S145" s="77"/>
      <c r="T145" s="77" t="s">
        <v>2221</v>
      </c>
      <c r="U145" s="77">
        <v>30390255</v>
      </c>
      <c r="V145" s="77">
        <v>14.75</v>
      </c>
      <c r="W145" s="77" t="s">
        <v>2192</v>
      </c>
      <c r="X145" s="77">
        <v>395</v>
      </c>
      <c r="Y145" s="77">
        <v>624</v>
      </c>
      <c r="Z145" s="77">
        <v>24</v>
      </c>
      <c r="AA145" s="89">
        <f t="shared" si="16"/>
        <v>0.24648</v>
      </c>
      <c r="AB145" s="77" t="s">
        <v>70</v>
      </c>
      <c r="AC145" s="78">
        <v>44651</v>
      </c>
      <c r="AD145" s="77"/>
      <c r="AE145" s="77" t="s">
        <v>2142</v>
      </c>
      <c r="AF145" s="77" t="str">
        <f t="shared" si="17"/>
        <v>CA2022030422T</v>
      </c>
      <c r="AG145" s="77">
        <f t="shared" si="18"/>
        <v>624</v>
      </c>
      <c r="AH145" s="77">
        <f t="shared" si="19"/>
        <v>24</v>
      </c>
      <c r="AI145" s="89">
        <f t="shared" si="20"/>
        <v>0.24648</v>
      </c>
      <c r="AJ145" s="77" t="s">
        <v>2143</v>
      </c>
      <c r="AK145" s="77" t="s">
        <v>2535</v>
      </c>
      <c r="AL145" s="78">
        <v>44642</v>
      </c>
      <c r="AM145" s="78">
        <v>44642</v>
      </c>
      <c r="AN145" s="78">
        <v>44643</v>
      </c>
      <c r="AO145" s="78">
        <v>44643</v>
      </c>
      <c r="AP145" s="78">
        <v>44643</v>
      </c>
      <c r="AQ145" s="77" t="s">
        <v>89</v>
      </c>
      <c r="AR145" s="77" t="s">
        <v>2536</v>
      </c>
      <c r="AS145" s="77" t="s">
        <v>2535</v>
      </c>
      <c r="AT145" s="78"/>
      <c r="AU145" s="78"/>
      <c r="AV145" s="78"/>
      <c r="AW145" s="77" t="s">
        <v>1198</v>
      </c>
      <c r="AX145" s="77" t="s">
        <v>116</v>
      </c>
      <c r="AY145" s="576"/>
      <c r="AZ145" s="576"/>
      <c r="BA145" s="576"/>
      <c r="BB145" s="576"/>
      <c r="BC145" s="576"/>
      <c r="BD145" s="576"/>
      <c r="BE145" s="77">
        <f t="shared" si="21"/>
        <v>13</v>
      </c>
      <c r="BF145" s="77">
        <f t="shared" si="22"/>
        <v>3</v>
      </c>
      <c r="BG145" s="77">
        <f t="shared" si="23"/>
        <v>2022</v>
      </c>
      <c r="BH145" s="89"/>
    </row>
    <row r="146" spans="1:60">
      <c r="A146" s="77" t="s">
        <v>55</v>
      </c>
      <c r="B146" s="77" t="s">
        <v>2132</v>
      </c>
      <c r="C146" s="77" t="s">
        <v>2537</v>
      </c>
      <c r="D146" s="78"/>
      <c r="E146" s="77" t="s">
        <v>2538</v>
      </c>
      <c r="F146" s="77" t="s">
        <v>2135</v>
      </c>
      <c r="G146" s="77" t="s">
        <v>2136</v>
      </c>
      <c r="H146" s="77" t="s">
        <v>2137</v>
      </c>
      <c r="I146" s="77" t="s">
        <v>2138</v>
      </c>
      <c r="J146" s="77" t="s">
        <v>110</v>
      </c>
      <c r="K146" s="77">
        <v>90248</v>
      </c>
      <c r="L146" s="77" t="s">
        <v>190</v>
      </c>
      <c r="M146" s="77" t="s">
        <v>191</v>
      </c>
      <c r="N146" s="77"/>
      <c r="O146" s="77"/>
      <c r="P146" s="77"/>
      <c r="Q146" s="77" t="s">
        <v>1267</v>
      </c>
      <c r="R146" s="77"/>
      <c r="S146" s="77"/>
      <c r="T146" s="77" t="s">
        <v>2539</v>
      </c>
      <c r="U146" s="77">
        <v>30397472</v>
      </c>
      <c r="V146" s="77">
        <v>15</v>
      </c>
      <c r="W146" s="77" t="s">
        <v>2212</v>
      </c>
      <c r="X146" s="77">
        <v>480</v>
      </c>
      <c r="Y146" s="77">
        <v>638</v>
      </c>
      <c r="Z146" s="77">
        <v>22</v>
      </c>
      <c r="AA146" s="89">
        <f t="shared" si="16"/>
        <v>0.30624000000000001</v>
      </c>
      <c r="AB146" s="77" t="s">
        <v>88</v>
      </c>
      <c r="AC146" s="78">
        <v>44651</v>
      </c>
      <c r="AD146" s="77"/>
      <c r="AE146" s="77" t="s">
        <v>2142</v>
      </c>
      <c r="AF146" s="77" t="str">
        <f t="shared" si="17"/>
        <v>CA2135031123T</v>
      </c>
      <c r="AG146" s="77">
        <f t="shared" si="18"/>
        <v>638</v>
      </c>
      <c r="AH146" s="77">
        <f t="shared" si="19"/>
        <v>22</v>
      </c>
      <c r="AI146" s="89">
        <f t="shared" si="20"/>
        <v>0.30624000000000001</v>
      </c>
      <c r="AJ146" s="77" t="s">
        <v>2143</v>
      </c>
      <c r="AK146" s="77" t="s">
        <v>2537</v>
      </c>
      <c r="AL146" s="78">
        <v>44642</v>
      </c>
      <c r="AM146" s="78">
        <v>44642</v>
      </c>
      <c r="AN146" s="78">
        <v>44643</v>
      </c>
      <c r="AO146" s="78">
        <v>44643</v>
      </c>
      <c r="AP146" s="78">
        <v>44643</v>
      </c>
      <c r="AQ146" s="77" t="s">
        <v>89</v>
      </c>
      <c r="AR146" s="77"/>
      <c r="AS146" s="77" t="s">
        <v>2537</v>
      </c>
      <c r="AT146" s="78"/>
      <c r="AU146" s="78"/>
      <c r="AV146" s="78"/>
      <c r="AW146" s="77" t="s">
        <v>1198</v>
      </c>
      <c r="AX146" s="77" t="s">
        <v>116</v>
      </c>
      <c r="AY146" s="576"/>
      <c r="AZ146" s="576"/>
      <c r="BA146" s="576"/>
      <c r="BB146" s="576"/>
      <c r="BC146" s="576"/>
      <c r="BD146" s="576"/>
      <c r="BE146" s="77">
        <f t="shared" si="21"/>
        <v>13</v>
      </c>
      <c r="BF146" s="77">
        <f t="shared" si="22"/>
        <v>3</v>
      </c>
      <c r="BG146" s="77">
        <f t="shared" si="23"/>
        <v>2022</v>
      </c>
      <c r="BH146" s="89"/>
    </row>
    <row r="147" spans="1:60">
      <c r="A147" s="77" t="s">
        <v>428</v>
      </c>
      <c r="B147" s="77" t="s">
        <v>56</v>
      </c>
      <c r="C147" s="77" t="s">
        <v>2540</v>
      </c>
      <c r="D147" s="78"/>
      <c r="E147" s="77" t="s">
        <v>2309</v>
      </c>
      <c r="F147" s="77" t="s">
        <v>2135</v>
      </c>
      <c r="G147" s="77" t="s">
        <v>2136</v>
      </c>
      <c r="H147" s="77" t="s">
        <v>2137</v>
      </c>
      <c r="I147" s="77" t="s">
        <v>2138</v>
      </c>
      <c r="J147" s="77" t="s">
        <v>110</v>
      </c>
      <c r="K147" s="77">
        <v>90248</v>
      </c>
      <c r="L147" s="77" t="s">
        <v>2310</v>
      </c>
      <c r="M147" s="77" t="s">
        <v>2311</v>
      </c>
      <c r="N147" s="77"/>
      <c r="O147" s="77"/>
      <c r="P147" s="77"/>
      <c r="Q147" s="77" t="s">
        <v>1267</v>
      </c>
      <c r="R147" s="77"/>
      <c r="S147" s="77"/>
      <c r="T147" s="77" t="s">
        <v>2221</v>
      </c>
      <c r="U147" s="77">
        <v>30390255</v>
      </c>
      <c r="V147" s="77">
        <v>14.75</v>
      </c>
      <c r="W147" s="77" t="s">
        <v>2192</v>
      </c>
      <c r="X147" s="77">
        <v>395</v>
      </c>
      <c r="Y147" s="77">
        <v>624</v>
      </c>
      <c r="Z147" s="77">
        <v>24</v>
      </c>
      <c r="AA147" s="89">
        <f t="shared" si="16"/>
        <v>0.24648</v>
      </c>
      <c r="AB147" s="77" t="s">
        <v>70</v>
      </c>
      <c r="AC147" s="78">
        <v>44651</v>
      </c>
      <c r="AD147" s="77"/>
      <c r="AE147" s="77" t="s">
        <v>2142</v>
      </c>
      <c r="AF147" s="77" t="str">
        <f t="shared" si="17"/>
        <v>CA2022030424T</v>
      </c>
      <c r="AG147" s="77">
        <f t="shared" si="18"/>
        <v>624</v>
      </c>
      <c r="AH147" s="77">
        <f t="shared" si="19"/>
        <v>24</v>
      </c>
      <c r="AI147" s="89">
        <f t="shared" si="20"/>
        <v>0.24648</v>
      </c>
      <c r="AJ147" s="77" t="s">
        <v>2143</v>
      </c>
      <c r="AK147" s="77" t="s">
        <v>2540</v>
      </c>
      <c r="AL147" s="78">
        <v>44642</v>
      </c>
      <c r="AM147" s="78">
        <v>44642</v>
      </c>
      <c r="AN147" s="78">
        <v>44643</v>
      </c>
      <c r="AO147" s="78">
        <v>44643</v>
      </c>
      <c r="AP147" s="78">
        <v>44643</v>
      </c>
      <c r="AQ147" s="77" t="s">
        <v>89</v>
      </c>
      <c r="AR147" s="77" t="s">
        <v>2541</v>
      </c>
      <c r="AS147" s="77" t="s">
        <v>2540</v>
      </c>
      <c r="AT147" s="78"/>
      <c r="AU147" s="78"/>
      <c r="AV147" s="78"/>
      <c r="AW147" s="77" t="s">
        <v>1198</v>
      </c>
      <c r="AX147" s="77" t="s">
        <v>116</v>
      </c>
      <c r="AY147" s="576"/>
      <c r="AZ147" s="576"/>
      <c r="BA147" s="576"/>
      <c r="BB147" s="576"/>
      <c r="BC147" s="576"/>
      <c r="BD147" s="576"/>
      <c r="BE147" s="77">
        <f t="shared" si="21"/>
        <v>13</v>
      </c>
      <c r="BF147" s="77">
        <f t="shared" si="22"/>
        <v>3</v>
      </c>
      <c r="BG147" s="77">
        <f t="shared" si="23"/>
        <v>2022</v>
      </c>
      <c r="BH147" s="89"/>
    </row>
    <row r="148" spans="1:60">
      <c r="A148" s="77" t="s">
        <v>428</v>
      </c>
      <c r="B148" s="77" t="s">
        <v>2157</v>
      </c>
      <c r="C148" s="77" t="s">
        <v>2542</v>
      </c>
      <c r="D148" s="78"/>
      <c r="E148" s="77" t="s">
        <v>2543</v>
      </c>
      <c r="F148" s="77" t="s">
        <v>2135</v>
      </c>
      <c r="G148" s="77" t="s">
        <v>2147</v>
      </c>
      <c r="H148" s="77" t="s">
        <v>2148</v>
      </c>
      <c r="I148" s="77" t="s">
        <v>531</v>
      </c>
      <c r="J148" s="77" t="s">
        <v>110</v>
      </c>
      <c r="K148" s="77">
        <v>91761</v>
      </c>
      <c r="L148" s="77" t="s">
        <v>195</v>
      </c>
      <c r="M148" s="77" t="s">
        <v>2544</v>
      </c>
      <c r="N148" s="77"/>
      <c r="O148" s="77"/>
      <c r="P148" s="77"/>
      <c r="Q148" s="77" t="s">
        <v>1267</v>
      </c>
      <c r="R148" s="77"/>
      <c r="S148" s="77"/>
      <c r="T148" s="77" t="s">
        <v>2545</v>
      </c>
      <c r="U148" s="77">
        <v>30390156</v>
      </c>
      <c r="V148" s="77">
        <v>14.75</v>
      </c>
      <c r="W148" s="77" t="s">
        <v>2183</v>
      </c>
      <c r="X148" s="77">
        <v>400</v>
      </c>
      <c r="Y148" s="77">
        <v>768</v>
      </c>
      <c r="Z148" s="77">
        <v>24</v>
      </c>
      <c r="AA148" s="89">
        <f t="shared" ref="AA148:AA211" si="24">X148*Y148/1000000</f>
        <v>0.30719999999999997</v>
      </c>
      <c r="AB148" s="77" t="s">
        <v>88</v>
      </c>
      <c r="AC148" s="78">
        <v>44651</v>
      </c>
      <c r="AD148" s="77"/>
      <c r="AE148" s="77" t="s">
        <v>2142</v>
      </c>
      <c r="AF148" s="77" t="str">
        <f t="shared" ref="AF148:AF211" si="25">C148</f>
        <v>CA3437031015T</v>
      </c>
      <c r="AG148" s="77">
        <f t="shared" ref="AG148:AG211" si="26">Y148</f>
        <v>768</v>
      </c>
      <c r="AH148" s="77">
        <f t="shared" ref="AH148:AH211" si="27">Z148</f>
        <v>24</v>
      </c>
      <c r="AI148" s="89">
        <f t="shared" ref="AI148:AI211" si="28">AA148</f>
        <v>0.30719999999999997</v>
      </c>
      <c r="AJ148" s="77" t="s">
        <v>2143</v>
      </c>
      <c r="AK148" s="77" t="s">
        <v>2542</v>
      </c>
      <c r="AL148" s="78">
        <v>44642</v>
      </c>
      <c r="AM148" s="78">
        <v>44642</v>
      </c>
      <c r="AN148" s="78">
        <v>44643</v>
      </c>
      <c r="AO148" s="78">
        <v>44643</v>
      </c>
      <c r="AP148" s="78">
        <v>44643</v>
      </c>
      <c r="AQ148" s="77" t="s">
        <v>89</v>
      </c>
      <c r="AR148" s="77"/>
      <c r="AS148" s="77" t="s">
        <v>2542</v>
      </c>
      <c r="AT148" s="78"/>
      <c r="AU148" s="78"/>
      <c r="AV148" s="78"/>
      <c r="AW148" s="77" t="s">
        <v>1198</v>
      </c>
      <c r="AX148" s="77" t="s">
        <v>116</v>
      </c>
      <c r="AY148" s="576"/>
      <c r="AZ148" s="576"/>
      <c r="BA148" s="576"/>
      <c r="BB148" s="576"/>
      <c r="BC148" s="576"/>
      <c r="BD148" s="576"/>
      <c r="BE148" s="77">
        <f t="shared" ref="BE148:BE211" si="29">WEEKNUM(AN148)</f>
        <v>13</v>
      </c>
      <c r="BF148" s="77">
        <f t="shared" ref="BF148:BF211" si="30">MONTH(AL148)</f>
        <v>3</v>
      </c>
      <c r="BG148" s="77">
        <f t="shared" ref="BG148:BG211" si="31">YEAR(AL148)</f>
        <v>2022</v>
      </c>
      <c r="BH148" s="89"/>
    </row>
    <row r="149" spans="1:60">
      <c r="A149" s="77" t="s">
        <v>428</v>
      </c>
      <c r="B149" s="77" t="s">
        <v>230</v>
      </c>
      <c r="C149" s="77" t="s">
        <v>2546</v>
      </c>
      <c r="D149" s="78"/>
      <c r="E149" s="77" t="s">
        <v>2547</v>
      </c>
      <c r="F149" s="77" t="s">
        <v>2135</v>
      </c>
      <c r="G149" s="77" t="s">
        <v>2147</v>
      </c>
      <c r="H149" s="77" t="s">
        <v>2148</v>
      </c>
      <c r="I149" s="77" t="s">
        <v>531</v>
      </c>
      <c r="J149" s="77" t="s">
        <v>110</v>
      </c>
      <c r="K149" s="77">
        <v>91761</v>
      </c>
      <c r="L149" s="77" t="s">
        <v>983</v>
      </c>
      <c r="M149" s="77" t="s">
        <v>564</v>
      </c>
      <c r="N149" s="77"/>
      <c r="O149" s="77"/>
      <c r="P149" s="77"/>
      <c r="Q149" s="77" t="s">
        <v>1267</v>
      </c>
      <c r="R149" s="77"/>
      <c r="S149" s="77"/>
      <c r="T149" s="77" t="s">
        <v>2527</v>
      </c>
      <c r="U149" s="77">
        <v>30390156</v>
      </c>
      <c r="V149" s="77">
        <v>14.75</v>
      </c>
      <c r="W149" s="77" t="s">
        <v>2183</v>
      </c>
      <c r="X149" s="77">
        <v>400</v>
      </c>
      <c r="Y149" s="77">
        <v>832</v>
      </c>
      <c r="Z149" s="77">
        <v>26</v>
      </c>
      <c r="AA149" s="89">
        <f t="shared" si="24"/>
        <v>0.33279999999999998</v>
      </c>
      <c r="AB149" s="77" t="s">
        <v>88</v>
      </c>
      <c r="AC149" s="78">
        <v>44651</v>
      </c>
      <c r="AD149" s="77"/>
      <c r="AE149" s="77" t="s">
        <v>2142</v>
      </c>
      <c r="AF149" s="77" t="str">
        <f t="shared" si="25"/>
        <v>CA8615031024T</v>
      </c>
      <c r="AG149" s="77">
        <f t="shared" si="26"/>
        <v>832</v>
      </c>
      <c r="AH149" s="77">
        <f t="shared" si="27"/>
        <v>26</v>
      </c>
      <c r="AI149" s="89">
        <f t="shared" si="28"/>
        <v>0.33279999999999998</v>
      </c>
      <c r="AJ149" s="77" t="s">
        <v>2143</v>
      </c>
      <c r="AK149" s="77" t="s">
        <v>2546</v>
      </c>
      <c r="AL149" s="78">
        <v>44642</v>
      </c>
      <c r="AM149" s="78">
        <v>44642</v>
      </c>
      <c r="AN149" s="78">
        <v>44643</v>
      </c>
      <c r="AO149" s="78">
        <v>44643</v>
      </c>
      <c r="AP149" s="78">
        <v>44643</v>
      </c>
      <c r="AQ149" s="77" t="s">
        <v>89</v>
      </c>
      <c r="AR149" s="77"/>
      <c r="AS149" s="77" t="s">
        <v>2546</v>
      </c>
      <c r="AT149" s="78"/>
      <c r="AU149" s="78"/>
      <c r="AV149" s="78"/>
      <c r="AW149" s="77" t="s">
        <v>1198</v>
      </c>
      <c r="AX149" s="77" t="s">
        <v>116</v>
      </c>
      <c r="AY149" s="576"/>
      <c r="AZ149" s="576"/>
      <c r="BA149" s="576"/>
      <c r="BB149" s="576"/>
      <c r="BC149" s="576"/>
      <c r="BD149" s="576"/>
      <c r="BE149" s="77">
        <f t="shared" si="29"/>
        <v>13</v>
      </c>
      <c r="BF149" s="77">
        <f t="shared" si="30"/>
        <v>3</v>
      </c>
      <c r="BG149" s="77">
        <f t="shared" si="31"/>
        <v>2022</v>
      </c>
      <c r="BH149" s="89"/>
    </row>
    <row r="150" spans="1:60">
      <c r="A150" s="77" t="s">
        <v>428</v>
      </c>
      <c r="B150" s="77" t="s">
        <v>2132</v>
      </c>
      <c r="C150" s="77" t="s">
        <v>2548</v>
      </c>
      <c r="D150" s="78"/>
      <c r="E150" s="77" t="s">
        <v>2549</v>
      </c>
      <c r="F150" s="77" t="s">
        <v>2135</v>
      </c>
      <c r="G150" s="77" t="s">
        <v>2147</v>
      </c>
      <c r="H150" s="77" t="s">
        <v>2148</v>
      </c>
      <c r="I150" s="77" t="s">
        <v>531</v>
      </c>
      <c r="J150" s="77" t="s">
        <v>110</v>
      </c>
      <c r="K150" s="77">
        <v>91761</v>
      </c>
      <c r="L150" s="77" t="s">
        <v>2168</v>
      </c>
      <c r="M150" s="77" t="s">
        <v>2550</v>
      </c>
      <c r="N150" s="77"/>
      <c r="O150" s="77"/>
      <c r="P150" s="77"/>
      <c r="Q150" s="77" t="s">
        <v>1267</v>
      </c>
      <c r="R150" s="77"/>
      <c r="S150" s="77"/>
      <c r="T150" s="77" t="s">
        <v>2551</v>
      </c>
      <c r="U150" s="77">
        <v>30390156</v>
      </c>
      <c r="V150" s="77">
        <v>14.75</v>
      </c>
      <c r="W150" s="77" t="s">
        <v>2552</v>
      </c>
      <c r="X150" s="77">
        <v>400</v>
      </c>
      <c r="Y150" s="77">
        <v>768</v>
      </c>
      <c r="Z150" s="77">
        <v>24</v>
      </c>
      <c r="AA150" s="89">
        <f t="shared" si="24"/>
        <v>0.30719999999999997</v>
      </c>
      <c r="AB150" s="77" t="s">
        <v>70</v>
      </c>
      <c r="AC150" s="78">
        <v>44651</v>
      </c>
      <c r="AD150" s="77"/>
      <c r="AE150" s="77" t="s">
        <v>2142</v>
      </c>
      <c r="AF150" s="77" t="str">
        <f t="shared" si="25"/>
        <v>CA2781032123T</v>
      </c>
      <c r="AG150" s="77">
        <f t="shared" si="26"/>
        <v>768</v>
      </c>
      <c r="AH150" s="77">
        <f t="shared" si="27"/>
        <v>24</v>
      </c>
      <c r="AI150" s="89">
        <f t="shared" si="28"/>
        <v>0.30719999999999997</v>
      </c>
      <c r="AJ150" s="77" t="s">
        <v>2143</v>
      </c>
      <c r="AK150" s="77" t="s">
        <v>2548</v>
      </c>
      <c r="AL150" s="78">
        <v>44642</v>
      </c>
      <c r="AM150" s="78">
        <v>44642</v>
      </c>
      <c r="AN150" s="78">
        <v>44643</v>
      </c>
      <c r="AO150" s="78">
        <v>44643</v>
      </c>
      <c r="AP150" s="78">
        <v>44643</v>
      </c>
      <c r="AQ150" s="77" t="s">
        <v>89</v>
      </c>
      <c r="AR150" s="77"/>
      <c r="AS150" s="77" t="s">
        <v>2548</v>
      </c>
      <c r="AT150" s="78"/>
      <c r="AU150" s="78"/>
      <c r="AV150" s="78"/>
      <c r="AW150" s="77" t="s">
        <v>1198</v>
      </c>
      <c r="AX150" s="77" t="s">
        <v>116</v>
      </c>
      <c r="AY150" s="576"/>
      <c r="AZ150" s="576"/>
      <c r="BA150" s="576"/>
      <c r="BB150" s="576"/>
      <c r="BC150" s="576"/>
      <c r="BD150" s="576"/>
      <c r="BE150" s="77">
        <f t="shared" si="29"/>
        <v>13</v>
      </c>
      <c r="BF150" s="77">
        <f t="shared" si="30"/>
        <v>3</v>
      </c>
      <c r="BG150" s="77">
        <f t="shared" si="31"/>
        <v>2022</v>
      </c>
      <c r="BH150" s="89"/>
    </row>
    <row r="151" spans="1:60">
      <c r="A151" s="77" t="s">
        <v>428</v>
      </c>
      <c r="B151" s="77" t="s">
        <v>2132</v>
      </c>
      <c r="C151" s="77" t="s">
        <v>2553</v>
      </c>
      <c r="D151" s="78"/>
      <c r="E151" s="77" t="s">
        <v>2554</v>
      </c>
      <c r="F151" s="77" t="s">
        <v>2135</v>
      </c>
      <c r="G151" s="77" t="s">
        <v>2147</v>
      </c>
      <c r="H151" s="77" t="s">
        <v>2148</v>
      </c>
      <c r="I151" s="77" t="s">
        <v>531</v>
      </c>
      <c r="J151" s="77" t="s">
        <v>110</v>
      </c>
      <c r="K151" s="77">
        <v>91761</v>
      </c>
      <c r="L151" s="77" t="s">
        <v>2168</v>
      </c>
      <c r="M151" s="77" t="s">
        <v>2555</v>
      </c>
      <c r="N151" s="77"/>
      <c r="O151" s="77"/>
      <c r="P151" s="77"/>
      <c r="Q151" s="77" t="s">
        <v>1267</v>
      </c>
      <c r="R151" s="77"/>
      <c r="S151" s="77"/>
      <c r="T151" s="77" t="s">
        <v>2556</v>
      </c>
      <c r="U151" s="77">
        <v>30390156</v>
      </c>
      <c r="V151" s="77">
        <v>14.75</v>
      </c>
      <c r="W151" s="77" t="s">
        <v>2552</v>
      </c>
      <c r="X151" s="77">
        <v>400</v>
      </c>
      <c r="Y151" s="77">
        <v>768</v>
      </c>
      <c r="Z151" s="77">
        <v>24</v>
      </c>
      <c r="AA151" s="89">
        <f t="shared" si="24"/>
        <v>0.30719999999999997</v>
      </c>
      <c r="AB151" s="77" t="s">
        <v>70</v>
      </c>
      <c r="AC151" s="78">
        <v>44651</v>
      </c>
      <c r="AD151" s="77"/>
      <c r="AE151" s="77" t="s">
        <v>2142</v>
      </c>
      <c r="AF151" s="77" t="str">
        <f t="shared" si="25"/>
        <v>CA7842032126T</v>
      </c>
      <c r="AG151" s="77">
        <f t="shared" si="26"/>
        <v>768</v>
      </c>
      <c r="AH151" s="77">
        <f t="shared" si="27"/>
        <v>24</v>
      </c>
      <c r="AI151" s="89">
        <f t="shared" si="28"/>
        <v>0.30719999999999997</v>
      </c>
      <c r="AJ151" s="77" t="s">
        <v>2143</v>
      </c>
      <c r="AK151" s="77" t="s">
        <v>2553</v>
      </c>
      <c r="AL151" s="78">
        <v>44642</v>
      </c>
      <c r="AM151" s="78">
        <v>44642</v>
      </c>
      <c r="AN151" s="78">
        <v>44643</v>
      </c>
      <c r="AO151" s="78">
        <v>44643</v>
      </c>
      <c r="AP151" s="78">
        <v>44643</v>
      </c>
      <c r="AQ151" s="77" t="s">
        <v>89</v>
      </c>
      <c r="AR151" s="77"/>
      <c r="AS151" s="77" t="s">
        <v>2553</v>
      </c>
      <c r="AT151" s="78"/>
      <c r="AU151" s="78"/>
      <c r="AV151" s="78"/>
      <c r="AW151" s="77" t="s">
        <v>1198</v>
      </c>
      <c r="AX151" s="77" t="s">
        <v>116</v>
      </c>
      <c r="AY151" s="576"/>
      <c r="AZ151" s="576"/>
      <c r="BA151" s="576"/>
      <c r="BB151" s="576"/>
      <c r="BC151" s="576"/>
      <c r="BD151" s="576"/>
      <c r="BE151" s="77">
        <f t="shared" si="29"/>
        <v>13</v>
      </c>
      <c r="BF151" s="77">
        <f t="shared" si="30"/>
        <v>3</v>
      </c>
      <c r="BG151" s="77">
        <f t="shared" si="31"/>
        <v>2022</v>
      </c>
      <c r="BH151" s="89"/>
    </row>
    <row r="152" spans="1:60">
      <c r="A152" s="77" t="s">
        <v>428</v>
      </c>
      <c r="B152" s="77" t="s">
        <v>2132</v>
      </c>
      <c r="C152" s="77" t="s">
        <v>2557</v>
      </c>
      <c r="D152" s="78"/>
      <c r="E152" s="77" t="s">
        <v>2558</v>
      </c>
      <c r="F152" s="77" t="s">
        <v>2135</v>
      </c>
      <c r="G152" s="77" t="s">
        <v>2147</v>
      </c>
      <c r="H152" s="77" t="s">
        <v>2148</v>
      </c>
      <c r="I152" s="77" t="s">
        <v>531</v>
      </c>
      <c r="J152" s="77" t="s">
        <v>110</v>
      </c>
      <c r="K152" s="77">
        <v>91761</v>
      </c>
      <c r="L152" s="77" t="s">
        <v>2168</v>
      </c>
      <c r="M152" s="77" t="s">
        <v>2559</v>
      </c>
      <c r="N152" s="77"/>
      <c r="O152" s="77"/>
      <c r="P152" s="77"/>
      <c r="Q152" s="77" t="s">
        <v>1267</v>
      </c>
      <c r="R152" s="77"/>
      <c r="S152" s="77"/>
      <c r="T152" s="77" t="s">
        <v>2560</v>
      </c>
      <c r="U152" s="77">
        <v>30390156</v>
      </c>
      <c r="V152" s="77">
        <v>14.75</v>
      </c>
      <c r="W152" s="77" t="s">
        <v>2552</v>
      </c>
      <c r="X152" s="77">
        <v>400</v>
      </c>
      <c r="Y152" s="77">
        <v>768</v>
      </c>
      <c r="Z152" s="77">
        <v>24</v>
      </c>
      <c r="AA152" s="89">
        <f t="shared" si="24"/>
        <v>0.30719999999999997</v>
      </c>
      <c r="AB152" s="77" t="s">
        <v>70</v>
      </c>
      <c r="AC152" s="78">
        <v>44651</v>
      </c>
      <c r="AD152" s="77"/>
      <c r="AE152" s="77" t="s">
        <v>2142</v>
      </c>
      <c r="AF152" s="77" t="str">
        <f t="shared" si="25"/>
        <v>CA7832032126T</v>
      </c>
      <c r="AG152" s="77">
        <f t="shared" si="26"/>
        <v>768</v>
      </c>
      <c r="AH152" s="77">
        <f t="shared" si="27"/>
        <v>24</v>
      </c>
      <c r="AI152" s="89">
        <f t="shared" si="28"/>
        <v>0.30719999999999997</v>
      </c>
      <c r="AJ152" s="77" t="s">
        <v>2143</v>
      </c>
      <c r="AK152" s="77" t="s">
        <v>2557</v>
      </c>
      <c r="AL152" s="78">
        <v>44642</v>
      </c>
      <c r="AM152" s="78">
        <v>44642</v>
      </c>
      <c r="AN152" s="78">
        <v>44643</v>
      </c>
      <c r="AO152" s="78">
        <v>44643</v>
      </c>
      <c r="AP152" s="78">
        <v>44643</v>
      </c>
      <c r="AQ152" s="77" t="s">
        <v>89</v>
      </c>
      <c r="AR152" s="77"/>
      <c r="AS152" s="77" t="s">
        <v>2557</v>
      </c>
      <c r="AT152" s="78"/>
      <c r="AU152" s="78"/>
      <c r="AV152" s="78"/>
      <c r="AW152" s="77" t="s">
        <v>1198</v>
      </c>
      <c r="AX152" s="77" t="s">
        <v>116</v>
      </c>
      <c r="AY152" s="576"/>
      <c r="AZ152" s="576"/>
      <c r="BA152" s="576"/>
      <c r="BB152" s="576"/>
      <c r="BC152" s="576"/>
      <c r="BD152" s="576"/>
      <c r="BE152" s="77">
        <f t="shared" si="29"/>
        <v>13</v>
      </c>
      <c r="BF152" s="77">
        <f t="shared" si="30"/>
        <v>3</v>
      </c>
      <c r="BG152" s="77">
        <f t="shared" si="31"/>
        <v>2022</v>
      </c>
      <c r="BH152" s="89"/>
    </row>
    <row r="153" spans="1:60">
      <c r="A153" s="77" t="s">
        <v>428</v>
      </c>
      <c r="B153" s="77" t="s">
        <v>56</v>
      </c>
      <c r="C153" s="77" t="s">
        <v>2561</v>
      </c>
      <c r="D153" s="78"/>
      <c r="E153" s="77" t="s">
        <v>2309</v>
      </c>
      <c r="F153" s="77" t="s">
        <v>2368</v>
      </c>
      <c r="G153" s="77" t="s">
        <v>2369</v>
      </c>
      <c r="H153" s="77" t="s">
        <v>2370</v>
      </c>
      <c r="I153" s="77" t="s">
        <v>2371</v>
      </c>
      <c r="J153" s="77" t="s">
        <v>110</v>
      </c>
      <c r="K153" s="77">
        <v>94601</v>
      </c>
      <c r="L153" s="77" t="s">
        <v>2310</v>
      </c>
      <c r="M153" s="77" t="s">
        <v>2311</v>
      </c>
      <c r="N153" s="77"/>
      <c r="O153" s="77"/>
      <c r="P153" s="77"/>
      <c r="Q153" s="77" t="s">
        <v>1267</v>
      </c>
      <c r="R153" s="77"/>
      <c r="S153" s="77"/>
      <c r="T153" s="77" t="s">
        <v>2221</v>
      </c>
      <c r="U153" s="77">
        <v>30390255</v>
      </c>
      <c r="V153" s="77">
        <v>14.75</v>
      </c>
      <c r="W153" s="77" t="s">
        <v>2192</v>
      </c>
      <c r="X153" s="77">
        <v>395</v>
      </c>
      <c r="Y153" s="77">
        <v>624</v>
      </c>
      <c r="Z153" s="77">
        <v>24</v>
      </c>
      <c r="AA153" s="89">
        <f t="shared" si="24"/>
        <v>0.24648</v>
      </c>
      <c r="AB153" s="77" t="s">
        <v>70</v>
      </c>
      <c r="AC153" s="78">
        <v>44651</v>
      </c>
      <c r="AD153" s="77"/>
      <c r="AE153" s="77" t="s">
        <v>2142</v>
      </c>
      <c r="AF153" s="77" t="str">
        <f t="shared" si="25"/>
        <v>CA2022030421T</v>
      </c>
      <c r="AG153" s="77">
        <f t="shared" si="26"/>
        <v>624</v>
      </c>
      <c r="AH153" s="77">
        <f t="shared" si="27"/>
        <v>24</v>
      </c>
      <c r="AI153" s="89">
        <f t="shared" si="28"/>
        <v>0.24648</v>
      </c>
      <c r="AJ153" s="77" t="s">
        <v>2143</v>
      </c>
      <c r="AK153" s="77" t="s">
        <v>2561</v>
      </c>
      <c r="AL153" s="78">
        <v>44643</v>
      </c>
      <c r="AM153" s="78">
        <v>44643</v>
      </c>
      <c r="AN153" s="78">
        <v>44643</v>
      </c>
      <c r="AO153" s="78">
        <v>44643</v>
      </c>
      <c r="AP153" s="78">
        <v>44643</v>
      </c>
      <c r="AQ153" s="77" t="s">
        <v>89</v>
      </c>
      <c r="AR153" s="77" t="s">
        <v>2562</v>
      </c>
      <c r="AS153" s="77" t="s">
        <v>2561</v>
      </c>
      <c r="AT153" s="78"/>
      <c r="AU153" s="78"/>
      <c r="AV153" s="78"/>
      <c r="AW153" s="77" t="s">
        <v>1198</v>
      </c>
      <c r="AX153" s="77" t="s">
        <v>116</v>
      </c>
      <c r="AY153" s="576"/>
      <c r="AZ153" s="576"/>
      <c r="BA153" s="576"/>
      <c r="BB153" s="576"/>
      <c r="BC153" s="576"/>
      <c r="BD153" s="576"/>
      <c r="BE153" s="77">
        <f t="shared" si="29"/>
        <v>13</v>
      </c>
      <c r="BF153" s="77">
        <f t="shared" si="30"/>
        <v>3</v>
      </c>
      <c r="BG153" s="77">
        <f t="shared" si="31"/>
        <v>2022</v>
      </c>
      <c r="BH153" s="89"/>
    </row>
    <row r="154" spans="1:60">
      <c r="A154" s="77" t="s">
        <v>428</v>
      </c>
      <c r="B154" s="77" t="s">
        <v>79</v>
      </c>
      <c r="C154" s="77" t="s">
        <v>2563</v>
      </c>
      <c r="D154" s="78"/>
      <c r="E154" s="77" t="s">
        <v>2444</v>
      </c>
      <c r="F154" s="77" t="s">
        <v>2135</v>
      </c>
      <c r="G154" s="77" t="s">
        <v>2147</v>
      </c>
      <c r="H154" s="77" t="s">
        <v>2148</v>
      </c>
      <c r="I154" s="77" t="s">
        <v>531</v>
      </c>
      <c r="J154" s="77" t="s">
        <v>110</v>
      </c>
      <c r="K154" s="77">
        <v>91761</v>
      </c>
      <c r="L154" s="77" t="s">
        <v>2445</v>
      </c>
      <c r="M154" s="77" t="s">
        <v>2446</v>
      </c>
      <c r="N154" s="77"/>
      <c r="O154" s="77"/>
      <c r="P154" s="77"/>
      <c r="Q154" s="77" t="s">
        <v>1267</v>
      </c>
      <c r="R154" s="77"/>
      <c r="S154" s="77"/>
      <c r="T154" s="77" t="s">
        <v>2438</v>
      </c>
      <c r="U154" s="77">
        <v>30390156</v>
      </c>
      <c r="V154" s="77">
        <v>14.75</v>
      </c>
      <c r="W154" s="77" t="s">
        <v>2183</v>
      </c>
      <c r="X154" s="77">
        <v>400</v>
      </c>
      <c r="Y154" s="77">
        <v>832</v>
      </c>
      <c r="Z154" s="77">
        <v>26</v>
      </c>
      <c r="AA154" s="89">
        <f t="shared" si="24"/>
        <v>0.33279999999999998</v>
      </c>
      <c r="AB154" s="77" t="s">
        <v>88</v>
      </c>
      <c r="AC154" s="78">
        <v>44651</v>
      </c>
      <c r="AD154" s="77"/>
      <c r="AE154" s="77" t="s">
        <v>2142</v>
      </c>
      <c r="AF154" s="77" t="str">
        <f t="shared" si="25"/>
        <v>CA3850031037T</v>
      </c>
      <c r="AG154" s="77">
        <f t="shared" si="26"/>
        <v>832</v>
      </c>
      <c r="AH154" s="77">
        <f t="shared" si="27"/>
        <v>26</v>
      </c>
      <c r="AI154" s="89">
        <f t="shared" si="28"/>
        <v>0.33279999999999998</v>
      </c>
      <c r="AJ154" s="77" t="s">
        <v>2143</v>
      </c>
      <c r="AK154" s="77" t="s">
        <v>2563</v>
      </c>
      <c r="AL154" s="78">
        <v>44638</v>
      </c>
      <c r="AM154" s="78">
        <v>44638</v>
      </c>
      <c r="AN154" s="78">
        <v>44644</v>
      </c>
      <c r="AO154" s="78">
        <v>44644</v>
      </c>
      <c r="AP154" s="78">
        <v>44644</v>
      </c>
      <c r="AQ154" s="77" t="s">
        <v>89</v>
      </c>
      <c r="AR154" s="77"/>
      <c r="AS154" s="77" t="s">
        <v>2563</v>
      </c>
      <c r="AT154" s="78"/>
      <c r="AU154" s="78"/>
      <c r="AV154" s="78"/>
      <c r="AW154" s="77" t="s">
        <v>1198</v>
      </c>
      <c r="AX154" s="77" t="s">
        <v>116</v>
      </c>
      <c r="AY154" s="576"/>
      <c r="AZ154" s="576"/>
      <c r="BA154" s="576"/>
      <c r="BB154" s="576"/>
      <c r="BC154" s="576"/>
      <c r="BD154" s="576"/>
      <c r="BE154" s="77">
        <f t="shared" si="29"/>
        <v>13</v>
      </c>
      <c r="BF154" s="77">
        <f t="shared" si="30"/>
        <v>3</v>
      </c>
      <c r="BG154" s="77">
        <f t="shared" si="31"/>
        <v>2022</v>
      </c>
      <c r="BH154" s="89"/>
    </row>
    <row r="155" spans="1:60">
      <c r="A155" s="77" t="s">
        <v>428</v>
      </c>
      <c r="B155" s="77" t="s">
        <v>56</v>
      </c>
      <c r="C155" s="77" t="s">
        <v>2564</v>
      </c>
      <c r="D155" s="78"/>
      <c r="E155" s="77" t="s">
        <v>2220</v>
      </c>
      <c r="F155" s="77" t="s">
        <v>2135</v>
      </c>
      <c r="G155" s="77" t="s">
        <v>2147</v>
      </c>
      <c r="H155" s="77" t="s">
        <v>2148</v>
      </c>
      <c r="I155" s="77" t="s">
        <v>531</v>
      </c>
      <c r="J155" s="77" t="s">
        <v>110</v>
      </c>
      <c r="K155" s="77">
        <v>91761</v>
      </c>
      <c r="L155" s="77" t="s">
        <v>1225</v>
      </c>
      <c r="M155" s="77" t="s">
        <v>1226</v>
      </c>
      <c r="N155" s="77" t="s">
        <v>565</v>
      </c>
      <c r="O155" s="77" t="s">
        <v>110</v>
      </c>
      <c r="P155" s="77">
        <v>94544</v>
      </c>
      <c r="Q155" s="77" t="s">
        <v>1267</v>
      </c>
      <c r="R155" s="77"/>
      <c r="S155" s="77"/>
      <c r="T155" s="77" t="s">
        <v>2221</v>
      </c>
      <c r="U155" s="77">
        <v>30390256</v>
      </c>
      <c r="V155" s="77">
        <v>14.75</v>
      </c>
      <c r="W155" s="77" t="s">
        <v>2197</v>
      </c>
      <c r="X155" s="77">
        <v>400</v>
      </c>
      <c r="Y155" s="77">
        <v>624</v>
      </c>
      <c r="Z155" s="77">
        <v>24</v>
      </c>
      <c r="AA155" s="89">
        <f t="shared" si="24"/>
        <v>0.24959999999999999</v>
      </c>
      <c r="AB155" s="77" t="s">
        <v>70</v>
      </c>
      <c r="AC155" s="78">
        <v>44651</v>
      </c>
      <c r="AD155" s="77"/>
      <c r="AE155" s="77" t="s">
        <v>2142</v>
      </c>
      <c r="AF155" s="77" t="str">
        <f t="shared" si="25"/>
        <v>CA2022030448T</v>
      </c>
      <c r="AG155" s="77">
        <f t="shared" si="26"/>
        <v>624</v>
      </c>
      <c r="AH155" s="77">
        <f t="shared" si="27"/>
        <v>24</v>
      </c>
      <c r="AI155" s="89">
        <f t="shared" si="28"/>
        <v>0.24959999999999999</v>
      </c>
      <c r="AJ155" s="77" t="s">
        <v>2143</v>
      </c>
      <c r="AK155" s="77" t="s">
        <v>2564</v>
      </c>
      <c r="AL155" s="78">
        <v>44643</v>
      </c>
      <c r="AM155" s="78">
        <v>44643</v>
      </c>
      <c r="AN155" s="78">
        <v>44644</v>
      </c>
      <c r="AO155" s="78">
        <v>44644</v>
      </c>
      <c r="AP155" s="78">
        <v>44644</v>
      </c>
      <c r="AQ155" s="77" t="s">
        <v>89</v>
      </c>
      <c r="AR155" s="77" t="s">
        <v>2565</v>
      </c>
      <c r="AS155" s="77" t="s">
        <v>2564</v>
      </c>
      <c r="AT155" s="78"/>
      <c r="AU155" s="78"/>
      <c r="AV155" s="78"/>
      <c r="AW155" s="77" t="s">
        <v>1198</v>
      </c>
      <c r="AX155" s="77" t="s">
        <v>116</v>
      </c>
      <c r="AY155" s="576"/>
      <c r="AZ155" s="576"/>
      <c r="BA155" s="576"/>
      <c r="BB155" s="576"/>
      <c r="BC155" s="576"/>
      <c r="BD155" s="576"/>
      <c r="BE155" s="77">
        <f t="shared" si="29"/>
        <v>13</v>
      </c>
      <c r="BF155" s="77">
        <f t="shared" si="30"/>
        <v>3</v>
      </c>
      <c r="BG155" s="77">
        <f t="shared" si="31"/>
        <v>2022</v>
      </c>
      <c r="BH155" s="89"/>
    </row>
    <row r="156" spans="1:60">
      <c r="A156" s="77" t="s">
        <v>428</v>
      </c>
      <c r="B156" s="77" t="s">
        <v>56</v>
      </c>
      <c r="C156" s="77" t="s">
        <v>2566</v>
      </c>
      <c r="D156" s="78"/>
      <c r="E156" s="77" t="s">
        <v>2220</v>
      </c>
      <c r="F156" s="77" t="s">
        <v>2135</v>
      </c>
      <c r="G156" s="77" t="s">
        <v>2147</v>
      </c>
      <c r="H156" s="77" t="s">
        <v>2148</v>
      </c>
      <c r="I156" s="77" t="s">
        <v>531</v>
      </c>
      <c r="J156" s="77" t="s">
        <v>110</v>
      </c>
      <c r="K156" s="77">
        <v>91761</v>
      </c>
      <c r="L156" s="77" t="s">
        <v>1225</v>
      </c>
      <c r="M156" s="77" t="s">
        <v>1226</v>
      </c>
      <c r="N156" s="77" t="s">
        <v>565</v>
      </c>
      <c r="O156" s="77" t="s">
        <v>110</v>
      </c>
      <c r="P156" s="77">
        <v>94544</v>
      </c>
      <c r="Q156" s="77" t="s">
        <v>1267</v>
      </c>
      <c r="R156" s="77"/>
      <c r="S156" s="77"/>
      <c r="T156" s="77" t="s">
        <v>2221</v>
      </c>
      <c r="U156" s="77">
        <v>30390256</v>
      </c>
      <c r="V156" s="77">
        <v>14.75</v>
      </c>
      <c r="W156" s="77" t="s">
        <v>2197</v>
      </c>
      <c r="X156" s="77">
        <v>400</v>
      </c>
      <c r="Y156" s="77">
        <v>624</v>
      </c>
      <c r="Z156" s="77">
        <v>24</v>
      </c>
      <c r="AA156" s="89">
        <f t="shared" si="24"/>
        <v>0.24959999999999999</v>
      </c>
      <c r="AB156" s="77" t="s">
        <v>70</v>
      </c>
      <c r="AC156" s="78">
        <v>44651</v>
      </c>
      <c r="AD156" s="77"/>
      <c r="AE156" s="77" t="s">
        <v>2142</v>
      </c>
      <c r="AF156" s="77" t="str">
        <f t="shared" si="25"/>
        <v>CA2022030449T</v>
      </c>
      <c r="AG156" s="77">
        <f t="shared" si="26"/>
        <v>624</v>
      </c>
      <c r="AH156" s="77">
        <f t="shared" si="27"/>
        <v>24</v>
      </c>
      <c r="AI156" s="89">
        <f t="shared" si="28"/>
        <v>0.24959999999999999</v>
      </c>
      <c r="AJ156" s="77" t="s">
        <v>2143</v>
      </c>
      <c r="AK156" s="77" t="s">
        <v>2566</v>
      </c>
      <c r="AL156" s="78">
        <v>44643</v>
      </c>
      <c r="AM156" s="78">
        <v>44643</v>
      </c>
      <c r="AN156" s="78">
        <v>44644</v>
      </c>
      <c r="AO156" s="78">
        <v>44644</v>
      </c>
      <c r="AP156" s="78">
        <v>44644</v>
      </c>
      <c r="AQ156" s="77" t="s">
        <v>89</v>
      </c>
      <c r="AR156" s="77" t="s">
        <v>2567</v>
      </c>
      <c r="AS156" s="77" t="s">
        <v>2566</v>
      </c>
      <c r="AT156" s="78"/>
      <c r="AU156" s="78"/>
      <c r="AV156" s="78"/>
      <c r="AW156" s="77" t="s">
        <v>1198</v>
      </c>
      <c r="AX156" s="77" t="s">
        <v>116</v>
      </c>
      <c r="AY156" s="576"/>
      <c r="AZ156" s="576"/>
      <c r="BA156" s="576"/>
      <c r="BB156" s="576"/>
      <c r="BC156" s="576"/>
      <c r="BD156" s="576"/>
      <c r="BE156" s="77">
        <f t="shared" si="29"/>
        <v>13</v>
      </c>
      <c r="BF156" s="77">
        <f t="shared" si="30"/>
        <v>3</v>
      </c>
      <c r="BG156" s="77">
        <f t="shared" si="31"/>
        <v>2022</v>
      </c>
      <c r="BH156" s="89"/>
    </row>
    <row r="157" spans="1:60">
      <c r="A157" s="77" t="s">
        <v>428</v>
      </c>
      <c r="B157" s="77" t="s">
        <v>2157</v>
      </c>
      <c r="C157" s="77" t="s">
        <v>2568</v>
      </c>
      <c r="D157" s="78"/>
      <c r="E157" s="77" t="s">
        <v>2569</v>
      </c>
      <c r="F157" s="77" t="s">
        <v>2368</v>
      </c>
      <c r="G157" s="77" t="s">
        <v>2369</v>
      </c>
      <c r="H157" s="77" t="s">
        <v>2370</v>
      </c>
      <c r="I157" s="77" t="s">
        <v>2371</v>
      </c>
      <c r="J157" s="77" t="s">
        <v>110</v>
      </c>
      <c r="K157" s="77">
        <v>94601</v>
      </c>
      <c r="L157" s="77" t="s">
        <v>95</v>
      </c>
      <c r="M157" s="77" t="s">
        <v>2570</v>
      </c>
      <c r="N157" s="77"/>
      <c r="O157" s="77"/>
      <c r="P157" s="77"/>
      <c r="Q157" s="77" t="s">
        <v>1267</v>
      </c>
      <c r="R157" s="77"/>
      <c r="S157" s="77"/>
      <c r="T157" s="77" t="s">
        <v>2571</v>
      </c>
      <c r="U157" s="77">
        <v>30390456</v>
      </c>
      <c r="V157" s="77">
        <v>14.75</v>
      </c>
      <c r="W157" s="77" t="s">
        <v>2141</v>
      </c>
      <c r="X157" s="77">
        <v>400</v>
      </c>
      <c r="Y157" s="77">
        <v>768</v>
      </c>
      <c r="Z157" s="77">
        <v>24</v>
      </c>
      <c r="AA157" s="89">
        <f t="shared" si="24"/>
        <v>0.30719999999999997</v>
      </c>
      <c r="AB157" s="77" t="s">
        <v>88</v>
      </c>
      <c r="AC157" s="78">
        <v>44651</v>
      </c>
      <c r="AD157" s="77"/>
      <c r="AE157" s="77" t="s">
        <v>2142</v>
      </c>
      <c r="AF157" s="77" t="str">
        <f t="shared" si="25"/>
        <v>CA3016030908T</v>
      </c>
      <c r="AG157" s="77">
        <f t="shared" si="26"/>
        <v>768</v>
      </c>
      <c r="AH157" s="77">
        <f t="shared" si="27"/>
        <v>24</v>
      </c>
      <c r="AI157" s="89">
        <f t="shared" si="28"/>
        <v>0.30719999999999997</v>
      </c>
      <c r="AJ157" s="77" t="s">
        <v>2143</v>
      </c>
      <c r="AK157" s="77" t="s">
        <v>2568</v>
      </c>
      <c r="AL157" s="78">
        <v>44643</v>
      </c>
      <c r="AM157" s="78">
        <v>44643</v>
      </c>
      <c r="AN157" s="78">
        <v>44644</v>
      </c>
      <c r="AO157" s="78">
        <v>44644</v>
      </c>
      <c r="AP157" s="78">
        <v>44644</v>
      </c>
      <c r="AQ157" s="77" t="s">
        <v>89</v>
      </c>
      <c r="AR157" s="77"/>
      <c r="AS157" s="77" t="s">
        <v>2568</v>
      </c>
      <c r="AT157" s="78"/>
      <c r="AU157" s="78"/>
      <c r="AV157" s="78"/>
      <c r="AW157" s="77" t="s">
        <v>1198</v>
      </c>
      <c r="AX157" s="77" t="s">
        <v>116</v>
      </c>
      <c r="AY157" s="576"/>
      <c r="AZ157" s="576"/>
      <c r="BA157" s="576"/>
      <c r="BB157" s="576"/>
      <c r="BC157" s="576"/>
      <c r="BD157" s="576"/>
      <c r="BE157" s="77">
        <f t="shared" si="29"/>
        <v>13</v>
      </c>
      <c r="BF157" s="77">
        <f t="shared" si="30"/>
        <v>3</v>
      </c>
      <c r="BG157" s="77">
        <f t="shared" si="31"/>
        <v>2022</v>
      </c>
      <c r="BH157" s="89"/>
    </row>
    <row r="158" spans="1:60">
      <c r="A158" s="77" t="s">
        <v>428</v>
      </c>
      <c r="B158" s="77" t="s">
        <v>2157</v>
      </c>
      <c r="C158" s="77" t="s">
        <v>2572</v>
      </c>
      <c r="D158" s="78"/>
      <c r="E158" s="77" t="s">
        <v>2573</v>
      </c>
      <c r="F158" s="77" t="s">
        <v>2135</v>
      </c>
      <c r="G158" s="77" t="s">
        <v>2574</v>
      </c>
      <c r="H158" s="77" t="s">
        <v>2575</v>
      </c>
      <c r="I158" s="77" t="s">
        <v>2576</v>
      </c>
      <c r="J158" s="77" t="s">
        <v>110</v>
      </c>
      <c r="K158" s="77">
        <v>90501</v>
      </c>
      <c r="L158" s="77" t="s">
        <v>195</v>
      </c>
      <c r="M158" s="77" t="s">
        <v>2544</v>
      </c>
      <c r="N158" s="77"/>
      <c r="O158" s="77"/>
      <c r="P158" s="77"/>
      <c r="Q158" s="77" t="s">
        <v>1267</v>
      </c>
      <c r="R158" s="77"/>
      <c r="S158" s="77"/>
      <c r="T158" s="77" t="s">
        <v>2545</v>
      </c>
      <c r="U158" s="77">
        <v>30390456</v>
      </c>
      <c r="V158" s="77">
        <v>14.75</v>
      </c>
      <c r="W158" s="77" t="s">
        <v>2141</v>
      </c>
      <c r="X158" s="77">
        <v>400</v>
      </c>
      <c r="Y158" s="77">
        <v>768</v>
      </c>
      <c r="Z158" s="77">
        <v>24</v>
      </c>
      <c r="AA158" s="89">
        <f t="shared" si="24"/>
        <v>0.30719999999999997</v>
      </c>
      <c r="AB158" s="77" t="s">
        <v>88</v>
      </c>
      <c r="AC158" s="78">
        <v>44651</v>
      </c>
      <c r="AD158" s="77"/>
      <c r="AE158" s="77" t="s">
        <v>2142</v>
      </c>
      <c r="AF158" s="77" t="str">
        <f t="shared" si="25"/>
        <v>CA3404031014T</v>
      </c>
      <c r="AG158" s="77">
        <f t="shared" si="26"/>
        <v>768</v>
      </c>
      <c r="AH158" s="77">
        <f t="shared" si="27"/>
        <v>24</v>
      </c>
      <c r="AI158" s="89">
        <f t="shared" si="28"/>
        <v>0.30719999999999997</v>
      </c>
      <c r="AJ158" s="77" t="s">
        <v>2143</v>
      </c>
      <c r="AK158" s="77" t="s">
        <v>2572</v>
      </c>
      <c r="AL158" s="78">
        <v>44643</v>
      </c>
      <c r="AM158" s="78">
        <v>44643</v>
      </c>
      <c r="AN158" s="78">
        <v>44644</v>
      </c>
      <c r="AO158" s="78">
        <v>44644</v>
      </c>
      <c r="AP158" s="78">
        <v>44644</v>
      </c>
      <c r="AQ158" s="77" t="s">
        <v>89</v>
      </c>
      <c r="AR158" s="77"/>
      <c r="AS158" s="77" t="s">
        <v>2572</v>
      </c>
      <c r="AT158" s="78"/>
      <c r="AU158" s="78"/>
      <c r="AV158" s="78"/>
      <c r="AW158" s="77" t="s">
        <v>1198</v>
      </c>
      <c r="AX158" s="77" t="s">
        <v>116</v>
      </c>
      <c r="AY158" s="576"/>
      <c r="AZ158" s="576"/>
      <c r="BA158" s="576"/>
      <c r="BB158" s="576"/>
      <c r="BC158" s="576"/>
      <c r="BD158" s="576"/>
      <c r="BE158" s="77">
        <f t="shared" si="29"/>
        <v>13</v>
      </c>
      <c r="BF158" s="77">
        <f t="shared" si="30"/>
        <v>3</v>
      </c>
      <c r="BG158" s="77">
        <f t="shared" si="31"/>
        <v>2022</v>
      </c>
      <c r="BH158" s="89"/>
    </row>
    <row r="159" spans="1:60">
      <c r="A159" s="77" t="s">
        <v>428</v>
      </c>
      <c r="B159" s="77" t="s">
        <v>2157</v>
      </c>
      <c r="C159" s="77" t="s">
        <v>2577</v>
      </c>
      <c r="D159" s="78"/>
      <c r="E159" s="77" t="s">
        <v>2333</v>
      </c>
      <c r="F159" s="77" t="s">
        <v>2135</v>
      </c>
      <c r="G159" s="77" t="s">
        <v>2136</v>
      </c>
      <c r="H159" s="77" t="s">
        <v>2137</v>
      </c>
      <c r="I159" s="77" t="s">
        <v>2138</v>
      </c>
      <c r="J159" s="77" t="s">
        <v>110</v>
      </c>
      <c r="K159" s="77">
        <v>90248</v>
      </c>
      <c r="L159" s="77" t="s">
        <v>525</v>
      </c>
      <c r="M159" s="77" t="s">
        <v>2179</v>
      </c>
      <c r="N159" s="77"/>
      <c r="O159" s="77"/>
      <c r="P159" s="77"/>
      <c r="Q159" s="77" t="s">
        <v>1267</v>
      </c>
      <c r="R159" s="77"/>
      <c r="S159" s="77"/>
      <c r="T159" s="77" t="s">
        <v>2578</v>
      </c>
      <c r="U159" s="77">
        <v>30390155</v>
      </c>
      <c r="V159" s="77">
        <v>14.75</v>
      </c>
      <c r="W159" s="77" t="s">
        <v>2579</v>
      </c>
      <c r="X159" s="77">
        <v>395</v>
      </c>
      <c r="Y159" s="77">
        <v>768</v>
      </c>
      <c r="Z159" s="77">
        <v>24</v>
      </c>
      <c r="AA159" s="89">
        <f t="shared" si="24"/>
        <v>0.30336000000000002</v>
      </c>
      <c r="AB159" s="77" t="s">
        <v>70</v>
      </c>
      <c r="AC159" s="78">
        <v>44651</v>
      </c>
      <c r="AD159" s="77"/>
      <c r="AE159" s="77" t="s">
        <v>2142</v>
      </c>
      <c r="AF159" s="77" t="str">
        <f t="shared" si="25"/>
        <v>CA2083032120T</v>
      </c>
      <c r="AG159" s="77">
        <f t="shared" si="26"/>
        <v>768</v>
      </c>
      <c r="AH159" s="77">
        <f t="shared" si="27"/>
        <v>24</v>
      </c>
      <c r="AI159" s="89">
        <f t="shared" si="28"/>
        <v>0.30336000000000002</v>
      </c>
      <c r="AJ159" s="77" t="s">
        <v>2143</v>
      </c>
      <c r="AK159" s="77" t="s">
        <v>2577</v>
      </c>
      <c r="AL159" s="78">
        <v>44643</v>
      </c>
      <c r="AM159" s="78">
        <v>44643</v>
      </c>
      <c r="AN159" s="78">
        <v>44644</v>
      </c>
      <c r="AO159" s="78">
        <v>44644</v>
      </c>
      <c r="AP159" s="78">
        <v>44644</v>
      </c>
      <c r="AQ159" s="77" t="s">
        <v>89</v>
      </c>
      <c r="AR159" s="77"/>
      <c r="AS159" s="77" t="s">
        <v>2577</v>
      </c>
      <c r="AT159" s="78"/>
      <c r="AU159" s="78"/>
      <c r="AV159" s="78"/>
      <c r="AW159" s="77" t="s">
        <v>1198</v>
      </c>
      <c r="AX159" s="77" t="s">
        <v>116</v>
      </c>
      <c r="AY159" s="576"/>
      <c r="AZ159" s="576"/>
      <c r="BA159" s="576"/>
      <c r="BB159" s="576"/>
      <c r="BC159" s="576"/>
      <c r="BD159" s="576"/>
      <c r="BE159" s="77">
        <f t="shared" si="29"/>
        <v>13</v>
      </c>
      <c r="BF159" s="77">
        <f t="shared" si="30"/>
        <v>3</v>
      </c>
      <c r="BG159" s="77">
        <f t="shared" si="31"/>
        <v>2022</v>
      </c>
      <c r="BH159" s="89"/>
    </row>
    <row r="160" spans="1:60">
      <c r="A160" s="77" t="s">
        <v>55</v>
      </c>
      <c r="B160" s="77" t="s">
        <v>2132</v>
      </c>
      <c r="C160" s="77" t="s">
        <v>2580</v>
      </c>
      <c r="D160" s="78"/>
      <c r="E160" s="77" t="s">
        <v>2581</v>
      </c>
      <c r="F160" s="77" t="s">
        <v>2135</v>
      </c>
      <c r="G160" s="77" t="s">
        <v>2136</v>
      </c>
      <c r="H160" s="77" t="s">
        <v>2137</v>
      </c>
      <c r="I160" s="77" t="s">
        <v>2138</v>
      </c>
      <c r="J160" s="77" t="s">
        <v>110</v>
      </c>
      <c r="K160" s="77">
        <v>90248</v>
      </c>
      <c r="L160" s="77" t="s">
        <v>190</v>
      </c>
      <c r="M160" s="77" t="s">
        <v>191</v>
      </c>
      <c r="N160" s="77"/>
      <c r="O160" s="77"/>
      <c r="P160" s="77"/>
      <c r="Q160" s="77" t="s">
        <v>1267</v>
      </c>
      <c r="R160" s="77"/>
      <c r="S160" s="77"/>
      <c r="T160" s="77" t="s">
        <v>2582</v>
      </c>
      <c r="U160" s="77">
        <v>30397471</v>
      </c>
      <c r="V160" s="77">
        <v>15</v>
      </c>
      <c r="W160" s="77" t="s">
        <v>2171</v>
      </c>
      <c r="X160" s="77">
        <v>475</v>
      </c>
      <c r="Y160" s="77">
        <v>377</v>
      </c>
      <c r="Z160" s="77">
        <v>13</v>
      </c>
      <c r="AA160" s="89">
        <f t="shared" si="24"/>
        <v>0.17907500000000001</v>
      </c>
      <c r="AB160" s="77" t="s">
        <v>88</v>
      </c>
      <c r="AC160" s="78">
        <v>44651</v>
      </c>
      <c r="AD160" s="77"/>
      <c r="AE160" s="77" t="s">
        <v>2142</v>
      </c>
      <c r="AF160" s="77" t="str">
        <f t="shared" si="25"/>
        <v>CA4378030918T</v>
      </c>
      <c r="AG160" s="77">
        <f t="shared" si="26"/>
        <v>377</v>
      </c>
      <c r="AH160" s="77">
        <f t="shared" si="27"/>
        <v>13</v>
      </c>
      <c r="AI160" s="89">
        <f t="shared" si="28"/>
        <v>0.17907500000000001</v>
      </c>
      <c r="AJ160" s="77" t="s">
        <v>2143</v>
      </c>
      <c r="AK160" s="77" t="s">
        <v>2580</v>
      </c>
      <c r="AL160" s="78">
        <v>44643</v>
      </c>
      <c r="AM160" s="78">
        <v>44643</v>
      </c>
      <c r="AN160" s="78">
        <v>44644</v>
      </c>
      <c r="AO160" s="78">
        <v>44644</v>
      </c>
      <c r="AP160" s="78">
        <v>44644</v>
      </c>
      <c r="AQ160" s="77" t="s">
        <v>89</v>
      </c>
      <c r="AR160" s="77"/>
      <c r="AS160" s="77" t="s">
        <v>2580</v>
      </c>
      <c r="AT160" s="78"/>
      <c r="AU160" s="78"/>
      <c r="AV160" s="78"/>
      <c r="AW160" s="77" t="s">
        <v>1198</v>
      </c>
      <c r="AX160" s="77" t="s">
        <v>116</v>
      </c>
      <c r="AY160" s="576"/>
      <c r="AZ160" s="576"/>
      <c r="BA160" s="576"/>
      <c r="BB160" s="576"/>
      <c r="BC160" s="576"/>
      <c r="BD160" s="576"/>
      <c r="BE160" s="77">
        <f t="shared" si="29"/>
        <v>13</v>
      </c>
      <c r="BF160" s="77">
        <f t="shared" si="30"/>
        <v>3</v>
      </c>
      <c r="BG160" s="77">
        <f t="shared" si="31"/>
        <v>2022</v>
      </c>
      <c r="BH160" s="89"/>
    </row>
    <row r="161" spans="1:60">
      <c r="A161" s="77" t="s">
        <v>428</v>
      </c>
      <c r="B161" s="77" t="s">
        <v>2132</v>
      </c>
      <c r="C161" s="77" t="s">
        <v>2583</v>
      </c>
      <c r="D161" s="78"/>
      <c r="E161" s="77" t="s">
        <v>2584</v>
      </c>
      <c r="F161" s="77" t="s">
        <v>2368</v>
      </c>
      <c r="G161" s="77" t="s">
        <v>2369</v>
      </c>
      <c r="H161" s="77" t="s">
        <v>2370</v>
      </c>
      <c r="I161" s="77" t="s">
        <v>2371</v>
      </c>
      <c r="J161" s="77" t="s">
        <v>110</v>
      </c>
      <c r="K161" s="77">
        <v>94601</v>
      </c>
      <c r="L161" s="77" t="s">
        <v>363</v>
      </c>
      <c r="M161" s="77" t="s">
        <v>2511</v>
      </c>
      <c r="N161" s="77"/>
      <c r="O161" s="77"/>
      <c r="P161" s="77"/>
      <c r="Q161" s="77" t="s">
        <v>1267</v>
      </c>
      <c r="R161" s="77"/>
      <c r="S161" s="77"/>
      <c r="T161" s="77" t="s">
        <v>2512</v>
      </c>
      <c r="U161" s="77">
        <v>30390456</v>
      </c>
      <c r="V161" s="77">
        <v>14.75</v>
      </c>
      <c r="W161" s="77" t="s">
        <v>2141</v>
      </c>
      <c r="X161" s="77">
        <v>400</v>
      </c>
      <c r="Y161" s="77">
        <v>768</v>
      </c>
      <c r="Z161" s="77">
        <v>24</v>
      </c>
      <c r="AA161" s="89">
        <f t="shared" si="24"/>
        <v>0.30719999999999997</v>
      </c>
      <c r="AB161" s="77" t="s">
        <v>88</v>
      </c>
      <c r="AC161" s="78">
        <v>44651</v>
      </c>
      <c r="AD161" s="77"/>
      <c r="AE161" s="77" t="s">
        <v>2142</v>
      </c>
      <c r="AF161" s="77" t="str">
        <f t="shared" si="25"/>
        <v>CA9791030828T</v>
      </c>
      <c r="AG161" s="77">
        <f t="shared" si="26"/>
        <v>768</v>
      </c>
      <c r="AH161" s="77">
        <f t="shared" si="27"/>
        <v>24</v>
      </c>
      <c r="AI161" s="89">
        <f t="shared" si="28"/>
        <v>0.30719999999999997</v>
      </c>
      <c r="AJ161" s="77" t="s">
        <v>2143</v>
      </c>
      <c r="AK161" s="77" t="s">
        <v>2583</v>
      </c>
      <c r="AL161" s="78">
        <v>44644</v>
      </c>
      <c r="AM161" s="78">
        <v>44644</v>
      </c>
      <c r="AN161" s="78">
        <v>44644</v>
      </c>
      <c r="AO161" s="78">
        <v>44644</v>
      </c>
      <c r="AP161" s="78">
        <v>44644</v>
      </c>
      <c r="AQ161" s="77" t="s">
        <v>89</v>
      </c>
      <c r="AR161" s="77" t="s">
        <v>2513</v>
      </c>
      <c r="AS161" s="77" t="s">
        <v>2583</v>
      </c>
      <c r="AT161" s="78"/>
      <c r="AU161" s="78"/>
      <c r="AV161" s="78"/>
      <c r="AW161" s="77" t="s">
        <v>1198</v>
      </c>
      <c r="AX161" s="77" t="s">
        <v>116</v>
      </c>
      <c r="AY161" s="576"/>
      <c r="AZ161" s="576"/>
      <c r="BA161" s="576"/>
      <c r="BB161" s="576"/>
      <c r="BC161" s="576"/>
      <c r="BD161" s="576"/>
      <c r="BE161" s="77">
        <f t="shared" si="29"/>
        <v>13</v>
      </c>
      <c r="BF161" s="77">
        <f t="shared" si="30"/>
        <v>3</v>
      </c>
      <c r="BG161" s="77">
        <f t="shared" si="31"/>
        <v>2022</v>
      </c>
      <c r="BH161" s="89"/>
    </row>
    <row r="162" spans="1:60">
      <c r="A162" s="77" t="s">
        <v>428</v>
      </c>
      <c r="B162" s="77" t="s">
        <v>56</v>
      </c>
      <c r="C162" s="77" t="s">
        <v>2585</v>
      </c>
      <c r="D162" s="78"/>
      <c r="E162" s="77" t="s">
        <v>2309</v>
      </c>
      <c r="F162" s="77" t="s">
        <v>2368</v>
      </c>
      <c r="G162" s="77" t="s">
        <v>2369</v>
      </c>
      <c r="H162" s="77" t="s">
        <v>2370</v>
      </c>
      <c r="I162" s="77" t="s">
        <v>2371</v>
      </c>
      <c r="J162" s="77" t="s">
        <v>110</v>
      </c>
      <c r="K162" s="77">
        <v>94601</v>
      </c>
      <c r="L162" s="77" t="s">
        <v>2310</v>
      </c>
      <c r="M162" s="77" t="s">
        <v>2311</v>
      </c>
      <c r="N162" s="77"/>
      <c r="O162" s="77"/>
      <c r="P162" s="77"/>
      <c r="Q162" s="77" t="s">
        <v>1267</v>
      </c>
      <c r="R162" s="77"/>
      <c r="S162" s="77"/>
      <c r="T162" s="77" t="s">
        <v>2221</v>
      </c>
      <c r="U162" s="77">
        <v>30390255</v>
      </c>
      <c r="V162" s="77">
        <v>14.75</v>
      </c>
      <c r="W162" s="77" t="s">
        <v>2192</v>
      </c>
      <c r="X162" s="77">
        <v>395</v>
      </c>
      <c r="Y162" s="77">
        <v>624</v>
      </c>
      <c r="Z162" s="77">
        <v>24</v>
      </c>
      <c r="AA162" s="89">
        <f t="shared" si="24"/>
        <v>0.24648</v>
      </c>
      <c r="AB162" s="77" t="s">
        <v>70</v>
      </c>
      <c r="AC162" s="78">
        <v>44651</v>
      </c>
      <c r="AD162" s="77"/>
      <c r="AE162" s="77" t="s">
        <v>2142</v>
      </c>
      <c r="AF162" s="77" t="str">
        <f t="shared" si="25"/>
        <v>CA2022030425T</v>
      </c>
      <c r="AG162" s="77">
        <f t="shared" si="26"/>
        <v>624</v>
      </c>
      <c r="AH162" s="77">
        <f t="shared" si="27"/>
        <v>24</v>
      </c>
      <c r="AI162" s="89">
        <f t="shared" si="28"/>
        <v>0.24648</v>
      </c>
      <c r="AJ162" s="77" t="s">
        <v>2143</v>
      </c>
      <c r="AK162" s="77" t="s">
        <v>2585</v>
      </c>
      <c r="AL162" s="78">
        <v>44644</v>
      </c>
      <c r="AM162" s="78">
        <v>44644</v>
      </c>
      <c r="AN162" s="78">
        <v>44644</v>
      </c>
      <c r="AO162" s="78">
        <v>44644</v>
      </c>
      <c r="AP162" s="78">
        <v>44644</v>
      </c>
      <c r="AQ162" s="77" t="s">
        <v>89</v>
      </c>
      <c r="AR162" s="77" t="s">
        <v>2586</v>
      </c>
      <c r="AS162" s="77" t="s">
        <v>2585</v>
      </c>
      <c r="AT162" s="78"/>
      <c r="AU162" s="78"/>
      <c r="AV162" s="78"/>
      <c r="AW162" s="77" t="s">
        <v>1198</v>
      </c>
      <c r="AX162" s="77" t="s">
        <v>116</v>
      </c>
      <c r="AY162" s="576"/>
      <c r="AZ162" s="576"/>
      <c r="BA162" s="576"/>
      <c r="BB162" s="576"/>
      <c r="BC162" s="576"/>
      <c r="BD162" s="576"/>
      <c r="BE162" s="77">
        <f t="shared" si="29"/>
        <v>13</v>
      </c>
      <c r="BF162" s="77">
        <f t="shared" si="30"/>
        <v>3</v>
      </c>
      <c r="BG162" s="77">
        <f t="shared" si="31"/>
        <v>2022</v>
      </c>
      <c r="BH162" s="89"/>
    </row>
    <row r="163" spans="1:60">
      <c r="A163" s="77" t="s">
        <v>428</v>
      </c>
      <c r="B163" s="77" t="s">
        <v>56</v>
      </c>
      <c r="C163" s="77" t="s">
        <v>2587</v>
      </c>
      <c r="D163" s="78"/>
      <c r="E163" s="77" t="s">
        <v>2309</v>
      </c>
      <c r="F163" s="77" t="s">
        <v>2368</v>
      </c>
      <c r="G163" s="77" t="s">
        <v>2369</v>
      </c>
      <c r="H163" s="77" t="s">
        <v>2370</v>
      </c>
      <c r="I163" s="77" t="s">
        <v>2371</v>
      </c>
      <c r="J163" s="77" t="s">
        <v>110</v>
      </c>
      <c r="K163" s="77">
        <v>94601</v>
      </c>
      <c r="L163" s="77" t="s">
        <v>2310</v>
      </c>
      <c r="M163" s="77" t="s">
        <v>2311</v>
      </c>
      <c r="N163" s="77"/>
      <c r="O163" s="77"/>
      <c r="P163" s="77"/>
      <c r="Q163" s="77" t="s">
        <v>1267</v>
      </c>
      <c r="R163" s="77"/>
      <c r="S163" s="77"/>
      <c r="T163" s="77" t="s">
        <v>2221</v>
      </c>
      <c r="U163" s="77">
        <v>30390255</v>
      </c>
      <c r="V163" s="77">
        <v>14.75</v>
      </c>
      <c r="W163" s="77" t="s">
        <v>2192</v>
      </c>
      <c r="X163" s="77">
        <v>395</v>
      </c>
      <c r="Y163" s="77">
        <v>624</v>
      </c>
      <c r="Z163" s="77">
        <v>24</v>
      </c>
      <c r="AA163" s="89">
        <f t="shared" si="24"/>
        <v>0.24648</v>
      </c>
      <c r="AB163" s="77" t="s">
        <v>70</v>
      </c>
      <c r="AC163" s="78">
        <v>44651</v>
      </c>
      <c r="AD163" s="77"/>
      <c r="AE163" s="77" t="s">
        <v>2142</v>
      </c>
      <c r="AF163" s="77" t="str">
        <f t="shared" si="25"/>
        <v>CA2022030426T</v>
      </c>
      <c r="AG163" s="77">
        <f t="shared" si="26"/>
        <v>624</v>
      </c>
      <c r="AH163" s="77">
        <f t="shared" si="27"/>
        <v>24</v>
      </c>
      <c r="AI163" s="89">
        <f t="shared" si="28"/>
        <v>0.24648</v>
      </c>
      <c r="AJ163" s="77" t="s">
        <v>2143</v>
      </c>
      <c r="AK163" s="77" t="s">
        <v>2587</v>
      </c>
      <c r="AL163" s="78">
        <v>44644</v>
      </c>
      <c r="AM163" s="78">
        <v>44644</v>
      </c>
      <c r="AN163" s="78">
        <v>44644</v>
      </c>
      <c r="AO163" s="78">
        <v>44644</v>
      </c>
      <c r="AP163" s="78">
        <v>44644</v>
      </c>
      <c r="AQ163" s="77" t="s">
        <v>89</v>
      </c>
      <c r="AR163" s="77" t="s">
        <v>2588</v>
      </c>
      <c r="AS163" s="77" t="s">
        <v>2587</v>
      </c>
      <c r="AT163" s="78"/>
      <c r="AU163" s="78"/>
      <c r="AV163" s="78"/>
      <c r="AW163" s="77" t="s">
        <v>1198</v>
      </c>
      <c r="AX163" s="77" t="s">
        <v>116</v>
      </c>
      <c r="AY163" s="576"/>
      <c r="AZ163" s="576"/>
      <c r="BA163" s="576"/>
      <c r="BB163" s="576"/>
      <c r="BC163" s="576"/>
      <c r="BD163" s="576"/>
      <c r="BE163" s="77">
        <f t="shared" si="29"/>
        <v>13</v>
      </c>
      <c r="BF163" s="77">
        <f t="shared" si="30"/>
        <v>3</v>
      </c>
      <c r="BG163" s="77">
        <f t="shared" si="31"/>
        <v>2022</v>
      </c>
      <c r="BH163" s="89"/>
    </row>
    <row r="164" spans="1:60">
      <c r="A164" s="77" t="s">
        <v>428</v>
      </c>
      <c r="B164" s="77" t="s">
        <v>56</v>
      </c>
      <c r="C164" s="77" t="s">
        <v>2589</v>
      </c>
      <c r="D164" s="78"/>
      <c r="E164" s="77" t="s">
        <v>2309</v>
      </c>
      <c r="F164" s="77" t="s">
        <v>2368</v>
      </c>
      <c r="G164" s="77" t="s">
        <v>2369</v>
      </c>
      <c r="H164" s="77" t="s">
        <v>2370</v>
      </c>
      <c r="I164" s="77" t="s">
        <v>2371</v>
      </c>
      <c r="J164" s="77" t="s">
        <v>110</v>
      </c>
      <c r="K164" s="77">
        <v>94601</v>
      </c>
      <c r="L164" s="77" t="s">
        <v>2310</v>
      </c>
      <c r="M164" s="77" t="s">
        <v>2311</v>
      </c>
      <c r="N164" s="77"/>
      <c r="O164" s="77"/>
      <c r="P164" s="77"/>
      <c r="Q164" s="77" t="s">
        <v>1267</v>
      </c>
      <c r="R164" s="77"/>
      <c r="S164" s="77"/>
      <c r="T164" s="77" t="s">
        <v>2221</v>
      </c>
      <c r="U164" s="77">
        <v>30390255</v>
      </c>
      <c r="V164" s="77">
        <v>14.75</v>
      </c>
      <c r="W164" s="77" t="s">
        <v>2192</v>
      </c>
      <c r="X164" s="77">
        <v>395</v>
      </c>
      <c r="Y164" s="77">
        <v>624</v>
      </c>
      <c r="Z164" s="77">
        <v>24</v>
      </c>
      <c r="AA164" s="89">
        <f t="shared" si="24"/>
        <v>0.24648</v>
      </c>
      <c r="AB164" s="77" t="s">
        <v>70</v>
      </c>
      <c r="AC164" s="78">
        <v>44651</v>
      </c>
      <c r="AD164" s="77"/>
      <c r="AE164" s="77" t="s">
        <v>2142</v>
      </c>
      <c r="AF164" s="77" t="str">
        <f t="shared" si="25"/>
        <v>CA2022030427T</v>
      </c>
      <c r="AG164" s="77">
        <f t="shared" si="26"/>
        <v>624</v>
      </c>
      <c r="AH164" s="77">
        <f t="shared" si="27"/>
        <v>24</v>
      </c>
      <c r="AI164" s="89">
        <f t="shared" si="28"/>
        <v>0.24648</v>
      </c>
      <c r="AJ164" s="77" t="s">
        <v>2143</v>
      </c>
      <c r="AK164" s="77" t="s">
        <v>2589</v>
      </c>
      <c r="AL164" s="78">
        <v>44644</v>
      </c>
      <c r="AM164" s="78">
        <v>44644</v>
      </c>
      <c r="AN164" s="78">
        <v>44644</v>
      </c>
      <c r="AO164" s="78">
        <v>44644</v>
      </c>
      <c r="AP164" s="78">
        <v>44644</v>
      </c>
      <c r="AQ164" s="77" t="s">
        <v>89</v>
      </c>
      <c r="AR164" s="77" t="s">
        <v>2590</v>
      </c>
      <c r="AS164" s="77" t="s">
        <v>2589</v>
      </c>
      <c r="AT164" s="78"/>
      <c r="AU164" s="78"/>
      <c r="AV164" s="78"/>
      <c r="AW164" s="77" t="s">
        <v>1198</v>
      </c>
      <c r="AX164" s="77" t="s">
        <v>116</v>
      </c>
      <c r="AY164" s="576"/>
      <c r="AZ164" s="576"/>
      <c r="BA164" s="576"/>
      <c r="BB164" s="576"/>
      <c r="BC164" s="576"/>
      <c r="BD164" s="576"/>
      <c r="BE164" s="77">
        <f t="shared" si="29"/>
        <v>13</v>
      </c>
      <c r="BF164" s="77">
        <f t="shared" si="30"/>
        <v>3</v>
      </c>
      <c r="BG164" s="77">
        <f t="shared" si="31"/>
        <v>2022</v>
      </c>
      <c r="BH164" s="89"/>
    </row>
    <row r="165" spans="1:60">
      <c r="A165" s="77" t="s">
        <v>428</v>
      </c>
      <c r="B165" s="77" t="s">
        <v>56</v>
      </c>
      <c r="C165" s="77" t="s">
        <v>2591</v>
      </c>
      <c r="D165" s="78"/>
      <c r="E165" s="77" t="s">
        <v>2309</v>
      </c>
      <c r="F165" s="77" t="s">
        <v>2368</v>
      </c>
      <c r="G165" s="77" t="s">
        <v>2369</v>
      </c>
      <c r="H165" s="77" t="s">
        <v>2370</v>
      </c>
      <c r="I165" s="77" t="s">
        <v>2371</v>
      </c>
      <c r="J165" s="77" t="s">
        <v>110</v>
      </c>
      <c r="K165" s="77">
        <v>94601</v>
      </c>
      <c r="L165" s="77" t="s">
        <v>2310</v>
      </c>
      <c r="M165" s="77" t="s">
        <v>2311</v>
      </c>
      <c r="N165" s="77"/>
      <c r="O165" s="77"/>
      <c r="P165" s="77"/>
      <c r="Q165" s="77" t="s">
        <v>1267</v>
      </c>
      <c r="R165" s="77"/>
      <c r="S165" s="77"/>
      <c r="T165" s="77" t="s">
        <v>2221</v>
      </c>
      <c r="U165" s="77">
        <v>30390255</v>
      </c>
      <c r="V165" s="77">
        <v>14.75</v>
      </c>
      <c r="W165" s="77" t="s">
        <v>2192</v>
      </c>
      <c r="X165" s="77">
        <v>395</v>
      </c>
      <c r="Y165" s="77">
        <v>624</v>
      </c>
      <c r="Z165" s="77">
        <v>24</v>
      </c>
      <c r="AA165" s="89">
        <f t="shared" si="24"/>
        <v>0.24648</v>
      </c>
      <c r="AB165" s="77" t="s">
        <v>70</v>
      </c>
      <c r="AC165" s="78">
        <v>44651</v>
      </c>
      <c r="AD165" s="77"/>
      <c r="AE165" s="77" t="s">
        <v>2142</v>
      </c>
      <c r="AF165" s="77" t="str">
        <f t="shared" si="25"/>
        <v>CA2022030428T</v>
      </c>
      <c r="AG165" s="77">
        <f t="shared" si="26"/>
        <v>624</v>
      </c>
      <c r="AH165" s="77">
        <f t="shared" si="27"/>
        <v>24</v>
      </c>
      <c r="AI165" s="89">
        <f t="shared" si="28"/>
        <v>0.24648</v>
      </c>
      <c r="AJ165" s="77" t="s">
        <v>2143</v>
      </c>
      <c r="AK165" s="77" t="s">
        <v>2591</v>
      </c>
      <c r="AL165" s="78">
        <v>44644</v>
      </c>
      <c r="AM165" s="78">
        <v>44644</v>
      </c>
      <c r="AN165" s="78">
        <v>44644</v>
      </c>
      <c r="AO165" s="78">
        <v>44644</v>
      </c>
      <c r="AP165" s="78">
        <v>44644</v>
      </c>
      <c r="AQ165" s="77" t="s">
        <v>89</v>
      </c>
      <c r="AR165" s="77" t="s">
        <v>2592</v>
      </c>
      <c r="AS165" s="77" t="s">
        <v>2591</v>
      </c>
      <c r="AT165" s="78"/>
      <c r="AU165" s="78"/>
      <c r="AV165" s="78"/>
      <c r="AW165" s="77" t="s">
        <v>1198</v>
      </c>
      <c r="AX165" s="77" t="s">
        <v>116</v>
      </c>
      <c r="AY165" s="576"/>
      <c r="AZ165" s="576"/>
      <c r="BA165" s="576"/>
      <c r="BB165" s="576"/>
      <c r="BC165" s="576"/>
      <c r="BD165" s="576"/>
      <c r="BE165" s="77">
        <f t="shared" si="29"/>
        <v>13</v>
      </c>
      <c r="BF165" s="77">
        <f t="shared" si="30"/>
        <v>3</v>
      </c>
      <c r="BG165" s="77">
        <f t="shared" si="31"/>
        <v>2022</v>
      </c>
      <c r="BH165" s="89"/>
    </row>
    <row r="166" spans="1:60">
      <c r="A166" s="77" t="s">
        <v>428</v>
      </c>
      <c r="B166" s="77" t="s">
        <v>2157</v>
      </c>
      <c r="C166" s="77" t="s">
        <v>2593</v>
      </c>
      <c r="D166" s="78"/>
      <c r="E166" s="77">
        <v>114513</v>
      </c>
      <c r="F166" s="77" t="s">
        <v>2135</v>
      </c>
      <c r="G166" s="77" t="s">
        <v>2147</v>
      </c>
      <c r="H166" s="77" t="s">
        <v>2148</v>
      </c>
      <c r="I166" s="77" t="s">
        <v>531</v>
      </c>
      <c r="J166" s="77" t="s">
        <v>110</v>
      </c>
      <c r="K166" s="77">
        <v>91761</v>
      </c>
      <c r="L166" s="77" t="s">
        <v>2159</v>
      </c>
      <c r="M166" s="77" t="s">
        <v>2160</v>
      </c>
      <c r="N166" s="77"/>
      <c r="O166" s="77"/>
      <c r="P166" s="77"/>
      <c r="Q166" s="77" t="s">
        <v>1267</v>
      </c>
      <c r="R166" s="77"/>
      <c r="S166" s="77"/>
      <c r="T166" s="77" t="s">
        <v>2594</v>
      </c>
      <c r="U166" s="77">
        <v>30372158</v>
      </c>
      <c r="V166" s="77">
        <v>14.75</v>
      </c>
      <c r="W166" s="77" t="s">
        <v>2595</v>
      </c>
      <c r="X166" s="77">
        <v>410</v>
      </c>
      <c r="Y166" s="77">
        <v>832</v>
      </c>
      <c r="Z166" s="77">
        <v>26</v>
      </c>
      <c r="AA166" s="89">
        <f t="shared" si="24"/>
        <v>0.34111999999999998</v>
      </c>
      <c r="AB166" s="77" t="s">
        <v>70</v>
      </c>
      <c r="AC166" s="78">
        <v>44651</v>
      </c>
      <c r="AD166" s="77"/>
      <c r="AE166" s="77" t="s">
        <v>2142</v>
      </c>
      <c r="AF166" s="77" t="str">
        <f t="shared" si="25"/>
        <v>CA4513031807T</v>
      </c>
      <c r="AG166" s="77">
        <f t="shared" si="26"/>
        <v>832</v>
      </c>
      <c r="AH166" s="77">
        <f t="shared" si="27"/>
        <v>26</v>
      </c>
      <c r="AI166" s="89">
        <f t="shared" si="28"/>
        <v>0.34111999999999998</v>
      </c>
      <c r="AJ166" s="77" t="s">
        <v>2143</v>
      </c>
      <c r="AK166" s="77" t="s">
        <v>2593</v>
      </c>
      <c r="AL166" s="78">
        <v>44644</v>
      </c>
      <c r="AM166" s="78">
        <v>44644</v>
      </c>
      <c r="AN166" s="78">
        <v>44644</v>
      </c>
      <c r="AO166" s="78">
        <v>44644</v>
      </c>
      <c r="AP166" s="78">
        <v>44644</v>
      </c>
      <c r="AQ166" s="77" t="s">
        <v>89</v>
      </c>
      <c r="AR166" s="77"/>
      <c r="AS166" s="77" t="s">
        <v>2593</v>
      </c>
      <c r="AT166" s="78"/>
      <c r="AU166" s="78"/>
      <c r="AV166" s="78"/>
      <c r="AW166" s="77" t="s">
        <v>1198</v>
      </c>
      <c r="AX166" s="77" t="s">
        <v>116</v>
      </c>
      <c r="AY166" s="576"/>
      <c r="AZ166" s="576"/>
      <c r="BA166" s="576"/>
      <c r="BB166" s="576"/>
      <c r="BC166" s="576"/>
      <c r="BD166" s="576"/>
      <c r="BE166" s="77">
        <f t="shared" si="29"/>
        <v>13</v>
      </c>
      <c r="BF166" s="77">
        <f t="shared" si="30"/>
        <v>3</v>
      </c>
      <c r="BG166" s="77">
        <f t="shared" si="31"/>
        <v>2022</v>
      </c>
      <c r="BH166" s="89"/>
    </row>
    <row r="167" spans="1:60">
      <c r="A167" s="77" t="s">
        <v>428</v>
      </c>
      <c r="B167" s="77" t="s">
        <v>2157</v>
      </c>
      <c r="C167" s="77" t="s">
        <v>2596</v>
      </c>
      <c r="D167" s="78"/>
      <c r="E167" s="77">
        <v>114513</v>
      </c>
      <c r="F167" s="77" t="s">
        <v>2135</v>
      </c>
      <c r="G167" s="77" t="s">
        <v>2147</v>
      </c>
      <c r="H167" s="77" t="s">
        <v>2148</v>
      </c>
      <c r="I167" s="77" t="s">
        <v>531</v>
      </c>
      <c r="J167" s="77" t="s">
        <v>110</v>
      </c>
      <c r="K167" s="77">
        <v>91761</v>
      </c>
      <c r="L167" s="77" t="s">
        <v>2159</v>
      </c>
      <c r="M167" s="77" t="s">
        <v>2160</v>
      </c>
      <c r="N167" s="77"/>
      <c r="O167" s="77"/>
      <c r="P167" s="77"/>
      <c r="Q167" s="77" t="s">
        <v>1267</v>
      </c>
      <c r="R167" s="77"/>
      <c r="S167" s="77"/>
      <c r="T167" s="77" t="s">
        <v>2594</v>
      </c>
      <c r="U167" s="77">
        <v>30372158</v>
      </c>
      <c r="V167" s="77">
        <v>14.75</v>
      </c>
      <c r="W167" s="77" t="s">
        <v>2595</v>
      </c>
      <c r="X167" s="77">
        <v>410</v>
      </c>
      <c r="Y167" s="77">
        <v>832</v>
      </c>
      <c r="Z167" s="77">
        <v>26</v>
      </c>
      <c r="AA167" s="89">
        <f t="shared" si="24"/>
        <v>0.34111999999999998</v>
      </c>
      <c r="AB167" s="77" t="s">
        <v>70</v>
      </c>
      <c r="AC167" s="78">
        <v>44651</v>
      </c>
      <c r="AD167" s="77"/>
      <c r="AE167" s="77" t="s">
        <v>2142</v>
      </c>
      <c r="AF167" s="77" t="str">
        <f t="shared" si="25"/>
        <v>CA4513031808T</v>
      </c>
      <c r="AG167" s="77">
        <f t="shared" si="26"/>
        <v>832</v>
      </c>
      <c r="AH167" s="77">
        <f t="shared" si="27"/>
        <v>26</v>
      </c>
      <c r="AI167" s="89">
        <f t="shared" si="28"/>
        <v>0.34111999999999998</v>
      </c>
      <c r="AJ167" s="77" t="s">
        <v>2143</v>
      </c>
      <c r="AK167" s="77" t="s">
        <v>2596</v>
      </c>
      <c r="AL167" s="78">
        <v>44644</v>
      </c>
      <c r="AM167" s="78">
        <v>44644</v>
      </c>
      <c r="AN167" s="78">
        <v>44644</v>
      </c>
      <c r="AO167" s="78">
        <v>44644</v>
      </c>
      <c r="AP167" s="78">
        <v>44644</v>
      </c>
      <c r="AQ167" s="77" t="s">
        <v>89</v>
      </c>
      <c r="AR167" s="77"/>
      <c r="AS167" s="77" t="s">
        <v>2596</v>
      </c>
      <c r="AT167" s="78"/>
      <c r="AU167" s="78"/>
      <c r="AV167" s="78"/>
      <c r="AW167" s="77" t="s">
        <v>1198</v>
      </c>
      <c r="AX167" s="77" t="s">
        <v>116</v>
      </c>
      <c r="AY167" s="576"/>
      <c r="AZ167" s="576"/>
      <c r="BA167" s="576"/>
      <c r="BB167" s="576"/>
      <c r="BC167" s="576"/>
      <c r="BD167" s="576"/>
      <c r="BE167" s="77">
        <f t="shared" si="29"/>
        <v>13</v>
      </c>
      <c r="BF167" s="77">
        <f t="shared" si="30"/>
        <v>3</v>
      </c>
      <c r="BG167" s="77">
        <f t="shared" si="31"/>
        <v>2022</v>
      </c>
      <c r="BH167" s="89"/>
    </row>
    <row r="168" spans="1:60">
      <c r="A168" s="77" t="s">
        <v>428</v>
      </c>
      <c r="B168" s="77" t="s">
        <v>79</v>
      </c>
      <c r="C168" s="77" t="s">
        <v>2597</v>
      </c>
      <c r="D168" s="78"/>
      <c r="E168" s="77" t="s">
        <v>2436</v>
      </c>
      <c r="F168" s="77" t="s">
        <v>2135</v>
      </c>
      <c r="G168" s="77" t="s">
        <v>2136</v>
      </c>
      <c r="H168" s="77" t="s">
        <v>2137</v>
      </c>
      <c r="I168" s="77" t="s">
        <v>2138</v>
      </c>
      <c r="J168" s="77" t="s">
        <v>110</v>
      </c>
      <c r="K168" s="77">
        <v>90248</v>
      </c>
      <c r="L168" s="77" t="s">
        <v>869</v>
      </c>
      <c r="M168" s="77" t="s">
        <v>2437</v>
      </c>
      <c r="N168" s="77"/>
      <c r="O168" s="77"/>
      <c r="P168" s="77"/>
      <c r="Q168" s="77" t="s">
        <v>1267</v>
      </c>
      <c r="R168" s="77"/>
      <c r="S168" s="77"/>
      <c r="T168" s="77" t="s">
        <v>2438</v>
      </c>
      <c r="U168" s="77">
        <v>30390456</v>
      </c>
      <c r="V168" s="77">
        <v>14.75</v>
      </c>
      <c r="W168" s="77" t="s">
        <v>2141</v>
      </c>
      <c r="X168" s="77">
        <v>400</v>
      </c>
      <c r="Y168" s="77">
        <v>832</v>
      </c>
      <c r="Z168" s="77">
        <v>26</v>
      </c>
      <c r="AA168" s="89">
        <f t="shared" si="24"/>
        <v>0.33279999999999998</v>
      </c>
      <c r="AB168" s="77" t="s">
        <v>88</v>
      </c>
      <c r="AC168" s="78">
        <v>44651</v>
      </c>
      <c r="AD168" s="77"/>
      <c r="AE168" s="77" t="s">
        <v>2142</v>
      </c>
      <c r="AF168" s="77" t="str">
        <f t="shared" si="25"/>
        <v>CA8501031030T</v>
      </c>
      <c r="AG168" s="77">
        <f t="shared" si="26"/>
        <v>832</v>
      </c>
      <c r="AH168" s="77">
        <f t="shared" si="27"/>
        <v>26</v>
      </c>
      <c r="AI168" s="89">
        <f t="shared" si="28"/>
        <v>0.33279999999999998</v>
      </c>
      <c r="AJ168" s="77" t="s">
        <v>2143</v>
      </c>
      <c r="AK168" s="77" t="s">
        <v>2597</v>
      </c>
      <c r="AL168" s="78">
        <v>44638</v>
      </c>
      <c r="AM168" s="78">
        <v>44638</v>
      </c>
      <c r="AN168" s="78">
        <v>44645</v>
      </c>
      <c r="AO168" s="78">
        <v>44645</v>
      </c>
      <c r="AP168" s="78">
        <v>44645</v>
      </c>
      <c r="AQ168" s="77" t="s">
        <v>89</v>
      </c>
      <c r="AR168" s="77"/>
      <c r="AS168" s="77" t="s">
        <v>2597</v>
      </c>
      <c r="AT168" s="78"/>
      <c r="AU168" s="78"/>
      <c r="AV168" s="78"/>
      <c r="AW168" s="77" t="s">
        <v>1198</v>
      </c>
      <c r="AX168" s="77" t="s">
        <v>116</v>
      </c>
      <c r="AY168" s="576"/>
      <c r="AZ168" s="576"/>
      <c r="BA168" s="576"/>
      <c r="BB168" s="576"/>
      <c r="BC168" s="576"/>
      <c r="BD168" s="576"/>
      <c r="BE168" s="77">
        <f t="shared" si="29"/>
        <v>13</v>
      </c>
      <c r="BF168" s="77">
        <f t="shared" si="30"/>
        <v>3</v>
      </c>
      <c r="BG168" s="77">
        <f t="shared" si="31"/>
        <v>2022</v>
      </c>
      <c r="BH168" s="89"/>
    </row>
    <row r="169" spans="1:60">
      <c r="A169" s="77" t="s">
        <v>428</v>
      </c>
      <c r="B169" s="77" t="s">
        <v>79</v>
      </c>
      <c r="C169" s="77" t="s">
        <v>2598</v>
      </c>
      <c r="D169" s="78"/>
      <c r="E169" s="77" t="s">
        <v>2436</v>
      </c>
      <c r="F169" s="77" t="s">
        <v>2135</v>
      </c>
      <c r="G169" s="77" t="s">
        <v>2136</v>
      </c>
      <c r="H169" s="77" t="s">
        <v>2137</v>
      </c>
      <c r="I169" s="77" t="s">
        <v>2138</v>
      </c>
      <c r="J169" s="77" t="s">
        <v>110</v>
      </c>
      <c r="K169" s="77">
        <v>90248</v>
      </c>
      <c r="L169" s="77" t="s">
        <v>869</v>
      </c>
      <c r="M169" s="77" t="s">
        <v>2437</v>
      </c>
      <c r="N169" s="77"/>
      <c r="O169" s="77"/>
      <c r="P169" s="77"/>
      <c r="Q169" s="77" t="s">
        <v>1267</v>
      </c>
      <c r="R169" s="77"/>
      <c r="S169" s="77"/>
      <c r="T169" s="77" t="s">
        <v>2438</v>
      </c>
      <c r="U169" s="77">
        <v>30390456</v>
      </c>
      <c r="V169" s="77">
        <v>14.75</v>
      </c>
      <c r="W169" s="77" t="s">
        <v>2141</v>
      </c>
      <c r="X169" s="77">
        <v>400</v>
      </c>
      <c r="Y169" s="77">
        <v>832</v>
      </c>
      <c r="Z169" s="77">
        <v>26</v>
      </c>
      <c r="AA169" s="89">
        <f t="shared" si="24"/>
        <v>0.33279999999999998</v>
      </c>
      <c r="AB169" s="77" t="s">
        <v>88</v>
      </c>
      <c r="AC169" s="78">
        <v>44651</v>
      </c>
      <c r="AD169" s="77"/>
      <c r="AE169" s="77" t="s">
        <v>2142</v>
      </c>
      <c r="AF169" s="77" t="str">
        <f t="shared" si="25"/>
        <v>CA8501031031T</v>
      </c>
      <c r="AG169" s="77">
        <f t="shared" si="26"/>
        <v>832</v>
      </c>
      <c r="AH169" s="77">
        <f t="shared" si="27"/>
        <v>26</v>
      </c>
      <c r="AI169" s="89">
        <f t="shared" si="28"/>
        <v>0.33279999999999998</v>
      </c>
      <c r="AJ169" s="77" t="s">
        <v>2143</v>
      </c>
      <c r="AK169" s="77" t="s">
        <v>2598</v>
      </c>
      <c r="AL169" s="78">
        <v>44638</v>
      </c>
      <c r="AM169" s="78">
        <v>44638</v>
      </c>
      <c r="AN169" s="78">
        <v>44645</v>
      </c>
      <c r="AO169" s="78">
        <v>44645</v>
      </c>
      <c r="AP169" s="78">
        <v>44645</v>
      </c>
      <c r="AQ169" s="77" t="s">
        <v>89</v>
      </c>
      <c r="AR169" s="77"/>
      <c r="AS169" s="77" t="s">
        <v>2598</v>
      </c>
      <c r="AT169" s="78"/>
      <c r="AU169" s="78"/>
      <c r="AV169" s="78"/>
      <c r="AW169" s="77" t="s">
        <v>1198</v>
      </c>
      <c r="AX169" s="77" t="s">
        <v>116</v>
      </c>
      <c r="AY169" s="576"/>
      <c r="AZ169" s="576"/>
      <c r="BA169" s="576"/>
      <c r="BB169" s="576"/>
      <c r="BC169" s="576"/>
      <c r="BD169" s="576"/>
      <c r="BE169" s="77">
        <f t="shared" si="29"/>
        <v>13</v>
      </c>
      <c r="BF169" s="77">
        <f t="shared" si="30"/>
        <v>3</v>
      </c>
      <c r="BG169" s="77">
        <f t="shared" si="31"/>
        <v>2022</v>
      </c>
      <c r="BH169" s="89"/>
    </row>
    <row r="170" spans="1:60">
      <c r="A170" s="77" t="s">
        <v>55</v>
      </c>
      <c r="B170" s="77" t="s">
        <v>2132</v>
      </c>
      <c r="C170" s="77" t="s">
        <v>2599</v>
      </c>
      <c r="D170" s="78"/>
      <c r="E170" s="77">
        <v>1292</v>
      </c>
      <c r="F170" s="77" t="s">
        <v>2135</v>
      </c>
      <c r="G170" s="77" t="s">
        <v>2147</v>
      </c>
      <c r="H170" s="77" t="s">
        <v>2148</v>
      </c>
      <c r="I170" s="77" t="s">
        <v>531</v>
      </c>
      <c r="J170" s="77" t="s">
        <v>110</v>
      </c>
      <c r="K170" s="77">
        <v>91761</v>
      </c>
      <c r="L170" s="77" t="s">
        <v>2600</v>
      </c>
      <c r="M170" s="77" t="s">
        <v>2601</v>
      </c>
      <c r="N170" s="77"/>
      <c r="O170" s="77"/>
      <c r="P170" s="77"/>
      <c r="Q170" s="77" t="s">
        <v>1267</v>
      </c>
      <c r="R170" s="77"/>
      <c r="S170" s="77"/>
      <c r="T170" s="77" t="s">
        <v>2602</v>
      </c>
      <c r="U170" s="77">
        <v>30397371</v>
      </c>
      <c r="V170" s="77">
        <v>18</v>
      </c>
      <c r="W170" s="77" t="s">
        <v>2603</v>
      </c>
      <c r="X170" s="77">
        <v>475</v>
      </c>
      <c r="Y170" s="77">
        <v>667</v>
      </c>
      <c r="Z170" s="77">
        <v>23</v>
      </c>
      <c r="AA170" s="89">
        <f t="shared" si="24"/>
        <v>0.31682500000000002</v>
      </c>
      <c r="AB170" s="77" t="s">
        <v>88</v>
      </c>
      <c r="AC170" s="78">
        <v>44651</v>
      </c>
      <c r="AD170" s="77"/>
      <c r="AE170" s="77" t="s">
        <v>2142</v>
      </c>
      <c r="AF170" s="77" t="str">
        <f t="shared" si="25"/>
        <v>CA1292020901T</v>
      </c>
      <c r="AG170" s="77">
        <f t="shared" si="26"/>
        <v>667</v>
      </c>
      <c r="AH170" s="77">
        <f t="shared" si="27"/>
        <v>23</v>
      </c>
      <c r="AI170" s="89">
        <f t="shared" si="28"/>
        <v>0.31682500000000002</v>
      </c>
      <c r="AJ170" s="77" t="s">
        <v>2143</v>
      </c>
      <c r="AK170" s="77" t="s">
        <v>2599</v>
      </c>
      <c r="AL170" s="78">
        <v>44641</v>
      </c>
      <c r="AM170" s="78">
        <v>44641</v>
      </c>
      <c r="AN170" s="78">
        <v>44645</v>
      </c>
      <c r="AO170" s="78">
        <v>44645</v>
      </c>
      <c r="AP170" s="78">
        <v>44645</v>
      </c>
      <c r="AQ170" s="77" t="s">
        <v>89</v>
      </c>
      <c r="AR170" s="77" t="s">
        <v>2604</v>
      </c>
      <c r="AS170" s="77" t="s">
        <v>2599</v>
      </c>
      <c r="AT170" s="78"/>
      <c r="AU170" s="78"/>
      <c r="AV170" s="78"/>
      <c r="AW170" s="77" t="s">
        <v>1198</v>
      </c>
      <c r="AX170" s="77" t="s">
        <v>116</v>
      </c>
      <c r="AY170" s="576"/>
      <c r="AZ170" s="576"/>
      <c r="BA170" s="576"/>
      <c r="BB170" s="576"/>
      <c r="BC170" s="576"/>
      <c r="BD170" s="576"/>
      <c r="BE170" s="77">
        <f t="shared" si="29"/>
        <v>13</v>
      </c>
      <c r="BF170" s="77">
        <f t="shared" si="30"/>
        <v>3</v>
      </c>
      <c r="BG170" s="77">
        <f t="shared" si="31"/>
        <v>2022</v>
      </c>
      <c r="BH170" s="89"/>
    </row>
    <row r="171" spans="1:60">
      <c r="A171" s="77" t="s">
        <v>428</v>
      </c>
      <c r="B171" s="77" t="s">
        <v>79</v>
      </c>
      <c r="C171" s="77" t="s">
        <v>2605</v>
      </c>
      <c r="D171" s="78"/>
      <c r="E171" s="77" t="s">
        <v>2440</v>
      </c>
      <c r="F171" s="77" t="s">
        <v>2135</v>
      </c>
      <c r="G171" s="77" t="s">
        <v>2136</v>
      </c>
      <c r="H171" s="77" t="s">
        <v>2137</v>
      </c>
      <c r="I171" s="77" t="s">
        <v>2138</v>
      </c>
      <c r="J171" s="77" t="s">
        <v>110</v>
      </c>
      <c r="K171" s="77">
        <v>90248</v>
      </c>
      <c r="L171" s="77" t="s">
        <v>2441</v>
      </c>
      <c r="M171" s="77" t="s">
        <v>2442</v>
      </c>
      <c r="N171" s="77"/>
      <c r="O171" s="77"/>
      <c r="P171" s="77"/>
      <c r="Q171" s="77" t="s">
        <v>1267</v>
      </c>
      <c r="R171" s="77"/>
      <c r="S171" s="77"/>
      <c r="T171" s="77" t="s">
        <v>2438</v>
      </c>
      <c r="U171" s="77">
        <v>30390456</v>
      </c>
      <c r="V171" s="77">
        <v>14.75</v>
      </c>
      <c r="W171" s="77" t="s">
        <v>2141</v>
      </c>
      <c r="X171" s="77">
        <v>400</v>
      </c>
      <c r="Y171" s="77">
        <v>832</v>
      </c>
      <c r="Z171" s="77">
        <v>26</v>
      </c>
      <c r="AA171" s="89">
        <f t="shared" si="24"/>
        <v>0.33279999999999998</v>
      </c>
      <c r="AB171" s="77" t="s">
        <v>88</v>
      </c>
      <c r="AC171" s="78">
        <v>44651</v>
      </c>
      <c r="AD171" s="77"/>
      <c r="AE171" s="77" t="s">
        <v>2142</v>
      </c>
      <c r="AF171" s="77" t="str">
        <f t="shared" si="25"/>
        <v>CA8501031033T</v>
      </c>
      <c r="AG171" s="77">
        <f t="shared" si="26"/>
        <v>832</v>
      </c>
      <c r="AH171" s="77">
        <f t="shared" si="27"/>
        <v>26</v>
      </c>
      <c r="AI171" s="89">
        <f t="shared" si="28"/>
        <v>0.33279999999999998</v>
      </c>
      <c r="AJ171" s="77" t="s">
        <v>2143</v>
      </c>
      <c r="AK171" s="77" t="s">
        <v>2605</v>
      </c>
      <c r="AL171" s="78">
        <v>44641</v>
      </c>
      <c r="AM171" s="78">
        <v>44641</v>
      </c>
      <c r="AN171" s="78">
        <v>44645</v>
      </c>
      <c r="AO171" s="78">
        <v>44645</v>
      </c>
      <c r="AP171" s="78">
        <v>44645</v>
      </c>
      <c r="AQ171" s="77" t="s">
        <v>89</v>
      </c>
      <c r="AR171" s="77"/>
      <c r="AS171" s="77" t="s">
        <v>2605</v>
      </c>
      <c r="AT171" s="78"/>
      <c r="AU171" s="78"/>
      <c r="AV171" s="78"/>
      <c r="AW171" s="77" t="s">
        <v>1198</v>
      </c>
      <c r="AX171" s="77" t="s">
        <v>116</v>
      </c>
      <c r="AY171" s="576"/>
      <c r="AZ171" s="576"/>
      <c r="BA171" s="576"/>
      <c r="BB171" s="576"/>
      <c r="BC171" s="576"/>
      <c r="BD171" s="576"/>
      <c r="BE171" s="77">
        <f t="shared" si="29"/>
        <v>13</v>
      </c>
      <c r="BF171" s="77">
        <f t="shared" si="30"/>
        <v>3</v>
      </c>
      <c r="BG171" s="77">
        <f t="shared" si="31"/>
        <v>2022</v>
      </c>
      <c r="BH171" s="89"/>
    </row>
    <row r="172" spans="1:60">
      <c r="A172" s="77" t="s">
        <v>428</v>
      </c>
      <c r="B172" s="77" t="s">
        <v>2157</v>
      </c>
      <c r="C172" s="77" t="s">
        <v>2606</v>
      </c>
      <c r="D172" s="78"/>
      <c r="E172" s="77" t="s">
        <v>2607</v>
      </c>
      <c r="F172" s="77" t="s">
        <v>2135</v>
      </c>
      <c r="G172" s="77" t="s">
        <v>2147</v>
      </c>
      <c r="H172" s="77" t="s">
        <v>2148</v>
      </c>
      <c r="I172" s="77" t="s">
        <v>531</v>
      </c>
      <c r="J172" s="77" t="s">
        <v>110</v>
      </c>
      <c r="K172" s="77">
        <v>91761</v>
      </c>
      <c r="L172" s="77" t="s">
        <v>95</v>
      </c>
      <c r="M172" s="77" t="s">
        <v>2608</v>
      </c>
      <c r="N172" s="77"/>
      <c r="O172" s="77"/>
      <c r="P172" s="77"/>
      <c r="Q172" s="77" t="s">
        <v>1267</v>
      </c>
      <c r="R172" s="77"/>
      <c r="S172" s="77"/>
      <c r="T172" s="77" t="s">
        <v>2571</v>
      </c>
      <c r="U172" s="77">
        <v>30390456</v>
      </c>
      <c r="V172" s="77">
        <v>14.75</v>
      </c>
      <c r="W172" s="77" t="s">
        <v>2141</v>
      </c>
      <c r="X172" s="77">
        <v>400</v>
      </c>
      <c r="Y172" s="77">
        <v>768</v>
      </c>
      <c r="Z172" s="77">
        <v>24</v>
      </c>
      <c r="AA172" s="89">
        <f t="shared" si="24"/>
        <v>0.30719999999999997</v>
      </c>
      <c r="AB172" s="77" t="s">
        <v>88</v>
      </c>
      <c r="AC172" s="78">
        <v>44651</v>
      </c>
      <c r="AD172" s="77"/>
      <c r="AE172" s="77" t="s">
        <v>2142</v>
      </c>
      <c r="AF172" s="77" t="str">
        <f t="shared" si="25"/>
        <v>CA3016031003T</v>
      </c>
      <c r="AG172" s="77">
        <f t="shared" si="26"/>
        <v>768</v>
      </c>
      <c r="AH172" s="77">
        <f t="shared" si="27"/>
        <v>24</v>
      </c>
      <c r="AI172" s="89">
        <f t="shared" si="28"/>
        <v>0.30719999999999997</v>
      </c>
      <c r="AJ172" s="77" t="s">
        <v>2143</v>
      </c>
      <c r="AK172" s="77" t="s">
        <v>2606</v>
      </c>
      <c r="AL172" s="78">
        <v>44642</v>
      </c>
      <c r="AM172" s="78">
        <v>44642</v>
      </c>
      <c r="AN172" s="78">
        <v>44645</v>
      </c>
      <c r="AO172" s="78">
        <v>44645</v>
      </c>
      <c r="AP172" s="78">
        <v>44645</v>
      </c>
      <c r="AQ172" s="77" t="s">
        <v>89</v>
      </c>
      <c r="AR172" s="77"/>
      <c r="AS172" s="77" t="s">
        <v>2606</v>
      </c>
      <c r="AT172" s="78"/>
      <c r="AU172" s="78"/>
      <c r="AV172" s="78"/>
      <c r="AW172" s="77" t="s">
        <v>1198</v>
      </c>
      <c r="AX172" s="77" t="s">
        <v>116</v>
      </c>
      <c r="AY172" s="576"/>
      <c r="AZ172" s="576"/>
      <c r="BA172" s="576"/>
      <c r="BB172" s="576"/>
      <c r="BC172" s="576"/>
      <c r="BD172" s="576"/>
      <c r="BE172" s="77">
        <f t="shared" si="29"/>
        <v>13</v>
      </c>
      <c r="BF172" s="77">
        <f t="shared" si="30"/>
        <v>3</v>
      </c>
      <c r="BG172" s="77">
        <f t="shared" si="31"/>
        <v>2022</v>
      </c>
      <c r="BH172" s="89"/>
    </row>
    <row r="173" spans="1:60">
      <c r="A173" s="77" t="s">
        <v>428</v>
      </c>
      <c r="B173" s="77" t="s">
        <v>2132</v>
      </c>
      <c r="C173" s="77" t="s">
        <v>2609</v>
      </c>
      <c r="D173" s="78"/>
      <c r="E173" s="77" t="s">
        <v>2610</v>
      </c>
      <c r="F173" s="77" t="s">
        <v>2135</v>
      </c>
      <c r="G173" s="77" t="s">
        <v>2147</v>
      </c>
      <c r="H173" s="77" t="s">
        <v>2148</v>
      </c>
      <c r="I173" s="77" t="s">
        <v>531</v>
      </c>
      <c r="J173" s="77" t="s">
        <v>110</v>
      </c>
      <c r="K173" s="77">
        <v>91761</v>
      </c>
      <c r="L173" s="77" t="s">
        <v>2168</v>
      </c>
      <c r="M173" s="77" t="s">
        <v>2611</v>
      </c>
      <c r="N173" s="77"/>
      <c r="O173" s="77"/>
      <c r="P173" s="77"/>
      <c r="Q173" s="77" t="s">
        <v>1267</v>
      </c>
      <c r="R173" s="77"/>
      <c r="S173" s="77"/>
      <c r="T173" s="77" t="s">
        <v>2612</v>
      </c>
      <c r="U173" s="77">
        <v>30390156</v>
      </c>
      <c r="V173" s="77">
        <v>14.75</v>
      </c>
      <c r="W173" s="77" t="s">
        <v>2552</v>
      </c>
      <c r="X173" s="77">
        <v>400</v>
      </c>
      <c r="Y173" s="77">
        <v>768</v>
      </c>
      <c r="Z173" s="77">
        <v>24</v>
      </c>
      <c r="AA173" s="89">
        <f t="shared" si="24"/>
        <v>0.30719999999999997</v>
      </c>
      <c r="AB173" s="77" t="s">
        <v>70</v>
      </c>
      <c r="AC173" s="78">
        <v>44651</v>
      </c>
      <c r="AD173" s="77"/>
      <c r="AE173" s="77" t="s">
        <v>2142</v>
      </c>
      <c r="AF173" s="77" t="str">
        <f t="shared" si="25"/>
        <v>CA1981032124T</v>
      </c>
      <c r="AG173" s="77">
        <f t="shared" si="26"/>
        <v>768</v>
      </c>
      <c r="AH173" s="77">
        <f t="shared" si="27"/>
        <v>24</v>
      </c>
      <c r="AI173" s="89">
        <f t="shared" si="28"/>
        <v>0.30719999999999997</v>
      </c>
      <c r="AJ173" s="77" t="s">
        <v>2143</v>
      </c>
      <c r="AK173" s="77" t="s">
        <v>2609</v>
      </c>
      <c r="AL173" s="78">
        <v>44642</v>
      </c>
      <c r="AM173" s="78">
        <v>44642</v>
      </c>
      <c r="AN173" s="78">
        <v>44645</v>
      </c>
      <c r="AO173" s="78">
        <v>44645</v>
      </c>
      <c r="AP173" s="78">
        <v>44645</v>
      </c>
      <c r="AQ173" s="77" t="s">
        <v>89</v>
      </c>
      <c r="AR173" s="77"/>
      <c r="AS173" s="77" t="s">
        <v>2609</v>
      </c>
      <c r="AT173" s="78"/>
      <c r="AU173" s="78"/>
      <c r="AV173" s="78"/>
      <c r="AW173" s="77" t="s">
        <v>1198</v>
      </c>
      <c r="AX173" s="77" t="s">
        <v>116</v>
      </c>
      <c r="AY173" s="576"/>
      <c r="AZ173" s="576"/>
      <c r="BA173" s="576"/>
      <c r="BB173" s="576"/>
      <c r="BC173" s="576"/>
      <c r="BD173" s="576"/>
      <c r="BE173" s="77">
        <f t="shared" si="29"/>
        <v>13</v>
      </c>
      <c r="BF173" s="77">
        <f t="shared" si="30"/>
        <v>3</v>
      </c>
      <c r="BG173" s="77">
        <f t="shared" si="31"/>
        <v>2022</v>
      </c>
      <c r="BH173" s="89"/>
    </row>
    <row r="174" spans="1:60">
      <c r="A174" s="77" t="s">
        <v>428</v>
      </c>
      <c r="B174" s="77" t="s">
        <v>2132</v>
      </c>
      <c r="C174" s="77" t="s">
        <v>2613</v>
      </c>
      <c r="D174" s="78"/>
      <c r="E174" s="77" t="s">
        <v>2614</v>
      </c>
      <c r="F174" s="77" t="s">
        <v>2135</v>
      </c>
      <c r="G174" s="77" t="s">
        <v>2147</v>
      </c>
      <c r="H174" s="77" t="s">
        <v>2148</v>
      </c>
      <c r="I174" s="77" t="s">
        <v>531</v>
      </c>
      <c r="J174" s="77" t="s">
        <v>110</v>
      </c>
      <c r="K174" s="77">
        <v>91761</v>
      </c>
      <c r="L174" s="77" t="s">
        <v>2168</v>
      </c>
      <c r="M174" s="77" t="s">
        <v>2243</v>
      </c>
      <c r="N174" s="77"/>
      <c r="O174" s="77"/>
      <c r="P174" s="77"/>
      <c r="Q174" s="77" t="s">
        <v>1267</v>
      </c>
      <c r="R174" s="77"/>
      <c r="S174" s="77"/>
      <c r="T174" s="77" t="s">
        <v>2615</v>
      </c>
      <c r="U174" s="77">
        <v>30390156</v>
      </c>
      <c r="V174" s="77">
        <v>14.75</v>
      </c>
      <c r="W174" s="77" t="s">
        <v>2552</v>
      </c>
      <c r="X174" s="77">
        <v>400</v>
      </c>
      <c r="Y174" s="77">
        <v>768</v>
      </c>
      <c r="Z174" s="77">
        <v>24</v>
      </c>
      <c r="AA174" s="89">
        <f t="shared" si="24"/>
        <v>0.30719999999999997</v>
      </c>
      <c r="AB174" s="77" t="s">
        <v>70</v>
      </c>
      <c r="AC174" s="78">
        <v>44651</v>
      </c>
      <c r="AD174" s="77"/>
      <c r="AE174" s="77" t="s">
        <v>2142</v>
      </c>
      <c r="AF174" s="77" t="str">
        <f t="shared" si="25"/>
        <v>CA7853032125T</v>
      </c>
      <c r="AG174" s="77">
        <f t="shared" si="26"/>
        <v>768</v>
      </c>
      <c r="AH174" s="77">
        <f t="shared" si="27"/>
        <v>24</v>
      </c>
      <c r="AI174" s="89">
        <f t="shared" si="28"/>
        <v>0.30719999999999997</v>
      </c>
      <c r="AJ174" s="77" t="s">
        <v>2143</v>
      </c>
      <c r="AK174" s="77" t="s">
        <v>2613</v>
      </c>
      <c r="AL174" s="78">
        <v>44642</v>
      </c>
      <c r="AM174" s="78">
        <v>44642</v>
      </c>
      <c r="AN174" s="78">
        <v>44645</v>
      </c>
      <c r="AO174" s="78">
        <v>44645</v>
      </c>
      <c r="AP174" s="78">
        <v>44645</v>
      </c>
      <c r="AQ174" s="77" t="s">
        <v>89</v>
      </c>
      <c r="AR174" s="77"/>
      <c r="AS174" s="77" t="s">
        <v>2613</v>
      </c>
      <c r="AT174" s="78"/>
      <c r="AU174" s="78"/>
      <c r="AV174" s="78"/>
      <c r="AW174" s="77" t="s">
        <v>1198</v>
      </c>
      <c r="AX174" s="77" t="s">
        <v>116</v>
      </c>
      <c r="AY174" s="576"/>
      <c r="AZ174" s="576"/>
      <c r="BA174" s="576"/>
      <c r="BB174" s="576"/>
      <c r="BC174" s="576"/>
      <c r="BD174" s="576"/>
      <c r="BE174" s="77">
        <f t="shared" si="29"/>
        <v>13</v>
      </c>
      <c r="BF174" s="77">
        <f t="shared" si="30"/>
        <v>3</v>
      </c>
      <c r="BG174" s="77">
        <f t="shared" si="31"/>
        <v>2022</v>
      </c>
      <c r="BH174" s="89"/>
    </row>
    <row r="175" spans="1:60">
      <c r="A175" s="77" t="s">
        <v>428</v>
      </c>
      <c r="B175" s="77" t="s">
        <v>230</v>
      </c>
      <c r="C175" s="77" t="s">
        <v>2616</v>
      </c>
      <c r="D175" s="78"/>
      <c r="E175" s="77" t="s">
        <v>2617</v>
      </c>
      <c r="F175" s="77" t="s">
        <v>2135</v>
      </c>
      <c r="G175" s="77" t="s">
        <v>2147</v>
      </c>
      <c r="H175" s="77" t="s">
        <v>2148</v>
      </c>
      <c r="I175" s="77" t="s">
        <v>531</v>
      </c>
      <c r="J175" s="77" t="s">
        <v>110</v>
      </c>
      <c r="K175" s="77">
        <v>91761</v>
      </c>
      <c r="L175" s="77" t="s">
        <v>2618</v>
      </c>
      <c r="M175" s="77" t="s">
        <v>2619</v>
      </c>
      <c r="N175" s="77"/>
      <c r="O175" s="77"/>
      <c r="P175" s="77"/>
      <c r="Q175" s="77" t="s">
        <v>1267</v>
      </c>
      <c r="R175" s="77"/>
      <c r="S175" s="77"/>
      <c r="T175" s="77" t="s">
        <v>2620</v>
      </c>
      <c r="U175" s="77">
        <v>30390156</v>
      </c>
      <c r="V175" s="77">
        <v>14.75</v>
      </c>
      <c r="W175" s="77" t="s">
        <v>2183</v>
      </c>
      <c r="X175" s="77">
        <v>400</v>
      </c>
      <c r="Y175" s="77">
        <v>768</v>
      </c>
      <c r="Z175" s="77">
        <v>24</v>
      </c>
      <c r="AA175" s="89">
        <f t="shared" si="24"/>
        <v>0.30719999999999997</v>
      </c>
      <c r="AB175" s="77" t="s">
        <v>88</v>
      </c>
      <c r="AC175" s="78">
        <v>44651</v>
      </c>
      <c r="AD175" s="77"/>
      <c r="AE175" s="77" t="s">
        <v>2142</v>
      </c>
      <c r="AF175" s="77" t="str">
        <f t="shared" si="25"/>
        <v>CA0917031105T</v>
      </c>
      <c r="AG175" s="77">
        <f t="shared" si="26"/>
        <v>768</v>
      </c>
      <c r="AH175" s="77">
        <f t="shared" si="27"/>
        <v>24</v>
      </c>
      <c r="AI175" s="89">
        <f t="shared" si="28"/>
        <v>0.30719999999999997</v>
      </c>
      <c r="AJ175" s="77" t="s">
        <v>2143</v>
      </c>
      <c r="AK175" s="77" t="s">
        <v>2616</v>
      </c>
      <c r="AL175" s="78">
        <v>44643</v>
      </c>
      <c r="AM175" s="78">
        <v>44643</v>
      </c>
      <c r="AN175" s="78">
        <v>44645</v>
      </c>
      <c r="AO175" s="78">
        <v>44645</v>
      </c>
      <c r="AP175" s="78">
        <v>44645</v>
      </c>
      <c r="AQ175" s="77" t="s">
        <v>89</v>
      </c>
      <c r="AR175" s="77"/>
      <c r="AS175" s="77" t="s">
        <v>2616</v>
      </c>
      <c r="AT175" s="78"/>
      <c r="AU175" s="78"/>
      <c r="AV175" s="78"/>
      <c r="AW175" s="77" t="s">
        <v>1198</v>
      </c>
      <c r="AX175" s="77" t="s">
        <v>116</v>
      </c>
      <c r="AY175" s="576"/>
      <c r="AZ175" s="576"/>
      <c r="BA175" s="576"/>
      <c r="BB175" s="576"/>
      <c r="BC175" s="576"/>
      <c r="BD175" s="576"/>
      <c r="BE175" s="77">
        <f t="shared" si="29"/>
        <v>13</v>
      </c>
      <c r="BF175" s="77">
        <f t="shared" si="30"/>
        <v>3</v>
      </c>
      <c r="BG175" s="77">
        <f t="shared" si="31"/>
        <v>2022</v>
      </c>
      <c r="BH175" s="89"/>
    </row>
    <row r="176" spans="1:60">
      <c r="A176" s="77" t="s">
        <v>428</v>
      </c>
      <c r="B176" s="77" t="s">
        <v>2132</v>
      </c>
      <c r="C176" s="77" t="s">
        <v>2621</v>
      </c>
      <c r="D176" s="78"/>
      <c r="E176" s="77" t="s">
        <v>2622</v>
      </c>
      <c r="F176" s="77" t="s">
        <v>2135</v>
      </c>
      <c r="G176" s="77" t="s">
        <v>2147</v>
      </c>
      <c r="H176" s="77" t="s">
        <v>2148</v>
      </c>
      <c r="I176" s="77" t="s">
        <v>531</v>
      </c>
      <c r="J176" s="77" t="s">
        <v>110</v>
      </c>
      <c r="K176" s="77">
        <v>91761</v>
      </c>
      <c r="L176" s="77" t="s">
        <v>542</v>
      </c>
      <c r="M176" s="77" t="s">
        <v>2623</v>
      </c>
      <c r="N176" s="77"/>
      <c r="O176" s="77"/>
      <c r="P176" s="77"/>
      <c r="Q176" s="77" t="s">
        <v>1267</v>
      </c>
      <c r="R176" s="77"/>
      <c r="S176" s="77"/>
      <c r="T176" s="77" t="s">
        <v>2624</v>
      </c>
      <c r="U176" s="77">
        <v>30390456</v>
      </c>
      <c r="V176" s="77">
        <v>14.75</v>
      </c>
      <c r="W176" s="77" t="s">
        <v>2141</v>
      </c>
      <c r="X176" s="77">
        <v>400</v>
      </c>
      <c r="Y176" s="77">
        <v>768</v>
      </c>
      <c r="Z176" s="77">
        <v>24</v>
      </c>
      <c r="AA176" s="89">
        <f t="shared" si="24"/>
        <v>0.30719999999999997</v>
      </c>
      <c r="AB176" s="77" t="s">
        <v>88</v>
      </c>
      <c r="AC176" s="78">
        <v>44651</v>
      </c>
      <c r="AD176" s="77"/>
      <c r="AE176" s="77" t="s">
        <v>2142</v>
      </c>
      <c r="AF176" s="77" t="str">
        <f t="shared" si="25"/>
        <v>CA8367030840T</v>
      </c>
      <c r="AG176" s="77">
        <f t="shared" si="26"/>
        <v>768</v>
      </c>
      <c r="AH176" s="77">
        <f t="shared" si="27"/>
        <v>24</v>
      </c>
      <c r="AI176" s="89">
        <f t="shared" si="28"/>
        <v>0.30719999999999997</v>
      </c>
      <c r="AJ176" s="77" t="s">
        <v>2143</v>
      </c>
      <c r="AK176" s="77" t="s">
        <v>2621</v>
      </c>
      <c r="AL176" s="78">
        <v>44643</v>
      </c>
      <c r="AM176" s="78">
        <v>44643</v>
      </c>
      <c r="AN176" s="78">
        <v>44645</v>
      </c>
      <c r="AO176" s="78">
        <v>44645</v>
      </c>
      <c r="AP176" s="78">
        <v>44645</v>
      </c>
      <c r="AQ176" s="77" t="s">
        <v>89</v>
      </c>
      <c r="AR176" s="77"/>
      <c r="AS176" s="77" t="s">
        <v>2621</v>
      </c>
      <c r="AT176" s="78"/>
      <c r="AU176" s="78"/>
      <c r="AV176" s="78"/>
      <c r="AW176" s="77" t="s">
        <v>1198</v>
      </c>
      <c r="AX176" s="77" t="s">
        <v>116</v>
      </c>
      <c r="AY176" s="576"/>
      <c r="AZ176" s="576"/>
      <c r="BA176" s="576"/>
      <c r="BB176" s="576"/>
      <c r="BC176" s="576"/>
      <c r="BD176" s="576"/>
      <c r="BE176" s="77">
        <f t="shared" si="29"/>
        <v>13</v>
      </c>
      <c r="BF176" s="77">
        <f t="shared" si="30"/>
        <v>3</v>
      </c>
      <c r="BG176" s="77">
        <f t="shared" si="31"/>
        <v>2022</v>
      </c>
      <c r="BH176" s="89"/>
    </row>
    <row r="177" spans="1:60">
      <c r="A177" s="77" t="s">
        <v>428</v>
      </c>
      <c r="B177" s="77" t="s">
        <v>2132</v>
      </c>
      <c r="C177" s="77" t="s">
        <v>2625</v>
      </c>
      <c r="D177" s="78"/>
      <c r="E177" s="77" t="s">
        <v>2626</v>
      </c>
      <c r="F177" s="77" t="s">
        <v>2135</v>
      </c>
      <c r="G177" s="77" t="s">
        <v>2147</v>
      </c>
      <c r="H177" s="77" t="s">
        <v>2148</v>
      </c>
      <c r="I177" s="77" t="s">
        <v>531</v>
      </c>
      <c r="J177" s="77" t="s">
        <v>110</v>
      </c>
      <c r="K177" s="77">
        <v>91761</v>
      </c>
      <c r="L177" s="77" t="s">
        <v>2627</v>
      </c>
      <c r="M177" s="77" t="s">
        <v>2628</v>
      </c>
      <c r="N177" s="77"/>
      <c r="O177" s="77"/>
      <c r="P177" s="77"/>
      <c r="Q177" s="77" t="s">
        <v>1267</v>
      </c>
      <c r="R177" s="77"/>
      <c r="S177" s="77"/>
      <c r="T177" s="77" t="s">
        <v>2629</v>
      </c>
      <c r="U177" s="77">
        <v>30390456</v>
      </c>
      <c r="V177" s="77">
        <v>14.75</v>
      </c>
      <c r="W177" s="77" t="s">
        <v>2141</v>
      </c>
      <c r="X177" s="77">
        <v>400</v>
      </c>
      <c r="Y177" s="77">
        <v>384</v>
      </c>
      <c r="Z177" s="77">
        <v>12</v>
      </c>
      <c r="AA177" s="89">
        <f t="shared" si="24"/>
        <v>0.15359999999999999</v>
      </c>
      <c r="AB177" s="77" t="s">
        <v>88</v>
      </c>
      <c r="AC177" s="78">
        <v>44651</v>
      </c>
      <c r="AD177" s="77"/>
      <c r="AE177" s="77" t="s">
        <v>2142</v>
      </c>
      <c r="AF177" s="77" t="str">
        <f t="shared" si="25"/>
        <v>CA0609031006T</v>
      </c>
      <c r="AG177" s="77">
        <f t="shared" si="26"/>
        <v>384</v>
      </c>
      <c r="AH177" s="77">
        <f t="shared" si="27"/>
        <v>12</v>
      </c>
      <c r="AI177" s="89">
        <f t="shared" si="28"/>
        <v>0.15359999999999999</v>
      </c>
      <c r="AJ177" s="77" t="s">
        <v>2143</v>
      </c>
      <c r="AK177" s="77" t="s">
        <v>2625</v>
      </c>
      <c r="AL177" s="78">
        <v>44643</v>
      </c>
      <c r="AM177" s="78">
        <v>44643</v>
      </c>
      <c r="AN177" s="78">
        <v>44645</v>
      </c>
      <c r="AO177" s="78">
        <v>44645</v>
      </c>
      <c r="AP177" s="78">
        <v>44645</v>
      </c>
      <c r="AQ177" s="77" t="s">
        <v>89</v>
      </c>
      <c r="AR177" s="77" t="s">
        <v>2630</v>
      </c>
      <c r="AS177" s="77" t="s">
        <v>2625</v>
      </c>
      <c r="AT177" s="78"/>
      <c r="AU177" s="78"/>
      <c r="AV177" s="78"/>
      <c r="AW177" s="77" t="s">
        <v>1198</v>
      </c>
      <c r="AX177" s="77" t="s">
        <v>116</v>
      </c>
      <c r="AY177" s="576"/>
      <c r="AZ177" s="576"/>
      <c r="BA177" s="576"/>
      <c r="BB177" s="576"/>
      <c r="BC177" s="576"/>
      <c r="BD177" s="576"/>
      <c r="BE177" s="77">
        <f t="shared" si="29"/>
        <v>13</v>
      </c>
      <c r="BF177" s="77">
        <f t="shared" si="30"/>
        <v>3</v>
      </c>
      <c r="BG177" s="77">
        <f t="shared" si="31"/>
        <v>2022</v>
      </c>
      <c r="BH177" s="89"/>
    </row>
    <row r="178" spans="1:60">
      <c r="A178" s="77" t="s">
        <v>428</v>
      </c>
      <c r="B178" s="77" t="s">
        <v>2132</v>
      </c>
      <c r="C178" s="77" t="s">
        <v>2631</v>
      </c>
      <c r="D178" s="78"/>
      <c r="E178" s="77" t="s">
        <v>2626</v>
      </c>
      <c r="F178" s="77" t="s">
        <v>2135</v>
      </c>
      <c r="G178" s="77" t="s">
        <v>2147</v>
      </c>
      <c r="H178" s="77" t="s">
        <v>2148</v>
      </c>
      <c r="I178" s="77" t="s">
        <v>531</v>
      </c>
      <c r="J178" s="77" t="s">
        <v>110</v>
      </c>
      <c r="K178" s="77">
        <v>91761</v>
      </c>
      <c r="L178" s="77" t="s">
        <v>2627</v>
      </c>
      <c r="M178" s="77" t="s">
        <v>2632</v>
      </c>
      <c r="N178" s="77"/>
      <c r="O178" s="77"/>
      <c r="P178" s="77"/>
      <c r="Q178" s="77" t="s">
        <v>1267</v>
      </c>
      <c r="R178" s="77"/>
      <c r="S178" s="77"/>
      <c r="T178" s="77" t="s">
        <v>2629</v>
      </c>
      <c r="U178" s="77">
        <v>30390456</v>
      </c>
      <c r="V178" s="77">
        <v>14.75</v>
      </c>
      <c r="W178" s="77" t="s">
        <v>2141</v>
      </c>
      <c r="X178" s="77">
        <v>400</v>
      </c>
      <c r="Y178" s="77">
        <v>384</v>
      </c>
      <c r="Z178" s="77">
        <v>12</v>
      </c>
      <c r="AA178" s="89">
        <f t="shared" si="24"/>
        <v>0.15359999999999999</v>
      </c>
      <c r="AB178" s="77" t="s">
        <v>88</v>
      </c>
      <c r="AC178" s="78">
        <v>44651</v>
      </c>
      <c r="AD178" s="77"/>
      <c r="AE178" s="77" t="s">
        <v>2142</v>
      </c>
      <c r="AF178" s="77" t="str">
        <f t="shared" si="25"/>
        <v>CA0609031007T</v>
      </c>
      <c r="AG178" s="77">
        <f t="shared" si="26"/>
        <v>384</v>
      </c>
      <c r="AH178" s="77">
        <f t="shared" si="27"/>
        <v>12</v>
      </c>
      <c r="AI178" s="89">
        <f t="shared" si="28"/>
        <v>0.15359999999999999</v>
      </c>
      <c r="AJ178" s="77" t="s">
        <v>2143</v>
      </c>
      <c r="AK178" s="77" t="s">
        <v>2631</v>
      </c>
      <c r="AL178" s="78">
        <v>44643</v>
      </c>
      <c r="AM178" s="78">
        <v>44643</v>
      </c>
      <c r="AN178" s="78">
        <v>44645</v>
      </c>
      <c r="AO178" s="78">
        <v>44645</v>
      </c>
      <c r="AP178" s="78">
        <v>44645</v>
      </c>
      <c r="AQ178" s="77" t="s">
        <v>89</v>
      </c>
      <c r="AR178" s="77" t="s">
        <v>2633</v>
      </c>
      <c r="AS178" s="77" t="s">
        <v>2631</v>
      </c>
      <c r="AT178" s="78"/>
      <c r="AU178" s="78"/>
      <c r="AV178" s="78"/>
      <c r="AW178" s="77" t="s">
        <v>1198</v>
      </c>
      <c r="AX178" s="77" t="s">
        <v>116</v>
      </c>
      <c r="AY178" s="576"/>
      <c r="AZ178" s="576"/>
      <c r="BA178" s="576"/>
      <c r="BB178" s="576"/>
      <c r="BC178" s="576"/>
      <c r="BD178" s="576"/>
      <c r="BE178" s="77">
        <f t="shared" si="29"/>
        <v>13</v>
      </c>
      <c r="BF178" s="77">
        <f t="shared" si="30"/>
        <v>3</v>
      </c>
      <c r="BG178" s="77">
        <f t="shared" si="31"/>
        <v>2022</v>
      </c>
      <c r="BH178" s="89"/>
    </row>
    <row r="179" spans="1:60">
      <c r="A179" s="77" t="s">
        <v>55</v>
      </c>
      <c r="B179" s="77" t="s">
        <v>2132</v>
      </c>
      <c r="C179" s="77" t="s">
        <v>2634</v>
      </c>
      <c r="D179" s="78"/>
      <c r="E179" s="77" t="s">
        <v>2538</v>
      </c>
      <c r="F179" s="77" t="s">
        <v>2135</v>
      </c>
      <c r="G179" s="77" t="s">
        <v>2136</v>
      </c>
      <c r="H179" s="77" t="s">
        <v>2137</v>
      </c>
      <c r="I179" s="77" t="s">
        <v>2138</v>
      </c>
      <c r="J179" s="77" t="s">
        <v>110</v>
      </c>
      <c r="K179" s="77">
        <v>90248</v>
      </c>
      <c r="L179" s="77" t="s">
        <v>190</v>
      </c>
      <c r="M179" s="77" t="s">
        <v>191</v>
      </c>
      <c r="N179" s="77"/>
      <c r="O179" s="77"/>
      <c r="P179" s="77"/>
      <c r="Q179" s="77" t="s">
        <v>1267</v>
      </c>
      <c r="R179" s="77"/>
      <c r="S179" s="77"/>
      <c r="T179" s="77" t="s">
        <v>2539</v>
      </c>
      <c r="U179" s="77">
        <v>30397472</v>
      </c>
      <c r="V179" s="77">
        <v>15</v>
      </c>
      <c r="W179" s="77" t="s">
        <v>2212</v>
      </c>
      <c r="X179" s="77">
        <v>480</v>
      </c>
      <c r="Y179" s="77">
        <v>638</v>
      </c>
      <c r="Z179" s="77">
        <v>22</v>
      </c>
      <c r="AA179" s="89">
        <f t="shared" si="24"/>
        <v>0.30624000000000001</v>
      </c>
      <c r="AB179" s="77" t="s">
        <v>88</v>
      </c>
      <c r="AC179" s="78">
        <v>44651</v>
      </c>
      <c r="AD179" s="77"/>
      <c r="AE179" s="77" t="s">
        <v>2142</v>
      </c>
      <c r="AF179" s="77" t="str">
        <f t="shared" si="25"/>
        <v>CA2135031124T</v>
      </c>
      <c r="AG179" s="77">
        <f t="shared" si="26"/>
        <v>638</v>
      </c>
      <c r="AH179" s="77">
        <f t="shared" si="27"/>
        <v>22</v>
      </c>
      <c r="AI179" s="89">
        <f t="shared" si="28"/>
        <v>0.30624000000000001</v>
      </c>
      <c r="AJ179" s="77" t="s">
        <v>2143</v>
      </c>
      <c r="AK179" s="77" t="s">
        <v>2634</v>
      </c>
      <c r="AL179" s="78">
        <v>44644</v>
      </c>
      <c r="AM179" s="78">
        <v>44644</v>
      </c>
      <c r="AN179" s="78">
        <v>44645</v>
      </c>
      <c r="AO179" s="78">
        <v>44645</v>
      </c>
      <c r="AP179" s="78">
        <v>44645</v>
      </c>
      <c r="AQ179" s="77" t="s">
        <v>89</v>
      </c>
      <c r="AR179" s="77"/>
      <c r="AS179" s="77" t="s">
        <v>2634</v>
      </c>
      <c r="AT179" s="78"/>
      <c r="AU179" s="78"/>
      <c r="AV179" s="78"/>
      <c r="AW179" s="77" t="s">
        <v>1198</v>
      </c>
      <c r="AX179" s="77" t="s">
        <v>116</v>
      </c>
      <c r="AY179" s="576"/>
      <c r="AZ179" s="576"/>
      <c r="BA179" s="576"/>
      <c r="BB179" s="576"/>
      <c r="BC179" s="576"/>
      <c r="BD179" s="576"/>
      <c r="BE179" s="77">
        <f t="shared" si="29"/>
        <v>13</v>
      </c>
      <c r="BF179" s="77">
        <f t="shared" si="30"/>
        <v>3</v>
      </c>
      <c r="BG179" s="77">
        <f t="shared" si="31"/>
        <v>2022</v>
      </c>
      <c r="BH179" s="89"/>
    </row>
    <row r="180" spans="1:60">
      <c r="A180" s="77" t="s">
        <v>428</v>
      </c>
      <c r="B180" s="77" t="s">
        <v>2157</v>
      </c>
      <c r="C180" s="77" t="s">
        <v>2635</v>
      </c>
      <c r="D180" s="78"/>
      <c r="E180" s="77" t="s">
        <v>2636</v>
      </c>
      <c r="F180" s="77" t="s">
        <v>2368</v>
      </c>
      <c r="G180" s="77" t="s">
        <v>2369</v>
      </c>
      <c r="H180" s="77" t="s">
        <v>2370</v>
      </c>
      <c r="I180" s="77" t="s">
        <v>2371</v>
      </c>
      <c r="J180" s="77" t="s">
        <v>110</v>
      </c>
      <c r="K180" s="77">
        <v>94601</v>
      </c>
      <c r="L180" s="77" t="s">
        <v>195</v>
      </c>
      <c r="M180" s="77" t="s">
        <v>2637</v>
      </c>
      <c r="N180" s="77"/>
      <c r="O180" s="77"/>
      <c r="P180" s="77"/>
      <c r="Q180" s="77" t="s">
        <v>1267</v>
      </c>
      <c r="R180" s="77"/>
      <c r="S180" s="77"/>
      <c r="T180" s="77" t="s">
        <v>2638</v>
      </c>
      <c r="U180" s="77">
        <v>30390456</v>
      </c>
      <c r="V180" s="77">
        <v>14.75</v>
      </c>
      <c r="W180" s="77" t="s">
        <v>2141</v>
      </c>
      <c r="X180" s="77">
        <v>400</v>
      </c>
      <c r="Y180" s="77">
        <v>768</v>
      </c>
      <c r="Z180" s="77">
        <v>24</v>
      </c>
      <c r="AA180" s="89">
        <f t="shared" si="24"/>
        <v>0.30719999999999997</v>
      </c>
      <c r="AB180" s="77" t="s">
        <v>88</v>
      </c>
      <c r="AC180" s="78">
        <v>44651</v>
      </c>
      <c r="AD180" s="77"/>
      <c r="AE180" s="77" t="s">
        <v>2142</v>
      </c>
      <c r="AF180" s="77" t="str">
        <f t="shared" si="25"/>
        <v>CA0873031011T</v>
      </c>
      <c r="AG180" s="77">
        <f t="shared" si="26"/>
        <v>768</v>
      </c>
      <c r="AH180" s="77">
        <f t="shared" si="27"/>
        <v>24</v>
      </c>
      <c r="AI180" s="89">
        <f t="shared" si="28"/>
        <v>0.30719999999999997</v>
      </c>
      <c r="AJ180" s="77" t="s">
        <v>2143</v>
      </c>
      <c r="AK180" s="77" t="s">
        <v>2635</v>
      </c>
      <c r="AL180" s="78">
        <v>44644</v>
      </c>
      <c r="AM180" s="78">
        <v>44644</v>
      </c>
      <c r="AN180" s="78">
        <v>44645</v>
      </c>
      <c r="AO180" s="78">
        <v>44645</v>
      </c>
      <c r="AP180" s="78">
        <v>44645</v>
      </c>
      <c r="AQ180" s="77" t="s">
        <v>89</v>
      </c>
      <c r="AR180" s="77" t="s">
        <v>2639</v>
      </c>
      <c r="AS180" s="77" t="s">
        <v>2635</v>
      </c>
      <c r="AT180" s="78"/>
      <c r="AU180" s="78"/>
      <c r="AV180" s="78"/>
      <c r="AW180" s="77" t="s">
        <v>1198</v>
      </c>
      <c r="AX180" s="77" t="s">
        <v>116</v>
      </c>
      <c r="AY180" s="576"/>
      <c r="AZ180" s="576"/>
      <c r="BA180" s="576"/>
      <c r="BB180" s="576"/>
      <c r="BC180" s="576"/>
      <c r="BD180" s="576"/>
      <c r="BE180" s="77">
        <f t="shared" si="29"/>
        <v>13</v>
      </c>
      <c r="BF180" s="77">
        <f t="shared" si="30"/>
        <v>3</v>
      </c>
      <c r="BG180" s="77">
        <f t="shared" si="31"/>
        <v>2022</v>
      </c>
      <c r="BH180" s="89"/>
    </row>
    <row r="181" spans="1:60">
      <c r="A181" s="77" t="s">
        <v>428</v>
      </c>
      <c r="B181" s="77" t="s">
        <v>56</v>
      </c>
      <c r="C181" s="77" t="s">
        <v>2640</v>
      </c>
      <c r="D181" s="78"/>
      <c r="E181" s="77" t="s">
        <v>2641</v>
      </c>
      <c r="F181" s="77" t="s">
        <v>2135</v>
      </c>
      <c r="G181" s="77" t="s">
        <v>2147</v>
      </c>
      <c r="H181" s="77" t="s">
        <v>2148</v>
      </c>
      <c r="I181" s="77" t="s">
        <v>531</v>
      </c>
      <c r="J181" s="77" t="s">
        <v>110</v>
      </c>
      <c r="K181" s="77">
        <v>91761</v>
      </c>
      <c r="L181" s="77" t="s">
        <v>1225</v>
      </c>
      <c r="M181" s="77" t="s">
        <v>1226</v>
      </c>
      <c r="N181" s="77" t="s">
        <v>565</v>
      </c>
      <c r="O181" s="77" t="s">
        <v>110</v>
      </c>
      <c r="P181" s="77">
        <v>94544</v>
      </c>
      <c r="Q181" s="77" t="s">
        <v>1267</v>
      </c>
      <c r="R181" s="77"/>
      <c r="S181" s="77"/>
      <c r="T181" s="77"/>
      <c r="U181" s="77">
        <v>30390256</v>
      </c>
      <c r="V181" s="77">
        <v>14.75</v>
      </c>
      <c r="W181" s="77" t="s">
        <v>2197</v>
      </c>
      <c r="X181" s="77">
        <v>400</v>
      </c>
      <c r="Y181" s="77">
        <v>624</v>
      </c>
      <c r="Z181" s="77">
        <v>24</v>
      </c>
      <c r="AA181" s="89">
        <f t="shared" si="24"/>
        <v>0.24959999999999999</v>
      </c>
      <c r="AB181" s="77" t="s">
        <v>70</v>
      </c>
      <c r="AC181" s="78">
        <v>44651</v>
      </c>
      <c r="AD181" s="77"/>
      <c r="AE181" s="77" t="s">
        <v>2142</v>
      </c>
      <c r="AF181" s="77" t="str">
        <f t="shared" si="25"/>
        <v>CA2022031006T</v>
      </c>
      <c r="AG181" s="77">
        <f t="shared" si="26"/>
        <v>624</v>
      </c>
      <c r="AH181" s="77">
        <f t="shared" si="27"/>
        <v>24</v>
      </c>
      <c r="AI181" s="89">
        <f t="shared" si="28"/>
        <v>0.24959999999999999</v>
      </c>
      <c r="AJ181" s="77" t="s">
        <v>2143</v>
      </c>
      <c r="AK181" s="77" t="s">
        <v>2640</v>
      </c>
      <c r="AL181" s="78">
        <v>44644</v>
      </c>
      <c r="AM181" s="78">
        <v>44644</v>
      </c>
      <c r="AN181" s="78">
        <v>44645</v>
      </c>
      <c r="AO181" s="78">
        <v>44645</v>
      </c>
      <c r="AP181" s="78">
        <v>44645</v>
      </c>
      <c r="AQ181" s="77" t="s">
        <v>89</v>
      </c>
      <c r="AR181" s="77" t="s">
        <v>2642</v>
      </c>
      <c r="AS181" s="77" t="s">
        <v>2640</v>
      </c>
      <c r="AT181" s="78"/>
      <c r="AU181" s="78"/>
      <c r="AV181" s="78"/>
      <c r="AW181" s="77" t="s">
        <v>1198</v>
      </c>
      <c r="AX181" s="77" t="s">
        <v>116</v>
      </c>
      <c r="AY181" s="576"/>
      <c r="AZ181" s="576"/>
      <c r="BA181" s="576"/>
      <c r="BB181" s="576"/>
      <c r="BC181" s="576"/>
      <c r="BD181" s="576"/>
      <c r="BE181" s="77">
        <f t="shared" si="29"/>
        <v>13</v>
      </c>
      <c r="BF181" s="77">
        <f t="shared" si="30"/>
        <v>3</v>
      </c>
      <c r="BG181" s="77">
        <f t="shared" si="31"/>
        <v>2022</v>
      </c>
      <c r="BH181" s="89"/>
    </row>
    <row r="182" spans="1:60">
      <c r="A182" s="77" t="s">
        <v>428</v>
      </c>
      <c r="B182" s="77" t="s">
        <v>56</v>
      </c>
      <c r="C182" s="77" t="s">
        <v>2643</v>
      </c>
      <c r="D182" s="78"/>
      <c r="E182" s="77" t="s">
        <v>2641</v>
      </c>
      <c r="F182" s="77" t="s">
        <v>2135</v>
      </c>
      <c r="G182" s="77" t="s">
        <v>2147</v>
      </c>
      <c r="H182" s="77" t="s">
        <v>2148</v>
      </c>
      <c r="I182" s="77" t="s">
        <v>531</v>
      </c>
      <c r="J182" s="77" t="s">
        <v>110</v>
      </c>
      <c r="K182" s="77">
        <v>91761</v>
      </c>
      <c r="L182" s="77" t="s">
        <v>1225</v>
      </c>
      <c r="M182" s="77" t="s">
        <v>1226</v>
      </c>
      <c r="N182" s="77" t="s">
        <v>565</v>
      </c>
      <c r="O182" s="77" t="s">
        <v>110</v>
      </c>
      <c r="P182" s="77">
        <v>94544</v>
      </c>
      <c r="Q182" s="77" t="s">
        <v>1267</v>
      </c>
      <c r="R182" s="77"/>
      <c r="S182" s="77"/>
      <c r="T182" s="77"/>
      <c r="U182" s="77">
        <v>30390256</v>
      </c>
      <c r="V182" s="77">
        <v>14.75</v>
      </c>
      <c r="W182" s="77" t="s">
        <v>2197</v>
      </c>
      <c r="X182" s="77">
        <v>400</v>
      </c>
      <c r="Y182" s="77">
        <v>624</v>
      </c>
      <c r="Z182" s="77">
        <v>24</v>
      </c>
      <c r="AA182" s="89">
        <f t="shared" si="24"/>
        <v>0.24959999999999999</v>
      </c>
      <c r="AB182" s="77" t="s">
        <v>70</v>
      </c>
      <c r="AC182" s="78">
        <v>44651</v>
      </c>
      <c r="AD182" s="77"/>
      <c r="AE182" s="77" t="s">
        <v>2142</v>
      </c>
      <c r="AF182" s="77" t="str">
        <f t="shared" si="25"/>
        <v>CA2022031007T</v>
      </c>
      <c r="AG182" s="77">
        <f t="shared" si="26"/>
        <v>624</v>
      </c>
      <c r="AH182" s="77">
        <f t="shared" si="27"/>
        <v>24</v>
      </c>
      <c r="AI182" s="89">
        <f t="shared" si="28"/>
        <v>0.24959999999999999</v>
      </c>
      <c r="AJ182" s="77" t="s">
        <v>2143</v>
      </c>
      <c r="AK182" s="77" t="s">
        <v>2643</v>
      </c>
      <c r="AL182" s="78">
        <v>44644</v>
      </c>
      <c r="AM182" s="78">
        <v>44644</v>
      </c>
      <c r="AN182" s="78">
        <v>44645</v>
      </c>
      <c r="AO182" s="78">
        <v>44645</v>
      </c>
      <c r="AP182" s="78">
        <v>44645</v>
      </c>
      <c r="AQ182" s="77" t="s">
        <v>89</v>
      </c>
      <c r="AR182" s="77" t="s">
        <v>2644</v>
      </c>
      <c r="AS182" s="77" t="s">
        <v>2643</v>
      </c>
      <c r="AT182" s="78"/>
      <c r="AU182" s="78"/>
      <c r="AV182" s="78"/>
      <c r="AW182" s="77" t="s">
        <v>1198</v>
      </c>
      <c r="AX182" s="77" t="s">
        <v>116</v>
      </c>
      <c r="AY182" s="576"/>
      <c r="AZ182" s="576"/>
      <c r="BA182" s="576"/>
      <c r="BB182" s="576"/>
      <c r="BC182" s="576"/>
      <c r="BD182" s="576"/>
      <c r="BE182" s="77">
        <f t="shared" si="29"/>
        <v>13</v>
      </c>
      <c r="BF182" s="77">
        <f t="shared" si="30"/>
        <v>3</v>
      </c>
      <c r="BG182" s="77">
        <f t="shared" si="31"/>
        <v>2022</v>
      </c>
      <c r="BH182" s="89"/>
    </row>
    <row r="183" spans="1:60">
      <c r="A183" s="77" t="s">
        <v>428</v>
      </c>
      <c r="B183" s="77" t="s">
        <v>56</v>
      </c>
      <c r="C183" s="77" t="s">
        <v>2645</v>
      </c>
      <c r="D183" s="78"/>
      <c r="E183" s="77" t="s">
        <v>2641</v>
      </c>
      <c r="F183" s="77" t="s">
        <v>2135</v>
      </c>
      <c r="G183" s="77" t="s">
        <v>2147</v>
      </c>
      <c r="H183" s="77" t="s">
        <v>2148</v>
      </c>
      <c r="I183" s="77" t="s">
        <v>531</v>
      </c>
      <c r="J183" s="77" t="s">
        <v>110</v>
      </c>
      <c r="K183" s="77">
        <v>91761</v>
      </c>
      <c r="L183" s="77" t="s">
        <v>1225</v>
      </c>
      <c r="M183" s="77" t="s">
        <v>1226</v>
      </c>
      <c r="N183" s="77" t="s">
        <v>565</v>
      </c>
      <c r="O183" s="77" t="s">
        <v>110</v>
      </c>
      <c r="P183" s="77">
        <v>94544</v>
      </c>
      <c r="Q183" s="77" t="s">
        <v>1267</v>
      </c>
      <c r="R183" s="77"/>
      <c r="S183" s="77"/>
      <c r="T183" s="77"/>
      <c r="U183" s="77">
        <v>30390256</v>
      </c>
      <c r="V183" s="77">
        <v>14.75</v>
      </c>
      <c r="W183" s="77" t="s">
        <v>2197</v>
      </c>
      <c r="X183" s="77">
        <v>400</v>
      </c>
      <c r="Y183" s="77">
        <v>624</v>
      </c>
      <c r="Z183" s="77">
        <v>24</v>
      </c>
      <c r="AA183" s="89">
        <f t="shared" si="24"/>
        <v>0.24959999999999999</v>
      </c>
      <c r="AB183" s="77" t="s">
        <v>70</v>
      </c>
      <c r="AC183" s="78">
        <v>44651</v>
      </c>
      <c r="AD183" s="77"/>
      <c r="AE183" s="77" t="s">
        <v>2142</v>
      </c>
      <c r="AF183" s="77" t="str">
        <f t="shared" si="25"/>
        <v>CA2022031008T</v>
      </c>
      <c r="AG183" s="77">
        <f t="shared" si="26"/>
        <v>624</v>
      </c>
      <c r="AH183" s="77">
        <f t="shared" si="27"/>
        <v>24</v>
      </c>
      <c r="AI183" s="89">
        <f t="shared" si="28"/>
        <v>0.24959999999999999</v>
      </c>
      <c r="AJ183" s="77" t="s">
        <v>2143</v>
      </c>
      <c r="AK183" s="77" t="s">
        <v>2645</v>
      </c>
      <c r="AL183" s="78">
        <v>44644</v>
      </c>
      <c r="AM183" s="78">
        <v>44644</v>
      </c>
      <c r="AN183" s="78">
        <v>44645</v>
      </c>
      <c r="AO183" s="78">
        <v>44645</v>
      </c>
      <c r="AP183" s="78">
        <v>44645</v>
      </c>
      <c r="AQ183" s="77" t="s">
        <v>89</v>
      </c>
      <c r="AR183" s="77" t="s">
        <v>2646</v>
      </c>
      <c r="AS183" s="77" t="s">
        <v>2645</v>
      </c>
      <c r="AT183" s="78"/>
      <c r="AU183" s="78"/>
      <c r="AV183" s="78"/>
      <c r="AW183" s="77" t="s">
        <v>1198</v>
      </c>
      <c r="AX183" s="77" t="s">
        <v>116</v>
      </c>
      <c r="AY183" s="576"/>
      <c r="AZ183" s="576"/>
      <c r="BA183" s="576"/>
      <c r="BB183" s="576"/>
      <c r="BC183" s="576"/>
      <c r="BD183" s="576"/>
      <c r="BE183" s="77">
        <f t="shared" si="29"/>
        <v>13</v>
      </c>
      <c r="BF183" s="77">
        <f t="shared" si="30"/>
        <v>3</v>
      </c>
      <c r="BG183" s="77">
        <f t="shared" si="31"/>
        <v>2022</v>
      </c>
      <c r="BH183" s="89"/>
    </row>
    <row r="184" spans="1:60">
      <c r="A184" s="77" t="s">
        <v>428</v>
      </c>
      <c r="B184" s="77" t="s">
        <v>56</v>
      </c>
      <c r="C184" s="77" t="s">
        <v>2647</v>
      </c>
      <c r="D184" s="78"/>
      <c r="E184" s="77" t="s">
        <v>2641</v>
      </c>
      <c r="F184" s="77" t="s">
        <v>2135</v>
      </c>
      <c r="G184" s="77" t="s">
        <v>2147</v>
      </c>
      <c r="H184" s="77" t="s">
        <v>2148</v>
      </c>
      <c r="I184" s="77" t="s">
        <v>531</v>
      </c>
      <c r="J184" s="77" t="s">
        <v>110</v>
      </c>
      <c r="K184" s="77">
        <v>91761</v>
      </c>
      <c r="L184" s="77" t="s">
        <v>1225</v>
      </c>
      <c r="M184" s="77" t="s">
        <v>1226</v>
      </c>
      <c r="N184" s="77" t="s">
        <v>565</v>
      </c>
      <c r="O184" s="77" t="s">
        <v>110</v>
      </c>
      <c r="P184" s="77">
        <v>94544</v>
      </c>
      <c r="Q184" s="77" t="s">
        <v>1267</v>
      </c>
      <c r="R184" s="77"/>
      <c r="S184" s="77"/>
      <c r="T184" s="77"/>
      <c r="U184" s="77">
        <v>30390256</v>
      </c>
      <c r="V184" s="77">
        <v>14.75</v>
      </c>
      <c r="W184" s="77" t="s">
        <v>2197</v>
      </c>
      <c r="X184" s="77">
        <v>400</v>
      </c>
      <c r="Y184" s="77">
        <v>624</v>
      </c>
      <c r="Z184" s="77">
        <v>24</v>
      </c>
      <c r="AA184" s="89">
        <f t="shared" si="24"/>
        <v>0.24959999999999999</v>
      </c>
      <c r="AB184" s="77" t="s">
        <v>70</v>
      </c>
      <c r="AC184" s="78">
        <v>44651</v>
      </c>
      <c r="AD184" s="77"/>
      <c r="AE184" s="77" t="s">
        <v>2142</v>
      </c>
      <c r="AF184" s="77" t="str">
        <f t="shared" si="25"/>
        <v>CA2022031009T</v>
      </c>
      <c r="AG184" s="77">
        <f t="shared" si="26"/>
        <v>624</v>
      </c>
      <c r="AH184" s="77">
        <f t="shared" si="27"/>
        <v>24</v>
      </c>
      <c r="AI184" s="89">
        <f t="shared" si="28"/>
        <v>0.24959999999999999</v>
      </c>
      <c r="AJ184" s="77" t="s">
        <v>2143</v>
      </c>
      <c r="AK184" s="77" t="s">
        <v>2647</v>
      </c>
      <c r="AL184" s="78">
        <v>44644</v>
      </c>
      <c r="AM184" s="78">
        <v>44644</v>
      </c>
      <c r="AN184" s="78">
        <v>44645</v>
      </c>
      <c r="AO184" s="78">
        <v>44645</v>
      </c>
      <c r="AP184" s="78">
        <v>44645</v>
      </c>
      <c r="AQ184" s="77" t="s">
        <v>89</v>
      </c>
      <c r="AR184" s="77" t="s">
        <v>2648</v>
      </c>
      <c r="AS184" s="77" t="s">
        <v>2647</v>
      </c>
      <c r="AT184" s="78"/>
      <c r="AU184" s="78"/>
      <c r="AV184" s="78"/>
      <c r="AW184" s="77" t="s">
        <v>1198</v>
      </c>
      <c r="AX184" s="77" t="s">
        <v>116</v>
      </c>
      <c r="AY184" s="576"/>
      <c r="AZ184" s="576"/>
      <c r="BA184" s="576"/>
      <c r="BB184" s="576"/>
      <c r="BC184" s="576"/>
      <c r="BD184" s="576"/>
      <c r="BE184" s="77">
        <f t="shared" si="29"/>
        <v>13</v>
      </c>
      <c r="BF184" s="77">
        <f t="shared" si="30"/>
        <v>3</v>
      </c>
      <c r="BG184" s="77">
        <f t="shared" si="31"/>
        <v>2022</v>
      </c>
      <c r="BH184" s="89"/>
    </row>
    <row r="185" spans="1:60">
      <c r="A185" s="77" t="s">
        <v>428</v>
      </c>
      <c r="B185" s="77" t="s">
        <v>230</v>
      </c>
      <c r="C185" s="77" t="s">
        <v>2649</v>
      </c>
      <c r="D185" s="78"/>
      <c r="E185" s="77" t="s">
        <v>2650</v>
      </c>
      <c r="F185" s="77" t="s">
        <v>2368</v>
      </c>
      <c r="G185" s="77" t="s">
        <v>2369</v>
      </c>
      <c r="H185" s="77" t="s">
        <v>2370</v>
      </c>
      <c r="I185" s="77" t="s">
        <v>2371</v>
      </c>
      <c r="J185" s="77" t="s">
        <v>110</v>
      </c>
      <c r="K185" s="77">
        <v>94601</v>
      </c>
      <c r="L185" s="77" t="s">
        <v>840</v>
      </c>
      <c r="M185" s="77" t="s">
        <v>2651</v>
      </c>
      <c r="N185" s="77"/>
      <c r="O185" s="77"/>
      <c r="P185" s="77"/>
      <c r="Q185" s="77" t="s">
        <v>1267</v>
      </c>
      <c r="R185" s="77"/>
      <c r="S185" s="77"/>
      <c r="T185" s="77" t="s">
        <v>2652</v>
      </c>
      <c r="U185" s="77">
        <v>30390456</v>
      </c>
      <c r="V185" s="77">
        <v>14.75</v>
      </c>
      <c r="W185" s="77" t="s">
        <v>2141</v>
      </c>
      <c r="X185" s="77">
        <v>400</v>
      </c>
      <c r="Y185" s="77">
        <v>832</v>
      </c>
      <c r="Z185" s="77">
        <v>26</v>
      </c>
      <c r="AA185" s="89">
        <f t="shared" si="24"/>
        <v>0.33279999999999998</v>
      </c>
      <c r="AB185" s="77" t="s">
        <v>88</v>
      </c>
      <c r="AC185" s="78">
        <v>44651</v>
      </c>
      <c r="AD185" s="77"/>
      <c r="AE185" s="77" t="s">
        <v>2142</v>
      </c>
      <c r="AF185" s="77" t="str">
        <f t="shared" si="25"/>
        <v>CA5004030824T</v>
      </c>
      <c r="AG185" s="77">
        <f t="shared" si="26"/>
        <v>832</v>
      </c>
      <c r="AH185" s="77">
        <f t="shared" si="27"/>
        <v>26</v>
      </c>
      <c r="AI185" s="89">
        <f t="shared" si="28"/>
        <v>0.33279999999999998</v>
      </c>
      <c r="AJ185" s="77" t="s">
        <v>2143</v>
      </c>
      <c r="AK185" s="77" t="s">
        <v>2649</v>
      </c>
      <c r="AL185" s="78">
        <v>44644</v>
      </c>
      <c r="AM185" s="78">
        <v>44644</v>
      </c>
      <c r="AN185" s="78">
        <v>44645</v>
      </c>
      <c r="AO185" s="78">
        <v>44645</v>
      </c>
      <c r="AP185" s="78">
        <v>44645</v>
      </c>
      <c r="AQ185" s="77" t="s">
        <v>89</v>
      </c>
      <c r="AR185" s="77"/>
      <c r="AS185" s="77" t="s">
        <v>2649</v>
      </c>
      <c r="AT185" s="78"/>
      <c r="AU185" s="78"/>
      <c r="AV185" s="78"/>
      <c r="AW185" s="77" t="s">
        <v>1198</v>
      </c>
      <c r="AX185" s="77" t="s">
        <v>116</v>
      </c>
      <c r="AY185" s="576"/>
      <c r="AZ185" s="576"/>
      <c r="BA185" s="576"/>
      <c r="BB185" s="576"/>
      <c r="BC185" s="576"/>
      <c r="BD185" s="576"/>
      <c r="BE185" s="77">
        <f t="shared" si="29"/>
        <v>13</v>
      </c>
      <c r="BF185" s="77">
        <f t="shared" si="30"/>
        <v>3</v>
      </c>
      <c r="BG185" s="77">
        <f t="shared" si="31"/>
        <v>2022</v>
      </c>
      <c r="BH185" s="89"/>
    </row>
    <row r="186" spans="1:60">
      <c r="A186" s="77" t="s">
        <v>428</v>
      </c>
      <c r="B186" s="77" t="s">
        <v>2157</v>
      </c>
      <c r="C186" s="77" t="s">
        <v>2653</v>
      </c>
      <c r="D186" s="78"/>
      <c r="E186" s="77" t="s">
        <v>2654</v>
      </c>
      <c r="F186" s="77" t="s">
        <v>2368</v>
      </c>
      <c r="G186" s="77" t="s">
        <v>2369</v>
      </c>
      <c r="H186" s="77" t="s">
        <v>2370</v>
      </c>
      <c r="I186" s="77" t="s">
        <v>2371</v>
      </c>
      <c r="J186" s="77" t="s">
        <v>110</v>
      </c>
      <c r="K186" s="77">
        <v>94601</v>
      </c>
      <c r="L186" s="77" t="s">
        <v>653</v>
      </c>
      <c r="M186" s="77" t="s">
        <v>2298</v>
      </c>
      <c r="N186" s="77"/>
      <c r="O186" s="77"/>
      <c r="P186" s="77"/>
      <c r="Q186" s="77" t="s">
        <v>1267</v>
      </c>
      <c r="R186" s="77"/>
      <c r="S186" s="77"/>
      <c r="T186" s="77" t="s">
        <v>2352</v>
      </c>
      <c r="U186" s="77">
        <v>30390455</v>
      </c>
      <c r="V186" s="77">
        <v>14.75</v>
      </c>
      <c r="W186" s="77" t="s">
        <v>2176</v>
      </c>
      <c r="X186" s="77">
        <v>395</v>
      </c>
      <c r="Y186" s="77">
        <v>832</v>
      </c>
      <c r="Z186" s="77">
        <v>26</v>
      </c>
      <c r="AA186" s="89">
        <f t="shared" si="24"/>
        <v>0.32863999999999999</v>
      </c>
      <c r="AB186" s="77" t="s">
        <v>70</v>
      </c>
      <c r="AC186" s="78">
        <v>44651</v>
      </c>
      <c r="AD186" s="77"/>
      <c r="AE186" s="77" t="s">
        <v>2142</v>
      </c>
      <c r="AF186" s="77" t="str">
        <f t="shared" si="25"/>
        <v>CA0731031021T</v>
      </c>
      <c r="AG186" s="77">
        <f t="shared" si="26"/>
        <v>832</v>
      </c>
      <c r="AH186" s="77">
        <f t="shared" si="27"/>
        <v>26</v>
      </c>
      <c r="AI186" s="89">
        <f t="shared" si="28"/>
        <v>0.32863999999999999</v>
      </c>
      <c r="AJ186" s="77" t="s">
        <v>2143</v>
      </c>
      <c r="AK186" s="77" t="s">
        <v>2653</v>
      </c>
      <c r="AL186" s="78">
        <v>44644</v>
      </c>
      <c r="AM186" s="78">
        <v>44644</v>
      </c>
      <c r="AN186" s="78">
        <v>44645</v>
      </c>
      <c r="AO186" s="78">
        <v>44645</v>
      </c>
      <c r="AP186" s="78">
        <v>44645</v>
      </c>
      <c r="AQ186" s="77" t="s">
        <v>89</v>
      </c>
      <c r="AR186" s="77"/>
      <c r="AS186" s="77" t="s">
        <v>2653</v>
      </c>
      <c r="AT186" s="78"/>
      <c r="AU186" s="78"/>
      <c r="AV186" s="78"/>
      <c r="AW186" s="77" t="s">
        <v>1198</v>
      </c>
      <c r="AX186" s="77" t="s">
        <v>116</v>
      </c>
      <c r="AY186" s="576"/>
      <c r="AZ186" s="576"/>
      <c r="BA186" s="576"/>
      <c r="BB186" s="576"/>
      <c r="BC186" s="576"/>
      <c r="BD186" s="576"/>
      <c r="BE186" s="77">
        <f t="shared" si="29"/>
        <v>13</v>
      </c>
      <c r="BF186" s="77">
        <f t="shared" si="30"/>
        <v>3</v>
      </c>
      <c r="BG186" s="77">
        <f t="shared" si="31"/>
        <v>2022</v>
      </c>
      <c r="BH186" s="89"/>
    </row>
    <row r="187" spans="1:60">
      <c r="A187" s="77" t="s">
        <v>428</v>
      </c>
      <c r="B187" s="77" t="s">
        <v>2132</v>
      </c>
      <c r="C187" s="77" t="s">
        <v>2655</v>
      </c>
      <c r="D187" s="78"/>
      <c r="E187" s="77" t="s">
        <v>2656</v>
      </c>
      <c r="F187" s="77" t="s">
        <v>2368</v>
      </c>
      <c r="G187" s="77" t="s">
        <v>2369</v>
      </c>
      <c r="H187" s="77" t="s">
        <v>2370</v>
      </c>
      <c r="I187" s="77" t="s">
        <v>2371</v>
      </c>
      <c r="J187" s="77" t="s">
        <v>110</v>
      </c>
      <c r="K187" s="77">
        <v>94601</v>
      </c>
      <c r="L187" s="77" t="s">
        <v>178</v>
      </c>
      <c r="M187" s="77" t="s">
        <v>2657</v>
      </c>
      <c r="N187" s="77"/>
      <c r="O187" s="77"/>
      <c r="P187" s="77"/>
      <c r="Q187" s="77" t="s">
        <v>1267</v>
      </c>
      <c r="R187" s="77"/>
      <c r="S187" s="77"/>
      <c r="T187" s="77" t="s">
        <v>2658</v>
      </c>
      <c r="U187" s="77">
        <v>30390456</v>
      </c>
      <c r="V187" s="77">
        <v>14.75</v>
      </c>
      <c r="W187" s="77" t="s">
        <v>2141</v>
      </c>
      <c r="X187" s="77">
        <v>400</v>
      </c>
      <c r="Y187" s="77">
        <v>832</v>
      </c>
      <c r="Z187" s="77">
        <v>26</v>
      </c>
      <c r="AA187" s="89">
        <f t="shared" si="24"/>
        <v>0.33279999999999998</v>
      </c>
      <c r="AB187" s="77" t="s">
        <v>88</v>
      </c>
      <c r="AC187" s="78">
        <v>44651</v>
      </c>
      <c r="AD187" s="77"/>
      <c r="AE187" s="77" t="s">
        <v>2142</v>
      </c>
      <c r="AF187" s="77" t="str">
        <f t="shared" si="25"/>
        <v>CA7587031109T</v>
      </c>
      <c r="AG187" s="77">
        <f t="shared" si="26"/>
        <v>832</v>
      </c>
      <c r="AH187" s="77">
        <f t="shared" si="27"/>
        <v>26</v>
      </c>
      <c r="AI187" s="89">
        <f t="shared" si="28"/>
        <v>0.33279999999999998</v>
      </c>
      <c r="AJ187" s="77" t="s">
        <v>2143</v>
      </c>
      <c r="AK187" s="77" t="s">
        <v>2655</v>
      </c>
      <c r="AL187" s="78">
        <v>44645</v>
      </c>
      <c r="AM187" s="78">
        <v>44645</v>
      </c>
      <c r="AN187" s="78">
        <v>44645</v>
      </c>
      <c r="AO187" s="78">
        <v>44645</v>
      </c>
      <c r="AP187" s="78">
        <v>44645</v>
      </c>
      <c r="AQ187" s="77" t="s">
        <v>89</v>
      </c>
      <c r="AR187" s="77"/>
      <c r="AS187" s="77" t="s">
        <v>2655</v>
      </c>
      <c r="AT187" s="78"/>
      <c r="AU187" s="78"/>
      <c r="AV187" s="78"/>
      <c r="AW187" s="77" t="s">
        <v>1198</v>
      </c>
      <c r="AX187" s="77" t="s">
        <v>116</v>
      </c>
      <c r="AY187" s="576"/>
      <c r="AZ187" s="576"/>
      <c r="BA187" s="576"/>
      <c r="BB187" s="576"/>
      <c r="BC187" s="576"/>
      <c r="BD187" s="576"/>
      <c r="BE187" s="77">
        <f t="shared" si="29"/>
        <v>13</v>
      </c>
      <c r="BF187" s="77">
        <f t="shared" si="30"/>
        <v>3</v>
      </c>
      <c r="BG187" s="77">
        <f t="shared" si="31"/>
        <v>2022</v>
      </c>
      <c r="BH187" s="89"/>
    </row>
    <row r="188" spans="1:60">
      <c r="A188" s="77" t="s">
        <v>428</v>
      </c>
      <c r="B188" s="77" t="s">
        <v>2157</v>
      </c>
      <c r="C188" s="77" t="s">
        <v>2659</v>
      </c>
      <c r="D188" s="78"/>
      <c r="E188" s="77">
        <v>114171</v>
      </c>
      <c r="F188" s="77" t="s">
        <v>2135</v>
      </c>
      <c r="G188" s="77" t="s">
        <v>2147</v>
      </c>
      <c r="H188" s="77" t="s">
        <v>2148</v>
      </c>
      <c r="I188" s="77" t="s">
        <v>531</v>
      </c>
      <c r="J188" s="77" t="s">
        <v>110</v>
      </c>
      <c r="K188" s="77">
        <v>91761</v>
      </c>
      <c r="L188" s="77" t="s">
        <v>2159</v>
      </c>
      <c r="M188" s="77" t="s">
        <v>2160</v>
      </c>
      <c r="N188" s="77"/>
      <c r="O188" s="77"/>
      <c r="P188" s="77"/>
      <c r="Q188" s="77" t="s">
        <v>1267</v>
      </c>
      <c r="R188" s="77"/>
      <c r="S188" s="77"/>
      <c r="T188" s="77" t="s">
        <v>2660</v>
      </c>
      <c r="U188" s="77">
        <v>30376609</v>
      </c>
      <c r="V188" s="77">
        <v>14.75</v>
      </c>
      <c r="W188" s="77" t="s">
        <v>2661</v>
      </c>
      <c r="X188" s="77">
        <v>340</v>
      </c>
      <c r="Y188" s="77">
        <v>832</v>
      </c>
      <c r="Z188" s="77">
        <v>26</v>
      </c>
      <c r="AA188" s="89">
        <f t="shared" si="24"/>
        <v>0.28288000000000002</v>
      </c>
      <c r="AB188" s="77" t="s">
        <v>70</v>
      </c>
      <c r="AC188" s="78">
        <v>44651</v>
      </c>
      <c r="AD188" s="77"/>
      <c r="AE188" s="77" t="s">
        <v>2142</v>
      </c>
      <c r="AF188" s="77" t="str">
        <f t="shared" si="25"/>
        <v>CA4171031801T</v>
      </c>
      <c r="AG188" s="77">
        <f t="shared" si="26"/>
        <v>832</v>
      </c>
      <c r="AH188" s="77">
        <f t="shared" si="27"/>
        <v>26</v>
      </c>
      <c r="AI188" s="89">
        <f t="shared" si="28"/>
        <v>0.28288000000000002</v>
      </c>
      <c r="AJ188" s="77" t="s">
        <v>2143</v>
      </c>
      <c r="AK188" s="77" t="s">
        <v>2659</v>
      </c>
      <c r="AL188" s="78">
        <v>44645</v>
      </c>
      <c r="AM188" s="78">
        <v>44645</v>
      </c>
      <c r="AN188" s="78">
        <v>44645</v>
      </c>
      <c r="AO188" s="78">
        <v>44645</v>
      </c>
      <c r="AP188" s="78">
        <v>44645</v>
      </c>
      <c r="AQ188" s="77" t="s">
        <v>89</v>
      </c>
      <c r="AR188" s="77"/>
      <c r="AS188" s="77" t="s">
        <v>2659</v>
      </c>
      <c r="AT188" s="78"/>
      <c r="AU188" s="78"/>
      <c r="AV188" s="78"/>
      <c r="AW188" s="77" t="s">
        <v>1198</v>
      </c>
      <c r="AX188" s="77" t="s">
        <v>116</v>
      </c>
      <c r="AY188" s="576"/>
      <c r="AZ188" s="576"/>
      <c r="BA188" s="576"/>
      <c r="BB188" s="576"/>
      <c r="BC188" s="576"/>
      <c r="BD188" s="576"/>
      <c r="BE188" s="77">
        <f t="shared" si="29"/>
        <v>13</v>
      </c>
      <c r="BF188" s="77">
        <f t="shared" si="30"/>
        <v>3</v>
      </c>
      <c r="BG188" s="77">
        <f t="shared" si="31"/>
        <v>2022</v>
      </c>
      <c r="BH188" s="89"/>
    </row>
    <row r="189" spans="1:60">
      <c r="A189" s="77" t="s">
        <v>428</v>
      </c>
      <c r="B189" s="77" t="s">
        <v>2157</v>
      </c>
      <c r="C189" s="77" t="s">
        <v>2662</v>
      </c>
      <c r="D189" s="78"/>
      <c r="E189" s="77">
        <v>114171</v>
      </c>
      <c r="F189" s="77" t="s">
        <v>2135</v>
      </c>
      <c r="G189" s="77" t="s">
        <v>2147</v>
      </c>
      <c r="H189" s="77" t="s">
        <v>2148</v>
      </c>
      <c r="I189" s="77" t="s">
        <v>531</v>
      </c>
      <c r="J189" s="77" t="s">
        <v>110</v>
      </c>
      <c r="K189" s="77">
        <v>91761</v>
      </c>
      <c r="L189" s="77" t="s">
        <v>2159</v>
      </c>
      <c r="M189" s="77" t="s">
        <v>2160</v>
      </c>
      <c r="N189" s="77"/>
      <c r="O189" s="77"/>
      <c r="P189" s="77"/>
      <c r="Q189" s="77" t="s">
        <v>1267</v>
      </c>
      <c r="R189" s="77"/>
      <c r="S189" s="77"/>
      <c r="T189" s="77" t="s">
        <v>2660</v>
      </c>
      <c r="U189" s="77">
        <v>30376609</v>
      </c>
      <c r="V189" s="77">
        <v>14.75</v>
      </c>
      <c r="W189" s="77" t="s">
        <v>2661</v>
      </c>
      <c r="X189" s="77">
        <v>340</v>
      </c>
      <c r="Y189" s="77">
        <v>832</v>
      </c>
      <c r="Z189" s="77">
        <v>26</v>
      </c>
      <c r="AA189" s="89">
        <f t="shared" si="24"/>
        <v>0.28288000000000002</v>
      </c>
      <c r="AB189" s="77" t="s">
        <v>70</v>
      </c>
      <c r="AC189" s="78">
        <v>44651</v>
      </c>
      <c r="AD189" s="77"/>
      <c r="AE189" s="77" t="s">
        <v>2142</v>
      </c>
      <c r="AF189" s="77" t="str">
        <f t="shared" si="25"/>
        <v>CA4171031802T</v>
      </c>
      <c r="AG189" s="77">
        <f t="shared" si="26"/>
        <v>832</v>
      </c>
      <c r="AH189" s="77">
        <f t="shared" si="27"/>
        <v>26</v>
      </c>
      <c r="AI189" s="89">
        <f t="shared" si="28"/>
        <v>0.28288000000000002</v>
      </c>
      <c r="AJ189" s="77" t="s">
        <v>2143</v>
      </c>
      <c r="AK189" s="77" t="s">
        <v>2662</v>
      </c>
      <c r="AL189" s="78">
        <v>44645</v>
      </c>
      <c r="AM189" s="78">
        <v>44645</v>
      </c>
      <c r="AN189" s="78">
        <v>44645</v>
      </c>
      <c r="AO189" s="78">
        <v>44645</v>
      </c>
      <c r="AP189" s="78">
        <v>44645</v>
      </c>
      <c r="AQ189" s="77" t="s">
        <v>89</v>
      </c>
      <c r="AR189" s="77"/>
      <c r="AS189" s="77" t="s">
        <v>2662</v>
      </c>
      <c r="AT189" s="78"/>
      <c r="AU189" s="78"/>
      <c r="AV189" s="78"/>
      <c r="AW189" s="77" t="s">
        <v>1198</v>
      </c>
      <c r="AX189" s="77" t="s">
        <v>116</v>
      </c>
      <c r="AY189" s="576"/>
      <c r="AZ189" s="576"/>
      <c r="BA189" s="576"/>
      <c r="BB189" s="576"/>
      <c r="BC189" s="576"/>
      <c r="BD189" s="576"/>
      <c r="BE189" s="77">
        <f t="shared" si="29"/>
        <v>13</v>
      </c>
      <c r="BF189" s="77">
        <f t="shared" si="30"/>
        <v>3</v>
      </c>
      <c r="BG189" s="77">
        <f t="shared" si="31"/>
        <v>2022</v>
      </c>
      <c r="BH189" s="89"/>
    </row>
    <row r="190" spans="1:60">
      <c r="A190" s="77" t="s">
        <v>428</v>
      </c>
      <c r="B190" s="77" t="s">
        <v>2157</v>
      </c>
      <c r="C190" s="77" t="s">
        <v>2663</v>
      </c>
      <c r="D190" s="78"/>
      <c r="E190" s="77">
        <v>114171</v>
      </c>
      <c r="F190" s="77" t="s">
        <v>2135</v>
      </c>
      <c r="G190" s="77" t="s">
        <v>2147</v>
      </c>
      <c r="H190" s="77" t="s">
        <v>2148</v>
      </c>
      <c r="I190" s="77" t="s">
        <v>531</v>
      </c>
      <c r="J190" s="77" t="s">
        <v>110</v>
      </c>
      <c r="K190" s="77">
        <v>91761</v>
      </c>
      <c r="L190" s="77" t="s">
        <v>2159</v>
      </c>
      <c r="M190" s="77" t="s">
        <v>2160</v>
      </c>
      <c r="N190" s="77"/>
      <c r="O190" s="77"/>
      <c r="P190" s="77"/>
      <c r="Q190" s="77" t="s">
        <v>1267</v>
      </c>
      <c r="R190" s="77"/>
      <c r="S190" s="77"/>
      <c r="T190" s="77" t="s">
        <v>2660</v>
      </c>
      <c r="U190" s="77">
        <v>30376609</v>
      </c>
      <c r="V190" s="77">
        <v>14.75</v>
      </c>
      <c r="W190" s="77" t="s">
        <v>2661</v>
      </c>
      <c r="X190" s="77">
        <v>340</v>
      </c>
      <c r="Y190" s="77">
        <v>832</v>
      </c>
      <c r="Z190" s="77">
        <v>26</v>
      </c>
      <c r="AA190" s="89">
        <f t="shared" si="24"/>
        <v>0.28288000000000002</v>
      </c>
      <c r="AB190" s="77" t="s">
        <v>70</v>
      </c>
      <c r="AC190" s="78">
        <v>44651</v>
      </c>
      <c r="AD190" s="77"/>
      <c r="AE190" s="77" t="s">
        <v>2142</v>
      </c>
      <c r="AF190" s="77" t="str">
        <f t="shared" si="25"/>
        <v>CA4171031803T</v>
      </c>
      <c r="AG190" s="77">
        <f t="shared" si="26"/>
        <v>832</v>
      </c>
      <c r="AH190" s="77">
        <f t="shared" si="27"/>
        <v>26</v>
      </c>
      <c r="AI190" s="89">
        <f t="shared" si="28"/>
        <v>0.28288000000000002</v>
      </c>
      <c r="AJ190" s="77" t="s">
        <v>2143</v>
      </c>
      <c r="AK190" s="77" t="s">
        <v>2663</v>
      </c>
      <c r="AL190" s="78">
        <v>44645</v>
      </c>
      <c r="AM190" s="78">
        <v>44645</v>
      </c>
      <c r="AN190" s="78">
        <v>44645</v>
      </c>
      <c r="AO190" s="78">
        <v>44645</v>
      </c>
      <c r="AP190" s="78">
        <v>44645</v>
      </c>
      <c r="AQ190" s="77" t="s">
        <v>89</v>
      </c>
      <c r="AR190" s="77"/>
      <c r="AS190" s="77" t="s">
        <v>2663</v>
      </c>
      <c r="AT190" s="78"/>
      <c r="AU190" s="78"/>
      <c r="AV190" s="78"/>
      <c r="AW190" s="77" t="s">
        <v>1198</v>
      </c>
      <c r="AX190" s="77" t="s">
        <v>116</v>
      </c>
      <c r="AY190" s="576"/>
      <c r="AZ190" s="576"/>
      <c r="BA190" s="576"/>
      <c r="BB190" s="576"/>
      <c r="BC190" s="576"/>
      <c r="BD190" s="576"/>
      <c r="BE190" s="77">
        <f t="shared" si="29"/>
        <v>13</v>
      </c>
      <c r="BF190" s="77">
        <f t="shared" si="30"/>
        <v>3</v>
      </c>
      <c r="BG190" s="77">
        <f t="shared" si="31"/>
        <v>2022</v>
      </c>
      <c r="BH190" s="89"/>
    </row>
    <row r="191" spans="1:60">
      <c r="A191" s="77" t="s">
        <v>428</v>
      </c>
      <c r="B191" s="77" t="s">
        <v>2157</v>
      </c>
      <c r="C191" s="77" t="s">
        <v>2664</v>
      </c>
      <c r="D191" s="78"/>
      <c r="E191" s="77">
        <v>114171</v>
      </c>
      <c r="F191" s="77" t="s">
        <v>2135</v>
      </c>
      <c r="G191" s="77" t="s">
        <v>2136</v>
      </c>
      <c r="H191" s="77" t="s">
        <v>2137</v>
      </c>
      <c r="I191" s="77" t="s">
        <v>2138</v>
      </c>
      <c r="J191" s="77" t="s">
        <v>110</v>
      </c>
      <c r="K191" s="77">
        <v>90248</v>
      </c>
      <c r="L191" s="77" t="s">
        <v>2159</v>
      </c>
      <c r="M191" s="77" t="s">
        <v>2160</v>
      </c>
      <c r="N191" s="77"/>
      <c r="O191" s="77"/>
      <c r="P191" s="77"/>
      <c r="Q191" s="77" t="s">
        <v>1267</v>
      </c>
      <c r="R191" s="77"/>
      <c r="S191" s="77"/>
      <c r="T191" s="77" t="s">
        <v>2660</v>
      </c>
      <c r="U191" s="77">
        <v>30376609</v>
      </c>
      <c r="V191" s="77">
        <v>14.75</v>
      </c>
      <c r="W191" s="77" t="s">
        <v>2661</v>
      </c>
      <c r="X191" s="77">
        <v>340</v>
      </c>
      <c r="Y191" s="77">
        <v>832</v>
      </c>
      <c r="Z191" s="77">
        <v>26</v>
      </c>
      <c r="AA191" s="89">
        <f t="shared" si="24"/>
        <v>0.28288000000000002</v>
      </c>
      <c r="AB191" s="77" t="s">
        <v>70</v>
      </c>
      <c r="AC191" s="78">
        <v>44651</v>
      </c>
      <c r="AD191" s="77"/>
      <c r="AE191" s="77" t="s">
        <v>2142</v>
      </c>
      <c r="AF191" s="77" t="str">
        <f t="shared" si="25"/>
        <v>CA4171031804T</v>
      </c>
      <c r="AG191" s="77">
        <f t="shared" si="26"/>
        <v>832</v>
      </c>
      <c r="AH191" s="77">
        <f t="shared" si="27"/>
        <v>26</v>
      </c>
      <c r="AI191" s="89">
        <f t="shared" si="28"/>
        <v>0.28288000000000002</v>
      </c>
      <c r="AJ191" s="77" t="s">
        <v>2143</v>
      </c>
      <c r="AK191" s="77" t="s">
        <v>2664</v>
      </c>
      <c r="AL191" s="78">
        <v>44645</v>
      </c>
      <c r="AM191" s="78">
        <v>44645</v>
      </c>
      <c r="AN191" s="78">
        <v>44645</v>
      </c>
      <c r="AO191" s="78">
        <v>44645</v>
      </c>
      <c r="AP191" s="78">
        <v>44645</v>
      </c>
      <c r="AQ191" s="77" t="s">
        <v>89</v>
      </c>
      <c r="AR191" s="77"/>
      <c r="AS191" s="77" t="s">
        <v>2664</v>
      </c>
      <c r="AT191" s="78"/>
      <c r="AU191" s="78"/>
      <c r="AV191" s="78"/>
      <c r="AW191" s="77" t="s">
        <v>1198</v>
      </c>
      <c r="AX191" s="77" t="s">
        <v>116</v>
      </c>
      <c r="AY191" s="576"/>
      <c r="AZ191" s="576"/>
      <c r="BA191" s="576"/>
      <c r="BB191" s="576"/>
      <c r="BC191" s="576"/>
      <c r="BD191" s="576"/>
      <c r="BE191" s="77">
        <f t="shared" si="29"/>
        <v>13</v>
      </c>
      <c r="BF191" s="77">
        <f t="shared" si="30"/>
        <v>3</v>
      </c>
      <c r="BG191" s="77">
        <f t="shared" si="31"/>
        <v>2022</v>
      </c>
      <c r="BH191" s="89"/>
    </row>
    <row r="192" spans="1:60">
      <c r="A192" s="77" t="s">
        <v>428</v>
      </c>
      <c r="B192" s="77" t="s">
        <v>2157</v>
      </c>
      <c r="C192" s="77" t="s">
        <v>2665</v>
      </c>
      <c r="D192" s="78"/>
      <c r="E192" s="77">
        <v>114171</v>
      </c>
      <c r="F192" s="77" t="s">
        <v>2135</v>
      </c>
      <c r="G192" s="77" t="s">
        <v>2136</v>
      </c>
      <c r="H192" s="77" t="s">
        <v>2137</v>
      </c>
      <c r="I192" s="77" t="s">
        <v>2138</v>
      </c>
      <c r="J192" s="77" t="s">
        <v>110</v>
      </c>
      <c r="K192" s="77">
        <v>90248</v>
      </c>
      <c r="L192" s="77" t="s">
        <v>2159</v>
      </c>
      <c r="M192" s="77" t="s">
        <v>2160</v>
      </c>
      <c r="N192" s="77"/>
      <c r="O192" s="77"/>
      <c r="P192" s="77"/>
      <c r="Q192" s="77" t="s">
        <v>1267</v>
      </c>
      <c r="R192" s="77"/>
      <c r="S192" s="77"/>
      <c r="T192" s="77" t="s">
        <v>2660</v>
      </c>
      <c r="U192" s="77">
        <v>30376609</v>
      </c>
      <c r="V192" s="77">
        <v>14.75</v>
      </c>
      <c r="W192" s="77" t="s">
        <v>2661</v>
      </c>
      <c r="X192" s="77">
        <v>340</v>
      </c>
      <c r="Y192" s="77">
        <v>832</v>
      </c>
      <c r="Z192" s="77">
        <v>26</v>
      </c>
      <c r="AA192" s="89">
        <f t="shared" si="24"/>
        <v>0.28288000000000002</v>
      </c>
      <c r="AB192" s="77" t="s">
        <v>70</v>
      </c>
      <c r="AC192" s="78">
        <v>44651</v>
      </c>
      <c r="AD192" s="77"/>
      <c r="AE192" s="77" t="s">
        <v>2142</v>
      </c>
      <c r="AF192" s="77" t="str">
        <f t="shared" si="25"/>
        <v>CA4171031805T</v>
      </c>
      <c r="AG192" s="77">
        <f t="shared" si="26"/>
        <v>832</v>
      </c>
      <c r="AH192" s="77">
        <f t="shared" si="27"/>
        <v>26</v>
      </c>
      <c r="AI192" s="89">
        <f t="shared" si="28"/>
        <v>0.28288000000000002</v>
      </c>
      <c r="AJ192" s="77" t="s">
        <v>2143</v>
      </c>
      <c r="AK192" s="77" t="s">
        <v>2665</v>
      </c>
      <c r="AL192" s="78">
        <v>44645</v>
      </c>
      <c r="AM192" s="78">
        <v>44645</v>
      </c>
      <c r="AN192" s="78">
        <v>44645</v>
      </c>
      <c r="AO192" s="78">
        <v>44645</v>
      </c>
      <c r="AP192" s="78">
        <v>44645</v>
      </c>
      <c r="AQ192" s="77" t="s">
        <v>89</v>
      </c>
      <c r="AR192" s="77"/>
      <c r="AS192" s="77" t="s">
        <v>2665</v>
      </c>
      <c r="AT192" s="78"/>
      <c r="AU192" s="78"/>
      <c r="AV192" s="78"/>
      <c r="AW192" s="77" t="s">
        <v>1198</v>
      </c>
      <c r="AX192" s="77" t="s">
        <v>116</v>
      </c>
      <c r="AY192" s="576"/>
      <c r="AZ192" s="576"/>
      <c r="BA192" s="576"/>
      <c r="BB192" s="576"/>
      <c r="BC192" s="576"/>
      <c r="BD192" s="576"/>
      <c r="BE192" s="77">
        <f t="shared" si="29"/>
        <v>13</v>
      </c>
      <c r="BF192" s="77">
        <f t="shared" si="30"/>
        <v>3</v>
      </c>
      <c r="BG192" s="77">
        <f t="shared" si="31"/>
        <v>2022</v>
      </c>
      <c r="BH192" s="89"/>
    </row>
    <row r="193" spans="1:60">
      <c r="A193" s="77" t="s">
        <v>428</v>
      </c>
      <c r="B193" s="77" t="s">
        <v>2132</v>
      </c>
      <c r="C193" s="77" t="s">
        <v>2666</v>
      </c>
      <c r="D193" s="78"/>
      <c r="E193" s="77" t="s">
        <v>2667</v>
      </c>
      <c r="F193" s="77" t="s">
        <v>2135</v>
      </c>
      <c r="G193" s="77" t="s">
        <v>2147</v>
      </c>
      <c r="H193" s="77" t="s">
        <v>2148</v>
      </c>
      <c r="I193" s="77" t="s">
        <v>531</v>
      </c>
      <c r="J193" s="77" t="s">
        <v>110</v>
      </c>
      <c r="K193" s="77">
        <v>91761</v>
      </c>
      <c r="L193" s="77" t="s">
        <v>811</v>
      </c>
      <c r="M193" s="77" t="s">
        <v>2668</v>
      </c>
      <c r="N193" s="77"/>
      <c r="O193" s="77"/>
      <c r="P193" s="77"/>
      <c r="Q193" s="77" t="s">
        <v>1267</v>
      </c>
      <c r="R193" s="77"/>
      <c r="S193" s="77"/>
      <c r="T193" s="77" t="s">
        <v>2669</v>
      </c>
      <c r="U193" s="77">
        <v>30390156</v>
      </c>
      <c r="V193" s="77">
        <v>14.75</v>
      </c>
      <c r="W193" s="77" t="s">
        <v>2183</v>
      </c>
      <c r="X193" s="77">
        <v>400</v>
      </c>
      <c r="Y193" s="77">
        <v>768</v>
      </c>
      <c r="Z193" s="77">
        <v>24</v>
      </c>
      <c r="AA193" s="89">
        <f t="shared" si="24"/>
        <v>0.30719999999999997</v>
      </c>
      <c r="AB193" s="77" t="s">
        <v>88</v>
      </c>
      <c r="AC193" s="78">
        <v>44651</v>
      </c>
      <c r="AD193" s="77"/>
      <c r="AE193" s="77" t="s">
        <v>2142</v>
      </c>
      <c r="AF193" s="77" t="str">
        <f t="shared" si="25"/>
        <v>CA8104030928T</v>
      </c>
      <c r="AG193" s="77">
        <f t="shared" si="26"/>
        <v>768</v>
      </c>
      <c r="AH193" s="77">
        <f t="shared" si="27"/>
        <v>24</v>
      </c>
      <c r="AI193" s="89">
        <f t="shared" si="28"/>
        <v>0.30719999999999997</v>
      </c>
      <c r="AJ193" s="77" t="s">
        <v>2143</v>
      </c>
      <c r="AK193" s="77" t="s">
        <v>2666</v>
      </c>
      <c r="AL193" s="78">
        <v>44645</v>
      </c>
      <c r="AM193" s="78">
        <v>44645</v>
      </c>
      <c r="AN193" s="78">
        <v>44645</v>
      </c>
      <c r="AO193" s="78">
        <v>44645</v>
      </c>
      <c r="AP193" s="78">
        <v>44645</v>
      </c>
      <c r="AQ193" s="77" t="s">
        <v>89</v>
      </c>
      <c r="AR193" s="77"/>
      <c r="AS193" s="77" t="s">
        <v>2666</v>
      </c>
      <c r="AT193" s="78"/>
      <c r="AU193" s="78"/>
      <c r="AV193" s="78"/>
      <c r="AW193" s="77" t="s">
        <v>1198</v>
      </c>
      <c r="AX193" s="77" t="s">
        <v>116</v>
      </c>
      <c r="AY193" s="576"/>
      <c r="AZ193" s="576"/>
      <c r="BA193" s="576"/>
      <c r="BB193" s="576"/>
      <c r="BC193" s="576"/>
      <c r="BD193" s="576"/>
      <c r="BE193" s="77">
        <f t="shared" si="29"/>
        <v>13</v>
      </c>
      <c r="BF193" s="77">
        <f t="shared" si="30"/>
        <v>3</v>
      </c>
      <c r="BG193" s="77">
        <f t="shared" si="31"/>
        <v>2022</v>
      </c>
      <c r="BH193" s="89"/>
    </row>
    <row r="194" spans="1:60">
      <c r="A194" s="77" t="s">
        <v>428</v>
      </c>
      <c r="B194" s="77" t="s">
        <v>79</v>
      </c>
      <c r="C194" s="77" t="s">
        <v>2670</v>
      </c>
      <c r="D194" s="78"/>
      <c r="E194" s="77">
        <v>179899</v>
      </c>
      <c r="F194" s="77" t="s">
        <v>2135</v>
      </c>
      <c r="G194" s="77" t="s">
        <v>2147</v>
      </c>
      <c r="H194" s="77" t="s">
        <v>2148</v>
      </c>
      <c r="I194" s="77" t="s">
        <v>531</v>
      </c>
      <c r="J194" s="77" t="s">
        <v>110</v>
      </c>
      <c r="K194" s="77">
        <v>91761</v>
      </c>
      <c r="L194" s="77" t="s">
        <v>2671</v>
      </c>
      <c r="M194" s="77" t="s">
        <v>2672</v>
      </c>
      <c r="N194" s="77"/>
      <c r="O194" s="77"/>
      <c r="P194" s="77"/>
      <c r="Q194" s="77" t="s">
        <v>1267</v>
      </c>
      <c r="R194" s="77"/>
      <c r="S194" s="77"/>
      <c r="T194" s="77" t="s">
        <v>2673</v>
      </c>
      <c r="U194" s="77">
        <v>30390456</v>
      </c>
      <c r="V194" s="77">
        <v>14.75</v>
      </c>
      <c r="W194" s="77" t="s">
        <v>2552</v>
      </c>
      <c r="X194" s="77">
        <v>400</v>
      </c>
      <c r="Y194" s="77">
        <v>768</v>
      </c>
      <c r="Z194" s="77">
        <v>24</v>
      </c>
      <c r="AA194" s="89">
        <f t="shared" si="24"/>
        <v>0.30719999999999997</v>
      </c>
      <c r="AB194" s="77" t="s">
        <v>70</v>
      </c>
      <c r="AC194" s="78">
        <v>44651</v>
      </c>
      <c r="AD194" s="77"/>
      <c r="AE194" s="77" t="s">
        <v>2142</v>
      </c>
      <c r="AF194" s="77" t="str">
        <f t="shared" si="25"/>
        <v>CA9899032393T</v>
      </c>
      <c r="AG194" s="77">
        <f t="shared" si="26"/>
        <v>768</v>
      </c>
      <c r="AH194" s="77">
        <f t="shared" si="27"/>
        <v>24</v>
      </c>
      <c r="AI194" s="89">
        <f t="shared" si="28"/>
        <v>0.30719999999999997</v>
      </c>
      <c r="AJ194" s="77" t="s">
        <v>2143</v>
      </c>
      <c r="AK194" s="77" t="s">
        <v>2670</v>
      </c>
      <c r="AL194" s="78">
        <v>44645</v>
      </c>
      <c r="AM194" s="78">
        <v>44645</v>
      </c>
      <c r="AN194" s="78">
        <v>44645</v>
      </c>
      <c r="AO194" s="78">
        <v>44645</v>
      </c>
      <c r="AP194" s="78">
        <v>44645</v>
      </c>
      <c r="AQ194" s="77" t="s">
        <v>89</v>
      </c>
      <c r="AR194" s="77"/>
      <c r="AS194" s="77" t="s">
        <v>2670</v>
      </c>
      <c r="AT194" s="78"/>
      <c r="AU194" s="78"/>
      <c r="AV194" s="78"/>
      <c r="AW194" s="77" t="s">
        <v>1198</v>
      </c>
      <c r="AX194" s="77" t="s">
        <v>116</v>
      </c>
      <c r="AY194" s="576"/>
      <c r="AZ194" s="576"/>
      <c r="BA194" s="576"/>
      <c r="BB194" s="576"/>
      <c r="BC194" s="576"/>
      <c r="BD194" s="576"/>
      <c r="BE194" s="77">
        <f t="shared" si="29"/>
        <v>13</v>
      </c>
      <c r="BF194" s="77">
        <f t="shared" si="30"/>
        <v>3</v>
      </c>
      <c r="BG194" s="77">
        <f t="shared" si="31"/>
        <v>2022</v>
      </c>
      <c r="BH194" s="89"/>
    </row>
    <row r="195" spans="1:60">
      <c r="A195" s="77" t="s">
        <v>55</v>
      </c>
      <c r="B195" s="77" t="s">
        <v>2132</v>
      </c>
      <c r="C195" s="77" t="s">
        <v>2674</v>
      </c>
      <c r="D195" s="78"/>
      <c r="E195" s="77">
        <v>1292</v>
      </c>
      <c r="F195" s="77" t="s">
        <v>2135</v>
      </c>
      <c r="G195" s="77" t="s">
        <v>2147</v>
      </c>
      <c r="H195" s="77" t="s">
        <v>2148</v>
      </c>
      <c r="I195" s="77" t="s">
        <v>531</v>
      </c>
      <c r="J195" s="77" t="s">
        <v>110</v>
      </c>
      <c r="K195" s="77">
        <v>91761</v>
      </c>
      <c r="L195" s="77" t="s">
        <v>2600</v>
      </c>
      <c r="M195" s="77" t="s">
        <v>2601</v>
      </c>
      <c r="N195" s="77"/>
      <c r="O195" s="77"/>
      <c r="P195" s="77"/>
      <c r="Q195" s="77" t="s">
        <v>1267</v>
      </c>
      <c r="R195" s="77"/>
      <c r="S195" s="77"/>
      <c r="T195" s="77" t="s">
        <v>2675</v>
      </c>
      <c r="U195" s="142">
        <v>30397371</v>
      </c>
      <c r="V195" s="77">
        <v>18</v>
      </c>
      <c r="W195" s="142" t="s">
        <v>2603</v>
      </c>
      <c r="X195" s="77">
        <v>475</v>
      </c>
      <c r="Y195" s="142">
        <v>406</v>
      </c>
      <c r="Z195" s="142">
        <v>15</v>
      </c>
      <c r="AA195" s="89">
        <f t="shared" si="24"/>
        <v>0.19284999999999999</v>
      </c>
      <c r="AB195" s="77" t="s">
        <v>88</v>
      </c>
      <c r="AC195" s="78">
        <v>44651</v>
      </c>
      <c r="AD195" s="77"/>
      <c r="AE195" s="77" t="s">
        <v>2142</v>
      </c>
      <c r="AF195" s="77" t="str">
        <f t="shared" si="25"/>
        <v>CA1292020903T</v>
      </c>
      <c r="AG195" s="77">
        <f t="shared" si="26"/>
        <v>406</v>
      </c>
      <c r="AH195" s="77">
        <f t="shared" si="27"/>
        <v>15</v>
      </c>
      <c r="AI195" s="89">
        <f t="shared" si="28"/>
        <v>0.19284999999999999</v>
      </c>
      <c r="AJ195" s="77" t="s">
        <v>2143</v>
      </c>
      <c r="AK195" s="77" t="s">
        <v>2674</v>
      </c>
      <c r="AL195" s="78">
        <v>44641</v>
      </c>
      <c r="AM195" s="78">
        <v>44641</v>
      </c>
      <c r="AN195" s="78">
        <v>44648</v>
      </c>
      <c r="AO195" s="78">
        <v>44648</v>
      </c>
      <c r="AP195" s="78">
        <v>44648</v>
      </c>
      <c r="AQ195" s="77" t="s">
        <v>89</v>
      </c>
      <c r="AR195" s="77" t="s">
        <v>2604</v>
      </c>
      <c r="AS195" s="77" t="s">
        <v>2674</v>
      </c>
      <c r="AT195" s="78"/>
      <c r="AU195" s="78"/>
      <c r="AV195" s="78"/>
      <c r="AW195" s="77" t="s">
        <v>1198</v>
      </c>
      <c r="AX195" s="77" t="s">
        <v>116</v>
      </c>
      <c r="AY195" s="576"/>
      <c r="AZ195" s="576"/>
      <c r="BA195" s="576"/>
      <c r="BB195" s="576"/>
      <c r="BC195" s="576"/>
      <c r="BD195" s="576"/>
      <c r="BE195" s="77">
        <f t="shared" si="29"/>
        <v>14</v>
      </c>
      <c r="BF195" s="77">
        <f t="shared" si="30"/>
        <v>3</v>
      </c>
      <c r="BG195" s="77">
        <f t="shared" si="31"/>
        <v>2022</v>
      </c>
      <c r="BH195" s="89"/>
    </row>
    <row r="196" spans="1:60">
      <c r="A196" s="77" t="s">
        <v>55</v>
      </c>
      <c r="B196" s="77" t="s">
        <v>2132</v>
      </c>
      <c r="C196" s="77" t="s">
        <v>2674</v>
      </c>
      <c r="D196" s="78"/>
      <c r="E196" s="77">
        <v>1292</v>
      </c>
      <c r="F196" s="77" t="s">
        <v>2135</v>
      </c>
      <c r="G196" s="77" t="s">
        <v>2147</v>
      </c>
      <c r="H196" s="77" t="s">
        <v>2148</v>
      </c>
      <c r="I196" s="77" t="s">
        <v>531</v>
      </c>
      <c r="J196" s="77" t="s">
        <v>110</v>
      </c>
      <c r="K196" s="77">
        <v>91761</v>
      </c>
      <c r="L196" s="77" t="s">
        <v>2600</v>
      </c>
      <c r="M196" s="77" t="s">
        <v>2601</v>
      </c>
      <c r="N196" s="77"/>
      <c r="O196" s="77"/>
      <c r="P196" s="77"/>
      <c r="Q196" s="77" t="s">
        <v>1267</v>
      </c>
      <c r="R196" s="77"/>
      <c r="S196" s="77"/>
      <c r="T196" s="77" t="s">
        <v>2675</v>
      </c>
      <c r="U196" s="142">
        <v>30397471</v>
      </c>
      <c r="V196" s="77">
        <v>15</v>
      </c>
      <c r="W196" s="142" t="s">
        <v>2171</v>
      </c>
      <c r="X196" s="77">
        <v>475</v>
      </c>
      <c r="Y196" s="142">
        <v>145</v>
      </c>
      <c r="Z196" s="142">
        <v>5</v>
      </c>
      <c r="AA196" s="89">
        <f t="shared" si="24"/>
        <v>6.8875000000000006E-2</v>
      </c>
      <c r="AB196" s="77" t="s">
        <v>88</v>
      </c>
      <c r="AC196" s="78">
        <v>44651</v>
      </c>
      <c r="AD196" s="77"/>
      <c r="AE196" s="77" t="s">
        <v>2142</v>
      </c>
      <c r="AF196" s="77" t="str">
        <f t="shared" si="25"/>
        <v>CA1292020903T</v>
      </c>
      <c r="AG196" s="77">
        <f t="shared" si="26"/>
        <v>145</v>
      </c>
      <c r="AH196" s="77">
        <f t="shared" si="27"/>
        <v>5</v>
      </c>
      <c r="AI196" s="89">
        <f t="shared" si="28"/>
        <v>6.8875000000000006E-2</v>
      </c>
      <c r="AJ196" s="77" t="s">
        <v>2143</v>
      </c>
      <c r="AK196" s="77" t="s">
        <v>2674</v>
      </c>
      <c r="AL196" s="78">
        <v>44641</v>
      </c>
      <c r="AM196" s="78">
        <v>44641</v>
      </c>
      <c r="AN196" s="78">
        <v>44648</v>
      </c>
      <c r="AO196" s="78">
        <v>44648</v>
      </c>
      <c r="AP196" s="78">
        <v>44648</v>
      </c>
      <c r="AQ196" s="77" t="s">
        <v>89</v>
      </c>
      <c r="AR196" s="77" t="s">
        <v>2604</v>
      </c>
      <c r="AS196" s="77" t="s">
        <v>2674</v>
      </c>
      <c r="AT196" s="78"/>
      <c r="AU196" s="78"/>
      <c r="AV196" s="78"/>
      <c r="AW196" s="77" t="s">
        <v>1198</v>
      </c>
      <c r="AX196" s="77" t="s">
        <v>116</v>
      </c>
      <c r="AY196" s="576"/>
      <c r="AZ196" s="576"/>
      <c r="BA196" s="576"/>
      <c r="BB196" s="576"/>
      <c r="BC196" s="576"/>
      <c r="BD196" s="576"/>
      <c r="BE196" s="77">
        <f t="shared" si="29"/>
        <v>14</v>
      </c>
      <c r="BF196" s="77">
        <f t="shared" si="30"/>
        <v>3</v>
      </c>
      <c r="BG196" s="77">
        <f t="shared" si="31"/>
        <v>2022</v>
      </c>
      <c r="BH196" s="89"/>
    </row>
    <row r="197" spans="1:60">
      <c r="A197" s="77" t="s">
        <v>428</v>
      </c>
      <c r="B197" s="77" t="s">
        <v>56</v>
      </c>
      <c r="C197" s="77" t="s">
        <v>2676</v>
      </c>
      <c r="D197" s="78"/>
      <c r="E197" s="77" t="s">
        <v>2677</v>
      </c>
      <c r="F197" s="77" t="s">
        <v>2135</v>
      </c>
      <c r="G197" s="77" t="s">
        <v>2147</v>
      </c>
      <c r="H197" s="77" t="s">
        <v>2148</v>
      </c>
      <c r="I197" s="77" t="s">
        <v>531</v>
      </c>
      <c r="J197" s="77" t="s">
        <v>110</v>
      </c>
      <c r="K197" s="77">
        <v>91761</v>
      </c>
      <c r="L197" s="77" t="s">
        <v>122</v>
      </c>
      <c r="M197" s="77" t="s">
        <v>123</v>
      </c>
      <c r="N197" s="77"/>
      <c r="O197" s="77"/>
      <c r="P197" s="77"/>
      <c r="Q197" s="77" t="s">
        <v>1267</v>
      </c>
      <c r="R197" s="77"/>
      <c r="S197" s="77"/>
      <c r="T197" s="77" t="s">
        <v>2678</v>
      </c>
      <c r="U197" s="77">
        <v>30390456</v>
      </c>
      <c r="V197" s="77">
        <v>14.75</v>
      </c>
      <c r="W197" s="77" t="s">
        <v>2552</v>
      </c>
      <c r="X197" s="77">
        <v>400</v>
      </c>
      <c r="Y197" s="77">
        <v>768</v>
      </c>
      <c r="Z197" s="77">
        <v>24</v>
      </c>
      <c r="AA197" s="89">
        <f t="shared" si="24"/>
        <v>0.30719999999999997</v>
      </c>
      <c r="AB197" s="77" t="s">
        <v>88</v>
      </c>
      <c r="AC197" s="78">
        <v>44651</v>
      </c>
      <c r="AD197" s="77"/>
      <c r="AE197" s="77" t="s">
        <v>2142</v>
      </c>
      <c r="AF197" s="77" t="str">
        <f t="shared" si="25"/>
        <v>CA6643031010T</v>
      </c>
      <c r="AG197" s="77">
        <f t="shared" si="26"/>
        <v>768</v>
      </c>
      <c r="AH197" s="77">
        <f t="shared" si="27"/>
        <v>24</v>
      </c>
      <c r="AI197" s="89">
        <f t="shared" si="28"/>
        <v>0.30719999999999997</v>
      </c>
      <c r="AJ197" s="77" t="s">
        <v>2143</v>
      </c>
      <c r="AK197" s="77" t="s">
        <v>2676</v>
      </c>
      <c r="AL197" s="78">
        <v>44644</v>
      </c>
      <c r="AM197" s="78">
        <v>44644</v>
      </c>
      <c r="AN197" s="78">
        <v>44648</v>
      </c>
      <c r="AO197" s="78">
        <v>44648</v>
      </c>
      <c r="AP197" s="78">
        <v>44648</v>
      </c>
      <c r="AQ197" s="77" t="s">
        <v>89</v>
      </c>
      <c r="AR197" s="77"/>
      <c r="AS197" s="77" t="s">
        <v>2676</v>
      </c>
      <c r="AT197" s="78"/>
      <c r="AU197" s="78"/>
      <c r="AV197" s="78"/>
      <c r="AW197" s="77" t="s">
        <v>1198</v>
      </c>
      <c r="AX197" s="77" t="s">
        <v>116</v>
      </c>
      <c r="AY197" s="576"/>
      <c r="AZ197" s="576"/>
      <c r="BA197" s="576"/>
      <c r="BB197" s="576"/>
      <c r="BC197" s="576"/>
      <c r="BD197" s="576"/>
      <c r="BE197" s="77">
        <f t="shared" si="29"/>
        <v>14</v>
      </c>
      <c r="BF197" s="77">
        <f t="shared" si="30"/>
        <v>3</v>
      </c>
      <c r="BG197" s="77">
        <f t="shared" si="31"/>
        <v>2022</v>
      </c>
      <c r="BH197" s="89"/>
    </row>
    <row r="198" spans="1:60">
      <c r="A198" s="77" t="s">
        <v>428</v>
      </c>
      <c r="B198" s="77" t="s">
        <v>56</v>
      </c>
      <c r="C198" s="77" t="s">
        <v>2679</v>
      </c>
      <c r="D198" s="78"/>
      <c r="E198" s="77" t="s">
        <v>2680</v>
      </c>
      <c r="F198" s="77" t="s">
        <v>2135</v>
      </c>
      <c r="G198" s="77" t="s">
        <v>2147</v>
      </c>
      <c r="H198" s="77" t="s">
        <v>2148</v>
      </c>
      <c r="I198" s="77" t="s">
        <v>531</v>
      </c>
      <c r="J198" s="77" t="s">
        <v>110</v>
      </c>
      <c r="K198" s="77">
        <v>91761</v>
      </c>
      <c r="L198" s="77" t="s">
        <v>141</v>
      </c>
      <c r="M198" s="77" t="s">
        <v>2681</v>
      </c>
      <c r="N198" s="77"/>
      <c r="O198" s="77"/>
      <c r="P198" s="77"/>
      <c r="Q198" s="77" t="s">
        <v>1267</v>
      </c>
      <c r="R198" s="77"/>
      <c r="S198" s="77"/>
      <c r="T198" s="77" t="s">
        <v>2682</v>
      </c>
      <c r="U198" s="77">
        <v>30390456</v>
      </c>
      <c r="V198" s="77">
        <v>14.75</v>
      </c>
      <c r="W198" s="77" t="s">
        <v>2141</v>
      </c>
      <c r="X198" s="77">
        <v>400</v>
      </c>
      <c r="Y198" s="77">
        <v>768</v>
      </c>
      <c r="Z198" s="77">
        <v>24</v>
      </c>
      <c r="AA198" s="89">
        <f t="shared" si="24"/>
        <v>0.30719999999999997</v>
      </c>
      <c r="AB198" s="77" t="s">
        <v>88</v>
      </c>
      <c r="AC198" s="78">
        <v>44651</v>
      </c>
      <c r="AD198" s="77"/>
      <c r="AE198" s="77" t="s">
        <v>2142</v>
      </c>
      <c r="AF198" s="77" t="str">
        <f t="shared" si="25"/>
        <v>CA3101031008T</v>
      </c>
      <c r="AG198" s="77">
        <f t="shared" si="26"/>
        <v>768</v>
      </c>
      <c r="AH198" s="77">
        <f t="shared" si="27"/>
        <v>24</v>
      </c>
      <c r="AI198" s="89">
        <f t="shared" si="28"/>
        <v>0.30719999999999997</v>
      </c>
      <c r="AJ198" s="77" t="s">
        <v>2143</v>
      </c>
      <c r="AK198" s="77" t="s">
        <v>2679</v>
      </c>
      <c r="AL198" s="78">
        <v>44644</v>
      </c>
      <c r="AM198" s="78">
        <v>44644</v>
      </c>
      <c r="AN198" s="78">
        <v>44648</v>
      </c>
      <c r="AO198" s="78">
        <v>44648</v>
      </c>
      <c r="AP198" s="78">
        <v>44648</v>
      </c>
      <c r="AQ198" s="77" t="s">
        <v>89</v>
      </c>
      <c r="AR198" s="77"/>
      <c r="AS198" s="77" t="s">
        <v>2679</v>
      </c>
      <c r="AT198" s="78"/>
      <c r="AU198" s="78"/>
      <c r="AV198" s="78"/>
      <c r="AW198" s="77" t="s">
        <v>1198</v>
      </c>
      <c r="AX198" s="77" t="s">
        <v>116</v>
      </c>
      <c r="AY198" s="576"/>
      <c r="AZ198" s="576"/>
      <c r="BA198" s="576"/>
      <c r="BB198" s="576"/>
      <c r="BC198" s="576"/>
      <c r="BD198" s="576"/>
      <c r="BE198" s="77">
        <f t="shared" si="29"/>
        <v>14</v>
      </c>
      <c r="BF198" s="77">
        <f t="shared" si="30"/>
        <v>3</v>
      </c>
      <c r="BG198" s="77">
        <f t="shared" si="31"/>
        <v>2022</v>
      </c>
      <c r="BH198" s="89"/>
    </row>
    <row r="199" spans="1:60">
      <c r="A199" s="77" t="s">
        <v>55</v>
      </c>
      <c r="B199" s="77" t="s">
        <v>2132</v>
      </c>
      <c r="C199" s="77" t="s">
        <v>2683</v>
      </c>
      <c r="D199" s="78"/>
      <c r="E199" s="77" t="s">
        <v>2581</v>
      </c>
      <c r="F199" s="77" t="s">
        <v>2135</v>
      </c>
      <c r="G199" s="77" t="s">
        <v>2684</v>
      </c>
      <c r="H199" s="77" t="s">
        <v>2685</v>
      </c>
      <c r="I199" s="77" t="s">
        <v>2686</v>
      </c>
      <c r="J199" s="77" t="s">
        <v>110</v>
      </c>
      <c r="K199" s="77">
        <v>92833</v>
      </c>
      <c r="L199" s="77" t="s">
        <v>190</v>
      </c>
      <c r="M199" s="77" t="s">
        <v>191</v>
      </c>
      <c r="N199" s="77"/>
      <c r="O199" s="77"/>
      <c r="P199" s="77"/>
      <c r="Q199" s="77" t="s">
        <v>1267</v>
      </c>
      <c r="R199" s="77"/>
      <c r="S199" s="77"/>
      <c r="T199" s="77" t="s">
        <v>2582</v>
      </c>
      <c r="U199" s="77">
        <v>30397471</v>
      </c>
      <c r="V199" s="77">
        <v>15</v>
      </c>
      <c r="W199" s="77" t="s">
        <v>2171</v>
      </c>
      <c r="X199" s="77">
        <v>475</v>
      </c>
      <c r="Y199" s="77">
        <v>696</v>
      </c>
      <c r="Z199" s="77">
        <v>24</v>
      </c>
      <c r="AA199" s="89">
        <f t="shared" si="24"/>
        <v>0.3306</v>
      </c>
      <c r="AB199" s="77" t="s">
        <v>88</v>
      </c>
      <c r="AC199" s="78">
        <v>44651</v>
      </c>
      <c r="AD199" s="77"/>
      <c r="AE199" s="77" t="s">
        <v>2142</v>
      </c>
      <c r="AF199" s="77" t="str">
        <f t="shared" si="25"/>
        <v>CA4378030910T</v>
      </c>
      <c r="AG199" s="77">
        <f t="shared" si="26"/>
        <v>696</v>
      </c>
      <c r="AH199" s="77">
        <f t="shared" si="27"/>
        <v>24</v>
      </c>
      <c r="AI199" s="89">
        <f t="shared" si="28"/>
        <v>0.3306</v>
      </c>
      <c r="AJ199" s="77" t="s">
        <v>2143</v>
      </c>
      <c r="AK199" s="77" t="s">
        <v>2683</v>
      </c>
      <c r="AL199" s="78">
        <v>44645</v>
      </c>
      <c r="AM199" s="78">
        <v>44645</v>
      </c>
      <c r="AN199" s="78">
        <v>44648</v>
      </c>
      <c r="AO199" s="78">
        <v>44648</v>
      </c>
      <c r="AP199" s="78">
        <v>44648</v>
      </c>
      <c r="AQ199" s="77" t="s">
        <v>89</v>
      </c>
      <c r="AR199" s="77"/>
      <c r="AS199" s="77" t="s">
        <v>2683</v>
      </c>
      <c r="AT199" s="78"/>
      <c r="AU199" s="78"/>
      <c r="AV199" s="78"/>
      <c r="AW199" s="77" t="s">
        <v>1198</v>
      </c>
      <c r="AX199" s="77" t="s">
        <v>116</v>
      </c>
      <c r="AY199" s="576"/>
      <c r="AZ199" s="576"/>
      <c r="BA199" s="576"/>
      <c r="BB199" s="576"/>
      <c r="BC199" s="576"/>
      <c r="BD199" s="576"/>
      <c r="BE199" s="77">
        <f t="shared" si="29"/>
        <v>14</v>
      </c>
      <c r="BF199" s="77">
        <f t="shared" si="30"/>
        <v>3</v>
      </c>
      <c r="BG199" s="77">
        <f t="shared" si="31"/>
        <v>2022</v>
      </c>
      <c r="BH199" s="89"/>
    </row>
    <row r="200" spans="1:60">
      <c r="A200" s="77" t="s">
        <v>55</v>
      </c>
      <c r="B200" s="77" t="s">
        <v>2132</v>
      </c>
      <c r="C200" s="77" t="s">
        <v>2687</v>
      </c>
      <c r="D200" s="78"/>
      <c r="E200" s="77" t="s">
        <v>2581</v>
      </c>
      <c r="F200" s="77" t="s">
        <v>2135</v>
      </c>
      <c r="G200" s="77" t="s">
        <v>2684</v>
      </c>
      <c r="H200" s="77" t="s">
        <v>2685</v>
      </c>
      <c r="I200" s="77" t="s">
        <v>2686</v>
      </c>
      <c r="J200" s="77" t="s">
        <v>110</v>
      </c>
      <c r="K200" s="77">
        <v>92833</v>
      </c>
      <c r="L200" s="77" t="s">
        <v>190</v>
      </c>
      <c r="M200" s="77" t="s">
        <v>191</v>
      </c>
      <c r="N200" s="77"/>
      <c r="O200" s="77"/>
      <c r="P200" s="77"/>
      <c r="Q200" s="77" t="s">
        <v>1267</v>
      </c>
      <c r="R200" s="77"/>
      <c r="S200" s="77"/>
      <c r="T200" s="77" t="s">
        <v>2582</v>
      </c>
      <c r="U200" s="77">
        <v>30397471</v>
      </c>
      <c r="V200" s="77">
        <v>15</v>
      </c>
      <c r="W200" s="77" t="s">
        <v>2171</v>
      </c>
      <c r="X200" s="77">
        <v>475</v>
      </c>
      <c r="Y200" s="77">
        <v>696</v>
      </c>
      <c r="Z200" s="77">
        <v>24</v>
      </c>
      <c r="AA200" s="89">
        <f t="shared" si="24"/>
        <v>0.3306</v>
      </c>
      <c r="AB200" s="77" t="s">
        <v>88</v>
      </c>
      <c r="AC200" s="78">
        <v>44651</v>
      </c>
      <c r="AD200" s="77"/>
      <c r="AE200" s="77" t="s">
        <v>2142</v>
      </c>
      <c r="AF200" s="77" t="str">
        <f t="shared" si="25"/>
        <v>CA4378030911T</v>
      </c>
      <c r="AG200" s="77">
        <f t="shared" si="26"/>
        <v>696</v>
      </c>
      <c r="AH200" s="77">
        <f t="shared" si="27"/>
        <v>24</v>
      </c>
      <c r="AI200" s="89">
        <f t="shared" si="28"/>
        <v>0.3306</v>
      </c>
      <c r="AJ200" s="77" t="s">
        <v>2143</v>
      </c>
      <c r="AK200" s="77" t="s">
        <v>2687</v>
      </c>
      <c r="AL200" s="78">
        <v>44645</v>
      </c>
      <c r="AM200" s="78">
        <v>44645</v>
      </c>
      <c r="AN200" s="78">
        <v>44648</v>
      </c>
      <c r="AO200" s="78">
        <v>44648</v>
      </c>
      <c r="AP200" s="78">
        <v>44648</v>
      </c>
      <c r="AQ200" s="77" t="s">
        <v>89</v>
      </c>
      <c r="AR200" s="77"/>
      <c r="AS200" s="77" t="s">
        <v>2687</v>
      </c>
      <c r="AT200" s="78"/>
      <c r="AU200" s="78"/>
      <c r="AV200" s="78"/>
      <c r="AW200" s="77" t="s">
        <v>1198</v>
      </c>
      <c r="AX200" s="77" t="s">
        <v>116</v>
      </c>
      <c r="AY200" s="576"/>
      <c r="AZ200" s="576"/>
      <c r="BA200" s="576"/>
      <c r="BB200" s="576"/>
      <c r="BC200" s="576"/>
      <c r="BD200" s="576"/>
      <c r="BE200" s="77">
        <f t="shared" si="29"/>
        <v>14</v>
      </c>
      <c r="BF200" s="77">
        <f t="shared" si="30"/>
        <v>3</v>
      </c>
      <c r="BG200" s="77">
        <f t="shared" si="31"/>
        <v>2022</v>
      </c>
      <c r="BH200" s="89"/>
    </row>
    <row r="201" spans="1:60">
      <c r="A201" s="77" t="s">
        <v>428</v>
      </c>
      <c r="B201" s="77" t="s">
        <v>230</v>
      </c>
      <c r="C201" s="77" t="s">
        <v>2688</v>
      </c>
      <c r="D201" s="78"/>
      <c r="E201" s="77" t="s">
        <v>2689</v>
      </c>
      <c r="F201" s="77" t="s">
        <v>2135</v>
      </c>
      <c r="G201" s="77" t="s">
        <v>2147</v>
      </c>
      <c r="H201" s="77" t="s">
        <v>2148</v>
      </c>
      <c r="I201" s="77" t="s">
        <v>531</v>
      </c>
      <c r="J201" s="77" t="s">
        <v>110</v>
      </c>
      <c r="K201" s="77">
        <v>91761</v>
      </c>
      <c r="L201" s="77" t="s">
        <v>2690</v>
      </c>
      <c r="M201" s="77" t="s">
        <v>2691</v>
      </c>
      <c r="N201" s="77"/>
      <c r="O201" s="77"/>
      <c r="P201" s="77"/>
      <c r="Q201" s="77" t="s">
        <v>1267</v>
      </c>
      <c r="R201" s="77"/>
      <c r="S201" s="77"/>
      <c r="T201" s="77" t="s">
        <v>2692</v>
      </c>
      <c r="U201" s="77">
        <v>30390156</v>
      </c>
      <c r="V201" s="77">
        <v>14.75</v>
      </c>
      <c r="W201" s="77" t="s">
        <v>2183</v>
      </c>
      <c r="X201" s="77">
        <v>400</v>
      </c>
      <c r="Y201" s="77">
        <v>768</v>
      </c>
      <c r="Z201" s="77">
        <v>24</v>
      </c>
      <c r="AA201" s="89">
        <f t="shared" si="24"/>
        <v>0.30719999999999997</v>
      </c>
      <c r="AB201" s="77" t="s">
        <v>88</v>
      </c>
      <c r="AC201" s="78">
        <v>44651</v>
      </c>
      <c r="AD201" s="77"/>
      <c r="AE201" s="77" t="s">
        <v>2142</v>
      </c>
      <c r="AF201" s="77" t="str">
        <f t="shared" si="25"/>
        <v>CA6156030904T</v>
      </c>
      <c r="AG201" s="77">
        <f t="shared" si="26"/>
        <v>768</v>
      </c>
      <c r="AH201" s="77">
        <f t="shared" si="27"/>
        <v>24</v>
      </c>
      <c r="AI201" s="89">
        <f t="shared" si="28"/>
        <v>0.30719999999999997</v>
      </c>
      <c r="AJ201" s="77" t="s">
        <v>2143</v>
      </c>
      <c r="AK201" s="77" t="s">
        <v>2688</v>
      </c>
      <c r="AL201" s="78">
        <v>44645</v>
      </c>
      <c r="AM201" s="78">
        <v>44645</v>
      </c>
      <c r="AN201" s="78">
        <v>44648</v>
      </c>
      <c r="AO201" s="78">
        <v>44648</v>
      </c>
      <c r="AP201" s="78">
        <v>44648</v>
      </c>
      <c r="AQ201" s="77" t="s">
        <v>89</v>
      </c>
      <c r="AR201" s="77"/>
      <c r="AS201" s="77" t="s">
        <v>2688</v>
      </c>
      <c r="AT201" s="78"/>
      <c r="AU201" s="78"/>
      <c r="AV201" s="78"/>
      <c r="AW201" s="77" t="s">
        <v>1198</v>
      </c>
      <c r="AX201" s="77" t="s">
        <v>116</v>
      </c>
      <c r="AY201" s="576"/>
      <c r="AZ201" s="576"/>
      <c r="BA201" s="576"/>
      <c r="BB201" s="576"/>
      <c r="BC201" s="576"/>
      <c r="BD201" s="576"/>
      <c r="BE201" s="77">
        <f t="shared" si="29"/>
        <v>14</v>
      </c>
      <c r="BF201" s="77">
        <f t="shared" si="30"/>
        <v>3</v>
      </c>
      <c r="BG201" s="77">
        <f t="shared" si="31"/>
        <v>2022</v>
      </c>
      <c r="BH201" s="89"/>
    </row>
    <row r="202" spans="1:60">
      <c r="A202" s="77" t="s">
        <v>428</v>
      </c>
      <c r="B202" s="77" t="s">
        <v>230</v>
      </c>
      <c r="C202" s="77" t="s">
        <v>2693</v>
      </c>
      <c r="D202" s="78"/>
      <c r="E202" s="77" t="s">
        <v>2689</v>
      </c>
      <c r="F202" s="77" t="s">
        <v>2135</v>
      </c>
      <c r="G202" s="77" t="s">
        <v>2147</v>
      </c>
      <c r="H202" s="77" t="s">
        <v>2148</v>
      </c>
      <c r="I202" s="77" t="s">
        <v>531</v>
      </c>
      <c r="J202" s="77" t="s">
        <v>110</v>
      </c>
      <c r="K202" s="77">
        <v>91761</v>
      </c>
      <c r="L202" s="77" t="s">
        <v>2690</v>
      </c>
      <c r="M202" s="77" t="s">
        <v>2691</v>
      </c>
      <c r="N202" s="77"/>
      <c r="O202" s="77"/>
      <c r="P202" s="77"/>
      <c r="Q202" s="77" t="s">
        <v>1267</v>
      </c>
      <c r="R202" s="77"/>
      <c r="S202" s="77"/>
      <c r="T202" s="77" t="s">
        <v>2692</v>
      </c>
      <c r="U202" s="77">
        <v>30390156</v>
      </c>
      <c r="V202" s="77">
        <v>14.75</v>
      </c>
      <c r="W202" s="77" t="s">
        <v>2183</v>
      </c>
      <c r="X202" s="77">
        <v>400</v>
      </c>
      <c r="Y202" s="77">
        <v>768</v>
      </c>
      <c r="Z202" s="77">
        <v>24</v>
      </c>
      <c r="AA202" s="89">
        <f t="shared" si="24"/>
        <v>0.30719999999999997</v>
      </c>
      <c r="AB202" s="77" t="s">
        <v>88</v>
      </c>
      <c r="AC202" s="78">
        <v>44651</v>
      </c>
      <c r="AD202" s="77"/>
      <c r="AE202" s="77" t="s">
        <v>2142</v>
      </c>
      <c r="AF202" s="77" t="str">
        <f t="shared" si="25"/>
        <v>CA6156030905T</v>
      </c>
      <c r="AG202" s="77">
        <f t="shared" si="26"/>
        <v>768</v>
      </c>
      <c r="AH202" s="77">
        <f t="shared" si="27"/>
        <v>24</v>
      </c>
      <c r="AI202" s="89">
        <f t="shared" si="28"/>
        <v>0.30719999999999997</v>
      </c>
      <c r="AJ202" s="77" t="s">
        <v>2143</v>
      </c>
      <c r="AK202" s="77" t="s">
        <v>2693</v>
      </c>
      <c r="AL202" s="78">
        <v>44645</v>
      </c>
      <c r="AM202" s="78">
        <v>44645</v>
      </c>
      <c r="AN202" s="78">
        <v>44648</v>
      </c>
      <c r="AO202" s="78">
        <v>44648</v>
      </c>
      <c r="AP202" s="78">
        <v>44648</v>
      </c>
      <c r="AQ202" s="77" t="s">
        <v>89</v>
      </c>
      <c r="AR202" s="77"/>
      <c r="AS202" s="77" t="s">
        <v>2693</v>
      </c>
      <c r="AT202" s="78"/>
      <c r="AU202" s="78"/>
      <c r="AV202" s="78"/>
      <c r="AW202" s="77" t="s">
        <v>1198</v>
      </c>
      <c r="AX202" s="77" t="s">
        <v>116</v>
      </c>
      <c r="AY202" s="576"/>
      <c r="AZ202" s="576"/>
      <c r="BA202" s="576"/>
      <c r="BB202" s="576"/>
      <c r="BC202" s="576"/>
      <c r="BD202" s="576"/>
      <c r="BE202" s="77">
        <f t="shared" si="29"/>
        <v>14</v>
      </c>
      <c r="BF202" s="77">
        <f t="shared" si="30"/>
        <v>3</v>
      </c>
      <c r="BG202" s="77">
        <f t="shared" si="31"/>
        <v>2022</v>
      </c>
      <c r="BH202" s="89"/>
    </row>
    <row r="203" spans="1:60">
      <c r="A203" s="77" t="s">
        <v>428</v>
      </c>
      <c r="B203" s="77" t="s">
        <v>230</v>
      </c>
      <c r="C203" s="77" t="s">
        <v>2694</v>
      </c>
      <c r="D203" s="78"/>
      <c r="E203" s="77" t="s">
        <v>2695</v>
      </c>
      <c r="F203" s="77" t="s">
        <v>2135</v>
      </c>
      <c r="G203" s="77" t="s">
        <v>2147</v>
      </c>
      <c r="H203" s="77" t="s">
        <v>2148</v>
      </c>
      <c r="I203" s="77" t="s">
        <v>531</v>
      </c>
      <c r="J203" s="77" t="s">
        <v>110</v>
      </c>
      <c r="K203" s="77">
        <v>91761</v>
      </c>
      <c r="L203" s="77" t="s">
        <v>2696</v>
      </c>
      <c r="M203" s="77" t="s">
        <v>2697</v>
      </c>
      <c r="N203" s="77"/>
      <c r="O203" s="77"/>
      <c r="P203" s="77"/>
      <c r="Q203" s="77" t="s">
        <v>1267</v>
      </c>
      <c r="R203" s="77"/>
      <c r="S203" s="77"/>
      <c r="T203" s="77" t="s">
        <v>2698</v>
      </c>
      <c r="U203" s="77">
        <v>30390156</v>
      </c>
      <c r="V203" s="77">
        <v>14.75</v>
      </c>
      <c r="W203" s="77" t="s">
        <v>2183</v>
      </c>
      <c r="X203" s="77">
        <v>400</v>
      </c>
      <c r="Y203" s="77">
        <v>768</v>
      </c>
      <c r="Z203" s="77">
        <v>24</v>
      </c>
      <c r="AA203" s="89">
        <f t="shared" si="24"/>
        <v>0.30719999999999997</v>
      </c>
      <c r="AB203" s="77" t="s">
        <v>88</v>
      </c>
      <c r="AC203" s="78">
        <v>44651</v>
      </c>
      <c r="AD203" s="77"/>
      <c r="AE203" s="77" t="s">
        <v>2142</v>
      </c>
      <c r="AF203" s="77" t="str">
        <f t="shared" si="25"/>
        <v>CA0958030921T</v>
      </c>
      <c r="AG203" s="77">
        <f t="shared" si="26"/>
        <v>768</v>
      </c>
      <c r="AH203" s="77">
        <f t="shared" si="27"/>
        <v>24</v>
      </c>
      <c r="AI203" s="89">
        <f t="shared" si="28"/>
        <v>0.30719999999999997</v>
      </c>
      <c r="AJ203" s="77" t="s">
        <v>2143</v>
      </c>
      <c r="AK203" s="77" t="s">
        <v>2694</v>
      </c>
      <c r="AL203" s="78">
        <v>44645</v>
      </c>
      <c r="AM203" s="78">
        <v>44645</v>
      </c>
      <c r="AN203" s="78">
        <v>44648</v>
      </c>
      <c r="AO203" s="78">
        <v>44648</v>
      </c>
      <c r="AP203" s="78">
        <v>44648</v>
      </c>
      <c r="AQ203" s="77" t="s">
        <v>89</v>
      </c>
      <c r="AR203" s="77" t="s">
        <v>2699</v>
      </c>
      <c r="AS203" s="77" t="s">
        <v>2694</v>
      </c>
      <c r="AT203" s="78"/>
      <c r="AU203" s="78"/>
      <c r="AV203" s="78"/>
      <c r="AW203" s="77" t="s">
        <v>1198</v>
      </c>
      <c r="AX203" s="77" t="s">
        <v>116</v>
      </c>
      <c r="AY203" s="576"/>
      <c r="AZ203" s="576"/>
      <c r="BA203" s="576"/>
      <c r="BB203" s="576"/>
      <c r="BC203" s="576"/>
      <c r="BD203" s="576"/>
      <c r="BE203" s="77">
        <f t="shared" si="29"/>
        <v>14</v>
      </c>
      <c r="BF203" s="77">
        <f t="shared" si="30"/>
        <v>3</v>
      </c>
      <c r="BG203" s="77">
        <f t="shared" si="31"/>
        <v>2022</v>
      </c>
      <c r="BH203" s="89"/>
    </row>
    <row r="204" spans="1:60">
      <c r="A204" s="77" t="s">
        <v>428</v>
      </c>
      <c r="B204" s="77" t="s">
        <v>230</v>
      </c>
      <c r="C204" s="77" t="s">
        <v>2700</v>
      </c>
      <c r="D204" s="78"/>
      <c r="E204" s="77" t="s">
        <v>2695</v>
      </c>
      <c r="F204" s="77" t="s">
        <v>2135</v>
      </c>
      <c r="G204" s="77" t="s">
        <v>2147</v>
      </c>
      <c r="H204" s="77" t="s">
        <v>2148</v>
      </c>
      <c r="I204" s="77" t="s">
        <v>531</v>
      </c>
      <c r="J204" s="77" t="s">
        <v>110</v>
      </c>
      <c r="K204" s="77">
        <v>91761</v>
      </c>
      <c r="L204" s="77" t="s">
        <v>2696</v>
      </c>
      <c r="M204" s="77" t="s">
        <v>2701</v>
      </c>
      <c r="N204" s="77"/>
      <c r="O204" s="77"/>
      <c r="P204" s="77"/>
      <c r="Q204" s="77" t="s">
        <v>1267</v>
      </c>
      <c r="R204" s="77"/>
      <c r="S204" s="77"/>
      <c r="T204" s="77" t="s">
        <v>2702</v>
      </c>
      <c r="U204" s="77">
        <v>30390156</v>
      </c>
      <c r="V204" s="77">
        <v>14.75</v>
      </c>
      <c r="W204" s="77" t="s">
        <v>2183</v>
      </c>
      <c r="X204" s="77">
        <v>400</v>
      </c>
      <c r="Y204" s="77">
        <v>768</v>
      </c>
      <c r="Z204" s="77">
        <v>24</v>
      </c>
      <c r="AA204" s="89">
        <f t="shared" si="24"/>
        <v>0.30719999999999997</v>
      </c>
      <c r="AB204" s="77" t="s">
        <v>88</v>
      </c>
      <c r="AC204" s="78">
        <v>44651</v>
      </c>
      <c r="AD204" s="77"/>
      <c r="AE204" s="77" t="s">
        <v>2142</v>
      </c>
      <c r="AF204" s="77" t="str">
        <f t="shared" si="25"/>
        <v>CA0958030922T</v>
      </c>
      <c r="AG204" s="77">
        <f t="shared" si="26"/>
        <v>768</v>
      </c>
      <c r="AH204" s="77">
        <f t="shared" si="27"/>
        <v>24</v>
      </c>
      <c r="AI204" s="89">
        <f t="shared" si="28"/>
        <v>0.30719999999999997</v>
      </c>
      <c r="AJ204" s="77" t="s">
        <v>2143</v>
      </c>
      <c r="AK204" s="77" t="s">
        <v>2700</v>
      </c>
      <c r="AL204" s="78">
        <v>44645</v>
      </c>
      <c r="AM204" s="78">
        <v>44645</v>
      </c>
      <c r="AN204" s="78">
        <v>44648</v>
      </c>
      <c r="AO204" s="78">
        <v>44648</v>
      </c>
      <c r="AP204" s="78">
        <v>44648</v>
      </c>
      <c r="AQ204" s="77" t="s">
        <v>89</v>
      </c>
      <c r="AR204" s="77"/>
      <c r="AS204" s="77" t="s">
        <v>2700</v>
      </c>
      <c r="AT204" s="78"/>
      <c r="AU204" s="78"/>
      <c r="AV204" s="78"/>
      <c r="AW204" s="77" t="s">
        <v>1198</v>
      </c>
      <c r="AX204" s="77" t="s">
        <v>116</v>
      </c>
      <c r="AY204" s="576"/>
      <c r="AZ204" s="576"/>
      <c r="BA204" s="576"/>
      <c r="BB204" s="576"/>
      <c r="BC204" s="576"/>
      <c r="BD204" s="576"/>
      <c r="BE204" s="77">
        <f t="shared" si="29"/>
        <v>14</v>
      </c>
      <c r="BF204" s="77">
        <f t="shared" si="30"/>
        <v>3</v>
      </c>
      <c r="BG204" s="77">
        <f t="shared" si="31"/>
        <v>2022</v>
      </c>
      <c r="BH204" s="89"/>
    </row>
    <row r="205" spans="1:60">
      <c r="A205" s="77" t="s">
        <v>428</v>
      </c>
      <c r="B205" s="77" t="s">
        <v>2157</v>
      </c>
      <c r="C205" s="77" t="s">
        <v>2703</v>
      </c>
      <c r="D205" s="78"/>
      <c r="E205" s="77" t="s">
        <v>2704</v>
      </c>
      <c r="F205" s="77" t="s">
        <v>2368</v>
      </c>
      <c r="G205" s="77" t="s">
        <v>2369</v>
      </c>
      <c r="H205" s="77" t="s">
        <v>2370</v>
      </c>
      <c r="I205" s="77" t="s">
        <v>2371</v>
      </c>
      <c r="J205" s="77" t="s">
        <v>110</v>
      </c>
      <c r="K205" s="77">
        <v>94601</v>
      </c>
      <c r="L205" s="77" t="s">
        <v>653</v>
      </c>
      <c r="M205" s="77" t="s">
        <v>2351</v>
      </c>
      <c r="N205" s="77"/>
      <c r="O205" s="77"/>
      <c r="P205" s="77"/>
      <c r="Q205" s="77" t="s">
        <v>1267</v>
      </c>
      <c r="R205" s="77"/>
      <c r="S205" s="77"/>
      <c r="T205" s="77" t="s">
        <v>2352</v>
      </c>
      <c r="U205" s="77">
        <v>30390455</v>
      </c>
      <c r="V205" s="77">
        <v>14.75</v>
      </c>
      <c r="W205" s="77" t="s">
        <v>2176</v>
      </c>
      <c r="X205" s="77">
        <v>395</v>
      </c>
      <c r="Y205" s="77">
        <v>832</v>
      </c>
      <c r="Z205" s="77">
        <v>26</v>
      </c>
      <c r="AA205" s="89">
        <f t="shared" si="24"/>
        <v>0.32863999999999999</v>
      </c>
      <c r="AB205" s="77" t="s">
        <v>70</v>
      </c>
      <c r="AC205" s="78">
        <v>44651</v>
      </c>
      <c r="AD205" s="77"/>
      <c r="AE205" s="77" t="s">
        <v>2142</v>
      </c>
      <c r="AF205" s="77" t="str">
        <f t="shared" si="25"/>
        <v>CA0733031023T</v>
      </c>
      <c r="AG205" s="77">
        <f t="shared" si="26"/>
        <v>832</v>
      </c>
      <c r="AH205" s="77">
        <f t="shared" si="27"/>
        <v>26</v>
      </c>
      <c r="AI205" s="89">
        <f t="shared" si="28"/>
        <v>0.32863999999999999</v>
      </c>
      <c r="AJ205" s="77" t="s">
        <v>2143</v>
      </c>
      <c r="AK205" s="77" t="s">
        <v>2703</v>
      </c>
      <c r="AL205" s="78">
        <v>44645</v>
      </c>
      <c r="AM205" s="78">
        <v>44645</v>
      </c>
      <c r="AN205" s="78">
        <v>44648</v>
      </c>
      <c r="AO205" s="78">
        <v>44648</v>
      </c>
      <c r="AP205" s="78">
        <v>44648</v>
      </c>
      <c r="AQ205" s="77" t="s">
        <v>89</v>
      </c>
      <c r="AR205" s="77" t="s">
        <v>2705</v>
      </c>
      <c r="AS205" s="77" t="s">
        <v>2703</v>
      </c>
      <c r="AT205" s="78"/>
      <c r="AU205" s="78"/>
      <c r="AV205" s="78"/>
      <c r="AW205" s="77" t="s">
        <v>1198</v>
      </c>
      <c r="AX205" s="77" t="s">
        <v>116</v>
      </c>
      <c r="AY205" s="576"/>
      <c r="AZ205" s="576"/>
      <c r="BA205" s="576"/>
      <c r="BB205" s="576"/>
      <c r="BC205" s="576"/>
      <c r="BD205" s="576"/>
      <c r="BE205" s="77">
        <f t="shared" si="29"/>
        <v>14</v>
      </c>
      <c r="BF205" s="77">
        <f t="shared" si="30"/>
        <v>3</v>
      </c>
      <c r="BG205" s="77">
        <f t="shared" si="31"/>
        <v>2022</v>
      </c>
      <c r="BH205" s="89"/>
    </row>
    <row r="206" spans="1:60">
      <c r="A206" s="77" t="s">
        <v>428</v>
      </c>
      <c r="B206" s="77" t="s">
        <v>230</v>
      </c>
      <c r="C206" s="77" t="s">
        <v>2706</v>
      </c>
      <c r="D206" s="78"/>
      <c r="E206" s="77" t="s">
        <v>2707</v>
      </c>
      <c r="F206" s="77" t="s">
        <v>2135</v>
      </c>
      <c r="G206" s="77" t="s">
        <v>2147</v>
      </c>
      <c r="H206" s="77" t="s">
        <v>2148</v>
      </c>
      <c r="I206" s="77" t="s">
        <v>531</v>
      </c>
      <c r="J206" s="77" t="s">
        <v>110</v>
      </c>
      <c r="K206" s="77">
        <v>91761</v>
      </c>
      <c r="L206" s="77" t="s">
        <v>2708</v>
      </c>
      <c r="M206" s="77" t="s">
        <v>2709</v>
      </c>
      <c r="N206" s="77"/>
      <c r="O206" s="77"/>
      <c r="P206" s="77"/>
      <c r="Q206" s="77" t="s">
        <v>1267</v>
      </c>
      <c r="R206" s="77"/>
      <c r="S206" s="77"/>
      <c r="T206" s="77" t="s">
        <v>2710</v>
      </c>
      <c r="U206" s="77">
        <v>30390156</v>
      </c>
      <c r="V206" s="77">
        <v>14.75</v>
      </c>
      <c r="W206" s="77" t="s">
        <v>2183</v>
      </c>
      <c r="X206" s="77">
        <v>400</v>
      </c>
      <c r="Y206" s="77">
        <v>640</v>
      </c>
      <c r="Z206" s="77">
        <v>20</v>
      </c>
      <c r="AA206" s="89">
        <f t="shared" si="24"/>
        <v>0.25600000000000001</v>
      </c>
      <c r="AB206" s="77" t="s">
        <v>88</v>
      </c>
      <c r="AC206" s="78">
        <v>44651</v>
      </c>
      <c r="AD206" s="77"/>
      <c r="AE206" s="77" t="s">
        <v>2142</v>
      </c>
      <c r="AF206" s="77" t="str">
        <f t="shared" si="25"/>
        <v>CA0486031107T</v>
      </c>
      <c r="AG206" s="77">
        <f t="shared" si="26"/>
        <v>640</v>
      </c>
      <c r="AH206" s="77">
        <f t="shared" si="27"/>
        <v>20</v>
      </c>
      <c r="AI206" s="89">
        <f t="shared" si="28"/>
        <v>0.25600000000000001</v>
      </c>
      <c r="AJ206" s="77" t="s">
        <v>2143</v>
      </c>
      <c r="AK206" s="77" t="s">
        <v>2706</v>
      </c>
      <c r="AL206" s="78">
        <v>44645</v>
      </c>
      <c r="AM206" s="78">
        <v>44645</v>
      </c>
      <c r="AN206" s="78">
        <v>44648</v>
      </c>
      <c r="AO206" s="78">
        <v>44648</v>
      </c>
      <c r="AP206" s="78">
        <v>44648</v>
      </c>
      <c r="AQ206" s="77" t="s">
        <v>89</v>
      </c>
      <c r="AR206" s="77"/>
      <c r="AS206" s="77" t="s">
        <v>2706</v>
      </c>
      <c r="AT206" s="78"/>
      <c r="AU206" s="78"/>
      <c r="AV206" s="78"/>
      <c r="AW206" s="77" t="s">
        <v>1198</v>
      </c>
      <c r="AX206" s="77" t="s">
        <v>116</v>
      </c>
      <c r="AY206" s="576"/>
      <c r="AZ206" s="576"/>
      <c r="BA206" s="576"/>
      <c r="BB206" s="576"/>
      <c r="BC206" s="576"/>
      <c r="BD206" s="576"/>
      <c r="BE206" s="77">
        <f t="shared" si="29"/>
        <v>14</v>
      </c>
      <c r="BF206" s="77">
        <f t="shared" si="30"/>
        <v>3</v>
      </c>
      <c r="BG206" s="77">
        <f t="shared" si="31"/>
        <v>2022</v>
      </c>
      <c r="BH206" s="89"/>
    </row>
    <row r="207" spans="1:60">
      <c r="A207" s="77" t="s">
        <v>428</v>
      </c>
      <c r="B207" s="77" t="s">
        <v>2157</v>
      </c>
      <c r="C207" s="77" t="s">
        <v>2711</v>
      </c>
      <c r="D207" s="78"/>
      <c r="E207" s="77" t="s">
        <v>2712</v>
      </c>
      <c r="F207" s="77" t="s">
        <v>2135</v>
      </c>
      <c r="G207" s="77" t="s">
        <v>2147</v>
      </c>
      <c r="H207" s="77" t="s">
        <v>2148</v>
      </c>
      <c r="I207" s="77" t="s">
        <v>531</v>
      </c>
      <c r="J207" s="77" t="s">
        <v>110</v>
      </c>
      <c r="K207" s="77">
        <v>91761</v>
      </c>
      <c r="L207" s="77" t="s">
        <v>525</v>
      </c>
      <c r="M207" s="77" t="s">
        <v>2713</v>
      </c>
      <c r="N207" s="77"/>
      <c r="O207" s="77"/>
      <c r="P207" s="77"/>
      <c r="Q207" s="77" t="s">
        <v>1267</v>
      </c>
      <c r="R207" s="77"/>
      <c r="S207" s="77"/>
      <c r="T207" s="77" t="s">
        <v>2578</v>
      </c>
      <c r="U207" s="77">
        <v>30390155</v>
      </c>
      <c r="V207" s="77">
        <v>14.75</v>
      </c>
      <c r="W207" s="77" t="s">
        <v>2579</v>
      </c>
      <c r="X207" s="77">
        <v>395</v>
      </c>
      <c r="Y207" s="77">
        <v>768</v>
      </c>
      <c r="Z207" s="77">
        <v>24</v>
      </c>
      <c r="AA207" s="89">
        <f t="shared" si="24"/>
        <v>0.30336000000000002</v>
      </c>
      <c r="AB207" s="77" t="s">
        <v>70</v>
      </c>
      <c r="AC207" s="78">
        <v>44651</v>
      </c>
      <c r="AD207" s="77"/>
      <c r="AE207" s="77" t="s">
        <v>2142</v>
      </c>
      <c r="AF207" s="77" t="str">
        <f t="shared" si="25"/>
        <v>CA2083032118T</v>
      </c>
      <c r="AG207" s="77">
        <f t="shared" si="26"/>
        <v>768</v>
      </c>
      <c r="AH207" s="77">
        <f t="shared" si="27"/>
        <v>24</v>
      </c>
      <c r="AI207" s="89">
        <f t="shared" si="28"/>
        <v>0.30336000000000002</v>
      </c>
      <c r="AJ207" s="77" t="s">
        <v>2143</v>
      </c>
      <c r="AK207" s="77" t="s">
        <v>2711</v>
      </c>
      <c r="AL207" s="78">
        <v>44645</v>
      </c>
      <c r="AM207" s="78">
        <v>44645</v>
      </c>
      <c r="AN207" s="78">
        <v>44648</v>
      </c>
      <c r="AO207" s="78">
        <v>44648</v>
      </c>
      <c r="AP207" s="78">
        <v>44648</v>
      </c>
      <c r="AQ207" s="77" t="s">
        <v>89</v>
      </c>
      <c r="AR207" s="77"/>
      <c r="AS207" s="77" t="s">
        <v>2711</v>
      </c>
      <c r="AT207" s="78"/>
      <c r="AU207" s="78"/>
      <c r="AV207" s="78"/>
      <c r="AW207" s="77" t="s">
        <v>1198</v>
      </c>
      <c r="AX207" s="77" t="s">
        <v>116</v>
      </c>
      <c r="AY207" s="576"/>
      <c r="AZ207" s="576"/>
      <c r="BA207" s="576"/>
      <c r="BB207" s="576"/>
      <c r="BC207" s="576"/>
      <c r="BD207" s="576"/>
      <c r="BE207" s="77">
        <f t="shared" si="29"/>
        <v>14</v>
      </c>
      <c r="BF207" s="77">
        <f t="shared" si="30"/>
        <v>3</v>
      </c>
      <c r="BG207" s="77">
        <f t="shared" si="31"/>
        <v>2022</v>
      </c>
      <c r="BH207" s="89"/>
    </row>
    <row r="208" spans="1:60">
      <c r="A208" s="77" t="s">
        <v>428</v>
      </c>
      <c r="B208" s="77" t="s">
        <v>2132</v>
      </c>
      <c r="C208" s="77" t="s">
        <v>2714</v>
      </c>
      <c r="D208" s="78"/>
      <c r="E208" s="77" t="s">
        <v>2715</v>
      </c>
      <c r="F208" s="77" t="s">
        <v>2135</v>
      </c>
      <c r="G208" s="77" t="s">
        <v>2136</v>
      </c>
      <c r="H208" s="77" t="s">
        <v>2137</v>
      </c>
      <c r="I208" s="77" t="s">
        <v>2138</v>
      </c>
      <c r="J208" s="77" t="s">
        <v>110</v>
      </c>
      <c r="K208" s="77">
        <v>90248</v>
      </c>
      <c r="L208" s="77" t="s">
        <v>2336</v>
      </c>
      <c r="M208" s="77" t="s">
        <v>2282</v>
      </c>
      <c r="N208" s="77"/>
      <c r="O208" s="77"/>
      <c r="P208" s="77"/>
      <c r="Q208" s="77" t="s">
        <v>1267</v>
      </c>
      <c r="R208" s="77"/>
      <c r="S208" s="77"/>
      <c r="T208" s="77" t="s">
        <v>2716</v>
      </c>
      <c r="U208" s="77">
        <v>30376609</v>
      </c>
      <c r="V208" s="77">
        <v>14.75</v>
      </c>
      <c r="W208" s="77" t="s">
        <v>2661</v>
      </c>
      <c r="X208" s="77">
        <v>340</v>
      </c>
      <c r="Y208" s="77">
        <v>832</v>
      </c>
      <c r="Z208" s="77">
        <v>26</v>
      </c>
      <c r="AA208" s="89">
        <f t="shared" si="24"/>
        <v>0.28288000000000002</v>
      </c>
      <c r="AB208" s="77" t="s">
        <v>88</v>
      </c>
      <c r="AC208" s="78">
        <v>44651</v>
      </c>
      <c r="AD208" s="77"/>
      <c r="AE208" s="77" t="s">
        <v>2142</v>
      </c>
      <c r="AF208" s="77" t="str">
        <f t="shared" si="25"/>
        <v>CA1713032202T</v>
      </c>
      <c r="AG208" s="77">
        <f t="shared" si="26"/>
        <v>832</v>
      </c>
      <c r="AH208" s="77">
        <f t="shared" si="27"/>
        <v>26</v>
      </c>
      <c r="AI208" s="89">
        <f t="shared" si="28"/>
        <v>0.28288000000000002</v>
      </c>
      <c r="AJ208" s="77" t="s">
        <v>2143</v>
      </c>
      <c r="AK208" s="77" t="s">
        <v>2714</v>
      </c>
      <c r="AL208" s="78">
        <v>44645</v>
      </c>
      <c r="AM208" s="78">
        <v>44645</v>
      </c>
      <c r="AN208" s="78">
        <v>44648</v>
      </c>
      <c r="AO208" s="78">
        <v>44648</v>
      </c>
      <c r="AP208" s="78">
        <v>44648</v>
      </c>
      <c r="AQ208" s="77" t="s">
        <v>89</v>
      </c>
      <c r="AR208" s="77"/>
      <c r="AS208" s="77" t="s">
        <v>2714</v>
      </c>
      <c r="AT208" s="78"/>
      <c r="AU208" s="78"/>
      <c r="AV208" s="78"/>
      <c r="AW208" s="77" t="s">
        <v>1198</v>
      </c>
      <c r="AX208" s="77" t="s">
        <v>116</v>
      </c>
      <c r="AY208" s="576"/>
      <c r="AZ208" s="576"/>
      <c r="BA208" s="576"/>
      <c r="BB208" s="576"/>
      <c r="BC208" s="576"/>
      <c r="BD208" s="576"/>
      <c r="BE208" s="77">
        <f t="shared" si="29"/>
        <v>14</v>
      </c>
      <c r="BF208" s="77">
        <f t="shared" si="30"/>
        <v>3</v>
      </c>
      <c r="BG208" s="77">
        <f t="shared" si="31"/>
        <v>2022</v>
      </c>
      <c r="BH208" s="89"/>
    </row>
    <row r="209" spans="1:60">
      <c r="A209" s="77" t="s">
        <v>428</v>
      </c>
      <c r="B209" s="77" t="s">
        <v>230</v>
      </c>
      <c r="C209" s="77" t="s">
        <v>2717</v>
      </c>
      <c r="D209" s="78"/>
      <c r="E209" s="77" t="s">
        <v>2718</v>
      </c>
      <c r="F209" s="77" t="s">
        <v>2135</v>
      </c>
      <c r="G209" s="77" t="s">
        <v>2136</v>
      </c>
      <c r="H209" s="77" t="s">
        <v>2137</v>
      </c>
      <c r="I209" s="77" t="s">
        <v>2138</v>
      </c>
      <c r="J209" s="77" t="s">
        <v>110</v>
      </c>
      <c r="K209" s="77">
        <v>90248</v>
      </c>
      <c r="L209" s="77" t="s">
        <v>2719</v>
      </c>
      <c r="M209" s="77" t="s">
        <v>2720</v>
      </c>
      <c r="N209" s="77"/>
      <c r="O209" s="77"/>
      <c r="P209" s="77"/>
      <c r="Q209" s="77" t="s">
        <v>1267</v>
      </c>
      <c r="R209" s="77"/>
      <c r="S209" s="77"/>
      <c r="T209" s="77" t="s">
        <v>2721</v>
      </c>
      <c r="U209" s="77">
        <v>30372157</v>
      </c>
      <c r="V209" s="77">
        <v>14.75</v>
      </c>
      <c r="W209" s="77" t="s">
        <v>2722</v>
      </c>
      <c r="X209" s="77">
        <v>405</v>
      </c>
      <c r="Y209" s="77">
        <v>832</v>
      </c>
      <c r="Z209" s="77">
        <v>26</v>
      </c>
      <c r="AA209" s="89">
        <f t="shared" si="24"/>
        <v>0.33695999999999998</v>
      </c>
      <c r="AB209" s="77" t="s">
        <v>88</v>
      </c>
      <c r="AC209" s="78">
        <v>44651</v>
      </c>
      <c r="AD209" s="77"/>
      <c r="AE209" s="77" t="s">
        <v>2142</v>
      </c>
      <c r="AF209" s="77" t="str">
        <f t="shared" si="25"/>
        <v>CA0794032391T</v>
      </c>
      <c r="AG209" s="77">
        <f t="shared" si="26"/>
        <v>832</v>
      </c>
      <c r="AH209" s="77">
        <f t="shared" si="27"/>
        <v>26</v>
      </c>
      <c r="AI209" s="89">
        <f t="shared" si="28"/>
        <v>0.33695999999999998</v>
      </c>
      <c r="AJ209" s="77" t="s">
        <v>2143</v>
      </c>
      <c r="AK209" s="77" t="s">
        <v>2717</v>
      </c>
      <c r="AL209" s="78">
        <v>44645</v>
      </c>
      <c r="AM209" s="78">
        <v>44645</v>
      </c>
      <c r="AN209" s="78">
        <v>44648</v>
      </c>
      <c r="AO209" s="78">
        <v>44648</v>
      </c>
      <c r="AP209" s="78">
        <v>44648</v>
      </c>
      <c r="AQ209" s="77" t="s">
        <v>89</v>
      </c>
      <c r="AR209" s="77"/>
      <c r="AS209" s="77" t="s">
        <v>2717</v>
      </c>
      <c r="AT209" s="78"/>
      <c r="AU209" s="78"/>
      <c r="AV209" s="78"/>
      <c r="AW209" s="77" t="s">
        <v>1198</v>
      </c>
      <c r="AX209" s="77" t="s">
        <v>116</v>
      </c>
      <c r="AY209" s="576"/>
      <c r="AZ209" s="576"/>
      <c r="BA209" s="576"/>
      <c r="BB209" s="576"/>
      <c r="BC209" s="576"/>
      <c r="BD209" s="576"/>
      <c r="BE209" s="77">
        <f t="shared" si="29"/>
        <v>14</v>
      </c>
      <c r="BF209" s="77">
        <f t="shared" si="30"/>
        <v>3</v>
      </c>
      <c r="BG209" s="77">
        <f t="shared" si="31"/>
        <v>2022</v>
      </c>
      <c r="BH209" s="89"/>
    </row>
    <row r="210" spans="1:60">
      <c r="A210" s="77" t="s">
        <v>428</v>
      </c>
      <c r="B210" s="77" t="s">
        <v>230</v>
      </c>
      <c r="C210" s="77" t="s">
        <v>2723</v>
      </c>
      <c r="D210" s="78"/>
      <c r="E210" s="77" t="s">
        <v>2724</v>
      </c>
      <c r="F210" s="77" t="s">
        <v>2135</v>
      </c>
      <c r="G210" s="77" t="s">
        <v>2136</v>
      </c>
      <c r="H210" s="77" t="s">
        <v>2137</v>
      </c>
      <c r="I210" s="77" t="s">
        <v>2138</v>
      </c>
      <c r="J210" s="77" t="s">
        <v>110</v>
      </c>
      <c r="K210" s="77">
        <v>90248</v>
      </c>
      <c r="L210" s="77" t="s">
        <v>610</v>
      </c>
      <c r="M210" s="77" t="s">
        <v>2725</v>
      </c>
      <c r="N210" s="77"/>
      <c r="O210" s="77"/>
      <c r="P210" s="77"/>
      <c r="Q210" s="77" t="s">
        <v>1267</v>
      </c>
      <c r="R210" s="77"/>
      <c r="S210" s="77"/>
      <c r="T210" s="77" t="s">
        <v>2726</v>
      </c>
      <c r="U210" s="77">
        <v>30372157</v>
      </c>
      <c r="V210" s="77">
        <v>14.75</v>
      </c>
      <c r="W210" s="77" t="s">
        <v>2722</v>
      </c>
      <c r="X210" s="77">
        <v>405</v>
      </c>
      <c r="Y210" s="77">
        <v>832</v>
      </c>
      <c r="Z210" s="77">
        <v>26</v>
      </c>
      <c r="AA210" s="89">
        <f t="shared" si="24"/>
        <v>0.33695999999999998</v>
      </c>
      <c r="AB210" s="77" t="s">
        <v>88</v>
      </c>
      <c r="AC210" s="78">
        <v>44651</v>
      </c>
      <c r="AD210" s="77"/>
      <c r="AE210" s="77" t="s">
        <v>2142</v>
      </c>
      <c r="AF210" s="77" t="str">
        <f t="shared" si="25"/>
        <v>CA0611032392T</v>
      </c>
      <c r="AG210" s="77">
        <f t="shared" si="26"/>
        <v>832</v>
      </c>
      <c r="AH210" s="77">
        <f t="shared" si="27"/>
        <v>26</v>
      </c>
      <c r="AI210" s="89">
        <f t="shared" si="28"/>
        <v>0.33695999999999998</v>
      </c>
      <c r="AJ210" s="77" t="s">
        <v>2143</v>
      </c>
      <c r="AK210" s="77" t="s">
        <v>2723</v>
      </c>
      <c r="AL210" s="78">
        <v>44645</v>
      </c>
      <c r="AM210" s="78">
        <v>44645</v>
      </c>
      <c r="AN210" s="78">
        <v>44648</v>
      </c>
      <c r="AO210" s="78">
        <v>44648</v>
      </c>
      <c r="AP210" s="78">
        <v>44648</v>
      </c>
      <c r="AQ210" s="77" t="s">
        <v>89</v>
      </c>
      <c r="AR210" s="77"/>
      <c r="AS210" s="77" t="s">
        <v>2723</v>
      </c>
      <c r="AT210" s="78"/>
      <c r="AU210" s="78"/>
      <c r="AV210" s="78"/>
      <c r="AW210" s="77" t="s">
        <v>1198</v>
      </c>
      <c r="AX210" s="77" t="s">
        <v>116</v>
      </c>
      <c r="AY210" s="576"/>
      <c r="AZ210" s="576"/>
      <c r="BA210" s="576"/>
      <c r="BB210" s="576"/>
      <c r="BC210" s="576"/>
      <c r="BD210" s="576"/>
      <c r="BE210" s="77">
        <f t="shared" si="29"/>
        <v>14</v>
      </c>
      <c r="BF210" s="77">
        <f t="shared" si="30"/>
        <v>3</v>
      </c>
      <c r="BG210" s="77">
        <f t="shared" si="31"/>
        <v>2022</v>
      </c>
      <c r="BH210" s="89"/>
    </row>
    <row r="211" spans="1:60">
      <c r="A211" s="77" t="s">
        <v>428</v>
      </c>
      <c r="B211" s="77" t="s">
        <v>2132</v>
      </c>
      <c r="C211" s="77" t="s">
        <v>2727</v>
      </c>
      <c r="D211" s="78"/>
      <c r="E211" s="77" t="s">
        <v>2728</v>
      </c>
      <c r="F211" s="77" t="s">
        <v>2135</v>
      </c>
      <c r="G211" s="77" t="s">
        <v>2147</v>
      </c>
      <c r="H211" s="77" t="s">
        <v>2148</v>
      </c>
      <c r="I211" s="77" t="s">
        <v>531</v>
      </c>
      <c r="J211" s="77" t="s">
        <v>110</v>
      </c>
      <c r="K211" s="77">
        <v>91761</v>
      </c>
      <c r="L211" s="77" t="s">
        <v>536</v>
      </c>
      <c r="M211" s="77" t="s">
        <v>2262</v>
      </c>
      <c r="N211" s="77"/>
      <c r="O211" s="77"/>
      <c r="P211" s="77"/>
      <c r="Q211" s="77" t="s">
        <v>1267</v>
      </c>
      <c r="R211" s="77"/>
      <c r="S211" s="77"/>
      <c r="T211" s="77" t="s">
        <v>2263</v>
      </c>
      <c r="U211" s="77">
        <v>30376609</v>
      </c>
      <c r="V211" s="77">
        <v>14.75</v>
      </c>
      <c r="W211" s="77" t="s">
        <v>2154</v>
      </c>
      <c r="X211" s="77">
        <v>340</v>
      </c>
      <c r="Y211" s="77">
        <v>832</v>
      </c>
      <c r="Z211" s="77">
        <v>26</v>
      </c>
      <c r="AA211" s="89">
        <f t="shared" si="24"/>
        <v>0.28288000000000002</v>
      </c>
      <c r="AB211" s="77" t="s">
        <v>88</v>
      </c>
      <c r="AC211" s="78">
        <v>44651</v>
      </c>
      <c r="AD211" s="77"/>
      <c r="AE211" s="77" t="s">
        <v>2142</v>
      </c>
      <c r="AF211" s="77" t="str">
        <f t="shared" si="25"/>
        <v>CA9350022823T</v>
      </c>
      <c r="AG211" s="77">
        <f t="shared" si="26"/>
        <v>832</v>
      </c>
      <c r="AH211" s="77">
        <f t="shared" si="27"/>
        <v>26</v>
      </c>
      <c r="AI211" s="89">
        <f t="shared" si="28"/>
        <v>0.28288000000000002</v>
      </c>
      <c r="AJ211" s="77" t="s">
        <v>2143</v>
      </c>
      <c r="AK211" s="77" t="s">
        <v>2727</v>
      </c>
      <c r="AL211" s="78">
        <v>44648</v>
      </c>
      <c r="AM211" s="78">
        <v>44648</v>
      </c>
      <c r="AN211" s="78">
        <v>44648</v>
      </c>
      <c r="AO211" s="78">
        <v>44648</v>
      </c>
      <c r="AP211" s="78">
        <v>44648</v>
      </c>
      <c r="AQ211" s="77" t="s">
        <v>89</v>
      </c>
      <c r="AR211" s="77"/>
      <c r="AS211" s="77" t="s">
        <v>2727</v>
      </c>
      <c r="AT211" s="78"/>
      <c r="AU211" s="78"/>
      <c r="AV211" s="78"/>
      <c r="AW211" s="77" t="s">
        <v>1198</v>
      </c>
      <c r="AX211" s="77" t="s">
        <v>116</v>
      </c>
      <c r="AY211" s="576"/>
      <c r="AZ211" s="576"/>
      <c r="BA211" s="576"/>
      <c r="BB211" s="576"/>
      <c r="BC211" s="576"/>
      <c r="BD211" s="576"/>
      <c r="BE211" s="77">
        <f t="shared" si="29"/>
        <v>14</v>
      </c>
      <c r="BF211" s="77">
        <f t="shared" si="30"/>
        <v>3</v>
      </c>
      <c r="BG211" s="77">
        <f t="shared" si="31"/>
        <v>2022</v>
      </c>
      <c r="BH211" s="89"/>
    </row>
    <row r="212" spans="1:60">
      <c r="A212" s="77" t="s">
        <v>428</v>
      </c>
      <c r="B212" s="77" t="s">
        <v>2157</v>
      </c>
      <c r="C212" s="77" t="s">
        <v>2729</v>
      </c>
      <c r="D212" s="78"/>
      <c r="E212" s="77">
        <v>114171</v>
      </c>
      <c r="F212" s="77" t="s">
        <v>2135</v>
      </c>
      <c r="G212" s="77" t="s">
        <v>2136</v>
      </c>
      <c r="H212" s="77" t="s">
        <v>2137</v>
      </c>
      <c r="I212" s="77" t="s">
        <v>2138</v>
      </c>
      <c r="J212" s="77" t="s">
        <v>110</v>
      </c>
      <c r="K212" s="77">
        <v>90248</v>
      </c>
      <c r="L212" s="77" t="s">
        <v>2159</v>
      </c>
      <c r="M212" s="77" t="s">
        <v>2160</v>
      </c>
      <c r="N212" s="77"/>
      <c r="O212" s="77"/>
      <c r="P212" s="77"/>
      <c r="Q212" s="77" t="s">
        <v>1267</v>
      </c>
      <c r="R212" s="77"/>
      <c r="S212" s="77"/>
      <c r="T212" s="77" t="s">
        <v>2660</v>
      </c>
      <c r="U212" s="77">
        <v>30376609</v>
      </c>
      <c r="V212" s="77">
        <v>14.75</v>
      </c>
      <c r="W212" s="77" t="s">
        <v>2661</v>
      </c>
      <c r="X212" s="77">
        <v>340</v>
      </c>
      <c r="Y212" s="77">
        <v>832</v>
      </c>
      <c r="Z212" s="77">
        <v>26</v>
      </c>
      <c r="AA212" s="89">
        <f t="shared" ref="AA212:AA275" si="32">X212*Y212/1000000</f>
        <v>0.28288000000000002</v>
      </c>
      <c r="AB212" s="77" t="s">
        <v>70</v>
      </c>
      <c r="AC212" s="78">
        <v>44651</v>
      </c>
      <c r="AD212" s="77"/>
      <c r="AE212" s="77" t="s">
        <v>2142</v>
      </c>
      <c r="AF212" s="77" t="str">
        <f t="shared" ref="AF212:AF275" si="33">C212</f>
        <v>CA4171031806T</v>
      </c>
      <c r="AG212" s="77">
        <f t="shared" ref="AG212:AG275" si="34">Y212</f>
        <v>832</v>
      </c>
      <c r="AH212" s="77">
        <f t="shared" ref="AH212:AH275" si="35">Z212</f>
        <v>26</v>
      </c>
      <c r="AI212" s="89">
        <f t="shared" ref="AI212:AI275" si="36">AA212</f>
        <v>0.28288000000000002</v>
      </c>
      <c r="AJ212" s="77" t="s">
        <v>2143</v>
      </c>
      <c r="AK212" s="77" t="s">
        <v>2729</v>
      </c>
      <c r="AL212" s="78">
        <v>44648</v>
      </c>
      <c r="AM212" s="78">
        <v>44648</v>
      </c>
      <c r="AN212" s="78">
        <v>44648</v>
      </c>
      <c r="AO212" s="78">
        <v>44648</v>
      </c>
      <c r="AP212" s="78">
        <v>44648</v>
      </c>
      <c r="AQ212" s="77" t="s">
        <v>89</v>
      </c>
      <c r="AR212" s="77"/>
      <c r="AS212" s="77" t="s">
        <v>2729</v>
      </c>
      <c r="AT212" s="78"/>
      <c r="AU212" s="78"/>
      <c r="AV212" s="78"/>
      <c r="AW212" s="77" t="s">
        <v>1198</v>
      </c>
      <c r="AX212" s="77" t="s">
        <v>116</v>
      </c>
      <c r="AY212" s="576"/>
      <c r="AZ212" s="576"/>
      <c r="BA212" s="576"/>
      <c r="BB212" s="576"/>
      <c r="BC212" s="576"/>
      <c r="BD212" s="576"/>
      <c r="BE212" s="77">
        <f t="shared" ref="BE212:BE275" si="37">WEEKNUM(AN212)</f>
        <v>14</v>
      </c>
      <c r="BF212" s="77">
        <f t="shared" ref="BF212:BF275" si="38">MONTH(AL212)</f>
        <v>3</v>
      </c>
      <c r="BG212" s="77">
        <f t="shared" ref="BG212:BG275" si="39">YEAR(AL212)</f>
        <v>2022</v>
      </c>
      <c r="BH212" s="89"/>
    </row>
    <row r="213" spans="1:60">
      <c r="A213" s="77" t="s">
        <v>428</v>
      </c>
      <c r="B213" s="77" t="s">
        <v>56</v>
      </c>
      <c r="C213" s="77" t="s">
        <v>2730</v>
      </c>
      <c r="D213" s="78"/>
      <c r="E213" s="77" t="s">
        <v>2377</v>
      </c>
      <c r="F213" s="77" t="s">
        <v>2135</v>
      </c>
      <c r="G213" s="77" t="s">
        <v>2147</v>
      </c>
      <c r="H213" s="77" t="s">
        <v>2148</v>
      </c>
      <c r="I213" s="77" t="s">
        <v>531</v>
      </c>
      <c r="J213" s="77" t="s">
        <v>110</v>
      </c>
      <c r="K213" s="77">
        <v>91761</v>
      </c>
      <c r="L213" s="77" t="s">
        <v>1194</v>
      </c>
      <c r="M213" s="77" t="s">
        <v>1195</v>
      </c>
      <c r="N213" s="77" t="s">
        <v>1196</v>
      </c>
      <c r="O213" s="77" t="s">
        <v>110</v>
      </c>
      <c r="P213" s="77">
        <v>92407</v>
      </c>
      <c r="Q213" s="77" t="s">
        <v>1267</v>
      </c>
      <c r="R213" s="77"/>
      <c r="S213" s="77"/>
      <c r="T213" s="77"/>
      <c r="U213" s="77">
        <v>30390256</v>
      </c>
      <c r="V213" s="77">
        <v>14.75</v>
      </c>
      <c r="W213" s="77" t="s">
        <v>2197</v>
      </c>
      <c r="X213" s="77">
        <v>400</v>
      </c>
      <c r="Y213" s="77">
        <v>624</v>
      </c>
      <c r="Z213" s="77">
        <v>24</v>
      </c>
      <c r="AA213" s="89">
        <f t="shared" si="32"/>
        <v>0.24959999999999999</v>
      </c>
      <c r="AB213" s="77" t="s">
        <v>70</v>
      </c>
      <c r="AC213" s="78">
        <v>44651</v>
      </c>
      <c r="AD213" s="77"/>
      <c r="AE213" s="77" t="s">
        <v>2142</v>
      </c>
      <c r="AF213" s="77" t="str">
        <f t="shared" si="33"/>
        <v>CA2022031041T</v>
      </c>
      <c r="AG213" s="77">
        <f t="shared" si="34"/>
        <v>624</v>
      </c>
      <c r="AH213" s="77">
        <f t="shared" si="35"/>
        <v>24</v>
      </c>
      <c r="AI213" s="89">
        <f t="shared" si="36"/>
        <v>0.24959999999999999</v>
      </c>
      <c r="AJ213" s="77" t="s">
        <v>2143</v>
      </c>
      <c r="AK213" s="77" t="s">
        <v>2730</v>
      </c>
      <c r="AL213" s="78">
        <v>44648</v>
      </c>
      <c r="AM213" s="78">
        <v>44648</v>
      </c>
      <c r="AN213" s="78">
        <v>44648</v>
      </c>
      <c r="AO213" s="78">
        <v>44648</v>
      </c>
      <c r="AP213" s="78">
        <v>44648</v>
      </c>
      <c r="AQ213" s="77" t="s">
        <v>89</v>
      </c>
      <c r="AR213" s="77" t="s">
        <v>2731</v>
      </c>
      <c r="AS213" s="77" t="s">
        <v>2730</v>
      </c>
      <c r="AT213" s="78"/>
      <c r="AU213" s="78"/>
      <c r="AV213" s="78"/>
      <c r="AW213" s="77" t="s">
        <v>1198</v>
      </c>
      <c r="AX213" s="77" t="s">
        <v>116</v>
      </c>
      <c r="AY213" s="576"/>
      <c r="AZ213" s="576"/>
      <c r="BA213" s="576"/>
      <c r="BB213" s="576"/>
      <c r="BC213" s="576"/>
      <c r="BD213" s="576"/>
      <c r="BE213" s="77">
        <f t="shared" si="37"/>
        <v>14</v>
      </c>
      <c r="BF213" s="77">
        <f t="shared" si="38"/>
        <v>3</v>
      </c>
      <c r="BG213" s="77">
        <f t="shared" si="39"/>
        <v>2022</v>
      </c>
      <c r="BH213" s="89"/>
    </row>
    <row r="214" spans="1:60">
      <c r="A214" s="77" t="s">
        <v>428</v>
      </c>
      <c r="B214" s="77" t="s">
        <v>56</v>
      </c>
      <c r="C214" s="77" t="s">
        <v>2732</v>
      </c>
      <c r="D214" s="78"/>
      <c r="E214" s="77" t="s">
        <v>2377</v>
      </c>
      <c r="F214" s="77" t="s">
        <v>2135</v>
      </c>
      <c r="G214" s="77" t="s">
        <v>2147</v>
      </c>
      <c r="H214" s="77" t="s">
        <v>2148</v>
      </c>
      <c r="I214" s="77" t="s">
        <v>531</v>
      </c>
      <c r="J214" s="77" t="s">
        <v>110</v>
      </c>
      <c r="K214" s="77">
        <v>91761</v>
      </c>
      <c r="L214" s="77" t="s">
        <v>1194</v>
      </c>
      <c r="M214" s="77" t="s">
        <v>1195</v>
      </c>
      <c r="N214" s="77" t="s">
        <v>1196</v>
      </c>
      <c r="O214" s="77" t="s">
        <v>110</v>
      </c>
      <c r="P214" s="77">
        <v>92407</v>
      </c>
      <c r="Q214" s="77" t="s">
        <v>1267</v>
      </c>
      <c r="R214" s="77"/>
      <c r="S214" s="77"/>
      <c r="T214" s="77"/>
      <c r="U214" s="77">
        <v>30390256</v>
      </c>
      <c r="V214" s="77">
        <v>14.75</v>
      </c>
      <c r="W214" s="77" t="s">
        <v>2197</v>
      </c>
      <c r="X214" s="77">
        <v>400</v>
      </c>
      <c r="Y214" s="77">
        <v>624</v>
      </c>
      <c r="Z214" s="77">
        <v>24</v>
      </c>
      <c r="AA214" s="89">
        <f t="shared" si="32"/>
        <v>0.24959999999999999</v>
      </c>
      <c r="AB214" s="77" t="s">
        <v>70</v>
      </c>
      <c r="AC214" s="78">
        <v>44651</v>
      </c>
      <c r="AD214" s="77"/>
      <c r="AE214" s="77" t="s">
        <v>2142</v>
      </c>
      <c r="AF214" s="77" t="str">
        <f t="shared" si="33"/>
        <v>CA2022031042T</v>
      </c>
      <c r="AG214" s="77">
        <f t="shared" si="34"/>
        <v>624</v>
      </c>
      <c r="AH214" s="77">
        <f t="shared" si="35"/>
        <v>24</v>
      </c>
      <c r="AI214" s="89">
        <f t="shared" si="36"/>
        <v>0.24959999999999999</v>
      </c>
      <c r="AJ214" s="77" t="s">
        <v>2143</v>
      </c>
      <c r="AK214" s="77" t="s">
        <v>2732</v>
      </c>
      <c r="AL214" s="78">
        <v>44648</v>
      </c>
      <c r="AM214" s="78">
        <v>44648</v>
      </c>
      <c r="AN214" s="78">
        <v>44648</v>
      </c>
      <c r="AO214" s="78">
        <v>44648</v>
      </c>
      <c r="AP214" s="78">
        <v>44648</v>
      </c>
      <c r="AQ214" s="77" t="s">
        <v>89</v>
      </c>
      <c r="AR214" s="77" t="s">
        <v>2733</v>
      </c>
      <c r="AS214" s="77" t="s">
        <v>2732</v>
      </c>
      <c r="AT214" s="78"/>
      <c r="AU214" s="78"/>
      <c r="AV214" s="78"/>
      <c r="AW214" s="77" t="s">
        <v>1198</v>
      </c>
      <c r="AX214" s="77" t="s">
        <v>116</v>
      </c>
      <c r="AY214" s="576"/>
      <c r="AZ214" s="576"/>
      <c r="BA214" s="576"/>
      <c r="BB214" s="576"/>
      <c r="BC214" s="576"/>
      <c r="BD214" s="576"/>
      <c r="BE214" s="77">
        <f t="shared" si="37"/>
        <v>14</v>
      </c>
      <c r="BF214" s="77">
        <f t="shared" si="38"/>
        <v>3</v>
      </c>
      <c r="BG214" s="77">
        <f t="shared" si="39"/>
        <v>2022</v>
      </c>
      <c r="BH214" s="89"/>
    </row>
    <row r="215" spans="1:60">
      <c r="A215" s="77" t="s">
        <v>55</v>
      </c>
      <c r="B215" s="77" t="s">
        <v>56</v>
      </c>
      <c r="C215" s="77" t="s">
        <v>2734</v>
      </c>
      <c r="D215" s="78"/>
      <c r="E215" s="77" t="s">
        <v>2735</v>
      </c>
      <c r="F215" s="77" t="s">
        <v>2135</v>
      </c>
      <c r="G215" s="77" t="s">
        <v>2136</v>
      </c>
      <c r="H215" s="77" t="s">
        <v>2137</v>
      </c>
      <c r="I215" s="77" t="s">
        <v>2138</v>
      </c>
      <c r="J215" s="77" t="s">
        <v>110</v>
      </c>
      <c r="K215" s="77">
        <v>90248</v>
      </c>
      <c r="L215" s="77" t="s">
        <v>2736</v>
      </c>
      <c r="M215" s="77" t="s">
        <v>2737</v>
      </c>
      <c r="N215" s="77"/>
      <c r="O215" s="77"/>
      <c r="P215" s="77"/>
      <c r="Q215" s="77" t="s">
        <v>1267</v>
      </c>
      <c r="R215" s="77"/>
      <c r="S215" s="77"/>
      <c r="T215" s="77" t="s">
        <v>2738</v>
      </c>
      <c r="U215" s="77">
        <v>30397472</v>
      </c>
      <c r="V215" s="77">
        <v>15</v>
      </c>
      <c r="W215" s="77" t="s">
        <v>2212</v>
      </c>
      <c r="X215" s="77">
        <v>480</v>
      </c>
      <c r="Y215" s="77">
        <v>377</v>
      </c>
      <c r="Z215" s="77">
        <v>13</v>
      </c>
      <c r="AA215" s="89">
        <f t="shared" si="32"/>
        <v>0.18096000000000001</v>
      </c>
      <c r="AB215" s="77" t="s">
        <v>70</v>
      </c>
      <c r="AC215" s="78">
        <v>44651</v>
      </c>
      <c r="AD215" s="77"/>
      <c r="AE215" s="77" t="s">
        <v>2142</v>
      </c>
      <c r="AF215" s="77" t="str">
        <f t="shared" si="33"/>
        <v>CA2907031702T</v>
      </c>
      <c r="AG215" s="77">
        <f t="shared" si="34"/>
        <v>377</v>
      </c>
      <c r="AH215" s="77">
        <f t="shared" si="35"/>
        <v>13</v>
      </c>
      <c r="AI215" s="89">
        <f t="shared" si="36"/>
        <v>0.18096000000000001</v>
      </c>
      <c r="AJ215" s="77" t="s">
        <v>2143</v>
      </c>
      <c r="AK215" s="77" t="s">
        <v>2734</v>
      </c>
      <c r="AL215" s="78">
        <v>44645</v>
      </c>
      <c r="AM215" s="78">
        <v>44645</v>
      </c>
      <c r="AN215" s="78">
        <v>44649</v>
      </c>
      <c r="AO215" s="78">
        <v>44649</v>
      </c>
      <c r="AP215" s="78">
        <v>44649</v>
      </c>
      <c r="AQ215" s="77" t="s">
        <v>89</v>
      </c>
      <c r="AR215" s="77"/>
      <c r="AS215" s="77" t="s">
        <v>2734</v>
      </c>
      <c r="AT215" s="78"/>
      <c r="AU215" s="78"/>
      <c r="AV215" s="78"/>
      <c r="AW215" s="77" t="s">
        <v>1198</v>
      </c>
      <c r="AX215" s="77" t="s">
        <v>116</v>
      </c>
      <c r="AY215" s="576"/>
      <c r="AZ215" s="576"/>
      <c r="BA215" s="576"/>
      <c r="BB215" s="576"/>
      <c r="BC215" s="576"/>
      <c r="BD215" s="576"/>
      <c r="BE215" s="77">
        <f t="shared" si="37"/>
        <v>14</v>
      </c>
      <c r="BF215" s="77">
        <f t="shared" si="38"/>
        <v>3</v>
      </c>
      <c r="BG215" s="77">
        <f t="shared" si="39"/>
        <v>2022</v>
      </c>
      <c r="BH215" s="89"/>
    </row>
    <row r="216" spans="1:60">
      <c r="A216" s="77" t="s">
        <v>55</v>
      </c>
      <c r="B216" s="77" t="s">
        <v>56</v>
      </c>
      <c r="C216" s="77" t="s">
        <v>2739</v>
      </c>
      <c r="D216" s="78"/>
      <c r="E216" s="77" t="s">
        <v>2735</v>
      </c>
      <c r="F216" s="77" t="s">
        <v>2135</v>
      </c>
      <c r="G216" s="77" t="s">
        <v>2136</v>
      </c>
      <c r="H216" s="77" t="s">
        <v>2137</v>
      </c>
      <c r="I216" s="77" t="s">
        <v>2138</v>
      </c>
      <c r="J216" s="77" t="s">
        <v>110</v>
      </c>
      <c r="K216" s="77">
        <v>90248</v>
      </c>
      <c r="L216" s="77" t="s">
        <v>2736</v>
      </c>
      <c r="M216" s="77" t="s">
        <v>2737</v>
      </c>
      <c r="N216" s="77"/>
      <c r="O216" s="77"/>
      <c r="P216" s="77"/>
      <c r="Q216" s="77" t="s">
        <v>1267</v>
      </c>
      <c r="R216" s="77"/>
      <c r="S216" s="77"/>
      <c r="T216" s="77" t="s">
        <v>2738</v>
      </c>
      <c r="U216" s="77">
        <v>30397472</v>
      </c>
      <c r="V216" s="77">
        <v>15</v>
      </c>
      <c r="W216" s="77" t="s">
        <v>2212</v>
      </c>
      <c r="X216" s="77">
        <v>480</v>
      </c>
      <c r="Y216" s="77">
        <v>377</v>
      </c>
      <c r="Z216" s="77">
        <v>13</v>
      </c>
      <c r="AA216" s="89">
        <f t="shared" si="32"/>
        <v>0.18096000000000001</v>
      </c>
      <c r="AB216" s="77" t="s">
        <v>70</v>
      </c>
      <c r="AC216" s="78">
        <v>44651</v>
      </c>
      <c r="AD216" s="77"/>
      <c r="AE216" s="77" t="s">
        <v>2142</v>
      </c>
      <c r="AF216" s="77" t="str">
        <f t="shared" si="33"/>
        <v>CA2907031703T</v>
      </c>
      <c r="AG216" s="77">
        <f t="shared" si="34"/>
        <v>377</v>
      </c>
      <c r="AH216" s="77">
        <f t="shared" si="35"/>
        <v>13</v>
      </c>
      <c r="AI216" s="89">
        <f t="shared" si="36"/>
        <v>0.18096000000000001</v>
      </c>
      <c r="AJ216" s="77" t="s">
        <v>2143</v>
      </c>
      <c r="AK216" s="77" t="s">
        <v>2739</v>
      </c>
      <c r="AL216" s="78">
        <v>44645</v>
      </c>
      <c r="AM216" s="78">
        <v>44645</v>
      </c>
      <c r="AN216" s="78">
        <v>44649</v>
      </c>
      <c r="AO216" s="78">
        <v>44649</v>
      </c>
      <c r="AP216" s="78">
        <v>44649</v>
      </c>
      <c r="AQ216" s="77" t="s">
        <v>89</v>
      </c>
      <c r="AR216" s="77"/>
      <c r="AS216" s="77" t="s">
        <v>2739</v>
      </c>
      <c r="AT216" s="78"/>
      <c r="AU216" s="78"/>
      <c r="AV216" s="78"/>
      <c r="AW216" s="77" t="s">
        <v>1198</v>
      </c>
      <c r="AX216" s="77" t="s">
        <v>116</v>
      </c>
      <c r="AY216" s="576"/>
      <c r="AZ216" s="576"/>
      <c r="BA216" s="576"/>
      <c r="BB216" s="576"/>
      <c r="BC216" s="576"/>
      <c r="BD216" s="576"/>
      <c r="BE216" s="77">
        <f t="shared" si="37"/>
        <v>14</v>
      </c>
      <c r="BF216" s="77">
        <f t="shared" si="38"/>
        <v>3</v>
      </c>
      <c r="BG216" s="77">
        <f t="shared" si="39"/>
        <v>2022</v>
      </c>
      <c r="BH216" s="89"/>
    </row>
    <row r="217" spans="1:60">
      <c r="A217" s="77" t="s">
        <v>55</v>
      </c>
      <c r="B217" s="77" t="s">
        <v>1264</v>
      </c>
      <c r="C217" s="77" t="s">
        <v>2740</v>
      </c>
      <c r="D217" s="78"/>
      <c r="E217" s="77" t="s">
        <v>2741</v>
      </c>
      <c r="F217" s="77" t="s">
        <v>2135</v>
      </c>
      <c r="G217" s="77" t="s">
        <v>2136</v>
      </c>
      <c r="H217" s="77" t="s">
        <v>2137</v>
      </c>
      <c r="I217" s="77" t="s">
        <v>2138</v>
      </c>
      <c r="J217" s="77" t="s">
        <v>110</v>
      </c>
      <c r="K217" s="77">
        <v>90248</v>
      </c>
      <c r="L217" s="77" t="s">
        <v>2742</v>
      </c>
      <c r="M217" s="77" t="s">
        <v>2743</v>
      </c>
      <c r="N217" s="77"/>
      <c r="O217" s="77"/>
      <c r="P217" s="77"/>
      <c r="Q217" s="77" t="s">
        <v>1267</v>
      </c>
      <c r="R217" s="77"/>
      <c r="S217" s="77"/>
      <c r="T217" s="77" t="s">
        <v>2744</v>
      </c>
      <c r="U217" s="77">
        <v>30397472</v>
      </c>
      <c r="V217" s="77">
        <v>15</v>
      </c>
      <c r="W217" s="77" t="s">
        <v>2745</v>
      </c>
      <c r="X217" s="77">
        <v>480</v>
      </c>
      <c r="Y217" s="77">
        <v>638</v>
      </c>
      <c r="Z217" s="77">
        <v>22</v>
      </c>
      <c r="AA217" s="89">
        <f t="shared" si="32"/>
        <v>0.30624000000000001</v>
      </c>
      <c r="AB217" s="77" t="s">
        <v>70</v>
      </c>
      <c r="AC217" s="78">
        <v>44651</v>
      </c>
      <c r="AD217" s="77"/>
      <c r="AE217" s="77" t="s">
        <v>2142</v>
      </c>
      <c r="AF217" s="77" t="str">
        <f t="shared" si="33"/>
        <v>CA0632032401T</v>
      </c>
      <c r="AG217" s="77">
        <f t="shared" si="34"/>
        <v>638</v>
      </c>
      <c r="AH217" s="77">
        <f t="shared" si="35"/>
        <v>22</v>
      </c>
      <c r="AI217" s="89">
        <f t="shared" si="36"/>
        <v>0.30624000000000001</v>
      </c>
      <c r="AJ217" s="77" t="s">
        <v>2143</v>
      </c>
      <c r="AK217" s="77" t="s">
        <v>2740</v>
      </c>
      <c r="AL217" s="78">
        <v>44645</v>
      </c>
      <c r="AM217" s="78">
        <v>44645</v>
      </c>
      <c r="AN217" s="78">
        <v>44649</v>
      </c>
      <c r="AO217" s="78">
        <v>44649</v>
      </c>
      <c r="AP217" s="78">
        <v>44649</v>
      </c>
      <c r="AQ217" s="77" t="s">
        <v>89</v>
      </c>
      <c r="AR217" s="77"/>
      <c r="AS217" s="77" t="s">
        <v>2740</v>
      </c>
      <c r="AT217" s="78"/>
      <c r="AU217" s="78"/>
      <c r="AV217" s="78"/>
      <c r="AW217" s="77" t="s">
        <v>1198</v>
      </c>
      <c r="AX217" s="77" t="s">
        <v>116</v>
      </c>
      <c r="AY217" s="576"/>
      <c r="AZ217" s="576"/>
      <c r="BA217" s="576"/>
      <c r="BB217" s="576"/>
      <c r="BC217" s="576"/>
      <c r="BD217" s="576"/>
      <c r="BE217" s="77">
        <f t="shared" si="37"/>
        <v>14</v>
      </c>
      <c r="BF217" s="77">
        <f t="shared" si="38"/>
        <v>3</v>
      </c>
      <c r="BG217" s="77">
        <f t="shared" si="39"/>
        <v>2022</v>
      </c>
      <c r="BH217" s="89"/>
    </row>
    <row r="218" spans="1:60">
      <c r="A218" s="77" t="s">
        <v>55</v>
      </c>
      <c r="B218" s="77" t="s">
        <v>2132</v>
      </c>
      <c r="C218" s="77" t="s">
        <v>2746</v>
      </c>
      <c r="D218" s="78"/>
      <c r="E218" s="77" t="s">
        <v>2581</v>
      </c>
      <c r="F218" s="77" t="s">
        <v>2135</v>
      </c>
      <c r="G218" s="77" t="s">
        <v>2684</v>
      </c>
      <c r="H218" s="77" t="s">
        <v>2685</v>
      </c>
      <c r="I218" s="77" t="s">
        <v>2686</v>
      </c>
      <c r="J218" s="77" t="s">
        <v>110</v>
      </c>
      <c r="K218" s="77">
        <v>92833</v>
      </c>
      <c r="L218" s="77" t="s">
        <v>190</v>
      </c>
      <c r="M218" s="77" t="s">
        <v>191</v>
      </c>
      <c r="N218" s="77"/>
      <c r="O218" s="77"/>
      <c r="P218" s="77"/>
      <c r="Q218" s="77" t="s">
        <v>1267</v>
      </c>
      <c r="R218" s="77"/>
      <c r="S218" s="77"/>
      <c r="T218" s="77" t="s">
        <v>2582</v>
      </c>
      <c r="U218" s="77">
        <v>30397471</v>
      </c>
      <c r="V218" s="77">
        <v>15</v>
      </c>
      <c r="W218" s="77" t="s">
        <v>2171</v>
      </c>
      <c r="X218" s="77">
        <v>475</v>
      </c>
      <c r="Y218" s="77">
        <v>696</v>
      </c>
      <c r="Z218" s="77">
        <v>24</v>
      </c>
      <c r="AA218" s="89">
        <f t="shared" si="32"/>
        <v>0.3306</v>
      </c>
      <c r="AB218" s="77" t="s">
        <v>88</v>
      </c>
      <c r="AC218" s="78">
        <v>44651</v>
      </c>
      <c r="AD218" s="77"/>
      <c r="AE218" s="77" t="s">
        <v>2142</v>
      </c>
      <c r="AF218" s="77" t="str">
        <f t="shared" si="33"/>
        <v>CA4378030912T</v>
      </c>
      <c r="AG218" s="77">
        <f t="shared" si="34"/>
        <v>696</v>
      </c>
      <c r="AH218" s="77">
        <f t="shared" si="35"/>
        <v>24</v>
      </c>
      <c r="AI218" s="89">
        <f t="shared" si="36"/>
        <v>0.3306</v>
      </c>
      <c r="AJ218" s="77" t="s">
        <v>2143</v>
      </c>
      <c r="AK218" s="77" t="s">
        <v>2746</v>
      </c>
      <c r="AL218" s="78">
        <v>44648</v>
      </c>
      <c r="AM218" s="78">
        <v>44648</v>
      </c>
      <c r="AN218" s="78">
        <v>44649</v>
      </c>
      <c r="AO218" s="78">
        <v>44649</v>
      </c>
      <c r="AP218" s="78">
        <v>44649</v>
      </c>
      <c r="AQ218" s="77" t="s">
        <v>89</v>
      </c>
      <c r="AR218" s="77"/>
      <c r="AS218" s="77" t="s">
        <v>2746</v>
      </c>
      <c r="AT218" s="78"/>
      <c r="AU218" s="78"/>
      <c r="AV218" s="78"/>
      <c r="AW218" s="77" t="s">
        <v>1198</v>
      </c>
      <c r="AX218" s="77" t="s">
        <v>116</v>
      </c>
      <c r="AY218" s="576"/>
      <c r="AZ218" s="576"/>
      <c r="BA218" s="576"/>
      <c r="BB218" s="576"/>
      <c r="BC218" s="576"/>
      <c r="BD218" s="576"/>
      <c r="BE218" s="77">
        <f t="shared" si="37"/>
        <v>14</v>
      </c>
      <c r="BF218" s="77">
        <f t="shared" si="38"/>
        <v>3</v>
      </c>
      <c r="BG218" s="77">
        <f t="shared" si="39"/>
        <v>2022</v>
      </c>
      <c r="BH218" s="89"/>
    </row>
    <row r="219" spans="1:60">
      <c r="A219" s="77" t="s">
        <v>55</v>
      </c>
      <c r="B219" s="77" t="s">
        <v>2132</v>
      </c>
      <c r="C219" s="77" t="s">
        <v>2747</v>
      </c>
      <c r="D219" s="78"/>
      <c r="E219" s="77" t="s">
        <v>2581</v>
      </c>
      <c r="F219" s="77" t="s">
        <v>2135</v>
      </c>
      <c r="G219" s="77" t="s">
        <v>2684</v>
      </c>
      <c r="H219" s="77" t="s">
        <v>2685</v>
      </c>
      <c r="I219" s="77" t="s">
        <v>2686</v>
      </c>
      <c r="J219" s="77" t="s">
        <v>110</v>
      </c>
      <c r="K219" s="77">
        <v>92833</v>
      </c>
      <c r="L219" s="77" t="s">
        <v>190</v>
      </c>
      <c r="M219" s="77" t="s">
        <v>191</v>
      </c>
      <c r="N219" s="77"/>
      <c r="O219" s="77"/>
      <c r="P219" s="77"/>
      <c r="Q219" s="77" t="s">
        <v>1267</v>
      </c>
      <c r="R219" s="77"/>
      <c r="S219" s="77"/>
      <c r="T219" s="77" t="s">
        <v>2582</v>
      </c>
      <c r="U219" s="77">
        <v>30397471</v>
      </c>
      <c r="V219" s="77">
        <v>15</v>
      </c>
      <c r="W219" s="77" t="s">
        <v>2171</v>
      </c>
      <c r="X219" s="77">
        <v>475</v>
      </c>
      <c r="Y219" s="77">
        <v>696</v>
      </c>
      <c r="Z219" s="77">
        <v>24</v>
      </c>
      <c r="AA219" s="89">
        <f t="shared" si="32"/>
        <v>0.3306</v>
      </c>
      <c r="AB219" s="77" t="s">
        <v>88</v>
      </c>
      <c r="AC219" s="78">
        <v>44651</v>
      </c>
      <c r="AD219" s="77"/>
      <c r="AE219" s="77" t="s">
        <v>2142</v>
      </c>
      <c r="AF219" s="77" t="str">
        <f t="shared" si="33"/>
        <v>CA4378030913T</v>
      </c>
      <c r="AG219" s="77">
        <f t="shared" si="34"/>
        <v>696</v>
      </c>
      <c r="AH219" s="77">
        <f t="shared" si="35"/>
        <v>24</v>
      </c>
      <c r="AI219" s="89">
        <f t="shared" si="36"/>
        <v>0.3306</v>
      </c>
      <c r="AJ219" s="77" t="s">
        <v>2143</v>
      </c>
      <c r="AK219" s="77" t="s">
        <v>2747</v>
      </c>
      <c r="AL219" s="78">
        <v>44648</v>
      </c>
      <c r="AM219" s="78">
        <v>44648</v>
      </c>
      <c r="AN219" s="78">
        <v>44649</v>
      </c>
      <c r="AO219" s="78">
        <v>44649</v>
      </c>
      <c r="AP219" s="78">
        <v>44649</v>
      </c>
      <c r="AQ219" s="77" t="s">
        <v>89</v>
      </c>
      <c r="AR219" s="77"/>
      <c r="AS219" s="77" t="s">
        <v>2747</v>
      </c>
      <c r="AT219" s="78"/>
      <c r="AU219" s="78"/>
      <c r="AV219" s="78"/>
      <c r="AW219" s="77" t="s">
        <v>1198</v>
      </c>
      <c r="AX219" s="77" t="s">
        <v>116</v>
      </c>
      <c r="AY219" s="576"/>
      <c r="AZ219" s="576"/>
      <c r="BA219" s="576"/>
      <c r="BB219" s="576"/>
      <c r="BC219" s="576"/>
      <c r="BD219" s="576"/>
      <c r="BE219" s="77">
        <f t="shared" si="37"/>
        <v>14</v>
      </c>
      <c r="BF219" s="77">
        <f t="shared" si="38"/>
        <v>3</v>
      </c>
      <c r="BG219" s="77">
        <f t="shared" si="39"/>
        <v>2022</v>
      </c>
      <c r="BH219" s="89"/>
    </row>
    <row r="220" spans="1:60">
      <c r="A220" s="77" t="s">
        <v>55</v>
      </c>
      <c r="B220" s="77" t="s">
        <v>2132</v>
      </c>
      <c r="C220" s="77" t="s">
        <v>2748</v>
      </c>
      <c r="D220" s="78"/>
      <c r="E220" s="77" t="s">
        <v>2538</v>
      </c>
      <c r="F220" s="77" t="s">
        <v>2135</v>
      </c>
      <c r="G220" s="77" t="s">
        <v>2136</v>
      </c>
      <c r="H220" s="77" t="s">
        <v>2137</v>
      </c>
      <c r="I220" s="77" t="s">
        <v>2138</v>
      </c>
      <c r="J220" s="77" t="s">
        <v>110</v>
      </c>
      <c r="K220" s="77">
        <v>90248</v>
      </c>
      <c r="L220" s="77" t="s">
        <v>190</v>
      </c>
      <c r="M220" s="77" t="s">
        <v>191</v>
      </c>
      <c r="N220" s="77"/>
      <c r="O220" s="77"/>
      <c r="P220" s="77"/>
      <c r="Q220" s="77" t="s">
        <v>1267</v>
      </c>
      <c r="R220" s="77"/>
      <c r="S220" s="77"/>
      <c r="T220" s="77" t="s">
        <v>2539</v>
      </c>
      <c r="U220" s="77">
        <v>30397472</v>
      </c>
      <c r="V220" s="77">
        <v>15</v>
      </c>
      <c r="W220" s="77" t="s">
        <v>2212</v>
      </c>
      <c r="X220" s="77">
        <v>480</v>
      </c>
      <c r="Y220" s="77">
        <v>638</v>
      </c>
      <c r="Z220" s="77">
        <v>22</v>
      </c>
      <c r="AA220" s="89">
        <f t="shared" si="32"/>
        <v>0.30624000000000001</v>
      </c>
      <c r="AB220" s="77" t="s">
        <v>88</v>
      </c>
      <c r="AC220" s="78">
        <v>44651</v>
      </c>
      <c r="AD220" s="77"/>
      <c r="AE220" s="77" t="s">
        <v>2142</v>
      </c>
      <c r="AF220" s="77" t="str">
        <f t="shared" si="33"/>
        <v>CA2135031125T</v>
      </c>
      <c r="AG220" s="77">
        <f t="shared" si="34"/>
        <v>638</v>
      </c>
      <c r="AH220" s="77">
        <f t="shared" si="35"/>
        <v>22</v>
      </c>
      <c r="AI220" s="89">
        <f t="shared" si="36"/>
        <v>0.30624000000000001</v>
      </c>
      <c r="AJ220" s="77" t="s">
        <v>2143</v>
      </c>
      <c r="AK220" s="77" t="s">
        <v>2748</v>
      </c>
      <c r="AL220" s="78">
        <v>44648</v>
      </c>
      <c r="AM220" s="78">
        <v>44648</v>
      </c>
      <c r="AN220" s="78">
        <v>44649</v>
      </c>
      <c r="AO220" s="78">
        <v>44649</v>
      </c>
      <c r="AP220" s="78">
        <v>44649</v>
      </c>
      <c r="AQ220" s="77" t="s">
        <v>89</v>
      </c>
      <c r="AR220" s="77"/>
      <c r="AS220" s="77" t="s">
        <v>2748</v>
      </c>
      <c r="AT220" s="78"/>
      <c r="AU220" s="78"/>
      <c r="AV220" s="78"/>
      <c r="AW220" s="77" t="s">
        <v>1198</v>
      </c>
      <c r="AX220" s="77" t="s">
        <v>116</v>
      </c>
      <c r="AY220" s="576"/>
      <c r="AZ220" s="576"/>
      <c r="BA220" s="576"/>
      <c r="BB220" s="576"/>
      <c r="BC220" s="576"/>
      <c r="BD220" s="576"/>
      <c r="BE220" s="77">
        <f t="shared" si="37"/>
        <v>14</v>
      </c>
      <c r="BF220" s="77">
        <f t="shared" si="38"/>
        <v>3</v>
      </c>
      <c r="BG220" s="77">
        <f t="shared" si="39"/>
        <v>2022</v>
      </c>
      <c r="BH220" s="89"/>
    </row>
    <row r="221" spans="1:60">
      <c r="A221" s="77" t="s">
        <v>428</v>
      </c>
      <c r="B221" s="77" t="s">
        <v>56</v>
      </c>
      <c r="C221" s="77" t="s">
        <v>2749</v>
      </c>
      <c r="D221" s="78"/>
      <c r="E221" s="77" t="s">
        <v>2309</v>
      </c>
      <c r="F221" s="77" t="s">
        <v>2135</v>
      </c>
      <c r="G221" s="77" t="s">
        <v>2147</v>
      </c>
      <c r="H221" s="77" t="s">
        <v>2148</v>
      </c>
      <c r="I221" s="77" t="s">
        <v>531</v>
      </c>
      <c r="J221" s="77" t="s">
        <v>110</v>
      </c>
      <c r="K221" s="77">
        <v>91761</v>
      </c>
      <c r="L221" s="77" t="s">
        <v>2310</v>
      </c>
      <c r="M221" s="77" t="s">
        <v>2311</v>
      </c>
      <c r="N221" s="77"/>
      <c r="O221" s="77"/>
      <c r="P221" s="77"/>
      <c r="Q221" s="77" t="s">
        <v>1267</v>
      </c>
      <c r="R221" s="77"/>
      <c r="S221" s="77"/>
      <c r="T221" s="77" t="s">
        <v>2221</v>
      </c>
      <c r="U221" s="77">
        <v>30390255</v>
      </c>
      <c r="V221" s="77">
        <v>14.75</v>
      </c>
      <c r="W221" s="77" t="s">
        <v>2192</v>
      </c>
      <c r="X221" s="77">
        <v>395</v>
      </c>
      <c r="Y221" s="77">
        <v>624</v>
      </c>
      <c r="Z221" s="77">
        <v>24</v>
      </c>
      <c r="AA221" s="89">
        <f t="shared" si="32"/>
        <v>0.24648</v>
      </c>
      <c r="AB221" s="77" t="s">
        <v>70</v>
      </c>
      <c r="AC221" s="78">
        <v>44651</v>
      </c>
      <c r="AD221" s="77"/>
      <c r="AE221" s="77" t="s">
        <v>2142</v>
      </c>
      <c r="AF221" s="77" t="str">
        <f t="shared" si="33"/>
        <v>CA2022030423T</v>
      </c>
      <c r="AG221" s="77">
        <f t="shared" si="34"/>
        <v>624</v>
      </c>
      <c r="AH221" s="77">
        <f t="shared" si="35"/>
        <v>24</v>
      </c>
      <c r="AI221" s="89">
        <f t="shared" si="36"/>
        <v>0.24648</v>
      </c>
      <c r="AJ221" s="77" t="s">
        <v>2143</v>
      </c>
      <c r="AK221" s="77" t="s">
        <v>2749</v>
      </c>
      <c r="AL221" s="78">
        <v>44648</v>
      </c>
      <c r="AM221" s="78">
        <v>44648</v>
      </c>
      <c r="AN221" s="78">
        <v>44649</v>
      </c>
      <c r="AO221" s="78">
        <v>44649</v>
      </c>
      <c r="AP221" s="78">
        <v>44649</v>
      </c>
      <c r="AQ221" s="77" t="s">
        <v>89</v>
      </c>
      <c r="AR221" s="77" t="s">
        <v>2750</v>
      </c>
      <c r="AS221" s="77" t="s">
        <v>2749</v>
      </c>
      <c r="AT221" s="78"/>
      <c r="AU221" s="78"/>
      <c r="AV221" s="78"/>
      <c r="AW221" s="77" t="s">
        <v>1198</v>
      </c>
      <c r="AX221" s="77" t="s">
        <v>116</v>
      </c>
      <c r="AY221" s="576"/>
      <c r="AZ221" s="576"/>
      <c r="BA221" s="576"/>
      <c r="BB221" s="576"/>
      <c r="BC221" s="576"/>
      <c r="BD221" s="576"/>
      <c r="BE221" s="77">
        <f t="shared" si="37"/>
        <v>14</v>
      </c>
      <c r="BF221" s="77">
        <f t="shared" si="38"/>
        <v>3</v>
      </c>
      <c r="BG221" s="77">
        <f t="shared" si="39"/>
        <v>2022</v>
      </c>
      <c r="BH221" s="89"/>
    </row>
    <row r="222" spans="1:60">
      <c r="A222" s="77" t="s">
        <v>428</v>
      </c>
      <c r="B222" s="77" t="s">
        <v>56</v>
      </c>
      <c r="C222" s="77" t="s">
        <v>2751</v>
      </c>
      <c r="D222" s="78"/>
      <c r="E222" s="77" t="s">
        <v>2309</v>
      </c>
      <c r="F222" s="77" t="s">
        <v>2135</v>
      </c>
      <c r="G222" s="77" t="s">
        <v>2147</v>
      </c>
      <c r="H222" s="77" t="s">
        <v>2148</v>
      </c>
      <c r="I222" s="77" t="s">
        <v>531</v>
      </c>
      <c r="J222" s="77" t="s">
        <v>110</v>
      </c>
      <c r="K222" s="77">
        <v>91761</v>
      </c>
      <c r="L222" s="77" t="s">
        <v>2310</v>
      </c>
      <c r="M222" s="77" t="s">
        <v>2311</v>
      </c>
      <c r="N222" s="77"/>
      <c r="O222" s="77"/>
      <c r="P222" s="77"/>
      <c r="Q222" s="77" t="s">
        <v>1267</v>
      </c>
      <c r="R222" s="77"/>
      <c r="S222" s="77"/>
      <c r="T222" s="77" t="s">
        <v>2221</v>
      </c>
      <c r="U222" s="77">
        <v>30390255</v>
      </c>
      <c r="V222" s="77">
        <v>14.75</v>
      </c>
      <c r="W222" s="77" t="s">
        <v>2192</v>
      </c>
      <c r="X222" s="77">
        <v>395</v>
      </c>
      <c r="Y222" s="77">
        <v>624</v>
      </c>
      <c r="Z222" s="77">
        <v>24</v>
      </c>
      <c r="AA222" s="89">
        <f t="shared" si="32"/>
        <v>0.24648</v>
      </c>
      <c r="AB222" s="77" t="s">
        <v>70</v>
      </c>
      <c r="AC222" s="78">
        <v>44651</v>
      </c>
      <c r="AD222" s="77"/>
      <c r="AE222" s="77" t="s">
        <v>2142</v>
      </c>
      <c r="AF222" s="77" t="str">
        <f t="shared" si="33"/>
        <v>CA2022030429T</v>
      </c>
      <c r="AG222" s="77">
        <f t="shared" si="34"/>
        <v>624</v>
      </c>
      <c r="AH222" s="77">
        <f t="shared" si="35"/>
        <v>24</v>
      </c>
      <c r="AI222" s="89">
        <f t="shared" si="36"/>
        <v>0.24648</v>
      </c>
      <c r="AJ222" s="77" t="s">
        <v>2143</v>
      </c>
      <c r="AK222" s="77" t="s">
        <v>2751</v>
      </c>
      <c r="AL222" s="78">
        <v>44648</v>
      </c>
      <c r="AM222" s="78">
        <v>44648</v>
      </c>
      <c r="AN222" s="78">
        <v>44649</v>
      </c>
      <c r="AO222" s="78">
        <v>44649</v>
      </c>
      <c r="AP222" s="78">
        <v>44649</v>
      </c>
      <c r="AQ222" s="77" t="s">
        <v>89</v>
      </c>
      <c r="AR222" s="77" t="s">
        <v>2752</v>
      </c>
      <c r="AS222" s="77" t="s">
        <v>2751</v>
      </c>
      <c r="AT222" s="78"/>
      <c r="AU222" s="78"/>
      <c r="AV222" s="78"/>
      <c r="AW222" s="77" t="s">
        <v>1198</v>
      </c>
      <c r="AX222" s="77" t="s">
        <v>116</v>
      </c>
      <c r="AY222" s="576"/>
      <c r="AZ222" s="576"/>
      <c r="BA222" s="576"/>
      <c r="BB222" s="576"/>
      <c r="BC222" s="576"/>
      <c r="BD222" s="576"/>
      <c r="BE222" s="77">
        <f t="shared" si="37"/>
        <v>14</v>
      </c>
      <c r="BF222" s="77">
        <f t="shared" si="38"/>
        <v>3</v>
      </c>
      <c r="BG222" s="77">
        <f t="shared" si="39"/>
        <v>2022</v>
      </c>
      <c r="BH222" s="89"/>
    </row>
    <row r="223" spans="1:60">
      <c r="A223" s="77" t="s">
        <v>428</v>
      </c>
      <c r="B223" s="77" t="s">
        <v>56</v>
      </c>
      <c r="C223" s="77" t="s">
        <v>2753</v>
      </c>
      <c r="D223" s="78"/>
      <c r="E223" s="77" t="s">
        <v>2641</v>
      </c>
      <c r="F223" s="77" t="s">
        <v>2135</v>
      </c>
      <c r="G223" s="77" t="s">
        <v>2147</v>
      </c>
      <c r="H223" s="77" t="s">
        <v>2148</v>
      </c>
      <c r="I223" s="77" t="s">
        <v>531</v>
      </c>
      <c r="J223" s="77" t="s">
        <v>110</v>
      </c>
      <c r="K223" s="77">
        <v>91761</v>
      </c>
      <c r="L223" s="77" t="s">
        <v>1225</v>
      </c>
      <c r="M223" s="77" t="s">
        <v>1226</v>
      </c>
      <c r="N223" s="77" t="s">
        <v>565</v>
      </c>
      <c r="O223" s="77" t="s">
        <v>110</v>
      </c>
      <c r="P223" s="77">
        <v>94544</v>
      </c>
      <c r="Q223" s="77" t="s">
        <v>1267</v>
      </c>
      <c r="R223" s="77"/>
      <c r="S223" s="77"/>
      <c r="T223" s="77" t="s">
        <v>2378</v>
      </c>
      <c r="U223" s="77">
        <v>30390256</v>
      </c>
      <c r="V223" s="77">
        <v>14.75</v>
      </c>
      <c r="W223" s="77" t="s">
        <v>2197</v>
      </c>
      <c r="X223" s="77">
        <v>400</v>
      </c>
      <c r="Y223" s="77">
        <v>624</v>
      </c>
      <c r="Z223" s="77">
        <v>24</v>
      </c>
      <c r="AA223" s="89">
        <f t="shared" si="32"/>
        <v>0.24959999999999999</v>
      </c>
      <c r="AB223" s="77" t="s">
        <v>70</v>
      </c>
      <c r="AC223" s="78">
        <v>44651</v>
      </c>
      <c r="AD223" s="77"/>
      <c r="AE223" s="77" t="s">
        <v>2142</v>
      </c>
      <c r="AF223" s="77" t="str">
        <f t="shared" si="33"/>
        <v>CA2022031011T</v>
      </c>
      <c r="AG223" s="77">
        <f t="shared" si="34"/>
        <v>624</v>
      </c>
      <c r="AH223" s="77">
        <f t="shared" si="35"/>
        <v>24</v>
      </c>
      <c r="AI223" s="89">
        <f t="shared" si="36"/>
        <v>0.24959999999999999</v>
      </c>
      <c r="AJ223" s="77" t="s">
        <v>2143</v>
      </c>
      <c r="AK223" s="77" t="s">
        <v>2753</v>
      </c>
      <c r="AL223" s="78">
        <v>44648</v>
      </c>
      <c r="AM223" s="78">
        <v>44648</v>
      </c>
      <c r="AN223" s="78">
        <v>44649</v>
      </c>
      <c r="AO223" s="78">
        <v>44649</v>
      </c>
      <c r="AP223" s="78">
        <v>44649</v>
      </c>
      <c r="AQ223" s="77" t="s">
        <v>89</v>
      </c>
      <c r="AR223" s="77" t="s">
        <v>2754</v>
      </c>
      <c r="AS223" s="77" t="s">
        <v>2753</v>
      </c>
      <c r="AT223" s="78"/>
      <c r="AU223" s="78"/>
      <c r="AV223" s="78"/>
      <c r="AW223" s="77" t="s">
        <v>1198</v>
      </c>
      <c r="AX223" s="77" t="s">
        <v>116</v>
      </c>
      <c r="AY223" s="576"/>
      <c r="AZ223" s="576"/>
      <c r="BA223" s="576"/>
      <c r="BB223" s="576"/>
      <c r="BC223" s="576"/>
      <c r="BD223" s="576"/>
      <c r="BE223" s="77">
        <f t="shared" si="37"/>
        <v>14</v>
      </c>
      <c r="BF223" s="77">
        <f t="shared" si="38"/>
        <v>3</v>
      </c>
      <c r="BG223" s="77">
        <f t="shared" si="39"/>
        <v>2022</v>
      </c>
      <c r="BH223" s="89"/>
    </row>
    <row r="224" spans="1:60">
      <c r="A224" s="77" t="s">
        <v>428</v>
      </c>
      <c r="B224" s="77" t="s">
        <v>56</v>
      </c>
      <c r="C224" s="77" t="s">
        <v>2755</v>
      </c>
      <c r="D224" s="78"/>
      <c r="E224" s="77" t="s">
        <v>2641</v>
      </c>
      <c r="F224" s="77" t="s">
        <v>2135</v>
      </c>
      <c r="G224" s="77" t="s">
        <v>2136</v>
      </c>
      <c r="H224" s="77" t="s">
        <v>2137</v>
      </c>
      <c r="I224" s="77" t="s">
        <v>2138</v>
      </c>
      <c r="J224" s="77" t="s">
        <v>110</v>
      </c>
      <c r="K224" s="77">
        <v>90248</v>
      </c>
      <c r="L224" s="77" t="s">
        <v>1225</v>
      </c>
      <c r="M224" s="77" t="s">
        <v>1226</v>
      </c>
      <c r="N224" s="77" t="s">
        <v>565</v>
      </c>
      <c r="O224" s="77" t="s">
        <v>110</v>
      </c>
      <c r="P224" s="77">
        <v>94544</v>
      </c>
      <c r="Q224" s="77" t="s">
        <v>1267</v>
      </c>
      <c r="R224" s="77"/>
      <c r="S224" s="77"/>
      <c r="T224" s="77" t="s">
        <v>2378</v>
      </c>
      <c r="U224" s="77">
        <v>30390256</v>
      </c>
      <c r="V224" s="77">
        <v>14.75</v>
      </c>
      <c r="W224" s="77" t="s">
        <v>2197</v>
      </c>
      <c r="X224" s="77">
        <v>400</v>
      </c>
      <c r="Y224" s="77">
        <v>624</v>
      </c>
      <c r="Z224" s="77">
        <v>24</v>
      </c>
      <c r="AA224" s="89">
        <f t="shared" si="32"/>
        <v>0.24959999999999999</v>
      </c>
      <c r="AB224" s="77" t="s">
        <v>70</v>
      </c>
      <c r="AC224" s="78">
        <v>44651</v>
      </c>
      <c r="AD224" s="77"/>
      <c r="AE224" s="77" t="s">
        <v>2142</v>
      </c>
      <c r="AF224" s="77" t="str">
        <f t="shared" si="33"/>
        <v>CA2022031012T</v>
      </c>
      <c r="AG224" s="77">
        <f t="shared" si="34"/>
        <v>624</v>
      </c>
      <c r="AH224" s="77">
        <f t="shared" si="35"/>
        <v>24</v>
      </c>
      <c r="AI224" s="89">
        <f t="shared" si="36"/>
        <v>0.24959999999999999</v>
      </c>
      <c r="AJ224" s="77" t="s">
        <v>2143</v>
      </c>
      <c r="AK224" s="77" t="s">
        <v>2755</v>
      </c>
      <c r="AL224" s="78">
        <v>44648</v>
      </c>
      <c r="AM224" s="78">
        <v>44648</v>
      </c>
      <c r="AN224" s="78">
        <v>44649</v>
      </c>
      <c r="AO224" s="78">
        <v>44649</v>
      </c>
      <c r="AP224" s="78">
        <v>44649</v>
      </c>
      <c r="AQ224" s="77" t="s">
        <v>89</v>
      </c>
      <c r="AR224" s="77" t="s">
        <v>2756</v>
      </c>
      <c r="AS224" s="77" t="s">
        <v>2755</v>
      </c>
      <c r="AT224" s="78"/>
      <c r="AU224" s="78"/>
      <c r="AV224" s="78"/>
      <c r="AW224" s="77" t="s">
        <v>1198</v>
      </c>
      <c r="AX224" s="77" t="s">
        <v>116</v>
      </c>
      <c r="AY224" s="576"/>
      <c r="AZ224" s="576"/>
      <c r="BA224" s="576"/>
      <c r="BB224" s="576"/>
      <c r="BC224" s="576"/>
      <c r="BD224" s="576"/>
      <c r="BE224" s="77">
        <f t="shared" si="37"/>
        <v>14</v>
      </c>
      <c r="BF224" s="77">
        <f t="shared" si="38"/>
        <v>3</v>
      </c>
      <c r="BG224" s="77">
        <f t="shared" si="39"/>
        <v>2022</v>
      </c>
      <c r="BH224" s="89"/>
    </row>
    <row r="225" spans="1:60">
      <c r="A225" s="77" t="s">
        <v>428</v>
      </c>
      <c r="B225" s="77" t="s">
        <v>56</v>
      </c>
      <c r="C225" s="77" t="s">
        <v>2757</v>
      </c>
      <c r="D225" s="78"/>
      <c r="E225" s="77" t="s">
        <v>2641</v>
      </c>
      <c r="F225" s="77" t="s">
        <v>2135</v>
      </c>
      <c r="G225" s="77" t="s">
        <v>2136</v>
      </c>
      <c r="H225" s="77" t="s">
        <v>2137</v>
      </c>
      <c r="I225" s="77" t="s">
        <v>2138</v>
      </c>
      <c r="J225" s="77" t="s">
        <v>110</v>
      </c>
      <c r="K225" s="77">
        <v>90248</v>
      </c>
      <c r="L225" s="77" t="s">
        <v>1225</v>
      </c>
      <c r="M225" s="77" t="s">
        <v>1226</v>
      </c>
      <c r="N225" s="77" t="s">
        <v>565</v>
      </c>
      <c r="O225" s="77" t="s">
        <v>110</v>
      </c>
      <c r="P225" s="77">
        <v>94544</v>
      </c>
      <c r="Q225" s="77" t="s">
        <v>1267</v>
      </c>
      <c r="R225" s="77"/>
      <c r="S225" s="77"/>
      <c r="T225" s="77" t="s">
        <v>2378</v>
      </c>
      <c r="U225" s="77">
        <v>30390256</v>
      </c>
      <c r="V225" s="77">
        <v>14.75</v>
      </c>
      <c r="W225" s="77" t="s">
        <v>2197</v>
      </c>
      <c r="X225" s="77">
        <v>400</v>
      </c>
      <c r="Y225" s="77">
        <v>624</v>
      </c>
      <c r="Z225" s="77">
        <v>24</v>
      </c>
      <c r="AA225" s="89">
        <f t="shared" si="32"/>
        <v>0.24959999999999999</v>
      </c>
      <c r="AB225" s="77" t="s">
        <v>70</v>
      </c>
      <c r="AC225" s="78">
        <v>44651</v>
      </c>
      <c r="AD225" s="77"/>
      <c r="AE225" s="77" t="s">
        <v>2142</v>
      </c>
      <c r="AF225" s="77" t="str">
        <f t="shared" si="33"/>
        <v>CA2022031013T</v>
      </c>
      <c r="AG225" s="77">
        <f t="shared" si="34"/>
        <v>624</v>
      </c>
      <c r="AH225" s="77">
        <f t="shared" si="35"/>
        <v>24</v>
      </c>
      <c r="AI225" s="89">
        <f t="shared" si="36"/>
        <v>0.24959999999999999</v>
      </c>
      <c r="AJ225" s="77" t="s">
        <v>2143</v>
      </c>
      <c r="AK225" s="77" t="s">
        <v>2757</v>
      </c>
      <c r="AL225" s="78">
        <v>44648</v>
      </c>
      <c r="AM225" s="78">
        <v>44648</v>
      </c>
      <c r="AN225" s="78">
        <v>44649</v>
      </c>
      <c r="AO225" s="78">
        <v>44649</v>
      </c>
      <c r="AP225" s="78">
        <v>44649</v>
      </c>
      <c r="AQ225" s="77" t="s">
        <v>89</v>
      </c>
      <c r="AR225" s="77" t="s">
        <v>2758</v>
      </c>
      <c r="AS225" s="77" t="s">
        <v>2757</v>
      </c>
      <c r="AT225" s="78"/>
      <c r="AU225" s="78"/>
      <c r="AV225" s="78"/>
      <c r="AW225" s="77" t="s">
        <v>1198</v>
      </c>
      <c r="AX225" s="77" t="s">
        <v>116</v>
      </c>
      <c r="AY225" s="576"/>
      <c r="AZ225" s="576"/>
      <c r="BA225" s="576"/>
      <c r="BB225" s="576"/>
      <c r="BC225" s="576"/>
      <c r="BD225" s="576"/>
      <c r="BE225" s="77">
        <f t="shared" si="37"/>
        <v>14</v>
      </c>
      <c r="BF225" s="77">
        <f t="shared" si="38"/>
        <v>3</v>
      </c>
      <c r="BG225" s="77">
        <f t="shared" si="39"/>
        <v>2022</v>
      </c>
      <c r="BH225" s="89"/>
    </row>
    <row r="226" spans="1:60">
      <c r="A226" s="77" t="s">
        <v>428</v>
      </c>
      <c r="B226" s="77" t="s">
        <v>230</v>
      </c>
      <c r="C226" s="77" t="s">
        <v>2759</v>
      </c>
      <c r="D226" s="78"/>
      <c r="E226" s="77" t="s">
        <v>2650</v>
      </c>
      <c r="F226" s="77" t="s">
        <v>2135</v>
      </c>
      <c r="G226" s="77" t="s">
        <v>2147</v>
      </c>
      <c r="H226" s="77" t="s">
        <v>2148</v>
      </c>
      <c r="I226" s="77" t="s">
        <v>531</v>
      </c>
      <c r="J226" s="77" t="s">
        <v>110</v>
      </c>
      <c r="K226" s="77">
        <v>91761</v>
      </c>
      <c r="L226" s="77" t="s">
        <v>840</v>
      </c>
      <c r="M226" s="77" t="s">
        <v>2651</v>
      </c>
      <c r="N226" s="77"/>
      <c r="O226" s="77"/>
      <c r="P226" s="77"/>
      <c r="Q226" s="77" t="s">
        <v>1267</v>
      </c>
      <c r="R226" s="77"/>
      <c r="S226" s="77"/>
      <c r="T226" s="77" t="s">
        <v>2652</v>
      </c>
      <c r="U226" s="77">
        <v>30390156</v>
      </c>
      <c r="V226" s="77">
        <v>14.75</v>
      </c>
      <c r="W226" s="77" t="s">
        <v>2183</v>
      </c>
      <c r="X226" s="77">
        <v>400</v>
      </c>
      <c r="Y226" s="77">
        <v>768</v>
      </c>
      <c r="Z226" s="77">
        <v>24</v>
      </c>
      <c r="AA226" s="89">
        <f t="shared" si="32"/>
        <v>0.30719999999999997</v>
      </c>
      <c r="AB226" s="77" t="s">
        <v>88</v>
      </c>
      <c r="AC226" s="78">
        <v>44651</v>
      </c>
      <c r="AD226" s="77"/>
      <c r="AE226" s="77" t="s">
        <v>2142</v>
      </c>
      <c r="AF226" s="77" t="str">
        <f t="shared" si="33"/>
        <v>CA5004030825T</v>
      </c>
      <c r="AG226" s="77">
        <f t="shared" si="34"/>
        <v>768</v>
      </c>
      <c r="AH226" s="77">
        <f t="shared" si="35"/>
        <v>24</v>
      </c>
      <c r="AI226" s="89">
        <f t="shared" si="36"/>
        <v>0.30719999999999997</v>
      </c>
      <c r="AJ226" s="77" t="s">
        <v>2143</v>
      </c>
      <c r="AK226" s="77" t="s">
        <v>2759</v>
      </c>
      <c r="AL226" s="78">
        <v>44648</v>
      </c>
      <c r="AM226" s="78">
        <v>44648</v>
      </c>
      <c r="AN226" s="78">
        <v>44649</v>
      </c>
      <c r="AO226" s="78">
        <v>44649</v>
      </c>
      <c r="AP226" s="78">
        <v>44649</v>
      </c>
      <c r="AQ226" s="77" t="s">
        <v>89</v>
      </c>
      <c r="AR226" s="77"/>
      <c r="AS226" s="77" t="s">
        <v>2759</v>
      </c>
      <c r="AT226" s="78"/>
      <c r="AU226" s="78"/>
      <c r="AV226" s="78"/>
      <c r="AW226" s="77" t="s">
        <v>1198</v>
      </c>
      <c r="AX226" s="77" t="s">
        <v>116</v>
      </c>
      <c r="AY226" s="576"/>
      <c r="AZ226" s="576"/>
      <c r="BA226" s="576"/>
      <c r="BB226" s="576"/>
      <c r="BC226" s="576"/>
      <c r="BD226" s="576"/>
      <c r="BE226" s="77">
        <f t="shared" si="37"/>
        <v>14</v>
      </c>
      <c r="BF226" s="77">
        <f t="shared" si="38"/>
        <v>3</v>
      </c>
      <c r="BG226" s="77">
        <f t="shared" si="39"/>
        <v>2022</v>
      </c>
      <c r="BH226" s="89"/>
    </row>
    <row r="227" spans="1:60">
      <c r="A227" s="77" t="s">
        <v>428</v>
      </c>
      <c r="B227" s="77" t="s">
        <v>230</v>
      </c>
      <c r="C227" s="77" t="s">
        <v>2760</v>
      </c>
      <c r="D227" s="78"/>
      <c r="E227" s="77" t="s">
        <v>2650</v>
      </c>
      <c r="F227" s="77" t="s">
        <v>2135</v>
      </c>
      <c r="G227" s="77" t="s">
        <v>2147</v>
      </c>
      <c r="H227" s="77" t="s">
        <v>2148</v>
      </c>
      <c r="I227" s="77" t="s">
        <v>531</v>
      </c>
      <c r="J227" s="77" t="s">
        <v>110</v>
      </c>
      <c r="K227" s="77">
        <v>91761</v>
      </c>
      <c r="L227" s="77" t="s">
        <v>840</v>
      </c>
      <c r="M227" s="77" t="s">
        <v>2651</v>
      </c>
      <c r="N227" s="77"/>
      <c r="O227" s="77"/>
      <c r="P227" s="77"/>
      <c r="Q227" s="77" t="s">
        <v>1267</v>
      </c>
      <c r="R227" s="77"/>
      <c r="S227" s="77"/>
      <c r="T227" s="77" t="s">
        <v>2652</v>
      </c>
      <c r="U227" s="77">
        <v>30390156</v>
      </c>
      <c r="V227" s="77">
        <v>14.75</v>
      </c>
      <c r="W227" s="77" t="s">
        <v>2183</v>
      </c>
      <c r="X227" s="77">
        <v>400</v>
      </c>
      <c r="Y227" s="77">
        <v>768</v>
      </c>
      <c r="Z227" s="77">
        <v>24</v>
      </c>
      <c r="AA227" s="89">
        <f t="shared" si="32"/>
        <v>0.30719999999999997</v>
      </c>
      <c r="AB227" s="77" t="s">
        <v>88</v>
      </c>
      <c r="AC227" s="78">
        <v>44651</v>
      </c>
      <c r="AD227" s="77"/>
      <c r="AE227" s="77" t="s">
        <v>2142</v>
      </c>
      <c r="AF227" s="77" t="str">
        <f t="shared" si="33"/>
        <v>CA5004030826T</v>
      </c>
      <c r="AG227" s="77">
        <f t="shared" si="34"/>
        <v>768</v>
      </c>
      <c r="AH227" s="77">
        <f t="shared" si="35"/>
        <v>24</v>
      </c>
      <c r="AI227" s="89">
        <f t="shared" si="36"/>
        <v>0.30719999999999997</v>
      </c>
      <c r="AJ227" s="77" t="s">
        <v>2143</v>
      </c>
      <c r="AK227" s="77" t="s">
        <v>2760</v>
      </c>
      <c r="AL227" s="78">
        <v>44648</v>
      </c>
      <c r="AM227" s="78">
        <v>44648</v>
      </c>
      <c r="AN227" s="78">
        <v>44649</v>
      </c>
      <c r="AO227" s="78">
        <v>44649</v>
      </c>
      <c r="AP227" s="78">
        <v>44649</v>
      </c>
      <c r="AQ227" s="77" t="s">
        <v>89</v>
      </c>
      <c r="AR227" s="77"/>
      <c r="AS227" s="77" t="s">
        <v>2760</v>
      </c>
      <c r="AT227" s="78"/>
      <c r="AU227" s="78"/>
      <c r="AV227" s="78"/>
      <c r="AW227" s="77" t="s">
        <v>1198</v>
      </c>
      <c r="AX227" s="77" t="s">
        <v>116</v>
      </c>
      <c r="AY227" s="576"/>
      <c r="AZ227" s="576"/>
      <c r="BA227" s="576"/>
      <c r="BB227" s="576"/>
      <c r="BC227" s="576"/>
      <c r="BD227" s="576"/>
      <c r="BE227" s="77">
        <f t="shared" si="37"/>
        <v>14</v>
      </c>
      <c r="BF227" s="77">
        <f t="shared" si="38"/>
        <v>3</v>
      </c>
      <c r="BG227" s="77">
        <f t="shared" si="39"/>
        <v>2022</v>
      </c>
      <c r="BH227" s="89"/>
    </row>
    <row r="228" spans="1:60">
      <c r="A228" s="77" t="s">
        <v>428</v>
      </c>
      <c r="B228" s="77" t="s">
        <v>230</v>
      </c>
      <c r="C228" s="77" t="s">
        <v>2761</v>
      </c>
      <c r="D228" s="78"/>
      <c r="E228" s="77" t="s">
        <v>2650</v>
      </c>
      <c r="F228" s="77" t="s">
        <v>2135</v>
      </c>
      <c r="G228" s="77" t="s">
        <v>2147</v>
      </c>
      <c r="H228" s="77" t="s">
        <v>2148</v>
      </c>
      <c r="I228" s="77" t="s">
        <v>531</v>
      </c>
      <c r="J228" s="77" t="s">
        <v>110</v>
      </c>
      <c r="K228" s="77">
        <v>91761</v>
      </c>
      <c r="L228" s="77" t="s">
        <v>840</v>
      </c>
      <c r="M228" s="77" t="s">
        <v>2651</v>
      </c>
      <c r="N228" s="77"/>
      <c r="O228" s="77"/>
      <c r="P228" s="77"/>
      <c r="Q228" s="77" t="s">
        <v>1267</v>
      </c>
      <c r="R228" s="77"/>
      <c r="S228" s="77"/>
      <c r="T228" s="77" t="s">
        <v>2652</v>
      </c>
      <c r="U228" s="77">
        <v>30390156</v>
      </c>
      <c r="V228" s="77">
        <v>14.75</v>
      </c>
      <c r="W228" s="77" t="s">
        <v>2183</v>
      </c>
      <c r="X228" s="77">
        <v>400</v>
      </c>
      <c r="Y228" s="77">
        <v>768</v>
      </c>
      <c r="Z228" s="77">
        <v>24</v>
      </c>
      <c r="AA228" s="89">
        <f t="shared" si="32"/>
        <v>0.30719999999999997</v>
      </c>
      <c r="AB228" s="77" t="s">
        <v>88</v>
      </c>
      <c r="AC228" s="78">
        <v>44651</v>
      </c>
      <c r="AD228" s="77"/>
      <c r="AE228" s="77" t="s">
        <v>2142</v>
      </c>
      <c r="AF228" s="77" t="str">
        <f t="shared" si="33"/>
        <v>CA5004030827T</v>
      </c>
      <c r="AG228" s="77">
        <f t="shared" si="34"/>
        <v>768</v>
      </c>
      <c r="AH228" s="77">
        <f t="shared" si="35"/>
        <v>24</v>
      </c>
      <c r="AI228" s="89">
        <f t="shared" si="36"/>
        <v>0.30719999999999997</v>
      </c>
      <c r="AJ228" s="77" t="s">
        <v>2143</v>
      </c>
      <c r="AK228" s="77" t="s">
        <v>2761</v>
      </c>
      <c r="AL228" s="78">
        <v>44648</v>
      </c>
      <c r="AM228" s="78">
        <v>44648</v>
      </c>
      <c r="AN228" s="78">
        <v>44649</v>
      </c>
      <c r="AO228" s="78">
        <v>44649</v>
      </c>
      <c r="AP228" s="78">
        <v>44649</v>
      </c>
      <c r="AQ228" s="77" t="s">
        <v>89</v>
      </c>
      <c r="AR228" s="77"/>
      <c r="AS228" s="77" t="s">
        <v>2761</v>
      </c>
      <c r="AT228" s="78"/>
      <c r="AU228" s="78"/>
      <c r="AV228" s="78"/>
      <c r="AW228" s="77" t="s">
        <v>1198</v>
      </c>
      <c r="AX228" s="77" t="s">
        <v>116</v>
      </c>
      <c r="AY228" s="576"/>
      <c r="AZ228" s="576"/>
      <c r="BA228" s="576"/>
      <c r="BB228" s="576"/>
      <c r="BC228" s="576"/>
      <c r="BD228" s="576"/>
      <c r="BE228" s="77">
        <f t="shared" si="37"/>
        <v>14</v>
      </c>
      <c r="BF228" s="77">
        <f t="shared" si="38"/>
        <v>3</v>
      </c>
      <c r="BG228" s="77">
        <f t="shared" si="39"/>
        <v>2022</v>
      </c>
      <c r="BH228" s="89"/>
    </row>
    <row r="229" spans="1:60">
      <c r="A229" s="77" t="s">
        <v>428</v>
      </c>
      <c r="B229" s="77" t="s">
        <v>2157</v>
      </c>
      <c r="C229" s="77" t="s">
        <v>2762</v>
      </c>
      <c r="D229" s="78"/>
      <c r="E229" s="77" t="s">
        <v>2763</v>
      </c>
      <c r="F229" s="77" t="s">
        <v>2135</v>
      </c>
      <c r="G229" s="77" t="s">
        <v>2147</v>
      </c>
      <c r="H229" s="77" t="s">
        <v>2148</v>
      </c>
      <c r="I229" s="77" t="s">
        <v>531</v>
      </c>
      <c r="J229" s="77" t="s">
        <v>110</v>
      </c>
      <c r="K229" s="77">
        <v>91761</v>
      </c>
      <c r="L229" s="77" t="s">
        <v>363</v>
      </c>
      <c r="M229" s="77" t="s">
        <v>2511</v>
      </c>
      <c r="N229" s="77"/>
      <c r="O229" s="77"/>
      <c r="P229" s="77"/>
      <c r="Q229" s="77" t="s">
        <v>1267</v>
      </c>
      <c r="R229" s="77"/>
      <c r="S229" s="77"/>
      <c r="T229" s="77" t="s">
        <v>2764</v>
      </c>
      <c r="U229" s="77">
        <v>30390456</v>
      </c>
      <c r="V229" s="77">
        <v>14.75</v>
      </c>
      <c r="W229" s="77" t="s">
        <v>2141</v>
      </c>
      <c r="X229" s="77">
        <v>400</v>
      </c>
      <c r="Y229" s="77">
        <v>768</v>
      </c>
      <c r="Z229" s="77">
        <v>24</v>
      </c>
      <c r="AA229" s="89">
        <f t="shared" si="32"/>
        <v>0.30719999999999997</v>
      </c>
      <c r="AB229" s="77" t="s">
        <v>88</v>
      </c>
      <c r="AC229" s="78">
        <v>44651</v>
      </c>
      <c r="AD229" s="77"/>
      <c r="AE229" s="77" t="s">
        <v>2142</v>
      </c>
      <c r="AF229" s="77" t="str">
        <f t="shared" si="33"/>
        <v>CA9852030837T</v>
      </c>
      <c r="AG229" s="77">
        <f t="shared" si="34"/>
        <v>768</v>
      </c>
      <c r="AH229" s="77">
        <f t="shared" si="35"/>
        <v>24</v>
      </c>
      <c r="AI229" s="89">
        <f t="shared" si="36"/>
        <v>0.30719999999999997</v>
      </c>
      <c r="AJ229" s="77" t="s">
        <v>2143</v>
      </c>
      <c r="AK229" s="77" t="s">
        <v>2762</v>
      </c>
      <c r="AL229" s="78">
        <v>44648</v>
      </c>
      <c r="AM229" s="78">
        <v>44648</v>
      </c>
      <c r="AN229" s="78">
        <v>44649</v>
      </c>
      <c r="AO229" s="78">
        <v>44649</v>
      </c>
      <c r="AP229" s="78">
        <v>44649</v>
      </c>
      <c r="AQ229" s="77" t="s">
        <v>89</v>
      </c>
      <c r="AR229" s="77" t="s">
        <v>2513</v>
      </c>
      <c r="AS229" s="77" t="s">
        <v>2762</v>
      </c>
      <c r="AT229" s="78"/>
      <c r="AU229" s="78"/>
      <c r="AV229" s="78"/>
      <c r="AW229" s="77" t="s">
        <v>1198</v>
      </c>
      <c r="AX229" s="77" t="s">
        <v>116</v>
      </c>
      <c r="AY229" s="576"/>
      <c r="AZ229" s="576"/>
      <c r="BA229" s="576"/>
      <c r="BB229" s="576"/>
      <c r="BC229" s="576"/>
      <c r="BD229" s="576"/>
      <c r="BE229" s="77">
        <f t="shared" si="37"/>
        <v>14</v>
      </c>
      <c r="BF229" s="77">
        <f t="shared" si="38"/>
        <v>3</v>
      </c>
      <c r="BG229" s="77">
        <f t="shared" si="39"/>
        <v>2022</v>
      </c>
      <c r="BH229" s="89"/>
    </row>
    <row r="230" spans="1:60">
      <c r="A230" s="77" t="s">
        <v>428</v>
      </c>
      <c r="B230" s="77" t="s">
        <v>2157</v>
      </c>
      <c r="C230" s="77" t="s">
        <v>2765</v>
      </c>
      <c r="D230" s="78"/>
      <c r="E230" s="77" t="s">
        <v>2763</v>
      </c>
      <c r="F230" s="77" t="s">
        <v>2135</v>
      </c>
      <c r="G230" s="77" t="s">
        <v>2147</v>
      </c>
      <c r="H230" s="77" t="s">
        <v>2148</v>
      </c>
      <c r="I230" s="77" t="s">
        <v>531</v>
      </c>
      <c r="J230" s="77" t="s">
        <v>110</v>
      </c>
      <c r="K230" s="77">
        <v>91761</v>
      </c>
      <c r="L230" s="77" t="s">
        <v>363</v>
      </c>
      <c r="M230" s="77" t="s">
        <v>2511</v>
      </c>
      <c r="N230" s="77"/>
      <c r="O230" s="77"/>
      <c r="P230" s="77"/>
      <c r="Q230" s="77" t="s">
        <v>1267</v>
      </c>
      <c r="R230" s="77"/>
      <c r="S230" s="77"/>
      <c r="T230" s="77" t="s">
        <v>2764</v>
      </c>
      <c r="U230" s="77">
        <v>30390456</v>
      </c>
      <c r="V230" s="77">
        <v>14.75</v>
      </c>
      <c r="W230" s="77" t="s">
        <v>2141</v>
      </c>
      <c r="X230" s="77">
        <v>400</v>
      </c>
      <c r="Y230" s="77">
        <v>768</v>
      </c>
      <c r="Z230" s="77">
        <v>24</v>
      </c>
      <c r="AA230" s="89">
        <f t="shared" si="32"/>
        <v>0.30719999999999997</v>
      </c>
      <c r="AB230" s="77" t="s">
        <v>88</v>
      </c>
      <c r="AC230" s="78">
        <v>44651</v>
      </c>
      <c r="AD230" s="77"/>
      <c r="AE230" s="77" t="s">
        <v>2142</v>
      </c>
      <c r="AF230" s="77" t="str">
        <f t="shared" si="33"/>
        <v>CA9852030838T</v>
      </c>
      <c r="AG230" s="77">
        <f t="shared" si="34"/>
        <v>768</v>
      </c>
      <c r="AH230" s="77">
        <f t="shared" si="35"/>
        <v>24</v>
      </c>
      <c r="AI230" s="89">
        <f t="shared" si="36"/>
        <v>0.30719999999999997</v>
      </c>
      <c r="AJ230" s="77" t="s">
        <v>2143</v>
      </c>
      <c r="AK230" s="77" t="s">
        <v>2765</v>
      </c>
      <c r="AL230" s="78">
        <v>44648</v>
      </c>
      <c r="AM230" s="78">
        <v>44648</v>
      </c>
      <c r="AN230" s="78">
        <v>44649</v>
      </c>
      <c r="AO230" s="78">
        <v>44649</v>
      </c>
      <c r="AP230" s="78">
        <v>44649</v>
      </c>
      <c r="AQ230" s="77" t="s">
        <v>89</v>
      </c>
      <c r="AR230" s="77" t="s">
        <v>2513</v>
      </c>
      <c r="AS230" s="77" t="s">
        <v>2765</v>
      </c>
      <c r="AT230" s="78"/>
      <c r="AU230" s="78"/>
      <c r="AV230" s="78"/>
      <c r="AW230" s="77" t="s">
        <v>1198</v>
      </c>
      <c r="AX230" s="77" t="s">
        <v>116</v>
      </c>
      <c r="AY230" s="576"/>
      <c r="AZ230" s="576"/>
      <c r="BA230" s="576"/>
      <c r="BB230" s="576"/>
      <c r="BC230" s="576"/>
      <c r="BD230" s="576"/>
      <c r="BE230" s="77">
        <f t="shared" si="37"/>
        <v>14</v>
      </c>
      <c r="BF230" s="77">
        <f t="shared" si="38"/>
        <v>3</v>
      </c>
      <c r="BG230" s="77">
        <f t="shared" si="39"/>
        <v>2022</v>
      </c>
      <c r="BH230" s="89"/>
    </row>
    <row r="231" spans="1:60">
      <c r="A231" s="77" t="s">
        <v>428</v>
      </c>
      <c r="B231" s="77" t="s">
        <v>230</v>
      </c>
      <c r="C231" s="77" t="s">
        <v>2766</v>
      </c>
      <c r="D231" s="78"/>
      <c r="E231" s="77" t="s">
        <v>2767</v>
      </c>
      <c r="F231" s="77" t="s">
        <v>2135</v>
      </c>
      <c r="G231" s="77" t="s">
        <v>2136</v>
      </c>
      <c r="H231" s="77" t="s">
        <v>2137</v>
      </c>
      <c r="I231" s="77" t="s">
        <v>2138</v>
      </c>
      <c r="J231" s="77" t="s">
        <v>110</v>
      </c>
      <c r="K231" s="77">
        <v>90248</v>
      </c>
      <c r="L231" s="77" t="s">
        <v>840</v>
      </c>
      <c r="M231" s="77" t="s">
        <v>2768</v>
      </c>
      <c r="N231" s="77"/>
      <c r="O231" s="77"/>
      <c r="P231" s="77"/>
      <c r="Q231" s="77" t="s">
        <v>1267</v>
      </c>
      <c r="R231" s="77"/>
      <c r="S231" s="77"/>
      <c r="T231" s="77" t="s">
        <v>2769</v>
      </c>
      <c r="U231" s="77">
        <v>30372157</v>
      </c>
      <c r="V231" s="77">
        <v>14.75</v>
      </c>
      <c r="W231" s="77" t="s">
        <v>2722</v>
      </c>
      <c r="X231" s="77">
        <v>405</v>
      </c>
      <c r="Y231" s="77">
        <v>768</v>
      </c>
      <c r="Z231" s="77">
        <v>24</v>
      </c>
      <c r="AA231" s="89">
        <f t="shared" si="32"/>
        <v>0.31103999999999998</v>
      </c>
      <c r="AB231" s="77" t="s">
        <v>88</v>
      </c>
      <c r="AC231" s="78">
        <v>44651</v>
      </c>
      <c r="AD231" s="77"/>
      <c r="AE231" s="77" t="s">
        <v>2142</v>
      </c>
      <c r="AF231" s="77" t="str">
        <f t="shared" si="33"/>
        <v>CA7630032394T</v>
      </c>
      <c r="AG231" s="77">
        <f t="shared" si="34"/>
        <v>768</v>
      </c>
      <c r="AH231" s="77">
        <f t="shared" si="35"/>
        <v>24</v>
      </c>
      <c r="AI231" s="89">
        <f t="shared" si="36"/>
        <v>0.31103999999999998</v>
      </c>
      <c r="AJ231" s="77" t="s">
        <v>2143</v>
      </c>
      <c r="AK231" s="77" t="s">
        <v>2766</v>
      </c>
      <c r="AL231" s="78">
        <v>44648</v>
      </c>
      <c r="AM231" s="78">
        <v>44648</v>
      </c>
      <c r="AN231" s="78">
        <v>44649</v>
      </c>
      <c r="AO231" s="78">
        <v>44649</v>
      </c>
      <c r="AP231" s="78">
        <v>44649</v>
      </c>
      <c r="AQ231" s="77" t="s">
        <v>89</v>
      </c>
      <c r="AR231" s="77"/>
      <c r="AS231" s="77" t="s">
        <v>2766</v>
      </c>
      <c r="AT231" s="78"/>
      <c r="AU231" s="78"/>
      <c r="AV231" s="78"/>
      <c r="AW231" s="77" t="s">
        <v>1198</v>
      </c>
      <c r="AX231" s="77" t="s">
        <v>116</v>
      </c>
      <c r="AY231" s="576"/>
      <c r="AZ231" s="576"/>
      <c r="BA231" s="576"/>
      <c r="BB231" s="576"/>
      <c r="BC231" s="576"/>
      <c r="BD231" s="576"/>
      <c r="BE231" s="77">
        <f t="shared" si="37"/>
        <v>14</v>
      </c>
      <c r="BF231" s="77">
        <f t="shared" si="38"/>
        <v>3</v>
      </c>
      <c r="BG231" s="77">
        <f t="shared" si="39"/>
        <v>2022</v>
      </c>
      <c r="BH231" s="89"/>
    </row>
    <row r="232" spans="1:60">
      <c r="A232" s="77" t="s">
        <v>428</v>
      </c>
      <c r="B232" s="77" t="s">
        <v>230</v>
      </c>
      <c r="C232" s="77" t="s">
        <v>2770</v>
      </c>
      <c r="D232" s="78"/>
      <c r="E232" s="77" t="s">
        <v>2767</v>
      </c>
      <c r="F232" s="77" t="s">
        <v>2135</v>
      </c>
      <c r="G232" s="77" t="s">
        <v>2136</v>
      </c>
      <c r="H232" s="77" t="s">
        <v>2137</v>
      </c>
      <c r="I232" s="77" t="s">
        <v>2138</v>
      </c>
      <c r="J232" s="77" t="s">
        <v>110</v>
      </c>
      <c r="K232" s="77">
        <v>90248</v>
      </c>
      <c r="L232" s="77" t="s">
        <v>840</v>
      </c>
      <c r="M232" s="77" t="s">
        <v>2768</v>
      </c>
      <c r="N232" s="77"/>
      <c r="O232" s="77"/>
      <c r="P232" s="77"/>
      <c r="Q232" s="77" t="s">
        <v>1267</v>
      </c>
      <c r="R232" s="77"/>
      <c r="S232" s="77"/>
      <c r="T232" s="77" t="s">
        <v>2769</v>
      </c>
      <c r="U232" s="77">
        <v>30372157</v>
      </c>
      <c r="V232" s="77">
        <v>14.75</v>
      </c>
      <c r="W232" s="77" t="s">
        <v>2722</v>
      </c>
      <c r="X232" s="77">
        <v>405</v>
      </c>
      <c r="Y232" s="77">
        <v>768</v>
      </c>
      <c r="Z232" s="77">
        <v>24</v>
      </c>
      <c r="AA232" s="89">
        <f t="shared" si="32"/>
        <v>0.31103999999999998</v>
      </c>
      <c r="AB232" s="77" t="s">
        <v>88</v>
      </c>
      <c r="AC232" s="78">
        <v>44651</v>
      </c>
      <c r="AD232" s="77"/>
      <c r="AE232" s="77" t="s">
        <v>2142</v>
      </c>
      <c r="AF232" s="77" t="str">
        <f t="shared" si="33"/>
        <v>CA7630032395T</v>
      </c>
      <c r="AG232" s="77">
        <f t="shared" si="34"/>
        <v>768</v>
      </c>
      <c r="AH232" s="77">
        <f t="shared" si="35"/>
        <v>24</v>
      </c>
      <c r="AI232" s="89">
        <f t="shared" si="36"/>
        <v>0.31103999999999998</v>
      </c>
      <c r="AJ232" s="77" t="s">
        <v>2143</v>
      </c>
      <c r="AK232" s="77" t="s">
        <v>2770</v>
      </c>
      <c r="AL232" s="78">
        <v>44648</v>
      </c>
      <c r="AM232" s="78">
        <v>44648</v>
      </c>
      <c r="AN232" s="78">
        <v>44649</v>
      </c>
      <c r="AO232" s="78">
        <v>44649</v>
      </c>
      <c r="AP232" s="78">
        <v>44649</v>
      </c>
      <c r="AQ232" s="77" t="s">
        <v>89</v>
      </c>
      <c r="AR232" s="77"/>
      <c r="AS232" s="77" t="s">
        <v>2770</v>
      </c>
      <c r="AT232" s="78"/>
      <c r="AU232" s="78"/>
      <c r="AV232" s="78"/>
      <c r="AW232" s="77" t="s">
        <v>1198</v>
      </c>
      <c r="AX232" s="77" t="s">
        <v>116</v>
      </c>
      <c r="AY232" s="576"/>
      <c r="AZ232" s="576"/>
      <c r="BA232" s="576"/>
      <c r="BB232" s="576"/>
      <c r="BC232" s="576"/>
      <c r="BD232" s="576"/>
      <c r="BE232" s="77">
        <f t="shared" si="37"/>
        <v>14</v>
      </c>
      <c r="BF232" s="77">
        <f t="shared" si="38"/>
        <v>3</v>
      </c>
      <c r="BG232" s="77">
        <f t="shared" si="39"/>
        <v>2022</v>
      </c>
      <c r="BH232" s="89"/>
    </row>
    <row r="233" spans="1:60">
      <c r="A233" s="77" t="s">
        <v>428</v>
      </c>
      <c r="B233" s="77" t="s">
        <v>230</v>
      </c>
      <c r="C233" s="77" t="s">
        <v>2771</v>
      </c>
      <c r="D233" s="78"/>
      <c r="E233" s="77" t="s">
        <v>2767</v>
      </c>
      <c r="F233" s="77" t="s">
        <v>2135</v>
      </c>
      <c r="G233" s="77" t="s">
        <v>2136</v>
      </c>
      <c r="H233" s="77" t="s">
        <v>2137</v>
      </c>
      <c r="I233" s="77" t="s">
        <v>2138</v>
      </c>
      <c r="J233" s="77" t="s">
        <v>110</v>
      </c>
      <c r="K233" s="77">
        <v>90248</v>
      </c>
      <c r="L233" s="77" t="s">
        <v>840</v>
      </c>
      <c r="M233" s="77" t="s">
        <v>2768</v>
      </c>
      <c r="N233" s="77"/>
      <c r="O233" s="77"/>
      <c r="P233" s="77"/>
      <c r="Q233" s="77" t="s">
        <v>1267</v>
      </c>
      <c r="R233" s="77"/>
      <c r="S233" s="77"/>
      <c r="T233" s="77" t="s">
        <v>2769</v>
      </c>
      <c r="U233" s="77">
        <v>30372157</v>
      </c>
      <c r="V233" s="77">
        <v>14.75</v>
      </c>
      <c r="W233" s="77" t="s">
        <v>2722</v>
      </c>
      <c r="X233" s="77">
        <v>405</v>
      </c>
      <c r="Y233" s="77">
        <v>768</v>
      </c>
      <c r="Z233" s="77">
        <v>24</v>
      </c>
      <c r="AA233" s="89">
        <f t="shared" si="32"/>
        <v>0.31103999999999998</v>
      </c>
      <c r="AB233" s="77" t="s">
        <v>88</v>
      </c>
      <c r="AC233" s="78">
        <v>44651</v>
      </c>
      <c r="AD233" s="77"/>
      <c r="AE233" s="77" t="s">
        <v>2142</v>
      </c>
      <c r="AF233" s="77" t="str">
        <f t="shared" si="33"/>
        <v>CA7630032396T</v>
      </c>
      <c r="AG233" s="77">
        <f t="shared" si="34"/>
        <v>768</v>
      </c>
      <c r="AH233" s="77">
        <f t="shared" si="35"/>
        <v>24</v>
      </c>
      <c r="AI233" s="89">
        <f t="shared" si="36"/>
        <v>0.31103999999999998</v>
      </c>
      <c r="AJ233" s="77" t="s">
        <v>2143</v>
      </c>
      <c r="AK233" s="77" t="s">
        <v>2771</v>
      </c>
      <c r="AL233" s="78">
        <v>44648</v>
      </c>
      <c r="AM233" s="78">
        <v>44648</v>
      </c>
      <c r="AN233" s="78">
        <v>44649</v>
      </c>
      <c r="AO233" s="78">
        <v>44649</v>
      </c>
      <c r="AP233" s="78">
        <v>44649</v>
      </c>
      <c r="AQ233" s="77" t="s">
        <v>89</v>
      </c>
      <c r="AR233" s="77"/>
      <c r="AS233" s="77" t="s">
        <v>2771</v>
      </c>
      <c r="AT233" s="78"/>
      <c r="AU233" s="78"/>
      <c r="AV233" s="78"/>
      <c r="AW233" s="77" t="s">
        <v>1198</v>
      </c>
      <c r="AX233" s="77" t="s">
        <v>116</v>
      </c>
      <c r="AY233" s="576"/>
      <c r="AZ233" s="576"/>
      <c r="BA233" s="576"/>
      <c r="BB233" s="576"/>
      <c r="BC233" s="576"/>
      <c r="BD233" s="576"/>
      <c r="BE233" s="77">
        <f t="shared" si="37"/>
        <v>14</v>
      </c>
      <c r="BF233" s="77">
        <f t="shared" si="38"/>
        <v>3</v>
      </c>
      <c r="BG233" s="77">
        <f t="shared" si="39"/>
        <v>2022</v>
      </c>
      <c r="BH233" s="89"/>
    </row>
    <row r="234" spans="1:60">
      <c r="A234" s="77" t="s">
        <v>428</v>
      </c>
      <c r="B234" s="77" t="s">
        <v>56</v>
      </c>
      <c r="C234" s="77" t="s">
        <v>2772</v>
      </c>
      <c r="D234" s="78"/>
      <c r="E234" s="77" t="s">
        <v>2309</v>
      </c>
      <c r="F234" s="77" t="s">
        <v>2135</v>
      </c>
      <c r="G234" s="77" t="s">
        <v>2136</v>
      </c>
      <c r="H234" s="77" t="s">
        <v>2137</v>
      </c>
      <c r="I234" s="77" t="s">
        <v>2138</v>
      </c>
      <c r="J234" s="77" t="s">
        <v>110</v>
      </c>
      <c r="K234" s="77">
        <v>90248</v>
      </c>
      <c r="L234" s="77" t="s">
        <v>2310</v>
      </c>
      <c r="M234" s="77" t="s">
        <v>2311</v>
      </c>
      <c r="N234" s="77"/>
      <c r="O234" s="77"/>
      <c r="P234" s="77"/>
      <c r="Q234" s="77" t="s">
        <v>1267</v>
      </c>
      <c r="R234" s="77"/>
      <c r="S234" s="77"/>
      <c r="T234" s="77" t="s">
        <v>2221</v>
      </c>
      <c r="U234" s="77">
        <v>30390255</v>
      </c>
      <c r="V234" s="77">
        <v>14.75</v>
      </c>
      <c r="W234" s="77" t="s">
        <v>2192</v>
      </c>
      <c r="X234" s="77">
        <v>395</v>
      </c>
      <c r="Y234" s="77">
        <v>624</v>
      </c>
      <c r="Z234" s="77">
        <v>24</v>
      </c>
      <c r="AA234" s="89">
        <f t="shared" si="32"/>
        <v>0.24648</v>
      </c>
      <c r="AB234" s="77" t="s">
        <v>70</v>
      </c>
      <c r="AC234" s="78">
        <v>44651</v>
      </c>
      <c r="AD234" s="77"/>
      <c r="AE234" s="77" t="s">
        <v>2142</v>
      </c>
      <c r="AF234" s="77" t="str">
        <f t="shared" si="33"/>
        <v>CA2022030431T</v>
      </c>
      <c r="AG234" s="77">
        <f t="shared" si="34"/>
        <v>624</v>
      </c>
      <c r="AH234" s="77">
        <f t="shared" si="35"/>
        <v>24</v>
      </c>
      <c r="AI234" s="89">
        <f t="shared" si="36"/>
        <v>0.24648</v>
      </c>
      <c r="AJ234" s="77" t="s">
        <v>2143</v>
      </c>
      <c r="AK234" s="77" t="s">
        <v>2772</v>
      </c>
      <c r="AL234" s="78">
        <v>44648</v>
      </c>
      <c r="AM234" s="78">
        <v>44648</v>
      </c>
      <c r="AN234" s="78">
        <v>44649</v>
      </c>
      <c r="AO234" s="78">
        <v>44649</v>
      </c>
      <c r="AP234" s="78">
        <v>44649</v>
      </c>
      <c r="AQ234" s="77" t="s">
        <v>89</v>
      </c>
      <c r="AR234" s="77" t="s">
        <v>2773</v>
      </c>
      <c r="AS234" s="77" t="s">
        <v>2772</v>
      </c>
      <c r="AT234" s="78"/>
      <c r="AU234" s="78"/>
      <c r="AV234" s="78"/>
      <c r="AW234" s="77" t="s">
        <v>1198</v>
      </c>
      <c r="AX234" s="77" t="s">
        <v>116</v>
      </c>
      <c r="AY234" s="576"/>
      <c r="AZ234" s="576"/>
      <c r="BA234" s="576"/>
      <c r="BB234" s="576"/>
      <c r="BC234" s="576"/>
      <c r="BD234" s="576"/>
      <c r="BE234" s="77">
        <f t="shared" si="37"/>
        <v>14</v>
      </c>
      <c r="BF234" s="77">
        <f t="shared" si="38"/>
        <v>3</v>
      </c>
      <c r="BG234" s="77">
        <f t="shared" si="39"/>
        <v>2022</v>
      </c>
      <c r="BH234" s="89"/>
    </row>
    <row r="235" spans="1:60">
      <c r="A235" s="77" t="s">
        <v>428</v>
      </c>
      <c r="B235" s="77" t="s">
        <v>56</v>
      </c>
      <c r="C235" s="77" t="s">
        <v>2774</v>
      </c>
      <c r="D235" s="78"/>
      <c r="E235" s="77" t="s">
        <v>2377</v>
      </c>
      <c r="F235" s="77" t="s">
        <v>2135</v>
      </c>
      <c r="G235" s="77" t="s">
        <v>2136</v>
      </c>
      <c r="H235" s="77" t="s">
        <v>2137</v>
      </c>
      <c r="I235" s="77" t="s">
        <v>2138</v>
      </c>
      <c r="J235" s="77" t="s">
        <v>110</v>
      </c>
      <c r="K235" s="77">
        <v>90248</v>
      </c>
      <c r="L235" s="77" t="s">
        <v>1194</v>
      </c>
      <c r="M235" s="77" t="s">
        <v>1195</v>
      </c>
      <c r="N235" s="77" t="s">
        <v>1196</v>
      </c>
      <c r="O235" s="77" t="s">
        <v>110</v>
      </c>
      <c r="P235" s="77">
        <v>92407</v>
      </c>
      <c r="Q235" s="77" t="s">
        <v>1267</v>
      </c>
      <c r="R235" s="77"/>
      <c r="S235" s="77"/>
      <c r="T235" s="77"/>
      <c r="U235" s="77">
        <v>30390256</v>
      </c>
      <c r="V235" s="77">
        <v>14.75</v>
      </c>
      <c r="W235" s="77" t="s">
        <v>2197</v>
      </c>
      <c r="X235" s="77">
        <v>400</v>
      </c>
      <c r="Y235" s="77">
        <v>624</v>
      </c>
      <c r="Z235" s="77">
        <v>24</v>
      </c>
      <c r="AA235" s="89">
        <f t="shared" si="32"/>
        <v>0.24959999999999999</v>
      </c>
      <c r="AB235" s="77" t="s">
        <v>70</v>
      </c>
      <c r="AC235" s="78">
        <v>44651</v>
      </c>
      <c r="AD235" s="77"/>
      <c r="AE235" s="77" t="s">
        <v>2142</v>
      </c>
      <c r="AF235" s="77" t="str">
        <f t="shared" si="33"/>
        <v>CA2022031043T</v>
      </c>
      <c r="AG235" s="77">
        <f t="shared" si="34"/>
        <v>624</v>
      </c>
      <c r="AH235" s="77">
        <f t="shared" si="35"/>
        <v>24</v>
      </c>
      <c r="AI235" s="89">
        <f t="shared" si="36"/>
        <v>0.24959999999999999</v>
      </c>
      <c r="AJ235" s="77" t="s">
        <v>2143</v>
      </c>
      <c r="AK235" s="77" t="s">
        <v>2774</v>
      </c>
      <c r="AL235" s="78">
        <v>44649</v>
      </c>
      <c r="AM235" s="78">
        <v>44649</v>
      </c>
      <c r="AN235" s="78">
        <v>44649</v>
      </c>
      <c r="AO235" s="78">
        <v>44649</v>
      </c>
      <c r="AP235" s="78">
        <v>44649</v>
      </c>
      <c r="AQ235" s="77" t="s">
        <v>89</v>
      </c>
      <c r="AR235" s="77" t="s">
        <v>2775</v>
      </c>
      <c r="AS235" s="77" t="s">
        <v>2774</v>
      </c>
      <c r="AT235" s="78"/>
      <c r="AU235" s="78"/>
      <c r="AV235" s="78"/>
      <c r="AW235" s="77" t="s">
        <v>1198</v>
      </c>
      <c r="AX235" s="77" t="s">
        <v>116</v>
      </c>
      <c r="AY235" s="576"/>
      <c r="AZ235" s="576"/>
      <c r="BA235" s="576"/>
      <c r="BB235" s="576"/>
      <c r="BC235" s="576"/>
      <c r="BD235" s="576"/>
      <c r="BE235" s="77">
        <f t="shared" si="37"/>
        <v>14</v>
      </c>
      <c r="BF235" s="77">
        <f t="shared" si="38"/>
        <v>3</v>
      </c>
      <c r="BG235" s="77">
        <f t="shared" si="39"/>
        <v>2022</v>
      </c>
      <c r="BH235" s="89"/>
    </row>
    <row r="236" spans="1:60">
      <c r="A236" s="77" t="s">
        <v>428</v>
      </c>
      <c r="B236" s="77" t="s">
        <v>2157</v>
      </c>
      <c r="C236" s="77" t="s">
        <v>2776</v>
      </c>
      <c r="D236" s="78"/>
      <c r="E236" s="77" t="s">
        <v>2777</v>
      </c>
      <c r="F236" s="77" t="s">
        <v>2135</v>
      </c>
      <c r="G236" s="77" t="s">
        <v>2147</v>
      </c>
      <c r="H236" s="77" t="s">
        <v>2148</v>
      </c>
      <c r="I236" s="77" t="s">
        <v>531</v>
      </c>
      <c r="J236" s="77" t="s">
        <v>110</v>
      </c>
      <c r="K236" s="77">
        <v>91761</v>
      </c>
      <c r="L236" s="77" t="s">
        <v>195</v>
      </c>
      <c r="M236" s="77" t="s">
        <v>2637</v>
      </c>
      <c r="N236" s="77"/>
      <c r="O236" s="77"/>
      <c r="P236" s="77"/>
      <c r="Q236" s="77" t="s">
        <v>1267</v>
      </c>
      <c r="R236" s="77"/>
      <c r="S236" s="77"/>
      <c r="T236" s="77" t="s">
        <v>2638</v>
      </c>
      <c r="U236" s="77">
        <v>30390156</v>
      </c>
      <c r="V236" s="77">
        <v>14.75</v>
      </c>
      <c r="W236" s="77" t="s">
        <v>2183</v>
      </c>
      <c r="X236" s="77">
        <v>400</v>
      </c>
      <c r="Y236" s="77">
        <v>768</v>
      </c>
      <c r="Z236" s="77">
        <v>24</v>
      </c>
      <c r="AA236" s="89">
        <f t="shared" si="32"/>
        <v>0.30719999999999997</v>
      </c>
      <c r="AB236" s="77" t="s">
        <v>88</v>
      </c>
      <c r="AC236" s="78">
        <v>44651</v>
      </c>
      <c r="AD236" s="77"/>
      <c r="AE236" s="77" t="s">
        <v>2142</v>
      </c>
      <c r="AF236" s="77" t="str">
        <f t="shared" si="33"/>
        <v>CA0978031016T</v>
      </c>
      <c r="AG236" s="77">
        <f t="shared" si="34"/>
        <v>768</v>
      </c>
      <c r="AH236" s="77">
        <f t="shared" si="35"/>
        <v>24</v>
      </c>
      <c r="AI236" s="89">
        <f t="shared" si="36"/>
        <v>0.30719999999999997</v>
      </c>
      <c r="AJ236" s="77" t="s">
        <v>2143</v>
      </c>
      <c r="AK236" s="77" t="s">
        <v>2776</v>
      </c>
      <c r="AL236" s="78">
        <v>44649</v>
      </c>
      <c r="AM236" s="78">
        <v>44649</v>
      </c>
      <c r="AN236" s="78">
        <v>44649</v>
      </c>
      <c r="AO236" s="78">
        <v>44649</v>
      </c>
      <c r="AP236" s="78">
        <v>44649</v>
      </c>
      <c r="AQ236" s="77" t="s">
        <v>89</v>
      </c>
      <c r="AR236" s="77"/>
      <c r="AS236" s="77" t="s">
        <v>2776</v>
      </c>
      <c r="AT236" s="78"/>
      <c r="AU236" s="78"/>
      <c r="AV236" s="78"/>
      <c r="AW236" s="77" t="s">
        <v>1198</v>
      </c>
      <c r="AX236" s="77" t="s">
        <v>116</v>
      </c>
      <c r="AY236" s="576"/>
      <c r="AZ236" s="576"/>
      <c r="BA236" s="576"/>
      <c r="BB236" s="576"/>
      <c r="BC236" s="576"/>
      <c r="BD236" s="576"/>
      <c r="BE236" s="77">
        <f t="shared" si="37"/>
        <v>14</v>
      </c>
      <c r="BF236" s="77">
        <f t="shared" si="38"/>
        <v>3</v>
      </c>
      <c r="BG236" s="77">
        <f t="shared" si="39"/>
        <v>2022</v>
      </c>
      <c r="BH236" s="89"/>
    </row>
    <row r="237" spans="1:60">
      <c r="A237" s="77" t="s">
        <v>428</v>
      </c>
      <c r="B237" s="77" t="s">
        <v>2157</v>
      </c>
      <c r="C237" s="77" t="s">
        <v>2778</v>
      </c>
      <c r="D237" s="78"/>
      <c r="E237" s="77" t="s">
        <v>2779</v>
      </c>
      <c r="F237" s="77" t="s">
        <v>2135</v>
      </c>
      <c r="G237" s="77" t="s">
        <v>2147</v>
      </c>
      <c r="H237" s="77" t="s">
        <v>2148</v>
      </c>
      <c r="I237" s="77" t="s">
        <v>531</v>
      </c>
      <c r="J237" s="77" t="s">
        <v>110</v>
      </c>
      <c r="K237" s="77">
        <v>91761</v>
      </c>
      <c r="L237" s="77" t="s">
        <v>195</v>
      </c>
      <c r="M237" s="77" t="s">
        <v>2637</v>
      </c>
      <c r="N237" s="77"/>
      <c r="O237" s="77"/>
      <c r="P237" s="77"/>
      <c r="Q237" s="77" t="s">
        <v>1267</v>
      </c>
      <c r="R237" s="77"/>
      <c r="S237" s="77"/>
      <c r="T237" s="77" t="s">
        <v>2638</v>
      </c>
      <c r="U237" s="77">
        <v>30390156</v>
      </c>
      <c r="V237" s="77">
        <v>14.75</v>
      </c>
      <c r="W237" s="77" t="s">
        <v>2183</v>
      </c>
      <c r="X237" s="77">
        <v>400</v>
      </c>
      <c r="Y237" s="77">
        <v>768</v>
      </c>
      <c r="Z237" s="77">
        <v>24</v>
      </c>
      <c r="AA237" s="89">
        <f t="shared" si="32"/>
        <v>0.30719999999999997</v>
      </c>
      <c r="AB237" s="77" t="s">
        <v>88</v>
      </c>
      <c r="AC237" s="78">
        <v>44651</v>
      </c>
      <c r="AD237" s="77"/>
      <c r="AE237" s="77" t="s">
        <v>2142</v>
      </c>
      <c r="AF237" s="77" t="str">
        <f t="shared" si="33"/>
        <v>CA0975031017T</v>
      </c>
      <c r="AG237" s="77">
        <f t="shared" si="34"/>
        <v>768</v>
      </c>
      <c r="AH237" s="77">
        <f t="shared" si="35"/>
        <v>24</v>
      </c>
      <c r="AI237" s="89">
        <f t="shared" si="36"/>
        <v>0.30719999999999997</v>
      </c>
      <c r="AJ237" s="77" t="s">
        <v>2143</v>
      </c>
      <c r="AK237" s="77" t="s">
        <v>2778</v>
      </c>
      <c r="AL237" s="78">
        <v>44649</v>
      </c>
      <c r="AM237" s="78">
        <v>44649</v>
      </c>
      <c r="AN237" s="78">
        <v>44649</v>
      </c>
      <c r="AO237" s="78">
        <v>44649</v>
      </c>
      <c r="AP237" s="78">
        <v>44649</v>
      </c>
      <c r="AQ237" s="77" t="s">
        <v>89</v>
      </c>
      <c r="AR237" s="77"/>
      <c r="AS237" s="77" t="s">
        <v>2778</v>
      </c>
      <c r="AT237" s="78"/>
      <c r="AU237" s="78"/>
      <c r="AV237" s="78"/>
      <c r="AW237" s="77" t="s">
        <v>1198</v>
      </c>
      <c r="AX237" s="77" t="s">
        <v>116</v>
      </c>
      <c r="AY237" s="576"/>
      <c r="AZ237" s="576"/>
      <c r="BA237" s="576"/>
      <c r="BB237" s="576"/>
      <c r="BC237" s="576"/>
      <c r="BD237" s="576"/>
      <c r="BE237" s="77">
        <f t="shared" si="37"/>
        <v>14</v>
      </c>
      <c r="BF237" s="77">
        <f t="shared" si="38"/>
        <v>3</v>
      </c>
      <c r="BG237" s="77">
        <f t="shared" si="39"/>
        <v>2022</v>
      </c>
      <c r="BH237" s="89"/>
    </row>
    <row r="238" spans="1:60">
      <c r="A238" s="77" t="s">
        <v>428</v>
      </c>
      <c r="B238" s="77" t="s">
        <v>2157</v>
      </c>
      <c r="C238" s="77" t="s">
        <v>2780</v>
      </c>
      <c r="D238" s="78"/>
      <c r="E238" s="77" t="s">
        <v>2781</v>
      </c>
      <c r="F238" s="77" t="s">
        <v>2135</v>
      </c>
      <c r="G238" s="77" t="s">
        <v>2147</v>
      </c>
      <c r="H238" s="77" t="s">
        <v>2148</v>
      </c>
      <c r="I238" s="77" t="s">
        <v>531</v>
      </c>
      <c r="J238" s="77" t="s">
        <v>110</v>
      </c>
      <c r="K238" s="77">
        <v>91761</v>
      </c>
      <c r="L238" s="77" t="s">
        <v>195</v>
      </c>
      <c r="M238" s="77" t="s">
        <v>2637</v>
      </c>
      <c r="N238" s="77"/>
      <c r="O238" s="77"/>
      <c r="P238" s="77"/>
      <c r="Q238" s="77" t="s">
        <v>1267</v>
      </c>
      <c r="R238" s="77"/>
      <c r="S238" s="77"/>
      <c r="T238" s="77" t="s">
        <v>2638</v>
      </c>
      <c r="U238" s="77">
        <v>30390156</v>
      </c>
      <c r="V238" s="77">
        <v>14.75</v>
      </c>
      <c r="W238" s="77" t="s">
        <v>2183</v>
      </c>
      <c r="X238" s="77">
        <v>400</v>
      </c>
      <c r="Y238" s="77">
        <v>384</v>
      </c>
      <c r="Z238" s="77">
        <v>12</v>
      </c>
      <c r="AA238" s="89">
        <f t="shared" si="32"/>
        <v>0.15359999999999999</v>
      </c>
      <c r="AB238" s="77" t="s">
        <v>88</v>
      </c>
      <c r="AC238" s="78">
        <v>44651</v>
      </c>
      <c r="AD238" s="77"/>
      <c r="AE238" s="77" t="s">
        <v>2142</v>
      </c>
      <c r="AF238" s="77" t="str">
        <f t="shared" si="33"/>
        <v>CA0895031018T</v>
      </c>
      <c r="AG238" s="77">
        <f t="shared" si="34"/>
        <v>384</v>
      </c>
      <c r="AH238" s="77">
        <f t="shared" si="35"/>
        <v>12</v>
      </c>
      <c r="AI238" s="89">
        <f t="shared" si="36"/>
        <v>0.15359999999999999</v>
      </c>
      <c r="AJ238" s="77" t="s">
        <v>2143</v>
      </c>
      <c r="AK238" s="77" t="s">
        <v>2780</v>
      </c>
      <c r="AL238" s="78">
        <v>44649</v>
      </c>
      <c r="AM238" s="78">
        <v>44649</v>
      </c>
      <c r="AN238" s="78">
        <v>44649</v>
      </c>
      <c r="AO238" s="78">
        <v>44649</v>
      </c>
      <c r="AP238" s="78">
        <v>44649</v>
      </c>
      <c r="AQ238" s="77" t="s">
        <v>89</v>
      </c>
      <c r="AR238" s="77"/>
      <c r="AS238" s="77" t="s">
        <v>2780</v>
      </c>
      <c r="AT238" s="78"/>
      <c r="AU238" s="78"/>
      <c r="AV238" s="78"/>
      <c r="AW238" s="77" t="s">
        <v>1198</v>
      </c>
      <c r="AX238" s="77" t="s">
        <v>116</v>
      </c>
      <c r="AY238" s="576"/>
      <c r="AZ238" s="576"/>
      <c r="BA238" s="576"/>
      <c r="BB238" s="576"/>
      <c r="BC238" s="576"/>
      <c r="BD238" s="576"/>
      <c r="BE238" s="77">
        <f t="shared" si="37"/>
        <v>14</v>
      </c>
      <c r="BF238" s="77">
        <f t="shared" si="38"/>
        <v>3</v>
      </c>
      <c r="BG238" s="77">
        <f t="shared" si="39"/>
        <v>2022</v>
      </c>
      <c r="BH238" s="89"/>
    </row>
    <row r="239" spans="1:60">
      <c r="A239" s="77" t="s">
        <v>428</v>
      </c>
      <c r="B239" s="77" t="s">
        <v>2132</v>
      </c>
      <c r="C239" s="77" t="s">
        <v>2782</v>
      </c>
      <c r="D239" s="78"/>
      <c r="E239" s="77" t="s">
        <v>2783</v>
      </c>
      <c r="F239" s="77" t="s">
        <v>2135</v>
      </c>
      <c r="G239" s="77" t="s">
        <v>2147</v>
      </c>
      <c r="H239" s="77" t="s">
        <v>2148</v>
      </c>
      <c r="I239" s="77" t="s">
        <v>531</v>
      </c>
      <c r="J239" s="77" t="s">
        <v>110</v>
      </c>
      <c r="K239" s="77">
        <v>91761</v>
      </c>
      <c r="L239" s="77" t="s">
        <v>2168</v>
      </c>
      <c r="M239" s="77" t="s">
        <v>2784</v>
      </c>
      <c r="N239" s="77"/>
      <c r="O239" s="77"/>
      <c r="P239" s="77"/>
      <c r="Q239" s="77" t="s">
        <v>1267</v>
      </c>
      <c r="R239" s="77"/>
      <c r="S239" s="77"/>
      <c r="T239" s="77" t="s">
        <v>2551</v>
      </c>
      <c r="U239" s="77">
        <v>30390456</v>
      </c>
      <c r="V239" s="77">
        <v>14.75</v>
      </c>
      <c r="W239" s="77" t="s">
        <v>2141</v>
      </c>
      <c r="X239" s="77">
        <v>400</v>
      </c>
      <c r="Y239" s="77">
        <v>768</v>
      </c>
      <c r="Z239" s="77">
        <v>24</v>
      </c>
      <c r="AA239" s="89">
        <f t="shared" si="32"/>
        <v>0.30719999999999997</v>
      </c>
      <c r="AB239" s="77" t="s">
        <v>70</v>
      </c>
      <c r="AC239" s="78">
        <v>44651</v>
      </c>
      <c r="AD239" s="77"/>
      <c r="AE239" s="77" t="s">
        <v>2142</v>
      </c>
      <c r="AF239" s="77" t="str">
        <f t="shared" si="33"/>
        <v>CA7803032122T</v>
      </c>
      <c r="AG239" s="77">
        <f t="shared" si="34"/>
        <v>768</v>
      </c>
      <c r="AH239" s="77">
        <f t="shared" si="35"/>
        <v>24</v>
      </c>
      <c r="AI239" s="89">
        <f t="shared" si="36"/>
        <v>0.30719999999999997</v>
      </c>
      <c r="AJ239" s="77" t="s">
        <v>2143</v>
      </c>
      <c r="AK239" s="77" t="s">
        <v>2782</v>
      </c>
      <c r="AL239" s="78">
        <v>44649</v>
      </c>
      <c r="AM239" s="78">
        <v>44649</v>
      </c>
      <c r="AN239" s="78">
        <v>44649</v>
      </c>
      <c r="AO239" s="78">
        <v>44649</v>
      </c>
      <c r="AP239" s="78">
        <v>44649</v>
      </c>
      <c r="AQ239" s="77" t="s">
        <v>89</v>
      </c>
      <c r="AR239" s="77"/>
      <c r="AS239" s="77" t="s">
        <v>2782</v>
      </c>
      <c r="AT239" s="78"/>
      <c r="AU239" s="78"/>
      <c r="AV239" s="78"/>
      <c r="AW239" s="77" t="s">
        <v>1198</v>
      </c>
      <c r="AX239" s="77" t="s">
        <v>116</v>
      </c>
      <c r="AY239" s="576"/>
      <c r="AZ239" s="576"/>
      <c r="BA239" s="576"/>
      <c r="BB239" s="576"/>
      <c r="BC239" s="576"/>
      <c r="BD239" s="576"/>
      <c r="BE239" s="77">
        <f t="shared" si="37"/>
        <v>14</v>
      </c>
      <c r="BF239" s="77">
        <f t="shared" si="38"/>
        <v>3</v>
      </c>
      <c r="BG239" s="77">
        <f t="shared" si="39"/>
        <v>2022</v>
      </c>
      <c r="BH239" s="89"/>
    </row>
    <row r="240" spans="1:60">
      <c r="A240" s="77" t="s">
        <v>55</v>
      </c>
      <c r="B240" s="77" t="s">
        <v>2132</v>
      </c>
      <c r="C240" s="77" t="s">
        <v>2785</v>
      </c>
      <c r="D240" s="78"/>
      <c r="E240" s="77">
        <v>1292</v>
      </c>
      <c r="F240" s="77" t="s">
        <v>2135</v>
      </c>
      <c r="G240" s="77" t="s">
        <v>2147</v>
      </c>
      <c r="H240" s="77" t="s">
        <v>2148</v>
      </c>
      <c r="I240" s="77" t="s">
        <v>531</v>
      </c>
      <c r="J240" s="77" t="s">
        <v>110</v>
      </c>
      <c r="K240" s="77">
        <v>91761</v>
      </c>
      <c r="L240" s="77" t="s">
        <v>2600</v>
      </c>
      <c r="M240" s="77" t="s">
        <v>2601</v>
      </c>
      <c r="N240" s="77"/>
      <c r="O240" s="77"/>
      <c r="P240" s="77"/>
      <c r="Q240" s="77" t="s">
        <v>1267</v>
      </c>
      <c r="R240" s="77"/>
      <c r="S240" s="77"/>
      <c r="T240" s="77" t="s">
        <v>2675</v>
      </c>
      <c r="U240" s="77">
        <v>30397471</v>
      </c>
      <c r="V240" s="77">
        <v>15</v>
      </c>
      <c r="W240" s="77" t="s">
        <v>2171</v>
      </c>
      <c r="X240" s="77">
        <v>475</v>
      </c>
      <c r="Y240" s="77">
        <v>667</v>
      </c>
      <c r="Z240" s="77">
        <v>23</v>
      </c>
      <c r="AA240" s="89">
        <f t="shared" si="32"/>
        <v>0.31682500000000002</v>
      </c>
      <c r="AB240" s="77" t="s">
        <v>88</v>
      </c>
      <c r="AC240" s="78">
        <v>44651</v>
      </c>
      <c r="AD240" s="77"/>
      <c r="AE240" s="77" t="s">
        <v>2142</v>
      </c>
      <c r="AF240" s="77" t="str">
        <f t="shared" si="33"/>
        <v>CA1292020902T</v>
      </c>
      <c r="AG240" s="77">
        <f t="shared" si="34"/>
        <v>667</v>
      </c>
      <c r="AH240" s="77">
        <f t="shared" si="35"/>
        <v>23</v>
      </c>
      <c r="AI240" s="89">
        <f t="shared" si="36"/>
        <v>0.31682500000000002</v>
      </c>
      <c r="AJ240" s="77" t="s">
        <v>2143</v>
      </c>
      <c r="AK240" s="77" t="s">
        <v>2785</v>
      </c>
      <c r="AL240" s="78">
        <v>44641</v>
      </c>
      <c r="AM240" s="78">
        <v>44641</v>
      </c>
      <c r="AN240" s="78">
        <v>44650</v>
      </c>
      <c r="AO240" s="78">
        <v>44650</v>
      </c>
      <c r="AP240" s="78">
        <v>44650</v>
      </c>
      <c r="AQ240" s="77" t="s">
        <v>89</v>
      </c>
      <c r="AR240" s="77" t="s">
        <v>2604</v>
      </c>
      <c r="AS240" s="77" t="s">
        <v>2785</v>
      </c>
      <c r="AT240" s="78"/>
      <c r="AU240" s="78"/>
      <c r="AV240" s="78"/>
      <c r="AW240" s="77" t="s">
        <v>1198</v>
      </c>
      <c r="AX240" s="77" t="s">
        <v>116</v>
      </c>
      <c r="AY240" s="576"/>
      <c r="AZ240" s="576"/>
      <c r="BA240" s="576"/>
      <c r="BB240" s="576"/>
      <c r="BC240" s="576"/>
      <c r="BD240" s="576"/>
      <c r="BE240" s="77">
        <f t="shared" si="37"/>
        <v>14</v>
      </c>
      <c r="BF240" s="77">
        <f t="shared" si="38"/>
        <v>3</v>
      </c>
      <c r="BG240" s="77">
        <f t="shared" si="39"/>
        <v>2022</v>
      </c>
      <c r="BH240" s="89"/>
    </row>
    <row r="241" spans="1:60">
      <c r="A241" s="77" t="s">
        <v>428</v>
      </c>
      <c r="B241" s="77" t="s">
        <v>79</v>
      </c>
      <c r="C241" s="77" t="s">
        <v>2786</v>
      </c>
      <c r="D241" s="78"/>
      <c r="E241" s="77" t="s">
        <v>2787</v>
      </c>
      <c r="F241" s="77" t="s">
        <v>2135</v>
      </c>
      <c r="G241" s="77" t="s">
        <v>2136</v>
      </c>
      <c r="H241" s="77" t="s">
        <v>2137</v>
      </c>
      <c r="I241" s="77" t="s">
        <v>2138</v>
      </c>
      <c r="J241" s="77" t="s">
        <v>110</v>
      </c>
      <c r="K241" s="77">
        <v>90248</v>
      </c>
      <c r="L241" s="77" t="s">
        <v>2788</v>
      </c>
      <c r="M241" s="77" t="s">
        <v>2789</v>
      </c>
      <c r="N241" s="77"/>
      <c r="O241" s="77"/>
      <c r="P241" s="77"/>
      <c r="Q241" s="77" t="s">
        <v>1267</v>
      </c>
      <c r="R241" s="77"/>
      <c r="S241" s="77"/>
      <c r="T241" s="77" t="s">
        <v>2790</v>
      </c>
      <c r="U241" s="77">
        <v>30390456</v>
      </c>
      <c r="V241" s="77">
        <v>14.75</v>
      </c>
      <c r="W241" s="77" t="s">
        <v>2552</v>
      </c>
      <c r="X241" s="77">
        <v>400</v>
      </c>
      <c r="Y241" s="77">
        <v>832</v>
      </c>
      <c r="Z241" s="77">
        <v>26</v>
      </c>
      <c r="AA241" s="89">
        <f t="shared" si="32"/>
        <v>0.33279999999999998</v>
      </c>
      <c r="AB241" s="77" t="s">
        <v>88</v>
      </c>
      <c r="AC241" s="78">
        <v>44651</v>
      </c>
      <c r="AD241" s="77"/>
      <c r="AE241" s="77" t="s">
        <v>2142</v>
      </c>
      <c r="AF241" s="77" t="str">
        <f t="shared" si="33"/>
        <v>CA3850031708T</v>
      </c>
      <c r="AG241" s="77">
        <f t="shared" si="34"/>
        <v>832</v>
      </c>
      <c r="AH241" s="77">
        <f t="shared" si="35"/>
        <v>26</v>
      </c>
      <c r="AI241" s="89">
        <f t="shared" si="36"/>
        <v>0.33279999999999998</v>
      </c>
      <c r="AJ241" s="77" t="s">
        <v>2143</v>
      </c>
      <c r="AK241" s="77" t="s">
        <v>2786</v>
      </c>
      <c r="AL241" s="78">
        <v>44645</v>
      </c>
      <c r="AM241" s="78">
        <v>44645</v>
      </c>
      <c r="AN241" s="78">
        <v>44650</v>
      </c>
      <c r="AO241" s="78">
        <v>44650</v>
      </c>
      <c r="AP241" s="78">
        <v>44650</v>
      </c>
      <c r="AQ241" s="77" t="s">
        <v>89</v>
      </c>
      <c r="AR241" s="77"/>
      <c r="AS241" s="77" t="s">
        <v>2786</v>
      </c>
      <c r="AT241" s="78"/>
      <c r="AU241" s="78"/>
      <c r="AV241" s="78"/>
      <c r="AW241" s="77" t="s">
        <v>1198</v>
      </c>
      <c r="AX241" s="77" t="s">
        <v>116</v>
      </c>
      <c r="AY241" s="576"/>
      <c r="AZ241" s="576"/>
      <c r="BA241" s="576"/>
      <c r="BB241" s="576"/>
      <c r="BC241" s="576"/>
      <c r="BD241" s="576"/>
      <c r="BE241" s="77">
        <f t="shared" si="37"/>
        <v>14</v>
      </c>
      <c r="BF241" s="77">
        <f t="shared" si="38"/>
        <v>3</v>
      </c>
      <c r="BG241" s="77">
        <f t="shared" si="39"/>
        <v>2022</v>
      </c>
      <c r="BH241" s="89"/>
    </row>
    <row r="242" spans="1:60">
      <c r="A242" s="77" t="s">
        <v>55</v>
      </c>
      <c r="B242" s="77" t="s">
        <v>230</v>
      </c>
      <c r="C242" s="77" t="s">
        <v>2791</v>
      </c>
      <c r="D242" s="78"/>
      <c r="E242" s="77" t="s">
        <v>2792</v>
      </c>
      <c r="F242" s="77" t="s">
        <v>2135</v>
      </c>
      <c r="G242" s="77" t="s">
        <v>2136</v>
      </c>
      <c r="H242" s="77" t="s">
        <v>2137</v>
      </c>
      <c r="I242" s="77" t="s">
        <v>2138</v>
      </c>
      <c r="J242" s="77" t="s">
        <v>110</v>
      </c>
      <c r="K242" s="77">
        <v>90248</v>
      </c>
      <c r="L242" s="77" t="s">
        <v>983</v>
      </c>
      <c r="M242" s="77" t="s">
        <v>2793</v>
      </c>
      <c r="N242" s="77"/>
      <c r="O242" s="77"/>
      <c r="P242" s="77"/>
      <c r="Q242" s="77" t="s">
        <v>1267</v>
      </c>
      <c r="R242" s="77"/>
      <c r="S242" s="77"/>
      <c r="T242" s="77" t="s">
        <v>2794</v>
      </c>
      <c r="U242" s="77">
        <v>30397471</v>
      </c>
      <c r="V242" s="77">
        <v>15</v>
      </c>
      <c r="W242" s="77" t="s">
        <v>2171</v>
      </c>
      <c r="X242" s="77">
        <v>475</v>
      </c>
      <c r="Y242" s="77">
        <v>435</v>
      </c>
      <c r="Z242" s="77">
        <v>15</v>
      </c>
      <c r="AA242" s="89">
        <f t="shared" si="32"/>
        <v>0.206625</v>
      </c>
      <c r="AB242" s="77" t="s">
        <v>88</v>
      </c>
      <c r="AC242" s="78">
        <v>44651</v>
      </c>
      <c r="AD242" s="77"/>
      <c r="AE242" s="77" t="s">
        <v>2142</v>
      </c>
      <c r="AF242" s="77" t="str">
        <f t="shared" si="33"/>
        <v>CA5191031026T</v>
      </c>
      <c r="AG242" s="77">
        <f t="shared" si="34"/>
        <v>435</v>
      </c>
      <c r="AH242" s="77">
        <f t="shared" si="35"/>
        <v>15</v>
      </c>
      <c r="AI242" s="89">
        <f t="shared" si="36"/>
        <v>0.206625</v>
      </c>
      <c r="AJ242" s="77" t="s">
        <v>2143</v>
      </c>
      <c r="AK242" s="77" t="s">
        <v>2791</v>
      </c>
      <c r="AL242" s="78">
        <v>44648</v>
      </c>
      <c r="AM242" s="78">
        <v>44648</v>
      </c>
      <c r="AN242" s="78">
        <v>44650</v>
      </c>
      <c r="AO242" s="78">
        <v>44650</v>
      </c>
      <c r="AP242" s="78">
        <v>44650</v>
      </c>
      <c r="AQ242" s="77" t="s">
        <v>89</v>
      </c>
      <c r="AR242" s="77"/>
      <c r="AS242" s="77" t="s">
        <v>2791</v>
      </c>
      <c r="AT242" s="78"/>
      <c r="AU242" s="78"/>
      <c r="AV242" s="78"/>
      <c r="AW242" s="77" t="s">
        <v>1198</v>
      </c>
      <c r="AX242" s="77" t="s">
        <v>116</v>
      </c>
      <c r="AY242" s="576"/>
      <c r="AZ242" s="576"/>
      <c r="BA242" s="576"/>
      <c r="BB242" s="576"/>
      <c r="BC242" s="576"/>
      <c r="BD242" s="576"/>
      <c r="BE242" s="77">
        <f t="shared" si="37"/>
        <v>14</v>
      </c>
      <c r="BF242" s="77">
        <f t="shared" si="38"/>
        <v>3</v>
      </c>
      <c r="BG242" s="77">
        <f t="shared" si="39"/>
        <v>2022</v>
      </c>
      <c r="BH242" s="89"/>
    </row>
    <row r="243" spans="1:60">
      <c r="A243" s="77" t="s">
        <v>55</v>
      </c>
      <c r="B243" s="77" t="s">
        <v>230</v>
      </c>
      <c r="C243" s="77" t="s">
        <v>2795</v>
      </c>
      <c r="D243" s="78"/>
      <c r="E243" s="77" t="s">
        <v>2796</v>
      </c>
      <c r="F243" s="77" t="s">
        <v>2135</v>
      </c>
      <c r="G243" s="77" t="s">
        <v>2136</v>
      </c>
      <c r="H243" s="77" t="s">
        <v>2137</v>
      </c>
      <c r="I243" s="77" t="s">
        <v>2138</v>
      </c>
      <c r="J243" s="77" t="s">
        <v>110</v>
      </c>
      <c r="K243" s="77">
        <v>90248</v>
      </c>
      <c r="L243" s="77" t="s">
        <v>983</v>
      </c>
      <c r="M243" s="77" t="s">
        <v>2793</v>
      </c>
      <c r="N243" s="77"/>
      <c r="O243" s="77"/>
      <c r="P243" s="77"/>
      <c r="Q243" s="77" t="s">
        <v>1267</v>
      </c>
      <c r="R243" s="77"/>
      <c r="S243" s="77"/>
      <c r="T243" s="77" t="s">
        <v>2794</v>
      </c>
      <c r="U243" s="77">
        <v>30397471</v>
      </c>
      <c r="V243" s="77">
        <v>15</v>
      </c>
      <c r="W243" s="77" t="s">
        <v>2171</v>
      </c>
      <c r="X243" s="77">
        <v>475</v>
      </c>
      <c r="Y243" s="77">
        <v>435</v>
      </c>
      <c r="Z243" s="77">
        <v>15</v>
      </c>
      <c r="AA243" s="89">
        <f t="shared" si="32"/>
        <v>0.206625</v>
      </c>
      <c r="AB243" s="77" t="s">
        <v>88</v>
      </c>
      <c r="AC243" s="78">
        <v>44651</v>
      </c>
      <c r="AD243" s="77"/>
      <c r="AE243" s="77" t="s">
        <v>2142</v>
      </c>
      <c r="AF243" s="77" t="str">
        <f t="shared" si="33"/>
        <v>CA5126031028T</v>
      </c>
      <c r="AG243" s="77">
        <f t="shared" si="34"/>
        <v>435</v>
      </c>
      <c r="AH243" s="77">
        <f t="shared" si="35"/>
        <v>15</v>
      </c>
      <c r="AI243" s="89">
        <f t="shared" si="36"/>
        <v>0.206625</v>
      </c>
      <c r="AJ243" s="77" t="s">
        <v>2143</v>
      </c>
      <c r="AK243" s="77" t="s">
        <v>2795</v>
      </c>
      <c r="AL243" s="78">
        <v>44648</v>
      </c>
      <c r="AM243" s="78">
        <v>44648</v>
      </c>
      <c r="AN243" s="78">
        <v>44650</v>
      </c>
      <c r="AO243" s="78">
        <v>44650</v>
      </c>
      <c r="AP243" s="78">
        <v>44650</v>
      </c>
      <c r="AQ243" s="77" t="s">
        <v>89</v>
      </c>
      <c r="AR243" s="77"/>
      <c r="AS243" s="77" t="s">
        <v>2795</v>
      </c>
      <c r="AT243" s="78"/>
      <c r="AU243" s="78"/>
      <c r="AV243" s="78"/>
      <c r="AW243" s="77" t="s">
        <v>1198</v>
      </c>
      <c r="AX243" s="77" t="s">
        <v>116</v>
      </c>
      <c r="AY243" s="576"/>
      <c r="AZ243" s="576"/>
      <c r="BA243" s="576"/>
      <c r="BB243" s="576"/>
      <c r="BC243" s="576"/>
      <c r="BD243" s="576"/>
      <c r="BE243" s="77">
        <f t="shared" si="37"/>
        <v>14</v>
      </c>
      <c r="BF243" s="77">
        <f t="shared" si="38"/>
        <v>3</v>
      </c>
      <c r="BG243" s="77">
        <f t="shared" si="39"/>
        <v>2022</v>
      </c>
      <c r="BH243" s="89"/>
    </row>
    <row r="244" spans="1:60">
      <c r="A244" s="77" t="s">
        <v>428</v>
      </c>
      <c r="B244" s="77" t="s">
        <v>2132</v>
      </c>
      <c r="C244" s="77" t="s">
        <v>2797</v>
      </c>
      <c r="D244" s="78"/>
      <c r="E244" s="77" t="s">
        <v>2798</v>
      </c>
      <c r="F244" s="77" t="s">
        <v>2135</v>
      </c>
      <c r="G244" s="77" t="s">
        <v>2147</v>
      </c>
      <c r="H244" s="77" t="s">
        <v>2148</v>
      </c>
      <c r="I244" s="77" t="s">
        <v>531</v>
      </c>
      <c r="J244" s="77" t="s">
        <v>110</v>
      </c>
      <c r="K244" s="77">
        <v>91761</v>
      </c>
      <c r="L244" s="77" t="s">
        <v>2799</v>
      </c>
      <c r="M244" s="77" t="s">
        <v>2800</v>
      </c>
      <c r="N244" s="77"/>
      <c r="O244" s="77"/>
      <c r="P244" s="77"/>
      <c r="Q244" s="77" t="s">
        <v>1267</v>
      </c>
      <c r="R244" s="77"/>
      <c r="S244" s="77"/>
      <c r="T244" s="77" t="s">
        <v>2624</v>
      </c>
      <c r="U244" s="77">
        <v>30390456</v>
      </c>
      <c r="V244" s="77">
        <v>14.75</v>
      </c>
      <c r="W244" s="77" t="s">
        <v>2141</v>
      </c>
      <c r="X244" s="77">
        <v>400</v>
      </c>
      <c r="Y244" s="77">
        <v>768</v>
      </c>
      <c r="Z244" s="77">
        <v>24</v>
      </c>
      <c r="AA244" s="89">
        <f t="shared" si="32"/>
        <v>0.30719999999999997</v>
      </c>
      <c r="AB244" s="77" t="s">
        <v>88</v>
      </c>
      <c r="AC244" s="78">
        <v>44651</v>
      </c>
      <c r="AD244" s="77"/>
      <c r="AE244" s="77" t="s">
        <v>2142</v>
      </c>
      <c r="AF244" s="77" t="str">
        <f t="shared" si="33"/>
        <v>CA0258030839T</v>
      </c>
      <c r="AG244" s="77">
        <f t="shared" si="34"/>
        <v>768</v>
      </c>
      <c r="AH244" s="77">
        <f t="shared" si="35"/>
        <v>24</v>
      </c>
      <c r="AI244" s="89">
        <f t="shared" si="36"/>
        <v>0.30719999999999997</v>
      </c>
      <c r="AJ244" s="77" t="s">
        <v>2143</v>
      </c>
      <c r="AK244" s="77" t="s">
        <v>2797</v>
      </c>
      <c r="AL244" s="78">
        <v>44648</v>
      </c>
      <c r="AM244" s="78">
        <v>44648</v>
      </c>
      <c r="AN244" s="78">
        <v>44650</v>
      </c>
      <c r="AO244" s="78">
        <v>44650</v>
      </c>
      <c r="AP244" s="78">
        <v>44650</v>
      </c>
      <c r="AQ244" s="77" t="s">
        <v>89</v>
      </c>
      <c r="AR244" s="77"/>
      <c r="AS244" s="77" t="s">
        <v>2797</v>
      </c>
      <c r="AT244" s="78"/>
      <c r="AU244" s="78"/>
      <c r="AV244" s="78"/>
      <c r="AW244" s="77" t="s">
        <v>1198</v>
      </c>
      <c r="AX244" s="77" t="s">
        <v>116</v>
      </c>
      <c r="AY244" s="576"/>
      <c r="AZ244" s="576"/>
      <c r="BA244" s="576"/>
      <c r="BB244" s="576"/>
      <c r="BC244" s="576"/>
      <c r="BD244" s="576"/>
      <c r="BE244" s="77">
        <f t="shared" si="37"/>
        <v>14</v>
      </c>
      <c r="BF244" s="77">
        <f t="shared" si="38"/>
        <v>3</v>
      </c>
      <c r="BG244" s="77">
        <f t="shared" si="39"/>
        <v>2022</v>
      </c>
      <c r="BH244" s="89"/>
    </row>
    <row r="245" spans="1:60">
      <c r="A245" s="77" t="s">
        <v>428</v>
      </c>
      <c r="B245" s="77" t="s">
        <v>2132</v>
      </c>
      <c r="C245" s="77" t="s">
        <v>2801</v>
      </c>
      <c r="D245" s="78"/>
      <c r="E245" s="77" t="s">
        <v>2802</v>
      </c>
      <c r="F245" s="77" t="s">
        <v>2135</v>
      </c>
      <c r="G245" s="77" t="s">
        <v>2147</v>
      </c>
      <c r="H245" s="77" t="s">
        <v>2148</v>
      </c>
      <c r="I245" s="77" t="s">
        <v>531</v>
      </c>
      <c r="J245" s="77" t="s">
        <v>110</v>
      </c>
      <c r="K245" s="77">
        <v>91761</v>
      </c>
      <c r="L245" s="77" t="s">
        <v>2803</v>
      </c>
      <c r="M245" s="77" t="s">
        <v>2804</v>
      </c>
      <c r="N245" s="77"/>
      <c r="O245" s="77"/>
      <c r="P245" s="77"/>
      <c r="Q245" s="77" t="s">
        <v>1267</v>
      </c>
      <c r="R245" s="77"/>
      <c r="S245" s="77"/>
      <c r="T245" s="77" t="s">
        <v>2805</v>
      </c>
      <c r="U245" s="77">
        <v>30390456</v>
      </c>
      <c r="V245" s="77">
        <v>14.75</v>
      </c>
      <c r="W245" s="77" t="s">
        <v>2141</v>
      </c>
      <c r="X245" s="77">
        <v>400</v>
      </c>
      <c r="Y245" s="77">
        <v>768</v>
      </c>
      <c r="Z245" s="77">
        <v>24</v>
      </c>
      <c r="AA245" s="89">
        <f t="shared" si="32"/>
        <v>0.30719999999999997</v>
      </c>
      <c r="AB245" s="77" t="s">
        <v>88</v>
      </c>
      <c r="AC245" s="78">
        <v>44651</v>
      </c>
      <c r="AD245" s="77"/>
      <c r="AE245" s="77" t="s">
        <v>2142</v>
      </c>
      <c r="AF245" s="77" t="str">
        <f t="shared" si="33"/>
        <v>CA4124030841T</v>
      </c>
      <c r="AG245" s="77">
        <f t="shared" si="34"/>
        <v>768</v>
      </c>
      <c r="AH245" s="77">
        <f t="shared" si="35"/>
        <v>24</v>
      </c>
      <c r="AI245" s="89">
        <f t="shared" si="36"/>
        <v>0.30719999999999997</v>
      </c>
      <c r="AJ245" s="77" t="s">
        <v>2143</v>
      </c>
      <c r="AK245" s="77" t="s">
        <v>2801</v>
      </c>
      <c r="AL245" s="78">
        <v>44648</v>
      </c>
      <c r="AM245" s="78">
        <v>44648</v>
      </c>
      <c r="AN245" s="78">
        <v>44650</v>
      </c>
      <c r="AO245" s="78">
        <v>44650</v>
      </c>
      <c r="AP245" s="78">
        <v>44650</v>
      </c>
      <c r="AQ245" s="77" t="s">
        <v>89</v>
      </c>
      <c r="AR245" s="77"/>
      <c r="AS245" s="77" t="s">
        <v>2801</v>
      </c>
      <c r="AT245" s="78"/>
      <c r="AU245" s="78"/>
      <c r="AV245" s="78"/>
      <c r="AW245" s="77" t="s">
        <v>1198</v>
      </c>
      <c r="AX245" s="77" t="s">
        <v>116</v>
      </c>
      <c r="AY245" s="576"/>
      <c r="AZ245" s="576"/>
      <c r="BA245" s="576"/>
      <c r="BB245" s="576"/>
      <c r="BC245" s="576"/>
      <c r="BD245" s="576"/>
      <c r="BE245" s="77">
        <f t="shared" si="37"/>
        <v>14</v>
      </c>
      <c r="BF245" s="77">
        <f t="shared" si="38"/>
        <v>3</v>
      </c>
      <c r="BG245" s="77">
        <f t="shared" si="39"/>
        <v>2022</v>
      </c>
      <c r="BH245" s="89"/>
    </row>
    <row r="246" spans="1:60">
      <c r="A246" s="77" t="s">
        <v>428</v>
      </c>
      <c r="B246" s="77" t="s">
        <v>56</v>
      </c>
      <c r="C246" s="77" t="s">
        <v>2806</v>
      </c>
      <c r="D246" s="78"/>
      <c r="E246" s="77" t="s">
        <v>2377</v>
      </c>
      <c r="F246" s="77" t="s">
        <v>2135</v>
      </c>
      <c r="G246" s="77" t="s">
        <v>2136</v>
      </c>
      <c r="H246" s="77" t="s">
        <v>2137</v>
      </c>
      <c r="I246" s="77" t="s">
        <v>2138</v>
      </c>
      <c r="J246" s="77" t="s">
        <v>110</v>
      </c>
      <c r="K246" s="77">
        <v>90248</v>
      </c>
      <c r="L246" s="77" t="s">
        <v>1194</v>
      </c>
      <c r="M246" s="77" t="s">
        <v>1195</v>
      </c>
      <c r="N246" s="77" t="s">
        <v>1196</v>
      </c>
      <c r="O246" s="77" t="s">
        <v>110</v>
      </c>
      <c r="P246" s="77">
        <v>92407</v>
      </c>
      <c r="Q246" s="77" t="s">
        <v>1267</v>
      </c>
      <c r="R246" s="77"/>
      <c r="S246" s="77"/>
      <c r="T246" s="77"/>
      <c r="U246" s="77">
        <v>30390256</v>
      </c>
      <c r="V246" s="77">
        <v>14.75</v>
      </c>
      <c r="W246" s="77" t="s">
        <v>2197</v>
      </c>
      <c r="X246" s="77">
        <v>400</v>
      </c>
      <c r="Y246" s="77">
        <v>624</v>
      </c>
      <c r="Z246" s="77">
        <v>24</v>
      </c>
      <c r="AA246" s="89">
        <f t="shared" si="32"/>
        <v>0.24959999999999999</v>
      </c>
      <c r="AB246" s="77" t="s">
        <v>70</v>
      </c>
      <c r="AC246" s="78">
        <v>44651</v>
      </c>
      <c r="AD246" s="77"/>
      <c r="AE246" s="77" t="s">
        <v>2142</v>
      </c>
      <c r="AF246" s="77" t="str">
        <f t="shared" si="33"/>
        <v>CA2022031044T</v>
      </c>
      <c r="AG246" s="77">
        <f t="shared" si="34"/>
        <v>624</v>
      </c>
      <c r="AH246" s="77">
        <f t="shared" si="35"/>
        <v>24</v>
      </c>
      <c r="AI246" s="89">
        <f t="shared" si="36"/>
        <v>0.24959999999999999</v>
      </c>
      <c r="AJ246" s="77" t="s">
        <v>2143</v>
      </c>
      <c r="AK246" s="77" t="s">
        <v>2806</v>
      </c>
      <c r="AL246" s="78">
        <v>44649</v>
      </c>
      <c r="AM246" s="78">
        <v>44649</v>
      </c>
      <c r="AN246" s="78">
        <v>44650</v>
      </c>
      <c r="AO246" s="78">
        <v>44650</v>
      </c>
      <c r="AP246" s="78">
        <v>44650</v>
      </c>
      <c r="AQ246" s="77" t="s">
        <v>89</v>
      </c>
      <c r="AR246" s="77" t="s">
        <v>2807</v>
      </c>
      <c r="AS246" s="77" t="s">
        <v>2806</v>
      </c>
      <c r="AT246" s="78"/>
      <c r="AU246" s="78"/>
      <c r="AV246" s="78"/>
      <c r="AW246" s="77" t="s">
        <v>1198</v>
      </c>
      <c r="AX246" s="77" t="s">
        <v>116</v>
      </c>
      <c r="AY246" s="576"/>
      <c r="AZ246" s="576"/>
      <c r="BA246" s="576"/>
      <c r="BB246" s="576"/>
      <c r="BC246" s="576"/>
      <c r="BD246" s="576"/>
      <c r="BE246" s="77">
        <f t="shared" si="37"/>
        <v>14</v>
      </c>
      <c r="BF246" s="77">
        <f t="shared" si="38"/>
        <v>3</v>
      </c>
      <c r="BG246" s="77">
        <f t="shared" si="39"/>
        <v>2022</v>
      </c>
      <c r="BH246" s="89"/>
    </row>
    <row r="247" spans="1:60">
      <c r="A247" s="77" t="s">
        <v>55</v>
      </c>
      <c r="B247" s="77" t="s">
        <v>2132</v>
      </c>
      <c r="C247" s="77" t="s">
        <v>2808</v>
      </c>
      <c r="D247" s="78"/>
      <c r="E247" s="77" t="s">
        <v>2581</v>
      </c>
      <c r="F247" s="77" t="s">
        <v>2135</v>
      </c>
      <c r="G247" s="77" t="s">
        <v>2684</v>
      </c>
      <c r="H247" s="77" t="s">
        <v>2685</v>
      </c>
      <c r="I247" s="77" t="s">
        <v>2686</v>
      </c>
      <c r="J247" s="77" t="s">
        <v>110</v>
      </c>
      <c r="K247" s="77">
        <v>92833</v>
      </c>
      <c r="L247" s="77" t="s">
        <v>190</v>
      </c>
      <c r="M247" s="77" t="s">
        <v>191</v>
      </c>
      <c r="N247" s="77"/>
      <c r="O247" s="77"/>
      <c r="P247" s="77"/>
      <c r="Q247" s="77" t="s">
        <v>1267</v>
      </c>
      <c r="R247" s="77"/>
      <c r="S247" s="77"/>
      <c r="T247" s="77" t="s">
        <v>2582</v>
      </c>
      <c r="U247" s="77">
        <v>30397471</v>
      </c>
      <c r="V247" s="77">
        <v>15</v>
      </c>
      <c r="W247" s="77" t="s">
        <v>2171</v>
      </c>
      <c r="X247" s="77">
        <v>475</v>
      </c>
      <c r="Y247" s="77">
        <v>696</v>
      </c>
      <c r="Z247" s="77">
        <v>24</v>
      </c>
      <c r="AA247" s="89">
        <f t="shared" si="32"/>
        <v>0.3306</v>
      </c>
      <c r="AB247" s="77" t="s">
        <v>88</v>
      </c>
      <c r="AC247" s="78">
        <v>44651</v>
      </c>
      <c r="AD247" s="77"/>
      <c r="AE247" s="77" t="s">
        <v>2142</v>
      </c>
      <c r="AF247" s="77" t="str">
        <f t="shared" si="33"/>
        <v>CA4378030914T</v>
      </c>
      <c r="AG247" s="77">
        <f t="shared" si="34"/>
        <v>696</v>
      </c>
      <c r="AH247" s="77">
        <f t="shared" si="35"/>
        <v>24</v>
      </c>
      <c r="AI247" s="89">
        <f t="shared" si="36"/>
        <v>0.3306</v>
      </c>
      <c r="AJ247" s="77" t="s">
        <v>2143</v>
      </c>
      <c r="AK247" s="77" t="s">
        <v>2808</v>
      </c>
      <c r="AL247" s="78">
        <v>44649</v>
      </c>
      <c r="AM247" s="78">
        <v>44649</v>
      </c>
      <c r="AN247" s="78">
        <v>44650</v>
      </c>
      <c r="AO247" s="78">
        <v>44650</v>
      </c>
      <c r="AP247" s="78">
        <v>44650</v>
      </c>
      <c r="AQ247" s="77" t="s">
        <v>89</v>
      </c>
      <c r="AR247" s="77"/>
      <c r="AS247" s="77" t="s">
        <v>2808</v>
      </c>
      <c r="AT247" s="78"/>
      <c r="AU247" s="78"/>
      <c r="AV247" s="78"/>
      <c r="AW247" s="77" t="s">
        <v>1198</v>
      </c>
      <c r="AX247" s="77" t="s">
        <v>116</v>
      </c>
      <c r="AY247" s="576"/>
      <c r="AZ247" s="576"/>
      <c r="BA247" s="576"/>
      <c r="BB247" s="576"/>
      <c r="BC247" s="576"/>
      <c r="BD247" s="576"/>
      <c r="BE247" s="77">
        <f t="shared" si="37"/>
        <v>14</v>
      </c>
      <c r="BF247" s="77">
        <f t="shared" si="38"/>
        <v>3</v>
      </c>
      <c r="BG247" s="77">
        <f t="shared" si="39"/>
        <v>2022</v>
      </c>
      <c r="BH247" s="89"/>
    </row>
    <row r="248" spans="1:60">
      <c r="A248" s="77" t="s">
        <v>428</v>
      </c>
      <c r="B248" s="77" t="s">
        <v>56</v>
      </c>
      <c r="C248" s="77" t="s">
        <v>2809</v>
      </c>
      <c r="D248" s="78"/>
      <c r="E248" s="77" t="s">
        <v>2641</v>
      </c>
      <c r="F248" s="77" t="s">
        <v>2135</v>
      </c>
      <c r="G248" s="77" t="s">
        <v>2136</v>
      </c>
      <c r="H248" s="77" t="s">
        <v>2137</v>
      </c>
      <c r="I248" s="77" t="s">
        <v>2138</v>
      </c>
      <c r="J248" s="77" t="s">
        <v>110</v>
      </c>
      <c r="K248" s="77">
        <v>90248</v>
      </c>
      <c r="L248" s="77" t="s">
        <v>1225</v>
      </c>
      <c r="M248" s="77" t="s">
        <v>1226</v>
      </c>
      <c r="N248" s="77" t="s">
        <v>565</v>
      </c>
      <c r="O248" s="77" t="s">
        <v>110</v>
      </c>
      <c r="P248" s="77">
        <v>94544</v>
      </c>
      <c r="Q248" s="77" t="s">
        <v>1267</v>
      </c>
      <c r="R248" s="77"/>
      <c r="S248" s="77"/>
      <c r="T248" s="77" t="s">
        <v>2378</v>
      </c>
      <c r="U248" s="77">
        <v>30390256</v>
      </c>
      <c r="V248" s="77">
        <v>14.75</v>
      </c>
      <c r="W248" s="77" t="s">
        <v>2197</v>
      </c>
      <c r="X248" s="77">
        <v>400</v>
      </c>
      <c r="Y248" s="77">
        <v>624</v>
      </c>
      <c r="Z248" s="77">
        <v>24</v>
      </c>
      <c r="AA248" s="89">
        <f t="shared" si="32"/>
        <v>0.24959999999999999</v>
      </c>
      <c r="AB248" s="77" t="s">
        <v>70</v>
      </c>
      <c r="AC248" s="78">
        <v>44651</v>
      </c>
      <c r="AD248" s="77"/>
      <c r="AE248" s="77" t="s">
        <v>2142</v>
      </c>
      <c r="AF248" s="77" t="str">
        <f t="shared" si="33"/>
        <v>CA2022031014T</v>
      </c>
      <c r="AG248" s="77">
        <f t="shared" si="34"/>
        <v>624</v>
      </c>
      <c r="AH248" s="77">
        <f t="shared" si="35"/>
        <v>24</v>
      </c>
      <c r="AI248" s="89">
        <f t="shared" si="36"/>
        <v>0.24959999999999999</v>
      </c>
      <c r="AJ248" s="77" t="s">
        <v>2143</v>
      </c>
      <c r="AK248" s="77" t="s">
        <v>2809</v>
      </c>
      <c r="AL248" s="78">
        <v>44649</v>
      </c>
      <c r="AM248" s="78">
        <v>44649</v>
      </c>
      <c r="AN248" s="78">
        <v>44650</v>
      </c>
      <c r="AO248" s="78">
        <v>44650</v>
      </c>
      <c r="AP248" s="78">
        <v>44650</v>
      </c>
      <c r="AQ248" s="77" t="s">
        <v>89</v>
      </c>
      <c r="AR248" s="77" t="s">
        <v>2810</v>
      </c>
      <c r="AS248" s="77" t="s">
        <v>2809</v>
      </c>
      <c r="AT248" s="78"/>
      <c r="AU248" s="78"/>
      <c r="AV248" s="78"/>
      <c r="AW248" s="77" t="s">
        <v>1198</v>
      </c>
      <c r="AX248" s="77" t="s">
        <v>116</v>
      </c>
      <c r="AY248" s="576"/>
      <c r="AZ248" s="576"/>
      <c r="BA248" s="576"/>
      <c r="BB248" s="576"/>
      <c r="BC248" s="576"/>
      <c r="BD248" s="576"/>
      <c r="BE248" s="77">
        <f t="shared" si="37"/>
        <v>14</v>
      </c>
      <c r="BF248" s="77">
        <f t="shared" si="38"/>
        <v>3</v>
      </c>
      <c r="BG248" s="77">
        <f t="shared" si="39"/>
        <v>2022</v>
      </c>
      <c r="BH248" s="89"/>
    </row>
    <row r="249" spans="1:60">
      <c r="A249" s="77" t="s">
        <v>428</v>
      </c>
      <c r="B249" s="77" t="s">
        <v>56</v>
      </c>
      <c r="C249" s="77" t="s">
        <v>2811</v>
      </c>
      <c r="D249" s="78"/>
      <c r="E249" s="77" t="s">
        <v>2641</v>
      </c>
      <c r="F249" s="77" t="s">
        <v>2135</v>
      </c>
      <c r="G249" s="77" t="s">
        <v>2136</v>
      </c>
      <c r="H249" s="77" t="s">
        <v>2137</v>
      </c>
      <c r="I249" s="77" t="s">
        <v>2138</v>
      </c>
      <c r="J249" s="77" t="s">
        <v>110</v>
      </c>
      <c r="K249" s="77">
        <v>90248</v>
      </c>
      <c r="L249" s="77" t="s">
        <v>1225</v>
      </c>
      <c r="M249" s="77" t="s">
        <v>1226</v>
      </c>
      <c r="N249" s="77" t="s">
        <v>565</v>
      </c>
      <c r="O249" s="77" t="s">
        <v>110</v>
      </c>
      <c r="P249" s="77">
        <v>94544</v>
      </c>
      <c r="Q249" s="77" t="s">
        <v>1267</v>
      </c>
      <c r="R249" s="77"/>
      <c r="S249" s="77"/>
      <c r="T249" s="77" t="s">
        <v>2378</v>
      </c>
      <c r="U249" s="77">
        <v>30390256</v>
      </c>
      <c r="V249" s="77">
        <v>14.75</v>
      </c>
      <c r="W249" s="77" t="s">
        <v>2197</v>
      </c>
      <c r="X249" s="77">
        <v>400</v>
      </c>
      <c r="Y249" s="77">
        <v>624</v>
      </c>
      <c r="Z249" s="77">
        <v>24</v>
      </c>
      <c r="AA249" s="89">
        <f t="shared" si="32"/>
        <v>0.24959999999999999</v>
      </c>
      <c r="AB249" s="77" t="s">
        <v>70</v>
      </c>
      <c r="AC249" s="78">
        <v>44651</v>
      </c>
      <c r="AD249" s="77"/>
      <c r="AE249" s="77" t="s">
        <v>2142</v>
      </c>
      <c r="AF249" s="77" t="str">
        <f t="shared" si="33"/>
        <v>CA2022031015T</v>
      </c>
      <c r="AG249" s="77">
        <f t="shared" si="34"/>
        <v>624</v>
      </c>
      <c r="AH249" s="77">
        <f t="shared" si="35"/>
        <v>24</v>
      </c>
      <c r="AI249" s="89">
        <f t="shared" si="36"/>
        <v>0.24959999999999999</v>
      </c>
      <c r="AJ249" s="77" t="s">
        <v>2143</v>
      </c>
      <c r="AK249" s="77" t="s">
        <v>2811</v>
      </c>
      <c r="AL249" s="78">
        <v>44649</v>
      </c>
      <c r="AM249" s="78">
        <v>44649</v>
      </c>
      <c r="AN249" s="78">
        <v>44650</v>
      </c>
      <c r="AO249" s="78">
        <v>44650</v>
      </c>
      <c r="AP249" s="78">
        <v>44650</v>
      </c>
      <c r="AQ249" s="77" t="s">
        <v>89</v>
      </c>
      <c r="AR249" s="77" t="s">
        <v>2812</v>
      </c>
      <c r="AS249" s="77" t="s">
        <v>2811</v>
      </c>
      <c r="AT249" s="78"/>
      <c r="AU249" s="78"/>
      <c r="AV249" s="78"/>
      <c r="AW249" s="77" t="s">
        <v>1198</v>
      </c>
      <c r="AX249" s="77" t="s">
        <v>116</v>
      </c>
      <c r="AY249" s="576"/>
      <c r="AZ249" s="576"/>
      <c r="BA249" s="576"/>
      <c r="BB249" s="576"/>
      <c r="BC249" s="576"/>
      <c r="BD249" s="576"/>
      <c r="BE249" s="77">
        <f t="shared" si="37"/>
        <v>14</v>
      </c>
      <c r="BF249" s="77">
        <f t="shared" si="38"/>
        <v>3</v>
      </c>
      <c r="BG249" s="77">
        <f t="shared" si="39"/>
        <v>2022</v>
      </c>
      <c r="BH249" s="89"/>
    </row>
    <row r="250" spans="1:60">
      <c r="A250" s="77" t="s">
        <v>428</v>
      </c>
      <c r="B250" s="77" t="s">
        <v>56</v>
      </c>
      <c r="C250" s="77" t="s">
        <v>2813</v>
      </c>
      <c r="D250" s="78"/>
      <c r="E250" s="77" t="s">
        <v>2641</v>
      </c>
      <c r="F250" s="77" t="s">
        <v>2135</v>
      </c>
      <c r="G250" s="77" t="s">
        <v>2136</v>
      </c>
      <c r="H250" s="77" t="s">
        <v>2137</v>
      </c>
      <c r="I250" s="77" t="s">
        <v>2138</v>
      </c>
      <c r="J250" s="77" t="s">
        <v>110</v>
      </c>
      <c r="K250" s="77">
        <v>90248</v>
      </c>
      <c r="L250" s="77" t="s">
        <v>1225</v>
      </c>
      <c r="M250" s="77" t="s">
        <v>1226</v>
      </c>
      <c r="N250" s="77" t="s">
        <v>565</v>
      </c>
      <c r="O250" s="77" t="s">
        <v>110</v>
      </c>
      <c r="P250" s="77">
        <v>94544</v>
      </c>
      <c r="Q250" s="77" t="s">
        <v>1267</v>
      </c>
      <c r="R250" s="77"/>
      <c r="S250" s="77"/>
      <c r="T250" s="77" t="s">
        <v>2378</v>
      </c>
      <c r="U250" s="77">
        <v>30390256</v>
      </c>
      <c r="V250" s="77">
        <v>14.75</v>
      </c>
      <c r="W250" s="77" t="s">
        <v>2197</v>
      </c>
      <c r="X250" s="77">
        <v>400</v>
      </c>
      <c r="Y250" s="77">
        <v>624</v>
      </c>
      <c r="Z250" s="77">
        <v>24</v>
      </c>
      <c r="AA250" s="89">
        <f t="shared" si="32"/>
        <v>0.24959999999999999</v>
      </c>
      <c r="AB250" s="77" t="s">
        <v>70</v>
      </c>
      <c r="AC250" s="78">
        <v>44651</v>
      </c>
      <c r="AD250" s="77"/>
      <c r="AE250" s="77" t="s">
        <v>2142</v>
      </c>
      <c r="AF250" s="77" t="str">
        <f t="shared" si="33"/>
        <v>CA2022031016T</v>
      </c>
      <c r="AG250" s="77">
        <f t="shared" si="34"/>
        <v>624</v>
      </c>
      <c r="AH250" s="77">
        <f t="shared" si="35"/>
        <v>24</v>
      </c>
      <c r="AI250" s="89">
        <f t="shared" si="36"/>
        <v>0.24959999999999999</v>
      </c>
      <c r="AJ250" s="77" t="s">
        <v>2143</v>
      </c>
      <c r="AK250" s="77" t="s">
        <v>2813</v>
      </c>
      <c r="AL250" s="78">
        <v>44649</v>
      </c>
      <c r="AM250" s="78">
        <v>44649</v>
      </c>
      <c r="AN250" s="78">
        <v>44650</v>
      </c>
      <c r="AO250" s="78">
        <v>44650</v>
      </c>
      <c r="AP250" s="78">
        <v>44650</v>
      </c>
      <c r="AQ250" s="77" t="s">
        <v>89</v>
      </c>
      <c r="AR250" s="77" t="s">
        <v>2814</v>
      </c>
      <c r="AS250" s="77" t="s">
        <v>2813</v>
      </c>
      <c r="AT250" s="78"/>
      <c r="AU250" s="78"/>
      <c r="AV250" s="78"/>
      <c r="AW250" s="77" t="s">
        <v>1198</v>
      </c>
      <c r="AX250" s="77" t="s">
        <v>116</v>
      </c>
      <c r="AY250" s="576"/>
      <c r="AZ250" s="576"/>
      <c r="BA250" s="576"/>
      <c r="BB250" s="576"/>
      <c r="BC250" s="576"/>
      <c r="BD250" s="576"/>
      <c r="BE250" s="77">
        <f t="shared" si="37"/>
        <v>14</v>
      </c>
      <c r="BF250" s="77">
        <f t="shared" si="38"/>
        <v>3</v>
      </c>
      <c r="BG250" s="77">
        <f t="shared" si="39"/>
        <v>2022</v>
      </c>
      <c r="BH250" s="89"/>
    </row>
    <row r="251" spans="1:60">
      <c r="A251" s="77" t="s">
        <v>55</v>
      </c>
      <c r="B251" s="77" t="s">
        <v>2132</v>
      </c>
      <c r="C251" s="77" t="s">
        <v>2815</v>
      </c>
      <c r="D251" s="78"/>
      <c r="E251" s="77">
        <v>220209</v>
      </c>
      <c r="F251" s="77" t="s">
        <v>2135</v>
      </c>
      <c r="G251" s="77" t="s">
        <v>2136</v>
      </c>
      <c r="H251" s="77" t="s">
        <v>2137</v>
      </c>
      <c r="I251" s="77" t="s">
        <v>2138</v>
      </c>
      <c r="J251" s="77" t="s">
        <v>110</v>
      </c>
      <c r="K251" s="77">
        <v>90248</v>
      </c>
      <c r="L251" s="77" t="s">
        <v>2816</v>
      </c>
      <c r="M251" s="77" t="s">
        <v>2817</v>
      </c>
      <c r="N251" s="77"/>
      <c r="O251" s="77"/>
      <c r="P251" s="77"/>
      <c r="Q251" s="77" t="s">
        <v>1267</v>
      </c>
      <c r="R251" s="77"/>
      <c r="S251" s="77"/>
      <c r="T251" s="77" t="s">
        <v>2818</v>
      </c>
      <c r="U251" s="77">
        <v>30397471</v>
      </c>
      <c r="V251" s="77">
        <v>15</v>
      </c>
      <c r="W251" s="77" t="s">
        <v>2819</v>
      </c>
      <c r="X251" s="77">
        <v>475</v>
      </c>
      <c r="Y251" s="77">
        <v>464</v>
      </c>
      <c r="Z251" s="77">
        <v>16</v>
      </c>
      <c r="AA251" s="89">
        <f t="shared" si="32"/>
        <v>0.22040000000000001</v>
      </c>
      <c r="AB251" s="77" t="s">
        <v>88</v>
      </c>
      <c r="AC251" s="78">
        <v>44651</v>
      </c>
      <c r="AD251" s="77"/>
      <c r="AE251" s="77" t="s">
        <v>2142</v>
      </c>
      <c r="AF251" s="77" t="str">
        <f t="shared" si="33"/>
        <v>CA0209032201T</v>
      </c>
      <c r="AG251" s="77">
        <f t="shared" si="34"/>
        <v>464</v>
      </c>
      <c r="AH251" s="77">
        <f t="shared" si="35"/>
        <v>16</v>
      </c>
      <c r="AI251" s="89">
        <f t="shared" si="36"/>
        <v>0.22040000000000001</v>
      </c>
      <c r="AJ251" s="77" t="s">
        <v>2143</v>
      </c>
      <c r="AK251" s="77" t="s">
        <v>2815</v>
      </c>
      <c r="AL251" s="78">
        <v>44649</v>
      </c>
      <c r="AM251" s="78">
        <v>44649</v>
      </c>
      <c r="AN251" s="78">
        <v>44650</v>
      </c>
      <c r="AO251" s="78">
        <v>44650</v>
      </c>
      <c r="AP251" s="78">
        <v>44650</v>
      </c>
      <c r="AQ251" s="77" t="s">
        <v>89</v>
      </c>
      <c r="AR251" s="77"/>
      <c r="AS251" s="77" t="s">
        <v>2815</v>
      </c>
      <c r="AT251" s="78"/>
      <c r="AU251" s="78"/>
      <c r="AV251" s="78"/>
      <c r="AW251" s="77" t="s">
        <v>1198</v>
      </c>
      <c r="AX251" s="77" t="s">
        <v>116</v>
      </c>
      <c r="AY251" s="576"/>
      <c r="AZ251" s="576"/>
      <c r="BA251" s="576"/>
      <c r="BB251" s="576"/>
      <c r="BC251" s="576"/>
      <c r="BD251" s="576"/>
      <c r="BE251" s="77">
        <f t="shared" si="37"/>
        <v>14</v>
      </c>
      <c r="BF251" s="77">
        <f t="shared" si="38"/>
        <v>3</v>
      </c>
      <c r="BG251" s="77">
        <f t="shared" si="39"/>
        <v>2022</v>
      </c>
      <c r="BH251" s="89"/>
    </row>
    <row r="252" spans="1:60">
      <c r="A252" s="77" t="s">
        <v>428</v>
      </c>
      <c r="B252" s="77" t="s">
        <v>2157</v>
      </c>
      <c r="C252" s="77" t="s">
        <v>2820</v>
      </c>
      <c r="D252" s="78"/>
      <c r="E252" s="77" t="s">
        <v>2763</v>
      </c>
      <c r="F252" s="77" t="s">
        <v>2135</v>
      </c>
      <c r="G252" s="77" t="s">
        <v>2147</v>
      </c>
      <c r="H252" s="77" t="s">
        <v>2148</v>
      </c>
      <c r="I252" s="77" t="s">
        <v>531</v>
      </c>
      <c r="J252" s="77" t="s">
        <v>110</v>
      </c>
      <c r="K252" s="77">
        <v>91761</v>
      </c>
      <c r="L252" s="77" t="s">
        <v>363</v>
      </c>
      <c r="M252" s="77" t="s">
        <v>2511</v>
      </c>
      <c r="N252" s="77"/>
      <c r="O252" s="77"/>
      <c r="P252" s="77"/>
      <c r="Q252" s="77" t="s">
        <v>1267</v>
      </c>
      <c r="R252" s="77"/>
      <c r="S252" s="77"/>
      <c r="T252" s="77" t="s">
        <v>2764</v>
      </c>
      <c r="U252" s="77">
        <v>30390456</v>
      </c>
      <c r="V252" s="77">
        <v>14.75</v>
      </c>
      <c r="W252" s="77" t="s">
        <v>2141</v>
      </c>
      <c r="X252" s="77">
        <v>400</v>
      </c>
      <c r="Y252" s="77">
        <v>768</v>
      </c>
      <c r="Z252" s="77">
        <v>24</v>
      </c>
      <c r="AA252" s="89">
        <f t="shared" si="32"/>
        <v>0.30719999999999997</v>
      </c>
      <c r="AB252" s="77" t="s">
        <v>88</v>
      </c>
      <c r="AC252" s="78">
        <v>44651</v>
      </c>
      <c r="AD252" s="77"/>
      <c r="AE252" s="77" t="s">
        <v>2142</v>
      </c>
      <c r="AF252" s="77" t="str">
        <f t="shared" si="33"/>
        <v>CA9852030836T</v>
      </c>
      <c r="AG252" s="77">
        <f t="shared" si="34"/>
        <v>768</v>
      </c>
      <c r="AH252" s="77">
        <f t="shared" si="35"/>
        <v>24</v>
      </c>
      <c r="AI252" s="89">
        <f t="shared" si="36"/>
        <v>0.30719999999999997</v>
      </c>
      <c r="AJ252" s="77" t="s">
        <v>2143</v>
      </c>
      <c r="AK252" s="77" t="s">
        <v>2820</v>
      </c>
      <c r="AL252" s="78">
        <v>44649</v>
      </c>
      <c r="AM252" s="78">
        <v>44649</v>
      </c>
      <c r="AN252" s="78">
        <v>44650</v>
      </c>
      <c r="AO252" s="78">
        <v>44650</v>
      </c>
      <c r="AP252" s="78">
        <v>44650</v>
      </c>
      <c r="AQ252" s="77" t="s">
        <v>89</v>
      </c>
      <c r="AR252" s="77" t="s">
        <v>2513</v>
      </c>
      <c r="AS252" s="77" t="s">
        <v>2820</v>
      </c>
      <c r="AT252" s="78"/>
      <c r="AU252" s="78"/>
      <c r="AV252" s="78"/>
      <c r="AW252" s="77" t="s">
        <v>1198</v>
      </c>
      <c r="AX252" s="77" t="s">
        <v>116</v>
      </c>
      <c r="AY252" s="576"/>
      <c r="AZ252" s="576"/>
      <c r="BA252" s="576"/>
      <c r="BB252" s="576"/>
      <c r="BC252" s="576"/>
      <c r="BD252" s="576"/>
      <c r="BE252" s="77">
        <f t="shared" si="37"/>
        <v>14</v>
      </c>
      <c r="BF252" s="77">
        <f t="shared" si="38"/>
        <v>3</v>
      </c>
      <c r="BG252" s="77">
        <f t="shared" si="39"/>
        <v>2022</v>
      </c>
      <c r="BH252" s="89"/>
    </row>
    <row r="253" spans="1:60">
      <c r="A253" s="77" t="s">
        <v>428</v>
      </c>
      <c r="B253" s="77" t="s">
        <v>230</v>
      </c>
      <c r="C253" s="77" t="s">
        <v>2821</v>
      </c>
      <c r="D253" s="78"/>
      <c r="E253" s="77" t="s">
        <v>2822</v>
      </c>
      <c r="F253" s="77" t="s">
        <v>2135</v>
      </c>
      <c r="G253" s="77" t="s">
        <v>2147</v>
      </c>
      <c r="H253" s="77" t="s">
        <v>2148</v>
      </c>
      <c r="I253" s="77" t="s">
        <v>531</v>
      </c>
      <c r="J253" s="77" t="s">
        <v>110</v>
      </c>
      <c r="K253" s="77">
        <v>91761</v>
      </c>
      <c r="L253" s="77" t="s">
        <v>2823</v>
      </c>
      <c r="M253" s="77" t="s">
        <v>2824</v>
      </c>
      <c r="N253" s="77"/>
      <c r="O253" s="77"/>
      <c r="P253" s="77"/>
      <c r="Q253" s="77" t="s">
        <v>1267</v>
      </c>
      <c r="R253" s="77"/>
      <c r="S253" s="77"/>
      <c r="T253" s="77" t="s">
        <v>2825</v>
      </c>
      <c r="U253" s="77">
        <v>30390156</v>
      </c>
      <c r="V253" s="77">
        <v>14.75</v>
      </c>
      <c r="W253" s="77" t="s">
        <v>2552</v>
      </c>
      <c r="X253" s="77">
        <v>400</v>
      </c>
      <c r="Y253" s="77">
        <v>416</v>
      </c>
      <c r="Z253" s="77">
        <v>13</v>
      </c>
      <c r="AA253" s="89">
        <f t="shared" si="32"/>
        <v>0.16639999999999999</v>
      </c>
      <c r="AB253" s="77" t="s">
        <v>70</v>
      </c>
      <c r="AC253" s="78">
        <v>44651</v>
      </c>
      <c r="AD253" s="77"/>
      <c r="AE253" s="77" t="s">
        <v>2142</v>
      </c>
      <c r="AF253" s="77" t="str">
        <f t="shared" si="33"/>
        <v>CA3081032804T</v>
      </c>
      <c r="AG253" s="77">
        <f t="shared" si="34"/>
        <v>416</v>
      </c>
      <c r="AH253" s="77">
        <f t="shared" si="35"/>
        <v>13</v>
      </c>
      <c r="AI253" s="89">
        <f t="shared" si="36"/>
        <v>0.16639999999999999</v>
      </c>
      <c r="AJ253" s="77" t="s">
        <v>2143</v>
      </c>
      <c r="AK253" s="77" t="s">
        <v>2821</v>
      </c>
      <c r="AL253" s="78">
        <v>44650</v>
      </c>
      <c r="AM253" s="78">
        <v>44650</v>
      </c>
      <c r="AN253" s="78">
        <v>44650</v>
      </c>
      <c r="AO253" s="78">
        <v>44650</v>
      </c>
      <c r="AP253" s="78">
        <v>44650</v>
      </c>
      <c r="AQ253" s="77" t="s">
        <v>89</v>
      </c>
      <c r="AR253" s="77"/>
      <c r="AS253" s="77" t="s">
        <v>2821</v>
      </c>
      <c r="AT253" s="78"/>
      <c r="AU253" s="78"/>
      <c r="AV253" s="78"/>
      <c r="AW253" s="77" t="s">
        <v>1198</v>
      </c>
      <c r="AX253" s="77" t="s">
        <v>116</v>
      </c>
      <c r="AY253" s="576"/>
      <c r="AZ253" s="576"/>
      <c r="BA253" s="576"/>
      <c r="BB253" s="576"/>
      <c r="BC253" s="576"/>
      <c r="BD253" s="576"/>
      <c r="BE253" s="77">
        <f t="shared" si="37"/>
        <v>14</v>
      </c>
      <c r="BF253" s="77">
        <f t="shared" si="38"/>
        <v>3</v>
      </c>
      <c r="BG253" s="77">
        <f t="shared" si="39"/>
        <v>2022</v>
      </c>
      <c r="BH253" s="89"/>
    </row>
    <row r="254" spans="1:60">
      <c r="A254" s="77" t="s">
        <v>55</v>
      </c>
      <c r="B254" s="77" t="s">
        <v>2132</v>
      </c>
      <c r="C254" s="77" t="s">
        <v>2826</v>
      </c>
      <c r="D254" s="78"/>
      <c r="E254" s="77" t="s">
        <v>2827</v>
      </c>
      <c r="F254" s="77" t="s">
        <v>2135</v>
      </c>
      <c r="G254" s="77" t="s">
        <v>2147</v>
      </c>
      <c r="H254" s="77" t="s">
        <v>2148</v>
      </c>
      <c r="I254" s="77" t="s">
        <v>531</v>
      </c>
      <c r="J254" s="77" t="s">
        <v>110</v>
      </c>
      <c r="K254" s="77">
        <v>91761</v>
      </c>
      <c r="L254" s="77" t="s">
        <v>2209</v>
      </c>
      <c r="M254" s="77" t="s">
        <v>2828</v>
      </c>
      <c r="N254" s="77"/>
      <c r="O254" s="77"/>
      <c r="P254" s="77"/>
      <c r="Q254" s="77" t="s">
        <v>1267</v>
      </c>
      <c r="R254" s="77"/>
      <c r="S254" s="77"/>
      <c r="T254" s="77" t="s">
        <v>2829</v>
      </c>
      <c r="U254" s="77">
        <v>30397871</v>
      </c>
      <c r="V254" s="77">
        <v>18</v>
      </c>
      <c r="W254" s="77" t="s">
        <v>2830</v>
      </c>
      <c r="X254" s="77">
        <v>475</v>
      </c>
      <c r="Y254" s="77">
        <v>3</v>
      </c>
      <c r="Z254" s="77">
        <v>1</v>
      </c>
      <c r="AA254" s="89">
        <f t="shared" si="32"/>
        <v>1.4250000000000001E-3</v>
      </c>
      <c r="AB254" s="77" t="s">
        <v>2831</v>
      </c>
      <c r="AC254" s="78">
        <v>44651</v>
      </c>
      <c r="AD254" s="77"/>
      <c r="AE254" s="77" t="s">
        <v>2142</v>
      </c>
      <c r="AF254" s="77" t="str">
        <f t="shared" si="33"/>
        <v>CA0784032905T</v>
      </c>
      <c r="AG254" s="77">
        <f t="shared" si="34"/>
        <v>3</v>
      </c>
      <c r="AH254" s="77">
        <f t="shared" si="35"/>
        <v>1</v>
      </c>
      <c r="AI254" s="89">
        <f t="shared" si="36"/>
        <v>1.4250000000000001E-3</v>
      </c>
      <c r="AJ254" s="77" t="s">
        <v>2143</v>
      </c>
      <c r="AK254" s="77" t="s">
        <v>2826</v>
      </c>
      <c r="AL254" s="78">
        <v>44650</v>
      </c>
      <c r="AM254" s="78">
        <v>44650</v>
      </c>
      <c r="AN254" s="78">
        <v>44650</v>
      </c>
      <c r="AO254" s="78">
        <v>44650</v>
      </c>
      <c r="AP254" s="78">
        <v>44650</v>
      </c>
      <c r="AQ254" s="77" t="s">
        <v>89</v>
      </c>
      <c r="AR254" s="77" t="s">
        <v>2832</v>
      </c>
      <c r="AS254" s="77" t="s">
        <v>2826</v>
      </c>
      <c r="AT254" s="78"/>
      <c r="AU254" s="78"/>
      <c r="AV254" s="78"/>
      <c r="AW254" s="77" t="s">
        <v>1198</v>
      </c>
      <c r="AX254" s="77" t="s">
        <v>116</v>
      </c>
      <c r="AY254" s="576"/>
      <c r="AZ254" s="576"/>
      <c r="BA254" s="576"/>
      <c r="BB254" s="576"/>
      <c r="BC254" s="576"/>
      <c r="BD254" s="576"/>
      <c r="BE254" s="77">
        <f t="shared" si="37"/>
        <v>14</v>
      </c>
      <c r="BF254" s="77">
        <f t="shared" si="38"/>
        <v>3</v>
      </c>
      <c r="BG254" s="77">
        <f t="shared" si="39"/>
        <v>2022</v>
      </c>
      <c r="BH254" s="89"/>
    </row>
    <row r="255" spans="1:60">
      <c r="A255" s="77" t="s">
        <v>428</v>
      </c>
      <c r="B255" s="77" t="s">
        <v>230</v>
      </c>
      <c r="C255" s="77" t="s">
        <v>2833</v>
      </c>
      <c r="D255" s="78"/>
      <c r="E255" s="77" t="s">
        <v>2834</v>
      </c>
      <c r="F255" s="77" t="s">
        <v>2135</v>
      </c>
      <c r="G255" s="77" t="s">
        <v>2147</v>
      </c>
      <c r="H255" s="77" t="s">
        <v>2148</v>
      </c>
      <c r="I255" s="77" t="s">
        <v>531</v>
      </c>
      <c r="J255" s="77" t="s">
        <v>110</v>
      </c>
      <c r="K255" s="77">
        <v>91761</v>
      </c>
      <c r="L255" s="77" t="s">
        <v>2835</v>
      </c>
      <c r="M255" s="77" t="s">
        <v>2836</v>
      </c>
      <c r="N255" s="77"/>
      <c r="O255" s="77"/>
      <c r="P255" s="77"/>
      <c r="Q255" s="77" t="s">
        <v>1267</v>
      </c>
      <c r="R255" s="77"/>
      <c r="S255" s="77"/>
      <c r="T255" s="77" t="s">
        <v>2837</v>
      </c>
      <c r="U255" s="77">
        <v>30375909</v>
      </c>
      <c r="V255" s="77">
        <v>18</v>
      </c>
      <c r="W255" s="77" t="s">
        <v>2661</v>
      </c>
      <c r="X255" s="77">
        <v>340</v>
      </c>
      <c r="Y255" s="77">
        <v>31</v>
      </c>
      <c r="Z255" s="77">
        <v>1</v>
      </c>
      <c r="AA255" s="89">
        <f t="shared" si="32"/>
        <v>1.0540000000000001E-2</v>
      </c>
      <c r="AB255" s="77" t="s">
        <v>88</v>
      </c>
      <c r="AC255" s="78">
        <v>44651</v>
      </c>
      <c r="AD255" s="77"/>
      <c r="AE255" s="77" t="s">
        <v>2142</v>
      </c>
      <c r="AF255" s="77" t="str">
        <f t="shared" si="33"/>
        <v>CA4362031817T</v>
      </c>
      <c r="AG255" s="77">
        <f t="shared" si="34"/>
        <v>31</v>
      </c>
      <c r="AH255" s="77">
        <f t="shared" si="35"/>
        <v>1</v>
      </c>
      <c r="AI255" s="89">
        <f t="shared" si="36"/>
        <v>1.0540000000000001E-2</v>
      </c>
      <c r="AJ255" s="77" t="s">
        <v>2143</v>
      </c>
      <c r="AK255" s="77" t="s">
        <v>2833</v>
      </c>
      <c r="AL255" s="78">
        <v>44644</v>
      </c>
      <c r="AM255" s="78">
        <v>44644</v>
      </c>
      <c r="AN255" s="78">
        <v>44651</v>
      </c>
      <c r="AO255" s="78">
        <v>44651</v>
      </c>
      <c r="AP255" s="78">
        <v>44651</v>
      </c>
      <c r="AQ255" s="77" t="s">
        <v>89</v>
      </c>
      <c r="AR255" s="77" t="s">
        <v>2838</v>
      </c>
      <c r="AS255" s="77" t="s">
        <v>2833</v>
      </c>
      <c r="AT255" s="78"/>
      <c r="AU255" s="78"/>
      <c r="AV255" s="78"/>
      <c r="AW255" s="77" t="s">
        <v>2156</v>
      </c>
      <c r="AX255" s="77" t="s">
        <v>116</v>
      </c>
      <c r="AY255" s="576"/>
      <c r="AZ255" s="576"/>
      <c r="BA255" s="576"/>
      <c r="BB255" s="576"/>
      <c r="BC255" s="576"/>
      <c r="BD255" s="576"/>
      <c r="BE255" s="77">
        <f t="shared" si="37"/>
        <v>14</v>
      </c>
      <c r="BF255" s="77">
        <f t="shared" si="38"/>
        <v>3</v>
      </c>
      <c r="BG255" s="77">
        <f t="shared" si="39"/>
        <v>2022</v>
      </c>
      <c r="BH255" s="89"/>
    </row>
    <row r="256" spans="1:60">
      <c r="A256" s="77" t="s">
        <v>428</v>
      </c>
      <c r="B256" s="77" t="s">
        <v>2157</v>
      </c>
      <c r="C256" s="77" t="s">
        <v>2839</v>
      </c>
      <c r="D256" s="78"/>
      <c r="E256" s="77">
        <v>113477</v>
      </c>
      <c r="F256" s="77" t="s">
        <v>2135</v>
      </c>
      <c r="G256" s="77" t="s">
        <v>2136</v>
      </c>
      <c r="H256" s="77" t="s">
        <v>2137</v>
      </c>
      <c r="I256" s="77" t="s">
        <v>2138</v>
      </c>
      <c r="J256" s="77" t="s">
        <v>110</v>
      </c>
      <c r="K256" s="77">
        <v>90248</v>
      </c>
      <c r="L256" s="77" t="s">
        <v>2159</v>
      </c>
      <c r="M256" s="77" t="s">
        <v>2285</v>
      </c>
      <c r="N256" s="77"/>
      <c r="O256" s="77"/>
      <c r="P256" s="77"/>
      <c r="Q256" s="77" t="s">
        <v>1267</v>
      </c>
      <c r="R256" s="77"/>
      <c r="S256" s="77"/>
      <c r="T256" s="77" t="s">
        <v>2286</v>
      </c>
      <c r="U256" s="77">
        <v>30390456</v>
      </c>
      <c r="V256" s="77">
        <v>14.75</v>
      </c>
      <c r="W256" s="77" t="s">
        <v>2141</v>
      </c>
      <c r="X256" s="77">
        <v>400</v>
      </c>
      <c r="Y256" s="77">
        <v>832</v>
      </c>
      <c r="Z256" s="77">
        <v>26</v>
      </c>
      <c r="AA256" s="89">
        <f t="shared" si="32"/>
        <v>0.33279999999999998</v>
      </c>
      <c r="AB256" s="77" t="s">
        <v>70</v>
      </c>
      <c r="AC256" s="78">
        <v>44651</v>
      </c>
      <c r="AD256" s="77"/>
      <c r="AE256" s="77" t="s">
        <v>2142</v>
      </c>
      <c r="AF256" s="77" t="str">
        <f t="shared" si="33"/>
        <v>CA3477022808T</v>
      </c>
      <c r="AG256" s="77">
        <f t="shared" si="34"/>
        <v>832</v>
      </c>
      <c r="AH256" s="77">
        <f t="shared" si="35"/>
        <v>26</v>
      </c>
      <c r="AI256" s="89">
        <f t="shared" si="36"/>
        <v>0.33279999999999998</v>
      </c>
      <c r="AJ256" s="77" t="s">
        <v>2143</v>
      </c>
      <c r="AK256" s="77" t="s">
        <v>2839</v>
      </c>
      <c r="AL256" s="78">
        <v>44648</v>
      </c>
      <c r="AM256" s="78">
        <v>44648</v>
      </c>
      <c r="AN256" s="78">
        <v>44651</v>
      </c>
      <c r="AO256" s="78">
        <v>44651</v>
      </c>
      <c r="AP256" s="78">
        <v>44651</v>
      </c>
      <c r="AQ256" s="77" t="s">
        <v>89</v>
      </c>
      <c r="AR256" s="77"/>
      <c r="AS256" s="77" t="s">
        <v>2839</v>
      </c>
      <c r="AT256" s="78"/>
      <c r="AU256" s="78"/>
      <c r="AV256" s="78"/>
      <c r="AW256" s="77" t="s">
        <v>1198</v>
      </c>
      <c r="AX256" s="77" t="s">
        <v>116</v>
      </c>
      <c r="AY256" s="576"/>
      <c r="AZ256" s="576"/>
      <c r="BA256" s="576"/>
      <c r="BB256" s="576"/>
      <c r="BC256" s="576"/>
      <c r="BD256" s="576"/>
      <c r="BE256" s="77">
        <f t="shared" si="37"/>
        <v>14</v>
      </c>
      <c r="BF256" s="77">
        <f t="shared" si="38"/>
        <v>3</v>
      </c>
      <c r="BG256" s="77">
        <f t="shared" si="39"/>
        <v>2022</v>
      </c>
      <c r="BH256" s="89"/>
    </row>
    <row r="257" spans="1:60">
      <c r="A257" s="77" t="s">
        <v>428</v>
      </c>
      <c r="B257" s="77" t="s">
        <v>56</v>
      </c>
      <c r="C257" s="77" t="s">
        <v>2840</v>
      </c>
      <c r="D257" s="78"/>
      <c r="E257" s="77" t="s">
        <v>2841</v>
      </c>
      <c r="F257" s="77" t="s">
        <v>2135</v>
      </c>
      <c r="G257" s="77" t="s">
        <v>2147</v>
      </c>
      <c r="H257" s="77" t="s">
        <v>2148</v>
      </c>
      <c r="I257" s="77" t="s">
        <v>531</v>
      </c>
      <c r="J257" s="77" t="s">
        <v>110</v>
      </c>
      <c r="K257" s="77">
        <v>91761</v>
      </c>
      <c r="L257" s="77" t="s">
        <v>141</v>
      </c>
      <c r="M257" s="77" t="s">
        <v>2681</v>
      </c>
      <c r="N257" s="77"/>
      <c r="O257" s="77"/>
      <c r="P257" s="77"/>
      <c r="Q257" s="77" t="s">
        <v>1267</v>
      </c>
      <c r="R257" s="77"/>
      <c r="S257" s="77"/>
      <c r="T257" s="77" t="s">
        <v>2842</v>
      </c>
      <c r="U257" s="77">
        <v>30390456</v>
      </c>
      <c r="V257" s="77">
        <v>14.75</v>
      </c>
      <c r="W257" s="77" t="s">
        <v>2141</v>
      </c>
      <c r="X257" s="77">
        <v>400</v>
      </c>
      <c r="Y257" s="77">
        <v>768</v>
      </c>
      <c r="Z257" s="77">
        <v>24</v>
      </c>
      <c r="AA257" s="89">
        <f t="shared" si="32"/>
        <v>0.30719999999999997</v>
      </c>
      <c r="AB257" s="77" t="s">
        <v>88</v>
      </c>
      <c r="AC257" s="78">
        <v>44651</v>
      </c>
      <c r="AD257" s="77"/>
      <c r="AE257" s="77" t="s">
        <v>2142</v>
      </c>
      <c r="AF257" s="77" t="str">
        <f t="shared" si="33"/>
        <v>CA3113031009T</v>
      </c>
      <c r="AG257" s="77">
        <f t="shared" si="34"/>
        <v>768</v>
      </c>
      <c r="AH257" s="77">
        <f t="shared" si="35"/>
        <v>24</v>
      </c>
      <c r="AI257" s="89">
        <f t="shared" si="36"/>
        <v>0.30719999999999997</v>
      </c>
      <c r="AJ257" s="77" t="s">
        <v>2143</v>
      </c>
      <c r="AK257" s="77" t="s">
        <v>2840</v>
      </c>
      <c r="AL257" s="78">
        <v>44648</v>
      </c>
      <c r="AM257" s="78">
        <v>44648</v>
      </c>
      <c r="AN257" s="78">
        <v>44651</v>
      </c>
      <c r="AO257" s="78">
        <v>44651</v>
      </c>
      <c r="AP257" s="78">
        <v>44651</v>
      </c>
      <c r="AQ257" s="77" t="s">
        <v>89</v>
      </c>
      <c r="AR257" s="77"/>
      <c r="AS257" s="77" t="s">
        <v>2840</v>
      </c>
      <c r="AT257" s="78"/>
      <c r="AU257" s="78"/>
      <c r="AV257" s="78"/>
      <c r="AW257" s="77" t="s">
        <v>1198</v>
      </c>
      <c r="AX257" s="77" t="s">
        <v>116</v>
      </c>
      <c r="AY257" s="576"/>
      <c r="AZ257" s="576"/>
      <c r="BA257" s="576"/>
      <c r="BB257" s="576"/>
      <c r="BC257" s="576"/>
      <c r="BD257" s="576"/>
      <c r="BE257" s="77">
        <f t="shared" si="37"/>
        <v>14</v>
      </c>
      <c r="BF257" s="77">
        <f t="shared" si="38"/>
        <v>3</v>
      </c>
      <c r="BG257" s="77">
        <f t="shared" si="39"/>
        <v>2022</v>
      </c>
      <c r="BH257" s="89"/>
    </row>
    <row r="258" spans="1:60">
      <c r="A258" s="77" t="s">
        <v>428</v>
      </c>
      <c r="B258" s="77" t="s">
        <v>230</v>
      </c>
      <c r="C258" s="77" t="s">
        <v>2843</v>
      </c>
      <c r="D258" s="78"/>
      <c r="E258" s="77" t="s">
        <v>2707</v>
      </c>
      <c r="F258" s="77" t="s">
        <v>2368</v>
      </c>
      <c r="G258" s="77" t="s">
        <v>2369</v>
      </c>
      <c r="H258" s="77" t="s">
        <v>2370</v>
      </c>
      <c r="I258" s="77" t="s">
        <v>2371</v>
      </c>
      <c r="J258" s="77" t="s">
        <v>110</v>
      </c>
      <c r="K258" s="77">
        <v>94601</v>
      </c>
      <c r="L258" s="77" t="s">
        <v>2708</v>
      </c>
      <c r="M258" s="77" t="s">
        <v>2709</v>
      </c>
      <c r="N258" s="77"/>
      <c r="O258" s="77"/>
      <c r="P258" s="77"/>
      <c r="Q258" s="77" t="s">
        <v>1267</v>
      </c>
      <c r="R258" s="77"/>
      <c r="S258" s="77"/>
      <c r="T258" s="77" t="s">
        <v>2710</v>
      </c>
      <c r="U258" s="77">
        <v>30390456</v>
      </c>
      <c r="V258" s="77">
        <v>14.75</v>
      </c>
      <c r="W258" s="77" t="s">
        <v>2141</v>
      </c>
      <c r="X258" s="77">
        <v>400</v>
      </c>
      <c r="Y258" s="77">
        <v>640</v>
      </c>
      <c r="Z258" s="77">
        <v>20</v>
      </c>
      <c r="AA258" s="89">
        <f t="shared" si="32"/>
        <v>0.25600000000000001</v>
      </c>
      <c r="AB258" s="77" t="s">
        <v>88</v>
      </c>
      <c r="AC258" s="78">
        <v>44651</v>
      </c>
      <c r="AD258" s="77"/>
      <c r="AE258" s="77" t="s">
        <v>2142</v>
      </c>
      <c r="AF258" s="77" t="str">
        <f t="shared" si="33"/>
        <v>CA0486031106T</v>
      </c>
      <c r="AG258" s="77">
        <f t="shared" si="34"/>
        <v>640</v>
      </c>
      <c r="AH258" s="77">
        <f t="shared" si="35"/>
        <v>20</v>
      </c>
      <c r="AI258" s="89">
        <f t="shared" si="36"/>
        <v>0.25600000000000001</v>
      </c>
      <c r="AJ258" s="77" t="s">
        <v>2143</v>
      </c>
      <c r="AK258" s="77" t="s">
        <v>2843</v>
      </c>
      <c r="AL258" s="78">
        <v>44648</v>
      </c>
      <c r="AM258" s="78">
        <v>44648</v>
      </c>
      <c r="AN258" s="78">
        <v>44651</v>
      </c>
      <c r="AO258" s="78">
        <v>44651</v>
      </c>
      <c r="AP258" s="78">
        <v>44651</v>
      </c>
      <c r="AQ258" s="77" t="s">
        <v>89</v>
      </c>
      <c r="AR258" s="77"/>
      <c r="AS258" s="77" t="s">
        <v>2843</v>
      </c>
      <c r="AT258" s="78"/>
      <c r="AU258" s="78"/>
      <c r="AV258" s="78"/>
      <c r="AW258" s="77" t="s">
        <v>1198</v>
      </c>
      <c r="AX258" s="77" t="s">
        <v>116</v>
      </c>
      <c r="AY258" s="576"/>
      <c r="AZ258" s="576"/>
      <c r="BA258" s="576"/>
      <c r="BB258" s="576"/>
      <c r="BC258" s="576"/>
      <c r="BD258" s="576"/>
      <c r="BE258" s="77">
        <f t="shared" si="37"/>
        <v>14</v>
      </c>
      <c r="BF258" s="77">
        <f t="shared" si="38"/>
        <v>3</v>
      </c>
      <c r="BG258" s="77">
        <f t="shared" si="39"/>
        <v>2022</v>
      </c>
      <c r="BH258" s="89"/>
    </row>
    <row r="259" spans="1:60">
      <c r="A259" s="77" t="s">
        <v>428</v>
      </c>
      <c r="B259" s="77" t="s">
        <v>230</v>
      </c>
      <c r="C259" s="77" t="s">
        <v>2844</v>
      </c>
      <c r="D259" s="78"/>
      <c r="E259" s="77" t="s">
        <v>2834</v>
      </c>
      <c r="F259" s="77" t="s">
        <v>2135</v>
      </c>
      <c r="G259" s="77" t="s">
        <v>2136</v>
      </c>
      <c r="H259" s="77" t="s">
        <v>2137</v>
      </c>
      <c r="I259" s="77" t="s">
        <v>2138</v>
      </c>
      <c r="J259" s="77" t="s">
        <v>110</v>
      </c>
      <c r="K259" s="77">
        <v>90248</v>
      </c>
      <c r="L259" s="77" t="s">
        <v>2835</v>
      </c>
      <c r="M259" s="77" t="s">
        <v>2836</v>
      </c>
      <c r="N259" s="77"/>
      <c r="O259" s="77"/>
      <c r="P259" s="77"/>
      <c r="Q259" s="77" t="s">
        <v>1267</v>
      </c>
      <c r="R259" s="77"/>
      <c r="S259" s="77"/>
      <c r="T259" s="77" t="s">
        <v>2837</v>
      </c>
      <c r="U259" s="142">
        <v>30375509</v>
      </c>
      <c r="V259" s="77">
        <v>18</v>
      </c>
      <c r="W259" s="77" t="s">
        <v>2661</v>
      </c>
      <c r="X259" s="77">
        <v>340</v>
      </c>
      <c r="Y259" s="77">
        <v>18</v>
      </c>
      <c r="Z259" s="77">
        <v>1</v>
      </c>
      <c r="AA259" s="89">
        <f t="shared" si="32"/>
        <v>6.1199999999999996E-3</v>
      </c>
      <c r="AB259" s="77" t="s">
        <v>88</v>
      </c>
      <c r="AC259" s="78">
        <v>44651</v>
      </c>
      <c r="AD259" s="77"/>
      <c r="AE259" s="77" t="s">
        <v>2142</v>
      </c>
      <c r="AF259" s="77" t="str">
        <f t="shared" si="33"/>
        <v>CA4362031816T</v>
      </c>
      <c r="AG259" s="77">
        <f t="shared" si="34"/>
        <v>18</v>
      </c>
      <c r="AH259" s="77">
        <f t="shared" si="35"/>
        <v>1</v>
      </c>
      <c r="AI259" s="89">
        <f t="shared" si="36"/>
        <v>6.1199999999999996E-3</v>
      </c>
      <c r="AJ259" s="77" t="s">
        <v>2143</v>
      </c>
      <c r="AK259" s="77" t="s">
        <v>2844</v>
      </c>
      <c r="AL259" s="78">
        <v>44649</v>
      </c>
      <c r="AM259" s="78">
        <v>44649</v>
      </c>
      <c r="AN259" s="78">
        <v>44651</v>
      </c>
      <c r="AO259" s="78">
        <v>44651</v>
      </c>
      <c r="AP259" s="78">
        <v>44651</v>
      </c>
      <c r="AQ259" s="77" t="s">
        <v>89</v>
      </c>
      <c r="AR259" s="77" t="s">
        <v>2845</v>
      </c>
      <c r="AS259" s="77" t="s">
        <v>2844</v>
      </c>
      <c r="AT259" s="78"/>
      <c r="AU259" s="78"/>
      <c r="AV259" s="78"/>
      <c r="AW259" s="77" t="s">
        <v>2156</v>
      </c>
      <c r="AX259" s="77" t="s">
        <v>116</v>
      </c>
      <c r="AY259" s="576"/>
      <c r="AZ259" s="576"/>
      <c r="BA259" s="576"/>
      <c r="BB259" s="576"/>
      <c r="BC259" s="576"/>
      <c r="BD259" s="576"/>
      <c r="BE259" s="77">
        <f t="shared" si="37"/>
        <v>14</v>
      </c>
      <c r="BF259" s="77">
        <f t="shared" si="38"/>
        <v>3</v>
      </c>
      <c r="BG259" s="77">
        <f t="shared" si="39"/>
        <v>2022</v>
      </c>
      <c r="BH259" s="89"/>
    </row>
    <row r="260" spans="1:60">
      <c r="A260" s="77" t="s">
        <v>428</v>
      </c>
      <c r="B260" s="77" t="s">
        <v>230</v>
      </c>
      <c r="C260" s="77" t="s">
        <v>2844</v>
      </c>
      <c r="D260" s="78"/>
      <c r="E260" s="77" t="s">
        <v>2834</v>
      </c>
      <c r="F260" s="77" t="s">
        <v>2135</v>
      </c>
      <c r="G260" s="77" t="s">
        <v>2136</v>
      </c>
      <c r="H260" s="77" t="s">
        <v>2137</v>
      </c>
      <c r="I260" s="77" t="s">
        <v>2138</v>
      </c>
      <c r="J260" s="77" t="s">
        <v>110</v>
      </c>
      <c r="K260" s="77">
        <v>90248</v>
      </c>
      <c r="L260" s="77" t="s">
        <v>2835</v>
      </c>
      <c r="M260" s="77" t="s">
        <v>2836</v>
      </c>
      <c r="N260" s="77"/>
      <c r="O260" s="77"/>
      <c r="P260" s="77"/>
      <c r="Q260" s="77" t="s">
        <v>1267</v>
      </c>
      <c r="R260" s="77"/>
      <c r="S260" s="77"/>
      <c r="T260" s="77" t="s">
        <v>2837</v>
      </c>
      <c r="U260" s="142">
        <v>30375209</v>
      </c>
      <c r="V260" s="77">
        <v>20</v>
      </c>
      <c r="W260" s="77" t="s">
        <v>2661</v>
      </c>
      <c r="X260" s="77">
        <v>340</v>
      </c>
      <c r="Y260" s="77">
        <v>3</v>
      </c>
      <c r="Z260" s="77">
        <v>1</v>
      </c>
      <c r="AA260" s="89">
        <f t="shared" si="32"/>
        <v>1.0200000000000001E-3</v>
      </c>
      <c r="AB260" s="77" t="s">
        <v>88</v>
      </c>
      <c r="AC260" s="78">
        <v>44651</v>
      </c>
      <c r="AD260" s="77"/>
      <c r="AE260" s="77" t="s">
        <v>2142</v>
      </c>
      <c r="AF260" s="77" t="str">
        <f t="shared" si="33"/>
        <v>CA4362031816T</v>
      </c>
      <c r="AG260" s="77">
        <f t="shared" si="34"/>
        <v>3</v>
      </c>
      <c r="AH260" s="77">
        <f t="shared" si="35"/>
        <v>1</v>
      </c>
      <c r="AI260" s="89">
        <f t="shared" si="36"/>
        <v>1.0200000000000001E-3</v>
      </c>
      <c r="AJ260" s="77" t="s">
        <v>2143</v>
      </c>
      <c r="AK260" s="77" t="s">
        <v>2844</v>
      </c>
      <c r="AL260" s="78">
        <v>44649</v>
      </c>
      <c r="AM260" s="78">
        <v>44649</v>
      </c>
      <c r="AN260" s="78">
        <v>44651</v>
      </c>
      <c r="AO260" s="78">
        <v>44651</v>
      </c>
      <c r="AP260" s="78">
        <v>44651</v>
      </c>
      <c r="AQ260" s="77" t="s">
        <v>89</v>
      </c>
      <c r="AR260" s="77" t="s">
        <v>2845</v>
      </c>
      <c r="AS260" s="77" t="s">
        <v>2844</v>
      </c>
      <c r="AT260" s="78"/>
      <c r="AU260" s="78"/>
      <c r="AV260" s="78"/>
      <c r="AW260" s="77" t="s">
        <v>2156</v>
      </c>
      <c r="AX260" s="77" t="s">
        <v>116</v>
      </c>
      <c r="AY260" s="576"/>
      <c r="AZ260" s="576"/>
      <c r="BA260" s="576"/>
      <c r="BB260" s="576"/>
      <c r="BC260" s="576"/>
      <c r="BD260" s="576"/>
      <c r="BE260" s="77">
        <f t="shared" si="37"/>
        <v>14</v>
      </c>
      <c r="BF260" s="77">
        <f t="shared" si="38"/>
        <v>3</v>
      </c>
      <c r="BG260" s="77">
        <f t="shared" si="39"/>
        <v>2022</v>
      </c>
      <c r="BH260" s="89"/>
    </row>
    <row r="261" spans="1:60">
      <c r="A261" s="77" t="s">
        <v>428</v>
      </c>
      <c r="B261" s="77" t="s">
        <v>2132</v>
      </c>
      <c r="C261" s="77" t="s">
        <v>2846</v>
      </c>
      <c r="D261" s="78"/>
      <c r="E261" s="77" t="s">
        <v>2847</v>
      </c>
      <c r="F261" s="77" t="s">
        <v>2135</v>
      </c>
      <c r="G261" s="77" t="s">
        <v>2147</v>
      </c>
      <c r="H261" s="77" t="s">
        <v>2148</v>
      </c>
      <c r="I261" s="77" t="s">
        <v>531</v>
      </c>
      <c r="J261" s="77" t="s">
        <v>110</v>
      </c>
      <c r="K261" s="77">
        <v>91761</v>
      </c>
      <c r="L261" s="77" t="s">
        <v>2803</v>
      </c>
      <c r="M261" s="77" t="s">
        <v>2804</v>
      </c>
      <c r="N261" s="77"/>
      <c r="O261" s="77"/>
      <c r="P261" s="77"/>
      <c r="Q261" s="77" t="s">
        <v>1267</v>
      </c>
      <c r="R261" s="77"/>
      <c r="S261" s="77"/>
      <c r="T261" s="77" t="s">
        <v>2805</v>
      </c>
      <c r="U261" s="77">
        <v>30390456</v>
      </c>
      <c r="V261" s="77">
        <v>14.75</v>
      </c>
      <c r="W261" s="77" t="s">
        <v>2141</v>
      </c>
      <c r="X261" s="77">
        <v>400</v>
      </c>
      <c r="Y261" s="77">
        <v>768</v>
      </c>
      <c r="Z261" s="77">
        <v>24</v>
      </c>
      <c r="AA261" s="89">
        <f t="shared" si="32"/>
        <v>0.30719999999999997</v>
      </c>
      <c r="AB261" s="77" t="s">
        <v>88</v>
      </c>
      <c r="AC261" s="78">
        <v>44651</v>
      </c>
      <c r="AD261" s="77"/>
      <c r="AE261" s="77" t="s">
        <v>2142</v>
      </c>
      <c r="AF261" s="77" t="str">
        <f t="shared" si="33"/>
        <v>CA4125030842T</v>
      </c>
      <c r="AG261" s="77">
        <f t="shared" si="34"/>
        <v>768</v>
      </c>
      <c r="AH261" s="77">
        <f t="shared" si="35"/>
        <v>24</v>
      </c>
      <c r="AI261" s="89">
        <f t="shared" si="36"/>
        <v>0.30719999999999997</v>
      </c>
      <c r="AJ261" s="77" t="s">
        <v>2143</v>
      </c>
      <c r="AK261" s="77" t="s">
        <v>2846</v>
      </c>
      <c r="AL261" s="78">
        <v>44649</v>
      </c>
      <c r="AM261" s="78">
        <v>44649</v>
      </c>
      <c r="AN261" s="78">
        <v>44651</v>
      </c>
      <c r="AO261" s="78">
        <v>44651</v>
      </c>
      <c r="AP261" s="78">
        <v>44651</v>
      </c>
      <c r="AQ261" s="77" t="s">
        <v>89</v>
      </c>
      <c r="AR261" s="77"/>
      <c r="AS261" s="77" t="s">
        <v>2846</v>
      </c>
      <c r="AT261" s="78"/>
      <c r="AU261" s="78"/>
      <c r="AV261" s="78"/>
      <c r="AW261" s="77" t="s">
        <v>1198</v>
      </c>
      <c r="AX261" s="77" t="s">
        <v>116</v>
      </c>
      <c r="AY261" s="576"/>
      <c r="AZ261" s="576"/>
      <c r="BA261" s="576"/>
      <c r="BB261" s="576"/>
      <c r="BC261" s="576"/>
      <c r="BD261" s="576"/>
      <c r="BE261" s="77">
        <f t="shared" si="37"/>
        <v>14</v>
      </c>
      <c r="BF261" s="77">
        <f t="shared" si="38"/>
        <v>3</v>
      </c>
      <c r="BG261" s="77">
        <f t="shared" si="39"/>
        <v>2022</v>
      </c>
      <c r="BH261" s="89"/>
    </row>
    <row r="262" spans="1:60">
      <c r="A262" s="77" t="s">
        <v>55</v>
      </c>
      <c r="B262" s="77" t="s">
        <v>2132</v>
      </c>
      <c r="C262" s="77" t="s">
        <v>2848</v>
      </c>
      <c r="D262" s="78"/>
      <c r="E262" s="77" t="s">
        <v>2581</v>
      </c>
      <c r="F262" s="77" t="s">
        <v>2135</v>
      </c>
      <c r="G262" s="77" t="s">
        <v>2136</v>
      </c>
      <c r="H262" s="77" t="s">
        <v>2137</v>
      </c>
      <c r="I262" s="77" t="s">
        <v>2138</v>
      </c>
      <c r="J262" s="77" t="s">
        <v>110</v>
      </c>
      <c r="K262" s="77">
        <v>90248</v>
      </c>
      <c r="L262" s="77" t="s">
        <v>190</v>
      </c>
      <c r="M262" s="77" t="s">
        <v>191</v>
      </c>
      <c r="N262" s="77"/>
      <c r="O262" s="77"/>
      <c r="P262" s="77"/>
      <c r="Q262" s="77" t="s">
        <v>1267</v>
      </c>
      <c r="R262" s="77"/>
      <c r="S262" s="77"/>
      <c r="T262" s="77" t="s">
        <v>2582</v>
      </c>
      <c r="U262" s="77">
        <v>30397471</v>
      </c>
      <c r="V262" s="77">
        <v>15</v>
      </c>
      <c r="W262" s="77" t="s">
        <v>2171</v>
      </c>
      <c r="X262" s="77">
        <v>475</v>
      </c>
      <c r="Y262" s="77">
        <v>638</v>
      </c>
      <c r="Z262" s="77">
        <v>22</v>
      </c>
      <c r="AA262" s="89">
        <f t="shared" si="32"/>
        <v>0.30304999999999999</v>
      </c>
      <c r="AB262" s="77" t="s">
        <v>88</v>
      </c>
      <c r="AC262" s="78">
        <v>44651</v>
      </c>
      <c r="AD262" s="77"/>
      <c r="AE262" s="77" t="s">
        <v>2142</v>
      </c>
      <c r="AF262" s="77" t="str">
        <f t="shared" si="33"/>
        <v>CA4378030915T</v>
      </c>
      <c r="AG262" s="77">
        <f t="shared" si="34"/>
        <v>638</v>
      </c>
      <c r="AH262" s="77">
        <f t="shared" si="35"/>
        <v>22</v>
      </c>
      <c r="AI262" s="89">
        <f t="shared" si="36"/>
        <v>0.30304999999999999</v>
      </c>
      <c r="AJ262" s="77" t="s">
        <v>2143</v>
      </c>
      <c r="AK262" s="77" t="s">
        <v>2848</v>
      </c>
      <c r="AL262" s="78">
        <v>44650</v>
      </c>
      <c r="AM262" s="78">
        <v>44650</v>
      </c>
      <c r="AN262" s="78">
        <v>44651</v>
      </c>
      <c r="AO262" s="78">
        <v>44651</v>
      </c>
      <c r="AP262" s="78">
        <v>44651</v>
      </c>
      <c r="AQ262" s="77" t="s">
        <v>89</v>
      </c>
      <c r="AR262" s="77"/>
      <c r="AS262" s="77" t="s">
        <v>2848</v>
      </c>
      <c r="AT262" s="78"/>
      <c r="AU262" s="78"/>
      <c r="AV262" s="78"/>
      <c r="AW262" s="77" t="s">
        <v>1198</v>
      </c>
      <c r="AX262" s="77" t="s">
        <v>116</v>
      </c>
      <c r="AY262" s="576"/>
      <c r="AZ262" s="576"/>
      <c r="BA262" s="576"/>
      <c r="BB262" s="576"/>
      <c r="BC262" s="576"/>
      <c r="BD262" s="576"/>
      <c r="BE262" s="77">
        <f t="shared" si="37"/>
        <v>14</v>
      </c>
      <c r="BF262" s="77">
        <f t="shared" si="38"/>
        <v>3</v>
      </c>
      <c r="BG262" s="77">
        <f t="shared" si="39"/>
        <v>2022</v>
      </c>
      <c r="BH262" s="89"/>
    </row>
    <row r="263" spans="1:60">
      <c r="A263" s="77" t="s">
        <v>55</v>
      </c>
      <c r="B263" s="77" t="s">
        <v>2132</v>
      </c>
      <c r="C263" s="77" t="s">
        <v>2849</v>
      </c>
      <c r="D263" s="78"/>
      <c r="E263" s="77" t="s">
        <v>2581</v>
      </c>
      <c r="F263" s="77" t="s">
        <v>2135</v>
      </c>
      <c r="G263" s="77" t="s">
        <v>2136</v>
      </c>
      <c r="H263" s="77" t="s">
        <v>2137</v>
      </c>
      <c r="I263" s="77" t="s">
        <v>2138</v>
      </c>
      <c r="J263" s="77" t="s">
        <v>110</v>
      </c>
      <c r="K263" s="77">
        <v>90248</v>
      </c>
      <c r="L263" s="77" t="s">
        <v>190</v>
      </c>
      <c r="M263" s="77" t="s">
        <v>191</v>
      </c>
      <c r="N263" s="77"/>
      <c r="O263" s="77"/>
      <c r="P263" s="77"/>
      <c r="Q263" s="77" t="s">
        <v>1267</v>
      </c>
      <c r="R263" s="77"/>
      <c r="S263" s="77"/>
      <c r="T263" s="77" t="s">
        <v>2582</v>
      </c>
      <c r="U263" s="77">
        <v>30397471</v>
      </c>
      <c r="V263" s="77">
        <v>15</v>
      </c>
      <c r="W263" s="77" t="s">
        <v>2171</v>
      </c>
      <c r="X263" s="77">
        <v>475</v>
      </c>
      <c r="Y263" s="77">
        <v>580</v>
      </c>
      <c r="Z263" s="77">
        <v>20</v>
      </c>
      <c r="AA263" s="89">
        <f t="shared" si="32"/>
        <v>0.27550000000000002</v>
      </c>
      <c r="AB263" s="77" t="s">
        <v>88</v>
      </c>
      <c r="AC263" s="78">
        <v>44651</v>
      </c>
      <c r="AD263" s="77"/>
      <c r="AE263" s="77" t="s">
        <v>2142</v>
      </c>
      <c r="AF263" s="77" t="str">
        <f t="shared" si="33"/>
        <v>CA4378030916T</v>
      </c>
      <c r="AG263" s="77">
        <f t="shared" si="34"/>
        <v>580</v>
      </c>
      <c r="AH263" s="77">
        <f t="shared" si="35"/>
        <v>20</v>
      </c>
      <c r="AI263" s="89">
        <f t="shared" si="36"/>
        <v>0.27550000000000002</v>
      </c>
      <c r="AJ263" s="77" t="s">
        <v>2143</v>
      </c>
      <c r="AK263" s="77" t="s">
        <v>2849</v>
      </c>
      <c r="AL263" s="78">
        <v>44650</v>
      </c>
      <c r="AM263" s="78">
        <v>44650</v>
      </c>
      <c r="AN263" s="78">
        <v>44651</v>
      </c>
      <c r="AO263" s="78">
        <v>44651</v>
      </c>
      <c r="AP263" s="78">
        <v>44651</v>
      </c>
      <c r="AQ263" s="77" t="s">
        <v>89</v>
      </c>
      <c r="AR263" s="77"/>
      <c r="AS263" s="77" t="s">
        <v>2849</v>
      </c>
      <c r="AT263" s="78"/>
      <c r="AU263" s="78"/>
      <c r="AV263" s="78"/>
      <c r="AW263" s="77" t="s">
        <v>1198</v>
      </c>
      <c r="AX263" s="77" t="s">
        <v>116</v>
      </c>
      <c r="AY263" s="576"/>
      <c r="AZ263" s="576"/>
      <c r="BA263" s="576"/>
      <c r="BB263" s="576"/>
      <c r="BC263" s="576"/>
      <c r="BD263" s="576"/>
      <c r="BE263" s="77">
        <f t="shared" si="37"/>
        <v>14</v>
      </c>
      <c r="BF263" s="77">
        <f t="shared" si="38"/>
        <v>3</v>
      </c>
      <c r="BG263" s="77">
        <f t="shared" si="39"/>
        <v>2022</v>
      </c>
      <c r="BH263" s="89"/>
    </row>
    <row r="264" spans="1:60">
      <c r="A264" s="77" t="s">
        <v>55</v>
      </c>
      <c r="B264" s="77" t="s">
        <v>2132</v>
      </c>
      <c r="C264" s="77" t="s">
        <v>2850</v>
      </c>
      <c r="D264" s="78"/>
      <c r="E264" s="77" t="s">
        <v>2538</v>
      </c>
      <c r="F264" s="77" t="s">
        <v>2135</v>
      </c>
      <c r="G264" s="77" t="s">
        <v>2136</v>
      </c>
      <c r="H264" s="77" t="s">
        <v>2137</v>
      </c>
      <c r="I264" s="77" t="s">
        <v>2138</v>
      </c>
      <c r="J264" s="77" t="s">
        <v>110</v>
      </c>
      <c r="K264" s="77">
        <v>90248</v>
      </c>
      <c r="L264" s="77" t="s">
        <v>190</v>
      </c>
      <c r="M264" s="77" t="s">
        <v>191</v>
      </c>
      <c r="N264" s="77"/>
      <c r="O264" s="77"/>
      <c r="P264" s="77"/>
      <c r="Q264" s="77" t="s">
        <v>1267</v>
      </c>
      <c r="R264" s="77"/>
      <c r="S264" s="77"/>
      <c r="T264" s="77" t="s">
        <v>2539</v>
      </c>
      <c r="U264" s="77">
        <v>30397472</v>
      </c>
      <c r="V264" s="77">
        <v>15</v>
      </c>
      <c r="W264" s="77" t="s">
        <v>2212</v>
      </c>
      <c r="X264" s="77">
        <v>480</v>
      </c>
      <c r="Y264" s="77">
        <v>638</v>
      </c>
      <c r="Z264" s="77">
        <v>22</v>
      </c>
      <c r="AA264" s="89">
        <f t="shared" si="32"/>
        <v>0.30624000000000001</v>
      </c>
      <c r="AB264" s="77" t="s">
        <v>88</v>
      </c>
      <c r="AC264" s="78">
        <v>44651</v>
      </c>
      <c r="AD264" s="77"/>
      <c r="AE264" s="77" t="s">
        <v>2142</v>
      </c>
      <c r="AF264" s="77" t="str">
        <f t="shared" si="33"/>
        <v>CA2135031126T</v>
      </c>
      <c r="AG264" s="77">
        <f t="shared" si="34"/>
        <v>638</v>
      </c>
      <c r="AH264" s="77">
        <f t="shared" si="35"/>
        <v>22</v>
      </c>
      <c r="AI264" s="89">
        <f t="shared" si="36"/>
        <v>0.30624000000000001</v>
      </c>
      <c r="AJ264" s="77" t="s">
        <v>2143</v>
      </c>
      <c r="AK264" s="77" t="s">
        <v>2850</v>
      </c>
      <c r="AL264" s="78">
        <v>44650</v>
      </c>
      <c r="AM264" s="78">
        <v>44650</v>
      </c>
      <c r="AN264" s="78">
        <v>44651</v>
      </c>
      <c r="AO264" s="78">
        <v>44651</v>
      </c>
      <c r="AP264" s="78">
        <v>44651</v>
      </c>
      <c r="AQ264" s="77" t="s">
        <v>89</v>
      </c>
      <c r="AR264" s="77"/>
      <c r="AS264" s="77" t="s">
        <v>2850</v>
      </c>
      <c r="AT264" s="78"/>
      <c r="AU264" s="78"/>
      <c r="AV264" s="78"/>
      <c r="AW264" s="77" t="s">
        <v>1198</v>
      </c>
      <c r="AX264" s="77" t="s">
        <v>116</v>
      </c>
      <c r="AY264" s="576"/>
      <c r="AZ264" s="576"/>
      <c r="BA264" s="576"/>
      <c r="BB264" s="576"/>
      <c r="BC264" s="576"/>
      <c r="BD264" s="576"/>
      <c r="BE264" s="77">
        <f t="shared" si="37"/>
        <v>14</v>
      </c>
      <c r="BF264" s="77">
        <f t="shared" si="38"/>
        <v>3</v>
      </c>
      <c r="BG264" s="77">
        <f t="shared" si="39"/>
        <v>2022</v>
      </c>
      <c r="BH264" s="89"/>
    </row>
    <row r="265" spans="1:60">
      <c r="A265" s="77" t="s">
        <v>428</v>
      </c>
      <c r="B265" s="77" t="s">
        <v>2132</v>
      </c>
      <c r="C265" s="77" t="s">
        <v>2851</v>
      </c>
      <c r="D265" s="78"/>
      <c r="E265" s="77" t="s">
        <v>2584</v>
      </c>
      <c r="F265" s="77" t="s">
        <v>2135</v>
      </c>
      <c r="G265" s="77" t="s">
        <v>2574</v>
      </c>
      <c r="H265" s="77" t="s">
        <v>2575</v>
      </c>
      <c r="I265" s="77" t="s">
        <v>2576</v>
      </c>
      <c r="J265" s="77" t="s">
        <v>110</v>
      </c>
      <c r="K265" s="77">
        <v>90501</v>
      </c>
      <c r="L265" s="77" t="s">
        <v>363</v>
      </c>
      <c r="M265" s="77" t="s">
        <v>2511</v>
      </c>
      <c r="N265" s="77"/>
      <c r="O265" s="77"/>
      <c r="P265" s="77"/>
      <c r="Q265" s="77" t="s">
        <v>1267</v>
      </c>
      <c r="R265" s="77"/>
      <c r="S265" s="77"/>
      <c r="T265" s="77" t="s">
        <v>2512</v>
      </c>
      <c r="U265" s="77">
        <v>30390456</v>
      </c>
      <c r="V265" s="77">
        <v>14.75</v>
      </c>
      <c r="W265" s="77" t="s">
        <v>2141</v>
      </c>
      <c r="X265" s="77">
        <v>400</v>
      </c>
      <c r="Y265" s="77">
        <v>768</v>
      </c>
      <c r="Z265" s="77">
        <v>24</v>
      </c>
      <c r="AA265" s="89">
        <f t="shared" si="32"/>
        <v>0.30719999999999997</v>
      </c>
      <c r="AB265" s="77" t="s">
        <v>88</v>
      </c>
      <c r="AC265" s="78">
        <v>44651</v>
      </c>
      <c r="AD265" s="77"/>
      <c r="AE265" s="77" t="s">
        <v>2142</v>
      </c>
      <c r="AF265" s="77" t="str">
        <f t="shared" si="33"/>
        <v>CA9791030829T</v>
      </c>
      <c r="AG265" s="77">
        <f t="shared" si="34"/>
        <v>768</v>
      </c>
      <c r="AH265" s="77">
        <f t="shared" si="35"/>
        <v>24</v>
      </c>
      <c r="AI265" s="89">
        <f t="shared" si="36"/>
        <v>0.30719999999999997</v>
      </c>
      <c r="AJ265" s="77" t="s">
        <v>2143</v>
      </c>
      <c r="AK265" s="77" t="s">
        <v>2851</v>
      </c>
      <c r="AL265" s="78">
        <v>44650</v>
      </c>
      <c r="AM265" s="78">
        <v>44650</v>
      </c>
      <c r="AN265" s="78">
        <v>44651</v>
      </c>
      <c r="AO265" s="78">
        <v>44651</v>
      </c>
      <c r="AP265" s="78">
        <v>44651</v>
      </c>
      <c r="AQ265" s="77" t="s">
        <v>89</v>
      </c>
      <c r="AR265" s="77" t="s">
        <v>2513</v>
      </c>
      <c r="AS265" s="77" t="s">
        <v>2851</v>
      </c>
      <c r="AT265" s="78"/>
      <c r="AU265" s="78"/>
      <c r="AV265" s="78"/>
      <c r="AW265" s="77" t="s">
        <v>1198</v>
      </c>
      <c r="AX265" s="77" t="s">
        <v>116</v>
      </c>
      <c r="AY265" s="576"/>
      <c r="AZ265" s="576"/>
      <c r="BA265" s="576"/>
      <c r="BB265" s="576"/>
      <c r="BC265" s="576"/>
      <c r="BD265" s="576"/>
      <c r="BE265" s="77">
        <f t="shared" si="37"/>
        <v>14</v>
      </c>
      <c r="BF265" s="77">
        <f t="shared" si="38"/>
        <v>3</v>
      </c>
      <c r="BG265" s="77">
        <f t="shared" si="39"/>
        <v>2022</v>
      </c>
      <c r="BH265" s="89"/>
    </row>
    <row r="266" spans="1:60">
      <c r="A266" s="77" t="s">
        <v>428</v>
      </c>
      <c r="B266" s="77" t="s">
        <v>2132</v>
      </c>
      <c r="C266" s="77" t="s">
        <v>2852</v>
      </c>
      <c r="D266" s="78"/>
      <c r="E266" s="77" t="s">
        <v>2584</v>
      </c>
      <c r="F266" s="77" t="s">
        <v>2135</v>
      </c>
      <c r="G266" s="77" t="s">
        <v>2574</v>
      </c>
      <c r="H266" s="77" t="s">
        <v>2575</v>
      </c>
      <c r="I266" s="77" t="s">
        <v>2576</v>
      </c>
      <c r="J266" s="77" t="s">
        <v>110</v>
      </c>
      <c r="K266" s="77">
        <v>90501</v>
      </c>
      <c r="L266" s="77" t="s">
        <v>363</v>
      </c>
      <c r="M266" s="77" t="s">
        <v>2511</v>
      </c>
      <c r="N266" s="77"/>
      <c r="O266" s="77"/>
      <c r="P266" s="77"/>
      <c r="Q266" s="77" t="s">
        <v>1267</v>
      </c>
      <c r="R266" s="77"/>
      <c r="S266" s="77"/>
      <c r="T266" s="77" t="s">
        <v>2512</v>
      </c>
      <c r="U266" s="77">
        <v>30390456</v>
      </c>
      <c r="V266" s="77">
        <v>14.75</v>
      </c>
      <c r="W266" s="77" t="s">
        <v>2141</v>
      </c>
      <c r="X266" s="77">
        <v>400</v>
      </c>
      <c r="Y266" s="77">
        <v>768</v>
      </c>
      <c r="Z266" s="77">
        <v>24</v>
      </c>
      <c r="AA266" s="89">
        <f t="shared" si="32"/>
        <v>0.30719999999999997</v>
      </c>
      <c r="AB266" s="77" t="s">
        <v>88</v>
      </c>
      <c r="AC266" s="78">
        <v>44651</v>
      </c>
      <c r="AD266" s="77"/>
      <c r="AE266" s="77" t="s">
        <v>2142</v>
      </c>
      <c r="AF266" s="77" t="str">
        <f t="shared" si="33"/>
        <v>CA9791030830T</v>
      </c>
      <c r="AG266" s="77">
        <f t="shared" si="34"/>
        <v>768</v>
      </c>
      <c r="AH266" s="77">
        <f t="shared" si="35"/>
        <v>24</v>
      </c>
      <c r="AI266" s="89">
        <f t="shared" si="36"/>
        <v>0.30719999999999997</v>
      </c>
      <c r="AJ266" s="77" t="s">
        <v>2143</v>
      </c>
      <c r="AK266" s="77" t="s">
        <v>2852</v>
      </c>
      <c r="AL266" s="78">
        <v>44650</v>
      </c>
      <c r="AM266" s="78">
        <v>44650</v>
      </c>
      <c r="AN266" s="78">
        <v>44651</v>
      </c>
      <c r="AO266" s="78">
        <v>44651</v>
      </c>
      <c r="AP266" s="78">
        <v>44651</v>
      </c>
      <c r="AQ266" s="77" t="s">
        <v>89</v>
      </c>
      <c r="AR266" s="77" t="s">
        <v>2513</v>
      </c>
      <c r="AS266" s="77" t="s">
        <v>2852</v>
      </c>
      <c r="AT266" s="78"/>
      <c r="AU266" s="78"/>
      <c r="AV266" s="78"/>
      <c r="AW266" s="77" t="s">
        <v>1198</v>
      </c>
      <c r="AX266" s="77" t="s">
        <v>116</v>
      </c>
      <c r="AY266" s="576"/>
      <c r="AZ266" s="576"/>
      <c r="BA266" s="576"/>
      <c r="BB266" s="576"/>
      <c r="BC266" s="576"/>
      <c r="BD266" s="576"/>
      <c r="BE266" s="77">
        <f t="shared" si="37"/>
        <v>14</v>
      </c>
      <c r="BF266" s="77">
        <f t="shared" si="38"/>
        <v>3</v>
      </c>
      <c r="BG266" s="77">
        <f t="shared" si="39"/>
        <v>2022</v>
      </c>
      <c r="BH266" s="89"/>
    </row>
    <row r="267" spans="1:60">
      <c r="A267" s="77" t="s">
        <v>428</v>
      </c>
      <c r="B267" s="77" t="s">
        <v>2132</v>
      </c>
      <c r="C267" s="77" t="s">
        <v>2853</v>
      </c>
      <c r="D267" s="78"/>
      <c r="E267" s="77" t="s">
        <v>2584</v>
      </c>
      <c r="F267" s="77" t="s">
        <v>2135</v>
      </c>
      <c r="G267" s="77" t="s">
        <v>2574</v>
      </c>
      <c r="H267" s="77" t="s">
        <v>2575</v>
      </c>
      <c r="I267" s="77" t="s">
        <v>2576</v>
      </c>
      <c r="J267" s="77" t="s">
        <v>110</v>
      </c>
      <c r="K267" s="77">
        <v>90501</v>
      </c>
      <c r="L267" s="77" t="s">
        <v>363</v>
      </c>
      <c r="M267" s="77" t="s">
        <v>2511</v>
      </c>
      <c r="N267" s="77"/>
      <c r="O267" s="77"/>
      <c r="P267" s="77"/>
      <c r="Q267" s="77" t="s">
        <v>1267</v>
      </c>
      <c r="R267" s="77"/>
      <c r="S267" s="77"/>
      <c r="T267" s="77" t="s">
        <v>2512</v>
      </c>
      <c r="U267" s="77">
        <v>30390456</v>
      </c>
      <c r="V267" s="77">
        <v>14.75</v>
      </c>
      <c r="W267" s="77" t="s">
        <v>2141</v>
      </c>
      <c r="X267" s="77">
        <v>400</v>
      </c>
      <c r="Y267" s="77">
        <v>768</v>
      </c>
      <c r="Z267" s="77">
        <v>24</v>
      </c>
      <c r="AA267" s="89">
        <f t="shared" si="32"/>
        <v>0.30719999999999997</v>
      </c>
      <c r="AB267" s="77" t="s">
        <v>88</v>
      </c>
      <c r="AC267" s="78">
        <v>44651</v>
      </c>
      <c r="AD267" s="77"/>
      <c r="AE267" s="77" t="s">
        <v>2142</v>
      </c>
      <c r="AF267" s="77" t="str">
        <f t="shared" si="33"/>
        <v>CA9791030831T</v>
      </c>
      <c r="AG267" s="77">
        <f t="shared" si="34"/>
        <v>768</v>
      </c>
      <c r="AH267" s="77">
        <f t="shared" si="35"/>
        <v>24</v>
      </c>
      <c r="AI267" s="89">
        <f t="shared" si="36"/>
        <v>0.30719999999999997</v>
      </c>
      <c r="AJ267" s="77" t="s">
        <v>2143</v>
      </c>
      <c r="AK267" s="77" t="s">
        <v>2853</v>
      </c>
      <c r="AL267" s="78">
        <v>44650</v>
      </c>
      <c r="AM267" s="78">
        <v>44650</v>
      </c>
      <c r="AN267" s="78">
        <v>44651</v>
      </c>
      <c r="AO267" s="78">
        <v>44651</v>
      </c>
      <c r="AP267" s="78">
        <v>44651</v>
      </c>
      <c r="AQ267" s="77" t="s">
        <v>89</v>
      </c>
      <c r="AR267" s="77" t="s">
        <v>2513</v>
      </c>
      <c r="AS267" s="77" t="s">
        <v>2853</v>
      </c>
      <c r="AT267" s="78"/>
      <c r="AU267" s="78"/>
      <c r="AV267" s="78"/>
      <c r="AW267" s="77" t="s">
        <v>1198</v>
      </c>
      <c r="AX267" s="77" t="s">
        <v>116</v>
      </c>
      <c r="AY267" s="576"/>
      <c r="AZ267" s="576"/>
      <c r="BA267" s="576"/>
      <c r="BB267" s="576"/>
      <c r="BC267" s="576"/>
      <c r="BD267" s="576"/>
      <c r="BE267" s="77">
        <f t="shared" si="37"/>
        <v>14</v>
      </c>
      <c r="BF267" s="77">
        <f t="shared" si="38"/>
        <v>3</v>
      </c>
      <c r="BG267" s="77">
        <f t="shared" si="39"/>
        <v>2022</v>
      </c>
      <c r="BH267" s="89"/>
    </row>
    <row r="268" spans="1:60">
      <c r="A268" s="77" t="s">
        <v>428</v>
      </c>
      <c r="B268" s="77" t="s">
        <v>2157</v>
      </c>
      <c r="C268" s="77" t="s">
        <v>2854</v>
      </c>
      <c r="D268" s="78"/>
      <c r="E268" s="77" t="s">
        <v>2855</v>
      </c>
      <c r="F268" s="77" t="s">
        <v>2135</v>
      </c>
      <c r="G268" s="77" t="s">
        <v>2136</v>
      </c>
      <c r="H268" s="77" t="s">
        <v>2137</v>
      </c>
      <c r="I268" s="77" t="s">
        <v>2138</v>
      </c>
      <c r="J268" s="77" t="s">
        <v>110</v>
      </c>
      <c r="K268" s="77">
        <v>90248</v>
      </c>
      <c r="L268" s="77" t="s">
        <v>525</v>
      </c>
      <c r="M268" s="77" t="s">
        <v>2856</v>
      </c>
      <c r="N268" s="77"/>
      <c r="O268" s="77"/>
      <c r="P268" s="77"/>
      <c r="Q268" s="77" t="s">
        <v>1267</v>
      </c>
      <c r="R268" s="77"/>
      <c r="S268" s="77"/>
      <c r="T268" s="77" t="s">
        <v>2857</v>
      </c>
      <c r="U268" s="77">
        <v>30390155</v>
      </c>
      <c r="V268" s="77">
        <v>14.75</v>
      </c>
      <c r="W268" s="77" t="s">
        <v>2579</v>
      </c>
      <c r="X268" s="77">
        <v>395</v>
      </c>
      <c r="Y268" s="77">
        <v>384</v>
      </c>
      <c r="Z268" s="77">
        <v>12</v>
      </c>
      <c r="AA268" s="89">
        <f t="shared" si="32"/>
        <v>0.15168000000000001</v>
      </c>
      <c r="AB268" s="77" t="s">
        <v>70</v>
      </c>
      <c r="AC268" s="78">
        <v>44651</v>
      </c>
      <c r="AD268" s="77"/>
      <c r="AE268" s="77" t="s">
        <v>2142</v>
      </c>
      <c r="AF268" s="77" t="str">
        <f t="shared" si="33"/>
        <v>CA2083032119T</v>
      </c>
      <c r="AG268" s="77">
        <f t="shared" si="34"/>
        <v>384</v>
      </c>
      <c r="AH268" s="77">
        <f t="shared" si="35"/>
        <v>12</v>
      </c>
      <c r="AI268" s="89">
        <f t="shared" si="36"/>
        <v>0.15168000000000001</v>
      </c>
      <c r="AJ268" s="77" t="s">
        <v>2143</v>
      </c>
      <c r="AK268" s="77" t="s">
        <v>2854</v>
      </c>
      <c r="AL268" s="78">
        <v>44650</v>
      </c>
      <c r="AM268" s="78">
        <v>44650</v>
      </c>
      <c r="AN268" s="78">
        <v>44651</v>
      </c>
      <c r="AO268" s="78">
        <v>44651</v>
      </c>
      <c r="AP268" s="78">
        <v>44651</v>
      </c>
      <c r="AQ268" s="77" t="s">
        <v>89</v>
      </c>
      <c r="AR268" s="77"/>
      <c r="AS268" s="77" t="s">
        <v>2854</v>
      </c>
      <c r="AT268" s="78"/>
      <c r="AU268" s="78"/>
      <c r="AV268" s="78"/>
      <c r="AW268" s="77" t="s">
        <v>1198</v>
      </c>
      <c r="AX268" s="77" t="s">
        <v>116</v>
      </c>
      <c r="AY268" s="576"/>
      <c r="AZ268" s="576"/>
      <c r="BA268" s="576"/>
      <c r="BB268" s="576"/>
      <c r="BC268" s="576"/>
      <c r="BD268" s="576"/>
      <c r="BE268" s="77">
        <f t="shared" si="37"/>
        <v>14</v>
      </c>
      <c r="BF268" s="77">
        <f t="shared" si="38"/>
        <v>3</v>
      </c>
      <c r="BG268" s="77">
        <f t="shared" si="39"/>
        <v>2022</v>
      </c>
      <c r="BH268" s="89"/>
    </row>
    <row r="269" spans="1:60">
      <c r="A269" s="77" t="s">
        <v>428</v>
      </c>
      <c r="B269" s="77" t="s">
        <v>2157</v>
      </c>
      <c r="C269" s="77" t="s">
        <v>2858</v>
      </c>
      <c r="D269" s="78"/>
      <c r="E269" s="77" t="s">
        <v>2374</v>
      </c>
      <c r="F269" s="77" t="s">
        <v>2135</v>
      </c>
      <c r="G269" s="77" t="s">
        <v>2136</v>
      </c>
      <c r="H269" s="77" t="s">
        <v>2137</v>
      </c>
      <c r="I269" s="77" t="s">
        <v>2138</v>
      </c>
      <c r="J269" s="77" t="s">
        <v>110</v>
      </c>
      <c r="K269" s="77">
        <v>90248</v>
      </c>
      <c r="L269" s="77" t="s">
        <v>2159</v>
      </c>
      <c r="M269" s="77" t="s">
        <v>2160</v>
      </c>
      <c r="N269" s="77"/>
      <c r="O269" s="77"/>
      <c r="P269" s="77"/>
      <c r="Q269" s="77" t="s">
        <v>1267</v>
      </c>
      <c r="R269" s="77"/>
      <c r="S269" s="77"/>
      <c r="T269" s="77" t="s">
        <v>2375</v>
      </c>
      <c r="U269" s="77">
        <v>30371611</v>
      </c>
      <c r="V269" s="77">
        <v>14.75</v>
      </c>
      <c r="W269" s="77" t="s">
        <v>2202</v>
      </c>
      <c r="X269" s="77">
        <v>350</v>
      </c>
      <c r="Y269" s="77">
        <v>832</v>
      </c>
      <c r="Z269" s="77">
        <v>26</v>
      </c>
      <c r="AA269" s="89">
        <f t="shared" si="32"/>
        <v>0.29120000000000001</v>
      </c>
      <c r="AB269" s="77" t="s">
        <v>70</v>
      </c>
      <c r="AC269" s="78">
        <v>44651</v>
      </c>
      <c r="AD269" s="77"/>
      <c r="AE269" s="77" t="s">
        <v>2142</v>
      </c>
      <c r="AF269" s="77" t="str">
        <f t="shared" si="33"/>
        <v>CA4173030812T</v>
      </c>
      <c r="AG269" s="77">
        <f t="shared" si="34"/>
        <v>832</v>
      </c>
      <c r="AH269" s="77">
        <f t="shared" si="35"/>
        <v>26</v>
      </c>
      <c r="AI269" s="89">
        <f t="shared" si="36"/>
        <v>0.29120000000000001</v>
      </c>
      <c r="AJ269" s="77" t="s">
        <v>2143</v>
      </c>
      <c r="AK269" s="77" t="s">
        <v>2858</v>
      </c>
      <c r="AL269" s="78">
        <v>44651</v>
      </c>
      <c r="AM269" s="78">
        <v>44651</v>
      </c>
      <c r="AN269" s="78">
        <v>44651</v>
      </c>
      <c r="AO269" s="78">
        <v>44651</v>
      </c>
      <c r="AP269" s="78">
        <v>44651</v>
      </c>
      <c r="AQ269" s="77" t="s">
        <v>89</v>
      </c>
      <c r="AR269" s="77"/>
      <c r="AS269" s="77" t="s">
        <v>2858</v>
      </c>
      <c r="AT269" s="78"/>
      <c r="AU269" s="78"/>
      <c r="AV269" s="78"/>
      <c r="AW269" s="77" t="s">
        <v>1198</v>
      </c>
      <c r="AX269" s="77" t="s">
        <v>116</v>
      </c>
      <c r="AY269" s="576"/>
      <c r="AZ269" s="576"/>
      <c r="BA269" s="576"/>
      <c r="BB269" s="576"/>
      <c r="BC269" s="576"/>
      <c r="BD269" s="576"/>
      <c r="BE269" s="77">
        <f t="shared" si="37"/>
        <v>14</v>
      </c>
      <c r="BF269" s="77">
        <f t="shared" si="38"/>
        <v>3</v>
      </c>
      <c r="BG269" s="77">
        <f t="shared" si="39"/>
        <v>2022</v>
      </c>
      <c r="BH269" s="89"/>
    </row>
    <row r="270" spans="1:60">
      <c r="A270" s="77" t="s">
        <v>428</v>
      </c>
      <c r="B270" s="77" t="s">
        <v>2157</v>
      </c>
      <c r="C270" s="77" t="s">
        <v>2859</v>
      </c>
      <c r="D270" s="78"/>
      <c r="E270" s="77">
        <v>114513</v>
      </c>
      <c r="F270" s="77" t="s">
        <v>2135</v>
      </c>
      <c r="G270" s="77" t="s">
        <v>2147</v>
      </c>
      <c r="H270" s="77" t="s">
        <v>2148</v>
      </c>
      <c r="I270" s="77" t="s">
        <v>531</v>
      </c>
      <c r="J270" s="77" t="s">
        <v>110</v>
      </c>
      <c r="K270" s="77">
        <v>91761</v>
      </c>
      <c r="L270" s="77" t="s">
        <v>2159</v>
      </c>
      <c r="M270" s="77" t="s">
        <v>2160</v>
      </c>
      <c r="N270" s="77"/>
      <c r="O270" s="77"/>
      <c r="P270" s="77"/>
      <c r="Q270" s="77" t="s">
        <v>1267</v>
      </c>
      <c r="R270" s="77"/>
      <c r="S270" s="77"/>
      <c r="T270" s="77" t="s">
        <v>2594</v>
      </c>
      <c r="U270" s="77">
        <v>30372158</v>
      </c>
      <c r="V270" s="77">
        <v>14.75</v>
      </c>
      <c r="W270" s="77" t="s">
        <v>2595</v>
      </c>
      <c r="X270" s="77">
        <v>410</v>
      </c>
      <c r="Y270" s="77">
        <v>832</v>
      </c>
      <c r="Z270" s="77">
        <v>26</v>
      </c>
      <c r="AA270" s="89">
        <f t="shared" si="32"/>
        <v>0.34111999999999998</v>
      </c>
      <c r="AB270" s="77" t="s">
        <v>70</v>
      </c>
      <c r="AC270" s="78">
        <v>44651</v>
      </c>
      <c r="AD270" s="77"/>
      <c r="AE270" s="77" t="s">
        <v>2142</v>
      </c>
      <c r="AF270" s="77" t="str">
        <f t="shared" si="33"/>
        <v>CA4513031809T</v>
      </c>
      <c r="AG270" s="77">
        <f t="shared" si="34"/>
        <v>832</v>
      </c>
      <c r="AH270" s="77">
        <f t="shared" si="35"/>
        <v>26</v>
      </c>
      <c r="AI270" s="89">
        <f t="shared" si="36"/>
        <v>0.34111999999999998</v>
      </c>
      <c r="AJ270" s="77" t="s">
        <v>2143</v>
      </c>
      <c r="AK270" s="77" t="s">
        <v>2859</v>
      </c>
      <c r="AL270" s="78">
        <v>44651</v>
      </c>
      <c r="AM270" s="78">
        <v>44651</v>
      </c>
      <c r="AN270" s="78">
        <v>44651</v>
      </c>
      <c r="AO270" s="78">
        <v>44651</v>
      </c>
      <c r="AP270" s="78">
        <v>44651</v>
      </c>
      <c r="AQ270" s="77" t="s">
        <v>89</v>
      </c>
      <c r="AR270" s="77"/>
      <c r="AS270" s="77" t="s">
        <v>2859</v>
      </c>
      <c r="AT270" s="78"/>
      <c r="AU270" s="78"/>
      <c r="AV270" s="78"/>
      <c r="AW270" s="77" t="s">
        <v>1198</v>
      </c>
      <c r="AX270" s="77" t="s">
        <v>116</v>
      </c>
      <c r="AY270" s="576"/>
      <c r="AZ270" s="576"/>
      <c r="BA270" s="576"/>
      <c r="BB270" s="576"/>
      <c r="BC270" s="576"/>
      <c r="BD270" s="576"/>
      <c r="BE270" s="77">
        <f t="shared" si="37"/>
        <v>14</v>
      </c>
      <c r="BF270" s="77">
        <f t="shared" si="38"/>
        <v>3</v>
      </c>
      <c r="BG270" s="77">
        <f t="shared" si="39"/>
        <v>2022</v>
      </c>
      <c r="BH270" s="89"/>
    </row>
    <row r="271" spans="1:60">
      <c r="A271" s="77" t="s">
        <v>428</v>
      </c>
      <c r="B271" s="77" t="s">
        <v>2157</v>
      </c>
      <c r="C271" s="77" t="s">
        <v>2860</v>
      </c>
      <c r="D271" s="78"/>
      <c r="E271" s="77">
        <v>114513</v>
      </c>
      <c r="F271" s="77" t="s">
        <v>2135</v>
      </c>
      <c r="G271" s="77" t="s">
        <v>2147</v>
      </c>
      <c r="H271" s="77" t="s">
        <v>2148</v>
      </c>
      <c r="I271" s="77" t="s">
        <v>531</v>
      </c>
      <c r="J271" s="77" t="s">
        <v>110</v>
      </c>
      <c r="K271" s="77">
        <v>91761</v>
      </c>
      <c r="L271" s="77" t="s">
        <v>2159</v>
      </c>
      <c r="M271" s="77" t="s">
        <v>2160</v>
      </c>
      <c r="N271" s="77"/>
      <c r="O271" s="77"/>
      <c r="P271" s="77"/>
      <c r="Q271" s="77" t="s">
        <v>1267</v>
      </c>
      <c r="R271" s="77"/>
      <c r="S271" s="77"/>
      <c r="T271" s="77" t="s">
        <v>2594</v>
      </c>
      <c r="U271" s="77">
        <v>30372158</v>
      </c>
      <c r="V271" s="77">
        <v>14.75</v>
      </c>
      <c r="W271" s="77" t="s">
        <v>2595</v>
      </c>
      <c r="X271" s="77">
        <v>410</v>
      </c>
      <c r="Y271" s="77">
        <v>832</v>
      </c>
      <c r="Z271" s="77">
        <v>26</v>
      </c>
      <c r="AA271" s="89">
        <f t="shared" si="32"/>
        <v>0.34111999999999998</v>
      </c>
      <c r="AB271" s="77" t="s">
        <v>70</v>
      </c>
      <c r="AC271" s="78">
        <v>44651</v>
      </c>
      <c r="AD271" s="77"/>
      <c r="AE271" s="77" t="s">
        <v>2142</v>
      </c>
      <c r="AF271" s="77" t="str">
        <f t="shared" si="33"/>
        <v>CA4513031810T</v>
      </c>
      <c r="AG271" s="77">
        <f t="shared" si="34"/>
        <v>832</v>
      </c>
      <c r="AH271" s="77">
        <f t="shared" si="35"/>
        <v>26</v>
      </c>
      <c r="AI271" s="89">
        <f t="shared" si="36"/>
        <v>0.34111999999999998</v>
      </c>
      <c r="AJ271" s="77" t="s">
        <v>2143</v>
      </c>
      <c r="AK271" s="77" t="s">
        <v>2860</v>
      </c>
      <c r="AL271" s="78">
        <v>44651</v>
      </c>
      <c r="AM271" s="78">
        <v>44651</v>
      </c>
      <c r="AN271" s="78">
        <v>44651</v>
      </c>
      <c r="AO271" s="78">
        <v>44651</v>
      </c>
      <c r="AP271" s="78">
        <v>44651</v>
      </c>
      <c r="AQ271" s="77" t="s">
        <v>89</v>
      </c>
      <c r="AR271" s="77"/>
      <c r="AS271" s="77" t="s">
        <v>2860</v>
      </c>
      <c r="AT271" s="78"/>
      <c r="AU271" s="78"/>
      <c r="AV271" s="78"/>
      <c r="AW271" s="77" t="s">
        <v>1198</v>
      </c>
      <c r="AX271" s="77" t="s">
        <v>116</v>
      </c>
      <c r="AY271" s="576"/>
      <c r="AZ271" s="576"/>
      <c r="BA271" s="576"/>
      <c r="BB271" s="576"/>
      <c r="BC271" s="576"/>
      <c r="BD271" s="576"/>
      <c r="BE271" s="77">
        <f t="shared" si="37"/>
        <v>14</v>
      </c>
      <c r="BF271" s="77">
        <f t="shared" si="38"/>
        <v>3</v>
      </c>
      <c r="BG271" s="77">
        <f t="shared" si="39"/>
        <v>2022</v>
      </c>
      <c r="BH271" s="89"/>
    </row>
    <row r="272" spans="1:60">
      <c r="A272" s="77" t="s">
        <v>428</v>
      </c>
      <c r="B272" s="77" t="s">
        <v>2157</v>
      </c>
      <c r="C272" s="77" t="s">
        <v>2861</v>
      </c>
      <c r="D272" s="78"/>
      <c r="E272" s="77">
        <v>114513</v>
      </c>
      <c r="F272" s="77" t="s">
        <v>2135</v>
      </c>
      <c r="G272" s="77" t="s">
        <v>2147</v>
      </c>
      <c r="H272" s="77" t="s">
        <v>2148</v>
      </c>
      <c r="I272" s="77" t="s">
        <v>531</v>
      </c>
      <c r="J272" s="77" t="s">
        <v>110</v>
      </c>
      <c r="K272" s="77">
        <v>91761</v>
      </c>
      <c r="L272" s="77" t="s">
        <v>2159</v>
      </c>
      <c r="M272" s="77" t="s">
        <v>2160</v>
      </c>
      <c r="N272" s="77"/>
      <c r="O272" s="77"/>
      <c r="P272" s="77"/>
      <c r="Q272" s="77" t="s">
        <v>1267</v>
      </c>
      <c r="R272" s="77"/>
      <c r="S272" s="77"/>
      <c r="T272" s="77" t="s">
        <v>2594</v>
      </c>
      <c r="U272" s="77">
        <v>30372158</v>
      </c>
      <c r="V272" s="77">
        <v>14.75</v>
      </c>
      <c r="W272" s="77" t="s">
        <v>2595</v>
      </c>
      <c r="X272" s="77">
        <v>410</v>
      </c>
      <c r="Y272" s="77">
        <v>64</v>
      </c>
      <c r="Z272" s="77">
        <v>2</v>
      </c>
      <c r="AA272" s="89">
        <f t="shared" si="32"/>
        <v>2.6239999999999999E-2</v>
      </c>
      <c r="AB272" s="77" t="s">
        <v>70</v>
      </c>
      <c r="AC272" s="78">
        <v>44651</v>
      </c>
      <c r="AD272" s="77"/>
      <c r="AE272" s="77" t="s">
        <v>2142</v>
      </c>
      <c r="AF272" s="77" t="str">
        <f t="shared" si="33"/>
        <v>CA4513031811T</v>
      </c>
      <c r="AG272" s="77">
        <f t="shared" si="34"/>
        <v>64</v>
      </c>
      <c r="AH272" s="77">
        <f t="shared" si="35"/>
        <v>2</v>
      </c>
      <c r="AI272" s="89">
        <f t="shared" si="36"/>
        <v>2.6239999999999999E-2</v>
      </c>
      <c r="AJ272" s="77" t="s">
        <v>2143</v>
      </c>
      <c r="AK272" s="77" t="s">
        <v>2861</v>
      </c>
      <c r="AL272" s="78">
        <v>44651</v>
      </c>
      <c r="AM272" s="78">
        <v>44651</v>
      </c>
      <c r="AN272" s="78">
        <v>44651</v>
      </c>
      <c r="AO272" s="78">
        <v>44651</v>
      </c>
      <c r="AP272" s="78">
        <v>44651</v>
      </c>
      <c r="AQ272" s="77" t="s">
        <v>89</v>
      </c>
      <c r="AR272" s="77" t="s">
        <v>2862</v>
      </c>
      <c r="AS272" s="77" t="s">
        <v>2861</v>
      </c>
      <c r="AT272" s="78"/>
      <c r="AU272" s="78"/>
      <c r="AV272" s="78"/>
      <c r="AW272" s="77" t="s">
        <v>1198</v>
      </c>
      <c r="AX272" s="77" t="s">
        <v>116</v>
      </c>
      <c r="AY272" s="576"/>
      <c r="AZ272" s="576"/>
      <c r="BA272" s="576"/>
      <c r="BB272" s="576"/>
      <c r="BC272" s="576"/>
      <c r="BD272" s="576"/>
      <c r="BE272" s="77">
        <f t="shared" si="37"/>
        <v>14</v>
      </c>
      <c r="BF272" s="77">
        <f t="shared" si="38"/>
        <v>3</v>
      </c>
      <c r="BG272" s="77">
        <f t="shared" si="39"/>
        <v>2022</v>
      </c>
      <c r="BH272" s="89"/>
    </row>
    <row r="273" spans="1:60">
      <c r="A273" s="77" t="s">
        <v>428</v>
      </c>
      <c r="B273" s="77" t="s">
        <v>2157</v>
      </c>
      <c r="C273" s="77" t="s">
        <v>2863</v>
      </c>
      <c r="D273" s="78"/>
      <c r="E273" s="77">
        <v>114513</v>
      </c>
      <c r="F273" s="77" t="s">
        <v>2135</v>
      </c>
      <c r="G273" s="77" t="s">
        <v>2136</v>
      </c>
      <c r="H273" s="77" t="s">
        <v>2137</v>
      </c>
      <c r="I273" s="77" t="s">
        <v>2138</v>
      </c>
      <c r="J273" s="77" t="s">
        <v>110</v>
      </c>
      <c r="K273" s="77">
        <v>90248</v>
      </c>
      <c r="L273" s="77" t="s">
        <v>2159</v>
      </c>
      <c r="M273" s="77" t="s">
        <v>2160</v>
      </c>
      <c r="N273" s="77"/>
      <c r="O273" s="77"/>
      <c r="P273" s="77"/>
      <c r="Q273" s="77" t="s">
        <v>1267</v>
      </c>
      <c r="R273" s="77"/>
      <c r="S273" s="77"/>
      <c r="T273" s="77"/>
      <c r="U273" s="77">
        <v>30372158</v>
      </c>
      <c r="V273" s="77">
        <v>14.75</v>
      </c>
      <c r="W273" s="77" t="s">
        <v>2595</v>
      </c>
      <c r="X273" s="77">
        <v>410</v>
      </c>
      <c r="Y273" s="77">
        <v>768</v>
      </c>
      <c r="Z273" s="77">
        <v>24</v>
      </c>
      <c r="AA273" s="89">
        <f t="shared" si="32"/>
        <v>0.31487999999999999</v>
      </c>
      <c r="AB273" s="77" t="s">
        <v>70</v>
      </c>
      <c r="AC273" s="78">
        <v>44651</v>
      </c>
      <c r="AD273" s="77"/>
      <c r="AE273" s="77" t="s">
        <v>2142</v>
      </c>
      <c r="AF273" s="77" t="str">
        <f t="shared" si="33"/>
        <v>CA4513031816T</v>
      </c>
      <c r="AG273" s="77">
        <f t="shared" si="34"/>
        <v>768</v>
      </c>
      <c r="AH273" s="77">
        <f t="shared" si="35"/>
        <v>24</v>
      </c>
      <c r="AI273" s="89">
        <f t="shared" si="36"/>
        <v>0.31487999999999999</v>
      </c>
      <c r="AJ273" s="77" t="s">
        <v>2143</v>
      </c>
      <c r="AK273" s="77" t="s">
        <v>2863</v>
      </c>
      <c r="AL273" s="78">
        <v>44651</v>
      </c>
      <c r="AM273" s="78">
        <v>44651</v>
      </c>
      <c r="AN273" s="78">
        <v>44651</v>
      </c>
      <c r="AO273" s="78">
        <v>44651</v>
      </c>
      <c r="AP273" s="78">
        <v>44651</v>
      </c>
      <c r="AQ273" s="77" t="s">
        <v>89</v>
      </c>
      <c r="AR273" s="77" t="s">
        <v>2864</v>
      </c>
      <c r="AS273" s="77" t="s">
        <v>2863</v>
      </c>
      <c r="AT273" s="78"/>
      <c r="AU273" s="78"/>
      <c r="AV273" s="78"/>
      <c r="AW273" s="77" t="s">
        <v>1198</v>
      </c>
      <c r="AX273" s="77" t="s">
        <v>116</v>
      </c>
      <c r="AY273" s="576"/>
      <c r="AZ273" s="576"/>
      <c r="BA273" s="576"/>
      <c r="BB273" s="576"/>
      <c r="BC273" s="576"/>
      <c r="BD273" s="576"/>
      <c r="BE273" s="77">
        <f t="shared" si="37"/>
        <v>14</v>
      </c>
      <c r="BF273" s="77">
        <f t="shared" si="38"/>
        <v>3</v>
      </c>
      <c r="BG273" s="77">
        <f t="shared" si="39"/>
        <v>2022</v>
      </c>
      <c r="BH273" s="89"/>
    </row>
    <row r="274" spans="1:60">
      <c r="A274" s="77" t="s">
        <v>428</v>
      </c>
      <c r="B274" s="77" t="s">
        <v>2132</v>
      </c>
      <c r="C274" s="77" t="s">
        <v>2865</v>
      </c>
      <c r="D274" s="78"/>
      <c r="E274" s="77" t="s">
        <v>2866</v>
      </c>
      <c r="F274" s="77" t="s">
        <v>2135</v>
      </c>
      <c r="G274" s="77" t="s">
        <v>2147</v>
      </c>
      <c r="H274" s="77" t="s">
        <v>2148</v>
      </c>
      <c r="I274" s="77" t="s">
        <v>531</v>
      </c>
      <c r="J274" s="77" t="s">
        <v>110</v>
      </c>
      <c r="K274" s="77">
        <v>91761</v>
      </c>
      <c r="L274" s="77" t="s">
        <v>395</v>
      </c>
      <c r="M274" s="77" t="s">
        <v>485</v>
      </c>
      <c r="N274" s="77"/>
      <c r="O274" s="77"/>
      <c r="P274" s="77"/>
      <c r="Q274" s="77" t="s">
        <v>1267</v>
      </c>
      <c r="R274" s="77"/>
      <c r="S274" s="77"/>
      <c r="T274" s="77" t="s">
        <v>488</v>
      </c>
      <c r="U274" s="77">
        <v>30390456</v>
      </c>
      <c r="V274" s="77">
        <v>14.75</v>
      </c>
      <c r="W274" s="77" t="s">
        <v>2141</v>
      </c>
      <c r="X274" s="77">
        <v>400</v>
      </c>
      <c r="Y274" s="77">
        <v>832</v>
      </c>
      <c r="Z274" s="77">
        <v>26</v>
      </c>
      <c r="AA274" s="89">
        <f t="shared" si="32"/>
        <v>0.33279999999999998</v>
      </c>
      <c r="AB274" s="77" t="s">
        <v>88</v>
      </c>
      <c r="AC274" s="78">
        <v>44651</v>
      </c>
      <c r="AD274" s="77"/>
      <c r="AE274" s="77" t="s">
        <v>2142</v>
      </c>
      <c r="AF274" s="77" t="str">
        <f t="shared" si="33"/>
        <v>CA2153031819T</v>
      </c>
      <c r="AG274" s="77">
        <f t="shared" si="34"/>
        <v>832</v>
      </c>
      <c r="AH274" s="77">
        <f t="shared" si="35"/>
        <v>26</v>
      </c>
      <c r="AI274" s="89">
        <f t="shared" si="36"/>
        <v>0.33279999999999998</v>
      </c>
      <c r="AJ274" s="77" t="s">
        <v>2143</v>
      </c>
      <c r="AK274" s="77" t="s">
        <v>2865</v>
      </c>
      <c r="AL274" s="78">
        <v>44651</v>
      </c>
      <c r="AM274" s="78">
        <v>44651</v>
      </c>
      <c r="AN274" s="78">
        <v>44651</v>
      </c>
      <c r="AO274" s="78">
        <v>44651</v>
      </c>
      <c r="AP274" s="78">
        <v>44651</v>
      </c>
      <c r="AQ274" s="77" t="s">
        <v>89</v>
      </c>
      <c r="AR274" s="77"/>
      <c r="AS274" s="77" t="s">
        <v>2865</v>
      </c>
      <c r="AT274" s="78"/>
      <c r="AU274" s="78"/>
      <c r="AV274" s="78"/>
      <c r="AW274" s="77" t="s">
        <v>1198</v>
      </c>
      <c r="AX274" s="77" t="s">
        <v>116</v>
      </c>
      <c r="AY274" s="576"/>
      <c r="AZ274" s="576"/>
      <c r="BA274" s="576"/>
      <c r="BB274" s="576"/>
      <c r="BC274" s="576"/>
      <c r="BD274" s="576"/>
      <c r="BE274" s="77">
        <f t="shared" si="37"/>
        <v>14</v>
      </c>
      <c r="BF274" s="77">
        <f t="shared" si="38"/>
        <v>3</v>
      </c>
      <c r="BG274" s="77">
        <f t="shared" si="39"/>
        <v>2022</v>
      </c>
      <c r="BH274" s="89"/>
    </row>
    <row r="275" spans="1:60">
      <c r="A275" s="77" t="s">
        <v>428</v>
      </c>
      <c r="B275" s="77" t="s">
        <v>2132</v>
      </c>
      <c r="C275" s="77" t="s">
        <v>2867</v>
      </c>
      <c r="D275" s="78"/>
      <c r="E275" s="77" t="s">
        <v>2868</v>
      </c>
      <c r="F275" s="77" t="s">
        <v>2135</v>
      </c>
      <c r="G275" s="77" t="s">
        <v>2147</v>
      </c>
      <c r="H275" s="77" t="s">
        <v>2148</v>
      </c>
      <c r="I275" s="77" t="s">
        <v>531</v>
      </c>
      <c r="J275" s="77" t="s">
        <v>110</v>
      </c>
      <c r="K275" s="77">
        <v>91761</v>
      </c>
      <c r="L275" s="77" t="s">
        <v>2209</v>
      </c>
      <c r="M275" s="77" t="s">
        <v>2210</v>
      </c>
      <c r="N275" s="77"/>
      <c r="O275" s="77"/>
      <c r="P275" s="77"/>
      <c r="Q275" s="77" t="s">
        <v>1267</v>
      </c>
      <c r="R275" s="77"/>
      <c r="S275" s="77"/>
      <c r="T275" s="77" t="s">
        <v>2869</v>
      </c>
      <c r="U275" s="77">
        <v>30390156</v>
      </c>
      <c r="V275" s="77">
        <v>14.75</v>
      </c>
      <c r="W275" s="77" t="s">
        <v>2552</v>
      </c>
      <c r="X275" s="77">
        <v>400</v>
      </c>
      <c r="Y275" s="77">
        <v>768</v>
      </c>
      <c r="Z275" s="77">
        <v>24</v>
      </c>
      <c r="AA275" s="89">
        <f t="shared" si="32"/>
        <v>0.30719999999999997</v>
      </c>
      <c r="AB275" s="77" t="s">
        <v>88</v>
      </c>
      <c r="AC275" s="78">
        <v>44651</v>
      </c>
      <c r="AD275" s="77"/>
      <c r="AE275" s="77" t="s">
        <v>2142</v>
      </c>
      <c r="AF275" s="77" t="str">
        <f t="shared" si="33"/>
        <v>CA7805032123T</v>
      </c>
      <c r="AG275" s="77">
        <f t="shared" si="34"/>
        <v>768</v>
      </c>
      <c r="AH275" s="77">
        <f t="shared" si="35"/>
        <v>24</v>
      </c>
      <c r="AI275" s="89">
        <f t="shared" si="36"/>
        <v>0.30719999999999997</v>
      </c>
      <c r="AJ275" s="77" t="s">
        <v>2143</v>
      </c>
      <c r="AK275" s="77" t="s">
        <v>2867</v>
      </c>
      <c r="AL275" s="78">
        <v>44651</v>
      </c>
      <c r="AM275" s="78">
        <v>44651</v>
      </c>
      <c r="AN275" s="78">
        <v>44651</v>
      </c>
      <c r="AO275" s="78">
        <v>44651</v>
      </c>
      <c r="AP275" s="78">
        <v>44651</v>
      </c>
      <c r="AQ275" s="77" t="s">
        <v>89</v>
      </c>
      <c r="AR275" s="77"/>
      <c r="AS275" s="77" t="s">
        <v>2867</v>
      </c>
      <c r="AT275" s="78"/>
      <c r="AU275" s="78"/>
      <c r="AV275" s="78"/>
      <c r="AW275" s="77" t="s">
        <v>1198</v>
      </c>
      <c r="AX275" s="77" t="s">
        <v>116</v>
      </c>
      <c r="AY275" s="576"/>
      <c r="AZ275" s="576"/>
      <c r="BA275" s="576"/>
      <c r="BB275" s="576"/>
      <c r="BC275" s="576"/>
      <c r="BD275" s="576"/>
      <c r="BE275" s="77">
        <f t="shared" si="37"/>
        <v>14</v>
      </c>
      <c r="BF275" s="77">
        <f t="shared" si="38"/>
        <v>3</v>
      </c>
      <c r="BG275" s="77">
        <f t="shared" si="39"/>
        <v>2022</v>
      </c>
      <c r="BH275" s="89"/>
    </row>
    <row r="276" spans="1:60">
      <c r="A276" s="77" t="s">
        <v>428</v>
      </c>
      <c r="B276" s="77" t="s">
        <v>2132</v>
      </c>
      <c r="C276" s="77" t="s">
        <v>2870</v>
      </c>
      <c r="D276" s="78"/>
      <c r="E276" s="77" t="s">
        <v>2868</v>
      </c>
      <c r="F276" s="77" t="s">
        <v>2135</v>
      </c>
      <c r="G276" s="77" t="s">
        <v>2147</v>
      </c>
      <c r="H276" s="77" t="s">
        <v>2148</v>
      </c>
      <c r="I276" s="77" t="s">
        <v>531</v>
      </c>
      <c r="J276" s="77" t="s">
        <v>110</v>
      </c>
      <c r="K276" s="77">
        <v>91761</v>
      </c>
      <c r="L276" s="77" t="s">
        <v>2209</v>
      </c>
      <c r="M276" s="77" t="s">
        <v>2210</v>
      </c>
      <c r="N276" s="77"/>
      <c r="O276" s="77"/>
      <c r="P276" s="77"/>
      <c r="Q276" s="77" t="s">
        <v>1267</v>
      </c>
      <c r="R276" s="77"/>
      <c r="S276" s="77"/>
      <c r="T276" s="77" t="s">
        <v>2869</v>
      </c>
      <c r="U276" s="77">
        <v>30390156</v>
      </c>
      <c r="V276" s="77">
        <v>14.75</v>
      </c>
      <c r="W276" s="77" t="s">
        <v>2552</v>
      </c>
      <c r="X276" s="77">
        <v>400</v>
      </c>
      <c r="Y276" s="77">
        <v>768</v>
      </c>
      <c r="Z276" s="77">
        <v>24</v>
      </c>
      <c r="AA276" s="89">
        <f t="shared" ref="AA276:AA339" si="40">X276*Y276/1000000</f>
        <v>0.30719999999999997</v>
      </c>
      <c r="AB276" s="77" t="s">
        <v>88</v>
      </c>
      <c r="AC276" s="78">
        <v>44651</v>
      </c>
      <c r="AD276" s="77"/>
      <c r="AE276" s="77" t="s">
        <v>2142</v>
      </c>
      <c r="AF276" s="77" t="str">
        <f t="shared" ref="AF276:AF339" si="41">C276</f>
        <v>CA7805032124T</v>
      </c>
      <c r="AG276" s="77">
        <f t="shared" ref="AG276:AG339" si="42">Y276</f>
        <v>768</v>
      </c>
      <c r="AH276" s="77">
        <f t="shared" ref="AH276:AH339" si="43">Z276</f>
        <v>24</v>
      </c>
      <c r="AI276" s="89">
        <f t="shared" ref="AI276:AI339" si="44">AA276</f>
        <v>0.30719999999999997</v>
      </c>
      <c r="AJ276" s="77" t="s">
        <v>2143</v>
      </c>
      <c r="AK276" s="77" t="s">
        <v>2870</v>
      </c>
      <c r="AL276" s="78">
        <v>44651</v>
      </c>
      <c r="AM276" s="78">
        <v>44651</v>
      </c>
      <c r="AN276" s="78">
        <v>44651</v>
      </c>
      <c r="AO276" s="78">
        <v>44651</v>
      </c>
      <c r="AP276" s="78">
        <v>44651</v>
      </c>
      <c r="AQ276" s="77" t="s">
        <v>89</v>
      </c>
      <c r="AR276" s="77"/>
      <c r="AS276" s="77" t="s">
        <v>2870</v>
      </c>
      <c r="AT276" s="78"/>
      <c r="AU276" s="78"/>
      <c r="AV276" s="78"/>
      <c r="AW276" s="77" t="s">
        <v>1198</v>
      </c>
      <c r="AX276" s="77" t="s">
        <v>116</v>
      </c>
      <c r="AY276" s="576"/>
      <c r="AZ276" s="576"/>
      <c r="BA276" s="576"/>
      <c r="BB276" s="576"/>
      <c r="BC276" s="576"/>
      <c r="BD276" s="576"/>
      <c r="BE276" s="77">
        <f t="shared" ref="BE276:BE339" si="45">WEEKNUM(AN276)</f>
        <v>14</v>
      </c>
      <c r="BF276" s="77">
        <f t="shared" ref="BF276:BF339" si="46">MONTH(AL276)</f>
        <v>3</v>
      </c>
      <c r="BG276" s="77">
        <f t="shared" ref="BG276:BG339" si="47">YEAR(AL276)</f>
        <v>2022</v>
      </c>
      <c r="BH276" s="89"/>
    </row>
    <row r="277" spans="1:60">
      <c r="A277" s="77" t="s">
        <v>428</v>
      </c>
      <c r="B277" s="77" t="s">
        <v>2157</v>
      </c>
      <c r="C277" s="77" t="s">
        <v>2871</v>
      </c>
      <c r="D277" s="78"/>
      <c r="E277" s="77">
        <v>113477</v>
      </c>
      <c r="F277" s="77" t="s">
        <v>2135</v>
      </c>
      <c r="G277" s="77" t="s">
        <v>2136</v>
      </c>
      <c r="H277" s="77" t="s">
        <v>2137</v>
      </c>
      <c r="I277" s="77" t="s">
        <v>2138</v>
      </c>
      <c r="J277" s="77" t="s">
        <v>110</v>
      </c>
      <c r="K277" s="77">
        <v>90248</v>
      </c>
      <c r="L277" s="77" t="s">
        <v>2159</v>
      </c>
      <c r="M277" s="77" t="s">
        <v>2285</v>
      </c>
      <c r="N277" s="77"/>
      <c r="O277" s="77"/>
      <c r="P277" s="77"/>
      <c r="Q277" s="77" t="s">
        <v>1267</v>
      </c>
      <c r="R277" s="77"/>
      <c r="S277" s="77"/>
      <c r="T277" s="77" t="s">
        <v>2286</v>
      </c>
      <c r="U277" s="77">
        <v>30390456</v>
      </c>
      <c r="V277" s="77">
        <v>14.75</v>
      </c>
      <c r="W277" s="77" t="s">
        <v>2141</v>
      </c>
      <c r="X277" s="77">
        <v>400</v>
      </c>
      <c r="Y277" s="77">
        <v>832</v>
      </c>
      <c r="Z277" s="77">
        <v>26</v>
      </c>
      <c r="AA277" s="89">
        <f t="shared" si="40"/>
        <v>0.33279999999999998</v>
      </c>
      <c r="AB277" s="77" t="s">
        <v>70</v>
      </c>
      <c r="AC277" s="78">
        <v>44681</v>
      </c>
      <c r="AD277" s="77"/>
      <c r="AE277" s="77" t="s">
        <v>2142</v>
      </c>
      <c r="AF277" s="77" t="str">
        <f t="shared" si="41"/>
        <v>CA3477022807T</v>
      </c>
      <c r="AG277" s="77">
        <f t="shared" si="42"/>
        <v>832</v>
      </c>
      <c r="AH277" s="77">
        <f t="shared" si="43"/>
        <v>26</v>
      </c>
      <c r="AI277" s="89">
        <f t="shared" si="44"/>
        <v>0.33279999999999998</v>
      </c>
      <c r="AJ277" s="77" t="s">
        <v>2143</v>
      </c>
      <c r="AK277" s="77" t="s">
        <v>2871</v>
      </c>
      <c r="AL277" s="78">
        <v>44648</v>
      </c>
      <c r="AM277" s="78">
        <v>44648</v>
      </c>
      <c r="AN277" s="78">
        <v>44652</v>
      </c>
      <c r="AO277" s="78">
        <v>44652</v>
      </c>
      <c r="AP277" s="78">
        <v>44652</v>
      </c>
      <c r="AQ277" s="77" t="s">
        <v>89</v>
      </c>
      <c r="AR277" s="77"/>
      <c r="AS277" s="77" t="s">
        <v>2871</v>
      </c>
      <c r="AT277" s="78"/>
      <c r="AU277" s="78"/>
      <c r="AV277" s="78"/>
      <c r="AW277" s="77" t="s">
        <v>1198</v>
      </c>
      <c r="AX277" s="77" t="s">
        <v>116</v>
      </c>
      <c r="AY277" s="576"/>
      <c r="AZ277" s="576"/>
      <c r="BA277" s="576"/>
      <c r="BB277" s="576"/>
      <c r="BC277" s="576"/>
      <c r="BD277" s="576"/>
      <c r="BE277" s="77">
        <f t="shared" si="45"/>
        <v>14</v>
      </c>
      <c r="BF277" s="77">
        <f t="shared" si="46"/>
        <v>3</v>
      </c>
      <c r="BG277" s="77">
        <f t="shared" si="47"/>
        <v>2022</v>
      </c>
      <c r="BH277" s="89"/>
    </row>
    <row r="278" spans="1:60">
      <c r="A278" s="77" t="s">
        <v>428</v>
      </c>
      <c r="B278" s="77" t="s">
        <v>230</v>
      </c>
      <c r="C278" s="77" t="s">
        <v>2872</v>
      </c>
      <c r="D278" s="78"/>
      <c r="E278" s="77" t="s">
        <v>2873</v>
      </c>
      <c r="F278" s="77" t="s">
        <v>2135</v>
      </c>
      <c r="G278" s="77" t="s">
        <v>2147</v>
      </c>
      <c r="H278" s="77" t="s">
        <v>2148</v>
      </c>
      <c r="I278" s="77" t="s">
        <v>531</v>
      </c>
      <c r="J278" s="77" t="s">
        <v>110</v>
      </c>
      <c r="K278" s="77">
        <v>91761</v>
      </c>
      <c r="L278" s="77" t="s">
        <v>969</v>
      </c>
      <c r="M278" s="77" t="s">
        <v>2874</v>
      </c>
      <c r="N278" s="77"/>
      <c r="O278" s="77"/>
      <c r="P278" s="77"/>
      <c r="Q278" s="77" t="s">
        <v>1267</v>
      </c>
      <c r="R278" s="77"/>
      <c r="S278" s="77"/>
      <c r="T278" s="77" t="s">
        <v>2875</v>
      </c>
      <c r="U278" s="77">
        <v>30390156</v>
      </c>
      <c r="V278" s="77">
        <v>14.75</v>
      </c>
      <c r="W278" s="77" t="s">
        <v>2183</v>
      </c>
      <c r="X278" s="77">
        <v>400</v>
      </c>
      <c r="Y278" s="77">
        <v>832</v>
      </c>
      <c r="Z278" s="77">
        <v>26</v>
      </c>
      <c r="AA278" s="89">
        <f t="shared" si="40"/>
        <v>0.33279999999999998</v>
      </c>
      <c r="AB278" s="77" t="s">
        <v>88</v>
      </c>
      <c r="AC278" s="78">
        <v>44681</v>
      </c>
      <c r="AD278" s="77"/>
      <c r="AE278" s="77" t="s">
        <v>2142</v>
      </c>
      <c r="AF278" s="77" t="str">
        <f t="shared" si="41"/>
        <v>CA0209030906T</v>
      </c>
      <c r="AG278" s="77">
        <f t="shared" si="42"/>
        <v>832</v>
      </c>
      <c r="AH278" s="77">
        <f t="shared" si="43"/>
        <v>26</v>
      </c>
      <c r="AI278" s="89">
        <f t="shared" si="44"/>
        <v>0.33279999999999998</v>
      </c>
      <c r="AJ278" s="77" t="s">
        <v>2143</v>
      </c>
      <c r="AK278" s="77" t="s">
        <v>2872</v>
      </c>
      <c r="AL278" s="78">
        <v>44649</v>
      </c>
      <c r="AM278" s="78">
        <v>44649</v>
      </c>
      <c r="AN278" s="78">
        <v>44652</v>
      </c>
      <c r="AO278" s="78">
        <v>44652</v>
      </c>
      <c r="AP278" s="78">
        <v>44652</v>
      </c>
      <c r="AQ278" s="77" t="s">
        <v>89</v>
      </c>
      <c r="AR278" s="77"/>
      <c r="AS278" s="77" t="s">
        <v>2872</v>
      </c>
      <c r="AT278" s="78"/>
      <c r="AU278" s="78"/>
      <c r="AV278" s="78"/>
      <c r="AW278" s="77" t="s">
        <v>1198</v>
      </c>
      <c r="AX278" s="77" t="s">
        <v>116</v>
      </c>
      <c r="AY278" s="576"/>
      <c r="AZ278" s="576"/>
      <c r="BA278" s="576"/>
      <c r="BB278" s="576"/>
      <c r="BC278" s="576"/>
      <c r="BD278" s="576"/>
      <c r="BE278" s="77">
        <f t="shared" si="45"/>
        <v>14</v>
      </c>
      <c r="BF278" s="77">
        <f t="shared" si="46"/>
        <v>3</v>
      </c>
      <c r="BG278" s="77">
        <f t="shared" si="47"/>
        <v>2022</v>
      </c>
      <c r="BH278" s="89"/>
    </row>
    <row r="279" spans="1:60">
      <c r="A279" s="77" t="s">
        <v>428</v>
      </c>
      <c r="B279" s="77" t="s">
        <v>230</v>
      </c>
      <c r="C279" s="77" t="s">
        <v>2876</v>
      </c>
      <c r="D279" s="78"/>
      <c r="E279" s="77" t="s">
        <v>2873</v>
      </c>
      <c r="F279" s="77" t="s">
        <v>2135</v>
      </c>
      <c r="G279" s="77" t="s">
        <v>2147</v>
      </c>
      <c r="H279" s="77" t="s">
        <v>2148</v>
      </c>
      <c r="I279" s="77" t="s">
        <v>531</v>
      </c>
      <c r="J279" s="77" t="s">
        <v>110</v>
      </c>
      <c r="K279" s="77">
        <v>91761</v>
      </c>
      <c r="L279" s="77" t="s">
        <v>969</v>
      </c>
      <c r="M279" s="77" t="s">
        <v>2874</v>
      </c>
      <c r="N279" s="77"/>
      <c r="O279" s="77"/>
      <c r="P279" s="77"/>
      <c r="Q279" s="77" t="s">
        <v>1267</v>
      </c>
      <c r="R279" s="77"/>
      <c r="S279" s="77"/>
      <c r="T279" s="77" t="s">
        <v>2875</v>
      </c>
      <c r="U279" s="77">
        <v>30390156</v>
      </c>
      <c r="V279" s="77">
        <v>14.75</v>
      </c>
      <c r="W279" s="77" t="s">
        <v>2183</v>
      </c>
      <c r="X279" s="77">
        <v>400</v>
      </c>
      <c r="Y279" s="77">
        <v>832</v>
      </c>
      <c r="Z279" s="77">
        <v>26</v>
      </c>
      <c r="AA279" s="89">
        <f t="shared" si="40"/>
        <v>0.33279999999999998</v>
      </c>
      <c r="AB279" s="77" t="s">
        <v>88</v>
      </c>
      <c r="AC279" s="78">
        <v>44681</v>
      </c>
      <c r="AD279" s="77"/>
      <c r="AE279" s="77" t="s">
        <v>2142</v>
      </c>
      <c r="AF279" s="77" t="str">
        <f t="shared" si="41"/>
        <v>CA0209030907T</v>
      </c>
      <c r="AG279" s="77">
        <f t="shared" si="42"/>
        <v>832</v>
      </c>
      <c r="AH279" s="77">
        <f t="shared" si="43"/>
        <v>26</v>
      </c>
      <c r="AI279" s="89">
        <f t="shared" si="44"/>
        <v>0.33279999999999998</v>
      </c>
      <c r="AJ279" s="77" t="s">
        <v>2143</v>
      </c>
      <c r="AK279" s="77" t="s">
        <v>2876</v>
      </c>
      <c r="AL279" s="78">
        <v>44649</v>
      </c>
      <c r="AM279" s="78">
        <v>44649</v>
      </c>
      <c r="AN279" s="78">
        <v>44652</v>
      </c>
      <c r="AO279" s="78">
        <v>44652</v>
      </c>
      <c r="AP279" s="78">
        <v>44652</v>
      </c>
      <c r="AQ279" s="77" t="s">
        <v>89</v>
      </c>
      <c r="AR279" s="77"/>
      <c r="AS279" s="77" t="s">
        <v>2876</v>
      </c>
      <c r="AT279" s="78"/>
      <c r="AU279" s="78"/>
      <c r="AV279" s="78"/>
      <c r="AW279" s="77" t="s">
        <v>1198</v>
      </c>
      <c r="AX279" s="77" t="s">
        <v>116</v>
      </c>
      <c r="AY279" s="576"/>
      <c r="AZ279" s="576"/>
      <c r="BA279" s="576"/>
      <c r="BB279" s="576"/>
      <c r="BC279" s="576"/>
      <c r="BD279" s="576"/>
      <c r="BE279" s="77">
        <f t="shared" si="45"/>
        <v>14</v>
      </c>
      <c r="BF279" s="77">
        <f t="shared" si="46"/>
        <v>3</v>
      </c>
      <c r="BG279" s="77">
        <f t="shared" si="47"/>
        <v>2022</v>
      </c>
      <c r="BH279" s="89"/>
    </row>
    <row r="280" spans="1:60">
      <c r="A280" s="77" t="s">
        <v>428</v>
      </c>
      <c r="B280" s="77" t="s">
        <v>230</v>
      </c>
      <c r="C280" s="77" t="s">
        <v>2877</v>
      </c>
      <c r="D280" s="78"/>
      <c r="E280" s="77" t="s">
        <v>2878</v>
      </c>
      <c r="F280" s="77" t="s">
        <v>2135</v>
      </c>
      <c r="G280" s="77" t="s">
        <v>2136</v>
      </c>
      <c r="H280" s="77" t="s">
        <v>2137</v>
      </c>
      <c r="I280" s="77" t="s">
        <v>2138</v>
      </c>
      <c r="J280" s="77" t="s">
        <v>110</v>
      </c>
      <c r="K280" s="77">
        <v>90248</v>
      </c>
      <c r="L280" s="77" t="s">
        <v>2879</v>
      </c>
      <c r="M280" s="77" t="s">
        <v>2880</v>
      </c>
      <c r="N280" s="77"/>
      <c r="O280" s="77"/>
      <c r="P280" s="77"/>
      <c r="Q280" s="77" t="s">
        <v>1267</v>
      </c>
      <c r="R280" s="77"/>
      <c r="S280" s="77"/>
      <c r="T280" s="77" t="s">
        <v>2881</v>
      </c>
      <c r="U280" s="77">
        <v>30390156</v>
      </c>
      <c r="V280" s="77">
        <v>14.75</v>
      </c>
      <c r="W280" s="77" t="s">
        <v>2552</v>
      </c>
      <c r="X280" s="77">
        <v>400</v>
      </c>
      <c r="Y280" s="77">
        <v>832</v>
      </c>
      <c r="Z280" s="77">
        <v>26</v>
      </c>
      <c r="AA280" s="89">
        <f t="shared" si="40"/>
        <v>0.33279999999999998</v>
      </c>
      <c r="AB280" s="77" t="s">
        <v>88</v>
      </c>
      <c r="AC280" s="78">
        <v>44681</v>
      </c>
      <c r="AD280" s="77"/>
      <c r="AE280" s="77" t="s">
        <v>2142</v>
      </c>
      <c r="AF280" s="77" t="str">
        <f t="shared" si="41"/>
        <v>CA3469032121T</v>
      </c>
      <c r="AG280" s="77">
        <f t="shared" si="42"/>
        <v>832</v>
      </c>
      <c r="AH280" s="77">
        <f t="shared" si="43"/>
        <v>26</v>
      </c>
      <c r="AI280" s="89">
        <f t="shared" si="44"/>
        <v>0.33279999999999998</v>
      </c>
      <c r="AJ280" s="77" t="s">
        <v>2143</v>
      </c>
      <c r="AK280" s="77" t="s">
        <v>2877</v>
      </c>
      <c r="AL280" s="78">
        <v>44649</v>
      </c>
      <c r="AM280" s="78">
        <v>44649</v>
      </c>
      <c r="AN280" s="78">
        <v>44652</v>
      </c>
      <c r="AO280" s="78">
        <v>44652</v>
      </c>
      <c r="AP280" s="78">
        <v>44652</v>
      </c>
      <c r="AQ280" s="77" t="s">
        <v>89</v>
      </c>
      <c r="AR280" s="77"/>
      <c r="AS280" s="77" t="s">
        <v>2877</v>
      </c>
      <c r="AT280" s="78"/>
      <c r="AU280" s="78"/>
      <c r="AV280" s="78"/>
      <c r="AW280" s="77" t="s">
        <v>1198</v>
      </c>
      <c r="AX280" s="77" t="s">
        <v>116</v>
      </c>
      <c r="AY280" s="576"/>
      <c r="AZ280" s="576"/>
      <c r="BA280" s="576"/>
      <c r="BB280" s="576"/>
      <c r="BC280" s="576"/>
      <c r="BD280" s="576"/>
      <c r="BE280" s="77">
        <f t="shared" si="45"/>
        <v>14</v>
      </c>
      <c r="BF280" s="77">
        <f t="shared" si="46"/>
        <v>3</v>
      </c>
      <c r="BG280" s="77">
        <f t="shared" si="47"/>
        <v>2022</v>
      </c>
      <c r="BH280" s="89"/>
    </row>
    <row r="281" spans="1:60">
      <c r="A281" s="77" t="s">
        <v>55</v>
      </c>
      <c r="B281" s="77" t="s">
        <v>2132</v>
      </c>
      <c r="C281" s="77" t="s">
        <v>2882</v>
      </c>
      <c r="D281" s="78"/>
      <c r="E281" s="77" t="s">
        <v>2581</v>
      </c>
      <c r="F281" s="77" t="s">
        <v>2135</v>
      </c>
      <c r="G281" s="77" t="s">
        <v>2136</v>
      </c>
      <c r="H281" s="77" t="s">
        <v>2137</v>
      </c>
      <c r="I281" s="77" t="s">
        <v>2138</v>
      </c>
      <c r="J281" s="77" t="s">
        <v>110</v>
      </c>
      <c r="K281" s="77">
        <v>90248</v>
      </c>
      <c r="L281" s="77" t="s">
        <v>190</v>
      </c>
      <c r="M281" s="77" t="s">
        <v>191</v>
      </c>
      <c r="N281" s="77"/>
      <c r="O281" s="77"/>
      <c r="P281" s="77"/>
      <c r="Q281" s="77" t="s">
        <v>1267</v>
      </c>
      <c r="R281" s="77"/>
      <c r="S281" s="77"/>
      <c r="T281" s="77" t="s">
        <v>2582</v>
      </c>
      <c r="U281" s="77">
        <v>30397471</v>
      </c>
      <c r="V281" s="77">
        <v>15</v>
      </c>
      <c r="W281" s="77" t="s">
        <v>2171</v>
      </c>
      <c r="X281" s="77">
        <v>475</v>
      </c>
      <c r="Y281" s="77">
        <v>580</v>
      </c>
      <c r="Z281" s="77">
        <v>20</v>
      </c>
      <c r="AA281" s="89">
        <f t="shared" si="40"/>
        <v>0.27550000000000002</v>
      </c>
      <c r="AB281" s="77" t="s">
        <v>88</v>
      </c>
      <c r="AC281" s="78">
        <v>44681</v>
      </c>
      <c r="AD281" s="77"/>
      <c r="AE281" s="77" t="s">
        <v>2142</v>
      </c>
      <c r="AF281" s="77" t="str">
        <f t="shared" si="41"/>
        <v>CA4378030917T</v>
      </c>
      <c r="AG281" s="77">
        <f t="shared" si="42"/>
        <v>580</v>
      </c>
      <c r="AH281" s="77">
        <f t="shared" si="43"/>
        <v>20</v>
      </c>
      <c r="AI281" s="89">
        <f t="shared" si="44"/>
        <v>0.27550000000000002</v>
      </c>
      <c r="AJ281" s="77" t="s">
        <v>2143</v>
      </c>
      <c r="AK281" s="77" t="s">
        <v>2882</v>
      </c>
      <c r="AL281" s="78">
        <v>44650</v>
      </c>
      <c r="AM281" s="78">
        <v>44650</v>
      </c>
      <c r="AN281" s="78">
        <v>44652</v>
      </c>
      <c r="AO281" s="78">
        <v>44652</v>
      </c>
      <c r="AP281" s="78">
        <v>44652</v>
      </c>
      <c r="AQ281" s="77" t="s">
        <v>89</v>
      </c>
      <c r="AR281" s="77"/>
      <c r="AS281" s="77" t="s">
        <v>2882</v>
      </c>
      <c r="AT281" s="78"/>
      <c r="AU281" s="78"/>
      <c r="AV281" s="78"/>
      <c r="AW281" s="77" t="s">
        <v>1198</v>
      </c>
      <c r="AX281" s="77" t="s">
        <v>116</v>
      </c>
      <c r="AY281" s="576"/>
      <c r="AZ281" s="576"/>
      <c r="BA281" s="576"/>
      <c r="BB281" s="576"/>
      <c r="BC281" s="576"/>
      <c r="BD281" s="576"/>
      <c r="BE281" s="77">
        <f t="shared" si="45"/>
        <v>14</v>
      </c>
      <c r="BF281" s="77">
        <f t="shared" si="46"/>
        <v>3</v>
      </c>
      <c r="BG281" s="77">
        <f t="shared" si="47"/>
        <v>2022</v>
      </c>
      <c r="BH281" s="89"/>
    </row>
    <row r="282" spans="1:60">
      <c r="A282" s="77" t="s">
        <v>428</v>
      </c>
      <c r="B282" s="77" t="s">
        <v>230</v>
      </c>
      <c r="C282" s="77" t="s">
        <v>2883</v>
      </c>
      <c r="D282" s="78"/>
      <c r="E282" s="77" t="s">
        <v>2884</v>
      </c>
      <c r="F282" s="77" t="s">
        <v>2135</v>
      </c>
      <c r="G282" s="77" t="s">
        <v>2147</v>
      </c>
      <c r="H282" s="77" t="s">
        <v>2148</v>
      </c>
      <c r="I282" s="77" t="s">
        <v>531</v>
      </c>
      <c r="J282" s="77" t="s">
        <v>110</v>
      </c>
      <c r="K282" s="77">
        <v>91761</v>
      </c>
      <c r="L282" s="77" t="s">
        <v>2885</v>
      </c>
      <c r="M282" s="77" t="s">
        <v>2886</v>
      </c>
      <c r="N282" s="77"/>
      <c r="O282" s="77"/>
      <c r="P282" s="77"/>
      <c r="Q282" s="77" t="s">
        <v>1267</v>
      </c>
      <c r="R282" s="77"/>
      <c r="S282" s="77"/>
      <c r="T282" s="77" t="s">
        <v>2887</v>
      </c>
      <c r="U282" s="77">
        <v>30390156</v>
      </c>
      <c r="V282" s="77">
        <v>14.75</v>
      </c>
      <c r="W282" s="77" t="s">
        <v>2183</v>
      </c>
      <c r="X282" s="77">
        <v>400</v>
      </c>
      <c r="Y282" s="77">
        <v>768</v>
      </c>
      <c r="Z282" s="77">
        <v>24</v>
      </c>
      <c r="AA282" s="89">
        <f t="shared" si="40"/>
        <v>0.30719999999999997</v>
      </c>
      <c r="AB282" s="77" t="s">
        <v>88</v>
      </c>
      <c r="AC282" s="78">
        <v>44681</v>
      </c>
      <c r="AD282" s="77"/>
      <c r="AE282" s="77" t="s">
        <v>2142</v>
      </c>
      <c r="AF282" s="77" t="str">
        <f t="shared" si="41"/>
        <v>CA0003030909T</v>
      </c>
      <c r="AG282" s="77">
        <f t="shared" si="42"/>
        <v>768</v>
      </c>
      <c r="AH282" s="77">
        <f t="shared" si="43"/>
        <v>24</v>
      </c>
      <c r="AI282" s="89">
        <f t="shared" si="44"/>
        <v>0.30719999999999997</v>
      </c>
      <c r="AJ282" s="77" t="s">
        <v>2143</v>
      </c>
      <c r="AK282" s="77" t="s">
        <v>2883</v>
      </c>
      <c r="AL282" s="78">
        <v>44650</v>
      </c>
      <c r="AM282" s="78">
        <v>44650</v>
      </c>
      <c r="AN282" s="78">
        <v>44652</v>
      </c>
      <c r="AO282" s="78">
        <v>44652</v>
      </c>
      <c r="AP282" s="78">
        <v>44652</v>
      </c>
      <c r="AQ282" s="77" t="s">
        <v>89</v>
      </c>
      <c r="AR282" s="77"/>
      <c r="AS282" s="77" t="s">
        <v>2883</v>
      </c>
      <c r="AT282" s="78"/>
      <c r="AU282" s="78"/>
      <c r="AV282" s="78"/>
      <c r="AW282" s="77" t="s">
        <v>1198</v>
      </c>
      <c r="AX282" s="77" t="s">
        <v>116</v>
      </c>
      <c r="AY282" s="576"/>
      <c r="AZ282" s="576"/>
      <c r="BA282" s="576"/>
      <c r="BB282" s="576"/>
      <c r="BC282" s="576"/>
      <c r="BD282" s="576"/>
      <c r="BE282" s="77">
        <f t="shared" si="45"/>
        <v>14</v>
      </c>
      <c r="BF282" s="77">
        <f t="shared" si="46"/>
        <v>3</v>
      </c>
      <c r="BG282" s="77">
        <f t="shared" si="47"/>
        <v>2022</v>
      </c>
      <c r="BH282" s="89"/>
    </row>
    <row r="283" spans="1:60">
      <c r="A283" s="77" t="s">
        <v>428</v>
      </c>
      <c r="B283" s="77" t="s">
        <v>2132</v>
      </c>
      <c r="C283" s="77" t="s">
        <v>2888</v>
      </c>
      <c r="D283" s="78"/>
      <c r="E283" s="77" t="s">
        <v>2889</v>
      </c>
      <c r="F283" s="77" t="s">
        <v>2135</v>
      </c>
      <c r="G283" s="77" t="s">
        <v>2147</v>
      </c>
      <c r="H283" s="77" t="s">
        <v>2148</v>
      </c>
      <c r="I283" s="77" t="s">
        <v>531</v>
      </c>
      <c r="J283" s="77" t="s">
        <v>110</v>
      </c>
      <c r="K283" s="77">
        <v>91761</v>
      </c>
      <c r="L283" s="77" t="s">
        <v>2803</v>
      </c>
      <c r="M283" s="77" t="s">
        <v>2804</v>
      </c>
      <c r="N283" s="77"/>
      <c r="O283" s="77"/>
      <c r="P283" s="77"/>
      <c r="Q283" s="77" t="s">
        <v>1267</v>
      </c>
      <c r="R283" s="77"/>
      <c r="S283" s="77"/>
      <c r="T283" s="77" t="s">
        <v>2805</v>
      </c>
      <c r="U283" s="77">
        <v>30390456</v>
      </c>
      <c r="V283" s="77">
        <v>14.75</v>
      </c>
      <c r="W283" s="77" t="s">
        <v>2141</v>
      </c>
      <c r="X283" s="77">
        <v>400</v>
      </c>
      <c r="Y283" s="77">
        <v>768</v>
      </c>
      <c r="Z283" s="77">
        <v>24</v>
      </c>
      <c r="AA283" s="89">
        <f t="shared" si="40"/>
        <v>0.30719999999999997</v>
      </c>
      <c r="AB283" s="77" t="s">
        <v>88</v>
      </c>
      <c r="AC283" s="78">
        <v>44681</v>
      </c>
      <c r="AD283" s="77"/>
      <c r="AE283" s="77" t="s">
        <v>2142</v>
      </c>
      <c r="AF283" s="77" t="str">
        <f t="shared" si="41"/>
        <v>CA4126030843T</v>
      </c>
      <c r="AG283" s="77">
        <f t="shared" si="42"/>
        <v>768</v>
      </c>
      <c r="AH283" s="77">
        <f t="shared" si="43"/>
        <v>24</v>
      </c>
      <c r="AI283" s="89">
        <f t="shared" si="44"/>
        <v>0.30719999999999997</v>
      </c>
      <c r="AJ283" s="77" t="s">
        <v>2143</v>
      </c>
      <c r="AK283" s="77" t="s">
        <v>2888</v>
      </c>
      <c r="AL283" s="78">
        <v>44650</v>
      </c>
      <c r="AM283" s="78">
        <v>44650</v>
      </c>
      <c r="AN283" s="78">
        <v>44652</v>
      </c>
      <c r="AO283" s="78">
        <v>44652</v>
      </c>
      <c r="AP283" s="78">
        <v>44652</v>
      </c>
      <c r="AQ283" s="77" t="s">
        <v>89</v>
      </c>
      <c r="AR283" s="77"/>
      <c r="AS283" s="77" t="s">
        <v>2888</v>
      </c>
      <c r="AT283" s="78"/>
      <c r="AU283" s="78"/>
      <c r="AV283" s="78"/>
      <c r="AW283" s="77" t="s">
        <v>1198</v>
      </c>
      <c r="AX283" s="77" t="s">
        <v>116</v>
      </c>
      <c r="AY283" s="576"/>
      <c r="AZ283" s="576"/>
      <c r="BA283" s="576"/>
      <c r="BB283" s="576"/>
      <c r="BC283" s="576"/>
      <c r="BD283" s="576"/>
      <c r="BE283" s="77">
        <f t="shared" si="45"/>
        <v>14</v>
      </c>
      <c r="BF283" s="77">
        <f t="shared" si="46"/>
        <v>3</v>
      </c>
      <c r="BG283" s="77">
        <f t="shared" si="47"/>
        <v>2022</v>
      </c>
      <c r="BH283" s="89"/>
    </row>
    <row r="284" spans="1:60">
      <c r="A284" s="77" t="s">
        <v>428</v>
      </c>
      <c r="B284" s="77" t="s">
        <v>230</v>
      </c>
      <c r="C284" s="77" t="s">
        <v>2890</v>
      </c>
      <c r="D284" s="78"/>
      <c r="E284" s="77" t="s">
        <v>2891</v>
      </c>
      <c r="F284" s="77" t="s">
        <v>2135</v>
      </c>
      <c r="G284" s="77" t="s">
        <v>2136</v>
      </c>
      <c r="H284" s="77" t="s">
        <v>2137</v>
      </c>
      <c r="I284" s="77" t="s">
        <v>2138</v>
      </c>
      <c r="J284" s="77" t="s">
        <v>110</v>
      </c>
      <c r="K284" s="77">
        <v>90248</v>
      </c>
      <c r="L284" s="77" t="s">
        <v>2271</v>
      </c>
      <c r="M284" s="77" t="s">
        <v>2892</v>
      </c>
      <c r="N284" s="77"/>
      <c r="O284" s="77"/>
      <c r="P284" s="77"/>
      <c r="Q284" s="77" t="s">
        <v>1267</v>
      </c>
      <c r="R284" s="77"/>
      <c r="S284" s="77"/>
      <c r="T284" s="77" t="s">
        <v>2702</v>
      </c>
      <c r="U284" s="77">
        <v>30390156</v>
      </c>
      <c r="V284" s="77">
        <v>14.75</v>
      </c>
      <c r="W284" s="77" t="s">
        <v>2183</v>
      </c>
      <c r="X284" s="77">
        <v>400</v>
      </c>
      <c r="Y284" s="77">
        <v>768</v>
      </c>
      <c r="Z284" s="77">
        <v>24</v>
      </c>
      <c r="AA284" s="89">
        <f t="shared" si="40"/>
        <v>0.30719999999999997</v>
      </c>
      <c r="AB284" s="77" t="s">
        <v>88</v>
      </c>
      <c r="AC284" s="78">
        <v>44681</v>
      </c>
      <c r="AD284" s="77"/>
      <c r="AE284" s="77" t="s">
        <v>2142</v>
      </c>
      <c r="AF284" s="77" t="str">
        <f t="shared" si="41"/>
        <v>CA7236030918T</v>
      </c>
      <c r="AG284" s="77">
        <f t="shared" si="42"/>
        <v>768</v>
      </c>
      <c r="AH284" s="77">
        <f t="shared" si="43"/>
        <v>24</v>
      </c>
      <c r="AI284" s="89">
        <f t="shared" si="44"/>
        <v>0.30719999999999997</v>
      </c>
      <c r="AJ284" s="77" t="s">
        <v>2143</v>
      </c>
      <c r="AK284" s="77" t="s">
        <v>2890</v>
      </c>
      <c r="AL284" s="78">
        <v>44650</v>
      </c>
      <c r="AM284" s="78">
        <v>44650</v>
      </c>
      <c r="AN284" s="78">
        <v>44652</v>
      </c>
      <c r="AO284" s="78">
        <v>44652</v>
      </c>
      <c r="AP284" s="78">
        <v>44652</v>
      </c>
      <c r="AQ284" s="77" t="s">
        <v>89</v>
      </c>
      <c r="AR284" s="77"/>
      <c r="AS284" s="77" t="s">
        <v>2890</v>
      </c>
      <c r="AT284" s="78"/>
      <c r="AU284" s="78"/>
      <c r="AV284" s="78"/>
      <c r="AW284" s="77" t="s">
        <v>1198</v>
      </c>
      <c r="AX284" s="77" t="s">
        <v>116</v>
      </c>
      <c r="AY284" s="576"/>
      <c r="AZ284" s="576"/>
      <c r="BA284" s="576"/>
      <c r="BB284" s="576"/>
      <c r="BC284" s="576"/>
      <c r="BD284" s="576"/>
      <c r="BE284" s="77">
        <f t="shared" si="45"/>
        <v>14</v>
      </c>
      <c r="BF284" s="77">
        <f t="shared" si="46"/>
        <v>3</v>
      </c>
      <c r="BG284" s="77">
        <f t="shared" si="47"/>
        <v>2022</v>
      </c>
      <c r="BH284" s="89"/>
    </row>
    <row r="285" spans="1:60">
      <c r="A285" s="77" t="s">
        <v>428</v>
      </c>
      <c r="B285" s="77" t="s">
        <v>230</v>
      </c>
      <c r="C285" s="77" t="s">
        <v>2893</v>
      </c>
      <c r="D285" s="78"/>
      <c r="E285" s="77" t="s">
        <v>2891</v>
      </c>
      <c r="F285" s="77" t="s">
        <v>2135</v>
      </c>
      <c r="G285" s="77" t="s">
        <v>2136</v>
      </c>
      <c r="H285" s="77" t="s">
        <v>2137</v>
      </c>
      <c r="I285" s="77" t="s">
        <v>2138</v>
      </c>
      <c r="J285" s="77" t="s">
        <v>110</v>
      </c>
      <c r="K285" s="77">
        <v>90248</v>
      </c>
      <c r="L285" s="77" t="s">
        <v>2271</v>
      </c>
      <c r="M285" s="77" t="s">
        <v>2892</v>
      </c>
      <c r="N285" s="77"/>
      <c r="O285" s="77"/>
      <c r="P285" s="77"/>
      <c r="Q285" s="77" t="s">
        <v>1267</v>
      </c>
      <c r="R285" s="77"/>
      <c r="S285" s="77"/>
      <c r="T285" s="77" t="s">
        <v>2702</v>
      </c>
      <c r="U285" s="77">
        <v>30390156</v>
      </c>
      <c r="V285" s="77">
        <v>14.75</v>
      </c>
      <c r="W285" s="77" t="s">
        <v>2183</v>
      </c>
      <c r="X285" s="77">
        <v>400</v>
      </c>
      <c r="Y285" s="77">
        <v>768</v>
      </c>
      <c r="Z285" s="77">
        <v>24</v>
      </c>
      <c r="AA285" s="89">
        <f t="shared" si="40"/>
        <v>0.30719999999999997</v>
      </c>
      <c r="AB285" s="77" t="s">
        <v>88</v>
      </c>
      <c r="AC285" s="78">
        <v>44681</v>
      </c>
      <c r="AD285" s="77"/>
      <c r="AE285" s="77" t="s">
        <v>2142</v>
      </c>
      <c r="AF285" s="77" t="str">
        <f t="shared" si="41"/>
        <v>CA7236030919T</v>
      </c>
      <c r="AG285" s="77">
        <f t="shared" si="42"/>
        <v>768</v>
      </c>
      <c r="AH285" s="77">
        <f t="shared" si="43"/>
        <v>24</v>
      </c>
      <c r="AI285" s="89">
        <f t="shared" si="44"/>
        <v>0.30719999999999997</v>
      </c>
      <c r="AJ285" s="77" t="s">
        <v>2143</v>
      </c>
      <c r="AK285" s="77" t="s">
        <v>2893</v>
      </c>
      <c r="AL285" s="78">
        <v>44650</v>
      </c>
      <c r="AM285" s="78">
        <v>44650</v>
      </c>
      <c r="AN285" s="78">
        <v>44652</v>
      </c>
      <c r="AO285" s="78">
        <v>44652</v>
      </c>
      <c r="AP285" s="78">
        <v>44652</v>
      </c>
      <c r="AQ285" s="77" t="s">
        <v>89</v>
      </c>
      <c r="AR285" s="77"/>
      <c r="AS285" s="77" t="s">
        <v>2893</v>
      </c>
      <c r="AT285" s="78"/>
      <c r="AU285" s="78"/>
      <c r="AV285" s="78"/>
      <c r="AW285" s="77" t="s">
        <v>1198</v>
      </c>
      <c r="AX285" s="77" t="s">
        <v>116</v>
      </c>
      <c r="AY285" s="576"/>
      <c r="AZ285" s="576"/>
      <c r="BA285" s="576"/>
      <c r="BB285" s="576"/>
      <c r="BC285" s="576"/>
      <c r="BD285" s="576"/>
      <c r="BE285" s="77">
        <f t="shared" si="45"/>
        <v>14</v>
      </c>
      <c r="BF285" s="77">
        <f t="shared" si="46"/>
        <v>3</v>
      </c>
      <c r="BG285" s="77">
        <f t="shared" si="47"/>
        <v>2022</v>
      </c>
      <c r="BH285" s="89"/>
    </row>
    <row r="286" spans="1:60">
      <c r="A286" s="77" t="s">
        <v>428</v>
      </c>
      <c r="B286" s="77" t="s">
        <v>230</v>
      </c>
      <c r="C286" s="77" t="s">
        <v>2894</v>
      </c>
      <c r="D286" s="78"/>
      <c r="E286" s="77" t="s">
        <v>2891</v>
      </c>
      <c r="F286" s="77" t="s">
        <v>2135</v>
      </c>
      <c r="G286" s="77" t="s">
        <v>2136</v>
      </c>
      <c r="H286" s="77" t="s">
        <v>2137</v>
      </c>
      <c r="I286" s="77" t="s">
        <v>2138</v>
      </c>
      <c r="J286" s="77" t="s">
        <v>110</v>
      </c>
      <c r="K286" s="77">
        <v>90248</v>
      </c>
      <c r="L286" s="77" t="s">
        <v>2271</v>
      </c>
      <c r="M286" s="77" t="s">
        <v>2892</v>
      </c>
      <c r="N286" s="77"/>
      <c r="O286" s="77"/>
      <c r="P286" s="77"/>
      <c r="Q286" s="77" t="s">
        <v>1267</v>
      </c>
      <c r="R286" s="77"/>
      <c r="S286" s="77"/>
      <c r="T286" s="77" t="s">
        <v>2702</v>
      </c>
      <c r="U286" s="77">
        <v>30390156</v>
      </c>
      <c r="V286" s="77">
        <v>14.75</v>
      </c>
      <c r="W286" s="77" t="s">
        <v>2183</v>
      </c>
      <c r="X286" s="77">
        <v>400</v>
      </c>
      <c r="Y286" s="77">
        <v>768</v>
      </c>
      <c r="Z286" s="77">
        <v>24</v>
      </c>
      <c r="AA286" s="89">
        <f t="shared" si="40"/>
        <v>0.30719999999999997</v>
      </c>
      <c r="AB286" s="77" t="s">
        <v>88</v>
      </c>
      <c r="AC286" s="78">
        <v>44681</v>
      </c>
      <c r="AD286" s="77"/>
      <c r="AE286" s="77" t="s">
        <v>2142</v>
      </c>
      <c r="AF286" s="77" t="str">
        <f t="shared" si="41"/>
        <v>CA7236030920T</v>
      </c>
      <c r="AG286" s="77">
        <f t="shared" si="42"/>
        <v>768</v>
      </c>
      <c r="AH286" s="77">
        <f t="shared" si="43"/>
        <v>24</v>
      </c>
      <c r="AI286" s="89">
        <f t="shared" si="44"/>
        <v>0.30719999999999997</v>
      </c>
      <c r="AJ286" s="77" t="s">
        <v>2143</v>
      </c>
      <c r="AK286" s="77" t="s">
        <v>2894</v>
      </c>
      <c r="AL286" s="78">
        <v>44650</v>
      </c>
      <c r="AM286" s="78">
        <v>44650</v>
      </c>
      <c r="AN286" s="78">
        <v>44652</v>
      </c>
      <c r="AO286" s="78">
        <v>44652</v>
      </c>
      <c r="AP286" s="78">
        <v>44652</v>
      </c>
      <c r="AQ286" s="77" t="s">
        <v>89</v>
      </c>
      <c r="AR286" s="77"/>
      <c r="AS286" s="77" t="s">
        <v>2894</v>
      </c>
      <c r="AT286" s="78"/>
      <c r="AU286" s="78"/>
      <c r="AV286" s="78"/>
      <c r="AW286" s="77" t="s">
        <v>1198</v>
      </c>
      <c r="AX286" s="77" t="s">
        <v>116</v>
      </c>
      <c r="AY286" s="576"/>
      <c r="AZ286" s="576"/>
      <c r="BA286" s="576"/>
      <c r="BB286" s="576"/>
      <c r="BC286" s="576"/>
      <c r="BD286" s="576"/>
      <c r="BE286" s="77">
        <f t="shared" si="45"/>
        <v>14</v>
      </c>
      <c r="BF286" s="77">
        <f t="shared" si="46"/>
        <v>3</v>
      </c>
      <c r="BG286" s="77">
        <f t="shared" si="47"/>
        <v>2022</v>
      </c>
      <c r="BH286" s="89"/>
    </row>
    <row r="287" spans="1:60">
      <c r="A287" s="77" t="s">
        <v>428</v>
      </c>
      <c r="B287" s="77" t="s">
        <v>2132</v>
      </c>
      <c r="C287" s="77" t="s">
        <v>2895</v>
      </c>
      <c r="D287" s="78"/>
      <c r="E287" s="77" t="s">
        <v>2584</v>
      </c>
      <c r="F287" s="77" t="s">
        <v>2135</v>
      </c>
      <c r="G287" s="77" t="s">
        <v>2574</v>
      </c>
      <c r="H287" s="77" t="s">
        <v>2575</v>
      </c>
      <c r="I287" s="77" t="s">
        <v>2576</v>
      </c>
      <c r="J287" s="77" t="s">
        <v>110</v>
      </c>
      <c r="K287" s="77">
        <v>90501</v>
      </c>
      <c r="L287" s="77" t="s">
        <v>363</v>
      </c>
      <c r="M287" s="77" t="s">
        <v>2511</v>
      </c>
      <c r="N287" s="77"/>
      <c r="O287" s="77"/>
      <c r="P287" s="77"/>
      <c r="Q287" s="77" t="s">
        <v>1267</v>
      </c>
      <c r="R287" s="77"/>
      <c r="S287" s="77"/>
      <c r="T287" s="77" t="s">
        <v>2512</v>
      </c>
      <c r="U287" s="77">
        <v>30390456</v>
      </c>
      <c r="V287" s="77">
        <v>14.75</v>
      </c>
      <c r="W287" s="77" t="s">
        <v>2141</v>
      </c>
      <c r="X287" s="77">
        <v>400</v>
      </c>
      <c r="Y287" s="77">
        <v>768</v>
      </c>
      <c r="Z287" s="77">
        <v>24</v>
      </c>
      <c r="AA287" s="89">
        <f t="shared" si="40"/>
        <v>0.30719999999999997</v>
      </c>
      <c r="AB287" s="77" t="s">
        <v>88</v>
      </c>
      <c r="AC287" s="78">
        <v>44681</v>
      </c>
      <c r="AD287" s="77"/>
      <c r="AE287" s="77" t="s">
        <v>2142</v>
      </c>
      <c r="AF287" s="77" t="str">
        <f t="shared" si="41"/>
        <v>CA9791030832T</v>
      </c>
      <c r="AG287" s="77">
        <f t="shared" si="42"/>
        <v>768</v>
      </c>
      <c r="AH287" s="77">
        <f t="shared" si="43"/>
        <v>24</v>
      </c>
      <c r="AI287" s="89">
        <f t="shared" si="44"/>
        <v>0.30719999999999997</v>
      </c>
      <c r="AJ287" s="77" t="s">
        <v>2143</v>
      </c>
      <c r="AK287" s="77" t="s">
        <v>2895</v>
      </c>
      <c r="AL287" s="78">
        <v>44651</v>
      </c>
      <c r="AM287" s="78">
        <v>44651</v>
      </c>
      <c r="AN287" s="78">
        <v>44652</v>
      </c>
      <c r="AO287" s="78">
        <v>44652</v>
      </c>
      <c r="AP287" s="78">
        <v>44652</v>
      </c>
      <c r="AQ287" s="77" t="s">
        <v>89</v>
      </c>
      <c r="AR287" s="77" t="s">
        <v>2513</v>
      </c>
      <c r="AS287" s="77" t="s">
        <v>2895</v>
      </c>
      <c r="AT287" s="78"/>
      <c r="AU287" s="78"/>
      <c r="AV287" s="78"/>
      <c r="AW287" s="77" t="s">
        <v>1198</v>
      </c>
      <c r="AX287" s="77" t="s">
        <v>116</v>
      </c>
      <c r="AY287" s="576"/>
      <c r="AZ287" s="576"/>
      <c r="BA287" s="576"/>
      <c r="BB287" s="576"/>
      <c r="BC287" s="576"/>
      <c r="BD287" s="576"/>
      <c r="BE287" s="77">
        <f t="shared" si="45"/>
        <v>14</v>
      </c>
      <c r="BF287" s="77">
        <f t="shared" si="46"/>
        <v>3</v>
      </c>
      <c r="BG287" s="77">
        <f t="shared" si="47"/>
        <v>2022</v>
      </c>
      <c r="BH287" s="89"/>
    </row>
    <row r="288" spans="1:60">
      <c r="A288" s="77" t="s">
        <v>428</v>
      </c>
      <c r="B288" s="77" t="s">
        <v>2157</v>
      </c>
      <c r="C288" s="77" t="s">
        <v>2896</v>
      </c>
      <c r="D288" s="78"/>
      <c r="E288" s="77" t="s">
        <v>2897</v>
      </c>
      <c r="F288" s="77" t="s">
        <v>2135</v>
      </c>
      <c r="G288" s="77" t="s">
        <v>2136</v>
      </c>
      <c r="H288" s="77" t="s">
        <v>2137</v>
      </c>
      <c r="I288" s="77" t="s">
        <v>2138</v>
      </c>
      <c r="J288" s="77" t="s">
        <v>110</v>
      </c>
      <c r="K288" s="77">
        <v>90248</v>
      </c>
      <c r="L288" s="77" t="s">
        <v>195</v>
      </c>
      <c r="M288" s="77" t="s">
        <v>2544</v>
      </c>
      <c r="N288" s="77"/>
      <c r="O288" s="77"/>
      <c r="P288" s="77"/>
      <c r="Q288" s="77" t="s">
        <v>1267</v>
      </c>
      <c r="R288" s="77"/>
      <c r="S288" s="77"/>
      <c r="T288" s="77" t="s">
        <v>2545</v>
      </c>
      <c r="U288" s="77">
        <v>30390156</v>
      </c>
      <c r="V288" s="77">
        <v>14.75</v>
      </c>
      <c r="W288" s="77" t="s">
        <v>2183</v>
      </c>
      <c r="X288" s="77">
        <v>400</v>
      </c>
      <c r="Y288" s="77">
        <v>768</v>
      </c>
      <c r="Z288" s="77">
        <v>24</v>
      </c>
      <c r="AA288" s="89">
        <f t="shared" si="40"/>
        <v>0.30719999999999997</v>
      </c>
      <c r="AB288" s="77" t="s">
        <v>88</v>
      </c>
      <c r="AC288" s="78">
        <v>44681</v>
      </c>
      <c r="AD288" s="77"/>
      <c r="AE288" s="77" t="s">
        <v>2142</v>
      </c>
      <c r="AF288" s="77" t="str">
        <f t="shared" si="41"/>
        <v>CA4805031012T</v>
      </c>
      <c r="AG288" s="77">
        <f t="shared" si="42"/>
        <v>768</v>
      </c>
      <c r="AH288" s="77">
        <f t="shared" si="43"/>
        <v>24</v>
      </c>
      <c r="AI288" s="89">
        <f t="shared" si="44"/>
        <v>0.30719999999999997</v>
      </c>
      <c r="AJ288" s="77" t="s">
        <v>2143</v>
      </c>
      <c r="AK288" s="77" t="s">
        <v>2896</v>
      </c>
      <c r="AL288" s="78">
        <v>44651</v>
      </c>
      <c r="AM288" s="78">
        <v>44651</v>
      </c>
      <c r="AN288" s="78">
        <v>44652</v>
      </c>
      <c r="AO288" s="78">
        <v>44652</v>
      </c>
      <c r="AP288" s="78">
        <v>44652</v>
      </c>
      <c r="AQ288" s="77" t="s">
        <v>89</v>
      </c>
      <c r="AR288" s="77"/>
      <c r="AS288" s="77" t="s">
        <v>2896</v>
      </c>
      <c r="AT288" s="78"/>
      <c r="AU288" s="78"/>
      <c r="AV288" s="78"/>
      <c r="AW288" s="77" t="s">
        <v>1198</v>
      </c>
      <c r="AX288" s="77" t="s">
        <v>116</v>
      </c>
      <c r="AY288" s="576"/>
      <c r="AZ288" s="576"/>
      <c r="BA288" s="576"/>
      <c r="BB288" s="576"/>
      <c r="BC288" s="576"/>
      <c r="BD288" s="576"/>
      <c r="BE288" s="77">
        <f t="shared" si="45"/>
        <v>14</v>
      </c>
      <c r="BF288" s="77">
        <f t="shared" si="46"/>
        <v>3</v>
      </c>
      <c r="BG288" s="77">
        <f t="shared" si="47"/>
        <v>2022</v>
      </c>
      <c r="BH288" s="89"/>
    </row>
    <row r="289" spans="1:60">
      <c r="A289" s="77" t="s">
        <v>428</v>
      </c>
      <c r="B289" s="77" t="s">
        <v>2157</v>
      </c>
      <c r="C289" s="77" t="s">
        <v>2898</v>
      </c>
      <c r="D289" s="78"/>
      <c r="E289" s="77" t="s">
        <v>2899</v>
      </c>
      <c r="F289" s="77" t="s">
        <v>2135</v>
      </c>
      <c r="G289" s="77" t="s">
        <v>2136</v>
      </c>
      <c r="H289" s="77" t="s">
        <v>2137</v>
      </c>
      <c r="I289" s="77" t="s">
        <v>2138</v>
      </c>
      <c r="J289" s="77" t="s">
        <v>110</v>
      </c>
      <c r="K289" s="77">
        <v>90248</v>
      </c>
      <c r="L289" s="77" t="s">
        <v>195</v>
      </c>
      <c r="M289" s="77" t="s">
        <v>2544</v>
      </c>
      <c r="N289" s="77"/>
      <c r="O289" s="77"/>
      <c r="P289" s="77"/>
      <c r="Q289" s="77" t="s">
        <v>1267</v>
      </c>
      <c r="R289" s="77"/>
      <c r="S289" s="77"/>
      <c r="T289" s="77" t="s">
        <v>2545</v>
      </c>
      <c r="U289" s="77">
        <v>30390156</v>
      </c>
      <c r="V289" s="77">
        <v>14.75</v>
      </c>
      <c r="W289" s="77" t="s">
        <v>2183</v>
      </c>
      <c r="X289" s="77">
        <v>400</v>
      </c>
      <c r="Y289" s="77">
        <v>768</v>
      </c>
      <c r="Z289" s="77">
        <v>24</v>
      </c>
      <c r="AA289" s="89">
        <f t="shared" si="40"/>
        <v>0.30719999999999997</v>
      </c>
      <c r="AB289" s="77" t="s">
        <v>88</v>
      </c>
      <c r="AC289" s="78">
        <v>44681</v>
      </c>
      <c r="AD289" s="77"/>
      <c r="AE289" s="77" t="s">
        <v>2142</v>
      </c>
      <c r="AF289" s="77" t="str">
        <f t="shared" si="41"/>
        <v>CA3424031013T</v>
      </c>
      <c r="AG289" s="77">
        <f t="shared" si="42"/>
        <v>768</v>
      </c>
      <c r="AH289" s="77">
        <f t="shared" si="43"/>
        <v>24</v>
      </c>
      <c r="AI289" s="89">
        <f t="shared" si="44"/>
        <v>0.30719999999999997</v>
      </c>
      <c r="AJ289" s="77" t="s">
        <v>2143</v>
      </c>
      <c r="AK289" s="77" t="s">
        <v>2898</v>
      </c>
      <c r="AL289" s="78">
        <v>44651</v>
      </c>
      <c r="AM289" s="78">
        <v>44651</v>
      </c>
      <c r="AN289" s="78">
        <v>44652</v>
      </c>
      <c r="AO289" s="78">
        <v>44652</v>
      </c>
      <c r="AP289" s="78">
        <v>44652</v>
      </c>
      <c r="AQ289" s="77" t="s">
        <v>89</v>
      </c>
      <c r="AR289" s="77"/>
      <c r="AS289" s="77" t="s">
        <v>2898</v>
      </c>
      <c r="AT289" s="78"/>
      <c r="AU289" s="78"/>
      <c r="AV289" s="78"/>
      <c r="AW289" s="77" t="s">
        <v>1198</v>
      </c>
      <c r="AX289" s="77" t="s">
        <v>116</v>
      </c>
      <c r="AY289" s="576"/>
      <c r="AZ289" s="576"/>
      <c r="BA289" s="576"/>
      <c r="BB289" s="576"/>
      <c r="BC289" s="576"/>
      <c r="BD289" s="576"/>
      <c r="BE289" s="77">
        <f t="shared" si="45"/>
        <v>14</v>
      </c>
      <c r="BF289" s="77">
        <f t="shared" si="46"/>
        <v>3</v>
      </c>
      <c r="BG289" s="77">
        <f t="shared" si="47"/>
        <v>2022</v>
      </c>
      <c r="BH289" s="89"/>
    </row>
    <row r="290" spans="1:60">
      <c r="A290" s="77" t="s">
        <v>428</v>
      </c>
      <c r="B290" s="77" t="s">
        <v>230</v>
      </c>
      <c r="C290" s="77" t="s">
        <v>2900</v>
      </c>
      <c r="D290" s="78"/>
      <c r="E290" s="77" t="s">
        <v>2901</v>
      </c>
      <c r="F290" s="77" t="s">
        <v>2135</v>
      </c>
      <c r="G290" s="77" t="s">
        <v>2147</v>
      </c>
      <c r="H290" s="77" t="s">
        <v>2148</v>
      </c>
      <c r="I290" s="77" t="s">
        <v>531</v>
      </c>
      <c r="J290" s="77" t="s">
        <v>110</v>
      </c>
      <c r="K290" s="77">
        <v>91761</v>
      </c>
      <c r="L290" s="77" t="s">
        <v>2823</v>
      </c>
      <c r="M290" s="77" t="s">
        <v>2902</v>
      </c>
      <c r="N290" s="77"/>
      <c r="O290" s="77"/>
      <c r="P290" s="77"/>
      <c r="Q290" s="77" t="s">
        <v>1267</v>
      </c>
      <c r="R290" s="77"/>
      <c r="S290" s="77"/>
      <c r="T290" s="77" t="s">
        <v>2903</v>
      </c>
      <c r="U290" s="77">
        <v>30390156</v>
      </c>
      <c r="V290" s="77">
        <v>14.75</v>
      </c>
      <c r="W290" s="77" t="s">
        <v>2552</v>
      </c>
      <c r="X290" s="77">
        <v>400</v>
      </c>
      <c r="Y290" s="77">
        <v>832</v>
      </c>
      <c r="Z290" s="77">
        <v>26</v>
      </c>
      <c r="AA290" s="89">
        <f t="shared" si="40"/>
        <v>0.33279999999999998</v>
      </c>
      <c r="AB290" s="77" t="s">
        <v>70</v>
      </c>
      <c r="AC290" s="78">
        <v>44681</v>
      </c>
      <c r="AD290" s="77"/>
      <c r="AE290" s="77" t="s">
        <v>2142</v>
      </c>
      <c r="AF290" s="77" t="str">
        <f t="shared" si="41"/>
        <v>CA3063032805T</v>
      </c>
      <c r="AG290" s="77">
        <f t="shared" si="42"/>
        <v>832</v>
      </c>
      <c r="AH290" s="77">
        <f t="shared" si="43"/>
        <v>26</v>
      </c>
      <c r="AI290" s="89">
        <f t="shared" si="44"/>
        <v>0.33279999999999998</v>
      </c>
      <c r="AJ290" s="77" t="s">
        <v>2143</v>
      </c>
      <c r="AK290" s="77" t="s">
        <v>2900</v>
      </c>
      <c r="AL290" s="78">
        <v>44651</v>
      </c>
      <c r="AM290" s="78">
        <v>44651</v>
      </c>
      <c r="AN290" s="78">
        <v>44652</v>
      </c>
      <c r="AO290" s="78">
        <v>44652</v>
      </c>
      <c r="AP290" s="78">
        <v>44652</v>
      </c>
      <c r="AQ290" s="77" t="s">
        <v>89</v>
      </c>
      <c r="AR290" s="77"/>
      <c r="AS290" s="77" t="s">
        <v>2900</v>
      </c>
      <c r="AT290" s="78"/>
      <c r="AU290" s="78"/>
      <c r="AV290" s="78"/>
      <c r="AW290" s="77" t="s">
        <v>1198</v>
      </c>
      <c r="AX290" s="77" t="s">
        <v>116</v>
      </c>
      <c r="AY290" s="576"/>
      <c r="AZ290" s="576"/>
      <c r="BA290" s="576"/>
      <c r="BB290" s="576"/>
      <c r="BC290" s="576"/>
      <c r="BD290" s="576"/>
      <c r="BE290" s="77">
        <f t="shared" si="45"/>
        <v>14</v>
      </c>
      <c r="BF290" s="77">
        <f t="shared" si="46"/>
        <v>3</v>
      </c>
      <c r="BG290" s="77">
        <f t="shared" si="47"/>
        <v>2022</v>
      </c>
      <c r="BH290" s="89"/>
    </row>
    <row r="291" spans="1:60">
      <c r="A291" s="77" t="s">
        <v>428</v>
      </c>
      <c r="B291" s="77" t="s">
        <v>2132</v>
      </c>
      <c r="C291" s="77" t="s">
        <v>2904</v>
      </c>
      <c r="D291" s="78"/>
      <c r="E291" s="77" t="s">
        <v>2905</v>
      </c>
      <c r="F291" s="77" t="s">
        <v>2135</v>
      </c>
      <c r="G291" s="77" t="s">
        <v>2147</v>
      </c>
      <c r="H291" s="77" t="s">
        <v>2148</v>
      </c>
      <c r="I291" s="77" t="s">
        <v>531</v>
      </c>
      <c r="J291" s="77" t="s">
        <v>110</v>
      </c>
      <c r="K291" s="77">
        <v>91761</v>
      </c>
      <c r="L291" s="77" t="s">
        <v>2168</v>
      </c>
      <c r="M291" s="77" t="s">
        <v>2906</v>
      </c>
      <c r="N291" s="77"/>
      <c r="O291" s="77"/>
      <c r="P291" s="77"/>
      <c r="Q291" s="77" t="s">
        <v>1267</v>
      </c>
      <c r="R291" s="77"/>
      <c r="S291" s="77"/>
      <c r="T291" s="77" t="s">
        <v>2907</v>
      </c>
      <c r="U291" s="77">
        <v>30390456</v>
      </c>
      <c r="V291" s="77">
        <v>14.75</v>
      </c>
      <c r="W291" s="77" t="s">
        <v>2552</v>
      </c>
      <c r="X291" s="77">
        <v>400</v>
      </c>
      <c r="Y291" s="77">
        <v>768</v>
      </c>
      <c r="Z291" s="77">
        <v>24</v>
      </c>
      <c r="AA291" s="89">
        <f t="shared" si="40"/>
        <v>0.30719999999999997</v>
      </c>
      <c r="AB291" s="77" t="s">
        <v>70</v>
      </c>
      <c r="AC291" s="78">
        <v>44681</v>
      </c>
      <c r="AD291" s="77"/>
      <c r="AE291" s="77" t="s">
        <v>2142</v>
      </c>
      <c r="AF291" s="77" t="str">
        <f t="shared" si="41"/>
        <v>CA7822032902T</v>
      </c>
      <c r="AG291" s="77">
        <f t="shared" si="42"/>
        <v>768</v>
      </c>
      <c r="AH291" s="77">
        <f t="shared" si="43"/>
        <v>24</v>
      </c>
      <c r="AI291" s="89">
        <f t="shared" si="44"/>
        <v>0.30719999999999997</v>
      </c>
      <c r="AJ291" s="77" t="s">
        <v>2143</v>
      </c>
      <c r="AK291" s="77" t="s">
        <v>2904</v>
      </c>
      <c r="AL291" s="78">
        <v>44651</v>
      </c>
      <c r="AM291" s="78">
        <v>44651</v>
      </c>
      <c r="AN291" s="78">
        <v>44652</v>
      </c>
      <c r="AO291" s="78">
        <v>44652</v>
      </c>
      <c r="AP291" s="78">
        <v>44652</v>
      </c>
      <c r="AQ291" s="77" t="s">
        <v>89</v>
      </c>
      <c r="AR291" s="77"/>
      <c r="AS291" s="77" t="s">
        <v>2904</v>
      </c>
      <c r="AT291" s="78"/>
      <c r="AU291" s="78"/>
      <c r="AV291" s="78"/>
      <c r="AW291" s="77" t="s">
        <v>1198</v>
      </c>
      <c r="AX291" s="77" t="s">
        <v>116</v>
      </c>
      <c r="AY291" s="576"/>
      <c r="AZ291" s="576"/>
      <c r="BA291" s="576"/>
      <c r="BB291" s="576"/>
      <c r="BC291" s="576"/>
      <c r="BD291" s="576"/>
      <c r="BE291" s="77">
        <f t="shared" si="45"/>
        <v>14</v>
      </c>
      <c r="BF291" s="77">
        <f t="shared" si="46"/>
        <v>3</v>
      </c>
      <c r="BG291" s="77">
        <f t="shared" si="47"/>
        <v>2022</v>
      </c>
      <c r="BH291" s="89"/>
    </row>
    <row r="292" spans="1:60">
      <c r="A292" s="77" t="s">
        <v>428</v>
      </c>
      <c r="B292" s="77" t="s">
        <v>2132</v>
      </c>
      <c r="C292" s="77" t="s">
        <v>2908</v>
      </c>
      <c r="D292" s="78"/>
      <c r="E292" s="77" t="s">
        <v>2866</v>
      </c>
      <c r="F292" s="77" t="s">
        <v>2135</v>
      </c>
      <c r="G292" s="77" t="s">
        <v>2147</v>
      </c>
      <c r="H292" s="77" t="s">
        <v>2148</v>
      </c>
      <c r="I292" s="77" t="s">
        <v>531</v>
      </c>
      <c r="J292" s="77" t="s">
        <v>110</v>
      </c>
      <c r="K292" s="77">
        <v>91761</v>
      </c>
      <c r="L292" s="77" t="s">
        <v>395</v>
      </c>
      <c r="M292" s="77" t="s">
        <v>485</v>
      </c>
      <c r="N292" s="77"/>
      <c r="O292" s="77"/>
      <c r="P292" s="77"/>
      <c r="Q292" s="77" t="s">
        <v>1267</v>
      </c>
      <c r="R292" s="77"/>
      <c r="S292" s="77"/>
      <c r="T292" s="77" t="s">
        <v>488</v>
      </c>
      <c r="U292" s="77">
        <v>30390456</v>
      </c>
      <c r="V292" s="77">
        <v>14.75</v>
      </c>
      <c r="W292" s="77" t="s">
        <v>2141</v>
      </c>
      <c r="X292" s="77">
        <v>400</v>
      </c>
      <c r="Y292" s="77">
        <v>832</v>
      </c>
      <c r="Z292" s="77">
        <v>26</v>
      </c>
      <c r="AA292" s="89">
        <f t="shared" si="40"/>
        <v>0.33279999999999998</v>
      </c>
      <c r="AB292" s="77" t="s">
        <v>88</v>
      </c>
      <c r="AC292" s="78">
        <v>44681</v>
      </c>
      <c r="AD292" s="77"/>
      <c r="AE292" s="77" t="s">
        <v>2142</v>
      </c>
      <c r="AF292" s="77" t="str">
        <f t="shared" si="41"/>
        <v>CA2153031820T</v>
      </c>
      <c r="AG292" s="77">
        <f t="shared" si="42"/>
        <v>832</v>
      </c>
      <c r="AH292" s="77">
        <f t="shared" si="43"/>
        <v>26</v>
      </c>
      <c r="AI292" s="89">
        <f t="shared" si="44"/>
        <v>0.33279999999999998</v>
      </c>
      <c r="AJ292" s="77" t="s">
        <v>2143</v>
      </c>
      <c r="AK292" s="77" t="s">
        <v>2908</v>
      </c>
      <c r="AL292" s="78">
        <v>44652</v>
      </c>
      <c r="AM292" s="78">
        <v>44652</v>
      </c>
      <c r="AN292" s="78">
        <v>44652</v>
      </c>
      <c r="AO292" s="78">
        <v>44652</v>
      </c>
      <c r="AP292" s="78">
        <v>44652</v>
      </c>
      <c r="AQ292" s="77" t="s">
        <v>89</v>
      </c>
      <c r="AR292" s="77"/>
      <c r="AS292" s="77" t="s">
        <v>2908</v>
      </c>
      <c r="AT292" s="78"/>
      <c r="AU292" s="78"/>
      <c r="AV292" s="78"/>
      <c r="AW292" s="77" t="s">
        <v>1198</v>
      </c>
      <c r="AX292" s="77" t="s">
        <v>116</v>
      </c>
      <c r="AY292" s="576"/>
      <c r="AZ292" s="576"/>
      <c r="BA292" s="576"/>
      <c r="BB292" s="576"/>
      <c r="BC292" s="576"/>
      <c r="BD292" s="576"/>
      <c r="BE292" s="77">
        <f t="shared" si="45"/>
        <v>14</v>
      </c>
      <c r="BF292" s="77">
        <f t="shared" si="46"/>
        <v>4</v>
      </c>
      <c r="BG292" s="77">
        <f t="shared" si="47"/>
        <v>2022</v>
      </c>
      <c r="BH292" s="89"/>
    </row>
    <row r="293" spans="1:60">
      <c r="A293" s="77" t="s">
        <v>428</v>
      </c>
      <c r="B293" s="77" t="s">
        <v>2132</v>
      </c>
      <c r="C293" s="77" t="s">
        <v>2909</v>
      </c>
      <c r="D293" s="78"/>
      <c r="E293" s="77" t="s">
        <v>2868</v>
      </c>
      <c r="F293" s="77" t="s">
        <v>2135</v>
      </c>
      <c r="G293" s="77" t="s">
        <v>2147</v>
      </c>
      <c r="H293" s="77" t="s">
        <v>2148</v>
      </c>
      <c r="I293" s="77" t="s">
        <v>531</v>
      </c>
      <c r="J293" s="77" t="s">
        <v>110</v>
      </c>
      <c r="K293" s="77">
        <v>91761</v>
      </c>
      <c r="L293" s="77" t="s">
        <v>2209</v>
      </c>
      <c r="M293" s="77" t="s">
        <v>2210</v>
      </c>
      <c r="N293" s="77"/>
      <c r="O293" s="77"/>
      <c r="P293" s="77"/>
      <c r="Q293" s="77" t="s">
        <v>1267</v>
      </c>
      <c r="R293" s="77"/>
      <c r="S293" s="77"/>
      <c r="T293" s="77" t="s">
        <v>2869</v>
      </c>
      <c r="U293" s="77">
        <v>30390156</v>
      </c>
      <c r="V293" s="77">
        <v>14.75</v>
      </c>
      <c r="W293" s="77" t="s">
        <v>2552</v>
      </c>
      <c r="X293" s="77">
        <v>400</v>
      </c>
      <c r="Y293" s="77">
        <v>768</v>
      </c>
      <c r="Z293" s="77">
        <v>24</v>
      </c>
      <c r="AA293" s="89">
        <f t="shared" si="40"/>
        <v>0.30719999999999997</v>
      </c>
      <c r="AB293" s="77" t="s">
        <v>88</v>
      </c>
      <c r="AC293" s="78">
        <v>44681</v>
      </c>
      <c r="AD293" s="77"/>
      <c r="AE293" s="77" t="s">
        <v>2142</v>
      </c>
      <c r="AF293" s="77" t="str">
        <f t="shared" si="41"/>
        <v>CA7805032125T</v>
      </c>
      <c r="AG293" s="77">
        <f t="shared" si="42"/>
        <v>768</v>
      </c>
      <c r="AH293" s="77">
        <f t="shared" si="43"/>
        <v>24</v>
      </c>
      <c r="AI293" s="89">
        <f t="shared" si="44"/>
        <v>0.30719999999999997</v>
      </c>
      <c r="AJ293" s="77" t="s">
        <v>2143</v>
      </c>
      <c r="AK293" s="77" t="s">
        <v>2909</v>
      </c>
      <c r="AL293" s="78">
        <v>44652</v>
      </c>
      <c r="AM293" s="78">
        <v>44652</v>
      </c>
      <c r="AN293" s="78">
        <v>44652</v>
      </c>
      <c r="AO293" s="78">
        <v>44652</v>
      </c>
      <c r="AP293" s="78">
        <v>44652</v>
      </c>
      <c r="AQ293" s="77" t="s">
        <v>89</v>
      </c>
      <c r="AR293" s="77"/>
      <c r="AS293" s="77" t="s">
        <v>2909</v>
      </c>
      <c r="AT293" s="78"/>
      <c r="AU293" s="78"/>
      <c r="AV293" s="78"/>
      <c r="AW293" s="77" t="s">
        <v>1198</v>
      </c>
      <c r="AX293" s="77" t="s">
        <v>116</v>
      </c>
      <c r="AY293" s="576"/>
      <c r="AZ293" s="576"/>
      <c r="BA293" s="576"/>
      <c r="BB293" s="576"/>
      <c r="BC293" s="576"/>
      <c r="BD293" s="576"/>
      <c r="BE293" s="77">
        <f t="shared" si="45"/>
        <v>14</v>
      </c>
      <c r="BF293" s="77">
        <f t="shared" si="46"/>
        <v>4</v>
      </c>
      <c r="BG293" s="77">
        <f t="shared" si="47"/>
        <v>2022</v>
      </c>
      <c r="BH293" s="89"/>
    </row>
    <row r="294" spans="1:60">
      <c r="A294" s="77" t="s">
        <v>55</v>
      </c>
      <c r="B294" s="77" t="s">
        <v>230</v>
      </c>
      <c r="C294" s="77" t="s">
        <v>2910</v>
      </c>
      <c r="D294" s="78"/>
      <c r="E294" s="77" t="s">
        <v>2911</v>
      </c>
      <c r="F294" s="77" t="s">
        <v>2368</v>
      </c>
      <c r="G294" s="77" t="s">
        <v>2369</v>
      </c>
      <c r="H294" s="77" t="s">
        <v>2370</v>
      </c>
      <c r="I294" s="77" t="s">
        <v>2371</v>
      </c>
      <c r="J294" s="77" t="s">
        <v>110</v>
      </c>
      <c r="K294" s="77">
        <v>94601</v>
      </c>
      <c r="L294" s="77" t="s">
        <v>2912</v>
      </c>
      <c r="M294" s="77" t="s">
        <v>2913</v>
      </c>
      <c r="N294" s="77"/>
      <c r="O294" s="77"/>
      <c r="P294" s="77"/>
      <c r="Q294" s="77" t="s">
        <v>1267</v>
      </c>
      <c r="R294" s="77"/>
      <c r="S294" s="77"/>
      <c r="T294" s="77" t="s">
        <v>2914</v>
      </c>
      <c r="U294" s="77">
        <v>30397472</v>
      </c>
      <c r="V294" s="77">
        <v>15</v>
      </c>
      <c r="W294" s="77" t="s">
        <v>2745</v>
      </c>
      <c r="X294" s="77">
        <v>480</v>
      </c>
      <c r="Y294" s="77">
        <v>290</v>
      </c>
      <c r="Z294" s="77">
        <v>10</v>
      </c>
      <c r="AA294" s="89">
        <f t="shared" si="40"/>
        <v>0.13919999999999999</v>
      </c>
      <c r="AB294" s="77" t="s">
        <v>88</v>
      </c>
      <c r="AC294" s="78">
        <v>44681</v>
      </c>
      <c r="AD294" s="77"/>
      <c r="AE294" s="77" t="s">
        <v>2142</v>
      </c>
      <c r="AF294" s="77" t="str">
        <f t="shared" si="41"/>
        <v>CA5565032601T</v>
      </c>
      <c r="AG294" s="77">
        <f t="shared" si="42"/>
        <v>290</v>
      </c>
      <c r="AH294" s="77">
        <f t="shared" si="43"/>
        <v>10</v>
      </c>
      <c r="AI294" s="89">
        <f t="shared" si="44"/>
        <v>0.13919999999999999</v>
      </c>
      <c r="AJ294" s="77" t="s">
        <v>2143</v>
      </c>
      <c r="AK294" s="77" t="s">
        <v>2910</v>
      </c>
      <c r="AL294" s="78">
        <v>44651</v>
      </c>
      <c r="AM294" s="78">
        <v>44651</v>
      </c>
      <c r="AN294" s="78">
        <v>44654</v>
      </c>
      <c r="AO294" s="78">
        <v>44654</v>
      </c>
      <c r="AP294" s="78">
        <v>44654</v>
      </c>
      <c r="AQ294" s="77" t="s">
        <v>89</v>
      </c>
      <c r="AR294" s="77"/>
      <c r="AS294" s="77" t="s">
        <v>2910</v>
      </c>
      <c r="AT294" s="78"/>
      <c r="AU294" s="78"/>
      <c r="AV294" s="78"/>
      <c r="AW294" s="77" t="s">
        <v>1198</v>
      </c>
      <c r="AX294" s="77" t="s">
        <v>116</v>
      </c>
      <c r="AY294" s="576"/>
      <c r="AZ294" s="576"/>
      <c r="BA294" s="576"/>
      <c r="BB294" s="576"/>
      <c r="BC294" s="576"/>
      <c r="BD294" s="576"/>
      <c r="BE294" s="77">
        <f t="shared" si="45"/>
        <v>15</v>
      </c>
      <c r="BF294" s="77">
        <f t="shared" si="46"/>
        <v>3</v>
      </c>
      <c r="BG294" s="77">
        <f t="shared" si="47"/>
        <v>2022</v>
      </c>
      <c r="BH294" s="89"/>
    </row>
    <row r="295" spans="1:60">
      <c r="A295" s="77" t="s">
        <v>428</v>
      </c>
      <c r="B295" s="77" t="s">
        <v>79</v>
      </c>
      <c r="C295" s="77" t="s">
        <v>2915</v>
      </c>
      <c r="D295" s="78"/>
      <c r="E295" s="77" t="s">
        <v>2916</v>
      </c>
      <c r="F295" s="77" t="s">
        <v>2135</v>
      </c>
      <c r="G295" s="77" t="s">
        <v>2136</v>
      </c>
      <c r="H295" s="77" t="s">
        <v>2137</v>
      </c>
      <c r="I295" s="77" t="s">
        <v>2138</v>
      </c>
      <c r="J295" s="77" t="s">
        <v>110</v>
      </c>
      <c r="K295" s="77">
        <v>90248</v>
      </c>
      <c r="L295" s="77" t="s">
        <v>869</v>
      </c>
      <c r="M295" s="77" t="s">
        <v>2437</v>
      </c>
      <c r="N295" s="77"/>
      <c r="O295" s="77"/>
      <c r="P295" s="77"/>
      <c r="Q295" s="77" t="s">
        <v>1267</v>
      </c>
      <c r="R295" s="77"/>
      <c r="S295" s="77"/>
      <c r="T295" s="77" t="s">
        <v>2790</v>
      </c>
      <c r="U295" s="77">
        <v>30390456</v>
      </c>
      <c r="V295" s="77">
        <v>14.75</v>
      </c>
      <c r="W295" s="77" t="s">
        <v>2552</v>
      </c>
      <c r="X295" s="77">
        <v>400</v>
      </c>
      <c r="Y295" s="77">
        <v>832</v>
      </c>
      <c r="Z295" s="77">
        <v>26</v>
      </c>
      <c r="AA295" s="89">
        <f t="shared" si="40"/>
        <v>0.33279999999999998</v>
      </c>
      <c r="AB295" s="77" t="s">
        <v>88</v>
      </c>
      <c r="AC295" s="78">
        <v>44681</v>
      </c>
      <c r="AD295" s="77"/>
      <c r="AE295" s="77" t="s">
        <v>2142</v>
      </c>
      <c r="AF295" s="77" t="str">
        <f t="shared" si="41"/>
        <v>CA3850031705T</v>
      </c>
      <c r="AG295" s="77">
        <f t="shared" si="42"/>
        <v>832</v>
      </c>
      <c r="AH295" s="77">
        <f t="shared" si="43"/>
        <v>26</v>
      </c>
      <c r="AI295" s="89">
        <f t="shared" si="44"/>
        <v>0.33279999999999998</v>
      </c>
      <c r="AJ295" s="77" t="s">
        <v>2143</v>
      </c>
      <c r="AK295" s="77" t="s">
        <v>2915</v>
      </c>
      <c r="AL295" s="78">
        <v>44649</v>
      </c>
      <c r="AM295" s="78">
        <v>44649</v>
      </c>
      <c r="AN295" s="78">
        <v>44655</v>
      </c>
      <c r="AO295" s="78">
        <v>44655</v>
      </c>
      <c r="AP295" s="78">
        <v>44655</v>
      </c>
      <c r="AQ295" s="77" t="s">
        <v>89</v>
      </c>
      <c r="AR295" s="77"/>
      <c r="AS295" s="77" t="s">
        <v>2915</v>
      </c>
      <c r="AT295" s="78"/>
      <c r="AU295" s="78"/>
      <c r="AV295" s="78"/>
      <c r="AW295" s="77" t="s">
        <v>1198</v>
      </c>
      <c r="AX295" s="77" t="s">
        <v>116</v>
      </c>
      <c r="AY295" s="576"/>
      <c r="AZ295" s="576"/>
      <c r="BA295" s="576"/>
      <c r="BB295" s="576"/>
      <c r="BC295" s="576"/>
      <c r="BD295" s="576"/>
      <c r="BE295" s="77">
        <f t="shared" si="45"/>
        <v>15</v>
      </c>
      <c r="BF295" s="77">
        <f t="shared" si="46"/>
        <v>3</v>
      </c>
      <c r="BG295" s="77">
        <f t="shared" si="47"/>
        <v>2022</v>
      </c>
      <c r="BH295" s="89"/>
    </row>
    <row r="296" spans="1:60">
      <c r="A296" s="77" t="s">
        <v>428</v>
      </c>
      <c r="B296" s="77" t="s">
        <v>79</v>
      </c>
      <c r="C296" s="77" t="s">
        <v>2917</v>
      </c>
      <c r="D296" s="78"/>
      <c r="E296" s="77" t="s">
        <v>2918</v>
      </c>
      <c r="F296" s="77" t="s">
        <v>2135</v>
      </c>
      <c r="G296" s="77" t="s">
        <v>2136</v>
      </c>
      <c r="H296" s="77" t="s">
        <v>2137</v>
      </c>
      <c r="I296" s="77" t="s">
        <v>2138</v>
      </c>
      <c r="J296" s="77" t="s">
        <v>110</v>
      </c>
      <c r="K296" s="77">
        <v>90248</v>
      </c>
      <c r="L296" s="77" t="s">
        <v>1534</v>
      </c>
      <c r="M296" s="77" t="s">
        <v>2919</v>
      </c>
      <c r="N296" s="77"/>
      <c r="O296" s="77"/>
      <c r="P296" s="77"/>
      <c r="Q296" s="77" t="s">
        <v>1267</v>
      </c>
      <c r="R296" s="77"/>
      <c r="S296" s="77"/>
      <c r="T296" s="77" t="s">
        <v>2790</v>
      </c>
      <c r="U296" s="77">
        <v>30390456</v>
      </c>
      <c r="V296" s="77">
        <v>14.75</v>
      </c>
      <c r="W296" s="77" t="s">
        <v>2552</v>
      </c>
      <c r="X296" s="77">
        <v>400</v>
      </c>
      <c r="Y296" s="77">
        <v>832</v>
      </c>
      <c r="Z296" s="77">
        <v>26</v>
      </c>
      <c r="AA296" s="89">
        <f t="shared" si="40"/>
        <v>0.33279999999999998</v>
      </c>
      <c r="AB296" s="77" t="s">
        <v>88</v>
      </c>
      <c r="AC296" s="78">
        <v>44681</v>
      </c>
      <c r="AD296" s="77"/>
      <c r="AE296" s="77" t="s">
        <v>2142</v>
      </c>
      <c r="AF296" s="77" t="str">
        <f t="shared" si="41"/>
        <v>CA3850031707T</v>
      </c>
      <c r="AG296" s="77">
        <f t="shared" si="42"/>
        <v>832</v>
      </c>
      <c r="AH296" s="77">
        <f t="shared" si="43"/>
        <v>26</v>
      </c>
      <c r="AI296" s="89">
        <f t="shared" si="44"/>
        <v>0.33279999999999998</v>
      </c>
      <c r="AJ296" s="77" t="s">
        <v>2143</v>
      </c>
      <c r="AK296" s="77" t="s">
        <v>2917</v>
      </c>
      <c r="AL296" s="78">
        <v>44650</v>
      </c>
      <c r="AM296" s="78">
        <v>44650</v>
      </c>
      <c r="AN296" s="78">
        <v>44655</v>
      </c>
      <c r="AO296" s="78">
        <v>44655</v>
      </c>
      <c r="AP296" s="78">
        <v>44655</v>
      </c>
      <c r="AQ296" s="77" t="s">
        <v>89</v>
      </c>
      <c r="AR296" s="77"/>
      <c r="AS296" s="77" t="s">
        <v>2917</v>
      </c>
      <c r="AT296" s="78"/>
      <c r="AU296" s="78"/>
      <c r="AV296" s="78"/>
      <c r="AW296" s="77" t="s">
        <v>1198</v>
      </c>
      <c r="AX296" s="77" t="s">
        <v>116</v>
      </c>
      <c r="AY296" s="576"/>
      <c r="AZ296" s="576"/>
      <c r="BA296" s="576"/>
      <c r="BB296" s="576"/>
      <c r="BC296" s="576"/>
      <c r="BD296" s="576"/>
      <c r="BE296" s="77">
        <f t="shared" si="45"/>
        <v>15</v>
      </c>
      <c r="BF296" s="77">
        <f t="shared" si="46"/>
        <v>3</v>
      </c>
      <c r="BG296" s="77">
        <f t="shared" si="47"/>
        <v>2022</v>
      </c>
      <c r="BH296" s="89"/>
    </row>
    <row r="297" spans="1:60">
      <c r="A297" s="77" t="s">
        <v>55</v>
      </c>
      <c r="B297" s="77" t="s">
        <v>56</v>
      </c>
      <c r="C297" s="77" t="s">
        <v>2920</v>
      </c>
      <c r="D297" s="78"/>
      <c r="E297" s="77" t="s">
        <v>2921</v>
      </c>
      <c r="F297" s="77" t="s">
        <v>2135</v>
      </c>
      <c r="G297" s="77" t="s">
        <v>2136</v>
      </c>
      <c r="H297" s="77" t="s">
        <v>2137</v>
      </c>
      <c r="I297" s="77" t="s">
        <v>2138</v>
      </c>
      <c r="J297" s="77" t="s">
        <v>110</v>
      </c>
      <c r="K297" s="77">
        <v>90248</v>
      </c>
      <c r="L297" s="77" t="s">
        <v>2922</v>
      </c>
      <c r="M297" s="77" t="s">
        <v>2923</v>
      </c>
      <c r="N297" s="77"/>
      <c r="O297" s="77"/>
      <c r="P297" s="77"/>
      <c r="Q297" s="77" t="s">
        <v>1267</v>
      </c>
      <c r="R297" s="77"/>
      <c r="S297" s="77"/>
      <c r="T297" s="77" t="s">
        <v>2924</v>
      </c>
      <c r="U297" s="77">
        <v>30397472</v>
      </c>
      <c r="V297" s="77">
        <v>15</v>
      </c>
      <c r="W297" s="77" t="s">
        <v>2212</v>
      </c>
      <c r="X297" s="77">
        <v>480</v>
      </c>
      <c r="Y297" s="77">
        <v>638</v>
      </c>
      <c r="Z297" s="77">
        <v>22</v>
      </c>
      <c r="AA297" s="89">
        <f t="shared" si="40"/>
        <v>0.30624000000000001</v>
      </c>
      <c r="AB297" s="77" t="s">
        <v>88</v>
      </c>
      <c r="AC297" s="78">
        <v>44681</v>
      </c>
      <c r="AD297" s="77"/>
      <c r="AE297" s="77" t="s">
        <v>2142</v>
      </c>
      <c r="AF297" s="77" t="str">
        <f t="shared" si="41"/>
        <v>CA6022032402T</v>
      </c>
      <c r="AG297" s="77">
        <f t="shared" si="42"/>
        <v>638</v>
      </c>
      <c r="AH297" s="77">
        <f t="shared" si="43"/>
        <v>22</v>
      </c>
      <c r="AI297" s="89">
        <f t="shared" si="44"/>
        <v>0.30624000000000001</v>
      </c>
      <c r="AJ297" s="77" t="s">
        <v>2143</v>
      </c>
      <c r="AK297" s="77" t="s">
        <v>2920</v>
      </c>
      <c r="AL297" s="78">
        <v>44650</v>
      </c>
      <c r="AM297" s="78">
        <v>44650</v>
      </c>
      <c r="AN297" s="78">
        <v>44655</v>
      </c>
      <c r="AO297" s="78">
        <v>44655</v>
      </c>
      <c r="AP297" s="78">
        <v>44655</v>
      </c>
      <c r="AQ297" s="77" t="s">
        <v>89</v>
      </c>
      <c r="AR297" s="77"/>
      <c r="AS297" s="77" t="s">
        <v>2920</v>
      </c>
      <c r="AT297" s="78"/>
      <c r="AU297" s="78"/>
      <c r="AV297" s="78"/>
      <c r="AW297" s="77" t="s">
        <v>1198</v>
      </c>
      <c r="AX297" s="77" t="s">
        <v>116</v>
      </c>
      <c r="AY297" s="576"/>
      <c r="AZ297" s="576"/>
      <c r="BA297" s="576"/>
      <c r="BB297" s="576"/>
      <c r="BC297" s="576"/>
      <c r="BD297" s="576"/>
      <c r="BE297" s="77">
        <f t="shared" si="45"/>
        <v>15</v>
      </c>
      <c r="BF297" s="77">
        <f t="shared" si="46"/>
        <v>3</v>
      </c>
      <c r="BG297" s="77">
        <f t="shared" si="47"/>
        <v>2022</v>
      </c>
      <c r="BH297" s="89"/>
    </row>
    <row r="298" spans="1:60">
      <c r="A298" s="77" t="s">
        <v>428</v>
      </c>
      <c r="B298" s="77" t="s">
        <v>2157</v>
      </c>
      <c r="C298" s="77" t="s">
        <v>2925</v>
      </c>
      <c r="D298" s="78"/>
      <c r="E298" s="77">
        <v>113477</v>
      </c>
      <c r="F298" s="77" t="s">
        <v>2135</v>
      </c>
      <c r="G298" s="77" t="s">
        <v>2136</v>
      </c>
      <c r="H298" s="77" t="s">
        <v>2137</v>
      </c>
      <c r="I298" s="77" t="s">
        <v>2138</v>
      </c>
      <c r="J298" s="77" t="s">
        <v>110</v>
      </c>
      <c r="K298" s="77">
        <v>90248</v>
      </c>
      <c r="L298" s="77" t="s">
        <v>2159</v>
      </c>
      <c r="M298" s="77" t="s">
        <v>2285</v>
      </c>
      <c r="N298" s="77"/>
      <c r="O298" s="77"/>
      <c r="P298" s="77"/>
      <c r="Q298" s="77" t="s">
        <v>1267</v>
      </c>
      <c r="R298" s="77"/>
      <c r="S298" s="77"/>
      <c r="T298" s="77" t="s">
        <v>2286</v>
      </c>
      <c r="U298" s="77">
        <v>30390456</v>
      </c>
      <c r="V298" s="77">
        <v>14.75</v>
      </c>
      <c r="W298" s="77" t="s">
        <v>2141</v>
      </c>
      <c r="X298" s="77">
        <v>400</v>
      </c>
      <c r="Y298" s="77">
        <v>832</v>
      </c>
      <c r="Z298" s="77">
        <v>26</v>
      </c>
      <c r="AA298" s="89">
        <f t="shared" si="40"/>
        <v>0.33279999999999998</v>
      </c>
      <c r="AB298" s="77" t="s">
        <v>70</v>
      </c>
      <c r="AC298" s="78">
        <v>44681</v>
      </c>
      <c r="AD298" s="77"/>
      <c r="AE298" s="77" t="s">
        <v>2142</v>
      </c>
      <c r="AF298" s="77" t="str">
        <f t="shared" si="41"/>
        <v>CA3477022809T</v>
      </c>
      <c r="AG298" s="77">
        <f t="shared" si="42"/>
        <v>832</v>
      </c>
      <c r="AH298" s="77">
        <f t="shared" si="43"/>
        <v>26</v>
      </c>
      <c r="AI298" s="89">
        <f t="shared" si="44"/>
        <v>0.33279999999999998</v>
      </c>
      <c r="AJ298" s="77" t="s">
        <v>2143</v>
      </c>
      <c r="AK298" s="77" t="s">
        <v>2925</v>
      </c>
      <c r="AL298" s="78">
        <v>44650</v>
      </c>
      <c r="AM298" s="78">
        <v>44650</v>
      </c>
      <c r="AN298" s="78">
        <v>44655</v>
      </c>
      <c r="AO298" s="78">
        <v>44655</v>
      </c>
      <c r="AP298" s="78">
        <v>44655</v>
      </c>
      <c r="AQ298" s="77" t="s">
        <v>89</v>
      </c>
      <c r="AR298" s="77"/>
      <c r="AS298" s="77" t="s">
        <v>2925</v>
      </c>
      <c r="AT298" s="78"/>
      <c r="AU298" s="78"/>
      <c r="AV298" s="78"/>
      <c r="AW298" s="77" t="s">
        <v>1198</v>
      </c>
      <c r="AX298" s="77" t="s">
        <v>116</v>
      </c>
      <c r="AY298" s="576"/>
      <c r="AZ298" s="576"/>
      <c r="BA298" s="576"/>
      <c r="BB298" s="576"/>
      <c r="BC298" s="576"/>
      <c r="BD298" s="576"/>
      <c r="BE298" s="77">
        <f t="shared" si="45"/>
        <v>15</v>
      </c>
      <c r="BF298" s="77">
        <f t="shared" si="46"/>
        <v>3</v>
      </c>
      <c r="BG298" s="77">
        <f t="shared" si="47"/>
        <v>2022</v>
      </c>
      <c r="BH298" s="89"/>
    </row>
    <row r="299" spans="1:60">
      <c r="A299" s="77" t="s">
        <v>428</v>
      </c>
      <c r="B299" s="77" t="s">
        <v>79</v>
      </c>
      <c r="C299" s="77" t="s">
        <v>2926</v>
      </c>
      <c r="D299" s="78"/>
      <c r="E299" s="77" t="s">
        <v>2927</v>
      </c>
      <c r="F299" s="77" t="s">
        <v>2135</v>
      </c>
      <c r="G299" s="77" t="s">
        <v>2136</v>
      </c>
      <c r="H299" s="77" t="s">
        <v>2137</v>
      </c>
      <c r="I299" s="77" t="s">
        <v>2138</v>
      </c>
      <c r="J299" s="77" t="s">
        <v>110</v>
      </c>
      <c r="K299" s="77">
        <v>90248</v>
      </c>
      <c r="L299" s="77" t="s">
        <v>2441</v>
      </c>
      <c r="M299" s="77" t="s">
        <v>2442</v>
      </c>
      <c r="N299" s="77"/>
      <c r="O299" s="77"/>
      <c r="P299" s="77"/>
      <c r="Q299" s="77" t="s">
        <v>1267</v>
      </c>
      <c r="R299" s="77"/>
      <c r="S299" s="77"/>
      <c r="T299" s="77" t="s">
        <v>2790</v>
      </c>
      <c r="U299" s="77">
        <v>30390456</v>
      </c>
      <c r="V299" s="77">
        <v>14.75</v>
      </c>
      <c r="W299" s="77" t="s">
        <v>2552</v>
      </c>
      <c r="X299" s="77">
        <v>400</v>
      </c>
      <c r="Y299" s="77">
        <v>832</v>
      </c>
      <c r="Z299" s="77">
        <v>26</v>
      </c>
      <c r="AA299" s="89">
        <f t="shared" si="40"/>
        <v>0.33279999999999998</v>
      </c>
      <c r="AB299" s="77" t="s">
        <v>88</v>
      </c>
      <c r="AC299" s="78">
        <v>44681</v>
      </c>
      <c r="AD299" s="77"/>
      <c r="AE299" s="77" t="s">
        <v>2142</v>
      </c>
      <c r="AF299" s="77" t="str">
        <f t="shared" si="41"/>
        <v>CA3850031706T</v>
      </c>
      <c r="AG299" s="77">
        <f t="shared" si="42"/>
        <v>832</v>
      </c>
      <c r="AH299" s="77">
        <f t="shared" si="43"/>
        <v>26</v>
      </c>
      <c r="AI299" s="89">
        <f t="shared" si="44"/>
        <v>0.33279999999999998</v>
      </c>
      <c r="AJ299" s="77" t="s">
        <v>2143</v>
      </c>
      <c r="AK299" s="77" t="s">
        <v>2926</v>
      </c>
      <c r="AL299" s="78">
        <v>44650</v>
      </c>
      <c r="AM299" s="78">
        <v>44650</v>
      </c>
      <c r="AN299" s="78">
        <v>44655</v>
      </c>
      <c r="AO299" s="78">
        <v>44655</v>
      </c>
      <c r="AP299" s="78">
        <v>44655</v>
      </c>
      <c r="AQ299" s="77" t="s">
        <v>89</v>
      </c>
      <c r="AR299" s="77"/>
      <c r="AS299" s="77" t="s">
        <v>2926</v>
      </c>
      <c r="AT299" s="78"/>
      <c r="AU299" s="78"/>
      <c r="AV299" s="78"/>
      <c r="AW299" s="77" t="s">
        <v>1198</v>
      </c>
      <c r="AX299" s="77" t="s">
        <v>116</v>
      </c>
      <c r="AY299" s="576"/>
      <c r="AZ299" s="576"/>
      <c r="BA299" s="576"/>
      <c r="BB299" s="576"/>
      <c r="BC299" s="576"/>
      <c r="BD299" s="576"/>
      <c r="BE299" s="77">
        <f t="shared" si="45"/>
        <v>15</v>
      </c>
      <c r="BF299" s="77">
        <f t="shared" si="46"/>
        <v>3</v>
      </c>
      <c r="BG299" s="77">
        <f t="shared" si="47"/>
        <v>2022</v>
      </c>
      <c r="BH299" s="89"/>
    </row>
    <row r="300" spans="1:60">
      <c r="A300" s="77" t="s">
        <v>428</v>
      </c>
      <c r="B300" s="77" t="s">
        <v>2157</v>
      </c>
      <c r="C300" s="77" t="s">
        <v>2928</v>
      </c>
      <c r="D300" s="78"/>
      <c r="E300" s="77" t="s">
        <v>2929</v>
      </c>
      <c r="F300" s="77" t="s">
        <v>2135</v>
      </c>
      <c r="G300" s="77" t="s">
        <v>2136</v>
      </c>
      <c r="H300" s="77" t="s">
        <v>2137</v>
      </c>
      <c r="I300" s="77" t="s">
        <v>2138</v>
      </c>
      <c r="J300" s="77" t="s">
        <v>110</v>
      </c>
      <c r="K300" s="77">
        <v>90248</v>
      </c>
      <c r="L300" s="77" t="s">
        <v>969</v>
      </c>
      <c r="M300" s="77" t="s">
        <v>2930</v>
      </c>
      <c r="N300" s="77"/>
      <c r="O300" s="77"/>
      <c r="P300" s="77"/>
      <c r="Q300" s="77" t="s">
        <v>1267</v>
      </c>
      <c r="R300" s="77"/>
      <c r="S300" s="77"/>
      <c r="T300" s="77" t="s">
        <v>2931</v>
      </c>
      <c r="U300" s="77">
        <v>30390456</v>
      </c>
      <c r="V300" s="77">
        <v>14.75</v>
      </c>
      <c r="W300" s="77" t="s">
        <v>2141</v>
      </c>
      <c r="X300" s="77">
        <v>400</v>
      </c>
      <c r="Y300" s="77">
        <v>832</v>
      </c>
      <c r="Z300" s="77">
        <v>26</v>
      </c>
      <c r="AA300" s="89">
        <f t="shared" si="40"/>
        <v>0.33279999999999998</v>
      </c>
      <c r="AB300" s="77" t="s">
        <v>88</v>
      </c>
      <c r="AC300" s="78">
        <v>44681</v>
      </c>
      <c r="AD300" s="77"/>
      <c r="AE300" s="77" t="s">
        <v>2142</v>
      </c>
      <c r="AF300" s="77" t="str">
        <f t="shared" si="41"/>
        <v>CA0013030819T</v>
      </c>
      <c r="AG300" s="77">
        <f t="shared" si="42"/>
        <v>832</v>
      </c>
      <c r="AH300" s="77">
        <f t="shared" si="43"/>
        <v>26</v>
      </c>
      <c r="AI300" s="89">
        <f t="shared" si="44"/>
        <v>0.33279999999999998</v>
      </c>
      <c r="AJ300" s="77" t="s">
        <v>2143</v>
      </c>
      <c r="AK300" s="77" t="s">
        <v>2928</v>
      </c>
      <c r="AL300" s="78">
        <v>44651</v>
      </c>
      <c r="AM300" s="78">
        <v>44651</v>
      </c>
      <c r="AN300" s="78">
        <v>44655</v>
      </c>
      <c r="AO300" s="78">
        <v>44655</v>
      </c>
      <c r="AP300" s="78">
        <v>44655</v>
      </c>
      <c r="AQ300" s="77" t="s">
        <v>89</v>
      </c>
      <c r="AR300" s="77"/>
      <c r="AS300" s="77" t="s">
        <v>2928</v>
      </c>
      <c r="AT300" s="78"/>
      <c r="AU300" s="78"/>
      <c r="AV300" s="78"/>
      <c r="AW300" s="77" t="s">
        <v>1198</v>
      </c>
      <c r="AX300" s="77" t="s">
        <v>116</v>
      </c>
      <c r="AY300" s="576"/>
      <c r="AZ300" s="576"/>
      <c r="BA300" s="576"/>
      <c r="BB300" s="576"/>
      <c r="BC300" s="576"/>
      <c r="BD300" s="576"/>
      <c r="BE300" s="77">
        <f t="shared" si="45"/>
        <v>15</v>
      </c>
      <c r="BF300" s="77">
        <f t="shared" si="46"/>
        <v>3</v>
      </c>
      <c r="BG300" s="77">
        <f t="shared" si="47"/>
        <v>2022</v>
      </c>
      <c r="BH300" s="89"/>
    </row>
    <row r="301" spans="1:60">
      <c r="A301" s="77" t="s">
        <v>428</v>
      </c>
      <c r="B301" s="77" t="s">
        <v>230</v>
      </c>
      <c r="C301" s="77" t="s">
        <v>2932</v>
      </c>
      <c r="D301" s="78"/>
      <c r="E301" s="77" t="s">
        <v>2465</v>
      </c>
      <c r="F301" s="77" t="s">
        <v>2135</v>
      </c>
      <c r="G301" s="77" t="s">
        <v>2147</v>
      </c>
      <c r="H301" s="77" t="s">
        <v>2148</v>
      </c>
      <c r="I301" s="77" t="s">
        <v>531</v>
      </c>
      <c r="J301" s="77" t="s">
        <v>110</v>
      </c>
      <c r="K301" s="77">
        <v>91761</v>
      </c>
      <c r="L301" s="77" t="s">
        <v>2466</v>
      </c>
      <c r="M301" s="77" t="s">
        <v>2467</v>
      </c>
      <c r="N301" s="77"/>
      <c r="O301" s="77"/>
      <c r="P301" s="77"/>
      <c r="Q301" s="77" t="s">
        <v>1267</v>
      </c>
      <c r="R301" s="77"/>
      <c r="S301" s="77"/>
      <c r="T301" s="77" t="s">
        <v>2468</v>
      </c>
      <c r="U301" s="77">
        <v>30390156</v>
      </c>
      <c r="V301" s="77">
        <v>14.75</v>
      </c>
      <c r="W301" s="77" t="s">
        <v>2183</v>
      </c>
      <c r="X301" s="77">
        <v>400</v>
      </c>
      <c r="Y301" s="77">
        <v>832</v>
      </c>
      <c r="Z301" s="77">
        <v>26</v>
      </c>
      <c r="AA301" s="89">
        <f t="shared" si="40"/>
        <v>0.33279999999999998</v>
      </c>
      <c r="AB301" s="77" t="s">
        <v>88</v>
      </c>
      <c r="AC301" s="78">
        <v>44681</v>
      </c>
      <c r="AD301" s="77"/>
      <c r="AE301" s="77" t="s">
        <v>2142</v>
      </c>
      <c r="AF301" s="77" t="str">
        <f t="shared" si="41"/>
        <v>CA4555031114T</v>
      </c>
      <c r="AG301" s="77">
        <f t="shared" si="42"/>
        <v>832</v>
      </c>
      <c r="AH301" s="77">
        <f t="shared" si="43"/>
        <v>26</v>
      </c>
      <c r="AI301" s="89">
        <f t="shared" si="44"/>
        <v>0.33279999999999998</v>
      </c>
      <c r="AJ301" s="77" t="s">
        <v>2143</v>
      </c>
      <c r="AK301" s="77" t="s">
        <v>2932</v>
      </c>
      <c r="AL301" s="78">
        <v>44651</v>
      </c>
      <c r="AM301" s="78">
        <v>44651</v>
      </c>
      <c r="AN301" s="78">
        <v>44655</v>
      </c>
      <c r="AO301" s="78">
        <v>44655</v>
      </c>
      <c r="AP301" s="78">
        <v>44655</v>
      </c>
      <c r="AQ301" s="77" t="s">
        <v>89</v>
      </c>
      <c r="AR301" s="77"/>
      <c r="AS301" s="77" t="s">
        <v>2932</v>
      </c>
      <c r="AT301" s="78"/>
      <c r="AU301" s="78"/>
      <c r="AV301" s="78"/>
      <c r="AW301" s="77" t="s">
        <v>1198</v>
      </c>
      <c r="AX301" s="77" t="s">
        <v>116</v>
      </c>
      <c r="AY301" s="576"/>
      <c r="AZ301" s="576"/>
      <c r="BA301" s="576"/>
      <c r="BB301" s="576"/>
      <c r="BC301" s="576"/>
      <c r="BD301" s="576"/>
      <c r="BE301" s="77">
        <f t="shared" si="45"/>
        <v>15</v>
      </c>
      <c r="BF301" s="77">
        <f t="shared" si="46"/>
        <v>3</v>
      </c>
      <c r="BG301" s="77">
        <f t="shared" si="47"/>
        <v>2022</v>
      </c>
      <c r="BH301" s="89"/>
    </row>
    <row r="302" spans="1:60">
      <c r="A302" s="77" t="s">
        <v>428</v>
      </c>
      <c r="B302" s="77" t="s">
        <v>230</v>
      </c>
      <c r="C302" s="77" t="s">
        <v>2933</v>
      </c>
      <c r="D302" s="78"/>
      <c r="E302" s="77" t="s">
        <v>2465</v>
      </c>
      <c r="F302" s="77" t="s">
        <v>2135</v>
      </c>
      <c r="G302" s="77" t="s">
        <v>2147</v>
      </c>
      <c r="H302" s="77" t="s">
        <v>2148</v>
      </c>
      <c r="I302" s="77" t="s">
        <v>531</v>
      </c>
      <c r="J302" s="77" t="s">
        <v>110</v>
      </c>
      <c r="K302" s="77">
        <v>91761</v>
      </c>
      <c r="L302" s="77" t="s">
        <v>2466</v>
      </c>
      <c r="M302" s="77" t="s">
        <v>2467</v>
      </c>
      <c r="N302" s="77"/>
      <c r="O302" s="77"/>
      <c r="P302" s="77"/>
      <c r="Q302" s="77" t="s">
        <v>1267</v>
      </c>
      <c r="R302" s="77"/>
      <c r="S302" s="77"/>
      <c r="T302" s="77" t="s">
        <v>2468</v>
      </c>
      <c r="U302" s="77">
        <v>30390156</v>
      </c>
      <c r="V302" s="77">
        <v>14.75</v>
      </c>
      <c r="W302" s="77" t="s">
        <v>2183</v>
      </c>
      <c r="X302" s="77">
        <v>400</v>
      </c>
      <c r="Y302" s="77">
        <v>832</v>
      </c>
      <c r="Z302" s="77">
        <v>26</v>
      </c>
      <c r="AA302" s="89">
        <f t="shared" si="40"/>
        <v>0.33279999999999998</v>
      </c>
      <c r="AB302" s="77" t="s">
        <v>88</v>
      </c>
      <c r="AC302" s="78">
        <v>44681</v>
      </c>
      <c r="AD302" s="77"/>
      <c r="AE302" s="77" t="s">
        <v>2142</v>
      </c>
      <c r="AF302" s="77" t="str">
        <f t="shared" si="41"/>
        <v>CA4555031115T</v>
      </c>
      <c r="AG302" s="77">
        <f t="shared" si="42"/>
        <v>832</v>
      </c>
      <c r="AH302" s="77">
        <f t="shared" si="43"/>
        <v>26</v>
      </c>
      <c r="AI302" s="89">
        <f t="shared" si="44"/>
        <v>0.33279999999999998</v>
      </c>
      <c r="AJ302" s="77" t="s">
        <v>2143</v>
      </c>
      <c r="AK302" s="77" t="s">
        <v>2933</v>
      </c>
      <c r="AL302" s="78">
        <v>44652</v>
      </c>
      <c r="AM302" s="78">
        <v>44652</v>
      </c>
      <c r="AN302" s="78">
        <v>44655</v>
      </c>
      <c r="AO302" s="78">
        <v>44655</v>
      </c>
      <c r="AP302" s="78">
        <v>44655</v>
      </c>
      <c r="AQ302" s="77" t="s">
        <v>89</v>
      </c>
      <c r="AR302" s="77"/>
      <c r="AS302" s="77" t="s">
        <v>2933</v>
      </c>
      <c r="AT302" s="78"/>
      <c r="AU302" s="78"/>
      <c r="AV302" s="78"/>
      <c r="AW302" s="77" t="s">
        <v>1198</v>
      </c>
      <c r="AX302" s="77" t="s">
        <v>116</v>
      </c>
      <c r="AY302" s="576"/>
      <c r="AZ302" s="576"/>
      <c r="BA302" s="576"/>
      <c r="BB302" s="576"/>
      <c r="BC302" s="576"/>
      <c r="BD302" s="576"/>
      <c r="BE302" s="77">
        <f t="shared" si="45"/>
        <v>15</v>
      </c>
      <c r="BF302" s="77">
        <f t="shared" si="46"/>
        <v>4</v>
      </c>
      <c r="BG302" s="77">
        <f t="shared" si="47"/>
        <v>2022</v>
      </c>
      <c r="BH302" s="89"/>
    </row>
    <row r="303" spans="1:60">
      <c r="A303" s="77" t="s">
        <v>428</v>
      </c>
      <c r="B303" s="77" t="s">
        <v>2157</v>
      </c>
      <c r="C303" s="77" t="s">
        <v>2934</v>
      </c>
      <c r="D303" s="78"/>
      <c r="E303" s="77" t="s">
        <v>2929</v>
      </c>
      <c r="F303" s="77" t="s">
        <v>2135</v>
      </c>
      <c r="G303" s="77" t="s">
        <v>2136</v>
      </c>
      <c r="H303" s="77" t="s">
        <v>2137</v>
      </c>
      <c r="I303" s="77" t="s">
        <v>2138</v>
      </c>
      <c r="J303" s="77" t="s">
        <v>110</v>
      </c>
      <c r="K303" s="77">
        <v>90248</v>
      </c>
      <c r="L303" s="77" t="s">
        <v>969</v>
      </c>
      <c r="M303" s="77" t="s">
        <v>2930</v>
      </c>
      <c r="N303" s="77"/>
      <c r="O303" s="77"/>
      <c r="P303" s="77"/>
      <c r="Q303" s="77" t="s">
        <v>1267</v>
      </c>
      <c r="R303" s="77"/>
      <c r="S303" s="77"/>
      <c r="T303" s="77" t="s">
        <v>2931</v>
      </c>
      <c r="U303" s="77">
        <v>30390456</v>
      </c>
      <c r="V303" s="77">
        <v>14.75</v>
      </c>
      <c r="W303" s="77" t="s">
        <v>2141</v>
      </c>
      <c r="X303" s="77">
        <v>400</v>
      </c>
      <c r="Y303" s="77">
        <v>832</v>
      </c>
      <c r="Z303" s="77">
        <v>26</v>
      </c>
      <c r="AA303" s="89">
        <f t="shared" si="40"/>
        <v>0.33279999999999998</v>
      </c>
      <c r="AB303" s="77" t="s">
        <v>88</v>
      </c>
      <c r="AC303" s="78">
        <v>44681</v>
      </c>
      <c r="AD303" s="77"/>
      <c r="AE303" s="77" t="s">
        <v>2142</v>
      </c>
      <c r="AF303" s="77" t="str">
        <f t="shared" si="41"/>
        <v>CA0013030820T</v>
      </c>
      <c r="AG303" s="77">
        <f t="shared" si="42"/>
        <v>832</v>
      </c>
      <c r="AH303" s="77">
        <f t="shared" si="43"/>
        <v>26</v>
      </c>
      <c r="AI303" s="89">
        <f t="shared" si="44"/>
        <v>0.33279999999999998</v>
      </c>
      <c r="AJ303" s="77" t="s">
        <v>2143</v>
      </c>
      <c r="AK303" s="77" t="s">
        <v>2934</v>
      </c>
      <c r="AL303" s="78">
        <v>44652</v>
      </c>
      <c r="AM303" s="78">
        <v>44652</v>
      </c>
      <c r="AN303" s="78">
        <v>44655</v>
      </c>
      <c r="AO303" s="78">
        <v>44655</v>
      </c>
      <c r="AP303" s="78">
        <v>44655</v>
      </c>
      <c r="AQ303" s="77" t="s">
        <v>89</v>
      </c>
      <c r="AR303" s="77"/>
      <c r="AS303" s="77" t="s">
        <v>2934</v>
      </c>
      <c r="AT303" s="78"/>
      <c r="AU303" s="78"/>
      <c r="AV303" s="78"/>
      <c r="AW303" s="77" t="s">
        <v>1198</v>
      </c>
      <c r="AX303" s="77" t="s">
        <v>116</v>
      </c>
      <c r="AY303" s="576"/>
      <c r="AZ303" s="576"/>
      <c r="BA303" s="576"/>
      <c r="BB303" s="576"/>
      <c r="BC303" s="576"/>
      <c r="BD303" s="576"/>
      <c r="BE303" s="77">
        <f t="shared" si="45"/>
        <v>15</v>
      </c>
      <c r="BF303" s="77">
        <f t="shared" si="46"/>
        <v>4</v>
      </c>
      <c r="BG303" s="77">
        <f t="shared" si="47"/>
        <v>2022</v>
      </c>
      <c r="BH303" s="89"/>
    </row>
    <row r="304" spans="1:60">
      <c r="A304" s="77" t="s">
        <v>428</v>
      </c>
      <c r="B304" s="77" t="s">
        <v>230</v>
      </c>
      <c r="C304" s="77" t="s">
        <v>2935</v>
      </c>
      <c r="D304" s="78"/>
      <c r="E304" s="77" t="s">
        <v>2465</v>
      </c>
      <c r="F304" s="77" t="s">
        <v>2135</v>
      </c>
      <c r="G304" s="77" t="s">
        <v>2147</v>
      </c>
      <c r="H304" s="77" t="s">
        <v>2148</v>
      </c>
      <c r="I304" s="77" t="s">
        <v>531</v>
      </c>
      <c r="J304" s="77" t="s">
        <v>110</v>
      </c>
      <c r="K304" s="77">
        <v>91761</v>
      </c>
      <c r="L304" s="77" t="s">
        <v>2466</v>
      </c>
      <c r="M304" s="77" t="s">
        <v>2467</v>
      </c>
      <c r="N304" s="77"/>
      <c r="O304" s="77"/>
      <c r="P304" s="77"/>
      <c r="Q304" s="77" t="s">
        <v>1267</v>
      </c>
      <c r="R304" s="77"/>
      <c r="S304" s="77"/>
      <c r="T304" s="77" t="s">
        <v>2468</v>
      </c>
      <c r="U304" s="77">
        <v>30390156</v>
      </c>
      <c r="V304" s="77">
        <v>14.75</v>
      </c>
      <c r="W304" s="77" t="s">
        <v>2183</v>
      </c>
      <c r="X304" s="77">
        <v>400</v>
      </c>
      <c r="Y304" s="77">
        <v>832</v>
      </c>
      <c r="Z304" s="77">
        <v>26</v>
      </c>
      <c r="AA304" s="89">
        <f t="shared" si="40"/>
        <v>0.33279999999999998</v>
      </c>
      <c r="AB304" s="77" t="s">
        <v>88</v>
      </c>
      <c r="AC304" s="78">
        <v>44681</v>
      </c>
      <c r="AD304" s="77"/>
      <c r="AE304" s="77" t="s">
        <v>2142</v>
      </c>
      <c r="AF304" s="77" t="str">
        <f t="shared" si="41"/>
        <v>CA4555031116T</v>
      </c>
      <c r="AG304" s="77">
        <f t="shared" si="42"/>
        <v>832</v>
      </c>
      <c r="AH304" s="77">
        <f t="shared" si="43"/>
        <v>26</v>
      </c>
      <c r="AI304" s="89">
        <f t="shared" si="44"/>
        <v>0.33279999999999998</v>
      </c>
      <c r="AJ304" s="77" t="s">
        <v>2143</v>
      </c>
      <c r="AK304" s="77" t="s">
        <v>2935</v>
      </c>
      <c r="AL304" s="78">
        <v>44652</v>
      </c>
      <c r="AM304" s="78">
        <v>44652</v>
      </c>
      <c r="AN304" s="78">
        <v>44655</v>
      </c>
      <c r="AO304" s="78">
        <v>44655</v>
      </c>
      <c r="AP304" s="78">
        <v>44655</v>
      </c>
      <c r="AQ304" s="77" t="s">
        <v>89</v>
      </c>
      <c r="AR304" s="77"/>
      <c r="AS304" s="77" t="s">
        <v>2935</v>
      </c>
      <c r="AT304" s="78"/>
      <c r="AU304" s="78"/>
      <c r="AV304" s="78"/>
      <c r="AW304" s="77" t="s">
        <v>1198</v>
      </c>
      <c r="AX304" s="77" t="s">
        <v>116</v>
      </c>
      <c r="AY304" s="576"/>
      <c r="AZ304" s="576"/>
      <c r="BA304" s="576"/>
      <c r="BB304" s="576"/>
      <c r="BC304" s="576"/>
      <c r="BD304" s="576"/>
      <c r="BE304" s="77">
        <f t="shared" si="45"/>
        <v>15</v>
      </c>
      <c r="BF304" s="77">
        <f t="shared" si="46"/>
        <v>4</v>
      </c>
      <c r="BG304" s="77">
        <f t="shared" si="47"/>
        <v>2022</v>
      </c>
      <c r="BH304" s="89"/>
    </row>
    <row r="305" spans="1:60">
      <c r="A305" s="77" t="s">
        <v>428</v>
      </c>
      <c r="B305" s="77" t="s">
        <v>79</v>
      </c>
      <c r="C305" s="77" t="s">
        <v>2936</v>
      </c>
      <c r="D305" s="78"/>
      <c r="E305" s="77" t="s">
        <v>2937</v>
      </c>
      <c r="F305" s="77" t="s">
        <v>2135</v>
      </c>
      <c r="G305" s="77" t="s">
        <v>2136</v>
      </c>
      <c r="H305" s="77" t="s">
        <v>2137</v>
      </c>
      <c r="I305" s="77" t="s">
        <v>2138</v>
      </c>
      <c r="J305" s="77" t="s">
        <v>110</v>
      </c>
      <c r="K305" s="77">
        <v>90248</v>
      </c>
      <c r="L305" s="77" t="s">
        <v>2938</v>
      </c>
      <c r="M305" s="77" t="s">
        <v>1873</v>
      </c>
      <c r="N305" s="77" t="s">
        <v>1262</v>
      </c>
      <c r="O305" s="77" t="s">
        <v>445</v>
      </c>
      <c r="P305" s="77">
        <v>75261</v>
      </c>
      <c r="Q305" s="77" t="s">
        <v>1267</v>
      </c>
      <c r="R305" s="77"/>
      <c r="S305" s="77"/>
      <c r="T305" s="77" t="s">
        <v>2939</v>
      </c>
      <c r="U305" s="77">
        <v>30390456</v>
      </c>
      <c r="V305" s="77">
        <v>14.75</v>
      </c>
      <c r="W305" s="77" t="s">
        <v>2552</v>
      </c>
      <c r="X305" s="77">
        <v>400</v>
      </c>
      <c r="Y305" s="77">
        <v>832</v>
      </c>
      <c r="Z305" s="77">
        <v>26</v>
      </c>
      <c r="AA305" s="89">
        <f t="shared" si="40"/>
        <v>0.33279999999999998</v>
      </c>
      <c r="AB305" s="77" t="s">
        <v>70</v>
      </c>
      <c r="AC305" s="78">
        <v>44681</v>
      </c>
      <c r="AD305" s="77"/>
      <c r="AE305" s="77" t="s">
        <v>2142</v>
      </c>
      <c r="AF305" s="77" t="str">
        <f t="shared" si="41"/>
        <v>CA2275033001T</v>
      </c>
      <c r="AG305" s="77">
        <f t="shared" si="42"/>
        <v>832</v>
      </c>
      <c r="AH305" s="77">
        <f t="shared" si="43"/>
        <v>26</v>
      </c>
      <c r="AI305" s="89">
        <f t="shared" si="44"/>
        <v>0.33279999999999998</v>
      </c>
      <c r="AJ305" s="77" t="s">
        <v>2143</v>
      </c>
      <c r="AK305" s="77" t="s">
        <v>2936</v>
      </c>
      <c r="AL305" s="78">
        <v>44652</v>
      </c>
      <c r="AM305" s="78">
        <v>44652</v>
      </c>
      <c r="AN305" s="78">
        <v>44655</v>
      </c>
      <c r="AO305" s="78">
        <v>44655</v>
      </c>
      <c r="AP305" s="78">
        <v>44655</v>
      </c>
      <c r="AQ305" s="77" t="s">
        <v>89</v>
      </c>
      <c r="AR305" s="77"/>
      <c r="AS305" s="77" t="s">
        <v>2936</v>
      </c>
      <c r="AT305" s="78"/>
      <c r="AU305" s="78"/>
      <c r="AV305" s="78"/>
      <c r="AW305" s="77" t="s">
        <v>1198</v>
      </c>
      <c r="AX305" s="77" t="s">
        <v>116</v>
      </c>
      <c r="AY305" s="576"/>
      <c r="AZ305" s="576"/>
      <c r="BA305" s="576"/>
      <c r="BB305" s="576"/>
      <c r="BC305" s="576"/>
      <c r="BD305" s="576"/>
      <c r="BE305" s="77">
        <f t="shared" si="45"/>
        <v>15</v>
      </c>
      <c r="BF305" s="77">
        <f t="shared" si="46"/>
        <v>4</v>
      </c>
      <c r="BG305" s="77">
        <f t="shared" si="47"/>
        <v>2022</v>
      </c>
      <c r="BH305" s="89"/>
    </row>
    <row r="306" spans="1:60">
      <c r="A306" s="77" t="s">
        <v>428</v>
      </c>
      <c r="B306" s="77" t="s">
        <v>79</v>
      </c>
      <c r="C306" s="77" t="s">
        <v>2940</v>
      </c>
      <c r="D306" s="78"/>
      <c r="E306" s="77" t="s">
        <v>2937</v>
      </c>
      <c r="F306" s="77" t="s">
        <v>2135</v>
      </c>
      <c r="G306" s="77" t="s">
        <v>2136</v>
      </c>
      <c r="H306" s="77" t="s">
        <v>2137</v>
      </c>
      <c r="I306" s="77" t="s">
        <v>2138</v>
      </c>
      <c r="J306" s="77" t="s">
        <v>110</v>
      </c>
      <c r="K306" s="77">
        <v>90248</v>
      </c>
      <c r="L306" s="77" t="s">
        <v>2938</v>
      </c>
      <c r="M306" s="77" t="s">
        <v>1873</v>
      </c>
      <c r="N306" s="77" t="s">
        <v>1262</v>
      </c>
      <c r="O306" s="77" t="s">
        <v>445</v>
      </c>
      <c r="P306" s="77">
        <v>75261</v>
      </c>
      <c r="Q306" s="77" t="s">
        <v>1267</v>
      </c>
      <c r="R306" s="77"/>
      <c r="S306" s="77"/>
      <c r="T306" s="77" t="s">
        <v>2939</v>
      </c>
      <c r="U306" s="77">
        <v>30390456</v>
      </c>
      <c r="V306" s="77">
        <v>14.75</v>
      </c>
      <c r="W306" s="77" t="s">
        <v>2552</v>
      </c>
      <c r="X306" s="77">
        <v>400</v>
      </c>
      <c r="Y306" s="77">
        <v>64</v>
      </c>
      <c r="Z306" s="77">
        <v>2</v>
      </c>
      <c r="AA306" s="89">
        <f t="shared" si="40"/>
        <v>2.5600000000000001E-2</v>
      </c>
      <c r="AB306" s="77" t="s">
        <v>70</v>
      </c>
      <c r="AC306" s="78">
        <v>44681</v>
      </c>
      <c r="AD306" s="77"/>
      <c r="AE306" s="77" t="s">
        <v>2142</v>
      </c>
      <c r="AF306" s="77" t="str">
        <f t="shared" si="41"/>
        <v>CA2275033002T</v>
      </c>
      <c r="AG306" s="77">
        <f t="shared" si="42"/>
        <v>64</v>
      </c>
      <c r="AH306" s="77">
        <f t="shared" si="43"/>
        <v>2</v>
      </c>
      <c r="AI306" s="89">
        <f t="shared" si="44"/>
        <v>2.5600000000000001E-2</v>
      </c>
      <c r="AJ306" s="77" t="s">
        <v>2143</v>
      </c>
      <c r="AK306" s="77" t="s">
        <v>2940</v>
      </c>
      <c r="AL306" s="78">
        <v>44652</v>
      </c>
      <c r="AM306" s="78">
        <v>44652</v>
      </c>
      <c r="AN306" s="78">
        <v>44655</v>
      </c>
      <c r="AO306" s="78">
        <v>44655</v>
      </c>
      <c r="AP306" s="78">
        <v>44655</v>
      </c>
      <c r="AQ306" s="77" t="s">
        <v>89</v>
      </c>
      <c r="AR306" s="77"/>
      <c r="AS306" s="77" t="s">
        <v>2940</v>
      </c>
      <c r="AT306" s="78"/>
      <c r="AU306" s="78"/>
      <c r="AV306" s="78"/>
      <c r="AW306" s="77" t="s">
        <v>2156</v>
      </c>
      <c r="AX306" s="77" t="s">
        <v>116</v>
      </c>
      <c r="AY306" s="576"/>
      <c r="AZ306" s="576"/>
      <c r="BA306" s="576"/>
      <c r="BB306" s="576"/>
      <c r="BC306" s="576"/>
      <c r="BD306" s="576"/>
      <c r="BE306" s="77">
        <f t="shared" si="45"/>
        <v>15</v>
      </c>
      <c r="BF306" s="77">
        <f t="shared" si="46"/>
        <v>4</v>
      </c>
      <c r="BG306" s="77">
        <f t="shared" si="47"/>
        <v>2022</v>
      </c>
      <c r="BH306" s="89"/>
    </row>
    <row r="307" spans="1:60">
      <c r="A307" s="77" t="s">
        <v>428</v>
      </c>
      <c r="B307" s="77" t="s">
        <v>2132</v>
      </c>
      <c r="C307" s="77" t="s">
        <v>2941</v>
      </c>
      <c r="D307" s="78"/>
      <c r="E307" s="77" t="s">
        <v>2584</v>
      </c>
      <c r="F307" s="77" t="s">
        <v>2135</v>
      </c>
      <c r="G307" s="77" t="s">
        <v>2574</v>
      </c>
      <c r="H307" s="77" t="s">
        <v>2575</v>
      </c>
      <c r="I307" s="77" t="s">
        <v>2576</v>
      </c>
      <c r="J307" s="77" t="s">
        <v>110</v>
      </c>
      <c r="K307" s="77">
        <v>90501</v>
      </c>
      <c r="L307" s="77" t="s">
        <v>363</v>
      </c>
      <c r="M307" s="77" t="s">
        <v>2511</v>
      </c>
      <c r="N307" s="77"/>
      <c r="O307" s="77"/>
      <c r="P307" s="77"/>
      <c r="Q307" s="77" t="s">
        <v>1267</v>
      </c>
      <c r="R307" s="77"/>
      <c r="S307" s="77"/>
      <c r="T307" s="77" t="s">
        <v>2512</v>
      </c>
      <c r="U307" s="77">
        <v>30390456</v>
      </c>
      <c r="V307" s="77">
        <v>14.75</v>
      </c>
      <c r="W307" s="77" t="s">
        <v>2141</v>
      </c>
      <c r="X307" s="77">
        <v>400</v>
      </c>
      <c r="Y307" s="77">
        <v>768</v>
      </c>
      <c r="Z307" s="77">
        <v>24</v>
      </c>
      <c r="AA307" s="89">
        <f t="shared" si="40"/>
        <v>0.30719999999999997</v>
      </c>
      <c r="AB307" s="77" t="s">
        <v>88</v>
      </c>
      <c r="AC307" s="78">
        <v>44681</v>
      </c>
      <c r="AD307" s="77"/>
      <c r="AE307" s="77" t="s">
        <v>2142</v>
      </c>
      <c r="AF307" s="77" t="str">
        <f t="shared" si="41"/>
        <v>CA9791030833T</v>
      </c>
      <c r="AG307" s="77">
        <f t="shared" si="42"/>
        <v>768</v>
      </c>
      <c r="AH307" s="77">
        <f t="shared" si="43"/>
        <v>24</v>
      </c>
      <c r="AI307" s="89">
        <f t="shared" si="44"/>
        <v>0.30719999999999997</v>
      </c>
      <c r="AJ307" s="77" t="s">
        <v>2143</v>
      </c>
      <c r="AK307" s="77" t="s">
        <v>2941</v>
      </c>
      <c r="AL307" s="78">
        <v>44652</v>
      </c>
      <c r="AM307" s="78">
        <v>44652</v>
      </c>
      <c r="AN307" s="78">
        <v>44655</v>
      </c>
      <c r="AO307" s="78">
        <v>44655</v>
      </c>
      <c r="AP307" s="78">
        <v>44655</v>
      </c>
      <c r="AQ307" s="77" t="s">
        <v>89</v>
      </c>
      <c r="AR307" s="77" t="s">
        <v>2513</v>
      </c>
      <c r="AS307" s="77" t="s">
        <v>2941</v>
      </c>
      <c r="AT307" s="78"/>
      <c r="AU307" s="78"/>
      <c r="AV307" s="78"/>
      <c r="AW307" s="77" t="s">
        <v>1198</v>
      </c>
      <c r="AX307" s="77" t="s">
        <v>116</v>
      </c>
      <c r="AY307" s="576"/>
      <c r="AZ307" s="576"/>
      <c r="BA307" s="576"/>
      <c r="BB307" s="576"/>
      <c r="BC307" s="576"/>
      <c r="BD307" s="576"/>
      <c r="BE307" s="77">
        <f t="shared" si="45"/>
        <v>15</v>
      </c>
      <c r="BF307" s="77">
        <f t="shared" si="46"/>
        <v>4</v>
      </c>
      <c r="BG307" s="77">
        <f t="shared" si="47"/>
        <v>2022</v>
      </c>
      <c r="BH307" s="89"/>
    </row>
    <row r="308" spans="1:60">
      <c r="A308" s="77" t="s">
        <v>428</v>
      </c>
      <c r="B308" s="77" t="s">
        <v>230</v>
      </c>
      <c r="C308" s="77" t="s">
        <v>2942</v>
      </c>
      <c r="D308" s="78"/>
      <c r="E308" s="77" t="s">
        <v>2943</v>
      </c>
      <c r="F308" s="77" t="s">
        <v>2135</v>
      </c>
      <c r="G308" s="77" t="s">
        <v>2147</v>
      </c>
      <c r="H308" s="77" t="s">
        <v>2148</v>
      </c>
      <c r="I308" s="77" t="s">
        <v>531</v>
      </c>
      <c r="J308" s="77" t="s">
        <v>110</v>
      </c>
      <c r="K308" s="77">
        <v>91761</v>
      </c>
      <c r="L308" s="77" t="s">
        <v>2271</v>
      </c>
      <c r="M308" s="77" t="s">
        <v>2892</v>
      </c>
      <c r="N308" s="77"/>
      <c r="O308" s="77"/>
      <c r="P308" s="77"/>
      <c r="Q308" s="77" t="s">
        <v>1267</v>
      </c>
      <c r="R308" s="77"/>
      <c r="S308" s="77"/>
      <c r="T308" s="77" t="s">
        <v>2702</v>
      </c>
      <c r="U308" s="77">
        <v>30390156</v>
      </c>
      <c r="V308" s="77">
        <v>14.75</v>
      </c>
      <c r="W308" s="77" t="s">
        <v>2552</v>
      </c>
      <c r="X308" s="77">
        <v>400</v>
      </c>
      <c r="Y308" s="77">
        <v>768</v>
      </c>
      <c r="Z308" s="77">
        <v>24</v>
      </c>
      <c r="AA308" s="89">
        <f t="shared" si="40"/>
        <v>0.30719999999999997</v>
      </c>
      <c r="AB308" s="77" t="s">
        <v>88</v>
      </c>
      <c r="AC308" s="78">
        <v>44681</v>
      </c>
      <c r="AD308" s="77"/>
      <c r="AE308" s="77" t="s">
        <v>2142</v>
      </c>
      <c r="AF308" s="77" t="str">
        <f t="shared" si="41"/>
        <v>CA2352033005T</v>
      </c>
      <c r="AG308" s="77">
        <f t="shared" si="42"/>
        <v>768</v>
      </c>
      <c r="AH308" s="77">
        <f t="shared" si="43"/>
        <v>24</v>
      </c>
      <c r="AI308" s="89">
        <f t="shared" si="44"/>
        <v>0.30719999999999997</v>
      </c>
      <c r="AJ308" s="77" t="s">
        <v>2143</v>
      </c>
      <c r="AK308" s="77" t="s">
        <v>2942</v>
      </c>
      <c r="AL308" s="78">
        <v>44652</v>
      </c>
      <c r="AM308" s="78">
        <v>44652</v>
      </c>
      <c r="AN308" s="78">
        <v>44655</v>
      </c>
      <c r="AO308" s="78">
        <v>44655</v>
      </c>
      <c r="AP308" s="78">
        <v>44655</v>
      </c>
      <c r="AQ308" s="77" t="s">
        <v>89</v>
      </c>
      <c r="AR308" s="77"/>
      <c r="AS308" s="77" t="s">
        <v>2942</v>
      </c>
      <c r="AT308" s="78"/>
      <c r="AU308" s="78"/>
      <c r="AV308" s="78"/>
      <c r="AW308" s="77" t="s">
        <v>1198</v>
      </c>
      <c r="AX308" s="77" t="s">
        <v>116</v>
      </c>
      <c r="AY308" s="576"/>
      <c r="AZ308" s="576"/>
      <c r="BA308" s="576"/>
      <c r="BB308" s="576"/>
      <c r="BC308" s="576"/>
      <c r="BD308" s="576"/>
      <c r="BE308" s="77">
        <f t="shared" si="45"/>
        <v>15</v>
      </c>
      <c r="BF308" s="77">
        <f t="shared" si="46"/>
        <v>4</v>
      </c>
      <c r="BG308" s="77">
        <f t="shared" si="47"/>
        <v>2022</v>
      </c>
      <c r="BH308" s="89"/>
    </row>
    <row r="309" spans="1:60">
      <c r="A309" s="77" t="s">
        <v>55</v>
      </c>
      <c r="B309" s="77" t="s">
        <v>2157</v>
      </c>
      <c r="C309" s="77" t="s">
        <v>2944</v>
      </c>
      <c r="D309" s="78"/>
      <c r="E309" s="77">
        <v>4521124308</v>
      </c>
      <c r="F309" s="77" t="s">
        <v>2368</v>
      </c>
      <c r="G309" s="77" t="s">
        <v>2369</v>
      </c>
      <c r="H309" s="77" t="s">
        <v>2370</v>
      </c>
      <c r="I309" s="77" t="s">
        <v>2371</v>
      </c>
      <c r="J309" s="77" t="s">
        <v>110</v>
      </c>
      <c r="K309" s="77">
        <v>94601</v>
      </c>
      <c r="L309" s="77" t="s">
        <v>2945</v>
      </c>
      <c r="M309" s="77" t="s">
        <v>2946</v>
      </c>
      <c r="N309" s="77"/>
      <c r="O309" s="77"/>
      <c r="P309" s="77"/>
      <c r="Q309" s="77" t="s">
        <v>1267</v>
      </c>
      <c r="R309" s="77"/>
      <c r="S309" s="77"/>
      <c r="T309" s="77" t="s">
        <v>2947</v>
      </c>
      <c r="U309" s="77">
        <v>30397472</v>
      </c>
      <c r="V309" s="77">
        <v>15</v>
      </c>
      <c r="W309" s="77" t="s">
        <v>2212</v>
      </c>
      <c r="X309" s="77">
        <v>480</v>
      </c>
      <c r="Y309" s="77">
        <v>290</v>
      </c>
      <c r="Z309" s="77">
        <v>10</v>
      </c>
      <c r="AA309" s="89">
        <f t="shared" si="40"/>
        <v>0.13919999999999999</v>
      </c>
      <c r="AB309" s="77" t="s">
        <v>88</v>
      </c>
      <c r="AC309" s="78">
        <v>44681</v>
      </c>
      <c r="AD309" s="77"/>
      <c r="AE309" s="77" t="s">
        <v>2142</v>
      </c>
      <c r="AF309" s="77" t="str">
        <f t="shared" si="41"/>
        <v>CA4308031501T</v>
      </c>
      <c r="AG309" s="77">
        <f t="shared" si="42"/>
        <v>290</v>
      </c>
      <c r="AH309" s="77">
        <f t="shared" si="43"/>
        <v>10</v>
      </c>
      <c r="AI309" s="89">
        <f t="shared" si="44"/>
        <v>0.13919999999999999</v>
      </c>
      <c r="AJ309" s="77" t="s">
        <v>2143</v>
      </c>
      <c r="AK309" s="77" t="s">
        <v>2944</v>
      </c>
      <c r="AL309" s="78">
        <v>44655</v>
      </c>
      <c r="AM309" s="78">
        <v>44655</v>
      </c>
      <c r="AN309" s="78">
        <v>44655</v>
      </c>
      <c r="AO309" s="78">
        <v>44655</v>
      </c>
      <c r="AP309" s="78">
        <v>44655</v>
      </c>
      <c r="AQ309" s="77" t="s">
        <v>89</v>
      </c>
      <c r="AR309" s="77" t="s">
        <v>2948</v>
      </c>
      <c r="AS309" s="77" t="s">
        <v>2944</v>
      </c>
      <c r="AT309" s="78"/>
      <c r="AU309" s="78"/>
      <c r="AV309" s="78"/>
      <c r="AW309" s="77" t="s">
        <v>1198</v>
      </c>
      <c r="AX309" s="77" t="s">
        <v>116</v>
      </c>
      <c r="AY309" s="576"/>
      <c r="AZ309" s="576"/>
      <c r="BA309" s="576"/>
      <c r="BB309" s="576"/>
      <c r="BC309" s="576"/>
      <c r="BD309" s="576"/>
      <c r="BE309" s="77">
        <f t="shared" si="45"/>
        <v>15</v>
      </c>
      <c r="BF309" s="77">
        <f t="shared" si="46"/>
        <v>4</v>
      </c>
      <c r="BG309" s="77">
        <f t="shared" si="47"/>
        <v>2022</v>
      </c>
      <c r="BH309" s="89"/>
    </row>
    <row r="310" spans="1:60">
      <c r="A310" s="77" t="s">
        <v>428</v>
      </c>
      <c r="B310" s="77" t="s">
        <v>56</v>
      </c>
      <c r="C310" s="77" t="s">
        <v>2992</v>
      </c>
      <c r="D310" s="78"/>
      <c r="E310" s="77" t="s">
        <v>2993</v>
      </c>
      <c r="F310" s="77" t="s">
        <v>2135</v>
      </c>
      <c r="G310" s="77" t="s">
        <v>2136</v>
      </c>
      <c r="H310" s="77" t="s">
        <v>2137</v>
      </c>
      <c r="I310" s="77" t="s">
        <v>2138</v>
      </c>
      <c r="J310" s="77" t="s">
        <v>110</v>
      </c>
      <c r="K310" s="77">
        <v>90248</v>
      </c>
      <c r="L310" s="77" t="s">
        <v>2191</v>
      </c>
      <c r="M310" s="77" t="s">
        <v>342</v>
      </c>
      <c r="N310" s="77"/>
      <c r="O310" s="77"/>
      <c r="P310" s="77"/>
      <c r="Q310" s="77" t="s">
        <v>1267</v>
      </c>
      <c r="R310" s="77"/>
      <c r="S310" s="77"/>
      <c r="T310" s="77" t="s">
        <v>2221</v>
      </c>
      <c r="U310" s="77">
        <v>30390256</v>
      </c>
      <c r="V310" s="77">
        <v>14.75</v>
      </c>
      <c r="W310" s="77" t="s">
        <v>2197</v>
      </c>
      <c r="X310" s="77">
        <v>400</v>
      </c>
      <c r="Y310" s="77">
        <v>624</v>
      </c>
      <c r="Z310" s="77">
        <v>24</v>
      </c>
      <c r="AA310" s="89">
        <f t="shared" si="40"/>
        <v>0.24959999999999999</v>
      </c>
      <c r="AB310" s="77" t="s">
        <v>70</v>
      </c>
      <c r="AC310" s="78">
        <v>44681</v>
      </c>
      <c r="AD310" s="77"/>
      <c r="AE310" s="77" t="s">
        <v>2142</v>
      </c>
      <c r="AF310" s="77" t="str">
        <f t="shared" si="41"/>
        <v>CA2022030432T</v>
      </c>
      <c r="AG310" s="77">
        <f t="shared" si="42"/>
        <v>624</v>
      </c>
      <c r="AH310" s="77">
        <f t="shared" si="43"/>
        <v>24</v>
      </c>
      <c r="AI310" s="89">
        <f t="shared" si="44"/>
        <v>0.24959999999999999</v>
      </c>
      <c r="AJ310" s="77" t="s">
        <v>2143</v>
      </c>
      <c r="AK310" s="77" t="s">
        <v>2992</v>
      </c>
      <c r="AL310" s="78">
        <v>44652</v>
      </c>
      <c r="AM310" s="78">
        <v>44652</v>
      </c>
      <c r="AN310" s="78">
        <v>44657</v>
      </c>
      <c r="AO310" s="78">
        <v>44657</v>
      </c>
      <c r="AP310" s="78">
        <v>44657</v>
      </c>
      <c r="AQ310" s="77" t="s">
        <v>89</v>
      </c>
      <c r="AR310" s="77" t="s">
        <v>2994</v>
      </c>
      <c r="AS310" s="77" t="s">
        <v>2992</v>
      </c>
      <c r="AT310" s="78"/>
      <c r="AU310" s="78"/>
      <c r="AV310" s="78"/>
      <c r="AW310" s="77" t="s">
        <v>1198</v>
      </c>
      <c r="AX310" s="77" t="s">
        <v>116</v>
      </c>
      <c r="AY310" s="576"/>
      <c r="AZ310" s="576"/>
      <c r="BA310" s="576"/>
      <c r="BB310" s="576"/>
      <c r="BC310" s="576"/>
      <c r="BD310" s="576"/>
      <c r="BE310" s="77">
        <f t="shared" si="45"/>
        <v>15</v>
      </c>
      <c r="BF310" s="77">
        <f t="shared" si="46"/>
        <v>4</v>
      </c>
      <c r="BG310" s="77">
        <f t="shared" si="47"/>
        <v>2022</v>
      </c>
      <c r="BH310" s="89"/>
    </row>
    <row r="311" spans="1:60">
      <c r="A311" s="77" t="s">
        <v>428</v>
      </c>
      <c r="B311" s="77" t="s">
        <v>2157</v>
      </c>
      <c r="C311" s="77" t="s">
        <v>2951</v>
      </c>
      <c r="D311" s="78"/>
      <c r="E311" s="77" t="s">
        <v>2952</v>
      </c>
      <c r="F311" s="77" t="s">
        <v>2135</v>
      </c>
      <c r="G311" s="77" t="s">
        <v>2147</v>
      </c>
      <c r="H311" s="77" t="s">
        <v>2148</v>
      </c>
      <c r="I311" s="77" t="s">
        <v>531</v>
      </c>
      <c r="J311" s="77" t="s">
        <v>110</v>
      </c>
      <c r="K311" s="77">
        <v>91761</v>
      </c>
      <c r="L311" s="77" t="s">
        <v>2159</v>
      </c>
      <c r="M311" s="77" t="s">
        <v>2953</v>
      </c>
      <c r="N311" s="77"/>
      <c r="O311" s="77"/>
      <c r="P311" s="77"/>
      <c r="Q311" s="77" t="s">
        <v>1267</v>
      </c>
      <c r="R311" s="77"/>
      <c r="S311" s="77"/>
      <c r="T311" s="77" t="s">
        <v>2954</v>
      </c>
      <c r="U311" s="77">
        <v>30390456</v>
      </c>
      <c r="V311" s="77">
        <v>14.75</v>
      </c>
      <c r="W311" s="77" t="s">
        <v>2141</v>
      </c>
      <c r="X311" s="77">
        <v>400</v>
      </c>
      <c r="Y311" s="77">
        <v>832</v>
      </c>
      <c r="Z311" s="77">
        <v>26</v>
      </c>
      <c r="AA311" s="89">
        <f t="shared" si="40"/>
        <v>0.33279999999999998</v>
      </c>
      <c r="AB311" s="77" t="s">
        <v>70</v>
      </c>
      <c r="AC311" s="78">
        <v>44681</v>
      </c>
      <c r="AD311" s="77"/>
      <c r="AE311" s="77" t="s">
        <v>2142</v>
      </c>
      <c r="AF311" s="77" t="str">
        <f t="shared" si="41"/>
        <v>CA3479030801T</v>
      </c>
      <c r="AG311" s="77">
        <f t="shared" si="42"/>
        <v>832</v>
      </c>
      <c r="AH311" s="77">
        <f t="shared" si="43"/>
        <v>26</v>
      </c>
      <c r="AI311" s="89">
        <f t="shared" si="44"/>
        <v>0.33279999999999998</v>
      </c>
      <c r="AJ311" s="77" t="s">
        <v>2143</v>
      </c>
      <c r="AK311" s="77" t="s">
        <v>2951</v>
      </c>
      <c r="AL311" s="78">
        <v>44651</v>
      </c>
      <c r="AM311" s="78">
        <v>44651</v>
      </c>
      <c r="AN311" s="78">
        <v>44656</v>
      </c>
      <c r="AO311" s="78">
        <v>44656</v>
      </c>
      <c r="AP311" s="78">
        <v>44656</v>
      </c>
      <c r="AQ311" s="77" t="s">
        <v>89</v>
      </c>
      <c r="AR311" s="77"/>
      <c r="AS311" s="77" t="s">
        <v>2951</v>
      </c>
      <c r="AT311" s="78"/>
      <c r="AU311" s="78"/>
      <c r="AV311" s="78"/>
      <c r="AW311" s="77" t="s">
        <v>1198</v>
      </c>
      <c r="AX311" s="77" t="s">
        <v>116</v>
      </c>
      <c r="AY311" s="576"/>
      <c r="AZ311" s="576"/>
      <c r="BA311" s="576"/>
      <c r="BB311" s="576"/>
      <c r="BC311" s="576"/>
      <c r="BD311" s="576"/>
      <c r="BE311" s="77">
        <f t="shared" si="45"/>
        <v>15</v>
      </c>
      <c r="BF311" s="77">
        <f t="shared" si="46"/>
        <v>3</v>
      </c>
      <c r="BG311" s="77">
        <f t="shared" si="47"/>
        <v>2022</v>
      </c>
      <c r="BH311" s="89"/>
    </row>
    <row r="312" spans="1:60">
      <c r="A312" s="77" t="s">
        <v>428</v>
      </c>
      <c r="B312" s="77" t="s">
        <v>2157</v>
      </c>
      <c r="C312" s="77" t="s">
        <v>2955</v>
      </c>
      <c r="D312" s="78"/>
      <c r="E312" s="77" t="s">
        <v>2952</v>
      </c>
      <c r="F312" s="77" t="s">
        <v>2135</v>
      </c>
      <c r="G312" s="77" t="s">
        <v>2147</v>
      </c>
      <c r="H312" s="77" t="s">
        <v>2148</v>
      </c>
      <c r="I312" s="77" t="s">
        <v>531</v>
      </c>
      <c r="J312" s="77" t="s">
        <v>110</v>
      </c>
      <c r="K312" s="77">
        <v>91761</v>
      </c>
      <c r="L312" s="77" t="s">
        <v>2159</v>
      </c>
      <c r="M312" s="77" t="s">
        <v>2953</v>
      </c>
      <c r="N312" s="77"/>
      <c r="O312" s="77"/>
      <c r="P312" s="77"/>
      <c r="Q312" s="77" t="s">
        <v>1267</v>
      </c>
      <c r="R312" s="77"/>
      <c r="S312" s="77"/>
      <c r="T312" s="77" t="s">
        <v>2954</v>
      </c>
      <c r="U312" s="77">
        <v>30390456</v>
      </c>
      <c r="V312" s="77">
        <v>14.75</v>
      </c>
      <c r="W312" s="77" t="s">
        <v>2141</v>
      </c>
      <c r="X312" s="77">
        <v>400</v>
      </c>
      <c r="Y312" s="77">
        <v>832</v>
      </c>
      <c r="Z312" s="77">
        <v>26</v>
      </c>
      <c r="AA312" s="89">
        <f t="shared" si="40"/>
        <v>0.33279999999999998</v>
      </c>
      <c r="AB312" s="77" t="s">
        <v>70</v>
      </c>
      <c r="AC312" s="78">
        <v>44681</v>
      </c>
      <c r="AD312" s="77"/>
      <c r="AE312" s="77" t="s">
        <v>2142</v>
      </c>
      <c r="AF312" s="77" t="str">
        <f t="shared" si="41"/>
        <v>CA3479030802T</v>
      </c>
      <c r="AG312" s="77">
        <f t="shared" si="42"/>
        <v>832</v>
      </c>
      <c r="AH312" s="77">
        <f t="shared" si="43"/>
        <v>26</v>
      </c>
      <c r="AI312" s="89">
        <f t="shared" si="44"/>
        <v>0.33279999999999998</v>
      </c>
      <c r="AJ312" s="77" t="s">
        <v>2143</v>
      </c>
      <c r="AK312" s="77" t="s">
        <v>2955</v>
      </c>
      <c r="AL312" s="78">
        <v>44651</v>
      </c>
      <c r="AM312" s="78">
        <v>44651</v>
      </c>
      <c r="AN312" s="78">
        <v>44656</v>
      </c>
      <c r="AO312" s="78">
        <v>44656</v>
      </c>
      <c r="AP312" s="78">
        <v>44656</v>
      </c>
      <c r="AQ312" s="77" t="s">
        <v>89</v>
      </c>
      <c r="AR312" s="77"/>
      <c r="AS312" s="77" t="s">
        <v>2955</v>
      </c>
      <c r="AT312" s="78"/>
      <c r="AU312" s="78"/>
      <c r="AV312" s="78"/>
      <c r="AW312" s="77" t="s">
        <v>1198</v>
      </c>
      <c r="AX312" s="77" t="s">
        <v>116</v>
      </c>
      <c r="AY312" s="576"/>
      <c r="AZ312" s="576"/>
      <c r="BA312" s="576"/>
      <c r="BB312" s="576"/>
      <c r="BC312" s="576"/>
      <c r="BD312" s="576"/>
      <c r="BE312" s="77">
        <f t="shared" si="45"/>
        <v>15</v>
      </c>
      <c r="BF312" s="77">
        <f t="shared" si="46"/>
        <v>3</v>
      </c>
      <c r="BG312" s="77">
        <f t="shared" si="47"/>
        <v>2022</v>
      </c>
      <c r="BH312" s="89"/>
    </row>
    <row r="313" spans="1:60">
      <c r="A313" s="77" t="s">
        <v>428</v>
      </c>
      <c r="B313" s="77" t="s">
        <v>2157</v>
      </c>
      <c r="C313" s="77" t="s">
        <v>2956</v>
      </c>
      <c r="D313" s="78"/>
      <c r="E313" s="77" t="s">
        <v>2952</v>
      </c>
      <c r="F313" s="77" t="s">
        <v>2135</v>
      </c>
      <c r="G313" s="77" t="s">
        <v>2147</v>
      </c>
      <c r="H313" s="77" t="s">
        <v>2148</v>
      </c>
      <c r="I313" s="77" t="s">
        <v>531</v>
      </c>
      <c r="J313" s="77" t="s">
        <v>110</v>
      </c>
      <c r="K313" s="77">
        <v>91761</v>
      </c>
      <c r="L313" s="77" t="s">
        <v>2159</v>
      </c>
      <c r="M313" s="77" t="s">
        <v>2953</v>
      </c>
      <c r="N313" s="77"/>
      <c r="O313" s="77"/>
      <c r="P313" s="77"/>
      <c r="Q313" s="77" t="s">
        <v>1267</v>
      </c>
      <c r="R313" s="77"/>
      <c r="S313" s="77"/>
      <c r="T313" s="77" t="s">
        <v>2954</v>
      </c>
      <c r="U313" s="77">
        <v>30390456</v>
      </c>
      <c r="V313" s="77">
        <v>14.75</v>
      </c>
      <c r="W313" s="77" t="s">
        <v>2141</v>
      </c>
      <c r="X313" s="77">
        <v>400</v>
      </c>
      <c r="Y313" s="77">
        <v>832</v>
      </c>
      <c r="Z313" s="77">
        <v>26</v>
      </c>
      <c r="AA313" s="89">
        <f t="shared" si="40"/>
        <v>0.33279999999999998</v>
      </c>
      <c r="AB313" s="77" t="s">
        <v>70</v>
      </c>
      <c r="AC313" s="78">
        <v>44681</v>
      </c>
      <c r="AD313" s="77"/>
      <c r="AE313" s="77" t="s">
        <v>2142</v>
      </c>
      <c r="AF313" s="77" t="str">
        <f t="shared" si="41"/>
        <v>CA3479030803T</v>
      </c>
      <c r="AG313" s="77">
        <f t="shared" si="42"/>
        <v>832</v>
      </c>
      <c r="AH313" s="77">
        <f t="shared" si="43"/>
        <v>26</v>
      </c>
      <c r="AI313" s="89">
        <f t="shared" si="44"/>
        <v>0.33279999999999998</v>
      </c>
      <c r="AJ313" s="77" t="s">
        <v>2143</v>
      </c>
      <c r="AK313" s="77" t="s">
        <v>2956</v>
      </c>
      <c r="AL313" s="78">
        <v>44651</v>
      </c>
      <c r="AM313" s="78">
        <v>44651</v>
      </c>
      <c r="AN313" s="78">
        <v>44656</v>
      </c>
      <c r="AO313" s="78">
        <v>44656</v>
      </c>
      <c r="AP313" s="78">
        <v>44656</v>
      </c>
      <c r="AQ313" s="77" t="s">
        <v>89</v>
      </c>
      <c r="AR313" s="77"/>
      <c r="AS313" s="77" t="s">
        <v>2956</v>
      </c>
      <c r="AT313" s="78"/>
      <c r="AU313" s="78"/>
      <c r="AV313" s="78"/>
      <c r="AW313" s="77" t="s">
        <v>1198</v>
      </c>
      <c r="AX313" s="77" t="s">
        <v>116</v>
      </c>
      <c r="AY313" s="576"/>
      <c r="AZ313" s="576"/>
      <c r="BA313" s="576"/>
      <c r="BB313" s="576"/>
      <c r="BC313" s="576"/>
      <c r="BD313" s="576"/>
      <c r="BE313" s="77">
        <f t="shared" si="45"/>
        <v>15</v>
      </c>
      <c r="BF313" s="77">
        <f t="shared" si="46"/>
        <v>3</v>
      </c>
      <c r="BG313" s="77">
        <f t="shared" si="47"/>
        <v>2022</v>
      </c>
      <c r="BH313" s="89"/>
    </row>
    <row r="314" spans="1:60">
      <c r="A314" s="77" t="s">
        <v>428</v>
      </c>
      <c r="B314" s="77" t="s">
        <v>79</v>
      </c>
      <c r="C314" s="77" t="s">
        <v>2957</v>
      </c>
      <c r="D314" s="78"/>
      <c r="E314" s="77" t="s">
        <v>2958</v>
      </c>
      <c r="F314" s="77" t="s">
        <v>2135</v>
      </c>
      <c r="G314" s="77" t="s">
        <v>2147</v>
      </c>
      <c r="H314" s="77" t="s">
        <v>2148</v>
      </c>
      <c r="I314" s="77" t="s">
        <v>531</v>
      </c>
      <c r="J314" s="77" t="s">
        <v>110</v>
      </c>
      <c r="K314" s="77">
        <v>91761</v>
      </c>
      <c r="L314" s="77" t="s">
        <v>2959</v>
      </c>
      <c r="M314" s="77" t="s">
        <v>2960</v>
      </c>
      <c r="N314" s="77"/>
      <c r="O314" s="77"/>
      <c r="P314" s="77"/>
      <c r="Q314" s="77" t="s">
        <v>1267</v>
      </c>
      <c r="R314" s="77"/>
      <c r="S314" s="77"/>
      <c r="T314" s="77" t="s">
        <v>2790</v>
      </c>
      <c r="U314" s="77">
        <v>30390456</v>
      </c>
      <c r="V314" s="77">
        <v>14.75</v>
      </c>
      <c r="W314" s="77" t="s">
        <v>2552</v>
      </c>
      <c r="X314" s="77">
        <v>400</v>
      </c>
      <c r="Y314" s="77">
        <v>832</v>
      </c>
      <c r="Z314" s="77">
        <v>26</v>
      </c>
      <c r="AA314" s="89">
        <f t="shared" si="40"/>
        <v>0.33279999999999998</v>
      </c>
      <c r="AB314" s="77" t="s">
        <v>88</v>
      </c>
      <c r="AC314" s="78">
        <v>44681</v>
      </c>
      <c r="AD314" s="77"/>
      <c r="AE314" s="77" t="s">
        <v>2142</v>
      </c>
      <c r="AF314" s="77" t="str">
        <f t="shared" si="41"/>
        <v>CA3850031703T</v>
      </c>
      <c r="AG314" s="77">
        <f t="shared" si="42"/>
        <v>832</v>
      </c>
      <c r="AH314" s="77">
        <f t="shared" si="43"/>
        <v>26</v>
      </c>
      <c r="AI314" s="89">
        <f t="shared" si="44"/>
        <v>0.33279999999999998</v>
      </c>
      <c r="AJ314" s="77" t="s">
        <v>2143</v>
      </c>
      <c r="AK314" s="77" t="s">
        <v>2957</v>
      </c>
      <c r="AL314" s="78">
        <v>44651</v>
      </c>
      <c r="AM314" s="78">
        <v>44651</v>
      </c>
      <c r="AN314" s="78">
        <v>44656</v>
      </c>
      <c r="AO314" s="78">
        <v>44656</v>
      </c>
      <c r="AP314" s="78">
        <v>44656</v>
      </c>
      <c r="AQ314" s="77" t="s">
        <v>89</v>
      </c>
      <c r="AR314" s="77"/>
      <c r="AS314" s="77" t="s">
        <v>2957</v>
      </c>
      <c r="AT314" s="78"/>
      <c r="AU314" s="78"/>
      <c r="AV314" s="78"/>
      <c r="AW314" s="77" t="s">
        <v>1198</v>
      </c>
      <c r="AX314" s="77" t="s">
        <v>116</v>
      </c>
      <c r="AY314" s="576"/>
      <c r="AZ314" s="576"/>
      <c r="BA314" s="576"/>
      <c r="BB314" s="576"/>
      <c r="BC314" s="576"/>
      <c r="BD314" s="576"/>
      <c r="BE314" s="77">
        <f t="shared" si="45"/>
        <v>15</v>
      </c>
      <c r="BF314" s="77">
        <f t="shared" si="46"/>
        <v>3</v>
      </c>
      <c r="BG314" s="77">
        <f t="shared" si="47"/>
        <v>2022</v>
      </c>
      <c r="BH314" s="89"/>
    </row>
    <row r="315" spans="1:60">
      <c r="A315" s="77" t="s">
        <v>428</v>
      </c>
      <c r="B315" s="77" t="s">
        <v>2157</v>
      </c>
      <c r="C315" s="77" t="s">
        <v>2961</v>
      </c>
      <c r="D315" s="78"/>
      <c r="E315" s="77" t="s">
        <v>2855</v>
      </c>
      <c r="F315" s="77" t="s">
        <v>2135</v>
      </c>
      <c r="G315" s="77" t="s">
        <v>2136</v>
      </c>
      <c r="H315" s="77" t="s">
        <v>2137</v>
      </c>
      <c r="I315" s="77" t="s">
        <v>2138</v>
      </c>
      <c r="J315" s="77" t="s">
        <v>110</v>
      </c>
      <c r="K315" s="77">
        <v>90248</v>
      </c>
      <c r="L315" s="77" t="s">
        <v>525</v>
      </c>
      <c r="M315" s="77" t="s">
        <v>2962</v>
      </c>
      <c r="N315" s="77"/>
      <c r="O315" s="77"/>
      <c r="P315" s="77"/>
      <c r="Q315" s="77" t="s">
        <v>1267</v>
      </c>
      <c r="R315" s="77"/>
      <c r="S315" s="77"/>
      <c r="T315" s="77" t="s">
        <v>2857</v>
      </c>
      <c r="U315" s="77">
        <v>30390155</v>
      </c>
      <c r="V315" s="77">
        <v>14.75</v>
      </c>
      <c r="W315" s="77" t="s">
        <v>2579</v>
      </c>
      <c r="X315" s="77">
        <v>395</v>
      </c>
      <c r="Y315" s="77">
        <v>384</v>
      </c>
      <c r="Z315" s="77">
        <v>12</v>
      </c>
      <c r="AA315" s="89">
        <f t="shared" si="40"/>
        <v>0.15168000000000001</v>
      </c>
      <c r="AB315" s="77" t="s">
        <v>70</v>
      </c>
      <c r="AC315" s="78">
        <v>44681</v>
      </c>
      <c r="AD315" s="77"/>
      <c r="AE315" s="77" t="s">
        <v>2142</v>
      </c>
      <c r="AF315" s="77" t="str">
        <f t="shared" si="41"/>
        <v>CA2083032121T</v>
      </c>
      <c r="AG315" s="77">
        <f t="shared" si="42"/>
        <v>384</v>
      </c>
      <c r="AH315" s="77">
        <f t="shared" si="43"/>
        <v>12</v>
      </c>
      <c r="AI315" s="89">
        <f t="shared" si="44"/>
        <v>0.15168000000000001</v>
      </c>
      <c r="AJ315" s="77" t="s">
        <v>2143</v>
      </c>
      <c r="AK315" s="77" t="s">
        <v>2961</v>
      </c>
      <c r="AL315" s="78">
        <v>44651</v>
      </c>
      <c r="AM315" s="78">
        <v>44651</v>
      </c>
      <c r="AN315" s="78">
        <v>44656</v>
      </c>
      <c r="AO315" s="78">
        <v>44656</v>
      </c>
      <c r="AP315" s="78">
        <v>44656</v>
      </c>
      <c r="AQ315" s="77" t="s">
        <v>89</v>
      </c>
      <c r="AR315" s="77"/>
      <c r="AS315" s="77" t="s">
        <v>2961</v>
      </c>
      <c r="AT315" s="78"/>
      <c r="AU315" s="78"/>
      <c r="AV315" s="78"/>
      <c r="AW315" s="77" t="s">
        <v>1198</v>
      </c>
      <c r="AX315" s="77" t="s">
        <v>116</v>
      </c>
      <c r="AY315" s="576"/>
      <c r="AZ315" s="576"/>
      <c r="BA315" s="576"/>
      <c r="BB315" s="576"/>
      <c r="BC315" s="576"/>
      <c r="BD315" s="576"/>
      <c r="BE315" s="77">
        <f t="shared" si="45"/>
        <v>15</v>
      </c>
      <c r="BF315" s="77">
        <f t="shared" si="46"/>
        <v>3</v>
      </c>
      <c r="BG315" s="77">
        <f t="shared" si="47"/>
        <v>2022</v>
      </c>
      <c r="BH315" s="89"/>
    </row>
    <row r="316" spans="1:60">
      <c r="A316" s="77" t="s">
        <v>55</v>
      </c>
      <c r="B316" s="77" t="s">
        <v>230</v>
      </c>
      <c r="C316" s="77" t="s">
        <v>2963</v>
      </c>
      <c r="D316" s="78"/>
      <c r="E316" s="77" t="s">
        <v>2911</v>
      </c>
      <c r="F316" s="77" t="s">
        <v>2368</v>
      </c>
      <c r="G316" s="77" t="s">
        <v>2369</v>
      </c>
      <c r="H316" s="77" t="s">
        <v>2370</v>
      </c>
      <c r="I316" s="77" t="s">
        <v>2371</v>
      </c>
      <c r="J316" s="77" t="s">
        <v>110</v>
      </c>
      <c r="K316" s="77">
        <v>94601</v>
      </c>
      <c r="L316" s="77" t="s">
        <v>2912</v>
      </c>
      <c r="M316" s="77" t="s">
        <v>2964</v>
      </c>
      <c r="N316" s="77"/>
      <c r="O316" s="77"/>
      <c r="P316" s="77"/>
      <c r="Q316" s="77" t="s">
        <v>1267</v>
      </c>
      <c r="R316" s="77"/>
      <c r="S316" s="77"/>
      <c r="T316" s="77" t="s">
        <v>2914</v>
      </c>
      <c r="U316" s="77">
        <v>30397472</v>
      </c>
      <c r="V316" s="77">
        <v>15</v>
      </c>
      <c r="W316" s="77" t="s">
        <v>2745</v>
      </c>
      <c r="X316" s="77">
        <v>480</v>
      </c>
      <c r="Y316" s="77">
        <v>464</v>
      </c>
      <c r="Z316" s="77">
        <v>16</v>
      </c>
      <c r="AA316" s="89">
        <f t="shared" si="40"/>
        <v>0.22272</v>
      </c>
      <c r="AB316" s="77" t="s">
        <v>88</v>
      </c>
      <c r="AC316" s="78">
        <v>44681</v>
      </c>
      <c r="AD316" s="77"/>
      <c r="AE316" s="77" t="s">
        <v>2142</v>
      </c>
      <c r="AF316" s="77" t="str">
        <f t="shared" si="41"/>
        <v>CA5565032602T</v>
      </c>
      <c r="AG316" s="77">
        <f t="shared" si="42"/>
        <v>464</v>
      </c>
      <c r="AH316" s="77">
        <f t="shared" si="43"/>
        <v>16</v>
      </c>
      <c r="AI316" s="89">
        <f t="shared" si="44"/>
        <v>0.22272</v>
      </c>
      <c r="AJ316" s="77" t="s">
        <v>2143</v>
      </c>
      <c r="AK316" s="77" t="s">
        <v>2963</v>
      </c>
      <c r="AL316" s="78">
        <v>44651</v>
      </c>
      <c r="AM316" s="78">
        <v>44651</v>
      </c>
      <c r="AN316" s="78">
        <v>44656</v>
      </c>
      <c r="AO316" s="78">
        <v>44656</v>
      </c>
      <c r="AP316" s="78">
        <v>44656</v>
      </c>
      <c r="AQ316" s="77" t="s">
        <v>89</v>
      </c>
      <c r="AR316" s="77"/>
      <c r="AS316" s="77" t="s">
        <v>2963</v>
      </c>
      <c r="AT316" s="78"/>
      <c r="AU316" s="78"/>
      <c r="AV316" s="78"/>
      <c r="AW316" s="77" t="s">
        <v>1198</v>
      </c>
      <c r="AX316" s="77" t="s">
        <v>116</v>
      </c>
      <c r="AY316" s="576"/>
      <c r="AZ316" s="576"/>
      <c r="BA316" s="576"/>
      <c r="BB316" s="576"/>
      <c r="BC316" s="576"/>
      <c r="BD316" s="576"/>
      <c r="BE316" s="77">
        <f t="shared" si="45"/>
        <v>15</v>
      </c>
      <c r="BF316" s="77">
        <f t="shared" si="46"/>
        <v>3</v>
      </c>
      <c r="BG316" s="77">
        <f t="shared" si="47"/>
        <v>2022</v>
      </c>
      <c r="BH316" s="89"/>
    </row>
    <row r="317" spans="1:60">
      <c r="A317" s="77" t="s">
        <v>55</v>
      </c>
      <c r="B317" s="77" t="s">
        <v>230</v>
      </c>
      <c r="C317" s="77" t="s">
        <v>2965</v>
      </c>
      <c r="D317" s="78"/>
      <c r="E317" s="77" t="s">
        <v>2911</v>
      </c>
      <c r="F317" s="77" t="s">
        <v>2368</v>
      </c>
      <c r="G317" s="77" t="s">
        <v>2369</v>
      </c>
      <c r="H317" s="77" t="s">
        <v>2370</v>
      </c>
      <c r="I317" s="77" t="s">
        <v>2371</v>
      </c>
      <c r="J317" s="77" t="s">
        <v>110</v>
      </c>
      <c r="K317" s="77">
        <v>94601</v>
      </c>
      <c r="L317" s="77" t="s">
        <v>2912</v>
      </c>
      <c r="M317" s="77" t="s">
        <v>2964</v>
      </c>
      <c r="N317" s="77"/>
      <c r="O317" s="77"/>
      <c r="P317" s="77"/>
      <c r="Q317" s="77" t="s">
        <v>1267</v>
      </c>
      <c r="R317" s="77"/>
      <c r="S317" s="77"/>
      <c r="T317" s="77" t="s">
        <v>2914</v>
      </c>
      <c r="U317" s="77">
        <v>30397472</v>
      </c>
      <c r="V317" s="77">
        <v>15</v>
      </c>
      <c r="W317" s="77" t="s">
        <v>2745</v>
      </c>
      <c r="X317" s="77">
        <v>480</v>
      </c>
      <c r="Y317" s="77">
        <v>464</v>
      </c>
      <c r="Z317" s="77">
        <v>16</v>
      </c>
      <c r="AA317" s="89">
        <f t="shared" si="40"/>
        <v>0.22272</v>
      </c>
      <c r="AB317" s="77" t="s">
        <v>88</v>
      </c>
      <c r="AC317" s="78">
        <v>44681</v>
      </c>
      <c r="AD317" s="77"/>
      <c r="AE317" s="77" t="s">
        <v>2142</v>
      </c>
      <c r="AF317" s="77" t="str">
        <f t="shared" si="41"/>
        <v>CA5565032603T</v>
      </c>
      <c r="AG317" s="77">
        <f t="shared" si="42"/>
        <v>464</v>
      </c>
      <c r="AH317" s="77">
        <f t="shared" si="43"/>
        <v>16</v>
      </c>
      <c r="AI317" s="89">
        <f t="shared" si="44"/>
        <v>0.22272</v>
      </c>
      <c r="AJ317" s="77" t="s">
        <v>2143</v>
      </c>
      <c r="AK317" s="77" t="s">
        <v>2965</v>
      </c>
      <c r="AL317" s="78">
        <v>44651</v>
      </c>
      <c r="AM317" s="78">
        <v>44651</v>
      </c>
      <c r="AN317" s="78">
        <v>44656</v>
      </c>
      <c r="AO317" s="78">
        <v>44656</v>
      </c>
      <c r="AP317" s="78">
        <v>44656</v>
      </c>
      <c r="AQ317" s="77" t="s">
        <v>89</v>
      </c>
      <c r="AR317" s="77"/>
      <c r="AS317" s="77" t="s">
        <v>2965</v>
      </c>
      <c r="AT317" s="78"/>
      <c r="AU317" s="78"/>
      <c r="AV317" s="78"/>
      <c r="AW317" s="77" t="s">
        <v>1198</v>
      </c>
      <c r="AX317" s="77" t="s">
        <v>116</v>
      </c>
      <c r="AY317" s="576"/>
      <c r="AZ317" s="576"/>
      <c r="BA317" s="576"/>
      <c r="BB317" s="576"/>
      <c r="BC317" s="576"/>
      <c r="BD317" s="576"/>
      <c r="BE317" s="77">
        <f t="shared" si="45"/>
        <v>15</v>
      </c>
      <c r="BF317" s="77">
        <f t="shared" si="46"/>
        <v>3</v>
      </c>
      <c r="BG317" s="77">
        <f t="shared" si="47"/>
        <v>2022</v>
      </c>
      <c r="BH317" s="89"/>
    </row>
    <row r="318" spans="1:60">
      <c r="A318" s="77" t="s">
        <v>428</v>
      </c>
      <c r="B318" s="77" t="s">
        <v>79</v>
      </c>
      <c r="C318" s="77" t="s">
        <v>2966</v>
      </c>
      <c r="D318" s="78"/>
      <c r="E318" s="77" t="s">
        <v>2967</v>
      </c>
      <c r="F318" s="77" t="s">
        <v>2135</v>
      </c>
      <c r="G318" s="77" t="s">
        <v>2147</v>
      </c>
      <c r="H318" s="77" t="s">
        <v>2148</v>
      </c>
      <c r="I318" s="77" t="s">
        <v>531</v>
      </c>
      <c r="J318" s="77" t="s">
        <v>110</v>
      </c>
      <c r="K318" s="77">
        <v>91761</v>
      </c>
      <c r="L318" s="77" t="s">
        <v>1534</v>
      </c>
      <c r="M318" s="77" t="s">
        <v>2968</v>
      </c>
      <c r="N318" s="77"/>
      <c r="O318" s="77"/>
      <c r="P318" s="77"/>
      <c r="Q318" s="77" t="s">
        <v>1267</v>
      </c>
      <c r="R318" s="77"/>
      <c r="S318" s="77"/>
      <c r="T318" s="77" t="s">
        <v>2790</v>
      </c>
      <c r="U318" s="77">
        <v>30390456</v>
      </c>
      <c r="V318" s="77">
        <v>14.75</v>
      </c>
      <c r="W318" s="77" t="s">
        <v>2552</v>
      </c>
      <c r="X318" s="77">
        <v>400</v>
      </c>
      <c r="Y318" s="77">
        <v>832</v>
      </c>
      <c r="Z318" s="77">
        <v>26</v>
      </c>
      <c r="AA318" s="89">
        <f t="shared" si="40"/>
        <v>0.33279999999999998</v>
      </c>
      <c r="AB318" s="77" t="s">
        <v>88</v>
      </c>
      <c r="AC318" s="78">
        <v>44681</v>
      </c>
      <c r="AD318" s="77"/>
      <c r="AE318" s="77" t="s">
        <v>2142</v>
      </c>
      <c r="AF318" s="77" t="str">
        <f t="shared" si="41"/>
        <v>CA3850032801T</v>
      </c>
      <c r="AG318" s="77">
        <f t="shared" si="42"/>
        <v>832</v>
      </c>
      <c r="AH318" s="77">
        <f t="shared" si="43"/>
        <v>26</v>
      </c>
      <c r="AI318" s="89">
        <f t="shared" si="44"/>
        <v>0.33279999999999998</v>
      </c>
      <c r="AJ318" s="77" t="s">
        <v>2143</v>
      </c>
      <c r="AK318" s="77" t="s">
        <v>2966</v>
      </c>
      <c r="AL318" s="78">
        <v>44651</v>
      </c>
      <c r="AM318" s="78">
        <v>44651</v>
      </c>
      <c r="AN318" s="78">
        <v>44656</v>
      </c>
      <c r="AO318" s="78">
        <v>44656</v>
      </c>
      <c r="AP318" s="78">
        <v>44656</v>
      </c>
      <c r="AQ318" s="77" t="s">
        <v>89</v>
      </c>
      <c r="AR318" s="77"/>
      <c r="AS318" s="77" t="s">
        <v>2966</v>
      </c>
      <c r="AT318" s="78"/>
      <c r="AU318" s="78"/>
      <c r="AV318" s="78"/>
      <c r="AW318" s="77" t="s">
        <v>1198</v>
      </c>
      <c r="AX318" s="77" t="s">
        <v>116</v>
      </c>
      <c r="AY318" s="576"/>
      <c r="AZ318" s="576"/>
      <c r="BA318" s="576"/>
      <c r="BB318" s="576"/>
      <c r="BC318" s="576"/>
      <c r="BD318" s="576"/>
      <c r="BE318" s="77">
        <f t="shared" si="45"/>
        <v>15</v>
      </c>
      <c r="BF318" s="77">
        <f t="shared" si="46"/>
        <v>3</v>
      </c>
      <c r="BG318" s="77">
        <f t="shared" si="47"/>
        <v>2022</v>
      </c>
      <c r="BH318" s="89"/>
    </row>
    <row r="319" spans="1:60">
      <c r="A319" s="77" t="s">
        <v>428</v>
      </c>
      <c r="B319" s="77" t="s">
        <v>79</v>
      </c>
      <c r="C319" s="77" t="s">
        <v>2969</v>
      </c>
      <c r="D319" s="78"/>
      <c r="E319" s="77" t="s">
        <v>2970</v>
      </c>
      <c r="F319" s="77" t="s">
        <v>2135</v>
      </c>
      <c r="G319" s="77" t="s">
        <v>2147</v>
      </c>
      <c r="H319" s="77" t="s">
        <v>2148</v>
      </c>
      <c r="I319" s="77" t="s">
        <v>531</v>
      </c>
      <c r="J319" s="77" t="s">
        <v>110</v>
      </c>
      <c r="K319" s="77">
        <v>91761</v>
      </c>
      <c r="L319" s="77" t="s">
        <v>2788</v>
      </c>
      <c r="M319" s="77" t="s">
        <v>2789</v>
      </c>
      <c r="N319" s="77"/>
      <c r="O319" s="77"/>
      <c r="P319" s="77"/>
      <c r="Q319" s="77" t="s">
        <v>1267</v>
      </c>
      <c r="R319" s="77"/>
      <c r="S319" s="77"/>
      <c r="T319" s="77" t="s">
        <v>2790</v>
      </c>
      <c r="U319" s="77">
        <v>30390456</v>
      </c>
      <c r="V319" s="77">
        <v>14.75</v>
      </c>
      <c r="W319" s="77" t="s">
        <v>2552</v>
      </c>
      <c r="X319" s="77">
        <v>400</v>
      </c>
      <c r="Y319" s="77">
        <v>832</v>
      </c>
      <c r="Z319" s="77">
        <v>26</v>
      </c>
      <c r="AA319" s="89">
        <f t="shared" si="40"/>
        <v>0.33279999999999998</v>
      </c>
      <c r="AB319" s="77" t="s">
        <v>88</v>
      </c>
      <c r="AC319" s="78">
        <v>44681</v>
      </c>
      <c r="AD319" s="77"/>
      <c r="AE319" s="77" t="s">
        <v>2142</v>
      </c>
      <c r="AF319" s="77" t="str">
        <f t="shared" si="41"/>
        <v>CA3850032802T</v>
      </c>
      <c r="AG319" s="77">
        <f t="shared" si="42"/>
        <v>832</v>
      </c>
      <c r="AH319" s="77">
        <f t="shared" si="43"/>
        <v>26</v>
      </c>
      <c r="AI319" s="89">
        <f t="shared" si="44"/>
        <v>0.33279999999999998</v>
      </c>
      <c r="AJ319" s="77" t="s">
        <v>2143</v>
      </c>
      <c r="AK319" s="77" t="s">
        <v>2969</v>
      </c>
      <c r="AL319" s="78">
        <v>44651</v>
      </c>
      <c r="AM319" s="78">
        <v>44651</v>
      </c>
      <c r="AN319" s="78">
        <v>44656</v>
      </c>
      <c r="AO319" s="78">
        <v>44656</v>
      </c>
      <c r="AP319" s="78">
        <v>44656</v>
      </c>
      <c r="AQ319" s="77" t="s">
        <v>89</v>
      </c>
      <c r="AR319" s="77"/>
      <c r="AS319" s="77" t="s">
        <v>2969</v>
      </c>
      <c r="AT319" s="78"/>
      <c r="AU319" s="78"/>
      <c r="AV319" s="78"/>
      <c r="AW319" s="77" t="s">
        <v>1198</v>
      </c>
      <c r="AX319" s="77" t="s">
        <v>116</v>
      </c>
      <c r="AY319" s="576"/>
      <c r="AZ319" s="576"/>
      <c r="BA319" s="576"/>
      <c r="BB319" s="576"/>
      <c r="BC319" s="576"/>
      <c r="BD319" s="576"/>
      <c r="BE319" s="77">
        <f t="shared" si="45"/>
        <v>15</v>
      </c>
      <c r="BF319" s="77">
        <f t="shared" si="46"/>
        <v>3</v>
      </c>
      <c r="BG319" s="77">
        <f t="shared" si="47"/>
        <v>2022</v>
      </c>
      <c r="BH319" s="89"/>
    </row>
    <row r="320" spans="1:60">
      <c r="A320" s="77" t="s">
        <v>428</v>
      </c>
      <c r="B320" s="77" t="s">
        <v>79</v>
      </c>
      <c r="C320" s="77" t="s">
        <v>2971</v>
      </c>
      <c r="D320" s="78"/>
      <c r="E320" s="77" t="s">
        <v>2972</v>
      </c>
      <c r="F320" s="77" t="s">
        <v>2135</v>
      </c>
      <c r="G320" s="77" t="s">
        <v>2147</v>
      </c>
      <c r="H320" s="77" t="s">
        <v>2148</v>
      </c>
      <c r="I320" s="77" t="s">
        <v>531</v>
      </c>
      <c r="J320" s="77" t="s">
        <v>110</v>
      </c>
      <c r="K320" s="77">
        <v>91761</v>
      </c>
      <c r="L320" s="77" t="s">
        <v>1534</v>
      </c>
      <c r="M320" s="77" t="s">
        <v>2919</v>
      </c>
      <c r="N320" s="77"/>
      <c r="O320" s="77"/>
      <c r="P320" s="77"/>
      <c r="Q320" s="77" t="s">
        <v>1267</v>
      </c>
      <c r="R320" s="77"/>
      <c r="S320" s="77"/>
      <c r="T320" s="77" t="s">
        <v>2790</v>
      </c>
      <c r="U320" s="77">
        <v>30390456</v>
      </c>
      <c r="V320" s="77">
        <v>14.75</v>
      </c>
      <c r="W320" s="77" t="s">
        <v>2552</v>
      </c>
      <c r="X320" s="77">
        <v>400</v>
      </c>
      <c r="Y320" s="77">
        <v>832</v>
      </c>
      <c r="Z320" s="77">
        <v>26</v>
      </c>
      <c r="AA320" s="89">
        <f t="shared" si="40"/>
        <v>0.33279999999999998</v>
      </c>
      <c r="AB320" s="77" t="s">
        <v>88</v>
      </c>
      <c r="AC320" s="78">
        <v>44681</v>
      </c>
      <c r="AD320" s="77"/>
      <c r="AE320" s="77" t="s">
        <v>2142</v>
      </c>
      <c r="AF320" s="77" t="str">
        <f t="shared" si="41"/>
        <v>CA3850032803T</v>
      </c>
      <c r="AG320" s="77">
        <f t="shared" si="42"/>
        <v>832</v>
      </c>
      <c r="AH320" s="77">
        <f t="shared" si="43"/>
        <v>26</v>
      </c>
      <c r="AI320" s="89">
        <f t="shared" si="44"/>
        <v>0.33279999999999998</v>
      </c>
      <c r="AJ320" s="77" t="s">
        <v>2143</v>
      </c>
      <c r="AK320" s="77" t="s">
        <v>2971</v>
      </c>
      <c r="AL320" s="78">
        <v>44651</v>
      </c>
      <c r="AM320" s="78">
        <v>44651</v>
      </c>
      <c r="AN320" s="78">
        <v>44656</v>
      </c>
      <c r="AO320" s="78">
        <v>44656</v>
      </c>
      <c r="AP320" s="78">
        <v>44656</v>
      </c>
      <c r="AQ320" s="77" t="s">
        <v>89</v>
      </c>
      <c r="AR320" s="77"/>
      <c r="AS320" s="77" t="s">
        <v>2971</v>
      </c>
      <c r="AT320" s="78"/>
      <c r="AU320" s="78"/>
      <c r="AV320" s="78"/>
      <c r="AW320" s="77" t="s">
        <v>1198</v>
      </c>
      <c r="AX320" s="77" t="s">
        <v>116</v>
      </c>
      <c r="AY320" s="576"/>
      <c r="AZ320" s="576"/>
      <c r="BA320" s="576"/>
      <c r="BB320" s="576"/>
      <c r="BC320" s="576"/>
      <c r="BD320" s="576"/>
      <c r="BE320" s="77">
        <f t="shared" si="45"/>
        <v>15</v>
      </c>
      <c r="BF320" s="77">
        <f t="shared" si="46"/>
        <v>3</v>
      </c>
      <c r="BG320" s="77">
        <f t="shared" si="47"/>
        <v>2022</v>
      </c>
      <c r="BH320" s="89"/>
    </row>
    <row r="321" spans="1:60">
      <c r="A321" s="77" t="s">
        <v>428</v>
      </c>
      <c r="B321" s="77" t="s">
        <v>2157</v>
      </c>
      <c r="C321" s="77" t="s">
        <v>2973</v>
      </c>
      <c r="D321" s="78"/>
      <c r="E321" s="77" t="s">
        <v>2974</v>
      </c>
      <c r="F321" s="77" t="s">
        <v>2135</v>
      </c>
      <c r="G321" s="77" t="s">
        <v>2147</v>
      </c>
      <c r="H321" s="77" t="s">
        <v>2148</v>
      </c>
      <c r="I321" s="77" t="s">
        <v>531</v>
      </c>
      <c r="J321" s="77" t="s">
        <v>110</v>
      </c>
      <c r="K321" s="77">
        <v>91761</v>
      </c>
      <c r="L321" s="77" t="s">
        <v>653</v>
      </c>
      <c r="M321" s="77" t="s">
        <v>2975</v>
      </c>
      <c r="N321" s="77"/>
      <c r="O321" s="77"/>
      <c r="P321" s="77"/>
      <c r="Q321" s="77" t="s">
        <v>1267</v>
      </c>
      <c r="R321" s="77"/>
      <c r="S321" s="77"/>
      <c r="T321" s="77" t="s">
        <v>2299</v>
      </c>
      <c r="U321" s="77">
        <v>30390155</v>
      </c>
      <c r="V321" s="77">
        <v>14.75</v>
      </c>
      <c r="W321" s="77" t="s">
        <v>2579</v>
      </c>
      <c r="X321" s="77">
        <v>395</v>
      </c>
      <c r="Y321" s="77">
        <v>416</v>
      </c>
      <c r="Z321" s="77">
        <v>13</v>
      </c>
      <c r="AA321" s="89">
        <f t="shared" si="40"/>
        <v>0.16431999999999999</v>
      </c>
      <c r="AB321" s="77" t="s">
        <v>70</v>
      </c>
      <c r="AC321" s="78">
        <v>44681</v>
      </c>
      <c r="AD321" s="77"/>
      <c r="AE321" s="77" t="s">
        <v>2142</v>
      </c>
      <c r="AF321" s="77" t="str">
        <f t="shared" si="41"/>
        <v>CA0738032117T</v>
      </c>
      <c r="AG321" s="77">
        <f t="shared" si="42"/>
        <v>416</v>
      </c>
      <c r="AH321" s="77">
        <f t="shared" si="43"/>
        <v>13</v>
      </c>
      <c r="AI321" s="89">
        <f t="shared" si="44"/>
        <v>0.16431999999999999</v>
      </c>
      <c r="AJ321" s="77" t="s">
        <v>2143</v>
      </c>
      <c r="AK321" s="77" t="s">
        <v>2973</v>
      </c>
      <c r="AL321" s="78">
        <v>44651</v>
      </c>
      <c r="AM321" s="78">
        <v>44651</v>
      </c>
      <c r="AN321" s="78">
        <v>44656</v>
      </c>
      <c r="AO321" s="78">
        <v>44656</v>
      </c>
      <c r="AP321" s="78">
        <v>44656</v>
      </c>
      <c r="AQ321" s="77" t="s">
        <v>89</v>
      </c>
      <c r="AR321" s="77"/>
      <c r="AS321" s="77" t="s">
        <v>2973</v>
      </c>
      <c r="AT321" s="78"/>
      <c r="AU321" s="78"/>
      <c r="AV321" s="78"/>
      <c r="AW321" s="77" t="s">
        <v>1198</v>
      </c>
      <c r="AX321" s="77" t="s">
        <v>116</v>
      </c>
      <c r="AY321" s="576"/>
      <c r="AZ321" s="576"/>
      <c r="BA321" s="576"/>
      <c r="BB321" s="576"/>
      <c r="BC321" s="576"/>
      <c r="BD321" s="576"/>
      <c r="BE321" s="77">
        <f t="shared" si="45"/>
        <v>15</v>
      </c>
      <c r="BF321" s="77">
        <f t="shared" si="46"/>
        <v>3</v>
      </c>
      <c r="BG321" s="77">
        <f t="shared" si="47"/>
        <v>2022</v>
      </c>
      <c r="BH321" s="89"/>
    </row>
    <row r="322" spans="1:60">
      <c r="A322" s="77" t="s">
        <v>428</v>
      </c>
      <c r="B322" s="77" t="s">
        <v>2157</v>
      </c>
      <c r="C322" s="77" t="s">
        <v>2976</v>
      </c>
      <c r="D322" s="78"/>
      <c r="E322" s="77" t="s">
        <v>2974</v>
      </c>
      <c r="F322" s="77" t="s">
        <v>2135</v>
      </c>
      <c r="G322" s="77" t="s">
        <v>2147</v>
      </c>
      <c r="H322" s="77" t="s">
        <v>2148</v>
      </c>
      <c r="I322" s="77" t="s">
        <v>531</v>
      </c>
      <c r="J322" s="77" t="s">
        <v>110</v>
      </c>
      <c r="K322" s="77">
        <v>91761</v>
      </c>
      <c r="L322" s="77" t="s">
        <v>653</v>
      </c>
      <c r="M322" s="77" t="s">
        <v>2975</v>
      </c>
      <c r="N322" s="77"/>
      <c r="O322" s="77"/>
      <c r="P322" s="77"/>
      <c r="Q322" s="77" t="s">
        <v>1267</v>
      </c>
      <c r="R322" s="77"/>
      <c r="S322" s="77"/>
      <c r="T322" s="77" t="s">
        <v>2299</v>
      </c>
      <c r="U322" s="77">
        <v>30390155</v>
      </c>
      <c r="V322" s="77">
        <v>14.75</v>
      </c>
      <c r="W322" s="77" t="s">
        <v>2579</v>
      </c>
      <c r="X322" s="77">
        <v>395</v>
      </c>
      <c r="Y322" s="77">
        <v>416</v>
      </c>
      <c r="Z322" s="77">
        <v>13</v>
      </c>
      <c r="AA322" s="89">
        <f t="shared" si="40"/>
        <v>0.16431999999999999</v>
      </c>
      <c r="AB322" s="77" t="s">
        <v>70</v>
      </c>
      <c r="AC322" s="78">
        <v>44681</v>
      </c>
      <c r="AD322" s="77"/>
      <c r="AE322" s="77" t="s">
        <v>2142</v>
      </c>
      <c r="AF322" s="77" t="str">
        <f t="shared" si="41"/>
        <v>CA0738032118T</v>
      </c>
      <c r="AG322" s="77">
        <f t="shared" si="42"/>
        <v>416</v>
      </c>
      <c r="AH322" s="77">
        <f t="shared" si="43"/>
        <v>13</v>
      </c>
      <c r="AI322" s="89">
        <f t="shared" si="44"/>
        <v>0.16431999999999999</v>
      </c>
      <c r="AJ322" s="77" t="s">
        <v>2143</v>
      </c>
      <c r="AK322" s="77" t="s">
        <v>2976</v>
      </c>
      <c r="AL322" s="78">
        <v>44651</v>
      </c>
      <c r="AM322" s="78">
        <v>44651</v>
      </c>
      <c r="AN322" s="78">
        <v>44656</v>
      </c>
      <c r="AO322" s="78">
        <v>44656</v>
      </c>
      <c r="AP322" s="78">
        <v>44656</v>
      </c>
      <c r="AQ322" s="77" t="s">
        <v>89</v>
      </c>
      <c r="AR322" s="77"/>
      <c r="AS322" s="77" t="s">
        <v>2976</v>
      </c>
      <c r="AT322" s="78"/>
      <c r="AU322" s="78"/>
      <c r="AV322" s="78"/>
      <c r="AW322" s="77" t="s">
        <v>1198</v>
      </c>
      <c r="AX322" s="77" t="s">
        <v>116</v>
      </c>
      <c r="AY322" s="576"/>
      <c r="AZ322" s="576"/>
      <c r="BA322" s="576"/>
      <c r="BB322" s="576"/>
      <c r="BC322" s="576"/>
      <c r="BD322" s="576"/>
      <c r="BE322" s="77">
        <f t="shared" si="45"/>
        <v>15</v>
      </c>
      <c r="BF322" s="77">
        <f t="shared" si="46"/>
        <v>3</v>
      </c>
      <c r="BG322" s="77">
        <f t="shared" si="47"/>
        <v>2022</v>
      </c>
      <c r="BH322" s="89"/>
    </row>
    <row r="323" spans="1:60">
      <c r="A323" s="77" t="s">
        <v>428</v>
      </c>
      <c r="B323" s="77" t="s">
        <v>2132</v>
      </c>
      <c r="C323" s="77" t="s">
        <v>2977</v>
      </c>
      <c r="D323" s="78"/>
      <c r="E323" s="77" t="s">
        <v>2978</v>
      </c>
      <c r="F323" s="77" t="s">
        <v>2135</v>
      </c>
      <c r="G323" s="77" t="s">
        <v>2574</v>
      </c>
      <c r="H323" s="77" t="s">
        <v>2575</v>
      </c>
      <c r="I323" s="77" t="s">
        <v>2576</v>
      </c>
      <c r="J323" s="77" t="s">
        <v>110</v>
      </c>
      <c r="K323" s="77">
        <v>90501</v>
      </c>
      <c r="L323" s="77" t="s">
        <v>2168</v>
      </c>
      <c r="M323" s="77" t="s">
        <v>2979</v>
      </c>
      <c r="N323" s="77"/>
      <c r="O323" s="77"/>
      <c r="P323" s="77"/>
      <c r="Q323" s="77" t="s">
        <v>1267</v>
      </c>
      <c r="R323" s="77"/>
      <c r="S323" s="77"/>
      <c r="T323" s="77" t="s">
        <v>2980</v>
      </c>
      <c r="U323" s="77">
        <v>30390456</v>
      </c>
      <c r="V323" s="77">
        <v>14.75</v>
      </c>
      <c r="W323" s="77" t="s">
        <v>2552</v>
      </c>
      <c r="X323" s="77">
        <v>400</v>
      </c>
      <c r="Y323" s="77">
        <v>768</v>
      </c>
      <c r="Z323" s="77">
        <v>24</v>
      </c>
      <c r="AA323" s="89">
        <f t="shared" si="40"/>
        <v>0.30719999999999997</v>
      </c>
      <c r="AB323" s="77" t="s">
        <v>70</v>
      </c>
      <c r="AC323" s="78">
        <v>44681</v>
      </c>
      <c r="AD323" s="77"/>
      <c r="AE323" s="77" t="s">
        <v>2142</v>
      </c>
      <c r="AF323" s="77" t="str">
        <f t="shared" si="41"/>
        <v>CA1971032901T</v>
      </c>
      <c r="AG323" s="77">
        <f t="shared" si="42"/>
        <v>768</v>
      </c>
      <c r="AH323" s="77">
        <f t="shared" si="43"/>
        <v>24</v>
      </c>
      <c r="AI323" s="89">
        <f t="shared" si="44"/>
        <v>0.30719999999999997</v>
      </c>
      <c r="AJ323" s="77" t="s">
        <v>2143</v>
      </c>
      <c r="AK323" s="77" t="s">
        <v>2977</v>
      </c>
      <c r="AL323" s="78">
        <v>44652</v>
      </c>
      <c r="AM323" s="78">
        <v>44652</v>
      </c>
      <c r="AN323" s="78">
        <v>44656</v>
      </c>
      <c r="AO323" s="78">
        <v>44656</v>
      </c>
      <c r="AP323" s="78">
        <v>44656</v>
      </c>
      <c r="AQ323" s="77" t="s">
        <v>89</v>
      </c>
      <c r="AR323" s="77"/>
      <c r="AS323" s="77" t="s">
        <v>2977</v>
      </c>
      <c r="AT323" s="78"/>
      <c r="AU323" s="78"/>
      <c r="AV323" s="78"/>
      <c r="AW323" s="77" t="s">
        <v>1198</v>
      </c>
      <c r="AX323" s="77" t="s">
        <v>116</v>
      </c>
      <c r="AY323" s="576"/>
      <c r="AZ323" s="576"/>
      <c r="BA323" s="576"/>
      <c r="BB323" s="576"/>
      <c r="BC323" s="576"/>
      <c r="BD323" s="576"/>
      <c r="BE323" s="77">
        <f t="shared" si="45"/>
        <v>15</v>
      </c>
      <c r="BF323" s="77">
        <f t="shared" si="46"/>
        <v>4</v>
      </c>
      <c r="BG323" s="77">
        <f t="shared" si="47"/>
        <v>2022</v>
      </c>
      <c r="BH323" s="89"/>
    </row>
    <row r="324" spans="1:60">
      <c r="A324" s="77" t="s">
        <v>428</v>
      </c>
      <c r="B324" s="77" t="s">
        <v>2132</v>
      </c>
      <c r="C324" s="77" t="s">
        <v>2981</v>
      </c>
      <c r="D324" s="78"/>
      <c r="E324" s="77" t="s">
        <v>2982</v>
      </c>
      <c r="F324" s="77" t="s">
        <v>2135</v>
      </c>
      <c r="G324" s="77" t="s">
        <v>2136</v>
      </c>
      <c r="H324" s="77" t="s">
        <v>2137</v>
      </c>
      <c r="I324" s="77" t="s">
        <v>2138</v>
      </c>
      <c r="J324" s="77" t="s">
        <v>110</v>
      </c>
      <c r="K324" s="77">
        <v>90248</v>
      </c>
      <c r="L324" s="77" t="s">
        <v>536</v>
      </c>
      <c r="M324" s="77" t="s">
        <v>2983</v>
      </c>
      <c r="N324" s="77"/>
      <c r="O324" s="77"/>
      <c r="P324" s="77"/>
      <c r="Q324" s="77" t="s">
        <v>1267</v>
      </c>
      <c r="R324" s="77"/>
      <c r="S324" s="77"/>
      <c r="T324" s="77" t="s">
        <v>2331</v>
      </c>
      <c r="U324" s="77">
        <v>30376609</v>
      </c>
      <c r="V324" s="77">
        <v>14.75</v>
      </c>
      <c r="W324" s="77" t="s">
        <v>2154</v>
      </c>
      <c r="X324" s="77">
        <v>340</v>
      </c>
      <c r="Y324" s="77">
        <v>832</v>
      </c>
      <c r="Z324" s="77">
        <v>26</v>
      </c>
      <c r="AA324" s="89">
        <f t="shared" si="40"/>
        <v>0.28288000000000002</v>
      </c>
      <c r="AB324" s="77" t="s">
        <v>88</v>
      </c>
      <c r="AC324" s="78">
        <v>44681</v>
      </c>
      <c r="AD324" s="77"/>
      <c r="AE324" s="77" t="s">
        <v>2142</v>
      </c>
      <c r="AF324" s="77" t="str">
        <f t="shared" si="41"/>
        <v>CA9350022824T</v>
      </c>
      <c r="AG324" s="77">
        <f t="shared" si="42"/>
        <v>832</v>
      </c>
      <c r="AH324" s="77">
        <f t="shared" si="43"/>
        <v>26</v>
      </c>
      <c r="AI324" s="89">
        <f t="shared" si="44"/>
        <v>0.28288000000000002</v>
      </c>
      <c r="AJ324" s="77" t="s">
        <v>2143</v>
      </c>
      <c r="AK324" s="77" t="s">
        <v>2981</v>
      </c>
      <c r="AL324" s="78">
        <v>44655</v>
      </c>
      <c r="AM324" s="78">
        <v>44655</v>
      </c>
      <c r="AN324" s="78">
        <v>44656</v>
      </c>
      <c r="AO324" s="78">
        <v>44656</v>
      </c>
      <c r="AP324" s="78">
        <v>44656</v>
      </c>
      <c r="AQ324" s="77" t="s">
        <v>89</v>
      </c>
      <c r="AR324" s="77"/>
      <c r="AS324" s="77" t="s">
        <v>2981</v>
      </c>
      <c r="AT324" s="78"/>
      <c r="AU324" s="78"/>
      <c r="AV324" s="78"/>
      <c r="AW324" s="77" t="s">
        <v>1198</v>
      </c>
      <c r="AX324" s="77" t="s">
        <v>116</v>
      </c>
      <c r="AY324" s="576"/>
      <c r="AZ324" s="576"/>
      <c r="BA324" s="576"/>
      <c r="BB324" s="576"/>
      <c r="BC324" s="576"/>
      <c r="BD324" s="576"/>
      <c r="BE324" s="77">
        <f t="shared" si="45"/>
        <v>15</v>
      </c>
      <c r="BF324" s="77">
        <f t="shared" si="46"/>
        <v>4</v>
      </c>
      <c r="BG324" s="77">
        <f t="shared" si="47"/>
        <v>2022</v>
      </c>
      <c r="BH324" s="89"/>
    </row>
    <row r="325" spans="1:60">
      <c r="A325" s="77" t="s">
        <v>428</v>
      </c>
      <c r="B325" s="77" t="s">
        <v>56</v>
      </c>
      <c r="C325" s="77" t="s">
        <v>2995</v>
      </c>
      <c r="D325" s="78"/>
      <c r="E325" s="77" t="s">
        <v>2993</v>
      </c>
      <c r="F325" s="77" t="s">
        <v>2135</v>
      </c>
      <c r="G325" s="77" t="s">
        <v>2136</v>
      </c>
      <c r="H325" s="77" t="s">
        <v>2137</v>
      </c>
      <c r="I325" s="77" t="s">
        <v>2138</v>
      </c>
      <c r="J325" s="77" t="s">
        <v>110</v>
      </c>
      <c r="K325" s="77">
        <v>90248</v>
      </c>
      <c r="L325" s="77" t="s">
        <v>2191</v>
      </c>
      <c r="M325" s="77" t="s">
        <v>342</v>
      </c>
      <c r="N325" s="77"/>
      <c r="O325" s="77"/>
      <c r="P325" s="77"/>
      <c r="Q325" s="77" t="s">
        <v>1267</v>
      </c>
      <c r="R325" s="77"/>
      <c r="S325" s="77"/>
      <c r="T325" s="77" t="s">
        <v>2221</v>
      </c>
      <c r="U325" s="77">
        <v>30390256</v>
      </c>
      <c r="V325" s="77">
        <v>14.75</v>
      </c>
      <c r="W325" s="77" t="s">
        <v>2197</v>
      </c>
      <c r="X325" s="77">
        <v>400</v>
      </c>
      <c r="Y325" s="77">
        <v>624</v>
      </c>
      <c r="Z325" s="77">
        <v>24</v>
      </c>
      <c r="AA325" s="89">
        <f t="shared" si="40"/>
        <v>0.24959999999999999</v>
      </c>
      <c r="AB325" s="77" t="s">
        <v>70</v>
      </c>
      <c r="AC325" s="78">
        <v>44681</v>
      </c>
      <c r="AD325" s="77"/>
      <c r="AE325" s="77" t="s">
        <v>2142</v>
      </c>
      <c r="AF325" s="77" t="str">
        <f t="shared" si="41"/>
        <v>CA2022030433T</v>
      </c>
      <c r="AG325" s="77">
        <f t="shared" si="42"/>
        <v>624</v>
      </c>
      <c r="AH325" s="77">
        <f t="shared" si="43"/>
        <v>24</v>
      </c>
      <c r="AI325" s="89">
        <f t="shared" si="44"/>
        <v>0.24959999999999999</v>
      </c>
      <c r="AJ325" s="77" t="s">
        <v>2143</v>
      </c>
      <c r="AK325" s="77" t="s">
        <v>2995</v>
      </c>
      <c r="AL325" s="78">
        <v>44652</v>
      </c>
      <c r="AM325" s="78">
        <v>44652</v>
      </c>
      <c r="AN325" s="78">
        <v>44657</v>
      </c>
      <c r="AO325" s="78">
        <v>44657</v>
      </c>
      <c r="AP325" s="78">
        <v>44657</v>
      </c>
      <c r="AQ325" s="77" t="s">
        <v>89</v>
      </c>
      <c r="AR325" s="77" t="s">
        <v>2996</v>
      </c>
      <c r="AS325" s="77" t="s">
        <v>2995</v>
      </c>
      <c r="AT325" s="78"/>
      <c r="AU325" s="78"/>
      <c r="AV325" s="78"/>
      <c r="AW325" s="77" t="s">
        <v>1198</v>
      </c>
      <c r="AX325" s="77" t="s">
        <v>116</v>
      </c>
      <c r="AY325" s="576"/>
      <c r="AZ325" s="576"/>
      <c r="BA325" s="576"/>
      <c r="BB325" s="576"/>
      <c r="BC325" s="576"/>
      <c r="BD325" s="576"/>
      <c r="BE325" s="77">
        <f t="shared" si="45"/>
        <v>15</v>
      </c>
      <c r="BF325" s="77">
        <f t="shared" si="46"/>
        <v>4</v>
      </c>
      <c r="BG325" s="77">
        <f t="shared" si="47"/>
        <v>2022</v>
      </c>
      <c r="BH325" s="89"/>
    </row>
    <row r="326" spans="1:60">
      <c r="A326" s="77" t="s">
        <v>428</v>
      </c>
      <c r="B326" s="77" t="s">
        <v>2132</v>
      </c>
      <c r="C326" s="77" t="s">
        <v>2986</v>
      </c>
      <c r="D326" s="78"/>
      <c r="E326" s="77" t="s">
        <v>2905</v>
      </c>
      <c r="F326" s="77" t="s">
        <v>2135</v>
      </c>
      <c r="G326" s="77" t="s">
        <v>2147</v>
      </c>
      <c r="H326" s="77" t="s">
        <v>2148</v>
      </c>
      <c r="I326" s="77" t="s">
        <v>531</v>
      </c>
      <c r="J326" s="77" t="s">
        <v>110</v>
      </c>
      <c r="K326" s="77">
        <v>91761</v>
      </c>
      <c r="L326" s="77" t="s">
        <v>2168</v>
      </c>
      <c r="M326" s="77" t="s">
        <v>2906</v>
      </c>
      <c r="N326" s="77"/>
      <c r="O326" s="77"/>
      <c r="P326" s="77"/>
      <c r="Q326" s="77" t="s">
        <v>1267</v>
      </c>
      <c r="R326" s="77"/>
      <c r="S326" s="77"/>
      <c r="T326" s="77" t="s">
        <v>2907</v>
      </c>
      <c r="U326" s="77">
        <v>30390456</v>
      </c>
      <c r="V326" s="77">
        <v>14.75</v>
      </c>
      <c r="W326" s="77" t="s">
        <v>2552</v>
      </c>
      <c r="X326" s="77">
        <v>400</v>
      </c>
      <c r="Y326" s="77">
        <v>768</v>
      </c>
      <c r="Z326" s="77">
        <v>24</v>
      </c>
      <c r="AA326" s="89">
        <f t="shared" si="40"/>
        <v>0.30719999999999997</v>
      </c>
      <c r="AB326" s="77" t="s">
        <v>70</v>
      </c>
      <c r="AC326" s="78">
        <v>44681</v>
      </c>
      <c r="AD326" s="77"/>
      <c r="AE326" s="77" t="s">
        <v>2142</v>
      </c>
      <c r="AF326" s="77" t="str">
        <f t="shared" si="41"/>
        <v>CA7822032903T</v>
      </c>
      <c r="AG326" s="77">
        <f t="shared" si="42"/>
        <v>768</v>
      </c>
      <c r="AH326" s="77">
        <f t="shared" si="43"/>
        <v>24</v>
      </c>
      <c r="AI326" s="89">
        <f t="shared" si="44"/>
        <v>0.30719999999999997</v>
      </c>
      <c r="AJ326" s="77" t="s">
        <v>2143</v>
      </c>
      <c r="AK326" s="77" t="s">
        <v>2986</v>
      </c>
      <c r="AL326" s="78">
        <v>44655</v>
      </c>
      <c r="AM326" s="78">
        <v>44655</v>
      </c>
      <c r="AN326" s="78">
        <v>44656</v>
      </c>
      <c r="AO326" s="78">
        <v>44656</v>
      </c>
      <c r="AP326" s="78">
        <v>44656</v>
      </c>
      <c r="AQ326" s="77" t="s">
        <v>89</v>
      </c>
      <c r="AR326" s="77"/>
      <c r="AS326" s="77" t="s">
        <v>2986</v>
      </c>
      <c r="AT326" s="78"/>
      <c r="AU326" s="78"/>
      <c r="AV326" s="78"/>
      <c r="AW326" s="77" t="s">
        <v>1198</v>
      </c>
      <c r="AX326" s="77" t="s">
        <v>116</v>
      </c>
      <c r="AY326" s="576"/>
      <c r="AZ326" s="576"/>
      <c r="BA326" s="576"/>
      <c r="BB326" s="576"/>
      <c r="BC326" s="576"/>
      <c r="BD326" s="576"/>
      <c r="BE326" s="77">
        <f t="shared" si="45"/>
        <v>15</v>
      </c>
      <c r="BF326" s="77">
        <f t="shared" si="46"/>
        <v>4</v>
      </c>
      <c r="BG326" s="77">
        <f t="shared" si="47"/>
        <v>2022</v>
      </c>
      <c r="BH326" s="89"/>
    </row>
    <row r="327" spans="1:60">
      <c r="A327" s="77" t="s">
        <v>428</v>
      </c>
      <c r="B327" s="77" t="s">
        <v>79</v>
      </c>
      <c r="C327" s="77" t="s">
        <v>2987</v>
      </c>
      <c r="D327" s="78"/>
      <c r="E327" s="77" t="s">
        <v>2958</v>
      </c>
      <c r="F327" s="77" t="s">
        <v>2135</v>
      </c>
      <c r="G327" s="77" t="s">
        <v>2147</v>
      </c>
      <c r="H327" s="77" t="s">
        <v>2148</v>
      </c>
      <c r="I327" s="77" t="s">
        <v>531</v>
      </c>
      <c r="J327" s="77" t="s">
        <v>110</v>
      </c>
      <c r="K327" s="77">
        <v>91761</v>
      </c>
      <c r="L327" s="77" t="s">
        <v>2959</v>
      </c>
      <c r="M327" s="77" t="s">
        <v>2960</v>
      </c>
      <c r="N327" s="77"/>
      <c r="O327" s="77"/>
      <c r="P327" s="77"/>
      <c r="Q327" s="77" t="s">
        <v>1267</v>
      </c>
      <c r="R327" s="77"/>
      <c r="S327" s="77"/>
      <c r="T327" s="77" t="s">
        <v>2988</v>
      </c>
      <c r="U327" s="77">
        <v>30390456</v>
      </c>
      <c r="V327" s="77">
        <v>14.75</v>
      </c>
      <c r="W327" s="77" t="s">
        <v>2552</v>
      </c>
      <c r="X327" s="77">
        <v>400</v>
      </c>
      <c r="Y327" s="77">
        <v>832</v>
      </c>
      <c r="Z327" s="77">
        <v>26</v>
      </c>
      <c r="AA327" s="89">
        <f t="shared" si="40"/>
        <v>0.33279999999999998</v>
      </c>
      <c r="AB327" s="77" t="s">
        <v>88</v>
      </c>
      <c r="AC327" s="78">
        <v>44681</v>
      </c>
      <c r="AD327" s="77"/>
      <c r="AE327" s="77" t="s">
        <v>2142</v>
      </c>
      <c r="AF327" s="77" t="str">
        <f t="shared" si="41"/>
        <v>CA3850031704T</v>
      </c>
      <c r="AG327" s="77">
        <f t="shared" si="42"/>
        <v>832</v>
      </c>
      <c r="AH327" s="77">
        <f t="shared" si="43"/>
        <v>26</v>
      </c>
      <c r="AI327" s="89">
        <f t="shared" si="44"/>
        <v>0.33279999999999998</v>
      </c>
      <c r="AJ327" s="77" t="s">
        <v>2143</v>
      </c>
      <c r="AK327" s="77" t="s">
        <v>2987</v>
      </c>
      <c r="AL327" s="78">
        <v>44652</v>
      </c>
      <c r="AM327" s="78">
        <v>44652</v>
      </c>
      <c r="AN327" s="78">
        <v>44657</v>
      </c>
      <c r="AO327" s="78">
        <v>44657</v>
      </c>
      <c r="AP327" s="78">
        <v>44657</v>
      </c>
      <c r="AQ327" s="77" t="s">
        <v>89</v>
      </c>
      <c r="AR327" s="77"/>
      <c r="AS327" s="77" t="s">
        <v>2987</v>
      </c>
      <c r="AT327" s="78"/>
      <c r="AU327" s="78"/>
      <c r="AV327" s="78"/>
      <c r="AW327" s="77" t="s">
        <v>1198</v>
      </c>
      <c r="AX327" s="77" t="s">
        <v>116</v>
      </c>
      <c r="AY327" s="576"/>
      <c r="AZ327" s="576"/>
      <c r="BA327" s="576"/>
      <c r="BB327" s="576"/>
      <c r="BC327" s="576"/>
      <c r="BD327" s="576"/>
      <c r="BE327" s="77">
        <f t="shared" si="45"/>
        <v>15</v>
      </c>
      <c r="BF327" s="77">
        <f t="shared" si="46"/>
        <v>4</v>
      </c>
      <c r="BG327" s="77">
        <f t="shared" si="47"/>
        <v>2022</v>
      </c>
      <c r="BH327" s="89"/>
    </row>
    <row r="328" spans="1:60">
      <c r="A328" s="77" t="s">
        <v>428</v>
      </c>
      <c r="B328" s="77" t="s">
        <v>2157</v>
      </c>
      <c r="C328" s="77" t="s">
        <v>2989</v>
      </c>
      <c r="D328" s="78"/>
      <c r="E328" s="77" t="s">
        <v>2990</v>
      </c>
      <c r="F328" s="77" t="s">
        <v>2135</v>
      </c>
      <c r="G328" s="77" t="s">
        <v>2147</v>
      </c>
      <c r="H328" s="77" t="s">
        <v>2148</v>
      </c>
      <c r="I328" s="77" t="s">
        <v>531</v>
      </c>
      <c r="J328" s="77" t="s">
        <v>110</v>
      </c>
      <c r="K328" s="77">
        <v>91761</v>
      </c>
      <c r="L328" s="77" t="s">
        <v>653</v>
      </c>
      <c r="M328" s="77" t="s">
        <v>2991</v>
      </c>
      <c r="N328" s="77"/>
      <c r="O328" s="77"/>
      <c r="P328" s="77"/>
      <c r="Q328" s="77" t="s">
        <v>1267</v>
      </c>
      <c r="R328" s="77"/>
      <c r="S328" s="77"/>
      <c r="T328" s="77" t="s">
        <v>2299</v>
      </c>
      <c r="U328" s="77">
        <v>30390155</v>
      </c>
      <c r="V328" s="77">
        <v>14.75</v>
      </c>
      <c r="W328" s="77" t="s">
        <v>2579</v>
      </c>
      <c r="X328" s="77">
        <v>395</v>
      </c>
      <c r="Y328" s="77">
        <v>416</v>
      </c>
      <c r="Z328" s="77">
        <v>13</v>
      </c>
      <c r="AA328" s="89">
        <f t="shared" si="40"/>
        <v>0.16431999999999999</v>
      </c>
      <c r="AB328" s="77" t="s">
        <v>70</v>
      </c>
      <c r="AC328" s="78">
        <v>44681</v>
      </c>
      <c r="AD328" s="77"/>
      <c r="AE328" s="77" t="s">
        <v>2142</v>
      </c>
      <c r="AF328" s="77" t="str">
        <f t="shared" si="41"/>
        <v>CA0736032115T</v>
      </c>
      <c r="AG328" s="77">
        <f t="shared" si="42"/>
        <v>416</v>
      </c>
      <c r="AH328" s="77">
        <f t="shared" si="43"/>
        <v>13</v>
      </c>
      <c r="AI328" s="89">
        <f t="shared" si="44"/>
        <v>0.16431999999999999</v>
      </c>
      <c r="AJ328" s="77" t="s">
        <v>2143</v>
      </c>
      <c r="AK328" s="77" t="s">
        <v>2989</v>
      </c>
      <c r="AL328" s="78">
        <v>44652</v>
      </c>
      <c r="AM328" s="78">
        <v>44652</v>
      </c>
      <c r="AN328" s="78">
        <v>44657</v>
      </c>
      <c r="AO328" s="78">
        <v>44657</v>
      </c>
      <c r="AP328" s="78">
        <v>44657</v>
      </c>
      <c r="AQ328" s="77" t="s">
        <v>89</v>
      </c>
      <c r="AR328" s="77"/>
      <c r="AS328" s="77" t="s">
        <v>2989</v>
      </c>
      <c r="AT328" s="78"/>
      <c r="AU328" s="78"/>
      <c r="AV328" s="78"/>
      <c r="AW328" s="77" t="s">
        <v>1198</v>
      </c>
      <c r="AX328" s="77" t="s">
        <v>116</v>
      </c>
      <c r="AY328" s="576"/>
      <c r="AZ328" s="576"/>
      <c r="BA328" s="576"/>
      <c r="BB328" s="576"/>
      <c r="BC328" s="576"/>
      <c r="BD328" s="576"/>
      <c r="BE328" s="77">
        <f t="shared" si="45"/>
        <v>15</v>
      </c>
      <c r="BF328" s="77">
        <f t="shared" si="46"/>
        <v>4</v>
      </c>
      <c r="BG328" s="77">
        <f t="shared" si="47"/>
        <v>2022</v>
      </c>
      <c r="BH328" s="89"/>
    </row>
    <row r="329" spans="1:60">
      <c r="A329" s="77" t="s">
        <v>428</v>
      </c>
      <c r="B329" s="77" t="s">
        <v>56</v>
      </c>
      <c r="C329" s="77" t="s">
        <v>2997</v>
      </c>
      <c r="D329" s="78"/>
      <c r="E329" s="77" t="s">
        <v>2993</v>
      </c>
      <c r="F329" s="77" t="s">
        <v>2135</v>
      </c>
      <c r="G329" s="77" t="s">
        <v>2136</v>
      </c>
      <c r="H329" s="77" t="s">
        <v>2137</v>
      </c>
      <c r="I329" s="77" t="s">
        <v>2138</v>
      </c>
      <c r="J329" s="77" t="s">
        <v>110</v>
      </c>
      <c r="K329" s="77">
        <v>90248</v>
      </c>
      <c r="L329" s="77" t="s">
        <v>2191</v>
      </c>
      <c r="M329" s="77" t="s">
        <v>342</v>
      </c>
      <c r="N329" s="77"/>
      <c r="O329" s="77"/>
      <c r="P329" s="77"/>
      <c r="Q329" s="77" t="s">
        <v>1267</v>
      </c>
      <c r="R329" s="77"/>
      <c r="S329" s="77"/>
      <c r="T329" s="77" t="s">
        <v>2221</v>
      </c>
      <c r="U329" s="77">
        <v>30390256</v>
      </c>
      <c r="V329" s="77">
        <v>14.75</v>
      </c>
      <c r="W329" s="77" t="s">
        <v>2197</v>
      </c>
      <c r="X329" s="77">
        <v>400</v>
      </c>
      <c r="Y329" s="77">
        <v>624</v>
      </c>
      <c r="Z329" s="77">
        <v>24</v>
      </c>
      <c r="AA329" s="89">
        <f t="shared" si="40"/>
        <v>0.24959999999999999</v>
      </c>
      <c r="AB329" s="77" t="s">
        <v>70</v>
      </c>
      <c r="AC329" s="78">
        <v>44681</v>
      </c>
      <c r="AD329" s="77"/>
      <c r="AE329" s="77" t="s">
        <v>2142</v>
      </c>
      <c r="AF329" s="77" t="str">
        <f t="shared" si="41"/>
        <v>CA2022030434T</v>
      </c>
      <c r="AG329" s="77">
        <f t="shared" si="42"/>
        <v>624</v>
      </c>
      <c r="AH329" s="77">
        <f t="shared" si="43"/>
        <v>24</v>
      </c>
      <c r="AI329" s="89">
        <f t="shared" si="44"/>
        <v>0.24959999999999999</v>
      </c>
      <c r="AJ329" s="77" t="s">
        <v>2143</v>
      </c>
      <c r="AK329" s="77" t="s">
        <v>2997</v>
      </c>
      <c r="AL329" s="78">
        <v>44652</v>
      </c>
      <c r="AM329" s="78">
        <v>44652</v>
      </c>
      <c r="AN329" s="78">
        <v>44657</v>
      </c>
      <c r="AO329" s="78">
        <v>44657</v>
      </c>
      <c r="AP329" s="78">
        <v>44657</v>
      </c>
      <c r="AQ329" s="77" t="s">
        <v>89</v>
      </c>
      <c r="AR329" s="77" t="s">
        <v>2998</v>
      </c>
      <c r="AS329" s="77" t="s">
        <v>2997</v>
      </c>
      <c r="AT329" s="78"/>
      <c r="AU329" s="78"/>
      <c r="AV329" s="78"/>
      <c r="AW329" s="77" t="s">
        <v>1198</v>
      </c>
      <c r="AX329" s="77" t="s">
        <v>116</v>
      </c>
      <c r="AY329" s="576"/>
      <c r="AZ329" s="576"/>
      <c r="BA329" s="576"/>
      <c r="BB329" s="576"/>
      <c r="BC329" s="576"/>
      <c r="BD329" s="576"/>
      <c r="BE329" s="77">
        <f t="shared" si="45"/>
        <v>15</v>
      </c>
      <c r="BF329" s="77">
        <f t="shared" si="46"/>
        <v>4</v>
      </c>
      <c r="BG329" s="77">
        <f t="shared" si="47"/>
        <v>2022</v>
      </c>
      <c r="BH329" s="89"/>
    </row>
    <row r="330" spans="1:60">
      <c r="A330" s="77" t="s">
        <v>428</v>
      </c>
      <c r="B330" s="77" t="s">
        <v>56</v>
      </c>
      <c r="C330" s="77" t="s">
        <v>2999</v>
      </c>
      <c r="D330" s="78"/>
      <c r="E330" s="77" t="s">
        <v>2993</v>
      </c>
      <c r="F330" s="77" t="s">
        <v>2135</v>
      </c>
      <c r="G330" s="77" t="s">
        <v>2136</v>
      </c>
      <c r="H330" s="77" t="s">
        <v>2137</v>
      </c>
      <c r="I330" s="77" t="s">
        <v>2138</v>
      </c>
      <c r="J330" s="77" t="s">
        <v>110</v>
      </c>
      <c r="K330" s="77">
        <v>90248</v>
      </c>
      <c r="L330" s="77" t="s">
        <v>2191</v>
      </c>
      <c r="M330" s="77" t="s">
        <v>342</v>
      </c>
      <c r="N330" s="77"/>
      <c r="O330" s="77"/>
      <c r="P330" s="77"/>
      <c r="Q330" s="77" t="s">
        <v>1267</v>
      </c>
      <c r="R330" s="77"/>
      <c r="S330" s="77"/>
      <c r="T330" s="77" t="s">
        <v>2221</v>
      </c>
      <c r="U330" s="77">
        <v>30390256</v>
      </c>
      <c r="V330" s="77">
        <v>14.75</v>
      </c>
      <c r="W330" s="77" t="s">
        <v>2197</v>
      </c>
      <c r="X330" s="77">
        <v>400</v>
      </c>
      <c r="Y330" s="77">
        <v>624</v>
      </c>
      <c r="Z330" s="77">
        <v>24</v>
      </c>
      <c r="AA330" s="89">
        <f t="shared" si="40"/>
        <v>0.24959999999999999</v>
      </c>
      <c r="AB330" s="77" t="s">
        <v>70</v>
      </c>
      <c r="AC330" s="78">
        <v>44681</v>
      </c>
      <c r="AD330" s="77"/>
      <c r="AE330" s="77" t="s">
        <v>2142</v>
      </c>
      <c r="AF330" s="77" t="str">
        <f t="shared" si="41"/>
        <v>CA2022030435T</v>
      </c>
      <c r="AG330" s="77">
        <f t="shared" si="42"/>
        <v>624</v>
      </c>
      <c r="AH330" s="77">
        <f t="shared" si="43"/>
        <v>24</v>
      </c>
      <c r="AI330" s="89">
        <f t="shared" si="44"/>
        <v>0.24959999999999999</v>
      </c>
      <c r="AJ330" s="77" t="s">
        <v>2143</v>
      </c>
      <c r="AK330" s="77" t="s">
        <v>2999</v>
      </c>
      <c r="AL330" s="78">
        <v>44652</v>
      </c>
      <c r="AM330" s="78">
        <v>44652</v>
      </c>
      <c r="AN330" s="78">
        <v>44657</v>
      </c>
      <c r="AO330" s="78">
        <v>44657</v>
      </c>
      <c r="AP330" s="78">
        <v>44657</v>
      </c>
      <c r="AQ330" s="77" t="s">
        <v>89</v>
      </c>
      <c r="AR330" s="77" t="s">
        <v>3000</v>
      </c>
      <c r="AS330" s="77" t="s">
        <v>2999</v>
      </c>
      <c r="AT330" s="78"/>
      <c r="AU330" s="78"/>
      <c r="AV330" s="78"/>
      <c r="AW330" s="77" t="s">
        <v>1198</v>
      </c>
      <c r="AX330" s="77" t="s">
        <v>116</v>
      </c>
      <c r="AY330" s="576"/>
      <c r="AZ330" s="576"/>
      <c r="BA330" s="576"/>
      <c r="BB330" s="576"/>
      <c r="BC330" s="576"/>
      <c r="BD330" s="576"/>
      <c r="BE330" s="77">
        <f t="shared" si="45"/>
        <v>15</v>
      </c>
      <c r="BF330" s="77">
        <f t="shared" si="46"/>
        <v>4</v>
      </c>
      <c r="BG330" s="77">
        <f t="shared" si="47"/>
        <v>2022</v>
      </c>
      <c r="BH330" s="89"/>
    </row>
    <row r="331" spans="1:60">
      <c r="A331" s="77" t="s">
        <v>428</v>
      </c>
      <c r="B331" s="77" t="s">
        <v>56</v>
      </c>
      <c r="C331" s="77" t="s">
        <v>2949</v>
      </c>
      <c r="D331" s="78"/>
      <c r="E331" s="77" t="s">
        <v>2377</v>
      </c>
      <c r="F331" s="77" t="s">
        <v>2135</v>
      </c>
      <c r="G331" s="77" t="s">
        <v>2136</v>
      </c>
      <c r="H331" s="77" t="s">
        <v>2137</v>
      </c>
      <c r="I331" s="77" t="s">
        <v>2138</v>
      </c>
      <c r="J331" s="77" t="s">
        <v>110</v>
      </c>
      <c r="K331" s="77">
        <v>90248</v>
      </c>
      <c r="L331" s="77" t="s">
        <v>1194</v>
      </c>
      <c r="M331" s="77" t="s">
        <v>1195</v>
      </c>
      <c r="N331" s="77" t="s">
        <v>1196</v>
      </c>
      <c r="O331" s="77" t="s">
        <v>110</v>
      </c>
      <c r="P331" s="77">
        <v>92407</v>
      </c>
      <c r="Q331" s="77" t="s">
        <v>1267</v>
      </c>
      <c r="R331" s="77"/>
      <c r="S331" s="77"/>
      <c r="T331" s="77"/>
      <c r="U331" s="77">
        <v>30390256</v>
      </c>
      <c r="V331" s="77">
        <v>14.75</v>
      </c>
      <c r="W331" s="77" t="s">
        <v>2197</v>
      </c>
      <c r="X331" s="77">
        <v>400</v>
      </c>
      <c r="Y331" s="77">
        <v>624</v>
      </c>
      <c r="Z331" s="77">
        <v>24</v>
      </c>
      <c r="AA331" s="89">
        <f t="shared" si="40"/>
        <v>0.24959999999999999</v>
      </c>
      <c r="AB331" s="77" t="s">
        <v>70</v>
      </c>
      <c r="AC331" s="78">
        <v>44681</v>
      </c>
      <c r="AD331" s="77"/>
      <c r="AE331" s="77" t="s">
        <v>2142</v>
      </c>
      <c r="AF331" s="77" t="str">
        <f t="shared" si="41"/>
        <v>CA2022031045T</v>
      </c>
      <c r="AG331" s="77">
        <f t="shared" si="42"/>
        <v>624</v>
      </c>
      <c r="AH331" s="77">
        <f t="shared" si="43"/>
        <v>24</v>
      </c>
      <c r="AI331" s="89">
        <f t="shared" si="44"/>
        <v>0.24959999999999999</v>
      </c>
      <c r="AJ331" s="77" t="s">
        <v>2143</v>
      </c>
      <c r="AK331" s="77" t="s">
        <v>2949</v>
      </c>
      <c r="AL331" s="78">
        <v>44655</v>
      </c>
      <c r="AM331" s="78">
        <v>44655</v>
      </c>
      <c r="AN331" s="78">
        <v>44655</v>
      </c>
      <c r="AO331" s="78">
        <v>44655</v>
      </c>
      <c r="AP331" s="78">
        <v>44655</v>
      </c>
      <c r="AQ331" s="77" t="s">
        <v>89</v>
      </c>
      <c r="AR331" s="77" t="s">
        <v>2950</v>
      </c>
      <c r="AS331" s="77" t="s">
        <v>2949</v>
      </c>
      <c r="AT331" s="78"/>
      <c r="AU331" s="78"/>
      <c r="AV331" s="78"/>
      <c r="AW331" s="77" t="s">
        <v>1198</v>
      </c>
      <c r="AX331" s="77" t="s">
        <v>116</v>
      </c>
      <c r="AY331" s="576"/>
      <c r="AZ331" s="576"/>
      <c r="BA331" s="576"/>
      <c r="BB331" s="576"/>
      <c r="BC331" s="576"/>
      <c r="BD331" s="576"/>
      <c r="BE331" s="77">
        <f t="shared" si="45"/>
        <v>15</v>
      </c>
      <c r="BF331" s="77">
        <f t="shared" si="46"/>
        <v>4</v>
      </c>
      <c r="BG331" s="77">
        <f t="shared" si="47"/>
        <v>2022</v>
      </c>
      <c r="BH331" s="89"/>
    </row>
    <row r="332" spans="1:60">
      <c r="A332" s="77" t="s">
        <v>428</v>
      </c>
      <c r="B332" s="77" t="s">
        <v>56</v>
      </c>
      <c r="C332" s="77" t="s">
        <v>2984</v>
      </c>
      <c r="D332" s="78"/>
      <c r="E332" s="77" t="s">
        <v>2309</v>
      </c>
      <c r="F332" s="77" t="s">
        <v>2135</v>
      </c>
      <c r="G332" s="77" t="s">
        <v>2147</v>
      </c>
      <c r="H332" s="77" t="s">
        <v>2148</v>
      </c>
      <c r="I332" s="77" t="s">
        <v>531</v>
      </c>
      <c r="J332" s="77" t="s">
        <v>110</v>
      </c>
      <c r="K332" s="77">
        <v>91761</v>
      </c>
      <c r="L332" s="77" t="s">
        <v>2310</v>
      </c>
      <c r="M332" s="77" t="s">
        <v>2311</v>
      </c>
      <c r="N332" s="77"/>
      <c r="O332" s="77"/>
      <c r="P332" s="77"/>
      <c r="Q332" s="77" t="s">
        <v>1267</v>
      </c>
      <c r="R332" s="77"/>
      <c r="S332" s="77"/>
      <c r="T332" s="77"/>
      <c r="U332" s="77">
        <v>30390255</v>
      </c>
      <c r="V332" s="77">
        <v>14.75</v>
      </c>
      <c r="W332" s="77" t="s">
        <v>2192</v>
      </c>
      <c r="X332" s="77">
        <v>395</v>
      </c>
      <c r="Y332" s="77">
        <v>624</v>
      </c>
      <c r="Z332" s="77">
        <v>24</v>
      </c>
      <c r="AA332" s="89">
        <f t="shared" si="40"/>
        <v>0.24648</v>
      </c>
      <c r="AB332" s="77" t="s">
        <v>70</v>
      </c>
      <c r="AC332" s="78">
        <v>44681</v>
      </c>
      <c r="AD332" s="77"/>
      <c r="AE332" s="77" t="s">
        <v>2142</v>
      </c>
      <c r="AF332" s="77" t="str">
        <f t="shared" si="41"/>
        <v>CA2022030430T</v>
      </c>
      <c r="AG332" s="77">
        <f t="shared" si="42"/>
        <v>624</v>
      </c>
      <c r="AH332" s="77">
        <f t="shared" si="43"/>
        <v>24</v>
      </c>
      <c r="AI332" s="89">
        <f t="shared" si="44"/>
        <v>0.24648</v>
      </c>
      <c r="AJ332" s="77" t="s">
        <v>2143</v>
      </c>
      <c r="AK332" s="77" t="s">
        <v>2984</v>
      </c>
      <c r="AL332" s="78">
        <v>44655</v>
      </c>
      <c r="AM332" s="78">
        <v>44655</v>
      </c>
      <c r="AN332" s="78">
        <v>44656</v>
      </c>
      <c r="AO332" s="78">
        <v>44656</v>
      </c>
      <c r="AP332" s="78">
        <v>44656</v>
      </c>
      <c r="AQ332" s="77" t="s">
        <v>89</v>
      </c>
      <c r="AR332" s="77" t="s">
        <v>2985</v>
      </c>
      <c r="AS332" s="77" t="s">
        <v>2984</v>
      </c>
      <c r="AT332" s="78"/>
      <c r="AU332" s="78"/>
      <c r="AV332" s="78"/>
      <c r="AW332" s="77" t="s">
        <v>1198</v>
      </c>
      <c r="AX332" s="77" t="s">
        <v>116</v>
      </c>
      <c r="AY332" s="576"/>
      <c r="AZ332" s="576"/>
      <c r="BA332" s="576"/>
      <c r="BB332" s="576"/>
      <c r="BC332" s="576"/>
      <c r="BD332" s="576"/>
      <c r="BE332" s="77">
        <f t="shared" si="45"/>
        <v>15</v>
      </c>
      <c r="BF332" s="77">
        <f t="shared" si="46"/>
        <v>4</v>
      </c>
      <c r="BG332" s="77">
        <f t="shared" si="47"/>
        <v>2022</v>
      </c>
      <c r="BH332" s="89"/>
    </row>
    <row r="333" spans="1:60">
      <c r="A333" s="77" t="s">
        <v>428</v>
      </c>
      <c r="B333" s="77" t="s">
        <v>56</v>
      </c>
      <c r="C333" s="77" t="s">
        <v>3001</v>
      </c>
      <c r="D333" s="78"/>
      <c r="E333" s="77" t="s">
        <v>3002</v>
      </c>
      <c r="F333" s="77" t="s">
        <v>2135</v>
      </c>
      <c r="G333" s="77" t="s">
        <v>2147</v>
      </c>
      <c r="H333" s="77" t="s">
        <v>2148</v>
      </c>
      <c r="I333" s="77" t="s">
        <v>531</v>
      </c>
      <c r="J333" s="77" t="s">
        <v>110</v>
      </c>
      <c r="K333" s="77">
        <v>91761</v>
      </c>
      <c r="L333" s="77" t="s">
        <v>1225</v>
      </c>
      <c r="M333" s="77" t="s">
        <v>1226</v>
      </c>
      <c r="N333" s="77" t="s">
        <v>565</v>
      </c>
      <c r="O333" s="77" t="s">
        <v>110</v>
      </c>
      <c r="P333" s="77">
        <v>94544</v>
      </c>
      <c r="Q333" s="77" t="s">
        <v>1267</v>
      </c>
      <c r="R333" s="77"/>
      <c r="S333" s="77"/>
      <c r="T333" s="77" t="s">
        <v>2378</v>
      </c>
      <c r="U333" s="77">
        <v>30390256</v>
      </c>
      <c r="V333" s="77">
        <v>14.75</v>
      </c>
      <c r="W333" s="77" t="s">
        <v>2197</v>
      </c>
      <c r="X333" s="77">
        <v>400</v>
      </c>
      <c r="Y333" s="77">
        <v>624</v>
      </c>
      <c r="Z333" s="77">
        <v>24</v>
      </c>
      <c r="AA333" s="89">
        <f t="shared" si="40"/>
        <v>0.24959999999999999</v>
      </c>
      <c r="AB333" s="77" t="s">
        <v>70</v>
      </c>
      <c r="AC333" s="78">
        <v>44681</v>
      </c>
      <c r="AD333" s="77"/>
      <c r="AE333" s="77" t="s">
        <v>2142</v>
      </c>
      <c r="AF333" s="77" t="str">
        <f t="shared" si="41"/>
        <v>CA2022040101T</v>
      </c>
      <c r="AG333" s="77">
        <f t="shared" si="42"/>
        <v>624</v>
      </c>
      <c r="AH333" s="77">
        <f t="shared" si="43"/>
        <v>24</v>
      </c>
      <c r="AI333" s="89">
        <f t="shared" si="44"/>
        <v>0.24959999999999999</v>
      </c>
      <c r="AJ333" s="77" t="s">
        <v>2143</v>
      </c>
      <c r="AK333" s="77" t="s">
        <v>3001</v>
      </c>
      <c r="AL333" s="78">
        <v>44656</v>
      </c>
      <c r="AM333" s="78">
        <v>44656</v>
      </c>
      <c r="AN333" s="78">
        <v>44657</v>
      </c>
      <c r="AO333" s="78">
        <v>44657</v>
      </c>
      <c r="AP333" s="78">
        <v>44657</v>
      </c>
      <c r="AQ333" s="77" t="s">
        <v>89</v>
      </c>
      <c r="AR333" s="77" t="s">
        <v>3003</v>
      </c>
      <c r="AS333" s="77" t="s">
        <v>3001</v>
      </c>
      <c r="AT333" s="78"/>
      <c r="AU333" s="78"/>
      <c r="AV333" s="78"/>
      <c r="AW333" s="77" t="s">
        <v>1198</v>
      </c>
      <c r="AX333" s="77" t="s">
        <v>116</v>
      </c>
      <c r="AY333" s="576"/>
      <c r="AZ333" s="576"/>
      <c r="BA333" s="576"/>
      <c r="BB333" s="576"/>
      <c r="BC333" s="576"/>
      <c r="BD333" s="576"/>
      <c r="BE333" s="77">
        <f t="shared" si="45"/>
        <v>15</v>
      </c>
      <c r="BF333" s="77">
        <f t="shared" si="46"/>
        <v>4</v>
      </c>
      <c r="BG333" s="77">
        <f t="shared" si="47"/>
        <v>2022</v>
      </c>
      <c r="BH333" s="89"/>
    </row>
    <row r="334" spans="1:60">
      <c r="A334" s="77" t="s">
        <v>428</v>
      </c>
      <c r="B334" s="77" t="s">
        <v>56</v>
      </c>
      <c r="C334" s="77" t="s">
        <v>3004</v>
      </c>
      <c r="D334" s="78"/>
      <c r="E334" s="77" t="s">
        <v>3002</v>
      </c>
      <c r="F334" s="77" t="s">
        <v>2135</v>
      </c>
      <c r="G334" s="77" t="s">
        <v>2147</v>
      </c>
      <c r="H334" s="77" t="s">
        <v>2148</v>
      </c>
      <c r="I334" s="77" t="s">
        <v>531</v>
      </c>
      <c r="J334" s="77" t="s">
        <v>110</v>
      </c>
      <c r="K334" s="77">
        <v>91761</v>
      </c>
      <c r="L334" s="77" t="s">
        <v>1225</v>
      </c>
      <c r="M334" s="77" t="s">
        <v>1226</v>
      </c>
      <c r="N334" s="77" t="s">
        <v>565</v>
      </c>
      <c r="O334" s="77" t="s">
        <v>110</v>
      </c>
      <c r="P334" s="77">
        <v>94544</v>
      </c>
      <c r="Q334" s="77" t="s">
        <v>1267</v>
      </c>
      <c r="R334" s="77"/>
      <c r="S334" s="77"/>
      <c r="T334" s="77" t="s">
        <v>2378</v>
      </c>
      <c r="U334" s="77">
        <v>30390256</v>
      </c>
      <c r="V334" s="77">
        <v>14.75</v>
      </c>
      <c r="W334" s="77" t="s">
        <v>2197</v>
      </c>
      <c r="X334" s="77">
        <v>400</v>
      </c>
      <c r="Y334" s="77">
        <v>624</v>
      </c>
      <c r="Z334" s="77">
        <v>24</v>
      </c>
      <c r="AA334" s="89">
        <f t="shared" si="40"/>
        <v>0.24959999999999999</v>
      </c>
      <c r="AB334" s="77" t="s">
        <v>70</v>
      </c>
      <c r="AC334" s="78">
        <v>44681</v>
      </c>
      <c r="AD334" s="77"/>
      <c r="AE334" s="77" t="s">
        <v>2142</v>
      </c>
      <c r="AF334" s="77" t="str">
        <f t="shared" si="41"/>
        <v>CA2022040102T</v>
      </c>
      <c r="AG334" s="77">
        <f t="shared" si="42"/>
        <v>624</v>
      </c>
      <c r="AH334" s="77">
        <f t="shared" si="43"/>
        <v>24</v>
      </c>
      <c r="AI334" s="89">
        <f t="shared" si="44"/>
        <v>0.24959999999999999</v>
      </c>
      <c r="AJ334" s="77" t="s">
        <v>2143</v>
      </c>
      <c r="AK334" s="77" t="s">
        <v>3004</v>
      </c>
      <c r="AL334" s="78">
        <v>44656</v>
      </c>
      <c r="AM334" s="78">
        <v>44656</v>
      </c>
      <c r="AN334" s="78">
        <v>44657</v>
      </c>
      <c r="AO334" s="78">
        <v>44657</v>
      </c>
      <c r="AP334" s="78">
        <v>44657</v>
      </c>
      <c r="AQ334" s="77" t="s">
        <v>89</v>
      </c>
      <c r="AR334" s="77" t="s">
        <v>3005</v>
      </c>
      <c r="AS334" s="77" t="s">
        <v>3004</v>
      </c>
      <c r="AT334" s="78"/>
      <c r="AU334" s="78"/>
      <c r="AV334" s="78"/>
      <c r="AW334" s="77" t="s">
        <v>1198</v>
      </c>
      <c r="AX334" s="77" t="s">
        <v>116</v>
      </c>
      <c r="AY334" s="576"/>
      <c r="AZ334" s="576"/>
      <c r="BA334" s="576"/>
      <c r="BB334" s="576"/>
      <c r="BC334" s="576"/>
      <c r="BD334" s="576"/>
      <c r="BE334" s="77">
        <f t="shared" si="45"/>
        <v>15</v>
      </c>
      <c r="BF334" s="77">
        <f t="shared" si="46"/>
        <v>4</v>
      </c>
      <c r="BG334" s="77">
        <f t="shared" si="47"/>
        <v>2022</v>
      </c>
      <c r="BH334" s="89"/>
    </row>
    <row r="335" spans="1:60">
      <c r="A335" s="77" t="s">
        <v>428</v>
      </c>
      <c r="B335" s="77" t="s">
        <v>56</v>
      </c>
      <c r="C335" s="77" t="s">
        <v>3006</v>
      </c>
      <c r="D335" s="78"/>
      <c r="E335" s="77" t="s">
        <v>3002</v>
      </c>
      <c r="F335" s="77" t="s">
        <v>2135</v>
      </c>
      <c r="G335" s="77" t="s">
        <v>2147</v>
      </c>
      <c r="H335" s="77" t="s">
        <v>2148</v>
      </c>
      <c r="I335" s="77" t="s">
        <v>531</v>
      </c>
      <c r="J335" s="77" t="s">
        <v>110</v>
      </c>
      <c r="K335" s="77">
        <v>91761</v>
      </c>
      <c r="L335" s="77" t="s">
        <v>1225</v>
      </c>
      <c r="M335" s="77" t="s">
        <v>1226</v>
      </c>
      <c r="N335" s="77" t="s">
        <v>565</v>
      </c>
      <c r="O335" s="77" t="s">
        <v>110</v>
      </c>
      <c r="P335" s="77">
        <v>94544</v>
      </c>
      <c r="Q335" s="77" t="s">
        <v>1267</v>
      </c>
      <c r="R335" s="77"/>
      <c r="S335" s="77"/>
      <c r="T335" s="77" t="s">
        <v>2378</v>
      </c>
      <c r="U335" s="77">
        <v>30390256</v>
      </c>
      <c r="V335" s="77">
        <v>14.75</v>
      </c>
      <c r="W335" s="77" t="s">
        <v>2197</v>
      </c>
      <c r="X335" s="77">
        <v>400</v>
      </c>
      <c r="Y335" s="77">
        <v>624</v>
      </c>
      <c r="Z335" s="77">
        <v>24</v>
      </c>
      <c r="AA335" s="89">
        <f t="shared" si="40"/>
        <v>0.24959999999999999</v>
      </c>
      <c r="AB335" s="77" t="s">
        <v>70</v>
      </c>
      <c r="AC335" s="78">
        <v>44681</v>
      </c>
      <c r="AD335" s="77"/>
      <c r="AE335" s="77" t="s">
        <v>2142</v>
      </c>
      <c r="AF335" s="77" t="str">
        <f t="shared" si="41"/>
        <v>CA2022040103T</v>
      </c>
      <c r="AG335" s="77">
        <f t="shared" si="42"/>
        <v>624</v>
      </c>
      <c r="AH335" s="77">
        <f t="shared" si="43"/>
        <v>24</v>
      </c>
      <c r="AI335" s="89">
        <f t="shared" si="44"/>
        <v>0.24959999999999999</v>
      </c>
      <c r="AJ335" s="77" t="s">
        <v>2143</v>
      </c>
      <c r="AK335" s="77" t="s">
        <v>3006</v>
      </c>
      <c r="AL335" s="78">
        <v>44656</v>
      </c>
      <c r="AM335" s="78">
        <v>44656</v>
      </c>
      <c r="AN335" s="78">
        <v>44657</v>
      </c>
      <c r="AO335" s="78">
        <v>44657</v>
      </c>
      <c r="AP335" s="78">
        <v>44657</v>
      </c>
      <c r="AQ335" s="77" t="s">
        <v>89</v>
      </c>
      <c r="AR335" s="77" t="s">
        <v>3007</v>
      </c>
      <c r="AS335" s="77" t="s">
        <v>3006</v>
      </c>
      <c r="AT335" s="78"/>
      <c r="AU335" s="78"/>
      <c r="AV335" s="78"/>
      <c r="AW335" s="77" t="s">
        <v>1198</v>
      </c>
      <c r="AX335" s="77" t="s">
        <v>116</v>
      </c>
      <c r="AY335" s="576"/>
      <c r="AZ335" s="576"/>
      <c r="BA335" s="576"/>
      <c r="BB335" s="576"/>
      <c r="BC335" s="576"/>
      <c r="BD335" s="576"/>
      <c r="BE335" s="77">
        <f t="shared" si="45"/>
        <v>15</v>
      </c>
      <c r="BF335" s="77">
        <f t="shared" si="46"/>
        <v>4</v>
      </c>
      <c r="BG335" s="77">
        <f t="shared" si="47"/>
        <v>2022</v>
      </c>
      <c r="BH335" s="89"/>
    </row>
    <row r="336" spans="1:60">
      <c r="A336" s="77" t="s">
        <v>428</v>
      </c>
      <c r="B336" s="77" t="s">
        <v>56</v>
      </c>
      <c r="C336" s="77" t="s">
        <v>3008</v>
      </c>
      <c r="D336" s="78"/>
      <c r="E336" s="77" t="s">
        <v>3002</v>
      </c>
      <c r="F336" s="77" t="s">
        <v>2135</v>
      </c>
      <c r="G336" s="77" t="s">
        <v>2147</v>
      </c>
      <c r="H336" s="77" t="s">
        <v>2148</v>
      </c>
      <c r="I336" s="77" t="s">
        <v>531</v>
      </c>
      <c r="J336" s="77" t="s">
        <v>110</v>
      </c>
      <c r="K336" s="77">
        <v>91761</v>
      </c>
      <c r="L336" s="77" t="s">
        <v>1225</v>
      </c>
      <c r="M336" s="77" t="s">
        <v>1226</v>
      </c>
      <c r="N336" s="77" t="s">
        <v>565</v>
      </c>
      <c r="O336" s="77" t="s">
        <v>110</v>
      </c>
      <c r="P336" s="77">
        <v>94544</v>
      </c>
      <c r="Q336" s="77" t="s">
        <v>1267</v>
      </c>
      <c r="R336" s="77"/>
      <c r="S336" s="77"/>
      <c r="T336" s="77" t="s">
        <v>2378</v>
      </c>
      <c r="U336" s="77">
        <v>30390256</v>
      </c>
      <c r="V336" s="77">
        <v>14.75</v>
      </c>
      <c r="W336" s="77" t="s">
        <v>2197</v>
      </c>
      <c r="X336" s="77">
        <v>400</v>
      </c>
      <c r="Y336" s="77">
        <v>624</v>
      </c>
      <c r="Z336" s="77">
        <v>24</v>
      </c>
      <c r="AA336" s="89">
        <f t="shared" si="40"/>
        <v>0.24959999999999999</v>
      </c>
      <c r="AB336" s="77" t="s">
        <v>70</v>
      </c>
      <c r="AC336" s="78">
        <v>44681</v>
      </c>
      <c r="AD336" s="77"/>
      <c r="AE336" s="77" t="s">
        <v>2142</v>
      </c>
      <c r="AF336" s="77" t="str">
        <f t="shared" si="41"/>
        <v>CA2022040104T</v>
      </c>
      <c r="AG336" s="77">
        <f t="shared" si="42"/>
        <v>624</v>
      </c>
      <c r="AH336" s="77">
        <f t="shared" si="43"/>
        <v>24</v>
      </c>
      <c r="AI336" s="89">
        <f t="shared" si="44"/>
        <v>0.24959999999999999</v>
      </c>
      <c r="AJ336" s="77" t="s">
        <v>2143</v>
      </c>
      <c r="AK336" s="77" t="s">
        <v>3008</v>
      </c>
      <c r="AL336" s="78">
        <v>44656</v>
      </c>
      <c r="AM336" s="78">
        <v>44656</v>
      </c>
      <c r="AN336" s="78">
        <v>44657</v>
      </c>
      <c r="AO336" s="78">
        <v>44657</v>
      </c>
      <c r="AP336" s="78">
        <v>44657</v>
      </c>
      <c r="AQ336" s="77" t="s">
        <v>89</v>
      </c>
      <c r="AR336" s="77" t="s">
        <v>3009</v>
      </c>
      <c r="AS336" s="77" t="s">
        <v>3008</v>
      </c>
      <c r="AT336" s="78"/>
      <c r="AU336" s="78"/>
      <c r="AV336" s="78"/>
      <c r="AW336" s="77" t="s">
        <v>1198</v>
      </c>
      <c r="AX336" s="77" t="s">
        <v>116</v>
      </c>
      <c r="AY336" s="576"/>
      <c r="AZ336" s="576"/>
      <c r="BA336" s="576"/>
      <c r="BB336" s="576"/>
      <c r="BC336" s="576"/>
      <c r="BD336" s="576"/>
      <c r="BE336" s="77">
        <f t="shared" si="45"/>
        <v>15</v>
      </c>
      <c r="BF336" s="77">
        <f t="shared" si="46"/>
        <v>4</v>
      </c>
      <c r="BG336" s="77">
        <f t="shared" si="47"/>
        <v>2022</v>
      </c>
      <c r="BH336" s="89"/>
    </row>
    <row r="337" spans="1:60">
      <c r="A337" s="77" t="s">
        <v>428</v>
      </c>
      <c r="B337" s="77" t="s">
        <v>2132</v>
      </c>
      <c r="C337" s="77" t="s">
        <v>3010</v>
      </c>
      <c r="D337" s="78"/>
      <c r="E337" s="77" t="s">
        <v>3011</v>
      </c>
      <c r="F337" s="77" t="s">
        <v>2135</v>
      </c>
      <c r="G337" s="77" t="s">
        <v>2574</v>
      </c>
      <c r="H337" s="77" t="s">
        <v>2575</v>
      </c>
      <c r="I337" s="77" t="s">
        <v>2576</v>
      </c>
      <c r="J337" s="77" t="s">
        <v>110</v>
      </c>
      <c r="K337" s="77">
        <v>90501</v>
      </c>
      <c r="L337" s="77" t="s">
        <v>3012</v>
      </c>
      <c r="M337" s="77" t="s">
        <v>3013</v>
      </c>
      <c r="N337" s="77"/>
      <c r="O337" s="77"/>
      <c r="P337" s="77"/>
      <c r="Q337" s="77" t="s">
        <v>1267</v>
      </c>
      <c r="R337" s="77"/>
      <c r="S337" s="77"/>
      <c r="T337" s="77" t="s">
        <v>3014</v>
      </c>
      <c r="U337" s="77">
        <v>30390456</v>
      </c>
      <c r="V337" s="77">
        <v>14.75</v>
      </c>
      <c r="W337" s="77" t="s">
        <v>2141</v>
      </c>
      <c r="X337" s="77">
        <v>400</v>
      </c>
      <c r="Y337" s="77">
        <v>768</v>
      </c>
      <c r="Z337" s="77">
        <v>24</v>
      </c>
      <c r="AA337" s="89">
        <f t="shared" si="40"/>
        <v>0.30719999999999997</v>
      </c>
      <c r="AB337" s="77" t="s">
        <v>88</v>
      </c>
      <c r="AC337" s="78">
        <v>44681</v>
      </c>
      <c r="AD337" s="77"/>
      <c r="AE337" s="77" t="s">
        <v>2142</v>
      </c>
      <c r="AF337" s="77" t="str">
        <f t="shared" si="41"/>
        <v>CA4116031007T</v>
      </c>
      <c r="AG337" s="77">
        <f t="shared" si="42"/>
        <v>768</v>
      </c>
      <c r="AH337" s="77">
        <f t="shared" si="43"/>
        <v>24</v>
      </c>
      <c r="AI337" s="89">
        <f t="shared" si="44"/>
        <v>0.30719999999999997</v>
      </c>
      <c r="AJ337" s="77" t="s">
        <v>2143</v>
      </c>
      <c r="AK337" s="77" t="s">
        <v>3010</v>
      </c>
      <c r="AL337" s="78">
        <v>44643</v>
      </c>
      <c r="AM337" s="78">
        <v>44643</v>
      </c>
      <c r="AN337" s="78">
        <v>44658</v>
      </c>
      <c r="AO337" s="78">
        <v>44658</v>
      </c>
      <c r="AP337" s="78">
        <v>44658</v>
      </c>
      <c r="AQ337" s="77" t="s">
        <v>89</v>
      </c>
      <c r="AR337" s="77"/>
      <c r="AS337" s="77" t="s">
        <v>3010</v>
      </c>
      <c r="AT337" s="78"/>
      <c r="AU337" s="78"/>
      <c r="AV337" s="78"/>
      <c r="AW337" s="77" t="s">
        <v>1198</v>
      </c>
      <c r="AX337" s="77" t="s">
        <v>116</v>
      </c>
      <c r="AY337" s="576"/>
      <c r="AZ337" s="576"/>
      <c r="BA337" s="576"/>
      <c r="BB337" s="576"/>
      <c r="BC337" s="576"/>
      <c r="BD337" s="576"/>
      <c r="BE337" s="77">
        <f t="shared" si="45"/>
        <v>15</v>
      </c>
      <c r="BF337" s="77">
        <f t="shared" si="46"/>
        <v>3</v>
      </c>
      <c r="BG337" s="77">
        <f t="shared" si="47"/>
        <v>2022</v>
      </c>
      <c r="BH337" s="89"/>
    </row>
    <row r="338" spans="1:60">
      <c r="A338" s="77" t="s">
        <v>428</v>
      </c>
      <c r="B338" s="77" t="s">
        <v>2132</v>
      </c>
      <c r="C338" s="77" t="s">
        <v>3015</v>
      </c>
      <c r="D338" s="78"/>
      <c r="E338" s="77" t="s">
        <v>3016</v>
      </c>
      <c r="F338" s="77" t="s">
        <v>2135</v>
      </c>
      <c r="G338" s="77" t="s">
        <v>2574</v>
      </c>
      <c r="H338" s="77" t="s">
        <v>2575</v>
      </c>
      <c r="I338" s="77" t="s">
        <v>2576</v>
      </c>
      <c r="J338" s="77" t="s">
        <v>110</v>
      </c>
      <c r="K338" s="77">
        <v>90501</v>
      </c>
      <c r="L338" s="77" t="s">
        <v>2168</v>
      </c>
      <c r="M338" s="77" t="s">
        <v>3017</v>
      </c>
      <c r="N338" s="77"/>
      <c r="O338" s="77"/>
      <c r="P338" s="77"/>
      <c r="Q338" s="77" t="s">
        <v>1267</v>
      </c>
      <c r="R338" s="77"/>
      <c r="S338" s="77"/>
      <c r="T338" s="77" t="s">
        <v>3018</v>
      </c>
      <c r="U338" s="77">
        <v>30390456</v>
      </c>
      <c r="V338" s="77">
        <v>14.75</v>
      </c>
      <c r="W338" s="77" t="s">
        <v>2552</v>
      </c>
      <c r="X338" s="77">
        <v>400</v>
      </c>
      <c r="Y338" s="77">
        <v>768</v>
      </c>
      <c r="Z338" s="77">
        <v>24</v>
      </c>
      <c r="AA338" s="89">
        <f t="shared" si="40"/>
        <v>0.30719999999999997</v>
      </c>
      <c r="AB338" s="77" t="s">
        <v>70</v>
      </c>
      <c r="AC338" s="78">
        <v>44681</v>
      </c>
      <c r="AD338" s="77"/>
      <c r="AE338" s="77" t="s">
        <v>2142</v>
      </c>
      <c r="AF338" s="77" t="str">
        <f t="shared" si="41"/>
        <v>CA4971032904T</v>
      </c>
      <c r="AG338" s="77">
        <f t="shared" si="42"/>
        <v>768</v>
      </c>
      <c r="AH338" s="77">
        <f t="shared" si="43"/>
        <v>24</v>
      </c>
      <c r="AI338" s="89">
        <f t="shared" si="44"/>
        <v>0.30719999999999997</v>
      </c>
      <c r="AJ338" s="77" t="s">
        <v>2143</v>
      </c>
      <c r="AK338" s="77" t="s">
        <v>3015</v>
      </c>
      <c r="AL338" s="78">
        <v>44655</v>
      </c>
      <c r="AM338" s="78">
        <v>44655</v>
      </c>
      <c r="AN338" s="78">
        <v>44658</v>
      </c>
      <c r="AO338" s="78">
        <v>44658</v>
      </c>
      <c r="AP338" s="78">
        <v>44658</v>
      </c>
      <c r="AQ338" s="77" t="s">
        <v>89</v>
      </c>
      <c r="AR338" s="77" t="s">
        <v>3019</v>
      </c>
      <c r="AS338" s="77" t="s">
        <v>3015</v>
      </c>
      <c r="AT338" s="78"/>
      <c r="AU338" s="78"/>
      <c r="AV338" s="78"/>
      <c r="AW338" s="77" t="s">
        <v>1198</v>
      </c>
      <c r="AX338" s="77" t="s">
        <v>116</v>
      </c>
      <c r="AY338" s="576"/>
      <c r="AZ338" s="576"/>
      <c r="BA338" s="576"/>
      <c r="BB338" s="576"/>
      <c r="BC338" s="576"/>
      <c r="BD338" s="576"/>
      <c r="BE338" s="77">
        <f t="shared" si="45"/>
        <v>15</v>
      </c>
      <c r="BF338" s="77">
        <f t="shared" si="46"/>
        <v>4</v>
      </c>
      <c r="BG338" s="77">
        <f t="shared" si="47"/>
        <v>2022</v>
      </c>
      <c r="BH338" s="89"/>
    </row>
    <row r="339" spans="1:60">
      <c r="A339" s="77" t="s">
        <v>428</v>
      </c>
      <c r="B339" s="77" t="s">
        <v>56</v>
      </c>
      <c r="C339" s="77" t="s">
        <v>3044</v>
      </c>
      <c r="D339" s="78"/>
      <c r="E339" s="77" t="s">
        <v>2993</v>
      </c>
      <c r="F339" s="77" t="s">
        <v>2135</v>
      </c>
      <c r="G339" s="77" t="s">
        <v>2147</v>
      </c>
      <c r="H339" s="77" t="s">
        <v>2148</v>
      </c>
      <c r="I339" s="77" t="s">
        <v>531</v>
      </c>
      <c r="J339" s="77" t="s">
        <v>110</v>
      </c>
      <c r="K339" s="77">
        <v>91761</v>
      </c>
      <c r="L339" s="77" t="s">
        <v>2191</v>
      </c>
      <c r="M339" s="77" t="s">
        <v>342</v>
      </c>
      <c r="N339" s="77"/>
      <c r="O339" s="77"/>
      <c r="P339" s="77"/>
      <c r="Q339" s="77" t="s">
        <v>1267</v>
      </c>
      <c r="R339" s="77"/>
      <c r="S339" s="77"/>
      <c r="T339" s="77" t="s">
        <v>2221</v>
      </c>
      <c r="U339" s="77">
        <v>30390256</v>
      </c>
      <c r="V339" s="77">
        <v>14.75</v>
      </c>
      <c r="W339" s="77" t="s">
        <v>2197</v>
      </c>
      <c r="X339" s="77">
        <v>400</v>
      </c>
      <c r="Y339" s="77">
        <v>624</v>
      </c>
      <c r="Z339" s="77">
        <v>24</v>
      </c>
      <c r="AA339" s="89">
        <f t="shared" si="40"/>
        <v>0.24959999999999999</v>
      </c>
      <c r="AB339" s="77" t="s">
        <v>70</v>
      </c>
      <c r="AC339" s="78">
        <v>44681</v>
      </c>
      <c r="AD339" s="77"/>
      <c r="AE339" s="77" t="s">
        <v>2142</v>
      </c>
      <c r="AF339" s="77" t="str">
        <f t="shared" si="41"/>
        <v>CA2022030436T</v>
      </c>
      <c r="AG339" s="77">
        <f t="shared" si="42"/>
        <v>624</v>
      </c>
      <c r="AH339" s="77">
        <f t="shared" si="43"/>
        <v>24</v>
      </c>
      <c r="AI339" s="89">
        <f t="shared" si="44"/>
        <v>0.24959999999999999</v>
      </c>
      <c r="AJ339" s="77" t="s">
        <v>2143</v>
      </c>
      <c r="AK339" s="77" t="s">
        <v>3044</v>
      </c>
      <c r="AL339" s="78">
        <v>44656</v>
      </c>
      <c r="AM339" s="78">
        <v>44656</v>
      </c>
      <c r="AN339" s="78">
        <v>44662</v>
      </c>
      <c r="AO339" s="78">
        <v>44662</v>
      </c>
      <c r="AP339" s="78">
        <v>44662</v>
      </c>
      <c r="AQ339" s="77" t="s">
        <v>89</v>
      </c>
      <c r="AR339" s="77" t="s">
        <v>3045</v>
      </c>
      <c r="AS339" s="77" t="s">
        <v>3044</v>
      </c>
      <c r="AT339" s="78"/>
      <c r="AU339" s="78"/>
      <c r="AV339" s="78"/>
      <c r="AW339" s="77" t="s">
        <v>1198</v>
      </c>
      <c r="AX339" s="77" t="s">
        <v>116</v>
      </c>
      <c r="AY339" s="576"/>
      <c r="AZ339" s="576"/>
      <c r="BA339" s="576"/>
      <c r="BB339" s="576"/>
      <c r="BC339" s="576"/>
      <c r="BD339" s="576"/>
      <c r="BE339" s="77">
        <f t="shared" si="45"/>
        <v>16</v>
      </c>
      <c r="BF339" s="77">
        <f t="shared" si="46"/>
        <v>4</v>
      </c>
      <c r="BG339" s="77">
        <f t="shared" si="47"/>
        <v>2022</v>
      </c>
      <c r="BH339" s="89"/>
    </row>
    <row r="340" spans="1:60">
      <c r="A340" s="77" t="s">
        <v>428</v>
      </c>
      <c r="B340" s="77" t="s">
        <v>56</v>
      </c>
      <c r="C340" s="77" t="s">
        <v>3020</v>
      </c>
      <c r="D340" s="78"/>
      <c r="E340" s="77" t="s">
        <v>3002</v>
      </c>
      <c r="F340" s="77" t="s">
        <v>2135</v>
      </c>
      <c r="G340" s="77" t="s">
        <v>2147</v>
      </c>
      <c r="H340" s="77" t="s">
        <v>2148</v>
      </c>
      <c r="I340" s="77" t="s">
        <v>531</v>
      </c>
      <c r="J340" s="77" t="s">
        <v>110</v>
      </c>
      <c r="K340" s="77">
        <v>91761</v>
      </c>
      <c r="L340" s="77" t="s">
        <v>1225</v>
      </c>
      <c r="M340" s="77" t="s">
        <v>1226</v>
      </c>
      <c r="N340" s="77" t="s">
        <v>565</v>
      </c>
      <c r="O340" s="77" t="s">
        <v>110</v>
      </c>
      <c r="P340" s="77">
        <v>94544</v>
      </c>
      <c r="Q340" s="77" t="s">
        <v>1267</v>
      </c>
      <c r="R340" s="77"/>
      <c r="S340" s="77"/>
      <c r="T340" s="77" t="s">
        <v>2378</v>
      </c>
      <c r="U340" s="77">
        <v>30390256</v>
      </c>
      <c r="V340" s="77">
        <v>14.75</v>
      </c>
      <c r="W340" s="77" t="s">
        <v>2197</v>
      </c>
      <c r="X340" s="77">
        <v>400</v>
      </c>
      <c r="Y340" s="77">
        <v>624</v>
      </c>
      <c r="Z340" s="77">
        <v>24</v>
      </c>
      <c r="AA340" s="89">
        <f t="shared" ref="AA340:AA403" si="48">X340*Y340/1000000</f>
        <v>0.24959999999999999</v>
      </c>
      <c r="AB340" s="77" t="s">
        <v>70</v>
      </c>
      <c r="AC340" s="78">
        <v>44681</v>
      </c>
      <c r="AD340" s="77"/>
      <c r="AE340" s="77" t="s">
        <v>2142</v>
      </c>
      <c r="AF340" s="77" t="str">
        <f t="shared" ref="AF340:AF403" si="49">C340</f>
        <v>CA2022040105T</v>
      </c>
      <c r="AG340" s="77">
        <f t="shared" ref="AG340:AG403" si="50">Y340</f>
        <v>624</v>
      </c>
      <c r="AH340" s="77">
        <f t="shared" ref="AH340:AH403" si="51">Z340</f>
        <v>24</v>
      </c>
      <c r="AI340" s="89">
        <f t="shared" ref="AI340:AI403" si="52">AA340</f>
        <v>0.24959999999999999</v>
      </c>
      <c r="AJ340" s="77" t="s">
        <v>2143</v>
      </c>
      <c r="AK340" s="77" t="s">
        <v>3020</v>
      </c>
      <c r="AL340" s="78">
        <v>44657</v>
      </c>
      <c r="AM340" s="78">
        <v>44657</v>
      </c>
      <c r="AN340" s="78">
        <v>44658</v>
      </c>
      <c r="AO340" s="78">
        <v>44658</v>
      </c>
      <c r="AP340" s="78">
        <v>44658</v>
      </c>
      <c r="AQ340" s="77" t="s">
        <v>89</v>
      </c>
      <c r="AR340" s="77" t="s">
        <v>3021</v>
      </c>
      <c r="AS340" s="77" t="s">
        <v>3020</v>
      </c>
      <c r="AT340" s="78"/>
      <c r="AU340" s="78"/>
      <c r="AV340" s="78"/>
      <c r="AW340" s="77" t="s">
        <v>1198</v>
      </c>
      <c r="AX340" s="77" t="s">
        <v>116</v>
      </c>
      <c r="AY340" s="576"/>
      <c r="AZ340" s="576"/>
      <c r="BA340" s="576"/>
      <c r="BB340" s="576"/>
      <c r="BC340" s="576"/>
      <c r="BD340" s="576"/>
      <c r="BE340" s="77">
        <f t="shared" ref="BE340:BE403" si="53">WEEKNUM(AN340)</f>
        <v>15</v>
      </c>
      <c r="BF340" s="77">
        <f t="shared" ref="BF340:BF403" si="54">MONTH(AL340)</f>
        <v>4</v>
      </c>
      <c r="BG340" s="77">
        <f t="shared" ref="BG340:BG403" si="55">YEAR(AL340)</f>
        <v>2022</v>
      </c>
      <c r="BH340" s="89"/>
    </row>
    <row r="341" spans="1:60">
      <c r="A341" s="77" t="s">
        <v>428</v>
      </c>
      <c r="B341" s="77" t="s">
        <v>56</v>
      </c>
      <c r="C341" s="77" t="s">
        <v>3022</v>
      </c>
      <c r="D341" s="78"/>
      <c r="E341" s="77" t="s">
        <v>3002</v>
      </c>
      <c r="F341" s="77" t="s">
        <v>2135</v>
      </c>
      <c r="G341" s="77" t="s">
        <v>2136</v>
      </c>
      <c r="H341" s="77" t="s">
        <v>2137</v>
      </c>
      <c r="I341" s="77" t="s">
        <v>2138</v>
      </c>
      <c r="J341" s="77" t="s">
        <v>110</v>
      </c>
      <c r="K341" s="77">
        <v>90248</v>
      </c>
      <c r="L341" s="77" t="s">
        <v>1225</v>
      </c>
      <c r="M341" s="77" t="s">
        <v>1226</v>
      </c>
      <c r="N341" s="77" t="s">
        <v>565</v>
      </c>
      <c r="O341" s="77" t="s">
        <v>110</v>
      </c>
      <c r="P341" s="77">
        <v>94544</v>
      </c>
      <c r="Q341" s="77" t="s">
        <v>1267</v>
      </c>
      <c r="R341" s="77"/>
      <c r="S341" s="77"/>
      <c r="T341" s="77" t="s">
        <v>2378</v>
      </c>
      <c r="U341" s="77">
        <v>30390256</v>
      </c>
      <c r="V341" s="77">
        <v>14.75</v>
      </c>
      <c r="W341" s="77" t="s">
        <v>2197</v>
      </c>
      <c r="X341" s="77">
        <v>400</v>
      </c>
      <c r="Y341" s="77">
        <v>624</v>
      </c>
      <c r="Z341" s="77">
        <v>24</v>
      </c>
      <c r="AA341" s="89">
        <f t="shared" si="48"/>
        <v>0.24959999999999999</v>
      </c>
      <c r="AB341" s="77" t="s">
        <v>70</v>
      </c>
      <c r="AC341" s="78">
        <v>44681</v>
      </c>
      <c r="AD341" s="77"/>
      <c r="AE341" s="77" t="s">
        <v>2142</v>
      </c>
      <c r="AF341" s="77" t="str">
        <f t="shared" si="49"/>
        <v>CA2022040106T</v>
      </c>
      <c r="AG341" s="77">
        <f t="shared" si="50"/>
        <v>624</v>
      </c>
      <c r="AH341" s="77">
        <f t="shared" si="51"/>
        <v>24</v>
      </c>
      <c r="AI341" s="89">
        <f t="shared" si="52"/>
        <v>0.24959999999999999</v>
      </c>
      <c r="AJ341" s="77" t="s">
        <v>2143</v>
      </c>
      <c r="AK341" s="77" t="s">
        <v>3022</v>
      </c>
      <c r="AL341" s="78">
        <v>44657</v>
      </c>
      <c r="AM341" s="78">
        <v>44657</v>
      </c>
      <c r="AN341" s="78">
        <v>44658</v>
      </c>
      <c r="AO341" s="78">
        <v>44658</v>
      </c>
      <c r="AP341" s="78">
        <v>44658</v>
      </c>
      <c r="AQ341" s="77" t="s">
        <v>89</v>
      </c>
      <c r="AR341" s="77" t="s">
        <v>3023</v>
      </c>
      <c r="AS341" s="77" t="s">
        <v>3022</v>
      </c>
      <c r="AT341" s="78"/>
      <c r="AU341" s="78"/>
      <c r="AV341" s="78"/>
      <c r="AW341" s="77" t="s">
        <v>1198</v>
      </c>
      <c r="AX341" s="77" t="s">
        <v>116</v>
      </c>
      <c r="AY341" s="576"/>
      <c r="AZ341" s="576"/>
      <c r="BA341" s="576"/>
      <c r="BB341" s="576"/>
      <c r="BC341" s="576"/>
      <c r="BD341" s="576"/>
      <c r="BE341" s="77">
        <f t="shared" si="53"/>
        <v>15</v>
      </c>
      <c r="BF341" s="77">
        <f t="shared" si="54"/>
        <v>4</v>
      </c>
      <c r="BG341" s="77">
        <f t="shared" si="55"/>
        <v>2022</v>
      </c>
      <c r="BH341" s="89"/>
    </row>
    <row r="342" spans="1:60">
      <c r="A342" s="77" t="s">
        <v>428</v>
      </c>
      <c r="B342" s="77" t="s">
        <v>56</v>
      </c>
      <c r="C342" s="77" t="s">
        <v>3024</v>
      </c>
      <c r="D342" s="78"/>
      <c r="E342" s="77" t="s">
        <v>3002</v>
      </c>
      <c r="F342" s="77" t="s">
        <v>2135</v>
      </c>
      <c r="G342" s="77" t="s">
        <v>2136</v>
      </c>
      <c r="H342" s="77" t="s">
        <v>2137</v>
      </c>
      <c r="I342" s="77" t="s">
        <v>2138</v>
      </c>
      <c r="J342" s="77" t="s">
        <v>110</v>
      </c>
      <c r="K342" s="77">
        <v>90248</v>
      </c>
      <c r="L342" s="77" t="s">
        <v>1225</v>
      </c>
      <c r="M342" s="77" t="s">
        <v>1226</v>
      </c>
      <c r="N342" s="77" t="s">
        <v>565</v>
      </c>
      <c r="O342" s="77" t="s">
        <v>110</v>
      </c>
      <c r="P342" s="77">
        <v>94544</v>
      </c>
      <c r="Q342" s="77" t="s">
        <v>1267</v>
      </c>
      <c r="R342" s="77"/>
      <c r="S342" s="77"/>
      <c r="T342" s="77" t="s">
        <v>2378</v>
      </c>
      <c r="U342" s="77">
        <v>30390256</v>
      </c>
      <c r="V342" s="77">
        <v>14.75</v>
      </c>
      <c r="W342" s="77" t="s">
        <v>2197</v>
      </c>
      <c r="X342" s="77">
        <v>400</v>
      </c>
      <c r="Y342" s="77">
        <v>624</v>
      </c>
      <c r="Z342" s="77">
        <v>24</v>
      </c>
      <c r="AA342" s="89">
        <f t="shared" si="48"/>
        <v>0.24959999999999999</v>
      </c>
      <c r="AB342" s="77" t="s">
        <v>70</v>
      </c>
      <c r="AC342" s="78">
        <v>44681</v>
      </c>
      <c r="AD342" s="77"/>
      <c r="AE342" s="77" t="s">
        <v>2142</v>
      </c>
      <c r="AF342" s="77" t="str">
        <f t="shared" si="49"/>
        <v>CA2022040107T</v>
      </c>
      <c r="AG342" s="77">
        <f t="shared" si="50"/>
        <v>624</v>
      </c>
      <c r="AH342" s="77">
        <f t="shared" si="51"/>
        <v>24</v>
      </c>
      <c r="AI342" s="89">
        <f t="shared" si="52"/>
        <v>0.24959999999999999</v>
      </c>
      <c r="AJ342" s="77" t="s">
        <v>2143</v>
      </c>
      <c r="AK342" s="77" t="s">
        <v>3024</v>
      </c>
      <c r="AL342" s="78">
        <v>44657</v>
      </c>
      <c r="AM342" s="78">
        <v>44657</v>
      </c>
      <c r="AN342" s="78">
        <v>44658</v>
      </c>
      <c r="AO342" s="78">
        <v>44658</v>
      </c>
      <c r="AP342" s="78">
        <v>44658</v>
      </c>
      <c r="AQ342" s="77" t="s">
        <v>89</v>
      </c>
      <c r="AR342" s="77" t="s">
        <v>3025</v>
      </c>
      <c r="AS342" s="77" t="s">
        <v>3024</v>
      </c>
      <c r="AT342" s="78"/>
      <c r="AU342" s="78"/>
      <c r="AV342" s="78"/>
      <c r="AW342" s="77" t="s">
        <v>1198</v>
      </c>
      <c r="AX342" s="77" t="s">
        <v>116</v>
      </c>
      <c r="AY342" s="576"/>
      <c r="AZ342" s="576"/>
      <c r="BA342" s="576"/>
      <c r="BB342" s="576"/>
      <c r="BC342" s="576"/>
      <c r="BD342" s="576"/>
      <c r="BE342" s="77">
        <f t="shared" si="53"/>
        <v>15</v>
      </c>
      <c r="BF342" s="77">
        <f t="shared" si="54"/>
        <v>4</v>
      </c>
      <c r="BG342" s="77">
        <f t="shared" si="55"/>
        <v>2022</v>
      </c>
      <c r="BH342" s="89"/>
    </row>
    <row r="343" spans="1:60">
      <c r="A343" s="77" t="s">
        <v>428</v>
      </c>
      <c r="B343" s="77" t="s">
        <v>56</v>
      </c>
      <c r="C343" s="77" t="s">
        <v>3046</v>
      </c>
      <c r="D343" s="78"/>
      <c r="E343" s="77" t="s">
        <v>2993</v>
      </c>
      <c r="F343" s="77" t="s">
        <v>2135</v>
      </c>
      <c r="G343" s="77" t="s">
        <v>2147</v>
      </c>
      <c r="H343" s="77" t="s">
        <v>2148</v>
      </c>
      <c r="I343" s="77" t="s">
        <v>531</v>
      </c>
      <c r="J343" s="77" t="s">
        <v>110</v>
      </c>
      <c r="K343" s="77">
        <v>91761</v>
      </c>
      <c r="L343" s="77" t="s">
        <v>2191</v>
      </c>
      <c r="M343" s="77" t="s">
        <v>342</v>
      </c>
      <c r="N343" s="77"/>
      <c r="O343" s="77"/>
      <c r="P343" s="77"/>
      <c r="Q343" s="77" t="s">
        <v>1267</v>
      </c>
      <c r="R343" s="77"/>
      <c r="S343" s="77"/>
      <c r="T343" s="77" t="s">
        <v>2221</v>
      </c>
      <c r="U343" s="77">
        <v>30390256</v>
      </c>
      <c r="V343" s="77">
        <v>14.75</v>
      </c>
      <c r="W343" s="77" t="s">
        <v>2197</v>
      </c>
      <c r="X343" s="77">
        <v>400</v>
      </c>
      <c r="Y343" s="77">
        <v>624</v>
      </c>
      <c r="Z343" s="77">
        <v>24</v>
      </c>
      <c r="AA343" s="89">
        <f t="shared" si="48"/>
        <v>0.24959999999999999</v>
      </c>
      <c r="AB343" s="77" t="s">
        <v>70</v>
      </c>
      <c r="AC343" s="78">
        <v>44681</v>
      </c>
      <c r="AD343" s="77"/>
      <c r="AE343" s="77" t="s">
        <v>2142</v>
      </c>
      <c r="AF343" s="77" t="str">
        <f t="shared" si="49"/>
        <v>CA2022030437T</v>
      </c>
      <c r="AG343" s="77">
        <f t="shared" si="50"/>
        <v>624</v>
      </c>
      <c r="AH343" s="77">
        <f t="shared" si="51"/>
        <v>24</v>
      </c>
      <c r="AI343" s="89">
        <f t="shared" si="52"/>
        <v>0.24959999999999999</v>
      </c>
      <c r="AJ343" s="77" t="s">
        <v>2143</v>
      </c>
      <c r="AK343" s="77" t="s">
        <v>3046</v>
      </c>
      <c r="AL343" s="78">
        <v>44657</v>
      </c>
      <c r="AM343" s="78">
        <v>44657</v>
      </c>
      <c r="AN343" s="78">
        <v>44662</v>
      </c>
      <c r="AO343" s="78">
        <v>44662</v>
      </c>
      <c r="AP343" s="78">
        <v>44662</v>
      </c>
      <c r="AQ343" s="77" t="s">
        <v>89</v>
      </c>
      <c r="AR343" s="77" t="s">
        <v>3047</v>
      </c>
      <c r="AS343" s="77" t="s">
        <v>3046</v>
      </c>
      <c r="AT343" s="78"/>
      <c r="AU343" s="78"/>
      <c r="AV343" s="78"/>
      <c r="AW343" s="77" t="s">
        <v>1198</v>
      </c>
      <c r="AX343" s="77" t="s">
        <v>116</v>
      </c>
      <c r="AY343" s="576"/>
      <c r="AZ343" s="576"/>
      <c r="BA343" s="576"/>
      <c r="BB343" s="576"/>
      <c r="BC343" s="576"/>
      <c r="BD343" s="576"/>
      <c r="BE343" s="77">
        <f t="shared" si="53"/>
        <v>16</v>
      </c>
      <c r="BF343" s="77">
        <f t="shared" si="54"/>
        <v>4</v>
      </c>
      <c r="BG343" s="77">
        <f t="shared" si="55"/>
        <v>2022</v>
      </c>
      <c r="BH343" s="89"/>
    </row>
    <row r="344" spans="1:60">
      <c r="A344" s="77" t="s">
        <v>428</v>
      </c>
      <c r="B344" s="77" t="s">
        <v>2132</v>
      </c>
      <c r="C344" s="77" t="s">
        <v>3030</v>
      </c>
      <c r="D344" s="78"/>
      <c r="E344" s="77" t="s">
        <v>3031</v>
      </c>
      <c r="F344" s="77" t="s">
        <v>2135</v>
      </c>
      <c r="G344" s="77" t="s">
        <v>2147</v>
      </c>
      <c r="H344" s="77" t="s">
        <v>2148</v>
      </c>
      <c r="I344" s="77" t="s">
        <v>531</v>
      </c>
      <c r="J344" s="77" t="s">
        <v>110</v>
      </c>
      <c r="K344" s="77">
        <v>91761</v>
      </c>
      <c r="L344" s="77" t="s">
        <v>2209</v>
      </c>
      <c r="M344" s="77" t="s">
        <v>3032</v>
      </c>
      <c r="N344" s="77"/>
      <c r="O344" s="77"/>
      <c r="P344" s="77"/>
      <c r="Q344" s="77" t="s">
        <v>1267</v>
      </c>
      <c r="R344" s="77"/>
      <c r="S344" s="77"/>
      <c r="T344" s="77" t="s">
        <v>2869</v>
      </c>
      <c r="U344" s="77">
        <v>30390156</v>
      </c>
      <c r="V344" s="77">
        <v>14.75</v>
      </c>
      <c r="W344" s="77" t="s">
        <v>2552</v>
      </c>
      <c r="X344" s="77">
        <v>400</v>
      </c>
      <c r="Y344" s="77">
        <v>768</v>
      </c>
      <c r="Z344" s="77">
        <v>24</v>
      </c>
      <c r="AA344" s="89">
        <f t="shared" si="48"/>
        <v>0.30719999999999997</v>
      </c>
      <c r="AB344" s="77" t="s">
        <v>88</v>
      </c>
      <c r="AC344" s="78">
        <v>44681</v>
      </c>
      <c r="AD344" s="77"/>
      <c r="AE344" s="77" t="s">
        <v>2142</v>
      </c>
      <c r="AF344" s="77" t="str">
        <f t="shared" si="49"/>
        <v>CA7855040506T</v>
      </c>
      <c r="AG344" s="77">
        <f t="shared" si="50"/>
        <v>768</v>
      </c>
      <c r="AH344" s="77">
        <f t="shared" si="51"/>
        <v>24</v>
      </c>
      <c r="AI344" s="89">
        <f t="shared" si="52"/>
        <v>0.30719999999999997</v>
      </c>
      <c r="AJ344" s="77" t="s">
        <v>2143</v>
      </c>
      <c r="AK344" s="77" t="s">
        <v>3030</v>
      </c>
      <c r="AL344" s="78">
        <v>44659</v>
      </c>
      <c r="AM344" s="78">
        <v>44659</v>
      </c>
      <c r="AN344" s="78">
        <v>44659</v>
      </c>
      <c r="AO344" s="78">
        <v>44659</v>
      </c>
      <c r="AP344" s="78">
        <v>44659</v>
      </c>
      <c r="AQ344" s="77" t="s">
        <v>89</v>
      </c>
      <c r="AR344" s="77"/>
      <c r="AS344" s="77" t="s">
        <v>3030</v>
      </c>
      <c r="AT344" s="78"/>
      <c r="AU344" s="78"/>
      <c r="AV344" s="78"/>
      <c r="AW344" s="77" t="s">
        <v>1198</v>
      </c>
      <c r="AX344" s="77" t="s">
        <v>116</v>
      </c>
      <c r="AY344" s="576"/>
      <c r="AZ344" s="576"/>
      <c r="BA344" s="576"/>
      <c r="BB344" s="576"/>
      <c r="BC344" s="576"/>
      <c r="BD344" s="576"/>
      <c r="BE344" s="77">
        <f t="shared" si="53"/>
        <v>15</v>
      </c>
      <c r="BF344" s="77">
        <f t="shared" si="54"/>
        <v>4</v>
      </c>
      <c r="BG344" s="77">
        <f t="shared" si="55"/>
        <v>2022</v>
      </c>
      <c r="BH344" s="89"/>
    </row>
    <row r="345" spans="1:60">
      <c r="A345" s="77" t="s">
        <v>428</v>
      </c>
      <c r="B345" s="77" t="s">
        <v>2132</v>
      </c>
      <c r="C345" s="77" t="s">
        <v>3033</v>
      </c>
      <c r="D345" s="78"/>
      <c r="E345" s="77" t="s">
        <v>3031</v>
      </c>
      <c r="F345" s="77" t="s">
        <v>2135</v>
      </c>
      <c r="G345" s="77" t="s">
        <v>2147</v>
      </c>
      <c r="H345" s="77" t="s">
        <v>2148</v>
      </c>
      <c r="I345" s="77" t="s">
        <v>531</v>
      </c>
      <c r="J345" s="77" t="s">
        <v>110</v>
      </c>
      <c r="K345" s="77">
        <v>91761</v>
      </c>
      <c r="L345" s="77" t="s">
        <v>2209</v>
      </c>
      <c r="M345" s="77" t="s">
        <v>3032</v>
      </c>
      <c r="N345" s="77"/>
      <c r="O345" s="77"/>
      <c r="P345" s="77"/>
      <c r="Q345" s="77" t="s">
        <v>1267</v>
      </c>
      <c r="R345" s="77"/>
      <c r="S345" s="77"/>
      <c r="T345" s="77" t="s">
        <v>2869</v>
      </c>
      <c r="U345" s="77">
        <v>30390156</v>
      </c>
      <c r="V345" s="77">
        <v>14.75</v>
      </c>
      <c r="W345" s="77" t="s">
        <v>2552</v>
      </c>
      <c r="X345" s="77">
        <v>400</v>
      </c>
      <c r="Y345" s="77">
        <v>768</v>
      </c>
      <c r="Z345" s="77">
        <v>24</v>
      </c>
      <c r="AA345" s="89">
        <f t="shared" si="48"/>
        <v>0.30719999999999997</v>
      </c>
      <c r="AB345" s="77" t="s">
        <v>88</v>
      </c>
      <c r="AC345" s="78">
        <v>44681</v>
      </c>
      <c r="AD345" s="77"/>
      <c r="AE345" s="77" t="s">
        <v>2142</v>
      </c>
      <c r="AF345" s="77" t="str">
        <f t="shared" si="49"/>
        <v>CA7855040507T</v>
      </c>
      <c r="AG345" s="77">
        <f t="shared" si="50"/>
        <v>768</v>
      </c>
      <c r="AH345" s="77">
        <f t="shared" si="51"/>
        <v>24</v>
      </c>
      <c r="AI345" s="89">
        <f t="shared" si="52"/>
        <v>0.30719999999999997</v>
      </c>
      <c r="AJ345" s="77" t="s">
        <v>2143</v>
      </c>
      <c r="AK345" s="77" t="s">
        <v>3033</v>
      </c>
      <c r="AL345" s="78">
        <v>44659</v>
      </c>
      <c r="AM345" s="78">
        <v>44659</v>
      </c>
      <c r="AN345" s="78">
        <v>44659</v>
      </c>
      <c r="AO345" s="78">
        <v>44659</v>
      </c>
      <c r="AP345" s="78">
        <v>44659</v>
      </c>
      <c r="AQ345" s="77" t="s">
        <v>89</v>
      </c>
      <c r="AR345" s="77"/>
      <c r="AS345" s="77" t="s">
        <v>3033</v>
      </c>
      <c r="AT345" s="78"/>
      <c r="AU345" s="78"/>
      <c r="AV345" s="78"/>
      <c r="AW345" s="77" t="s">
        <v>1198</v>
      </c>
      <c r="AX345" s="77" t="s">
        <v>116</v>
      </c>
      <c r="AY345" s="576"/>
      <c r="AZ345" s="576"/>
      <c r="BA345" s="576"/>
      <c r="BB345" s="576"/>
      <c r="BC345" s="576"/>
      <c r="BD345" s="576"/>
      <c r="BE345" s="77">
        <f t="shared" si="53"/>
        <v>15</v>
      </c>
      <c r="BF345" s="77">
        <f t="shared" si="54"/>
        <v>4</v>
      </c>
      <c r="BG345" s="77">
        <f t="shared" si="55"/>
        <v>2022</v>
      </c>
      <c r="BH345" s="89"/>
    </row>
    <row r="346" spans="1:60">
      <c r="A346" s="77" t="s">
        <v>428</v>
      </c>
      <c r="B346" s="77" t="s">
        <v>2132</v>
      </c>
      <c r="C346" s="77" t="s">
        <v>3034</v>
      </c>
      <c r="D346" s="78"/>
      <c r="E346" s="77" t="s">
        <v>3035</v>
      </c>
      <c r="F346" s="77" t="s">
        <v>2135</v>
      </c>
      <c r="G346" s="77" t="s">
        <v>2147</v>
      </c>
      <c r="H346" s="77" t="s">
        <v>2148</v>
      </c>
      <c r="I346" s="77" t="s">
        <v>531</v>
      </c>
      <c r="J346" s="77" t="s">
        <v>110</v>
      </c>
      <c r="K346" s="77">
        <v>91761</v>
      </c>
      <c r="L346" s="77" t="s">
        <v>2209</v>
      </c>
      <c r="M346" s="77" t="s">
        <v>3032</v>
      </c>
      <c r="N346" s="77"/>
      <c r="O346" s="77"/>
      <c r="P346" s="77"/>
      <c r="Q346" s="77" t="s">
        <v>1267</v>
      </c>
      <c r="R346" s="77"/>
      <c r="S346" s="77"/>
      <c r="T346" s="77" t="s">
        <v>2869</v>
      </c>
      <c r="U346" s="77">
        <v>30390156</v>
      </c>
      <c r="V346" s="77">
        <v>14.75</v>
      </c>
      <c r="W346" s="77" t="s">
        <v>2552</v>
      </c>
      <c r="X346" s="77">
        <v>400</v>
      </c>
      <c r="Y346" s="77">
        <v>768</v>
      </c>
      <c r="Z346" s="77">
        <v>24</v>
      </c>
      <c r="AA346" s="89">
        <f t="shared" si="48"/>
        <v>0.30719999999999997</v>
      </c>
      <c r="AB346" s="77" t="s">
        <v>88</v>
      </c>
      <c r="AC346" s="78">
        <v>44681</v>
      </c>
      <c r="AD346" s="77"/>
      <c r="AE346" s="77" t="s">
        <v>2142</v>
      </c>
      <c r="AF346" s="77" t="str">
        <f t="shared" si="49"/>
        <v>CA8389040508T</v>
      </c>
      <c r="AG346" s="77">
        <f t="shared" si="50"/>
        <v>768</v>
      </c>
      <c r="AH346" s="77">
        <f t="shared" si="51"/>
        <v>24</v>
      </c>
      <c r="AI346" s="89">
        <f t="shared" si="52"/>
        <v>0.30719999999999997</v>
      </c>
      <c r="AJ346" s="77" t="s">
        <v>2143</v>
      </c>
      <c r="AK346" s="77" t="s">
        <v>3034</v>
      </c>
      <c r="AL346" s="78">
        <v>44659</v>
      </c>
      <c r="AM346" s="78">
        <v>44659</v>
      </c>
      <c r="AN346" s="78">
        <v>44659</v>
      </c>
      <c r="AO346" s="78">
        <v>44659</v>
      </c>
      <c r="AP346" s="78">
        <v>44659</v>
      </c>
      <c r="AQ346" s="77" t="s">
        <v>89</v>
      </c>
      <c r="AR346" s="77"/>
      <c r="AS346" s="77" t="s">
        <v>3034</v>
      </c>
      <c r="AT346" s="78"/>
      <c r="AU346" s="78"/>
      <c r="AV346" s="78"/>
      <c r="AW346" s="77" t="s">
        <v>1198</v>
      </c>
      <c r="AX346" s="77" t="s">
        <v>116</v>
      </c>
      <c r="AY346" s="576"/>
      <c r="AZ346" s="576"/>
      <c r="BA346" s="576"/>
      <c r="BB346" s="576"/>
      <c r="BC346" s="576"/>
      <c r="BD346" s="576"/>
      <c r="BE346" s="77">
        <f t="shared" si="53"/>
        <v>15</v>
      </c>
      <c r="BF346" s="77">
        <f t="shared" si="54"/>
        <v>4</v>
      </c>
      <c r="BG346" s="77">
        <f t="shared" si="55"/>
        <v>2022</v>
      </c>
      <c r="BH346" s="89"/>
    </row>
    <row r="347" spans="1:60">
      <c r="A347" s="77" t="s">
        <v>428</v>
      </c>
      <c r="B347" s="77" t="s">
        <v>2132</v>
      </c>
      <c r="C347" s="77" t="s">
        <v>3036</v>
      </c>
      <c r="D347" s="78"/>
      <c r="E347" s="77" t="s">
        <v>3037</v>
      </c>
      <c r="F347" s="77" t="s">
        <v>2135</v>
      </c>
      <c r="G347" s="77" t="s">
        <v>2147</v>
      </c>
      <c r="H347" s="77" t="s">
        <v>2148</v>
      </c>
      <c r="I347" s="77" t="s">
        <v>531</v>
      </c>
      <c r="J347" s="77" t="s">
        <v>110</v>
      </c>
      <c r="K347" s="77">
        <v>91761</v>
      </c>
      <c r="L347" s="77" t="s">
        <v>185</v>
      </c>
      <c r="M347" s="77" t="s">
        <v>471</v>
      </c>
      <c r="N347" s="77"/>
      <c r="O347" s="77"/>
      <c r="P347" s="77"/>
      <c r="Q347" s="77" t="s">
        <v>1267</v>
      </c>
      <c r="R347" s="77"/>
      <c r="S347" s="77"/>
      <c r="T347" s="77" t="s">
        <v>3038</v>
      </c>
      <c r="U347" s="77">
        <v>30390156</v>
      </c>
      <c r="V347" s="77">
        <v>14.75</v>
      </c>
      <c r="W347" s="77" t="s">
        <v>2552</v>
      </c>
      <c r="X347" s="77">
        <v>400</v>
      </c>
      <c r="Y347" s="77">
        <v>768</v>
      </c>
      <c r="Z347" s="77">
        <v>24</v>
      </c>
      <c r="AA347" s="89">
        <f t="shared" si="48"/>
        <v>0.30719999999999997</v>
      </c>
      <c r="AB347" s="77" t="s">
        <v>88</v>
      </c>
      <c r="AC347" s="78">
        <v>44681</v>
      </c>
      <c r="AD347" s="77"/>
      <c r="AE347" s="77" t="s">
        <v>2142</v>
      </c>
      <c r="AF347" s="77" t="str">
        <f t="shared" si="49"/>
        <v>CA0601040701T</v>
      </c>
      <c r="AG347" s="77">
        <f t="shared" si="50"/>
        <v>768</v>
      </c>
      <c r="AH347" s="77">
        <f t="shared" si="51"/>
        <v>24</v>
      </c>
      <c r="AI347" s="89">
        <f t="shared" si="52"/>
        <v>0.30719999999999997</v>
      </c>
      <c r="AJ347" s="77" t="s">
        <v>2143</v>
      </c>
      <c r="AK347" s="77" t="s">
        <v>3036</v>
      </c>
      <c r="AL347" s="78">
        <v>44659</v>
      </c>
      <c r="AM347" s="78">
        <v>44659</v>
      </c>
      <c r="AN347" s="78">
        <v>44659</v>
      </c>
      <c r="AO347" s="78">
        <v>44659</v>
      </c>
      <c r="AP347" s="78">
        <v>44659</v>
      </c>
      <c r="AQ347" s="77" t="s">
        <v>89</v>
      </c>
      <c r="AR347" s="77"/>
      <c r="AS347" s="77" t="s">
        <v>3036</v>
      </c>
      <c r="AT347" s="78"/>
      <c r="AU347" s="78"/>
      <c r="AV347" s="78"/>
      <c r="AW347" s="77" t="s">
        <v>1198</v>
      </c>
      <c r="AX347" s="77" t="s">
        <v>116</v>
      </c>
      <c r="AY347" s="576"/>
      <c r="AZ347" s="576"/>
      <c r="BA347" s="576"/>
      <c r="BB347" s="576"/>
      <c r="BC347" s="576"/>
      <c r="BD347" s="576"/>
      <c r="BE347" s="77">
        <f t="shared" si="53"/>
        <v>15</v>
      </c>
      <c r="BF347" s="77">
        <f t="shared" si="54"/>
        <v>4</v>
      </c>
      <c r="BG347" s="77">
        <f t="shared" si="55"/>
        <v>2022</v>
      </c>
      <c r="BH347" s="89"/>
    </row>
    <row r="348" spans="1:60">
      <c r="A348" s="77" t="s">
        <v>428</v>
      </c>
      <c r="B348" s="77" t="s">
        <v>2157</v>
      </c>
      <c r="C348" s="77" t="s">
        <v>3039</v>
      </c>
      <c r="D348" s="78"/>
      <c r="E348" s="77" t="s">
        <v>2990</v>
      </c>
      <c r="F348" s="77" t="s">
        <v>2135</v>
      </c>
      <c r="G348" s="77" t="s">
        <v>2147</v>
      </c>
      <c r="H348" s="77" t="s">
        <v>2148</v>
      </c>
      <c r="I348" s="77" t="s">
        <v>531</v>
      </c>
      <c r="J348" s="77" t="s">
        <v>110</v>
      </c>
      <c r="K348" s="77">
        <v>91761</v>
      </c>
      <c r="L348" s="77" t="s">
        <v>653</v>
      </c>
      <c r="M348" s="77" t="s">
        <v>2991</v>
      </c>
      <c r="N348" s="77"/>
      <c r="O348" s="77"/>
      <c r="P348" s="77"/>
      <c r="Q348" s="77" t="s">
        <v>1267</v>
      </c>
      <c r="R348" s="77"/>
      <c r="S348" s="77"/>
      <c r="T348" s="77" t="s">
        <v>2299</v>
      </c>
      <c r="U348" s="77">
        <v>30390155</v>
      </c>
      <c r="V348" s="77">
        <v>14.75</v>
      </c>
      <c r="W348" s="77" t="s">
        <v>2579</v>
      </c>
      <c r="X348" s="77">
        <v>395</v>
      </c>
      <c r="Y348" s="77">
        <v>416</v>
      </c>
      <c r="Z348" s="77">
        <v>13</v>
      </c>
      <c r="AA348" s="89">
        <f t="shared" si="48"/>
        <v>0.16431999999999999</v>
      </c>
      <c r="AB348" s="77" t="s">
        <v>70</v>
      </c>
      <c r="AC348" s="78">
        <v>44681</v>
      </c>
      <c r="AD348" s="77"/>
      <c r="AE348" s="77" t="s">
        <v>2142</v>
      </c>
      <c r="AF348" s="77" t="str">
        <f t="shared" si="49"/>
        <v>CA0736032116T</v>
      </c>
      <c r="AG348" s="77">
        <f t="shared" si="50"/>
        <v>416</v>
      </c>
      <c r="AH348" s="77">
        <f t="shared" si="51"/>
        <v>13</v>
      </c>
      <c r="AI348" s="89">
        <f t="shared" si="52"/>
        <v>0.16431999999999999</v>
      </c>
      <c r="AJ348" s="77" t="s">
        <v>2143</v>
      </c>
      <c r="AK348" s="77" t="s">
        <v>3039</v>
      </c>
      <c r="AL348" s="78">
        <v>44655</v>
      </c>
      <c r="AM348" s="78">
        <v>44655</v>
      </c>
      <c r="AN348" s="78">
        <v>44662</v>
      </c>
      <c r="AO348" s="78">
        <v>44662</v>
      </c>
      <c r="AP348" s="78">
        <v>44662</v>
      </c>
      <c r="AQ348" s="77" t="s">
        <v>89</v>
      </c>
      <c r="AR348" s="77" t="s">
        <v>3040</v>
      </c>
      <c r="AS348" s="77" t="s">
        <v>3039</v>
      </c>
      <c r="AT348" s="78"/>
      <c r="AU348" s="78"/>
      <c r="AV348" s="78"/>
      <c r="AW348" s="77" t="s">
        <v>1198</v>
      </c>
      <c r="AX348" s="77" t="s">
        <v>116</v>
      </c>
      <c r="AY348" s="576"/>
      <c r="AZ348" s="576"/>
      <c r="BA348" s="576"/>
      <c r="BB348" s="576"/>
      <c r="BC348" s="576"/>
      <c r="BD348" s="576"/>
      <c r="BE348" s="77">
        <f t="shared" si="53"/>
        <v>16</v>
      </c>
      <c r="BF348" s="77">
        <f t="shared" si="54"/>
        <v>4</v>
      </c>
      <c r="BG348" s="77">
        <f t="shared" si="55"/>
        <v>2022</v>
      </c>
      <c r="BH348" s="89"/>
    </row>
    <row r="349" spans="1:60">
      <c r="A349" s="77" t="s">
        <v>428</v>
      </c>
      <c r="B349" s="77" t="s">
        <v>79</v>
      </c>
      <c r="C349" s="77" t="s">
        <v>3041</v>
      </c>
      <c r="D349" s="78"/>
      <c r="E349" s="77" t="s">
        <v>3042</v>
      </c>
      <c r="F349" s="77" t="s">
        <v>2135</v>
      </c>
      <c r="G349" s="77" t="s">
        <v>2136</v>
      </c>
      <c r="H349" s="77" t="s">
        <v>2137</v>
      </c>
      <c r="I349" s="77" t="s">
        <v>2138</v>
      </c>
      <c r="J349" s="77" t="s">
        <v>110</v>
      </c>
      <c r="K349" s="77">
        <v>90248</v>
      </c>
      <c r="L349" s="77" t="s">
        <v>358</v>
      </c>
      <c r="M349" s="77" t="s">
        <v>390</v>
      </c>
      <c r="N349" s="77"/>
      <c r="O349" s="77"/>
      <c r="P349" s="77"/>
      <c r="Q349" s="77" t="s">
        <v>1267</v>
      </c>
      <c r="R349" s="77"/>
      <c r="S349" s="77"/>
      <c r="T349" s="77" t="s">
        <v>2939</v>
      </c>
      <c r="U349" s="77">
        <v>30390456</v>
      </c>
      <c r="V349" s="77">
        <v>14.75</v>
      </c>
      <c r="W349" s="77" t="s">
        <v>2552</v>
      </c>
      <c r="X349" s="77">
        <v>400</v>
      </c>
      <c r="Y349" s="77">
        <v>832</v>
      </c>
      <c r="Z349" s="77">
        <v>26</v>
      </c>
      <c r="AA349" s="89">
        <f t="shared" si="48"/>
        <v>0.33279999999999998</v>
      </c>
      <c r="AB349" s="77" t="s">
        <v>70</v>
      </c>
      <c r="AC349" s="78">
        <v>44681</v>
      </c>
      <c r="AD349" s="77"/>
      <c r="AE349" s="77" t="s">
        <v>2142</v>
      </c>
      <c r="AF349" s="77" t="str">
        <f t="shared" si="49"/>
        <v>CA0051033003T</v>
      </c>
      <c r="AG349" s="77">
        <f t="shared" si="50"/>
        <v>832</v>
      </c>
      <c r="AH349" s="77">
        <f t="shared" si="51"/>
        <v>26</v>
      </c>
      <c r="AI349" s="89">
        <f t="shared" si="52"/>
        <v>0.33279999999999998</v>
      </c>
      <c r="AJ349" s="77" t="s">
        <v>2143</v>
      </c>
      <c r="AK349" s="77" t="s">
        <v>3041</v>
      </c>
      <c r="AL349" s="78">
        <v>44656</v>
      </c>
      <c r="AM349" s="78">
        <v>44656</v>
      </c>
      <c r="AN349" s="78">
        <v>44662</v>
      </c>
      <c r="AO349" s="78">
        <v>44662</v>
      </c>
      <c r="AP349" s="78">
        <v>44662</v>
      </c>
      <c r="AQ349" s="77" t="s">
        <v>89</v>
      </c>
      <c r="AR349" s="77"/>
      <c r="AS349" s="77" t="s">
        <v>3041</v>
      </c>
      <c r="AT349" s="78"/>
      <c r="AU349" s="78"/>
      <c r="AV349" s="78"/>
      <c r="AW349" s="77" t="s">
        <v>1198</v>
      </c>
      <c r="AX349" s="77" t="s">
        <v>116</v>
      </c>
      <c r="AY349" s="576"/>
      <c r="AZ349" s="576"/>
      <c r="BA349" s="576"/>
      <c r="BB349" s="576"/>
      <c r="BC349" s="576"/>
      <c r="BD349" s="576"/>
      <c r="BE349" s="77">
        <f t="shared" si="53"/>
        <v>16</v>
      </c>
      <c r="BF349" s="77">
        <f t="shared" si="54"/>
        <v>4</v>
      </c>
      <c r="BG349" s="77">
        <f t="shared" si="55"/>
        <v>2022</v>
      </c>
      <c r="BH349" s="89"/>
    </row>
    <row r="350" spans="1:60">
      <c r="A350" s="77" t="s">
        <v>428</v>
      </c>
      <c r="B350" s="77" t="s">
        <v>79</v>
      </c>
      <c r="C350" s="77" t="s">
        <v>3043</v>
      </c>
      <c r="D350" s="78"/>
      <c r="E350" s="77" t="s">
        <v>3042</v>
      </c>
      <c r="F350" s="77" t="s">
        <v>2135</v>
      </c>
      <c r="G350" s="77" t="s">
        <v>2136</v>
      </c>
      <c r="H350" s="77" t="s">
        <v>2137</v>
      </c>
      <c r="I350" s="77" t="s">
        <v>2138</v>
      </c>
      <c r="J350" s="77" t="s">
        <v>110</v>
      </c>
      <c r="K350" s="77">
        <v>90248</v>
      </c>
      <c r="L350" s="77" t="s">
        <v>358</v>
      </c>
      <c r="M350" s="77" t="s">
        <v>390</v>
      </c>
      <c r="N350" s="77"/>
      <c r="O350" s="77"/>
      <c r="P350" s="77"/>
      <c r="Q350" s="77" t="s">
        <v>1267</v>
      </c>
      <c r="R350" s="77"/>
      <c r="S350" s="77"/>
      <c r="T350" s="77" t="s">
        <v>2939</v>
      </c>
      <c r="U350" s="77">
        <v>30390456</v>
      </c>
      <c r="V350" s="77">
        <v>14.75</v>
      </c>
      <c r="W350" s="77" t="s">
        <v>2552</v>
      </c>
      <c r="X350" s="77">
        <v>400</v>
      </c>
      <c r="Y350" s="77">
        <v>64</v>
      </c>
      <c r="Z350" s="77">
        <v>2</v>
      </c>
      <c r="AA350" s="89">
        <f t="shared" si="48"/>
        <v>2.5600000000000001E-2</v>
      </c>
      <c r="AB350" s="77" t="s">
        <v>70</v>
      </c>
      <c r="AC350" s="78">
        <v>44681</v>
      </c>
      <c r="AD350" s="77"/>
      <c r="AE350" s="77" t="s">
        <v>2142</v>
      </c>
      <c r="AF350" s="77" t="str">
        <f t="shared" si="49"/>
        <v>CA0051033004T</v>
      </c>
      <c r="AG350" s="77">
        <f t="shared" si="50"/>
        <v>64</v>
      </c>
      <c r="AH350" s="77">
        <f t="shared" si="51"/>
        <v>2</v>
      </c>
      <c r="AI350" s="89">
        <f t="shared" si="52"/>
        <v>2.5600000000000001E-2</v>
      </c>
      <c r="AJ350" s="77" t="s">
        <v>2143</v>
      </c>
      <c r="AK350" s="77" t="s">
        <v>3043</v>
      </c>
      <c r="AL350" s="78">
        <v>44656</v>
      </c>
      <c r="AM350" s="78">
        <v>44656</v>
      </c>
      <c r="AN350" s="78">
        <v>44662</v>
      </c>
      <c r="AO350" s="78">
        <v>44662</v>
      </c>
      <c r="AP350" s="78">
        <v>44662</v>
      </c>
      <c r="AQ350" s="77" t="s">
        <v>89</v>
      </c>
      <c r="AR350" s="77"/>
      <c r="AS350" s="77" t="s">
        <v>3043</v>
      </c>
      <c r="AT350" s="78"/>
      <c r="AU350" s="78"/>
      <c r="AV350" s="78"/>
      <c r="AW350" s="77" t="s">
        <v>2156</v>
      </c>
      <c r="AX350" s="77" t="s">
        <v>116</v>
      </c>
      <c r="AY350" s="576"/>
      <c r="AZ350" s="576"/>
      <c r="BA350" s="576"/>
      <c r="BB350" s="576"/>
      <c r="BC350" s="576"/>
      <c r="BD350" s="576"/>
      <c r="BE350" s="77">
        <f t="shared" si="53"/>
        <v>16</v>
      </c>
      <c r="BF350" s="77">
        <f t="shared" si="54"/>
        <v>4</v>
      </c>
      <c r="BG350" s="77">
        <f t="shared" si="55"/>
        <v>2022</v>
      </c>
      <c r="BH350" s="89"/>
    </row>
    <row r="351" spans="1:60">
      <c r="A351" s="77" t="s">
        <v>428</v>
      </c>
      <c r="B351" s="77" t="s">
        <v>56</v>
      </c>
      <c r="C351" s="77" t="s">
        <v>3048</v>
      </c>
      <c r="D351" s="78"/>
      <c r="E351" s="77" t="s">
        <v>2993</v>
      </c>
      <c r="F351" s="77" t="s">
        <v>2135</v>
      </c>
      <c r="G351" s="77" t="s">
        <v>2147</v>
      </c>
      <c r="H351" s="77" t="s">
        <v>2148</v>
      </c>
      <c r="I351" s="77" t="s">
        <v>531</v>
      </c>
      <c r="J351" s="77" t="s">
        <v>110</v>
      </c>
      <c r="K351" s="77">
        <v>91761</v>
      </c>
      <c r="L351" s="77" t="s">
        <v>2191</v>
      </c>
      <c r="M351" s="77" t="s">
        <v>342</v>
      </c>
      <c r="N351" s="77"/>
      <c r="O351" s="77"/>
      <c r="P351" s="77"/>
      <c r="Q351" s="77" t="s">
        <v>1267</v>
      </c>
      <c r="R351" s="77"/>
      <c r="S351" s="77"/>
      <c r="T351" s="77" t="s">
        <v>2221</v>
      </c>
      <c r="U351" s="77">
        <v>30390256</v>
      </c>
      <c r="V351" s="77">
        <v>14.75</v>
      </c>
      <c r="W351" s="77" t="s">
        <v>2197</v>
      </c>
      <c r="X351" s="77">
        <v>400</v>
      </c>
      <c r="Y351" s="77">
        <v>624</v>
      </c>
      <c r="Z351" s="77">
        <v>24</v>
      </c>
      <c r="AA351" s="89">
        <f t="shared" si="48"/>
        <v>0.24959999999999999</v>
      </c>
      <c r="AB351" s="77" t="s">
        <v>70</v>
      </c>
      <c r="AC351" s="78">
        <v>44681</v>
      </c>
      <c r="AD351" s="77"/>
      <c r="AE351" s="77" t="s">
        <v>2142</v>
      </c>
      <c r="AF351" s="77" t="str">
        <f t="shared" si="49"/>
        <v>CA2022030438T</v>
      </c>
      <c r="AG351" s="77">
        <f t="shared" si="50"/>
        <v>624</v>
      </c>
      <c r="AH351" s="77">
        <f t="shared" si="51"/>
        <v>24</v>
      </c>
      <c r="AI351" s="89">
        <f t="shared" si="52"/>
        <v>0.24959999999999999</v>
      </c>
      <c r="AJ351" s="77" t="s">
        <v>2143</v>
      </c>
      <c r="AK351" s="77" t="s">
        <v>3048</v>
      </c>
      <c r="AL351" s="78">
        <v>44657</v>
      </c>
      <c r="AM351" s="78">
        <v>44657</v>
      </c>
      <c r="AN351" s="78">
        <v>44662</v>
      </c>
      <c r="AO351" s="78">
        <v>44662</v>
      </c>
      <c r="AP351" s="78">
        <v>44662</v>
      </c>
      <c r="AQ351" s="77" t="s">
        <v>89</v>
      </c>
      <c r="AR351" s="77" t="s">
        <v>3049</v>
      </c>
      <c r="AS351" s="77" t="s">
        <v>3048</v>
      </c>
      <c r="AT351" s="78"/>
      <c r="AU351" s="78"/>
      <c r="AV351" s="78"/>
      <c r="AW351" s="77" t="s">
        <v>1198</v>
      </c>
      <c r="AX351" s="77" t="s">
        <v>116</v>
      </c>
      <c r="AY351" s="576"/>
      <c r="AZ351" s="576"/>
      <c r="BA351" s="576"/>
      <c r="BB351" s="576"/>
      <c r="BC351" s="576"/>
      <c r="BD351" s="576"/>
      <c r="BE351" s="77">
        <f t="shared" si="53"/>
        <v>16</v>
      </c>
      <c r="BF351" s="77">
        <f t="shared" si="54"/>
        <v>4</v>
      </c>
      <c r="BG351" s="77">
        <f t="shared" si="55"/>
        <v>2022</v>
      </c>
      <c r="BH351" s="89"/>
    </row>
    <row r="352" spans="1:60">
      <c r="A352" s="77" t="s">
        <v>428</v>
      </c>
      <c r="B352" s="77" t="s">
        <v>56</v>
      </c>
      <c r="C352" s="77" t="s">
        <v>3050</v>
      </c>
      <c r="D352" s="78"/>
      <c r="E352" s="77" t="s">
        <v>2993</v>
      </c>
      <c r="F352" s="77" t="s">
        <v>2135</v>
      </c>
      <c r="G352" s="77" t="s">
        <v>2147</v>
      </c>
      <c r="H352" s="77" t="s">
        <v>2148</v>
      </c>
      <c r="I352" s="77" t="s">
        <v>531</v>
      </c>
      <c r="J352" s="77" t="s">
        <v>110</v>
      </c>
      <c r="K352" s="77">
        <v>91761</v>
      </c>
      <c r="L352" s="77" t="s">
        <v>2191</v>
      </c>
      <c r="M352" s="77" t="s">
        <v>342</v>
      </c>
      <c r="N352" s="77"/>
      <c r="O352" s="77"/>
      <c r="P352" s="77"/>
      <c r="Q352" s="77" t="s">
        <v>1267</v>
      </c>
      <c r="R352" s="77"/>
      <c r="S352" s="77"/>
      <c r="T352" s="77" t="s">
        <v>2221</v>
      </c>
      <c r="U352" s="77">
        <v>30390256</v>
      </c>
      <c r="V352" s="77">
        <v>14.75</v>
      </c>
      <c r="W352" s="77" t="s">
        <v>2197</v>
      </c>
      <c r="X352" s="77">
        <v>400</v>
      </c>
      <c r="Y352" s="77">
        <v>624</v>
      </c>
      <c r="Z352" s="77">
        <v>24</v>
      </c>
      <c r="AA352" s="89">
        <f t="shared" si="48"/>
        <v>0.24959999999999999</v>
      </c>
      <c r="AB352" s="77" t="s">
        <v>70</v>
      </c>
      <c r="AC352" s="78">
        <v>44681</v>
      </c>
      <c r="AD352" s="77"/>
      <c r="AE352" s="77" t="s">
        <v>2142</v>
      </c>
      <c r="AF352" s="77" t="str">
        <f t="shared" si="49"/>
        <v>CA2022030439T</v>
      </c>
      <c r="AG352" s="77">
        <f t="shared" si="50"/>
        <v>624</v>
      </c>
      <c r="AH352" s="77">
        <f t="shared" si="51"/>
        <v>24</v>
      </c>
      <c r="AI352" s="89">
        <f t="shared" si="52"/>
        <v>0.24959999999999999</v>
      </c>
      <c r="AJ352" s="77" t="s">
        <v>2143</v>
      </c>
      <c r="AK352" s="77" t="s">
        <v>3050</v>
      </c>
      <c r="AL352" s="78">
        <v>44657</v>
      </c>
      <c r="AM352" s="78">
        <v>44657</v>
      </c>
      <c r="AN352" s="78">
        <v>44662</v>
      </c>
      <c r="AO352" s="78">
        <v>44662</v>
      </c>
      <c r="AP352" s="78">
        <v>44662</v>
      </c>
      <c r="AQ352" s="77" t="s">
        <v>89</v>
      </c>
      <c r="AR352" s="77" t="s">
        <v>3051</v>
      </c>
      <c r="AS352" s="77" t="s">
        <v>3050</v>
      </c>
      <c r="AT352" s="78"/>
      <c r="AU352" s="78"/>
      <c r="AV352" s="78"/>
      <c r="AW352" s="77" t="s">
        <v>1198</v>
      </c>
      <c r="AX352" s="77" t="s">
        <v>116</v>
      </c>
      <c r="AY352" s="576"/>
      <c r="AZ352" s="576"/>
      <c r="BA352" s="576"/>
      <c r="BB352" s="576"/>
      <c r="BC352" s="576"/>
      <c r="BD352" s="576"/>
      <c r="BE352" s="77">
        <f t="shared" si="53"/>
        <v>16</v>
      </c>
      <c r="BF352" s="77">
        <f t="shared" si="54"/>
        <v>4</v>
      </c>
      <c r="BG352" s="77">
        <f t="shared" si="55"/>
        <v>2022</v>
      </c>
      <c r="BH352" s="89"/>
    </row>
    <row r="353" spans="1:60">
      <c r="A353" s="77" t="s">
        <v>428</v>
      </c>
      <c r="B353" s="77" t="s">
        <v>56</v>
      </c>
      <c r="C353" s="77" t="s">
        <v>3052</v>
      </c>
      <c r="D353" s="78"/>
      <c r="E353" s="77" t="s">
        <v>2993</v>
      </c>
      <c r="F353" s="77" t="s">
        <v>2135</v>
      </c>
      <c r="G353" s="77" t="s">
        <v>2147</v>
      </c>
      <c r="H353" s="77" t="s">
        <v>2148</v>
      </c>
      <c r="I353" s="77" t="s">
        <v>531</v>
      </c>
      <c r="J353" s="77" t="s">
        <v>110</v>
      </c>
      <c r="K353" s="77">
        <v>91761</v>
      </c>
      <c r="L353" s="77" t="s">
        <v>2191</v>
      </c>
      <c r="M353" s="77" t="s">
        <v>342</v>
      </c>
      <c r="N353" s="77"/>
      <c r="O353" s="77"/>
      <c r="P353" s="77"/>
      <c r="Q353" s="77" t="s">
        <v>1267</v>
      </c>
      <c r="R353" s="77"/>
      <c r="S353" s="77"/>
      <c r="T353" s="77" t="s">
        <v>2221</v>
      </c>
      <c r="U353" s="77">
        <v>30390256</v>
      </c>
      <c r="V353" s="77">
        <v>14.75</v>
      </c>
      <c r="W353" s="77" t="s">
        <v>2197</v>
      </c>
      <c r="X353" s="77">
        <v>400</v>
      </c>
      <c r="Y353" s="77">
        <v>624</v>
      </c>
      <c r="Z353" s="77">
        <v>24</v>
      </c>
      <c r="AA353" s="89">
        <f t="shared" si="48"/>
        <v>0.24959999999999999</v>
      </c>
      <c r="AB353" s="77" t="s">
        <v>70</v>
      </c>
      <c r="AC353" s="78">
        <v>44681</v>
      </c>
      <c r="AD353" s="77"/>
      <c r="AE353" s="77" t="s">
        <v>2142</v>
      </c>
      <c r="AF353" s="77" t="str">
        <f t="shared" si="49"/>
        <v>CA2022030440T</v>
      </c>
      <c r="AG353" s="77">
        <f t="shared" si="50"/>
        <v>624</v>
      </c>
      <c r="AH353" s="77">
        <f t="shared" si="51"/>
        <v>24</v>
      </c>
      <c r="AI353" s="89">
        <f t="shared" si="52"/>
        <v>0.24959999999999999</v>
      </c>
      <c r="AJ353" s="77" t="s">
        <v>2143</v>
      </c>
      <c r="AK353" s="77" t="s">
        <v>3052</v>
      </c>
      <c r="AL353" s="78">
        <v>44657</v>
      </c>
      <c r="AM353" s="78">
        <v>44657</v>
      </c>
      <c r="AN353" s="78">
        <v>44662</v>
      </c>
      <c r="AO353" s="78">
        <v>44662</v>
      </c>
      <c r="AP353" s="78">
        <v>44662</v>
      </c>
      <c r="AQ353" s="77" t="s">
        <v>89</v>
      </c>
      <c r="AR353" s="77" t="s">
        <v>3053</v>
      </c>
      <c r="AS353" s="77" t="s">
        <v>3052</v>
      </c>
      <c r="AT353" s="78"/>
      <c r="AU353" s="78"/>
      <c r="AV353" s="78"/>
      <c r="AW353" s="77" t="s">
        <v>1198</v>
      </c>
      <c r="AX353" s="77" t="s">
        <v>116</v>
      </c>
      <c r="AY353" s="576"/>
      <c r="AZ353" s="576"/>
      <c r="BA353" s="576"/>
      <c r="BB353" s="576"/>
      <c r="BC353" s="576"/>
      <c r="BD353" s="576"/>
      <c r="BE353" s="77">
        <f t="shared" si="53"/>
        <v>16</v>
      </c>
      <c r="BF353" s="77">
        <f t="shared" si="54"/>
        <v>4</v>
      </c>
      <c r="BG353" s="77">
        <f t="shared" si="55"/>
        <v>2022</v>
      </c>
      <c r="BH353" s="89"/>
    </row>
    <row r="354" spans="1:60">
      <c r="A354" s="77" t="s">
        <v>428</v>
      </c>
      <c r="B354" s="77" t="s">
        <v>56</v>
      </c>
      <c r="C354" s="77" t="s">
        <v>3026</v>
      </c>
      <c r="D354" s="78"/>
      <c r="E354" s="77" t="s">
        <v>3002</v>
      </c>
      <c r="F354" s="77" t="s">
        <v>2135</v>
      </c>
      <c r="G354" s="77" t="s">
        <v>2147</v>
      </c>
      <c r="H354" s="77" t="s">
        <v>2148</v>
      </c>
      <c r="I354" s="77" t="s">
        <v>531</v>
      </c>
      <c r="J354" s="77" t="s">
        <v>110</v>
      </c>
      <c r="K354" s="77">
        <v>91761</v>
      </c>
      <c r="L354" s="77" t="s">
        <v>1225</v>
      </c>
      <c r="M354" s="77" t="s">
        <v>1226</v>
      </c>
      <c r="N354" s="77" t="s">
        <v>565</v>
      </c>
      <c r="O354" s="77" t="s">
        <v>110</v>
      </c>
      <c r="P354" s="77">
        <v>94544</v>
      </c>
      <c r="Q354" s="77" t="s">
        <v>1267</v>
      </c>
      <c r="R354" s="77"/>
      <c r="S354" s="77"/>
      <c r="T354" s="77" t="s">
        <v>2378</v>
      </c>
      <c r="U354" s="77">
        <v>30390256</v>
      </c>
      <c r="V354" s="77">
        <v>14.75</v>
      </c>
      <c r="W354" s="77" t="s">
        <v>2197</v>
      </c>
      <c r="X354" s="77">
        <v>400</v>
      </c>
      <c r="Y354" s="77">
        <v>624</v>
      </c>
      <c r="Z354" s="77">
        <v>24</v>
      </c>
      <c r="AA354" s="89">
        <f t="shared" si="48"/>
        <v>0.24959999999999999</v>
      </c>
      <c r="AB354" s="77" t="s">
        <v>70</v>
      </c>
      <c r="AC354" s="78">
        <v>44681</v>
      </c>
      <c r="AD354" s="77"/>
      <c r="AE354" s="77" t="s">
        <v>2142</v>
      </c>
      <c r="AF354" s="77" t="str">
        <f t="shared" si="49"/>
        <v>CA2022040108T</v>
      </c>
      <c r="AG354" s="77">
        <f t="shared" si="50"/>
        <v>624</v>
      </c>
      <c r="AH354" s="77">
        <f t="shared" si="51"/>
        <v>24</v>
      </c>
      <c r="AI354" s="89">
        <f t="shared" si="52"/>
        <v>0.24959999999999999</v>
      </c>
      <c r="AJ354" s="77" t="s">
        <v>2143</v>
      </c>
      <c r="AK354" s="77" t="s">
        <v>3026</v>
      </c>
      <c r="AL354" s="78">
        <v>44658</v>
      </c>
      <c r="AM354" s="78">
        <v>44658</v>
      </c>
      <c r="AN354" s="78">
        <v>44659</v>
      </c>
      <c r="AO354" s="78">
        <v>44659</v>
      </c>
      <c r="AP354" s="78">
        <v>44659</v>
      </c>
      <c r="AQ354" s="77" t="s">
        <v>89</v>
      </c>
      <c r="AR354" s="77" t="s">
        <v>3027</v>
      </c>
      <c r="AS354" s="77" t="s">
        <v>3026</v>
      </c>
      <c r="AT354" s="78"/>
      <c r="AU354" s="78"/>
      <c r="AV354" s="78"/>
      <c r="AW354" s="77" t="s">
        <v>1198</v>
      </c>
      <c r="AX354" s="77" t="s">
        <v>116</v>
      </c>
      <c r="AY354" s="576"/>
      <c r="AZ354" s="576"/>
      <c r="BA354" s="576"/>
      <c r="BB354" s="576"/>
      <c r="BC354" s="576"/>
      <c r="BD354" s="576"/>
      <c r="BE354" s="77">
        <f t="shared" si="53"/>
        <v>15</v>
      </c>
      <c r="BF354" s="77">
        <f t="shared" si="54"/>
        <v>4</v>
      </c>
      <c r="BG354" s="77">
        <f t="shared" si="55"/>
        <v>2022</v>
      </c>
      <c r="BH354" s="89"/>
    </row>
    <row r="355" spans="1:60">
      <c r="A355" s="77" t="s">
        <v>428</v>
      </c>
      <c r="B355" s="77" t="s">
        <v>56</v>
      </c>
      <c r="C355" s="77" t="s">
        <v>3028</v>
      </c>
      <c r="D355" s="78"/>
      <c r="E355" s="77" t="s">
        <v>3002</v>
      </c>
      <c r="F355" s="77" t="s">
        <v>2135</v>
      </c>
      <c r="G355" s="77" t="s">
        <v>2147</v>
      </c>
      <c r="H355" s="77" t="s">
        <v>2148</v>
      </c>
      <c r="I355" s="77" t="s">
        <v>531</v>
      </c>
      <c r="J355" s="77" t="s">
        <v>110</v>
      </c>
      <c r="K355" s="77">
        <v>91761</v>
      </c>
      <c r="L355" s="77" t="s">
        <v>1225</v>
      </c>
      <c r="M355" s="77" t="s">
        <v>1226</v>
      </c>
      <c r="N355" s="77" t="s">
        <v>565</v>
      </c>
      <c r="O355" s="77" t="s">
        <v>110</v>
      </c>
      <c r="P355" s="77">
        <v>94544</v>
      </c>
      <c r="Q355" s="77" t="s">
        <v>1267</v>
      </c>
      <c r="R355" s="77"/>
      <c r="S355" s="77"/>
      <c r="T355" s="77" t="s">
        <v>2378</v>
      </c>
      <c r="U355" s="77">
        <v>30390256</v>
      </c>
      <c r="V355" s="77">
        <v>14.75</v>
      </c>
      <c r="W355" s="77" t="s">
        <v>2197</v>
      </c>
      <c r="X355" s="77">
        <v>400</v>
      </c>
      <c r="Y355" s="77">
        <v>624</v>
      </c>
      <c r="Z355" s="77">
        <v>24</v>
      </c>
      <c r="AA355" s="89">
        <f t="shared" si="48"/>
        <v>0.24959999999999999</v>
      </c>
      <c r="AB355" s="77" t="s">
        <v>70</v>
      </c>
      <c r="AC355" s="78">
        <v>44681</v>
      </c>
      <c r="AD355" s="77"/>
      <c r="AE355" s="77" t="s">
        <v>2142</v>
      </c>
      <c r="AF355" s="77" t="str">
        <f t="shared" si="49"/>
        <v>CA2022040109T</v>
      </c>
      <c r="AG355" s="77">
        <f t="shared" si="50"/>
        <v>624</v>
      </c>
      <c r="AH355" s="77">
        <f t="shared" si="51"/>
        <v>24</v>
      </c>
      <c r="AI355" s="89">
        <f t="shared" si="52"/>
        <v>0.24959999999999999</v>
      </c>
      <c r="AJ355" s="77" t="s">
        <v>2143</v>
      </c>
      <c r="AK355" s="77" t="s">
        <v>3028</v>
      </c>
      <c r="AL355" s="78">
        <v>44658</v>
      </c>
      <c r="AM355" s="78">
        <v>44658</v>
      </c>
      <c r="AN355" s="78">
        <v>44659</v>
      </c>
      <c r="AO355" s="78">
        <v>44659</v>
      </c>
      <c r="AP355" s="78">
        <v>44659</v>
      </c>
      <c r="AQ355" s="77" t="s">
        <v>89</v>
      </c>
      <c r="AR355" s="77" t="s">
        <v>3029</v>
      </c>
      <c r="AS355" s="77" t="s">
        <v>3028</v>
      </c>
      <c r="AT355" s="78"/>
      <c r="AU355" s="78"/>
      <c r="AV355" s="78"/>
      <c r="AW355" s="77" t="s">
        <v>1198</v>
      </c>
      <c r="AX355" s="77" t="s">
        <v>116</v>
      </c>
      <c r="AY355" s="576"/>
      <c r="AZ355" s="576"/>
      <c r="BA355" s="576"/>
      <c r="BB355" s="576"/>
      <c r="BC355" s="576"/>
      <c r="BD355" s="576"/>
      <c r="BE355" s="77">
        <f t="shared" si="53"/>
        <v>15</v>
      </c>
      <c r="BF355" s="77">
        <f t="shared" si="54"/>
        <v>4</v>
      </c>
      <c r="BG355" s="77">
        <f t="shared" si="55"/>
        <v>2022</v>
      </c>
      <c r="BH355" s="89"/>
    </row>
    <row r="356" spans="1:60">
      <c r="A356" s="77" t="s">
        <v>428</v>
      </c>
      <c r="B356" s="77" t="s">
        <v>2132</v>
      </c>
      <c r="C356" s="77" t="s">
        <v>3054</v>
      </c>
      <c r="D356" s="78"/>
      <c r="E356" s="77" t="s">
        <v>3037</v>
      </c>
      <c r="F356" s="77" t="s">
        <v>2135</v>
      </c>
      <c r="G356" s="77" t="s">
        <v>2147</v>
      </c>
      <c r="H356" s="77" t="s">
        <v>2148</v>
      </c>
      <c r="I356" s="77" t="s">
        <v>531</v>
      </c>
      <c r="J356" s="77" t="s">
        <v>110</v>
      </c>
      <c r="K356" s="77">
        <v>91761</v>
      </c>
      <c r="L356" s="77" t="s">
        <v>185</v>
      </c>
      <c r="M356" s="77" t="s">
        <v>471</v>
      </c>
      <c r="N356" s="77"/>
      <c r="O356" s="77"/>
      <c r="P356" s="77"/>
      <c r="Q356" s="77" t="s">
        <v>1267</v>
      </c>
      <c r="R356" s="77"/>
      <c r="S356" s="77"/>
      <c r="T356" s="77" t="s">
        <v>3038</v>
      </c>
      <c r="U356" s="77">
        <v>30390156</v>
      </c>
      <c r="V356" s="77">
        <v>14.75</v>
      </c>
      <c r="W356" s="77" t="s">
        <v>2552</v>
      </c>
      <c r="X356" s="77">
        <v>400</v>
      </c>
      <c r="Y356" s="77">
        <v>768</v>
      </c>
      <c r="Z356" s="77">
        <v>24</v>
      </c>
      <c r="AA356" s="89">
        <f t="shared" si="48"/>
        <v>0.30719999999999997</v>
      </c>
      <c r="AB356" s="77" t="s">
        <v>88</v>
      </c>
      <c r="AC356" s="78">
        <v>44681</v>
      </c>
      <c r="AD356" s="77"/>
      <c r="AE356" s="77" t="s">
        <v>2142</v>
      </c>
      <c r="AF356" s="77" t="str">
        <f t="shared" si="49"/>
        <v>CA0601040702T</v>
      </c>
      <c r="AG356" s="77">
        <f t="shared" si="50"/>
        <v>768</v>
      </c>
      <c r="AH356" s="77">
        <f t="shared" si="51"/>
        <v>24</v>
      </c>
      <c r="AI356" s="89">
        <f t="shared" si="52"/>
        <v>0.30719999999999997</v>
      </c>
      <c r="AJ356" s="77" t="s">
        <v>2143</v>
      </c>
      <c r="AK356" s="77" t="s">
        <v>3054</v>
      </c>
      <c r="AL356" s="78">
        <v>44659</v>
      </c>
      <c r="AM356" s="78">
        <v>44659</v>
      </c>
      <c r="AN356" s="78">
        <v>44662</v>
      </c>
      <c r="AO356" s="78">
        <v>44662</v>
      </c>
      <c r="AP356" s="78">
        <v>44662</v>
      </c>
      <c r="AQ356" s="77" t="s">
        <v>89</v>
      </c>
      <c r="AR356" s="77"/>
      <c r="AS356" s="77" t="s">
        <v>3054</v>
      </c>
      <c r="AT356" s="78"/>
      <c r="AU356" s="78"/>
      <c r="AV356" s="78"/>
      <c r="AW356" s="77" t="s">
        <v>1198</v>
      </c>
      <c r="AX356" s="77" t="s">
        <v>116</v>
      </c>
      <c r="AY356" s="576"/>
      <c r="AZ356" s="576"/>
      <c r="BA356" s="576"/>
      <c r="BB356" s="576"/>
      <c r="BC356" s="576"/>
      <c r="BD356" s="576"/>
      <c r="BE356" s="77">
        <f t="shared" si="53"/>
        <v>16</v>
      </c>
      <c r="BF356" s="77">
        <f t="shared" si="54"/>
        <v>4</v>
      </c>
      <c r="BG356" s="77">
        <f t="shared" si="55"/>
        <v>2022</v>
      </c>
      <c r="BH356" s="89"/>
    </row>
    <row r="357" spans="1:60">
      <c r="A357" s="77" t="s">
        <v>428</v>
      </c>
      <c r="B357" s="77" t="s">
        <v>2132</v>
      </c>
      <c r="C357" s="77" t="s">
        <v>3055</v>
      </c>
      <c r="D357" s="78"/>
      <c r="E357" s="77" t="s">
        <v>2982</v>
      </c>
      <c r="F357" s="77" t="s">
        <v>2135</v>
      </c>
      <c r="G357" s="77" t="s">
        <v>2136</v>
      </c>
      <c r="H357" s="77" t="s">
        <v>2137</v>
      </c>
      <c r="I357" s="77" t="s">
        <v>2138</v>
      </c>
      <c r="J357" s="77" t="s">
        <v>110</v>
      </c>
      <c r="K357" s="77">
        <v>90248</v>
      </c>
      <c r="L357" s="77" t="s">
        <v>536</v>
      </c>
      <c r="M357" s="77" t="s">
        <v>2983</v>
      </c>
      <c r="N357" s="77"/>
      <c r="O357" s="77"/>
      <c r="P357" s="77"/>
      <c r="Q357" s="77" t="s">
        <v>1267</v>
      </c>
      <c r="R357" s="77"/>
      <c r="S357" s="77"/>
      <c r="T357" s="77" t="s">
        <v>2331</v>
      </c>
      <c r="U357" s="77">
        <v>30376609</v>
      </c>
      <c r="V357" s="77">
        <v>14.75</v>
      </c>
      <c r="W357" s="77" t="s">
        <v>2154</v>
      </c>
      <c r="X357" s="77">
        <v>340</v>
      </c>
      <c r="Y357" s="77">
        <v>832</v>
      </c>
      <c r="Z357" s="77">
        <v>26</v>
      </c>
      <c r="AA357" s="89">
        <f t="shared" si="48"/>
        <v>0.28288000000000002</v>
      </c>
      <c r="AB357" s="77" t="s">
        <v>88</v>
      </c>
      <c r="AC357" s="78">
        <v>44681</v>
      </c>
      <c r="AD357" s="77"/>
      <c r="AE357" s="77" t="s">
        <v>2142</v>
      </c>
      <c r="AF357" s="77" t="str">
        <f t="shared" si="49"/>
        <v>CA9350022825T</v>
      </c>
      <c r="AG357" s="77">
        <f t="shared" si="50"/>
        <v>832</v>
      </c>
      <c r="AH357" s="77">
        <f t="shared" si="51"/>
        <v>26</v>
      </c>
      <c r="AI357" s="89">
        <f t="shared" si="52"/>
        <v>0.28288000000000002</v>
      </c>
      <c r="AJ357" s="77" t="s">
        <v>2143</v>
      </c>
      <c r="AK357" s="77" t="s">
        <v>3055</v>
      </c>
      <c r="AL357" s="78">
        <v>44662</v>
      </c>
      <c r="AM357" s="78">
        <v>44662</v>
      </c>
      <c r="AN357" s="78">
        <v>44662</v>
      </c>
      <c r="AO357" s="78">
        <v>44662</v>
      </c>
      <c r="AP357" s="78">
        <v>44662</v>
      </c>
      <c r="AQ357" s="77" t="s">
        <v>89</v>
      </c>
      <c r="AR357" s="77"/>
      <c r="AS357" s="77" t="s">
        <v>3055</v>
      </c>
      <c r="AT357" s="78"/>
      <c r="AU357" s="78"/>
      <c r="AV357" s="78"/>
      <c r="AW357" s="77" t="s">
        <v>1198</v>
      </c>
      <c r="AX357" s="77" t="s">
        <v>116</v>
      </c>
      <c r="AY357" s="576"/>
      <c r="AZ357" s="576"/>
      <c r="BA357" s="576"/>
      <c r="BB357" s="576"/>
      <c r="BC357" s="576"/>
      <c r="BD357" s="576"/>
      <c r="BE357" s="77">
        <f t="shared" si="53"/>
        <v>16</v>
      </c>
      <c r="BF357" s="77">
        <f t="shared" si="54"/>
        <v>4</v>
      </c>
      <c r="BG357" s="77">
        <f t="shared" si="55"/>
        <v>2022</v>
      </c>
      <c r="BH357" s="89"/>
    </row>
    <row r="358" spans="1:60">
      <c r="A358" s="77" t="s">
        <v>428</v>
      </c>
      <c r="B358" s="77" t="s">
        <v>2132</v>
      </c>
      <c r="C358" s="77" t="s">
        <v>3056</v>
      </c>
      <c r="D358" s="78"/>
      <c r="E358" s="77" t="s">
        <v>3035</v>
      </c>
      <c r="F358" s="77" t="s">
        <v>2135</v>
      </c>
      <c r="G358" s="77" t="s">
        <v>2147</v>
      </c>
      <c r="H358" s="77" t="s">
        <v>2148</v>
      </c>
      <c r="I358" s="77" t="s">
        <v>531</v>
      </c>
      <c r="J358" s="77" t="s">
        <v>110</v>
      </c>
      <c r="K358" s="77">
        <v>91761</v>
      </c>
      <c r="L358" s="77" t="s">
        <v>2209</v>
      </c>
      <c r="M358" s="77" t="s">
        <v>3032</v>
      </c>
      <c r="N358" s="77"/>
      <c r="O358" s="77"/>
      <c r="P358" s="77"/>
      <c r="Q358" s="77" t="s">
        <v>1267</v>
      </c>
      <c r="R358" s="77"/>
      <c r="S358" s="77"/>
      <c r="T358" s="77" t="s">
        <v>2869</v>
      </c>
      <c r="U358" s="77">
        <v>30390156</v>
      </c>
      <c r="V358" s="77">
        <v>14.75</v>
      </c>
      <c r="W358" s="77" t="s">
        <v>2552</v>
      </c>
      <c r="X358" s="77">
        <v>400</v>
      </c>
      <c r="Y358" s="77">
        <v>768</v>
      </c>
      <c r="Z358" s="77">
        <v>24</v>
      </c>
      <c r="AA358" s="89">
        <f t="shared" si="48"/>
        <v>0.30719999999999997</v>
      </c>
      <c r="AB358" s="77" t="s">
        <v>88</v>
      </c>
      <c r="AC358" s="78">
        <v>44681</v>
      </c>
      <c r="AD358" s="77"/>
      <c r="AE358" s="77" t="s">
        <v>2142</v>
      </c>
      <c r="AF358" s="77" t="str">
        <f t="shared" si="49"/>
        <v>CA8389040509T</v>
      </c>
      <c r="AG358" s="77">
        <f t="shared" si="50"/>
        <v>768</v>
      </c>
      <c r="AH358" s="77">
        <f t="shared" si="51"/>
        <v>24</v>
      </c>
      <c r="AI358" s="89">
        <f t="shared" si="52"/>
        <v>0.30719999999999997</v>
      </c>
      <c r="AJ358" s="77" t="s">
        <v>2143</v>
      </c>
      <c r="AK358" s="77" t="s">
        <v>3056</v>
      </c>
      <c r="AL358" s="78">
        <v>44662</v>
      </c>
      <c r="AM358" s="78">
        <v>44662</v>
      </c>
      <c r="AN358" s="78">
        <v>44662</v>
      </c>
      <c r="AO358" s="78">
        <v>44662</v>
      </c>
      <c r="AP358" s="78">
        <v>44662</v>
      </c>
      <c r="AQ358" s="77" t="s">
        <v>89</v>
      </c>
      <c r="AR358" s="77"/>
      <c r="AS358" s="77" t="s">
        <v>3056</v>
      </c>
      <c r="AT358" s="78"/>
      <c r="AU358" s="78"/>
      <c r="AV358" s="78"/>
      <c r="AW358" s="77" t="s">
        <v>1198</v>
      </c>
      <c r="AX358" s="77" t="s">
        <v>116</v>
      </c>
      <c r="AY358" s="576"/>
      <c r="AZ358" s="576"/>
      <c r="BA358" s="576"/>
      <c r="BB358" s="576"/>
      <c r="BC358" s="576"/>
      <c r="BD358" s="576"/>
      <c r="BE358" s="77">
        <f t="shared" si="53"/>
        <v>16</v>
      </c>
      <c r="BF358" s="77">
        <f t="shared" si="54"/>
        <v>4</v>
      </c>
      <c r="BG358" s="77">
        <f t="shared" si="55"/>
        <v>2022</v>
      </c>
      <c r="BH358" s="89"/>
    </row>
    <row r="359" spans="1:60">
      <c r="A359" s="77" t="s">
        <v>428</v>
      </c>
      <c r="B359" s="77" t="s">
        <v>2132</v>
      </c>
      <c r="C359" s="77" t="s">
        <v>3057</v>
      </c>
      <c r="D359" s="78"/>
      <c r="E359" s="77" t="s">
        <v>3058</v>
      </c>
      <c r="F359" s="77" t="s">
        <v>2135</v>
      </c>
      <c r="G359" s="77" t="s">
        <v>2147</v>
      </c>
      <c r="H359" s="77" t="s">
        <v>2148</v>
      </c>
      <c r="I359" s="77" t="s">
        <v>531</v>
      </c>
      <c r="J359" s="77" t="s">
        <v>110</v>
      </c>
      <c r="K359" s="77">
        <v>91761</v>
      </c>
      <c r="L359" s="77" t="s">
        <v>2209</v>
      </c>
      <c r="M359" s="77" t="s">
        <v>3032</v>
      </c>
      <c r="N359" s="77"/>
      <c r="O359" s="77"/>
      <c r="P359" s="77"/>
      <c r="Q359" s="77" t="s">
        <v>1267</v>
      </c>
      <c r="R359" s="77"/>
      <c r="S359" s="77"/>
      <c r="T359" s="77" t="s">
        <v>2869</v>
      </c>
      <c r="U359" s="77">
        <v>30390156</v>
      </c>
      <c r="V359" s="77">
        <v>14.75</v>
      </c>
      <c r="W359" s="77" t="s">
        <v>2552</v>
      </c>
      <c r="X359" s="77">
        <v>400</v>
      </c>
      <c r="Y359" s="77">
        <v>768</v>
      </c>
      <c r="Z359" s="77">
        <v>24</v>
      </c>
      <c r="AA359" s="89">
        <f t="shared" si="48"/>
        <v>0.30719999999999997</v>
      </c>
      <c r="AB359" s="77" t="s">
        <v>88</v>
      </c>
      <c r="AC359" s="78">
        <v>44681</v>
      </c>
      <c r="AD359" s="77"/>
      <c r="AE359" s="77" t="s">
        <v>2142</v>
      </c>
      <c r="AF359" s="77" t="str">
        <f t="shared" si="49"/>
        <v>CA7807040510T</v>
      </c>
      <c r="AG359" s="77">
        <f t="shared" si="50"/>
        <v>768</v>
      </c>
      <c r="AH359" s="77">
        <f t="shared" si="51"/>
        <v>24</v>
      </c>
      <c r="AI359" s="89">
        <f t="shared" si="52"/>
        <v>0.30719999999999997</v>
      </c>
      <c r="AJ359" s="77" t="s">
        <v>2143</v>
      </c>
      <c r="AK359" s="77" t="s">
        <v>3057</v>
      </c>
      <c r="AL359" s="78">
        <v>44662</v>
      </c>
      <c r="AM359" s="78">
        <v>44662</v>
      </c>
      <c r="AN359" s="78">
        <v>44662</v>
      </c>
      <c r="AO359" s="78">
        <v>44662</v>
      </c>
      <c r="AP359" s="78">
        <v>44662</v>
      </c>
      <c r="AQ359" s="77" t="s">
        <v>89</v>
      </c>
      <c r="AR359" s="77"/>
      <c r="AS359" s="77" t="s">
        <v>3057</v>
      </c>
      <c r="AT359" s="78"/>
      <c r="AU359" s="78"/>
      <c r="AV359" s="78"/>
      <c r="AW359" s="77" t="s">
        <v>1198</v>
      </c>
      <c r="AX359" s="77" t="s">
        <v>116</v>
      </c>
      <c r="AY359" s="576"/>
      <c r="AZ359" s="576"/>
      <c r="BA359" s="576"/>
      <c r="BB359" s="576"/>
      <c r="BC359" s="576"/>
      <c r="BD359" s="576"/>
      <c r="BE359" s="77">
        <f t="shared" si="53"/>
        <v>16</v>
      </c>
      <c r="BF359" s="77">
        <f t="shared" si="54"/>
        <v>4</v>
      </c>
      <c r="BG359" s="77">
        <f t="shared" si="55"/>
        <v>2022</v>
      </c>
      <c r="BH359" s="89"/>
    </row>
    <row r="360" spans="1:60">
      <c r="A360" s="77" t="s">
        <v>428</v>
      </c>
      <c r="B360" s="77" t="s">
        <v>2132</v>
      </c>
      <c r="C360" s="77" t="s">
        <v>3059</v>
      </c>
      <c r="D360" s="78"/>
      <c r="E360" s="77" t="s">
        <v>3058</v>
      </c>
      <c r="F360" s="77" t="s">
        <v>2135</v>
      </c>
      <c r="G360" s="77" t="s">
        <v>2147</v>
      </c>
      <c r="H360" s="77" t="s">
        <v>2148</v>
      </c>
      <c r="I360" s="77" t="s">
        <v>531</v>
      </c>
      <c r="J360" s="77" t="s">
        <v>110</v>
      </c>
      <c r="K360" s="77">
        <v>91761</v>
      </c>
      <c r="L360" s="77" t="s">
        <v>2209</v>
      </c>
      <c r="M360" s="77" t="s">
        <v>3032</v>
      </c>
      <c r="N360" s="77"/>
      <c r="O360" s="77"/>
      <c r="P360" s="77"/>
      <c r="Q360" s="77" t="s">
        <v>1267</v>
      </c>
      <c r="R360" s="77"/>
      <c r="S360" s="77"/>
      <c r="T360" s="77" t="s">
        <v>2869</v>
      </c>
      <c r="U360" s="77">
        <v>30390156</v>
      </c>
      <c r="V360" s="77">
        <v>14.75</v>
      </c>
      <c r="W360" s="77" t="s">
        <v>2552</v>
      </c>
      <c r="X360" s="77">
        <v>400</v>
      </c>
      <c r="Y360" s="77">
        <v>768</v>
      </c>
      <c r="Z360" s="77">
        <v>24</v>
      </c>
      <c r="AA360" s="89">
        <f t="shared" si="48"/>
        <v>0.30719999999999997</v>
      </c>
      <c r="AB360" s="77" t="s">
        <v>88</v>
      </c>
      <c r="AC360" s="78">
        <v>44681</v>
      </c>
      <c r="AD360" s="77"/>
      <c r="AE360" s="77" t="s">
        <v>2142</v>
      </c>
      <c r="AF360" s="77" t="str">
        <f t="shared" si="49"/>
        <v>CA7807040511T</v>
      </c>
      <c r="AG360" s="77">
        <f t="shared" si="50"/>
        <v>768</v>
      </c>
      <c r="AH360" s="77">
        <f t="shared" si="51"/>
        <v>24</v>
      </c>
      <c r="AI360" s="89">
        <f t="shared" si="52"/>
        <v>0.30719999999999997</v>
      </c>
      <c r="AJ360" s="77" t="s">
        <v>2143</v>
      </c>
      <c r="AK360" s="77" t="s">
        <v>3059</v>
      </c>
      <c r="AL360" s="78">
        <v>44662</v>
      </c>
      <c r="AM360" s="78">
        <v>44662</v>
      </c>
      <c r="AN360" s="78">
        <v>44662</v>
      </c>
      <c r="AO360" s="78">
        <v>44662</v>
      </c>
      <c r="AP360" s="78">
        <v>44662</v>
      </c>
      <c r="AQ360" s="77" t="s">
        <v>89</v>
      </c>
      <c r="AR360" s="77"/>
      <c r="AS360" s="77" t="s">
        <v>3059</v>
      </c>
      <c r="AT360" s="78"/>
      <c r="AU360" s="78"/>
      <c r="AV360" s="78"/>
      <c r="AW360" s="77" t="s">
        <v>1198</v>
      </c>
      <c r="AX360" s="77" t="s">
        <v>116</v>
      </c>
      <c r="AY360" s="576"/>
      <c r="AZ360" s="576"/>
      <c r="BA360" s="576"/>
      <c r="BB360" s="576"/>
      <c r="BC360" s="576"/>
      <c r="BD360" s="576"/>
      <c r="BE360" s="77">
        <f t="shared" si="53"/>
        <v>16</v>
      </c>
      <c r="BF360" s="77">
        <f t="shared" si="54"/>
        <v>4</v>
      </c>
      <c r="BG360" s="77">
        <f t="shared" si="55"/>
        <v>2022</v>
      </c>
      <c r="BH360" s="89"/>
    </row>
    <row r="361" spans="1:60">
      <c r="A361" s="77" t="s">
        <v>428</v>
      </c>
      <c r="B361" s="77" t="s">
        <v>56</v>
      </c>
      <c r="C361" s="77" t="s">
        <v>3067</v>
      </c>
      <c r="D361" s="78"/>
      <c r="E361" s="77" t="s">
        <v>3068</v>
      </c>
      <c r="F361" s="77" t="s">
        <v>2135</v>
      </c>
      <c r="G361" s="77" t="s">
        <v>2136</v>
      </c>
      <c r="H361" s="77" t="s">
        <v>2137</v>
      </c>
      <c r="I361" s="77" t="s">
        <v>2138</v>
      </c>
      <c r="J361" s="77" t="s">
        <v>110</v>
      </c>
      <c r="K361" s="77">
        <v>90248</v>
      </c>
      <c r="L361" s="77" t="s">
        <v>2191</v>
      </c>
      <c r="M361" s="77" t="s">
        <v>342</v>
      </c>
      <c r="N361" s="77"/>
      <c r="O361" s="77"/>
      <c r="P361" s="77"/>
      <c r="Q361" s="77" t="s">
        <v>1267</v>
      </c>
      <c r="R361" s="77"/>
      <c r="S361" s="77"/>
      <c r="T361" s="77" t="s">
        <v>2378</v>
      </c>
      <c r="U361" s="77">
        <v>30390256</v>
      </c>
      <c r="V361" s="77">
        <v>14.75</v>
      </c>
      <c r="W361" s="77" t="s">
        <v>2197</v>
      </c>
      <c r="X361" s="77">
        <v>400</v>
      </c>
      <c r="Y361" s="77">
        <v>624</v>
      </c>
      <c r="Z361" s="77">
        <v>24</v>
      </c>
      <c r="AA361" s="89">
        <f t="shared" si="48"/>
        <v>0.24959999999999999</v>
      </c>
      <c r="AB361" s="77" t="s">
        <v>70</v>
      </c>
      <c r="AC361" s="78">
        <v>44681</v>
      </c>
      <c r="AD361" s="77"/>
      <c r="AE361" s="77" t="s">
        <v>2142</v>
      </c>
      <c r="AF361" s="77" t="str">
        <f t="shared" si="49"/>
        <v>CA2022040503T</v>
      </c>
      <c r="AG361" s="77">
        <f t="shared" si="50"/>
        <v>624</v>
      </c>
      <c r="AH361" s="77">
        <f t="shared" si="51"/>
        <v>24</v>
      </c>
      <c r="AI361" s="89">
        <f t="shared" si="52"/>
        <v>0.24959999999999999</v>
      </c>
      <c r="AJ361" s="77" t="s">
        <v>2143</v>
      </c>
      <c r="AK361" s="77" t="s">
        <v>3067</v>
      </c>
      <c r="AL361" s="78">
        <v>44658</v>
      </c>
      <c r="AM361" s="78">
        <v>44658</v>
      </c>
      <c r="AN361" s="78">
        <v>44663</v>
      </c>
      <c r="AO361" s="78">
        <v>44663</v>
      </c>
      <c r="AP361" s="78">
        <v>44663</v>
      </c>
      <c r="AQ361" s="77" t="s">
        <v>89</v>
      </c>
      <c r="AR361" s="77" t="s">
        <v>3069</v>
      </c>
      <c r="AS361" s="77" t="s">
        <v>3067</v>
      </c>
      <c r="AT361" s="78"/>
      <c r="AU361" s="78"/>
      <c r="AV361" s="78"/>
      <c r="AW361" s="77" t="s">
        <v>1198</v>
      </c>
      <c r="AX361" s="77" t="s">
        <v>116</v>
      </c>
      <c r="AY361" s="576"/>
      <c r="AZ361" s="576"/>
      <c r="BA361" s="576"/>
      <c r="BB361" s="576"/>
      <c r="BC361" s="576"/>
      <c r="BD361" s="576"/>
      <c r="BE361" s="77">
        <f t="shared" si="53"/>
        <v>16</v>
      </c>
      <c r="BF361" s="77">
        <f t="shared" si="54"/>
        <v>4</v>
      </c>
      <c r="BG361" s="77">
        <f t="shared" si="55"/>
        <v>2022</v>
      </c>
      <c r="BH361" s="89"/>
    </row>
    <row r="362" spans="1:60">
      <c r="A362" s="77" t="s">
        <v>428</v>
      </c>
      <c r="B362" s="77" t="s">
        <v>56</v>
      </c>
      <c r="C362" s="77" t="s">
        <v>3070</v>
      </c>
      <c r="D362" s="78"/>
      <c r="E362" s="77" t="s">
        <v>3068</v>
      </c>
      <c r="F362" s="77" t="s">
        <v>2135</v>
      </c>
      <c r="G362" s="77" t="s">
        <v>2147</v>
      </c>
      <c r="H362" s="77" t="s">
        <v>2148</v>
      </c>
      <c r="I362" s="77" t="s">
        <v>531</v>
      </c>
      <c r="J362" s="77" t="s">
        <v>110</v>
      </c>
      <c r="K362" s="77">
        <v>91761</v>
      </c>
      <c r="L362" s="77" t="s">
        <v>2191</v>
      </c>
      <c r="M362" s="77" t="s">
        <v>342</v>
      </c>
      <c r="N362" s="77"/>
      <c r="O362" s="77"/>
      <c r="P362" s="77"/>
      <c r="Q362" s="77" t="s">
        <v>1267</v>
      </c>
      <c r="R362" s="77"/>
      <c r="S362" s="77"/>
      <c r="T362" s="77" t="s">
        <v>2378</v>
      </c>
      <c r="U362" s="77">
        <v>30390256</v>
      </c>
      <c r="V362" s="77">
        <v>14.75</v>
      </c>
      <c r="W362" s="77" t="s">
        <v>2197</v>
      </c>
      <c r="X362" s="77">
        <v>400</v>
      </c>
      <c r="Y362" s="77">
        <v>624</v>
      </c>
      <c r="Z362" s="77">
        <v>24</v>
      </c>
      <c r="AA362" s="89">
        <f t="shared" si="48"/>
        <v>0.24959999999999999</v>
      </c>
      <c r="AB362" s="77" t="s">
        <v>70</v>
      </c>
      <c r="AC362" s="78">
        <v>44681</v>
      </c>
      <c r="AD362" s="77"/>
      <c r="AE362" s="77" t="s">
        <v>2142</v>
      </c>
      <c r="AF362" s="77" t="str">
        <f t="shared" si="49"/>
        <v>CA2022040504T</v>
      </c>
      <c r="AG362" s="77">
        <f t="shared" si="50"/>
        <v>624</v>
      </c>
      <c r="AH362" s="77">
        <f t="shared" si="51"/>
        <v>24</v>
      </c>
      <c r="AI362" s="89">
        <f t="shared" si="52"/>
        <v>0.24959999999999999</v>
      </c>
      <c r="AJ362" s="77" t="s">
        <v>2143</v>
      </c>
      <c r="AK362" s="77" t="s">
        <v>3070</v>
      </c>
      <c r="AL362" s="78">
        <v>44658</v>
      </c>
      <c r="AM362" s="78">
        <v>44658</v>
      </c>
      <c r="AN362" s="78">
        <v>44663</v>
      </c>
      <c r="AO362" s="78">
        <v>44663</v>
      </c>
      <c r="AP362" s="78">
        <v>44663</v>
      </c>
      <c r="AQ362" s="77" t="s">
        <v>89</v>
      </c>
      <c r="AR362" s="77" t="s">
        <v>3071</v>
      </c>
      <c r="AS362" s="77" t="s">
        <v>3070</v>
      </c>
      <c r="AT362" s="78"/>
      <c r="AU362" s="78"/>
      <c r="AV362" s="78"/>
      <c r="AW362" s="77" t="s">
        <v>1198</v>
      </c>
      <c r="AX362" s="77" t="s">
        <v>116</v>
      </c>
      <c r="AY362" s="576"/>
      <c r="AZ362" s="576"/>
      <c r="BA362" s="576"/>
      <c r="BB362" s="576"/>
      <c r="BC362" s="576"/>
      <c r="BD362" s="576"/>
      <c r="BE362" s="77">
        <f t="shared" si="53"/>
        <v>16</v>
      </c>
      <c r="BF362" s="77">
        <f t="shared" si="54"/>
        <v>4</v>
      </c>
      <c r="BG362" s="77">
        <f t="shared" si="55"/>
        <v>2022</v>
      </c>
      <c r="BH362" s="89"/>
    </row>
    <row r="363" spans="1:60">
      <c r="A363" s="77" t="s">
        <v>428</v>
      </c>
      <c r="B363" s="77" t="s">
        <v>56</v>
      </c>
      <c r="C363" s="77" t="s">
        <v>3072</v>
      </c>
      <c r="D363" s="78"/>
      <c r="E363" s="77" t="s">
        <v>3068</v>
      </c>
      <c r="F363" s="77" t="s">
        <v>2135</v>
      </c>
      <c r="G363" s="77" t="s">
        <v>2147</v>
      </c>
      <c r="H363" s="77" t="s">
        <v>2148</v>
      </c>
      <c r="I363" s="77" t="s">
        <v>531</v>
      </c>
      <c r="J363" s="77" t="s">
        <v>110</v>
      </c>
      <c r="K363" s="77">
        <v>91761</v>
      </c>
      <c r="L363" s="77" t="s">
        <v>2191</v>
      </c>
      <c r="M363" s="77" t="s">
        <v>342</v>
      </c>
      <c r="N363" s="77"/>
      <c r="O363" s="77"/>
      <c r="P363" s="77"/>
      <c r="Q363" s="77" t="s">
        <v>1267</v>
      </c>
      <c r="R363" s="77"/>
      <c r="S363" s="77"/>
      <c r="T363" s="77" t="s">
        <v>2378</v>
      </c>
      <c r="U363" s="77">
        <v>30390256</v>
      </c>
      <c r="V363" s="77">
        <v>14.75</v>
      </c>
      <c r="W363" s="77" t="s">
        <v>2197</v>
      </c>
      <c r="X363" s="77">
        <v>400</v>
      </c>
      <c r="Y363" s="77">
        <v>624</v>
      </c>
      <c r="Z363" s="77">
        <v>24</v>
      </c>
      <c r="AA363" s="89">
        <f t="shared" si="48"/>
        <v>0.24959999999999999</v>
      </c>
      <c r="AB363" s="77" t="s">
        <v>70</v>
      </c>
      <c r="AC363" s="78">
        <v>44681</v>
      </c>
      <c r="AD363" s="77"/>
      <c r="AE363" s="77" t="s">
        <v>2142</v>
      </c>
      <c r="AF363" s="77" t="str">
        <f t="shared" si="49"/>
        <v>CA2022040505T</v>
      </c>
      <c r="AG363" s="77">
        <f t="shared" si="50"/>
        <v>624</v>
      </c>
      <c r="AH363" s="77">
        <f t="shared" si="51"/>
        <v>24</v>
      </c>
      <c r="AI363" s="89">
        <f t="shared" si="52"/>
        <v>0.24959999999999999</v>
      </c>
      <c r="AJ363" s="77" t="s">
        <v>2143</v>
      </c>
      <c r="AK363" s="77" t="s">
        <v>3072</v>
      </c>
      <c r="AL363" s="78">
        <v>44658</v>
      </c>
      <c r="AM363" s="78">
        <v>44658</v>
      </c>
      <c r="AN363" s="78">
        <v>44663</v>
      </c>
      <c r="AO363" s="78">
        <v>44663</v>
      </c>
      <c r="AP363" s="78">
        <v>44663</v>
      </c>
      <c r="AQ363" s="77" t="s">
        <v>89</v>
      </c>
      <c r="AR363" s="77" t="s">
        <v>3073</v>
      </c>
      <c r="AS363" s="77" t="s">
        <v>3072</v>
      </c>
      <c r="AT363" s="78"/>
      <c r="AU363" s="78"/>
      <c r="AV363" s="78"/>
      <c r="AW363" s="77" t="s">
        <v>1198</v>
      </c>
      <c r="AX363" s="77" t="s">
        <v>116</v>
      </c>
      <c r="AY363" s="576"/>
      <c r="AZ363" s="576"/>
      <c r="BA363" s="576"/>
      <c r="BB363" s="576"/>
      <c r="BC363" s="576"/>
      <c r="BD363" s="576"/>
      <c r="BE363" s="77">
        <f t="shared" si="53"/>
        <v>16</v>
      </c>
      <c r="BF363" s="77">
        <f t="shared" si="54"/>
        <v>4</v>
      </c>
      <c r="BG363" s="77">
        <f t="shared" si="55"/>
        <v>2022</v>
      </c>
      <c r="BH363" s="89"/>
    </row>
    <row r="364" spans="1:60">
      <c r="A364" s="77" t="s">
        <v>428</v>
      </c>
      <c r="B364" s="77" t="s">
        <v>56</v>
      </c>
      <c r="C364" s="77" t="s">
        <v>3114</v>
      </c>
      <c r="D364" s="78"/>
      <c r="E364" s="77" t="s">
        <v>3068</v>
      </c>
      <c r="F364" s="77" t="s">
        <v>2135</v>
      </c>
      <c r="G364" s="77" t="s">
        <v>2136</v>
      </c>
      <c r="H364" s="77" t="s">
        <v>2137</v>
      </c>
      <c r="I364" s="77" t="s">
        <v>2138</v>
      </c>
      <c r="J364" s="77" t="s">
        <v>110</v>
      </c>
      <c r="K364" s="77">
        <v>90248</v>
      </c>
      <c r="L364" s="77" t="s">
        <v>2191</v>
      </c>
      <c r="M364" s="77" t="s">
        <v>342</v>
      </c>
      <c r="N364" s="77"/>
      <c r="O364" s="77"/>
      <c r="P364" s="77"/>
      <c r="Q364" s="77" t="s">
        <v>1267</v>
      </c>
      <c r="R364" s="77"/>
      <c r="S364" s="77"/>
      <c r="T364" s="77" t="s">
        <v>2378</v>
      </c>
      <c r="U364" s="77">
        <v>30390256</v>
      </c>
      <c r="V364" s="77">
        <v>14.75</v>
      </c>
      <c r="W364" s="77" t="s">
        <v>2197</v>
      </c>
      <c r="X364" s="77">
        <v>400</v>
      </c>
      <c r="Y364" s="77">
        <v>624</v>
      </c>
      <c r="Z364" s="77">
        <v>24</v>
      </c>
      <c r="AA364" s="89">
        <f t="shared" si="48"/>
        <v>0.24959999999999999</v>
      </c>
      <c r="AB364" s="77" t="s">
        <v>70</v>
      </c>
      <c r="AC364" s="78">
        <v>44681</v>
      </c>
      <c r="AD364" s="77"/>
      <c r="AE364" s="77" t="s">
        <v>2142</v>
      </c>
      <c r="AF364" s="77" t="str">
        <f t="shared" si="49"/>
        <v>CA2022040501T</v>
      </c>
      <c r="AG364" s="77">
        <f t="shared" si="50"/>
        <v>624</v>
      </c>
      <c r="AH364" s="77">
        <f t="shared" si="51"/>
        <v>24</v>
      </c>
      <c r="AI364" s="89">
        <f t="shared" si="52"/>
        <v>0.24959999999999999</v>
      </c>
      <c r="AJ364" s="77" t="s">
        <v>2143</v>
      </c>
      <c r="AK364" s="77" t="s">
        <v>3114</v>
      </c>
      <c r="AL364" s="78">
        <v>44658</v>
      </c>
      <c r="AM364" s="78">
        <v>44658</v>
      </c>
      <c r="AN364" s="78">
        <v>44664</v>
      </c>
      <c r="AO364" s="78">
        <v>44664</v>
      </c>
      <c r="AP364" s="78">
        <v>44664</v>
      </c>
      <c r="AQ364" s="77" t="s">
        <v>89</v>
      </c>
      <c r="AR364" s="77" t="s">
        <v>3115</v>
      </c>
      <c r="AS364" s="77" t="s">
        <v>3114</v>
      </c>
      <c r="AT364" s="78"/>
      <c r="AU364" s="78"/>
      <c r="AV364" s="78"/>
      <c r="AW364" s="77" t="s">
        <v>1198</v>
      </c>
      <c r="AX364" s="77" t="s">
        <v>116</v>
      </c>
      <c r="AY364" s="576"/>
      <c r="AZ364" s="576"/>
      <c r="BA364" s="576"/>
      <c r="BB364" s="576"/>
      <c r="BC364" s="576"/>
      <c r="BD364" s="576"/>
      <c r="BE364" s="77">
        <f t="shared" si="53"/>
        <v>16</v>
      </c>
      <c r="BF364" s="77">
        <f t="shared" si="54"/>
        <v>4</v>
      </c>
      <c r="BG364" s="77">
        <f t="shared" si="55"/>
        <v>2022</v>
      </c>
      <c r="BH364" s="89"/>
    </row>
    <row r="365" spans="1:60">
      <c r="A365" s="77" t="s">
        <v>428</v>
      </c>
      <c r="B365" s="77" t="s">
        <v>56</v>
      </c>
      <c r="C365" s="77" t="s">
        <v>3161</v>
      </c>
      <c r="D365" s="78"/>
      <c r="E365" s="77" t="s">
        <v>3068</v>
      </c>
      <c r="F365" s="77" t="s">
        <v>2135</v>
      </c>
      <c r="G365" s="77" t="s">
        <v>2136</v>
      </c>
      <c r="H365" s="77" t="s">
        <v>2137</v>
      </c>
      <c r="I365" s="77" t="s">
        <v>2138</v>
      </c>
      <c r="J365" s="77" t="s">
        <v>110</v>
      </c>
      <c r="K365" s="77">
        <v>90248</v>
      </c>
      <c r="L365" s="77" t="s">
        <v>2191</v>
      </c>
      <c r="M365" s="77" t="s">
        <v>342</v>
      </c>
      <c r="N365" s="77"/>
      <c r="O365" s="77"/>
      <c r="P365" s="77"/>
      <c r="Q365" s="77" t="s">
        <v>1267</v>
      </c>
      <c r="R365" s="77"/>
      <c r="S365" s="77"/>
      <c r="T365" s="77" t="s">
        <v>2378</v>
      </c>
      <c r="U365" s="77">
        <v>30390256</v>
      </c>
      <c r="V365" s="77">
        <v>14.75</v>
      </c>
      <c r="W365" s="77" t="s">
        <v>2197</v>
      </c>
      <c r="X365" s="77">
        <v>400</v>
      </c>
      <c r="Y365" s="77">
        <v>624</v>
      </c>
      <c r="Z365" s="77">
        <v>24</v>
      </c>
      <c r="AA365" s="89">
        <f t="shared" si="48"/>
        <v>0.24959999999999999</v>
      </c>
      <c r="AB365" s="77" t="s">
        <v>70</v>
      </c>
      <c r="AC365" s="78">
        <v>44681</v>
      </c>
      <c r="AD365" s="77"/>
      <c r="AE365" s="77" t="s">
        <v>2142</v>
      </c>
      <c r="AF365" s="77" t="str">
        <f t="shared" si="49"/>
        <v>CA2022040502T</v>
      </c>
      <c r="AG365" s="77">
        <f t="shared" si="50"/>
        <v>624</v>
      </c>
      <c r="AH365" s="77">
        <f t="shared" si="51"/>
        <v>24</v>
      </c>
      <c r="AI365" s="89">
        <f t="shared" si="52"/>
        <v>0.24959999999999999</v>
      </c>
      <c r="AJ365" s="77" t="s">
        <v>2143</v>
      </c>
      <c r="AK365" s="77" t="s">
        <v>3161</v>
      </c>
      <c r="AL365" s="78">
        <v>44658</v>
      </c>
      <c r="AM365" s="78">
        <v>44658</v>
      </c>
      <c r="AN365" s="78">
        <v>44665</v>
      </c>
      <c r="AO365" s="78">
        <v>44665</v>
      </c>
      <c r="AP365" s="78">
        <v>44665</v>
      </c>
      <c r="AQ365" s="77" t="s">
        <v>89</v>
      </c>
      <c r="AR365" s="77" t="s">
        <v>3162</v>
      </c>
      <c r="AS365" s="77" t="s">
        <v>3161</v>
      </c>
      <c r="AT365" s="78"/>
      <c r="AU365" s="78"/>
      <c r="AV365" s="78"/>
      <c r="AW365" s="77" t="s">
        <v>1198</v>
      </c>
      <c r="AX365" s="77" t="s">
        <v>116</v>
      </c>
      <c r="AY365" s="576"/>
      <c r="AZ365" s="576"/>
      <c r="BA365" s="576"/>
      <c r="BB365" s="576"/>
      <c r="BC365" s="576"/>
      <c r="BD365" s="576"/>
      <c r="BE365" s="77">
        <f t="shared" si="53"/>
        <v>16</v>
      </c>
      <c r="BF365" s="77">
        <f t="shared" si="54"/>
        <v>4</v>
      </c>
      <c r="BG365" s="77">
        <f t="shared" si="55"/>
        <v>2022</v>
      </c>
      <c r="BH365" s="89"/>
    </row>
    <row r="366" spans="1:60">
      <c r="A366" s="77" t="s">
        <v>428</v>
      </c>
      <c r="B366" s="77" t="s">
        <v>56</v>
      </c>
      <c r="C366" s="77" t="s">
        <v>3060</v>
      </c>
      <c r="D366" s="78"/>
      <c r="E366" s="77" t="s">
        <v>3061</v>
      </c>
      <c r="F366" s="77" t="s">
        <v>2135</v>
      </c>
      <c r="G366" s="77" t="s">
        <v>2147</v>
      </c>
      <c r="H366" s="77" t="s">
        <v>2148</v>
      </c>
      <c r="I366" s="77" t="s">
        <v>531</v>
      </c>
      <c r="J366" s="77" t="s">
        <v>110</v>
      </c>
      <c r="K366" s="77">
        <v>91761</v>
      </c>
      <c r="L366" s="77" t="s">
        <v>1701</v>
      </c>
      <c r="M366" s="77" t="s">
        <v>1195</v>
      </c>
      <c r="N366" s="77" t="s">
        <v>1196</v>
      </c>
      <c r="O366" s="77" t="s">
        <v>110</v>
      </c>
      <c r="P366" s="77">
        <v>92407</v>
      </c>
      <c r="Q366" s="77" t="s">
        <v>1267</v>
      </c>
      <c r="R366" s="77"/>
      <c r="S366" s="77"/>
      <c r="T366" s="77" t="s">
        <v>2378</v>
      </c>
      <c r="U366" s="77">
        <v>30390256</v>
      </c>
      <c r="V366" s="77">
        <v>14.75</v>
      </c>
      <c r="W366" s="77" t="s">
        <v>2197</v>
      </c>
      <c r="X366" s="77">
        <v>400</v>
      </c>
      <c r="Y366" s="77">
        <v>624</v>
      </c>
      <c r="Z366" s="77">
        <v>24</v>
      </c>
      <c r="AA366" s="89">
        <f t="shared" si="48"/>
        <v>0.24959999999999999</v>
      </c>
      <c r="AB366" s="77" t="s">
        <v>70</v>
      </c>
      <c r="AC366" s="78">
        <v>44681</v>
      </c>
      <c r="AD366" s="77"/>
      <c r="AE366" s="77" t="s">
        <v>2142</v>
      </c>
      <c r="AF366" s="77" t="str">
        <f t="shared" si="49"/>
        <v>CA2022040621T</v>
      </c>
      <c r="AG366" s="77">
        <f t="shared" si="50"/>
        <v>624</v>
      </c>
      <c r="AH366" s="77">
        <f t="shared" si="51"/>
        <v>24</v>
      </c>
      <c r="AI366" s="89">
        <f t="shared" si="52"/>
        <v>0.24959999999999999</v>
      </c>
      <c r="AJ366" s="77" t="s">
        <v>2143</v>
      </c>
      <c r="AK366" s="77" t="s">
        <v>3060</v>
      </c>
      <c r="AL366" s="78">
        <v>44662</v>
      </c>
      <c r="AM366" s="78">
        <v>44662</v>
      </c>
      <c r="AN366" s="78">
        <v>44662</v>
      </c>
      <c r="AO366" s="78">
        <v>44662</v>
      </c>
      <c r="AP366" s="78">
        <v>44662</v>
      </c>
      <c r="AQ366" s="77" t="s">
        <v>89</v>
      </c>
      <c r="AR366" s="77" t="s">
        <v>3062</v>
      </c>
      <c r="AS366" s="77" t="s">
        <v>3060</v>
      </c>
      <c r="AT366" s="78"/>
      <c r="AU366" s="78"/>
      <c r="AV366" s="78"/>
      <c r="AW366" s="77" t="s">
        <v>1198</v>
      </c>
      <c r="AX366" s="77" t="s">
        <v>116</v>
      </c>
      <c r="AY366" s="576"/>
      <c r="AZ366" s="576"/>
      <c r="BA366" s="576"/>
      <c r="BB366" s="576"/>
      <c r="BC366" s="576"/>
      <c r="BD366" s="576"/>
      <c r="BE366" s="77">
        <f t="shared" si="53"/>
        <v>16</v>
      </c>
      <c r="BF366" s="77">
        <f t="shared" si="54"/>
        <v>4</v>
      </c>
      <c r="BG366" s="77">
        <f t="shared" si="55"/>
        <v>2022</v>
      </c>
      <c r="BH366" s="89"/>
    </row>
    <row r="367" spans="1:60">
      <c r="A367" s="77" t="s">
        <v>428</v>
      </c>
      <c r="B367" s="77" t="s">
        <v>1264</v>
      </c>
      <c r="C367" s="77" t="s">
        <v>3074</v>
      </c>
      <c r="D367" s="78"/>
      <c r="E367" s="77" t="s">
        <v>3075</v>
      </c>
      <c r="F367" s="77" t="s">
        <v>2135</v>
      </c>
      <c r="G367" s="77" t="s">
        <v>2147</v>
      </c>
      <c r="H367" s="77" t="s">
        <v>2148</v>
      </c>
      <c r="I367" s="77" t="s">
        <v>531</v>
      </c>
      <c r="J367" s="77" t="s">
        <v>110</v>
      </c>
      <c r="K367" s="77">
        <v>91761</v>
      </c>
      <c r="L367" s="77" t="s">
        <v>1829</v>
      </c>
      <c r="M367" s="77" t="s">
        <v>1830</v>
      </c>
      <c r="N367" s="77" t="s">
        <v>962</v>
      </c>
      <c r="O367" s="77" t="s">
        <v>98</v>
      </c>
      <c r="P367" s="77">
        <v>32226</v>
      </c>
      <c r="Q367" s="77" t="s">
        <v>1267</v>
      </c>
      <c r="R367" s="77" t="s">
        <v>1831</v>
      </c>
      <c r="S367" s="77" t="s">
        <v>2498</v>
      </c>
      <c r="T367" s="77" t="s">
        <v>1833</v>
      </c>
      <c r="U367" s="77">
        <v>30372157</v>
      </c>
      <c r="V367" s="77">
        <v>14.75</v>
      </c>
      <c r="W367" s="77" t="s">
        <v>2722</v>
      </c>
      <c r="X367" s="77">
        <v>405</v>
      </c>
      <c r="Y367" s="77">
        <v>832</v>
      </c>
      <c r="Z367" s="77">
        <v>26</v>
      </c>
      <c r="AA367" s="89">
        <f t="shared" si="48"/>
        <v>0.33695999999999998</v>
      </c>
      <c r="AB367" s="77" t="s">
        <v>70</v>
      </c>
      <c r="AC367" s="78">
        <v>44681</v>
      </c>
      <c r="AD367" s="77"/>
      <c r="AE367" s="77" t="s">
        <v>2142</v>
      </c>
      <c r="AF367" s="77" t="str">
        <f t="shared" si="49"/>
        <v>CA2022040402T</v>
      </c>
      <c r="AG367" s="77">
        <f t="shared" si="50"/>
        <v>832</v>
      </c>
      <c r="AH367" s="77">
        <f t="shared" si="51"/>
        <v>26</v>
      </c>
      <c r="AI367" s="89">
        <f t="shared" si="52"/>
        <v>0.33695999999999998</v>
      </c>
      <c r="AJ367" s="77" t="s">
        <v>2143</v>
      </c>
      <c r="AK367" s="77" t="s">
        <v>3074</v>
      </c>
      <c r="AL367" s="78">
        <v>44659</v>
      </c>
      <c r="AM367" s="78">
        <v>44659</v>
      </c>
      <c r="AN367" s="78">
        <v>44663</v>
      </c>
      <c r="AO367" s="78">
        <v>44663</v>
      </c>
      <c r="AP367" s="78">
        <v>44663</v>
      </c>
      <c r="AQ367" s="77" t="s">
        <v>89</v>
      </c>
      <c r="AR367" s="77"/>
      <c r="AS367" s="77" t="s">
        <v>3074</v>
      </c>
      <c r="AT367" s="78"/>
      <c r="AU367" s="78"/>
      <c r="AV367" s="78"/>
      <c r="AW367" s="77" t="s">
        <v>1198</v>
      </c>
      <c r="AX367" s="77" t="s">
        <v>116</v>
      </c>
      <c r="AY367" s="576"/>
      <c r="AZ367" s="576"/>
      <c r="BA367" s="576"/>
      <c r="BB367" s="576"/>
      <c r="BC367" s="576"/>
      <c r="BD367" s="576"/>
      <c r="BE367" s="77">
        <f t="shared" si="53"/>
        <v>16</v>
      </c>
      <c r="BF367" s="77">
        <f t="shared" si="54"/>
        <v>4</v>
      </c>
      <c r="BG367" s="77">
        <f t="shared" si="55"/>
        <v>2022</v>
      </c>
      <c r="BH367" s="89"/>
    </row>
    <row r="368" spans="1:60">
      <c r="A368" s="77" t="s">
        <v>428</v>
      </c>
      <c r="B368" s="77" t="s">
        <v>1264</v>
      </c>
      <c r="C368" s="77" t="s">
        <v>3076</v>
      </c>
      <c r="D368" s="78"/>
      <c r="E368" s="77" t="s">
        <v>3075</v>
      </c>
      <c r="F368" s="77" t="s">
        <v>2135</v>
      </c>
      <c r="G368" s="77" t="s">
        <v>2147</v>
      </c>
      <c r="H368" s="77" t="s">
        <v>2148</v>
      </c>
      <c r="I368" s="77" t="s">
        <v>531</v>
      </c>
      <c r="J368" s="77" t="s">
        <v>110</v>
      </c>
      <c r="K368" s="77">
        <v>91761</v>
      </c>
      <c r="L368" s="77" t="s">
        <v>1829</v>
      </c>
      <c r="M368" s="77" t="s">
        <v>1830</v>
      </c>
      <c r="N368" s="77" t="s">
        <v>962</v>
      </c>
      <c r="O368" s="77" t="s">
        <v>98</v>
      </c>
      <c r="P368" s="77">
        <v>32226</v>
      </c>
      <c r="Q368" s="77" t="s">
        <v>1267</v>
      </c>
      <c r="R368" s="77" t="s">
        <v>1831</v>
      </c>
      <c r="S368" s="77" t="s">
        <v>2498</v>
      </c>
      <c r="T368" s="77" t="s">
        <v>1833</v>
      </c>
      <c r="U368" s="77">
        <v>30372157</v>
      </c>
      <c r="V368" s="77">
        <v>14.75</v>
      </c>
      <c r="W368" s="77" t="s">
        <v>2722</v>
      </c>
      <c r="X368" s="77">
        <v>405</v>
      </c>
      <c r="Y368" s="77">
        <v>832</v>
      </c>
      <c r="Z368" s="77">
        <v>26</v>
      </c>
      <c r="AA368" s="89">
        <f t="shared" si="48"/>
        <v>0.33695999999999998</v>
      </c>
      <c r="AB368" s="77" t="s">
        <v>70</v>
      </c>
      <c r="AC368" s="78">
        <v>44681</v>
      </c>
      <c r="AD368" s="77"/>
      <c r="AE368" s="77" t="s">
        <v>2142</v>
      </c>
      <c r="AF368" s="77" t="str">
        <f t="shared" si="49"/>
        <v>CA2022040403T</v>
      </c>
      <c r="AG368" s="77">
        <f t="shared" si="50"/>
        <v>832</v>
      </c>
      <c r="AH368" s="77">
        <f t="shared" si="51"/>
        <v>26</v>
      </c>
      <c r="AI368" s="89">
        <f t="shared" si="52"/>
        <v>0.33695999999999998</v>
      </c>
      <c r="AJ368" s="77" t="s">
        <v>2143</v>
      </c>
      <c r="AK368" s="77" t="s">
        <v>3076</v>
      </c>
      <c r="AL368" s="78">
        <v>44659</v>
      </c>
      <c r="AM368" s="78">
        <v>44659</v>
      </c>
      <c r="AN368" s="78">
        <v>44663</v>
      </c>
      <c r="AO368" s="78">
        <v>44663</v>
      </c>
      <c r="AP368" s="78">
        <v>44663</v>
      </c>
      <c r="AQ368" s="77" t="s">
        <v>89</v>
      </c>
      <c r="AR368" s="77"/>
      <c r="AS368" s="77" t="s">
        <v>3076</v>
      </c>
      <c r="AT368" s="78"/>
      <c r="AU368" s="78"/>
      <c r="AV368" s="78"/>
      <c r="AW368" s="77" t="s">
        <v>1198</v>
      </c>
      <c r="AX368" s="77" t="s">
        <v>116</v>
      </c>
      <c r="AY368" s="576"/>
      <c r="AZ368" s="576"/>
      <c r="BA368" s="576"/>
      <c r="BB368" s="576"/>
      <c r="BC368" s="576"/>
      <c r="BD368" s="576"/>
      <c r="BE368" s="77">
        <f t="shared" si="53"/>
        <v>16</v>
      </c>
      <c r="BF368" s="77">
        <f t="shared" si="54"/>
        <v>4</v>
      </c>
      <c r="BG368" s="77">
        <f t="shared" si="55"/>
        <v>2022</v>
      </c>
      <c r="BH368" s="89"/>
    </row>
    <row r="369" spans="1:60">
      <c r="A369" s="77" t="s">
        <v>428</v>
      </c>
      <c r="B369" s="77" t="s">
        <v>2132</v>
      </c>
      <c r="C369" s="77" t="s">
        <v>3077</v>
      </c>
      <c r="D369" s="78"/>
      <c r="E369" s="77" t="s">
        <v>3078</v>
      </c>
      <c r="F369" s="77" t="s">
        <v>2135</v>
      </c>
      <c r="G369" s="77" t="s">
        <v>2147</v>
      </c>
      <c r="H369" s="77" t="s">
        <v>2148</v>
      </c>
      <c r="I369" s="77" t="s">
        <v>531</v>
      </c>
      <c r="J369" s="77" t="s">
        <v>110</v>
      </c>
      <c r="K369" s="77">
        <v>91761</v>
      </c>
      <c r="L369" s="77" t="s">
        <v>1144</v>
      </c>
      <c r="M369" s="77" t="s">
        <v>3079</v>
      </c>
      <c r="N369" s="77"/>
      <c r="O369" s="77"/>
      <c r="P369" s="77"/>
      <c r="Q369" s="77" t="s">
        <v>1267</v>
      </c>
      <c r="R369" s="77"/>
      <c r="S369" s="77"/>
      <c r="T369" s="77" t="s">
        <v>1147</v>
      </c>
      <c r="U369" s="77">
        <v>30390156</v>
      </c>
      <c r="V369" s="77">
        <v>14.75</v>
      </c>
      <c r="W369" s="77" t="s">
        <v>2552</v>
      </c>
      <c r="X369" s="77">
        <v>400</v>
      </c>
      <c r="Y369" s="77">
        <v>768</v>
      </c>
      <c r="Z369" s="77">
        <v>24</v>
      </c>
      <c r="AA369" s="89">
        <f t="shared" si="48"/>
        <v>0.30719999999999997</v>
      </c>
      <c r="AB369" s="77" t="s">
        <v>88</v>
      </c>
      <c r="AC369" s="78">
        <v>44681</v>
      </c>
      <c r="AD369" s="77"/>
      <c r="AE369" s="77" t="s">
        <v>2142</v>
      </c>
      <c r="AF369" s="77" t="str">
        <f t="shared" si="49"/>
        <v>CA7167040601T</v>
      </c>
      <c r="AG369" s="77">
        <f t="shared" si="50"/>
        <v>768</v>
      </c>
      <c r="AH369" s="77">
        <f t="shared" si="51"/>
        <v>24</v>
      </c>
      <c r="AI369" s="89">
        <f t="shared" si="52"/>
        <v>0.30719999999999997</v>
      </c>
      <c r="AJ369" s="77" t="s">
        <v>2143</v>
      </c>
      <c r="AK369" s="77" t="s">
        <v>3077</v>
      </c>
      <c r="AL369" s="78">
        <v>44662</v>
      </c>
      <c r="AM369" s="78">
        <v>44662</v>
      </c>
      <c r="AN369" s="78">
        <v>44663</v>
      </c>
      <c r="AO369" s="78">
        <v>44663</v>
      </c>
      <c r="AP369" s="78">
        <v>44663</v>
      </c>
      <c r="AQ369" s="77" t="s">
        <v>89</v>
      </c>
      <c r="AR369" s="77"/>
      <c r="AS369" s="77" t="s">
        <v>3077</v>
      </c>
      <c r="AT369" s="78"/>
      <c r="AU369" s="78"/>
      <c r="AV369" s="78"/>
      <c r="AW369" s="77" t="s">
        <v>1198</v>
      </c>
      <c r="AX369" s="77" t="s">
        <v>116</v>
      </c>
      <c r="AY369" s="576"/>
      <c r="AZ369" s="576"/>
      <c r="BA369" s="576"/>
      <c r="BB369" s="576"/>
      <c r="BC369" s="576"/>
      <c r="BD369" s="576"/>
      <c r="BE369" s="77">
        <f t="shared" si="53"/>
        <v>16</v>
      </c>
      <c r="BF369" s="77">
        <f t="shared" si="54"/>
        <v>4</v>
      </c>
      <c r="BG369" s="77">
        <f t="shared" si="55"/>
        <v>2022</v>
      </c>
      <c r="BH369" s="89"/>
    </row>
    <row r="370" spans="1:60">
      <c r="A370" s="77" t="s">
        <v>428</v>
      </c>
      <c r="B370" s="77" t="s">
        <v>2132</v>
      </c>
      <c r="C370" s="77" t="s">
        <v>3080</v>
      </c>
      <c r="D370" s="78"/>
      <c r="E370" s="77" t="s">
        <v>3081</v>
      </c>
      <c r="F370" s="77" t="s">
        <v>2135</v>
      </c>
      <c r="G370" s="77" t="s">
        <v>2136</v>
      </c>
      <c r="H370" s="77" t="s">
        <v>2137</v>
      </c>
      <c r="I370" s="77" t="s">
        <v>2138</v>
      </c>
      <c r="J370" s="77" t="s">
        <v>110</v>
      </c>
      <c r="K370" s="77">
        <v>90248</v>
      </c>
      <c r="L370" s="77" t="s">
        <v>363</v>
      </c>
      <c r="M370" s="77" t="s">
        <v>2511</v>
      </c>
      <c r="N370" s="77"/>
      <c r="O370" s="77"/>
      <c r="P370" s="77"/>
      <c r="Q370" s="77" t="s">
        <v>1267</v>
      </c>
      <c r="R370" s="77"/>
      <c r="S370" s="77"/>
      <c r="T370" s="77" t="s">
        <v>3082</v>
      </c>
      <c r="U370" s="77">
        <v>30390156</v>
      </c>
      <c r="V370" s="77">
        <v>14.75</v>
      </c>
      <c r="W370" s="77" t="s">
        <v>2552</v>
      </c>
      <c r="X370" s="77">
        <v>400</v>
      </c>
      <c r="Y370" s="77">
        <v>768</v>
      </c>
      <c r="Z370" s="77">
        <v>24</v>
      </c>
      <c r="AA370" s="89">
        <f t="shared" si="48"/>
        <v>0.30719999999999997</v>
      </c>
      <c r="AB370" s="77" t="s">
        <v>88</v>
      </c>
      <c r="AC370" s="78">
        <v>44681</v>
      </c>
      <c r="AD370" s="77"/>
      <c r="AE370" s="77" t="s">
        <v>2142</v>
      </c>
      <c r="AF370" s="77" t="str">
        <f t="shared" si="49"/>
        <v>CA9792040602T</v>
      </c>
      <c r="AG370" s="77">
        <f t="shared" si="50"/>
        <v>768</v>
      </c>
      <c r="AH370" s="77">
        <f t="shared" si="51"/>
        <v>24</v>
      </c>
      <c r="AI370" s="89">
        <f t="shared" si="52"/>
        <v>0.30719999999999997</v>
      </c>
      <c r="AJ370" s="77" t="s">
        <v>2143</v>
      </c>
      <c r="AK370" s="77" t="s">
        <v>3080</v>
      </c>
      <c r="AL370" s="78">
        <v>44662</v>
      </c>
      <c r="AM370" s="78">
        <v>44662</v>
      </c>
      <c r="AN370" s="78">
        <v>44663</v>
      </c>
      <c r="AO370" s="78">
        <v>44663</v>
      </c>
      <c r="AP370" s="78">
        <v>44663</v>
      </c>
      <c r="AQ370" s="77" t="s">
        <v>89</v>
      </c>
      <c r="AR370" s="77"/>
      <c r="AS370" s="77" t="s">
        <v>3080</v>
      </c>
      <c r="AT370" s="78"/>
      <c r="AU370" s="78"/>
      <c r="AV370" s="78"/>
      <c r="AW370" s="77" t="s">
        <v>1198</v>
      </c>
      <c r="AX370" s="77" t="s">
        <v>116</v>
      </c>
      <c r="AY370" s="576"/>
      <c r="AZ370" s="576"/>
      <c r="BA370" s="576"/>
      <c r="BB370" s="576"/>
      <c r="BC370" s="576"/>
      <c r="BD370" s="576"/>
      <c r="BE370" s="77">
        <f t="shared" si="53"/>
        <v>16</v>
      </c>
      <c r="BF370" s="77">
        <f t="shared" si="54"/>
        <v>4</v>
      </c>
      <c r="BG370" s="77">
        <f t="shared" si="55"/>
        <v>2022</v>
      </c>
      <c r="BH370" s="89"/>
    </row>
    <row r="371" spans="1:60">
      <c r="A371" s="77" t="s">
        <v>428</v>
      </c>
      <c r="B371" s="77" t="s">
        <v>2132</v>
      </c>
      <c r="C371" s="77" t="s">
        <v>3083</v>
      </c>
      <c r="D371" s="78"/>
      <c r="E371" s="77" t="s">
        <v>3081</v>
      </c>
      <c r="F371" s="77" t="s">
        <v>2135</v>
      </c>
      <c r="G371" s="77" t="s">
        <v>2136</v>
      </c>
      <c r="H371" s="77" t="s">
        <v>2137</v>
      </c>
      <c r="I371" s="77" t="s">
        <v>2138</v>
      </c>
      <c r="J371" s="77" t="s">
        <v>110</v>
      </c>
      <c r="K371" s="77">
        <v>90248</v>
      </c>
      <c r="L371" s="77" t="s">
        <v>363</v>
      </c>
      <c r="M371" s="77" t="s">
        <v>2511</v>
      </c>
      <c r="N371" s="77"/>
      <c r="O371" s="77"/>
      <c r="P371" s="77"/>
      <c r="Q371" s="77" t="s">
        <v>1267</v>
      </c>
      <c r="R371" s="77"/>
      <c r="S371" s="77"/>
      <c r="T371" s="77" t="s">
        <v>3082</v>
      </c>
      <c r="U371" s="77">
        <v>30390156</v>
      </c>
      <c r="V371" s="77">
        <v>14.75</v>
      </c>
      <c r="W371" s="77" t="s">
        <v>2552</v>
      </c>
      <c r="X371" s="77">
        <v>400</v>
      </c>
      <c r="Y371" s="77">
        <v>768</v>
      </c>
      <c r="Z371" s="77">
        <v>24</v>
      </c>
      <c r="AA371" s="89">
        <f t="shared" si="48"/>
        <v>0.30719999999999997</v>
      </c>
      <c r="AB371" s="77" t="s">
        <v>88</v>
      </c>
      <c r="AC371" s="78">
        <v>44681</v>
      </c>
      <c r="AD371" s="77"/>
      <c r="AE371" s="77" t="s">
        <v>2142</v>
      </c>
      <c r="AF371" s="77" t="str">
        <f t="shared" si="49"/>
        <v>CA9792040603T</v>
      </c>
      <c r="AG371" s="77">
        <f t="shared" si="50"/>
        <v>768</v>
      </c>
      <c r="AH371" s="77">
        <f t="shared" si="51"/>
        <v>24</v>
      </c>
      <c r="AI371" s="89">
        <f t="shared" si="52"/>
        <v>0.30719999999999997</v>
      </c>
      <c r="AJ371" s="77" t="s">
        <v>2143</v>
      </c>
      <c r="AK371" s="77" t="s">
        <v>3083</v>
      </c>
      <c r="AL371" s="78">
        <v>44662</v>
      </c>
      <c r="AM371" s="78">
        <v>44662</v>
      </c>
      <c r="AN371" s="78">
        <v>44663</v>
      </c>
      <c r="AO371" s="78">
        <v>44663</v>
      </c>
      <c r="AP371" s="78">
        <v>44663</v>
      </c>
      <c r="AQ371" s="77" t="s">
        <v>89</v>
      </c>
      <c r="AR371" s="77"/>
      <c r="AS371" s="77" t="s">
        <v>3083</v>
      </c>
      <c r="AT371" s="78"/>
      <c r="AU371" s="78"/>
      <c r="AV371" s="78"/>
      <c r="AW371" s="77" t="s">
        <v>1198</v>
      </c>
      <c r="AX371" s="77" t="s">
        <v>116</v>
      </c>
      <c r="AY371" s="576"/>
      <c r="AZ371" s="576"/>
      <c r="BA371" s="576"/>
      <c r="BB371" s="576"/>
      <c r="BC371" s="576"/>
      <c r="BD371" s="576"/>
      <c r="BE371" s="77">
        <f t="shared" si="53"/>
        <v>16</v>
      </c>
      <c r="BF371" s="77">
        <f t="shared" si="54"/>
        <v>4</v>
      </c>
      <c r="BG371" s="77">
        <f t="shared" si="55"/>
        <v>2022</v>
      </c>
      <c r="BH371" s="89"/>
    </row>
    <row r="372" spans="1:60">
      <c r="A372" s="77" t="s">
        <v>428</v>
      </c>
      <c r="B372" s="77" t="s">
        <v>2132</v>
      </c>
      <c r="C372" s="77" t="s">
        <v>3084</v>
      </c>
      <c r="D372" s="78"/>
      <c r="E372" s="77" t="s">
        <v>3081</v>
      </c>
      <c r="F372" s="77" t="s">
        <v>2135</v>
      </c>
      <c r="G372" s="77" t="s">
        <v>2136</v>
      </c>
      <c r="H372" s="77" t="s">
        <v>2137</v>
      </c>
      <c r="I372" s="77" t="s">
        <v>2138</v>
      </c>
      <c r="J372" s="77" t="s">
        <v>110</v>
      </c>
      <c r="K372" s="77">
        <v>90248</v>
      </c>
      <c r="L372" s="77" t="s">
        <v>363</v>
      </c>
      <c r="M372" s="77" t="s">
        <v>2511</v>
      </c>
      <c r="N372" s="77"/>
      <c r="O372" s="77"/>
      <c r="P372" s="77"/>
      <c r="Q372" s="77" t="s">
        <v>1267</v>
      </c>
      <c r="R372" s="77"/>
      <c r="S372" s="77"/>
      <c r="T372" s="77" t="s">
        <v>3082</v>
      </c>
      <c r="U372" s="77">
        <v>30390156</v>
      </c>
      <c r="V372" s="77">
        <v>14.75</v>
      </c>
      <c r="W372" s="77" t="s">
        <v>2552</v>
      </c>
      <c r="X372" s="77">
        <v>400</v>
      </c>
      <c r="Y372" s="77">
        <v>768</v>
      </c>
      <c r="Z372" s="77">
        <v>24</v>
      </c>
      <c r="AA372" s="89">
        <f t="shared" si="48"/>
        <v>0.30719999999999997</v>
      </c>
      <c r="AB372" s="77" t="s">
        <v>88</v>
      </c>
      <c r="AC372" s="78">
        <v>44681</v>
      </c>
      <c r="AD372" s="77"/>
      <c r="AE372" s="77" t="s">
        <v>2142</v>
      </c>
      <c r="AF372" s="77" t="str">
        <f t="shared" si="49"/>
        <v>CA9792040604T</v>
      </c>
      <c r="AG372" s="77">
        <f t="shared" si="50"/>
        <v>768</v>
      </c>
      <c r="AH372" s="77">
        <f t="shared" si="51"/>
        <v>24</v>
      </c>
      <c r="AI372" s="89">
        <f t="shared" si="52"/>
        <v>0.30719999999999997</v>
      </c>
      <c r="AJ372" s="77" t="s">
        <v>2143</v>
      </c>
      <c r="AK372" s="77" t="s">
        <v>3084</v>
      </c>
      <c r="AL372" s="78">
        <v>44662</v>
      </c>
      <c r="AM372" s="78">
        <v>44662</v>
      </c>
      <c r="AN372" s="78">
        <v>44663</v>
      </c>
      <c r="AO372" s="78">
        <v>44663</v>
      </c>
      <c r="AP372" s="78">
        <v>44663</v>
      </c>
      <c r="AQ372" s="77" t="s">
        <v>89</v>
      </c>
      <c r="AR372" s="77"/>
      <c r="AS372" s="77" t="s">
        <v>3084</v>
      </c>
      <c r="AT372" s="78"/>
      <c r="AU372" s="78"/>
      <c r="AV372" s="78"/>
      <c r="AW372" s="77" t="s">
        <v>1198</v>
      </c>
      <c r="AX372" s="77" t="s">
        <v>116</v>
      </c>
      <c r="AY372" s="576"/>
      <c r="AZ372" s="576"/>
      <c r="BA372" s="576"/>
      <c r="BB372" s="576"/>
      <c r="BC372" s="576"/>
      <c r="BD372" s="576"/>
      <c r="BE372" s="77">
        <f t="shared" si="53"/>
        <v>16</v>
      </c>
      <c r="BF372" s="77">
        <f t="shared" si="54"/>
        <v>4</v>
      </c>
      <c r="BG372" s="77">
        <f t="shared" si="55"/>
        <v>2022</v>
      </c>
      <c r="BH372" s="89"/>
    </row>
    <row r="373" spans="1:60">
      <c r="A373" s="77" t="s">
        <v>428</v>
      </c>
      <c r="B373" s="77" t="s">
        <v>2132</v>
      </c>
      <c r="C373" s="77" t="s">
        <v>3085</v>
      </c>
      <c r="D373" s="78"/>
      <c r="E373" s="77" t="s">
        <v>3086</v>
      </c>
      <c r="F373" s="77" t="s">
        <v>2135</v>
      </c>
      <c r="G373" s="77" t="s">
        <v>2147</v>
      </c>
      <c r="H373" s="77" t="s">
        <v>2148</v>
      </c>
      <c r="I373" s="77" t="s">
        <v>531</v>
      </c>
      <c r="J373" s="77" t="s">
        <v>110</v>
      </c>
      <c r="K373" s="77">
        <v>91761</v>
      </c>
      <c r="L373" s="77" t="s">
        <v>107</v>
      </c>
      <c r="M373" s="77" t="s">
        <v>3087</v>
      </c>
      <c r="N373" s="77"/>
      <c r="O373" s="77"/>
      <c r="P373" s="77"/>
      <c r="Q373" s="77" t="s">
        <v>1267</v>
      </c>
      <c r="R373" s="77"/>
      <c r="S373" s="77"/>
      <c r="T373" s="77" t="s">
        <v>3088</v>
      </c>
      <c r="U373" s="77">
        <v>30390156</v>
      </c>
      <c r="V373" s="77">
        <v>14.75</v>
      </c>
      <c r="W373" s="77" t="s">
        <v>2552</v>
      </c>
      <c r="X373" s="77">
        <v>400</v>
      </c>
      <c r="Y373" s="77">
        <v>768</v>
      </c>
      <c r="Z373" s="77">
        <v>24</v>
      </c>
      <c r="AA373" s="89">
        <f t="shared" si="48"/>
        <v>0.30719999999999997</v>
      </c>
      <c r="AB373" s="77" t="s">
        <v>88</v>
      </c>
      <c r="AC373" s="78">
        <v>44681</v>
      </c>
      <c r="AD373" s="77"/>
      <c r="AE373" s="77" t="s">
        <v>2142</v>
      </c>
      <c r="AF373" s="77" t="str">
        <f t="shared" si="49"/>
        <v>CA0314040612T</v>
      </c>
      <c r="AG373" s="77">
        <f t="shared" si="50"/>
        <v>768</v>
      </c>
      <c r="AH373" s="77">
        <f t="shared" si="51"/>
        <v>24</v>
      </c>
      <c r="AI373" s="89">
        <f t="shared" si="52"/>
        <v>0.30719999999999997</v>
      </c>
      <c r="AJ373" s="77" t="s">
        <v>2143</v>
      </c>
      <c r="AK373" s="77" t="s">
        <v>3085</v>
      </c>
      <c r="AL373" s="78">
        <v>44662</v>
      </c>
      <c r="AM373" s="78">
        <v>44662</v>
      </c>
      <c r="AN373" s="78">
        <v>44663</v>
      </c>
      <c r="AO373" s="78">
        <v>44663</v>
      </c>
      <c r="AP373" s="78">
        <v>44663</v>
      </c>
      <c r="AQ373" s="77" t="s">
        <v>89</v>
      </c>
      <c r="AR373" s="77"/>
      <c r="AS373" s="77" t="s">
        <v>3085</v>
      </c>
      <c r="AT373" s="78"/>
      <c r="AU373" s="78"/>
      <c r="AV373" s="78"/>
      <c r="AW373" s="77" t="s">
        <v>1198</v>
      </c>
      <c r="AX373" s="77" t="s">
        <v>116</v>
      </c>
      <c r="AY373" s="576"/>
      <c r="AZ373" s="576"/>
      <c r="BA373" s="576"/>
      <c r="BB373" s="576"/>
      <c r="BC373" s="576"/>
      <c r="BD373" s="576"/>
      <c r="BE373" s="77">
        <f t="shared" si="53"/>
        <v>16</v>
      </c>
      <c r="BF373" s="77">
        <f t="shared" si="54"/>
        <v>4</v>
      </c>
      <c r="BG373" s="77">
        <f t="shared" si="55"/>
        <v>2022</v>
      </c>
      <c r="BH373" s="89"/>
    </row>
    <row r="374" spans="1:60">
      <c r="A374" s="77" t="s">
        <v>428</v>
      </c>
      <c r="B374" s="77" t="s">
        <v>56</v>
      </c>
      <c r="C374" s="77" t="s">
        <v>3089</v>
      </c>
      <c r="D374" s="78"/>
      <c r="E374" s="77" t="s">
        <v>3090</v>
      </c>
      <c r="F374" s="77" t="s">
        <v>2135</v>
      </c>
      <c r="G374" s="77" t="s">
        <v>2147</v>
      </c>
      <c r="H374" s="77" t="s">
        <v>2148</v>
      </c>
      <c r="I374" s="77" t="s">
        <v>531</v>
      </c>
      <c r="J374" s="77" t="s">
        <v>110</v>
      </c>
      <c r="K374" s="77">
        <v>91761</v>
      </c>
      <c r="L374" s="77" t="s">
        <v>1144</v>
      </c>
      <c r="M374" s="77" t="s">
        <v>3091</v>
      </c>
      <c r="N374" s="77"/>
      <c r="O374" s="77"/>
      <c r="P374" s="77"/>
      <c r="Q374" s="77" t="s">
        <v>1267</v>
      </c>
      <c r="R374" s="77"/>
      <c r="S374" s="77"/>
      <c r="T374" s="77" t="s">
        <v>1147</v>
      </c>
      <c r="U374" s="77">
        <v>30390156</v>
      </c>
      <c r="V374" s="77">
        <v>14.75</v>
      </c>
      <c r="W374" s="77" t="s">
        <v>2552</v>
      </c>
      <c r="X374" s="77">
        <v>400</v>
      </c>
      <c r="Y374" s="77">
        <v>768</v>
      </c>
      <c r="Z374" s="77">
        <v>24</v>
      </c>
      <c r="AA374" s="89">
        <f t="shared" si="48"/>
        <v>0.30719999999999997</v>
      </c>
      <c r="AB374" s="77" t="s">
        <v>88</v>
      </c>
      <c r="AC374" s="78">
        <v>44681</v>
      </c>
      <c r="AD374" s="77"/>
      <c r="AE374" s="77" t="s">
        <v>2142</v>
      </c>
      <c r="AF374" s="77" t="str">
        <f t="shared" si="49"/>
        <v>CA6955040629T</v>
      </c>
      <c r="AG374" s="77">
        <f t="shared" si="50"/>
        <v>768</v>
      </c>
      <c r="AH374" s="77">
        <f t="shared" si="51"/>
        <v>24</v>
      </c>
      <c r="AI374" s="89">
        <f t="shared" si="52"/>
        <v>0.30719999999999997</v>
      </c>
      <c r="AJ374" s="77" t="s">
        <v>2143</v>
      </c>
      <c r="AK374" s="77" t="s">
        <v>3089</v>
      </c>
      <c r="AL374" s="78">
        <v>44662</v>
      </c>
      <c r="AM374" s="78">
        <v>44662</v>
      </c>
      <c r="AN374" s="78">
        <v>44663</v>
      </c>
      <c r="AO374" s="78">
        <v>44663</v>
      </c>
      <c r="AP374" s="78">
        <v>44663</v>
      </c>
      <c r="AQ374" s="77" t="s">
        <v>89</v>
      </c>
      <c r="AR374" s="77"/>
      <c r="AS374" s="77" t="s">
        <v>3089</v>
      </c>
      <c r="AT374" s="78"/>
      <c r="AU374" s="78"/>
      <c r="AV374" s="78"/>
      <c r="AW374" s="77" t="s">
        <v>1198</v>
      </c>
      <c r="AX374" s="77" t="s">
        <v>116</v>
      </c>
      <c r="AY374" s="576"/>
      <c r="AZ374" s="576"/>
      <c r="BA374" s="576"/>
      <c r="BB374" s="576"/>
      <c r="BC374" s="576"/>
      <c r="BD374" s="576"/>
      <c r="BE374" s="77">
        <f t="shared" si="53"/>
        <v>16</v>
      </c>
      <c r="BF374" s="77">
        <f t="shared" si="54"/>
        <v>4</v>
      </c>
      <c r="BG374" s="77">
        <f t="shared" si="55"/>
        <v>2022</v>
      </c>
      <c r="BH374" s="89"/>
    </row>
    <row r="375" spans="1:60">
      <c r="A375" s="77" t="s">
        <v>428</v>
      </c>
      <c r="B375" s="77" t="s">
        <v>2132</v>
      </c>
      <c r="C375" s="77" t="s">
        <v>3092</v>
      </c>
      <c r="D375" s="78"/>
      <c r="E375" s="77" t="s">
        <v>3058</v>
      </c>
      <c r="F375" s="77" t="s">
        <v>2135</v>
      </c>
      <c r="G375" s="77" t="s">
        <v>2147</v>
      </c>
      <c r="H375" s="77" t="s">
        <v>2148</v>
      </c>
      <c r="I375" s="77" t="s">
        <v>531</v>
      </c>
      <c r="J375" s="77" t="s">
        <v>110</v>
      </c>
      <c r="K375" s="77">
        <v>91761</v>
      </c>
      <c r="L375" s="77" t="s">
        <v>2209</v>
      </c>
      <c r="M375" s="77" t="s">
        <v>3032</v>
      </c>
      <c r="N375" s="77"/>
      <c r="O375" s="77"/>
      <c r="P375" s="77"/>
      <c r="Q375" s="77" t="s">
        <v>1267</v>
      </c>
      <c r="R375" s="77"/>
      <c r="S375" s="77"/>
      <c r="T375" s="77" t="s">
        <v>2869</v>
      </c>
      <c r="U375" s="77">
        <v>30390156</v>
      </c>
      <c r="V375" s="77">
        <v>14.75</v>
      </c>
      <c r="W375" s="77" t="s">
        <v>2552</v>
      </c>
      <c r="X375" s="77">
        <v>400</v>
      </c>
      <c r="Y375" s="77">
        <v>768</v>
      </c>
      <c r="Z375" s="77">
        <v>24</v>
      </c>
      <c r="AA375" s="89">
        <f t="shared" si="48"/>
        <v>0.30719999999999997</v>
      </c>
      <c r="AB375" s="77" t="s">
        <v>88</v>
      </c>
      <c r="AC375" s="78">
        <v>44681</v>
      </c>
      <c r="AD375" s="77"/>
      <c r="AE375" s="77" t="s">
        <v>2142</v>
      </c>
      <c r="AF375" s="77" t="str">
        <f t="shared" si="49"/>
        <v>CA7807040512T</v>
      </c>
      <c r="AG375" s="77">
        <f t="shared" si="50"/>
        <v>768</v>
      </c>
      <c r="AH375" s="77">
        <f t="shared" si="51"/>
        <v>24</v>
      </c>
      <c r="AI375" s="89">
        <f t="shared" si="52"/>
        <v>0.30719999999999997</v>
      </c>
      <c r="AJ375" s="77" t="s">
        <v>2143</v>
      </c>
      <c r="AK375" s="77" t="s">
        <v>3092</v>
      </c>
      <c r="AL375" s="78">
        <v>44663</v>
      </c>
      <c r="AM375" s="78">
        <v>44663</v>
      </c>
      <c r="AN375" s="78">
        <v>44663</v>
      </c>
      <c r="AO375" s="78">
        <v>44663</v>
      </c>
      <c r="AP375" s="78">
        <v>44663</v>
      </c>
      <c r="AQ375" s="77" t="s">
        <v>89</v>
      </c>
      <c r="AR375" s="77"/>
      <c r="AS375" s="77" t="s">
        <v>3092</v>
      </c>
      <c r="AT375" s="78"/>
      <c r="AU375" s="78"/>
      <c r="AV375" s="78"/>
      <c r="AW375" s="77" t="s">
        <v>1198</v>
      </c>
      <c r="AX375" s="77" t="s">
        <v>116</v>
      </c>
      <c r="AY375" s="576"/>
      <c r="AZ375" s="576"/>
      <c r="BA375" s="576"/>
      <c r="BB375" s="576"/>
      <c r="BC375" s="576"/>
      <c r="BD375" s="576"/>
      <c r="BE375" s="77">
        <f t="shared" si="53"/>
        <v>16</v>
      </c>
      <c r="BF375" s="77">
        <f t="shared" si="54"/>
        <v>4</v>
      </c>
      <c r="BG375" s="77">
        <f t="shared" si="55"/>
        <v>2022</v>
      </c>
      <c r="BH375" s="89"/>
    </row>
    <row r="376" spans="1:60">
      <c r="A376" s="77" t="s">
        <v>428</v>
      </c>
      <c r="B376" s="77" t="s">
        <v>2132</v>
      </c>
      <c r="C376" s="77" t="s">
        <v>3093</v>
      </c>
      <c r="D376" s="78"/>
      <c r="E376" s="77" t="s">
        <v>3094</v>
      </c>
      <c r="F376" s="77" t="s">
        <v>2135</v>
      </c>
      <c r="G376" s="77" t="s">
        <v>2147</v>
      </c>
      <c r="H376" s="77" t="s">
        <v>2148</v>
      </c>
      <c r="I376" s="77" t="s">
        <v>531</v>
      </c>
      <c r="J376" s="77" t="s">
        <v>110</v>
      </c>
      <c r="K376" s="77">
        <v>91761</v>
      </c>
      <c r="L376" s="77" t="s">
        <v>2209</v>
      </c>
      <c r="M376" s="77" t="s">
        <v>3032</v>
      </c>
      <c r="N376" s="77"/>
      <c r="O376" s="77"/>
      <c r="P376" s="77"/>
      <c r="Q376" s="77" t="s">
        <v>1267</v>
      </c>
      <c r="R376" s="77"/>
      <c r="S376" s="77"/>
      <c r="T376" s="77" t="s">
        <v>2869</v>
      </c>
      <c r="U376" s="77">
        <v>30390156</v>
      </c>
      <c r="V376" s="77">
        <v>14.75</v>
      </c>
      <c r="W376" s="77" t="s">
        <v>2552</v>
      </c>
      <c r="X376" s="77">
        <v>400</v>
      </c>
      <c r="Y376" s="77">
        <v>832</v>
      </c>
      <c r="Z376" s="77">
        <v>26</v>
      </c>
      <c r="AA376" s="89">
        <f t="shared" si="48"/>
        <v>0.33279999999999998</v>
      </c>
      <c r="AB376" s="77" t="s">
        <v>88</v>
      </c>
      <c r="AC376" s="78">
        <v>44681</v>
      </c>
      <c r="AD376" s="77"/>
      <c r="AE376" s="77" t="s">
        <v>2142</v>
      </c>
      <c r="AF376" s="77" t="str">
        <f t="shared" si="49"/>
        <v>CA7189040513T</v>
      </c>
      <c r="AG376" s="77">
        <f t="shared" si="50"/>
        <v>832</v>
      </c>
      <c r="AH376" s="77">
        <f t="shared" si="51"/>
        <v>26</v>
      </c>
      <c r="AI376" s="89">
        <f t="shared" si="52"/>
        <v>0.33279999999999998</v>
      </c>
      <c r="AJ376" s="77" t="s">
        <v>2143</v>
      </c>
      <c r="AK376" s="77" t="s">
        <v>3093</v>
      </c>
      <c r="AL376" s="78">
        <v>44663</v>
      </c>
      <c r="AM376" s="78">
        <v>44663</v>
      </c>
      <c r="AN376" s="78">
        <v>44663</v>
      </c>
      <c r="AO376" s="78">
        <v>44663</v>
      </c>
      <c r="AP376" s="78">
        <v>44663</v>
      </c>
      <c r="AQ376" s="77" t="s">
        <v>89</v>
      </c>
      <c r="AR376" s="77"/>
      <c r="AS376" s="77" t="s">
        <v>3093</v>
      </c>
      <c r="AT376" s="78"/>
      <c r="AU376" s="78"/>
      <c r="AV376" s="78"/>
      <c r="AW376" s="77" t="s">
        <v>1198</v>
      </c>
      <c r="AX376" s="77" t="s">
        <v>116</v>
      </c>
      <c r="AY376" s="576"/>
      <c r="AZ376" s="576"/>
      <c r="BA376" s="576"/>
      <c r="BB376" s="576"/>
      <c r="BC376" s="576"/>
      <c r="BD376" s="576"/>
      <c r="BE376" s="77">
        <f t="shared" si="53"/>
        <v>16</v>
      </c>
      <c r="BF376" s="77">
        <f t="shared" si="54"/>
        <v>4</v>
      </c>
      <c r="BG376" s="77">
        <f t="shared" si="55"/>
        <v>2022</v>
      </c>
      <c r="BH376" s="89"/>
    </row>
    <row r="377" spans="1:60">
      <c r="A377" s="77" t="s">
        <v>428</v>
      </c>
      <c r="B377" s="77" t="s">
        <v>2132</v>
      </c>
      <c r="C377" s="77" t="s">
        <v>3095</v>
      </c>
      <c r="D377" s="78"/>
      <c r="E377" s="77" t="s">
        <v>3094</v>
      </c>
      <c r="F377" s="77" t="s">
        <v>2135</v>
      </c>
      <c r="G377" s="77" t="s">
        <v>2147</v>
      </c>
      <c r="H377" s="77" t="s">
        <v>2148</v>
      </c>
      <c r="I377" s="77" t="s">
        <v>531</v>
      </c>
      <c r="J377" s="77" t="s">
        <v>110</v>
      </c>
      <c r="K377" s="77">
        <v>91761</v>
      </c>
      <c r="L377" s="77" t="s">
        <v>2209</v>
      </c>
      <c r="M377" s="77" t="s">
        <v>3032</v>
      </c>
      <c r="N377" s="77"/>
      <c r="O377" s="77"/>
      <c r="P377" s="77"/>
      <c r="Q377" s="77" t="s">
        <v>1267</v>
      </c>
      <c r="R377" s="77"/>
      <c r="S377" s="77"/>
      <c r="T377" s="77" t="s">
        <v>2869</v>
      </c>
      <c r="U377" s="77">
        <v>30390156</v>
      </c>
      <c r="V377" s="77">
        <v>14.75</v>
      </c>
      <c r="W377" s="77" t="s">
        <v>2552</v>
      </c>
      <c r="X377" s="77">
        <v>400</v>
      </c>
      <c r="Y377" s="77">
        <v>832</v>
      </c>
      <c r="Z377" s="77">
        <v>26</v>
      </c>
      <c r="AA377" s="89">
        <f t="shared" si="48"/>
        <v>0.33279999999999998</v>
      </c>
      <c r="AB377" s="77" t="s">
        <v>88</v>
      </c>
      <c r="AC377" s="78">
        <v>44681</v>
      </c>
      <c r="AD377" s="77"/>
      <c r="AE377" s="77" t="s">
        <v>2142</v>
      </c>
      <c r="AF377" s="77" t="str">
        <f t="shared" si="49"/>
        <v>CA7189040514T</v>
      </c>
      <c r="AG377" s="77">
        <f t="shared" si="50"/>
        <v>832</v>
      </c>
      <c r="AH377" s="77">
        <f t="shared" si="51"/>
        <v>26</v>
      </c>
      <c r="AI377" s="89">
        <f t="shared" si="52"/>
        <v>0.33279999999999998</v>
      </c>
      <c r="AJ377" s="77" t="s">
        <v>2143</v>
      </c>
      <c r="AK377" s="77" t="s">
        <v>3095</v>
      </c>
      <c r="AL377" s="78">
        <v>44663</v>
      </c>
      <c r="AM377" s="78">
        <v>44663</v>
      </c>
      <c r="AN377" s="78">
        <v>44663</v>
      </c>
      <c r="AO377" s="78">
        <v>44663</v>
      </c>
      <c r="AP377" s="78">
        <v>44663</v>
      </c>
      <c r="AQ377" s="77" t="s">
        <v>89</v>
      </c>
      <c r="AR377" s="77"/>
      <c r="AS377" s="77" t="s">
        <v>3095</v>
      </c>
      <c r="AT377" s="78"/>
      <c r="AU377" s="78"/>
      <c r="AV377" s="78"/>
      <c r="AW377" s="77" t="s">
        <v>1198</v>
      </c>
      <c r="AX377" s="77" t="s">
        <v>116</v>
      </c>
      <c r="AY377" s="576"/>
      <c r="AZ377" s="576"/>
      <c r="BA377" s="576"/>
      <c r="BB377" s="576"/>
      <c r="BC377" s="576"/>
      <c r="BD377" s="576"/>
      <c r="BE377" s="77">
        <f t="shared" si="53"/>
        <v>16</v>
      </c>
      <c r="BF377" s="77">
        <f t="shared" si="54"/>
        <v>4</v>
      </c>
      <c r="BG377" s="77">
        <f t="shared" si="55"/>
        <v>2022</v>
      </c>
      <c r="BH377" s="89"/>
    </row>
    <row r="378" spans="1:60">
      <c r="A378" s="77" t="s">
        <v>428</v>
      </c>
      <c r="B378" s="77" t="s">
        <v>56</v>
      </c>
      <c r="C378" s="77" t="s">
        <v>3063</v>
      </c>
      <c r="D378" s="78"/>
      <c r="E378" s="77" t="s">
        <v>3061</v>
      </c>
      <c r="F378" s="77" t="s">
        <v>2135</v>
      </c>
      <c r="G378" s="77" t="s">
        <v>2147</v>
      </c>
      <c r="H378" s="77" t="s">
        <v>2148</v>
      </c>
      <c r="I378" s="77" t="s">
        <v>531</v>
      </c>
      <c r="J378" s="77" t="s">
        <v>110</v>
      </c>
      <c r="K378" s="77">
        <v>91761</v>
      </c>
      <c r="L378" s="77" t="s">
        <v>1701</v>
      </c>
      <c r="M378" s="77" t="s">
        <v>1195</v>
      </c>
      <c r="N378" s="77" t="s">
        <v>1196</v>
      </c>
      <c r="O378" s="77" t="s">
        <v>110</v>
      </c>
      <c r="P378" s="77">
        <v>92407</v>
      </c>
      <c r="Q378" s="77" t="s">
        <v>1267</v>
      </c>
      <c r="R378" s="77"/>
      <c r="S378" s="77"/>
      <c r="T378" s="77" t="s">
        <v>2378</v>
      </c>
      <c r="U378" s="77">
        <v>30390256</v>
      </c>
      <c r="V378" s="77">
        <v>14.75</v>
      </c>
      <c r="W378" s="77" t="s">
        <v>2197</v>
      </c>
      <c r="X378" s="77">
        <v>400</v>
      </c>
      <c r="Y378" s="77">
        <v>624</v>
      </c>
      <c r="Z378" s="77">
        <v>24</v>
      </c>
      <c r="AA378" s="89">
        <f t="shared" si="48"/>
        <v>0.24959999999999999</v>
      </c>
      <c r="AB378" s="77" t="s">
        <v>70</v>
      </c>
      <c r="AC378" s="78">
        <v>44681</v>
      </c>
      <c r="AD378" s="77"/>
      <c r="AE378" s="77" t="s">
        <v>2142</v>
      </c>
      <c r="AF378" s="77" t="str">
        <f t="shared" si="49"/>
        <v>CA2022040622T</v>
      </c>
      <c r="AG378" s="77">
        <f t="shared" si="50"/>
        <v>624</v>
      </c>
      <c r="AH378" s="77">
        <f t="shared" si="51"/>
        <v>24</v>
      </c>
      <c r="AI378" s="89">
        <f t="shared" si="52"/>
        <v>0.24959999999999999</v>
      </c>
      <c r="AJ378" s="77" t="s">
        <v>2143</v>
      </c>
      <c r="AK378" s="77" t="s">
        <v>3063</v>
      </c>
      <c r="AL378" s="78">
        <v>44662</v>
      </c>
      <c r="AM378" s="78">
        <v>44662</v>
      </c>
      <c r="AN378" s="78">
        <v>44662</v>
      </c>
      <c r="AO378" s="78">
        <v>44662</v>
      </c>
      <c r="AP378" s="78">
        <v>44662</v>
      </c>
      <c r="AQ378" s="77" t="s">
        <v>89</v>
      </c>
      <c r="AR378" s="77" t="s">
        <v>3064</v>
      </c>
      <c r="AS378" s="77" t="s">
        <v>3063</v>
      </c>
      <c r="AT378" s="78"/>
      <c r="AU378" s="78"/>
      <c r="AV378" s="78"/>
      <c r="AW378" s="77" t="s">
        <v>1198</v>
      </c>
      <c r="AX378" s="77" t="s">
        <v>116</v>
      </c>
      <c r="AY378" s="576"/>
      <c r="AZ378" s="576"/>
      <c r="BA378" s="576"/>
      <c r="BB378" s="576"/>
      <c r="BC378" s="576"/>
      <c r="BD378" s="576"/>
      <c r="BE378" s="77">
        <f t="shared" si="53"/>
        <v>16</v>
      </c>
      <c r="BF378" s="77">
        <f t="shared" si="54"/>
        <v>4</v>
      </c>
      <c r="BG378" s="77">
        <f t="shared" si="55"/>
        <v>2022</v>
      </c>
      <c r="BH378" s="89"/>
    </row>
    <row r="379" spans="1:60">
      <c r="A379" s="77" t="s">
        <v>428</v>
      </c>
      <c r="B379" s="77" t="s">
        <v>56</v>
      </c>
      <c r="C379" s="77" t="s">
        <v>3065</v>
      </c>
      <c r="D379" s="78"/>
      <c r="E379" s="77" t="s">
        <v>3061</v>
      </c>
      <c r="F379" s="77" t="s">
        <v>2135</v>
      </c>
      <c r="G379" s="77" t="s">
        <v>2147</v>
      </c>
      <c r="H379" s="77" t="s">
        <v>2148</v>
      </c>
      <c r="I379" s="77" t="s">
        <v>531</v>
      </c>
      <c r="J379" s="77" t="s">
        <v>110</v>
      </c>
      <c r="K379" s="77">
        <v>91761</v>
      </c>
      <c r="L379" s="77" t="s">
        <v>1701</v>
      </c>
      <c r="M379" s="77" t="s">
        <v>1195</v>
      </c>
      <c r="N379" s="77" t="s">
        <v>1196</v>
      </c>
      <c r="O379" s="77" t="s">
        <v>110</v>
      </c>
      <c r="P379" s="77">
        <v>92407</v>
      </c>
      <c r="Q379" s="77" t="s">
        <v>1267</v>
      </c>
      <c r="R379" s="77"/>
      <c r="S379" s="77"/>
      <c r="T379" s="77" t="s">
        <v>2378</v>
      </c>
      <c r="U379" s="77">
        <v>30390256</v>
      </c>
      <c r="V379" s="77">
        <v>14.75</v>
      </c>
      <c r="W379" s="77" t="s">
        <v>2197</v>
      </c>
      <c r="X379" s="77">
        <v>400</v>
      </c>
      <c r="Y379" s="77">
        <v>624</v>
      </c>
      <c r="Z379" s="77">
        <v>24</v>
      </c>
      <c r="AA379" s="89">
        <f t="shared" si="48"/>
        <v>0.24959999999999999</v>
      </c>
      <c r="AB379" s="77" t="s">
        <v>70</v>
      </c>
      <c r="AC379" s="78">
        <v>44681</v>
      </c>
      <c r="AD379" s="77"/>
      <c r="AE379" s="77" t="s">
        <v>2142</v>
      </c>
      <c r="AF379" s="77" t="str">
        <f t="shared" si="49"/>
        <v>CA2022040623T</v>
      </c>
      <c r="AG379" s="77">
        <f t="shared" si="50"/>
        <v>624</v>
      </c>
      <c r="AH379" s="77">
        <f t="shared" si="51"/>
        <v>24</v>
      </c>
      <c r="AI379" s="89">
        <f t="shared" si="52"/>
        <v>0.24959999999999999</v>
      </c>
      <c r="AJ379" s="77" t="s">
        <v>2143</v>
      </c>
      <c r="AK379" s="77" t="s">
        <v>3065</v>
      </c>
      <c r="AL379" s="78">
        <v>44662</v>
      </c>
      <c r="AM379" s="78">
        <v>44662</v>
      </c>
      <c r="AN379" s="78">
        <v>44662</v>
      </c>
      <c r="AO379" s="78">
        <v>44662</v>
      </c>
      <c r="AP379" s="78">
        <v>44662</v>
      </c>
      <c r="AQ379" s="77" t="s">
        <v>89</v>
      </c>
      <c r="AR379" s="77" t="s">
        <v>3066</v>
      </c>
      <c r="AS379" s="77" t="s">
        <v>3065</v>
      </c>
      <c r="AT379" s="78"/>
      <c r="AU379" s="78"/>
      <c r="AV379" s="78"/>
      <c r="AW379" s="77" t="s">
        <v>1198</v>
      </c>
      <c r="AX379" s="77" t="s">
        <v>116</v>
      </c>
      <c r="AY379" s="576"/>
      <c r="AZ379" s="576"/>
      <c r="BA379" s="576"/>
      <c r="BB379" s="576"/>
      <c r="BC379" s="576"/>
      <c r="BD379" s="576"/>
      <c r="BE379" s="77">
        <f t="shared" si="53"/>
        <v>16</v>
      </c>
      <c r="BF379" s="77">
        <f t="shared" si="54"/>
        <v>4</v>
      </c>
      <c r="BG379" s="77">
        <f t="shared" si="55"/>
        <v>2022</v>
      </c>
      <c r="BH379" s="89"/>
    </row>
    <row r="380" spans="1:60">
      <c r="A380" s="77" t="s">
        <v>428</v>
      </c>
      <c r="B380" s="77" t="s">
        <v>56</v>
      </c>
      <c r="C380" s="77" t="s">
        <v>3096</v>
      </c>
      <c r="D380" s="78"/>
      <c r="E380" s="77" t="s">
        <v>3061</v>
      </c>
      <c r="F380" s="77" t="s">
        <v>2135</v>
      </c>
      <c r="G380" s="77" t="s">
        <v>2147</v>
      </c>
      <c r="H380" s="77" t="s">
        <v>2148</v>
      </c>
      <c r="I380" s="77" t="s">
        <v>531</v>
      </c>
      <c r="J380" s="77" t="s">
        <v>110</v>
      </c>
      <c r="K380" s="77">
        <v>91761</v>
      </c>
      <c r="L380" s="77" t="s">
        <v>1701</v>
      </c>
      <c r="M380" s="77" t="s">
        <v>1195</v>
      </c>
      <c r="N380" s="77" t="s">
        <v>1196</v>
      </c>
      <c r="O380" s="77" t="s">
        <v>110</v>
      </c>
      <c r="P380" s="77">
        <v>92407</v>
      </c>
      <c r="Q380" s="77" t="s">
        <v>1267</v>
      </c>
      <c r="R380" s="77"/>
      <c r="S380" s="77"/>
      <c r="T380" s="77" t="s">
        <v>2378</v>
      </c>
      <c r="U380" s="77">
        <v>30390256</v>
      </c>
      <c r="V380" s="77">
        <v>14.75</v>
      </c>
      <c r="W380" s="77" t="s">
        <v>2197</v>
      </c>
      <c r="X380" s="77">
        <v>400</v>
      </c>
      <c r="Y380" s="77">
        <v>624</v>
      </c>
      <c r="Z380" s="77">
        <v>24</v>
      </c>
      <c r="AA380" s="89">
        <f t="shared" si="48"/>
        <v>0.24959999999999999</v>
      </c>
      <c r="AB380" s="77" t="s">
        <v>70</v>
      </c>
      <c r="AC380" s="78">
        <v>44681</v>
      </c>
      <c r="AD380" s="77"/>
      <c r="AE380" s="77" t="s">
        <v>2142</v>
      </c>
      <c r="AF380" s="77" t="str">
        <f t="shared" si="49"/>
        <v>CA2022040624T</v>
      </c>
      <c r="AG380" s="77">
        <f t="shared" si="50"/>
        <v>624</v>
      </c>
      <c r="AH380" s="77">
        <f t="shared" si="51"/>
        <v>24</v>
      </c>
      <c r="AI380" s="89">
        <f t="shared" si="52"/>
        <v>0.24959999999999999</v>
      </c>
      <c r="AJ380" s="77" t="s">
        <v>2143</v>
      </c>
      <c r="AK380" s="77" t="s">
        <v>3096</v>
      </c>
      <c r="AL380" s="78">
        <v>44663</v>
      </c>
      <c r="AM380" s="78">
        <v>44663</v>
      </c>
      <c r="AN380" s="78">
        <v>44663</v>
      </c>
      <c r="AO380" s="78">
        <v>44663</v>
      </c>
      <c r="AP380" s="78">
        <v>44663</v>
      </c>
      <c r="AQ380" s="77" t="s">
        <v>89</v>
      </c>
      <c r="AR380" s="77" t="s">
        <v>3097</v>
      </c>
      <c r="AS380" s="77" t="s">
        <v>3096</v>
      </c>
      <c r="AT380" s="78"/>
      <c r="AU380" s="78"/>
      <c r="AV380" s="78"/>
      <c r="AW380" s="77" t="s">
        <v>1198</v>
      </c>
      <c r="AX380" s="77" t="s">
        <v>116</v>
      </c>
      <c r="AY380" s="576"/>
      <c r="AZ380" s="576"/>
      <c r="BA380" s="576"/>
      <c r="BB380" s="576"/>
      <c r="BC380" s="576"/>
      <c r="BD380" s="576"/>
      <c r="BE380" s="77">
        <f t="shared" si="53"/>
        <v>16</v>
      </c>
      <c r="BF380" s="77">
        <f t="shared" si="54"/>
        <v>4</v>
      </c>
      <c r="BG380" s="77">
        <f t="shared" si="55"/>
        <v>2022</v>
      </c>
      <c r="BH380" s="89"/>
    </row>
    <row r="381" spans="1:60">
      <c r="A381" s="77" t="s">
        <v>428</v>
      </c>
      <c r="B381" s="77" t="s">
        <v>2132</v>
      </c>
      <c r="C381" s="77" t="s">
        <v>3102</v>
      </c>
      <c r="D381" s="78"/>
      <c r="E381" s="77">
        <v>101490</v>
      </c>
      <c r="F381" s="77" t="s">
        <v>2135</v>
      </c>
      <c r="G381" s="77" t="s">
        <v>2136</v>
      </c>
      <c r="H381" s="77" t="s">
        <v>2137</v>
      </c>
      <c r="I381" s="77" t="s">
        <v>2138</v>
      </c>
      <c r="J381" s="77" t="s">
        <v>110</v>
      </c>
      <c r="K381" s="77">
        <v>90248</v>
      </c>
      <c r="L381" s="77" t="s">
        <v>2529</v>
      </c>
      <c r="M381" s="77" t="s">
        <v>3103</v>
      </c>
      <c r="N381" s="77"/>
      <c r="O381" s="77"/>
      <c r="P381" s="77"/>
      <c r="Q381" s="77" t="s">
        <v>1267</v>
      </c>
      <c r="R381" s="77"/>
      <c r="S381" s="77"/>
      <c r="T381" s="77" t="s">
        <v>3104</v>
      </c>
      <c r="U381" s="77">
        <v>30390456</v>
      </c>
      <c r="V381" s="77">
        <v>14.75</v>
      </c>
      <c r="W381" s="77" t="s">
        <v>2552</v>
      </c>
      <c r="X381" s="77">
        <v>400</v>
      </c>
      <c r="Y381" s="77">
        <v>768</v>
      </c>
      <c r="Z381" s="77">
        <v>24</v>
      </c>
      <c r="AA381" s="89">
        <f t="shared" si="48"/>
        <v>0.30719999999999997</v>
      </c>
      <c r="AB381" s="77" t="s">
        <v>88</v>
      </c>
      <c r="AC381" s="78">
        <v>44681</v>
      </c>
      <c r="AD381" s="77"/>
      <c r="AE381" s="77" t="s">
        <v>2142</v>
      </c>
      <c r="AF381" s="77" t="str">
        <f t="shared" si="49"/>
        <v>CA1490040632T</v>
      </c>
      <c r="AG381" s="77">
        <f t="shared" si="50"/>
        <v>768</v>
      </c>
      <c r="AH381" s="77">
        <f t="shared" si="51"/>
        <v>24</v>
      </c>
      <c r="AI381" s="89">
        <f t="shared" si="52"/>
        <v>0.30719999999999997</v>
      </c>
      <c r="AJ381" s="77" t="s">
        <v>2143</v>
      </c>
      <c r="AK381" s="77" t="s">
        <v>3102</v>
      </c>
      <c r="AL381" s="78">
        <v>44663</v>
      </c>
      <c r="AM381" s="78">
        <v>44663</v>
      </c>
      <c r="AN381" s="78">
        <v>44663</v>
      </c>
      <c r="AO381" s="78">
        <v>44663</v>
      </c>
      <c r="AP381" s="78">
        <v>44663</v>
      </c>
      <c r="AQ381" s="77" t="s">
        <v>89</v>
      </c>
      <c r="AR381" s="77" t="s">
        <v>3105</v>
      </c>
      <c r="AS381" s="77" t="s">
        <v>3102</v>
      </c>
      <c r="AT381" s="78"/>
      <c r="AU381" s="78"/>
      <c r="AV381" s="78"/>
      <c r="AW381" s="77" t="s">
        <v>1198</v>
      </c>
      <c r="AX381" s="77" t="s">
        <v>116</v>
      </c>
      <c r="AY381" s="576"/>
      <c r="AZ381" s="576"/>
      <c r="BA381" s="576"/>
      <c r="BB381" s="576"/>
      <c r="BC381" s="576"/>
      <c r="BD381" s="576"/>
      <c r="BE381" s="77">
        <f t="shared" si="53"/>
        <v>16</v>
      </c>
      <c r="BF381" s="77">
        <f t="shared" si="54"/>
        <v>4</v>
      </c>
      <c r="BG381" s="77">
        <f t="shared" si="55"/>
        <v>2022</v>
      </c>
      <c r="BH381" s="89"/>
    </row>
    <row r="382" spans="1:60">
      <c r="A382" s="77" t="s">
        <v>428</v>
      </c>
      <c r="B382" s="77" t="s">
        <v>2132</v>
      </c>
      <c r="C382" s="77" t="s">
        <v>3106</v>
      </c>
      <c r="D382" s="78"/>
      <c r="E382" s="77" t="s">
        <v>3107</v>
      </c>
      <c r="F382" s="77" t="s">
        <v>2368</v>
      </c>
      <c r="G382" s="77" t="s">
        <v>2369</v>
      </c>
      <c r="H382" s="77" t="s">
        <v>2370</v>
      </c>
      <c r="I382" s="77" t="s">
        <v>2371</v>
      </c>
      <c r="J382" s="77" t="s">
        <v>110</v>
      </c>
      <c r="K382" s="77">
        <v>94601</v>
      </c>
      <c r="L382" s="77" t="s">
        <v>2168</v>
      </c>
      <c r="M382" s="77" t="s">
        <v>3108</v>
      </c>
      <c r="N382" s="77"/>
      <c r="O382" s="77"/>
      <c r="P382" s="77"/>
      <c r="Q382" s="77" t="s">
        <v>1267</v>
      </c>
      <c r="R382" s="77"/>
      <c r="S382" s="77"/>
      <c r="T382" s="77" t="s">
        <v>3109</v>
      </c>
      <c r="U382" s="77">
        <v>30390456</v>
      </c>
      <c r="V382" s="77">
        <v>14.75</v>
      </c>
      <c r="W382" s="77" t="s">
        <v>2552</v>
      </c>
      <c r="X382" s="77">
        <v>400</v>
      </c>
      <c r="Y382" s="77">
        <v>768</v>
      </c>
      <c r="Z382" s="77">
        <v>24</v>
      </c>
      <c r="AA382" s="89">
        <f t="shared" si="48"/>
        <v>0.30719999999999997</v>
      </c>
      <c r="AB382" s="77" t="s">
        <v>70</v>
      </c>
      <c r="AC382" s="78">
        <v>44681</v>
      </c>
      <c r="AD382" s="77"/>
      <c r="AE382" s="77" t="s">
        <v>2142</v>
      </c>
      <c r="AF382" s="77" t="str">
        <f t="shared" si="49"/>
        <v>CA7783040703T</v>
      </c>
      <c r="AG382" s="77">
        <f t="shared" si="50"/>
        <v>768</v>
      </c>
      <c r="AH382" s="77">
        <f t="shared" si="51"/>
        <v>24</v>
      </c>
      <c r="AI382" s="89">
        <f t="shared" si="52"/>
        <v>0.30719999999999997</v>
      </c>
      <c r="AJ382" s="77" t="s">
        <v>2143</v>
      </c>
      <c r="AK382" s="77" t="s">
        <v>3106</v>
      </c>
      <c r="AL382" s="78">
        <v>44663</v>
      </c>
      <c r="AM382" s="78">
        <v>44663</v>
      </c>
      <c r="AN382" s="78">
        <v>44663</v>
      </c>
      <c r="AO382" s="78">
        <v>44663</v>
      </c>
      <c r="AP382" s="78">
        <v>44663</v>
      </c>
      <c r="AQ382" s="77" t="s">
        <v>89</v>
      </c>
      <c r="AR382" s="77"/>
      <c r="AS382" s="77" t="s">
        <v>3106</v>
      </c>
      <c r="AT382" s="78"/>
      <c r="AU382" s="78"/>
      <c r="AV382" s="78"/>
      <c r="AW382" s="77" t="s">
        <v>1198</v>
      </c>
      <c r="AX382" s="77" t="s">
        <v>116</v>
      </c>
      <c r="AY382" s="576"/>
      <c r="AZ382" s="576"/>
      <c r="BA382" s="576"/>
      <c r="BB382" s="576"/>
      <c r="BC382" s="576"/>
      <c r="BD382" s="576"/>
      <c r="BE382" s="77">
        <f t="shared" si="53"/>
        <v>16</v>
      </c>
      <c r="BF382" s="77">
        <f t="shared" si="54"/>
        <v>4</v>
      </c>
      <c r="BG382" s="77">
        <f t="shared" si="55"/>
        <v>2022</v>
      </c>
      <c r="BH382" s="89"/>
    </row>
    <row r="383" spans="1:60">
      <c r="A383" s="77" t="s">
        <v>428</v>
      </c>
      <c r="B383" s="77" t="s">
        <v>2132</v>
      </c>
      <c r="C383" s="77" t="s">
        <v>3110</v>
      </c>
      <c r="D383" s="78"/>
      <c r="E383" s="77" t="s">
        <v>3111</v>
      </c>
      <c r="F383" s="77" t="s">
        <v>2368</v>
      </c>
      <c r="G383" s="77" t="s">
        <v>2369</v>
      </c>
      <c r="H383" s="77" t="s">
        <v>2370</v>
      </c>
      <c r="I383" s="77" t="s">
        <v>2371</v>
      </c>
      <c r="J383" s="77" t="s">
        <v>110</v>
      </c>
      <c r="K383" s="77">
        <v>94601</v>
      </c>
      <c r="L383" s="77" t="s">
        <v>2168</v>
      </c>
      <c r="M383" s="77" t="s">
        <v>3112</v>
      </c>
      <c r="N383" s="77"/>
      <c r="O383" s="77"/>
      <c r="P383" s="77"/>
      <c r="Q383" s="77" t="s">
        <v>1267</v>
      </c>
      <c r="R383" s="77"/>
      <c r="S383" s="77"/>
      <c r="T383" s="77" t="s">
        <v>3113</v>
      </c>
      <c r="U383" s="77">
        <v>30390456</v>
      </c>
      <c r="V383" s="77">
        <v>14.75</v>
      </c>
      <c r="W383" s="77" t="s">
        <v>2552</v>
      </c>
      <c r="X383" s="77">
        <v>400</v>
      </c>
      <c r="Y383" s="77">
        <v>768</v>
      </c>
      <c r="Z383" s="77">
        <v>24</v>
      </c>
      <c r="AA383" s="89">
        <f t="shared" si="48"/>
        <v>0.30719999999999997</v>
      </c>
      <c r="AB383" s="77" t="s">
        <v>70</v>
      </c>
      <c r="AC383" s="78">
        <v>44681</v>
      </c>
      <c r="AD383" s="77"/>
      <c r="AE383" s="77" t="s">
        <v>2142</v>
      </c>
      <c r="AF383" s="77" t="str">
        <f t="shared" si="49"/>
        <v>CA7843040704T</v>
      </c>
      <c r="AG383" s="77">
        <f t="shared" si="50"/>
        <v>768</v>
      </c>
      <c r="AH383" s="77">
        <f t="shared" si="51"/>
        <v>24</v>
      </c>
      <c r="AI383" s="89">
        <f t="shared" si="52"/>
        <v>0.30719999999999997</v>
      </c>
      <c r="AJ383" s="77" t="s">
        <v>2143</v>
      </c>
      <c r="AK383" s="77" t="s">
        <v>3110</v>
      </c>
      <c r="AL383" s="78">
        <v>44663</v>
      </c>
      <c r="AM383" s="78">
        <v>44663</v>
      </c>
      <c r="AN383" s="78">
        <v>44663</v>
      </c>
      <c r="AO383" s="78">
        <v>44663</v>
      </c>
      <c r="AP383" s="78">
        <v>44663</v>
      </c>
      <c r="AQ383" s="77" t="s">
        <v>89</v>
      </c>
      <c r="AR383" s="77"/>
      <c r="AS383" s="77" t="s">
        <v>3110</v>
      </c>
      <c r="AT383" s="78"/>
      <c r="AU383" s="78"/>
      <c r="AV383" s="78"/>
      <c r="AW383" s="77" t="s">
        <v>1198</v>
      </c>
      <c r="AX383" s="77" t="s">
        <v>116</v>
      </c>
      <c r="AY383" s="576"/>
      <c r="AZ383" s="576"/>
      <c r="BA383" s="576"/>
      <c r="BB383" s="576"/>
      <c r="BC383" s="576"/>
      <c r="BD383" s="576"/>
      <c r="BE383" s="77">
        <f t="shared" si="53"/>
        <v>16</v>
      </c>
      <c r="BF383" s="77">
        <f t="shared" si="54"/>
        <v>4</v>
      </c>
      <c r="BG383" s="77">
        <f t="shared" si="55"/>
        <v>2022</v>
      </c>
      <c r="BH383" s="89"/>
    </row>
    <row r="384" spans="1:60">
      <c r="A384" s="77" t="s">
        <v>428</v>
      </c>
      <c r="B384" s="77" t="s">
        <v>56</v>
      </c>
      <c r="C384" s="77" t="s">
        <v>3098</v>
      </c>
      <c r="D384" s="78"/>
      <c r="E384" s="77" t="s">
        <v>3061</v>
      </c>
      <c r="F384" s="77" t="s">
        <v>2135</v>
      </c>
      <c r="G384" s="77" t="s">
        <v>2147</v>
      </c>
      <c r="H384" s="77" t="s">
        <v>2148</v>
      </c>
      <c r="I384" s="77" t="s">
        <v>531</v>
      </c>
      <c r="J384" s="77" t="s">
        <v>110</v>
      </c>
      <c r="K384" s="77">
        <v>91761</v>
      </c>
      <c r="L384" s="77" t="s">
        <v>1701</v>
      </c>
      <c r="M384" s="77" t="s">
        <v>1195</v>
      </c>
      <c r="N384" s="77" t="s">
        <v>1196</v>
      </c>
      <c r="O384" s="77" t="s">
        <v>110</v>
      </c>
      <c r="P384" s="77">
        <v>92407</v>
      </c>
      <c r="Q384" s="77" t="s">
        <v>1267</v>
      </c>
      <c r="R384" s="77"/>
      <c r="S384" s="77"/>
      <c r="T384" s="77" t="s">
        <v>2378</v>
      </c>
      <c r="U384" s="77">
        <v>30390256</v>
      </c>
      <c r="V384" s="77">
        <v>14.75</v>
      </c>
      <c r="W384" s="77" t="s">
        <v>2197</v>
      </c>
      <c r="X384" s="77">
        <v>400</v>
      </c>
      <c r="Y384" s="77">
        <v>624</v>
      </c>
      <c r="Z384" s="77">
        <v>24</v>
      </c>
      <c r="AA384" s="89">
        <f t="shared" si="48"/>
        <v>0.24959999999999999</v>
      </c>
      <c r="AB384" s="77" t="s">
        <v>70</v>
      </c>
      <c r="AC384" s="78">
        <v>44681</v>
      </c>
      <c r="AD384" s="77"/>
      <c r="AE384" s="77" t="s">
        <v>2142</v>
      </c>
      <c r="AF384" s="77" t="str">
        <f t="shared" si="49"/>
        <v>CA2022040625T</v>
      </c>
      <c r="AG384" s="77">
        <f t="shared" si="50"/>
        <v>624</v>
      </c>
      <c r="AH384" s="77">
        <f t="shared" si="51"/>
        <v>24</v>
      </c>
      <c r="AI384" s="89">
        <f t="shared" si="52"/>
        <v>0.24959999999999999</v>
      </c>
      <c r="AJ384" s="77" t="s">
        <v>2143</v>
      </c>
      <c r="AK384" s="77" t="s">
        <v>3098</v>
      </c>
      <c r="AL384" s="78">
        <v>44663</v>
      </c>
      <c r="AM384" s="78">
        <v>44663</v>
      </c>
      <c r="AN384" s="78">
        <v>44663</v>
      </c>
      <c r="AO384" s="78">
        <v>44663</v>
      </c>
      <c r="AP384" s="78">
        <v>44663</v>
      </c>
      <c r="AQ384" s="77" t="s">
        <v>89</v>
      </c>
      <c r="AR384" s="77" t="s">
        <v>3099</v>
      </c>
      <c r="AS384" s="77" t="s">
        <v>3098</v>
      </c>
      <c r="AT384" s="78"/>
      <c r="AU384" s="78"/>
      <c r="AV384" s="78"/>
      <c r="AW384" s="77" t="s">
        <v>1198</v>
      </c>
      <c r="AX384" s="77" t="s">
        <v>116</v>
      </c>
      <c r="AY384" s="576"/>
      <c r="AZ384" s="576"/>
      <c r="BA384" s="576"/>
      <c r="BB384" s="576"/>
      <c r="BC384" s="576"/>
      <c r="BD384" s="576"/>
      <c r="BE384" s="77">
        <f t="shared" si="53"/>
        <v>16</v>
      </c>
      <c r="BF384" s="77">
        <f t="shared" si="54"/>
        <v>4</v>
      </c>
      <c r="BG384" s="77">
        <f t="shared" si="55"/>
        <v>2022</v>
      </c>
      <c r="BH384" s="89"/>
    </row>
    <row r="385" spans="1:60">
      <c r="A385" s="77" t="s">
        <v>428</v>
      </c>
      <c r="B385" s="77" t="s">
        <v>2132</v>
      </c>
      <c r="C385" s="77" t="s">
        <v>3116</v>
      </c>
      <c r="D385" s="78"/>
      <c r="E385" s="77" t="s">
        <v>3117</v>
      </c>
      <c r="F385" s="77" t="s">
        <v>2135</v>
      </c>
      <c r="G385" s="77" t="s">
        <v>2147</v>
      </c>
      <c r="H385" s="77" t="s">
        <v>2148</v>
      </c>
      <c r="I385" s="77" t="s">
        <v>531</v>
      </c>
      <c r="J385" s="77" t="s">
        <v>110</v>
      </c>
      <c r="K385" s="77">
        <v>91761</v>
      </c>
      <c r="L385" s="77" t="s">
        <v>1651</v>
      </c>
      <c r="M385" s="77" t="s">
        <v>3118</v>
      </c>
      <c r="N385" s="77"/>
      <c r="O385" s="77"/>
      <c r="P385" s="77"/>
      <c r="Q385" s="77" t="s">
        <v>1267</v>
      </c>
      <c r="R385" s="77"/>
      <c r="S385" s="77"/>
      <c r="T385" s="77" t="s">
        <v>3119</v>
      </c>
      <c r="U385" s="77">
        <v>30390156</v>
      </c>
      <c r="V385" s="77">
        <v>14.75</v>
      </c>
      <c r="W385" s="77" t="s">
        <v>2552</v>
      </c>
      <c r="X385" s="77">
        <v>400</v>
      </c>
      <c r="Y385" s="77">
        <v>768</v>
      </c>
      <c r="Z385" s="77">
        <v>24</v>
      </c>
      <c r="AA385" s="89">
        <f t="shared" si="48"/>
        <v>0.30719999999999997</v>
      </c>
      <c r="AB385" s="77" t="s">
        <v>88</v>
      </c>
      <c r="AC385" s="78">
        <v>44681</v>
      </c>
      <c r="AD385" s="77"/>
      <c r="AE385" s="77" t="s">
        <v>2142</v>
      </c>
      <c r="AF385" s="77" t="str">
        <f t="shared" si="49"/>
        <v>CA5165040611T</v>
      </c>
      <c r="AG385" s="77">
        <f t="shared" si="50"/>
        <v>768</v>
      </c>
      <c r="AH385" s="77">
        <f t="shared" si="51"/>
        <v>24</v>
      </c>
      <c r="AI385" s="89">
        <f t="shared" si="52"/>
        <v>0.30719999999999997</v>
      </c>
      <c r="AJ385" s="77" t="s">
        <v>2143</v>
      </c>
      <c r="AK385" s="77" t="s">
        <v>3116</v>
      </c>
      <c r="AL385" s="78">
        <v>44662</v>
      </c>
      <c r="AM385" s="78">
        <v>44662</v>
      </c>
      <c r="AN385" s="78">
        <v>44664</v>
      </c>
      <c r="AO385" s="78">
        <v>44664</v>
      </c>
      <c r="AP385" s="78">
        <v>44664</v>
      </c>
      <c r="AQ385" s="77" t="s">
        <v>89</v>
      </c>
      <c r="AR385" s="77"/>
      <c r="AS385" s="77" t="s">
        <v>3116</v>
      </c>
      <c r="AT385" s="78"/>
      <c r="AU385" s="78"/>
      <c r="AV385" s="78"/>
      <c r="AW385" s="77" t="s">
        <v>1198</v>
      </c>
      <c r="AX385" s="77" t="s">
        <v>116</v>
      </c>
      <c r="AY385" s="576"/>
      <c r="AZ385" s="576"/>
      <c r="BA385" s="576"/>
      <c r="BB385" s="576"/>
      <c r="BC385" s="576"/>
      <c r="BD385" s="576"/>
      <c r="BE385" s="77">
        <f t="shared" si="53"/>
        <v>16</v>
      </c>
      <c r="BF385" s="77">
        <f t="shared" si="54"/>
        <v>4</v>
      </c>
      <c r="BG385" s="77">
        <f t="shared" si="55"/>
        <v>2022</v>
      </c>
      <c r="BH385" s="89"/>
    </row>
    <row r="386" spans="1:60">
      <c r="A386" s="77" t="s">
        <v>428</v>
      </c>
      <c r="B386" s="77" t="s">
        <v>2132</v>
      </c>
      <c r="C386" s="77" t="s">
        <v>3120</v>
      </c>
      <c r="D386" s="78"/>
      <c r="E386" s="77" t="s">
        <v>3121</v>
      </c>
      <c r="F386" s="77" t="s">
        <v>2135</v>
      </c>
      <c r="G386" s="77" t="s">
        <v>2147</v>
      </c>
      <c r="H386" s="77" t="s">
        <v>2148</v>
      </c>
      <c r="I386" s="77" t="s">
        <v>531</v>
      </c>
      <c r="J386" s="77" t="s">
        <v>110</v>
      </c>
      <c r="K386" s="77">
        <v>91761</v>
      </c>
      <c r="L386" s="77" t="s">
        <v>3122</v>
      </c>
      <c r="M386" s="77" t="s">
        <v>3123</v>
      </c>
      <c r="N386" s="77"/>
      <c r="O386" s="77"/>
      <c r="P386" s="77"/>
      <c r="Q386" s="77" t="s">
        <v>1267</v>
      </c>
      <c r="R386" s="77"/>
      <c r="S386" s="77"/>
      <c r="T386" s="77" t="s">
        <v>3119</v>
      </c>
      <c r="U386" s="77">
        <v>30390156</v>
      </c>
      <c r="V386" s="77">
        <v>14.75</v>
      </c>
      <c r="W386" s="77" t="s">
        <v>2552</v>
      </c>
      <c r="X386" s="77">
        <v>400</v>
      </c>
      <c r="Y386" s="77">
        <v>768</v>
      </c>
      <c r="Z386" s="77">
        <v>24</v>
      </c>
      <c r="AA386" s="89">
        <f t="shared" si="48"/>
        <v>0.30719999999999997</v>
      </c>
      <c r="AB386" s="77" t="s">
        <v>88</v>
      </c>
      <c r="AC386" s="78">
        <v>44681</v>
      </c>
      <c r="AD386" s="77"/>
      <c r="AE386" s="77" t="s">
        <v>2142</v>
      </c>
      <c r="AF386" s="77" t="str">
        <f t="shared" si="49"/>
        <v>CA1004040613T</v>
      </c>
      <c r="AG386" s="77">
        <f t="shared" si="50"/>
        <v>768</v>
      </c>
      <c r="AH386" s="77">
        <f t="shared" si="51"/>
        <v>24</v>
      </c>
      <c r="AI386" s="89">
        <f t="shared" si="52"/>
        <v>0.30719999999999997</v>
      </c>
      <c r="AJ386" s="77" t="s">
        <v>2143</v>
      </c>
      <c r="AK386" s="77" t="s">
        <v>3120</v>
      </c>
      <c r="AL386" s="78">
        <v>44662</v>
      </c>
      <c r="AM386" s="78">
        <v>44662</v>
      </c>
      <c r="AN386" s="78">
        <v>44664</v>
      </c>
      <c r="AO386" s="78">
        <v>44664</v>
      </c>
      <c r="AP386" s="78">
        <v>44664</v>
      </c>
      <c r="AQ386" s="77" t="s">
        <v>89</v>
      </c>
      <c r="AR386" s="77"/>
      <c r="AS386" s="77" t="s">
        <v>3120</v>
      </c>
      <c r="AT386" s="78"/>
      <c r="AU386" s="78"/>
      <c r="AV386" s="78"/>
      <c r="AW386" s="77" t="s">
        <v>1198</v>
      </c>
      <c r="AX386" s="77" t="s">
        <v>116</v>
      </c>
      <c r="AY386" s="576"/>
      <c r="AZ386" s="576"/>
      <c r="BA386" s="576"/>
      <c r="BB386" s="576"/>
      <c r="BC386" s="576"/>
      <c r="BD386" s="576"/>
      <c r="BE386" s="77">
        <f t="shared" si="53"/>
        <v>16</v>
      </c>
      <c r="BF386" s="77">
        <f t="shared" si="54"/>
        <v>4</v>
      </c>
      <c r="BG386" s="77">
        <f t="shared" si="55"/>
        <v>2022</v>
      </c>
      <c r="BH386" s="89"/>
    </row>
    <row r="387" spans="1:60">
      <c r="A387" s="77" t="s">
        <v>428</v>
      </c>
      <c r="B387" s="77" t="s">
        <v>2132</v>
      </c>
      <c r="C387" s="77" t="s">
        <v>3124</v>
      </c>
      <c r="D387" s="78"/>
      <c r="E387" s="77" t="s">
        <v>3125</v>
      </c>
      <c r="F387" s="77" t="s">
        <v>2135</v>
      </c>
      <c r="G387" s="77" t="s">
        <v>2147</v>
      </c>
      <c r="H387" s="77" t="s">
        <v>2148</v>
      </c>
      <c r="I387" s="77" t="s">
        <v>531</v>
      </c>
      <c r="J387" s="77" t="s">
        <v>110</v>
      </c>
      <c r="K387" s="77">
        <v>91761</v>
      </c>
      <c r="L387" s="77" t="s">
        <v>542</v>
      </c>
      <c r="M387" s="77" t="s">
        <v>3126</v>
      </c>
      <c r="N387" s="77"/>
      <c r="O387" s="77"/>
      <c r="P387" s="77"/>
      <c r="Q387" s="77" t="s">
        <v>1267</v>
      </c>
      <c r="R387" s="77"/>
      <c r="S387" s="77"/>
      <c r="T387" s="77" t="s">
        <v>2624</v>
      </c>
      <c r="U387" s="77">
        <v>30390156</v>
      </c>
      <c r="V387" s="77">
        <v>14.75</v>
      </c>
      <c r="W387" s="77" t="s">
        <v>2552</v>
      </c>
      <c r="X387" s="77">
        <v>400</v>
      </c>
      <c r="Y387" s="77">
        <v>768</v>
      </c>
      <c r="Z387" s="77">
        <v>24</v>
      </c>
      <c r="AA387" s="89">
        <f t="shared" si="48"/>
        <v>0.30719999999999997</v>
      </c>
      <c r="AB387" s="77" t="s">
        <v>88</v>
      </c>
      <c r="AC387" s="78">
        <v>44681</v>
      </c>
      <c r="AD387" s="77"/>
      <c r="AE387" s="77" t="s">
        <v>2142</v>
      </c>
      <c r="AF387" s="77" t="str">
        <f t="shared" si="49"/>
        <v>CA8368040614T</v>
      </c>
      <c r="AG387" s="77">
        <f t="shared" si="50"/>
        <v>768</v>
      </c>
      <c r="AH387" s="77">
        <f t="shared" si="51"/>
        <v>24</v>
      </c>
      <c r="AI387" s="89">
        <f t="shared" si="52"/>
        <v>0.30719999999999997</v>
      </c>
      <c r="AJ387" s="77" t="s">
        <v>2143</v>
      </c>
      <c r="AK387" s="77" t="s">
        <v>3124</v>
      </c>
      <c r="AL387" s="78">
        <v>44662</v>
      </c>
      <c r="AM387" s="78">
        <v>44662</v>
      </c>
      <c r="AN387" s="78">
        <v>44664</v>
      </c>
      <c r="AO387" s="78">
        <v>44664</v>
      </c>
      <c r="AP387" s="78">
        <v>44664</v>
      </c>
      <c r="AQ387" s="77" t="s">
        <v>89</v>
      </c>
      <c r="AR387" s="77"/>
      <c r="AS387" s="77" t="s">
        <v>3124</v>
      </c>
      <c r="AT387" s="78"/>
      <c r="AU387" s="78"/>
      <c r="AV387" s="78"/>
      <c r="AW387" s="77" t="s">
        <v>1198</v>
      </c>
      <c r="AX387" s="77" t="s">
        <v>116</v>
      </c>
      <c r="AY387" s="576"/>
      <c r="AZ387" s="576"/>
      <c r="BA387" s="576"/>
      <c r="BB387" s="576"/>
      <c r="BC387" s="576"/>
      <c r="BD387" s="576"/>
      <c r="BE387" s="77">
        <f t="shared" si="53"/>
        <v>16</v>
      </c>
      <c r="BF387" s="77">
        <f t="shared" si="54"/>
        <v>4</v>
      </c>
      <c r="BG387" s="77">
        <f t="shared" si="55"/>
        <v>2022</v>
      </c>
      <c r="BH387" s="89"/>
    </row>
    <row r="388" spans="1:60">
      <c r="A388" s="77" t="s">
        <v>428</v>
      </c>
      <c r="B388" s="77" t="s">
        <v>2132</v>
      </c>
      <c r="C388" s="77" t="s">
        <v>3127</v>
      </c>
      <c r="D388" s="78"/>
      <c r="E388" s="77" t="s">
        <v>3128</v>
      </c>
      <c r="F388" s="77" t="s">
        <v>2135</v>
      </c>
      <c r="G388" s="77" t="s">
        <v>2684</v>
      </c>
      <c r="H388" s="77" t="s">
        <v>2685</v>
      </c>
      <c r="I388" s="77" t="s">
        <v>2686</v>
      </c>
      <c r="J388" s="77" t="s">
        <v>110</v>
      </c>
      <c r="K388" s="77">
        <v>92833</v>
      </c>
      <c r="L388" s="77" t="s">
        <v>2803</v>
      </c>
      <c r="M388" s="77" t="s">
        <v>3129</v>
      </c>
      <c r="N388" s="77"/>
      <c r="O388" s="77"/>
      <c r="P388" s="77"/>
      <c r="Q388" s="77" t="s">
        <v>1267</v>
      </c>
      <c r="R388" s="77"/>
      <c r="S388" s="77"/>
      <c r="T388" s="77" t="s">
        <v>3130</v>
      </c>
      <c r="U388" s="77">
        <v>30390156</v>
      </c>
      <c r="V388" s="77">
        <v>14.75</v>
      </c>
      <c r="W388" s="77" t="s">
        <v>2552</v>
      </c>
      <c r="X388" s="77">
        <v>400</v>
      </c>
      <c r="Y388" s="77">
        <v>768</v>
      </c>
      <c r="Z388" s="77">
        <v>24</v>
      </c>
      <c r="AA388" s="89">
        <f t="shared" si="48"/>
        <v>0.30719999999999997</v>
      </c>
      <c r="AB388" s="77" t="s">
        <v>88</v>
      </c>
      <c r="AC388" s="78">
        <v>44681</v>
      </c>
      <c r="AD388" s="77"/>
      <c r="AE388" s="77" t="s">
        <v>2142</v>
      </c>
      <c r="AF388" s="77" t="str">
        <f t="shared" si="49"/>
        <v>CA4140040634T</v>
      </c>
      <c r="AG388" s="77">
        <f t="shared" si="50"/>
        <v>768</v>
      </c>
      <c r="AH388" s="77">
        <f t="shared" si="51"/>
        <v>24</v>
      </c>
      <c r="AI388" s="89">
        <f t="shared" si="52"/>
        <v>0.30719999999999997</v>
      </c>
      <c r="AJ388" s="77" t="s">
        <v>2143</v>
      </c>
      <c r="AK388" s="77" t="s">
        <v>3127</v>
      </c>
      <c r="AL388" s="78">
        <v>44662</v>
      </c>
      <c r="AM388" s="78">
        <v>44662</v>
      </c>
      <c r="AN388" s="78">
        <v>44664</v>
      </c>
      <c r="AO388" s="78">
        <v>44664</v>
      </c>
      <c r="AP388" s="78">
        <v>44664</v>
      </c>
      <c r="AQ388" s="77" t="s">
        <v>89</v>
      </c>
      <c r="AR388" s="77"/>
      <c r="AS388" s="77" t="s">
        <v>3127</v>
      </c>
      <c r="AT388" s="78"/>
      <c r="AU388" s="78"/>
      <c r="AV388" s="78"/>
      <c r="AW388" s="77" t="s">
        <v>1198</v>
      </c>
      <c r="AX388" s="77" t="s">
        <v>116</v>
      </c>
      <c r="AY388" s="576"/>
      <c r="AZ388" s="576"/>
      <c r="BA388" s="576"/>
      <c r="BB388" s="576"/>
      <c r="BC388" s="576"/>
      <c r="BD388" s="576"/>
      <c r="BE388" s="77">
        <f t="shared" si="53"/>
        <v>16</v>
      </c>
      <c r="BF388" s="77">
        <f t="shared" si="54"/>
        <v>4</v>
      </c>
      <c r="BG388" s="77">
        <f t="shared" si="55"/>
        <v>2022</v>
      </c>
      <c r="BH388" s="89"/>
    </row>
    <row r="389" spans="1:60">
      <c r="A389" s="77" t="s">
        <v>428</v>
      </c>
      <c r="B389" s="77" t="s">
        <v>2132</v>
      </c>
      <c r="C389" s="77" t="s">
        <v>3131</v>
      </c>
      <c r="D389" s="78"/>
      <c r="E389" s="77" t="s">
        <v>3132</v>
      </c>
      <c r="F389" s="77" t="s">
        <v>2135</v>
      </c>
      <c r="G389" s="77" t="s">
        <v>2684</v>
      </c>
      <c r="H389" s="77" t="s">
        <v>2685</v>
      </c>
      <c r="I389" s="77" t="s">
        <v>2686</v>
      </c>
      <c r="J389" s="77" t="s">
        <v>110</v>
      </c>
      <c r="K389" s="77">
        <v>92833</v>
      </c>
      <c r="L389" s="77" t="s">
        <v>2803</v>
      </c>
      <c r="M389" s="77" t="s">
        <v>3129</v>
      </c>
      <c r="N389" s="77"/>
      <c r="O389" s="77"/>
      <c r="P389" s="77"/>
      <c r="Q389" s="77" t="s">
        <v>1267</v>
      </c>
      <c r="R389" s="77"/>
      <c r="S389" s="77"/>
      <c r="T389" s="77" t="s">
        <v>3130</v>
      </c>
      <c r="U389" s="77">
        <v>30390156</v>
      </c>
      <c r="V389" s="77">
        <v>14.75</v>
      </c>
      <c r="W389" s="77" t="s">
        <v>2552</v>
      </c>
      <c r="X389" s="77">
        <v>400</v>
      </c>
      <c r="Y389" s="77">
        <v>768</v>
      </c>
      <c r="Z389" s="77">
        <v>24</v>
      </c>
      <c r="AA389" s="89">
        <f t="shared" si="48"/>
        <v>0.30719999999999997</v>
      </c>
      <c r="AB389" s="77" t="s">
        <v>88</v>
      </c>
      <c r="AC389" s="78">
        <v>44681</v>
      </c>
      <c r="AD389" s="77"/>
      <c r="AE389" s="77" t="s">
        <v>2142</v>
      </c>
      <c r="AF389" s="77" t="str">
        <f t="shared" si="49"/>
        <v>CA4141040635T</v>
      </c>
      <c r="AG389" s="77">
        <f t="shared" si="50"/>
        <v>768</v>
      </c>
      <c r="AH389" s="77">
        <f t="shared" si="51"/>
        <v>24</v>
      </c>
      <c r="AI389" s="89">
        <f t="shared" si="52"/>
        <v>0.30719999999999997</v>
      </c>
      <c r="AJ389" s="77" t="s">
        <v>2143</v>
      </c>
      <c r="AK389" s="77" t="s">
        <v>3131</v>
      </c>
      <c r="AL389" s="78">
        <v>44662</v>
      </c>
      <c r="AM389" s="78">
        <v>44662</v>
      </c>
      <c r="AN389" s="78">
        <v>44664</v>
      </c>
      <c r="AO389" s="78">
        <v>44664</v>
      </c>
      <c r="AP389" s="78">
        <v>44664</v>
      </c>
      <c r="AQ389" s="77" t="s">
        <v>89</v>
      </c>
      <c r="AR389" s="77"/>
      <c r="AS389" s="77" t="s">
        <v>3131</v>
      </c>
      <c r="AT389" s="78"/>
      <c r="AU389" s="78"/>
      <c r="AV389" s="78"/>
      <c r="AW389" s="77" t="s">
        <v>1198</v>
      </c>
      <c r="AX389" s="77" t="s">
        <v>116</v>
      </c>
      <c r="AY389" s="576"/>
      <c r="AZ389" s="576"/>
      <c r="BA389" s="576"/>
      <c r="BB389" s="576"/>
      <c r="BC389" s="576"/>
      <c r="BD389" s="576"/>
      <c r="BE389" s="77">
        <f t="shared" si="53"/>
        <v>16</v>
      </c>
      <c r="BF389" s="77">
        <f t="shared" si="54"/>
        <v>4</v>
      </c>
      <c r="BG389" s="77">
        <f t="shared" si="55"/>
        <v>2022</v>
      </c>
      <c r="BH389" s="89"/>
    </row>
    <row r="390" spans="1:60">
      <c r="A390" s="77" t="s">
        <v>428</v>
      </c>
      <c r="B390" s="77" t="s">
        <v>2132</v>
      </c>
      <c r="C390" s="77" t="s">
        <v>3133</v>
      </c>
      <c r="D390" s="78"/>
      <c r="E390" s="77" t="s">
        <v>3134</v>
      </c>
      <c r="F390" s="77" t="s">
        <v>2135</v>
      </c>
      <c r="G390" s="77" t="s">
        <v>2684</v>
      </c>
      <c r="H390" s="77" t="s">
        <v>2685</v>
      </c>
      <c r="I390" s="77" t="s">
        <v>2686</v>
      </c>
      <c r="J390" s="77" t="s">
        <v>110</v>
      </c>
      <c r="K390" s="77">
        <v>92833</v>
      </c>
      <c r="L390" s="77" t="s">
        <v>2627</v>
      </c>
      <c r="M390" s="77" t="s">
        <v>3135</v>
      </c>
      <c r="N390" s="77"/>
      <c r="O390" s="77"/>
      <c r="P390" s="77"/>
      <c r="Q390" s="77" t="s">
        <v>1267</v>
      </c>
      <c r="R390" s="77"/>
      <c r="S390" s="77"/>
      <c r="T390" s="77" t="s">
        <v>2629</v>
      </c>
      <c r="U390" s="77">
        <v>30390156</v>
      </c>
      <c r="V390" s="77">
        <v>14.75</v>
      </c>
      <c r="W390" s="77" t="s">
        <v>2552</v>
      </c>
      <c r="X390" s="77">
        <v>400</v>
      </c>
      <c r="Y390" s="77">
        <v>768</v>
      </c>
      <c r="Z390" s="77">
        <v>24</v>
      </c>
      <c r="AA390" s="89">
        <f t="shared" si="48"/>
        <v>0.30719999999999997</v>
      </c>
      <c r="AB390" s="77" t="s">
        <v>88</v>
      </c>
      <c r="AC390" s="78">
        <v>44681</v>
      </c>
      <c r="AD390" s="77"/>
      <c r="AE390" s="77" t="s">
        <v>2142</v>
      </c>
      <c r="AF390" s="77" t="str">
        <f t="shared" si="49"/>
        <v>CA0620040636T</v>
      </c>
      <c r="AG390" s="77">
        <f t="shared" si="50"/>
        <v>768</v>
      </c>
      <c r="AH390" s="77">
        <f t="shared" si="51"/>
        <v>24</v>
      </c>
      <c r="AI390" s="89">
        <f t="shared" si="52"/>
        <v>0.30719999999999997</v>
      </c>
      <c r="AJ390" s="77" t="s">
        <v>2143</v>
      </c>
      <c r="AK390" s="77" t="s">
        <v>3133</v>
      </c>
      <c r="AL390" s="78">
        <v>44662</v>
      </c>
      <c r="AM390" s="78">
        <v>44662</v>
      </c>
      <c r="AN390" s="78">
        <v>44664</v>
      </c>
      <c r="AO390" s="78">
        <v>44664</v>
      </c>
      <c r="AP390" s="78">
        <v>44664</v>
      </c>
      <c r="AQ390" s="77" t="s">
        <v>89</v>
      </c>
      <c r="AR390" s="77"/>
      <c r="AS390" s="77" t="s">
        <v>3133</v>
      </c>
      <c r="AT390" s="78"/>
      <c r="AU390" s="78"/>
      <c r="AV390" s="78"/>
      <c r="AW390" s="77" t="s">
        <v>1198</v>
      </c>
      <c r="AX390" s="77" t="s">
        <v>116</v>
      </c>
      <c r="AY390" s="576"/>
      <c r="AZ390" s="576"/>
      <c r="BA390" s="576"/>
      <c r="BB390" s="576"/>
      <c r="BC390" s="576"/>
      <c r="BD390" s="576"/>
      <c r="BE390" s="77">
        <f t="shared" si="53"/>
        <v>16</v>
      </c>
      <c r="BF390" s="77">
        <f t="shared" si="54"/>
        <v>4</v>
      </c>
      <c r="BG390" s="77">
        <f t="shared" si="55"/>
        <v>2022</v>
      </c>
      <c r="BH390" s="89"/>
    </row>
    <row r="391" spans="1:60">
      <c r="A391" s="77" t="s">
        <v>428</v>
      </c>
      <c r="B391" s="77" t="s">
        <v>2132</v>
      </c>
      <c r="C391" s="77" t="s">
        <v>3136</v>
      </c>
      <c r="D391" s="78"/>
      <c r="E391" s="77" t="s">
        <v>3137</v>
      </c>
      <c r="F391" s="77" t="s">
        <v>2135</v>
      </c>
      <c r="G391" s="77" t="s">
        <v>2684</v>
      </c>
      <c r="H391" s="77" t="s">
        <v>2685</v>
      </c>
      <c r="I391" s="77" t="s">
        <v>2686</v>
      </c>
      <c r="J391" s="77" t="s">
        <v>110</v>
      </c>
      <c r="K391" s="77">
        <v>92833</v>
      </c>
      <c r="L391" s="77" t="s">
        <v>2627</v>
      </c>
      <c r="M391" s="77" t="s">
        <v>3135</v>
      </c>
      <c r="N391" s="77"/>
      <c r="O391" s="77"/>
      <c r="P391" s="77"/>
      <c r="Q391" s="77" t="s">
        <v>1267</v>
      </c>
      <c r="R391" s="77"/>
      <c r="S391" s="77"/>
      <c r="T391" s="77" t="s">
        <v>2629</v>
      </c>
      <c r="U391" s="77">
        <v>30390156</v>
      </c>
      <c r="V391" s="77">
        <v>14.75</v>
      </c>
      <c r="W391" s="77" t="s">
        <v>2552</v>
      </c>
      <c r="X391" s="77">
        <v>400</v>
      </c>
      <c r="Y391" s="77">
        <v>768</v>
      </c>
      <c r="Z391" s="77">
        <v>24</v>
      </c>
      <c r="AA391" s="89">
        <f t="shared" si="48"/>
        <v>0.30719999999999997</v>
      </c>
      <c r="AB391" s="77" t="s">
        <v>88</v>
      </c>
      <c r="AC391" s="78">
        <v>44681</v>
      </c>
      <c r="AD391" s="77"/>
      <c r="AE391" s="77" t="s">
        <v>2142</v>
      </c>
      <c r="AF391" s="77" t="str">
        <f t="shared" si="49"/>
        <v>CA0669040637T</v>
      </c>
      <c r="AG391" s="77">
        <f t="shared" si="50"/>
        <v>768</v>
      </c>
      <c r="AH391" s="77">
        <f t="shared" si="51"/>
        <v>24</v>
      </c>
      <c r="AI391" s="89">
        <f t="shared" si="52"/>
        <v>0.30719999999999997</v>
      </c>
      <c r="AJ391" s="77" t="s">
        <v>2143</v>
      </c>
      <c r="AK391" s="77" t="s">
        <v>3136</v>
      </c>
      <c r="AL391" s="78">
        <v>44662</v>
      </c>
      <c r="AM391" s="78">
        <v>44662</v>
      </c>
      <c r="AN391" s="78">
        <v>44664</v>
      </c>
      <c r="AO391" s="78">
        <v>44664</v>
      </c>
      <c r="AP391" s="78">
        <v>44664</v>
      </c>
      <c r="AQ391" s="77" t="s">
        <v>89</v>
      </c>
      <c r="AR391" s="77"/>
      <c r="AS391" s="77" t="s">
        <v>3136</v>
      </c>
      <c r="AT391" s="78"/>
      <c r="AU391" s="78"/>
      <c r="AV391" s="78"/>
      <c r="AW391" s="77" t="s">
        <v>1198</v>
      </c>
      <c r="AX391" s="77" t="s">
        <v>116</v>
      </c>
      <c r="AY391" s="576"/>
      <c r="AZ391" s="576"/>
      <c r="BA391" s="576"/>
      <c r="BB391" s="576"/>
      <c r="BC391" s="576"/>
      <c r="BD391" s="576"/>
      <c r="BE391" s="77">
        <f t="shared" si="53"/>
        <v>16</v>
      </c>
      <c r="BF391" s="77">
        <f t="shared" si="54"/>
        <v>4</v>
      </c>
      <c r="BG391" s="77">
        <f t="shared" si="55"/>
        <v>2022</v>
      </c>
      <c r="BH391" s="89"/>
    </row>
    <row r="392" spans="1:60">
      <c r="A392" s="77" t="s">
        <v>428</v>
      </c>
      <c r="B392" s="77" t="s">
        <v>2132</v>
      </c>
      <c r="C392" s="77" t="s">
        <v>3138</v>
      </c>
      <c r="D392" s="78"/>
      <c r="E392" s="77" t="s">
        <v>3081</v>
      </c>
      <c r="F392" s="77" t="s">
        <v>2135</v>
      </c>
      <c r="G392" s="77" t="s">
        <v>2136</v>
      </c>
      <c r="H392" s="77" t="s">
        <v>2137</v>
      </c>
      <c r="I392" s="77" t="s">
        <v>2138</v>
      </c>
      <c r="J392" s="77" t="s">
        <v>110</v>
      </c>
      <c r="K392" s="77">
        <v>90248</v>
      </c>
      <c r="L392" s="77" t="s">
        <v>363</v>
      </c>
      <c r="M392" s="77" t="s">
        <v>2511</v>
      </c>
      <c r="N392" s="77"/>
      <c r="O392" s="77"/>
      <c r="P392" s="77"/>
      <c r="Q392" s="77" t="s">
        <v>1267</v>
      </c>
      <c r="R392" s="77"/>
      <c r="S392" s="77"/>
      <c r="T392" s="77" t="s">
        <v>3082</v>
      </c>
      <c r="U392" s="77">
        <v>30390156</v>
      </c>
      <c r="V392" s="77">
        <v>14.75</v>
      </c>
      <c r="W392" s="77" t="s">
        <v>2552</v>
      </c>
      <c r="X392" s="77">
        <v>400</v>
      </c>
      <c r="Y392" s="77">
        <v>768</v>
      </c>
      <c r="Z392" s="77">
        <v>24</v>
      </c>
      <c r="AA392" s="89">
        <f t="shared" si="48"/>
        <v>0.30719999999999997</v>
      </c>
      <c r="AB392" s="77" t="s">
        <v>88</v>
      </c>
      <c r="AC392" s="78">
        <v>44681</v>
      </c>
      <c r="AD392" s="77"/>
      <c r="AE392" s="77" t="s">
        <v>2142</v>
      </c>
      <c r="AF392" s="77" t="str">
        <f t="shared" si="49"/>
        <v>CA9792040605T</v>
      </c>
      <c r="AG392" s="77">
        <f t="shared" si="50"/>
        <v>768</v>
      </c>
      <c r="AH392" s="77">
        <f t="shared" si="51"/>
        <v>24</v>
      </c>
      <c r="AI392" s="89">
        <f t="shared" si="52"/>
        <v>0.30719999999999997</v>
      </c>
      <c r="AJ392" s="77" t="s">
        <v>2143</v>
      </c>
      <c r="AK392" s="77" t="s">
        <v>3138</v>
      </c>
      <c r="AL392" s="78">
        <v>44663</v>
      </c>
      <c r="AM392" s="78">
        <v>44663</v>
      </c>
      <c r="AN392" s="78">
        <v>44664</v>
      </c>
      <c r="AO392" s="78">
        <v>44664</v>
      </c>
      <c r="AP392" s="78">
        <v>44664</v>
      </c>
      <c r="AQ392" s="77" t="s">
        <v>89</v>
      </c>
      <c r="AR392" s="77"/>
      <c r="AS392" s="77" t="s">
        <v>3138</v>
      </c>
      <c r="AT392" s="78"/>
      <c r="AU392" s="78"/>
      <c r="AV392" s="78"/>
      <c r="AW392" s="77" t="s">
        <v>1198</v>
      </c>
      <c r="AX392" s="77" t="s">
        <v>116</v>
      </c>
      <c r="AY392" s="576"/>
      <c r="AZ392" s="576"/>
      <c r="BA392" s="576"/>
      <c r="BB392" s="576"/>
      <c r="BC392" s="576"/>
      <c r="BD392" s="576"/>
      <c r="BE392" s="77">
        <f t="shared" si="53"/>
        <v>16</v>
      </c>
      <c r="BF392" s="77">
        <f t="shared" si="54"/>
        <v>4</v>
      </c>
      <c r="BG392" s="77">
        <f t="shared" si="55"/>
        <v>2022</v>
      </c>
      <c r="BH392" s="89"/>
    </row>
    <row r="393" spans="1:60">
      <c r="A393" s="77" t="s">
        <v>428</v>
      </c>
      <c r="B393" s="77" t="s">
        <v>2132</v>
      </c>
      <c r="C393" s="77" t="s">
        <v>3139</v>
      </c>
      <c r="D393" s="78"/>
      <c r="E393" s="77" t="s">
        <v>3081</v>
      </c>
      <c r="F393" s="77" t="s">
        <v>2135</v>
      </c>
      <c r="G393" s="77" t="s">
        <v>2136</v>
      </c>
      <c r="H393" s="77" t="s">
        <v>2137</v>
      </c>
      <c r="I393" s="77" t="s">
        <v>2138</v>
      </c>
      <c r="J393" s="77" t="s">
        <v>110</v>
      </c>
      <c r="K393" s="77">
        <v>90248</v>
      </c>
      <c r="L393" s="77" t="s">
        <v>363</v>
      </c>
      <c r="M393" s="77" t="s">
        <v>2511</v>
      </c>
      <c r="N393" s="77"/>
      <c r="O393" s="77"/>
      <c r="P393" s="77"/>
      <c r="Q393" s="77" t="s">
        <v>1267</v>
      </c>
      <c r="R393" s="77"/>
      <c r="S393" s="77"/>
      <c r="T393" s="77" t="s">
        <v>3082</v>
      </c>
      <c r="U393" s="77">
        <v>30390156</v>
      </c>
      <c r="V393" s="77">
        <v>14.75</v>
      </c>
      <c r="W393" s="77" t="s">
        <v>2552</v>
      </c>
      <c r="X393" s="77">
        <v>400</v>
      </c>
      <c r="Y393" s="77">
        <v>768</v>
      </c>
      <c r="Z393" s="77">
        <v>24</v>
      </c>
      <c r="AA393" s="89">
        <f t="shared" si="48"/>
        <v>0.30719999999999997</v>
      </c>
      <c r="AB393" s="77" t="s">
        <v>88</v>
      </c>
      <c r="AC393" s="78">
        <v>44681</v>
      </c>
      <c r="AD393" s="77"/>
      <c r="AE393" s="77" t="s">
        <v>2142</v>
      </c>
      <c r="AF393" s="77" t="str">
        <f t="shared" si="49"/>
        <v>CA9792040606T</v>
      </c>
      <c r="AG393" s="77">
        <f t="shared" si="50"/>
        <v>768</v>
      </c>
      <c r="AH393" s="77">
        <f t="shared" si="51"/>
        <v>24</v>
      </c>
      <c r="AI393" s="89">
        <f t="shared" si="52"/>
        <v>0.30719999999999997</v>
      </c>
      <c r="AJ393" s="77" t="s">
        <v>2143</v>
      </c>
      <c r="AK393" s="77" t="s">
        <v>3139</v>
      </c>
      <c r="AL393" s="78">
        <v>44663</v>
      </c>
      <c r="AM393" s="78">
        <v>44663</v>
      </c>
      <c r="AN393" s="78">
        <v>44664</v>
      </c>
      <c r="AO393" s="78">
        <v>44664</v>
      </c>
      <c r="AP393" s="78">
        <v>44664</v>
      </c>
      <c r="AQ393" s="77" t="s">
        <v>89</v>
      </c>
      <c r="AR393" s="77"/>
      <c r="AS393" s="77" t="s">
        <v>3139</v>
      </c>
      <c r="AT393" s="78"/>
      <c r="AU393" s="78"/>
      <c r="AV393" s="78"/>
      <c r="AW393" s="77" t="s">
        <v>1198</v>
      </c>
      <c r="AX393" s="77" t="s">
        <v>116</v>
      </c>
      <c r="AY393" s="576"/>
      <c r="AZ393" s="576"/>
      <c r="BA393" s="576"/>
      <c r="BB393" s="576"/>
      <c r="BC393" s="576"/>
      <c r="BD393" s="576"/>
      <c r="BE393" s="77">
        <f t="shared" si="53"/>
        <v>16</v>
      </c>
      <c r="BF393" s="77">
        <f t="shared" si="54"/>
        <v>4</v>
      </c>
      <c r="BG393" s="77">
        <f t="shared" si="55"/>
        <v>2022</v>
      </c>
      <c r="BH393" s="89"/>
    </row>
    <row r="394" spans="1:60">
      <c r="A394" s="77" t="s">
        <v>428</v>
      </c>
      <c r="B394" s="77" t="s">
        <v>2132</v>
      </c>
      <c r="C394" s="77" t="s">
        <v>3140</v>
      </c>
      <c r="D394" s="78"/>
      <c r="E394" s="77" t="s">
        <v>3141</v>
      </c>
      <c r="F394" s="77" t="s">
        <v>2135</v>
      </c>
      <c r="G394" s="77" t="s">
        <v>2136</v>
      </c>
      <c r="H394" s="77" t="s">
        <v>2137</v>
      </c>
      <c r="I394" s="77" t="s">
        <v>2138</v>
      </c>
      <c r="J394" s="77" t="s">
        <v>110</v>
      </c>
      <c r="K394" s="77">
        <v>90248</v>
      </c>
      <c r="L394" s="77" t="s">
        <v>395</v>
      </c>
      <c r="M394" s="77" t="s">
        <v>3142</v>
      </c>
      <c r="N394" s="77"/>
      <c r="O394" s="77"/>
      <c r="P394" s="77"/>
      <c r="Q394" s="77" t="s">
        <v>1267</v>
      </c>
      <c r="R394" s="77"/>
      <c r="S394" s="77"/>
      <c r="T394" s="77" t="s">
        <v>488</v>
      </c>
      <c r="U394" s="77">
        <v>30390156</v>
      </c>
      <c r="V394" s="77">
        <v>14.75</v>
      </c>
      <c r="W394" s="77" t="s">
        <v>2552</v>
      </c>
      <c r="X394" s="77">
        <v>400</v>
      </c>
      <c r="Y394" s="77">
        <v>768</v>
      </c>
      <c r="Z394" s="77">
        <v>24</v>
      </c>
      <c r="AA394" s="89">
        <f t="shared" si="48"/>
        <v>0.30719999999999997</v>
      </c>
      <c r="AB394" s="77" t="s">
        <v>88</v>
      </c>
      <c r="AC394" s="78">
        <v>44681</v>
      </c>
      <c r="AD394" s="77"/>
      <c r="AE394" s="77" t="s">
        <v>2142</v>
      </c>
      <c r="AF394" s="77" t="str">
        <f t="shared" si="49"/>
        <v>CA2153040607T</v>
      </c>
      <c r="AG394" s="77">
        <f t="shared" si="50"/>
        <v>768</v>
      </c>
      <c r="AH394" s="77">
        <f t="shared" si="51"/>
        <v>24</v>
      </c>
      <c r="AI394" s="89">
        <f t="shared" si="52"/>
        <v>0.30719999999999997</v>
      </c>
      <c r="AJ394" s="77" t="s">
        <v>2143</v>
      </c>
      <c r="AK394" s="77" t="s">
        <v>3140</v>
      </c>
      <c r="AL394" s="78">
        <v>44663</v>
      </c>
      <c r="AM394" s="78">
        <v>44663</v>
      </c>
      <c r="AN394" s="78">
        <v>44664</v>
      </c>
      <c r="AO394" s="78">
        <v>44664</v>
      </c>
      <c r="AP394" s="78">
        <v>44664</v>
      </c>
      <c r="AQ394" s="77" t="s">
        <v>89</v>
      </c>
      <c r="AR394" s="77"/>
      <c r="AS394" s="77" t="s">
        <v>3140</v>
      </c>
      <c r="AT394" s="78"/>
      <c r="AU394" s="78"/>
      <c r="AV394" s="78"/>
      <c r="AW394" s="77" t="s">
        <v>1198</v>
      </c>
      <c r="AX394" s="77" t="s">
        <v>116</v>
      </c>
      <c r="AY394" s="576"/>
      <c r="AZ394" s="576"/>
      <c r="BA394" s="576"/>
      <c r="BB394" s="576"/>
      <c r="BC394" s="576"/>
      <c r="BD394" s="576"/>
      <c r="BE394" s="77">
        <f t="shared" si="53"/>
        <v>16</v>
      </c>
      <c r="BF394" s="77">
        <f t="shared" si="54"/>
        <v>4</v>
      </c>
      <c r="BG394" s="77">
        <f t="shared" si="55"/>
        <v>2022</v>
      </c>
      <c r="BH394" s="89"/>
    </row>
    <row r="395" spans="1:60">
      <c r="A395" s="77" t="s">
        <v>428</v>
      </c>
      <c r="B395" s="77" t="s">
        <v>2132</v>
      </c>
      <c r="C395" s="77" t="s">
        <v>3143</v>
      </c>
      <c r="D395" s="78"/>
      <c r="E395" s="77" t="s">
        <v>3141</v>
      </c>
      <c r="F395" s="77" t="s">
        <v>2135</v>
      </c>
      <c r="G395" s="77" t="s">
        <v>2136</v>
      </c>
      <c r="H395" s="77" t="s">
        <v>2137</v>
      </c>
      <c r="I395" s="77" t="s">
        <v>2138</v>
      </c>
      <c r="J395" s="77" t="s">
        <v>110</v>
      </c>
      <c r="K395" s="77">
        <v>90248</v>
      </c>
      <c r="L395" s="77" t="s">
        <v>395</v>
      </c>
      <c r="M395" s="77" t="s">
        <v>3142</v>
      </c>
      <c r="N395" s="77"/>
      <c r="O395" s="77"/>
      <c r="P395" s="77"/>
      <c r="Q395" s="77" t="s">
        <v>1267</v>
      </c>
      <c r="R395" s="77"/>
      <c r="S395" s="77"/>
      <c r="T395" s="77" t="s">
        <v>488</v>
      </c>
      <c r="U395" s="77">
        <v>30390156</v>
      </c>
      <c r="V395" s="77">
        <v>14.75</v>
      </c>
      <c r="W395" s="77" t="s">
        <v>2552</v>
      </c>
      <c r="X395" s="77">
        <v>400</v>
      </c>
      <c r="Y395" s="77">
        <v>768</v>
      </c>
      <c r="Z395" s="77">
        <v>24</v>
      </c>
      <c r="AA395" s="89">
        <f t="shared" si="48"/>
        <v>0.30719999999999997</v>
      </c>
      <c r="AB395" s="77" t="s">
        <v>88</v>
      </c>
      <c r="AC395" s="78">
        <v>44681</v>
      </c>
      <c r="AD395" s="77"/>
      <c r="AE395" s="77" t="s">
        <v>2142</v>
      </c>
      <c r="AF395" s="77" t="str">
        <f t="shared" si="49"/>
        <v>CA2153040608T</v>
      </c>
      <c r="AG395" s="77">
        <f t="shared" si="50"/>
        <v>768</v>
      </c>
      <c r="AH395" s="77">
        <f t="shared" si="51"/>
        <v>24</v>
      </c>
      <c r="AI395" s="89">
        <f t="shared" si="52"/>
        <v>0.30719999999999997</v>
      </c>
      <c r="AJ395" s="77" t="s">
        <v>2143</v>
      </c>
      <c r="AK395" s="77" t="s">
        <v>3143</v>
      </c>
      <c r="AL395" s="78">
        <v>44663</v>
      </c>
      <c r="AM395" s="78">
        <v>44663</v>
      </c>
      <c r="AN395" s="78">
        <v>44664</v>
      </c>
      <c r="AO395" s="78">
        <v>44664</v>
      </c>
      <c r="AP395" s="78">
        <v>44664</v>
      </c>
      <c r="AQ395" s="77" t="s">
        <v>89</v>
      </c>
      <c r="AR395" s="77"/>
      <c r="AS395" s="77" t="s">
        <v>3143</v>
      </c>
      <c r="AT395" s="78"/>
      <c r="AU395" s="78"/>
      <c r="AV395" s="78"/>
      <c r="AW395" s="77" t="s">
        <v>1198</v>
      </c>
      <c r="AX395" s="77" t="s">
        <v>116</v>
      </c>
      <c r="AY395" s="576"/>
      <c r="AZ395" s="576"/>
      <c r="BA395" s="576"/>
      <c r="BB395" s="576"/>
      <c r="BC395" s="576"/>
      <c r="BD395" s="576"/>
      <c r="BE395" s="77">
        <f t="shared" si="53"/>
        <v>16</v>
      </c>
      <c r="BF395" s="77">
        <f t="shared" si="54"/>
        <v>4</v>
      </c>
      <c r="BG395" s="77">
        <f t="shared" si="55"/>
        <v>2022</v>
      </c>
      <c r="BH395" s="89"/>
    </row>
    <row r="396" spans="1:60">
      <c r="A396" s="77" t="s">
        <v>428</v>
      </c>
      <c r="B396" s="77" t="s">
        <v>2132</v>
      </c>
      <c r="C396" s="77" t="s">
        <v>3144</v>
      </c>
      <c r="D396" s="78"/>
      <c r="E396" s="77" t="s">
        <v>3141</v>
      </c>
      <c r="F396" s="77" t="s">
        <v>2135</v>
      </c>
      <c r="G396" s="77" t="s">
        <v>2136</v>
      </c>
      <c r="H396" s="77" t="s">
        <v>2137</v>
      </c>
      <c r="I396" s="77" t="s">
        <v>2138</v>
      </c>
      <c r="J396" s="77" t="s">
        <v>110</v>
      </c>
      <c r="K396" s="77">
        <v>90248</v>
      </c>
      <c r="L396" s="77" t="s">
        <v>395</v>
      </c>
      <c r="M396" s="77" t="s">
        <v>3142</v>
      </c>
      <c r="N396" s="77"/>
      <c r="O396" s="77"/>
      <c r="P396" s="77"/>
      <c r="Q396" s="77" t="s">
        <v>1267</v>
      </c>
      <c r="R396" s="77"/>
      <c r="S396" s="77"/>
      <c r="T396" s="77" t="s">
        <v>488</v>
      </c>
      <c r="U396" s="77">
        <v>30390156</v>
      </c>
      <c r="V396" s="77">
        <v>14.75</v>
      </c>
      <c r="W396" s="77" t="s">
        <v>2552</v>
      </c>
      <c r="X396" s="77">
        <v>400</v>
      </c>
      <c r="Y396" s="77">
        <v>768</v>
      </c>
      <c r="Z396" s="77">
        <v>24</v>
      </c>
      <c r="AA396" s="89">
        <f t="shared" si="48"/>
        <v>0.30719999999999997</v>
      </c>
      <c r="AB396" s="77" t="s">
        <v>88</v>
      </c>
      <c r="AC396" s="78">
        <v>44681</v>
      </c>
      <c r="AD396" s="77"/>
      <c r="AE396" s="77" t="s">
        <v>2142</v>
      </c>
      <c r="AF396" s="77" t="str">
        <f t="shared" si="49"/>
        <v>CA2153040609T</v>
      </c>
      <c r="AG396" s="77">
        <f t="shared" si="50"/>
        <v>768</v>
      </c>
      <c r="AH396" s="77">
        <f t="shared" si="51"/>
        <v>24</v>
      </c>
      <c r="AI396" s="89">
        <f t="shared" si="52"/>
        <v>0.30719999999999997</v>
      </c>
      <c r="AJ396" s="77" t="s">
        <v>2143</v>
      </c>
      <c r="AK396" s="77" t="s">
        <v>3144</v>
      </c>
      <c r="AL396" s="78">
        <v>44663</v>
      </c>
      <c r="AM396" s="78">
        <v>44663</v>
      </c>
      <c r="AN396" s="78">
        <v>44664</v>
      </c>
      <c r="AO396" s="78">
        <v>44664</v>
      </c>
      <c r="AP396" s="78">
        <v>44664</v>
      </c>
      <c r="AQ396" s="77" t="s">
        <v>89</v>
      </c>
      <c r="AR396" s="77"/>
      <c r="AS396" s="77" t="s">
        <v>3144</v>
      </c>
      <c r="AT396" s="78"/>
      <c r="AU396" s="78"/>
      <c r="AV396" s="78"/>
      <c r="AW396" s="77" t="s">
        <v>1198</v>
      </c>
      <c r="AX396" s="77" t="s">
        <v>116</v>
      </c>
      <c r="AY396" s="576"/>
      <c r="AZ396" s="576"/>
      <c r="BA396" s="576"/>
      <c r="BB396" s="576"/>
      <c r="BC396" s="576"/>
      <c r="BD396" s="576"/>
      <c r="BE396" s="77">
        <f t="shared" si="53"/>
        <v>16</v>
      </c>
      <c r="BF396" s="77">
        <f t="shared" si="54"/>
        <v>4</v>
      </c>
      <c r="BG396" s="77">
        <f t="shared" si="55"/>
        <v>2022</v>
      </c>
      <c r="BH396" s="89"/>
    </row>
    <row r="397" spans="1:60">
      <c r="A397" s="77" t="s">
        <v>428</v>
      </c>
      <c r="B397" s="77" t="s">
        <v>2132</v>
      </c>
      <c r="C397" s="77" t="s">
        <v>3145</v>
      </c>
      <c r="D397" s="78"/>
      <c r="E397" s="77" t="s">
        <v>3146</v>
      </c>
      <c r="F397" s="77" t="s">
        <v>2135</v>
      </c>
      <c r="G397" s="77" t="s">
        <v>2147</v>
      </c>
      <c r="H397" s="77" t="s">
        <v>2148</v>
      </c>
      <c r="I397" s="77" t="s">
        <v>531</v>
      </c>
      <c r="J397" s="77" t="s">
        <v>110</v>
      </c>
      <c r="K397" s="77">
        <v>91761</v>
      </c>
      <c r="L397" s="77" t="s">
        <v>190</v>
      </c>
      <c r="M397" s="77" t="s">
        <v>191</v>
      </c>
      <c r="N397" s="77"/>
      <c r="O397" s="77"/>
      <c r="P397" s="77"/>
      <c r="Q397" s="77" t="s">
        <v>1267</v>
      </c>
      <c r="R397" s="77"/>
      <c r="S397" s="77"/>
      <c r="T397" s="77" t="s">
        <v>2582</v>
      </c>
      <c r="U397" s="77">
        <v>30390156</v>
      </c>
      <c r="V397" s="77">
        <v>14.75</v>
      </c>
      <c r="W397" s="77" t="s">
        <v>2552</v>
      </c>
      <c r="X397" s="77">
        <v>400</v>
      </c>
      <c r="Y397" s="77">
        <v>768</v>
      </c>
      <c r="Z397" s="77">
        <v>24</v>
      </c>
      <c r="AA397" s="89">
        <f t="shared" si="48"/>
        <v>0.30719999999999997</v>
      </c>
      <c r="AB397" s="77" t="s">
        <v>88</v>
      </c>
      <c r="AC397" s="78">
        <v>44681</v>
      </c>
      <c r="AD397" s="77"/>
      <c r="AE397" s="77" t="s">
        <v>2142</v>
      </c>
      <c r="AF397" s="77" t="str">
        <f t="shared" si="49"/>
        <v>CA2462040615T</v>
      </c>
      <c r="AG397" s="77">
        <f t="shared" si="50"/>
        <v>768</v>
      </c>
      <c r="AH397" s="77">
        <f t="shared" si="51"/>
        <v>24</v>
      </c>
      <c r="AI397" s="89">
        <f t="shared" si="52"/>
        <v>0.30719999999999997</v>
      </c>
      <c r="AJ397" s="77" t="s">
        <v>2143</v>
      </c>
      <c r="AK397" s="77" t="s">
        <v>3145</v>
      </c>
      <c r="AL397" s="78">
        <v>44663</v>
      </c>
      <c r="AM397" s="78">
        <v>44663</v>
      </c>
      <c r="AN397" s="78">
        <v>44664</v>
      </c>
      <c r="AO397" s="78">
        <v>44664</v>
      </c>
      <c r="AP397" s="78">
        <v>44664</v>
      </c>
      <c r="AQ397" s="77" t="s">
        <v>89</v>
      </c>
      <c r="AR397" s="77"/>
      <c r="AS397" s="77" t="s">
        <v>3145</v>
      </c>
      <c r="AT397" s="78"/>
      <c r="AU397" s="78"/>
      <c r="AV397" s="78"/>
      <c r="AW397" s="77" t="s">
        <v>1198</v>
      </c>
      <c r="AX397" s="77" t="s">
        <v>116</v>
      </c>
      <c r="AY397" s="576"/>
      <c r="AZ397" s="576"/>
      <c r="BA397" s="576"/>
      <c r="BB397" s="576"/>
      <c r="BC397" s="576"/>
      <c r="BD397" s="576"/>
      <c r="BE397" s="77">
        <f t="shared" si="53"/>
        <v>16</v>
      </c>
      <c r="BF397" s="77">
        <f t="shared" si="54"/>
        <v>4</v>
      </c>
      <c r="BG397" s="77">
        <f t="shared" si="55"/>
        <v>2022</v>
      </c>
      <c r="BH397" s="89"/>
    </row>
    <row r="398" spans="1:60">
      <c r="A398" s="77" t="s">
        <v>428</v>
      </c>
      <c r="B398" s="77" t="s">
        <v>2132</v>
      </c>
      <c r="C398" s="77" t="s">
        <v>3147</v>
      </c>
      <c r="D398" s="78"/>
      <c r="E398" s="77" t="s">
        <v>3146</v>
      </c>
      <c r="F398" s="77" t="s">
        <v>2135</v>
      </c>
      <c r="G398" s="77" t="s">
        <v>2147</v>
      </c>
      <c r="H398" s="77" t="s">
        <v>2148</v>
      </c>
      <c r="I398" s="77" t="s">
        <v>531</v>
      </c>
      <c r="J398" s="77" t="s">
        <v>110</v>
      </c>
      <c r="K398" s="77">
        <v>91761</v>
      </c>
      <c r="L398" s="77" t="s">
        <v>190</v>
      </c>
      <c r="M398" s="77" t="s">
        <v>191</v>
      </c>
      <c r="N398" s="77"/>
      <c r="O398" s="77"/>
      <c r="P398" s="77"/>
      <c r="Q398" s="77" t="s">
        <v>1267</v>
      </c>
      <c r="R398" s="77"/>
      <c r="S398" s="77"/>
      <c r="T398" s="77" t="s">
        <v>2582</v>
      </c>
      <c r="U398" s="77">
        <v>30390156</v>
      </c>
      <c r="V398" s="77">
        <v>14.75</v>
      </c>
      <c r="W398" s="77" t="s">
        <v>2552</v>
      </c>
      <c r="X398" s="77">
        <v>400</v>
      </c>
      <c r="Y398" s="77">
        <v>768</v>
      </c>
      <c r="Z398" s="77">
        <v>24</v>
      </c>
      <c r="AA398" s="89">
        <f t="shared" si="48"/>
        <v>0.30719999999999997</v>
      </c>
      <c r="AB398" s="77" t="s">
        <v>88</v>
      </c>
      <c r="AC398" s="78">
        <v>44681</v>
      </c>
      <c r="AD398" s="77"/>
      <c r="AE398" s="77" t="s">
        <v>2142</v>
      </c>
      <c r="AF398" s="77" t="str">
        <f t="shared" si="49"/>
        <v>CA2462040616T</v>
      </c>
      <c r="AG398" s="77">
        <f t="shared" si="50"/>
        <v>768</v>
      </c>
      <c r="AH398" s="77">
        <f t="shared" si="51"/>
        <v>24</v>
      </c>
      <c r="AI398" s="89">
        <f t="shared" si="52"/>
        <v>0.30719999999999997</v>
      </c>
      <c r="AJ398" s="77" t="s">
        <v>2143</v>
      </c>
      <c r="AK398" s="77" t="s">
        <v>3147</v>
      </c>
      <c r="AL398" s="78">
        <v>44663</v>
      </c>
      <c r="AM398" s="78">
        <v>44663</v>
      </c>
      <c r="AN398" s="78">
        <v>44664</v>
      </c>
      <c r="AO398" s="78">
        <v>44664</v>
      </c>
      <c r="AP398" s="78">
        <v>44664</v>
      </c>
      <c r="AQ398" s="77" t="s">
        <v>89</v>
      </c>
      <c r="AR398" s="77"/>
      <c r="AS398" s="77" t="s">
        <v>3147</v>
      </c>
      <c r="AT398" s="78"/>
      <c r="AU398" s="78"/>
      <c r="AV398" s="78"/>
      <c r="AW398" s="77" t="s">
        <v>1198</v>
      </c>
      <c r="AX398" s="77" t="s">
        <v>116</v>
      </c>
      <c r="AY398" s="576"/>
      <c r="AZ398" s="576"/>
      <c r="BA398" s="576"/>
      <c r="BB398" s="576"/>
      <c r="BC398" s="576"/>
      <c r="BD398" s="576"/>
      <c r="BE398" s="77">
        <f t="shared" si="53"/>
        <v>16</v>
      </c>
      <c r="BF398" s="77">
        <f t="shared" si="54"/>
        <v>4</v>
      </c>
      <c r="BG398" s="77">
        <f t="shared" si="55"/>
        <v>2022</v>
      </c>
      <c r="BH398" s="89"/>
    </row>
    <row r="399" spans="1:60">
      <c r="A399" s="77" t="s">
        <v>428</v>
      </c>
      <c r="B399" s="77" t="s">
        <v>56</v>
      </c>
      <c r="C399" s="77" t="s">
        <v>3148</v>
      </c>
      <c r="D399" s="78"/>
      <c r="E399" s="77" t="s">
        <v>3149</v>
      </c>
      <c r="F399" s="77" t="s">
        <v>2135</v>
      </c>
      <c r="G399" s="77" t="s">
        <v>2147</v>
      </c>
      <c r="H399" s="77" t="s">
        <v>2148</v>
      </c>
      <c r="I399" s="77" t="s">
        <v>531</v>
      </c>
      <c r="J399" s="77" t="s">
        <v>110</v>
      </c>
      <c r="K399" s="77">
        <v>91761</v>
      </c>
      <c r="L399" s="77" t="s">
        <v>3150</v>
      </c>
      <c r="M399" s="77" t="s">
        <v>364</v>
      </c>
      <c r="N399" s="77"/>
      <c r="O399" s="77"/>
      <c r="P399" s="77"/>
      <c r="Q399" s="77" t="s">
        <v>1267</v>
      </c>
      <c r="R399" s="77"/>
      <c r="S399" s="77"/>
      <c r="T399" s="77" t="s">
        <v>2764</v>
      </c>
      <c r="U399" s="77">
        <v>30390156</v>
      </c>
      <c r="V399" s="77">
        <v>14.75</v>
      </c>
      <c r="W399" s="77" t="s">
        <v>2552</v>
      </c>
      <c r="X399" s="77">
        <v>400</v>
      </c>
      <c r="Y399" s="77">
        <v>768</v>
      </c>
      <c r="Z399" s="77">
        <v>24</v>
      </c>
      <c r="AA399" s="89">
        <f t="shared" si="48"/>
        <v>0.30719999999999997</v>
      </c>
      <c r="AB399" s="77" t="s">
        <v>88</v>
      </c>
      <c r="AC399" s="78">
        <v>44681</v>
      </c>
      <c r="AD399" s="77"/>
      <c r="AE399" s="77" t="s">
        <v>2142</v>
      </c>
      <c r="AF399" s="77" t="str">
        <f t="shared" si="49"/>
        <v>CA9853040630T</v>
      </c>
      <c r="AG399" s="77">
        <f t="shared" si="50"/>
        <v>768</v>
      </c>
      <c r="AH399" s="77">
        <f t="shared" si="51"/>
        <v>24</v>
      </c>
      <c r="AI399" s="89">
        <f t="shared" si="52"/>
        <v>0.30719999999999997</v>
      </c>
      <c r="AJ399" s="77" t="s">
        <v>2143</v>
      </c>
      <c r="AK399" s="77" t="s">
        <v>3148</v>
      </c>
      <c r="AL399" s="78">
        <v>44663</v>
      </c>
      <c r="AM399" s="78">
        <v>44663</v>
      </c>
      <c r="AN399" s="78">
        <v>44664</v>
      </c>
      <c r="AO399" s="78">
        <v>44664</v>
      </c>
      <c r="AP399" s="78">
        <v>44664</v>
      </c>
      <c r="AQ399" s="77" t="s">
        <v>89</v>
      </c>
      <c r="AR399" s="77"/>
      <c r="AS399" s="77" t="s">
        <v>3148</v>
      </c>
      <c r="AT399" s="78"/>
      <c r="AU399" s="78"/>
      <c r="AV399" s="78"/>
      <c r="AW399" s="77" t="s">
        <v>1198</v>
      </c>
      <c r="AX399" s="77" t="s">
        <v>116</v>
      </c>
      <c r="AY399" s="576"/>
      <c r="AZ399" s="576"/>
      <c r="BA399" s="576"/>
      <c r="BB399" s="576"/>
      <c r="BC399" s="576"/>
      <c r="BD399" s="576"/>
      <c r="BE399" s="77">
        <f t="shared" si="53"/>
        <v>16</v>
      </c>
      <c r="BF399" s="77">
        <f t="shared" si="54"/>
        <v>4</v>
      </c>
      <c r="BG399" s="77">
        <f t="shared" si="55"/>
        <v>2022</v>
      </c>
      <c r="BH399" s="89"/>
    </row>
    <row r="400" spans="1:60">
      <c r="A400" s="77" t="s">
        <v>428</v>
      </c>
      <c r="B400" s="77" t="s">
        <v>2132</v>
      </c>
      <c r="C400" s="77" t="s">
        <v>3151</v>
      </c>
      <c r="D400" s="78"/>
      <c r="E400" s="77" t="s">
        <v>3141</v>
      </c>
      <c r="F400" s="77" t="s">
        <v>2135</v>
      </c>
      <c r="G400" s="77" t="s">
        <v>2136</v>
      </c>
      <c r="H400" s="77" t="s">
        <v>2137</v>
      </c>
      <c r="I400" s="77" t="s">
        <v>2138</v>
      </c>
      <c r="J400" s="77" t="s">
        <v>110</v>
      </c>
      <c r="K400" s="77">
        <v>90248</v>
      </c>
      <c r="L400" s="77" t="s">
        <v>395</v>
      </c>
      <c r="M400" s="77" t="s">
        <v>3142</v>
      </c>
      <c r="N400" s="77"/>
      <c r="O400" s="77"/>
      <c r="P400" s="77"/>
      <c r="Q400" s="77" t="s">
        <v>1267</v>
      </c>
      <c r="R400" s="77"/>
      <c r="S400" s="77"/>
      <c r="T400" s="77" t="s">
        <v>488</v>
      </c>
      <c r="U400" s="77">
        <v>30390156</v>
      </c>
      <c r="V400" s="77">
        <v>14.75</v>
      </c>
      <c r="W400" s="77" t="s">
        <v>2552</v>
      </c>
      <c r="X400" s="77">
        <v>400</v>
      </c>
      <c r="Y400" s="77">
        <v>608</v>
      </c>
      <c r="Z400" s="77">
        <v>19</v>
      </c>
      <c r="AA400" s="89">
        <f t="shared" si="48"/>
        <v>0.2432</v>
      </c>
      <c r="AB400" s="77" t="s">
        <v>88</v>
      </c>
      <c r="AC400" s="78">
        <v>44681</v>
      </c>
      <c r="AD400" s="77"/>
      <c r="AE400" s="77" t="s">
        <v>2142</v>
      </c>
      <c r="AF400" s="77" t="str">
        <f t="shared" si="49"/>
        <v>CA2153040610T</v>
      </c>
      <c r="AG400" s="77">
        <f t="shared" si="50"/>
        <v>608</v>
      </c>
      <c r="AH400" s="77">
        <f t="shared" si="51"/>
        <v>19</v>
      </c>
      <c r="AI400" s="89">
        <f t="shared" si="52"/>
        <v>0.2432</v>
      </c>
      <c r="AJ400" s="77" t="s">
        <v>2143</v>
      </c>
      <c r="AK400" s="77" t="s">
        <v>3151</v>
      </c>
      <c r="AL400" s="78">
        <v>44664</v>
      </c>
      <c r="AM400" s="78">
        <v>44664</v>
      </c>
      <c r="AN400" s="78">
        <v>44664</v>
      </c>
      <c r="AO400" s="78">
        <v>44664</v>
      </c>
      <c r="AP400" s="78">
        <v>44664</v>
      </c>
      <c r="AQ400" s="77" t="s">
        <v>89</v>
      </c>
      <c r="AR400" s="77"/>
      <c r="AS400" s="77" t="s">
        <v>3151</v>
      </c>
      <c r="AT400" s="78"/>
      <c r="AU400" s="78"/>
      <c r="AV400" s="78"/>
      <c r="AW400" s="77" t="s">
        <v>1198</v>
      </c>
      <c r="AX400" s="77" t="s">
        <v>116</v>
      </c>
      <c r="AY400" s="576"/>
      <c r="AZ400" s="576"/>
      <c r="BA400" s="576"/>
      <c r="BB400" s="576"/>
      <c r="BC400" s="576"/>
      <c r="BD400" s="576"/>
      <c r="BE400" s="77">
        <f t="shared" si="53"/>
        <v>16</v>
      </c>
      <c r="BF400" s="77">
        <f t="shared" si="54"/>
        <v>4</v>
      </c>
      <c r="BG400" s="77">
        <f t="shared" si="55"/>
        <v>2022</v>
      </c>
      <c r="BH400" s="89"/>
    </row>
    <row r="401" spans="1:60">
      <c r="A401" s="77" t="s">
        <v>428</v>
      </c>
      <c r="B401" s="77" t="s">
        <v>2132</v>
      </c>
      <c r="C401" s="77" t="s">
        <v>3152</v>
      </c>
      <c r="D401" s="78"/>
      <c r="E401" s="77" t="s">
        <v>3094</v>
      </c>
      <c r="F401" s="77" t="s">
        <v>2135</v>
      </c>
      <c r="G401" s="77" t="s">
        <v>2147</v>
      </c>
      <c r="H401" s="77" t="s">
        <v>2148</v>
      </c>
      <c r="I401" s="77" t="s">
        <v>531</v>
      </c>
      <c r="J401" s="77" t="s">
        <v>110</v>
      </c>
      <c r="K401" s="77">
        <v>91761</v>
      </c>
      <c r="L401" s="77" t="s">
        <v>2209</v>
      </c>
      <c r="M401" s="77" t="s">
        <v>3032</v>
      </c>
      <c r="N401" s="77"/>
      <c r="O401" s="77"/>
      <c r="P401" s="77"/>
      <c r="Q401" s="77" t="s">
        <v>1267</v>
      </c>
      <c r="R401" s="77"/>
      <c r="S401" s="77"/>
      <c r="T401" s="77" t="s">
        <v>2869</v>
      </c>
      <c r="U401" s="77">
        <v>30390156</v>
      </c>
      <c r="V401" s="77">
        <v>14.75</v>
      </c>
      <c r="W401" s="77" t="s">
        <v>2552</v>
      </c>
      <c r="X401" s="77">
        <v>400</v>
      </c>
      <c r="Y401" s="77">
        <v>832</v>
      </c>
      <c r="Z401" s="77">
        <v>26</v>
      </c>
      <c r="AA401" s="89">
        <f t="shared" si="48"/>
        <v>0.33279999999999998</v>
      </c>
      <c r="AB401" s="77" t="s">
        <v>88</v>
      </c>
      <c r="AC401" s="78">
        <v>44681</v>
      </c>
      <c r="AD401" s="77"/>
      <c r="AE401" s="77" t="s">
        <v>2142</v>
      </c>
      <c r="AF401" s="77" t="str">
        <f t="shared" si="49"/>
        <v>CA7189040515T</v>
      </c>
      <c r="AG401" s="77">
        <f t="shared" si="50"/>
        <v>832</v>
      </c>
      <c r="AH401" s="77">
        <f t="shared" si="51"/>
        <v>26</v>
      </c>
      <c r="AI401" s="89">
        <f t="shared" si="52"/>
        <v>0.33279999999999998</v>
      </c>
      <c r="AJ401" s="77" t="s">
        <v>2143</v>
      </c>
      <c r="AK401" s="77" t="s">
        <v>3152</v>
      </c>
      <c r="AL401" s="78">
        <v>44664</v>
      </c>
      <c r="AM401" s="78">
        <v>44664</v>
      </c>
      <c r="AN401" s="78">
        <v>44664</v>
      </c>
      <c r="AO401" s="78">
        <v>44664</v>
      </c>
      <c r="AP401" s="78">
        <v>44664</v>
      </c>
      <c r="AQ401" s="77" t="s">
        <v>89</v>
      </c>
      <c r="AR401" s="77"/>
      <c r="AS401" s="77" t="s">
        <v>3152</v>
      </c>
      <c r="AT401" s="78"/>
      <c r="AU401" s="78"/>
      <c r="AV401" s="78"/>
      <c r="AW401" s="77" t="s">
        <v>1198</v>
      </c>
      <c r="AX401" s="77" t="s">
        <v>116</v>
      </c>
      <c r="AY401" s="576"/>
      <c r="AZ401" s="576"/>
      <c r="BA401" s="576"/>
      <c r="BB401" s="576"/>
      <c r="BC401" s="576"/>
      <c r="BD401" s="576"/>
      <c r="BE401" s="77">
        <f t="shared" si="53"/>
        <v>16</v>
      </c>
      <c r="BF401" s="77">
        <f t="shared" si="54"/>
        <v>4</v>
      </c>
      <c r="BG401" s="77">
        <f t="shared" si="55"/>
        <v>2022</v>
      </c>
      <c r="BH401" s="89"/>
    </row>
    <row r="402" spans="1:60">
      <c r="A402" s="77" t="s">
        <v>428</v>
      </c>
      <c r="B402" s="77" t="s">
        <v>56</v>
      </c>
      <c r="C402" s="77" t="s">
        <v>3100</v>
      </c>
      <c r="D402" s="78"/>
      <c r="E402" s="77" t="s">
        <v>3061</v>
      </c>
      <c r="F402" s="77" t="s">
        <v>2135</v>
      </c>
      <c r="G402" s="77" t="s">
        <v>2147</v>
      </c>
      <c r="H402" s="77" t="s">
        <v>2148</v>
      </c>
      <c r="I402" s="77" t="s">
        <v>531</v>
      </c>
      <c r="J402" s="77" t="s">
        <v>110</v>
      </c>
      <c r="K402" s="77">
        <v>91761</v>
      </c>
      <c r="L402" s="77" t="s">
        <v>1701</v>
      </c>
      <c r="M402" s="77" t="s">
        <v>1195</v>
      </c>
      <c r="N402" s="77" t="s">
        <v>1196</v>
      </c>
      <c r="O402" s="77" t="s">
        <v>110</v>
      </c>
      <c r="P402" s="77">
        <v>92407</v>
      </c>
      <c r="Q402" s="77" t="s">
        <v>1267</v>
      </c>
      <c r="R402" s="77"/>
      <c r="S402" s="77"/>
      <c r="T402" s="77" t="s">
        <v>2378</v>
      </c>
      <c r="U402" s="77">
        <v>30390256</v>
      </c>
      <c r="V402" s="77">
        <v>14.75</v>
      </c>
      <c r="W402" s="77" t="s">
        <v>2197</v>
      </c>
      <c r="X402" s="77">
        <v>400</v>
      </c>
      <c r="Y402" s="77">
        <v>624</v>
      </c>
      <c r="Z402" s="77">
        <v>24</v>
      </c>
      <c r="AA402" s="89">
        <f t="shared" si="48"/>
        <v>0.24959999999999999</v>
      </c>
      <c r="AB402" s="77" t="s">
        <v>70</v>
      </c>
      <c r="AC402" s="78">
        <v>44681</v>
      </c>
      <c r="AD402" s="77"/>
      <c r="AE402" s="77" t="s">
        <v>2142</v>
      </c>
      <c r="AF402" s="77" t="str">
        <f t="shared" si="49"/>
        <v>CA2022040626T</v>
      </c>
      <c r="AG402" s="77">
        <f t="shared" si="50"/>
        <v>624</v>
      </c>
      <c r="AH402" s="77">
        <f t="shared" si="51"/>
        <v>24</v>
      </c>
      <c r="AI402" s="89">
        <f t="shared" si="52"/>
        <v>0.24959999999999999</v>
      </c>
      <c r="AJ402" s="77" t="s">
        <v>2143</v>
      </c>
      <c r="AK402" s="77" t="s">
        <v>3100</v>
      </c>
      <c r="AL402" s="78">
        <v>44663</v>
      </c>
      <c r="AM402" s="78">
        <v>44663</v>
      </c>
      <c r="AN402" s="78">
        <v>44663</v>
      </c>
      <c r="AO402" s="78">
        <v>44663</v>
      </c>
      <c r="AP402" s="78">
        <v>44663</v>
      </c>
      <c r="AQ402" s="77" t="s">
        <v>89</v>
      </c>
      <c r="AR402" s="77" t="s">
        <v>3101</v>
      </c>
      <c r="AS402" s="77" t="s">
        <v>3100</v>
      </c>
      <c r="AT402" s="78"/>
      <c r="AU402" s="78"/>
      <c r="AV402" s="78"/>
      <c r="AW402" s="77" t="s">
        <v>1198</v>
      </c>
      <c r="AX402" s="77" t="s">
        <v>116</v>
      </c>
      <c r="AY402" s="576"/>
      <c r="AZ402" s="576"/>
      <c r="BA402" s="576"/>
      <c r="BB402" s="576"/>
      <c r="BC402" s="576"/>
      <c r="BD402" s="576"/>
      <c r="BE402" s="77">
        <f t="shared" si="53"/>
        <v>16</v>
      </c>
      <c r="BF402" s="77">
        <f t="shared" si="54"/>
        <v>4</v>
      </c>
      <c r="BG402" s="77">
        <f t="shared" si="55"/>
        <v>2022</v>
      </c>
      <c r="BH402" s="89"/>
    </row>
    <row r="403" spans="1:60">
      <c r="A403" s="77" t="s">
        <v>428</v>
      </c>
      <c r="B403" s="77" t="s">
        <v>56</v>
      </c>
      <c r="C403" s="77" t="s">
        <v>3153</v>
      </c>
      <c r="D403" s="78"/>
      <c r="E403" s="77" t="s">
        <v>3154</v>
      </c>
      <c r="F403" s="77" t="s">
        <v>2135</v>
      </c>
      <c r="G403" s="77" t="s">
        <v>2147</v>
      </c>
      <c r="H403" s="77" t="s">
        <v>2148</v>
      </c>
      <c r="I403" s="77" t="s">
        <v>531</v>
      </c>
      <c r="J403" s="77" t="s">
        <v>110</v>
      </c>
      <c r="K403" s="77">
        <v>91761</v>
      </c>
      <c r="L403" s="77" t="s">
        <v>1701</v>
      </c>
      <c r="M403" s="77" t="s">
        <v>1195</v>
      </c>
      <c r="N403" s="77" t="s">
        <v>1196</v>
      </c>
      <c r="O403" s="77" t="s">
        <v>110</v>
      </c>
      <c r="P403" s="77">
        <v>92407</v>
      </c>
      <c r="Q403" s="77" t="s">
        <v>1267</v>
      </c>
      <c r="R403" s="77"/>
      <c r="S403" s="77"/>
      <c r="T403" s="77" t="s">
        <v>3155</v>
      </c>
      <c r="U403" s="77">
        <v>30390256</v>
      </c>
      <c r="V403" s="77">
        <v>14.75</v>
      </c>
      <c r="W403" s="77" t="s">
        <v>2197</v>
      </c>
      <c r="X403" s="77">
        <v>400</v>
      </c>
      <c r="Y403" s="77">
        <v>624</v>
      </c>
      <c r="Z403" s="77">
        <v>24</v>
      </c>
      <c r="AA403" s="89">
        <f t="shared" si="48"/>
        <v>0.24959999999999999</v>
      </c>
      <c r="AB403" s="77" t="s">
        <v>70</v>
      </c>
      <c r="AC403" s="78">
        <v>44681</v>
      </c>
      <c r="AD403" s="77"/>
      <c r="AE403" s="77" t="s">
        <v>2142</v>
      </c>
      <c r="AF403" s="77" t="str">
        <f t="shared" si="49"/>
        <v>CA4779040731T</v>
      </c>
      <c r="AG403" s="77">
        <f t="shared" si="50"/>
        <v>624</v>
      </c>
      <c r="AH403" s="77">
        <f t="shared" si="51"/>
        <v>24</v>
      </c>
      <c r="AI403" s="89">
        <f t="shared" si="52"/>
        <v>0.24959999999999999</v>
      </c>
      <c r="AJ403" s="77" t="s">
        <v>2143</v>
      </c>
      <c r="AK403" s="77" t="s">
        <v>3153</v>
      </c>
      <c r="AL403" s="78">
        <v>44664</v>
      </c>
      <c r="AM403" s="78">
        <v>44664</v>
      </c>
      <c r="AN403" s="78">
        <v>44664</v>
      </c>
      <c r="AO403" s="78">
        <v>44664</v>
      </c>
      <c r="AP403" s="78">
        <v>44664</v>
      </c>
      <c r="AQ403" s="77" t="s">
        <v>89</v>
      </c>
      <c r="AR403" s="77" t="s">
        <v>3156</v>
      </c>
      <c r="AS403" s="77" t="s">
        <v>3153</v>
      </c>
      <c r="AT403" s="78"/>
      <c r="AU403" s="78"/>
      <c r="AV403" s="78"/>
      <c r="AW403" s="77" t="s">
        <v>1198</v>
      </c>
      <c r="AX403" s="77" t="s">
        <v>116</v>
      </c>
      <c r="AY403" s="576"/>
      <c r="AZ403" s="576"/>
      <c r="BA403" s="576"/>
      <c r="BB403" s="576"/>
      <c r="BC403" s="576"/>
      <c r="BD403" s="576"/>
      <c r="BE403" s="77">
        <f t="shared" si="53"/>
        <v>16</v>
      </c>
      <c r="BF403" s="77">
        <f t="shared" si="54"/>
        <v>4</v>
      </c>
      <c r="BG403" s="77">
        <f t="shared" si="55"/>
        <v>2022</v>
      </c>
      <c r="BH403" s="89"/>
    </row>
    <row r="404" spans="1:60">
      <c r="A404" s="77" t="s">
        <v>428</v>
      </c>
      <c r="B404" s="77" t="s">
        <v>56</v>
      </c>
      <c r="C404" s="77" t="s">
        <v>3157</v>
      </c>
      <c r="D404" s="78"/>
      <c r="E404" s="77" t="s">
        <v>3154</v>
      </c>
      <c r="F404" s="77" t="s">
        <v>2135</v>
      </c>
      <c r="G404" s="77" t="s">
        <v>2147</v>
      </c>
      <c r="H404" s="77" t="s">
        <v>2148</v>
      </c>
      <c r="I404" s="77" t="s">
        <v>531</v>
      </c>
      <c r="J404" s="77" t="s">
        <v>110</v>
      </c>
      <c r="K404" s="77">
        <v>91761</v>
      </c>
      <c r="L404" s="77" t="s">
        <v>1701</v>
      </c>
      <c r="M404" s="77" t="s">
        <v>1195</v>
      </c>
      <c r="N404" s="77" t="s">
        <v>1196</v>
      </c>
      <c r="O404" s="77" t="s">
        <v>110</v>
      </c>
      <c r="P404" s="77">
        <v>92407</v>
      </c>
      <c r="Q404" s="77" t="s">
        <v>1267</v>
      </c>
      <c r="R404" s="77"/>
      <c r="S404" s="77"/>
      <c r="T404" s="77" t="s">
        <v>3155</v>
      </c>
      <c r="U404" s="77">
        <v>30390256</v>
      </c>
      <c r="V404" s="77">
        <v>14.75</v>
      </c>
      <c r="W404" s="77" t="s">
        <v>2197</v>
      </c>
      <c r="X404" s="77">
        <v>400</v>
      </c>
      <c r="Y404" s="77">
        <v>624</v>
      </c>
      <c r="Z404" s="77">
        <v>24</v>
      </c>
      <c r="AA404" s="89">
        <f t="shared" ref="AA404:AA467" si="56">X404*Y404/1000000</f>
        <v>0.24959999999999999</v>
      </c>
      <c r="AB404" s="77" t="s">
        <v>70</v>
      </c>
      <c r="AC404" s="78">
        <v>44681</v>
      </c>
      <c r="AD404" s="77"/>
      <c r="AE404" s="77" t="s">
        <v>2142</v>
      </c>
      <c r="AF404" s="77" t="str">
        <f t="shared" ref="AF404:AF467" si="57">C404</f>
        <v>CA4779040732T</v>
      </c>
      <c r="AG404" s="77">
        <f t="shared" ref="AG404:AG467" si="58">Y404</f>
        <v>624</v>
      </c>
      <c r="AH404" s="77">
        <f t="shared" ref="AH404:AH467" si="59">Z404</f>
        <v>24</v>
      </c>
      <c r="AI404" s="89">
        <f t="shared" ref="AI404:AI467" si="60">AA404</f>
        <v>0.24959999999999999</v>
      </c>
      <c r="AJ404" s="77" t="s">
        <v>2143</v>
      </c>
      <c r="AK404" s="77" t="s">
        <v>3157</v>
      </c>
      <c r="AL404" s="78">
        <v>44664</v>
      </c>
      <c r="AM404" s="78">
        <v>44664</v>
      </c>
      <c r="AN404" s="78">
        <v>44664</v>
      </c>
      <c r="AO404" s="78">
        <v>44664</v>
      </c>
      <c r="AP404" s="78">
        <v>44664</v>
      </c>
      <c r="AQ404" s="77" t="s">
        <v>89</v>
      </c>
      <c r="AR404" s="77" t="s">
        <v>3158</v>
      </c>
      <c r="AS404" s="77" t="s">
        <v>3157</v>
      </c>
      <c r="AT404" s="78"/>
      <c r="AU404" s="78"/>
      <c r="AV404" s="78"/>
      <c r="AW404" s="77" t="s">
        <v>1198</v>
      </c>
      <c r="AX404" s="77" t="s">
        <v>116</v>
      </c>
      <c r="AY404" s="576"/>
      <c r="AZ404" s="576"/>
      <c r="BA404" s="576"/>
      <c r="BB404" s="576"/>
      <c r="BC404" s="576"/>
      <c r="BD404" s="576"/>
      <c r="BE404" s="77">
        <f t="shared" ref="BE404:BE467" si="61">WEEKNUM(AN404)</f>
        <v>16</v>
      </c>
      <c r="BF404" s="77">
        <f t="shared" ref="BF404:BF467" si="62">MONTH(AL404)</f>
        <v>4</v>
      </c>
      <c r="BG404" s="77">
        <f t="shared" ref="BG404:BG467" si="63">YEAR(AL404)</f>
        <v>2022</v>
      </c>
      <c r="BH404" s="89"/>
    </row>
    <row r="405" spans="1:60">
      <c r="A405" s="77" t="s">
        <v>428</v>
      </c>
      <c r="B405" s="77" t="s">
        <v>56</v>
      </c>
      <c r="C405" s="77" t="s">
        <v>3159</v>
      </c>
      <c r="D405" s="78"/>
      <c r="E405" s="77" t="s">
        <v>3154</v>
      </c>
      <c r="F405" s="77" t="s">
        <v>2135</v>
      </c>
      <c r="G405" s="77" t="s">
        <v>2147</v>
      </c>
      <c r="H405" s="77" t="s">
        <v>2148</v>
      </c>
      <c r="I405" s="77" t="s">
        <v>531</v>
      </c>
      <c r="J405" s="77" t="s">
        <v>110</v>
      </c>
      <c r="K405" s="77">
        <v>91761</v>
      </c>
      <c r="L405" s="77" t="s">
        <v>1701</v>
      </c>
      <c r="M405" s="77" t="s">
        <v>1195</v>
      </c>
      <c r="N405" s="77" t="s">
        <v>1196</v>
      </c>
      <c r="O405" s="77" t="s">
        <v>110</v>
      </c>
      <c r="P405" s="77">
        <v>92407</v>
      </c>
      <c r="Q405" s="77" t="s">
        <v>1267</v>
      </c>
      <c r="R405" s="77"/>
      <c r="S405" s="77"/>
      <c r="T405" s="77" t="s">
        <v>3155</v>
      </c>
      <c r="U405" s="77">
        <v>30390256</v>
      </c>
      <c r="V405" s="77">
        <v>14.75</v>
      </c>
      <c r="W405" s="77" t="s">
        <v>2197</v>
      </c>
      <c r="X405" s="77">
        <v>400</v>
      </c>
      <c r="Y405" s="77">
        <v>624</v>
      </c>
      <c r="Z405" s="77">
        <v>24</v>
      </c>
      <c r="AA405" s="89">
        <f t="shared" si="56"/>
        <v>0.24959999999999999</v>
      </c>
      <c r="AB405" s="77" t="s">
        <v>70</v>
      </c>
      <c r="AC405" s="78">
        <v>44681</v>
      </c>
      <c r="AD405" s="77"/>
      <c r="AE405" s="77" t="s">
        <v>2142</v>
      </c>
      <c r="AF405" s="77" t="str">
        <f t="shared" si="57"/>
        <v>CA4779040733T</v>
      </c>
      <c r="AG405" s="77">
        <f t="shared" si="58"/>
        <v>624</v>
      </c>
      <c r="AH405" s="77">
        <f t="shared" si="59"/>
        <v>24</v>
      </c>
      <c r="AI405" s="89">
        <f t="shared" si="60"/>
        <v>0.24959999999999999</v>
      </c>
      <c r="AJ405" s="77" t="s">
        <v>2143</v>
      </c>
      <c r="AK405" s="77" t="s">
        <v>3159</v>
      </c>
      <c r="AL405" s="78">
        <v>44664</v>
      </c>
      <c r="AM405" s="78">
        <v>44664</v>
      </c>
      <c r="AN405" s="78">
        <v>44664</v>
      </c>
      <c r="AO405" s="78">
        <v>44664</v>
      </c>
      <c r="AP405" s="78">
        <v>44664</v>
      </c>
      <c r="AQ405" s="77" t="s">
        <v>89</v>
      </c>
      <c r="AR405" s="77" t="s">
        <v>3160</v>
      </c>
      <c r="AS405" s="77" t="s">
        <v>3159</v>
      </c>
      <c r="AT405" s="78"/>
      <c r="AU405" s="78"/>
      <c r="AV405" s="78"/>
      <c r="AW405" s="77" t="s">
        <v>1198</v>
      </c>
      <c r="AX405" s="77" t="s">
        <v>116</v>
      </c>
      <c r="AY405" s="576"/>
      <c r="AZ405" s="576"/>
      <c r="BA405" s="576"/>
      <c r="BB405" s="576"/>
      <c r="BC405" s="576"/>
      <c r="BD405" s="576"/>
      <c r="BE405" s="77">
        <f t="shared" si="61"/>
        <v>16</v>
      </c>
      <c r="BF405" s="77">
        <f t="shared" si="62"/>
        <v>4</v>
      </c>
      <c r="BG405" s="77">
        <f t="shared" si="63"/>
        <v>2022</v>
      </c>
      <c r="BH405" s="89"/>
    </row>
    <row r="406" spans="1:60">
      <c r="A406" s="77" t="s">
        <v>428</v>
      </c>
      <c r="B406" s="77" t="s">
        <v>2132</v>
      </c>
      <c r="C406" s="77" t="s">
        <v>3163</v>
      </c>
      <c r="D406" s="78"/>
      <c r="E406" s="77" t="s">
        <v>3164</v>
      </c>
      <c r="F406" s="77" t="s">
        <v>2135</v>
      </c>
      <c r="G406" s="77" t="s">
        <v>2147</v>
      </c>
      <c r="H406" s="77" t="s">
        <v>2148</v>
      </c>
      <c r="I406" s="77" t="s">
        <v>531</v>
      </c>
      <c r="J406" s="77" t="s">
        <v>110</v>
      </c>
      <c r="K406" s="77">
        <v>91761</v>
      </c>
      <c r="L406" s="77" t="s">
        <v>2803</v>
      </c>
      <c r="M406" s="77" t="s">
        <v>3129</v>
      </c>
      <c r="N406" s="77"/>
      <c r="O406" s="77"/>
      <c r="P406" s="77"/>
      <c r="Q406" s="77" t="s">
        <v>1267</v>
      </c>
      <c r="R406" s="77"/>
      <c r="S406" s="77"/>
      <c r="T406" s="77" t="s">
        <v>2805</v>
      </c>
      <c r="U406" s="77">
        <v>30390156</v>
      </c>
      <c r="V406" s="77">
        <v>14.75</v>
      </c>
      <c r="W406" s="77" t="s">
        <v>2552</v>
      </c>
      <c r="X406" s="77">
        <v>400</v>
      </c>
      <c r="Y406" s="77">
        <v>768</v>
      </c>
      <c r="Z406" s="77">
        <v>24</v>
      </c>
      <c r="AA406" s="89">
        <f t="shared" si="56"/>
        <v>0.30719999999999997</v>
      </c>
      <c r="AB406" s="77" t="s">
        <v>88</v>
      </c>
      <c r="AC406" s="78">
        <v>44681</v>
      </c>
      <c r="AD406" s="77"/>
      <c r="AE406" s="77" t="s">
        <v>2142</v>
      </c>
      <c r="AF406" s="77" t="str">
        <f t="shared" si="57"/>
        <v>CA4127040619T</v>
      </c>
      <c r="AG406" s="77">
        <f t="shared" si="58"/>
        <v>768</v>
      </c>
      <c r="AH406" s="77">
        <f t="shared" si="59"/>
        <v>24</v>
      </c>
      <c r="AI406" s="89">
        <f t="shared" si="60"/>
        <v>0.30719999999999997</v>
      </c>
      <c r="AJ406" s="77" t="s">
        <v>2143</v>
      </c>
      <c r="AK406" s="77" t="s">
        <v>3163</v>
      </c>
      <c r="AL406" s="78">
        <v>44663</v>
      </c>
      <c r="AM406" s="78">
        <v>44663</v>
      </c>
      <c r="AN406" s="78">
        <v>44665</v>
      </c>
      <c r="AO406" s="78">
        <v>44665</v>
      </c>
      <c r="AP406" s="78">
        <v>44665</v>
      </c>
      <c r="AQ406" s="77" t="s">
        <v>89</v>
      </c>
      <c r="AR406" s="77"/>
      <c r="AS406" s="77" t="s">
        <v>3163</v>
      </c>
      <c r="AT406" s="78"/>
      <c r="AU406" s="78"/>
      <c r="AV406" s="78"/>
      <c r="AW406" s="77" t="s">
        <v>1198</v>
      </c>
      <c r="AX406" s="77" t="s">
        <v>116</v>
      </c>
      <c r="AY406" s="576"/>
      <c r="AZ406" s="576"/>
      <c r="BA406" s="576"/>
      <c r="BB406" s="576"/>
      <c r="BC406" s="576"/>
      <c r="BD406" s="576"/>
      <c r="BE406" s="77">
        <f t="shared" si="61"/>
        <v>16</v>
      </c>
      <c r="BF406" s="77">
        <f t="shared" si="62"/>
        <v>4</v>
      </c>
      <c r="BG406" s="77">
        <f t="shared" si="63"/>
        <v>2022</v>
      </c>
      <c r="BH406" s="89"/>
    </row>
    <row r="407" spans="1:60">
      <c r="A407" s="77" t="s">
        <v>428</v>
      </c>
      <c r="B407" s="77" t="s">
        <v>2132</v>
      </c>
      <c r="C407" s="77" t="s">
        <v>3165</v>
      </c>
      <c r="D407" s="78"/>
      <c r="E407" s="77" t="s">
        <v>3166</v>
      </c>
      <c r="F407" s="77" t="s">
        <v>2135</v>
      </c>
      <c r="G407" s="77" t="s">
        <v>2147</v>
      </c>
      <c r="H407" s="77" t="s">
        <v>2148</v>
      </c>
      <c r="I407" s="77" t="s">
        <v>531</v>
      </c>
      <c r="J407" s="77" t="s">
        <v>110</v>
      </c>
      <c r="K407" s="77">
        <v>91761</v>
      </c>
      <c r="L407" s="77" t="s">
        <v>2803</v>
      </c>
      <c r="M407" s="77" t="s">
        <v>3129</v>
      </c>
      <c r="N407" s="77"/>
      <c r="O407" s="77"/>
      <c r="P407" s="77"/>
      <c r="Q407" s="77" t="s">
        <v>1267</v>
      </c>
      <c r="R407" s="77"/>
      <c r="S407" s="77"/>
      <c r="T407" s="77" t="s">
        <v>2805</v>
      </c>
      <c r="U407" s="77">
        <v>30390156</v>
      </c>
      <c r="V407" s="77">
        <v>14.75</v>
      </c>
      <c r="W407" s="77" t="s">
        <v>2552</v>
      </c>
      <c r="X407" s="77">
        <v>400</v>
      </c>
      <c r="Y407" s="77">
        <v>768</v>
      </c>
      <c r="Z407" s="77">
        <v>24</v>
      </c>
      <c r="AA407" s="89">
        <f t="shared" si="56"/>
        <v>0.30719999999999997</v>
      </c>
      <c r="AB407" s="77" t="s">
        <v>88</v>
      </c>
      <c r="AC407" s="78">
        <v>44681</v>
      </c>
      <c r="AD407" s="77"/>
      <c r="AE407" s="77" t="s">
        <v>2142</v>
      </c>
      <c r="AF407" s="77" t="str">
        <f t="shared" si="57"/>
        <v>CA4128040620T</v>
      </c>
      <c r="AG407" s="77">
        <f t="shared" si="58"/>
        <v>768</v>
      </c>
      <c r="AH407" s="77">
        <f t="shared" si="59"/>
        <v>24</v>
      </c>
      <c r="AI407" s="89">
        <f t="shared" si="60"/>
        <v>0.30719999999999997</v>
      </c>
      <c r="AJ407" s="77" t="s">
        <v>2143</v>
      </c>
      <c r="AK407" s="77" t="s">
        <v>3165</v>
      </c>
      <c r="AL407" s="78">
        <v>44663</v>
      </c>
      <c r="AM407" s="78">
        <v>44663</v>
      </c>
      <c r="AN407" s="78">
        <v>44665</v>
      </c>
      <c r="AO407" s="78">
        <v>44665</v>
      </c>
      <c r="AP407" s="78">
        <v>44665</v>
      </c>
      <c r="AQ407" s="77" t="s">
        <v>89</v>
      </c>
      <c r="AR407" s="77"/>
      <c r="AS407" s="77" t="s">
        <v>3165</v>
      </c>
      <c r="AT407" s="78"/>
      <c r="AU407" s="78"/>
      <c r="AV407" s="78"/>
      <c r="AW407" s="77" t="s">
        <v>1198</v>
      </c>
      <c r="AX407" s="77" t="s">
        <v>116</v>
      </c>
      <c r="AY407" s="576"/>
      <c r="AZ407" s="576"/>
      <c r="BA407" s="576"/>
      <c r="BB407" s="576"/>
      <c r="BC407" s="576"/>
      <c r="BD407" s="576"/>
      <c r="BE407" s="77">
        <f t="shared" si="61"/>
        <v>16</v>
      </c>
      <c r="BF407" s="77">
        <f t="shared" si="62"/>
        <v>4</v>
      </c>
      <c r="BG407" s="77">
        <f t="shared" si="63"/>
        <v>2022</v>
      </c>
      <c r="BH407" s="89"/>
    </row>
    <row r="408" spans="1:60">
      <c r="A408" s="77" t="s">
        <v>428</v>
      </c>
      <c r="B408" s="77" t="s">
        <v>56</v>
      </c>
      <c r="C408" s="77" t="s">
        <v>3167</v>
      </c>
      <c r="D408" s="78"/>
      <c r="E408" s="77" t="s">
        <v>3168</v>
      </c>
      <c r="F408" s="77" t="s">
        <v>2135</v>
      </c>
      <c r="G408" s="77" t="s">
        <v>2136</v>
      </c>
      <c r="H408" s="77" t="s">
        <v>2137</v>
      </c>
      <c r="I408" s="77" t="s">
        <v>2138</v>
      </c>
      <c r="J408" s="77" t="s">
        <v>110</v>
      </c>
      <c r="K408" s="77">
        <v>90248</v>
      </c>
      <c r="L408" s="77" t="s">
        <v>2253</v>
      </c>
      <c r="M408" s="77" t="s">
        <v>2254</v>
      </c>
      <c r="N408" s="77"/>
      <c r="O408" s="77"/>
      <c r="P408" s="77"/>
      <c r="Q408" s="77" t="s">
        <v>1267</v>
      </c>
      <c r="R408" s="77"/>
      <c r="S408" s="77"/>
      <c r="T408" s="77" t="s">
        <v>2255</v>
      </c>
      <c r="U408" s="77">
        <v>30390456</v>
      </c>
      <c r="V408" s="77">
        <v>14.75</v>
      </c>
      <c r="W408" s="77" t="s">
        <v>2552</v>
      </c>
      <c r="X408" s="77">
        <v>400</v>
      </c>
      <c r="Y408" s="77">
        <v>832</v>
      </c>
      <c r="Z408" s="77">
        <v>26</v>
      </c>
      <c r="AA408" s="89">
        <f t="shared" si="56"/>
        <v>0.33279999999999998</v>
      </c>
      <c r="AB408" s="77" t="s">
        <v>88</v>
      </c>
      <c r="AC408" s="78">
        <v>44681</v>
      </c>
      <c r="AD408" s="77"/>
      <c r="AE408" s="77" t="s">
        <v>2142</v>
      </c>
      <c r="AF408" s="77" t="str">
        <f t="shared" si="57"/>
        <v>CA5937040627T</v>
      </c>
      <c r="AG408" s="77">
        <f t="shared" si="58"/>
        <v>832</v>
      </c>
      <c r="AH408" s="77">
        <f t="shared" si="59"/>
        <v>26</v>
      </c>
      <c r="AI408" s="89">
        <f t="shared" si="60"/>
        <v>0.33279999999999998</v>
      </c>
      <c r="AJ408" s="77" t="s">
        <v>2143</v>
      </c>
      <c r="AK408" s="77" t="s">
        <v>3167</v>
      </c>
      <c r="AL408" s="78">
        <v>44663</v>
      </c>
      <c r="AM408" s="78">
        <v>44663</v>
      </c>
      <c r="AN408" s="78">
        <v>44665</v>
      </c>
      <c r="AO408" s="78">
        <v>44665</v>
      </c>
      <c r="AP408" s="78">
        <v>44665</v>
      </c>
      <c r="AQ408" s="77" t="s">
        <v>89</v>
      </c>
      <c r="AR408" s="77"/>
      <c r="AS408" s="77" t="s">
        <v>3167</v>
      </c>
      <c r="AT408" s="78"/>
      <c r="AU408" s="78"/>
      <c r="AV408" s="78"/>
      <c r="AW408" s="77" t="s">
        <v>1198</v>
      </c>
      <c r="AX408" s="77" t="s">
        <v>116</v>
      </c>
      <c r="AY408" s="576"/>
      <c r="AZ408" s="576"/>
      <c r="BA408" s="576"/>
      <c r="BB408" s="576"/>
      <c r="BC408" s="576"/>
      <c r="BD408" s="576"/>
      <c r="BE408" s="77">
        <f t="shared" si="61"/>
        <v>16</v>
      </c>
      <c r="BF408" s="77">
        <f t="shared" si="62"/>
        <v>4</v>
      </c>
      <c r="BG408" s="77">
        <f t="shared" si="63"/>
        <v>2022</v>
      </c>
      <c r="BH408" s="89"/>
    </row>
    <row r="409" spans="1:60">
      <c r="A409" s="77" t="s">
        <v>428</v>
      </c>
      <c r="B409" s="77" t="s">
        <v>56</v>
      </c>
      <c r="C409" s="77" t="s">
        <v>3169</v>
      </c>
      <c r="D409" s="78"/>
      <c r="E409" s="77" t="s">
        <v>3168</v>
      </c>
      <c r="F409" s="77" t="s">
        <v>2135</v>
      </c>
      <c r="G409" s="77" t="s">
        <v>2136</v>
      </c>
      <c r="H409" s="77" t="s">
        <v>2137</v>
      </c>
      <c r="I409" s="77" t="s">
        <v>2138</v>
      </c>
      <c r="J409" s="77" t="s">
        <v>110</v>
      </c>
      <c r="K409" s="77">
        <v>90248</v>
      </c>
      <c r="L409" s="77" t="s">
        <v>2253</v>
      </c>
      <c r="M409" s="77" t="s">
        <v>2254</v>
      </c>
      <c r="N409" s="77"/>
      <c r="O409" s="77"/>
      <c r="P409" s="77"/>
      <c r="Q409" s="77" t="s">
        <v>1267</v>
      </c>
      <c r="R409" s="77"/>
      <c r="S409" s="77"/>
      <c r="T409" s="77" t="s">
        <v>2255</v>
      </c>
      <c r="U409" s="77">
        <v>30390456</v>
      </c>
      <c r="V409" s="77">
        <v>14.75</v>
      </c>
      <c r="W409" s="77" t="s">
        <v>2552</v>
      </c>
      <c r="X409" s="77">
        <v>400</v>
      </c>
      <c r="Y409" s="77">
        <v>832</v>
      </c>
      <c r="Z409" s="77">
        <v>26</v>
      </c>
      <c r="AA409" s="89">
        <f t="shared" si="56"/>
        <v>0.33279999999999998</v>
      </c>
      <c r="AB409" s="77" t="s">
        <v>88</v>
      </c>
      <c r="AC409" s="78">
        <v>44681</v>
      </c>
      <c r="AD409" s="77"/>
      <c r="AE409" s="77" t="s">
        <v>2142</v>
      </c>
      <c r="AF409" s="77" t="str">
        <f t="shared" si="57"/>
        <v>CA5937040628T</v>
      </c>
      <c r="AG409" s="77">
        <f t="shared" si="58"/>
        <v>832</v>
      </c>
      <c r="AH409" s="77">
        <f t="shared" si="59"/>
        <v>26</v>
      </c>
      <c r="AI409" s="89">
        <f t="shared" si="60"/>
        <v>0.33279999999999998</v>
      </c>
      <c r="AJ409" s="77" t="s">
        <v>2143</v>
      </c>
      <c r="AK409" s="77" t="s">
        <v>3169</v>
      </c>
      <c r="AL409" s="78">
        <v>44664</v>
      </c>
      <c r="AM409" s="78">
        <v>44664</v>
      </c>
      <c r="AN409" s="78">
        <v>44665</v>
      </c>
      <c r="AO409" s="78">
        <v>44665</v>
      </c>
      <c r="AP409" s="78">
        <v>44665</v>
      </c>
      <c r="AQ409" s="77" t="s">
        <v>89</v>
      </c>
      <c r="AR409" s="77"/>
      <c r="AS409" s="77" t="s">
        <v>3169</v>
      </c>
      <c r="AT409" s="78"/>
      <c r="AU409" s="78"/>
      <c r="AV409" s="78"/>
      <c r="AW409" s="77" t="s">
        <v>1198</v>
      </c>
      <c r="AX409" s="77" t="s">
        <v>116</v>
      </c>
      <c r="AY409" s="576"/>
      <c r="AZ409" s="576"/>
      <c r="BA409" s="576"/>
      <c r="BB409" s="576"/>
      <c r="BC409" s="576"/>
      <c r="BD409" s="576"/>
      <c r="BE409" s="77">
        <f t="shared" si="61"/>
        <v>16</v>
      </c>
      <c r="BF409" s="77">
        <f t="shared" si="62"/>
        <v>4</v>
      </c>
      <c r="BG409" s="77">
        <f t="shared" si="63"/>
        <v>2022</v>
      </c>
      <c r="BH409" s="89"/>
    </row>
    <row r="410" spans="1:60">
      <c r="A410" s="77" t="s">
        <v>428</v>
      </c>
      <c r="B410" s="77" t="s">
        <v>2132</v>
      </c>
      <c r="C410" s="77" t="s">
        <v>3170</v>
      </c>
      <c r="D410" s="78"/>
      <c r="E410" s="77" t="s">
        <v>3146</v>
      </c>
      <c r="F410" s="77" t="s">
        <v>2135</v>
      </c>
      <c r="G410" s="77" t="s">
        <v>2147</v>
      </c>
      <c r="H410" s="77" t="s">
        <v>2148</v>
      </c>
      <c r="I410" s="77" t="s">
        <v>531</v>
      </c>
      <c r="J410" s="77" t="s">
        <v>110</v>
      </c>
      <c r="K410" s="77">
        <v>91761</v>
      </c>
      <c r="L410" s="77" t="s">
        <v>190</v>
      </c>
      <c r="M410" s="77" t="s">
        <v>191</v>
      </c>
      <c r="N410" s="77"/>
      <c r="O410" s="77"/>
      <c r="P410" s="77"/>
      <c r="Q410" s="77" t="s">
        <v>1267</v>
      </c>
      <c r="R410" s="77"/>
      <c r="S410" s="77"/>
      <c r="T410" s="77" t="s">
        <v>2582</v>
      </c>
      <c r="U410" s="77">
        <v>30390156</v>
      </c>
      <c r="V410" s="77">
        <v>14.75</v>
      </c>
      <c r="W410" s="77" t="s">
        <v>2552</v>
      </c>
      <c r="X410" s="77">
        <v>400</v>
      </c>
      <c r="Y410" s="77">
        <v>768</v>
      </c>
      <c r="Z410" s="77">
        <v>24</v>
      </c>
      <c r="AA410" s="89">
        <f t="shared" si="56"/>
        <v>0.30719999999999997</v>
      </c>
      <c r="AB410" s="77" t="s">
        <v>88</v>
      </c>
      <c r="AC410" s="78">
        <v>44681</v>
      </c>
      <c r="AD410" s="77"/>
      <c r="AE410" s="77" t="s">
        <v>2142</v>
      </c>
      <c r="AF410" s="77" t="str">
        <f t="shared" si="57"/>
        <v>CA2462040617T</v>
      </c>
      <c r="AG410" s="77">
        <f t="shared" si="58"/>
        <v>768</v>
      </c>
      <c r="AH410" s="77">
        <f t="shared" si="59"/>
        <v>24</v>
      </c>
      <c r="AI410" s="89">
        <f t="shared" si="60"/>
        <v>0.30719999999999997</v>
      </c>
      <c r="AJ410" s="77" t="s">
        <v>2143</v>
      </c>
      <c r="AK410" s="77" t="s">
        <v>3170</v>
      </c>
      <c r="AL410" s="78">
        <v>44664</v>
      </c>
      <c r="AM410" s="78">
        <v>44664</v>
      </c>
      <c r="AN410" s="78">
        <v>44665</v>
      </c>
      <c r="AO410" s="78">
        <v>44665</v>
      </c>
      <c r="AP410" s="78">
        <v>44665</v>
      </c>
      <c r="AQ410" s="77" t="s">
        <v>89</v>
      </c>
      <c r="AR410" s="77"/>
      <c r="AS410" s="77" t="s">
        <v>3170</v>
      </c>
      <c r="AT410" s="78"/>
      <c r="AU410" s="78"/>
      <c r="AV410" s="78"/>
      <c r="AW410" s="77" t="s">
        <v>1198</v>
      </c>
      <c r="AX410" s="77" t="s">
        <v>116</v>
      </c>
      <c r="AY410" s="576"/>
      <c r="AZ410" s="576"/>
      <c r="BA410" s="576"/>
      <c r="BB410" s="576"/>
      <c r="BC410" s="576"/>
      <c r="BD410" s="576"/>
      <c r="BE410" s="77">
        <f t="shared" si="61"/>
        <v>16</v>
      </c>
      <c r="BF410" s="77">
        <f t="shared" si="62"/>
        <v>4</v>
      </c>
      <c r="BG410" s="77">
        <f t="shared" si="63"/>
        <v>2022</v>
      </c>
      <c r="BH410" s="89"/>
    </row>
    <row r="411" spans="1:60">
      <c r="A411" s="77" t="s">
        <v>428</v>
      </c>
      <c r="B411" s="77" t="s">
        <v>2132</v>
      </c>
      <c r="C411" s="77" t="s">
        <v>3171</v>
      </c>
      <c r="D411" s="78"/>
      <c r="E411" s="77" t="s">
        <v>3172</v>
      </c>
      <c r="F411" s="77" t="s">
        <v>2135</v>
      </c>
      <c r="G411" s="77" t="s">
        <v>2147</v>
      </c>
      <c r="H411" s="77" t="s">
        <v>2148</v>
      </c>
      <c r="I411" s="77" t="s">
        <v>531</v>
      </c>
      <c r="J411" s="77" t="s">
        <v>110</v>
      </c>
      <c r="K411" s="77">
        <v>91761</v>
      </c>
      <c r="L411" s="77" t="s">
        <v>811</v>
      </c>
      <c r="M411" s="77" t="s">
        <v>3173</v>
      </c>
      <c r="N411" s="77"/>
      <c r="O411" s="77"/>
      <c r="P411" s="77"/>
      <c r="Q411" s="77" t="s">
        <v>1267</v>
      </c>
      <c r="R411" s="77"/>
      <c r="S411" s="77"/>
      <c r="T411" s="77" t="s">
        <v>2669</v>
      </c>
      <c r="U411" s="77">
        <v>30390156</v>
      </c>
      <c r="V411" s="77">
        <v>14.75</v>
      </c>
      <c r="W411" s="77" t="s">
        <v>2552</v>
      </c>
      <c r="X411" s="77">
        <v>400</v>
      </c>
      <c r="Y411" s="77">
        <v>768</v>
      </c>
      <c r="Z411" s="77">
        <v>24</v>
      </c>
      <c r="AA411" s="89">
        <f t="shared" si="56"/>
        <v>0.30719999999999997</v>
      </c>
      <c r="AB411" s="77" t="s">
        <v>88</v>
      </c>
      <c r="AC411" s="78">
        <v>44681</v>
      </c>
      <c r="AD411" s="77"/>
      <c r="AE411" s="77" t="s">
        <v>2142</v>
      </c>
      <c r="AF411" s="77" t="str">
        <f t="shared" si="57"/>
        <v>CA8105040639T</v>
      </c>
      <c r="AG411" s="77">
        <f t="shared" si="58"/>
        <v>768</v>
      </c>
      <c r="AH411" s="77">
        <f t="shared" si="59"/>
        <v>24</v>
      </c>
      <c r="AI411" s="89">
        <f t="shared" si="60"/>
        <v>0.30719999999999997</v>
      </c>
      <c r="AJ411" s="77" t="s">
        <v>2143</v>
      </c>
      <c r="AK411" s="77" t="s">
        <v>3171</v>
      </c>
      <c r="AL411" s="78">
        <v>44664</v>
      </c>
      <c r="AM411" s="78">
        <v>44664</v>
      </c>
      <c r="AN411" s="78">
        <v>44665</v>
      </c>
      <c r="AO411" s="78">
        <v>44665</v>
      </c>
      <c r="AP411" s="78">
        <v>44665</v>
      </c>
      <c r="AQ411" s="77" t="s">
        <v>89</v>
      </c>
      <c r="AR411" s="77"/>
      <c r="AS411" s="77" t="s">
        <v>3171</v>
      </c>
      <c r="AT411" s="78"/>
      <c r="AU411" s="78"/>
      <c r="AV411" s="78"/>
      <c r="AW411" s="77" t="s">
        <v>1198</v>
      </c>
      <c r="AX411" s="77" t="s">
        <v>116</v>
      </c>
      <c r="AY411" s="576"/>
      <c r="AZ411" s="576"/>
      <c r="BA411" s="576"/>
      <c r="BB411" s="576"/>
      <c r="BC411" s="576"/>
      <c r="BD411" s="576"/>
      <c r="BE411" s="77">
        <f t="shared" si="61"/>
        <v>16</v>
      </c>
      <c r="BF411" s="77">
        <f t="shared" si="62"/>
        <v>4</v>
      </c>
      <c r="BG411" s="77">
        <f t="shared" si="63"/>
        <v>2022</v>
      </c>
      <c r="BH411" s="89"/>
    </row>
    <row r="412" spans="1:60">
      <c r="A412" s="77" t="s">
        <v>428</v>
      </c>
      <c r="B412" s="77" t="s">
        <v>56</v>
      </c>
      <c r="C412" s="77" t="s">
        <v>3174</v>
      </c>
      <c r="D412" s="78"/>
      <c r="E412" s="77" t="s">
        <v>3175</v>
      </c>
      <c r="F412" s="77" t="s">
        <v>2135</v>
      </c>
      <c r="G412" s="77" t="s">
        <v>2136</v>
      </c>
      <c r="H412" s="77" t="s">
        <v>2137</v>
      </c>
      <c r="I412" s="77" t="s">
        <v>2138</v>
      </c>
      <c r="J412" s="77" t="s">
        <v>110</v>
      </c>
      <c r="K412" s="77">
        <v>90248</v>
      </c>
      <c r="L412" s="77" t="s">
        <v>1225</v>
      </c>
      <c r="M412" s="77" t="s">
        <v>1226</v>
      </c>
      <c r="N412" s="77" t="s">
        <v>565</v>
      </c>
      <c r="O412" s="77" t="s">
        <v>110</v>
      </c>
      <c r="P412" s="77">
        <v>94544</v>
      </c>
      <c r="Q412" s="77" t="s">
        <v>1267</v>
      </c>
      <c r="R412" s="77"/>
      <c r="S412" s="77"/>
      <c r="T412" s="77" t="s">
        <v>3155</v>
      </c>
      <c r="U412" s="77">
        <v>30390256</v>
      </c>
      <c r="V412" s="77">
        <v>14.75</v>
      </c>
      <c r="W412" s="77" t="s">
        <v>2197</v>
      </c>
      <c r="X412" s="77">
        <v>400</v>
      </c>
      <c r="Y412" s="77">
        <v>624</v>
      </c>
      <c r="Z412" s="77">
        <v>24</v>
      </c>
      <c r="AA412" s="89">
        <f t="shared" si="56"/>
        <v>0.24959999999999999</v>
      </c>
      <c r="AB412" s="77" t="s">
        <v>70</v>
      </c>
      <c r="AC412" s="78">
        <v>44681</v>
      </c>
      <c r="AD412" s="77"/>
      <c r="AE412" s="77" t="s">
        <v>2142</v>
      </c>
      <c r="AF412" s="77" t="str">
        <f t="shared" si="57"/>
        <v>CA0823040716T</v>
      </c>
      <c r="AG412" s="77">
        <f t="shared" si="58"/>
        <v>624</v>
      </c>
      <c r="AH412" s="77">
        <f t="shared" si="59"/>
        <v>24</v>
      </c>
      <c r="AI412" s="89">
        <f t="shared" si="60"/>
        <v>0.24959999999999999</v>
      </c>
      <c r="AJ412" s="77" t="s">
        <v>2143</v>
      </c>
      <c r="AK412" s="77" t="s">
        <v>3174</v>
      </c>
      <c r="AL412" s="78">
        <v>44664</v>
      </c>
      <c r="AM412" s="78">
        <v>44664</v>
      </c>
      <c r="AN412" s="78">
        <v>44665</v>
      </c>
      <c r="AO412" s="78">
        <v>44665</v>
      </c>
      <c r="AP412" s="78">
        <v>44665</v>
      </c>
      <c r="AQ412" s="77" t="s">
        <v>89</v>
      </c>
      <c r="AR412" s="77" t="s">
        <v>3176</v>
      </c>
      <c r="AS412" s="77" t="s">
        <v>3174</v>
      </c>
      <c r="AT412" s="78"/>
      <c r="AU412" s="78"/>
      <c r="AV412" s="78"/>
      <c r="AW412" s="77" t="s">
        <v>1198</v>
      </c>
      <c r="AX412" s="77" t="s">
        <v>116</v>
      </c>
      <c r="AY412" s="576"/>
      <c r="AZ412" s="576"/>
      <c r="BA412" s="576"/>
      <c r="BB412" s="576"/>
      <c r="BC412" s="576"/>
      <c r="BD412" s="576"/>
      <c r="BE412" s="77">
        <f t="shared" si="61"/>
        <v>16</v>
      </c>
      <c r="BF412" s="77">
        <f t="shared" si="62"/>
        <v>4</v>
      </c>
      <c r="BG412" s="77">
        <f t="shared" si="63"/>
        <v>2022</v>
      </c>
      <c r="BH412" s="89"/>
    </row>
    <row r="413" spans="1:60">
      <c r="A413" s="77" t="s">
        <v>428</v>
      </c>
      <c r="B413" s="77" t="s">
        <v>56</v>
      </c>
      <c r="C413" s="77" t="s">
        <v>3177</v>
      </c>
      <c r="D413" s="78"/>
      <c r="E413" s="77" t="s">
        <v>3175</v>
      </c>
      <c r="F413" s="77" t="s">
        <v>2135</v>
      </c>
      <c r="G413" s="77" t="s">
        <v>2136</v>
      </c>
      <c r="H413" s="77" t="s">
        <v>2137</v>
      </c>
      <c r="I413" s="77" t="s">
        <v>2138</v>
      </c>
      <c r="J413" s="77" t="s">
        <v>110</v>
      </c>
      <c r="K413" s="77">
        <v>90248</v>
      </c>
      <c r="L413" s="77" t="s">
        <v>1225</v>
      </c>
      <c r="M413" s="77" t="s">
        <v>1226</v>
      </c>
      <c r="N413" s="77" t="s">
        <v>565</v>
      </c>
      <c r="O413" s="77" t="s">
        <v>110</v>
      </c>
      <c r="P413" s="77">
        <v>94544</v>
      </c>
      <c r="Q413" s="77" t="s">
        <v>1267</v>
      </c>
      <c r="R413" s="77"/>
      <c r="S413" s="77"/>
      <c r="T413" s="77" t="s">
        <v>3155</v>
      </c>
      <c r="U413" s="77">
        <v>30390256</v>
      </c>
      <c r="V413" s="77">
        <v>14.75</v>
      </c>
      <c r="W413" s="77" t="s">
        <v>2197</v>
      </c>
      <c r="X413" s="77">
        <v>400</v>
      </c>
      <c r="Y413" s="77">
        <v>624</v>
      </c>
      <c r="Z413" s="77">
        <v>24</v>
      </c>
      <c r="AA413" s="89">
        <f t="shared" si="56"/>
        <v>0.24959999999999999</v>
      </c>
      <c r="AB413" s="77" t="s">
        <v>70</v>
      </c>
      <c r="AC413" s="78">
        <v>44681</v>
      </c>
      <c r="AD413" s="77"/>
      <c r="AE413" s="77" t="s">
        <v>2142</v>
      </c>
      <c r="AF413" s="77" t="str">
        <f t="shared" si="57"/>
        <v>CA0823040717T</v>
      </c>
      <c r="AG413" s="77">
        <f t="shared" si="58"/>
        <v>624</v>
      </c>
      <c r="AH413" s="77">
        <f t="shared" si="59"/>
        <v>24</v>
      </c>
      <c r="AI413" s="89">
        <f t="shared" si="60"/>
        <v>0.24959999999999999</v>
      </c>
      <c r="AJ413" s="77" t="s">
        <v>2143</v>
      </c>
      <c r="AK413" s="77" t="s">
        <v>3177</v>
      </c>
      <c r="AL413" s="78">
        <v>44664</v>
      </c>
      <c r="AM413" s="78">
        <v>44664</v>
      </c>
      <c r="AN413" s="78">
        <v>44665</v>
      </c>
      <c r="AO413" s="78">
        <v>44665</v>
      </c>
      <c r="AP413" s="78">
        <v>44665</v>
      </c>
      <c r="AQ413" s="77" t="s">
        <v>89</v>
      </c>
      <c r="AR413" s="77" t="s">
        <v>3178</v>
      </c>
      <c r="AS413" s="77" t="s">
        <v>3177</v>
      </c>
      <c r="AT413" s="78"/>
      <c r="AU413" s="78"/>
      <c r="AV413" s="78"/>
      <c r="AW413" s="77" t="s">
        <v>1198</v>
      </c>
      <c r="AX413" s="77" t="s">
        <v>116</v>
      </c>
      <c r="AY413" s="576"/>
      <c r="AZ413" s="576"/>
      <c r="BA413" s="576"/>
      <c r="BB413" s="576"/>
      <c r="BC413" s="576"/>
      <c r="BD413" s="576"/>
      <c r="BE413" s="77">
        <f t="shared" si="61"/>
        <v>16</v>
      </c>
      <c r="BF413" s="77">
        <f t="shared" si="62"/>
        <v>4</v>
      </c>
      <c r="BG413" s="77">
        <f t="shared" si="63"/>
        <v>2022</v>
      </c>
      <c r="BH413" s="89"/>
    </row>
    <row r="414" spans="1:60">
      <c r="A414" s="77" t="s">
        <v>428</v>
      </c>
      <c r="B414" s="77" t="s">
        <v>56</v>
      </c>
      <c r="C414" s="77" t="s">
        <v>3179</v>
      </c>
      <c r="D414" s="78"/>
      <c r="E414" s="77" t="s">
        <v>3175</v>
      </c>
      <c r="F414" s="77" t="s">
        <v>2135</v>
      </c>
      <c r="G414" s="77" t="s">
        <v>2136</v>
      </c>
      <c r="H414" s="77" t="s">
        <v>2137</v>
      </c>
      <c r="I414" s="77" t="s">
        <v>2138</v>
      </c>
      <c r="J414" s="77" t="s">
        <v>110</v>
      </c>
      <c r="K414" s="77">
        <v>90248</v>
      </c>
      <c r="L414" s="77" t="s">
        <v>1225</v>
      </c>
      <c r="M414" s="77" t="s">
        <v>1226</v>
      </c>
      <c r="N414" s="77" t="s">
        <v>565</v>
      </c>
      <c r="O414" s="77" t="s">
        <v>110</v>
      </c>
      <c r="P414" s="77">
        <v>94544</v>
      </c>
      <c r="Q414" s="77" t="s">
        <v>1267</v>
      </c>
      <c r="R414" s="77"/>
      <c r="S414" s="77"/>
      <c r="T414" s="77" t="s">
        <v>3155</v>
      </c>
      <c r="U414" s="77">
        <v>30390256</v>
      </c>
      <c r="V414" s="77">
        <v>14.75</v>
      </c>
      <c r="W414" s="77" t="s">
        <v>2197</v>
      </c>
      <c r="X414" s="77">
        <v>400</v>
      </c>
      <c r="Y414" s="77">
        <v>624</v>
      </c>
      <c r="Z414" s="77">
        <v>24</v>
      </c>
      <c r="AA414" s="89">
        <f t="shared" si="56"/>
        <v>0.24959999999999999</v>
      </c>
      <c r="AB414" s="77" t="s">
        <v>70</v>
      </c>
      <c r="AC414" s="78">
        <v>44681</v>
      </c>
      <c r="AD414" s="77"/>
      <c r="AE414" s="77" t="s">
        <v>2142</v>
      </c>
      <c r="AF414" s="77" t="str">
        <f t="shared" si="57"/>
        <v>CA0823040718T</v>
      </c>
      <c r="AG414" s="77">
        <f t="shared" si="58"/>
        <v>624</v>
      </c>
      <c r="AH414" s="77">
        <f t="shared" si="59"/>
        <v>24</v>
      </c>
      <c r="AI414" s="89">
        <f t="shared" si="60"/>
        <v>0.24959999999999999</v>
      </c>
      <c r="AJ414" s="77" t="s">
        <v>2143</v>
      </c>
      <c r="AK414" s="77" t="s">
        <v>3179</v>
      </c>
      <c r="AL414" s="78">
        <v>44664</v>
      </c>
      <c r="AM414" s="78">
        <v>44664</v>
      </c>
      <c r="AN414" s="78">
        <v>44665</v>
      </c>
      <c r="AO414" s="78">
        <v>44665</v>
      </c>
      <c r="AP414" s="78">
        <v>44665</v>
      </c>
      <c r="AQ414" s="77" t="s">
        <v>89</v>
      </c>
      <c r="AR414" s="77" t="s">
        <v>3180</v>
      </c>
      <c r="AS414" s="77" t="s">
        <v>3179</v>
      </c>
      <c r="AT414" s="78"/>
      <c r="AU414" s="78"/>
      <c r="AV414" s="78"/>
      <c r="AW414" s="77" t="s">
        <v>1198</v>
      </c>
      <c r="AX414" s="77" t="s">
        <v>116</v>
      </c>
      <c r="AY414" s="576"/>
      <c r="AZ414" s="576"/>
      <c r="BA414" s="576"/>
      <c r="BB414" s="576"/>
      <c r="BC414" s="576"/>
      <c r="BD414" s="576"/>
      <c r="BE414" s="77">
        <f t="shared" si="61"/>
        <v>16</v>
      </c>
      <c r="BF414" s="77">
        <f t="shared" si="62"/>
        <v>4</v>
      </c>
      <c r="BG414" s="77">
        <f t="shared" si="63"/>
        <v>2022</v>
      </c>
      <c r="BH414" s="89"/>
    </row>
    <row r="415" spans="1:60">
      <c r="A415" s="77" t="s">
        <v>428</v>
      </c>
      <c r="B415" s="77" t="s">
        <v>56</v>
      </c>
      <c r="C415" s="77" t="s">
        <v>3181</v>
      </c>
      <c r="D415" s="78"/>
      <c r="E415" s="77" t="s">
        <v>3175</v>
      </c>
      <c r="F415" s="77" t="s">
        <v>2135</v>
      </c>
      <c r="G415" s="77" t="s">
        <v>2136</v>
      </c>
      <c r="H415" s="77" t="s">
        <v>2137</v>
      </c>
      <c r="I415" s="77" t="s">
        <v>2138</v>
      </c>
      <c r="J415" s="77" t="s">
        <v>110</v>
      </c>
      <c r="K415" s="77">
        <v>90248</v>
      </c>
      <c r="L415" s="77" t="s">
        <v>1225</v>
      </c>
      <c r="M415" s="77" t="s">
        <v>1226</v>
      </c>
      <c r="N415" s="77" t="s">
        <v>565</v>
      </c>
      <c r="O415" s="77" t="s">
        <v>110</v>
      </c>
      <c r="P415" s="77">
        <v>94544</v>
      </c>
      <c r="Q415" s="77" t="s">
        <v>1267</v>
      </c>
      <c r="R415" s="77"/>
      <c r="S415" s="77"/>
      <c r="T415" s="77" t="s">
        <v>3155</v>
      </c>
      <c r="U415" s="77">
        <v>30390256</v>
      </c>
      <c r="V415" s="77">
        <v>14.75</v>
      </c>
      <c r="W415" s="77" t="s">
        <v>2197</v>
      </c>
      <c r="X415" s="77">
        <v>400</v>
      </c>
      <c r="Y415" s="77">
        <v>624</v>
      </c>
      <c r="Z415" s="77">
        <v>24</v>
      </c>
      <c r="AA415" s="89">
        <f t="shared" si="56"/>
        <v>0.24959999999999999</v>
      </c>
      <c r="AB415" s="77" t="s">
        <v>70</v>
      </c>
      <c r="AC415" s="78">
        <v>44681</v>
      </c>
      <c r="AD415" s="77"/>
      <c r="AE415" s="77" t="s">
        <v>2142</v>
      </c>
      <c r="AF415" s="77" t="str">
        <f t="shared" si="57"/>
        <v>CA0823040719T</v>
      </c>
      <c r="AG415" s="77">
        <f t="shared" si="58"/>
        <v>624</v>
      </c>
      <c r="AH415" s="77">
        <f t="shared" si="59"/>
        <v>24</v>
      </c>
      <c r="AI415" s="89">
        <f t="shared" si="60"/>
        <v>0.24959999999999999</v>
      </c>
      <c r="AJ415" s="77" t="s">
        <v>2143</v>
      </c>
      <c r="AK415" s="77" t="s">
        <v>3181</v>
      </c>
      <c r="AL415" s="78">
        <v>44664</v>
      </c>
      <c r="AM415" s="78">
        <v>44664</v>
      </c>
      <c r="AN415" s="78">
        <v>44665</v>
      </c>
      <c r="AO415" s="78">
        <v>44665</v>
      </c>
      <c r="AP415" s="78">
        <v>44665</v>
      </c>
      <c r="AQ415" s="77" t="s">
        <v>89</v>
      </c>
      <c r="AR415" s="77" t="s">
        <v>3182</v>
      </c>
      <c r="AS415" s="77" t="s">
        <v>3181</v>
      </c>
      <c r="AT415" s="78"/>
      <c r="AU415" s="78"/>
      <c r="AV415" s="78"/>
      <c r="AW415" s="77" t="s">
        <v>1198</v>
      </c>
      <c r="AX415" s="77" t="s">
        <v>116</v>
      </c>
      <c r="AY415" s="576"/>
      <c r="AZ415" s="576"/>
      <c r="BA415" s="576"/>
      <c r="BB415" s="576"/>
      <c r="BC415" s="576"/>
      <c r="BD415" s="576"/>
      <c r="BE415" s="77">
        <f t="shared" si="61"/>
        <v>16</v>
      </c>
      <c r="BF415" s="77">
        <f t="shared" si="62"/>
        <v>4</v>
      </c>
      <c r="BG415" s="77">
        <f t="shared" si="63"/>
        <v>2022</v>
      </c>
      <c r="BH415" s="89"/>
    </row>
    <row r="416" spans="1:60">
      <c r="A416" s="77" t="s">
        <v>428</v>
      </c>
      <c r="B416" s="77" t="s">
        <v>2132</v>
      </c>
      <c r="C416" s="77" t="s">
        <v>3183</v>
      </c>
      <c r="D416" s="78"/>
      <c r="E416" s="77" t="s">
        <v>3184</v>
      </c>
      <c r="F416" s="77" t="s">
        <v>2135</v>
      </c>
      <c r="G416" s="77" t="s">
        <v>2136</v>
      </c>
      <c r="H416" s="77" t="s">
        <v>2137</v>
      </c>
      <c r="I416" s="77" t="s">
        <v>2138</v>
      </c>
      <c r="J416" s="77" t="s">
        <v>110</v>
      </c>
      <c r="K416" s="77">
        <v>90248</v>
      </c>
      <c r="L416" s="77" t="s">
        <v>3185</v>
      </c>
      <c r="M416" s="77" t="s">
        <v>3186</v>
      </c>
      <c r="N416" s="77"/>
      <c r="O416" s="77"/>
      <c r="P416" s="77"/>
      <c r="Q416" s="77" t="s">
        <v>1267</v>
      </c>
      <c r="R416" s="77"/>
      <c r="S416" s="77"/>
      <c r="T416" s="77" t="s">
        <v>3187</v>
      </c>
      <c r="U416" s="77">
        <v>30376609</v>
      </c>
      <c r="V416" s="77">
        <v>14.75</v>
      </c>
      <c r="W416" s="77" t="s">
        <v>2661</v>
      </c>
      <c r="X416" s="77">
        <v>340</v>
      </c>
      <c r="Y416" s="77">
        <v>832</v>
      </c>
      <c r="Z416" s="77">
        <v>26</v>
      </c>
      <c r="AA416" s="89">
        <f t="shared" si="56"/>
        <v>0.28288000000000002</v>
      </c>
      <c r="AB416" s="77" t="s">
        <v>88</v>
      </c>
      <c r="AC416" s="78">
        <v>44681</v>
      </c>
      <c r="AD416" s="77"/>
      <c r="AE416" s="77" t="s">
        <v>2142</v>
      </c>
      <c r="AF416" s="77" t="str">
        <f t="shared" si="57"/>
        <v>CA1714040633T</v>
      </c>
      <c r="AG416" s="77">
        <f t="shared" si="58"/>
        <v>832</v>
      </c>
      <c r="AH416" s="77">
        <f t="shared" si="59"/>
        <v>26</v>
      </c>
      <c r="AI416" s="89">
        <f t="shared" si="60"/>
        <v>0.28288000000000002</v>
      </c>
      <c r="AJ416" s="77" t="s">
        <v>2143</v>
      </c>
      <c r="AK416" s="77" t="s">
        <v>3183</v>
      </c>
      <c r="AL416" s="78">
        <v>44665</v>
      </c>
      <c r="AM416" s="78">
        <v>44665</v>
      </c>
      <c r="AN416" s="78">
        <v>44665</v>
      </c>
      <c r="AO416" s="78">
        <v>44665</v>
      </c>
      <c r="AP416" s="78">
        <v>44665</v>
      </c>
      <c r="AQ416" s="77" t="s">
        <v>89</v>
      </c>
      <c r="AR416" s="77"/>
      <c r="AS416" s="77" t="s">
        <v>3183</v>
      </c>
      <c r="AT416" s="78"/>
      <c r="AU416" s="78"/>
      <c r="AV416" s="78"/>
      <c r="AW416" s="77" t="s">
        <v>1198</v>
      </c>
      <c r="AX416" s="77" t="s">
        <v>116</v>
      </c>
      <c r="AY416" s="576"/>
      <c r="AZ416" s="576"/>
      <c r="BA416" s="576"/>
      <c r="BB416" s="576"/>
      <c r="BC416" s="576"/>
      <c r="BD416" s="576"/>
      <c r="BE416" s="77">
        <f t="shared" si="61"/>
        <v>16</v>
      </c>
      <c r="BF416" s="77">
        <f t="shared" si="62"/>
        <v>4</v>
      </c>
      <c r="BG416" s="77">
        <f t="shared" si="63"/>
        <v>2022</v>
      </c>
      <c r="BH416" s="89"/>
    </row>
    <row r="417" spans="1:60">
      <c r="A417" s="77" t="s">
        <v>428</v>
      </c>
      <c r="B417" s="77" t="s">
        <v>2132</v>
      </c>
      <c r="C417" s="77" t="s">
        <v>3188</v>
      </c>
      <c r="D417" s="78"/>
      <c r="E417" s="77" t="s">
        <v>3189</v>
      </c>
      <c r="F417" s="77" t="s">
        <v>2135</v>
      </c>
      <c r="G417" s="77" t="s">
        <v>2147</v>
      </c>
      <c r="H417" s="77" t="s">
        <v>2148</v>
      </c>
      <c r="I417" s="77" t="s">
        <v>531</v>
      </c>
      <c r="J417" s="77" t="s">
        <v>110</v>
      </c>
      <c r="K417" s="77">
        <v>91761</v>
      </c>
      <c r="L417" s="77" t="s">
        <v>150</v>
      </c>
      <c r="M417" s="77" t="s">
        <v>3190</v>
      </c>
      <c r="N417" s="77"/>
      <c r="O417" s="77"/>
      <c r="P417" s="77"/>
      <c r="Q417" s="77" t="s">
        <v>1267</v>
      </c>
      <c r="R417" s="77"/>
      <c r="S417" s="77"/>
      <c r="T417" s="77" t="s">
        <v>3191</v>
      </c>
      <c r="U417" s="77">
        <v>30390156</v>
      </c>
      <c r="V417" s="77">
        <v>14.75</v>
      </c>
      <c r="W417" s="77" t="s">
        <v>2552</v>
      </c>
      <c r="X417" s="77">
        <v>400</v>
      </c>
      <c r="Y417" s="77">
        <v>768</v>
      </c>
      <c r="Z417" s="77">
        <v>24</v>
      </c>
      <c r="AA417" s="89">
        <f t="shared" si="56"/>
        <v>0.30719999999999997</v>
      </c>
      <c r="AB417" s="77" t="s">
        <v>88</v>
      </c>
      <c r="AC417" s="78">
        <v>44681</v>
      </c>
      <c r="AD417" s="77"/>
      <c r="AE417" s="77" t="s">
        <v>2142</v>
      </c>
      <c r="AF417" s="77" t="str">
        <f t="shared" si="57"/>
        <v>CA1130040640T</v>
      </c>
      <c r="AG417" s="77">
        <f t="shared" si="58"/>
        <v>768</v>
      </c>
      <c r="AH417" s="77">
        <f t="shared" si="59"/>
        <v>24</v>
      </c>
      <c r="AI417" s="89">
        <f t="shared" si="60"/>
        <v>0.30719999999999997</v>
      </c>
      <c r="AJ417" s="77" t="s">
        <v>2143</v>
      </c>
      <c r="AK417" s="77" t="s">
        <v>3188</v>
      </c>
      <c r="AL417" s="78">
        <v>44665</v>
      </c>
      <c r="AM417" s="78">
        <v>44665</v>
      </c>
      <c r="AN417" s="78">
        <v>44665</v>
      </c>
      <c r="AO417" s="78">
        <v>44665</v>
      </c>
      <c r="AP417" s="78">
        <v>44665</v>
      </c>
      <c r="AQ417" s="77" t="s">
        <v>89</v>
      </c>
      <c r="AR417" s="77"/>
      <c r="AS417" s="77" t="s">
        <v>3188</v>
      </c>
      <c r="AT417" s="78"/>
      <c r="AU417" s="78"/>
      <c r="AV417" s="78"/>
      <c r="AW417" s="77" t="s">
        <v>1198</v>
      </c>
      <c r="AX417" s="77" t="s">
        <v>116</v>
      </c>
      <c r="AY417" s="576"/>
      <c r="AZ417" s="576"/>
      <c r="BA417" s="576"/>
      <c r="BB417" s="576"/>
      <c r="BC417" s="576"/>
      <c r="BD417" s="576"/>
      <c r="BE417" s="77">
        <f t="shared" si="61"/>
        <v>16</v>
      </c>
      <c r="BF417" s="77">
        <f t="shared" si="62"/>
        <v>4</v>
      </c>
      <c r="BG417" s="77">
        <f t="shared" si="63"/>
        <v>2022</v>
      </c>
      <c r="BH417" s="89"/>
    </row>
    <row r="418" spans="1:60">
      <c r="A418" s="77" t="s">
        <v>428</v>
      </c>
      <c r="B418" s="77" t="s">
        <v>2132</v>
      </c>
      <c r="C418" s="77" t="s">
        <v>3192</v>
      </c>
      <c r="D418" s="78"/>
      <c r="E418" s="77" t="s">
        <v>3189</v>
      </c>
      <c r="F418" s="77" t="s">
        <v>2135</v>
      </c>
      <c r="G418" s="77" t="s">
        <v>2147</v>
      </c>
      <c r="H418" s="77" t="s">
        <v>2148</v>
      </c>
      <c r="I418" s="77" t="s">
        <v>531</v>
      </c>
      <c r="J418" s="77" t="s">
        <v>110</v>
      </c>
      <c r="K418" s="77">
        <v>91761</v>
      </c>
      <c r="L418" s="77" t="s">
        <v>150</v>
      </c>
      <c r="M418" s="77" t="s">
        <v>3190</v>
      </c>
      <c r="N418" s="77"/>
      <c r="O418" s="77"/>
      <c r="P418" s="77"/>
      <c r="Q418" s="77" t="s">
        <v>1267</v>
      </c>
      <c r="R418" s="77"/>
      <c r="S418" s="77"/>
      <c r="T418" s="77" t="s">
        <v>3191</v>
      </c>
      <c r="U418" s="77">
        <v>30390156</v>
      </c>
      <c r="V418" s="77">
        <v>14.75</v>
      </c>
      <c r="W418" s="77" t="s">
        <v>2552</v>
      </c>
      <c r="X418" s="77">
        <v>400</v>
      </c>
      <c r="Y418" s="77">
        <v>768</v>
      </c>
      <c r="Z418" s="77">
        <v>24</v>
      </c>
      <c r="AA418" s="89">
        <f t="shared" si="56"/>
        <v>0.30719999999999997</v>
      </c>
      <c r="AB418" s="77" t="s">
        <v>88</v>
      </c>
      <c r="AC418" s="78">
        <v>44681</v>
      </c>
      <c r="AD418" s="77"/>
      <c r="AE418" s="77" t="s">
        <v>2142</v>
      </c>
      <c r="AF418" s="77" t="str">
        <f t="shared" si="57"/>
        <v>CA1130040641T</v>
      </c>
      <c r="AG418" s="77">
        <f t="shared" si="58"/>
        <v>768</v>
      </c>
      <c r="AH418" s="77">
        <f t="shared" si="59"/>
        <v>24</v>
      </c>
      <c r="AI418" s="89">
        <f t="shared" si="60"/>
        <v>0.30719999999999997</v>
      </c>
      <c r="AJ418" s="77" t="s">
        <v>2143</v>
      </c>
      <c r="AK418" s="77" t="s">
        <v>3192</v>
      </c>
      <c r="AL418" s="78">
        <v>44665</v>
      </c>
      <c r="AM418" s="78">
        <v>44665</v>
      </c>
      <c r="AN418" s="78">
        <v>44665</v>
      </c>
      <c r="AO418" s="78">
        <v>44665</v>
      </c>
      <c r="AP418" s="78">
        <v>44665</v>
      </c>
      <c r="AQ418" s="77" t="s">
        <v>89</v>
      </c>
      <c r="AR418" s="77"/>
      <c r="AS418" s="77" t="s">
        <v>3192</v>
      </c>
      <c r="AT418" s="78"/>
      <c r="AU418" s="78"/>
      <c r="AV418" s="78"/>
      <c r="AW418" s="77" t="s">
        <v>1198</v>
      </c>
      <c r="AX418" s="77" t="s">
        <v>116</v>
      </c>
      <c r="AY418" s="576"/>
      <c r="AZ418" s="576"/>
      <c r="BA418" s="576"/>
      <c r="BB418" s="576"/>
      <c r="BC418" s="576"/>
      <c r="BD418" s="576"/>
      <c r="BE418" s="77">
        <f t="shared" si="61"/>
        <v>16</v>
      </c>
      <c r="BF418" s="77">
        <f t="shared" si="62"/>
        <v>4</v>
      </c>
      <c r="BG418" s="77">
        <f t="shared" si="63"/>
        <v>2022</v>
      </c>
      <c r="BH418" s="89"/>
    </row>
    <row r="419" spans="1:60">
      <c r="A419" s="77" t="s">
        <v>428</v>
      </c>
      <c r="B419" s="77" t="s">
        <v>56</v>
      </c>
      <c r="C419" s="77" t="s">
        <v>3193</v>
      </c>
      <c r="D419" s="78"/>
      <c r="E419" s="77" t="s">
        <v>3154</v>
      </c>
      <c r="F419" s="77" t="s">
        <v>2135</v>
      </c>
      <c r="G419" s="77" t="s">
        <v>2147</v>
      </c>
      <c r="H419" s="77" t="s">
        <v>2148</v>
      </c>
      <c r="I419" s="77" t="s">
        <v>531</v>
      </c>
      <c r="J419" s="77" t="s">
        <v>110</v>
      </c>
      <c r="K419" s="77">
        <v>91761</v>
      </c>
      <c r="L419" s="77" t="s">
        <v>1701</v>
      </c>
      <c r="M419" s="77" t="s">
        <v>1195</v>
      </c>
      <c r="N419" s="77" t="s">
        <v>1196</v>
      </c>
      <c r="O419" s="77" t="s">
        <v>110</v>
      </c>
      <c r="P419" s="77">
        <v>92407</v>
      </c>
      <c r="Q419" s="77" t="s">
        <v>1267</v>
      </c>
      <c r="R419" s="77"/>
      <c r="S419" s="77"/>
      <c r="T419" s="77" t="s">
        <v>3155</v>
      </c>
      <c r="U419" s="77">
        <v>30390256</v>
      </c>
      <c r="V419" s="77">
        <v>14.75</v>
      </c>
      <c r="W419" s="77" t="s">
        <v>2197</v>
      </c>
      <c r="X419" s="77">
        <v>400</v>
      </c>
      <c r="Y419" s="77">
        <v>624</v>
      </c>
      <c r="Z419" s="77">
        <v>24</v>
      </c>
      <c r="AA419" s="89">
        <f t="shared" si="56"/>
        <v>0.24959999999999999</v>
      </c>
      <c r="AB419" s="77" t="s">
        <v>70</v>
      </c>
      <c r="AC419" s="78">
        <v>44681</v>
      </c>
      <c r="AD419" s="77"/>
      <c r="AE419" s="77" t="s">
        <v>2142</v>
      </c>
      <c r="AF419" s="77" t="str">
        <f t="shared" si="57"/>
        <v>CA4779040734T</v>
      </c>
      <c r="AG419" s="77">
        <f t="shared" si="58"/>
        <v>624</v>
      </c>
      <c r="AH419" s="77">
        <f t="shared" si="59"/>
        <v>24</v>
      </c>
      <c r="AI419" s="89">
        <f t="shared" si="60"/>
        <v>0.24959999999999999</v>
      </c>
      <c r="AJ419" s="77" t="s">
        <v>2143</v>
      </c>
      <c r="AK419" s="77" t="s">
        <v>3193</v>
      </c>
      <c r="AL419" s="78">
        <v>44665</v>
      </c>
      <c r="AM419" s="78">
        <v>44665</v>
      </c>
      <c r="AN419" s="78">
        <v>44665</v>
      </c>
      <c r="AO419" s="78">
        <v>44665</v>
      </c>
      <c r="AP419" s="78">
        <v>44665</v>
      </c>
      <c r="AQ419" s="77" t="s">
        <v>89</v>
      </c>
      <c r="AR419" s="77" t="s">
        <v>3194</v>
      </c>
      <c r="AS419" s="77" t="s">
        <v>3193</v>
      </c>
      <c r="AT419" s="78"/>
      <c r="AU419" s="78"/>
      <c r="AV419" s="78"/>
      <c r="AW419" s="77" t="s">
        <v>1198</v>
      </c>
      <c r="AX419" s="77" t="s">
        <v>116</v>
      </c>
      <c r="AY419" s="576"/>
      <c r="AZ419" s="576"/>
      <c r="BA419" s="576"/>
      <c r="BB419" s="576"/>
      <c r="BC419" s="576"/>
      <c r="BD419" s="576"/>
      <c r="BE419" s="77">
        <f t="shared" si="61"/>
        <v>16</v>
      </c>
      <c r="BF419" s="77">
        <f t="shared" si="62"/>
        <v>4</v>
      </c>
      <c r="BG419" s="77">
        <f t="shared" si="63"/>
        <v>2022</v>
      </c>
      <c r="BH419" s="89"/>
    </row>
    <row r="420" spans="1:60">
      <c r="A420" s="77" t="s">
        <v>428</v>
      </c>
      <c r="B420" s="77" t="s">
        <v>56</v>
      </c>
      <c r="C420" s="77" t="s">
        <v>3195</v>
      </c>
      <c r="D420" s="78"/>
      <c r="E420" s="77" t="s">
        <v>3154</v>
      </c>
      <c r="F420" s="77" t="s">
        <v>2135</v>
      </c>
      <c r="G420" s="77" t="s">
        <v>2147</v>
      </c>
      <c r="H420" s="77" t="s">
        <v>2148</v>
      </c>
      <c r="I420" s="77" t="s">
        <v>531</v>
      </c>
      <c r="J420" s="77" t="s">
        <v>110</v>
      </c>
      <c r="K420" s="77">
        <v>91761</v>
      </c>
      <c r="L420" s="77" t="s">
        <v>1701</v>
      </c>
      <c r="M420" s="77" t="s">
        <v>1195</v>
      </c>
      <c r="N420" s="77" t="s">
        <v>1196</v>
      </c>
      <c r="O420" s="77" t="s">
        <v>110</v>
      </c>
      <c r="P420" s="77">
        <v>92407</v>
      </c>
      <c r="Q420" s="77" t="s">
        <v>1267</v>
      </c>
      <c r="R420" s="77"/>
      <c r="S420" s="77"/>
      <c r="T420" s="77" t="s">
        <v>3155</v>
      </c>
      <c r="U420" s="77">
        <v>30390256</v>
      </c>
      <c r="V420" s="77">
        <v>14.75</v>
      </c>
      <c r="W420" s="77" t="s">
        <v>2197</v>
      </c>
      <c r="X420" s="77">
        <v>400</v>
      </c>
      <c r="Y420" s="77">
        <v>624</v>
      </c>
      <c r="Z420" s="77">
        <v>24</v>
      </c>
      <c r="AA420" s="89">
        <f t="shared" si="56"/>
        <v>0.24959999999999999</v>
      </c>
      <c r="AB420" s="77" t="s">
        <v>70</v>
      </c>
      <c r="AC420" s="78">
        <v>44681</v>
      </c>
      <c r="AD420" s="77"/>
      <c r="AE420" s="77" t="s">
        <v>2142</v>
      </c>
      <c r="AF420" s="77" t="str">
        <f t="shared" si="57"/>
        <v>CA4779040735T</v>
      </c>
      <c r="AG420" s="77">
        <f t="shared" si="58"/>
        <v>624</v>
      </c>
      <c r="AH420" s="77">
        <f t="shared" si="59"/>
        <v>24</v>
      </c>
      <c r="AI420" s="89">
        <f t="shared" si="60"/>
        <v>0.24959999999999999</v>
      </c>
      <c r="AJ420" s="77" t="s">
        <v>2143</v>
      </c>
      <c r="AK420" s="77" t="s">
        <v>3195</v>
      </c>
      <c r="AL420" s="78">
        <v>44665</v>
      </c>
      <c r="AM420" s="78">
        <v>44665</v>
      </c>
      <c r="AN420" s="78">
        <v>44665</v>
      </c>
      <c r="AO420" s="78">
        <v>44665</v>
      </c>
      <c r="AP420" s="78">
        <v>44665</v>
      </c>
      <c r="AQ420" s="77" t="s">
        <v>89</v>
      </c>
      <c r="AR420" s="77" t="s">
        <v>3196</v>
      </c>
      <c r="AS420" s="77" t="s">
        <v>3195</v>
      </c>
      <c r="AT420" s="78"/>
      <c r="AU420" s="78"/>
      <c r="AV420" s="78"/>
      <c r="AW420" s="77" t="s">
        <v>1198</v>
      </c>
      <c r="AX420" s="77" t="s">
        <v>116</v>
      </c>
      <c r="AY420" s="576"/>
      <c r="AZ420" s="576"/>
      <c r="BA420" s="576"/>
      <c r="BB420" s="576"/>
      <c r="BC420" s="576"/>
      <c r="BD420" s="576"/>
      <c r="BE420" s="77">
        <f t="shared" si="61"/>
        <v>16</v>
      </c>
      <c r="BF420" s="77">
        <f t="shared" si="62"/>
        <v>4</v>
      </c>
      <c r="BG420" s="77">
        <f t="shared" si="63"/>
        <v>2022</v>
      </c>
      <c r="BH420" s="89"/>
    </row>
    <row r="421" spans="1:60">
      <c r="A421" s="77" t="s">
        <v>428</v>
      </c>
      <c r="B421" s="77" t="s">
        <v>56</v>
      </c>
      <c r="C421" s="77" t="s">
        <v>3197</v>
      </c>
      <c r="D421" s="78"/>
      <c r="E421" s="77" t="s">
        <v>3154</v>
      </c>
      <c r="F421" s="77" t="s">
        <v>2135</v>
      </c>
      <c r="G421" s="77" t="s">
        <v>2147</v>
      </c>
      <c r="H421" s="77" t="s">
        <v>2148</v>
      </c>
      <c r="I421" s="77" t="s">
        <v>531</v>
      </c>
      <c r="J421" s="77" t="s">
        <v>110</v>
      </c>
      <c r="K421" s="77">
        <v>91761</v>
      </c>
      <c r="L421" s="77" t="s">
        <v>1701</v>
      </c>
      <c r="M421" s="77" t="s">
        <v>1195</v>
      </c>
      <c r="N421" s="77" t="s">
        <v>1196</v>
      </c>
      <c r="O421" s="77" t="s">
        <v>110</v>
      </c>
      <c r="P421" s="77">
        <v>92407</v>
      </c>
      <c r="Q421" s="77" t="s">
        <v>1267</v>
      </c>
      <c r="R421" s="77"/>
      <c r="S421" s="77"/>
      <c r="T421" s="77" t="s">
        <v>3155</v>
      </c>
      <c r="U421" s="77">
        <v>30390256</v>
      </c>
      <c r="V421" s="77">
        <v>14.75</v>
      </c>
      <c r="W421" s="77" t="s">
        <v>2197</v>
      </c>
      <c r="X421" s="77">
        <v>400</v>
      </c>
      <c r="Y421" s="77">
        <v>624</v>
      </c>
      <c r="Z421" s="77">
        <v>24</v>
      </c>
      <c r="AA421" s="89">
        <f t="shared" si="56"/>
        <v>0.24959999999999999</v>
      </c>
      <c r="AB421" s="77" t="s">
        <v>70</v>
      </c>
      <c r="AC421" s="78">
        <v>44681</v>
      </c>
      <c r="AD421" s="77"/>
      <c r="AE421" s="77" t="s">
        <v>2142</v>
      </c>
      <c r="AF421" s="77" t="str">
        <f t="shared" si="57"/>
        <v>CA4779040736T</v>
      </c>
      <c r="AG421" s="77">
        <f t="shared" si="58"/>
        <v>624</v>
      </c>
      <c r="AH421" s="77">
        <f t="shared" si="59"/>
        <v>24</v>
      </c>
      <c r="AI421" s="89">
        <f t="shared" si="60"/>
        <v>0.24959999999999999</v>
      </c>
      <c r="AJ421" s="77" t="s">
        <v>2143</v>
      </c>
      <c r="AK421" s="77" t="s">
        <v>3197</v>
      </c>
      <c r="AL421" s="78">
        <v>44665</v>
      </c>
      <c r="AM421" s="78">
        <v>44665</v>
      </c>
      <c r="AN421" s="78">
        <v>44665</v>
      </c>
      <c r="AO421" s="78">
        <v>44665</v>
      </c>
      <c r="AP421" s="78">
        <v>44665</v>
      </c>
      <c r="AQ421" s="77" t="s">
        <v>89</v>
      </c>
      <c r="AR421" s="77" t="s">
        <v>3198</v>
      </c>
      <c r="AS421" s="77" t="s">
        <v>3197</v>
      </c>
      <c r="AT421" s="78"/>
      <c r="AU421" s="78"/>
      <c r="AV421" s="78"/>
      <c r="AW421" s="77" t="s">
        <v>1198</v>
      </c>
      <c r="AX421" s="77" t="s">
        <v>116</v>
      </c>
      <c r="AY421" s="576"/>
      <c r="AZ421" s="576"/>
      <c r="BA421" s="576"/>
      <c r="BB421" s="576"/>
      <c r="BC421" s="576"/>
      <c r="BD421" s="576"/>
      <c r="BE421" s="77">
        <f t="shared" si="61"/>
        <v>16</v>
      </c>
      <c r="BF421" s="77">
        <f t="shared" si="62"/>
        <v>4</v>
      </c>
      <c r="BG421" s="77">
        <f t="shared" si="63"/>
        <v>2022</v>
      </c>
      <c r="BH421" s="89"/>
    </row>
    <row r="422" spans="1:60">
      <c r="A422" s="77" t="s">
        <v>428</v>
      </c>
      <c r="B422" s="77" t="s">
        <v>2132</v>
      </c>
      <c r="C422" s="77" t="s">
        <v>3199</v>
      </c>
      <c r="D422" s="78"/>
      <c r="E422" s="77" t="s">
        <v>3200</v>
      </c>
      <c r="F422" s="77" t="s">
        <v>2135</v>
      </c>
      <c r="G422" s="77" t="s">
        <v>2147</v>
      </c>
      <c r="H422" s="77" t="s">
        <v>2148</v>
      </c>
      <c r="I422" s="77" t="s">
        <v>531</v>
      </c>
      <c r="J422" s="77" t="s">
        <v>110</v>
      </c>
      <c r="K422" s="77">
        <v>91761</v>
      </c>
      <c r="L422" s="77" t="s">
        <v>2168</v>
      </c>
      <c r="M422" s="77" t="s">
        <v>2315</v>
      </c>
      <c r="N422" s="77" t="s">
        <v>403</v>
      </c>
      <c r="O422" s="77" t="s">
        <v>110</v>
      </c>
      <c r="P422" s="77">
        <v>92123</v>
      </c>
      <c r="Q422" s="77" t="s">
        <v>1267</v>
      </c>
      <c r="R422" s="77" t="s">
        <v>2316</v>
      </c>
      <c r="S422" s="77" t="s">
        <v>2317</v>
      </c>
      <c r="T422" s="77" t="s">
        <v>2318</v>
      </c>
      <c r="U422" s="77">
        <v>30390456</v>
      </c>
      <c r="V422" s="77">
        <v>14.75</v>
      </c>
      <c r="W422" s="77" t="s">
        <v>2552</v>
      </c>
      <c r="X422" s="77">
        <v>400</v>
      </c>
      <c r="Y422" s="77">
        <v>768</v>
      </c>
      <c r="Z422" s="77">
        <v>24</v>
      </c>
      <c r="AA422" s="89">
        <f t="shared" si="56"/>
        <v>0.30719999999999997</v>
      </c>
      <c r="AB422" s="77" t="s">
        <v>70</v>
      </c>
      <c r="AC422" s="78">
        <v>44681</v>
      </c>
      <c r="AD422" s="77"/>
      <c r="AE422" s="77" t="s">
        <v>2142</v>
      </c>
      <c r="AF422" s="77" t="str">
        <f t="shared" si="57"/>
        <v>CA7794040705T</v>
      </c>
      <c r="AG422" s="77">
        <f t="shared" si="58"/>
        <v>768</v>
      </c>
      <c r="AH422" s="77">
        <f t="shared" si="59"/>
        <v>24</v>
      </c>
      <c r="AI422" s="89">
        <f t="shared" si="60"/>
        <v>0.30719999999999997</v>
      </c>
      <c r="AJ422" s="77" t="s">
        <v>2143</v>
      </c>
      <c r="AK422" s="77" t="s">
        <v>3199</v>
      </c>
      <c r="AL422" s="78">
        <v>44665</v>
      </c>
      <c r="AM422" s="78">
        <v>44665</v>
      </c>
      <c r="AN422" s="78">
        <v>44666</v>
      </c>
      <c r="AO422" s="78">
        <v>44666</v>
      </c>
      <c r="AP422" s="78">
        <v>44666</v>
      </c>
      <c r="AQ422" s="77" t="s">
        <v>89</v>
      </c>
      <c r="AR422" s="77"/>
      <c r="AS422" s="77" t="s">
        <v>3199</v>
      </c>
      <c r="AT422" s="78"/>
      <c r="AU422" s="78"/>
      <c r="AV422" s="78"/>
      <c r="AW422" s="77" t="s">
        <v>1198</v>
      </c>
      <c r="AX422" s="77" t="s">
        <v>116</v>
      </c>
      <c r="AY422" s="576"/>
      <c r="AZ422" s="576"/>
      <c r="BA422" s="576"/>
      <c r="BB422" s="576"/>
      <c r="BC422" s="576"/>
      <c r="BD422" s="576"/>
      <c r="BE422" s="77">
        <f t="shared" si="61"/>
        <v>16</v>
      </c>
      <c r="BF422" s="77">
        <f t="shared" si="62"/>
        <v>4</v>
      </c>
      <c r="BG422" s="77">
        <f t="shared" si="63"/>
        <v>2022</v>
      </c>
      <c r="BH422" s="89"/>
    </row>
    <row r="423" spans="1:60">
      <c r="A423" s="77" t="s">
        <v>428</v>
      </c>
      <c r="B423" s="77" t="s">
        <v>56</v>
      </c>
      <c r="C423" s="77" t="s">
        <v>3201</v>
      </c>
      <c r="D423" s="78"/>
      <c r="E423" s="77" t="s">
        <v>3175</v>
      </c>
      <c r="F423" s="77" t="s">
        <v>2135</v>
      </c>
      <c r="G423" s="77" t="s">
        <v>2136</v>
      </c>
      <c r="H423" s="77" t="s">
        <v>2137</v>
      </c>
      <c r="I423" s="77" t="s">
        <v>2138</v>
      </c>
      <c r="J423" s="77" t="s">
        <v>110</v>
      </c>
      <c r="K423" s="77">
        <v>90248</v>
      </c>
      <c r="L423" s="77" t="s">
        <v>1225</v>
      </c>
      <c r="M423" s="77" t="s">
        <v>1226</v>
      </c>
      <c r="N423" s="77" t="s">
        <v>565</v>
      </c>
      <c r="O423" s="77" t="s">
        <v>110</v>
      </c>
      <c r="P423" s="77">
        <v>94544</v>
      </c>
      <c r="Q423" s="77" t="s">
        <v>1267</v>
      </c>
      <c r="R423" s="77"/>
      <c r="S423" s="77"/>
      <c r="T423" s="77" t="s">
        <v>3155</v>
      </c>
      <c r="U423" s="77">
        <v>30390256</v>
      </c>
      <c r="V423" s="77">
        <v>14.75</v>
      </c>
      <c r="W423" s="77" t="s">
        <v>2197</v>
      </c>
      <c r="X423" s="77">
        <v>400</v>
      </c>
      <c r="Y423" s="77">
        <v>624</v>
      </c>
      <c r="Z423" s="77">
        <v>24</v>
      </c>
      <c r="AA423" s="89">
        <f t="shared" si="56"/>
        <v>0.24959999999999999</v>
      </c>
      <c r="AB423" s="77" t="s">
        <v>70</v>
      </c>
      <c r="AC423" s="78">
        <v>44681</v>
      </c>
      <c r="AD423" s="77"/>
      <c r="AE423" s="77" t="s">
        <v>2142</v>
      </c>
      <c r="AF423" s="77" t="str">
        <f t="shared" si="57"/>
        <v>CA0823040713T</v>
      </c>
      <c r="AG423" s="77">
        <f t="shared" si="58"/>
        <v>624</v>
      </c>
      <c r="AH423" s="77">
        <f t="shared" si="59"/>
        <v>24</v>
      </c>
      <c r="AI423" s="89">
        <f t="shared" si="60"/>
        <v>0.24959999999999999</v>
      </c>
      <c r="AJ423" s="77" t="s">
        <v>2143</v>
      </c>
      <c r="AK423" s="77" t="s">
        <v>3201</v>
      </c>
      <c r="AL423" s="78">
        <v>44665</v>
      </c>
      <c r="AM423" s="78">
        <v>44665</v>
      </c>
      <c r="AN423" s="78">
        <v>44666</v>
      </c>
      <c r="AO423" s="78">
        <v>44666</v>
      </c>
      <c r="AP423" s="78">
        <v>44666</v>
      </c>
      <c r="AQ423" s="77" t="s">
        <v>89</v>
      </c>
      <c r="AR423" s="77" t="s">
        <v>3202</v>
      </c>
      <c r="AS423" s="77" t="s">
        <v>3201</v>
      </c>
      <c r="AT423" s="78"/>
      <c r="AU423" s="78"/>
      <c r="AV423" s="78"/>
      <c r="AW423" s="77" t="s">
        <v>1198</v>
      </c>
      <c r="AX423" s="77" t="s">
        <v>116</v>
      </c>
      <c r="AY423" s="576"/>
      <c r="AZ423" s="576"/>
      <c r="BA423" s="576"/>
      <c r="BB423" s="576"/>
      <c r="BC423" s="576"/>
      <c r="BD423" s="576"/>
      <c r="BE423" s="77">
        <f t="shared" si="61"/>
        <v>16</v>
      </c>
      <c r="BF423" s="77">
        <f t="shared" si="62"/>
        <v>4</v>
      </c>
      <c r="BG423" s="77">
        <f t="shared" si="63"/>
        <v>2022</v>
      </c>
      <c r="BH423" s="89"/>
    </row>
    <row r="424" spans="1:60">
      <c r="A424" s="77" t="s">
        <v>428</v>
      </c>
      <c r="B424" s="77" t="s">
        <v>56</v>
      </c>
      <c r="C424" s="77" t="s">
        <v>3203</v>
      </c>
      <c r="D424" s="78"/>
      <c r="E424" s="77" t="s">
        <v>3175</v>
      </c>
      <c r="F424" s="77" t="s">
        <v>2135</v>
      </c>
      <c r="G424" s="77" t="s">
        <v>2136</v>
      </c>
      <c r="H424" s="77" t="s">
        <v>2137</v>
      </c>
      <c r="I424" s="77" t="s">
        <v>2138</v>
      </c>
      <c r="J424" s="77" t="s">
        <v>110</v>
      </c>
      <c r="K424" s="77">
        <v>90248</v>
      </c>
      <c r="L424" s="77" t="s">
        <v>1225</v>
      </c>
      <c r="M424" s="77" t="s">
        <v>1226</v>
      </c>
      <c r="N424" s="77" t="s">
        <v>565</v>
      </c>
      <c r="O424" s="77" t="s">
        <v>110</v>
      </c>
      <c r="P424" s="77">
        <v>94544</v>
      </c>
      <c r="Q424" s="77" t="s">
        <v>1267</v>
      </c>
      <c r="R424" s="77"/>
      <c r="S424" s="77"/>
      <c r="T424" s="77" t="s">
        <v>3155</v>
      </c>
      <c r="U424" s="77">
        <v>30390256</v>
      </c>
      <c r="V424" s="77">
        <v>14.75</v>
      </c>
      <c r="W424" s="77" t="s">
        <v>2197</v>
      </c>
      <c r="X424" s="77">
        <v>400</v>
      </c>
      <c r="Y424" s="77">
        <v>624</v>
      </c>
      <c r="Z424" s="77">
        <v>24</v>
      </c>
      <c r="AA424" s="89">
        <f t="shared" si="56"/>
        <v>0.24959999999999999</v>
      </c>
      <c r="AB424" s="77" t="s">
        <v>70</v>
      </c>
      <c r="AC424" s="78">
        <v>44681</v>
      </c>
      <c r="AD424" s="77"/>
      <c r="AE424" s="77" t="s">
        <v>2142</v>
      </c>
      <c r="AF424" s="77" t="str">
        <f t="shared" si="57"/>
        <v>CA0823040714T</v>
      </c>
      <c r="AG424" s="77">
        <f t="shared" si="58"/>
        <v>624</v>
      </c>
      <c r="AH424" s="77">
        <f t="shared" si="59"/>
        <v>24</v>
      </c>
      <c r="AI424" s="89">
        <f t="shared" si="60"/>
        <v>0.24959999999999999</v>
      </c>
      <c r="AJ424" s="77" t="s">
        <v>2143</v>
      </c>
      <c r="AK424" s="77" t="s">
        <v>3203</v>
      </c>
      <c r="AL424" s="78">
        <v>44665</v>
      </c>
      <c r="AM424" s="78">
        <v>44665</v>
      </c>
      <c r="AN424" s="78">
        <v>44666</v>
      </c>
      <c r="AO424" s="78">
        <v>44666</v>
      </c>
      <c r="AP424" s="78">
        <v>44666</v>
      </c>
      <c r="AQ424" s="77" t="s">
        <v>89</v>
      </c>
      <c r="AR424" s="77" t="s">
        <v>3204</v>
      </c>
      <c r="AS424" s="77" t="s">
        <v>3203</v>
      </c>
      <c r="AT424" s="78"/>
      <c r="AU424" s="78"/>
      <c r="AV424" s="78"/>
      <c r="AW424" s="77" t="s">
        <v>1198</v>
      </c>
      <c r="AX424" s="77" t="s">
        <v>116</v>
      </c>
      <c r="AY424" s="576"/>
      <c r="AZ424" s="576"/>
      <c r="BA424" s="576"/>
      <c r="BB424" s="576"/>
      <c r="BC424" s="576"/>
      <c r="BD424" s="576"/>
      <c r="BE424" s="77">
        <f t="shared" si="61"/>
        <v>16</v>
      </c>
      <c r="BF424" s="77">
        <f t="shared" si="62"/>
        <v>4</v>
      </c>
      <c r="BG424" s="77">
        <f t="shared" si="63"/>
        <v>2022</v>
      </c>
      <c r="BH424" s="89"/>
    </row>
    <row r="425" spans="1:60">
      <c r="A425" s="77" t="s">
        <v>428</v>
      </c>
      <c r="B425" s="77" t="s">
        <v>56</v>
      </c>
      <c r="C425" s="77" t="s">
        <v>3205</v>
      </c>
      <c r="D425" s="78"/>
      <c r="E425" s="77" t="s">
        <v>3175</v>
      </c>
      <c r="F425" s="77" t="s">
        <v>2135</v>
      </c>
      <c r="G425" s="77" t="s">
        <v>2136</v>
      </c>
      <c r="H425" s="77" t="s">
        <v>2137</v>
      </c>
      <c r="I425" s="77" t="s">
        <v>2138</v>
      </c>
      <c r="J425" s="77" t="s">
        <v>110</v>
      </c>
      <c r="K425" s="77">
        <v>90248</v>
      </c>
      <c r="L425" s="77" t="s">
        <v>1225</v>
      </c>
      <c r="M425" s="77" t="s">
        <v>1226</v>
      </c>
      <c r="N425" s="77" t="s">
        <v>565</v>
      </c>
      <c r="O425" s="77" t="s">
        <v>110</v>
      </c>
      <c r="P425" s="77">
        <v>94544</v>
      </c>
      <c r="Q425" s="77" t="s">
        <v>1267</v>
      </c>
      <c r="R425" s="77"/>
      <c r="S425" s="77"/>
      <c r="T425" s="77" t="s">
        <v>3155</v>
      </c>
      <c r="U425" s="77">
        <v>30390256</v>
      </c>
      <c r="V425" s="77">
        <v>14.75</v>
      </c>
      <c r="W425" s="77" t="s">
        <v>2197</v>
      </c>
      <c r="X425" s="77">
        <v>400</v>
      </c>
      <c r="Y425" s="77">
        <v>624</v>
      </c>
      <c r="Z425" s="77">
        <v>24</v>
      </c>
      <c r="AA425" s="89">
        <f t="shared" si="56"/>
        <v>0.24959999999999999</v>
      </c>
      <c r="AB425" s="77" t="s">
        <v>70</v>
      </c>
      <c r="AC425" s="78">
        <v>44681</v>
      </c>
      <c r="AD425" s="77"/>
      <c r="AE425" s="77" t="s">
        <v>2142</v>
      </c>
      <c r="AF425" s="77" t="str">
        <f t="shared" si="57"/>
        <v>CA0823040715T</v>
      </c>
      <c r="AG425" s="77">
        <f t="shared" si="58"/>
        <v>624</v>
      </c>
      <c r="AH425" s="77">
        <f t="shared" si="59"/>
        <v>24</v>
      </c>
      <c r="AI425" s="89">
        <f t="shared" si="60"/>
        <v>0.24959999999999999</v>
      </c>
      <c r="AJ425" s="77" t="s">
        <v>2143</v>
      </c>
      <c r="AK425" s="77" t="s">
        <v>3205</v>
      </c>
      <c r="AL425" s="78">
        <v>44665</v>
      </c>
      <c r="AM425" s="78">
        <v>44665</v>
      </c>
      <c r="AN425" s="78">
        <v>44666</v>
      </c>
      <c r="AO425" s="78">
        <v>44666</v>
      </c>
      <c r="AP425" s="78">
        <v>44666</v>
      </c>
      <c r="AQ425" s="77" t="s">
        <v>89</v>
      </c>
      <c r="AR425" s="77" t="s">
        <v>3206</v>
      </c>
      <c r="AS425" s="77" t="s">
        <v>3205</v>
      </c>
      <c r="AT425" s="78"/>
      <c r="AU425" s="78"/>
      <c r="AV425" s="78"/>
      <c r="AW425" s="77" t="s">
        <v>1198</v>
      </c>
      <c r="AX425" s="77" t="s">
        <v>116</v>
      </c>
      <c r="AY425" s="576"/>
      <c r="AZ425" s="576"/>
      <c r="BA425" s="576"/>
      <c r="BB425" s="576"/>
      <c r="BC425" s="576"/>
      <c r="BD425" s="576"/>
      <c r="BE425" s="77">
        <f t="shared" si="61"/>
        <v>16</v>
      </c>
      <c r="BF425" s="77">
        <f t="shared" si="62"/>
        <v>4</v>
      </c>
      <c r="BG425" s="77">
        <f t="shared" si="63"/>
        <v>2022</v>
      </c>
      <c r="BH425" s="89"/>
    </row>
    <row r="426" spans="1:60">
      <c r="A426" s="77" t="s">
        <v>428</v>
      </c>
      <c r="B426" s="77" t="s">
        <v>56</v>
      </c>
      <c r="C426" s="77" t="s">
        <v>3207</v>
      </c>
      <c r="D426" s="78"/>
      <c r="E426" s="77" t="s">
        <v>3208</v>
      </c>
      <c r="F426" s="77" t="s">
        <v>2368</v>
      </c>
      <c r="G426" s="77" t="s">
        <v>2369</v>
      </c>
      <c r="H426" s="77" t="s">
        <v>2370</v>
      </c>
      <c r="I426" s="77" t="s">
        <v>2371</v>
      </c>
      <c r="J426" s="77" t="s">
        <v>110</v>
      </c>
      <c r="K426" s="77">
        <v>94601</v>
      </c>
      <c r="L426" s="77" t="s">
        <v>195</v>
      </c>
      <c r="M426" s="77" t="s">
        <v>3209</v>
      </c>
      <c r="N426" s="77"/>
      <c r="O426" s="77"/>
      <c r="P426" s="77"/>
      <c r="Q426" s="77" t="s">
        <v>1267</v>
      </c>
      <c r="R426" s="77"/>
      <c r="S426" s="77"/>
      <c r="T426" s="77" t="s">
        <v>3210</v>
      </c>
      <c r="U426" s="77">
        <v>30390456</v>
      </c>
      <c r="V426" s="77">
        <v>14.75</v>
      </c>
      <c r="W426" s="77" t="s">
        <v>2552</v>
      </c>
      <c r="X426" s="77">
        <v>400</v>
      </c>
      <c r="Y426" s="77">
        <v>768</v>
      </c>
      <c r="Z426" s="77">
        <v>24</v>
      </c>
      <c r="AA426" s="89">
        <f t="shared" si="56"/>
        <v>0.30719999999999997</v>
      </c>
      <c r="AB426" s="77" t="s">
        <v>88</v>
      </c>
      <c r="AC426" s="78">
        <v>44681</v>
      </c>
      <c r="AD426" s="77"/>
      <c r="AE426" s="77" t="s">
        <v>2142</v>
      </c>
      <c r="AF426" s="77" t="str">
        <f t="shared" si="57"/>
        <v>CA8235040826T</v>
      </c>
      <c r="AG426" s="77">
        <f t="shared" si="58"/>
        <v>768</v>
      </c>
      <c r="AH426" s="77">
        <f t="shared" si="59"/>
        <v>24</v>
      </c>
      <c r="AI426" s="89">
        <f t="shared" si="60"/>
        <v>0.30719999999999997</v>
      </c>
      <c r="AJ426" s="77" t="s">
        <v>2143</v>
      </c>
      <c r="AK426" s="77" t="s">
        <v>3207</v>
      </c>
      <c r="AL426" s="78">
        <v>44665</v>
      </c>
      <c r="AM426" s="78">
        <v>44665</v>
      </c>
      <c r="AN426" s="78">
        <v>44666</v>
      </c>
      <c r="AO426" s="78">
        <v>44666</v>
      </c>
      <c r="AP426" s="78">
        <v>44666</v>
      </c>
      <c r="AQ426" s="77" t="s">
        <v>89</v>
      </c>
      <c r="AR426" s="77"/>
      <c r="AS426" s="77" t="s">
        <v>3207</v>
      </c>
      <c r="AT426" s="78"/>
      <c r="AU426" s="78"/>
      <c r="AV426" s="78"/>
      <c r="AW426" s="77" t="s">
        <v>1198</v>
      </c>
      <c r="AX426" s="77" t="s">
        <v>116</v>
      </c>
      <c r="AY426" s="576"/>
      <c r="AZ426" s="576"/>
      <c r="BA426" s="576"/>
      <c r="BB426" s="576"/>
      <c r="BC426" s="576"/>
      <c r="BD426" s="576"/>
      <c r="BE426" s="77">
        <f t="shared" si="61"/>
        <v>16</v>
      </c>
      <c r="BF426" s="77">
        <f t="shared" si="62"/>
        <v>4</v>
      </c>
      <c r="BG426" s="77">
        <f t="shared" si="63"/>
        <v>2022</v>
      </c>
      <c r="BH426" s="89"/>
    </row>
    <row r="427" spans="1:60">
      <c r="A427" s="77" t="s">
        <v>428</v>
      </c>
      <c r="B427" s="77" t="s">
        <v>56</v>
      </c>
      <c r="C427" s="77" t="s">
        <v>3211</v>
      </c>
      <c r="D427" s="78"/>
      <c r="E427" s="77" t="s">
        <v>3212</v>
      </c>
      <c r="F427" s="77" t="s">
        <v>2368</v>
      </c>
      <c r="G427" s="77" t="s">
        <v>2369</v>
      </c>
      <c r="H427" s="77" t="s">
        <v>2370</v>
      </c>
      <c r="I427" s="77" t="s">
        <v>2371</v>
      </c>
      <c r="J427" s="77" t="s">
        <v>110</v>
      </c>
      <c r="K427" s="77">
        <v>94601</v>
      </c>
      <c r="L427" s="77" t="s">
        <v>195</v>
      </c>
      <c r="M427" s="77" t="s">
        <v>3209</v>
      </c>
      <c r="N427" s="77"/>
      <c r="O427" s="77"/>
      <c r="P427" s="77"/>
      <c r="Q427" s="77" t="s">
        <v>1267</v>
      </c>
      <c r="R427" s="77"/>
      <c r="S427" s="77"/>
      <c r="T427" s="77" t="s">
        <v>3210</v>
      </c>
      <c r="U427" s="77">
        <v>30390456</v>
      </c>
      <c r="V427" s="77">
        <v>14.75</v>
      </c>
      <c r="W427" s="77" t="s">
        <v>2552</v>
      </c>
      <c r="X427" s="77">
        <v>400</v>
      </c>
      <c r="Y427" s="77">
        <v>768</v>
      </c>
      <c r="Z427" s="77">
        <v>24</v>
      </c>
      <c r="AA427" s="89">
        <f t="shared" si="56"/>
        <v>0.30719999999999997</v>
      </c>
      <c r="AB427" s="77" t="s">
        <v>88</v>
      </c>
      <c r="AC427" s="78">
        <v>44681</v>
      </c>
      <c r="AD427" s="77"/>
      <c r="AE427" s="77" t="s">
        <v>2142</v>
      </c>
      <c r="AF427" s="77" t="str">
        <f t="shared" si="57"/>
        <v>CA8054040827T</v>
      </c>
      <c r="AG427" s="77">
        <f t="shared" si="58"/>
        <v>768</v>
      </c>
      <c r="AH427" s="77">
        <f t="shared" si="59"/>
        <v>24</v>
      </c>
      <c r="AI427" s="89">
        <f t="shared" si="60"/>
        <v>0.30719999999999997</v>
      </c>
      <c r="AJ427" s="77" t="s">
        <v>2143</v>
      </c>
      <c r="AK427" s="77" t="s">
        <v>3211</v>
      </c>
      <c r="AL427" s="78">
        <v>44665</v>
      </c>
      <c r="AM427" s="78">
        <v>44665</v>
      </c>
      <c r="AN427" s="78">
        <v>44666</v>
      </c>
      <c r="AO427" s="78">
        <v>44666</v>
      </c>
      <c r="AP427" s="78">
        <v>44666</v>
      </c>
      <c r="AQ427" s="77" t="s">
        <v>89</v>
      </c>
      <c r="AR427" s="77"/>
      <c r="AS427" s="77" t="s">
        <v>3211</v>
      </c>
      <c r="AT427" s="78"/>
      <c r="AU427" s="78"/>
      <c r="AV427" s="78"/>
      <c r="AW427" s="77" t="s">
        <v>1198</v>
      </c>
      <c r="AX427" s="77" t="s">
        <v>116</v>
      </c>
      <c r="AY427" s="576"/>
      <c r="AZ427" s="576"/>
      <c r="BA427" s="576"/>
      <c r="BB427" s="576"/>
      <c r="BC427" s="576"/>
      <c r="BD427" s="576"/>
      <c r="BE427" s="77">
        <f t="shared" si="61"/>
        <v>16</v>
      </c>
      <c r="BF427" s="77">
        <f t="shared" si="62"/>
        <v>4</v>
      </c>
      <c r="BG427" s="77">
        <f t="shared" si="63"/>
        <v>2022</v>
      </c>
      <c r="BH427" s="89"/>
    </row>
    <row r="428" spans="1:60">
      <c r="A428" s="77" t="s">
        <v>428</v>
      </c>
      <c r="B428" s="77" t="s">
        <v>56</v>
      </c>
      <c r="C428" s="77" t="s">
        <v>3213</v>
      </c>
      <c r="D428" s="78"/>
      <c r="E428" s="77" t="s">
        <v>3214</v>
      </c>
      <c r="F428" s="77" t="s">
        <v>2368</v>
      </c>
      <c r="G428" s="77" t="s">
        <v>2369</v>
      </c>
      <c r="H428" s="77" t="s">
        <v>2370</v>
      </c>
      <c r="I428" s="77" t="s">
        <v>2371</v>
      </c>
      <c r="J428" s="77" t="s">
        <v>110</v>
      </c>
      <c r="K428" s="77">
        <v>94601</v>
      </c>
      <c r="L428" s="77" t="s">
        <v>195</v>
      </c>
      <c r="M428" s="77" t="s">
        <v>3209</v>
      </c>
      <c r="N428" s="77"/>
      <c r="O428" s="77"/>
      <c r="P428" s="77"/>
      <c r="Q428" s="77" t="s">
        <v>1267</v>
      </c>
      <c r="R428" s="77"/>
      <c r="S428" s="77"/>
      <c r="T428" s="77" t="s">
        <v>3210</v>
      </c>
      <c r="U428" s="77">
        <v>30390456</v>
      </c>
      <c r="V428" s="77">
        <v>14.75</v>
      </c>
      <c r="W428" s="77" t="s">
        <v>2552</v>
      </c>
      <c r="X428" s="77">
        <v>400</v>
      </c>
      <c r="Y428" s="77">
        <v>768</v>
      </c>
      <c r="Z428" s="77">
        <v>24</v>
      </c>
      <c r="AA428" s="89">
        <f t="shared" si="56"/>
        <v>0.30719999999999997</v>
      </c>
      <c r="AB428" s="77" t="s">
        <v>88</v>
      </c>
      <c r="AC428" s="78">
        <v>44681</v>
      </c>
      <c r="AD428" s="77"/>
      <c r="AE428" s="77" t="s">
        <v>2142</v>
      </c>
      <c r="AF428" s="77" t="str">
        <f t="shared" si="57"/>
        <v>CA8182040828T</v>
      </c>
      <c r="AG428" s="77">
        <f t="shared" si="58"/>
        <v>768</v>
      </c>
      <c r="AH428" s="77">
        <f t="shared" si="59"/>
        <v>24</v>
      </c>
      <c r="AI428" s="89">
        <f t="shared" si="60"/>
        <v>0.30719999999999997</v>
      </c>
      <c r="AJ428" s="77" t="s">
        <v>2143</v>
      </c>
      <c r="AK428" s="77" t="s">
        <v>3213</v>
      </c>
      <c r="AL428" s="78">
        <v>44665</v>
      </c>
      <c r="AM428" s="78">
        <v>44665</v>
      </c>
      <c r="AN428" s="78">
        <v>44666</v>
      </c>
      <c r="AO428" s="78">
        <v>44666</v>
      </c>
      <c r="AP428" s="78">
        <v>44666</v>
      </c>
      <c r="AQ428" s="77" t="s">
        <v>89</v>
      </c>
      <c r="AR428" s="77"/>
      <c r="AS428" s="77" t="s">
        <v>3213</v>
      </c>
      <c r="AT428" s="78"/>
      <c r="AU428" s="78"/>
      <c r="AV428" s="78"/>
      <c r="AW428" s="77" t="s">
        <v>1198</v>
      </c>
      <c r="AX428" s="77" t="s">
        <v>116</v>
      </c>
      <c r="AY428" s="576"/>
      <c r="AZ428" s="576"/>
      <c r="BA428" s="576"/>
      <c r="BB428" s="576"/>
      <c r="BC428" s="576"/>
      <c r="BD428" s="576"/>
      <c r="BE428" s="77">
        <f t="shared" si="61"/>
        <v>16</v>
      </c>
      <c r="BF428" s="77">
        <f t="shared" si="62"/>
        <v>4</v>
      </c>
      <c r="BG428" s="77">
        <f t="shared" si="63"/>
        <v>2022</v>
      </c>
      <c r="BH428" s="89"/>
    </row>
    <row r="429" spans="1:60">
      <c r="A429" s="77" t="s">
        <v>428</v>
      </c>
      <c r="B429" s="77" t="s">
        <v>56</v>
      </c>
      <c r="C429" s="77" t="s">
        <v>3215</v>
      </c>
      <c r="D429" s="78"/>
      <c r="E429" s="77" t="s">
        <v>3216</v>
      </c>
      <c r="F429" s="77" t="s">
        <v>2368</v>
      </c>
      <c r="G429" s="77" t="s">
        <v>2369</v>
      </c>
      <c r="H429" s="77" t="s">
        <v>2370</v>
      </c>
      <c r="I429" s="77" t="s">
        <v>2371</v>
      </c>
      <c r="J429" s="77" t="s">
        <v>110</v>
      </c>
      <c r="K429" s="77">
        <v>94601</v>
      </c>
      <c r="L429" s="77" t="s">
        <v>195</v>
      </c>
      <c r="M429" s="77" t="s">
        <v>3209</v>
      </c>
      <c r="N429" s="77"/>
      <c r="O429" s="77"/>
      <c r="P429" s="77"/>
      <c r="Q429" s="77" t="s">
        <v>1267</v>
      </c>
      <c r="R429" s="77"/>
      <c r="S429" s="77"/>
      <c r="T429" s="77" t="s">
        <v>3210</v>
      </c>
      <c r="U429" s="77">
        <v>30390456</v>
      </c>
      <c r="V429" s="77">
        <v>14.75</v>
      </c>
      <c r="W429" s="77" t="s">
        <v>2552</v>
      </c>
      <c r="X429" s="77">
        <v>400</v>
      </c>
      <c r="Y429" s="77">
        <v>768</v>
      </c>
      <c r="Z429" s="77">
        <v>24</v>
      </c>
      <c r="AA429" s="89">
        <f t="shared" si="56"/>
        <v>0.30719999999999997</v>
      </c>
      <c r="AB429" s="77" t="s">
        <v>88</v>
      </c>
      <c r="AC429" s="78">
        <v>44681</v>
      </c>
      <c r="AD429" s="77"/>
      <c r="AE429" s="77" t="s">
        <v>2142</v>
      </c>
      <c r="AF429" s="77" t="str">
        <f t="shared" si="57"/>
        <v>CA8238040834T</v>
      </c>
      <c r="AG429" s="77">
        <f t="shared" si="58"/>
        <v>768</v>
      </c>
      <c r="AH429" s="77">
        <f t="shared" si="59"/>
        <v>24</v>
      </c>
      <c r="AI429" s="89">
        <f t="shared" si="60"/>
        <v>0.30719999999999997</v>
      </c>
      <c r="AJ429" s="77" t="s">
        <v>2143</v>
      </c>
      <c r="AK429" s="77" t="s">
        <v>3215</v>
      </c>
      <c r="AL429" s="78">
        <v>44665</v>
      </c>
      <c r="AM429" s="78">
        <v>44665</v>
      </c>
      <c r="AN429" s="78">
        <v>44666</v>
      </c>
      <c r="AO429" s="78">
        <v>44666</v>
      </c>
      <c r="AP429" s="78">
        <v>44666</v>
      </c>
      <c r="AQ429" s="77" t="s">
        <v>89</v>
      </c>
      <c r="AR429" s="77"/>
      <c r="AS429" s="77" t="s">
        <v>3215</v>
      </c>
      <c r="AT429" s="78"/>
      <c r="AU429" s="78"/>
      <c r="AV429" s="78"/>
      <c r="AW429" s="77" t="s">
        <v>1198</v>
      </c>
      <c r="AX429" s="77" t="s">
        <v>116</v>
      </c>
      <c r="AY429" s="576"/>
      <c r="AZ429" s="576"/>
      <c r="BA429" s="576"/>
      <c r="BB429" s="576"/>
      <c r="BC429" s="576"/>
      <c r="BD429" s="576"/>
      <c r="BE429" s="77">
        <f t="shared" si="61"/>
        <v>16</v>
      </c>
      <c r="BF429" s="77">
        <f t="shared" si="62"/>
        <v>4</v>
      </c>
      <c r="BG429" s="77">
        <f t="shared" si="63"/>
        <v>2022</v>
      </c>
      <c r="BH429" s="89"/>
    </row>
    <row r="430" spans="1:60">
      <c r="A430" s="77" t="s">
        <v>428</v>
      </c>
      <c r="B430" s="77" t="s">
        <v>1264</v>
      </c>
      <c r="C430" s="77" t="s">
        <v>3217</v>
      </c>
      <c r="D430" s="78"/>
      <c r="E430" s="77" t="s">
        <v>3218</v>
      </c>
      <c r="F430" s="77" t="s">
        <v>2135</v>
      </c>
      <c r="G430" s="77" t="s">
        <v>2147</v>
      </c>
      <c r="H430" s="77" t="s">
        <v>2148</v>
      </c>
      <c r="I430" s="77" t="s">
        <v>531</v>
      </c>
      <c r="J430" s="77" t="s">
        <v>110</v>
      </c>
      <c r="K430" s="77">
        <v>91761</v>
      </c>
      <c r="L430" s="77" t="s">
        <v>95</v>
      </c>
      <c r="M430" s="77" t="s">
        <v>3219</v>
      </c>
      <c r="N430" s="77"/>
      <c r="O430" s="77"/>
      <c r="P430" s="77"/>
      <c r="Q430" s="77" t="s">
        <v>1267</v>
      </c>
      <c r="R430" s="77"/>
      <c r="S430" s="77"/>
      <c r="T430" s="77" t="s">
        <v>2571</v>
      </c>
      <c r="U430" s="77">
        <v>30390156</v>
      </c>
      <c r="V430" s="77">
        <v>14.75</v>
      </c>
      <c r="W430" s="77" t="s">
        <v>2552</v>
      </c>
      <c r="X430" s="77">
        <v>400</v>
      </c>
      <c r="Y430" s="77">
        <v>768</v>
      </c>
      <c r="Z430" s="77">
        <v>24</v>
      </c>
      <c r="AA430" s="89">
        <f t="shared" si="56"/>
        <v>0.30719999999999997</v>
      </c>
      <c r="AB430" s="77" t="s">
        <v>88</v>
      </c>
      <c r="AC430" s="78">
        <v>44681</v>
      </c>
      <c r="AD430" s="77"/>
      <c r="AE430" s="77" t="s">
        <v>2142</v>
      </c>
      <c r="AF430" s="77" t="str">
        <f t="shared" si="57"/>
        <v>CA0161041101T</v>
      </c>
      <c r="AG430" s="77">
        <f t="shared" si="58"/>
        <v>768</v>
      </c>
      <c r="AH430" s="77">
        <f t="shared" si="59"/>
        <v>24</v>
      </c>
      <c r="AI430" s="89">
        <f t="shared" si="60"/>
        <v>0.30719999999999997</v>
      </c>
      <c r="AJ430" s="77" t="s">
        <v>2143</v>
      </c>
      <c r="AK430" s="77" t="s">
        <v>3217</v>
      </c>
      <c r="AL430" s="78">
        <v>44665</v>
      </c>
      <c r="AM430" s="78">
        <v>44665</v>
      </c>
      <c r="AN430" s="78">
        <v>44666</v>
      </c>
      <c r="AO430" s="78">
        <v>44666</v>
      </c>
      <c r="AP430" s="78">
        <v>44666</v>
      </c>
      <c r="AQ430" s="77" t="s">
        <v>89</v>
      </c>
      <c r="AR430" s="77"/>
      <c r="AS430" s="77" t="s">
        <v>3217</v>
      </c>
      <c r="AT430" s="78"/>
      <c r="AU430" s="78"/>
      <c r="AV430" s="78"/>
      <c r="AW430" s="77" t="s">
        <v>1198</v>
      </c>
      <c r="AX430" s="77" t="s">
        <v>116</v>
      </c>
      <c r="AY430" s="576"/>
      <c r="AZ430" s="576"/>
      <c r="BA430" s="576"/>
      <c r="BB430" s="576"/>
      <c r="BC430" s="576"/>
      <c r="BD430" s="576"/>
      <c r="BE430" s="77">
        <f t="shared" si="61"/>
        <v>16</v>
      </c>
      <c r="BF430" s="77">
        <f t="shared" si="62"/>
        <v>4</v>
      </c>
      <c r="BG430" s="77">
        <f t="shared" si="63"/>
        <v>2022</v>
      </c>
      <c r="BH430" s="89"/>
    </row>
    <row r="431" spans="1:60">
      <c r="A431" s="77" t="s">
        <v>428</v>
      </c>
      <c r="B431" s="77" t="s">
        <v>1264</v>
      </c>
      <c r="C431" s="77" t="s">
        <v>3220</v>
      </c>
      <c r="D431" s="78"/>
      <c r="E431" s="77" t="s">
        <v>2569</v>
      </c>
      <c r="F431" s="77" t="s">
        <v>2135</v>
      </c>
      <c r="G431" s="77" t="s">
        <v>2147</v>
      </c>
      <c r="H431" s="77" t="s">
        <v>2148</v>
      </c>
      <c r="I431" s="77" t="s">
        <v>531</v>
      </c>
      <c r="J431" s="77" t="s">
        <v>110</v>
      </c>
      <c r="K431" s="77">
        <v>91761</v>
      </c>
      <c r="L431" s="77" t="s">
        <v>95</v>
      </c>
      <c r="M431" s="77" t="s">
        <v>3221</v>
      </c>
      <c r="N431" s="77"/>
      <c r="O431" s="77"/>
      <c r="P431" s="77"/>
      <c r="Q431" s="77" t="s">
        <v>1267</v>
      </c>
      <c r="R431" s="77"/>
      <c r="S431" s="77"/>
      <c r="T431" s="77" t="s">
        <v>2571</v>
      </c>
      <c r="U431" s="77">
        <v>30390156</v>
      </c>
      <c r="V431" s="77">
        <v>14.75</v>
      </c>
      <c r="W431" s="77" t="s">
        <v>2552</v>
      </c>
      <c r="X431" s="77">
        <v>400</v>
      </c>
      <c r="Y431" s="77">
        <v>768</v>
      </c>
      <c r="Z431" s="77">
        <v>24</v>
      </c>
      <c r="AA431" s="89">
        <f t="shared" si="56"/>
        <v>0.30719999999999997</v>
      </c>
      <c r="AB431" s="77" t="s">
        <v>88</v>
      </c>
      <c r="AC431" s="78">
        <v>44681</v>
      </c>
      <c r="AD431" s="77"/>
      <c r="AE431" s="77" t="s">
        <v>2142</v>
      </c>
      <c r="AF431" s="77" t="str">
        <f t="shared" si="57"/>
        <v>CA0161041104T</v>
      </c>
      <c r="AG431" s="77">
        <f t="shared" si="58"/>
        <v>768</v>
      </c>
      <c r="AH431" s="77">
        <f t="shared" si="59"/>
        <v>24</v>
      </c>
      <c r="AI431" s="89">
        <f t="shared" si="60"/>
        <v>0.30719999999999997</v>
      </c>
      <c r="AJ431" s="77" t="s">
        <v>2143</v>
      </c>
      <c r="AK431" s="77" t="s">
        <v>3220</v>
      </c>
      <c r="AL431" s="78">
        <v>44665</v>
      </c>
      <c r="AM431" s="78">
        <v>44665</v>
      </c>
      <c r="AN431" s="78">
        <v>44666</v>
      </c>
      <c r="AO431" s="78">
        <v>44666</v>
      </c>
      <c r="AP431" s="78">
        <v>44666</v>
      </c>
      <c r="AQ431" s="77" t="s">
        <v>89</v>
      </c>
      <c r="AR431" s="77"/>
      <c r="AS431" s="77" t="s">
        <v>3220</v>
      </c>
      <c r="AT431" s="78"/>
      <c r="AU431" s="78"/>
      <c r="AV431" s="78"/>
      <c r="AW431" s="77" t="s">
        <v>1198</v>
      </c>
      <c r="AX431" s="77" t="s">
        <v>116</v>
      </c>
      <c r="AY431" s="576"/>
      <c r="AZ431" s="576"/>
      <c r="BA431" s="576"/>
      <c r="BB431" s="576"/>
      <c r="BC431" s="576"/>
      <c r="BD431" s="576"/>
      <c r="BE431" s="77">
        <f t="shared" si="61"/>
        <v>16</v>
      </c>
      <c r="BF431" s="77">
        <f t="shared" si="62"/>
        <v>4</v>
      </c>
      <c r="BG431" s="77">
        <f t="shared" si="63"/>
        <v>2022</v>
      </c>
      <c r="BH431" s="89"/>
    </row>
    <row r="432" spans="1:60">
      <c r="A432" s="77" t="s">
        <v>428</v>
      </c>
      <c r="B432" s="77" t="s">
        <v>56</v>
      </c>
      <c r="C432" s="77" t="s">
        <v>3222</v>
      </c>
      <c r="D432" s="78"/>
      <c r="E432" s="77" t="s">
        <v>3223</v>
      </c>
      <c r="F432" s="77" t="s">
        <v>2135</v>
      </c>
      <c r="G432" s="77" t="s">
        <v>2147</v>
      </c>
      <c r="H432" s="77" t="s">
        <v>2148</v>
      </c>
      <c r="I432" s="77" t="s">
        <v>531</v>
      </c>
      <c r="J432" s="77" t="s">
        <v>110</v>
      </c>
      <c r="K432" s="77">
        <v>91761</v>
      </c>
      <c r="L432" s="77" t="s">
        <v>195</v>
      </c>
      <c r="M432" s="77" t="s">
        <v>3224</v>
      </c>
      <c r="N432" s="77"/>
      <c r="O432" s="77"/>
      <c r="P432" s="77"/>
      <c r="Q432" s="77" t="s">
        <v>1267</v>
      </c>
      <c r="R432" s="77"/>
      <c r="S432" s="77"/>
      <c r="T432" s="77" t="s">
        <v>3225</v>
      </c>
      <c r="U432" s="77">
        <v>30390156</v>
      </c>
      <c r="V432" s="77">
        <v>14.75</v>
      </c>
      <c r="W432" s="77" t="s">
        <v>2183</v>
      </c>
      <c r="X432" s="77">
        <v>400</v>
      </c>
      <c r="Y432" s="77">
        <v>768</v>
      </c>
      <c r="Z432" s="77">
        <v>24</v>
      </c>
      <c r="AA432" s="89">
        <f t="shared" si="56"/>
        <v>0.30719999999999997</v>
      </c>
      <c r="AB432" s="77" t="s">
        <v>88</v>
      </c>
      <c r="AC432" s="78">
        <v>44681</v>
      </c>
      <c r="AD432" s="77"/>
      <c r="AE432" s="77" t="s">
        <v>2142</v>
      </c>
      <c r="AF432" s="77" t="str">
        <f t="shared" si="57"/>
        <v>CA4673040823T</v>
      </c>
      <c r="AG432" s="77">
        <f t="shared" si="58"/>
        <v>768</v>
      </c>
      <c r="AH432" s="77">
        <f t="shared" si="59"/>
        <v>24</v>
      </c>
      <c r="AI432" s="89">
        <f t="shared" si="60"/>
        <v>0.30719999999999997</v>
      </c>
      <c r="AJ432" s="77" t="s">
        <v>2143</v>
      </c>
      <c r="AK432" s="77" t="s">
        <v>3222</v>
      </c>
      <c r="AL432" s="78">
        <v>44665</v>
      </c>
      <c r="AM432" s="78">
        <v>44665</v>
      </c>
      <c r="AN432" s="78">
        <v>44666</v>
      </c>
      <c r="AO432" s="78">
        <v>44666</v>
      </c>
      <c r="AP432" s="78">
        <v>44666</v>
      </c>
      <c r="AQ432" s="77" t="s">
        <v>89</v>
      </c>
      <c r="AR432" s="77"/>
      <c r="AS432" s="77" t="s">
        <v>3222</v>
      </c>
      <c r="AT432" s="78"/>
      <c r="AU432" s="78"/>
      <c r="AV432" s="78"/>
      <c r="AW432" s="77" t="s">
        <v>1198</v>
      </c>
      <c r="AX432" s="77" t="s">
        <v>116</v>
      </c>
      <c r="AY432" s="576"/>
      <c r="AZ432" s="576"/>
      <c r="BA432" s="576"/>
      <c r="BB432" s="576"/>
      <c r="BC432" s="576"/>
      <c r="BD432" s="576"/>
      <c r="BE432" s="77">
        <f t="shared" si="61"/>
        <v>16</v>
      </c>
      <c r="BF432" s="77">
        <f t="shared" si="62"/>
        <v>4</v>
      </c>
      <c r="BG432" s="77">
        <f t="shared" si="63"/>
        <v>2022</v>
      </c>
      <c r="BH432" s="89"/>
    </row>
    <row r="433" spans="1:60">
      <c r="A433" s="77" t="s">
        <v>428</v>
      </c>
      <c r="B433" s="77" t="s">
        <v>2132</v>
      </c>
      <c r="C433" s="77" t="s">
        <v>3226</v>
      </c>
      <c r="D433" s="78"/>
      <c r="E433" s="77" t="s">
        <v>3227</v>
      </c>
      <c r="F433" s="77" t="s">
        <v>2135</v>
      </c>
      <c r="G433" s="77" t="s">
        <v>2136</v>
      </c>
      <c r="H433" s="77" t="s">
        <v>2137</v>
      </c>
      <c r="I433" s="77" t="s">
        <v>2138</v>
      </c>
      <c r="J433" s="77" t="s">
        <v>110</v>
      </c>
      <c r="K433" s="77">
        <v>90248</v>
      </c>
      <c r="L433" s="77" t="s">
        <v>190</v>
      </c>
      <c r="M433" s="77" t="s">
        <v>3228</v>
      </c>
      <c r="N433" s="77"/>
      <c r="O433" s="77"/>
      <c r="P433" s="77"/>
      <c r="Q433" s="77" t="s">
        <v>1267</v>
      </c>
      <c r="R433" s="77"/>
      <c r="S433" s="77"/>
      <c r="T433" s="77" t="s">
        <v>2582</v>
      </c>
      <c r="U433" s="77">
        <v>30372157</v>
      </c>
      <c r="V433" s="77">
        <v>14.75</v>
      </c>
      <c r="W433" s="77" t="s">
        <v>2722</v>
      </c>
      <c r="X433" s="77">
        <v>405</v>
      </c>
      <c r="Y433" s="77">
        <v>832</v>
      </c>
      <c r="Z433" s="77">
        <v>26</v>
      </c>
      <c r="AA433" s="89">
        <f t="shared" si="56"/>
        <v>0.33695999999999998</v>
      </c>
      <c r="AB433" s="77" t="s">
        <v>88</v>
      </c>
      <c r="AC433" s="78">
        <v>44681</v>
      </c>
      <c r="AD433" s="77"/>
      <c r="AE433" s="77" t="s">
        <v>2142</v>
      </c>
      <c r="AF433" s="77" t="str">
        <f t="shared" si="57"/>
        <v>CA5515041204T</v>
      </c>
      <c r="AG433" s="77">
        <f t="shared" si="58"/>
        <v>832</v>
      </c>
      <c r="AH433" s="77">
        <f t="shared" si="59"/>
        <v>26</v>
      </c>
      <c r="AI433" s="89">
        <f t="shared" si="60"/>
        <v>0.33695999999999998</v>
      </c>
      <c r="AJ433" s="77" t="s">
        <v>2143</v>
      </c>
      <c r="AK433" s="77" t="s">
        <v>3226</v>
      </c>
      <c r="AL433" s="78">
        <v>44665</v>
      </c>
      <c r="AM433" s="78">
        <v>44665</v>
      </c>
      <c r="AN433" s="78">
        <v>44666</v>
      </c>
      <c r="AO433" s="78">
        <v>44666</v>
      </c>
      <c r="AP433" s="78">
        <v>44666</v>
      </c>
      <c r="AQ433" s="77" t="s">
        <v>89</v>
      </c>
      <c r="AR433" s="77"/>
      <c r="AS433" s="77" t="s">
        <v>3226</v>
      </c>
      <c r="AT433" s="78"/>
      <c r="AU433" s="78"/>
      <c r="AV433" s="78"/>
      <c r="AW433" s="77" t="s">
        <v>1198</v>
      </c>
      <c r="AX433" s="77" t="s">
        <v>116</v>
      </c>
      <c r="AY433" s="576"/>
      <c r="AZ433" s="576"/>
      <c r="BA433" s="576"/>
      <c r="BB433" s="576"/>
      <c r="BC433" s="576"/>
      <c r="BD433" s="576"/>
      <c r="BE433" s="77">
        <f t="shared" si="61"/>
        <v>16</v>
      </c>
      <c r="BF433" s="77">
        <f t="shared" si="62"/>
        <v>4</v>
      </c>
      <c r="BG433" s="77">
        <f t="shared" si="63"/>
        <v>2022</v>
      </c>
      <c r="BH433" s="89"/>
    </row>
    <row r="434" spans="1:60">
      <c r="A434" s="77" t="s">
        <v>428</v>
      </c>
      <c r="B434" s="77" t="s">
        <v>2132</v>
      </c>
      <c r="C434" s="77" t="s">
        <v>3229</v>
      </c>
      <c r="D434" s="78"/>
      <c r="E434" s="77" t="s">
        <v>3227</v>
      </c>
      <c r="F434" s="77" t="s">
        <v>2135</v>
      </c>
      <c r="G434" s="77" t="s">
        <v>2136</v>
      </c>
      <c r="H434" s="77" t="s">
        <v>2137</v>
      </c>
      <c r="I434" s="77" t="s">
        <v>2138</v>
      </c>
      <c r="J434" s="77" t="s">
        <v>110</v>
      </c>
      <c r="K434" s="77">
        <v>90248</v>
      </c>
      <c r="L434" s="77" t="s">
        <v>190</v>
      </c>
      <c r="M434" s="77" t="s">
        <v>3228</v>
      </c>
      <c r="N434" s="77"/>
      <c r="O434" s="77"/>
      <c r="P434" s="77"/>
      <c r="Q434" s="77" t="s">
        <v>1267</v>
      </c>
      <c r="R434" s="77"/>
      <c r="S434" s="77"/>
      <c r="T434" s="77" t="s">
        <v>2582</v>
      </c>
      <c r="U434" s="77">
        <v>30372157</v>
      </c>
      <c r="V434" s="77">
        <v>14.75</v>
      </c>
      <c r="W434" s="77" t="s">
        <v>2722</v>
      </c>
      <c r="X434" s="77">
        <v>405</v>
      </c>
      <c r="Y434" s="77">
        <v>832</v>
      </c>
      <c r="Z434" s="77">
        <v>26</v>
      </c>
      <c r="AA434" s="89">
        <f t="shared" si="56"/>
        <v>0.33695999999999998</v>
      </c>
      <c r="AB434" s="77" t="s">
        <v>88</v>
      </c>
      <c r="AC434" s="78">
        <v>44681</v>
      </c>
      <c r="AD434" s="77"/>
      <c r="AE434" s="77" t="s">
        <v>2142</v>
      </c>
      <c r="AF434" s="77" t="str">
        <f t="shared" si="57"/>
        <v>CA5515041205T</v>
      </c>
      <c r="AG434" s="77">
        <f t="shared" si="58"/>
        <v>832</v>
      </c>
      <c r="AH434" s="77">
        <f t="shared" si="59"/>
        <v>26</v>
      </c>
      <c r="AI434" s="89">
        <f t="shared" si="60"/>
        <v>0.33695999999999998</v>
      </c>
      <c r="AJ434" s="77" t="s">
        <v>2143</v>
      </c>
      <c r="AK434" s="77" t="s">
        <v>3229</v>
      </c>
      <c r="AL434" s="78">
        <v>44665</v>
      </c>
      <c r="AM434" s="78">
        <v>44665</v>
      </c>
      <c r="AN434" s="78">
        <v>44666</v>
      </c>
      <c r="AO434" s="78">
        <v>44666</v>
      </c>
      <c r="AP434" s="78">
        <v>44666</v>
      </c>
      <c r="AQ434" s="77" t="s">
        <v>89</v>
      </c>
      <c r="AR434" s="77"/>
      <c r="AS434" s="77" t="s">
        <v>3229</v>
      </c>
      <c r="AT434" s="78"/>
      <c r="AU434" s="78"/>
      <c r="AV434" s="78"/>
      <c r="AW434" s="77" t="s">
        <v>1198</v>
      </c>
      <c r="AX434" s="77" t="s">
        <v>116</v>
      </c>
      <c r="AY434" s="576"/>
      <c r="AZ434" s="576"/>
      <c r="BA434" s="576"/>
      <c r="BB434" s="576"/>
      <c r="BC434" s="576"/>
      <c r="BD434" s="576"/>
      <c r="BE434" s="77">
        <f t="shared" si="61"/>
        <v>16</v>
      </c>
      <c r="BF434" s="77">
        <f t="shared" si="62"/>
        <v>4</v>
      </c>
      <c r="BG434" s="77">
        <f t="shared" si="63"/>
        <v>2022</v>
      </c>
      <c r="BH434" s="89"/>
    </row>
    <row r="435" spans="1:60">
      <c r="A435" s="77" t="s">
        <v>428</v>
      </c>
      <c r="B435" s="77" t="s">
        <v>2132</v>
      </c>
      <c r="C435" s="77" t="s">
        <v>3230</v>
      </c>
      <c r="D435" s="78"/>
      <c r="E435" s="77" t="s">
        <v>3231</v>
      </c>
      <c r="F435" s="77" t="s">
        <v>2135</v>
      </c>
      <c r="G435" s="77" t="s">
        <v>2147</v>
      </c>
      <c r="H435" s="77" t="s">
        <v>2148</v>
      </c>
      <c r="I435" s="77" t="s">
        <v>531</v>
      </c>
      <c r="J435" s="77" t="s">
        <v>110</v>
      </c>
      <c r="K435" s="77">
        <v>91761</v>
      </c>
      <c r="L435" s="77" t="s">
        <v>3232</v>
      </c>
      <c r="M435" s="77" t="s">
        <v>3233</v>
      </c>
      <c r="N435" s="77"/>
      <c r="O435" s="77"/>
      <c r="P435" s="77"/>
      <c r="Q435" s="77" t="s">
        <v>1267</v>
      </c>
      <c r="R435" s="77"/>
      <c r="S435" s="77"/>
      <c r="T435" s="77" t="s">
        <v>2658</v>
      </c>
      <c r="U435" s="77">
        <v>30390156</v>
      </c>
      <c r="V435" s="77">
        <v>14.75</v>
      </c>
      <c r="W435" s="77" t="s">
        <v>2552</v>
      </c>
      <c r="X435" s="77">
        <v>400</v>
      </c>
      <c r="Y435" s="77">
        <v>832</v>
      </c>
      <c r="Z435" s="77">
        <v>26</v>
      </c>
      <c r="AA435" s="89">
        <f t="shared" si="56"/>
        <v>0.33279999999999998</v>
      </c>
      <c r="AB435" s="77" t="s">
        <v>88</v>
      </c>
      <c r="AC435" s="78">
        <v>44681</v>
      </c>
      <c r="AD435" s="77"/>
      <c r="AE435" s="77" t="s">
        <v>2142</v>
      </c>
      <c r="AF435" s="77" t="str">
        <f t="shared" si="57"/>
        <v>CA7588040638T</v>
      </c>
      <c r="AG435" s="77">
        <f t="shared" si="58"/>
        <v>832</v>
      </c>
      <c r="AH435" s="77">
        <f t="shared" si="59"/>
        <v>26</v>
      </c>
      <c r="AI435" s="89">
        <f t="shared" si="60"/>
        <v>0.33279999999999998</v>
      </c>
      <c r="AJ435" s="77" t="s">
        <v>2143</v>
      </c>
      <c r="AK435" s="77" t="s">
        <v>3230</v>
      </c>
      <c r="AL435" s="78">
        <v>44665</v>
      </c>
      <c r="AM435" s="78">
        <v>44665</v>
      </c>
      <c r="AN435" s="78">
        <v>44666</v>
      </c>
      <c r="AO435" s="78">
        <v>44666</v>
      </c>
      <c r="AP435" s="78">
        <v>44666</v>
      </c>
      <c r="AQ435" s="77" t="s">
        <v>89</v>
      </c>
      <c r="AR435" s="77"/>
      <c r="AS435" s="77" t="s">
        <v>3230</v>
      </c>
      <c r="AT435" s="78"/>
      <c r="AU435" s="78"/>
      <c r="AV435" s="78"/>
      <c r="AW435" s="77" t="s">
        <v>1198</v>
      </c>
      <c r="AX435" s="77" t="s">
        <v>116</v>
      </c>
      <c r="AY435" s="576"/>
      <c r="AZ435" s="576"/>
      <c r="BA435" s="576"/>
      <c r="BB435" s="576"/>
      <c r="BC435" s="576"/>
      <c r="BD435" s="576"/>
      <c r="BE435" s="77">
        <f t="shared" si="61"/>
        <v>16</v>
      </c>
      <c r="BF435" s="77">
        <f t="shared" si="62"/>
        <v>4</v>
      </c>
      <c r="BG435" s="77">
        <f t="shared" si="63"/>
        <v>2022</v>
      </c>
      <c r="BH435" s="89"/>
    </row>
    <row r="436" spans="1:60">
      <c r="A436" s="77" t="s">
        <v>428</v>
      </c>
      <c r="B436" s="77" t="s">
        <v>2132</v>
      </c>
      <c r="C436" s="77" t="s">
        <v>3234</v>
      </c>
      <c r="D436" s="78"/>
      <c r="E436" s="77" t="s">
        <v>3235</v>
      </c>
      <c r="F436" s="77" t="s">
        <v>2135</v>
      </c>
      <c r="G436" s="77" t="s">
        <v>2147</v>
      </c>
      <c r="H436" s="77" t="s">
        <v>2148</v>
      </c>
      <c r="I436" s="77" t="s">
        <v>531</v>
      </c>
      <c r="J436" s="77" t="s">
        <v>110</v>
      </c>
      <c r="K436" s="77">
        <v>91761</v>
      </c>
      <c r="L436" s="77" t="s">
        <v>2168</v>
      </c>
      <c r="M436" s="77" t="s">
        <v>3236</v>
      </c>
      <c r="N436" s="77"/>
      <c r="O436" s="77"/>
      <c r="P436" s="77"/>
      <c r="Q436" s="77" t="s">
        <v>1267</v>
      </c>
      <c r="R436" s="77"/>
      <c r="S436" s="77"/>
      <c r="T436" s="77" t="s">
        <v>3237</v>
      </c>
      <c r="U436" s="77">
        <v>30390456</v>
      </c>
      <c r="V436" s="77">
        <v>14.75</v>
      </c>
      <c r="W436" s="77" t="s">
        <v>2552</v>
      </c>
      <c r="X436" s="77">
        <v>400</v>
      </c>
      <c r="Y436" s="77">
        <v>768</v>
      </c>
      <c r="Z436" s="77">
        <v>24</v>
      </c>
      <c r="AA436" s="89">
        <f t="shared" si="56"/>
        <v>0.30719999999999997</v>
      </c>
      <c r="AB436" s="77" t="s">
        <v>70</v>
      </c>
      <c r="AC436" s="78">
        <v>44681</v>
      </c>
      <c r="AD436" s="77"/>
      <c r="AE436" s="77" t="s">
        <v>2142</v>
      </c>
      <c r="AF436" s="77" t="str">
        <f t="shared" si="57"/>
        <v>CA7813040706T</v>
      </c>
      <c r="AG436" s="77">
        <f t="shared" si="58"/>
        <v>768</v>
      </c>
      <c r="AH436" s="77">
        <f t="shared" si="59"/>
        <v>24</v>
      </c>
      <c r="AI436" s="89">
        <f t="shared" si="60"/>
        <v>0.30719999999999997</v>
      </c>
      <c r="AJ436" s="77" t="s">
        <v>2143</v>
      </c>
      <c r="AK436" s="77" t="s">
        <v>3234</v>
      </c>
      <c r="AL436" s="78">
        <v>44666</v>
      </c>
      <c r="AM436" s="78">
        <v>44666</v>
      </c>
      <c r="AN436" s="78">
        <v>44666</v>
      </c>
      <c r="AO436" s="78">
        <v>44666</v>
      </c>
      <c r="AP436" s="78">
        <v>44666</v>
      </c>
      <c r="AQ436" s="77" t="s">
        <v>89</v>
      </c>
      <c r="AR436" s="77"/>
      <c r="AS436" s="77" t="s">
        <v>3234</v>
      </c>
      <c r="AT436" s="78"/>
      <c r="AU436" s="78"/>
      <c r="AV436" s="78"/>
      <c r="AW436" s="77" t="s">
        <v>1198</v>
      </c>
      <c r="AX436" s="77" t="s">
        <v>116</v>
      </c>
      <c r="AY436" s="576"/>
      <c r="AZ436" s="576"/>
      <c r="BA436" s="576"/>
      <c r="BB436" s="576"/>
      <c r="BC436" s="576"/>
      <c r="BD436" s="576"/>
      <c r="BE436" s="77">
        <f t="shared" si="61"/>
        <v>16</v>
      </c>
      <c r="BF436" s="77">
        <f t="shared" si="62"/>
        <v>4</v>
      </c>
      <c r="BG436" s="77">
        <f t="shared" si="63"/>
        <v>2022</v>
      </c>
      <c r="BH436" s="89"/>
    </row>
    <row r="437" spans="1:60">
      <c r="A437" s="77" t="s">
        <v>428</v>
      </c>
      <c r="B437" s="77" t="s">
        <v>56</v>
      </c>
      <c r="C437" s="77" t="s">
        <v>3312</v>
      </c>
      <c r="D437" s="78"/>
      <c r="E437" s="77" t="s">
        <v>3313</v>
      </c>
      <c r="F437" s="77" t="s">
        <v>2135</v>
      </c>
      <c r="G437" s="77" t="s">
        <v>3267</v>
      </c>
      <c r="H437" s="77" t="s">
        <v>3268</v>
      </c>
      <c r="I437" s="77" t="s">
        <v>2686</v>
      </c>
      <c r="J437" s="77" t="s">
        <v>110</v>
      </c>
      <c r="K437" s="77">
        <v>92833</v>
      </c>
      <c r="L437" s="77" t="s">
        <v>341</v>
      </c>
      <c r="M437" s="77" t="s">
        <v>3314</v>
      </c>
      <c r="N437" s="77"/>
      <c r="O437" s="77"/>
      <c r="P437" s="77"/>
      <c r="Q437" s="77" t="s">
        <v>1267</v>
      </c>
      <c r="R437" s="77"/>
      <c r="S437" s="77"/>
      <c r="T437" s="77" t="s">
        <v>3155</v>
      </c>
      <c r="U437" s="77">
        <v>30390256</v>
      </c>
      <c r="V437" s="77">
        <v>14.75</v>
      </c>
      <c r="W437" s="77" t="s">
        <v>2197</v>
      </c>
      <c r="X437" s="77">
        <v>400</v>
      </c>
      <c r="Y437" s="77">
        <v>624</v>
      </c>
      <c r="Z437" s="77">
        <v>24</v>
      </c>
      <c r="AA437" s="89">
        <f t="shared" si="56"/>
        <v>0.24959999999999999</v>
      </c>
      <c r="AB437" s="77" t="s">
        <v>70</v>
      </c>
      <c r="AC437" s="78">
        <v>44681</v>
      </c>
      <c r="AD437" s="77"/>
      <c r="AE437" s="77" t="s">
        <v>2142</v>
      </c>
      <c r="AF437" s="77" t="str">
        <f t="shared" si="57"/>
        <v>CA0822040756T</v>
      </c>
      <c r="AG437" s="77">
        <f t="shared" si="58"/>
        <v>624</v>
      </c>
      <c r="AH437" s="77">
        <f t="shared" si="59"/>
        <v>24</v>
      </c>
      <c r="AI437" s="89">
        <f t="shared" si="60"/>
        <v>0.24959999999999999</v>
      </c>
      <c r="AJ437" s="77" t="s">
        <v>2143</v>
      </c>
      <c r="AK437" s="77" t="s">
        <v>3312</v>
      </c>
      <c r="AL437" s="78">
        <v>44665</v>
      </c>
      <c r="AM437" s="78">
        <v>44665</v>
      </c>
      <c r="AN437" s="78">
        <v>44670</v>
      </c>
      <c r="AO437" s="78">
        <v>44670</v>
      </c>
      <c r="AP437" s="78">
        <v>44670</v>
      </c>
      <c r="AQ437" s="77" t="s">
        <v>89</v>
      </c>
      <c r="AR437" s="77" t="s">
        <v>3315</v>
      </c>
      <c r="AS437" s="77" t="s">
        <v>3312</v>
      </c>
      <c r="AT437" s="78"/>
      <c r="AU437" s="78"/>
      <c r="AV437" s="78"/>
      <c r="AW437" s="77" t="s">
        <v>1198</v>
      </c>
      <c r="AX437" s="77" t="s">
        <v>116</v>
      </c>
      <c r="AY437" s="576"/>
      <c r="AZ437" s="576"/>
      <c r="BA437" s="576"/>
      <c r="BB437" s="576"/>
      <c r="BC437" s="576"/>
      <c r="BD437" s="576"/>
      <c r="BE437" s="77">
        <f t="shared" si="61"/>
        <v>17</v>
      </c>
      <c r="BF437" s="77">
        <f t="shared" si="62"/>
        <v>4</v>
      </c>
      <c r="BG437" s="77">
        <f t="shared" si="63"/>
        <v>2022</v>
      </c>
      <c r="BH437" s="89"/>
    </row>
    <row r="438" spans="1:60">
      <c r="A438" s="77" t="s">
        <v>428</v>
      </c>
      <c r="B438" s="77" t="s">
        <v>56</v>
      </c>
      <c r="C438" s="77" t="s">
        <v>3316</v>
      </c>
      <c r="D438" s="78"/>
      <c r="E438" s="77" t="s">
        <v>3313</v>
      </c>
      <c r="F438" s="77" t="s">
        <v>2135</v>
      </c>
      <c r="G438" s="77" t="s">
        <v>3267</v>
      </c>
      <c r="H438" s="77" t="s">
        <v>3268</v>
      </c>
      <c r="I438" s="77" t="s">
        <v>2686</v>
      </c>
      <c r="J438" s="77" t="s">
        <v>110</v>
      </c>
      <c r="K438" s="77">
        <v>92833</v>
      </c>
      <c r="L438" s="77" t="s">
        <v>341</v>
      </c>
      <c r="M438" s="77" t="s">
        <v>3314</v>
      </c>
      <c r="N438" s="77"/>
      <c r="O438" s="77"/>
      <c r="P438" s="77"/>
      <c r="Q438" s="77" t="s">
        <v>1267</v>
      </c>
      <c r="R438" s="77"/>
      <c r="S438" s="77"/>
      <c r="T438" s="77" t="s">
        <v>3155</v>
      </c>
      <c r="U438" s="77">
        <v>30390256</v>
      </c>
      <c r="V438" s="77">
        <v>14.75</v>
      </c>
      <c r="W438" s="77" t="s">
        <v>2197</v>
      </c>
      <c r="X438" s="77">
        <v>400</v>
      </c>
      <c r="Y438" s="77">
        <v>624</v>
      </c>
      <c r="Z438" s="77">
        <v>24</v>
      </c>
      <c r="AA438" s="89">
        <f t="shared" si="56"/>
        <v>0.24959999999999999</v>
      </c>
      <c r="AB438" s="77" t="s">
        <v>70</v>
      </c>
      <c r="AC438" s="78">
        <v>44681</v>
      </c>
      <c r="AD438" s="77"/>
      <c r="AE438" s="77" t="s">
        <v>2142</v>
      </c>
      <c r="AF438" s="77" t="str">
        <f t="shared" si="57"/>
        <v>CA0822040757T</v>
      </c>
      <c r="AG438" s="77">
        <f t="shared" si="58"/>
        <v>624</v>
      </c>
      <c r="AH438" s="77">
        <f t="shared" si="59"/>
        <v>24</v>
      </c>
      <c r="AI438" s="89">
        <f t="shared" si="60"/>
        <v>0.24959999999999999</v>
      </c>
      <c r="AJ438" s="77" t="s">
        <v>2143</v>
      </c>
      <c r="AK438" s="77" t="s">
        <v>3316</v>
      </c>
      <c r="AL438" s="78">
        <v>44665</v>
      </c>
      <c r="AM438" s="78">
        <v>44665</v>
      </c>
      <c r="AN438" s="78">
        <v>44670</v>
      </c>
      <c r="AO438" s="78">
        <v>44670</v>
      </c>
      <c r="AP438" s="78">
        <v>44670</v>
      </c>
      <c r="AQ438" s="77" t="s">
        <v>89</v>
      </c>
      <c r="AR438" s="77" t="s">
        <v>3317</v>
      </c>
      <c r="AS438" s="77" t="s">
        <v>3316</v>
      </c>
      <c r="AT438" s="78"/>
      <c r="AU438" s="78"/>
      <c r="AV438" s="78"/>
      <c r="AW438" s="77" t="s">
        <v>1198</v>
      </c>
      <c r="AX438" s="77" t="s">
        <v>116</v>
      </c>
      <c r="AY438" s="576"/>
      <c r="AZ438" s="576"/>
      <c r="BA438" s="576"/>
      <c r="BB438" s="576"/>
      <c r="BC438" s="576"/>
      <c r="BD438" s="576"/>
      <c r="BE438" s="77">
        <f t="shared" si="61"/>
        <v>17</v>
      </c>
      <c r="BF438" s="77">
        <f t="shared" si="62"/>
        <v>4</v>
      </c>
      <c r="BG438" s="77">
        <f t="shared" si="63"/>
        <v>2022</v>
      </c>
      <c r="BH438" s="89"/>
    </row>
    <row r="439" spans="1:60">
      <c r="A439" s="77" t="s">
        <v>428</v>
      </c>
      <c r="B439" s="77" t="s">
        <v>56</v>
      </c>
      <c r="C439" s="77" t="s">
        <v>3342</v>
      </c>
      <c r="D439" s="78"/>
      <c r="E439" s="77" t="s">
        <v>3313</v>
      </c>
      <c r="F439" s="77" t="s">
        <v>2135</v>
      </c>
      <c r="G439" s="77" t="s">
        <v>3267</v>
      </c>
      <c r="H439" s="77" t="s">
        <v>3268</v>
      </c>
      <c r="I439" s="77" t="s">
        <v>2686</v>
      </c>
      <c r="J439" s="77" t="s">
        <v>110</v>
      </c>
      <c r="K439" s="77">
        <v>92833</v>
      </c>
      <c r="L439" s="77" t="s">
        <v>341</v>
      </c>
      <c r="M439" s="77" t="s">
        <v>3314</v>
      </c>
      <c r="N439" s="77"/>
      <c r="O439" s="77"/>
      <c r="P439" s="77"/>
      <c r="Q439" s="77" t="s">
        <v>1267</v>
      </c>
      <c r="R439" s="77"/>
      <c r="S439" s="77"/>
      <c r="T439" s="77" t="s">
        <v>3155</v>
      </c>
      <c r="U439" s="77">
        <v>30390256</v>
      </c>
      <c r="V439" s="77">
        <v>14.75</v>
      </c>
      <c r="W439" s="77" t="s">
        <v>2197</v>
      </c>
      <c r="X439" s="77">
        <v>400</v>
      </c>
      <c r="Y439" s="77">
        <v>624</v>
      </c>
      <c r="Z439" s="77">
        <v>24</v>
      </c>
      <c r="AA439" s="89">
        <f t="shared" si="56"/>
        <v>0.24959999999999999</v>
      </c>
      <c r="AB439" s="77" t="s">
        <v>70</v>
      </c>
      <c r="AC439" s="78">
        <v>44681</v>
      </c>
      <c r="AD439" s="77"/>
      <c r="AE439" s="77" t="s">
        <v>2142</v>
      </c>
      <c r="AF439" s="77" t="str">
        <f t="shared" si="57"/>
        <v>CA0822040758T</v>
      </c>
      <c r="AG439" s="77">
        <f t="shared" si="58"/>
        <v>624</v>
      </c>
      <c r="AH439" s="77">
        <f t="shared" si="59"/>
        <v>24</v>
      </c>
      <c r="AI439" s="89">
        <f t="shared" si="60"/>
        <v>0.24959999999999999</v>
      </c>
      <c r="AJ439" s="77" t="s">
        <v>2143</v>
      </c>
      <c r="AK439" s="77" t="s">
        <v>3342</v>
      </c>
      <c r="AL439" s="78">
        <v>44665</v>
      </c>
      <c r="AM439" s="78">
        <v>44665</v>
      </c>
      <c r="AN439" s="78">
        <v>44671</v>
      </c>
      <c r="AO439" s="78">
        <v>44671</v>
      </c>
      <c r="AP439" s="78">
        <v>44671</v>
      </c>
      <c r="AQ439" s="77" t="s">
        <v>89</v>
      </c>
      <c r="AR439" s="77" t="s">
        <v>3343</v>
      </c>
      <c r="AS439" s="77" t="s">
        <v>3342</v>
      </c>
      <c r="AT439" s="78"/>
      <c r="AU439" s="78"/>
      <c r="AV439" s="78"/>
      <c r="AW439" s="77" t="s">
        <v>1198</v>
      </c>
      <c r="AX439" s="77" t="s">
        <v>116</v>
      </c>
      <c r="AY439" s="576"/>
      <c r="AZ439" s="576"/>
      <c r="BA439" s="576"/>
      <c r="BB439" s="576"/>
      <c r="BC439" s="576"/>
      <c r="BD439" s="576"/>
      <c r="BE439" s="77">
        <f t="shared" si="61"/>
        <v>17</v>
      </c>
      <c r="BF439" s="77">
        <f t="shared" si="62"/>
        <v>4</v>
      </c>
      <c r="BG439" s="77">
        <f t="shared" si="63"/>
        <v>2022</v>
      </c>
      <c r="BH439" s="89"/>
    </row>
    <row r="440" spans="1:60">
      <c r="A440" s="77" t="s">
        <v>428</v>
      </c>
      <c r="B440" s="77" t="s">
        <v>1264</v>
      </c>
      <c r="C440" s="77" t="s">
        <v>3244</v>
      </c>
      <c r="D440" s="78"/>
      <c r="E440" s="77" t="s">
        <v>3245</v>
      </c>
      <c r="F440" s="77" t="s">
        <v>2135</v>
      </c>
      <c r="G440" s="77" t="s">
        <v>2147</v>
      </c>
      <c r="H440" s="77" t="s">
        <v>2148</v>
      </c>
      <c r="I440" s="77" t="s">
        <v>531</v>
      </c>
      <c r="J440" s="77" t="s">
        <v>110</v>
      </c>
      <c r="K440" s="77">
        <v>91761</v>
      </c>
      <c r="L440" s="77" t="s">
        <v>1829</v>
      </c>
      <c r="M440" s="77" t="s">
        <v>1830</v>
      </c>
      <c r="N440" s="77" t="s">
        <v>962</v>
      </c>
      <c r="O440" s="77" t="s">
        <v>98</v>
      </c>
      <c r="P440" s="77">
        <v>32226</v>
      </c>
      <c r="Q440" s="77" t="s">
        <v>1267</v>
      </c>
      <c r="R440" s="77" t="s">
        <v>1831</v>
      </c>
      <c r="S440" s="77" t="s">
        <v>2498</v>
      </c>
      <c r="T440" s="77" t="s">
        <v>1833</v>
      </c>
      <c r="U440" s="77">
        <v>30390156</v>
      </c>
      <c r="V440" s="77">
        <v>15</v>
      </c>
      <c r="W440" s="77" t="s">
        <v>2552</v>
      </c>
      <c r="X440" s="77">
        <v>400</v>
      </c>
      <c r="Y440" s="77">
        <v>32</v>
      </c>
      <c r="Z440" s="77">
        <v>1</v>
      </c>
      <c r="AA440" s="89">
        <f t="shared" si="56"/>
        <v>1.2800000000000001E-2</v>
      </c>
      <c r="AB440" s="77" t="s">
        <v>70</v>
      </c>
      <c r="AC440" s="78">
        <v>44681</v>
      </c>
      <c r="AD440" s="77"/>
      <c r="AE440" s="77" t="s">
        <v>2142</v>
      </c>
      <c r="AF440" s="77" t="str">
        <f t="shared" si="57"/>
        <v>CA2202031818T</v>
      </c>
      <c r="AG440" s="77">
        <f t="shared" si="58"/>
        <v>32</v>
      </c>
      <c r="AH440" s="77">
        <f t="shared" si="59"/>
        <v>1</v>
      </c>
      <c r="AI440" s="89">
        <f t="shared" si="60"/>
        <v>1.2800000000000001E-2</v>
      </c>
      <c r="AJ440" s="77" t="s">
        <v>2143</v>
      </c>
      <c r="AK440" s="77" t="s">
        <v>3244</v>
      </c>
      <c r="AL440" s="78">
        <v>44662</v>
      </c>
      <c r="AM440" s="78">
        <v>44662</v>
      </c>
      <c r="AN440" s="78">
        <v>44669</v>
      </c>
      <c r="AO440" s="78">
        <v>44669</v>
      </c>
      <c r="AP440" s="78">
        <v>44669</v>
      </c>
      <c r="AQ440" s="77" t="s">
        <v>89</v>
      </c>
      <c r="AR440" s="77" t="s">
        <v>3246</v>
      </c>
      <c r="AS440" s="77" t="s">
        <v>3244</v>
      </c>
      <c r="AT440" s="78"/>
      <c r="AU440" s="78"/>
      <c r="AV440" s="78"/>
      <c r="AW440" s="77" t="s">
        <v>1198</v>
      </c>
      <c r="AX440" s="77" t="s">
        <v>116</v>
      </c>
      <c r="AY440" s="576"/>
      <c r="AZ440" s="576"/>
      <c r="BA440" s="576"/>
      <c r="BB440" s="576"/>
      <c r="BC440" s="576"/>
      <c r="BD440" s="576"/>
      <c r="BE440" s="77">
        <f t="shared" si="61"/>
        <v>17</v>
      </c>
      <c r="BF440" s="77">
        <f t="shared" si="62"/>
        <v>4</v>
      </c>
      <c r="BG440" s="77">
        <f t="shared" si="63"/>
        <v>2022</v>
      </c>
      <c r="BH440" s="89"/>
    </row>
    <row r="441" spans="1:60">
      <c r="A441" s="77" t="s">
        <v>428</v>
      </c>
      <c r="B441" s="77" t="s">
        <v>1264</v>
      </c>
      <c r="C441" s="77" t="s">
        <v>3247</v>
      </c>
      <c r="D441" s="78"/>
      <c r="E441" s="77" t="s">
        <v>3075</v>
      </c>
      <c r="F441" s="77" t="s">
        <v>2135</v>
      </c>
      <c r="G441" s="77" t="s">
        <v>2147</v>
      </c>
      <c r="H441" s="77" t="s">
        <v>2148</v>
      </c>
      <c r="I441" s="77" t="s">
        <v>531</v>
      </c>
      <c r="J441" s="77" t="s">
        <v>110</v>
      </c>
      <c r="K441" s="77">
        <v>91761</v>
      </c>
      <c r="L441" s="77" t="s">
        <v>1829</v>
      </c>
      <c r="M441" s="77" t="s">
        <v>1830</v>
      </c>
      <c r="N441" s="77" t="s">
        <v>962</v>
      </c>
      <c r="O441" s="77" t="s">
        <v>98</v>
      </c>
      <c r="P441" s="77">
        <v>32226</v>
      </c>
      <c r="Q441" s="77" t="s">
        <v>1267</v>
      </c>
      <c r="R441" s="77" t="s">
        <v>1831</v>
      </c>
      <c r="S441" s="77" t="s">
        <v>2498</v>
      </c>
      <c r="T441" s="77" t="s">
        <v>1833</v>
      </c>
      <c r="U441" s="77">
        <v>30372157</v>
      </c>
      <c r="V441" s="77">
        <v>14.75</v>
      </c>
      <c r="W441" s="77" t="s">
        <v>2722</v>
      </c>
      <c r="X441" s="77">
        <v>405</v>
      </c>
      <c r="Y441" s="77">
        <v>832</v>
      </c>
      <c r="Z441" s="77">
        <v>26</v>
      </c>
      <c r="AA441" s="89">
        <f t="shared" si="56"/>
        <v>0.33695999999999998</v>
      </c>
      <c r="AB441" s="77" t="s">
        <v>70</v>
      </c>
      <c r="AC441" s="78">
        <v>44681</v>
      </c>
      <c r="AD441" s="77"/>
      <c r="AE441" s="77" t="s">
        <v>2142</v>
      </c>
      <c r="AF441" s="77" t="str">
        <f t="shared" si="57"/>
        <v>CA2022040401T</v>
      </c>
      <c r="AG441" s="77">
        <f t="shared" si="58"/>
        <v>832</v>
      </c>
      <c r="AH441" s="77">
        <f t="shared" si="59"/>
        <v>26</v>
      </c>
      <c r="AI441" s="89">
        <f t="shared" si="60"/>
        <v>0.33695999999999998</v>
      </c>
      <c r="AJ441" s="77" t="s">
        <v>2143</v>
      </c>
      <c r="AK441" s="77" t="s">
        <v>3247</v>
      </c>
      <c r="AL441" s="78">
        <v>44662</v>
      </c>
      <c r="AM441" s="78">
        <v>44662</v>
      </c>
      <c r="AN441" s="78">
        <v>44669</v>
      </c>
      <c r="AO441" s="78">
        <v>44669</v>
      </c>
      <c r="AP441" s="78">
        <v>44669</v>
      </c>
      <c r="AQ441" s="77" t="s">
        <v>89</v>
      </c>
      <c r="AR441" s="77" t="s">
        <v>3248</v>
      </c>
      <c r="AS441" s="77" t="s">
        <v>3247</v>
      </c>
      <c r="AT441" s="78"/>
      <c r="AU441" s="78"/>
      <c r="AV441" s="78"/>
      <c r="AW441" s="77" t="s">
        <v>1198</v>
      </c>
      <c r="AX441" s="77" t="s">
        <v>116</v>
      </c>
      <c r="AY441" s="576"/>
      <c r="AZ441" s="576"/>
      <c r="BA441" s="576"/>
      <c r="BB441" s="576"/>
      <c r="BC441" s="576"/>
      <c r="BD441" s="576"/>
      <c r="BE441" s="77">
        <f t="shared" si="61"/>
        <v>17</v>
      </c>
      <c r="BF441" s="77">
        <f t="shared" si="62"/>
        <v>4</v>
      </c>
      <c r="BG441" s="77">
        <f t="shared" si="63"/>
        <v>2022</v>
      </c>
      <c r="BH441" s="89"/>
    </row>
    <row r="442" spans="1:60">
      <c r="A442" s="77" t="s">
        <v>428</v>
      </c>
      <c r="B442" s="77" t="s">
        <v>1264</v>
      </c>
      <c r="C442" s="77" t="s">
        <v>3249</v>
      </c>
      <c r="D442" s="78"/>
      <c r="E442" s="77" t="s">
        <v>3075</v>
      </c>
      <c r="F442" s="77" t="s">
        <v>2135</v>
      </c>
      <c r="G442" s="77" t="s">
        <v>2147</v>
      </c>
      <c r="H442" s="77" t="s">
        <v>2148</v>
      </c>
      <c r="I442" s="77" t="s">
        <v>531</v>
      </c>
      <c r="J442" s="77" t="s">
        <v>110</v>
      </c>
      <c r="K442" s="77">
        <v>91761</v>
      </c>
      <c r="L442" s="77" t="s">
        <v>1829</v>
      </c>
      <c r="M442" s="77" t="s">
        <v>1830</v>
      </c>
      <c r="N442" s="77" t="s">
        <v>962</v>
      </c>
      <c r="O442" s="77" t="s">
        <v>98</v>
      </c>
      <c r="P442" s="77">
        <v>32226</v>
      </c>
      <c r="Q442" s="77" t="s">
        <v>1267</v>
      </c>
      <c r="R442" s="77" t="s">
        <v>1831</v>
      </c>
      <c r="S442" s="77" t="s">
        <v>2498</v>
      </c>
      <c r="T442" s="77" t="s">
        <v>1833</v>
      </c>
      <c r="U442" s="77">
        <v>30372157</v>
      </c>
      <c r="V442" s="77">
        <v>14.75</v>
      </c>
      <c r="W442" s="77" t="s">
        <v>2722</v>
      </c>
      <c r="X442" s="77">
        <v>405</v>
      </c>
      <c r="Y442" s="77">
        <v>832</v>
      </c>
      <c r="Z442" s="77">
        <v>26</v>
      </c>
      <c r="AA442" s="89">
        <f t="shared" si="56"/>
        <v>0.33695999999999998</v>
      </c>
      <c r="AB442" s="77" t="s">
        <v>70</v>
      </c>
      <c r="AC442" s="78">
        <v>44681</v>
      </c>
      <c r="AD442" s="77"/>
      <c r="AE442" s="77" t="s">
        <v>2142</v>
      </c>
      <c r="AF442" s="77" t="str">
        <f t="shared" si="57"/>
        <v>CA2022040404T</v>
      </c>
      <c r="AG442" s="77">
        <f t="shared" si="58"/>
        <v>832</v>
      </c>
      <c r="AH442" s="77">
        <f t="shared" si="59"/>
        <v>26</v>
      </c>
      <c r="AI442" s="89">
        <f t="shared" si="60"/>
        <v>0.33695999999999998</v>
      </c>
      <c r="AJ442" s="77" t="s">
        <v>2143</v>
      </c>
      <c r="AK442" s="77" t="s">
        <v>3249</v>
      </c>
      <c r="AL442" s="78">
        <v>44664</v>
      </c>
      <c r="AM442" s="78">
        <v>44664</v>
      </c>
      <c r="AN442" s="78">
        <v>44669</v>
      </c>
      <c r="AO442" s="78">
        <v>44669</v>
      </c>
      <c r="AP442" s="78">
        <v>44669</v>
      </c>
      <c r="AQ442" s="77" t="s">
        <v>89</v>
      </c>
      <c r="AR442" s="77"/>
      <c r="AS442" s="77" t="s">
        <v>3249</v>
      </c>
      <c r="AT442" s="78"/>
      <c r="AU442" s="78"/>
      <c r="AV442" s="78"/>
      <c r="AW442" s="77" t="s">
        <v>1198</v>
      </c>
      <c r="AX442" s="77" t="s">
        <v>116</v>
      </c>
      <c r="AY442" s="576"/>
      <c r="AZ442" s="576"/>
      <c r="BA442" s="576"/>
      <c r="BB442" s="576"/>
      <c r="BC442" s="576"/>
      <c r="BD442" s="576"/>
      <c r="BE442" s="77">
        <f t="shared" si="61"/>
        <v>17</v>
      </c>
      <c r="BF442" s="77">
        <f t="shared" si="62"/>
        <v>4</v>
      </c>
      <c r="BG442" s="77">
        <f t="shared" si="63"/>
        <v>2022</v>
      </c>
      <c r="BH442" s="89"/>
    </row>
    <row r="443" spans="1:60">
      <c r="A443" s="77" t="s">
        <v>428</v>
      </c>
      <c r="B443" s="77" t="s">
        <v>1264</v>
      </c>
      <c r="C443" s="77" t="s">
        <v>3250</v>
      </c>
      <c r="D443" s="78"/>
      <c r="E443" s="77" t="s">
        <v>3075</v>
      </c>
      <c r="F443" s="77" t="s">
        <v>2135</v>
      </c>
      <c r="G443" s="77" t="s">
        <v>2147</v>
      </c>
      <c r="H443" s="77" t="s">
        <v>2148</v>
      </c>
      <c r="I443" s="77" t="s">
        <v>531</v>
      </c>
      <c r="J443" s="77" t="s">
        <v>110</v>
      </c>
      <c r="K443" s="77">
        <v>91761</v>
      </c>
      <c r="L443" s="77" t="s">
        <v>1829</v>
      </c>
      <c r="M443" s="77" t="s">
        <v>1830</v>
      </c>
      <c r="N443" s="77" t="s">
        <v>962</v>
      </c>
      <c r="O443" s="77" t="s">
        <v>98</v>
      </c>
      <c r="P443" s="77">
        <v>32226</v>
      </c>
      <c r="Q443" s="77" t="s">
        <v>1267</v>
      </c>
      <c r="R443" s="77" t="s">
        <v>1831</v>
      </c>
      <c r="S443" s="77" t="s">
        <v>2498</v>
      </c>
      <c r="T443" s="77" t="s">
        <v>1833</v>
      </c>
      <c r="U443" s="77">
        <v>30372157</v>
      </c>
      <c r="V443" s="77">
        <v>14.75</v>
      </c>
      <c r="W443" s="77" t="s">
        <v>2722</v>
      </c>
      <c r="X443" s="77">
        <v>405</v>
      </c>
      <c r="Y443" s="77">
        <v>832</v>
      </c>
      <c r="Z443" s="77">
        <v>26</v>
      </c>
      <c r="AA443" s="89">
        <f t="shared" si="56"/>
        <v>0.33695999999999998</v>
      </c>
      <c r="AB443" s="77" t="s">
        <v>70</v>
      </c>
      <c r="AC443" s="78">
        <v>44681</v>
      </c>
      <c r="AD443" s="77"/>
      <c r="AE443" s="77" t="s">
        <v>2142</v>
      </c>
      <c r="AF443" s="77" t="str">
        <f t="shared" si="57"/>
        <v>CA2022040405T</v>
      </c>
      <c r="AG443" s="77">
        <f t="shared" si="58"/>
        <v>832</v>
      </c>
      <c r="AH443" s="77">
        <f t="shared" si="59"/>
        <v>26</v>
      </c>
      <c r="AI443" s="89">
        <f t="shared" si="60"/>
        <v>0.33695999999999998</v>
      </c>
      <c r="AJ443" s="77" t="s">
        <v>2143</v>
      </c>
      <c r="AK443" s="77" t="s">
        <v>3250</v>
      </c>
      <c r="AL443" s="78">
        <v>44664</v>
      </c>
      <c r="AM443" s="78">
        <v>44664</v>
      </c>
      <c r="AN443" s="78">
        <v>44669</v>
      </c>
      <c r="AO443" s="78">
        <v>44669</v>
      </c>
      <c r="AP443" s="78">
        <v>44669</v>
      </c>
      <c r="AQ443" s="77" t="s">
        <v>89</v>
      </c>
      <c r="AR443" s="77"/>
      <c r="AS443" s="77" t="s">
        <v>3250</v>
      </c>
      <c r="AT443" s="78"/>
      <c r="AU443" s="78"/>
      <c r="AV443" s="78"/>
      <c r="AW443" s="77" t="s">
        <v>1198</v>
      </c>
      <c r="AX443" s="77" t="s">
        <v>116</v>
      </c>
      <c r="AY443" s="576"/>
      <c r="AZ443" s="576"/>
      <c r="BA443" s="576"/>
      <c r="BB443" s="576"/>
      <c r="BC443" s="576"/>
      <c r="BD443" s="576"/>
      <c r="BE443" s="77">
        <f t="shared" si="61"/>
        <v>17</v>
      </c>
      <c r="BF443" s="77">
        <f t="shared" si="62"/>
        <v>4</v>
      </c>
      <c r="BG443" s="77">
        <f t="shared" si="63"/>
        <v>2022</v>
      </c>
      <c r="BH443" s="89"/>
    </row>
    <row r="444" spans="1:60">
      <c r="A444" s="77" t="s">
        <v>428</v>
      </c>
      <c r="B444" s="77" t="s">
        <v>1264</v>
      </c>
      <c r="C444" s="77" t="s">
        <v>3251</v>
      </c>
      <c r="D444" s="78"/>
      <c r="E444" s="77" t="s">
        <v>3075</v>
      </c>
      <c r="F444" s="77" t="s">
        <v>2135</v>
      </c>
      <c r="G444" s="77" t="s">
        <v>2136</v>
      </c>
      <c r="H444" s="77" t="s">
        <v>2137</v>
      </c>
      <c r="I444" s="77" t="s">
        <v>2138</v>
      </c>
      <c r="J444" s="77" t="s">
        <v>110</v>
      </c>
      <c r="K444" s="77">
        <v>90248</v>
      </c>
      <c r="L444" s="77" t="s">
        <v>1829</v>
      </c>
      <c r="M444" s="77" t="s">
        <v>1830</v>
      </c>
      <c r="N444" s="77" t="s">
        <v>962</v>
      </c>
      <c r="O444" s="77" t="s">
        <v>98</v>
      </c>
      <c r="P444" s="77">
        <v>32226</v>
      </c>
      <c r="Q444" s="77" t="s">
        <v>1267</v>
      </c>
      <c r="R444" s="77" t="s">
        <v>1831</v>
      </c>
      <c r="S444" s="77" t="s">
        <v>2498</v>
      </c>
      <c r="T444" s="77" t="s">
        <v>1833</v>
      </c>
      <c r="U444" s="77">
        <v>30372157</v>
      </c>
      <c r="V444" s="77">
        <v>14.75</v>
      </c>
      <c r="W444" s="77" t="s">
        <v>2722</v>
      </c>
      <c r="X444" s="77">
        <v>405</v>
      </c>
      <c r="Y444" s="77">
        <v>832</v>
      </c>
      <c r="Z444" s="77">
        <v>26</v>
      </c>
      <c r="AA444" s="89">
        <f t="shared" si="56"/>
        <v>0.33695999999999998</v>
      </c>
      <c r="AB444" s="77" t="s">
        <v>70</v>
      </c>
      <c r="AC444" s="78">
        <v>44681</v>
      </c>
      <c r="AD444" s="77"/>
      <c r="AE444" s="77" t="s">
        <v>2142</v>
      </c>
      <c r="AF444" s="77" t="str">
        <f t="shared" si="57"/>
        <v>CA2022040406T</v>
      </c>
      <c r="AG444" s="77">
        <f t="shared" si="58"/>
        <v>832</v>
      </c>
      <c r="AH444" s="77">
        <f t="shared" si="59"/>
        <v>26</v>
      </c>
      <c r="AI444" s="89">
        <f t="shared" si="60"/>
        <v>0.33695999999999998</v>
      </c>
      <c r="AJ444" s="77" t="s">
        <v>2143</v>
      </c>
      <c r="AK444" s="77" t="s">
        <v>3251</v>
      </c>
      <c r="AL444" s="78">
        <v>44664</v>
      </c>
      <c r="AM444" s="78">
        <v>44664</v>
      </c>
      <c r="AN444" s="78">
        <v>44669</v>
      </c>
      <c r="AO444" s="78">
        <v>44669</v>
      </c>
      <c r="AP444" s="78">
        <v>44669</v>
      </c>
      <c r="AQ444" s="77" t="s">
        <v>89</v>
      </c>
      <c r="AR444" s="77"/>
      <c r="AS444" s="77" t="s">
        <v>3251</v>
      </c>
      <c r="AT444" s="78"/>
      <c r="AU444" s="78"/>
      <c r="AV444" s="78"/>
      <c r="AW444" s="77" t="s">
        <v>1198</v>
      </c>
      <c r="AX444" s="77" t="s">
        <v>116</v>
      </c>
      <c r="AY444" s="576"/>
      <c r="AZ444" s="576"/>
      <c r="BA444" s="576"/>
      <c r="BB444" s="576"/>
      <c r="BC444" s="576"/>
      <c r="BD444" s="576"/>
      <c r="BE444" s="77">
        <f t="shared" si="61"/>
        <v>17</v>
      </c>
      <c r="BF444" s="77">
        <f t="shared" si="62"/>
        <v>4</v>
      </c>
      <c r="BG444" s="77">
        <f t="shared" si="63"/>
        <v>2022</v>
      </c>
      <c r="BH444" s="89"/>
    </row>
    <row r="445" spans="1:60">
      <c r="A445" s="77" t="s">
        <v>428</v>
      </c>
      <c r="B445" s="77" t="s">
        <v>2132</v>
      </c>
      <c r="C445" s="77" t="s">
        <v>3252</v>
      </c>
      <c r="D445" s="78"/>
      <c r="E445" s="77" t="s">
        <v>3253</v>
      </c>
      <c r="F445" s="77" t="s">
        <v>2135</v>
      </c>
      <c r="G445" s="77" t="s">
        <v>2136</v>
      </c>
      <c r="H445" s="77" t="s">
        <v>2137</v>
      </c>
      <c r="I445" s="77" t="s">
        <v>2138</v>
      </c>
      <c r="J445" s="77" t="s">
        <v>110</v>
      </c>
      <c r="K445" s="77">
        <v>90248</v>
      </c>
      <c r="L445" s="77" t="s">
        <v>2168</v>
      </c>
      <c r="M445" s="77" t="s">
        <v>3254</v>
      </c>
      <c r="N445" s="77"/>
      <c r="O445" s="77"/>
      <c r="P445" s="77"/>
      <c r="Q445" s="77" t="s">
        <v>1267</v>
      </c>
      <c r="R445" s="77"/>
      <c r="S445" s="77"/>
      <c r="T445" s="77" t="s">
        <v>3255</v>
      </c>
      <c r="U445" s="77">
        <v>30390456</v>
      </c>
      <c r="V445" s="77">
        <v>14.75</v>
      </c>
      <c r="W445" s="77" t="s">
        <v>2552</v>
      </c>
      <c r="X445" s="77">
        <v>400</v>
      </c>
      <c r="Y445" s="77">
        <v>768</v>
      </c>
      <c r="Z445" s="77">
        <v>24</v>
      </c>
      <c r="AA445" s="89">
        <f t="shared" si="56"/>
        <v>0.30719999999999997</v>
      </c>
      <c r="AB445" s="77" t="s">
        <v>70</v>
      </c>
      <c r="AC445" s="78">
        <v>44681</v>
      </c>
      <c r="AD445" s="77"/>
      <c r="AE445" s="77" t="s">
        <v>2142</v>
      </c>
      <c r="AF445" s="77" t="str">
        <f t="shared" si="57"/>
        <v>CA5332040631T</v>
      </c>
      <c r="AG445" s="77">
        <f t="shared" si="58"/>
        <v>768</v>
      </c>
      <c r="AH445" s="77">
        <f t="shared" si="59"/>
        <v>24</v>
      </c>
      <c r="AI445" s="89">
        <f t="shared" si="60"/>
        <v>0.30719999999999997</v>
      </c>
      <c r="AJ445" s="77" t="s">
        <v>2143</v>
      </c>
      <c r="AK445" s="77" t="s">
        <v>3252</v>
      </c>
      <c r="AL445" s="78">
        <v>44664</v>
      </c>
      <c r="AM445" s="78">
        <v>44664</v>
      </c>
      <c r="AN445" s="78">
        <v>44669</v>
      </c>
      <c r="AO445" s="78">
        <v>44669</v>
      </c>
      <c r="AP445" s="78">
        <v>44669</v>
      </c>
      <c r="AQ445" s="77" t="s">
        <v>89</v>
      </c>
      <c r="AR445" s="77"/>
      <c r="AS445" s="77" t="s">
        <v>3252</v>
      </c>
      <c r="AT445" s="78"/>
      <c r="AU445" s="78"/>
      <c r="AV445" s="78"/>
      <c r="AW445" s="77" t="s">
        <v>1198</v>
      </c>
      <c r="AX445" s="77" t="s">
        <v>116</v>
      </c>
      <c r="AY445" s="576"/>
      <c r="AZ445" s="576"/>
      <c r="BA445" s="576"/>
      <c r="BB445" s="576"/>
      <c r="BC445" s="576"/>
      <c r="BD445" s="576"/>
      <c r="BE445" s="77">
        <f t="shared" si="61"/>
        <v>17</v>
      </c>
      <c r="BF445" s="77">
        <f t="shared" si="62"/>
        <v>4</v>
      </c>
      <c r="BG445" s="77">
        <f t="shared" si="63"/>
        <v>2022</v>
      </c>
      <c r="BH445" s="89"/>
    </row>
    <row r="446" spans="1:60">
      <c r="A446" s="77" t="s">
        <v>428</v>
      </c>
      <c r="B446" s="77" t="s">
        <v>1264</v>
      </c>
      <c r="C446" s="77" t="s">
        <v>3256</v>
      </c>
      <c r="D446" s="78"/>
      <c r="E446" s="77" t="s">
        <v>3257</v>
      </c>
      <c r="F446" s="77" t="s">
        <v>2135</v>
      </c>
      <c r="G446" s="77" t="s">
        <v>2136</v>
      </c>
      <c r="H446" s="77" t="s">
        <v>2137</v>
      </c>
      <c r="I446" s="77" t="s">
        <v>2138</v>
      </c>
      <c r="J446" s="77" t="s">
        <v>110</v>
      </c>
      <c r="K446" s="77">
        <v>90248</v>
      </c>
      <c r="L446" s="77" t="s">
        <v>1829</v>
      </c>
      <c r="M446" s="77" t="s">
        <v>1830</v>
      </c>
      <c r="N446" s="77" t="s">
        <v>962</v>
      </c>
      <c r="O446" s="77" t="s">
        <v>98</v>
      </c>
      <c r="P446" s="77">
        <v>32226</v>
      </c>
      <c r="Q446" s="77" t="s">
        <v>1267</v>
      </c>
      <c r="R446" s="77" t="s">
        <v>1831</v>
      </c>
      <c r="S446" s="77" t="s">
        <v>2498</v>
      </c>
      <c r="T446" s="77" t="s">
        <v>1833</v>
      </c>
      <c r="U446" s="77">
        <v>30390156</v>
      </c>
      <c r="V446" s="77">
        <v>14.75</v>
      </c>
      <c r="W446" s="77" t="s">
        <v>2552</v>
      </c>
      <c r="X446" s="77">
        <v>400</v>
      </c>
      <c r="Y446" s="77">
        <v>832</v>
      </c>
      <c r="Z446" s="77">
        <v>26</v>
      </c>
      <c r="AA446" s="89">
        <f t="shared" si="56"/>
        <v>0.33279999999999998</v>
      </c>
      <c r="AB446" s="77" t="s">
        <v>70</v>
      </c>
      <c r="AC446" s="78">
        <v>44681</v>
      </c>
      <c r="AD446" s="77"/>
      <c r="AE446" s="77" t="s">
        <v>2142</v>
      </c>
      <c r="AF446" s="77" t="str">
        <f t="shared" si="57"/>
        <v>CA2032040803T</v>
      </c>
      <c r="AG446" s="77">
        <f t="shared" si="58"/>
        <v>832</v>
      </c>
      <c r="AH446" s="77">
        <f t="shared" si="59"/>
        <v>26</v>
      </c>
      <c r="AI446" s="89">
        <f t="shared" si="60"/>
        <v>0.33279999999999998</v>
      </c>
      <c r="AJ446" s="77" t="s">
        <v>2143</v>
      </c>
      <c r="AK446" s="77" t="s">
        <v>3256</v>
      </c>
      <c r="AL446" s="78">
        <v>44664</v>
      </c>
      <c r="AM446" s="78">
        <v>44664</v>
      </c>
      <c r="AN446" s="78">
        <v>44669</v>
      </c>
      <c r="AO446" s="78">
        <v>44669</v>
      </c>
      <c r="AP446" s="78">
        <v>44669</v>
      </c>
      <c r="AQ446" s="77" t="s">
        <v>89</v>
      </c>
      <c r="AR446" s="77"/>
      <c r="AS446" s="77" t="s">
        <v>3256</v>
      </c>
      <c r="AT446" s="78"/>
      <c r="AU446" s="78"/>
      <c r="AV446" s="78"/>
      <c r="AW446" s="77" t="s">
        <v>1198</v>
      </c>
      <c r="AX446" s="77" t="s">
        <v>116</v>
      </c>
      <c r="AY446" s="576"/>
      <c r="AZ446" s="576"/>
      <c r="BA446" s="576"/>
      <c r="BB446" s="576"/>
      <c r="BC446" s="576"/>
      <c r="BD446" s="576"/>
      <c r="BE446" s="77">
        <f t="shared" si="61"/>
        <v>17</v>
      </c>
      <c r="BF446" s="77">
        <f t="shared" si="62"/>
        <v>4</v>
      </c>
      <c r="BG446" s="77">
        <f t="shared" si="63"/>
        <v>2022</v>
      </c>
      <c r="BH446" s="89"/>
    </row>
    <row r="447" spans="1:60">
      <c r="A447" s="77" t="s">
        <v>428</v>
      </c>
      <c r="B447" s="77" t="s">
        <v>1264</v>
      </c>
      <c r="C447" s="77" t="s">
        <v>3258</v>
      </c>
      <c r="D447" s="78"/>
      <c r="E447" s="77" t="s">
        <v>3257</v>
      </c>
      <c r="F447" s="77" t="s">
        <v>2135</v>
      </c>
      <c r="G447" s="77" t="s">
        <v>2136</v>
      </c>
      <c r="H447" s="77" t="s">
        <v>2137</v>
      </c>
      <c r="I447" s="77" t="s">
        <v>2138</v>
      </c>
      <c r="J447" s="77" t="s">
        <v>110</v>
      </c>
      <c r="K447" s="77">
        <v>90248</v>
      </c>
      <c r="L447" s="77" t="s">
        <v>1829</v>
      </c>
      <c r="M447" s="77" t="s">
        <v>1830</v>
      </c>
      <c r="N447" s="77" t="s">
        <v>962</v>
      </c>
      <c r="O447" s="77" t="s">
        <v>98</v>
      </c>
      <c r="P447" s="77">
        <v>32226</v>
      </c>
      <c r="Q447" s="77" t="s">
        <v>1267</v>
      </c>
      <c r="R447" s="77" t="s">
        <v>1831</v>
      </c>
      <c r="S447" s="77" t="s">
        <v>2498</v>
      </c>
      <c r="T447" s="77" t="s">
        <v>1833</v>
      </c>
      <c r="U447" s="77">
        <v>30390156</v>
      </c>
      <c r="V447" s="77">
        <v>14.75</v>
      </c>
      <c r="W447" s="77" t="s">
        <v>2552</v>
      </c>
      <c r="X447" s="77">
        <v>400</v>
      </c>
      <c r="Y447" s="77">
        <v>832</v>
      </c>
      <c r="Z447" s="77">
        <v>26</v>
      </c>
      <c r="AA447" s="89">
        <f t="shared" si="56"/>
        <v>0.33279999999999998</v>
      </c>
      <c r="AB447" s="77" t="s">
        <v>70</v>
      </c>
      <c r="AC447" s="78">
        <v>44681</v>
      </c>
      <c r="AD447" s="77"/>
      <c r="AE447" s="77" t="s">
        <v>2142</v>
      </c>
      <c r="AF447" s="77" t="str">
        <f t="shared" si="57"/>
        <v>CA2032040804T</v>
      </c>
      <c r="AG447" s="77">
        <f t="shared" si="58"/>
        <v>832</v>
      </c>
      <c r="AH447" s="77">
        <f t="shared" si="59"/>
        <v>26</v>
      </c>
      <c r="AI447" s="89">
        <f t="shared" si="60"/>
        <v>0.33279999999999998</v>
      </c>
      <c r="AJ447" s="77" t="s">
        <v>2143</v>
      </c>
      <c r="AK447" s="77" t="s">
        <v>3258</v>
      </c>
      <c r="AL447" s="78">
        <v>44664</v>
      </c>
      <c r="AM447" s="78">
        <v>44664</v>
      </c>
      <c r="AN447" s="78">
        <v>44669</v>
      </c>
      <c r="AO447" s="78">
        <v>44669</v>
      </c>
      <c r="AP447" s="78">
        <v>44669</v>
      </c>
      <c r="AQ447" s="77" t="s">
        <v>89</v>
      </c>
      <c r="AR447" s="77"/>
      <c r="AS447" s="77" t="s">
        <v>3258</v>
      </c>
      <c r="AT447" s="78"/>
      <c r="AU447" s="78"/>
      <c r="AV447" s="78"/>
      <c r="AW447" s="77" t="s">
        <v>1198</v>
      </c>
      <c r="AX447" s="77" t="s">
        <v>116</v>
      </c>
      <c r="AY447" s="576"/>
      <c r="AZ447" s="576"/>
      <c r="BA447" s="576"/>
      <c r="BB447" s="576"/>
      <c r="BC447" s="576"/>
      <c r="BD447" s="576"/>
      <c r="BE447" s="77">
        <f t="shared" si="61"/>
        <v>17</v>
      </c>
      <c r="BF447" s="77">
        <f t="shared" si="62"/>
        <v>4</v>
      </c>
      <c r="BG447" s="77">
        <f t="shared" si="63"/>
        <v>2022</v>
      </c>
      <c r="BH447" s="89"/>
    </row>
    <row r="448" spans="1:60">
      <c r="A448" s="77" t="s">
        <v>428</v>
      </c>
      <c r="B448" s="77" t="s">
        <v>1264</v>
      </c>
      <c r="C448" s="77" t="s">
        <v>3259</v>
      </c>
      <c r="D448" s="78"/>
      <c r="E448" s="77" t="s">
        <v>3257</v>
      </c>
      <c r="F448" s="77" t="s">
        <v>2135</v>
      </c>
      <c r="G448" s="77" t="s">
        <v>2147</v>
      </c>
      <c r="H448" s="77" t="s">
        <v>2148</v>
      </c>
      <c r="I448" s="77" t="s">
        <v>531</v>
      </c>
      <c r="J448" s="77" t="s">
        <v>110</v>
      </c>
      <c r="K448" s="77">
        <v>91761</v>
      </c>
      <c r="L448" s="77" t="s">
        <v>1829</v>
      </c>
      <c r="M448" s="77" t="s">
        <v>1830</v>
      </c>
      <c r="N448" s="77" t="s">
        <v>962</v>
      </c>
      <c r="O448" s="77" t="s">
        <v>98</v>
      </c>
      <c r="P448" s="77">
        <v>32226</v>
      </c>
      <c r="Q448" s="77" t="s">
        <v>1267</v>
      </c>
      <c r="R448" s="77" t="s">
        <v>1831</v>
      </c>
      <c r="S448" s="77" t="s">
        <v>2498</v>
      </c>
      <c r="T448" s="77" t="s">
        <v>1833</v>
      </c>
      <c r="U448" s="77">
        <v>30390156</v>
      </c>
      <c r="V448" s="77">
        <v>14.75</v>
      </c>
      <c r="W448" s="77" t="s">
        <v>2552</v>
      </c>
      <c r="X448" s="77">
        <v>400</v>
      </c>
      <c r="Y448" s="77">
        <v>832</v>
      </c>
      <c r="Z448" s="77">
        <v>26</v>
      </c>
      <c r="AA448" s="89">
        <f t="shared" si="56"/>
        <v>0.33279999999999998</v>
      </c>
      <c r="AB448" s="77" t="s">
        <v>70</v>
      </c>
      <c r="AC448" s="78">
        <v>44681</v>
      </c>
      <c r="AD448" s="77"/>
      <c r="AE448" s="77" t="s">
        <v>2142</v>
      </c>
      <c r="AF448" s="77" t="str">
        <f t="shared" si="57"/>
        <v>CA2032040807T</v>
      </c>
      <c r="AG448" s="77">
        <f t="shared" si="58"/>
        <v>832</v>
      </c>
      <c r="AH448" s="77">
        <f t="shared" si="59"/>
        <v>26</v>
      </c>
      <c r="AI448" s="89">
        <f t="shared" si="60"/>
        <v>0.33279999999999998</v>
      </c>
      <c r="AJ448" s="77" t="s">
        <v>2143</v>
      </c>
      <c r="AK448" s="77" t="s">
        <v>3259</v>
      </c>
      <c r="AL448" s="78">
        <v>44664</v>
      </c>
      <c r="AM448" s="78">
        <v>44664</v>
      </c>
      <c r="AN448" s="78">
        <v>44669</v>
      </c>
      <c r="AO448" s="78">
        <v>44669</v>
      </c>
      <c r="AP448" s="78">
        <v>44669</v>
      </c>
      <c r="AQ448" s="77" t="s">
        <v>89</v>
      </c>
      <c r="AR448" s="77"/>
      <c r="AS448" s="77" t="s">
        <v>3259</v>
      </c>
      <c r="AT448" s="78"/>
      <c r="AU448" s="78"/>
      <c r="AV448" s="78"/>
      <c r="AW448" s="77" t="s">
        <v>1198</v>
      </c>
      <c r="AX448" s="77" t="s">
        <v>116</v>
      </c>
      <c r="AY448" s="576"/>
      <c r="AZ448" s="576"/>
      <c r="BA448" s="576"/>
      <c r="BB448" s="576"/>
      <c r="BC448" s="576"/>
      <c r="BD448" s="576"/>
      <c r="BE448" s="77">
        <f t="shared" si="61"/>
        <v>17</v>
      </c>
      <c r="BF448" s="77">
        <f t="shared" si="62"/>
        <v>4</v>
      </c>
      <c r="BG448" s="77">
        <f t="shared" si="63"/>
        <v>2022</v>
      </c>
      <c r="BH448" s="89"/>
    </row>
    <row r="449" spans="1:60">
      <c r="A449" s="77" t="s">
        <v>428</v>
      </c>
      <c r="B449" s="77" t="s">
        <v>1264</v>
      </c>
      <c r="C449" s="77" t="s">
        <v>3260</v>
      </c>
      <c r="D449" s="78"/>
      <c r="E449" s="77" t="s">
        <v>3257</v>
      </c>
      <c r="F449" s="77" t="s">
        <v>2135</v>
      </c>
      <c r="G449" s="77" t="s">
        <v>2147</v>
      </c>
      <c r="H449" s="77" t="s">
        <v>2148</v>
      </c>
      <c r="I449" s="77" t="s">
        <v>531</v>
      </c>
      <c r="J449" s="77" t="s">
        <v>110</v>
      </c>
      <c r="K449" s="77">
        <v>91761</v>
      </c>
      <c r="L449" s="77" t="s">
        <v>1829</v>
      </c>
      <c r="M449" s="77" t="s">
        <v>1830</v>
      </c>
      <c r="N449" s="77" t="s">
        <v>962</v>
      </c>
      <c r="O449" s="77" t="s">
        <v>98</v>
      </c>
      <c r="P449" s="77">
        <v>32226</v>
      </c>
      <c r="Q449" s="77" t="s">
        <v>1267</v>
      </c>
      <c r="R449" s="77" t="s">
        <v>1831</v>
      </c>
      <c r="S449" s="77" t="s">
        <v>2498</v>
      </c>
      <c r="T449" s="77" t="s">
        <v>1833</v>
      </c>
      <c r="U449" s="77">
        <v>30390156</v>
      </c>
      <c r="V449" s="77">
        <v>14.75</v>
      </c>
      <c r="W449" s="77" t="s">
        <v>2552</v>
      </c>
      <c r="X449" s="77">
        <v>400</v>
      </c>
      <c r="Y449" s="77">
        <v>832</v>
      </c>
      <c r="Z449" s="77">
        <v>26</v>
      </c>
      <c r="AA449" s="89">
        <f t="shared" si="56"/>
        <v>0.33279999999999998</v>
      </c>
      <c r="AB449" s="77" t="s">
        <v>70</v>
      </c>
      <c r="AC449" s="78">
        <v>44681</v>
      </c>
      <c r="AD449" s="77"/>
      <c r="AE449" s="77" t="s">
        <v>2142</v>
      </c>
      <c r="AF449" s="77" t="str">
        <f t="shared" si="57"/>
        <v>CA2032040808T</v>
      </c>
      <c r="AG449" s="77">
        <f t="shared" si="58"/>
        <v>832</v>
      </c>
      <c r="AH449" s="77">
        <f t="shared" si="59"/>
        <v>26</v>
      </c>
      <c r="AI449" s="89">
        <f t="shared" si="60"/>
        <v>0.33279999999999998</v>
      </c>
      <c r="AJ449" s="77" t="s">
        <v>2143</v>
      </c>
      <c r="AK449" s="77" t="s">
        <v>3260</v>
      </c>
      <c r="AL449" s="78">
        <v>44664</v>
      </c>
      <c r="AM449" s="78">
        <v>44664</v>
      </c>
      <c r="AN449" s="78">
        <v>44669</v>
      </c>
      <c r="AO449" s="78">
        <v>44669</v>
      </c>
      <c r="AP449" s="78">
        <v>44669</v>
      </c>
      <c r="AQ449" s="77" t="s">
        <v>89</v>
      </c>
      <c r="AR449" s="77"/>
      <c r="AS449" s="77" t="s">
        <v>3260</v>
      </c>
      <c r="AT449" s="78"/>
      <c r="AU449" s="78"/>
      <c r="AV449" s="78"/>
      <c r="AW449" s="77" t="s">
        <v>1198</v>
      </c>
      <c r="AX449" s="77" t="s">
        <v>116</v>
      </c>
      <c r="AY449" s="576"/>
      <c r="AZ449" s="576"/>
      <c r="BA449" s="576"/>
      <c r="BB449" s="576"/>
      <c r="BC449" s="576"/>
      <c r="BD449" s="576"/>
      <c r="BE449" s="77">
        <f t="shared" si="61"/>
        <v>17</v>
      </c>
      <c r="BF449" s="77">
        <f t="shared" si="62"/>
        <v>4</v>
      </c>
      <c r="BG449" s="77">
        <f t="shared" si="63"/>
        <v>2022</v>
      </c>
      <c r="BH449" s="89"/>
    </row>
    <row r="450" spans="1:60">
      <c r="A450" s="77" t="s">
        <v>428</v>
      </c>
      <c r="B450" s="77" t="s">
        <v>1264</v>
      </c>
      <c r="C450" s="77" t="s">
        <v>3261</v>
      </c>
      <c r="D450" s="78"/>
      <c r="E450" s="77" t="s">
        <v>3075</v>
      </c>
      <c r="F450" s="77" t="s">
        <v>2135</v>
      </c>
      <c r="G450" s="77" t="s">
        <v>2136</v>
      </c>
      <c r="H450" s="77" t="s">
        <v>2137</v>
      </c>
      <c r="I450" s="77" t="s">
        <v>2138</v>
      </c>
      <c r="J450" s="77" t="s">
        <v>110</v>
      </c>
      <c r="K450" s="77">
        <v>90248</v>
      </c>
      <c r="L450" s="77" t="s">
        <v>1829</v>
      </c>
      <c r="M450" s="77" t="s">
        <v>1830</v>
      </c>
      <c r="N450" s="77" t="s">
        <v>962</v>
      </c>
      <c r="O450" s="77" t="s">
        <v>98</v>
      </c>
      <c r="P450" s="77">
        <v>32226</v>
      </c>
      <c r="Q450" s="77" t="s">
        <v>1267</v>
      </c>
      <c r="R450" s="77" t="s">
        <v>1831</v>
      </c>
      <c r="S450" s="77" t="s">
        <v>2498</v>
      </c>
      <c r="T450" s="77" t="s">
        <v>1833</v>
      </c>
      <c r="U450" s="77">
        <v>30372157</v>
      </c>
      <c r="V450" s="77">
        <v>14.75</v>
      </c>
      <c r="W450" s="77" t="s">
        <v>2722</v>
      </c>
      <c r="X450" s="77">
        <v>405</v>
      </c>
      <c r="Y450" s="77">
        <v>832</v>
      </c>
      <c r="Z450" s="77">
        <v>26</v>
      </c>
      <c r="AA450" s="89">
        <f t="shared" si="56"/>
        <v>0.33695999999999998</v>
      </c>
      <c r="AB450" s="77" t="s">
        <v>70</v>
      </c>
      <c r="AC450" s="78">
        <v>44681</v>
      </c>
      <c r="AD450" s="77"/>
      <c r="AE450" s="77" t="s">
        <v>2142</v>
      </c>
      <c r="AF450" s="77" t="str">
        <f t="shared" si="57"/>
        <v>CA2022040407T</v>
      </c>
      <c r="AG450" s="77">
        <f t="shared" si="58"/>
        <v>832</v>
      </c>
      <c r="AH450" s="77">
        <f t="shared" si="59"/>
        <v>26</v>
      </c>
      <c r="AI450" s="89">
        <f t="shared" si="60"/>
        <v>0.33695999999999998</v>
      </c>
      <c r="AJ450" s="77" t="s">
        <v>2143</v>
      </c>
      <c r="AK450" s="77" t="s">
        <v>3261</v>
      </c>
      <c r="AL450" s="78">
        <v>44665</v>
      </c>
      <c r="AM450" s="78">
        <v>44665</v>
      </c>
      <c r="AN450" s="78">
        <v>44669</v>
      </c>
      <c r="AO450" s="78">
        <v>44669</v>
      </c>
      <c r="AP450" s="78">
        <v>44669</v>
      </c>
      <c r="AQ450" s="77" t="s">
        <v>89</v>
      </c>
      <c r="AR450" s="77"/>
      <c r="AS450" s="77" t="s">
        <v>3261</v>
      </c>
      <c r="AT450" s="78"/>
      <c r="AU450" s="78"/>
      <c r="AV450" s="78"/>
      <c r="AW450" s="77" t="s">
        <v>1198</v>
      </c>
      <c r="AX450" s="77" t="s">
        <v>116</v>
      </c>
      <c r="AY450" s="576"/>
      <c r="AZ450" s="576"/>
      <c r="BA450" s="576"/>
      <c r="BB450" s="576"/>
      <c r="BC450" s="576"/>
      <c r="BD450" s="576"/>
      <c r="BE450" s="77">
        <f t="shared" si="61"/>
        <v>17</v>
      </c>
      <c r="BF450" s="77">
        <f t="shared" si="62"/>
        <v>4</v>
      </c>
      <c r="BG450" s="77">
        <f t="shared" si="63"/>
        <v>2022</v>
      </c>
      <c r="BH450" s="89"/>
    </row>
    <row r="451" spans="1:60">
      <c r="A451" s="77" t="s">
        <v>428</v>
      </c>
      <c r="B451" s="77" t="s">
        <v>1264</v>
      </c>
      <c r="C451" s="77" t="s">
        <v>3262</v>
      </c>
      <c r="D451" s="78"/>
      <c r="E451" s="77" t="s">
        <v>3075</v>
      </c>
      <c r="F451" s="77" t="s">
        <v>2135</v>
      </c>
      <c r="G451" s="77" t="s">
        <v>2136</v>
      </c>
      <c r="H451" s="77" t="s">
        <v>2137</v>
      </c>
      <c r="I451" s="77" t="s">
        <v>2138</v>
      </c>
      <c r="J451" s="77" t="s">
        <v>110</v>
      </c>
      <c r="K451" s="77">
        <v>90248</v>
      </c>
      <c r="L451" s="77" t="s">
        <v>1829</v>
      </c>
      <c r="M451" s="77" t="s">
        <v>1830</v>
      </c>
      <c r="N451" s="77" t="s">
        <v>962</v>
      </c>
      <c r="O451" s="77" t="s">
        <v>98</v>
      </c>
      <c r="P451" s="77">
        <v>32226</v>
      </c>
      <c r="Q451" s="77" t="s">
        <v>1267</v>
      </c>
      <c r="R451" s="77" t="s">
        <v>1831</v>
      </c>
      <c r="S451" s="77" t="s">
        <v>2498</v>
      </c>
      <c r="T451" s="77" t="s">
        <v>1833</v>
      </c>
      <c r="U451" s="77">
        <v>30372157</v>
      </c>
      <c r="V451" s="77">
        <v>14.75</v>
      </c>
      <c r="W451" s="77" t="s">
        <v>2722</v>
      </c>
      <c r="X451" s="77">
        <v>405</v>
      </c>
      <c r="Y451" s="77">
        <v>832</v>
      </c>
      <c r="Z451" s="77">
        <v>26</v>
      </c>
      <c r="AA451" s="89">
        <f t="shared" si="56"/>
        <v>0.33695999999999998</v>
      </c>
      <c r="AB451" s="77" t="s">
        <v>70</v>
      </c>
      <c r="AC451" s="78">
        <v>44681</v>
      </c>
      <c r="AD451" s="77"/>
      <c r="AE451" s="77" t="s">
        <v>2142</v>
      </c>
      <c r="AF451" s="77" t="str">
        <f t="shared" si="57"/>
        <v>CA2022040408T</v>
      </c>
      <c r="AG451" s="77">
        <f t="shared" si="58"/>
        <v>832</v>
      </c>
      <c r="AH451" s="77">
        <f t="shared" si="59"/>
        <v>26</v>
      </c>
      <c r="AI451" s="89">
        <f t="shared" si="60"/>
        <v>0.33695999999999998</v>
      </c>
      <c r="AJ451" s="77" t="s">
        <v>2143</v>
      </c>
      <c r="AK451" s="77" t="s">
        <v>3262</v>
      </c>
      <c r="AL451" s="78">
        <v>44665</v>
      </c>
      <c r="AM451" s="78">
        <v>44665</v>
      </c>
      <c r="AN451" s="78">
        <v>44669</v>
      </c>
      <c r="AO451" s="78">
        <v>44669</v>
      </c>
      <c r="AP451" s="78">
        <v>44669</v>
      </c>
      <c r="AQ451" s="77" t="s">
        <v>89</v>
      </c>
      <c r="AR451" s="77"/>
      <c r="AS451" s="77" t="s">
        <v>3262</v>
      </c>
      <c r="AT451" s="78"/>
      <c r="AU451" s="78"/>
      <c r="AV451" s="78"/>
      <c r="AW451" s="77" t="s">
        <v>1198</v>
      </c>
      <c r="AX451" s="77" t="s">
        <v>116</v>
      </c>
      <c r="AY451" s="576"/>
      <c r="AZ451" s="576"/>
      <c r="BA451" s="576"/>
      <c r="BB451" s="576"/>
      <c r="BC451" s="576"/>
      <c r="BD451" s="576"/>
      <c r="BE451" s="77">
        <f t="shared" si="61"/>
        <v>17</v>
      </c>
      <c r="BF451" s="77">
        <f t="shared" si="62"/>
        <v>4</v>
      </c>
      <c r="BG451" s="77">
        <f t="shared" si="63"/>
        <v>2022</v>
      </c>
      <c r="BH451" s="89"/>
    </row>
    <row r="452" spans="1:60">
      <c r="A452" s="77" t="s">
        <v>428</v>
      </c>
      <c r="B452" s="77" t="s">
        <v>1264</v>
      </c>
      <c r="C452" s="77" t="s">
        <v>3263</v>
      </c>
      <c r="D452" s="78"/>
      <c r="E452" s="77" t="s">
        <v>3075</v>
      </c>
      <c r="F452" s="77" t="s">
        <v>2135</v>
      </c>
      <c r="G452" s="77" t="s">
        <v>2136</v>
      </c>
      <c r="H452" s="77" t="s">
        <v>2137</v>
      </c>
      <c r="I452" s="77" t="s">
        <v>2138</v>
      </c>
      <c r="J452" s="77" t="s">
        <v>110</v>
      </c>
      <c r="K452" s="77">
        <v>90248</v>
      </c>
      <c r="L452" s="77" t="s">
        <v>1829</v>
      </c>
      <c r="M452" s="77" t="s">
        <v>1830</v>
      </c>
      <c r="N452" s="77" t="s">
        <v>962</v>
      </c>
      <c r="O452" s="77" t="s">
        <v>98</v>
      </c>
      <c r="P452" s="77">
        <v>32226</v>
      </c>
      <c r="Q452" s="77" t="s">
        <v>1267</v>
      </c>
      <c r="R452" s="77" t="s">
        <v>1831</v>
      </c>
      <c r="S452" s="77" t="s">
        <v>2498</v>
      </c>
      <c r="T452" s="77" t="s">
        <v>1833</v>
      </c>
      <c r="U452" s="77">
        <v>30372157</v>
      </c>
      <c r="V452" s="77">
        <v>14.75</v>
      </c>
      <c r="W452" s="77" t="s">
        <v>2722</v>
      </c>
      <c r="X452" s="77">
        <v>405</v>
      </c>
      <c r="Y452" s="77">
        <v>832</v>
      </c>
      <c r="Z452" s="77">
        <v>26</v>
      </c>
      <c r="AA452" s="89">
        <f t="shared" si="56"/>
        <v>0.33695999999999998</v>
      </c>
      <c r="AB452" s="77" t="s">
        <v>70</v>
      </c>
      <c r="AC452" s="78">
        <v>44681</v>
      </c>
      <c r="AD452" s="77"/>
      <c r="AE452" s="77" t="s">
        <v>2142</v>
      </c>
      <c r="AF452" s="77" t="str">
        <f t="shared" si="57"/>
        <v>CA2022040410T</v>
      </c>
      <c r="AG452" s="77">
        <f t="shared" si="58"/>
        <v>832</v>
      </c>
      <c r="AH452" s="77">
        <f t="shared" si="59"/>
        <v>26</v>
      </c>
      <c r="AI452" s="89">
        <f t="shared" si="60"/>
        <v>0.33695999999999998</v>
      </c>
      <c r="AJ452" s="77" t="s">
        <v>2143</v>
      </c>
      <c r="AK452" s="77" t="s">
        <v>3263</v>
      </c>
      <c r="AL452" s="78">
        <v>44665</v>
      </c>
      <c r="AM452" s="78">
        <v>44665</v>
      </c>
      <c r="AN452" s="78">
        <v>44669</v>
      </c>
      <c r="AO452" s="78">
        <v>44669</v>
      </c>
      <c r="AP452" s="78">
        <v>44669</v>
      </c>
      <c r="AQ452" s="77" t="s">
        <v>89</v>
      </c>
      <c r="AR452" s="77"/>
      <c r="AS452" s="77" t="s">
        <v>3263</v>
      </c>
      <c r="AT452" s="78"/>
      <c r="AU452" s="78"/>
      <c r="AV452" s="78"/>
      <c r="AW452" s="77" t="s">
        <v>1198</v>
      </c>
      <c r="AX452" s="77" t="s">
        <v>116</v>
      </c>
      <c r="AY452" s="576"/>
      <c r="AZ452" s="576"/>
      <c r="BA452" s="576"/>
      <c r="BB452" s="576"/>
      <c r="BC452" s="576"/>
      <c r="BD452" s="576"/>
      <c r="BE452" s="77">
        <f t="shared" si="61"/>
        <v>17</v>
      </c>
      <c r="BF452" s="77">
        <f t="shared" si="62"/>
        <v>4</v>
      </c>
      <c r="BG452" s="77">
        <f t="shared" si="63"/>
        <v>2022</v>
      </c>
      <c r="BH452" s="89"/>
    </row>
    <row r="453" spans="1:60">
      <c r="A453" s="77" t="s">
        <v>428</v>
      </c>
      <c r="B453" s="77" t="s">
        <v>56</v>
      </c>
      <c r="C453" s="77" t="s">
        <v>3238</v>
      </c>
      <c r="D453" s="78"/>
      <c r="E453" s="77" t="s">
        <v>3154</v>
      </c>
      <c r="F453" s="77" t="s">
        <v>2135</v>
      </c>
      <c r="G453" s="77" t="s">
        <v>2147</v>
      </c>
      <c r="H453" s="77" t="s">
        <v>2148</v>
      </c>
      <c r="I453" s="77" t="s">
        <v>531</v>
      </c>
      <c r="J453" s="77" t="s">
        <v>110</v>
      </c>
      <c r="K453" s="77">
        <v>91761</v>
      </c>
      <c r="L453" s="77" t="s">
        <v>1701</v>
      </c>
      <c r="M453" s="77" t="s">
        <v>1195</v>
      </c>
      <c r="N453" s="77" t="s">
        <v>1196</v>
      </c>
      <c r="O453" s="77" t="s">
        <v>110</v>
      </c>
      <c r="P453" s="77">
        <v>92407</v>
      </c>
      <c r="Q453" s="77" t="s">
        <v>1267</v>
      </c>
      <c r="R453" s="77"/>
      <c r="S453" s="77"/>
      <c r="T453" s="77" t="s">
        <v>3155</v>
      </c>
      <c r="U453" s="77">
        <v>30390256</v>
      </c>
      <c r="V453" s="77">
        <v>14.75</v>
      </c>
      <c r="W453" s="77" t="s">
        <v>2197</v>
      </c>
      <c r="X453" s="77">
        <v>400</v>
      </c>
      <c r="Y453" s="77">
        <v>624</v>
      </c>
      <c r="Z453" s="77">
        <v>24</v>
      </c>
      <c r="AA453" s="89">
        <f t="shared" si="56"/>
        <v>0.24959999999999999</v>
      </c>
      <c r="AB453" s="77" t="s">
        <v>70</v>
      </c>
      <c r="AC453" s="78">
        <v>44681</v>
      </c>
      <c r="AD453" s="77"/>
      <c r="AE453" s="77" t="s">
        <v>2142</v>
      </c>
      <c r="AF453" s="77" t="str">
        <f t="shared" si="57"/>
        <v>CA4779040737T</v>
      </c>
      <c r="AG453" s="77">
        <f t="shared" si="58"/>
        <v>624</v>
      </c>
      <c r="AH453" s="77">
        <f t="shared" si="59"/>
        <v>24</v>
      </c>
      <c r="AI453" s="89">
        <f t="shared" si="60"/>
        <v>0.24959999999999999</v>
      </c>
      <c r="AJ453" s="77" t="s">
        <v>2143</v>
      </c>
      <c r="AK453" s="77" t="s">
        <v>3238</v>
      </c>
      <c r="AL453" s="78">
        <v>44666</v>
      </c>
      <c r="AM453" s="78">
        <v>44666</v>
      </c>
      <c r="AN453" s="78">
        <v>44666</v>
      </c>
      <c r="AO453" s="78">
        <v>44666</v>
      </c>
      <c r="AP453" s="78">
        <v>44666</v>
      </c>
      <c r="AQ453" s="77" t="s">
        <v>89</v>
      </c>
      <c r="AR453" s="77" t="s">
        <v>3239</v>
      </c>
      <c r="AS453" s="77" t="s">
        <v>3238</v>
      </c>
      <c r="AT453" s="78"/>
      <c r="AU453" s="78"/>
      <c r="AV453" s="78"/>
      <c r="AW453" s="77" t="s">
        <v>1198</v>
      </c>
      <c r="AX453" s="77" t="s">
        <v>116</v>
      </c>
      <c r="AY453" s="576"/>
      <c r="AZ453" s="576"/>
      <c r="BA453" s="576"/>
      <c r="BB453" s="576"/>
      <c r="BC453" s="576"/>
      <c r="BD453" s="576"/>
      <c r="BE453" s="77">
        <f t="shared" si="61"/>
        <v>16</v>
      </c>
      <c r="BF453" s="77">
        <f t="shared" si="62"/>
        <v>4</v>
      </c>
      <c r="BG453" s="77">
        <f t="shared" si="63"/>
        <v>2022</v>
      </c>
      <c r="BH453" s="89"/>
    </row>
    <row r="454" spans="1:60">
      <c r="A454" s="77" t="s">
        <v>428</v>
      </c>
      <c r="B454" s="77" t="s">
        <v>56</v>
      </c>
      <c r="C454" s="77" t="s">
        <v>3240</v>
      </c>
      <c r="D454" s="78"/>
      <c r="E454" s="77" t="s">
        <v>3154</v>
      </c>
      <c r="F454" s="77" t="s">
        <v>2135</v>
      </c>
      <c r="G454" s="77" t="s">
        <v>2147</v>
      </c>
      <c r="H454" s="77" t="s">
        <v>2148</v>
      </c>
      <c r="I454" s="77" t="s">
        <v>531</v>
      </c>
      <c r="J454" s="77" t="s">
        <v>110</v>
      </c>
      <c r="K454" s="77">
        <v>91761</v>
      </c>
      <c r="L454" s="77" t="s">
        <v>1701</v>
      </c>
      <c r="M454" s="77" t="s">
        <v>1195</v>
      </c>
      <c r="N454" s="77" t="s">
        <v>1196</v>
      </c>
      <c r="O454" s="77" t="s">
        <v>110</v>
      </c>
      <c r="P454" s="77">
        <v>92407</v>
      </c>
      <c r="Q454" s="77" t="s">
        <v>1267</v>
      </c>
      <c r="R454" s="77"/>
      <c r="S454" s="77"/>
      <c r="T454" s="77" t="s">
        <v>3155</v>
      </c>
      <c r="U454" s="77">
        <v>30390256</v>
      </c>
      <c r="V454" s="77">
        <v>14.75</v>
      </c>
      <c r="W454" s="77" t="s">
        <v>2197</v>
      </c>
      <c r="X454" s="77">
        <v>400</v>
      </c>
      <c r="Y454" s="77">
        <v>624</v>
      </c>
      <c r="Z454" s="77">
        <v>24</v>
      </c>
      <c r="AA454" s="89">
        <f t="shared" si="56"/>
        <v>0.24959999999999999</v>
      </c>
      <c r="AB454" s="77" t="s">
        <v>70</v>
      </c>
      <c r="AC454" s="78">
        <v>44681</v>
      </c>
      <c r="AD454" s="77"/>
      <c r="AE454" s="77" t="s">
        <v>2142</v>
      </c>
      <c r="AF454" s="77" t="str">
        <f t="shared" si="57"/>
        <v>CA4779040738T</v>
      </c>
      <c r="AG454" s="77">
        <f t="shared" si="58"/>
        <v>624</v>
      </c>
      <c r="AH454" s="77">
        <f t="shared" si="59"/>
        <v>24</v>
      </c>
      <c r="AI454" s="89">
        <f t="shared" si="60"/>
        <v>0.24959999999999999</v>
      </c>
      <c r="AJ454" s="77" t="s">
        <v>2143</v>
      </c>
      <c r="AK454" s="77" t="s">
        <v>3240</v>
      </c>
      <c r="AL454" s="78">
        <v>44666</v>
      </c>
      <c r="AM454" s="78">
        <v>44666</v>
      </c>
      <c r="AN454" s="78">
        <v>44666</v>
      </c>
      <c r="AO454" s="78">
        <v>44666</v>
      </c>
      <c r="AP454" s="78">
        <v>44666</v>
      </c>
      <c r="AQ454" s="77" t="s">
        <v>89</v>
      </c>
      <c r="AR454" s="77" t="s">
        <v>3241</v>
      </c>
      <c r="AS454" s="77" t="s">
        <v>3240</v>
      </c>
      <c r="AT454" s="78"/>
      <c r="AU454" s="78"/>
      <c r="AV454" s="78"/>
      <c r="AW454" s="77" t="s">
        <v>1198</v>
      </c>
      <c r="AX454" s="77" t="s">
        <v>116</v>
      </c>
      <c r="AY454" s="576"/>
      <c r="AZ454" s="576"/>
      <c r="BA454" s="576"/>
      <c r="BB454" s="576"/>
      <c r="BC454" s="576"/>
      <c r="BD454" s="576"/>
      <c r="BE454" s="77">
        <f t="shared" si="61"/>
        <v>16</v>
      </c>
      <c r="BF454" s="77">
        <f t="shared" si="62"/>
        <v>4</v>
      </c>
      <c r="BG454" s="77">
        <f t="shared" si="63"/>
        <v>2022</v>
      </c>
      <c r="BH454" s="89"/>
    </row>
    <row r="455" spans="1:60">
      <c r="A455" s="77" t="s">
        <v>428</v>
      </c>
      <c r="B455" s="77" t="s">
        <v>56</v>
      </c>
      <c r="C455" s="77" t="s">
        <v>3242</v>
      </c>
      <c r="D455" s="78"/>
      <c r="E455" s="77" t="s">
        <v>3154</v>
      </c>
      <c r="F455" s="77" t="s">
        <v>2135</v>
      </c>
      <c r="G455" s="77" t="s">
        <v>2147</v>
      </c>
      <c r="H455" s="77" t="s">
        <v>2148</v>
      </c>
      <c r="I455" s="77" t="s">
        <v>531</v>
      </c>
      <c r="J455" s="77" t="s">
        <v>110</v>
      </c>
      <c r="K455" s="77">
        <v>91761</v>
      </c>
      <c r="L455" s="77" t="s">
        <v>1701</v>
      </c>
      <c r="M455" s="77" t="s">
        <v>1195</v>
      </c>
      <c r="N455" s="77" t="s">
        <v>1196</v>
      </c>
      <c r="O455" s="77" t="s">
        <v>110</v>
      </c>
      <c r="P455" s="77">
        <v>92407</v>
      </c>
      <c r="Q455" s="77" t="s">
        <v>1267</v>
      </c>
      <c r="R455" s="77"/>
      <c r="S455" s="77"/>
      <c r="T455" s="77" t="s">
        <v>3155</v>
      </c>
      <c r="U455" s="77">
        <v>30390256</v>
      </c>
      <c r="V455" s="77">
        <v>14.75</v>
      </c>
      <c r="W455" s="77" t="s">
        <v>2197</v>
      </c>
      <c r="X455" s="77">
        <v>400</v>
      </c>
      <c r="Y455" s="77">
        <v>624</v>
      </c>
      <c r="Z455" s="77">
        <v>24</v>
      </c>
      <c r="AA455" s="89">
        <f t="shared" si="56"/>
        <v>0.24959999999999999</v>
      </c>
      <c r="AB455" s="77" t="s">
        <v>70</v>
      </c>
      <c r="AC455" s="78">
        <v>44681</v>
      </c>
      <c r="AD455" s="77"/>
      <c r="AE455" s="77" t="s">
        <v>2142</v>
      </c>
      <c r="AF455" s="77" t="str">
        <f t="shared" si="57"/>
        <v>CA4779040739T</v>
      </c>
      <c r="AG455" s="77">
        <f t="shared" si="58"/>
        <v>624</v>
      </c>
      <c r="AH455" s="77">
        <f t="shared" si="59"/>
        <v>24</v>
      </c>
      <c r="AI455" s="89">
        <f t="shared" si="60"/>
        <v>0.24959999999999999</v>
      </c>
      <c r="AJ455" s="77" t="s">
        <v>2143</v>
      </c>
      <c r="AK455" s="77" t="s">
        <v>3242</v>
      </c>
      <c r="AL455" s="78">
        <v>44666</v>
      </c>
      <c r="AM455" s="78">
        <v>44666</v>
      </c>
      <c r="AN455" s="78">
        <v>44666</v>
      </c>
      <c r="AO455" s="78">
        <v>44666</v>
      </c>
      <c r="AP455" s="78">
        <v>44666</v>
      </c>
      <c r="AQ455" s="77" t="s">
        <v>89</v>
      </c>
      <c r="AR455" s="77" t="s">
        <v>3243</v>
      </c>
      <c r="AS455" s="77" t="s">
        <v>3242</v>
      </c>
      <c r="AT455" s="78"/>
      <c r="AU455" s="78"/>
      <c r="AV455" s="78"/>
      <c r="AW455" s="77" t="s">
        <v>1198</v>
      </c>
      <c r="AX455" s="77" t="s">
        <v>116</v>
      </c>
      <c r="AY455" s="576"/>
      <c r="AZ455" s="576"/>
      <c r="BA455" s="576"/>
      <c r="BB455" s="576"/>
      <c r="BC455" s="576"/>
      <c r="BD455" s="576"/>
      <c r="BE455" s="77">
        <f t="shared" si="61"/>
        <v>16</v>
      </c>
      <c r="BF455" s="77">
        <f t="shared" si="62"/>
        <v>4</v>
      </c>
      <c r="BG455" s="77">
        <f t="shared" si="63"/>
        <v>2022</v>
      </c>
      <c r="BH455" s="89"/>
    </row>
    <row r="456" spans="1:60">
      <c r="A456" s="77" t="s">
        <v>428</v>
      </c>
      <c r="B456" s="77" t="s">
        <v>56</v>
      </c>
      <c r="C456" s="77" t="s">
        <v>3264</v>
      </c>
      <c r="D456" s="78"/>
      <c r="E456" s="77" t="s">
        <v>3175</v>
      </c>
      <c r="F456" s="77" t="s">
        <v>2135</v>
      </c>
      <c r="G456" s="77" t="s">
        <v>2684</v>
      </c>
      <c r="H456" s="77" t="s">
        <v>2685</v>
      </c>
      <c r="I456" s="77" t="s">
        <v>2686</v>
      </c>
      <c r="J456" s="77" t="s">
        <v>110</v>
      </c>
      <c r="K456" s="77">
        <v>92833</v>
      </c>
      <c r="L456" s="77" t="s">
        <v>1225</v>
      </c>
      <c r="M456" s="77" t="s">
        <v>1226</v>
      </c>
      <c r="N456" s="77" t="s">
        <v>565</v>
      </c>
      <c r="O456" s="77" t="s">
        <v>110</v>
      </c>
      <c r="P456" s="77">
        <v>94544</v>
      </c>
      <c r="Q456" s="77" t="s">
        <v>1267</v>
      </c>
      <c r="R456" s="77"/>
      <c r="S456" s="77"/>
      <c r="T456" s="77" t="s">
        <v>3155</v>
      </c>
      <c r="U456" s="77">
        <v>30390256</v>
      </c>
      <c r="V456" s="77">
        <v>14.75</v>
      </c>
      <c r="W456" s="77" t="s">
        <v>2197</v>
      </c>
      <c r="X456" s="77">
        <v>400</v>
      </c>
      <c r="Y456" s="77">
        <v>624</v>
      </c>
      <c r="Z456" s="77">
        <v>24</v>
      </c>
      <c r="AA456" s="89">
        <f t="shared" si="56"/>
        <v>0.24959999999999999</v>
      </c>
      <c r="AB456" s="77" t="s">
        <v>70</v>
      </c>
      <c r="AC456" s="78">
        <v>44681</v>
      </c>
      <c r="AD456" s="77"/>
      <c r="AE456" s="77" t="s">
        <v>2142</v>
      </c>
      <c r="AF456" s="77" t="str">
        <f t="shared" si="57"/>
        <v>CA0823040707T</v>
      </c>
      <c r="AG456" s="77">
        <f t="shared" si="58"/>
        <v>624</v>
      </c>
      <c r="AH456" s="77">
        <f t="shared" si="59"/>
        <v>24</v>
      </c>
      <c r="AI456" s="89">
        <f t="shared" si="60"/>
        <v>0.24959999999999999</v>
      </c>
      <c r="AJ456" s="77" t="s">
        <v>2143</v>
      </c>
      <c r="AK456" s="77" t="s">
        <v>3264</v>
      </c>
      <c r="AL456" s="78">
        <v>44666</v>
      </c>
      <c r="AM456" s="78">
        <v>44666</v>
      </c>
      <c r="AN456" s="78">
        <v>44669</v>
      </c>
      <c r="AO456" s="78">
        <v>44669</v>
      </c>
      <c r="AP456" s="78">
        <v>44669</v>
      </c>
      <c r="AQ456" s="77" t="s">
        <v>89</v>
      </c>
      <c r="AR456" s="77" t="s">
        <v>3265</v>
      </c>
      <c r="AS456" s="77" t="s">
        <v>3264</v>
      </c>
      <c r="AT456" s="78"/>
      <c r="AU456" s="78"/>
      <c r="AV456" s="78"/>
      <c r="AW456" s="77" t="s">
        <v>1198</v>
      </c>
      <c r="AX456" s="77" t="s">
        <v>116</v>
      </c>
      <c r="AY456" s="576"/>
      <c r="AZ456" s="576"/>
      <c r="BA456" s="576"/>
      <c r="BB456" s="576"/>
      <c r="BC456" s="576"/>
      <c r="BD456" s="576"/>
      <c r="BE456" s="77">
        <f t="shared" si="61"/>
        <v>17</v>
      </c>
      <c r="BF456" s="77">
        <f t="shared" si="62"/>
        <v>4</v>
      </c>
      <c r="BG456" s="77">
        <f t="shared" si="63"/>
        <v>2022</v>
      </c>
      <c r="BH456" s="89"/>
    </row>
    <row r="457" spans="1:60">
      <c r="A457" s="77" t="s">
        <v>428</v>
      </c>
      <c r="B457" s="77" t="s">
        <v>56</v>
      </c>
      <c r="C457" s="77" t="s">
        <v>3266</v>
      </c>
      <c r="D457" s="78"/>
      <c r="E457" s="77" t="s">
        <v>3175</v>
      </c>
      <c r="F457" s="77" t="s">
        <v>2135</v>
      </c>
      <c r="G457" s="77" t="s">
        <v>3267</v>
      </c>
      <c r="H457" s="77" t="s">
        <v>3268</v>
      </c>
      <c r="I457" s="77" t="s">
        <v>2686</v>
      </c>
      <c r="J457" s="77" t="s">
        <v>110</v>
      </c>
      <c r="K457" s="77">
        <v>92833</v>
      </c>
      <c r="L457" s="77" t="s">
        <v>1225</v>
      </c>
      <c r="M457" s="77" t="s">
        <v>1226</v>
      </c>
      <c r="N457" s="77" t="s">
        <v>565</v>
      </c>
      <c r="O457" s="77" t="s">
        <v>110</v>
      </c>
      <c r="P457" s="77">
        <v>94544</v>
      </c>
      <c r="Q457" s="77" t="s">
        <v>1267</v>
      </c>
      <c r="R457" s="77"/>
      <c r="S457" s="77"/>
      <c r="T457" s="77" t="s">
        <v>3155</v>
      </c>
      <c r="U457" s="77">
        <v>30390256</v>
      </c>
      <c r="V457" s="77">
        <v>14.75</v>
      </c>
      <c r="W457" s="77" t="s">
        <v>2197</v>
      </c>
      <c r="X457" s="77">
        <v>400</v>
      </c>
      <c r="Y457" s="77">
        <v>624</v>
      </c>
      <c r="Z457" s="77">
        <v>24</v>
      </c>
      <c r="AA457" s="89">
        <f t="shared" si="56"/>
        <v>0.24959999999999999</v>
      </c>
      <c r="AB457" s="77" t="s">
        <v>70</v>
      </c>
      <c r="AC457" s="78">
        <v>44681</v>
      </c>
      <c r="AD457" s="77"/>
      <c r="AE457" s="77" t="s">
        <v>2142</v>
      </c>
      <c r="AF457" s="77" t="str">
        <f t="shared" si="57"/>
        <v>CA0823040708T</v>
      </c>
      <c r="AG457" s="77">
        <f t="shared" si="58"/>
        <v>624</v>
      </c>
      <c r="AH457" s="77">
        <f t="shared" si="59"/>
        <v>24</v>
      </c>
      <c r="AI457" s="89">
        <f t="shared" si="60"/>
        <v>0.24959999999999999</v>
      </c>
      <c r="AJ457" s="77" t="s">
        <v>2143</v>
      </c>
      <c r="AK457" s="77" t="s">
        <v>3266</v>
      </c>
      <c r="AL457" s="78">
        <v>44666</v>
      </c>
      <c r="AM457" s="78">
        <v>44666</v>
      </c>
      <c r="AN457" s="78">
        <v>44669</v>
      </c>
      <c r="AO457" s="78">
        <v>44669</v>
      </c>
      <c r="AP457" s="78">
        <v>44669</v>
      </c>
      <c r="AQ457" s="77" t="s">
        <v>89</v>
      </c>
      <c r="AR457" s="77" t="s">
        <v>3269</v>
      </c>
      <c r="AS457" s="77" t="s">
        <v>3266</v>
      </c>
      <c r="AT457" s="78"/>
      <c r="AU457" s="78"/>
      <c r="AV457" s="78"/>
      <c r="AW457" s="77" t="s">
        <v>1198</v>
      </c>
      <c r="AX457" s="77" t="s">
        <v>116</v>
      </c>
      <c r="AY457" s="576"/>
      <c r="AZ457" s="576"/>
      <c r="BA457" s="576"/>
      <c r="BB457" s="576"/>
      <c r="BC457" s="576"/>
      <c r="BD457" s="576"/>
      <c r="BE457" s="77">
        <f t="shared" si="61"/>
        <v>17</v>
      </c>
      <c r="BF457" s="77">
        <f t="shared" si="62"/>
        <v>4</v>
      </c>
      <c r="BG457" s="77">
        <f t="shared" si="63"/>
        <v>2022</v>
      </c>
      <c r="BH457" s="89"/>
    </row>
    <row r="458" spans="1:60">
      <c r="A458" s="77" t="s">
        <v>428</v>
      </c>
      <c r="B458" s="77" t="s">
        <v>56</v>
      </c>
      <c r="C458" s="77" t="s">
        <v>3270</v>
      </c>
      <c r="D458" s="78"/>
      <c r="E458" s="77" t="s">
        <v>3175</v>
      </c>
      <c r="F458" s="77" t="s">
        <v>2135</v>
      </c>
      <c r="G458" s="77" t="s">
        <v>2136</v>
      </c>
      <c r="H458" s="77" t="s">
        <v>2137</v>
      </c>
      <c r="I458" s="77" t="s">
        <v>2138</v>
      </c>
      <c r="J458" s="77" t="s">
        <v>110</v>
      </c>
      <c r="K458" s="77">
        <v>90248</v>
      </c>
      <c r="L458" s="77" t="s">
        <v>1225</v>
      </c>
      <c r="M458" s="77" t="s">
        <v>1226</v>
      </c>
      <c r="N458" s="77" t="s">
        <v>565</v>
      </c>
      <c r="O458" s="77" t="s">
        <v>110</v>
      </c>
      <c r="P458" s="77">
        <v>94544</v>
      </c>
      <c r="Q458" s="77" t="s">
        <v>1267</v>
      </c>
      <c r="R458" s="77"/>
      <c r="S458" s="77"/>
      <c r="T458" s="77" t="s">
        <v>3155</v>
      </c>
      <c r="U458" s="77">
        <v>30390256</v>
      </c>
      <c r="V458" s="77">
        <v>14.75</v>
      </c>
      <c r="W458" s="77" t="s">
        <v>2197</v>
      </c>
      <c r="X458" s="77">
        <v>400</v>
      </c>
      <c r="Y458" s="77">
        <v>624</v>
      </c>
      <c r="Z458" s="77">
        <v>24</v>
      </c>
      <c r="AA458" s="89">
        <f t="shared" si="56"/>
        <v>0.24959999999999999</v>
      </c>
      <c r="AB458" s="77" t="s">
        <v>70</v>
      </c>
      <c r="AC458" s="78">
        <v>44681</v>
      </c>
      <c r="AD458" s="77"/>
      <c r="AE458" s="77" t="s">
        <v>2142</v>
      </c>
      <c r="AF458" s="77" t="str">
        <f t="shared" si="57"/>
        <v>CA0823040709T</v>
      </c>
      <c r="AG458" s="77">
        <f t="shared" si="58"/>
        <v>624</v>
      </c>
      <c r="AH458" s="77">
        <f t="shared" si="59"/>
        <v>24</v>
      </c>
      <c r="AI458" s="89">
        <f t="shared" si="60"/>
        <v>0.24959999999999999</v>
      </c>
      <c r="AJ458" s="77" t="s">
        <v>2143</v>
      </c>
      <c r="AK458" s="77" t="s">
        <v>3270</v>
      </c>
      <c r="AL458" s="78">
        <v>44666</v>
      </c>
      <c r="AM458" s="78">
        <v>44666</v>
      </c>
      <c r="AN458" s="78">
        <v>44669</v>
      </c>
      <c r="AO458" s="78">
        <v>44669</v>
      </c>
      <c r="AP458" s="78">
        <v>44669</v>
      </c>
      <c r="AQ458" s="77" t="s">
        <v>89</v>
      </c>
      <c r="AR458" s="77" t="s">
        <v>3271</v>
      </c>
      <c r="AS458" s="77" t="s">
        <v>3270</v>
      </c>
      <c r="AT458" s="78"/>
      <c r="AU458" s="78"/>
      <c r="AV458" s="78"/>
      <c r="AW458" s="77" t="s">
        <v>1198</v>
      </c>
      <c r="AX458" s="77" t="s">
        <v>116</v>
      </c>
      <c r="AY458" s="576"/>
      <c r="AZ458" s="576"/>
      <c r="BA458" s="576"/>
      <c r="BB458" s="576"/>
      <c r="BC458" s="576"/>
      <c r="BD458" s="576"/>
      <c r="BE458" s="77">
        <f t="shared" si="61"/>
        <v>17</v>
      </c>
      <c r="BF458" s="77">
        <f t="shared" si="62"/>
        <v>4</v>
      </c>
      <c r="BG458" s="77">
        <f t="shared" si="63"/>
        <v>2022</v>
      </c>
      <c r="BH458" s="89"/>
    </row>
    <row r="459" spans="1:60">
      <c r="A459" s="77" t="s">
        <v>428</v>
      </c>
      <c r="B459" s="77" t="s">
        <v>1264</v>
      </c>
      <c r="C459" s="77" t="s">
        <v>3278</v>
      </c>
      <c r="D459" s="78"/>
      <c r="E459" s="77" t="s">
        <v>3279</v>
      </c>
      <c r="F459" s="77" t="s">
        <v>2135</v>
      </c>
      <c r="G459" s="77" t="s">
        <v>2147</v>
      </c>
      <c r="H459" s="77" t="s">
        <v>2148</v>
      </c>
      <c r="I459" s="77" t="s">
        <v>531</v>
      </c>
      <c r="J459" s="77" t="s">
        <v>110</v>
      </c>
      <c r="K459" s="77">
        <v>91761</v>
      </c>
      <c r="L459" s="77" t="s">
        <v>95</v>
      </c>
      <c r="M459" s="77" t="s">
        <v>3280</v>
      </c>
      <c r="N459" s="77"/>
      <c r="O459" s="77"/>
      <c r="P459" s="77"/>
      <c r="Q459" s="77" t="s">
        <v>1267</v>
      </c>
      <c r="R459" s="77"/>
      <c r="S459" s="77"/>
      <c r="T459" s="77" t="s">
        <v>2571</v>
      </c>
      <c r="U459" s="77">
        <v>30390156</v>
      </c>
      <c r="V459" s="77">
        <v>14.75</v>
      </c>
      <c r="W459" s="77" t="s">
        <v>2552</v>
      </c>
      <c r="X459" s="77">
        <v>400</v>
      </c>
      <c r="Y459" s="77">
        <v>768</v>
      </c>
      <c r="Z459" s="77">
        <v>24</v>
      </c>
      <c r="AA459" s="89">
        <f t="shared" si="56"/>
        <v>0.30719999999999997</v>
      </c>
      <c r="AB459" s="77" t="s">
        <v>88</v>
      </c>
      <c r="AC459" s="78">
        <v>44681</v>
      </c>
      <c r="AD459" s="77"/>
      <c r="AE459" s="77" t="s">
        <v>2142</v>
      </c>
      <c r="AF459" s="77" t="str">
        <f t="shared" si="57"/>
        <v>CA0162041102T</v>
      </c>
      <c r="AG459" s="77">
        <f t="shared" si="58"/>
        <v>768</v>
      </c>
      <c r="AH459" s="77">
        <f t="shared" si="59"/>
        <v>24</v>
      </c>
      <c r="AI459" s="89">
        <f t="shared" si="60"/>
        <v>0.30719999999999997</v>
      </c>
      <c r="AJ459" s="77" t="s">
        <v>2143</v>
      </c>
      <c r="AK459" s="77" t="s">
        <v>3278</v>
      </c>
      <c r="AL459" s="78">
        <v>44666</v>
      </c>
      <c r="AM459" s="78">
        <v>44666</v>
      </c>
      <c r="AN459" s="78">
        <v>44669</v>
      </c>
      <c r="AO459" s="78">
        <v>44669</v>
      </c>
      <c r="AP459" s="78">
        <v>44669</v>
      </c>
      <c r="AQ459" s="77" t="s">
        <v>89</v>
      </c>
      <c r="AR459" s="77"/>
      <c r="AS459" s="77" t="s">
        <v>3278</v>
      </c>
      <c r="AT459" s="78"/>
      <c r="AU459" s="78"/>
      <c r="AV459" s="78"/>
      <c r="AW459" s="77" t="s">
        <v>1198</v>
      </c>
      <c r="AX459" s="77" t="s">
        <v>116</v>
      </c>
      <c r="AY459" s="576"/>
      <c r="AZ459" s="576"/>
      <c r="BA459" s="576"/>
      <c r="BB459" s="576"/>
      <c r="BC459" s="576"/>
      <c r="BD459" s="576"/>
      <c r="BE459" s="77">
        <f t="shared" si="61"/>
        <v>17</v>
      </c>
      <c r="BF459" s="77">
        <f t="shared" si="62"/>
        <v>4</v>
      </c>
      <c r="BG459" s="77">
        <f t="shared" si="63"/>
        <v>2022</v>
      </c>
      <c r="BH459" s="89"/>
    </row>
    <row r="460" spans="1:60">
      <c r="A460" s="77" t="s">
        <v>428</v>
      </c>
      <c r="B460" s="77" t="s">
        <v>1264</v>
      </c>
      <c r="C460" s="77" t="s">
        <v>3281</v>
      </c>
      <c r="D460" s="78"/>
      <c r="E460" s="77" t="s">
        <v>2607</v>
      </c>
      <c r="F460" s="77" t="s">
        <v>2135</v>
      </c>
      <c r="G460" s="77" t="s">
        <v>2147</v>
      </c>
      <c r="H460" s="77" t="s">
        <v>2148</v>
      </c>
      <c r="I460" s="77" t="s">
        <v>531</v>
      </c>
      <c r="J460" s="77" t="s">
        <v>110</v>
      </c>
      <c r="K460" s="77">
        <v>91761</v>
      </c>
      <c r="L460" s="77" t="s">
        <v>95</v>
      </c>
      <c r="M460" s="77" t="s">
        <v>3282</v>
      </c>
      <c r="N460" s="77"/>
      <c r="O460" s="77"/>
      <c r="P460" s="77"/>
      <c r="Q460" s="77" t="s">
        <v>1267</v>
      </c>
      <c r="R460" s="77"/>
      <c r="S460" s="77"/>
      <c r="T460" s="77" t="s">
        <v>2571</v>
      </c>
      <c r="U460" s="77">
        <v>30390156</v>
      </c>
      <c r="V460" s="77">
        <v>14.75</v>
      </c>
      <c r="W460" s="77" t="s">
        <v>2552</v>
      </c>
      <c r="X460" s="77">
        <v>400</v>
      </c>
      <c r="Y460" s="77">
        <v>768</v>
      </c>
      <c r="Z460" s="77">
        <v>24</v>
      </c>
      <c r="AA460" s="89">
        <f t="shared" si="56"/>
        <v>0.30719999999999997</v>
      </c>
      <c r="AB460" s="77" t="s">
        <v>88</v>
      </c>
      <c r="AC460" s="78">
        <v>44681</v>
      </c>
      <c r="AD460" s="77"/>
      <c r="AE460" s="77" t="s">
        <v>2142</v>
      </c>
      <c r="AF460" s="77" t="str">
        <f t="shared" si="57"/>
        <v>CA0161041103T</v>
      </c>
      <c r="AG460" s="77">
        <f t="shared" si="58"/>
        <v>768</v>
      </c>
      <c r="AH460" s="77">
        <f t="shared" si="59"/>
        <v>24</v>
      </c>
      <c r="AI460" s="89">
        <f t="shared" si="60"/>
        <v>0.30719999999999997</v>
      </c>
      <c r="AJ460" s="77" t="s">
        <v>2143</v>
      </c>
      <c r="AK460" s="77" t="s">
        <v>3281</v>
      </c>
      <c r="AL460" s="78">
        <v>44666</v>
      </c>
      <c r="AM460" s="78">
        <v>44666</v>
      </c>
      <c r="AN460" s="78">
        <v>44669</v>
      </c>
      <c r="AO460" s="78">
        <v>44669</v>
      </c>
      <c r="AP460" s="78">
        <v>44669</v>
      </c>
      <c r="AQ460" s="77" t="s">
        <v>89</v>
      </c>
      <c r="AR460" s="77"/>
      <c r="AS460" s="77" t="s">
        <v>3281</v>
      </c>
      <c r="AT460" s="78"/>
      <c r="AU460" s="78"/>
      <c r="AV460" s="78"/>
      <c r="AW460" s="77" t="s">
        <v>1198</v>
      </c>
      <c r="AX460" s="77" t="s">
        <v>116</v>
      </c>
      <c r="AY460" s="576"/>
      <c r="AZ460" s="576"/>
      <c r="BA460" s="576"/>
      <c r="BB460" s="576"/>
      <c r="BC460" s="576"/>
      <c r="BD460" s="576"/>
      <c r="BE460" s="77">
        <f t="shared" si="61"/>
        <v>17</v>
      </c>
      <c r="BF460" s="77">
        <f t="shared" si="62"/>
        <v>4</v>
      </c>
      <c r="BG460" s="77">
        <f t="shared" si="63"/>
        <v>2022</v>
      </c>
      <c r="BH460" s="89"/>
    </row>
    <row r="461" spans="1:60">
      <c r="A461" s="77" t="s">
        <v>428</v>
      </c>
      <c r="B461" s="77" t="s">
        <v>56</v>
      </c>
      <c r="C461" s="77" t="s">
        <v>3283</v>
      </c>
      <c r="D461" s="78"/>
      <c r="E461" s="77" t="s">
        <v>3284</v>
      </c>
      <c r="F461" s="77" t="s">
        <v>2135</v>
      </c>
      <c r="G461" s="77" t="s">
        <v>2147</v>
      </c>
      <c r="H461" s="77" t="s">
        <v>2148</v>
      </c>
      <c r="I461" s="77" t="s">
        <v>531</v>
      </c>
      <c r="J461" s="77" t="s">
        <v>110</v>
      </c>
      <c r="K461" s="77">
        <v>91761</v>
      </c>
      <c r="L461" s="77" t="s">
        <v>195</v>
      </c>
      <c r="M461" s="77" t="s">
        <v>3224</v>
      </c>
      <c r="N461" s="77"/>
      <c r="O461" s="77"/>
      <c r="P461" s="77"/>
      <c r="Q461" s="77" t="s">
        <v>1267</v>
      </c>
      <c r="R461" s="77"/>
      <c r="S461" s="77"/>
      <c r="T461" s="77" t="s">
        <v>3225</v>
      </c>
      <c r="U461" s="77">
        <v>30390156</v>
      </c>
      <c r="V461" s="77">
        <v>14.75</v>
      </c>
      <c r="W461" s="77" t="s">
        <v>2183</v>
      </c>
      <c r="X461" s="77">
        <v>400</v>
      </c>
      <c r="Y461" s="77">
        <v>768</v>
      </c>
      <c r="Z461" s="77">
        <v>24</v>
      </c>
      <c r="AA461" s="89">
        <f t="shared" si="56"/>
        <v>0.30719999999999997</v>
      </c>
      <c r="AB461" s="77" t="s">
        <v>88</v>
      </c>
      <c r="AC461" s="78">
        <v>44681</v>
      </c>
      <c r="AD461" s="77"/>
      <c r="AE461" s="77" t="s">
        <v>2142</v>
      </c>
      <c r="AF461" s="77" t="str">
        <f t="shared" si="57"/>
        <v>CA4679040824T</v>
      </c>
      <c r="AG461" s="77">
        <f t="shared" si="58"/>
        <v>768</v>
      </c>
      <c r="AH461" s="77">
        <f t="shared" si="59"/>
        <v>24</v>
      </c>
      <c r="AI461" s="89">
        <f t="shared" si="60"/>
        <v>0.30719999999999997</v>
      </c>
      <c r="AJ461" s="77" t="s">
        <v>2143</v>
      </c>
      <c r="AK461" s="77" t="s">
        <v>3283</v>
      </c>
      <c r="AL461" s="78">
        <v>44666</v>
      </c>
      <c r="AM461" s="78">
        <v>44666</v>
      </c>
      <c r="AN461" s="78">
        <v>44669</v>
      </c>
      <c r="AO461" s="78">
        <v>44669</v>
      </c>
      <c r="AP461" s="78">
        <v>44669</v>
      </c>
      <c r="AQ461" s="77" t="s">
        <v>89</v>
      </c>
      <c r="AR461" s="77"/>
      <c r="AS461" s="77" t="s">
        <v>3283</v>
      </c>
      <c r="AT461" s="78"/>
      <c r="AU461" s="78"/>
      <c r="AV461" s="78"/>
      <c r="AW461" s="77" t="s">
        <v>1198</v>
      </c>
      <c r="AX461" s="77" t="s">
        <v>116</v>
      </c>
      <c r="AY461" s="576"/>
      <c r="AZ461" s="576"/>
      <c r="BA461" s="576"/>
      <c r="BB461" s="576"/>
      <c r="BC461" s="576"/>
      <c r="BD461" s="576"/>
      <c r="BE461" s="77">
        <f t="shared" si="61"/>
        <v>17</v>
      </c>
      <c r="BF461" s="77">
        <f t="shared" si="62"/>
        <v>4</v>
      </c>
      <c r="BG461" s="77">
        <f t="shared" si="63"/>
        <v>2022</v>
      </c>
      <c r="BH461" s="89"/>
    </row>
    <row r="462" spans="1:60">
      <c r="A462" s="77" t="s">
        <v>428</v>
      </c>
      <c r="B462" s="77" t="s">
        <v>56</v>
      </c>
      <c r="C462" s="77" t="s">
        <v>3285</v>
      </c>
      <c r="D462" s="78"/>
      <c r="E462" s="77" t="s">
        <v>3286</v>
      </c>
      <c r="F462" s="77" t="s">
        <v>2135</v>
      </c>
      <c r="G462" s="77" t="s">
        <v>2147</v>
      </c>
      <c r="H462" s="77" t="s">
        <v>2148</v>
      </c>
      <c r="I462" s="77" t="s">
        <v>531</v>
      </c>
      <c r="J462" s="77" t="s">
        <v>110</v>
      </c>
      <c r="K462" s="77">
        <v>91761</v>
      </c>
      <c r="L462" s="77" t="s">
        <v>195</v>
      </c>
      <c r="M462" s="77" t="s">
        <v>3287</v>
      </c>
      <c r="N462" s="77"/>
      <c r="O462" s="77"/>
      <c r="P462" s="77"/>
      <c r="Q462" s="77" t="s">
        <v>1267</v>
      </c>
      <c r="R462" s="77"/>
      <c r="S462" s="77"/>
      <c r="T462" s="77" t="s">
        <v>3225</v>
      </c>
      <c r="U462" s="77">
        <v>30390456</v>
      </c>
      <c r="V462" s="77">
        <v>14.75</v>
      </c>
      <c r="W462" s="77" t="s">
        <v>2552</v>
      </c>
      <c r="X462" s="77">
        <v>400</v>
      </c>
      <c r="Y462" s="77">
        <v>768</v>
      </c>
      <c r="Z462" s="77">
        <v>24</v>
      </c>
      <c r="AA462" s="89">
        <f t="shared" si="56"/>
        <v>0.30719999999999997</v>
      </c>
      <c r="AB462" s="77" t="s">
        <v>88</v>
      </c>
      <c r="AC462" s="78">
        <v>44681</v>
      </c>
      <c r="AD462" s="77"/>
      <c r="AE462" s="77" t="s">
        <v>2142</v>
      </c>
      <c r="AF462" s="77" t="str">
        <f t="shared" si="57"/>
        <v>CA7086040829T</v>
      </c>
      <c r="AG462" s="77">
        <f t="shared" si="58"/>
        <v>768</v>
      </c>
      <c r="AH462" s="77">
        <f t="shared" si="59"/>
        <v>24</v>
      </c>
      <c r="AI462" s="89">
        <f t="shared" si="60"/>
        <v>0.30719999999999997</v>
      </c>
      <c r="AJ462" s="77" t="s">
        <v>2143</v>
      </c>
      <c r="AK462" s="77" t="s">
        <v>3285</v>
      </c>
      <c r="AL462" s="78">
        <v>44666</v>
      </c>
      <c r="AM462" s="78">
        <v>44666</v>
      </c>
      <c r="AN462" s="78">
        <v>44669</v>
      </c>
      <c r="AO462" s="78">
        <v>44669</v>
      </c>
      <c r="AP462" s="78">
        <v>44669</v>
      </c>
      <c r="AQ462" s="77" t="s">
        <v>89</v>
      </c>
      <c r="AR462" s="77"/>
      <c r="AS462" s="77" t="s">
        <v>3285</v>
      </c>
      <c r="AT462" s="78"/>
      <c r="AU462" s="78"/>
      <c r="AV462" s="78"/>
      <c r="AW462" s="77" t="s">
        <v>1198</v>
      </c>
      <c r="AX462" s="77" t="s">
        <v>116</v>
      </c>
      <c r="AY462" s="576"/>
      <c r="AZ462" s="576"/>
      <c r="BA462" s="576"/>
      <c r="BB462" s="576"/>
      <c r="BC462" s="576"/>
      <c r="BD462" s="576"/>
      <c r="BE462" s="77">
        <f t="shared" si="61"/>
        <v>17</v>
      </c>
      <c r="BF462" s="77">
        <f t="shared" si="62"/>
        <v>4</v>
      </c>
      <c r="BG462" s="77">
        <f t="shared" si="63"/>
        <v>2022</v>
      </c>
      <c r="BH462" s="89"/>
    </row>
    <row r="463" spans="1:60">
      <c r="A463" s="77" t="s">
        <v>428</v>
      </c>
      <c r="B463" s="77" t="s">
        <v>56</v>
      </c>
      <c r="C463" s="77" t="s">
        <v>3288</v>
      </c>
      <c r="D463" s="78"/>
      <c r="E463" s="77" t="s">
        <v>3289</v>
      </c>
      <c r="F463" s="77" t="s">
        <v>2135</v>
      </c>
      <c r="G463" s="77" t="s">
        <v>2147</v>
      </c>
      <c r="H463" s="77" t="s">
        <v>2148</v>
      </c>
      <c r="I463" s="77" t="s">
        <v>531</v>
      </c>
      <c r="J463" s="77" t="s">
        <v>110</v>
      </c>
      <c r="K463" s="77">
        <v>91761</v>
      </c>
      <c r="L463" s="77" t="s">
        <v>195</v>
      </c>
      <c r="M463" s="77" t="s">
        <v>3287</v>
      </c>
      <c r="N463" s="77"/>
      <c r="O463" s="77"/>
      <c r="P463" s="77"/>
      <c r="Q463" s="77" t="s">
        <v>1267</v>
      </c>
      <c r="R463" s="77"/>
      <c r="S463" s="77"/>
      <c r="T463" s="77" t="s">
        <v>3225</v>
      </c>
      <c r="U463" s="77">
        <v>30390456</v>
      </c>
      <c r="V463" s="77">
        <v>14.75</v>
      </c>
      <c r="W463" s="77" t="s">
        <v>2552</v>
      </c>
      <c r="X463" s="77">
        <v>400</v>
      </c>
      <c r="Y463" s="77">
        <v>768</v>
      </c>
      <c r="Z463" s="77">
        <v>24</v>
      </c>
      <c r="AA463" s="89">
        <f t="shared" si="56"/>
        <v>0.30719999999999997</v>
      </c>
      <c r="AB463" s="77" t="s">
        <v>88</v>
      </c>
      <c r="AC463" s="78">
        <v>44681</v>
      </c>
      <c r="AD463" s="77"/>
      <c r="AE463" s="77" t="s">
        <v>2142</v>
      </c>
      <c r="AF463" s="77" t="str">
        <f t="shared" si="57"/>
        <v>CA7084040830T</v>
      </c>
      <c r="AG463" s="77">
        <f t="shared" si="58"/>
        <v>768</v>
      </c>
      <c r="AH463" s="77">
        <f t="shared" si="59"/>
        <v>24</v>
      </c>
      <c r="AI463" s="89">
        <f t="shared" si="60"/>
        <v>0.30719999999999997</v>
      </c>
      <c r="AJ463" s="77" t="s">
        <v>2143</v>
      </c>
      <c r="AK463" s="77" t="s">
        <v>3288</v>
      </c>
      <c r="AL463" s="78">
        <v>44666</v>
      </c>
      <c r="AM463" s="78">
        <v>44666</v>
      </c>
      <c r="AN463" s="78">
        <v>44669</v>
      </c>
      <c r="AO463" s="78">
        <v>44669</v>
      </c>
      <c r="AP463" s="78">
        <v>44669</v>
      </c>
      <c r="AQ463" s="77" t="s">
        <v>89</v>
      </c>
      <c r="AR463" s="77"/>
      <c r="AS463" s="77" t="s">
        <v>3288</v>
      </c>
      <c r="AT463" s="78"/>
      <c r="AU463" s="78"/>
      <c r="AV463" s="78"/>
      <c r="AW463" s="77" t="s">
        <v>1198</v>
      </c>
      <c r="AX463" s="77" t="s">
        <v>116</v>
      </c>
      <c r="AY463" s="576"/>
      <c r="AZ463" s="576"/>
      <c r="BA463" s="576"/>
      <c r="BB463" s="576"/>
      <c r="BC463" s="576"/>
      <c r="BD463" s="576"/>
      <c r="BE463" s="77">
        <f t="shared" si="61"/>
        <v>17</v>
      </c>
      <c r="BF463" s="77">
        <f t="shared" si="62"/>
        <v>4</v>
      </c>
      <c r="BG463" s="77">
        <f t="shared" si="63"/>
        <v>2022</v>
      </c>
      <c r="BH463" s="89"/>
    </row>
    <row r="464" spans="1:60">
      <c r="A464" s="77" t="s">
        <v>428</v>
      </c>
      <c r="B464" s="77" t="s">
        <v>56</v>
      </c>
      <c r="C464" s="77" t="s">
        <v>3290</v>
      </c>
      <c r="D464" s="78"/>
      <c r="E464" s="77" t="s">
        <v>2841</v>
      </c>
      <c r="F464" s="77" t="s">
        <v>2135</v>
      </c>
      <c r="G464" s="77" t="s">
        <v>2147</v>
      </c>
      <c r="H464" s="77" t="s">
        <v>2148</v>
      </c>
      <c r="I464" s="77" t="s">
        <v>531</v>
      </c>
      <c r="J464" s="77" t="s">
        <v>110</v>
      </c>
      <c r="K464" s="77">
        <v>91761</v>
      </c>
      <c r="L464" s="77" t="s">
        <v>141</v>
      </c>
      <c r="M464" s="77" t="s">
        <v>3291</v>
      </c>
      <c r="N464" s="77"/>
      <c r="O464" s="77"/>
      <c r="P464" s="77"/>
      <c r="Q464" s="77" t="s">
        <v>1267</v>
      </c>
      <c r="R464" s="77"/>
      <c r="S464" s="77"/>
      <c r="T464" s="77" t="s">
        <v>2842</v>
      </c>
      <c r="U464" s="77">
        <v>30390456</v>
      </c>
      <c r="V464" s="77">
        <v>14.75</v>
      </c>
      <c r="W464" s="77" t="s">
        <v>2141</v>
      </c>
      <c r="X464" s="77">
        <v>400</v>
      </c>
      <c r="Y464" s="77">
        <v>768</v>
      </c>
      <c r="Z464" s="77">
        <v>24</v>
      </c>
      <c r="AA464" s="89">
        <f t="shared" si="56"/>
        <v>0.30719999999999997</v>
      </c>
      <c r="AB464" s="77" t="s">
        <v>88</v>
      </c>
      <c r="AC464" s="78">
        <v>44681</v>
      </c>
      <c r="AD464" s="77"/>
      <c r="AE464" s="77" t="s">
        <v>2142</v>
      </c>
      <c r="AF464" s="77" t="str">
        <f t="shared" si="57"/>
        <v>CA3113041316T</v>
      </c>
      <c r="AG464" s="77">
        <f t="shared" si="58"/>
        <v>768</v>
      </c>
      <c r="AH464" s="77">
        <f t="shared" si="59"/>
        <v>24</v>
      </c>
      <c r="AI464" s="89">
        <f t="shared" si="60"/>
        <v>0.30719999999999997</v>
      </c>
      <c r="AJ464" s="77" t="s">
        <v>2143</v>
      </c>
      <c r="AK464" s="77" t="s">
        <v>3290</v>
      </c>
      <c r="AL464" s="78">
        <v>44666</v>
      </c>
      <c r="AM464" s="78">
        <v>44666</v>
      </c>
      <c r="AN464" s="78">
        <v>44669</v>
      </c>
      <c r="AO464" s="78">
        <v>44669</v>
      </c>
      <c r="AP464" s="78">
        <v>44669</v>
      </c>
      <c r="AQ464" s="77" t="s">
        <v>89</v>
      </c>
      <c r="AR464" s="77"/>
      <c r="AS464" s="77" t="s">
        <v>3290</v>
      </c>
      <c r="AT464" s="78"/>
      <c r="AU464" s="78"/>
      <c r="AV464" s="78"/>
      <c r="AW464" s="77" t="s">
        <v>1198</v>
      </c>
      <c r="AX464" s="77" t="s">
        <v>116</v>
      </c>
      <c r="AY464" s="576"/>
      <c r="AZ464" s="576"/>
      <c r="BA464" s="576"/>
      <c r="BB464" s="576"/>
      <c r="BC464" s="576"/>
      <c r="BD464" s="576"/>
      <c r="BE464" s="77">
        <f t="shared" si="61"/>
        <v>17</v>
      </c>
      <c r="BF464" s="77">
        <f t="shared" si="62"/>
        <v>4</v>
      </c>
      <c r="BG464" s="77">
        <f t="shared" si="63"/>
        <v>2022</v>
      </c>
      <c r="BH464" s="89"/>
    </row>
    <row r="465" spans="1:60">
      <c r="A465" s="77" t="s">
        <v>428</v>
      </c>
      <c r="B465" s="77" t="s">
        <v>56</v>
      </c>
      <c r="C465" s="77" t="s">
        <v>3292</v>
      </c>
      <c r="D465" s="78"/>
      <c r="E465" s="77" t="s">
        <v>2841</v>
      </c>
      <c r="F465" s="77" t="s">
        <v>2135</v>
      </c>
      <c r="G465" s="77" t="s">
        <v>2147</v>
      </c>
      <c r="H465" s="77" t="s">
        <v>2148</v>
      </c>
      <c r="I465" s="77" t="s">
        <v>531</v>
      </c>
      <c r="J465" s="77" t="s">
        <v>110</v>
      </c>
      <c r="K465" s="77">
        <v>91761</v>
      </c>
      <c r="L465" s="77" t="s">
        <v>141</v>
      </c>
      <c r="M465" s="77" t="s">
        <v>3291</v>
      </c>
      <c r="N465" s="77"/>
      <c r="O465" s="77"/>
      <c r="P465" s="77"/>
      <c r="Q465" s="77" t="s">
        <v>1267</v>
      </c>
      <c r="R465" s="77"/>
      <c r="S465" s="77"/>
      <c r="T465" s="77" t="s">
        <v>2842</v>
      </c>
      <c r="U465" s="77">
        <v>30390456</v>
      </c>
      <c r="V465" s="77">
        <v>14.75</v>
      </c>
      <c r="W465" s="77" t="s">
        <v>2141</v>
      </c>
      <c r="X465" s="77">
        <v>400</v>
      </c>
      <c r="Y465" s="77">
        <v>768</v>
      </c>
      <c r="Z465" s="77">
        <v>24</v>
      </c>
      <c r="AA465" s="89">
        <f t="shared" si="56"/>
        <v>0.30719999999999997</v>
      </c>
      <c r="AB465" s="77" t="s">
        <v>88</v>
      </c>
      <c r="AC465" s="78">
        <v>44681</v>
      </c>
      <c r="AD465" s="77"/>
      <c r="AE465" s="77" t="s">
        <v>2142</v>
      </c>
      <c r="AF465" s="77" t="str">
        <f t="shared" si="57"/>
        <v>CA3113041317T</v>
      </c>
      <c r="AG465" s="77">
        <f t="shared" si="58"/>
        <v>768</v>
      </c>
      <c r="AH465" s="77">
        <f t="shared" si="59"/>
        <v>24</v>
      </c>
      <c r="AI465" s="89">
        <f t="shared" si="60"/>
        <v>0.30719999999999997</v>
      </c>
      <c r="AJ465" s="77" t="s">
        <v>2143</v>
      </c>
      <c r="AK465" s="77" t="s">
        <v>3292</v>
      </c>
      <c r="AL465" s="78">
        <v>44666</v>
      </c>
      <c r="AM465" s="78">
        <v>44666</v>
      </c>
      <c r="AN465" s="78">
        <v>44669</v>
      </c>
      <c r="AO465" s="78">
        <v>44669</v>
      </c>
      <c r="AP465" s="78">
        <v>44669</v>
      </c>
      <c r="AQ465" s="77" t="s">
        <v>89</v>
      </c>
      <c r="AR465" s="77"/>
      <c r="AS465" s="77" t="s">
        <v>3292</v>
      </c>
      <c r="AT465" s="78"/>
      <c r="AU465" s="78"/>
      <c r="AV465" s="78"/>
      <c r="AW465" s="77" t="s">
        <v>1198</v>
      </c>
      <c r="AX465" s="77" t="s">
        <v>116</v>
      </c>
      <c r="AY465" s="576"/>
      <c r="AZ465" s="576"/>
      <c r="BA465" s="576"/>
      <c r="BB465" s="576"/>
      <c r="BC465" s="576"/>
      <c r="BD465" s="576"/>
      <c r="BE465" s="77">
        <f t="shared" si="61"/>
        <v>17</v>
      </c>
      <c r="BF465" s="77">
        <f t="shared" si="62"/>
        <v>4</v>
      </c>
      <c r="BG465" s="77">
        <f t="shared" si="63"/>
        <v>2022</v>
      </c>
      <c r="BH465" s="89"/>
    </row>
    <row r="466" spans="1:60">
      <c r="A466" s="77" t="s">
        <v>428</v>
      </c>
      <c r="B466" s="77" t="s">
        <v>56</v>
      </c>
      <c r="C466" s="77" t="s">
        <v>3293</v>
      </c>
      <c r="D466" s="78"/>
      <c r="E466" s="77" t="s">
        <v>2841</v>
      </c>
      <c r="F466" s="77" t="s">
        <v>2135</v>
      </c>
      <c r="G466" s="77" t="s">
        <v>2147</v>
      </c>
      <c r="H466" s="77" t="s">
        <v>2148</v>
      </c>
      <c r="I466" s="77" t="s">
        <v>531</v>
      </c>
      <c r="J466" s="77" t="s">
        <v>110</v>
      </c>
      <c r="K466" s="77">
        <v>91761</v>
      </c>
      <c r="L466" s="77" t="s">
        <v>141</v>
      </c>
      <c r="M466" s="77" t="s">
        <v>3291</v>
      </c>
      <c r="N466" s="77"/>
      <c r="O466" s="77"/>
      <c r="P466" s="77"/>
      <c r="Q466" s="77" t="s">
        <v>1267</v>
      </c>
      <c r="R466" s="77"/>
      <c r="S466" s="77"/>
      <c r="T466" s="77" t="s">
        <v>2842</v>
      </c>
      <c r="U466" s="77">
        <v>30390456</v>
      </c>
      <c r="V466" s="77">
        <v>14.75</v>
      </c>
      <c r="W466" s="77" t="s">
        <v>2141</v>
      </c>
      <c r="X466" s="77">
        <v>400</v>
      </c>
      <c r="Y466" s="77">
        <v>768</v>
      </c>
      <c r="Z466" s="77">
        <v>24</v>
      </c>
      <c r="AA466" s="89">
        <f t="shared" si="56"/>
        <v>0.30719999999999997</v>
      </c>
      <c r="AB466" s="77" t="s">
        <v>88</v>
      </c>
      <c r="AC466" s="78">
        <v>44681</v>
      </c>
      <c r="AD466" s="77"/>
      <c r="AE466" s="77" t="s">
        <v>2142</v>
      </c>
      <c r="AF466" s="77" t="str">
        <f t="shared" si="57"/>
        <v>CA3113041318T</v>
      </c>
      <c r="AG466" s="77">
        <f t="shared" si="58"/>
        <v>768</v>
      </c>
      <c r="AH466" s="77">
        <f t="shared" si="59"/>
        <v>24</v>
      </c>
      <c r="AI466" s="89">
        <f t="shared" si="60"/>
        <v>0.30719999999999997</v>
      </c>
      <c r="AJ466" s="77" t="s">
        <v>2143</v>
      </c>
      <c r="AK466" s="77" t="s">
        <v>3293</v>
      </c>
      <c r="AL466" s="78">
        <v>44666</v>
      </c>
      <c r="AM466" s="78">
        <v>44666</v>
      </c>
      <c r="AN466" s="78">
        <v>44669</v>
      </c>
      <c r="AO466" s="78">
        <v>44669</v>
      </c>
      <c r="AP466" s="78">
        <v>44669</v>
      </c>
      <c r="AQ466" s="77" t="s">
        <v>89</v>
      </c>
      <c r="AR466" s="77" t="s">
        <v>3294</v>
      </c>
      <c r="AS466" s="77" t="s">
        <v>3293</v>
      </c>
      <c r="AT466" s="78"/>
      <c r="AU466" s="78"/>
      <c r="AV466" s="78"/>
      <c r="AW466" s="77" t="s">
        <v>1198</v>
      </c>
      <c r="AX466" s="77" t="s">
        <v>116</v>
      </c>
      <c r="AY466" s="576"/>
      <c r="AZ466" s="576"/>
      <c r="BA466" s="576"/>
      <c r="BB466" s="576"/>
      <c r="BC466" s="576"/>
      <c r="BD466" s="576"/>
      <c r="BE466" s="77">
        <f t="shared" si="61"/>
        <v>17</v>
      </c>
      <c r="BF466" s="77">
        <f t="shared" si="62"/>
        <v>4</v>
      </c>
      <c r="BG466" s="77">
        <f t="shared" si="63"/>
        <v>2022</v>
      </c>
      <c r="BH466" s="89"/>
    </row>
    <row r="467" spans="1:60">
      <c r="A467" s="77" t="s">
        <v>428</v>
      </c>
      <c r="B467" s="77" t="s">
        <v>230</v>
      </c>
      <c r="C467" s="77" t="s">
        <v>3295</v>
      </c>
      <c r="D467" s="78"/>
      <c r="E467" s="77" t="s">
        <v>3296</v>
      </c>
      <c r="F467" s="77" t="s">
        <v>2135</v>
      </c>
      <c r="G467" s="77" t="s">
        <v>2147</v>
      </c>
      <c r="H467" s="77" t="s">
        <v>2148</v>
      </c>
      <c r="I467" s="77" t="s">
        <v>531</v>
      </c>
      <c r="J467" s="77" t="s">
        <v>110</v>
      </c>
      <c r="K467" s="77">
        <v>91761</v>
      </c>
      <c r="L467" s="77" t="s">
        <v>525</v>
      </c>
      <c r="M467" s="77" t="s">
        <v>3297</v>
      </c>
      <c r="N467" s="77"/>
      <c r="O467" s="77"/>
      <c r="P467" s="77"/>
      <c r="Q467" s="77" t="s">
        <v>1267</v>
      </c>
      <c r="R467" s="77"/>
      <c r="S467" s="77"/>
      <c r="T467" s="77" t="s">
        <v>3298</v>
      </c>
      <c r="U467" s="77">
        <v>30390156</v>
      </c>
      <c r="V467" s="77">
        <v>14.75</v>
      </c>
      <c r="W467" s="77" t="s">
        <v>2552</v>
      </c>
      <c r="X467" s="77">
        <v>400</v>
      </c>
      <c r="Y467" s="77">
        <v>640</v>
      </c>
      <c r="Z467" s="77">
        <v>20</v>
      </c>
      <c r="AA467" s="89">
        <f t="shared" si="56"/>
        <v>0.25600000000000001</v>
      </c>
      <c r="AB467" s="77" t="s">
        <v>70</v>
      </c>
      <c r="AC467" s="78">
        <v>44681</v>
      </c>
      <c r="AD467" s="77"/>
      <c r="AE467" s="77" t="s">
        <v>2142</v>
      </c>
      <c r="AF467" s="77" t="str">
        <f t="shared" si="57"/>
        <v>CA2083041424T</v>
      </c>
      <c r="AG467" s="77">
        <f t="shared" si="58"/>
        <v>640</v>
      </c>
      <c r="AH467" s="77">
        <f t="shared" si="59"/>
        <v>20</v>
      </c>
      <c r="AI467" s="89">
        <f t="shared" si="60"/>
        <v>0.25600000000000001</v>
      </c>
      <c r="AJ467" s="77" t="s">
        <v>2143</v>
      </c>
      <c r="AK467" s="77" t="s">
        <v>3295</v>
      </c>
      <c r="AL467" s="78">
        <v>44666</v>
      </c>
      <c r="AM467" s="78">
        <v>44666</v>
      </c>
      <c r="AN467" s="78">
        <v>44669</v>
      </c>
      <c r="AO467" s="78">
        <v>44669</v>
      </c>
      <c r="AP467" s="78">
        <v>44669</v>
      </c>
      <c r="AQ467" s="77" t="s">
        <v>89</v>
      </c>
      <c r="AR467" s="77"/>
      <c r="AS467" s="77" t="s">
        <v>3295</v>
      </c>
      <c r="AT467" s="78"/>
      <c r="AU467" s="78"/>
      <c r="AV467" s="78"/>
      <c r="AW467" s="77" t="s">
        <v>1198</v>
      </c>
      <c r="AX467" s="77" t="s">
        <v>116</v>
      </c>
      <c r="AY467" s="576"/>
      <c r="AZ467" s="576"/>
      <c r="BA467" s="576"/>
      <c r="BB467" s="576"/>
      <c r="BC467" s="576"/>
      <c r="BD467" s="576"/>
      <c r="BE467" s="77">
        <f t="shared" si="61"/>
        <v>17</v>
      </c>
      <c r="BF467" s="77">
        <f t="shared" si="62"/>
        <v>4</v>
      </c>
      <c r="BG467" s="77">
        <f t="shared" si="63"/>
        <v>2022</v>
      </c>
      <c r="BH467" s="89"/>
    </row>
    <row r="468" spans="1:60">
      <c r="A468" s="77" t="s">
        <v>428</v>
      </c>
      <c r="B468" s="77" t="s">
        <v>56</v>
      </c>
      <c r="C468" s="77" t="s">
        <v>3272</v>
      </c>
      <c r="D468" s="78"/>
      <c r="E468" s="77" t="s">
        <v>3175</v>
      </c>
      <c r="F468" s="77" t="s">
        <v>2135</v>
      </c>
      <c r="G468" s="77" t="s">
        <v>2136</v>
      </c>
      <c r="H468" s="77" t="s">
        <v>2137</v>
      </c>
      <c r="I468" s="77" t="s">
        <v>2138</v>
      </c>
      <c r="J468" s="77" t="s">
        <v>110</v>
      </c>
      <c r="K468" s="77">
        <v>90248</v>
      </c>
      <c r="L468" s="77" t="s">
        <v>1225</v>
      </c>
      <c r="M468" s="77" t="s">
        <v>1226</v>
      </c>
      <c r="N468" s="77" t="s">
        <v>565</v>
      </c>
      <c r="O468" s="77" t="s">
        <v>110</v>
      </c>
      <c r="P468" s="77">
        <v>94544</v>
      </c>
      <c r="Q468" s="77" t="s">
        <v>1267</v>
      </c>
      <c r="R468" s="77"/>
      <c r="S468" s="77"/>
      <c r="T468" s="77" t="s">
        <v>3155</v>
      </c>
      <c r="U468" s="77">
        <v>30390256</v>
      </c>
      <c r="V468" s="77">
        <v>14.75</v>
      </c>
      <c r="W468" s="77" t="s">
        <v>2197</v>
      </c>
      <c r="X468" s="77">
        <v>400</v>
      </c>
      <c r="Y468" s="77">
        <v>624</v>
      </c>
      <c r="Z468" s="77">
        <v>24</v>
      </c>
      <c r="AA468" s="89">
        <f t="shared" ref="AA468:AA531" si="64">X468*Y468/1000000</f>
        <v>0.24959999999999999</v>
      </c>
      <c r="AB468" s="77" t="s">
        <v>70</v>
      </c>
      <c r="AC468" s="78">
        <v>44681</v>
      </c>
      <c r="AD468" s="77"/>
      <c r="AE468" s="77" t="s">
        <v>2142</v>
      </c>
      <c r="AF468" s="77" t="str">
        <f t="shared" ref="AF468:AF531" si="65">C468</f>
        <v>CA0823040710T</v>
      </c>
      <c r="AG468" s="77">
        <f t="shared" ref="AG468:AG531" si="66">Y468</f>
        <v>624</v>
      </c>
      <c r="AH468" s="77">
        <f t="shared" ref="AH468:AH531" si="67">Z468</f>
        <v>24</v>
      </c>
      <c r="AI468" s="89">
        <f t="shared" ref="AI468:AI531" si="68">AA468</f>
        <v>0.24959999999999999</v>
      </c>
      <c r="AJ468" s="77" t="s">
        <v>2143</v>
      </c>
      <c r="AK468" s="77" t="s">
        <v>3272</v>
      </c>
      <c r="AL468" s="78">
        <v>44666</v>
      </c>
      <c r="AM468" s="78">
        <v>44666</v>
      </c>
      <c r="AN468" s="78">
        <v>44669</v>
      </c>
      <c r="AO468" s="78">
        <v>44669</v>
      </c>
      <c r="AP468" s="78">
        <v>44669</v>
      </c>
      <c r="AQ468" s="77" t="s">
        <v>89</v>
      </c>
      <c r="AR468" s="77" t="s">
        <v>3273</v>
      </c>
      <c r="AS468" s="77" t="s">
        <v>3272</v>
      </c>
      <c r="AT468" s="78"/>
      <c r="AU468" s="78"/>
      <c r="AV468" s="78"/>
      <c r="AW468" s="77" t="s">
        <v>1198</v>
      </c>
      <c r="AX468" s="77" t="s">
        <v>116</v>
      </c>
      <c r="AY468" s="576"/>
      <c r="AZ468" s="576"/>
      <c r="BA468" s="576"/>
      <c r="BB468" s="576"/>
      <c r="BC468" s="576"/>
      <c r="BD468" s="576"/>
      <c r="BE468" s="77">
        <f t="shared" ref="BE468:BE531" si="69">WEEKNUM(AN468)</f>
        <v>17</v>
      </c>
      <c r="BF468" s="77">
        <f t="shared" ref="BF468:BF531" si="70">MONTH(AL468)</f>
        <v>4</v>
      </c>
      <c r="BG468" s="77">
        <f t="shared" ref="BG468:BG531" si="71">YEAR(AL468)</f>
        <v>2022</v>
      </c>
      <c r="BH468" s="89"/>
    </row>
    <row r="469" spans="1:60">
      <c r="A469" s="77" t="s">
        <v>428</v>
      </c>
      <c r="B469" s="77" t="s">
        <v>56</v>
      </c>
      <c r="C469" s="77" t="s">
        <v>3274</v>
      </c>
      <c r="D469" s="78"/>
      <c r="E469" s="77" t="s">
        <v>3175</v>
      </c>
      <c r="F469" s="77" t="s">
        <v>2135</v>
      </c>
      <c r="G469" s="77" t="s">
        <v>2136</v>
      </c>
      <c r="H469" s="77" t="s">
        <v>2137</v>
      </c>
      <c r="I469" s="77" t="s">
        <v>2138</v>
      </c>
      <c r="J469" s="77" t="s">
        <v>110</v>
      </c>
      <c r="K469" s="77">
        <v>90248</v>
      </c>
      <c r="L469" s="77" t="s">
        <v>1225</v>
      </c>
      <c r="M469" s="77" t="s">
        <v>1226</v>
      </c>
      <c r="N469" s="77" t="s">
        <v>565</v>
      </c>
      <c r="O469" s="77" t="s">
        <v>110</v>
      </c>
      <c r="P469" s="77">
        <v>94544</v>
      </c>
      <c r="Q469" s="77" t="s">
        <v>1267</v>
      </c>
      <c r="R469" s="77"/>
      <c r="S469" s="77"/>
      <c r="T469" s="77" t="s">
        <v>3155</v>
      </c>
      <c r="U469" s="77">
        <v>30390256</v>
      </c>
      <c r="V469" s="77">
        <v>14.75</v>
      </c>
      <c r="W469" s="77" t="s">
        <v>2197</v>
      </c>
      <c r="X469" s="77">
        <v>400</v>
      </c>
      <c r="Y469" s="77">
        <v>624</v>
      </c>
      <c r="Z469" s="77">
        <v>24</v>
      </c>
      <c r="AA469" s="89">
        <f t="shared" si="64"/>
        <v>0.24959999999999999</v>
      </c>
      <c r="AB469" s="77" t="s">
        <v>70</v>
      </c>
      <c r="AC469" s="78">
        <v>44681</v>
      </c>
      <c r="AD469" s="77"/>
      <c r="AE469" s="77" t="s">
        <v>2142</v>
      </c>
      <c r="AF469" s="77" t="str">
        <f t="shared" si="65"/>
        <v>CA0823040711T</v>
      </c>
      <c r="AG469" s="77">
        <f t="shared" si="66"/>
        <v>624</v>
      </c>
      <c r="AH469" s="77">
        <f t="shared" si="67"/>
        <v>24</v>
      </c>
      <c r="AI469" s="89">
        <f t="shared" si="68"/>
        <v>0.24959999999999999</v>
      </c>
      <c r="AJ469" s="77" t="s">
        <v>2143</v>
      </c>
      <c r="AK469" s="77" t="s">
        <v>3274</v>
      </c>
      <c r="AL469" s="78">
        <v>44666</v>
      </c>
      <c r="AM469" s="78">
        <v>44666</v>
      </c>
      <c r="AN469" s="78">
        <v>44669</v>
      </c>
      <c r="AO469" s="78">
        <v>44669</v>
      </c>
      <c r="AP469" s="78">
        <v>44669</v>
      </c>
      <c r="AQ469" s="77" t="s">
        <v>89</v>
      </c>
      <c r="AR469" s="77" t="s">
        <v>3275</v>
      </c>
      <c r="AS469" s="77" t="s">
        <v>3274</v>
      </c>
      <c r="AT469" s="78"/>
      <c r="AU469" s="78"/>
      <c r="AV469" s="78"/>
      <c r="AW469" s="77" t="s">
        <v>1198</v>
      </c>
      <c r="AX469" s="77" t="s">
        <v>116</v>
      </c>
      <c r="AY469" s="576"/>
      <c r="AZ469" s="576"/>
      <c r="BA469" s="576"/>
      <c r="BB469" s="576"/>
      <c r="BC469" s="576"/>
      <c r="BD469" s="576"/>
      <c r="BE469" s="77">
        <f t="shared" si="69"/>
        <v>17</v>
      </c>
      <c r="BF469" s="77">
        <f t="shared" si="70"/>
        <v>4</v>
      </c>
      <c r="BG469" s="77">
        <f t="shared" si="71"/>
        <v>2022</v>
      </c>
      <c r="BH469" s="89"/>
    </row>
    <row r="470" spans="1:60">
      <c r="A470" s="77" t="s">
        <v>428</v>
      </c>
      <c r="B470" s="77" t="s">
        <v>56</v>
      </c>
      <c r="C470" s="77" t="s">
        <v>3276</v>
      </c>
      <c r="D470" s="78"/>
      <c r="E470" s="77" t="s">
        <v>3175</v>
      </c>
      <c r="F470" s="77" t="s">
        <v>2135</v>
      </c>
      <c r="G470" s="77" t="s">
        <v>2136</v>
      </c>
      <c r="H470" s="77" t="s">
        <v>2137</v>
      </c>
      <c r="I470" s="77" t="s">
        <v>2138</v>
      </c>
      <c r="J470" s="77" t="s">
        <v>110</v>
      </c>
      <c r="K470" s="77">
        <v>90248</v>
      </c>
      <c r="L470" s="77" t="s">
        <v>1225</v>
      </c>
      <c r="M470" s="77" t="s">
        <v>1226</v>
      </c>
      <c r="N470" s="77" t="s">
        <v>565</v>
      </c>
      <c r="O470" s="77" t="s">
        <v>110</v>
      </c>
      <c r="P470" s="77">
        <v>94544</v>
      </c>
      <c r="Q470" s="77" t="s">
        <v>1267</v>
      </c>
      <c r="R470" s="77"/>
      <c r="S470" s="77"/>
      <c r="T470" s="77" t="s">
        <v>3155</v>
      </c>
      <c r="U470" s="77">
        <v>30390256</v>
      </c>
      <c r="V470" s="77">
        <v>14.75</v>
      </c>
      <c r="W470" s="77" t="s">
        <v>2197</v>
      </c>
      <c r="X470" s="77">
        <v>400</v>
      </c>
      <c r="Y470" s="77">
        <v>624</v>
      </c>
      <c r="Z470" s="77">
        <v>24</v>
      </c>
      <c r="AA470" s="89">
        <f t="shared" si="64"/>
        <v>0.24959999999999999</v>
      </c>
      <c r="AB470" s="77" t="s">
        <v>70</v>
      </c>
      <c r="AC470" s="78">
        <v>44681</v>
      </c>
      <c r="AD470" s="77"/>
      <c r="AE470" s="77" t="s">
        <v>2142</v>
      </c>
      <c r="AF470" s="77" t="str">
        <f t="shared" si="65"/>
        <v>CA0823040712T</v>
      </c>
      <c r="AG470" s="77">
        <f t="shared" si="66"/>
        <v>624</v>
      </c>
      <c r="AH470" s="77">
        <f t="shared" si="67"/>
        <v>24</v>
      </c>
      <c r="AI470" s="89">
        <f t="shared" si="68"/>
        <v>0.24959999999999999</v>
      </c>
      <c r="AJ470" s="77" t="s">
        <v>2143</v>
      </c>
      <c r="AK470" s="77" t="s">
        <v>3276</v>
      </c>
      <c r="AL470" s="78">
        <v>44666</v>
      </c>
      <c r="AM470" s="78">
        <v>44666</v>
      </c>
      <c r="AN470" s="78">
        <v>44669</v>
      </c>
      <c r="AO470" s="78">
        <v>44669</v>
      </c>
      <c r="AP470" s="78">
        <v>44669</v>
      </c>
      <c r="AQ470" s="77" t="s">
        <v>89</v>
      </c>
      <c r="AR470" s="77" t="s">
        <v>3277</v>
      </c>
      <c r="AS470" s="77" t="s">
        <v>3276</v>
      </c>
      <c r="AT470" s="78"/>
      <c r="AU470" s="78"/>
      <c r="AV470" s="78"/>
      <c r="AW470" s="77" t="s">
        <v>1198</v>
      </c>
      <c r="AX470" s="77" t="s">
        <v>116</v>
      </c>
      <c r="AY470" s="576"/>
      <c r="AZ470" s="576"/>
      <c r="BA470" s="576"/>
      <c r="BB470" s="576"/>
      <c r="BC470" s="576"/>
      <c r="BD470" s="576"/>
      <c r="BE470" s="77">
        <f t="shared" si="69"/>
        <v>17</v>
      </c>
      <c r="BF470" s="77">
        <f t="shared" si="70"/>
        <v>4</v>
      </c>
      <c r="BG470" s="77">
        <f t="shared" si="71"/>
        <v>2022</v>
      </c>
      <c r="BH470" s="89"/>
    </row>
    <row r="471" spans="1:60">
      <c r="A471" s="77" t="s">
        <v>428</v>
      </c>
      <c r="B471" s="77" t="s">
        <v>56</v>
      </c>
      <c r="C471" s="77" t="s">
        <v>3344</v>
      </c>
      <c r="D471" s="78"/>
      <c r="E471" s="77" t="s">
        <v>3313</v>
      </c>
      <c r="F471" s="77" t="s">
        <v>2135</v>
      </c>
      <c r="G471" s="77" t="s">
        <v>3267</v>
      </c>
      <c r="H471" s="77" t="s">
        <v>3268</v>
      </c>
      <c r="I471" s="77" t="s">
        <v>2686</v>
      </c>
      <c r="J471" s="77" t="s">
        <v>110</v>
      </c>
      <c r="K471" s="77">
        <v>92833</v>
      </c>
      <c r="L471" s="77" t="s">
        <v>341</v>
      </c>
      <c r="M471" s="77" t="s">
        <v>3314</v>
      </c>
      <c r="N471" s="77"/>
      <c r="O471" s="77"/>
      <c r="P471" s="77"/>
      <c r="Q471" s="77" t="s">
        <v>1267</v>
      </c>
      <c r="R471" s="77"/>
      <c r="S471" s="77"/>
      <c r="T471" s="77" t="s">
        <v>3155</v>
      </c>
      <c r="U471" s="77">
        <v>30390256</v>
      </c>
      <c r="V471" s="77">
        <v>14.75</v>
      </c>
      <c r="W471" s="77" t="s">
        <v>2197</v>
      </c>
      <c r="X471" s="77">
        <v>400</v>
      </c>
      <c r="Y471" s="77">
        <v>624</v>
      </c>
      <c r="Z471" s="77">
        <v>24</v>
      </c>
      <c r="AA471" s="89">
        <f t="shared" si="64"/>
        <v>0.24959999999999999</v>
      </c>
      <c r="AB471" s="77" t="s">
        <v>70</v>
      </c>
      <c r="AC471" s="78">
        <v>44681</v>
      </c>
      <c r="AD471" s="77"/>
      <c r="AE471" s="77" t="s">
        <v>2142</v>
      </c>
      <c r="AF471" s="77" t="str">
        <f t="shared" si="65"/>
        <v>CA0822040760T</v>
      </c>
      <c r="AG471" s="77">
        <f t="shared" si="66"/>
        <v>624</v>
      </c>
      <c r="AH471" s="77">
        <f t="shared" si="67"/>
        <v>24</v>
      </c>
      <c r="AI471" s="89">
        <f t="shared" si="68"/>
        <v>0.24959999999999999</v>
      </c>
      <c r="AJ471" s="77" t="s">
        <v>2143</v>
      </c>
      <c r="AK471" s="77" t="s">
        <v>3344</v>
      </c>
      <c r="AL471" s="78">
        <v>44666</v>
      </c>
      <c r="AM471" s="78">
        <v>44666</v>
      </c>
      <c r="AN471" s="78">
        <v>44671</v>
      </c>
      <c r="AO471" s="78">
        <v>44671</v>
      </c>
      <c r="AP471" s="78">
        <v>44671</v>
      </c>
      <c r="AQ471" s="77" t="s">
        <v>89</v>
      </c>
      <c r="AR471" s="77" t="s">
        <v>3345</v>
      </c>
      <c r="AS471" s="77" t="s">
        <v>3344</v>
      </c>
      <c r="AT471" s="78"/>
      <c r="AU471" s="78"/>
      <c r="AV471" s="78"/>
      <c r="AW471" s="77" t="s">
        <v>1198</v>
      </c>
      <c r="AX471" s="77" t="s">
        <v>116</v>
      </c>
      <c r="AY471" s="576"/>
      <c r="AZ471" s="576"/>
      <c r="BA471" s="576"/>
      <c r="BB471" s="576"/>
      <c r="BC471" s="576"/>
      <c r="BD471" s="576"/>
      <c r="BE471" s="77">
        <f t="shared" si="69"/>
        <v>17</v>
      </c>
      <c r="BF471" s="77">
        <f t="shared" si="70"/>
        <v>4</v>
      </c>
      <c r="BG471" s="77">
        <f t="shared" si="71"/>
        <v>2022</v>
      </c>
      <c r="BH471" s="89"/>
    </row>
    <row r="472" spans="1:60">
      <c r="A472" s="77" t="s">
        <v>55</v>
      </c>
      <c r="B472" s="77" t="s">
        <v>1264</v>
      </c>
      <c r="C472" s="77" t="s">
        <v>3307</v>
      </c>
      <c r="D472" s="78"/>
      <c r="E472" s="77">
        <v>80760</v>
      </c>
      <c r="F472" s="77" t="s">
        <v>2368</v>
      </c>
      <c r="G472" s="77" t="s">
        <v>2369</v>
      </c>
      <c r="H472" s="77" t="s">
        <v>2370</v>
      </c>
      <c r="I472" s="77" t="s">
        <v>2371</v>
      </c>
      <c r="J472" s="77" t="s">
        <v>110</v>
      </c>
      <c r="K472" s="77">
        <v>94601</v>
      </c>
      <c r="L472" s="77" t="s">
        <v>3308</v>
      </c>
      <c r="M472" s="77" t="s">
        <v>3309</v>
      </c>
      <c r="N472" s="77"/>
      <c r="O472" s="77"/>
      <c r="P472" s="77"/>
      <c r="Q472" s="77" t="s">
        <v>1267</v>
      </c>
      <c r="R472" s="77"/>
      <c r="S472" s="77"/>
      <c r="T472" s="77" t="s">
        <v>3310</v>
      </c>
      <c r="U472" s="77">
        <v>30397472</v>
      </c>
      <c r="V472" s="77">
        <v>15</v>
      </c>
      <c r="W472" s="77" t="s">
        <v>2745</v>
      </c>
      <c r="X472" s="77">
        <v>480</v>
      </c>
      <c r="Y472" s="77">
        <v>638</v>
      </c>
      <c r="Z472" s="77">
        <v>22</v>
      </c>
      <c r="AA472" s="89">
        <f t="shared" si="64"/>
        <v>0.30624000000000001</v>
      </c>
      <c r="AB472" s="77" t="s">
        <v>88</v>
      </c>
      <c r="AC472" s="78">
        <v>44681</v>
      </c>
      <c r="AD472" s="77"/>
      <c r="AE472" s="77" t="s">
        <v>2142</v>
      </c>
      <c r="AF472" s="77" t="str">
        <f t="shared" si="65"/>
        <v>CA0760040501T</v>
      </c>
      <c r="AG472" s="77">
        <f t="shared" si="66"/>
        <v>638</v>
      </c>
      <c r="AH472" s="77">
        <f t="shared" si="67"/>
        <v>22</v>
      </c>
      <c r="AI472" s="89">
        <f t="shared" si="68"/>
        <v>0.30624000000000001</v>
      </c>
      <c r="AJ472" s="77" t="s">
        <v>2143</v>
      </c>
      <c r="AK472" s="77" t="s">
        <v>3307</v>
      </c>
      <c r="AL472" s="78">
        <v>44664</v>
      </c>
      <c r="AM472" s="78">
        <v>44664</v>
      </c>
      <c r="AN472" s="78">
        <v>44670</v>
      </c>
      <c r="AO472" s="78">
        <v>44670</v>
      </c>
      <c r="AP472" s="78">
        <v>44670</v>
      </c>
      <c r="AQ472" s="77" t="s">
        <v>89</v>
      </c>
      <c r="AR472" s="77"/>
      <c r="AS472" s="77" t="s">
        <v>3307</v>
      </c>
      <c r="AT472" s="78"/>
      <c r="AU472" s="78"/>
      <c r="AV472" s="78"/>
      <c r="AW472" s="77" t="s">
        <v>1198</v>
      </c>
      <c r="AX472" s="77" t="s">
        <v>116</v>
      </c>
      <c r="AY472" s="576"/>
      <c r="AZ472" s="576"/>
      <c r="BA472" s="576"/>
      <c r="BB472" s="576"/>
      <c r="BC472" s="576"/>
      <c r="BD472" s="576"/>
      <c r="BE472" s="77">
        <f t="shared" si="69"/>
        <v>17</v>
      </c>
      <c r="BF472" s="77">
        <f t="shared" si="70"/>
        <v>4</v>
      </c>
      <c r="BG472" s="77">
        <f t="shared" si="71"/>
        <v>2022</v>
      </c>
      <c r="BH472" s="89"/>
    </row>
    <row r="473" spans="1:60">
      <c r="A473" s="77" t="s">
        <v>428</v>
      </c>
      <c r="B473" s="77" t="s">
        <v>1264</v>
      </c>
      <c r="C473" s="77" t="s">
        <v>3311</v>
      </c>
      <c r="D473" s="78"/>
      <c r="E473" s="77" t="s">
        <v>3257</v>
      </c>
      <c r="F473" s="77" t="s">
        <v>2135</v>
      </c>
      <c r="G473" s="77" t="s">
        <v>2147</v>
      </c>
      <c r="H473" s="77" t="s">
        <v>2148</v>
      </c>
      <c r="I473" s="77" t="s">
        <v>531</v>
      </c>
      <c r="J473" s="77" t="s">
        <v>110</v>
      </c>
      <c r="K473" s="77">
        <v>91761</v>
      </c>
      <c r="L473" s="77" t="s">
        <v>1829</v>
      </c>
      <c r="M473" s="77" t="s">
        <v>1830</v>
      </c>
      <c r="N473" s="77" t="s">
        <v>962</v>
      </c>
      <c r="O473" s="77" t="s">
        <v>98</v>
      </c>
      <c r="P473" s="77">
        <v>32226</v>
      </c>
      <c r="Q473" s="77" t="s">
        <v>1267</v>
      </c>
      <c r="R473" s="77" t="s">
        <v>1831</v>
      </c>
      <c r="S473" s="77" t="s">
        <v>2498</v>
      </c>
      <c r="T473" s="77" t="s">
        <v>1833</v>
      </c>
      <c r="U473" s="77">
        <v>30390156</v>
      </c>
      <c r="V473" s="77">
        <v>14.75</v>
      </c>
      <c r="W473" s="77" t="s">
        <v>2552</v>
      </c>
      <c r="X473" s="77">
        <v>400</v>
      </c>
      <c r="Y473" s="77">
        <v>832</v>
      </c>
      <c r="Z473" s="77">
        <v>26</v>
      </c>
      <c r="AA473" s="89">
        <f t="shared" si="64"/>
        <v>0.33279999999999998</v>
      </c>
      <c r="AB473" s="77" t="s">
        <v>70</v>
      </c>
      <c r="AC473" s="78">
        <v>44681</v>
      </c>
      <c r="AD473" s="77"/>
      <c r="AE473" s="77" t="s">
        <v>2142</v>
      </c>
      <c r="AF473" s="77" t="str">
        <f t="shared" si="65"/>
        <v>CA2032040809T</v>
      </c>
      <c r="AG473" s="77">
        <f t="shared" si="66"/>
        <v>832</v>
      </c>
      <c r="AH473" s="77">
        <f t="shared" si="67"/>
        <v>26</v>
      </c>
      <c r="AI473" s="89">
        <f t="shared" si="68"/>
        <v>0.33279999999999998</v>
      </c>
      <c r="AJ473" s="77" t="s">
        <v>2143</v>
      </c>
      <c r="AK473" s="77" t="s">
        <v>3311</v>
      </c>
      <c r="AL473" s="78">
        <v>44665</v>
      </c>
      <c r="AM473" s="78">
        <v>44665</v>
      </c>
      <c r="AN473" s="78">
        <v>44670</v>
      </c>
      <c r="AO473" s="78">
        <v>44670</v>
      </c>
      <c r="AP473" s="78">
        <v>44670</v>
      </c>
      <c r="AQ473" s="77" t="s">
        <v>89</v>
      </c>
      <c r="AR473" s="77"/>
      <c r="AS473" s="77" t="s">
        <v>3311</v>
      </c>
      <c r="AT473" s="78"/>
      <c r="AU473" s="78"/>
      <c r="AV473" s="78"/>
      <c r="AW473" s="77" t="s">
        <v>1198</v>
      </c>
      <c r="AX473" s="77" t="s">
        <v>116</v>
      </c>
      <c r="AY473" s="576"/>
      <c r="AZ473" s="576"/>
      <c r="BA473" s="576"/>
      <c r="BB473" s="576"/>
      <c r="BC473" s="576"/>
      <c r="BD473" s="576"/>
      <c r="BE473" s="77">
        <f t="shared" si="69"/>
        <v>17</v>
      </c>
      <c r="BF473" s="77">
        <f t="shared" si="70"/>
        <v>4</v>
      </c>
      <c r="BG473" s="77">
        <f t="shared" si="71"/>
        <v>2022</v>
      </c>
      <c r="BH473" s="89"/>
    </row>
    <row r="474" spans="1:60">
      <c r="A474" s="77" t="s">
        <v>428</v>
      </c>
      <c r="B474" s="77" t="s">
        <v>56</v>
      </c>
      <c r="C474" s="77" t="s">
        <v>3346</v>
      </c>
      <c r="D474" s="78"/>
      <c r="E474" s="77" t="s">
        <v>3313</v>
      </c>
      <c r="F474" s="77" t="s">
        <v>2135</v>
      </c>
      <c r="G474" s="77" t="s">
        <v>3267</v>
      </c>
      <c r="H474" s="77" t="s">
        <v>3268</v>
      </c>
      <c r="I474" s="77" t="s">
        <v>2686</v>
      </c>
      <c r="J474" s="77" t="s">
        <v>110</v>
      </c>
      <c r="K474" s="77">
        <v>92833</v>
      </c>
      <c r="L474" s="77" t="s">
        <v>341</v>
      </c>
      <c r="M474" s="77" t="s">
        <v>3314</v>
      </c>
      <c r="N474" s="77"/>
      <c r="O474" s="77"/>
      <c r="P474" s="77"/>
      <c r="Q474" s="77" t="s">
        <v>1267</v>
      </c>
      <c r="R474" s="77"/>
      <c r="S474" s="77"/>
      <c r="T474" s="77" t="s">
        <v>3155</v>
      </c>
      <c r="U474" s="77">
        <v>30390256</v>
      </c>
      <c r="V474" s="77">
        <v>14.75</v>
      </c>
      <c r="W474" s="77" t="s">
        <v>2197</v>
      </c>
      <c r="X474" s="77">
        <v>400</v>
      </c>
      <c r="Y474" s="77">
        <v>624</v>
      </c>
      <c r="Z474" s="77">
        <v>24</v>
      </c>
      <c r="AA474" s="89">
        <f t="shared" si="64"/>
        <v>0.24959999999999999</v>
      </c>
      <c r="AB474" s="77" t="s">
        <v>70</v>
      </c>
      <c r="AC474" s="78">
        <v>44681</v>
      </c>
      <c r="AD474" s="77"/>
      <c r="AE474" s="77" t="s">
        <v>2142</v>
      </c>
      <c r="AF474" s="77" t="str">
        <f t="shared" si="65"/>
        <v>CA0822040761T</v>
      </c>
      <c r="AG474" s="77">
        <f t="shared" si="66"/>
        <v>624</v>
      </c>
      <c r="AH474" s="77">
        <f t="shared" si="67"/>
        <v>24</v>
      </c>
      <c r="AI474" s="89">
        <f t="shared" si="68"/>
        <v>0.24959999999999999</v>
      </c>
      <c r="AJ474" s="77" t="s">
        <v>2143</v>
      </c>
      <c r="AK474" s="77" t="s">
        <v>3346</v>
      </c>
      <c r="AL474" s="78">
        <v>44666</v>
      </c>
      <c r="AM474" s="78">
        <v>44666</v>
      </c>
      <c r="AN474" s="78">
        <v>44671</v>
      </c>
      <c r="AO474" s="78">
        <v>44671</v>
      </c>
      <c r="AP474" s="78">
        <v>44671</v>
      </c>
      <c r="AQ474" s="77" t="s">
        <v>89</v>
      </c>
      <c r="AR474" s="77" t="s">
        <v>3347</v>
      </c>
      <c r="AS474" s="77" t="s">
        <v>3346</v>
      </c>
      <c r="AT474" s="78"/>
      <c r="AU474" s="78"/>
      <c r="AV474" s="78"/>
      <c r="AW474" s="77" t="s">
        <v>1198</v>
      </c>
      <c r="AX474" s="77" t="s">
        <v>116</v>
      </c>
      <c r="AY474" s="576"/>
      <c r="AZ474" s="576"/>
      <c r="BA474" s="576"/>
      <c r="BB474" s="576"/>
      <c r="BC474" s="576"/>
      <c r="BD474" s="576"/>
      <c r="BE474" s="77">
        <f t="shared" si="69"/>
        <v>17</v>
      </c>
      <c r="BF474" s="77">
        <f t="shared" si="70"/>
        <v>4</v>
      </c>
      <c r="BG474" s="77">
        <f t="shared" si="71"/>
        <v>2022</v>
      </c>
      <c r="BH474" s="89"/>
    </row>
    <row r="475" spans="1:60">
      <c r="A475" s="77" t="s">
        <v>428</v>
      </c>
      <c r="B475" s="77" t="s">
        <v>56</v>
      </c>
      <c r="C475" s="77" t="s">
        <v>3367</v>
      </c>
      <c r="D475" s="78"/>
      <c r="E475" s="77" t="s">
        <v>3313</v>
      </c>
      <c r="F475" s="77" t="s">
        <v>2135</v>
      </c>
      <c r="G475" s="77" t="s">
        <v>3267</v>
      </c>
      <c r="H475" s="77" t="s">
        <v>3268</v>
      </c>
      <c r="I475" s="77" t="s">
        <v>2686</v>
      </c>
      <c r="J475" s="77" t="s">
        <v>110</v>
      </c>
      <c r="K475" s="77">
        <v>92833</v>
      </c>
      <c r="L475" s="77" t="s">
        <v>341</v>
      </c>
      <c r="M475" s="77" t="s">
        <v>3314</v>
      </c>
      <c r="N475" s="77"/>
      <c r="O475" s="77"/>
      <c r="P475" s="77"/>
      <c r="Q475" s="77" t="s">
        <v>1267</v>
      </c>
      <c r="R475" s="77"/>
      <c r="S475" s="77"/>
      <c r="T475" s="77" t="s">
        <v>3155</v>
      </c>
      <c r="U475" s="77">
        <v>30390256</v>
      </c>
      <c r="V475" s="77">
        <v>14.75</v>
      </c>
      <c r="W475" s="77" t="s">
        <v>2197</v>
      </c>
      <c r="X475" s="77">
        <v>400</v>
      </c>
      <c r="Y475" s="77">
        <v>624</v>
      </c>
      <c r="Z475" s="77">
        <v>24</v>
      </c>
      <c r="AA475" s="89">
        <f t="shared" si="64"/>
        <v>0.24959999999999999</v>
      </c>
      <c r="AB475" s="77" t="s">
        <v>70</v>
      </c>
      <c r="AC475" s="78">
        <v>44681</v>
      </c>
      <c r="AD475" s="77"/>
      <c r="AE475" s="77" t="s">
        <v>2142</v>
      </c>
      <c r="AF475" s="77" t="str">
        <f t="shared" si="65"/>
        <v>CA0822040759T</v>
      </c>
      <c r="AG475" s="77">
        <f t="shared" si="66"/>
        <v>624</v>
      </c>
      <c r="AH475" s="77">
        <f t="shared" si="67"/>
        <v>24</v>
      </c>
      <c r="AI475" s="89">
        <f t="shared" si="68"/>
        <v>0.24959999999999999</v>
      </c>
      <c r="AJ475" s="77" t="s">
        <v>2143</v>
      </c>
      <c r="AK475" s="77" t="s">
        <v>3367</v>
      </c>
      <c r="AL475" s="78">
        <v>44666</v>
      </c>
      <c r="AM475" s="78">
        <v>44666</v>
      </c>
      <c r="AN475" s="78">
        <v>44672</v>
      </c>
      <c r="AO475" s="78">
        <v>44672</v>
      </c>
      <c r="AP475" s="78">
        <v>44672</v>
      </c>
      <c r="AQ475" s="77" t="s">
        <v>89</v>
      </c>
      <c r="AR475" s="77" t="s">
        <v>3368</v>
      </c>
      <c r="AS475" s="77" t="s">
        <v>3367</v>
      </c>
      <c r="AT475" s="78"/>
      <c r="AU475" s="78"/>
      <c r="AV475" s="78"/>
      <c r="AW475" s="77" t="s">
        <v>1198</v>
      </c>
      <c r="AX475" s="77" t="s">
        <v>116</v>
      </c>
      <c r="AY475" s="576"/>
      <c r="AZ475" s="576"/>
      <c r="BA475" s="576"/>
      <c r="BB475" s="576"/>
      <c r="BC475" s="576"/>
      <c r="BD475" s="576"/>
      <c r="BE475" s="77">
        <f t="shared" si="69"/>
        <v>17</v>
      </c>
      <c r="BF475" s="77">
        <f t="shared" si="70"/>
        <v>4</v>
      </c>
      <c r="BG475" s="77">
        <f t="shared" si="71"/>
        <v>2022</v>
      </c>
      <c r="BH475" s="89"/>
    </row>
    <row r="476" spans="1:60">
      <c r="A476" s="77" t="s">
        <v>428</v>
      </c>
      <c r="B476" s="77" t="s">
        <v>1264</v>
      </c>
      <c r="C476" s="77" t="s">
        <v>3318</v>
      </c>
      <c r="D476" s="78"/>
      <c r="E476" s="77" t="s">
        <v>3257</v>
      </c>
      <c r="F476" s="77" t="s">
        <v>2135</v>
      </c>
      <c r="G476" s="77" t="s">
        <v>2136</v>
      </c>
      <c r="H476" s="77" t="s">
        <v>2137</v>
      </c>
      <c r="I476" s="77" t="s">
        <v>2138</v>
      </c>
      <c r="J476" s="77" t="s">
        <v>110</v>
      </c>
      <c r="K476" s="77">
        <v>90248</v>
      </c>
      <c r="L476" s="77" t="s">
        <v>1829</v>
      </c>
      <c r="M476" s="77" t="s">
        <v>1830</v>
      </c>
      <c r="N476" s="77" t="s">
        <v>962</v>
      </c>
      <c r="O476" s="77" t="s">
        <v>98</v>
      </c>
      <c r="P476" s="77">
        <v>32226</v>
      </c>
      <c r="Q476" s="77" t="s">
        <v>1267</v>
      </c>
      <c r="R476" s="77" t="s">
        <v>1831</v>
      </c>
      <c r="S476" s="77" t="s">
        <v>2498</v>
      </c>
      <c r="T476" s="77" t="s">
        <v>1833</v>
      </c>
      <c r="U476" s="77">
        <v>30390156</v>
      </c>
      <c r="V476" s="77">
        <v>14.75</v>
      </c>
      <c r="W476" s="77" t="s">
        <v>2552</v>
      </c>
      <c r="X476" s="77">
        <v>400</v>
      </c>
      <c r="Y476" s="77">
        <v>832</v>
      </c>
      <c r="Z476" s="77">
        <v>26</v>
      </c>
      <c r="AA476" s="89">
        <f t="shared" si="64"/>
        <v>0.33279999999999998</v>
      </c>
      <c r="AB476" s="77" t="s">
        <v>70</v>
      </c>
      <c r="AC476" s="78">
        <v>44681</v>
      </c>
      <c r="AD476" s="77"/>
      <c r="AE476" s="77" t="s">
        <v>2142</v>
      </c>
      <c r="AF476" s="77" t="str">
        <f t="shared" si="65"/>
        <v>CA2032040805T</v>
      </c>
      <c r="AG476" s="77">
        <f t="shared" si="66"/>
        <v>832</v>
      </c>
      <c r="AH476" s="77">
        <f t="shared" si="67"/>
        <v>26</v>
      </c>
      <c r="AI476" s="89">
        <f t="shared" si="68"/>
        <v>0.33279999999999998</v>
      </c>
      <c r="AJ476" s="77" t="s">
        <v>2143</v>
      </c>
      <c r="AK476" s="77" t="s">
        <v>3318</v>
      </c>
      <c r="AL476" s="78">
        <v>44665</v>
      </c>
      <c r="AM476" s="78">
        <v>44665</v>
      </c>
      <c r="AN476" s="78">
        <v>44670</v>
      </c>
      <c r="AO476" s="78">
        <v>44670</v>
      </c>
      <c r="AP476" s="78">
        <v>44670</v>
      </c>
      <c r="AQ476" s="77" t="s">
        <v>89</v>
      </c>
      <c r="AR476" s="77"/>
      <c r="AS476" s="77" t="s">
        <v>3318</v>
      </c>
      <c r="AT476" s="78"/>
      <c r="AU476" s="78"/>
      <c r="AV476" s="78"/>
      <c r="AW476" s="77" t="s">
        <v>1198</v>
      </c>
      <c r="AX476" s="77" t="s">
        <v>116</v>
      </c>
      <c r="AY476" s="576"/>
      <c r="AZ476" s="576"/>
      <c r="BA476" s="576"/>
      <c r="BB476" s="576"/>
      <c r="BC476" s="576"/>
      <c r="BD476" s="576"/>
      <c r="BE476" s="77">
        <f t="shared" si="69"/>
        <v>17</v>
      </c>
      <c r="BF476" s="77">
        <f t="shared" si="70"/>
        <v>4</v>
      </c>
      <c r="BG476" s="77">
        <f t="shared" si="71"/>
        <v>2022</v>
      </c>
      <c r="BH476" s="89"/>
    </row>
    <row r="477" spans="1:60">
      <c r="A477" s="77" t="s">
        <v>428</v>
      </c>
      <c r="B477" s="77" t="s">
        <v>1264</v>
      </c>
      <c r="C477" s="77" t="s">
        <v>3319</v>
      </c>
      <c r="D477" s="78"/>
      <c r="E477" s="77" t="s">
        <v>3257</v>
      </c>
      <c r="F477" s="77" t="s">
        <v>2135</v>
      </c>
      <c r="G477" s="77" t="s">
        <v>2147</v>
      </c>
      <c r="H477" s="77" t="s">
        <v>2148</v>
      </c>
      <c r="I477" s="77" t="s">
        <v>531</v>
      </c>
      <c r="J477" s="77" t="s">
        <v>110</v>
      </c>
      <c r="K477" s="77">
        <v>91761</v>
      </c>
      <c r="L477" s="77" t="s">
        <v>1829</v>
      </c>
      <c r="M477" s="77" t="s">
        <v>1830</v>
      </c>
      <c r="N477" s="77" t="s">
        <v>962</v>
      </c>
      <c r="O477" s="77" t="s">
        <v>98</v>
      </c>
      <c r="P477" s="77">
        <v>32226</v>
      </c>
      <c r="Q477" s="77" t="s">
        <v>1267</v>
      </c>
      <c r="R477" s="77" t="s">
        <v>1831</v>
      </c>
      <c r="S477" s="77" t="s">
        <v>2498</v>
      </c>
      <c r="T477" s="77" t="s">
        <v>1833</v>
      </c>
      <c r="U477" s="77">
        <v>30390156</v>
      </c>
      <c r="V477" s="77">
        <v>14.75</v>
      </c>
      <c r="W477" s="77" t="s">
        <v>2552</v>
      </c>
      <c r="X477" s="77">
        <v>400</v>
      </c>
      <c r="Y477" s="77">
        <v>832</v>
      </c>
      <c r="Z477" s="77">
        <v>26</v>
      </c>
      <c r="AA477" s="89">
        <f t="shared" si="64"/>
        <v>0.33279999999999998</v>
      </c>
      <c r="AB477" s="77" t="s">
        <v>70</v>
      </c>
      <c r="AC477" s="78">
        <v>44681</v>
      </c>
      <c r="AD477" s="77"/>
      <c r="AE477" s="77" t="s">
        <v>2142</v>
      </c>
      <c r="AF477" s="77" t="str">
        <f t="shared" si="65"/>
        <v>CA2032040810T</v>
      </c>
      <c r="AG477" s="77">
        <f t="shared" si="66"/>
        <v>832</v>
      </c>
      <c r="AH477" s="77">
        <f t="shared" si="67"/>
        <v>26</v>
      </c>
      <c r="AI477" s="89">
        <f t="shared" si="68"/>
        <v>0.33279999999999998</v>
      </c>
      <c r="AJ477" s="77" t="s">
        <v>2143</v>
      </c>
      <c r="AK477" s="77" t="s">
        <v>3319</v>
      </c>
      <c r="AL477" s="78">
        <v>44665</v>
      </c>
      <c r="AM477" s="78">
        <v>44665</v>
      </c>
      <c r="AN477" s="78">
        <v>44670</v>
      </c>
      <c r="AO477" s="78">
        <v>44670</v>
      </c>
      <c r="AP477" s="78">
        <v>44670</v>
      </c>
      <c r="AQ477" s="77" t="s">
        <v>89</v>
      </c>
      <c r="AR477" s="77"/>
      <c r="AS477" s="77" t="s">
        <v>3319</v>
      </c>
      <c r="AT477" s="78"/>
      <c r="AU477" s="78"/>
      <c r="AV477" s="78"/>
      <c r="AW477" s="77" t="s">
        <v>1198</v>
      </c>
      <c r="AX477" s="77" t="s">
        <v>116</v>
      </c>
      <c r="AY477" s="576"/>
      <c r="AZ477" s="576"/>
      <c r="BA477" s="576"/>
      <c r="BB477" s="576"/>
      <c r="BC477" s="576"/>
      <c r="BD477" s="576"/>
      <c r="BE477" s="77">
        <f t="shared" si="69"/>
        <v>17</v>
      </c>
      <c r="BF477" s="77">
        <f t="shared" si="70"/>
        <v>4</v>
      </c>
      <c r="BG477" s="77">
        <f t="shared" si="71"/>
        <v>2022</v>
      </c>
      <c r="BH477" s="89"/>
    </row>
    <row r="478" spans="1:60">
      <c r="A478" s="77" t="s">
        <v>428</v>
      </c>
      <c r="B478" s="77" t="s">
        <v>1264</v>
      </c>
      <c r="C478" s="77" t="s">
        <v>3320</v>
      </c>
      <c r="D478" s="78"/>
      <c r="E478" s="77" t="s">
        <v>3257</v>
      </c>
      <c r="F478" s="77" t="s">
        <v>2135</v>
      </c>
      <c r="G478" s="77" t="s">
        <v>2147</v>
      </c>
      <c r="H478" s="77" t="s">
        <v>2148</v>
      </c>
      <c r="I478" s="77" t="s">
        <v>531</v>
      </c>
      <c r="J478" s="77" t="s">
        <v>110</v>
      </c>
      <c r="K478" s="77">
        <v>91761</v>
      </c>
      <c r="L478" s="77" t="s">
        <v>1829</v>
      </c>
      <c r="M478" s="77" t="s">
        <v>1830</v>
      </c>
      <c r="N478" s="77" t="s">
        <v>962</v>
      </c>
      <c r="O478" s="77" t="s">
        <v>98</v>
      </c>
      <c r="P478" s="77">
        <v>32226</v>
      </c>
      <c r="Q478" s="77" t="s">
        <v>1267</v>
      </c>
      <c r="R478" s="77" t="s">
        <v>1831</v>
      </c>
      <c r="S478" s="77" t="s">
        <v>2498</v>
      </c>
      <c r="T478" s="77" t="s">
        <v>1833</v>
      </c>
      <c r="U478" s="77">
        <v>30390156</v>
      </c>
      <c r="V478" s="77">
        <v>14.75</v>
      </c>
      <c r="W478" s="77" t="s">
        <v>2552</v>
      </c>
      <c r="X478" s="77">
        <v>400</v>
      </c>
      <c r="Y478" s="77">
        <v>832</v>
      </c>
      <c r="Z478" s="77">
        <v>26</v>
      </c>
      <c r="AA478" s="89">
        <f t="shared" si="64"/>
        <v>0.33279999999999998</v>
      </c>
      <c r="AB478" s="77" t="s">
        <v>70</v>
      </c>
      <c r="AC478" s="78">
        <v>44681</v>
      </c>
      <c r="AD478" s="77"/>
      <c r="AE478" s="77" t="s">
        <v>2142</v>
      </c>
      <c r="AF478" s="77" t="str">
        <f t="shared" si="65"/>
        <v>CA2032040811T</v>
      </c>
      <c r="AG478" s="77">
        <f t="shared" si="66"/>
        <v>832</v>
      </c>
      <c r="AH478" s="77">
        <f t="shared" si="67"/>
        <v>26</v>
      </c>
      <c r="AI478" s="89">
        <f t="shared" si="68"/>
        <v>0.33279999999999998</v>
      </c>
      <c r="AJ478" s="77" t="s">
        <v>2143</v>
      </c>
      <c r="AK478" s="77" t="s">
        <v>3320</v>
      </c>
      <c r="AL478" s="78">
        <v>44665</v>
      </c>
      <c r="AM478" s="78">
        <v>44665</v>
      </c>
      <c r="AN478" s="78">
        <v>44670</v>
      </c>
      <c r="AO478" s="78">
        <v>44670</v>
      </c>
      <c r="AP478" s="78">
        <v>44670</v>
      </c>
      <c r="AQ478" s="77" t="s">
        <v>89</v>
      </c>
      <c r="AR478" s="77"/>
      <c r="AS478" s="77" t="s">
        <v>3320</v>
      </c>
      <c r="AT478" s="78"/>
      <c r="AU478" s="78"/>
      <c r="AV478" s="78"/>
      <c r="AW478" s="77" t="s">
        <v>1198</v>
      </c>
      <c r="AX478" s="77" t="s">
        <v>116</v>
      </c>
      <c r="AY478" s="576"/>
      <c r="AZ478" s="576"/>
      <c r="BA478" s="576"/>
      <c r="BB478" s="576"/>
      <c r="BC478" s="576"/>
      <c r="BD478" s="576"/>
      <c r="BE478" s="77">
        <f t="shared" si="69"/>
        <v>17</v>
      </c>
      <c r="BF478" s="77">
        <f t="shared" si="70"/>
        <v>4</v>
      </c>
      <c r="BG478" s="77">
        <f t="shared" si="71"/>
        <v>2022</v>
      </c>
      <c r="BH478" s="89"/>
    </row>
    <row r="479" spans="1:60">
      <c r="A479" s="77" t="s">
        <v>428</v>
      </c>
      <c r="B479" s="77" t="s">
        <v>1264</v>
      </c>
      <c r="C479" s="77" t="s">
        <v>3321</v>
      </c>
      <c r="D479" s="78"/>
      <c r="E479" s="77" t="s">
        <v>3257</v>
      </c>
      <c r="F479" s="77" t="s">
        <v>2135</v>
      </c>
      <c r="G479" s="77" t="s">
        <v>2147</v>
      </c>
      <c r="H479" s="77" t="s">
        <v>2148</v>
      </c>
      <c r="I479" s="77" t="s">
        <v>531</v>
      </c>
      <c r="J479" s="77" t="s">
        <v>110</v>
      </c>
      <c r="K479" s="77">
        <v>91761</v>
      </c>
      <c r="L479" s="77" t="s">
        <v>1829</v>
      </c>
      <c r="M479" s="77" t="s">
        <v>1830</v>
      </c>
      <c r="N479" s="77" t="s">
        <v>962</v>
      </c>
      <c r="O479" s="77" t="s">
        <v>98</v>
      </c>
      <c r="P479" s="77">
        <v>32226</v>
      </c>
      <c r="Q479" s="77" t="s">
        <v>1267</v>
      </c>
      <c r="R479" s="77" t="s">
        <v>1831</v>
      </c>
      <c r="S479" s="77" t="s">
        <v>2498</v>
      </c>
      <c r="T479" s="77" t="s">
        <v>1833</v>
      </c>
      <c r="U479" s="77">
        <v>30390156</v>
      </c>
      <c r="V479" s="77">
        <v>14.75</v>
      </c>
      <c r="W479" s="77" t="s">
        <v>2552</v>
      </c>
      <c r="X479" s="77">
        <v>400</v>
      </c>
      <c r="Y479" s="77">
        <v>832</v>
      </c>
      <c r="Z479" s="77">
        <v>26</v>
      </c>
      <c r="AA479" s="89">
        <f t="shared" si="64"/>
        <v>0.33279999999999998</v>
      </c>
      <c r="AB479" s="77" t="s">
        <v>70</v>
      </c>
      <c r="AC479" s="78">
        <v>44681</v>
      </c>
      <c r="AD479" s="77"/>
      <c r="AE479" s="77" t="s">
        <v>2142</v>
      </c>
      <c r="AF479" s="77" t="str">
        <f t="shared" si="65"/>
        <v>CA2032040812T</v>
      </c>
      <c r="AG479" s="77">
        <f t="shared" si="66"/>
        <v>832</v>
      </c>
      <c r="AH479" s="77">
        <f t="shared" si="67"/>
        <v>26</v>
      </c>
      <c r="AI479" s="89">
        <f t="shared" si="68"/>
        <v>0.33279999999999998</v>
      </c>
      <c r="AJ479" s="77" t="s">
        <v>2143</v>
      </c>
      <c r="AK479" s="77" t="s">
        <v>3321</v>
      </c>
      <c r="AL479" s="78">
        <v>44665</v>
      </c>
      <c r="AM479" s="78">
        <v>44665</v>
      </c>
      <c r="AN479" s="78">
        <v>44670</v>
      </c>
      <c r="AO479" s="78">
        <v>44670</v>
      </c>
      <c r="AP479" s="78">
        <v>44670</v>
      </c>
      <c r="AQ479" s="77" t="s">
        <v>89</v>
      </c>
      <c r="AR479" s="77"/>
      <c r="AS479" s="77" t="s">
        <v>3321</v>
      </c>
      <c r="AT479" s="78"/>
      <c r="AU479" s="78"/>
      <c r="AV479" s="78"/>
      <c r="AW479" s="77" t="s">
        <v>1198</v>
      </c>
      <c r="AX479" s="77" t="s">
        <v>116</v>
      </c>
      <c r="AY479" s="576"/>
      <c r="AZ479" s="576"/>
      <c r="BA479" s="576"/>
      <c r="BB479" s="576"/>
      <c r="BC479" s="576"/>
      <c r="BD479" s="576"/>
      <c r="BE479" s="77">
        <f t="shared" si="69"/>
        <v>17</v>
      </c>
      <c r="BF479" s="77">
        <f t="shared" si="70"/>
        <v>4</v>
      </c>
      <c r="BG479" s="77">
        <f t="shared" si="71"/>
        <v>2022</v>
      </c>
      <c r="BH479" s="89"/>
    </row>
    <row r="480" spans="1:60">
      <c r="A480" s="77" t="s">
        <v>428</v>
      </c>
      <c r="B480" s="77" t="s">
        <v>1264</v>
      </c>
      <c r="C480" s="77" t="s">
        <v>3322</v>
      </c>
      <c r="D480" s="78"/>
      <c r="E480" s="77" t="s">
        <v>3257</v>
      </c>
      <c r="F480" s="77" t="s">
        <v>2135</v>
      </c>
      <c r="G480" s="77" t="s">
        <v>2147</v>
      </c>
      <c r="H480" s="77" t="s">
        <v>2148</v>
      </c>
      <c r="I480" s="77" t="s">
        <v>531</v>
      </c>
      <c r="J480" s="77" t="s">
        <v>110</v>
      </c>
      <c r="K480" s="77">
        <v>91761</v>
      </c>
      <c r="L480" s="77" t="s">
        <v>1829</v>
      </c>
      <c r="M480" s="77" t="s">
        <v>1830</v>
      </c>
      <c r="N480" s="77" t="s">
        <v>962</v>
      </c>
      <c r="O480" s="77" t="s">
        <v>98</v>
      </c>
      <c r="P480" s="77">
        <v>32226</v>
      </c>
      <c r="Q480" s="77" t="s">
        <v>1267</v>
      </c>
      <c r="R480" s="77" t="s">
        <v>1831</v>
      </c>
      <c r="S480" s="77" t="s">
        <v>2498</v>
      </c>
      <c r="T480" s="77" t="s">
        <v>1833</v>
      </c>
      <c r="U480" s="77">
        <v>30390156</v>
      </c>
      <c r="V480" s="77">
        <v>14.75</v>
      </c>
      <c r="W480" s="77" t="s">
        <v>2552</v>
      </c>
      <c r="X480" s="77">
        <v>400</v>
      </c>
      <c r="Y480" s="77">
        <v>832</v>
      </c>
      <c r="Z480" s="77">
        <v>26</v>
      </c>
      <c r="AA480" s="89">
        <f t="shared" si="64"/>
        <v>0.33279999999999998</v>
      </c>
      <c r="AB480" s="77" t="s">
        <v>70</v>
      </c>
      <c r="AC480" s="78">
        <v>44681</v>
      </c>
      <c r="AD480" s="77"/>
      <c r="AE480" s="77" t="s">
        <v>2142</v>
      </c>
      <c r="AF480" s="77" t="str">
        <f t="shared" si="65"/>
        <v>CA2032040813T</v>
      </c>
      <c r="AG480" s="77">
        <f t="shared" si="66"/>
        <v>832</v>
      </c>
      <c r="AH480" s="77">
        <f t="shared" si="67"/>
        <v>26</v>
      </c>
      <c r="AI480" s="89">
        <f t="shared" si="68"/>
        <v>0.33279999999999998</v>
      </c>
      <c r="AJ480" s="77" t="s">
        <v>2143</v>
      </c>
      <c r="AK480" s="77" t="s">
        <v>3322</v>
      </c>
      <c r="AL480" s="78">
        <v>44665</v>
      </c>
      <c r="AM480" s="78">
        <v>44665</v>
      </c>
      <c r="AN480" s="78">
        <v>44670</v>
      </c>
      <c r="AO480" s="78">
        <v>44670</v>
      </c>
      <c r="AP480" s="78">
        <v>44670</v>
      </c>
      <c r="AQ480" s="77" t="s">
        <v>89</v>
      </c>
      <c r="AR480" s="77"/>
      <c r="AS480" s="77" t="s">
        <v>3322</v>
      </c>
      <c r="AT480" s="78"/>
      <c r="AU480" s="78"/>
      <c r="AV480" s="78"/>
      <c r="AW480" s="77" t="s">
        <v>1198</v>
      </c>
      <c r="AX480" s="77" t="s">
        <v>116</v>
      </c>
      <c r="AY480" s="576"/>
      <c r="AZ480" s="576"/>
      <c r="BA480" s="576"/>
      <c r="BB480" s="576"/>
      <c r="BC480" s="576"/>
      <c r="BD480" s="576"/>
      <c r="BE480" s="77">
        <f t="shared" si="69"/>
        <v>17</v>
      </c>
      <c r="BF480" s="77">
        <f t="shared" si="70"/>
        <v>4</v>
      </c>
      <c r="BG480" s="77">
        <f t="shared" si="71"/>
        <v>2022</v>
      </c>
      <c r="BH480" s="89"/>
    </row>
    <row r="481" spans="1:60">
      <c r="A481" s="77" t="s">
        <v>428</v>
      </c>
      <c r="B481" s="77" t="s">
        <v>56</v>
      </c>
      <c r="C481" s="77" t="s">
        <v>3323</v>
      </c>
      <c r="D481" s="78"/>
      <c r="E481" s="77" t="s">
        <v>3324</v>
      </c>
      <c r="F481" s="77" t="s">
        <v>2135</v>
      </c>
      <c r="G481" s="77" t="s">
        <v>2147</v>
      </c>
      <c r="H481" s="77" t="s">
        <v>2148</v>
      </c>
      <c r="I481" s="77" t="s">
        <v>531</v>
      </c>
      <c r="J481" s="77" t="s">
        <v>110</v>
      </c>
      <c r="K481" s="77">
        <v>91761</v>
      </c>
      <c r="L481" s="77" t="s">
        <v>195</v>
      </c>
      <c r="M481" s="77" t="s">
        <v>3224</v>
      </c>
      <c r="N481" s="77"/>
      <c r="O481" s="77"/>
      <c r="P481" s="77"/>
      <c r="Q481" s="77" t="s">
        <v>1267</v>
      </c>
      <c r="R481" s="77"/>
      <c r="S481" s="77"/>
      <c r="T481" s="77" t="s">
        <v>3225</v>
      </c>
      <c r="U481" s="77">
        <v>30390156</v>
      </c>
      <c r="V481" s="77">
        <v>14.75</v>
      </c>
      <c r="W481" s="77" t="s">
        <v>2183</v>
      </c>
      <c r="X481" s="77">
        <v>400</v>
      </c>
      <c r="Y481" s="77">
        <v>768</v>
      </c>
      <c r="Z481" s="77">
        <v>24</v>
      </c>
      <c r="AA481" s="89">
        <f t="shared" si="64"/>
        <v>0.30719999999999997</v>
      </c>
      <c r="AB481" s="77" t="s">
        <v>88</v>
      </c>
      <c r="AC481" s="78">
        <v>44681</v>
      </c>
      <c r="AD481" s="77"/>
      <c r="AE481" s="77" t="s">
        <v>2142</v>
      </c>
      <c r="AF481" s="77" t="str">
        <f t="shared" si="65"/>
        <v>CA6616040825T</v>
      </c>
      <c r="AG481" s="77">
        <f t="shared" si="66"/>
        <v>768</v>
      </c>
      <c r="AH481" s="77">
        <f t="shared" si="67"/>
        <v>24</v>
      </c>
      <c r="AI481" s="89">
        <f t="shared" si="68"/>
        <v>0.30719999999999997</v>
      </c>
      <c r="AJ481" s="77" t="s">
        <v>2143</v>
      </c>
      <c r="AK481" s="77" t="s">
        <v>3323</v>
      </c>
      <c r="AL481" s="78">
        <v>44669</v>
      </c>
      <c r="AM481" s="78">
        <v>44669</v>
      </c>
      <c r="AN481" s="78">
        <v>44670</v>
      </c>
      <c r="AO481" s="78">
        <v>44670</v>
      </c>
      <c r="AP481" s="78">
        <v>44670</v>
      </c>
      <c r="AQ481" s="77" t="s">
        <v>89</v>
      </c>
      <c r="AR481" s="77"/>
      <c r="AS481" s="77" t="s">
        <v>3323</v>
      </c>
      <c r="AT481" s="78"/>
      <c r="AU481" s="78"/>
      <c r="AV481" s="78"/>
      <c r="AW481" s="77" t="s">
        <v>1198</v>
      </c>
      <c r="AX481" s="77" t="s">
        <v>116</v>
      </c>
      <c r="AY481" s="576"/>
      <c r="AZ481" s="576"/>
      <c r="BA481" s="576"/>
      <c r="BB481" s="576"/>
      <c r="BC481" s="576"/>
      <c r="BD481" s="576"/>
      <c r="BE481" s="77">
        <f t="shared" si="69"/>
        <v>17</v>
      </c>
      <c r="BF481" s="77">
        <f t="shared" si="70"/>
        <v>4</v>
      </c>
      <c r="BG481" s="77">
        <f t="shared" si="71"/>
        <v>2022</v>
      </c>
      <c r="BH481" s="89"/>
    </row>
    <row r="482" spans="1:60">
      <c r="A482" s="77" t="s">
        <v>428</v>
      </c>
      <c r="B482" s="77" t="s">
        <v>2132</v>
      </c>
      <c r="C482" s="77" t="s">
        <v>3325</v>
      </c>
      <c r="D482" s="78"/>
      <c r="E482" s="77" t="s">
        <v>3081</v>
      </c>
      <c r="F482" s="77" t="s">
        <v>2135</v>
      </c>
      <c r="G482" s="77" t="s">
        <v>2136</v>
      </c>
      <c r="H482" s="77" t="s">
        <v>2137</v>
      </c>
      <c r="I482" s="77" t="s">
        <v>2138</v>
      </c>
      <c r="J482" s="77" t="s">
        <v>110</v>
      </c>
      <c r="K482" s="77">
        <v>90248</v>
      </c>
      <c r="L482" s="77" t="s">
        <v>363</v>
      </c>
      <c r="M482" s="77" t="s">
        <v>364</v>
      </c>
      <c r="N482" s="77"/>
      <c r="O482" s="77"/>
      <c r="P482" s="77"/>
      <c r="Q482" s="77" t="s">
        <v>1267</v>
      </c>
      <c r="R482" s="77"/>
      <c r="S482" s="77"/>
      <c r="T482" s="77" t="s">
        <v>3082</v>
      </c>
      <c r="U482" s="77">
        <v>30390156</v>
      </c>
      <c r="V482" s="77">
        <v>14.75</v>
      </c>
      <c r="W482" s="77" t="s">
        <v>2552</v>
      </c>
      <c r="X482" s="77">
        <v>400</v>
      </c>
      <c r="Y482" s="77">
        <v>768</v>
      </c>
      <c r="Z482" s="77">
        <v>24</v>
      </c>
      <c r="AA482" s="89">
        <f t="shared" si="64"/>
        <v>0.30719999999999997</v>
      </c>
      <c r="AB482" s="77" t="s">
        <v>88</v>
      </c>
      <c r="AC482" s="78">
        <v>44681</v>
      </c>
      <c r="AD482" s="77"/>
      <c r="AE482" s="77" t="s">
        <v>2142</v>
      </c>
      <c r="AF482" s="77" t="str">
        <f t="shared" si="65"/>
        <v>CA9792041319T</v>
      </c>
      <c r="AG482" s="77">
        <f t="shared" si="66"/>
        <v>768</v>
      </c>
      <c r="AH482" s="77">
        <f t="shared" si="67"/>
        <v>24</v>
      </c>
      <c r="AI482" s="89">
        <f t="shared" si="68"/>
        <v>0.30719999999999997</v>
      </c>
      <c r="AJ482" s="77" t="s">
        <v>2143</v>
      </c>
      <c r="AK482" s="77" t="s">
        <v>3325</v>
      </c>
      <c r="AL482" s="78">
        <v>44669</v>
      </c>
      <c r="AM482" s="78">
        <v>44669</v>
      </c>
      <c r="AN482" s="78">
        <v>44670</v>
      </c>
      <c r="AO482" s="78">
        <v>44670</v>
      </c>
      <c r="AP482" s="78">
        <v>44670</v>
      </c>
      <c r="AQ482" s="77" t="s">
        <v>89</v>
      </c>
      <c r="AR482" s="77"/>
      <c r="AS482" s="77" t="s">
        <v>3325</v>
      </c>
      <c r="AT482" s="78"/>
      <c r="AU482" s="78"/>
      <c r="AV482" s="78"/>
      <c r="AW482" s="77" t="s">
        <v>1198</v>
      </c>
      <c r="AX482" s="77" t="s">
        <v>116</v>
      </c>
      <c r="AY482" s="576"/>
      <c r="AZ482" s="576"/>
      <c r="BA482" s="576"/>
      <c r="BB482" s="576"/>
      <c r="BC482" s="576"/>
      <c r="BD482" s="576"/>
      <c r="BE482" s="77">
        <f t="shared" si="69"/>
        <v>17</v>
      </c>
      <c r="BF482" s="77">
        <f t="shared" si="70"/>
        <v>4</v>
      </c>
      <c r="BG482" s="77">
        <f t="shared" si="71"/>
        <v>2022</v>
      </c>
      <c r="BH482" s="89"/>
    </row>
    <row r="483" spans="1:60">
      <c r="A483" s="77" t="s">
        <v>428</v>
      </c>
      <c r="B483" s="77" t="s">
        <v>2132</v>
      </c>
      <c r="C483" s="77" t="s">
        <v>3326</v>
      </c>
      <c r="D483" s="78"/>
      <c r="E483" s="77">
        <v>220210</v>
      </c>
      <c r="F483" s="77" t="s">
        <v>2135</v>
      </c>
      <c r="G483" s="77" t="s">
        <v>2147</v>
      </c>
      <c r="H483" s="77" t="s">
        <v>2148</v>
      </c>
      <c r="I483" s="77" t="s">
        <v>531</v>
      </c>
      <c r="J483" s="77" t="s">
        <v>110</v>
      </c>
      <c r="K483" s="77">
        <v>91761</v>
      </c>
      <c r="L483" s="77" t="s">
        <v>3327</v>
      </c>
      <c r="M483" s="77" t="s">
        <v>3328</v>
      </c>
      <c r="N483" s="77"/>
      <c r="O483" s="77"/>
      <c r="P483" s="77"/>
      <c r="Q483" s="77" t="s">
        <v>1267</v>
      </c>
      <c r="R483" s="77"/>
      <c r="S483" s="77"/>
      <c r="T483" s="77" t="s">
        <v>3329</v>
      </c>
      <c r="U483" s="77">
        <v>30390155</v>
      </c>
      <c r="V483" s="77">
        <v>14.75</v>
      </c>
      <c r="W483" s="77" t="s">
        <v>2579</v>
      </c>
      <c r="X483" s="77">
        <v>395</v>
      </c>
      <c r="Y483" s="77">
        <v>256</v>
      </c>
      <c r="Z483" s="77">
        <v>8</v>
      </c>
      <c r="AA483" s="89">
        <f t="shared" si="64"/>
        <v>0.10112</v>
      </c>
      <c r="AB483" s="77" t="s">
        <v>88</v>
      </c>
      <c r="AC483" s="78">
        <v>44681</v>
      </c>
      <c r="AD483" s="77"/>
      <c r="AE483" s="77" t="s">
        <v>2142</v>
      </c>
      <c r="AF483" s="77" t="str">
        <f t="shared" si="65"/>
        <v>CA0210041207T</v>
      </c>
      <c r="AG483" s="77">
        <f t="shared" si="66"/>
        <v>256</v>
      </c>
      <c r="AH483" s="77">
        <f t="shared" si="67"/>
        <v>8</v>
      </c>
      <c r="AI483" s="89">
        <f t="shared" si="68"/>
        <v>0.10112</v>
      </c>
      <c r="AJ483" s="77" t="s">
        <v>2143</v>
      </c>
      <c r="AK483" s="77" t="s">
        <v>3326</v>
      </c>
      <c r="AL483" s="78">
        <v>44669</v>
      </c>
      <c r="AM483" s="78">
        <v>44669</v>
      </c>
      <c r="AN483" s="78">
        <v>44670</v>
      </c>
      <c r="AO483" s="78">
        <v>44670</v>
      </c>
      <c r="AP483" s="78">
        <v>44670</v>
      </c>
      <c r="AQ483" s="77" t="s">
        <v>89</v>
      </c>
      <c r="AR483" s="77"/>
      <c r="AS483" s="77" t="s">
        <v>3326</v>
      </c>
      <c r="AT483" s="78"/>
      <c r="AU483" s="78"/>
      <c r="AV483" s="78"/>
      <c r="AW483" s="77" t="s">
        <v>1198</v>
      </c>
      <c r="AX483" s="77" t="s">
        <v>116</v>
      </c>
      <c r="AY483" s="576"/>
      <c r="AZ483" s="576"/>
      <c r="BA483" s="576"/>
      <c r="BB483" s="576"/>
      <c r="BC483" s="576"/>
      <c r="BD483" s="576"/>
      <c r="BE483" s="77">
        <f t="shared" si="69"/>
        <v>17</v>
      </c>
      <c r="BF483" s="77">
        <f t="shared" si="70"/>
        <v>4</v>
      </c>
      <c r="BG483" s="77">
        <f t="shared" si="71"/>
        <v>2022</v>
      </c>
      <c r="BH483" s="89"/>
    </row>
    <row r="484" spans="1:60">
      <c r="A484" s="77" t="s">
        <v>428</v>
      </c>
      <c r="B484" s="77" t="s">
        <v>1264</v>
      </c>
      <c r="C484" s="77" t="s">
        <v>3330</v>
      </c>
      <c r="D484" s="78"/>
      <c r="E484" s="77" t="s">
        <v>3331</v>
      </c>
      <c r="F484" s="77" t="s">
        <v>2135</v>
      </c>
      <c r="G484" s="77" t="s">
        <v>2574</v>
      </c>
      <c r="H484" s="77" t="s">
        <v>2575</v>
      </c>
      <c r="I484" s="77" t="s">
        <v>2576</v>
      </c>
      <c r="J484" s="77" t="s">
        <v>110</v>
      </c>
      <c r="K484" s="77">
        <v>90501</v>
      </c>
      <c r="L484" s="77" t="s">
        <v>653</v>
      </c>
      <c r="M484" s="77" t="s">
        <v>3332</v>
      </c>
      <c r="N484" s="77"/>
      <c r="O484" s="77"/>
      <c r="P484" s="77"/>
      <c r="Q484" s="77" t="s">
        <v>1267</v>
      </c>
      <c r="R484" s="77"/>
      <c r="S484" s="77"/>
      <c r="T484" s="77" t="s">
        <v>3333</v>
      </c>
      <c r="U484" s="77">
        <v>30390155</v>
      </c>
      <c r="V484" s="77">
        <v>14.75</v>
      </c>
      <c r="W484" s="77" t="s">
        <v>2579</v>
      </c>
      <c r="X484" s="77">
        <v>395</v>
      </c>
      <c r="Y484" s="77">
        <v>768</v>
      </c>
      <c r="Z484" s="77">
        <v>24</v>
      </c>
      <c r="AA484" s="89">
        <f t="shared" si="64"/>
        <v>0.30336000000000002</v>
      </c>
      <c r="AB484" s="77" t="s">
        <v>70</v>
      </c>
      <c r="AC484" s="78">
        <v>44681</v>
      </c>
      <c r="AD484" s="77"/>
      <c r="AE484" s="77" t="s">
        <v>2142</v>
      </c>
      <c r="AF484" s="77" t="str">
        <f t="shared" si="65"/>
        <v>CA0752041301T</v>
      </c>
      <c r="AG484" s="77">
        <f t="shared" si="66"/>
        <v>768</v>
      </c>
      <c r="AH484" s="77">
        <f t="shared" si="67"/>
        <v>24</v>
      </c>
      <c r="AI484" s="89">
        <f t="shared" si="68"/>
        <v>0.30336000000000002</v>
      </c>
      <c r="AJ484" s="77" t="s">
        <v>2143</v>
      </c>
      <c r="AK484" s="77" t="s">
        <v>3330</v>
      </c>
      <c r="AL484" s="78">
        <v>44669</v>
      </c>
      <c r="AM484" s="78">
        <v>44669</v>
      </c>
      <c r="AN484" s="78">
        <v>44670</v>
      </c>
      <c r="AO484" s="78">
        <v>44670</v>
      </c>
      <c r="AP484" s="78">
        <v>44670</v>
      </c>
      <c r="AQ484" s="77" t="s">
        <v>89</v>
      </c>
      <c r="AR484" s="77"/>
      <c r="AS484" s="77" t="s">
        <v>3330</v>
      </c>
      <c r="AT484" s="78"/>
      <c r="AU484" s="78"/>
      <c r="AV484" s="78"/>
      <c r="AW484" s="77" t="s">
        <v>1198</v>
      </c>
      <c r="AX484" s="77" t="s">
        <v>116</v>
      </c>
      <c r="AY484" s="576"/>
      <c r="AZ484" s="576"/>
      <c r="BA484" s="576"/>
      <c r="BB484" s="576"/>
      <c r="BC484" s="576"/>
      <c r="BD484" s="576"/>
      <c r="BE484" s="77">
        <f t="shared" si="69"/>
        <v>17</v>
      </c>
      <c r="BF484" s="77">
        <f t="shared" si="70"/>
        <v>4</v>
      </c>
      <c r="BG484" s="77">
        <f t="shared" si="71"/>
        <v>2022</v>
      </c>
      <c r="BH484" s="89"/>
    </row>
    <row r="485" spans="1:60">
      <c r="A485" s="77" t="s">
        <v>428</v>
      </c>
      <c r="B485" s="77" t="s">
        <v>1264</v>
      </c>
      <c r="C485" s="77" t="s">
        <v>3334</v>
      </c>
      <c r="D485" s="78"/>
      <c r="E485" s="77" t="s">
        <v>3335</v>
      </c>
      <c r="F485" s="77" t="s">
        <v>2135</v>
      </c>
      <c r="G485" s="77" t="s">
        <v>2136</v>
      </c>
      <c r="H485" s="77" t="s">
        <v>2137</v>
      </c>
      <c r="I485" s="77" t="s">
        <v>2138</v>
      </c>
      <c r="J485" s="77" t="s">
        <v>110</v>
      </c>
      <c r="K485" s="77">
        <v>90248</v>
      </c>
      <c r="L485" s="77" t="s">
        <v>95</v>
      </c>
      <c r="M485" s="77" t="s">
        <v>3221</v>
      </c>
      <c r="N485" s="77"/>
      <c r="O485" s="77"/>
      <c r="P485" s="77"/>
      <c r="Q485" s="77" t="s">
        <v>1267</v>
      </c>
      <c r="R485" s="77"/>
      <c r="S485" s="77"/>
      <c r="T485" s="77" t="s">
        <v>2571</v>
      </c>
      <c r="U485" s="77">
        <v>30390156</v>
      </c>
      <c r="V485" s="77">
        <v>14.75</v>
      </c>
      <c r="W485" s="77" t="s">
        <v>2552</v>
      </c>
      <c r="X485" s="77">
        <v>400</v>
      </c>
      <c r="Y485" s="77">
        <v>512</v>
      </c>
      <c r="Z485" s="77">
        <v>16</v>
      </c>
      <c r="AA485" s="89">
        <f t="shared" si="64"/>
        <v>0.20480000000000001</v>
      </c>
      <c r="AB485" s="77" t="s">
        <v>88</v>
      </c>
      <c r="AC485" s="78">
        <v>44681</v>
      </c>
      <c r="AD485" s="77"/>
      <c r="AE485" s="77" t="s">
        <v>2142</v>
      </c>
      <c r="AF485" s="77" t="str">
        <f t="shared" si="65"/>
        <v>CA3016041323T</v>
      </c>
      <c r="AG485" s="77">
        <f t="shared" si="66"/>
        <v>512</v>
      </c>
      <c r="AH485" s="77">
        <f t="shared" si="67"/>
        <v>16</v>
      </c>
      <c r="AI485" s="89">
        <f t="shared" si="68"/>
        <v>0.20480000000000001</v>
      </c>
      <c r="AJ485" s="77" t="s">
        <v>2143</v>
      </c>
      <c r="AK485" s="77" t="s">
        <v>3334</v>
      </c>
      <c r="AL485" s="78">
        <v>44669</v>
      </c>
      <c r="AM485" s="78">
        <v>44669</v>
      </c>
      <c r="AN485" s="78">
        <v>44670</v>
      </c>
      <c r="AO485" s="78">
        <v>44670</v>
      </c>
      <c r="AP485" s="78">
        <v>44670</v>
      </c>
      <c r="AQ485" s="77" t="s">
        <v>89</v>
      </c>
      <c r="AR485" s="77"/>
      <c r="AS485" s="77" t="s">
        <v>3334</v>
      </c>
      <c r="AT485" s="78"/>
      <c r="AU485" s="78"/>
      <c r="AV485" s="78"/>
      <c r="AW485" s="77" t="s">
        <v>1198</v>
      </c>
      <c r="AX485" s="77" t="s">
        <v>116</v>
      </c>
      <c r="AY485" s="576"/>
      <c r="AZ485" s="576"/>
      <c r="BA485" s="576"/>
      <c r="BB485" s="576"/>
      <c r="BC485" s="576"/>
      <c r="BD485" s="576"/>
      <c r="BE485" s="77">
        <f t="shared" si="69"/>
        <v>17</v>
      </c>
      <c r="BF485" s="77">
        <f t="shared" si="70"/>
        <v>4</v>
      </c>
      <c r="BG485" s="77">
        <f t="shared" si="71"/>
        <v>2022</v>
      </c>
      <c r="BH485" s="89"/>
    </row>
    <row r="486" spans="1:60">
      <c r="A486" s="77" t="s">
        <v>428</v>
      </c>
      <c r="B486" s="77" t="s">
        <v>1264</v>
      </c>
      <c r="C486" s="77" t="s">
        <v>3336</v>
      </c>
      <c r="D486" s="78"/>
      <c r="E486" s="77" t="s">
        <v>3335</v>
      </c>
      <c r="F486" s="77" t="s">
        <v>2135</v>
      </c>
      <c r="G486" s="77" t="s">
        <v>2136</v>
      </c>
      <c r="H486" s="77" t="s">
        <v>2137</v>
      </c>
      <c r="I486" s="77" t="s">
        <v>2138</v>
      </c>
      <c r="J486" s="77" t="s">
        <v>110</v>
      </c>
      <c r="K486" s="77">
        <v>90248</v>
      </c>
      <c r="L486" s="77" t="s">
        <v>95</v>
      </c>
      <c r="M486" s="77" t="s">
        <v>3221</v>
      </c>
      <c r="N486" s="77"/>
      <c r="O486" s="77"/>
      <c r="P486" s="77"/>
      <c r="Q486" s="77" t="s">
        <v>1267</v>
      </c>
      <c r="R486" s="77"/>
      <c r="S486" s="77"/>
      <c r="T486" s="77" t="s">
        <v>2571</v>
      </c>
      <c r="U486" s="77">
        <v>30390156</v>
      </c>
      <c r="V486" s="77">
        <v>14.75</v>
      </c>
      <c r="W486" s="77" t="s">
        <v>2552</v>
      </c>
      <c r="X486" s="77">
        <v>400</v>
      </c>
      <c r="Y486" s="77">
        <v>512</v>
      </c>
      <c r="Z486" s="77">
        <v>16</v>
      </c>
      <c r="AA486" s="89">
        <f t="shared" si="64"/>
        <v>0.20480000000000001</v>
      </c>
      <c r="AB486" s="77" t="s">
        <v>88</v>
      </c>
      <c r="AC486" s="78">
        <v>44681</v>
      </c>
      <c r="AD486" s="77"/>
      <c r="AE486" s="77" t="s">
        <v>2142</v>
      </c>
      <c r="AF486" s="77" t="str">
        <f t="shared" si="65"/>
        <v>CA3016041324T</v>
      </c>
      <c r="AG486" s="77">
        <f t="shared" si="66"/>
        <v>512</v>
      </c>
      <c r="AH486" s="77">
        <f t="shared" si="67"/>
        <v>16</v>
      </c>
      <c r="AI486" s="89">
        <f t="shared" si="68"/>
        <v>0.20480000000000001</v>
      </c>
      <c r="AJ486" s="77" t="s">
        <v>2143</v>
      </c>
      <c r="AK486" s="77" t="s">
        <v>3336</v>
      </c>
      <c r="AL486" s="78">
        <v>44669</v>
      </c>
      <c r="AM486" s="78">
        <v>44669</v>
      </c>
      <c r="AN486" s="78">
        <v>44670</v>
      </c>
      <c r="AO486" s="78">
        <v>44670</v>
      </c>
      <c r="AP486" s="78">
        <v>44670</v>
      </c>
      <c r="AQ486" s="77" t="s">
        <v>89</v>
      </c>
      <c r="AR486" s="77"/>
      <c r="AS486" s="77" t="s">
        <v>3336</v>
      </c>
      <c r="AT486" s="78"/>
      <c r="AU486" s="78"/>
      <c r="AV486" s="78"/>
      <c r="AW486" s="77" t="s">
        <v>1198</v>
      </c>
      <c r="AX486" s="77" t="s">
        <v>116</v>
      </c>
      <c r="AY486" s="576"/>
      <c r="AZ486" s="576"/>
      <c r="BA486" s="576"/>
      <c r="BB486" s="576"/>
      <c r="BC486" s="576"/>
      <c r="BD486" s="576"/>
      <c r="BE486" s="77">
        <f t="shared" si="69"/>
        <v>17</v>
      </c>
      <c r="BF486" s="77">
        <f t="shared" si="70"/>
        <v>4</v>
      </c>
      <c r="BG486" s="77">
        <f t="shared" si="71"/>
        <v>2022</v>
      </c>
      <c r="BH486" s="89"/>
    </row>
    <row r="487" spans="1:60">
      <c r="A487" s="77" t="s">
        <v>428</v>
      </c>
      <c r="B487" s="77" t="s">
        <v>230</v>
      </c>
      <c r="C487" s="77" t="s">
        <v>3337</v>
      </c>
      <c r="D487" s="78"/>
      <c r="E487" s="77" t="s">
        <v>3338</v>
      </c>
      <c r="F487" s="77" t="s">
        <v>2135</v>
      </c>
      <c r="G487" s="77" t="s">
        <v>2136</v>
      </c>
      <c r="H487" s="77" t="s">
        <v>2137</v>
      </c>
      <c r="I487" s="77" t="s">
        <v>2138</v>
      </c>
      <c r="J487" s="77" t="s">
        <v>110</v>
      </c>
      <c r="K487" s="77">
        <v>90248</v>
      </c>
      <c r="L487" s="77" t="s">
        <v>2823</v>
      </c>
      <c r="M487" s="77" t="s">
        <v>3339</v>
      </c>
      <c r="N487" s="77"/>
      <c r="O487" s="77"/>
      <c r="P487" s="77"/>
      <c r="Q487" s="77" t="s">
        <v>1267</v>
      </c>
      <c r="R487" s="77"/>
      <c r="S487" s="77"/>
      <c r="T487" s="77" t="s">
        <v>2903</v>
      </c>
      <c r="U487" s="77">
        <v>30390156</v>
      </c>
      <c r="V487" s="77">
        <v>14.75</v>
      </c>
      <c r="W487" s="77" t="s">
        <v>2552</v>
      </c>
      <c r="X487" s="77">
        <v>400</v>
      </c>
      <c r="Y487" s="77">
        <v>832</v>
      </c>
      <c r="Z487" s="77">
        <v>26</v>
      </c>
      <c r="AA487" s="89">
        <f t="shared" si="64"/>
        <v>0.33279999999999998</v>
      </c>
      <c r="AB487" s="77" t="s">
        <v>70</v>
      </c>
      <c r="AC487" s="78">
        <v>44681</v>
      </c>
      <c r="AD487" s="77"/>
      <c r="AE487" s="77" t="s">
        <v>2142</v>
      </c>
      <c r="AF487" s="77" t="str">
        <f t="shared" si="65"/>
        <v>CA3064041325T</v>
      </c>
      <c r="AG487" s="77">
        <f t="shared" si="66"/>
        <v>832</v>
      </c>
      <c r="AH487" s="77">
        <f t="shared" si="67"/>
        <v>26</v>
      </c>
      <c r="AI487" s="89">
        <f t="shared" si="68"/>
        <v>0.33279999999999998</v>
      </c>
      <c r="AJ487" s="77" t="s">
        <v>2143</v>
      </c>
      <c r="AK487" s="77" t="s">
        <v>3337</v>
      </c>
      <c r="AL487" s="78">
        <v>44669</v>
      </c>
      <c r="AM487" s="78">
        <v>44669</v>
      </c>
      <c r="AN487" s="78">
        <v>44670</v>
      </c>
      <c r="AO487" s="78">
        <v>44670</v>
      </c>
      <c r="AP487" s="78">
        <v>44670</v>
      </c>
      <c r="AQ487" s="77" t="s">
        <v>89</v>
      </c>
      <c r="AR487" s="77"/>
      <c r="AS487" s="77" t="s">
        <v>3337</v>
      </c>
      <c r="AT487" s="78"/>
      <c r="AU487" s="78"/>
      <c r="AV487" s="78"/>
      <c r="AW487" s="77" t="s">
        <v>1198</v>
      </c>
      <c r="AX487" s="77" t="s">
        <v>116</v>
      </c>
      <c r="AY487" s="576"/>
      <c r="AZ487" s="576"/>
      <c r="BA487" s="576"/>
      <c r="BB487" s="576"/>
      <c r="BC487" s="576"/>
      <c r="BD487" s="576"/>
      <c r="BE487" s="77">
        <f t="shared" si="69"/>
        <v>17</v>
      </c>
      <c r="BF487" s="77">
        <f t="shared" si="70"/>
        <v>4</v>
      </c>
      <c r="BG487" s="77">
        <f t="shared" si="71"/>
        <v>2022</v>
      </c>
      <c r="BH487" s="89"/>
    </row>
    <row r="488" spans="1:60">
      <c r="A488" s="77" t="s">
        <v>428</v>
      </c>
      <c r="B488" s="77" t="s">
        <v>2132</v>
      </c>
      <c r="C488" s="77" t="s">
        <v>3340</v>
      </c>
      <c r="D488" s="78"/>
      <c r="E488" s="77">
        <v>101491</v>
      </c>
      <c r="F488" s="77" t="s">
        <v>2135</v>
      </c>
      <c r="G488" s="77" t="s">
        <v>2147</v>
      </c>
      <c r="H488" s="77" t="s">
        <v>2148</v>
      </c>
      <c r="I488" s="77" t="s">
        <v>531</v>
      </c>
      <c r="J488" s="77" t="s">
        <v>110</v>
      </c>
      <c r="K488" s="77">
        <v>91761</v>
      </c>
      <c r="L488" s="77" t="s">
        <v>2529</v>
      </c>
      <c r="M488" s="77" t="s">
        <v>3341</v>
      </c>
      <c r="N488" s="77"/>
      <c r="O488" s="77"/>
      <c r="P488" s="77"/>
      <c r="Q488" s="77" t="s">
        <v>1267</v>
      </c>
      <c r="R488" s="77"/>
      <c r="S488" s="77"/>
      <c r="T488" s="77" t="s">
        <v>3104</v>
      </c>
      <c r="U488" s="77">
        <v>30390156</v>
      </c>
      <c r="V488" s="77">
        <v>14.75</v>
      </c>
      <c r="W488" s="77" t="s">
        <v>2552</v>
      </c>
      <c r="X488" s="77">
        <v>400</v>
      </c>
      <c r="Y488" s="77">
        <v>768</v>
      </c>
      <c r="Z488" s="77">
        <v>24</v>
      </c>
      <c r="AA488" s="89">
        <f t="shared" si="64"/>
        <v>0.30719999999999997</v>
      </c>
      <c r="AB488" s="77" t="s">
        <v>88</v>
      </c>
      <c r="AC488" s="78">
        <v>44681</v>
      </c>
      <c r="AD488" s="77"/>
      <c r="AE488" s="77" t="s">
        <v>2142</v>
      </c>
      <c r="AF488" s="77" t="str">
        <f t="shared" si="65"/>
        <v>CA1491041423T</v>
      </c>
      <c r="AG488" s="77">
        <f t="shared" si="66"/>
        <v>768</v>
      </c>
      <c r="AH488" s="77">
        <f t="shared" si="67"/>
        <v>24</v>
      </c>
      <c r="AI488" s="89">
        <f t="shared" si="68"/>
        <v>0.30719999999999997</v>
      </c>
      <c r="AJ488" s="77" t="s">
        <v>2143</v>
      </c>
      <c r="AK488" s="77" t="s">
        <v>3340</v>
      </c>
      <c r="AL488" s="78">
        <v>44670</v>
      </c>
      <c r="AM488" s="78">
        <v>44670</v>
      </c>
      <c r="AN488" s="78">
        <v>44670</v>
      </c>
      <c r="AO488" s="78">
        <v>44670</v>
      </c>
      <c r="AP488" s="78">
        <v>44670</v>
      </c>
      <c r="AQ488" s="77" t="s">
        <v>89</v>
      </c>
      <c r="AR488" s="77"/>
      <c r="AS488" s="77" t="s">
        <v>3340</v>
      </c>
      <c r="AT488" s="78"/>
      <c r="AU488" s="78"/>
      <c r="AV488" s="78"/>
      <c r="AW488" s="77" t="s">
        <v>1198</v>
      </c>
      <c r="AX488" s="77" t="s">
        <v>116</v>
      </c>
      <c r="AY488" s="576"/>
      <c r="AZ488" s="576"/>
      <c r="BA488" s="576"/>
      <c r="BB488" s="576"/>
      <c r="BC488" s="576"/>
      <c r="BD488" s="576"/>
      <c r="BE488" s="77">
        <f t="shared" si="69"/>
        <v>17</v>
      </c>
      <c r="BF488" s="77">
        <f t="shared" si="70"/>
        <v>4</v>
      </c>
      <c r="BG488" s="77">
        <f t="shared" si="71"/>
        <v>2022</v>
      </c>
      <c r="BH488" s="89"/>
    </row>
    <row r="489" spans="1:60">
      <c r="A489" s="77" t="s">
        <v>428</v>
      </c>
      <c r="B489" s="77" t="s">
        <v>56</v>
      </c>
      <c r="C489" s="77" t="s">
        <v>3299</v>
      </c>
      <c r="D489" s="78"/>
      <c r="E489" s="77" t="s">
        <v>3154</v>
      </c>
      <c r="F489" s="77" t="s">
        <v>2135</v>
      </c>
      <c r="G489" s="77" t="s">
        <v>2147</v>
      </c>
      <c r="H489" s="77" t="s">
        <v>2148</v>
      </c>
      <c r="I489" s="77" t="s">
        <v>531</v>
      </c>
      <c r="J489" s="77" t="s">
        <v>110</v>
      </c>
      <c r="K489" s="77">
        <v>91761</v>
      </c>
      <c r="L489" s="77" t="s">
        <v>1701</v>
      </c>
      <c r="M489" s="77" t="s">
        <v>1195</v>
      </c>
      <c r="N489" s="77" t="s">
        <v>1196</v>
      </c>
      <c r="O489" s="77" t="s">
        <v>110</v>
      </c>
      <c r="P489" s="77">
        <v>92407</v>
      </c>
      <c r="Q489" s="77" t="s">
        <v>1267</v>
      </c>
      <c r="R489" s="77"/>
      <c r="S489" s="77"/>
      <c r="T489" s="77" t="s">
        <v>3155</v>
      </c>
      <c r="U489" s="77">
        <v>30390256</v>
      </c>
      <c r="V489" s="77">
        <v>14.75</v>
      </c>
      <c r="W489" s="77" t="s">
        <v>2197</v>
      </c>
      <c r="X489" s="77">
        <v>400</v>
      </c>
      <c r="Y489" s="77">
        <v>624</v>
      </c>
      <c r="Z489" s="77">
        <v>24</v>
      </c>
      <c r="AA489" s="89">
        <f t="shared" si="64"/>
        <v>0.24959999999999999</v>
      </c>
      <c r="AB489" s="77" t="s">
        <v>70</v>
      </c>
      <c r="AC489" s="78">
        <v>44681</v>
      </c>
      <c r="AD489" s="77"/>
      <c r="AE489" s="77" t="s">
        <v>2142</v>
      </c>
      <c r="AF489" s="77" t="str">
        <f t="shared" si="65"/>
        <v>CA4779040740T</v>
      </c>
      <c r="AG489" s="77">
        <f t="shared" si="66"/>
        <v>624</v>
      </c>
      <c r="AH489" s="77">
        <f t="shared" si="67"/>
        <v>24</v>
      </c>
      <c r="AI489" s="89">
        <f t="shared" si="68"/>
        <v>0.24959999999999999</v>
      </c>
      <c r="AJ489" s="77" t="s">
        <v>2143</v>
      </c>
      <c r="AK489" s="77" t="s">
        <v>3299</v>
      </c>
      <c r="AL489" s="78">
        <v>44669</v>
      </c>
      <c r="AM489" s="78">
        <v>44669</v>
      </c>
      <c r="AN489" s="78">
        <v>44669</v>
      </c>
      <c r="AO489" s="78">
        <v>44669</v>
      </c>
      <c r="AP489" s="78">
        <v>44669</v>
      </c>
      <c r="AQ489" s="77" t="s">
        <v>89</v>
      </c>
      <c r="AR489" s="77" t="s">
        <v>3300</v>
      </c>
      <c r="AS489" s="77" t="s">
        <v>3299</v>
      </c>
      <c r="AT489" s="78"/>
      <c r="AU489" s="78"/>
      <c r="AV489" s="78"/>
      <c r="AW489" s="77" t="s">
        <v>1198</v>
      </c>
      <c r="AX489" s="77" t="s">
        <v>116</v>
      </c>
      <c r="AY489" s="576"/>
      <c r="AZ489" s="576"/>
      <c r="BA489" s="576"/>
      <c r="BB489" s="576"/>
      <c r="BC489" s="576"/>
      <c r="BD489" s="576"/>
      <c r="BE489" s="77">
        <f t="shared" si="69"/>
        <v>17</v>
      </c>
      <c r="BF489" s="77">
        <f t="shared" si="70"/>
        <v>4</v>
      </c>
      <c r="BG489" s="77">
        <f t="shared" si="71"/>
        <v>2022</v>
      </c>
      <c r="BH489" s="89"/>
    </row>
    <row r="490" spans="1:60">
      <c r="A490" s="77" t="s">
        <v>428</v>
      </c>
      <c r="B490" s="77" t="s">
        <v>56</v>
      </c>
      <c r="C490" s="77" t="s">
        <v>3301</v>
      </c>
      <c r="D490" s="78"/>
      <c r="E490" s="77" t="s">
        <v>3154</v>
      </c>
      <c r="F490" s="77" t="s">
        <v>2135</v>
      </c>
      <c r="G490" s="77" t="s">
        <v>2147</v>
      </c>
      <c r="H490" s="77" t="s">
        <v>2148</v>
      </c>
      <c r="I490" s="77" t="s">
        <v>531</v>
      </c>
      <c r="J490" s="77" t="s">
        <v>110</v>
      </c>
      <c r="K490" s="77">
        <v>91761</v>
      </c>
      <c r="L490" s="77" t="s">
        <v>1701</v>
      </c>
      <c r="M490" s="77" t="s">
        <v>1195</v>
      </c>
      <c r="N490" s="77" t="s">
        <v>1196</v>
      </c>
      <c r="O490" s="77" t="s">
        <v>110</v>
      </c>
      <c r="P490" s="77">
        <v>92407</v>
      </c>
      <c r="Q490" s="77" t="s">
        <v>1267</v>
      </c>
      <c r="R490" s="77"/>
      <c r="S490" s="77"/>
      <c r="T490" s="77" t="s">
        <v>3155</v>
      </c>
      <c r="U490" s="77">
        <v>30390256</v>
      </c>
      <c r="V490" s="77">
        <v>14.75</v>
      </c>
      <c r="W490" s="77" t="s">
        <v>2197</v>
      </c>
      <c r="X490" s="77">
        <v>400</v>
      </c>
      <c r="Y490" s="77">
        <v>624</v>
      </c>
      <c r="Z490" s="77">
        <v>24</v>
      </c>
      <c r="AA490" s="89">
        <f t="shared" si="64"/>
        <v>0.24959999999999999</v>
      </c>
      <c r="AB490" s="77" t="s">
        <v>70</v>
      </c>
      <c r="AC490" s="78">
        <v>44681</v>
      </c>
      <c r="AD490" s="77"/>
      <c r="AE490" s="77" t="s">
        <v>2142</v>
      </c>
      <c r="AF490" s="77" t="str">
        <f t="shared" si="65"/>
        <v>CA4779040741T</v>
      </c>
      <c r="AG490" s="77">
        <f t="shared" si="66"/>
        <v>624</v>
      </c>
      <c r="AH490" s="77">
        <f t="shared" si="67"/>
        <v>24</v>
      </c>
      <c r="AI490" s="89">
        <f t="shared" si="68"/>
        <v>0.24959999999999999</v>
      </c>
      <c r="AJ490" s="77" t="s">
        <v>2143</v>
      </c>
      <c r="AK490" s="77" t="s">
        <v>3301</v>
      </c>
      <c r="AL490" s="78">
        <v>44669</v>
      </c>
      <c r="AM490" s="78">
        <v>44669</v>
      </c>
      <c r="AN490" s="78">
        <v>44669</v>
      </c>
      <c r="AO490" s="78">
        <v>44669</v>
      </c>
      <c r="AP490" s="78">
        <v>44669</v>
      </c>
      <c r="AQ490" s="77" t="s">
        <v>89</v>
      </c>
      <c r="AR490" s="77" t="s">
        <v>3302</v>
      </c>
      <c r="AS490" s="77" t="s">
        <v>3301</v>
      </c>
      <c r="AT490" s="78"/>
      <c r="AU490" s="78"/>
      <c r="AV490" s="78"/>
      <c r="AW490" s="77" t="s">
        <v>1198</v>
      </c>
      <c r="AX490" s="77" t="s">
        <v>116</v>
      </c>
      <c r="AY490" s="576"/>
      <c r="AZ490" s="576"/>
      <c r="BA490" s="576"/>
      <c r="BB490" s="576"/>
      <c r="BC490" s="576"/>
      <c r="BD490" s="576"/>
      <c r="BE490" s="77">
        <f t="shared" si="69"/>
        <v>17</v>
      </c>
      <c r="BF490" s="77">
        <f t="shared" si="70"/>
        <v>4</v>
      </c>
      <c r="BG490" s="77">
        <f t="shared" si="71"/>
        <v>2022</v>
      </c>
      <c r="BH490" s="89"/>
    </row>
    <row r="491" spans="1:60">
      <c r="A491" s="77" t="s">
        <v>428</v>
      </c>
      <c r="B491" s="77" t="s">
        <v>56</v>
      </c>
      <c r="C491" s="77" t="s">
        <v>3303</v>
      </c>
      <c r="D491" s="78"/>
      <c r="E491" s="77" t="s">
        <v>3154</v>
      </c>
      <c r="F491" s="77" t="s">
        <v>2135</v>
      </c>
      <c r="G491" s="77" t="s">
        <v>2147</v>
      </c>
      <c r="H491" s="77" t="s">
        <v>2148</v>
      </c>
      <c r="I491" s="77" t="s">
        <v>531</v>
      </c>
      <c r="J491" s="77" t="s">
        <v>110</v>
      </c>
      <c r="K491" s="77">
        <v>91761</v>
      </c>
      <c r="L491" s="77" t="s">
        <v>1701</v>
      </c>
      <c r="M491" s="77" t="s">
        <v>1195</v>
      </c>
      <c r="N491" s="77" t="s">
        <v>1196</v>
      </c>
      <c r="O491" s="77" t="s">
        <v>110</v>
      </c>
      <c r="P491" s="77">
        <v>92407</v>
      </c>
      <c r="Q491" s="77" t="s">
        <v>1267</v>
      </c>
      <c r="R491" s="77"/>
      <c r="S491" s="77"/>
      <c r="T491" s="77" t="s">
        <v>3155</v>
      </c>
      <c r="U491" s="77">
        <v>30390256</v>
      </c>
      <c r="V491" s="77">
        <v>14.75</v>
      </c>
      <c r="W491" s="77" t="s">
        <v>2197</v>
      </c>
      <c r="X491" s="77">
        <v>400</v>
      </c>
      <c r="Y491" s="77">
        <v>624</v>
      </c>
      <c r="Z491" s="77">
        <v>24</v>
      </c>
      <c r="AA491" s="89">
        <f t="shared" si="64"/>
        <v>0.24959999999999999</v>
      </c>
      <c r="AB491" s="77" t="s">
        <v>70</v>
      </c>
      <c r="AC491" s="78">
        <v>44681</v>
      </c>
      <c r="AD491" s="77"/>
      <c r="AE491" s="77" t="s">
        <v>2142</v>
      </c>
      <c r="AF491" s="77" t="str">
        <f t="shared" si="65"/>
        <v>CA4779040742T</v>
      </c>
      <c r="AG491" s="77">
        <f t="shared" si="66"/>
        <v>624</v>
      </c>
      <c r="AH491" s="77">
        <f t="shared" si="67"/>
        <v>24</v>
      </c>
      <c r="AI491" s="89">
        <f t="shared" si="68"/>
        <v>0.24959999999999999</v>
      </c>
      <c r="AJ491" s="77" t="s">
        <v>2143</v>
      </c>
      <c r="AK491" s="77" t="s">
        <v>3303</v>
      </c>
      <c r="AL491" s="78">
        <v>44669</v>
      </c>
      <c r="AM491" s="78">
        <v>44669</v>
      </c>
      <c r="AN491" s="78">
        <v>44669</v>
      </c>
      <c r="AO491" s="78">
        <v>44669</v>
      </c>
      <c r="AP491" s="78">
        <v>44669</v>
      </c>
      <c r="AQ491" s="77" t="s">
        <v>89</v>
      </c>
      <c r="AR491" s="77" t="s">
        <v>3304</v>
      </c>
      <c r="AS491" s="77" t="s">
        <v>3303</v>
      </c>
      <c r="AT491" s="78"/>
      <c r="AU491" s="78"/>
      <c r="AV491" s="78"/>
      <c r="AW491" s="77" t="s">
        <v>1198</v>
      </c>
      <c r="AX491" s="77" t="s">
        <v>116</v>
      </c>
      <c r="AY491" s="576"/>
      <c r="AZ491" s="576"/>
      <c r="BA491" s="576"/>
      <c r="BB491" s="576"/>
      <c r="BC491" s="576"/>
      <c r="BD491" s="576"/>
      <c r="BE491" s="77">
        <f t="shared" si="69"/>
        <v>17</v>
      </c>
      <c r="BF491" s="77">
        <f t="shared" si="70"/>
        <v>4</v>
      </c>
      <c r="BG491" s="77">
        <f t="shared" si="71"/>
        <v>2022</v>
      </c>
      <c r="BH491" s="89"/>
    </row>
    <row r="492" spans="1:60">
      <c r="A492" s="77" t="s">
        <v>428</v>
      </c>
      <c r="B492" s="77" t="s">
        <v>1264</v>
      </c>
      <c r="C492" s="77" t="s">
        <v>3348</v>
      </c>
      <c r="D492" s="78"/>
      <c r="E492" s="77" t="s">
        <v>3257</v>
      </c>
      <c r="F492" s="77" t="s">
        <v>2135</v>
      </c>
      <c r="G492" s="77" t="s">
        <v>2147</v>
      </c>
      <c r="H492" s="77" t="s">
        <v>2148</v>
      </c>
      <c r="I492" s="77" t="s">
        <v>531</v>
      </c>
      <c r="J492" s="77" t="s">
        <v>110</v>
      </c>
      <c r="K492" s="77">
        <v>91761</v>
      </c>
      <c r="L492" s="77" t="s">
        <v>1829</v>
      </c>
      <c r="M492" s="77" t="s">
        <v>1830</v>
      </c>
      <c r="N492" s="77" t="s">
        <v>962</v>
      </c>
      <c r="O492" s="77" t="s">
        <v>98</v>
      </c>
      <c r="P492" s="77">
        <v>32226</v>
      </c>
      <c r="Q492" s="77" t="s">
        <v>1267</v>
      </c>
      <c r="R492" s="77" t="s">
        <v>1831</v>
      </c>
      <c r="S492" s="77" t="s">
        <v>2498</v>
      </c>
      <c r="T492" s="77" t="s">
        <v>1833</v>
      </c>
      <c r="U492" s="77">
        <v>30390156</v>
      </c>
      <c r="V492" s="77">
        <v>14.75</v>
      </c>
      <c r="W492" s="77" t="s">
        <v>2552</v>
      </c>
      <c r="X492" s="77">
        <v>400</v>
      </c>
      <c r="Y492" s="77">
        <v>512</v>
      </c>
      <c r="Z492" s="77">
        <v>16</v>
      </c>
      <c r="AA492" s="89">
        <f t="shared" si="64"/>
        <v>0.20480000000000001</v>
      </c>
      <c r="AB492" s="77" t="s">
        <v>70</v>
      </c>
      <c r="AC492" s="78">
        <v>44681</v>
      </c>
      <c r="AD492" s="77"/>
      <c r="AE492" s="77" t="s">
        <v>2142</v>
      </c>
      <c r="AF492" s="77" t="str">
        <f t="shared" si="65"/>
        <v>CA2032040814T</v>
      </c>
      <c r="AG492" s="77">
        <f t="shared" si="66"/>
        <v>512</v>
      </c>
      <c r="AH492" s="77">
        <f t="shared" si="67"/>
        <v>16</v>
      </c>
      <c r="AI492" s="89">
        <f t="shared" si="68"/>
        <v>0.20480000000000001</v>
      </c>
      <c r="AJ492" s="77" t="s">
        <v>2143</v>
      </c>
      <c r="AK492" s="77" t="s">
        <v>3348</v>
      </c>
      <c r="AL492" s="78">
        <v>44666</v>
      </c>
      <c r="AM492" s="78">
        <v>44666</v>
      </c>
      <c r="AN492" s="78">
        <v>44671</v>
      </c>
      <c r="AO492" s="78">
        <v>44671</v>
      </c>
      <c r="AP492" s="78">
        <v>44671</v>
      </c>
      <c r="AQ492" s="77" t="s">
        <v>89</v>
      </c>
      <c r="AR492" s="77"/>
      <c r="AS492" s="77" t="s">
        <v>3348</v>
      </c>
      <c r="AT492" s="78"/>
      <c r="AU492" s="78"/>
      <c r="AV492" s="78"/>
      <c r="AW492" s="77" t="s">
        <v>1198</v>
      </c>
      <c r="AX492" s="77" t="s">
        <v>116</v>
      </c>
      <c r="AY492" s="576"/>
      <c r="AZ492" s="576"/>
      <c r="BA492" s="576"/>
      <c r="BB492" s="576"/>
      <c r="BC492" s="576"/>
      <c r="BD492" s="576"/>
      <c r="BE492" s="77">
        <f t="shared" si="69"/>
        <v>17</v>
      </c>
      <c r="BF492" s="77">
        <f t="shared" si="70"/>
        <v>4</v>
      </c>
      <c r="BG492" s="77">
        <f t="shared" si="71"/>
        <v>2022</v>
      </c>
      <c r="BH492" s="89"/>
    </row>
    <row r="493" spans="1:60">
      <c r="A493" s="77" t="s">
        <v>428</v>
      </c>
      <c r="B493" s="77" t="s">
        <v>1264</v>
      </c>
      <c r="C493" s="77" t="s">
        <v>3349</v>
      </c>
      <c r="D493" s="78"/>
      <c r="E493" s="77" t="s">
        <v>3350</v>
      </c>
      <c r="F493" s="77" t="s">
        <v>2135</v>
      </c>
      <c r="G493" s="77" t="s">
        <v>2147</v>
      </c>
      <c r="H493" s="77" t="s">
        <v>2148</v>
      </c>
      <c r="I493" s="77" t="s">
        <v>531</v>
      </c>
      <c r="J493" s="77" t="s">
        <v>110</v>
      </c>
      <c r="K493" s="77">
        <v>91761</v>
      </c>
      <c r="L493" s="77" t="s">
        <v>1829</v>
      </c>
      <c r="M493" s="77" t="s">
        <v>1830</v>
      </c>
      <c r="N493" s="77" t="s">
        <v>962</v>
      </c>
      <c r="O493" s="77" t="s">
        <v>98</v>
      </c>
      <c r="P493" s="77">
        <v>32226</v>
      </c>
      <c r="Q493" s="77" t="s">
        <v>1267</v>
      </c>
      <c r="R493" s="77" t="s">
        <v>1831</v>
      </c>
      <c r="S493" s="77" t="s">
        <v>2498</v>
      </c>
      <c r="T493" s="77" t="s">
        <v>1833</v>
      </c>
      <c r="U493" s="77">
        <v>30390156</v>
      </c>
      <c r="V493" s="77">
        <v>14.75</v>
      </c>
      <c r="W493" s="77" t="s">
        <v>2552</v>
      </c>
      <c r="X493" s="77">
        <v>400</v>
      </c>
      <c r="Y493" s="77">
        <v>832</v>
      </c>
      <c r="Z493" s="77">
        <v>26</v>
      </c>
      <c r="AA493" s="89">
        <f t="shared" si="64"/>
        <v>0.33279999999999998</v>
      </c>
      <c r="AB493" s="77" t="s">
        <v>70</v>
      </c>
      <c r="AC493" s="78">
        <v>44681</v>
      </c>
      <c r="AD493" s="77"/>
      <c r="AE493" s="77" t="s">
        <v>2142</v>
      </c>
      <c r="AF493" s="77" t="str">
        <f t="shared" si="65"/>
        <v>CA2041040815T</v>
      </c>
      <c r="AG493" s="77">
        <f t="shared" si="66"/>
        <v>832</v>
      </c>
      <c r="AH493" s="77">
        <f t="shared" si="67"/>
        <v>26</v>
      </c>
      <c r="AI493" s="89">
        <f t="shared" si="68"/>
        <v>0.33279999999999998</v>
      </c>
      <c r="AJ493" s="77" t="s">
        <v>2143</v>
      </c>
      <c r="AK493" s="77" t="s">
        <v>3349</v>
      </c>
      <c r="AL493" s="78">
        <v>44666</v>
      </c>
      <c r="AM493" s="78">
        <v>44666</v>
      </c>
      <c r="AN493" s="78">
        <v>44671</v>
      </c>
      <c r="AO493" s="78">
        <v>44671</v>
      </c>
      <c r="AP493" s="78">
        <v>44671</v>
      </c>
      <c r="AQ493" s="77" t="s">
        <v>89</v>
      </c>
      <c r="AR493" s="77"/>
      <c r="AS493" s="77" t="s">
        <v>3349</v>
      </c>
      <c r="AT493" s="78"/>
      <c r="AU493" s="78"/>
      <c r="AV493" s="78"/>
      <c r="AW493" s="77" t="s">
        <v>1198</v>
      </c>
      <c r="AX493" s="77" t="s">
        <v>116</v>
      </c>
      <c r="AY493" s="576"/>
      <c r="AZ493" s="576"/>
      <c r="BA493" s="576"/>
      <c r="BB493" s="576"/>
      <c r="BC493" s="576"/>
      <c r="BD493" s="576"/>
      <c r="BE493" s="77">
        <f t="shared" si="69"/>
        <v>17</v>
      </c>
      <c r="BF493" s="77">
        <f t="shared" si="70"/>
        <v>4</v>
      </c>
      <c r="BG493" s="77">
        <f t="shared" si="71"/>
        <v>2022</v>
      </c>
      <c r="BH493" s="89"/>
    </row>
    <row r="494" spans="1:60">
      <c r="A494" s="77" t="s">
        <v>428</v>
      </c>
      <c r="B494" s="77" t="s">
        <v>1264</v>
      </c>
      <c r="C494" s="77" t="s">
        <v>3351</v>
      </c>
      <c r="D494" s="78"/>
      <c r="E494" s="77" t="s">
        <v>3352</v>
      </c>
      <c r="F494" s="77" t="s">
        <v>2135</v>
      </c>
      <c r="G494" s="77" t="s">
        <v>2147</v>
      </c>
      <c r="H494" s="77" t="s">
        <v>2148</v>
      </c>
      <c r="I494" s="77" t="s">
        <v>531</v>
      </c>
      <c r="J494" s="77" t="s">
        <v>110</v>
      </c>
      <c r="K494" s="77">
        <v>91761</v>
      </c>
      <c r="L494" s="77" t="s">
        <v>653</v>
      </c>
      <c r="M494" s="77" t="s">
        <v>3353</v>
      </c>
      <c r="N494" s="77"/>
      <c r="O494" s="77"/>
      <c r="P494" s="77"/>
      <c r="Q494" s="77" t="s">
        <v>1267</v>
      </c>
      <c r="R494" s="77"/>
      <c r="S494" s="77"/>
      <c r="T494" s="77" t="s">
        <v>3354</v>
      </c>
      <c r="U494" s="77">
        <v>30390155</v>
      </c>
      <c r="V494" s="77">
        <v>14.75</v>
      </c>
      <c r="W494" s="77" t="s">
        <v>2579</v>
      </c>
      <c r="X494" s="77">
        <v>395</v>
      </c>
      <c r="Y494" s="77">
        <v>64</v>
      </c>
      <c r="Z494" s="77">
        <v>2</v>
      </c>
      <c r="AA494" s="89">
        <f t="shared" si="64"/>
        <v>2.528E-2</v>
      </c>
      <c r="AB494" s="77" t="s">
        <v>70</v>
      </c>
      <c r="AC494" s="78">
        <v>44681</v>
      </c>
      <c r="AD494" s="77"/>
      <c r="AE494" s="77" t="s">
        <v>2142</v>
      </c>
      <c r="AF494" s="77" t="str">
        <f t="shared" si="65"/>
        <v>CA0757041308T</v>
      </c>
      <c r="AG494" s="77">
        <f t="shared" si="66"/>
        <v>64</v>
      </c>
      <c r="AH494" s="77">
        <f t="shared" si="67"/>
        <v>2</v>
      </c>
      <c r="AI494" s="89">
        <f t="shared" si="68"/>
        <v>2.528E-2</v>
      </c>
      <c r="AJ494" s="77" t="s">
        <v>2143</v>
      </c>
      <c r="AK494" s="77" t="s">
        <v>3351</v>
      </c>
      <c r="AL494" s="78">
        <v>44666</v>
      </c>
      <c r="AM494" s="78">
        <v>44666</v>
      </c>
      <c r="AN494" s="78">
        <v>44671</v>
      </c>
      <c r="AO494" s="78">
        <v>44671</v>
      </c>
      <c r="AP494" s="78">
        <v>44671</v>
      </c>
      <c r="AQ494" s="77" t="s">
        <v>89</v>
      </c>
      <c r="AR494" s="77" t="s">
        <v>3355</v>
      </c>
      <c r="AS494" s="77" t="s">
        <v>3351</v>
      </c>
      <c r="AT494" s="78"/>
      <c r="AU494" s="78"/>
      <c r="AV494" s="78"/>
      <c r="AW494" s="77" t="s">
        <v>2156</v>
      </c>
      <c r="AX494" s="77" t="s">
        <v>116</v>
      </c>
      <c r="AY494" s="576"/>
      <c r="AZ494" s="576"/>
      <c r="BA494" s="576"/>
      <c r="BB494" s="576"/>
      <c r="BC494" s="576"/>
      <c r="BD494" s="576"/>
      <c r="BE494" s="77">
        <f t="shared" si="69"/>
        <v>17</v>
      </c>
      <c r="BF494" s="77">
        <f t="shared" si="70"/>
        <v>4</v>
      </c>
      <c r="BG494" s="77">
        <f t="shared" si="71"/>
        <v>2022</v>
      </c>
      <c r="BH494" s="89"/>
    </row>
    <row r="495" spans="1:60">
      <c r="A495" s="77" t="s">
        <v>428</v>
      </c>
      <c r="B495" s="77" t="s">
        <v>1264</v>
      </c>
      <c r="C495" s="77" t="s">
        <v>3356</v>
      </c>
      <c r="D495" s="78"/>
      <c r="E495" s="77" t="s">
        <v>3352</v>
      </c>
      <c r="F495" s="77" t="s">
        <v>2135</v>
      </c>
      <c r="G495" s="77" t="s">
        <v>2574</v>
      </c>
      <c r="H495" s="77" t="s">
        <v>2575</v>
      </c>
      <c r="I495" s="77" t="s">
        <v>2576</v>
      </c>
      <c r="J495" s="77" t="s">
        <v>110</v>
      </c>
      <c r="K495" s="77">
        <v>90501</v>
      </c>
      <c r="L495" s="77" t="s">
        <v>653</v>
      </c>
      <c r="M495" s="77" t="s">
        <v>3353</v>
      </c>
      <c r="N495" s="77"/>
      <c r="O495" s="77"/>
      <c r="P495" s="77"/>
      <c r="Q495" s="77" t="s">
        <v>1267</v>
      </c>
      <c r="R495" s="77"/>
      <c r="S495" s="77"/>
      <c r="T495" s="77" t="s">
        <v>3354</v>
      </c>
      <c r="U495" s="77">
        <v>30390155</v>
      </c>
      <c r="V495" s="77">
        <v>14.75</v>
      </c>
      <c r="W495" s="77" t="s">
        <v>2579</v>
      </c>
      <c r="X495" s="77">
        <v>395</v>
      </c>
      <c r="Y495" s="77">
        <v>768</v>
      </c>
      <c r="Z495" s="77">
        <v>24</v>
      </c>
      <c r="AA495" s="89">
        <f t="shared" si="64"/>
        <v>0.30336000000000002</v>
      </c>
      <c r="AB495" s="77" t="s">
        <v>70</v>
      </c>
      <c r="AC495" s="78">
        <v>44681</v>
      </c>
      <c r="AD495" s="77"/>
      <c r="AE495" s="77" t="s">
        <v>2142</v>
      </c>
      <c r="AF495" s="77" t="str">
        <f t="shared" si="65"/>
        <v>CA0757041307T</v>
      </c>
      <c r="AG495" s="77">
        <f t="shared" si="66"/>
        <v>768</v>
      </c>
      <c r="AH495" s="77">
        <f t="shared" si="67"/>
        <v>24</v>
      </c>
      <c r="AI495" s="89">
        <f t="shared" si="68"/>
        <v>0.30336000000000002</v>
      </c>
      <c r="AJ495" s="77" t="s">
        <v>2143</v>
      </c>
      <c r="AK495" s="77" t="s">
        <v>3356</v>
      </c>
      <c r="AL495" s="78">
        <v>44669</v>
      </c>
      <c r="AM495" s="78">
        <v>44669</v>
      </c>
      <c r="AN495" s="78">
        <v>44671</v>
      </c>
      <c r="AO495" s="78">
        <v>44671</v>
      </c>
      <c r="AP495" s="78">
        <v>44671</v>
      </c>
      <c r="AQ495" s="77" t="s">
        <v>89</v>
      </c>
      <c r="AR495" s="77"/>
      <c r="AS495" s="77" t="s">
        <v>3356</v>
      </c>
      <c r="AT495" s="78"/>
      <c r="AU495" s="78"/>
      <c r="AV495" s="78"/>
      <c r="AW495" s="77" t="s">
        <v>1198</v>
      </c>
      <c r="AX495" s="77" t="s">
        <v>116</v>
      </c>
      <c r="AY495" s="576"/>
      <c r="AZ495" s="576"/>
      <c r="BA495" s="576"/>
      <c r="BB495" s="576"/>
      <c r="BC495" s="576"/>
      <c r="BD495" s="576"/>
      <c r="BE495" s="77">
        <f t="shared" si="69"/>
        <v>17</v>
      </c>
      <c r="BF495" s="77">
        <f t="shared" si="70"/>
        <v>4</v>
      </c>
      <c r="BG495" s="77">
        <f t="shared" si="71"/>
        <v>2022</v>
      </c>
      <c r="BH495" s="89"/>
    </row>
    <row r="496" spans="1:60">
      <c r="A496" s="77" t="s">
        <v>428</v>
      </c>
      <c r="B496" s="77" t="s">
        <v>1264</v>
      </c>
      <c r="C496" s="77" t="s">
        <v>3357</v>
      </c>
      <c r="D496" s="78"/>
      <c r="E496" s="77" t="s">
        <v>3358</v>
      </c>
      <c r="F496" s="77" t="s">
        <v>2135</v>
      </c>
      <c r="G496" s="77" t="s">
        <v>2574</v>
      </c>
      <c r="H496" s="77" t="s">
        <v>2575</v>
      </c>
      <c r="I496" s="77" t="s">
        <v>2576</v>
      </c>
      <c r="J496" s="77" t="s">
        <v>110</v>
      </c>
      <c r="K496" s="77">
        <v>90501</v>
      </c>
      <c r="L496" s="77" t="s">
        <v>653</v>
      </c>
      <c r="M496" s="77" t="s">
        <v>3332</v>
      </c>
      <c r="N496" s="77"/>
      <c r="O496" s="77"/>
      <c r="P496" s="77"/>
      <c r="Q496" s="77" t="s">
        <v>1267</v>
      </c>
      <c r="R496" s="77"/>
      <c r="S496" s="77"/>
      <c r="T496" s="77" t="s">
        <v>3333</v>
      </c>
      <c r="U496" s="77">
        <v>30390155</v>
      </c>
      <c r="V496" s="77">
        <v>14.75</v>
      </c>
      <c r="W496" s="77" t="s">
        <v>2579</v>
      </c>
      <c r="X496" s="77">
        <v>395</v>
      </c>
      <c r="Y496" s="77">
        <v>768</v>
      </c>
      <c r="Z496" s="77">
        <v>24</v>
      </c>
      <c r="AA496" s="89">
        <f t="shared" si="64"/>
        <v>0.30336000000000002</v>
      </c>
      <c r="AB496" s="77" t="s">
        <v>70</v>
      </c>
      <c r="AC496" s="78">
        <v>44681</v>
      </c>
      <c r="AD496" s="77"/>
      <c r="AE496" s="77" t="s">
        <v>2142</v>
      </c>
      <c r="AF496" s="77" t="str">
        <f t="shared" si="65"/>
        <v>CA0754041303T</v>
      </c>
      <c r="AG496" s="77">
        <f t="shared" si="66"/>
        <v>768</v>
      </c>
      <c r="AH496" s="77">
        <f t="shared" si="67"/>
        <v>24</v>
      </c>
      <c r="AI496" s="89">
        <f t="shared" si="68"/>
        <v>0.30336000000000002</v>
      </c>
      <c r="AJ496" s="77" t="s">
        <v>2143</v>
      </c>
      <c r="AK496" s="77" t="s">
        <v>3357</v>
      </c>
      <c r="AL496" s="78">
        <v>44670</v>
      </c>
      <c r="AM496" s="78">
        <v>44670</v>
      </c>
      <c r="AN496" s="78">
        <v>44671</v>
      </c>
      <c r="AO496" s="78">
        <v>44671</v>
      </c>
      <c r="AP496" s="78">
        <v>44671</v>
      </c>
      <c r="AQ496" s="77" t="s">
        <v>89</v>
      </c>
      <c r="AR496" s="77"/>
      <c r="AS496" s="77" t="s">
        <v>3357</v>
      </c>
      <c r="AT496" s="78"/>
      <c r="AU496" s="78"/>
      <c r="AV496" s="78"/>
      <c r="AW496" s="77" t="s">
        <v>1198</v>
      </c>
      <c r="AX496" s="77" t="s">
        <v>116</v>
      </c>
      <c r="AY496" s="576"/>
      <c r="AZ496" s="576"/>
      <c r="BA496" s="576"/>
      <c r="BB496" s="576"/>
      <c r="BC496" s="576"/>
      <c r="BD496" s="576"/>
      <c r="BE496" s="77">
        <f t="shared" si="69"/>
        <v>17</v>
      </c>
      <c r="BF496" s="77">
        <f t="shared" si="70"/>
        <v>4</v>
      </c>
      <c r="BG496" s="77">
        <f t="shared" si="71"/>
        <v>2022</v>
      </c>
      <c r="BH496" s="89"/>
    </row>
    <row r="497" spans="1:60">
      <c r="A497" s="77" t="s">
        <v>428</v>
      </c>
      <c r="B497" s="77" t="s">
        <v>230</v>
      </c>
      <c r="C497" s="77" t="s">
        <v>3359</v>
      </c>
      <c r="D497" s="78"/>
      <c r="E497" s="77" t="s">
        <v>3360</v>
      </c>
      <c r="F497" s="77" t="s">
        <v>2135</v>
      </c>
      <c r="G497" s="77" t="s">
        <v>2136</v>
      </c>
      <c r="H497" s="77" t="s">
        <v>2137</v>
      </c>
      <c r="I497" s="77" t="s">
        <v>2138</v>
      </c>
      <c r="J497" s="77" t="s">
        <v>110</v>
      </c>
      <c r="K497" s="77">
        <v>90248</v>
      </c>
      <c r="L497" s="77" t="s">
        <v>2253</v>
      </c>
      <c r="M497" s="77" t="s">
        <v>3361</v>
      </c>
      <c r="N497" s="77"/>
      <c r="O497" s="77"/>
      <c r="P497" s="77"/>
      <c r="Q497" s="77" t="s">
        <v>1267</v>
      </c>
      <c r="R497" s="77"/>
      <c r="S497" s="77"/>
      <c r="T497" s="77" t="s">
        <v>3362</v>
      </c>
      <c r="U497" s="77">
        <v>30390156</v>
      </c>
      <c r="V497" s="77">
        <v>14.75</v>
      </c>
      <c r="W497" s="77" t="s">
        <v>2552</v>
      </c>
      <c r="X497" s="77">
        <v>400</v>
      </c>
      <c r="Y497" s="77">
        <v>832</v>
      </c>
      <c r="Z497" s="77">
        <v>26</v>
      </c>
      <c r="AA497" s="89">
        <f t="shared" si="64"/>
        <v>0.33279999999999998</v>
      </c>
      <c r="AB497" s="77" t="s">
        <v>88</v>
      </c>
      <c r="AC497" s="78">
        <v>44681</v>
      </c>
      <c r="AD497" s="77"/>
      <c r="AE497" s="77" t="s">
        <v>2142</v>
      </c>
      <c r="AF497" s="77" t="str">
        <f t="shared" si="65"/>
        <v>CA5892041407T</v>
      </c>
      <c r="AG497" s="77">
        <f t="shared" si="66"/>
        <v>832</v>
      </c>
      <c r="AH497" s="77">
        <f t="shared" si="67"/>
        <v>26</v>
      </c>
      <c r="AI497" s="89">
        <f t="shared" si="68"/>
        <v>0.33279999999999998</v>
      </c>
      <c r="AJ497" s="77" t="s">
        <v>2143</v>
      </c>
      <c r="AK497" s="77" t="s">
        <v>3359</v>
      </c>
      <c r="AL497" s="78">
        <v>44670</v>
      </c>
      <c r="AM497" s="78">
        <v>44670</v>
      </c>
      <c r="AN497" s="78">
        <v>44671</v>
      </c>
      <c r="AO497" s="78">
        <v>44671</v>
      </c>
      <c r="AP497" s="78">
        <v>44671</v>
      </c>
      <c r="AQ497" s="77" t="s">
        <v>89</v>
      </c>
      <c r="AR497" s="77"/>
      <c r="AS497" s="77" t="s">
        <v>3359</v>
      </c>
      <c r="AT497" s="78"/>
      <c r="AU497" s="78"/>
      <c r="AV497" s="78"/>
      <c r="AW497" s="77" t="s">
        <v>1198</v>
      </c>
      <c r="AX497" s="77" t="s">
        <v>116</v>
      </c>
      <c r="AY497" s="576"/>
      <c r="AZ497" s="576"/>
      <c r="BA497" s="576"/>
      <c r="BB497" s="576"/>
      <c r="BC497" s="576"/>
      <c r="BD497" s="576"/>
      <c r="BE497" s="77">
        <f t="shared" si="69"/>
        <v>17</v>
      </c>
      <c r="BF497" s="77">
        <f t="shared" si="70"/>
        <v>4</v>
      </c>
      <c r="BG497" s="77">
        <f t="shared" si="71"/>
        <v>2022</v>
      </c>
      <c r="BH497" s="89"/>
    </row>
    <row r="498" spans="1:60">
      <c r="A498" s="77" t="s">
        <v>428</v>
      </c>
      <c r="B498" s="77" t="s">
        <v>230</v>
      </c>
      <c r="C498" s="77" t="s">
        <v>3363</v>
      </c>
      <c r="D498" s="78"/>
      <c r="E498" s="77" t="s">
        <v>3360</v>
      </c>
      <c r="F498" s="77" t="s">
        <v>2135</v>
      </c>
      <c r="G498" s="77" t="s">
        <v>2136</v>
      </c>
      <c r="H498" s="77" t="s">
        <v>2137</v>
      </c>
      <c r="I498" s="77" t="s">
        <v>2138</v>
      </c>
      <c r="J498" s="77" t="s">
        <v>110</v>
      </c>
      <c r="K498" s="77">
        <v>90248</v>
      </c>
      <c r="L498" s="77" t="s">
        <v>2253</v>
      </c>
      <c r="M498" s="77" t="s">
        <v>3361</v>
      </c>
      <c r="N498" s="77"/>
      <c r="O498" s="77"/>
      <c r="P498" s="77"/>
      <c r="Q498" s="77" t="s">
        <v>1267</v>
      </c>
      <c r="R498" s="77"/>
      <c r="S498" s="77"/>
      <c r="T498" s="77" t="s">
        <v>3362</v>
      </c>
      <c r="U498" s="77">
        <v>30390156</v>
      </c>
      <c r="V498" s="77">
        <v>14.75</v>
      </c>
      <c r="W498" s="77" t="s">
        <v>2552</v>
      </c>
      <c r="X498" s="77">
        <v>400</v>
      </c>
      <c r="Y498" s="77">
        <v>832</v>
      </c>
      <c r="Z498" s="77">
        <v>26</v>
      </c>
      <c r="AA498" s="89">
        <f t="shared" si="64"/>
        <v>0.33279999999999998</v>
      </c>
      <c r="AB498" s="77" t="s">
        <v>88</v>
      </c>
      <c r="AC498" s="78">
        <v>44681</v>
      </c>
      <c r="AD498" s="77"/>
      <c r="AE498" s="77" t="s">
        <v>2142</v>
      </c>
      <c r="AF498" s="77" t="str">
        <f t="shared" si="65"/>
        <v>CA5892041408T</v>
      </c>
      <c r="AG498" s="77">
        <f t="shared" si="66"/>
        <v>832</v>
      </c>
      <c r="AH498" s="77">
        <f t="shared" si="67"/>
        <v>26</v>
      </c>
      <c r="AI498" s="89">
        <f t="shared" si="68"/>
        <v>0.33279999999999998</v>
      </c>
      <c r="AJ498" s="77" t="s">
        <v>2143</v>
      </c>
      <c r="AK498" s="77" t="s">
        <v>3363</v>
      </c>
      <c r="AL498" s="78">
        <v>44670</v>
      </c>
      <c r="AM498" s="78">
        <v>44670</v>
      </c>
      <c r="AN498" s="78">
        <v>44671</v>
      </c>
      <c r="AO498" s="78">
        <v>44671</v>
      </c>
      <c r="AP498" s="78">
        <v>44671</v>
      </c>
      <c r="AQ498" s="77" t="s">
        <v>89</v>
      </c>
      <c r="AR498" s="77"/>
      <c r="AS498" s="77" t="s">
        <v>3363</v>
      </c>
      <c r="AT498" s="78"/>
      <c r="AU498" s="78"/>
      <c r="AV498" s="78"/>
      <c r="AW498" s="77" t="s">
        <v>1198</v>
      </c>
      <c r="AX498" s="77" t="s">
        <v>116</v>
      </c>
      <c r="AY498" s="576"/>
      <c r="AZ498" s="576"/>
      <c r="BA498" s="576"/>
      <c r="BB498" s="576"/>
      <c r="BC498" s="576"/>
      <c r="BD498" s="576"/>
      <c r="BE498" s="77">
        <f t="shared" si="69"/>
        <v>17</v>
      </c>
      <c r="BF498" s="77">
        <f t="shared" si="70"/>
        <v>4</v>
      </c>
      <c r="BG498" s="77">
        <f t="shared" si="71"/>
        <v>2022</v>
      </c>
      <c r="BH498" s="89"/>
    </row>
    <row r="499" spans="1:60">
      <c r="A499" s="77" t="s">
        <v>428</v>
      </c>
      <c r="B499" s="77" t="s">
        <v>2132</v>
      </c>
      <c r="C499" s="77" t="s">
        <v>3364</v>
      </c>
      <c r="D499" s="78"/>
      <c r="E499" s="77" t="s">
        <v>3365</v>
      </c>
      <c r="F499" s="77" t="s">
        <v>2135</v>
      </c>
      <c r="G499" s="77" t="s">
        <v>2147</v>
      </c>
      <c r="H499" s="77" t="s">
        <v>2148</v>
      </c>
      <c r="I499" s="77" t="s">
        <v>531</v>
      </c>
      <c r="J499" s="77" t="s">
        <v>110</v>
      </c>
      <c r="K499" s="77">
        <v>91761</v>
      </c>
      <c r="L499" s="77" t="s">
        <v>185</v>
      </c>
      <c r="M499" s="77" t="s">
        <v>471</v>
      </c>
      <c r="N499" s="77"/>
      <c r="O499" s="77"/>
      <c r="P499" s="77"/>
      <c r="Q499" s="77" t="s">
        <v>1267</v>
      </c>
      <c r="R499" s="77"/>
      <c r="S499" s="77"/>
      <c r="T499" s="77" t="s">
        <v>3366</v>
      </c>
      <c r="U499" s="77">
        <v>30390156</v>
      </c>
      <c r="V499" s="77">
        <v>14.75</v>
      </c>
      <c r="W499" s="77" t="s">
        <v>2552</v>
      </c>
      <c r="X499" s="77">
        <v>400</v>
      </c>
      <c r="Y499" s="77">
        <v>768</v>
      </c>
      <c r="Z499" s="77">
        <v>24</v>
      </c>
      <c r="AA499" s="89">
        <f t="shared" si="64"/>
        <v>0.30719999999999997</v>
      </c>
      <c r="AB499" s="77" t="s">
        <v>88</v>
      </c>
      <c r="AC499" s="78">
        <v>44681</v>
      </c>
      <c r="AD499" s="77"/>
      <c r="AE499" s="77" t="s">
        <v>2142</v>
      </c>
      <c r="AF499" s="77" t="str">
        <f t="shared" si="65"/>
        <v>CA0060041206T</v>
      </c>
      <c r="AG499" s="77">
        <f t="shared" si="66"/>
        <v>768</v>
      </c>
      <c r="AH499" s="77">
        <f t="shared" si="67"/>
        <v>24</v>
      </c>
      <c r="AI499" s="89">
        <f t="shared" si="68"/>
        <v>0.30719999999999997</v>
      </c>
      <c r="AJ499" s="77" t="s">
        <v>2143</v>
      </c>
      <c r="AK499" s="77" t="s">
        <v>3364</v>
      </c>
      <c r="AL499" s="78">
        <v>44671</v>
      </c>
      <c r="AM499" s="78">
        <v>44671</v>
      </c>
      <c r="AN499" s="78">
        <v>44671</v>
      </c>
      <c r="AO499" s="78">
        <v>44671</v>
      </c>
      <c r="AP499" s="78">
        <v>44671</v>
      </c>
      <c r="AQ499" s="77" t="s">
        <v>89</v>
      </c>
      <c r="AR499" s="77"/>
      <c r="AS499" s="77" t="s">
        <v>3364</v>
      </c>
      <c r="AT499" s="78"/>
      <c r="AU499" s="78"/>
      <c r="AV499" s="78"/>
      <c r="AW499" s="77" t="s">
        <v>1198</v>
      </c>
      <c r="AX499" s="77" t="s">
        <v>116</v>
      </c>
      <c r="AY499" s="576"/>
      <c r="AZ499" s="576"/>
      <c r="BA499" s="576"/>
      <c r="BB499" s="576"/>
      <c r="BC499" s="576"/>
      <c r="BD499" s="576"/>
      <c r="BE499" s="77">
        <f t="shared" si="69"/>
        <v>17</v>
      </c>
      <c r="BF499" s="77">
        <f t="shared" si="70"/>
        <v>4</v>
      </c>
      <c r="BG499" s="77">
        <f t="shared" si="71"/>
        <v>2022</v>
      </c>
      <c r="BH499" s="89"/>
    </row>
    <row r="500" spans="1:60">
      <c r="A500" s="77" t="s">
        <v>428</v>
      </c>
      <c r="B500" s="77" t="s">
        <v>56</v>
      </c>
      <c r="C500" s="77" t="s">
        <v>3305</v>
      </c>
      <c r="D500" s="78"/>
      <c r="E500" s="77" t="s">
        <v>3154</v>
      </c>
      <c r="F500" s="77" t="s">
        <v>2135</v>
      </c>
      <c r="G500" s="77" t="s">
        <v>2136</v>
      </c>
      <c r="H500" s="77" t="s">
        <v>2137</v>
      </c>
      <c r="I500" s="77" t="s">
        <v>2138</v>
      </c>
      <c r="J500" s="77" t="s">
        <v>110</v>
      </c>
      <c r="K500" s="77">
        <v>90248</v>
      </c>
      <c r="L500" s="77" t="s">
        <v>1701</v>
      </c>
      <c r="M500" s="77" t="s">
        <v>1195</v>
      </c>
      <c r="N500" s="77" t="s">
        <v>1196</v>
      </c>
      <c r="O500" s="77" t="s">
        <v>110</v>
      </c>
      <c r="P500" s="77">
        <v>92407</v>
      </c>
      <c r="Q500" s="77" t="s">
        <v>1267</v>
      </c>
      <c r="R500" s="77"/>
      <c r="S500" s="77"/>
      <c r="T500" s="77" t="s">
        <v>3155</v>
      </c>
      <c r="U500" s="77">
        <v>30390256</v>
      </c>
      <c r="V500" s="77">
        <v>14.75</v>
      </c>
      <c r="W500" s="77" t="s">
        <v>2197</v>
      </c>
      <c r="X500" s="77">
        <v>400</v>
      </c>
      <c r="Y500" s="77">
        <v>624</v>
      </c>
      <c r="Z500" s="77">
        <v>24</v>
      </c>
      <c r="AA500" s="89">
        <f t="shared" si="64"/>
        <v>0.24959999999999999</v>
      </c>
      <c r="AB500" s="77" t="s">
        <v>70</v>
      </c>
      <c r="AC500" s="78">
        <v>44681</v>
      </c>
      <c r="AD500" s="77"/>
      <c r="AE500" s="77" t="s">
        <v>2142</v>
      </c>
      <c r="AF500" s="77" t="str">
        <f t="shared" si="65"/>
        <v>CA4779040743T</v>
      </c>
      <c r="AG500" s="77">
        <f t="shared" si="66"/>
        <v>624</v>
      </c>
      <c r="AH500" s="77">
        <f t="shared" si="67"/>
        <v>24</v>
      </c>
      <c r="AI500" s="89">
        <f t="shared" si="68"/>
        <v>0.24959999999999999</v>
      </c>
      <c r="AJ500" s="77" t="s">
        <v>2143</v>
      </c>
      <c r="AK500" s="77" t="s">
        <v>3305</v>
      </c>
      <c r="AL500" s="78">
        <v>44669</v>
      </c>
      <c r="AM500" s="78">
        <v>44669</v>
      </c>
      <c r="AN500" s="78">
        <v>44669</v>
      </c>
      <c r="AO500" s="78">
        <v>44669</v>
      </c>
      <c r="AP500" s="78">
        <v>44669</v>
      </c>
      <c r="AQ500" s="77" t="s">
        <v>89</v>
      </c>
      <c r="AR500" s="77" t="s">
        <v>3306</v>
      </c>
      <c r="AS500" s="77" t="s">
        <v>3305</v>
      </c>
      <c r="AT500" s="78"/>
      <c r="AU500" s="78"/>
      <c r="AV500" s="78"/>
      <c r="AW500" s="77" t="s">
        <v>1198</v>
      </c>
      <c r="AX500" s="77" t="s">
        <v>116</v>
      </c>
      <c r="AY500" s="576"/>
      <c r="AZ500" s="576"/>
      <c r="BA500" s="576"/>
      <c r="BB500" s="576"/>
      <c r="BC500" s="576"/>
      <c r="BD500" s="576"/>
      <c r="BE500" s="77">
        <f t="shared" si="69"/>
        <v>17</v>
      </c>
      <c r="BF500" s="77">
        <f t="shared" si="70"/>
        <v>4</v>
      </c>
      <c r="BG500" s="77">
        <f t="shared" si="71"/>
        <v>2022</v>
      </c>
      <c r="BH500" s="89"/>
    </row>
    <row r="501" spans="1:60">
      <c r="A501" s="77" t="s">
        <v>428</v>
      </c>
      <c r="B501" s="77" t="s">
        <v>1264</v>
      </c>
      <c r="C501" s="77" t="s">
        <v>3369</v>
      </c>
      <c r="D501" s="78"/>
      <c r="E501" s="77" t="s">
        <v>3257</v>
      </c>
      <c r="F501" s="77" t="s">
        <v>2135</v>
      </c>
      <c r="G501" s="77" t="s">
        <v>2136</v>
      </c>
      <c r="H501" s="77" t="s">
        <v>2137</v>
      </c>
      <c r="I501" s="77" t="s">
        <v>2138</v>
      </c>
      <c r="J501" s="77" t="s">
        <v>110</v>
      </c>
      <c r="K501" s="77">
        <v>90248</v>
      </c>
      <c r="L501" s="77" t="s">
        <v>1829</v>
      </c>
      <c r="M501" s="77" t="s">
        <v>1830</v>
      </c>
      <c r="N501" s="77" t="s">
        <v>962</v>
      </c>
      <c r="O501" s="77" t="s">
        <v>98</v>
      </c>
      <c r="P501" s="77">
        <v>32226</v>
      </c>
      <c r="Q501" s="77" t="s">
        <v>1267</v>
      </c>
      <c r="R501" s="77" t="s">
        <v>1831</v>
      </c>
      <c r="S501" s="77" t="s">
        <v>2498</v>
      </c>
      <c r="T501" s="77" t="s">
        <v>1833</v>
      </c>
      <c r="U501" s="77">
        <v>30390156</v>
      </c>
      <c r="V501" s="77">
        <v>14.75</v>
      </c>
      <c r="W501" s="77" t="s">
        <v>2552</v>
      </c>
      <c r="X501" s="77">
        <v>400</v>
      </c>
      <c r="Y501" s="77">
        <v>832</v>
      </c>
      <c r="Z501" s="77">
        <v>26</v>
      </c>
      <c r="AA501" s="89">
        <f t="shared" si="64"/>
        <v>0.33279999999999998</v>
      </c>
      <c r="AB501" s="77" t="s">
        <v>70</v>
      </c>
      <c r="AC501" s="78">
        <v>44681</v>
      </c>
      <c r="AD501" s="77"/>
      <c r="AE501" s="77" t="s">
        <v>2142</v>
      </c>
      <c r="AF501" s="77" t="str">
        <f t="shared" si="65"/>
        <v>CA2032040806T</v>
      </c>
      <c r="AG501" s="77">
        <f t="shared" si="66"/>
        <v>832</v>
      </c>
      <c r="AH501" s="77">
        <f t="shared" si="67"/>
        <v>26</v>
      </c>
      <c r="AI501" s="89">
        <f t="shared" si="68"/>
        <v>0.33279999999999998</v>
      </c>
      <c r="AJ501" s="77" t="s">
        <v>2143</v>
      </c>
      <c r="AK501" s="77" t="s">
        <v>3369</v>
      </c>
      <c r="AL501" s="78">
        <v>44666</v>
      </c>
      <c r="AM501" s="78">
        <v>44666</v>
      </c>
      <c r="AN501" s="78">
        <v>44672</v>
      </c>
      <c r="AO501" s="78">
        <v>44672</v>
      </c>
      <c r="AP501" s="78">
        <v>44672</v>
      </c>
      <c r="AQ501" s="77" t="s">
        <v>89</v>
      </c>
      <c r="AR501" s="77"/>
      <c r="AS501" s="77" t="s">
        <v>3369</v>
      </c>
      <c r="AT501" s="78"/>
      <c r="AU501" s="78"/>
      <c r="AV501" s="78"/>
      <c r="AW501" s="77" t="s">
        <v>1198</v>
      </c>
      <c r="AX501" s="77" t="s">
        <v>116</v>
      </c>
      <c r="AY501" s="576"/>
      <c r="AZ501" s="576"/>
      <c r="BA501" s="576"/>
      <c r="BB501" s="576"/>
      <c r="BC501" s="576"/>
      <c r="BD501" s="576"/>
      <c r="BE501" s="77">
        <f t="shared" si="69"/>
        <v>17</v>
      </c>
      <c r="BF501" s="77">
        <f t="shared" si="70"/>
        <v>4</v>
      </c>
      <c r="BG501" s="77">
        <f t="shared" si="71"/>
        <v>2022</v>
      </c>
      <c r="BH501" s="89"/>
    </row>
    <row r="502" spans="1:60">
      <c r="A502" s="77" t="s">
        <v>428</v>
      </c>
      <c r="B502" s="77" t="s">
        <v>1264</v>
      </c>
      <c r="C502" s="77" t="s">
        <v>3370</v>
      </c>
      <c r="D502" s="78"/>
      <c r="E502" s="77" t="s">
        <v>3350</v>
      </c>
      <c r="F502" s="77" t="s">
        <v>2135</v>
      </c>
      <c r="G502" s="77" t="s">
        <v>2147</v>
      </c>
      <c r="H502" s="77" t="s">
        <v>2148</v>
      </c>
      <c r="I502" s="77" t="s">
        <v>531</v>
      </c>
      <c r="J502" s="77" t="s">
        <v>110</v>
      </c>
      <c r="K502" s="77">
        <v>91761</v>
      </c>
      <c r="L502" s="77" t="s">
        <v>1829</v>
      </c>
      <c r="M502" s="77" t="s">
        <v>1830</v>
      </c>
      <c r="N502" s="77" t="s">
        <v>962</v>
      </c>
      <c r="O502" s="77" t="s">
        <v>98</v>
      </c>
      <c r="P502" s="77">
        <v>32226</v>
      </c>
      <c r="Q502" s="77" t="s">
        <v>1267</v>
      </c>
      <c r="R502" s="77" t="s">
        <v>1831</v>
      </c>
      <c r="S502" s="77" t="s">
        <v>2498</v>
      </c>
      <c r="T502" s="77" t="s">
        <v>1833</v>
      </c>
      <c r="U502" s="77">
        <v>30390156</v>
      </c>
      <c r="V502" s="77">
        <v>14.75</v>
      </c>
      <c r="W502" s="77" t="s">
        <v>2552</v>
      </c>
      <c r="X502" s="77">
        <v>400</v>
      </c>
      <c r="Y502" s="77">
        <v>832</v>
      </c>
      <c r="Z502" s="77">
        <v>26</v>
      </c>
      <c r="AA502" s="89">
        <f t="shared" si="64"/>
        <v>0.33279999999999998</v>
      </c>
      <c r="AB502" s="77" t="s">
        <v>70</v>
      </c>
      <c r="AC502" s="78">
        <v>44681</v>
      </c>
      <c r="AD502" s="77"/>
      <c r="AE502" s="77" t="s">
        <v>2142</v>
      </c>
      <c r="AF502" s="77" t="str">
        <f t="shared" si="65"/>
        <v>CA2041040816T</v>
      </c>
      <c r="AG502" s="77">
        <f t="shared" si="66"/>
        <v>832</v>
      </c>
      <c r="AH502" s="77">
        <f t="shared" si="67"/>
        <v>26</v>
      </c>
      <c r="AI502" s="89">
        <f t="shared" si="68"/>
        <v>0.33279999999999998</v>
      </c>
      <c r="AJ502" s="77" t="s">
        <v>2143</v>
      </c>
      <c r="AK502" s="77" t="s">
        <v>3370</v>
      </c>
      <c r="AL502" s="78">
        <v>44669</v>
      </c>
      <c r="AM502" s="78">
        <v>44669</v>
      </c>
      <c r="AN502" s="78">
        <v>44672</v>
      </c>
      <c r="AO502" s="78">
        <v>44672</v>
      </c>
      <c r="AP502" s="78">
        <v>44672</v>
      </c>
      <c r="AQ502" s="77" t="s">
        <v>89</v>
      </c>
      <c r="AR502" s="77"/>
      <c r="AS502" s="77" t="s">
        <v>3370</v>
      </c>
      <c r="AT502" s="78"/>
      <c r="AU502" s="78"/>
      <c r="AV502" s="78"/>
      <c r="AW502" s="77" t="s">
        <v>1198</v>
      </c>
      <c r="AX502" s="77" t="s">
        <v>116</v>
      </c>
      <c r="AY502" s="576"/>
      <c r="AZ502" s="576"/>
      <c r="BA502" s="576"/>
      <c r="BB502" s="576"/>
      <c r="BC502" s="576"/>
      <c r="BD502" s="576"/>
      <c r="BE502" s="77">
        <f t="shared" si="69"/>
        <v>17</v>
      </c>
      <c r="BF502" s="77">
        <f t="shared" si="70"/>
        <v>4</v>
      </c>
      <c r="BG502" s="77">
        <f t="shared" si="71"/>
        <v>2022</v>
      </c>
      <c r="BH502" s="89"/>
    </row>
    <row r="503" spans="1:60">
      <c r="A503" s="77" t="s">
        <v>428</v>
      </c>
      <c r="B503" s="77" t="s">
        <v>230</v>
      </c>
      <c r="C503" s="77" t="s">
        <v>3371</v>
      </c>
      <c r="D503" s="78"/>
      <c r="E503" s="77" t="s">
        <v>3372</v>
      </c>
      <c r="F503" s="77" t="s">
        <v>2135</v>
      </c>
      <c r="G503" s="77" t="s">
        <v>2147</v>
      </c>
      <c r="H503" s="77" t="s">
        <v>2148</v>
      </c>
      <c r="I503" s="77" t="s">
        <v>531</v>
      </c>
      <c r="J503" s="77" t="s">
        <v>110</v>
      </c>
      <c r="K503" s="77">
        <v>91761</v>
      </c>
      <c r="L503" s="77" t="s">
        <v>2460</v>
      </c>
      <c r="M503" s="77" t="s">
        <v>3373</v>
      </c>
      <c r="N503" s="77"/>
      <c r="O503" s="77"/>
      <c r="P503" s="77"/>
      <c r="Q503" s="77" t="s">
        <v>1267</v>
      </c>
      <c r="R503" s="77"/>
      <c r="S503" s="77"/>
      <c r="T503" s="77" t="s">
        <v>2462</v>
      </c>
      <c r="U503" s="77">
        <v>30390156</v>
      </c>
      <c r="V503" s="77">
        <v>14.75</v>
      </c>
      <c r="W503" s="77" t="s">
        <v>2552</v>
      </c>
      <c r="X503" s="77">
        <v>400</v>
      </c>
      <c r="Y503" s="77">
        <v>640</v>
      </c>
      <c r="Z503" s="77">
        <v>20</v>
      </c>
      <c r="AA503" s="89">
        <f t="shared" si="64"/>
        <v>0.25600000000000001</v>
      </c>
      <c r="AB503" s="77" t="s">
        <v>88</v>
      </c>
      <c r="AC503" s="78">
        <v>44681</v>
      </c>
      <c r="AD503" s="77"/>
      <c r="AE503" s="77" t="s">
        <v>2142</v>
      </c>
      <c r="AF503" s="77" t="str">
        <f t="shared" si="65"/>
        <v>CA5931041409T</v>
      </c>
      <c r="AG503" s="77">
        <f t="shared" si="66"/>
        <v>640</v>
      </c>
      <c r="AH503" s="77">
        <f t="shared" si="67"/>
        <v>20</v>
      </c>
      <c r="AI503" s="89">
        <f t="shared" si="68"/>
        <v>0.25600000000000001</v>
      </c>
      <c r="AJ503" s="77" t="s">
        <v>2143</v>
      </c>
      <c r="AK503" s="77" t="s">
        <v>3371</v>
      </c>
      <c r="AL503" s="78">
        <v>44670</v>
      </c>
      <c r="AM503" s="78">
        <v>44670</v>
      </c>
      <c r="AN503" s="78">
        <v>44672</v>
      </c>
      <c r="AO503" s="78">
        <v>44672</v>
      </c>
      <c r="AP503" s="78">
        <v>44672</v>
      </c>
      <c r="AQ503" s="77" t="s">
        <v>89</v>
      </c>
      <c r="AR503" s="77"/>
      <c r="AS503" s="77" t="s">
        <v>3371</v>
      </c>
      <c r="AT503" s="78"/>
      <c r="AU503" s="78"/>
      <c r="AV503" s="78"/>
      <c r="AW503" s="77" t="s">
        <v>1198</v>
      </c>
      <c r="AX503" s="77" t="s">
        <v>116</v>
      </c>
      <c r="AY503" s="576"/>
      <c r="AZ503" s="576"/>
      <c r="BA503" s="576"/>
      <c r="BB503" s="576"/>
      <c r="BC503" s="576"/>
      <c r="BD503" s="576"/>
      <c r="BE503" s="77">
        <f t="shared" si="69"/>
        <v>17</v>
      </c>
      <c r="BF503" s="77">
        <f t="shared" si="70"/>
        <v>4</v>
      </c>
      <c r="BG503" s="77">
        <f t="shared" si="71"/>
        <v>2022</v>
      </c>
      <c r="BH503" s="89"/>
    </row>
    <row r="504" spans="1:60">
      <c r="A504" s="77" t="s">
        <v>428</v>
      </c>
      <c r="B504" s="77" t="s">
        <v>1264</v>
      </c>
      <c r="C504" s="77" t="s">
        <v>3374</v>
      </c>
      <c r="D504" s="78"/>
      <c r="E504" s="77" t="s">
        <v>3358</v>
      </c>
      <c r="F504" s="77" t="s">
        <v>2135</v>
      </c>
      <c r="G504" s="77" t="s">
        <v>2147</v>
      </c>
      <c r="H504" s="77" t="s">
        <v>2148</v>
      </c>
      <c r="I504" s="77" t="s">
        <v>531</v>
      </c>
      <c r="J504" s="77" t="s">
        <v>110</v>
      </c>
      <c r="K504" s="77">
        <v>91761</v>
      </c>
      <c r="L504" s="77" t="s">
        <v>653</v>
      </c>
      <c r="M504" s="77" t="s">
        <v>3332</v>
      </c>
      <c r="N504" s="77"/>
      <c r="O504" s="77"/>
      <c r="P504" s="77"/>
      <c r="Q504" s="77" t="s">
        <v>1267</v>
      </c>
      <c r="R504" s="77"/>
      <c r="S504" s="77"/>
      <c r="T504" s="77" t="s">
        <v>3333</v>
      </c>
      <c r="U504" s="77">
        <v>30390155</v>
      </c>
      <c r="V504" s="77">
        <v>14.75</v>
      </c>
      <c r="W504" s="77" t="s">
        <v>2579</v>
      </c>
      <c r="X504" s="77">
        <v>395</v>
      </c>
      <c r="Y504" s="77">
        <v>64</v>
      </c>
      <c r="Z504" s="77">
        <v>2</v>
      </c>
      <c r="AA504" s="89">
        <f t="shared" si="64"/>
        <v>2.528E-2</v>
      </c>
      <c r="AB504" s="77" t="s">
        <v>70</v>
      </c>
      <c r="AC504" s="78">
        <v>44681</v>
      </c>
      <c r="AD504" s="77"/>
      <c r="AE504" s="77" t="s">
        <v>2142</v>
      </c>
      <c r="AF504" s="77" t="str">
        <f t="shared" si="65"/>
        <v>CA0754041304T</v>
      </c>
      <c r="AG504" s="77">
        <f t="shared" si="66"/>
        <v>64</v>
      </c>
      <c r="AH504" s="77">
        <f t="shared" si="67"/>
        <v>2</v>
      </c>
      <c r="AI504" s="89">
        <f t="shared" si="68"/>
        <v>2.528E-2</v>
      </c>
      <c r="AJ504" s="77" t="s">
        <v>2143</v>
      </c>
      <c r="AK504" s="77" t="s">
        <v>3374</v>
      </c>
      <c r="AL504" s="78">
        <v>44671</v>
      </c>
      <c r="AM504" s="78">
        <v>44671</v>
      </c>
      <c r="AN504" s="78">
        <v>44672</v>
      </c>
      <c r="AO504" s="78">
        <v>44672</v>
      </c>
      <c r="AP504" s="78">
        <v>44672</v>
      </c>
      <c r="AQ504" s="77" t="s">
        <v>89</v>
      </c>
      <c r="AR504" s="77"/>
      <c r="AS504" s="77" t="s">
        <v>3374</v>
      </c>
      <c r="AT504" s="78"/>
      <c r="AU504" s="78"/>
      <c r="AV504" s="78"/>
      <c r="AW504" s="77" t="s">
        <v>2156</v>
      </c>
      <c r="AX504" s="77" t="s">
        <v>116</v>
      </c>
      <c r="AY504" s="576"/>
      <c r="AZ504" s="576"/>
      <c r="BA504" s="576"/>
      <c r="BB504" s="576"/>
      <c r="BC504" s="576"/>
      <c r="BD504" s="576"/>
      <c r="BE504" s="77">
        <f t="shared" si="69"/>
        <v>17</v>
      </c>
      <c r="BF504" s="77">
        <f t="shared" si="70"/>
        <v>4</v>
      </c>
      <c r="BG504" s="77">
        <f t="shared" si="71"/>
        <v>2022</v>
      </c>
      <c r="BH504" s="89"/>
    </row>
    <row r="505" spans="1:60">
      <c r="A505" s="77" t="s">
        <v>428</v>
      </c>
      <c r="B505" s="77" t="s">
        <v>1264</v>
      </c>
      <c r="C505" s="77" t="s">
        <v>3375</v>
      </c>
      <c r="D505" s="78"/>
      <c r="E505" s="77" t="s">
        <v>3331</v>
      </c>
      <c r="F505" s="77" t="s">
        <v>2135</v>
      </c>
      <c r="G505" s="77" t="s">
        <v>2147</v>
      </c>
      <c r="H505" s="77" t="s">
        <v>2148</v>
      </c>
      <c r="I505" s="77" t="s">
        <v>531</v>
      </c>
      <c r="J505" s="77" t="s">
        <v>110</v>
      </c>
      <c r="K505" s="77">
        <v>91761</v>
      </c>
      <c r="L505" s="77" t="s">
        <v>653</v>
      </c>
      <c r="M505" s="77" t="s">
        <v>3332</v>
      </c>
      <c r="N505" s="77"/>
      <c r="O505" s="77"/>
      <c r="P505" s="77"/>
      <c r="Q505" s="77" t="s">
        <v>1267</v>
      </c>
      <c r="R505" s="77"/>
      <c r="S505" s="77"/>
      <c r="T505" s="77" t="s">
        <v>3333</v>
      </c>
      <c r="U505" s="77">
        <v>30390155</v>
      </c>
      <c r="V505" s="77">
        <v>14.75</v>
      </c>
      <c r="W505" s="77" t="s">
        <v>2579</v>
      </c>
      <c r="X505" s="77">
        <v>395</v>
      </c>
      <c r="Y505" s="77">
        <v>64</v>
      </c>
      <c r="Z505" s="77">
        <v>2</v>
      </c>
      <c r="AA505" s="89">
        <f t="shared" si="64"/>
        <v>2.528E-2</v>
      </c>
      <c r="AB505" s="77" t="s">
        <v>70</v>
      </c>
      <c r="AC505" s="78">
        <v>44681</v>
      </c>
      <c r="AD505" s="77"/>
      <c r="AE505" s="77" t="s">
        <v>2142</v>
      </c>
      <c r="AF505" s="77" t="str">
        <f t="shared" si="65"/>
        <v>CA0752041302T</v>
      </c>
      <c r="AG505" s="77">
        <f t="shared" si="66"/>
        <v>64</v>
      </c>
      <c r="AH505" s="77">
        <f t="shared" si="67"/>
        <v>2</v>
      </c>
      <c r="AI505" s="89">
        <f t="shared" si="68"/>
        <v>2.528E-2</v>
      </c>
      <c r="AJ505" s="77" t="s">
        <v>2143</v>
      </c>
      <c r="AK505" s="77" t="s">
        <v>3375</v>
      </c>
      <c r="AL505" s="78">
        <v>44671</v>
      </c>
      <c r="AM505" s="78">
        <v>44671</v>
      </c>
      <c r="AN505" s="78">
        <v>44672</v>
      </c>
      <c r="AO505" s="78">
        <v>44672</v>
      </c>
      <c r="AP505" s="78">
        <v>44672</v>
      </c>
      <c r="AQ505" s="77" t="s">
        <v>89</v>
      </c>
      <c r="AR505" s="77"/>
      <c r="AS505" s="77" t="s">
        <v>3375</v>
      </c>
      <c r="AT505" s="78"/>
      <c r="AU505" s="78"/>
      <c r="AV505" s="78"/>
      <c r="AW505" s="77" t="s">
        <v>2156</v>
      </c>
      <c r="AX505" s="77" t="s">
        <v>116</v>
      </c>
      <c r="AY505" s="576"/>
      <c r="AZ505" s="576"/>
      <c r="BA505" s="576"/>
      <c r="BB505" s="576"/>
      <c r="BC505" s="576"/>
      <c r="BD505" s="576"/>
      <c r="BE505" s="77">
        <f t="shared" si="69"/>
        <v>17</v>
      </c>
      <c r="BF505" s="77">
        <f t="shared" si="70"/>
        <v>4</v>
      </c>
      <c r="BG505" s="77">
        <f t="shared" si="71"/>
        <v>2022</v>
      </c>
      <c r="BH505" s="89"/>
    </row>
    <row r="506" spans="1:60">
      <c r="A506" s="77" t="s">
        <v>428</v>
      </c>
      <c r="B506" s="77" t="s">
        <v>56</v>
      </c>
      <c r="C506" s="77" t="s">
        <v>3376</v>
      </c>
      <c r="D506" s="78"/>
      <c r="E506" s="77" t="s">
        <v>3377</v>
      </c>
      <c r="F506" s="77" t="s">
        <v>2135</v>
      </c>
      <c r="G506" s="77" t="s">
        <v>2684</v>
      </c>
      <c r="H506" s="77" t="s">
        <v>2685</v>
      </c>
      <c r="I506" s="77" t="s">
        <v>2686</v>
      </c>
      <c r="J506" s="77" t="s">
        <v>110</v>
      </c>
      <c r="K506" s="77">
        <v>92833</v>
      </c>
      <c r="L506" s="77" t="s">
        <v>195</v>
      </c>
      <c r="M506" s="77" t="s">
        <v>3224</v>
      </c>
      <c r="N506" s="77"/>
      <c r="O506" s="77"/>
      <c r="P506" s="77"/>
      <c r="Q506" s="77" t="s">
        <v>1267</v>
      </c>
      <c r="R506" s="77"/>
      <c r="S506" s="77"/>
      <c r="T506" s="77" t="s">
        <v>3225</v>
      </c>
      <c r="U506" s="77">
        <v>30390156</v>
      </c>
      <c r="V506" s="77">
        <v>14.75</v>
      </c>
      <c r="W506" s="77" t="s">
        <v>2183</v>
      </c>
      <c r="X506" s="77">
        <v>400</v>
      </c>
      <c r="Y506" s="77">
        <v>768</v>
      </c>
      <c r="Z506" s="77">
        <v>24</v>
      </c>
      <c r="AA506" s="89">
        <f t="shared" si="64"/>
        <v>0.30719999999999997</v>
      </c>
      <c r="AB506" s="77" t="s">
        <v>88</v>
      </c>
      <c r="AC506" s="78">
        <v>44681</v>
      </c>
      <c r="AD506" s="77"/>
      <c r="AE506" s="77" t="s">
        <v>2142</v>
      </c>
      <c r="AF506" s="77" t="str">
        <f t="shared" si="65"/>
        <v>CA4671040820T</v>
      </c>
      <c r="AG506" s="77">
        <f t="shared" si="66"/>
        <v>768</v>
      </c>
      <c r="AH506" s="77">
        <f t="shared" si="67"/>
        <v>24</v>
      </c>
      <c r="AI506" s="89">
        <f t="shared" si="68"/>
        <v>0.30719999999999997</v>
      </c>
      <c r="AJ506" s="77" t="s">
        <v>2143</v>
      </c>
      <c r="AK506" s="77" t="s">
        <v>3376</v>
      </c>
      <c r="AL506" s="78">
        <v>44671</v>
      </c>
      <c r="AM506" s="78">
        <v>44671</v>
      </c>
      <c r="AN506" s="78">
        <v>44672</v>
      </c>
      <c r="AO506" s="78">
        <v>44672</v>
      </c>
      <c r="AP506" s="78">
        <v>44672</v>
      </c>
      <c r="AQ506" s="77" t="s">
        <v>89</v>
      </c>
      <c r="AR506" s="77"/>
      <c r="AS506" s="77" t="s">
        <v>3376</v>
      </c>
      <c r="AT506" s="78"/>
      <c r="AU506" s="78"/>
      <c r="AV506" s="78"/>
      <c r="AW506" s="77" t="s">
        <v>1198</v>
      </c>
      <c r="AX506" s="77" t="s">
        <v>116</v>
      </c>
      <c r="AY506" s="576"/>
      <c r="AZ506" s="576"/>
      <c r="BA506" s="576"/>
      <c r="BB506" s="576"/>
      <c r="BC506" s="576"/>
      <c r="BD506" s="576"/>
      <c r="BE506" s="77">
        <f t="shared" si="69"/>
        <v>17</v>
      </c>
      <c r="BF506" s="77">
        <f t="shared" si="70"/>
        <v>4</v>
      </c>
      <c r="BG506" s="77">
        <f t="shared" si="71"/>
        <v>2022</v>
      </c>
      <c r="BH506" s="89"/>
    </row>
    <row r="507" spans="1:60">
      <c r="A507" s="77" t="s">
        <v>428</v>
      </c>
      <c r="B507" s="77" t="s">
        <v>230</v>
      </c>
      <c r="C507" s="77" t="s">
        <v>3378</v>
      </c>
      <c r="D507" s="78"/>
      <c r="E507" s="77" t="s">
        <v>3379</v>
      </c>
      <c r="F507" s="77" t="s">
        <v>2135</v>
      </c>
      <c r="G507" s="77" t="s">
        <v>2147</v>
      </c>
      <c r="H507" s="77" t="s">
        <v>2148</v>
      </c>
      <c r="I507" s="77" t="s">
        <v>531</v>
      </c>
      <c r="J507" s="77" t="s">
        <v>110</v>
      </c>
      <c r="K507" s="77">
        <v>91761</v>
      </c>
      <c r="L507" s="77" t="s">
        <v>840</v>
      </c>
      <c r="M507" s="77" t="s">
        <v>3380</v>
      </c>
      <c r="N507" s="77"/>
      <c r="O507" s="77"/>
      <c r="P507" s="77"/>
      <c r="Q507" s="77" t="s">
        <v>1267</v>
      </c>
      <c r="R507" s="77"/>
      <c r="S507" s="77"/>
      <c r="T507" s="77" t="s">
        <v>2652</v>
      </c>
      <c r="U507" s="77">
        <v>30390156</v>
      </c>
      <c r="V507" s="77">
        <v>14.75</v>
      </c>
      <c r="W507" s="77" t="s">
        <v>2552</v>
      </c>
      <c r="X507" s="77">
        <v>400</v>
      </c>
      <c r="Y507" s="77">
        <v>768</v>
      </c>
      <c r="Z507" s="77">
        <v>24</v>
      </c>
      <c r="AA507" s="89">
        <f t="shared" si="64"/>
        <v>0.30719999999999997</v>
      </c>
      <c r="AB507" s="77" t="s">
        <v>88</v>
      </c>
      <c r="AC507" s="78">
        <v>44681</v>
      </c>
      <c r="AD507" s="77"/>
      <c r="AE507" s="77" t="s">
        <v>2142</v>
      </c>
      <c r="AF507" s="77" t="str">
        <f t="shared" si="65"/>
        <v>CA4979041401T</v>
      </c>
      <c r="AG507" s="77">
        <f t="shared" si="66"/>
        <v>768</v>
      </c>
      <c r="AH507" s="77">
        <f t="shared" si="67"/>
        <v>24</v>
      </c>
      <c r="AI507" s="89">
        <f t="shared" si="68"/>
        <v>0.30719999999999997</v>
      </c>
      <c r="AJ507" s="77" t="s">
        <v>2143</v>
      </c>
      <c r="AK507" s="77" t="s">
        <v>3378</v>
      </c>
      <c r="AL507" s="78">
        <v>44671</v>
      </c>
      <c r="AM507" s="78">
        <v>44671</v>
      </c>
      <c r="AN507" s="78">
        <v>44672</v>
      </c>
      <c r="AO507" s="78">
        <v>44672</v>
      </c>
      <c r="AP507" s="78">
        <v>44672</v>
      </c>
      <c r="AQ507" s="77" t="s">
        <v>89</v>
      </c>
      <c r="AR507" s="77"/>
      <c r="AS507" s="77" t="s">
        <v>3378</v>
      </c>
      <c r="AT507" s="78"/>
      <c r="AU507" s="78"/>
      <c r="AV507" s="78"/>
      <c r="AW507" s="77" t="s">
        <v>1198</v>
      </c>
      <c r="AX507" s="77" t="s">
        <v>116</v>
      </c>
      <c r="AY507" s="576"/>
      <c r="AZ507" s="576"/>
      <c r="BA507" s="576"/>
      <c r="BB507" s="576"/>
      <c r="BC507" s="576"/>
      <c r="BD507" s="576"/>
      <c r="BE507" s="77">
        <f t="shared" si="69"/>
        <v>17</v>
      </c>
      <c r="BF507" s="77">
        <f t="shared" si="70"/>
        <v>4</v>
      </c>
      <c r="BG507" s="77">
        <f t="shared" si="71"/>
        <v>2022</v>
      </c>
      <c r="BH507" s="89"/>
    </row>
    <row r="508" spans="1:60">
      <c r="A508" s="77" t="s">
        <v>428</v>
      </c>
      <c r="B508" s="77" t="s">
        <v>230</v>
      </c>
      <c r="C508" s="77" t="s">
        <v>3381</v>
      </c>
      <c r="D508" s="78"/>
      <c r="E508" s="77" t="s">
        <v>3382</v>
      </c>
      <c r="F508" s="77" t="s">
        <v>2135</v>
      </c>
      <c r="G508" s="77" t="s">
        <v>2147</v>
      </c>
      <c r="H508" s="77" t="s">
        <v>2148</v>
      </c>
      <c r="I508" s="77" t="s">
        <v>531</v>
      </c>
      <c r="J508" s="77" t="s">
        <v>110</v>
      </c>
      <c r="K508" s="77">
        <v>91761</v>
      </c>
      <c r="L508" s="77" t="s">
        <v>840</v>
      </c>
      <c r="M508" s="77" t="s">
        <v>3380</v>
      </c>
      <c r="N508" s="77"/>
      <c r="O508" s="77"/>
      <c r="P508" s="77"/>
      <c r="Q508" s="77" t="s">
        <v>1267</v>
      </c>
      <c r="R508" s="77"/>
      <c r="S508" s="77"/>
      <c r="T508" s="77" t="s">
        <v>2652</v>
      </c>
      <c r="U508" s="77">
        <v>30390156</v>
      </c>
      <c r="V508" s="77">
        <v>14.75</v>
      </c>
      <c r="W508" s="77" t="s">
        <v>2552</v>
      </c>
      <c r="X508" s="77">
        <v>400</v>
      </c>
      <c r="Y508" s="77">
        <v>832</v>
      </c>
      <c r="Z508" s="77">
        <v>26</v>
      </c>
      <c r="AA508" s="89">
        <f t="shared" si="64"/>
        <v>0.33279999999999998</v>
      </c>
      <c r="AB508" s="77" t="s">
        <v>88</v>
      </c>
      <c r="AC508" s="78">
        <v>44681</v>
      </c>
      <c r="AD508" s="77"/>
      <c r="AE508" s="77" t="s">
        <v>2142</v>
      </c>
      <c r="AF508" s="77" t="str">
        <f t="shared" si="65"/>
        <v>CA5004041402T</v>
      </c>
      <c r="AG508" s="77">
        <f t="shared" si="66"/>
        <v>832</v>
      </c>
      <c r="AH508" s="77">
        <f t="shared" si="67"/>
        <v>26</v>
      </c>
      <c r="AI508" s="89">
        <f t="shared" si="68"/>
        <v>0.33279999999999998</v>
      </c>
      <c r="AJ508" s="77" t="s">
        <v>2143</v>
      </c>
      <c r="AK508" s="77" t="s">
        <v>3381</v>
      </c>
      <c r="AL508" s="78">
        <v>44671</v>
      </c>
      <c r="AM508" s="78">
        <v>44671</v>
      </c>
      <c r="AN508" s="78">
        <v>44672</v>
      </c>
      <c r="AO508" s="78">
        <v>44672</v>
      </c>
      <c r="AP508" s="78">
        <v>44672</v>
      </c>
      <c r="AQ508" s="77" t="s">
        <v>89</v>
      </c>
      <c r="AR508" s="77"/>
      <c r="AS508" s="77" t="s">
        <v>3381</v>
      </c>
      <c r="AT508" s="78"/>
      <c r="AU508" s="78"/>
      <c r="AV508" s="78"/>
      <c r="AW508" s="77" t="s">
        <v>1198</v>
      </c>
      <c r="AX508" s="77" t="s">
        <v>116</v>
      </c>
      <c r="AY508" s="576"/>
      <c r="AZ508" s="576"/>
      <c r="BA508" s="576"/>
      <c r="BB508" s="576"/>
      <c r="BC508" s="576"/>
      <c r="BD508" s="576"/>
      <c r="BE508" s="77">
        <f t="shared" si="69"/>
        <v>17</v>
      </c>
      <c r="BF508" s="77">
        <f t="shared" si="70"/>
        <v>4</v>
      </c>
      <c r="BG508" s="77">
        <f t="shared" si="71"/>
        <v>2022</v>
      </c>
      <c r="BH508" s="89"/>
    </row>
    <row r="509" spans="1:60">
      <c r="A509" s="77" t="s">
        <v>428</v>
      </c>
      <c r="B509" s="77" t="s">
        <v>230</v>
      </c>
      <c r="C509" s="77" t="s">
        <v>3383</v>
      </c>
      <c r="D509" s="78"/>
      <c r="E509" s="77" t="s">
        <v>3382</v>
      </c>
      <c r="F509" s="77" t="s">
        <v>2135</v>
      </c>
      <c r="G509" s="77" t="s">
        <v>2147</v>
      </c>
      <c r="H509" s="77" t="s">
        <v>2148</v>
      </c>
      <c r="I509" s="77" t="s">
        <v>531</v>
      </c>
      <c r="J509" s="77" t="s">
        <v>110</v>
      </c>
      <c r="K509" s="77">
        <v>91761</v>
      </c>
      <c r="L509" s="77" t="s">
        <v>840</v>
      </c>
      <c r="M509" s="77" t="s">
        <v>3380</v>
      </c>
      <c r="N509" s="77"/>
      <c r="O509" s="77"/>
      <c r="P509" s="77"/>
      <c r="Q509" s="77" t="s">
        <v>1267</v>
      </c>
      <c r="R509" s="77"/>
      <c r="S509" s="77"/>
      <c r="T509" s="77" t="s">
        <v>2652</v>
      </c>
      <c r="U509" s="77">
        <v>30390156</v>
      </c>
      <c r="V509" s="77">
        <v>14.75</v>
      </c>
      <c r="W509" s="77" t="s">
        <v>2552</v>
      </c>
      <c r="X509" s="77">
        <v>400</v>
      </c>
      <c r="Y509" s="77">
        <v>832</v>
      </c>
      <c r="Z509" s="77">
        <v>26</v>
      </c>
      <c r="AA509" s="89">
        <f t="shared" si="64"/>
        <v>0.33279999999999998</v>
      </c>
      <c r="AB509" s="77" t="s">
        <v>88</v>
      </c>
      <c r="AC509" s="78">
        <v>44681</v>
      </c>
      <c r="AD509" s="77"/>
      <c r="AE509" s="77" t="s">
        <v>2142</v>
      </c>
      <c r="AF509" s="77" t="str">
        <f t="shared" si="65"/>
        <v>CA5004041403T</v>
      </c>
      <c r="AG509" s="77">
        <f t="shared" si="66"/>
        <v>832</v>
      </c>
      <c r="AH509" s="77">
        <f t="shared" si="67"/>
        <v>26</v>
      </c>
      <c r="AI509" s="89">
        <f t="shared" si="68"/>
        <v>0.33279999999999998</v>
      </c>
      <c r="AJ509" s="77" t="s">
        <v>2143</v>
      </c>
      <c r="AK509" s="77" t="s">
        <v>3383</v>
      </c>
      <c r="AL509" s="78">
        <v>44671</v>
      </c>
      <c r="AM509" s="78">
        <v>44671</v>
      </c>
      <c r="AN509" s="78">
        <v>44672</v>
      </c>
      <c r="AO509" s="78">
        <v>44672</v>
      </c>
      <c r="AP509" s="78">
        <v>44672</v>
      </c>
      <c r="AQ509" s="77" t="s">
        <v>89</v>
      </c>
      <c r="AR509" s="77"/>
      <c r="AS509" s="77" t="s">
        <v>3383</v>
      </c>
      <c r="AT509" s="78"/>
      <c r="AU509" s="78"/>
      <c r="AV509" s="78"/>
      <c r="AW509" s="77" t="s">
        <v>1198</v>
      </c>
      <c r="AX509" s="77" t="s">
        <v>116</v>
      </c>
      <c r="AY509" s="576"/>
      <c r="AZ509" s="576"/>
      <c r="BA509" s="576"/>
      <c r="BB509" s="576"/>
      <c r="BC509" s="576"/>
      <c r="BD509" s="576"/>
      <c r="BE509" s="77">
        <f t="shared" si="69"/>
        <v>17</v>
      </c>
      <c r="BF509" s="77">
        <f t="shared" si="70"/>
        <v>4</v>
      </c>
      <c r="BG509" s="77">
        <f t="shared" si="71"/>
        <v>2022</v>
      </c>
      <c r="BH509" s="89"/>
    </row>
    <row r="510" spans="1:60">
      <c r="A510" s="77" t="s">
        <v>428</v>
      </c>
      <c r="B510" s="77" t="s">
        <v>230</v>
      </c>
      <c r="C510" s="77" t="s">
        <v>3384</v>
      </c>
      <c r="D510" s="78"/>
      <c r="E510" s="77" t="s">
        <v>3382</v>
      </c>
      <c r="F510" s="77" t="s">
        <v>2135</v>
      </c>
      <c r="G510" s="77" t="s">
        <v>2147</v>
      </c>
      <c r="H510" s="77" t="s">
        <v>2148</v>
      </c>
      <c r="I510" s="77" t="s">
        <v>531</v>
      </c>
      <c r="J510" s="77" t="s">
        <v>110</v>
      </c>
      <c r="K510" s="77">
        <v>91761</v>
      </c>
      <c r="L510" s="77" t="s">
        <v>840</v>
      </c>
      <c r="M510" s="77" t="s">
        <v>3380</v>
      </c>
      <c r="N510" s="77"/>
      <c r="O510" s="77"/>
      <c r="P510" s="77"/>
      <c r="Q510" s="77" t="s">
        <v>1267</v>
      </c>
      <c r="R510" s="77"/>
      <c r="S510" s="77"/>
      <c r="T510" s="77" t="s">
        <v>2652</v>
      </c>
      <c r="U510" s="77">
        <v>30390156</v>
      </c>
      <c r="V510" s="77">
        <v>14.75</v>
      </c>
      <c r="W510" s="77" t="s">
        <v>2552</v>
      </c>
      <c r="X510" s="77">
        <v>400</v>
      </c>
      <c r="Y510" s="77">
        <v>832</v>
      </c>
      <c r="Z510" s="77">
        <v>26</v>
      </c>
      <c r="AA510" s="89">
        <f t="shared" si="64"/>
        <v>0.33279999999999998</v>
      </c>
      <c r="AB510" s="77" t="s">
        <v>88</v>
      </c>
      <c r="AC510" s="78">
        <v>44681</v>
      </c>
      <c r="AD510" s="77"/>
      <c r="AE510" s="77" t="s">
        <v>2142</v>
      </c>
      <c r="AF510" s="77" t="str">
        <f t="shared" si="65"/>
        <v>CA5004041404T</v>
      </c>
      <c r="AG510" s="77">
        <f t="shared" si="66"/>
        <v>832</v>
      </c>
      <c r="AH510" s="77">
        <f t="shared" si="67"/>
        <v>26</v>
      </c>
      <c r="AI510" s="89">
        <f t="shared" si="68"/>
        <v>0.33279999999999998</v>
      </c>
      <c r="AJ510" s="77" t="s">
        <v>2143</v>
      </c>
      <c r="AK510" s="77" t="s">
        <v>3384</v>
      </c>
      <c r="AL510" s="78">
        <v>44671</v>
      </c>
      <c r="AM510" s="78">
        <v>44671</v>
      </c>
      <c r="AN510" s="78">
        <v>44672</v>
      </c>
      <c r="AO510" s="78">
        <v>44672</v>
      </c>
      <c r="AP510" s="78">
        <v>44672</v>
      </c>
      <c r="AQ510" s="77" t="s">
        <v>89</v>
      </c>
      <c r="AR510" s="77"/>
      <c r="AS510" s="77" t="s">
        <v>3384</v>
      </c>
      <c r="AT510" s="78"/>
      <c r="AU510" s="78"/>
      <c r="AV510" s="78"/>
      <c r="AW510" s="77" t="s">
        <v>1198</v>
      </c>
      <c r="AX510" s="77" t="s">
        <v>116</v>
      </c>
      <c r="AY510" s="576"/>
      <c r="AZ510" s="576"/>
      <c r="BA510" s="576"/>
      <c r="BB510" s="576"/>
      <c r="BC510" s="576"/>
      <c r="BD510" s="576"/>
      <c r="BE510" s="77">
        <f t="shared" si="69"/>
        <v>17</v>
      </c>
      <c r="BF510" s="77">
        <f t="shared" si="70"/>
        <v>4</v>
      </c>
      <c r="BG510" s="77">
        <f t="shared" si="71"/>
        <v>2022</v>
      </c>
      <c r="BH510" s="89"/>
    </row>
    <row r="511" spans="1:60">
      <c r="A511" s="77" t="s">
        <v>428</v>
      </c>
      <c r="B511" s="77" t="s">
        <v>230</v>
      </c>
      <c r="C511" s="77" t="s">
        <v>3385</v>
      </c>
      <c r="D511" s="78"/>
      <c r="E511" s="77" t="s">
        <v>3382</v>
      </c>
      <c r="F511" s="77" t="s">
        <v>2135</v>
      </c>
      <c r="G511" s="77" t="s">
        <v>2147</v>
      </c>
      <c r="H511" s="77" t="s">
        <v>2148</v>
      </c>
      <c r="I511" s="77" t="s">
        <v>531</v>
      </c>
      <c r="J511" s="77" t="s">
        <v>110</v>
      </c>
      <c r="K511" s="77">
        <v>91761</v>
      </c>
      <c r="L511" s="77" t="s">
        <v>840</v>
      </c>
      <c r="M511" s="77" t="s">
        <v>3380</v>
      </c>
      <c r="N511" s="77"/>
      <c r="O511" s="77"/>
      <c r="P511" s="77"/>
      <c r="Q511" s="77" t="s">
        <v>1267</v>
      </c>
      <c r="R511" s="77"/>
      <c r="S511" s="77"/>
      <c r="T511" s="77" t="s">
        <v>2652</v>
      </c>
      <c r="U511" s="77">
        <v>30390156</v>
      </c>
      <c r="V511" s="77">
        <v>14.75</v>
      </c>
      <c r="W511" s="77" t="s">
        <v>2552</v>
      </c>
      <c r="X511" s="77">
        <v>400</v>
      </c>
      <c r="Y511" s="77">
        <v>832</v>
      </c>
      <c r="Z511" s="77">
        <v>26</v>
      </c>
      <c r="AA511" s="89">
        <f t="shared" si="64"/>
        <v>0.33279999999999998</v>
      </c>
      <c r="AB511" s="77" t="s">
        <v>88</v>
      </c>
      <c r="AC511" s="78">
        <v>44681</v>
      </c>
      <c r="AD511" s="77"/>
      <c r="AE511" s="77" t="s">
        <v>2142</v>
      </c>
      <c r="AF511" s="77" t="str">
        <f t="shared" si="65"/>
        <v>CA5004041405T</v>
      </c>
      <c r="AG511" s="77">
        <f t="shared" si="66"/>
        <v>832</v>
      </c>
      <c r="AH511" s="77">
        <f t="shared" si="67"/>
        <v>26</v>
      </c>
      <c r="AI511" s="89">
        <f t="shared" si="68"/>
        <v>0.33279999999999998</v>
      </c>
      <c r="AJ511" s="77" t="s">
        <v>2143</v>
      </c>
      <c r="AK511" s="77" t="s">
        <v>3385</v>
      </c>
      <c r="AL511" s="78">
        <v>44671</v>
      </c>
      <c r="AM511" s="78">
        <v>44671</v>
      </c>
      <c r="AN511" s="78">
        <v>44672</v>
      </c>
      <c r="AO511" s="78">
        <v>44672</v>
      </c>
      <c r="AP511" s="78">
        <v>44672</v>
      </c>
      <c r="AQ511" s="77" t="s">
        <v>89</v>
      </c>
      <c r="AR511" s="77"/>
      <c r="AS511" s="77" t="s">
        <v>3385</v>
      </c>
      <c r="AT511" s="78"/>
      <c r="AU511" s="78"/>
      <c r="AV511" s="78"/>
      <c r="AW511" s="77" t="s">
        <v>1198</v>
      </c>
      <c r="AX511" s="77" t="s">
        <v>116</v>
      </c>
      <c r="AY511" s="576"/>
      <c r="AZ511" s="576"/>
      <c r="BA511" s="576"/>
      <c r="BB511" s="576"/>
      <c r="BC511" s="576"/>
      <c r="BD511" s="576"/>
      <c r="BE511" s="77">
        <f t="shared" si="69"/>
        <v>17</v>
      </c>
      <c r="BF511" s="77">
        <f t="shared" si="70"/>
        <v>4</v>
      </c>
      <c r="BG511" s="77">
        <f t="shared" si="71"/>
        <v>2022</v>
      </c>
      <c r="BH511" s="89"/>
    </row>
    <row r="512" spans="1:60">
      <c r="A512" s="77" t="s">
        <v>428</v>
      </c>
      <c r="B512" s="77" t="s">
        <v>230</v>
      </c>
      <c r="C512" s="77" t="s">
        <v>3386</v>
      </c>
      <c r="D512" s="78"/>
      <c r="E512" s="77" t="s">
        <v>3382</v>
      </c>
      <c r="F512" s="77" t="s">
        <v>2135</v>
      </c>
      <c r="G512" s="77" t="s">
        <v>2147</v>
      </c>
      <c r="H512" s="77" t="s">
        <v>2148</v>
      </c>
      <c r="I512" s="77" t="s">
        <v>531</v>
      </c>
      <c r="J512" s="77" t="s">
        <v>110</v>
      </c>
      <c r="K512" s="77">
        <v>91761</v>
      </c>
      <c r="L512" s="77" t="s">
        <v>840</v>
      </c>
      <c r="M512" s="77" t="s">
        <v>3380</v>
      </c>
      <c r="N512" s="77"/>
      <c r="O512" s="77"/>
      <c r="P512" s="77"/>
      <c r="Q512" s="77" t="s">
        <v>1267</v>
      </c>
      <c r="R512" s="77"/>
      <c r="S512" s="77"/>
      <c r="T512" s="77" t="s">
        <v>2652</v>
      </c>
      <c r="U512" s="77">
        <v>30390156</v>
      </c>
      <c r="V512" s="77">
        <v>14.75</v>
      </c>
      <c r="W512" s="77" t="s">
        <v>2552</v>
      </c>
      <c r="X512" s="77">
        <v>400</v>
      </c>
      <c r="Y512" s="77">
        <v>608</v>
      </c>
      <c r="Z512" s="77">
        <v>19</v>
      </c>
      <c r="AA512" s="89">
        <f t="shared" si="64"/>
        <v>0.2432</v>
      </c>
      <c r="AB512" s="77" t="s">
        <v>88</v>
      </c>
      <c r="AC512" s="78">
        <v>44681</v>
      </c>
      <c r="AD512" s="77"/>
      <c r="AE512" s="77" t="s">
        <v>2142</v>
      </c>
      <c r="AF512" s="77" t="str">
        <f t="shared" si="65"/>
        <v>CA5004041406T</v>
      </c>
      <c r="AG512" s="77">
        <f t="shared" si="66"/>
        <v>608</v>
      </c>
      <c r="AH512" s="77">
        <f t="shared" si="67"/>
        <v>19</v>
      </c>
      <c r="AI512" s="89">
        <f t="shared" si="68"/>
        <v>0.2432</v>
      </c>
      <c r="AJ512" s="77" t="s">
        <v>2143</v>
      </c>
      <c r="AK512" s="77" t="s">
        <v>3386</v>
      </c>
      <c r="AL512" s="78">
        <v>44671</v>
      </c>
      <c r="AM512" s="78">
        <v>44671</v>
      </c>
      <c r="AN512" s="78">
        <v>44672</v>
      </c>
      <c r="AO512" s="78">
        <v>44672</v>
      </c>
      <c r="AP512" s="78">
        <v>44672</v>
      </c>
      <c r="AQ512" s="77" t="s">
        <v>89</v>
      </c>
      <c r="AR512" s="77"/>
      <c r="AS512" s="77" t="s">
        <v>3386</v>
      </c>
      <c r="AT512" s="78"/>
      <c r="AU512" s="78"/>
      <c r="AV512" s="78"/>
      <c r="AW512" s="77" t="s">
        <v>1198</v>
      </c>
      <c r="AX512" s="77" t="s">
        <v>116</v>
      </c>
      <c r="AY512" s="576"/>
      <c r="AZ512" s="576"/>
      <c r="BA512" s="576"/>
      <c r="BB512" s="576"/>
      <c r="BC512" s="576"/>
      <c r="BD512" s="576"/>
      <c r="BE512" s="77">
        <f t="shared" si="69"/>
        <v>17</v>
      </c>
      <c r="BF512" s="77">
        <f t="shared" si="70"/>
        <v>4</v>
      </c>
      <c r="BG512" s="77">
        <f t="shared" si="71"/>
        <v>2022</v>
      </c>
      <c r="BH512" s="89"/>
    </row>
    <row r="513" spans="1:60">
      <c r="A513" s="77" t="s">
        <v>428</v>
      </c>
      <c r="B513" s="77" t="s">
        <v>56</v>
      </c>
      <c r="C513" s="77" t="s">
        <v>3387</v>
      </c>
      <c r="D513" s="78"/>
      <c r="E513" s="77" t="s">
        <v>3388</v>
      </c>
      <c r="F513" s="77" t="s">
        <v>2135</v>
      </c>
      <c r="G513" s="77" t="s">
        <v>2136</v>
      </c>
      <c r="H513" s="77" t="s">
        <v>2137</v>
      </c>
      <c r="I513" s="77" t="s">
        <v>2138</v>
      </c>
      <c r="J513" s="77" t="s">
        <v>110</v>
      </c>
      <c r="K513" s="77">
        <v>90248</v>
      </c>
      <c r="L513" s="77" t="s">
        <v>2310</v>
      </c>
      <c r="M513" s="77" t="s">
        <v>3389</v>
      </c>
      <c r="N513" s="77"/>
      <c r="O513" s="77"/>
      <c r="P513" s="77"/>
      <c r="Q513" s="77" t="s">
        <v>1267</v>
      </c>
      <c r="R513" s="77"/>
      <c r="S513" s="77"/>
      <c r="T513" s="77" t="s">
        <v>3390</v>
      </c>
      <c r="U513" s="77">
        <v>30390255</v>
      </c>
      <c r="V513" s="77">
        <v>14.75</v>
      </c>
      <c r="W513" s="77" t="s">
        <v>2192</v>
      </c>
      <c r="X513" s="77">
        <v>395</v>
      </c>
      <c r="Y513" s="77">
        <v>624</v>
      </c>
      <c r="Z513" s="77">
        <v>24</v>
      </c>
      <c r="AA513" s="89">
        <f t="shared" si="64"/>
        <v>0.24648</v>
      </c>
      <c r="AB513" s="77" t="s">
        <v>70</v>
      </c>
      <c r="AC513" s="78">
        <v>44681</v>
      </c>
      <c r="AD513" s="77"/>
      <c r="AE513" s="77" t="s">
        <v>2142</v>
      </c>
      <c r="AF513" s="77" t="str">
        <f t="shared" si="65"/>
        <v>CA1491041490T</v>
      </c>
      <c r="AG513" s="77">
        <f t="shared" si="66"/>
        <v>624</v>
      </c>
      <c r="AH513" s="77">
        <f t="shared" si="67"/>
        <v>24</v>
      </c>
      <c r="AI513" s="89">
        <f t="shared" si="68"/>
        <v>0.24648</v>
      </c>
      <c r="AJ513" s="77" t="s">
        <v>2143</v>
      </c>
      <c r="AK513" s="77" t="s">
        <v>3387</v>
      </c>
      <c r="AL513" s="78">
        <v>44671</v>
      </c>
      <c r="AM513" s="78">
        <v>44671</v>
      </c>
      <c r="AN513" s="78">
        <v>44672</v>
      </c>
      <c r="AO513" s="78">
        <v>44672</v>
      </c>
      <c r="AP513" s="78">
        <v>44672</v>
      </c>
      <c r="AQ513" s="77" t="s">
        <v>89</v>
      </c>
      <c r="AR513" s="77" t="s">
        <v>3391</v>
      </c>
      <c r="AS513" s="77" t="s">
        <v>3387</v>
      </c>
      <c r="AT513" s="78"/>
      <c r="AU513" s="78"/>
      <c r="AV513" s="78"/>
      <c r="AW513" s="77" t="s">
        <v>1198</v>
      </c>
      <c r="AX513" s="77" t="s">
        <v>116</v>
      </c>
      <c r="AY513" s="576"/>
      <c r="AZ513" s="576"/>
      <c r="BA513" s="576"/>
      <c r="BB513" s="576"/>
      <c r="BC513" s="576"/>
      <c r="BD513" s="576"/>
      <c r="BE513" s="77">
        <f t="shared" si="69"/>
        <v>17</v>
      </c>
      <c r="BF513" s="77">
        <f t="shared" si="70"/>
        <v>4</v>
      </c>
      <c r="BG513" s="77">
        <f t="shared" si="71"/>
        <v>2022</v>
      </c>
      <c r="BH513" s="89"/>
    </row>
    <row r="514" spans="1:60">
      <c r="A514" s="77" t="s">
        <v>428</v>
      </c>
      <c r="B514" s="77" t="s">
        <v>230</v>
      </c>
      <c r="C514" s="77" t="s">
        <v>3392</v>
      </c>
      <c r="D514" s="78"/>
      <c r="E514" s="77" t="s">
        <v>3393</v>
      </c>
      <c r="F514" s="77" t="s">
        <v>2135</v>
      </c>
      <c r="G514" s="77" t="s">
        <v>2136</v>
      </c>
      <c r="H514" s="77" t="s">
        <v>2137</v>
      </c>
      <c r="I514" s="77" t="s">
        <v>2138</v>
      </c>
      <c r="J514" s="77" t="s">
        <v>110</v>
      </c>
      <c r="K514" s="77">
        <v>90248</v>
      </c>
      <c r="L514" s="77" t="s">
        <v>2253</v>
      </c>
      <c r="M514" s="77" t="s">
        <v>3361</v>
      </c>
      <c r="N514" s="77"/>
      <c r="O514" s="77"/>
      <c r="P514" s="77"/>
      <c r="Q514" s="77" t="s">
        <v>1267</v>
      </c>
      <c r="R514" s="77"/>
      <c r="S514" s="77"/>
      <c r="T514" s="77" t="s">
        <v>3394</v>
      </c>
      <c r="U514" s="77">
        <v>30390156</v>
      </c>
      <c r="V514" s="77">
        <v>14.75</v>
      </c>
      <c r="W514" s="77" t="s">
        <v>2552</v>
      </c>
      <c r="X514" s="77">
        <v>400</v>
      </c>
      <c r="Y514" s="77">
        <v>832</v>
      </c>
      <c r="Z514" s="77">
        <v>26</v>
      </c>
      <c r="AA514" s="89">
        <f t="shared" si="64"/>
        <v>0.33279999999999998</v>
      </c>
      <c r="AB514" s="77" t="s">
        <v>88</v>
      </c>
      <c r="AC514" s="78">
        <v>44681</v>
      </c>
      <c r="AD514" s="77"/>
      <c r="AE514" s="77" t="s">
        <v>2142</v>
      </c>
      <c r="AF514" s="77" t="str">
        <f t="shared" si="65"/>
        <v>CA9381041506T</v>
      </c>
      <c r="AG514" s="77">
        <f t="shared" si="66"/>
        <v>832</v>
      </c>
      <c r="AH514" s="77">
        <f t="shared" si="67"/>
        <v>26</v>
      </c>
      <c r="AI514" s="89">
        <f t="shared" si="68"/>
        <v>0.33279999999999998</v>
      </c>
      <c r="AJ514" s="77" t="s">
        <v>2143</v>
      </c>
      <c r="AK514" s="77" t="s">
        <v>3392</v>
      </c>
      <c r="AL514" s="78">
        <v>44671</v>
      </c>
      <c r="AM514" s="78">
        <v>44671</v>
      </c>
      <c r="AN514" s="78">
        <v>44672</v>
      </c>
      <c r="AO514" s="78">
        <v>44672</v>
      </c>
      <c r="AP514" s="78">
        <v>44672</v>
      </c>
      <c r="AQ514" s="77" t="s">
        <v>89</v>
      </c>
      <c r="AR514" s="77"/>
      <c r="AS514" s="77" t="s">
        <v>3392</v>
      </c>
      <c r="AT514" s="78"/>
      <c r="AU514" s="78"/>
      <c r="AV514" s="78"/>
      <c r="AW514" s="77" t="s">
        <v>1198</v>
      </c>
      <c r="AX514" s="77" t="s">
        <v>116</v>
      </c>
      <c r="AY514" s="576"/>
      <c r="AZ514" s="576"/>
      <c r="BA514" s="576"/>
      <c r="BB514" s="576"/>
      <c r="BC514" s="576"/>
      <c r="BD514" s="576"/>
      <c r="BE514" s="77">
        <f t="shared" si="69"/>
        <v>17</v>
      </c>
      <c r="BF514" s="77">
        <f t="shared" si="70"/>
        <v>4</v>
      </c>
      <c r="BG514" s="77">
        <f t="shared" si="71"/>
        <v>2022</v>
      </c>
      <c r="BH514" s="89"/>
    </row>
    <row r="515" spans="1:60">
      <c r="A515" s="77" t="s">
        <v>428</v>
      </c>
      <c r="B515" s="77" t="s">
        <v>1264</v>
      </c>
      <c r="C515" s="77" t="s">
        <v>3395</v>
      </c>
      <c r="D515" s="78"/>
      <c r="E515" s="77" t="s">
        <v>3396</v>
      </c>
      <c r="F515" s="77" t="s">
        <v>2135</v>
      </c>
      <c r="G515" s="77" t="s">
        <v>2147</v>
      </c>
      <c r="H515" s="77" t="s">
        <v>2148</v>
      </c>
      <c r="I515" s="77" t="s">
        <v>531</v>
      </c>
      <c r="J515" s="77" t="s">
        <v>110</v>
      </c>
      <c r="K515" s="77">
        <v>91761</v>
      </c>
      <c r="L515" s="77" t="s">
        <v>653</v>
      </c>
      <c r="M515" s="77" t="s">
        <v>3397</v>
      </c>
      <c r="N515" s="77"/>
      <c r="O515" s="77"/>
      <c r="P515" s="77"/>
      <c r="Q515" s="77" t="s">
        <v>1267</v>
      </c>
      <c r="R515" s="77"/>
      <c r="S515" s="77"/>
      <c r="T515" s="77" t="s">
        <v>3398</v>
      </c>
      <c r="U515" s="77">
        <v>30390455</v>
      </c>
      <c r="V515" s="77">
        <v>14.75</v>
      </c>
      <c r="W515" s="77" t="s">
        <v>2579</v>
      </c>
      <c r="X515" s="77">
        <v>395</v>
      </c>
      <c r="Y515" s="77">
        <v>832</v>
      </c>
      <c r="Z515" s="77">
        <v>26</v>
      </c>
      <c r="AA515" s="89">
        <f t="shared" si="64"/>
        <v>0.32863999999999999</v>
      </c>
      <c r="AB515" s="77" t="s">
        <v>70</v>
      </c>
      <c r="AC515" s="78">
        <v>44681</v>
      </c>
      <c r="AD515" s="77"/>
      <c r="AE515" s="77" t="s">
        <v>2142</v>
      </c>
      <c r="AF515" s="77" t="str">
        <f t="shared" si="65"/>
        <v>CA0755041305T</v>
      </c>
      <c r="AG515" s="77">
        <f t="shared" si="66"/>
        <v>832</v>
      </c>
      <c r="AH515" s="77">
        <f t="shared" si="67"/>
        <v>26</v>
      </c>
      <c r="AI515" s="89">
        <f t="shared" si="68"/>
        <v>0.32863999999999999</v>
      </c>
      <c r="AJ515" s="77" t="s">
        <v>2143</v>
      </c>
      <c r="AK515" s="77" t="s">
        <v>3395</v>
      </c>
      <c r="AL515" s="78">
        <v>44672</v>
      </c>
      <c r="AM515" s="78">
        <v>44672</v>
      </c>
      <c r="AN515" s="78">
        <v>44672</v>
      </c>
      <c r="AO515" s="78">
        <v>44672</v>
      </c>
      <c r="AP515" s="78">
        <v>44672</v>
      </c>
      <c r="AQ515" s="77" t="s">
        <v>89</v>
      </c>
      <c r="AR515" s="77"/>
      <c r="AS515" s="77" t="s">
        <v>3395</v>
      </c>
      <c r="AT515" s="78"/>
      <c r="AU515" s="78"/>
      <c r="AV515" s="78"/>
      <c r="AW515" s="77" t="s">
        <v>1198</v>
      </c>
      <c r="AX515" s="77" t="s">
        <v>116</v>
      </c>
      <c r="AY515" s="576"/>
      <c r="AZ515" s="576"/>
      <c r="BA515" s="576"/>
      <c r="BB515" s="576"/>
      <c r="BC515" s="576"/>
      <c r="BD515" s="576"/>
      <c r="BE515" s="77">
        <f t="shared" si="69"/>
        <v>17</v>
      </c>
      <c r="BF515" s="77">
        <f t="shared" si="70"/>
        <v>4</v>
      </c>
      <c r="BG515" s="77">
        <f t="shared" si="71"/>
        <v>2022</v>
      </c>
      <c r="BH515" s="89"/>
    </row>
    <row r="516" spans="1:60">
      <c r="A516" s="77" t="s">
        <v>428</v>
      </c>
      <c r="B516" s="77" t="s">
        <v>56</v>
      </c>
      <c r="C516" s="77" t="s">
        <v>3486</v>
      </c>
      <c r="D516" s="78"/>
      <c r="E516" s="77" t="s">
        <v>3487</v>
      </c>
      <c r="F516" s="77" t="s">
        <v>2135</v>
      </c>
      <c r="G516" s="77" t="s">
        <v>2684</v>
      </c>
      <c r="H516" s="77" t="s">
        <v>2685</v>
      </c>
      <c r="I516" s="77" t="s">
        <v>2686</v>
      </c>
      <c r="J516" s="77" t="s">
        <v>110</v>
      </c>
      <c r="K516" s="77">
        <v>92833</v>
      </c>
      <c r="L516" s="77" t="s">
        <v>3488</v>
      </c>
      <c r="M516" s="77" t="s">
        <v>3314</v>
      </c>
      <c r="N516" s="77"/>
      <c r="O516" s="77"/>
      <c r="P516" s="77"/>
      <c r="Q516" s="77" t="s">
        <v>1267</v>
      </c>
      <c r="R516" s="77"/>
      <c r="S516" s="77"/>
      <c r="T516" s="77" t="s">
        <v>3489</v>
      </c>
      <c r="U516" s="77">
        <v>30390255</v>
      </c>
      <c r="V516" s="77">
        <v>14.75</v>
      </c>
      <c r="W516" s="77" t="s">
        <v>2192</v>
      </c>
      <c r="X516" s="77">
        <v>395</v>
      </c>
      <c r="Y516" s="77">
        <v>624</v>
      </c>
      <c r="Z516" s="77">
        <v>24</v>
      </c>
      <c r="AA516" s="89">
        <f t="shared" si="64"/>
        <v>0.24648</v>
      </c>
      <c r="AB516" s="77" t="s">
        <v>70</v>
      </c>
      <c r="AC516" s="78">
        <v>44681</v>
      </c>
      <c r="AD516" s="77"/>
      <c r="AE516" s="77" t="s">
        <v>2142</v>
      </c>
      <c r="AF516" s="77" t="str">
        <f t="shared" si="65"/>
        <v>CA0822041314T</v>
      </c>
      <c r="AG516" s="77">
        <f t="shared" si="66"/>
        <v>624</v>
      </c>
      <c r="AH516" s="77">
        <f t="shared" si="67"/>
        <v>24</v>
      </c>
      <c r="AI516" s="89">
        <f t="shared" si="68"/>
        <v>0.24648</v>
      </c>
      <c r="AJ516" s="77" t="s">
        <v>2143</v>
      </c>
      <c r="AK516" s="77" t="s">
        <v>3486</v>
      </c>
      <c r="AL516" s="78">
        <v>44671</v>
      </c>
      <c r="AM516" s="78">
        <v>44671</v>
      </c>
      <c r="AN516" s="78">
        <v>44676</v>
      </c>
      <c r="AO516" s="78">
        <v>44676</v>
      </c>
      <c r="AP516" s="78">
        <v>44676</v>
      </c>
      <c r="AQ516" s="77" t="s">
        <v>89</v>
      </c>
      <c r="AR516" s="77" t="s">
        <v>3490</v>
      </c>
      <c r="AS516" s="77" t="s">
        <v>3486</v>
      </c>
      <c r="AT516" s="78"/>
      <c r="AU516" s="78"/>
      <c r="AV516" s="78"/>
      <c r="AW516" s="77" t="s">
        <v>1198</v>
      </c>
      <c r="AX516" s="77" t="s">
        <v>116</v>
      </c>
      <c r="AY516" s="576"/>
      <c r="AZ516" s="576"/>
      <c r="BA516" s="576"/>
      <c r="BB516" s="576"/>
      <c r="BC516" s="576"/>
      <c r="BD516" s="576"/>
      <c r="BE516" s="77">
        <f t="shared" si="69"/>
        <v>18</v>
      </c>
      <c r="BF516" s="77">
        <f t="shared" si="70"/>
        <v>4</v>
      </c>
      <c r="BG516" s="77">
        <f t="shared" si="71"/>
        <v>2022</v>
      </c>
      <c r="BH516" s="89"/>
    </row>
    <row r="517" spans="1:60">
      <c r="A517" s="77" t="s">
        <v>428</v>
      </c>
      <c r="B517" s="77" t="s">
        <v>56</v>
      </c>
      <c r="C517" s="77" t="s">
        <v>3562</v>
      </c>
      <c r="D517" s="78"/>
      <c r="E517" s="77" t="s">
        <v>3313</v>
      </c>
      <c r="F517" s="77" t="s">
        <v>2135</v>
      </c>
      <c r="G517" s="77" t="s">
        <v>2136</v>
      </c>
      <c r="H517" s="77" t="s">
        <v>2137</v>
      </c>
      <c r="I517" s="77" t="s">
        <v>2138</v>
      </c>
      <c r="J517" s="77" t="s">
        <v>110</v>
      </c>
      <c r="K517" s="77">
        <v>90248</v>
      </c>
      <c r="L517" s="77" t="s">
        <v>341</v>
      </c>
      <c r="M517" s="77" t="s">
        <v>3314</v>
      </c>
      <c r="N517" s="77"/>
      <c r="O517" s="77"/>
      <c r="P517" s="77"/>
      <c r="Q517" s="77" t="s">
        <v>1267</v>
      </c>
      <c r="R517" s="77"/>
      <c r="S517" s="77"/>
      <c r="T517" s="77" t="s">
        <v>3155</v>
      </c>
      <c r="U517" s="77">
        <v>30390256</v>
      </c>
      <c r="V517" s="77">
        <v>14.75</v>
      </c>
      <c r="W517" s="77" t="s">
        <v>2197</v>
      </c>
      <c r="X517" s="77">
        <v>400</v>
      </c>
      <c r="Y517" s="77">
        <v>624</v>
      </c>
      <c r="Z517" s="77">
        <v>24</v>
      </c>
      <c r="AA517" s="89">
        <f t="shared" si="64"/>
        <v>0.24959999999999999</v>
      </c>
      <c r="AB517" s="77" t="s">
        <v>70</v>
      </c>
      <c r="AC517" s="78">
        <v>44681</v>
      </c>
      <c r="AD517" s="77"/>
      <c r="AE517" s="77" t="s">
        <v>2142</v>
      </c>
      <c r="AF517" s="77" t="str">
        <f t="shared" si="65"/>
        <v>CA0822040766T</v>
      </c>
      <c r="AG517" s="77">
        <f t="shared" si="66"/>
        <v>624</v>
      </c>
      <c r="AH517" s="77">
        <f t="shared" si="67"/>
        <v>24</v>
      </c>
      <c r="AI517" s="89">
        <f t="shared" si="68"/>
        <v>0.24959999999999999</v>
      </c>
      <c r="AJ517" s="77" t="s">
        <v>2143</v>
      </c>
      <c r="AK517" s="77" t="s">
        <v>3562</v>
      </c>
      <c r="AL517" s="78">
        <v>44671</v>
      </c>
      <c r="AM517" s="78">
        <v>44671</v>
      </c>
      <c r="AN517" s="78">
        <v>44677</v>
      </c>
      <c r="AO517" s="78">
        <v>44677</v>
      </c>
      <c r="AP517" s="78">
        <v>44677</v>
      </c>
      <c r="AQ517" s="77" t="s">
        <v>89</v>
      </c>
      <c r="AR517" s="77" t="s">
        <v>3563</v>
      </c>
      <c r="AS517" s="77" t="s">
        <v>3562</v>
      </c>
      <c r="AT517" s="78"/>
      <c r="AU517" s="78"/>
      <c r="AV517" s="78"/>
      <c r="AW517" s="77" t="s">
        <v>1198</v>
      </c>
      <c r="AX517" s="77" t="s">
        <v>116</v>
      </c>
      <c r="AY517" s="576"/>
      <c r="AZ517" s="576"/>
      <c r="BA517" s="576"/>
      <c r="BB517" s="576"/>
      <c r="BC517" s="576"/>
      <c r="BD517" s="576"/>
      <c r="BE517" s="77">
        <f t="shared" si="69"/>
        <v>18</v>
      </c>
      <c r="BF517" s="77">
        <f t="shared" si="70"/>
        <v>4</v>
      </c>
      <c r="BG517" s="77">
        <f t="shared" si="71"/>
        <v>2022</v>
      </c>
      <c r="BH517" s="89"/>
    </row>
    <row r="518" spans="1:60">
      <c r="A518" s="77" t="s">
        <v>428</v>
      </c>
      <c r="B518" s="77" t="s">
        <v>56</v>
      </c>
      <c r="C518" s="77" t="s">
        <v>3399</v>
      </c>
      <c r="D518" s="78"/>
      <c r="E518" s="77" t="s">
        <v>3175</v>
      </c>
      <c r="F518" s="77" t="s">
        <v>2368</v>
      </c>
      <c r="G518" s="77" t="s">
        <v>2369</v>
      </c>
      <c r="H518" s="77" t="s">
        <v>2370</v>
      </c>
      <c r="I518" s="77" t="s">
        <v>2371</v>
      </c>
      <c r="J518" s="77" t="s">
        <v>110</v>
      </c>
      <c r="K518" s="77">
        <v>94601</v>
      </c>
      <c r="L518" s="77" t="s">
        <v>1225</v>
      </c>
      <c r="M518" s="77" t="s">
        <v>1226</v>
      </c>
      <c r="N518" s="77" t="s">
        <v>565</v>
      </c>
      <c r="O518" s="77" t="s">
        <v>110</v>
      </c>
      <c r="P518" s="77">
        <v>94544</v>
      </c>
      <c r="Q518" s="77" t="s">
        <v>1267</v>
      </c>
      <c r="R518" s="77"/>
      <c r="S518" s="77"/>
      <c r="T518" s="77" t="s">
        <v>3155</v>
      </c>
      <c r="U518" s="77">
        <v>30390256</v>
      </c>
      <c r="V518" s="77">
        <v>14.75</v>
      </c>
      <c r="W518" s="77" t="s">
        <v>2197</v>
      </c>
      <c r="X518" s="77">
        <v>400</v>
      </c>
      <c r="Y518" s="77">
        <v>624</v>
      </c>
      <c r="Z518" s="77">
        <v>24</v>
      </c>
      <c r="AA518" s="89">
        <f t="shared" si="64"/>
        <v>0.24959999999999999</v>
      </c>
      <c r="AB518" s="77" t="s">
        <v>70</v>
      </c>
      <c r="AC518" s="78">
        <v>44681</v>
      </c>
      <c r="AD518" s="77"/>
      <c r="AE518" s="77" t="s">
        <v>2142</v>
      </c>
      <c r="AF518" s="77" t="str">
        <f t="shared" si="65"/>
        <v>CA0823040720T</v>
      </c>
      <c r="AG518" s="77">
        <f t="shared" si="66"/>
        <v>624</v>
      </c>
      <c r="AH518" s="77">
        <f t="shared" si="67"/>
        <v>24</v>
      </c>
      <c r="AI518" s="89">
        <f t="shared" si="68"/>
        <v>0.24959999999999999</v>
      </c>
      <c r="AJ518" s="77" t="s">
        <v>2143</v>
      </c>
      <c r="AK518" s="77" t="s">
        <v>3399</v>
      </c>
      <c r="AL518" s="78">
        <v>44672</v>
      </c>
      <c r="AM518" s="78">
        <v>44672</v>
      </c>
      <c r="AN518" s="78">
        <v>44672</v>
      </c>
      <c r="AO518" s="78">
        <v>44672</v>
      </c>
      <c r="AP518" s="78">
        <v>44672</v>
      </c>
      <c r="AQ518" s="77" t="s">
        <v>89</v>
      </c>
      <c r="AR518" s="77" t="s">
        <v>3400</v>
      </c>
      <c r="AS518" s="77" t="s">
        <v>3399</v>
      </c>
      <c r="AT518" s="78"/>
      <c r="AU518" s="78"/>
      <c r="AV518" s="78"/>
      <c r="AW518" s="77" t="s">
        <v>1198</v>
      </c>
      <c r="AX518" s="77" t="s">
        <v>116</v>
      </c>
      <c r="AY518" s="576"/>
      <c r="AZ518" s="576"/>
      <c r="BA518" s="576"/>
      <c r="BB518" s="576"/>
      <c r="BC518" s="576"/>
      <c r="BD518" s="576"/>
      <c r="BE518" s="77">
        <f t="shared" si="69"/>
        <v>17</v>
      </c>
      <c r="BF518" s="77">
        <f t="shared" si="70"/>
        <v>4</v>
      </c>
      <c r="BG518" s="77">
        <f t="shared" si="71"/>
        <v>2022</v>
      </c>
      <c r="BH518" s="89"/>
    </row>
    <row r="519" spans="1:60">
      <c r="A519" s="77" t="s">
        <v>428</v>
      </c>
      <c r="B519" s="77" t="s">
        <v>56</v>
      </c>
      <c r="C519" s="77" t="s">
        <v>3401</v>
      </c>
      <c r="D519" s="78"/>
      <c r="E519" s="77" t="s">
        <v>3175</v>
      </c>
      <c r="F519" s="77" t="s">
        <v>2368</v>
      </c>
      <c r="G519" s="77" t="s">
        <v>2369</v>
      </c>
      <c r="H519" s="77" t="s">
        <v>2370</v>
      </c>
      <c r="I519" s="77" t="s">
        <v>2371</v>
      </c>
      <c r="J519" s="77" t="s">
        <v>110</v>
      </c>
      <c r="K519" s="77">
        <v>94601</v>
      </c>
      <c r="L519" s="77" t="s">
        <v>1225</v>
      </c>
      <c r="M519" s="77" t="s">
        <v>1226</v>
      </c>
      <c r="N519" s="77" t="s">
        <v>565</v>
      </c>
      <c r="O519" s="77" t="s">
        <v>110</v>
      </c>
      <c r="P519" s="77">
        <v>94544</v>
      </c>
      <c r="Q519" s="77" t="s">
        <v>1267</v>
      </c>
      <c r="R519" s="77"/>
      <c r="S519" s="77"/>
      <c r="T519" s="77" t="s">
        <v>3155</v>
      </c>
      <c r="U519" s="77">
        <v>30390256</v>
      </c>
      <c r="V519" s="77">
        <v>14.75</v>
      </c>
      <c r="W519" s="77" t="s">
        <v>2197</v>
      </c>
      <c r="X519" s="77">
        <v>400</v>
      </c>
      <c r="Y519" s="77">
        <v>624</v>
      </c>
      <c r="Z519" s="77">
        <v>24</v>
      </c>
      <c r="AA519" s="89">
        <f t="shared" si="64"/>
        <v>0.24959999999999999</v>
      </c>
      <c r="AB519" s="77" t="s">
        <v>70</v>
      </c>
      <c r="AC519" s="78">
        <v>44681</v>
      </c>
      <c r="AD519" s="77"/>
      <c r="AE519" s="77" t="s">
        <v>2142</v>
      </c>
      <c r="AF519" s="77" t="str">
        <f t="shared" si="65"/>
        <v>CA0823040721T</v>
      </c>
      <c r="AG519" s="77">
        <f t="shared" si="66"/>
        <v>624</v>
      </c>
      <c r="AH519" s="77">
        <f t="shared" si="67"/>
        <v>24</v>
      </c>
      <c r="AI519" s="89">
        <f t="shared" si="68"/>
        <v>0.24959999999999999</v>
      </c>
      <c r="AJ519" s="77" t="s">
        <v>2143</v>
      </c>
      <c r="AK519" s="77" t="s">
        <v>3401</v>
      </c>
      <c r="AL519" s="78">
        <v>44672</v>
      </c>
      <c r="AM519" s="78">
        <v>44672</v>
      </c>
      <c r="AN519" s="78">
        <v>44672</v>
      </c>
      <c r="AO519" s="78">
        <v>44672</v>
      </c>
      <c r="AP519" s="78">
        <v>44672</v>
      </c>
      <c r="AQ519" s="77" t="s">
        <v>89</v>
      </c>
      <c r="AR519" s="77" t="s">
        <v>3402</v>
      </c>
      <c r="AS519" s="77" t="s">
        <v>3401</v>
      </c>
      <c r="AT519" s="78"/>
      <c r="AU519" s="78"/>
      <c r="AV519" s="78"/>
      <c r="AW519" s="77" t="s">
        <v>1198</v>
      </c>
      <c r="AX519" s="77" t="s">
        <v>116</v>
      </c>
      <c r="AY519" s="576"/>
      <c r="AZ519" s="576"/>
      <c r="BA519" s="576"/>
      <c r="BB519" s="576"/>
      <c r="BC519" s="576"/>
      <c r="BD519" s="576"/>
      <c r="BE519" s="77">
        <f t="shared" si="69"/>
        <v>17</v>
      </c>
      <c r="BF519" s="77">
        <f t="shared" si="70"/>
        <v>4</v>
      </c>
      <c r="BG519" s="77">
        <f t="shared" si="71"/>
        <v>2022</v>
      </c>
      <c r="BH519" s="89"/>
    </row>
    <row r="520" spans="1:60">
      <c r="A520" s="77" t="s">
        <v>428</v>
      </c>
      <c r="B520" s="77" t="s">
        <v>56</v>
      </c>
      <c r="C520" s="77" t="s">
        <v>3403</v>
      </c>
      <c r="D520" s="78"/>
      <c r="E520" s="77" t="s">
        <v>3175</v>
      </c>
      <c r="F520" s="77" t="s">
        <v>2368</v>
      </c>
      <c r="G520" s="77" t="s">
        <v>2369</v>
      </c>
      <c r="H520" s="77" t="s">
        <v>2370</v>
      </c>
      <c r="I520" s="77" t="s">
        <v>2371</v>
      </c>
      <c r="J520" s="77" t="s">
        <v>110</v>
      </c>
      <c r="K520" s="77">
        <v>94601</v>
      </c>
      <c r="L520" s="77" t="s">
        <v>1225</v>
      </c>
      <c r="M520" s="77" t="s">
        <v>1226</v>
      </c>
      <c r="N520" s="77" t="s">
        <v>565</v>
      </c>
      <c r="O520" s="77" t="s">
        <v>110</v>
      </c>
      <c r="P520" s="77">
        <v>94544</v>
      </c>
      <c r="Q520" s="77" t="s">
        <v>1267</v>
      </c>
      <c r="R520" s="77"/>
      <c r="S520" s="77"/>
      <c r="T520" s="77" t="s">
        <v>3155</v>
      </c>
      <c r="U520" s="77">
        <v>30390256</v>
      </c>
      <c r="V520" s="77">
        <v>14.75</v>
      </c>
      <c r="W520" s="77" t="s">
        <v>2197</v>
      </c>
      <c r="X520" s="77">
        <v>400</v>
      </c>
      <c r="Y520" s="77">
        <v>624</v>
      </c>
      <c r="Z520" s="77">
        <v>24</v>
      </c>
      <c r="AA520" s="89">
        <f t="shared" si="64"/>
        <v>0.24959999999999999</v>
      </c>
      <c r="AB520" s="77" t="s">
        <v>70</v>
      </c>
      <c r="AC520" s="78">
        <v>44681</v>
      </c>
      <c r="AD520" s="77"/>
      <c r="AE520" s="77" t="s">
        <v>2142</v>
      </c>
      <c r="AF520" s="77" t="str">
        <f t="shared" si="65"/>
        <v>CA0823040722T</v>
      </c>
      <c r="AG520" s="77">
        <f t="shared" si="66"/>
        <v>624</v>
      </c>
      <c r="AH520" s="77">
        <f t="shared" si="67"/>
        <v>24</v>
      </c>
      <c r="AI520" s="89">
        <f t="shared" si="68"/>
        <v>0.24959999999999999</v>
      </c>
      <c r="AJ520" s="77" t="s">
        <v>2143</v>
      </c>
      <c r="AK520" s="77" t="s">
        <v>3403</v>
      </c>
      <c r="AL520" s="78">
        <v>44672</v>
      </c>
      <c r="AM520" s="78">
        <v>44672</v>
      </c>
      <c r="AN520" s="78">
        <v>44672</v>
      </c>
      <c r="AO520" s="78">
        <v>44672</v>
      </c>
      <c r="AP520" s="78">
        <v>44672</v>
      </c>
      <c r="AQ520" s="77" t="s">
        <v>89</v>
      </c>
      <c r="AR520" s="77" t="s">
        <v>3404</v>
      </c>
      <c r="AS520" s="77" t="s">
        <v>3403</v>
      </c>
      <c r="AT520" s="78"/>
      <c r="AU520" s="78"/>
      <c r="AV520" s="78"/>
      <c r="AW520" s="77" t="s">
        <v>1198</v>
      </c>
      <c r="AX520" s="77" t="s">
        <v>116</v>
      </c>
      <c r="AY520" s="576"/>
      <c r="AZ520" s="576"/>
      <c r="BA520" s="576"/>
      <c r="BB520" s="576"/>
      <c r="BC520" s="576"/>
      <c r="BD520" s="576"/>
      <c r="BE520" s="77">
        <f t="shared" si="69"/>
        <v>17</v>
      </c>
      <c r="BF520" s="77">
        <f t="shared" si="70"/>
        <v>4</v>
      </c>
      <c r="BG520" s="77">
        <f t="shared" si="71"/>
        <v>2022</v>
      </c>
      <c r="BH520" s="89"/>
    </row>
    <row r="521" spans="1:60">
      <c r="A521" s="77" t="s">
        <v>428</v>
      </c>
      <c r="B521" s="77" t="s">
        <v>56</v>
      </c>
      <c r="C521" s="77" t="s">
        <v>3405</v>
      </c>
      <c r="D521" s="78"/>
      <c r="E521" s="77" t="s">
        <v>3175</v>
      </c>
      <c r="F521" s="77" t="s">
        <v>2368</v>
      </c>
      <c r="G521" s="77" t="s">
        <v>2369</v>
      </c>
      <c r="H521" s="77" t="s">
        <v>2370</v>
      </c>
      <c r="I521" s="77" t="s">
        <v>2371</v>
      </c>
      <c r="J521" s="77" t="s">
        <v>110</v>
      </c>
      <c r="K521" s="77">
        <v>94601</v>
      </c>
      <c r="L521" s="77" t="s">
        <v>1225</v>
      </c>
      <c r="M521" s="77" t="s">
        <v>1226</v>
      </c>
      <c r="N521" s="77" t="s">
        <v>565</v>
      </c>
      <c r="O521" s="77" t="s">
        <v>110</v>
      </c>
      <c r="P521" s="77">
        <v>94544</v>
      </c>
      <c r="Q521" s="77" t="s">
        <v>1267</v>
      </c>
      <c r="R521" s="77"/>
      <c r="S521" s="77"/>
      <c r="T521" s="77" t="s">
        <v>3155</v>
      </c>
      <c r="U521" s="77">
        <v>30390256</v>
      </c>
      <c r="V521" s="77">
        <v>14.75</v>
      </c>
      <c r="W521" s="77" t="s">
        <v>2197</v>
      </c>
      <c r="X521" s="77">
        <v>400</v>
      </c>
      <c r="Y521" s="77">
        <v>624</v>
      </c>
      <c r="Z521" s="77">
        <v>24</v>
      </c>
      <c r="AA521" s="89">
        <f t="shared" si="64"/>
        <v>0.24959999999999999</v>
      </c>
      <c r="AB521" s="77" t="s">
        <v>70</v>
      </c>
      <c r="AC521" s="78">
        <v>44681</v>
      </c>
      <c r="AD521" s="77"/>
      <c r="AE521" s="77" t="s">
        <v>2142</v>
      </c>
      <c r="AF521" s="77" t="str">
        <f t="shared" si="65"/>
        <v>CA0823040723T</v>
      </c>
      <c r="AG521" s="77">
        <f t="shared" si="66"/>
        <v>624</v>
      </c>
      <c r="AH521" s="77">
        <f t="shared" si="67"/>
        <v>24</v>
      </c>
      <c r="AI521" s="89">
        <f t="shared" si="68"/>
        <v>0.24959999999999999</v>
      </c>
      <c r="AJ521" s="77" t="s">
        <v>2143</v>
      </c>
      <c r="AK521" s="77" t="s">
        <v>3405</v>
      </c>
      <c r="AL521" s="78">
        <v>44672</v>
      </c>
      <c r="AM521" s="78">
        <v>44672</v>
      </c>
      <c r="AN521" s="78">
        <v>44672</v>
      </c>
      <c r="AO521" s="78">
        <v>44672</v>
      </c>
      <c r="AP521" s="78">
        <v>44672</v>
      </c>
      <c r="AQ521" s="77" t="s">
        <v>89</v>
      </c>
      <c r="AR521" s="77" t="s">
        <v>3406</v>
      </c>
      <c r="AS521" s="77" t="s">
        <v>3405</v>
      </c>
      <c r="AT521" s="78"/>
      <c r="AU521" s="78"/>
      <c r="AV521" s="78"/>
      <c r="AW521" s="77" t="s">
        <v>1198</v>
      </c>
      <c r="AX521" s="77" t="s">
        <v>116</v>
      </c>
      <c r="AY521" s="576"/>
      <c r="AZ521" s="576"/>
      <c r="BA521" s="576"/>
      <c r="BB521" s="576"/>
      <c r="BC521" s="576"/>
      <c r="BD521" s="576"/>
      <c r="BE521" s="77">
        <f t="shared" si="69"/>
        <v>17</v>
      </c>
      <c r="BF521" s="77">
        <f t="shared" si="70"/>
        <v>4</v>
      </c>
      <c r="BG521" s="77">
        <f t="shared" si="71"/>
        <v>2022</v>
      </c>
      <c r="BH521" s="89"/>
    </row>
    <row r="522" spans="1:60">
      <c r="A522" s="77" t="s">
        <v>428</v>
      </c>
      <c r="B522" s="77" t="s">
        <v>56</v>
      </c>
      <c r="C522" s="77" t="s">
        <v>3407</v>
      </c>
      <c r="D522" s="78"/>
      <c r="E522" s="77" t="s">
        <v>3154</v>
      </c>
      <c r="F522" s="77" t="s">
        <v>2135</v>
      </c>
      <c r="G522" s="77" t="s">
        <v>2136</v>
      </c>
      <c r="H522" s="77" t="s">
        <v>2137</v>
      </c>
      <c r="I522" s="77" t="s">
        <v>2138</v>
      </c>
      <c r="J522" s="77" t="s">
        <v>110</v>
      </c>
      <c r="K522" s="77">
        <v>90248</v>
      </c>
      <c r="L522" s="77" t="s">
        <v>1701</v>
      </c>
      <c r="M522" s="77" t="s">
        <v>1195</v>
      </c>
      <c r="N522" s="77" t="s">
        <v>1196</v>
      </c>
      <c r="O522" s="77" t="s">
        <v>110</v>
      </c>
      <c r="P522" s="77">
        <v>92407</v>
      </c>
      <c r="Q522" s="77" t="s">
        <v>1267</v>
      </c>
      <c r="R522" s="77"/>
      <c r="S522" s="77"/>
      <c r="T522" s="77" t="s">
        <v>3155</v>
      </c>
      <c r="U522" s="77">
        <v>30390256</v>
      </c>
      <c r="V522" s="77">
        <v>14.75</v>
      </c>
      <c r="W522" s="77" t="s">
        <v>2197</v>
      </c>
      <c r="X522" s="77">
        <v>400</v>
      </c>
      <c r="Y522" s="77">
        <v>624</v>
      </c>
      <c r="Z522" s="77">
        <v>24</v>
      </c>
      <c r="AA522" s="89">
        <f t="shared" si="64"/>
        <v>0.24959999999999999</v>
      </c>
      <c r="AB522" s="77" t="s">
        <v>70</v>
      </c>
      <c r="AC522" s="78">
        <v>44681</v>
      </c>
      <c r="AD522" s="77"/>
      <c r="AE522" s="77" t="s">
        <v>2142</v>
      </c>
      <c r="AF522" s="77" t="str">
        <f t="shared" si="65"/>
        <v>CA4779040744T</v>
      </c>
      <c r="AG522" s="77">
        <f t="shared" si="66"/>
        <v>624</v>
      </c>
      <c r="AH522" s="77">
        <f t="shared" si="67"/>
        <v>24</v>
      </c>
      <c r="AI522" s="89">
        <f t="shared" si="68"/>
        <v>0.24959999999999999</v>
      </c>
      <c r="AJ522" s="77" t="s">
        <v>2143</v>
      </c>
      <c r="AK522" s="77" t="s">
        <v>3407</v>
      </c>
      <c r="AL522" s="78">
        <v>44672</v>
      </c>
      <c r="AM522" s="78">
        <v>44672</v>
      </c>
      <c r="AN522" s="78">
        <v>44672</v>
      </c>
      <c r="AO522" s="78">
        <v>44672</v>
      </c>
      <c r="AP522" s="78">
        <v>44672</v>
      </c>
      <c r="AQ522" s="77" t="s">
        <v>89</v>
      </c>
      <c r="AR522" s="77" t="s">
        <v>3408</v>
      </c>
      <c r="AS522" s="77" t="s">
        <v>3407</v>
      </c>
      <c r="AT522" s="78"/>
      <c r="AU522" s="78"/>
      <c r="AV522" s="78"/>
      <c r="AW522" s="77" t="s">
        <v>1198</v>
      </c>
      <c r="AX522" s="77" t="s">
        <v>116</v>
      </c>
      <c r="AY522" s="576"/>
      <c r="AZ522" s="576"/>
      <c r="BA522" s="576"/>
      <c r="BB522" s="576"/>
      <c r="BC522" s="576"/>
      <c r="BD522" s="576"/>
      <c r="BE522" s="77">
        <f t="shared" si="69"/>
        <v>17</v>
      </c>
      <c r="BF522" s="77">
        <f t="shared" si="70"/>
        <v>4</v>
      </c>
      <c r="BG522" s="77">
        <f t="shared" si="71"/>
        <v>2022</v>
      </c>
      <c r="BH522" s="89"/>
    </row>
    <row r="523" spans="1:60">
      <c r="A523" s="77" t="s">
        <v>428</v>
      </c>
      <c r="B523" s="77" t="s">
        <v>2132</v>
      </c>
      <c r="C523" s="77" t="s">
        <v>3413</v>
      </c>
      <c r="D523" s="78"/>
      <c r="E523" s="77" t="s">
        <v>3414</v>
      </c>
      <c r="F523" s="77" t="s">
        <v>2135</v>
      </c>
      <c r="G523" s="77" t="s">
        <v>2147</v>
      </c>
      <c r="H523" s="77" t="s">
        <v>2148</v>
      </c>
      <c r="I523" s="77" t="s">
        <v>531</v>
      </c>
      <c r="J523" s="77" t="s">
        <v>110</v>
      </c>
      <c r="K523" s="77">
        <v>91761</v>
      </c>
      <c r="L523" s="77" t="s">
        <v>727</v>
      </c>
      <c r="M523" s="77" t="s">
        <v>3415</v>
      </c>
      <c r="N523" s="77"/>
      <c r="O523" s="77"/>
      <c r="P523" s="77"/>
      <c r="Q523" s="77" t="s">
        <v>1267</v>
      </c>
      <c r="R523" s="77"/>
      <c r="S523" s="77"/>
      <c r="T523" s="77" t="s">
        <v>3416</v>
      </c>
      <c r="U523" s="77">
        <v>30390456</v>
      </c>
      <c r="V523" s="77">
        <v>14.75</v>
      </c>
      <c r="W523" s="77" t="s">
        <v>2552</v>
      </c>
      <c r="X523" s="77">
        <v>400</v>
      </c>
      <c r="Y523" s="77">
        <v>768</v>
      </c>
      <c r="Z523" s="77">
        <v>24</v>
      </c>
      <c r="AA523" s="89">
        <f t="shared" si="64"/>
        <v>0.30719999999999997</v>
      </c>
      <c r="AB523" s="77" t="s">
        <v>70</v>
      </c>
      <c r="AC523" s="78">
        <v>44681</v>
      </c>
      <c r="AD523" s="77"/>
      <c r="AE523" s="77" t="s">
        <v>2142</v>
      </c>
      <c r="AF523" s="77" t="str">
        <f t="shared" si="65"/>
        <v>CA6941041520T</v>
      </c>
      <c r="AG523" s="77">
        <f t="shared" si="66"/>
        <v>768</v>
      </c>
      <c r="AH523" s="77">
        <f t="shared" si="67"/>
        <v>24</v>
      </c>
      <c r="AI523" s="89">
        <f t="shared" si="68"/>
        <v>0.30719999999999997</v>
      </c>
      <c r="AJ523" s="77" t="s">
        <v>2143</v>
      </c>
      <c r="AK523" s="77" t="s">
        <v>3413</v>
      </c>
      <c r="AL523" s="78">
        <v>44672</v>
      </c>
      <c r="AM523" s="78">
        <v>44672</v>
      </c>
      <c r="AN523" s="78">
        <v>44672</v>
      </c>
      <c r="AO523" s="78">
        <v>44672</v>
      </c>
      <c r="AP523" s="78">
        <v>44672</v>
      </c>
      <c r="AQ523" s="77" t="s">
        <v>89</v>
      </c>
      <c r="AR523" s="77"/>
      <c r="AS523" s="77" t="s">
        <v>3413</v>
      </c>
      <c r="AT523" s="78"/>
      <c r="AU523" s="78"/>
      <c r="AV523" s="78"/>
      <c r="AW523" s="77" t="s">
        <v>1198</v>
      </c>
      <c r="AX523" s="77" t="s">
        <v>116</v>
      </c>
      <c r="AY523" s="576"/>
      <c r="AZ523" s="576"/>
      <c r="BA523" s="576"/>
      <c r="BB523" s="576"/>
      <c r="BC523" s="576"/>
      <c r="BD523" s="576"/>
      <c r="BE523" s="77">
        <f t="shared" si="69"/>
        <v>17</v>
      </c>
      <c r="BF523" s="77">
        <f t="shared" si="70"/>
        <v>4</v>
      </c>
      <c r="BG523" s="77">
        <f t="shared" si="71"/>
        <v>2022</v>
      </c>
      <c r="BH523" s="89"/>
    </row>
    <row r="524" spans="1:60">
      <c r="A524" s="77" t="s">
        <v>428</v>
      </c>
      <c r="B524" s="77" t="s">
        <v>2132</v>
      </c>
      <c r="C524" s="77" t="s">
        <v>3417</v>
      </c>
      <c r="D524" s="78"/>
      <c r="E524" s="77" t="s">
        <v>3418</v>
      </c>
      <c r="F524" s="77" t="s">
        <v>2135</v>
      </c>
      <c r="G524" s="77" t="s">
        <v>2147</v>
      </c>
      <c r="H524" s="77" t="s">
        <v>2148</v>
      </c>
      <c r="I524" s="77" t="s">
        <v>531</v>
      </c>
      <c r="J524" s="77" t="s">
        <v>110</v>
      </c>
      <c r="K524" s="77">
        <v>91761</v>
      </c>
      <c r="L524" s="77" t="s">
        <v>727</v>
      </c>
      <c r="M524" s="77" t="s">
        <v>3419</v>
      </c>
      <c r="N524" s="77"/>
      <c r="O524" s="77"/>
      <c r="P524" s="77"/>
      <c r="Q524" s="77" t="s">
        <v>1267</v>
      </c>
      <c r="R524" s="77"/>
      <c r="S524" s="77"/>
      <c r="T524" s="77" t="s">
        <v>3416</v>
      </c>
      <c r="U524" s="77">
        <v>30390456</v>
      </c>
      <c r="V524" s="77">
        <v>14.75</v>
      </c>
      <c r="W524" s="77" t="s">
        <v>2552</v>
      </c>
      <c r="X524" s="77">
        <v>400</v>
      </c>
      <c r="Y524" s="77">
        <v>768</v>
      </c>
      <c r="Z524" s="77">
        <v>24</v>
      </c>
      <c r="AA524" s="89">
        <f t="shared" si="64"/>
        <v>0.30719999999999997</v>
      </c>
      <c r="AB524" s="77" t="s">
        <v>70</v>
      </c>
      <c r="AC524" s="78">
        <v>44681</v>
      </c>
      <c r="AD524" s="77"/>
      <c r="AE524" s="77" t="s">
        <v>2142</v>
      </c>
      <c r="AF524" s="77" t="str">
        <f t="shared" si="65"/>
        <v>CA6943041521T</v>
      </c>
      <c r="AG524" s="77">
        <f t="shared" si="66"/>
        <v>768</v>
      </c>
      <c r="AH524" s="77">
        <f t="shared" si="67"/>
        <v>24</v>
      </c>
      <c r="AI524" s="89">
        <f t="shared" si="68"/>
        <v>0.30719999999999997</v>
      </c>
      <c r="AJ524" s="77" t="s">
        <v>2143</v>
      </c>
      <c r="AK524" s="77" t="s">
        <v>3417</v>
      </c>
      <c r="AL524" s="78">
        <v>44672</v>
      </c>
      <c r="AM524" s="78">
        <v>44672</v>
      </c>
      <c r="AN524" s="78">
        <v>44672</v>
      </c>
      <c r="AO524" s="78">
        <v>44672</v>
      </c>
      <c r="AP524" s="78">
        <v>44672</v>
      </c>
      <c r="AQ524" s="77" t="s">
        <v>89</v>
      </c>
      <c r="AR524" s="77"/>
      <c r="AS524" s="77" t="s">
        <v>3417</v>
      </c>
      <c r="AT524" s="78"/>
      <c r="AU524" s="78"/>
      <c r="AV524" s="78"/>
      <c r="AW524" s="77" t="s">
        <v>1198</v>
      </c>
      <c r="AX524" s="77" t="s">
        <v>116</v>
      </c>
      <c r="AY524" s="576"/>
      <c r="AZ524" s="576"/>
      <c r="BA524" s="576"/>
      <c r="BB524" s="576"/>
      <c r="BC524" s="576"/>
      <c r="BD524" s="576"/>
      <c r="BE524" s="77">
        <f t="shared" si="69"/>
        <v>17</v>
      </c>
      <c r="BF524" s="77">
        <f t="shared" si="70"/>
        <v>4</v>
      </c>
      <c r="BG524" s="77">
        <f t="shared" si="71"/>
        <v>2022</v>
      </c>
      <c r="BH524" s="89"/>
    </row>
    <row r="525" spans="1:60">
      <c r="A525" s="77" t="s">
        <v>428</v>
      </c>
      <c r="B525" s="77" t="s">
        <v>2132</v>
      </c>
      <c r="C525" s="77" t="s">
        <v>3420</v>
      </c>
      <c r="D525" s="78"/>
      <c r="E525" s="77" t="s">
        <v>3421</v>
      </c>
      <c r="F525" s="77" t="s">
        <v>2135</v>
      </c>
      <c r="G525" s="77" t="s">
        <v>2147</v>
      </c>
      <c r="H525" s="77" t="s">
        <v>2148</v>
      </c>
      <c r="I525" s="77" t="s">
        <v>531</v>
      </c>
      <c r="J525" s="77" t="s">
        <v>110</v>
      </c>
      <c r="K525" s="77">
        <v>91761</v>
      </c>
      <c r="L525" s="77" t="s">
        <v>727</v>
      </c>
      <c r="M525" s="77" t="s">
        <v>3422</v>
      </c>
      <c r="N525" s="77"/>
      <c r="O525" s="77"/>
      <c r="P525" s="77"/>
      <c r="Q525" s="77" t="s">
        <v>1267</v>
      </c>
      <c r="R525" s="77"/>
      <c r="S525" s="77"/>
      <c r="T525" s="77" t="s">
        <v>3416</v>
      </c>
      <c r="U525" s="77">
        <v>30390456</v>
      </c>
      <c r="V525" s="77">
        <v>14.75</v>
      </c>
      <c r="W525" s="77" t="s">
        <v>2552</v>
      </c>
      <c r="X525" s="77">
        <v>400</v>
      </c>
      <c r="Y525" s="77">
        <v>768</v>
      </c>
      <c r="Z525" s="77">
        <v>24</v>
      </c>
      <c r="AA525" s="89">
        <f t="shared" si="64"/>
        <v>0.30719999999999997</v>
      </c>
      <c r="AB525" s="77" t="s">
        <v>70</v>
      </c>
      <c r="AC525" s="78">
        <v>44681</v>
      </c>
      <c r="AD525" s="77"/>
      <c r="AE525" s="77" t="s">
        <v>2142</v>
      </c>
      <c r="AF525" s="77" t="str">
        <f t="shared" si="65"/>
        <v>CA6942041522T</v>
      </c>
      <c r="AG525" s="77">
        <f t="shared" si="66"/>
        <v>768</v>
      </c>
      <c r="AH525" s="77">
        <f t="shared" si="67"/>
        <v>24</v>
      </c>
      <c r="AI525" s="89">
        <f t="shared" si="68"/>
        <v>0.30719999999999997</v>
      </c>
      <c r="AJ525" s="77" t="s">
        <v>2143</v>
      </c>
      <c r="AK525" s="77" t="s">
        <v>3420</v>
      </c>
      <c r="AL525" s="78">
        <v>44672</v>
      </c>
      <c r="AM525" s="78">
        <v>44672</v>
      </c>
      <c r="AN525" s="78">
        <v>44672</v>
      </c>
      <c r="AO525" s="78">
        <v>44672</v>
      </c>
      <c r="AP525" s="78">
        <v>44672</v>
      </c>
      <c r="AQ525" s="77" t="s">
        <v>89</v>
      </c>
      <c r="AR525" s="77"/>
      <c r="AS525" s="77" t="s">
        <v>3420</v>
      </c>
      <c r="AT525" s="78"/>
      <c r="AU525" s="78"/>
      <c r="AV525" s="78"/>
      <c r="AW525" s="77" t="s">
        <v>1198</v>
      </c>
      <c r="AX525" s="77" t="s">
        <v>116</v>
      </c>
      <c r="AY525" s="576"/>
      <c r="AZ525" s="576"/>
      <c r="BA525" s="576"/>
      <c r="BB525" s="576"/>
      <c r="BC525" s="576"/>
      <c r="BD525" s="576"/>
      <c r="BE525" s="77">
        <f t="shared" si="69"/>
        <v>17</v>
      </c>
      <c r="BF525" s="77">
        <f t="shared" si="70"/>
        <v>4</v>
      </c>
      <c r="BG525" s="77">
        <f t="shared" si="71"/>
        <v>2022</v>
      </c>
      <c r="BH525" s="89"/>
    </row>
    <row r="526" spans="1:60">
      <c r="A526" s="77" t="s">
        <v>428</v>
      </c>
      <c r="B526" s="77" t="s">
        <v>1264</v>
      </c>
      <c r="C526" s="77" t="s">
        <v>3423</v>
      </c>
      <c r="D526" s="78"/>
      <c r="E526" s="77" t="s">
        <v>3075</v>
      </c>
      <c r="F526" s="77" t="s">
        <v>2135</v>
      </c>
      <c r="G526" s="77" t="s">
        <v>2136</v>
      </c>
      <c r="H526" s="77" t="s">
        <v>2137</v>
      </c>
      <c r="I526" s="77" t="s">
        <v>2138</v>
      </c>
      <c r="J526" s="77" t="s">
        <v>110</v>
      </c>
      <c r="K526" s="77">
        <v>90248</v>
      </c>
      <c r="L526" s="77" t="s">
        <v>1829</v>
      </c>
      <c r="M526" s="77" t="s">
        <v>1830</v>
      </c>
      <c r="N526" s="77" t="s">
        <v>962</v>
      </c>
      <c r="O526" s="77" t="s">
        <v>98</v>
      </c>
      <c r="P526" s="77">
        <v>32226</v>
      </c>
      <c r="Q526" s="77" t="s">
        <v>1267</v>
      </c>
      <c r="R526" s="77" t="s">
        <v>1831</v>
      </c>
      <c r="S526" s="77" t="s">
        <v>2498</v>
      </c>
      <c r="T526" s="77" t="s">
        <v>1833</v>
      </c>
      <c r="U526" s="77">
        <v>30372157</v>
      </c>
      <c r="V526" s="77">
        <v>14.75</v>
      </c>
      <c r="W526" s="77" t="s">
        <v>2722</v>
      </c>
      <c r="X526" s="77">
        <v>405</v>
      </c>
      <c r="Y526" s="77">
        <v>832</v>
      </c>
      <c r="Z526" s="77">
        <v>26</v>
      </c>
      <c r="AA526" s="89">
        <f t="shared" si="64"/>
        <v>0.33695999999999998</v>
      </c>
      <c r="AB526" s="77" t="s">
        <v>70</v>
      </c>
      <c r="AC526" s="78">
        <v>44681</v>
      </c>
      <c r="AD526" s="77"/>
      <c r="AE526" s="77" t="s">
        <v>2142</v>
      </c>
      <c r="AF526" s="77" t="str">
        <f t="shared" si="65"/>
        <v>CA2022040409T</v>
      </c>
      <c r="AG526" s="77">
        <f t="shared" si="66"/>
        <v>832</v>
      </c>
      <c r="AH526" s="77">
        <f t="shared" si="67"/>
        <v>26</v>
      </c>
      <c r="AI526" s="89">
        <f t="shared" si="68"/>
        <v>0.33695999999999998</v>
      </c>
      <c r="AJ526" s="77" t="s">
        <v>2143</v>
      </c>
      <c r="AK526" s="77" t="s">
        <v>3423</v>
      </c>
      <c r="AL526" s="78">
        <v>44666</v>
      </c>
      <c r="AM526" s="78">
        <v>44666</v>
      </c>
      <c r="AN526" s="78">
        <v>44673</v>
      </c>
      <c r="AO526" s="78">
        <v>44673</v>
      </c>
      <c r="AP526" s="78">
        <v>44673</v>
      </c>
      <c r="AQ526" s="77" t="s">
        <v>89</v>
      </c>
      <c r="AR526" s="77"/>
      <c r="AS526" s="77" t="s">
        <v>3423</v>
      </c>
      <c r="AT526" s="78"/>
      <c r="AU526" s="78"/>
      <c r="AV526" s="78"/>
      <c r="AW526" s="77" t="s">
        <v>1198</v>
      </c>
      <c r="AX526" s="77" t="s">
        <v>116</v>
      </c>
      <c r="AY526" s="576"/>
      <c r="AZ526" s="576"/>
      <c r="BA526" s="576"/>
      <c r="BB526" s="576"/>
      <c r="BC526" s="576"/>
      <c r="BD526" s="576"/>
      <c r="BE526" s="77">
        <f t="shared" si="69"/>
        <v>17</v>
      </c>
      <c r="BF526" s="77">
        <f t="shared" si="70"/>
        <v>4</v>
      </c>
      <c r="BG526" s="77">
        <f t="shared" si="71"/>
        <v>2022</v>
      </c>
      <c r="BH526" s="89"/>
    </row>
    <row r="527" spans="1:60">
      <c r="A527" s="77" t="s">
        <v>428</v>
      </c>
      <c r="B527" s="77" t="s">
        <v>56</v>
      </c>
      <c r="C527" s="77" t="s">
        <v>3424</v>
      </c>
      <c r="D527" s="78"/>
      <c r="E527" s="77" t="s">
        <v>3425</v>
      </c>
      <c r="F527" s="77" t="s">
        <v>2135</v>
      </c>
      <c r="G527" s="77" t="s">
        <v>3267</v>
      </c>
      <c r="H527" s="77" t="s">
        <v>3268</v>
      </c>
      <c r="I527" s="77" t="s">
        <v>2686</v>
      </c>
      <c r="J527" s="77" t="s">
        <v>110</v>
      </c>
      <c r="K527" s="77">
        <v>92833</v>
      </c>
      <c r="L527" s="77" t="s">
        <v>122</v>
      </c>
      <c r="M527" s="77" t="s">
        <v>3426</v>
      </c>
      <c r="N527" s="77"/>
      <c r="O527" s="77"/>
      <c r="P527" s="77"/>
      <c r="Q527" s="77" t="s">
        <v>1267</v>
      </c>
      <c r="R527" s="77"/>
      <c r="S527" s="77"/>
      <c r="T527" s="77" t="s">
        <v>3427</v>
      </c>
      <c r="U527" s="77">
        <v>30390456</v>
      </c>
      <c r="V527" s="77">
        <v>14.75</v>
      </c>
      <c r="W527" s="77" t="s">
        <v>2141</v>
      </c>
      <c r="X527" s="77">
        <v>400</v>
      </c>
      <c r="Y527" s="77">
        <v>768</v>
      </c>
      <c r="Z527" s="77">
        <v>24</v>
      </c>
      <c r="AA527" s="89">
        <f t="shared" si="64"/>
        <v>0.30719999999999997</v>
      </c>
      <c r="AB527" s="77" t="s">
        <v>88</v>
      </c>
      <c r="AC527" s="78">
        <v>44681</v>
      </c>
      <c r="AD527" s="77"/>
      <c r="AE527" s="77" t="s">
        <v>2142</v>
      </c>
      <c r="AF527" s="77" t="str">
        <f t="shared" si="65"/>
        <v>CA6644041320T</v>
      </c>
      <c r="AG527" s="77">
        <f t="shared" si="66"/>
        <v>768</v>
      </c>
      <c r="AH527" s="77">
        <f t="shared" si="67"/>
        <v>24</v>
      </c>
      <c r="AI527" s="89">
        <f t="shared" si="68"/>
        <v>0.30719999999999997</v>
      </c>
      <c r="AJ527" s="77" t="s">
        <v>2143</v>
      </c>
      <c r="AK527" s="77" t="s">
        <v>3424</v>
      </c>
      <c r="AL527" s="78">
        <v>44669</v>
      </c>
      <c r="AM527" s="78">
        <v>44669</v>
      </c>
      <c r="AN527" s="78">
        <v>44673</v>
      </c>
      <c r="AO527" s="78">
        <v>44673</v>
      </c>
      <c r="AP527" s="78">
        <v>44673</v>
      </c>
      <c r="AQ527" s="77" t="s">
        <v>89</v>
      </c>
      <c r="AR527" s="77"/>
      <c r="AS527" s="77" t="s">
        <v>3424</v>
      </c>
      <c r="AT527" s="78"/>
      <c r="AU527" s="78"/>
      <c r="AV527" s="78"/>
      <c r="AW527" s="77" t="s">
        <v>1198</v>
      </c>
      <c r="AX527" s="77" t="s">
        <v>116</v>
      </c>
      <c r="AY527" s="576"/>
      <c r="AZ527" s="576"/>
      <c r="BA527" s="576"/>
      <c r="BB527" s="576"/>
      <c r="BC527" s="576"/>
      <c r="BD527" s="576"/>
      <c r="BE527" s="77">
        <f t="shared" si="69"/>
        <v>17</v>
      </c>
      <c r="BF527" s="77">
        <f t="shared" si="70"/>
        <v>4</v>
      </c>
      <c r="BG527" s="77">
        <f t="shared" si="71"/>
        <v>2022</v>
      </c>
      <c r="BH527" s="89"/>
    </row>
    <row r="528" spans="1:60">
      <c r="A528" s="77" t="s">
        <v>428</v>
      </c>
      <c r="B528" s="77" t="s">
        <v>1264</v>
      </c>
      <c r="C528" s="77" t="s">
        <v>3428</v>
      </c>
      <c r="D528" s="78"/>
      <c r="E528" s="77" t="s">
        <v>3429</v>
      </c>
      <c r="F528" s="77" t="s">
        <v>2135</v>
      </c>
      <c r="G528" s="77" t="s">
        <v>2147</v>
      </c>
      <c r="H528" s="77" t="s">
        <v>2148</v>
      </c>
      <c r="I528" s="77" t="s">
        <v>531</v>
      </c>
      <c r="J528" s="77" t="s">
        <v>110</v>
      </c>
      <c r="K528" s="77">
        <v>91761</v>
      </c>
      <c r="L528" s="77" t="s">
        <v>653</v>
      </c>
      <c r="M528" s="77" t="s">
        <v>3430</v>
      </c>
      <c r="N528" s="77"/>
      <c r="O528" s="77"/>
      <c r="P528" s="77"/>
      <c r="Q528" s="77" t="s">
        <v>1267</v>
      </c>
      <c r="R528" s="77"/>
      <c r="S528" s="77"/>
      <c r="T528" s="77" t="s">
        <v>2299</v>
      </c>
      <c r="U528" s="77">
        <v>30390155</v>
      </c>
      <c r="V528" s="77">
        <v>14.75</v>
      </c>
      <c r="W528" s="77" t="s">
        <v>2579</v>
      </c>
      <c r="X528" s="77">
        <v>395</v>
      </c>
      <c r="Y528" s="77">
        <v>64</v>
      </c>
      <c r="Z528" s="77">
        <v>2</v>
      </c>
      <c r="AA528" s="89">
        <f t="shared" si="64"/>
        <v>2.528E-2</v>
      </c>
      <c r="AB528" s="77" t="s">
        <v>70</v>
      </c>
      <c r="AC528" s="78">
        <v>44681</v>
      </c>
      <c r="AD528" s="77"/>
      <c r="AE528" s="77" t="s">
        <v>2142</v>
      </c>
      <c r="AF528" s="77" t="str">
        <f t="shared" si="65"/>
        <v>CA0758041310T</v>
      </c>
      <c r="AG528" s="77">
        <f t="shared" si="66"/>
        <v>64</v>
      </c>
      <c r="AH528" s="77">
        <f t="shared" si="67"/>
        <v>2</v>
      </c>
      <c r="AI528" s="89">
        <f t="shared" si="68"/>
        <v>2.528E-2</v>
      </c>
      <c r="AJ528" s="77" t="s">
        <v>2143</v>
      </c>
      <c r="AK528" s="77" t="s">
        <v>3428</v>
      </c>
      <c r="AL528" s="78">
        <v>44669</v>
      </c>
      <c r="AM528" s="78">
        <v>44669</v>
      </c>
      <c r="AN528" s="78">
        <v>44673</v>
      </c>
      <c r="AO528" s="78">
        <v>44673</v>
      </c>
      <c r="AP528" s="78">
        <v>44673</v>
      </c>
      <c r="AQ528" s="77" t="s">
        <v>89</v>
      </c>
      <c r="AR528" s="77" t="s">
        <v>3431</v>
      </c>
      <c r="AS528" s="77" t="s">
        <v>3428</v>
      </c>
      <c r="AT528" s="78"/>
      <c r="AU528" s="78"/>
      <c r="AV528" s="78"/>
      <c r="AW528" s="77" t="s">
        <v>2156</v>
      </c>
      <c r="AX528" s="77" t="s">
        <v>116</v>
      </c>
      <c r="AY528" s="576"/>
      <c r="AZ528" s="576"/>
      <c r="BA528" s="576"/>
      <c r="BB528" s="576"/>
      <c r="BC528" s="576"/>
      <c r="BD528" s="576"/>
      <c r="BE528" s="77">
        <f t="shared" si="69"/>
        <v>17</v>
      </c>
      <c r="BF528" s="77">
        <f t="shared" si="70"/>
        <v>4</v>
      </c>
      <c r="BG528" s="77">
        <f t="shared" si="71"/>
        <v>2022</v>
      </c>
      <c r="BH528" s="89"/>
    </row>
    <row r="529" spans="1:60">
      <c r="A529" s="77" t="s">
        <v>428</v>
      </c>
      <c r="B529" s="77" t="s">
        <v>1264</v>
      </c>
      <c r="C529" s="77" t="s">
        <v>3432</v>
      </c>
      <c r="D529" s="78"/>
      <c r="E529" s="77" t="s">
        <v>3433</v>
      </c>
      <c r="F529" s="77" t="s">
        <v>2135</v>
      </c>
      <c r="G529" s="77" t="s">
        <v>2147</v>
      </c>
      <c r="H529" s="77" t="s">
        <v>2148</v>
      </c>
      <c r="I529" s="77" t="s">
        <v>531</v>
      </c>
      <c r="J529" s="77" t="s">
        <v>110</v>
      </c>
      <c r="K529" s="77">
        <v>91761</v>
      </c>
      <c r="L529" s="77" t="s">
        <v>653</v>
      </c>
      <c r="M529" s="77" t="s">
        <v>3430</v>
      </c>
      <c r="N529" s="77"/>
      <c r="O529" s="77"/>
      <c r="P529" s="77"/>
      <c r="Q529" s="77" t="s">
        <v>1267</v>
      </c>
      <c r="R529" s="77"/>
      <c r="S529" s="77"/>
      <c r="T529" s="77" t="s">
        <v>2299</v>
      </c>
      <c r="U529" s="77">
        <v>30390155</v>
      </c>
      <c r="V529" s="77">
        <v>14.75</v>
      </c>
      <c r="W529" s="77" t="s">
        <v>2579</v>
      </c>
      <c r="X529" s="77">
        <v>395</v>
      </c>
      <c r="Y529" s="77">
        <v>64</v>
      </c>
      <c r="Z529" s="77">
        <v>2</v>
      </c>
      <c r="AA529" s="89">
        <f t="shared" si="64"/>
        <v>2.528E-2</v>
      </c>
      <c r="AB529" s="77" t="s">
        <v>70</v>
      </c>
      <c r="AC529" s="78">
        <v>44681</v>
      </c>
      <c r="AD529" s="77"/>
      <c r="AE529" s="77" t="s">
        <v>2142</v>
      </c>
      <c r="AF529" s="77" t="str">
        <f t="shared" si="65"/>
        <v>CA0759041312T</v>
      </c>
      <c r="AG529" s="77">
        <f t="shared" si="66"/>
        <v>64</v>
      </c>
      <c r="AH529" s="77">
        <f t="shared" si="67"/>
        <v>2</v>
      </c>
      <c r="AI529" s="89">
        <f t="shared" si="68"/>
        <v>2.528E-2</v>
      </c>
      <c r="AJ529" s="77" t="s">
        <v>2143</v>
      </c>
      <c r="AK529" s="77" t="s">
        <v>3432</v>
      </c>
      <c r="AL529" s="78">
        <v>44669</v>
      </c>
      <c r="AM529" s="78">
        <v>44669</v>
      </c>
      <c r="AN529" s="78">
        <v>44673</v>
      </c>
      <c r="AO529" s="78">
        <v>44673</v>
      </c>
      <c r="AP529" s="78">
        <v>44673</v>
      </c>
      <c r="AQ529" s="77" t="s">
        <v>89</v>
      </c>
      <c r="AR529" s="77" t="s">
        <v>3434</v>
      </c>
      <c r="AS529" s="77" t="s">
        <v>3432</v>
      </c>
      <c r="AT529" s="78"/>
      <c r="AU529" s="78"/>
      <c r="AV529" s="78"/>
      <c r="AW529" s="77" t="s">
        <v>2156</v>
      </c>
      <c r="AX529" s="77" t="s">
        <v>116</v>
      </c>
      <c r="AY529" s="576"/>
      <c r="AZ529" s="576"/>
      <c r="BA529" s="576"/>
      <c r="BB529" s="576"/>
      <c r="BC529" s="576"/>
      <c r="BD529" s="576"/>
      <c r="BE529" s="77">
        <f t="shared" si="69"/>
        <v>17</v>
      </c>
      <c r="BF529" s="77">
        <f t="shared" si="70"/>
        <v>4</v>
      </c>
      <c r="BG529" s="77">
        <f t="shared" si="71"/>
        <v>2022</v>
      </c>
      <c r="BH529" s="89"/>
    </row>
    <row r="530" spans="1:60">
      <c r="A530" s="77" t="s">
        <v>428</v>
      </c>
      <c r="B530" s="77" t="s">
        <v>1264</v>
      </c>
      <c r="C530" s="77" t="s">
        <v>3435</v>
      </c>
      <c r="D530" s="78"/>
      <c r="E530" s="77" t="s">
        <v>3350</v>
      </c>
      <c r="F530" s="77" t="s">
        <v>2135</v>
      </c>
      <c r="G530" s="77" t="s">
        <v>2147</v>
      </c>
      <c r="H530" s="77" t="s">
        <v>2148</v>
      </c>
      <c r="I530" s="77" t="s">
        <v>531</v>
      </c>
      <c r="J530" s="77" t="s">
        <v>110</v>
      </c>
      <c r="K530" s="77">
        <v>91761</v>
      </c>
      <c r="L530" s="77" t="s">
        <v>1829</v>
      </c>
      <c r="M530" s="77" t="s">
        <v>1830</v>
      </c>
      <c r="N530" s="77" t="s">
        <v>962</v>
      </c>
      <c r="O530" s="77" t="s">
        <v>98</v>
      </c>
      <c r="P530" s="77">
        <v>32226</v>
      </c>
      <c r="Q530" s="77" t="s">
        <v>1267</v>
      </c>
      <c r="R530" s="77" t="s">
        <v>1831</v>
      </c>
      <c r="S530" s="77" t="s">
        <v>2498</v>
      </c>
      <c r="T530" s="77" t="s">
        <v>1833</v>
      </c>
      <c r="U530" s="77">
        <v>30390156</v>
      </c>
      <c r="V530" s="77">
        <v>14.75</v>
      </c>
      <c r="W530" s="77" t="s">
        <v>2552</v>
      </c>
      <c r="X530" s="77">
        <v>400</v>
      </c>
      <c r="Y530" s="77">
        <v>832</v>
      </c>
      <c r="Z530" s="77">
        <v>26</v>
      </c>
      <c r="AA530" s="89">
        <f t="shared" si="64"/>
        <v>0.33279999999999998</v>
      </c>
      <c r="AB530" s="77" t="s">
        <v>70</v>
      </c>
      <c r="AC530" s="78">
        <v>44681</v>
      </c>
      <c r="AD530" s="77"/>
      <c r="AE530" s="77" t="s">
        <v>2142</v>
      </c>
      <c r="AF530" s="77" t="str">
        <f t="shared" si="65"/>
        <v>CA2041040817T</v>
      </c>
      <c r="AG530" s="77">
        <f t="shared" si="66"/>
        <v>832</v>
      </c>
      <c r="AH530" s="77">
        <f t="shared" si="67"/>
        <v>26</v>
      </c>
      <c r="AI530" s="89">
        <f t="shared" si="68"/>
        <v>0.33279999999999998</v>
      </c>
      <c r="AJ530" s="77" t="s">
        <v>2143</v>
      </c>
      <c r="AK530" s="77" t="s">
        <v>3435</v>
      </c>
      <c r="AL530" s="78">
        <v>44670</v>
      </c>
      <c r="AM530" s="78">
        <v>44670</v>
      </c>
      <c r="AN530" s="78">
        <v>44673</v>
      </c>
      <c r="AO530" s="78">
        <v>44673</v>
      </c>
      <c r="AP530" s="78">
        <v>44673</v>
      </c>
      <c r="AQ530" s="77" t="s">
        <v>89</v>
      </c>
      <c r="AR530" s="77"/>
      <c r="AS530" s="77" t="s">
        <v>3435</v>
      </c>
      <c r="AT530" s="78"/>
      <c r="AU530" s="78"/>
      <c r="AV530" s="78"/>
      <c r="AW530" s="77" t="s">
        <v>1198</v>
      </c>
      <c r="AX530" s="77" t="s">
        <v>116</v>
      </c>
      <c r="AY530" s="576"/>
      <c r="AZ530" s="576"/>
      <c r="BA530" s="576"/>
      <c r="BB530" s="576"/>
      <c r="BC530" s="576"/>
      <c r="BD530" s="576"/>
      <c r="BE530" s="77">
        <f t="shared" si="69"/>
        <v>17</v>
      </c>
      <c r="BF530" s="77">
        <f t="shared" si="70"/>
        <v>4</v>
      </c>
      <c r="BG530" s="77">
        <f t="shared" si="71"/>
        <v>2022</v>
      </c>
      <c r="BH530" s="89"/>
    </row>
    <row r="531" spans="1:60">
      <c r="A531" s="77" t="s">
        <v>428</v>
      </c>
      <c r="B531" s="77" t="s">
        <v>56</v>
      </c>
      <c r="C531" s="77" t="s">
        <v>3436</v>
      </c>
      <c r="D531" s="78"/>
      <c r="E531" s="77" t="s">
        <v>3425</v>
      </c>
      <c r="F531" s="77" t="s">
        <v>2135</v>
      </c>
      <c r="G531" s="77" t="s">
        <v>3267</v>
      </c>
      <c r="H531" s="77" t="s">
        <v>3268</v>
      </c>
      <c r="I531" s="77" t="s">
        <v>2686</v>
      </c>
      <c r="J531" s="77" t="s">
        <v>110</v>
      </c>
      <c r="K531" s="77">
        <v>92833</v>
      </c>
      <c r="L531" s="77" t="s">
        <v>122</v>
      </c>
      <c r="M531" s="77" t="s">
        <v>3426</v>
      </c>
      <c r="N531" s="77"/>
      <c r="O531" s="77"/>
      <c r="P531" s="77"/>
      <c r="Q531" s="77" t="s">
        <v>1267</v>
      </c>
      <c r="R531" s="77"/>
      <c r="S531" s="77"/>
      <c r="T531" s="77" t="s">
        <v>3427</v>
      </c>
      <c r="U531" s="77">
        <v>30390456</v>
      </c>
      <c r="V531" s="77">
        <v>14.75</v>
      </c>
      <c r="W531" s="77" t="s">
        <v>2141</v>
      </c>
      <c r="X531" s="77">
        <v>400</v>
      </c>
      <c r="Y531" s="77">
        <v>768</v>
      </c>
      <c r="Z531" s="77">
        <v>24</v>
      </c>
      <c r="AA531" s="89">
        <f t="shared" si="64"/>
        <v>0.30719999999999997</v>
      </c>
      <c r="AB531" s="77" t="s">
        <v>88</v>
      </c>
      <c r="AC531" s="78">
        <v>44681</v>
      </c>
      <c r="AD531" s="77"/>
      <c r="AE531" s="77" t="s">
        <v>2142</v>
      </c>
      <c r="AF531" s="77" t="str">
        <f t="shared" si="65"/>
        <v>CA6644041321T</v>
      </c>
      <c r="AG531" s="77">
        <f t="shared" si="66"/>
        <v>768</v>
      </c>
      <c r="AH531" s="77">
        <f t="shared" si="67"/>
        <v>24</v>
      </c>
      <c r="AI531" s="89">
        <f t="shared" si="68"/>
        <v>0.30719999999999997</v>
      </c>
      <c r="AJ531" s="77" t="s">
        <v>2143</v>
      </c>
      <c r="AK531" s="77" t="s">
        <v>3436</v>
      </c>
      <c r="AL531" s="78">
        <v>44670</v>
      </c>
      <c r="AM531" s="78">
        <v>44670</v>
      </c>
      <c r="AN531" s="78">
        <v>44673</v>
      </c>
      <c r="AO531" s="78">
        <v>44673</v>
      </c>
      <c r="AP531" s="78">
        <v>44673</v>
      </c>
      <c r="AQ531" s="77" t="s">
        <v>89</v>
      </c>
      <c r="AR531" s="77"/>
      <c r="AS531" s="77" t="s">
        <v>3436</v>
      </c>
      <c r="AT531" s="78"/>
      <c r="AU531" s="78"/>
      <c r="AV531" s="78"/>
      <c r="AW531" s="77" t="s">
        <v>1198</v>
      </c>
      <c r="AX531" s="77" t="s">
        <v>116</v>
      </c>
      <c r="AY531" s="576"/>
      <c r="AZ531" s="576"/>
      <c r="BA531" s="576"/>
      <c r="BB531" s="576"/>
      <c r="BC531" s="576"/>
      <c r="BD531" s="576"/>
      <c r="BE531" s="77">
        <f t="shared" si="69"/>
        <v>17</v>
      </c>
      <c r="BF531" s="77">
        <f t="shared" si="70"/>
        <v>4</v>
      </c>
      <c r="BG531" s="77">
        <f t="shared" si="71"/>
        <v>2022</v>
      </c>
      <c r="BH531" s="89"/>
    </row>
    <row r="532" spans="1:60">
      <c r="A532" s="77" t="s">
        <v>428</v>
      </c>
      <c r="B532" s="77" t="s">
        <v>230</v>
      </c>
      <c r="C532" s="77" t="s">
        <v>3437</v>
      </c>
      <c r="D532" s="78"/>
      <c r="E532" s="77" t="s">
        <v>3438</v>
      </c>
      <c r="F532" s="77" t="s">
        <v>2368</v>
      </c>
      <c r="G532" s="77" t="s">
        <v>2369</v>
      </c>
      <c r="H532" s="77" t="s">
        <v>2370</v>
      </c>
      <c r="I532" s="77" t="s">
        <v>2371</v>
      </c>
      <c r="J532" s="77" t="s">
        <v>110</v>
      </c>
      <c r="K532" s="77">
        <v>94601</v>
      </c>
      <c r="L532" s="77" t="s">
        <v>2719</v>
      </c>
      <c r="M532" s="77" t="s">
        <v>3439</v>
      </c>
      <c r="N532" s="77"/>
      <c r="O532" s="77"/>
      <c r="P532" s="77"/>
      <c r="Q532" s="77" t="s">
        <v>1267</v>
      </c>
      <c r="R532" s="77"/>
      <c r="S532" s="77"/>
      <c r="T532" s="77" t="s">
        <v>3440</v>
      </c>
      <c r="U532" s="77">
        <v>30390456</v>
      </c>
      <c r="V532" s="77">
        <v>14.75</v>
      </c>
      <c r="W532" s="77" t="s">
        <v>2552</v>
      </c>
      <c r="X532" s="77">
        <v>400</v>
      </c>
      <c r="Y532" s="77">
        <v>768</v>
      </c>
      <c r="Z532" s="77">
        <v>24</v>
      </c>
      <c r="AA532" s="89">
        <f t="shared" ref="AA532:AA595" si="72">X532*Y532/1000000</f>
        <v>0.30719999999999997</v>
      </c>
      <c r="AB532" s="77" t="s">
        <v>88</v>
      </c>
      <c r="AC532" s="78">
        <v>44681</v>
      </c>
      <c r="AD532" s="77"/>
      <c r="AE532" s="77" t="s">
        <v>2142</v>
      </c>
      <c r="AF532" s="77" t="str">
        <f t="shared" ref="AF532:AF595" si="73">C532</f>
        <v>CA0092041410T</v>
      </c>
      <c r="AG532" s="77">
        <f t="shared" ref="AG532:AG595" si="74">Y532</f>
        <v>768</v>
      </c>
      <c r="AH532" s="77">
        <f t="shared" ref="AH532:AH595" si="75">Z532</f>
        <v>24</v>
      </c>
      <c r="AI532" s="89">
        <f t="shared" ref="AI532:AI595" si="76">AA532</f>
        <v>0.30719999999999997</v>
      </c>
      <c r="AJ532" s="77" t="s">
        <v>2143</v>
      </c>
      <c r="AK532" s="77" t="s">
        <v>3437</v>
      </c>
      <c r="AL532" s="78">
        <v>44670</v>
      </c>
      <c r="AM532" s="78">
        <v>44670</v>
      </c>
      <c r="AN532" s="78">
        <v>44673</v>
      </c>
      <c r="AO532" s="78">
        <v>44673</v>
      </c>
      <c r="AP532" s="78">
        <v>44673</v>
      </c>
      <c r="AQ532" s="77" t="s">
        <v>89</v>
      </c>
      <c r="AR532" s="77"/>
      <c r="AS532" s="77" t="s">
        <v>3437</v>
      </c>
      <c r="AT532" s="78"/>
      <c r="AU532" s="78"/>
      <c r="AV532" s="78"/>
      <c r="AW532" s="77" t="s">
        <v>1198</v>
      </c>
      <c r="AX532" s="77" t="s">
        <v>116</v>
      </c>
      <c r="AY532" s="576"/>
      <c r="AZ532" s="576"/>
      <c r="BA532" s="576"/>
      <c r="BB532" s="576"/>
      <c r="BC532" s="576"/>
      <c r="BD532" s="576"/>
      <c r="BE532" s="77">
        <f t="shared" ref="BE532:BE595" si="77">WEEKNUM(AN532)</f>
        <v>17</v>
      </c>
      <c r="BF532" s="77">
        <f t="shared" ref="BF532:BF595" si="78">MONTH(AL532)</f>
        <v>4</v>
      </c>
      <c r="BG532" s="77">
        <f t="shared" ref="BG532:BG595" si="79">YEAR(AL532)</f>
        <v>2022</v>
      </c>
      <c r="BH532" s="89"/>
    </row>
    <row r="533" spans="1:60">
      <c r="A533" s="77" t="s">
        <v>428</v>
      </c>
      <c r="B533" s="77" t="s">
        <v>230</v>
      </c>
      <c r="C533" s="77" t="s">
        <v>3441</v>
      </c>
      <c r="D533" s="78"/>
      <c r="E533" s="77" t="s">
        <v>3442</v>
      </c>
      <c r="F533" s="77" t="s">
        <v>2368</v>
      </c>
      <c r="G533" s="77" t="s">
        <v>2369</v>
      </c>
      <c r="H533" s="77" t="s">
        <v>2370</v>
      </c>
      <c r="I533" s="77" t="s">
        <v>2371</v>
      </c>
      <c r="J533" s="77" t="s">
        <v>110</v>
      </c>
      <c r="K533" s="77">
        <v>94601</v>
      </c>
      <c r="L533" s="77" t="s">
        <v>2719</v>
      </c>
      <c r="M533" s="77" t="s">
        <v>3439</v>
      </c>
      <c r="N533" s="77"/>
      <c r="O533" s="77"/>
      <c r="P533" s="77"/>
      <c r="Q533" s="77" t="s">
        <v>1267</v>
      </c>
      <c r="R533" s="77"/>
      <c r="S533" s="77"/>
      <c r="T533" s="77" t="s">
        <v>3440</v>
      </c>
      <c r="U533" s="77">
        <v>30390456</v>
      </c>
      <c r="V533" s="77">
        <v>14.75</v>
      </c>
      <c r="W533" s="77" t="s">
        <v>2552</v>
      </c>
      <c r="X533" s="77">
        <v>400</v>
      </c>
      <c r="Y533" s="77">
        <v>768</v>
      </c>
      <c r="Z533" s="77">
        <v>24</v>
      </c>
      <c r="AA533" s="89">
        <f t="shared" si="72"/>
        <v>0.30719999999999997</v>
      </c>
      <c r="AB533" s="77" t="s">
        <v>88</v>
      </c>
      <c r="AC533" s="78">
        <v>44681</v>
      </c>
      <c r="AD533" s="77"/>
      <c r="AE533" s="77" t="s">
        <v>2142</v>
      </c>
      <c r="AF533" s="77" t="str">
        <f t="shared" si="73"/>
        <v>CA0093041412T</v>
      </c>
      <c r="AG533" s="77">
        <f t="shared" si="74"/>
        <v>768</v>
      </c>
      <c r="AH533" s="77">
        <f t="shared" si="75"/>
        <v>24</v>
      </c>
      <c r="AI533" s="89">
        <f t="shared" si="76"/>
        <v>0.30719999999999997</v>
      </c>
      <c r="AJ533" s="77" t="s">
        <v>2143</v>
      </c>
      <c r="AK533" s="77" t="s">
        <v>3441</v>
      </c>
      <c r="AL533" s="78">
        <v>44670</v>
      </c>
      <c r="AM533" s="78">
        <v>44670</v>
      </c>
      <c r="AN533" s="78">
        <v>44673</v>
      </c>
      <c r="AO533" s="78">
        <v>44673</v>
      </c>
      <c r="AP533" s="78">
        <v>44673</v>
      </c>
      <c r="AQ533" s="77" t="s">
        <v>89</v>
      </c>
      <c r="AR533" s="77"/>
      <c r="AS533" s="77" t="s">
        <v>3441</v>
      </c>
      <c r="AT533" s="78"/>
      <c r="AU533" s="78"/>
      <c r="AV533" s="78"/>
      <c r="AW533" s="77" t="s">
        <v>1198</v>
      </c>
      <c r="AX533" s="77" t="s">
        <v>116</v>
      </c>
      <c r="AY533" s="576"/>
      <c r="AZ533" s="576"/>
      <c r="BA533" s="576"/>
      <c r="BB533" s="576"/>
      <c r="BC533" s="576"/>
      <c r="BD533" s="576"/>
      <c r="BE533" s="77">
        <f t="shared" si="77"/>
        <v>17</v>
      </c>
      <c r="BF533" s="77">
        <f t="shared" si="78"/>
        <v>4</v>
      </c>
      <c r="BG533" s="77">
        <f t="shared" si="79"/>
        <v>2022</v>
      </c>
      <c r="BH533" s="89"/>
    </row>
    <row r="534" spans="1:60">
      <c r="A534" s="77" t="s">
        <v>428</v>
      </c>
      <c r="B534" s="77" t="s">
        <v>230</v>
      </c>
      <c r="C534" s="77" t="s">
        <v>3443</v>
      </c>
      <c r="D534" s="78"/>
      <c r="E534" s="77" t="s">
        <v>3444</v>
      </c>
      <c r="F534" s="77" t="s">
        <v>2135</v>
      </c>
      <c r="G534" s="77" t="s">
        <v>2136</v>
      </c>
      <c r="H534" s="77" t="s">
        <v>2137</v>
      </c>
      <c r="I534" s="77" t="s">
        <v>2138</v>
      </c>
      <c r="J534" s="77" t="s">
        <v>110</v>
      </c>
      <c r="K534" s="77">
        <v>90248</v>
      </c>
      <c r="L534" s="77" t="s">
        <v>2466</v>
      </c>
      <c r="M534" s="77" t="s">
        <v>3445</v>
      </c>
      <c r="N534" s="77"/>
      <c r="O534" s="77"/>
      <c r="P534" s="77"/>
      <c r="Q534" s="77" t="s">
        <v>1267</v>
      </c>
      <c r="R534" s="77"/>
      <c r="S534" s="77"/>
      <c r="T534" s="77" t="s">
        <v>2468</v>
      </c>
      <c r="U534" s="77">
        <v>30390156</v>
      </c>
      <c r="V534" s="77">
        <v>14.75</v>
      </c>
      <c r="W534" s="77" t="s">
        <v>2552</v>
      </c>
      <c r="X534" s="77">
        <v>400</v>
      </c>
      <c r="Y534" s="77">
        <v>832</v>
      </c>
      <c r="Z534" s="77">
        <v>26</v>
      </c>
      <c r="AA534" s="89">
        <f t="shared" si="72"/>
        <v>0.33279999999999998</v>
      </c>
      <c r="AB534" s="77" t="s">
        <v>88</v>
      </c>
      <c r="AC534" s="78">
        <v>44681</v>
      </c>
      <c r="AD534" s="77"/>
      <c r="AE534" s="77" t="s">
        <v>2142</v>
      </c>
      <c r="AF534" s="77" t="str">
        <f t="shared" si="73"/>
        <v>CA4555041413T</v>
      </c>
      <c r="AG534" s="77">
        <f t="shared" si="74"/>
        <v>832</v>
      </c>
      <c r="AH534" s="77">
        <f t="shared" si="75"/>
        <v>26</v>
      </c>
      <c r="AI534" s="89">
        <f t="shared" si="76"/>
        <v>0.33279999999999998</v>
      </c>
      <c r="AJ534" s="77" t="s">
        <v>2143</v>
      </c>
      <c r="AK534" s="77" t="s">
        <v>3443</v>
      </c>
      <c r="AL534" s="78">
        <v>44670</v>
      </c>
      <c r="AM534" s="78">
        <v>44670</v>
      </c>
      <c r="AN534" s="78">
        <v>44673</v>
      </c>
      <c r="AO534" s="78">
        <v>44673</v>
      </c>
      <c r="AP534" s="78">
        <v>44673</v>
      </c>
      <c r="AQ534" s="77" t="s">
        <v>89</v>
      </c>
      <c r="AR534" s="77"/>
      <c r="AS534" s="77" t="s">
        <v>3443</v>
      </c>
      <c r="AT534" s="78"/>
      <c r="AU534" s="78"/>
      <c r="AV534" s="78"/>
      <c r="AW534" s="77" t="s">
        <v>1198</v>
      </c>
      <c r="AX534" s="77" t="s">
        <v>116</v>
      </c>
      <c r="AY534" s="576"/>
      <c r="AZ534" s="576"/>
      <c r="BA534" s="576"/>
      <c r="BB534" s="576"/>
      <c r="BC534" s="576"/>
      <c r="BD534" s="576"/>
      <c r="BE534" s="77">
        <f t="shared" si="77"/>
        <v>17</v>
      </c>
      <c r="BF534" s="77">
        <f t="shared" si="78"/>
        <v>4</v>
      </c>
      <c r="BG534" s="77">
        <f t="shared" si="79"/>
        <v>2022</v>
      </c>
      <c r="BH534" s="89"/>
    </row>
    <row r="535" spans="1:60">
      <c r="A535" s="77" t="s">
        <v>428</v>
      </c>
      <c r="B535" s="77" t="s">
        <v>230</v>
      </c>
      <c r="C535" s="77" t="s">
        <v>3446</v>
      </c>
      <c r="D535" s="78"/>
      <c r="E535" s="77" t="s">
        <v>3442</v>
      </c>
      <c r="F535" s="77" t="s">
        <v>2368</v>
      </c>
      <c r="G535" s="77" t="s">
        <v>2369</v>
      </c>
      <c r="H535" s="77" t="s">
        <v>2370</v>
      </c>
      <c r="I535" s="77" t="s">
        <v>2371</v>
      </c>
      <c r="J535" s="77" t="s">
        <v>110</v>
      </c>
      <c r="K535" s="77">
        <v>94601</v>
      </c>
      <c r="L535" s="77" t="s">
        <v>2719</v>
      </c>
      <c r="M535" s="77" t="s">
        <v>3439</v>
      </c>
      <c r="N535" s="77"/>
      <c r="O535" s="77"/>
      <c r="P535" s="77"/>
      <c r="Q535" s="77" t="s">
        <v>1267</v>
      </c>
      <c r="R535" s="77"/>
      <c r="S535" s="77"/>
      <c r="T535" s="77" t="s">
        <v>3440</v>
      </c>
      <c r="U535" s="77">
        <v>30390456</v>
      </c>
      <c r="V535" s="77">
        <v>14.75</v>
      </c>
      <c r="W535" s="77" t="s">
        <v>2552</v>
      </c>
      <c r="X535" s="77">
        <v>400</v>
      </c>
      <c r="Y535" s="77">
        <v>768</v>
      </c>
      <c r="Z535" s="77">
        <v>24</v>
      </c>
      <c r="AA535" s="89">
        <f t="shared" si="72"/>
        <v>0.30719999999999997</v>
      </c>
      <c r="AB535" s="77" t="s">
        <v>88</v>
      </c>
      <c r="AC535" s="78">
        <v>44681</v>
      </c>
      <c r="AD535" s="77"/>
      <c r="AE535" s="77" t="s">
        <v>2142</v>
      </c>
      <c r="AF535" s="77" t="str">
        <f t="shared" si="73"/>
        <v>CA0093041411T</v>
      </c>
      <c r="AG535" s="77">
        <f t="shared" si="74"/>
        <v>768</v>
      </c>
      <c r="AH535" s="77">
        <f t="shared" si="75"/>
        <v>24</v>
      </c>
      <c r="AI535" s="89">
        <f t="shared" si="76"/>
        <v>0.30719999999999997</v>
      </c>
      <c r="AJ535" s="77" t="s">
        <v>2143</v>
      </c>
      <c r="AK535" s="77" t="s">
        <v>3446</v>
      </c>
      <c r="AL535" s="78">
        <v>44671</v>
      </c>
      <c r="AM535" s="78">
        <v>44671</v>
      </c>
      <c r="AN535" s="78">
        <v>44673</v>
      </c>
      <c r="AO535" s="78">
        <v>44673</v>
      </c>
      <c r="AP535" s="78">
        <v>44673</v>
      </c>
      <c r="AQ535" s="77" t="s">
        <v>89</v>
      </c>
      <c r="AR535" s="77"/>
      <c r="AS535" s="77" t="s">
        <v>3446</v>
      </c>
      <c r="AT535" s="78"/>
      <c r="AU535" s="78"/>
      <c r="AV535" s="78"/>
      <c r="AW535" s="77" t="s">
        <v>1198</v>
      </c>
      <c r="AX535" s="77" t="s">
        <v>116</v>
      </c>
      <c r="AY535" s="576"/>
      <c r="AZ535" s="576"/>
      <c r="BA535" s="576"/>
      <c r="BB535" s="576"/>
      <c r="BC535" s="576"/>
      <c r="BD535" s="576"/>
      <c r="BE535" s="77">
        <f t="shared" si="77"/>
        <v>17</v>
      </c>
      <c r="BF535" s="77">
        <f t="shared" si="78"/>
        <v>4</v>
      </c>
      <c r="BG535" s="77">
        <f t="shared" si="79"/>
        <v>2022</v>
      </c>
      <c r="BH535" s="89"/>
    </row>
    <row r="536" spans="1:60">
      <c r="A536" s="77" t="s">
        <v>428</v>
      </c>
      <c r="B536" s="77" t="s">
        <v>1264</v>
      </c>
      <c r="C536" s="77" t="s">
        <v>3447</v>
      </c>
      <c r="D536" s="78"/>
      <c r="E536" s="77" t="s">
        <v>3448</v>
      </c>
      <c r="F536" s="77" t="s">
        <v>2368</v>
      </c>
      <c r="G536" s="77" t="s">
        <v>2369</v>
      </c>
      <c r="H536" s="77" t="s">
        <v>2370</v>
      </c>
      <c r="I536" s="77" t="s">
        <v>2371</v>
      </c>
      <c r="J536" s="77" t="s">
        <v>110</v>
      </c>
      <c r="K536" s="77">
        <v>94601</v>
      </c>
      <c r="L536" s="77" t="s">
        <v>653</v>
      </c>
      <c r="M536" s="77" t="s">
        <v>3397</v>
      </c>
      <c r="N536" s="77"/>
      <c r="O536" s="77"/>
      <c r="P536" s="77"/>
      <c r="Q536" s="77" t="s">
        <v>1267</v>
      </c>
      <c r="R536" s="77"/>
      <c r="S536" s="77"/>
      <c r="T536" s="77" t="s">
        <v>3398</v>
      </c>
      <c r="U536" s="77">
        <v>30390455</v>
      </c>
      <c r="V536" s="77">
        <v>14.75</v>
      </c>
      <c r="W536" s="77" t="s">
        <v>2579</v>
      </c>
      <c r="X536" s="77">
        <v>395</v>
      </c>
      <c r="Y536" s="77">
        <v>832</v>
      </c>
      <c r="Z536" s="77">
        <v>26</v>
      </c>
      <c r="AA536" s="89">
        <f t="shared" si="72"/>
        <v>0.32863999999999999</v>
      </c>
      <c r="AB536" s="77" t="s">
        <v>70</v>
      </c>
      <c r="AC536" s="78">
        <v>44681</v>
      </c>
      <c r="AD536" s="77"/>
      <c r="AE536" s="77" t="s">
        <v>2142</v>
      </c>
      <c r="AF536" s="77" t="str">
        <f t="shared" si="73"/>
        <v>CA0756041306T</v>
      </c>
      <c r="AG536" s="77">
        <f t="shared" si="74"/>
        <v>832</v>
      </c>
      <c r="AH536" s="77">
        <f t="shared" si="75"/>
        <v>26</v>
      </c>
      <c r="AI536" s="89">
        <f t="shared" si="76"/>
        <v>0.32863999999999999</v>
      </c>
      <c r="AJ536" s="77" t="s">
        <v>2143</v>
      </c>
      <c r="AK536" s="77" t="s">
        <v>3447</v>
      </c>
      <c r="AL536" s="78">
        <v>44672</v>
      </c>
      <c r="AM536" s="78">
        <v>44672</v>
      </c>
      <c r="AN536" s="78">
        <v>44673</v>
      </c>
      <c r="AO536" s="78">
        <v>44673</v>
      </c>
      <c r="AP536" s="78">
        <v>44673</v>
      </c>
      <c r="AQ536" s="77" t="s">
        <v>89</v>
      </c>
      <c r="AR536" s="77"/>
      <c r="AS536" s="77" t="s">
        <v>3447</v>
      </c>
      <c r="AT536" s="78"/>
      <c r="AU536" s="78"/>
      <c r="AV536" s="78"/>
      <c r="AW536" s="77" t="s">
        <v>1198</v>
      </c>
      <c r="AX536" s="77" t="s">
        <v>116</v>
      </c>
      <c r="AY536" s="576"/>
      <c r="AZ536" s="576"/>
      <c r="BA536" s="576"/>
      <c r="BB536" s="576"/>
      <c r="BC536" s="576"/>
      <c r="BD536" s="576"/>
      <c r="BE536" s="77">
        <f t="shared" si="77"/>
        <v>17</v>
      </c>
      <c r="BF536" s="77">
        <f t="shared" si="78"/>
        <v>4</v>
      </c>
      <c r="BG536" s="77">
        <f t="shared" si="79"/>
        <v>2022</v>
      </c>
      <c r="BH536" s="89"/>
    </row>
    <row r="537" spans="1:60">
      <c r="A537" s="77" t="s">
        <v>428</v>
      </c>
      <c r="B537" s="77" t="s">
        <v>2132</v>
      </c>
      <c r="C537" s="77" t="s">
        <v>3449</v>
      </c>
      <c r="D537" s="78"/>
      <c r="E537" s="77" t="s">
        <v>3450</v>
      </c>
      <c r="F537" s="77" t="s">
        <v>2135</v>
      </c>
      <c r="G537" s="77" t="s">
        <v>2574</v>
      </c>
      <c r="H537" s="77" t="s">
        <v>2575</v>
      </c>
      <c r="I537" s="77" t="s">
        <v>2576</v>
      </c>
      <c r="J537" s="77" t="s">
        <v>110</v>
      </c>
      <c r="K537" s="77">
        <v>90501</v>
      </c>
      <c r="L537" s="77" t="s">
        <v>2168</v>
      </c>
      <c r="M537" s="77" t="s">
        <v>3451</v>
      </c>
      <c r="N537" s="77"/>
      <c r="O537" s="77"/>
      <c r="P537" s="77"/>
      <c r="Q537" s="77" t="s">
        <v>1267</v>
      </c>
      <c r="R537" s="77"/>
      <c r="S537" s="77"/>
      <c r="T537" s="77" t="s">
        <v>3452</v>
      </c>
      <c r="U537" s="77">
        <v>30390156</v>
      </c>
      <c r="V537" s="77">
        <v>14.75</v>
      </c>
      <c r="W537" s="77" t="s">
        <v>2552</v>
      </c>
      <c r="X537" s="77">
        <v>400</v>
      </c>
      <c r="Y537" s="77">
        <v>768</v>
      </c>
      <c r="Z537" s="77">
        <v>24</v>
      </c>
      <c r="AA537" s="89">
        <f t="shared" si="72"/>
        <v>0.30719999999999997</v>
      </c>
      <c r="AB537" s="77" t="s">
        <v>70</v>
      </c>
      <c r="AC537" s="78">
        <v>44681</v>
      </c>
      <c r="AD537" s="77"/>
      <c r="AE537" s="77" t="s">
        <v>2142</v>
      </c>
      <c r="AF537" s="77" t="str">
        <f t="shared" si="73"/>
        <v>CA2783041378T</v>
      </c>
      <c r="AG537" s="77">
        <f t="shared" si="74"/>
        <v>768</v>
      </c>
      <c r="AH537" s="77">
        <f t="shared" si="75"/>
        <v>24</v>
      </c>
      <c r="AI537" s="89">
        <f t="shared" si="76"/>
        <v>0.30719999999999997</v>
      </c>
      <c r="AJ537" s="77" t="s">
        <v>2143</v>
      </c>
      <c r="AK537" s="77" t="s">
        <v>3449</v>
      </c>
      <c r="AL537" s="78">
        <v>44672</v>
      </c>
      <c r="AM537" s="78">
        <v>44672</v>
      </c>
      <c r="AN537" s="78">
        <v>44673</v>
      </c>
      <c r="AO537" s="78">
        <v>44673</v>
      </c>
      <c r="AP537" s="78">
        <v>44673</v>
      </c>
      <c r="AQ537" s="77" t="s">
        <v>89</v>
      </c>
      <c r="AR537" s="77"/>
      <c r="AS537" s="77" t="s">
        <v>3449</v>
      </c>
      <c r="AT537" s="78"/>
      <c r="AU537" s="78"/>
      <c r="AV537" s="78"/>
      <c r="AW537" s="77" t="s">
        <v>1198</v>
      </c>
      <c r="AX537" s="77" t="s">
        <v>116</v>
      </c>
      <c r="AY537" s="576"/>
      <c r="AZ537" s="576"/>
      <c r="BA537" s="576"/>
      <c r="BB537" s="576"/>
      <c r="BC537" s="576"/>
      <c r="BD537" s="576"/>
      <c r="BE537" s="77">
        <f t="shared" si="77"/>
        <v>17</v>
      </c>
      <c r="BF537" s="77">
        <f t="shared" si="78"/>
        <v>4</v>
      </c>
      <c r="BG537" s="77">
        <f t="shared" si="79"/>
        <v>2022</v>
      </c>
      <c r="BH537" s="89"/>
    </row>
    <row r="538" spans="1:60">
      <c r="A538" s="77" t="s">
        <v>55</v>
      </c>
      <c r="B538" s="77" t="s">
        <v>2132</v>
      </c>
      <c r="C538" s="77" t="s">
        <v>3453</v>
      </c>
      <c r="D538" s="78"/>
      <c r="E538" s="77" t="s">
        <v>3454</v>
      </c>
      <c r="F538" s="77" t="s">
        <v>2135</v>
      </c>
      <c r="G538" s="77" t="s">
        <v>2147</v>
      </c>
      <c r="H538" s="77" t="s">
        <v>2148</v>
      </c>
      <c r="I538" s="77" t="s">
        <v>531</v>
      </c>
      <c r="J538" s="77" t="s">
        <v>110</v>
      </c>
      <c r="K538" s="77">
        <v>91761</v>
      </c>
      <c r="L538" s="77" t="s">
        <v>107</v>
      </c>
      <c r="M538" s="77" t="s">
        <v>3455</v>
      </c>
      <c r="N538" s="77"/>
      <c r="O538" s="77"/>
      <c r="P538" s="77"/>
      <c r="Q538" s="77" t="s">
        <v>1267</v>
      </c>
      <c r="R538" s="77"/>
      <c r="S538" s="77"/>
      <c r="T538" s="77" t="s">
        <v>3088</v>
      </c>
      <c r="U538" s="77">
        <v>30397471</v>
      </c>
      <c r="V538" s="77">
        <v>15</v>
      </c>
      <c r="W538" s="77" t="s">
        <v>2819</v>
      </c>
      <c r="X538" s="77">
        <v>475</v>
      </c>
      <c r="Y538" s="77">
        <v>635</v>
      </c>
      <c r="Z538" s="77">
        <v>22</v>
      </c>
      <c r="AA538" s="89">
        <f t="shared" si="72"/>
        <v>0.30162499999999998</v>
      </c>
      <c r="AB538" s="77" t="s">
        <v>88</v>
      </c>
      <c r="AC538" s="78">
        <v>44681</v>
      </c>
      <c r="AD538" s="77"/>
      <c r="AE538" s="77" t="s">
        <v>2142</v>
      </c>
      <c r="AF538" s="77" t="str">
        <f t="shared" si="73"/>
        <v>CA4501041501T</v>
      </c>
      <c r="AG538" s="77">
        <f t="shared" si="74"/>
        <v>635</v>
      </c>
      <c r="AH538" s="77">
        <f t="shared" si="75"/>
        <v>22</v>
      </c>
      <c r="AI538" s="89">
        <f t="shared" si="76"/>
        <v>0.30162499999999998</v>
      </c>
      <c r="AJ538" s="77" t="s">
        <v>2143</v>
      </c>
      <c r="AK538" s="77" t="s">
        <v>3453</v>
      </c>
      <c r="AL538" s="78">
        <v>44672</v>
      </c>
      <c r="AM538" s="78">
        <v>44672</v>
      </c>
      <c r="AN538" s="78">
        <v>44673</v>
      </c>
      <c r="AO538" s="78">
        <v>44673</v>
      </c>
      <c r="AP538" s="78">
        <v>44673</v>
      </c>
      <c r="AQ538" s="77" t="s">
        <v>89</v>
      </c>
      <c r="AR538" s="77"/>
      <c r="AS538" s="77" t="s">
        <v>3453</v>
      </c>
      <c r="AT538" s="78"/>
      <c r="AU538" s="78"/>
      <c r="AV538" s="78"/>
      <c r="AW538" s="77" t="s">
        <v>1198</v>
      </c>
      <c r="AX538" s="77" t="s">
        <v>116</v>
      </c>
      <c r="AY538" s="576"/>
      <c r="AZ538" s="576"/>
      <c r="BA538" s="576"/>
      <c r="BB538" s="576"/>
      <c r="BC538" s="576">
        <v>76.959999999999994</v>
      </c>
      <c r="BD538" s="576"/>
      <c r="BE538" s="77">
        <f t="shared" si="77"/>
        <v>17</v>
      </c>
      <c r="BF538" s="77">
        <f t="shared" si="78"/>
        <v>4</v>
      </c>
      <c r="BG538" s="77">
        <f t="shared" si="79"/>
        <v>2022</v>
      </c>
      <c r="BH538" s="89" t="s">
        <v>2845</v>
      </c>
    </row>
    <row r="539" spans="1:60">
      <c r="A539" s="77" t="s">
        <v>55</v>
      </c>
      <c r="B539" s="77" t="s">
        <v>2132</v>
      </c>
      <c r="C539" s="77" t="s">
        <v>3456</v>
      </c>
      <c r="D539" s="78"/>
      <c r="E539" s="77" t="s">
        <v>3454</v>
      </c>
      <c r="F539" s="77" t="s">
        <v>2135</v>
      </c>
      <c r="G539" s="77" t="s">
        <v>2136</v>
      </c>
      <c r="H539" s="77" t="s">
        <v>2137</v>
      </c>
      <c r="I539" s="77" t="s">
        <v>2138</v>
      </c>
      <c r="J539" s="77" t="s">
        <v>110</v>
      </c>
      <c r="K539" s="77">
        <v>90248</v>
      </c>
      <c r="L539" s="77" t="s">
        <v>107</v>
      </c>
      <c r="M539" s="77" t="s">
        <v>3455</v>
      </c>
      <c r="N539" s="77"/>
      <c r="O539" s="77"/>
      <c r="P539" s="77"/>
      <c r="Q539" s="77" t="s">
        <v>1267</v>
      </c>
      <c r="R539" s="77"/>
      <c r="S539" s="77"/>
      <c r="T539" s="77" t="s">
        <v>3088</v>
      </c>
      <c r="U539" s="77">
        <v>30397471</v>
      </c>
      <c r="V539" s="77">
        <v>15</v>
      </c>
      <c r="W539" s="77" t="s">
        <v>2819</v>
      </c>
      <c r="X539" s="77">
        <v>475</v>
      </c>
      <c r="Y539" s="77">
        <v>438</v>
      </c>
      <c r="Z539" s="77">
        <v>16</v>
      </c>
      <c r="AA539" s="89">
        <f t="shared" si="72"/>
        <v>0.20805000000000001</v>
      </c>
      <c r="AB539" s="77" t="s">
        <v>88</v>
      </c>
      <c r="AC539" s="78">
        <v>44681</v>
      </c>
      <c r="AD539" s="77"/>
      <c r="AE539" s="77" t="s">
        <v>2142</v>
      </c>
      <c r="AF539" s="77" t="str">
        <f t="shared" si="73"/>
        <v>CA4501041502T</v>
      </c>
      <c r="AG539" s="77">
        <f t="shared" si="74"/>
        <v>438</v>
      </c>
      <c r="AH539" s="77">
        <f t="shared" si="75"/>
        <v>16</v>
      </c>
      <c r="AI539" s="89">
        <f t="shared" si="76"/>
        <v>0.20805000000000001</v>
      </c>
      <c r="AJ539" s="77" t="s">
        <v>2143</v>
      </c>
      <c r="AK539" s="77" t="s">
        <v>3456</v>
      </c>
      <c r="AL539" s="78">
        <v>44672</v>
      </c>
      <c r="AM539" s="78">
        <v>44672</v>
      </c>
      <c r="AN539" s="78">
        <v>44673</v>
      </c>
      <c r="AO539" s="78">
        <v>44673</v>
      </c>
      <c r="AP539" s="78">
        <v>44673</v>
      </c>
      <c r="AQ539" s="77" t="s">
        <v>89</v>
      </c>
      <c r="AR539" s="77" t="s">
        <v>3457</v>
      </c>
      <c r="AS539" s="77" t="s">
        <v>3456</v>
      </c>
      <c r="AT539" s="78"/>
      <c r="AU539" s="78"/>
      <c r="AV539" s="78"/>
      <c r="AW539" s="77" t="s">
        <v>1198</v>
      </c>
      <c r="AX539" s="77" t="s">
        <v>116</v>
      </c>
      <c r="AY539" s="576"/>
      <c r="AZ539" s="576"/>
      <c r="BA539" s="576"/>
      <c r="BB539" s="576"/>
      <c r="BC539" s="576"/>
      <c r="BD539" s="576"/>
      <c r="BE539" s="77">
        <f t="shared" si="77"/>
        <v>17</v>
      </c>
      <c r="BF539" s="77">
        <f t="shared" si="78"/>
        <v>4</v>
      </c>
      <c r="BG539" s="77">
        <f t="shared" si="79"/>
        <v>2022</v>
      </c>
      <c r="BH539" s="89"/>
    </row>
    <row r="540" spans="1:60">
      <c r="A540" s="77" t="s">
        <v>428</v>
      </c>
      <c r="B540" s="77" t="s">
        <v>2132</v>
      </c>
      <c r="C540" s="77" t="s">
        <v>3458</v>
      </c>
      <c r="D540" s="78"/>
      <c r="E540" s="77" t="s">
        <v>3459</v>
      </c>
      <c r="F540" s="77" t="s">
        <v>2135</v>
      </c>
      <c r="G540" s="77" t="s">
        <v>2147</v>
      </c>
      <c r="H540" s="77" t="s">
        <v>2148</v>
      </c>
      <c r="I540" s="77" t="s">
        <v>531</v>
      </c>
      <c r="J540" s="77" t="s">
        <v>110</v>
      </c>
      <c r="K540" s="77">
        <v>91761</v>
      </c>
      <c r="L540" s="77" t="s">
        <v>2168</v>
      </c>
      <c r="M540" s="77" t="s">
        <v>3460</v>
      </c>
      <c r="N540" s="77"/>
      <c r="O540" s="77"/>
      <c r="P540" s="77"/>
      <c r="Q540" s="77" t="s">
        <v>1267</v>
      </c>
      <c r="R540" s="77"/>
      <c r="S540" s="77"/>
      <c r="T540" s="77" t="s">
        <v>3461</v>
      </c>
      <c r="U540" s="77">
        <v>30390156</v>
      </c>
      <c r="V540" s="77">
        <v>14.75</v>
      </c>
      <c r="W540" s="77" t="s">
        <v>2552</v>
      </c>
      <c r="X540" s="77">
        <v>400</v>
      </c>
      <c r="Y540" s="77">
        <v>768</v>
      </c>
      <c r="Z540" s="77">
        <v>24</v>
      </c>
      <c r="AA540" s="89">
        <f t="shared" si="72"/>
        <v>0.30719999999999997</v>
      </c>
      <c r="AB540" s="77" t="s">
        <v>70</v>
      </c>
      <c r="AC540" s="78">
        <v>44681</v>
      </c>
      <c r="AD540" s="77"/>
      <c r="AE540" s="77" t="s">
        <v>2142</v>
      </c>
      <c r="AF540" s="77" t="str">
        <f t="shared" si="73"/>
        <v>CA1961041503T</v>
      </c>
      <c r="AG540" s="77">
        <f t="shared" si="74"/>
        <v>768</v>
      </c>
      <c r="AH540" s="77">
        <f t="shared" si="75"/>
        <v>24</v>
      </c>
      <c r="AI540" s="89">
        <f t="shared" si="76"/>
        <v>0.30719999999999997</v>
      </c>
      <c r="AJ540" s="77" t="s">
        <v>2143</v>
      </c>
      <c r="AK540" s="77" t="s">
        <v>3458</v>
      </c>
      <c r="AL540" s="78">
        <v>44672</v>
      </c>
      <c r="AM540" s="78">
        <v>44672</v>
      </c>
      <c r="AN540" s="78">
        <v>44673</v>
      </c>
      <c r="AO540" s="78">
        <v>44673</v>
      </c>
      <c r="AP540" s="78">
        <v>44673</v>
      </c>
      <c r="AQ540" s="77" t="s">
        <v>89</v>
      </c>
      <c r="AR540" s="77"/>
      <c r="AS540" s="77" t="s">
        <v>3458</v>
      </c>
      <c r="AT540" s="78"/>
      <c r="AU540" s="78"/>
      <c r="AV540" s="78"/>
      <c r="AW540" s="77" t="s">
        <v>1198</v>
      </c>
      <c r="AX540" s="77" t="s">
        <v>116</v>
      </c>
      <c r="AY540" s="576"/>
      <c r="AZ540" s="576"/>
      <c r="BA540" s="576"/>
      <c r="BB540" s="576"/>
      <c r="BC540" s="576"/>
      <c r="BD540" s="576"/>
      <c r="BE540" s="77">
        <f t="shared" si="77"/>
        <v>17</v>
      </c>
      <c r="BF540" s="77">
        <f t="shared" si="78"/>
        <v>4</v>
      </c>
      <c r="BG540" s="77">
        <f t="shared" si="79"/>
        <v>2022</v>
      </c>
      <c r="BH540" s="89"/>
    </row>
    <row r="541" spans="1:60">
      <c r="A541" s="77" t="s">
        <v>428</v>
      </c>
      <c r="B541" s="77" t="s">
        <v>56</v>
      </c>
      <c r="C541" s="77" t="s">
        <v>3409</v>
      </c>
      <c r="D541" s="78"/>
      <c r="E541" s="77" t="s">
        <v>3154</v>
      </c>
      <c r="F541" s="77" t="s">
        <v>2135</v>
      </c>
      <c r="G541" s="77" t="s">
        <v>2136</v>
      </c>
      <c r="H541" s="77" t="s">
        <v>2137</v>
      </c>
      <c r="I541" s="77" t="s">
        <v>2138</v>
      </c>
      <c r="J541" s="77" t="s">
        <v>110</v>
      </c>
      <c r="K541" s="77">
        <v>90248</v>
      </c>
      <c r="L541" s="77" t="s">
        <v>1701</v>
      </c>
      <c r="M541" s="77" t="s">
        <v>1195</v>
      </c>
      <c r="N541" s="77" t="s">
        <v>1196</v>
      </c>
      <c r="O541" s="77" t="s">
        <v>110</v>
      </c>
      <c r="P541" s="77">
        <v>92407</v>
      </c>
      <c r="Q541" s="77" t="s">
        <v>1267</v>
      </c>
      <c r="R541" s="77"/>
      <c r="S541" s="77"/>
      <c r="T541" s="77" t="s">
        <v>3155</v>
      </c>
      <c r="U541" s="77">
        <v>30390256</v>
      </c>
      <c r="V541" s="77">
        <v>14.75</v>
      </c>
      <c r="W541" s="77" t="s">
        <v>2197</v>
      </c>
      <c r="X541" s="77">
        <v>400</v>
      </c>
      <c r="Y541" s="77">
        <v>624</v>
      </c>
      <c r="Z541" s="77">
        <v>24</v>
      </c>
      <c r="AA541" s="89">
        <f t="shared" si="72"/>
        <v>0.24959999999999999</v>
      </c>
      <c r="AB541" s="77" t="s">
        <v>70</v>
      </c>
      <c r="AC541" s="78">
        <v>44681</v>
      </c>
      <c r="AD541" s="77"/>
      <c r="AE541" s="77" t="s">
        <v>2142</v>
      </c>
      <c r="AF541" s="77" t="str">
        <f t="shared" si="73"/>
        <v>CA4779040745T</v>
      </c>
      <c r="AG541" s="77">
        <f t="shared" si="74"/>
        <v>624</v>
      </c>
      <c r="AH541" s="77">
        <f t="shared" si="75"/>
        <v>24</v>
      </c>
      <c r="AI541" s="89">
        <f t="shared" si="76"/>
        <v>0.24959999999999999</v>
      </c>
      <c r="AJ541" s="77" t="s">
        <v>2143</v>
      </c>
      <c r="AK541" s="77" t="s">
        <v>3409</v>
      </c>
      <c r="AL541" s="78">
        <v>44672</v>
      </c>
      <c r="AM541" s="78">
        <v>44672</v>
      </c>
      <c r="AN541" s="78">
        <v>44672</v>
      </c>
      <c r="AO541" s="78">
        <v>44672</v>
      </c>
      <c r="AP541" s="78">
        <v>44672</v>
      </c>
      <c r="AQ541" s="77" t="s">
        <v>89</v>
      </c>
      <c r="AR541" s="77" t="s">
        <v>3410</v>
      </c>
      <c r="AS541" s="77" t="s">
        <v>3409</v>
      </c>
      <c r="AT541" s="78"/>
      <c r="AU541" s="78"/>
      <c r="AV541" s="78"/>
      <c r="AW541" s="77" t="s">
        <v>1198</v>
      </c>
      <c r="AX541" s="77" t="s">
        <v>116</v>
      </c>
      <c r="AY541" s="576"/>
      <c r="AZ541" s="576"/>
      <c r="BA541" s="576"/>
      <c r="BB541" s="576"/>
      <c r="BC541" s="576"/>
      <c r="BD541" s="576"/>
      <c r="BE541" s="77">
        <f t="shared" si="77"/>
        <v>17</v>
      </c>
      <c r="BF541" s="77">
        <f t="shared" si="78"/>
        <v>4</v>
      </c>
      <c r="BG541" s="77">
        <f t="shared" si="79"/>
        <v>2022</v>
      </c>
      <c r="BH541" s="89"/>
    </row>
    <row r="542" spans="1:60">
      <c r="A542" s="77" t="s">
        <v>428</v>
      </c>
      <c r="B542" s="77" t="s">
        <v>56</v>
      </c>
      <c r="C542" s="77" t="s">
        <v>3411</v>
      </c>
      <c r="D542" s="78"/>
      <c r="E542" s="77" t="s">
        <v>3154</v>
      </c>
      <c r="F542" s="77" t="s">
        <v>2135</v>
      </c>
      <c r="G542" s="77" t="s">
        <v>2136</v>
      </c>
      <c r="H542" s="77" t="s">
        <v>2137</v>
      </c>
      <c r="I542" s="77" t="s">
        <v>2138</v>
      </c>
      <c r="J542" s="77" t="s">
        <v>110</v>
      </c>
      <c r="K542" s="77">
        <v>90248</v>
      </c>
      <c r="L542" s="77" t="s">
        <v>1701</v>
      </c>
      <c r="M542" s="77" t="s">
        <v>1195</v>
      </c>
      <c r="N542" s="77" t="s">
        <v>1196</v>
      </c>
      <c r="O542" s="77" t="s">
        <v>110</v>
      </c>
      <c r="P542" s="77">
        <v>92407</v>
      </c>
      <c r="Q542" s="77" t="s">
        <v>1267</v>
      </c>
      <c r="R542" s="77"/>
      <c r="S542" s="77"/>
      <c r="T542" s="77" t="s">
        <v>3155</v>
      </c>
      <c r="U542" s="77">
        <v>30390256</v>
      </c>
      <c r="V542" s="77">
        <v>14.75</v>
      </c>
      <c r="W542" s="77" t="s">
        <v>2197</v>
      </c>
      <c r="X542" s="77">
        <v>400</v>
      </c>
      <c r="Y542" s="77">
        <v>624</v>
      </c>
      <c r="Z542" s="77">
        <v>24</v>
      </c>
      <c r="AA542" s="89">
        <f t="shared" si="72"/>
        <v>0.24959999999999999</v>
      </c>
      <c r="AB542" s="77" t="s">
        <v>70</v>
      </c>
      <c r="AC542" s="78">
        <v>44681</v>
      </c>
      <c r="AD542" s="77"/>
      <c r="AE542" s="77" t="s">
        <v>2142</v>
      </c>
      <c r="AF542" s="77" t="str">
        <f t="shared" si="73"/>
        <v>CA4779040746T</v>
      </c>
      <c r="AG542" s="77">
        <f t="shared" si="74"/>
        <v>624</v>
      </c>
      <c r="AH542" s="77">
        <f t="shared" si="75"/>
        <v>24</v>
      </c>
      <c r="AI542" s="89">
        <f t="shared" si="76"/>
        <v>0.24959999999999999</v>
      </c>
      <c r="AJ542" s="77" t="s">
        <v>2143</v>
      </c>
      <c r="AK542" s="77" t="s">
        <v>3411</v>
      </c>
      <c r="AL542" s="78">
        <v>44672</v>
      </c>
      <c r="AM542" s="78">
        <v>44672</v>
      </c>
      <c r="AN542" s="78">
        <v>44672</v>
      </c>
      <c r="AO542" s="78">
        <v>44672</v>
      </c>
      <c r="AP542" s="78">
        <v>44672</v>
      </c>
      <c r="AQ542" s="77" t="s">
        <v>89</v>
      </c>
      <c r="AR542" s="77" t="s">
        <v>3412</v>
      </c>
      <c r="AS542" s="77" t="s">
        <v>3411</v>
      </c>
      <c r="AT542" s="78"/>
      <c r="AU542" s="78"/>
      <c r="AV542" s="78"/>
      <c r="AW542" s="77" t="s">
        <v>1198</v>
      </c>
      <c r="AX542" s="77" t="s">
        <v>116</v>
      </c>
      <c r="AY542" s="576"/>
      <c r="AZ542" s="576"/>
      <c r="BA542" s="576"/>
      <c r="BB542" s="576"/>
      <c r="BC542" s="576"/>
      <c r="BD542" s="576"/>
      <c r="BE542" s="77">
        <f t="shared" si="77"/>
        <v>17</v>
      </c>
      <c r="BF542" s="77">
        <f t="shared" si="78"/>
        <v>4</v>
      </c>
      <c r="BG542" s="77">
        <f t="shared" si="79"/>
        <v>2022</v>
      </c>
      <c r="BH542" s="89"/>
    </row>
    <row r="543" spans="1:60">
      <c r="A543" s="77" t="s">
        <v>428</v>
      </c>
      <c r="B543" s="77" t="s">
        <v>56</v>
      </c>
      <c r="C543" s="77" t="s">
        <v>3565</v>
      </c>
      <c r="D543" s="78"/>
      <c r="E543" s="77" t="s">
        <v>3313</v>
      </c>
      <c r="F543" s="77" t="s">
        <v>2135</v>
      </c>
      <c r="G543" s="77" t="s">
        <v>2136</v>
      </c>
      <c r="H543" s="77" t="s">
        <v>2137</v>
      </c>
      <c r="I543" s="77" t="s">
        <v>2138</v>
      </c>
      <c r="J543" s="77" t="s">
        <v>110</v>
      </c>
      <c r="K543" s="77">
        <v>90248</v>
      </c>
      <c r="L543" s="77" t="s">
        <v>341</v>
      </c>
      <c r="M543" s="77" t="s">
        <v>3314</v>
      </c>
      <c r="N543" s="77"/>
      <c r="O543" s="77"/>
      <c r="P543" s="77"/>
      <c r="Q543" s="77" t="s">
        <v>1267</v>
      </c>
      <c r="R543" s="77"/>
      <c r="S543" s="77"/>
      <c r="T543" s="77" t="s">
        <v>3155</v>
      </c>
      <c r="U543" s="77">
        <v>30390256</v>
      </c>
      <c r="V543" s="77">
        <v>14.75</v>
      </c>
      <c r="W543" s="77" t="s">
        <v>2197</v>
      </c>
      <c r="X543" s="77">
        <v>400</v>
      </c>
      <c r="Y543" s="77">
        <v>624</v>
      </c>
      <c r="Z543" s="77">
        <v>24</v>
      </c>
      <c r="AA543" s="89">
        <f t="shared" si="72"/>
        <v>0.24959999999999999</v>
      </c>
      <c r="AB543" s="77" t="s">
        <v>70</v>
      </c>
      <c r="AC543" s="78">
        <v>44681</v>
      </c>
      <c r="AD543" s="77"/>
      <c r="AE543" s="77" t="s">
        <v>2142</v>
      </c>
      <c r="AF543" s="77" t="str">
        <f t="shared" si="73"/>
        <v>CA0822040762T</v>
      </c>
      <c r="AG543" s="77">
        <f t="shared" si="74"/>
        <v>624</v>
      </c>
      <c r="AH543" s="77">
        <f t="shared" si="75"/>
        <v>24</v>
      </c>
      <c r="AI543" s="89">
        <f t="shared" si="76"/>
        <v>0.24959999999999999</v>
      </c>
      <c r="AJ543" s="77" t="s">
        <v>2143</v>
      </c>
      <c r="AK543" s="77" t="s">
        <v>3565</v>
      </c>
      <c r="AL543" s="78">
        <v>44672</v>
      </c>
      <c r="AM543" s="78">
        <v>44672</v>
      </c>
      <c r="AN543" s="78">
        <v>44677</v>
      </c>
      <c r="AO543" s="78">
        <v>44677</v>
      </c>
      <c r="AP543" s="78">
        <v>44677</v>
      </c>
      <c r="AQ543" s="77" t="s">
        <v>89</v>
      </c>
      <c r="AR543" s="77" t="s">
        <v>3566</v>
      </c>
      <c r="AS543" s="77" t="s">
        <v>3565</v>
      </c>
      <c r="AT543" s="78"/>
      <c r="AU543" s="78"/>
      <c r="AV543" s="78"/>
      <c r="AW543" s="77" t="s">
        <v>1198</v>
      </c>
      <c r="AX543" s="77" t="s">
        <v>116</v>
      </c>
      <c r="AY543" s="576"/>
      <c r="AZ543" s="576"/>
      <c r="BA543" s="576"/>
      <c r="BB543" s="576"/>
      <c r="BC543" s="576"/>
      <c r="BD543" s="576"/>
      <c r="BE543" s="77">
        <f t="shared" si="77"/>
        <v>18</v>
      </c>
      <c r="BF543" s="77">
        <f t="shared" si="78"/>
        <v>4</v>
      </c>
      <c r="BG543" s="77">
        <f t="shared" si="79"/>
        <v>2022</v>
      </c>
      <c r="BH543" s="89"/>
    </row>
    <row r="544" spans="1:60">
      <c r="A544" s="77" t="s">
        <v>428</v>
      </c>
      <c r="B544" s="77" t="s">
        <v>56</v>
      </c>
      <c r="C544" s="77" t="s">
        <v>3567</v>
      </c>
      <c r="D544" s="78"/>
      <c r="E544" s="77" t="s">
        <v>3313</v>
      </c>
      <c r="F544" s="77" t="s">
        <v>2135</v>
      </c>
      <c r="G544" s="77" t="s">
        <v>2136</v>
      </c>
      <c r="H544" s="77" t="s">
        <v>2137</v>
      </c>
      <c r="I544" s="77" t="s">
        <v>2138</v>
      </c>
      <c r="J544" s="77" t="s">
        <v>110</v>
      </c>
      <c r="K544" s="77">
        <v>90248</v>
      </c>
      <c r="L544" s="77" t="s">
        <v>341</v>
      </c>
      <c r="M544" s="77" t="s">
        <v>3314</v>
      </c>
      <c r="N544" s="77"/>
      <c r="O544" s="77"/>
      <c r="P544" s="77"/>
      <c r="Q544" s="77" t="s">
        <v>1267</v>
      </c>
      <c r="R544" s="77"/>
      <c r="S544" s="77"/>
      <c r="T544" s="77" t="s">
        <v>3155</v>
      </c>
      <c r="U544" s="77">
        <v>30390256</v>
      </c>
      <c r="V544" s="77">
        <v>14.75</v>
      </c>
      <c r="W544" s="77" t="s">
        <v>2197</v>
      </c>
      <c r="X544" s="77">
        <v>400</v>
      </c>
      <c r="Y544" s="77">
        <v>624</v>
      </c>
      <c r="Z544" s="77">
        <v>24</v>
      </c>
      <c r="AA544" s="89">
        <f t="shared" si="72"/>
        <v>0.24959999999999999</v>
      </c>
      <c r="AB544" s="77" t="s">
        <v>70</v>
      </c>
      <c r="AC544" s="78">
        <v>44681</v>
      </c>
      <c r="AD544" s="77"/>
      <c r="AE544" s="77" t="s">
        <v>2142</v>
      </c>
      <c r="AF544" s="77" t="str">
        <f t="shared" si="73"/>
        <v>CA0822040763T</v>
      </c>
      <c r="AG544" s="77">
        <f t="shared" si="74"/>
        <v>624</v>
      </c>
      <c r="AH544" s="77">
        <f t="shared" si="75"/>
        <v>24</v>
      </c>
      <c r="AI544" s="89">
        <f t="shared" si="76"/>
        <v>0.24959999999999999</v>
      </c>
      <c r="AJ544" s="77" t="s">
        <v>2143</v>
      </c>
      <c r="AK544" s="77" t="s">
        <v>3567</v>
      </c>
      <c r="AL544" s="78">
        <v>44672</v>
      </c>
      <c r="AM544" s="78">
        <v>44672</v>
      </c>
      <c r="AN544" s="78">
        <v>44677</v>
      </c>
      <c r="AO544" s="78">
        <v>44677</v>
      </c>
      <c r="AP544" s="78">
        <v>44677</v>
      </c>
      <c r="AQ544" s="77" t="s">
        <v>89</v>
      </c>
      <c r="AR544" s="77" t="s">
        <v>3568</v>
      </c>
      <c r="AS544" s="77" t="s">
        <v>3567</v>
      </c>
      <c r="AT544" s="78"/>
      <c r="AU544" s="78"/>
      <c r="AV544" s="78"/>
      <c r="AW544" s="77" t="s">
        <v>1198</v>
      </c>
      <c r="AX544" s="77" t="s">
        <v>116</v>
      </c>
      <c r="AY544" s="576"/>
      <c r="AZ544" s="576"/>
      <c r="BA544" s="576"/>
      <c r="BB544" s="576"/>
      <c r="BC544" s="576"/>
      <c r="BD544" s="576"/>
      <c r="BE544" s="77">
        <f t="shared" si="77"/>
        <v>18</v>
      </c>
      <c r="BF544" s="77">
        <f t="shared" si="78"/>
        <v>4</v>
      </c>
      <c r="BG544" s="77">
        <f t="shared" si="79"/>
        <v>2022</v>
      </c>
      <c r="BH544" s="89"/>
    </row>
    <row r="545" spans="1:60">
      <c r="A545" s="77" t="s">
        <v>428</v>
      </c>
      <c r="B545" s="77" t="s">
        <v>56</v>
      </c>
      <c r="C545" s="77" t="s">
        <v>3682</v>
      </c>
      <c r="D545" s="78"/>
      <c r="E545" s="77" t="s">
        <v>3313</v>
      </c>
      <c r="F545" s="77" t="s">
        <v>2135</v>
      </c>
      <c r="G545" s="77" t="s">
        <v>2136</v>
      </c>
      <c r="H545" s="77" t="s">
        <v>2137</v>
      </c>
      <c r="I545" s="77" t="s">
        <v>2138</v>
      </c>
      <c r="J545" s="77" t="s">
        <v>110</v>
      </c>
      <c r="K545" s="77">
        <v>90248</v>
      </c>
      <c r="L545" s="77" t="s">
        <v>341</v>
      </c>
      <c r="M545" s="77" t="s">
        <v>3314</v>
      </c>
      <c r="N545" s="77"/>
      <c r="O545" s="77"/>
      <c r="P545" s="77"/>
      <c r="Q545" s="77" t="s">
        <v>1267</v>
      </c>
      <c r="R545" s="77"/>
      <c r="S545" s="77"/>
      <c r="T545" s="77" t="s">
        <v>3155</v>
      </c>
      <c r="U545" s="77">
        <v>30390256</v>
      </c>
      <c r="V545" s="77">
        <v>14.75</v>
      </c>
      <c r="W545" s="77" t="s">
        <v>2197</v>
      </c>
      <c r="X545" s="77">
        <v>400</v>
      </c>
      <c r="Y545" s="77">
        <v>624</v>
      </c>
      <c r="Z545" s="77">
        <v>24</v>
      </c>
      <c r="AA545" s="89">
        <f t="shared" si="72"/>
        <v>0.24959999999999999</v>
      </c>
      <c r="AB545" s="77" t="s">
        <v>70</v>
      </c>
      <c r="AC545" s="78">
        <v>44681</v>
      </c>
      <c r="AD545" s="77"/>
      <c r="AE545" s="77" t="s">
        <v>2142</v>
      </c>
      <c r="AF545" s="77" t="str">
        <f t="shared" si="73"/>
        <v>CA0822040765T</v>
      </c>
      <c r="AG545" s="77">
        <f t="shared" si="74"/>
        <v>624</v>
      </c>
      <c r="AH545" s="77">
        <f t="shared" si="75"/>
        <v>24</v>
      </c>
      <c r="AI545" s="89">
        <f t="shared" si="76"/>
        <v>0.24959999999999999</v>
      </c>
      <c r="AJ545" s="77" t="s">
        <v>2143</v>
      </c>
      <c r="AK545" s="77" t="s">
        <v>3682</v>
      </c>
      <c r="AL545" s="78">
        <v>44672</v>
      </c>
      <c r="AM545" s="78">
        <v>44672</v>
      </c>
      <c r="AN545" s="78">
        <v>44679</v>
      </c>
      <c r="AO545" s="78">
        <v>44679</v>
      </c>
      <c r="AP545" s="78">
        <v>44679</v>
      </c>
      <c r="AQ545" s="77" t="s">
        <v>89</v>
      </c>
      <c r="AR545" s="77" t="s">
        <v>3683</v>
      </c>
      <c r="AS545" s="77" t="s">
        <v>3682</v>
      </c>
      <c r="AT545" s="78"/>
      <c r="AU545" s="78"/>
      <c r="AV545" s="78"/>
      <c r="AW545" s="77" t="s">
        <v>1198</v>
      </c>
      <c r="AX545" s="77" t="s">
        <v>116</v>
      </c>
      <c r="AY545" s="576"/>
      <c r="AZ545" s="576"/>
      <c r="BA545" s="576"/>
      <c r="BB545" s="576"/>
      <c r="BC545" s="576"/>
      <c r="BD545" s="576"/>
      <c r="BE545" s="77">
        <f t="shared" si="77"/>
        <v>18</v>
      </c>
      <c r="BF545" s="77">
        <f t="shared" si="78"/>
        <v>4</v>
      </c>
      <c r="BG545" s="77">
        <f t="shared" si="79"/>
        <v>2022</v>
      </c>
      <c r="BH545" s="89"/>
    </row>
    <row r="546" spans="1:60">
      <c r="A546" s="77" t="s">
        <v>428</v>
      </c>
      <c r="B546" s="77" t="s">
        <v>56</v>
      </c>
      <c r="C546" s="77" t="s">
        <v>3462</v>
      </c>
      <c r="D546" s="78"/>
      <c r="E546" s="77" t="s">
        <v>3175</v>
      </c>
      <c r="F546" s="77" t="s">
        <v>2368</v>
      </c>
      <c r="G546" s="77" t="s">
        <v>2369</v>
      </c>
      <c r="H546" s="77" t="s">
        <v>2370</v>
      </c>
      <c r="I546" s="77" t="s">
        <v>2371</v>
      </c>
      <c r="J546" s="77" t="s">
        <v>110</v>
      </c>
      <c r="K546" s="77">
        <v>94601</v>
      </c>
      <c r="L546" s="77" t="s">
        <v>1225</v>
      </c>
      <c r="M546" s="77" t="s">
        <v>1226</v>
      </c>
      <c r="N546" s="77" t="s">
        <v>565</v>
      </c>
      <c r="O546" s="77" t="s">
        <v>110</v>
      </c>
      <c r="P546" s="77">
        <v>94544</v>
      </c>
      <c r="Q546" s="77" t="s">
        <v>1267</v>
      </c>
      <c r="R546" s="77"/>
      <c r="S546" s="77"/>
      <c r="T546" s="77" t="s">
        <v>3155</v>
      </c>
      <c r="U546" s="77">
        <v>30390256</v>
      </c>
      <c r="V546" s="77">
        <v>14.75</v>
      </c>
      <c r="W546" s="77" t="s">
        <v>2197</v>
      </c>
      <c r="X546" s="77">
        <v>400</v>
      </c>
      <c r="Y546" s="77">
        <v>624</v>
      </c>
      <c r="Z546" s="77">
        <v>24</v>
      </c>
      <c r="AA546" s="89">
        <f t="shared" si="72"/>
        <v>0.24959999999999999</v>
      </c>
      <c r="AB546" s="77" t="s">
        <v>70</v>
      </c>
      <c r="AC546" s="78">
        <v>44681</v>
      </c>
      <c r="AD546" s="77"/>
      <c r="AE546" s="77" t="s">
        <v>2142</v>
      </c>
      <c r="AF546" s="77" t="str">
        <f t="shared" si="73"/>
        <v>CA0823040724T</v>
      </c>
      <c r="AG546" s="77">
        <f t="shared" si="74"/>
        <v>624</v>
      </c>
      <c r="AH546" s="77">
        <f t="shared" si="75"/>
        <v>24</v>
      </c>
      <c r="AI546" s="89">
        <f t="shared" si="76"/>
        <v>0.24959999999999999</v>
      </c>
      <c r="AJ546" s="77" t="s">
        <v>2143</v>
      </c>
      <c r="AK546" s="77" t="s">
        <v>3462</v>
      </c>
      <c r="AL546" s="78">
        <v>44673</v>
      </c>
      <c r="AM546" s="78">
        <v>44673</v>
      </c>
      <c r="AN546" s="78">
        <v>44673</v>
      </c>
      <c r="AO546" s="78">
        <v>44673</v>
      </c>
      <c r="AP546" s="78">
        <v>44673</v>
      </c>
      <c r="AQ546" s="77" t="s">
        <v>89</v>
      </c>
      <c r="AR546" s="77" t="s">
        <v>3463</v>
      </c>
      <c r="AS546" s="77" t="s">
        <v>3462</v>
      </c>
      <c r="AT546" s="78"/>
      <c r="AU546" s="78"/>
      <c r="AV546" s="78"/>
      <c r="AW546" s="77" t="s">
        <v>1198</v>
      </c>
      <c r="AX546" s="77" t="s">
        <v>116</v>
      </c>
      <c r="AY546" s="576"/>
      <c r="AZ546" s="576"/>
      <c r="BA546" s="576"/>
      <c r="BB546" s="576"/>
      <c r="BC546" s="576"/>
      <c r="BD546" s="576"/>
      <c r="BE546" s="77">
        <f t="shared" si="77"/>
        <v>17</v>
      </c>
      <c r="BF546" s="77">
        <f t="shared" si="78"/>
        <v>4</v>
      </c>
      <c r="BG546" s="77">
        <f t="shared" si="79"/>
        <v>2022</v>
      </c>
      <c r="BH546" s="89"/>
    </row>
    <row r="547" spans="1:60">
      <c r="A547" s="77" t="s">
        <v>55</v>
      </c>
      <c r="B547" s="77" t="s">
        <v>2132</v>
      </c>
      <c r="C547" s="77" t="s">
        <v>3474</v>
      </c>
      <c r="D547" s="78"/>
      <c r="E547" s="77" t="s">
        <v>3475</v>
      </c>
      <c r="F547" s="77" t="s">
        <v>2135</v>
      </c>
      <c r="G547" s="77" t="s">
        <v>2136</v>
      </c>
      <c r="H547" s="77" t="s">
        <v>2137</v>
      </c>
      <c r="I547" s="77" t="s">
        <v>2138</v>
      </c>
      <c r="J547" s="77" t="s">
        <v>110</v>
      </c>
      <c r="K547" s="77">
        <v>90248</v>
      </c>
      <c r="L547" s="77" t="s">
        <v>3476</v>
      </c>
      <c r="M547" s="77" t="s">
        <v>3477</v>
      </c>
      <c r="N547" s="77"/>
      <c r="O547" s="77"/>
      <c r="P547" s="77"/>
      <c r="Q547" s="77" t="s">
        <v>1267</v>
      </c>
      <c r="R547" s="77"/>
      <c r="S547" s="77"/>
      <c r="T547" s="77" t="s">
        <v>3478</v>
      </c>
      <c r="U547" s="77">
        <v>30361455</v>
      </c>
      <c r="V547" s="77">
        <v>20</v>
      </c>
      <c r="W547" s="77" t="s">
        <v>3479</v>
      </c>
      <c r="X547" s="77">
        <v>395</v>
      </c>
      <c r="Y547" s="77">
        <v>18</v>
      </c>
      <c r="Z547" s="77">
        <v>1</v>
      </c>
      <c r="AA547" s="89">
        <f t="shared" si="72"/>
        <v>7.11E-3</v>
      </c>
      <c r="AB547" s="77" t="s">
        <v>88</v>
      </c>
      <c r="AC547" s="78">
        <v>44681</v>
      </c>
      <c r="AD547" s="77"/>
      <c r="AE547" s="77" t="s">
        <v>2142</v>
      </c>
      <c r="AF547" s="77" t="str">
        <f t="shared" si="73"/>
        <v>CA4044041203T</v>
      </c>
      <c r="AG547" s="77">
        <f t="shared" si="74"/>
        <v>18</v>
      </c>
      <c r="AH547" s="77">
        <f t="shared" si="75"/>
        <v>1</v>
      </c>
      <c r="AI547" s="89">
        <f t="shared" si="76"/>
        <v>7.11E-3</v>
      </c>
      <c r="AJ547" s="77" t="s">
        <v>2143</v>
      </c>
      <c r="AK547" s="77" t="s">
        <v>3474</v>
      </c>
      <c r="AL547" s="78">
        <v>44666</v>
      </c>
      <c r="AM547" s="78">
        <v>44666</v>
      </c>
      <c r="AN547" s="78">
        <v>44676</v>
      </c>
      <c r="AO547" s="78">
        <v>44676</v>
      </c>
      <c r="AP547" s="78">
        <v>44676</v>
      </c>
      <c r="AQ547" s="77" t="s">
        <v>89</v>
      </c>
      <c r="AR547" s="77" t="s">
        <v>3480</v>
      </c>
      <c r="AS547" s="77" t="s">
        <v>3474</v>
      </c>
      <c r="AT547" s="78"/>
      <c r="AU547" s="78"/>
      <c r="AV547" s="78"/>
      <c r="AW547" s="77" t="s">
        <v>2156</v>
      </c>
      <c r="AX547" s="77" t="s">
        <v>116</v>
      </c>
      <c r="AY547" s="576"/>
      <c r="AZ547" s="576"/>
      <c r="BA547" s="576"/>
      <c r="BB547" s="576"/>
      <c r="BC547" s="576"/>
      <c r="BD547" s="576"/>
      <c r="BE547" s="77">
        <f t="shared" si="77"/>
        <v>18</v>
      </c>
      <c r="BF547" s="77">
        <f t="shared" si="78"/>
        <v>4</v>
      </c>
      <c r="BG547" s="77">
        <f t="shared" si="79"/>
        <v>2022</v>
      </c>
      <c r="BH547" s="89"/>
    </row>
    <row r="548" spans="1:60">
      <c r="A548" s="77" t="s">
        <v>55</v>
      </c>
      <c r="B548" s="77" t="s">
        <v>1264</v>
      </c>
      <c r="C548" s="77" t="s">
        <v>3481</v>
      </c>
      <c r="D548" s="78"/>
      <c r="E548" s="77">
        <v>515</v>
      </c>
      <c r="F548" s="77" t="s">
        <v>2368</v>
      </c>
      <c r="G548" s="77" t="s">
        <v>2369</v>
      </c>
      <c r="H548" s="77" t="s">
        <v>2370</v>
      </c>
      <c r="I548" s="77" t="s">
        <v>2371</v>
      </c>
      <c r="J548" s="77" t="s">
        <v>110</v>
      </c>
      <c r="K548" s="77">
        <v>94601</v>
      </c>
      <c r="L548" s="77" t="s">
        <v>3482</v>
      </c>
      <c r="M548" s="77" t="s">
        <v>3483</v>
      </c>
      <c r="N548" s="77"/>
      <c r="O548" s="77"/>
      <c r="P548" s="77"/>
      <c r="Q548" s="77" t="s">
        <v>1267</v>
      </c>
      <c r="R548" s="77"/>
      <c r="S548" s="77"/>
      <c r="T548" s="77" t="s">
        <v>3484</v>
      </c>
      <c r="U548" s="77">
        <v>30397472</v>
      </c>
      <c r="V548" s="77">
        <v>15</v>
      </c>
      <c r="W548" s="77" t="s">
        <v>2745</v>
      </c>
      <c r="X548" s="77">
        <v>480</v>
      </c>
      <c r="Y548" s="77">
        <v>145</v>
      </c>
      <c r="Z548" s="77">
        <v>5</v>
      </c>
      <c r="AA548" s="89">
        <f t="shared" si="72"/>
        <v>6.9599999999999995E-2</v>
      </c>
      <c r="AB548" s="77" t="s">
        <v>70</v>
      </c>
      <c r="AC548" s="78">
        <v>44681</v>
      </c>
      <c r="AD548" s="77"/>
      <c r="AE548" s="77" t="s">
        <v>2142</v>
      </c>
      <c r="AF548" s="77" t="str">
        <f t="shared" si="73"/>
        <v>CA5150040802T</v>
      </c>
      <c r="AG548" s="77">
        <f t="shared" si="74"/>
        <v>145</v>
      </c>
      <c r="AH548" s="77">
        <f t="shared" si="75"/>
        <v>5</v>
      </c>
      <c r="AI548" s="89">
        <f t="shared" si="76"/>
        <v>6.9599999999999995E-2</v>
      </c>
      <c r="AJ548" s="77" t="s">
        <v>2143</v>
      </c>
      <c r="AK548" s="77" t="s">
        <v>3481</v>
      </c>
      <c r="AL548" s="78">
        <v>44670</v>
      </c>
      <c r="AM548" s="78">
        <v>44670</v>
      </c>
      <c r="AN548" s="78">
        <v>44676</v>
      </c>
      <c r="AO548" s="78">
        <v>44676</v>
      </c>
      <c r="AP548" s="78">
        <v>44676</v>
      </c>
      <c r="AQ548" s="77" t="s">
        <v>89</v>
      </c>
      <c r="AR548" s="77" t="s">
        <v>3485</v>
      </c>
      <c r="AS548" s="77" t="s">
        <v>3481</v>
      </c>
      <c r="AT548" s="78"/>
      <c r="AU548" s="78"/>
      <c r="AV548" s="78"/>
      <c r="AW548" s="77" t="s">
        <v>1198</v>
      </c>
      <c r="AX548" s="77" t="s">
        <v>116</v>
      </c>
      <c r="AY548" s="576"/>
      <c r="AZ548" s="576"/>
      <c r="BA548" s="576"/>
      <c r="BB548" s="576"/>
      <c r="BC548" s="576"/>
      <c r="BD548" s="576"/>
      <c r="BE548" s="77">
        <f t="shared" si="77"/>
        <v>18</v>
      </c>
      <c r="BF548" s="77">
        <f t="shared" si="78"/>
        <v>4</v>
      </c>
      <c r="BG548" s="77">
        <f t="shared" si="79"/>
        <v>2022</v>
      </c>
      <c r="BH548" s="89"/>
    </row>
    <row r="549" spans="1:60">
      <c r="A549" s="77" t="s">
        <v>428</v>
      </c>
      <c r="B549" s="77" t="s">
        <v>56</v>
      </c>
      <c r="C549" s="77" t="s">
        <v>3464</v>
      </c>
      <c r="D549" s="78"/>
      <c r="E549" s="77" t="s">
        <v>3175</v>
      </c>
      <c r="F549" s="77" t="s">
        <v>2368</v>
      </c>
      <c r="G549" s="77" t="s">
        <v>2369</v>
      </c>
      <c r="H549" s="77" t="s">
        <v>2370</v>
      </c>
      <c r="I549" s="77" t="s">
        <v>2371</v>
      </c>
      <c r="J549" s="77" t="s">
        <v>110</v>
      </c>
      <c r="K549" s="77">
        <v>94601</v>
      </c>
      <c r="L549" s="77" t="s">
        <v>1225</v>
      </c>
      <c r="M549" s="77" t="s">
        <v>1226</v>
      </c>
      <c r="N549" s="77" t="s">
        <v>565</v>
      </c>
      <c r="O549" s="77" t="s">
        <v>110</v>
      </c>
      <c r="P549" s="77">
        <v>94544</v>
      </c>
      <c r="Q549" s="77" t="s">
        <v>1267</v>
      </c>
      <c r="R549" s="77"/>
      <c r="S549" s="77"/>
      <c r="T549" s="77" t="s">
        <v>3155</v>
      </c>
      <c r="U549" s="77">
        <v>30390256</v>
      </c>
      <c r="V549" s="77">
        <v>14.75</v>
      </c>
      <c r="W549" s="77" t="s">
        <v>2197</v>
      </c>
      <c r="X549" s="77">
        <v>400</v>
      </c>
      <c r="Y549" s="77">
        <v>624</v>
      </c>
      <c r="Z549" s="77">
        <v>24</v>
      </c>
      <c r="AA549" s="89">
        <f t="shared" si="72"/>
        <v>0.24959999999999999</v>
      </c>
      <c r="AB549" s="77" t="s">
        <v>70</v>
      </c>
      <c r="AC549" s="78">
        <v>44681</v>
      </c>
      <c r="AD549" s="77"/>
      <c r="AE549" s="77" t="s">
        <v>2142</v>
      </c>
      <c r="AF549" s="77" t="str">
        <f t="shared" si="73"/>
        <v>CA0823040725T</v>
      </c>
      <c r="AG549" s="77">
        <f t="shared" si="74"/>
        <v>624</v>
      </c>
      <c r="AH549" s="77">
        <f t="shared" si="75"/>
        <v>24</v>
      </c>
      <c r="AI549" s="89">
        <f t="shared" si="76"/>
        <v>0.24959999999999999</v>
      </c>
      <c r="AJ549" s="77" t="s">
        <v>2143</v>
      </c>
      <c r="AK549" s="77" t="s">
        <v>3464</v>
      </c>
      <c r="AL549" s="78">
        <v>44673</v>
      </c>
      <c r="AM549" s="78">
        <v>44673</v>
      </c>
      <c r="AN549" s="78">
        <v>44673</v>
      </c>
      <c r="AO549" s="78">
        <v>44673</v>
      </c>
      <c r="AP549" s="78">
        <v>44673</v>
      </c>
      <c r="AQ549" s="77" t="s">
        <v>89</v>
      </c>
      <c r="AR549" s="77" t="s">
        <v>3465</v>
      </c>
      <c r="AS549" s="77" t="s">
        <v>3464</v>
      </c>
      <c r="AT549" s="78"/>
      <c r="AU549" s="78"/>
      <c r="AV549" s="78"/>
      <c r="AW549" s="77" t="s">
        <v>1198</v>
      </c>
      <c r="AX549" s="77" t="s">
        <v>116</v>
      </c>
      <c r="AY549" s="576"/>
      <c r="AZ549" s="576"/>
      <c r="BA549" s="576"/>
      <c r="BB549" s="576"/>
      <c r="BC549" s="576"/>
      <c r="BD549" s="576"/>
      <c r="BE549" s="77">
        <f t="shared" si="77"/>
        <v>17</v>
      </c>
      <c r="BF549" s="77">
        <f t="shared" si="78"/>
        <v>4</v>
      </c>
      <c r="BG549" s="77">
        <f t="shared" si="79"/>
        <v>2022</v>
      </c>
      <c r="BH549" s="89"/>
    </row>
    <row r="550" spans="1:60">
      <c r="A550" s="77" t="s">
        <v>55</v>
      </c>
      <c r="B550" s="77" t="s">
        <v>1264</v>
      </c>
      <c r="C550" s="77" t="s">
        <v>3491</v>
      </c>
      <c r="D550" s="78"/>
      <c r="E550" s="77">
        <v>515</v>
      </c>
      <c r="F550" s="77" t="s">
        <v>2368</v>
      </c>
      <c r="G550" s="77" t="s">
        <v>2369</v>
      </c>
      <c r="H550" s="77" t="s">
        <v>2370</v>
      </c>
      <c r="I550" s="77" t="s">
        <v>2371</v>
      </c>
      <c r="J550" s="77" t="s">
        <v>110</v>
      </c>
      <c r="K550" s="77">
        <v>94601</v>
      </c>
      <c r="L550" s="77" t="s">
        <v>3482</v>
      </c>
      <c r="M550" s="77" t="s">
        <v>3483</v>
      </c>
      <c r="N550" s="77"/>
      <c r="O550" s="77"/>
      <c r="P550" s="77"/>
      <c r="Q550" s="77" t="s">
        <v>1267</v>
      </c>
      <c r="R550" s="77"/>
      <c r="S550" s="77"/>
      <c r="T550" s="77" t="s">
        <v>3484</v>
      </c>
      <c r="U550" s="77">
        <v>30397472</v>
      </c>
      <c r="V550" s="77">
        <v>15</v>
      </c>
      <c r="W550" s="77" t="s">
        <v>2745</v>
      </c>
      <c r="X550" s="77">
        <v>480</v>
      </c>
      <c r="Y550" s="77">
        <v>638</v>
      </c>
      <c r="Z550" s="77">
        <v>22</v>
      </c>
      <c r="AA550" s="89">
        <f t="shared" si="72"/>
        <v>0.30624000000000001</v>
      </c>
      <c r="AB550" s="77" t="s">
        <v>70</v>
      </c>
      <c r="AC550" s="78">
        <v>44681</v>
      </c>
      <c r="AD550" s="77"/>
      <c r="AE550" s="77" t="s">
        <v>2142</v>
      </c>
      <c r="AF550" s="77" t="str">
        <f t="shared" si="73"/>
        <v>CA5150040801T</v>
      </c>
      <c r="AG550" s="77">
        <f t="shared" si="74"/>
        <v>638</v>
      </c>
      <c r="AH550" s="77">
        <f t="shared" si="75"/>
        <v>22</v>
      </c>
      <c r="AI550" s="89">
        <f t="shared" si="76"/>
        <v>0.30624000000000001</v>
      </c>
      <c r="AJ550" s="77" t="s">
        <v>2143</v>
      </c>
      <c r="AK550" s="77" t="s">
        <v>3491</v>
      </c>
      <c r="AL550" s="78">
        <v>44671</v>
      </c>
      <c r="AM550" s="78">
        <v>44671</v>
      </c>
      <c r="AN550" s="78">
        <v>44676</v>
      </c>
      <c r="AO550" s="78">
        <v>44676</v>
      </c>
      <c r="AP550" s="78">
        <v>44676</v>
      </c>
      <c r="AQ550" s="77" t="s">
        <v>89</v>
      </c>
      <c r="AR550" s="77"/>
      <c r="AS550" s="77" t="s">
        <v>3491</v>
      </c>
      <c r="AT550" s="78"/>
      <c r="AU550" s="78"/>
      <c r="AV550" s="78"/>
      <c r="AW550" s="77" t="s">
        <v>1198</v>
      </c>
      <c r="AX550" s="77" t="s">
        <v>116</v>
      </c>
      <c r="AY550" s="576"/>
      <c r="AZ550" s="576"/>
      <c r="BA550" s="576"/>
      <c r="BB550" s="576"/>
      <c r="BC550" s="576"/>
      <c r="BD550" s="576"/>
      <c r="BE550" s="77">
        <f t="shared" si="77"/>
        <v>18</v>
      </c>
      <c r="BF550" s="77">
        <f t="shared" si="78"/>
        <v>4</v>
      </c>
      <c r="BG550" s="77">
        <f t="shared" si="79"/>
        <v>2022</v>
      </c>
      <c r="BH550" s="89"/>
    </row>
    <row r="551" spans="1:60">
      <c r="A551" s="77" t="s">
        <v>55</v>
      </c>
      <c r="B551" s="77" t="s">
        <v>1264</v>
      </c>
      <c r="C551" s="77" t="s">
        <v>3492</v>
      </c>
      <c r="D551" s="78"/>
      <c r="E551" s="77">
        <v>515</v>
      </c>
      <c r="F551" s="77" t="s">
        <v>2135</v>
      </c>
      <c r="G551" s="77" t="s">
        <v>2136</v>
      </c>
      <c r="H551" s="77" t="s">
        <v>2137</v>
      </c>
      <c r="I551" s="77" t="s">
        <v>2138</v>
      </c>
      <c r="J551" s="77" t="s">
        <v>110</v>
      </c>
      <c r="K551" s="77">
        <v>90248</v>
      </c>
      <c r="L551" s="77" t="s">
        <v>3482</v>
      </c>
      <c r="M551" s="77" t="s">
        <v>3483</v>
      </c>
      <c r="N551" s="77"/>
      <c r="O551" s="77"/>
      <c r="P551" s="77"/>
      <c r="Q551" s="77" t="s">
        <v>1267</v>
      </c>
      <c r="R551" s="77"/>
      <c r="S551" s="77"/>
      <c r="T551" s="77" t="s">
        <v>3484</v>
      </c>
      <c r="U551" s="77">
        <v>30397472</v>
      </c>
      <c r="V551" s="77">
        <v>15</v>
      </c>
      <c r="W551" s="77" t="s">
        <v>2745</v>
      </c>
      <c r="X551" s="77">
        <v>480</v>
      </c>
      <c r="Y551" s="77">
        <v>464</v>
      </c>
      <c r="Z551" s="77">
        <v>16</v>
      </c>
      <c r="AA551" s="89">
        <f t="shared" si="72"/>
        <v>0.22272</v>
      </c>
      <c r="AB551" s="77" t="s">
        <v>70</v>
      </c>
      <c r="AC551" s="78">
        <v>44681</v>
      </c>
      <c r="AD551" s="77"/>
      <c r="AE551" s="77" t="s">
        <v>2142</v>
      </c>
      <c r="AF551" s="77" t="str">
        <f t="shared" si="73"/>
        <v>CA5150040803T</v>
      </c>
      <c r="AG551" s="77">
        <f t="shared" si="74"/>
        <v>464</v>
      </c>
      <c r="AH551" s="77">
        <f t="shared" si="75"/>
        <v>16</v>
      </c>
      <c r="AI551" s="89">
        <f t="shared" si="76"/>
        <v>0.22272</v>
      </c>
      <c r="AJ551" s="77" t="s">
        <v>2143</v>
      </c>
      <c r="AK551" s="77" t="s">
        <v>3492</v>
      </c>
      <c r="AL551" s="78">
        <v>44671</v>
      </c>
      <c r="AM551" s="78">
        <v>44671</v>
      </c>
      <c r="AN551" s="78">
        <v>44676</v>
      </c>
      <c r="AO551" s="78">
        <v>44676</v>
      </c>
      <c r="AP551" s="78">
        <v>44676</v>
      </c>
      <c r="AQ551" s="77" t="s">
        <v>89</v>
      </c>
      <c r="AR551" s="77" t="s">
        <v>3493</v>
      </c>
      <c r="AS551" s="77" t="s">
        <v>3492</v>
      </c>
      <c r="AT551" s="78"/>
      <c r="AU551" s="78"/>
      <c r="AV551" s="78"/>
      <c r="AW551" s="77" t="s">
        <v>1198</v>
      </c>
      <c r="AX551" s="77" t="s">
        <v>116</v>
      </c>
      <c r="AY551" s="576"/>
      <c r="AZ551" s="576"/>
      <c r="BA551" s="576"/>
      <c r="BB551" s="576"/>
      <c r="BC551" s="576"/>
      <c r="BD551" s="576"/>
      <c r="BE551" s="77">
        <f t="shared" si="77"/>
        <v>18</v>
      </c>
      <c r="BF551" s="77">
        <f t="shared" si="78"/>
        <v>4</v>
      </c>
      <c r="BG551" s="77">
        <f t="shared" si="79"/>
        <v>2022</v>
      </c>
      <c r="BH551" s="89"/>
    </row>
    <row r="552" spans="1:60">
      <c r="A552" s="77" t="s">
        <v>55</v>
      </c>
      <c r="B552" s="77" t="s">
        <v>1264</v>
      </c>
      <c r="C552" s="77" t="s">
        <v>3494</v>
      </c>
      <c r="D552" s="78"/>
      <c r="E552" s="77">
        <v>515</v>
      </c>
      <c r="F552" s="77" t="s">
        <v>2135</v>
      </c>
      <c r="G552" s="77" t="s">
        <v>2147</v>
      </c>
      <c r="H552" s="77" t="s">
        <v>2148</v>
      </c>
      <c r="I552" s="77" t="s">
        <v>531</v>
      </c>
      <c r="J552" s="77" t="s">
        <v>110</v>
      </c>
      <c r="K552" s="77">
        <v>91761</v>
      </c>
      <c r="L552" s="77" t="s">
        <v>3482</v>
      </c>
      <c r="M552" s="77" t="s">
        <v>3483</v>
      </c>
      <c r="N552" s="77"/>
      <c r="O552" s="77"/>
      <c r="P552" s="77"/>
      <c r="Q552" s="77" t="s">
        <v>1267</v>
      </c>
      <c r="R552" s="77"/>
      <c r="S552" s="77"/>
      <c r="T552" s="77" t="s">
        <v>3484</v>
      </c>
      <c r="U552" s="77">
        <v>30397472</v>
      </c>
      <c r="V552" s="77">
        <v>15</v>
      </c>
      <c r="W552" s="77" t="s">
        <v>2745</v>
      </c>
      <c r="X552" s="77">
        <v>480</v>
      </c>
      <c r="Y552" s="77">
        <v>29</v>
      </c>
      <c r="Z552" s="77">
        <v>1</v>
      </c>
      <c r="AA552" s="89">
        <f t="shared" si="72"/>
        <v>1.392E-2</v>
      </c>
      <c r="AB552" s="77" t="s">
        <v>70</v>
      </c>
      <c r="AC552" s="78">
        <v>44681</v>
      </c>
      <c r="AD552" s="77"/>
      <c r="AE552" s="77" t="s">
        <v>2142</v>
      </c>
      <c r="AF552" s="77" t="str">
        <f t="shared" si="73"/>
        <v>CA5150040804T</v>
      </c>
      <c r="AG552" s="77">
        <f t="shared" si="74"/>
        <v>29</v>
      </c>
      <c r="AH552" s="77">
        <f t="shared" si="75"/>
        <v>1</v>
      </c>
      <c r="AI552" s="89">
        <f t="shared" si="76"/>
        <v>1.392E-2</v>
      </c>
      <c r="AJ552" s="77" t="s">
        <v>2143</v>
      </c>
      <c r="AK552" s="77" t="s">
        <v>3494</v>
      </c>
      <c r="AL552" s="78">
        <v>44671</v>
      </c>
      <c r="AM552" s="78">
        <v>44671</v>
      </c>
      <c r="AN552" s="78">
        <v>44676</v>
      </c>
      <c r="AO552" s="78">
        <v>44676</v>
      </c>
      <c r="AP552" s="78">
        <v>44676</v>
      </c>
      <c r="AQ552" s="77" t="s">
        <v>89</v>
      </c>
      <c r="AR552" s="77" t="s">
        <v>3495</v>
      </c>
      <c r="AS552" s="77" t="s">
        <v>3494</v>
      </c>
      <c r="AT552" s="78"/>
      <c r="AU552" s="78"/>
      <c r="AV552" s="78"/>
      <c r="AW552" s="77" t="s">
        <v>1198</v>
      </c>
      <c r="AX552" s="77" t="s">
        <v>116</v>
      </c>
      <c r="AY552" s="576"/>
      <c r="AZ552" s="576"/>
      <c r="BA552" s="576"/>
      <c r="BB552" s="576"/>
      <c r="BC552" s="576"/>
      <c r="BD552" s="576"/>
      <c r="BE552" s="77">
        <f t="shared" si="77"/>
        <v>18</v>
      </c>
      <c r="BF552" s="77">
        <f t="shared" si="78"/>
        <v>4</v>
      </c>
      <c r="BG552" s="77">
        <f t="shared" si="79"/>
        <v>2022</v>
      </c>
      <c r="BH552" s="89"/>
    </row>
    <row r="553" spans="1:60">
      <c r="A553" s="77" t="s">
        <v>428</v>
      </c>
      <c r="B553" s="77" t="s">
        <v>56</v>
      </c>
      <c r="C553" s="77" t="s">
        <v>3496</v>
      </c>
      <c r="D553" s="78"/>
      <c r="E553" s="77">
        <v>114166</v>
      </c>
      <c r="F553" s="77" t="s">
        <v>2135</v>
      </c>
      <c r="G553" s="77" t="s">
        <v>2136</v>
      </c>
      <c r="H553" s="77" t="s">
        <v>2137</v>
      </c>
      <c r="I553" s="77" t="s">
        <v>2138</v>
      </c>
      <c r="J553" s="77" t="s">
        <v>110</v>
      </c>
      <c r="K553" s="77">
        <v>90248</v>
      </c>
      <c r="L553" s="77" t="s">
        <v>2159</v>
      </c>
      <c r="M553" s="77" t="s">
        <v>3497</v>
      </c>
      <c r="N553" s="77"/>
      <c r="O553" s="77"/>
      <c r="P553" s="77"/>
      <c r="Q553" s="77" t="s">
        <v>1267</v>
      </c>
      <c r="R553" s="77"/>
      <c r="S553" s="77"/>
      <c r="T553" s="77" t="s">
        <v>3498</v>
      </c>
      <c r="U553" s="77">
        <v>30390456</v>
      </c>
      <c r="V553" s="77">
        <v>14.75</v>
      </c>
      <c r="W553" s="77" t="s">
        <v>2141</v>
      </c>
      <c r="X553" s="77">
        <v>400</v>
      </c>
      <c r="Y553" s="77">
        <v>832</v>
      </c>
      <c r="Z553" s="77">
        <v>26</v>
      </c>
      <c r="AA553" s="89">
        <f t="shared" si="72"/>
        <v>0.33279999999999998</v>
      </c>
      <c r="AB553" s="77" t="s">
        <v>70</v>
      </c>
      <c r="AC553" s="78">
        <v>44681</v>
      </c>
      <c r="AD553" s="77"/>
      <c r="AE553" s="77" t="s">
        <v>2142</v>
      </c>
      <c r="AF553" s="77" t="str">
        <f t="shared" si="73"/>
        <v>CA4166041324T</v>
      </c>
      <c r="AG553" s="77">
        <f t="shared" si="74"/>
        <v>832</v>
      </c>
      <c r="AH553" s="77">
        <f t="shared" si="75"/>
        <v>26</v>
      </c>
      <c r="AI553" s="89">
        <f t="shared" si="76"/>
        <v>0.33279999999999998</v>
      </c>
      <c r="AJ553" s="77" t="s">
        <v>2143</v>
      </c>
      <c r="AK553" s="77" t="s">
        <v>3496</v>
      </c>
      <c r="AL553" s="78">
        <v>44671</v>
      </c>
      <c r="AM553" s="78">
        <v>44671</v>
      </c>
      <c r="AN553" s="78">
        <v>44676</v>
      </c>
      <c r="AO553" s="78">
        <v>44676</v>
      </c>
      <c r="AP553" s="78">
        <v>44676</v>
      </c>
      <c r="AQ553" s="77" t="s">
        <v>89</v>
      </c>
      <c r="AR553" s="77"/>
      <c r="AS553" s="77" t="s">
        <v>3496</v>
      </c>
      <c r="AT553" s="78"/>
      <c r="AU553" s="78"/>
      <c r="AV553" s="78"/>
      <c r="AW553" s="77" t="s">
        <v>1198</v>
      </c>
      <c r="AX553" s="77" t="s">
        <v>116</v>
      </c>
      <c r="AY553" s="576"/>
      <c r="AZ553" s="576"/>
      <c r="BA553" s="576"/>
      <c r="BB553" s="576"/>
      <c r="BC553" s="576"/>
      <c r="BD553" s="576"/>
      <c r="BE553" s="77">
        <f t="shared" si="77"/>
        <v>18</v>
      </c>
      <c r="BF553" s="77">
        <f t="shared" si="78"/>
        <v>4</v>
      </c>
      <c r="BG553" s="77">
        <f t="shared" si="79"/>
        <v>2022</v>
      </c>
      <c r="BH553" s="89"/>
    </row>
    <row r="554" spans="1:60">
      <c r="A554" s="77" t="s">
        <v>428</v>
      </c>
      <c r="B554" s="77" t="s">
        <v>56</v>
      </c>
      <c r="C554" s="77" t="s">
        <v>3499</v>
      </c>
      <c r="D554" s="78"/>
      <c r="E554" s="77">
        <v>114166</v>
      </c>
      <c r="F554" s="77" t="s">
        <v>2135</v>
      </c>
      <c r="G554" s="77" t="s">
        <v>2136</v>
      </c>
      <c r="H554" s="77" t="s">
        <v>2137</v>
      </c>
      <c r="I554" s="77" t="s">
        <v>2138</v>
      </c>
      <c r="J554" s="77" t="s">
        <v>110</v>
      </c>
      <c r="K554" s="77">
        <v>90248</v>
      </c>
      <c r="L554" s="77" t="s">
        <v>2159</v>
      </c>
      <c r="M554" s="77" t="s">
        <v>3497</v>
      </c>
      <c r="N554" s="77"/>
      <c r="O554" s="77"/>
      <c r="P554" s="77"/>
      <c r="Q554" s="77" t="s">
        <v>1267</v>
      </c>
      <c r="R554" s="77"/>
      <c r="S554" s="77"/>
      <c r="T554" s="77" t="s">
        <v>3498</v>
      </c>
      <c r="U554" s="77">
        <v>30390456</v>
      </c>
      <c r="V554" s="77">
        <v>14.75</v>
      </c>
      <c r="W554" s="77" t="s">
        <v>2141</v>
      </c>
      <c r="X554" s="77">
        <v>400</v>
      </c>
      <c r="Y554" s="77">
        <v>832</v>
      </c>
      <c r="Z554" s="77">
        <v>26</v>
      </c>
      <c r="AA554" s="89">
        <f t="shared" si="72"/>
        <v>0.33279999999999998</v>
      </c>
      <c r="AB554" s="77" t="s">
        <v>70</v>
      </c>
      <c r="AC554" s="78">
        <v>44681</v>
      </c>
      <c r="AD554" s="77"/>
      <c r="AE554" s="77" t="s">
        <v>2142</v>
      </c>
      <c r="AF554" s="77" t="str">
        <f t="shared" si="73"/>
        <v>CA4166041326T</v>
      </c>
      <c r="AG554" s="77">
        <f t="shared" si="74"/>
        <v>832</v>
      </c>
      <c r="AH554" s="77">
        <f t="shared" si="75"/>
        <v>26</v>
      </c>
      <c r="AI554" s="89">
        <f t="shared" si="76"/>
        <v>0.33279999999999998</v>
      </c>
      <c r="AJ554" s="77" t="s">
        <v>2143</v>
      </c>
      <c r="AK554" s="77" t="s">
        <v>3499</v>
      </c>
      <c r="AL554" s="78">
        <v>44671</v>
      </c>
      <c r="AM554" s="78">
        <v>44671</v>
      </c>
      <c r="AN554" s="78">
        <v>44676</v>
      </c>
      <c r="AO554" s="78">
        <v>44676</v>
      </c>
      <c r="AP554" s="78">
        <v>44676</v>
      </c>
      <c r="AQ554" s="77" t="s">
        <v>89</v>
      </c>
      <c r="AR554" s="77"/>
      <c r="AS554" s="77" t="s">
        <v>3499</v>
      </c>
      <c r="AT554" s="78"/>
      <c r="AU554" s="78"/>
      <c r="AV554" s="78"/>
      <c r="AW554" s="77" t="s">
        <v>1198</v>
      </c>
      <c r="AX554" s="77" t="s">
        <v>116</v>
      </c>
      <c r="AY554" s="576"/>
      <c r="AZ554" s="576"/>
      <c r="BA554" s="576"/>
      <c r="BB554" s="576"/>
      <c r="BC554" s="576"/>
      <c r="BD554" s="576"/>
      <c r="BE554" s="77">
        <f t="shared" si="77"/>
        <v>18</v>
      </c>
      <c r="BF554" s="77">
        <f t="shared" si="78"/>
        <v>4</v>
      </c>
      <c r="BG554" s="77">
        <f t="shared" si="79"/>
        <v>2022</v>
      </c>
      <c r="BH554" s="89"/>
    </row>
    <row r="555" spans="1:60">
      <c r="A555" s="77" t="s">
        <v>428</v>
      </c>
      <c r="B555" s="77" t="s">
        <v>56</v>
      </c>
      <c r="C555" s="77" t="s">
        <v>3500</v>
      </c>
      <c r="D555" s="78"/>
      <c r="E555" s="77">
        <v>114166</v>
      </c>
      <c r="F555" s="77" t="s">
        <v>2135</v>
      </c>
      <c r="G555" s="77" t="s">
        <v>2136</v>
      </c>
      <c r="H555" s="77" t="s">
        <v>2137</v>
      </c>
      <c r="I555" s="77" t="s">
        <v>2138</v>
      </c>
      <c r="J555" s="77" t="s">
        <v>110</v>
      </c>
      <c r="K555" s="77">
        <v>90248</v>
      </c>
      <c r="L555" s="77" t="s">
        <v>2159</v>
      </c>
      <c r="M555" s="77" t="s">
        <v>3497</v>
      </c>
      <c r="N555" s="77"/>
      <c r="O555" s="77"/>
      <c r="P555" s="77"/>
      <c r="Q555" s="77" t="s">
        <v>1267</v>
      </c>
      <c r="R555" s="77"/>
      <c r="S555" s="77"/>
      <c r="T555" s="77" t="s">
        <v>3498</v>
      </c>
      <c r="U555" s="77">
        <v>30390456</v>
      </c>
      <c r="V555" s="77">
        <v>14.75</v>
      </c>
      <c r="W555" s="77" t="s">
        <v>2141</v>
      </c>
      <c r="X555" s="77">
        <v>400</v>
      </c>
      <c r="Y555" s="77">
        <v>832</v>
      </c>
      <c r="Z555" s="77">
        <v>26</v>
      </c>
      <c r="AA555" s="89">
        <f t="shared" si="72"/>
        <v>0.33279999999999998</v>
      </c>
      <c r="AB555" s="77" t="s">
        <v>70</v>
      </c>
      <c r="AC555" s="78">
        <v>44681</v>
      </c>
      <c r="AD555" s="77"/>
      <c r="AE555" s="77" t="s">
        <v>2142</v>
      </c>
      <c r="AF555" s="77" t="str">
        <f t="shared" si="73"/>
        <v>CA4166041327T</v>
      </c>
      <c r="AG555" s="77">
        <f t="shared" si="74"/>
        <v>832</v>
      </c>
      <c r="AH555" s="77">
        <f t="shared" si="75"/>
        <v>26</v>
      </c>
      <c r="AI555" s="89">
        <f t="shared" si="76"/>
        <v>0.33279999999999998</v>
      </c>
      <c r="AJ555" s="77" t="s">
        <v>2143</v>
      </c>
      <c r="AK555" s="77" t="s">
        <v>3500</v>
      </c>
      <c r="AL555" s="78">
        <v>44671</v>
      </c>
      <c r="AM555" s="78">
        <v>44671</v>
      </c>
      <c r="AN555" s="78">
        <v>44676</v>
      </c>
      <c r="AO555" s="78">
        <v>44676</v>
      </c>
      <c r="AP555" s="78">
        <v>44676</v>
      </c>
      <c r="AQ555" s="77" t="s">
        <v>89</v>
      </c>
      <c r="AR555" s="77"/>
      <c r="AS555" s="77" t="s">
        <v>3500</v>
      </c>
      <c r="AT555" s="78"/>
      <c r="AU555" s="78"/>
      <c r="AV555" s="78"/>
      <c r="AW555" s="77" t="s">
        <v>1198</v>
      </c>
      <c r="AX555" s="77" t="s">
        <v>116</v>
      </c>
      <c r="AY555" s="576"/>
      <c r="AZ555" s="576"/>
      <c r="BA555" s="576"/>
      <c r="BB555" s="576"/>
      <c r="BC555" s="576"/>
      <c r="BD555" s="576"/>
      <c r="BE555" s="77">
        <f t="shared" si="77"/>
        <v>18</v>
      </c>
      <c r="BF555" s="77">
        <f t="shared" si="78"/>
        <v>4</v>
      </c>
      <c r="BG555" s="77">
        <f t="shared" si="79"/>
        <v>2022</v>
      </c>
      <c r="BH555" s="89"/>
    </row>
    <row r="556" spans="1:60">
      <c r="A556" s="77" t="s">
        <v>428</v>
      </c>
      <c r="B556" s="77" t="s">
        <v>56</v>
      </c>
      <c r="C556" s="77" t="s">
        <v>3501</v>
      </c>
      <c r="D556" s="78"/>
      <c r="E556" s="77">
        <v>114167</v>
      </c>
      <c r="F556" s="77" t="s">
        <v>2135</v>
      </c>
      <c r="G556" s="77" t="s">
        <v>2147</v>
      </c>
      <c r="H556" s="77" t="s">
        <v>2148</v>
      </c>
      <c r="I556" s="77" t="s">
        <v>531</v>
      </c>
      <c r="J556" s="77" t="s">
        <v>110</v>
      </c>
      <c r="K556" s="77">
        <v>91761</v>
      </c>
      <c r="L556" s="77" t="s">
        <v>2159</v>
      </c>
      <c r="M556" s="77" t="s">
        <v>3497</v>
      </c>
      <c r="N556" s="77"/>
      <c r="O556" s="77"/>
      <c r="P556" s="77"/>
      <c r="Q556" s="77" t="s">
        <v>1267</v>
      </c>
      <c r="R556" s="77"/>
      <c r="S556" s="77"/>
      <c r="T556" s="77" t="s">
        <v>3498</v>
      </c>
      <c r="U556" s="77">
        <v>30390456</v>
      </c>
      <c r="V556" s="77">
        <v>14.75</v>
      </c>
      <c r="W556" s="77" t="s">
        <v>2141</v>
      </c>
      <c r="X556" s="77">
        <v>400</v>
      </c>
      <c r="Y556" s="77">
        <v>832</v>
      </c>
      <c r="Z556" s="77">
        <v>26</v>
      </c>
      <c r="AA556" s="89">
        <f t="shared" si="72"/>
        <v>0.33279999999999998</v>
      </c>
      <c r="AB556" s="77" t="s">
        <v>70</v>
      </c>
      <c r="AC556" s="78">
        <v>44681</v>
      </c>
      <c r="AD556" s="77"/>
      <c r="AE556" s="77" t="s">
        <v>2142</v>
      </c>
      <c r="AF556" s="77" t="str">
        <f t="shared" si="73"/>
        <v>CA4167041337T</v>
      </c>
      <c r="AG556" s="77">
        <f t="shared" si="74"/>
        <v>832</v>
      </c>
      <c r="AH556" s="77">
        <f t="shared" si="75"/>
        <v>26</v>
      </c>
      <c r="AI556" s="89">
        <f t="shared" si="76"/>
        <v>0.33279999999999998</v>
      </c>
      <c r="AJ556" s="77" t="s">
        <v>2143</v>
      </c>
      <c r="AK556" s="77" t="s">
        <v>3501</v>
      </c>
      <c r="AL556" s="78">
        <v>44671</v>
      </c>
      <c r="AM556" s="78">
        <v>44671</v>
      </c>
      <c r="AN556" s="78">
        <v>44676</v>
      </c>
      <c r="AO556" s="78">
        <v>44676</v>
      </c>
      <c r="AP556" s="78">
        <v>44676</v>
      </c>
      <c r="AQ556" s="77" t="s">
        <v>89</v>
      </c>
      <c r="AR556" s="77"/>
      <c r="AS556" s="77" t="s">
        <v>3501</v>
      </c>
      <c r="AT556" s="78"/>
      <c r="AU556" s="78"/>
      <c r="AV556" s="78"/>
      <c r="AW556" s="77" t="s">
        <v>1198</v>
      </c>
      <c r="AX556" s="77" t="s">
        <v>116</v>
      </c>
      <c r="AY556" s="576"/>
      <c r="AZ556" s="576"/>
      <c r="BA556" s="576"/>
      <c r="BB556" s="576"/>
      <c r="BC556" s="576"/>
      <c r="BD556" s="576"/>
      <c r="BE556" s="77">
        <f t="shared" si="77"/>
        <v>18</v>
      </c>
      <c r="BF556" s="77">
        <f t="shared" si="78"/>
        <v>4</v>
      </c>
      <c r="BG556" s="77">
        <f t="shared" si="79"/>
        <v>2022</v>
      </c>
      <c r="BH556" s="89"/>
    </row>
    <row r="557" spans="1:60">
      <c r="A557" s="77" t="s">
        <v>428</v>
      </c>
      <c r="B557" s="77" t="s">
        <v>56</v>
      </c>
      <c r="C557" s="77" t="s">
        <v>3502</v>
      </c>
      <c r="D557" s="78"/>
      <c r="E557" s="77">
        <v>114161</v>
      </c>
      <c r="F557" s="77" t="s">
        <v>2135</v>
      </c>
      <c r="G557" s="77" t="s">
        <v>2574</v>
      </c>
      <c r="H557" s="77" t="s">
        <v>2575</v>
      </c>
      <c r="I557" s="77" t="s">
        <v>2576</v>
      </c>
      <c r="J557" s="77" t="s">
        <v>110</v>
      </c>
      <c r="K557" s="77">
        <v>90501</v>
      </c>
      <c r="L557" s="77" t="s">
        <v>2159</v>
      </c>
      <c r="M557" s="77" t="s">
        <v>3497</v>
      </c>
      <c r="N557" s="77"/>
      <c r="O557" s="77"/>
      <c r="P557" s="77"/>
      <c r="Q557" s="77" t="s">
        <v>1267</v>
      </c>
      <c r="R557" s="77"/>
      <c r="S557" s="77"/>
      <c r="T557" s="77" t="s">
        <v>3503</v>
      </c>
      <c r="U557" s="77">
        <v>30376909</v>
      </c>
      <c r="V557" s="77">
        <v>14.75</v>
      </c>
      <c r="W557" s="77" t="s">
        <v>2267</v>
      </c>
      <c r="X557" s="77">
        <v>340</v>
      </c>
      <c r="Y557" s="77">
        <v>832</v>
      </c>
      <c r="Z557" s="77">
        <v>26</v>
      </c>
      <c r="AA557" s="89">
        <f t="shared" si="72"/>
        <v>0.28288000000000002</v>
      </c>
      <c r="AB557" s="77" t="s">
        <v>70</v>
      </c>
      <c r="AC557" s="78">
        <v>44681</v>
      </c>
      <c r="AD557" s="77"/>
      <c r="AE557" s="77" t="s">
        <v>2142</v>
      </c>
      <c r="AF557" s="77" t="str">
        <f t="shared" si="73"/>
        <v>CA4161041348T</v>
      </c>
      <c r="AG557" s="77">
        <f t="shared" si="74"/>
        <v>832</v>
      </c>
      <c r="AH557" s="77">
        <f t="shared" si="75"/>
        <v>26</v>
      </c>
      <c r="AI557" s="89">
        <f t="shared" si="76"/>
        <v>0.28288000000000002</v>
      </c>
      <c r="AJ557" s="77" t="s">
        <v>2143</v>
      </c>
      <c r="AK557" s="77" t="s">
        <v>3502</v>
      </c>
      <c r="AL557" s="78">
        <v>44671</v>
      </c>
      <c r="AM557" s="78">
        <v>44671</v>
      </c>
      <c r="AN557" s="78">
        <v>44676</v>
      </c>
      <c r="AO557" s="78">
        <v>44676</v>
      </c>
      <c r="AP557" s="78">
        <v>44676</v>
      </c>
      <c r="AQ557" s="77" t="s">
        <v>89</v>
      </c>
      <c r="AR557" s="77"/>
      <c r="AS557" s="77" t="s">
        <v>3502</v>
      </c>
      <c r="AT557" s="78"/>
      <c r="AU557" s="78"/>
      <c r="AV557" s="78"/>
      <c r="AW557" s="77" t="s">
        <v>1198</v>
      </c>
      <c r="AX557" s="77" t="s">
        <v>116</v>
      </c>
      <c r="AY557" s="576"/>
      <c r="AZ557" s="576"/>
      <c r="BA557" s="576"/>
      <c r="BB557" s="576"/>
      <c r="BC557" s="576"/>
      <c r="BD557" s="576"/>
      <c r="BE557" s="77">
        <f t="shared" si="77"/>
        <v>18</v>
      </c>
      <c r="BF557" s="77">
        <f t="shared" si="78"/>
        <v>4</v>
      </c>
      <c r="BG557" s="77">
        <f t="shared" si="79"/>
        <v>2022</v>
      </c>
      <c r="BH557" s="89"/>
    </row>
    <row r="558" spans="1:60">
      <c r="A558" s="77" t="s">
        <v>428</v>
      </c>
      <c r="B558" s="77" t="s">
        <v>230</v>
      </c>
      <c r="C558" s="77" t="s">
        <v>3504</v>
      </c>
      <c r="D558" s="78"/>
      <c r="E558" s="77" t="s">
        <v>3505</v>
      </c>
      <c r="F558" s="77" t="s">
        <v>2135</v>
      </c>
      <c r="G558" s="77" t="s">
        <v>2147</v>
      </c>
      <c r="H558" s="77" t="s">
        <v>2148</v>
      </c>
      <c r="I558" s="77" t="s">
        <v>531</v>
      </c>
      <c r="J558" s="77" t="s">
        <v>110</v>
      </c>
      <c r="K558" s="77">
        <v>91761</v>
      </c>
      <c r="L558" s="77" t="s">
        <v>2271</v>
      </c>
      <c r="M558" s="77" t="s">
        <v>3506</v>
      </c>
      <c r="N558" s="77"/>
      <c r="O558" s="77"/>
      <c r="P558" s="77"/>
      <c r="Q558" s="77" t="s">
        <v>1267</v>
      </c>
      <c r="R558" s="77"/>
      <c r="S558" s="77"/>
      <c r="T558" s="77" t="s">
        <v>2702</v>
      </c>
      <c r="U558" s="77">
        <v>30390156</v>
      </c>
      <c r="V558" s="77">
        <v>14.75</v>
      </c>
      <c r="W558" s="77" t="s">
        <v>2552</v>
      </c>
      <c r="X558" s="77">
        <v>400</v>
      </c>
      <c r="Y558" s="77">
        <v>768</v>
      </c>
      <c r="Z558" s="77">
        <v>24</v>
      </c>
      <c r="AA558" s="89">
        <f t="shared" si="72"/>
        <v>0.30719999999999997</v>
      </c>
      <c r="AB558" s="77" t="s">
        <v>88</v>
      </c>
      <c r="AC558" s="78">
        <v>44681</v>
      </c>
      <c r="AD558" s="77"/>
      <c r="AE558" s="77" t="s">
        <v>2142</v>
      </c>
      <c r="AF558" s="77" t="str">
        <f t="shared" si="73"/>
        <v>CA8014041414T</v>
      </c>
      <c r="AG558" s="77">
        <f t="shared" si="74"/>
        <v>768</v>
      </c>
      <c r="AH558" s="77">
        <f t="shared" si="75"/>
        <v>24</v>
      </c>
      <c r="AI558" s="89">
        <f t="shared" si="76"/>
        <v>0.30719999999999997</v>
      </c>
      <c r="AJ558" s="77" t="s">
        <v>2143</v>
      </c>
      <c r="AK558" s="77" t="s">
        <v>3504</v>
      </c>
      <c r="AL558" s="78">
        <v>44672</v>
      </c>
      <c r="AM558" s="78">
        <v>44672</v>
      </c>
      <c r="AN558" s="78">
        <v>44676</v>
      </c>
      <c r="AO558" s="78">
        <v>44676</v>
      </c>
      <c r="AP558" s="78">
        <v>44676</v>
      </c>
      <c r="AQ558" s="77" t="s">
        <v>89</v>
      </c>
      <c r="AR558" s="77"/>
      <c r="AS558" s="77" t="s">
        <v>3504</v>
      </c>
      <c r="AT558" s="78"/>
      <c r="AU558" s="78"/>
      <c r="AV558" s="78"/>
      <c r="AW558" s="77" t="s">
        <v>1198</v>
      </c>
      <c r="AX558" s="77" t="s">
        <v>116</v>
      </c>
      <c r="AY558" s="576"/>
      <c r="AZ558" s="576"/>
      <c r="BA558" s="576"/>
      <c r="BB558" s="576"/>
      <c r="BC558" s="576"/>
      <c r="BD558" s="576"/>
      <c r="BE558" s="77">
        <f t="shared" si="77"/>
        <v>18</v>
      </c>
      <c r="BF558" s="77">
        <f t="shared" si="78"/>
        <v>4</v>
      </c>
      <c r="BG558" s="77">
        <f t="shared" si="79"/>
        <v>2022</v>
      </c>
      <c r="BH558" s="89"/>
    </row>
    <row r="559" spans="1:60">
      <c r="A559" s="77" t="s">
        <v>428</v>
      </c>
      <c r="B559" s="77" t="s">
        <v>2132</v>
      </c>
      <c r="C559" s="77" t="s">
        <v>3507</v>
      </c>
      <c r="D559" s="78"/>
      <c r="E559" s="77" t="s">
        <v>3508</v>
      </c>
      <c r="F559" s="77" t="s">
        <v>2135</v>
      </c>
      <c r="G559" s="77" t="s">
        <v>2147</v>
      </c>
      <c r="H559" s="77" t="s">
        <v>2148</v>
      </c>
      <c r="I559" s="77" t="s">
        <v>531</v>
      </c>
      <c r="J559" s="77" t="s">
        <v>110</v>
      </c>
      <c r="K559" s="77">
        <v>91761</v>
      </c>
      <c r="L559" s="77" t="s">
        <v>3509</v>
      </c>
      <c r="M559" s="77" t="s">
        <v>3510</v>
      </c>
      <c r="N559" s="77"/>
      <c r="O559" s="77"/>
      <c r="P559" s="77"/>
      <c r="Q559" s="77" t="s">
        <v>1267</v>
      </c>
      <c r="R559" s="77"/>
      <c r="S559" s="77"/>
      <c r="T559" s="77" t="s">
        <v>3511</v>
      </c>
      <c r="U559" s="77">
        <v>30390156</v>
      </c>
      <c r="V559" s="77">
        <v>14.75</v>
      </c>
      <c r="W559" s="77" t="s">
        <v>2552</v>
      </c>
      <c r="X559" s="77">
        <v>400</v>
      </c>
      <c r="Y559" s="77">
        <v>832</v>
      </c>
      <c r="Z559" s="77">
        <v>26</v>
      </c>
      <c r="AA559" s="89">
        <f t="shared" si="72"/>
        <v>0.33279999999999998</v>
      </c>
      <c r="AB559" s="77" t="s">
        <v>88</v>
      </c>
      <c r="AC559" s="78">
        <v>44681</v>
      </c>
      <c r="AD559" s="77"/>
      <c r="AE559" s="77" t="s">
        <v>2142</v>
      </c>
      <c r="AF559" s="77" t="str">
        <f t="shared" si="73"/>
        <v>CA1538040618T</v>
      </c>
      <c r="AG559" s="77">
        <f t="shared" si="74"/>
        <v>832</v>
      </c>
      <c r="AH559" s="77">
        <f t="shared" si="75"/>
        <v>26</v>
      </c>
      <c r="AI559" s="89">
        <f t="shared" si="76"/>
        <v>0.33279999999999998</v>
      </c>
      <c r="AJ559" s="77" t="s">
        <v>2143</v>
      </c>
      <c r="AK559" s="77" t="s">
        <v>3507</v>
      </c>
      <c r="AL559" s="78">
        <v>44673</v>
      </c>
      <c r="AM559" s="78">
        <v>44673</v>
      </c>
      <c r="AN559" s="78">
        <v>44676</v>
      </c>
      <c r="AO559" s="78">
        <v>44676</v>
      </c>
      <c r="AP559" s="78">
        <v>44676</v>
      </c>
      <c r="AQ559" s="77" t="s">
        <v>89</v>
      </c>
      <c r="AR559" s="77" t="s">
        <v>3512</v>
      </c>
      <c r="AS559" s="77" t="s">
        <v>3507</v>
      </c>
      <c r="AT559" s="78"/>
      <c r="AU559" s="78"/>
      <c r="AV559" s="78"/>
      <c r="AW559" s="77" t="s">
        <v>1198</v>
      </c>
      <c r="AX559" s="77" t="s">
        <v>116</v>
      </c>
      <c r="AY559" s="576"/>
      <c r="AZ559" s="576"/>
      <c r="BA559" s="576"/>
      <c r="BB559" s="576"/>
      <c r="BC559" s="576"/>
      <c r="BD559" s="576"/>
      <c r="BE559" s="77">
        <f t="shared" si="77"/>
        <v>18</v>
      </c>
      <c r="BF559" s="77">
        <f t="shared" si="78"/>
        <v>4</v>
      </c>
      <c r="BG559" s="77">
        <f t="shared" si="79"/>
        <v>2022</v>
      </c>
      <c r="BH559" s="89"/>
    </row>
    <row r="560" spans="1:60">
      <c r="A560" s="77" t="s">
        <v>428</v>
      </c>
      <c r="B560" s="77" t="s">
        <v>56</v>
      </c>
      <c r="C560" s="77" t="s">
        <v>3513</v>
      </c>
      <c r="D560" s="78"/>
      <c r="E560" s="77" t="s">
        <v>3514</v>
      </c>
      <c r="F560" s="77" t="s">
        <v>2135</v>
      </c>
      <c r="G560" s="77" t="s">
        <v>2147</v>
      </c>
      <c r="H560" s="77" t="s">
        <v>2148</v>
      </c>
      <c r="I560" s="77" t="s">
        <v>531</v>
      </c>
      <c r="J560" s="77" t="s">
        <v>110</v>
      </c>
      <c r="K560" s="77">
        <v>91761</v>
      </c>
      <c r="L560" s="77" t="s">
        <v>195</v>
      </c>
      <c r="M560" s="77" t="s">
        <v>3287</v>
      </c>
      <c r="N560" s="77"/>
      <c r="O560" s="77"/>
      <c r="P560" s="77"/>
      <c r="Q560" s="77" t="s">
        <v>1267</v>
      </c>
      <c r="R560" s="77"/>
      <c r="S560" s="77"/>
      <c r="T560" s="77" t="s">
        <v>3225</v>
      </c>
      <c r="U560" s="77">
        <v>30390456</v>
      </c>
      <c r="V560" s="77">
        <v>14.75</v>
      </c>
      <c r="W560" s="77" t="s">
        <v>2552</v>
      </c>
      <c r="X560" s="77">
        <v>400</v>
      </c>
      <c r="Y560" s="77">
        <v>768</v>
      </c>
      <c r="Z560" s="77">
        <v>24</v>
      </c>
      <c r="AA560" s="89">
        <f t="shared" si="72"/>
        <v>0.30719999999999997</v>
      </c>
      <c r="AB560" s="77" t="s">
        <v>88</v>
      </c>
      <c r="AC560" s="78">
        <v>44681</v>
      </c>
      <c r="AD560" s="77"/>
      <c r="AE560" s="77" t="s">
        <v>2142</v>
      </c>
      <c r="AF560" s="77" t="str">
        <f t="shared" si="73"/>
        <v>CA7082040831T</v>
      </c>
      <c r="AG560" s="77">
        <f t="shared" si="74"/>
        <v>768</v>
      </c>
      <c r="AH560" s="77">
        <f t="shared" si="75"/>
        <v>24</v>
      </c>
      <c r="AI560" s="89">
        <f t="shared" si="76"/>
        <v>0.30719999999999997</v>
      </c>
      <c r="AJ560" s="77" t="s">
        <v>2143</v>
      </c>
      <c r="AK560" s="77" t="s">
        <v>3513</v>
      </c>
      <c r="AL560" s="78">
        <v>44673</v>
      </c>
      <c r="AM560" s="78">
        <v>44673</v>
      </c>
      <c r="AN560" s="78">
        <v>44676</v>
      </c>
      <c r="AO560" s="78">
        <v>44676</v>
      </c>
      <c r="AP560" s="78">
        <v>44676</v>
      </c>
      <c r="AQ560" s="77" t="s">
        <v>89</v>
      </c>
      <c r="AR560" s="77"/>
      <c r="AS560" s="77" t="s">
        <v>3513</v>
      </c>
      <c r="AT560" s="78"/>
      <c r="AU560" s="78"/>
      <c r="AV560" s="78"/>
      <c r="AW560" s="77" t="s">
        <v>1198</v>
      </c>
      <c r="AX560" s="77" t="s">
        <v>116</v>
      </c>
      <c r="AY560" s="576"/>
      <c r="AZ560" s="576"/>
      <c r="BA560" s="576"/>
      <c r="BB560" s="576"/>
      <c r="BC560" s="576"/>
      <c r="BD560" s="576"/>
      <c r="BE560" s="77">
        <f t="shared" si="77"/>
        <v>18</v>
      </c>
      <c r="BF560" s="77">
        <f t="shared" si="78"/>
        <v>4</v>
      </c>
      <c r="BG560" s="77">
        <f t="shared" si="79"/>
        <v>2022</v>
      </c>
      <c r="BH560" s="89"/>
    </row>
    <row r="561" spans="1:60">
      <c r="A561" s="77" t="s">
        <v>428</v>
      </c>
      <c r="B561" s="77" t="s">
        <v>56</v>
      </c>
      <c r="C561" s="77" t="s">
        <v>3515</v>
      </c>
      <c r="D561" s="78"/>
      <c r="E561" s="77" t="s">
        <v>3516</v>
      </c>
      <c r="F561" s="77" t="s">
        <v>2135</v>
      </c>
      <c r="G561" s="77" t="s">
        <v>2147</v>
      </c>
      <c r="H561" s="77" t="s">
        <v>2148</v>
      </c>
      <c r="I561" s="77" t="s">
        <v>531</v>
      </c>
      <c r="J561" s="77" t="s">
        <v>110</v>
      </c>
      <c r="K561" s="77">
        <v>91761</v>
      </c>
      <c r="L561" s="77" t="s">
        <v>195</v>
      </c>
      <c r="M561" s="77" t="s">
        <v>3224</v>
      </c>
      <c r="N561" s="77"/>
      <c r="O561" s="77"/>
      <c r="P561" s="77"/>
      <c r="Q561" s="77" t="s">
        <v>1267</v>
      </c>
      <c r="R561" s="77"/>
      <c r="S561" s="77"/>
      <c r="T561" s="77" t="s">
        <v>3225</v>
      </c>
      <c r="U561" s="77">
        <v>30390156</v>
      </c>
      <c r="V561" s="77">
        <v>14.75</v>
      </c>
      <c r="W561" s="77" t="s">
        <v>2183</v>
      </c>
      <c r="X561" s="77">
        <v>400</v>
      </c>
      <c r="Y561" s="77">
        <v>768</v>
      </c>
      <c r="Z561" s="77">
        <v>24</v>
      </c>
      <c r="AA561" s="89">
        <f t="shared" si="72"/>
        <v>0.30719999999999997</v>
      </c>
      <c r="AB561" s="77" t="s">
        <v>88</v>
      </c>
      <c r="AC561" s="78">
        <v>44681</v>
      </c>
      <c r="AD561" s="77"/>
      <c r="AE561" s="77" t="s">
        <v>2142</v>
      </c>
      <c r="AF561" s="77" t="str">
        <f t="shared" si="73"/>
        <v>CA6661040832T</v>
      </c>
      <c r="AG561" s="77">
        <f t="shared" si="74"/>
        <v>768</v>
      </c>
      <c r="AH561" s="77">
        <f t="shared" si="75"/>
        <v>24</v>
      </c>
      <c r="AI561" s="89">
        <f t="shared" si="76"/>
        <v>0.30719999999999997</v>
      </c>
      <c r="AJ561" s="77" t="s">
        <v>2143</v>
      </c>
      <c r="AK561" s="77" t="s">
        <v>3515</v>
      </c>
      <c r="AL561" s="78">
        <v>44673</v>
      </c>
      <c r="AM561" s="78">
        <v>44673</v>
      </c>
      <c r="AN561" s="78">
        <v>44676</v>
      </c>
      <c r="AO561" s="78">
        <v>44676</v>
      </c>
      <c r="AP561" s="78">
        <v>44676</v>
      </c>
      <c r="AQ561" s="77" t="s">
        <v>89</v>
      </c>
      <c r="AR561" s="77"/>
      <c r="AS561" s="77" t="s">
        <v>3515</v>
      </c>
      <c r="AT561" s="78"/>
      <c r="AU561" s="78"/>
      <c r="AV561" s="78"/>
      <c r="AW561" s="77" t="s">
        <v>1198</v>
      </c>
      <c r="AX561" s="77" t="s">
        <v>116</v>
      </c>
      <c r="AY561" s="576"/>
      <c r="AZ561" s="576"/>
      <c r="BA561" s="576"/>
      <c r="BB561" s="576"/>
      <c r="BC561" s="576"/>
      <c r="BD561" s="576"/>
      <c r="BE561" s="77">
        <f t="shared" si="77"/>
        <v>18</v>
      </c>
      <c r="BF561" s="77">
        <f t="shared" si="78"/>
        <v>4</v>
      </c>
      <c r="BG561" s="77">
        <f t="shared" si="79"/>
        <v>2022</v>
      </c>
      <c r="BH561" s="89"/>
    </row>
    <row r="562" spans="1:60">
      <c r="A562" s="77" t="s">
        <v>428</v>
      </c>
      <c r="B562" s="77" t="s">
        <v>2132</v>
      </c>
      <c r="C562" s="77" t="s">
        <v>3517</v>
      </c>
      <c r="D562" s="78"/>
      <c r="E562" s="77" t="s">
        <v>3518</v>
      </c>
      <c r="F562" s="77" t="s">
        <v>2135</v>
      </c>
      <c r="G562" s="77" t="s">
        <v>2136</v>
      </c>
      <c r="H562" s="77" t="s">
        <v>2137</v>
      </c>
      <c r="I562" s="77" t="s">
        <v>2138</v>
      </c>
      <c r="J562" s="77" t="s">
        <v>110</v>
      </c>
      <c r="K562" s="77">
        <v>90248</v>
      </c>
      <c r="L562" s="77" t="s">
        <v>2168</v>
      </c>
      <c r="M562" s="77" t="s">
        <v>3519</v>
      </c>
      <c r="N562" s="77"/>
      <c r="O562" s="77"/>
      <c r="P562" s="77"/>
      <c r="Q562" s="77" t="s">
        <v>1267</v>
      </c>
      <c r="R562" s="77"/>
      <c r="S562" s="77"/>
      <c r="T562" s="77" t="s">
        <v>3520</v>
      </c>
      <c r="U562" s="77">
        <v>30390156</v>
      </c>
      <c r="V562" s="77">
        <v>14.75</v>
      </c>
      <c r="W562" s="77" t="s">
        <v>2552</v>
      </c>
      <c r="X562" s="77">
        <v>400</v>
      </c>
      <c r="Y562" s="77">
        <v>768</v>
      </c>
      <c r="Z562" s="77">
        <v>24</v>
      </c>
      <c r="AA562" s="89">
        <f t="shared" si="72"/>
        <v>0.30719999999999997</v>
      </c>
      <c r="AB562" s="77" t="s">
        <v>70</v>
      </c>
      <c r="AC562" s="78">
        <v>44681</v>
      </c>
      <c r="AD562" s="77"/>
      <c r="AE562" s="77" t="s">
        <v>2142</v>
      </c>
      <c r="AF562" s="77" t="str">
        <f t="shared" si="73"/>
        <v>CA5489041322T</v>
      </c>
      <c r="AG562" s="77">
        <f t="shared" si="74"/>
        <v>768</v>
      </c>
      <c r="AH562" s="77">
        <f t="shared" si="75"/>
        <v>24</v>
      </c>
      <c r="AI562" s="89">
        <f t="shared" si="76"/>
        <v>0.30719999999999997</v>
      </c>
      <c r="AJ562" s="77" t="s">
        <v>2143</v>
      </c>
      <c r="AK562" s="77" t="s">
        <v>3517</v>
      </c>
      <c r="AL562" s="78">
        <v>44673</v>
      </c>
      <c r="AM562" s="78">
        <v>44673</v>
      </c>
      <c r="AN562" s="78">
        <v>44676</v>
      </c>
      <c r="AO562" s="78">
        <v>44676</v>
      </c>
      <c r="AP562" s="78">
        <v>44676</v>
      </c>
      <c r="AQ562" s="77" t="s">
        <v>89</v>
      </c>
      <c r="AR562" s="77"/>
      <c r="AS562" s="77" t="s">
        <v>3517</v>
      </c>
      <c r="AT562" s="78"/>
      <c r="AU562" s="78"/>
      <c r="AV562" s="78"/>
      <c r="AW562" s="77" t="s">
        <v>1198</v>
      </c>
      <c r="AX562" s="77" t="s">
        <v>116</v>
      </c>
      <c r="AY562" s="576"/>
      <c r="AZ562" s="576"/>
      <c r="BA562" s="576"/>
      <c r="BB562" s="576"/>
      <c r="BC562" s="576"/>
      <c r="BD562" s="576"/>
      <c r="BE562" s="77">
        <f t="shared" si="77"/>
        <v>18</v>
      </c>
      <c r="BF562" s="77">
        <f t="shared" si="78"/>
        <v>4</v>
      </c>
      <c r="BG562" s="77">
        <f t="shared" si="79"/>
        <v>2022</v>
      </c>
      <c r="BH562" s="89"/>
    </row>
    <row r="563" spans="1:60">
      <c r="A563" s="77" t="s">
        <v>428</v>
      </c>
      <c r="B563" s="77" t="s">
        <v>230</v>
      </c>
      <c r="C563" s="77" t="s">
        <v>3521</v>
      </c>
      <c r="D563" s="78"/>
      <c r="E563" s="77" t="s">
        <v>3522</v>
      </c>
      <c r="F563" s="77" t="s">
        <v>2135</v>
      </c>
      <c r="G563" s="77" t="s">
        <v>2147</v>
      </c>
      <c r="H563" s="77" t="s">
        <v>2148</v>
      </c>
      <c r="I563" s="77" t="s">
        <v>531</v>
      </c>
      <c r="J563" s="77" t="s">
        <v>110</v>
      </c>
      <c r="K563" s="77">
        <v>91761</v>
      </c>
      <c r="L563" s="77" t="s">
        <v>969</v>
      </c>
      <c r="M563" s="77" t="s">
        <v>3523</v>
      </c>
      <c r="N563" s="77"/>
      <c r="O563" s="77"/>
      <c r="P563" s="77"/>
      <c r="Q563" s="77" t="s">
        <v>1267</v>
      </c>
      <c r="R563" s="77"/>
      <c r="S563" s="77"/>
      <c r="T563" s="77" t="s">
        <v>2875</v>
      </c>
      <c r="U563" s="77">
        <v>30390156</v>
      </c>
      <c r="V563" s="77">
        <v>14.75</v>
      </c>
      <c r="W563" s="77" t="s">
        <v>2552</v>
      </c>
      <c r="X563" s="77">
        <v>400</v>
      </c>
      <c r="Y563" s="77">
        <v>832</v>
      </c>
      <c r="Z563" s="77">
        <v>26</v>
      </c>
      <c r="AA563" s="89">
        <f t="shared" si="72"/>
        <v>0.33279999999999998</v>
      </c>
      <c r="AB563" s="77" t="s">
        <v>88</v>
      </c>
      <c r="AC563" s="78">
        <v>44681</v>
      </c>
      <c r="AD563" s="77"/>
      <c r="AE563" s="77" t="s">
        <v>2142</v>
      </c>
      <c r="AF563" s="77" t="str">
        <f t="shared" si="73"/>
        <v>CA0209041421T</v>
      </c>
      <c r="AG563" s="77">
        <f t="shared" si="74"/>
        <v>832</v>
      </c>
      <c r="AH563" s="77">
        <f t="shared" si="75"/>
        <v>26</v>
      </c>
      <c r="AI563" s="89">
        <f t="shared" si="76"/>
        <v>0.33279999999999998</v>
      </c>
      <c r="AJ563" s="77" t="s">
        <v>2143</v>
      </c>
      <c r="AK563" s="77" t="s">
        <v>3521</v>
      </c>
      <c r="AL563" s="78">
        <v>44673</v>
      </c>
      <c r="AM563" s="78">
        <v>44673</v>
      </c>
      <c r="AN563" s="78">
        <v>44676</v>
      </c>
      <c r="AO563" s="78">
        <v>44676</v>
      </c>
      <c r="AP563" s="78">
        <v>44676</v>
      </c>
      <c r="AQ563" s="77" t="s">
        <v>89</v>
      </c>
      <c r="AR563" s="77"/>
      <c r="AS563" s="77" t="s">
        <v>3521</v>
      </c>
      <c r="AT563" s="78"/>
      <c r="AU563" s="78"/>
      <c r="AV563" s="78"/>
      <c r="AW563" s="77" t="s">
        <v>1198</v>
      </c>
      <c r="AX563" s="77" t="s">
        <v>116</v>
      </c>
      <c r="AY563" s="576"/>
      <c r="AZ563" s="576"/>
      <c r="BA563" s="576"/>
      <c r="BB563" s="576"/>
      <c r="BC563" s="576"/>
      <c r="BD563" s="576"/>
      <c r="BE563" s="77">
        <f t="shared" si="77"/>
        <v>18</v>
      </c>
      <c r="BF563" s="77">
        <f t="shared" si="78"/>
        <v>4</v>
      </c>
      <c r="BG563" s="77">
        <f t="shared" si="79"/>
        <v>2022</v>
      </c>
      <c r="BH563" s="89"/>
    </row>
    <row r="564" spans="1:60">
      <c r="A564" s="77" t="s">
        <v>428</v>
      </c>
      <c r="B564" s="77" t="s">
        <v>230</v>
      </c>
      <c r="C564" s="77" t="s">
        <v>3524</v>
      </c>
      <c r="D564" s="78"/>
      <c r="E564" s="77" t="s">
        <v>3522</v>
      </c>
      <c r="F564" s="77" t="s">
        <v>2135</v>
      </c>
      <c r="G564" s="77" t="s">
        <v>2147</v>
      </c>
      <c r="H564" s="77" t="s">
        <v>2148</v>
      </c>
      <c r="I564" s="77" t="s">
        <v>531</v>
      </c>
      <c r="J564" s="77" t="s">
        <v>110</v>
      </c>
      <c r="K564" s="77">
        <v>91761</v>
      </c>
      <c r="L564" s="77" t="s">
        <v>969</v>
      </c>
      <c r="M564" s="77" t="s">
        <v>3523</v>
      </c>
      <c r="N564" s="77"/>
      <c r="O564" s="77"/>
      <c r="P564" s="77"/>
      <c r="Q564" s="77" t="s">
        <v>1267</v>
      </c>
      <c r="R564" s="77"/>
      <c r="S564" s="77"/>
      <c r="T564" s="77" t="s">
        <v>2875</v>
      </c>
      <c r="U564" s="77">
        <v>30390156</v>
      </c>
      <c r="V564" s="77">
        <v>14.75</v>
      </c>
      <c r="W564" s="77" t="s">
        <v>2552</v>
      </c>
      <c r="X564" s="77">
        <v>400</v>
      </c>
      <c r="Y564" s="77">
        <v>832</v>
      </c>
      <c r="Z564" s="77">
        <v>26</v>
      </c>
      <c r="AA564" s="89">
        <f t="shared" si="72"/>
        <v>0.33279999999999998</v>
      </c>
      <c r="AB564" s="77" t="s">
        <v>88</v>
      </c>
      <c r="AC564" s="78">
        <v>44681</v>
      </c>
      <c r="AD564" s="77"/>
      <c r="AE564" s="77" t="s">
        <v>2142</v>
      </c>
      <c r="AF564" s="77" t="str">
        <f t="shared" si="73"/>
        <v>CA0209041422T</v>
      </c>
      <c r="AG564" s="77">
        <f t="shared" si="74"/>
        <v>832</v>
      </c>
      <c r="AH564" s="77">
        <f t="shared" si="75"/>
        <v>26</v>
      </c>
      <c r="AI564" s="89">
        <f t="shared" si="76"/>
        <v>0.33279999999999998</v>
      </c>
      <c r="AJ564" s="77" t="s">
        <v>2143</v>
      </c>
      <c r="AK564" s="77" t="s">
        <v>3524</v>
      </c>
      <c r="AL564" s="78">
        <v>44673</v>
      </c>
      <c r="AM564" s="78">
        <v>44673</v>
      </c>
      <c r="AN564" s="78">
        <v>44676</v>
      </c>
      <c r="AO564" s="78">
        <v>44676</v>
      </c>
      <c r="AP564" s="78">
        <v>44676</v>
      </c>
      <c r="AQ564" s="77" t="s">
        <v>89</v>
      </c>
      <c r="AR564" s="77"/>
      <c r="AS564" s="77" t="s">
        <v>3524</v>
      </c>
      <c r="AT564" s="78"/>
      <c r="AU564" s="78"/>
      <c r="AV564" s="78"/>
      <c r="AW564" s="77" t="s">
        <v>1198</v>
      </c>
      <c r="AX564" s="77" t="s">
        <v>116</v>
      </c>
      <c r="AY564" s="576"/>
      <c r="AZ564" s="576"/>
      <c r="BA564" s="576"/>
      <c r="BB564" s="576"/>
      <c r="BC564" s="576"/>
      <c r="BD564" s="576"/>
      <c r="BE564" s="77">
        <f t="shared" si="77"/>
        <v>18</v>
      </c>
      <c r="BF564" s="77">
        <f t="shared" si="78"/>
        <v>4</v>
      </c>
      <c r="BG564" s="77">
        <f t="shared" si="79"/>
        <v>2022</v>
      </c>
      <c r="BH564" s="89"/>
    </row>
    <row r="565" spans="1:60">
      <c r="A565" s="77" t="s">
        <v>428</v>
      </c>
      <c r="B565" s="77" t="s">
        <v>2132</v>
      </c>
      <c r="C565" s="77" t="s">
        <v>3525</v>
      </c>
      <c r="D565" s="78"/>
      <c r="E565" s="77" t="s">
        <v>3526</v>
      </c>
      <c r="F565" s="77" t="s">
        <v>2135</v>
      </c>
      <c r="G565" s="77" t="s">
        <v>2147</v>
      </c>
      <c r="H565" s="77" t="s">
        <v>2148</v>
      </c>
      <c r="I565" s="77" t="s">
        <v>531</v>
      </c>
      <c r="J565" s="77" t="s">
        <v>110</v>
      </c>
      <c r="K565" s="77">
        <v>91761</v>
      </c>
      <c r="L565" s="77" t="s">
        <v>2168</v>
      </c>
      <c r="M565" s="77" t="s">
        <v>3527</v>
      </c>
      <c r="N565" s="77"/>
      <c r="O565" s="77"/>
      <c r="P565" s="77"/>
      <c r="Q565" s="77" t="s">
        <v>1267</v>
      </c>
      <c r="R565" s="77"/>
      <c r="S565" s="77"/>
      <c r="T565" s="77" t="s">
        <v>3528</v>
      </c>
      <c r="U565" s="77">
        <v>30390156</v>
      </c>
      <c r="V565" s="77">
        <v>14.75</v>
      </c>
      <c r="W565" s="77" t="s">
        <v>2552</v>
      </c>
      <c r="X565" s="77">
        <v>400</v>
      </c>
      <c r="Y565" s="77">
        <v>768</v>
      </c>
      <c r="Z565" s="77">
        <v>24</v>
      </c>
      <c r="AA565" s="89">
        <f t="shared" si="72"/>
        <v>0.30719999999999997</v>
      </c>
      <c r="AB565" s="77" t="s">
        <v>70</v>
      </c>
      <c r="AC565" s="78">
        <v>44681</v>
      </c>
      <c r="AD565" s="77"/>
      <c r="AE565" s="77" t="s">
        <v>2142</v>
      </c>
      <c r="AF565" s="77" t="str">
        <f t="shared" si="73"/>
        <v>CA1991041504T</v>
      </c>
      <c r="AG565" s="77">
        <f t="shared" si="74"/>
        <v>768</v>
      </c>
      <c r="AH565" s="77">
        <f t="shared" si="75"/>
        <v>24</v>
      </c>
      <c r="AI565" s="89">
        <f t="shared" si="76"/>
        <v>0.30719999999999997</v>
      </c>
      <c r="AJ565" s="77" t="s">
        <v>2143</v>
      </c>
      <c r="AK565" s="77" t="s">
        <v>3525</v>
      </c>
      <c r="AL565" s="78">
        <v>44673</v>
      </c>
      <c r="AM565" s="78">
        <v>44673</v>
      </c>
      <c r="AN565" s="78">
        <v>44676</v>
      </c>
      <c r="AO565" s="78">
        <v>44676</v>
      </c>
      <c r="AP565" s="78">
        <v>44676</v>
      </c>
      <c r="AQ565" s="77" t="s">
        <v>89</v>
      </c>
      <c r="AR565" s="77"/>
      <c r="AS565" s="77" t="s">
        <v>3525</v>
      </c>
      <c r="AT565" s="78"/>
      <c r="AU565" s="78"/>
      <c r="AV565" s="78"/>
      <c r="AW565" s="77" t="s">
        <v>1198</v>
      </c>
      <c r="AX565" s="77" t="s">
        <v>116</v>
      </c>
      <c r="AY565" s="576"/>
      <c r="AZ565" s="576"/>
      <c r="BA565" s="576"/>
      <c r="BB565" s="576"/>
      <c r="BC565" s="576"/>
      <c r="BD565" s="576"/>
      <c r="BE565" s="77">
        <f t="shared" si="77"/>
        <v>18</v>
      </c>
      <c r="BF565" s="77">
        <f t="shared" si="78"/>
        <v>4</v>
      </c>
      <c r="BG565" s="77">
        <f t="shared" si="79"/>
        <v>2022</v>
      </c>
      <c r="BH565" s="89"/>
    </row>
    <row r="566" spans="1:60">
      <c r="A566" s="77" t="s">
        <v>428</v>
      </c>
      <c r="B566" s="77" t="s">
        <v>2132</v>
      </c>
      <c r="C566" s="77" t="s">
        <v>3529</v>
      </c>
      <c r="D566" s="78"/>
      <c r="E566" s="77" t="s">
        <v>3530</v>
      </c>
      <c r="F566" s="77" t="s">
        <v>2135</v>
      </c>
      <c r="G566" s="77" t="s">
        <v>2147</v>
      </c>
      <c r="H566" s="77" t="s">
        <v>2148</v>
      </c>
      <c r="I566" s="77" t="s">
        <v>531</v>
      </c>
      <c r="J566" s="77" t="s">
        <v>110</v>
      </c>
      <c r="K566" s="77">
        <v>91761</v>
      </c>
      <c r="L566" s="77" t="s">
        <v>2168</v>
      </c>
      <c r="M566" s="77" t="s">
        <v>3531</v>
      </c>
      <c r="N566" s="77"/>
      <c r="O566" s="77"/>
      <c r="P566" s="77"/>
      <c r="Q566" s="77" t="s">
        <v>1267</v>
      </c>
      <c r="R566" s="77"/>
      <c r="S566" s="77"/>
      <c r="T566" s="77" t="s">
        <v>3532</v>
      </c>
      <c r="U566" s="77">
        <v>30390156</v>
      </c>
      <c r="V566" s="77">
        <v>14.75</v>
      </c>
      <c r="W566" s="77" t="s">
        <v>2552</v>
      </c>
      <c r="X566" s="77">
        <v>400</v>
      </c>
      <c r="Y566" s="77">
        <v>768</v>
      </c>
      <c r="Z566" s="77">
        <v>24</v>
      </c>
      <c r="AA566" s="89">
        <f t="shared" si="72"/>
        <v>0.30719999999999997</v>
      </c>
      <c r="AB566" s="77" t="s">
        <v>70</v>
      </c>
      <c r="AC566" s="78">
        <v>44681</v>
      </c>
      <c r="AD566" s="77"/>
      <c r="AE566" s="77" t="s">
        <v>2142</v>
      </c>
      <c r="AF566" s="77" t="str">
        <f t="shared" si="73"/>
        <v>CA1982041505T</v>
      </c>
      <c r="AG566" s="77">
        <f t="shared" si="74"/>
        <v>768</v>
      </c>
      <c r="AH566" s="77">
        <f t="shared" si="75"/>
        <v>24</v>
      </c>
      <c r="AI566" s="89">
        <f t="shared" si="76"/>
        <v>0.30719999999999997</v>
      </c>
      <c r="AJ566" s="77" t="s">
        <v>2143</v>
      </c>
      <c r="AK566" s="77" t="s">
        <v>3529</v>
      </c>
      <c r="AL566" s="78">
        <v>44673</v>
      </c>
      <c r="AM566" s="78">
        <v>44673</v>
      </c>
      <c r="AN566" s="78">
        <v>44676</v>
      </c>
      <c r="AO566" s="78">
        <v>44676</v>
      </c>
      <c r="AP566" s="78">
        <v>44676</v>
      </c>
      <c r="AQ566" s="77" t="s">
        <v>89</v>
      </c>
      <c r="AR566" s="77"/>
      <c r="AS566" s="77" t="s">
        <v>3529</v>
      </c>
      <c r="AT566" s="78"/>
      <c r="AU566" s="78"/>
      <c r="AV566" s="78"/>
      <c r="AW566" s="77" t="s">
        <v>1198</v>
      </c>
      <c r="AX566" s="77" t="s">
        <v>116</v>
      </c>
      <c r="AY566" s="576"/>
      <c r="AZ566" s="576"/>
      <c r="BA566" s="576"/>
      <c r="BB566" s="576"/>
      <c r="BC566" s="576"/>
      <c r="BD566" s="576"/>
      <c r="BE566" s="77">
        <f t="shared" si="77"/>
        <v>18</v>
      </c>
      <c r="BF566" s="77">
        <f t="shared" si="78"/>
        <v>4</v>
      </c>
      <c r="BG566" s="77">
        <f t="shared" si="79"/>
        <v>2022</v>
      </c>
      <c r="BH566" s="89"/>
    </row>
    <row r="567" spans="1:60">
      <c r="A567" s="77" t="s">
        <v>428</v>
      </c>
      <c r="B567" s="77" t="s">
        <v>230</v>
      </c>
      <c r="C567" s="77" t="s">
        <v>3533</v>
      </c>
      <c r="D567" s="78"/>
      <c r="E567" s="77" t="s">
        <v>3534</v>
      </c>
      <c r="F567" s="77" t="s">
        <v>2135</v>
      </c>
      <c r="G567" s="77" t="s">
        <v>2147</v>
      </c>
      <c r="H567" s="77" t="s">
        <v>2148</v>
      </c>
      <c r="I567" s="77" t="s">
        <v>531</v>
      </c>
      <c r="J567" s="77" t="s">
        <v>110</v>
      </c>
      <c r="K567" s="77">
        <v>91761</v>
      </c>
      <c r="L567" s="77" t="s">
        <v>2466</v>
      </c>
      <c r="M567" s="77" t="s">
        <v>3535</v>
      </c>
      <c r="N567" s="77"/>
      <c r="O567" s="77"/>
      <c r="P567" s="77"/>
      <c r="Q567" s="77" t="s">
        <v>1267</v>
      </c>
      <c r="R567" s="77"/>
      <c r="S567" s="77"/>
      <c r="T567" s="77" t="s">
        <v>2468</v>
      </c>
      <c r="U567" s="77">
        <v>30390156</v>
      </c>
      <c r="V567" s="77">
        <v>14.75</v>
      </c>
      <c r="W567" s="77" t="s">
        <v>2552</v>
      </c>
      <c r="X567" s="77">
        <v>400</v>
      </c>
      <c r="Y567" s="77">
        <v>768</v>
      </c>
      <c r="Z567" s="77">
        <v>24</v>
      </c>
      <c r="AA567" s="89">
        <f t="shared" si="72"/>
        <v>0.30719999999999997</v>
      </c>
      <c r="AB567" s="77" t="s">
        <v>88</v>
      </c>
      <c r="AC567" s="78">
        <v>44681</v>
      </c>
      <c r="AD567" s="77"/>
      <c r="AE567" s="77" t="s">
        <v>2142</v>
      </c>
      <c r="AF567" s="77" t="str">
        <f t="shared" si="73"/>
        <v>CA9041041507T</v>
      </c>
      <c r="AG567" s="77">
        <f t="shared" si="74"/>
        <v>768</v>
      </c>
      <c r="AH567" s="77">
        <f t="shared" si="75"/>
        <v>24</v>
      </c>
      <c r="AI567" s="89">
        <f t="shared" si="76"/>
        <v>0.30719999999999997</v>
      </c>
      <c r="AJ567" s="77" t="s">
        <v>2143</v>
      </c>
      <c r="AK567" s="77" t="s">
        <v>3533</v>
      </c>
      <c r="AL567" s="78">
        <v>44673</v>
      </c>
      <c r="AM567" s="78">
        <v>44673</v>
      </c>
      <c r="AN567" s="78">
        <v>44676</v>
      </c>
      <c r="AO567" s="78">
        <v>44676</v>
      </c>
      <c r="AP567" s="78">
        <v>44676</v>
      </c>
      <c r="AQ567" s="77" t="s">
        <v>89</v>
      </c>
      <c r="AR567" s="77"/>
      <c r="AS567" s="77" t="s">
        <v>3533</v>
      </c>
      <c r="AT567" s="78"/>
      <c r="AU567" s="78"/>
      <c r="AV567" s="78"/>
      <c r="AW567" s="77" t="s">
        <v>1198</v>
      </c>
      <c r="AX567" s="77" t="s">
        <v>116</v>
      </c>
      <c r="AY567" s="576"/>
      <c r="AZ567" s="576"/>
      <c r="BA567" s="576"/>
      <c r="BB567" s="576"/>
      <c r="BC567" s="576"/>
      <c r="BD567" s="576"/>
      <c r="BE567" s="77">
        <f t="shared" si="77"/>
        <v>18</v>
      </c>
      <c r="BF567" s="77">
        <f t="shared" si="78"/>
        <v>4</v>
      </c>
      <c r="BG567" s="77">
        <f t="shared" si="79"/>
        <v>2022</v>
      </c>
      <c r="BH567" s="89"/>
    </row>
    <row r="568" spans="1:60">
      <c r="A568" s="77" t="s">
        <v>428</v>
      </c>
      <c r="B568" s="77" t="s">
        <v>230</v>
      </c>
      <c r="C568" s="77" t="s">
        <v>3536</v>
      </c>
      <c r="D568" s="78"/>
      <c r="E568" s="77" t="s">
        <v>3534</v>
      </c>
      <c r="F568" s="77" t="s">
        <v>2135</v>
      </c>
      <c r="G568" s="77" t="s">
        <v>2147</v>
      </c>
      <c r="H568" s="77" t="s">
        <v>2148</v>
      </c>
      <c r="I568" s="77" t="s">
        <v>531</v>
      </c>
      <c r="J568" s="77" t="s">
        <v>110</v>
      </c>
      <c r="K568" s="77">
        <v>91761</v>
      </c>
      <c r="L568" s="77" t="s">
        <v>2466</v>
      </c>
      <c r="M568" s="77" t="s">
        <v>3535</v>
      </c>
      <c r="N568" s="77"/>
      <c r="O568" s="77"/>
      <c r="P568" s="77"/>
      <c r="Q568" s="77" t="s">
        <v>1267</v>
      </c>
      <c r="R568" s="77"/>
      <c r="S568" s="77"/>
      <c r="T568" s="77" t="s">
        <v>2468</v>
      </c>
      <c r="U568" s="77">
        <v>30390156</v>
      </c>
      <c r="V568" s="77">
        <v>14.75</v>
      </c>
      <c r="W568" s="77" t="s">
        <v>2552</v>
      </c>
      <c r="X568" s="77">
        <v>400</v>
      </c>
      <c r="Y568" s="77">
        <v>768</v>
      </c>
      <c r="Z568" s="77">
        <v>24</v>
      </c>
      <c r="AA568" s="89">
        <f t="shared" si="72"/>
        <v>0.30719999999999997</v>
      </c>
      <c r="AB568" s="77" t="s">
        <v>88</v>
      </c>
      <c r="AC568" s="78">
        <v>44681</v>
      </c>
      <c r="AD568" s="77"/>
      <c r="AE568" s="77" t="s">
        <v>2142</v>
      </c>
      <c r="AF568" s="77" t="str">
        <f t="shared" si="73"/>
        <v>CA9041041508T</v>
      </c>
      <c r="AG568" s="77">
        <f t="shared" si="74"/>
        <v>768</v>
      </c>
      <c r="AH568" s="77">
        <f t="shared" si="75"/>
        <v>24</v>
      </c>
      <c r="AI568" s="89">
        <f t="shared" si="76"/>
        <v>0.30719999999999997</v>
      </c>
      <c r="AJ568" s="77" t="s">
        <v>2143</v>
      </c>
      <c r="AK568" s="77" t="s">
        <v>3536</v>
      </c>
      <c r="AL568" s="78">
        <v>44673</v>
      </c>
      <c r="AM568" s="78">
        <v>44673</v>
      </c>
      <c r="AN568" s="78">
        <v>44676</v>
      </c>
      <c r="AO568" s="78">
        <v>44676</v>
      </c>
      <c r="AP568" s="78">
        <v>44676</v>
      </c>
      <c r="AQ568" s="77" t="s">
        <v>89</v>
      </c>
      <c r="AR568" s="77"/>
      <c r="AS568" s="77" t="s">
        <v>3536</v>
      </c>
      <c r="AT568" s="78"/>
      <c r="AU568" s="78"/>
      <c r="AV568" s="78"/>
      <c r="AW568" s="77" t="s">
        <v>1198</v>
      </c>
      <c r="AX568" s="77" t="s">
        <v>116</v>
      </c>
      <c r="AY568" s="576"/>
      <c r="AZ568" s="576"/>
      <c r="BA568" s="576"/>
      <c r="BB568" s="576"/>
      <c r="BC568" s="576"/>
      <c r="BD568" s="576"/>
      <c r="BE568" s="77">
        <f t="shared" si="77"/>
        <v>18</v>
      </c>
      <c r="BF568" s="77">
        <f t="shared" si="78"/>
        <v>4</v>
      </c>
      <c r="BG568" s="77">
        <f t="shared" si="79"/>
        <v>2022</v>
      </c>
      <c r="BH568" s="89"/>
    </row>
    <row r="569" spans="1:60">
      <c r="A569" s="77" t="s">
        <v>428</v>
      </c>
      <c r="B569" s="77" t="s">
        <v>230</v>
      </c>
      <c r="C569" s="77" t="s">
        <v>3537</v>
      </c>
      <c r="D569" s="78"/>
      <c r="E569" s="77" t="s">
        <v>3534</v>
      </c>
      <c r="F569" s="77" t="s">
        <v>2135</v>
      </c>
      <c r="G569" s="77" t="s">
        <v>2147</v>
      </c>
      <c r="H569" s="77" t="s">
        <v>2148</v>
      </c>
      <c r="I569" s="77" t="s">
        <v>531</v>
      </c>
      <c r="J569" s="77" t="s">
        <v>110</v>
      </c>
      <c r="K569" s="77">
        <v>91761</v>
      </c>
      <c r="L569" s="77" t="s">
        <v>2466</v>
      </c>
      <c r="M569" s="77" t="s">
        <v>3535</v>
      </c>
      <c r="N569" s="77"/>
      <c r="O569" s="77"/>
      <c r="P569" s="77"/>
      <c r="Q569" s="77" t="s">
        <v>1267</v>
      </c>
      <c r="R569" s="77"/>
      <c r="S569" s="77"/>
      <c r="T569" s="77" t="s">
        <v>2468</v>
      </c>
      <c r="U569" s="77">
        <v>30390156</v>
      </c>
      <c r="V569" s="77">
        <v>14.75</v>
      </c>
      <c r="W569" s="77" t="s">
        <v>2552</v>
      </c>
      <c r="X569" s="77">
        <v>400</v>
      </c>
      <c r="Y569" s="77">
        <v>768</v>
      </c>
      <c r="Z569" s="77">
        <v>24</v>
      </c>
      <c r="AA569" s="89">
        <f t="shared" si="72"/>
        <v>0.30719999999999997</v>
      </c>
      <c r="AB569" s="77" t="s">
        <v>88</v>
      </c>
      <c r="AC569" s="78">
        <v>44681</v>
      </c>
      <c r="AD569" s="77"/>
      <c r="AE569" s="77" t="s">
        <v>2142</v>
      </c>
      <c r="AF569" s="77" t="str">
        <f t="shared" si="73"/>
        <v>CA9041041509T</v>
      </c>
      <c r="AG569" s="77">
        <f t="shared" si="74"/>
        <v>768</v>
      </c>
      <c r="AH569" s="77">
        <f t="shared" si="75"/>
        <v>24</v>
      </c>
      <c r="AI569" s="89">
        <f t="shared" si="76"/>
        <v>0.30719999999999997</v>
      </c>
      <c r="AJ569" s="77" t="s">
        <v>2143</v>
      </c>
      <c r="AK569" s="77" t="s">
        <v>3537</v>
      </c>
      <c r="AL569" s="78">
        <v>44673</v>
      </c>
      <c r="AM569" s="78">
        <v>44673</v>
      </c>
      <c r="AN569" s="78">
        <v>44676</v>
      </c>
      <c r="AO569" s="78">
        <v>44676</v>
      </c>
      <c r="AP569" s="78">
        <v>44676</v>
      </c>
      <c r="AQ569" s="77" t="s">
        <v>89</v>
      </c>
      <c r="AR569" s="77"/>
      <c r="AS569" s="77" t="s">
        <v>3537</v>
      </c>
      <c r="AT569" s="78"/>
      <c r="AU569" s="78"/>
      <c r="AV569" s="78"/>
      <c r="AW569" s="77" t="s">
        <v>1198</v>
      </c>
      <c r="AX569" s="77" t="s">
        <v>116</v>
      </c>
      <c r="AY569" s="576"/>
      <c r="AZ569" s="576"/>
      <c r="BA569" s="576"/>
      <c r="BB569" s="576"/>
      <c r="BC569" s="576"/>
      <c r="BD569" s="576"/>
      <c r="BE569" s="77">
        <f t="shared" si="77"/>
        <v>18</v>
      </c>
      <c r="BF569" s="77">
        <f t="shared" si="78"/>
        <v>4</v>
      </c>
      <c r="BG569" s="77">
        <f t="shared" si="79"/>
        <v>2022</v>
      </c>
      <c r="BH569" s="89"/>
    </row>
    <row r="570" spans="1:60">
      <c r="A570" s="77" t="s">
        <v>428</v>
      </c>
      <c r="B570" s="77" t="s">
        <v>230</v>
      </c>
      <c r="C570" s="77" t="s">
        <v>3538</v>
      </c>
      <c r="D570" s="78"/>
      <c r="E570" s="77" t="s">
        <v>3534</v>
      </c>
      <c r="F570" s="77" t="s">
        <v>2135</v>
      </c>
      <c r="G570" s="77" t="s">
        <v>2147</v>
      </c>
      <c r="H570" s="77" t="s">
        <v>2148</v>
      </c>
      <c r="I570" s="77" t="s">
        <v>531</v>
      </c>
      <c r="J570" s="77" t="s">
        <v>110</v>
      </c>
      <c r="K570" s="77">
        <v>91761</v>
      </c>
      <c r="L570" s="77" t="s">
        <v>2466</v>
      </c>
      <c r="M570" s="77" t="s">
        <v>3535</v>
      </c>
      <c r="N570" s="77"/>
      <c r="O570" s="77"/>
      <c r="P570" s="77"/>
      <c r="Q570" s="77" t="s">
        <v>1267</v>
      </c>
      <c r="R570" s="77"/>
      <c r="S570" s="77"/>
      <c r="T570" s="77" t="s">
        <v>2468</v>
      </c>
      <c r="U570" s="77">
        <v>30390156</v>
      </c>
      <c r="V570" s="77">
        <v>14.75</v>
      </c>
      <c r="W570" s="77" t="s">
        <v>2552</v>
      </c>
      <c r="X570" s="77">
        <v>400</v>
      </c>
      <c r="Y570" s="77">
        <v>768</v>
      </c>
      <c r="Z570" s="77">
        <v>24</v>
      </c>
      <c r="AA570" s="89">
        <f t="shared" si="72"/>
        <v>0.30719999999999997</v>
      </c>
      <c r="AB570" s="77" t="s">
        <v>88</v>
      </c>
      <c r="AC570" s="78">
        <v>44681</v>
      </c>
      <c r="AD570" s="77"/>
      <c r="AE570" s="77" t="s">
        <v>2142</v>
      </c>
      <c r="AF570" s="77" t="str">
        <f t="shared" si="73"/>
        <v>CA9041041510T</v>
      </c>
      <c r="AG570" s="77">
        <f t="shared" si="74"/>
        <v>768</v>
      </c>
      <c r="AH570" s="77">
        <f t="shared" si="75"/>
        <v>24</v>
      </c>
      <c r="AI570" s="89">
        <f t="shared" si="76"/>
        <v>0.30719999999999997</v>
      </c>
      <c r="AJ570" s="77" t="s">
        <v>2143</v>
      </c>
      <c r="AK570" s="77" t="s">
        <v>3538</v>
      </c>
      <c r="AL570" s="78">
        <v>44673</v>
      </c>
      <c r="AM570" s="78">
        <v>44673</v>
      </c>
      <c r="AN570" s="78">
        <v>44676</v>
      </c>
      <c r="AO570" s="78">
        <v>44676</v>
      </c>
      <c r="AP570" s="78">
        <v>44676</v>
      </c>
      <c r="AQ570" s="77" t="s">
        <v>89</v>
      </c>
      <c r="AR570" s="77"/>
      <c r="AS570" s="77" t="s">
        <v>3538</v>
      </c>
      <c r="AT570" s="78"/>
      <c r="AU570" s="78"/>
      <c r="AV570" s="78"/>
      <c r="AW570" s="77" t="s">
        <v>1198</v>
      </c>
      <c r="AX570" s="77" t="s">
        <v>116</v>
      </c>
      <c r="AY570" s="576"/>
      <c r="AZ570" s="576">
        <v>100</v>
      </c>
      <c r="BA570" s="576"/>
      <c r="BB570" s="576"/>
      <c r="BC570" s="576"/>
      <c r="BD570" s="576"/>
      <c r="BE570" s="77">
        <f t="shared" si="77"/>
        <v>18</v>
      </c>
      <c r="BF570" s="77">
        <f t="shared" si="78"/>
        <v>4</v>
      </c>
      <c r="BG570" s="77">
        <f t="shared" si="79"/>
        <v>2022</v>
      </c>
      <c r="BH570" s="89"/>
    </row>
    <row r="571" spans="1:60">
      <c r="A571" s="77" t="s">
        <v>428</v>
      </c>
      <c r="B571" s="77" t="s">
        <v>79</v>
      </c>
      <c r="C571" s="77" t="s">
        <v>3539</v>
      </c>
      <c r="D571" s="78"/>
      <c r="E571" s="77" t="s">
        <v>3540</v>
      </c>
      <c r="F571" s="77" t="s">
        <v>2135</v>
      </c>
      <c r="G571" s="77" t="s">
        <v>2147</v>
      </c>
      <c r="H571" s="77" t="s">
        <v>2148</v>
      </c>
      <c r="I571" s="77" t="s">
        <v>531</v>
      </c>
      <c r="J571" s="77" t="s">
        <v>110</v>
      </c>
      <c r="K571" s="77">
        <v>91761</v>
      </c>
      <c r="L571" s="77" t="s">
        <v>1534</v>
      </c>
      <c r="M571" s="77" t="s">
        <v>3541</v>
      </c>
      <c r="N571" s="77"/>
      <c r="O571" s="77"/>
      <c r="P571" s="77"/>
      <c r="Q571" s="77" t="s">
        <v>1267</v>
      </c>
      <c r="R571" s="77"/>
      <c r="S571" s="77"/>
      <c r="T571" s="77" t="s">
        <v>3542</v>
      </c>
      <c r="U571" s="77">
        <v>30390156</v>
      </c>
      <c r="V571" s="77">
        <v>14.75</v>
      </c>
      <c r="W571" s="77" t="s">
        <v>2552</v>
      </c>
      <c r="X571" s="77">
        <v>400</v>
      </c>
      <c r="Y571" s="77">
        <v>832</v>
      </c>
      <c r="Z571" s="77">
        <v>26</v>
      </c>
      <c r="AA571" s="89">
        <f t="shared" si="72"/>
        <v>0.33279999999999998</v>
      </c>
      <c r="AB571" s="77" t="s">
        <v>88</v>
      </c>
      <c r="AC571" s="78">
        <v>44681</v>
      </c>
      <c r="AD571" s="77"/>
      <c r="AE571" s="77" t="s">
        <v>2142</v>
      </c>
      <c r="AF571" s="77" t="str">
        <f t="shared" si="73"/>
        <v>CA3851041804T</v>
      </c>
      <c r="AG571" s="77">
        <f t="shared" si="74"/>
        <v>832</v>
      </c>
      <c r="AH571" s="77">
        <f t="shared" si="75"/>
        <v>26</v>
      </c>
      <c r="AI571" s="89">
        <f t="shared" si="76"/>
        <v>0.33279999999999998</v>
      </c>
      <c r="AJ571" s="77" t="s">
        <v>2143</v>
      </c>
      <c r="AK571" s="77" t="s">
        <v>3539</v>
      </c>
      <c r="AL571" s="78">
        <v>44673</v>
      </c>
      <c r="AM571" s="78">
        <v>44673</v>
      </c>
      <c r="AN571" s="78">
        <v>44676</v>
      </c>
      <c r="AO571" s="78">
        <v>44676</v>
      </c>
      <c r="AP571" s="78">
        <v>44676</v>
      </c>
      <c r="AQ571" s="77" t="s">
        <v>89</v>
      </c>
      <c r="AR571" s="77" t="s">
        <v>3543</v>
      </c>
      <c r="AS571" s="77" t="s">
        <v>3539</v>
      </c>
      <c r="AT571" s="78"/>
      <c r="AU571" s="78"/>
      <c r="AV571" s="78"/>
      <c r="AW571" s="77" t="s">
        <v>1198</v>
      </c>
      <c r="AX571" s="77" t="s">
        <v>116</v>
      </c>
      <c r="AY571" s="576"/>
      <c r="AZ571" s="576"/>
      <c r="BA571" s="576"/>
      <c r="BB571" s="576"/>
      <c r="BC571" s="576"/>
      <c r="BD571" s="576"/>
      <c r="BE571" s="77">
        <f t="shared" si="77"/>
        <v>18</v>
      </c>
      <c r="BF571" s="77">
        <f t="shared" si="78"/>
        <v>4</v>
      </c>
      <c r="BG571" s="77">
        <f t="shared" si="79"/>
        <v>2022</v>
      </c>
      <c r="BH571" s="89"/>
    </row>
    <row r="572" spans="1:60">
      <c r="A572" s="77" t="s">
        <v>428</v>
      </c>
      <c r="B572" s="77" t="s">
        <v>79</v>
      </c>
      <c r="C572" s="77" t="s">
        <v>3544</v>
      </c>
      <c r="D572" s="78"/>
      <c r="E572" s="77" t="s">
        <v>3545</v>
      </c>
      <c r="F572" s="77" t="s">
        <v>2135</v>
      </c>
      <c r="G572" s="77" t="s">
        <v>2147</v>
      </c>
      <c r="H572" s="77" t="s">
        <v>2148</v>
      </c>
      <c r="I572" s="77" t="s">
        <v>531</v>
      </c>
      <c r="J572" s="77" t="s">
        <v>110</v>
      </c>
      <c r="K572" s="77">
        <v>91761</v>
      </c>
      <c r="L572" s="77" t="s">
        <v>1534</v>
      </c>
      <c r="M572" s="77" t="s">
        <v>3546</v>
      </c>
      <c r="N572" s="77"/>
      <c r="O572" s="77"/>
      <c r="P572" s="77"/>
      <c r="Q572" s="77" t="s">
        <v>1267</v>
      </c>
      <c r="R572" s="77"/>
      <c r="S572" s="77"/>
      <c r="T572" s="77" t="s">
        <v>3547</v>
      </c>
      <c r="U572" s="77">
        <v>30390156</v>
      </c>
      <c r="V572" s="77">
        <v>14.75</v>
      </c>
      <c r="W572" s="77" t="s">
        <v>2552</v>
      </c>
      <c r="X572" s="77">
        <v>400</v>
      </c>
      <c r="Y572" s="77">
        <v>832</v>
      </c>
      <c r="Z572" s="77">
        <v>26</v>
      </c>
      <c r="AA572" s="89">
        <f t="shared" si="72"/>
        <v>0.33279999999999998</v>
      </c>
      <c r="AB572" s="77" t="s">
        <v>88</v>
      </c>
      <c r="AC572" s="78">
        <v>44681</v>
      </c>
      <c r="AD572" s="77"/>
      <c r="AE572" s="77" t="s">
        <v>2142</v>
      </c>
      <c r="AF572" s="77" t="str">
        <f t="shared" si="73"/>
        <v>CA3851041805T</v>
      </c>
      <c r="AG572" s="77">
        <f t="shared" si="74"/>
        <v>832</v>
      </c>
      <c r="AH572" s="77">
        <f t="shared" si="75"/>
        <v>26</v>
      </c>
      <c r="AI572" s="89">
        <f t="shared" si="76"/>
        <v>0.33279999999999998</v>
      </c>
      <c r="AJ572" s="77" t="s">
        <v>2143</v>
      </c>
      <c r="AK572" s="77" t="s">
        <v>3544</v>
      </c>
      <c r="AL572" s="78">
        <v>44673</v>
      </c>
      <c r="AM572" s="78">
        <v>44673</v>
      </c>
      <c r="AN572" s="78">
        <v>44676</v>
      </c>
      <c r="AO572" s="78">
        <v>44676</v>
      </c>
      <c r="AP572" s="78">
        <v>44676</v>
      </c>
      <c r="AQ572" s="77" t="s">
        <v>89</v>
      </c>
      <c r="AR572" s="77" t="s">
        <v>3543</v>
      </c>
      <c r="AS572" s="77" t="s">
        <v>3544</v>
      </c>
      <c r="AT572" s="78"/>
      <c r="AU572" s="78"/>
      <c r="AV572" s="78"/>
      <c r="AW572" s="77" t="s">
        <v>1198</v>
      </c>
      <c r="AX572" s="77" t="s">
        <v>116</v>
      </c>
      <c r="AY572" s="576"/>
      <c r="AZ572" s="576"/>
      <c r="BA572" s="576"/>
      <c r="BB572" s="576"/>
      <c r="BC572" s="576"/>
      <c r="BD572" s="576"/>
      <c r="BE572" s="77">
        <f t="shared" si="77"/>
        <v>18</v>
      </c>
      <c r="BF572" s="77">
        <f t="shared" si="78"/>
        <v>4</v>
      </c>
      <c r="BG572" s="77">
        <f t="shared" si="79"/>
        <v>2022</v>
      </c>
      <c r="BH572" s="89"/>
    </row>
    <row r="573" spans="1:60">
      <c r="A573" s="77" t="s">
        <v>428</v>
      </c>
      <c r="B573" s="77" t="s">
        <v>79</v>
      </c>
      <c r="C573" s="77" t="s">
        <v>3548</v>
      </c>
      <c r="D573" s="78"/>
      <c r="E573" s="77" t="s">
        <v>3549</v>
      </c>
      <c r="F573" s="77" t="s">
        <v>2135</v>
      </c>
      <c r="G573" s="77" t="s">
        <v>2147</v>
      </c>
      <c r="H573" s="77" t="s">
        <v>2148</v>
      </c>
      <c r="I573" s="77" t="s">
        <v>531</v>
      </c>
      <c r="J573" s="77" t="s">
        <v>110</v>
      </c>
      <c r="K573" s="77">
        <v>91761</v>
      </c>
      <c r="L573" s="77" t="s">
        <v>888</v>
      </c>
      <c r="M573" s="77" t="s">
        <v>3550</v>
      </c>
      <c r="N573" s="77"/>
      <c r="O573" s="77"/>
      <c r="P573" s="77"/>
      <c r="Q573" s="77" t="s">
        <v>1267</v>
      </c>
      <c r="R573" s="77"/>
      <c r="S573" s="77"/>
      <c r="T573" s="77" t="s">
        <v>3551</v>
      </c>
      <c r="U573" s="77">
        <v>30390156</v>
      </c>
      <c r="V573" s="77">
        <v>14.75</v>
      </c>
      <c r="W573" s="77" t="s">
        <v>2552</v>
      </c>
      <c r="X573" s="77">
        <v>400</v>
      </c>
      <c r="Y573" s="77">
        <v>832</v>
      </c>
      <c r="Z573" s="77">
        <v>26</v>
      </c>
      <c r="AA573" s="89">
        <f t="shared" si="72"/>
        <v>0.33279999999999998</v>
      </c>
      <c r="AB573" s="77" t="s">
        <v>88</v>
      </c>
      <c r="AC573" s="78">
        <v>44681</v>
      </c>
      <c r="AD573" s="77"/>
      <c r="AE573" s="77" t="s">
        <v>2142</v>
      </c>
      <c r="AF573" s="77" t="str">
        <f t="shared" si="73"/>
        <v>CA3851041811T</v>
      </c>
      <c r="AG573" s="77">
        <f t="shared" si="74"/>
        <v>832</v>
      </c>
      <c r="AH573" s="77">
        <f t="shared" si="75"/>
        <v>26</v>
      </c>
      <c r="AI573" s="89">
        <f t="shared" si="76"/>
        <v>0.33279999999999998</v>
      </c>
      <c r="AJ573" s="77" t="s">
        <v>2143</v>
      </c>
      <c r="AK573" s="77" t="s">
        <v>3548</v>
      </c>
      <c r="AL573" s="78">
        <v>44673</v>
      </c>
      <c r="AM573" s="78">
        <v>44673</v>
      </c>
      <c r="AN573" s="78">
        <v>44676</v>
      </c>
      <c r="AO573" s="78">
        <v>44676</v>
      </c>
      <c r="AP573" s="78">
        <v>44676</v>
      </c>
      <c r="AQ573" s="77" t="s">
        <v>89</v>
      </c>
      <c r="AR573" s="77" t="s">
        <v>3543</v>
      </c>
      <c r="AS573" s="77" t="s">
        <v>3548</v>
      </c>
      <c r="AT573" s="78"/>
      <c r="AU573" s="78"/>
      <c r="AV573" s="78"/>
      <c r="AW573" s="77" t="s">
        <v>1198</v>
      </c>
      <c r="AX573" s="77" t="s">
        <v>116</v>
      </c>
      <c r="AY573" s="576"/>
      <c r="AZ573" s="576"/>
      <c r="BA573" s="576"/>
      <c r="BB573" s="576"/>
      <c r="BC573" s="576"/>
      <c r="BD573" s="576"/>
      <c r="BE573" s="77">
        <f t="shared" si="77"/>
        <v>18</v>
      </c>
      <c r="BF573" s="77">
        <f t="shared" si="78"/>
        <v>4</v>
      </c>
      <c r="BG573" s="77">
        <f t="shared" si="79"/>
        <v>2022</v>
      </c>
      <c r="BH573" s="89"/>
    </row>
    <row r="574" spans="1:60">
      <c r="A574" s="77" t="s">
        <v>428</v>
      </c>
      <c r="B574" s="77" t="s">
        <v>1264</v>
      </c>
      <c r="C574" s="77" t="s">
        <v>3552</v>
      </c>
      <c r="D574" s="78"/>
      <c r="E574" s="77" t="s">
        <v>3553</v>
      </c>
      <c r="F574" s="77" t="s">
        <v>2135</v>
      </c>
      <c r="G574" s="77" t="s">
        <v>2147</v>
      </c>
      <c r="H574" s="77" t="s">
        <v>2148</v>
      </c>
      <c r="I574" s="77" t="s">
        <v>531</v>
      </c>
      <c r="J574" s="77" t="s">
        <v>110</v>
      </c>
      <c r="K574" s="77">
        <v>91761</v>
      </c>
      <c r="L574" s="77" t="s">
        <v>241</v>
      </c>
      <c r="M574" s="77" t="s">
        <v>3554</v>
      </c>
      <c r="N574" s="77"/>
      <c r="O574" s="77"/>
      <c r="P574" s="77"/>
      <c r="Q574" s="77" t="s">
        <v>1267</v>
      </c>
      <c r="R574" s="77"/>
      <c r="S574" s="77"/>
      <c r="T574" s="77" t="s">
        <v>3555</v>
      </c>
      <c r="U574" s="77">
        <v>30390156</v>
      </c>
      <c r="V574" s="77">
        <v>14.75</v>
      </c>
      <c r="W574" s="77" t="s">
        <v>2552</v>
      </c>
      <c r="X574" s="77">
        <v>400</v>
      </c>
      <c r="Y574" s="77">
        <v>768</v>
      </c>
      <c r="Z574" s="77">
        <v>24</v>
      </c>
      <c r="AA574" s="89">
        <f t="shared" si="72"/>
        <v>0.30719999999999997</v>
      </c>
      <c r="AB574" s="77" t="s">
        <v>88</v>
      </c>
      <c r="AC574" s="78">
        <v>44681</v>
      </c>
      <c r="AD574" s="77"/>
      <c r="AE574" s="77" t="s">
        <v>2142</v>
      </c>
      <c r="AF574" s="77" t="str">
        <f t="shared" si="73"/>
        <v>CA3782042021T</v>
      </c>
      <c r="AG574" s="77">
        <f t="shared" si="74"/>
        <v>768</v>
      </c>
      <c r="AH574" s="77">
        <f t="shared" si="75"/>
        <v>24</v>
      </c>
      <c r="AI574" s="89">
        <f t="shared" si="76"/>
        <v>0.30719999999999997</v>
      </c>
      <c r="AJ574" s="77" t="s">
        <v>2143</v>
      </c>
      <c r="AK574" s="77" t="s">
        <v>3552</v>
      </c>
      <c r="AL574" s="78">
        <v>44673</v>
      </c>
      <c r="AM574" s="78">
        <v>44673</v>
      </c>
      <c r="AN574" s="78">
        <v>44676</v>
      </c>
      <c r="AO574" s="78">
        <v>44676</v>
      </c>
      <c r="AP574" s="78">
        <v>44676</v>
      </c>
      <c r="AQ574" s="77" t="s">
        <v>89</v>
      </c>
      <c r="AR574" s="77"/>
      <c r="AS574" s="77" t="s">
        <v>3552</v>
      </c>
      <c r="AT574" s="78"/>
      <c r="AU574" s="78"/>
      <c r="AV574" s="78"/>
      <c r="AW574" s="77" t="s">
        <v>1198</v>
      </c>
      <c r="AX574" s="77" t="s">
        <v>116</v>
      </c>
      <c r="AY574" s="576"/>
      <c r="AZ574" s="576"/>
      <c r="BA574" s="576"/>
      <c r="BB574" s="576"/>
      <c r="BC574" s="576"/>
      <c r="BD574" s="576"/>
      <c r="BE574" s="77">
        <f t="shared" si="77"/>
        <v>18</v>
      </c>
      <c r="BF574" s="77">
        <f t="shared" si="78"/>
        <v>4</v>
      </c>
      <c r="BG574" s="77">
        <f t="shared" si="79"/>
        <v>2022</v>
      </c>
      <c r="BH574" s="89"/>
    </row>
    <row r="575" spans="1:60">
      <c r="A575" s="77" t="s">
        <v>428</v>
      </c>
      <c r="B575" s="77" t="s">
        <v>2157</v>
      </c>
      <c r="C575" s="77" t="s">
        <v>3556</v>
      </c>
      <c r="D575" s="78"/>
      <c r="E575" s="77">
        <v>114513</v>
      </c>
      <c r="F575" s="77" t="s">
        <v>2135</v>
      </c>
      <c r="G575" s="77" t="s">
        <v>2147</v>
      </c>
      <c r="H575" s="77" t="s">
        <v>2148</v>
      </c>
      <c r="I575" s="77" t="s">
        <v>531</v>
      </c>
      <c r="J575" s="77" t="s">
        <v>110</v>
      </c>
      <c r="K575" s="77">
        <v>91761</v>
      </c>
      <c r="L575" s="77" t="s">
        <v>2159</v>
      </c>
      <c r="M575" s="77" t="s">
        <v>2160</v>
      </c>
      <c r="N575" s="77"/>
      <c r="O575" s="77"/>
      <c r="P575" s="77"/>
      <c r="Q575" s="77" t="s">
        <v>1267</v>
      </c>
      <c r="R575" s="77"/>
      <c r="S575" s="77"/>
      <c r="T575" s="77" t="s">
        <v>2594</v>
      </c>
      <c r="U575" s="77">
        <v>30372158</v>
      </c>
      <c r="V575" s="77">
        <v>14.75</v>
      </c>
      <c r="W575" s="77" t="s">
        <v>2595</v>
      </c>
      <c r="X575" s="77">
        <v>410</v>
      </c>
      <c r="Y575" s="77">
        <v>832</v>
      </c>
      <c r="Z575" s="77">
        <v>26</v>
      </c>
      <c r="AA575" s="89">
        <f t="shared" si="72"/>
        <v>0.34111999999999998</v>
      </c>
      <c r="AB575" s="77" t="s">
        <v>70</v>
      </c>
      <c r="AC575" s="78">
        <v>44681</v>
      </c>
      <c r="AD575" s="77"/>
      <c r="AE575" s="77" t="s">
        <v>2142</v>
      </c>
      <c r="AF575" s="77" t="str">
        <f t="shared" si="73"/>
        <v>CA4513031812T</v>
      </c>
      <c r="AG575" s="77">
        <f t="shared" si="74"/>
        <v>832</v>
      </c>
      <c r="AH575" s="77">
        <f t="shared" si="75"/>
        <v>26</v>
      </c>
      <c r="AI575" s="89">
        <f t="shared" si="76"/>
        <v>0.34111999999999998</v>
      </c>
      <c r="AJ575" s="77" t="s">
        <v>2143</v>
      </c>
      <c r="AK575" s="77" t="s">
        <v>3556</v>
      </c>
      <c r="AL575" s="78">
        <v>44676</v>
      </c>
      <c r="AM575" s="78">
        <v>44676</v>
      </c>
      <c r="AN575" s="78">
        <v>44676</v>
      </c>
      <c r="AO575" s="78">
        <v>44676</v>
      </c>
      <c r="AP575" s="78">
        <v>44676</v>
      </c>
      <c r="AQ575" s="77" t="s">
        <v>89</v>
      </c>
      <c r="AR575" s="77"/>
      <c r="AS575" s="77" t="s">
        <v>3556</v>
      </c>
      <c r="AT575" s="78"/>
      <c r="AU575" s="78"/>
      <c r="AV575" s="78"/>
      <c r="AW575" s="77" t="s">
        <v>1198</v>
      </c>
      <c r="AX575" s="77" t="s">
        <v>116</v>
      </c>
      <c r="AY575" s="576"/>
      <c r="AZ575" s="576"/>
      <c r="BA575" s="576"/>
      <c r="BB575" s="576"/>
      <c r="BC575" s="576"/>
      <c r="BD575" s="576"/>
      <c r="BE575" s="77">
        <f t="shared" si="77"/>
        <v>18</v>
      </c>
      <c r="BF575" s="77">
        <f t="shared" si="78"/>
        <v>4</v>
      </c>
      <c r="BG575" s="77">
        <f t="shared" si="79"/>
        <v>2022</v>
      </c>
      <c r="BH575" s="89"/>
    </row>
    <row r="576" spans="1:60">
      <c r="A576" s="77" t="s">
        <v>428</v>
      </c>
      <c r="B576" s="77" t="s">
        <v>2157</v>
      </c>
      <c r="C576" s="77" t="s">
        <v>3557</v>
      </c>
      <c r="D576" s="78"/>
      <c r="E576" s="77">
        <v>114513</v>
      </c>
      <c r="F576" s="77" t="s">
        <v>2135</v>
      </c>
      <c r="G576" s="77" t="s">
        <v>2147</v>
      </c>
      <c r="H576" s="77" t="s">
        <v>2148</v>
      </c>
      <c r="I576" s="77" t="s">
        <v>531</v>
      </c>
      <c r="J576" s="77" t="s">
        <v>110</v>
      </c>
      <c r="K576" s="77">
        <v>91761</v>
      </c>
      <c r="L576" s="77" t="s">
        <v>2159</v>
      </c>
      <c r="M576" s="77" t="s">
        <v>2160</v>
      </c>
      <c r="N576" s="77"/>
      <c r="O576" s="77"/>
      <c r="P576" s="77"/>
      <c r="Q576" s="77" t="s">
        <v>1267</v>
      </c>
      <c r="R576" s="77"/>
      <c r="S576" s="77"/>
      <c r="T576" s="77" t="s">
        <v>2594</v>
      </c>
      <c r="U576" s="77">
        <v>30372158</v>
      </c>
      <c r="V576" s="77">
        <v>14.75</v>
      </c>
      <c r="W576" s="77" t="s">
        <v>2595</v>
      </c>
      <c r="X576" s="77">
        <v>410</v>
      </c>
      <c r="Y576" s="77">
        <v>832</v>
      </c>
      <c r="Z576" s="77">
        <v>26</v>
      </c>
      <c r="AA576" s="89">
        <f t="shared" si="72"/>
        <v>0.34111999999999998</v>
      </c>
      <c r="AB576" s="77" t="s">
        <v>70</v>
      </c>
      <c r="AC576" s="78">
        <v>44681</v>
      </c>
      <c r="AD576" s="77"/>
      <c r="AE576" s="77" t="s">
        <v>2142</v>
      </c>
      <c r="AF576" s="77" t="str">
        <f t="shared" si="73"/>
        <v>CA4513031813T</v>
      </c>
      <c r="AG576" s="77">
        <f t="shared" si="74"/>
        <v>832</v>
      </c>
      <c r="AH576" s="77">
        <f t="shared" si="75"/>
        <v>26</v>
      </c>
      <c r="AI576" s="89">
        <f t="shared" si="76"/>
        <v>0.34111999999999998</v>
      </c>
      <c r="AJ576" s="77" t="s">
        <v>2143</v>
      </c>
      <c r="AK576" s="77" t="s">
        <v>3557</v>
      </c>
      <c r="AL576" s="78">
        <v>44676</v>
      </c>
      <c r="AM576" s="78">
        <v>44676</v>
      </c>
      <c r="AN576" s="78">
        <v>44676</v>
      </c>
      <c r="AO576" s="78">
        <v>44676</v>
      </c>
      <c r="AP576" s="78">
        <v>44676</v>
      </c>
      <c r="AQ576" s="77" t="s">
        <v>89</v>
      </c>
      <c r="AR576" s="77"/>
      <c r="AS576" s="77" t="s">
        <v>3557</v>
      </c>
      <c r="AT576" s="78"/>
      <c r="AU576" s="78"/>
      <c r="AV576" s="78"/>
      <c r="AW576" s="77" t="s">
        <v>1198</v>
      </c>
      <c r="AX576" s="77" t="s">
        <v>116</v>
      </c>
      <c r="AY576" s="576"/>
      <c r="AZ576" s="576"/>
      <c r="BA576" s="576"/>
      <c r="BB576" s="576"/>
      <c r="BC576" s="576"/>
      <c r="BD576" s="576"/>
      <c r="BE576" s="77">
        <f t="shared" si="77"/>
        <v>18</v>
      </c>
      <c r="BF576" s="77">
        <f t="shared" si="78"/>
        <v>4</v>
      </c>
      <c r="BG576" s="77">
        <f t="shared" si="79"/>
        <v>2022</v>
      </c>
      <c r="BH576" s="89"/>
    </row>
    <row r="577" spans="1:60">
      <c r="A577" s="77" t="s">
        <v>428</v>
      </c>
      <c r="B577" s="77" t="s">
        <v>2157</v>
      </c>
      <c r="C577" s="77" t="s">
        <v>3558</v>
      </c>
      <c r="D577" s="78"/>
      <c r="E577" s="77">
        <v>114513</v>
      </c>
      <c r="F577" s="77" t="s">
        <v>2135</v>
      </c>
      <c r="G577" s="77" t="s">
        <v>2147</v>
      </c>
      <c r="H577" s="77" t="s">
        <v>2148</v>
      </c>
      <c r="I577" s="77" t="s">
        <v>531</v>
      </c>
      <c r="J577" s="77" t="s">
        <v>110</v>
      </c>
      <c r="K577" s="77">
        <v>91761</v>
      </c>
      <c r="L577" s="77" t="s">
        <v>2159</v>
      </c>
      <c r="M577" s="77" t="s">
        <v>2160</v>
      </c>
      <c r="N577" s="77"/>
      <c r="O577" s="77"/>
      <c r="P577" s="77"/>
      <c r="Q577" s="77" t="s">
        <v>1267</v>
      </c>
      <c r="R577" s="77"/>
      <c r="S577" s="77"/>
      <c r="T577" s="77" t="s">
        <v>2594</v>
      </c>
      <c r="U577" s="77">
        <v>30372158</v>
      </c>
      <c r="V577" s="77">
        <v>14.75</v>
      </c>
      <c r="W577" s="77" t="s">
        <v>2595</v>
      </c>
      <c r="X577" s="77">
        <v>410</v>
      </c>
      <c r="Y577" s="77">
        <v>832</v>
      </c>
      <c r="Z577" s="77">
        <v>26</v>
      </c>
      <c r="AA577" s="89">
        <f t="shared" si="72"/>
        <v>0.34111999999999998</v>
      </c>
      <c r="AB577" s="77" t="s">
        <v>70</v>
      </c>
      <c r="AC577" s="78">
        <v>44681</v>
      </c>
      <c r="AD577" s="77"/>
      <c r="AE577" s="77" t="s">
        <v>2142</v>
      </c>
      <c r="AF577" s="77" t="str">
        <f t="shared" si="73"/>
        <v>CA4513031815T</v>
      </c>
      <c r="AG577" s="77">
        <f t="shared" si="74"/>
        <v>832</v>
      </c>
      <c r="AH577" s="77">
        <f t="shared" si="75"/>
        <v>26</v>
      </c>
      <c r="AI577" s="89">
        <f t="shared" si="76"/>
        <v>0.34111999999999998</v>
      </c>
      <c r="AJ577" s="77" t="s">
        <v>2143</v>
      </c>
      <c r="AK577" s="77" t="s">
        <v>3558</v>
      </c>
      <c r="AL577" s="78">
        <v>44676</v>
      </c>
      <c r="AM577" s="78">
        <v>44676</v>
      </c>
      <c r="AN577" s="78">
        <v>44676</v>
      </c>
      <c r="AO577" s="78">
        <v>44676</v>
      </c>
      <c r="AP577" s="78">
        <v>44676</v>
      </c>
      <c r="AQ577" s="77" t="s">
        <v>89</v>
      </c>
      <c r="AR577" s="77"/>
      <c r="AS577" s="77" t="s">
        <v>3558</v>
      </c>
      <c r="AT577" s="78"/>
      <c r="AU577" s="78"/>
      <c r="AV577" s="78"/>
      <c r="AW577" s="77" t="s">
        <v>1198</v>
      </c>
      <c r="AX577" s="77" t="s">
        <v>116</v>
      </c>
      <c r="AY577" s="576"/>
      <c r="AZ577" s="576"/>
      <c r="BA577" s="576"/>
      <c r="BB577" s="576"/>
      <c r="BC577" s="576"/>
      <c r="BD577" s="576"/>
      <c r="BE577" s="77">
        <f t="shared" si="77"/>
        <v>18</v>
      </c>
      <c r="BF577" s="77">
        <f t="shared" si="78"/>
        <v>4</v>
      </c>
      <c r="BG577" s="77">
        <f t="shared" si="79"/>
        <v>2022</v>
      </c>
      <c r="BH577" s="89"/>
    </row>
    <row r="578" spans="1:60">
      <c r="A578" s="77" t="s">
        <v>428</v>
      </c>
      <c r="B578" s="77" t="s">
        <v>2157</v>
      </c>
      <c r="C578" s="77" t="s">
        <v>3559</v>
      </c>
      <c r="D578" s="78"/>
      <c r="E578" s="77" t="s">
        <v>2374</v>
      </c>
      <c r="F578" s="77" t="s">
        <v>2135</v>
      </c>
      <c r="G578" s="77" t="s">
        <v>2136</v>
      </c>
      <c r="H578" s="77" t="s">
        <v>2137</v>
      </c>
      <c r="I578" s="77" t="s">
        <v>2138</v>
      </c>
      <c r="J578" s="77" t="s">
        <v>110</v>
      </c>
      <c r="K578" s="77">
        <v>90248</v>
      </c>
      <c r="L578" s="77" t="s">
        <v>2159</v>
      </c>
      <c r="M578" s="77" t="s">
        <v>2160</v>
      </c>
      <c r="N578" s="77"/>
      <c r="O578" s="77"/>
      <c r="P578" s="77"/>
      <c r="Q578" s="77" t="s">
        <v>1267</v>
      </c>
      <c r="R578" s="77"/>
      <c r="S578" s="77"/>
      <c r="T578" s="77" t="s">
        <v>2375</v>
      </c>
      <c r="U578" s="77">
        <v>30371611</v>
      </c>
      <c r="V578" s="77">
        <v>14.75</v>
      </c>
      <c r="W578" s="77" t="s">
        <v>2202</v>
      </c>
      <c r="X578" s="77">
        <v>350</v>
      </c>
      <c r="Y578" s="77">
        <v>832</v>
      </c>
      <c r="Z578" s="77">
        <v>26</v>
      </c>
      <c r="AA578" s="89">
        <f t="shared" si="72"/>
        <v>0.29120000000000001</v>
      </c>
      <c r="AB578" s="77" t="s">
        <v>70</v>
      </c>
      <c r="AC578" s="78">
        <v>44681</v>
      </c>
      <c r="AD578" s="77"/>
      <c r="AE578" s="77" t="s">
        <v>2142</v>
      </c>
      <c r="AF578" s="77" t="str">
        <f t="shared" si="73"/>
        <v>CA4173030813T</v>
      </c>
      <c r="AG578" s="77">
        <f t="shared" si="74"/>
        <v>832</v>
      </c>
      <c r="AH578" s="77">
        <f t="shared" si="75"/>
        <v>26</v>
      </c>
      <c r="AI578" s="89">
        <f t="shared" si="76"/>
        <v>0.29120000000000001</v>
      </c>
      <c r="AJ578" s="77" t="s">
        <v>2143</v>
      </c>
      <c r="AK578" s="77" t="s">
        <v>3559</v>
      </c>
      <c r="AL578" s="78">
        <v>44676</v>
      </c>
      <c r="AM578" s="78">
        <v>44676</v>
      </c>
      <c r="AN578" s="78">
        <v>44676</v>
      </c>
      <c r="AO578" s="78">
        <v>44676</v>
      </c>
      <c r="AP578" s="78">
        <v>44676</v>
      </c>
      <c r="AQ578" s="77" t="s">
        <v>89</v>
      </c>
      <c r="AR578" s="77"/>
      <c r="AS578" s="77" t="s">
        <v>3559</v>
      </c>
      <c r="AT578" s="78"/>
      <c r="AU578" s="78"/>
      <c r="AV578" s="78"/>
      <c r="AW578" s="77" t="s">
        <v>1198</v>
      </c>
      <c r="AX578" s="77" t="s">
        <v>116</v>
      </c>
      <c r="AY578" s="576"/>
      <c r="AZ578" s="576"/>
      <c r="BA578" s="576"/>
      <c r="BB578" s="576"/>
      <c r="BC578" s="576"/>
      <c r="BD578" s="576"/>
      <c r="BE578" s="77">
        <f t="shared" si="77"/>
        <v>18</v>
      </c>
      <c r="BF578" s="77">
        <f t="shared" si="78"/>
        <v>4</v>
      </c>
      <c r="BG578" s="77">
        <f t="shared" si="79"/>
        <v>2022</v>
      </c>
      <c r="BH578" s="89"/>
    </row>
    <row r="579" spans="1:60">
      <c r="A579" s="77" t="s">
        <v>428</v>
      </c>
      <c r="B579" s="77" t="s">
        <v>2157</v>
      </c>
      <c r="C579" s="77" t="s">
        <v>3560</v>
      </c>
      <c r="D579" s="78"/>
      <c r="E579" s="77" t="s">
        <v>2374</v>
      </c>
      <c r="F579" s="77" t="s">
        <v>2135</v>
      </c>
      <c r="G579" s="77" t="s">
        <v>2136</v>
      </c>
      <c r="H579" s="77" t="s">
        <v>2137</v>
      </c>
      <c r="I579" s="77" t="s">
        <v>2138</v>
      </c>
      <c r="J579" s="77" t="s">
        <v>110</v>
      </c>
      <c r="K579" s="77">
        <v>90248</v>
      </c>
      <c r="L579" s="77" t="s">
        <v>2159</v>
      </c>
      <c r="M579" s="77" t="s">
        <v>2160</v>
      </c>
      <c r="N579" s="77"/>
      <c r="O579" s="77"/>
      <c r="P579" s="77"/>
      <c r="Q579" s="77" t="s">
        <v>1267</v>
      </c>
      <c r="R579" s="77"/>
      <c r="S579" s="77"/>
      <c r="T579" s="77" t="s">
        <v>2375</v>
      </c>
      <c r="U579" s="77">
        <v>30371611</v>
      </c>
      <c r="V579" s="77">
        <v>14.75</v>
      </c>
      <c r="W579" s="77" t="s">
        <v>2202</v>
      </c>
      <c r="X579" s="77">
        <v>350</v>
      </c>
      <c r="Y579" s="77">
        <v>832</v>
      </c>
      <c r="Z579" s="77">
        <v>26</v>
      </c>
      <c r="AA579" s="89">
        <f t="shared" si="72"/>
        <v>0.29120000000000001</v>
      </c>
      <c r="AB579" s="77" t="s">
        <v>70</v>
      </c>
      <c r="AC579" s="78">
        <v>44681</v>
      </c>
      <c r="AD579" s="77"/>
      <c r="AE579" s="77" t="s">
        <v>2142</v>
      </c>
      <c r="AF579" s="77" t="str">
        <f t="shared" si="73"/>
        <v>CA4173030814T</v>
      </c>
      <c r="AG579" s="77">
        <f t="shared" si="74"/>
        <v>832</v>
      </c>
      <c r="AH579" s="77">
        <f t="shared" si="75"/>
        <v>26</v>
      </c>
      <c r="AI579" s="89">
        <f t="shared" si="76"/>
        <v>0.29120000000000001</v>
      </c>
      <c r="AJ579" s="77" t="s">
        <v>2143</v>
      </c>
      <c r="AK579" s="77" t="s">
        <v>3560</v>
      </c>
      <c r="AL579" s="78">
        <v>44676</v>
      </c>
      <c r="AM579" s="78">
        <v>44676</v>
      </c>
      <c r="AN579" s="78">
        <v>44676</v>
      </c>
      <c r="AO579" s="78">
        <v>44676</v>
      </c>
      <c r="AP579" s="78">
        <v>44676</v>
      </c>
      <c r="AQ579" s="77" t="s">
        <v>89</v>
      </c>
      <c r="AR579" s="77"/>
      <c r="AS579" s="77" t="s">
        <v>3560</v>
      </c>
      <c r="AT579" s="78"/>
      <c r="AU579" s="78"/>
      <c r="AV579" s="78"/>
      <c r="AW579" s="77" t="s">
        <v>1198</v>
      </c>
      <c r="AX579" s="77" t="s">
        <v>116</v>
      </c>
      <c r="AY579" s="576"/>
      <c r="AZ579" s="576"/>
      <c r="BA579" s="576"/>
      <c r="BB579" s="576"/>
      <c r="BC579" s="576"/>
      <c r="BD579" s="576"/>
      <c r="BE579" s="77">
        <f t="shared" si="77"/>
        <v>18</v>
      </c>
      <c r="BF579" s="77">
        <f t="shared" si="78"/>
        <v>4</v>
      </c>
      <c r="BG579" s="77">
        <f t="shared" si="79"/>
        <v>2022</v>
      </c>
      <c r="BH579" s="89"/>
    </row>
    <row r="580" spans="1:60">
      <c r="A580" s="77" t="s">
        <v>428</v>
      </c>
      <c r="B580" s="77" t="s">
        <v>1264</v>
      </c>
      <c r="C580" s="77" t="s">
        <v>3561</v>
      </c>
      <c r="D580" s="78"/>
      <c r="E580" s="77" t="s">
        <v>3429</v>
      </c>
      <c r="F580" s="77" t="s">
        <v>2135</v>
      </c>
      <c r="G580" s="77" t="s">
        <v>3267</v>
      </c>
      <c r="H580" s="77" t="s">
        <v>3268</v>
      </c>
      <c r="I580" s="77" t="s">
        <v>2686</v>
      </c>
      <c r="J580" s="77" t="s">
        <v>110</v>
      </c>
      <c r="K580" s="77">
        <v>92833</v>
      </c>
      <c r="L580" s="77" t="s">
        <v>653</v>
      </c>
      <c r="M580" s="77" t="s">
        <v>3430</v>
      </c>
      <c r="N580" s="77"/>
      <c r="O580" s="77"/>
      <c r="P580" s="77"/>
      <c r="Q580" s="77" t="s">
        <v>1267</v>
      </c>
      <c r="R580" s="77"/>
      <c r="S580" s="77"/>
      <c r="T580" s="77" t="s">
        <v>2299</v>
      </c>
      <c r="U580" s="77">
        <v>30390155</v>
      </c>
      <c r="V580" s="77">
        <v>14.75</v>
      </c>
      <c r="W580" s="77" t="s">
        <v>2579</v>
      </c>
      <c r="X580" s="77">
        <v>395</v>
      </c>
      <c r="Y580" s="77">
        <v>768</v>
      </c>
      <c r="Z580" s="77">
        <v>24</v>
      </c>
      <c r="AA580" s="89">
        <f t="shared" si="72"/>
        <v>0.30336000000000002</v>
      </c>
      <c r="AB580" s="77" t="s">
        <v>70</v>
      </c>
      <c r="AC580" s="78">
        <v>44681</v>
      </c>
      <c r="AD580" s="77"/>
      <c r="AE580" s="77" t="s">
        <v>2142</v>
      </c>
      <c r="AF580" s="77" t="str">
        <f t="shared" si="73"/>
        <v>CA0758041309T</v>
      </c>
      <c r="AG580" s="77">
        <f t="shared" si="74"/>
        <v>768</v>
      </c>
      <c r="AH580" s="77">
        <f t="shared" si="75"/>
        <v>24</v>
      </c>
      <c r="AI580" s="89">
        <f t="shared" si="76"/>
        <v>0.30336000000000002</v>
      </c>
      <c r="AJ580" s="77" t="s">
        <v>2143</v>
      </c>
      <c r="AK580" s="77" t="s">
        <v>3561</v>
      </c>
      <c r="AL580" s="78">
        <v>44671</v>
      </c>
      <c r="AM580" s="78">
        <v>44671</v>
      </c>
      <c r="AN580" s="78">
        <v>44677</v>
      </c>
      <c r="AO580" s="78">
        <v>44677</v>
      </c>
      <c r="AP580" s="78">
        <v>44677</v>
      </c>
      <c r="AQ580" s="77" t="s">
        <v>89</v>
      </c>
      <c r="AR580" s="77"/>
      <c r="AS580" s="77" t="s">
        <v>3561</v>
      </c>
      <c r="AT580" s="78"/>
      <c r="AU580" s="78"/>
      <c r="AV580" s="78"/>
      <c r="AW580" s="77" t="s">
        <v>1198</v>
      </c>
      <c r="AX580" s="77" t="s">
        <v>116</v>
      </c>
      <c r="AY580" s="576"/>
      <c r="AZ580" s="576"/>
      <c r="BA580" s="576"/>
      <c r="BB580" s="576"/>
      <c r="BC580" s="576"/>
      <c r="BD580" s="576"/>
      <c r="BE580" s="77">
        <f t="shared" si="77"/>
        <v>18</v>
      </c>
      <c r="BF580" s="77">
        <f t="shared" si="78"/>
        <v>4</v>
      </c>
      <c r="BG580" s="77">
        <f t="shared" si="79"/>
        <v>2022</v>
      </c>
      <c r="BH580" s="89"/>
    </row>
    <row r="581" spans="1:60">
      <c r="A581" s="77" t="s">
        <v>428</v>
      </c>
      <c r="B581" s="77" t="s">
        <v>56</v>
      </c>
      <c r="C581" s="77" t="s">
        <v>3466</v>
      </c>
      <c r="D581" s="78"/>
      <c r="E581" s="77" t="s">
        <v>3175</v>
      </c>
      <c r="F581" s="77" t="s">
        <v>2368</v>
      </c>
      <c r="G581" s="77" t="s">
        <v>2369</v>
      </c>
      <c r="H581" s="77" t="s">
        <v>2370</v>
      </c>
      <c r="I581" s="77" t="s">
        <v>2371</v>
      </c>
      <c r="J581" s="77" t="s">
        <v>110</v>
      </c>
      <c r="K581" s="77">
        <v>94601</v>
      </c>
      <c r="L581" s="77" t="s">
        <v>1225</v>
      </c>
      <c r="M581" s="77" t="s">
        <v>1226</v>
      </c>
      <c r="N581" s="77" t="s">
        <v>565</v>
      </c>
      <c r="O581" s="77" t="s">
        <v>110</v>
      </c>
      <c r="P581" s="77">
        <v>94544</v>
      </c>
      <c r="Q581" s="77" t="s">
        <v>1267</v>
      </c>
      <c r="R581" s="77"/>
      <c r="S581" s="77"/>
      <c r="T581" s="77" t="s">
        <v>3155</v>
      </c>
      <c r="U581" s="77">
        <v>30390256</v>
      </c>
      <c r="V581" s="77">
        <v>14.75</v>
      </c>
      <c r="W581" s="77" t="s">
        <v>2197</v>
      </c>
      <c r="X581" s="77">
        <v>400</v>
      </c>
      <c r="Y581" s="77">
        <v>624</v>
      </c>
      <c r="Z581" s="77">
        <v>24</v>
      </c>
      <c r="AA581" s="89">
        <f t="shared" si="72"/>
        <v>0.24959999999999999</v>
      </c>
      <c r="AB581" s="77" t="s">
        <v>70</v>
      </c>
      <c r="AC581" s="78">
        <v>44681</v>
      </c>
      <c r="AD581" s="77"/>
      <c r="AE581" s="77" t="s">
        <v>2142</v>
      </c>
      <c r="AF581" s="77" t="str">
        <f t="shared" si="73"/>
        <v>CA0823040726T</v>
      </c>
      <c r="AG581" s="77">
        <f t="shared" si="74"/>
        <v>624</v>
      </c>
      <c r="AH581" s="77">
        <f t="shared" si="75"/>
        <v>24</v>
      </c>
      <c r="AI581" s="89">
        <f t="shared" si="76"/>
        <v>0.24959999999999999</v>
      </c>
      <c r="AJ581" s="77" t="s">
        <v>2143</v>
      </c>
      <c r="AK581" s="77" t="s">
        <v>3466</v>
      </c>
      <c r="AL581" s="78">
        <v>44673</v>
      </c>
      <c r="AM581" s="78">
        <v>44673</v>
      </c>
      <c r="AN581" s="78">
        <v>44673</v>
      </c>
      <c r="AO581" s="78">
        <v>44673</v>
      </c>
      <c r="AP581" s="78">
        <v>44673</v>
      </c>
      <c r="AQ581" s="77" t="s">
        <v>89</v>
      </c>
      <c r="AR581" s="77" t="s">
        <v>3467</v>
      </c>
      <c r="AS581" s="77" t="s">
        <v>3466</v>
      </c>
      <c r="AT581" s="78"/>
      <c r="AU581" s="78"/>
      <c r="AV581" s="78"/>
      <c r="AW581" s="77" t="s">
        <v>1198</v>
      </c>
      <c r="AX581" s="77" t="s">
        <v>116</v>
      </c>
      <c r="AY581" s="576"/>
      <c r="AZ581" s="576"/>
      <c r="BA581" s="576"/>
      <c r="BB581" s="576"/>
      <c r="BC581" s="576"/>
      <c r="BD581" s="576"/>
      <c r="BE581" s="77">
        <f t="shared" si="77"/>
        <v>17</v>
      </c>
      <c r="BF581" s="77">
        <f t="shared" si="78"/>
        <v>4</v>
      </c>
      <c r="BG581" s="77">
        <f t="shared" si="79"/>
        <v>2022</v>
      </c>
      <c r="BH581" s="89"/>
    </row>
    <row r="582" spans="1:60">
      <c r="A582" s="77" t="s">
        <v>428</v>
      </c>
      <c r="B582" s="77" t="s">
        <v>1264</v>
      </c>
      <c r="C582" s="77" t="s">
        <v>3564</v>
      </c>
      <c r="D582" s="78"/>
      <c r="E582" s="77" t="s">
        <v>3433</v>
      </c>
      <c r="F582" s="77" t="s">
        <v>2135</v>
      </c>
      <c r="G582" s="77" t="s">
        <v>2136</v>
      </c>
      <c r="H582" s="77" t="s">
        <v>2137</v>
      </c>
      <c r="I582" s="77" t="s">
        <v>2138</v>
      </c>
      <c r="J582" s="77" t="s">
        <v>110</v>
      </c>
      <c r="K582" s="77">
        <v>90248</v>
      </c>
      <c r="L582" s="77" t="s">
        <v>653</v>
      </c>
      <c r="M582" s="77" t="s">
        <v>3430</v>
      </c>
      <c r="N582" s="77"/>
      <c r="O582" s="77"/>
      <c r="P582" s="77"/>
      <c r="Q582" s="77" t="s">
        <v>1267</v>
      </c>
      <c r="R582" s="77"/>
      <c r="S582" s="77"/>
      <c r="T582" s="77" t="s">
        <v>2299</v>
      </c>
      <c r="U582" s="77">
        <v>30390155</v>
      </c>
      <c r="V582" s="77">
        <v>14.75</v>
      </c>
      <c r="W582" s="77" t="s">
        <v>2579</v>
      </c>
      <c r="X582" s="77">
        <v>395</v>
      </c>
      <c r="Y582" s="77">
        <v>768</v>
      </c>
      <c r="Z582" s="77">
        <v>24</v>
      </c>
      <c r="AA582" s="89">
        <f t="shared" si="72"/>
        <v>0.30336000000000002</v>
      </c>
      <c r="AB582" s="77" t="s">
        <v>70</v>
      </c>
      <c r="AC582" s="78">
        <v>44681</v>
      </c>
      <c r="AD582" s="77"/>
      <c r="AE582" s="77" t="s">
        <v>2142</v>
      </c>
      <c r="AF582" s="77" t="str">
        <f t="shared" si="73"/>
        <v>CA0759041311T</v>
      </c>
      <c r="AG582" s="77">
        <f t="shared" si="74"/>
        <v>768</v>
      </c>
      <c r="AH582" s="77">
        <f t="shared" si="75"/>
        <v>24</v>
      </c>
      <c r="AI582" s="89">
        <f t="shared" si="76"/>
        <v>0.30336000000000002</v>
      </c>
      <c r="AJ582" s="77" t="s">
        <v>2143</v>
      </c>
      <c r="AK582" s="77" t="s">
        <v>3564</v>
      </c>
      <c r="AL582" s="78">
        <v>44672</v>
      </c>
      <c r="AM582" s="78">
        <v>44672</v>
      </c>
      <c r="AN582" s="78">
        <v>44677</v>
      </c>
      <c r="AO582" s="78">
        <v>44677</v>
      </c>
      <c r="AP582" s="78">
        <v>44677</v>
      </c>
      <c r="AQ582" s="77" t="s">
        <v>89</v>
      </c>
      <c r="AR582" s="77"/>
      <c r="AS582" s="77" t="s">
        <v>3564</v>
      </c>
      <c r="AT582" s="78"/>
      <c r="AU582" s="78"/>
      <c r="AV582" s="78"/>
      <c r="AW582" s="77" t="s">
        <v>1198</v>
      </c>
      <c r="AX582" s="77" t="s">
        <v>116</v>
      </c>
      <c r="AY582" s="576"/>
      <c r="AZ582" s="576"/>
      <c r="BA582" s="576"/>
      <c r="BB582" s="576"/>
      <c r="BC582" s="576"/>
      <c r="BD582" s="576"/>
      <c r="BE582" s="77">
        <f t="shared" si="77"/>
        <v>18</v>
      </c>
      <c r="BF582" s="77">
        <f t="shared" si="78"/>
        <v>4</v>
      </c>
      <c r="BG582" s="77">
        <f t="shared" si="79"/>
        <v>2022</v>
      </c>
      <c r="BH582" s="89"/>
    </row>
    <row r="583" spans="1:60">
      <c r="A583" s="77" t="s">
        <v>428</v>
      </c>
      <c r="B583" s="77" t="s">
        <v>56</v>
      </c>
      <c r="C583" s="77" t="s">
        <v>3468</v>
      </c>
      <c r="D583" s="78"/>
      <c r="E583" s="77" t="s">
        <v>3175</v>
      </c>
      <c r="F583" s="77" t="s">
        <v>2368</v>
      </c>
      <c r="G583" s="77" t="s">
        <v>2369</v>
      </c>
      <c r="H583" s="77" t="s">
        <v>2370</v>
      </c>
      <c r="I583" s="77" t="s">
        <v>2371</v>
      </c>
      <c r="J583" s="77" t="s">
        <v>110</v>
      </c>
      <c r="K583" s="77">
        <v>94601</v>
      </c>
      <c r="L583" s="77" t="s">
        <v>1225</v>
      </c>
      <c r="M583" s="77" t="s">
        <v>1226</v>
      </c>
      <c r="N583" s="77" t="s">
        <v>565</v>
      </c>
      <c r="O583" s="77" t="s">
        <v>110</v>
      </c>
      <c r="P583" s="77">
        <v>94544</v>
      </c>
      <c r="Q583" s="77" t="s">
        <v>1267</v>
      </c>
      <c r="R583" s="77"/>
      <c r="S583" s="77"/>
      <c r="T583" s="77" t="s">
        <v>3155</v>
      </c>
      <c r="U583" s="77">
        <v>30390256</v>
      </c>
      <c r="V583" s="77">
        <v>14.75</v>
      </c>
      <c r="W583" s="77" t="s">
        <v>2197</v>
      </c>
      <c r="X583" s="77">
        <v>400</v>
      </c>
      <c r="Y583" s="77">
        <v>624</v>
      </c>
      <c r="Z583" s="77">
        <v>24</v>
      </c>
      <c r="AA583" s="89">
        <f t="shared" si="72"/>
        <v>0.24959999999999999</v>
      </c>
      <c r="AB583" s="77" t="s">
        <v>70</v>
      </c>
      <c r="AC583" s="78">
        <v>44681</v>
      </c>
      <c r="AD583" s="77"/>
      <c r="AE583" s="77" t="s">
        <v>2142</v>
      </c>
      <c r="AF583" s="77" t="str">
        <f t="shared" si="73"/>
        <v>CA0823040727T</v>
      </c>
      <c r="AG583" s="77">
        <f t="shared" si="74"/>
        <v>624</v>
      </c>
      <c r="AH583" s="77">
        <f t="shared" si="75"/>
        <v>24</v>
      </c>
      <c r="AI583" s="89">
        <f t="shared" si="76"/>
        <v>0.24959999999999999</v>
      </c>
      <c r="AJ583" s="77" t="s">
        <v>2143</v>
      </c>
      <c r="AK583" s="77" t="s">
        <v>3468</v>
      </c>
      <c r="AL583" s="78">
        <v>44673</v>
      </c>
      <c r="AM583" s="78">
        <v>44673</v>
      </c>
      <c r="AN583" s="78">
        <v>44673</v>
      </c>
      <c r="AO583" s="78">
        <v>44673</v>
      </c>
      <c r="AP583" s="78">
        <v>44673</v>
      </c>
      <c r="AQ583" s="77" t="s">
        <v>89</v>
      </c>
      <c r="AR583" s="77" t="s">
        <v>3469</v>
      </c>
      <c r="AS583" s="77" t="s">
        <v>3468</v>
      </c>
      <c r="AT583" s="78"/>
      <c r="AU583" s="78"/>
      <c r="AV583" s="78"/>
      <c r="AW583" s="77" t="s">
        <v>1198</v>
      </c>
      <c r="AX583" s="77" t="s">
        <v>116</v>
      </c>
      <c r="AY583" s="576"/>
      <c r="AZ583" s="576"/>
      <c r="BA583" s="576"/>
      <c r="BB583" s="576"/>
      <c r="BC583" s="576"/>
      <c r="BD583" s="576"/>
      <c r="BE583" s="77">
        <f t="shared" si="77"/>
        <v>17</v>
      </c>
      <c r="BF583" s="77">
        <f t="shared" si="78"/>
        <v>4</v>
      </c>
      <c r="BG583" s="77">
        <f t="shared" si="79"/>
        <v>2022</v>
      </c>
      <c r="BH583" s="89"/>
    </row>
    <row r="584" spans="1:60">
      <c r="A584" s="77" t="s">
        <v>428</v>
      </c>
      <c r="B584" s="77" t="s">
        <v>56</v>
      </c>
      <c r="C584" s="77" t="s">
        <v>3470</v>
      </c>
      <c r="D584" s="78"/>
      <c r="E584" s="77" t="s">
        <v>3154</v>
      </c>
      <c r="F584" s="77" t="s">
        <v>2135</v>
      </c>
      <c r="G584" s="77" t="s">
        <v>2136</v>
      </c>
      <c r="H584" s="77" t="s">
        <v>2137</v>
      </c>
      <c r="I584" s="77" t="s">
        <v>2138</v>
      </c>
      <c r="J584" s="77" t="s">
        <v>110</v>
      </c>
      <c r="K584" s="77">
        <v>90248</v>
      </c>
      <c r="L584" s="77" t="s">
        <v>1701</v>
      </c>
      <c r="M584" s="77" t="s">
        <v>1195</v>
      </c>
      <c r="N584" s="77" t="s">
        <v>1196</v>
      </c>
      <c r="O584" s="77" t="s">
        <v>110</v>
      </c>
      <c r="P584" s="77">
        <v>92407</v>
      </c>
      <c r="Q584" s="77" t="s">
        <v>1267</v>
      </c>
      <c r="R584" s="77"/>
      <c r="S584" s="77"/>
      <c r="T584" s="77" t="s">
        <v>3155</v>
      </c>
      <c r="U584" s="77">
        <v>30390256</v>
      </c>
      <c r="V584" s="77">
        <v>14.75</v>
      </c>
      <c r="W584" s="77" t="s">
        <v>2197</v>
      </c>
      <c r="X584" s="77">
        <v>400</v>
      </c>
      <c r="Y584" s="77">
        <v>624</v>
      </c>
      <c r="Z584" s="77">
        <v>24</v>
      </c>
      <c r="AA584" s="89">
        <f t="shared" si="72"/>
        <v>0.24959999999999999</v>
      </c>
      <c r="AB584" s="77" t="s">
        <v>70</v>
      </c>
      <c r="AC584" s="78">
        <v>44681</v>
      </c>
      <c r="AD584" s="77"/>
      <c r="AE584" s="77" t="s">
        <v>2142</v>
      </c>
      <c r="AF584" s="77" t="str">
        <f t="shared" si="73"/>
        <v>CA4779040747T</v>
      </c>
      <c r="AG584" s="77">
        <f t="shared" si="74"/>
        <v>624</v>
      </c>
      <c r="AH584" s="77">
        <f t="shared" si="75"/>
        <v>24</v>
      </c>
      <c r="AI584" s="89">
        <f t="shared" si="76"/>
        <v>0.24959999999999999</v>
      </c>
      <c r="AJ584" s="77" t="s">
        <v>2143</v>
      </c>
      <c r="AK584" s="77" t="s">
        <v>3470</v>
      </c>
      <c r="AL584" s="78">
        <v>44673</v>
      </c>
      <c r="AM584" s="78">
        <v>44673</v>
      </c>
      <c r="AN584" s="78">
        <v>44673</v>
      </c>
      <c r="AO584" s="78">
        <v>44673</v>
      </c>
      <c r="AP584" s="78">
        <v>44673</v>
      </c>
      <c r="AQ584" s="77" t="s">
        <v>89</v>
      </c>
      <c r="AR584" s="77" t="s">
        <v>3471</v>
      </c>
      <c r="AS584" s="77" t="s">
        <v>3470</v>
      </c>
      <c r="AT584" s="78"/>
      <c r="AU584" s="78"/>
      <c r="AV584" s="78"/>
      <c r="AW584" s="77" t="s">
        <v>1198</v>
      </c>
      <c r="AX584" s="77" t="s">
        <v>116</v>
      </c>
      <c r="AY584" s="576"/>
      <c r="AZ584" s="576"/>
      <c r="BA584" s="576"/>
      <c r="BB584" s="576"/>
      <c r="BC584" s="576"/>
      <c r="BD584" s="576"/>
      <c r="BE584" s="77">
        <f t="shared" si="77"/>
        <v>17</v>
      </c>
      <c r="BF584" s="77">
        <f t="shared" si="78"/>
        <v>4</v>
      </c>
      <c r="BG584" s="77">
        <f t="shared" si="79"/>
        <v>2022</v>
      </c>
      <c r="BH584" s="89"/>
    </row>
    <row r="585" spans="1:60">
      <c r="A585" s="77" t="s">
        <v>428</v>
      </c>
      <c r="B585" s="77" t="s">
        <v>56</v>
      </c>
      <c r="C585" s="77" t="s">
        <v>3569</v>
      </c>
      <c r="D585" s="78"/>
      <c r="E585" s="77">
        <v>114166</v>
      </c>
      <c r="F585" s="77" t="s">
        <v>2135</v>
      </c>
      <c r="G585" s="77" t="s">
        <v>2684</v>
      </c>
      <c r="H585" s="77" t="s">
        <v>2685</v>
      </c>
      <c r="I585" s="77" t="s">
        <v>2686</v>
      </c>
      <c r="J585" s="77" t="s">
        <v>110</v>
      </c>
      <c r="K585" s="77">
        <v>92833</v>
      </c>
      <c r="L585" s="77" t="s">
        <v>2159</v>
      </c>
      <c r="M585" s="77" t="s">
        <v>3497</v>
      </c>
      <c r="N585" s="77"/>
      <c r="O585" s="77"/>
      <c r="P585" s="77"/>
      <c r="Q585" s="77" t="s">
        <v>1267</v>
      </c>
      <c r="R585" s="77"/>
      <c r="S585" s="77"/>
      <c r="T585" s="77" t="s">
        <v>3498</v>
      </c>
      <c r="U585" s="77">
        <v>30390456</v>
      </c>
      <c r="V585" s="77">
        <v>14.75</v>
      </c>
      <c r="W585" s="77" t="s">
        <v>2141</v>
      </c>
      <c r="X585" s="77">
        <v>400</v>
      </c>
      <c r="Y585" s="77">
        <v>832</v>
      </c>
      <c r="Z585" s="77">
        <v>26</v>
      </c>
      <c r="AA585" s="89">
        <f t="shared" si="72"/>
        <v>0.33279999999999998</v>
      </c>
      <c r="AB585" s="77" t="s">
        <v>70</v>
      </c>
      <c r="AC585" s="78">
        <v>44681</v>
      </c>
      <c r="AD585" s="77"/>
      <c r="AE585" s="77" t="s">
        <v>2142</v>
      </c>
      <c r="AF585" s="77" t="str">
        <f t="shared" si="73"/>
        <v>CA4166041328T</v>
      </c>
      <c r="AG585" s="77">
        <f t="shared" si="74"/>
        <v>832</v>
      </c>
      <c r="AH585" s="77">
        <f t="shared" si="75"/>
        <v>26</v>
      </c>
      <c r="AI585" s="89">
        <f t="shared" si="76"/>
        <v>0.33279999999999998</v>
      </c>
      <c r="AJ585" s="77" t="s">
        <v>2143</v>
      </c>
      <c r="AK585" s="77" t="s">
        <v>3569</v>
      </c>
      <c r="AL585" s="78">
        <v>44672</v>
      </c>
      <c r="AM585" s="78">
        <v>44672</v>
      </c>
      <c r="AN585" s="78">
        <v>44677</v>
      </c>
      <c r="AO585" s="78">
        <v>44677</v>
      </c>
      <c r="AP585" s="78">
        <v>44677</v>
      </c>
      <c r="AQ585" s="77" t="s">
        <v>89</v>
      </c>
      <c r="AR585" s="77"/>
      <c r="AS585" s="77" t="s">
        <v>3569</v>
      </c>
      <c r="AT585" s="78"/>
      <c r="AU585" s="78"/>
      <c r="AV585" s="78"/>
      <c r="AW585" s="77" t="s">
        <v>1198</v>
      </c>
      <c r="AX585" s="77" t="s">
        <v>116</v>
      </c>
      <c r="AY585" s="576"/>
      <c r="AZ585" s="576"/>
      <c r="BA585" s="576"/>
      <c r="BB585" s="576"/>
      <c r="BC585" s="576"/>
      <c r="BD585" s="576"/>
      <c r="BE585" s="77">
        <f t="shared" si="77"/>
        <v>18</v>
      </c>
      <c r="BF585" s="77">
        <f t="shared" si="78"/>
        <v>4</v>
      </c>
      <c r="BG585" s="77">
        <f t="shared" si="79"/>
        <v>2022</v>
      </c>
      <c r="BH585" s="89"/>
    </row>
    <row r="586" spans="1:60">
      <c r="A586" s="77" t="s">
        <v>428</v>
      </c>
      <c r="B586" s="77" t="s">
        <v>56</v>
      </c>
      <c r="C586" s="77" t="s">
        <v>3570</v>
      </c>
      <c r="D586" s="78"/>
      <c r="E586" s="77">
        <v>114167</v>
      </c>
      <c r="F586" s="77" t="s">
        <v>2135</v>
      </c>
      <c r="G586" s="77" t="s">
        <v>2147</v>
      </c>
      <c r="H586" s="77" t="s">
        <v>2148</v>
      </c>
      <c r="I586" s="77" t="s">
        <v>531</v>
      </c>
      <c r="J586" s="77" t="s">
        <v>110</v>
      </c>
      <c r="K586" s="77">
        <v>91761</v>
      </c>
      <c r="L586" s="77" t="s">
        <v>2159</v>
      </c>
      <c r="M586" s="77" t="s">
        <v>3497</v>
      </c>
      <c r="N586" s="77"/>
      <c r="O586" s="77"/>
      <c r="P586" s="77"/>
      <c r="Q586" s="77" t="s">
        <v>1267</v>
      </c>
      <c r="R586" s="77"/>
      <c r="S586" s="77"/>
      <c r="T586" s="77" t="s">
        <v>3498</v>
      </c>
      <c r="U586" s="77">
        <v>30390456</v>
      </c>
      <c r="V586" s="77">
        <v>14.75</v>
      </c>
      <c r="W586" s="77" t="s">
        <v>2141</v>
      </c>
      <c r="X586" s="77">
        <v>400</v>
      </c>
      <c r="Y586" s="77">
        <v>832</v>
      </c>
      <c r="Z586" s="77">
        <v>26</v>
      </c>
      <c r="AA586" s="89">
        <f t="shared" si="72"/>
        <v>0.33279999999999998</v>
      </c>
      <c r="AB586" s="77" t="s">
        <v>70</v>
      </c>
      <c r="AC586" s="78">
        <v>44681</v>
      </c>
      <c r="AD586" s="77"/>
      <c r="AE586" s="77" t="s">
        <v>2142</v>
      </c>
      <c r="AF586" s="77" t="str">
        <f t="shared" si="73"/>
        <v>CA4167041338T</v>
      </c>
      <c r="AG586" s="77">
        <f t="shared" si="74"/>
        <v>832</v>
      </c>
      <c r="AH586" s="77">
        <f t="shared" si="75"/>
        <v>26</v>
      </c>
      <c r="AI586" s="89">
        <f t="shared" si="76"/>
        <v>0.33279999999999998</v>
      </c>
      <c r="AJ586" s="77" t="s">
        <v>2143</v>
      </c>
      <c r="AK586" s="77" t="s">
        <v>3570</v>
      </c>
      <c r="AL586" s="78">
        <v>44672</v>
      </c>
      <c r="AM586" s="78">
        <v>44672</v>
      </c>
      <c r="AN586" s="78">
        <v>44677</v>
      </c>
      <c r="AO586" s="78">
        <v>44677</v>
      </c>
      <c r="AP586" s="78">
        <v>44677</v>
      </c>
      <c r="AQ586" s="77" t="s">
        <v>89</v>
      </c>
      <c r="AR586" s="77"/>
      <c r="AS586" s="77" t="s">
        <v>3570</v>
      </c>
      <c r="AT586" s="78"/>
      <c r="AU586" s="78"/>
      <c r="AV586" s="78"/>
      <c r="AW586" s="77" t="s">
        <v>1198</v>
      </c>
      <c r="AX586" s="77" t="s">
        <v>116</v>
      </c>
      <c r="AY586" s="576"/>
      <c r="AZ586" s="576"/>
      <c r="BA586" s="576"/>
      <c r="BB586" s="576"/>
      <c r="BC586" s="576"/>
      <c r="BD586" s="576"/>
      <c r="BE586" s="77">
        <f t="shared" si="77"/>
        <v>18</v>
      </c>
      <c r="BF586" s="77">
        <f t="shared" si="78"/>
        <v>4</v>
      </c>
      <c r="BG586" s="77">
        <f t="shared" si="79"/>
        <v>2022</v>
      </c>
      <c r="BH586" s="89"/>
    </row>
    <row r="587" spans="1:60">
      <c r="A587" s="77" t="s">
        <v>428</v>
      </c>
      <c r="B587" s="77" t="s">
        <v>56</v>
      </c>
      <c r="C587" s="77" t="s">
        <v>3571</v>
      </c>
      <c r="D587" s="78"/>
      <c r="E587" s="77">
        <v>114161</v>
      </c>
      <c r="F587" s="77" t="s">
        <v>2135</v>
      </c>
      <c r="G587" s="77" t="s">
        <v>2136</v>
      </c>
      <c r="H587" s="77" t="s">
        <v>2137</v>
      </c>
      <c r="I587" s="77" t="s">
        <v>2138</v>
      </c>
      <c r="J587" s="77" t="s">
        <v>110</v>
      </c>
      <c r="K587" s="77">
        <v>90248</v>
      </c>
      <c r="L587" s="77" t="s">
        <v>2159</v>
      </c>
      <c r="M587" s="77" t="s">
        <v>3572</v>
      </c>
      <c r="N587" s="77"/>
      <c r="O587" s="77"/>
      <c r="P587" s="77"/>
      <c r="Q587" s="77" t="s">
        <v>1267</v>
      </c>
      <c r="R587" s="77"/>
      <c r="S587" s="77"/>
      <c r="T587" s="77" t="s">
        <v>3503</v>
      </c>
      <c r="U587" s="77">
        <v>30376909</v>
      </c>
      <c r="V587" s="77">
        <v>14.75</v>
      </c>
      <c r="W587" s="77" t="s">
        <v>2267</v>
      </c>
      <c r="X587" s="77">
        <v>340</v>
      </c>
      <c r="Y587" s="77">
        <v>832</v>
      </c>
      <c r="Z587" s="77">
        <v>26</v>
      </c>
      <c r="AA587" s="89">
        <f t="shared" si="72"/>
        <v>0.28288000000000002</v>
      </c>
      <c r="AB587" s="77" t="s">
        <v>70</v>
      </c>
      <c r="AC587" s="78">
        <v>44681</v>
      </c>
      <c r="AD587" s="77"/>
      <c r="AE587" s="77" t="s">
        <v>2142</v>
      </c>
      <c r="AF587" s="77" t="str">
        <f t="shared" si="73"/>
        <v>CA4161041352T</v>
      </c>
      <c r="AG587" s="77">
        <f t="shared" si="74"/>
        <v>832</v>
      </c>
      <c r="AH587" s="77">
        <f t="shared" si="75"/>
        <v>26</v>
      </c>
      <c r="AI587" s="89">
        <f t="shared" si="76"/>
        <v>0.28288000000000002</v>
      </c>
      <c r="AJ587" s="77" t="s">
        <v>2143</v>
      </c>
      <c r="AK587" s="77" t="s">
        <v>3571</v>
      </c>
      <c r="AL587" s="78">
        <v>44672</v>
      </c>
      <c r="AM587" s="78">
        <v>44672</v>
      </c>
      <c r="AN587" s="78">
        <v>44677</v>
      </c>
      <c r="AO587" s="78">
        <v>44677</v>
      </c>
      <c r="AP587" s="78">
        <v>44677</v>
      </c>
      <c r="AQ587" s="77" t="s">
        <v>89</v>
      </c>
      <c r="AR587" s="77"/>
      <c r="AS587" s="77" t="s">
        <v>3571</v>
      </c>
      <c r="AT587" s="78"/>
      <c r="AU587" s="78"/>
      <c r="AV587" s="78"/>
      <c r="AW587" s="77" t="s">
        <v>1198</v>
      </c>
      <c r="AX587" s="77" t="s">
        <v>116</v>
      </c>
      <c r="AY587" s="576"/>
      <c r="AZ587" s="576"/>
      <c r="BA587" s="576"/>
      <c r="BB587" s="576"/>
      <c r="BC587" s="576"/>
      <c r="BD587" s="576"/>
      <c r="BE587" s="77">
        <f t="shared" si="77"/>
        <v>18</v>
      </c>
      <c r="BF587" s="77">
        <f t="shared" si="78"/>
        <v>4</v>
      </c>
      <c r="BG587" s="77">
        <f t="shared" si="79"/>
        <v>2022</v>
      </c>
      <c r="BH587" s="89"/>
    </row>
    <row r="588" spans="1:60">
      <c r="A588" s="77" t="s">
        <v>428</v>
      </c>
      <c r="B588" s="77" t="s">
        <v>79</v>
      </c>
      <c r="C588" s="77" t="s">
        <v>3573</v>
      </c>
      <c r="D588" s="78"/>
      <c r="E588" s="77" t="s">
        <v>3545</v>
      </c>
      <c r="F588" s="77" t="s">
        <v>2135</v>
      </c>
      <c r="G588" s="77" t="s">
        <v>2147</v>
      </c>
      <c r="H588" s="77" t="s">
        <v>2148</v>
      </c>
      <c r="I588" s="77" t="s">
        <v>531</v>
      </c>
      <c r="J588" s="77" t="s">
        <v>110</v>
      </c>
      <c r="K588" s="77">
        <v>91761</v>
      </c>
      <c r="L588" s="77" t="s">
        <v>1534</v>
      </c>
      <c r="M588" s="77" t="s">
        <v>3546</v>
      </c>
      <c r="N588" s="77"/>
      <c r="O588" s="77"/>
      <c r="P588" s="77"/>
      <c r="Q588" s="77" t="s">
        <v>1267</v>
      </c>
      <c r="R588" s="77"/>
      <c r="S588" s="77"/>
      <c r="T588" s="77" t="s">
        <v>3547</v>
      </c>
      <c r="U588" s="77">
        <v>30390156</v>
      </c>
      <c r="V588" s="77">
        <v>14.75</v>
      </c>
      <c r="W588" s="77" t="s">
        <v>2552</v>
      </c>
      <c r="X588" s="77">
        <v>400</v>
      </c>
      <c r="Y588" s="77">
        <v>832</v>
      </c>
      <c r="Z588" s="77">
        <v>26</v>
      </c>
      <c r="AA588" s="89">
        <f t="shared" si="72"/>
        <v>0.33279999999999998</v>
      </c>
      <c r="AB588" s="77" t="s">
        <v>88</v>
      </c>
      <c r="AC588" s="78">
        <v>44681</v>
      </c>
      <c r="AD588" s="77"/>
      <c r="AE588" s="77" t="s">
        <v>2142</v>
      </c>
      <c r="AF588" s="77" t="str">
        <f t="shared" si="73"/>
        <v>CA3851041806T</v>
      </c>
      <c r="AG588" s="77">
        <f t="shared" si="74"/>
        <v>832</v>
      </c>
      <c r="AH588" s="77">
        <f t="shared" si="75"/>
        <v>26</v>
      </c>
      <c r="AI588" s="89">
        <f t="shared" si="76"/>
        <v>0.33279999999999998</v>
      </c>
      <c r="AJ588" s="77" t="s">
        <v>2143</v>
      </c>
      <c r="AK588" s="77" t="s">
        <v>3573</v>
      </c>
      <c r="AL588" s="78">
        <v>44672</v>
      </c>
      <c r="AM588" s="78">
        <v>44672</v>
      </c>
      <c r="AN588" s="78">
        <v>44677</v>
      </c>
      <c r="AO588" s="78">
        <v>44677</v>
      </c>
      <c r="AP588" s="78">
        <v>44677</v>
      </c>
      <c r="AQ588" s="77" t="s">
        <v>89</v>
      </c>
      <c r="AR588" s="77"/>
      <c r="AS588" s="77" t="s">
        <v>3573</v>
      </c>
      <c r="AT588" s="78"/>
      <c r="AU588" s="78"/>
      <c r="AV588" s="78"/>
      <c r="AW588" s="77" t="s">
        <v>1198</v>
      </c>
      <c r="AX588" s="77" t="s">
        <v>116</v>
      </c>
      <c r="AY588" s="576"/>
      <c r="AZ588" s="576"/>
      <c r="BA588" s="576"/>
      <c r="BB588" s="576"/>
      <c r="BC588" s="576"/>
      <c r="BD588" s="576"/>
      <c r="BE588" s="77">
        <f t="shared" si="77"/>
        <v>18</v>
      </c>
      <c r="BF588" s="77">
        <f t="shared" si="78"/>
        <v>4</v>
      </c>
      <c r="BG588" s="77">
        <f t="shared" si="79"/>
        <v>2022</v>
      </c>
      <c r="BH588" s="89"/>
    </row>
    <row r="589" spans="1:60">
      <c r="A589" s="77" t="s">
        <v>428</v>
      </c>
      <c r="B589" s="77" t="s">
        <v>79</v>
      </c>
      <c r="C589" s="77" t="s">
        <v>3574</v>
      </c>
      <c r="D589" s="78"/>
      <c r="E589" s="77" t="s">
        <v>3549</v>
      </c>
      <c r="F589" s="77" t="s">
        <v>2135</v>
      </c>
      <c r="G589" s="77" t="s">
        <v>2147</v>
      </c>
      <c r="H589" s="77" t="s">
        <v>2148</v>
      </c>
      <c r="I589" s="77" t="s">
        <v>531</v>
      </c>
      <c r="J589" s="77" t="s">
        <v>110</v>
      </c>
      <c r="K589" s="77">
        <v>91761</v>
      </c>
      <c r="L589" s="77" t="s">
        <v>888</v>
      </c>
      <c r="M589" s="77" t="s">
        <v>3550</v>
      </c>
      <c r="N589" s="77"/>
      <c r="O589" s="77"/>
      <c r="P589" s="77"/>
      <c r="Q589" s="77" t="s">
        <v>1267</v>
      </c>
      <c r="R589" s="77"/>
      <c r="S589" s="77"/>
      <c r="T589" s="77" t="s">
        <v>3551</v>
      </c>
      <c r="U589" s="77">
        <v>30390156</v>
      </c>
      <c r="V589" s="77">
        <v>14.75</v>
      </c>
      <c r="W589" s="77" t="s">
        <v>2552</v>
      </c>
      <c r="X589" s="77">
        <v>400</v>
      </c>
      <c r="Y589" s="77">
        <v>832</v>
      </c>
      <c r="Z589" s="77">
        <v>26</v>
      </c>
      <c r="AA589" s="89">
        <f t="shared" si="72"/>
        <v>0.33279999999999998</v>
      </c>
      <c r="AB589" s="77" t="s">
        <v>88</v>
      </c>
      <c r="AC589" s="78">
        <v>44681</v>
      </c>
      <c r="AD589" s="77"/>
      <c r="AE589" s="77" t="s">
        <v>2142</v>
      </c>
      <c r="AF589" s="77" t="str">
        <f t="shared" si="73"/>
        <v>CA3851041812T</v>
      </c>
      <c r="AG589" s="77">
        <f t="shared" si="74"/>
        <v>832</v>
      </c>
      <c r="AH589" s="77">
        <f t="shared" si="75"/>
        <v>26</v>
      </c>
      <c r="AI589" s="89">
        <f t="shared" si="76"/>
        <v>0.33279999999999998</v>
      </c>
      <c r="AJ589" s="77" t="s">
        <v>2143</v>
      </c>
      <c r="AK589" s="77" t="s">
        <v>3574</v>
      </c>
      <c r="AL589" s="78">
        <v>44672</v>
      </c>
      <c r="AM589" s="78">
        <v>44672</v>
      </c>
      <c r="AN589" s="78">
        <v>44677</v>
      </c>
      <c r="AO589" s="78">
        <v>44677</v>
      </c>
      <c r="AP589" s="78">
        <v>44677</v>
      </c>
      <c r="AQ589" s="77" t="s">
        <v>89</v>
      </c>
      <c r="AR589" s="77"/>
      <c r="AS589" s="77" t="s">
        <v>3574</v>
      </c>
      <c r="AT589" s="78"/>
      <c r="AU589" s="78"/>
      <c r="AV589" s="78"/>
      <c r="AW589" s="77" t="s">
        <v>1198</v>
      </c>
      <c r="AX589" s="77" t="s">
        <v>116</v>
      </c>
      <c r="AY589" s="576"/>
      <c r="AZ589" s="576"/>
      <c r="BA589" s="576"/>
      <c r="BB589" s="576"/>
      <c r="BC589" s="576"/>
      <c r="BD589" s="576"/>
      <c r="BE589" s="77">
        <f t="shared" si="77"/>
        <v>18</v>
      </c>
      <c r="BF589" s="77">
        <f t="shared" si="78"/>
        <v>4</v>
      </c>
      <c r="BG589" s="77">
        <f t="shared" si="79"/>
        <v>2022</v>
      </c>
      <c r="BH589" s="89"/>
    </row>
    <row r="590" spans="1:60">
      <c r="A590" s="77" t="s">
        <v>428</v>
      </c>
      <c r="B590" s="77" t="s">
        <v>79</v>
      </c>
      <c r="C590" s="77" t="s">
        <v>3575</v>
      </c>
      <c r="D590" s="78"/>
      <c r="E590" s="77" t="s">
        <v>3576</v>
      </c>
      <c r="F590" s="77" t="s">
        <v>2135</v>
      </c>
      <c r="G590" s="77" t="s">
        <v>2147</v>
      </c>
      <c r="H590" s="77" t="s">
        <v>2148</v>
      </c>
      <c r="I590" s="77" t="s">
        <v>531</v>
      </c>
      <c r="J590" s="77" t="s">
        <v>110</v>
      </c>
      <c r="K590" s="77">
        <v>91761</v>
      </c>
      <c r="L590" s="77" t="s">
        <v>3577</v>
      </c>
      <c r="M590" s="77" t="s">
        <v>3578</v>
      </c>
      <c r="N590" s="77"/>
      <c r="O590" s="77"/>
      <c r="P590" s="77"/>
      <c r="Q590" s="77" t="s">
        <v>1267</v>
      </c>
      <c r="R590" s="77"/>
      <c r="S590" s="77"/>
      <c r="T590" s="77" t="s">
        <v>3579</v>
      </c>
      <c r="U590" s="77">
        <v>30390156</v>
      </c>
      <c r="V590" s="77">
        <v>14.75</v>
      </c>
      <c r="W590" s="77" t="s">
        <v>2552</v>
      </c>
      <c r="X590" s="77">
        <v>400</v>
      </c>
      <c r="Y590" s="77">
        <v>832</v>
      </c>
      <c r="Z590" s="77">
        <v>26</v>
      </c>
      <c r="AA590" s="89">
        <f t="shared" si="72"/>
        <v>0.33279999999999998</v>
      </c>
      <c r="AB590" s="77" t="s">
        <v>88</v>
      </c>
      <c r="AC590" s="78">
        <v>44681</v>
      </c>
      <c r="AD590" s="77"/>
      <c r="AE590" s="77" t="s">
        <v>2142</v>
      </c>
      <c r="AF590" s="77" t="str">
        <f t="shared" si="73"/>
        <v>CA3851041814T</v>
      </c>
      <c r="AG590" s="77">
        <f t="shared" si="74"/>
        <v>832</v>
      </c>
      <c r="AH590" s="77">
        <f t="shared" si="75"/>
        <v>26</v>
      </c>
      <c r="AI590" s="89">
        <f t="shared" si="76"/>
        <v>0.33279999999999998</v>
      </c>
      <c r="AJ590" s="77" t="s">
        <v>2143</v>
      </c>
      <c r="AK590" s="77" t="s">
        <v>3575</v>
      </c>
      <c r="AL590" s="78">
        <v>44672</v>
      </c>
      <c r="AM590" s="78">
        <v>44672</v>
      </c>
      <c r="AN590" s="78">
        <v>44677</v>
      </c>
      <c r="AO590" s="78">
        <v>44677</v>
      </c>
      <c r="AP590" s="78">
        <v>44677</v>
      </c>
      <c r="AQ590" s="77" t="s">
        <v>89</v>
      </c>
      <c r="AR590" s="77"/>
      <c r="AS590" s="77" t="s">
        <v>3575</v>
      </c>
      <c r="AT590" s="78"/>
      <c r="AU590" s="78"/>
      <c r="AV590" s="78"/>
      <c r="AW590" s="77" t="s">
        <v>1198</v>
      </c>
      <c r="AX590" s="77" t="s">
        <v>116</v>
      </c>
      <c r="AY590" s="576"/>
      <c r="AZ590" s="576"/>
      <c r="BA590" s="576"/>
      <c r="BB590" s="576"/>
      <c r="BC590" s="576"/>
      <c r="BD590" s="576"/>
      <c r="BE590" s="77">
        <f t="shared" si="77"/>
        <v>18</v>
      </c>
      <c r="BF590" s="77">
        <f t="shared" si="78"/>
        <v>4</v>
      </c>
      <c r="BG590" s="77">
        <f t="shared" si="79"/>
        <v>2022</v>
      </c>
      <c r="BH590" s="89"/>
    </row>
    <row r="591" spans="1:60">
      <c r="A591" s="77" t="s">
        <v>428</v>
      </c>
      <c r="B591" s="77" t="s">
        <v>79</v>
      </c>
      <c r="C591" s="77" t="s">
        <v>3580</v>
      </c>
      <c r="D591" s="78"/>
      <c r="E591" s="77" t="s">
        <v>3581</v>
      </c>
      <c r="F591" s="77" t="s">
        <v>2135</v>
      </c>
      <c r="G591" s="77" t="s">
        <v>2147</v>
      </c>
      <c r="H591" s="77" t="s">
        <v>2148</v>
      </c>
      <c r="I591" s="77" t="s">
        <v>531</v>
      </c>
      <c r="J591" s="77" t="s">
        <v>110</v>
      </c>
      <c r="K591" s="77">
        <v>91761</v>
      </c>
      <c r="L591" s="77" t="s">
        <v>2788</v>
      </c>
      <c r="M591" s="77" t="s">
        <v>3582</v>
      </c>
      <c r="N591" s="77"/>
      <c r="O591" s="77"/>
      <c r="P591" s="77"/>
      <c r="Q591" s="77" t="s">
        <v>1267</v>
      </c>
      <c r="R591" s="77"/>
      <c r="S591" s="77"/>
      <c r="T591" s="77" t="s">
        <v>3551</v>
      </c>
      <c r="U591" s="77">
        <v>30390156</v>
      </c>
      <c r="V591" s="77">
        <v>14.75</v>
      </c>
      <c r="W591" s="77" t="s">
        <v>2552</v>
      </c>
      <c r="X591" s="77">
        <v>400</v>
      </c>
      <c r="Y591" s="77">
        <v>832</v>
      </c>
      <c r="Z591" s="77">
        <v>26</v>
      </c>
      <c r="AA591" s="89">
        <f t="shared" si="72"/>
        <v>0.33279999999999998</v>
      </c>
      <c r="AB591" s="77" t="s">
        <v>88</v>
      </c>
      <c r="AC591" s="78">
        <v>44681</v>
      </c>
      <c r="AD591" s="77"/>
      <c r="AE591" s="77" t="s">
        <v>2142</v>
      </c>
      <c r="AF591" s="77" t="str">
        <f t="shared" si="73"/>
        <v>CA3851041816T</v>
      </c>
      <c r="AG591" s="77">
        <f t="shared" si="74"/>
        <v>832</v>
      </c>
      <c r="AH591" s="77">
        <f t="shared" si="75"/>
        <v>26</v>
      </c>
      <c r="AI591" s="89">
        <f t="shared" si="76"/>
        <v>0.33279999999999998</v>
      </c>
      <c r="AJ591" s="77" t="s">
        <v>2143</v>
      </c>
      <c r="AK591" s="77" t="s">
        <v>3580</v>
      </c>
      <c r="AL591" s="78">
        <v>44672</v>
      </c>
      <c r="AM591" s="78">
        <v>44672</v>
      </c>
      <c r="AN591" s="78">
        <v>44677</v>
      </c>
      <c r="AO591" s="78">
        <v>44677</v>
      </c>
      <c r="AP591" s="78">
        <v>44677</v>
      </c>
      <c r="AQ591" s="77" t="s">
        <v>89</v>
      </c>
      <c r="AR591" s="77"/>
      <c r="AS591" s="77" t="s">
        <v>3580</v>
      </c>
      <c r="AT591" s="78"/>
      <c r="AU591" s="78"/>
      <c r="AV591" s="78"/>
      <c r="AW591" s="77" t="s">
        <v>1198</v>
      </c>
      <c r="AX591" s="77" t="s">
        <v>116</v>
      </c>
      <c r="AY591" s="576"/>
      <c r="AZ591" s="576"/>
      <c r="BA591" s="576"/>
      <c r="BB591" s="576"/>
      <c r="BC591" s="576"/>
      <c r="BD591" s="576"/>
      <c r="BE591" s="77">
        <f t="shared" si="77"/>
        <v>18</v>
      </c>
      <c r="BF591" s="77">
        <f t="shared" si="78"/>
        <v>4</v>
      </c>
      <c r="BG591" s="77">
        <f t="shared" si="79"/>
        <v>2022</v>
      </c>
      <c r="BH591" s="89"/>
    </row>
    <row r="592" spans="1:60">
      <c r="A592" s="77" t="s">
        <v>428</v>
      </c>
      <c r="B592" s="77" t="s">
        <v>56</v>
      </c>
      <c r="C592" s="77" t="s">
        <v>3472</v>
      </c>
      <c r="D592" s="78"/>
      <c r="E592" s="77" t="s">
        <v>3154</v>
      </c>
      <c r="F592" s="77" t="s">
        <v>2135</v>
      </c>
      <c r="G592" s="77" t="s">
        <v>2136</v>
      </c>
      <c r="H592" s="77" t="s">
        <v>2137</v>
      </c>
      <c r="I592" s="77" t="s">
        <v>2138</v>
      </c>
      <c r="J592" s="77" t="s">
        <v>110</v>
      </c>
      <c r="K592" s="77">
        <v>90248</v>
      </c>
      <c r="L592" s="77" t="s">
        <v>1701</v>
      </c>
      <c r="M592" s="77" t="s">
        <v>1195</v>
      </c>
      <c r="N592" s="77" t="s">
        <v>1196</v>
      </c>
      <c r="O592" s="77" t="s">
        <v>110</v>
      </c>
      <c r="P592" s="77">
        <v>92407</v>
      </c>
      <c r="Q592" s="77" t="s">
        <v>1267</v>
      </c>
      <c r="R592" s="77"/>
      <c r="S592" s="77"/>
      <c r="T592" s="77" t="s">
        <v>3155</v>
      </c>
      <c r="U592" s="77">
        <v>30390256</v>
      </c>
      <c r="V592" s="77">
        <v>14.75</v>
      </c>
      <c r="W592" s="77" t="s">
        <v>2197</v>
      </c>
      <c r="X592" s="77">
        <v>400</v>
      </c>
      <c r="Y592" s="77">
        <v>624</v>
      </c>
      <c r="Z592" s="77">
        <v>24</v>
      </c>
      <c r="AA592" s="89">
        <f t="shared" si="72"/>
        <v>0.24959999999999999</v>
      </c>
      <c r="AB592" s="77" t="s">
        <v>70</v>
      </c>
      <c r="AC592" s="78">
        <v>44681</v>
      </c>
      <c r="AD592" s="77"/>
      <c r="AE592" s="77" t="s">
        <v>2142</v>
      </c>
      <c r="AF592" s="77" t="str">
        <f t="shared" si="73"/>
        <v>CA4779040748T</v>
      </c>
      <c r="AG592" s="77">
        <f t="shared" si="74"/>
        <v>624</v>
      </c>
      <c r="AH592" s="77">
        <f t="shared" si="75"/>
        <v>24</v>
      </c>
      <c r="AI592" s="89">
        <f t="shared" si="76"/>
        <v>0.24959999999999999</v>
      </c>
      <c r="AJ592" s="77" t="s">
        <v>2143</v>
      </c>
      <c r="AK592" s="77" t="s">
        <v>3472</v>
      </c>
      <c r="AL592" s="78">
        <v>44673</v>
      </c>
      <c r="AM592" s="78">
        <v>44673</v>
      </c>
      <c r="AN592" s="78">
        <v>44673</v>
      </c>
      <c r="AO592" s="78">
        <v>44673</v>
      </c>
      <c r="AP592" s="78">
        <v>44673</v>
      </c>
      <c r="AQ592" s="77" t="s">
        <v>89</v>
      </c>
      <c r="AR592" s="77" t="s">
        <v>3473</v>
      </c>
      <c r="AS592" s="77" t="s">
        <v>3472</v>
      </c>
      <c r="AT592" s="78"/>
      <c r="AU592" s="78"/>
      <c r="AV592" s="78"/>
      <c r="AW592" s="77" t="s">
        <v>1198</v>
      </c>
      <c r="AX592" s="77" t="s">
        <v>116</v>
      </c>
      <c r="AY592" s="576"/>
      <c r="AZ592" s="576"/>
      <c r="BA592" s="576"/>
      <c r="BB592" s="576"/>
      <c r="BC592" s="576"/>
      <c r="BD592" s="576"/>
      <c r="BE592" s="77">
        <f t="shared" si="77"/>
        <v>17</v>
      </c>
      <c r="BF592" s="77">
        <f t="shared" si="78"/>
        <v>4</v>
      </c>
      <c r="BG592" s="77">
        <f t="shared" si="79"/>
        <v>2022</v>
      </c>
      <c r="BH592" s="89"/>
    </row>
    <row r="593" spans="1:60">
      <c r="A593" s="77" t="s">
        <v>428</v>
      </c>
      <c r="B593" s="77" t="s">
        <v>56</v>
      </c>
      <c r="C593" s="77" t="s">
        <v>3583</v>
      </c>
      <c r="D593" s="78"/>
      <c r="E593" s="77" t="s">
        <v>3313</v>
      </c>
      <c r="F593" s="77" t="s">
        <v>2135</v>
      </c>
      <c r="G593" s="77" t="s">
        <v>2136</v>
      </c>
      <c r="H593" s="77" t="s">
        <v>2137</v>
      </c>
      <c r="I593" s="77" t="s">
        <v>2138</v>
      </c>
      <c r="J593" s="77" t="s">
        <v>110</v>
      </c>
      <c r="K593" s="77">
        <v>90248</v>
      </c>
      <c r="L593" s="77" t="s">
        <v>341</v>
      </c>
      <c r="M593" s="77" t="s">
        <v>3314</v>
      </c>
      <c r="N593" s="77"/>
      <c r="O593" s="77"/>
      <c r="P593" s="77"/>
      <c r="Q593" s="77" t="s">
        <v>1267</v>
      </c>
      <c r="R593" s="77"/>
      <c r="S593" s="77"/>
      <c r="T593" s="77" t="s">
        <v>3155</v>
      </c>
      <c r="U593" s="77">
        <v>30390256</v>
      </c>
      <c r="V593" s="77">
        <v>14.75</v>
      </c>
      <c r="W593" s="77" t="s">
        <v>2197</v>
      </c>
      <c r="X593" s="77">
        <v>400</v>
      </c>
      <c r="Y593" s="77">
        <v>624</v>
      </c>
      <c r="Z593" s="77">
        <v>24</v>
      </c>
      <c r="AA593" s="89">
        <f t="shared" si="72"/>
        <v>0.24959999999999999</v>
      </c>
      <c r="AB593" s="77" t="s">
        <v>70</v>
      </c>
      <c r="AC593" s="78">
        <v>44681</v>
      </c>
      <c r="AD593" s="77"/>
      <c r="AE593" s="77" t="s">
        <v>2142</v>
      </c>
      <c r="AF593" s="77" t="str">
        <f t="shared" si="73"/>
        <v>CA0822040764T</v>
      </c>
      <c r="AG593" s="77">
        <f t="shared" si="74"/>
        <v>624</v>
      </c>
      <c r="AH593" s="77">
        <f t="shared" si="75"/>
        <v>24</v>
      </c>
      <c r="AI593" s="89">
        <f t="shared" si="76"/>
        <v>0.24959999999999999</v>
      </c>
      <c r="AJ593" s="77" t="s">
        <v>2143</v>
      </c>
      <c r="AK593" s="77" t="s">
        <v>3583</v>
      </c>
      <c r="AL593" s="78">
        <v>44673</v>
      </c>
      <c r="AM593" s="78">
        <v>44673</v>
      </c>
      <c r="AN593" s="78">
        <v>44677</v>
      </c>
      <c r="AO593" s="78">
        <v>44677</v>
      </c>
      <c r="AP593" s="78">
        <v>44677</v>
      </c>
      <c r="AQ593" s="77" t="s">
        <v>89</v>
      </c>
      <c r="AR593" s="77" t="s">
        <v>3584</v>
      </c>
      <c r="AS593" s="77" t="s">
        <v>3583</v>
      </c>
      <c r="AT593" s="78"/>
      <c r="AU593" s="78"/>
      <c r="AV593" s="78"/>
      <c r="AW593" s="77" t="s">
        <v>1198</v>
      </c>
      <c r="AX593" s="77" t="s">
        <v>116</v>
      </c>
      <c r="AY593" s="576"/>
      <c r="AZ593" s="576"/>
      <c r="BA593" s="576"/>
      <c r="BB593" s="576"/>
      <c r="BC593" s="576"/>
      <c r="BD593" s="576"/>
      <c r="BE593" s="77">
        <f t="shared" si="77"/>
        <v>18</v>
      </c>
      <c r="BF593" s="77">
        <f t="shared" si="78"/>
        <v>4</v>
      </c>
      <c r="BG593" s="77">
        <f t="shared" si="79"/>
        <v>2022</v>
      </c>
      <c r="BH593" s="89"/>
    </row>
    <row r="594" spans="1:60">
      <c r="A594" s="77" t="s">
        <v>428</v>
      </c>
      <c r="B594" s="77" t="s">
        <v>56</v>
      </c>
      <c r="C594" s="77" t="s">
        <v>3587</v>
      </c>
      <c r="D594" s="78"/>
      <c r="E594" s="77">
        <v>114166</v>
      </c>
      <c r="F594" s="77" t="s">
        <v>2135</v>
      </c>
      <c r="G594" s="77" t="s">
        <v>3267</v>
      </c>
      <c r="H594" s="77" t="s">
        <v>3268</v>
      </c>
      <c r="I594" s="77" t="s">
        <v>2686</v>
      </c>
      <c r="J594" s="77" t="s">
        <v>110</v>
      </c>
      <c r="K594" s="77">
        <v>92833</v>
      </c>
      <c r="L594" s="77" t="s">
        <v>2159</v>
      </c>
      <c r="M594" s="77" t="s">
        <v>3497</v>
      </c>
      <c r="N594" s="77"/>
      <c r="O594" s="77"/>
      <c r="P594" s="77"/>
      <c r="Q594" s="77" t="s">
        <v>1267</v>
      </c>
      <c r="R594" s="77"/>
      <c r="S594" s="77"/>
      <c r="T594" s="77" t="s">
        <v>3498</v>
      </c>
      <c r="U594" s="77">
        <v>30390456</v>
      </c>
      <c r="V594" s="77">
        <v>14.75</v>
      </c>
      <c r="W594" s="77" t="s">
        <v>2141</v>
      </c>
      <c r="X594" s="77">
        <v>400</v>
      </c>
      <c r="Y594" s="77">
        <v>832</v>
      </c>
      <c r="Z594" s="77">
        <v>26</v>
      </c>
      <c r="AA594" s="89">
        <f t="shared" si="72"/>
        <v>0.33279999999999998</v>
      </c>
      <c r="AB594" s="77" t="s">
        <v>70</v>
      </c>
      <c r="AC594" s="78">
        <v>44681</v>
      </c>
      <c r="AD594" s="77"/>
      <c r="AE594" s="77" t="s">
        <v>2142</v>
      </c>
      <c r="AF594" s="77" t="str">
        <f t="shared" si="73"/>
        <v>CA4166041331T</v>
      </c>
      <c r="AG594" s="77">
        <f t="shared" si="74"/>
        <v>832</v>
      </c>
      <c r="AH594" s="77">
        <f t="shared" si="75"/>
        <v>26</v>
      </c>
      <c r="AI594" s="89">
        <f t="shared" si="76"/>
        <v>0.33279999999999998</v>
      </c>
      <c r="AJ594" s="77" t="s">
        <v>2143</v>
      </c>
      <c r="AK594" s="77" t="s">
        <v>3587</v>
      </c>
      <c r="AL594" s="78">
        <v>44673</v>
      </c>
      <c r="AM594" s="78">
        <v>44673</v>
      </c>
      <c r="AN594" s="78">
        <v>44677</v>
      </c>
      <c r="AO594" s="78">
        <v>44677</v>
      </c>
      <c r="AP594" s="78">
        <v>44677</v>
      </c>
      <c r="AQ594" s="77" t="s">
        <v>89</v>
      </c>
      <c r="AR594" s="77"/>
      <c r="AS594" s="77" t="s">
        <v>3587</v>
      </c>
      <c r="AT594" s="78"/>
      <c r="AU594" s="78"/>
      <c r="AV594" s="78"/>
      <c r="AW594" s="77" t="s">
        <v>1198</v>
      </c>
      <c r="AX594" s="77" t="s">
        <v>116</v>
      </c>
      <c r="AY594" s="576"/>
      <c r="AZ594" s="576"/>
      <c r="BA594" s="576"/>
      <c r="BB594" s="576"/>
      <c r="BC594" s="576"/>
      <c r="BD594" s="576"/>
      <c r="BE594" s="77">
        <f t="shared" si="77"/>
        <v>18</v>
      </c>
      <c r="BF594" s="77">
        <f t="shared" si="78"/>
        <v>4</v>
      </c>
      <c r="BG594" s="77">
        <f t="shared" si="79"/>
        <v>2022</v>
      </c>
      <c r="BH594" s="89"/>
    </row>
    <row r="595" spans="1:60">
      <c r="A595" s="77" t="s">
        <v>428</v>
      </c>
      <c r="B595" s="77" t="s">
        <v>56</v>
      </c>
      <c r="C595" s="77" t="s">
        <v>3588</v>
      </c>
      <c r="D595" s="78"/>
      <c r="E595" s="77">
        <v>114161</v>
      </c>
      <c r="F595" s="77" t="s">
        <v>2135</v>
      </c>
      <c r="G595" s="77" t="s">
        <v>2136</v>
      </c>
      <c r="H595" s="77" t="s">
        <v>2137</v>
      </c>
      <c r="I595" s="77" t="s">
        <v>2138</v>
      </c>
      <c r="J595" s="77" t="s">
        <v>110</v>
      </c>
      <c r="K595" s="77">
        <v>90248</v>
      </c>
      <c r="L595" s="77" t="s">
        <v>2159</v>
      </c>
      <c r="M595" s="77" t="s">
        <v>3572</v>
      </c>
      <c r="N595" s="77"/>
      <c r="O595" s="77"/>
      <c r="P595" s="77"/>
      <c r="Q595" s="77" t="s">
        <v>1267</v>
      </c>
      <c r="R595" s="77"/>
      <c r="S595" s="77"/>
      <c r="T595" s="77" t="s">
        <v>3503</v>
      </c>
      <c r="U595" s="77">
        <v>30376909</v>
      </c>
      <c r="V595" s="77">
        <v>14.75</v>
      </c>
      <c r="W595" s="77" t="s">
        <v>2267</v>
      </c>
      <c r="X595" s="77">
        <v>340</v>
      </c>
      <c r="Y595" s="77">
        <v>832</v>
      </c>
      <c r="Z595" s="77">
        <v>26</v>
      </c>
      <c r="AA595" s="89">
        <f t="shared" si="72"/>
        <v>0.28288000000000002</v>
      </c>
      <c r="AB595" s="77" t="s">
        <v>70</v>
      </c>
      <c r="AC595" s="78">
        <v>44681</v>
      </c>
      <c r="AD595" s="77"/>
      <c r="AE595" s="77" t="s">
        <v>2142</v>
      </c>
      <c r="AF595" s="77" t="str">
        <f t="shared" si="73"/>
        <v>CA4161041353T</v>
      </c>
      <c r="AG595" s="77">
        <f t="shared" si="74"/>
        <v>832</v>
      </c>
      <c r="AH595" s="77">
        <f t="shared" si="75"/>
        <v>26</v>
      </c>
      <c r="AI595" s="89">
        <f t="shared" si="76"/>
        <v>0.28288000000000002</v>
      </c>
      <c r="AJ595" s="77" t="s">
        <v>2143</v>
      </c>
      <c r="AK595" s="77" t="s">
        <v>3588</v>
      </c>
      <c r="AL595" s="78">
        <v>44673</v>
      </c>
      <c r="AM595" s="78">
        <v>44673</v>
      </c>
      <c r="AN595" s="78">
        <v>44677</v>
      </c>
      <c r="AO595" s="78">
        <v>44677</v>
      </c>
      <c r="AP595" s="78">
        <v>44677</v>
      </c>
      <c r="AQ595" s="77" t="s">
        <v>89</v>
      </c>
      <c r="AR595" s="77"/>
      <c r="AS595" s="77" t="s">
        <v>3588</v>
      </c>
      <c r="AT595" s="78"/>
      <c r="AU595" s="78"/>
      <c r="AV595" s="78"/>
      <c r="AW595" s="77" t="s">
        <v>1198</v>
      </c>
      <c r="AX595" s="77" t="s">
        <v>116</v>
      </c>
      <c r="AY595" s="576"/>
      <c r="AZ595" s="576"/>
      <c r="BA595" s="576"/>
      <c r="BB595" s="576"/>
      <c r="BC595" s="576"/>
      <c r="BD595" s="576"/>
      <c r="BE595" s="77">
        <f t="shared" si="77"/>
        <v>18</v>
      </c>
      <c r="BF595" s="77">
        <f t="shared" si="78"/>
        <v>4</v>
      </c>
      <c r="BG595" s="77">
        <f t="shared" si="79"/>
        <v>2022</v>
      </c>
      <c r="BH595" s="89"/>
    </row>
    <row r="596" spans="1:60">
      <c r="A596" s="77" t="s">
        <v>428</v>
      </c>
      <c r="B596" s="77" t="s">
        <v>79</v>
      </c>
      <c r="C596" s="77" t="s">
        <v>3589</v>
      </c>
      <c r="D596" s="78"/>
      <c r="E596" s="77" t="s">
        <v>3590</v>
      </c>
      <c r="F596" s="77" t="s">
        <v>2135</v>
      </c>
      <c r="G596" s="77" t="s">
        <v>2147</v>
      </c>
      <c r="H596" s="77" t="s">
        <v>2148</v>
      </c>
      <c r="I596" s="77" t="s">
        <v>531</v>
      </c>
      <c r="J596" s="77" t="s">
        <v>110</v>
      </c>
      <c r="K596" s="77">
        <v>91761</v>
      </c>
      <c r="L596" s="77" t="s">
        <v>869</v>
      </c>
      <c r="M596" s="77" t="s">
        <v>3591</v>
      </c>
      <c r="N596" s="77"/>
      <c r="O596" s="77"/>
      <c r="P596" s="77"/>
      <c r="Q596" s="77" t="s">
        <v>1267</v>
      </c>
      <c r="R596" s="77"/>
      <c r="S596" s="77"/>
      <c r="T596" s="77" t="s">
        <v>3592</v>
      </c>
      <c r="U596" s="77">
        <v>30390156</v>
      </c>
      <c r="V596" s="77">
        <v>14.75</v>
      </c>
      <c r="W596" s="77" t="s">
        <v>2552</v>
      </c>
      <c r="X596" s="77">
        <v>400</v>
      </c>
      <c r="Y596" s="77">
        <v>832</v>
      </c>
      <c r="Z596" s="77">
        <v>26</v>
      </c>
      <c r="AA596" s="89">
        <f t="shared" ref="AA596:AA659" si="80">X596*Y596/1000000</f>
        <v>0.33279999999999998</v>
      </c>
      <c r="AB596" s="77" t="s">
        <v>88</v>
      </c>
      <c r="AC596" s="78">
        <v>44681</v>
      </c>
      <c r="AD596" s="77"/>
      <c r="AE596" s="77" t="s">
        <v>2142</v>
      </c>
      <c r="AF596" s="77" t="str">
        <f t="shared" ref="AF596:AF659" si="81">C596</f>
        <v>CA3851041807T</v>
      </c>
      <c r="AG596" s="77">
        <f t="shared" ref="AG596:AG659" si="82">Y596</f>
        <v>832</v>
      </c>
      <c r="AH596" s="77">
        <f t="shared" ref="AH596:AH659" si="83">Z596</f>
        <v>26</v>
      </c>
      <c r="AI596" s="89">
        <f t="shared" ref="AI596:AI659" si="84">AA596</f>
        <v>0.33279999999999998</v>
      </c>
      <c r="AJ596" s="77" t="s">
        <v>2143</v>
      </c>
      <c r="AK596" s="77" t="s">
        <v>3589</v>
      </c>
      <c r="AL596" s="78">
        <v>44673</v>
      </c>
      <c r="AM596" s="78">
        <v>44673</v>
      </c>
      <c r="AN596" s="78">
        <v>44677</v>
      </c>
      <c r="AO596" s="78">
        <v>44677</v>
      </c>
      <c r="AP596" s="78">
        <v>44677</v>
      </c>
      <c r="AQ596" s="77" t="s">
        <v>89</v>
      </c>
      <c r="AR596" s="77"/>
      <c r="AS596" s="77" t="s">
        <v>3589</v>
      </c>
      <c r="AT596" s="78"/>
      <c r="AU596" s="78"/>
      <c r="AV596" s="78"/>
      <c r="AW596" s="77" t="s">
        <v>1198</v>
      </c>
      <c r="AX596" s="77" t="s">
        <v>116</v>
      </c>
      <c r="AY596" s="576"/>
      <c r="AZ596" s="576"/>
      <c r="BA596" s="576"/>
      <c r="BB596" s="576"/>
      <c r="BC596" s="576"/>
      <c r="BD596" s="576"/>
      <c r="BE596" s="77">
        <f t="shared" ref="BE596:BE659" si="85">WEEKNUM(AN596)</f>
        <v>18</v>
      </c>
      <c r="BF596" s="77">
        <f t="shared" ref="BF596:BF659" si="86">MONTH(AL596)</f>
        <v>4</v>
      </c>
      <c r="BG596" s="77">
        <f t="shared" ref="BG596:BG659" si="87">YEAR(AL596)</f>
        <v>2022</v>
      </c>
      <c r="BH596" s="89"/>
    </row>
    <row r="597" spans="1:60">
      <c r="A597" s="77" t="s">
        <v>428</v>
      </c>
      <c r="B597" s="77" t="s">
        <v>79</v>
      </c>
      <c r="C597" s="77" t="s">
        <v>3593</v>
      </c>
      <c r="D597" s="78"/>
      <c r="E597" s="77" t="s">
        <v>3590</v>
      </c>
      <c r="F597" s="77" t="s">
        <v>2135</v>
      </c>
      <c r="G597" s="77" t="s">
        <v>2147</v>
      </c>
      <c r="H597" s="77" t="s">
        <v>2148</v>
      </c>
      <c r="I597" s="77" t="s">
        <v>531</v>
      </c>
      <c r="J597" s="77" t="s">
        <v>110</v>
      </c>
      <c r="K597" s="77">
        <v>91761</v>
      </c>
      <c r="L597" s="77" t="s">
        <v>869</v>
      </c>
      <c r="M597" s="77" t="s">
        <v>3591</v>
      </c>
      <c r="N597" s="77"/>
      <c r="O597" s="77"/>
      <c r="P597" s="77"/>
      <c r="Q597" s="77" t="s">
        <v>1267</v>
      </c>
      <c r="R597" s="77"/>
      <c r="S597" s="77"/>
      <c r="T597" s="77" t="s">
        <v>3592</v>
      </c>
      <c r="U597" s="77">
        <v>30390156</v>
      </c>
      <c r="V597" s="77">
        <v>14.75</v>
      </c>
      <c r="W597" s="77" t="s">
        <v>2552</v>
      </c>
      <c r="X597" s="77">
        <v>400</v>
      </c>
      <c r="Y597" s="77">
        <v>832</v>
      </c>
      <c r="Z597" s="77">
        <v>26</v>
      </c>
      <c r="AA597" s="89">
        <f t="shared" si="80"/>
        <v>0.33279999999999998</v>
      </c>
      <c r="AB597" s="77" t="s">
        <v>88</v>
      </c>
      <c r="AC597" s="78">
        <v>44681</v>
      </c>
      <c r="AD597" s="77"/>
      <c r="AE597" s="77" t="s">
        <v>2142</v>
      </c>
      <c r="AF597" s="77" t="str">
        <f t="shared" si="81"/>
        <v>CA3851041808T</v>
      </c>
      <c r="AG597" s="77">
        <f t="shared" si="82"/>
        <v>832</v>
      </c>
      <c r="AH597" s="77">
        <f t="shared" si="83"/>
        <v>26</v>
      </c>
      <c r="AI597" s="89">
        <f t="shared" si="84"/>
        <v>0.33279999999999998</v>
      </c>
      <c r="AJ597" s="77" t="s">
        <v>2143</v>
      </c>
      <c r="AK597" s="77" t="s">
        <v>3593</v>
      </c>
      <c r="AL597" s="78">
        <v>44673</v>
      </c>
      <c r="AM597" s="78">
        <v>44673</v>
      </c>
      <c r="AN597" s="78">
        <v>44677</v>
      </c>
      <c r="AO597" s="78">
        <v>44677</v>
      </c>
      <c r="AP597" s="78">
        <v>44677</v>
      </c>
      <c r="AQ597" s="77" t="s">
        <v>89</v>
      </c>
      <c r="AR597" s="77"/>
      <c r="AS597" s="77" t="s">
        <v>3593</v>
      </c>
      <c r="AT597" s="78"/>
      <c r="AU597" s="78"/>
      <c r="AV597" s="78"/>
      <c r="AW597" s="77" t="s">
        <v>1198</v>
      </c>
      <c r="AX597" s="77" t="s">
        <v>116</v>
      </c>
      <c r="AY597" s="576"/>
      <c r="AZ597" s="576"/>
      <c r="BA597" s="576"/>
      <c r="BB597" s="576"/>
      <c r="BC597" s="576"/>
      <c r="BD597" s="576"/>
      <c r="BE597" s="77">
        <f t="shared" si="85"/>
        <v>18</v>
      </c>
      <c r="BF597" s="77">
        <f t="shared" si="86"/>
        <v>4</v>
      </c>
      <c r="BG597" s="77">
        <f t="shared" si="87"/>
        <v>2022</v>
      </c>
      <c r="BH597" s="89"/>
    </row>
    <row r="598" spans="1:60">
      <c r="A598" s="77" t="s">
        <v>428</v>
      </c>
      <c r="B598" s="77" t="s">
        <v>56</v>
      </c>
      <c r="C598" s="77" t="s">
        <v>3594</v>
      </c>
      <c r="D598" s="78"/>
      <c r="E598" s="77" t="s">
        <v>3595</v>
      </c>
      <c r="F598" s="77" t="s">
        <v>2135</v>
      </c>
      <c r="G598" s="77" t="s">
        <v>3267</v>
      </c>
      <c r="H598" s="77" t="s">
        <v>3268</v>
      </c>
      <c r="I598" s="77" t="s">
        <v>2686</v>
      </c>
      <c r="J598" s="77" t="s">
        <v>110</v>
      </c>
      <c r="K598" s="77">
        <v>92833</v>
      </c>
      <c r="L598" s="77" t="s">
        <v>195</v>
      </c>
      <c r="M598" s="77" t="s">
        <v>3224</v>
      </c>
      <c r="N598" s="77"/>
      <c r="O598" s="77"/>
      <c r="P598" s="77"/>
      <c r="Q598" s="77" t="s">
        <v>1267</v>
      </c>
      <c r="R598" s="77"/>
      <c r="S598" s="77"/>
      <c r="T598" s="77" t="s">
        <v>3225</v>
      </c>
      <c r="U598" s="77">
        <v>30390156</v>
      </c>
      <c r="V598" s="77">
        <v>14.75</v>
      </c>
      <c r="W598" s="77" t="s">
        <v>2183</v>
      </c>
      <c r="X598" s="77">
        <v>400</v>
      </c>
      <c r="Y598" s="77">
        <v>768</v>
      </c>
      <c r="Z598" s="77">
        <v>24</v>
      </c>
      <c r="AA598" s="89">
        <f t="shared" si="80"/>
        <v>0.30719999999999997</v>
      </c>
      <c r="AB598" s="77" t="s">
        <v>88</v>
      </c>
      <c r="AC598" s="78">
        <v>44681</v>
      </c>
      <c r="AD598" s="77"/>
      <c r="AE598" s="77" t="s">
        <v>2142</v>
      </c>
      <c r="AF598" s="77" t="str">
        <f t="shared" si="81"/>
        <v>CA3375040821T</v>
      </c>
      <c r="AG598" s="77">
        <f t="shared" si="82"/>
        <v>768</v>
      </c>
      <c r="AH598" s="77">
        <f t="shared" si="83"/>
        <v>24</v>
      </c>
      <c r="AI598" s="89">
        <f t="shared" si="84"/>
        <v>0.30719999999999997</v>
      </c>
      <c r="AJ598" s="77" t="s">
        <v>2143</v>
      </c>
      <c r="AK598" s="77" t="s">
        <v>3594</v>
      </c>
      <c r="AL598" s="78">
        <v>44676</v>
      </c>
      <c r="AM598" s="78">
        <v>44676</v>
      </c>
      <c r="AN598" s="78">
        <v>44677</v>
      </c>
      <c r="AO598" s="78">
        <v>44677</v>
      </c>
      <c r="AP598" s="78">
        <v>44677</v>
      </c>
      <c r="AQ598" s="77" t="s">
        <v>89</v>
      </c>
      <c r="AR598" s="77"/>
      <c r="AS598" s="77" t="s">
        <v>3594</v>
      </c>
      <c r="AT598" s="78"/>
      <c r="AU598" s="78"/>
      <c r="AV598" s="78"/>
      <c r="AW598" s="77" t="s">
        <v>1198</v>
      </c>
      <c r="AX598" s="77" t="s">
        <v>116</v>
      </c>
      <c r="AY598" s="576"/>
      <c r="AZ598" s="576"/>
      <c r="BA598" s="576"/>
      <c r="BB598" s="576"/>
      <c r="BC598" s="576"/>
      <c r="BD598" s="576"/>
      <c r="BE598" s="77">
        <f t="shared" si="85"/>
        <v>18</v>
      </c>
      <c r="BF598" s="77">
        <f t="shared" si="86"/>
        <v>4</v>
      </c>
      <c r="BG598" s="77">
        <f t="shared" si="87"/>
        <v>2022</v>
      </c>
      <c r="BH598" s="89"/>
    </row>
    <row r="599" spans="1:60">
      <c r="A599" s="77" t="s">
        <v>428</v>
      </c>
      <c r="B599" s="77" t="s">
        <v>2157</v>
      </c>
      <c r="C599" s="77" t="s">
        <v>3596</v>
      </c>
      <c r="D599" s="78"/>
      <c r="E599" s="77">
        <v>114513</v>
      </c>
      <c r="F599" s="77" t="s">
        <v>2135</v>
      </c>
      <c r="G599" s="77" t="s">
        <v>2147</v>
      </c>
      <c r="H599" s="77" t="s">
        <v>2148</v>
      </c>
      <c r="I599" s="77" t="s">
        <v>531</v>
      </c>
      <c r="J599" s="77" t="s">
        <v>110</v>
      </c>
      <c r="K599" s="77">
        <v>91761</v>
      </c>
      <c r="L599" s="77" t="s">
        <v>2159</v>
      </c>
      <c r="M599" s="77" t="s">
        <v>2160</v>
      </c>
      <c r="N599" s="77"/>
      <c r="O599" s="77"/>
      <c r="P599" s="77"/>
      <c r="Q599" s="77" t="s">
        <v>1267</v>
      </c>
      <c r="R599" s="77"/>
      <c r="S599" s="77"/>
      <c r="T599" s="77" t="s">
        <v>2594</v>
      </c>
      <c r="U599" s="77">
        <v>30372158</v>
      </c>
      <c r="V599" s="77">
        <v>14.75</v>
      </c>
      <c r="W599" s="77" t="s">
        <v>2595</v>
      </c>
      <c r="X599" s="77">
        <v>410</v>
      </c>
      <c r="Y599" s="77">
        <v>832</v>
      </c>
      <c r="Z599" s="77">
        <v>26</v>
      </c>
      <c r="AA599" s="89">
        <f t="shared" si="80"/>
        <v>0.34111999999999998</v>
      </c>
      <c r="AB599" s="77" t="s">
        <v>70</v>
      </c>
      <c r="AC599" s="78">
        <v>44681</v>
      </c>
      <c r="AD599" s="77"/>
      <c r="AE599" s="77" t="s">
        <v>2142</v>
      </c>
      <c r="AF599" s="77" t="str">
        <f t="shared" si="81"/>
        <v>CA4513031814T</v>
      </c>
      <c r="AG599" s="77">
        <f t="shared" si="82"/>
        <v>832</v>
      </c>
      <c r="AH599" s="77">
        <f t="shared" si="83"/>
        <v>26</v>
      </c>
      <c r="AI599" s="89">
        <f t="shared" si="84"/>
        <v>0.34111999999999998</v>
      </c>
      <c r="AJ599" s="77" t="s">
        <v>2143</v>
      </c>
      <c r="AK599" s="77" t="s">
        <v>3596</v>
      </c>
      <c r="AL599" s="78">
        <v>44676</v>
      </c>
      <c r="AM599" s="78">
        <v>44676</v>
      </c>
      <c r="AN599" s="78">
        <v>44677</v>
      </c>
      <c r="AO599" s="78">
        <v>44677</v>
      </c>
      <c r="AP599" s="78">
        <v>44677</v>
      </c>
      <c r="AQ599" s="77" t="s">
        <v>89</v>
      </c>
      <c r="AR599" s="77"/>
      <c r="AS599" s="77" t="s">
        <v>3596</v>
      </c>
      <c r="AT599" s="78"/>
      <c r="AU599" s="78"/>
      <c r="AV599" s="78"/>
      <c r="AW599" s="77" t="s">
        <v>1198</v>
      </c>
      <c r="AX599" s="77" t="s">
        <v>116</v>
      </c>
      <c r="AY599" s="576"/>
      <c r="AZ599" s="576"/>
      <c r="BA599" s="576"/>
      <c r="BB599" s="576"/>
      <c r="BC599" s="576"/>
      <c r="BD599" s="576"/>
      <c r="BE599" s="77">
        <f t="shared" si="85"/>
        <v>18</v>
      </c>
      <c r="BF599" s="77">
        <f t="shared" si="86"/>
        <v>4</v>
      </c>
      <c r="BG599" s="77">
        <f t="shared" si="87"/>
        <v>2022</v>
      </c>
      <c r="BH599" s="89"/>
    </row>
    <row r="600" spans="1:60">
      <c r="A600" s="77" t="s">
        <v>428</v>
      </c>
      <c r="B600" s="77" t="s">
        <v>230</v>
      </c>
      <c r="C600" s="77" t="s">
        <v>3597</v>
      </c>
      <c r="D600" s="78"/>
      <c r="E600" s="77" t="s">
        <v>3598</v>
      </c>
      <c r="F600" s="77" t="s">
        <v>2135</v>
      </c>
      <c r="G600" s="77" t="s">
        <v>2147</v>
      </c>
      <c r="H600" s="77" t="s">
        <v>2148</v>
      </c>
      <c r="I600" s="77" t="s">
        <v>531</v>
      </c>
      <c r="J600" s="77" t="s">
        <v>110</v>
      </c>
      <c r="K600" s="77">
        <v>91761</v>
      </c>
      <c r="L600" s="77" t="s">
        <v>840</v>
      </c>
      <c r="M600" s="77" t="s">
        <v>3599</v>
      </c>
      <c r="N600" s="77"/>
      <c r="O600" s="77"/>
      <c r="P600" s="77"/>
      <c r="Q600" s="77" t="s">
        <v>1267</v>
      </c>
      <c r="R600" s="77"/>
      <c r="S600" s="77"/>
      <c r="T600" s="77" t="s">
        <v>2652</v>
      </c>
      <c r="U600" s="77">
        <v>30390156</v>
      </c>
      <c r="V600" s="77">
        <v>14.75</v>
      </c>
      <c r="W600" s="77" t="s">
        <v>2552</v>
      </c>
      <c r="X600" s="77">
        <v>400</v>
      </c>
      <c r="Y600" s="77">
        <v>768</v>
      </c>
      <c r="Z600" s="77">
        <v>24</v>
      </c>
      <c r="AA600" s="89">
        <f t="shared" si="80"/>
        <v>0.30719999999999997</v>
      </c>
      <c r="AB600" s="77" t="s">
        <v>88</v>
      </c>
      <c r="AC600" s="78">
        <v>44681</v>
      </c>
      <c r="AD600" s="77"/>
      <c r="AE600" s="77" t="s">
        <v>2142</v>
      </c>
      <c r="AF600" s="77" t="str">
        <f t="shared" si="81"/>
        <v>CA0761041511T</v>
      </c>
      <c r="AG600" s="77">
        <f t="shared" si="82"/>
        <v>768</v>
      </c>
      <c r="AH600" s="77">
        <f t="shared" si="83"/>
        <v>24</v>
      </c>
      <c r="AI600" s="89">
        <f t="shared" si="84"/>
        <v>0.30719999999999997</v>
      </c>
      <c r="AJ600" s="77" t="s">
        <v>2143</v>
      </c>
      <c r="AK600" s="77" t="s">
        <v>3597</v>
      </c>
      <c r="AL600" s="78">
        <v>44676</v>
      </c>
      <c r="AM600" s="78">
        <v>44676</v>
      </c>
      <c r="AN600" s="78">
        <v>44677</v>
      </c>
      <c r="AO600" s="78">
        <v>44677</v>
      </c>
      <c r="AP600" s="78">
        <v>44677</v>
      </c>
      <c r="AQ600" s="77" t="s">
        <v>89</v>
      </c>
      <c r="AR600" s="77"/>
      <c r="AS600" s="77" t="s">
        <v>3597</v>
      </c>
      <c r="AT600" s="78"/>
      <c r="AU600" s="78"/>
      <c r="AV600" s="78"/>
      <c r="AW600" s="77" t="s">
        <v>1198</v>
      </c>
      <c r="AX600" s="77" t="s">
        <v>116</v>
      </c>
      <c r="AY600" s="576"/>
      <c r="AZ600" s="576"/>
      <c r="BA600" s="576"/>
      <c r="BB600" s="576"/>
      <c r="BC600" s="576"/>
      <c r="BD600" s="576"/>
      <c r="BE600" s="77">
        <f t="shared" si="85"/>
        <v>18</v>
      </c>
      <c r="BF600" s="77">
        <f t="shared" si="86"/>
        <v>4</v>
      </c>
      <c r="BG600" s="77">
        <f t="shared" si="87"/>
        <v>2022</v>
      </c>
      <c r="BH600" s="89"/>
    </row>
    <row r="601" spans="1:60">
      <c r="A601" s="77" t="s">
        <v>428</v>
      </c>
      <c r="B601" s="77" t="s">
        <v>230</v>
      </c>
      <c r="C601" s="77" t="s">
        <v>3600</v>
      </c>
      <c r="D601" s="78"/>
      <c r="E601" s="77" t="s">
        <v>3598</v>
      </c>
      <c r="F601" s="77" t="s">
        <v>2135</v>
      </c>
      <c r="G601" s="77" t="s">
        <v>2147</v>
      </c>
      <c r="H601" s="77" t="s">
        <v>2148</v>
      </c>
      <c r="I601" s="77" t="s">
        <v>531</v>
      </c>
      <c r="J601" s="77" t="s">
        <v>110</v>
      </c>
      <c r="K601" s="77">
        <v>91761</v>
      </c>
      <c r="L601" s="77" t="s">
        <v>840</v>
      </c>
      <c r="M601" s="77" t="s">
        <v>3599</v>
      </c>
      <c r="N601" s="77"/>
      <c r="O601" s="77"/>
      <c r="P601" s="77"/>
      <c r="Q601" s="77" t="s">
        <v>1267</v>
      </c>
      <c r="R601" s="77"/>
      <c r="S601" s="77"/>
      <c r="T601" s="77" t="s">
        <v>2652</v>
      </c>
      <c r="U601" s="77">
        <v>30390156</v>
      </c>
      <c r="V601" s="77">
        <v>14.75</v>
      </c>
      <c r="W601" s="77" t="s">
        <v>2552</v>
      </c>
      <c r="X601" s="77">
        <v>400</v>
      </c>
      <c r="Y601" s="77">
        <v>768</v>
      </c>
      <c r="Z601" s="77">
        <v>24</v>
      </c>
      <c r="AA601" s="89">
        <f t="shared" si="80"/>
        <v>0.30719999999999997</v>
      </c>
      <c r="AB601" s="77" t="s">
        <v>88</v>
      </c>
      <c r="AC601" s="78">
        <v>44681</v>
      </c>
      <c r="AD601" s="77"/>
      <c r="AE601" s="77" t="s">
        <v>2142</v>
      </c>
      <c r="AF601" s="77" t="str">
        <f t="shared" si="81"/>
        <v>CA0761041512T</v>
      </c>
      <c r="AG601" s="77">
        <f t="shared" si="82"/>
        <v>768</v>
      </c>
      <c r="AH601" s="77">
        <f t="shared" si="83"/>
        <v>24</v>
      </c>
      <c r="AI601" s="89">
        <f t="shared" si="84"/>
        <v>0.30719999999999997</v>
      </c>
      <c r="AJ601" s="77" t="s">
        <v>2143</v>
      </c>
      <c r="AK601" s="77" t="s">
        <v>3600</v>
      </c>
      <c r="AL601" s="78">
        <v>44676</v>
      </c>
      <c r="AM601" s="78">
        <v>44676</v>
      </c>
      <c r="AN601" s="78">
        <v>44677</v>
      </c>
      <c r="AO601" s="78">
        <v>44677</v>
      </c>
      <c r="AP601" s="78">
        <v>44677</v>
      </c>
      <c r="AQ601" s="77" t="s">
        <v>89</v>
      </c>
      <c r="AR601" s="77"/>
      <c r="AS601" s="77" t="s">
        <v>3600</v>
      </c>
      <c r="AT601" s="78"/>
      <c r="AU601" s="78"/>
      <c r="AV601" s="78"/>
      <c r="AW601" s="77" t="s">
        <v>1198</v>
      </c>
      <c r="AX601" s="77" t="s">
        <v>116</v>
      </c>
      <c r="AY601" s="576"/>
      <c r="AZ601" s="576"/>
      <c r="BA601" s="576"/>
      <c r="BB601" s="576"/>
      <c r="BC601" s="576"/>
      <c r="BD601" s="576"/>
      <c r="BE601" s="77">
        <f t="shared" si="85"/>
        <v>18</v>
      </c>
      <c r="BF601" s="77">
        <f t="shared" si="86"/>
        <v>4</v>
      </c>
      <c r="BG601" s="77">
        <f t="shared" si="87"/>
        <v>2022</v>
      </c>
      <c r="BH601" s="89"/>
    </row>
    <row r="602" spans="1:60">
      <c r="A602" s="77" t="s">
        <v>428</v>
      </c>
      <c r="B602" s="77" t="s">
        <v>230</v>
      </c>
      <c r="C602" s="77" t="s">
        <v>3601</v>
      </c>
      <c r="D602" s="78"/>
      <c r="E602" s="77" t="s">
        <v>3602</v>
      </c>
      <c r="F602" s="77" t="s">
        <v>2135</v>
      </c>
      <c r="G602" s="77" t="s">
        <v>2147</v>
      </c>
      <c r="H602" s="77" t="s">
        <v>2148</v>
      </c>
      <c r="I602" s="77" t="s">
        <v>531</v>
      </c>
      <c r="J602" s="77" t="s">
        <v>110</v>
      </c>
      <c r="K602" s="77">
        <v>91761</v>
      </c>
      <c r="L602" s="77" t="s">
        <v>840</v>
      </c>
      <c r="M602" s="77" t="s">
        <v>3599</v>
      </c>
      <c r="N602" s="77"/>
      <c r="O602" s="77"/>
      <c r="P602" s="77"/>
      <c r="Q602" s="77" t="s">
        <v>1267</v>
      </c>
      <c r="R602" s="77"/>
      <c r="S602" s="77"/>
      <c r="T602" s="77" t="s">
        <v>2652</v>
      </c>
      <c r="U602" s="77">
        <v>30390156</v>
      </c>
      <c r="V602" s="77">
        <v>14.75</v>
      </c>
      <c r="W602" s="77" t="s">
        <v>2552</v>
      </c>
      <c r="X602" s="77">
        <v>400</v>
      </c>
      <c r="Y602" s="77">
        <v>768</v>
      </c>
      <c r="Z602" s="77">
        <v>24</v>
      </c>
      <c r="AA602" s="89">
        <f t="shared" si="80"/>
        <v>0.30719999999999997</v>
      </c>
      <c r="AB602" s="77" t="s">
        <v>88</v>
      </c>
      <c r="AC602" s="78">
        <v>44681</v>
      </c>
      <c r="AD602" s="77"/>
      <c r="AE602" s="77" t="s">
        <v>2142</v>
      </c>
      <c r="AF602" s="77" t="str">
        <f t="shared" si="81"/>
        <v>CA0761041513T</v>
      </c>
      <c r="AG602" s="77">
        <f t="shared" si="82"/>
        <v>768</v>
      </c>
      <c r="AH602" s="77">
        <f t="shared" si="83"/>
        <v>24</v>
      </c>
      <c r="AI602" s="89">
        <f t="shared" si="84"/>
        <v>0.30719999999999997</v>
      </c>
      <c r="AJ602" s="77" t="s">
        <v>2143</v>
      </c>
      <c r="AK602" s="77" t="s">
        <v>3601</v>
      </c>
      <c r="AL602" s="78">
        <v>44676</v>
      </c>
      <c r="AM602" s="78">
        <v>44676</v>
      </c>
      <c r="AN602" s="78">
        <v>44677</v>
      </c>
      <c r="AO602" s="78">
        <v>44677</v>
      </c>
      <c r="AP602" s="78">
        <v>44677</v>
      </c>
      <c r="AQ602" s="77" t="s">
        <v>89</v>
      </c>
      <c r="AR602" s="77"/>
      <c r="AS602" s="77" t="s">
        <v>3601</v>
      </c>
      <c r="AT602" s="78"/>
      <c r="AU602" s="78"/>
      <c r="AV602" s="78"/>
      <c r="AW602" s="77" t="s">
        <v>1198</v>
      </c>
      <c r="AX602" s="77" t="s">
        <v>116</v>
      </c>
      <c r="AY602" s="576"/>
      <c r="AZ602" s="576"/>
      <c r="BA602" s="576"/>
      <c r="BB602" s="576"/>
      <c r="BC602" s="576"/>
      <c r="BD602" s="576"/>
      <c r="BE602" s="77">
        <f t="shared" si="85"/>
        <v>18</v>
      </c>
      <c r="BF602" s="77">
        <f t="shared" si="86"/>
        <v>4</v>
      </c>
      <c r="BG602" s="77">
        <f t="shared" si="87"/>
        <v>2022</v>
      </c>
      <c r="BH602" s="89"/>
    </row>
    <row r="603" spans="1:60">
      <c r="A603" s="77" t="s">
        <v>428</v>
      </c>
      <c r="B603" s="77" t="s">
        <v>1264</v>
      </c>
      <c r="C603" s="77" t="s">
        <v>3603</v>
      </c>
      <c r="D603" s="78"/>
      <c r="E603" s="77" t="s">
        <v>3604</v>
      </c>
      <c r="F603" s="77" t="s">
        <v>2135</v>
      </c>
      <c r="G603" s="77" t="s">
        <v>2147</v>
      </c>
      <c r="H603" s="77" t="s">
        <v>2148</v>
      </c>
      <c r="I603" s="77" t="s">
        <v>531</v>
      </c>
      <c r="J603" s="77" t="s">
        <v>110</v>
      </c>
      <c r="K603" s="77">
        <v>91761</v>
      </c>
      <c r="L603" s="77" t="s">
        <v>363</v>
      </c>
      <c r="M603" s="77" t="s">
        <v>3605</v>
      </c>
      <c r="N603" s="77"/>
      <c r="O603" s="77"/>
      <c r="P603" s="77"/>
      <c r="Q603" s="77" t="s">
        <v>1267</v>
      </c>
      <c r="R603" s="77"/>
      <c r="S603" s="77"/>
      <c r="T603" s="77" t="s">
        <v>2764</v>
      </c>
      <c r="U603" s="77">
        <v>30390156</v>
      </c>
      <c r="V603" s="77">
        <v>14.75</v>
      </c>
      <c r="W603" s="77" t="s">
        <v>2552</v>
      </c>
      <c r="X603" s="77">
        <v>400</v>
      </c>
      <c r="Y603" s="77">
        <v>640</v>
      </c>
      <c r="Z603" s="77">
        <v>20</v>
      </c>
      <c r="AA603" s="89">
        <f t="shared" si="80"/>
        <v>0.25600000000000001</v>
      </c>
      <c r="AB603" s="77" t="s">
        <v>88</v>
      </c>
      <c r="AC603" s="78">
        <v>44681</v>
      </c>
      <c r="AD603" s="77"/>
      <c r="AE603" s="77" t="s">
        <v>2142</v>
      </c>
      <c r="AF603" s="77" t="str">
        <f t="shared" si="81"/>
        <v>CA9854041326T</v>
      </c>
      <c r="AG603" s="77">
        <f t="shared" si="82"/>
        <v>640</v>
      </c>
      <c r="AH603" s="77">
        <f t="shared" si="83"/>
        <v>20</v>
      </c>
      <c r="AI603" s="89">
        <f t="shared" si="84"/>
        <v>0.25600000000000001</v>
      </c>
      <c r="AJ603" s="77" t="s">
        <v>2143</v>
      </c>
      <c r="AK603" s="77" t="s">
        <v>3603</v>
      </c>
      <c r="AL603" s="78">
        <v>44676</v>
      </c>
      <c r="AM603" s="78">
        <v>44676</v>
      </c>
      <c r="AN603" s="78">
        <v>44677</v>
      </c>
      <c r="AO603" s="78">
        <v>44677</v>
      </c>
      <c r="AP603" s="78">
        <v>44677</v>
      </c>
      <c r="AQ603" s="77" t="s">
        <v>89</v>
      </c>
      <c r="AR603" s="77"/>
      <c r="AS603" s="77" t="s">
        <v>3603</v>
      </c>
      <c r="AT603" s="78"/>
      <c r="AU603" s="78"/>
      <c r="AV603" s="78"/>
      <c r="AW603" s="77" t="s">
        <v>1198</v>
      </c>
      <c r="AX603" s="77" t="s">
        <v>116</v>
      </c>
      <c r="AY603" s="576"/>
      <c r="AZ603" s="576"/>
      <c r="BA603" s="576"/>
      <c r="BB603" s="576"/>
      <c r="BC603" s="576"/>
      <c r="BD603" s="576"/>
      <c r="BE603" s="77">
        <f t="shared" si="85"/>
        <v>18</v>
      </c>
      <c r="BF603" s="77">
        <f t="shared" si="86"/>
        <v>4</v>
      </c>
      <c r="BG603" s="77">
        <f t="shared" si="87"/>
        <v>2022</v>
      </c>
      <c r="BH603" s="89"/>
    </row>
    <row r="604" spans="1:60">
      <c r="A604" s="77" t="s">
        <v>428</v>
      </c>
      <c r="B604" s="77" t="s">
        <v>1264</v>
      </c>
      <c r="C604" s="77" t="s">
        <v>3606</v>
      </c>
      <c r="D604" s="78"/>
      <c r="E604" s="77" t="s">
        <v>3604</v>
      </c>
      <c r="F604" s="77" t="s">
        <v>2135</v>
      </c>
      <c r="G604" s="77" t="s">
        <v>2147</v>
      </c>
      <c r="H604" s="77" t="s">
        <v>2148</v>
      </c>
      <c r="I604" s="77" t="s">
        <v>531</v>
      </c>
      <c r="J604" s="77" t="s">
        <v>110</v>
      </c>
      <c r="K604" s="77">
        <v>91761</v>
      </c>
      <c r="L604" s="77" t="s">
        <v>363</v>
      </c>
      <c r="M604" s="77" t="s">
        <v>3605</v>
      </c>
      <c r="N604" s="77"/>
      <c r="O604" s="77"/>
      <c r="P604" s="77"/>
      <c r="Q604" s="77" t="s">
        <v>1267</v>
      </c>
      <c r="R604" s="77"/>
      <c r="S604" s="77"/>
      <c r="T604" s="77" t="s">
        <v>2764</v>
      </c>
      <c r="U604" s="77">
        <v>30390156</v>
      </c>
      <c r="V604" s="77">
        <v>14.75</v>
      </c>
      <c r="W604" s="77" t="s">
        <v>2552</v>
      </c>
      <c r="X604" s="77">
        <v>400</v>
      </c>
      <c r="Y604" s="77">
        <v>640</v>
      </c>
      <c r="Z604" s="77">
        <v>20</v>
      </c>
      <c r="AA604" s="89">
        <f t="shared" si="80"/>
        <v>0.25600000000000001</v>
      </c>
      <c r="AB604" s="77" t="s">
        <v>88</v>
      </c>
      <c r="AC604" s="78">
        <v>44681</v>
      </c>
      <c r="AD604" s="77"/>
      <c r="AE604" s="77" t="s">
        <v>2142</v>
      </c>
      <c r="AF604" s="77" t="str">
        <f t="shared" si="81"/>
        <v>CA9854041327T</v>
      </c>
      <c r="AG604" s="77">
        <f t="shared" si="82"/>
        <v>640</v>
      </c>
      <c r="AH604" s="77">
        <f t="shared" si="83"/>
        <v>20</v>
      </c>
      <c r="AI604" s="89">
        <f t="shared" si="84"/>
        <v>0.25600000000000001</v>
      </c>
      <c r="AJ604" s="77" t="s">
        <v>2143</v>
      </c>
      <c r="AK604" s="77" t="s">
        <v>3606</v>
      </c>
      <c r="AL604" s="78">
        <v>44676</v>
      </c>
      <c r="AM604" s="78">
        <v>44676</v>
      </c>
      <c r="AN604" s="78">
        <v>44677</v>
      </c>
      <c r="AO604" s="78">
        <v>44677</v>
      </c>
      <c r="AP604" s="78">
        <v>44677</v>
      </c>
      <c r="AQ604" s="77" t="s">
        <v>89</v>
      </c>
      <c r="AR604" s="77"/>
      <c r="AS604" s="77" t="s">
        <v>3606</v>
      </c>
      <c r="AT604" s="78"/>
      <c r="AU604" s="78"/>
      <c r="AV604" s="78"/>
      <c r="AW604" s="77" t="s">
        <v>1198</v>
      </c>
      <c r="AX604" s="77" t="s">
        <v>116</v>
      </c>
      <c r="AY604" s="576"/>
      <c r="AZ604" s="576"/>
      <c r="BA604" s="576"/>
      <c r="BB604" s="576"/>
      <c r="BC604" s="576"/>
      <c r="BD604" s="576"/>
      <c r="BE604" s="77">
        <f t="shared" si="85"/>
        <v>18</v>
      </c>
      <c r="BF604" s="77">
        <f t="shared" si="86"/>
        <v>4</v>
      </c>
      <c r="BG604" s="77">
        <f t="shared" si="87"/>
        <v>2022</v>
      </c>
      <c r="BH604" s="89"/>
    </row>
    <row r="605" spans="1:60">
      <c r="A605" s="77" t="s">
        <v>428</v>
      </c>
      <c r="B605" s="77" t="s">
        <v>1264</v>
      </c>
      <c r="C605" s="77" t="s">
        <v>3607</v>
      </c>
      <c r="D605" s="78"/>
      <c r="E605" s="77" t="s">
        <v>3604</v>
      </c>
      <c r="F605" s="77" t="s">
        <v>2135</v>
      </c>
      <c r="G605" s="77" t="s">
        <v>2147</v>
      </c>
      <c r="H605" s="77" t="s">
        <v>2148</v>
      </c>
      <c r="I605" s="77" t="s">
        <v>531</v>
      </c>
      <c r="J605" s="77" t="s">
        <v>110</v>
      </c>
      <c r="K605" s="77">
        <v>91761</v>
      </c>
      <c r="L605" s="77" t="s">
        <v>363</v>
      </c>
      <c r="M605" s="77" t="s">
        <v>3605</v>
      </c>
      <c r="N605" s="77"/>
      <c r="O605" s="77"/>
      <c r="P605" s="77"/>
      <c r="Q605" s="77" t="s">
        <v>1267</v>
      </c>
      <c r="R605" s="77"/>
      <c r="S605" s="77"/>
      <c r="T605" s="77" t="s">
        <v>2764</v>
      </c>
      <c r="U605" s="77">
        <v>30390156</v>
      </c>
      <c r="V605" s="77">
        <v>14.75</v>
      </c>
      <c r="W605" s="77" t="s">
        <v>2552</v>
      </c>
      <c r="X605" s="77">
        <v>400</v>
      </c>
      <c r="Y605" s="77">
        <v>640</v>
      </c>
      <c r="Z605" s="77">
        <v>20</v>
      </c>
      <c r="AA605" s="89">
        <f t="shared" si="80"/>
        <v>0.25600000000000001</v>
      </c>
      <c r="AB605" s="77" t="s">
        <v>88</v>
      </c>
      <c r="AC605" s="78">
        <v>44681</v>
      </c>
      <c r="AD605" s="77"/>
      <c r="AE605" s="77" t="s">
        <v>2142</v>
      </c>
      <c r="AF605" s="77" t="str">
        <f t="shared" si="81"/>
        <v>CA9854041328T</v>
      </c>
      <c r="AG605" s="77">
        <f t="shared" si="82"/>
        <v>640</v>
      </c>
      <c r="AH605" s="77">
        <f t="shared" si="83"/>
        <v>20</v>
      </c>
      <c r="AI605" s="89">
        <f t="shared" si="84"/>
        <v>0.25600000000000001</v>
      </c>
      <c r="AJ605" s="77" t="s">
        <v>2143</v>
      </c>
      <c r="AK605" s="77" t="s">
        <v>3607</v>
      </c>
      <c r="AL605" s="78">
        <v>44676</v>
      </c>
      <c r="AM605" s="78">
        <v>44676</v>
      </c>
      <c r="AN605" s="78">
        <v>44677</v>
      </c>
      <c r="AO605" s="78">
        <v>44677</v>
      </c>
      <c r="AP605" s="78">
        <v>44677</v>
      </c>
      <c r="AQ605" s="77" t="s">
        <v>89</v>
      </c>
      <c r="AR605" s="77"/>
      <c r="AS605" s="77" t="s">
        <v>3607</v>
      </c>
      <c r="AT605" s="78"/>
      <c r="AU605" s="78"/>
      <c r="AV605" s="78"/>
      <c r="AW605" s="77" t="s">
        <v>1198</v>
      </c>
      <c r="AX605" s="77" t="s">
        <v>116</v>
      </c>
      <c r="AY605" s="576"/>
      <c r="AZ605" s="576"/>
      <c r="BA605" s="576"/>
      <c r="BB605" s="576"/>
      <c r="BC605" s="576"/>
      <c r="BD605" s="576"/>
      <c r="BE605" s="77">
        <f t="shared" si="85"/>
        <v>18</v>
      </c>
      <c r="BF605" s="77">
        <f t="shared" si="86"/>
        <v>4</v>
      </c>
      <c r="BG605" s="77">
        <f t="shared" si="87"/>
        <v>2022</v>
      </c>
      <c r="BH605" s="89"/>
    </row>
    <row r="606" spans="1:60">
      <c r="A606" s="77" t="s">
        <v>428</v>
      </c>
      <c r="B606" s="77" t="s">
        <v>2132</v>
      </c>
      <c r="C606" s="77" t="s">
        <v>3608</v>
      </c>
      <c r="D606" s="78"/>
      <c r="E606" s="77" t="s">
        <v>3609</v>
      </c>
      <c r="F606" s="77" t="s">
        <v>2135</v>
      </c>
      <c r="G606" s="77" t="s">
        <v>2147</v>
      </c>
      <c r="H606" s="77" t="s">
        <v>2148</v>
      </c>
      <c r="I606" s="77" t="s">
        <v>531</v>
      </c>
      <c r="J606" s="77" t="s">
        <v>110</v>
      </c>
      <c r="K606" s="77">
        <v>91761</v>
      </c>
      <c r="L606" s="77" t="s">
        <v>2479</v>
      </c>
      <c r="M606" s="77" t="s">
        <v>3610</v>
      </c>
      <c r="N606" s="77"/>
      <c r="O606" s="77"/>
      <c r="P606" s="77"/>
      <c r="Q606" s="77" t="s">
        <v>1267</v>
      </c>
      <c r="R606" s="77"/>
      <c r="S606" s="77"/>
      <c r="T606" s="77" t="s">
        <v>3611</v>
      </c>
      <c r="U606" s="77">
        <v>30390156</v>
      </c>
      <c r="V606" s="77">
        <v>14.75</v>
      </c>
      <c r="W606" s="77" t="s">
        <v>2183</v>
      </c>
      <c r="X606" s="77">
        <v>400</v>
      </c>
      <c r="Y606" s="77">
        <v>768</v>
      </c>
      <c r="Z606" s="77">
        <v>24</v>
      </c>
      <c r="AA606" s="89">
        <f t="shared" si="80"/>
        <v>0.30719999999999997</v>
      </c>
      <c r="AB606" s="77" t="s">
        <v>88</v>
      </c>
      <c r="AC606" s="78">
        <v>44681</v>
      </c>
      <c r="AD606" s="77"/>
      <c r="AE606" s="77" t="s">
        <v>2142</v>
      </c>
      <c r="AF606" s="77" t="str">
        <f t="shared" si="81"/>
        <v>CA7903041527T</v>
      </c>
      <c r="AG606" s="77">
        <f t="shared" si="82"/>
        <v>768</v>
      </c>
      <c r="AH606" s="77">
        <f t="shared" si="83"/>
        <v>24</v>
      </c>
      <c r="AI606" s="89">
        <f t="shared" si="84"/>
        <v>0.30719999999999997</v>
      </c>
      <c r="AJ606" s="77" t="s">
        <v>2143</v>
      </c>
      <c r="AK606" s="77" t="s">
        <v>3608</v>
      </c>
      <c r="AL606" s="78">
        <v>44676</v>
      </c>
      <c r="AM606" s="78">
        <v>44676</v>
      </c>
      <c r="AN606" s="78">
        <v>44677</v>
      </c>
      <c r="AO606" s="78">
        <v>44677</v>
      </c>
      <c r="AP606" s="78">
        <v>44677</v>
      </c>
      <c r="AQ606" s="77" t="s">
        <v>89</v>
      </c>
      <c r="AR606" s="77"/>
      <c r="AS606" s="77" t="s">
        <v>3608</v>
      </c>
      <c r="AT606" s="78"/>
      <c r="AU606" s="78"/>
      <c r="AV606" s="78"/>
      <c r="AW606" s="77" t="s">
        <v>1198</v>
      </c>
      <c r="AX606" s="77" t="s">
        <v>116</v>
      </c>
      <c r="AY606" s="576"/>
      <c r="AZ606" s="576"/>
      <c r="BA606" s="576"/>
      <c r="BB606" s="576"/>
      <c r="BC606" s="576"/>
      <c r="BD606" s="576"/>
      <c r="BE606" s="77">
        <f t="shared" si="85"/>
        <v>18</v>
      </c>
      <c r="BF606" s="77">
        <f t="shared" si="86"/>
        <v>4</v>
      </c>
      <c r="BG606" s="77">
        <f t="shared" si="87"/>
        <v>2022</v>
      </c>
      <c r="BH606" s="89"/>
    </row>
    <row r="607" spans="1:60">
      <c r="A607" s="77" t="s">
        <v>55</v>
      </c>
      <c r="B607" s="77" t="s">
        <v>2132</v>
      </c>
      <c r="C607" s="77" t="s">
        <v>3612</v>
      </c>
      <c r="D607" s="78"/>
      <c r="E607" s="77">
        <v>53092</v>
      </c>
      <c r="F607" s="77" t="s">
        <v>2135</v>
      </c>
      <c r="G607" s="77" t="s">
        <v>2136</v>
      </c>
      <c r="H607" s="77" t="s">
        <v>2137</v>
      </c>
      <c r="I607" s="77" t="s">
        <v>2138</v>
      </c>
      <c r="J607" s="77" t="s">
        <v>110</v>
      </c>
      <c r="K607" s="77">
        <v>90248</v>
      </c>
      <c r="L607" s="77" t="s">
        <v>3613</v>
      </c>
      <c r="M607" s="77" t="s">
        <v>3614</v>
      </c>
      <c r="N607" s="77"/>
      <c r="O607" s="77"/>
      <c r="P607" s="77"/>
      <c r="Q607" s="77" t="s">
        <v>1267</v>
      </c>
      <c r="R607" s="77"/>
      <c r="S607" s="77"/>
      <c r="T607" s="77" t="s">
        <v>3615</v>
      </c>
      <c r="U607" s="77">
        <v>30383260</v>
      </c>
      <c r="V607" s="77">
        <v>20</v>
      </c>
      <c r="W607" s="77" t="s">
        <v>3616</v>
      </c>
      <c r="X607" s="77">
        <v>420</v>
      </c>
      <c r="Y607" s="77">
        <v>58</v>
      </c>
      <c r="Z607" s="77">
        <v>2</v>
      </c>
      <c r="AA607" s="89">
        <f t="shared" si="80"/>
        <v>2.436E-2</v>
      </c>
      <c r="AB607" s="77" t="s">
        <v>3617</v>
      </c>
      <c r="AC607" s="78">
        <v>44681</v>
      </c>
      <c r="AD607" s="77"/>
      <c r="AE607" s="77" t="s">
        <v>2142</v>
      </c>
      <c r="AF607" s="77" t="str">
        <f t="shared" si="81"/>
        <v>CA3092041529T</v>
      </c>
      <c r="AG607" s="77">
        <f t="shared" si="82"/>
        <v>58</v>
      </c>
      <c r="AH607" s="77">
        <f t="shared" si="83"/>
        <v>2</v>
      </c>
      <c r="AI607" s="89">
        <f t="shared" si="84"/>
        <v>2.436E-2</v>
      </c>
      <c r="AJ607" s="77" t="s">
        <v>2143</v>
      </c>
      <c r="AK607" s="77" t="s">
        <v>3612</v>
      </c>
      <c r="AL607" s="78">
        <v>44677</v>
      </c>
      <c r="AM607" s="78">
        <v>44677</v>
      </c>
      <c r="AN607" s="78">
        <v>44677</v>
      </c>
      <c r="AO607" s="78">
        <v>44677</v>
      </c>
      <c r="AP607" s="78">
        <v>44677</v>
      </c>
      <c r="AQ607" s="77" t="s">
        <v>89</v>
      </c>
      <c r="AR607" s="77"/>
      <c r="AS607" s="77" t="s">
        <v>3612</v>
      </c>
      <c r="AT607" s="78"/>
      <c r="AU607" s="78"/>
      <c r="AV607" s="78"/>
      <c r="AW607" s="77" t="s">
        <v>1198</v>
      </c>
      <c r="AX607" s="77" t="s">
        <v>116</v>
      </c>
      <c r="AY607" s="576"/>
      <c r="AZ607" s="576"/>
      <c r="BA607" s="576"/>
      <c r="BB607" s="576"/>
      <c r="BC607" s="576"/>
      <c r="BD607" s="576"/>
      <c r="BE607" s="77">
        <f t="shared" si="85"/>
        <v>18</v>
      </c>
      <c r="BF607" s="77">
        <f t="shared" si="86"/>
        <v>4</v>
      </c>
      <c r="BG607" s="77">
        <f t="shared" si="87"/>
        <v>2022</v>
      </c>
      <c r="BH607" s="89"/>
    </row>
    <row r="608" spans="1:60">
      <c r="A608" s="77" t="s">
        <v>428</v>
      </c>
      <c r="B608" s="77" t="s">
        <v>56</v>
      </c>
      <c r="C608" s="77" t="s">
        <v>3618</v>
      </c>
      <c r="D608" s="78"/>
      <c r="E608" s="77">
        <v>114174</v>
      </c>
      <c r="F608" s="77" t="s">
        <v>2135</v>
      </c>
      <c r="G608" s="77" t="s">
        <v>2147</v>
      </c>
      <c r="H608" s="77" t="s">
        <v>2148</v>
      </c>
      <c r="I608" s="77" t="s">
        <v>531</v>
      </c>
      <c r="J608" s="77" t="s">
        <v>110</v>
      </c>
      <c r="K608" s="77">
        <v>91761</v>
      </c>
      <c r="L608" s="77" t="s">
        <v>2159</v>
      </c>
      <c r="M608" s="77" t="s">
        <v>3619</v>
      </c>
      <c r="N608" s="77"/>
      <c r="O608" s="77"/>
      <c r="P608" s="77"/>
      <c r="Q608" s="77" t="s">
        <v>1267</v>
      </c>
      <c r="R608" s="77"/>
      <c r="S608" s="77"/>
      <c r="T608" s="77" t="s">
        <v>3498</v>
      </c>
      <c r="U608" s="77">
        <v>30390456</v>
      </c>
      <c r="V608" s="77">
        <v>14.75</v>
      </c>
      <c r="W608" s="77" t="s">
        <v>2141</v>
      </c>
      <c r="X608" s="77">
        <v>400</v>
      </c>
      <c r="Y608" s="77">
        <v>832</v>
      </c>
      <c r="Z608" s="77">
        <v>26</v>
      </c>
      <c r="AA608" s="89">
        <f t="shared" si="80"/>
        <v>0.33279999999999998</v>
      </c>
      <c r="AB608" s="77" t="s">
        <v>70</v>
      </c>
      <c r="AC608" s="78">
        <v>44681</v>
      </c>
      <c r="AD608" s="77"/>
      <c r="AE608" s="77" t="s">
        <v>2142</v>
      </c>
      <c r="AF608" s="77" t="str">
        <f t="shared" si="81"/>
        <v>CA4174041340T</v>
      </c>
      <c r="AG608" s="77">
        <f t="shared" si="82"/>
        <v>832</v>
      </c>
      <c r="AH608" s="77">
        <f t="shared" si="83"/>
        <v>26</v>
      </c>
      <c r="AI608" s="89">
        <f t="shared" si="84"/>
        <v>0.33279999999999998</v>
      </c>
      <c r="AJ608" s="77" t="s">
        <v>2143</v>
      </c>
      <c r="AK608" s="77" t="s">
        <v>3618</v>
      </c>
      <c r="AL608" s="78">
        <v>44677</v>
      </c>
      <c r="AM608" s="78">
        <v>44677</v>
      </c>
      <c r="AN608" s="78">
        <v>44677</v>
      </c>
      <c r="AO608" s="78">
        <v>44677</v>
      </c>
      <c r="AP608" s="78">
        <v>44677</v>
      </c>
      <c r="AQ608" s="77" t="s">
        <v>89</v>
      </c>
      <c r="AR608" s="77"/>
      <c r="AS608" s="77" t="s">
        <v>3618</v>
      </c>
      <c r="AT608" s="78"/>
      <c r="AU608" s="78"/>
      <c r="AV608" s="78"/>
      <c r="AW608" s="77" t="s">
        <v>1198</v>
      </c>
      <c r="AX608" s="77" t="s">
        <v>116</v>
      </c>
      <c r="AY608" s="576"/>
      <c r="AZ608" s="576"/>
      <c r="BA608" s="576"/>
      <c r="BB608" s="576"/>
      <c r="BC608" s="576"/>
      <c r="BD608" s="576"/>
      <c r="BE608" s="77">
        <f t="shared" si="85"/>
        <v>18</v>
      </c>
      <c r="BF608" s="77">
        <f t="shared" si="86"/>
        <v>4</v>
      </c>
      <c r="BG608" s="77">
        <f t="shared" si="87"/>
        <v>2022</v>
      </c>
      <c r="BH608" s="89"/>
    </row>
    <row r="609" spans="1:60">
      <c r="A609" s="77" t="s">
        <v>428</v>
      </c>
      <c r="B609" s="77" t="s">
        <v>56</v>
      </c>
      <c r="C609" s="77" t="s">
        <v>3620</v>
      </c>
      <c r="D609" s="78"/>
      <c r="E609" s="77">
        <v>114174</v>
      </c>
      <c r="F609" s="77" t="s">
        <v>2135</v>
      </c>
      <c r="G609" s="77" t="s">
        <v>2147</v>
      </c>
      <c r="H609" s="77" t="s">
        <v>2148</v>
      </c>
      <c r="I609" s="77" t="s">
        <v>531</v>
      </c>
      <c r="J609" s="77" t="s">
        <v>110</v>
      </c>
      <c r="K609" s="77">
        <v>91761</v>
      </c>
      <c r="L609" s="77" t="s">
        <v>2159</v>
      </c>
      <c r="M609" s="77" t="s">
        <v>3619</v>
      </c>
      <c r="N609" s="77"/>
      <c r="O609" s="77"/>
      <c r="P609" s="77"/>
      <c r="Q609" s="77" t="s">
        <v>1267</v>
      </c>
      <c r="R609" s="77"/>
      <c r="S609" s="77"/>
      <c r="T609" s="77" t="s">
        <v>3498</v>
      </c>
      <c r="U609" s="77">
        <v>30390456</v>
      </c>
      <c r="V609" s="77">
        <v>14.75</v>
      </c>
      <c r="W609" s="77" t="s">
        <v>2141</v>
      </c>
      <c r="X609" s="77">
        <v>400</v>
      </c>
      <c r="Y609" s="77">
        <v>832</v>
      </c>
      <c r="Z609" s="77">
        <v>26</v>
      </c>
      <c r="AA609" s="89">
        <f t="shared" si="80"/>
        <v>0.33279999999999998</v>
      </c>
      <c r="AB609" s="77" t="s">
        <v>70</v>
      </c>
      <c r="AC609" s="78">
        <v>44681</v>
      </c>
      <c r="AD609" s="77"/>
      <c r="AE609" s="77" t="s">
        <v>2142</v>
      </c>
      <c r="AF609" s="77" t="str">
        <f t="shared" si="81"/>
        <v>CA4174041341T</v>
      </c>
      <c r="AG609" s="77">
        <f t="shared" si="82"/>
        <v>832</v>
      </c>
      <c r="AH609" s="77">
        <f t="shared" si="83"/>
        <v>26</v>
      </c>
      <c r="AI609" s="89">
        <f t="shared" si="84"/>
        <v>0.33279999999999998</v>
      </c>
      <c r="AJ609" s="77" t="s">
        <v>2143</v>
      </c>
      <c r="AK609" s="77" t="s">
        <v>3620</v>
      </c>
      <c r="AL609" s="78">
        <v>44677</v>
      </c>
      <c r="AM609" s="78">
        <v>44677</v>
      </c>
      <c r="AN609" s="78">
        <v>44677</v>
      </c>
      <c r="AO609" s="78">
        <v>44677</v>
      </c>
      <c r="AP609" s="78">
        <v>44677</v>
      </c>
      <c r="AQ609" s="77" t="s">
        <v>89</v>
      </c>
      <c r="AR609" s="77"/>
      <c r="AS609" s="77" t="s">
        <v>3620</v>
      </c>
      <c r="AT609" s="78"/>
      <c r="AU609" s="78"/>
      <c r="AV609" s="78"/>
      <c r="AW609" s="77" t="s">
        <v>1198</v>
      </c>
      <c r="AX609" s="77" t="s">
        <v>116</v>
      </c>
      <c r="AY609" s="576"/>
      <c r="AZ609" s="576"/>
      <c r="BA609" s="576"/>
      <c r="BB609" s="576"/>
      <c r="BC609" s="576"/>
      <c r="BD609" s="576"/>
      <c r="BE609" s="77">
        <f t="shared" si="85"/>
        <v>18</v>
      </c>
      <c r="BF609" s="77">
        <f t="shared" si="86"/>
        <v>4</v>
      </c>
      <c r="BG609" s="77">
        <f t="shared" si="87"/>
        <v>2022</v>
      </c>
      <c r="BH609" s="89"/>
    </row>
    <row r="610" spans="1:60">
      <c r="A610" s="77" t="s">
        <v>428</v>
      </c>
      <c r="B610" s="77" t="s">
        <v>56</v>
      </c>
      <c r="C610" s="77" t="s">
        <v>3621</v>
      </c>
      <c r="D610" s="78"/>
      <c r="E610" s="77">
        <v>114174</v>
      </c>
      <c r="F610" s="77" t="s">
        <v>2135</v>
      </c>
      <c r="G610" s="77" t="s">
        <v>2147</v>
      </c>
      <c r="H610" s="77" t="s">
        <v>2148</v>
      </c>
      <c r="I610" s="77" t="s">
        <v>531</v>
      </c>
      <c r="J610" s="77" t="s">
        <v>110</v>
      </c>
      <c r="K610" s="77">
        <v>91761</v>
      </c>
      <c r="L610" s="77" t="s">
        <v>2159</v>
      </c>
      <c r="M610" s="77" t="s">
        <v>3619</v>
      </c>
      <c r="N610" s="77"/>
      <c r="O610" s="77"/>
      <c r="P610" s="77"/>
      <c r="Q610" s="77" t="s">
        <v>1267</v>
      </c>
      <c r="R610" s="77"/>
      <c r="S610" s="77"/>
      <c r="T610" s="77" t="s">
        <v>3498</v>
      </c>
      <c r="U610" s="77">
        <v>30390456</v>
      </c>
      <c r="V610" s="77">
        <v>14.75</v>
      </c>
      <c r="W610" s="77" t="s">
        <v>2141</v>
      </c>
      <c r="X610" s="77">
        <v>400</v>
      </c>
      <c r="Y610" s="77">
        <v>832</v>
      </c>
      <c r="Z610" s="77">
        <v>26</v>
      </c>
      <c r="AA610" s="89">
        <f t="shared" si="80"/>
        <v>0.33279999999999998</v>
      </c>
      <c r="AB610" s="77" t="s">
        <v>70</v>
      </c>
      <c r="AC610" s="78">
        <v>44681</v>
      </c>
      <c r="AD610" s="77"/>
      <c r="AE610" s="77" t="s">
        <v>2142</v>
      </c>
      <c r="AF610" s="77" t="str">
        <f t="shared" si="81"/>
        <v>CA4174041342T</v>
      </c>
      <c r="AG610" s="77">
        <f t="shared" si="82"/>
        <v>832</v>
      </c>
      <c r="AH610" s="77">
        <f t="shared" si="83"/>
        <v>26</v>
      </c>
      <c r="AI610" s="89">
        <f t="shared" si="84"/>
        <v>0.33279999999999998</v>
      </c>
      <c r="AJ610" s="77" t="s">
        <v>2143</v>
      </c>
      <c r="AK610" s="77" t="s">
        <v>3621</v>
      </c>
      <c r="AL610" s="78">
        <v>44677</v>
      </c>
      <c r="AM610" s="78">
        <v>44677</v>
      </c>
      <c r="AN610" s="78">
        <v>44677</v>
      </c>
      <c r="AO610" s="78">
        <v>44677</v>
      </c>
      <c r="AP610" s="78">
        <v>44677</v>
      </c>
      <c r="AQ610" s="77" t="s">
        <v>89</v>
      </c>
      <c r="AR610" s="77"/>
      <c r="AS610" s="77" t="s">
        <v>3621</v>
      </c>
      <c r="AT610" s="78"/>
      <c r="AU610" s="78"/>
      <c r="AV610" s="78"/>
      <c r="AW610" s="77" t="s">
        <v>1198</v>
      </c>
      <c r="AX610" s="77" t="s">
        <v>116</v>
      </c>
      <c r="AY610" s="576"/>
      <c r="AZ610" s="576"/>
      <c r="BA610" s="576"/>
      <c r="BB610" s="576"/>
      <c r="BC610" s="576"/>
      <c r="BD610" s="576"/>
      <c r="BE610" s="77">
        <f t="shared" si="85"/>
        <v>18</v>
      </c>
      <c r="BF610" s="77">
        <f t="shared" si="86"/>
        <v>4</v>
      </c>
      <c r="BG610" s="77">
        <f t="shared" si="87"/>
        <v>2022</v>
      </c>
      <c r="BH610" s="89"/>
    </row>
    <row r="611" spans="1:60">
      <c r="A611" s="77" t="s">
        <v>428</v>
      </c>
      <c r="B611" s="77" t="s">
        <v>56</v>
      </c>
      <c r="C611" s="77" t="s">
        <v>3622</v>
      </c>
      <c r="D611" s="78"/>
      <c r="E611" s="77">
        <v>114174</v>
      </c>
      <c r="F611" s="77" t="s">
        <v>2135</v>
      </c>
      <c r="G611" s="77" t="s">
        <v>2147</v>
      </c>
      <c r="H611" s="77" t="s">
        <v>2148</v>
      </c>
      <c r="I611" s="77" t="s">
        <v>531</v>
      </c>
      <c r="J611" s="77" t="s">
        <v>110</v>
      </c>
      <c r="K611" s="77">
        <v>91761</v>
      </c>
      <c r="L611" s="77" t="s">
        <v>2159</v>
      </c>
      <c r="M611" s="77" t="s">
        <v>3619</v>
      </c>
      <c r="N611" s="77"/>
      <c r="O611" s="77"/>
      <c r="P611" s="77"/>
      <c r="Q611" s="77" t="s">
        <v>1267</v>
      </c>
      <c r="R611" s="77"/>
      <c r="S611" s="77"/>
      <c r="T611" s="77" t="s">
        <v>3498</v>
      </c>
      <c r="U611" s="77">
        <v>30390456</v>
      </c>
      <c r="V611" s="77">
        <v>14.75</v>
      </c>
      <c r="W611" s="77" t="s">
        <v>2141</v>
      </c>
      <c r="X611" s="77">
        <v>400</v>
      </c>
      <c r="Y611" s="77">
        <v>832</v>
      </c>
      <c r="Z611" s="77">
        <v>26</v>
      </c>
      <c r="AA611" s="89">
        <f t="shared" si="80"/>
        <v>0.33279999999999998</v>
      </c>
      <c r="AB611" s="77" t="s">
        <v>70</v>
      </c>
      <c r="AC611" s="78">
        <v>44681</v>
      </c>
      <c r="AD611" s="77"/>
      <c r="AE611" s="77" t="s">
        <v>2142</v>
      </c>
      <c r="AF611" s="77" t="str">
        <f t="shared" si="81"/>
        <v>CA4174041343T</v>
      </c>
      <c r="AG611" s="77">
        <f t="shared" si="82"/>
        <v>832</v>
      </c>
      <c r="AH611" s="77">
        <f t="shared" si="83"/>
        <v>26</v>
      </c>
      <c r="AI611" s="89">
        <f t="shared" si="84"/>
        <v>0.33279999999999998</v>
      </c>
      <c r="AJ611" s="77" t="s">
        <v>2143</v>
      </c>
      <c r="AK611" s="77" t="s">
        <v>3622</v>
      </c>
      <c r="AL611" s="78">
        <v>44677</v>
      </c>
      <c r="AM611" s="78">
        <v>44677</v>
      </c>
      <c r="AN611" s="78">
        <v>44677</v>
      </c>
      <c r="AO611" s="78">
        <v>44677</v>
      </c>
      <c r="AP611" s="78">
        <v>44677</v>
      </c>
      <c r="AQ611" s="77" t="s">
        <v>89</v>
      </c>
      <c r="AR611" s="77"/>
      <c r="AS611" s="77" t="s">
        <v>3622</v>
      </c>
      <c r="AT611" s="78"/>
      <c r="AU611" s="78"/>
      <c r="AV611" s="78"/>
      <c r="AW611" s="77" t="s">
        <v>1198</v>
      </c>
      <c r="AX611" s="77" t="s">
        <v>116</v>
      </c>
      <c r="AY611" s="576"/>
      <c r="AZ611" s="576"/>
      <c r="BA611" s="576"/>
      <c r="BB611" s="576"/>
      <c r="BC611" s="576"/>
      <c r="BD611" s="576"/>
      <c r="BE611" s="77">
        <f t="shared" si="85"/>
        <v>18</v>
      </c>
      <c r="BF611" s="77">
        <f t="shared" si="86"/>
        <v>4</v>
      </c>
      <c r="BG611" s="77">
        <f t="shared" si="87"/>
        <v>2022</v>
      </c>
      <c r="BH611" s="89"/>
    </row>
    <row r="612" spans="1:60">
      <c r="A612" s="77" t="s">
        <v>55</v>
      </c>
      <c r="B612" s="77" t="s">
        <v>2132</v>
      </c>
      <c r="C612" s="77" t="s">
        <v>3623</v>
      </c>
      <c r="D612" s="78"/>
      <c r="E612" s="77" t="s">
        <v>3475</v>
      </c>
      <c r="F612" s="77" t="s">
        <v>2135</v>
      </c>
      <c r="G612" s="77" t="s">
        <v>2136</v>
      </c>
      <c r="H612" s="77" t="s">
        <v>2137</v>
      </c>
      <c r="I612" s="77" t="s">
        <v>2138</v>
      </c>
      <c r="J612" s="77" t="s">
        <v>110</v>
      </c>
      <c r="K612" s="77">
        <v>90248</v>
      </c>
      <c r="L612" s="77" t="s">
        <v>3624</v>
      </c>
      <c r="M612" s="77" t="s">
        <v>3625</v>
      </c>
      <c r="N612" s="77"/>
      <c r="O612" s="77"/>
      <c r="P612" s="77"/>
      <c r="Q612" s="77" t="s">
        <v>1267</v>
      </c>
      <c r="R612" s="77"/>
      <c r="S612" s="77"/>
      <c r="T612" s="77" t="s">
        <v>3478</v>
      </c>
      <c r="U612" s="77">
        <v>30361455</v>
      </c>
      <c r="V612" s="77">
        <v>20</v>
      </c>
      <c r="W612" s="77" t="s">
        <v>3479</v>
      </c>
      <c r="X612" s="77">
        <v>395</v>
      </c>
      <c r="Y612" s="77">
        <v>112</v>
      </c>
      <c r="Z612" s="77">
        <v>4</v>
      </c>
      <c r="AA612" s="89">
        <f t="shared" si="80"/>
        <v>4.4240000000000002E-2</v>
      </c>
      <c r="AB612" s="77" t="s">
        <v>88</v>
      </c>
      <c r="AC612" s="78">
        <v>44681</v>
      </c>
      <c r="AD612" s="77"/>
      <c r="AE612" s="77" t="s">
        <v>2142</v>
      </c>
      <c r="AF612" s="77" t="str">
        <f t="shared" si="81"/>
        <v>CA4044041201T</v>
      </c>
      <c r="AG612" s="77">
        <f t="shared" si="82"/>
        <v>112</v>
      </c>
      <c r="AH612" s="77">
        <f t="shared" si="83"/>
        <v>4</v>
      </c>
      <c r="AI612" s="89">
        <f t="shared" si="84"/>
        <v>4.4240000000000002E-2</v>
      </c>
      <c r="AJ612" s="77" t="s">
        <v>2143</v>
      </c>
      <c r="AK612" s="77" t="s">
        <v>3623</v>
      </c>
      <c r="AL612" s="78">
        <v>44666</v>
      </c>
      <c r="AM612" s="78">
        <v>44666</v>
      </c>
      <c r="AN612" s="78">
        <v>44678</v>
      </c>
      <c r="AO612" s="78">
        <v>44678</v>
      </c>
      <c r="AP612" s="78">
        <v>44678</v>
      </c>
      <c r="AQ612" s="77" t="s">
        <v>89</v>
      </c>
      <c r="AR612" s="77" t="s">
        <v>3626</v>
      </c>
      <c r="AS612" s="77" t="s">
        <v>3623</v>
      </c>
      <c r="AT612" s="78"/>
      <c r="AU612" s="78"/>
      <c r="AV612" s="78"/>
      <c r="AW612" s="77" t="s">
        <v>2156</v>
      </c>
      <c r="AX612" s="77" t="s">
        <v>116</v>
      </c>
      <c r="AY612" s="576"/>
      <c r="AZ612" s="576"/>
      <c r="BA612" s="576"/>
      <c r="BB612" s="576"/>
      <c r="BC612" s="576"/>
      <c r="BD612" s="576"/>
      <c r="BE612" s="77">
        <f t="shared" si="85"/>
        <v>18</v>
      </c>
      <c r="BF612" s="77">
        <f t="shared" si="86"/>
        <v>4</v>
      </c>
      <c r="BG612" s="77">
        <f t="shared" si="87"/>
        <v>2022</v>
      </c>
      <c r="BH612" s="89"/>
    </row>
    <row r="613" spans="1:60">
      <c r="A613" s="77" t="s">
        <v>428</v>
      </c>
      <c r="B613" s="77" t="s">
        <v>56</v>
      </c>
      <c r="C613" s="77" t="s">
        <v>3627</v>
      </c>
      <c r="D613" s="78"/>
      <c r="E613" s="77">
        <v>114166</v>
      </c>
      <c r="F613" s="77" t="s">
        <v>2135</v>
      </c>
      <c r="G613" s="77" t="s">
        <v>2684</v>
      </c>
      <c r="H613" s="77" t="s">
        <v>2685</v>
      </c>
      <c r="I613" s="77" t="s">
        <v>2686</v>
      </c>
      <c r="J613" s="77" t="s">
        <v>110</v>
      </c>
      <c r="K613" s="77">
        <v>92833</v>
      </c>
      <c r="L613" s="77" t="s">
        <v>2159</v>
      </c>
      <c r="M613" s="77" t="s">
        <v>3572</v>
      </c>
      <c r="N613" s="77"/>
      <c r="O613" s="77"/>
      <c r="P613" s="77"/>
      <c r="Q613" s="77" t="s">
        <v>1267</v>
      </c>
      <c r="R613" s="77"/>
      <c r="S613" s="77"/>
      <c r="T613" s="77" t="s">
        <v>3498</v>
      </c>
      <c r="U613" s="77">
        <v>30390456</v>
      </c>
      <c r="V613" s="77">
        <v>14.75</v>
      </c>
      <c r="W613" s="77" t="s">
        <v>2141</v>
      </c>
      <c r="X613" s="77">
        <v>400</v>
      </c>
      <c r="Y613" s="77">
        <v>832</v>
      </c>
      <c r="Z613" s="77">
        <v>26</v>
      </c>
      <c r="AA613" s="89">
        <f t="shared" si="80"/>
        <v>0.33279999999999998</v>
      </c>
      <c r="AB613" s="77" t="s">
        <v>70</v>
      </c>
      <c r="AC613" s="78">
        <v>44681</v>
      </c>
      <c r="AD613" s="77"/>
      <c r="AE613" s="77" t="s">
        <v>2142</v>
      </c>
      <c r="AF613" s="77" t="str">
        <f t="shared" si="81"/>
        <v>CA4166041329T</v>
      </c>
      <c r="AG613" s="77">
        <f t="shared" si="82"/>
        <v>832</v>
      </c>
      <c r="AH613" s="77">
        <f t="shared" si="83"/>
        <v>26</v>
      </c>
      <c r="AI613" s="89">
        <f t="shared" si="84"/>
        <v>0.33279999999999998</v>
      </c>
      <c r="AJ613" s="77" t="s">
        <v>2143</v>
      </c>
      <c r="AK613" s="77" t="s">
        <v>3627</v>
      </c>
      <c r="AL613" s="78">
        <v>44672</v>
      </c>
      <c r="AM613" s="78">
        <v>44672</v>
      </c>
      <c r="AN613" s="78">
        <v>44678</v>
      </c>
      <c r="AO613" s="78">
        <v>44678</v>
      </c>
      <c r="AP613" s="78">
        <v>44678</v>
      </c>
      <c r="AQ613" s="77" t="s">
        <v>89</v>
      </c>
      <c r="AR613" s="77"/>
      <c r="AS613" s="77" t="s">
        <v>3627</v>
      </c>
      <c r="AT613" s="78"/>
      <c r="AU613" s="78"/>
      <c r="AV613" s="78"/>
      <c r="AW613" s="77" t="s">
        <v>1198</v>
      </c>
      <c r="AX613" s="77" t="s">
        <v>116</v>
      </c>
      <c r="AY613" s="576"/>
      <c r="AZ613" s="576"/>
      <c r="BA613" s="576"/>
      <c r="BB613" s="576"/>
      <c r="BC613" s="576"/>
      <c r="BD613" s="576"/>
      <c r="BE613" s="77">
        <f t="shared" si="85"/>
        <v>18</v>
      </c>
      <c r="BF613" s="77">
        <f t="shared" si="86"/>
        <v>4</v>
      </c>
      <c r="BG613" s="77">
        <f t="shared" si="87"/>
        <v>2022</v>
      </c>
      <c r="BH613" s="89"/>
    </row>
    <row r="614" spans="1:60">
      <c r="A614" s="77" t="s">
        <v>428</v>
      </c>
      <c r="B614" s="77" t="s">
        <v>56</v>
      </c>
      <c r="C614" s="77" t="s">
        <v>3628</v>
      </c>
      <c r="D614" s="78"/>
      <c r="E614" s="77">
        <v>114166</v>
      </c>
      <c r="F614" s="77" t="s">
        <v>2135</v>
      </c>
      <c r="G614" s="77" t="s">
        <v>2684</v>
      </c>
      <c r="H614" s="77" t="s">
        <v>2685</v>
      </c>
      <c r="I614" s="77" t="s">
        <v>2686</v>
      </c>
      <c r="J614" s="77" t="s">
        <v>110</v>
      </c>
      <c r="K614" s="77">
        <v>92833</v>
      </c>
      <c r="L614" s="77" t="s">
        <v>2159</v>
      </c>
      <c r="M614" s="77" t="s">
        <v>3572</v>
      </c>
      <c r="N614" s="77"/>
      <c r="O614" s="77"/>
      <c r="P614" s="77"/>
      <c r="Q614" s="77" t="s">
        <v>1267</v>
      </c>
      <c r="R614" s="77"/>
      <c r="S614" s="77"/>
      <c r="T614" s="77" t="s">
        <v>3498</v>
      </c>
      <c r="U614" s="77">
        <v>30390456</v>
      </c>
      <c r="V614" s="77">
        <v>14.75</v>
      </c>
      <c r="W614" s="77" t="s">
        <v>2141</v>
      </c>
      <c r="X614" s="77">
        <v>400</v>
      </c>
      <c r="Y614" s="77">
        <v>832</v>
      </c>
      <c r="Z614" s="77">
        <v>26</v>
      </c>
      <c r="AA614" s="89">
        <f t="shared" si="80"/>
        <v>0.33279999999999998</v>
      </c>
      <c r="AB614" s="77" t="s">
        <v>70</v>
      </c>
      <c r="AC614" s="78">
        <v>44681</v>
      </c>
      <c r="AD614" s="77"/>
      <c r="AE614" s="77" t="s">
        <v>2142</v>
      </c>
      <c r="AF614" s="77" t="str">
        <f t="shared" si="81"/>
        <v>CA4166041330T</v>
      </c>
      <c r="AG614" s="77">
        <f t="shared" si="82"/>
        <v>832</v>
      </c>
      <c r="AH614" s="77">
        <f t="shared" si="83"/>
        <v>26</v>
      </c>
      <c r="AI614" s="89">
        <f t="shared" si="84"/>
        <v>0.33279999999999998</v>
      </c>
      <c r="AJ614" s="77" t="s">
        <v>2143</v>
      </c>
      <c r="AK614" s="77" t="s">
        <v>3628</v>
      </c>
      <c r="AL614" s="78">
        <v>44672</v>
      </c>
      <c r="AM614" s="78">
        <v>44672</v>
      </c>
      <c r="AN614" s="78">
        <v>44678</v>
      </c>
      <c r="AO614" s="78">
        <v>44678</v>
      </c>
      <c r="AP614" s="78">
        <v>44678</v>
      </c>
      <c r="AQ614" s="77" t="s">
        <v>89</v>
      </c>
      <c r="AR614" s="77"/>
      <c r="AS614" s="77" t="s">
        <v>3628</v>
      </c>
      <c r="AT614" s="78"/>
      <c r="AU614" s="78"/>
      <c r="AV614" s="78"/>
      <c r="AW614" s="77" t="s">
        <v>1198</v>
      </c>
      <c r="AX614" s="77" t="s">
        <v>116</v>
      </c>
      <c r="AY614" s="576"/>
      <c r="AZ614" s="576"/>
      <c r="BA614" s="576"/>
      <c r="BB614" s="576"/>
      <c r="BC614" s="576"/>
      <c r="BD614" s="576"/>
      <c r="BE614" s="77">
        <f t="shared" si="85"/>
        <v>18</v>
      </c>
      <c r="BF614" s="77">
        <f t="shared" si="86"/>
        <v>4</v>
      </c>
      <c r="BG614" s="77">
        <f t="shared" si="87"/>
        <v>2022</v>
      </c>
      <c r="BH614" s="89"/>
    </row>
    <row r="615" spans="1:60">
      <c r="A615" s="77" t="s">
        <v>428</v>
      </c>
      <c r="B615" s="77" t="s">
        <v>56</v>
      </c>
      <c r="C615" s="77" t="s">
        <v>3629</v>
      </c>
      <c r="D615" s="78"/>
      <c r="E615" s="77">
        <v>114167</v>
      </c>
      <c r="F615" s="77" t="s">
        <v>2135</v>
      </c>
      <c r="G615" s="77" t="s">
        <v>3267</v>
      </c>
      <c r="H615" s="77" t="s">
        <v>3268</v>
      </c>
      <c r="I615" s="77" t="s">
        <v>2686</v>
      </c>
      <c r="J615" s="77" t="s">
        <v>110</v>
      </c>
      <c r="K615" s="77">
        <v>92833</v>
      </c>
      <c r="L615" s="77" t="s">
        <v>2159</v>
      </c>
      <c r="M615" s="77" t="s">
        <v>3572</v>
      </c>
      <c r="N615" s="77"/>
      <c r="O615" s="77"/>
      <c r="P615" s="77"/>
      <c r="Q615" s="77" t="s">
        <v>1267</v>
      </c>
      <c r="R615" s="77"/>
      <c r="S615" s="77"/>
      <c r="T615" s="77" t="s">
        <v>3498</v>
      </c>
      <c r="U615" s="77">
        <v>30390456</v>
      </c>
      <c r="V615" s="77">
        <v>14.75</v>
      </c>
      <c r="W615" s="77" t="s">
        <v>2141</v>
      </c>
      <c r="X615" s="77">
        <v>400</v>
      </c>
      <c r="Y615" s="77">
        <v>832</v>
      </c>
      <c r="Z615" s="77">
        <v>26</v>
      </c>
      <c r="AA615" s="89">
        <f t="shared" si="80"/>
        <v>0.33279999999999998</v>
      </c>
      <c r="AB615" s="77" t="s">
        <v>70</v>
      </c>
      <c r="AC615" s="78">
        <v>44681</v>
      </c>
      <c r="AD615" s="77"/>
      <c r="AE615" s="77" t="s">
        <v>2142</v>
      </c>
      <c r="AF615" s="77" t="str">
        <f t="shared" si="81"/>
        <v>CA4167041332T</v>
      </c>
      <c r="AG615" s="77">
        <f t="shared" si="82"/>
        <v>832</v>
      </c>
      <c r="AH615" s="77">
        <f t="shared" si="83"/>
        <v>26</v>
      </c>
      <c r="AI615" s="89">
        <f t="shared" si="84"/>
        <v>0.33279999999999998</v>
      </c>
      <c r="AJ615" s="77" t="s">
        <v>2143</v>
      </c>
      <c r="AK615" s="77" t="s">
        <v>3629</v>
      </c>
      <c r="AL615" s="78">
        <v>44672</v>
      </c>
      <c r="AM615" s="78">
        <v>44672</v>
      </c>
      <c r="AN615" s="78">
        <v>44678</v>
      </c>
      <c r="AO615" s="78">
        <v>44678</v>
      </c>
      <c r="AP615" s="78">
        <v>44678</v>
      </c>
      <c r="AQ615" s="77" t="s">
        <v>89</v>
      </c>
      <c r="AR615" s="77"/>
      <c r="AS615" s="77" t="s">
        <v>3629</v>
      </c>
      <c r="AT615" s="78"/>
      <c r="AU615" s="78"/>
      <c r="AV615" s="78"/>
      <c r="AW615" s="77" t="s">
        <v>1198</v>
      </c>
      <c r="AX615" s="77" t="s">
        <v>116</v>
      </c>
      <c r="AY615" s="576"/>
      <c r="AZ615" s="576"/>
      <c r="BA615" s="576"/>
      <c r="BB615" s="576"/>
      <c r="BC615" s="576"/>
      <c r="BD615" s="576"/>
      <c r="BE615" s="77">
        <f t="shared" si="85"/>
        <v>18</v>
      </c>
      <c r="BF615" s="77">
        <f t="shared" si="86"/>
        <v>4</v>
      </c>
      <c r="BG615" s="77">
        <f t="shared" si="87"/>
        <v>2022</v>
      </c>
      <c r="BH615" s="89"/>
    </row>
    <row r="616" spans="1:60">
      <c r="A616" s="77" t="s">
        <v>428</v>
      </c>
      <c r="B616" s="77" t="s">
        <v>56</v>
      </c>
      <c r="C616" s="77" t="s">
        <v>3630</v>
      </c>
      <c r="D616" s="78"/>
      <c r="E616" s="77">
        <v>114161</v>
      </c>
      <c r="F616" s="77" t="s">
        <v>2135</v>
      </c>
      <c r="G616" s="77" t="s">
        <v>2136</v>
      </c>
      <c r="H616" s="77" t="s">
        <v>2137</v>
      </c>
      <c r="I616" s="77" t="s">
        <v>2138</v>
      </c>
      <c r="J616" s="77" t="s">
        <v>110</v>
      </c>
      <c r="K616" s="77">
        <v>90248</v>
      </c>
      <c r="L616" s="77" t="s">
        <v>2159</v>
      </c>
      <c r="M616" s="77" t="s">
        <v>3572</v>
      </c>
      <c r="N616" s="77"/>
      <c r="O616" s="77"/>
      <c r="P616" s="77"/>
      <c r="Q616" s="77" t="s">
        <v>1267</v>
      </c>
      <c r="R616" s="77"/>
      <c r="S616" s="77"/>
      <c r="T616" s="77" t="s">
        <v>3503</v>
      </c>
      <c r="U616" s="77">
        <v>30376909</v>
      </c>
      <c r="V616" s="77">
        <v>14.75</v>
      </c>
      <c r="W616" s="77" t="s">
        <v>2267</v>
      </c>
      <c r="X616" s="77">
        <v>340</v>
      </c>
      <c r="Y616" s="77">
        <v>832</v>
      </c>
      <c r="Z616" s="77">
        <v>26</v>
      </c>
      <c r="AA616" s="89">
        <f t="shared" si="80"/>
        <v>0.28288000000000002</v>
      </c>
      <c r="AB616" s="77" t="s">
        <v>70</v>
      </c>
      <c r="AC616" s="78">
        <v>44681</v>
      </c>
      <c r="AD616" s="77"/>
      <c r="AE616" s="77" t="s">
        <v>2142</v>
      </c>
      <c r="AF616" s="77" t="str">
        <f t="shared" si="81"/>
        <v>CA4161041354T</v>
      </c>
      <c r="AG616" s="77">
        <f t="shared" si="82"/>
        <v>832</v>
      </c>
      <c r="AH616" s="77">
        <f t="shared" si="83"/>
        <v>26</v>
      </c>
      <c r="AI616" s="89">
        <f t="shared" si="84"/>
        <v>0.28288000000000002</v>
      </c>
      <c r="AJ616" s="77" t="s">
        <v>2143</v>
      </c>
      <c r="AK616" s="77" t="s">
        <v>3630</v>
      </c>
      <c r="AL616" s="78">
        <v>44673</v>
      </c>
      <c r="AM616" s="78">
        <v>44673</v>
      </c>
      <c r="AN616" s="78">
        <v>44678</v>
      </c>
      <c r="AO616" s="78">
        <v>44678</v>
      </c>
      <c r="AP616" s="78">
        <v>44678</v>
      </c>
      <c r="AQ616" s="77" t="s">
        <v>89</v>
      </c>
      <c r="AR616" s="77"/>
      <c r="AS616" s="77" t="s">
        <v>3630</v>
      </c>
      <c r="AT616" s="78"/>
      <c r="AU616" s="78"/>
      <c r="AV616" s="78"/>
      <c r="AW616" s="77" t="s">
        <v>1198</v>
      </c>
      <c r="AX616" s="77" t="s">
        <v>116</v>
      </c>
      <c r="AY616" s="576"/>
      <c r="AZ616" s="576"/>
      <c r="BA616" s="576"/>
      <c r="BB616" s="576"/>
      <c r="BC616" s="576"/>
      <c r="BD616" s="576"/>
      <c r="BE616" s="77">
        <f t="shared" si="85"/>
        <v>18</v>
      </c>
      <c r="BF616" s="77">
        <f t="shared" si="86"/>
        <v>4</v>
      </c>
      <c r="BG616" s="77">
        <f t="shared" si="87"/>
        <v>2022</v>
      </c>
      <c r="BH616" s="89"/>
    </row>
    <row r="617" spans="1:60">
      <c r="A617" s="77" t="s">
        <v>428</v>
      </c>
      <c r="B617" s="77" t="s">
        <v>56</v>
      </c>
      <c r="C617" s="77" t="s">
        <v>3631</v>
      </c>
      <c r="D617" s="78"/>
      <c r="E617" s="77">
        <v>114162</v>
      </c>
      <c r="F617" s="77" t="s">
        <v>2135</v>
      </c>
      <c r="G617" s="77" t="s">
        <v>2136</v>
      </c>
      <c r="H617" s="77" t="s">
        <v>2137</v>
      </c>
      <c r="I617" s="77" t="s">
        <v>2138</v>
      </c>
      <c r="J617" s="77" t="s">
        <v>110</v>
      </c>
      <c r="K617" s="77">
        <v>90248</v>
      </c>
      <c r="L617" s="77" t="s">
        <v>2159</v>
      </c>
      <c r="M617" s="77" t="s">
        <v>3572</v>
      </c>
      <c r="N617" s="77"/>
      <c r="O617" s="77"/>
      <c r="P617" s="77"/>
      <c r="Q617" s="77" t="s">
        <v>1267</v>
      </c>
      <c r="R617" s="77"/>
      <c r="S617" s="77"/>
      <c r="T617" s="77" t="s">
        <v>3503</v>
      </c>
      <c r="U617" s="77">
        <v>30376909</v>
      </c>
      <c r="V617" s="77">
        <v>14.75</v>
      </c>
      <c r="W617" s="77" t="s">
        <v>2267</v>
      </c>
      <c r="X617" s="77">
        <v>340</v>
      </c>
      <c r="Y617" s="77">
        <v>832</v>
      </c>
      <c r="Z617" s="77">
        <v>26</v>
      </c>
      <c r="AA617" s="89">
        <f t="shared" si="80"/>
        <v>0.28288000000000002</v>
      </c>
      <c r="AB617" s="77" t="s">
        <v>70</v>
      </c>
      <c r="AC617" s="78">
        <v>44681</v>
      </c>
      <c r="AD617" s="77"/>
      <c r="AE617" s="77" t="s">
        <v>2142</v>
      </c>
      <c r="AF617" s="77" t="str">
        <f t="shared" si="81"/>
        <v>CA4162041357T</v>
      </c>
      <c r="AG617" s="77">
        <f t="shared" si="82"/>
        <v>832</v>
      </c>
      <c r="AH617" s="77">
        <f t="shared" si="83"/>
        <v>26</v>
      </c>
      <c r="AI617" s="89">
        <f t="shared" si="84"/>
        <v>0.28288000000000002</v>
      </c>
      <c r="AJ617" s="77" t="s">
        <v>2143</v>
      </c>
      <c r="AK617" s="77" t="s">
        <v>3631</v>
      </c>
      <c r="AL617" s="78">
        <v>44673</v>
      </c>
      <c r="AM617" s="78">
        <v>44673</v>
      </c>
      <c r="AN617" s="78">
        <v>44678</v>
      </c>
      <c r="AO617" s="78">
        <v>44678</v>
      </c>
      <c r="AP617" s="78">
        <v>44678</v>
      </c>
      <c r="AQ617" s="77" t="s">
        <v>89</v>
      </c>
      <c r="AR617" s="77"/>
      <c r="AS617" s="77" t="s">
        <v>3631</v>
      </c>
      <c r="AT617" s="78"/>
      <c r="AU617" s="78"/>
      <c r="AV617" s="78"/>
      <c r="AW617" s="77" t="s">
        <v>1198</v>
      </c>
      <c r="AX617" s="77" t="s">
        <v>116</v>
      </c>
      <c r="AY617" s="576"/>
      <c r="AZ617" s="576"/>
      <c r="BA617" s="576"/>
      <c r="BB617" s="576"/>
      <c r="BC617" s="576"/>
      <c r="BD617" s="576"/>
      <c r="BE617" s="77">
        <f t="shared" si="85"/>
        <v>18</v>
      </c>
      <c r="BF617" s="77">
        <f t="shared" si="86"/>
        <v>4</v>
      </c>
      <c r="BG617" s="77">
        <f t="shared" si="87"/>
        <v>2022</v>
      </c>
      <c r="BH617" s="89"/>
    </row>
    <row r="618" spans="1:60">
      <c r="A618" s="77" t="s">
        <v>428</v>
      </c>
      <c r="B618" s="77" t="s">
        <v>56</v>
      </c>
      <c r="C618" s="77" t="s">
        <v>3632</v>
      </c>
      <c r="D618" s="78"/>
      <c r="E618" s="77">
        <v>114162</v>
      </c>
      <c r="F618" s="77" t="s">
        <v>2135</v>
      </c>
      <c r="G618" s="77" t="s">
        <v>2136</v>
      </c>
      <c r="H618" s="77" t="s">
        <v>2137</v>
      </c>
      <c r="I618" s="77" t="s">
        <v>2138</v>
      </c>
      <c r="J618" s="77" t="s">
        <v>110</v>
      </c>
      <c r="K618" s="77">
        <v>90248</v>
      </c>
      <c r="L618" s="77" t="s">
        <v>2159</v>
      </c>
      <c r="M618" s="77" t="s">
        <v>3572</v>
      </c>
      <c r="N618" s="77"/>
      <c r="O618" s="77"/>
      <c r="P618" s="77"/>
      <c r="Q618" s="77" t="s">
        <v>1267</v>
      </c>
      <c r="R618" s="77"/>
      <c r="S618" s="77"/>
      <c r="T618" s="77" t="s">
        <v>3503</v>
      </c>
      <c r="U618" s="77">
        <v>30376909</v>
      </c>
      <c r="V618" s="77">
        <v>14.75</v>
      </c>
      <c r="W618" s="77" t="s">
        <v>2267</v>
      </c>
      <c r="X618" s="77">
        <v>340</v>
      </c>
      <c r="Y618" s="77">
        <v>832</v>
      </c>
      <c r="Z618" s="77">
        <v>26</v>
      </c>
      <c r="AA618" s="89">
        <f t="shared" si="80"/>
        <v>0.28288000000000002</v>
      </c>
      <c r="AB618" s="77" t="s">
        <v>70</v>
      </c>
      <c r="AC618" s="78">
        <v>44681</v>
      </c>
      <c r="AD618" s="77"/>
      <c r="AE618" s="77" t="s">
        <v>2142</v>
      </c>
      <c r="AF618" s="77" t="str">
        <f t="shared" si="81"/>
        <v>CA4162041358T</v>
      </c>
      <c r="AG618" s="77">
        <f t="shared" si="82"/>
        <v>832</v>
      </c>
      <c r="AH618" s="77">
        <f t="shared" si="83"/>
        <v>26</v>
      </c>
      <c r="AI618" s="89">
        <f t="shared" si="84"/>
        <v>0.28288000000000002</v>
      </c>
      <c r="AJ618" s="77" t="s">
        <v>2143</v>
      </c>
      <c r="AK618" s="77" t="s">
        <v>3632</v>
      </c>
      <c r="AL618" s="78">
        <v>44673</v>
      </c>
      <c r="AM618" s="78">
        <v>44673</v>
      </c>
      <c r="AN618" s="78">
        <v>44678</v>
      </c>
      <c r="AO618" s="78">
        <v>44678</v>
      </c>
      <c r="AP618" s="78">
        <v>44678</v>
      </c>
      <c r="AQ618" s="77" t="s">
        <v>89</v>
      </c>
      <c r="AR618" s="77"/>
      <c r="AS618" s="77" t="s">
        <v>3632</v>
      </c>
      <c r="AT618" s="78"/>
      <c r="AU618" s="78"/>
      <c r="AV618" s="78"/>
      <c r="AW618" s="77" t="s">
        <v>1198</v>
      </c>
      <c r="AX618" s="77" t="s">
        <v>116</v>
      </c>
      <c r="AY618" s="576"/>
      <c r="AZ618" s="576"/>
      <c r="BA618" s="576"/>
      <c r="BB618" s="576"/>
      <c r="BC618" s="576"/>
      <c r="BD618" s="576"/>
      <c r="BE618" s="77">
        <f t="shared" si="85"/>
        <v>18</v>
      </c>
      <c r="BF618" s="77">
        <f t="shared" si="86"/>
        <v>4</v>
      </c>
      <c r="BG618" s="77">
        <f t="shared" si="87"/>
        <v>2022</v>
      </c>
      <c r="BH618" s="89"/>
    </row>
    <row r="619" spans="1:60">
      <c r="A619" s="77" t="s">
        <v>428</v>
      </c>
      <c r="B619" s="77" t="s">
        <v>56</v>
      </c>
      <c r="C619" s="77" t="s">
        <v>3633</v>
      </c>
      <c r="D619" s="78"/>
      <c r="E619" s="77">
        <v>114162</v>
      </c>
      <c r="F619" s="77" t="s">
        <v>2135</v>
      </c>
      <c r="G619" s="77" t="s">
        <v>2136</v>
      </c>
      <c r="H619" s="77" t="s">
        <v>2137</v>
      </c>
      <c r="I619" s="77" t="s">
        <v>2138</v>
      </c>
      <c r="J619" s="77" t="s">
        <v>110</v>
      </c>
      <c r="K619" s="77">
        <v>90248</v>
      </c>
      <c r="L619" s="77" t="s">
        <v>2159</v>
      </c>
      <c r="M619" s="77" t="s">
        <v>3572</v>
      </c>
      <c r="N619" s="77"/>
      <c r="O619" s="77"/>
      <c r="P619" s="77"/>
      <c r="Q619" s="77" t="s">
        <v>1267</v>
      </c>
      <c r="R619" s="77"/>
      <c r="S619" s="77"/>
      <c r="T619" s="77" t="s">
        <v>3503</v>
      </c>
      <c r="U619" s="77">
        <v>30376909</v>
      </c>
      <c r="V619" s="77">
        <v>14.75</v>
      </c>
      <c r="W619" s="77" t="s">
        <v>2267</v>
      </c>
      <c r="X619" s="77">
        <v>340</v>
      </c>
      <c r="Y619" s="77">
        <v>832</v>
      </c>
      <c r="Z619" s="77">
        <v>26</v>
      </c>
      <c r="AA619" s="89">
        <f t="shared" si="80"/>
        <v>0.28288000000000002</v>
      </c>
      <c r="AB619" s="77" t="s">
        <v>70</v>
      </c>
      <c r="AC619" s="78">
        <v>44681</v>
      </c>
      <c r="AD619" s="77"/>
      <c r="AE619" s="77" t="s">
        <v>2142</v>
      </c>
      <c r="AF619" s="77" t="str">
        <f t="shared" si="81"/>
        <v>CA4162041359T</v>
      </c>
      <c r="AG619" s="77">
        <f t="shared" si="82"/>
        <v>832</v>
      </c>
      <c r="AH619" s="77">
        <f t="shared" si="83"/>
        <v>26</v>
      </c>
      <c r="AI619" s="89">
        <f t="shared" si="84"/>
        <v>0.28288000000000002</v>
      </c>
      <c r="AJ619" s="77" t="s">
        <v>2143</v>
      </c>
      <c r="AK619" s="77" t="s">
        <v>3633</v>
      </c>
      <c r="AL619" s="78">
        <v>44673</v>
      </c>
      <c r="AM619" s="78">
        <v>44673</v>
      </c>
      <c r="AN619" s="78">
        <v>44678</v>
      </c>
      <c r="AO619" s="78">
        <v>44678</v>
      </c>
      <c r="AP619" s="78">
        <v>44678</v>
      </c>
      <c r="AQ619" s="77" t="s">
        <v>89</v>
      </c>
      <c r="AR619" s="77"/>
      <c r="AS619" s="77" t="s">
        <v>3633</v>
      </c>
      <c r="AT619" s="78"/>
      <c r="AU619" s="78"/>
      <c r="AV619" s="78"/>
      <c r="AW619" s="77" t="s">
        <v>1198</v>
      </c>
      <c r="AX619" s="77" t="s">
        <v>116</v>
      </c>
      <c r="AY619" s="576"/>
      <c r="AZ619" s="576"/>
      <c r="BA619" s="576"/>
      <c r="BB619" s="576"/>
      <c r="BC619" s="576"/>
      <c r="BD619" s="576"/>
      <c r="BE619" s="77">
        <f t="shared" si="85"/>
        <v>18</v>
      </c>
      <c r="BF619" s="77">
        <f t="shared" si="86"/>
        <v>4</v>
      </c>
      <c r="BG619" s="77">
        <f t="shared" si="87"/>
        <v>2022</v>
      </c>
      <c r="BH619" s="89"/>
    </row>
    <row r="620" spans="1:60">
      <c r="A620" s="77" t="s">
        <v>428</v>
      </c>
      <c r="B620" s="77" t="s">
        <v>56</v>
      </c>
      <c r="C620" s="77" t="s">
        <v>3634</v>
      </c>
      <c r="D620" s="78"/>
      <c r="E620" s="77">
        <v>114162</v>
      </c>
      <c r="F620" s="77" t="s">
        <v>2135</v>
      </c>
      <c r="G620" s="77" t="s">
        <v>2136</v>
      </c>
      <c r="H620" s="77" t="s">
        <v>2137</v>
      </c>
      <c r="I620" s="77" t="s">
        <v>2138</v>
      </c>
      <c r="J620" s="77" t="s">
        <v>110</v>
      </c>
      <c r="K620" s="77">
        <v>90248</v>
      </c>
      <c r="L620" s="77" t="s">
        <v>2159</v>
      </c>
      <c r="M620" s="77" t="s">
        <v>3572</v>
      </c>
      <c r="N620" s="77"/>
      <c r="O620" s="77"/>
      <c r="P620" s="77"/>
      <c r="Q620" s="77" t="s">
        <v>1267</v>
      </c>
      <c r="R620" s="77"/>
      <c r="S620" s="77"/>
      <c r="T620" s="77" t="s">
        <v>3503</v>
      </c>
      <c r="U620" s="77">
        <v>30376909</v>
      </c>
      <c r="V620" s="77">
        <v>14.75</v>
      </c>
      <c r="W620" s="77" t="s">
        <v>2267</v>
      </c>
      <c r="X620" s="77">
        <v>340</v>
      </c>
      <c r="Y620" s="77">
        <v>832</v>
      </c>
      <c r="Z620" s="77">
        <v>26</v>
      </c>
      <c r="AA620" s="89">
        <f t="shared" si="80"/>
        <v>0.28288000000000002</v>
      </c>
      <c r="AB620" s="77" t="s">
        <v>70</v>
      </c>
      <c r="AC620" s="78">
        <v>44681</v>
      </c>
      <c r="AD620" s="77"/>
      <c r="AE620" s="77" t="s">
        <v>2142</v>
      </c>
      <c r="AF620" s="77" t="str">
        <f t="shared" si="81"/>
        <v>CA4162041360T</v>
      </c>
      <c r="AG620" s="77">
        <f t="shared" si="82"/>
        <v>832</v>
      </c>
      <c r="AH620" s="77">
        <f t="shared" si="83"/>
        <v>26</v>
      </c>
      <c r="AI620" s="89">
        <f t="shared" si="84"/>
        <v>0.28288000000000002</v>
      </c>
      <c r="AJ620" s="77" t="s">
        <v>2143</v>
      </c>
      <c r="AK620" s="77" t="s">
        <v>3634</v>
      </c>
      <c r="AL620" s="78">
        <v>44673</v>
      </c>
      <c r="AM620" s="78">
        <v>44673</v>
      </c>
      <c r="AN620" s="78">
        <v>44678</v>
      </c>
      <c r="AO620" s="78">
        <v>44678</v>
      </c>
      <c r="AP620" s="78">
        <v>44678</v>
      </c>
      <c r="AQ620" s="77" t="s">
        <v>89</v>
      </c>
      <c r="AR620" s="77"/>
      <c r="AS620" s="77" t="s">
        <v>3634</v>
      </c>
      <c r="AT620" s="78"/>
      <c r="AU620" s="78"/>
      <c r="AV620" s="78"/>
      <c r="AW620" s="77" t="s">
        <v>1198</v>
      </c>
      <c r="AX620" s="77" t="s">
        <v>116</v>
      </c>
      <c r="AY620" s="576"/>
      <c r="AZ620" s="576"/>
      <c r="BA620" s="576"/>
      <c r="BB620" s="576"/>
      <c r="BC620" s="576"/>
      <c r="BD620" s="576"/>
      <c r="BE620" s="77">
        <f t="shared" si="85"/>
        <v>18</v>
      </c>
      <c r="BF620" s="77">
        <f t="shared" si="86"/>
        <v>4</v>
      </c>
      <c r="BG620" s="77">
        <f t="shared" si="87"/>
        <v>2022</v>
      </c>
      <c r="BH620" s="89"/>
    </row>
    <row r="621" spans="1:60">
      <c r="A621" s="77" t="s">
        <v>428</v>
      </c>
      <c r="B621" s="77" t="s">
        <v>56</v>
      </c>
      <c r="C621" s="77" t="s">
        <v>3585</v>
      </c>
      <c r="D621" s="78"/>
      <c r="E621" s="77" t="s">
        <v>3487</v>
      </c>
      <c r="F621" s="77" t="s">
        <v>2135</v>
      </c>
      <c r="G621" s="77" t="s">
        <v>2136</v>
      </c>
      <c r="H621" s="77" t="s">
        <v>2137</v>
      </c>
      <c r="I621" s="77" t="s">
        <v>2138</v>
      </c>
      <c r="J621" s="77" t="s">
        <v>110</v>
      </c>
      <c r="K621" s="77">
        <v>90248</v>
      </c>
      <c r="L621" s="77" t="s">
        <v>3488</v>
      </c>
      <c r="M621" s="77" t="s">
        <v>3314</v>
      </c>
      <c r="N621" s="77"/>
      <c r="O621" s="77"/>
      <c r="P621" s="77"/>
      <c r="Q621" s="77" t="s">
        <v>1267</v>
      </c>
      <c r="R621" s="77"/>
      <c r="S621" s="77"/>
      <c r="T621" s="77" t="s">
        <v>3489</v>
      </c>
      <c r="U621" s="77">
        <v>30390255</v>
      </c>
      <c r="V621" s="77">
        <v>14.75</v>
      </c>
      <c r="W621" s="77" t="s">
        <v>2192</v>
      </c>
      <c r="X621" s="77">
        <v>395</v>
      </c>
      <c r="Y621" s="77">
        <v>624</v>
      </c>
      <c r="Z621" s="77">
        <v>24</v>
      </c>
      <c r="AA621" s="89">
        <f t="shared" si="80"/>
        <v>0.24648</v>
      </c>
      <c r="AB621" s="77" t="s">
        <v>70</v>
      </c>
      <c r="AC621" s="78">
        <v>44681</v>
      </c>
      <c r="AD621" s="77"/>
      <c r="AE621" s="77" t="s">
        <v>2142</v>
      </c>
      <c r="AF621" s="77" t="str">
        <f t="shared" si="81"/>
        <v>CA0822041315T</v>
      </c>
      <c r="AG621" s="77">
        <f t="shared" si="82"/>
        <v>624</v>
      </c>
      <c r="AH621" s="77">
        <f t="shared" si="83"/>
        <v>24</v>
      </c>
      <c r="AI621" s="89">
        <f t="shared" si="84"/>
        <v>0.24648</v>
      </c>
      <c r="AJ621" s="77" t="s">
        <v>2143</v>
      </c>
      <c r="AK621" s="77" t="s">
        <v>3585</v>
      </c>
      <c r="AL621" s="78">
        <v>44673</v>
      </c>
      <c r="AM621" s="78">
        <v>44673</v>
      </c>
      <c r="AN621" s="78">
        <v>44677</v>
      </c>
      <c r="AO621" s="78">
        <v>44677</v>
      </c>
      <c r="AP621" s="78">
        <v>44677</v>
      </c>
      <c r="AQ621" s="77" t="s">
        <v>89</v>
      </c>
      <c r="AR621" s="77" t="s">
        <v>3586</v>
      </c>
      <c r="AS621" s="77" t="s">
        <v>3585</v>
      </c>
      <c r="AT621" s="78"/>
      <c r="AU621" s="78"/>
      <c r="AV621" s="78"/>
      <c r="AW621" s="77" t="s">
        <v>1198</v>
      </c>
      <c r="AX621" s="77" t="s">
        <v>116</v>
      </c>
      <c r="AY621" s="576"/>
      <c r="AZ621" s="576"/>
      <c r="BA621" s="576"/>
      <c r="BB621" s="576"/>
      <c r="BC621" s="576"/>
      <c r="BD621" s="576"/>
      <c r="BE621" s="77">
        <f t="shared" si="85"/>
        <v>18</v>
      </c>
      <c r="BF621" s="77">
        <f t="shared" si="86"/>
        <v>4</v>
      </c>
      <c r="BG621" s="77">
        <f t="shared" si="87"/>
        <v>2022</v>
      </c>
      <c r="BH621" s="89"/>
    </row>
    <row r="622" spans="1:60">
      <c r="A622" s="77" t="s">
        <v>428</v>
      </c>
      <c r="B622" s="77" t="s">
        <v>56</v>
      </c>
      <c r="C622" s="77" t="s">
        <v>3635</v>
      </c>
      <c r="D622" s="78"/>
      <c r="E622" s="77" t="s">
        <v>3313</v>
      </c>
      <c r="F622" s="77" t="s">
        <v>2135</v>
      </c>
      <c r="G622" s="77" t="s">
        <v>2147</v>
      </c>
      <c r="H622" s="77" t="s">
        <v>2148</v>
      </c>
      <c r="I622" s="77" t="s">
        <v>531</v>
      </c>
      <c r="J622" s="77" t="s">
        <v>110</v>
      </c>
      <c r="K622" s="77">
        <v>91761</v>
      </c>
      <c r="L622" s="77" t="s">
        <v>341</v>
      </c>
      <c r="M622" s="77" t="s">
        <v>3314</v>
      </c>
      <c r="N622" s="77"/>
      <c r="O622" s="77"/>
      <c r="P622" s="77"/>
      <c r="Q622" s="77" t="s">
        <v>1267</v>
      </c>
      <c r="R622" s="77"/>
      <c r="S622" s="77"/>
      <c r="T622" s="77" t="s">
        <v>3155</v>
      </c>
      <c r="U622" s="77">
        <v>30390256</v>
      </c>
      <c r="V622" s="77">
        <v>14.75</v>
      </c>
      <c r="W622" s="77" t="s">
        <v>2197</v>
      </c>
      <c r="X622" s="77">
        <v>400</v>
      </c>
      <c r="Y622" s="77">
        <v>624</v>
      </c>
      <c r="Z622" s="77">
        <v>24</v>
      </c>
      <c r="AA622" s="89">
        <f t="shared" si="80"/>
        <v>0.24959999999999999</v>
      </c>
      <c r="AB622" s="77" t="s">
        <v>70</v>
      </c>
      <c r="AC622" s="78">
        <v>44681</v>
      </c>
      <c r="AD622" s="77"/>
      <c r="AE622" s="77" t="s">
        <v>2142</v>
      </c>
      <c r="AF622" s="77" t="str">
        <f t="shared" si="81"/>
        <v>CA0822040767T</v>
      </c>
      <c r="AG622" s="77">
        <f t="shared" si="82"/>
        <v>624</v>
      </c>
      <c r="AH622" s="77">
        <f t="shared" si="83"/>
        <v>24</v>
      </c>
      <c r="AI622" s="89">
        <f t="shared" si="84"/>
        <v>0.24959999999999999</v>
      </c>
      <c r="AJ622" s="77" t="s">
        <v>2143</v>
      </c>
      <c r="AK622" s="77" t="s">
        <v>3635</v>
      </c>
      <c r="AL622" s="78">
        <v>44673</v>
      </c>
      <c r="AM622" s="78">
        <v>44673</v>
      </c>
      <c r="AN622" s="78">
        <v>44678</v>
      </c>
      <c r="AO622" s="78">
        <v>44678</v>
      </c>
      <c r="AP622" s="78">
        <v>44678</v>
      </c>
      <c r="AQ622" s="77" t="s">
        <v>89</v>
      </c>
      <c r="AR622" s="77" t="s">
        <v>3636</v>
      </c>
      <c r="AS622" s="77" t="s">
        <v>3635</v>
      </c>
      <c r="AT622" s="78"/>
      <c r="AU622" s="78"/>
      <c r="AV622" s="78"/>
      <c r="AW622" s="77" t="s">
        <v>1198</v>
      </c>
      <c r="AX622" s="77" t="s">
        <v>116</v>
      </c>
      <c r="AY622" s="576"/>
      <c r="AZ622" s="576"/>
      <c r="BA622" s="576"/>
      <c r="BB622" s="576"/>
      <c r="BC622" s="576"/>
      <c r="BD622" s="576"/>
      <c r="BE622" s="77">
        <f t="shared" si="85"/>
        <v>18</v>
      </c>
      <c r="BF622" s="77">
        <f t="shared" si="86"/>
        <v>4</v>
      </c>
      <c r="BG622" s="77">
        <f t="shared" si="87"/>
        <v>2022</v>
      </c>
      <c r="BH622" s="89"/>
    </row>
    <row r="623" spans="1:60">
      <c r="A623" s="77" t="s">
        <v>428</v>
      </c>
      <c r="B623" s="77" t="s">
        <v>56</v>
      </c>
      <c r="C623" s="77" t="s">
        <v>3637</v>
      </c>
      <c r="D623" s="78"/>
      <c r="E623" s="77" t="s">
        <v>3313</v>
      </c>
      <c r="F623" s="77" t="s">
        <v>2135</v>
      </c>
      <c r="G623" s="77" t="s">
        <v>2147</v>
      </c>
      <c r="H623" s="77" t="s">
        <v>2148</v>
      </c>
      <c r="I623" s="77" t="s">
        <v>531</v>
      </c>
      <c r="J623" s="77" t="s">
        <v>110</v>
      </c>
      <c r="K623" s="77">
        <v>91761</v>
      </c>
      <c r="L623" s="77" t="s">
        <v>341</v>
      </c>
      <c r="M623" s="77" t="s">
        <v>3314</v>
      </c>
      <c r="N623" s="77"/>
      <c r="O623" s="77"/>
      <c r="P623" s="77"/>
      <c r="Q623" s="77" t="s">
        <v>1267</v>
      </c>
      <c r="R623" s="77"/>
      <c r="S623" s="77"/>
      <c r="T623" s="77" t="s">
        <v>3155</v>
      </c>
      <c r="U623" s="77">
        <v>30390256</v>
      </c>
      <c r="V623" s="77">
        <v>14.75</v>
      </c>
      <c r="W623" s="77" t="s">
        <v>2197</v>
      </c>
      <c r="X623" s="77">
        <v>400</v>
      </c>
      <c r="Y623" s="77">
        <v>624</v>
      </c>
      <c r="Z623" s="77">
        <v>24</v>
      </c>
      <c r="AA623" s="89">
        <f t="shared" si="80"/>
        <v>0.24959999999999999</v>
      </c>
      <c r="AB623" s="77" t="s">
        <v>70</v>
      </c>
      <c r="AC623" s="78">
        <v>44681</v>
      </c>
      <c r="AD623" s="77"/>
      <c r="AE623" s="77" t="s">
        <v>2142</v>
      </c>
      <c r="AF623" s="77" t="str">
        <f t="shared" si="81"/>
        <v>CA0822040768T</v>
      </c>
      <c r="AG623" s="77">
        <f t="shared" si="82"/>
        <v>624</v>
      </c>
      <c r="AH623" s="77">
        <f t="shared" si="83"/>
        <v>24</v>
      </c>
      <c r="AI623" s="89">
        <f t="shared" si="84"/>
        <v>0.24959999999999999</v>
      </c>
      <c r="AJ623" s="77" t="s">
        <v>2143</v>
      </c>
      <c r="AK623" s="77" t="s">
        <v>3637</v>
      </c>
      <c r="AL623" s="78">
        <v>44673</v>
      </c>
      <c r="AM623" s="78">
        <v>44673</v>
      </c>
      <c r="AN623" s="78">
        <v>44678</v>
      </c>
      <c r="AO623" s="78">
        <v>44678</v>
      </c>
      <c r="AP623" s="78">
        <v>44678</v>
      </c>
      <c r="AQ623" s="77" t="s">
        <v>89</v>
      </c>
      <c r="AR623" s="77" t="s">
        <v>3638</v>
      </c>
      <c r="AS623" s="77" t="s">
        <v>3637</v>
      </c>
      <c r="AT623" s="78"/>
      <c r="AU623" s="78"/>
      <c r="AV623" s="78"/>
      <c r="AW623" s="77" t="s">
        <v>1198</v>
      </c>
      <c r="AX623" s="77" t="s">
        <v>116</v>
      </c>
      <c r="AY623" s="576"/>
      <c r="AZ623" s="576"/>
      <c r="BA623" s="576"/>
      <c r="BB623" s="576"/>
      <c r="BC623" s="576"/>
      <c r="BD623" s="576"/>
      <c r="BE623" s="77">
        <f t="shared" si="85"/>
        <v>18</v>
      </c>
      <c r="BF623" s="77">
        <f t="shared" si="86"/>
        <v>4</v>
      </c>
      <c r="BG623" s="77">
        <f t="shared" si="87"/>
        <v>2022</v>
      </c>
      <c r="BH623" s="89"/>
    </row>
    <row r="624" spans="1:60">
      <c r="A624" s="77" t="s">
        <v>428</v>
      </c>
      <c r="B624" s="77" t="s">
        <v>79</v>
      </c>
      <c r="C624" s="77" t="s">
        <v>3641</v>
      </c>
      <c r="D624" s="78"/>
      <c r="E624" s="77" t="s">
        <v>3590</v>
      </c>
      <c r="F624" s="77" t="s">
        <v>2135</v>
      </c>
      <c r="G624" s="77" t="s">
        <v>2147</v>
      </c>
      <c r="H624" s="77" t="s">
        <v>2148</v>
      </c>
      <c r="I624" s="77" t="s">
        <v>531</v>
      </c>
      <c r="J624" s="77" t="s">
        <v>110</v>
      </c>
      <c r="K624" s="77">
        <v>91761</v>
      </c>
      <c r="L624" s="77" t="s">
        <v>869</v>
      </c>
      <c r="M624" s="77" t="s">
        <v>3591</v>
      </c>
      <c r="N624" s="77"/>
      <c r="O624" s="77"/>
      <c r="P624" s="77"/>
      <c r="Q624" s="77" t="s">
        <v>1267</v>
      </c>
      <c r="R624" s="77"/>
      <c r="S624" s="77"/>
      <c r="T624" s="77" t="s">
        <v>3592</v>
      </c>
      <c r="U624" s="77">
        <v>30390156</v>
      </c>
      <c r="V624" s="77">
        <v>14.75</v>
      </c>
      <c r="W624" s="77" t="s">
        <v>2552</v>
      </c>
      <c r="X624" s="77">
        <v>400</v>
      </c>
      <c r="Y624" s="77">
        <v>832</v>
      </c>
      <c r="Z624" s="77">
        <v>26</v>
      </c>
      <c r="AA624" s="89">
        <f t="shared" si="80"/>
        <v>0.33279999999999998</v>
      </c>
      <c r="AB624" s="77" t="s">
        <v>88</v>
      </c>
      <c r="AC624" s="78">
        <v>44681</v>
      </c>
      <c r="AD624" s="77"/>
      <c r="AE624" s="77" t="s">
        <v>2142</v>
      </c>
      <c r="AF624" s="77" t="str">
        <f t="shared" si="81"/>
        <v>CA3851041809T</v>
      </c>
      <c r="AG624" s="77">
        <f t="shared" si="82"/>
        <v>832</v>
      </c>
      <c r="AH624" s="77">
        <f t="shared" si="83"/>
        <v>26</v>
      </c>
      <c r="AI624" s="89">
        <f t="shared" si="84"/>
        <v>0.33279999999999998</v>
      </c>
      <c r="AJ624" s="77" t="s">
        <v>2143</v>
      </c>
      <c r="AK624" s="77" t="s">
        <v>3641</v>
      </c>
      <c r="AL624" s="78">
        <v>44673</v>
      </c>
      <c r="AM624" s="78">
        <v>44673</v>
      </c>
      <c r="AN624" s="78">
        <v>44678</v>
      </c>
      <c r="AO624" s="78">
        <v>44678</v>
      </c>
      <c r="AP624" s="78">
        <v>44678</v>
      </c>
      <c r="AQ624" s="77" t="s">
        <v>89</v>
      </c>
      <c r="AR624" s="77"/>
      <c r="AS624" s="77" t="s">
        <v>3641</v>
      </c>
      <c r="AT624" s="78"/>
      <c r="AU624" s="78"/>
      <c r="AV624" s="78"/>
      <c r="AW624" s="77" t="s">
        <v>1198</v>
      </c>
      <c r="AX624" s="77" t="s">
        <v>116</v>
      </c>
      <c r="AY624" s="576"/>
      <c r="AZ624" s="576"/>
      <c r="BA624" s="576"/>
      <c r="BB624" s="576"/>
      <c r="BC624" s="576"/>
      <c r="BD624" s="576"/>
      <c r="BE624" s="77">
        <f t="shared" si="85"/>
        <v>18</v>
      </c>
      <c r="BF624" s="77">
        <f t="shared" si="86"/>
        <v>4</v>
      </c>
      <c r="BG624" s="77">
        <f t="shared" si="87"/>
        <v>2022</v>
      </c>
      <c r="BH624" s="89"/>
    </row>
    <row r="625" spans="1:60">
      <c r="A625" s="77" t="s">
        <v>428</v>
      </c>
      <c r="B625" s="77" t="s">
        <v>79</v>
      </c>
      <c r="C625" s="77" t="s">
        <v>3642</v>
      </c>
      <c r="D625" s="78"/>
      <c r="E625" s="77" t="s">
        <v>3590</v>
      </c>
      <c r="F625" s="77" t="s">
        <v>2135</v>
      </c>
      <c r="G625" s="77" t="s">
        <v>2147</v>
      </c>
      <c r="H625" s="77" t="s">
        <v>2148</v>
      </c>
      <c r="I625" s="77" t="s">
        <v>531</v>
      </c>
      <c r="J625" s="77" t="s">
        <v>110</v>
      </c>
      <c r="K625" s="77">
        <v>91761</v>
      </c>
      <c r="L625" s="77" t="s">
        <v>869</v>
      </c>
      <c r="M625" s="77" t="s">
        <v>3591</v>
      </c>
      <c r="N625" s="77"/>
      <c r="O625" s="77"/>
      <c r="P625" s="77"/>
      <c r="Q625" s="77" t="s">
        <v>1267</v>
      </c>
      <c r="R625" s="77"/>
      <c r="S625" s="77"/>
      <c r="T625" s="77" t="s">
        <v>3592</v>
      </c>
      <c r="U625" s="77">
        <v>30390156</v>
      </c>
      <c r="V625" s="77">
        <v>14.75</v>
      </c>
      <c r="W625" s="77" t="s">
        <v>2552</v>
      </c>
      <c r="X625" s="77">
        <v>400</v>
      </c>
      <c r="Y625" s="77">
        <v>832</v>
      </c>
      <c r="Z625" s="77">
        <v>26</v>
      </c>
      <c r="AA625" s="89">
        <f t="shared" si="80"/>
        <v>0.33279999999999998</v>
      </c>
      <c r="AB625" s="77" t="s">
        <v>88</v>
      </c>
      <c r="AC625" s="78">
        <v>44681</v>
      </c>
      <c r="AD625" s="77"/>
      <c r="AE625" s="77" t="s">
        <v>2142</v>
      </c>
      <c r="AF625" s="77" t="str">
        <f t="shared" si="81"/>
        <v>CA3851041810T</v>
      </c>
      <c r="AG625" s="77">
        <f t="shared" si="82"/>
        <v>832</v>
      </c>
      <c r="AH625" s="77">
        <f t="shared" si="83"/>
        <v>26</v>
      </c>
      <c r="AI625" s="89">
        <f t="shared" si="84"/>
        <v>0.33279999999999998</v>
      </c>
      <c r="AJ625" s="77" t="s">
        <v>2143</v>
      </c>
      <c r="AK625" s="77" t="s">
        <v>3642</v>
      </c>
      <c r="AL625" s="78">
        <v>44673</v>
      </c>
      <c r="AM625" s="78">
        <v>44673</v>
      </c>
      <c r="AN625" s="78">
        <v>44678</v>
      </c>
      <c r="AO625" s="78">
        <v>44678</v>
      </c>
      <c r="AP625" s="78">
        <v>44678</v>
      </c>
      <c r="AQ625" s="77" t="s">
        <v>89</v>
      </c>
      <c r="AR625" s="77"/>
      <c r="AS625" s="77" t="s">
        <v>3642</v>
      </c>
      <c r="AT625" s="78"/>
      <c r="AU625" s="78"/>
      <c r="AV625" s="78"/>
      <c r="AW625" s="77" t="s">
        <v>1198</v>
      </c>
      <c r="AX625" s="77" t="s">
        <v>116</v>
      </c>
      <c r="AY625" s="576"/>
      <c r="AZ625" s="576"/>
      <c r="BA625" s="576"/>
      <c r="BB625" s="576"/>
      <c r="BC625" s="576"/>
      <c r="BD625" s="576"/>
      <c r="BE625" s="77">
        <f t="shared" si="85"/>
        <v>18</v>
      </c>
      <c r="BF625" s="77">
        <f t="shared" si="86"/>
        <v>4</v>
      </c>
      <c r="BG625" s="77">
        <f t="shared" si="87"/>
        <v>2022</v>
      </c>
      <c r="BH625" s="89"/>
    </row>
    <row r="626" spans="1:60">
      <c r="A626" s="77" t="s">
        <v>428</v>
      </c>
      <c r="B626" s="77" t="s">
        <v>79</v>
      </c>
      <c r="C626" s="77" t="s">
        <v>3643</v>
      </c>
      <c r="D626" s="78"/>
      <c r="E626" s="77" t="s">
        <v>3549</v>
      </c>
      <c r="F626" s="77" t="s">
        <v>2135</v>
      </c>
      <c r="G626" s="77" t="s">
        <v>2147</v>
      </c>
      <c r="H626" s="77" t="s">
        <v>2148</v>
      </c>
      <c r="I626" s="77" t="s">
        <v>531</v>
      </c>
      <c r="J626" s="77" t="s">
        <v>110</v>
      </c>
      <c r="K626" s="77">
        <v>91761</v>
      </c>
      <c r="L626" s="77" t="s">
        <v>888</v>
      </c>
      <c r="M626" s="77" t="s">
        <v>3550</v>
      </c>
      <c r="N626" s="77"/>
      <c r="O626" s="77"/>
      <c r="P626" s="77"/>
      <c r="Q626" s="77" t="s">
        <v>1267</v>
      </c>
      <c r="R626" s="77"/>
      <c r="S626" s="77"/>
      <c r="T626" s="77" t="s">
        <v>3551</v>
      </c>
      <c r="U626" s="77">
        <v>30390156</v>
      </c>
      <c r="V626" s="77">
        <v>14.75</v>
      </c>
      <c r="W626" s="77" t="s">
        <v>2552</v>
      </c>
      <c r="X626" s="77">
        <v>400</v>
      </c>
      <c r="Y626" s="77">
        <v>832</v>
      </c>
      <c r="Z626" s="77">
        <v>26</v>
      </c>
      <c r="AA626" s="89">
        <f t="shared" si="80"/>
        <v>0.33279999999999998</v>
      </c>
      <c r="AB626" s="77" t="s">
        <v>88</v>
      </c>
      <c r="AC626" s="78">
        <v>44681</v>
      </c>
      <c r="AD626" s="77"/>
      <c r="AE626" s="77" t="s">
        <v>2142</v>
      </c>
      <c r="AF626" s="77" t="str">
        <f t="shared" si="81"/>
        <v>CA3851041813T</v>
      </c>
      <c r="AG626" s="77">
        <f t="shared" si="82"/>
        <v>832</v>
      </c>
      <c r="AH626" s="77">
        <f t="shared" si="83"/>
        <v>26</v>
      </c>
      <c r="AI626" s="89">
        <f t="shared" si="84"/>
        <v>0.33279999999999998</v>
      </c>
      <c r="AJ626" s="77" t="s">
        <v>2143</v>
      </c>
      <c r="AK626" s="77" t="s">
        <v>3643</v>
      </c>
      <c r="AL626" s="78">
        <v>44673</v>
      </c>
      <c r="AM626" s="78">
        <v>44673</v>
      </c>
      <c r="AN626" s="78">
        <v>44678</v>
      </c>
      <c r="AO626" s="78">
        <v>44678</v>
      </c>
      <c r="AP626" s="78">
        <v>44678</v>
      </c>
      <c r="AQ626" s="77" t="s">
        <v>89</v>
      </c>
      <c r="AR626" s="77"/>
      <c r="AS626" s="77" t="s">
        <v>3643</v>
      </c>
      <c r="AT626" s="78"/>
      <c r="AU626" s="78"/>
      <c r="AV626" s="78"/>
      <c r="AW626" s="77" t="s">
        <v>1198</v>
      </c>
      <c r="AX626" s="77" t="s">
        <v>116</v>
      </c>
      <c r="AY626" s="576"/>
      <c r="AZ626" s="576"/>
      <c r="BA626" s="576"/>
      <c r="BB626" s="576"/>
      <c r="BC626" s="576"/>
      <c r="BD626" s="576"/>
      <c r="BE626" s="77">
        <f t="shared" si="85"/>
        <v>18</v>
      </c>
      <c r="BF626" s="77">
        <f t="shared" si="86"/>
        <v>4</v>
      </c>
      <c r="BG626" s="77">
        <f t="shared" si="87"/>
        <v>2022</v>
      </c>
      <c r="BH626" s="89"/>
    </row>
    <row r="627" spans="1:60">
      <c r="A627" s="77" t="s">
        <v>428</v>
      </c>
      <c r="B627" s="77" t="s">
        <v>79</v>
      </c>
      <c r="C627" s="77" t="s">
        <v>3644</v>
      </c>
      <c r="D627" s="78"/>
      <c r="E627" s="77" t="s">
        <v>3645</v>
      </c>
      <c r="F627" s="77" t="s">
        <v>2135</v>
      </c>
      <c r="G627" s="77" t="s">
        <v>2147</v>
      </c>
      <c r="H627" s="77" t="s">
        <v>2148</v>
      </c>
      <c r="I627" s="77" t="s">
        <v>531</v>
      </c>
      <c r="J627" s="77" t="s">
        <v>110</v>
      </c>
      <c r="K627" s="77">
        <v>91761</v>
      </c>
      <c r="L627" s="77" t="s">
        <v>2938</v>
      </c>
      <c r="M627" s="77" t="s">
        <v>3646</v>
      </c>
      <c r="N627" s="77"/>
      <c r="O627" s="77"/>
      <c r="P627" s="77"/>
      <c r="Q627" s="77" t="s">
        <v>1267</v>
      </c>
      <c r="R627" s="77"/>
      <c r="S627" s="77"/>
      <c r="T627" s="77" t="s">
        <v>3647</v>
      </c>
      <c r="U627" s="77">
        <v>30390156</v>
      </c>
      <c r="V627" s="77">
        <v>14.75</v>
      </c>
      <c r="W627" s="77" t="s">
        <v>2552</v>
      </c>
      <c r="X627" s="77">
        <v>400</v>
      </c>
      <c r="Y627" s="77">
        <v>768</v>
      </c>
      <c r="Z627" s="77">
        <v>24</v>
      </c>
      <c r="AA627" s="89">
        <f t="shared" si="80"/>
        <v>0.30719999999999997</v>
      </c>
      <c r="AB627" s="77" t="s">
        <v>70</v>
      </c>
      <c r="AC627" s="78">
        <v>44681</v>
      </c>
      <c r="AD627" s="77"/>
      <c r="AE627" s="77" t="s">
        <v>2142</v>
      </c>
      <c r="AF627" s="77" t="str">
        <f t="shared" si="81"/>
        <v>CA0053042007T</v>
      </c>
      <c r="AG627" s="77">
        <f t="shared" si="82"/>
        <v>768</v>
      </c>
      <c r="AH627" s="77">
        <f t="shared" si="83"/>
        <v>24</v>
      </c>
      <c r="AI627" s="89">
        <f t="shared" si="84"/>
        <v>0.30719999999999997</v>
      </c>
      <c r="AJ627" s="77" t="s">
        <v>2143</v>
      </c>
      <c r="AK627" s="77" t="s">
        <v>3644</v>
      </c>
      <c r="AL627" s="78">
        <v>44673</v>
      </c>
      <c r="AM627" s="78">
        <v>44673</v>
      </c>
      <c r="AN627" s="78">
        <v>44678</v>
      </c>
      <c r="AO627" s="78">
        <v>44678</v>
      </c>
      <c r="AP627" s="78">
        <v>44678</v>
      </c>
      <c r="AQ627" s="77" t="s">
        <v>89</v>
      </c>
      <c r="AR627" s="77"/>
      <c r="AS627" s="77" t="s">
        <v>3644</v>
      </c>
      <c r="AT627" s="78"/>
      <c r="AU627" s="78"/>
      <c r="AV627" s="78"/>
      <c r="AW627" s="77" t="s">
        <v>1198</v>
      </c>
      <c r="AX627" s="77" t="s">
        <v>116</v>
      </c>
      <c r="AY627" s="576"/>
      <c r="AZ627" s="576"/>
      <c r="BA627" s="576"/>
      <c r="BB627" s="576"/>
      <c r="BC627" s="576"/>
      <c r="BD627" s="576"/>
      <c r="BE627" s="77">
        <f t="shared" si="85"/>
        <v>18</v>
      </c>
      <c r="BF627" s="77">
        <f t="shared" si="86"/>
        <v>4</v>
      </c>
      <c r="BG627" s="77">
        <f t="shared" si="87"/>
        <v>2022</v>
      </c>
      <c r="BH627" s="89"/>
    </row>
    <row r="628" spans="1:60">
      <c r="A628" s="77" t="s">
        <v>428</v>
      </c>
      <c r="B628" s="77" t="s">
        <v>56</v>
      </c>
      <c r="C628" s="77" t="s">
        <v>3648</v>
      </c>
      <c r="D628" s="78"/>
      <c r="E628" s="77" t="s">
        <v>3649</v>
      </c>
      <c r="F628" s="77" t="s">
        <v>2135</v>
      </c>
      <c r="G628" s="77" t="s">
        <v>2136</v>
      </c>
      <c r="H628" s="77" t="s">
        <v>2137</v>
      </c>
      <c r="I628" s="77" t="s">
        <v>2138</v>
      </c>
      <c r="J628" s="77" t="s">
        <v>110</v>
      </c>
      <c r="K628" s="77">
        <v>90248</v>
      </c>
      <c r="L628" s="77" t="s">
        <v>2159</v>
      </c>
      <c r="M628" s="77" t="s">
        <v>3572</v>
      </c>
      <c r="N628" s="77"/>
      <c r="O628" s="77"/>
      <c r="P628" s="77"/>
      <c r="Q628" s="77" t="s">
        <v>1267</v>
      </c>
      <c r="R628" s="77"/>
      <c r="S628" s="77"/>
      <c r="T628" s="77" t="s">
        <v>3498</v>
      </c>
      <c r="U628" s="77">
        <v>30390456</v>
      </c>
      <c r="V628" s="77">
        <v>14.75</v>
      </c>
      <c r="W628" s="77" t="s">
        <v>2141</v>
      </c>
      <c r="X628" s="77">
        <v>400</v>
      </c>
      <c r="Y628" s="77">
        <v>832</v>
      </c>
      <c r="Z628" s="77">
        <v>26</v>
      </c>
      <c r="AA628" s="89">
        <f t="shared" si="80"/>
        <v>0.33279999999999998</v>
      </c>
      <c r="AB628" s="77" t="s">
        <v>70</v>
      </c>
      <c r="AC628" s="78">
        <v>44681</v>
      </c>
      <c r="AD628" s="77"/>
      <c r="AE628" s="77" t="s">
        <v>2142</v>
      </c>
      <c r="AF628" s="77" t="str">
        <f t="shared" si="81"/>
        <v>CA4792042014T</v>
      </c>
      <c r="AG628" s="77">
        <f t="shared" si="82"/>
        <v>832</v>
      </c>
      <c r="AH628" s="77">
        <f t="shared" si="83"/>
        <v>26</v>
      </c>
      <c r="AI628" s="89">
        <f t="shared" si="84"/>
        <v>0.33279999999999998</v>
      </c>
      <c r="AJ628" s="77" t="s">
        <v>2143</v>
      </c>
      <c r="AK628" s="77" t="s">
        <v>3648</v>
      </c>
      <c r="AL628" s="78">
        <v>44673</v>
      </c>
      <c r="AM628" s="78">
        <v>44673</v>
      </c>
      <c r="AN628" s="78">
        <v>44678</v>
      </c>
      <c r="AO628" s="78">
        <v>44678</v>
      </c>
      <c r="AP628" s="78">
        <v>44678</v>
      </c>
      <c r="AQ628" s="77" t="s">
        <v>89</v>
      </c>
      <c r="AR628" s="77"/>
      <c r="AS628" s="77" t="s">
        <v>3648</v>
      </c>
      <c r="AT628" s="78"/>
      <c r="AU628" s="78"/>
      <c r="AV628" s="78"/>
      <c r="AW628" s="77" t="s">
        <v>1198</v>
      </c>
      <c r="AX628" s="77" t="s">
        <v>116</v>
      </c>
      <c r="AY628" s="576"/>
      <c r="AZ628" s="576"/>
      <c r="BA628" s="576"/>
      <c r="BB628" s="576"/>
      <c r="BC628" s="576"/>
      <c r="BD628" s="576"/>
      <c r="BE628" s="77">
        <f t="shared" si="85"/>
        <v>18</v>
      </c>
      <c r="BF628" s="77">
        <f t="shared" si="86"/>
        <v>4</v>
      </c>
      <c r="BG628" s="77">
        <f t="shared" si="87"/>
        <v>2022</v>
      </c>
      <c r="BH628" s="89"/>
    </row>
    <row r="629" spans="1:60">
      <c r="A629" s="77" t="s">
        <v>428</v>
      </c>
      <c r="B629" s="77" t="s">
        <v>79</v>
      </c>
      <c r="C629" s="77" t="s">
        <v>3650</v>
      </c>
      <c r="D629" s="78"/>
      <c r="E629" s="77" t="s">
        <v>3651</v>
      </c>
      <c r="F629" s="77" t="s">
        <v>2135</v>
      </c>
      <c r="G629" s="77" t="s">
        <v>2147</v>
      </c>
      <c r="H629" s="77" t="s">
        <v>2148</v>
      </c>
      <c r="I629" s="77" t="s">
        <v>531</v>
      </c>
      <c r="J629" s="77" t="s">
        <v>110</v>
      </c>
      <c r="K629" s="77">
        <v>91761</v>
      </c>
      <c r="L629" s="77" t="s">
        <v>1466</v>
      </c>
      <c r="M629" s="77" t="s">
        <v>3652</v>
      </c>
      <c r="N629" s="77"/>
      <c r="O629" s="77"/>
      <c r="P629" s="77"/>
      <c r="Q629" s="77" t="s">
        <v>1267</v>
      </c>
      <c r="R629" s="77"/>
      <c r="S629" s="77"/>
      <c r="T629" s="77" t="s">
        <v>2307</v>
      </c>
      <c r="U629" s="77">
        <v>30390156</v>
      </c>
      <c r="V629" s="77">
        <v>14.75</v>
      </c>
      <c r="W629" s="77" t="s">
        <v>2552</v>
      </c>
      <c r="X629" s="77">
        <v>400</v>
      </c>
      <c r="Y629" s="77">
        <v>768</v>
      </c>
      <c r="Z629" s="77">
        <v>24</v>
      </c>
      <c r="AA629" s="89">
        <f t="shared" si="80"/>
        <v>0.30719999999999997</v>
      </c>
      <c r="AB629" s="77" t="s">
        <v>88</v>
      </c>
      <c r="AC629" s="78">
        <v>44681</v>
      </c>
      <c r="AD629" s="77"/>
      <c r="AE629" s="77" t="s">
        <v>2142</v>
      </c>
      <c r="AF629" s="77" t="str">
        <f t="shared" si="81"/>
        <v>CA3513042019T</v>
      </c>
      <c r="AG629" s="77">
        <f t="shared" si="82"/>
        <v>768</v>
      </c>
      <c r="AH629" s="77">
        <f t="shared" si="83"/>
        <v>24</v>
      </c>
      <c r="AI629" s="89">
        <f t="shared" si="84"/>
        <v>0.30719999999999997</v>
      </c>
      <c r="AJ629" s="77" t="s">
        <v>2143</v>
      </c>
      <c r="AK629" s="77" t="s">
        <v>3650</v>
      </c>
      <c r="AL629" s="78">
        <v>44673</v>
      </c>
      <c r="AM629" s="78">
        <v>44673</v>
      </c>
      <c r="AN629" s="78">
        <v>44678</v>
      </c>
      <c r="AO629" s="78">
        <v>44678</v>
      </c>
      <c r="AP629" s="78">
        <v>44678</v>
      </c>
      <c r="AQ629" s="77" t="s">
        <v>89</v>
      </c>
      <c r="AR629" s="77"/>
      <c r="AS629" s="77" t="s">
        <v>3650</v>
      </c>
      <c r="AT629" s="78"/>
      <c r="AU629" s="78"/>
      <c r="AV629" s="78"/>
      <c r="AW629" s="77" t="s">
        <v>1198</v>
      </c>
      <c r="AX629" s="77" t="s">
        <v>116</v>
      </c>
      <c r="AY629" s="576"/>
      <c r="AZ629" s="576"/>
      <c r="BA629" s="576"/>
      <c r="BB629" s="576"/>
      <c r="BC629" s="576"/>
      <c r="BD629" s="576"/>
      <c r="BE629" s="77">
        <f t="shared" si="85"/>
        <v>18</v>
      </c>
      <c r="BF629" s="77">
        <f t="shared" si="86"/>
        <v>4</v>
      </c>
      <c r="BG629" s="77">
        <f t="shared" si="87"/>
        <v>2022</v>
      </c>
      <c r="BH629" s="89"/>
    </row>
    <row r="630" spans="1:60">
      <c r="A630" s="77" t="s">
        <v>428</v>
      </c>
      <c r="B630" s="77" t="s">
        <v>79</v>
      </c>
      <c r="C630" s="77" t="s">
        <v>3653</v>
      </c>
      <c r="D630" s="78"/>
      <c r="E630" s="77" t="s">
        <v>3651</v>
      </c>
      <c r="F630" s="77" t="s">
        <v>2135</v>
      </c>
      <c r="G630" s="77" t="s">
        <v>2147</v>
      </c>
      <c r="H630" s="77" t="s">
        <v>2148</v>
      </c>
      <c r="I630" s="77" t="s">
        <v>531</v>
      </c>
      <c r="J630" s="77" t="s">
        <v>110</v>
      </c>
      <c r="K630" s="77">
        <v>91761</v>
      </c>
      <c r="L630" s="77" t="s">
        <v>1466</v>
      </c>
      <c r="M630" s="77" t="s">
        <v>3652</v>
      </c>
      <c r="N630" s="77"/>
      <c r="O630" s="77"/>
      <c r="P630" s="77"/>
      <c r="Q630" s="77" t="s">
        <v>1267</v>
      </c>
      <c r="R630" s="77"/>
      <c r="S630" s="77"/>
      <c r="T630" s="77" t="s">
        <v>2307</v>
      </c>
      <c r="U630" s="77">
        <v>30390156</v>
      </c>
      <c r="V630" s="77">
        <v>14.75</v>
      </c>
      <c r="W630" s="77" t="s">
        <v>2552</v>
      </c>
      <c r="X630" s="77">
        <v>400</v>
      </c>
      <c r="Y630" s="77">
        <v>768</v>
      </c>
      <c r="Z630" s="77">
        <v>24</v>
      </c>
      <c r="AA630" s="89">
        <f t="shared" si="80"/>
        <v>0.30719999999999997</v>
      </c>
      <c r="AB630" s="77" t="s">
        <v>88</v>
      </c>
      <c r="AC630" s="78">
        <v>44681</v>
      </c>
      <c r="AD630" s="77"/>
      <c r="AE630" s="77" t="s">
        <v>2142</v>
      </c>
      <c r="AF630" s="77" t="str">
        <f t="shared" si="81"/>
        <v>CA3513042020T</v>
      </c>
      <c r="AG630" s="77">
        <f t="shared" si="82"/>
        <v>768</v>
      </c>
      <c r="AH630" s="77">
        <f t="shared" si="83"/>
        <v>24</v>
      </c>
      <c r="AI630" s="89">
        <f t="shared" si="84"/>
        <v>0.30719999999999997</v>
      </c>
      <c r="AJ630" s="77" t="s">
        <v>2143</v>
      </c>
      <c r="AK630" s="77" t="s">
        <v>3653</v>
      </c>
      <c r="AL630" s="78">
        <v>44673</v>
      </c>
      <c r="AM630" s="78">
        <v>44673</v>
      </c>
      <c r="AN630" s="78">
        <v>44678</v>
      </c>
      <c r="AO630" s="78">
        <v>44678</v>
      </c>
      <c r="AP630" s="78">
        <v>44678</v>
      </c>
      <c r="AQ630" s="77" t="s">
        <v>89</v>
      </c>
      <c r="AR630" s="77"/>
      <c r="AS630" s="77" t="s">
        <v>3653</v>
      </c>
      <c r="AT630" s="78"/>
      <c r="AU630" s="78"/>
      <c r="AV630" s="78"/>
      <c r="AW630" s="77" t="s">
        <v>1198</v>
      </c>
      <c r="AX630" s="77" t="s">
        <v>116</v>
      </c>
      <c r="AY630" s="576"/>
      <c r="AZ630" s="576"/>
      <c r="BA630" s="576"/>
      <c r="BB630" s="576"/>
      <c r="BC630" s="576"/>
      <c r="BD630" s="576"/>
      <c r="BE630" s="77">
        <f t="shared" si="85"/>
        <v>18</v>
      </c>
      <c r="BF630" s="77">
        <f t="shared" si="86"/>
        <v>4</v>
      </c>
      <c r="BG630" s="77">
        <f t="shared" si="87"/>
        <v>2022</v>
      </c>
      <c r="BH630" s="89"/>
    </row>
    <row r="631" spans="1:60">
      <c r="A631" s="77" t="s">
        <v>428</v>
      </c>
      <c r="B631" s="77" t="s">
        <v>56</v>
      </c>
      <c r="C631" s="77" t="s">
        <v>3654</v>
      </c>
      <c r="D631" s="78"/>
      <c r="E631" s="77" t="s">
        <v>3649</v>
      </c>
      <c r="F631" s="77" t="s">
        <v>2135</v>
      </c>
      <c r="G631" s="77" t="s">
        <v>2136</v>
      </c>
      <c r="H631" s="77" t="s">
        <v>2137</v>
      </c>
      <c r="I631" s="77" t="s">
        <v>2138</v>
      </c>
      <c r="J631" s="77" t="s">
        <v>110</v>
      </c>
      <c r="K631" s="77">
        <v>90248</v>
      </c>
      <c r="L631" s="77" t="s">
        <v>2159</v>
      </c>
      <c r="M631" s="77" t="s">
        <v>3572</v>
      </c>
      <c r="N631" s="77"/>
      <c r="O631" s="77"/>
      <c r="P631" s="77"/>
      <c r="Q631" s="77" t="s">
        <v>1267</v>
      </c>
      <c r="R631" s="77"/>
      <c r="S631" s="77"/>
      <c r="T631" s="77" t="s">
        <v>3498</v>
      </c>
      <c r="U631" s="77">
        <v>30390456</v>
      </c>
      <c r="V631" s="77">
        <v>14.75</v>
      </c>
      <c r="W631" s="77" t="s">
        <v>2141</v>
      </c>
      <c r="X631" s="77">
        <v>400</v>
      </c>
      <c r="Y631" s="77">
        <v>832</v>
      </c>
      <c r="Z631" s="77">
        <v>26</v>
      </c>
      <c r="AA631" s="89">
        <f t="shared" si="80"/>
        <v>0.33279999999999998</v>
      </c>
      <c r="AB631" s="77" t="s">
        <v>70</v>
      </c>
      <c r="AC631" s="78">
        <v>44681</v>
      </c>
      <c r="AD631" s="77"/>
      <c r="AE631" s="77" t="s">
        <v>2142</v>
      </c>
      <c r="AF631" s="77" t="str">
        <f t="shared" si="81"/>
        <v>CA4792042013T</v>
      </c>
      <c r="AG631" s="77">
        <f t="shared" si="82"/>
        <v>832</v>
      </c>
      <c r="AH631" s="77">
        <f t="shared" si="83"/>
        <v>26</v>
      </c>
      <c r="AI631" s="89">
        <f t="shared" si="84"/>
        <v>0.33279999999999998</v>
      </c>
      <c r="AJ631" s="77" t="s">
        <v>2143</v>
      </c>
      <c r="AK631" s="77" t="s">
        <v>3654</v>
      </c>
      <c r="AL631" s="78">
        <v>44676</v>
      </c>
      <c r="AM631" s="78">
        <v>44676</v>
      </c>
      <c r="AN631" s="78">
        <v>44678</v>
      </c>
      <c r="AO631" s="78">
        <v>44678</v>
      </c>
      <c r="AP631" s="78">
        <v>44678</v>
      </c>
      <c r="AQ631" s="77" t="s">
        <v>89</v>
      </c>
      <c r="AR631" s="77"/>
      <c r="AS631" s="77" t="s">
        <v>3654</v>
      </c>
      <c r="AT631" s="78"/>
      <c r="AU631" s="78"/>
      <c r="AV631" s="78"/>
      <c r="AW631" s="77" t="s">
        <v>1198</v>
      </c>
      <c r="AX631" s="77" t="s">
        <v>116</v>
      </c>
      <c r="AY631" s="576"/>
      <c r="AZ631" s="576"/>
      <c r="BA631" s="576"/>
      <c r="BB631" s="576"/>
      <c r="BC631" s="576"/>
      <c r="BD631" s="576"/>
      <c r="BE631" s="77">
        <f t="shared" si="85"/>
        <v>18</v>
      </c>
      <c r="BF631" s="77">
        <f t="shared" si="86"/>
        <v>4</v>
      </c>
      <c r="BG631" s="77">
        <f t="shared" si="87"/>
        <v>2022</v>
      </c>
      <c r="BH631" s="89"/>
    </row>
    <row r="632" spans="1:60">
      <c r="A632" s="77" t="s">
        <v>428</v>
      </c>
      <c r="B632" s="77" t="s">
        <v>230</v>
      </c>
      <c r="C632" s="77" t="s">
        <v>3655</v>
      </c>
      <c r="D632" s="78"/>
      <c r="E632" s="77" t="s">
        <v>3602</v>
      </c>
      <c r="F632" s="77" t="s">
        <v>2135</v>
      </c>
      <c r="G632" s="77" t="s">
        <v>2147</v>
      </c>
      <c r="H632" s="77" t="s">
        <v>2148</v>
      </c>
      <c r="I632" s="77" t="s">
        <v>531</v>
      </c>
      <c r="J632" s="77" t="s">
        <v>110</v>
      </c>
      <c r="K632" s="77">
        <v>91761</v>
      </c>
      <c r="L632" s="77" t="s">
        <v>840</v>
      </c>
      <c r="M632" s="77" t="s">
        <v>3599</v>
      </c>
      <c r="N632" s="77"/>
      <c r="O632" s="77"/>
      <c r="P632" s="77"/>
      <c r="Q632" s="77" t="s">
        <v>1267</v>
      </c>
      <c r="R632" s="77"/>
      <c r="S632" s="77"/>
      <c r="T632" s="77" t="s">
        <v>2652</v>
      </c>
      <c r="U632" s="77">
        <v>30390156</v>
      </c>
      <c r="V632" s="77">
        <v>14.75</v>
      </c>
      <c r="W632" s="77" t="s">
        <v>2552</v>
      </c>
      <c r="X632" s="77">
        <v>400</v>
      </c>
      <c r="Y632" s="77">
        <v>768</v>
      </c>
      <c r="Z632" s="77">
        <v>24</v>
      </c>
      <c r="AA632" s="89">
        <f t="shared" si="80"/>
        <v>0.30719999999999997</v>
      </c>
      <c r="AB632" s="77" t="s">
        <v>88</v>
      </c>
      <c r="AC632" s="78">
        <v>44681</v>
      </c>
      <c r="AD632" s="77"/>
      <c r="AE632" s="77" t="s">
        <v>2142</v>
      </c>
      <c r="AF632" s="77" t="str">
        <f t="shared" si="81"/>
        <v>CA0761041514T</v>
      </c>
      <c r="AG632" s="77">
        <f t="shared" si="82"/>
        <v>768</v>
      </c>
      <c r="AH632" s="77">
        <f t="shared" si="83"/>
        <v>24</v>
      </c>
      <c r="AI632" s="89">
        <f t="shared" si="84"/>
        <v>0.30719999999999997</v>
      </c>
      <c r="AJ632" s="77" t="s">
        <v>2143</v>
      </c>
      <c r="AK632" s="77" t="s">
        <v>3655</v>
      </c>
      <c r="AL632" s="78">
        <v>44677</v>
      </c>
      <c r="AM632" s="78">
        <v>44677</v>
      </c>
      <c r="AN632" s="78">
        <v>44678</v>
      </c>
      <c r="AO632" s="78">
        <v>44678</v>
      </c>
      <c r="AP632" s="78">
        <v>44678</v>
      </c>
      <c r="AQ632" s="77" t="s">
        <v>89</v>
      </c>
      <c r="AR632" s="77"/>
      <c r="AS632" s="77" t="s">
        <v>3655</v>
      </c>
      <c r="AT632" s="78"/>
      <c r="AU632" s="78"/>
      <c r="AV632" s="78"/>
      <c r="AW632" s="77" t="s">
        <v>1198</v>
      </c>
      <c r="AX632" s="77" t="s">
        <v>116</v>
      </c>
      <c r="AY632" s="576"/>
      <c r="AZ632" s="576"/>
      <c r="BA632" s="576"/>
      <c r="BB632" s="576"/>
      <c r="BC632" s="576"/>
      <c r="BD632" s="576"/>
      <c r="BE632" s="77">
        <f t="shared" si="85"/>
        <v>18</v>
      </c>
      <c r="BF632" s="77">
        <f t="shared" si="86"/>
        <v>4</v>
      </c>
      <c r="BG632" s="77">
        <f t="shared" si="87"/>
        <v>2022</v>
      </c>
      <c r="BH632" s="89"/>
    </row>
    <row r="633" spans="1:60">
      <c r="A633" s="77" t="s">
        <v>428</v>
      </c>
      <c r="B633" s="77" t="s">
        <v>230</v>
      </c>
      <c r="C633" s="77" t="s">
        <v>3656</v>
      </c>
      <c r="D633" s="78"/>
      <c r="E633" s="77" t="s">
        <v>3602</v>
      </c>
      <c r="F633" s="77" t="s">
        <v>2135</v>
      </c>
      <c r="G633" s="77" t="s">
        <v>2147</v>
      </c>
      <c r="H633" s="77" t="s">
        <v>2148</v>
      </c>
      <c r="I633" s="77" t="s">
        <v>531</v>
      </c>
      <c r="J633" s="77" t="s">
        <v>110</v>
      </c>
      <c r="K633" s="77">
        <v>91761</v>
      </c>
      <c r="L633" s="77" t="s">
        <v>840</v>
      </c>
      <c r="M633" s="77" t="s">
        <v>3599</v>
      </c>
      <c r="N633" s="77"/>
      <c r="O633" s="77"/>
      <c r="P633" s="77"/>
      <c r="Q633" s="77" t="s">
        <v>1267</v>
      </c>
      <c r="R633" s="77"/>
      <c r="S633" s="77"/>
      <c r="T633" s="77" t="s">
        <v>2652</v>
      </c>
      <c r="U633" s="77">
        <v>30390156</v>
      </c>
      <c r="V633" s="77">
        <v>14.75</v>
      </c>
      <c r="W633" s="77" t="s">
        <v>2552</v>
      </c>
      <c r="X633" s="77">
        <v>400</v>
      </c>
      <c r="Y633" s="77">
        <v>768</v>
      </c>
      <c r="Z633" s="77">
        <v>24</v>
      </c>
      <c r="AA633" s="89">
        <f t="shared" si="80"/>
        <v>0.30719999999999997</v>
      </c>
      <c r="AB633" s="77" t="s">
        <v>88</v>
      </c>
      <c r="AC633" s="78">
        <v>44681</v>
      </c>
      <c r="AD633" s="77"/>
      <c r="AE633" s="77" t="s">
        <v>2142</v>
      </c>
      <c r="AF633" s="77" t="str">
        <f t="shared" si="81"/>
        <v>CA0761041515T</v>
      </c>
      <c r="AG633" s="77">
        <f t="shared" si="82"/>
        <v>768</v>
      </c>
      <c r="AH633" s="77">
        <f t="shared" si="83"/>
        <v>24</v>
      </c>
      <c r="AI633" s="89">
        <f t="shared" si="84"/>
        <v>0.30719999999999997</v>
      </c>
      <c r="AJ633" s="77" t="s">
        <v>2143</v>
      </c>
      <c r="AK633" s="77" t="s">
        <v>3656</v>
      </c>
      <c r="AL633" s="78">
        <v>44677</v>
      </c>
      <c r="AM633" s="78">
        <v>44677</v>
      </c>
      <c r="AN633" s="78">
        <v>44678</v>
      </c>
      <c r="AO633" s="78">
        <v>44678</v>
      </c>
      <c r="AP633" s="78">
        <v>44678</v>
      </c>
      <c r="AQ633" s="77" t="s">
        <v>89</v>
      </c>
      <c r="AR633" s="77"/>
      <c r="AS633" s="77" t="s">
        <v>3656</v>
      </c>
      <c r="AT633" s="78"/>
      <c r="AU633" s="78"/>
      <c r="AV633" s="78"/>
      <c r="AW633" s="77" t="s">
        <v>1198</v>
      </c>
      <c r="AX633" s="77" t="s">
        <v>116</v>
      </c>
      <c r="AY633" s="576"/>
      <c r="AZ633" s="576"/>
      <c r="BA633" s="576"/>
      <c r="BB633" s="576"/>
      <c r="BC633" s="576"/>
      <c r="BD633" s="576"/>
      <c r="BE633" s="77">
        <f t="shared" si="85"/>
        <v>18</v>
      </c>
      <c r="BF633" s="77">
        <f t="shared" si="86"/>
        <v>4</v>
      </c>
      <c r="BG633" s="77">
        <f t="shared" si="87"/>
        <v>2022</v>
      </c>
      <c r="BH633" s="89"/>
    </row>
    <row r="634" spans="1:60">
      <c r="A634" s="77" t="s">
        <v>428</v>
      </c>
      <c r="B634" s="77" t="s">
        <v>230</v>
      </c>
      <c r="C634" s="77" t="s">
        <v>3657</v>
      </c>
      <c r="D634" s="78"/>
      <c r="E634" s="77" t="s">
        <v>3602</v>
      </c>
      <c r="F634" s="77" t="s">
        <v>2135</v>
      </c>
      <c r="G634" s="77" t="s">
        <v>2147</v>
      </c>
      <c r="H634" s="77" t="s">
        <v>2148</v>
      </c>
      <c r="I634" s="77" t="s">
        <v>531</v>
      </c>
      <c r="J634" s="77" t="s">
        <v>110</v>
      </c>
      <c r="K634" s="77">
        <v>91761</v>
      </c>
      <c r="L634" s="77" t="s">
        <v>840</v>
      </c>
      <c r="M634" s="77" t="s">
        <v>3599</v>
      </c>
      <c r="N634" s="77"/>
      <c r="O634" s="77"/>
      <c r="P634" s="77"/>
      <c r="Q634" s="77" t="s">
        <v>1267</v>
      </c>
      <c r="R634" s="77"/>
      <c r="S634" s="77"/>
      <c r="T634" s="77" t="s">
        <v>2652</v>
      </c>
      <c r="U634" s="77">
        <v>30390156</v>
      </c>
      <c r="V634" s="77">
        <v>14.75</v>
      </c>
      <c r="W634" s="77" t="s">
        <v>2552</v>
      </c>
      <c r="X634" s="77">
        <v>400</v>
      </c>
      <c r="Y634" s="77">
        <v>768</v>
      </c>
      <c r="Z634" s="77">
        <v>24</v>
      </c>
      <c r="AA634" s="89">
        <f t="shared" si="80"/>
        <v>0.30719999999999997</v>
      </c>
      <c r="AB634" s="77" t="s">
        <v>88</v>
      </c>
      <c r="AC634" s="78">
        <v>44681</v>
      </c>
      <c r="AD634" s="77"/>
      <c r="AE634" s="77" t="s">
        <v>2142</v>
      </c>
      <c r="AF634" s="77" t="str">
        <f t="shared" si="81"/>
        <v>CA0761041516T</v>
      </c>
      <c r="AG634" s="77">
        <f t="shared" si="82"/>
        <v>768</v>
      </c>
      <c r="AH634" s="77">
        <f t="shared" si="83"/>
        <v>24</v>
      </c>
      <c r="AI634" s="89">
        <f t="shared" si="84"/>
        <v>0.30719999999999997</v>
      </c>
      <c r="AJ634" s="77" t="s">
        <v>2143</v>
      </c>
      <c r="AK634" s="77" t="s">
        <v>3657</v>
      </c>
      <c r="AL634" s="78">
        <v>44677</v>
      </c>
      <c r="AM634" s="78">
        <v>44677</v>
      </c>
      <c r="AN634" s="78">
        <v>44678</v>
      </c>
      <c r="AO634" s="78">
        <v>44678</v>
      </c>
      <c r="AP634" s="78">
        <v>44678</v>
      </c>
      <c r="AQ634" s="77" t="s">
        <v>89</v>
      </c>
      <c r="AR634" s="77"/>
      <c r="AS634" s="77" t="s">
        <v>3657</v>
      </c>
      <c r="AT634" s="78"/>
      <c r="AU634" s="78"/>
      <c r="AV634" s="78"/>
      <c r="AW634" s="77" t="s">
        <v>1198</v>
      </c>
      <c r="AX634" s="77" t="s">
        <v>116</v>
      </c>
      <c r="AY634" s="576"/>
      <c r="AZ634" s="576"/>
      <c r="BA634" s="576"/>
      <c r="BB634" s="576"/>
      <c r="BC634" s="576"/>
      <c r="BD634" s="576"/>
      <c r="BE634" s="77">
        <f t="shared" si="85"/>
        <v>18</v>
      </c>
      <c r="BF634" s="77">
        <f t="shared" si="86"/>
        <v>4</v>
      </c>
      <c r="BG634" s="77">
        <f t="shared" si="87"/>
        <v>2022</v>
      </c>
      <c r="BH634" s="89"/>
    </row>
    <row r="635" spans="1:60">
      <c r="A635" s="77" t="s">
        <v>428</v>
      </c>
      <c r="B635" s="77" t="s">
        <v>230</v>
      </c>
      <c r="C635" s="77" t="s">
        <v>3658</v>
      </c>
      <c r="D635" s="78"/>
      <c r="E635" s="77" t="s">
        <v>3602</v>
      </c>
      <c r="F635" s="77" t="s">
        <v>2135</v>
      </c>
      <c r="G635" s="77" t="s">
        <v>2147</v>
      </c>
      <c r="H635" s="77" t="s">
        <v>2148</v>
      </c>
      <c r="I635" s="77" t="s">
        <v>531</v>
      </c>
      <c r="J635" s="77" t="s">
        <v>110</v>
      </c>
      <c r="K635" s="77">
        <v>91761</v>
      </c>
      <c r="L635" s="77" t="s">
        <v>840</v>
      </c>
      <c r="M635" s="77" t="s">
        <v>3599</v>
      </c>
      <c r="N635" s="77"/>
      <c r="O635" s="77"/>
      <c r="P635" s="77"/>
      <c r="Q635" s="77" t="s">
        <v>1267</v>
      </c>
      <c r="R635" s="77"/>
      <c r="S635" s="77"/>
      <c r="T635" s="77" t="s">
        <v>2652</v>
      </c>
      <c r="U635" s="77">
        <v>30390156</v>
      </c>
      <c r="V635" s="77">
        <v>14.75</v>
      </c>
      <c r="W635" s="77" t="s">
        <v>2552</v>
      </c>
      <c r="X635" s="77">
        <v>400</v>
      </c>
      <c r="Y635" s="77">
        <v>768</v>
      </c>
      <c r="Z635" s="77">
        <v>24</v>
      </c>
      <c r="AA635" s="89">
        <f t="shared" si="80"/>
        <v>0.30719999999999997</v>
      </c>
      <c r="AB635" s="77" t="s">
        <v>88</v>
      </c>
      <c r="AC635" s="78">
        <v>44681</v>
      </c>
      <c r="AD635" s="77"/>
      <c r="AE635" s="77" t="s">
        <v>2142</v>
      </c>
      <c r="AF635" s="77" t="str">
        <f t="shared" si="81"/>
        <v>CA0761041517T</v>
      </c>
      <c r="AG635" s="77">
        <f t="shared" si="82"/>
        <v>768</v>
      </c>
      <c r="AH635" s="77">
        <f t="shared" si="83"/>
        <v>24</v>
      </c>
      <c r="AI635" s="89">
        <f t="shared" si="84"/>
        <v>0.30719999999999997</v>
      </c>
      <c r="AJ635" s="77" t="s">
        <v>2143</v>
      </c>
      <c r="AK635" s="77" t="s">
        <v>3658</v>
      </c>
      <c r="AL635" s="78">
        <v>44677</v>
      </c>
      <c r="AM635" s="78">
        <v>44677</v>
      </c>
      <c r="AN635" s="78">
        <v>44678</v>
      </c>
      <c r="AO635" s="78">
        <v>44678</v>
      </c>
      <c r="AP635" s="78">
        <v>44678</v>
      </c>
      <c r="AQ635" s="77" t="s">
        <v>89</v>
      </c>
      <c r="AR635" s="77"/>
      <c r="AS635" s="77" t="s">
        <v>3658</v>
      </c>
      <c r="AT635" s="78"/>
      <c r="AU635" s="78"/>
      <c r="AV635" s="78"/>
      <c r="AW635" s="77" t="s">
        <v>1198</v>
      </c>
      <c r="AX635" s="77" t="s">
        <v>116</v>
      </c>
      <c r="AY635" s="576"/>
      <c r="AZ635" s="576"/>
      <c r="BA635" s="576"/>
      <c r="BB635" s="576"/>
      <c r="BC635" s="576"/>
      <c r="BD635" s="576"/>
      <c r="BE635" s="77">
        <f t="shared" si="85"/>
        <v>18</v>
      </c>
      <c r="BF635" s="77">
        <f t="shared" si="86"/>
        <v>4</v>
      </c>
      <c r="BG635" s="77">
        <f t="shared" si="87"/>
        <v>2022</v>
      </c>
      <c r="BH635" s="89"/>
    </row>
    <row r="636" spans="1:60">
      <c r="A636" s="77" t="s">
        <v>428</v>
      </c>
      <c r="B636" s="77" t="s">
        <v>1264</v>
      </c>
      <c r="C636" s="77" t="s">
        <v>3659</v>
      </c>
      <c r="D636" s="78"/>
      <c r="E636" s="77" t="s">
        <v>3660</v>
      </c>
      <c r="F636" s="77" t="s">
        <v>2135</v>
      </c>
      <c r="G636" s="77" t="s">
        <v>2147</v>
      </c>
      <c r="H636" s="77" t="s">
        <v>2148</v>
      </c>
      <c r="I636" s="77" t="s">
        <v>531</v>
      </c>
      <c r="J636" s="77" t="s">
        <v>110</v>
      </c>
      <c r="K636" s="77">
        <v>91761</v>
      </c>
      <c r="L636" s="77" t="s">
        <v>363</v>
      </c>
      <c r="M636" s="77" t="s">
        <v>3605</v>
      </c>
      <c r="N636" s="77"/>
      <c r="O636" s="77"/>
      <c r="P636" s="77"/>
      <c r="Q636" s="77" t="s">
        <v>1267</v>
      </c>
      <c r="R636" s="77"/>
      <c r="S636" s="77"/>
      <c r="T636" s="77" t="s">
        <v>2764</v>
      </c>
      <c r="U636" s="77">
        <v>30390156</v>
      </c>
      <c r="V636" s="77">
        <v>14.75</v>
      </c>
      <c r="W636" s="77" t="s">
        <v>2552</v>
      </c>
      <c r="X636" s="77">
        <v>400</v>
      </c>
      <c r="Y636" s="77">
        <v>576</v>
      </c>
      <c r="Z636" s="77">
        <v>18</v>
      </c>
      <c r="AA636" s="89">
        <f t="shared" si="80"/>
        <v>0.23039999999999999</v>
      </c>
      <c r="AB636" s="77" t="s">
        <v>88</v>
      </c>
      <c r="AC636" s="78">
        <v>44681</v>
      </c>
      <c r="AD636" s="77"/>
      <c r="AE636" s="77" t="s">
        <v>2142</v>
      </c>
      <c r="AF636" s="77" t="str">
        <f t="shared" si="81"/>
        <v>CA9853041329T</v>
      </c>
      <c r="AG636" s="77">
        <f t="shared" si="82"/>
        <v>576</v>
      </c>
      <c r="AH636" s="77">
        <f t="shared" si="83"/>
        <v>18</v>
      </c>
      <c r="AI636" s="89">
        <f t="shared" si="84"/>
        <v>0.23039999999999999</v>
      </c>
      <c r="AJ636" s="77" t="s">
        <v>2143</v>
      </c>
      <c r="AK636" s="77" t="s">
        <v>3659</v>
      </c>
      <c r="AL636" s="78">
        <v>44677</v>
      </c>
      <c r="AM636" s="78">
        <v>44677</v>
      </c>
      <c r="AN636" s="78">
        <v>44678</v>
      </c>
      <c r="AO636" s="78">
        <v>44678</v>
      </c>
      <c r="AP636" s="78">
        <v>44678</v>
      </c>
      <c r="AQ636" s="77" t="s">
        <v>89</v>
      </c>
      <c r="AR636" s="77"/>
      <c r="AS636" s="77" t="s">
        <v>3659</v>
      </c>
      <c r="AT636" s="78"/>
      <c r="AU636" s="78"/>
      <c r="AV636" s="78"/>
      <c r="AW636" s="77" t="s">
        <v>1198</v>
      </c>
      <c r="AX636" s="77" t="s">
        <v>116</v>
      </c>
      <c r="AY636" s="576"/>
      <c r="AZ636" s="576"/>
      <c r="BA636" s="576"/>
      <c r="BB636" s="576"/>
      <c r="BC636" s="576"/>
      <c r="BD636" s="576"/>
      <c r="BE636" s="77">
        <f t="shared" si="85"/>
        <v>18</v>
      </c>
      <c r="BF636" s="77">
        <f t="shared" si="86"/>
        <v>4</v>
      </c>
      <c r="BG636" s="77">
        <f t="shared" si="87"/>
        <v>2022</v>
      </c>
      <c r="BH636" s="89"/>
    </row>
    <row r="637" spans="1:60">
      <c r="A637" s="77" t="s">
        <v>428</v>
      </c>
      <c r="B637" s="77" t="s">
        <v>1264</v>
      </c>
      <c r="C637" s="77" t="s">
        <v>3661</v>
      </c>
      <c r="D637" s="78"/>
      <c r="E637" s="77" t="s">
        <v>3660</v>
      </c>
      <c r="F637" s="77" t="s">
        <v>2135</v>
      </c>
      <c r="G637" s="77" t="s">
        <v>2147</v>
      </c>
      <c r="H637" s="77" t="s">
        <v>2148</v>
      </c>
      <c r="I637" s="77" t="s">
        <v>531</v>
      </c>
      <c r="J637" s="77" t="s">
        <v>110</v>
      </c>
      <c r="K637" s="77">
        <v>91761</v>
      </c>
      <c r="L637" s="77" t="s">
        <v>363</v>
      </c>
      <c r="M637" s="77" t="s">
        <v>3605</v>
      </c>
      <c r="N637" s="77"/>
      <c r="O637" s="77"/>
      <c r="P637" s="77"/>
      <c r="Q637" s="77" t="s">
        <v>1267</v>
      </c>
      <c r="R637" s="77"/>
      <c r="S637" s="77"/>
      <c r="T637" s="77" t="s">
        <v>2764</v>
      </c>
      <c r="U637" s="77">
        <v>30390156</v>
      </c>
      <c r="V637" s="77">
        <v>14.75</v>
      </c>
      <c r="W637" s="77" t="s">
        <v>2552</v>
      </c>
      <c r="X637" s="77">
        <v>400</v>
      </c>
      <c r="Y637" s="77">
        <v>576</v>
      </c>
      <c r="Z637" s="77">
        <v>18</v>
      </c>
      <c r="AA637" s="89">
        <f t="shared" si="80"/>
        <v>0.23039999999999999</v>
      </c>
      <c r="AB637" s="77" t="s">
        <v>88</v>
      </c>
      <c r="AC637" s="78">
        <v>44681</v>
      </c>
      <c r="AD637" s="77"/>
      <c r="AE637" s="77" t="s">
        <v>2142</v>
      </c>
      <c r="AF637" s="77" t="str">
        <f t="shared" si="81"/>
        <v>CA9853041330T</v>
      </c>
      <c r="AG637" s="77">
        <f t="shared" si="82"/>
        <v>576</v>
      </c>
      <c r="AH637" s="77">
        <f t="shared" si="83"/>
        <v>18</v>
      </c>
      <c r="AI637" s="89">
        <f t="shared" si="84"/>
        <v>0.23039999999999999</v>
      </c>
      <c r="AJ637" s="77" t="s">
        <v>2143</v>
      </c>
      <c r="AK637" s="77" t="s">
        <v>3661</v>
      </c>
      <c r="AL637" s="78">
        <v>44677</v>
      </c>
      <c r="AM637" s="78">
        <v>44677</v>
      </c>
      <c r="AN637" s="78">
        <v>44678</v>
      </c>
      <c r="AO637" s="78">
        <v>44678</v>
      </c>
      <c r="AP637" s="78">
        <v>44678</v>
      </c>
      <c r="AQ637" s="77" t="s">
        <v>89</v>
      </c>
      <c r="AR637" s="77"/>
      <c r="AS637" s="77" t="s">
        <v>3661</v>
      </c>
      <c r="AT637" s="78"/>
      <c r="AU637" s="78"/>
      <c r="AV637" s="78"/>
      <c r="AW637" s="77" t="s">
        <v>1198</v>
      </c>
      <c r="AX637" s="77" t="s">
        <v>116</v>
      </c>
      <c r="AY637" s="576"/>
      <c r="AZ637" s="576"/>
      <c r="BA637" s="576"/>
      <c r="BB637" s="576"/>
      <c r="BC637" s="576"/>
      <c r="BD637" s="576"/>
      <c r="BE637" s="77">
        <f t="shared" si="85"/>
        <v>18</v>
      </c>
      <c r="BF637" s="77">
        <f t="shared" si="86"/>
        <v>4</v>
      </c>
      <c r="BG637" s="77">
        <f t="shared" si="87"/>
        <v>2022</v>
      </c>
      <c r="BH637" s="89"/>
    </row>
    <row r="638" spans="1:60">
      <c r="A638" s="77" t="s">
        <v>428</v>
      </c>
      <c r="B638" s="77" t="s">
        <v>56</v>
      </c>
      <c r="C638" s="77" t="s">
        <v>3639</v>
      </c>
      <c r="D638" s="78"/>
      <c r="E638" s="77" t="s">
        <v>3313</v>
      </c>
      <c r="F638" s="77" t="s">
        <v>2368</v>
      </c>
      <c r="G638" s="77" t="s">
        <v>2369</v>
      </c>
      <c r="H638" s="77" t="s">
        <v>2370</v>
      </c>
      <c r="I638" s="77" t="s">
        <v>2371</v>
      </c>
      <c r="J638" s="77" t="s">
        <v>110</v>
      </c>
      <c r="K638" s="77">
        <v>94601</v>
      </c>
      <c r="L638" s="77" t="s">
        <v>341</v>
      </c>
      <c r="M638" s="77" t="s">
        <v>3314</v>
      </c>
      <c r="N638" s="77"/>
      <c r="O638" s="77"/>
      <c r="P638" s="77"/>
      <c r="Q638" s="77" t="s">
        <v>1267</v>
      </c>
      <c r="R638" s="77"/>
      <c r="S638" s="77"/>
      <c r="T638" s="77" t="s">
        <v>3155</v>
      </c>
      <c r="U638" s="77">
        <v>30390256</v>
      </c>
      <c r="V638" s="77">
        <v>14.75</v>
      </c>
      <c r="W638" s="77" t="s">
        <v>2197</v>
      </c>
      <c r="X638" s="77">
        <v>400</v>
      </c>
      <c r="Y638" s="77">
        <v>624</v>
      </c>
      <c r="Z638" s="77">
        <v>24</v>
      </c>
      <c r="AA638" s="89">
        <f t="shared" si="80"/>
        <v>0.24959999999999999</v>
      </c>
      <c r="AB638" s="77" t="s">
        <v>70</v>
      </c>
      <c r="AC638" s="78">
        <v>44681</v>
      </c>
      <c r="AD638" s="77"/>
      <c r="AE638" s="77" t="s">
        <v>2142</v>
      </c>
      <c r="AF638" s="77" t="str">
        <f t="shared" si="81"/>
        <v>CA0822040769T</v>
      </c>
      <c r="AG638" s="77">
        <f t="shared" si="82"/>
        <v>624</v>
      </c>
      <c r="AH638" s="77">
        <f t="shared" si="83"/>
        <v>24</v>
      </c>
      <c r="AI638" s="89">
        <f t="shared" si="84"/>
        <v>0.24959999999999999</v>
      </c>
      <c r="AJ638" s="77" t="s">
        <v>2143</v>
      </c>
      <c r="AK638" s="77" t="s">
        <v>3639</v>
      </c>
      <c r="AL638" s="78">
        <v>44673</v>
      </c>
      <c r="AM638" s="78">
        <v>44673</v>
      </c>
      <c r="AN638" s="78">
        <v>44678</v>
      </c>
      <c r="AO638" s="78">
        <v>44678</v>
      </c>
      <c r="AP638" s="78">
        <v>44678</v>
      </c>
      <c r="AQ638" s="77" t="s">
        <v>89</v>
      </c>
      <c r="AR638" s="77" t="s">
        <v>3640</v>
      </c>
      <c r="AS638" s="77" t="s">
        <v>3639</v>
      </c>
      <c r="AT638" s="78"/>
      <c r="AU638" s="78"/>
      <c r="AV638" s="78"/>
      <c r="AW638" s="77" t="s">
        <v>1198</v>
      </c>
      <c r="AX638" s="77" t="s">
        <v>116</v>
      </c>
      <c r="AY638" s="576"/>
      <c r="AZ638" s="576"/>
      <c r="BA638" s="576"/>
      <c r="BB638" s="576"/>
      <c r="BC638" s="576"/>
      <c r="BD638" s="576"/>
      <c r="BE638" s="77">
        <f t="shared" si="85"/>
        <v>18</v>
      </c>
      <c r="BF638" s="77">
        <f t="shared" si="86"/>
        <v>4</v>
      </c>
      <c r="BG638" s="77">
        <f t="shared" si="87"/>
        <v>2022</v>
      </c>
      <c r="BH638" s="89"/>
    </row>
    <row r="639" spans="1:60">
      <c r="A639" s="77" t="s">
        <v>428</v>
      </c>
      <c r="B639" s="77" t="s">
        <v>56</v>
      </c>
      <c r="C639" s="77" t="s">
        <v>3662</v>
      </c>
      <c r="D639" s="78"/>
      <c r="E639" s="77" t="s">
        <v>3175</v>
      </c>
      <c r="F639" s="77" t="s">
        <v>2135</v>
      </c>
      <c r="G639" s="77" t="s">
        <v>2136</v>
      </c>
      <c r="H639" s="77" t="s">
        <v>2137</v>
      </c>
      <c r="I639" s="77" t="s">
        <v>2138</v>
      </c>
      <c r="J639" s="77" t="s">
        <v>110</v>
      </c>
      <c r="K639" s="77">
        <v>90248</v>
      </c>
      <c r="L639" s="77" t="s">
        <v>1225</v>
      </c>
      <c r="M639" s="77" t="s">
        <v>1226</v>
      </c>
      <c r="N639" s="77" t="s">
        <v>565</v>
      </c>
      <c r="O639" s="77" t="s">
        <v>110</v>
      </c>
      <c r="P639" s="77">
        <v>94544</v>
      </c>
      <c r="Q639" s="77" t="s">
        <v>1267</v>
      </c>
      <c r="R639" s="77"/>
      <c r="S639" s="77"/>
      <c r="T639" s="77" t="s">
        <v>3155</v>
      </c>
      <c r="U639" s="77">
        <v>30390256</v>
      </c>
      <c r="V639" s="77">
        <v>14.75</v>
      </c>
      <c r="W639" s="77" t="s">
        <v>2197</v>
      </c>
      <c r="X639" s="77">
        <v>400</v>
      </c>
      <c r="Y639" s="77">
        <v>624</v>
      </c>
      <c r="Z639" s="77">
        <v>24</v>
      </c>
      <c r="AA639" s="89">
        <f t="shared" si="80"/>
        <v>0.24959999999999999</v>
      </c>
      <c r="AB639" s="77" t="s">
        <v>70</v>
      </c>
      <c r="AC639" s="78">
        <v>44681</v>
      </c>
      <c r="AD639" s="77"/>
      <c r="AE639" s="77" t="s">
        <v>2142</v>
      </c>
      <c r="AF639" s="77" t="str">
        <f t="shared" si="81"/>
        <v>CA0823040728T</v>
      </c>
      <c r="AG639" s="77">
        <f t="shared" si="82"/>
        <v>624</v>
      </c>
      <c r="AH639" s="77">
        <f t="shared" si="83"/>
        <v>24</v>
      </c>
      <c r="AI639" s="89">
        <f t="shared" si="84"/>
        <v>0.24959999999999999</v>
      </c>
      <c r="AJ639" s="77" t="s">
        <v>2143</v>
      </c>
      <c r="AK639" s="77" t="s">
        <v>3662</v>
      </c>
      <c r="AL639" s="78">
        <v>44677</v>
      </c>
      <c r="AM639" s="78">
        <v>44677</v>
      </c>
      <c r="AN639" s="78">
        <v>44678</v>
      </c>
      <c r="AO639" s="78">
        <v>44678</v>
      </c>
      <c r="AP639" s="78">
        <v>44678</v>
      </c>
      <c r="AQ639" s="77" t="s">
        <v>89</v>
      </c>
      <c r="AR639" s="77" t="s">
        <v>3663</v>
      </c>
      <c r="AS639" s="77" t="s">
        <v>3662</v>
      </c>
      <c r="AT639" s="78"/>
      <c r="AU639" s="78"/>
      <c r="AV639" s="78"/>
      <c r="AW639" s="77" t="s">
        <v>1198</v>
      </c>
      <c r="AX639" s="77" t="s">
        <v>116</v>
      </c>
      <c r="AY639" s="576">
        <v>1900</v>
      </c>
      <c r="AZ639" s="576"/>
      <c r="BA639" s="576"/>
      <c r="BB639" s="576"/>
      <c r="BC639" s="576"/>
      <c r="BD639" s="576"/>
      <c r="BE639" s="77">
        <f t="shared" si="85"/>
        <v>18</v>
      </c>
      <c r="BF639" s="77">
        <f t="shared" si="86"/>
        <v>4</v>
      </c>
      <c r="BG639" s="77">
        <f t="shared" si="87"/>
        <v>2022</v>
      </c>
      <c r="BH639" s="89"/>
    </row>
    <row r="640" spans="1:60">
      <c r="A640" s="77" t="s">
        <v>428</v>
      </c>
      <c r="B640" s="77" t="s">
        <v>79</v>
      </c>
      <c r="C640" s="77" t="s">
        <v>3666</v>
      </c>
      <c r="D640" s="78"/>
      <c r="E640" s="77" t="s">
        <v>3667</v>
      </c>
      <c r="F640" s="77" t="s">
        <v>2135</v>
      </c>
      <c r="G640" s="77" t="s">
        <v>2147</v>
      </c>
      <c r="H640" s="77" t="s">
        <v>2148</v>
      </c>
      <c r="I640" s="77" t="s">
        <v>531</v>
      </c>
      <c r="J640" s="77" t="s">
        <v>110</v>
      </c>
      <c r="K640" s="77">
        <v>91761</v>
      </c>
      <c r="L640" s="77" t="s">
        <v>529</v>
      </c>
      <c r="M640" s="77" t="s">
        <v>3668</v>
      </c>
      <c r="N640" s="77"/>
      <c r="O640" s="77"/>
      <c r="P640" s="77"/>
      <c r="Q640" s="77" t="s">
        <v>1267</v>
      </c>
      <c r="R640" s="77"/>
      <c r="S640" s="77"/>
      <c r="T640" s="77" t="s">
        <v>3416</v>
      </c>
      <c r="U640" s="77">
        <v>30390156</v>
      </c>
      <c r="V640" s="77">
        <v>14.75</v>
      </c>
      <c r="W640" s="77" t="s">
        <v>2552</v>
      </c>
      <c r="X640" s="77">
        <v>400</v>
      </c>
      <c r="Y640" s="77">
        <v>768</v>
      </c>
      <c r="Z640" s="77">
        <v>24</v>
      </c>
      <c r="AA640" s="89">
        <f t="shared" si="80"/>
        <v>0.30719999999999997</v>
      </c>
      <c r="AB640" s="77" t="s">
        <v>88</v>
      </c>
      <c r="AC640" s="78">
        <v>44681</v>
      </c>
      <c r="AD640" s="77"/>
      <c r="AE640" s="77" t="s">
        <v>2142</v>
      </c>
      <c r="AF640" s="77" t="str">
        <f t="shared" si="81"/>
        <v>CA6951042036T</v>
      </c>
      <c r="AG640" s="77">
        <f t="shared" si="82"/>
        <v>768</v>
      </c>
      <c r="AH640" s="77">
        <f t="shared" si="83"/>
        <v>24</v>
      </c>
      <c r="AI640" s="89">
        <f t="shared" si="84"/>
        <v>0.30719999999999997</v>
      </c>
      <c r="AJ640" s="77" t="s">
        <v>2143</v>
      </c>
      <c r="AK640" s="77" t="s">
        <v>3666</v>
      </c>
      <c r="AL640" s="78">
        <v>44678</v>
      </c>
      <c r="AM640" s="78">
        <v>44678</v>
      </c>
      <c r="AN640" s="78">
        <v>44678</v>
      </c>
      <c r="AO640" s="78">
        <v>44678</v>
      </c>
      <c r="AP640" s="78">
        <v>44678</v>
      </c>
      <c r="AQ640" s="77" t="s">
        <v>89</v>
      </c>
      <c r="AR640" s="77"/>
      <c r="AS640" s="77" t="s">
        <v>3666</v>
      </c>
      <c r="AT640" s="78"/>
      <c r="AU640" s="78"/>
      <c r="AV640" s="78"/>
      <c r="AW640" s="77" t="s">
        <v>1198</v>
      </c>
      <c r="AX640" s="77" t="s">
        <v>116</v>
      </c>
      <c r="AY640" s="576"/>
      <c r="AZ640" s="576"/>
      <c r="BA640" s="576"/>
      <c r="BB640" s="576"/>
      <c r="BC640" s="576"/>
      <c r="BD640" s="576"/>
      <c r="BE640" s="77">
        <f t="shared" si="85"/>
        <v>18</v>
      </c>
      <c r="BF640" s="77">
        <f t="shared" si="86"/>
        <v>4</v>
      </c>
      <c r="BG640" s="77">
        <f t="shared" si="87"/>
        <v>2022</v>
      </c>
      <c r="BH640" s="89"/>
    </row>
    <row r="641" spans="1:60">
      <c r="A641" s="77" t="s">
        <v>428</v>
      </c>
      <c r="B641" s="77" t="s">
        <v>56</v>
      </c>
      <c r="C641" s="77" t="s">
        <v>3669</v>
      </c>
      <c r="D641" s="78"/>
      <c r="E641" s="77">
        <v>114174</v>
      </c>
      <c r="F641" s="77" t="s">
        <v>2135</v>
      </c>
      <c r="G641" s="77" t="s">
        <v>2147</v>
      </c>
      <c r="H641" s="77" t="s">
        <v>2148</v>
      </c>
      <c r="I641" s="77" t="s">
        <v>531</v>
      </c>
      <c r="J641" s="77" t="s">
        <v>110</v>
      </c>
      <c r="K641" s="77">
        <v>91761</v>
      </c>
      <c r="L641" s="77" t="s">
        <v>2159</v>
      </c>
      <c r="M641" s="77" t="s">
        <v>3619</v>
      </c>
      <c r="N641" s="77"/>
      <c r="O641" s="77"/>
      <c r="P641" s="77"/>
      <c r="Q641" s="77" t="s">
        <v>1267</v>
      </c>
      <c r="R641" s="77"/>
      <c r="S641" s="77"/>
      <c r="T641" s="77" t="s">
        <v>3498</v>
      </c>
      <c r="U641" s="77">
        <v>30390456</v>
      </c>
      <c r="V641" s="77">
        <v>14.75</v>
      </c>
      <c r="W641" s="77" t="s">
        <v>2141</v>
      </c>
      <c r="X641" s="77">
        <v>400</v>
      </c>
      <c r="Y641" s="77">
        <v>832</v>
      </c>
      <c r="Z641" s="77">
        <v>26</v>
      </c>
      <c r="AA641" s="89">
        <f t="shared" si="80"/>
        <v>0.33279999999999998</v>
      </c>
      <c r="AB641" s="77" t="s">
        <v>70</v>
      </c>
      <c r="AC641" s="78">
        <v>44681</v>
      </c>
      <c r="AD641" s="77"/>
      <c r="AE641" s="77" t="s">
        <v>2142</v>
      </c>
      <c r="AF641" s="77" t="str">
        <f t="shared" si="81"/>
        <v>CA4174041344T</v>
      </c>
      <c r="AG641" s="77">
        <f t="shared" si="82"/>
        <v>832</v>
      </c>
      <c r="AH641" s="77">
        <f t="shared" si="83"/>
        <v>26</v>
      </c>
      <c r="AI641" s="89">
        <f t="shared" si="84"/>
        <v>0.33279999999999998</v>
      </c>
      <c r="AJ641" s="77" t="s">
        <v>2143</v>
      </c>
      <c r="AK641" s="77" t="s">
        <v>3669</v>
      </c>
      <c r="AL641" s="78">
        <v>44678</v>
      </c>
      <c r="AM641" s="78">
        <v>44678</v>
      </c>
      <c r="AN641" s="78">
        <v>44678</v>
      </c>
      <c r="AO641" s="78">
        <v>44678</v>
      </c>
      <c r="AP641" s="78">
        <v>44678</v>
      </c>
      <c r="AQ641" s="77" t="s">
        <v>89</v>
      </c>
      <c r="AR641" s="77"/>
      <c r="AS641" s="77" t="s">
        <v>3669</v>
      </c>
      <c r="AT641" s="78"/>
      <c r="AU641" s="78"/>
      <c r="AV641" s="78"/>
      <c r="AW641" s="77" t="s">
        <v>1198</v>
      </c>
      <c r="AX641" s="77" t="s">
        <v>116</v>
      </c>
      <c r="AY641" s="576"/>
      <c r="AZ641" s="576"/>
      <c r="BA641" s="576"/>
      <c r="BB641" s="576"/>
      <c r="BC641" s="576"/>
      <c r="BD641" s="576"/>
      <c r="BE641" s="77">
        <f t="shared" si="85"/>
        <v>18</v>
      </c>
      <c r="BF641" s="77">
        <f t="shared" si="86"/>
        <v>4</v>
      </c>
      <c r="BG641" s="77">
        <f t="shared" si="87"/>
        <v>2022</v>
      </c>
      <c r="BH641" s="89"/>
    </row>
    <row r="642" spans="1:60">
      <c r="A642" s="77" t="s">
        <v>428</v>
      </c>
      <c r="B642" s="77" t="s">
        <v>56</v>
      </c>
      <c r="C642" s="77" t="s">
        <v>3670</v>
      </c>
      <c r="D642" s="78"/>
      <c r="E642" s="77">
        <v>114174</v>
      </c>
      <c r="F642" s="77" t="s">
        <v>2135</v>
      </c>
      <c r="G642" s="77" t="s">
        <v>2147</v>
      </c>
      <c r="H642" s="77" t="s">
        <v>2148</v>
      </c>
      <c r="I642" s="77" t="s">
        <v>531</v>
      </c>
      <c r="J642" s="77" t="s">
        <v>110</v>
      </c>
      <c r="K642" s="77">
        <v>91761</v>
      </c>
      <c r="L642" s="77" t="s">
        <v>2159</v>
      </c>
      <c r="M642" s="77" t="s">
        <v>3619</v>
      </c>
      <c r="N642" s="77"/>
      <c r="O642" s="77"/>
      <c r="P642" s="77"/>
      <c r="Q642" s="77" t="s">
        <v>1267</v>
      </c>
      <c r="R642" s="77"/>
      <c r="S642" s="77"/>
      <c r="T642" s="77" t="s">
        <v>3498</v>
      </c>
      <c r="U642" s="77">
        <v>30390456</v>
      </c>
      <c r="V642" s="77">
        <v>14.75</v>
      </c>
      <c r="W642" s="77" t="s">
        <v>2141</v>
      </c>
      <c r="X642" s="77">
        <v>400</v>
      </c>
      <c r="Y642" s="77">
        <v>832</v>
      </c>
      <c r="Z642" s="77">
        <v>26</v>
      </c>
      <c r="AA642" s="89">
        <f t="shared" si="80"/>
        <v>0.33279999999999998</v>
      </c>
      <c r="AB642" s="77" t="s">
        <v>70</v>
      </c>
      <c r="AC642" s="78">
        <v>44681</v>
      </c>
      <c r="AD642" s="77"/>
      <c r="AE642" s="77" t="s">
        <v>2142</v>
      </c>
      <c r="AF642" s="77" t="str">
        <f t="shared" si="81"/>
        <v>CA4174041345T</v>
      </c>
      <c r="AG642" s="77">
        <f t="shared" si="82"/>
        <v>832</v>
      </c>
      <c r="AH642" s="77">
        <f t="shared" si="83"/>
        <v>26</v>
      </c>
      <c r="AI642" s="89">
        <f t="shared" si="84"/>
        <v>0.33279999999999998</v>
      </c>
      <c r="AJ642" s="77" t="s">
        <v>2143</v>
      </c>
      <c r="AK642" s="77" t="s">
        <v>3670</v>
      </c>
      <c r="AL642" s="78">
        <v>44678</v>
      </c>
      <c r="AM642" s="78">
        <v>44678</v>
      </c>
      <c r="AN642" s="78">
        <v>44678</v>
      </c>
      <c r="AO642" s="78">
        <v>44678</v>
      </c>
      <c r="AP642" s="78">
        <v>44678</v>
      </c>
      <c r="AQ642" s="77" t="s">
        <v>89</v>
      </c>
      <c r="AR642" s="77"/>
      <c r="AS642" s="77" t="s">
        <v>3670</v>
      </c>
      <c r="AT642" s="78"/>
      <c r="AU642" s="78"/>
      <c r="AV642" s="78"/>
      <c r="AW642" s="77" t="s">
        <v>1198</v>
      </c>
      <c r="AX642" s="77" t="s">
        <v>116</v>
      </c>
      <c r="AY642" s="576"/>
      <c r="AZ642" s="576"/>
      <c r="BA642" s="576"/>
      <c r="BB642" s="576"/>
      <c r="BC642" s="576"/>
      <c r="BD642" s="576"/>
      <c r="BE642" s="77">
        <f t="shared" si="85"/>
        <v>18</v>
      </c>
      <c r="BF642" s="77">
        <f t="shared" si="86"/>
        <v>4</v>
      </c>
      <c r="BG642" s="77">
        <f t="shared" si="87"/>
        <v>2022</v>
      </c>
      <c r="BH642" s="89"/>
    </row>
    <row r="643" spans="1:60">
      <c r="A643" s="77" t="s">
        <v>428</v>
      </c>
      <c r="B643" s="77" t="s">
        <v>56</v>
      </c>
      <c r="C643" s="77" t="s">
        <v>3671</v>
      </c>
      <c r="D643" s="78"/>
      <c r="E643" s="77">
        <v>114174</v>
      </c>
      <c r="F643" s="77" t="s">
        <v>2135</v>
      </c>
      <c r="G643" s="77" t="s">
        <v>2147</v>
      </c>
      <c r="H643" s="77" t="s">
        <v>2148</v>
      </c>
      <c r="I643" s="77" t="s">
        <v>531</v>
      </c>
      <c r="J643" s="77" t="s">
        <v>110</v>
      </c>
      <c r="K643" s="77">
        <v>91761</v>
      </c>
      <c r="L643" s="77" t="s">
        <v>2159</v>
      </c>
      <c r="M643" s="77" t="s">
        <v>3619</v>
      </c>
      <c r="N643" s="77"/>
      <c r="O643" s="77"/>
      <c r="P643" s="77"/>
      <c r="Q643" s="77" t="s">
        <v>1267</v>
      </c>
      <c r="R643" s="77"/>
      <c r="S643" s="77"/>
      <c r="T643" s="77" t="s">
        <v>3498</v>
      </c>
      <c r="U643" s="77">
        <v>30390456</v>
      </c>
      <c r="V643" s="77">
        <v>14.75</v>
      </c>
      <c r="W643" s="77" t="s">
        <v>2141</v>
      </c>
      <c r="X643" s="77">
        <v>400</v>
      </c>
      <c r="Y643" s="77">
        <v>832</v>
      </c>
      <c r="Z643" s="77">
        <v>26</v>
      </c>
      <c r="AA643" s="89">
        <f t="shared" si="80"/>
        <v>0.33279999999999998</v>
      </c>
      <c r="AB643" s="77" t="s">
        <v>70</v>
      </c>
      <c r="AC643" s="78">
        <v>44681</v>
      </c>
      <c r="AD643" s="77"/>
      <c r="AE643" s="77" t="s">
        <v>2142</v>
      </c>
      <c r="AF643" s="77" t="str">
        <f t="shared" si="81"/>
        <v>CA4174041346T</v>
      </c>
      <c r="AG643" s="77">
        <f t="shared" si="82"/>
        <v>832</v>
      </c>
      <c r="AH643" s="77">
        <f t="shared" si="83"/>
        <v>26</v>
      </c>
      <c r="AI643" s="89">
        <f t="shared" si="84"/>
        <v>0.33279999999999998</v>
      </c>
      <c r="AJ643" s="77" t="s">
        <v>2143</v>
      </c>
      <c r="AK643" s="77" t="s">
        <v>3671</v>
      </c>
      <c r="AL643" s="78">
        <v>44678</v>
      </c>
      <c r="AM643" s="78">
        <v>44678</v>
      </c>
      <c r="AN643" s="78">
        <v>44678</v>
      </c>
      <c r="AO643" s="78">
        <v>44678</v>
      </c>
      <c r="AP643" s="78">
        <v>44678</v>
      </c>
      <c r="AQ643" s="77" t="s">
        <v>89</v>
      </c>
      <c r="AR643" s="77"/>
      <c r="AS643" s="77" t="s">
        <v>3671</v>
      </c>
      <c r="AT643" s="78"/>
      <c r="AU643" s="78"/>
      <c r="AV643" s="78"/>
      <c r="AW643" s="77" t="s">
        <v>1198</v>
      </c>
      <c r="AX643" s="77" t="s">
        <v>116</v>
      </c>
      <c r="AY643" s="576"/>
      <c r="AZ643" s="576"/>
      <c r="BA643" s="576"/>
      <c r="BB643" s="576"/>
      <c r="BC643" s="576"/>
      <c r="BD643" s="576"/>
      <c r="BE643" s="77">
        <f t="shared" si="85"/>
        <v>18</v>
      </c>
      <c r="BF643" s="77">
        <f t="shared" si="86"/>
        <v>4</v>
      </c>
      <c r="BG643" s="77">
        <f t="shared" si="87"/>
        <v>2022</v>
      </c>
      <c r="BH643" s="89"/>
    </row>
    <row r="644" spans="1:60">
      <c r="A644" s="77" t="s">
        <v>428</v>
      </c>
      <c r="B644" s="77" t="s">
        <v>2132</v>
      </c>
      <c r="C644" s="77" t="s">
        <v>3672</v>
      </c>
      <c r="D644" s="78"/>
      <c r="E644" s="77" t="s">
        <v>3609</v>
      </c>
      <c r="F644" s="77" t="s">
        <v>2135</v>
      </c>
      <c r="G644" s="77" t="s">
        <v>2147</v>
      </c>
      <c r="H644" s="77" t="s">
        <v>2148</v>
      </c>
      <c r="I644" s="77" t="s">
        <v>531</v>
      </c>
      <c r="J644" s="77" t="s">
        <v>110</v>
      </c>
      <c r="K644" s="77">
        <v>91761</v>
      </c>
      <c r="L644" s="77" t="s">
        <v>2479</v>
      </c>
      <c r="M644" s="77" t="s">
        <v>3673</v>
      </c>
      <c r="N644" s="77"/>
      <c r="O644" s="77"/>
      <c r="P644" s="77"/>
      <c r="Q644" s="77" t="s">
        <v>1267</v>
      </c>
      <c r="R644" s="77"/>
      <c r="S644" s="77"/>
      <c r="T644" s="77" t="s">
        <v>3611</v>
      </c>
      <c r="U644" s="77">
        <v>30390156</v>
      </c>
      <c r="V644" s="77">
        <v>14.75</v>
      </c>
      <c r="W644" s="77" t="s">
        <v>2183</v>
      </c>
      <c r="X644" s="77">
        <v>400</v>
      </c>
      <c r="Y644" s="77">
        <v>768</v>
      </c>
      <c r="Z644" s="77">
        <v>24</v>
      </c>
      <c r="AA644" s="89">
        <f t="shared" si="80"/>
        <v>0.30719999999999997</v>
      </c>
      <c r="AB644" s="77" t="s">
        <v>88</v>
      </c>
      <c r="AC644" s="78">
        <v>44681</v>
      </c>
      <c r="AD644" s="77"/>
      <c r="AE644" s="77" t="s">
        <v>2142</v>
      </c>
      <c r="AF644" s="77" t="str">
        <f t="shared" si="81"/>
        <v>CA7903041526T</v>
      </c>
      <c r="AG644" s="77">
        <f t="shared" si="82"/>
        <v>768</v>
      </c>
      <c r="AH644" s="77">
        <f t="shared" si="83"/>
        <v>24</v>
      </c>
      <c r="AI644" s="89">
        <f t="shared" si="84"/>
        <v>0.30719999999999997</v>
      </c>
      <c r="AJ644" s="77" t="s">
        <v>2143</v>
      </c>
      <c r="AK644" s="77" t="s">
        <v>3672</v>
      </c>
      <c r="AL644" s="78">
        <v>44678</v>
      </c>
      <c r="AM644" s="78">
        <v>44678</v>
      </c>
      <c r="AN644" s="78">
        <v>44678</v>
      </c>
      <c r="AO644" s="78">
        <v>44678</v>
      </c>
      <c r="AP644" s="78">
        <v>44678</v>
      </c>
      <c r="AQ644" s="77" t="s">
        <v>89</v>
      </c>
      <c r="AR644" s="77"/>
      <c r="AS644" s="77" t="s">
        <v>3672</v>
      </c>
      <c r="AT644" s="78"/>
      <c r="AU644" s="78"/>
      <c r="AV644" s="78"/>
      <c r="AW644" s="77" t="s">
        <v>1198</v>
      </c>
      <c r="AX644" s="77" t="s">
        <v>116</v>
      </c>
      <c r="AY644" s="576"/>
      <c r="AZ644" s="576"/>
      <c r="BA644" s="576"/>
      <c r="BB644" s="576"/>
      <c r="BC644" s="576"/>
      <c r="BD644" s="576"/>
      <c r="BE644" s="77">
        <f t="shared" si="85"/>
        <v>18</v>
      </c>
      <c r="BF644" s="77">
        <f t="shared" si="86"/>
        <v>4</v>
      </c>
      <c r="BG644" s="77">
        <f t="shared" si="87"/>
        <v>2022</v>
      </c>
      <c r="BH644" s="89"/>
    </row>
    <row r="645" spans="1:60">
      <c r="A645" s="77" t="s">
        <v>428</v>
      </c>
      <c r="B645" s="77" t="s">
        <v>79</v>
      </c>
      <c r="C645" s="77" t="s">
        <v>3674</v>
      </c>
      <c r="D645" s="78"/>
      <c r="E645" s="77" t="s">
        <v>3675</v>
      </c>
      <c r="F645" s="77" t="s">
        <v>2135</v>
      </c>
      <c r="G645" s="77" t="s">
        <v>2147</v>
      </c>
      <c r="H645" s="77" t="s">
        <v>2148</v>
      </c>
      <c r="I645" s="77" t="s">
        <v>531</v>
      </c>
      <c r="J645" s="77" t="s">
        <v>110</v>
      </c>
      <c r="K645" s="77">
        <v>91761</v>
      </c>
      <c r="L645" s="77" t="s">
        <v>529</v>
      </c>
      <c r="M645" s="77" t="s">
        <v>3676</v>
      </c>
      <c r="N645" s="77"/>
      <c r="O645" s="77"/>
      <c r="P645" s="77"/>
      <c r="Q645" s="77" t="s">
        <v>1267</v>
      </c>
      <c r="R645" s="77"/>
      <c r="S645" s="77"/>
      <c r="T645" s="77" t="s">
        <v>3416</v>
      </c>
      <c r="U645" s="77">
        <v>30390156</v>
      </c>
      <c r="V645" s="77">
        <v>14.75</v>
      </c>
      <c r="W645" s="77" t="s">
        <v>2552</v>
      </c>
      <c r="X645" s="77">
        <v>400</v>
      </c>
      <c r="Y645" s="77">
        <v>768</v>
      </c>
      <c r="Z645" s="77">
        <v>24</v>
      </c>
      <c r="AA645" s="89">
        <f t="shared" si="80"/>
        <v>0.30719999999999997</v>
      </c>
      <c r="AB645" s="77" t="s">
        <v>70</v>
      </c>
      <c r="AC645" s="78">
        <v>44681</v>
      </c>
      <c r="AD645" s="77"/>
      <c r="AE645" s="77" t="s">
        <v>2142</v>
      </c>
      <c r="AF645" s="77" t="str">
        <f t="shared" si="81"/>
        <v>CA6952041817T</v>
      </c>
      <c r="AG645" s="77">
        <f t="shared" si="82"/>
        <v>768</v>
      </c>
      <c r="AH645" s="77">
        <f t="shared" si="83"/>
        <v>24</v>
      </c>
      <c r="AI645" s="89">
        <f t="shared" si="84"/>
        <v>0.30719999999999997</v>
      </c>
      <c r="AJ645" s="77" t="s">
        <v>2143</v>
      </c>
      <c r="AK645" s="77" t="s">
        <v>3674</v>
      </c>
      <c r="AL645" s="78">
        <v>44678</v>
      </c>
      <c r="AM645" s="78">
        <v>44678</v>
      </c>
      <c r="AN645" s="78">
        <v>44678</v>
      </c>
      <c r="AO645" s="78">
        <v>44678</v>
      </c>
      <c r="AP645" s="78">
        <v>44678</v>
      </c>
      <c r="AQ645" s="77" t="s">
        <v>89</v>
      </c>
      <c r="AR645" s="77"/>
      <c r="AS645" s="77" t="s">
        <v>3674</v>
      </c>
      <c r="AT645" s="78"/>
      <c r="AU645" s="78"/>
      <c r="AV645" s="78"/>
      <c r="AW645" s="77" t="s">
        <v>1198</v>
      </c>
      <c r="AX645" s="77" t="s">
        <v>116</v>
      </c>
      <c r="AY645" s="576"/>
      <c r="AZ645" s="576"/>
      <c r="BA645" s="576"/>
      <c r="BB645" s="576"/>
      <c r="BC645" s="576"/>
      <c r="BD645" s="576"/>
      <c r="BE645" s="77">
        <f t="shared" si="85"/>
        <v>18</v>
      </c>
      <c r="BF645" s="77">
        <f t="shared" si="86"/>
        <v>4</v>
      </c>
      <c r="BG645" s="77">
        <f t="shared" si="87"/>
        <v>2022</v>
      </c>
      <c r="BH645" s="89"/>
    </row>
    <row r="646" spans="1:60">
      <c r="A646" s="77" t="s">
        <v>55</v>
      </c>
      <c r="B646" s="77" t="s">
        <v>2132</v>
      </c>
      <c r="C646" s="77" t="s">
        <v>3677</v>
      </c>
      <c r="D646" s="78"/>
      <c r="E646" s="77" t="s">
        <v>3475</v>
      </c>
      <c r="F646" s="77" t="s">
        <v>2135</v>
      </c>
      <c r="G646" s="77" t="s">
        <v>2136</v>
      </c>
      <c r="H646" s="77" t="s">
        <v>2137</v>
      </c>
      <c r="I646" s="77" t="s">
        <v>2138</v>
      </c>
      <c r="J646" s="77" t="s">
        <v>110</v>
      </c>
      <c r="K646" s="77">
        <v>90248</v>
      </c>
      <c r="L646" s="77" t="s">
        <v>3678</v>
      </c>
      <c r="M646" s="77" t="s">
        <v>3679</v>
      </c>
      <c r="N646" s="77"/>
      <c r="O646" s="77"/>
      <c r="P646" s="77"/>
      <c r="Q646" s="77" t="s">
        <v>1267</v>
      </c>
      <c r="R646" s="77"/>
      <c r="S646" s="77"/>
      <c r="T646" s="77" t="s">
        <v>3478</v>
      </c>
      <c r="U646" s="77">
        <v>30361455</v>
      </c>
      <c r="V646" s="77">
        <v>25</v>
      </c>
      <c r="W646" s="77" t="s">
        <v>3479</v>
      </c>
      <c r="X646" s="77">
        <v>395</v>
      </c>
      <c r="Y646" s="77">
        <v>83</v>
      </c>
      <c r="Z646" s="77">
        <v>3</v>
      </c>
      <c r="AA646" s="89">
        <f t="shared" si="80"/>
        <v>3.2785000000000002E-2</v>
      </c>
      <c r="AB646" s="77" t="s">
        <v>88</v>
      </c>
      <c r="AC646" s="78">
        <v>44681</v>
      </c>
      <c r="AD646" s="77"/>
      <c r="AE646" s="77" t="s">
        <v>2142</v>
      </c>
      <c r="AF646" s="77" t="str">
        <f t="shared" si="81"/>
        <v>CA4044041202TX</v>
      </c>
      <c r="AG646" s="77">
        <f t="shared" si="82"/>
        <v>83</v>
      </c>
      <c r="AH646" s="77">
        <f t="shared" si="83"/>
        <v>3</v>
      </c>
      <c r="AI646" s="89">
        <f t="shared" si="84"/>
        <v>3.2785000000000002E-2</v>
      </c>
      <c r="AJ646" s="77" t="s">
        <v>2143</v>
      </c>
      <c r="AK646" s="77" t="s">
        <v>3677</v>
      </c>
      <c r="AL646" s="78">
        <v>44666</v>
      </c>
      <c r="AM646" s="78">
        <v>44666</v>
      </c>
      <c r="AN646" s="78">
        <v>44679</v>
      </c>
      <c r="AO646" s="78">
        <v>44679</v>
      </c>
      <c r="AP646" s="78">
        <v>44679</v>
      </c>
      <c r="AQ646" s="77" t="s">
        <v>89</v>
      </c>
      <c r="AR646" s="77" t="s">
        <v>3680</v>
      </c>
      <c r="AS646" s="77" t="s">
        <v>3677</v>
      </c>
      <c r="AT646" s="78"/>
      <c r="AU646" s="78"/>
      <c r="AV646" s="78"/>
      <c r="AW646" s="77" t="s">
        <v>2156</v>
      </c>
      <c r="AX646" s="77" t="s">
        <v>116</v>
      </c>
      <c r="AY646" s="576"/>
      <c r="AZ646" s="576"/>
      <c r="BA646" s="576"/>
      <c r="BB646" s="576"/>
      <c r="BC646" s="576"/>
      <c r="BD646" s="576"/>
      <c r="BE646" s="77">
        <f t="shared" si="85"/>
        <v>18</v>
      </c>
      <c r="BF646" s="77">
        <f t="shared" si="86"/>
        <v>4</v>
      </c>
      <c r="BG646" s="77">
        <f t="shared" si="87"/>
        <v>2022</v>
      </c>
      <c r="BH646" s="89"/>
    </row>
    <row r="647" spans="1:60">
      <c r="A647" s="77" t="s">
        <v>55</v>
      </c>
      <c r="B647" s="77" t="s">
        <v>2132</v>
      </c>
      <c r="C647" s="77" t="s">
        <v>3677</v>
      </c>
      <c r="D647" s="78"/>
      <c r="E647" s="77" t="s">
        <v>3475</v>
      </c>
      <c r="F647" s="77" t="s">
        <v>2135</v>
      </c>
      <c r="G647" s="77" t="s">
        <v>2136</v>
      </c>
      <c r="H647" s="77" t="s">
        <v>2137</v>
      </c>
      <c r="I647" s="77" t="s">
        <v>2138</v>
      </c>
      <c r="J647" s="77" t="s">
        <v>110</v>
      </c>
      <c r="K647" s="77">
        <v>90248</v>
      </c>
      <c r="L647" s="77" t="s">
        <v>3678</v>
      </c>
      <c r="M647" s="77" t="s">
        <v>3679</v>
      </c>
      <c r="N647" s="77"/>
      <c r="O647" s="77"/>
      <c r="P647" s="77"/>
      <c r="Q647" s="77" t="s">
        <v>1267</v>
      </c>
      <c r="R647" s="77"/>
      <c r="S647" s="77"/>
      <c r="T647" s="77" t="s">
        <v>3478</v>
      </c>
      <c r="U647" s="77">
        <v>30361455</v>
      </c>
      <c r="V647" s="77">
        <v>20</v>
      </c>
      <c r="W647" s="77" t="s">
        <v>3681</v>
      </c>
      <c r="X647" s="77">
        <v>395</v>
      </c>
      <c r="Y647" s="77">
        <v>16</v>
      </c>
      <c r="Z647" s="77">
        <v>1</v>
      </c>
      <c r="AA647" s="89">
        <f t="shared" si="80"/>
        <v>6.3200000000000001E-3</v>
      </c>
      <c r="AB647" s="77" t="s">
        <v>88</v>
      </c>
      <c r="AC647" s="78">
        <v>44681</v>
      </c>
      <c r="AD647" s="77"/>
      <c r="AE647" s="77" t="s">
        <v>2142</v>
      </c>
      <c r="AF647" s="77" t="str">
        <f t="shared" si="81"/>
        <v>CA4044041202TX</v>
      </c>
      <c r="AG647" s="77">
        <f t="shared" si="82"/>
        <v>16</v>
      </c>
      <c r="AH647" s="77">
        <f t="shared" si="83"/>
        <v>1</v>
      </c>
      <c r="AI647" s="89">
        <f t="shared" si="84"/>
        <v>6.3200000000000001E-3</v>
      </c>
      <c r="AJ647" s="77" t="s">
        <v>2143</v>
      </c>
      <c r="AK647" s="77" t="s">
        <v>3677</v>
      </c>
      <c r="AL647" s="78">
        <v>44666</v>
      </c>
      <c r="AM647" s="78">
        <v>44666</v>
      </c>
      <c r="AN647" s="78">
        <v>44679</v>
      </c>
      <c r="AO647" s="78">
        <v>44679</v>
      </c>
      <c r="AP647" s="78">
        <v>44679</v>
      </c>
      <c r="AQ647" s="77" t="s">
        <v>89</v>
      </c>
      <c r="AR647" s="77" t="s">
        <v>3680</v>
      </c>
      <c r="AS647" s="77" t="s">
        <v>3677</v>
      </c>
      <c r="AT647" s="78"/>
      <c r="AU647" s="78"/>
      <c r="AV647" s="78"/>
      <c r="AW647" s="77" t="s">
        <v>2156</v>
      </c>
      <c r="AX647" s="77" t="s">
        <v>116</v>
      </c>
      <c r="AY647" s="576"/>
      <c r="AZ647" s="576"/>
      <c r="BA647" s="576"/>
      <c r="BB647" s="576"/>
      <c r="BC647" s="576"/>
      <c r="BD647" s="576"/>
      <c r="BE647" s="77">
        <f t="shared" si="85"/>
        <v>18</v>
      </c>
      <c r="BF647" s="77">
        <f t="shared" si="86"/>
        <v>4</v>
      </c>
      <c r="BG647" s="77">
        <f t="shared" si="87"/>
        <v>2022</v>
      </c>
      <c r="BH647" s="89"/>
    </row>
    <row r="648" spans="1:60">
      <c r="A648" s="77" t="s">
        <v>428</v>
      </c>
      <c r="B648" s="77" t="s">
        <v>56</v>
      </c>
      <c r="C648" s="77" t="s">
        <v>3664</v>
      </c>
      <c r="D648" s="78"/>
      <c r="E648" s="77" t="s">
        <v>3175</v>
      </c>
      <c r="F648" s="77" t="s">
        <v>2135</v>
      </c>
      <c r="G648" s="77" t="s">
        <v>2136</v>
      </c>
      <c r="H648" s="77" t="s">
        <v>2137</v>
      </c>
      <c r="I648" s="77" t="s">
        <v>2138</v>
      </c>
      <c r="J648" s="77" t="s">
        <v>110</v>
      </c>
      <c r="K648" s="77">
        <v>90248</v>
      </c>
      <c r="L648" s="77" t="s">
        <v>1225</v>
      </c>
      <c r="M648" s="77" t="s">
        <v>1226</v>
      </c>
      <c r="N648" s="77" t="s">
        <v>565</v>
      </c>
      <c r="O648" s="77" t="s">
        <v>110</v>
      </c>
      <c r="P648" s="77">
        <v>94544</v>
      </c>
      <c r="Q648" s="77" t="s">
        <v>1267</v>
      </c>
      <c r="R648" s="77"/>
      <c r="S648" s="77"/>
      <c r="T648" s="77" t="s">
        <v>3155</v>
      </c>
      <c r="U648" s="77">
        <v>30390256</v>
      </c>
      <c r="V648" s="77">
        <v>14.75</v>
      </c>
      <c r="W648" s="77" t="s">
        <v>2197</v>
      </c>
      <c r="X648" s="77">
        <v>400</v>
      </c>
      <c r="Y648" s="77">
        <v>624</v>
      </c>
      <c r="Z648" s="77">
        <v>24</v>
      </c>
      <c r="AA648" s="89">
        <f t="shared" si="80"/>
        <v>0.24959999999999999</v>
      </c>
      <c r="AB648" s="77" t="s">
        <v>70</v>
      </c>
      <c r="AC648" s="78">
        <v>44681</v>
      </c>
      <c r="AD648" s="77"/>
      <c r="AE648" s="77" t="s">
        <v>2142</v>
      </c>
      <c r="AF648" s="77" t="str">
        <f t="shared" si="81"/>
        <v>CA0823040729T</v>
      </c>
      <c r="AG648" s="77">
        <f t="shared" si="82"/>
        <v>624</v>
      </c>
      <c r="AH648" s="77">
        <f t="shared" si="83"/>
        <v>24</v>
      </c>
      <c r="AI648" s="89">
        <f t="shared" si="84"/>
        <v>0.24959999999999999</v>
      </c>
      <c r="AJ648" s="77" t="s">
        <v>2143</v>
      </c>
      <c r="AK648" s="77" t="s">
        <v>3664</v>
      </c>
      <c r="AL648" s="78">
        <v>44677</v>
      </c>
      <c r="AM648" s="78">
        <v>44677</v>
      </c>
      <c r="AN648" s="78">
        <v>44678</v>
      </c>
      <c r="AO648" s="78">
        <v>44678</v>
      </c>
      <c r="AP648" s="78">
        <v>44678</v>
      </c>
      <c r="AQ648" s="77" t="s">
        <v>89</v>
      </c>
      <c r="AR648" s="77" t="s">
        <v>3665</v>
      </c>
      <c r="AS648" s="77" t="s">
        <v>3664</v>
      </c>
      <c r="AT648" s="78"/>
      <c r="AU648" s="78"/>
      <c r="AV648" s="78"/>
      <c r="AW648" s="77" t="s">
        <v>1198</v>
      </c>
      <c r="AX648" s="77" t="s">
        <v>116</v>
      </c>
      <c r="AY648" s="576">
        <v>1900</v>
      </c>
      <c r="AZ648" s="576"/>
      <c r="BA648" s="576"/>
      <c r="BB648" s="576"/>
      <c r="BC648" s="576"/>
      <c r="BD648" s="576"/>
      <c r="BE648" s="77">
        <f t="shared" si="85"/>
        <v>18</v>
      </c>
      <c r="BF648" s="77">
        <f t="shared" si="86"/>
        <v>4</v>
      </c>
      <c r="BG648" s="77">
        <f t="shared" si="87"/>
        <v>2022</v>
      </c>
      <c r="BH648" s="89"/>
    </row>
    <row r="649" spans="1:60">
      <c r="A649" s="77" t="s">
        <v>428</v>
      </c>
      <c r="B649" s="77" t="s">
        <v>56</v>
      </c>
      <c r="C649" s="77" t="s">
        <v>3684</v>
      </c>
      <c r="D649" s="78"/>
      <c r="E649" s="77">
        <v>114167</v>
      </c>
      <c r="F649" s="77" t="s">
        <v>2135</v>
      </c>
      <c r="G649" s="77" t="s">
        <v>3267</v>
      </c>
      <c r="H649" s="77" t="s">
        <v>3268</v>
      </c>
      <c r="I649" s="77" t="s">
        <v>2686</v>
      </c>
      <c r="J649" s="77" t="s">
        <v>110</v>
      </c>
      <c r="K649" s="77">
        <v>92833</v>
      </c>
      <c r="L649" s="77" t="s">
        <v>2159</v>
      </c>
      <c r="M649" s="77" t="s">
        <v>3497</v>
      </c>
      <c r="N649" s="77"/>
      <c r="O649" s="77"/>
      <c r="P649" s="77"/>
      <c r="Q649" s="77" t="s">
        <v>1267</v>
      </c>
      <c r="R649" s="77"/>
      <c r="S649" s="77"/>
      <c r="T649" s="77" t="s">
        <v>3498</v>
      </c>
      <c r="U649" s="77">
        <v>30390456</v>
      </c>
      <c r="V649" s="77">
        <v>14.75</v>
      </c>
      <c r="W649" s="77" t="s">
        <v>2141</v>
      </c>
      <c r="X649" s="77">
        <v>400</v>
      </c>
      <c r="Y649" s="77">
        <v>832</v>
      </c>
      <c r="Z649" s="77">
        <v>26</v>
      </c>
      <c r="AA649" s="89">
        <f t="shared" si="80"/>
        <v>0.33279999999999998</v>
      </c>
      <c r="AB649" s="77" t="s">
        <v>70</v>
      </c>
      <c r="AC649" s="78">
        <v>44681</v>
      </c>
      <c r="AD649" s="77"/>
      <c r="AE649" s="77" t="s">
        <v>2142</v>
      </c>
      <c r="AF649" s="77" t="str">
        <f t="shared" si="81"/>
        <v>CA4167041335T</v>
      </c>
      <c r="AG649" s="77">
        <f t="shared" si="82"/>
        <v>832</v>
      </c>
      <c r="AH649" s="77">
        <f t="shared" si="83"/>
        <v>26</v>
      </c>
      <c r="AI649" s="89">
        <f t="shared" si="84"/>
        <v>0.33279999999999998</v>
      </c>
      <c r="AJ649" s="77" t="s">
        <v>2143</v>
      </c>
      <c r="AK649" s="77" t="s">
        <v>3684</v>
      </c>
      <c r="AL649" s="78">
        <v>44673</v>
      </c>
      <c r="AM649" s="78">
        <v>44673</v>
      </c>
      <c r="AN649" s="78">
        <v>44679</v>
      </c>
      <c r="AO649" s="78">
        <v>44679</v>
      </c>
      <c r="AP649" s="78">
        <v>44679</v>
      </c>
      <c r="AQ649" s="77" t="s">
        <v>89</v>
      </c>
      <c r="AR649" s="77"/>
      <c r="AS649" s="77" t="s">
        <v>3684</v>
      </c>
      <c r="AT649" s="78"/>
      <c r="AU649" s="78"/>
      <c r="AV649" s="78"/>
      <c r="AW649" s="77" t="s">
        <v>1198</v>
      </c>
      <c r="AX649" s="77" t="s">
        <v>116</v>
      </c>
      <c r="AY649" s="576"/>
      <c r="AZ649" s="576"/>
      <c r="BA649" s="576"/>
      <c r="BB649" s="576"/>
      <c r="BC649" s="576"/>
      <c r="BD649" s="576"/>
      <c r="BE649" s="77">
        <f t="shared" si="85"/>
        <v>18</v>
      </c>
      <c r="BF649" s="77">
        <f t="shared" si="86"/>
        <v>4</v>
      </c>
      <c r="BG649" s="77">
        <f t="shared" si="87"/>
        <v>2022</v>
      </c>
      <c r="BH649" s="89"/>
    </row>
    <row r="650" spans="1:60">
      <c r="A650" s="77" t="s">
        <v>428</v>
      </c>
      <c r="B650" s="77" t="s">
        <v>56</v>
      </c>
      <c r="C650" s="77" t="s">
        <v>3685</v>
      </c>
      <c r="D650" s="78"/>
      <c r="E650" s="77">
        <v>114167</v>
      </c>
      <c r="F650" s="77" t="s">
        <v>2135</v>
      </c>
      <c r="G650" s="77" t="s">
        <v>2147</v>
      </c>
      <c r="H650" s="77" t="s">
        <v>2148</v>
      </c>
      <c r="I650" s="77" t="s">
        <v>531</v>
      </c>
      <c r="J650" s="77" t="s">
        <v>110</v>
      </c>
      <c r="K650" s="77">
        <v>91761</v>
      </c>
      <c r="L650" s="77" t="s">
        <v>2159</v>
      </c>
      <c r="M650" s="77" t="s">
        <v>3497</v>
      </c>
      <c r="N650" s="77"/>
      <c r="O650" s="77"/>
      <c r="P650" s="77"/>
      <c r="Q650" s="77" t="s">
        <v>1267</v>
      </c>
      <c r="R650" s="77"/>
      <c r="S650" s="77"/>
      <c r="T650" s="77" t="s">
        <v>3498</v>
      </c>
      <c r="U650" s="77">
        <v>30390456</v>
      </c>
      <c r="V650" s="77">
        <v>14.75</v>
      </c>
      <c r="W650" s="77" t="s">
        <v>2141</v>
      </c>
      <c r="X650" s="77">
        <v>400</v>
      </c>
      <c r="Y650" s="77">
        <v>832</v>
      </c>
      <c r="Z650" s="77">
        <v>26</v>
      </c>
      <c r="AA650" s="89">
        <f t="shared" si="80"/>
        <v>0.33279999999999998</v>
      </c>
      <c r="AB650" s="77" t="s">
        <v>70</v>
      </c>
      <c r="AC650" s="78">
        <v>44681</v>
      </c>
      <c r="AD650" s="77"/>
      <c r="AE650" s="77" t="s">
        <v>2142</v>
      </c>
      <c r="AF650" s="77" t="str">
        <f t="shared" si="81"/>
        <v>CA4167041336T</v>
      </c>
      <c r="AG650" s="77">
        <f t="shared" si="82"/>
        <v>832</v>
      </c>
      <c r="AH650" s="77">
        <f t="shared" si="83"/>
        <v>26</v>
      </c>
      <c r="AI650" s="89">
        <f t="shared" si="84"/>
        <v>0.33279999999999998</v>
      </c>
      <c r="AJ650" s="77" t="s">
        <v>2143</v>
      </c>
      <c r="AK650" s="77" t="s">
        <v>3685</v>
      </c>
      <c r="AL650" s="78">
        <v>44673</v>
      </c>
      <c r="AM650" s="78">
        <v>44673</v>
      </c>
      <c r="AN650" s="78">
        <v>44679</v>
      </c>
      <c r="AO650" s="78">
        <v>44679</v>
      </c>
      <c r="AP650" s="78">
        <v>44679</v>
      </c>
      <c r="AQ650" s="77" t="s">
        <v>89</v>
      </c>
      <c r="AR650" s="77"/>
      <c r="AS650" s="77" t="s">
        <v>3685</v>
      </c>
      <c r="AT650" s="78"/>
      <c r="AU650" s="78"/>
      <c r="AV650" s="78"/>
      <c r="AW650" s="77" t="s">
        <v>1198</v>
      </c>
      <c r="AX650" s="77" t="s">
        <v>116</v>
      </c>
      <c r="AY650" s="576"/>
      <c r="AZ650" s="576"/>
      <c r="BA650" s="576"/>
      <c r="BB650" s="576"/>
      <c r="BC650" s="576"/>
      <c r="BD650" s="576"/>
      <c r="BE650" s="77">
        <f t="shared" si="85"/>
        <v>18</v>
      </c>
      <c r="BF650" s="77">
        <f t="shared" si="86"/>
        <v>4</v>
      </c>
      <c r="BG650" s="77">
        <f t="shared" si="87"/>
        <v>2022</v>
      </c>
      <c r="BH650" s="89"/>
    </row>
    <row r="651" spans="1:60">
      <c r="A651" s="77" t="s">
        <v>428</v>
      </c>
      <c r="B651" s="77" t="s">
        <v>56</v>
      </c>
      <c r="C651" s="77" t="s">
        <v>3686</v>
      </c>
      <c r="D651" s="78"/>
      <c r="E651" s="77">
        <v>114161</v>
      </c>
      <c r="F651" s="77" t="s">
        <v>2135</v>
      </c>
      <c r="G651" s="77" t="s">
        <v>3267</v>
      </c>
      <c r="H651" s="77" t="s">
        <v>3268</v>
      </c>
      <c r="I651" s="77" t="s">
        <v>2686</v>
      </c>
      <c r="J651" s="77" t="s">
        <v>110</v>
      </c>
      <c r="K651" s="77">
        <v>92833</v>
      </c>
      <c r="L651" s="77" t="s">
        <v>2159</v>
      </c>
      <c r="M651" s="77" t="s">
        <v>3497</v>
      </c>
      <c r="N651" s="77"/>
      <c r="O651" s="77"/>
      <c r="P651" s="77"/>
      <c r="Q651" s="77" t="s">
        <v>1267</v>
      </c>
      <c r="R651" s="77"/>
      <c r="S651" s="77"/>
      <c r="T651" s="77" t="s">
        <v>3503</v>
      </c>
      <c r="U651" s="77">
        <v>30376909</v>
      </c>
      <c r="V651" s="77">
        <v>14.75</v>
      </c>
      <c r="W651" s="77" t="s">
        <v>2267</v>
      </c>
      <c r="X651" s="77">
        <v>340</v>
      </c>
      <c r="Y651" s="77">
        <v>832</v>
      </c>
      <c r="Z651" s="77">
        <v>26</v>
      </c>
      <c r="AA651" s="89">
        <f t="shared" si="80"/>
        <v>0.28288000000000002</v>
      </c>
      <c r="AB651" s="77" t="s">
        <v>70</v>
      </c>
      <c r="AC651" s="78">
        <v>44681</v>
      </c>
      <c r="AD651" s="77"/>
      <c r="AE651" s="77" t="s">
        <v>2142</v>
      </c>
      <c r="AF651" s="77" t="str">
        <f t="shared" si="81"/>
        <v>CA4161041349T</v>
      </c>
      <c r="AG651" s="77">
        <f t="shared" si="82"/>
        <v>832</v>
      </c>
      <c r="AH651" s="77">
        <f t="shared" si="83"/>
        <v>26</v>
      </c>
      <c r="AI651" s="89">
        <f t="shared" si="84"/>
        <v>0.28288000000000002</v>
      </c>
      <c r="AJ651" s="77" t="s">
        <v>2143</v>
      </c>
      <c r="AK651" s="77" t="s">
        <v>3686</v>
      </c>
      <c r="AL651" s="78">
        <v>44673</v>
      </c>
      <c r="AM651" s="78">
        <v>44673</v>
      </c>
      <c r="AN651" s="78">
        <v>44679</v>
      </c>
      <c r="AO651" s="78">
        <v>44679</v>
      </c>
      <c r="AP651" s="78">
        <v>44679</v>
      </c>
      <c r="AQ651" s="77" t="s">
        <v>89</v>
      </c>
      <c r="AR651" s="77"/>
      <c r="AS651" s="77" t="s">
        <v>3686</v>
      </c>
      <c r="AT651" s="78"/>
      <c r="AU651" s="78"/>
      <c r="AV651" s="78"/>
      <c r="AW651" s="77" t="s">
        <v>1198</v>
      </c>
      <c r="AX651" s="77" t="s">
        <v>116</v>
      </c>
      <c r="AY651" s="576"/>
      <c r="AZ651" s="576"/>
      <c r="BA651" s="576"/>
      <c r="BB651" s="576"/>
      <c r="BC651" s="576"/>
      <c r="BD651" s="576"/>
      <c r="BE651" s="77">
        <f t="shared" si="85"/>
        <v>18</v>
      </c>
      <c r="BF651" s="77">
        <f t="shared" si="86"/>
        <v>4</v>
      </c>
      <c r="BG651" s="77">
        <f t="shared" si="87"/>
        <v>2022</v>
      </c>
      <c r="BH651" s="89"/>
    </row>
    <row r="652" spans="1:60">
      <c r="A652" s="77" t="s">
        <v>428</v>
      </c>
      <c r="B652" s="77" t="s">
        <v>79</v>
      </c>
      <c r="C652" s="77" t="s">
        <v>3687</v>
      </c>
      <c r="D652" s="78"/>
      <c r="E652" s="77" t="s">
        <v>3576</v>
      </c>
      <c r="F652" s="77" t="s">
        <v>2135</v>
      </c>
      <c r="G652" s="77" t="s">
        <v>2147</v>
      </c>
      <c r="H652" s="77" t="s">
        <v>2148</v>
      </c>
      <c r="I652" s="77" t="s">
        <v>531</v>
      </c>
      <c r="J652" s="77" t="s">
        <v>110</v>
      </c>
      <c r="K652" s="77">
        <v>91761</v>
      </c>
      <c r="L652" s="77" t="s">
        <v>3577</v>
      </c>
      <c r="M652" s="77" t="s">
        <v>3578</v>
      </c>
      <c r="N652" s="77"/>
      <c r="O652" s="77"/>
      <c r="P652" s="77"/>
      <c r="Q652" s="77" t="s">
        <v>1267</v>
      </c>
      <c r="R652" s="77"/>
      <c r="S652" s="77"/>
      <c r="T652" s="77" t="s">
        <v>3579</v>
      </c>
      <c r="U652" s="77">
        <v>30390156</v>
      </c>
      <c r="V652" s="77">
        <v>14.75</v>
      </c>
      <c r="W652" s="77" t="s">
        <v>2552</v>
      </c>
      <c r="X652" s="77">
        <v>400</v>
      </c>
      <c r="Y652" s="77">
        <v>832</v>
      </c>
      <c r="Z652" s="77">
        <v>26</v>
      </c>
      <c r="AA652" s="89">
        <f t="shared" si="80"/>
        <v>0.33279999999999998</v>
      </c>
      <c r="AB652" s="77" t="s">
        <v>88</v>
      </c>
      <c r="AC652" s="78">
        <v>44681</v>
      </c>
      <c r="AD652" s="77"/>
      <c r="AE652" s="77" t="s">
        <v>2142</v>
      </c>
      <c r="AF652" s="77" t="str">
        <f t="shared" si="81"/>
        <v>CA3851041815T</v>
      </c>
      <c r="AG652" s="77">
        <f t="shared" si="82"/>
        <v>832</v>
      </c>
      <c r="AH652" s="77">
        <f t="shared" si="83"/>
        <v>26</v>
      </c>
      <c r="AI652" s="89">
        <f t="shared" si="84"/>
        <v>0.33279999999999998</v>
      </c>
      <c r="AJ652" s="77" t="s">
        <v>2143</v>
      </c>
      <c r="AK652" s="77" t="s">
        <v>3687</v>
      </c>
      <c r="AL652" s="78">
        <v>44673</v>
      </c>
      <c r="AM652" s="78">
        <v>44673</v>
      </c>
      <c r="AN652" s="78">
        <v>44679</v>
      </c>
      <c r="AO652" s="78">
        <v>44679</v>
      </c>
      <c r="AP652" s="78">
        <v>44679</v>
      </c>
      <c r="AQ652" s="77" t="s">
        <v>89</v>
      </c>
      <c r="AR652" s="77"/>
      <c r="AS652" s="77" t="s">
        <v>3687</v>
      </c>
      <c r="AT652" s="78"/>
      <c r="AU652" s="78"/>
      <c r="AV652" s="78"/>
      <c r="AW652" s="77" t="s">
        <v>1198</v>
      </c>
      <c r="AX652" s="77" t="s">
        <v>116</v>
      </c>
      <c r="AY652" s="576"/>
      <c r="AZ652" s="576"/>
      <c r="BA652" s="576"/>
      <c r="BB652" s="576"/>
      <c r="BC652" s="576"/>
      <c r="BD652" s="576"/>
      <c r="BE652" s="77">
        <f t="shared" si="85"/>
        <v>18</v>
      </c>
      <c r="BF652" s="77">
        <f t="shared" si="86"/>
        <v>4</v>
      </c>
      <c r="BG652" s="77">
        <f t="shared" si="87"/>
        <v>2022</v>
      </c>
      <c r="BH652" s="89"/>
    </row>
    <row r="653" spans="1:60">
      <c r="A653" s="77" t="s">
        <v>428</v>
      </c>
      <c r="B653" s="77" t="s">
        <v>230</v>
      </c>
      <c r="C653" s="77" t="s">
        <v>3688</v>
      </c>
      <c r="D653" s="78"/>
      <c r="E653" s="77" t="s">
        <v>3689</v>
      </c>
      <c r="F653" s="77" t="s">
        <v>2135</v>
      </c>
      <c r="G653" s="77" t="s">
        <v>2147</v>
      </c>
      <c r="H653" s="77" t="s">
        <v>2148</v>
      </c>
      <c r="I653" s="77" t="s">
        <v>531</v>
      </c>
      <c r="J653" s="77" t="s">
        <v>110</v>
      </c>
      <c r="K653" s="77">
        <v>91761</v>
      </c>
      <c r="L653" s="77" t="s">
        <v>610</v>
      </c>
      <c r="M653" s="77" t="s">
        <v>3690</v>
      </c>
      <c r="N653" s="77"/>
      <c r="O653" s="77"/>
      <c r="P653" s="77"/>
      <c r="Q653" s="77" t="s">
        <v>1267</v>
      </c>
      <c r="R653" s="77"/>
      <c r="S653" s="77"/>
      <c r="T653" s="77" t="s">
        <v>2726</v>
      </c>
      <c r="U653" s="77">
        <v>30372157</v>
      </c>
      <c r="V653" s="77">
        <v>14.75</v>
      </c>
      <c r="W653" s="77" t="s">
        <v>2722</v>
      </c>
      <c r="X653" s="77">
        <v>405</v>
      </c>
      <c r="Y653" s="77">
        <v>832</v>
      </c>
      <c r="Z653" s="77">
        <v>26</v>
      </c>
      <c r="AA653" s="89">
        <f t="shared" si="80"/>
        <v>0.33695999999999998</v>
      </c>
      <c r="AB653" s="77" t="s">
        <v>88</v>
      </c>
      <c r="AC653" s="78">
        <v>44681</v>
      </c>
      <c r="AD653" s="77"/>
      <c r="AE653" s="77" t="s">
        <v>2142</v>
      </c>
      <c r="AF653" s="77" t="str">
        <f t="shared" si="81"/>
        <v>CA4061041419T</v>
      </c>
      <c r="AG653" s="77">
        <f t="shared" si="82"/>
        <v>832</v>
      </c>
      <c r="AH653" s="77">
        <f t="shared" si="83"/>
        <v>26</v>
      </c>
      <c r="AI653" s="89">
        <f t="shared" si="84"/>
        <v>0.33695999999999998</v>
      </c>
      <c r="AJ653" s="77" t="s">
        <v>2143</v>
      </c>
      <c r="AK653" s="77" t="s">
        <v>3688</v>
      </c>
      <c r="AL653" s="78">
        <v>44676</v>
      </c>
      <c r="AM653" s="78">
        <v>44676</v>
      </c>
      <c r="AN653" s="78">
        <v>44679</v>
      </c>
      <c r="AO653" s="78">
        <v>44679</v>
      </c>
      <c r="AP653" s="78">
        <v>44679</v>
      </c>
      <c r="AQ653" s="77" t="s">
        <v>89</v>
      </c>
      <c r="AR653" s="77"/>
      <c r="AS653" s="77" t="s">
        <v>3688</v>
      </c>
      <c r="AT653" s="78"/>
      <c r="AU653" s="78"/>
      <c r="AV653" s="78"/>
      <c r="AW653" s="77" t="s">
        <v>1198</v>
      </c>
      <c r="AX653" s="77" t="s">
        <v>116</v>
      </c>
      <c r="AY653" s="576"/>
      <c r="AZ653" s="576"/>
      <c r="BA653" s="576"/>
      <c r="BB653" s="576"/>
      <c r="BC653" s="576"/>
      <c r="BD653" s="576"/>
      <c r="BE653" s="77">
        <f t="shared" si="85"/>
        <v>18</v>
      </c>
      <c r="BF653" s="77">
        <f t="shared" si="86"/>
        <v>4</v>
      </c>
      <c r="BG653" s="77">
        <f t="shared" si="87"/>
        <v>2022</v>
      </c>
      <c r="BH653" s="89"/>
    </row>
    <row r="654" spans="1:60">
      <c r="A654" s="77" t="s">
        <v>428</v>
      </c>
      <c r="B654" s="77" t="s">
        <v>230</v>
      </c>
      <c r="C654" s="77" t="s">
        <v>3691</v>
      </c>
      <c r="D654" s="78"/>
      <c r="E654" s="77" t="s">
        <v>3689</v>
      </c>
      <c r="F654" s="77" t="s">
        <v>2135</v>
      </c>
      <c r="G654" s="77" t="s">
        <v>2147</v>
      </c>
      <c r="H654" s="77" t="s">
        <v>2148</v>
      </c>
      <c r="I654" s="77" t="s">
        <v>531</v>
      </c>
      <c r="J654" s="77" t="s">
        <v>110</v>
      </c>
      <c r="K654" s="77">
        <v>91761</v>
      </c>
      <c r="L654" s="77" t="s">
        <v>610</v>
      </c>
      <c r="M654" s="77" t="s">
        <v>3690</v>
      </c>
      <c r="N654" s="77"/>
      <c r="O654" s="77"/>
      <c r="P654" s="77"/>
      <c r="Q654" s="77" t="s">
        <v>1267</v>
      </c>
      <c r="R654" s="77"/>
      <c r="S654" s="77"/>
      <c r="T654" s="77" t="s">
        <v>2726</v>
      </c>
      <c r="U654" s="77">
        <v>30372157</v>
      </c>
      <c r="V654" s="77">
        <v>14.75</v>
      </c>
      <c r="W654" s="77" t="s">
        <v>2722</v>
      </c>
      <c r="X654" s="77">
        <v>405</v>
      </c>
      <c r="Y654" s="77">
        <v>832</v>
      </c>
      <c r="Z654" s="77">
        <v>26</v>
      </c>
      <c r="AA654" s="89">
        <f t="shared" si="80"/>
        <v>0.33695999999999998</v>
      </c>
      <c r="AB654" s="77" t="s">
        <v>88</v>
      </c>
      <c r="AC654" s="78">
        <v>44681</v>
      </c>
      <c r="AD654" s="77"/>
      <c r="AE654" s="77" t="s">
        <v>2142</v>
      </c>
      <c r="AF654" s="77" t="str">
        <f t="shared" si="81"/>
        <v>CA4061041420T</v>
      </c>
      <c r="AG654" s="77">
        <f t="shared" si="82"/>
        <v>832</v>
      </c>
      <c r="AH654" s="77">
        <f t="shared" si="83"/>
        <v>26</v>
      </c>
      <c r="AI654" s="89">
        <f t="shared" si="84"/>
        <v>0.33695999999999998</v>
      </c>
      <c r="AJ654" s="77" t="s">
        <v>2143</v>
      </c>
      <c r="AK654" s="77" t="s">
        <v>3691</v>
      </c>
      <c r="AL654" s="78">
        <v>44676</v>
      </c>
      <c r="AM654" s="78">
        <v>44676</v>
      </c>
      <c r="AN654" s="78">
        <v>44679</v>
      </c>
      <c r="AO654" s="78">
        <v>44679</v>
      </c>
      <c r="AP654" s="78">
        <v>44679</v>
      </c>
      <c r="AQ654" s="77" t="s">
        <v>89</v>
      </c>
      <c r="AR654" s="77"/>
      <c r="AS654" s="77" t="s">
        <v>3691</v>
      </c>
      <c r="AT654" s="78"/>
      <c r="AU654" s="78"/>
      <c r="AV654" s="78"/>
      <c r="AW654" s="77" t="s">
        <v>1198</v>
      </c>
      <c r="AX654" s="77" t="s">
        <v>116</v>
      </c>
      <c r="AY654" s="576"/>
      <c r="AZ654" s="576"/>
      <c r="BA654" s="576"/>
      <c r="BB654" s="576"/>
      <c r="BC654" s="576"/>
      <c r="BD654" s="576"/>
      <c r="BE654" s="77">
        <f t="shared" si="85"/>
        <v>18</v>
      </c>
      <c r="BF654" s="77">
        <f t="shared" si="86"/>
        <v>4</v>
      </c>
      <c r="BG654" s="77">
        <f t="shared" si="87"/>
        <v>2022</v>
      </c>
      <c r="BH654" s="89"/>
    </row>
    <row r="655" spans="1:60">
      <c r="A655" s="77" t="s">
        <v>428</v>
      </c>
      <c r="B655" s="77" t="s">
        <v>230</v>
      </c>
      <c r="C655" s="77" t="s">
        <v>3692</v>
      </c>
      <c r="D655" s="78"/>
      <c r="E655" s="77" t="s">
        <v>3693</v>
      </c>
      <c r="F655" s="77" t="s">
        <v>2135</v>
      </c>
      <c r="G655" s="77" t="s">
        <v>2147</v>
      </c>
      <c r="H655" s="77" t="s">
        <v>2148</v>
      </c>
      <c r="I655" s="77" t="s">
        <v>531</v>
      </c>
      <c r="J655" s="77" t="s">
        <v>110</v>
      </c>
      <c r="K655" s="77">
        <v>91761</v>
      </c>
      <c r="L655" s="77" t="s">
        <v>2466</v>
      </c>
      <c r="M655" s="77" t="s">
        <v>3694</v>
      </c>
      <c r="N655" s="77"/>
      <c r="O655" s="77"/>
      <c r="P655" s="77"/>
      <c r="Q655" s="77" t="s">
        <v>1267</v>
      </c>
      <c r="R655" s="77"/>
      <c r="S655" s="77"/>
      <c r="T655" s="77" t="s">
        <v>2468</v>
      </c>
      <c r="U655" s="77">
        <v>30372157</v>
      </c>
      <c r="V655" s="77">
        <v>14.75</v>
      </c>
      <c r="W655" s="77" t="s">
        <v>2722</v>
      </c>
      <c r="X655" s="77">
        <v>405</v>
      </c>
      <c r="Y655" s="77">
        <v>832</v>
      </c>
      <c r="Z655" s="77">
        <v>26</v>
      </c>
      <c r="AA655" s="89">
        <f t="shared" si="80"/>
        <v>0.33695999999999998</v>
      </c>
      <c r="AB655" s="77" t="s">
        <v>88</v>
      </c>
      <c r="AC655" s="78">
        <v>44681</v>
      </c>
      <c r="AD655" s="77"/>
      <c r="AE655" s="77" t="s">
        <v>2142</v>
      </c>
      <c r="AF655" s="77" t="str">
        <f t="shared" si="81"/>
        <v>CA6041041518T</v>
      </c>
      <c r="AG655" s="77">
        <f t="shared" si="82"/>
        <v>832</v>
      </c>
      <c r="AH655" s="77">
        <f t="shared" si="83"/>
        <v>26</v>
      </c>
      <c r="AI655" s="89">
        <f t="shared" si="84"/>
        <v>0.33695999999999998</v>
      </c>
      <c r="AJ655" s="77" t="s">
        <v>2143</v>
      </c>
      <c r="AK655" s="77" t="s">
        <v>3692</v>
      </c>
      <c r="AL655" s="78">
        <v>44676</v>
      </c>
      <c r="AM655" s="78">
        <v>44676</v>
      </c>
      <c r="AN655" s="78">
        <v>44679</v>
      </c>
      <c r="AO655" s="78">
        <v>44679</v>
      </c>
      <c r="AP655" s="78">
        <v>44679</v>
      </c>
      <c r="AQ655" s="77" t="s">
        <v>89</v>
      </c>
      <c r="AR655" s="77"/>
      <c r="AS655" s="77" t="s">
        <v>3692</v>
      </c>
      <c r="AT655" s="78"/>
      <c r="AU655" s="78"/>
      <c r="AV655" s="78"/>
      <c r="AW655" s="77" t="s">
        <v>1198</v>
      </c>
      <c r="AX655" s="77" t="s">
        <v>116</v>
      </c>
      <c r="AY655" s="576"/>
      <c r="AZ655" s="576"/>
      <c r="BA655" s="576"/>
      <c r="BB655" s="576"/>
      <c r="BC655" s="576"/>
      <c r="BD655" s="576"/>
      <c r="BE655" s="77">
        <f t="shared" si="85"/>
        <v>18</v>
      </c>
      <c r="BF655" s="77">
        <f t="shared" si="86"/>
        <v>4</v>
      </c>
      <c r="BG655" s="77">
        <f t="shared" si="87"/>
        <v>2022</v>
      </c>
      <c r="BH655" s="89"/>
    </row>
    <row r="656" spans="1:60">
      <c r="A656" s="77" t="s">
        <v>428</v>
      </c>
      <c r="B656" s="77" t="s">
        <v>230</v>
      </c>
      <c r="C656" s="77" t="s">
        <v>3695</v>
      </c>
      <c r="D656" s="78"/>
      <c r="E656" s="77" t="s">
        <v>3693</v>
      </c>
      <c r="F656" s="77" t="s">
        <v>2135</v>
      </c>
      <c r="G656" s="77" t="s">
        <v>2147</v>
      </c>
      <c r="H656" s="77" t="s">
        <v>2148</v>
      </c>
      <c r="I656" s="77" t="s">
        <v>531</v>
      </c>
      <c r="J656" s="77" t="s">
        <v>110</v>
      </c>
      <c r="K656" s="77">
        <v>91761</v>
      </c>
      <c r="L656" s="77" t="s">
        <v>2466</v>
      </c>
      <c r="M656" s="77" t="s">
        <v>3694</v>
      </c>
      <c r="N656" s="77"/>
      <c r="O656" s="77"/>
      <c r="P656" s="77"/>
      <c r="Q656" s="77" t="s">
        <v>1267</v>
      </c>
      <c r="R656" s="77"/>
      <c r="S656" s="77"/>
      <c r="T656" s="77" t="s">
        <v>2468</v>
      </c>
      <c r="U656" s="77">
        <v>30372157</v>
      </c>
      <c r="V656" s="77">
        <v>14.75</v>
      </c>
      <c r="W656" s="77" t="s">
        <v>2722</v>
      </c>
      <c r="X656" s="77">
        <v>405</v>
      </c>
      <c r="Y656" s="77">
        <v>832</v>
      </c>
      <c r="Z656" s="77">
        <v>26</v>
      </c>
      <c r="AA656" s="89">
        <f t="shared" si="80"/>
        <v>0.33695999999999998</v>
      </c>
      <c r="AB656" s="77" t="s">
        <v>88</v>
      </c>
      <c r="AC656" s="78">
        <v>44681</v>
      </c>
      <c r="AD656" s="77"/>
      <c r="AE656" s="77" t="s">
        <v>2142</v>
      </c>
      <c r="AF656" s="77" t="str">
        <f t="shared" si="81"/>
        <v>CA6041041519T</v>
      </c>
      <c r="AG656" s="77">
        <f t="shared" si="82"/>
        <v>832</v>
      </c>
      <c r="AH656" s="77">
        <f t="shared" si="83"/>
        <v>26</v>
      </c>
      <c r="AI656" s="89">
        <f t="shared" si="84"/>
        <v>0.33695999999999998</v>
      </c>
      <c r="AJ656" s="77" t="s">
        <v>2143</v>
      </c>
      <c r="AK656" s="77" t="s">
        <v>3695</v>
      </c>
      <c r="AL656" s="78">
        <v>44676</v>
      </c>
      <c r="AM656" s="78">
        <v>44676</v>
      </c>
      <c r="AN656" s="78">
        <v>44679</v>
      </c>
      <c r="AO656" s="78">
        <v>44679</v>
      </c>
      <c r="AP656" s="78">
        <v>44679</v>
      </c>
      <c r="AQ656" s="77" t="s">
        <v>89</v>
      </c>
      <c r="AR656" s="77"/>
      <c r="AS656" s="77" t="s">
        <v>3695</v>
      </c>
      <c r="AT656" s="78"/>
      <c r="AU656" s="78"/>
      <c r="AV656" s="78"/>
      <c r="AW656" s="77" t="s">
        <v>1198</v>
      </c>
      <c r="AX656" s="77" t="s">
        <v>116</v>
      </c>
      <c r="AY656" s="576"/>
      <c r="AZ656" s="576"/>
      <c r="BA656" s="576"/>
      <c r="BB656" s="576"/>
      <c r="BC656" s="576"/>
      <c r="BD656" s="576"/>
      <c r="BE656" s="77">
        <f t="shared" si="85"/>
        <v>18</v>
      </c>
      <c r="BF656" s="77">
        <f t="shared" si="86"/>
        <v>4</v>
      </c>
      <c r="BG656" s="77">
        <f t="shared" si="87"/>
        <v>2022</v>
      </c>
      <c r="BH656" s="89"/>
    </row>
    <row r="657" spans="1:60">
      <c r="A657" s="77" t="s">
        <v>428</v>
      </c>
      <c r="B657" s="77" t="s">
        <v>56</v>
      </c>
      <c r="C657" s="77" t="s">
        <v>3696</v>
      </c>
      <c r="D657" s="78"/>
      <c r="E657" s="77" t="s">
        <v>3697</v>
      </c>
      <c r="F657" s="77" t="s">
        <v>2135</v>
      </c>
      <c r="G657" s="77" t="s">
        <v>2147</v>
      </c>
      <c r="H657" s="77" t="s">
        <v>2148</v>
      </c>
      <c r="I657" s="77" t="s">
        <v>531</v>
      </c>
      <c r="J657" s="77" t="s">
        <v>110</v>
      </c>
      <c r="K657" s="77">
        <v>91761</v>
      </c>
      <c r="L657" s="77" t="s">
        <v>3698</v>
      </c>
      <c r="M657" s="77" t="s">
        <v>3699</v>
      </c>
      <c r="N657" s="77"/>
      <c r="O657" s="77"/>
      <c r="P657" s="77"/>
      <c r="Q657" s="77" t="s">
        <v>1267</v>
      </c>
      <c r="R657" s="77" t="s">
        <v>673</v>
      </c>
      <c r="S657" s="77" t="s">
        <v>3700</v>
      </c>
      <c r="T657" s="77" t="s">
        <v>269</v>
      </c>
      <c r="U657" s="77">
        <v>30390456</v>
      </c>
      <c r="V657" s="77">
        <v>14.75</v>
      </c>
      <c r="W657" s="77" t="s">
        <v>2552</v>
      </c>
      <c r="X657" s="77">
        <v>400</v>
      </c>
      <c r="Y657" s="77">
        <v>832</v>
      </c>
      <c r="Z657" s="77">
        <v>26</v>
      </c>
      <c r="AA657" s="89">
        <f t="shared" si="80"/>
        <v>0.33279999999999998</v>
      </c>
      <c r="AB657" s="77" t="s">
        <v>88</v>
      </c>
      <c r="AC657" s="78">
        <v>44681</v>
      </c>
      <c r="AD657" s="77"/>
      <c r="AE657" s="77" t="s">
        <v>2142</v>
      </c>
      <c r="AF657" s="77" t="str">
        <f t="shared" si="81"/>
        <v>CA3012041801T</v>
      </c>
      <c r="AG657" s="77">
        <f t="shared" si="82"/>
        <v>832</v>
      </c>
      <c r="AH657" s="77">
        <f t="shared" si="83"/>
        <v>26</v>
      </c>
      <c r="AI657" s="89">
        <f t="shared" si="84"/>
        <v>0.33279999999999998</v>
      </c>
      <c r="AJ657" s="77" t="s">
        <v>2143</v>
      </c>
      <c r="AK657" s="77" t="s">
        <v>3696</v>
      </c>
      <c r="AL657" s="78">
        <v>44676</v>
      </c>
      <c r="AM657" s="78">
        <v>44676</v>
      </c>
      <c r="AN657" s="78">
        <v>44679</v>
      </c>
      <c r="AO657" s="78">
        <v>44679</v>
      </c>
      <c r="AP657" s="78">
        <v>44679</v>
      </c>
      <c r="AQ657" s="77" t="s">
        <v>89</v>
      </c>
      <c r="AR657" s="77"/>
      <c r="AS657" s="77" t="s">
        <v>3696</v>
      </c>
      <c r="AT657" s="78"/>
      <c r="AU657" s="78"/>
      <c r="AV657" s="78"/>
      <c r="AW657" s="77" t="s">
        <v>1198</v>
      </c>
      <c r="AX657" s="77" t="s">
        <v>116</v>
      </c>
      <c r="AY657" s="576"/>
      <c r="AZ657" s="576"/>
      <c r="BA657" s="576"/>
      <c r="BB657" s="576"/>
      <c r="BC657" s="576"/>
      <c r="BD657" s="576"/>
      <c r="BE657" s="77">
        <f t="shared" si="85"/>
        <v>18</v>
      </c>
      <c r="BF657" s="77">
        <f t="shared" si="86"/>
        <v>4</v>
      </c>
      <c r="BG657" s="77">
        <f t="shared" si="87"/>
        <v>2022</v>
      </c>
      <c r="BH657" s="89"/>
    </row>
    <row r="658" spans="1:60">
      <c r="A658" s="77" t="s">
        <v>428</v>
      </c>
      <c r="B658" s="77" t="s">
        <v>56</v>
      </c>
      <c r="C658" s="77" t="s">
        <v>3701</v>
      </c>
      <c r="D658" s="78"/>
      <c r="E658" s="77" t="s">
        <v>3697</v>
      </c>
      <c r="F658" s="77" t="s">
        <v>2135</v>
      </c>
      <c r="G658" s="77" t="s">
        <v>2147</v>
      </c>
      <c r="H658" s="77" t="s">
        <v>2148</v>
      </c>
      <c r="I658" s="77" t="s">
        <v>531</v>
      </c>
      <c r="J658" s="77" t="s">
        <v>110</v>
      </c>
      <c r="K658" s="77">
        <v>91761</v>
      </c>
      <c r="L658" s="77" t="s">
        <v>3698</v>
      </c>
      <c r="M658" s="77" t="s">
        <v>3702</v>
      </c>
      <c r="N658" s="77"/>
      <c r="O658" s="77"/>
      <c r="P658" s="77"/>
      <c r="Q658" s="77" t="s">
        <v>1267</v>
      </c>
      <c r="R658" s="77" t="s">
        <v>673</v>
      </c>
      <c r="S658" s="77" t="s">
        <v>3700</v>
      </c>
      <c r="T658" s="77" t="s">
        <v>269</v>
      </c>
      <c r="U658" s="77">
        <v>30390456</v>
      </c>
      <c r="V658" s="77">
        <v>14.75</v>
      </c>
      <c r="W658" s="77" t="s">
        <v>2552</v>
      </c>
      <c r="X658" s="77">
        <v>400</v>
      </c>
      <c r="Y658" s="77">
        <v>832</v>
      </c>
      <c r="Z658" s="77">
        <v>26</v>
      </c>
      <c r="AA658" s="89">
        <f t="shared" si="80"/>
        <v>0.33279999999999998</v>
      </c>
      <c r="AB658" s="77" t="s">
        <v>88</v>
      </c>
      <c r="AC658" s="78">
        <v>44681</v>
      </c>
      <c r="AD658" s="77"/>
      <c r="AE658" s="77" t="s">
        <v>2142</v>
      </c>
      <c r="AF658" s="77" t="str">
        <f t="shared" si="81"/>
        <v>CA3012041802T</v>
      </c>
      <c r="AG658" s="77">
        <f t="shared" si="82"/>
        <v>832</v>
      </c>
      <c r="AH658" s="77">
        <f t="shared" si="83"/>
        <v>26</v>
      </c>
      <c r="AI658" s="89">
        <f t="shared" si="84"/>
        <v>0.33279999999999998</v>
      </c>
      <c r="AJ658" s="77" t="s">
        <v>2143</v>
      </c>
      <c r="AK658" s="77" t="s">
        <v>3701</v>
      </c>
      <c r="AL658" s="78">
        <v>44676</v>
      </c>
      <c r="AM658" s="78">
        <v>44676</v>
      </c>
      <c r="AN658" s="78">
        <v>44679</v>
      </c>
      <c r="AO658" s="78">
        <v>44679</v>
      </c>
      <c r="AP658" s="78">
        <v>44679</v>
      </c>
      <c r="AQ658" s="77" t="s">
        <v>89</v>
      </c>
      <c r="AR658" s="77"/>
      <c r="AS658" s="77" t="s">
        <v>3701</v>
      </c>
      <c r="AT658" s="78"/>
      <c r="AU658" s="78"/>
      <c r="AV658" s="78"/>
      <c r="AW658" s="77" t="s">
        <v>1198</v>
      </c>
      <c r="AX658" s="77" t="s">
        <v>116</v>
      </c>
      <c r="AY658" s="576"/>
      <c r="AZ658" s="576"/>
      <c r="BA658" s="576"/>
      <c r="BB658" s="576"/>
      <c r="BC658" s="576"/>
      <c r="BD658" s="576"/>
      <c r="BE658" s="77">
        <f t="shared" si="85"/>
        <v>18</v>
      </c>
      <c r="BF658" s="77">
        <f t="shared" si="86"/>
        <v>4</v>
      </c>
      <c r="BG658" s="77">
        <f t="shared" si="87"/>
        <v>2022</v>
      </c>
      <c r="BH658" s="89"/>
    </row>
    <row r="659" spans="1:60">
      <c r="A659" s="77" t="s">
        <v>428</v>
      </c>
      <c r="B659" s="77" t="s">
        <v>79</v>
      </c>
      <c r="C659" s="77" t="s">
        <v>3703</v>
      </c>
      <c r="D659" s="78"/>
      <c r="E659" s="77" t="s">
        <v>3704</v>
      </c>
      <c r="F659" s="77" t="s">
        <v>2135</v>
      </c>
      <c r="G659" s="77" t="s">
        <v>2147</v>
      </c>
      <c r="H659" s="77" t="s">
        <v>2148</v>
      </c>
      <c r="I659" s="77" t="s">
        <v>531</v>
      </c>
      <c r="J659" s="77" t="s">
        <v>110</v>
      </c>
      <c r="K659" s="77">
        <v>91761</v>
      </c>
      <c r="L659" s="77" t="s">
        <v>2938</v>
      </c>
      <c r="M659" s="77" t="s">
        <v>1873</v>
      </c>
      <c r="N659" s="77" t="s">
        <v>1262</v>
      </c>
      <c r="O659" s="77" t="s">
        <v>445</v>
      </c>
      <c r="P659" s="77">
        <v>75261</v>
      </c>
      <c r="Q659" s="77" t="s">
        <v>1267</v>
      </c>
      <c r="R659" s="77"/>
      <c r="S659" s="77"/>
      <c r="T659" s="77" t="s">
        <v>3705</v>
      </c>
      <c r="U659" s="77">
        <v>30390156</v>
      </c>
      <c r="V659" s="77">
        <v>14.75</v>
      </c>
      <c r="W659" s="77" t="s">
        <v>2552</v>
      </c>
      <c r="X659" s="77">
        <v>400</v>
      </c>
      <c r="Y659" s="77">
        <v>768</v>
      </c>
      <c r="Z659" s="77">
        <v>24</v>
      </c>
      <c r="AA659" s="89">
        <f t="shared" si="80"/>
        <v>0.30719999999999997</v>
      </c>
      <c r="AB659" s="77" t="s">
        <v>70</v>
      </c>
      <c r="AC659" s="78">
        <v>44681</v>
      </c>
      <c r="AD659" s="77"/>
      <c r="AE659" s="77" t="s">
        <v>2142</v>
      </c>
      <c r="AF659" s="77" t="str">
        <f t="shared" si="81"/>
        <v>CA0057042006T</v>
      </c>
      <c r="AG659" s="77">
        <f t="shared" si="82"/>
        <v>768</v>
      </c>
      <c r="AH659" s="77">
        <f t="shared" si="83"/>
        <v>24</v>
      </c>
      <c r="AI659" s="89">
        <f t="shared" si="84"/>
        <v>0.30719999999999997</v>
      </c>
      <c r="AJ659" s="77" t="s">
        <v>2143</v>
      </c>
      <c r="AK659" s="77" t="s">
        <v>3703</v>
      </c>
      <c r="AL659" s="78">
        <v>44676</v>
      </c>
      <c r="AM659" s="78">
        <v>44676</v>
      </c>
      <c r="AN659" s="78">
        <v>44679</v>
      </c>
      <c r="AO659" s="78">
        <v>44679</v>
      </c>
      <c r="AP659" s="78">
        <v>44679</v>
      </c>
      <c r="AQ659" s="77" t="s">
        <v>89</v>
      </c>
      <c r="AR659" s="77"/>
      <c r="AS659" s="77" t="s">
        <v>3703</v>
      </c>
      <c r="AT659" s="78"/>
      <c r="AU659" s="78"/>
      <c r="AV659" s="78"/>
      <c r="AW659" s="77" t="s">
        <v>1198</v>
      </c>
      <c r="AX659" s="77" t="s">
        <v>116</v>
      </c>
      <c r="AY659" s="576"/>
      <c r="AZ659" s="576"/>
      <c r="BA659" s="576"/>
      <c r="BB659" s="576"/>
      <c r="BC659" s="576"/>
      <c r="BD659" s="576"/>
      <c r="BE659" s="77">
        <f t="shared" si="85"/>
        <v>18</v>
      </c>
      <c r="BF659" s="77">
        <f t="shared" si="86"/>
        <v>4</v>
      </c>
      <c r="BG659" s="77">
        <f t="shared" si="87"/>
        <v>2022</v>
      </c>
      <c r="BH659" s="89"/>
    </row>
    <row r="660" spans="1:60">
      <c r="A660" s="77" t="s">
        <v>428</v>
      </c>
      <c r="B660" s="77" t="s">
        <v>79</v>
      </c>
      <c r="C660" s="77" t="s">
        <v>3706</v>
      </c>
      <c r="D660" s="78"/>
      <c r="E660" s="77" t="s">
        <v>3707</v>
      </c>
      <c r="F660" s="77" t="s">
        <v>2135</v>
      </c>
      <c r="G660" s="77" t="s">
        <v>2147</v>
      </c>
      <c r="H660" s="77" t="s">
        <v>2148</v>
      </c>
      <c r="I660" s="77" t="s">
        <v>531</v>
      </c>
      <c r="J660" s="77" t="s">
        <v>110</v>
      </c>
      <c r="K660" s="77">
        <v>91761</v>
      </c>
      <c r="L660" s="77" t="s">
        <v>2938</v>
      </c>
      <c r="M660" s="77" t="s">
        <v>558</v>
      </c>
      <c r="N660" s="77"/>
      <c r="O660" s="77"/>
      <c r="P660" s="77"/>
      <c r="Q660" s="77" t="s">
        <v>1267</v>
      </c>
      <c r="R660" s="77"/>
      <c r="S660" s="77"/>
      <c r="T660" s="77" t="s">
        <v>3705</v>
      </c>
      <c r="U660" s="77">
        <v>30390156</v>
      </c>
      <c r="V660" s="77">
        <v>14.75</v>
      </c>
      <c r="W660" s="77" t="s">
        <v>2552</v>
      </c>
      <c r="X660" s="77">
        <v>400</v>
      </c>
      <c r="Y660" s="77">
        <v>768</v>
      </c>
      <c r="Z660" s="77">
        <v>24</v>
      </c>
      <c r="AA660" s="89">
        <f t="shared" ref="AA660:AA723" si="88">X660*Y660/1000000</f>
        <v>0.30719999999999997</v>
      </c>
      <c r="AB660" s="77" t="s">
        <v>70</v>
      </c>
      <c r="AC660" s="78">
        <v>44681</v>
      </c>
      <c r="AD660" s="77"/>
      <c r="AE660" s="77" t="s">
        <v>2142</v>
      </c>
      <c r="AF660" s="77" t="str">
        <f t="shared" ref="AF660:AF723" si="89">C660</f>
        <v>CA0060042008T</v>
      </c>
      <c r="AG660" s="77">
        <f t="shared" ref="AG660:AG723" si="90">Y660</f>
        <v>768</v>
      </c>
      <c r="AH660" s="77">
        <f t="shared" ref="AH660:AH723" si="91">Z660</f>
        <v>24</v>
      </c>
      <c r="AI660" s="89">
        <f t="shared" ref="AI660:AI723" si="92">AA660</f>
        <v>0.30719999999999997</v>
      </c>
      <c r="AJ660" s="77" t="s">
        <v>2143</v>
      </c>
      <c r="AK660" s="77" t="s">
        <v>3706</v>
      </c>
      <c r="AL660" s="78">
        <v>44676</v>
      </c>
      <c r="AM660" s="78">
        <v>44676</v>
      </c>
      <c r="AN660" s="78">
        <v>44679</v>
      </c>
      <c r="AO660" s="78">
        <v>44679</v>
      </c>
      <c r="AP660" s="78">
        <v>44679</v>
      </c>
      <c r="AQ660" s="77" t="s">
        <v>89</v>
      </c>
      <c r="AR660" s="77"/>
      <c r="AS660" s="77" t="s">
        <v>3706</v>
      </c>
      <c r="AT660" s="78"/>
      <c r="AU660" s="78"/>
      <c r="AV660" s="78"/>
      <c r="AW660" s="77" t="s">
        <v>1198</v>
      </c>
      <c r="AX660" s="77" t="s">
        <v>116</v>
      </c>
      <c r="AY660" s="576"/>
      <c r="AZ660" s="576"/>
      <c r="BA660" s="576"/>
      <c r="BB660" s="576"/>
      <c r="BC660" s="576"/>
      <c r="BD660" s="576"/>
      <c r="BE660" s="77">
        <f t="shared" ref="BE660:BE723" si="93">WEEKNUM(AN660)</f>
        <v>18</v>
      </c>
      <c r="BF660" s="77">
        <f t="shared" ref="BF660:BF723" si="94">MONTH(AL660)</f>
        <v>4</v>
      </c>
      <c r="BG660" s="77">
        <f t="shared" ref="BG660:BG723" si="95">YEAR(AL660)</f>
        <v>2022</v>
      </c>
      <c r="BH660" s="89"/>
    </row>
    <row r="661" spans="1:60">
      <c r="A661" s="77" t="s">
        <v>428</v>
      </c>
      <c r="B661" s="77" t="s">
        <v>2132</v>
      </c>
      <c r="C661" s="77" t="s">
        <v>3708</v>
      </c>
      <c r="D661" s="78"/>
      <c r="E661" s="77" t="s">
        <v>3709</v>
      </c>
      <c r="F661" s="77" t="s">
        <v>2135</v>
      </c>
      <c r="G661" s="77" t="s">
        <v>2147</v>
      </c>
      <c r="H661" s="77" t="s">
        <v>2148</v>
      </c>
      <c r="I661" s="77" t="s">
        <v>531</v>
      </c>
      <c r="J661" s="77" t="s">
        <v>110</v>
      </c>
      <c r="K661" s="77">
        <v>91761</v>
      </c>
      <c r="L661" s="77" t="s">
        <v>2168</v>
      </c>
      <c r="M661" s="77" t="s">
        <v>3710</v>
      </c>
      <c r="N661" s="77"/>
      <c r="O661" s="77"/>
      <c r="P661" s="77"/>
      <c r="Q661" s="77" t="s">
        <v>1267</v>
      </c>
      <c r="R661" s="77"/>
      <c r="S661" s="77"/>
      <c r="T661" s="77" t="s">
        <v>3711</v>
      </c>
      <c r="U661" s="77">
        <v>30390456</v>
      </c>
      <c r="V661" s="77">
        <v>14.75</v>
      </c>
      <c r="W661" s="77" t="s">
        <v>2552</v>
      </c>
      <c r="X661" s="77">
        <v>400</v>
      </c>
      <c r="Y661" s="77">
        <v>768</v>
      </c>
      <c r="Z661" s="77">
        <v>24</v>
      </c>
      <c r="AA661" s="89">
        <f t="shared" si="88"/>
        <v>0.30719999999999997</v>
      </c>
      <c r="AB661" s="77" t="s">
        <v>70</v>
      </c>
      <c r="AC661" s="78">
        <v>44681</v>
      </c>
      <c r="AD661" s="77"/>
      <c r="AE661" s="77" t="s">
        <v>2142</v>
      </c>
      <c r="AF661" s="77" t="str">
        <f t="shared" si="89"/>
        <v>CA1972041530T</v>
      </c>
      <c r="AG661" s="77">
        <f t="shared" si="90"/>
        <v>768</v>
      </c>
      <c r="AH661" s="77">
        <f t="shared" si="91"/>
        <v>24</v>
      </c>
      <c r="AI661" s="89">
        <f t="shared" si="92"/>
        <v>0.30719999999999997</v>
      </c>
      <c r="AJ661" s="77" t="s">
        <v>2143</v>
      </c>
      <c r="AK661" s="77" t="s">
        <v>3708</v>
      </c>
      <c r="AL661" s="78">
        <v>44677</v>
      </c>
      <c r="AM661" s="78">
        <v>44677</v>
      </c>
      <c r="AN661" s="78">
        <v>44679</v>
      </c>
      <c r="AO661" s="78">
        <v>44679</v>
      </c>
      <c r="AP661" s="78">
        <v>44679</v>
      </c>
      <c r="AQ661" s="77" t="s">
        <v>89</v>
      </c>
      <c r="AR661" s="77"/>
      <c r="AS661" s="77" t="s">
        <v>3708</v>
      </c>
      <c r="AT661" s="78"/>
      <c r="AU661" s="78"/>
      <c r="AV661" s="78"/>
      <c r="AW661" s="77" t="s">
        <v>1198</v>
      </c>
      <c r="AX661" s="77" t="s">
        <v>116</v>
      </c>
      <c r="AY661" s="576"/>
      <c r="AZ661" s="576"/>
      <c r="BA661" s="576"/>
      <c r="BB661" s="576"/>
      <c r="BC661" s="576"/>
      <c r="BD661" s="576"/>
      <c r="BE661" s="77">
        <f t="shared" si="93"/>
        <v>18</v>
      </c>
      <c r="BF661" s="77">
        <f t="shared" si="94"/>
        <v>4</v>
      </c>
      <c r="BG661" s="77">
        <f t="shared" si="95"/>
        <v>2022</v>
      </c>
      <c r="BH661" s="89"/>
    </row>
    <row r="662" spans="1:60">
      <c r="A662" s="77" t="s">
        <v>428</v>
      </c>
      <c r="B662" s="77" t="s">
        <v>230</v>
      </c>
      <c r="C662" s="77" t="s">
        <v>3712</v>
      </c>
      <c r="D662" s="78"/>
      <c r="E662" s="77" t="s">
        <v>3713</v>
      </c>
      <c r="F662" s="77" t="s">
        <v>2135</v>
      </c>
      <c r="G662" s="77" t="s">
        <v>2136</v>
      </c>
      <c r="H662" s="77" t="s">
        <v>2137</v>
      </c>
      <c r="I662" s="77" t="s">
        <v>2138</v>
      </c>
      <c r="J662" s="77" t="s">
        <v>110</v>
      </c>
      <c r="K662" s="77">
        <v>90248</v>
      </c>
      <c r="L662" s="77" t="s">
        <v>2690</v>
      </c>
      <c r="M662" s="77" t="s">
        <v>3714</v>
      </c>
      <c r="N662" s="77"/>
      <c r="O662" s="77"/>
      <c r="P662" s="77"/>
      <c r="Q662" s="77" t="s">
        <v>1267</v>
      </c>
      <c r="R662" s="77"/>
      <c r="S662" s="77"/>
      <c r="T662" s="77" t="s">
        <v>2692</v>
      </c>
      <c r="U662" s="77">
        <v>30390456</v>
      </c>
      <c r="V662" s="77">
        <v>14.75</v>
      </c>
      <c r="W662" s="77" t="s">
        <v>2552</v>
      </c>
      <c r="X662" s="77">
        <v>400</v>
      </c>
      <c r="Y662" s="77">
        <v>768</v>
      </c>
      <c r="Z662" s="77">
        <v>24</v>
      </c>
      <c r="AA662" s="89">
        <f t="shared" si="88"/>
        <v>0.30719999999999997</v>
      </c>
      <c r="AB662" s="77" t="s">
        <v>88</v>
      </c>
      <c r="AC662" s="78">
        <v>44681</v>
      </c>
      <c r="AD662" s="77"/>
      <c r="AE662" s="77" t="s">
        <v>2142</v>
      </c>
      <c r="AF662" s="77" t="str">
        <f t="shared" si="89"/>
        <v>CA6156041415T</v>
      </c>
      <c r="AG662" s="77">
        <f t="shared" si="90"/>
        <v>768</v>
      </c>
      <c r="AH662" s="77">
        <f t="shared" si="91"/>
        <v>24</v>
      </c>
      <c r="AI662" s="89">
        <f t="shared" si="92"/>
        <v>0.30719999999999997</v>
      </c>
      <c r="AJ662" s="77" t="s">
        <v>2143</v>
      </c>
      <c r="AK662" s="77" t="s">
        <v>3712</v>
      </c>
      <c r="AL662" s="78">
        <v>44677</v>
      </c>
      <c r="AM662" s="78">
        <v>44677</v>
      </c>
      <c r="AN662" s="78">
        <v>44679</v>
      </c>
      <c r="AO662" s="78">
        <v>44679</v>
      </c>
      <c r="AP662" s="78">
        <v>44679</v>
      </c>
      <c r="AQ662" s="77" t="s">
        <v>89</v>
      </c>
      <c r="AR662" s="77"/>
      <c r="AS662" s="77" t="s">
        <v>3712</v>
      </c>
      <c r="AT662" s="78"/>
      <c r="AU662" s="78"/>
      <c r="AV662" s="78"/>
      <c r="AW662" s="77" t="s">
        <v>1198</v>
      </c>
      <c r="AX662" s="77" t="s">
        <v>116</v>
      </c>
      <c r="AY662" s="576">
        <v>4300</v>
      </c>
      <c r="AZ662" s="576"/>
      <c r="BA662" s="576"/>
      <c r="BB662" s="576"/>
      <c r="BC662" s="576"/>
      <c r="BD662" s="576"/>
      <c r="BE662" s="77">
        <f t="shared" si="93"/>
        <v>18</v>
      </c>
      <c r="BF662" s="77">
        <f t="shared" si="94"/>
        <v>4</v>
      </c>
      <c r="BG662" s="77">
        <f t="shared" si="95"/>
        <v>2022</v>
      </c>
      <c r="BH662" s="89"/>
    </row>
    <row r="663" spans="1:60">
      <c r="A663" s="77" t="s">
        <v>428</v>
      </c>
      <c r="B663" s="77" t="s">
        <v>79</v>
      </c>
      <c r="C663" s="77" t="s">
        <v>3715</v>
      </c>
      <c r="D663" s="78"/>
      <c r="E663" s="77" t="s">
        <v>3716</v>
      </c>
      <c r="F663" s="77" t="s">
        <v>2135</v>
      </c>
      <c r="G663" s="77" t="s">
        <v>2147</v>
      </c>
      <c r="H663" s="77" t="s">
        <v>2148</v>
      </c>
      <c r="I663" s="77" t="s">
        <v>531</v>
      </c>
      <c r="J663" s="77" t="s">
        <v>110</v>
      </c>
      <c r="K663" s="77">
        <v>91761</v>
      </c>
      <c r="L663" s="77" t="s">
        <v>211</v>
      </c>
      <c r="M663" s="77" t="s">
        <v>3717</v>
      </c>
      <c r="N663" s="77"/>
      <c r="O663" s="77"/>
      <c r="P663" s="77"/>
      <c r="Q663" s="77" t="s">
        <v>1267</v>
      </c>
      <c r="R663" s="77"/>
      <c r="S663" s="77"/>
      <c r="T663" s="77" t="s">
        <v>3718</v>
      </c>
      <c r="U663" s="77">
        <v>30390156</v>
      </c>
      <c r="V663" s="77">
        <v>14.75</v>
      </c>
      <c r="W663" s="77" t="s">
        <v>2552</v>
      </c>
      <c r="X663" s="77">
        <v>400</v>
      </c>
      <c r="Y663" s="77">
        <v>832</v>
      </c>
      <c r="Z663" s="77">
        <v>26</v>
      </c>
      <c r="AA663" s="89">
        <f t="shared" si="88"/>
        <v>0.33279999999999998</v>
      </c>
      <c r="AB663" s="77" t="s">
        <v>70</v>
      </c>
      <c r="AC663" s="78">
        <v>44681</v>
      </c>
      <c r="AD663" s="77"/>
      <c r="AE663" s="77" t="s">
        <v>2142</v>
      </c>
      <c r="AF663" s="77" t="str">
        <f t="shared" si="89"/>
        <v>CA3295042016T</v>
      </c>
      <c r="AG663" s="77">
        <f t="shared" si="90"/>
        <v>832</v>
      </c>
      <c r="AH663" s="77">
        <f t="shared" si="91"/>
        <v>26</v>
      </c>
      <c r="AI663" s="89">
        <f t="shared" si="92"/>
        <v>0.33279999999999998</v>
      </c>
      <c r="AJ663" s="77" t="s">
        <v>2143</v>
      </c>
      <c r="AK663" s="77" t="s">
        <v>3715</v>
      </c>
      <c r="AL663" s="78">
        <v>44678</v>
      </c>
      <c r="AM663" s="78">
        <v>44678</v>
      </c>
      <c r="AN663" s="78">
        <v>44679</v>
      </c>
      <c r="AO663" s="78">
        <v>44679</v>
      </c>
      <c r="AP663" s="78">
        <v>44679</v>
      </c>
      <c r="AQ663" s="77" t="s">
        <v>89</v>
      </c>
      <c r="AR663" s="77"/>
      <c r="AS663" s="77" t="s">
        <v>3715</v>
      </c>
      <c r="AT663" s="78"/>
      <c r="AU663" s="78"/>
      <c r="AV663" s="78"/>
      <c r="AW663" s="77" t="s">
        <v>1198</v>
      </c>
      <c r="AX663" s="77" t="s">
        <v>116</v>
      </c>
      <c r="AY663" s="576"/>
      <c r="AZ663" s="576"/>
      <c r="BA663" s="576"/>
      <c r="BB663" s="576"/>
      <c r="BC663" s="576"/>
      <c r="BD663" s="576"/>
      <c r="BE663" s="77">
        <f t="shared" si="93"/>
        <v>18</v>
      </c>
      <c r="BF663" s="77">
        <f t="shared" si="94"/>
        <v>4</v>
      </c>
      <c r="BG663" s="77">
        <f t="shared" si="95"/>
        <v>2022</v>
      </c>
      <c r="BH663" s="89"/>
    </row>
    <row r="664" spans="1:60">
      <c r="A664" s="77" t="s">
        <v>428</v>
      </c>
      <c r="B664" s="77" t="s">
        <v>56</v>
      </c>
      <c r="C664" s="77" t="s">
        <v>3719</v>
      </c>
      <c r="D664" s="78"/>
      <c r="E664" s="77" t="s">
        <v>3154</v>
      </c>
      <c r="F664" s="77" t="s">
        <v>2135</v>
      </c>
      <c r="G664" s="77" t="s">
        <v>2147</v>
      </c>
      <c r="H664" s="77" t="s">
        <v>2148</v>
      </c>
      <c r="I664" s="77" t="s">
        <v>531</v>
      </c>
      <c r="J664" s="77" t="s">
        <v>110</v>
      </c>
      <c r="K664" s="77">
        <v>91761</v>
      </c>
      <c r="L664" s="77" t="s">
        <v>1701</v>
      </c>
      <c r="M664" s="77" t="s">
        <v>1195</v>
      </c>
      <c r="N664" s="77" t="s">
        <v>1196</v>
      </c>
      <c r="O664" s="77" t="s">
        <v>110</v>
      </c>
      <c r="P664" s="77">
        <v>92407</v>
      </c>
      <c r="Q664" s="77" t="s">
        <v>1267</v>
      </c>
      <c r="R664" s="77"/>
      <c r="S664" s="77"/>
      <c r="T664" s="77" t="s">
        <v>3155</v>
      </c>
      <c r="U664" s="77">
        <v>30390256</v>
      </c>
      <c r="V664" s="77">
        <v>14.75</v>
      </c>
      <c r="W664" s="77" t="s">
        <v>2197</v>
      </c>
      <c r="X664" s="77">
        <v>400</v>
      </c>
      <c r="Y664" s="77">
        <v>624</v>
      </c>
      <c r="Z664" s="77">
        <v>24</v>
      </c>
      <c r="AA664" s="89">
        <f t="shared" si="88"/>
        <v>0.24959999999999999</v>
      </c>
      <c r="AB664" s="77" t="s">
        <v>70</v>
      </c>
      <c r="AC664" s="78">
        <v>44681</v>
      </c>
      <c r="AD664" s="77"/>
      <c r="AE664" s="77" t="s">
        <v>2142</v>
      </c>
      <c r="AF664" s="77" t="str">
        <f t="shared" si="89"/>
        <v>CA4779040749T</v>
      </c>
      <c r="AG664" s="77">
        <f t="shared" si="90"/>
        <v>624</v>
      </c>
      <c r="AH664" s="77">
        <f t="shared" si="91"/>
        <v>24</v>
      </c>
      <c r="AI664" s="89">
        <f t="shared" si="92"/>
        <v>0.24959999999999999</v>
      </c>
      <c r="AJ664" s="77" t="s">
        <v>2143</v>
      </c>
      <c r="AK664" s="77" t="s">
        <v>3719</v>
      </c>
      <c r="AL664" s="78">
        <v>44679</v>
      </c>
      <c r="AM664" s="78">
        <v>44679</v>
      </c>
      <c r="AN664" s="78">
        <v>44679</v>
      </c>
      <c r="AO664" s="78">
        <v>44679</v>
      </c>
      <c r="AP664" s="78">
        <v>44679</v>
      </c>
      <c r="AQ664" s="77" t="s">
        <v>89</v>
      </c>
      <c r="AR664" s="77" t="s">
        <v>3720</v>
      </c>
      <c r="AS664" s="77" t="s">
        <v>3719</v>
      </c>
      <c r="AT664" s="78"/>
      <c r="AU664" s="78"/>
      <c r="AV664" s="78"/>
      <c r="AW664" s="77" t="s">
        <v>1198</v>
      </c>
      <c r="AX664" s="77" t="s">
        <v>116</v>
      </c>
      <c r="AY664" s="576"/>
      <c r="AZ664" s="576"/>
      <c r="BA664" s="576"/>
      <c r="BB664" s="576"/>
      <c r="BC664" s="576"/>
      <c r="BD664" s="576"/>
      <c r="BE664" s="77">
        <f t="shared" si="93"/>
        <v>18</v>
      </c>
      <c r="BF664" s="77">
        <f t="shared" si="94"/>
        <v>4</v>
      </c>
      <c r="BG664" s="77">
        <f t="shared" si="95"/>
        <v>2022</v>
      </c>
      <c r="BH664" s="89"/>
    </row>
    <row r="665" spans="1:60">
      <c r="A665" s="77" t="s">
        <v>428</v>
      </c>
      <c r="B665" s="77" t="s">
        <v>56</v>
      </c>
      <c r="C665" s="77" t="s">
        <v>3721</v>
      </c>
      <c r="D665" s="78"/>
      <c r="E665" s="77">
        <v>114170</v>
      </c>
      <c r="F665" s="77" t="s">
        <v>2135</v>
      </c>
      <c r="G665" s="77" t="s">
        <v>2136</v>
      </c>
      <c r="H665" s="77" t="s">
        <v>2137</v>
      </c>
      <c r="I665" s="77" t="s">
        <v>2138</v>
      </c>
      <c r="J665" s="77" t="s">
        <v>110</v>
      </c>
      <c r="K665" s="77">
        <v>90248</v>
      </c>
      <c r="L665" s="77" t="s">
        <v>2159</v>
      </c>
      <c r="M665" s="77" t="s">
        <v>3619</v>
      </c>
      <c r="N665" s="77"/>
      <c r="O665" s="77"/>
      <c r="P665" s="77"/>
      <c r="Q665" s="77" t="s">
        <v>1267</v>
      </c>
      <c r="R665" s="77"/>
      <c r="S665" s="77"/>
      <c r="T665" s="77" t="s">
        <v>3503</v>
      </c>
      <c r="U665" s="77">
        <v>30376909</v>
      </c>
      <c r="V665" s="77">
        <v>14.75</v>
      </c>
      <c r="W665" s="77" t="s">
        <v>2661</v>
      </c>
      <c r="X665" s="77">
        <v>340</v>
      </c>
      <c r="Y665" s="77">
        <v>896</v>
      </c>
      <c r="Z665" s="77">
        <v>28</v>
      </c>
      <c r="AA665" s="89">
        <f t="shared" si="88"/>
        <v>0.30464000000000002</v>
      </c>
      <c r="AB665" s="77" t="s">
        <v>70</v>
      </c>
      <c r="AC665" s="78">
        <v>44681</v>
      </c>
      <c r="AD665" s="77"/>
      <c r="AE665" s="77" t="s">
        <v>2142</v>
      </c>
      <c r="AF665" s="77" t="str">
        <f t="shared" si="89"/>
        <v>CA4170041367T</v>
      </c>
      <c r="AG665" s="77">
        <f t="shared" si="90"/>
        <v>896</v>
      </c>
      <c r="AH665" s="77">
        <f t="shared" si="91"/>
        <v>28</v>
      </c>
      <c r="AI665" s="89">
        <f t="shared" si="92"/>
        <v>0.30464000000000002</v>
      </c>
      <c r="AJ665" s="77" t="s">
        <v>2143</v>
      </c>
      <c r="AK665" s="77" t="s">
        <v>3721</v>
      </c>
      <c r="AL665" s="78">
        <v>44679</v>
      </c>
      <c r="AM665" s="78">
        <v>44679</v>
      </c>
      <c r="AN665" s="78">
        <v>44679</v>
      </c>
      <c r="AO665" s="78">
        <v>44679</v>
      </c>
      <c r="AP665" s="78">
        <v>44679</v>
      </c>
      <c r="AQ665" s="77" t="s">
        <v>89</v>
      </c>
      <c r="AR665" s="77"/>
      <c r="AS665" s="77" t="s">
        <v>3721</v>
      </c>
      <c r="AT665" s="78"/>
      <c r="AU665" s="78"/>
      <c r="AV665" s="78"/>
      <c r="AW665" s="77" t="s">
        <v>1198</v>
      </c>
      <c r="AX665" s="77" t="s">
        <v>116</v>
      </c>
      <c r="AY665" s="576"/>
      <c r="AZ665" s="576"/>
      <c r="BA665" s="576"/>
      <c r="BB665" s="576"/>
      <c r="BC665" s="576"/>
      <c r="BD665" s="576"/>
      <c r="BE665" s="77">
        <f t="shared" si="93"/>
        <v>18</v>
      </c>
      <c r="BF665" s="77">
        <f t="shared" si="94"/>
        <v>4</v>
      </c>
      <c r="BG665" s="77">
        <f t="shared" si="95"/>
        <v>2022</v>
      </c>
      <c r="BH665" s="89"/>
    </row>
    <row r="666" spans="1:60">
      <c r="A666" s="77" t="s">
        <v>428</v>
      </c>
      <c r="B666" s="77" t="s">
        <v>56</v>
      </c>
      <c r="C666" s="77" t="s">
        <v>3722</v>
      </c>
      <c r="D666" s="78"/>
      <c r="E666" s="77">
        <v>114170</v>
      </c>
      <c r="F666" s="77" t="s">
        <v>2135</v>
      </c>
      <c r="G666" s="77" t="s">
        <v>2147</v>
      </c>
      <c r="H666" s="77" t="s">
        <v>2148</v>
      </c>
      <c r="I666" s="77" t="s">
        <v>531</v>
      </c>
      <c r="J666" s="77" t="s">
        <v>110</v>
      </c>
      <c r="K666" s="77">
        <v>91761</v>
      </c>
      <c r="L666" s="77" t="s">
        <v>2159</v>
      </c>
      <c r="M666" s="77" t="s">
        <v>3619</v>
      </c>
      <c r="N666" s="77"/>
      <c r="O666" s="77"/>
      <c r="P666" s="77"/>
      <c r="Q666" s="77" t="s">
        <v>1267</v>
      </c>
      <c r="R666" s="77"/>
      <c r="S666" s="77"/>
      <c r="T666" s="77" t="s">
        <v>3503</v>
      </c>
      <c r="U666" s="77">
        <v>30376909</v>
      </c>
      <c r="V666" s="77">
        <v>14.75</v>
      </c>
      <c r="W666" s="77" t="s">
        <v>2661</v>
      </c>
      <c r="X666" s="77">
        <v>340</v>
      </c>
      <c r="Y666" s="77">
        <v>896</v>
      </c>
      <c r="Z666" s="77">
        <v>28</v>
      </c>
      <c r="AA666" s="89">
        <f t="shared" si="88"/>
        <v>0.30464000000000002</v>
      </c>
      <c r="AB666" s="77" t="s">
        <v>70</v>
      </c>
      <c r="AC666" s="78">
        <v>44681</v>
      </c>
      <c r="AD666" s="77"/>
      <c r="AE666" s="77" t="s">
        <v>2142</v>
      </c>
      <c r="AF666" s="77" t="str">
        <f t="shared" si="89"/>
        <v>CA4170041379T</v>
      </c>
      <c r="AG666" s="77">
        <f t="shared" si="90"/>
        <v>896</v>
      </c>
      <c r="AH666" s="77">
        <f t="shared" si="91"/>
        <v>28</v>
      </c>
      <c r="AI666" s="89">
        <f t="shared" si="92"/>
        <v>0.30464000000000002</v>
      </c>
      <c r="AJ666" s="77" t="s">
        <v>2143</v>
      </c>
      <c r="AK666" s="77" t="s">
        <v>3722</v>
      </c>
      <c r="AL666" s="78">
        <v>44679</v>
      </c>
      <c r="AM666" s="78">
        <v>44679</v>
      </c>
      <c r="AN666" s="78">
        <v>44679</v>
      </c>
      <c r="AO666" s="78">
        <v>44679</v>
      </c>
      <c r="AP666" s="78">
        <v>44679</v>
      </c>
      <c r="AQ666" s="77" t="s">
        <v>89</v>
      </c>
      <c r="AR666" s="77"/>
      <c r="AS666" s="77" t="s">
        <v>3722</v>
      </c>
      <c r="AT666" s="78"/>
      <c r="AU666" s="78"/>
      <c r="AV666" s="78"/>
      <c r="AW666" s="77" t="s">
        <v>1198</v>
      </c>
      <c r="AX666" s="77" t="s">
        <v>116</v>
      </c>
      <c r="AY666" s="576"/>
      <c r="AZ666" s="576"/>
      <c r="BA666" s="576"/>
      <c r="BB666" s="576"/>
      <c r="BC666" s="576"/>
      <c r="BD666" s="576"/>
      <c r="BE666" s="77">
        <f t="shared" si="93"/>
        <v>18</v>
      </c>
      <c r="BF666" s="77">
        <f t="shared" si="94"/>
        <v>4</v>
      </c>
      <c r="BG666" s="77">
        <f t="shared" si="95"/>
        <v>2022</v>
      </c>
      <c r="BH666" s="89"/>
    </row>
    <row r="667" spans="1:60">
      <c r="A667" s="77" t="s">
        <v>428</v>
      </c>
      <c r="B667" s="77" t="s">
        <v>56</v>
      </c>
      <c r="C667" s="77" t="s">
        <v>3723</v>
      </c>
      <c r="D667" s="78"/>
      <c r="E667" s="77">
        <v>114170</v>
      </c>
      <c r="F667" s="77" t="s">
        <v>2135</v>
      </c>
      <c r="G667" s="77" t="s">
        <v>2147</v>
      </c>
      <c r="H667" s="77" t="s">
        <v>2148</v>
      </c>
      <c r="I667" s="77" t="s">
        <v>531</v>
      </c>
      <c r="J667" s="77" t="s">
        <v>110</v>
      </c>
      <c r="K667" s="77">
        <v>91761</v>
      </c>
      <c r="L667" s="77" t="s">
        <v>2159</v>
      </c>
      <c r="M667" s="77" t="s">
        <v>3619</v>
      </c>
      <c r="N667" s="77"/>
      <c r="O667" s="77"/>
      <c r="P667" s="77"/>
      <c r="Q667" s="77" t="s">
        <v>1267</v>
      </c>
      <c r="R667" s="77"/>
      <c r="S667" s="77"/>
      <c r="T667" s="77" t="s">
        <v>3503</v>
      </c>
      <c r="U667" s="77">
        <v>30376909</v>
      </c>
      <c r="V667" s="77">
        <v>14.75</v>
      </c>
      <c r="W667" s="77" t="s">
        <v>2661</v>
      </c>
      <c r="X667" s="77">
        <v>340</v>
      </c>
      <c r="Y667" s="77">
        <v>896</v>
      </c>
      <c r="Z667" s="77">
        <v>28</v>
      </c>
      <c r="AA667" s="89">
        <f t="shared" si="88"/>
        <v>0.30464000000000002</v>
      </c>
      <c r="AB667" s="77" t="s">
        <v>70</v>
      </c>
      <c r="AC667" s="78">
        <v>44681</v>
      </c>
      <c r="AD667" s="77"/>
      <c r="AE667" s="77" t="s">
        <v>2142</v>
      </c>
      <c r="AF667" s="77" t="str">
        <f t="shared" si="89"/>
        <v>CA4170041380T</v>
      </c>
      <c r="AG667" s="77">
        <f t="shared" si="90"/>
        <v>896</v>
      </c>
      <c r="AH667" s="77">
        <f t="shared" si="91"/>
        <v>28</v>
      </c>
      <c r="AI667" s="89">
        <f t="shared" si="92"/>
        <v>0.30464000000000002</v>
      </c>
      <c r="AJ667" s="77" t="s">
        <v>2143</v>
      </c>
      <c r="AK667" s="77" t="s">
        <v>3723</v>
      </c>
      <c r="AL667" s="78">
        <v>44679</v>
      </c>
      <c r="AM667" s="78">
        <v>44679</v>
      </c>
      <c r="AN667" s="78">
        <v>44679</v>
      </c>
      <c r="AO667" s="78">
        <v>44679</v>
      </c>
      <c r="AP667" s="78">
        <v>44679</v>
      </c>
      <c r="AQ667" s="77" t="s">
        <v>89</v>
      </c>
      <c r="AR667" s="77"/>
      <c r="AS667" s="77" t="s">
        <v>3723</v>
      </c>
      <c r="AT667" s="78"/>
      <c r="AU667" s="78"/>
      <c r="AV667" s="78"/>
      <c r="AW667" s="77" t="s">
        <v>1198</v>
      </c>
      <c r="AX667" s="77" t="s">
        <v>116</v>
      </c>
      <c r="AY667" s="576"/>
      <c r="AZ667" s="576"/>
      <c r="BA667" s="576"/>
      <c r="BB667" s="576"/>
      <c r="BC667" s="576"/>
      <c r="BD667" s="576"/>
      <c r="BE667" s="77">
        <f t="shared" si="93"/>
        <v>18</v>
      </c>
      <c r="BF667" s="77">
        <f t="shared" si="94"/>
        <v>4</v>
      </c>
      <c r="BG667" s="77">
        <f t="shared" si="95"/>
        <v>2022</v>
      </c>
      <c r="BH667" s="89"/>
    </row>
    <row r="668" spans="1:60">
      <c r="A668" s="77" t="s">
        <v>428</v>
      </c>
      <c r="B668" s="77" t="s">
        <v>56</v>
      </c>
      <c r="C668" s="77" t="s">
        <v>3724</v>
      </c>
      <c r="D668" s="78"/>
      <c r="E668" s="77">
        <v>114170</v>
      </c>
      <c r="F668" s="77" t="s">
        <v>2135</v>
      </c>
      <c r="G668" s="77" t="s">
        <v>2147</v>
      </c>
      <c r="H668" s="77" t="s">
        <v>2148</v>
      </c>
      <c r="I668" s="77" t="s">
        <v>531</v>
      </c>
      <c r="J668" s="77" t="s">
        <v>110</v>
      </c>
      <c r="K668" s="77">
        <v>91761</v>
      </c>
      <c r="L668" s="77" t="s">
        <v>2159</v>
      </c>
      <c r="M668" s="77" t="s">
        <v>3619</v>
      </c>
      <c r="N668" s="77"/>
      <c r="O668" s="77"/>
      <c r="P668" s="77"/>
      <c r="Q668" s="77" t="s">
        <v>1267</v>
      </c>
      <c r="R668" s="77"/>
      <c r="S668" s="77"/>
      <c r="T668" s="77" t="s">
        <v>3503</v>
      </c>
      <c r="U668" s="77">
        <v>30376909</v>
      </c>
      <c r="V668" s="77">
        <v>14.75</v>
      </c>
      <c r="W668" s="77" t="s">
        <v>2661</v>
      </c>
      <c r="X668" s="77">
        <v>340</v>
      </c>
      <c r="Y668" s="77">
        <v>514</v>
      </c>
      <c r="Z668" s="77">
        <v>17</v>
      </c>
      <c r="AA668" s="89">
        <f t="shared" si="88"/>
        <v>0.17476</v>
      </c>
      <c r="AB668" s="77" t="s">
        <v>70</v>
      </c>
      <c r="AC668" s="78">
        <v>44681</v>
      </c>
      <c r="AD668" s="77"/>
      <c r="AE668" s="77" t="s">
        <v>2142</v>
      </c>
      <c r="AF668" s="77" t="str">
        <f t="shared" si="89"/>
        <v>CA4170041381T</v>
      </c>
      <c r="AG668" s="77">
        <f t="shared" si="90"/>
        <v>514</v>
      </c>
      <c r="AH668" s="77">
        <f t="shared" si="91"/>
        <v>17</v>
      </c>
      <c r="AI668" s="89">
        <f t="shared" si="92"/>
        <v>0.17476</v>
      </c>
      <c r="AJ668" s="77" t="s">
        <v>2143</v>
      </c>
      <c r="AK668" s="77" t="s">
        <v>3724</v>
      </c>
      <c r="AL668" s="78">
        <v>44679</v>
      </c>
      <c r="AM668" s="78">
        <v>44679</v>
      </c>
      <c r="AN668" s="78">
        <v>44679</v>
      </c>
      <c r="AO668" s="78">
        <v>44679</v>
      </c>
      <c r="AP668" s="78">
        <v>44679</v>
      </c>
      <c r="AQ668" s="77" t="s">
        <v>89</v>
      </c>
      <c r="AR668" s="77" t="s">
        <v>3725</v>
      </c>
      <c r="AS668" s="77" t="s">
        <v>3724</v>
      </c>
      <c r="AT668" s="78"/>
      <c r="AU668" s="78"/>
      <c r="AV668" s="78"/>
      <c r="AW668" s="77" t="s">
        <v>1198</v>
      </c>
      <c r="AX668" s="77" t="s">
        <v>116</v>
      </c>
      <c r="AY668" s="576">
        <v>120.6</v>
      </c>
      <c r="AZ668" s="576"/>
      <c r="BA668" s="576"/>
      <c r="BB668" s="576"/>
      <c r="BC668" s="576"/>
      <c r="BD668" s="576"/>
      <c r="BE668" s="77">
        <f t="shared" si="93"/>
        <v>18</v>
      </c>
      <c r="BF668" s="77">
        <f t="shared" si="94"/>
        <v>4</v>
      </c>
      <c r="BG668" s="77">
        <f t="shared" si="95"/>
        <v>2022</v>
      </c>
      <c r="BH668" s="89"/>
    </row>
    <row r="669" spans="1:60">
      <c r="A669" s="77" t="s">
        <v>428</v>
      </c>
      <c r="B669" s="77" t="s">
        <v>56</v>
      </c>
      <c r="C669" s="77" t="s">
        <v>3726</v>
      </c>
      <c r="D669" s="78"/>
      <c r="E669" s="77">
        <v>114170</v>
      </c>
      <c r="F669" s="77" t="s">
        <v>2135</v>
      </c>
      <c r="G669" s="77" t="s">
        <v>2147</v>
      </c>
      <c r="H669" s="77" t="s">
        <v>2148</v>
      </c>
      <c r="I669" s="77" t="s">
        <v>531</v>
      </c>
      <c r="J669" s="77" t="s">
        <v>110</v>
      </c>
      <c r="K669" s="77">
        <v>91761</v>
      </c>
      <c r="L669" s="77" t="s">
        <v>2159</v>
      </c>
      <c r="M669" s="77" t="s">
        <v>3619</v>
      </c>
      <c r="N669" s="77"/>
      <c r="O669" s="77"/>
      <c r="P669" s="77"/>
      <c r="Q669" s="77" t="s">
        <v>1267</v>
      </c>
      <c r="R669" s="77"/>
      <c r="S669" s="77"/>
      <c r="T669" s="77" t="s">
        <v>3503</v>
      </c>
      <c r="U669" s="77">
        <v>30376809</v>
      </c>
      <c r="V669" s="77">
        <v>15</v>
      </c>
      <c r="W669" s="77" t="s">
        <v>2661</v>
      </c>
      <c r="X669" s="77">
        <v>340</v>
      </c>
      <c r="Y669" s="77">
        <v>706</v>
      </c>
      <c r="Z669" s="77">
        <v>23</v>
      </c>
      <c r="AA669" s="89">
        <f t="shared" si="88"/>
        <v>0.24004</v>
      </c>
      <c r="AB669" s="77" t="s">
        <v>70</v>
      </c>
      <c r="AC669" s="78">
        <v>44681</v>
      </c>
      <c r="AD669" s="77"/>
      <c r="AE669" s="77" t="s">
        <v>2142</v>
      </c>
      <c r="AF669" s="77" t="str">
        <f t="shared" si="89"/>
        <v>CA4170041368T</v>
      </c>
      <c r="AG669" s="77">
        <f t="shared" si="90"/>
        <v>706</v>
      </c>
      <c r="AH669" s="77">
        <f t="shared" si="91"/>
        <v>23</v>
      </c>
      <c r="AI669" s="89">
        <f t="shared" si="92"/>
        <v>0.24004</v>
      </c>
      <c r="AJ669" s="77" t="s">
        <v>2143</v>
      </c>
      <c r="AK669" s="77" t="s">
        <v>3726</v>
      </c>
      <c r="AL669" s="78">
        <v>44679</v>
      </c>
      <c r="AM669" s="78">
        <v>44679</v>
      </c>
      <c r="AN669" s="78">
        <v>44679</v>
      </c>
      <c r="AO669" s="78">
        <v>44679</v>
      </c>
      <c r="AP669" s="78">
        <v>44679</v>
      </c>
      <c r="AQ669" s="77" t="s">
        <v>89</v>
      </c>
      <c r="AR669" s="77" t="s">
        <v>3725</v>
      </c>
      <c r="AS669" s="77" t="s">
        <v>3726</v>
      </c>
      <c r="AT669" s="78"/>
      <c r="AU669" s="78"/>
      <c r="AV669" s="78"/>
      <c r="AW669" s="77" t="s">
        <v>1198</v>
      </c>
      <c r="AX669" s="77" t="s">
        <v>116</v>
      </c>
      <c r="AY669" s="576"/>
      <c r="AZ669" s="576"/>
      <c r="BA669" s="576"/>
      <c r="BB669" s="576"/>
      <c r="BC669" s="576"/>
      <c r="BD669" s="576"/>
      <c r="BE669" s="77">
        <f t="shared" si="93"/>
        <v>18</v>
      </c>
      <c r="BF669" s="77">
        <f t="shared" si="94"/>
        <v>4</v>
      </c>
      <c r="BG669" s="77">
        <f t="shared" si="95"/>
        <v>2022</v>
      </c>
      <c r="BH669" s="89"/>
    </row>
    <row r="670" spans="1:60">
      <c r="A670" s="77" t="s">
        <v>428</v>
      </c>
      <c r="B670" s="77" t="s">
        <v>2132</v>
      </c>
      <c r="C670" s="77" t="s">
        <v>3727</v>
      </c>
      <c r="D670" s="78"/>
      <c r="E670" s="77" t="s">
        <v>3728</v>
      </c>
      <c r="F670" s="77" t="s">
        <v>2135</v>
      </c>
      <c r="G670" s="77" t="s">
        <v>2147</v>
      </c>
      <c r="H670" s="77" t="s">
        <v>2148</v>
      </c>
      <c r="I670" s="77" t="s">
        <v>531</v>
      </c>
      <c r="J670" s="77" t="s">
        <v>110</v>
      </c>
      <c r="K670" s="77">
        <v>91761</v>
      </c>
      <c r="L670" s="77" t="s">
        <v>211</v>
      </c>
      <c r="M670" s="77" t="s">
        <v>3729</v>
      </c>
      <c r="N670" s="77"/>
      <c r="O670" s="77"/>
      <c r="P670" s="77"/>
      <c r="Q670" s="77" t="s">
        <v>1267</v>
      </c>
      <c r="R670" s="77"/>
      <c r="S670" s="77"/>
      <c r="T670" s="77" t="s">
        <v>3730</v>
      </c>
      <c r="U670" s="77">
        <v>30390156</v>
      </c>
      <c r="V670" s="77">
        <v>14.75</v>
      </c>
      <c r="W670" s="77" t="s">
        <v>2552</v>
      </c>
      <c r="X670" s="77">
        <v>400</v>
      </c>
      <c r="Y670" s="77">
        <v>832</v>
      </c>
      <c r="Z670" s="77">
        <v>26</v>
      </c>
      <c r="AA670" s="89">
        <f t="shared" si="88"/>
        <v>0.33279999999999998</v>
      </c>
      <c r="AB670" s="77" t="s">
        <v>70</v>
      </c>
      <c r="AC670" s="78">
        <v>44681</v>
      </c>
      <c r="AD670" s="77"/>
      <c r="AE670" s="77" t="s">
        <v>2142</v>
      </c>
      <c r="AF670" s="77" t="str">
        <f t="shared" si="89"/>
        <v>CA2752041818T</v>
      </c>
      <c r="AG670" s="77">
        <f t="shared" si="90"/>
        <v>832</v>
      </c>
      <c r="AH670" s="77">
        <f t="shared" si="91"/>
        <v>26</v>
      </c>
      <c r="AI670" s="89">
        <f t="shared" si="92"/>
        <v>0.33279999999999998</v>
      </c>
      <c r="AJ670" s="77" t="s">
        <v>2143</v>
      </c>
      <c r="AK670" s="77" t="s">
        <v>3727</v>
      </c>
      <c r="AL670" s="78">
        <v>44679</v>
      </c>
      <c r="AM670" s="78">
        <v>44679</v>
      </c>
      <c r="AN670" s="78">
        <v>44679</v>
      </c>
      <c r="AO670" s="78">
        <v>44679</v>
      </c>
      <c r="AP670" s="78">
        <v>44679</v>
      </c>
      <c r="AQ670" s="77" t="s">
        <v>89</v>
      </c>
      <c r="AR670" s="77"/>
      <c r="AS670" s="77" t="s">
        <v>3727</v>
      </c>
      <c r="AT670" s="78"/>
      <c r="AU670" s="78"/>
      <c r="AV670" s="78"/>
      <c r="AW670" s="77" t="s">
        <v>1198</v>
      </c>
      <c r="AX670" s="77" t="s">
        <v>116</v>
      </c>
      <c r="AY670" s="576"/>
      <c r="AZ670" s="576"/>
      <c r="BA670" s="576"/>
      <c r="BB670" s="576"/>
      <c r="BC670" s="576"/>
      <c r="BD670" s="576"/>
      <c r="BE670" s="77">
        <f t="shared" si="93"/>
        <v>18</v>
      </c>
      <c r="BF670" s="77">
        <f t="shared" si="94"/>
        <v>4</v>
      </c>
      <c r="BG670" s="77">
        <f t="shared" si="95"/>
        <v>2022</v>
      </c>
      <c r="BH670" s="89"/>
    </row>
    <row r="671" spans="1:60">
      <c r="A671" s="77" t="s">
        <v>428</v>
      </c>
      <c r="B671" s="77" t="s">
        <v>2132</v>
      </c>
      <c r="C671" s="77" t="s">
        <v>3731</v>
      </c>
      <c r="D671" s="78"/>
      <c r="E671" s="77" t="s">
        <v>3728</v>
      </c>
      <c r="F671" s="77" t="s">
        <v>2135</v>
      </c>
      <c r="G671" s="77" t="s">
        <v>2147</v>
      </c>
      <c r="H671" s="77" t="s">
        <v>2148</v>
      </c>
      <c r="I671" s="77" t="s">
        <v>531</v>
      </c>
      <c r="J671" s="77" t="s">
        <v>110</v>
      </c>
      <c r="K671" s="77">
        <v>91761</v>
      </c>
      <c r="L671" s="77" t="s">
        <v>211</v>
      </c>
      <c r="M671" s="77" t="s">
        <v>3729</v>
      </c>
      <c r="N671" s="77"/>
      <c r="O671" s="77"/>
      <c r="P671" s="77"/>
      <c r="Q671" s="77" t="s">
        <v>1267</v>
      </c>
      <c r="R671" s="77"/>
      <c r="S671" s="77"/>
      <c r="T671" s="77" t="s">
        <v>3730</v>
      </c>
      <c r="U671" s="77">
        <v>30390156</v>
      </c>
      <c r="V671" s="77">
        <v>14.75</v>
      </c>
      <c r="W671" s="77" t="s">
        <v>2552</v>
      </c>
      <c r="X671" s="77">
        <v>400</v>
      </c>
      <c r="Y671" s="77">
        <v>832</v>
      </c>
      <c r="Z671" s="77">
        <v>26</v>
      </c>
      <c r="AA671" s="89">
        <f t="shared" si="88"/>
        <v>0.33279999999999998</v>
      </c>
      <c r="AB671" s="77" t="s">
        <v>70</v>
      </c>
      <c r="AC671" s="78">
        <v>44681</v>
      </c>
      <c r="AD671" s="77"/>
      <c r="AE671" s="77" t="s">
        <v>2142</v>
      </c>
      <c r="AF671" s="77" t="str">
        <f t="shared" si="89"/>
        <v>CA2752041819T</v>
      </c>
      <c r="AG671" s="77">
        <f t="shared" si="90"/>
        <v>832</v>
      </c>
      <c r="AH671" s="77">
        <f t="shared" si="91"/>
        <v>26</v>
      </c>
      <c r="AI671" s="89">
        <f t="shared" si="92"/>
        <v>0.33279999999999998</v>
      </c>
      <c r="AJ671" s="77" t="s">
        <v>2143</v>
      </c>
      <c r="AK671" s="77" t="s">
        <v>3731</v>
      </c>
      <c r="AL671" s="78">
        <v>44679</v>
      </c>
      <c r="AM671" s="78">
        <v>44679</v>
      </c>
      <c r="AN671" s="78">
        <v>44679</v>
      </c>
      <c r="AO671" s="78">
        <v>44679</v>
      </c>
      <c r="AP671" s="78">
        <v>44679</v>
      </c>
      <c r="AQ671" s="77" t="s">
        <v>89</v>
      </c>
      <c r="AR671" s="77"/>
      <c r="AS671" s="77" t="s">
        <v>3731</v>
      </c>
      <c r="AT671" s="78"/>
      <c r="AU671" s="78"/>
      <c r="AV671" s="78"/>
      <c r="AW671" s="77" t="s">
        <v>1198</v>
      </c>
      <c r="AX671" s="77" t="s">
        <v>116</v>
      </c>
      <c r="AY671" s="576"/>
      <c r="AZ671" s="576"/>
      <c r="BA671" s="576"/>
      <c r="BB671" s="576"/>
      <c r="BC671" s="576"/>
      <c r="BD671" s="576"/>
      <c r="BE671" s="77">
        <f t="shared" si="93"/>
        <v>18</v>
      </c>
      <c r="BF671" s="77">
        <f t="shared" si="94"/>
        <v>4</v>
      </c>
      <c r="BG671" s="77">
        <f t="shared" si="95"/>
        <v>2022</v>
      </c>
      <c r="BH671" s="89"/>
    </row>
    <row r="672" spans="1:60">
      <c r="A672" s="77" t="s">
        <v>428</v>
      </c>
      <c r="B672" s="77" t="s">
        <v>79</v>
      </c>
      <c r="C672" s="77" t="s">
        <v>3732</v>
      </c>
      <c r="D672" s="78"/>
      <c r="E672" s="77" t="s">
        <v>3733</v>
      </c>
      <c r="F672" s="77" t="s">
        <v>2135</v>
      </c>
      <c r="G672" s="77" t="s">
        <v>2147</v>
      </c>
      <c r="H672" s="77" t="s">
        <v>2148</v>
      </c>
      <c r="I672" s="77" t="s">
        <v>531</v>
      </c>
      <c r="J672" s="77" t="s">
        <v>110</v>
      </c>
      <c r="K672" s="77">
        <v>91761</v>
      </c>
      <c r="L672" s="77" t="s">
        <v>727</v>
      </c>
      <c r="M672" s="77" t="s">
        <v>3734</v>
      </c>
      <c r="N672" s="77"/>
      <c r="O672" s="77"/>
      <c r="P672" s="77"/>
      <c r="Q672" s="77" t="s">
        <v>1267</v>
      </c>
      <c r="R672" s="77"/>
      <c r="S672" s="77"/>
      <c r="T672" s="77" t="s">
        <v>3416</v>
      </c>
      <c r="U672" s="77">
        <v>30390156</v>
      </c>
      <c r="V672" s="77">
        <v>14.75</v>
      </c>
      <c r="W672" s="77" t="s">
        <v>2552</v>
      </c>
      <c r="X672" s="77">
        <v>400</v>
      </c>
      <c r="Y672" s="77">
        <v>768</v>
      </c>
      <c r="Z672" s="77">
        <v>24</v>
      </c>
      <c r="AA672" s="89">
        <f t="shared" si="88"/>
        <v>0.30719999999999997</v>
      </c>
      <c r="AB672" s="77" t="s">
        <v>70</v>
      </c>
      <c r="AC672" s="78">
        <v>44681</v>
      </c>
      <c r="AD672" s="77"/>
      <c r="AE672" s="77" t="s">
        <v>2142</v>
      </c>
      <c r="AF672" s="77" t="str">
        <f t="shared" si="89"/>
        <v>CA6953042017T</v>
      </c>
      <c r="AG672" s="77">
        <f t="shared" si="90"/>
        <v>768</v>
      </c>
      <c r="AH672" s="77">
        <f t="shared" si="91"/>
        <v>24</v>
      </c>
      <c r="AI672" s="89">
        <f t="shared" si="92"/>
        <v>0.30719999999999997</v>
      </c>
      <c r="AJ672" s="77" t="s">
        <v>2143</v>
      </c>
      <c r="AK672" s="77" t="s">
        <v>3732</v>
      </c>
      <c r="AL672" s="78">
        <v>44679</v>
      </c>
      <c r="AM672" s="78">
        <v>44679</v>
      </c>
      <c r="AN672" s="78">
        <v>44679</v>
      </c>
      <c r="AO672" s="78">
        <v>44679</v>
      </c>
      <c r="AP672" s="78">
        <v>44679</v>
      </c>
      <c r="AQ672" s="77" t="s">
        <v>89</v>
      </c>
      <c r="AR672" s="77"/>
      <c r="AS672" s="77" t="s">
        <v>3732</v>
      </c>
      <c r="AT672" s="78"/>
      <c r="AU672" s="78"/>
      <c r="AV672" s="78"/>
      <c r="AW672" s="77" t="s">
        <v>1198</v>
      </c>
      <c r="AX672" s="77" t="s">
        <v>116</v>
      </c>
      <c r="AY672" s="576"/>
      <c r="AZ672" s="576"/>
      <c r="BA672" s="576"/>
      <c r="BB672" s="576"/>
      <c r="BC672" s="576"/>
      <c r="BD672" s="576"/>
      <c r="BE672" s="77">
        <f t="shared" si="93"/>
        <v>18</v>
      </c>
      <c r="BF672" s="77">
        <f t="shared" si="94"/>
        <v>4</v>
      </c>
      <c r="BG672" s="77">
        <f t="shared" si="95"/>
        <v>2022</v>
      </c>
      <c r="BH672" s="89"/>
    </row>
    <row r="673" spans="1:60">
      <c r="A673" s="77" t="s">
        <v>428</v>
      </c>
      <c r="B673" s="77" t="s">
        <v>56</v>
      </c>
      <c r="C673" s="77" t="s">
        <v>3735</v>
      </c>
      <c r="D673" s="78"/>
      <c r="E673" s="77">
        <v>114174</v>
      </c>
      <c r="F673" s="77" t="s">
        <v>2135</v>
      </c>
      <c r="G673" s="77" t="s">
        <v>2147</v>
      </c>
      <c r="H673" s="77" t="s">
        <v>2148</v>
      </c>
      <c r="I673" s="77" t="s">
        <v>531</v>
      </c>
      <c r="J673" s="77" t="s">
        <v>110</v>
      </c>
      <c r="K673" s="77">
        <v>91761</v>
      </c>
      <c r="L673" s="77" t="s">
        <v>2159</v>
      </c>
      <c r="M673" s="77" t="s">
        <v>3619</v>
      </c>
      <c r="N673" s="77"/>
      <c r="O673" s="77"/>
      <c r="P673" s="77"/>
      <c r="Q673" s="77" t="s">
        <v>1267</v>
      </c>
      <c r="R673" s="77"/>
      <c r="S673" s="77"/>
      <c r="T673" s="77" t="s">
        <v>3498</v>
      </c>
      <c r="U673" s="77">
        <v>30390456</v>
      </c>
      <c r="V673" s="77">
        <v>14.75</v>
      </c>
      <c r="W673" s="77" t="s">
        <v>2141</v>
      </c>
      <c r="X673" s="77">
        <v>400</v>
      </c>
      <c r="Y673" s="77">
        <v>832</v>
      </c>
      <c r="Z673" s="77">
        <v>26</v>
      </c>
      <c r="AA673" s="89">
        <f t="shared" si="88"/>
        <v>0.33279999999999998</v>
      </c>
      <c r="AB673" s="77" t="s">
        <v>70</v>
      </c>
      <c r="AC673" s="78">
        <v>44681</v>
      </c>
      <c r="AD673" s="77"/>
      <c r="AE673" s="77" t="s">
        <v>2142</v>
      </c>
      <c r="AF673" s="77" t="str">
        <f t="shared" si="89"/>
        <v>CA4174041347T</v>
      </c>
      <c r="AG673" s="77">
        <f t="shared" si="90"/>
        <v>832</v>
      </c>
      <c r="AH673" s="77">
        <f t="shared" si="91"/>
        <v>26</v>
      </c>
      <c r="AI673" s="89">
        <f t="shared" si="92"/>
        <v>0.33279999999999998</v>
      </c>
      <c r="AJ673" s="77" t="s">
        <v>2143</v>
      </c>
      <c r="AK673" s="77" t="s">
        <v>3735</v>
      </c>
      <c r="AL673" s="78">
        <v>44679</v>
      </c>
      <c r="AM673" s="78">
        <v>44679</v>
      </c>
      <c r="AN673" s="78">
        <v>44679</v>
      </c>
      <c r="AO673" s="78">
        <v>44679</v>
      </c>
      <c r="AP673" s="78">
        <v>44679</v>
      </c>
      <c r="AQ673" s="77" t="s">
        <v>89</v>
      </c>
      <c r="AR673" s="77"/>
      <c r="AS673" s="77" t="s">
        <v>3735</v>
      </c>
      <c r="AT673" s="78"/>
      <c r="AU673" s="78"/>
      <c r="AV673" s="78"/>
      <c r="AW673" s="77" t="s">
        <v>1198</v>
      </c>
      <c r="AX673" s="77" t="s">
        <v>116</v>
      </c>
      <c r="AY673" s="576"/>
      <c r="AZ673" s="576"/>
      <c r="BA673" s="576"/>
      <c r="BB673" s="576"/>
      <c r="BC673" s="576"/>
      <c r="BD673" s="576"/>
      <c r="BE673" s="77">
        <f t="shared" si="93"/>
        <v>18</v>
      </c>
      <c r="BF673" s="77">
        <f t="shared" si="94"/>
        <v>4</v>
      </c>
      <c r="BG673" s="77">
        <f t="shared" si="95"/>
        <v>2022</v>
      </c>
      <c r="BH673" s="89"/>
    </row>
    <row r="674" spans="1:60">
      <c r="A674" s="77" t="s">
        <v>428</v>
      </c>
      <c r="B674" s="77" t="s">
        <v>56</v>
      </c>
      <c r="C674" s="77" t="s">
        <v>3736</v>
      </c>
      <c r="D674" s="78"/>
      <c r="E674" s="77">
        <v>114167</v>
      </c>
      <c r="F674" s="77" t="s">
        <v>2135</v>
      </c>
      <c r="G674" s="77" t="s">
        <v>2147</v>
      </c>
      <c r="H674" s="77" t="s">
        <v>2148</v>
      </c>
      <c r="I674" s="77" t="s">
        <v>531</v>
      </c>
      <c r="J674" s="77" t="s">
        <v>110</v>
      </c>
      <c r="K674" s="77">
        <v>91761</v>
      </c>
      <c r="L674" s="77" t="s">
        <v>2159</v>
      </c>
      <c r="M674" s="77" t="s">
        <v>3497</v>
      </c>
      <c r="N674" s="77"/>
      <c r="O674" s="77"/>
      <c r="P674" s="77"/>
      <c r="Q674" s="77" t="s">
        <v>1267</v>
      </c>
      <c r="R674" s="77"/>
      <c r="S674" s="77"/>
      <c r="T674" s="77" t="s">
        <v>3498</v>
      </c>
      <c r="U674" s="77">
        <v>30390456</v>
      </c>
      <c r="V674" s="77">
        <v>14.75</v>
      </c>
      <c r="W674" s="77" t="s">
        <v>2141</v>
      </c>
      <c r="X674" s="77">
        <v>400</v>
      </c>
      <c r="Y674" s="77">
        <v>832</v>
      </c>
      <c r="Z674" s="77">
        <v>26</v>
      </c>
      <c r="AA674" s="89">
        <f t="shared" si="88"/>
        <v>0.33279999999999998</v>
      </c>
      <c r="AB674" s="77" t="s">
        <v>70</v>
      </c>
      <c r="AC674" s="78">
        <v>44681</v>
      </c>
      <c r="AD674" s="77"/>
      <c r="AE674" s="77" t="s">
        <v>2142</v>
      </c>
      <c r="AF674" s="77" t="str">
        <f t="shared" si="89"/>
        <v>CA4167041339T</v>
      </c>
      <c r="AG674" s="77">
        <f t="shared" si="90"/>
        <v>832</v>
      </c>
      <c r="AH674" s="77">
        <f t="shared" si="91"/>
        <v>26</v>
      </c>
      <c r="AI674" s="89">
        <f t="shared" si="92"/>
        <v>0.33279999999999998</v>
      </c>
      <c r="AJ674" s="77" t="s">
        <v>2143</v>
      </c>
      <c r="AK674" s="77" t="s">
        <v>3736</v>
      </c>
      <c r="AL674" s="78">
        <v>44672</v>
      </c>
      <c r="AM674" s="78">
        <v>44672</v>
      </c>
      <c r="AN674" s="78">
        <v>44680</v>
      </c>
      <c r="AO674" s="78">
        <v>44680</v>
      </c>
      <c r="AP674" s="78">
        <v>44680</v>
      </c>
      <c r="AQ674" s="77" t="s">
        <v>89</v>
      </c>
      <c r="AR674" s="77"/>
      <c r="AS674" s="77" t="s">
        <v>3736</v>
      </c>
      <c r="AT674" s="78"/>
      <c r="AU674" s="78"/>
      <c r="AV674" s="78"/>
      <c r="AW674" s="77" t="s">
        <v>1198</v>
      </c>
      <c r="AX674" s="77" t="s">
        <v>116</v>
      </c>
      <c r="AY674" s="576"/>
      <c r="AZ674" s="576"/>
      <c r="BA674" s="576"/>
      <c r="BB674" s="576"/>
      <c r="BC674" s="576"/>
      <c r="BD674" s="576"/>
      <c r="BE674" s="77">
        <f t="shared" si="93"/>
        <v>18</v>
      </c>
      <c r="BF674" s="77">
        <f t="shared" si="94"/>
        <v>4</v>
      </c>
      <c r="BG674" s="77">
        <f t="shared" si="95"/>
        <v>2022</v>
      </c>
      <c r="BH674" s="89"/>
    </row>
    <row r="675" spans="1:60">
      <c r="A675" s="77" t="s">
        <v>428</v>
      </c>
      <c r="B675" s="77" t="s">
        <v>56</v>
      </c>
      <c r="C675" s="77" t="s">
        <v>3737</v>
      </c>
      <c r="D675" s="78"/>
      <c r="E675" s="77">
        <v>114167</v>
      </c>
      <c r="F675" s="77" t="s">
        <v>2135</v>
      </c>
      <c r="G675" s="77" t="s">
        <v>3267</v>
      </c>
      <c r="H675" s="77" t="s">
        <v>3268</v>
      </c>
      <c r="I675" s="77" t="s">
        <v>2686</v>
      </c>
      <c r="J675" s="77" t="s">
        <v>110</v>
      </c>
      <c r="K675" s="77">
        <v>92833</v>
      </c>
      <c r="L675" s="77" t="s">
        <v>2159</v>
      </c>
      <c r="M675" s="77" t="s">
        <v>3497</v>
      </c>
      <c r="N675" s="77"/>
      <c r="O675" s="77"/>
      <c r="P675" s="77"/>
      <c r="Q675" s="77" t="s">
        <v>1267</v>
      </c>
      <c r="R675" s="77"/>
      <c r="S675" s="77"/>
      <c r="T675" s="77" t="s">
        <v>3498</v>
      </c>
      <c r="U675" s="77">
        <v>30390456</v>
      </c>
      <c r="V675" s="77">
        <v>14.75</v>
      </c>
      <c r="W675" s="77" t="s">
        <v>2141</v>
      </c>
      <c r="X675" s="77">
        <v>400</v>
      </c>
      <c r="Y675" s="77">
        <v>832</v>
      </c>
      <c r="Z675" s="77">
        <v>26</v>
      </c>
      <c r="AA675" s="89">
        <f t="shared" si="88"/>
        <v>0.33279999999999998</v>
      </c>
      <c r="AB675" s="77" t="s">
        <v>70</v>
      </c>
      <c r="AC675" s="78">
        <v>44681</v>
      </c>
      <c r="AD675" s="77"/>
      <c r="AE675" s="77" t="s">
        <v>2142</v>
      </c>
      <c r="AF675" s="77" t="str">
        <f t="shared" si="89"/>
        <v>CA4167041333T</v>
      </c>
      <c r="AG675" s="77">
        <f t="shared" si="90"/>
        <v>832</v>
      </c>
      <c r="AH675" s="77">
        <f t="shared" si="91"/>
        <v>26</v>
      </c>
      <c r="AI675" s="89">
        <f t="shared" si="92"/>
        <v>0.33279999999999998</v>
      </c>
      <c r="AJ675" s="77" t="s">
        <v>2143</v>
      </c>
      <c r="AK675" s="77" t="s">
        <v>3737</v>
      </c>
      <c r="AL675" s="78">
        <v>44673</v>
      </c>
      <c r="AM675" s="78">
        <v>44673</v>
      </c>
      <c r="AN675" s="78">
        <v>44680</v>
      </c>
      <c r="AO675" s="78">
        <v>44680</v>
      </c>
      <c r="AP675" s="78">
        <v>44680</v>
      </c>
      <c r="AQ675" s="77" t="s">
        <v>89</v>
      </c>
      <c r="AR675" s="77"/>
      <c r="AS675" s="77" t="s">
        <v>3737</v>
      </c>
      <c r="AT675" s="78"/>
      <c r="AU675" s="78"/>
      <c r="AV675" s="78"/>
      <c r="AW675" s="77" t="s">
        <v>1198</v>
      </c>
      <c r="AX675" s="77" t="s">
        <v>116</v>
      </c>
      <c r="AY675" s="576"/>
      <c r="AZ675" s="576"/>
      <c r="BA675" s="576"/>
      <c r="BB675" s="576"/>
      <c r="BC675" s="576"/>
      <c r="BD675" s="576"/>
      <c r="BE675" s="77">
        <f t="shared" si="93"/>
        <v>18</v>
      </c>
      <c r="BF675" s="77">
        <f t="shared" si="94"/>
        <v>4</v>
      </c>
      <c r="BG675" s="77">
        <f t="shared" si="95"/>
        <v>2022</v>
      </c>
      <c r="BH675" s="89"/>
    </row>
    <row r="676" spans="1:60">
      <c r="A676" s="77" t="s">
        <v>428</v>
      </c>
      <c r="B676" s="77" t="s">
        <v>56</v>
      </c>
      <c r="C676" s="77" t="s">
        <v>3738</v>
      </c>
      <c r="D676" s="78"/>
      <c r="E676" s="77">
        <v>114167</v>
      </c>
      <c r="F676" s="77" t="s">
        <v>2135</v>
      </c>
      <c r="G676" s="77" t="s">
        <v>3267</v>
      </c>
      <c r="H676" s="77" t="s">
        <v>3268</v>
      </c>
      <c r="I676" s="77" t="s">
        <v>2686</v>
      </c>
      <c r="J676" s="77" t="s">
        <v>110</v>
      </c>
      <c r="K676" s="77">
        <v>92833</v>
      </c>
      <c r="L676" s="77" t="s">
        <v>2159</v>
      </c>
      <c r="M676" s="77" t="s">
        <v>3497</v>
      </c>
      <c r="N676" s="77"/>
      <c r="O676" s="77"/>
      <c r="P676" s="77"/>
      <c r="Q676" s="77" t="s">
        <v>1267</v>
      </c>
      <c r="R676" s="77"/>
      <c r="S676" s="77"/>
      <c r="T676" s="77" t="s">
        <v>3498</v>
      </c>
      <c r="U676" s="77">
        <v>30390456</v>
      </c>
      <c r="V676" s="77">
        <v>14.75</v>
      </c>
      <c r="W676" s="77" t="s">
        <v>2141</v>
      </c>
      <c r="X676" s="77">
        <v>400</v>
      </c>
      <c r="Y676" s="77">
        <v>832</v>
      </c>
      <c r="Z676" s="77">
        <v>26</v>
      </c>
      <c r="AA676" s="89">
        <f t="shared" si="88"/>
        <v>0.33279999999999998</v>
      </c>
      <c r="AB676" s="77" t="s">
        <v>70</v>
      </c>
      <c r="AC676" s="78">
        <v>44681</v>
      </c>
      <c r="AD676" s="77"/>
      <c r="AE676" s="77" t="s">
        <v>2142</v>
      </c>
      <c r="AF676" s="77" t="str">
        <f t="shared" si="89"/>
        <v>CA4167041334T</v>
      </c>
      <c r="AG676" s="77">
        <f t="shared" si="90"/>
        <v>832</v>
      </c>
      <c r="AH676" s="77">
        <f t="shared" si="91"/>
        <v>26</v>
      </c>
      <c r="AI676" s="89">
        <f t="shared" si="92"/>
        <v>0.33279999999999998</v>
      </c>
      <c r="AJ676" s="77" t="s">
        <v>2143</v>
      </c>
      <c r="AK676" s="77" t="s">
        <v>3738</v>
      </c>
      <c r="AL676" s="78">
        <v>44673</v>
      </c>
      <c r="AM676" s="78">
        <v>44673</v>
      </c>
      <c r="AN676" s="78">
        <v>44680</v>
      </c>
      <c r="AO676" s="78">
        <v>44680</v>
      </c>
      <c r="AP676" s="78">
        <v>44680</v>
      </c>
      <c r="AQ676" s="77" t="s">
        <v>89</v>
      </c>
      <c r="AR676" s="77"/>
      <c r="AS676" s="77" t="s">
        <v>3738</v>
      </c>
      <c r="AT676" s="78"/>
      <c r="AU676" s="78"/>
      <c r="AV676" s="78"/>
      <c r="AW676" s="77" t="s">
        <v>1198</v>
      </c>
      <c r="AX676" s="77" t="s">
        <v>116</v>
      </c>
      <c r="AY676" s="576"/>
      <c r="AZ676" s="576"/>
      <c r="BA676" s="576"/>
      <c r="BB676" s="576"/>
      <c r="BC676" s="576"/>
      <c r="BD676" s="576"/>
      <c r="BE676" s="77">
        <f t="shared" si="93"/>
        <v>18</v>
      </c>
      <c r="BF676" s="77">
        <f t="shared" si="94"/>
        <v>4</v>
      </c>
      <c r="BG676" s="77">
        <f t="shared" si="95"/>
        <v>2022</v>
      </c>
      <c r="BH676" s="89"/>
    </row>
    <row r="677" spans="1:60">
      <c r="A677" s="77" t="s">
        <v>428</v>
      </c>
      <c r="B677" s="77" t="s">
        <v>79</v>
      </c>
      <c r="C677" s="77" t="s">
        <v>3739</v>
      </c>
      <c r="D677" s="78"/>
      <c r="E677" s="77" t="s">
        <v>3740</v>
      </c>
      <c r="F677" s="77" t="s">
        <v>2135</v>
      </c>
      <c r="G677" s="77" t="s">
        <v>2147</v>
      </c>
      <c r="H677" s="77" t="s">
        <v>2148</v>
      </c>
      <c r="I677" s="77" t="s">
        <v>531</v>
      </c>
      <c r="J677" s="77" t="s">
        <v>110</v>
      </c>
      <c r="K677" s="77">
        <v>91761</v>
      </c>
      <c r="L677" s="77" t="s">
        <v>2938</v>
      </c>
      <c r="M677" s="77" t="s">
        <v>390</v>
      </c>
      <c r="N677" s="77"/>
      <c r="O677" s="77"/>
      <c r="P677" s="77"/>
      <c r="Q677" s="77" t="s">
        <v>1267</v>
      </c>
      <c r="R677" s="77"/>
      <c r="S677" s="77"/>
      <c r="T677" s="77" t="s">
        <v>3741</v>
      </c>
      <c r="U677" s="77">
        <v>30390156</v>
      </c>
      <c r="V677" s="77">
        <v>14.75</v>
      </c>
      <c r="W677" s="77" t="s">
        <v>2552</v>
      </c>
      <c r="X677" s="77">
        <v>400</v>
      </c>
      <c r="Y677" s="77">
        <v>768</v>
      </c>
      <c r="Z677" s="77">
        <v>24</v>
      </c>
      <c r="AA677" s="89">
        <f t="shared" si="88"/>
        <v>0.30719999999999997</v>
      </c>
      <c r="AB677" s="77" t="s">
        <v>70</v>
      </c>
      <c r="AC677" s="78">
        <v>44681</v>
      </c>
      <c r="AD677" s="77"/>
      <c r="AE677" s="77" t="s">
        <v>2142</v>
      </c>
      <c r="AF677" s="77" t="str">
        <f t="shared" si="89"/>
        <v>CA0052042004T</v>
      </c>
      <c r="AG677" s="77">
        <f t="shared" si="90"/>
        <v>768</v>
      </c>
      <c r="AH677" s="77">
        <f t="shared" si="91"/>
        <v>24</v>
      </c>
      <c r="AI677" s="89">
        <f t="shared" si="92"/>
        <v>0.30719999999999997</v>
      </c>
      <c r="AJ677" s="77" t="s">
        <v>2143</v>
      </c>
      <c r="AK677" s="77" t="s">
        <v>3739</v>
      </c>
      <c r="AL677" s="78">
        <v>44676</v>
      </c>
      <c r="AM677" s="78">
        <v>44676</v>
      </c>
      <c r="AN677" s="78">
        <v>44680</v>
      </c>
      <c r="AO677" s="78">
        <v>44680</v>
      </c>
      <c r="AP677" s="78">
        <v>44680</v>
      </c>
      <c r="AQ677" s="77" t="s">
        <v>89</v>
      </c>
      <c r="AR677" s="77"/>
      <c r="AS677" s="77" t="s">
        <v>3739</v>
      </c>
      <c r="AT677" s="78"/>
      <c r="AU677" s="78"/>
      <c r="AV677" s="78"/>
      <c r="AW677" s="77" t="s">
        <v>1198</v>
      </c>
      <c r="AX677" s="77" t="s">
        <v>116</v>
      </c>
      <c r="AY677" s="576"/>
      <c r="AZ677" s="576"/>
      <c r="BA677" s="576"/>
      <c r="BB677" s="576"/>
      <c r="BC677" s="576"/>
      <c r="BD677" s="576"/>
      <c r="BE677" s="77">
        <f t="shared" si="93"/>
        <v>18</v>
      </c>
      <c r="BF677" s="77">
        <f t="shared" si="94"/>
        <v>4</v>
      </c>
      <c r="BG677" s="77">
        <f t="shared" si="95"/>
        <v>2022</v>
      </c>
      <c r="BH677" s="89"/>
    </row>
    <row r="678" spans="1:60">
      <c r="A678" s="77" t="s">
        <v>428</v>
      </c>
      <c r="B678" s="77" t="s">
        <v>79</v>
      </c>
      <c r="C678" s="77" t="s">
        <v>3742</v>
      </c>
      <c r="D678" s="78"/>
      <c r="E678" s="77" t="s">
        <v>3743</v>
      </c>
      <c r="F678" s="77" t="s">
        <v>2135</v>
      </c>
      <c r="G678" s="77" t="s">
        <v>2147</v>
      </c>
      <c r="H678" s="77" t="s">
        <v>2148</v>
      </c>
      <c r="I678" s="77" t="s">
        <v>531</v>
      </c>
      <c r="J678" s="77" t="s">
        <v>110</v>
      </c>
      <c r="K678" s="77">
        <v>91761</v>
      </c>
      <c r="L678" s="77" t="s">
        <v>2938</v>
      </c>
      <c r="M678" s="77" t="s">
        <v>390</v>
      </c>
      <c r="N678" s="77"/>
      <c r="O678" s="77"/>
      <c r="P678" s="77"/>
      <c r="Q678" s="77" t="s">
        <v>1267</v>
      </c>
      <c r="R678" s="77"/>
      <c r="S678" s="77"/>
      <c r="T678" s="77" t="s">
        <v>3741</v>
      </c>
      <c r="U678" s="77">
        <v>30390156</v>
      </c>
      <c r="V678" s="77">
        <v>14.75</v>
      </c>
      <c r="W678" s="77" t="s">
        <v>2552</v>
      </c>
      <c r="X678" s="77">
        <v>400</v>
      </c>
      <c r="Y678" s="77">
        <v>768</v>
      </c>
      <c r="Z678" s="77">
        <v>24</v>
      </c>
      <c r="AA678" s="89">
        <f t="shared" si="88"/>
        <v>0.30719999999999997</v>
      </c>
      <c r="AB678" s="77" t="s">
        <v>70</v>
      </c>
      <c r="AC678" s="78">
        <v>44681</v>
      </c>
      <c r="AD678" s="77"/>
      <c r="AE678" s="77" t="s">
        <v>2142</v>
      </c>
      <c r="AF678" s="77" t="str">
        <f t="shared" si="89"/>
        <v>CA0054042005T</v>
      </c>
      <c r="AG678" s="77">
        <f t="shared" si="90"/>
        <v>768</v>
      </c>
      <c r="AH678" s="77">
        <f t="shared" si="91"/>
        <v>24</v>
      </c>
      <c r="AI678" s="89">
        <f t="shared" si="92"/>
        <v>0.30719999999999997</v>
      </c>
      <c r="AJ678" s="77" t="s">
        <v>2143</v>
      </c>
      <c r="AK678" s="77" t="s">
        <v>3742</v>
      </c>
      <c r="AL678" s="78">
        <v>44676</v>
      </c>
      <c r="AM678" s="78">
        <v>44676</v>
      </c>
      <c r="AN678" s="78">
        <v>44680</v>
      </c>
      <c r="AO678" s="78">
        <v>44680</v>
      </c>
      <c r="AP678" s="78">
        <v>44680</v>
      </c>
      <c r="AQ678" s="77" t="s">
        <v>89</v>
      </c>
      <c r="AR678" s="77"/>
      <c r="AS678" s="77" t="s">
        <v>3742</v>
      </c>
      <c r="AT678" s="78"/>
      <c r="AU678" s="78"/>
      <c r="AV678" s="78"/>
      <c r="AW678" s="77" t="s">
        <v>1198</v>
      </c>
      <c r="AX678" s="77" t="s">
        <v>116</v>
      </c>
      <c r="AY678" s="576"/>
      <c r="AZ678" s="576"/>
      <c r="BA678" s="576"/>
      <c r="BB678" s="576"/>
      <c r="BC678" s="576"/>
      <c r="BD678" s="576"/>
      <c r="BE678" s="77">
        <f t="shared" si="93"/>
        <v>18</v>
      </c>
      <c r="BF678" s="77">
        <f t="shared" si="94"/>
        <v>4</v>
      </c>
      <c r="BG678" s="77">
        <f t="shared" si="95"/>
        <v>2022</v>
      </c>
      <c r="BH678" s="89"/>
    </row>
    <row r="679" spans="1:60">
      <c r="A679" s="77" t="s">
        <v>428</v>
      </c>
      <c r="B679" s="77" t="s">
        <v>1264</v>
      </c>
      <c r="C679" s="77" t="s">
        <v>3744</v>
      </c>
      <c r="D679" s="78"/>
      <c r="E679" s="77" t="s">
        <v>3553</v>
      </c>
      <c r="F679" s="77" t="s">
        <v>2135</v>
      </c>
      <c r="G679" s="77" t="s">
        <v>2147</v>
      </c>
      <c r="H679" s="77" t="s">
        <v>2148</v>
      </c>
      <c r="I679" s="77" t="s">
        <v>531</v>
      </c>
      <c r="J679" s="77" t="s">
        <v>110</v>
      </c>
      <c r="K679" s="77">
        <v>91761</v>
      </c>
      <c r="L679" s="77" t="s">
        <v>241</v>
      </c>
      <c r="M679" s="77" t="s">
        <v>3554</v>
      </c>
      <c r="N679" s="77"/>
      <c r="O679" s="77"/>
      <c r="P679" s="77"/>
      <c r="Q679" s="77" t="s">
        <v>1267</v>
      </c>
      <c r="R679" s="77"/>
      <c r="S679" s="77"/>
      <c r="T679" s="77" t="s">
        <v>3555</v>
      </c>
      <c r="U679" s="77">
        <v>30390156</v>
      </c>
      <c r="V679" s="77">
        <v>14.75</v>
      </c>
      <c r="W679" s="77" t="s">
        <v>2552</v>
      </c>
      <c r="X679" s="77">
        <v>400</v>
      </c>
      <c r="Y679" s="77">
        <v>768</v>
      </c>
      <c r="Z679" s="77">
        <v>24</v>
      </c>
      <c r="AA679" s="89">
        <f t="shared" si="88"/>
        <v>0.30719999999999997</v>
      </c>
      <c r="AB679" s="77" t="s">
        <v>88</v>
      </c>
      <c r="AC679" s="78">
        <v>44681</v>
      </c>
      <c r="AD679" s="77"/>
      <c r="AE679" s="77" t="s">
        <v>2142</v>
      </c>
      <c r="AF679" s="77" t="str">
        <f t="shared" si="89"/>
        <v>CA3782042022T</v>
      </c>
      <c r="AG679" s="77">
        <f t="shared" si="90"/>
        <v>768</v>
      </c>
      <c r="AH679" s="77">
        <f t="shared" si="91"/>
        <v>24</v>
      </c>
      <c r="AI679" s="89">
        <f t="shared" si="92"/>
        <v>0.30719999999999997</v>
      </c>
      <c r="AJ679" s="77" t="s">
        <v>2143</v>
      </c>
      <c r="AK679" s="77" t="s">
        <v>3744</v>
      </c>
      <c r="AL679" s="78">
        <v>44676</v>
      </c>
      <c r="AM679" s="78">
        <v>44676</v>
      </c>
      <c r="AN679" s="78">
        <v>44680</v>
      </c>
      <c r="AO679" s="78">
        <v>44680</v>
      </c>
      <c r="AP679" s="78">
        <v>44680</v>
      </c>
      <c r="AQ679" s="77" t="s">
        <v>89</v>
      </c>
      <c r="AR679" s="77"/>
      <c r="AS679" s="77" t="s">
        <v>3744</v>
      </c>
      <c r="AT679" s="78"/>
      <c r="AU679" s="78"/>
      <c r="AV679" s="78"/>
      <c r="AW679" s="77" t="s">
        <v>1198</v>
      </c>
      <c r="AX679" s="77" t="s">
        <v>116</v>
      </c>
      <c r="AY679" s="576"/>
      <c r="AZ679" s="576"/>
      <c r="BA679" s="576"/>
      <c r="BB679" s="576"/>
      <c r="BC679" s="576"/>
      <c r="BD679" s="576"/>
      <c r="BE679" s="77">
        <f t="shared" si="93"/>
        <v>18</v>
      </c>
      <c r="BF679" s="77">
        <f t="shared" si="94"/>
        <v>4</v>
      </c>
      <c r="BG679" s="77">
        <f t="shared" si="95"/>
        <v>2022</v>
      </c>
      <c r="BH679" s="89"/>
    </row>
    <row r="680" spans="1:60">
      <c r="A680" s="77" t="s">
        <v>428</v>
      </c>
      <c r="B680" s="77" t="s">
        <v>1264</v>
      </c>
      <c r="C680" s="77" t="s">
        <v>3745</v>
      </c>
      <c r="D680" s="78"/>
      <c r="E680" s="77" t="s">
        <v>3553</v>
      </c>
      <c r="F680" s="77" t="s">
        <v>2135</v>
      </c>
      <c r="G680" s="77" t="s">
        <v>2147</v>
      </c>
      <c r="H680" s="77" t="s">
        <v>2148</v>
      </c>
      <c r="I680" s="77" t="s">
        <v>531</v>
      </c>
      <c r="J680" s="77" t="s">
        <v>110</v>
      </c>
      <c r="K680" s="77">
        <v>91761</v>
      </c>
      <c r="L680" s="77" t="s">
        <v>241</v>
      </c>
      <c r="M680" s="77" t="s">
        <v>3554</v>
      </c>
      <c r="N680" s="77"/>
      <c r="O680" s="77"/>
      <c r="P680" s="77"/>
      <c r="Q680" s="77" t="s">
        <v>1267</v>
      </c>
      <c r="R680" s="77"/>
      <c r="S680" s="77"/>
      <c r="T680" s="77" t="s">
        <v>3555</v>
      </c>
      <c r="U680" s="77">
        <v>30390156</v>
      </c>
      <c r="V680" s="77">
        <v>14.75</v>
      </c>
      <c r="W680" s="77" t="s">
        <v>2552</v>
      </c>
      <c r="X680" s="77">
        <v>400</v>
      </c>
      <c r="Y680" s="77">
        <v>768</v>
      </c>
      <c r="Z680" s="77">
        <v>24</v>
      </c>
      <c r="AA680" s="89">
        <f t="shared" si="88"/>
        <v>0.30719999999999997</v>
      </c>
      <c r="AB680" s="77" t="s">
        <v>88</v>
      </c>
      <c r="AC680" s="78">
        <v>44681</v>
      </c>
      <c r="AD680" s="77"/>
      <c r="AE680" s="77" t="s">
        <v>2142</v>
      </c>
      <c r="AF680" s="77" t="str">
        <f t="shared" si="89"/>
        <v>CA3782042023T</v>
      </c>
      <c r="AG680" s="77">
        <f t="shared" si="90"/>
        <v>768</v>
      </c>
      <c r="AH680" s="77">
        <f t="shared" si="91"/>
        <v>24</v>
      </c>
      <c r="AI680" s="89">
        <f t="shared" si="92"/>
        <v>0.30719999999999997</v>
      </c>
      <c r="AJ680" s="77" t="s">
        <v>2143</v>
      </c>
      <c r="AK680" s="77" t="s">
        <v>3745</v>
      </c>
      <c r="AL680" s="78">
        <v>44676</v>
      </c>
      <c r="AM680" s="78">
        <v>44676</v>
      </c>
      <c r="AN680" s="78">
        <v>44680</v>
      </c>
      <c r="AO680" s="78">
        <v>44680</v>
      </c>
      <c r="AP680" s="78">
        <v>44680</v>
      </c>
      <c r="AQ680" s="77" t="s">
        <v>89</v>
      </c>
      <c r="AR680" s="77"/>
      <c r="AS680" s="77" t="s">
        <v>3745</v>
      </c>
      <c r="AT680" s="78"/>
      <c r="AU680" s="78"/>
      <c r="AV680" s="78"/>
      <c r="AW680" s="77" t="s">
        <v>1198</v>
      </c>
      <c r="AX680" s="77" t="s">
        <v>116</v>
      </c>
      <c r="AY680" s="576"/>
      <c r="AZ680" s="576"/>
      <c r="BA680" s="576"/>
      <c r="BB680" s="576"/>
      <c r="BC680" s="576"/>
      <c r="BD680" s="576"/>
      <c r="BE680" s="77">
        <f t="shared" si="93"/>
        <v>18</v>
      </c>
      <c r="BF680" s="77">
        <f t="shared" si="94"/>
        <v>4</v>
      </c>
      <c r="BG680" s="77">
        <f t="shared" si="95"/>
        <v>2022</v>
      </c>
      <c r="BH680" s="89"/>
    </row>
    <row r="681" spans="1:60">
      <c r="A681" s="77" t="s">
        <v>428</v>
      </c>
      <c r="B681" s="77" t="s">
        <v>1264</v>
      </c>
      <c r="C681" s="77" t="s">
        <v>3746</v>
      </c>
      <c r="D681" s="78"/>
      <c r="E681" s="77" t="s">
        <v>3553</v>
      </c>
      <c r="F681" s="77" t="s">
        <v>2135</v>
      </c>
      <c r="G681" s="77" t="s">
        <v>2147</v>
      </c>
      <c r="H681" s="77" t="s">
        <v>2148</v>
      </c>
      <c r="I681" s="77" t="s">
        <v>531</v>
      </c>
      <c r="J681" s="77" t="s">
        <v>110</v>
      </c>
      <c r="K681" s="77">
        <v>91761</v>
      </c>
      <c r="L681" s="77" t="s">
        <v>241</v>
      </c>
      <c r="M681" s="77" t="s">
        <v>3554</v>
      </c>
      <c r="N681" s="77"/>
      <c r="O681" s="77"/>
      <c r="P681" s="77"/>
      <c r="Q681" s="77" t="s">
        <v>1267</v>
      </c>
      <c r="R681" s="77"/>
      <c r="S681" s="77"/>
      <c r="T681" s="77" t="s">
        <v>3555</v>
      </c>
      <c r="U681" s="77">
        <v>30390156</v>
      </c>
      <c r="V681" s="77">
        <v>14.75</v>
      </c>
      <c r="W681" s="77" t="s">
        <v>2552</v>
      </c>
      <c r="X681" s="77">
        <v>400</v>
      </c>
      <c r="Y681" s="77">
        <v>768</v>
      </c>
      <c r="Z681" s="77">
        <v>24</v>
      </c>
      <c r="AA681" s="89">
        <f t="shared" si="88"/>
        <v>0.30719999999999997</v>
      </c>
      <c r="AB681" s="77" t="s">
        <v>88</v>
      </c>
      <c r="AC681" s="78">
        <v>44681</v>
      </c>
      <c r="AD681" s="77"/>
      <c r="AE681" s="77" t="s">
        <v>2142</v>
      </c>
      <c r="AF681" s="77" t="str">
        <f t="shared" si="89"/>
        <v>CA3782042024T</v>
      </c>
      <c r="AG681" s="77">
        <f t="shared" si="90"/>
        <v>768</v>
      </c>
      <c r="AH681" s="77">
        <f t="shared" si="91"/>
        <v>24</v>
      </c>
      <c r="AI681" s="89">
        <f t="shared" si="92"/>
        <v>0.30719999999999997</v>
      </c>
      <c r="AJ681" s="77" t="s">
        <v>2143</v>
      </c>
      <c r="AK681" s="77" t="s">
        <v>3746</v>
      </c>
      <c r="AL681" s="78">
        <v>44676</v>
      </c>
      <c r="AM681" s="78">
        <v>44676</v>
      </c>
      <c r="AN681" s="78">
        <v>44680</v>
      </c>
      <c r="AO681" s="78">
        <v>44680</v>
      </c>
      <c r="AP681" s="78">
        <v>44680</v>
      </c>
      <c r="AQ681" s="77" t="s">
        <v>89</v>
      </c>
      <c r="AR681" s="77"/>
      <c r="AS681" s="77" t="s">
        <v>3746</v>
      </c>
      <c r="AT681" s="78"/>
      <c r="AU681" s="78"/>
      <c r="AV681" s="78"/>
      <c r="AW681" s="77" t="s">
        <v>1198</v>
      </c>
      <c r="AX681" s="77" t="s">
        <v>116</v>
      </c>
      <c r="AY681" s="576"/>
      <c r="AZ681" s="576"/>
      <c r="BA681" s="576"/>
      <c r="BB681" s="576"/>
      <c r="BC681" s="576"/>
      <c r="BD681" s="576"/>
      <c r="BE681" s="77">
        <f t="shared" si="93"/>
        <v>18</v>
      </c>
      <c r="BF681" s="77">
        <f t="shared" si="94"/>
        <v>4</v>
      </c>
      <c r="BG681" s="77">
        <f t="shared" si="95"/>
        <v>2022</v>
      </c>
      <c r="BH681" s="89"/>
    </row>
    <row r="682" spans="1:60">
      <c r="A682" s="77" t="s">
        <v>428</v>
      </c>
      <c r="B682" s="77" t="s">
        <v>56</v>
      </c>
      <c r="C682" s="77" t="s">
        <v>3747</v>
      </c>
      <c r="D682" s="78"/>
      <c r="E682" s="77">
        <v>114161</v>
      </c>
      <c r="F682" s="77" t="s">
        <v>2135</v>
      </c>
      <c r="G682" s="77" t="s">
        <v>2136</v>
      </c>
      <c r="H682" s="77" t="s">
        <v>2137</v>
      </c>
      <c r="I682" s="77" t="s">
        <v>2138</v>
      </c>
      <c r="J682" s="77" t="s">
        <v>110</v>
      </c>
      <c r="K682" s="77">
        <v>90248</v>
      </c>
      <c r="L682" s="77" t="s">
        <v>2159</v>
      </c>
      <c r="M682" s="77" t="s">
        <v>3497</v>
      </c>
      <c r="N682" s="77"/>
      <c r="O682" s="77"/>
      <c r="P682" s="77"/>
      <c r="Q682" s="77" t="s">
        <v>1267</v>
      </c>
      <c r="R682" s="77"/>
      <c r="S682" s="77"/>
      <c r="T682" s="77" t="s">
        <v>3503</v>
      </c>
      <c r="U682" s="77">
        <v>30376909</v>
      </c>
      <c r="V682" s="77">
        <v>14.75</v>
      </c>
      <c r="W682" s="77" t="s">
        <v>2267</v>
      </c>
      <c r="X682" s="77">
        <v>340</v>
      </c>
      <c r="Y682" s="77">
        <v>832</v>
      </c>
      <c r="Z682" s="77">
        <v>26</v>
      </c>
      <c r="AA682" s="89">
        <f t="shared" si="88"/>
        <v>0.28288000000000002</v>
      </c>
      <c r="AB682" s="77" t="s">
        <v>70</v>
      </c>
      <c r="AC682" s="78">
        <v>44681</v>
      </c>
      <c r="AD682" s="77"/>
      <c r="AE682" s="77" t="s">
        <v>2142</v>
      </c>
      <c r="AF682" s="77" t="str">
        <f t="shared" si="89"/>
        <v>CA4161041350T</v>
      </c>
      <c r="AG682" s="77">
        <f t="shared" si="90"/>
        <v>832</v>
      </c>
      <c r="AH682" s="77">
        <f t="shared" si="91"/>
        <v>26</v>
      </c>
      <c r="AI682" s="89">
        <f t="shared" si="92"/>
        <v>0.28288000000000002</v>
      </c>
      <c r="AJ682" s="77" t="s">
        <v>2143</v>
      </c>
      <c r="AK682" s="77" t="s">
        <v>3747</v>
      </c>
      <c r="AL682" s="78">
        <v>44676</v>
      </c>
      <c r="AM682" s="78">
        <v>44676</v>
      </c>
      <c r="AN682" s="78">
        <v>44680</v>
      </c>
      <c r="AO682" s="78">
        <v>44680</v>
      </c>
      <c r="AP682" s="78">
        <v>44680</v>
      </c>
      <c r="AQ682" s="77" t="s">
        <v>89</v>
      </c>
      <c r="AR682" s="77"/>
      <c r="AS682" s="77" t="s">
        <v>3747</v>
      </c>
      <c r="AT682" s="78"/>
      <c r="AU682" s="78"/>
      <c r="AV682" s="78"/>
      <c r="AW682" s="77" t="s">
        <v>1198</v>
      </c>
      <c r="AX682" s="77" t="s">
        <v>116</v>
      </c>
      <c r="AY682" s="576"/>
      <c r="AZ682" s="576"/>
      <c r="BA682" s="576"/>
      <c r="BB682" s="576"/>
      <c r="BC682" s="576"/>
      <c r="BD682" s="576"/>
      <c r="BE682" s="77">
        <f t="shared" si="93"/>
        <v>18</v>
      </c>
      <c r="BF682" s="77">
        <f t="shared" si="94"/>
        <v>4</v>
      </c>
      <c r="BG682" s="77">
        <f t="shared" si="95"/>
        <v>2022</v>
      </c>
      <c r="BH682" s="89"/>
    </row>
    <row r="683" spans="1:60">
      <c r="A683" s="77" t="s">
        <v>428</v>
      </c>
      <c r="B683" s="77" t="s">
        <v>56</v>
      </c>
      <c r="C683" s="77" t="s">
        <v>3748</v>
      </c>
      <c r="D683" s="78"/>
      <c r="E683" s="77">
        <v>114161</v>
      </c>
      <c r="F683" s="77" t="s">
        <v>2135</v>
      </c>
      <c r="G683" s="77" t="s">
        <v>2136</v>
      </c>
      <c r="H683" s="77" t="s">
        <v>2137</v>
      </c>
      <c r="I683" s="77" t="s">
        <v>2138</v>
      </c>
      <c r="J683" s="77" t="s">
        <v>110</v>
      </c>
      <c r="K683" s="77">
        <v>90248</v>
      </c>
      <c r="L683" s="77" t="s">
        <v>2159</v>
      </c>
      <c r="M683" s="77" t="s">
        <v>3497</v>
      </c>
      <c r="N683" s="77"/>
      <c r="O683" s="77"/>
      <c r="P683" s="77"/>
      <c r="Q683" s="77" t="s">
        <v>1267</v>
      </c>
      <c r="R683" s="77"/>
      <c r="S683" s="77"/>
      <c r="T683" s="77" t="s">
        <v>3503</v>
      </c>
      <c r="U683" s="77">
        <v>30376909</v>
      </c>
      <c r="V683" s="77">
        <v>14.75</v>
      </c>
      <c r="W683" s="77" t="s">
        <v>2267</v>
      </c>
      <c r="X683" s="77">
        <v>340</v>
      </c>
      <c r="Y683" s="77">
        <v>832</v>
      </c>
      <c r="Z683" s="77">
        <v>26</v>
      </c>
      <c r="AA683" s="89">
        <f t="shared" si="88"/>
        <v>0.28288000000000002</v>
      </c>
      <c r="AB683" s="77" t="s">
        <v>70</v>
      </c>
      <c r="AC683" s="78">
        <v>44681</v>
      </c>
      <c r="AD683" s="77"/>
      <c r="AE683" s="77" t="s">
        <v>2142</v>
      </c>
      <c r="AF683" s="77" t="str">
        <f t="shared" si="89"/>
        <v>CA4161041351T</v>
      </c>
      <c r="AG683" s="77">
        <f t="shared" si="90"/>
        <v>832</v>
      </c>
      <c r="AH683" s="77">
        <f t="shared" si="91"/>
        <v>26</v>
      </c>
      <c r="AI683" s="89">
        <f t="shared" si="92"/>
        <v>0.28288000000000002</v>
      </c>
      <c r="AJ683" s="77" t="s">
        <v>2143</v>
      </c>
      <c r="AK683" s="77" t="s">
        <v>3748</v>
      </c>
      <c r="AL683" s="78">
        <v>44676</v>
      </c>
      <c r="AM683" s="78">
        <v>44676</v>
      </c>
      <c r="AN683" s="78">
        <v>44680</v>
      </c>
      <c r="AO683" s="78">
        <v>44680</v>
      </c>
      <c r="AP683" s="78">
        <v>44680</v>
      </c>
      <c r="AQ683" s="77" t="s">
        <v>89</v>
      </c>
      <c r="AR683" s="77"/>
      <c r="AS683" s="77" t="s">
        <v>3748</v>
      </c>
      <c r="AT683" s="78"/>
      <c r="AU683" s="78"/>
      <c r="AV683" s="78"/>
      <c r="AW683" s="77" t="s">
        <v>1198</v>
      </c>
      <c r="AX683" s="77" t="s">
        <v>116</v>
      </c>
      <c r="AY683" s="576"/>
      <c r="AZ683" s="576"/>
      <c r="BA683" s="576"/>
      <c r="BB683" s="576"/>
      <c r="BC683" s="576"/>
      <c r="BD683" s="576"/>
      <c r="BE683" s="77">
        <f t="shared" si="93"/>
        <v>18</v>
      </c>
      <c r="BF683" s="77">
        <f t="shared" si="94"/>
        <v>4</v>
      </c>
      <c r="BG683" s="77">
        <f t="shared" si="95"/>
        <v>2022</v>
      </c>
      <c r="BH683" s="89"/>
    </row>
    <row r="684" spans="1:60">
      <c r="A684" s="77" t="s">
        <v>428</v>
      </c>
      <c r="B684" s="77" t="s">
        <v>56</v>
      </c>
      <c r="C684" s="77" t="s">
        <v>3749</v>
      </c>
      <c r="D684" s="78"/>
      <c r="E684" s="77" t="s">
        <v>3649</v>
      </c>
      <c r="F684" s="77" t="s">
        <v>2135</v>
      </c>
      <c r="G684" s="77" t="s">
        <v>2147</v>
      </c>
      <c r="H684" s="77" t="s">
        <v>2148</v>
      </c>
      <c r="I684" s="77" t="s">
        <v>531</v>
      </c>
      <c r="J684" s="77" t="s">
        <v>110</v>
      </c>
      <c r="K684" s="77">
        <v>91761</v>
      </c>
      <c r="L684" s="77" t="s">
        <v>2159</v>
      </c>
      <c r="M684" s="77" t="s">
        <v>3572</v>
      </c>
      <c r="N684" s="77"/>
      <c r="O684" s="77"/>
      <c r="P684" s="77"/>
      <c r="Q684" s="77" t="s">
        <v>1267</v>
      </c>
      <c r="R684" s="77"/>
      <c r="S684" s="77"/>
      <c r="T684" s="77" t="s">
        <v>3498</v>
      </c>
      <c r="U684" s="77">
        <v>30390456</v>
      </c>
      <c r="V684" s="77">
        <v>14.75</v>
      </c>
      <c r="W684" s="77" t="s">
        <v>2141</v>
      </c>
      <c r="X684" s="77">
        <v>400</v>
      </c>
      <c r="Y684" s="77">
        <v>832</v>
      </c>
      <c r="Z684" s="77">
        <v>26</v>
      </c>
      <c r="AA684" s="89">
        <f t="shared" si="88"/>
        <v>0.33279999999999998</v>
      </c>
      <c r="AB684" s="77" t="s">
        <v>70</v>
      </c>
      <c r="AC684" s="78">
        <v>44681</v>
      </c>
      <c r="AD684" s="77"/>
      <c r="AE684" s="77" t="s">
        <v>2142</v>
      </c>
      <c r="AF684" s="77" t="str">
        <f t="shared" si="89"/>
        <v>CA4792042010T</v>
      </c>
      <c r="AG684" s="77">
        <f t="shared" si="90"/>
        <v>832</v>
      </c>
      <c r="AH684" s="77">
        <f t="shared" si="91"/>
        <v>26</v>
      </c>
      <c r="AI684" s="89">
        <f t="shared" si="92"/>
        <v>0.33279999999999998</v>
      </c>
      <c r="AJ684" s="77" t="s">
        <v>2143</v>
      </c>
      <c r="AK684" s="77" t="s">
        <v>3749</v>
      </c>
      <c r="AL684" s="78">
        <v>44676</v>
      </c>
      <c r="AM684" s="78">
        <v>44676</v>
      </c>
      <c r="AN684" s="78">
        <v>44680</v>
      </c>
      <c r="AO684" s="78">
        <v>44680</v>
      </c>
      <c r="AP684" s="78">
        <v>44680</v>
      </c>
      <c r="AQ684" s="77" t="s">
        <v>89</v>
      </c>
      <c r="AR684" s="77"/>
      <c r="AS684" s="77" t="s">
        <v>3749</v>
      </c>
      <c r="AT684" s="78"/>
      <c r="AU684" s="78"/>
      <c r="AV684" s="78"/>
      <c r="AW684" s="77" t="s">
        <v>1198</v>
      </c>
      <c r="AX684" s="77" t="s">
        <v>116</v>
      </c>
      <c r="AY684" s="576"/>
      <c r="AZ684" s="576"/>
      <c r="BA684" s="576"/>
      <c r="BB684" s="576"/>
      <c r="BC684" s="576"/>
      <c r="BD684" s="576"/>
      <c r="BE684" s="77">
        <f t="shared" si="93"/>
        <v>18</v>
      </c>
      <c r="BF684" s="77">
        <f t="shared" si="94"/>
        <v>4</v>
      </c>
      <c r="BG684" s="77">
        <f t="shared" si="95"/>
        <v>2022</v>
      </c>
      <c r="BH684" s="89"/>
    </row>
    <row r="685" spans="1:60">
      <c r="A685" s="77" t="s">
        <v>428</v>
      </c>
      <c r="B685" s="77" t="s">
        <v>56</v>
      </c>
      <c r="C685" s="77" t="s">
        <v>3750</v>
      </c>
      <c r="D685" s="78"/>
      <c r="E685" s="77" t="s">
        <v>3649</v>
      </c>
      <c r="F685" s="77" t="s">
        <v>2135</v>
      </c>
      <c r="G685" s="77" t="s">
        <v>2147</v>
      </c>
      <c r="H685" s="77" t="s">
        <v>2148</v>
      </c>
      <c r="I685" s="77" t="s">
        <v>531</v>
      </c>
      <c r="J685" s="77" t="s">
        <v>110</v>
      </c>
      <c r="K685" s="77">
        <v>91761</v>
      </c>
      <c r="L685" s="77" t="s">
        <v>2159</v>
      </c>
      <c r="M685" s="77" t="s">
        <v>3572</v>
      </c>
      <c r="N685" s="77"/>
      <c r="O685" s="77"/>
      <c r="P685" s="77"/>
      <c r="Q685" s="77" t="s">
        <v>1267</v>
      </c>
      <c r="R685" s="77"/>
      <c r="S685" s="77"/>
      <c r="T685" s="77" t="s">
        <v>3498</v>
      </c>
      <c r="U685" s="77">
        <v>30390456</v>
      </c>
      <c r="V685" s="77">
        <v>14.75</v>
      </c>
      <c r="W685" s="77" t="s">
        <v>2141</v>
      </c>
      <c r="X685" s="77">
        <v>400</v>
      </c>
      <c r="Y685" s="77">
        <v>832</v>
      </c>
      <c r="Z685" s="77">
        <v>26</v>
      </c>
      <c r="AA685" s="89">
        <f t="shared" si="88"/>
        <v>0.33279999999999998</v>
      </c>
      <c r="AB685" s="77" t="s">
        <v>70</v>
      </c>
      <c r="AC685" s="78">
        <v>44681</v>
      </c>
      <c r="AD685" s="77"/>
      <c r="AE685" s="77" t="s">
        <v>2142</v>
      </c>
      <c r="AF685" s="77" t="str">
        <f t="shared" si="89"/>
        <v>CA4792042011T</v>
      </c>
      <c r="AG685" s="77">
        <f t="shared" si="90"/>
        <v>832</v>
      </c>
      <c r="AH685" s="77">
        <f t="shared" si="91"/>
        <v>26</v>
      </c>
      <c r="AI685" s="89">
        <f t="shared" si="92"/>
        <v>0.33279999999999998</v>
      </c>
      <c r="AJ685" s="77" t="s">
        <v>2143</v>
      </c>
      <c r="AK685" s="77" t="s">
        <v>3750</v>
      </c>
      <c r="AL685" s="78">
        <v>44676</v>
      </c>
      <c r="AM685" s="78">
        <v>44676</v>
      </c>
      <c r="AN685" s="78">
        <v>44680</v>
      </c>
      <c r="AO685" s="78">
        <v>44680</v>
      </c>
      <c r="AP685" s="78">
        <v>44680</v>
      </c>
      <c r="AQ685" s="77" t="s">
        <v>89</v>
      </c>
      <c r="AR685" s="77"/>
      <c r="AS685" s="77" t="s">
        <v>3750</v>
      </c>
      <c r="AT685" s="78"/>
      <c r="AU685" s="78"/>
      <c r="AV685" s="78"/>
      <c r="AW685" s="77" t="s">
        <v>1198</v>
      </c>
      <c r="AX685" s="77" t="s">
        <v>116</v>
      </c>
      <c r="AY685" s="576"/>
      <c r="AZ685" s="576"/>
      <c r="BA685" s="576"/>
      <c r="BB685" s="576"/>
      <c r="BC685" s="576"/>
      <c r="BD685" s="576"/>
      <c r="BE685" s="77">
        <f t="shared" si="93"/>
        <v>18</v>
      </c>
      <c r="BF685" s="77">
        <f t="shared" si="94"/>
        <v>4</v>
      </c>
      <c r="BG685" s="77">
        <f t="shared" si="95"/>
        <v>2022</v>
      </c>
      <c r="BH685" s="89"/>
    </row>
    <row r="686" spans="1:60">
      <c r="A686" s="77" t="s">
        <v>428</v>
      </c>
      <c r="B686" s="77" t="s">
        <v>56</v>
      </c>
      <c r="C686" s="77" t="s">
        <v>3751</v>
      </c>
      <c r="D686" s="78"/>
      <c r="E686" s="77" t="s">
        <v>3649</v>
      </c>
      <c r="F686" s="77" t="s">
        <v>2135</v>
      </c>
      <c r="G686" s="77" t="s">
        <v>2147</v>
      </c>
      <c r="H686" s="77" t="s">
        <v>2148</v>
      </c>
      <c r="I686" s="77" t="s">
        <v>531</v>
      </c>
      <c r="J686" s="77" t="s">
        <v>110</v>
      </c>
      <c r="K686" s="77">
        <v>91761</v>
      </c>
      <c r="L686" s="77" t="s">
        <v>2159</v>
      </c>
      <c r="M686" s="77" t="s">
        <v>3572</v>
      </c>
      <c r="N686" s="77"/>
      <c r="O686" s="77"/>
      <c r="P686" s="77"/>
      <c r="Q686" s="77" t="s">
        <v>1267</v>
      </c>
      <c r="R686" s="77"/>
      <c r="S686" s="77"/>
      <c r="T686" s="77" t="s">
        <v>3498</v>
      </c>
      <c r="U686" s="77">
        <v>30390456</v>
      </c>
      <c r="V686" s="77">
        <v>14.75</v>
      </c>
      <c r="W686" s="77" t="s">
        <v>2141</v>
      </c>
      <c r="X686" s="77">
        <v>400</v>
      </c>
      <c r="Y686" s="77">
        <v>832</v>
      </c>
      <c r="Z686" s="77">
        <v>26</v>
      </c>
      <c r="AA686" s="89">
        <f t="shared" si="88"/>
        <v>0.33279999999999998</v>
      </c>
      <c r="AB686" s="77" t="s">
        <v>70</v>
      </c>
      <c r="AC686" s="78">
        <v>44681</v>
      </c>
      <c r="AD686" s="77"/>
      <c r="AE686" s="77" t="s">
        <v>2142</v>
      </c>
      <c r="AF686" s="77" t="str">
        <f t="shared" si="89"/>
        <v>CA4792042012T</v>
      </c>
      <c r="AG686" s="77">
        <f t="shared" si="90"/>
        <v>832</v>
      </c>
      <c r="AH686" s="77">
        <f t="shared" si="91"/>
        <v>26</v>
      </c>
      <c r="AI686" s="89">
        <f t="shared" si="92"/>
        <v>0.33279999999999998</v>
      </c>
      <c r="AJ686" s="77" t="s">
        <v>2143</v>
      </c>
      <c r="AK686" s="77" t="s">
        <v>3751</v>
      </c>
      <c r="AL686" s="78">
        <v>44676</v>
      </c>
      <c r="AM686" s="78">
        <v>44676</v>
      </c>
      <c r="AN686" s="78">
        <v>44680</v>
      </c>
      <c r="AO686" s="78">
        <v>44680</v>
      </c>
      <c r="AP686" s="78">
        <v>44680</v>
      </c>
      <c r="AQ686" s="77" t="s">
        <v>89</v>
      </c>
      <c r="AR686" s="77"/>
      <c r="AS686" s="77" t="s">
        <v>3751</v>
      </c>
      <c r="AT686" s="78"/>
      <c r="AU686" s="78"/>
      <c r="AV686" s="78"/>
      <c r="AW686" s="77" t="s">
        <v>1198</v>
      </c>
      <c r="AX686" s="77" t="s">
        <v>116</v>
      </c>
      <c r="AY686" s="576"/>
      <c r="AZ686" s="576"/>
      <c r="BA686" s="576"/>
      <c r="BB686" s="576"/>
      <c r="BC686" s="576"/>
      <c r="BD686" s="576"/>
      <c r="BE686" s="77">
        <f t="shared" si="93"/>
        <v>18</v>
      </c>
      <c r="BF686" s="77">
        <f t="shared" si="94"/>
        <v>4</v>
      </c>
      <c r="BG686" s="77">
        <f t="shared" si="95"/>
        <v>2022</v>
      </c>
      <c r="BH686" s="89"/>
    </row>
    <row r="687" spans="1:60">
      <c r="A687" s="77" t="s">
        <v>428</v>
      </c>
      <c r="B687" s="77" t="s">
        <v>1264</v>
      </c>
      <c r="C687" s="77" t="s">
        <v>3752</v>
      </c>
      <c r="D687" s="78"/>
      <c r="E687" s="77" t="s">
        <v>3553</v>
      </c>
      <c r="F687" s="77" t="s">
        <v>2135</v>
      </c>
      <c r="G687" s="77" t="s">
        <v>2147</v>
      </c>
      <c r="H687" s="77" t="s">
        <v>2148</v>
      </c>
      <c r="I687" s="77" t="s">
        <v>531</v>
      </c>
      <c r="J687" s="77" t="s">
        <v>110</v>
      </c>
      <c r="K687" s="77">
        <v>91761</v>
      </c>
      <c r="L687" s="77" t="s">
        <v>241</v>
      </c>
      <c r="M687" s="77" t="s">
        <v>3554</v>
      </c>
      <c r="N687" s="77"/>
      <c r="O687" s="77"/>
      <c r="P687" s="77"/>
      <c r="Q687" s="77" t="s">
        <v>1267</v>
      </c>
      <c r="R687" s="77"/>
      <c r="S687" s="77"/>
      <c r="T687" s="77" t="s">
        <v>3555</v>
      </c>
      <c r="U687" s="77">
        <v>30390156</v>
      </c>
      <c r="V687" s="77">
        <v>14.75</v>
      </c>
      <c r="W687" s="77" t="s">
        <v>2552</v>
      </c>
      <c r="X687" s="77">
        <v>400</v>
      </c>
      <c r="Y687" s="77">
        <v>768</v>
      </c>
      <c r="Z687" s="77">
        <v>24</v>
      </c>
      <c r="AA687" s="89">
        <f t="shared" si="88"/>
        <v>0.30719999999999997</v>
      </c>
      <c r="AB687" s="77" t="s">
        <v>88</v>
      </c>
      <c r="AC687" s="78">
        <v>44681</v>
      </c>
      <c r="AD687" s="77"/>
      <c r="AE687" s="77" t="s">
        <v>2142</v>
      </c>
      <c r="AF687" s="77" t="str">
        <f t="shared" si="89"/>
        <v>CA3782042025T</v>
      </c>
      <c r="AG687" s="77">
        <f t="shared" si="90"/>
        <v>768</v>
      </c>
      <c r="AH687" s="77">
        <f t="shared" si="91"/>
        <v>24</v>
      </c>
      <c r="AI687" s="89">
        <f t="shared" si="92"/>
        <v>0.30719999999999997</v>
      </c>
      <c r="AJ687" s="77" t="s">
        <v>2143</v>
      </c>
      <c r="AK687" s="77" t="s">
        <v>3752</v>
      </c>
      <c r="AL687" s="78">
        <v>44676</v>
      </c>
      <c r="AM687" s="78">
        <v>44676</v>
      </c>
      <c r="AN687" s="78">
        <v>44680</v>
      </c>
      <c r="AO687" s="78">
        <v>44680</v>
      </c>
      <c r="AP687" s="78">
        <v>44680</v>
      </c>
      <c r="AQ687" s="77" t="s">
        <v>89</v>
      </c>
      <c r="AR687" s="77"/>
      <c r="AS687" s="77" t="s">
        <v>3752</v>
      </c>
      <c r="AT687" s="78"/>
      <c r="AU687" s="78"/>
      <c r="AV687" s="78"/>
      <c r="AW687" s="77" t="s">
        <v>1198</v>
      </c>
      <c r="AX687" s="77" t="s">
        <v>116</v>
      </c>
      <c r="AY687" s="576"/>
      <c r="AZ687" s="576"/>
      <c r="BA687" s="576"/>
      <c r="BB687" s="576"/>
      <c r="BC687" s="576"/>
      <c r="BD687" s="576"/>
      <c r="BE687" s="77">
        <f t="shared" si="93"/>
        <v>18</v>
      </c>
      <c r="BF687" s="77">
        <f t="shared" si="94"/>
        <v>4</v>
      </c>
      <c r="BG687" s="77">
        <f t="shared" si="95"/>
        <v>2022</v>
      </c>
      <c r="BH687" s="89"/>
    </row>
    <row r="688" spans="1:60">
      <c r="A688" s="77" t="s">
        <v>428</v>
      </c>
      <c r="B688" s="77" t="s">
        <v>1264</v>
      </c>
      <c r="C688" s="77" t="s">
        <v>3753</v>
      </c>
      <c r="D688" s="78"/>
      <c r="E688" s="77" t="s">
        <v>3553</v>
      </c>
      <c r="F688" s="77" t="s">
        <v>2135</v>
      </c>
      <c r="G688" s="77" t="s">
        <v>2147</v>
      </c>
      <c r="H688" s="77" t="s">
        <v>2148</v>
      </c>
      <c r="I688" s="77" t="s">
        <v>531</v>
      </c>
      <c r="J688" s="77" t="s">
        <v>110</v>
      </c>
      <c r="K688" s="77">
        <v>91761</v>
      </c>
      <c r="L688" s="77" t="s">
        <v>241</v>
      </c>
      <c r="M688" s="77" t="s">
        <v>3554</v>
      </c>
      <c r="N688" s="77"/>
      <c r="O688" s="77"/>
      <c r="P688" s="77"/>
      <c r="Q688" s="77" t="s">
        <v>1267</v>
      </c>
      <c r="R688" s="77"/>
      <c r="S688" s="77"/>
      <c r="T688" s="77" t="s">
        <v>3555</v>
      </c>
      <c r="U688" s="77">
        <v>30390156</v>
      </c>
      <c r="V688" s="77">
        <v>14.75</v>
      </c>
      <c r="W688" s="77" t="s">
        <v>2552</v>
      </c>
      <c r="X688" s="77">
        <v>400</v>
      </c>
      <c r="Y688" s="77">
        <v>768</v>
      </c>
      <c r="Z688" s="77">
        <v>24</v>
      </c>
      <c r="AA688" s="89">
        <f t="shared" si="88"/>
        <v>0.30719999999999997</v>
      </c>
      <c r="AB688" s="77" t="s">
        <v>88</v>
      </c>
      <c r="AC688" s="78">
        <v>44681</v>
      </c>
      <c r="AD688" s="77"/>
      <c r="AE688" s="77" t="s">
        <v>2142</v>
      </c>
      <c r="AF688" s="77" t="str">
        <f t="shared" si="89"/>
        <v>CA3782042026T</v>
      </c>
      <c r="AG688" s="77">
        <f t="shared" si="90"/>
        <v>768</v>
      </c>
      <c r="AH688" s="77">
        <f t="shared" si="91"/>
        <v>24</v>
      </c>
      <c r="AI688" s="89">
        <f t="shared" si="92"/>
        <v>0.30719999999999997</v>
      </c>
      <c r="AJ688" s="77" t="s">
        <v>2143</v>
      </c>
      <c r="AK688" s="77" t="s">
        <v>3753</v>
      </c>
      <c r="AL688" s="78">
        <v>44676</v>
      </c>
      <c r="AM688" s="78">
        <v>44676</v>
      </c>
      <c r="AN688" s="78">
        <v>44680</v>
      </c>
      <c r="AO688" s="78">
        <v>44680</v>
      </c>
      <c r="AP688" s="78">
        <v>44680</v>
      </c>
      <c r="AQ688" s="77" t="s">
        <v>89</v>
      </c>
      <c r="AR688" s="77"/>
      <c r="AS688" s="77" t="s">
        <v>3753</v>
      </c>
      <c r="AT688" s="78"/>
      <c r="AU688" s="78"/>
      <c r="AV688" s="78"/>
      <c r="AW688" s="77" t="s">
        <v>1198</v>
      </c>
      <c r="AX688" s="77" t="s">
        <v>116</v>
      </c>
      <c r="AY688" s="576"/>
      <c r="AZ688" s="576"/>
      <c r="BA688" s="576"/>
      <c r="BB688" s="576"/>
      <c r="BC688" s="576"/>
      <c r="BD688" s="576"/>
      <c r="BE688" s="77">
        <f t="shared" si="93"/>
        <v>18</v>
      </c>
      <c r="BF688" s="77">
        <f t="shared" si="94"/>
        <v>4</v>
      </c>
      <c r="BG688" s="77">
        <f t="shared" si="95"/>
        <v>2022</v>
      </c>
      <c r="BH688" s="89"/>
    </row>
    <row r="689" spans="1:60">
      <c r="A689" s="77" t="s">
        <v>428</v>
      </c>
      <c r="B689" s="77" t="s">
        <v>1264</v>
      </c>
      <c r="C689" s="77" t="s">
        <v>3754</v>
      </c>
      <c r="D689" s="78"/>
      <c r="E689" s="77" t="s">
        <v>3553</v>
      </c>
      <c r="F689" s="77" t="s">
        <v>2135</v>
      </c>
      <c r="G689" s="77" t="s">
        <v>2147</v>
      </c>
      <c r="H689" s="77" t="s">
        <v>2148</v>
      </c>
      <c r="I689" s="77" t="s">
        <v>531</v>
      </c>
      <c r="J689" s="77" t="s">
        <v>110</v>
      </c>
      <c r="K689" s="77">
        <v>91761</v>
      </c>
      <c r="L689" s="77" t="s">
        <v>241</v>
      </c>
      <c r="M689" s="77" t="s">
        <v>3554</v>
      </c>
      <c r="N689" s="77"/>
      <c r="O689" s="77"/>
      <c r="P689" s="77"/>
      <c r="Q689" s="77" t="s">
        <v>1267</v>
      </c>
      <c r="R689" s="77"/>
      <c r="S689" s="77"/>
      <c r="T689" s="77" t="s">
        <v>3555</v>
      </c>
      <c r="U689" s="77">
        <v>30390156</v>
      </c>
      <c r="V689" s="77">
        <v>14.75</v>
      </c>
      <c r="W689" s="77" t="s">
        <v>2552</v>
      </c>
      <c r="X689" s="77">
        <v>400</v>
      </c>
      <c r="Y689" s="77">
        <v>768</v>
      </c>
      <c r="Z689" s="77">
        <v>24</v>
      </c>
      <c r="AA689" s="89">
        <f t="shared" si="88"/>
        <v>0.30719999999999997</v>
      </c>
      <c r="AB689" s="77" t="s">
        <v>88</v>
      </c>
      <c r="AC689" s="78">
        <v>44681</v>
      </c>
      <c r="AD689" s="77"/>
      <c r="AE689" s="77" t="s">
        <v>2142</v>
      </c>
      <c r="AF689" s="77" t="str">
        <f t="shared" si="89"/>
        <v>CA3782042027T</v>
      </c>
      <c r="AG689" s="77">
        <f t="shared" si="90"/>
        <v>768</v>
      </c>
      <c r="AH689" s="77">
        <f t="shared" si="91"/>
        <v>24</v>
      </c>
      <c r="AI689" s="89">
        <f t="shared" si="92"/>
        <v>0.30719999999999997</v>
      </c>
      <c r="AJ689" s="77" t="s">
        <v>2143</v>
      </c>
      <c r="AK689" s="77" t="s">
        <v>3754</v>
      </c>
      <c r="AL689" s="78">
        <v>44676</v>
      </c>
      <c r="AM689" s="78">
        <v>44676</v>
      </c>
      <c r="AN689" s="78">
        <v>44680</v>
      </c>
      <c r="AO689" s="78">
        <v>44680</v>
      </c>
      <c r="AP689" s="78">
        <v>44680</v>
      </c>
      <c r="AQ689" s="77" t="s">
        <v>89</v>
      </c>
      <c r="AR689" s="77"/>
      <c r="AS689" s="77" t="s">
        <v>3754</v>
      </c>
      <c r="AT689" s="78"/>
      <c r="AU689" s="78"/>
      <c r="AV689" s="78"/>
      <c r="AW689" s="77" t="s">
        <v>1198</v>
      </c>
      <c r="AX689" s="77" t="s">
        <v>116</v>
      </c>
      <c r="AY689" s="576"/>
      <c r="AZ689" s="576"/>
      <c r="BA689" s="576"/>
      <c r="BB689" s="576"/>
      <c r="BC689" s="576"/>
      <c r="BD689" s="576"/>
      <c r="BE689" s="77">
        <f t="shared" si="93"/>
        <v>18</v>
      </c>
      <c r="BF689" s="77">
        <f t="shared" si="94"/>
        <v>4</v>
      </c>
      <c r="BG689" s="77">
        <f t="shared" si="95"/>
        <v>2022</v>
      </c>
      <c r="BH689" s="89"/>
    </row>
    <row r="690" spans="1:60">
      <c r="A690" s="77" t="s">
        <v>428</v>
      </c>
      <c r="B690" s="77" t="s">
        <v>1264</v>
      </c>
      <c r="C690" s="77" t="s">
        <v>3755</v>
      </c>
      <c r="D690" s="78"/>
      <c r="E690" s="77" t="s">
        <v>3553</v>
      </c>
      <c r="F690" s="77" t="s">
        <v>2135</v>
      </c>
      <c r="G690" s="77" t="s">
        <v>2147</v>
      </c>
      <c r="H690" s="77" t="s">
        <v>2148</v>
      </c>
      <c r="I690" s="77" t="s">
        <v>531</v>
      </c>
      <c r="J690" s="77" t="s">
        <v>110</v>
      </c>
      <c r="K690" s="77">
        <v>91761</v>
      </c>
      <c r="L690" s="77" t="s">
        <v>241</v>
      </c>
      <c r="M690" s="77" t="s">
        <v>3554</v>
      </c>
      <c r="N690" s="77"/>
      <c r="O690" s="77"/>
      <c r="P690" s="77"/>
      <c r="Q690" s="77" t="s">
        <v>1267</v>
      </c>
      <c r="R690" s="77"/>
      <c r="S690" s="77"/>
      <c r="T690" s="77" t="s">
        <v>3555</v>
      </c>
      <c r="U690" s="77">
        <v>30390156</v>
      </c>
      <c r="V690" s="77">
        <v>14.75</v>
      </c>
      <c r="W690" s="77" t="s">
        <v>2552</v>
      </c>
      <c r="X690" s="77">
        <v>400</v>
      </c>
      <c r="Y690" s="77">
        <v>768</v>
      </c>
      <c r="Z690" s="77">
        <v>24</v>
      </c>
      <c r="AA690" s="89">
        <f t="shared" si="88"/>
        <v>0.30719999999999997</v>
      </c>
      <c r="AB690" s="77" t="s">
        <v>88</v>
      </c>
      <c r="AC690" s="78">
        <v>44681</v>
      </c>
      <c r="AD690" s="77"/>
      <c r="AE690" s="77" t="s">
        <v>2142</v>
      </c>
      <c r="AF690" s="77" t="str">
        <f t="shared" si="89"/>
        <v>CA3782042028T</v>
      </c>
      <c r="AG690" s="77">
        <f t="shared" si="90"/>
        <v>768</v>
      </c>
      <c r="AH690" s="77">
        <f t="shared" si="91"/>
        <v>24</v>
      </c>
      <c r="AI690" s="89">
        <f t="shared" si="92"/>
        <v>0.30719999999999997</v>
      </c>
      <c r="AJ690" s="77" t="s">
        <v>2143</v>
      </c>
      <c r="AK690" s="77" t="s">
        <v>3755</v>
      </c>
      <c r="AL690" s="78">
        <v>44676</v>
      </c>
      <c r="AM690" s="78">
        <v>44676</v>
      </c>
      <c r="AN690" s="78">
        <v>44680</v>
      </c>
      <c r="AO690" s="78">
        <v>44680</v>
      </c>
      <c r="AP690" s="78">
        <v>44680</v>
      </c>
      <c r="AQ690" s="77" t="s">
        <v>89</v>
      </c>
      <c r="AR690" s="77"/>
      <c r="AS690" s="77" t="s">
        <v>3755</v>
      </c>
      <c r="AT690" s="78"/>
      <c r="AU690" s="78"/>
      <c r="AV690" s="78"/>
      <c r="AW690" s="77" t="s">
        <v>1198</v>
      </c>
      <c r="AX690" s="77" t="s">
        <v>116</v>
      </c>
      <c r="AY690" s="576"/>
      <c r="AZ690" s="576"/>
      <c r="BA690" s="576"/>
      <c r="BB690" s="576"/>
      <c r="BC690" s="576"/>
      <c r="BD690" s="576"/>
      <c r="BE690" s="77">
        <f t="shared" si="93"/>
        <v>18</v>
      </c>
      <c r="BF690" s="77">
        <f t="shared" si="94"/>
        <v>4</v>
      </c>
      <c r="BG690" s="77">
        <f t="shared" si="95"/>
        <v>2022</v>
      </c>
      <c r="BH690" s="89"/>
    </row>
    <row r="691" spans="1:60">
      <c r="A691" s="77" t="s">
        <v>428</v>
      </c>
      <c r="B691" s="77" t="s">
        <v>1264</v>
      </c>
      <c r="C691" s="77" t="s">
        <v>3756</v>
      </c>
      <c r="D691" s="78"/>
      <c r="E691" s="77" t="s">
        <v>3553</v>
      </c>
      <c r="F691" s="77" t="s">
        <v>2135</v>
      </c>
      <c r="G691" s="77" t="s">
        <v>2147</v>
      </c>
      <c r="H691" s="77" t="s">
        <v>2148</v>
      </c>
      <c r="I691" s="77" t="s">
        <v>531</v>
      </c>
      <c r="J691" s="77" t="s">
        <v>110</v>
      </c>
      <c r="K691" s="77">
        <v>91761</v>
      </c>
      <c r="L691" s="77" t="s">
        <v>241</v>
      </c>
      <c r="M691" s="77" t="s">
        <v>3554</v>
      </c>
      <c r="N691" s="77"/>
      <c r="O691" s="77"/>
      <c r="P691" s="77"/>
      <c r="Q691" s="77" t="s">
        <v>1267</v>
      </c>
      <c r="R691" s="77"/>
      <c r="S691" s="77"/>
      <c r="T691" s="77" t="s">
        <v>3555</v>
      </c>
      <c r="U691" s="77">
        <v>30390156</v>
      </c>
      <c r="V691" s="77">
        <v>14.75</v>
      </c>
      <c r="W691" s="77" t="s">
        <v>2552</v>
      </c>
      <c r="X691" s="77">
        <v>400</v>
      </c>
      <c r="Y691" s="77">
        <v>768</v>
      </c>
      <c r="Z691" s="77">
        <v>24</v>
      </c>
      <c r="AA691" s="89">
        <f t="shared" si="88"/>
        <v>0.30719999999999997</v>
      </c>
      <c r="AB691" s="77" t="s">
        <v>88</v>
      </c>
      <c r="AC691" s="78">
        <v>44681</v>
      </c>
      <c r="AD691" s="77"/>
      <c r="AE691" s="77" t="s">
        <v>2142</v>
      </c>
      <c r="AF691" s="77" t="str">
        <f t="shared" si="89"/>
        <v>CA3782042029T</v>
      </c>
      <c r="AG691" s="77">
        <f t="shared" si="90"/>
        <v>768</v>
      </c>
      <c r="AH691" s="77">
        <f t="shared" si="91"/>
        <v>24</v>
      </c>
      <c r="AI691" s="89">
        <f t="shared" si="92"/>
        <v>0.30719999999999997</v>
      </c>
      <c r="AJ691" s="77" t="s">
        <v>2143</v>
      </c>
      <c r="AK691" s="77" t="s">
        <v>3756</v>
      </c>
      <c r="AL691" s="78">
        <v>44676</v>
      </c>
      <c r="AM691" s="78">
        <v>44676</v>
      </c>
      <c r="AN691" s="78">
        <v>44680</v>
      </c>
      <c r="AO691" s="78">
        <v>44680</v>
      </c>
      <c r="AP691" s="78">
        <v>44680</v>
      </c>
      <c r="AQ691" s="77" t="s">
        <v>89</v>
      </c>
      <c r="AR691" s="77"/>
      <c r="AS691" s="77" t="s">
        <v>3756</v>
      </c>
      <c r="AT691" s="78"/>
      <c r="AU691" s="78"/>
      <c r="AV691" s="78"/>
      <c r="AW691" s="77" t="s">
        <v>1198</v>
      </c>
      <c r="AX691" s="77" t="s">
        <v>116</v>
      </c>
      <c r="AY691" s="576"/>
      <c r="AZ691" s="576"/>
      <c r="BA691" s="576"/>
      <c r="BB691" s="576"/>
      <c r="BC691" s="576"/>
      <c r="BD691" s="576"/>
      <c r="BE691" s="77">
        <f t="shared" si="93"/>
        <v>18</v>
      </c>
      <c r="BF691" s="77">
        <f t="shared" si="94"/>
        <v>4</v>
      </c>
      <c r="BG691" s="77">
        <f t="shared" si="95"/>
        <v>2022</v>
      </c>
      <c r="BH691" s="89"/>
    </row>
    <row r="692" spans="1:60">
      <c r="A692" s="77" t="s">
        <v>428</v>
      </c>
      <c r="B692" s="77" t="s">
        <v>56</v>
      </c>
      <c r="C692" s="77" t="s">
        <v>3757</v>
      </c>
      <c r="D692" s="78"/>
      <c r="E692" s="77" t="s">
        <v>3758</v>
      </c>
      <c r="F692" s="77" t="s">
        <v>2135</v>
      </c>
      <c r="G692" s="77" t="s">
        <v>2147</v>
      </c>
      <c r="H692" s="77" t="s">
        <v>2148</v>
      </c>
      <c r="I692" s="77" t="s">
        <v>531</v>
      </c>
      <c r="J692" s="77" t="s">
        <v>110</v>
      </c>
      <c r="K692" s="77">
        <v>91761</v>
      </c>
      <c r="L692" s="77" t="s">
        <v>1775</v>
      </c>
      <c r="M692" s="77" t="s">
        <v>3759</v>
      </c>
      <c r="N692" s="77"/>
      <c r="O692" s="77"/>
      <c r="P692" s="77"/>
      <c r="Q692" s="77" t="s">
        <v>1267</v>
      </c>
      <c r="R692" s="77"/>
      <c r="S692" s="77"/>
      <c r="T692" s="77" t="s">
        <v>3760</v>
      </c>
      <c r="U692" s="77">
        <v>30390456</v>
      </c>
      <c r="V692" s="77">
        <v>14.75</v>
      </c>
      <c r="W692" s="77" t="s">
        <v>2141</v>
      </c>
      <c r="X692" s="77">
        <v>400</v>
      </c>
      <c r="Y692" s="77">
        <v>768</v>
      </c>
      <c r="Z692" s="77">
        <v>24</v>
      </c>
      <c r="AA692" s="89">
        <f t="shared" si="88"/>
        <v>0.30719999999999997</v>
      </c>
      <c r="AB692" s="77" t="s">
        <v>88</v>
      </c>
      <c r="AC692" s="78">
        <v>44681</v>
      </c>
      <c r="AD692" s="77"/>
      <c r="AE692" s="77" t="s">
        <v>2142</v>
      </c>
      <c r="AF692" s="77" t="str">
        <f t="shared" si="89"/>
        <v>CA4551042018T</v>
      </c>
      <c r="AG692" s="77">
        <f t="shared" si="90"/>
        <v>768</v>
      </c>
      <c r="AH692" s="77">
        <f t="shared" si="91"/>
        <v>24</v>
      </c>
      <c r="AI692" s="89">
        <f t="shared" si="92"/>
        <v>0.30719999999999997</v>
      </c>
      <c r="AJ692" s="77" t="s">
        <v>2143</v>
      </c>
      <c r="AK692" s="77" t="s">
        <v>3757</v>
      </c>
      <c r="AL692" s="78">
        <v>44676</v>
      </c>
      <c r="AM692" s="78">
        <v>44676</v>
      </c>
      <c r="AN692" s="78">
        <v>44680</v>
      </c>
      <c r="AO692" s="78">
        <v>44680</v>
      </c>
      <c r="AP692" s="78">
        <v>44680</v>
      </c>
      <c r="AQ692" s="77" t="s">
        <v>89</v>
      </c>
      <c r="AR692" s="77"/>
      <c r="AS692" s="77" t="s">
        <v>3757</v>
      </c>
      <c r="AT692" s="78"/>
      <c r="AU692" s="78"/>
      <c r="AV692" s="78"/>
      <c r="AW692" s="77" t="s">
        <v>1198</v>
      </c>
      <c r="AX692" s="77" t="s">
        <v>116</v>
      </c>
      <c r="AY692" s="576"/>
      <c r="AZ692" s="576"/>
      <c r="BA692" s="576"/>
      <c r="BB692" s="576"/>
      <c r="BC692" s="576"/>
      <c r="BD692" s="576"/>
      <c r="BE692" s="77">
        <f t="shared" si="93"/>
        <v>18</v>
      </c>
      <c r="BF692" s="77">
        <f t="shared" si="94"/>
        <v>4</v>
      </c>
      <c r="BG692" s="77">
        <f t="shared" si="95"/>
        <v>2022</v>
      </c>
      <c r="BH692" s="89"/>
    </row>
    <row r="693" spans="1:60">
      <c r="A693" s="77" t="s">
        <v>428</v>
      </c>
      <c r="B693" s="77" t="s">
        <v>56</v>
      </c>
      <c r="C693" s="77" t="s">
        <v>3761</v>
      </c>
      <c r="D693" s="78"/>
      <c r="E693" s="77" t="s">
        <v>3697</v>
      </c>
      <c r="F693" s="77" t="s">
        <v>2135</v>
      </c>
      <c r="G693" s="77" t="s">
        <v>2147</v>
      </c>
      <c r="H693" s="77" t="s">
        <v>2148</v>
      </c>
      <c r="I693" s="77" t="s">
        <v>531</v>
      </c>
      <c r="J693" s="77" t="s">
        <v>110</v>
      </c>
      <c r="K693" s="77">
        <v>91761</v>
      </c>
      <c r="L693" s="77" t="s">
        <v>3698</v>
      </c>
      <c r="M693" s="77" t="s">
        <v>3702</v>
      </c>
      <c r="N693" s="77"/>
      <c r="O693" s="77"/>
      <c r="P693" s="77"/>
      <c r="Q693" s="77" t="s">
        <v>1267</v>
      </c>
      <c r="R693" s="77" t="s">
        <v>673</v>
      </c>
      <c r="S693" s="77" t="s">
        <v>3700</v>
      </c>
      <c r="T693" s="77" t="s">
        <v>269</v>
      </c>
      <c r="U693" s="77">
        <v>30390456</v>
      </c>
      <c r="V693" s="77">
        <v>14.75</v>
      </c>
      <c r="W693" s="77" t="s">
        <v>2552</v>
      </c>
      <c r="X693" s="77">
        <v>400</v>
      </c>
      <c r="Y693" s="77">
        <v>832</v>
      </c>
      <c r="Z693" s="77">
        <v>26</v>
      </c>
      <c r="AA693" s="89">
        <f t="shared" si="88"/>
        <v>0.33279999999999998</v>
      </c>
      <c r="AB693" s="77" t="s">
        <v>88</v>
      </c>
      <c r="AC693" s="78">
        <v>44681</v>
      </c>
      <c r="AD693" s="77"/>
      <c r="AE693" s="77" t="s">
        <v>2142</v>
      </c>
      <c r="AF693" s="77" t="str">
        <f t="shared" si="89"/>
        <v>CA3012041803T</v>
      </c>
      <c r="AG693" s="77">
        <f t="shared" si="90"/>
        <v>832</v>
      </c>
      <c r="AH693" s="77">
        <f t="shared" si="91"/>
        <v>26</v>
      </c>
      <c r="AI693" s="89">
        <f t="shared" si="92"/>
        <v>0.33279999999999998</v>
      </c>
      <c r="AJ693" s="77" t="s">
        <v>2143</v>
      </c>
      <c r="AK693" s="77" t="s">
        <v>3761</v>
      </c>
      <c r="AL693" s="78">
        <v>44677</v>
      </c>
      <c r="AM693" s="78">
        <v>44677</v>
      </c>
      <c r="AN693" s="78">
        <v>44680</v>
      </c>
      <c r="AO693" s="78">
        <v>44680</v>
      </c>
      <c r="AP693" s="78">
        <v>44680</v>
      </c>
      <c r="AQ693" s="77" t="s">
        <v>89</v>
      </c>
      <c r="AR693" s="77"/>
      <c r="AS693" s="77" t="s">
        <v>3761</v>
      </c>
      <c r="AT693" s="78"/>
      <c r="AU693" s="78"/>
      <c r="AV693" s="78"/>
      <c r="AW693" s="77" t="s">
        <v>1198</v>
      </c>
      <c r="AX693" s="77" t="s">
        <v>116</v>
      </c>
      <c r="AY693" s="576"/>
      <c r="AZ693" s="576"/>
      <c r="BA693" s="576"/>
      <c r="BB693" s="576"/>
      <c r="BC693" s="576"/>
      <c r="BD693" s="576"/>
      <c r="BE693" s="77">
        <f t="shared" si="93"/>
        <v>18</v>
      </c>
      <c r="BF693" s="77">
        <f t="shared" si="94"/>
        <v>4</v>
      </c>
      <c r="BG693" s="77">
        <f t="shared" si="95"/>
        <v>2022</v>
      </c>
      <c r="BH693" s="89"/>
    </row>
    <row r="694" spans="1:60">
      <c r="A694" s="77" t="s">
        <v>428</v>
      </c>
      <c r="B694" s="77" t="s">
        <v>79</v>
      </c>
      <c r="C694" s="77" t="s">
        <v>3762</v>
      </c>
      <c r="D694" s="78"/>
      <c r="E694" s="77" t="s">
        <v>1119</v>
      </c>
      <c r="F694" s="77" t="s">
        <v>2135</v>
      </c>
      <c r="G694" s="77" t="s">
        <v>2147</v>
      </c>
      <c r="H694" s="77" t="s">
        <v>2148</v>
      </c>
      <c r="I694" s="77" t="s">
        <v>531</v>
      </c>
      <c r="J694" s="77" t="s">
        <v>110</v>
      </c>
      <c r="K694" s="77">
        <v>91761</v>
      </c>
      <c r="L694" s="77" t="s">
        <v>3763</v>
      </c>
      <c r="M694" s="77" t="s">
        <v>3764</v>
      </c>
      <c r="N694" s="77"/>
      <c r="O694" s="77"/>
      <c r="P694" s="77"/>
      <c r="Q694" s="77" t="s">
        <v>1267</v>
      </c>
      <c r="R694" s="77"/>
      <c r="S694" s="77"/>
      <c r="T694" s="77" t="s">
        <v>3765</v>
      </c>
      <c r="U694" s="77">
        <v>30390156</v>
      </c>
      <c r="V694" s="77">
        <v>14.75</v>
      </c>
      <c r="W694" s="77" t="s">
        <v>2552</v>
      </c>
      <c r="X694" s="77">
        <v>400</v>
      </c>
      <c r="Y694" s="77">
        <v>832</v>
      </c>
      <c r="Z694" s="77">
        <v>26</v>
      </c>
      <c r="AA694" s="89">
        <f t="shared" si="88"/>
        <v>0.33279999999999998</v>
      </c>
      <c r="AB694" s="77" t="s">
        <v>70</v>
      </c>
      <c r="AC694" s="78">
        <v>44681</v>
      </c>
      <c r="AD694" s="77"/>
      <c r="AE694" s="77" t="s">
        <v>2142</v>
      </c>
      <c r="AF694" s="77" t="str">
        <f t="shared" si="89"/>
        <v>CA2751041901T</v>
      </c>
      <c r="AG694" s="77">
        <f t="shared" si="90"/>
        <v>832</v>
      </c>
      <c r="AH694" s="77">
        <f t="shared" si="91"/>
        <v>26</v>
      </c>
      <c r="AI694" s="89">
        <f t="shared" si="92"/>
        <v>0.33279999999999998</v>
      </c>
      <c r="AJ694" s="77" t="s">
        <v>2143</v>
      </c>
      <c r="AK694" s="77" t="s">
        <v>3762</v>
      </c>
      <c r="AL694" s="78">
        <v>44677</v>
      </c>
      <c r="AM694" s="78">
        <v>44677</v>
      </c>
      <c r="AN694" s="78">
        <v>44680</v>
      </c>
      <c r="AO694" s="78">
        <v>44680</v>
      </c>
      <c r="AP694" s="78">
        <v>44680</v>
      </c>
      <c r="AQ694" s="77" t="s">
        <v>89</v>
      </c>
      <c r="AR694" s="77"/>
      <c r="AS694" s="77" t="s">
        <v>3762</v>
      </c>
      <c r="AT694" s="78"/>
      <c r="AU694" s="78"/>
      <c r="AV694" s="78"/>
      <c r="AW694" s="77" t="s">
        <v>1198</v>
      </c>
      <c r="AX694" s="77" t="s">
        <v>116</v>
      </c>
      <c r="AY694" s="576"/>
      <c r="AZ694" s="576"/>
      <c r="BA694" s="576"/>
      <c r="BB694" s="576"/>
      <c r="BC694" s="576"/>
      <c r="BD694" s="576"/>
      <c r="BE694" s="77">
        <f t="shared" si="93"/>
        <v>18</v>
      </c>
      <c r="BF694" s="77">
        <f t="shared" si="94"/>
        <v>4</v>
      </c>
      <c r="BG694" s="77">
        <f t="shared" si="95"/>
        <v>2022</v>
      </c>
      <c r="BH694" s="89"/>
    </row>
    <row r="695" spans="1:60">
      <c r="A695" s="77" t="s">
        <v>428</v>
      </c>
      <c r="B695" s="77" t="s">
        <v>2132</v>
      </c>
      <c r="C695" s="77" t="s">
        <v>3766</v>
      </c>
      <c r="D695" s="78"/>
      <c r="E695" s="77" t="s">
        <v>3609</v>
      </c>
      <c r="F695" s="77" t="s">
        <v>2135</v>
      </c>
      <c r="G695" s="77" t="s">
        <v>2147</v>
      </c>
      <c r="H695" s="77" t="s">
        <v>2148</v>
      </c>
      <c r="I695" s="77" t="s">
        <v>531</v>
      </c>
      <c r="J695" s="77" t="s">
        <v>110</v>
      </c>
      <c r="K695" s="77">
        <v>91761</v>
      </c>
      <c r="L695" s="77" t="s">
        <v>2479</v>
      </c>
      <c r="M695" s="77" t="s">
        <v>3610</v>
      </c>
      <c r="N695" s="77"/>
      <c r="O695" s="77"/>
      <c r="P695" s="77"/>
      <c r="Q695" s="77" t="s">
        <v>1267</v>
      </c>
      <c r="R695" s="77"/>
      <c r="S695" s="77"/>
      <c r="T695" s="77" t="s">
        <v>3611</v>
      </c>
      <c r="U695" s="77">
        <v>30390156</v>
      </c>
      <c r="V695" s="77">
        <v>14.75</v>
      </c>
      <c r="W695" s="77" t="s">
        <v>2183</v>
      </c>
      <c r="X695" s="77">
        <v>400</v>
      </c>
      <c r="Y695" s="77">
        <v>768</v>
      </c>
      <c r="Z695" s="77">
        <v>24</v>
      </c>
      <c r="AA695" s="89">
        <f t="shared" si="88"/>
        <v>0.30719999999999997</v>
      </c>
      <c r="AB695" s="77" t="s">
        <v>88</v>
      </c>
      <c r="AC695" s="78">
        <v>44681</v>
      </c>
      <c r="AD695" s="77"/>
      <c r="AE695" s="77" t="s">
        <v>2142</v>
      </c>
      <c r="AF695" s="77" t="str">
        <f t="shared" si="89"/>
        <v>CA7903041528T</v>
      </c>
      <c r="AG695" s="77">
        <f t="shared" si="90"/>
        <v>768</v>
      </c>
      <c r="AH695" s="77">
        <f t="shared" si="91"/>
        <v>24</v>
      </c>
      <c r="AI695" s="89">
        <f t="shared" si="92"/>
        <v>0.30719999999999997</v>
      </c>
      <c r="AJ695" s="77" t="s">
        <v>2143</v>
      </c>
      <c r="AK695" s="77" t="s">
        <v>3766</v>
      </c>
      <c r="AL695" s="78">
        <v>44679</v>
      </c>
      <c r="AM695" s="78">
        <v>44679</v>
      </c>
      <c r="AN695" s="78">
        <v>44680</v>
      </c>
      <c r="AO695" s="78">
        <v>44680</v>
      </c>
      <c r="AP695" s="78">
        <v>44680</v>
      </c>
      <c r="AQ695" s="77" t="s">
        <v>89</v>
      </c>
      <c r="AR695" s="77" t="s">
        <v>3767</v>
      </c>
      <c r="AS695" s="77" t="s">
        <v>3766</v>
      </c>
      <c r="AT695" s="78"/>
      <c r="AU695" s="78"/>
      <c r="AV695" s="78"/>
      <c r="AW695" s="77" t="s">
        <v>1198</v>
      </c>
      <c r="AX695" s="77" t="s">
        <v>116</v>
      </c>
      <c r="AY695" s="576"/>
      <c r="AZ695" s="576"/>
      <c r="BA695" s="576"/>
      <c r="BB695" s="576"/>
      <c r="BC695" s="576"/>
      <c r="BD695" s="576"/>
      <c r="BE695" s="77">
        <f t="shared" si="93"/>
        <v>18</v>
      </c>
      <c r="BF695" s="77">
        <f t="shared" si="94"/>
        <v>4</v>
      </c>
      <c r="BG695" s="77">
        <f t="shared" si="95"/>
        <v>2022</v>
      </c>
      <c r="BH695" s="89"/>
    </row>
    <row r="696" spans="1:60">
      <c r="A696" s="77" t="s">
        <v>428</v>
      </c>
      <c r="B696" s="77" t="s">
        <v>56</v>
      </c>
      <c r="C696" s="77" t="s">
        <v>3768</v>
      </c>
      <c r="D696" s="78"/>
      <c r="E696" s="77" t="s">
        <v>3175</v>
      </c>
      <c r="F696" s="77" t="s">
        <v>2135</v>
      </c>
      <c r="G696" s="77" t="s">
        <v>2136</v>
      </c>
      <c r="H696" s="77" t="s">
        <v>2137</v>
      </c>
      <c r="I696" s="77" t="s">
        <v>2138</v>
      </c>
      <c r="J696" s="77" t="s">
        <v>110</v>
      </c>
      <c r="K696" s="77">
        <v>90248</v>
      </c>
      <c r="L696" s="77" t="s">
        <v>1225</v>
      </c>
      <c r="M696" s="77" t="s">
        <v>1226</v>
      </c>
      <c r="N696" s="77" t="s">
        <v>565</v>
      </c>
      <c r="O696" s="77" t="s">
        <v>110</v>
      </c>
      <c r="P696" s="77">
        <v>94544</v>
      </c>
      <c r="Q696" s="77" t="s">
        <v>1267</v>
      </c>
      <c r="R696" s="77"/>
      <c r="S696" s="77"/>
      <c r="T696" s="77" t="s">
        <v>3155</v>
      </c>
      <c r="U696" s="77">
        <v>30390256</v>
      </c>
      <c r="V696" s="77">
        <v>14.75</v>
      </c>
      <c r="W696" s="77" t="s">
        <v>2197</v>
      </c>
      <c r="X696" s="77">
        <v>400</v>
      </c>
      <c r="Y696" s="77">
        <v>624</v>
      </c>
      <c r="Z696" s="77">
        <v>24</v>
      </c>
      <c r="AA696" s="89">
        <f t="shared" si="88"/>
        <v>0.24959999999999999</v>
      </c>
      <c r="AB696" s="77" t="s">
        <v>70</v>
      </c>
      <c r="AC696" s="78">
        <v>44681</v>
      </c>
      <c r="AD696" s="77"/>
      <c r="AE696" s="77" t="s">
        <v>2142</v>
      </c>
      <c r="AF696" s="77" t="str">
        <f t="shared" si="89"/>
        <v>CA0823040730T</v>
      </c>
      <c r="AG696" s="77">
        <f t="shared" si="90"/>
        <v>624</v>
      </c>
      <c r="AH696" s="77">
        <f t="shared" si="91"/>
        <v>24</v>
      </c>
      <c r="AI696" s="89">
        <f t="shared" si="92"/>
        <v>0.24959999999999999</v>
      </c>
      <c r="AJ696" s="77" t="s">
        <v>2143</v>
      </c>
      <c r="AK696" s="77" t="s">
        <v>3768</v>
      </c>
      <c r="AL696" s="78">
        <v>44679</v>
      </c>
      <c r="AM696" s="78">
        <v>44679</v>
      </c>
      <c r="AN696" s="78">
        <v>44680</v>
      </c>
      <c r="AO696" s="78">
        <v>44680</v>
      </c>
      <c r="AP696" s="78">
        <v>44680</v>
      </c>
      <c r="AQ696" s="77" t="s">
        <v>89</v>
      </c>
      <c r="AR696" s="77" t="s">
        <v>3769</v>
      </c>
      <c r="AS696" s="77" t="s">
        <v>3768</v>
      </c>
      <c r="AT696" s="78"/>
      <c r="AU696" s="78"/>
      <c r="AV696" s="78"/>
      <c r="AW696" s="77" t="s">
        <v>1198</v>
      </c>
      <c r="AX696" s="77" t="s">
        <v>116</v>
      </c>
      <c r="AY696" s="576">
        <v>1900</v>
      </c>
      <c r="AZ696" s="576"/>
      <c r="BA696" s="576"/>
      <c r="BB696" s="576"/>
      <c r="BC696" s="576"/>
      <c r="BD696" s="576"/>
      <c r="BE696" s="77">
        <f t="shared" si="93"/>
        <v>18</v>
      </c>
      <c r="BF696" s="77">
        <f t="shared" si="94"/>
        <v>4</v>
      </c>
      <c r="BG696" s="77">
        <f t="shared" si="95"/>
        <v>2022</v>
      </c>
      <c r="BH696" s="89"/>
    </row>
    <row r="697" spans="1:60">
      <c r="A697" s="77" t="s">
        <v>428</v>
      </c>
      <c r="B697" s="77" t="s">
        <v>2132</v>
      </c>
      <c r="C697" s="77" t="s">
        <v>3770</v>
      </c>
      <c r="D697" s="78"/>
      <c r="E697" s="77" t="s">
        <v>3771</v>
      </c>
      <c r="F697" s="77" t="s">
        <v>2135</v>
      </c>
      <c r="G697" s="77" t="s">
        <v>2136</v>
      </c>
      <c r="H697" s="77" t="s">
        <v>2137</v>
      </c>
      <c r="I697" s="77" t="s">
        <v>2138</v>
      </c>
      <c r="J697" s="77" t="s">
        <v>110</v>
      </c>
      <c r="K697" s="77">
        <v>90248</v>
      </c>
      <c r="L697" s="77" t="s">
        <v>2168</v>
      </c>
      <c r="M697" s="77" t="s">
        <v>3772</v>
      </c>
      <c r="N697" s="77"/>
      <c r="O697" s="77"/>
      <c r="P697" s="77"/>
      <c r="Q697" s="77" t="s">
        <v>1267</v>
      </c>
      <c r="R697" s="77"/>
      <c r="S697" s="77"/>
      <c r="T697" s="77" t="s">
        <v>3773</v>
      </c>
      <c r="U697" s="77">
        <v>30390456</v>
      </c>
      <c r="V697" s="77">
        <v>14.75</v>
      </c>
      <c r="W697" s="77" t="s">
        <v>2552</v>
      </c>
      <c r="X697" s="77">
        <v>400</v>
      </c>
      <c r="Y697" s="77">
        <v>768</v>
      </c>
      <c r="Z697" s="77">
        <v>24</v>
      </c>
      <c r="AA697" s="89">
        <f t="shared" si="88"/>
        <v>0.30719999999999997</v>
      </c>
      <c r="AB697" s="77" t="s">
        <v>70</v>
      </c>
      <c r="AC697" s="78">
        <v>44681</v>
      </c>
      <c r="AD697" s="77"/>
      <c r="AE697" s="77" t="s">
        <v>2142</v>
      </c>
      <c r="AF697" s="77" t="str">
        <f t="shared" si="89"/>
        <v>CA7784042201T</v>
      </c>
      <c r="AG697" s="77">
        <f t="shared" si="90"/>
        <v>768</v>
      </c>
      <c r="AH697" s="77">
        <f t="shared" si="91"/>
        <v>24</v>
      </c>
      <c r="AI697" s="89">
        <f t="shared" si="92"/>
        <v>0.30719999999999997</v>
      </c>
      <c r="AJ697" s="77" t="s">
        <v>2143</v>
      </c>
      <c r="AK697" s="77" t="s">
        <v>3770</v>
      </c>
      <c r="AL697" s="78">
        <v>44679</v>
      </c>
      <c r="AM697" s="78">
        <v>44679</v>
      </c>
      <c r="AN697" s="78">
        <v>44680</v>
      </c>
      <c r="AO697" s="78">
        <v>44680</v>
      </c>
      <c r="AP697" s="78">
        <v>44680</v>
      </c>
      <c r="AQ697" s="77" t="s">
        <v>89</v>
      </c>
      <c r="AR697" s="77"/>
      <c r="AS697" s="77" t="s">
        <v>3770</v>
      </c>
      <c r="AT697" s="78"/>
      <c r="AU697" s="78"/>
      <c r="AV697" s="78"/>
      <c r="AW697" s="77" t="s">
        <v>1198</v>
      </c>
      <c r="AX697" s="77" t="s">
        <v>116</v>
      </c>
      <c r="AY697" s="576">
        <v>1940.96</v>
      </c>
      <c r="AZ697" s="576"/>
      <c r="BA697" s="576"/>
      <c r="BB697" s="576"/>
      <c r="BC697" s="576"/>
      <c r="BD697" s="576"/>
      <c r="BE697" s="77">
        <f t="shared" si="93"/>
        <v>18</v>
      </c>
      <c r="BF697" s="77">
        <f t="shared" si="94"/>
        <v>4</v>
      </c>
      <c r="BG697" s="77">
        <f t="shared" si="95"/>
        <v>2022</v>
      </c>
      <c r="BH697" s="89"/>
    </row>
    <row r="698" spans="1:60">
      <c r="A698" s="77" t="s">
        <v>428</v>
      </c>
      <c r="B698" s="77" t="s">
        <v>2132</v>
      </c>
      <c r="C698" s="77" t="s">
        <v>3774</v>
      </c>
      <c r="D698" s="78"/>
      <c r="E698" s="77" t="s">
        <v>3775</v>
      </c>
      <c r="F698" s="77" t="s">
        <v>2135</v>
      </c>
      <c r="G698" s="77" t="s">
        <v>2136</v>
      </c>
      <c r="H698" s="77" t="s">
        <v>2137</v>
      </c>
      <c r="I698" s="77" t="s">
        <v>2138</v>
      </c>
      <c r="J698" s="77" t="s">
        <v>110</v>
      </c>
      <c r="K698" s="77">
        <v>90248</v>
      </c>
      <c r="L698" s="77" t="s">
        <v>2168</v>
      </c>
      <c r="M698" s="77" t="s">
        <v>3776</v>
      </c>
      <c r="N698" s="77"/>
      <c r="O698" s="77"/>
      <c r="P698" s="77"/>
      <c r="Q698" s="77" t="s">
        <v>1267</v>
      </c>
      <c r="R698" s="77"/>
      <c r="S698" s="77"/>
      <c r="T698" s="77" t="s">
        <v>3777</v>
      </c>
      <c r="U698" s="77">
        <v>30390456</v>
      </c>
      <c r="V698" s="77">
        <v>14.75</v>
      </c>
      <c r="W698" s="77" t="s">
        <v>2552</v>
      </c>
      <c r="X698" s="77">
        <v>400</v>
      </c>
      <c r="Y698" s="77">
        <v>768</v>
      </c>
      <c r="Z698" s="77">
        <v>24</v>
      </c>
      <c r="AA698" s="89">
        <f t="shared" si="88"/>
        <v>0.30719999999999997</v>
      </c>
      <c r="AB698" s="77" t="s">
        <v>70</v>
      </c>
      <c r="AC698" s="78">
        <v>44681</v>
      </c>
      <c r="AD698" s="77"/>
      <c r="AE698" s="77" t="s">
        <v>2142</v>
      </c>
      <c r="AF698" s="77" t="str">
        <f t="shared" si="89"/>
        <v>CA7823042204T</v>
      </c>
      <c r="AG698" s="77">
        <f t="shared" si="90"/>
        <v>768</v>
      </c>
      <c r="AH698" s="77">
        <f t="shared" si="91"/>
        <v>24</v>
      </c>
      <c r="AI698" s="89">
        <f t="shared" si="92"/>
        <v>0.30719999999999997</v>
      </c>
      <c r="AJ698" s="77" t="s">
        <v>2143</v>
      </c>
      <c r="AK698" s="77" t="s">
        <v>3774</v>
      </c>
      <c r="AL698" s="78">
        <v>44679</v>
      </c>
      <c r="AM698" s="78">
        <v>44679</v>
      </c>
      <c r="AN698" s="78">
        <v>44680</v>
      </c>
      <c r="AO698" s="78">
        <v>44680</v>
      </c>
      <c r="AP698" s="78">
        <v>44680</v>
      </c>
      <c r="AQ698" s="77" t="s">
        <v>89</v>
      </c>
      <c r="AR698" s="77"/>
      <c r="AS698" s="77" t="s">
        <v>3774</v>
      </c>
      <c r="AT698" s="78"/>
      <c r="AU698" s="78"/>
      <c r="AV698" s="78"/>
      <c r="AW698" s="77" t="s">
        <v>1198</v>
      </c>
      <c r="AX698" s="77" t="s">
        <v>116</v>
      </c>
      <c r="AY698" s="576">
        <v>1245.44</v>
      </c>
      <c r="AZ698" s="576"/>
      <c r="BA698" s="576"/>
      <c r="BB698" s="576"/>
      <c r="BC698" s="576"/>
      <c r="BD698" s="576"/>
      <c r="BE698" s="77">
        <f t="shared" si="93"/>
        <v>18</v>
      </c>
      <c r="BF698" s="77">
        <f t="shared" si="94"/>
        <v>4</v>
      </c>
      <c r="BG698" s="77">
        <f t="shared" si="95"/>
        <v>2022</v>
      </c>
      <c r="BH698" s="89"/>
    </row>
    <row r="699" spans="1:60">
      <c r="A699" s="77" t="s">
        <v>428</v>
      </c>
      <c r="B699" s="77" t="s">
        <v>56</v>
      </c>
      <c r="C699" s="77" t="s">
        <v>3778</v>
      </c>
      <c r="D699" s="78"/>
      <c r="E699" s="77" t="s">
        <v>3779</v>
      </c>
      <c r="F699" s="77" t="s">
        <v>2135</v>
      </c>
      <c r="G699" s="77" t="s">
        <v>2136</v>
      </c>
      <c r="H699" s="77" t="s">
        <v>2137</v>
      </c>
      <c r="I699" s="77" t="s">
        <v>2138</v>
      </c>
      <c r="J699" s="77" t="s">
        <v>110</v>
      </c>
      <c r="K699" s="77">
        <v>90248</v>
      </c>
      <c r="L699" s="77" t="s">
        <v>2310</v>
      </c>
      <c r="M699" s="77" t="s">
        <v>316</v>
      </c>
      <c r="N699" s="77"/>
      <c r="O699" s="77"/>
      <c r="P699" s="77"/>
      <c r="Q699" s="77" t="s">
        <v>1267</v>
      </c>
      <c r="R699" s="77"/>
      <c r="S699" s="77"/>
      <c r="T699" s="77" t="s">
        <v>3780</v>
      </c>
      <c r="U699" s="77">
        <v>30390255</v>
      </c>
      <c r="V699" s="77">
        <v>14.75</v>
      </c>
      <c r="W699" s="77" t="s">
        <v>3781</v>
      </c>
      <c r="X699" s="77">
        <v>395</v>
      </c>
      <c r="Y699" s="77">
        <v>624</v>
      </c>
      <c r="Z699" s="77">
        <v>24</v>
      </c>
      <c r="AA699" s="89">
        <f t="shared" si="88"/>
        <v>0.24648</v>
      </c>
      <c r="AB699" s="77" t="s">
        <v>70</v>
      </c>
      <c r="AC699" s="78">
        <v>44681</v>
      </c>
      <c r="AD699" s="77"/>
      <c r="AE699" s="77" t="s">
        <v>2142</v>
      </c>
      <c r="AF699" s="77" t="str">
        <f t="shared" si="89"/>
        <v>CA2022042763T</v>
      </c>
      <c r="AG699" s="77">
        <f t="shared" si="90"/>
        <v>624</v>
      </c>
      <c r="AH699" s="77">
        <f t="shared" si="91"/>
        <v>24</v>
      </c>
      <c r="AI699" s="89">
        <f t="shared" si="92"/>
        <v>0.24648</v>
      </c>
      <c r="AJ699" s="77" t="s">
        <v>2143</v>
      </c>
      <c r="AK699" s="77" t="s">
        <v>3778</v>
      </c>
      <c r="AL699" s="78">
        <v>44679</v>
      </c>
      <c r="AM699" s="78">
        <v>44679</v>
      </c>
      <c r="AN699" s="78">
        <v>44680</v>
      </c>
      <c r="AO699" s="78">
        <v>44680</v>
      </c>
      <c r="AP699" s="78">
        <v>44680</v>
      </c>
      <c r="AQ699" s="77" t="s">
        <v>89</v>
      </c>
      <c r="AR699" s="77" t="s">
        <v>3782</v>
      </c>
      <c r="AS699" s="77" t="s">
        <v>3778</v>
      </c>
      <c r="AT699" s="78"/>
      <c r="AU699" s="78"/>
      <c r="AV699" s="78"/>
      <c r="AW699" s="77" t="s">
        <v>1198</v>
      </c>
      <c r="AX699" s="77" t="s">
        <v>116</v>
      </c>
      <c r="AY699" s="576">
        <v>2175</v>
      </c>
      <c r="AZ699" s="576"/>
      <c r="BA699" s="576"/>
      <c r="BB699" s="576"/>
      <c r="BC699" s="576"/>
      <c r="BD699" s="576"/>
      <c r="BE699" s="77">
        <f t="shared" si="93"/>
        <v>18</v>
      </c>
      <c r="BF699" s="77">
        <f t="shared" si="94"/>
        <v>4</v>
      </c>
      <c r="BG699" s="77">
        <f t="shared" si="95"/>
        <v>2022</v>
      </c>
      <c r="BH699" s="89"/>
    </row>
    <row r="700" spans="1:60">
      <c r="A700" s="77" t="s">
        <v>428</v>
      </c>
      <c r="B700" s="77" t="s">
        <v>56</v>
      </c>
      <c r="C700" s="77" t="s">
        <v>3783</v>
      </c>
      <c r="D700" s="78"/>
      <c r="E700" s="77" t="s">
        <v>3779</v>
      </c>
      <c r="F700" s="77" t="s">
        <v>2135</v>
      </c>
      <c r="G700" s="77" t="s">
        <v>2136</v>
      </c>
      <c r="H700" s="77" t="s">
        <v>2137</v>
      </c>
      <c r="I700" s="77" t="s">
        <v>2138</v>
      </c>
      <c r="J700" s="77" t="s">
        <v>110</v>
      </c>
      <c r="K700" s="77">
        <v>90248</v>
      </c>
      <c r="L700" s="77" t="s">
        <v>2310</v>
      </c>
      <c r="M700" s="77" t="s">
        <v>316</v>
      </c>
      <c r="N700" s="77"/>
      <c r="O700" s="77"/>
      <c r="P700" s="77"/>
      <c r="Q700" s="77" t="s">
        <v>1267</v>
      </c>
      <c r="R700" s="77"/>
      <c r="S700" s="77"/>
      <c r="T700" s="77" t="s">
        <v>3780</v>
      </c>
      <c r="U700" s="77">
        <v>30390255</v>
      </c>
      <c r="V700" s="77">
        <v>14.75</v>
      </c>
      <c r="W700" s="77" t="s">
        <v>3781</v>
      </c>
      <c r="X700" s="77">
        <v>395</v>
      </c>
      <c r="Y700" s="77">
        <v>624</v>
      </c>
      <c r="Z700" s="77">
        <v>24</v>
      </c>
      <c r="AA700" s="89">
        <f t="shared" si="88"/>
        <v>0.24648</v>
      </c>
      <c r="AB700" s="77" t="s">
        <v>70</v>
      </c>
      <c r="AC700" s="78">
        <v>44681</v>
      </c>
      <c r="AD700" s="77"/>
      <c r="AE700" s="77" t="s">
        <v>2142</v>
      </c>
      <c r="AF700" s="77" t="str">
        <f t="shared" si="89"/>
        <v>CA2022042764T</v>
      </c>
      <c r="AG700" s="77">
        <f t="shared" si="90"/>
        <v>624</v>
      </c>
      <c r="AH700" s="77">
        <f t="shared" si="91"/>
        <v>24</v>
      </c>
      <c r="AI700" s="89">
        <f t="shared" si="92"/>
        <v>0.24648</v>
      </c>
      <c r="AJ700" s="77" t="s">
        <v>2143</v>
      </c>
      <c r="AK700" s="77" t="s">
        <v>3783</v>
      </c>
      <c r="AL700" s="78">
        <v>44679</v>
      </c>
      <c r="AM700" s="78">
        <v>44679</v>
      </c>
      <c r="AN700" s="78">
        <v>44680</v>
      </c>
      <c r="AO700" s="78">
        <v>44680</v>
      </c>
      <c r="AP700" s="78">
        <v>44680</v>
      </c>
      <c r="AQ700" s="77" t="s">
        <v>89</v>
      </c>
      <c r="AR700" s="77" t="s">
        <v>3784</v>
      </c>
      <c r="AS700" s="77" t="s">
        <v>3783</v>
      </c>
      <c r="AT700" s="78"/>
      <c r="AU700" s="78"/>
      <c r="AV700" s="78"/>
      <c r="AW700" s="77" t="s">
        <v>1198</v>
      </c>
      <c r="AX700" s="77" t="s">
        <v>116</v>
      </c>
      <c r="AY700" s="576">
        <v>2175</v>
      </c>
      <c r="AZ700" s="576"/>
      <c r="BA700" s="576"/>
      <c r="BB700" s="576"/>
      <c r="BC700" s="576"/>
      <c r="BD700" s="576"/>
      <c r="BE700" s="77">
        <f t="shared" si="93"/>
        <v>18</v>
      </c>
      <c r="BF700" s="77">
        <f t="shared" si="94"/>
        <v>4</v>
      </c>
      <c r="BG700" s="77">
        <f t="shared" si="95"/>
        <v>2022</v>
      </c>
      <c r="BH700" s="89"/>
    </row>
    <row r="701" spans="1:60">
      <c r="A701" s="77" t="s">
        <v>428</v>
      </c>
      <c r="B701" s="77" t="s">
        <v>56</v>
      </c>
      <c r="C701" s="77" t="s">
        <v>3785</v>
      </c>
      <c r="D701" s="78"/>
      <c r="E701" s="77" t="s">
        <v>1224</v>
      </c>
      <c r="F701" s="77" t="s">
        <v>2135</v>
      </c>
      <c r="G701" s="77" t="s">
        <v>2136</v>
      </c>
      <c r="H701" s="77" t="s">
        <v>2137</v>
      </c>
      <c r="I701" s="77" t="s">
        <v>2138</v>
      </c>
      <c r="J701" s="77" t="s">
        <v>110</v>
      </c>
      <c r="K701" s="77">
        <v>90248</v>
      </c>
      <c r="L701" s="77" t="s">
        <v>1225</v>
      </c>
      <c r="M701" s="77" t="s">
        <v>1226</v>
      </c>
      <c r="N701" s="77" t="s">
        <v>565</v>
      </c>
      <c r="O701" s="77" t="s">
        <v>110</v>
      </c>
      <c r="P701" s="77">
        <v>94544</v>
      </c>
      <c r="Q701" s="77" t="s">
        <v>1267</v>
      </c>
      <c r="R701" s="77"/>
      <c r="S701" s="77"/>
      <c r="T701" s="77" t="s">
        <v>3786</v>
      </c>
      <c r="U701" s="77">
        <v>30390256</v>
      </c>
      <c r="V701" s="77">
        <v>14.75</v>
      </c>
      <c r="W701" s="77" t="s">
        <v>3787</v>
      </c>
      <c r="X701" s="77">
        <v>400</v>
      </c>
      <c r="Y701" s="77">
        <v>624</v>
      </c>
      <c r="Z701" s="77">
        <v>24</v>
      </c>
      <c r="AA701" s="89">
        <f t="shared" si="88"/>
        <v>0.24959999999999999</v>
      </c>
      <c r="AB701" s="77" t="s">
        <v>70</v>
      </c>
      <c r="AC701" s="78">
        <v>44681</v>
      </c>
      <c r="AD701" s="77"/>
      <c r="AE701" s="77" t="s">
        <v>2142</v>
      </c>
      <c r="AF701" s="77" t="str">
        <f t="shared" si="89"/>
        <v>CA2022427076T</v>
      </c>
      <c r="AG701" s="77">
        <f t="shared" si="90"/>
        <v>624</v>
      </c>
      <c r="AH701" s="77">
        <f t="shared" si="91"/>
        <v>24</v>
      </c>
      <c r="AI701" s="89">
        <f t="shared" si="92"/>
        <v>0.24959999999999999</v>
      </c>
      <c r="AJ701" s="77" t="s">
        <v>2143</v>
      </c>
      <c r="AK701" s="77" t="s">
        <v>3785</v>
      </c>
      <c r="AL701" s="78">
        <v>44679</v>
      </c>
      <c r="AM701" s="78">
        <v>44679</v>
      </c>
      <c r="AN701" s="78">
        <v>44680</v>
      </c>
      <c r="AO701" s="78">
        <v>44680</v>
      </c>
      <c r="AP701" s="78">
        <v>44680</v>
      </c>
      <c r="AQ701" s="77" t="s">
        <v>89</v>
      </c>
      <c r="AR701" s="77" t="s">
        <v>3788</v>
      </c>
      <c r="AS701" s="77" t="s">
        <v>3785</v>
      </c>
      <c r="AT701" s="78"/>
      <c r="AU701" s="78"/>
      <c r="AV701" s="78"/>
      <c r="AW701" s="77" t="s">
        <v>1198</v>
      </c>
      <c r="AX701" s="77" t="s">
        <v>116</v>
      </c>
      <c r="AY701" s="576">
        <v>1900</v>
      </c>
      <c r="AZ701" s="576"/>
      <c r="BA701" s="576"/>
      <c r="BB701" s="576"/>
      <c r="BC701" s="576"/>
      <c r="BD701" s="576"/>
      <c r="BE701" s="77">
        <f t="shared" si="93"/>
        <v>18</v>
      </c>
      <c r="BF701" s="77">
        <f t="shared" si="94"/>
        <v>4</v>
      </c>
      <c r="BG701" s="77">
        <f t="shared" si="95"/>
        <v>2022</v>
      </c>
      <c r="BH701" s="89"/>
    </row>
    <row r="702" spans="1:60">
      <c r="A702" s="77" t="s">
        <v>428</v>
      </c>
      <c r="B702" s="77" t="s">
        <v>56</v>
      </c>
      <c r="C702" s="77" t="s">
        <v>3789</v>
      </c>
      <c r="D702" s="78"/>
      <c r="E702" s="77" t="s">
        <v>1224</v>
      </c>
      <c r="F702" s="77" t="s">
        <v>2135</v>
      </c>
      <c r="G702" s="77" t="s">
        <v>2136</v>
      </c>
      <c r="H702" s="77" t="s">
        <v>2137</v>
      </c>
      <c r="I702" s="77" t="s">
        <v>2138</v>
      </c>
      <c r="J702" s="77" t="s">
        <v>110</v>
      </c>
      <c r="K702" s="77">
        <v>90248</v>
      </c>
      <c r="L702" s="77" t="s">
        <v>1225</v>
      </c>
      <c r="M702" s="77" t="s">
        <v>1226</v>
      </c>
      <c r="N702" s="77" t="s">
        <v>565</v>
      </c>
      <c r="O702" s="77" t="s">
        <v>110</v>
      </c>
      <c r="P702" s="77">
        <v>94544</v>
      </c>
      <c r="Q702" s="77" t="s">
        <v>1267</v>
      </c>
      <c r="R702" s="77"/>
      <c r="S702" s="77"/>
      <c r="T702" s="77" t="s">
        <v>3786</v>
      </c>
      <c r="U702" s="77">
        <v>30390256</v>
      </c>
      <c r="V702" s="77">
        <v>14.75</v>
      </c>
      <c r="W702" s="77" t="s">
        <v>3787</v>
      </c>
      <c r="X702" s="77">
        <v>400</v>
      </c>
      <c r="Y702" s="77">
        <v>624</v>
      </c>
      <c r="Z702" s="77">
        <v>24</v>
      </c>
      <c r="AA702" s="89">
        <f t="shared" si="88"/>
        <v>0.24959999999999999</v>
      </c>
      <c r="AB702" s="77" t="s">
        <v>70</v>
      </c>
      <c r="AC702" s="78">
        <v>44681</v>
      </c>
      <c r="AD702" s="77"/>
      <c r="AE702" s="77" t="s">
        <v>2142</v>
      </c>
      <c r="AF702" s="77" t="str">
        <f t="shared" si="89"/>
        <v>CA2022427077T</v>
      </c>
      <c r="AG702" s="77">
        <f t="shared" si="90"/>
        <v>624</v>
      </c>
      <c r="AH702" s="77">
        <f t="shared" si="91"/>
        <v>24</v>
      </c>
      <c r="AI702" s="89">
        <f t="shared" si="92"/>
        <v>0.24959999999999999</v>
      </c>
      <c r="AJ702" s="77" t="s">
        <v>2143</v>
      </c>
      <c r="AK702" s="77" t="s">
        <v>3789</v>
      </c>
      <c r="AL702" s="78">
        <v>44679</v>
      </c>
      <c r="AM702" s="78">
        <v>44679</v>
      </c>
      <c r="AN702" s="78">
        <v>44680</v>
      </c>
      <c r="AO702" s="78">
        <v>44680</v>
      </c>
      <c r="AP702" s="78">
        <v>44680</v>
      </c>
      <c r="AQ702" s="77" t="s">
        <v>89</v>
      </c>
      <c r="AR702" s="77" t="s">
        <v>3790</v>
      </c>
      <c r="AS702" s="77" t="s">
        <v>3789</v>
      </c>
      <c r="AT702" s="78"/>
      <c r="AU702" s="78"/>
      <c r="AV702" s="78"/>
      <c r="AW702" s="77" t="s">
        <v>1198</v>
      </c>
      <c r="AX702" s="77" t="s">
        <v>116</v>
      </c>
      <c r="AY702" s="576">
        <v>1900</v>
      </c>
      <c r="AZ702" s="576"/>
      <c r="BA702" s="576"/>
      <c r="BB702" s="576"/>
      <c r="BC702" s="576"/>
      <c r="BD702" s="576"/>
      <c r="BE702" s="77">
        <f t="shared" si="93"/>
        <v>18</v>
      </c>
      <c r="BF702" s="77">
        <f t="shared" si="94"/>
        <v>4</v>
      </c>
      <c r="BG702" s="77">
        <f t="shared" si="95"/>
        <v>2022</v>
      </c>
      <c r="BH702" s="89"/>
    </row>
    <row r="703" spans="1:60">
      <c r="A703" s="77" t="s">
        <v>428</v>
      </c>
      <c r="B703" s="77" t="s">
        <v>56</v>
      </c>
      <c r="C703" s="77" t="s">
        <v>3791</v>
      </c>
      <c r="D703" s="78"/>
      <c r="E703" s="77" t="s">
        <v>1224</v>
      </c>
      <c r="F703" s="77" t="s">
        <v>2135</v>
      </c>
      <c r="G703" s="77" t="s">
        <v>2136</v>
      </c>
      <c r="H703" s="77" t="s">
        <v>2137</v>
      </c>
      <c r="I703" s="77" t="s">
        <v>2138</v>
      </c>
      <c r="J703" s="77" t="s">
        <v>110</v>
      </c>
      <c r="K703" s="77">
        <v>90248</v>
      </c>
      <c r="L703" s="77" t="s">
        <v>1225</v>
      </c>
      <c r="M703" s="77" t="s">
        <v>1226</v>
      </c>
      <c r="N703" s="77" t="s">
        <v>565</v>
      </c>
      <c r="O703" s="77" t="s">
        <v>110</v>
      </c>
      <c r="P703" s="77">
        <v>94544</v>
      </c>
      <c r="Q703" s="77" t="s">
        <v>1267</v>
      </c>
      <c r="R703" s="77"/>
      <c r="S703" s="77"/>
      <c r="T703" s="77" t="s">
        <v>3786</v>
      </c>
      <c r="U703" s="77">
        <v>30390256</v>
      </c>
      <c r="V703" s="77">
        <v>14.75</v>
      </c>
      <c r="W703" s="77" t="s">
        <v>3787</v>
      </c>
      <c r="X703" s="77">
        <v>400</v>
      </c>
      <c r="Y703" s="77">
        <v>624</v>
      </c>
      <c r="Z703" s="77">
        <v>24</v>
      </c>
      <c r="AA703" s="89">
        <f t="shared" si="88"/>
        <v>0.24959999999999999</v>
      </c>
      <c r="AB703" s="77" t="s">
        <v>70</v>
      </c>
      <c r="AC703" s="78">
        <v>44681</v>
      </c>
      <c r="AD703" s="77"/>
      <c r="AE703" s="77" t="s">
        <v>2142</v>
      </c>
      <c r="AF703" s="77" t="str">
        <f t="shared" si="89"/>
        <v>CA2022427078T</v>
      </c>
      <c r="AG703" s="77">
        <f t="shared" si="90"/>
        <v>624</v>
      </c>
      <c r="AH703" s="77">
        <f t="shared" si="91"/>
        <v>24</v>
      </c>
      <c r="AI703" s="89">
        <f t="shared" si="92"/>
        <v>0.24959999999999999</v>
      </c>
      <c r="AJ703" s="77" t="s">
        <v>2143</v>
      </c>
      <c r="AK703" s="77" t="s">
        <v>3791</v>
      </c>
      <c r="AL703" s="78">
        <v>44679</v>
      </c>
      <c r="AM703" s="78">
        <v>44679</v>
      </c>
      <c r="AN703" s="78">
        <v>44680</v>
      </c>
      <c r="AO703" s="78">
        <v>44680</v>
      </c>
      <c r="AP703" s="78">
        <v>44680</v>
      </c>
      <c r="AQ703" s="77" t="s">
        <v>89</v>
      </c>
      <c r="AR703" s="77" t="s">
        <v>3792</v>
      </c>
      <c r="AS703" s="77" t="s">
        <v>3791</v>
      </c>
      <c r="AT703" s="78"/>
      <c r="AU703" s="78"/>
      <c r="AV703" s="78"/>
      <c r="AW703" s="77" t="s">
        <v>1198</v>
      </c>
      <c r="AX703" s="77" t="s">
        <v>116</v>
      </c>
      <c r="AY703" s="576">
        <v>1900</v>
      </c>
      <c r="AZ703" s="576"/>
      <c r="BA703" s="576"/>
      <c r="BB703" s="576"/>
      <c r="BC703" s="576"/>
      <c r="BD703" s="576"/>
      <c r="BE703" s="77">
        <f t="shared" si="93"/>
        <v>18</v>
      </c>
      <c r="BF703" s="77">
        <f t="shared" si="94"/>
        <v>4</v>
      </c>
      <c r="BG703" s="77">
        <f t="shared" si="95"/>
        <v>2022</v>
      </c>
      <c r="BH703" s="89"/>
    </row>
    <row r="704" spans="1:60">
      <c r="A704" s="77" t="s">
        <v>428</v>
      </c>
      <c r="B704" s="77" t="s">
        <v>230</v>
      </c>
      <c r="C704" s="77" t="s">
        <v>3793</v>
      </c>
      <c r="D704" s="78"/>
      <c r="E704" s="77" t="s">
        <v>3794</v>
      </c>
      <c r="F704" s="77" t="s">
        <v>2135</v>
      </c>
      <c r="G704" s="77" t="s">
        <v>2136</v>
      </c>
      <c r="H704" s="77" t="s">
        <v>2137</v>
      </c>
      <c r="I704" s="77" t="s">
        <v>2138</v>
      </c>
      <c r="J704" s="77" t="s">
        <v>110</v>
      </c>
      <c r="K704" s="77">
        <v>90248</v>
      </c>
      <c r="L704" s="77" t="s">
        <v>525</v>
      </c>
      <c r="M704" s="77" t="s">
        <v>2179</v>
      </c>
      <c r="N704" s="77"/>
      <c r="O704" s="77"/>
      <c r="P704" s="77"/>
      <c r="Q704" s="77" t="s">
        <v>1267</v>
      </c>
      <c r="R704" s="77"/>
      <c r="S704" s="77"/>
      <c r="T704" s="77" t="s">
        <v>3795</v>
      </c>
      <c r="U704" s="77">
        <v>30390456</v>
      </c>
      <c r="V704" s="77">
        <v>14.75</v>
      </c>
      <c r="W704" s="77" t="s">
        <v>2552</v>
      </c>
      <c r="X704" s="77">
        <v>400</v>
      </c>
      <c r="Y704" s="77">
        <v>800</v>
      </c>
      <c r="Z704" s="77">
        <v>25</v>
      </c>
      <c r="AA704" s="89">
        <f t="shared" si="88"/>
        <v>0.32</v>
      </c>
      <c r="AB704" s="77" t="s">
        <v>70</v>
      </c>
      <c r="AC704" s="78">
        <v>44681</v>
      </c>
      <c r="AD704" s="77"/>
      <c r="AE704" s="77" t="s">
        <v>2142</v>
      </c>
      <c r="AF704" s="77" t="str">
        <f t="shared" si="89"/>
        <v>CA8322427130T</v>
      </c>
      <c r="AG704" s="77">
        <f t="shared" si="90"/>
        <v>800</v>
      </c>
      <c r="AH704" s="77">
        <f t="shared" si="91"/>
        <v>25</v>
      </c>
      <c r="AI704" s="89">
        <f t="shared" si="92"/>
        <v>0.32</v>
      </c>
      <c r="AJ704" s="77" t="s">
        <v>2143</v>
      </c>
      <c r="AK704" s="77" t="s">
        <v>3793</v>
      </c>
      <c r="AL704" s="78">
        <v>44679</v>
      </c>
      <c r="AM704" s="78">
        <v>44679</v>
      </c>
      <c r="AN704" s="78">
        <v>44680</v>
      </c>
      <c r="AO704" s="78">
        <v>44680</v>
      </c>
      <c r="AP704" s="78">
        <v>44680</v>
      </c>
      <c r="AQ704" s="77" t="s">
        <v>89</v>
      </c>
      <c r="AR704" s="77"/>
      <c r="AS704" s="77" t="s">
        <v>3793</v>
      </c>
      <c r="AT704" s="78"/>
      <c r="AU704" s="78"/>
      <c r="AV704" s="78"/>
      <c r="AW704" s="77" t="s">
        <v>1198</v>
      </c>
      <c r="AX704" s="77" t="s">
        <v>116</v>
      </c>
      <c r="AY704" s="576">
        <v>1736</v>
      </c>
      <c r="AZ704" s="576"/>
      <c r="BA704" s="576"/>
      <c r="BB704" s="576"/>
      <c r="BC704" s="576"/>
      <c r="BD704" s="576"/>
      <c r="BE704" s="77">
        <f t="shared" si="93"/>
        <v>18</v>
      </c>
      <c r="BF704" s="77">
        <f t="shared" si="94"/>
        <v>4</v>
      </c>
      <c r="BG704" s="77">
        <f t="shared" si="95"/>
        <v>2022</v>
      </c>
      <c r="BH704" s="89"/>
    </row>
    <row r="705" spans="1:60">
      <c r="A705" s="77" t="s">
        <v>428</v>
      </c>
      <c r="B705" s="77" t="s">
        <v>2132</v>
      </c>
      <c r="C705" s="77" t="s">
        <v>3796</v>
      </c>
      <c r="D705" s="78"/>
      <c r="E705" s="77" t="s">
        <v>3797</v>
      </c>
      <c r="F705" s="77" t="s">
        <v>2135</v>
      </c>
      <c r="G705" s="77" t="s">
        <v>2147</v>
      </c>
      <c r="H705" s="77" t="s">
        <v>2148</v>
      </c>
      <c r="I705" s="77" t="s">
        <v>531</v>
      </c>
      <c r="J705" s="77" t="s">
        <v>110</v>
      </c>
      <c r="K705" s="77">
        <v>91761</v>
      </c>
      <c r="L705" s="77" t="s">
        <v>592</v>
      </c>
      <c r="M705" s="77" t="s">
        <v>3798</v>
      </c>
      <c r="N705" s="77"/>
      <c r="O705" s="77"/>
      <c r="P705" s="77"/>
      <c r="Q705" s="77" t="s">
        <v>1267</v>
      </c>
      <c r="R705" s="77"/>
      <c r="S705" s="77"/>
      <c r="T705" s="77" t="s">
        <v>3799</v>
      </c>
      <c r="U705" s="77">
        <v>30396956</v>
      </c>
      <c r="V705" s="77">
        <v>18</v>
      </c>
      <c r="W705" s="77" t="s">
        <v>3800</v>
      </c>
      <c r="X705" s="77">
        <v>400</v>
      </c>
      <c r="Y705" s="77">
        <v>2</v>
      </c>
      <c r="Z705" s="77">
        <v>1</v>
      </c>
      <c r="AA705" s="89">
        <f t="shared" si="88"/>
        <v>8.0000000000000004E-4</v>
      </c>
      <c r="AB705" s="77" t="s">
        <v>88</v>
      </c>
      <c r="AC705" s="78">
        <v>44681</v>
      </c>
      <c r="AD705" s="77"/>
      <c r="AE705" s="77" t="s">
        <v>2142</v>
      </c>
      <c r="AF705" s="77" t="str">
        <f t="shared" si="89"/>
        <v>CA2022041902T</v>
      </c>
      <c r="AG705" s="77">
        <f t="shared" si="90"/>
        <v>2</v>
      </c>
      <c r="AH705" s="77">
        <f t="shared" si="91"/>
        <v>1</v>
      </c>
      <c r="AI705" s="89">
        <f t="shared" si="92"/>
        <v>8.0000000000000004E-4</v>
      </c>
      <c r="AJ705" s="77" t="s">
        <v>2143</v>
      </c>
      <c r="AK705" s="77" t="s">
        <v>3796</v>
      </c>
      <c r="AL705" s="78">
        <v>44680</v>
      </c>
      <c r="AM705" s="78">
        <v>44680</v>
      </c>
      <c r="AN705" s="78">
        <v>44680</v>
      </c>
      <c r="AO705" s="78">
        <v>44680</v>
      </c>
      <c r="AP705" s="78">
        <v>44680</v>
      </c>
      <c r="AQ705" s="77" t="s">
        <v>89</v>
      </c>
      <c r="AR705" s="77" t="s">
        <v>3725</v>
      </c>
      <c r="AS705" s="77" t="s">
        <v>3796</v>
      </c>
      <c r="AT705" s="78"/>
      <c r="AU705" s="78"/>
      <c r="AV705" s="78"/>
      <c r="AW705" s="77" t="s">
        <v>2156</v>
      </c>
      <c r="AX705" s="77" t="s">
        <v>116</v>
      </c>
      <c r="AY705" s="576"/>
      <c r="AZ705" s="576"/>
      <c r="BA705" s="576"/>
      <c r="BB705" s="576"/>
      <c r="BC705" s="576">
        <v>70.599999999999994</v>
      </c>
      <c r="BD705" s="576"/>
      <c r="BE705" s="77">
        <f t="shared" si="93"/>
        <v>18</v>
      </c>
      <c r="BF705" s="77">
        <f t="shared" si="94"/>
        <v>4</v>
      </c>
      <c r="BG705" s="77">
        <f t="shared" si="95"/>
        <v>2022</v>
      </c>
      <c r="BH705" s="89" t="s">
        <v>2845</v>
      </c>
    </row>
    <row r="706" spans="1:60">
      <c r="A706" s="77" t="s">
        <v>428</v>
      </c>
      <c r="B706" s="77" t="s">
        <v>2132</v>
      </c>
      <c r="C706" s="77" t="s">
        <v>3801</v>
      </c>
      <c r="D706" s="78"/>
      <c r="E706" s="77" t="s">
        <v>2982</v>
      </c>
      <c r="F706" s="77" t="s">
        <v>2135</v>
      </c>
      <c r="G706" s="77" t="s">
        <v>2136</v>
      </c>
      <c r="H706" s="77" t="s">
        <v>2137</v>
      </c>
      <c r="I706" s="77" t="s">
        <v>2138</v>
      </c>
      <c r="J706" s="77" t="s">
        <v>110</v>
      </c>
      <c r="K706" s="77">
        <v>90248</v>
      </c>
      <c r="L706" s="77" t="s">
        <v>536</v>
      </c>
      <c r="M706" s="77" t="s">
        <v>2983</v>
      </c>
      <c r="N706" s="77"/>
      <c r="O706" s="77"/>
      <c r="P706" s="77"/>
      <c r="Q706" s="77" t="s">
        <v>1267</v>
      </c>
      <c r="R706" s="77"/>
      <c r="S706" s="77"/>
      <c r="T706" s="77" t="s">
        <v>2331</v>
      </c>
      <c r="U706" s="77">
        <v>30376609</v>
      </c>
      <c r="V706" s="77">
        <v>14.75</v>
      </c>
      <c r="W706" s="77" t="s">
        <v>2154</v>
      </c>
      <c r="X706" s="77">
        <v>340</v>
      </c>
      <c r="Y706" s="77">
        <v>832</v>
      </c>
      <c r="Z706" s="77">
        <v>26</v>
      </c>
      <c r="AA706" s="89">
        <f t="shared" si="88"/>
        <v>0.28288000000000002</v>
      </c>
      <c r="AB706" s="77" t="s">
        <v>88</v>
      </c>
      <c r="AC706" s="78">
        <v>44681</v>
      </c>
      <c r="AD706" s="77"/>
      <c r="AE706" s="77" t="s">
        <v>2142</v>
      </c>
      <c r="AF706" s="77" t="str">
        <f t="shared" si="89"/>
        <v>CA9350022826T</v>
      </c>
      <c r="AG706" s="77">
        <f t="shared" si="90"/>
        <v>832</v>
      </c>
      <c r="AH706" s="77">
        <f t="shared" si="91"/>
        <v>26</v>
      </c>
      <c r="AI706" s="89">
        <f t="shared" si="92"/>
        <v>0.28288000000000002</v>
      </c>
      <c r="AJ706" s="77" t="s">
        <v>2143</v>
      </c>
      <c r="AK706" s="77" t="s">
        <v>3801</v>
      </c>
      <c r="AL706" s="78">
        <v>44680</v>
      </c>
      <c r="AM706" s="78">
        <v>44680</v>
      </c>
      <c r="AN706" s="78">
        <v>44680</v>
      </c>
      <c r="AO706" s="78">
        <v>44680</v>
      </c>
      <c r="AP706" s="78">
        <v>44680</v>
      </c>
      <c r="AQ706" s="77" t="s">
        <v>89</v>
      </c>
      <c r="AR706" s="77"/>
      <c r="AS706" s="77" t="s">
        <v>3801</v>
      </c>
      <c r="AT706" s="78"/>
      <c r="AU706" s="78"/>
      <c r="AV706" s="78"/>
      <c r="AW706" s="77" t="s">
        <v>1198</v>
      </c>
      <c r="AX706" s="77" t="s">
        <v>116</v>
      </c>
      <c r="AY706" s="576"/>
      <c r="AZ706" s="576"/>
      <c r="BA706" s="576"/>
      <c r="BB706" s="576"/>
      <c r="BC706" s="576"/>
      <c r="BD706" s="576"/>
      <c r="BE706" s="77">
        <f t="shared" si="93"/>
        <v>18</v>
      </c>
      <c r="BF706" s="77">
        <f t="shared" si="94"/>
        <v>4</v>
      </c>
      <c r="BG706" s="77">
        <f t="shared" si="95"/>
        <v>2022</v>
      </c>
      <c r="BH706" s="89"/>
    </row>
    <row r="707" spans="1:60">
      <c r="A707" s="77" t="s">
        <v>428</v>
      </c>
      <c r="B707" s="77" t="s">
        <v>56</v>
      </c>
      <c r="C707" s="77" t="s">
        <v>3802</v>
      </c>
      <c r="D707" s="78"/>
      <c r="E707" s="77" t="s">
        <v>3803</v>
      </c>
      <c r="F707" s="77" t="s">
        <v>2135</v>
      </c>
      <c r="G707" s="77" t="s">
        <v>2147</v>
      </c>
      <c r="H707" s="77" t="s">
        <v>2148</v>
      </c>
      <c r="I707" s="77" t="s">
        <v>531</v>
      </c>
      <c r="J707" s="77" t="s">
        <v>110</v>
      </c>
      <c r="K707" s="77">
        <v>91761</v>
      </c>
      <c r="L707" s="77" t="s">
        <v>2159</v>
      </c>
      <c r="M707" s="77" t="s">
        <v>3619</v>
      </c>
      <c r="N707" s="77"/>
      <c r="O707" s="77"/>
      <c r="P707" s="77"/>
      <c r="Q707" s="77" t="s">
        <v>1267</v>
      </c>
      <c r="R707" s="77"/>
      <c r="S707" s="77"/>
      <c r="T707" s="77" t="s">
        <v>3804</v>
      </c>
      <c r="U707" s="77">
        <v>30372158</v>
      </c>
      <c r="V707" s="77">
        <v>14.75</v>
      </c>
      <c r="W707" s="77" t="s">
        <v>2595</v>
      </c>
      <c r="X707" s="77">
        <v>410</v>
      </c>
      <c r="Y707" s="77">
        <v>832</v>
      </c>
      <c r="Z707" s="77">
        <v>26</v>
      </c>
      <c r="AA707" s="89">
        <f t="shared" si="88"/>
        <v>0.34111999999999998</v>
      </c>
      <c r="AB707" s="77" t="s">
        <v>70</v>
      </c>
      <c r="AC707" s="78">
        <v>44681</v>
      </c>
      <c r="AD707" s="77"/>
      <c r="AE707" s="77" t="s">
        <v>2142</v>
      </c>
      <c r="AF707" s="77" t="str">
        <f t="shared" si="89"/>
        <v>CA4514041373T</v>
      </c>
      <c r="AG707" s="77">
        <f t="shared" si="90"/>
        <v>832</v>
      </c>
      <c r="AH707" s="77">
        <f t="shared" si="91"/>
        <v>26</v>
      </c>
      <c r="AI707" s="89">
        <f t="shared" si="92"/>
        <v>0.34111999999999998</v>
      </c>
      <c r="AJ707" s="77" t="s">
        <v>2143</v>
      </c>
      <c r="AK707" s="77" t="s">
        <v>3802</v>
      </c>
      <c r="AL707" s="78">
        <v>44680</v>
      </c>
      <c r="AM707" s="78">
        <v>44680</v>
      </c>
      <c r="AN707" s="78">
        <v>44680</v>
      </c>
      <c r="AO707" s="78">
        <v>44680</v>
      </c>
      <c r="AP707" s="78">
        <v>44680</v>
      </c>
      <c r="AQ707" s="77" t="s">
        <v>89</v>
      </c>
      <c r="AR707" s="77"/>
      <c r="AS707" s="77" t="s">
        <v>3802</v>
      </c>
      <c r="AT707" s="78"/>
      <c r="AU707" s="78"/>
      <c r="AV707" s="78"/>
      <c r="AW707" s="77" t="s">
        <v>1198</v>
      </c>
      <c r="AX707" s="77" t="s">
        <v>116</v>
      </c>
      <c r="AY707" s="576"/>
      <c r="AZ707" s="576"/>
      <c r="BA707" s="576"/>
      <c r="BB707" s="576"/>
      <c r="BC707" s="576"/>
      <c r="BD707" s="576"/>
      <c r="BE707" s="77">
        <f t="shared" si="93"/>
        <v>18</v>
      </c>
      <c r="BF707" s="77">
        <f t="shared" si="94"/>
        <v>4</v>
      </c>
      <c r="BG707" s="77">
        <f t="shared" si="95"/>
        <v>2022</v>
      </c>
      <c r="BH707" s="89"/>
    </row>
    <row r="708" spans="1:60">
      <c r="A708" s="77" t="s">
        <v>428</v>
      </c>
      <c r="B708" s="77" t="s">
        <v>56</v>
      </c>
      <c r="C708" s="77" t="s">
        <v>3805</v>
      </c>
      <c r="D708" s="78"/>
      <c r="E708" s="77" t="s">
        <v>3154</v>
      </c>
      <c r="F708" s="77" t="s">
        <v>2135</v>
      </c>
      <c r="G708" s="77" t="s">
        <v>2136</v>
      </c>
      <c r="H708" s="77" t="s">
        <v>2137</v>
      </c>
      <c r="I708" s="77" t="s">
        <v>2138</v>
      </c>
      <c r="J708" s="77" t="s">
        <v>110</v>
      </c>
      <c r="K708" s="77">
        <v>90248</v>
      </c>
      <c r="L708" s="77" t="s">
        <v>1701</v>
      </c>
      <c r="M708" s="77" t="s">
        <v>1195</v>
      </c>
      <c r="N708" s="77" t="s">
        <v>1196</v>
      </c>
      <c r="O708" s="77" t="s">
        <v>110</v>
      </c>
      <c r="P708" s="77">
        <v>92407</v>
      </c>
      <c r="Q708" s="77" t="s">
        <v>1267</v>
      </c>
      <c r="R708" s="77"/>
      <c r="S708" s="77"/>
      <c r="T708" s="77" t="s">
        <v>3155</v>
      </c>
      <c r="U708" s="77">
        <v>30390256</v>
      </c>
      <c r="V708" s="77">
        <v>14.75</v>
      </c>
      <c r="W708" s="77" t="s">
        <v>2197</v>
      </c>
      <c r="X708" s="77">
        <v>400</v>
      </c>
      <c r="Y708" s="77">
        <v>624</v>
      </c>
      <c r="Z708" s="77">
        <v>24</v>
      </c>
      <c r="AA708" s="89">
        <f t="shared" si="88"/>
        <v>0.24959999999999999</v>
      </c>
      <c r="AB708" s="77" t="s">
        <v>70</v>
      </c>
      <c r="AC708" s="78">
        <v>44681</v>
      </c>
      <c r="AD708" s="77"/>
      <c r="AE708" s="77" t="s">
        <v>2142</v>
      </c>
      <c r="AF708" s="77" t="str">
        <f t="shared" si="89"/>
        <v>CA4779040754T</v>
      </c>
      <c r="AG708" s="77">
        <f t="shared" si="90"/>
        <v>624</v>
      </c>
      <c r="AH708" s="77">
        <f t="shared" si="91"/>
        <v>24</v>
      </c>
      <c r="AI708" s="89">
        <f t="shared" si="92"/>
        <v>0.24959999999999999</v>
      </c>
      <c r="AJ708" s="77" t="s">
        <v>2143</v>
      </c>
      <c r="AK708" s="77" t="s">
        <v>3805</v>
      </c>
      <c r="AL708" s="78">
        <v>44680</v>
      </c>
      <c r="AM708" s="78">
        <v>44680</v>
      </c>
      <c r="AN708" s="78">
        <v>44680</v>
      </c>
      <c r="AO708" s="78">
        <v>44680</v>
      </c>
      <c r="AP708" s="78">
        <v>44680</v>
      </c>
      <c r="AQ708" s="77" t="s">
        <v>89</v>
      </c>
      <c r="AR708" s="77" t="s">
        <v>3806</v>
      </c>
      <c r="AS708" s="77" t="s">
        <v>3805</v>
      </c>
      <c r="AT708" s="78"/>
      <c r="AU708" s="78"/>
      <c r="AV708" s="78"/>
      <c r="AW708" s="77" t="s">
        <v>1198</v>
      </c>
      <c r="AX708" s="77" t="s">
        <v>116</v>
      </c>
      <c r="AY708" s="576">
        <v>650</v>
      </c>
      <c r="AZ708" s="576"/>
      <c r="BA708" s="576"/>
      <c r="BB708" s="576"/>
      <c r="BC708" s="576"/>
      <c r="BD708" s="576"/>
      <c r="BE708" s="77">
        <f t="shared" si="93"/>
        <v>18</v>
      </c>
      <c r="BF708" s="77">
        <f t="shared" si="94"/>
        <v>4</v>
      </c>
      <c r="BG708" s="77">
        <f t="shared" si="95"/>
        <v>2022</v>
      </c>
      <c r="BH708" s="89"/>
    </row>
    <row r="709" spans="1:60">
      <c r="A709" s="77" t="s">
        <v>428</v>
      </c>
      <c r="B709" s="77" t="s">
        <v>56</v>
      </c>
      <c r="C709" s="77" t="s">
        <v>3807</v>
      </c>
      <c r="D709" s="78"/>
      <c r="E709" s="77" t="s">
        <v>3154</v>
      </c>
      <c r="F709" s="77" t="s">
        <v>2135</v>
      </c>
      <c r="G709" s="77" t="s">
        <v>2136</v>
      </c>
      <c r="H709" s="77" t="s">
        <v>2137</v>
      </c>
      <c r="I709" s="77" t="s">
        <v>2138</v>
      </c>
      <c r="J709" s="77" t="s">
        <v>110</v>
      </c>
      <c r="K709" s="77">
        <v>90248</v>
      </c>
      <c r="L709" s="77" t="s">
        <v>1701</v>
      </c>
      <c r="M709" s="77" t="s">
        <v>1195</v>
      </c>
      <c r="N709" s="77" t="s">
        <v>1196</v>
      </c>
      <c r="O709" s="77" t="s">
        <v>110</v>
      </c>
      <c r="P709" s="77">
        <v>92407</v>
      </c>
      <c r="Q709" s="77" t="s">
        <v>1267</v>
      </c>
      <c r="R709" s="77"/>
      <c r="S709" s="77"/>
      <c r="T709" s="77" t="s">
        <v>3155</v>
      </c>
      <c r="U709" s="77">
        <v>30390256</v>
      </c>
      <c r="V709" s="77">
        <v>14.75</v>
      </c>
      <c r="W709" s="77" t="s">
        <v>2197</v>
      </c>
      <c r="X709" s="77">
        <v>400</v>
      </c>
      <c r="Y709" s="77">
        <v>624</v>
      </c>
      <c r="Z709" s="77">
        <v>24</v>
      </c>
      <c r="AA709" s="89">
        <f t="shared" si="88"/>
        <v>0.24959999999999999</v>
      </c>
      <c r="AB709" s="77" t="s">
        <v>70</v>
      </c>
      <c r="AC709" s="78">
        <v>44681</v>
      </c>
      <c r="AD709" s="77"/>
      <c r="AE709" s="77" t="s">
        <v>2142</v>
      </c>
      <c r="AF709" s="77" t="str">
        <f t="shared" si="89"/>
        <v>CA4779040755T</v>
      </c>
      <c r="AG709" s="77">
        <f t="shared" si="90"/>
        <v>624</v>
      </c>
      <c r="AH709" s="77">
        <f t="shared" si="91"/>
        <v>24</v>
      </c>
      <c r="AI709" s="89">
        <f t="shared" si="92"/>
        <v>0.24959999999999999</v>
      </c>
      <c r="AJ709" s="77" t="s">
        <v>2143</v>
      </c>
      <c r="AK709" s="77" t="s">
        <v>3807</v>
      </c>
      <c r="AL709" s="78">
        <v>44680</v>
      </c>
      <c r="AM709" s="78">
        <v>44680</v>
      </c>
      <c r="AN709" s="78">
        <v>44680</v>
      </c>
      <c r="AO709" s="78">
        <v>44680</v>
      </c>
      <c r="AP709" s="78">
        <v>44680</v>
      </c>
      <c r="AQ709" s="77" t="s">
        <v>89</v>
      </c>
      <c r="AR709" s="77" t="s">
        <v>3808</v>
      </c>
      <c r="AS709" s="77" t="s">
        <v>3807</v>
      </c>
      <c r="AT709" s="78"/>
      <c r="AU709" s="78"/>
      <c r="AV709" s="78"/>
      <c r="AW709" s="77" t="s">
        <v>1198</v>
      </c>
      <c r="AX709" s="77" t="s">
        <v>116</v>
      </c>
      <c r="AY709" s="576">
        <v>650</v>
      </c>
      <c r="AZ709" s="576"/>
      <c r="BA709" s="576"/>
      <c r="BB709" s="576"/>
      <c r="BC709" s="576"/>
      <c r="BD709" s="576"/>
      <c r="BE709" s="77">
        <f t="shared" si="93"/>
        <v>18</v>
      </c>
      <c r="BF709" s="77">
        <f t="shared" si="94"/>
        <v>4</v>
      </c>
      <c r="BG709" s="77">
        <f t="shared" si="95"/>
        <v>2022</v>
      </c>
      <c r="BH709" s="89"/>
    </row>
    <row r="710" spans="1:60">
      <c r="A710" s="77" t="s">
        <v>428</v>
      </c>
      <c r="B710" s="77" t="s">
        <v>2132</v>
      </c>
      <c r="C710" s="77" t="s">
        <v>3809</v>
      </c>
      <c r="D710" s="78"/>
      <c r="E710" s="77" t="s">
        <v>3810</v>
      </c>
      <c r="F710" s="77" t="s">
        <v>2135</v>
      </c>
      <c r="G710" s="77" t="s">
        <v>2136</v>
      </c>
      <c r="H710" s="77" t="s">
        <v>2137</v>
      </c>
      <c r="I710" s="77" t="s">
        <v>2138</v>
      </c>
      <c r="J710" s="77" t="s">
        <v>110</v>
      </c>
      <c r="K710" s="77">
        <v>90248</v>
      </c>
      <c r="L710" s="77" t="s">
        <v>2168</v>
      </c>
      <c r="M710" s="77" t="s">
        <v>3811</v>
      </c>
      <c r="N710" s="77"/>
      <c r="O710" s="77"/>
      <c r="P710" s="77"/>
      <c r="Q710" s="77" t="s">
        <v>1267</v>
      </c>
      <c r="R710" s="77"/>
      <c r="S710" s="77"/>
      <c r="T710" s="77" t="s">
        <v>3812</v>
      </c>
      <c r="U710" s="77">
        <v>30390456</v>
      </c>
      <c r="V710" s="77">
        <v>14.75</v>
      </c>
      <c r="W710" s="77" t="s">
        <v>2552</v>
      </c>
      <c r="X710" s="77">
        <v>400</v>
      </c>
      <c r="Y710" s="77">
        <v>768</v>
      </c>
      <c r="Z710" s="77">
        <v>24</v>
      </c>
      <c r="AA710" s="89">
        <f t="shared" si="88"/>
        <v>0.30719999999999997</v>
      </c>
      <c r="AB710" s="77" t="s">
        <v>70</v>
      </c>
      <c r="AC710" s="78">
        <v>44681</v>
      </c>
      <c r="AD710" s="77"/>
      <c r="AE710" s="77" t="s">
        <v>2142</v>
      </c>
      <c r="AF710" s="77" t="str">
        <f t="shared" si="89"/>
        <v>CA7804042202T</v>
      </c>
      <c r="AG710" s="77">
        <f t="shared" si="90"/>
        <v>768</v>
      </c>
      <c r="AH710" s="77">
        <f t="shared" si="91"/>
        <v>24</v>
      </c>
      <c r="AI710" s="89">
        <f t="shared" si="92"/>
        <v>0.30719999999999997</v>
      </c>
      <c r="AJ710" s="77" t="s">
        <v>2143</v>
      </c>
      <c r="AK710" s="77" t="s">
        <v>3809</v>
      </c>
      <c r="AL710" s="78">
        <v>44680</v>
      </c>
      <c r="AM710" s="78">
        <v>44680</v>
      </c>
      <c r="AN710" s="78">
        <v>44680</v>
      </c>
      <c r="AO710" s="78">
        <v>44680</v>
      </c>
      <c r="AP710" s="78">
        <v>44680</v>
      </c>
      <c r="AQ710" s="77" t="s">
        <v>89</v>
      </c>
      <c r="AR710" s="77"/>
      <c r="AS710" s="77" t="s">
        <v>3809</v>
      </c>
      <c r="AT710" s="78"/>
      <c r="AU710" s="78"/>
      <c r="AV710" s="78"/>
      <c r="AW710" s="77" t="s">
        <v>1198</v>
      </c>
      <c r="AX710" s="77" t="s">
        <v>116</v>
      </c>
      <c r="AY710" s="576">
        <v>644</v>
      </c>
      <c r="AZ710" s="576"/>
      <c r="BA710" s="576"/>
      <c r="BB710" s="576"/>
      <c r="BC710" s="576"/>
      <c r="BD710" s="576"/>
      <c r="BE710" s="77">
        <f t="shared" si="93"/>
        <v>18</v>
      </c>
      <c r="BF710" s="77">
        <f t="shared" si="94"/>
        <v>4</v>
      </c>
      <c r="BG710" s="77">
        <f t="shared" si="95"/>
        <v>2022</v>
      </c>
      <c r="BH710" s="89"/>
    </row>
    <row r="711" spans="1:60">
      <c r="A711" s="77" t="s">
        <v>428</v>
      </c>
      <c r="B711" s="77" t="s">
        <v>2132</v>
      </c>
      <c r="C711" s="77" t="s">
        <v>3813</v>
      </c>
      <c r="D711" s="78"/>
      <c r="E711" s="77" t="s">
        <v>3814</v>
      </c>
      <c r="F711" s="77" t="s">
        <v>2135</v>
      </c>
      <c r="G711" s="77" t="s">
        <v>2136</v>
      </c>
      <c r="H711" s="77" t="s">
        <v>2137</v>
      </c>
      <c r="I711" s="77" t="s">
        <v>2138</v>
      </c>
      <c r="J711" s="77" t="s">
        <v>110</v>
      </c>
      <c r="K711" s="77">
        <v>90248</v>
      </c>
      <c r="L711" s="77" t="s">
        <v>2168</v>
      </c>
      <c r="M711" s="77" t="s">
        <v>2315</v>
      </c>
      <c r="N711" s="77" t="s">
        <v>403</v>
      </c>
      <c r="O711" s="77" t="s">
        <v>110</v>
      </c>
      <c r="P711" s="77">
        <v>92123</v>
      </c>
      <c r="Q711" s="77" t="s">
        <v>1267</v>
      </c>
      <c r="R711" s="77" t="s">
        <v>2316</v>
      </c>
      <c r="S711" s="77" t="s">
        <v>2317</v>
      </c>
      <c r="T711" s="77" t="s">
        <v>2318</v>
      </c>
      <c r="U711" s="77">
        <v>30390456</v>
      </c>
      <c r="V711" s="77">
        <v>14.75</v>
      </c>
      <c r="W711" s="77" t="s">
        <v>2552</v>
      </c>
      <c r="X711" s="77">
        <v>400</v>
      </c>
      <c r="Y711" s="77">
        <v>768</v>
      </c>
      <c r="Z711" s="77">
        <v>24</v>
      </c>
      <c r="AA711" s="89">
        <f t="shared" si="88"/>
        <v>0.30719999999999997</v>
      </c>
      <c r="AB711" s="77" t="s">
        <v>70</v>
      </c>
      <c r="AC711" s="78">
        <v>44681</v>
      </c>
      <c r="AD711" s="77"/>
      <c r="AE711" s="77" t="s">
        <v>2142</v>
      </c>
      <c r="AF711" s="77" t="str">
        <f t="shared" si="89"/>
        <v>CA7795042003T</v>
      </c>
      <c r="AG711" s="77">
        <f t="shared" si="90"/>
        <v>768</v>
      </c>
      <c r="AH711" s="77">
        <f t="shared" si="91"/>
        <v>24</v>
      </c>
      <c r="AI711" s="89">
        <f t="shared" si="92"/>
        <v>0.30719999999999997</v>
      </c>
      <c r="AJ711" s="77" t="s">
        <v>2143</v>
      </c>
      <c r="AK711" s="77" t="s">
        <v>3813</v>
      </c>
      <c r="AL711" s="78">
        <v>44680</v>
      </c>
      <c r="AM711" s="78">
        <v>44680</v>
      </c>
      <c r="AN711" s="78">
        <v>44680</v>
      </c>
      <c r="AO711" s="78">
        <v>44680</v>
      </c>
      <c r="AP711" s="78">
        <v>44680</v>
      </c>
      <c r="AQ711" s="77" t="s">
        <v>89</v>
      </c>
      <c r="AR711" s="77"/>
      <c r="AS711" s="77" t="s">
        <v>3813</v>
      </c>
      <c r="AT711" s="78"/>
      <c r="AU711" s="78"/>
      <c r="AV711" s="78"/>
      <c r="AW711" s="77" t="s">
        <v>1198</v>
      </c>
      <c r="AX711" s="77" t="s">
        <v>116</v>
      </c>
      <c r="AY711" s="576">
        <v>872.48</v>
      </c>
      <c r="AZ711" s="576"/>
      <c r="BA711" s="576"/>
      <c r="BB711" s="576"/>
      <c r="BC711" s="576"/>
      <c r="BD711" s="576"/>
      <c r="BE711" s="77">
        <f t="shared" si="93"/>
        <v>18</v>
      </c>
      <c r="BF711" s="77">
        <f t="shared" si="94"/>
        <v>4</v>
      </c>
      <c r="BG711" s="77">
        <f t="shared" si="95"/>
        <v>2022</v>
      </c>
      <c r="BH711" s="89"/>
    </row>
    <row r="712" spans="1:60">
      <c r="A712" s="77" t="s">
        <v>428</v>
      </c>
      <c r="B712" s="77" t="s">
        <v>56</v>
      </c>
      <c r="C712" s="77" t="s">
        <v>3815</v>
      </c>
      <c r="D712" s="78"/>
      <c r="E712" s="77" t="s">
        <v>3816</v>
      </c>
      <c r="F712" s="77" t="s">
        <v>2135</v>
      </c>
      <c r="G712" s="77" t="s">
        <v>2136</v>
      </c>
      <c r="H712" s="77" t="s">
        <v>2137</v>
      </c>
      <c r="I712" s="77" t="s">
        <v>2138</v>
      </c>
      <c r="J712" s="77" t="s">
        <v>110</v>
      </c>
      <c r="K712" s="77">
        <v>90248</v>
      </c>
      <c r="L712" s="77" t="s">
        <v>1701</v>
      </c>
      <c r="M712" s="77" t="s">
        <v>1195</v>
      </c>
      <c r="N712" s="77" t="s">
        <v>1196</v>
      </c>
      <c r="O712" s="77" t="s">
        <v>110</v>
      </c>
      <c r="P712" s="77">
        <v>92407</v>
      </c>
      <c r="Q712" s="77" t="s">
        <v>1267</v>
      </c>
      <c r="R712" s="77"/>
      <c r="S712" s="77"/>
      <c r="T712" s="77" t="s">
        <v>3817</v>
      </c>
      <c r="U712" s="77">
        <v>30390256</v>
      </c>
      <c r="V712" s="77">
        <v>14.75</v>
      </c>
      <c r="W712" s="77" t="s">
        <v>3787</v>
      </c>
      <c r="X712" s="77">
        <v>400</v>
      </c>
      <c r="Y712" s="77">
        <v>624</v>
      </c>
      <c r="Z712" s="77">
        <v>24</v>
      </c>
      <c r="AA712" s="89">
        <f t="shared" si="88"/>
        <v>0.24959999999999999</v>
      </c>
      <c r="AB712" s="77" t="s">
        <v>70</v>
      </c>
      <c r="AC712" s="78">
        <v>44681</v>
      </c>
      <c r="AD712" s="77"/>
      <c r="AE712" s="77" t="s">
        <v>2142</v>
      </c>
      <c r="AF712" s="77" t="str">
        <f t="shared" si="89"/>
        <v>CA2022042708T</v>
      </c>
      <c r="AG712" s="77">
        <f t="shared" si="90"/>
        <v>624</v>
      </c>
      <c r="AH712" s="77">
        <f t="shared" si="91"/>
        <v>24</v>
      </c>
      <c r="AI712" s="89">
        <f t="shared" si="92"/>
        <v>0.24959999999999999</v>
      </c>
      <c r="AJ712" s="77" t="s">
        <v>2143</v>
      </c>
      <c r="AK712" s="77" t="s">
        <v>3815</v>
      </c>
      <c r="AL712" s="78">
        <v>44680</v>
      </c>
      <c r="AM712" s="78">
        <v>44680</v>
      </c>
      <c r="AN712" s="78">
        <v>44680</v>
      </c>
      <c r="AO712" s="78">
        <v>44680</v>
      </c>
      <c r="AP712" s="78">
        <v>44680</v>
      </c>
      <c r="AQ712" s="77" t="s">
        <v>89</v>
      </c>
      <c r="AR712" s="77" t="s">
        <v>3818</v>
      </c>
      <c r="AS712" s="77" t="s">
        <v>3815</v>
      </c>
      <c r="AT712" s="78"/>
      <c r="AU712" s="78"/>
      <c r="AV712" s="78"/>
      <c r="AW712" s="77" t="s">
        <v>1198</v>
      </c>
      <c r="AX712" s="77" t="s">
        <v>116</v>
      </c>
      <c r="AY712" s="576">
        <v>650</v>
      </c>
      <c r="AZ712" s="576"/>
      <c r="BA712" s="576"/>
      <c r="BB712" s="576"/>
      <c r="BC712" s="576"/>
      <c r="BD712" s="576"/>
      <c r="BE712" s="77">
        <f t="shared" si="93"/>
        <v>18</v>
      </c>
      <c r="BF712" s="77">
        <f t="shared" si="94"/>
        <v>4</v>
      </c>
      <c r="BG712" s="77">
        <f t="shared" si="95"/>
        <v>2022</v>
      </c>
      <c r="BH712" s="89"/>
    </row>
    <row r="713" spans="1:60">
      <c r="A713" s="77" t="s">
        <v>428</v>
      </c>
      <c r="B713" s="77" t="s">
        <v>56</v>
      </c>
      <c r="C713" s="77" t="s">
        <v>3819</v>
      </c>
      <c r="D713" s="78"/>
      <c r="E713" s="77" t="s">
        <v>3816</v>
      </c>
      <c r="F713" s="77" t="s">
        <v>2135</v>
      </c>
      <c r="G713" s="77" t="s">
        <v>2136</v>
      </c>
      <c r="H713" s="77" t="s">
        <v>2137</v>
      </c>
      <c r="I713" s="77" t="s">
        <v>2138</v>
      </c>
      <c r="J713" s="77" t="s">
        <v>110</v>
      </c>
      <c r="K713" s="77">
        <v>90248</v>
      </c>
      <c r="L713" s="77" t="s">
        <v>1701</v>
      </c>
      <c r="M713" s="77" t="s">
        <v>1195</v>
      </c>
      <c r="N713" s="77" t="s">
        <v>1196</v>
      </c>
      <c r="O713" s="77" t="s">
        <v>110</v>
      </c>
      <c r="P713" s="77">
        <v>92407</v>
      </c>
      <c r="Q713" s="77" t="s">
        <v>1267</v>
      </c>
      <c r="R713" s="77"/>
      <c r="S713" s="77"/>
      <c r="T713" s="77" t="s">
        <v>3817</v>
      </c>
      <c r="U713" s="77">
        <v>30390256</v>
      </c>
      <c r="V713" s="77">
        <v>14.75</v>
      </c>
      <c r="W713" s="77" t="s">
        <v>3787</v>
      </c>
      <c r="X713" s="77">
        <v>400</v>
      </c>
      <c r="Y713" s="77">
        <v>624</v>
      </c>
      <c r="Z713" s="77">
        <v>24</v>
      </c>
      <c r="AA713" s="89">
        <f t="shared" si="88"/>
        <v>0.24959999999999999</v>
      </c>
      <c r="AB713" s="77" t="s">
        <v>70</v>
      </c>
      <c r="AC713" s="78">
        <v>44681</v>
      </c>
      <c r="AD713" s="77"/>
      <c r="AE713" s="77" t="s">
        <v>2142</v>
      </c>
      <c r="AF713" s="77" t="str">
        <f t="shared" si="89"/>
        <v>CA2022042709T</v>
      </c>
      <c r="AG713" s="77">
        <f t="shared" si="90"/>
        <v>624</v>
      </c>
      <c r="AH713" s="77">
        <f t="shared" si="91"/>
        <v>24</v>
      </c>
      <c r="AI713" s="89">
        <f t="shared" si="92"/>
        <v>0.24959999999999999</v>
      </c>
      <c r="AJ713" s="77" t="s">
        <v>2143</v>
      </c>
      <c r="AK713" s="77" t="s">
        <v>3819</v>
      </c>
      <c r="AL713" s="78">
        <v>44680</v>
      </c>
      <c r="AM713" s="78">
        <v>44680</v>
      </c>
      <c r="AN713" s="78">
        <v>44680</v>
      </c>
      <c r="AO713" s="78">
        <v>44680</v>
      </c>
      <c r="AP713" s="78">
        <v>44680</v>
      </c>
      <c r="AQ713" s="77" t="s">
        <v>89</v>
      </c>
      <c r="AR713" s="77" t="s">
        <v>3820</v>
      </c>
      <c r="AS713" s="77" t="s">
        <v>3819</v>
      </c>
      <c r="AT713" s="78"/>
      <c r="AU713" s="78"/>
      <c r="AV713" s="78"/>
      <c r="AW713" s="77" t="s">
        <v>1198</v>
      </c>
      <c r="AX713" s="77" t="s">
        <v>116</v>
      </c>
      <c r="AY713" s="576">
        <v>650</v>
      </c>
      <c r="AZ713" s="576"/>
      <c r="BA713" s="576"/>
      <c r="BB713" s="576"/>
      <c r="BC713" s="576"/>
      <c r="BD713" s="576"/>
      <c r="BE713" s="77">
        <f t="shared" si="93"/>
        <v>18</v>
      </c>
      <c r="BF713" s="77">
        <f t="shared" si="94"/>
        <v>4</v>
      </c>
      <c r="BG713" s="77">
        <f t="shared" si="95"/>
        <v>2022</v>
      </c>
      <c r="BH713" s="89"/>
    </row>
    <row r="714" spans="1:60">
      <c r="A714" s="77" t="s">
        <v>428</v>
      </c>
      <c r="B714" s="77" t="s">
        <v>56</v>
      </c>
      <c r="C714" s="142" t="s">
        <v>3821</v>
      </c>
      <c r="D714" s="78">
        <v>44671</v>
      </c>
      <c r="E714" s="142" t="s">
        <v>3649</v>
      </c>
      <c r="F714" s="77" t="s">
        <v>2135</v>
      </c>
      <c r="G714" s="77" t="s">
        <v>2136</v>
      </c>
      <c r="H714" s="77" t="s">
        <v>2137</v>
      </c>
      <c r="I714" s="77" t="s">
        <v>2138</v>
      </c>
      <c r="J714" s="77" t="s">
        <v>110</v>
      </c>
      <c r="K714" s="77">
        <v>90248</v>
      </c>
      <c r="L714" s="142" t="s">
        <v>2159</v>
      </c>
      <c r="M714" s="142" t="s">
        <v>3822</v>
      </c>
      <c r="N714" s="77" t="s">
        <v>3823</v>
      </c>
      <c r="O714" s="77" t="s">
        <v>138</v>
      </c>
      <c r="P714" s="77">
        <v>17402</v>
      </c>
      <c r="Q714" s="77" t="s">
        <v>1267</v>
      </c>
      <c r="R714" s="77"/>
      <c r="S714" s="77"/>
      <c r="T714" s="77"/>
      <c r="U714" s="142">
        <v>30390456</v>
      </c>
      <c r="V714" s="77">
        <v>14.75</v>
      </c>
      <c r="W714" s="142" t="s">
        <v>2141</v>
      </c>
      <c r="X714" s="77">
        <v>400</v>
      </c>
      <c r="Y714" s="142">
        <v>832</v>
      </c>
      <c r="Z714" s="142">
        <v>26</v>
      </c>
      <c r="AA714" s="89">
        <f t="shared" si="88"/>
        <v>0.33279999999999998</v>
      </c>
      <c r="AB714" s="142" t="s">
        <v>70</v>
      </c>
      <c r="AC714" s="78">
        <v>44712</v>
      </c>
      <c r="AD714" s="77"/>
      <c r="AE714" s="77" t="s">
        <v>2142</v>
      </c>
      <c r="AF714" s="77" t="str">
        <f t="shared" si="89"/>
        <v>CA4792042015T</v>
      </c>
      <c r="AG714" s="77">
        <f t="shared" si="90"/>
        <v>832</v>
      </c>
      <c r="AH714" s="77">
        <f t="shared" si="91"/>
        <v>26</v>
      </c>
      <c r="AI714" s="89">
        <f t="shared" si="92"/>
        <v>0.33279999999999998</v>
      </c>
      <c r="AJ714" s="77" t="s">
        <v>2143</v>
      </c>
      <c r="AK714" s="142" t="s">
        <v>3821</v>
      </c>
      <c r="AL714" s="573">
        <v>44676</v>
      </c>
      <c r="AM714" s="573">
        <v>44676</v>
      </c>
      <c r="AN714" s="573">
        <v>44683</v>
      </c>
      <c r="AO714" s="573">
        <v>44683</v>
      </c>
      <c r="AP714" s="573">
        <v>44683</v>
      </c>
      <c r="AQ714" s="77" t="s">
        <v>89</v>
      </c>
      <c r="AR714" s="142"/>
      <c r="AS714" s="142" t="s">
        <v>3821</v>
      </c>
      <c r="AT714" s="78"/>
      <c r="AU714" s="78"/>
      <c r="AV714" s="78"/>
      <c r="AW714" s="142" t="s">
        <v>1198</v>
      </c>
      <c r="AX714" s="77" t="s">
        <v>116</v>
      </c>
      <c r="AY714" s="576"/>
      <c r="AZ714" s="576"/>
      <c r="BA714" s="576"/>
      <c r="BB714" s="576"/>
      <c r="BC714" s="576"/>
      <c r="BD714" s="576"/>
      <c r="BE714" s="77">
        <f t="shared" si="93"/>
        <v>19</v>
      </c>
      <c r="BF714" s="77">
        <f t="shared" si="94"/>
        <v>4</v>
      </c>
      <c r="BG714" s="77">
        <f t="shared" si="95"/>
        <v>2022</v>
      </c>
      <c r="BH714" s="89"/>
    </row>
    <row r="715" spans="1:60">
      <c r="A715" s="77" t="s">
        <v>428</v>
      </c>
      <c r="B715" s="77" t="s">
        <v>79</v>
      </c>
      <c r="C715" s="77" t="s">
        <v>3824</v>
      </c>
      <c r="D715" s="78">
        <v>44672</v>
      </c>
      <c r="E715" s="142" t="s">
        <v>3825</v>
      </c>
      <c r="F715" s="77" t="s">
        <v>2135</v>
      </c>
      <c r="G715" s="77" t="s">
        <v>2136</v>
      </c>
      <c r="H715" s="77" t="s">
        <v>2137</v>
      </c>
      <c r="I715" s="77" t="s">
        <v>2138</v>
      </c>
      <c r="J715" s="77" t="s">
        <v>110</v>
      </c>
      <c r="K715" s="77">
        <v>90248</v>
      </c>
      <c r="L715" s="142" t="s">
        <v>529</v>
      </c>
      <c r="M715" s="142" t="s">
        <v>1921</v>
      </c>
      <c r="N715" s="77" t="s">
        <v>1922</v>
      </c>
      <c r="O715" s="77" t="s">
        <v>85</v>
      </c>
      <c r="P715" s="309" t="s">
        <v>1923</v>
      </c>
      <c r="Q715" s="77" t="s">
        <v>1267</v>
      </c>
      <c r="R715" s="77"/>
      <c r="S715" s="77"/>
      <c r="T715" s="77"/>
      <c r="U715" s="142">
        <v>30390156</v>
      </c>
      <c r="V715" s="77">
        <v>14.75</v>
      </c>
      <c r="W715" s="142" t="s">
        <v>2552</v>
      </c>
      <c r="X715" s="77">
        <v>400</v>
      </c>
      <c r="Y715" s="142">
        <v>768</v>
      </c>
      <c r="Z715" s="142">
        <v>24</v>
      </c>
      <c r="AA715" s="89">
        <f t="shared" si="88"/>
        <v>0.30719999999999997</v>
      </c>
      <c r="AB715" s="142" t="s">
        <v>70</v>
      </c>
      <c r="AC715" s="78">
        <v>44712</v>
      </c>
      <c r="AD715" s="77"/>
      <c r="AE715" s="77" t="s">
        <v>2142</v>
      </c>
      <c r="AF715" s="77" t="str">
        <f t="shared" si="89"/>
        <v>CA6945042111TX</v>
      </c>
      <c r="AG715" s="77">
        <f t="shared" si="90"/>
        <v>768</v>
      </c>
      <c r="AH715" s="77">
        <f t="shared" si="91"/>
        <v>24</v>
      </c>
      <c r="AI715" s="89">
        <f t="shared" si="92"/>
        <v>0.30719999999999997</v>
      </c>
      <c r="AJ715" s="77" t="s">
        <v>2143</v>
      </c>
      <c r="AK715" s="77" t="s">
        <v>3824</v>
      </c>
      <c r="AL715" s="573">
        <v>44677</v>
      </c>
      <c r="AM715" s="573">
        <v>44677</v>
      </c>
      <c r="AN715" s="573">
        <v>44683</v>
      </c>
      <c r="AO715" s="573">
        <v>44683</v>
      </c>
      <c r="AP715" s="573">
        <v>44683</v>
      </c>
      <c r="AQ715" s="77" t="s">
        <v>89</v>
      </c>
      <c r="AR715" s="142"/>
      <c r="AS715" s="77" t="s">
        <v>3824</v>
      </c>
      <c r="AT715" s="78"/>
      <c r="AU715" s="78"/>
      <c r="AV715" s="78"/>
      <c r="AW715" s="142" t="s">
        <v>1198</v>
      </c>
      <c r="AX715" s="77" t="s">
        <v>116</v>
      </c>
      <c r="AY715" s="576">
        <v>8350</v>
      </c>
      <c r="AZ715" s="576"/>
      <c r="BA715" s="576"/>
      <c r="BB715" s="576"/>
      <c r="BC715" s="576"/>
      <c r="BD715" s="576"/>
      <c r="BE715" s="77">
        <f t="shared" si="93"/>
        <v>19</v>
      </c>
      <c r="BF715" s="77">
        <f t="shared" si="94"/>
        <v>4</v>
      </c>
      <c r="BG715" s="77">
        <f t="shared" si="95"/>
        <v>2022</v>
      </c>
      <c r="BH715" s="89"/>
    </row>
    <row r="716" spans="1:60">
      <c r="A716" s="77" t="s">
        <v>428</v>
      </c>
      <c r="B716" s="77" t="s">
        <v>56</v>
      </c>
      <c r="C716" s="142" t="s">
        <v>3826</v>
      </c>
      <c r="D716" s="78">
        <v>44664</v>
      </c>
      <c r="E716" s="142">
        <v>114170</v>
      </c>
      <c r="F716" s="77" t="s">
        <v>2135</v>
      </c>
      <c r="G716" s="77" t="s">
        <v>2136</v>
      </c>
      <c r="H716" s="77" t="s">
        <v>2137</v>
      </c>
      <c r="I716" s="77" t="s">
        <v>2138</v>
      </c>
      <c r="J716" s="77" t="s">
        <v>110</v>
      </c>
      <c r="K716" s="77">
        <v>90248</v>
      </c>
      <c r="L716" s="142" t="s">
        <v>2159</v>
      </c>
      <c r="M716" s="142" t="s">
        <v>3827</v>
      </c>
      <c r="N716" s="77" t="s">
        <v>3828</v>
      </c>
      <c r="O716" s="77" t="s">
        <v>110</v>
      </c>
      <c r="P716" s="77">
        <v>91730</v>
      </c>
      <c r="Q716" s="77" t="s">
        <v>1267</v>
      </c>
      <c r="R716" s="77"/>
      <c r="S716" s="77"/>
      <c r="T716" s="77"/>
      <c r="U716" s="142">
        <v>30376609</v>
      </c>
      <c r="V716" s="77">
        <v>14.75</v>
      </c>
      <c r="W716" s="142" t="s">
        <v>2661</v>
      </c>
      <c r="X716" s="77">
        <v>340</v>
      </c>
      <c r="Y716" s="142">
        <v>182</v>
      </c>
      <c r="Z716" s="142">
        <v>6</v>
      </c>
      <c r="AA716" s="89">
        <f t="shared" si="88"/>
        <v>6.1879999999999998E-2</v>
      </c>
      <c r="AB716" s="142" t="s">
        <v>70</v>
      </c>
      <c r="AC716" s="78">
        <v>44712</v>
      </c>
      <c r="AD716" s="77"/>
      <c r="AE716" s="77" t="s">
        <v>2142</v>
      </c>
      <c r="AF716" s="77" t="str">
        <f t="shared" si="89"/>
        <v>CA4170041369T</v>
      </c>
      <c r="AG716" s="77">
        <f t="shared" si="90"/>
        <v>182</v>
      </c>
      <c r="AH716" s="77">
        <f t="shared" si="91"/>
        <v>6</v>
      </c>
      <c r="AI716" s="89">
        <f t="shared" si="92"/>
        <v>6.1879999999999998E-2</v>
      </c>
      <c r="AJ716" s="77" t="s">
        <v>2143</v>
      </c>
      <c r="AK716" s="142" t="s">
        <v>3826</v>
      </c>
      <c r="AL716" s="573">
        <v>44680</v>
      </c>
      <c r="AM716" s="573">
        <v>44680</v>
      </c>
      <c r="AN716" s="573">
        <v>44683</v>
      </c>
      <c r="AO716" s="78">
        <v>44683</v>
      </c>
      <c r="AP716" s="78">
        <v>44683</v>
      </c>
      <c r="AQ716" s="77" t="s">
        <v>89</v>
      </c>
      <c r="AR716" s="142" t="s">
        <v>3829</v>
      </c>
      <c r="AS716" s="142" t="s">
        <v>3826</v>
      </c>
      <c r="AT716" s="78"/>
      <c r="AU716" s="78"/>
      <c r="AV716" s="78"/>
      <c r="AW716" s="142" t="s">
        <v>1198</v>
      </c>
      <c r="AX716" s="77" t="s">
        <v>116</v>
      </c>
      <c r="AY716" s="576">
        <v>756</v>
      </c>
      <c r="AZ716" s="576"/>
      <c r="BA716" s="576"/>
      <c r="BB716" s="576"/>
      <c r="BC716" s="576">
        <v>72</v>
      </c>
      <c r="BD716" s="576"/>
      <c r="BE716" s="77">
        <f t="shared" si="93"/>
        <v>19</v>
      </c>
      <c r="BF716" s="77">
        <f t="shared" si="94"/>
        <v>4</v>
      </c>
      <c r="BG716" s="77">
        <f t="shared" si="95"/>
        <v>2022</v>
      </c>
      <c r="BH716" s="89" t="s">
        <v>2845</v>
      </c>
    </row>
    <row r="717" spans="1:60">
      <c r="A717" s="77" t="s">
        <v>428</v>
      </c>
      <c r="B717" s="77" t="s">
        <v>56</v>
      </c>
      <c r="C717" s="142" t="s">
        <v>3830</v>
      </c>
      <c r="D717" s="78">
        <v>44664</v>
      </c>
      <c r="E717" s="142">
        <v>114170</v>
      </c>
      <c r="F717" s="77" t="s">
        <v>2135</v>
      </c>
      <c r="G717" s="77" t="s">
        <v>2136</v>
      </c>
      <c r="H717" s="77" t="s">
        <v>2137</v>
      </c>
      <c r="I717" s="77" t="s">
        <v>2138</v>
      </c>
      <c r="J717" s="77" t="s">
        <v>110</v>
      </c>
      <c r="K717" s="77">
        <v>90248</v>
      </c>
      <c r="L717" s="142" t="s">
        <v>2159</v>
      </c>
      <c r="M717" s="142" t="s">
        <v>3827</v>
      </c>
      <c r="N717" s="77" t="s">
        <v>3828</v>
      </c>
      <c r="O717" s="77" t="s">
        <v>110</v>
      </c>
      <c r="P717" s="77">
        <v>91730</v>
      </c>
      <c r="Q717" s="77" t="s">
        <v>1267</v>
      </c>
      <c r="R717" s="77"/>
      <c r="S717" s="77"/>
      <c r="T717" s="77"/>
      <c r="U717" s="142">
        <v>30376609</v>
      </c>
      <c r="V717" s="77">
        <v>18</v>
      </c>
      <c r="W717" s="142" t="s">
        <v>2661</v>
      </c>
      <c r="X717" s="77">
        <v>340</v>
      </c>
      <c r="Y717" s="142">
        <v>64</v>
      </c>
      <c r="Z717" s="142">
        <v>2</v>
      </c>
      <c r="AA717" s="89">
        <f t="shared" si="88"/>
        <v>2.1760000000000002E-2</v>
      </c>
      <c r="AB717" s="142" t="s">
        <v>70</v>
      </c>
      <c r="AC717" s="78">
        <v>44712</v>
      </c>
      <c r="AD717" s="77"/>
      <c r="AE717" s="77" t="s">
        <v>2142</v>
      </c>
      <c r="AF717" s="77" t="str">
        <f t="shared" si="89"/>
        <v>CA4170041371T</v>
      </c>
      <c r="AG717" s="77">
        <f t="shared" si="90"/>
        <v>64</v>
      </c>
      <c r="AH717" s="77">
        <f t="shared" si="91"/>
        <v>2</v>
      </c>
      <c r="AI717" s="89">
        <f t="shared" si="92"/>
        <v>2.1760000000000002E-2</v>
      </c>
      <c r="AJ717" s="77" t="s">
        <v>2143</v>
      </c>
      <c r="AK717" s="142" t="s">
        <v>3830</v>
      </c>
      <c r="AL717" s="573">
        <v>44680</v>
      </c>
      <c r="AM717" s="573">
        <v>44680</v>
      </c>
      <c r="AN717" s="573">
        <v>44683</v>
      </c>
      <c r="AO717" s="78">
        <v>44683</v>
      </c>
      <c r="AP717" s="78">
        <v>44683</v>
      </c>
      <c r="AQ717" s="77" t="s">
        <v>89</v>
      </c>
      <c r="AR717" s="142" t="s">
        <v>3831</v>
      </c>
      <c r="AS717" s="142" t="s">
        <v>3830</v>
      </c>
      <c r="AT717" s="78"/>
      <c r="AU717" s="78"/>
      <c r="AV717" s="78"/>
      <c r="AW717" s="142" t="s">
        <v>1198</v>
      </c>
      <c r="AX717" s="77" t="s">
        <v>116</v>
      </c>
      <c r="AY717" s="576">
        <v>0</v>
      </c>
      <c r="AZ717" s="576"/>
      <c r="BA717" s="576"/>
      <c r="BB717" s="576"/>
      <c r="BC717" s="576"/>
      <c r="BD717" s="576"/>
      <c r="BE717" s="77">
        <f t="shared" si="93"/>
        <v>19</v>
      </c>
      <c r="BF717" s="77">
        <f t="shared" si="94"/>
        <v>4</v>
      </c>
      <c r="BG717" s="77">
        <f t="shared" si="95"/>
        <v>2022</v>
      </c>
      <c r="BH717" s="89"/>
    </row>
    <row r="718" spans="1:60">
      <c r="A718" s="77" t="s">
        <v>428</v>
      </c>
      <c r="B718" s="77" t="s">
        <v>230</v>
      </c>
      <c r="C718" s="77" t="s">
        <v>3832</v>
      </c>
      <c r="D718" s="78">
        <v>44678</v>
      </c>
      <c r="E718" s="77" t="s">
        <v>3833</v>
      </c>
      <c r="F718" s="77" t="s">
        <v>2135</v>
      </c>
      <c r="G718" s="77" t="s">
        <v>2136</v>
      </c>
      <c r="H718" s="77" t="s">
        <v>2137</v>
      </c>
      <c r="I718" s="77" t="s">
        <v>2138</v>
      </c>
      <c r="J718" s="77" t="s">
        <v>110</v>
      </c>
      <c r="K718" s="77">
        <v>90248</v>
      </c>
      <c r="L718" s="77" t="s">
        <v>525</v>
      </c>
      <c r="M718" s="77" t="s">
        <v>3834</v>
      </c>
      <c r="N718" s="77" t="s">
        <v>360</v>
      </c>
      <c r="O718" s="77" t="s">
        <v>361</v>
      </c>
      <c r="P718" s="77">
        <v>89118</v>
      </c>
      <c r="Q718" s="77" t="s">
        <v>1267</v>
      </c>
      <c r="R718" s="77"/>
      <c r="S718" s="77"/>
      <c r="T718" s="77"/>
      <c r="U718" s="77">
        <v>30390456</v>
      </c>
      <c r="V718" s="77">
        <v>14.75</v>
      </c>
      <c r="W718" s="77" t="s">
        <v>2552</v>
      </c>
      <c r="X718" s="77">
        <v>400</v>
      </c>
      <c r="Y718" s="77">
        <v>640</v>
      </c>
      <c r="Z718" s="77">
        <v>20</v>
      </c>
      <c r="AA718" s="89">
        <f t="shared" si="88"/>
        <v>0.25600000000000001</v>
      </c>
      <c r="AB718" s="77" t="s">
        <v>70</v>
      </c>
      <c r="AC718" s="78">
        <v>44712</v>
      </c>
      <c r="AD718" s="77"/>
      <c r="AE718" s="77" t="s">
        <v>2142</v>
      </c>
      <c r="AF718" s="77" t="str">
        <f t="shared" si="89"/>
        <v>CA8322427129T</v>
      </c>
      <c r="AG718" s="77">
        <f t="shared" si="90"/>
        <v>640</v>
      </c>
      <c r="AH718" s="77">
        <f t="shared" si="91"/>
        <v>20</v>
      </c>
      <c r="AI718" s="89">
        <f t="shared" si="92"/>
        <v>0.25600000000000001</v>
      </c>
      <c r="AJ718" s="77" t="s">
        <v>2143</v>
      </c>
      <c r="AK718" s="77" t="s">
        <v>3832</v>
      </c>
      <c r="AL718" s="78">
        <v>44680</v>
      </c>
      <c r="AM718" s="78">
        <v>44680</v>
      </c>
      <c r="AN718" s="78">
        <v>44683</v>
      </c>
      <c r="AO718" s="78">
        <v>44683</v>
      </c>
      <c r="AP718" s="78">
        <v>44683</v>
      </c>
      <c r="AQ718" s="77" t="s">
        <v>89</v>
      </c>
      <c r="AR718" s="77"/>
      <c r="AS718" s="77" t="s">
        <v>3832</v>
      </c>
      <c r="AT718" s="78"/>
      <c r="AU718" s="78"/>
      <c r="AV718" s="78"/>
      <c r="AW718" s="77" t="s">
        <v>1198</v>
      </c>
      <c r="AX718" s="77" t="s">
        <v>116</v>
      </c>
      <c r="AY718" s="576">
        <v>1566.88</v>
      </c>
      <c r="AZ718" s="576"/>
      <c r="BA718" s="576"/>
      <c r="BB718" s="576"/>
      <c r="BC718" s="576"/>
      <c r="BD718" s="576"/>
      <c r="BE718" s="77">
        <f t="shared" si="93"/>
        <v>19</v>
      </c>
      <c r="BF718" s="77">
        <f t="shared" si="94"/>
        <v>4</v>
      </c>
      <c r="BG718" s="77">
        <f t="shared" si="95"/>
        <v>2022</v>
      </c>
      <c r="BH718" s="89"/>
    </row>
    <row r="719" spans="1:60">
      <c r="A719" s="77" t="s">
        <v>428</v>
      </c>
      <c r="B719" s="77" t="s">
        <v>230</v>
      </c>
      <c r="C719" s="77" t="s">
        <v>3835</v>
      </c>
      <c r="D719" s="78">
        <v>44665</v>
      </c>
      <c r="E719" s="77" t="s">
        <v>3713</v>
      </c>
      <c r="F719" s="77" t="s">
        <v>2135</v>
      </c>
      <c r="G719" s="77" t="s">
        <v>2574</v>
      </c>
      <c r="H719" s="77" t="s">
        <v>2575</v>
      </c>
      <c r="I719" s="77" t="s">
        <v>2576</v>
      </c>
      <c r="J719" s="77" t="s">
        <v>110</v>
      </c>
      <c r="K719" s="77">
        <v>90501</v>
      </c>
      <c r="L719" s="77" t="s">
        <v>2690</v>
      </c>
      <c r="M719" s="77" t="s">
        <v>3836</v>
      </c>
      <c r="N719" s="77" t="s">
        <v>1991</v>
      </c>
      <c r="O719" s="77" t="s">
        <v>445</v>
      </c>
      <c r="P719" s="77">
        <v>76011</v>
      </c>
      <c r="Q719" s="77" t="s">
        <v>1267</v>
      </c>
      <c r="R719" s="77"/>
      <c r="S719" s="77"/>
      <c r="T719" s="77" t="s">
        <v>2692</v>
      </c>
      <c r="U719" s="77">
        <v>30390456</v>
      </c>
      <c r="V719" s="77">
        <v>14.75</v>
      </c>
      <c r="W719" s="77" t="s">
        <v>2552</v>
      </c>
      <c r="X719" s="77">
        <v>400</v>
      </c>
      <c r="Y719" s="77">
        <v>768</v>
      </c>
      <c r="Z719" s="77">
        <v>24</v>
      </c>
      <c r="AA719" s="89">
        <f t="shared" si="88"/>
        <v>0.30719999999999997</v>
      </c>
      <c r="AB719" s="77" t="s">
        <v>88</v>
      </c>
      <c r="AC719" s="78">
        <v>44712</v>
      </c>
      <c r="AD719" s="77"/>
      <c r="AE719" s="77" t="s">
        <v>2142</v>
      </c>
      <c r="AF719" s="77" t="str">
        <f t="shared" si="89"/>
        <v>CA6156041418T</v>
      </c>
      <c r="AG719" s="77">
        <f t="shared" si="90"/>
        <v>768</v>
      </c>
      <c r="AH719" s="77">
        <f t="shared" si="91"/>
        <v>24</v>
      </c>
      <c r="AI719" s="89">
        <f t="shared" si="92"/>
        <v>0.30719999999999997</v>
      </c>
      <c r="AJ719" s="77" t="s">
        <v>2143</v>
      </c>
      <c r="AK719" s="77" t="s">
        <v>3835</v>
      </c>
      <c r="AL719" s="78">
        <v>44680</v>
      </c>
      <c r="AM719" s="78">
        <v>44680</v>
      </c>
      <c r="AN719" s="78">
        <v>44683</v>
      </c>
      <c r="AO719" s="78">
        <v>44683</v>
      </c>
      <c r="AP719" s="78">
        <v>44683</v>
      </c>
      <c r="AQ719" s="77" t="s">
        <v>89</v>
      </c>
      <c r="AR719" s="77"/>
      <c r="AS719" s="77" t="s">
        <v>3835</v>
      </c>
      <c r="AT719" s="78"/>
      <c r="AU719" s="78"/>
      <c r="AV719" s="78"/>
      <c r="AW719" s="77" t="s">
        <v>1198</v>
      </c>
      <c r="AX719" s="77" t="s">
        <v>116</v>
      </c>
      <c r="AY719" s="576">
        <v>4051.5</v>
      </c>
      <c r="AZ719" s="576"/>
      <c r="BA719" s="576"/>
      <c r="BB719" s="576"/>
      <c r="BC719" s="576"/>
      <c r="BD719" s="576"/>
      <c r="BE719" s="77">
        <f t="shared" si="93"/>
        <v>19</v>
      </c>
      <c r="BF719" s="77">
        <f t="shared" si="94"/>
        <v>4</v>
      </c>
      <c r="BG719" s="77">
        <f t="shared" si="95"/>
        <v>2022</v>
      </c>
      <c r="BH719" s="89"/>
    </row>
    <row r="720" spans="1:60">
      <c r="A720" s="77" t="s">
        <v>428</v>
      </c>
      <c r="B720" s="77" t="s">
        <v>230</v>
      </c>
      <c r="C720" s="77" t="s">
        <v>3837</v>
      </c>
      <c r="D720" s="78">
        <v>44671</v>
      </c>
      <c r="E720" s="77" t="s">
        <v>3838</v>
      </c>
      <c r="F720" s="77" t="s">
        <v>2135</v>
      </c>
      <c r="G720" s="77" t="s">
        <v>2136</v>
      </c>
      <c r="H720" s="77" t="s">
        <v>2137</v>
      </c>
      <c r="I720" s="77" t="s">
        <v>2138</v>
      </c>
      <c r="J720" s="77" t="s">
        <v>110</v>
      </c>
      <c r="K720" s="77">
        <v>90248</v>
      </c>
      <c r="L720" s="77" t="s">
        <v>983</v>
      </c>
      <c r="M720" s="77" t="s">
        <v>3839</v>
      </c>
      <c r="N720" s="77" t="s">
        <v>3840</v>
      </c>
      <c r="O720" s="77" t="s">
        <v>603</v>
      </c>
      <c r="P720" s="77">
        <v>81505</v>
      </c>
      <c r="Q720" s="77" t="s">
        <v>1267</v>
      </c>
      <c r="R720" s="77"/>
      <c r="S720" s="77"/>
      <c r="T720" s="77" t="s">
        <v>3841</v>
      </c>
      <c r="U720" s="77">
        <v>30390156</v>
      </c>
      <c r="V720" s="77">
        <v>14.75</v>
      </c>
      <c r="W720" s="77" t="s">
        <v>2552</v>
      </c>
      <c r="X720" s="77">
        <v>400</v>
      </c>
      <c r="Y720" s="77">
        <v>352</v>
      </c>
      <c r="Z720" s="77">
        <v>11</v>
      </c>
      <c r="AA720" s="89">
        <f t="shared" si="88"/>
        <v>0.14080000000000001</v>
      </c>
      <c r="AB720" s="77" t="s">
        <v>88</v>
      </c>
      <c r="AC720" s="78">
        <v>44712</v>
      </c>
      <c r="AD720" s="77"/>
      <c r="AE720" s="77" t="s">
        <v>2142</v>
      </c>
      <c r="AF720" s="77" t="str">
        <f t="shared" si="89"/>
        <v>CA8958042009T</v>
      </c>
      <c r="AG720" s="77">
        <f t="shared" si="90"/>
        <v>352</v>
      </c>
      <c r="AH720" s="77">
        <f t="shared" si="91"/>
        <v>11</v>
      </c>
      <c r="AI720" s="89">
        <f t="shared" si="92"/>
        <v>0.14080000000000001</v>
      </c>
      <c r="AJ720" s="77" t="s">
        <v>2143</v>
      </c>
      <c r="AK720" s="77" t="s">
        <v>3837</v>
      </c>
      <c r="AL720" s="78">
        <v>44680</v>
      </c>
      <c r="AM720" s="78">
        <v>44680</v>
      </c>
      <c r="AN720" s="78">
        <v>44683</v>
      </c>
      <c r="AO720" s="78">
        <v>44683</v>
      </c>
      <c r="AP720" s="78">
        <v>44683</v>
      </c>
      <c r="AQ720" s="77" t="s">
        <v>89</v>
      </c>
      <c r="AR720" s="77"/>
      <c r="AS720" s="77" t="s">
        <v>3837</v>
      </c>
      <c r="AT720" s="78"/>
      <c r="AU720" s="78"/>
      <c r="AV720" s="78"/>
      <c r="AW720" s="77" t="s">
        <v>1198</v>
      </c>
      <c r="AX720" s="77" t="s">
        <v>116</v>
      </c>
      <c r="AY720" s="576">
        <v>3871.68</v>
      </c>
      <c r="AZ720" s="576"/>
      <c r="BA720" s="576"/>
      <c r="BB720" s="576"/>
      <c r="BC720" s="576"/>
      <c r="BD720" s="576"/>
      <c r="BE720" s="77">
        <f t="shared" si="93"/>
        <v>19</v>
      </c>
      <c r="BF720" s="77">
        <f t="shared" si="94"/>
        <v>4</v>
      </c>
      <c r="BG720" s="77">
        <f t="shared" si="95"/>
        <v>2022</v>
      </c>
      <c r="BH720" s="89"/>
    </row>
    <row r="721" spans="1:60">
      <c r="A721" s="77" t="s">
        <v>428</v>
      </c>
      <c r="B721" s="77" t="s">
        <v>230</v>
      </c>
      <c r="C721" s="77" t="s">
        <v>3842</v>
      </c>
      <c r="D721" s="78">
        <v>44671</v>
      </c>
      <c r="E721" s="77" t="s">
        <v>3843</v>
      </c>
      <c r="F721" s="77" t="s">
        <v>2135</v>
      </c>
      <c r="G721" s="77" t="s">
        <v>2136</v>
      </c>
      <c r="H721" s="77" t="s">
        <v>2137</v>
      </c>
      <c r="I721" s="77" t="s">
        <v>2138</v>
      </c>
      <c r="J721" s="77" t="s">
        <v>110</v>
      </c>
      <c r="K721" s="77">
        <v>90248</v>
      </c>
      <c r="L721" s="77" t="s">
        <v>983</v>
      </c>
      <c r="M721" s="77" t="s">
        <v>3844</v>
      </c>
      <c r="N721" s="77" t="s">
        <v>3845</v>
      </c>
      <c r="O721" s="77" t="s">
        <v>603</v>
      </c>
      <c r="P721" s="77">
        <v>80239</v>
      </c>
      <c r="Q721" s="77" t="s">
        <v>1267</v>
      </c>
      <c r="R721" s="77"/>
      <c r="S721" s="77"/>
      <c r="T721" s="77" t="s">
        <v>3841</v>
      </c>
      <c r="U721" s="77">
        <v>30390156</v>
      </c>
      <c r="V721" s="77">
        <v>14.75</v>
      </c>
      <c r="W721" s="77" t="s">
        <v>2552</v>
      </c>
      <c r="X721" s="77">
        <v>400</v>
      </c>
      <c r="Y721" s="77">
        <v>512</v>
      </c>
      <c r="Z721" s="77">
        <v>16</v>
      </c>
      <c r="AA721" s="89">
        <f t="shared" si="88"/>
        <v>0.20480000000000001</v>
      </c>
      <c r="AB721" s="77" t="s">
        <v>88</v>
      </c>
      <c r="AC721" s="78">
        <v>44712</v>
      </c>
      <c r="AD721" s="77"/>
      <c r="AE721" s="77" t="s">
        <v>2142</v>
      </c>
      <c r="AF721" s="77" t="str">
        <f t="shared" si="89"/>
        <v>CA8980042010T</v>
      </c>
      <c r="AG721" s="77">
        <f t="shared" si="90"/>
        <v>512</v>
      </c>
      <c r="AH721" s="77">
        <f t="shared" si="91"/>
        <v>16</v>
      </c>
      <c r="AI721" s="89">
        <f t="shared" si="92"/>
        <v>0.20480000000000001</v>
      </c>
      <c r="AJ721" s="77" t="s">
        <v>2143</v>
      </c>
      <c r="AK721" s="77" t="s">
        <v>3842</v>
      </c>
      <c r="AL721" s="78">
        <v>44680</v>
      </c>
      <c r="AM721" s="78">
        <v>44680</v>
      </c>
      <c r="AN721" s="78">
        <v>44683</v>
      </c>
      <c r="AO721" s="78">
        <v>44683</v>
      </c>
      <c r="AP721" s="78">
        <v>44683</v>
      </c>
      <c r="AQ721" s="77" t="s">
        <v>89</v>
      </c>
      <c r="AR721" s="77"/>
      <c r="AS721" s="77" t="s">
        <v>3842</v>
      </c>
      <c r="AT721" s="78"/>
      <c r="AU721" s="78"/>
      <c r="AV721" s="78"/>
      <c r="AW721" s="77" t="s">
        <v>1198</v>
      </c>
      <c r="AX721" s="77" t="s">
        <v>116</v>
      </c>
      <c r="AY721" s="576">
        <v>4465.25</v>
      </c>
      <c r="AZ721" s="576"/>
      <c r="BA721" s="576"/>
      <c r="BB721" s="576"/>
      <c r="BC721" s="576"/>
      <c r="BD721" s="576"/>
      <c r="BE721" s="77">
        <f t="shared" si="93"/>
        <v>19</v>
      </c>
      <c r="BF721" s="77">
        <f t="shared" si="94"/>
        <v>4</v>
      </c>
      <c r="BG721" s="77">
        <f t="shared" si="95"/>
        <v>2022</v>
      </c>
      <c r="BH721" s="89"/>
    </row>
    <row r="722" spans="1:60">
      <c r="A722" s="77" t="s">
        <v>428</v>
      </c>
      <c r="B722" s="77" t="s">
        <v>230</v>
      </c>
      <c r="C722" s="77" t="s">
        <v>3846</v>
      </c>
      <c r="D722" s="78">
        <v>44671</v>
      </c>
      <c r="E722" s="77" t="s">
        <v>3847</v>
      </c>
      <c r="F722" s="77" t="s">
        <v>2135</v>
      </c>
      <c r="G722" s="77" t="s">
        <v>2136</v>
      </c>
      <c r="H722" s="77" t="s">
        <v>2137</v>
      </c>
      <c r="I722" s="77" t="s">
        <v>2138</v>
      </c>
      <c r="J722" s="77" t="s">
        <v>110</v>
      </c>
      <c r="K722" s="77">
        <v>90248</v>
      </c>
      <c r="L722" s="77" t="s">
        <v>983</v>
      </c>
      <c r="M722" s="77" t="s">
        <v>3848</v>
      </c>
      <c r="N722" s="77" t="s">
        <v>559</v>
      </c>
      <c r="O722" s="77" t="s">
        <v>445</v>
      </c>
      <c r="P722" s="77">
        <v>78744</v>
      </c>
      <c r="Q722" s="77" t="s">
        <v>1267</v>
      </c>
      <c r="R722" s="77"/>
      <c r="S722" s="77"/>
      <c r="T722" s="77" t="s">
        <v>3849</v>
      </c>
      <c r="U722" s="77">
        <v>30390156</v>
      </c>
      <c r="V722" s="77">
        <v>14.75</v>
      </c>
      <c r="W722" s="77" t="s">
        <v>2552</v>
      </c>
      <c r="X722" s="77">
        <v>400</v>
      </c>
      <c r="Y722" s="77">
        <v>768</v>
      </c>
      <c r="Z722" s="77">
        <v>24</v>
      </c>
      <c r="AA722" s="89">
        <f t="shared" si="88"/>
        <v>0.30719999999999997</v>
      </c>
      <c r="AB722" s="77" t="s">
        <v>88</v>
      </c>
      <c r="AC722" s="78">
        <v>44712</v>
      </c>
      <c r="AD722" s="77"/>
      <c r="AE722" s="77" t="s">
        <v>2142</v>
      </c>
      <c r="AF722" s="77" t="str">
        <f t="shared" si="89"/>
        <v>CA9960042009T</v>
      </c>
      <c r="AG722" s="77">
        <f t="shared" si="90"/>
        <v>768</v>
      </c>
      <c r="AH722" s="77">
        <f t="shared" si="91"/>
        <v>24</v>
      </c>
      <c r="AI722" s="89">
        <f t="shared" si="92"/>
        <v>0.30719999999999997</v>
      </c>
      <c r="AJ722" s="77" t="s">
        <v>2143</v>
      </c>
      <c r="AK722" s="77" t="s">
        <v>3846</v>
      </c>
      <c r="AL722" s="78">
        <v>44680</v>
      </c>
      <c r="AM722" s="78">
        <v>44680</v>
      </c>
      <c r="AN722" s="78">
        <v>44683</v>
      </c>
      <c r="AO722" s="78">
        <v>44683</v>
      </c>
      <c r="AP722" s="78">
        <v>44683</v>
      </c>
      <c r="AQ722" s="77" t="s">
        <v>89</v>
      </c>
      <c r="AR722" s="77"/>
      <c r="AS722" s="77" t="s">
        <v>3846</v>
      </c>
      <c r="AT722" s="78"/>
      <c r="AU722" s="78"/>
      <c r="AV722" s="78"/>
      <c r="AW722" s="77" t="s">
        <v>1198</v>
      </c>
      <c r="AX722" s="77" t="s">
        <v>116</v>
      </c>
      <c r="AY722" s="576">
        <v>3996</v>
      </c>
      <c r="AZ722" s="576"/>
      <c r="BA722" s="576"/>
      <c r="BB722" s="576"/>
      <c r="BC722" s="576"/>
      <c r="BD722" s="576"/>
      <c r="BE722" s="77">
        <f t="shared" si="93"/>
        <v>19</v>
      </c>
      <c r="BF722" s="77">
        <f t="shared" si="94"/>
        <v>4</v>
      </c>
      <c r="BG722" s="77">
        <f t="shared" si="95"/>
        <v>2022</v>
      </c>
      <c r="BH722" s="89"/>
    </row>
    <row r="723" spans="1:60">
      <c r="A723" s="77" t="s">
        <v>428</v>
      </c>
      <c r="B723" s="77" t="s">
        <v>230</v>
      </c>
      <c r="C723" s="77" t="s">
        <v>3850</v>
      </c>
      <c r="D723" s="78">
        <v>44671</v>
      </c>
      <c r="E723" s="77" t="s">
        <v>3851</v>
      </c>
      <c r="F723" s="77" t="s">
        <v>2135</v>
      </c>
      <c r="G723" s="77" t="s">
        <v>2147</v>
      </c>
      <c r="H723" s="77" t="s">
        <v>2148</v>
      </c>
      <c r="I723" s="77" t="s">
        <v>531</v>
      </c>
      <c r="J723" s="77" t="s">
        <v>110</v>
      </c>
      <c r="K723" s="77">
        <v>91761</v>
      </c>
      <c r="L723" s="77" t="s">
        <v>3852</v>
      </c>
      <c r="M723" s="77" t="s">
        <v>3853</v>
      </c>
      <c r="N723" s="77" t="s">
        <v>3854</v>
      </c>
      <c r="O723" s="77" t="s">
        <v>445</v>
      </c>
      <c r="P723" s="77">
        <v>78503</v>
      </c>
      <c r="Q723" s="77" t="s">
        <v>1267</v>
      </c>
      <c r="R723" s="77"/>
      <c r="S723" s="77"/>
      <c r="T723" s="77" t="s">
        <v>3855</v>
      </c>
      <c r="U723" s="77">
        <v>30372157</v>
      </c>
      <c r="V723" s="77">
        <v>14.75</v>
      </c>
      <c r="W723" s="77" t="s">
        <v>2722</v>
      </c>
      <c r="X723" s="77">
        <v>405</v>
      </c>
      <c r="Y723" s="77">
        <v>832</v>
      </c>
      <c r="Z723" s="77">
        <v>26</v>
      </c>
      <c r="AA723" s="89">
        <f t="shared" si="88"/>
        <v>0.33695999999999998</v>
      </c>
      <c r="AB723" s="77" t="s">
        <v>88</v>
      </c>
      <c r="AC723" s="78">
        <v>44712</v>
      </c>
      <c r="AD723" s="77"/>
      <c r="AE723" s="77" t="s">
        <v>2142</v>
      </c>
      <c r="AF723" s="77" t="str">
        <f t="shared" si="89"/>
        <v>CA0673042030T</v>
      </c>
      <c r="AG723" s="77">
        <f t="shared" si="90"/>
        <v>832</v>
      </c>
      <c r="AH723" s="77">
        <f t="shared" si="91"/>
        <v>26</v>
      </c>
      <c r="AI723" s="89">
        <f t="shared" si="92"/>
        <v>0.33695999999999998</v>
      </c>
      <c r="AJ723" s="77" t="s">
        <v>2143</v>
      </c>
      <c r="AK723" s="77" t="s">
        <v>3850</v>
      </c>
      <c r="AL723" s="78">
        <v>44680</v>
      </c>
      <c r="AM723" s="78">
        <v>44680</v>
      </c>
      <c r="AN723" s="78">
        <v>44683</v>
      </c>
      <c r="AO723" s="78">
        <v>44683</v>
      </c>
      <c r="AP723" s="78">
        <v>44683</v>
      </c>
      <c r="AQ723" s="77" t="s">
        <v>89</v>
      </c>
      <c r="AR723" s="77"/>
      <c r="AS723" s="77" t="s">
        <v>3850</v>
      </c>
      <c r="AT723" s="78"/>
      <c r="AU723" s="78"/>
      <c r="AV723" s="78"/>
      <c r="AW723" s="77" t="s">
        <v>1198</v>
      </c>
      <c r="AX723" s="77" t="s">
        <v>116</v>
      </c>
      <c r="AY723" s="576">
        <v>3441</v>
      </c>
      <c r="AZ723" s="576"/>
      <c r="BA723" s="576"/>
      <c r="BB723" s="576"/>
      <c r="BC723" s="576"/>
      <c r="BD723" s="576"/>
      <c r="BE723" s="77">
        <f t="shared" si="93"/>
        <v>19</v>
      </c>
      <c r="BF723" s="77">
        <f t="shared" si="94"/>
        <v>4</v>
      </c>
      <c r="BG723" s="77">
        <f t="shared" si="95"/>
        <v>2022</v>
      </c>
      <c r="BH723" s="89"/>
    </row>
    <row r="724" spans="1:60">
      <c r="A724" s="77" t="s">
        <v>428</v>
      </c>
      <c r="B724" s="77" t="s">
        <v>230</v>
      </c>
      <c r="C724" s="77" t="s">
        <v>3856</v>
      </c>
      <c r="D724" s="78">
        <v>44671</v>
      </c>
      <c r="E724" s="77" t="s">
        <v>3851</v>
      </c>
      <c r="F724" s="77" t="s">
        <v>2135</v>
      </c>
      <c r="G724" s="77" t="s">
        <v>2147</v>
      </c>
      <c r="H724" s="77" t="s">
        <v>2148</v>
      </c>
      <c r="I724" s="77" t="s">
        <v>531</v>
      </c>
      <c r="J724" s="77" t="s">
        <v>110</v>
      </c>
      <c r="K724" s="77">
        <v>91761</v>
      </c>
      <c r="L724" s="77" t="s">
        <v>3852</v>
      </c>
      <c r="M724" s="77" t="s">
        <v>3853</v>
      </c>
      <c r="N724" s="77" t="s">
        <v>3854</v>
      </c>
      <c r="O724" s="77" t="s">
        <v>445</v>
      </c>
      <c r="P724" s="77">
        <v>78503</v>
      </c>
      <c r="Q724" s="77" t="s">
        <v>1267</v>
      </c>
      <c r="R724" s="77"/>
      <c r="S724" s="77"/>
      <c r="T724" s="77" t="s">
        <v>3855</v>
      </c>
      <c r="U724" s="77">
        <v>30372157</v>
      </c>
      <c r="V724" s="77">
        <v>14.75</v>
      </c>
      <c r="W724" s="77" t="s">
        <v>2722</v>
      </c>
      <c r="X724" s="77">
        <v>405</v>
      </c>
      <c r="Y724" s="77">
        <v>832</v>
      </c>
      <c r="Z724" s="77">
        <v>26</v>
      </c>
      <c r="AA724" s="89">
        <f t="shared" ref="AA724:AA787" si="96">X724*Y724/1000000</f>
        <v>0.33695999999999998</v>
      </c>
      <c r="AB724" s="77" t="s">
        <v>88</v>
      </c>
      <c r="AC724" s="78">
        <v>44712</v>
      </c>
      <c r="AD724" s="77"/>
      <c r="AE724" s="77" t="s">
        <v>2142</v>
      </c>
      <c r="AF724" s="77" t="str">
        <f t="shared" ref="AF724:AF787" si="97">C724</f>
        <v>CA0673042031T</v>
      </c>
      <c r="AG724" s="77">
        <f t="shared" ref="AG724:AG787" si="98">Y724</f>
        <v>832</v>
      </c>
      <c r="AH724" s="77">
        <f t="shared" ref="AH724:AH787" si="99">Z724</f>
        <v>26</v>
      </c>
      <c r="AI724" s="89">
        <f t="shared" ref="AI724:AI787" si="100">AA724</f>
        <v>0.33695999999999998</v>
      </c>
      <c r="AJ724" s="77" t="s">
        <v>2143</v>
      </c>
      <c r="AK724" s="77" t="s">
        <v>3856</v>
      </c>
      <c r="AL724" s="78">
        <v>44680</v>
      </c>
      <c r="AM724" s="78">
        <v>44680</v>
      </c>
      <c r="AN724" s="78">
        <v>44683</v>
      </c>
      <c r="AO724" s="78">
        <v>44683</v>
      </c>
      <c r="AP724" s="78">
        <v>44683</v>
      </c>
      <c r="AQ724" s="77" t="s">
        <v>89</v>
      </c>
      <c r="AR724" s="77"/>
      <c r="AS724" s="77" t="s">
        <v>3856</v>
      </c>
      <c r="AT724" s="78"/>
      <c r="AU724" s="78"/>
      <c r="AV724" s="78"/>
      <c r="AW724" s="77" t="s">
        <v>1198</v>
      </c>
      <c r="AX724" s="77" t="s">
        <v>116</v>
      </c>
      <c r="AY724" s="576">
        <v>3441</v>
      </c>
      <c r="AZ724" s="576"/>
      <c r="BA724" s="576"/>
      <c r="BB724" s="576"/>
      <c r="BC724" s="576"/>
      <c r="BD724" s="576"/>
      <c r="BE724" s="77">
        <f t="shared" ref="BE724:BE787" si="101">WEEKNUM(AN724)</f>
        <v>19</v>
      </c>
      <c r="BF724" s="77">
        <f t="shared" ref="BF724:BF764" si="102">MONTH(AL724)</f>
        <v>4</v>
      </c>
      <c r="BG724" s="77">
        <f t="shared" ref="BG724:BG764" si="103">YEAR(AL724)</f>
        <v>2022</v>
      </c>
      <c r="BH724" s="89"/>
    </row>
    <row r="725" spans="1:60">
      <c r="A725" s="77" t="s">
        <v>428</v>
      </c>
      <c r="B725" s="77" t="s">
        <v>230</v>
      </c>
      <c r="C725" s="77" t="s">
        <v>3857</v>
      </c>
      <c r="D725" s="78">
        <v>44671</v>
      </c>
      <c r="E725" s="77" t="s">
        <v>3851</v>
      </c>
      <c r="F725" s="77" t="s">
        <v>2135</v>
      </c>
      <c r="G725" s="77" t="s">
        <v>2147</v>
      </c>
      <c r="H725" s="77" t="s">
        <v>2148</v>
      </c>
      <c r="I725" s="77" t="s">
        <v>531</v>
      </c>
      <c r="J725" s="77" t="s">
        <v>110</v>
      </c>
      <c r="K725" s="77">
        <v>91761</v>
      </c>
      <c r="L725" s="77" t="s">
        <v>3852</v>
      </c>
      <c r="M725" s="77" t="s">
        <v>3853</v>
      </c>
      <c r="N725" s="77" t="s">
        <v>3854</v>
      </c>
      <c r="O725" s="77" t="s">
        <v>445</v>
      </c>
      <c r="P725" s="77">
        <v>78503</v>
      </c>
      <c r="Q725" s="77" t="s">
        <v>1267</v>
      </c>
      <c r="R725" s="77"/>
      <c r="S725" s="77"/>
      <c r="T725" s="77" t="s">
        <v>3855</v>
      </c>
      <c r="U725" s="77">
        <v>30372157</v>
      </c>
      <c r="V725" s="77">
        <v>14.75</v>
      </c>
      <c r="W725" s="77" t="s">
        <v>2722</v>
      </c>
      <c r="X725" s="77">
        <v>405</v>
      </c>
      <c r="Y725" s="77">
        <v>832</v>
      </c>
      <c r="Z725" s="77">
        <v>26</v>
      </c>
      <c r="AA725" s="89">
        <f t="shared" si="96"/>
        <v>0.33695999999999998</v>
      </c>
      <c r="AB725" s="77" t="s">
        <v>88</v>
      </c>
      <c r="AC725" s="78">
        <v>44712</v>
      </c>
      <c r="AD725" s="77"/>
      <c r="AE725" s="77" t="s">
        <v>2142</v>
      </c>
      <c r="AF725" s="77" t="str">
        <f t="shared" si="97"/>
        <v>CA0673042032T</v>
      </c>
      <c r="AG725" s="77">
        <f t="shared" si="98"/>
        <v>832</v>
      </c>
      <c r="AH725" s="77">
        <f t="shared" si="99"/>
        <v>26</v>
      </c>
      <c r="AI725" s="89">
        <f t="shared" si="100"/>
        <v>0.33695999999999998</v>
      </c>
      <c r="AJ725" s="77" t="s">
        <v>2143</v>
      </c>
      <c r="AK725" s="77" t="s">
        <v>3857</v>
      </c>
      <c r="AL725" s="78">
        <v>44680</v>
      </c>
      <c r="AM725" s="78">
        <v>44680</v>
      </c>
      <c r="AN725" s="78">
        <v>44683</v>
      </c>
      <c r="AO725" s="78">
        <v>44683</v>
      </c>
      <c r="AP725" s="78">
        <v>44683</v>
      </c>
      <c r="AQ725" s="77" t="s">
        <v>89</v>
      </c>
      <c r="AR725" s="77"/>
      <c r="AS725" s="77" t="s">
        <v>3857</v>
      </c>
      <c r="AT725" s="78"/>
      <c r="AU725" s="78"/>
      <c r="AV725" s="78"/>
      <c r="AW725" s="77" t="s">
        <v>1198</v>
      </c>
      <c r="AX725" s="77" t="s">
        <v>116</v>
      </c>
      <c r="AY725" s="576">
        <v>3441</v>
      </c>
      <c r="AZ725" s="576"/>
      <c r="BA725" s="576"/>
      <c r="BB725" s="576"/>
      <c r="BC725" s="576"/>
      <c r="BD725" s="576"/>
      <c r="BE725" s="77">
        <f t="shared" si="101"/>
        <v>19</v>
      </c>
      <c r="BF725" s="77">
        <f t="shared" si="102"/>
        <v>4</v>
      </c>
      <c r="BG725" s="77">
        <f t="shared" si="103"/>
        <v>2022</v>
      </c>
      <c r="BH725" s="89"/>
    </row>
    <row r="726" spans="1:60">
      <c r="A726" s="77" t="s">
        <v>428</v>
      </c>
      <c r="B726" s="77" t="s">
        <v>230</v>
      </c>
      <c r="C726" s="77" t="s">
        <v>3858</v>
      </c>
      <c r="D726" s="78">
        <v>44671</v>
      </c>
      <c r="E726" s="77" t="s">
        <v>3851</v>
      </c>
      <c r="F726" s="77" t="s">
        <v>2135</v>
      </c>
      <c r="G726" s="77" t="s">
        <v>2147</v>
      </c>
      <c r="H726" s="77" t="s">
        <v>2148</v>
      </c>
      <c r="I726" s="77" t="s">
        <v>531</v>
      </c>
      <c r="J726" s="77" t="s">
        <v>110</v>
      </c>
      <c r="K726" s="77">
        <v>91761</v>
      </c>
      <c r="L726" s="77" t="s">
        <v>3852</v>
      </c>
      <c r="M726" s="77" t="s">
        <v>3853</v>
      </c>
      <c r="N726" s="77" t="s">
        <v>3854</v>
      </c>
      <c r="O726" s="77" t="s">
        <v>445</v>
      </c>
      <c r="P726" s="77">
        <v>78503</v>
      </c>
      <c r="Q726" s="77" t="s">
        <v>1267</v>
      </c>
      <c r="R726" s="77"/>
      <c r="S726" s="77"/>
      <c r="T726" s="77" t="s">
        <v>3855</v>
      </c>
      <c r="U726" s="77">
        <v>30372157</v>
      </c>
      <c r="V726" s="77">
        <v>14.75</v>
      </c>
      <c r="W726" s="77" t="s">
        <v>2722</v>
      </c>
      <c r="X726" s="77">
        <v>405</v>
      </c>
      <c r="Y726" s="77">
        <v>832</v>
      </c>
      <c r="Z726" s="77">
        <v>26</v>
      </c>
      <c r="AA726" s="89">
        <f t="shared" si="96"/>
        <v>0.33695999999999998</v>
      </c>
      <c r="AB726" s="77" t="s">
        <v>88</v>
      </c>
      <c r="AC726" s="78">
        <v>44712</v>
      </c>
      <c r="AD726" s="77"/>
      <c r="AE726" s="77" t="s">
        <v>2142</v>
      </c>
      <c r="AF726" s="77" t="str">
        <f t="shared" si="97"/>
        <v>CA0673042033T</v>
      </c>
      <c r="AG726" s="77">
        <f t="shared" si="98"/>
        <v>832</v>
      </c>
      <c r="AH726" s="77">
        <f t="shared" si="99"/>
        <v>26</v>
      </c>
      <c r="AI726" s="89">
        <f t="shared" si="100"/>
        <v>0.33695999999999998</v>
      </c>
      <c r="AJ726" s="77" t="s">
        <v>2143</v>
      </c>
      <c r="AK726" s="77" t="s">
        <v>3858</v>
      </c>
      <c r="AL726" s="78">
        <v>44680</v>
      </c>
      <c r="AM726" s="78">
        <v>44680</v>
      </c>
      <c r="AN726" s="78">
        <v>44683</v>
      </c>
      <c r="AO726" s="78">
        <v>44683</v>
      </c>
      <c r="AP726" s="78">
        <v>44683</v>
      </c>
      <c r="AQ726" s="77" t="s">
        <v>89</v>
      </c>
      <c r="AR726" s="77"/>
      <c r="AS726" s="77" t="s">
        <v>3858</v>
      </c>
      <c r="AT726" s="78"/>
      <c r="AU726" s="78"/>
      <c r="AV726" s="78"/>
      <c r="AW726" s="77" t="s">
        <v>1198</v>
      </c>
      <c r="AX726" s="77" t="s">
        <v>116</v>
      </c>
      <c r="AY726" s="576">
        <v>3441</v>
      </c>
      <c r="AZ726" s="576"/>
      <c r="BA726" s="576"/>
      <c r="BB726" s="576"/>
      <c r="BC726" s="576"/>
      <c r="BD726" s="576"/>
      <c r="BE726" s="77">
        <f t="shared" si="101"/>
        <v>19</v>
      </c>
      <c r="BF726" s="77">
        <f t="shared" si="102"/>
        <v>4</v>
      </c>
      <c r="BG726" s="77">
        <f t="shared" si="103"/>
        <v>2022</v>
      </c>
      <c r="BH726" s="89"/>
    </row>
    <row r="727" spans="1:60">
      <c r="A727" s="77" t="s">
        <v>428</v>
      </c>
      <c r="B727" s="77" t="s">
        <v>230</v>
      </c>
      <c r="C727" s="77" t="s">
        <v>3859</v>
      </c>
      <c r="D727" s="78">
        <v>44671</v>
      </c>
      <c r="E727" s="77" t="s">
        <v>3851</v>
      </c>
      <c r="F727" s="77" t="s">
        <v>2135</v>
      </c>
      <c r="G727" s="77" t="s">
        <v>2147</v>
      </c>
      <c r="H727" s="77" t="s">
        <v>2148</v>
      </c>
      <c r="I727" s="77" t="s">
        <v>531</v>
      </c>
      <c r="J727" s="77" t="s">
        <v>110</v>
      </c>
      <c r="K727" s="77">
        <v>91761</v>
      </c>
      <c r="L727" s="77" t="s">
        <v>3852</v>
      </c>
      <c r="M727" s="77" t="s">
        <v>3853</v>
      </c>
      <c r="N727" s="77" t="s">
        <v>3854</v>
      </c>
      <c r="O727" s="77" t="s">
        <v>445</v>
      </c>
      <c r="P727" s="77">
        <v>78503</v>
      </c>
      <c r="Q727" s="77" t="s">
        <v>1267</v>
      </c>
      <c r="R727" s="77"/>
      <c r="S727" s="77"/>
      <c r="T727" s="77" t="s">
        <v>3855</v>
      </c>
      <c r="U727" s="77">
        <v>30372157</v>
      </c>
      <c r="V727" s="77">
        <v>14.75</v>
      </c>
      <c r="W727" s="77" t="s">
        <v>2722</v>
      </c>
      <c r="X727" s="77">
        <v>405</v>
      </c>
      <c r="Y727" s="77">
        <v>832</v>
      </c>
      <c r="Z727" s="77">
        <v>26</v>
      </c>
      <c r="AA727" s="89">
        <f t="shared" si="96"/>
        <v>0.33695999999999998</v>
      </c>
      <c r="AB727" s="77" t="s">
        <v>88</v>
      </c>
      <c r="AC727" s="78">
        <v>44712</v>
      </c>
      <c r="AD727" s="77"/>
      <c r="AE727" s="77" t="s">
        <v>2142</v>
      </c>
      <c r="AF727" s="77" t="str">
        <f t="shared" si="97"/>
        <v>CA0673042034T</v>
      </c>
      <c r="AG727" s="77">
        <f t="shared" si="98"/>
        <v>832</v>
      </c>
      <c r="AH727" s="77">
        <f t="shared" si="99"/>
        <v>26</v>
      </c>
      <c r="AI727" s="89">
        <f t="shared" si="100"/>
        <v>0.33695999999999998</v>
      </c>
      <c r="AJ727" s="77" t="s">
        <v>2143</v>
      </c>
      <c r="AK727" s="77" t="s">
        <v>3859</v>
      </c>
      <c r="AL727" s="78">
        <v>44680</v>
      </c>
      <c r="AM727" s="78">
        <v>44680</v>
      </c>
      <c r="AN727" s="78">
        <v>44683</v>
      </c>
      <c r="AO727" s="78">
        <v>44683</v>
      </c>
      <c r="AP727" s="78">
        <v>44683</v>
      </c>
      <c r="AQ727" s="77" t="s">
        <v>89</v>
      </c>
      <c r="AR727" s="77"/>
      <c r="AS727" s="77" t="s">
        <v>3859</v>
      </c>
      <c r="AT727" s="78"/>
      <c r="AU727" s="78"/>
      <c r="AV727" s="78"/>
      <c r="AW727" s="77" t="s">
        <v>1198</v>
      </c>
      <c r="AX727" s="77" t="s">
        <v>116</v>
      </c>
      <c r="AY727" s="576">
        <v>3441</v>
      </c>
      <c r="AZ727" s="576"/>
      <c r="BA727" s="576"/>
      <c r="BB727" s="576"/>
      <c r="BC727" s="576"/>
      <c r="BD727" s="576"/>
      <c r="BE727" s="77">
        <f t="shared" si="101"/>
        <v>19</v>
      </c>
      <c r="BF727" s="77">
        <f t="shared" si="102"/>
        <v>4</v>
      </c>
      <c r="BG727" s="77">
        <f t="shared" si="103"/>
        <v>2022</v>
      </c>
      <c r="BH727" s="89"/>
    </row>
    <row r="728" spans="1:60">
      <c r="A728" s="77" t="s">
        <v>428</v>
      </c>
      <c r="B728" s="77" t="s">
        <v>230</v>
      </c>
      <c r="C728" s="77" t="s">
        <v>3860</v>
      </c>
      <c r="D728" s="78">
        <v>44671</v>
      </c>
      <c r="E728" s="77" t="s">
        <v>3851</v>
      </c>
      <c r="F728" s="77" t="s">
        <v>2135</v>
      </c>
      <c r="G728" s="77" t="s">
        <v>2147</v>
      </c>
      <c r="H728" s="77" t="s">
        <v>2148</v>
      </c>
      <c r="I728" s="77" t="s">
        <v>531</v>
      </c>
      <c r="J728" s="77" t="s">
        <v>110</v>
      </c>
      <c r="K728" s="77">
        <v>91761</v>
      </c>
      <c r="L728" s="77" t="s">
        <v>3852</v>
      </c>
      <c r="M728" s="77" t="s">
        <v>3853</v>
      </c>
      <c r="N728" s="77" t="s">
        <v>3854</v>
      </c>
      <c r="O728" s="77" t="s">
        <v>445</v>
      </c>
      <c r="P728" s="77">
        <v>78503</v>
      </c>
      <c r="Q728" s="77" t="s">
        <v>1267</v>
      </c>
      <c r="R728" s="77"/>
      <c r="S728" s="77"/>
      <c r="T728" s="77" t="s">
        <v>3855</v>
      </c>
      <c r="U728" s="77">
        <v>30372157</v>
      </c>
      <c r="V728" s="77">
        <v>14.75</v>
      </c>
      <c r="W728" s="77" t="s">
        <v>2722</v>
      </c>
      <c r="X728" s="77">
        <v>405</v>
      </c>
      <c r="Y728" s="77">
        <v>832</v>
      </c>
      <c r="Z728" s="77">
        <v>26</v>
      </c>
      <c r="AA728" s="89">
        <f t="shared" si="96"/>
        <v>0.33695999999999998</v>
      </c>
      <c r="AB728" s="77" t="s">
        <v>88</v>
      </c>
      <c r="AC728" s="78">
        <v>44712</v>
      </c>
      <c r="AD728" s="77"/>
      <c r="AE728" s="77" t="s">
        <v>2142</v>
      </c>
      <c r="AF728" s="77" t="str">
        <f t="shared" si="97"/>
        <v>CA0673042035T</v>
      </c>
      <c r="AG728" s="77">
        <f t="shared" si="98"/>
        <v>832</v>
      </c>
      <c r="AH728" s="77">
        <f t="shared" si="99"/>
        <v>26</v>
      </c>
      <c r="AI728" s="89">
        <f t="shared" si="100"/>
        <v>0.33695999999999998</v>
      </c>
      <c r="AJ728" s="77" t="s">
        <v>2143</v>
      </c>
      <c r="AK728" s="77" t="s">
        <v>3860</v>
      </c>
      <c r="AL728" s="78">
        <v>44680</v>
      </c>
      <c r="AM728" s="78">
        <v>44680</v>
      </c>
      <c r="AN728" s="78">
        <v>44683</v>
      </c>
      <c r="AO728" s="78">
        <v>44683</v>
      </c>
      <c r="AP728" s="78">
        <v>44683</v>
      </c>
      <c r="AQ728" s="77" t="s">
        <v>89</v>
      </c>
      <c r="AR728" s="77"/>
      <c r="AS728" s="77" t="s">
        <v>3860</v>
      </c>
      <c r="AT728" s="78"/>
      <c r="AU728" s="78"/>
      <c r="AV728" s="78"/>
      <c r="AW728" s="77" t="s">
        <v>1198</v>
      </c>
      <c r="AX728" s="77" t="s">
        <v>116</v>
      </c>
      <c r="AY728" s="576">
        <v>3441</v>
      </c>
      <c r="AZ728" s="576"/>
      <c r="BA728" s="576"/>
      <c r="BB728" s="576"/>
      <c r="BC728" s="576"/>
      <c r="BD728" s="576"/>
      <c r="BE728" s="77">
        <f t="shared" si="101"/>
        <v>19</v>
      </c>
      <c r="BF728" s="77">
        <f t="shared" si="102"/>
        <v>4</v>
      </c>
      <c r="BG728" s="77">
        <f t="shared" si="103"/>
        <v>2022</v>
      </c>
      <c r="BH728" s="89"/>
    </row>
    <row r="729" spans="1:60">
      <c r="A729" s="77" t="s">
        <v>428</v>
      </c>
      <c r="B729" s="77" t="s">
        <v>230</v>
      </c>
      <c r="C729" s="77" t="s">
        <v>3861</v>
      </c>
      <c r="D729" s="78">
        <v>44679</v>
      </c>
      <c r="E729" s="77" t="s">
        <v>3862</v>
      </c>
      <c r="F729" s="77" t="s">
        <v>2135</v>
      </c>
      <c r="G729" s="77" t="s">
        <v>2136</v>
      </c>
      <c r="H729" s="77" t="s">
        <v>2137</v>
      </c>
      <c r="I729" s="77" t="s">
        <v>2138</v>
      </c>
      <c r="J729" s="77" t="s">
        <v>110</v>
      </c>
      <c r="K729" s="77">
        <v>90248</v>
      </c>
      <c r="L729" s="77" t="s">
        <v>2885</v>
      </c>
      <c r="M729" s="77" t="s">
        <v>3863</v>
      </c>
      <c r="N729" s="77" t="s">
        <v>3864</v>
      </c>
      <c r="O729" s="77" t="s">
        <v>445</v>
      </c>
      <c r="P729" s="77">
        <v>79423</v>
      </c>
      <c r="Q729" s="77" t="s">
        <v>1267</v>
      </c>
      <c r="R729" s="77"/>
      <c r="S729" s="77"/>
      <c r="T729" s="77" t="s">
        <v>3865</v>
      </c>
      <c r="U729" s="77">
        <v>30390456</v>
      </c>
      <c r="V729" s="77">
        <v>14.75</v>
      </c>
      <c r="W729" s="77" t="s">
        <v>2552</v>
      </c>
      <c r="X729" s="77">
        <v>400</v>
      </c>
      <c r="Y729" s="77">
        <v>768</v>
      </c>
      <c r="Z729" s="77">
        <v>24</v>
      </c>
      <c r="AA729" s="89">
        <f t="shared" si="96"/>
        <v>0.30719999999999997</v>
      </c>
      <c r="AB729" s="77" t="s">
        <v>88</v>
      </c>
      <c r="AC729" s="78">
        <v>44712</v>
      </c>
      <c r="AD729" s="77"/>
      <c r="AE729" s="77" t="s">
        <v>2142</v>
      </c>
      <c r="AF729" s="77" t="str">
        <f t="shared" si="97"/>
        <v>CA0044042806T</v>
      </c>
      <c r="AG729" s="77">
        <f t="shared" si="98"/>
        <v>768</v>
      </c>
      <c r="AH729" s="77">
        <f t="shared" si="99"/>
        <v>24</v>
      </c>
      <c r="AI729" s="89">
        <f t="shared" si="100"/>
        <v>0.30719999999999997</v>
      </c>
      <c r="AJ729" s="77" t="s">
        <v>2143</v>
      </c>
      <c r="AK729" s="77" t="s">
        <v>3861</v>
      </c>
      <c r="AL729" s="78">
        <v>44680</v>
      </c>
      <c r="AM729" s="78">
        <v>44680</v>
      </c>
      <c r="AN729" s="78">
        <v>44683</v>
      </c>
      <c r="AO729" s="78">
        <v>44683</v>
      </c>
      <c r="AP729" s="78">
        <v>44683</v>
      </c>
      <c r="AQ729" s="77" t="s">
        <v>89</v>
      </c>
      <c r="AR729" s="77"/>
      <c r="AS729" s="77" t="s">
        <v>3861</v>
      </c>
      <c r="AT729" s="78"/>
      <c r="AU729" s="78"/>
      <c r="AV729" s="78"/>
      <c r="AW729" s="77" t="s">
        <v>1198</v>
      </c>
      <c r="AX729" s="77" t="s">
        <v>116</v>
      </c>
      <c r="AY729" s="576">
        <v>4273.5</v>
      </c>
      <c r="AZ729" s="576"/>
      <c r="BA729" s="576"/>
      <c r="BB729" s="576"/>
      <c r="BC729" s="576"/>
      <c r="BD729" s="576"/>
      <c r="BE729" s="77">
        <f t="shared" si="101"/>
        <v>19</v>
      </c>
      <c r="BF729" s="77">
        <f t="shared" si="102"/>
        <v>4</v>
      </c>
      <c r="BG729" s="77">
        <f t="shared" si="103"/>
        <v>2022</v>
      </c>
      <c r="BH729" s="89"/>
    </row>
    <row r="730" spans="1:60">
      <c r="A730" s="77" t="s">
        <v>428</v>
      </c>
      <c r="B730" s="77" t="s">
        <v>56</v>
      </c>
      <c r="C730" s="142" t="s">
        <v>3866</v>
      </c>
      <c r="D730" s="78">
        <v>44664</v>
      </c>
      <c r="E730" s="142">
        <v>114170</v>
      </c>
      <c r="F730" s="77" t="s">
        <v>2135</v>
      </c>
      <c r="G730" s="77" t="s">
        <v>2147</v>
      </c>
      <c r="H730" s="77" t="s">
        <v>2148</v>
      </c>
      <c r="I730" s="77" t="s">
        <v>531</v>
      </c>
      <c r="J730" s="77" t="s">
        <v>110</v>
      </c>
      <c r="K730" s="77">
        <v>91761</v>
      </c>
      <c r="L730" s="142" t="s">
        <v>2159</v>
      </c>
      <c r="M730" s="142" t="s">
        <v>3827</v>
      </c>
      <c r="N730" s="77" t="s">
        <v>3828</v>
      </c>
      <c r="O730" s="77" t="s">
        <v>110</v>
      </c>
      <c r="P730" s="77">
        <v>91730</v>
      </c>
      <c r="Q730" s="77" t="s">
        <v>1267</v>
      </c>
      <c r="R730" s="77"/>
      <c r="S730" s="77"/>
      <c r="T730" s="77"/>
      <c r="U730" s="142">
        <v>30376609</v>
      </c>
      <c r="V730" s="142">
        <v>15</v>
      </c>
      <c r="W730" s="142" t="s">
        <v>2661</v>
      </c>
      <c r="X730" s="77">
        <v>340</v>
      </c>
      <c r="Y730" s="142">
        <v>6</v>
      </c>
      <c r="Z730" s="142">
        <v>1</v>
      </c>
      <c r="AA730" s="89">
        <f t="shared" si="96"/>
        <v>2.0400000000000001E-3</v>
      </c>
      <c r="AB730" s="142" t="s">
        <v>70</v>
      </c>
      <c r="AC730" s="78">
        <v>44712</v>
      </c>
      <c r="AD730" s="77"/>
      <c r="AE730" s="77" t="s">
        <v>2142</v>
      </c>
      <c r="AF730" s="77" t="str">
        <f t="shared" si="97"/>
        <v>CA4170041372T</v>
      </c>
      <c r="AG730" s="77">
        <f t="shared" si="98"/>
        <v>6</v>
      </c>
      <c r="AH730" s="77">
        <f t="shared" si="99"/>
        <v>1</v>
      </c>
      <c r="AI730" s="89">
        <f t="shared" si="100"/>
        <v>2.0400000000000001E-3</v>
      </c>
      <c r="AJ730" s="77" t="s">
        <v>2143</v>
      </c>
      <c r="AK730" s="142" t="s">
        <v>3866</v>
      </c>
      <c r="AL730" s="573">
        <v>44683</v>
      </c>
      <c r="AM730" s="573">
        <v>44683</v>
      </c>
      <c r="AN730" s="573">
        <v>44683</v>
      </c>
      <c r="AO730" s="78">
        <v>44683</v>
      </c>
      <c r="AP730" s="78">
        <v>44683</v>
      </c>
      <c r="AQ730" s="77" t="s">
        <v>89</v>
      </c>
      <c r="AR730" s="142" t="s">
        <v>3867</v>
      </c>
      <c r="AS730" s="142" t="s">
        <v>3866</v>
      </c>
      <c r="AT730" s="78"/>
      <c r="AU730" s="78"/>
      <c r="AV730" s="78"/>
      <c r="AW730" s="142" t="s">
        <v>1198</v>
      </c>
      <c r="AX730" s="77" t="s">
        <v>116</v>
      </c>
      <c r="AY730" s="576">
        <v>0</v>
      </c>
      <c r="AZ730" s="576"/>
      <c r="BA730" s="576"/>
      <c r="BB730" s="576"/>
      <c r="BC730" s="576"/>
      <c r="BD730" s="576"/>
      <c r="BE730" s="77">
        <f t="shared" si="101"/>
        <v>19</v>
      </c>
      <c r="BF730" s="77">
        <f t="shared" si="102"/>
        <v>5</v>
      </c>
      <c r="BG730" s="77">
        <f t="shared" si="103"/>
        <v>2022</v>
      </c>
      <c r="BH730" s="89"/>
    </row>
    <row r="731" spans="1:60">
      <c r="A731" s="77" t="s">
        <v>428</v>
      </c>
      <c r="B731" s="77" t="s">
        <v>56</v>
      </c>
      <c r="C731" s="142" t="s">
        <v>3868</v>
      </c>
      <c r="D731" s="78">
        <v>44664</v>
      </c>
      <c r="E731" s="142" t="s">
        <v>3803</v>
      </c>
      <c r="F731" s="77" t="s">
        <v>2135</v>
      </c>
      <c r="G731" s="77" t="s">
        <v>2147</v>
      </c>
      <c r="H731" s="77" t="s">
        <v>2148</v>
      </c>
      <c r="I731" s="77" t="s">
        <v>531</v>
      </c>
      <c r="J731" s="77" t="s">
        <v>110</v>
      </c>
      <c r="K731" s="77">
        <v>91761</v>
      </c>
      <c r="L731" s="142" t="s">
        <v>2159</v>
      </c>
      <c r="M731" s="142" t="s">
        <v>3827</v>
      </c>
      <c r="N731" s="77" t="s">
        <v>3828</v>
      </c>
      <c r="O731" s="77" t="s">
        <v>110</v>
      </c>
      <c r="P731" s="77">
        <v>91730</v>
      </c>
      <c r="Q731" s="77" t="s">
        <v>1267</v>
      </c>
      <c r="R731" s="77"/>
      <c r="S731" s="77"/>
      <c r="T731" s="77"/>
      <c r="U731" s="142">
        <v>30372158</v>
      </c>
      <c r="V731" s="142">
        <v>14.75</v>
      </c>
      <c r="W731" s="142" t="s">
        <v>2595</v>
      </c>
      <c r="X731" s="77">
        <v>410</v>
      </c>
      <c r="Y731" s="142">
        <v>832</v>
      </c>
      <c r="Z731" s="142">
        <v>26</v>
      </c>
      <c r="AA731" s="89">
        <f t="shared" si="96"/>
        <v>0.34111999999999998</v>
      </c>
      <c r="AB731" s="142" t="s">
        <v>70</v>
      </c>
      <c r="AC731" s="78">
        <v>44712</v>
      </c>
      <c r="AD731" s="77"/>
      <c r="AE731" s="77" t="s">
        <v>2142</v>
      </c>
      <c r="AF731" s="77" t="str">
        <f t="shared" si="97"/>
        <v>CA4514041374T</v>
      </c>
      <c r="AG731" s="77">
        <f t="shared" si="98"/>
        <v>832</v>
      </c>
      <c r="AH731" s="77">
        <f t="shared" si="99"/>
        <v>26</v>
      </c>
      <c r="AI731" s="89">
        <f t="shared" si="100"/>
        <v>0.34111999999999998</v>
      </c>
      <c r="AJ731" s="77" t="s">
        <v>2143</v>
      </c>
      <c r="AK731" s="142" t="s">
        <v>3868</v>
      </c>
      <c r="AL731" s="573">
        <v>44683</v>
      </c>
      <c r="AM731" s="573">
        <v>44683</v>
      </c>
      <c r="AN731" s="573">
        <v>44683</v>
      </c>
      <c r="AO731" s="78">
        <v>44683</v>
      </c>
      <c r="AP731" s="78">
        <v>44683</v>
      </c>
      <c r="AQ731" s="77" t="s">
        <v>89</v>
      </c>
      <c r="AR731" s="142"/>
      <c r="AS731" s="142" t="s">
        <v>3868</v>
      </c>
      <c r="AT731" s="78"/>
      <c r="AU731" s="78"/>
      <c r="AV731" s="78"/>
      <c r="AW731" s="142" t="s">
        <v>1198</v>
      </c>
      <c r="AX731" s="77" t="s">
        <v>116</v>
      </c>
      <c r="AY731" s="576"/>
      <c r="AZ731" s="576"/>
      <c r="BA731" s="576"/>
      <c r="BB731" s="576"/>
      <c r="BC731" s="576"/>
      <c r="BD731" s="576"/>
      <c r="BE731" s="77">
        <f t="shared" si="101"/>
        <v>19</v>
      </c>
      <c r="BF731" s="77">
        <f t="shared" si="102"/>
        <v>5</v>
      </c>
      <c r="BG731" s="77">
        <f t="shared" si="103"/>
        <v>2022</v>
      </c>
      <c r="BH731" s="89"/>
    </row>
    <row r="732" spans="1:60">
      <c r="A732" s="77" t="s">
        <v>428</v>
      </c>
      <c r="B732" s="77" t="s">
        <v>56</v>
      </c>
      <c r="C732" s="77" t="s">
        <v>3869</v>
      </c>
      <c r="D732" s="78">
        <v>44678</v>
      </c>
      <c r="E732" s="77" t="s">
        <v>3816</v>
      </c>
      <c r="F732" s="77" t="s">
        <v>2135</v>
      </c>
      <c r="G732" s="77" t="s">
        <v>2136</v>
      </c>
      <c r="H732" s="77" t="s">
        <v>2137</v>
      </c>
      <c r="I732" s="77" t="s">
        <v>2138</v>
      </c>
      <c r="J732" s="77" t="s">
        <v>110</v>
      </c>
      <c r="K732" s="77">
        <v>90248</v>
      </c>
      <c r="L732" s="77" t="s">
        <v>1701</v>
      </c>
      <c r="M732" s="77" t="s">
        <v>1195</v>
      </c>
      <c r="N732" s="77" t="s">
        <v>1196</v>
      </c>
      <c r="O732" s="77" t="s">
        <v>110</v>
      </c>
      <c r="P732" s="77">
        <v>92407</v>
      </c>
      <c r="Q732" s="77" t="s">
        <v>1267</v>
      </c>
      <c r="R732" s="77"/>
      <c r="S732" s="77"/>
      <c r="T732" s="77"/>
      <c r="U732" s="77">
        <v>30390256</v>
      </c>
      <c r="V732" s="142">
        <v>14.75</v>
      </c>
      <c r="W732" s="77" t="s">
        <v>3787</v>
      </c>
      <c r="X732" s="77">
        <v>400</v>
      </c>
      <c r="Y732" s="77">
        <v>624</v>
      </c>
      <c r="Z732" s="77">
        <v>24</v>
      </c>
      <c r="AA732" s="89">
        <f t="shared" si="96"/>
        <v>0.24959999999999999</v>
      </c>
      <c r="AB732" s="77" t="s">
        <v>70</v>
      </c>
      <c r="AC732" s="78">
        <v>44712</v>
      </c>
      <c r="AD732" s="77"/>
      <c r="AE732" s="77" t="s">
        <v>2142</v>
      </c>
      <c r="AF732" s="77" t="str">
        <f t="shared" si="97"/>
        <v>CA2022042710T</v>
      </c>
      <c r="AG732" s="77">
        <f t="shared" si="98"/>
        <v>624</v>
      </c>
      <c r="AH732" s="77">
        <f t="shared" si="99"/>
        <v>24</v>
      </c>
      <c r="AI732" s="89">
        <f t="shared" si="100"/>
        <v>0.24959999999999999</v>
      </c>
      <c r="AJ732" s="77" t="s">
        <v>2143</v>
      </c>
      <c r="AK732" s="77" t="s">
        <v>3869</v>
      </c>
      <c r="AL732" s="78">
        <v>44683</v>
      </c>
      <c r="AM732" s="78">
        <v>44683</v>
      </c>
      <c r="AN732" s="78">
        <v>44683</v>
      </c>
      <c r="AO732" s="78">
        <v>44683</v>
      </c>
      <c r="AP732" s="78">
        <v>44683</v>
      </c>
      <c r="AQ732" s="77" t="s">
        <v>89</v>
      </c>
      <c r="AR732" s="77"/>
      <c r="AS732" s="77" t="s">
        <v>3869</v>
      </c>
      <c r="AT732" s="78"/>
      <c r="AU732" s="78"/>
      <c r="AV732" s="78"/>
      <c r="AW732" s="77" t="s">
        <v>1198</v>
      </c>
      <c r="AX732" s="77" t="s">
        <v>116</v>
      </c>
      <c r="AY732" s="576">
        <v>650</v>
      </c>
      <c r="AZ732" s="576"/>
      <c r="BA732" s="576"/>
      <c r="BB732" s="576"/>
      <c r="BC732" s="576"/>
      <c r="BD732" s="576"/>
      <c r="BE732" s="77">
        <f t="shared" si="101"/>
        <v>19</v>
      </c>
      <c r="BF732" s="77">
        <f t="shared" si="102"/>
        <v>5</v>
      </c>
      <c r="BG732" s="77">
        <f t="shared" si="103"/>
        <v>2022</v>
      </c>
      <c r="BH732" s="89"/>
    </row>
    <row r="733" spans="1:60">
      <c r="A733" s="77" t="s">
        <v>428</v>
      </c>
      <c r="B733" s="77" t="s">
        <v>56</v>
      </c>
      <c r="C733" s="77" t="s">
        <v>3870</v>
      </c>
      <c r="D733" s="78">
        <v>44678</v>
      </c>
      <c r="E733" s="77" t="s">
        <v>3816</v>
      </c>
      <c r="F733" s="77" t="s">
        <v>2135</v>
      </c>
      <c r="G733" s="77" t="s">
        <v>2136</v>
      </c>
      <c r="H733" s="77" t="s">
        <v>2137</v>
      </c>
      <c r="I733" s="77" t="s">
        <v>2138</v>
      </c>
      <c r="J733" s="77" t="s">
        <v>110</v>
      </c>
      <c r="K733" s="77">
        <v>90248</v>
      </c>
      <c r="L733" s="77" t="s">
        <v>1701</v>
      </c>
      <c r="M733" s="77" t="s">
        <v>1195</v>
      </c>
      <c r="N733" s="77" t="s">
        <v>1196</v>
      </c>
      <c r="O733" s="77" t="s">
        <v>110</v>
      </c>
      <c r="P733" s="77">
        <v>92407</v>
      </c>
      <c r="Q733" s="77" t="s">
        <v>1267</v>
      </c>
      <c r="R733" s="77"/>
      <c r="S733" s="77"/>
      <c r="T733" s="77"/>
      <c r="U733" s="77">
        <v>30390256</v>
      </c>
      <c r="V733" s="142">
        <v>14.75</v>
      </c>
      <c r="W733" s="77" t="s">
        <v>3787</v>
      </c>
      <c r="X733" s="77">
        <v>400</v>
      </c>
      <c r="Y733" s="77">
        <v>624</v>
      </c>
      <c r="Z733" s="77">
        <v>24</v>
      </c>
      <c r="AA733" s="89">
        <f t="shared" si="96"/>
        <v>0.24959999999999999</v>
      </c>
      <c r="AB733" s="77" t="s">
        <v>70</v>
      </c>
      <c r="AC733" s="78">
        <v>44712</v>
      </c>
      <c r="AD733" s="77"/>
      <c r="AE733" s="77" t="s">
        <v>2142</v>
      </c>
      <c r="AF733" s="77" t="str">
        <f t="shared" si="97"/>
        <v>CA2022042711T</v>
      </c>
      <c r="AG733" s="77">
        <f t="shared" si="98"/>
        <v>624</v>
      </c>
      <c r="AH733" s="77">
        <f t="shared" si="99"/>
        <v>24</v>
      </c>
      <c r="AI733" s="89">
        <f t="shared" si="100"/>
        <v>0.24959999999999999</v>
      </c>
      <c r="AJ733" s="77" t="s">
        <v>2143</v>
      </c>
      <c r="AK733" s="77" t="s">
        <v>3870</v>
      </c>
      <c r="AL733" s="78">
        <v>44683</v>
      </c>
      <c r="AM733" s="78">
        <v>44683</v>
      </c>
      <c r="AN733" s="78">
        <v>44683</v>
      </c>
      <c r="AO733" s="78">
        <v>44683</v>
      </c>
      <c r="AP733" s="78">
        <v>44683</v>
      </c>
      <c r="AQ733" s="77" t="s">
        <v>89</v>
      </c>
      <c r="AR733" s="77" t="s">
        <v>3871</v>
      </c>
      <c r="AS733" s="77" t="s">
        <v>3870</v>
      </c>
      <c r="AT733" s="78"/>
      <c r="AU733" s="78"/>
      <c r="AV733" s="78"/>
      <c r="AW733" s="77" t="s">
        <v>1198</v>
      </c>
      <c r="AX733" s="77" t="s">
        <v>116</v>
      </c>
      <c r="AY733" s="576">
        <v>650</v>
      </c>
      <c r="AZ733" s="576"/>
      <c r="BA733" s="576"/>
      <c r="BB733" s="576"/>
      <c r="BC733" s="576"/>
      <c r="BD733" s="576"/>
      <c r="BE733" s="77">
        <f t="shared" si="101"/>
        <v>19</v>
      </c>
      <c r="BF733" s="77">
        <f t="shared" si="102"/>
        <v>5</v>
      </c>
      <c r="BG733" s="77">
        <f t="shared" si="103"/>
        <v>2022</v>
      </c>
      <c r="BH733" s="89"/>
    </row>
    <row r="734" spans="1:60">
      <c r="A734" s="77" t="s">
        <v>428</v>
      </c>
      <c r="B734" s="77" t="s">
        <v>56</v>
      </c>
      <c r="C734" s="77" t="s">
        <v>3872</v>
      </c>
      <c r="D734" s="78">
        <v>44659</v>
      </c>
      <c r="E734" s="77" t="s">
        <v>3873</v>
      </c>
      <c r="F734" s="77" t="s">
        <v>2135</v>
      </c>
      <c r="G734" s="77" t="s">
        <v>2136</v>
      </c>
      <c r="H734" s="77" t="s">
        <v>2137</v>
      </c>
      <c r="I734" s="77" t="s">
        <v>2138</v>
      </c>
      <c r="J734" s="77" t="s">
        <v>110</v>
      </c>
      <c r="K734" s="77">
        <v>90248</v>
      </c>
      <c r="L734" s="77" t="s">
        <v>195</v>
      </c>
      <c r="M734" s="77" t="s">
        <v>3287</v>
      </c>
      <c r="N734" s="77" t="s">
        <v>3874</v>
      </c>
      <c r="O734" s="77" t="s">
        <v>445</v>
      </c>
      <c r="P734" s="77">
        <v>75063</v>
      </c>
      <c r="Q734" s="77" t="s">
        <v>1267</v>
      </c>
      <c r="R734" s="77"/>
      <c r="S734" s="77"/>
      <c r="T734" s="77" t="s">
        <v>3225</v>
      </c>
      <c r="U734" s="77">
        <v>30390456</v>
      </c>
      <c r="V734" s="77">
        <v>14.75</v>
      </c>
      <c r="W734" s="77" t="s">
        <v>2552</v>
      </c>
      <c r="X734" s="77">
        <v>400</v>
      </c>
      <c r="Y734" s="77">
        <v>768</v>
      </c>
      <c r="Z734" s="77">
        <v>24</v>
      </c>
      <c r="AA734" s="89">
        <f t="shared" si="96"/>
        <v>0.30719999999999997</v>
      </c>
      <c r="AB734" s="77" t="s">
        <v>88</v>
      </c>
      <c r="AC734" s="78">
        <v>44712</v>
      </c>
      <c r="AD734" s="77"/>
      <c r="AE734" s="77" t="s">
        <v>2142</v>
      </c>
      <c r="AF734" s="77" t="str">
        <f t="shared" si="97"/>
        <v>CA7088040833T</v>
      </c>
      <c r="AG734" s="77">
        <f t="shared" si="98"/>
        <v>768</v>
      </c>
      <c r="AH734" s="77">
        <f t="shared" si="99"/>
        <v>24</v>
      </c>
      <c r="AI734" s="89">
        <f t="shared" si="100"/>
        <v>0.30719999999999997</v>
      </c>
      <c r="AJ734" s="77" t="s">
        <v>2143</v>
      </c>
      <c r="AK734" s="77" t="s">
        <v>3872</v>
      </c>
      <c r="AL734" s="78">
        <v>44680</v>
      </c>
      <c r="AM734" s="78">
        <v>44680</v>
      </c>
      <c r="AN734" s="78">
        <v>44684</v>
      </c>
      <c r="AO734" s="78">
        <v>44684</v>
      </c>
      <c r="AP734" s="78">
        <v>44684</v>
      </c>
      <c r="AQ734" s="77" t="s">
        <v>89</v>
      </c>
      <c r="AR734" s="77"/>
      <c r="AS734" s="77" t="s">
        <v>3872</v>
      </c>
      <c r="AT734" s="78"/>
      <c r="AU734" s="78"/>
      <c r="AV734" s="78"/>
      <c r="AW734" s="77" t="s">
        <v>1198</v>
      </c>
      <c r="AX734" s="77" t="s">
        <v>116</v>
      </c>
      <c r="AY734" s="576"/>
      <c r="AZ734" s="576"/>
      <c r="BA734" s="576"/>
      <c r="BB734" s="576"/>
      <c r="BC734" s="576"/>
      <c r="BD734" s="576"/>
      <c r="BE734" s="77">
        <f t="shared" si="101"/>
        <v>19</v>
      </c>
      <c r="BF734" s="77">
        <f t="shared" si="102"/>
        <v>4</v>
      </c>
      <c r="BG734" s="77">
        <f t="shared" si="103"/>
        <v>2022</v>
      </c>
      <c r="BH734" s="89"/>
    </row>
    <row r="735" spans="1:60">
      <c r="A735" s="77" t="s">
        <v>428</v>
      </c>
      <c r="B735" s="77" t="s">
        <v>1264</v>
      </c>
      <c r="C735" s="77" t="s">
        <v>3875</v>
      </c>
      <c r="D735" s="78">
        <v>44679</v>
      </c>
      <c r="E735" s="77" t="s">
        <v>3876</v>
      </c>
      <c r="F735" s="77" t="s">
        <v>2135</v>
      </c>
      <c r="G735" s="77" t="s">
        <v>2136</v>
      </c>
      <c r="H735" s="77" t="s">
        <v>2137</v>
      </c>
      <c r="I735" s="77" t="s">
        <v>2138</v>
      </c>
      <c r="J735" s="77" t="s">
        <v>110</v>
      </c>
      <c r="K735" s="77">
        <v>90248</v>
      </c>
      <c r="L735" s="77" t="s">
        <v>195</v>
      </c>
      <c r="M735" s="77" t="s">
        <v>3877</v>
      </c>
      <c r="N735" s="77" t="s">
        <v>3878</v>
      </c>
      <c r="O735" s="77" t="s">
        <v>205</v>
      </c>
      <c r="P735" s="77">
        <v>85226</v>
      </c>
      <c r="Q735" s="77" t="s">
        <v>1267</v>
      </c>
      <c r="R735" s="77"/>
      <c r="S735" s="77"/>
      <c r="T735" s="77" t="s">
        <v>3879</v>
      </c>
      <c r="U735" s="77">
        <v>30390156</v>
      </c>
      <c r="V735" s="77">
        <v>14.75</v>
      </c>
      <c r="W735" s="77" t="s">
        <v>163</v>
      </c>
      <c r="X735" s="77">
        <v>400</v>
      </c>
      <c r="Y735" s="77">
        <v>768</v>
      </c>
      <c r="Z735" s="77">
        <v>24</v>
      </c>
      <c r="AA735" s="89">
        <f t="shared" si="96"/>
        <v>0.30719999999999997</v>
      </c>
      <c r="AB735" s="77" t="s">
        <v>88</v>
      </c>
      <c r="AC735" s="78">
        <v>44712</v>
      </c>
      <c r="AD735" s="77"/>
      <c r="AE735" s="77" t="s">
        <v>2142</v>
      </c>
      <c r="AF735" s="77" t="str">
        <f t="shared" si="97"/>
        <v>CA9141042810T</v>
      </c>
      <c r="AG735" s="77">
        <f t="shared" si="98"/>
        <v>768</v>
      </c>
      <c r="AH735" s="77">
        <f t="shared" si="99"/>
        <v>24</v>
      </c>
      <c r="AI735" s="89">
        <f t="shared" si="100"/>
        <v>0.30719999999999997</v>
      </c>
      <c r="AJ735" s="77" t="s">
        <v>2143</v>
      </c>
      <c r="AK735" s="77" t="s">
        <v>3875</v>
      </c>
      <c r="AL735" s="78">
        <v>44680</v>
      </c>
      <c r="AM735" s="78">
        <v>44680</v>
      </c>
      <c r="AN735" s="78">
        <v>44684</v>
      </c>
      <c r="AO735" s="78">
        <v>44684</v>
      </c>
      <c r="AP735" s="78">
        <v>44684</v>
      </c>
      <c r="AQ735" s="77" t="s">
        <v>89</v>
      </c>
      <c r="AR735" s="77"/>
      <c r="AS735" s="77" t="s">
        <v>3875</v>
      </c>
      <c r="AT735" s="78"/>
      <c r="AU735" s="78"/>
      <c r="AV735" s="78"/>
      <c r="AW735" s="77" t="s">
        <v>1198</v>
      </c>
      <c r="AX735" s="77" t="s">
        <v>116</v>
      </c>
      <c r="AY735" s="576">
        <v>1904</v>
      </c>
      <c r="AZ735" s="576"/>
      <c r="BA735" s="576"/>
      <c r="BB735" s="576"/>
      <c r="BC735" s="576"/>
      <c r="BD735" s="576"/>
      <c r="BE735" s="77">
        <f t="shared" si="101"/>
        <v>19</v>
      </c>
      <c r="BF735" s="77">
        <f t="shared" si="102"/>
        <v>4</v>
      </c>
      <c r="BG735" s="77">
        <f t="shared" si="103"/>
        <v>2022</v>
      </c>
      <c r="BH735" s="89"/>
    </row>
    <row r="736" spans="1:60">
      <c r="A736" s="77" t="s">
        <v>428</v>
      </c>
      <c r="B736" s="77" t="s">
        <v>79</v>
      </c>
      <c r="C736" s="142" t="s">
        <v>3880</v>
      </c>
      <c r="D736" s="78">
        <v>44676</v>
      </c>
      <c r="E736" s="142" t="s">
        <v>3881</v>
      </c>
      <c r="F736" s="77" t="s">
        <v>2135</v>
      </c>
      <c r="G736" s="77" t="s">
        <v>2136</v>
      </c>
      <c r="H736" s="77" t="s">
        <v>2137</v>
      </c>
      <c r="I736" s="77" t="s">
        <v>2138</v>
      </c>
      <c r="J736" s="77" t="s">
        <v>110</v>
      </c>
      <c r="K736" s="77">
        <v>90248</v>
      </c>
      <c r="L736" s="142" t="s">
        <v>727</v>
      </c>
      <c r="M736" s="142" t="s">
        <v>3882</v>
      </c>
      <c r="N736" s="77" t="s">
        <v>1929</v>
      </c>
      <c r="O736" s="77" t="s">
        <v>388</v>
      </c>
      <c r="P736" s="77">
        <v>60517</v>
      </c>
      <c r="Q736" s="77" t="s">
        <v>1267</v>
      </c>
      <c r="R736" s="77"/>
      <c r="S736" s="77"/>
      <c r="T736" s="77"/>
      <c r="U736" s="142">
        <v>30390156</v>
      </c>
      <c r="V736" s="77">
        <v>14.75</v>
      </c>
      <c r="W736" s="142" t="s">
        <v>2552</v>
      </c>
      <c r="X736" s="77">
        <v>400</v>
      </c>
      <c r="Y736" s="142">
        <v>768</v>
      </c>
      <c r="Z736" s="142">
        <v>24</v>
      </c>
      <c r="AA736" s="89">
        <f t="shared" si="96"/>
        <v>0.30719999999999997</v>
      </c>
      <c r="AB736" s="142" t="s">
        <v>70</v>
      </c>
      <c r="AC736" s="78">
        <v>44712</v>
      </c>
      <c r="AD736" s="77"/>
      <c r="AE736" s="77" t="s">
        <v>2142</v>
      </c>
      <c r="AF736" s="77" t="str">
        <f t="shared" si="97"/>
        <v>CA6946042514T</v>
      </c>
      <c r="AG736" s="77">
        <f t="shared" si="98"/>
        <v>768</v>
      </c>
      <c r="AH736" s="77">
        <f t="shared" si="99"/>
        <v>24</v>
      </c>
      <c r="AI736" s="89">
        <f t="shared" si="100"/>
        <v>0.30719999999999997</v>
      </c>
      <c r="AJ736" s="77" t="s">
        <v>2143</v>
      </c>
      <c r="AK736" s="142" t="s">
        <v>3880</v>
      </c>
      <c r="AL736" s="573">
        <v>44680</v>
      </c>
      <c r="AM736" s="573">
        <v>44680</v>
      </c>
      <c r="AN736" s="573">
        <v>44684</v>
      </c>
      <c r="AO736" s="78">
        <v>44684</v>
      </c>
      <c r="AP736" s="78">
        <v>44684</v>
      </c>
      <c r="AQ736" s="77" t="s">
        <v>89</v>
      </c>
      <c r="AR736" s="142"/>
      <c r="AS736" s="142" t="s">
        <v>3880</v>
      </c>
      <c r="AT736" s="78"/>
      <c r="AU736" s="78"/>
      <c r="AV736" s="78"/>
      <c r="AW736" s="142" t="s">
        <v>1198</v>
      </c>
      <c r="AX736" s="77" t="s">
        <v>116</v>
      </c>
      <c r="AY736" s="576">
        <v>5305.8</v>
      </c>
      <c r="AZ736" s="576"/>
      <c r="BA736" s="576"/>
      <c r="BB736" s="576"/>
      <c r="BC736" s="576"/>
      <c r="BD736" s="576"/>
      <c r="BE736" s="77">
        <f t="shared" si="101"/>
        <v>19</v>
      </c>
      <c r="BF736" s="77">
        <f t="shared" si="102"/>
        <v>4</v>
      </c>
      <c r="BG736" s="77">
        <f t="shared" si="103"/>
        <v>2022</v>
      </c>
      <c r="BH736" s="89"/>
    </row>
    <row r="737" spans="1:60">
      <c r="A737" s="77" t="s">
        <v>428</v>
      </c>
      <c r="B737" s="77" t="s">
        <v>56</v>
      </c>
      <c r="C737" s="77" t="s">
        <v>3883</v>
      </c>
      <c r="D737" s="78">
        <v>44659</v>
      </c>
      <c r="E737" s="77" t="s">
        <v>3884</v>
      </c>
      <c r="F737" s="77" t="s">
        <v>2135</v>
      </c>
      <c r="G737" s="77" t="s">
        <v>2574</v>
      </c>
      <c r="H737" s="77" t="s">
        <v>2575</v>
      </c>
      <c r="I737" s="77" t="s">
        <v>2576</v>
      </c>
      <c r="J737" s="77" t="s">
        <v>110</v>
      </c>
      <c r="K737" s="77">
        <v>90501</v>
      </c>
      <c r="L737" s="77" t="s">
        <v>195</v>
      </c>
      <c r="M737" s="77" t="s">
        <v>3885</v>
      </c>
      <c r="N737" s="77" t="s">
        <v>204</v>
      </c>
      <c r="O737" s="77" t="s">
        <v>205</v>
      </c>
      <c r="P737" s="77">
        <v>85008</v>
      </c>
      <c r="Q737" s="77" t="s">
        <v>1267</v>
      </c>
      <c r="R737" s="77"/>
      <c r="S737" s="77"/>
      <c r="T737" s="77"/>
      <c r="U737" s="77">
        <v>30390156</v>
      </c>
      <c r="V737" s="142">
        <v>14.75</v>
      </c>
      <c r="W737" s="77" t="s">
        <v>3886</v>
      </c>
      <c r="X737" s="77">
        <v>400</v>
      </c>
      <c r="Y737" s="77">
        <v>768</v>
      </c>
      <c r="Z737" s="77">
        <v>24</v>
      </c>
      <c r="AA737" s="89">
        <f t="shared" si="96"/>
        <v>0.30719999999999997</v>
      </c>
      <c r="AB737" s="77" t="s">
        <v>88</v>
      </c>
      <c r="AC737" s="78">
        <v>44712</v>
      </c>
      <c r="AD737" s="77"/>
      <c r="AE737" s="77" t="s">
        <v>2142</v>
      </c>
      <c r="AF737" s="77" t="str">
        <f t="shared" si="97"/>
        <v>CA4662040822T</v>
      </c>
      <c r="AG737" s="77">
        <f t="shared" si="98"/>
        <v>768</v>
      </c>
      <c r="AH737" s="77">
        <f t="shared" si="99"/>
        <v>24</v>
      </c>
      <c r="AI737" s="89">
        <f t="shared" si="100"/>
        <v>0.30719999999999997</v>
      </c>
      <c r="AJ737" s="77" t="s">
        <v>2143</v>
      </c>
      <c r="AK737" s="77" t="s">
        <v>3883</v>
      </c>
      <c r="AL737" s="78">
        <v>44683</v>
      </c>
      <c r="AM737" s="78">
        <v>44683</v>
      </c>
      <c r="AN737" s="78">
        <v>44684</v>
      </c>
      <c r="AO737" s="78">
        <v>44684</v>
      </c>
      <c r="AP737" s="78">
        <v>44684</v>
      </c>
      <c r="AQ737" s="77" t="s">
        <v>89</v>
      </c>
      <c r="AR737" s="77"/>
      <c r="AS737" s="77" t="s">
        <v>3883</v>
      </c>
      <c r="AT737" s="78"/>
      <c r="AU737" s="78"/>
      <c r="AV737" s="78"/>
      <c r="AW737" s="77" t="s">
        <v>1198</v>
      </c>
      <c r="AX737" s="77" t="s">
        <v>116</v>
      </c>
      <c r="AY737" s="576">
        <v>1654.24</v>
      </c>
      <c r="AZ737" s="576"/>
      <c r="BA737" s="576"/>
      <c r="BB737" s="576"/>
      <c r="BC737" s="576"/>
      <c r="BD737" s="576"/>
      <c r="BE737" s="77">
        <f t="shared" si="101"/>
        <v>19</v>
      </c>
      <c r="BF737" s="77">
        <f t="shared" si="102"/>
        <v>5</v>
      </c>
      <c r="BG737" s="77">
        <f t="shared" si="103"/>
        <v>2022</v>
      </c>
      <c r="BH737" s="89"/>
    </row>
    <row r="738" spans="1:60">
      <c r="A738" s="77" t="s">
        <v>55</v>
      </c>
      <c r="B738" s="77" t="s">
        <v>56</v>
      </c>
      <c r="C738" s="142" t="s">
        <v>3887</v>
      </c>
      <c r="D738" s="78">
        <v>44672</v>
      </c>
      <c r="E738" s="142" t="s">
        <v>502</v>
      </c>
      <c r="F738" s="77" t="s">
        <v>2135</v>
      </c>
      <c r="G738" s="77" t="s">
        <v>2136</v>
      </c>
      <c r="H738" s="77" t="s">
        <v>2137</v>
      </c>
      <c r="I738" s="77" t="s">
        <v>2138</v>
      </c>
      <c r="J738" s="77" t="s">
        <v>110</v>
      </c>
      <c r="K738" s="77">
        <v>90248</v>
      </c>
      <c r="L738" s="142" t="s">
        <v>503</v>
      </c>
      <c r="M738" s="142" t="s">
        <v>3888</v>
      </c>
      <c r="N738" s="77" t="s">
        <v>505</v>
      </c>
      <c r="O738" s="77" t="s">
        <v>361</v>
      </c>
      <c r="P738" s="77">
        <v>89431</v>
      </c>
      <c r="Q738" s="77" t="s">
        <v>1267</v>
      </c>
      <c r="R738" s="77" t="s">
        <v>3889</v>
      </c>
      <c r="S738" s="77" t="s">
        <v>507</v>
      </c>
      <c r="T738" s="77" t="s">
        <v>3890</v>
      </c>
      <c r="U738" s="142">
        <v>12005833</v>
      </c>
      <c r="V738" s="142">
        <v>0</v>
      </c>
      <c r="W738" s="142" t="s">
        <v>3891</v>
      </c>
      <c r="X738" s="77">
        <v>475</v>
      </c>
      <c r="Y738" s="77">
        <v>540</v>
      </c>
      <c r="Z738" s="77">
        <v>18</v>
      </c>
      <c r="AA738" s="89">
        <f t="shared" si="96"/>
        <v>0.25650000000000001</v>
      </c>
      <c r="AB738" s="142" t="s">
        <v>70</v>
      </c>
      <c r="AC738" s="78">
        <v>44712</v>
      </c>
      <c r="AD738" s="77"/>
      <c r="AE738" s="77" t="s">
        <v>2142</v>
      </c>
      <c r="AF738" s="77" t="str">
        <f t="shared" si="97"/>
        <v>CA9183042106T</v>
      </c>
      <c r="AG738" s="77">
        <f t="shared" si="98"/>
        <v>540</v>
      </c>
      <c r="AH738" s="77">
        <f t="shared" si="99"/>
        <v>18</v>
      </c>
      <c r="AI738" s="89">
        <f t="shared" si="100"/>
        <v>0.25650000000000001</v>
      </c>
      <c r="AJ738" s="77" t="s">
        <v>2143</v>
      </c>
      <c r="AK738" s="142" t="s">
        <v>3887</v>
      </c>
      <c r="AL738" s="573">
        <v>44683</v>
      </c>
      <c r="AM738" s="573">
        <v>44683</v>
      </c>
      <c r="AN738" s="573">
        <v>44684</v>
      </c>
      <c r="AO738" s="78">
        <v>44684</v>
      </c>
      <c r="AP738" s="78">
        <v>44684</v>
      </c>
      <c r="AQ738" s="77" t="s">
        <v>89</v>
      </c>
      <c r="AR738" s="77"/>
      <c r="AS738" s="142" t="s">
        <v>3887</v>
      </c>
      <c r="AT738" s="78"/>
      <c r="AU738" s="78"/>
      <c r="AV738" s="78"/>
      <c r="AW738" s="142" t="s">
        <v>1198</v>
      </c>
      <c r="AX738" s="77" t="s">
        <v>116</v>
      </c>
      <c r="AY738" s="576">
        <v>2559.1999999999998</v>
      </c>
      <c r="AZ738" s="576"/>
      <c r="BA738" s="576"/>
      <c r="BB738" s="576"/>
      <c r="BC738" s="576"/>
      <c r="BD738" s="576"/>
      <c r="BE738" s="77">
        <f t="shared" si="101"/>
        <v>19</v>
      </c>
      <c r="BF738" s="77">
        <f t="shared" si="102"/>
        <v>5</v>
      </c>
      <c r="BG738" s="77">
        <f t="shared" si="103"/>
        <v>2022</v>
      </c>
      <c r="BH738" s="89"/>
    </row>
    <row r="739" spans="1:60">
      <c r="A739" s="77" t="s">
        <v>55</v>
      </c>
      <c r="B739" s="77" t="s">
        <v>56</v>
      </c>
      <c r="C739" s="142" t="s">
        <v>3892</v>
      </c>
      <c r="D739" s="78">
        <v>44672</v>
      </c>
      <c r="E739" s="142" t="s">
        <v>502</v>
      </c>
      <c r="F739" s="77" t="s">
        <v>2135</v>
      </c>
      <c r="G739" s="77" t="s">
        <v>2136</v>
      </c>
      <c r="H739" s="77" t="s">
        <v>2137</v>
      </c>
      <c r="I739" s="77" t="s">
        <v>2138</v>
      </c>
      <c r="J739" s="77" t="s">
        <v>110</v>
      </c>
      <c r="K739" s="77">
        <v>90248</v>
      </c>
      <c r="L739" s="142" t="s">
        <v>503</v>
      </c>
      <c r="M739" s="142" t="s">
        <v>3888</v>
      </c>
      <c r="N739" s="77" t="s">
        <v>505</v>
      </c>
      <c r="O739" s="77" t="s">
        <v>361</v>
      </c>
      <c r="P739" s="77">
        <v>89431</v>
      </c>
      <c r="Q739" s="77" t="s">
        <v>1267</v>
      </c>
      <c r="R739" s="77" t="s">
        <v>3889</v>
      </c>
      <c r="S739" s="77" t="s">
        <v>507</v>
      </c>
      <c r="T739" s="77" t="s">
        <v>3890</v>
      </c>
      <c r="U739" s="142">
        <v>12005833</v>
      </c>
      <c r="V739" s="142">
        <v>0</v>
      </c>
      <c r="W739" s="142" t="s">
        <v>3891</v>
      </c>
      <c r="X739" s="77">
        <v>475</v>
      </c>
      <c r="Y739" s="77">
        <v>540</v>
      </c>
      <c r="Z739" s="77">
        <v>18</v>
      </c>
      <c r="AA739" s="89">
        <f t="shared" si="96"/>
        <v>0.25650000000000001</v>
      </c>
      <c r="AB739" s="142" t="s">
        <v>70</v>
      </c>
      <c r="AC739" s="78">
        <v>44712</v>
      </c>
      <c r="AD739" s="77"/>
      <c r="AE739" s="77" t="s">
        <v>2142</v>
      </c>
      <c r="AF739" s="77" t="str">
        <f t="shared" si="97"/>
        <v>CA9183042107T</v>
      </c>
      <c r="AG739" s="77">
        <f t="shared" si="98"/>
        <v>540</v>
      </c>
      <c r="AH739" s="77">
        <f t="shared" si="99"/>
        <v>18</v>
      </c>
      <c r="AI739" s="89">
        <f t="shared" si="100"/>
        <v>0.25650000000000001</v>
      </c>
      <c r="AJ739" s="77" t="s">
        <v>2143</v>
      </c>
      <c r="AK739" s="142" t="s">
        <v>3892</v>
      </c>
      <c r="AL739" s="573">
        <v>44683</v>
      </c>
      <c r="AM739" s="573">
        <v>44683</v>
      </c>
      <c r="AN739" s="573">
        <v>44684</v>
      </c>
      <c r="AO739" s="78">
        <v>44684</v>
      </c>
      <c r="AP739" s="78">
        <v>44684</v>
      </c>
      <c r="AQ739" s="77" t="s">
        <v>89</v>
      </c>
      <c r="AR739" s="77"/>
      <c r="AS739" s="142" t="s">
        <v>3892</v>
      </c>
      <c r="AT739" s="78"/>
      <c r="AU739" s="78"/>
      <c r="AV739" s="78"/>
      <c r="AW739" s="142" t="s">
        <v>1198</v>
      </c>
      <c r="AX739" s="77" t="s">
        <v>116</v>
      </c>
      <c r="AY739" s="576">
        <v>2559.1999999999998</v>
      </c>
      <c r="AZ739" s="576"/>
      <c r="BA739" s="576"/>
      <c r="BB739" s="576"/>
      <c r="BC739" s="576"/>
      <c r="BD739" s="576"/>
      <c r="BE739" s="77">
        <f t="shared" si="101"/>
        <v>19</v>
      </c>
      <c r="BF739" s="77">
        <f t="shared" si="102"/>
        <v>5</v>
      </c>
      <c r="BG739" s="77">
        <f t="shared" si="103"/>
        <v>2022</v>
      </c>
      <c r="BH739" s="89"/>
    </row>
    <row r="740" spans="1:60">
      <c r="A740" s="77" t="s">
        <v>428</v>
      </c>
      <c r="B740" s="77" t="s">
        <v>56</v>
      </c>
      <c r="C740" s="77" t="s">
        <v>3893</v>
      </c>
      <c r="D740" s="78">
        <v>44678</v>
      </c>
      <c r="E740" s="77" t="s">
        <v>3816</v>
      </c>
      <c r="F740" s="77" t="s">
        <v>2135</v>
      </c>
      <c r="G740" s="77" t="s">
        <v>2147</v>
      </c>
      <c r="H740" s="77" t="s">
        <v>2148</v>
      </c>
      <c r="I740" s="77" t="s">
        <v>531</v>
      </c>
      <c r="J740" s="77" t="s">
        <v>110</v>
      </c>
      <c r="K740" s="77">
        <v>91761</v>
      </c>
      <c r="L740" s="77" t="s">
        <v>1701</v>
      </c>
      <c r="M740" s="77" t="s">
        <v>1195</v>
      </c>
      <c r="N740" s="77" t="s">
        <v>1196</v>
      </c>
      <c r="O740" s="77" t="s">
        <v>110</v>
      </c>
      <c r="P740" s="77">
        <v>92407</v>
      </c>
      <c r="Q740" s="77" t="s">
        <v>1267</v>
      </c>
      <c r="R740" s="77"/>
      <c r="S740" s="77"/>
      <c r="T740" s="77"/>
      <c r="U740" s="77">
        <v>30390256</v>
      </c>
      <c r="V740" s="142">
        <v>14.75</v>
      </c>
      <c r="W740" s="77" t="s">
        <v>3787</v>
      </c>
      <c r="X740" s="77">
        <v>400</v>
      </c>
      <c r="Y740" s="77">
        <v>624</v>
      </c>
      <c r="Z740" s="77">
        <v>24</v>
      </c>
      <c r="AA740" s="89">
        <f t="shared" si="96"/>
        <v>0.24959999999999999</v>
      </c>
      <c r="AB740" s="77" t="s">
        <v>70</v>
      </c>
      <c r="AC740" s="78">
        <v>44712</v>
      </c>
      <c r="AD740" s="77"/>
      <c r="AE740" s="77" t="s">
        <v>2142</v>
      </c>
      <c r="AF740" s="77" t="str">
        <f t="shared" si="97"/>
        <v>CA2022042712T</v>
      </c>
      <c r="AG740" s="77">
        <f t="shared" si="98"/>
        <v>624</v>
      </c>
      <c r="AH740" s="77">
        <f t="shared" si="99"/>
        <v>24</v>
      </c>
      <c r="AI740" s="89">
        <f t="shared" si="100"/>
        <v>0.24959999999999999</v>
      </c>
      <c r="AJ740" s="77" t="s">
        <v>2143</v>
      </c>
      <c r="AK740" s="77" t="s">
        <v>3893</v>
      </c>
      <c r="AL740" s="573">
        <v>44684</v>
      </c>
      <c r="AM740" s="573">
        <v>44684</v>
      </c>
      <c r="AN740" s="573">
        <v>44684</v>
      </c>
      <c r="AO740" s="78">
        <v>44684</v>
      </c>
      <c r="AP740" s="78">
        <v>44684</v>
      </c>
      <c r="AQ740" s="77" t="s">
        <v>89</v>
      </c>
      <c r="AR740" s="77"/>
      <c r="AS740" s="77" t="s">
        <v>3893</v>
      </c>
      <c r="AT740" s="78"/>
      <c r="AU740" s="78"/>
      <c r="AV740" s="78"/>
      <c r="AW740" s="77" t="s">
        <v>1198</v>
      </c>
      <c r="AX740" s="77" t="s">
        <v>116</v>
      </c>
      <c r="AY740" s="576">
        <v>644</v>
      </c>
      <c r="AZ740" s="576"/>
      <c r="BA740" s="576"/>
      <c r="BB740" s="576"/>
      <c r="BC740" s="576"/>
      <c r="BD740" s="576"/>
      <c r="BE740" s="77">
        <f t="shared" si="101"/>
        <v>19</v>
      </c>
      <c r="BF740" s="77">
        <f t="shared" si="102"/>
        <v>5</v>
      </c>
      <c r="BG740" s="77">
        <f t="shared" si="103"/>
        <v>2022</v>
      </c>
      <c r="BH740" s="89"/>
    </row>
    <row r="741" spans="1:60">
      <c r="A741" s="77" t="s">
        <v>428</v>
      </c>
      <c r="B741" s="77" t="s">
        <v>56</v>
      </c>
      <c r="C741" s="77" t="s">
        <v>3894</v>
      </c>
      <c r="D741" s="78">
        <v>44678</v>
      </c>
      <c r="E741" s="77" t="s">
        <v>3816</v>
      </c>
      <c r="F741" s="77" t="s">
        <v>2135</v>
      </c>
      <c r="G741" s="77" t="s">
        <v>2136</v>
      </c>
      <c r="H741" s="77" t="s">
        <v>2137</v>
      </c>
      <c r="I741" s="77" t="s">
        <v>2138</v>
      </c>
      <c r="J741" s="77" t="s">
        <v>110</v>
      </c>
      <c r="K741" s="77">
        <v>90248</v>
      </c>
      <c r="L741" s="77" t="s">
        <v>1701</v>
      </c>
      <c r="M741" s="77" t="s">
        <v>1195</v>
      </c>
      <c r="N741" s="77" t="s">
        <v>1196</v>
      </c>
      <c r="O741" s="77" t="s">
        <v>110</v>
      </c>
      <c r="P741" s="77">
        <v>92407</v>
      </c>
      <c r="Q741" s="77" t="s">
        <v>1267</v>
      </c>
      <c r="R741" s="77"/>
      <c r="S741" s="77"/>
      <c r="T741" s="77"/>
      <c r="U741" s="77">
        <v>30390256</v>
      </c>
      <c r="V741" s="142">
        <v>14.75</v>
      </c>
      <c r="W741" s="77" t="s">
        <v>3787</v>
      </c>
      <c r="X741" s="77">
        <v>400</v>
      </c>
      <c r="Y741" s="77">
        <v>624</v>
      </c>
      <c r="Z741" s="77">
        <v>24</v>
      </c>
      <c r="AA741" s="89">
        <f t="shared" si="96"/>
        <v>0.24959999999999999</v>
      </c>
      <c r="AB741" s="77" t="s">
        <v>70</v>
      </c>
      <c r="AC741" s="78">
        <v>44712</v>
      </c>
      <c r="AD741" s="77"/>
      <c r="AE741" s="77" t="s">
        <v>2142</v>
      </c>
      <c r="AF741" s="77" t="str">
        <f t="shared" si="97"/>
        <v>CA2022042713TX</v>
      </c>
      <c r="AG741" s="77">
        <f t="shared" si="98"/>
        <v>624</v>
      </c>
      <c r="AH741" s="77">
        <f t="shared" si="99"/>
        <v>24</v>
      </c>
      <c r="AI741" s="89">
        <f t="shared" si="100"/>
        <v>0.24959999999999999</v>
      </c>
      <c r="AJ741" s="77" t="s">
        <v>2143</v>
      </c>
      <c r="AK741" s="77" t="s">
        <v>3894</v>
      </c>
      <c r="AL741" s="573">
        <v>44684</v>
      </c>
      <c r="AM741" s="573">
        <v>44684</v>
      </c>
      <c r="AN741" s="573">
        <v>44684</v>
      </c>
      <c r="AO741" s="78">
        <v>44684</v>
      </c>
      <c r="AP741" s="78">
        <v>44684</v>
      </c>
      <c r="AQ741" s="77" t="s">
        <v>89</v>
      </c>
      <c r="AR741" s="77"/>
      <c r="AS741" s="77" t="s">
        <v>3894</v>
      </c>
      <c r="AT741" s="78"/>
      <c r="AU741" s="78"/>
      <c r="AV741" s="78"/>
      <c r="AW741" s="77" t="s">
        <v>1198</v>
      </c>
      <c r="AX741" s="77" t="s">
        <v>116</v>
      </c>
      <c r="AY741" s="576"/>
      <c r="AZ741" s="576"/>
      <c r="BA741" s="576"/>
      <c r="BB741" s="576"/>
      <c r="BC741" s="576"/>
      <c r="BD741" s="576"/>
      <c r="BE741" s="77">
        <f t="shared" si="101"/>
        <v>19</v>
      </c>
      <c r="BF741" s="77">
        <f t="shared" si="102"/>
        <v>5</v>
      </c>
      <c r="BG741" s="77">
        <f t="shared" si="103"/>
        <v>2022</v>
      </c>
      <c r="BH741" s="89"/>
    </row>
    <row r="742" spans="1:60">
      <c r="A742" s="77" t="s">
        <v>428</v>
      </c>
      <c r="B742" s="77" t="s">
        <v>56</v>
      </c>
      <c r="C742" s="77" t="s">
        <v>3895</v>
      </c>
      <c r="D742" s="78">
        <v>44678</v>
      </c>
      <c r="E742" s="77" t="s">
        <v>3816</v>
      </c>
      <c r="F742" s="77" t="s">
        <v>2135</v>
      </c>
      <c r="G742" s="77" t="s">
        <v>2136</v>
      </c>
      <c r="H742" s="77" t="s">
        <v>2137</v>
      </c>
      <c r="I742" s="77" t="s">
        <v>2138</v>
      </c>
      <c r="J742" s="77" t="s">
        <v>110</v>
      </c>
      <c r="K742" s="77">
        <v>90248</v>
      </c>
      <c r="L742" s="77" t="s">
        <v>1701</v>
      </c>
      <c r="M742" s="77" t="s">
        <v>1195</v>
      </c>
      <c r="N742" s="77" t="s">
        <v>1196</v>
      </c>
      <c r="O742" s="77" t="s">
        <v>110</v>
      </c>
      <c r="P742" s="77">
        <v>92407</v>
      </c>
      <c r="Q742" s="77" t="s">
        <v>1267</v>
      </c>
      <c r="R742" s="77"/>
      <c r="S742" s="77"/>
      <c r="T742" s="77"/>
      <c r="U742" s="77">
        <v>30390256</v>
      </c>
      <c r="V742" s="142">
        <v>14.75</v>
      </c>
      <c r="W742" s="77" t="s">
        <v>3787</v>
      </c>
      <c r="X742" s="77">
        <v>400</v>
      </c>
      <c r="Y742" s="77">
        <v>624</v>
      </c>
      <c r="Z742" s="77">
        <v>24</v>
      </c>
      <c r="AA742" s="89">
        <f t="shared" si="96"/>
        <v>0.24959999999999999</v>
      </c>
      <c r="AB742" s="77" t="s">
        <v>70</v>
      </c>
      <c r="AC742" s="78">
        <v>44712</v>
      </c>
      <c r="AD742" s="77"/>
      <c r="AE742" s="77" t="s">
        <v>2142</v>
      </c>
      <c r="AF742" s="77" t="str">
        <f t="shared" si="97"/>
        <v>CA2022042714T</v>
      </c>
      <c r="AG742" s="77">
        <f t="shared" si="98"/>
        <v>624</v>
      </c>
      <c r="AH742" s="77">
        <f t="shared" si="99"/>
        <v>24</v>
      </c>
      <c r="AI742" s="89">
        <f t="shared" si="100"/>
        <v>0.24959999999999999</v>
      </c>
      <c r="AJ742" s="77" t="s">
        <v>2143</v>
      </c>
      <c r="AK742" s="77" t="s">
        <v>3895</v>
      </c>
      <c r="AL742" s="573">
        <v>44684</v>
      </c>
      <c r="AM742" s="573">
        <v>44684</v>
      </c>
      <c r="AN742" s="573">
        <v>44684</v>
      </c>
      <c r="AO742" s="78">
        <v>44684</v>
      </c>
      <c r="AP742" s="78">
        <v>44684</v>
      </c>
      <c r="AQ742" s="77" t="s">
        <v>89</v>
      </c>
      <c r="AR742" s="77"/>
      <c r="AS742" s="77" t="s">
        <v>3895</v>
      </c>
      <c r="AT742" s="78"/>
      <c r="AU742" s="78"/>
      <c r="AV742" s="78"/>
      <c r="AW742" s="77" t="s">
        <v>1198</v>
      </c>
      <c r="AX742" s="77" t="s">
        <v>116</v>
      </c>
      <c r="AY742" s="576">
        <v>756</v>
      </c>
      <c r="AZ742" s="576"/>
      <c r="BA742" s="576"/>
      <c r="BB742" s="576"/>
      <c r="BC742" s="576"/>
      <c r="BD742" s="576"/>
      <c r="BE742" s="77">
        <f t="shared" si="101"/>
        <v>19</v>
      </c>
      <c r="BF742" s="77">
        <f t="shared" si="102"/>
        <v>5</v>
      </c>
      <c r="BG742" s="77">
        <f t="shared" si="103"/>
        <v>2022</v>
      </c>
      <c r="BH742" s="89"/>
    </row>
    <row r="743" spans="1:60">
      <c r="A743" s="77" t="s">
        <v>428</v>
      </c>
      <c r="B743" s="77" t="s">
        <v>56</v>
      </c>
      <c r="C743" s="77" t="s">
        <v>3896</v>
      </c>
      <c r="D743" s="78">
        <v>44678</v>
      </c>
      <c r="E743" s="77" t="s">
        <v>3816</v>
      </c>
      <c r="F743" s="77" t="s">
        <v>2135</v>
      </c>
      <c r="G743" s="77" t="s">
        <v>2136</v>
      </c>
      <c r="H743" s="77" t="s">
        <v>2137</v>
      </c>
      <c r="I743" s="77" t="s">
        <v>2138</v>
      </c>
      <c r="J743" s="77" t="s">
        <v>110</v>
      </c>
      <c r="K743" s="77">
        <v>90248</v>
      </c>
      <c r="L743" s="77" t="s">
        <v>1701</v>
      </c>
      <c r="M743" s="77" t="s">
        <v>1195</v>
      </c>
      <c r="N743" s="77" t="s">
        <v>1196</v>
      </c>
      <c r="O743" s="77" t="s">
        <v>110</v>
      </c>
      <c r="P743" s="77">
        <v>92407</v>
      </c>
      <c r="Q743" s="77" t="s">
        <v>1267</v>
      </c>
      <c r="R743" s="77"/>
      <c r="S743" s="77"/>
      <c r="T743" s="77"/>
      <c r="U743" s="77">
        <v>30390256</v>
      </c>
      <c r="V743" s="142">
        <v>14.75</v>
      </c>
      <c r="W743" s="77" t="s">
        <v>3787</v>
      </c>
      <c r="X743" s="77">
        <v>400</v>
      </c>
      <c r="Y743" s="77">
        <v>624</v>
      </c>
      <c r="Z743" s="77">
        <v>24</v>
      </c>
      <c r="AA743" s="89">
        <f t="shared" si="96"/>
        <v>0.24959999999999999</v>
      </c>
      <c r="AB743" s="77" t="s">
        <v>70</v>
      </c>
      <c r="AC743" s="78">
        <v>44712</v>
      </c>
      <c r="AD743" s="77"/>
      <c r="AE743" s="77" t="s">
        <v>2142</v>
      </c>
      <c r="AF743" s="77" t="str">
        <f t="shared" si="97"/>
        <v>CA2022042715T</v>
      </c>
      <c r="AG743" s="77">
        <f t="shared" si="98"/>
        <v>624</v>
      </c>
      <c r="AH743" s="77">
        <f t="shared" si="99"/>
        <v>24</v>
      </c>
      <c r="AI743" s="89">
        <f t="shared" si="100"/>
        <v>0.24959999999999999</v>
      </c>
      <c r="AJ743" s="77" t="s">
        <v>2143</v>
      </c>
      <c r="AK743" s="77" t="s">
        <v>3896</v>
      </c>
      <c r="AL743" s="573">
        <v>44684</v>
      </c>
      <c r="AM743" s="573">
        <v>44684</v>
      </c>
      <c r="AN743" s="573">
        <v>44684</v>
      </c>
      <c r="AO743" s="78">
        <v>44684</v>
      </c>
      <c r="AP743" s="78">
        <v>44684</v>
      </c>
      <c r="AQ743" s="77" t="s">
        <v>89</v>
      </c>
      <c r="AR743" s="77"/>
      <c r="AS743" s="77" t="s">
        <v>3896</v>
      </c>
      <c r="AT743" s="78"/>
      <c r="AU743" s="78"/>
      <c r="AV743" s="78"/>
      <c r="AW743" s="77" t="s">
        <v>1198</v>
      </c>
      <c r="AX743" s="77" t="s">
        <v>116</v>
      </c>
      <c r="AY743" s="576">
        <v>756</v>
      </c>
      <c r="AZ743" s="576"/>
      <c r="BA743" s="576"/>
      <c r="BB743" s="576"/>
      <c r="BC743" s="576"/>
      <c r="BD743" s="576"/>
      <c r="BE743" s="77">
        <f t="shared" si="101"/>
        <v>19</v>
      </c>
      <c r="BF743" s="77">
        <f t="shared" si="102"/>
        <v>5</v>
      </c>
      <c r="BG743" s="77">
        <f t="shared" si="103"/>
        <v>2022</v>
      </c>
      <c r="BH743" s="89"/>
    </row>
    <row r="744" spans="1:60">
      <c r="A744" s="77" t="s">
        <v>428</v>
      </c>
      <c r="B744" s="77" t="s">
        <v>56</v>
      </c>
      <c r="C744" s="77" t="s">
        <v>3897</v>
      </c>
      <c r="D744" s="78">
        <v>44664</v>
      </c>
      <c r="E744" s="77">
        <v>114166</v>
      </c>
      <c r="F744" s="77" t="s">
        <v>2135</v>
      </c>
      <c r="G744" s="77" t="s">
        <v>2136</v>
      </c>
      <c r="H744" s="77" t="s">
        <v>2137</v>
      </c>
      <c r="I744" s="77" t="s">
        <v>2138</v>
      </c>
      <c r="J744" s="77" t="s">
        <v>110</v>
      </c>
      <c r="K744" s="77">
        <v>90248</v>
      </c>
      <c r="L744" s="77" t="s">
        <v>2159</v>
      </c>
      <c r="M744" s="77" t="s">
        <v>3898</v>
      </c>
      <c r="N744" s="77" t="s">
        <v>343</v>
      </c>
      <c r="O744" s="77" t="s">
        <v>299</v>
      </c>
      <c r="P744" s="77">
        <v>21075</v>
      </c>
      <c r="Q744" s="77" t="s">
        <v>1267</v>
      </c>
      <c r="R744" s="77"/>
      <c r="S744" s="77"/>
      <c r="T744" s="77" t="s">
        <v>3498</v>
      </c>
      <c r="U744" s="77">
        <v>30390456</v>
      </c>
      <c r="V744" s="77">
        <v>14.75</v>
      </c>
      <c r="W744" s="77" t="s">
        <v>2141</v>
      </c>
      <c r="X744" s="77">
        <v>400</v>
      </c>
      <c r="Y744" s="77">
        <v>832</v>
      </c>
      <c r="Z744" s="77">
        <v>26</v>
      </c>
      <c r="AA744" s="89">
        <f t="shared" si="96"/>
        <v>0.33279999999999998</v>
      </c>
      <c r="AB744" s="77" t="s">
        <v>70</v>
      </c>
      <c r="AC744" s="78">
        <v>44712</v>
      </c>
      <c r="AD744" s="77"/>
      <c r="AE744" s="77" t="s">
        <v>2142</v>
      </c>
      <c r="AF744" s="77" t="str">
        <f t="shared" si="97"/>
        <v>CA4166041325T</v>
      </c>
      <c r="AG744" s="77">
        <f t="shared" si="98"/>
        <v>832</v>
      </c>
      <c r="AH744" s="77">
        <f t="shared" si="99"/>
        <v>26</v>
      </c>
      <c r="AI744" s="89">
        <f t="shared" si="100"/>
        <v>0.33279999999999998</v>
      </c>
      <c r="AJ744" s="77" t="s">
        <v>2143</v>
      </c>
      <c r="AK744" s="77" t="s">
        <v>3897</v>
      </c>
      <c r="AL744" s="78">
        <v>44671</v>
      </c>
      <c r="AM744" s="78">
        <v>44671</v>
      </c>
      <c r="AN744" s="78">
        <v>44685</v>
      </c>
      <c r="AO744" s="78">
        <v>44685</v>
      </c>
      <c r="AP744" s="78">
        <v>44685</v>
      </c>
      <c r="AQ744" s="77" t="s">
        <v>89</v>
      </c>
      <c r="AR744" s="77"/>
      <c r="AS744" s="77" t="s">
        <v>3897</v>
      </c>
      <c r="AT744" s="78"/>
      <c r="AU744" s="78"/>
      <c r="AV744" s="78"/>
      <c r="AW744" s="77" t="s">
        <v>1198</v>
      </c>
      <c r="AX744" s="77" t="s">
        <v>116</v>
      </c>
      <c r="AY744" s="576"/>
      <c r="AZ744" s="576"/>
      <c r="BA744" s="576"/>
      <c r="BB744" s="576"/>
      <c r="BC744" s="576"/>
      <c r="BD744" s="576"/>
      <c r="BE744" s="77">
        <f t="shared" si="101"/>
        <v>19</v>
      </c>
      <c r="BF744" s="77">
        <f t="shared" si="102"/>
        <v>4</v>
      </c>
      <c r="BG744" s="77">
        <f t="shared" si="103"/>
        <v>2022</v>
      </c>
      <c r="BH744" s="89"/>
    </row>
    <row r="745" spans="1:60">
      <c r="A745" s="77" t="s">
        <v>428</v>
      </c>
      <c r="B745" s="77" t="s">
        <v>79</v>
      </c>
      <c r="C745" s="142" t="s">
        <v>3899</v>
      </c>
      <c r="D745" s="78">
        <v>44676</v>
      </c>
      <c r="E745" s="142" t="s">
        <v>3900</v>
      </c>
      <c r="F745" s="77" t="s">
        <v>2135</v>
      </c>
      <c r="G745" s="77" t="s">
        <v>2136</v>
      </c>
      <c r="H745" s="77" t="s">
        <v>2137</v>
      </c>
      <c r="I745" s="77" t="s">
        <v>2138</v>
      </c>
      <c r="J745" s="77" t="s">
        <v>110</v>
      </c>
      <c r="K745" s="77">
        <v>90248</v>
      </c>
      <c r="L745" s="142" t="s">
        <v>727</v>
      </c>
      <c r="M745" s="142" t="s">
        <v>3901</v>
      </c>
      <c r="N745" s="77" t="s">
        <v>628</v>
      </c>
      <c r="O745" s="77" t="s">
        <v>629</v>
      </c>
      <c r="P745" s="309" t="s">
        <v>630</v>
      </c>
      <c r="Q745" s="77" t="s">
        <v>1267</v>
      </c>
      <c r="R745" s="77"/>
      <c r="S745" s="77"/>
      <c r="T745" s="77"/>
      <c r="U745" s="142">
        <v>30390156</v>
      </c>
      <c r="V745" s="77">
        <v>14.75</v>
      </c>
      <c r="W745" s="142" t="s">
        <v>2552</v>
      </c>
      <c r="X745" s="77">
        <v>400</v>
      </c>
      <c r="Y745" s="142">
        <v>768</v>
      </c>
      <c r="Z745" s="142">
        <v>24</v>
      </c>
      <c r="AA745" s="89">
        <f t="shared" si="96"/>
        <v>0.30719999999999997</v>
      </c>
      <c r="AB745" s="142" t="s">
        <v>70</v>
      </c>
      <c r="AC745" s="78">
        <v>44712</v>
      </c>
      <c r="AD745" s="77"/>
      <c r="AE745" s="77" t="s">
        <v>2142</v>
      </c>
      <c r="AF745" s="77" t="str">
        <f t="shared" si="97"/>
        <v>CA6944042515T</v>
      </c>
      <c r="AG745" s="77">
        <f t="shared" si="98"/>
        <v>768</v>
      </c>
      <c r="AH745" s="77">
        <f t="shared" si="99"/>
        <v>24</v>
      </c>
      <c r="AI745" s="89">
        <f t="shared" si="100"/>
        <v>0.30719999999999997</v>
      </c>
      <c r="AJ745" s="77" t="s">
        <v>2143</v>
      </c>
      <c r="AK745" s="142" t="s">
        <v>3899</v>
      </c>
      <c r="AL745" s="573">
        <v>44680</v>
      </c>
      <c r="AM745" s="573">
        <v>44680</v>
      </c>
      <c r="AN745" s="573">
        <v>44685</v>
      </c>
      <c r="AO745" s="78">
        <v>44685</v>
      </c>
      <c r="AP745" s="78">
        <v>44685</v>
      </c>
      <c r="AQ745" s="77" t="s">
        <v>89</v>
      </c>
      <c r="AR745" s="142"/>
      <c r="AS745" s="142" t="s">
        <v>3899</v>
      </c>
      <c r="AT745" s="78"/>
      <c r="AU745" s="78"/>
      <c r="AV745" s="78"/>
      <c r="AW745" s="142" t="s">
        <v>1198</v>
      </c>
      <c r="AX745" s="77" t="s">
        <v>116</v>
      </c>
      <c r="AY745" s="576">
        <v>8602.5</v>
      </c>
      <c r="AZ745" s="576"/>
      <c r="BA745" s="576"/>
      <c r="BB745" s="576"/>
      <c r="BC745" s="576"/>
      <c r="BD745" s="576"/>
      <c r="BE745" s="77">
        <f t="shared" si="101"/>
        <v>19</v>
      </c>
      <c r="BF745" s="77">
        <f t="shared" si="102"/>
        <v>4</v>
      </c>
      <c r="BG745" s="77">
        <f t="shared" si="103"/>
        <v>2022</v>
      </c>
      <c r="BH745" s="89"/>
    </row>
    <row r="746" spans="1:60">
      <c r="A746" s="77" t="s">
        <v>428</v>
      </c>
      <c r="B746" s="77" t="s">
        <v>79</v>
      </c>
      <c r="C746" s="77" t="s">
        <v>3902</v>
      </c>
      <c r="D746" s="78">
        <v>44678</v>
      </c>
      <c r="E746" s="77" t="s">
        <v>3903</v>
      </c>
      <c r="F746" s="77" t="s">
        <v>2135</v>
      </c>
      <c r="G746" s="77" t="s">
        <v>2136</v>
      </c>
      <c r="H746" s="77" t="s">
        <v>2137</v>
      </c>
      <c r="I746" s="77" t="s">
        <v>2138</v>
      </c>
      <c r="J746" s="77" t="s">
        <v>110</v>
      </c>
      <c r="K746" s="77">
        <v>90248</v>
      </c>
      <c r="L746" s="77" t="s">
        <v>296</v>
      </c>
      <c r="M746" s="77" t="s">
        <v>1793</v>
      </c>
      <c r="N746" s="77" t="s">
        <v>298</v>
      </c>
      <c r="O746" s="77" t="s">
        <v>299</v>
      </c>
      <c r="P746" s="77">
        <v>21046</v>
      </c>
      <c r="Q746" s="77" t="s">
        <v>1267</v>
      </c>
      <c r="R746" s="77"/>
      <c r="S746" s="77"/>
      <c r="T746" s="77" t="s">
        <v>3904</v>
      </c>
      <c r="U746" s="77">
        <v>30390156</v>
      </c>
      <c r="V746" s="77">
        <v>14.75</v>
      </c>
      <c r="W746" s="77" t="s">
        <v>2552</v>
      </c>
      <c r="X746" s="77">
        <v>400</v>
      </c>
      <c r="Y746" s="77">
        <v>768</v>
      </c>
      <c r="Z746" s="77">
        <v>24</v>
      </c>
      <c r="AA746" s="89">
        <f t="shared" si="96"/>
        <v>0.30719999999999997</v>
      </c>
      <c r="AB746" s="77" t="s">
        <v>88</v>
      </c>
      <c r="AC746" s="78">
        <v>44712</v>
      </c>
      <c r="AD746" s="77"/>
      <c r="AE746" s="77" t="s">
        <v>2142</v>
      </c>
      <c r="AF746" s="77" t="str">
        <f t="shared" si="97"/>
        <v>CA4031427131T</v>
      </c>
      <c r="AG746" s="77">
        <f t="shared" si="98"/>
        <v>768</v>
      </c>
      <c r="AH746" s="77">
        <f t="shared" si="99"/>
        <v>24</v>
      </c>
      <c r="AI746" s="89">
        <f t="shared" si="100"/>
        <v>0.30719999999999997</v>
      </c>
      <c r="AJ746" s="77" t="s">
        <v>2143</v>
      </c>
      <c r="AK746" s="77" t="s">
        <v>3902</v>
      </c>
      <c r="AL746" s="78">
        <v>44680</v>
      </c>
      <c r="AM746" s="78">
        <v>44680</v>
      </c>
      <c r="AN746" s="78">
        <v>44685</v>
      </c>
      <c r="AO746" s="78">
        <v>44685</v>
      </c>
      <c r="AP746" s="78">
        <v>44685</v>
      </c>
      <c r="AQ746" s="77" t="s">
        <v>89</v>
      </c>
      <c r="AR746" s="77"/>
      <c r="AS746" s="77" t="s">
        <v>3902</v>
      </c>
      <c r="AT746" s="78"/>
      <c r="AU746" s="78"/>
      <c r="AV746" s="78"/>
      <c r="AW746" s="77" t="s">
        <v>1198</v>
      </c>
      <c r="AX746" s="77" t="s">
        <v>116</v>
      </c>
      <c r="AY746" s="576">
        <v>8103</v>
      </c>
      <c r="AZ746" s="576"/>
      <c r="BA746" s="576"/>
      <c r="BB746" s="576"/>
      <c r="BC746" s="576"/>
      <c r="BD746" s="576"/>
      <c r="BE746" s="77">
        <f t="shared" si="101"/>
        <v>19</v>
      </c>
      <c r="BF746" s="77">
        <f t="shared" si="102"/>
        <v>4</v>
      </c>
      <c r="BG746" s="77">
        <f t="shared" si="103"/>
        <v>2022</v>
      </c>
      <c r="BH746" s="89"/>
    </row>
    <row r="747" spans="1:60">
      <c r="A747" s="77" t="s">
        <v>428</v>
      </c>
      <c r="B747" s="77" t="s">
        <v>2132</v>
      </c>
      <c r="C747" s="77" t="s">
        <v>3905</v>
      </c>
      <c r="D747" s="78">
        <v>44683</v>
      </c>
      <c r="E747" s="77" t="s">
        <v>3906</v>
      </c>
      <c r="F747" s="77" t="s">
        <v>2135</v>
      </c>
      <c r="G747" s="77" t="s">
        <v>2147</v>
      </c>
      <c r="H747" s="77" t="s">
        <v>2148</v>
      </c>
      <c r="I747" s="77" t="s">
        <v>531</v>
      </c>
      <c r="J747" s="77" t="s">
        <v>110</v>
      </c>
      <c r="K747" s="77">
        <v>91761</v>
      </c>
      <c r="L747" s="77" t="s">
        <v>185</v>
      </c>
      <c r="M747" s="77" t="s">
        <v>3907</v>
      </c>
      <c r="N747" s="77" t="s">
        <v>187</v>
      </c>
      <c r="O747" s="77" t="s">
        <v>110</v>
      </c>
      <c r="P747" s="77">
        <v>92056</v>
      </c>
      <c r="Q747" s="77" t="s">
        <v>1267</v>
      </c>
      <c r="R747" s="77"/>
      <c r="S747" s="77"/>
      <c r="T747" s="77" t="s">
        <v>3908</v>
      </c>
      <c r="U747" s="77">
        <v>30390456</v>
      </c>
      <c r="V747" s="142">
        <v>14.75</v>
      </c>
      <c r="W747" s="77" t="s">
        <v>2552</v>
      </c>
      <c r="X747" s="77">
        <v>400</v>
      </c>
      <c r="Y747" s="77">
        <v>768</v>
      </c>
      <c r="Z747" s="77">
        <v>24</v>
      </c>
      <c r="AA747" s="89">
        <f t="shared" si="96"/>
        <v>0.30719999999999997</v>
      </c>
      <c r="AB747" s="77" t="s">
        <v>88</v>
      </c>
      <c r="AC747" s="78">
        <v>44712</v>
      </c>
      <c r="AD747" s="77"/>
      <c r="AE747" s="77" t="s">
        <v>2142</v>
      </c>
      <c r="AF747" s="77" t="str">
        <f t="shared" si="97"/>
        <v>CA0058050208T</v>
      </c>
      <c r="AG747" s="77">
        <f t="shared" si="98"/>
        <v>768</v>
      </c>
      <c r="AH747" s="77">
        <f t="shared" si="99"/>
        <v>24</v>
      </c>
      <c r="AI747" s="89">
        <f t="shared" si="100"/>
        <v>0.30719999999999997</v>
      </c>
      <c r="AJ747" s="77" t="s">
        <v>2143</v>
      </c>
      <c r="AK747" s="77" t="s">
        <v>3905</v>
      </c>
      <c r="AL747" s="78">
        <v>44685</v>
      </c>
      <c r="AM747" s="78">
        <v>44685</v>
      </c>
      <c r="AN747" s="78">
        <v>44685</v>
      </c>
      <c r="AO747" s="78">
        <v>44685</v>
      </c>
      <c r="AP747" s="78">
        <v>44685</v>
      </c>
      <c r="AQ747" s="77" t="s">
        <v>89</v>
      </c>
      <c r="AR747" s="77"/>
      <c r="AS747" s="77" t="s">
        <v>3905</v>
      </c>
      <c r="AT747" s="78"/>
      <c r="AU747" s="78"/>
      <c r="AV747" s="78"/>
      <c r="AW747" s="77" t="s">
        <v>1198</v>
      </c>
      <c r="AX747" s="77" t="s">
        <v>116</v>
      </c>
      <c r="AY747" s="576">
        <v>658.56</v>
      </c>
      <c r="AZ747" s="576"/>
      <c r="BA747" s="576"/>
      <c r="BB747" s="576"/>
      <c r="BC747" s="576"/>
      <c r="BD747" s="576"/>
      <c r="BE747" s="77">
        <f t="shared" si="101"/>
        <v>19</v>
      </c>
      <c r="BF747" s="77">
        <f t="shared" si="102"/>
        <v>5</v>
      </c>
      <c r="BG747" s="77">
        <f t="shared" si="103"/>
        <v>2022</v>
      </c>
      <c r="BH747" s="89"/>
    </row>
    <row r="748" spans="1:60">
      <c r="A748" s="77" t="s">
        <v>428</v>
      </c>
      <c r="B748" s="77" t="s">
        <v>230</v>
      </c>
      <c r="C748" s="77" t="s">
        <v>3909</v>
      </c>
      <c r="D748" s="78">
        <v>44677</v>
      </c>
      <c r="E748" s="77" t="s">
        <v>3910</v>
      </c>
      <c r="F748" s="77" t="s">
        <v>2135</v>
      </c>
      <c r="G748" s="77" t="s">
        <v>2136</v>
      </c>
      <c r="H748" s="77" t="s">
        <v>2137</v>
      </c>
      <c r="I748" s="77" t="s">
        <v>2138</v>
      </c>
      <c r="J748" s="77" t="s">
        <v>110</v>
      </c>
      <c r="K748" s="77">
        <v>90248</v>
      </c>
      <c r="L748" s="77" t="s">
        <v>3911</v>
      </c>
      <c r="M748" s="77" t="s">
        <v>3912</v>
      </c>
      <c r="N748" s="77" t="s">
        <v>3913</v>
      </c>
      <c r="O748" s="77" t="s">
        <v>110</v>
      </c>
      <c r="P748" s="77">
        <v>92308</v>
      </c>
      <c r="Q748" s="77" t="s">
        <v>1267</v>
      </c>
      <c r="R748" s="77"/>
      <c r="S748" s="77"/>
      <c r="T748" s="77"/>
      <c r="U748" s="77">
        <v>30372157</v>
      </c>
      <c r="V748" s="142">
        <v>14.75</v>
      </c>
      <c r="W748" s="77" t="s">
        <v>2722</v>
      </c>
      <c r="X748" s="77">
        <v>405</v>
      </c>
      <c r="Y748" s="77">
        <v>64</v>
      </c>
      <c r="Z748" s="77">
        <v>2</v>
      </c>
      <c r="AA748" s="89">
        <f t="shared" si="96"/>
        <v>2.5919999999999999E-2</v>
      </c>
      <c r="AB748" s="77" t="s">
        <v>88</v>
      </c>
      <c r="AC748" s="78">
        <v>44712</v>
      </c>
      <c r="AD748" s="77"/>
      <c r="AE748" s="77" t="s">
        <v>2142</v>
      </c>
      <c r="AF748" s="77" t="str">
        <f t="shared" si="97"/>
        <v>CA5310042602T</v>
      </c>
      <c r="AG748" s="77">
        <f t="shared" si="98"/>
        <v>64</v>
      </c>
      <c r="AH748" s="77">
        <f t="shared" si="99"/>
        <v>2</v>
      </c>
      <c r="AI748" s="89">
        <f t="shared" si="100"/>
        <v>2.5919999999999999E-2</v>
      </c>
      <c r="AJ748" s="77" t="s">
        <v>2143</v>
      </c>
      <c r="AK748" s="77" t="s">
        <v>3909</v>
      </c>
      <c r="AL748" s="573">
        <v>44685</v>
      </c>
      <c r="AM748" s="573">
        <v>44685</v>
      </c>
      <c r="AN748" s="573">
        <v>44685</v>
      </c>
      <c r="AO748" s="78">
        <v>44685</v>
      </c>
      <c r="AP748" s="78">
        <v>44685</v>
      </c>
      <c r="AQ748" s="77" t="s">
        <v>89</v>
      </c>
      <c r="AR748" s="77"/>
      <c r="AS748" s="77" t="s">
        <v>3909</v>
      </c>
      <c r="AT748" s="78"/>
      <c r="AU748" s="78"/>
      <c r="AV748" s="78"/>
      <c r="AW748" s="77" t="s">
        <v>2156</v>
      </c>
      <c r="AX748" s="77" t="s">
        <v>116</v>
      </c>
      <c r="AY748" s="576">
        <v>553.54</v>
      </c>
      <c r="AZ748" s="576"/>
      <c r="BA748" s="576"/>
      <c r="BB748" s="576"/>
      <c r="BC748" s="576"/>
      <c r="BD748" s="576"/>
      <c r="BE748" s="77">
        <f t="shared" si="101"/>
        <v>19</v>
      </c>
      <c r="BF748" s="77">
        <f t="shared" si="102"/>
        <v>5</v>
      </c>
      <c r="BG748" s="77">
        <f t="shared" si="103"/>
        <v>2022</v>
      </c>
      <c r="BH748" s="89"/>
    </row>
    <row r="749" spans="1:60">
      <c r="A749" s="77" t="s">
        <v>428</v>
      </c>
      <c r="B749" s="77" t="s">
        <v>56</v>
      </c>
      <c r="C749" s="77" t="s">
        <v>3914</v>
      </c>
      <c r="D749" s="78">
        <v>44678</v>
      </c>
      <c r="E749" s="77" t="s">
        <v>3816</v>
      </c>
      <c r="F749" s="77" t="s">
        <v>2135</v>
      </c>
      <c r="G749" s="77" t="s">
        <v>2136</v>
      </c>
      <c r="H749" s="77" t="s">
        <v>2137</v>
      </c>
      <c r="I749" s="77" t="s">
        <v>2138</v>
      </c>
      <c r="J749" s="77" t="s">
        <v>110</v>
      </c>
      <c r="K749" s="77">
        <v>90248</v>
      </c>
      <c r="L749" s="77" t="s">
        <v>1701</v>
      </c>
      <c r="M749" s="77" t="s">
        <v>1195</v>
      </c>
      <c r="N749" s="77" t="s">
        <v>1196</v>
      </c>
      <c r="O749" s="77" t="s">
        <v>110</v>
      </c>
      <c r="P749" s="77">
        <v>92407</v>
      </c>
      <c r="Q749" s="77" t="s">
        <v>1267</v>
      </c>
      <c r="R749" s="77"/>
      <c r="S749" s="77"/>
      <c r="T749" s="77"/>
      <c r="U749" s="77">
        <v>30390256</v>
      </c>
      <c r="V749" s="142">
        <v>14.75</v>
      </c>
      <c r="W749" s="77" t="s">
        <v>3787</v>
      </c>
      <c r="X749" s="77">
        <v>400</v>
      </c>
      <c r="Y749" s="77">
        <v>624</v>
      </c>
      <c r="Z749" s="77">
        <v>24</v>
      </c>
      <c r="AA749" s="89">
        <f t="shared" si="96"/>
        <v>0.24959999999999999</v>
      </c>
      <c r="AB749" s="77" t="s">
        <v>70</v>
      </c>
      <c r="AC749" s="78">
        <v>44712</v>
      </c>
      <c r="AD749" s="77"/>
      <c r="AE749" s="77" t="s">
        <v>2142</v>
      </c>
      <c r="AF749" s="77" t="str">
        <f t="shared" si="97"/>
        <v>CA2022042716TX</v>
      </c>
      <c r="AG749" s="77">
        <f t="shared" si="98"/>
        <v>624</v>
      </c>
      <c r="AH749" s="77">
        <f t="shared" si="99"/>
        <v>24</v>
      </c>
      <c r="AI749" s="89">
        <f t="shared" si="100"/>
        <v>0.24959999999999999</v>
      </c>
      <c r="AJ749" s="77" t="s">
        <v>2143</v>
      </c>
      <c r="AK749" s="77" t="s">
        <v>3914</v>
      </c>
      <c r="AL749" s="573">
        <v>44685</v>
      </c>
      <c r="AM749" s="573">
        <v>44685</v>
      </c>
      <c r="AN749" s="573">
        <v>44685</v>
      </c>
      <c r="AO749" s="78">
        <v>44685</v>
      </c>
      <c r="AP749" s="78">
        <v>44685</v>
      </c>
      <c r="AQ749" s="77" t="s">
        <v>89</v>
      </c>
      <c r="AR749" s="77"/>
      <c r="AS749" s="77" t="s">
        <v>3914</v>
      </c>
      <c r="AT749" s="78"/>
      <c r="AU749" s="78"/>
      <c r="AV749" s="78"/>
      <c r="AW749" s="77" t="s">
        <v>1198</v>
      </c>
      <c r="AX749" s="77" t="s">
        <v>116</v>
      </c>
      <c r="AY749" s="576"/>
      <c r="AZ749" s="576"/>
      <c r="BA749" s="576"/>
      <c r="BB749" s="576"/>
      <c r="BC749" s="576"/>
      <c r="BD749" s="576"/>
      <c r="BE749" s="77">
        <f t="shared" si="101"/>
        <v>19</v>
      </c>
      <c r="BF749" s="77">
        <f t="shared" si="102"/>
        <v>5</v>
      </c>
      <c r="BG749" s="77">
        <f t="shared" si="103"/>
        <v>2022</v>
      </c>
      <c r="BH749" s="89"/>
    </row>
    <row r="750" spans="1:60">
      <c r="A750" s="77" t="s">
        <v>428</v>
      </c>
      <c r="B750" s="77" t="s">
        <v>56</v>
      </c>
      <c r="C750" s="77" t="s">
        <v>3915</v>
      </c>
      <c r="D750" s="78">
        <v>44678</v>
      </c>
      <c r="E750" s="77" t="s">
        <v>3816</v>
      </c>
      <c r="F750" s="77" t="s">
        <v>2135</v>
      </c>
      <c r="G750" s="77" t="s">
        <v>2147</v>
      </c>
      <c r="H750" s="77" t="s">
        <v>2148</v>
      </c>
      <c r="I750" s="77" t="s">
        <v>531</v>
      </c>
      <c r="J750" s="77" t="s">
        <v>110</v>
      </c>
      <c r="K750" s="77">
        <v>91761</v>
      </c>
      <c r="L750" s="77" t="s">
        <v>1701</v>
      </c>
      <c r="M750" s="77" t="s">
        <v>1195</v>
      </c>
      <c r="N750" s="77" t="s">
        <v>1196</v>
      </c>
      <c r="O750" s="77" t="s">
        <v>110</v>
      </c>
      <c r="P750" s="77">
        <v>92407</v>
      </c>
      <c r="Q750" s="77" t="s">
        <v>1267</v>
      </c>
      <c r="R750" s="77"/>
      <c r="S750" s="77"/>
      <c r="T750" s="77"/>
      <c r="U750" s="77">
        <v>30390256</v>
      </c>
      <c r="V750" s="142">
        <v>14.75</v>
      </c>
      <c r="W750" s="77" t="s">
        <v>3787</v>
      </c>
      <c r="X750" s="77">
        <v>400</v>
      </c>
      <c r="Y750" s="77">
        <v>624</v>
      </c>
      <c r="Z750" s="77">
        <v>24</v>
      </c>
      <c r="AA750" s="89">
        <f t="shared" si="96"/>
        <v>0.24959999999999999</v>
      </c>
      <c r="AB750" s="77" t="s">
        <v>70</v>
      </c>
      <c r="AC750" s="78">
        <v>44712</v>
      </c>
      <c r="AD750" s="77"/>
      <c r="AE750" s="77" t="s">
        <v>2142</v>
      </c>
      <c r="AF750" s="77" t="str">
        <f t="shared" si="97"/>
        <v>CA2022042718T</v>
      </c>
      <c r="AG750" s="77">
        <f t="shared" si="98"/>
        <v>624</v>
      </c>
      <c r="AH750" s="77">
        <f t="shared" si="99"/>
        <v>24</v>
      </c>
      <c r="AI750" s="89">
        <f t="shared" si="100"/>
        <v>0.24959999999999999</v>
      </c>
      <c r="AJ750" s="77" t="s">
        <v>2143</v>
      </c>
      <c r="AK750" s="77" t="s">
        <v>3915</v>
      </c>
      <c r="AL750" s="573">
        <v>44685</v>
      </c>
      <c r="AM750" s="573">
        <v>44685</v>
      </c>
      <c r="AN750" s="573">
        <v>44685</v>
      </c>
      <c r="AO750" s="78">
        <v>44685</v>
      </c>
      <c r="AP750" s="78">
        <v>44685</v>
      </c>
      <c r="AQ750" s="77" t="s">
        <v>89</v>
      </c>
      <c r="AR750" s="77"/>
      <c r="AS750" s="77" t="s">
        <v>3915</v>
      </c>
      <c r="AT750" s="78"/>
      <c r="AU750" s="78"/>
      <c r="AV750" s="78"/>
      <c r="AW750" s="77" t="s">
        <v>1198</v>
      </c>
      <c r="AX750" s="77" t="s">
        <v>116</v>
      </c>
      <c r="AY750" s="576">
        <v>644</v>
      </c>
      <c r="AZ750" s="576"/>
      <c r="BA750" s="576"/>
      <c r="BB750" s="576"/>
      <c r="BC750" s="576"/>
      <c r="BD750" s="576"/>
      <c r="BE750" s="77">
        <f t="shared" si="101"/>
        <v>19</v>
      </c>
      <c r="BF750" s="77">
        <f t="shared" si="102"/>
        <v>5</v>
      </c>
      <c r="BG750" s="77">
        <f t="shared" si="103"/>
        <v>2022</v>
      </c>
      <c r="BH750" s="89"/>
    </row>
    <row r="751" spans="1:60">
      <c r="A751" s="77" t="s">
        <v>428</v>
      </c>
      <c r="B751" s="77" t="s">
        <v>56</v>
      </c>
      <c r="C751" s="77" t="s">
        <v>3916</v>
      </c>
      <c r="D751" s="78">
        <v>44678</v>
      </c>
      <c r="E751" s="77" t="s">
        <v>3816</v>
      </c>
      <c r="F751" s="77" t="s">
        <v>2135</v>
      </c>
      <c r="G751" s="77" t="s">
        <v>2147</v>
      </c>
      <c r="H751" s="77" t="s">
        <v>2148</v>
      </c>
      <c r="I751" s="77" t="s">
        <v>531</v>
      </c>
      <c r="J751" s="77" t="s">
        <v>110</v>
      </c>
      <c r="K751" s="77">
        <v>91761</v>
      </c>
      <c r="L751" s="77" t="s">
        <v>1701</v>
      </c>
      <c r="M751" s="77" t="s">
        <v>1195</v>
      </c>
      <c r="N751" s="77" t="s">
        <v>1196</v>
      </c>
      <c r="O751" s="77" t="s">
        <v>110</v>
      </c>
      <c r="P751" s="77">
        <v>92407</v>
      </c>
      <c r="Q751" s="77" t="s">
        <v>1267</v>
      </c>
      <c r="R751" s="77"/>
      <c r="S751" s="77"/>
      <c r="T751" s="77"/>
      <c r="U751" s="77">
        <v>30390256</v>
      </c>
      <c r="V751" s="142">
        <v>14.75</v>
      </c>
      <c r="W751" s="77" t="s">
        <v>3787</v>
      </c>
      <c r="X751" s="77">
        <v>400</v>
      </c>
      <c r="Y751" s="77">
        <v>624</v>
      </c>
      <c r="Z751" s="77">
        <v>24</v>
      </c>
      <c r="AA751" s="89">
        <f t="shared" si="96"/>
        <v>0.24959999999999999</v>
      </c>
      <c r="AB751" s="77" t="s">
        <v>70</v>
      </c>
      <c r="AC751" s="78">
        <v>44712</v>
      </c>
      <c r="AD751" s="77"/>
      <c r="AE751" s="77" t="s">
        <v>2142</v>
      </c>
      <c r="AF751" s="77" t="str">
        <f t="shared" si="97"/>
        <v>CA2022042719T</v>
      </c>
      <c r="AG751" s="77">
        <f t="shared" si="98"/>
        <v>624</v>
      </c>
      <c r="AH751" s="77">
        <f t="shared" si="99"/>
        <v>24</v>
      </c>
      <c r="AI751" s="89">
        <f t="shared" si="100"/>
        <v>0.24959999999999999</v>
      </c>
      <c r="AJ751" s="77" t="s">
        <v>2143</v>
      </c>
      <c r="AK751" s="77" t="s">
        <v>3916</v>
      </c>
      <c r="AL751" s="573">
        <v>44685</v>
      </c>
      <c r="AM751" s="573">
        <v>44685</v>
      </c>
      <c r="AN751" s="573">
        <v>44685</v>
      </c>
      <c r="AO751" s="78">
        <v>44685</v>
      </c>
      <c r="AP751" s="78">
        <v>44685</v>
      </c>
      <c r="AQ751" s="77" t="s">
        <v>89</v>
      </c>
      <c r="AR751" s="77"/>
      <c r="AS751" s="77" t="s">
        <v>3916</v>
      </c>
      <c r="AT751" s="78"/>
      <c r="AU751" s="78"/>
      <c r="AV751" s="78"/>
      <c r="AW751" s="77" t="s">
        <v>1198</v>
      </c>
      <c r="AX751" s="77" t="s">
        <v>116</v>
      </c>
      <c r="AY751" s="576">
        <v>644</v>
      </c>
      <c r="AZ751" s="576"/>
      <c r="BA751" s="576"/>
      <c r="BB751" s="576"/>
      <c r="BC751" s="576"/>
      <c r="BD751" s="576"/>
      <c r="BE751" s="77">
        <f t="shared" si="101"/>
        <v>19</v>
      </c>
      <c r="BF751" s="77">
        <f t="shared" si="102"/>
        <v>5</v>
      </c>
      <c r="BG751" s="77">
        <f t="shared" si="103"/>
        <v>2022</v>
      </c>
      <c r="BH751" s="89"/>
    </row>
    <row r="752" spans="1:60">
      <c r="A752" s="77" t="s">
        <v>428</v>
      </c>
      <c r="B752" s="77" t="s">
        <v>230</v>
      </c>
      <c r="C752" s="142" t="s">
        <v>3917</v>
      </c>
      <c r="D752" s="78">
        <v>44680</v>
      </c>
      <c r="E752" s="142" t="s">
        <v>3918</v>
      </c>
      <c r="F752" s="77" t="s">
        <v>2135</v>
      </c>
      <c r="G752" s="77" t="s">
        <v>2136</v>
      </c>
      <c r="H752" s="77" t="s">
        <v>2137</v>
      </c>
      <c r="I752" s="77" t="s">
        <v>2138</v>
      </c>
      <c r="J752" s="77" t="s">
        <v>110</v>
      </c>
      <c r="K752" s="77">
        <v>90248</v>
      </c>
      <c r="L752" s="142" t="s">
        <v>525</v>
      </c>
      <c r="M752" s="142" t="s">
        <v>3919</v>
      </c>
      <c r="N752" s="77" t="s">
        <v>531</v>
      </c>
      <c r="O752" s="77" t="s">
        <v>110</v>
      </c>
      <c r="P752" s="77">
        <v>91764</v>
      </c>
      <c r="Q752" s="77" t="s">
        <v>1267</v>
      </c>
      <c r="R752" s="77" t="s">
        <v>1004</v>
      </c>
      <c r="S752" s="77"/>
      <c r="T752" s="77" t="s">
        <v>1006</v>
      </c>
      <c r="U752" s="142">
        <v>30390456</v>
      </c>
      <c r="V752" s="142">
        <v>14.75</v>
      </c>
      <c r="W752" s="142" t="s">
        <v>2552</v>
      </c>
      <c r="X752" s="77">
        <v>400</v>
      </c>
      <c r="Y752" s="142">
        <v>832</v>
      </c>
      <c r="Z752" s="142">
        <v>26</v>
      </c>
      <c r="AA752" s="89">
        <f t="shared" si="96"/>
        <v>0.33279999999999998</v>
      </c>
      <c r="AB752" s="142" t="s">
        <v>70</v>
      </c>
      <c r="AC752" s="78">
        <v>44712</v>
      </c>
      <c r="AD752" s="77"/>
      <c r="AE752" s="77" t="s">
        <v>2142</v>
      </c>
      <c r="AF752" s="77" t="str">
        <f t="shared" si="97"/>
        <v>CA8331042914T</v>
      </c>
      <c r="AG752" s="77">
        <f t="shared" si="98"/>
        <v>832</v>
      </c>
      <c r="AH752" s="77">
        <f t="shared" si="99"/>
        <v>26</v>
      </c>
      <c r="AI752" s="89">
        <f t="shared" si="100"/>
        <v>0.33279999999999998</v>
      </c>
      <c r="AJ752" s="77" t="s">
        <v>2143</v>
      </c>
      <c r="AK752" s="142" t="s">
        <v>3917</v>
      </c>
      <c r="AL752" s="78">
        <v>44685</v>
      </c>
      <c r="AM752" s="78">
        <v>44685</v>
      </c>
      <c r="AN752" s="78">
        <v>44685</v>
      </c>
      <c r="AO752" s="78">
        <v>44685</v>
      </c>
      <c r="AP752" s="78">
        <v>44685</v>
      </c>
      <c r="AQ752" s="77" t="s">
        <v>89</v>
      </c>
      <c r="AR752" s="77"/>
      <c r="AS752" s="142" t="s">
        <v>3917</v>
      </c>
      <c r="AT752" s="78"/>
      <c r="AU752" s="78"/>
      <c r="AV752" s="78"/>
      <c r="AW752" s="142" t="s">
        <v>1198</v>
      </c>
      <c r="AX752" s="77" t="s">
        <v>116</v>
      </c>
      <c r="AY752" s="576">
        <v>616</v>
      </c>
      <c r="AZ752" s="576"/>
      <c r="BA752" s="576"/>
      <c r="BB752" s="576"/>
      <c r="BC752" s="576"/>
      <c r="BD752" s="576"/>
      <c r="BE752" s="77">
        <f t="shared" si="101"/>
        <v>19</v>
      </c>
      <c r="BF752" s="77">
        <f t="shared" si="102"/>
        <v>5</v>
      </c>
      <c r="BG752" s="77">
        <f t="shared" si="103"/>
        <v>2022</v>
      </c>
      <c r="BH752" s="89"/>
    </row>
    <row r="753" spans="1:60">
      <c r="A753" s="77" t="s">
        <v>428</v>
      </c>
      <c r="B753" s="77" t="s">
        <v>2132</v>
      </c>
      <c r="C753" s="77" t="s">
        <v>3920</v>
      </c>
      <c r="D753" s="78">
        <v>44683</v>
      </c>
      <c r="E753" s="77" t="s">
        <v>3921</v>
      </c>
      <c r="F753" s="77" t="s">
        <v>2135</v>
      </c>
      <c r="G753" s="77" t="s">
        <v>2147</v>
      </c>
      <c r="H753" s="77" t="s">
        <v>2148</v>
      </c>
      <c r="I753" s="77" t="s">
        <v>531</v>
      </c>
      <c r="J753" s="77" t="s">
        <v>110</v>
      </c>
      <c r="K753" s="77">
        <v>91761</v>
      </c>
      <c r="L753" s="77" t="s">
        <v>2168</v>
      </c>
      <c r="M753" s="77" t="s">
        <v>3922</v>
      </c>
      <c r="N753" s="77" t="s">
        <v>397</v>
      </c>
      <c r="O753" s="77" t="s">
        <v>110</v>
      </c>
      <c r="P753" s="77">
        <v>93308</v>
      </c>
      <c r="Q753" s="77" t="s">
        <v>1267</v>
      </c>
      <c r="R753" s="77" t="s">
        <v>3923</v>
      </c>
      <c r="S753" s="77"/>
      <c r="T753" s="77" t="s">
        <v>3924</v>
      </c>
      <c r="U753" s="77">
        <v>30390456</v>
      </c>
      <c r="V753" s="142">
        <v>14.75</v>
      </c>
      <c r="W753" s="77" t="s">
        <v>2552</v>
      </c>
      <c r="X753" s="77">
        <v>400</v>
      </c>
      <c r="Y753" s="77">
        <v>768</v>
      </c>
      <c r="Z753" s="77">
        <v>24</v>
      </c>
      <c r="AA753" s="89">
        <f t="shared" si="96"/>
        <v>0.30719999999999997</v>
      </c>
      <c r="AB753" s="77" t="s">
        <v>70</v>
      </c>
      <c r="AC753" s="78">
        <v>44712</v>
      </c>
      <c r="AD753" s="77"/>
      <c r="AE753" s="77" t="s">
        <v>2142</v>
      </c>
      <c r="AF753" s="77" t="str">
        <f t="shared" si="97"/>
        <v>CA7814050204T</v>
      </c>
      <c r="AG753" s="77">
        <f t="shared" si="98"/>
        <v>768</v>
      </c>
      <c r="AH753" s="77">
        <f t="shared" si="99"/>
        <v>24</v>
      </c>
      <c r="AI753" s="89">
        <f t="shared" si="100"/>
        <v>0.30719999999999997</v>
      </c>
      <c r="AJ753" s="77" t="s">
        <v>2143</v>
      </c>
      <c r="AK753" s="77" t="s">
        <v>3920</v>
      </c>
      <c r="AL753" s="78">
        <v>44685</v>
      </c>
      <c r="AM753" s="78">
        <v>44685</v>
      </c>
      <c r="AN753" s="78">
        <v>44685</v>
      </c>
      <c r="AO753" s="78">
        <v>44685</v>
      </c>
      <c r="AP753" s="78">
        <v>44685</v>
      </c>
      <c r="AQ753" s="77" t="s">
        <v>89</v>
      </c>
      <c r="AR753" s="77"/>
      <c r="AS753" s="77" t="s">
        <v>3920</v>
      </c>
      <c r="AT753" s="78"/>
      <c r="AU753" s="78"/>
      <c r="AV753" s="78"/>
      <c r="AW753" s="77" t="s">
        <v>1198</v>
      </c>
      <c r="AX753" s="77" t="s">
        <v>116</v>
      </c>
      <c r="AY753" s="576">
        <v>1008</v>
      </c>
      <c r="AZ753" s="576"/>
      <c r="BA753" s="576"/>
      <c r="BB753" s="576"/>
      <c r="BC753" s="576"/>
      <c r="BD753" s="576"/>
      <c r="BE753" s="77">
        <f t="shared" si="101"/>
        <v>19</v>
      </c>
      <c r="BF753" s="77">
        <f t="shared" si="102"/>
        <v>5</v>
      </c>
      <c r="BG753" s="77">
        <f t="shared" si="103"/>
        <v>2022</v>
      </c>
      <c r="BH753" s="89"/>
    </row>
    <row r="754" spans="1:60">
      <c r="A754" s="77" t="s">
        <v>55</v>
      </c>
      <c r="B754" s="77" t="s">
        <v>2132</v>
      </c>
      <c r="C754" s="77" t="s">
        <v>3925</v>
      </c>
      <c r="D754" s="78"/>
      <c r="E754" s="77" t="s">
        <v>3926</v>
      </c>
      <c r="F754" s="77" t="s">
        <v>2135</v>
      </c>
      <c r="G754" s="77" t="s">
        <v>2136</v>
      </c>
      <c r="H754" s="77" t="s">
        <v>2137</v>
      </c>
      <c r="I754" s="77" t="s">
        <v>2138</v>
      </c>
      <c r="J754" s="77" t="s">
        <v>110</v>
      </c>
      <c r="K754" s="77">
        <v>90248</v>
      </c>
      <c r="L754" s="77" t="s">
        <v>420</v>
      </c>
      <c r="M754" s="77" t="s">
        <v>3927</v>
      </c>
      <c r="N754" s="77" t="s">
        <v>1653</v>
      </c>
      <c r="O754" s="77" t="s">
        <v>3928</v>
      </c>
      <c r="P754" s="77">
        <v>39309</v>
      </c>
      <c r="Q754" s="77" t="s">
        <v>1267</v>
      </c>
      <c r="R754" s="77"/>
      <c r="S754" s="77"/>
      <c r="T754" s="77" t="s">
        <v>3929</v>
      </c>
      <c r="U754" s="77">
        <v>30361119</v>
      </c>
      <c r="V754" s="77">
        <v>20</v>
      </c>
      <c r="W754" s="77" t="s">
        <v>3930</v>
      </c>
      <c r="X754" s="77">
        <v>390</v>
      </c>
      <c r="Y754" s="77">
        <v>108</v>
      </c>
      <c r="Z754" s="77">
        <v>4</v>
      </c>
      <c r="AA754" s="89">
        <f t="shared" si="96"/>
        <v>4.2119999999999998E-2</v>
      </c>
      <c r="AB754" s="77" t="s">
        <v>88</v>
      </c>
      <c r="AC754" s="78">
        <v>44712</v>
      </c>
      <c r="AD754" s="77"/>
      <c r="AE754" s="77" t="s">
        <v>2142</v>
      </c>
      <c r="AF754" s="77" t="str">
        <f t="shared" si="97"/>
        <v>CA4717042003T</v>
      </c>
      <c r="AG754" s="77">
        <f t="shared" si="98"/>
        <v>108</v>
      </c>
      <c r="AH754" s="77">
        <f t="shared" si="99"/>
        <v>4</v>
      </c>
      <c r="AI754" s="89">
        <f t="shared" si="100"/>
        <v>4.2119999999999998E-2</v>
      </c>
      <c r="AJ754" s="77" t="s">
        <v>2143</v>
      </c>
      <c r="AK754" s="77" t="s">
        <v>3925</v>
      </c>
      <c r="AL754" s="78">
        <v>44680</v>
      </c>
      <c r="AM754" s="78">
        <v>44680</v>
      </c>
      <c r="AN754" s="78">
        <v>44686</v>
      </c>
      <c r="AO754" s="78">
        <v>44686</v>
      </c>
      <c r="AP754" s="78">
        <v>44686</v>
      </c>
      <c r="AQ754" s="77" t="s">
        <v>89</v>
      </c>
      <c r="AR754" s="77" t="s">
        <v>3931</v>
      </c>
      <c r="AS754" s="77" t="s">
        <v>3925</v>
      </c>
      <c r="AT754" s="78"/>
      <c r="AU754" s="78"/>
      <c r="AV754" s="78"/>
      <c r="AW754" s="77" t="s">
        <v>2156</v>
      </c>
      <c r="AX754" s="77" t="s">
        <v>116</v>
      </c>
      <c r="AY754" s="576">
        <v>2591.23</v>
      </c>
      <c r="AZ754" s="576"/>
      <c r="BA754" s="576"/>
      <c r="BB754" s="576"/>
      <c r="BC754" s="576"/>
      <c r="BD754" s="576"/>
      <c r="BE754" s="77">
        <f t="shared" si="101"/>
        <v>19</v>
      </c>
      <c r="BF754" s="77">
        <f t="shared" si="102"/>
        <v>4</v>
      </c>
      <c r="BG754" s="77">
        <f t="shared" si="103"/>
        <v>2022</v>
      </c>
      <c r="BH754" s="89"/>
    </row>
    <row r="755" spans="1:60">
      <c r="A755" s="77" t="s">
        <v>428</v>
      </c>
      <c r="B755" s="77" t="s">
        <v>230</v>
      </c>
      <c r="C755" s="77" t="s">
        <v>3932</v>
      </c>
      <c r="D755" s="78">
        <v>44665</v>
      </c>
      <c r="E755" s="77" t="s">
        <v>3713</v>
      </c>
      <c r="F755" s="77" t="s">
        <v>2135</v>
      </c>
      <c r="G755" s="77" t="s">
        <v>2574</v>
      </c>
      <c r="H755" s="77" t="s">
        <v>2575</v>
      </c>
      <c r="I755" s="77" t="s">
        <v>2576</v>
      </c>
      <c r="J755" s="77" t="s">
        <v>110</v>
      </c>
      <c r="K755" s="77">
        <v>90501</v>
      </c>
      <c r="L755" s="77" t="s">
        <v>2690</v>
      </c>
      <c r="M755" s="77" t="s">
        <v>3836</v>
      </c>
      <c r="N755" s="77" t="s">
        <v>1991</v>
      </c>
      <c r="O755" s="77" t="s">
        <v>445</v>
      </c>
      <c r="P755" s="77">
        <v>76011</v>
      </c>
      <c r="Q755" s="77" t="s">
        <v>1267</v>
      </c>
      <c r="R755" s="77"/>
      <c r="S755" s="77"/>
      <c r="T755" s="77"/>
      <c r="U755" s="77">
        <v>30390456</v>
      </c>
      <c r="V755" s="142">
        <v>14.75</v>
      </c>
      <c r="W755" s="77" t="s">
        <v>2552</v>
      </c>
      <c r="X755" s="77">
        <v>400</v>
      </c>
      <c r="Y755" s="77">
        <v>768</v>
      </c>
      <c r="Z755" s="77">
        <v>24</v>
      </c>
      <c r="AA755" s="89">
        <f t="shared" si="96"/>
        <v>0.30719999999999997</v>
      </c>
      <c r="AB755" s="77" t="s">
        <v>88</v>
      </c>
      <c r="AC755" s="78">
        <v>44712</v>
      </c>
      <c r="AD755" s="77"/>
      <c r="AE755" s="77" t="s">
        <v>2142</v>
      </c>
      <c r="AF755" s="77" t="str">
        <f t="shared" si="97"/>
        <v>CA6156041416T</v>
      </c>
      <c r="AG755" s="77">
        <f t="shared" si="98"/>
        <v>768</v>
      </c>
      <c r="AH755" s="77">
        <f t="shared" si="99"/>
        <v>24</v>
      </c>
      <c r="AI755" s="89">
        <f t="shared" si="100"/>
        <v>0.30719999999999997</v>
      </c>
      <c r="AJ755" s="77" t="s">
        <v>2143</v>
      </c>
      <c r="AK755" s="77" t="s">
        <v>3932</v>
      </c>
      <c r="AL755" s="78">
        <v>44683</v>
      </c>
      <c r="AM755" s="78">
        <v>44683</v>
      </c>
      <c r="AN755" s="78">
        <v>44686</v>
      </c>
      <c r="AO755" s="78">
        <v>44686</v>
      </c>
      <c r="AP755" s="78">
        <v>44686</v>
      </c>
      <c r="AQ755" s="77" t="s">
        <v>89</v>
      </c>
      <c r="AR755" s="77"/>
      <c r="AS755" s="77" t="s">
        <v>3932</v>
      </c>
      <c r="AT755" s="78"/>
      <c r="AU755" s="78"/>
      <c r="AV755" s="78"/>
      <c r="AW755" s="77" t="s">
        <v>1198</v>
      </c>
      <c r="AX755" s="77" t="s">
        <v>116</v>
      </c>
      <c r="AY755" s="576">
        <v>4051.5</v>
      </c>
      <c r="AZ755" s="576"/>
      <c r="BA755" s="576"/>
      <c r="BB755" s="576"/>
      <c r="BC755" s="576"/>
      <c r="BD755" s="576"/>
      <c r="BE755" s="77">
        <f t="shared" si="101"/>
        <v>19</v>
      </c>
      <c r="BF755" s="77">
        <f t="shared" si="102"/>
        <v>5</v>
      </c>
      <c r="BG755" s="77">
        <f t="shared" si="103"/>
        <v>2022</v>
      </c>
      <c r="BH755" s="89"/>
    </row>
    <row r="756" spans="1:60">
      <c r="A756" s="77" t="s">
        <v>428</v>
      </c>
      <c r="B756" s="77" t="s">
        <v>230</v>
      </c>
      <c r="C756" s="77" t="s">
        <v>3933</v>
      </c>
      <c r="D756" s="78">
        <v>44665</v>
      </c>
      <c r="E756" s="77" t="s">
        <v>3713</v>
      </c>
      <c r="F756" s="77" t="s">
        <v>2135</v>
      </c>
      <c r="G756" s="77" t="s">
        <v>2574</v>
      </c>
      <c r="H756" s="77" t="s">
        <v>2575</v>
      </c>
      <c r="I756" s="77" t="s">
        <v>2576</v>
      </c>
      <c r="J756" s="77" t="s">
        <v>110</v>
      </c>
      <c r="K756" s="77">
        <v>90501</v>
      </c>
      <c r="L756" s="77" t="s">
        <v>2690</v>
      </c>
      <c r="M756" s="77" t="s">
        <v>3836</v>
      </c>
      <c r="N756" s="77" t="s">
        <v>1991</v>
      </c>
      <c r="O756" s="77" t="s">
        <v>445</v>
      </c>
      <c r="P756" s="77">
        <v>76011</v>
      </c>
      <c r="Q756" s="77" t="s">
        <v>1267</v>
      </c>
      <c r="R756" s="77"/>
      <c r="S756" s="77"/>
      <c r="T756" s="77"/>
      <c r="U756" s="77">
        <v>30390456</v>
      </c>
      <c r="V756" s="142">
        <v>14.75</v>
      </c>
      <c r="W756" s="77" t="s">
        <v>2552</v>
      </c>
      <c r="X756" s="77">
        <v>400</v>
      </c>
      <c r="Y756" s="77">
        <v>768</v>
      </c>
      <c r="Z756" s="77">
        <v>24</v>
      </c>
      <c r="AA756" s="89">
        <f t="shared" si="96"/>
        <v>0.30719999999999997</v>
      </c>
      <c r="AB756" s="77" t="s">
        <v>88</v>
      </c>
      <c r="AC756" s="78">
        <v>44712</v>
      </c>
      <c r="AD756" s="77"/>
      <c r="AE756" s="77" t="s">
        <v>2142</v>
      </c>
      <c r="AF756" s="77" t="str">
        <f t="shared" si="97"/>
        <v>CA6156041417T</v>
      </c>
      <c r="AG756" s="77">
        <f t="shared" si="98"/>
        <v>768</v>
      </c>
      <c r="AH756" s="77">
        <f t="shared" si="99"/>
        <v>24</v>
      </c>
      <c r="AI756" s="89">
        <f t="shared" si="100"/>
        <v>0.30719999999999997</v>
      </c>
      <c r="AJ756" s="77" t="s">
        <v>2143</v>
      </c>
      <c r="AK756" s="77" t="s">
        <v>3933</v>
      </c>
      <c r="AL756" s="78">
        <v>44683</v>
      </c>
      <c r="AM756" s="78">
        <v>44683</v>
      </c>
      <c r="AN756" s="78">
        <v>44686</v>
      </c>
      <c r="AO756" s="78">
        <v>44686</v>
      </c>
      <c r="AP756" s="78">
        <v>44686</v>
      </c>
      <c r="AQ756" s="77" t="s">
        <v>89</v>
      </c>
      <c r="AR756" s="77"/>
      <c r="AS756" s="77" t="s">
        <v>3933</v>
      </c>
      <c r="AT756" s="78"/>
      <c r="AU756" s="78"/>
      <c r="AV756" s="78"/>
      <c r="AW756" s="77" t="s">
        <v>1198</v>
      </c>
      <c r="AX756" s="77" t="s">
        <v>116</v>
      </c>
      <c r="AY756" s="576">
        <v>4051.5</v>
      </c>
      <c r="AZ756" s="576"/>
      <c r="BA756" s="576"/>
      <c r="BB756" s="576"/>
      <c r="BC756" s="576"/>
      <c r="BD756" s="576"/>
      <c r="BE756" s="77">
        <f t="shared" si="101"/>
        <v>19</v>
      </c>
      <c r="BF756" s="77">
        <f t="shared" si="102"/>
        <v>5</v>
      </c>
      <c r="BG756" s="77">
        <f t="shared" si="103"/>
        <v>2022</v>
      </c>
      <c r="BH756" s="89"/>
    </row>
    <row r="757" spans="1:60">
      <c r="A757" s="77" t="s">
        <v>428</v>
      </c>
      <c r="B757" s="77" t="s">
        <v>79</v>
      </c>
      <c r="C757" s="142" t="s">
        <v>3934</v>
      </c>
      <c r="D757" s="78">
        <v>44676</v>
      </c>
      <c r="E757" s="142" t="s">
        <v>3935</v>
      </c>
      <c r="F757" s="77" t="s">
        <v>2135</v>
      </c>
      <c r="G757" s="77" t="s">
        <v>2136</v>
      </c>
      <c r="H757" s="77" t="s">
        <v>2137</v>
      </c>
      <c r="I757" s="77" t="s">
        <v>2138</v>
      </c>
      <c r="J757" s="77" t="s">
        <v>110</v>
      </c>
      <c r="K757" s="77">
        <v>90248</v>
      </c>
      <c r="L757" s="142" t="s">
        <v>1819</v>
      </c>
      <c r="M757" s="142" t="s">
        <v>3936</v>
      </c>
      <c r="N757" s="77" t="s">
        <v>1821</v>
      </c>
      <c r="O757" s="77" t="s">
        <v>1822</v>
      </c>
      <c r="P757" s="309" t="s">
        <v>1823</v>
      </c>
      <c r="Q757" s="77" t="s">
        <v>1267</v>
      </c>
      <c r="R757" s="77"/>
      <c r="S757" s="77"/>
      <c r="T757" s="77"/>
      <c r="U757" s="142">
        <v>30390156</v>
      </c>
      <c r="V757" s="142">
        <v>14.75</v>
      </c>
      <c r="W757" s="142" t="s">
        <v>2552</v>
      </c>
      <c r="X757" s="77">
        <v>400</v>
      </c>
      <c r="Y757" s="142">
        <v>768</v>
      </c>
      <c r="Z757" s="142">
        <v>24</v>
      </c>
      <c r="AA757" s="89">
        <f t="shared" si="96"/>
        <v>0.30719999999999997</v>
      </c>
      <c r="AB757" s="142" t="s">
        <v>88</v>
      </c>
      <c r="AC757" s="78">
        <v>44712</v>
      </c>
      <c r="AD757" s="77"/>
      <c r="AE757" s="77" t="s">
        <v>2142</v>
      </c>
      <c r="AF757" s="77" t="str">
        <f t="shared" si="97"/>
        <v>CA0136042513T</v>
      </c>
      <c r="AG757" s="77">
        <f t="shared" si="98"/>
        <v>768</v>
      </c>
      <c r="AH757" s="77">
        <f t="shared" si="99"/>
        <v>24</v>
      </c>
      <c r="AI757" s="89">
        <f t="shared" si="100"/>
        <v>0.30719999999999997</v>
      </c>
      <c r="AJ757" s="77" t="s">
        <v>2143</v>
      </c>
      <c r="AK757" s="142" t="s">
        <v>3934</v>
      </c>
      <c r="AL757" s="573">
        <v>44683</v>
      </c>
      <c r="AM757" s="573">
        <v>44683</v>
      </c>
      <c r="AN757" s="573">
        <v>44686</v>
      </c>
      <c r="AO757" s="78">
        <v>44686</v>
      </c>
      <c r="AP757" s="78">
        <v>44686</v>
      </c>
      <c r="AQ757" s="77" t="s">
        <v>89</v>
      </c>
      <c r="AR757" s="77"/>
      <c r="AS757" s="142" t="s">
        <v>3934</v>
      </c>
      <c r="AT757" s="78"/>
      <c r="AU757" s="78"/>
      <c r="AV757" s="78"/>
      <c r="AW757" s="142" t="s">
        <v>1198</v>
      </c>
      <c r="AX757" s="77" t="s">
        <v>116</v>
      </c>
      <c r="AY757" s="576">
        <v>8490.4500000000007</v>
      </c>
      <c r="AZ757" s="576"/>
      <c r="BA757" s="576"/>
      <c r="BB757" s="576"/>
      <c r="BC757" s="576"/>
      <c r="BD757" s="576"/>
      <c r="BE757" s="77">
        <f t="shared" si="101"/>
        <v>19</v>
      </c>
      <c r="BF757" s="77">
        <f t="shared" si="102"/>
        <v>5</v>
      </c>
      <c r="BG757" s="77">
        <f t="shared" si="103"/>
        <v>2022</v>
      </c>
      <c r="BH757" s="89"/>
    </row>
    <row r="758" spans="1:60">
      <c r="A758" s="77" t="s">
        <v>428</v>
      </c>
      <c r="B758" s="77" t="s">
        <v>2132</v>
      </c>
      <c r="C758" s="77" t="s">
        <v>3937</v>
      </c>
      <c r="D758" s="78">
        <v>44678</v>
      </c>
      <c r="E758" s="77" t="s">
        <v>3938</v>
      </c>
      <c r="F758" s="77" t="s">
        <v>2135</v>
      </c>
      <c r="G758" s="77" t="s">
        <v>2147</v>
      </c>
      <c r="H758" s="77" t="s">
        <v>2148</v>
      </c>
      <c r="I758" s="77" t="s">
        <v>531</v>
      </c>
      <c r="J758" s="77" t="s">
        <v>110</v>
      </c>
      <c r="K758" s="77">
        <v>91761</v>
      </c>
      <c r="L758" s="77" t="s">
        <v>190</v>
      </c>
      <c r="M758" s="77" t="s">
        <v>3939</v>
      </c>
      <c r="N758" s="77" t="s">
        <v>403</v>
      </c>
      <c r="O758" s="77" t="s">
        <v>110</v>
      </c>
      <c r="P758" s="77">
        <v>92126</v>
      </c>
      <c r="Q758" s="77" t="s">
        <v>1267</v>
      </c>
      <c r="R758" s="77"/>
      <c r="S758" s="77"/>
      <c r="T758" s="77"/>
      <c r="U758" s="77">
        <v>30390456</v>
      </c>
      <c r="V758" s="142">
        <v>14.75</v>
      </c>
      <c r="W758" s="77" t="s">
        <v>2552</v>
      </c>
      <c r="X758" s="77">
        <v>400</v>
      </c>
      <c r="Y758" s="77">
        <v>832</v>
      </c>
      <c r="Z758" s="77">
        <v>26</v>
      </c>
      <c r="AA758" s="89">
        <f t="shared" si="96"/>
        <v>0.33279999999999998</v>
      </c>
      <c r="AB758" s="77" t="s">
        <v>88</v>
      </c>
      <c r="AC758" s="78">
        <v>44712</v>
      </c>
      <c r="AD758" s="77"/>
      <c r="AE758" s="77" t="s">
        <v>2142</v>
      </c>
      <c r="AF758" s="77" t="str">
        <f t="shared" si="97"/>
        <v>CA6641427141T</v>
      </c>
      <c r="AG758" s="77">
        <f t="shared" si="98"/>
        <v>832</v>
      </c>
      <c r="AH758" s="77">
        <f t="shared" si="99"/>
        <v>26</v>
      </c>
      <c r="AI758" s="89">
        <f t="shared" si="100"/>
        <v>0.33279999999999998</v>
      </c>
      <c r="AJ758" s="77" t="s">
        <v>2143</v>
      </c>
      <c r="AK758" s="77" t="s">
        <v>3937</v>
      </c>
      <c r="AL758" s="573">
        <v>44685</v>
      </c>
      <c r="AM758" s="573">
        <v>44685</v>
      </c>
      <c r="AN758" s="573">
        <v>44686</v>
      </c>
      <c r="AO758" s="78">
        <v>44686</v>
      </c>
      <c r="AP758" s="78">
        <v>44686</v>
      </c>
      <c r="AQ758" s="77" t="s">
        <v>89</v>
      </c>
      <c r="AR758" s="77"/>
      <c r="AS758" s="77" t="s">
        <v>3937</v>
      </c>
      <c r="AT758" s="78"/>
      <c r="AU758" s="78"/>
      <c r="AV758" s="78"/>
      <c r="AW758" s="77" t="s">
        <v>1198</v>
      </c>
      <c r="AX758" s="77" t="s">
        <v>116</v>
      </c>
      <c r="AY758" s="576">
        <v>952</v>
      </c>
      <c r="AZ758" s="576"/>
      <c r="BA758" s="576"/>
      <c r="BB758" s="576"/>
      <c r="BC758" s="576"/>
      <c r="BD758" s="576"/>
      <c r="BE758" s="77">
        <f t="shared" si="101"/>
        <v>19</v>
      </c>
      <c r="BF758" s="77">
        <f t="shared" si="102"/>
        <v>5</v>
      </c>
      <c r="BG758" s="77">
        <f t="shared" si="103"/>
        <v>2022</v>
      </c>
      <c r="BH758" s="89"/>
    </row>
    <row r="759" spans="1:60">
      <c r="A759" s="77" t="s">
        <v>428</v>
      </c>
      <c r="B759" s="77" t="s">
        <v>2132</v>
      </c>
      <c r="C759" s="77" t="s">
        <v>3940</v>
      </c>
      <c r="D759" s="78">
        <v>44678</v>
      </c>
      <c r="E759" s="77" t="s">
        <v>3938</v>
      </c>
      <c r="F759" s="77" t="s">
        <v>2135</v>
      </c>
      <c r="G759" s="77" t="s">
        <v>2147</v>
      </c>
      <c r="H759" s="77" t="s">
        <v>2148</v>
      </c>
      <c r="I759" s="77" t="s">
        <v>531</v>
      </c>
      <c r="J759" s="77" t="s">
        <v>110</v>
      </c>
      <c r="K759" s="77">
        <v>91761</v>
      </c>
      <c r="L759" s="77" t="s">
        <v>190</v>
      </c>
      <c r="M759" s="77" t="s">
        <v>3939</v>
      </c>
      <c r="N759" s="77" t="s">
        <v>403</v>
      </c>
      <c r="O759" s="77" t="s">
        <v>110</v>
      </c>
      <c r="P759" s="77">
        <v>92126</v>
      </c>
      <c r="Q759" s="77" t="s">
        <v>1267</v>
      </c>
      <c r="R759" s="77"/>
      <c r="S759" s="77"/>
      <c r="T759" s="77"/>
      <c r="U759" s="77">
        <v>30390456</v>
      </c>
      <c r="V759" s="142">
        <v>14.75</v>
      </c>
      <c r="W759" s="77" t="s">
        <v>2552</v>
      </c>
      <c r="X759" s="77">
        <v>400</v>
      </c>
      <c r="Y759" s="77">
        <v>832</v>
      </c>
      <c r="Z759" s="77">
        <v>26</v>
      </c>
      <c r="AA759" s="89">
        <f t="shared" si="96"/>
        <v>0.33279999999999998</v>
      </c>
      <c r="AB759" s="77" t="s">
        <v>88</v>
      </c>
      <c r="AC759" s="78">
        <v>44712</v>
      </c>
      <c r="AD759" s="77"/>
      <c r="AE759" s="77" t="s">
        <v>2142</v>
      </c>
      <c r="AF759" s="77" t="str">
        <f t="shared" si="97"/>
        <v>CA6641427142T</v>
      </c>
      <c r="AG759" s="77">
        <f t="shared" si="98"/>
        <v>832</v>
      </c>
      <c r="AH759" s="77">
        <f t="shared" si="99"/>
        <v>26</v>
      </c>
      <c r="AI759" s="89">
        <f t="shared" si="100"/>
        <v>0.33279999999999998</v>
      </c>
      <c r="AJ759" s="77" t="s">
        <v>2143</v>
      </c>
      <c r="AK759" s="77" t="s">
        <v>3940</v>
      </c>
      <c r="AL759" s="573">
        <v>44685</v>
      </c>
      <c r="AM759" s="573">
        <v>44685</v>
      </c>
      <c r="AN759" s="573">
        <v>44686</v>
      </c>
      <c r="AO759" s="78">
        <v>44686</v>
      </c>
      <c r="AP759" s="78">
        <v>44686</v>
      </c>
      <c r="AQ759" s="77" t="s">
        <v>89</v>
      </c>
      <c r="AR759" s="77"/>
      <c r="AS759" s="77" t="s">
        <v>3940</v>
      </c>
      <c r="AT759" s="78"/>
      <c r="AU759" s="78"/>
      <c r="AV759" s="78"/>
      <c r="AW759" s="77" t="s">
        <v>1198</v>
      </c>
      <c r="AX759" s="77" t="s">
        <v>116</v>
      </c>
      <c r="AY759" s="576">
        <v>952</v>
      </c>
      <c r="AZ759" s="576"/>
      <c r="BA759" s="576"/>
      <c r="BB759" s="576"/>
      <c r="BC759" s="576"/>
      <c r="BD759" s="576"/>
      <c r="BE759" s="77">
        <f t="shared" si="101"/>
        <v>19</v>
      </c>
      <c r="BF759" s="77">
        <f t="shared" si="102"/>
        <v>5</v>
      </c>
      <c r="BG759" s="77">
        <f t="shared" si="103"/>
        <v>2022</v>
      </c>
      <c r="BH759" s="89"/>
    </row>
    <row r="760" spans="1:60">
      <c r="A760" s="77" t="s">
        <v>428</v>
      </c>
      <c r="B760" s="77" t="s">
        <v>2132</v>
      </c>
      <c r="C760" s="77" t="s">
        <v>3941</v>
      </c>
      <c r="D760" s="78">
        <v>44678</v>
      </c>
      <c r="E760" s="77" t="s">
        <v>3938</v>
      </c>
      <c r="F760" s="77" t="s">
        <v>2135</v>
      </c>
      <c r="G760" s="77" t="s">
        <v>2147</v>
      </c>
      <c r="H760" s="77" t="s">
        <v>2148</v>
      </c>
      <c r="I760" s="77" t="s">
        <v>531</v>
      </c>
      <c r="J760" s="77" t="s">
        <v>110</v>
      </c>
      <c r="K760" s="77">
        <v>91761</v>
      </c>
      <c r="L760" s="77" t="s">
        <v>190</v>
      </c>
      <c r="M760" s="77" t="s">
        <v>3939</v>
      </c>
      <c r="N760" s="77" t="s">
        <v>403</v>
      </c>
      <c r="O760" s="77" t="s">
        <v>110</v>
      </c>
      <c r="P760" s="77">
        <v>92126</v>
      </c>
      <c r="Q760" s="77" t="s">
        <v>1267</v>
      </c>
      <c r="R760" s="77"/>
      <c r="S760" s="77"/>
      <c r="T760" s="77"/>
      <c r="U760" s="77">
        <v>30390456</v>
      </c>
      <c r="V760" s="142">
        <v>14.75</v>
      </c>
      <c r="W760" s="77" t="s">
        <v>2552</v>
      </c>
      <c r="X760" s="77">
        <v>400</v>
      </c>
      <c r="Y760" s="77">
        <v>704</v>
      </c>
      <c r="Z760" s="77">
        <v>22</v>
      </c>
      <c r="AA760" s="89">
        <f t="shared" si="96"/>
        <v>0.28160000000000002</v>
      </c>
      <c r="AB760" s="77" t="s">
        <v>88</v>
      </c>
      <c r="AC760" s="78">
        <v>44712</v>
      </c>
      <c r="AD760" s="77"/>
      <c r="AE760" s="77" t="s">
        <v>2142</v>
      </c>
      <c r="AF760" s="77" t="str">
        <f t="shared" si="97"/>
        <v>CA4622427143T</v>
      </c>
      <c r="AG760" s="77">
        <f t="shared" si="98"/>
        <v>704</v>
      </c>
      <c r="AH760" s="77">
        <f t="shared" si="99"/>
        <v>22</v>
      </c>
      <c r="AI760" s="89">
        <f t="shared" si="100"/>
        <v>0.28160000000000002</v>
      </c>
      <c r="AJ760" s="77" t="s">
        <v>2143</v>
      </c>
      <c r="AK760" s="77" t="s">
        <v>3941</v>
      </c>
      <c r="AL760" s="573">
        <v>44685</v>
      </c>
      <c r="AM760" s="573">
        <v>44685</v>
      </c>
      <c r="AN760" s="573">
        <v>44686</v>
      </c>
      <c r="AO760" s="78">
        <v>44686</v>
      </c>
      <c r="AP760" s="78">
        <v>44686</v>
      </c>
      <c r="AQ760" s="77" t="s">
        <v>89</v>
      </c>
      <c r="AR760" s="77"/>
      <c r="AS760" s="77" t="s">
        <v>3941</v>
      </c>
      <c r="AT760" s="78"/>
      <c r="AU760" s="78"/>
      <c r="AV760" s="78"/>
      <c r="AW760" s="77" t="s">
        <v>1198</v>
      </c>
      <c r="AX760" s="77" t="s">
        <v>116</v>
      </c>
      <c r="AY760" s="576">
        <v>952</v>
      </c>
      <c r="AZ760" s="576"/>
      <c r="BA760" s="576"/>
      <c r="BB760" s="576"/>
      <c r="BC760" s="576"/>
      <c r="BD760" s="576"/>
      <c r="BE760" s="77">
        <f t="shared" si="101"/>
        <v>19</v>
      </c>
      <c r="BF760" s="77">
        <f t="shared" si="102"/>
        <v>5</v>
      </c>
      <c r="BG760" s="77">
        <f t="shared" si="103"/>
        <v>2022</v>
      </c>
      <c r="BH760" s="89"/>
    </row>
    <row r="761" spans="1:60">
      <c r="A761" s="77" t="s">
        <v>428</v>
      </c>
      <c r="B761" s="77" t="s">
        <v>2132</v>
      </c>
      <c r="C761" s="77" t="s">
        <v>3942</v>
      </c>
      <c r="D761" s="78">
        <v>44678</v>
      </c>
      <c r="E761" s="77" t="s">
        <v>3943</v>
      </c>
      <c r="F761" s="77" t="s">
        <v>2135</v>
      </c>
      <c r="G761" s="77" t="s">
        <v>2147</v>
      </c>
      <c r="H761" s="77" t="s">
        <v>2148</v>
      </c>
      <c r="I761" s="77" t="s">
        <v>531</v>
      </c>
      <c r="J761" s="77" t="s">
        <v>110</v>
      </c>
      <c r="K761" s="77">
        <v>91761</v>
      </c>
      <c r="L761" s="77" t="s">
        <v>190</v>
      </c>
      <c r="M761" s="77" t="s">
        <v>3939</v>
      </c>
      <c r="N761" s="77" t="s">
        <v>403</v>
      </c>
      <c r="O761" s="77" t="s">
        <v>110</v>
      </c>
      <c r="P761" s="77">
        <v>92126</v>
      </c>
      <c r="Q761" s="77" t="s">
        <v>1267</v>
      </c>
      <c r="R761" s="77"/>
      <c r="S761" s="77"/>
      <c r="T761" s="77"/>
      <c r="U761" s="77">
        <v>30390456</v>
      </c>
      <c r="V761" s="142">
        <v>14.75</v>
      </c>
      <c r="W761" s="77" t="s">
        <v>2552</v>
      </c>
      <c r="X761" s="77">
        <v>400</v>
      </c>
      <c r="Y761" s="77">
        <v>768</v>
      </c>
      <c r="Z761" s="77">
        <v>24</v>
      </c>
      <c r="AA761" s="89">
        <f t="shared" si="96"/>
        <v>0.30719999999999997</v>
      </c>
      <c r="AB761" s="77" t="s">
        <v>88</v>
      </c>
      <c r="AC761" s="78">
        <v>44712</v>
      </c>
      <c r="AD761" s="77"/>
      <c r="AE761" s="77" t="s">
        <v>2142</v>
      </c>
      <c r="AF761" s="77" t="str">
        <f t="shared" si="97"/>
        <v>CA4622427144T</v>
      </c>
      <c r="AG761" s="77">
        <f t="shared" si="98"/>
        <v>768</v>
      </c>
      <c r="AH761" s="77">
        <f t="shared" si="99"/>
        <v>24</v>
      </c>
      <c r="AI761" s="89">
        <f t="shared" si="100"/>
        <v>0.30719999999999997</v>
      </c>
      <c r="AJ761" s="77" t="s">
        <v>2143</v>
      </c>
      <c r="AK761" s="77" t="s">
        <v>3942</v>
      </c>
      <c r="AL761" s="573">
        <v>44685</v>
      </c>
      <c r="AM761" s="573">
        <v>44685</v>
      </c>
      <c r="AN761" s="573">
        <v>44686</v>
      </c>
      <c r="AO761" s="78">
        <v>44686</v>
      </c>
      <c r="AP761" s="78">
        <v>44686</v>
      </c>
      <c r="AQ761" s="77" t="s">
        <v>89</v>
      </c>
      <c r="AR761" s="77"/>
      <c r="AS761" s="77" t="s">
        <v>3942</v>
      </c>
      <c r="AT761" s="78"/>
      <c r="AU761" s="78"/>
      <c r="AV761" s="78"/>
      <c r="AW761" s="77" t="s">
        <v>1198</v>
      </c>
      <c r="AX761" s="77" t="s">
        <v>116</v>
      </c>
      <c r="AY761" s="576">
        <v>952</v>
      </c>
      <c r="AZ761" s="576"/>
      <c r="BA761" s="576"/>
      <c r="BB761" s="576"/>
      <c r="BC761" s="576"/>
      <c r="BD761" s="576"/>
      <c r="BE761" s="77">
        <f t="shared" si="101"/>
        <v>19</v>
      </c>
      <c r="BF761" s="77">
        <f t="shared" si="102"/>
        <v>5</v>
      </c>
      <c r="BG761" s="77">
        <f t="shared" si="103"/>
        <v>2022</v>
      </c>
      <c r="BH761" s="89"/>
    </row>
    <row r="762" spans="1:60">
      <c r="A762" s="77" t="s">
        <v>428</v>
      </c>
      <c r="B762" s="77" t="s">
        <v>2132</v>
      </c>
      <c r="C762" s="77" t="s">
        <v>3944</v>
      </c>
      <c r="D762" s="78">
        <v>44678</v>
      </c>
      <c r="E762" s="77" t="s">
        <v>3943</v>
      </c>
      <c r="F762" s="77" t="s">
        <v>2135</v>
      </c>
      <c r="G762" s="77" t="s">
        <v>2147</v>
      </c>
      <c r="H762" s="77" t="s">
        <v>2148</v>
      </c>
      <c r="I762" s="77" t="s">
        <v>531</v>
      </c>
      <c r="J762" s="77" t="s">
        <v>110</v>
      </c>
      <c r="K762" s="77">
        <v>91761</v>
      </c>
      <c r="L762" s="77" t="s">
        <v>190</v>
      </c>
      <c r="M762" s="77" t="s">
        <v>3939</v>
      </c>
      <c r="N762" s="77" t="s">
        <v>403</v>
      </c>
      <c r="O762" s="77" t="s">
        <v>110</v>
      </c>
      <c r="P762" s="77">
        <v>92126</v>
      </c>
      <c r="Q762" s="77" t="s">
        <v>1267</v>
      </c>
      <c r="R762" s="77"/>
      <c r="S762" s="77"/>
      <c r="T762" s="77"/>
      <c r="U762" s="77">
        <v>30390456</v>
      </c>
      <c r="V762" s="142">
        <v>14.75</v>
      </c>
      <c r="W762" s="77" t="s">
        <v>2552</v>
      </c>
      <c r="X762" s="77">
        <v>400</v>
      </c>
      <c r="Y762" s="77">
        <v>768</v>
      </c>
      <c r="Z762" s="77">
        <v>24</v>
      </c>
      <c r="AA762" s="89">
        <f t="shared" si="96"/>
        <v>0.30719999999999997</v>
      </c>
      <c r="AB762" s="77" t="s">
        <v>88</v>
      </c>
      <c r="AC762" s="78">
        <v>44712</v>
      </c>
      <c r="AD762" s="77"/>
      <c r="AE762" s="77" t="s">
        <v>2142</v>
      </c>
      <c r="AF762" s="77" t="str">
        <f t="shared" si="97"/>
        <v>CA4622427145T</v>
      </c>
      <c r="AG762" s="77">
        <f t="shared" si="98"/>
        <v>768</v>
      </c>
      <c r="AH762" s="77">
        <f t="shared" si="99"/>
        <v>24</v>
      </c>
      <c r="AI762" s="89">
        <f t="shared" si="100"/>
        <v>0.30719999999999997</v>
      </c>
      <c r="AJ762" s="77" t="s">
        <v>2143</v>
      </c>
      <c r="AK762" s="77" t="s">
        <v>3944</v>
      </c>
      <c r="AL762" s="573">
        <v>44685</v>
      </c>
      <c r="AM762" s="573">
        <v>44685</v>
      </c>
      <c r="AN762" s="573">
        <v>44686</v>
      </c>
      <c r="AO762" s="78">
        <v>44686</v>
      </c>
      <c r="AP762" s="78">
        <v>44686</v>
      </c>
      <c r="AQ762" s="77" t="s">
        <v>89</v>
      </c>
      <c r="AR762" s="77"/>
      <c r="AS762" s="77" t="s">
        <v>3944</v>
      </c>
      <c r="AT762" s="78"/>
      <c r="AU762" s="78"/>
      <c r="AV762" s="78"/>
      <c r="AW762" s="77" t="s">
        <v>1198</v>
      </c>
      <c r="AX762" s="77" t="s">
        <v>116</v>
      </c>
      <c r="AY762" s="576">
        <v>952</v>
      </c>
      <c r="AZ762" s="576"/>
      <c r="BA762" s="576"/>
      <c r="BB762" s="576"/>
      <c r="BC762" s="576"/>
      <c r="BD762" s="576"/>
      <c r="BE762" s="77">
        <f t="shared" si="101"/>
        <v>19</v>
      </c>
      <c r="BF762" s="77">
        <f t="shared" si="102"/>
        <v>5</v>
      </c>
      <c r="BG762" s="77">
        <f t="shared" si="103"/>
        <v>2022</v>
      </c>
      <c r="BH762" s="89"/>
    </row>
    <row r="763" spans="1:60">
      <c r="A763" s="77" t="s">
        <v>428</v>
      </c>
      <c r="B763" s="77" t="s">
        <v>1264</v>
      </c>
      <c r="C763" s="77" t="s">
        <v>3945</v>
      </c>
      <c r="D763" s="78">
        <v>44679</v>
      </c>
      <c r="E763" s="77" t="s">
        <v>3946</v>
      </c>
      <c r="F763" s="77" t="s">
        <v>2135</v>
      </c>
      <c r="G763" s="77" t="s">
        <v>2147</v>
      </c>
      <c r="H763" s="77" t="s">
        <v>2148</v>
      </c>
      <c r="I763" s="77" t="s">
        <v>531</v>
      </c>
      <c r="J763" s="77" t="s">
        <v>110</v>
      </c>
      <c r="K763" s="77">
        <v>91761</v>
      </c>
      <c r="L763" s="77" t="s">
        <v>95</v>
      </c>
      <c r="M763" s="77" t="s">
        <v>3947</v>
      </c>
      <c r="N763" s="77" t="s">
        <v>3948</v>
      </c>
      <c r="O763" s="77" t="s">
        <v>110</v>
      </c>
      <c r="P763" s="77">
        <v>93065</v>
      </c>
      <c r="Q763" s="77" t="s">
        <v>1267</v>
      </c>
      <c r="R763" s="77"/>
      <c r="S763" s="77"/>
      <c r="T763" s="77"/>
      <c r="U763" s="77">
        <v>30390456</v>
      </c>
      <c r="V763" s="142">
        <v>14.75</v>
      </c>
      <c r="W763" s="77" t="s">
        <v>2552</v>
      </c>
      <c r="X763" s="77">
        <v>400</v>
      </c>
      <c r="Y763" s="77">
        <v>832</v>
      </c>
      <c r="Z763" s="77">
        <v>26</v>
      </c>
      <c r="AA763" s="89">
        <f t="shared" si="96"/>
        <v>0.33279999999999998</v>
      </c>
      <c r="AB763" s="77" t="s">
        <v>88</v>
      </c>
      <c r="AC763" s="78">
        <v>44712</v>
      </c>
      <c r="AD763" s="77"/>
      <c r="AE763" s="77" t="s">
        <v>2142</v>
      </c>
      <c r="AF763" s="77" t="str">
        <f t="shared" si="97"/>
        <v>CA0163042809T</v>
      </c>
      <c r="AG763" s="77">
        <f t="shared" si="98"/>
        <v>832</v>
      </c>
      <c r="AH763" s="77">
        <f t="shared" si="99"/>
        <v>26</v>
      </c>
      <c r="AI763" s="89">
        <f t="shared" si="100"/>
        <v>0.33279999999999998</v>
      </c>
      <c r="AJ763" s="77" t="s">
        <v>2143</v>
      </c>
      <c r="AK763" s="77" t="s">
        <v>3945</v>
      </c>
      <c r="AL763" s="573">
        <v>44685</v>
      </c>
      <c r="AM763" s="573">
        <v>44685</v>
      </c>
      <c r="AN763" s="573">
        <v>44686</v>
      </c>
      <c r="AO763" s="78">
        <v>44686</v>
      </c>
      <c r="AP763" s="78">
        <v>44686</v>
      </c>
      <c r="AQ763" s="77" t="s">
        <v>89</v>
      </c>
      <c r="AR763" s="77"/>
      <c r="AS763" s="77" t="s">
        <v>3945</v>
      </c>
      <c r="AT763" s="78"/>
      <c r="AU763" s="78"/>
      <c r="AV763" s="78"/>
      <c r="AW763" s="77" t="s">
        <v>1198</v>
      </c>
      <c r="AX763" s="77" t="s">
        <v>116</v>
      </c>
      <c r="AY763" s="576">
        <v>767.2</v>
      </c>
      <c r="AZ763" s="576"/>
      <c r="BA763" s="576"/>
      <c r="BB763" s="576"/>
      <c r="BC763" s="576"/>
      <c r="BD763" s="576"/>
      <c r="BE763" s="77">
        <f t="shared" si="101"/>
        <v>19</v>
      </c>
      <c r="BF763" s="77">
        <f t="shared" si="102"/>
        <v>5</v>
      </c>
      <c r="BG763" s="77">
        <f t="shared" si="103"/>
        <v>2022</v>
      </c>
      <c r="BH763" s="89"/>
    </row>
    <row r="764" spans="1:60">
      <c r="A764" s="77" t="s">
        <v>428</v>
      </c>
      <c r="B764" s="77" t="s">
        <v>230</v>
      </c>
      <c r="C764" s="142" t="s">
        <v>3949</v>
      </c>
      <c r="D764" s="78">
        <v>44680</v>
      </c>
      <c r="E764" s="142" t="s">
        <v>3950</v>
      </c>
      <c r="F764" s="77" t="s">
        <v>2135</v>
      </c>
      <c r="G764" s="77" t="s">
        <v>2136</v>
      </c>
      <c r="H764" s="77" t="s">
        <v>2137</v>
      </c>
      <c r="I764" s="77" t="s">
        <v>2138</v>
      </c>
      <c r="J764" s="77" t="s">
        <v>110</v>
      </c>
      <c r="K764" s="77">
        <v>90248</v>
      </c>
      <c r="L764" s="142" t="s">
        <v>525</v>
      </c>
      <c r="M764" s="142" t="s">
        <v>3951</v>
      </c>
      <c r="N764" s="77" t="s">
        <v>213</v>
      </c>
      <c r="O764" s="77" t="s">
        <v>205</v>
      </c>
      <c r="P764" s="77">
        <v>85210</v>
      </c>
      <c r="Q764" s="77" t="s">
        <v>1267</v>
      </c>
      <c r="R764" s="77" t="s">
        <v>1004</v>
      </c>
      <c r="S764" s="77"/>
      <c r="T764" s="77" t="s">
        <v>1006</v>
      </c>
      <c r="U764" s="142">
        <v>30390456</v>
      </c>
      <c r="V764" s="142">
        <v>14.75</v>
      </c>
      <c r="W764" s="142" t="s">
        <v>2552</v>
      </c>
      <c r="X764" s="77">
        <v>400</v>
      </c>
      <c r="Y764" s="142">
        <v>704</v>
      </c>
      <c r="Z764" s="142">
        <v>22</v>
      </c>
      <c r="AA764" s="89">
        <f t="shared" si="96"/>
        <v>0.28160000000000002</v>
      </c>
      <c r="AB764" s="142" t="s">
        <v>70</v>
      </c>
      <c r="AC764" s="78">
        <v>44712</v>
      </c>
      <c r="AD764" s="77"/>
      <c r="AE764" s="77" t="s">
        <v>2142</v>
      </c>
      <c r="AF764" s="77" t="str">
        <f t="shared" si="97"/>
        <v>CA8331042912T</v>
      </c>
      <c r="AG764" s="77">
        <f t="shared" si="98"/>
        <v>704</v>
      </c>
      <c r="AH764" s="77">
        <f t="shared" si="99"/>
        <v>22</v>
      </c>
      <c r="AI764" s="89">
        <f t="shared" si="100"/>
        <v>0.28160000000000002</v>
      </c>
      <c r="AJ764" s="77" t="s">
        <v>2143</v>
      </c>
      <c r="AK764" s="142" t="s">
        <v>3949</v>
      </c>
      <c r="AL764" s="573">
        <v>44685</v>
      </c>
      <c r="AM764" s="573">
        <v>44685</v>
      </c>
      <c r="AN764" s="573">
        <v>44686</v>
      </c>
      <c r="AO764" s="78">
        <v>44686</v>
      </c>
      <c r="AP764" s="78">
        <v>44686</v>
      </c>
      <c r="AQ764" s="77" t="s">
        <v>89</v>
      </c>
      <c r="AR764" s="77"/>
      <c r="AS764" s="142" t="s">
        <v>3949</v>
      </c>
      <c r="AT764" s="78"/>
      <c r="AU764" s="78"/>
      <c r="AV764" s="78"/>
      <c r="AW764" s="142" t="s">
        <v>1198</v>
      </c>
      <c r="AX764" s="77" t="s">
        <v>116</v>
      </c>
      <c r="AY764" s="576">
        <v>1680</v>
      </c>
      <c r="AZ764" s="576"/>
      <c r="BA764" s="576"/>
      <c r="BB764" s="576"/>
      <c r="BC764" s="576"/>
      <c r="BD764" s="576"/>
      <c r="BE764" s="77">
        <f t="shared" si="101"/>
        <v>19</v>
      </c>
      <c r="BF764" s="77">
        <f t="shared" si="102"/>
        <v>5</v>
      </c>
      <c r="BG764" s="77">
        <f t="shared" si="103"/>
        <v>2022</v>
      </c>
      <c r="BH764" s="89"/>
    </row>
    <row r="765" spans="1:60">
      <c r="A765" s="77" t="s">
        <v>428</v>
      </c>
      <c r="B765" s="77" t="s">
        <v>2132</v>
      </c>
      <c r="C765" s="77" t="s">
        <v>3952</v>
      </c>
      <c r="D765" s="78">
        <v>44684</v>
      </c>
      <c r="E765" s="77" t="s">
        <v>3953</v>
      </c>
      <c r="F765" s="77" t="s">
        <v>2135</v>
      </c>
      <c r="G765" s="77" t="s">
        <v>2136</v>
      </c>
      <c r="H765" s="77" t="s">
        <v>2137</v>
      </c>
      <c r="I765" s="77" t="s">
        <v>2138</v>
      </c>
      <c r="J765" s="77" t="s">
        <v>110</v>
      </c>
      <c r="K765" s="77">
        <v>90248</v>
      </c>
      <c r="L765" s="77" t="s">
        <v>3185</v>
      </c>
      <c r="M765" s="77" t="s">
        <v>3954</v>
      </c>
      <c r="N765" s="77" t="s">
        <v>3955</v>
      </c>
      <c r="O765" s="77" t="s">
        <v>110</v>
      </c>
      <c r="P765" s="77">
        <v>92530</v>
      </c>
      <c r="Q765" s="77" t="s">
        <v>1267</v>
      </c>
      <c r="R765" s="77"/>
      <c r="S765" s="77"/>
      <c r="T765" s="77" t="s">
        <v>3956</v>
      </c>
      <c r="U765" s="77">
        <v>30376609</v>
      </c>
      <c r="V765" s="142">
        <v>15</v>
      </c>
      <c r="W765" s="77" t="s">
        <v>2661</v>
      </c>
      <c r="X765" s="77">
        <v>340</v>
      </c>
      <c r="Y765" s="77">
        <v>832</v>
      </c>
      <c r="Z765" s="77">
        <v>26</v>
      </c>
      <c r="AA765" s="89">
        <f t="shared" si="96"/>
        <v>0.28288000000000002</v>
      </c>
      <c r="AB765" s="77" t="s">
        <v>88</v>
      </c>
      <c r="AC765" s="78">
        <v>44712</v>
      </c>
      <c r="AD765" s="77"/>
      <c r="AE765" s="77" t="s">
        <v>2142</v>
      </c>
      <c r="AF765" s="77" t="str">
        <f t="shared" si="97"/>
        <v>CA1715050301T</v>
      </c>
      <c r="AG765" s="77">
        <f t="shared" si="98"/>
        <v>832</v>
      </c>
      <c r="AH765" s="77">
        <f t="shared" si="99"/>
        <v>26</v>
      </c>
      <c r="AI765" s="89">
        <f t="shared" si="100"/>
        <v>0.28288000000000002</v>
      </c>
      <c r="AJ765" s="77" t="s">
        <v>2143</v>
      </c>
      <c r="AK765" s="77" t="s">
        <v>3952</v>
      </c>
      <c r="AL765" s="78">
        <v>44686</v>
      </c>
      <c r="AM765" s="78">
        <v>44686</v>
      </c>
      <c r="AN765" s="78">
        <v>44686</v>
      </c>
      <c r="AO765" s="78">
        <v>44686</v>
      </c>
      <c r="AP765" s="78">
        <v>44686</v>
      </c>
      <c r="AQ765" s="77" t="s">
        <v>89</v>
      </c>
      <c r="AR765" s="77"/>
      <c r="AS765" s="77" t="s">
        <v>3952</v>
      </c>
      <c r="AT765" s="78"/>
      <c r="AU765" s="78"/>
      <c r="AV765" s="78"/>
      <c r="AW765" s="77" t="s">
        <v>1198</v>
      </c>
      <c r="AX765" s="77" t="s">
        <v>116</v>
      </c>
      <c r="AY765" s="576">
        <v>1232</v>
      </c>
      <c r="AZ765" s="576"/>
      <c r="BA765" s="576"/>
      <c r="BB765" s="576"/>
      <c r="BC765" s="576"/>
      <c r="BD765" s="576"/>
      <c r="BE765" s="77">
        <f t="shared" si="101"/>
        <v>19</v>
      </c>
      <c r="BF765" s="77">
        <v>5</v>
      </c>
      <c r="BG765" s="77">
        <v>2022</v>
      </c>
      <c r="BH765" s="89"/>
    </row>
    <row r="766" spans="1:60">
      <c r="A766" s="77" t="s">
        <v>428</v>
      </c>
      <c r="B766" s="77" t="s">
        <v>2132</v>
      </c>
      <c r="C766" s="77" t="s">
        <v>3957</v>
      </c>
      <c r="D766" s="78">
        <v>44678</v>
      </c>
      <c r="E766" s="77" t="s">
        <v>3958</v>
      </c>
      <c r="F766" s="77" t="s">
        <v>2135</v>
      </c>
      <c r="G766" s="77" t="s">
        <v>2147</v>
      </c>
      <c r="H766" s="77" t="s">
        <v>2148</v>
      </c>
      <c r="I766" s="77" t="s">
        <v>531</v>
      </c>
      <c r="J766" s="77" t="s">
        <v>110</v>
      </c>
      <c r="K766" s="77">
        <v>91761</v>
      </c>
      <c r="L766" s="77" t="s">
        <v>395</v>
      </c>
      <c r="M766" s="77" t="s">
        <v>3959</v>
      </c>
      <c r="N766" s="77" t="s">
        <v>397</v>
      </c>
      <c r="O766" s="77" t="s">
        <v>110</v>
      </c>
      <c r="P766" s="77">
        <v>93305</v>
      </c>
      <c r="Q766" s="77" t="s">
        <v>1267</v>
      </c>
      <c r="R766" s="77"/>
      <c r="S766" s="77"/>
      <c r="T766" s="77"/>
      <c r="U766" s="77">
        <v>30390456</v>
      </c>
      <c r="V766" s="142">
        <v>14.75</v>
      </c>
      <c r="W766" s="77" t="s">
        <v>2552</v>
      </c>
      <c r="X766" s="77">
        <v>400</v>
      </c>
      <c r="Y766" s="77">
        <v>768</v>
      </c>
      <c r="Z766" s="77">
        <v>24</v>
      </c>
      <c r="AA766" s="89">
        <f t="shared" si="96"/>
        <v>0.30719999999999997</v>
      </c>
      <c r="AB766" s="77" t="s">
        <v>88</v>
      </c>
      <c r="AC766" s="78">
        <v>44712</v>
      </c>
      <c r="AD766" s="77"/>
      <c r="AE766" s="77" t="s">
        <v>2142</v>
      </c>
      <c r="AF766" s="77" t="str">
        <f t="shared" si="97"/>
        <v>CA1533042702T</v>
      </c>
      <c r="AG766" s="77">
        <f t="shared" si="98"/>
        <v>768</v>
      </c>
      <c r="AH766" s="77">
        <f t="shared" si="99"/>
        <v>24</v>
      </c>
      <c r="AI766" s="89">
        <f t="shared" si="100"/>
        <v>0.30719999999999997</v>
      </c>
      <c r="AJ766" s="77" t="s">
        <v>2143</v>
      </c>
      <c r="AK766" s="77" t="s">
        <v>3957</v>
      </c>
      <c r="AL766" s="78">
        <v>44686</v>
      </c>
      <c r="AM766" s="78">
        <v>44686</v>
      </c>
      <c r="AN766" s="78">
        <v>44686</v>
      </c>
      <c r="AO766" s="78">
        <v>44686</v>
      </c>
      <c r="AP766" s="78">
        <v>44686</v>
      </c>
      <c r="AQ766" s="77" t="s">
        <v>89</v>
      </c>
      <c r="AR766" s="77"/>
      <c r="AS766" s="77" t="s">
        <v>3957</v>
      </c>
      <c r="AT766" s="78"/>
      <c r="AU766" s="78"/>
      <c r="AV766" s="78"/>
      <c r="AW766" s="77" t="s">
        <v>1198</v>
      </c>
      <c r="AX766" s="77" t="s">
        <v>116</v>
      </c>
      <c r="AY766" s="576">
        <v>1118.8800000000001</v>
      </c>
      <c r="AZ766" s="576"/>
      <c r="BA766" s="576"/>
      <c r="BB766" s="576"/>
      <c r="BC766" s="576"/>
      <c r="BD766" s="576"/>
      <c r="BE766" s="77">
        <f t="shared" si="101"/>
        <v>19</v>
      </c>
      <c r="BF766" s="77">
        <f t="shared" ref="BF766:BF773" si="104">MONTH(AL766)</f>
        <v>5</v>
      </c>
      <c r="BG766" s="77">
        <f t="shared" ref="BG766:BG773" si="105">YEAR(AL766)</f>
        <v>2022</v>
      </c>
      <c r="BH766" s="89"/>
    </row>
    <row r="767" spans="1:60">
      <c r="A767" s="77" t="s">
        <v>428</v>
      </c>
      <c r="B767" s="77" t="s">
        <v>2132</v>
      </c>
      <c r="C767" s="77" t="s">
        <v>3960</v>
      </c>
      <c r="D767" s="78">
        <v>44678</v>
      </c>
      <c r="E767" s="77" t="s">
        <v>3958</v>
      </c>
      <c r="F767" s="77" t="s">
        <v>2135</v>
      </c>
      <c r="G767" s="77" t="s">
        <v>2147</v>
      </c>
      <c r="H767" s="77" t="s">
        <v>2148</v>
      </c>
      <c r="I767" s="77" t="s">
        <v>531</v>
      </c>
      <c r="J767" s="77" t="s">
        <v>110</v>
      </c>
      <c r="K767" s="77">
        <v>91761</v>
      </c>
      <c r="L767" s="77" t="s">
        <v>395</v>
      </c>
      <c r="M767" s="77" t="s">
        <v>3959</v>
      </c>
      <c r="N767" s="77" t="s">
        <v>397</v>
      </c>
      <c r="O767" s="77" t="s">
        <v>110</v>
      </c>
      <c r="P767" s="77">
        <v>93305</v>
      </c>
      <c r="Q767" s="77" t="s">
        <v>1267</v>
      </c>
      <c r="R767" s="77"/>
      <c r="S767" s="77"/>
      <c r="T767" s="77"/>
      <c r="U767" s="77">
        <v>30390456</v>
      </c>
      <c r="V767" s="142">
        <v>14.75</v>
      </c>
      <c r="W767" s="77" t="s">
        <v>2552</v>
      </c>
      <c r="X767" s="77">
        <v>400</v>
      </c>
      <c r="Y767" s="77">
        <v>768</v>
      </c>
      <c r="Z767" s="77">
        <v>24</v>
      </c>
      <c r="AA767" s="89">
        <f t="shared" si="96"/>
        <v>0.30719999999999997</v>
      </c>
      <c r="AB767" s="77" t="s">
        <v>88</v>
      </c>
      <c r="AC767" s="78">
        <v>44712</v>
      </c>
      <c r="AD767" s="77"/>
      <c r="AE767" s="77" t="s">
        <v>2142</v>
      </c>
      <c r="AF767" s="77" t="str">
        <f t="shared" si="97"/>
        <v>CA1533042703T</v>
      </c>
      <c r="AG767" s="77">
        <f t="shared" si="98"/>
        <v>768</v>
      </c>
      <c r="AH767" s="77">
        <f t="shared" si="99"/>
        <v>24</v>
      </c>
      <c r="AI767" s="89">
        <f t="shared" si="100"/>
        <v>0.30719999999999997</v>
      </c>
      <c r="AJ767" s="77" t="s">
        <v>2143</v>
      </c>
      <c r="AK767" s="77" t="s">
        <v>3960</v>
      </c>
      <c r="AL767" s="78">
        <v>44686</v>
      </c>
      <c r="AM767" s="78">
        <v>44686</v>
      </c>
      <c r="AN767" s="78">
        <v>44686</v>
      </c>
      <c r="AO767" s="78">
        <v>44686</v>
      </c>
      <c r="AP767" s="78">
        <v>44686</v>
      </c>
      <c r="AQ767" s="77" t="s">
        <v>89</v>
      </c>
      <c r="AR767" s="77"/>
      <c r="AS767" s="77" t="s">
        <v>3960</v>
      </c>
      <c r="AT767" s="78"/>
      <c r="AU767" s="78"/>
      <c r="AV767" s="78"/>
      <c r="AW767" s="77" t="s">
        <v>1198</v>
      </c>
      <c r="AX767" s="77" t="s">
        <v>116</v>
      </c>
      <c r="AY767" s="576">
        <v>1118.8800000000001</v>
      </c>
      <c r="AZ767" s="576"/>
      <c r="BA767" s="576"/>
      <c r="BB767" s="576"/>
      <c r="BC767" s="576"/>
      <c r="BD767" s="576"/>
      <c r="BE767" s="77">
        <f t="shared" si="101"/>
        <v>19</v>
      </c>
      <c r="BF767" s="77">
        <f t="shared" si="104"/>
        <v>5</v>
      </c>
      <c r="BG767" s="77">
        <f t="shared" si="105"/>
        <v>2022</v>
      </c>
      <c r="BH767" s="89"/>
    </row>
    <row r="768" spans="1:60">
      <c r="A768" s="77" t="s">
        <v>428</v>
      </c>
      <c r="B768" s="77" t="s">
        <v>2132</v>
      </c>
      <c r="C768" s="77" t="s">
        <v>3961</v>
      </c>
      <c r="D768" s="78">
        <v>44678</v>
      </c>
      <c r="E768" s="77" t="s">
        <v>3958</v>
      </c>
      <c r="F768" s="77" t="s">
        <v>2135</v>
      </c>
      <c r="G768" s="77" t="s">
        <v>2147</v>
      </c>
      <c r="H768" s="77" t="s">
        <v>2148</v>
      </c>
      <c r="I768" s="77" t="s">
        <v>531</v>
      </c>
      <c r="J768" s="77" t="s">
        <v>110</v>
      </c>
      <c r="K768" s="77">
        <v>91761</v>
      </c>
      <c r="L768" s="77" t="s">
        <v>395</v>
      </c>
      <c r="M768" s="77" t="s">
        <v>3959</v>
      </c>
      <c r="N768" s="77" t="s">
        <v>397</v>
      </c>
      <c r="O768" s="77" t="s">
        <v>110</v>
      </c>
      <c r="P768" s="77">
        <v>93305</v>
      </c>
      <c r="Q768" s="77" t="s">
        <v>1267</v>
      </c>
      <c r="R768" s="77"/>
      <c r="S768" s="77"/>
      <c r="T768" s="77"/>
      <c r="U768" s="77">
        <v>30390456</v>
      </c>
      <c r="V768" s="142">
        <v>14.75</v>
      </c>
      <c r="W768" s="77" t="s">
        <v>2552</v>
      </c>
      <c r="X768" s="77">
        <v>400</v>
      </c>
      <c r="Y768" s="77">
        <v>768</v>
      </c>
      <c r="Z768" s="77">
        <v>24</v>
      </c>
      <c r="AA768" s="89">
        <f t="shared" si="96"/>
        <v>0.30719999999999997</v>
      </c>
      <c r="AB768" s="77" t="s">
        <v>88</v>
      </c>
      <c r="AC768" s="78">
        <v>44712</v>
      </c>
      <c r="AD768" s="77"/>
      <c r="AE768" s="77" t="s">
        <v>2142</v>
      </c>
      <c r="AF768" s="77" t="str">
        <f t="shared" si="97"/>
        <v>CA1533042704T</v>
      </c>
      <c r="AG768" s="77">
        <f t="shared" si="98"/>
        <v>768</v>
      </c>
      <c r="AH768" s="77">
        <f t="shared" si="99"/>
        <v>24</v>
      </c>
      <c r="AI768" s="89">
        <f t="shared" si="100"/>
        <v>0.30719999999999997</v>
      </c>
      <c r="AJ768" s="77" t="s">
        <v>2143</v>
      </c>
      <c r="AK768" s="77" t="s">
        <v>3961</v>
      </c>
      <c r="AL768" s="78">
        <v>44686</v>
      </c>
      <c r="AM768" s="78">
        <v>44686</v>
      </c>
      <c r="AN768" s="78">
        <v>44686</v>
      </c>
      <c r="AO768" s="78">
        <v>44686</v>
      </c>
      <c r="AP768" s="78">
        <v>44686</v>
      </c>
      <c r="AQ768" s="77" t="s">
        <v>89</v>
      </c>
      <c r="AR768" s="77"/>
      <c r="AS768" s="77" t="s">
        <v>3961</v>
      </c>
      <c r="AT768" s="78"/>
      <c r="AU768" s="78"/>
      <c r="AV768" s="78"/>
      <c r="AW768" s="77" t="s">
        <v>1198</v>
      </c>
      <c r="AX768" s="77" t="s">
        <v>116</v>
      </c>
      <c r="AY768" s="576">
        <v>1118.8800000000001</v>
      </c>
      <c r="AZ768" s="576"/>
      <c r="BA768" s="576"/>
      <c r="BB768" s="576"/>
      <c r="BC768" s="576"/>
      <c r="BD768" s="576"/>
      <c r="BE768" s="77">
        <f t="shared" si="101"/>
        <v>19</v>
      </c>
      <c r="BF768" s="77">
        <f t="shared" si="104"/>
        <v>5</v>
      </c>
      <c r="BG768" s="77">
        <f t="shared" si="105"/>
        <v>2022</v>
      </c>
      <c r="BH768" s="89"/>
    </row>
    <row r="769" spans="1:60">
      <c r="A769" s="77" t="s">
        <v>428</v>
      </c>
      <c r="B769" s="77" t="s">
        <v>2132</v>
      </c>
      <c r="C769" s="77" t="s">
        <v>3962</v>
      </c>
      <c r="D769" s="78">
        <v>44678</v>
      </c>
      <c r="E769" s="77" t="s">
        <v>3958</v>
      </c>
      <c r="F769" s="77" t="s">
        <v>2135</v>
      </c>
      <c r="G769" s="77" t="s">
        <v>2147</v>
      </c>
      <c r="H769" s="77" t="s">
        <v>2148</v>
      </c>
      <c r="I769" s="77" t="s">
        <v>531</v>
      </c>
      <c r="J769" s="77" t="s">
        <v>110</v>
      </c>
      <c r="K769" s="77">
        <v>91761</v>
      </c>
      <c r="L769" s="77" t="s">
        <v>395</v>
      </c>
      <c r="M769" s="77" t="s">
        <v>3959</v>
      </c>
      <c r="N769" s="77" t="s">
        <v>397</v>
      </c>
      <c r="O769" s="77" t="s">
        <v>110</v>
      </c>
      <c r="P769" s="77">
        <v>93305</v>
      </c>
      <c r="Q769" s="77" t="s">
        <v>1267</v>
      </c>
      <c r="R769" s="77"/>
      <c r="S769" s="77"/>
      <c r="T769" s="77"/>
      <c r="U769" s="77">
        <v>30390456</v>
      </c>
      <c r="V769" s="142">
        <v>14.75</v>
      </c>
      <c r="W769" s="77" t="s">
        <v>2552</v>
      </c>
      <c r="X769" s="77">
        <v>400</v>
      </c>
      <c r="Y769" s="77">
        <v>640</v>
      </c>
      <c r="Z769" s="77">
        <v>20</v>
      </c>
      <c r="AA769" s="89">
        <f t="shared" si="96"/>
        <v>0.25600000000000001</v>
      </c>
      <c r="AB769" s="77" t="s">
        <v>88</v>
      </c>
      <c r="AC769" s="78">
        <v>44712</v>
      </c>
      <c r="AD769" s="77"/>
      <c r="AE769" s="77" t="s">
        <v>2142</v>
      </c>
      <c r="AF769" s="77" t="str">
        <f t="shared" si="97"/>
        <v>CA1533042705T</v>
      </c>
      <c r="AG769" s="77">
        <f t="shared" si="98"/>
        <v>640</v>
      </c>
      <c r="AH769" s="77">
        <f t="shared" si="99"/>
        <v>20</v>
      </c>
      <c r="AI769" s="89">
        <f t="shared" si="100"/>
        <v>0.25600000000000001</v>
      </c>
      <c r="AJ769" s="77" t="s">
        <v>2143</v>
      </c>
      <c r="AK769" s="77" t="s">
        <v>3962</v>
      </c>
      <c r="AL769" s="78">
        <v>44686</v>
      </c>
      <c r="AM769" s="78">
        <v>44686</v>
      </c>
      <c r="AN769" s="78">
        <v>44686</v>
      </c>
      <c r="AO769" s="78">
        <v>44686</v>
      </c>
      <c r="AP769" s="78">
        <v>44686</v>
      </c>
      <c r="AQ769" s="77" t="s">
        <v>89</v>
      </c>
      <c r="AR769" s="77"/>
      <c r="AS769" s="77" t="s">
        <v>3962</v>
      </c>
      <c r="AT769" s="78"/>
      <c r="AU769" s="78"/>
      <c r="AV769" s="78"/>
      <c r="AW769" s="77" t="s">
        <v>1198</v>
      </c>
      <c r="AX769" s="77" t="s">
        <v>116</v>
      </c>
      <c r="AY769" s="576">
        <v>1118.8800000000001</v>
      </c>
      <c r="AZ769" s="576"/>
      <c r="BA769" s="576"/>
      <c r="BB769" s="576"/>
      <c r="BC769" s="576"/>
      <c r="BD769" s="576"/>
      <c r="BE769" s="77">
        <f t="shared" si="101"/>
        <v>19</v>
      </c>
      <c r="BF769" s="77">
        <f t="shared" si="104"/>
        <v>5</v>
      </c>
      <c r="BG769" s="77">
        <f t="shared" si="105"/>
        <v>2022</v>
      </c>
      <c r="BH769" s="89"/>
    </row>
    <row r="770" spans="1:60">
      <c r="A770" s="77" t="s">
        <v>428</v>
      </c>
      <c r="B770" s="77" t="s">
        <v>56</v>
      </c>
      <c r="C770" s="77" t="s">
        <v>3963</v>
      </c>
      <c r="D770" s="78">
        <v>44678</v>
      </c>
      <c r="E770" s="77" t="s">
        <v>3816</v>
      </c>
      <c r="F770" s="77" t="s">
        <v>2135</v>
      </c>
      <c r="G770" s="77" t="s">
        <v>2147</v>
      </c>
      <c r="H770" s="77" t="s">
        <v>2148</v>
      </c>
      <c r="I770" s="77" t="s">
        <v>531</v>
      </c>
      <c r="J770" s="77" t="s">
        <v>110</v>
      </c>
      <c r="K770" s="77">
        <v>91761</v>
      </c>
      <c r="L770" s="77" t="s">
        <v>1701</v>
      </c>
      <c r="M770" s="77" t="s">
        <v>1195</v>
      </c>
      <c r="N770" s="77" t="s">
        <v>1196</v>
      </c>
      <c r="O770" s="77" t="s">
        <v>110</v>
      </c>
      <c r="P770" s="77">
        <v>92407</v>
      </c>
      <c r="Q770" s="77" t="s">
        <v>1267</v>
      </c>
      <c r="R770" s="77"/>
      <c r="S770" s="77"/>
      <c r="T770" s="77"/>
      <c r="U770" s="77">
        <v>30390256</v>
      </c>
      <c r="V770" s="142">
        <v>14.75</v>
      </c>
      <c r="W770" s="77" t="s">
        <v>3787</v>
      </c>
      <c r="X770" s="77">
        <v>400</v>
      </c>
      <c r="Y770" s="77">
        <v>624</v>
      </c>
      <c r="Z770" s="77">
        <v>24</v>
      </c>
      <c r="AA770" s="89">
        <f t="shared" si="96"/>
        <v>0.24959999999999999</v>
      </c>
      <c r="AB770" s="77" t="s">
        <v>70</v>
      </c>
      <c r="AC770" s="78">
        <v>44712</v>
      </c>
      <c r="AD770" s="77"/>
      <c r="AE770" s="77" t="s">
        <v>2142</v>
      </c>
      <c r="AF770" s="77" t="str">
        <f t="shared" si="97"/>
        <v>CA2022042720T</v>
      </c>
      <c r="AG770" s="77">
        <f t="shared" si="98"/>
        <v>624</v>
      </c>
      <c r="AH770" s="77">
        <f t="shared" si="99"/>
        <v>24</v>
      </c>
      <c r="AI770" s="89">
        <f t="shared" si="100"/>
        <v>0.24959999999999999</v>
      </c>
      <c r="AJ770" s="77" t="s">
        <v>2143</v>
      </c>
      <c r="AK770" s="77" t="s">
        <v>3963</v>
      </c>
      <c r="AL770" s="78">
        <v>44686</v>
      </c>
      <c r="AM770" s="78">
        <v>44686</v>
      </c>
      <c r="AN770" s="78">
        <v>44686</v>
      </c>
      <c r="AO770" s="78">
        <v>44686</v>
      </c>
      <c r="AP770" s="78">
        <v>44686</v>
      </c>
      <c r="AQ770" s="77" t="s">
        <v>89</v>
      </c>
      <c r="AR770" s="77"/>
      <c r="AS770" s="77" t="s">
        <v>3963</v>
      </c>
      <c r="AT770" s="78"/>
      <c r="AU770" s="78"/>
      <c r="AV770" s="78"/>
      <c r="AW770" s="77" t="s">
        <v>1198</v>
      </c>
      <c r="AX770" s="77" t="s">
        <v>116</v>
      </c>
      <c r="AY770" s="576">
        <v>644</v>
      </c>
      <c r="AZ770" s="576"/>
      <c r="BA770" s="576"/>
      <c r="BB770" s="576"/>
      <c r="BC770" s="576"/>
      <c r="BD770" s="576"/>
      <c r="BE770" s="77">
        <f t="shared" si="101"/>
        <v>19</v>
      </c>
      <c r="BF770" s="77">
        <f t="shared" si="104"/>
        <v>5</v>
      </c>
      <c r="BG770" s="77">
        <f t="shared" si="105"/>
        <v>2022</v>
      </c>
      <c r="BH770" s="89"/>
    </row>
    <row r="771" spans="1:60">
      <c r="A771" s="77" t="s">
        <v>428</v>
      </c>
      <c r="B771" s="77" t="s">
        <v>56</v>
      </c>
      <c r="C771" s="77" t="s">
        <v>3964</v>
      </c>
      <c r="D771" s="78">
        <v>44678</v>
      </c>
      <c r="E771" s="77" t="s">
        <v>3816</v>
      </c>
      <c r="F771" s="77" t="s">
        <v>2135</v>
      </c>
      <c r="G771" s="77" t="s">
        <v>2147</v>
      </c>
      <c r="H771" s="77" t="s">
        <v>2148</v>
      </c>
      <c r="I771" s="77" t="s">
        <v>531</v>
      </c>
      <c r="J771" s="77" t="s">
        <v>110</v>
      </c>
      <c r="K771" s="77">
        <v>91761</v>
      </c>
      <c r="L771" s="77" t="s">
        <v>1701</v>
      </c>
      <c r="M771" s="77" t="s">
        <v>1195</v>
      </c>
      <c r="N771" s="77" t="s">
        <v>1196</v>
      </c>
      <c r="O771" s="77" t="s">
        <v>110</v>
      </c>
      <c r="P771" s="77">
        <v>92407</v>
      </c>
      <c r="Q771" s="77" t="s">
        <v>1267</v>
      </c>
      <c r="R771" s="77"/>
      <c r="S771" s="77"/>
      <c r="T771" s="77"/>
      <c r="U771" s="77">
        <v>30390256</v>
      </c>
      <c r="V771" s="142">
        <v>14.75</v>
      </c>
      <c r="W771" s="77" t="s">
        <v>3787</v>
      </c>
      <c r="X771" s="77">
        <v>400</v>
      </c>
      <c r="Y771" s="77">
        <v>624</v>
      </c>
      <c r="Z771" s="77">
        <v>24</v>
      </c>
      <c r="AA771" s="89">
        <f t="shared" si="96"/>
        <v>0.24959999999999999</v>
      </c>
      <c r="AB771" s="77" t="s">
        <v>70</v>
      </c>
      <c r="AC771" s="78">
        <v>44712</v>
      </c>
      <c r="AD771" s="77"/>
      <c r="AE771" s="77" t="s">
        <v>2142</v>
      </c>
      <c r="AF771" s="77" t="str">
        <f t="shared" si="97"/>
        <v>CA2022042721TX</v>
      </c>
      <c r="AG771" s="77">
        <f t="shared" si="98"/>
        <v>624</v>
      </c>
      <c r="AH771" s="77">
        <f t="shared" si="99"/>
        <v>24</v>
      </c>
      <c r="AI771" s="89">
        <f t="shared" si="100"/>
        <v>0.24959999999999999</v>
      </c>
      <c r="AJ771" s="77" t="s">
        <v>2143</v>
      </c>
      <c r="AK771" s="77" t="s">
        <v>3964</v>
      </c>
      <c r="AL771" s="573">
        <v>44686</v>
      </c>
      <c r="AM771" s="573">
        <v>44686</v>
      </c>
      <c r="AN771" s="573">
        <v>44686</v>
      </c>
      <c r="AO771" s="78">
        <v>44686</v>
      </c>
      <c r="AP771" s="78">
        <v>44686</v>
      </c>
      <c r="AQ771" s="77" t="s">
        <v>89</v>
      </c>
      <c r="AR771" s="77"/>
      <c r="AS771" s="77" t="s">
        <v>3964</v>
      </c>
      <c r="AT771" s="78"/>
      <c r="AU771" s="78"/>
      <c r="AV771" s="78"/>
      <c r="AW771" s="77" t="s">
        <v>1198</v>
      </c>
      <c r="AX771" s="77" t="s">
        <v>116</v>
      </c>
      <c r="AY771" s="576"/>
      <c r="AZ771" s="576"/>
      <c r="BA771" s="576"/>
      <c r="BB771" s="576"/>
      <c r="BC771" s="576"/>
      <c r="BD771" s="576"/>
      <c r="BE771" s="77">
        <f t="shared" si="101"/>
        <v>19</v>
      </c>
      <c r="BF771" s="77">
        <f t="shared" si="104"/>
        <v>5</v>
      </c>
      <c r="BG771" s="77">
        <f t="shared" si="105"/>
        <v>2022</v>
      </c>
      <c r="BH771" s="89"/>
    </row>
    <row r="772" spans="1:60">
      <c r="A772" s="77" t="s">
        <v>428</v>
      </c>
      <c r="B772" s="77" t="s">
        <v>56</v>
      </c>
      <c r="C772" s="77" t="s">
        <v>3965</v>
      </c>
      <c r="D772" s="78">
        <v>44678</v>
      </c>
      <c r="E772" s="77" t="s">
        <v>3816</v>
      </c>
      <c r="F772" s="77" t="s">
        <v>2135</v>
      </c>
      <c r="G772" s="77" t="s">
        <v>2147</v>
      </c>
      <c r="H772" s="77" t="s">
        <v>2148</v>
      </c>
      <c r="I772" s="77" t="s">
        <v>531</v>
      </c>
      <c r="J772" s="77" t="s">
        <v>110</v>
      </c>
      <c r="K772" s="77">
        <v>91761</v>
      </c>
      <c r="L772" s="77" t="s">
        <v>1701</v>
      </c>
      <c r="M772" s="77" t="s">
        <v>1195</v>
      </c>
      <c r="N772" s="77" t="s">
        <v>1196</v>
      </c>
      <c r="O772" s="77" t="s">
        <v>110</v>
      </c>
      <c r="P772" s="77">
        <v>92407</v>
      </c>
      <c r="Q772" s="77" t="s">
        <v>1267</v>
      </c>
      <c r="R772" s="77"/>
      <c r="S772" s="77"/>
      <c r="T772" s="77"/>
      <c r="U772" s="77">
        <v>30390256</v>
      </c>
      <c r="V772" s="142">
        <v>14.75</v>
      </c>
      <c r="W772" s="77" t="s">
        <v>3787</v>
      </c>
      <c r="X772" s="77">
        <v>400</v>
      </c>
      <c r="Y772" s="77">
        <v>624</v>
      </c>
      <c r="Z772" s="77">
        <v>24</v>
      </c>
      <c r="AA772" s="89">
        <f t="shared" si="96"/>
        <v>0.24959999999999999</v>
      </c>
      <c r="AB772" s="77" t="s">
        <v>70</v>
      </c>
      <c r="AC772" s="78">
        <v>44712</v>
      </c>
      <c r="AD772" s="77"/>
      <c r="AE772" s="77" t="s">
        <v>2142</v>
      </c>
      <c r="AF772" s="77" t="str">
        <f t="shared" si="97"/>
        <v>CA2022042722T</v>
      </c>
      <c r="AG772" s="77">
        <f t="shared" si="98"/>
        <v>624</v>
      </c>
      <c r="AH772" s="77">
        <f t="shared" si="99"/>
        <v>24</v>
      </c>
      <c r="AI772" s="89">
        <f t="shared" si="100"/>
        <v>0.24959999999999999</v>
      </c>
      <c r="AJ772" s="77" t="s">
        <v>2143</v>
      </c>
      <c r="AK772" s="77" t="s">
        <v>3965</v>
      </c>
      <c r="AL772" s="78">
        <v>44686</v>
      </c>
      <c r="AM772" s="78">
        <v>44686</v>
      </c>
      <c r="AN772" s="78">
        <v>44686</v>
      </c>
      <c r="AO772" s="78">
        <v>44686</v>
      </c>
      <c r="AP772" s="78">
        <v>44686</v>
      </c>
      <c r="AQ772" s="77" t="s">
        <v>89</v>
      </c>
      <c r="AR772" s="77"/>
      <c r="AS772" s="77" t="s">
        <v>3965</v>
      </c>
      <c r="AT772" s="78"/>
      <c r="AU772" s="78"/>
      <c r="AV772" s="78"/>
      <c r="AW772" s="77" t="s">
        <v>1198</v>
      </c>
      <c r="AX772" s="77" t="s">
        <v>116</v>
      </c>
      <c r="AY772" s="576">
        <v>644</v>
      </c>
      <c r="AZ772" s="576"/>
      <c r="BA772" s="576"/>
      <c r="BB772" s="576"/>
      <c r="BC772" s="576"/>
      <c r="BD772" s="576"/>
      <c r="BE772" s="77">
        <f t="shared" si="101"/>
        <v>19</v>
      </c>
      <c r="BF772" s="77">
        <f t="shared" si="104"/>
        <v>5</v>
      </c>
      <c r="BG772" s="77">
        <f t="shared" si="105"/>
        <v>2022</v>
      </c>
      <c r="BH772" s="89"/>
    </row>
    <row r="773" spans="1:60">
      <c r="A773" s="77" t="s">
        <v>428</v>
      </c>
      <c r="B773" s="77" t="s">
        <v>2132</v>
      </c>
      <c r="C773" s="77" t="s">
        <v>3966</v>
      </c>
      <c r="D773" s="78">
        <v>44683</v>
      </c>
      <c r="E773" s="77" t="s">
        <v>3967</v>
      </c>
      <c r="F773" s="77" t="s">
        <v>2135</v>
      </c>
      <c r="G773" s="77" t="s">
        <v>2147</v>
      </c>
      <c r="H773" s="77" t="s">
        <v>2148</v>
      </c>
      <c r="I773" s="77" t="s">
        <v>531</v>
      </c>
      <c r="J773" s="77" t="s">
        <v>110</v>
      </c>
      <c r="K773" s="77">
        <v>91761</v>
      </c>
      <c r="L773" s="77" t="s">
        <v>2168</v>
      </c>
      <c r="M773" s="77" t="s">
        <v>3968</v>
      </c>
      <c r="N773" s="77" t="s">
        <v>3969</v>
      </c>
      <c r="O773" s="77" t="s">
        <v>110</v>
      </c>
      <c r="P773" s="77">
        <v>92507</v>
      </c>
      <c r="Q773" s="77" t="s">
        <v>1267</v>
      </c>
      <c r="R773" s="77" t="s">
        <v>3923</v>
      </c>
      <c r="S773" s="77"/>
      <c r="T773" s="77" t="s">
        <v>3970</v>
      </c>
      <c r="U773" s="77">
        <v>30390456</v>
      </c>
      <c r="V773" s="142">
        <v>14.75</v>
      </c>
      <c r="W773" s="77" t="s">
        <v>2552</v>
      </c>
      <c r="X773" s="77">
        <v>400</v>
      </c>
      <c r="Y773" s="77">
        <v>768</v>
      </c>
      <c r="Z773" s="77">
        <v>24</v>
      </c>
      <c r="AA773" s="89">
        <f t="shared" si="96"/>
        <v>0.30719999999999997</v>
      </c>
      <c r="AB773" s="77" t="s">
        <v>88</v>
      </c>
      <c r="AC773" s="78">
        <v>44712</v>
      </c>
      <c r="AD773" s="77"/>
      <c r="AE773" s="77" t="s">
        <v>2142</v>
      </c>
      <c r="AF773" s="77" t="str">
        <f t="shared" si="97"/>
        <v>CA7805050205T</v>
      </c>
      <c r="AG773" s="77">
        <f t="shared" si="98"/>
        <v>768</v>
      </c>
      <c r="AH773" s="77">
        <f t="shared" si="99"/>
        <v>24</v>
      </c>
      <c r="AI773" s="89">
        <f t="shared" si="100"/>
        <v>0.30719999999999997</v>
      </c>
      <c r="AJ773" s="77" t="s">
        <v>2143</v>
      </c>
      <c r="AK773" s="77" t="s">
        <v>3966</v>
      </c>
      <c r="AL773" s="78">
        <v>44686</v>
      </c>
      <c r="AM773" s="78">
        <v>44686</v>
      </c>
      <c r="AN773" s="78">
        <v>44686</v>
      </c>
      <c r="AO773" s="78">
        <v>44686</v>
      </c>
      <c r="AP773" s="78">
        <v>44686</v>
      </c>
      <c r="AQ773" s="77" t="s">
        <v>89</v>
      </c>
      <c r="AR773" s="77"/>
      <c r="AS773" s="77" t="s">
        <v>3966</v>
      </c>
      <c r="AT773" s="78"/>
      <c r="AU773" s="78"/>
      <c r="AV773" s="78"/>
      <c r="AW773" s="77" t="s">
        <v>1198</v>
      </c>
      <c r="AX773" s="77" t="s">
        <v>116</v>
      </c>
      <c r="AY773" s="576">
        <v>644</v>
      </c>
      <c r="AZ773" s="576"/>
      <c r="BA773" s="576"/>
      <c r="BB773" s="576"/>
      <c r="BC773" s="576"/>
      <c r="BD773" s="576"/>
      <c r="BE773" s="77">
        <f t="shared" si="101"/>
        <v>19</v>
      </c>
      <c r="BF773" s="77">
        <f t="shared" si="104"/>
        <v>5</v>
      </c>
      <c r="BG773" s="77">
        <f t="shared" si="105"/>
        <v>2022</v>
      </c>
      <c r="BH773" s="89"/>
    </row>
    <row r="774" spans="1:60">
      <c r="A774" s="77" t="s">
        <v>428</v>
      </c>
      <c r="B774" s="77" t="s">
        <v>2132</v>
      </c>
      <c r="C774" s="77" t="s">
        <v>3971</v>
      </c>
      <c r="D774" s="78">
        <v>44683</v>
      </c>
      <c r="E774" s="77" t="s">
        <v>3906</v>
      </c>
      <c r="F774" s="77" t="s">
        <v>2135</v>
      </c>
      <c r="G774" s="77" t="s">
        <v>2147</v>
      </c>
      <c r="H774" s="77" t="s">
        <v>2148</v>
      </c>
      <c r="I774" s="77" t="s">
        <v>531</v>
      </c>
      <c r="J774" s="77" t="s">
        <v>110</v>
      </c>
      <c r="K774" s="77">
        <v>91761</v>
      </c>
      <c r="L774" s="77" t="s">
        <v>185</v>
      </c>
      <c r="M774" s="77" t="s">
        <v>3972</v>
      </c>
      <c r="N774" s="77" t="s">
        <v>823</v>
      </c>
      <c r="O774" s="77" t="s">
        <v>110</v>
      </c>
      <c r="P774" s="77">
        <v>90810</v>
      </c>
      <c r="Q774" s="77" t="s">
        <v>1267</v>
      </c>
      <c r="R774" s="77"/>
      <c r="S774" s="77"/>
      <c r="T774" s="77" t="s">
        <v>3908</v>
      </c>
      <c r="U774" s="77">
        <v>30390456</v>
      </c>
      <c r="V774" s="142">
        <v>14.75</v>
      </c>
      <c r="W774" s="77" t="s">
        <v>2552</v>
      </c>
      <c r="X774" s="77">
        <v>400</v>
      </c>
      <c r="Y774" s="77">
        <v>768</v>
      </c>
      <c r="Z774" s="77">
        <v>24</v>
      </c>
      <c r="AA774" s="89">
        <f t="shared" si="96"/>
        <v>0.30719999999999997</v>
      </c>
      <c r="AB774" s="77" t="s">
        <v>88</v>
      </c>
      <c r="AC774" s="78">
        <v>44712</v>
      </c>
      <c r="AD774" s="77"/>
      <c r="AE774" s="77" t="s">
        <v>2142</v>
      </c>
      <c r="AF774" s="77" t="str">
        <f t="shared" si="97"/>
        <v>CA0058050209T</v>
      </c>
      <c r="AG774" s="77">
        <f t="shared" si="98"/>
        <v>768</v>
      </c>
      <c r="AH774" s="77">
        <f t="shared" si="99"/>
        <v>24</v>
      </c>
      <c r="AI774" s="89">
        <f t="shared" si="100"/>
        <v>0.30719999999999997</v>
      </c>
      <c r="AJ774" s="77" t="s">
        <v>2143</v>
      </c>
      <c r="AK774" s="77" t="s">
        <v>3971</v>
      </c>
      <c r="AL774" s="78">
        <v>44686</v>
      </c>
      <c r="AM774" s="78">
        <v>44686</v>
      </c>
      <c r="AN774" s="78">
        <v>44686</v>
      </c>
      <c r="AO774" s="78">
        <v>44686</v>
      </c>
      <c r="AP774" s="78">
        <v>44686</v>
      </c>
      <c r="AQ774" s="77" t="s">
        <v>89</v>
      </c>
      <c r="AR774" s="77"/>
      <c r="AS774" s="77" t="s">
        <v>3971</v>
      </c>
      <c r="AT774" s="78"/>
      <c r="AU774" s="78"/>
      <c r="AV774" s="78"/>
      <c r="AW774" s="77" t="s">
        <v>1198</v>
      </c>
      <c r="AX774" s="77" t="s">
        <v>116</v>
      </c>
      <c r="AY774" s="576">
        <v>658.56</v>
      </c>
      <c r="AZ774" s="576"/>
      <c r="BA774" s="576"/>
      <c r="BB774" s="576"/>
      <c r="BC774" s="576"/>
      <c r="BD774" s="576"/>
      <c r="BE774" s="77">
        <f t="shared" si="101"/>
        <v>19</v>
      </c>
      <c r="BF774" s="77">
        <v>5</v>
      </c>
      <c r="BG774" s="77">
        <v>2022</v>
      </c>
      <c r="BH774" s="89"/>
    </row>
    <row r="775" spans="1:60">
      <c r="A775" s="77" t="s">
        <v>428</v>
      </c>
      <c r="B775" s="77" t="s">
        <v>230</v>
      </c>
      <c r="C775" s="77" t="s">
        <v>3973</v>
      </c>
      <c r="D775" s="78">
        <v>44683</v>
      </c>
      <c r="E775" s="77" t="s">
        <v>3974</v>
      </c>
      <c r="F775" s="77" t="s">
        <v>2135</v>
      </c>
      <c r="G775" s="77" t="s">
        <v>2147</v>
      </c>
      <c r="H775" s="77" t="s">
        <v>2148</v>
      </c>
      <c r="I775" s="77" t="s">
        <v>531</v>
      </c>
      <c r="J775" s="77" t="s">
        <v>110</v>
      </c>
      <c r="K775" s="77">
        <v>91761</v>
      </c>
      <c r="L775" s="77" t="s">
        <v>2690</v>
      </c>
      <c r="M775" s="77" t="s">
        <v>3836</v>
      </c>
      <c r="N775" s="77" t="s">
        <v>1991</v>
      </c>
      <c r="O775" s="77" t="s">
        <v>445</v>
      </c>
      <c r="P775" s="77">
        <v>76011</v>
      </c>
      <c r="Q775" s="77" t="s">
        <v>1267</v>
      </c>
      <c r="R775" s="77"/>
      <c r="S775" s="77"/>
      <c r="T775" s="77" t="s">
        <v>2692</v>
      </c>
      <c r="U775" s="77">
        <v>30390456</v>
      </c>
      <c r="V775" s="142">
        <v>14.75</v>
      </c>
      <c r="W775" s="77" t="s">
        <v>2552</v>
      </c>
      <c r="X775" s="77">
        <v>400</v>
      </c>
      <c r="Y775" s="77">
        <v>768</v>
      </c>
      <c r="Z775" s="77">
        <v>24</v>
      </c>
      <c r="AA775" s="89">
        <f t="shared" si="96"/>
        <v>0.30719999999999997</v>
      </c>
      <c r="AB775" s="77" t="s">
        <v>88</v>
      </c>
      <c r="AC775" s="78">
        <v>44712</v>
      </c>
      <c r="AD775" s="77"/>
      <c r="AE775" s="77" t="s">
        <v>2142</v>
      </c>
      <c r="AF775" s="77" t="str">
        <f t="shared" si="97"/>
        <v>CA6091050202T</v>
      </c>
      <c r="AG775" s="77">
        <f t="shared" si="98"/>
        <v>768</v>
      </c>
      <c r="AH775" s="77">
        <f t="shared" si="99"/>
        <v>24</v>
      </c>
      <c r="AI775" s="89">
        <f t="shared" si="100"/>
        <v>0.30719999999999997</v>
      </c>
      <c r="AJ775" s="77" t="s">
        <v>2143</v>
      </c>
      <c r="AK775" s="77" t="s">
        <v>3973</v>
      </c>
      <c r="AL775" s="78">
        <v>44684</v>
      </c>
      <c r="AM775" s="78">
        <v>44684</v>
      </c>
      <c r="AN775" s="78">
        <v>44687</v>
      </c>
      <c r="AO775" s="78">
        <v>44687</v>
      </c>
      <c r="AP775" s="78">
        <v>44687</v>
      </c>
      <c r="AQ775" s="77" t="s">
        <v>89</v>
      </c>
      <c r="AR775" s="77"/>
      <c r="AS775" s="77" t="s">
        <v>3973</v>
      </c>
      <c r="AT775" s="78"/>
      <c r="AU775" s="78"/>
      <c r="AV775" s="78"/>
      <c r="AW775" s="77" t="s">
        <v>1198</v>
      </c>
      <c r="AX775" s="77" t="s">
        <v>116</v>
      </c>
      <c r="AY775" s="576">
        <v>4273.5</v>
      </c>
      <c r="AZ775" s="576"/>
      <c r="BA775" s="576"/>
      <c r="BB775" s="576"/>
      <c r="BC775" s="576"/>
      <c r="BD775" s="576"/>
      <c r="BE775" s="77">
        <f t="shared" si="101"/>
        <v>19</v>
      </c>
      <c r="BF775" s="77">
        <f t="shared" ref="BF775:BF838" si="106">MONTH(AL775)</f>
        <v>5</v>
      </c>
      <c r="BG775" s="77">
        <f t="shared" ref="BG775:BG838" si="107">YEAR(AL775)</f>
        <v>2022</v>
      </c>
      <c r="BH775" s="89"/>
    </row>
    <row r="776" spans="1:60">
      <c r="A776" s="77" t="s">
        <v>428</v>
      </c>
      <c r="B776" s="77" t="s">
        <v>230</v>
      </c>
      <c r="C776" s="77" t="s">
        <v>3975</v>
      </c>
      <c r="D776" s="78">
        <v>44683</v>
      </c>
      <c r="E776" s="77" t="s">
        <v>3976</v>
      </c>
      <c r="F776" s="77" t="s">
        <v>2135</v>
      </c>
      <c r="G776" s="77" t="s">
        <v>2147</v>
      </c>
      <c r="H776" s="77" t="s">
        <v>2148</v>
      </c>
      <c r="I776" s="77" t="s">
        <v>531</v>
      </c>
      <c r="J776" s="77" t="s">
        <v>110</v>
      </c>
      <c r="K776" s="77">
        <v>91761</v>
      </c>
      <c r="L776" s="77" t="s">
        <v>2719</v>
      </c>
      <c r="M776" s="77" t="s">
        <v>3977</v>
      </c>
      <c r="N776" s="77" t="s">
        <v>2004</v>
      </c>
      <c r="O776" s="77" t="s">
        <v>445</v>
      </c>
      <c r="P776" s="77">
        <v>77494</v>
      </c>
      <c r="Q776" s="77" t="s">
        <v>1267</v>
      </c>
      <c r="R776" s="77"/>
      <c r="S776" s="77"/>
      <c r="T776" s="77" t="s">
        <v>3978</v>
      </c>
      <c r="U776" s="77">
        <v>30390456</v>
      </c>
      <c r="V776" s="142">
        <v>14.75</v>
      </c>
      <c r="W776" s="77" t="s">
        <v>2552</v>
      </c>
      <c r="X776" s="77">
        <v>400</v>
      </c>
      <c r="Y776" s="77">
        <v>768</v>
      </c>
      <c r="Z776" s="77">
        <v>24</v>
      </c>
      <c r="AA776" s="89">
        <f t="shared" si="96"/>
        <v>0.30719999999999997</v>
      </c>
      <c r="AB776" s="77" t="s">
        <v>88</v>
      </c>
      <c r="AC776" s="78">
        <v>44712</v>
      </c>
      <c r="AD776" s="77"/>
      <c r="AE776" s="77" t="s">
        <v>2142</v>
      </c>
      <c r="AF776" s="77" t="str">
        <f t="shared" si="97"/>
        <v>CA1021050203T</v>
      </c>
      <c r="AG776" s="77">
        <f t="shared" si="98"/>
        <v>768</v>
      </c>
      <c r="AH776" s="77">
        <f t="shared" si="99"/>
        <v>24</v>
      </c>
      <c r="AI776" s="89">
        <f t="shared" si="100"/>
        <v>0.30719999999999997</v>
      </c>
      <c r="AJ776" s="77" t="s">
        <v>2143</v>
      </c>
      <c r="AK776" s="77" t="s">
        <v>3975</v>
      </c>
      <c r="AL776" s="78">
        <v>44684</v>
      </c>
      <c r="AM776" s="78">
        <v>44684</v>
      </c>
      <c r="AN776" s="78">
        <v>44687</v>
      </c>
      <c r="AO776" s="78">
        <v>44687</v>
      </c>
      <c r="AP776" s="78">
        <v>44687</v>
      </c>
      <c r="AQ776" s="77" t="s">
        <v>89</v>
      </c>
      <c r="AR776" s="77"/>
      <c r="AS776" s="77" t="s">
        <v>3975</v>
      </c>
      <c r="AT776" s="78"/>
      <c r="AU776" s="78"/>
      <c r="AV776" s="78"/>
      <c r="AW776" s="77" t="s">
        <v>1198</v>
      </c>
      <c r="AX776" s="77" t="s">
        <v>116</v>
      </c>
      <c r="AY776" s="576">
        <v>4427.5</v>
      </c>
      <c r="AZ776" s="576"/>
      <c r="BA776" s="576"/>
      <c r="BB776" s="576"/>
      <c r="BC776" s="576"/>
      <c r="BD776" s="576"/>
      <c r="BE776" s="77">
        <f t="shared" si="101"/>
        <v>19</v>
      </c>
      <c r="BF776" s="77">
        <f t="shared" si="106"/>
        <v>5</v>
      </c>
      <c r="BG776" s="77">
        <f t="shared" si="107"/>
        <v>2022</v>
      </c>
      <c r="BH776" s="89"/>
    </row>
    <row r="777" spans="1:60">
      <c r="A777" s="77" t="s">
        <v>428</v>
      </c>
      <c r="B777" s="77" t="s">
        <v>230</v>
      </c>
      <c r="C777" s="142" t="s">
        <v>3979</v>
      </c>
      <c r="D777" s="78">
        <v>44680</v>
      </c>
      <c r="E777" s="142" t="s">
        <v>3980</v>
      </c>
      <c r="F777" s="77" t="s">
        <v>2135</v>
      </c>
      <c r="G777" s="77" t="s">
        <v>2136</v>
      </c>
      <c r="H777" s="77" t="s">
        <v>2137</v>
      </c>
      <c r="I777" s="77" t="s">
        <v>2138</v>
      </c>
      <c r="J777" s="77" t="s">
        <v>110</v>
      </c>
      <c r="K777" s="77">
        <v>90248</v>
      </c>
      <c r="L777" s="142" t="s">
        <v>525</v>
      </c>
      <c r="M777" s="142" t="s">
        <v>3981</v>
      </c>
      <c r="N777" s="77" t="s">
        <v>3982</v>
      </c>
      <c r="O777" s="77" t="s">
        <v>388</v>
      </c>
      <c r="P777" s="77">
        <v>60436</v>
      </c>
      <c r="Q777" s="77" t="s">
        <v>1267</v>
      </c>
      <c r="R777" s="77" t="s">
        <v>1004</v>
      </c>
      <c r="S777" s="77"/>
      <c r="T777" s="77" t="s">
        <v>1006</v>
      </c>
      <c r="U777" s="142">
        <v>30390456</v>
      </c>
      <c r="V777" s="142">
        <v>14.75</v>
      </c>
      <c r="W777" s="142" t="s">
        <v>2552</v>
      </c>
      <c r="X777" s="77">
        <v>400</v>
      </c>
      <c r="Y777" s="142">
        <v>416</v>
      </c>
      <c r="Z777" s="142">
        <v>13</v>
      </c>
      <c r="AA777" s="89">
        <f t="shared" si="96"/>
        <v>0.16639999999999999</v>
      </c>
      <c r="AB777" s="142" t="s">
        <v>70</v>
      </c>
      <c r="AC777" s="78">
        <v>44712</v>
      </c>
      <c r="AD777" s="77"/>
      <c r="AE777" s="77" t="s">
        <v>2142</v>
      </c>
      <c r="AF777" s="77" t="str">
        <f t="shared" si="97"/>
        <v>CA0833042901T</v>
      </c>
      <c r="AG777" s="77">
        <f t="shared" si="98"/>
        <v>416</v>
      </c>
      <c r="AH777" s="77">
        <f t="shared" si="99"/>
        <v>13</v>
      </c>
      <c r="AI777" s="89">
        <f t="shared" si="100"/>
        <v>0.16639999999999999</v>
      </c>
      <c r="AJ777" s="77" t="s">
        <v>2143</v>
      </c>
      <c r="AK777" s="142" t="s">
        <v>3979</v>
      </c>
      <c r="AL777" s="78">
        <v>44684</v>
      </c>
      <c r="AM777" s="78">
        <v>44684</v>
      </c>
      <c r="AN777" s="78">
        <v>44687</v>
      </c>
      <c r="AO777" s="78">
        <v>44687</v>
      </c>
      <c r="AP777" s="78">
        <v>44687</v>
      </c>
      <c r="AQ777" s="77" t="s">
        <v>89</v>
      </c>
      <c r="AR777" s="77"/>
      <c r="AS777" s="142" t="s">
        <v>3979</v>
      </c>
      <c r="AT777" s="78"/>
      <c r="AU777" s="78"/>
      <c r="AV777" s="78"/>
      <c r="AW777" s="142" t="s">
        <v>1198</v>
      </c>
      <c r="AX777" s="77" t="s">
        <v>116</v>
      </c>
      <c r="AY777" s="576">
        <v>5383.5</v>
      </c>
      <c r="AZ777" s="576"/>
      <c r="BA777" s="576"/>
      <c r="BB777" s="576"/>
      <c r="BC777" s="576"/>
      <c r="BD777" s="576"/>
      <c r="BE777" s="77">
        <f t="shared" si="101"/>
        <v>19</v>
      </c>
      <c r="BF777" s="77">
        <f t="shared" si="106"/>
        <v>5</v>
      </c>
      <c r="BG777" s="77">
        <f t="shared" si="107"/>
        <v>2022</v>
      </c>
      <c r="BH777" s="89"/>
    </row>
    <row r="778" spans="1:60">
      <c r="A778" s="77" t="s">
        <v>428</v>
      </c>
      <c r="B778" s="77" t="s">
        <v>230</v>
      </c>
      <c r="C778" s="142" t="s">
        <v>3983</v>
      </c>
      <c r="D778" s="78">
        <v>44680</v>
      </c>
      <c r="E778" s="142" t="s">
        <v>3984</v>
      </c>
      <c r="F778" s="77" t="s">
        <v>2135</v>
      </c>
      <c r="G778" s="77" t="s">
        <v>2136</v>
      </c>
      <c r="H778" s="77" t="s">
        <v>2137</v>
      </c>
      <c r="I778" s="77" t="s">
        <v>2138</v>
      </c>
      <c r="J778" s="77" t="s">
        <v>110</v>
      </c>
      <c r="K778" s="77">
        <v>90248</v>
      </c>
      <c r="L778" s="142" t="s">
        <v>525</v>
      </c>
      <c r="M778" s="142" t="s">
        <v>2327</v>
      </c>
      <c r="N778" s="77" t="s">
        <v>3874</v>
      </c>
      <c r="O778" s="77" t="s">
        <v>445</v>
      </c>
      <c r="P778" s="77">
        <v>75061</v>
      </c>
      <c r="Q778" s="77" t="s">
        <v>1267</v>
      </c>
      <c r="R778" s="77" t="s">
        <v>1004</v>
      </c>
      <c r="S778" s="77"/>
      <c r="T778" s="77" t="s">
        <v>1006</v>
      </c>
      <c r="U778" s="142">
        <v>30390456</v>
      </c>
      <c r="V778" s="142">
        <v>14.75</v>
      </c>
      <c r="W778" s="142" t="s">
        <v>2552</v>
      </c>
      <c r="X778" s="77">
        <v>400</v>
      </c>
      <c r="Y778" s="142">
        <v>544</v>
      </c>
      <c r="Z778" s="142">
        <v>17</v>
      </c>
      <c r="AA778" s="89">
        <f t="shared" si="96"/>
        <v>0.21759999999999999</v>
      </c>
      <c r="AB778" s="142" t="s">
        <v>70</v>
      </c>
      <c r="AC778" s="78">
        <v>44712</v>
      </c>
      <c r="AD778" s="77"/>
      <c r="AE778" s="77" t="s">
        <v>2142</v>
      </c>
      <c r="AF778" s="77" t="str">
        <f t="shared" si="97"/>
        <v>CA8331042906T</v>
      </c>
      <c r="AG778" s="77">
        <f t="shared" si="98"/>
        <v>544</v>
      </c>
      <c r="AH778" s="77">
        <f t="shared" si="99"/>
        <v>17</v>
      </c>
      <c r="AI778" s="89">
        <f t="shared" si="100"/>
        <v>0.21759999999999999</v>
      </c>
      <c r="AJ778" s="77" t="s">
        <v>2143</v>
      </c>
      <c r="AK778" s="142" t="s">
        <v>3983</v>
      </c>
      <c r="AL778" s="78">
        <v>44684</v>
      </c>
      <c r="AM778" s="78">
        <v>44684</v>
      </c>
      <c r="AN778" s="78">
        <v>44687</v>
      </c>
      <c r="AO778" s="78">
        <v>44687</v>
      </c>
      <c r="AP778" s="78">
        <v>44687</v>
      </c>
      <c r="AQ778" s="77" t="s">
        <v>89</v>
      </c>
      <c r="AR778" s="77"/>
      <c r="AS778" s="142" t="s">
        <v>3983</v>
      </c>
      <c r="AT778" s="78"/>
      <c r="AU778" s="78"/>
      <c r="AV778" s="78"/>
      <c r="AW778" s="142" t="s">
        <v>1198</v>
      </c>
      <c r="AX778" s="77" t="s">
        <v>116</v>
      </c>
      <c r="AY778" s="576">
        <v>4051.5</v>
      </c>
      <c r="AZ778" s="576"/>
      <c r="BA778" s="576"/>
      <c r="BB778" s="576"/>
      <c r="BC778" s="576"/>
      <c r="BD778" s="576"/>
      <c r="BE778" s="77">
        <f t="shared" si="101"/>
        <v>19</v>
      </c>
      <c r="BF778" s="77">
        <f t="shared" si="106"/>
        <v>5</v>
      </c>
      <c r="BG778" s="77">
        <f t="shared" si="107"/>
        <v>2022</v>
      </c>
      <c r="BH778" s="89"/>
    </row>
    <row r="779" spans="1:60">
      <c r="A779" s="77" t="s">
        <v>428</v>
      </c>
      <c r="B779" s="77" t="s">
        <v>230</v>
      </c>
      <c r="C779" s="142" t="s">
        <v>3985</v>
      </c>
      <c r="D779" s="78">
        <v>44680</v>
      </c>
      <c r="E779" s="142" t="s">
        <v>3986</v>
      </c>
      <c r="F779" s="77" t="s">
        <v>2135</v>
      </c>
      <c r="G779" s="77" t="s">
        <v>2136</v>
      </c>
      <c r="H779" s="77" t="s">
        <v>2137</v>
      </c>
      <c r="I779" s="77" t="s">
        <v>2138</v>
      </c>
      <c r="J779" s="77" t="s">
        <v>110</v>
      </c>
      <c r="K779" s="77">
        <v>90248</v>
      </c>
      <c r="L779" s="142" t="s">
        <v>525</v>
      </c>
      <c r="M779" s="142" t="s">
        <v>3987</v>
      </c>
      <c r="N779" s="77" t="s">
        <v>444</v>
      </c>
      <c r="O779" s="77" t="s">
        <v>445</v>
      </c>
      <c r="P779" s="77">
        <v>77041</v>
      </c>
      <c r="Q779" s="77" t="s">
        <v>1267</v>
      </c>
      <c r="R779" s="77" t="s">
        <v>1004</v>
      </c>
      <c r="S779" s="77"/>
      <c r="T779" s="77" t="s">
        <v>1006</v>
      </c>
      <c r="U779" s="142">
        <v>30390456</v>
      </c>
      <c r="V779" s="142">
        <v>14.75</v>
      </c>
      <c r="W779" s="142" t="s">
        <v>2552</v>
      </c>
      <c r="X779" s="77">
        <v>400</v>
      </c>
      <c r="Y779" s="142">
        <v>608</v>
      </c>
      <c r="Z779" s="142">
        <v>19</v>
      </c>
      <c r="AA779" s="89">
        <f t="shared" si="96"/>
        <v>0.2432</v>
      </c>
      <c r="AB779" s="142" t="s">
        <v>70</v>
      </c>
      <c r="AC779" s="78">
        <v>44712</v>
      </c>
      <c r="AD779" s="77"/>
      <c r="AE779" s="77" t="s">
        <v>2142</v>
      </c>
      <c r="AF779" s="77" t="str">
        <f t="shared" si="97"/>
        <v>CA8331042910T</v>
      </c>
      <c r="AG779" s="77">
        <f t="shared" si="98"/>
        <v>608</v>
      </c>
      <c r="AH779" s="77">
        <f t="shared" si="99"/>
        <v>19</v>
      </c>
      <c r="AI779" s="89">
        <f t="shared" si="100"/>
        <v>0.2432</v>
      </c>
      <c r="AJ779" s="77" t="s">
        <v>2143</v>
      </c>
      <c r="AK779" s="142" t="s">
        <v>3985</v>
      </c>
      <c r="AL779" s="78">
        <v>44684</v>
      </c>
      <c r="AM779" s="78">
        <v>44684</v>
      </c>
      <c r="AN779" s="78">
        <v>44687</v>
      </c>
      <c r="AO779" s="78">
        <v>44687</v>
      </c>
      <c r="AP779" s="78">
        <v>44687</v>
      </c>
      <c r="AQ779" s="77" t="s">
        <v>89</v>
      </c>
      <c r="AR779" s="77"/>
      <c r="AS779" s="142" t="s">
        <v>3985</v>
      </c>
      <c r="AT779" s="78"/>
      <c r="AU779" s="78"/>
      <c r="AV779" s="78"/>
      <c r="AW779" s="142" t="s">
        <v>1198</v>
      </c>
      <c r="AX779" s="77" t="s">
        <v>116</v>
      </c>
      <c r="AY779" s="576">
        <v>4051.5</v>
      </c>
      <c r="AZ779" s="576"/>
      <c r="BA779" s="576"/>
      <c r="BB779" s="576"/>
      <c r="BC779" s="576"/>
      <c r="BD779" s="576"/>
      <c r="BE779" s="77">
        <f t="shared" si="101"/>
        <v>19</v>
      </c>
      <c r="BF779" s="77">
        <f t="shared" si="106"/>
        <v>5</v>
      </c>
      <c r="BG779" s="77">
        <f t="shared" si="107"/>
        <v>2022</v>
      </c>
      <c r="BH779" s="89"/>
    </row>
    <row r="780" spans="1:60">
      <c r="A780" s="77" t="s">
        <v>428</v>
      </c>
      <c r="B780" s="77" t="s">
        <v>230</v>
      </c>
      <c r="C780" s="142" t="s">
        <v>3988</v>
      </c>
      <c r="D780" s="78">
        <v>44680</v>
      </c>
      <c r="E780" s="142" t="s">
        <v>3989</v>
      </c>
      <c r="F780" s="77" t="s">
        <v>2135</v>
      </c>
      <c r="G780" s="77" t="s">
        <v>2136</v>
      </c>
      <c r="H780" s="77" t="s">
        <v>2137</v>
      </c>
      <c r="I780" s="77" t="s">
        <v>2138</v>
      </c>
      <c r="J780" s="77" t="s">
        <v>110</v>
      </c>
      <c r="K780" s="77">
        <v>90248</v>
      </c>
      <c r="L780" s="142" t="s">
        <v>525</v>
      </c>
      <c r="M780" s="142" t="s">
        <v>3990</v>
      </c>
      <c r="N780" s="77" t="s">
        <v>3991</v>
      </c>
      <c r="O780" s="77" t="s">
        <v>445</v>
      </c>
      <c r="P780" s="77">
        <v>78219</v>
      </c>
      <c r="Q780" s="77" t="s">
        <v>1267</v>
      </c>
      <c r="R780" s="77" t="s">
        <v>1004</v>
      </c>
      <c r="S780" s="77"/>
      <c r="T780" s="77" t="s">
        <v>1006</v>
      </c>
      <c r="U780" s="142">
        <v>30390456</v>
      </c>
      <c r="V780" s="142">
        <v>14.75</v>
      </c>
      <c r="W780" s="142" t="s">
        <v>2552</v>
      </c>
      <c r="X780" s="77">
        <v>400</v>
      </c>
      <c r="Y780" s="142">
        <v>416</v>
      </c>
      <c r="Z780" s="142">
        <v>13</v>
      </c>
      <c r="AA780" s="89">
        <f t="shared" si="96"/>
        <v>0.16639999999999999</v>
      </c>
      <c r="AB780" s="142" t="s">
        <v>70</v>
      </c>
      <c r="AC780" s="78">
        <v>44712</v>
      </c>
      <c r="AD780" s="77"/>
      <c r="AE780" s="77" t="s">
        <v>2142</v>
      </c>
      <c r="AF780" s="77" t="str">
        <f t="shared" si="97"/>
        <v>CA8331042915T</v>
      </c>
      <c r="AG780" s="77">
        <f t="shared" si="98"/>
        <v>416</v>
      </c>
      <c r="AH780" s="77">
        <f t="shared" si="99"/>
        <v>13</v>
      </c>
      <c r="AI780" s="89">
        <f t="shared" si="100"/>
        <v>0.16639999999999999</v>
      </c>
      <c r="AJ780" s="77" t="s">
        <v>2143</v>
      </c>
      <c r="AK780" s="142" t="s">
        <v>3988</v>
      </c>
      <c r="AL780" s="78">
        <v>44684</v>
      </c>
      <c r="AM780" s="78">
        <v>44684</v>
      </c>
      <c r="AN780" s="78">
        <v>44687</v>
      </c>
      <c r="AO780" s="78">
        <v>44687</v>
      </c>
      <c r="AP780" s="78">
        <v>44687</v>
      </c>
      <c r="AQ780" s="77" t="s">
        <v>89</v>
      </c>
      <c r="AR780" s="77"/>
      <c r="AS780" s="142" t="s">
        <v>3988</v>
      </c>
      <c r="AT780" s="78"/>
      <c r="AU780" s="78"/>
      <c r="AV780" s="78"/>
      <c r="AW780" s="142" t="s">
        <v>1198</v>
      </c>
      <c r="AX780" s="77" t="s">
        <v>116</v>
      </c>
      <c r="AY780" s="576">
        <v>3885</v>
      </c>
      <c r="AZ780" s="576"/>
      <c r="BA780" s="576"/>
      <c r="BB780" s="576"/>
      <c r="BC780" s="576"/>
      <c r="BD780" s="576"/>
      <c r="BE780" s="77">
        <f t="shared" si="101"/>
        <v>19</v>
      </c>
      <c r="BF780" s="77">
        <f t="shared" si="106"/>
        <v>5</v>
      </c>
      <c r="BG780" s="77">
        <f t="shared" si="107"/>
        <v>2022</v>
      </c>
      <c r="BH780" s="89"/>
    </row>
    <row r="781" spans="1:60">
      <c r="A781" s="77" t="s">
        <v>428</v>
      </c>
      <c r="B781" s="77" t="s">
        <v>230</v>
      </c>
      <c r="C781" s="142" t="s">
        <v>3992</v>
      </c>
      <c r="D781" s="78">
        <v>44676</v>
      </c>
      <c r="E781" s="142">
        <v>3937685</v>
      </c>
      <c r="F781" s="77" t="s">
        <v>2135</v>
      </c>
      <c r="G781" s="77" t="s">
        <v>2147</v>
      </c>
      <c r="H781" s="77" t="s">
        <v>2148</v>
      </c>
      <c r="I781" s="77" t="s">
        <v>531</v>
      </c>
      <c r="J781" s="77" t="s">
        <v>110</v>
      </c>
      <c r="K781" s="77">
        <v>91761</v>
      </c>
      <c r="L781" s="142" t="s">
        <v>233</v>
      </c>
      <c r="M781" s="142" t="s">
        <v>3993</v>
      </c>
      <c r="N781" s="77" t="s">
        <v>235</v>
      </c>
      <c r="O781" s="77" t="s">
        <v>236</v>
      </c>
      <c r="P781" s="77">
        <v>97005</v>
      </c>
      <c r="Q781" s="77" t="s">
        <v>1267</v>
      </c>
      <c r="R781" s="77"/>
      <c r="S781" s="77"/>
      <c r="T781" s="77"/>
      <c r="U781" s="142">
        <v>30390156</v>
      </c>
      <c r="V781" s="142">
        <v>14.75</v>
      </c>
      <c r="W781" s="142" t="s">
        <v>2552</v>
      </c>
      <c r="X781" s="77">
        <v>400</v>
      </c>
      <c r="Y781" s="142">
        <v>768</v>
      </c>
      <c r="Z781" s="142">
        <v>24</v>
      </c>
      <c r="AA781" s="89">
        <f t="shared" si="96"/>
        <v>0.30719999999999997</v>
      </c>
      <c r="AB781" s="142" t="s">
        <v>88</v>
      </c>
      <c r="AC781" s="78">
        <v>44712</v>
      </c>
      <c r="AD781" s="77"/>
      <c r="AE781" s="77" t="s">
        <v>2142</v>
      </c>
      <c r="AF781" s="77" t="str">
        <f t="shared" si="97"/>
        <v>CA7685042518T</v>
      </c>
      <c r="AG781" s="77">
        <f t="shared" si="98"/>
        <v>768</v>
      </c>
      <c r="AH781" s="77">
        <f t="shared" si="99"/>
        <v>24</v>
      </c>
      <c r="AI781" s="89">
        <f t="shared" si="100"/>
        <v>0.30719999999999997</v>
      </c>
      <c r="AJ781" s="77" t="s">
        <v>2143</v>
      </c>
      <c r="AK781" s="142" t="s">
        <v>3992</v>
      </c>
      <c r="AL781" s="78">
        <v>44685</v>
      </c>
      <c r="AM781" s="78">
        <v>44685</v>
      </c>
      <c r="AN781" s="78">
        <v>44687</v>
      </c>
      <c r="AO781" s="78">
        <v>44687</v>
      </c>
      <c r="AP781" s="78">
        <v>44687</v>
      </c>
      <c r="AQ781" s="77" t="s">
        <v>89</v>
      </c>
      <c r="AR781" s="142"/>
      <c r="AS781" s="142" t="s">
        <v>3992</v>
      </c>
      <c r="AT781" s="78"/>
      <c r="AU781" s="78"/>
      <c r="AV781" s="78"/>
      <c r="AW781" s="142" t="s">
        <v>1198</v>
      </c>
      <c r="AX781" s="77" t="s">
        <v>116</v>
      </c>
      <c r="AY781" s="576">
        <v>4424</v>
      </c>
      <c r="AZ781" s="576"/>
      <c r="BA781" s="576"/>
      <c r="BB781" s="576"/>
      <c r="BC781" s="576"/>
      <c r="BD781" s="576"/>
      <c r="BE781" s="77">
        <f t="shared" si="101"/>
        <v>19</v>
      </c>
      <c r="BF781" s="77">
        <f t="shared" si="106"/>
        <v>5</v>
      </c>
      <c r="BG781" s="77">
        <f t="shared" si="107"/>
        <v>2022</v>
      </c>
      <c r="BH781" s="89"/>
    </row>
    <row r="782" spans="1:60">
      <c r="A782" s="77" t="s">
        <v>428</v>
      </c>
      <c r="B782" s="77" t="s">
        <v>230</v>
      </c>
      <c r="C782" s="142" t="s">
        <v>3994</v>
      </c>
      <c r="D782" s="78">
        <v>44680</v>
      </c>
      <c r="E782" s="142" t="s">
        <v>3995</v>
      </c>
      <c r="F782" s="77" t="s">
        <v>2135</v>
      </c>
      <c r="G782" s="77" t="s">
        <v>2136</v>
      </c>
      <c r="H782" s="77" t="s">
        <v>2137</v>
      </c>
      <c r="I782" s="77" t="s">
        <v>2138</v>
      </c>
      <c r="J782" s="77" t="s">
        <v>110</v>
      </c>
      <c r="K782" s="77">
        <v>90248</v>
      </c>
      <c r="L782" s="142" t="s">
        <v>525</v>
      </c>
      <c r="M782" s="142" t="s">
        <v>3996</v>
      </c>
      <c r="N782" s="77" t="s">
        <v>3997</v>
      </c>
      <c r="O782" s="77" t="s">
        <v>3998</v>
      </c>
      <c r="P782" s="77">
        <v>87107</v>
      </c>
      <c r="Q782" s="77" t="s">
        <v>1267</v>
      </c>
      <c r="R782" s="77" t="s">
        <v>1004</v>
      </c>
      <c r="S782" s="77"/>
      <c r="T782" s="77" t="s">
        <v>1006</v>
      </c>
      <c r="U782" s="142">
        <v>30390456</v>
      </c>
      <c r="V782" s="142">
        <v>14.75</v>
      </c>
      <c r="W782" s="142" t="s">
        <v>2552</v>
      </c>
      <c r="X782" s="77">
        <v>400</v>
      </c>
      <c r="Y782" s="142">
        <v>416</v>
      </c>
      <c r="Z782" s="142">
        <v>13</v>
      </c>
      <c r="AA782" s="89">
        <f t="shared" si="96"/>
        <v>0.16639999999999999</v>
      </c>
      <c r="AB782" s="142" t="s">
        <v>70</v>
      </c>
      <c r="AC782" s="78">
        <v>44712</v>
      </c>
      <c r="AD782" s="77"/>
      <c r="AE782" s="77" t="s">
        <v>2142</v>
      </c>
      <c r="AF782" s="77" t="str">
        <f t="shared" si="97"/>
        <v>CA8331042904T</v>
      </c>
      <c r="AG782" s="77">
        <f t="shared" si="98"/>
        <v>416</v>
      </c>
      <c r="AH782" s="77">
        <f t="shared" si="99"/>
        <v>13</v>
      </c>
      <c r="AI782" s="89">
        <f t="shared" si="100"/>
        <v>0.16639999999999999</v>
      </c>
      <c r="AJ782" s="77" t="s">
        <v>2143</v>
      </c>
      <c r="AK782" s="142" t="s">
        <v>3994</v>
      </c>
      <c r="AL782" s="78">
        <v>44685</v>
      </c>
      <c r="AM782" s="78">
        <v>44685</v>
      </c>
      <c r="AN782" s="78">
        <v>44687</v>
      </c>
      <c r="AO782" s="78">
        <v>44687</v>
      </c>
      <c r="AP782" s="78">
        <v>44687</v>
      </c>
      <c r="AQ782" s="77" t="s">
        <v>89</v>
      </c>
      <c r="AR782" s="142"/>
      <c r="AS782" s="142" t="s">
        <v>3994</v>
      </c>
      <c r="AT782" s="78"/>
      <c r="AU782" s="78"/>
      <c r="AV782" s="78"/>
      <c r="AW782" s="142" t="s">
        <v>1198</v>
      </c>
      <c r="AX782" s="77" t="s">
        <v>116</v>
      </c>
      <c r="AY782" s="576">
        <v>3570.56</v>
      </c>
      <c r="AZ782" s="576"/>
      <c r="BA782" s="576"/>
      <c r="BB782" s="576"/>
      <c r="BC782" s="576"/>
      <c r="BD782" s="576"/>
      <c r="BE782" s="77">
        <f t="shared" si="101"/>
        <v>19</v>
      </c>
      <c r="BF782" s="77">
        <f t="shared" si="106"/>
        <v>5</v>
      </c>
      <c r="BG782" s="77">
        <f t="shared" si="107"/>
        <v>2022</v>
      </c>
      <c r="BH782" s="89"/>
    </row>
    <row r="783" spans="1:60">
      <c r="A783" s="77" t="s">
        <v>428</v>
      </c>
      <c r="B783" s="77" t="s">
        <v>230</v>
      </c>
      <c r="C783" s="142" t="s">
        <v>3999</v>
      </c>
      <c r="D783" s="78">
        <v>44680</v>
      </c>
      <c r="E783" s="142" t="s">
        <v>4000</v>
      </c>
      <c r="F783" s="77" t="s">
        <v>2135</v>
      </c>
      <c r="G783" s="77" t="s">
        <v>2136</v>
      </c>
      <c r="H783" s="77" t="s">
        <v>2137</v>
      </c>
      <c r="I783" s="77" t="s">
        <v>2138</v>
      </c>
      <c r="J783" s="77" t="s">
        <v>110</v>
      </c>
      <c r="K783" s="77">
        <v>90248</v>
      </c>
      <c r="L783" s="142" t="s">
        <v>525</v>
      </c>
      <c r="M783" s="142" t="s">
        <v>4001</v>
      </c>
      <c r="N783" s="77" t="s">
        <v>3845</v>
      </c>
      <c r="O783" s="77" t="s">
        <v>603</v>
      </c>
      <c r="P783" s="77">
        <v>80239</v>
      </c>
      <c r="Q783" s="77" t="s">
        <v>1267</v>
      </c>
      <c r="R783" s="77" t="s">
        <v>1004</v>
      </c>
      <c r="S783" s="77"/>
      <c r="T783" s="77" t="s">
        <v>1006</v>
      </c>
      <c r="U783" s="142">
        <v>30390456</v>
      </c>
      <c r="V783" s="142">
        <v>14.75</v>
      </c>
      <c r="W783" s="142" t="s">
        <v>2552</v>
      </c>
      <c r="X783" s="77">
        <v>400</v>
      </c>
      <c r="Y783" s="142">
        <v>768</v>
      </c>
      <c r="Z783" s="142">
        <v>24</v>
      </c>
      <c r="AA783" s="89">
        <f t="shared" si="96"/>
        <v>0.30719999999999997</v>
      </c>
      <c r="AB783" s="142" t="s">
        <v>70</v>
      </c>
      <c r="AC783" s="78">
        <v>44712</v>
      </c>
      <c r="AD783" s="77"/>
      <c r="AE783" s="77" t="s">
        <v>2142</v>
      </c>
      <c r="AF783" s="77" t="str">
        <f t="shared" si="97"/>
        <v>CA8331042908T</v>
      </c>
      <c r="AG783" s="77">
        <f t="shared" si="98"/>
        <v>768</v>
      </c>
      <c r="AH783" s="77">
        <f t="shared" si="99"/>
        <v>24</v>
      </c>
      <c r="AI783" s="89">
        <f t="shared" si="100"/>
        <v>0.30719999999999997</v>
      </c>
      <c r="AJ783" s="77" t="s">
        <v>2143</v>
      </c>
      <c r="AK783" s="142" t="s">
        <v>3999</v>
      </c>
      <c r="AL783" s="78">
        <v>44685</v>
      </c>
      <c r="AM783" s="78">
        <v>44685</v>
      </c>
      <c r="AN783" s="78">
        <v>44687</v>
      </c>
      <c r="AO783" s="78">
        <v>44687</v>
      </c>
      <c r="AP783" s="78">
        <v>44687</v>
      </c>
      <c r="AQ783" s="77" t="s">
        <v>89</v>
      </c>
      <c r="AR783" s="77"/>
      <c r="AS783" s="142" t="s">
        <v>3999</v>
      </c>
      <c r="AT783" s="78"/>
      <c r="AU783" s="78"/>
      <c r="AV783" s="78"/>
      <c r="AW783" s="142" t="s">
        <v>1198</v>
      </c>
      <c r="AX783" s="77" t="s">
        <v>116</v>
      </c>
      <c r="AY783" s="576">
        <v>4662</v>
      </c>
      <c r="AZ783" s="576"/>
      <c r="BA783" s="576"/>
      <c r="BB783" s="576"/>
      <c r="BC783" s="576"/>
      <c r="BD783" s="576"/>
      <c r="BE783" s="77">
        <f t="shared" si="101"/>
        <v>19</v>
      </c>
      <c r="BF783" s="77">
        <f t="shared" si="106"/>
        <v>5</v>
      </c>
      <c r="BG783" s="77">
        <f t="shared" si="107"/>
        <v>2022</v>
      </c>
      <c r="BH783" s="89"/>
    </row>
    <row r="784" spans="1:60">
      <c r="A784" s="77" t="s">
        <v>428</v>
      </c>
      <c r="B784" s="77" t="s">
        <v>56</v>
      </c>
      <c r="C784" s="77" t="s">
        <v>4002</v>
      </c>
      <c r="D784" s="78">
        <v>44678</v>
      </c>
      <c r="E784" s="77" t="s">
        <v>3816</v>
      </c>
      <c r="F784" s="77" t="s">
        <v>2135</v>
      </c>
      <c r="G784" s="77" t="s">
        <v>2136</v>
      </c>
      <c r="H784" s="77" t="s">
        <v>2137</v>
      </c>
      <c r="I784" s="77" t="s">
        <v>2138</v>
      </c>
      <c r="J784" s="77" t="s">
        <v>110</v>
      </c>
      <c r="K784" s="77">
        <v>90248</v>
      </c>
      <c r="L784" s="77" t="s">
        <v>1701</v>
      </c>
      <c r="M784" s="77" t="s">
        <v>1195</v>
      </c>
      <c r="N784" s="77" t="s">
        <v>1196</v>
      </c>
      <c r="O784" s="77" t="s">
        <v>110</v>
      </c>
      <c r="P784" s="77">
        <v>92407</v>
      </c>
      <c r="Q784" s="77" t="s">
        <v>1267</v>
      </c>
      <c r="R784" s="77"/>
      <c r="S784" s="77"/>
      <c r="T784" s="77"/>
      <c r="U784" s="77">
        <v>30390256</v>
      </c>
      <c r="V784" s="142">
        <v>14.75</v>
      </c>
      <c r="W784" s="77" t="s">
        <v>3787</v>
      </c>
      <c r="X784" s="77">
        <v>400</v>
      </c>
      <c r="Y784" s="77">
        <v>624</v>
      </c>
      <c r="Z784" s="77">
        <v>24</v>
      </c>
      <c r="AA784" s="89">
        <f t="shared" si="96"/>
        <v>0.24959999999999999</v>
      </c>
      <c r="AB784" s="77" t="s">
        <v>70</v>
      </c>
      <c r="AC784" s="78">
        <v>44712</v>
      </c>
      <c r="AD784" s="77"/>
      <c r="AE784" s="77" t="s">
        <v>2142</v>
      </c>
      <c r="AF784" s="77" t="str">
        <f t="shared" si="97"/>
        <v>CA2022042717T</v>
      </c>
      <c r="AG784" s="77">
        <f t="shared" si="98"/>
        <v>624</v>
      </c>
      <c r="AH784" s="77">
        <f t="shared" si="99"/>
        <v>24</v>
      </c>
      <c r="AI784" s="89">
        <f t="shared" si="100"/>
        <v>0.24959999999999999</v>
      </c>
      <c r="AJ784" s="77" t="s">
        <v>2143</v>
      </c>
      <c r="AK784" s="77" t="s">
        <v>4002</v>
      </c>
      <c r="AL784" s="78">
        <v>44686</v>
      </c>
      <c r="AM784" s="78">
        <v>44686</v>
      </c>
      <c r="AN784" s="78">
        <v>44687</v>
      </c>
      <c r="AO784" s="78">
        <v>44687</v>
      </c>
      <c r="AP784" s="78">
        <v>44687</v>
      </c>
      <c r="AQ784" s="77" t="s">
        <v>89</v>
      </c>
      <c r="AR784" s="77"/>
      <c r="AS784" s="77" t="s">
        <v>4002</v>
      </c>
      <c r="AT784" s="78"/>
      <c r="AU784" s="78"/>
      <c r="AV784" s="78"/>
      <c r="AW784" s="77" t="s">
        <v>1198</v>
      </c>
      <c r="AX784" s="77" t="s">
        <v>116</v>
      </c>
      <c r="AY784" s="576">
        <v>756</v>
      </c>
      <c r="AZ784" s="576"/>
      <c r="BA784" s="576"/>
      <c r="BB784" s="576"/>
      <c r="BC784" s="576"/>
      <c r="BD784" s="576"/>
      <c r="BE784" s="77">
        <f t="shared" si="101"/>
        <v>19</v>
      </c>
      <c r="BF784" s="77">
        <f t="shared" si="106"/>
        <v>5</v>
      </c>
      <c r="BG784" s="77">
        <f t="shared" si="107"/>
        <v>2022</v>
      </c>
      <c r="BH784" s="89"/>
    </row>
    <row r="785" spans="1:60">
      <c r="A785" s="77" t="s">
        <v>428</v>
      </c>
      <c r="B785" s="77" t="s">
        <v>2132</v>
      </c>
      <c r="C785" s="77" t="s">
        <v>4003</v>
      </c>
      <c r="D785" s="78">
        <v>44678</v>
      </c>
      <c r="E785" s="77" t="s">
        <v>4004</v>
      </c>
      <c r="F785" s="77" t="s">
        <v>2135</v>
      </c>
      <c r="G785" s="77" t="s">
        <v>2147</v>
      </c>
      <c r="H785" s="77" t="s">
        <v>2148</v>
      </c>
      <c r="I785" s="77" t="s">
        <v>531</v>
      </c>
      <c r="J785" s="77" t="s">
        <v>110</v>
      </c>
      <c r="K785" s="77">
        <v>91761</v>
      </c>
      <c r="L785" s="77" t="s">
        <v>1144</v>
      </c>
      <c r="M785" s="77" t="s">
        <v>4005</v>
      </c>
      <c r="N785" s="77" t="s">
        <v>1146</v>
      </c>
      <c r="O785" s="77" t="s">
        <v>110</v>
      </c>
      <c r="P785" s="77">
        <v>92806</v>
      </c>
      <c r="Q785" s="77" t="s">
        <v>1267</v>
      </c>
      <c r="R785" s="77"/>
      <c r="S785" s="77"/>
      <c r="T785" s="77"/>
      <c r="U785" s="77">
        <v>30390456</v>
      </c>
      <c r="V785" s="142">
        <v>14.75</v>
      </c>
      <c r="W785" s="77" t="s">
        <v>2552</v>
      </c>
      <c r="X785" s="77">
        <v>400</v>
      </c>
      <c r="Y785" s="77">
        <v>768</v>
      </c>
      <c r="Z785" s="77">
        <v>24</v>
      </c>
      <c r="AA785" s="89">
        <f t="shared" si="96"/>
        <v>0.30719999999999997</v>
      </c>
      <c r="AB785" s="77" t="s">
        <v>88</v>
      </c>
      <c r="AC785" s="78">
        <v>44712</v>
      </c>
      <c r="AD785" s="77"/>
      <c r="AE785" s="77" t="s">
        <v>2142</v>
      </c>
      <c r="AF785" s="77" t="str">
        <f t="shared" si="97"/>
        <v>CA7475042701T</v>
      </c>
      <c r="AG785" s="77">
        <f t="shared" si="98"/>
        <v>768</v>
      </c>
      <c r="AH785" s="77">
        <f t="shared" si="99"/>
        <v>24</v>
      </c>
      <c r="AI785" s="89">
        <f t="shared" si="100"/>
        <v>0.30719999999999997</v>
      </c>
      <c r="AJ785" s="77" t="s">
        <v>2143</v>
      </c>
      <c r="AK785" s="77" t="s">
        <v>4003</v>
      </c>
      <c r="AL785" s="78">
        <v>44686</v>
      </c>
      <c r="AM785" s="78">
        <v>44686</v>
      </c>
      <c r="AN785" s="78">
        <v>44687</v>
      </c>
      <c r="AO785" s="78">
        <v>44687</v>
      </c>
      <c r="AP785" s="78">
        <v>44687</v>
      </c>
      <c r="AQ785" s="77" t="s">
        <v>89</v>
      </c>
      <c r="AR785" s="77"/>
      <c r="AS785" s="77" t="s">
        <v>4003</v>
      </c>
      <c r="AT785" s="78"/>
      <c r="AU785" s="78"/>
      <c r="AV785" s="78"/>
      <c r="AW785" s="77" t="s">
        <v>1198</v>
      </c>
      <c r="AX785" s="77" t="s">
        <v>116</v>
      </c>
      <c r="AY785" s="576">
        <v>672</v>
      </c>
      <c r="AZ785" s="576"/>
      <c r="BA785" s="576"/>
      <c r="BB785" s="576"/>
      <c r="BC785" s="576"/>
      <c r="BD785" s="576"/>
      <c r="BE785" s="77">
        <f t="shared" si="101"/>
        <v>19</v>
      </c>
      <c r="BF785" s="77">
        <f t="shared" si="106"/>
        <v>5</v>
      </c>
      <c r="BG785" s="77">
        <f t="shared" si="107"/>
        <v>2022</v>
      </c>
      <c r="BH785" s="89"/>
    </row>
    <row r="786" spans="1:60">
      <c r="A786" s="77" t="s">
        <v>428</v>
      </c>
      <c r="B786" s="77" t="s">
        <v>2132</v>
      </c>
      <c r="C786" s="77" t="s">
        <v>4006</v>
      </c>
      <c r="D786" s="78">
        <v>44678</v>
      </c>
      <c r="E786" s="77" t="s">
        <v>4007</v>
      </c>
      <c r="F786" s="77" t="s">
        <v>2135</v>
      </c>
      <c r="G786" s="77" t="s">
        <v>2147</v>
      </c>
      <c r="H786" s="77" t="s">
        <v>2148</v>
      </c>
      <c r="I786" s="77" t="s">
        <v>531</v>
      </c>
      <c r="J786" s="77" t="s">
        <v>110</v>
      </c>
      <c r="K786" s="77">
        <v>91761</v>
      </c>
      <c r="L786" s="77" t="s">
        <v>1283</v>
      </c>
      <c r="M786" s="77" t="s">
        <v>4008</v>
      </c>
      <c r="N786" s="77" t="s">
        <v>4009</v>
      </c>
      <c r="O786" s="77" t="s">
        <v>110</v>
      </c>
      <c r="P786" s="77">
        <v>95403</v>
      </c>
      <c r="Q786" s="77" t="s">
        <v>1267</v>
      </c>
      <c r="R786" s="77"/>
      <c r="S786" s="77"/>
      <c r="T786" s="77"/>
      <c r="U786" s="77">
        <v>30390456</v>
      </c>
      <c r="V786" s="142">
        <v>14.75</v>
      </c>
      <c r="W786" s="77" t="s">
        <v>2552</v>
      </c>
      <c r="X786" s="77">
        <v>400</v>
      </c>
      <c r="Y786" s="77">
        <v>768</v>
      </c>
      <c r="Z786" s="77">
        <v>24</v>
      </c>
      <c r="AA786" s="89">
        <f t="shared" si="96"/>
        <v>0.30719999999999997</v>
      </c>
      <c r="AB786" s="77" t="s">
        <v>88</v>
      </c>
      <c r="AC786" s="78">
        <v>44712</v>
      </c>
      <c r="AD786" s="77"/>
      <c r="AE786" s="77" t="s">
        <v>2142</v>
      </c>
      <c r="AF786" s="77" t="str">
        <f t="shared" si="97"/>
        <v>CA7033427137T</v>
      </c>
      <c r="AG786" s="77">
        <f t="shared" si="98"/>
        <v>768</v>
      </c>
      <c r="AH786" s="77">
        <f t="shared" si="99"/>
        <v>24</v>
      </c>
      <c r="AI786" s="89">
        <f t="shared" si="100"/>
        <v>0.30719999999999997</v>
      </c>
      <c r="AJ786" s="77" t="s">
        <v>2143</v>
      </c>
      <c r="AK786" s="77" t="s">
        <v>4006</v>
      </c>
      <c r="AL786" s="78">
        <v>44686</v>
      </c>
      <c r="AM786" s="78">
        <v>44686</v>
      </c>
      <c r="AN786" s="78">
        <v>44687</v>
      </c>
      <c r="AO786" s="78">
        <v>44687</v>
      </c>
      <c r="AP786" s="78">
        <v>44687</v>
      </c>
      <c r="AQ786" s="77" t="s">
        <v>89</v>
      </c>
      <c r="AR786" s="77"/>
      <c r="AS786" s="77" t="s">
        <v>4006</v>
      </c>
      <c r="AT786" s="78"/>
      <c r="AU786" s="78"/>
      <c r="AV786" s="78"/>
      <c r="AW786" s="77" t="s">
        <v>1198</v>
      </c>
      <c r="AX786" s="77" t="s">
        <v>116</v>
      </c>
      <c r="AY786" s="576">
        <v>2062.5</v>
      </c>
      <c r="AZ786" s="576"/>
      <c r="BA786" s="576"/>
      <c r="BB786" s="576"/>
      <c r="BC786" s="576"/>
      <c r="BD786" s="576"/>
      <c r="BE786" s="77">
        <f t="shared" si="101"/>
        <v>19</v>
      </c>
      <c r="BF786" s="77">
        <f t="shared" si="106"/>
        <v>5</v>
      </c>
      <c r="BG786" s="77">
        <f t="shared" si="107"/>
        <v>2022</v>
      </c>
      <c r="BH786" s="89"/>
    </row>
    <row r="787" spans="1:60">
      <c r="A787" s="77" t="s">
        <v>428</v>
      </c>
      <c r="B787" s="77" t="s">
        <v>2132</v>
      </c>
      <c r="C787" s="77" t="s">
        <v>4010</v>
      </c>
      <c r="D787" s="78">
        <v>44678</v>
      </c>
      <c r="E787" s="77" t="s">
        <v>4011</v>
      </c>
      <c r="F787" s="77" t="s">
        <v>2135</v>
      </c>
      <c r="G787" s="77" t="s">
        <v>2147</v>
      </c>
      <c r="H787" s="77" t="s">
        <v>2148</v>
      </c>
      <c r="I787" s="77" t="s">
        <v>531</v>
      </c>
      <c r="J787" s="77" t="s">
        <v>110</v>
      </c>
      <c r="K787" s="77">
        <v>91761</v>
      </c>
      <c r="L787" s="77" t="s">
        <v>3509</v>
      </c>
      <c r="M787" s="77" t="s">
        <v>4012</v>
      </c>
      <c r="N787" s="77" t="s">
        <v>1448</v>
      </c>
      <c r="O787" s="77" t="s">
        <v>110</v>
      </c>
      <c r="P787" s="77">
        <v>94577</v>
      </c>
      <c r="Q787" s="77" t="s">
        <v>1267</v>
      </c>
      <c r="R787" s="77"/>
      <c r="S787" s="77"/>
      <c r="T787" s="77"/>
      <c r="U787" s="77">
        <v>30390456</v>
      </c>
      <c r="V787" s="142">
        <v>14.75</v>
      </c>
      <c r="W787" s="77" t="s">
        <v>2552</v>
      </c>
      <c r="X787" s="77">
        <v>400</v>
      </c>
      <c r="Y787" s="77">
        <v>832</v>
      </c>
      <c r="Z787" s="77">
        <v>26</v>
      </c>
      <c r="AA787" s="89">
        <f t="shared" si="96"/>
        <v>0.33279999999999998</v>
      </c>
      <c r="AB787" s="77" t="s">
        <v>88</v>
      </c>
      <c r="AC787" s="78">
        <v>44712</v>
      </c>
      <c r="AD787" s="77" t="s">
        <v>4013</v>
      </c>
      <c r="AE787" s="77" t="s">
        <v>2142</v>
      </c>
      <c r="AF787" s="77" t="str">
        <f t="shared" si="97"/>
        <v>CA5382427140T</v>
      </c>
      <c r="AG787" s="77">
        <f t="shared" si="98"/>
        <v>832</v>
      </c>
      <c r="AH787" s="77">
        <f t="shared" si="99"/>
        <v>26</v>
      </c>
      <c r="AI787" s="89">
        <f t="shared" si="100"/>
        <v>0.33279999999999998</v>
      </c>
      <c r="AJ787" s="77" t="s">
        <v>2143</v>
      </c>
      <c r="AK787" s="77" t="s">
        <v>4010</v>
      </c>
      <c r="AL787" s="78">
        <v>44686</v>
      </c>
      <c r="AM787" s="78">
        <v>44686</v>
      </c>
      <c r="AN787" s="78">
        <v>44687</v>
      </c>
      <c r="AO787" s="78">
        <v>44687</v>
      </c>
      <c r="AP787" s="78">
        <v>44687</v>
      </c>
      <c r="AQ787" s="77" t="s">
        <v>89</v>
      </c>
      <c r="AR787" s="77"/>
      <c r="AS787" s="77" t="s">
        <v>4010</v>
      </c>
      <c r="AT787" s="78"/>
      <c r="AU787" s="78"/>
      <c r="AV787" s="78"/>
      <c r="AW787" s="77" t="s">
        <v>1198</v>
      </c>
      <c r="AX787" s="77" t="s">
        <v>116</v>
      </c>
      <c r="AY787" s="576">
        <v>1790.88</v>
      </c>
      <c r="AZ787" s="576"/>
      <c r="BA787" s="576"/>
      <c r="BB787" s="576"/>
      <c r="BC787" s="576"/>
      <c r="BD787" s="576"/>
      <c r="BE787" s="77">
        <f t="shared" si="101"/>
        <v>19</v>
      </c>
      <c r="BF787" s="77">
        <f t="shared" si="106"/>
        <v>5</v>
      </c>
      <c r="BG787" s="77">
        <f t="shared" si="107"/>
        <v>2022</v>
      </c>
      <c r="BH787" s="89"/>
    </row>
    <row r="788" spans="1:60">
      <c r="A788" s="77" t="s">
        <v>428</v>
      </c>
      <c r="B788" s="77" t="s">
        <v>230</v>
      </c>
      <c r="C788" s="142" t="s">
        <v>4014</v>
      </c>
      <c r="D788" s="78">
        <v>44680</v>
      </c>
      <c r="E788" s="142" t="s">
        <v>4015</v>
      </c>
      <c r="F788" s="77" t="s">
        <v>2135</v>
      </c>
      <c r="G788" s="77" t="s">
        <v>2136</v>
      </c>
      <c r="H788" s="77" t="s">
        <v>2137</v>
      </c>
      <c r="I788" s="77" t="s">
        <v>2138</v>
      </c>
      <c r="J788" s="77" t="s">
        <v>110</v>
      </c>
      <c r="K788" s="77">
        <v>90248</v>
      </c>
      <c r="L788" s="142" t="s">
        <v>525</v>
      </c>
      <c r="M788" s="142" t="s">
        <v>4016</v>
      </c>
      <c r="N788" s="77" t="s">
        <v>180</v>
      </c>
      <c r="O788" s="77" t="s">
        <v>110</v>
      </c>
      <c r="P788" s="77">
        <v>95206</v>
      </c>
      <c r="Q788" s="77" t="s">
        <v>1267</v>
      </c>
      <c r="R788" s="77" t="s">
        <v>1004</v>
      </c>
      <c r="S788" s="77"/>
      <c r="T788" s="77" t="s">
        <v>1006</v>
      </c>
      <c r="U788" s="142">
        <v>30390456</v>
      </c>
      <c r="V788" s="142">
        <v>14.75</v>
      </c>
      <c r="W788" s="142" t="s">
        <v>2552</v>
      </c>
      <c r="X788" s="77">
        <v>400</v>
      </c>
      <c r="Y788" s="142">
        <v>832</v>
      </c>
      <c r="Z788" s="142">
        <v>26</v>
      </c>
      <c r="AA788" s="89">
        <f t="shared" ref="AA788:AA851" si="108">X788*Y788/1000000</f>
        <v>0.33279999999999998</v>
      </c>
      <c r="AB788" s="142" t="s">
        <v>70</v>
      </c>
      <c r="AC788" s="78">
        <v>44712</v>
      </c>
      <c r="AD788" s="77"/>
      <c r="AE788" s="77" t="s">
        <v>2142</v>
      </c>
      <c r="AF788" s="77" t="str">
        <f t="shared" ref="AF788:AF851" si="109">C788</f>
        <v>CA8331042916T</v>
      </c>
      <c r="AG788" s="77">
        <f t="shared" ref="AG788:AG851" si="110">Y788</f>
        <v>832</v>
      </c>
      <c r="AH788" s="77">
        <f t="shared" ref="AH788:AH851" si="111">Z788</f>
        <v>26</v>
      </c>
      <c r="AI788" s="89">
        <f t="shared" ref="AI788:AI851" si="112">AA788</f>
        <v>0.33279999999999998</v>
      </c>
      <c r="AJ788" s="77" t="s">
        <v>2143</v>
      </c>
      <c r="AK788" s="142" t="s">
        <v>4014</v>
      </c>
      <c r="AL788" s="78">
        <v>44686</v>
      </c>
      <c r="AM788" s="78">
        <v>44686</v>
      </c>
      <c r="AN788" s="78">
        <v>44687</v>
      </c>
      <c r="AO788" s="78">
        <v>44687</v>
      </c>
      <c r="AP788" s="78">
        <v>44687</v>
      </c>
      <c r="AQ788" s="77" t="s">
        <v>89</v>
      </c>
      <c r="AR788" s="142"/>
      <c r="AS788" s="142" t="s">
        <v>4014</v>
      </c>
      <c r="AT788" s="78"/>
      <c r="AU788" s="78"/>
      <c r="AV788" s="78"/>
      <c r="AW788" s="142" t="s">
        <v>1198</v>
      </c>
      <c r="AX788" s="77" t="s">
        <v>116</v>
      </c>
      <c r="AY788" s="576">
        <v>1790.88</v>
      </c>
      <c r="AZ788" s="576"/>
      <c r="BA788" s="576"/>
      <c r="BB788" s="576"/>
      <c r="BC788" s="576"/>
      <c r="BD788" s="576"/>
      <c r="BE788" s="77">
        <f t="shared" ref="BE788:BE851" si="113">WEEKNUM(AN788)</f>
        <v>19</v>
      </c>
      <c r="BF788" s="77">
        <f t="shared" si="106"/>
        <v>5</v>
      </c>
      <c r="BG788" s="77">
        <f t="shared" si="107"/>
        <v>2022</v>
      </c>
      <c r="BH788" s="89"/>
    </row>
    <row r="789" spans="1:60">
      <c r="A789" s="77" t="s">
        <v>428</v>
      </c>
      <c r="B789" s="77" t="s">
        <v>230</v>
      </c>
      <c r="C789" s="142" t="s">
        <v>4017</v>
      </c>
      <c r="D789" s="78">
        <v>44680</v>
      </c>
      <c r="E789" s="142" t="s">
        <v>4018</v>
      </c>
      <c r="F789" s="77" t="s">
        <v>2135</v>
      </c>
      <c r="G789" s="77" t="s">
        <v>2136</v>
      </c>
      <c r="H789" s="77" t="s">
        <v>2137</v>
      </c>
      <c r="I789" s="77" t="s">
        <v>2138</v>
      </c>
      <c r="J789" s="77" t="s">
        <v>110</v>
      </c>
      <c r="K789" s="77">
        <v>90248</v>
      </c>
      <c r="L789" s="142" t="s">
        <v>525</v>
      </c>
      <c r="M789" s="142" t="s">
        <v>3834</v>
      </c>
      <c r="N789" s="77" t="s">
        <v>360</v>
      </c>
      <c r="O789" s="77" t="s">
        <v>361</v>
      </c>
      <c r="P789" s="77">
        <v>89118</v>
      </c>
      <c r="Q789" s="77" t="s">
        <v>1267</v>
      </c>
      <c r="R789" s="77" t="s">
        <v>1004</v>
      </c>
      <c r="S789" s="77"/>
      <c r="T789" s="77" t="s">
        <v>1006</v>
      </c>
      <c r="U789" s="142">
        <v>30390456</v>
      </c>
      <c r="V789" s="142">
        <v>14.75</v>
      </c>
      <c r="W789" s="142" t="s">
        <v>2552</v>
      </c>
      <c r="X789" s="77">
        <v>400</v>
      </c>
      <c r="Y789" s="142">
        <v>672</v>
      </c>
      <c r="Z789" s="142">
        <v>21</v>
      </c>
      <c r="AA789" s="89">
        <f t="shared" si="108"/>
        <v>0.26879999999999998</v>
      </c>
      <c r="AB789" s="142" t="s">
        <v>70</v>
      </c>
      <c r="AC789" s="78">
        <v>44712</v>
      </c>
      <c r="AD789" s="77"/>
      <c r="AE789" s="77" t="s">
        <v>2142</v>
      </c>
      <c r="AF789" s="77" t="str">
        <f t="shared" si="109"/>
        <v>CA8331042919T</v>
      </c>
      <c r="AG789" s="77">
        <f t="shared" si="110"/>
        <v>672</v>
      </c>
      <c r="AH789" s="77">
        <f t="shared" si="111"/>
        <v>21</v>
      </c>
      <c r="AI789" s="89">
        <f t="shared" si="112"/>
        <v>0.26879999999999998</v>
      </c>
      <c r="AJ789" s="77" t="s">
        <v>2143</v>
      </c>
      <c r="AK789" s="142" t="s">
        <v>4017</v>
      </c>
      <c r="AL789" s="78">
        <v>44686</v>
      </c>
      <c r="AM789" s="78">
        <v>44686</v>
      </c>
      <c r="AN789" s="78">
        <v>44687</v>
      </c>
      <c r="AO789" s="78">
        <v>44687</v>
      </c>
      <c r="AP789" s="78">
        <v>44687</v>
      </c>
      <c r="AQ789" s="77" t="s">
        <v>89</v>
      </c>
      <c r="AR789" s="77"/>
      <c r="AS789" s="142" t="s">
        <v>4017</v>
      </c>
      <c r="AT789" s="78"/>
      <c r="AU789" s="78"/>
      <c r="AV789" s="78"/>
      <c r="AW789" s="142" t="s">
        <v>1198</v>
      </c>
      <c r="AX789" s="77" t="s">
        <v>116</v>
      </c>
      <c r="AY789" s="576">
        <v>1666.56</v>
      </c>
      <c r="AZ789" s="576"/>
      <c r="BA789" s="576"/>
      <c r="BB789" s="576"/>
      <c r="BC789" s="576"/>
      <c r="BD789" s="576"/>
      <c r="BE789" s="77">
        <f t="shared" si="113"/>
        <v>19</v>
      </c>
      <c r="BF789" s="77">
        <f t="shared" si="106"/>
        <v>5</v>
      </c>
      <c r="BG789" s="77">
        <f t="shared" si="107"/>
        <v>2022</v>
      </c>
      <c r="BH789" s="89"/>
    </row>
    <row r="790" spans="1:60">
      <c r="A790" s="77" t="s">
        <v>428</v>
      </c>
      <c r="B790" s="77" t="s">
        <v>230</v>
      </c>
      <c r="C790" s="142" t="s">
        <v>4019</v>
      </c>
      <c r="D790" s="78">
        <v>44680</v>
      </c>
      <c r="E790" s="142" t="s">
        <v>4020</v>
      </c>
      <c r="F790" s="77" t="s">
        <v>2135</v>
      </c>
      <c r="G790" s="77" t="s">
        <v>2136</v>
      </c>
      <c r="H790" s="77" t="s">
        <v>2137</v>
      </c>
      <c r="I790" s="77" t="s">
        <v>2138</v>
      </c>
      <c r="J790" s="77" t="s">
        <v>110</v>
      </c>
      <c r="K790" s="77">
        <v>90248</v>
      </c>
      <c r="L790" s="142" t="s">
        <v>525</v>
      </c>
      <c r="M790" s="142" t="s">
        <v>4021</v>
      </c>
      <c r="N790" s="77" t="s">
        <v>4022</v>
      </c>
      <c r="O790" s="77" t="s">
        <v>205</v>
      </c>
      <c r="P790" s="77">
        <v>85365</v>
      </c>
      <c r="Q790" s="77" t="s">
        <v>1267</v>
      </c>
      <c r="R790" s="77" t="s">
        <v>1004</v>
      </c>
      <c r="S790" s="77"/>
      <c r="T790" s="77" t="s">
        <v>1006</v>
      </c>
      <c r="U790" s="142">
        <v>30390456</v>
      </c>
      <c r="V790" s="142">
        <v>14.75</v>
      </c>
      <c r="W790" s="142" t="s">
        <v>2552</v>
      </c>
      <c r="X790" s="77">
        <v>400</v>
      </c>
      <c r="Y790" s="142">
        <v>832</v>
      </c>
      <c r="Z790" s="142">
        <v>26</v>
      </c>
      <c r="AA790" s="89">
        <f t="shared" si="108"/>
        <v>0.33279999999999998</v>
      </c>
      <c r="AB790" s="142" t="s">
        <v>70</v>
      </c>
      <c r="AC790" s="78">
        <v>44712</v>
      </c>
      <c r="AD790" s="77"/>
      <c r="AE790" s="77" t="s">
        <v>2142</v>
      </c>
      <c r="AF790" s="77" t="str">
        <f t="shared" si="109"/>
        <v>CA8331042921T</v>
      </c>
      <c r="AG790" s="77">
        <f t="shared" si="110"/>
        <v>832</v>
      </c>
      <c r="AH790" s="77">
        <f t="shared" si="111"/>
        <v>26</v>
      </c>
      <c r="AI790" s="89">
        <f t="shared" si="112"/>
        <v>0.33279999999999998</v>
      </c>
      <c r="AJ790" s="77" t="s">
        <v>2143</v>
      </c>
      <c r="AK790" s="142" t="s">
        <v>4019</v>
      </c>
      <c r="AL790" s="78">
        <v>44686</v>
      </c>
      <c r="AM790" s="78">
        <v>44686</v>
      </c>
      <c r="AN790" s="78">
        <v>44687</v>
      </c>
      <c r="AO790" s="78">
        <v>44687</v>
      </c>
      <c r="AP790" s="78">
        <v>44687</v>
      </c>
      <c r="AQ790" s="77" t="s">
        <v>89</v>
      </c>
      <c r="AR790" s="77"/>
      <c r="AS790" s="142" t="s">
        <v>4019</v>
      </c>
      <c r="AT790" s="78"/>
      <c r="AU790" s="78"/>
      <c r="AV790" s="78"/>
      <c r="AW790" s="142" t="s">
        <v>1198</v>
      </c>
      <c r="AX790" s="77" t="s">
        <v>116</v>
      </c>
      <c r="AY790" s="576">
        <v>1551.12</v>
      </c>
      <c r="AZ790" s="576"/>
      <c r="BA790" s="576"/>
      <c r="BB790" s="576"/>
      <c r="BC790" s="576"/>
      <c r="BD790" s="576"/>
      <c r="BE790" s="77">
        <f t="shared" si="113"/>
        <v>19</v>
      </c>
      <c r="BF790" s="77">
        <f t="shared" si="106"/>
        <v>5</v>
      </c>
      <c r="BG790" s="77">
        <f t="shared" si="107"/>
        <v>2022</v>
      </c>
      <c r="BH790" s="89"/>
    </row>
    <row r="791" spans="1:60">
      <c r="A791" s="77" t="s">
        <v>428</v>
      </c>
      <c r="B791" s="77" t="s">
        <v>2132</v>
      </c>
      <c r="C791" s="77" t="s">
        <v>4023</v>
      </c>
      <c r="D791" s="78">
        <v>44683</v>
      </c>
      <c r="E791" s="77" t="s">
        <v>4024</v>
      </c>
      <c r="F791" s="77" t="s">
        <v>2135</v>
      </c>
      <c r="G791" s="77" t="s">
        <v>2147</v>
      </c>
      <c r="H791" s="77" t="s">
        <v>2148</v>
      </c>
      <c r="I791" s="77" t="s">
        <v>531</v>
      </c>
      <c r="J791" s="77" t="s">
        <v>110</v>
      </c>
      <c r="K791" s="77">
        <v>91761</v>
      </c>
      <c r="L791" s="77" t="s">
        <v>2168</v>
      </c>
      <c r="M791" s="77" t="s">
        <v>4025</v>
      </c>
      <c r="N791" s="77" t="s">
        <v>4026</v>
      </c>
      <c r="O791" s="77" t="s">
        <v>110</v>
      </c>
      <c r="P791" s="77">
        <v>95765</v>
      </c>
      <c r="Q791" s="77" t="s">
        <v>1267</v>
      </c>
      <c r="R791" s="77" t="s">
        <v>3923</v>
      </c>
      <c r="S791" s="77"/>
      <c r="T791" s="77" t="s">
        <v>4027</v>
      </c>
      <c r="U791" s="77">
        <v>30390456</v>
      </c>
      <c r="V791" s="142">
        <v>14.75</v>
      </c>
      <c r="W791" s="77" t="s">
        <v>2552</v>
      </c>
      <c r="X791" s="77">
        <v>400</v>
      </c>
      <c r="Y791" s="77">
        <v>768</v>
      </c>
      <c r="Z791" s="77">
        <v>24</v>
      </c>
      <c r="AA791" s="89">
        <f t="shared" si="108"/>
        <v>0.30719999999999997</v>
      </c>
      <c r="AB791" s="77" t="s">
        <v>88</v>
      </c>
      <c r="AC791" s="78">
        <v>44712</v>
      </c>
      <c r="AD791" s="77"/>
      <c r="AE791" s="77" t="s">
        <v>2142</v>
      </c>
      <c r="AF791" s="77" t="str">
        <f t="shared" si="109"/>
        <v>CA7785050207T</v>
      </c>
      <c r="AG791" s="77">
        <f t="shared" si="110"/>
        <v>768</v>
      </c>
      <c r="AH791" s="77">
        <f t="shared" si="111"/>
        <v>24</v>
      </c>
      <c r="AI791" s="89">
        <f t="shared" si="112"/>
        <v>0.30719999999999997</v>
      </c>
      <c r="AJ791" s="77" t="s">
        <v>2143</v>
      </c>
      <c r="AK791" s="77" t="s">
        <v>4023</v>
      </c>
      <c r="AL791" s="78">
        <v>44686</v>
      </c>
      <c r="AM791" s="78">
        <v>44686</v>
      </c>
      <c r="AN791" s="78">
        <v>44687</v>
      </c>
      <c r="AO791" s="78">
        <v>44687</v>
      </c>
      <c r="AP791" s="78">
        <v>44687</v>
      </c>
      <c r="AQ791" s="77" t="s">
        <v>89</v>
      </c>
      <c r="AR791" s="77"/>
      <c r="AS791" s="77" t="s">
        <v>4023</v>
      </c>
      <c r="AT791" s="78"/>
      <c r="AU791" s="78"/>
      <c r="AV791" s="78"/>
      <c r="AW791" s="77" t="s">
        <v>1198</v>
      </c>
      <c r="AX791" s="77" t="s">
        <v>116</v>
      </c>
      <c r="AY791" s="576">
        <v>1998</v>
      </c>
      <c r="AZ791" s="576"/>
      <c r="BA791" s="576"/>
      <c r="BB791" s="576"/>
      <c r="BC791" s="576"/>
      <c r="BD791" s="576"/>
      <c r="BE791" s="77">
        <f t="shared" si="113"/>
        <v>19</v>
      </c>
      <c r="BF791" s="77">
        <f t="shared" si="106"/>
        <v>5</v>
      </c>
      <c r="BG791" s="77">
        <f t="shared" si="107"/>
        <v>2022</v>
      </c>
      <c r="BH791" s="89"/>
    </row>
    <row r="792" spans="1:60">
      <c r="A792" s="77" t="s">
        <v>428</v>
      </c>
      <c r="B792" s="77" t="s">
        <v>2132</v>
      </c>
      <c r="C792" s="77" t="s">
        <v>4028</v>
      </c>
      <c r="D792" s="78">
        <v>44683</v>
      </c>
      <c r="E792" s="77" t="s">
        <v>4029</v>
      </c>
      <c r="F792" s="77" t="s">
        <v>2135</v>
      </c>
      <c r="G792" s="77" t="s">
        <v>2147</v>
      </c>
      <c r="H792" s="77" t="s">
        <v>2148</v>
      </c>
      <c r="I792" s="77" t="s">
        <v>531</v>
      </c>
      <c r="J792" s="77" t="s">
        <v>110</v>
      </c>
      <c r="K792" s="77">
        <v>91761</v>
      </c>
      <c r="L792" s="77" t="s">
        <v>2168</v>
      </c>
      <c r="M792" s="77" t="s">
        <v>4769</v>
      </c>
      <c r="N792" s="77" t="s">
        <v>538</v>
      </c>
      <c r="O792" s="77" t="s">
        <v>110</v>
      </c>
      <c r="P792" s="77">
        <v>93722</v>
      </c>
      <c r="Q792" s="77" t="s">
        <v>1267</v>
      </c>
      <c r="R792" s="77" t="s">
        <v>3923</v>
      </c>
      <c r="S792" s="77"/>
      <c r="T792" s="77" t="s">
        <v>4030</v>
      </c>
      <c r="U792" s="77">
        <v>30390456</v>
      </c>
      <c r="V792" s="142">
        <v>14.75</v>
      </c>
      <c r="W792" s="77" t="s">
        <v>2552</v>
      </c>
      <c r="X792" s="77">
        <v>400</v>
      </c>
      <c r="Y792" s="77">
        <v>768</v>
      </c>
      <c r="Z792" s="77">
        <v>24</v>
      </c>
      <c r="AA792" s="89">
        <f t="shared" si="108"/>
        <v>0.30719999999999997</v>
      </c>
      <c r="AB792" s="77" t="s">
        <v>88</v>
      </c>
      <c r="AC792" s="78">
        <v>44712</v>
      </c>
      <c r="AD792" s="77"/>
      <c r="AE792" s="77" t="s">
        <v>2142</v>
      </c>
      <c r="AF792" s="77" t="str">
        <f t="shared" si="109"/>
        <v>CA7824050206T</v>
      </c>
      <c r="AG792" s="77">
        <f t="shared" si="110"/>
        <v>768</v>
      </c>
      <c r="AH792" s="77">
        <f t="shared" si="111"/>
        <v>24</v>
      </c>
      <c r="AI792" s="89">
        <f t="shared" si="112"/>
        <v>0.30719999999999997</v>
      </c>
      <c r="AJ792" s="77" t="s">
        <v>2143</v>
      </c>
      <c r="AK792" s="77" t="s">
        <v>4028</v>
      </c>
      <c r="AL792" s="573">
        <v>44686</v>
      </c>
      <c r="AM792" s="78">
        <v>44686</v>
      </c>
      <c r="AN792" s="573">
        <v>44687</v>
      </c>
      <c r="AO792" s="78">
        <v>44687</v>
      </c>
      <c r="AP792" s="78">
        <v>44687</v>
      </c>
      <c r="AQ792" s="77" t="s">
        <v>89</v>
      </c>
      <c r="AR792" s="77"/>
      <c r="AS792" s="77" t="s">
        <v>4028</v>
      </c>
      <c r="AT792" s="78"/>
      <c r="AU792" s="78"/>
      <c r="AV792" s="78"/>
      <c r="AW792" s="77" t="s">
        <v>1198</v>
      </c>
      <c r="AX792" s="77" t="s">
        <v>116</v>
      </c>
      <c r="AY792" s="576">
        <v>1338.4</v>
      </c>
      <c r="AZ792" s="576"/>
      <c r="BA792" s="576"/>
      <c r="BB792" s="576"/>
      <c r="BC792" s="576"/>
      <c r="BD792" s="576"/>
      <c r="BE792" s="77">
        <f t="shared" si="113"/>
        <v>19</v>
      </c>
      <c r="BF792" s="77">
        <f t="shared" si="106"/>
        <v>5</v>
      </c>
      <c r="BG792" s="77">
        <f t="shared" si="107"/>
        <v>2022</v>
      </c>
      <c r="BH792" s="89"/>
    </row>
    <row r="793" spans="1:60">
      <c r="A793" s="77" t="s">
        <v>428</v>
      </c>
      <c r="B793" s="77" t="s">
        <v>2132</v>
      </c>
      <c r="C793" s="77" t="s">
        <v>4031</v>
      </c>
      <c r="D793" s="78">
        <v>44678</v>
      </c>
      <c r="E793" s="77">
        <v>101492</v>
      </c>
      <c r="F793" s="77" t="s">
        <v>2135</v>
      </c>
      <c r="G793" s="77" t="s">
        <v>2147</v>
      </c>
      <c r="H793" s="77" t="s">
        <v>2148</v>
      </c>
      <c r="I793" s="77" t="s">
        <v>531</v>
      </c>
      <c r="J793" s="77" t="s">
        <v>110</v>
      </c>
      <c r="K793" s="77">
        <v>91761</v>
      </c>
      <c r="L793" s="77" t="s">
        <v>2529</v>
      </c>
      <c r="M793" s="77" t="s">
        <v>4032</v>
      </c>
      <c r="N793" s="77" t="s">
        <v>187</v>
      </c>
      <c r="O793" s="77" t="s">
        <v>110</v>
      </c>
      <c r="P793" s="77">
        <v>92058</v>
      </c>
      <c r="Q793" s="77" t="s">
        <v>1267</v>
      </c>
      <c r="R793" s="77"/>
      <c r="S793" s="77"/>
      <c r="T793" s="77"/>
      <c r="U793" s="77">
        <v>30390456</v>
      </c>
      <c r="V793" s="142">
        <v>14.75</v>
      </c>
      <c r="W793" s="77" t="s">
        <v>2552</v>
      </c>
      <c r="X793" s="77">
        <v>400</v>
      </c>
      <c r="Y793" s="77">
        <v>768</v>
      </c>
      <c r="Z793" s="77">
        <v>24</v>
      </c>
      <c r="AA793" s="89">
        <f t="shared" si="108"/>
        <v>0.30719999999999997</v>
      </c>
      <c r="AB793" s="77" t="s">
        <v>88</v>
      </c>
      <c r="AC793" s="78">
        <v>44712</v>
      </c>
      <c r="AD793" s="77"/>
      <c r="AE793" s="77" t="s">
        <v>2142</v>
      </c>
      <c r="AF793" s="77" t="str">
        <f t="shared" si="109"/>
        <v>CA1492427136T</v>
      </c>
      <c r="AG793" s="77">
        <f t="shared" si="110"/>
        <v>768</v>
      </c>
      <c r="AH793" s="77">
        <f t="shared" si="111"/>
        <v>24</v>
      </c>
      <c r="AI793" s="89">
        <f t="shared" si="112"/>
        <v>0.30719999999999997</v>
      </c>
      <c r="AJ793" s="77" t="s">
        <v>2143</v>
      </c>
      <c r="AK793" s="77" t="s">
        <v>4031</v>
      </c>
      <c r="AL793" s="573">
        <v>44687</v>
      </c>
      <c r="AM793" s="78">
        <v>44687</v>
      </c>
      <c r="AN793" s="573">
        <v>44687</v>
      </c>
      <c r="AO793" s="78">
        <v>44687</v>
      </c>
      <c r="AP793" s="78">
        <v>44687</v>
      </c>
      <c r="AQ793" s="77" t="s">
        <v>89</v>
      </c>
      <c r="AR793" s="77"/>
      <c r="AS793" s="77" t="s">
        <v>4031</v>
      </c>
      <c r="AT793" s="78"/>
      <c r="AU793" s="78"/>
      <c r="AV793" s="78"/>
      <c r="AW793" s="77" t="s">
        <v>1198</v>
      </c>
      <c r="AX793" s="77" t="s">
        <v>116</v>
      </c>
      <c r="AY793" s="576">
        <v>1380.68</v>
      </c>
      <c r="AZ793" s="576"/>
      <c r="BA793" s="576"/>
      <c r="BB793" s="576"/>
      <c r="BC793" s="576"/>
      <c r="BD793" s="576"/>
      <c r="BE793" s="77">
        <f t="shared" si="113"/>
        <v>19</v>
      </c>
      <c r="BF793" s="77">
        <f t="shared" si="106"/>
        <v>5</v>
      </c>
      <c r="BG793" s="77">
        <f t="shared" si="107"/>
        <v>2022</v>
      </c>
      <c r="BH793" s="89"/>
    </row>
    <row r="794" spans="1:60">
      <c r="A794" s="77" t="s">
        <v>428</v>
      </c>
      <c r="B794" s="77" t="s">
        <v>56</v>
      </c>
      <c r="C794" s="77" t="s">
        <v>4033</v>
      </c>
      <c r="D794" s="78">
        <v>44678</v>
      </c>
      <c r="E794" s="77" t="s">
        <v>3816</v>
      </c>
      <c r="F794" s="77" t="s">
        <v>2135</v>
      </c>
      <c r="G794" s="77" t="s">
        <v>2147</v>
      </c>
      <c r="H794" s="77" t="s">
        <v>2148</v>
      </c>
      <c r="I794" s="77" t="s">
        <v>531</v>
      </c>
      <c r="J794" s="77" t="s">
        <v>110</v>
      </c>
      <c r="K794" s="77">
        <v>91761</v>
      </c>
      <c r="L794" s="77" t="s">
        <v>1701</v>
      </c>
      <c r="M794" s="77" t="s">
        <v>1195</v>
      </c>
      <c r="N794" s="77" t="s">
        <v>1196</v>
      </c>
      <c r="O794" s="77" t="s">
        <v>110</v>
      </c>
      <c r="P794" s="77">
        <v>92407</v>
      </c>
      <c r="Q794" s="77" t="s">
        <v>1267</v>
      </c>
      <c r="R794" s="77"/>
      <c r="S794" s="77"/>
      <c r="T794" s="77"/>
      <c r="U794" s="77">
        <v>30390256</v>
      </c>
      <c r="V794" s="142">
        <v>14.75</v>
      </c>
      <c r="W794" s="77" t="s">
        <v>3787</v>
      </c>
      <c r="X794" s="77">
        <v>400</v>
      </c>
      <c r="Y794" s="77">
        <v>624</v>
      </c>
      <c r="Z794" s="77">
        <v>24</v>
      </c>
      <c r="AA794" s="89">
        <f t="shared" si="108"/>
        <v>0.24959999999999999</v>
      </c>
      <c r="AB794" s="77" t="s">
        <v>70</v>
      </c>
      <c r="AC794" s="78">
        <v>44712</v>
      </c>
      <c r="AD794" s="77"/>
      <c r="AE794" s="77" t="s">
        <v>2142</v>
      </c>
      <c r="AF794" s="77" t="str">
        <f t="shared" si="109"/>
        <v>CA2022042723T</v>
      </c>
      <c r="AG794" s="77">
        <f t="shared" si="110"/>
        <v>624</v>
      </c>
      <c r="AH794" s="77">
        <f t="shared" si="111"/>
        <v>24</v>
      </c>
      <c r="AI794" s="89">
        <f t="shared" si="112"/>
        <v>0.24959999999999999</v>
      </c>
      <c r="AJ794" s="77" t="s">
        <v>2143</v>
      </c>
      <c r="AK794" s="77" t="s">
        <v>4033</v>
      </c>
      <c r="AL794" s="573">
        <v>44687</v>
      </c>
      <c r="AM794" s="573">
        <v>44687</v>
      </c>
      <c r="AN794" s="573">
        <v>44687</v>
      </c>
      <c r="AO794" s="573">
        <v>44687</v>
      </c>
      <c r="AP794" s="573">
        <v>44687</v>
      </c>
      <c r="AQ794" s="77" t="s">
        <v>89</v>
      </c>
      <c r="AR794" s="77" t="s">
        <v>4034</v>
      </c>
      <c r="AS794" s="77" t="s">
        <v>4033</v>
      </c>
      <c r="AT794" s="78"/>
      <c r="AU794" s="78"/>
      <c r="AV794" s="78"/>
      <c r="AW794" s="77" t="s">
        <v>1198</v>
      </c>
      <c r="AX794" s="77" t="s">
        <v>116</v>
      </c>
      <c r="AY794" s="576">
        <v>644</v>
      </c>
      <c r="AZ794" s="576"/>
      <c r="BA794" s="576"/>
      <c r="BB794" s="576"/>
      <c r="BC794" s="576"/>
      <c r="BD794" s="576"/>
      <c r="BE794" s="77">
        <f t="shared" si="113"/>
        <v>19</v>
      </c>
      <c r="BF794" s="77">
        <f t="shared" si="106"/>
        <v>5</v>
      </c>
      <c r="BG794" s="77">
        <f t="shared" si="107"/>
        <v>2022</v>
      </c>
      <c r="BH794" s="89"/>
    </row>
    <row r="795" spans="1:60">
      <c r="A795" s="77" t="s">
        <v>428</v>
      </c>
      <c r="B795" s="77" t="s">
        <v>56</v>
      </c>
      <c r="C795" s="77" t="s">
        <v>4035</v>
      </c>
      <c r="D795" s="78">
        <v>44678</v>
      </c>
      <c r="E795" s="77" t="s">
        <v>3816</v>
      </c>
      <c r="F795" s="77" t="s">
        <v>2135</v>
      </c>
      <c r="G795" s="77" t="s">
        <v>2136</v>
      </c>
      <c r="H795" s="77" t="s">
        <v>2137</v>
      </c>
      <c r="I795" s="77" t="s">
        <v>2138</v>
      </c>
      <c r="J795" s="77" t="s">
        <v>110</v>
      </c>
      <c r="K795" s="77">
        <v>90248</v>
      </c>
      <c r="L795" s="77" t="s">
        <v>1701</v>
      </c>
      <c r="M795" s="77" t="s">
        <v>1195</v>
      </c>
      <c r="N795" s="77" t="s">
        <v>1196</v>
      </c>
      <c r="O795" s="77" t="s">
        <v>110</v>
      </c>
      <c r="P795" s="77">
        <v>92407</v>
      </c>
      <c r="Q795" s="77" t="s">
        <v>1267</v>
      </c>
      <c r="R795" s="77"/>
      <c r="S795" s="77"/>
      <c r="T795" s="77"/>
      <c r="U795" s="77">
        <v>30390256</v>
      </c>
      <c r="V795" s="142">
        <v>14.75</v>
      </c>
      <c r="W795" s="77" t="s">
        <v>3787</v>
      </c>
      <c r="X795" s="77">
        <v>400</v>
      </c>
      <c r="Y795" s="77">
        <v>624</v>
      </c>
      <c r="Z795" s="77">
        <v>24</v>
      </c>
      <c r="AA795" s="89">
        <f t="shared" si="108"/>
        <v>0.24959999999999999</v>
      </c>
      <c r="AB795" s="77" t="s">
        <v>70</v>
      </c>
      <c r="AC795" s="78">
        <v>44712</v>
      </c>
      <c r="AD795" s="77"/>
      <c r="AE795" s="77" t="s">
        <v>2142</v>
      </c>
      <c r="AF795" s="77" t="str">
        <f t="shared" si="109"/>
        <v>CA2022042724TX</v>
      </c>
      <c r="AG795" s="77">
        <f t="shared" si="110"/>
        <v>624</v>
      </c>
      <c r="AH795" s="77">
        <f t="shared" si="111"/>
        <v>24</v>
      </c>
      <c r="AI795" s="89">
        <f t="shared" si="112"/>
        <v>0.24959999999999999</v>
      </c>
      <c r="AJ795" s="77" t="s">
        <v>2143</v>
      </c>
      <c r="AK795" s="77" t="s">
        <v>4035</v>
      </c>
      <c r="AL795" s="573">
        <v>44687</v>
      </c>
      <c r="AM795" s="573">
        <v>44687</v>
      </c>
      <c r="AN795" s="573">
        <v>44687</v>
      </c>
      <c r="AO795" s="573">
        <v>44687</v>
      </c>
      <c r="AP795" s="573">
        <v>44687</v>
      </c>
      <c r="AQ795" s="77" t="s">
        <v>89</v>
      </c>
      <c r="AR795" s="77" t="s">
        <v>4036</v>
      </c>
      <c r="AS795" s="77" t="s">
        <v>4035</v>
      </c>
      <c r="AT795" s="78"/>
      <c r="AU795" s="78"/>
      <c r="AV795" s="78"/>
      <c r="AW795" s="77" t="s">
        <v>1198</v>
      </c>
      <c r="AX795" s="77" t="s">
        <v>116</v>
      </c>
      <c r="AY795" s="576">
        <v>644</v>
      </c>
      <c r="AZ795" s="576"/>
      <c r="BA795" s="576"/>
      <c r="BB795" s="576"/>
      <c r="BC795" s="576"/>
      <c r="BD795" s="576"/>
      <c r="BE795" s="77">
        <f t="shared" si="113"/>
        <v>19</v>
      </c>
      <c r="BF795" s="77">
        <f t="shared" si="106"/>
        <v>5</v>
      </c>
      <c r="BG795" s="77">
        <f t="shared" si="107"/>
        <v>2022</v>
      </c>
      <c r="BH795" s="89"/>
    </row>
    <row r="796" spans="1:60">
      <c r="A796" s="77" t="s">
        <v>428</v>
      </c>
      <c r="B796" s="77" t="s">
        <v>56</v>
      </c>
      <c r="C796" s="77" t="s">
        <v>4037</v>
      </c>
      <c r="D796" s="78">
        <v>44678</v>
      </c>
      <c r="E796" s="77" t="s">
        <v>3816</v>
      </c>
      <c r="F796" s="77" t="s">
        <v>2135</v>
      </c>
      <c r="G796" s="77" t="s">
        <v>2147</v>
      </c>
      <c r="H796" s="77" t="s">
        <v>2148</v>
      </c>
      <c r="I796" s="77" t="s">
        <v>531</v>
      </c>
      <c r="J796" s="77" t="s">
        <v>110</v>
      </c>
      <c r="K796" s="77">
        <v>91761</v>
      </c>
      <c r="L796" s="77" t="s">
        <v>1701</v>
      </c>
      <c r="M796" s="77" t="s">
        <v>1195</v>
      </c>
      <c r="N796" s="77" t="s">
        <v>1196</v>
      </c>
      <c r="O796" s="77" t="s">
        <v>110</v>
      </c>
      <c r="P796" s="77">
        <v>92407</v>
      </c>
      <c r="Q796" s="77" t="s">
        <v>1267</v>
      </c>
      <c r="R796" s="77"/>
      <c r="S796" s="77"/>
      <c r="T796" s="77"/>
      <c r="U796" s="77">
        <v>30390256</v>
      </c>
      <c r="V796" s="142">
        <v>14.75</v>
      </c>
      <c r="W796" s="77" t="s">
        <v>3787</v>
      </c>
      <c r="X796" s="77">
        <v>400</v>
      </c>
      <c r="Y796" s="77">
        <v>624</v>
      </c>
      <c r="Z796" s="77">
        <v>24</v>
      </c>
      <c r="AA796" s="89">
        <f t="shared" si="108"/>
        <v>0.24959999999999999</v>
      </c>
      <c r="AB796" s="77" t="s">
        <v>70</v>
      </c>
      <c r="AC796" s="78">
        <v>44712</v>
      </c>
      <c r="AD796" s="77"/>
      <c r="AE796" s="77" t="s">
        <v>2142</v>
      </c>
      <c r="AF796" s="77" t="str">
        <f t="shared" si="109"/>
        <v>CA2022042725T</v>
      </c>
      <c r="AG796" s="77">
        <f t="shared" si="110"/>
        <v>624</v>
      </c>
      <c r="AH796" s="77">
        <f t="shared" si="111"/>
        <v>24</v>
      </c>
      <c r="AI796" s="89">
        <f t="shared" si="112"/>
        <v>0.24959999999999999</v>
      </c>
      <c r="AJ796" s="77" t="s">
        <v>2143</v>
      </c>
      <c r="AK796" s="77" t="s">
        <v>4037</v>
      </c>
      <c r="AL796" s="573">
        <v>44687</v>
      </c>
      <c r="AM796" s="573">
        <v>44687</v>
      </c>
      <c r="AN796" s="573">
        <v>44687</v>
      </c>
      <c r="AO796" s="573">
        <v>44687</v>
      </c>
      <c r="AP796" s="573">
        <v>44687</v>
      </c>
      <c r="AQ796" s="77" t="s">
        <v>89</v>
      </c>
      <c r="AR796" s="77" t="s">
        <v>4038</v>
      </c>
      <c r="AS796" s="77" t="s">
        <v>4037</v>
      </c>
      <c r="AT796" s="78"/>
      <c r="AU796" s="78"/>
      <c r="AV796" s="78"/>
      <c r="AW796" s="77" t="s">
        <v>1198</v>
      </c>
      <c r="AX796" s="77" t="s">
        <v>116</v>
      </c>
      <c r="AY796" s="576">
        <v>644</v>
      </c>
      <c r="AZ796" s="576"/>
      <c r="BA796" s="576"/>
      <c r="BB796" s="576"/>
      <c r="BC796" s="576"/>
      <c r="BD796" s="576"/>
      <c r="BE796" s="77">
        <f t="shared" si="113"/>
        <v>19</v>
      </c>
      <c r="BF796" s="77">
        <f t="shared" si="106"/>
        <v>5</v>
      </c>
      <c r="BG796" s="77">
        <f t="shared" si="107"/>
        <v>2022</v>
      </c>
      <c r="BH796" s="89"/>
    </row>
    <row r="797" spans="1:60">
      <c r="A797" s="77" t="s">
        <v>428</v>
      </c>
      <c r="B797" s="77" t="s">
        <v>2132</v>
      </c>
      <c r="C797" s="77" t="s">
        <v>4039</v>
      </c>
      <c r="D797" s="78">
        <v>44685</v>
      </c>
      <c r="E797" s="77" t="s">
        <v>4040</v>
      </c>
      <c r="F797" s="77" t="s">
        <v>2135</v>
      </c>
      <c r="G797" s="77" t="s">
        <v>2147</v>
      </c>
      <c r="H797" s="77" t="s">
        <v>2148</v>
      </c>
      <c r="I797" s="77" t="s">
        <v>531</v>
      </c>
      <c r="J797" s="77" t="s">
        <v>110</v>
      </c>
      <c r="K797" s="77">
        <v>91761</v>
      </c>
      <c r="L797" s="77" t="s">
        <v>2209</v>
      </c>
      <c r="M797" s="77" t="s">
        <v>4041</v>
      </c>
      <c r="N797" s="77" t="s">
        <v>3969</v>
      </c>
      <c r="O797" s="77" t="s">
        <v>110</v>
      </c>
      <c r="P797" s="77">
        <v>92507</v>
      </c>
      <c r="Q797" s="77" t="s">
        <v>1267</v>
      </c>
      <c r="R797" s="77" t="s">
        <v>4042</v>
      </c>
      <c r="S797" s="77"/>
      <c r="T797" s="77" t="s">
        <v>4043</v>
      </c>
      <c r="U797" s="77">
        <v>30390456</v>
      </c>
      <c r="V797" s="142">
        <v>14.75</v>
      </c>
      <c r="W797" s="77" t="s">
        <v>2552</v>
      </c>
      <c r="X797" s="77">
        <v>400</v>
      </c>
      <c r="Y797" s="77">
        <v>768</v>
      </c>
      <c r="Z797" s="77">
        <v>24</v>
      </c>
      <c r="AA797" s="89">
        <f t="shared" si="108"/>
        <v>0.30719999999999997</v>
      </c>
      <c r="AB797" s="77" t="s">
        <v>88</v>
      </c>
      <c r="AC797" s="78">
        <v>44712</v>
      </c>
      <c r="AD797" s="77"/>
      <c r="AE797" s="77" t="s">
        <v>2142</v>
      </c>
      <c r="AF797" s="77" t="str">
        <f t="shared" si="109"/>
        <v>CA8552427145T</v>
      </c>
      <c r="AG797" s="77">
        <f t="shared" si="110"/>
        <v>768</v>
      </c>
      <c r="AH797" s="77">
        <f t="shared" si="111"/>
        <v>24</v>
      </c>
      <c r="AI797" s="89">
        <f t="shared" si="112"/>
        <v>0.30719999999999997</v>
      </c>
      <c r="AJ797" s="77" t="s">
        <v>2143</v>
      </c>
      <c r="AK797" s="77" t="s">
        <v>4039</v>
      </c>
      <c r="AL797" s="573">
        <v>44687</v>
      </c>
      <c r="AM797" s="573">
        <v>44687</v>
      </c>
      <c r="AN797" s="573">
        <v>44687</v>
      </c>
      <c r="AO797" s="573">
        <v>44687</v>
      </c>
      <c r="AP797" s="573">
        <v>44687</v>
      </c>
      <c r="AQ797" s="77" t="s">
        <v>89</v>
      </c>
      <c r="AR797" s="77"/>
      <c r="AS797" s="77" t="s">
        <v>4039</v>
      </c>
      <c r="AT797" s="78"/>
      <c r="AU797" s="78"/>
      <c r="AV797" s="78"/>
      <c r="AW797" s="77" t="s">
        <v>1198</v>
      </c>
      <c r="AX797" s="77" t="s">
        <v>116</v>
      </c>
      <c r="AY797" s="576">
        <v>504</v>
      </c>
      <c r="AZ797" s="576"/>
      <c r="BA797" s="576"/>
      <c r="BB797" s="576"/>
      <c r="BC797" s="576"/>
      <c r="BD797" s="576"/>
      <c r="BE797" s="77">
        <f t="shared" si="113"/>
        <v>19</v>
      </c>
      <c r="BF797" s="77">
        <f t="shared" si="106"/>
        <v>5</v>
      </c>
      <c r="BG797" s="77">
        <f t="shared" si="107"/>
        <v>2022</v>
      </c>
      <c r="BH797" s="89"/>
    </row>
    <row r="798" spans="1:60">
      <c r="A798" s="77" t="s">
        <v>428</v>
      </c>
      <c r="B798" s="77" t="s">
        <v>2132</v>
      </c>
      <c r="C798" s="77" t="s">
        <v>4044</v>
      </c>
      <c r="D798" s="78">
        <v>44685</v>
      </c>
      <c r="E798" s="77" t="s">
        <v>4040</v>
      </c>
      <c r="F798" s="77" t="s">
        <v>2135</v>
      </c>
      <c r="G798" s="77" t="s">
        <v>2147</v>
      </c>
      <c r="H798" s="77" t="s">
        <v>2148</v>
      </c>
      <c r="I798" s="77" t="s">
        <v>531</v>
      </c>
      <c r="J798" s="77" t="s">
        <v>110</v>
      </c>
      <c r="K798" s="77">
        <v>91761</v>
      </c>
      <c r="L798" s="77" t="s">
        <v>2209</v>
      </c>
      <c r="M798" s="77" t="s">
        <v>4041</v>
      </c>
      <c r="N798" s="77" t="s">
        <v>3969</v>
      </c>
      <c r="O798" s="77" t="s">
        <v>110</v>
      </c>
      <c r="P798" s="77">
        <v>92507</v>
      </c>
      <c r="Q798" s="77" t="s">
        <v>1267</v>
      </c>
      <c r="R798" s="77" t="s">
        <v>4042</v>
      </c>
      <c r="S798" s="77"/>
      <c r="T798" s="77" t="s">
        <v>4043</v>
      </c>
      <c r="U798" s="77">
        <v>30390456</v>
      </c>
      <c r="V798" s="142">
        <v>14.75</v>
      </c>
      <c r="W798" s="77" t="s">
        <v>2552</v>
      </c>
      <c r="X798" s="77">
        <v>400</v>
      </c>
      <c r="Y798" s="77">
        <v>768</v>
      </c>
      <c r="Z798" s="77">
        <v>24</v>
      </c>
      <c r="AA798" s="89">
        <f t="shared" si="108"/>
        <v>0.30719999999999997</v>
      </c>
      <c r="AB798" s="77" t="s">
        <v>88</v>
      </c>
      <c r="AC798" s="78">
        <v>44712</v>
      </c>
      <c r="AD798" s="77"/>
      <c r="AE798" s="77" t="s">
        <v>2142</v>
      </c>
      <c r="AF798" s="77" t="str">
        <f t="shared" si="109"/>
        <v>CA8552427146T</v>
      </c>
      <c r="AG798" s="77">
        <f t="shared" si="110"/>
        <v>768</v>
      </c>
      <c r="AH798" s="77">
        <f t="shared" si="111"/>
        <v>24</v>
      </c>
      <c r="AI798" s="89">
        <f t="shared" si="112"/>
        <v>0.30719999999999997</v>
      </c>
      <c r="AJ798" s="77" t="s">
        <v>2143</v>
      </c>
      <c r="AK798" s="77" t="s">
        <v>4044</v>
      </c>
      <c r="AL798" s="573">
        <v>44687</v>
      </c>
      <c r="AM798" s="573">
        <v>44687</v>
      </c>
      <c r="AN798" s="573">
        <v>44687</v>
      </c>
      <c r="AO798" s="573">
        <v>44687</v>
      </c>
      <c r="AP798" s="573">
        <v>44687</v>
      </c>
      <c r="AQ798" s="77" t="s">
        <v>89</v>
      </c>
      <c r="AR798" s="77"/>
      <c r="AS798" s="77" t="s">
        <v>4044</v>
      </c>
      <c r="AT798" s="78"/>
      <c r="AU798" s="78"/>
      <c r="AV798" s="78"/>
      <c r="AW798" s="77" t="s">
        <v>1198</v>
      </c>
      <c r="AX798" s="77" t="s">
        <v>116</v>
      </c>
      <c r="AY798" s="576">
        <v>504</v>
      </c>
      <c r="AZ798" s="576"/>
      <c r="BA798" s="576"/>
      <c r="BB798" s="576"/>
      <c r="BC798" s="576"/>
      <c r="BD798" s="576"/>
      <c r="BE798" s="77">
        <f t="shared" si="113"/>
        <v>19</v>
      </c>
      <c r="BF798" s="77">
        <f t="shared" si="106"/>
        <v>5</v>
      </c>
      <c r="BG798" s="77">
        <f t="shared" si="107"/>
        <v>2022</v>
      </c>
      <c r="BH798" s="89"/>
    </row>
    <row r="799" spans="1:60">
      <c r="A799" s="77" t="s">
        <v>428</v>
      </c>
      <c r="B799" s="77" t="s">
        <v>2132</v>
      </c>
      <c r="C799" s="77" t="s">
        <v>4045</v>
      </c>
      <c r="D799" s="78">
        <v>44678</v>
      </c>
      <c r="E799" s="77" t="s">
        <v>4046</v>
      </c>
      <c r="F799" s="77" t="s">
        <v>2135</v>
      </c>
      <c r="G799" s="77" t="s">
        <v>2147</v>
      </c>
      <c r="H799" s="77" t="s">
        <v>2148</v>
      </c>
      <c r="I799" s="77" t="s">
        <v>531</v>
      </c>
      <c r="J799" s="77" t="s">
        <v>110</v>
      </c>
      <c r="K799" s="77">
        <v>91761</v>
      </c>
      <c r="L799" s="77" t="s">
        <v>150</v>
      </c>
      <c r="M799" s="77" t="s">
        <v>1345</v>
      </c>
      <c r="N799" s="77" t="s">
        <v>152</v>
      </c>
      <c r="O799" s="77" t="s">
        <v>110</v>
      </c>
      <c r="P799" s="77">
        <v>91311</v>
      </c>
      <c r="Q799" s="77" t="s">
        <v>1267</v>
      </c>
      <c r="R799" s="77"/>
      <c r="S799" s="77"/>
      <c r="T799" s="77"/>
      <c r="U799" s="77">
        <v>30390456</v>
      </c>
      <c r="V799" s="142">
        <v>14.75</v>
      </c>
      <c r="W799" s="77" t="s">
        <v>2552</v>
      </c>
      <c r="X799" s="77">
        <v>400</v>
      </c>
      <c r="Y799" s="77">
        <v>768</v>
      </c>
      <c r="Z799" s="77">
        <v>24</v>
      </c>
      <c r="AA799" s="89">
        <f t="shared" si="108"/>
        <v>0.30719999999999997</v>
      </c>
      <c r="AB799" s="77" t="s">
        <v>88</v>
      </c>
      <c r="AC799" s="78">
        <v>44712</v>
      </c>
      <c r="AD799" s="77"/>
      <c r="AE799" s="77" t="s">
        <v>2142</v>
      </c>
      <c r="AF799" s="77" t="str">
        <f t="shared" si="109"/>
        <v>CA1303427154T</v>
      </c>
      <c r="AG799" s="77">
        <f t="shared" si="110"/>
        <v>768</v>
      </c>
      <c r="AH799" s="77">
        <f t="shared" si="111"/>
        <v>24</v>
      </c>
      <c r="AI799" s="89">
        <f t="shared" si="112"/>
        <v>0.30719999999999997</v>
      </c>
      <c r="AJ799" s="77" t="s">
        <v>2143</v>
      </c>
      <c r="AK799" s="77" t="s">
        <v>4045</v>
      </c>
      <c r="AL799" s="573">
        <v>44687</v>
      </c>
      <c r="AM799" s="78">
        <v>44687</v>
      </c>
      <c r="AN799" s="573">
        <v>44687</v>
      </c>
      <c r="AO799" s="573">
        <v>44687</v>
      </c>
      <c r="AP799" s="573">
        <v>44687</v>
      </c>
      <c r="AQ799" s="77" t="s">
        <v>89</v>
      </c>
      <c r="AR799" s="77"/>
      <c r="AS799" s="77" t="s">
        <v>4045</v>
      </c>
      <c r="AT799" s="78"/>
      <c r="AU799" s="78"/>
      <c r="AV799" s="78"/>
      <c r="AW799" s="77" t="s">
        <v>1198</v>
      </c>
      <c r="AX799" s="77" t="s">
        <v>116</v>
      </c>
      <c r="AY799" s="576">
        <v>676.14</v>
      </c>
      <c r="AZ799" s="576"/>
      <c r="BA799" s="576"/>
      <c r="BB799" s="576"/>
      <c r="BC799" s="576"/>
      <c r="BD799" s="576"/>
      <c r="BE799" s="77">
        <f t="shared" si="113"/>
        <v>19</v>
      </c>
      <c r="BF799" s="77">
        <f t="shared" si="106"/>
        <v>5</v>
      </c>
      <c r="BG799" s="77">
        <f t="shared" si="107"/>
        <v>2022</v>
      </c>
      <c r="BH799" s="89"/>
    </row>
    <row r="800" spans="1:60">
      <c r="A800" s="77" t="s">
        <v>428</v>
      </c>
      <c r="B800" s="77" t="s">
        <v>56</v>
      </c>
      <c r="C800" s="77" t="s">
        <v>4047</v>
      </c>
      <c r="D800" s="78">
        <v>44677</v>
      </c>
      <c r="E800" s="77" t="s">
        <v>94</v>
      </c>
      <c r="F800" s="77" t="s">
        <v>2135</v>
      </c>
      <c r="G800" s="77" t="s">
        <v>2147</v>
      </c>
      <c r="H800" s="77" t="s">
        <v>2148</v>
      </c>
      <c r="I800" s="77" t="s">
        <v>531</v>
      </c>
      <c r="J800" s="77" t="s">
        <v>110</v>
      </c>
      <c r="K800" s="77">
        <v>91761</v>
      </c>
      <c r="L800" s="77" t="s">
        <v>95</v>
      </c>
      <c r="M800" s="77" t="s">
        <v>4048</v>
      </c>
      <c r="N800" s="77" t="s">
        <v>97</v>
      </c>
      <c r="O800" s="77" t="s">
        <v>98</v>
      </c>
      <c r="P800" s="77">
        <v>33605</v>
      </c>
      <c r="Q800" s="77" t="s">
        <v>1267</v>
      </c>
      <c r="R800" s="77"/>
      <c r="S800" s="77"/>
      <c r="T800" s="77"/>
      <c r="U800" s="77">
        <v>30390156</v>
      </c>
      <c r="V800" s="142">
        <v>14.75</v>
      </c>
      <c r="W800" s="77" t="s">
        <v>2552</v>
      </c>
      <c r="X800" s="77">
        <v>400</v>
      </c>
      <c r="Y800" s="77">
        <v>384</v>
      </c>
      <c r="Z800" s="77">
        <v>12</v>
      </c>
      <c r="AA800" s="89">
        <f t="shared" si="108"/>
        <v>0.15359999999999999</v>
      </c>
      <c r="AB800" s="77" t="s">
        <v>88</v>
      </c>
      <c r="AC800" s="78">
        <v>44712</v>
      </c>
      <c r="AD800" s="77"/>
      <c r="AE800" s="77" t="s">
        <v>2142</v>
      </c>
      <c r="AF800" s="77" t="str">
        <f t="shared" si="109"/>
        <v>CA0161042601T</v>
      </c>
      <c r="AG800" s="77">
        <f t="shared" si="110"/>
        <v>384</v>
      </c>
      <c r="AH800" s="77">
        <f t="shared" si="111"/>
        <v>12</v>
      </c>
      <c r="AI800" s="89">
        <f t="shared" si="112"/>
        <v>0.15359999999999999</v>
      </c>
      <c r="AJ800" s="77" t="s">
        <v>2143</v>
      </c>
      <c r="AK800" s="77" t="s">
        <v>4047</v>
      </c>
      <c r="AL800" s="78">
        <v>44685</v>
      </c>
      <c r="AM800" s="78">
        <v>44685</v>
      </c>
      <c r="AN800" s="78">
        <v>44690</v>
      </c>
      <c r="AO800" s="78">
        <v>44690</v>
      </c>
      <c r="AP800" s="78">
        <v>44690</v>
      </c>
      <c r="AQ800" s="77" t="s">
        <v>89</v>
      </c>
      <c r="AR800" s="77"/>
      <c r="AS800" s="77" t="s">
        <v>4047</v>
      </c>
      <c r="AT800" s="78"/>
      <c r="AU800" s="78"/>
      <c r="AV800" s="78"/>
      <c r="AW800" s="77" t="s">
        <v>1198</v>
      </c>
      <c r="AX800" s="77" t="s">
        <v>116</v>
      </c>
      <c r="AY800" s="576">
        <v>8047.5</v>
      </c>
      <c r="AZ800" s="576"/>
      <c r="BA800" s="576"/>
      <c r="BB800" s="576"/>
      <c r="BC800" s="576"/>
      <c r="BD800" s="576"/>
      <c r="BE800" s="77">
        <f t="shared" si="113"/>
        <v>20</v>
      </c>
      <c r="BF800" s="77">
        <f t="shared" si="106"/>
        <v>5</v>
      </c>
      <c r="BG800" s="77">
        <f t="shared" si="107"/>
        <v>2022</v>
      </c>
      <c r="BH800" s="89"/>
    </row>
    <row r="801" spans="1:60">
      <c r="A801" s="77" t="s">
        <v>428</v>
      </c>
      <c r="B801" s="77" t="s">
        <v>230</v>
      </c>
      <c r="C801" s="142" t="s">
        <v>4049</v>
      </c>
      <c r="D801" s="78">
        <v>44680</v>
      </c>
      <c r="E801" s="142" t="s">
        <v>4050</v>
      </c>
      <c r="F801" s="77" t="s">
        <v>2135</v>
      </c>
      <c r="G801" s="77" t="s">
        <v>2136</v>
      </c>
      <c r="H801" s="77" t="s">
        <v>2137</v>
      </c>
      <c r="I801" s="77" t="s">
        <v>2138</v>
      </c>
      <c r="J801" s="77" t="s">
        <v>110</v>
      </c>
      <c r="K801" s="77">
        <v>90248</v>
      </c>
      <c r="L801" s="142" t="s">
        <v>525</v>
      </c>
      <c r="M801" s="142" t="s">
        <v>1016</v>
      </c>
      <c r="N801" s="77" t="s">
        <v>1017</v>
      </c>
      <c r="O801" s="77" t="s">
        <v>63</v>
      </c>
      <c r="P801" s="77">
        <v>30360</v>
      </c>
      <c r="Q801" s="77" t="s">
        <v>1267</v>
      </c>
      <c r="R801" s="77" t="s">
        <v>1004</v>
      </c>
      <c r="S801" s="77"/>
      <c r="T801" s="77" t="s">
        <v>1006</v>
      </c>
      <c r="U801" s="142">
        <v>30390456</v>
      </c>
      <c r="V801" s="142">
        <v>14.75</v>
      </c>
      <c r="W801" s="142" t="s">
        <v>2552</v>
      </c>
      <c r="X801" s="77">
        <v>400</v>
      </c>
      <c r="Y801" s="142">
        <v>832</v>
      </c>
      <c r="Z801" s="142">
        <v>26</v>
      </c>
      <c r="AA801" s="89">
        <f t="shared" si="108"/>
        <v>0.33279999999999998</v>
      </c>
      <c r="AB801" s="142" t="s">
        <v>70</v>
      </c>
      <c r="AC801" s="78">
        <v>44712</v>
      </c>
      <c r="AD801" s="77"/>
      <c r="AE801" s="77" t="s">
        <v>2142</v>
      </c>
      <c r="AF801" s="77" t="str">
        <f t="shared" si="109"/>
        <v>CA8331042905T</v>
      </c>
      <c r="AG801" s="77">
        <f t="shared" si="110"/>
        <v>832</v>
      </c>
      <c r="AH801" s="77">
        <f t="shared" si="111"/>
        <v>26</v>
      </c>
      <c r="AI801" s="89">
        <f t="shared" si="112"/>
        <v>0.33279999999999998</v>
      </c>
      <c r="AJ801" s="77" t="s">
        <v>2143</v>
      </c>
      <c r="AK801" s="142" t="s">
        <v>4049</v>
      </c>
      <c r="AL801" s="78">
        <v>44685</v>
      </c>
      <c r="AM801" s="78">
        <v>44685</v>
      </c>
      <c r="AN801" s="78">
        <v>44690</v>
      </c>
      <c r="AO801" s="78">
        <v>44690</v>
      </c>
      <c r="AP801" s="78">
        <v>44690</v>
      </c>
      <c r="AQ801" s="77" t="s">
        <v>89</v>
      </c>
      <c r="AR801" s="142"/>
      <c r="AS801" s="142" t="s">
        <v>4049</v>
      </c>
      <c r="AT801" s="78"/>
      <c r="AU801" s="78"/>
      <c r="AV801" s="78"/>
      <c r="AW801" s="142" t="s">
        <v>1198</v>
      </c>
      <c r="AX801" s="77" t="s">
        <v>116</v>
      </c>
      <c r="AY801" s="576">
        <v>5422.35</v>
      </c>
      <c r="AZ801" s="576"/>
      <c r="BA801" s="576"/>
      <c r="BB801" s="576"/>
      <c r="BC801" s="576"/>
      <c r="BD801" s="576"/>
      <c r="BE801" s="77">
        <f t="shared" si="113"/>
        <v>20</v>
      </c>
      <c r="BF801" s="77">
        <f t="shared" si="106"/>
        <v>5</v>
      </c>
      <c r="BG801" s="77">
        <f t="shared" si="107"/>
        <v>2022</v>
      </c>
      <c r="BH801" s="89"/>
    </row>
    <row r="802" spans="1:60">
      <c r="A802" s="77" t="s">
        <v>428</v>
      </c>
      <c r="B802" s="77" t="s">
        <v>2132</v>
      </c>
      <c r="C802" s="77" t="s">
        <v>4051</v>
      </c>
      <c r="D802" s="78">
        <v>44678</v>
      </c>
      <c r="E802" s="77" t="s">
        <v>4052</v>
      </c>
      <c r="F802" s="77" t="s">
        <v>2135</v>
      </c>
      <c r="G802" s="77" t="s">
        <v>2147</v>
      </c>
      <c r="H802" s="77" t="s">
        <v>2148</v>
      </c>
      <c r="I802" s="77" t="s">
        <v>531</v>
      </c>
      <c r="J802" s="77" t="s">
        <v>110</v>
      </c>
      <c r="K802" s="77">
        <v>91761</v>
      </c>
      <c r="L802" s="77" t="s">
        <v>4053</v>
      </c>
      <c r="M802" s="77" t="s">
        <v>4054</v>
      </c>
      <c r="N802" s="77" t="s">
        <v>4055</v>
      </c>
      <c r="O802" s="77" t="s">
        <v>4056</v>
      </c>
      <c r="P802" s="77">
        <v>98229</v>
      </c>
      <c r="Q802" s="77" t="s">
        <v>1267</v>
      </c>
      <c r="R802" s="77"/>
      <c r="S802" s="77"/>
      <c r="T802" s="77"/>
      <c r="U802" s="77">
        <v>30390456</v>
      </c>
      <c r="V802" s="142">
        <v>14.75</v>
      </c>
      <c r="W802" s="77" t="s">
        <v>2552</v>
      </c>
      <c r="X802" s="77">
        <v>400</v>
      </c>
      <c r="Y802" s="77">
        <v>768</v>
      </c>
      <c r="Z802" s="77">
        <v>24</v>
      </c>
      <c r="AA802" s="89">
        <f t="shared" si="108"/>
        <v>0.30719999999999997</v>
      </c>
      <c r="AB802" s="77" t="s">
        <v>88</v>
      </c>
      <c r="AC802" s="78">
        <v>44712</v>
      </c>
      <c r="AD802" s="77"/>
      <c r="AE802" s="77" t="s">
        <v>2142</v>
      </c>
      <c r="AF802" s="77" t="str">
        <f t="shared" si="109"/>
        <v>CA0675042706T</v>
      </c>
      <c r="AG802" s="77">
        <f t="shared" si="110"/>
        <v>768</v>
      </c>
      <c r="AH802" s="77">
        <f t="shared" si="111"/>
        <v>24</v>
      </c>
      <c r="AI802" s="89">
        <f t="shared" si="112"/>
        <v>0.30719999999999997</v>
      </c>
      <c r="AJ802" s="77" t="s">
        <v>2143</v>
      </c>
      <c r="AK802" s="77" t="s">
        <v>4051</v>
      </c>
      <c r="AL802" s="78">
        <v>44686</v>
      </c>
      <c r="AM802" s="78">
        <v>44686</v>
      </c>
      <c r="AN802" s="78">
        <v>44690</v>
      </c>
      <c r="AO802" s="78">
        <v>44690</v>
      </c>
      <c r="AP802" s="78">
        <v>44690</v>
      </c>
      <c r="AQ802" s="77" t="s">
        <v>89</v>
      </c>
      <c r="AR802" s="77"/>
      <c r="AS802" s="77" t="s">
        <v>4051</v>
      </c>
      <c r="AT802" s="78"/>
      <c r="AU802" s="78"/>
      <c r="AV802" s="78"/>
      <c r="AW802" s="77" t="s">
        <v>1198</v>
      </c>
      <c r="AX802" s="77" t="s">
        <v>116</v>
      </c>
      <c r="AY802" s="576">
        <v>4244.01</v>
      </c>
      <c r="AZ802" s="576"/>
      <c r="BA802" s="576"/>
      <c r="BB802" s="576"/>
      <c r="BC802" s="576"/>
      <c r="BD802" s="576"/>
      <c r="BE802" s="77">
        <f t="shared" si="113"/>
        <v>20</v>
      </c>
      <c r="BF802" s="77">
        <f t="shared" si="106"/>
        <v>5</v>
      </c>
      <c r="BG802" s="77">
        <f t="shared" si="107"/>
        <v>2022</v>
      </c>
      <c r="BH802" s="89"/>
    </row>
    <row r="803" spans="1:60">
      <c r="A803" s="77" t="s">
        <v>428</v>
      </c>
      <c r="B803" s="77" t="s">
        <v>2132</v>
      </c>
      <c r="C803" s="77" t="s">
        <v>4057</v>
      </c>
      <c r="D803" s="78">
        <v>44678</v>
      </c>
      <c r="E803" s="77" t="s">
        <v>4058</v>
      </c>
      <c r="F803" s="77" t="s">
        <v>2135</v>
      </c>
      <c r="G803" s="77" t="s">
        <v>2147</v>
      </c>
      <c r="H803" s="77" t="s">
        <v>2148</v>
      </c>
      <c r="I803" s="77" t="s">
        <v>531</v>
      </c>
      <c r="J803" s="77" t="s">
        <v>110</v>
      </c>
      <c r="K803" s="77">
        <v>91761</v>
      </c>
      <c r="L803" s="77" t="s">
        <v>1651</v>
      </c>
      <c r="M803" s="77" t="s">
        <v>4059</v>
      </c>
      <c r="N803" s="77" t="s">
        <v>4060</v>
      </c>
      <c r="O803" s="77" t="s">
        <v>1654</v>
      </c>
      <c r="P803" s="77">
        <v>83642</v>
      </c>
      <c r="Q803" s="77" t="s">
        <v>1267</v>
      </c>
      <c r="R803" s="77"/>
      <c r="S803" s="77"/>
      <c r="T803" s="77"/>
      <c r="U803" s="77">
        <v>30390456</v>
      </c>
      <c r="V803" s="142">
        <v>14.75</v>
      </c>
      <c r="W803" s="77" t="s">
        <v>2552</v>
      </c>
      <c r="X803" s="77">
        <v>400</v>
      </c>
      <c r="Y803" s="77">
        <v>768</v>
      </c>
      <c r="Z803" s="77">
        <v>24</v>
      </c>
      <c r="AA803" s="89">
        <f t="shared" si="108"/>
        <v>0.30719999999999997</v>
      </c>
      <c r="AB803" s="77" t="s">
        <v>88</v>
      </c>
      <c r="AC803" s="78">
        <v>44712</v>
      </c>
      <c r="AD803" s="77"/>
      <c r="AE803" s="77" t="s">
        <v>2142</v>
      </c>
      <c r="AF803" s="77" t="str">
        <f t="shared" si="109"/>
        <v>CA5166042707T</v>
      </c>
      <c r="AG803" s="77">
        <f t="shared" si="110"/>
        <v>768</v>
      </c>
      <c r="AH803" s="77">
        <f t="shared" si="111"/>
        <v>24</v>
      </c>
      <c r="AI803" s="89">
        <f t="shared" si="112"/>
        <v>0.30719999999999997</v>
      </c>
      <c r="AJ803" s="77" t="s">
        <v>2143</v>
      </c>
      <c r="AK803" s="77" t="s">
        <v>4057</v>
      </c>
      <c r="AL803" s="78">
        <v>44686</v>
      </c>
      <c r="AM803" s="78">
        <v>44686</v>
      </c>
      <c r="AN803" s="78">
        <v>44690</v>
      </c>
      <c r="AO803" s="78">
        <v>44690</v>
      </c>
      <c r="AP803" s="78">
        <v>44690</v>
      </c>
      <c r="AQ803" s="77" t="s">
        <v>89</v>
      </c>
      <c r="AR803" s="77"/>
      <c r="AS803" s="77" t="s">
        <v>4057</v>
      </c>
      <c r="AT803" s="78"/>
      <c r="AU803" s="78"/>
      <c r="AV803" s="78"/>
      <c r="AW803" s="77" t="s">
        <v>1198</v>
      </c>
      <c r="AX803" s="77" t="s">
        <v>116</v>
      </c>
      <c r="AY803" s="576">
        <v>3634.4</v>
      </c>
      <c r="AZ803" s="576"/>
      <c r="BA803" s="576"/>
      <c r="BB803" s="576"/>
      <c r="BC803" s="576"/>
      <c r="BD803" s="576"/>
      <c r="BE803" s="77">
        <f t="shared" si="113"/>
        <v>20</v>
      </c>
      <c r="BF803" s="77">
        <f t="shared" si="106"/>
        <v>5</v>
      </c>
      <c r="BG803" s="77">
        <f t="shared" si="107"/>
        <v>2022</v>
      </c>
      <c r="BH803" s="89"/>
    </row>
    <row r="804" spans="1:60">
      <c r="A804" s="77" t="s">
        <v>428</v>
      </c>
      <c r="B804" s="77" t="s">
        <v>2132</v>
      </c>
      <c r="C804" s="77" t="s">
        <v>4061</v>
      </c>
      <c r="D804" s="78">
        <v>44678</v>
      </c>
      <c r="E804" s="77" t="s">
        <v>4062</v>
      </c>
      <c r="F804" s="77" t="s">
        <v>2135</v>
      </c>
      <c r="G804" s="77" t="s">
        <v>2147</v>
      </c>
      <c r="H804" s="77" t="s">
        <v>2148</v>
      </c>
      <c r="I804" s="77" t="s">
        <v>531</v>
      </c>
      <c r="J804" s="77" t="s">
        <v>110</v>
      </c>
      <c r="K804" s="77">
        <v>91761</v>
      </c>
      <c r="L804" s="77" t="s">
        <v>2803</v>
      </c>
      <c r="M804" s="77" t="s">
        <v>4063</v>
      </c>
      <c r="N804" s="77" t="s">
        <v>4064</v>
      </c>
      <c r="O804" s="77" t="s">
        <v>4056</v>
      </c>
      <c r="P804" s="77">
        <v>98032</v>
      </c>
      <c r="Q804" s="77" t="s">
        <v>1267</v>
      </c>
      <c r="R804" s="77"/>
      <c r="S804" s="77"/>
      <c r="T804" s="77"/>
      <c r="U804" s="77">
        <v>30390456</v>
      </c>
      <c r="V804" s="142">
        <v>14.75</v>
      </c>
      <c r="W804" s="77" t="s">
        <v>2552</v>
      </c>
      <c r="X804" s="77">
        <v>400</v>
      </c>
      <c r="Y804" s="77">
        <v>768</v>
      </c>
      <c r="Z804" s="77">
        <v>24</v>
      </c>
      <c r="AA804" s="89">
        <f t="shared" si="108"/>
        <v>0.30719999999999997</v>
      </c>
      <c r="AB804" s="77" t="s">
        <v>88</v>
      </c>
      <c r="AC804" s="78">
        <v>44712</v>
      </c>
      <c r="AD804" s="77"/>
      <c r="AE804" s="77" t="s">
        <v>2142</v>
      </c>
      <c r="AF804" s="77" t="str">
        <f t="shared" si="109"/>
        <v>CA4145427132T</v>
      </c>
      <c r="AG804" s="77">
        <f t="shared" si="110"/>
        <v>768</v>
      </c>
      <c r="AH804" s="77">
        <f t="shared" si="111"/>
        <v>24</v>
      </c>
      <c r="AI804" s="89">
        <f t="shared" si="112"/>
        <v>0.30719999999999997</v>
      </c>
      <c r="AJ804" s="77" t="s">
        <v>2143</v>
      </c>
      <c r="AK804" s="77" t="s">
        <v>4061</v>
      </c>
      <c r="AL804" s="78">
        <v>44686</v>
      </c>
      <c r="AM804" s="78">
        <v>44686</v>
      </c>
      <c r="AN804" s="78">
        <v>44690</v>
      </c>
      <c r="AO804" s="78">
        <v>44690</v>
      </c>
      <c r="AP804" s="78">
        <v>44690</v>
      </c>
      <c r="AQ804" s="77" t="s">
        <v>89</v>
      </c>
      <c r="AR804" s="77"/>
      <c r="AS804" s="77" t="s">
        <v>4061</v>
      </c>
      <c r="AT804" s="78"/>
      <c r="AU804" s="78"/>
      <c r="AV804" s="78"/>
      <c r="AW804" s="77" t="s">
        <v>1198</v>
      </c>
      <c r="AX804" s="77" t="s">
        <v>116</v>
      </c>
      <c r="AY804" s="576"/>
      <c r="AZ804" s="576"/>
      <c r="BA804" s="576"/>
      <c r="BB804" s="576"/>
      <c r="BC804" s="576"/>
      <c r="BD804" s="576"/>
      <c r="BE804" s="77">
        <f t="shared" si="113"/>
        <v>20</v>
      </c>
      <c r="BF804" s="77">
        <f t="shared" si="106"/>
        <v>5</v>
      </c>
      <c r="BG804" s="77">
        <f t="shared" si="107"/>
        <v>2022</v>
      </c>
      <c r="BH804" s="89"/>
    </row>
    <row r="805" spans="1:60">
      <c r="A805" s="77" t="s">
        <v>428</v>
      </c>
      <c r="B805" s="77" t="s">
        <v>2132</v>
      </c>
      <c r="C805" s="77" t="s">
        <v>4065</v>
      </c>
      <c r="D805" s="78">
        <v>44678</v>
      </c>
      <c r="E805" s="77" t="s">
        <v>4066</v>
      </c>
      <c r="F805" s="77" t="s">
        <v>2135</v>
      </c>
      <c r="G805" s="77" t="s">
        <v>2147</v>
      </c>
      <c r="H805" s="77" t="s">
        <v>2148</v>
      </c>
      <c r="I805" s="77" t="s">
        <v>531</v>
      </c>
      <c r="J805" s="77" t="s">
        <v>110</v>
      </c>
      <c r="K805" s="77">
        <v>91761</v>
      </c>
      <c r="L805" s="77" t="s">
        <v>2803</v>
      </c>
      <c r="M805" s="77" t="s">
        <v>4063</v>
      </c>
      <c r="N805" s="77" t="s">
        <v>4064</v>
      </c>
      <c r="O805" s="77" t="s">
        <v>4056</v>
      </c>
      <c r="P805" s="77">
        <v>98032</v>
      </c>
      <c r="Q805" s="77" t="s">
        <v>1267</v>
      </c>
      <c r="R805" s="77"/>
      <c r="S805" s="77"/>
      <c r="T805" s="77"/>
      <c r="U805" s="77">
        <v>30390456</v>
      </c>
      <c r="V805" s="142">
        <v>14.75</v>
      </c>
      <c r="W805" s="77" t="s">
        <v>2552</v>
      </c>
      <c r="X805" s="77">
        <v>400</v>
      </c>
      <c r="Y805" s="77">
        <v>768</v>
      </c>
      <c r="Z805" s="77">
        <v>24</v>
      </c>
      <c r="AA805" s="89">
        <f t="shared" si="108"/>
        <v>0.30719999999999997</v>
      </c>
      <c r="AB805" s="77" t="s">
        <v>88</v>
      </c>
      <c r="AC805" s="78">
        <v>44712</v>
      </c>
      <c r="AD805" s="77"/>
      <c r="AE805" s="77" t="s">
        <v>2142</v>
      </c>
      <c r="AF805" s="77" t="str">
        <f t="shared" si="109"/>
        <v>CA4145427133T</v>
      </c>
      <c r="AG805" s="77">
        <f t="shared" si="110"/>
        <v>768</v>
      </c>
      <c r="AH805" s="77">
        <f t="shared" si="111"/>
        <v>24</v>
      </c>
      <c r="AI805" s="89">
        <f t="shared" si="112"/>
        <v>0.30719999999999997</v>
      </c>
      <c r="AJ805" s="77" t="s">
        <v>2143</v>
      </c>
      <c r="AK805" s="77" t="s">
        <v>4065</v>
      </c>
      <c r="AL805" s="78">
        <v>44686</v>
      </c>
      <c r="AM805" s="78">
        <v>44686</v>
      </c>
      <c r="AN805" s="78">
        <v>44690</v>
      </c>
      <c r="AO805" s="78">
        <v>44690</v>
      </c>
      <c r="AP805" s="78">
        <v>44690</v>
      </c>
      <c r="AQ805" s="77" t="s">
        <v>89</v>
      </c>
      <c r="AR805" s="77"/>
      <c r="AS805" s="77" t="s">
        <v>4065</v>
      </c>
      <c r="AT805" s="78"/>
      <c r="AU805" s="78"/>
      <c r="AV805" s="78"/>
      <c r="AW805" s="77" t="s">
        <v>1198</v>
      </c>
      <c r="AX805" s="77" t="s">
        <v>116</v>
      </c>
      <c r="AY805" s="576"/>
      <c r="AZ805" s="576"/>
      <c r="BA805" s="576"/>
      <c r="BB805" s="576"/>
      <c r="BC805" s="576"/>
      <c r="BD805" s="576"/>
      <c r="BE805" s="77">
        <f t="shared" si="113"/>
        <v>20</v>
      </c>
      <c r="BF805" s="77">
        <f t="shared" si="106"/>
        <v>5</v>
      </c>
      <c r="BG805" s="77">
        <f t="shared" si="107"/>
        <v>2022</v>
      </c>
      <c r="BH805" s="89"/>
    </row>
    <row r="806" spans="1:60">
      <c r="A806" s="77" t="s">
        <v>428</v>
      </c>
      <c r="B806" s="77" t="s">
        <v>56</v>
      </c>
      <c r="C806" s="142" t="s">
        <v>4067</v>
      </c>
      <c r="D806" s="78">
        <v>44680</v>
      </c>
      <c r="E806" s="142" t="s">
        <v>4068</v>
      </c>
      <c r="F806" s="77" t="s">
        <v>2135</v>
      </c>
      <c r="G806" s="77" t="s">
        <v>2147</v>
      </c>
      <c r="H806" s="77" t="s">
        <v>2148</v>
      </c>
      <c r="I806" s="77" t="s">
        <v>531</v>
      </c>
      <c r="J806" s="77" t="s">
        <v>110</v>
      </c>
      <c r="K806" s="77">
        <v>91761</v>
      </c>
      <c r="L806" s="142" t="s">
        <v>2271</v>
      </c>
      <c r="M806" s="142" t="s">
        <v>4069</v>
      </c>
      <c r="N806" s="77" t="s">
        <v>3845</v>
      </c>
      <c r="O806" s="77" t="s">
        <v>603</v>
      </c>
      <c r="P806" s="77">
        <v>80223</v>
      </c>
      <c r="Q806" s="77" t="s">
        <v>1267</v>
      </c>
      <c r="R806" s="77" t="s">
        <v>4070</v>
      </c>
      <c r="S806" s="77"/>
      <c r="T806" s="77" t="s">
        <v>4071</v>
      </c>
      <c r="U806" s="142">
        <v>30390156</v>
      </c>
      <c r="V806" s="142">
        <v>14.75</v>
      </c>
      <c r="W806" s="142" t="s">
        <v>2552</v>
      </c>
      <c r="X806" s="77">
        <v>400</v>
      </c>
      <c r="Y806" s="142">
        <v>704</v>
      </c>
      <c r="Z806" s="142">
        <v>22</v>
      </c>
      <c r="AA806" s="89">
        <f t="shared" si="108"/>
        <v>0.28160000000000002</v>
      </c>
      <c r="AB806" s="142" t="s">
        <v>88</v>
      </c>
      <c r="AC806" s="78">
        <v>44712</v>
      </c>
      <c r="AD806" s="77"/>
      <c r="AE806" s="77" t="s">
        <v>2142</v>
      </c>
      <c r="AF806" s="77" t="str">
        <f t="shared" si="109"/>
        <v>CA7725042922T</v>
      </c>
      <c r="AG806" s="77">
        <f t="shared" si="110"/>
        <v>704</v>
      </c>
      <c r="AH806" s="77">
        <f t="shared" si="111"/>
        <v>22</v>
      </c>
      <c r="AI806" s="89">
        <f t="shared" si="112"/>
        <v>0.28160000000000002</v>
      </c>
      <c r="AJ806" s="77" t="s">
        <v>2143</v>
      </c>
      <c r="AK806" s="142" t="s">
        <v>4067</v>
      </c>
      <c r="AL806" s="573">
        <v>44687</v>
      </c>
      <c r="AM806" s="78">
        <v>44687</v>
      </c>
      <c r="AN806" s="573">
        <v>44690</v>
      </c>
      <c r="AO806" s="78">
        <v>44690</v>
      </c>
      <c r="AP806" s="78">
        <v>44690</v>
      </c>
      <c r="AQ806" s="77" t="s">
        <v>89</v>
      </c>
      <c r="AR806" s="142"/>
      <c r="AS806" s="142" t="s">
        <v>4067</v>
      </c>
      <c r="AT806" s="78"/>
      <c r="AU806" s="78"/>
      <c r="AV806" s="78"/>
      <c r="AW806" s="142" t="s">
        <v>1198</v>
      </c>
      <c r="AX806" s="77" t="s">
        <v>116</v>
      </c>
      <c r="AY806" s="576">
        <v>4101.7</v>
      </c>
      <c r="AZ806" s="576"/>
      <c r="BA806" s="576"/>
      <c r="BB806" s="576"/>
      <c r="BC806" s="576"/>
      <c r="BD806" s="576"/>
      <c r="BE806" s="77">
        <f t="shared" si="113"/>
        <v>20</v>
      </c>
      <c r="BF806" s="77">
        <f t="shared" si="106"/>
        <v>5</v>
      </c>
      <c r="BG806" s="77">
        <f t="shared" si="107"/>
        <v>2022</v>
      </c>
      <c r="BH806" s="89"/>
    </row>
    <row r="807" spans="1:60">
      <c r="A807" s="77" t="s">
        <v>428</v>
      </c>
      <c r="B807" s="77" t="s">
        <v>56</v>
      </c>
      <c r="C807" s="142" t="s">
        <v>4072</v>
      </c>
      <c r="D807" s="78">
        <v>44680</v>
      </c>
      <c r="E807" s="142" t="s">
        <v>4073</v>
      </c>
      <c r="F807" s="77" t="s">
        <v>2135</v>
      </c>
      <c r="G807" s="77" t="s">
        <v>2147</v>
      </c>
      <c r="H807" s="77" t="s">
        <v>2148</v>
      </c>
      <c r="I807" s="77" t="s">
        <v>531</v>
      </c>
      <c r="J807" s="77" t="s">
        <v>110</v>
      </c>
      <c r="K807" s="77">
        <v>91761</v>
      </c>
      <c r="L807" s="142" t="s">
        <v>2253</v>
      </c>
      <c r="M807" s="142" t="s">
        <v>4074</v>
      </c>
      <c r="N807" s="77" t="s">
        <v>360</v>
      </c>
      <c r="O807" s="77" t="s">
        <v>361</v>
      </c>
      <c r="P807" s="77">
        <v>89118</v>
      </c>
      <c r="Q807" s="77" t="s">
        <v>1267</v>
      </c>
      <c r="R807" s="77"/>
      <c r="S807" s="77"/>
      <c r="T807" s="77"/>
      <c r="U807" s="142">
        <v>30390456</v>
      </c>
      <c r="V807" s="142">
        <v>14.75</v>
      </c>
      <c r="W807" s="142" t="s">
        <v>2552</v>
      </c>
      <c r="X807" s="77">
        <v>400</v>
      </c>
      <c r="Y807" s="142">
        <v>832</v>
      </c>
      <c r="Z807" s="142">
        <v>26</v>
      </c>
      <c r="AA807" s="89">
        <f t="shared" si="108"/>
        <v>0.33279999999999998</v>
      </c>
      <c r="AB807" s="142" t="s">
        <v>88</v>
      </c>
      <c r="AC807" s="78">
        <v>44712</v>
      </c>
      <c r="AD807" s="77"/>
      <c r="AE807" s="77" t="s">
        <v>2142</v>
      </c>
      <c r="AF807" s="77" t="str">
        <f t="shared" si="109"/>
        <v>CA5937042923T</v>
      </c>
      <c r="AG807" s="77">
        <f t="shared" si="110"/>
        <v>832</v>
      </c>
      <c r="AH807" s="77">
        <f t="shared" si="111"/>
        <v>26</v>
      </c>
      <c r="AI807" s="89">
        <f t="shared" si="112"/>
        <v>0.33279999999999998</v>
      </c>
      <c r="AJ807" s="77" t="s">
        <v>2143</v>
      </c>
      <c r="AK807" s="142" t="s">
        <v>4072</v>
      </c>
      <c r="AL807" s="573">
        <v>44687</v>
      </c>
      <c r="AM807" s="78">
        <v>44687</v>
      </c>
      <c r="AN807" s="573">
        <v>44690</v>
      </c>
      <c r="AO807" s="78">
        <v>44690</v>
      </c>
      <c r="AP807" s="78">
        <v>44690</v>
      </c>
      <c r="AQ807" s="77" t="s">
        <v>89</v>
      </c>
      <c r="AR807" s="142"/>
      <c r="AS807" s="142" t="s">
        <v>4072</v>
      </c>
      <c r="AT807" s="78"/>
      <c r="AU807" s="78"/>
      <c r="AV807" s="78"/>
      <c r="AW807" s="142" t="s">
        <v>1198</v>
      </c>
      <c r="AX807" s="77" t="s">
        <v>116</v>
      </c>
      <c r="AY807" s="576">
        <v>1477.27</v>
      </c>
      <c r="AZ807" s="576"/>
      <c r="BA807" s="576"/>
      <c r="BB807" s="576"/>
      <c r="BC807" s="576"/>
      <c r="BD807" s="576"/>
      <c r="BE807" s="77">
        <f t="shared" si="113"/>
        <v>20</v>
      </c>
      <c r="BF807" s="77">
        <f t="shared" si="106"/>
        <v>5</v>
      </c>
      <c r="BG807" s="77">
        <f t="shared" si="107"/>
        <v>2022</v>
      </c>
      <c r="BH807" s="89"/>
    </row>
    <row r="808" spans="1:60">
      <c r="A808" s="77" t="s">
        <v>428</v>
      </c>
      <c r="B808" s="77" t="s">
        <v>1264</v>
      </c>
      <c r="C808" s="77" t="s">
        <v>4075</v>
      </c>
      <c r="D808" s="78">
        <v>44679</v>
      </c>
      <c r="E808" s="77" t="s">
        <v>4076</v>
      </c>
      <c r="F808" s="77" t="s">
        <v>2135</v>
      </c>
      <c r="G808" s="77" t="s">
        <v>2147</v>
      </c>
      <c r="H808" s="77" t="s">
        <v>2148</v>
      </c>
      <c r="I808" s="77" t="s">
        <v>531</v>
      </c>
      <c r="J808" s="77" t="s">
        <v>110</v>
      </c>
      <c r="K808" s="77">
        <v>91761</v>
      </c>
      <c r="L808" s="77" t="s">
        <v>95</v>
      </c>
      <c r="M808" s="77" t="s">
        <v>4077</v>
      </c>
      <c r="N808" s="77" t="s">
        <v>3874</v>
      </c>
      <c r="O808" s="77" t="s">
        <v>445</v>
      </c>
      <c r="P808" s="77">
        <v>75061</v>
      </c>
      <c r="Q808" s="77" t="s">
        <v>1267</v>
      </c>
      <c r="R808" s="77"/>
      <c r="S808" s="77"/>
      <c r="T808" s="77"/>
      <c r="U808" s="77">
        <v>30390456</v>
      </c>
      <c r="V808" s="142">
        <v>14.75</v>
      </c>
      <c r="W808" s="77" t="s">
        <v>2552</v>
      </c>
      <c r="X808" s="77">
        <v>400</v>
      </c>
      <c r="Y808" s="77">
        <v>832</v>
      </c>
      <c r="Z808" s="77">
        <v>26</v>
      </c>
      <c r="AA808" s="89">
        <f t="shared" si="108"/>
        <v>0.33279999999999998</v>
      </c>
      <c r="AB808" s="77" t="s">
        <v>88</v>
      </c>
      <c r="AC808" s="78">
        <v>44712</v>
      </c>
      <c r="AD808" s="77"/>
      <c r="AE808" s="77" t="s">
        <v>2142</v>
      </c>
      <c r="AF808" s="77" t="str">
        <f t="shared" si="109"/>
        <v>CA0163042807T</v>
      </c>
      <c r="AG808" s="77">
        <f t="shared" si="110"/>
        <v>832</v>
      </c>
      <c r="AH808" s="77">
        <f t="shared" si="111"/>
        <v>26</v>
      </c>
      <c r="AI808" s="89">
        <f t="shared" si="112"/>
        <v>0.33279999999999998</v>
      </c>
      <c r="AJ808" s="77" t="s">
        <v>2143</v>
      </c>
      <c r="AK808" s="77" t="s">
        <v>4075</v>
      </c>
      <c r="AL808" s="573">
        <v>44687</v>
      </c>
      <c r="AM808" s="78">
        <v>44687</v>
      </c>
      <c r="AN808" s="573">
        <v>44690</v>
      </c>
      <c r="AO808" s="78">
        <v>44690</v>
      </c>
      <c r="AP808" s="78">
        <v>44690</v>
      </c>
      <c r="AQ808" s="77" t="s">
        <v>89</v>
      </c>
      <c r="AR808" s="77"/>
      <c r="AS808" s="77" t="s">
        <v>4075</v>
      </c>
      <c r="AT808" s="78"/>
      <c r="AU808" s="78"/>
      <c r="AV808" s="78"/>
      <c r="AW808" s="77" t="s">
        <v>1198</v>
      </c>
      <c r="AX808" s="77" t="s">
        <v>116</v>
      </c>
      <c r="AY808" s="576">
        <v>4216.8900000000003</v>
      </c>
      <c r="AZ808" s="576"/>
      <c r="BA808" s="576"/>
      <c r="BB808" s="576"/>
      <c r="BC808" s="576"/>
      <c r="BD808" s="576"/>
      <c r="BE808" s="77">
        <f t="shared" si="113"/>
        <v>20</v>
      </c>
      <c r="BF808" s="77">
        <f t="shared" si="106"/>
        <v>5</v>
      </c>
      <c r="BG808" s="77">
        <f t="shared" si="107"/>
        <v>2022</v>
      </c>
      <c r="BH808" s="89"/>
    </row>
    <row r="809" spans="1:60">
      <c r="A809" s="77" t="s">
        <v>428</v>
      </c>
      <c r="B809" s="77" t="s">
        <v>1264</v>
      </c>
      <c r="C809" s="77" t="s">
        <v>4078</v>
      </c>
      <c r="D809" s="78">
        <v>44679</v>
      </c>
      <c r="E809" s="77" t="s">
        <v>4079</v>
      </c>
      <c r="F809" s="77" t="s">
        <v>2135</v>
      </c>
      <c r="G809" s="77" t="s">
        <v>2147</v>
      </c>
      <c r="H809" s="77" t="s">
        <v>2148</v>
      </c>
      <c r="I809" s="77" t="s">
        <v>531</v>
      </c>
      <c r="J809" s="77" t="s">
        <v>110</v>
      </c>
      <c r="K809" s="77">
        <v>91761</v>
      </c>
      <c r="L809" s="77" t="s">
        <v>95</v>
      </c>
      <c r="M809" s="77" t="s">
        <v>4080</v>
      </c>
      <c r="N809" s="77" t="s">
        <v>559</v>
      </c>
      <c r="O809" s="77" t="s">
        <v>445</v>
      </c>
      <c r="P809" s="77">
        <v>78744</v>
      </c>
      <c r="Q809" s="77" t="s">
        <v>1267</v>
      </c>
      <c r="R809" s="77"/>
      <c r="S809" s="77"/>
      <c r="T809" s="77"/>
      <c r="U809" s="77">
        <v>30390456</v>
      </c>
      <c r="V809" s="142">
        <v>14.75</v>
      </c>
      <c r="W809" s="77" t="s">
        <v>2552</v>
      </c>
      <c r="X809" s="77">
        <v>400</v>
      </c>
      <c r="Y809" s="77">
        <v>832</v>
      </c>
      <c r="Z809" s="77">
        <v>26</v>
      </c>
      <c r="AA809" s="89">
        <f t="shared" si="108"/>
        <v>0.33279999999999998</v>
      </c>
      <c r="AB809" s="77" t="s">
        <v>88</v>
      </c>
      <c r="AC809" s="78">
        <v>44712</v>
      </c>
      <c r="AD809" s="77"/>
      <c r="AE809" s="77" t="s">
        <v>2142</v>
      </c>
      <c r="AF809" s="77" t="str">
        <f t="shared" si="109"/>
        <v>CA0163042808T</v>
      </c>
      <c r="AG809" s="77">
        <f t="shared" si="110"/>
        <v>832</v>
      </c>
      <c r="AH809" s="77">
        <f t="shared" si="111"/>
        <v>26</v>
      </c>
      <c r="AI809" s="89">
        <f t="shared" si="112"/>
        <v>0.33279999999999998</v>
      </c>
      <c r="AJ809" s="77" t="s">
        <v>2143</v>
      </c>
      <c r="AK809" s="77" t="s">
        <v>4078</v>
      </c>
      <c r="AL809" s="573">
        <v>44687</v>
      </c>
      <c r="AM809" s="78">
        <v>44687</v>
      </c>
      <c r="AN809" s="573">
        <v>44690</v>
      </c>
      <c r="AO809" s="78">
        <v>44690</v>
      </c>
      <c r="AP809" s="78">
        <v>44690</v>
      </c>
      <c r="AQ809" s="77" t="s">
        <v>89</v>
      </c>
      <c r="AR809" s="77"/>
      <c r="AS809" s="77" t="s">
        <v>4078</v>
      </c>
      <c r="AT809" s="78"/>
      <c r="AU809" s="78"/>
      <c r="AV809" s="78"/>
      <c r="AW809" s="77" t="s">
        <v>1198</v>
      </c>
      <c r="AX809" s="77" t="s">
        <v>116</v>
      </c>
      <c r="AY809" s="576">
        <v>3991.56</v>
      </c>
      <c r="AZ809" s="576"/>
      <c r="BA809" s="576"/>
      <c r="BB809" s="576"/>
      <c r="BC809" s="576"/>
      <c r="BD809" s="576"/>
      <c r="BE809" s="77">
        <f t="shared" si="113"/>
        <v>20</v>
      </c>
      <c r="BF809" s="77">
        <f t="shared" si="106"/>
        <v>5</v>
      </c>
      <c r="BG809" s="77">
        <f t="shared" si="107"/>
        <v>2022</v>
      </c>
      <c r="BH809" s="89"/>
    </row>
    <row r="810" spans="1:60">
      <c r="A810" s="77" t="s">
        <v>428</v>
      </c>
      <c r="B810" s="77" t="s">
        <v>79</v>
      </c>
      <c r="C810" s="142" t="s">
        <v>4081</v>
      </c>
      <c r="D810" s="78">
        <v>44679</v>
      </c>
      <c r="E810" s="142" t="s">
        <v>4082</v>
      </c>
      <c r="F810" s="77" t="s">
        <v>2135</v>
      </c>
      <c r="G810" s="77" t="s">
        <v>2147</v>
      </c>
      <c r="H810" s="77" t="s">
        <v>2148</v>
      </c>
      <c r="I810" s="77" t="s">
        <v>531</v>
      </c>
      <c r="J810" s="77" t="s">
        <v>110</v>
      </c>
      <c r="K810" s="77">
        <v>91761</v>
      </c>
      <c r="L810" s="142" t="s">
        <v>358</v>
      </c>
      <c r="M810" s="142" t="s">
        <v>4083</v>
      </c>
      <c r="N810" s="77" t="s">
        <v>559</v>
      </c>
      <c r="O810" s="77" t="s">
        <v>445</v>
      </c>
      <c r="P810" s="77">
        <v>78744</v>
      </c>
      <c r="Q810" s="77" t="s">
        <v>1267</v>
      </c>
      <c r="R810" s="77"/>
      <c r="S810" s="77"/>
      <c r="T810" s="77"/>
      <c r="U810" s="142">
        <v>30390156</v>
      </c>
      <c r="V810" s="142">
        <v>14.75</v>
      </c>
      <c r="W810" s="142" t="s">
        <v>2552</v>
      </c>
      <c r="X810" s="77">
        <v>400</v>
      </c>
      <c r="Y810" s="142">
        <v>768</v>
      </c>
      <c r="Z810" s="142">
        <v>24</v>
      </c>
      <c r="AA810" s="89">
        <f t="shared" si="108"/>
        <v>0.30719999999999997</v>
      </c>
      <c r="AB810" s="142" t="s">
        <v>70</v>
      </c>
      <c r="AC810" s="78">
        <v>44712</v>
      </c>
      <c r="AD810" s="77"/>
      <c r="AE810" s="77" t="s">
        <v>2142</v>
      </c>
      <c r="AF810" s="77" t="str">
        <f t="shared" si="109"/>
        <v>CA0061042811T</v>
      </c>
      <c r="AG810" s="77">
        <f t="shared" si="110"/>
        <v>768</v>
      </c>
      <c r="AH810" s="77">
        <f t="shared" si="111"/>
        <v>24</v>
      </c>
      <c r="AI810" s="89">
        <f t="shared" si="112"/>
        <v>0.30719999999999997</v>
      </c>
      <c r="AJ810" s="77" t="s">
        <v>2143</v>
      </c>
      <c r="AK810" s="142" t="s">
        <v>4081</v>
      </c>
      <c r="AL810" s="573">
        <v>44687</v>
      </c>
      <c r="AM810" s="78">
        <v>44687</v>
      </c>
      <c r="AN810" s="573">
        <v>44690</v>
      </c>
      <c r="AO810" s="78">
        <v>44690</v>
      </c>
      <c r="AP810" s="78">
        <v>44690</v>
      </c>
      <c r="AQ810" s="77" t="s">
        <v>89</v>
      </c>
      <c r="AR810" s="142"/>
      <c r="AS810" s="142" t="s">
        <v>4081</v>
      </c>
      <c r="AT810" s="78"/>
      <c r="AU810" s="78"/>
      <c r="AV810" s="78"/>
      <c r="AW810" s="142" t="s">
        <v>1198</v>
      </c>
      <c r="AX810" s="77" t="s">
        <v>116</v>
      </c>
      <c r="AY810" s="576">
        <v>3785.1</v>
      </c>
      <c r="AZ810" s="576"/>
      <c r="BA810" s="576"/>
      <c r="BB810" s="576"/>
      <c r="BC810" s="576"/>
      <c r="BD810" s="576"/>
      <c r="BE810" s="77">
        <f t="shared" si="113"/>
        <v>20</v>
      </c>
      <c r="BF810" s="77">
        <f t="shared" si="106"/>
        <v>5</v>
      </c>
      <c r="BG810" s="77">
        <f t="shared" si="107"/>
        <v>2022</v>
      </c>
      <c r="BH810" s="89"/>
    </row>
    <row r="811" spans="1:60">
      <c r="A811" s="77" t="s">
        <v>428</v>
      </c>
      <c r="B811" s="77" t="s">
        <v>79</v>
      </c>
      <c r="C811" s="142" t="s">
        <v>4084</v>
      </c>
      <c r="D811" s="78">
        <v>44679</v>
      </c>
      <c r="E811" s="142" t="s">
        <v>4085</v>
      </c>
      <c r="F811" s="77" t="s">
        <v>2135</v>
      </c>
      <c r="G811" s="77" t="s">
        <v>2147</v>
      </c>
      <c r="H811" s="77" t="s">
        <v>2148</v>
      </c>
      <c r="I811" s="77" t="s">
        <v>531</v>
      </c>
      <c r="J811" s="77" t="s">
        <v>110</v>
      </c>
      <c r="K811" s="77">
        <v>91761</v>
      </c>
      <c r="L811" s="142" t="s">
        <v>358</v>
      </c>
      <c r="M811" s="142" t="s">
        <v>4083</v>
      </c>
      <c r="N811" s="77" t="s">
        <v>559</v>
      </c>
      <c r="O811" s="77" t="s">
        <v>445</v>
      </c>
      <c r="P811" s="77">
        <v>78744</v>
      </c>
      <c r="Q811" s="77" t="s">
        <v>1267</v>
      </c>
      <c r="R811" s="77"/>
      <c r="S811" s="77"/>
      <c r="T811" s="77"/>
      <c r="U811" s="142">
        <v>30390156</v>
      </c>
      <c r="V811" s="142">
        <v>14.75</v>
      </c>
      <c r="W811" s="142" t="s">
        <v>2552</v>
      </c>
      <c r="X811" s="77">
        <v>400</v>
      </c>
      <c r="Y811" s="142">
        <v>768</v>
      </c>
      <c r="Z811" s="142">
        <v>24</v>
      </c>
      <c r="AA811" s="89">
        <f t="shared" si="108"/>
        <v>0.30719999999999997</v>
      </c>
      <c r="AB811" s="142" t="s">
        <v>88</v>
      </c>
      <c r="AC811" s="78">
        <v>44712</v>
      </c>
      <c r="AD811" s="77"/>
      <c r="AE811" s="77" t="s">
        <v>2142</v>
      </c>
      <c r="AF811" s="77" t="str">
        <f t="shared" si="109"/>
        <v>CA0062042812T</v>
      </c>
      <c r="AG811" s="77">
        <f t="shared" si="110"/>
        <v>768</v>
      </c>
      <c r="AH811" s="77">
        <f t="shared" si="111"/>
        <v>24</v>
      </c>
      <c r="AI811" s="89">
        <f t="shared" si="112"/>
        <v>0.30719999999999997</v>
      </c>
      <c r="AJ811" s="77" t="s">
        <v>2143</v>
      </c>
      <c r="AK811" s="142" t="s">
        <v>4084</v>
      </c>
      <c r="AL811" s="573">
        <v>44687</v>
      </c>
      <c r="AM811" s="78">
        <v>44687</v>
      </c>
      <c r="AN811" s="573">
        <v>44690</v>
      </c>
      <c r="AO811" s="78">
        <v>44690</v>
      </c>
      <c r="AP811" s="78">
        <v>44690</v>
      </c>
      <c r="AQ811" s="77" t="s">
        <v>89</v>
      </c>
      <c r="AR811" s="142"/>
      <c r="AS811" s="142" t="s">
        <v>4084</v>
      </c>
      <c r="AT811" s="78"/>
      <c r="AU811" s="78"/>
      <c r="AV811" s="78"/>
      <c r="AW811" s="142" t="s">
        <v>1198</v>
      </c>
      <c r="AX811" s="77" t="s">
        <v>116</v>
      </c>
      <c r="AY811" s="576">
        <v>3785.1</v>
      </c>
      <c r="AZ811" s="576"/>
      <c r="BA811" s="576"/>
      <c r="BB811" s="576"/>
      <c r="BC811" s="576"/>
      <c r="BD811" s="576"/>
      <c r="BE811" s="77">
        <f t="shared" si="113"/>
        <v>20</v>
      </c>
      <c r="BF811" s="77">
        <f t="shared" si="106"/>
        <v>5</v>
      </c>
      <c r="BG811" s="77">
        <f t="shared" si="107"/>
        <v>2022</v>
      </c>
      <c r="BH811" s="89"/>
    </row>
    <row r="812" spans="1:60">
      <c r="A812" s="77" t="s">
        <v>428</v>
      </c>
      <c r="B812" s="77" t="s">
        <v>56</v>
      </c>
      <c r="C812" s="142" t="s">
        <v>4086</v>
      </c>
      <c r="D812" s="78">
        <v>44680</v>
      </c>
      <c r="E812" s="142" t="s">
        <v>4087</v>
      </c>
      <c r="F812" s="77" t="s">
        <v>2135</v>
      </c>
      <c r="G812" s="77" t="s">
        <v>2147</v>
      </c>
      <c r="H812" s="77" t="s">
        <v>2148</v>
      </c>
      <c r="I812" s="77" t="s">
        <v>531</v>
      </c>
      <c r="J812" s="77" t="s">
        <v>110</v>
      </c>
      <c r="K812" s="77">
        <v>91761</v>
      </c>
      <c r="L812" s="142" t="s">
        <v>4088</v>
      </c>
      <c r="M812" s="142" t="s">
        <v>970</v>
      </c>
      <c r="N812" s="77" t="s">
        <v>559</v>
      </c>
      <c r="O812" s="77" t="s">
        <v>445</v>
      </c>
      <c r="P812" s="77">
        <v>78744</v>
      </c>
      <c r="Q812" s="77" t="s">
        <v>1267</v>
      </c>
      <c r="R812" s="77"/>
      <c r="S812" s="77"/>
      <c r="T812" s="77"/>
      <c r="U812" s="142">
        <v>30390156</v>
      </c>
      <c r="V812" s="142">
        <v>14.75</v>
      </c>
      <c r="W812" s="142" t="s">
        <v>2552</v>
      </c>
      <c r="X812" s="77">
        <v>400</v>
      </c>
      <c r="Y812" s="142">
        <v>832</v>
      </c>
      <c r="Z812" s="142">
        <v>26</v>
      </c>
      <c r="AA812" s="89">
        <f t="shared" si="108"/>
        <v>0.33279999999999998</v>
      </c>
      <c r="AB812" s="142" t="s">
        <v>88</v>
      </c>
      <c r="AC812" s="78">
        <v>44712</v>
      </c>
      <c r="AD812" s="77"/>
      <c r="AE812" s="77" t="s">
        <v>2142</v>
      </c>
      <c r="AF812" s="77" t="str">
        <f t="shared" si="109"/>
        <v>CA0014042935T</v>
      </c>
      <c r="AG812" s="77">
        <f t="shared" si="110"/>
        <v>832</v>
      </c>
      <c r="AH812" s="77">
        <f t="shared" si="111"/>
        <v>26</v>
      </c>
      <c r="AI812" s="89">
        <f t="shared" si="112"/>
        <v>0.33279999999999998</v>
      </c>
      <c r="AJ812" s="77" t="s">
        <v>2143</v>
      </c>
      <c r="AK812" s="142" t="s">
        <v>4086</v>
      </c>
      <c r="AL812" s="573">
        <v>44687</v>
      </c>
      <c r="AM812" s="78">
        <v>44687</v>
      </c>
      <c r="AN812" s="573">
        <v>44690</v>
      </c>
      <c r="AO812" s="78">
        <v>44690</v>
      </c>
      <c r="AP812" s="78">
        <v>44690</v>
      </c>
      <c r="AQ812" s="77" t="s">
        <v>89</v>
      </c>
      <c r="AR812" s="142"/>
      <c r="AS812" s="142" t="s">
        <v>4086</v>
      </c>
      <c r="AT812" s="78"/>
      <c r="AU812" s="78"/>
      <c r="AV812" s="78"/>
      <c r="AW812" s="142" t="s">
        <v>1198</v>
      </c>
      <c r="AX812" s="77" t="s">
        <v>116</v>
      </c>
      <c r="AY812" s="576">
        <v>3425.11</v>
      </c>
      <c r="AZ812" s="576"/>
      <c r="BA812" s="576"/>
      <c r="BB812" s="576"/>
      <c r="BC812" s="576"/>
      <c r="BD812" s="576"/>
      <c r="BE812" s="77">
        <f t="shared" si="113"/>
        <v>20</v>
      </c>
      <c r="BF812" s="77">
        <f t="shared" si="106"/>
        <v>5</v>
      </c>
      <c r="BG812" s="77">
        <f t="shared" si="107"/>
        <v>2022</v>
      </c>
      <c r="BH812" s="89"/>
    </row>
    <row r="813" spans="1:60">
      <c r="A813" s="77" t="s">
        <v>428</v>
      </c>
      <c r="B813" s="77" t="s">
        <v>2132</v>
      </c>
      <c r="C813" s="77" t="s">
        <v>4089</v>
      </c>
      <c r="D813" s="78">
        <v>44685</v>
      </c>
      <c r="E813" s="77" t="s">
        <v>4040</v>
      </c>
      <c r="F813" s="77" t="s">
        <v>2135</v>
      </c>
      <c r="G813" s="77" t="s">
        <v>2147</v>
      </c>
      <c r="H813" s="77" t="s">
        <v>2148</v>
      </c>
      <c r="I813" s="77" t="s">
        <v>531</v>
      </c>
      <c r="J813" s="77" t="s">
        <v>110</v>
      </c>
      <c r="K813" s="77">
        <v>91761</v>
      </c>
      <c r="L813" s="77" t="s">
        <v>2209</v>
      </c>
      <c r="M813" s="77" t="s">
        <v>4041</v>
      </c>
      <c r="N813" s="77" t="s">
        <v>3969</v>
      </c>
      <c r="O813" s="77" t="s">
        <v>110</v>
      </c>
      <c r="P813" s="77">
        <v>92507</v>
      </c>
      <c r="Q813" s="77" t="s">
        <v>1267</v>
      </c>
      <c r="R813" s="77" t="s">
        <v>4042</v>
      </c>
      <c r="S813" s="77"/>
      <c r="T813" s="77" t="s">
        <v>4043</v>
      </c>
      <c r="U813" s="77">
        <v>30390456</v>
      </c>
      <c r="V813" s="142">
        <v>14.75</v>
      </c>
      <c r="W813" s="77" t="s">
        <v>2552</v>
      </c>
      <c r="X813" s="77">
        <v>400</v>
      </c>
      <c r="Y813" s="77">
        <v>768</v>
      </c>
      <c r="Z813" s="77">
        <v>24</v>
      </c>
      <c r="AA813" s="89">
        <f t="shared" si="108"/>
        <v>0.30719999999999997</v>
      </c>
      <c r="AB813" s="77" t="s">
        <v>88</v>
      </c>
      <c r="AC813" s="78">
        <v>44712</v>
      </c>
      <c r="AD813" s="77"/>
      <c r="AE813" s="77" t="s">
        <v>2142</v>
      </c>
      <c r="AF813" s="77" t="str">
        <f t="shared" si="109"/>
        <v>CA8552427147T</v>
      </c>
      <c r="AG813" s="77">
        <f t="shared" si="110"/>
        <v>768</v>
      </c>
      <c r="AH813" s="77">
        <f t="shared" si="111"/>
        <v>24</v>
      </c>
      <c r="AI813" s="89">
        <f t="shared" si="112"/>
        <v>0.30719999999999997</v>
      </c>
      <c r="AJ813" s="77" t="s">
        <v>2143</v>
      </c>
      <c r="AK813" s="77" t="s">
        <v>4089</v>
      </c>
      <c r="AL813" s="573">
        <v>44690</v>
      </c>
      <c r="AM813" s="573">
        <v>44690</v>
      </c>
      <c r="AN813" s="573">
        <v>44690</v>
      </c>
      <c r="AO813" s="78">
        <v>44690</v>
      </c>
      <c r="AP813" s="78">
        <v>44690</v>
      </c>
      <c r="AQ813" s="77" t="s">
        <v>89</v>
      </c>
      <c r="AR813" s="77"/>
      <c r="AS813" s="77" t="s">
        <v>4089</v>
      </c>
      <c r="AT813" s="78"/>
      <c r="AU813" s="78"/>
      <c r="AV813" s="78"/>
      <c r="AW813" s="77" t="s">
        <v>1198</v>
      </c>
      <c r="AX813" s="77" t="s">
        <v>116</v>
      </c>
      <c r="AY813" s="576">
        <v>504</v>
      </c>
      <c r="AZ813" s="576"/>
      <c r="BA813" s="576"/>
      <c r="BB813" s="576"/>
      <c r="BC813" s="576"/>
      <c r="BD813" s="576"/>
      <c r="BE813" s="77">
        <f t="shared" si="113"/>
        <v>20</v>
      </c>
      <c r="BF813" s="77">
        <f t="shared" si="106"/>
        <v>5</v>
      </c>
      <c r="BG813" s="77">
        <f t="shared" si="107"/>
        <v>2022</v>
      </c>
      <c r="BH813" s="89"/>
    </row>
    <row r="814" spans="1:60">
      <c r="A814" s="77" t="s">
        <v>428</v>
      </c>
      <c r="B814" s="77" t="s">
        <v>2132</v>
      </c>
      <c r="C814" s="77" t="s">
        <v>4090</v>
      </c>
      <c r="D814" s="78">
        <v>44678</v>
      </c>
      <c r="E814" s="77" t="s">
        <v>4091</v>
      </c>
      <c r="F814" s="77" t="s">
        <v>2135</v>
      </c>
      <c r="G814" s="77" t="s">
        <v>2147</v>
      </c>
      <c r="H814" s="77" t="s">
        <v>2148</v>
      </c>
      <c r="I814" s="77" t="s">
        <v>531</v>
      </c>
      <c r="J814" s="77" t="s">
        <v>110</v>
      </c>
      <c r="K814" s="77">
        <v>91761</v>
      </c>
      <c r="L814" s="77" t="s">
        <v>2209</v>
      </c>
      <c r="M814" s="77" t="s">
        <v>4041</v>
      </c>
      <c r="N814" s="77" t="s">
        <v>3969</v>
      </c>
      <c r="O814" s="77" t="s">
        <v>110</v>
      </c>
      <c r="P814" s="77">
        <v>92507</v>
      </c>
      <c r="Q814" s="77" t="s">
        <v>1267</v>
      </c>
      <c r="R814" s="77" t="s">
        <v>4042</v>
      </c>
      <c r="S814" s="77"/>
      <c r="T814" s="77" t="s">
        <v>4043</v>
      </c>
      <c r="U814" s="77">
        <v>30390456</v>
      </c>
      <c r="V814" s="142">
        <v>14.75</v>
      </c>
      <c r="W814" s="77" t="s">
        <v>2552</v>
      </c>
      <c r="X814" s="77">
        <v>400</v>
      </c>
      <c r="Y814" s="77">
        <v>640</v>
      </c>
      <c r="Z814" s="77">
        <v>20</v>
      </c>
      <c r="AA814" s="89">
        <f t="shared" si="108"/>
        <v>0.25600000000000001</v>
      </c>
      <c r="AB814" s="77" t="s">
        <v>88</v>
      </c>
      <c r="AC814" s="78">
        <v>44712</v>
      </c>
      <c r="AD814" s="77"/>
      <c r="AE814" s="77" t="s">
        <v>2142</v>
      </c>
      <c r="AF814" s="77" t="str">
        <f t="shared" si="109"/>
        <v>CA7251427148T</v>
      </c>
      <c r="AG814" s="77">
        <f t="shared" si="110"/>
        <v>640</v>
      </c>
      <c r="AH814" s="77">
        <f t="shared" si="111"/>
        <v>20</v>
      </c>
      <c r="AI814" s="89">
        <f t="shared" si="112"/>
        <v>0.25600000000000001</v>
      </c>
      <c r="AJ814" s="77" t="s">
        <v>2143</v>
      </c>
      <c r="AK814" s="77" t="s">
        <v>4090</v>
      </c>
      <c r="AL814" s="573">
        <v>44690</v>
      </c>
      <c r="AM814" s="573">
        <v>44690</v>
      </c>
      <c r="AN814" s="573">
        <v>44690</v>
      </c>
      <c r="AO814" s="78">
        <v>44690</v>
      </c>
      <c r="AP814" s="78">
        <v>44690</v>
      </c>
      <c r="AQ814" s="77" t="s">
        <v>89</v>
      </c>
      <c r="AR814" s="77"/>
      <c r="AS814" s="77" t="s">
        <v>4090</v>
      </c>
      <c r="AT814" s="78"/>
      <c r="AU814" s="78"/>
      <c r="AV814" s="78"/>
      <c r="AW814" s="77" t="s">
        <v>1198</v>
      </c>
      <c r="AX814" s="77" t="s">
        <v>116</v>
      </c>
      <c r="AY814" s="576">
        <v>504</v>
      </c>
      <c r="AZ814" s="576"/>
      <c r="BA814" s="576"/>
      <c r="BB814" s="576"/>
      <c r="BC814" s="576"/>
      <c r="BD814" s="576"/>
      <c r="BE814" s="77">
        <f t="shared" si="113"/>
        <v>20</v>
      </c>
      <c r="BF814" s="77">
        <f t="shared" si="106"/>
        <v>5</v>
      </c>
      <c r="BG814" s="77">
        <f t="shared" si="107"/>
        <v>2022</v>
      </c>
      <c r="BH814" s="89"/>
    </row>
    <row r="815" spans="1:60">
      <c r="A815" s="77" t="s">
        <v>428</v>
      </c>
      <c r="B815" s="77" t="s">
        <v>2132</v>
      </c>
      <c r="C815" s="77" t="s">
        <v>4092</v>
      </c>
      <c r="D815" s="78"/>
      <c r="E815" s="77" t="s">
        <v>4093</v>
      </c>
      <c r="F815" s="77" t="s">
        <v>2135</v>
      </c>
      <c r="G815" s="77" t="s">
        <v>2136</v>
      </c>
      <c r="H815" s="77" t="s">
        <v>2137</v>
      </c>
      <c r="I815" s="77" t="s">
        <v>2138</v>
      </c>
      <c r="J815" s="77" t="s">
        <v>110</v>
      </c>
      <c r="K815" s="77">
        <v>90248</v>
      </c>
      <c r="L815" s="77" t="s">
        <v>3012</v>
      </c>
      <c r="M815" s="77" t="s">
        <v>4094</v>
      </c>
      <c r="N815" s="77" t="s">
        <v>4095</v>
      </c>
      <c r="O815" s="77" t="s">
        <v>4096</v>
      </c>
      <c r="P815" s="77">
        <v>96707</v>
      </c>
      <c r="Q815" s="77" t="s">
        <v>1267</v>
      </c>
      <c r="R815" s="77"/>
      <c r="S815" s="77"/>
      <c r="T815" s="77" t="s">
        <v>4097</v>
      </c>
      <c r="U815" s="77">
        <v>30372157</v>
      </c>
      <c r="V815" s="77">
        <v>14.75</v>
      </c>
      <c r="W815" s="77" t="s">
        <v>2722</v>
      </c>
      <c r="X815" s="77">
        <v>405</v>
      </c>
      <c r="Y815" s="77">
        <v>768</v>
      </c>
      <c r="Z815" s="77">
        <v>24</v>
      </c>
      <c r="AA815" s="89">
        <f t="shared" si="108"/>
        <v>0.31103999999999998</v>
      </c>
      <c r="AB815" s="77" t="s">
        <v>88</v>
      </c>
      <c r="AC815" s="78">
        <v>44712</v>
      </c>
      <c r="AD815" s="77"/>
      <c r="AE815" s="77" t="s">
        <v>2142</v>
      </c>
      <c r="AF815" s="77" t="str">
        <f t="shared" si="109"/>
        <v>CA4295041523T</v>
      </c>
      <c r="AG815" s="77">
        <f t="shared" si="110"/>
        <v>768</v>
      </c>
      <c r="AH815" s="77">
        <f t="shared" si="111"/>
        <v>24</v>
      </c>
      <c r="AI815" s="89">
        <f t="shared" si="112"/>
        <v>0.31103999999999998</v>
      </c>
      <c r="AJ815" s="77" t="s">
        <v>2143</v>
      </c>
      <c r="AK815" s="77" t="s">
        <v>4092</v>
      </c>
      <c r="AL815" s="78">
        <v>44677</v>
      </c>
      <c r="AM815" s="78">
        <v>44677</v>
      </c>
      <c r="AN815" s="78">
        <v>44690</v>
      </c>
      <c r="AO815" s="78">
        <v>44697</v>
      </c>
      <c r="AP815" s="78">
        <v>44697</v>
      </c>
      <c r="AQ815" s="77" t="s">
        <v>89</v>
      </c>
      <c r="AR815" s="77" t="s">
        <v>3767</v>
      </c>
      <c r="AS815" s="77" t="s">
        <v>4092</v>
      </c>
      <c r="AT815" s="78"/>
      <c r="AU815" s="78"/>
      <c r="AV815" s="78"/>
      <c r="AW815" s="77" t="s">
        <v>1198</v>
      </c>
      <c r="AX815" s="77" t="s">
        <v>116</v>
      </c>
      <c r="AY815" s="576">
        <v>12950</v>
      </c>
      <c r="AZ815" s="576"/>
      <c r="BA815" s="576"/>
      <c r="BB815" s="576"/>
      <c r="BC815" s="576">
        <v>260</v>
      </c>
      <c r="BD815" s="576"/>
      <c r="BE815" s="77">
        <f t="shared" si="113"/>
        <v>20</v>
      </c>
      <c r="BF815" s="77">
        <f t="shared" si="106"/>
        <v>4</v>
      </c>
      <c r="BG815" s="77">
        <f t="shared" si="107"/>
        <v>2022</v>
      </c>
      <c r="BH815" s="89" t="s">
        <v>4098</v>
      </c>
    </row>
    <row r="816" spans="1:60">
      <c r="A816" s="77" t="s">
        <v>428</v>
      </c>
      <c r="B816" s="77" t="s">
        <v>2132</v>
      </c>
      <c r="C816" s="77" t="s">
        <v>4099</v>
      </c>
      <c r="D816" s="78"/>
      <c r="E816" s="77" t="s">
        <v>4100</v>
      </c>
      <c r="F816" s="77" t="s">
        <v>2135</v>
      </c>
      <c r="G816" s="77" t="s">
        <v>2147</v>
      </c>
      <c r="H816" s="77" t="s">
        <v>2148</v>
      </c>
      <c r="I816" s="77" t="s">
        <v>531</v>
      </c>
      <c r="J816" s="77" t="s">
        <v>110</v>
      </c>
      <c r="K816" s="77">
        <v>91761</v>
      </c>
      <c r="L816" s="77" t="s">
        <v>3012</v>
      </c>
      <c r="M816" s="77" t="s">
        <v>4094</v>
      </c>
      <c r="N816" s="77" t="s">
        <v>4095</v>
      </c>
      <c r="O816" s="77" t="s">
        <v>4096</v>
      </c>
      <c r="P816" s="77">
        <v>96707</v>
      </c>
      <c r="Q816" s="77" t="s">
        <v>1267</v>
      </c>
      <c r="R816" s="77"/>
      <c r="S816" s="77"/>
      <c r="T816" s="77" t="s">
        <v>4097</v>
      </c>
      <c r="U816" s="77">
        <v>30372157</v>
      </c>
      <c r="V816" s="77">
        <v>14.75</v>
      </c>
      <c r="W816" s="77" t="s">
        <v>2722</v>
      </c>
      <c r="X816" s="77">
        <v>405</v>
      </c>
      <c r="Y816" s="77">
        <v>768</v>
      </c>
      <c r="Z816" s="77">
        <v>24</v>
      </c>
      <c r="AA816" s="89">
        <f t="shared" si="108"/>
        <v>0.31103999999999998</v>
      </c>
      <c r="AB816" s="77" t="s">
        <v>88</v>
      </c>
      <c r="AC816" s="78">
        <v>44712</v>
      </c>
      <c r="AD816" s="77"/>
      <c r="AE816" s="77" t="s">
        <v>2142</v>
      </c>
      <c r="AF816" s="77" t="str">
        <f t="shared" si="109"/>
        <v>CA4294041524T</v>
      </c>
      <c r="AG816" s="77">
        <f t="shared" si="110"/>
        <v>768</v>
      </c>
      <c r="AH816" s="77">
        <f t="shared" si="111"/>
        <v>24</v>
      </c>
      <c r="AI816" s="89">
        <f t="shared" si="112"/>
        <v>0.31103999999999998</v>
      </c>
      <c r="AJ816" s="77" t="s">
        <v>2143</v>
      </c>
      <c r="AK816" s="77" t="s">
        <v>4099</v>
      </c>
      <c r="AL816" s="78">
        <v>44677</v>
      </c>
      <c r="AM816" s="78">
        <v>44677</v>
      </c>
      <c r="AN816" s="78">
        <v>44690</v>
      </c>
      <c r="AO816" s="78">
        <v>44697</v>
      </c>
      <c r="AP816" s="78">
        <v>44697</v>
      </c>
      <c r="AQ816" s="77" t="s">
        <v>89</v>
      </c>
      <c r="AR816" s="77" t="s">
        <v>3767</v>
      </c>
      <c r="AS816" s="77" t="s">
        <v>4099</v>
      </c>
      <c r="AT816" s="78"/>
      <c r="AU816" s="78"/>
      <c r="AV816" s="78"/>
      <c r="AW816" s="77" t="s">
        <v>1198</v>
      </c>
      <c r="AX816" s="77" t="s">
        <v>116</v>
      </c>
      <c r="AY816" s="576">
        <v>12950</v>
      </c>
      <c r="AZ816" s="576"/>
      <c r="BA816" s="576"/>
      <c r="BB816" s="576"/>
      <c r="BC816" s="576">
        <v>260</v>
      </c>
      <c r="BD816" s="576"/>
      <c r="BE816" s="77">
        <f t="shared" si="113"/>
        <v>20</v>
      </c>
      <c r="BF816" s="77">
        <f t="shared" si="106"/>
        <v>4</v>
      </c>
      <c r="BG816" s="77">
        <f t="shared" si="107"/>
        <v>2022</v>
      </c>
      <c r="BH816" s="89" t="s">
        <v>4098</v>
      </c>
    </row>
    <row r="817" spans="1:60">
      <c r="A817" s="77" t="s">
        <v>428</v>
      </c>
      <c r="B817" s="77" t="s">
        <v>2132</v>
      </c>
      <c r="C817" s="77" t="s">
        <v>4101</v>
      </c>
      <c r="D817" s="78"/>
      <c r="E817" s="77" t="s">
        <v>4102</v>
      </c>
      <c r="F817" s="77" t="s">
        <v>2135</v>
      </c>
      <c r="G817" s="77" t="s">
        <v>2147</v>
      </c>
      <c r="H817" s="77" t="s">
        <v>2148</v>
      </c>
      <c r="I817" s="77" t="s">
        <v>531</v>
      </c>
      <c r="J817" s="77" t="s">
        <v>110</v>
      </c>
      <c r="K817" s="77">
        <v>91761</v>
      </c>
      <c r="L817" s="77" t="s">
        <v>3012</v>
      </c>
      <c r="M817" s="77" t="s">
        <v>4103</v>
      </c>
      <c r="N817" s="77" t="s">
        <v>4104</v>
      </c>
      <c r="O817" s="77" t="s">
        <v>4096</v>
      </c>
      <c r="P817" s="77">
        <v>96797</v>
      </c>
      <c r="Q817" s="77" t="s">
        <v>1267</v>
      </c>
      <c r="R817" s="77"/>
      <c r="S817" s="77"/>
      <c r="T817" s="77" t="s">
        <v>4097</v>
      </c>
      <c r="U817" s="77">
        <v>30372157</v>
      </c>
      <c r="V817" s="77">
        <v>14.75</v>
      </c>
      <c r="W817" s="77" t="s">
        <v>2722</v>
      </c>
      <c r="X817" s="77">
        <v>405</v>
      </c>
      <c r="Y817" s="77">
        <v>768</v>
      </c>
      <c r="Z817" s="77">
        <v>24</v>
      </c>
      <c r="AA817" s="89">
        <f t="shared" si="108"/>
        <v>0.31103999999999998</v>
      </c>
      <c r="AB817" s="77" t="s">
        <v>88</v>
      </c>
      <c r="AC817" s="78">
        <v>44712</v>
      </c>
      <c r="AD817" s="77"/>
      <c r="AE817" s="77" t="s">
        <v>2142</v>
      </c>
      <c r="AF817" s="77" t="str">
        <f t="shared" si="109"/>
        <v>CA4291041525T</v>
      </c>
      <c r="AG817" s="77">
        <f t="shared" si="110"/>
        <v>768</v>
      </c>
      <c r="AH817" s="77">
        <f t="shared" si="111"/>
        <v>24</v>
      </c>
      <c r="AI817" s="89">
        <f t="shared" si="112"/>
        <v>0.31103999999999998</v>
      </c>
      <c r="AJ817" s="77" t="s">
        <v>2143</v>
      </c>
      <c r="AK817" s="77" t="s">
        <v>4101</v>
      </c>
      <c r="AL817" s="78">
        <v>44677</v>
      </c>
      <c r="AM817" s="78">
        <v>44677</v>
      </c>
      <c r="AN817" s="78">
        <v>44690</v>
      </c>
      <c r="AO817" s="78">
        <v>44697</v>
      </c>
      <c r="AP817" s="78">
        <v>44697</v>
      </c>
      <c r="AQ817" s="77" t="s">
        <v>89</v>
      </c>
      <c r="AR817" s="77" t="s">
        <v>3767</v>
      </c>
      <c r="AS817" s="77" t="s">
        <v>4101</v>
      </c>
      <c r="AT817" s="78"/>
      <c r="AU817" s="78"/>
      <c r="AV817" s="78"/>
      <c r="AW817" s="77" t="s">
        <v>1198</v>
      </c>
      <c r="AX817" s="77" t="s">
        <v>116</v>
      </c>
      <c r="AY817" s="576">
        <v>12950</v>
      </c>
      <c r="AZ817" s="576"/>
      <c r="BA817" s="576"/>
      <c r="BB817" s="576"/>
      <c r="BC817" s="576">
        <v>260</v>
      </c>
      <c r="BD817" s="576"/>
      <c r="BE817" s="77">
        <f t="shared" si="113"/>
        <v>20</v>
      </c>
      <c r="BF817" s="77">
        <f t="shared" si="106"/>
        <v>4</v>
      </c>
      <c r="BG817" s="77">
        <f t="shared" si="107"/>
        <v>2022</v>
      </c>
      <c r="BH817" s="89" t="s">
        <v>4098</v>
      </c>
    </row>
    <row r="818" spans="1:60">
      <c r="A818" s="77" t="s">
        <v>428</v>
      </c>
      <c r="B818" s="77" t="s">
        <v>230</v>
      </c>
      <c r="C818" s="77" t="s">
        <v>4105</v>
      </c>
      <c r="D818" s="78">
        <v>44680</v>
      </c>
      <c r="E818" s="77" t="s">
        <v>4050</v>
      </c>
      <c r="F818" s="77" t="s">
        <v>2135</v>
      </c>
      <c r="G818" s="77" t="s">
        <v>2136</v>
      </c>
      <c r="H818" s="77" t="s">
        <v>2137</v>
      </c>
      <c r="I818" s="77" t="s">
        <v>2138</v>
      </c>
      <c r="J818" s="77" t="s">
        <v>110</v>
      </c>
      <c r="K818" s="77">
        <v>90248</v>
      </c>
      <c r="L818" s="77" t="s">
        <v>525</v>
      </c>
      <c r="M818" s="142" t="s">
        <v>1016</v>
      </c>
      <c r="N818" s="77" t="s">
        <v>1017</v>
      </c>
      <c r="O818" s="77" t="s">
        <v>63</v>
      </c>
      <c r="P818" s="77">
        <v>30360</v>
      </c>
      <c r="Q818" s="77" t="s">
        <v>1267</v>
      </c>
      <c r="R818" s="77" t="s">
        <v>1004</v>
      </c>
      <c r="S818" s="77"/>
      <c r="T818" s="77" t="s">
        <v>1006</v>
      </c>
      <c r="U818" s="77">
        <v>30390456</v>
      </c>
      <c r="V818" s="142">
        <v>14.75</v>
      </c>
      <c r="W818" s="77" t="s">
        <v>2552</v>
      </c>
      <c r="X818" s="77">
        <v>400</v>
      </c>
      <c r="Y818" s="77">
        <v>416</v>
      </c>
      <c r="Z818" s="77">
        <v>13</v>
      </c>
      <c r="AA818" s="89">
        <f t="shared" si="108"/>
        <v>0.16639999999999999</v>
      </c>
      <c r="AB818" s="77" t="s">
        <v>70</v>
      </c>
      <c r="AC818" s="78">
        <v>44712</v>
      </c>
      <c r="AD818" s="77"/>
      <c r="AE818" s="77" t="s">
        <v>2142</v>
      </c>
      <c r="AF818" s="77" t="str">
        <f t="shared" si="109"/>
        <v>CA8331042922T</v>
      </c>
      <c r="AG818" s="77">
        <f t="shared" si="110"/>
        <v>416</v>
      </c>
      <c r="AH818" s="77">
        <f t="shared" si="111"/>
        <v>13</v>
      </c>
      <c r="AI818" s="89">
        <f t="shared" si="112"/>
        <v>0.16639999999999999</v>
      </c>
      <c r="AJ818" s="77" t="s">
        <v>2143</v>
      </c>
      <c r="AK818" s="77" t="s">
        <v>4105</v>
      </c>
      <c r="AL818" s="78">
        <v>44686</v>
      </c>
      <c r="AM818" s="78">
        <v>44686</v>
      </c>
      <c r="AN818" s="78">
        <v>44691</v>
      </c>
      <c r="AO818" s="78">
        <v>44691</v>
      </c>
      <c r="AP818" s="78">
        <v>44691</v>
      </c>
      <c r="AQ818" s="77" t="s">
        <v>89</v>
      </c>
      <c r="AR818" s="77" t="s">
        <v>4106</v>
      </c>
      <c r="AS818" s="77" t="s">
        <v>4105</v>
      </c>
      <c r="AT818" s="78"/>
      <c r="AU818" s="78"/>
      <c r="AV818" s="78"/>
      <c r="AW818" s="77" t="s">
        <v>1198</v>
      </c>
      <c r="AX818" s="77" t="s">
        <v>116</v>
      </c>
      <c r="AY818" s="576">
        <v>5422.35</v>
      </c>
      <c r="AZ818" s="576"/>
      <c r="BA818" s="576"/>
      <c r="BB818" s="576"/>
      <c r="BC818" s="576"/>
      <c r="BD818" s="576"/>
      <c r="BE818" s="77">
        <f t="shared" si="113"/>
        <v>20</v>
      </c>
      <c r="BF818" s="77">
        <f t="shared" si="106"/>
        <v>5</v>
      </c>
      <c r="BG818" s="77">
        <f t="shared" si="107"/>
        <v>2022</v>
      </c>
      <c r="BH818" s="89"/>
    </row>
    <row r="819" spans="1:60">
      <c r="A819" s="77" t="s">
        <v>428</v>
      </c>
      <c r="B819" s="77" t="s">
        <v>230</v>
      </c>
      <c r="C819" s="142" t="s">
        <v>4107</v>
      </c>
      <c r="D819" s="78">
        <v>44680</v>
      </c>
      <c r="E819" s="142" t="s">
        <v>4108</v>
      </c>
      <c r="F819" s="77" t="s">
        <v>2135</v>
      </c>
      <c r="G819" s="77" t="s">
        <v>2136</v>
      </c>
      <c r="H819" s="77" t="s">
        <v>2137</v>
      </c>
      <c r="I819" s="77" t="s">
        <v>2138</v>
      </c>
      <c r="J819" s="77" t="s">
        <v>110</v>
      </c>
      <c r="K819" s="77">
        <v>90248</v>
      </c>
      <c r="L819" s="142" t="s">
        <v>525</v>
      </c>
      <c r="M819" s="142" t="s">
        <v>4109</v>
      </c>
      <c r="N819" s="77" t="s">
        <v>505</v>
      </c>
      <c r="O819" s="77" t="s">
        <v>361</v>
      </c>
      <c r="P819" s="77">
        <v>89431</v>
      </c>
      <c r="Q819" s="77" t="s">
        <v>1267</v>
      </c>
      <c r="R819" s="77" t="s">
        <v>1004</v>
      </c>
      <c r="S819" s="77"/>
      <c r="T819" s="77" t="s">
        <v>1006</v>
      </c>
      <c r="U819" s="142">
        <v>30390456</v>
      </c>
      <c r="V819" s="142">
        <v>14.75</v>
      </c>
      <c r="W819" s="142" t="s">
        <v>2552</v>
      </c>
      <c r="X819" s="77">
        <v>400</v>
      </c>
      <c r="Y819" s="142">
        <v>320</v>
      </c>
      <c r="Z819" s="142">
        <v>10</v>
      </c>
      <c r="AA819" s="89">
        <f t="shared" si="108"/>
        <v>0.128</v>
      </c>
      <c r="AB819" s="142" t="s">
        <v>70</v>
      </c>
      <c r="AC819" s="78">
        <v>44712</v>
      </c>
      <c r="AD819" s="77"/>
      <c r="AE819" s="77" t="s">
        <v>2142</v>
      </c>
      <c r="AF819" s="77" t="str">
        <f t="shared" si="109"/>
        <v>CA0833042903T</v>
      </c>
      <c r="AG819" s="77">
        <f t="shared" si="110"/>
        <v>320</v>
      </c>
      <c r="AH819" s="77">
        <f t="shared" si="111"/>
        <v>10</v>
      </c>
      <c r="AI819" s="89">
        <f t="shared" si="112"/>
        <v>0.128</v>
      </c>
      <c r="AJ819" s="77" t="s">
        <v>2143</v>
      </c>
      <c r="AK819" s="142" t="s">
        <v>4107</v>
      </c>
      <c r="AL819" s="573">
        <v>44690</v>
      </c>
      <c r="AM819" s="573">
        <v>44690</v>
      </c>
      <c r="AN819" s="573">
        <v>44691</v>
      </c>
      <c r="AO819" s="573">
        <v>44691</v>
      </c>
      <c r="AP819" s="573">
        <v>44691</v>
      </c>
      <c r="AQ819" s="77" t="s">
        <v>89</v>
      </c>
      <c r="AR819" s="142"/>
      <c r="AS819" s="142" t="s">
        <v>4107</v>
      </c>
      <c r="AT819" s="78"/>
      <c r="AU819" s="78"/>
      <c r="AV819" s="78"/>
      <c r="AW819" s="142" t="s">
        <v>1198</v>
      </c>
      <c r="AX819" s="77" t="s">
        <v>116</v>
      </c>
      <c r="AY819" s="576">
        <v>2347.52</v>
      </c>
      <c r="AZ819" s="576"/>
      <c r="BA819" s="576"/>
      <c r="BB819" s="576"/>
      <c r="BC819" s="576"/>
      <c r="BD819" s="576"/>
      <c r="BE819" s="77">
        <f t="shared" si="113"/>
        <v>20</v>
      </c>
      <c r="BF819" s="77">
        <f t="shared" si="106"/>
        <v>5</v>
      </c>
      <c r="BG819" s="77">
        <f t="shared" si="107"/>
        <v>2022</v>
      </c>
      <c r="BH819" s="89"/>
    </row>
    <row r="820" spans="1:60">
      <c r="A820" s="77" t="s">
        <v>428</v>
      </c>
      <c r="B820" s="77" t="s">
        <v>56</v>
      </c>
      <c r="C820" s="142" t="s">
        <v>4110</v>
      </c>
      <c r="D820" s="78">
        <v>44680</v>
      </c>
      <c r="E820" s="142" t="s">
        <v>4111</v>
      </c>
      <c r="F820" s="77" t="s">
        <v>2135</v>
      </c>
      <c r="G820" s="77" t="s">
        <v>2147</v>
      </c>
      <c r="H820" s="77" t="s">
        <v>2148</v>
      </c>
      <c r="I820" s="77" t="s">
        <v>531</v>
      </c>
      <c r="J820" s="77" t="s">
        <v>110</v>
      </c>
      <c r="K820" s="77">
        <v>91761</v>
      </c>
      <c r="L820" s="142" t="s">
        <v>363</v>
      </c>
      <c r="M820" s="142" t="s">
        <v>793</v>
      </c>
      <c r="N820" s="77" t="s">
        <v>197</v>
      </c>
      <c r="O820" s="77" t="s">
        <v>110</v>
      </c>
      <c r="P820" s="77">
        <v>95834</v>
      </c>
      <c r="Q820" s="77" t="s">
        <v>1267</v>
      </c>
      <c r="R820" s="77"/>
      <c r="S820" s="77"/>
      <c r="T820" s="77"/>
      <c r="U820" s="142">
        <v>30390156</v>
      </c>
      <c r="V820" s="142">
        <v>14.75</v>
      </c>
      <c r="W820" s="142" t="s">
        <v>2552</v>
      </c>
      <c r="X820" s="77">
        <v>400</v>
      </c>
      <c r="Y820" s="142">
        <v>768</v>
      </c>
      <c r="Z820" s="142">
        <v>24</v>
      </c>
      <c r="AA820" s="89">
        <f t="shared" si="108"/>
        <v>0.30719999999999997</v>
      </c>
      <c r="AB820" s="142" t="s">
        <v>88</v>
      </c>
      <c r="AC820" s="78">
        <v>44712</v>
      </c>
      <c r="AD820" s="77"/>
      <c r="AE820" s="77" t="s">
        <v>2142</v>
      </c>
      <c r="AF820" s="77" t="str">
        <f t="shared" si="109"/>
        <v>CA9855042925T</v>
      </c>
      <c r="AG820" s="77">
        <f t="shared" si="110"/>
        <v>768</v>
      </c>
      <c r="AH820" s="77">
        <f t="shared" si="111"/>
        <v>24</v>
      </c>
      <c r="AI820" s="89">
        <f t="shared" si="112"/>
        <v>0.30719999999999997</v>
      </c>
      <c r="AJ820" s="77" t="s">
        <v>2143</v>
      </c>
      <c r="AK820" s="142" t="s">
        <v>4110</v>
      </c>
      <c r="AL820" s="573">
        <v>44690</v>
      </c>
      <c r="AM820" s="573">
        <v>44690</v>
      </c>
      <c r="AN820" s="573">
        <v>44691</v>
      </c>
      <c r="AO820" s="573">
        <v>44691</v>
      </c>
      <c r="AP820" s="573">
        <v>44691</v>
      </c>
      <c r="AQ820" s="77" t="s">
        <v>89</v>
      </c>
      <c r="AR820" s="142"/>
      <c r="AS820" s="142" t="s">
        <v>4110</v>
      </c>
      <c r="AT820" s="78"/>
      <c r="AU820" s="78"/>
      <c r="AV820" s="78"/>
      <c r="AW820" s="142" t="s">
        <v>1198</v>
      </c>
      <c r="AX820" s="77" t="s">
        <v>116</v>
      </c>
      <c r="AY820" s="576">
        <v>1875</v>
      </c>
      <c r="AZ820" s="576"/>
      <c r="BA820" s="576"/>
      <c r="BB820" s="576"/>
      <c r="BC820" s="576"/>
      <c r="BD820" s="576"/>
      <c r="BE820" s="77">
        <f t="shared" si="113"/>
        <v>20</v>
      </c>
      <c r="BF820" s="77">
        <f t="shared" si="106"/>
        <v>5</v>
      </c>
      <c r="BG820" s="77">
        <f t="shared" si="107"/>
        <v>2022</v>
      </c>
      <c r="BH820" s="89"/>
    </row>
    <row r="821" spans="1:60">
      <c r="A821" s="77" t="s">
        <v>428</v>
      </c>
      <c r="B821" s="77" t="s">
        <v>56</v>
      </c>
      <c r="C821" s="77" t="s">
        <v>4112</v>
      </c>
      <c r="D821" s="78">
        <v>44678</v>
      </c>
      <c r="E821" s="77" t="s">
        <v>3816</v>
      </c>
      <c r="F821" s="77" t="s">
        <v>2135</v>
      </c>
      <c r="G821" s="77" t="s">
        <v>2147</v>
      </c>
      <c r="H821" s="77" t="s">
        <v>2148</v>
      </c>
      <c r="I821" s="77" t="s">
        <v>531</v>
      </c>
      <c r="J821" s="77" t="s">
        <v>110</v>
      </c>
      <c r="K821" s="77">
        <v>91761</v>
      </c>
      <c r="L821" s="77" t="s">
        <v>1701</v>
      </c>
      <c r="M821" s="77" t="s">
        <v>1195</v>
      </c>
      <c r="N821" s="77" t="s">
        <v>1196</v>
      </c>
      <c r="O821" s="77" t="s">
        <v>110</v>
      </c>
      <c r="P821" s="77">
        <v>92407</v>
      </c>
      <c r="Q821" s="77" t="s">
        <v>1267</v>
      </c>
      <c r="R821" s="77"/>
      <c r="S821" s="77"/>
      <c r="T821" s="77"/>
      <c r="U821" s="77">
        <v>30390256</v>
      </c>
      <c r="V821" s="142">
        <v>14.75</v>
      </c>
      <c r="W821" s="77" t="s">
        <v>3787</v>
      </c>
      <c r="X821" s="77">
        <v>400</v>
      </c>
      <c r="Y821" s="77">
        <v>624</v>
      </c>
      <c r="Z821" s="77">
        <v>24</v>
      </c>
      <c r="AA821" s="89">
        <f t="shared" si="108"/>
        <v>0.24959999999999999</v>
      </c>
      <c r="AB821" s="77" t="s">
        <v>70</v>
      </c>
      <c r="AC821" s="78">
        <v>44712</v>
      </c>
      <c r="AD821" s="77"/>
      <c r="AE821" s="77" t="s">
        <v>2142</v>
      </c>
      <c r="AF821" s="77" t="str">
        <f t="shared" si="109"/>
        <v>CA2022042726T</v>
      </c>
      <c r="AG821" s="77">
        <f t="shared" si="110"/>
        <v>624</v>
      </c>
      <c r="AH821" s="77">
        <f t="shared" si="111"/>
        <v>24</v>
      </c>
      <c r="AI821" s="89">
        <f t="shared" si="112"/>
        <v>0.24959999999999999</v>
      </c>
      <c r="AJ821" s="77" t="s">
        <v>2143</v>
      </c>
      <c r="AK821" s="77" t="s">
        <v>4112</v>
      </c>
      <c r="AL821" s="573">
        <v>44691</v>
      </c>
      <c r="AM821" s="78">
        <v>44691</v>
      </c>
      <c r="AN821" s="573">
        <v>44691</v>
      </c>
      <c r="AO821" s="573">
        <v>44691</v>
      </c>
      <c r="AP821" s="573">
        <v>44691</v>
      </c>
      <c r="AQ821" s="77" t="s">
        <v>89</v>
      </c>
      <c r="AR821" s="77"/>
      <c r="AS821" s="77" t="s">
        <v>4112</v>
      </c>
      <c r="AT821" s="78"/>
      <c r="AU821" s="78"/>
      <c r="AV821" s="78"/>
      <c r="AW821" s="77" t="s">
        <v>1198</v>
      </c>
      <c r="AX821" s="77" t="s">
        <v>116</v>
      </c>
      <c r="AY821" s="576">
        <v>644</v>
      </c>
      <c r="AZ821" s="576"/>
      <c r="BA821" s="576"/>
      <c r="BB821" s="576"/>
      <c r="BC821" s="576"/>
      <c r="BD821" s="576"/>
      <c r="BE821" s="77">
        <f t="shared" si="113"/>
        <v>20</v>
      </c>
      <c r="BF821" s="77">
        <f t="shared" si="106"/>
        <v>5</v>
      </c>
      <c r="BG821" s="77">
        <f t="shared" si="107"/>
        <v>2022</v>
      </c>
      <c r="BH821" s="89"/>
    </row>
    <row r="822" spans="1:60">
      <c r="A822" s="77" t="s">
        <v>428</v>
      </c>
      <c r="B822" s="77" t="s">
        <v>56</v>
      </c>
      <c r="C822" s="77" t="s">
        <v>4113</v>
      </c>
      <c r="D822" s="78">
        <v>44678</v>
      </c>
      <c r="E822" s="77" t="s">
        <v>3816</v>
      </c>
      <c r="F822" s="77" t="s">
        <v>2135</v>
      </c>
      <c r="G822" s="77" t="s">
        <v>2147</v>
      </c>
      <c r="H822" s="77" t="s">
        <v>2148</v>
      </c>
      <c r="I822" s="77" t="s">
        <v>531</v>
      </c>
      <c r="J822" s="77" t="s">
        <v>110</v>
      </c>
      <c r="K822" s="77">
        <v>91761</v>
      </c>
      <c r="L822" s="77" t="s">
        <v>1701</v>
      </c>
      <c r="M822" s="77" t="s">
        <v>1195</v>
      </c>
      <c r="N822" s="77" t="s">
        <v>1196</v>
      </c>
      <c r="O822" s="77" t="s">
        <v>110</v>
      </c>
      <c r="P822" s="77">
        <v>92407</v>
      </c>
      <c r="Q822" s="77" t="s">
        <v>1267</v>
      </c>
      <c r="R822" s="77"/>
      <c r="S822" s="77"/>
      <c r="T822" s="77"/>
      <c r="U822" s="77">
        <v>30390256</v>
      </c>
      <c r="V822" s="142">
        <v>14.75</v>
      </c>
      <c r="W822" s="77" t="s">
        <v>3787</v>
      </c>
      <c r="X822" s="77">
        <v>400</v>
      </c>
      <c r="Y822" s="77">
        <v>624</v>
      </c>
      <c r="Z822" s="77">
        <v>24</v>
      </c>
      <c r="AA822" s="89">
        <f t="shared" si="108"/>
        <v>0.24959999999999999</v>
      </c>
      <c r="AB822" s="77" t="s">
        <v>70</v>
      </c>
      <c r="AC822" s="78">
        <v>44712</v>
      </c>
      <c r="AD822" s="77"/>
      <c r="AE822" s="77" t="s">
        <v>2142</v>
      </c>
      <c r="AF822" s="77" t="str">
        <f t="shared" si="109"/>
        <v>CA2022042727T</v>
      </c>
      <c r="AG822" s="77">
        <f t="shared" si="110"/>
        <v>624</v>
      </c>
      <c r="AH822" s="77">
        <f t="shared" si="111"/>
        <v>24</v>
      </c>
      <c r="AI822" s="89">
        <f t="shared" si="112"/>
        <v>0.24959999999999999</v>
      </c>
      <c r="AJ822" s="77" t="s">
        <v>2143</v>
      </c>
      <c r="AK822" s="77" t="s">
        <v>4113</v>
      </c>
      <c r="AL822" s="573">
        <v>44691</v>
      </c>
      <c r="AM822" s="78">
        <v>44691</v>
      </c>
      <c r="AN822" s="573">
        <v>44691</v>
      </c>
      <c r="AO822" s="573">
        <v>44691</v>
      </c>
      <c r="AP822" s="573">
        <v>44691</v>
      </c>
      <c r="AQ822" s="77" t="s">
        <v>89</v>
      </c>
      <c r="AR822" s="77"/>
      <c r="AS822" s="77" t="s">
        <v>4113</v>
      </c>
      <c r="AT822" s="78"/>
      <c r="AU822" s="78"/>
      <c r="AV822" s="78"/>
      <c r="AW822" s="77" t="s">
        <v>1198</v>
      </c>
      <c r="AX822" s="77" t="s">
        <v>116</v>
      </c>
      <c r="AY822" s="576">
        <v>644</v>
      </c>
      <c r="AZ822" s="576"/>
      <c r="BA822" s="576"/>
      <c r="BB822" s="576"/>
      <c r="BC822" s="576"/>
      <c r="BD822" s="576"/>
      <c r="BE822" s="77">
        <f t="shared" si="113"/>
        <v>20</v>
      </c>
      <c r="BF822" s="77">
        <f t="shared" si="106"/>
        <v>5</v>
      </c>
      <c r="BG822" s="77">
        <f t="shared" si="107"/>
        <v>2022</v>
      </c>
      <c r="BH822" s="89"/>
    </row>
    <row r="823" spans="1:60">
      <c r="A823" s="77" t="s">
        <v>428</v>
      </c>
      <c r="B823" s="77" t="s">
        <v>56</v>
      </c>
      <c r="C823" s="77" t="s">
        <v>4114</v>
      </c>
      <c r="D823" s="78">
        <v>44678</v>
      </c>
      <c r="E823" s="77" t="s">
        <v>3816</v>
      </c>
      <c r="F823" s="77" t="s">
        <v>2135</v>
      </c>
      <c r="G823" s="77" t="s">
        <v>2147</v>
      </c>
      <c r="H823" s="77" t="s">
        <v>2148</v>
      </c>
      <c r="I823" s="77" t="s">
        <v>531</v>
      </c>
      <c r="J823" s="77" t="s">
        <v>110</v>
      </c>
      <c r="K823" s="77">
        <v>91761</v>
      </c>
      <c r="L823" s="77" t="s">
        <v>1701</v>
      </c>
      <c r="M823" s="77" t="s">
        <v>1195</v>
      </c>
      <c r="N823" s="77" t="s">
        <v>1196</v>
      </c>
      <c r="O823" s="77" t="s">
        <v>110</v>
      </c>
      <c r="P823" s="77">
        <v>92407</v>
      </c>
      <c r="Q823" s="77" t="s">
        <v>1267</v>
      </c>
      <c r="R823" s="77"/>
      <c r="S823" s="77"/>
      <c r="T823" s="77"/>
      <c r="U823" s="77">
        <v>30390256</v>
      </c>
      <c r="V823" s="142">
        <v>14.75</v>
      </c>
      <c r="W823" s="77" t="s">
        <v>3787</v>
      </c>
      <c r="X823" s="77">
        <v>400</v>
      </c>
      <c r="Y823" s="77">
        <v>624</v>
      </c>
      <c r="Z823" s="77">
        <v>24</v>
      </c>
      <c r="AA823" s="89">
        <f t="shared" si="108"/>
        <v>0.24959999999999999</v>
      </c>
      <c r="AB823" s="77" t="s">
        <v>70</v>
      </c>
      <c r="AC823" s="78">
        <v>44712</v>
      </c>
      <c r="AD823" s="77"/>
      <c r="AE823" s="77" t="s">
        <v>2142</v>
      </c>
      <c r="AF823" s="77" t="str">
        <f t="shared" si="109"/>
        <v>CA2022042728T</v>
      </c>
      <c r="AG823" s="77">
        <f t="shared" si="110"/>
        <v>624</v>
      </c>
      <c r="AH823" s="77">
        <f t="shared" si="111"/>
        <v>24</v>
      </c>
      <c r="AI823" s="89">
        <f t="shared" si="112"/>
        <v>0.24959999999999999</v>
      </c>
      <c r="AJ823" s="77" t="s">
        <v>2143</v>
      </c>
      <c r="AK823" s="77" t="s">
        <v>4114</v>
      </c>
      <c r="AL823" s="573">
        <v>44691</v>
      </c>
      <c r="AM823" s="78">
        <v>44691</v>
      </c>
      <c r="AN823" s="573">
        <v>44691</v>
      </c>
      <c r="AO823" s="573">
        <v>44691</v>
      </c>
      <c r="AP823" s="573">
        <v>44691</v>
      </c>
      <c r="AQ823" s="77" t="s">
        <v>89</v>
      </c>
      <c r="AR823" s="77"/>
      <c r="AS823" s="77" t="s">
        <v>4114</v>
      </c>
      <c r="AT823" s="78"/>
      <c r="AU823" s="78"/>
      <c r="AV823" s="78"/>
      <c r="AW823" s="77" t="s">
        <v>1198</v>
      </c>
      <c r="AX823" s="77" t="s">
        <v>116</v>
      </c>
      <c r="AY823" s="576">
        <v>644</v>
      </c>
      <c r="AZ823" s="576"/>
      <c r="BA823" s="576"/>
      <c r="BB823" s="576"/>
      <c r="BC823" s="576"/>
      <c r="BD823" s="576"/>
      <c r="BE823" s="77">
        <f t="shared" si="113"/>
        <v>20</v>
      </c>
      <c r="BF823" s="77">
        <f t="shared" si="106"/>
        <v>5</v>
      </c>
      <c r="BG823" s="77">
        <f t="shared" si="107"/>
        <v>2022</v>
      </c>
      <c r="BH823" s="89"/>
    </row>
    <row r="824" spans="1:60">
      <c r="A824" s="77" t="s">
        <v>428</v>
      </c>
      <c r="B824" s="77" t="s">
        <v>56</v>
      </c>
      <c r="C824" s="77" t="s">
        <v>4115</v>
      </c>
      <c r="D824" s="78">
        <v>44678</v>
      </c>
      <c r="E824" s="77" t="s">
        <v>3816</v>
      </c>
      <c r="F824" s="77" t="s">
        <v>2135</v>
      </c>
      <c r="G824" s="77" t="s">
        <v>2136</v>
      </c>
      <c r="H824" s="77" t="s">
        <v>2137</v>
      </c>
      <c r="I824" s="77" t="s">
        <v>2138</v>
      </c>
      <c r="J824" s="77" t="s">
        <v>110</v>
      </c>
      <c r="K824" s="77">
        <v>90248</v>
      </c>
      <c r="L824" s="77" t="s">
        <v>1701</v>
      </c>
      <c r="M824" s="77" t="s">
        <v>1195</v>
      </c>
      <c r="N824" s="77" t="s">
        <v>1196</v>
      </c>
      <c r="O824" s="77" t="s">
        <v>110</v>
      </c>
      <c r="P824" s="77">
        <v>92407</v>
      </c>
      <c r="Q824" s="77" t="s">
        <v>1267</v>
      </c>
      <c r="R824" s="77"/>
      <c r="S824" s="77"/>
      <c r="T824" s="77"/>
      <c r="U824" s="77">
        <v>30390256</v>
      </c>
      <c r="V824" s="142">
        <v>14.75</v>
      </c>
      <c r="W824" s="77" t="s">
        <v>3787</v>
      </c>
      <c r="X824" s="77">
        <v>400</v>
      </c>
      <c r="Y824" s="77">
        <v>624</v>
      </c>
      <c r="Z824" s="77">
        <v>24</v>
      </c>
      <c r="AA824" s="89">
        <f t="shared" si="108"/>
        <v>0.24959999999999999</v>
      </c>
      <c r="AB824" s="77" t="s">
        <v>70</v>
      </c>
      <c r="AC824" s="78">
        <v>44712</v>
      </c>
      <c r="AD824" s="77"/>
      <c r="AE824" s="77" t="s">
        <v>2142</v>
      </c>
      <c r="AF824" s="77" t="str">
        <f t="shared" si="109"/>
        <v>CA2022042729T</v>
      </c>
      <c r="AG824" s="77">
        <f t="shared" si="110"/>
        <v>624</v>
      </c>
      <c r="AH824" s="77">
        <f t="shared" si="111"/>
        <v>24</v>
      </c>
      <c r="AI824" s="89">
        <f t="shared" si="112"/>
        <v>0.24959999999999999</v>
      </c>
      <c r="AJ824" s="77" t="s">
        <v>2143</v>
      </c>
      <c r="AK824" s="77" t="s">
        <v>4115</v>
      </c>
      <c r="AL824" s="573">
        <v>44691</v>
      </c>
      <c r="AM824" s="78">
        <v>44691</v>
      </c>
      <c r="AN824" s="573">
        <v>44691</v>
      </c>
      <c r="AO824" s="573">
        <v>44691</v>
      </c>
      <c r="AP824" s="573">
        <v>44691</v>
      </c>
      <c r="AQ824" s="77" t="s">
        <v>89</v>
      </c>
      <c r="AR824" s="77"/>
      <c r="AS824" s="77" t="s">
        <v>4115</v>
      </c>
      <c r="AT824" s="78"/>
      <c r="AU824" s="78"/>
      <c r="AV824" s="78"/>
      <c r="AW824" s="77" t="s">
        <v>1198</v>
      </c>
      <c r="AX824" s="77" t="s">
        <v>116</v>
      </c>
      <c r="AY824" s="576">
        <v>644</v>
      </c>
      <c r="AZ824" s="576"/>
      <c r="BA824" s="576"/>
      <c r="BB824" s="576"/>
      <c r="BC824" s="576"/>
      <c r="BD824" s="576"/>
      <c r="BE824" s="77">
        <f t="shared" si="113"/>
        <v>20</v>
      </c>
      <c r="BF824" s="77">
        <f t="shared" si="106"/>
        <v>5</v>
      </c>
      <c r="BG824" s="77">
        <f t="shared" si="107"/>
        <v>2022</v>
      </c>
      <c r="BH824" s="89"/>
    </row>
    <row r="825" spans="1:60">
      <c r="A825" s="77" t="s">
        <v>428</v>
      </c>
      <c r="B825" s="77" t="s">
        <v>56</v>
      </c>
      <c r="C825" s="77" t="s">
        <v>4116</v>
      </c>
      <c r="D825" s="78">
        <v>44678</v>
      </c>
      <c r="E825" s="77" t="s">
        <v>1224</v>
      </c>
      <c r="F825" s="77" t="s">
        <v>2135</v>
      </c>
      <c r="G825" s="77" t="s">
        <v>2136</v>
      </c>
      <c r="H825" s="77" t="s">
        <v>2137</v>
      </c>
      <c r="I825" s="77" t="s">
        <v>2138</v>
      </c>
      <c r="J825" s="77" t="s">
        <v>110</v>
      </c>
      <c r="K825" s="77">
        <v>90248</v>
      </c>
      <c r="L825" s="77" t="s">
        <v>1225</v>
      </c>
      <c r="M825" s="77" t="s">
        <v>1226</v>
      </c>
      <c r="N825" s="77" t="s">
        <v>565</v>
      </c>
      <c r="O825" s="77" t="s">
        <v>110</v>
      </c>
      <c r="P825" s="77">
        <v>94544</v>
      </c>
      <c r="Q825" s="77" t="s">
        <v>1267</v>
      </c>
      <c r="R825" s="77"/>
      <c r="S825" s="77"/>
      <c r="T825" s="77"/>
      <c r="U825" s="77">
        <v>30390256</v>
      </c>
      <c r="V825" s="142">
        <v>14.75</v>
      </c>
      <c r="W825" s="77" t="s">
        <v>3787</v>
      </c>
      <c r="X825" s="77">
        <v>400</v>
      </c>
      <c r="Y825" s="77">
        <v>624</v>
      </c>
      <c r="Z825" s="77">
        <v>24</v>
      </c>
      <c r="AA825" s="89">
        <f t="shared" si="108"/>
        <v>0.24959999999999999</v>
      </c>
      <c r="AB825" s="77" t="s">
        <v>70</v>
      </c>
      <c r="AC825" s="78">
        <v>44712</v>
      </c>
      <c r="AD825" s="77"/>
      <c r="AE825" s="77" t="s">
        <v>2142</v>
      </c>
      <c r="AF825" s="77" t="str">
        <f t="shared" si="109"/>
        <v>CA2022427088T</v>
      </c>
      <c r="AG825" s="77">
        <f t="shared" si="110"/>
        <v>624</v>
      </c>
      <c r="AH825" s="77">
        <f t="shared" si="111"/>
        <v>24</v>
      </c>
      <c r="AI825" s="89">
        <f t="shared" si="112"/>
        <v>0.24959999999999999</v>
      </c>
      <c r="AJ825" s="77" t="s">
        <v>2143</v>
      </c>
      <c r="AK825" s="77" t="s">
        <v>4116</v>
      </c>
      <c r="AL825" s="573">
        <v>44691</v>
      </c>
      <c r="AM825" s="78">
        <v>44691</v>
      </c>
      <c r="AN825" s="573">
        <v>44691</v>
      </c>
      <c r="AO825" s="573">
        <v>44691</v>
      </c>
      <c r="AP825" s="573">
        <v>44691</v>
      </c>
      <c r="AQ825" s="77" t="s">
        <v>89</v>
      </c>
      <c r="AR825" s="77"/>
      <c r="AS825" s="77" t="s">
        <v>4116</v>
      </c>
      <c r="AT825" s="78"/>
      <c r="AU825" s="78"/>
      <c r="AV825" s="78"/>
      <c r="AW825" s="77" t="s">
        <v>1198</v>
      </c>
      <c r="AX825" s="77" t="s">
        <v>116</v>
      </c>
      <c r="AY825" s="576">
        <v>1875</v>
      </c>
      <c r="AZ825" s="576"/>
      <c r="BA825" s="576"/>
      <c r="BB825" s="576"/>
      <c r="BC825" s="576"/>
      <c r="BD825" s="576"/>
      <c r="BE825" s="77">
        <f t="shared" si="113"/>
        <v>20</v>
      </c>
      <c r="BF825" s="77">
        <f t="shared" si="106"/>
        <v>5</v>
      </c>
      <c r="BG825" s="77">
        <f t="shared" si="107"/>
        <v>2022</v>
      </c>
      <c r="BH825" s="89"/>
    </row>
    <row r="826" spans="1:60">
      <c r="A826" s="77" t="s">
        <v>428</v>
      </c>
      <c r="B826" s="77" t="s">
        <v>56</v>
      </c>
      <c r="C826" s="77" t="s">
        <v>4117</v>
      </c>
      <c r="D826" s="78">
        <v>44678</v>
      </c>
      <c r="E826" s="77" t="s">
        <v>1224</v>
      </c>
      <c r="F826" s="77" t="s">
        <v>2135</v>
      </c>
      <c r="G826" s="77" t="s">
        <v>2136</v>
      </c>
      <c r="H826" s="77" t="s">
        <v>2137</v>
      </c>
      <c r="I826" s="77" t="s">
        <v>2138</v>
      </c>
      <c r="J826" s="77" t="s">
        <v>110</v>
      </c>
      <c r="K826" s="77">
        <v>90248</v>
      </c>
      <c r="L826" s="77" t="s">
        <v>1225</v>
      </c>
      <c r="M826" s="77" t="s">
        <v>1226</v>
      </c>
      <c r="N826" s="77" t="s">
        <v>565</v>
      </c>
      <c r="O826" s="77" t="s">
        <v>110</v>
      </c>
      <c r="P826" s="77">
        <v>94544</v>
      </c>
      <c r="Q826" s="77" t="s">
        <v>1267</v>
      </c>
      <c r="R826" s="77"/>
      <c r="S826" s="77"/>
      <c r="T826" s="77"/>
      <c r="U826" s="77">
        <v>30390256</v>
      </c>
      <c r="V826" s="142">
        <v>14.75</v>
      </c>
      <c r="W826" s="77" t="s">
        <v>3787</v>
      </c>
      <c r="X826" s="77">
        <v>400</v>
      </c>
      <c r="Y826" s="77">
        <v>624</v>
      </c>
      <c r="Z826" s="77">
        <v>24</v>
      </c>
      <c r="AA826" s="89">
        <f t="shared" si="108"/>
        <v>0.24959999999999999</v>
      </c>
      <c r="AB826" s="77" t="s">
        <v>70</v>
      </c>
      <c r="AC826" s="78">
        <v>44712</v>
      </c>
      <c r="AD826" s="77"/>
      <c r="AE826" s="77" t="s">
        <v>2142</v>
      </c>
      <c r="AF826" s="77" t="str">
        <f t="shared" si="109"/>
        <v>CA2022427089T</v>
      </c>
      <c r="AG826" s="77">
        <f t="shared" si="110"/>
        <v>624</v>
      </c>
      <c r="AH826" s="77">
        <f t="shared" si="111"/>
        <v>24</v>
      </c>
      <c r="AI826" s="89">
        <f t="shared" si="112"/>
        <v>0.24959999999999999</v>
      </c>
      <c r="AJ826" s="77" t="s">
        <v>2143</v>
      </c>
      <c r="AK826" s="77" t="s">
        <v>4117</v>
      </c>
      <c r="AL826" s="573">
        <v>44691</v>
      </c>
      <c r="AM826" s="78">
        <v>44691</v>
      </c>
      <c r="AN826" s="573">
        <v>44691</v>
      </c>
      <c r="AO826" s="573">
        <v>44691</v>
      </c>
      <c r="AP826" s="573">
        <v>44691</v>
      </c>
      <c r="AQ826" s="77" t="s">
        <v>89</v>
      </c>
      <c r="AR826" s="77"/>
      <c r="AS826" s="77" t="s">
        <v>4117</v>
      </c>
      <c r="AT826" s="78"/>
      <c r="AU826" s="78"/>
      <c r="AV826" s="78"/>
      <c r="AW826" s="77" t="s">
        <v>1198</v>
      </c>
      <c r="AX826" s="77" t="s">
        <v>116</v>
      </c>
      <c r="AY826" s="576">
        <v>1875</v>
      </c>
      <c r="AZ826" s="576"/>
      <c r="BA826" s="576"/>
      <c r="BB826" s="576"/>
      <c r="BC826" s="576"/>
      <c r="BD826" s="576"/>
      <c r="BE826" s="77">
        <f t="shared" si="113"/>
        <v>20</v>
      </c>
      <c r="BF826" s="77">
        <f t="shared" si="106"/>
        <v>5</v>
      </c>
      <c r="BG826" s="77">
        <f t="shared" si="107"/>
        <v>2022</v>
      </c>
      <c r="BH826" s="89"/>
    </row>
    <row r="827" spans="1:60">
      <c r="A827" s="77" t="s">
        <v>428</v>
      </c>
      <c r="B827" s="77" t="s">
        <v>56</v>
      </c>
      <c r="C827" s="77" t="s">
        <v>4118</v>
      </c>
      <c r="D827" s="78">
        <v>44678</v>
      </c>
      <c r="E827" s="77" t="s">
        <v>1224</v>
      </c>
      <c r="F827" s="77" t="s">
        <v>2135</v>
      </c>
      <c r="G827" s="77" t="s">
        <v>2136</v>
      </c>
      <c r="H827" s="77" t="s">
        <v>2137</v>
      </c>
      <c r="I827" s="77" t="s">
        <v>2138</v>
      </c>
      <c r="J827" s="77" t="s">
        <v>110</v>
      </c>
      <c r="K827" s="77">
        <v>90248</v>
      </c>
      <c r="L827" s="77" t="s">
        <v>1225</v>
      </c>
      <c r="M827" s="77" t="s">
        <v>1226</v>
      </c>
      <c r="N827" s="77" t="s">
        <v>565</v>
      </c>
      <c r="O827" s="77" t="s">
        <v>110</v>
      </c>
      <c r="P827" s="77">
        <v>94544</v>
      </c>
      <c r="Q827" s="77" t="s">
        <v>1267</v>
      </c>
      <c r="R827" s="77"/>
      <c r="S827" s="77"/>
      <c r="T827" s="77"/>
      <c r="U827" s="77">
        <v>30390256</v>
      </c>
      <c r="V827" s="142">
        <v>14.75</v>
      </c>
      <c r="W827" s="77" t="s">
        <v>3787</v>
      </c>
      <c r="X827" s="77">
        <v>400</v>
      </c>
      <c r="Y827" s="77">
        <v>624</v>
      </c>
      <c r="Z827" s="77">
        <v>24</v>
      </c>
      <c r="AA827" s="89">
        <f t="shared" si="108"/>
        <v>0.24959999999999999</v>
      </c>
      <c r="AB827" s="77" t="s">
        <v>70</v>
      </c>
      <c r="AC827" s="78">
        <v>44712</v>
      </c>
      <c r="AD827" s="77"/>
      <c r="AE827" s="77" t="s">
        <v>2142</v>
      </c>
      <c r="AF827" s="77" t="str">
        <f t="shared" si="109"/>
        <v>CA2022427090T</v>
      </c>
      <c r="AG827" s="77">
        <f t="shared" si="110"/>
        <v>624</v>
      </c>
      <c r="AH827" s="77">
        <f t="shared" si="111"/>
        <v>24</v>
      </c>
      <c r="AI827" s="89">
        <f t="shared" si="112"/>
        <v>0.24959999999999999</v>
      </c>
      <c r="AJ827" s="77" t="s">
        <v>2143</v>
      </c>
      <c r="AK827" s="77" t="s">
        <v>4118</v>
      </c>
      <c r="AL827" s="573">
        <v>44691</v>
      </c>
      <c r="AM827" s="78">
        <v>44691</v>
      </c>
      <c r="AN827" s="573">
        <v>44691</v>
      </c>
      <c r="AO827" s="573">
        <v>44691</v>
      </c>
      <c r="AP827" s="573">
        <v>44691</v>
      </c>
      <c r="AQ827" s="77" t="s">
        <v>89</v>
      </c>
      <c r="AR827" s="77"/>
      <c r="AS827" s="77" t="s">
        <v>4118</v>
      </c>
      <c r="AT827" s="78"/>
      <c r="AU827" s="78"/>
      <c r="AV827" s="78"/>
      <c r="AW827" s="77" t="s">
        <v>1198</v>
      </c>
      <c r="AX827" s="77" t="s">
        <v>116</v>
      </c>
      <c r="AY827" s="576">
        <v>1875</v>
      </c>
      <c r="AZ827" s="576"/>
      <c r="BA827" s="576"/>
      <c r="BB827" s="576"/>
      <c r="BC827" s="576"/>
      <c r="BD827" s="576"/>
      <c r="BE827" s="77">
        <f t="shared" si="113"/>
        <v>20</v>
      </c>
      <c r="BF827" s="77">
        <f t="shared" si="106"/>
        <v>5</v>
      </c>
      <c r="BG827" s="77">
        <f t="shared" si="107"/>
        <v>2022</v>
      </c>
      <c r="BH827" s="89"/>
    </row>
    <row r="828" spans="1:60">
      <c r="A828" s="77" t="s">
        <v>428</v>
      </c>
      <c r="B828" s="77" t="s">
        <v>2132</v>
      </c>
      <c r="C828" s="77" t="s">
        <v>4119</v>
      </c>
      <c r="D828" s="78">
        <v>44678</v>
      </c>
      <c r="E828" s="77" t="s">
        <v>4120</v>
      </c>
      <c r="F828" s="77" t="s">
        <v>2135</v>
      </c>
      <c r="G828" s="77" t="s">
        <v>2147</v>
      </c>
      <c r="H828" s="77" t="s">
        <v>2148</v>
      </c>
      <c r="I828" s="77" t="s">
        <v>531</v>
      </c>
      <c r="J828" s="77" t="s">
        <v>110</v>
      </c>
      <c r="K828" s="77">
        <v>91761</v>
      </c>
      <c r="L828" s="77" t="s">
        <v>2803</v>
      </c>
      <c r="M828" s="77" t="s">
        <v>4063</v>
      </c>
      <c r="N828" s="77" t="s">
        <v>4064</v>
      </c>
      <c r="O828" s="77" t="s">
        <v>4056</v>
      </c>
      <c r="P828" s="77">
        <v>98032</v>
      </c>
      <c r="Q828" s="77" t="s">
        <v>1267</v>
      </c>
      <c r="R828" s="77"/>
      <c r="S828" s="77"/>
      <c r="T828" s="77"/>
      <c r="U828" s="77">
        <v>30390456</v>
      </c>
      <c r="V828" s="142">
        <v>14.75</v>
      </c>
      <c r="W828" s="77" t="s">
        <v>2552</v>
      </c>
      <c r="X828" s="77">
        <v>400</v>
      </c>
      <c r="Y828" s="77">
        <v>768</v>
      </c>
      <c r="Z828" s="77">
        <v>24</v>
      </c>
      <c r="AA828" s="89">
        <f t="shared" si="108"/>
        <v>0.30719999999999997</v>
      </c>
      <c r="AB828" s="77" t="s">
        <v>88</v>
      </c>
      <c r="AC828" s="78">
        <v>44712</v>
      </c>
      <c r="AD828" s="77"/>
      <c r="AE828" s="77" t="s">
        <v>2142</v>
      </c>
      <c r="AF828" s="77" t="str">
        <f t="shared" si="109"/>
        <v>CA4145427134T</v>
      </c>
      <c r="AG828" s="77">
        <f t="shared" si="110"/>
        <v>768</v>
      </c>
      <c r="AH828" s="77">
        <f t="shared" si="111"/>
        <v>24</v>
      </c>
      <c r="AI828" s="89">
        <f t="shared" si="112"/>
        <v>0.30719999999999997</v>
      </c>
      <c r="AJ828" s="77" t="s">
        <v>2143</v>
      </c>
      <c r="AK828" s="77" t="s">
        <v>4119</v>
      </c>
      <c r="AL828" s="573">
        <v>44690</v>
      </c>
      <c r="AM828" s="573">
        <v>44690</v>
      </c>
      <c r="AN828" s="573">
        <v>44692</v>
      </c>
      <c r="AO828" s="573">
        <v>44692</v>
      </c>
      <c r="AP828" s="573">
        <v>44692</v>
      </c>
      <c r="AQ828" s="77" t="s">
        <v>89</v>
      </c>
      <c r="AR828" s="77"/>
      <c r="AS828" s="77" t="s">
        <v>4119</v>
      </c>
      <c r="AT828" s="78"/>
      <c r="AU828" s="78"/>
      <c r="AV828" s="78"/>
      <c r="AW828" s="77" t="s">
        <v>1198</v>
      </c>
      <c r="AX828" s="77" t="s">
        <v>116</v>
      </c>
      <c r="AY828" s="576"/>
      <c r="AZ828" s="576"/>
      <c r="BA828" s="576"/>
      <c r="BB828" s="576"/>
      <c r="BC828" s="576"/>
      <c r="BD828" s="576"/>
      <c r="BE828" s="77">
        <f t="shared" si="113"/>
        <v>20</v>
      </c>
      <c r="BF828" s="77">
        <f t="shared" si="106"/>
        <v>5</v>
      </c>
      <c r="BG828" s="77">
        <f t="shared" si="107"/>
        <v>2022</v>
      </c>
      <c r="BH828" s="89"/>
    </row>
    <row r="829" spans="1:60">
      <c r="A829" s="77" t="s">
        <v>428</v>
      </c>
      <c r="B829" s="77" t="s">
        <v>2132</v>
      </c>
      <c r="C829" s="77" t="s">
        <v>4121</v>
      </c>
      <c r="D829" s="78">
        <v>44678</v>
      </c>
      <c r="E829" s="77" t="s">
        <v>4122</v>
      </c>
      <c r="F829" s="77" t="s">
        <v>2135</v>
      </c>
      <c r="G829" s="77" t="s">
        <v>2147</v>
      </c>
      <c r="H829" s="77" t="s">
        <v>2148</v>
      </c>
      <c r="I829" s="77" t="s">
        <v>531</v>
      </c>
      <c r="J829" s="77" t="s">
        <v>110</v>
      </c>
      <c r="K829" s="77">
        <v>91761</v>
      </c>
      <c r="L829" s="77" t="s">
        <v>2803</v>
      </c>
      <c r="M829" s="77" t="s">
        <v>4063</v>
      </c>
      <c r="N829" s="77" t="s">
        <v>4064</v>
      </c>
      <c r="O829" s="77" t="s">
        <v>4056</v>
      </c>
      <c r="P829" s="77">
        <v>98032</v>
      </c>
      <c r="Q829" s="77" t="s">
        <v>1267</v>
      </c>
      <c r="R829" s="77"/>
      <c r="S829" s="77"/>
      <c r="T829" s="77"/>
      <c r="U829" s="77">
        <v>30390456</v>
      </c>
      <c r="V829" s="142">
        <v>14.75</v>
      </c>
      <c r="W829" s="77" t="s">
        <v>2552</v>
      </c>
      <c r="X829" s="77">
        <v>400</v>
      </c>
      <c r="Y829" s="77">
        <v>768</v>
      </c>
      <c r="Z829" s="77">
        <v>24</v>
      </c>
      <c r="AA829" s="89">
        <f t="shared" si="108"/>
        <v>0.30719999999999997</v>
      </c>
      <c r="AB829" s="77" t="s">
        <v>88</v>
      </c>
      <c r="AC829" s="78">
        <v>44712</v>
      </c>
      <c r="AD829" s="77"/>
      <c r="AE829" s="77" t="s">
        <v>2142</v>
      </c>
      <c r="AF829" s="77" t="str">
        <f t="shared" si="109"/>
        <v>CA4145427135T</v>
      </c>
      <c r="AG829" s="77">
        <f t="shared" si="110"/>
        <v>768</v>
      </c>
      <c r="AH829" s="77">
        <f t="shared" si="111"/>
        <v>24</v>
      </c>
      <c r="AI829" s="89">
        <f t="shared" si="112"/>
        <v>0.30719999999999997</v>
      </c>
      <c r="AJ829" s="77" t="s">
        <v>2143</v>
      </c>
      <c r="AK829" s="77" t="s">
        <v>4121</v>
      </c>
      <c r="AL829" s="573">
        <v>44690</v>
      </c>
      <c r="AM829" s="573">
        <v>44690</v>
      </c>
      <c r="AN829" s="573">
        <v>44692</v>
      </c>
      <c r="AO829" s="573">
        <v>44692</v>
      </c>
      <c r="AP829" s="573">
        <v>44692</v>
      </c>
      <c r="AQ829" s="77" t="s">
        <v>89</v>
      </c>
      <c r="AR829" s="77"/>
      <c r="AS829" s="77" t="s">
        <v>4121</v>
      </c>
      <c r="AT829" s="78"/>
      <c r="AU829" s="78"/>
      <c r="AV829" s="78"/>
      <c r="AW829" s="77" t="s">
        <v>1198</v>
      </c>
      <c r="AX829" s="77" t="s">
        <v>116</v>
      </c>
      <c r="AY829" s="576"/>
      <c r="AZ829" s="576"/>
      <c r="BA829" s="576"/>
      <c r="BB829" s="576"/>
      <c r="BC829" s="576"/>
      <c r="BD829" s="576"/>
      <c r="BE829" s="77">
        <f t="shared" si="113"/>
        <v>20</v>
      </c>
      <c r="BF829" s="77">
        <f t="shared" si="106"/>
        <v>5</v>
      </c>
      <c r="BG829" s="77">
        <f t="shared" si="107"/>
        <v>2022</v>
      </c>
      <c r="BH829" s="89"/>
    </row>
    <row r="830" spans="1:60">
      <c r="A830" s="77" t="s">
        <v>428</v>
      </c>
      <c r="B830" s="77" t="s">
        <v>2132</v>
      </c>
      <c r="C830" s="77" t="s">
        <v>4123</v>
      </c>
      <c r="D830" s="78">
        <v>44678</v>
      </c>
      <c r="E830" s="77" t="s">
        <v>4124</v>
      </c>
      <c r="F830" s="77" t="s">
        <v>2135</v>
      </c>
      <c r="G830" s="77" t="s">
        <v>2147</v>
      </c>
      <c r="H830" s="77" t="s">
        <v>2148</v>
      </c>
      <c r="I830" s="77" t="s">
        <v>531</v>
      </c>
      <c r="J830" s="77" t="s">
        <v>110</v>
      </c>
      <c r="K830" s="77">
        <v>91761</v>
      </c>
      <c r="L830" s="77" t="s">
        <v>542</v>
      </c>
      <c r="M830" s="77" t="s">
        <v>806</v>
      </c>
      <c r="N830" s="77" t="s">
        <v>544</v>
      </c>
      <c r="O830" s="77" t="s">
        <v>236</v>
      </c>
      <c r="P830" s="77">
        <v>97222</v>
      </c>
      <c r="Q830" s="77" t="s">
        <v>1267</v>
      </c>
      <c r="R830" s="77"/>
      <c r="S830" s="77"/>
      <c r="T830" s="77"/>
      <c r="U830" s="77">
        <v>30390456</v>
      </c>
      <c r="V830" s="142">
        <v>14.75</v>
      </c>
      <c r="W830" s="77" t="s">
        <v>2552</v>
      </c>
      <c r="X830" s="77">
        <v>400</v>
      </c>
      <c r="Y830" s="77">
        <v>768</v>
      </c>
      <c r="Z830" s="77">
        <v>24</v>
      </c>
      <c r="AA830" s="89">
        <f t="shared" si="108"/>
        <v>0.30719999999999997</v>
      </c>
      <c r="AB830" s="77" t="s">
        <v>88</v>
      </c>
      <c r="AC830" s="78">
        <v>44712</v>
      </c>
      <c r="AD830" s="77"/>
      <c r="AE830" s="77" t="s">
        <v>2142</v>
      </c>
      <c r="AF830" s="77" t="str">
        <f t="shared" si="109"/>
        <v>CA8369427151T</v>
      </c>
      <c r="AG830" s="77">
        <f t="shared" si="110"/>
        <v>768</v>
      </c>
      <c r="AH830" s="77">
        <f t="shared" si="111"/>
        <v>24</v>
      </c>
      <c r="AI830" s="89">
        <f t="shared" si="112"/>
        <v>0.30719999999999997</v>
      </c>
      <c r="AJ830" s="77" t="s">
        <v>2143</v>
      </c>
      <c r="AK830" s="77" t="s">
        <v>4123</v>
      </c>
      <c r="AL830" s="573">
        <v>44690</v>
      </c>
      <c r="AM830" s="573">
        <v>44690</v>
      </c>
      <c r="AN830" s="573">
        <v>44692</v>
      </c>
      <c r="AO830" s="573">
        <v>44692</v>
      </c>
      <c r="AP830" s="573">
        <v>44692</v>
      </c>
      <c r="AQ830" s="77" t="s">
        <v>89</v>
      </c>
      <c r="AR830" s="77"/>
      <c r="AS830" s="77" t="s">
        <v>4123</v>
      </c>
      <c r="AT830" s="78"/>
      <c r="AU830" s="78"/>
      <c r="AV830" s="78"/>
      <c r="AW830" s="77" t="s">
        <v>1198</v>
      </c>
      <c r="AX830" s="77" t="s">
        <v>116</v>
      </c>
      <c r="AY830" s="576">
        <v>4295</v>
      </c>
      <c r="AZ830" s="576"/>
      <c r="BA830" s="576"/>
      <c r="BB830" s="576"/>
      <c r="BC830" s="576"/>
      <c r="BD830" s="576"/>
      <c r="BE830" s="77">
        <f t="shared" si="113"/>
        <v>20</v>
      </c>
      <c r="BF830" s="77">
        <f t="shared" si="106"/>
        <v>5</v>
      </c>
      <c r="BG830" s="77">
        <f t="shared" si="107"/>
        <v>2022</v>
      </c>
      <c r="BH830" s="89"/>
    </row>
    <row r="831" spans="1:60">
      <c r="A831" s="77" t="s">
        <v>428</v>
      </c>
      <c r="B831" s="77" t="s">
        <v>2132</v>
      </c>
      <c r="C831" s="77" t="s">
        <v>4125</v>
      </c>
      <c r="D831" s="78">
        <v>44678</v>
      </c>
      <c r="E831" s="77" t="s">
        <v>4126</v>
      </c>
      <c r="F831" s="77" t="s">
        <v>2135</v>
      </c>
      <c r="G831" s="77" t="s">
        <v>2147</v>
      </c>
      <c r="H831" s="77" t="s">
        <v>2148</v>
      </c>
      <c r="I831" s="77" t="s">
        <v>531</v>
      </c>
      <c r="J831" s="77" t="s">
        <v>110</v>
      </c>
      <c r="K831" s="77">
        <v>91761</v>
      </c>
      <c r="L831" s="77" t="s">
        <v>3122</v>
      </c>
      <c r="M831" s="77" t="s">
        <v>4127</v>
      </c>
      <c r="N831" s="77" t="s">
        <v>4128</v>
      </c>
      <c r="O831" s="77" t="s">
        <v>1654</v>
      </c>
      <c r="P831" s="77">
        <v>83202</v>
      </c>
      <c r="Q831" s="77" t="s">
        <v>1267</v>
      </c>
      <c r="R831" s="77"/>
      <c r="S831" s="77"/>
      <c r="T831" s="77"/>
      <c r="U831" s="77">
        <v>30390456</v>
      </c>
      <c r="V831" s="142">
        <v>14.75</v>
      </c>
      <c r="W831" s="77" t="s">
        <v>2552</v>
      </c>
      <c r="X831" s="77">
        <v>400</v>
      </c>
      <c r="Y831" s="77">
        <v>768</v>
      </c>
      <c r="Z831" s="77">
        <v>24</v>
      </c>
      <c r="AA831" s="89">
        <f t="shared" si="108"/>
        <v>0.30719999999999997</v>
      </c>
      <c r="AB831" s="77" t="s">
        <v>88</v>
      </c>
      <c r="AC831" s="78">
        <v>44712</v>
      </c>
      <c r="AD831" s="77"/>
      <c r="AE831" s="77" t="s">
        <v>2142</v>
      </c>
      <c r="AF831" s="77" t="str">
        <f t="shared" si="109"/>
        <v>CA1006427152T</v>
      </c>
      <c r="AG831" s="77">
        <f t="shared" si="110"/>
        <v>768</v>
      </c>
      <c r="AH831" s="77">
        <f t="shared" si="111"/>
        <v>24</v>
      </c>
      <c r="AI831" s="89">
        <f t="shared" si="112"/>
        <v>0.30719999999999997</v>
      </c>
      <c r="AJ831" s="77" t="s">
        <v>2143</v>
      </c>
      <c r="AK831" s="77" t="s">
        <v>4125</v>
      </c>
      <c r="AL831" s="573">
        <v>44690</v>
      </c>
      <c r="AM831" s="573">
        <v>44690</v>
      </c>
      <c r="AN831" s="573">
        <v>44692</v>
      </c>
      <c r="AO831" s="78">
        <v>44692</v>
      </c>
      <c r="AP831" s="78">
        <v>44692</v>
      </c>
      <c r="AQ831" s="77" t="s">
        <v>89</v>
      </c>
      <c r="AR831" s="77"/>
      <c r="AS831" s="77" t="s">
        <v>4125</v>
      </c>
      <c r="AT831" s="78"/>
      <c r="AU831" s="78"/>
      <c r="AV831" s="78"/>
      <c r="AW831" s="77" t="s">
        <v>1198</v>
      </c>
      <c r="AX831" s="77" t="s">
        <v>116</v>
      </c>
      <c r="AY831" s="576">
        <v>4295.45</v>
      </c>
      <c r="AZ831" s="576"/>
      <c r="BA831" s="576"/>
      <c r="BB831" s="576"/>
      <c r="BC831" s="576"/>
      <c r="BD831" s="576"/>
      <c r="BE831" s="77">
        <f t="shared" si="113"/>
        <v>20</v>
      </c>
      <c r="BF831" s="77">
        <f t="shared" si="106"/>
        <v>5</v>
      </c>
      <c r="BG831" s="77">
        <f t="shared" si="107"/>
        <v>2022</v>
      </c>
      <c r="BH831" s="89"/>
    </row>
    <row r="832" spans="1:60">
      <c r="A832" s="77" t="s">
        <v>428</v>
      </c>
      <c r="B832" s="77" t="s">
        <v>56</v>
      </c>
      <c r="C832" s="142" t="s">
        <v>4129</v>
      </c>
      <c r="D832" s="78">
        <v>44680</v>
      </c>
      <c r="E832" s="142" t="s">
        <v>3697</v>
      </c>
      <c r="F832" s="77" t="s">
        <v>2135</v>
      </c>
      <c r="G832" s="77" t="s">
        <v>2147</v>
      </c>
      <c r="H832" s="77" t="s">
        <v>2148</v>
      </c>
      <c r="I832" s="77" t="s">
        <v>531</v>
      </c>
      <c r="J832" s="77" t="s">
        <v>110</v>
      </c>
      <c r="K832" s="77">
        <v>91761</v>
      </c>
      <c r="L832" s="142" t="s">
        <v>3698</v>
      </c>
      <c r="M832" s="142" t="s">
        <v>1093</v>
      </c>
      <c r="N832" s="77" t="s">
        <v>435</v>
      </c>
      <c r="O832" s="77" t="s">
        <v>268</v>
      </c>
      <c r="P832" s="77">
        <v>64120</v>
      </c>
      <c r="Q832" s="77" t="s">
        <v>1267</v>
      </c>
      <c r="R832" s="77" t="s">
        <v>673</v>
      </c>
      <c r="S832" s="77" t="s">
        <v>3700</v>
      </c>
      <c r="T832" s="77" t="s">
        <v>269</v>
      </c>
      <c r="U832" s="142">
        <v>30390156</v>
      </c>
      <c r="V832" s="142">
        <v>14.75</v>
      </c>
      <c r="W832" s="142" t="s">
        <v>2183</v>
      </c>
      <c r="X832" s="77">
        <v>400</v>
      </c>
      <c r="Y832" s="142">
        <v>640</v>
      </c>
      <c r="Z832" s="142">
        <v>22</v>
      </c>
      <c r="AA832" s="89">
        <f t="shared" si="108"/>
        <v>0.25600000000000001</v>
      </c>
      <c r="AB832" s="142" t="s">
        <v>88</v>
      </c>
      <c r="AC832" s="78">
        <v>44712</v>
      </c>
      <c r="AD832" s="77"/>
      <c r="AE832" s="77" t="s">
        <v>2142</v>
      </c>
      <c r="AF832" s="77" t="str">
        <f t="shared" si="109"/>
        <v>CA3301042931T</v>
      </c>
      <c r="AG832" s="77">
        <f t="shared" si="110"/>
        <v>640</v>
      </c>
      <c r="AH832" s="77">
        <f t="shared" si="111"/>
        <v>22</v>
      </c>
      <c r="AI832" s="89">
        <f t="shared" si="112"/>
        <v>0.25600000000000001</v>
      </c>
      <c r="AJ832" s="77" t="s">
        <v>2143</v>
      </c>
      <c r="AK832" s="142" t="s">
        <v>4129</v>
      </c>
      <c r="AL832" s="573">
        <v>44690</v>
      </c>
      <c r="AM832" s="573">
        <v>44690</v>
      </c>
      <c r="AN832" s="573">
        <v>44692</v>
      </c>
      <c r="AO832" s="78">
        <v>44692</v>
      </c>
      <c r="AP832" s="78">
        <v>44692</v>
      </c>
      <c r="AQ832" s="77" t="s">
        <v>89</v>
      </c>
      <c r="AR832" s="142"/>
      <c r="AS832" s="142" t="s">
        <v>4129</v>
      </c>
      <c r="AT832" s="78"/>
      <c r="AU832" s="78"/>
      <c r="AV832" s="78"/>
      <c r="AW832" s="142" t="s">
        <v>1198</v>
      </c>
      <c r="AX832" s="77" t="s">
        <v>116</v>
      </c>
      <c r="AY832" s="576">
        <v>5342.05</v>
      </c>
      <c r="AZ832" s="576"/>
      <c r="BA832" s="576"/>
      <c r="BB832" s="576"/>
      <c r="BC832" s="576"/>
      <c r="BD832" s="576"/>
      <c r="BE832" s="77">
        <f t="shared" si="113"/>
        <v>20</v>
      </c>
      <c r="BF832" s="77">
        <f t="shared" si="106"/>
        <v>5</v>
      </c>
      <c r="BG832" s="77">
        <f t="shared" si="107"/>
        <v>2022</v>
      </c>
      <c r="BH832" s="89"/>
    </row>
    <row r="833" spans="1:60">
      <c r="A833" s="77" t="s">
        <v>428</v>
      </c>
      <c r="B833" s="77" t="s">
        <v>230</v>
      </c>
      <c r="C833" s="77" t="s">
        <v>4130</v>
      </c>
      <c r="D833" s="78">
        <v>44679</v>
      </c>
      <c r="E833" s="77" t="s">
        <v>4131</v>
      </c>
      <c r="F833" s="77" t="s">
        <v>2135</v>
      </c>
      <c r="G833" s="77" t="s">
        <v>2147</v>
      </c>
      <c r="H833" s="77" t="s">
        <v>2148</v>
      </c>
      <c r="I833" s="77" t="s">
        <v>531</v>
      </c>
      <c r="J833" s="77" t="s">
        <v>110</v>
      </c>
      <c r="K833" s="77">
        <v>91761</v>
      </c>
      <c r="L833" s="77" t="s">
        <v>2253</v>
      </c>
      <c r="M833" s="142" t="s">
        <v>4074</v>
      </c>
      <c r="N833" s="77" t="s">
        <v>360</v>
      </c>
      <c r="O833" s="77" t="s">
        <v>361</v>
      </c>
      <c r="P833" s="77">
        <v>89118</v>
      </c>
      <c r="Q833" s="77" t="s">
        <v>1267</v>
      </c>
      <c r="R833" s="77"/>
      <c r="S833" s="77"/>
      <c r="T833" s="77"/>
      <c r="U833" s="77">
        <v>30390456</v>
      </c>
      <c r="V833" s="142">
        <v>14.75</v>
      </c>
      <c r="W833" s="77" t="s">
        <v>2552</v>
      </c>
      <c r="X833" s="77">
        <v>400</v>
      </c>
      <c r="Y833" s="77">
        <v>832</v>
      </c>
      <c r="Z833" s="77">
        <v>26</v>
      </c>
      <c r="AA833" s="89">
        <f t="shared" si="108"/>
        <v>0.33279999999999998</v>
      </c>
      <c r="AB833" s="77" t="s">
        <v>88</v>
      </c>
      <c r="AC833" s="78">
        <v>44712</v>
      </c>
      <c r="AD833" s="77"/>
      <c r="AE833" s="77" t="s">
        <v>2142</v>
      </c>
      <c r="AF833" s="77" t="str">
        <f t="shared" si="109"/>
        <v>CA9363042801T</v>
      </c>
      <c r="AG833" s="77">
        <f t="shared" si="110"/>
        <v>832</v>
      </c>
      <c r="AH833" s="77">
        <f t="shared" si="111"/>
        <v>26</v>
      </c>
      <c r="AI833" s="89">
        <f t="shared" si="112"/>
        <v>0.33279999999999998</v>
      </c>
      <c r="AJ833" s="77" t="s">
        <v>2143</v>
      </c>
      <c r="AK833" s="77" t="s">
        <v>4130</v>
      </c>
      <c r="AL833" s="573">
        <v>44691</v>
      </c>
      <c r="AM833" s="78">
        <v>44691</v>
      </c>
      <c r="AN833" s="573">
        <v>44692</v>
      </c>
      <c r="AO833" s="573">
        <v>44692</v>
      </c>
      <c r="AP833" s="573">
        <v>44692</v>
      </c>
      <c r="AQ833" s="77" t="s">
        <v>89</v>
      </c>
      <c r="AR833" s="77"/>
      <c r="AS833" s="77" t="s">
        <v>4130</v>
      </c>
      <c r="AT833" s="78"/>
      <c r="AU833" s="78"/>
      <c r="AV833" s="78"/>
      <c r="AW833" s="77" t="s">
        <v>1198</v>
      </c>
      <c r="AX833" s="77" t="s">
        <v>116</v>
      </c>
      <c r="AY833" s="576">
        <v>1477.27</v>
      </c>
      <c r="AZ833" s="576"/>
      <c r="BA833" s="576"/>
      <c r="BB833" s="576"/>
      <c r="BC833" s="576"/>
      <c r="BD833" s="576"/>
      <c r="BE833" s="77">
        <f t="shared" si="113"/>
        <v>20</v>
      </c>
      <c r="BF833" s="77">
        <f t="shared" si="106"/>
        <v>5</v>
      </c>
      <c r="BG833" s="77">
        <f t="shared" si="107"/>
        <v>2022</v>
      </c>
      <c r="BH833" s="89"/>
    </row>
    <row r="834" spans="1:60">
      <c r="A834" s="77" t="s">
        <v>428</v>
      </c>
      <c r="B834" s="77" t="s">
        <v>230</v>
      </c>
      <c r="C834" s="77" t="s">
        <v>4132</v>
      </c>
      <c r="D834" s="78">
        <v>44679</v>
      </c>
      <c r="E834" s="77" t="s">
        <v>4131</v>
      </c>
      <c r="F834" s="77" t="s">
        <v>2135</v>
      </c>
      <c r="G834" s="77" t="s">
        <v>2147</v>
      </c>
      <c r="H834" s="77" t="s">
        <v>2148</v>
      </c>
      <c r="I834" s="77" t="s">
        <v>531</v>
      </c>
      <c r="J834" s="77" t="s">
        <v>110</v>
      </c>
      <c r="K834" s="77">
        <v>91761</v>
      </c>
      <c r="L834" s="77" t="s">
        <v>2253</v>
      </c>
      <c r="M834" s="142" t="s">
        <v>4074</v>
      </c>
      <c r="N834" s="77" t="s">
        <v>360</v>
      </c>
      <c r="O834" s="77" t="s">
        <v>361</v>
      </c>
      <c r="P834" s="77">
        <v>89118</v>
      </c>
      <c r="Q834" s="77" t="s">
        <v>1267</v>
      </c>
      <c r="R834" s="77"/>
      <c r="S834" s="77"/>
      <c r="T834" s="77"/>
      <c r="U834" s="77">
        <v>30390456</v>
      </c>
      <c r="V834" s="142">
        <v>14.75</v>
      </c>
      <c r="W834" s="77" t="s">
        <v>2552</v>
      </c>
      <c r="X834" s="77">
        <v>400</v>
      </c>
      <c r="Y834" s="77">
        <v>832</v>
      </c>
      <c r="Z834" s="77">
        <v>26</v>
      </c>
      <c r="AA834" s="89">
        <f t="shared" si="108"/>
        <v>0.33279999999999998</v>
      </c>
      <c r="AB834" s="77" t="s">
        <v>88</v>
      </c>
      <c r="AC834" s="78">
        <v>44712</v>
      </c>
      <c r="AD834" s="77"/>
      <c r="AE834" s="77" t="s">
        <v>2142</v>
      </c>
      <c r="AF834" s="77" t="str">
        <f t="shared" si="109"/>
        <v>CA9363042802T</v>
      </c>
      <c r="AG834" s="77">
        <f t="shared" si="110"/>
        <v>832</v>
      </c>
      <c r="AH834" s="77">
        <f t="shared" si="111"/>
        <v>26</v>
      </c>
      <c r="AI834" s="89">
        <f t="shared" si="112"/>
        <v>0.33279999999999998</v>
      </c>
      <c r="AJ834" s="77" t="s">
        <v>2143</v>
      </c>
      <c r="AK834" s="77" t="s">
        <v>4132</v>
      </c>
      <c r="AL834" s="573">
        <v>44691</v>
      </c>
      <c r="AM834" s="78">
        <v>44691</v>
      </c>
      <c r="AN834" s="573">
        <v>44692</v>
      </c>
      <c r="AO834" s="573">
        <v>44692</v>
      </c>
      <c r="AP834" s="573">
        <v>44692</v>
      </c>
      <c r="AQ834" s="77" t="s">
        <v>89</v>
      </c>
      <c r="AR834" s="77"/>
      <c r="AS834" s="77" t="s">
        <v>4132</v>
      </c>
      <c r="AT834" s="78"/>
      <c r="AU834" s="78"/>
      <c r="AV834" s="78"/>
      <c r="AW834" s="77" t="s">
        <v>1198</v>
      </c>
      <c r="AX834" s="77" t="s">
        <v>116</v>
      </c>
      <c r="AY834" s="576">
        <v>1477.27</v>
      </c>
      <c r="AZ834" s="576"/>
      <c r="BA834" s="576"/>
      <c r="BB834" s="576"/>
      <c r="BC834" s="576"/>
      <c r="BD834" s="576"/>
      <c r="BE834" s="77">
        <f t="shared" si="113"/>
        <v>20</v>
      </c>
      <c r="BF834" s="77">
        <f t="shared" si="106"/>
        <v>5</v>
      </c>
      <c r="BG834" s="77">
        <f t="shared" si="107"/>
        <v>2022</v>
      </c>
      <c r="BH834" s="89"/>
    </row>
    <row r="835" spans="1:60">
      <c r="A835" s="77" t="s">
        <v>428</v>
      </c>
      <c r="B835" s="77" t="s">
        <v>230</v>
      </c>
      <c r="C835" s="142" t="s">
        <v>4133</v>
      </c>
      <c r="D835" s="78">
        <v>44680</v>
      </c>
      <c r="E835" s="142" t="s">
        <v>3950</v>
      </c>
      <c r="F835" s="77" t="s">
        <v>2135</v>
      </c>
      <c r="G835" s="77" t="s">
        <v>2136</v>
      </c>
      <c r="H835" s="77" t="s">
        <v>2137</v>
      </c>
      <c r="I835" s="77" t="s">
        <v>2138</v>
      </c>
      <c r="J835" s="77" t="s">
        <v>110</v>
      </c>
      <c r="K835" s="77">
        <v>90248</v>
      </c>
      <c r="L835" s="142" t="s">
        <v>525</v>
      </c>
      <c r="M835" s="142" t="s">
        <v>3951</v>
      </c>
      <c r="N835" s="77" t="s">
        <v>213</v>
      </c>
      <c r="O835" s="77" t="s">
        <v>205</v>
      </c>
      <c r="P835" s="77">
        <v>85210</v>
      </c>
      <c r="Q835" s="77" t="s">
        <v>1267</v>
      </c>
      <c r="R835" s="77" t="s">
        <v>1004</v>
      </c>
      <c r="S835" s="77"/>
      <c r="T835" s="77" t="s">
        <v>1006</v>
      </c>
      <c r="U835" s="142">
        <v>30390456</v>
      </c>
      <c r="V835" s="142">
        <v>14.75</v>
      </c>
      <c r="W835" s="142" t="s">
        <v>2552</v>
      </c>
      <c r="X835" s="77">
        <v>400</v>
      </c>
      <c r="Y835" s="142">
        <v>672</v>
      </c>
      <c r="Z835" s="142">
        <v>21</v>
      </c>
      <c r="AA835" s="89">
        <f t="shared" si="108"/>
        <v>0.26879999999999998</v>
      </c>
      <c r="AB835" s="142" t="s">
        <v>70</v>
      </c>
      <c r="AC835" s="78">
        <v>44712</v>
      </c>
      <c r="AD835" s="77"/>
      <c r="AE835" s="77" t="s">
        <v>2142</v>
      </c>
      <c r="AF835" s="77" t="str">
        <f t="shared" si="109"/>
        <v>CA8331042913T</v>
      </c>
      <c r="AG835" s="77">
        <f t="shared" si="110"/>
        <v>672</v>
      </c>
      <c r="AH835" s="77">
        <f t="shared" si="111"/>
        <v>21</v>
      </c>
      <c r="AI835" s="89">
        <f t="shared" si="112"/>
        <v>0.26879999999999998</v>
      </c>
      <c r="AJ835" s="77" t="s">
        <v>2143</v>
      </c>
      <c r="AK835" s="142" t="s">
        <v>4133</v>
      </c>
      <c r="AL835" s="573">
        <v>44691</v>
      </c>
      <c r="AM835" s="78">
        <v>44691</v>
      </c>
      <c r="AN835" s="573">
        <v>44692</v>
      </c>
      <c r="AO835" s="78">
        <v>44692</v>
      </c>
      <c r="AP835" s="78">
        <v>44692</v>
      </c>
      <c r="AQ835" s="77" t="s">
        <v>89</v>
      </c>
      <c r="AR835" s="142"/>
      <c r="AS835" s="142" t="s">
        <v>4133</v>
      </c>
      <c r="AT835" s="78"/>
      <c r="AU835" s="78"/>
      <c r="AV835" s="78"/>
      <c r="AW835" s="142" t="s">
        <v>1198</v>
      </c>
      <c r="AX835" s="77" t="s">
        <v>116</v>
      </c>
      <c r="AY835" s="576">
        <v>1680</v>
      </c>
      <c r="AZ835" s="576"/>
      <c r="BA835" s="576"/>
      <c r="BB835" s="576"/>
      <c r="BC835" s="576"/>
      <c r="BD835" s="576"/>
      <c r="BE835" s="77">
        <f t="shared" si="113"/>
        <v>20</v>
      </c>
      <c r="BF835" s="77">
        <f t="shared" si="106"/>
        <v>5</v>
      </c>
      <c r="BG835" s="77">
        <f t="shared" si="107"/>
        <v>2022</v>
      </c>
      <c r="BH835" s="89"/>
    </row>
    <row r="836" spans="1:60">
      <c r="A836" s="77" t="s">
        <v>428</v>
      </c>
      <c r="B836" s="77" t="s">
        <v>2132</v>
      </c>
      <c r="C836" s="77" t="s">
        <v>4134</v>
      </c>
      <c r="D836" s="78">
        <v>44678</v>
      </c>
      <c r="E836" s="77" t="s">
        <v>4091</v>
      </c>
      <c r="F836" s="77" t="s">
        <v>2135</v>
      </c>
      <c r="G836" s="77" t="s">
        <v>2147</v>
      </c>
      <c r="H836" s="77" t="s">
        <v>2148</v>
      </c>
      <c r="I836" s="77" t="s">
        <v>531</v>
      </c>
      <c r="J836" s="77" t="s">
        <v>110</v>
      </c>
      <c r="K836" s="77">
        <v>91761</v>
      </c>
      <c r="L836" s="77" t="s">
        <v>2209</v>
      </c>
      <c r="M836" s="77" t="s">
        <v>4041</v>
      </c>
      <c r="N836" s="77" t="s">
        <v>3969</v>
      </c>
      <c r="O836" s="77" t="s">
        <v>110</v>
      </c>
      <c r="P836" s="77">
        <v>92507</v>
      </c>
      <c r="Q836" s="77" t="s">
        <v>1267</v>
      </c>
      <c r="R836" s="77" t="s">
        <v>4042</v>
      </c>
      <c r="S836" s="77"/>
      <c r="T836" s="77" t="s">
        <v>4043</v>
      </c>
      <c r="U836" s="77">
        <v>30390456</v>
      </c>
      <c r="V836" s="142">
        <v>14.75</v>
      </c>
      <c r="W836" s="77" t="s">
        <v>2552</v>
      </c>
      <c r="X836" s="77">
        <v>400</v>
      </c>
      <c r="Y836" s="77">
        <v>640</v>
      </c>
      <c r="Z836" s="77">
        <v>20</v>
      </c>
      <c r="AA836" s="89">
        <f t="shared" si="108"/>
        <v>0.25600000000000001</v>
      </c>
      <c r="AB836" s="77" t="s">
        <v>88</v>
      </c>
      <c r="AC836" s="78">
        <v>44712</v>
      </c>
      <c r="AD836" s="77"/>
      <c r="AE836" s="77" t="s">
        <v>2142</v>
      </c>
      <c r="AF836" s="77" t="str">
        <f t="shared" si="109"/>
        <v>CA7251427149T</v>
      </c>
      <c r="AG836" s="77">
        <f t="shared" si="110"/>
        <v>640</v>
      </c>
      <c r="AH836" s="77">
        <f t="shared" si="111"/>
        <v>20</v>
      </c>
      <c r="AI836" s="89">
        <f t="shared" si="112"/>
        <v>0.25600000000000001</v>
      </c>
      <c r="AJ836" s="77" t="s">
        <v>2143</v>
      </c>
      <c r="AK836" s="77" t="s">
        <v>4134</v>
      </c>
      <c r="AL836" s="573">
        <v>44692</v>
      </c>
      <c r="AM836" s="78">
        <v>44692</v>
      </c>
      <c r="AN836" s="573">
        <v>44692</v>
      </c>
      <c r="AO836" s="573">
        <v>44692</v>
      </c>
      <c r="AP836" s="573">
        <v>44692</v>
      </c>
      <c r="AQ836" s="77" t="s">
        <v>89</v>
      </c>
      <c r="AR836" s="77"/>
      <c r="AS836" s="77" t="s">
        <v>4134</v>
      </c>
      <c r="AT836" s="78"/>
      <c r="AU836" s="78"/>
      <c r="AV836" s="78"/>
      <c r="AW836" s="77" t="s">
        <v>1198</v>
      </c>
      <c r="AX836" s="77" t="s">
        <v>116</v>
      </c>
      <c r="AY836" s="576">
        <v>504</v>
      </c>
      <c r="AZ836" s="576"/>
      <c r="BA836" s="576"/>
      <c r="BB836" s="576"/>
      <c r="BC836" s="576"/>
      <c r="BD836" s="576"/>
      <c r="BE836" s="77">
        <f t="shared" si="113"/>
        <v>20</v>
      </c>
      <c r="BF836" s="77">
        <f t="shared" si="106"/>
        <v>5</v>
      </c>
      <c r="BG836" s="77">
        <f t="shared" si="107"/>
        <v>2022</v>
      </c>
      <c r="BH836" s="89"/>
    </row>
    <row r="837" spans="1:60">
      <c r="A837" s="77" t="s">
        <v>428</v>
      </c>
      <c r="B837" s="77" t="s">
        <v>2132</v>
      </c>
      <c r="C837" s="77" t="s">
        <v>4135</v>
      </c>
      <c r="D837" s="78">
        <v>44678</v>
      </c>
      <c r="E837" s="77" t="s">
        <v>4091</v>
      </c>
      <c r="F837" s="77" t="s">
        <v>2135</v>
      </c>
      <c r="G837" s="77" t="s">
        <v>2147</v>
      </c>
      <c r="H837" s="77" t="s">
        <v>2148</v>
      </c>
      <c r="I837" s="77" t="s">
        <v>531</v>
      </c>
      <c r="J837" s="77" t="s">
        <v>110</v>
      </c>
      <c r="K837" s="77">
        <v>91761</v>
      </c>
      <c r="L837" s="77" t="s">
        <v>2209</v>
      </c>
      <c r="M837" s="77" t="s">
        <v>4041</v>
      </c>
      <c r="N837" s="77" t="s">
        <v>3969</v>
      </c>
      <c r="O837" s="77" t="s">
        <v>110</v>
      </c>
      <c r="P837" s="77">
        <v>92507</v>
      </c>
      <c r="Q837" s="77" t="s">
        <v>1267</v>
      </c>
      <c r="R837" s="77" t="s">
        <v>4042</v>
      </c>
      <c r="S837" s="77"/>
      <c r="T837" s="77" t="s">
        <v>4043</v>
      </c>
      <c r="U837" s="77">
        <v>30390456</v>
      </c>
      <c r="V837" s="142">
        <v>14.75</v>
      </c>
      <c r="W837" s="77" t="s">
        <v>2552</v>
      </c>
      <c r="X837" s="77">
        <v>400</v>
      </c>
      <c r="Y837" s="77">
        <v>640</v>
      </c>
      <c r="Z837" s="77">
        <v>20</v>
      </c>
      <c r="AA837" s="89">
        <f t="shared" si="108"/>
        <v>0.25600000000000001</v>
      </c>
      <c r="AB837" s="77" t="s">
        <v>88</v>
      </c>
      <c r="AC837" s="78">
        <v>44712</v>
      </c>
      <c r="AD837" s="77"/>
      <c r="AE837" s="77" t="s">
        <v>2142</v>
      </c>
      <c r="AF837" s="77" t="str">
        <f t="shared" si="109"/>
        <v>CA7251427150T</v>
      </c>
      <c r="AG837" s="77">
        <f t="shared" si="110"/>
        <v>640</v>
      </c>
      <c r="AH837" s="77">
        <f t="shared" si="111"/>
        <v>20</v>
      </c>
      <c r="AI837" s="89">
        <f t="shared" si="112"/>
        <v>0.25600000000000001</v>
      </c>
      <c r="AJ837" s="77" t="s">
        <v>2143</v>
      </c>
      <c r="AK837" s="77" t="s">
        <v>4135</v>
      </c>
      <c r="AL837" s="573">
        <v>44692</v>
      </c>
      <c r="AM837" s="573">
        <v>44692</v>
      </c>
      <c r="AN837" s="573">
        <v>44692</v>
      </c>
      <c r="AO837" s="573">
        <v>44692</v>
      </c>
      <c r="AP837" s="573">
        <v>44692</v>
      </c>
      <c r="AQ837" s="77" t="s">
        <v>89</v>
      </c>
      <c r="AR837" s="77"/>
      <c r="AS837" s="77" t="s">
        <v>4135</v>
      </c>
      <c r="AT837" s="78"/>
      <c r="AU837" s="78"/>
      <c r="AV837" s="78"/>
      <c r="AW837" s="77" t="s">
        <v>1198</v>
      </c>
      <c r="AX837" s="77" t="s">
        <v>116</v>
      </c>
      <c r="AY837" s="576">
        <v>504</v>
      </c>
      <c r="AZ837" s="576"/>
      <c r="BA837" s="576"/>
      <c r="BB837" s="576"/>
      <c r="BC837" s="576"/>
      <c r="BD837" s="576"/>
      <c r="BE837" s="77">
        <f t="shared" si="113"/>
        <v>20</v>
      </c>
      <c r="BF837" s="77">
        <f t="shared" si="106"/>
        <v>5</v>
      </c>
      <c r="BG837" s="77">
        <f t="shared" si="107"/>
        <v>2022</v>
      </c>
      <c r="BH837" s="89"/>
    </row>
    <row r="838" spans="1:60">
      <c r="A838" s="77" t="s">
        <v>428</v>
      </c>
      <c r="B838" s="77" t="s">
        <v>230</v>
      </c>
      <c r="C838" s="77" t="s">
        <v>4136</v>
      </c>
      <c r="D838" s="78">
        <v>44680</v>
      </c>
      <c r="E838" s="77" t="s">
        <v>3918</v>
      </c>
      <c r="F838" s="77" t="s">
        <v>2135</v>
      </c>
      <c r="G838" s="77" t="s">
        <v>2136</v>
      </c>
      <c r="H838" s="77" t="s">
        <v>2137</v>
      </c>
      <c r="I838" s="77" t="s">
        <v>2138</v>
      </c>
      <c r="J838" s="77" t="s">
        <v>110</v>
      </c>
      <c r="K838" s="77">
        <v>90248</v>
      </c>
      <c r="L838" s="77" t="s">
        <v>525</v>
      </c>
      <c r="M838" s="142" t="s">
        <v>3919</v>
      </c>
      <c r="N838" s="77" t="s">
        <v>531</v>
      </c>
      <c r="O838" s="77" t="s">
        <v>110</v>
      </c>
      <c r="P838" s="77">
        <v>91764</v>
      </c>
      <c r="Q838" s="77" t="s">
        <v>1267</v>
      </c>
      <c r="R838" s="77" t="s">
        <v>1004</v>
      </c>
      <c r="S838" s="77"/>
      <c r="T838" s="77" t="s">
        <v>1006</v>
      </c>
      <c r="U838" s="77">
        <v>30390456</v>
      </c>
      <c r="V838" s="142">
        <v>14.75</v>
      </c>
      <c r="W838" s="77" t="s">
        <v>2552</v>
      </c>
      <c r="X838" s="77">
        <v>400</v>
      </c>
      <c r="Y838" s="77">
        <v>416</v>
      </c>
      <c r="Z838" s="77">
        <v>13</v>
      </c>
      <c r="AA838" s="89">
        <f t="shared" si="108"/>
        <v>0.16639999999999999</v>
      </c>
      <c r="AB838" s="77" t="s">
        <v>70</v>
      </c>
      <c r="AC838" s="78">
        <v>44712</v>
      </c>
      <c r="AD838" s="77"/>
      <c r="AE838" s="77" t="s">
        <v>2142</v>
      </c>
      <c r="AF838" s="77" t="str">
        <f t="shared" si="109"/>
        <v>CA8331042923T</v>
      </c>
      <c r="AG838" s="77">
        <f t="shared" si="110"/>
        <v>416</v>
      </c>
      <c r="AH838" s="77">
        <f t="shared" si="111"/>
        <v>13</v>
      </c>
      <c r="AI838" s="89">
        <f t="shared" si="112"/>
        <v>0.16639999999999999</v>
      </c>
      <c r="AJ838" s="77" t="s">
        <v>2143</v>
      </c>
      <c r="AK838" s="77" t="s">
        <v>4136</v>
      </c>
      <c r="AL838" s="573">
        <v>44692</v>
      </c>
      <c r="AM838" s="573">
        <v>44692</v>
      </c>
      <c r="AN838" s="573">
        <v>44692</v>
      </c>
      <c r="AO838" s="78">
        <v>44692</v>
      </c>
      <c r="AP838" s="78">
        <v>44692</v>
      </c>
      <c r="AQ838" s="77" t="s">
        <v>89</v>
      </c>
      <c r="AR838" s="77" t="s">
        <v>4106</v>
      </c>
      <c r="AS838" s="77" t="s">
        <v>4136</v>
      </c>
      <c r="AT838" s="78"/>
      <c r="AU838" s="78"/>
      <c r="AV838" s="78"/>
      <c r="AW838" s="77" t="s">
        <v>1198</v>
      </c>
      <c r="AX838" s="77" t="s">
        <v>116</v>
      </c>
      <c r="AY838" s="576">
        <v>616</v>
      </c>
      <c r="AZ838" s="576"/>
      <c r="BA838" s="576"/>
      <c r="BB838" s="576"/>
      <c r="BC838" s="576"/>
      <c r="BD838" s="576"/>
      <c r="BE838" s="77">
        <f t="shared" si="113"/>
        <v>20</v>
      </c>
      <c r="BF838" s="77">
        <f t="shared" si="106"/>
        <v>5</v>
      </c>
      <c r="BG838" s="77">
        <f t="shared" si="107"/>
        <v>2022</v>
      </c>
      <c r="BH838" s="89"/>
    </row>
    <row r="839" spans="1:60">
      <c r="A839" s="77" t="s">
        <v>428</v>
      </c>
      <c r="B839" s="77" t="s">
        <v>56</v>
      </c>
      <c r="C839" s="77" t="s">
        <v>4137</v>
      </c>
      <c r="D839" s="78">
        <v>44678</v>
      </c>
      <c r="E839" s="77" t="s">
        <v>3816</v>
      </c>
      <c r="F839" s="77" t="s">
        <v>2135</v>
      </c>
      <c r="G839" s="77" t="s">
        <v>2147</v>
      </c>
      <c r="H839" s="77" t="s">
        <v>2148</v>
      </c>
      <c r="I839" s="77" t="s">
        <v>531</v>
      </c>
      <c r="J839" s="77" t="s">
        <v>110</v>
      </c>
      <c r="K839" s="77">
        <v>91761</v>
      </c>
      <c r="L839" s="77" t="s">
        <v>1701</v>
      </c>
      <c r="M839" s="77" t="s">
        <v>1195</v>
      </c>
      <c r="N839" s="77" t="s">
        <v>1196</v>
      </c>
      <c r="O839" s="77" t="s">
        <v>110</v>
      </c>
      <c r="P839" s="77">
        <v>92407</v>
      </c>
      <c r="Q839" s="77" t="s">
        <v>1267</v>
      </c>
      <c r="R839" s="77"/>
      <c r="S839" s="77"/>
      <c r="T839" s="77"/>
      <c r="U839" s="77">
        <v>30390256</v>
      </c>
      <c r="V839" s="142">
        <v>14.75</v>
      </c>
      <c r="W839" s="77" t="s">
        <v>3787</v>
      </c>
      <c r="X839" s="77">
        <v>400</v>
      </c>
      <c r="Y839" s="77">
        <v>624</v>
      </c>
      <c r="Z839" s="77">
        <v>24</v>
      </c>
      <c r="AA839" s="89">
        <f t="shared" si="108"/>
        <v>0.24959999999999999</v>
      </c>
      <c r="AB839" s="77" t="s">
        <v>70</v>
      </c>
      <c r="AC839" s="78">
        <v>44712</v>
      </c>
      <c r="AD839" s="77"/>
      <c r="AE839" s="77" t="s">
        <v>2142</v>
      </c>
      <c r="AF839" s="77" t="str">
        <f t="shared" si="109"/>
        <v>CA2022042730T</v>
      </c>
      <c r="AG839" s="77">
        <f t="shared" si="110"/>
        <v>624</v>
      </c>
      <c r="AH839" s="77">
        <f t="shared" si="111"/>
        <v>24</v>
      </c>
      <c r="AI839" s="89">
        <f t="shared" si="112"/>
        <v>0.24959999999999999</v>
      </c>
      <c r="AJ839" s="77" t="s">
        <v>2143</v>
      </c>
      <c r="AK839" s="77" t="s">
        <v>4137</v>
      </c>
      <c r="AL839" s="573">
        <v>44692</v>
      </c>
      <c r="AM839" s="573">
        <v>44692</v>
      </c>
      <c r="AN839" s="573">
        <v>44692</v>
      </c>
      <c r="AO839" s="78">
        <v>44692</v>
      </c>
      <c r="AP839" s="78">
        <v>44692</v>
      </c>
      <c r="AQ839" s="77" t="s">
        <v>89</v>
      </c>
      <c r="AR839" s="77"/>
      <c r="AS839" s="77" t="s">
        <v>4137</v>
      </c>
      <c r="AT839" s="78"/>
      <c r="AU839" s="78"/>
      <c r="AV839" s="78"/>
      <c r="AW839" s="77" t="s">
        <v>1198</v>
      </c>
      <c r="AX839" s="77" t="s">
        <v>116</v>
      </c>
      <c r="AY839" s="576">
        <v>644</v>
      </c>
      <c r="AZ839" s="576"/>
      <c r="BA839" s="576"/>
      <c r="BB839" s="576"/>
      <c r="BC839" s="576"/>
      <c r="BD839" s="576"/>
      <c r="BE839" s="77">
        <f t="shared" si="113"/>
        <v>20</v>
      </c>
      <c r="BF839" s="77">
        <f t="shared" ref="BF839:BF902" si="114">MONTH(AL839)</f>
        <v>5</v>
      </c>
      <c r="BG839" s="77">
        <f t="shared" ref="BG839:BG902" si="115">YEAR(AL839)</f>
        <v>2022</v>
      </c>
      <c r="BH839" s="89"/>
    </row>
    <row r="840" spans="1:60">
      <c r="A840" s="77" t="s">
        <v>428</v>
      </c>
      <c r="B840" s="77" t="s">
        <v>56</v>
      </c>
      <c r="C840" s="77" t="s">
        <v>4138</v>
      </c>
      <c r="D840" s="78">
        <v>44678</v>
      </c>
      <c r="E840" s="77" t="s">
        <v>3816</v>
      </c>
      <c r="F840" s="77" t="s">
        <v>2135</v>
      </c>
      <c r="G840" s="77" t="s">
        <v>2147</v>
      </c>
      <c r="H840" s="77" t="s">
        <v>2148</v>
      </c>
      <c r="I840" s="77" t="s">
        <v>531</v>
      </c>
      <c r="J840" s="77" t="s">
        <v>110</v>
      </c>
      <c r="K840" s="77">
        <v>91761</v>
      </c>
      <c r="L840" s="77" t="s">
        <v>1701</v>
      </c>
      <c r="M840" s="77" t="s">
        <v>1195</v>
      </c>
      <c r="N840" s="77" t="s">
        <v>1196</v>
      </c>
      <c r="O840" s="77" t="s">
        <v>110</v>
      </c>
      <c r="P840" s="77">
        <v>92407</v>
      </c>
      <c r="Q840" s="77" t="s">
        <v>1267</v>
      </c>
      <c r="R840" s="77"/>
      <c r="S840" s="77"/>
      <c r="T840" s="77"/>
      <c r="U840" s="77">
        <v>30390256</v>
      </c>
      <c r="V840" s="142">
        <v>14.75</v>
      </c>
      <c r="W840" s="77" t="s">
        <v>3787</v>
      </c>
      <c r="X840" s="77">
        <v>400</v>
      </c>
      <c r="Y840" s="77">
        <v>624</v>
      </c>
      <c r="Z840" s="77">
        <v>24</v>
      </c>
      <c r="AA840" s="89">
        <f t="shared" si="108"/>
        <v>0.24959999999999999</v>
      </c>
      <c r="AB840" s="77" t="s">
        <v>70</v>
      </c>
      <c r="AC840" s="78">
        <v>44712</v>
      </c>
      <c r="AD840" s="77"/>
      <c r="AE840" s="77" t="s">
        <v>2142</v>
      </c>
      <c r="AF840" s="77" t="str">
        <f t="shared" si="109"/>
        <v>CA2022042731T</v>
      </c>
      <c r="AG840" s="77">
        <f t="shared" si="110"/>
        <v>624</v>
      </c>
      <c r="AH840" s="77">
        <f t="shared" si="111"/>
        <v>24</v>
      </c>
      <c r="AI840" s="89">
        <f t="shared" si="112"/>
        <v>0.24959999999999999</v>
      </c>
      <c r="AJ840" s="77" t="s">
        <v>2143</v>
      </c>
      <c r="AK840" s="77" t="s">
        <v>4138</v>
      </c>
      <c r="AL840" s="573">
        <v>44692</v>
      </c>
      <c r="AM840" s="573">
        <v>44692</v>
      </c>
      <c r="AN840" s="573">
        <v>44692</v>
      </c>
      <c r="AO840" s="78">
        <v>44692</v>
      </c>
      <c r="AP840" s="78">
        <v>44692</v>
      </c>
      <c r="AQ840" s="77" t="s">
        <v>89</v>
      </c>
      <c r="AR840" s="77"/>
      <c r="AS840" s="77" t="s">
        <v>4138</v>
      </c>
      <c r="AT840" s="78"/>
      <c r="AU840" s="78"/>
      <c r="AV840" s="78"/>
      <c r="AW840" s="77" t="s">
        <v>1198</v>
      </c>
      <c r="AX840" s="77" t="s">
        <v>116</v>
      </c>
      <c r="AY840" s="576">
        <v>644</v>
      </c>
      <c r="AZ840" s="576"/>
      <c r="BA840" s="576"/>
      <c r="BB840" s="576"/>
      <c r="BC840" s="576"/>
      <c r="BD840" s="576"/>
      <c r="BE840" s="77">
        <f t="shared" si="113"/>
        <v>20</v>
      </c>
      <c r="BF840" s="77">
        <f t="shared" si="114"/>
        <v>5</v>
      </c>
      <c r="BG840" s="77">
        <f t="shared" si="115"/>
        <v>2022</v>
      </c>
      <c r="BH840" s="89"/>
    </row>
    <row r="841" spans="1:60">
      <c r="A841" s="77" t="s">
        <v>428</v>
      </c>
      <c r="B841" s="77" t="s">
        <v>56</v>
      </c>
      <c r="C841" s="77" t="s">
        <v>4139</v>
      </c>
      <c r="D841" s="78">
        <v>44678</v>
      </c>
      <c r="E841" s="77" t="s">
        <v>1224</v>
      </c>
      <c r="F841" s="77" t="s">
        <v>2135</v>
      </c>
      <c r="G841" s="77" t="s">
        <v>2136</v>
      </c>
      <c r="H841" s="77" t="s">
        <v>2137</v>
      </c>
      <c r="I841" s="77" t="s">
        <v>2138</v>
      </c>
      <c r="J841" s="77" t="s">
        <v>110</v>
      </c>
      <c r="K841" s="77">
        <v>90248</v>
      </c>
      <c r="L841" s="77" t="s">
        <v>1225</v>
      </c>
      <c r="M841" s="77" t="s">
        <v>1226</v>
      </c>
      <c r="N841" s="77" t="s">
        <v>565</v>
      </c>
      <c r="O841" s="77" t="s">
        <v>110</v>
      </c>
      <c r="P841" s="77">
        <v>94544</v>
      </c>
      <c r="Q841" s="77" t="s">
        <v>1267</v>
      </c>
      <c r="R841" s="77"/>
      <c r="S841" s="77"/>
      <c r="T841" s="77"/>
      <c r="U841" s="77">
        <v>30390256</v>
      </c>
      <c r="V841" s="142">
        <v>14.75</v>
      </c>
      <c r="W841" s="77" t="s">
        <v>3787</v>
      </c>
      <c r="X841" s="77">
        <v>400</v>
      </c>
      <c r="Y841" s="77">
        <v>624</v>
      </c>
      <c r="Z841" s="77">
        <v>24</v>
      </c>
      <c r="AA841" s="89">
        <f t="shared" si="108"/>
        <v>0.24959999999999999</v>
      </c>
      <c r="AB841" s="77" t="s">
        <v>70</v>
      </c>
      <c r="AC841" s="78">
        <v>44712</v>
      </c>
      <c r="AD841" s="77"/>
      <c r="AE841" s="77" t="s">
        <v>2142</v>
      </c>
      <c r="AF841" s="77" t="str">
        <f t="shared" si="109"/>
        <v>CA2022427091T</v>
      </c>
      <c r="AG841" s="77">
        <f t="shared" si="110"/>
        <v>624</v>
      </c>
      <c r="AH841" s="77">
        <f t="shared" si="111"/>
        <v>24</v>
      </c>
      <c r="AI841" s="89">
        <f t="shared" si="112"/>
        <v>0.24959999999999999</v>
      </c>
      <c r="AJ841" s="77" t="s">
        <v>2143</v>
      </c>
      <c r="AK841" s="77" t="s">
        <v>4139</v>
      </c>
      <c r="AL841" s="573">
        <v>44692</v>
      </c>
      <c r="AM841" s="573">
        <v>44692</v>
      </c>
      <c r="AN841" s="573">
        <v>44692</v>
      </c>
      <c r="AO841" s="78">
        <v>44692</v>
      </c>
      <c r="AP841" s="78">
        <v>44692</v>
      </c>
      <c r="AQ841" s="77" t="s">
        <v>89</v>
      </c>
      <c r="AR841" s="77"/>
      <c r="AS841" s="77" t="s">
        <v>4139</v>
      </c>
      <c r="AT841" s="78"/>
      <c r="AU841" s="78"/>
      <c r="AV841" s="78"/>
      <c r="AW841" s="77" t="s">
        <v>1198</v>
      </c>
      <c r="AX841" s="77" t="s">
        <v>116</v>
      </c>
      <c r="AY841" s="576">
        <v>1875</v>
      </c>
      <c r="AZ841" s="576"/>
      <c r="BA841" s="576"/>
      <c r="BB841" s="576"/>
      <c r="BC841" s="576"/>
      <c r="BD841" s="576"/>
      <c r="BE841" s="77">
        <f t="shared" si="113"/>
        <v>20</v>
      </c>
      <c r="BF841" s="77">
        <f t="shared" si="114"/>
        <v>5</v>
      </c>
      <c r="BG841" s="77">
        <f t="shared" si="115"/>
        <v>2022</v>
      </c>
      <c r="BH841" s="89"/>
    </row>
    <row r="842" spans="1:60">
      <c r="A842" s="77" t="s">
        <v>428</v>
      </c>
      <c r="B842" s="77" t="s">
        <v>56</v>
      </c>
      <c r="C842" s="77" t="s">
        <v>4140</v>
      </c>
      <c r="D842" s="78">
        <v>44678</v>
      </c>
      <c r="E842" s="77" t="s">
        <v>1224</v>
      </c>
      <c r="F842" s="77" t="s">
        <v>2135</v>
      </c>
      <c r="G842" s="77" t="s">
        <v>2136</v>
      </c>
      <c r="H842" s="77" t="s">
        <v>2137</v>
      </c>
      <c r="I842" s="77" t="s">
        <v>2138</v>
      </c>
      <c r="J842" s="77" t="s">
        <v>110</v>
      </c>
      <c r="K842" s="77">
        <v>90248</v>
      </c>
      <c r="L842" s="77" t="s">
        <v>1225</v>
      </c>
      <c r="M842" s="77" t="s">
        <v>1226</v>
      </c>
      <c r="N842" s="77" t="s">
        <v>565</v>
      </c>
      <c r="O842" s="77" t="s">
        <v>110</v>
      </c>
      <c r="P842" s="77">
        <v>94544</v>
      </c>
      <c r="Q842" s="77" t="s">
        <v>1267</v>
      </c>
      <c r="R842" s="77"/>
      <c r="S842" s="77"/>
      <c r="T842" s="77"/>
      <c r="U842" s="77">
        <v>30390256</v>
      </c>
      <c r="V842" s="142">
        <v>14.75</v>
      </c>
      <c r="W842" s="77" t="s">
        <v>3787</v>
      </c>
      <c r="X842" s="77">
        <v>400</v>
      </c>
      <c r="Y842" s="77">
        <v>624</v>
      </c>
      <c r="Z842" s="77">
        <v>24</v>
      </c>
      <c r="AA842" s="89">
        <f t="shared" si="108"/>
        <v>0.24959999999999999</v>
      </c>
      <c r="AB842" s="77" t="s">
        <v>70</v>
      </c>
      <c r="AC842" s="78">
        <v>44712</v>
      </c>
      <c r="AD842" s="77"/>
      <c r="AE842" s="77" t="s">
        <v>2142</v>
      </c>
      <c r="AF842" s="77" t="str">
        <f t="shared" si="109"/>
        <v>CA2022427092T</v>
      </c>
      <c r="AG842" s="77">
        <f t="shared" si="110"/>
        <v>624</v>
      </c>
      <c r="AH842" s="77">
        <f t="shared" si="111"/>
        <v>24</v>
      </c>
      <c r="AI842" s="89">
        <f t="shared" si="112"/>
        <v>0.24959999999999999</v>
      </c>
      <c r="AJ842" s="77" t="s">
        <v>2143</v>
      </c>
      <c r="AK842" s="77" t="s">
        <v>4140</v>
      </c>
      <c r="AL842" s="573">
        <v>44692</v>
      </c>
      <c r="AM842" s="573">
        <v>44692</v>
      </c>
      <c r="AN842" s="573">
        <v>44692</v>
      </c>
      <c r="AO842" s="78">
        <v>44692</v>
      </c>
      <c r="AP842" s="78">
        <v>44692</v>
      </c>
      <c r="AQ842" s="77" t="s">
        <v>89</v>
      </c>
      <c r="AR842" s="77"/>
      <c r="AS842" s="77" t="s">
        <v>4140</v>
      </c>
      <c r="AT842" s="78"/>
      <c r="AU842" s="78"/>
      <c r="AV842" s="78"/>
      <c r="AW842" s="77" t="s">
        <v>1198</v>
      </c>
      <c r="AX842" s="77" t="s">
        <v>116</v>
      </c>
      <c r="AY842" s="576">
        <v>1875</v>
      </c>
      <c r="AZ842" s="576"/>
      <c r="BA842" s="576"/>
      <c r="BB842" s="576"/>
      <c r="BC842" s="576"/>
      <c r="BD842" s="576"/>
      <c r="BE842" s="77">
        <f t="shared" si="113"/>
        <v>20</v>
      </c>
      <c r="BF842" s="77">
        <f t="shared" si="114"/>
        <v>5</v>
      </c>
      <c r="BG842" s="77">
        <f t="shared" si="115"/>
        <v>2022</v>
      </c>
      <c r="BH842" s="89"/>
    </row>
    <row r="843" spans="1:60">
      <c r="A843" s="77" t="s">
        <v>428</v>
      </c>
      <c r="B843" s="77" t="s">
        <v>56</v>
      </c>
      <c r="C843" s="77" t="s">
        <v>4141</v>
      </c>
      <c r="D843" s="78">
        <v>44678</v>
      </c>
      <c r="E843" s="77" t="s">
        <v>1224</v>
      </c>
      <c r="F843" s="77" t="s">
        <v>2135</v>
      </c>
      <c r="G843" s="77" t="s">
        <v>2136</v>
      </c>
      <c r="H843" s="77" t="s">
        <v>2137</v>
      </c>
      <c r="I843" s="77" t="s">
        <v>2138</v>
      </c>
      <c r="J843" s="77" t="s">
        <v>110</v>
      </c>
      <c r="K843" s="77">
        <v>90248</v>
      </c>
      <c r="L843" s="77" t="s">
        <v>1225</v>
      </c>
      <c r="M843" s="77" t="s">
        <v>1226</v>
      </c>
      <c r="N843" s="77" t="s">
        <v>565</v>
      </c>
      <c r="O843" s="77" t="s">
        <v>110</v>
      </c>
      <c r="P843" s="77">
        <v>94544</v>
      </c>
      <c r="Q843" s="77" t="s">
        <v>1267</v>
      </c>
      <c r="R843" s="77"/>
      <c r="S843" s="77"/>
      <c r="T843" s="77"/>
      <c r="U843" s="77">
        <v>30390256</v>
      </c>
      <c r="V843" s="142">
        <v>14.75</v>
      </c>
      <c r="W843" s="77" t="s">
        <v>3787</v>
      </c>
      <c r="X843" s="77">
        <v>400</v>
      </c>
      <c r="Y843" s="77">
        <v>624</v>
      </c>
      <c r="Z843" s="77">
        <v>24</v>
      </c>
      <c r="AA843" s="89">
        <f t="shared" si="108"/>
        <v>0.24959999999999999</v>
      </c>
      <c r="AB843" s="77" t="s">
        <v>70</v>
      </c>
      <c r="AC843" s="78">
        <v>44712</v>
      </c>
      <c r="AD843" s="77"/>
      <c r="AE843" s="77" t="s">
        <v>2142</v>
      </c>
      <c r="AF843" s="77" t="str">
        <f t="shared" si="109"/>
        <v>CA2022427093T</v>
      </c>
      <c r="AG843" s="77">
        <f t="shared" si="110"/>
        <v>624</v>
      </c>
      <c r="AH843" s="77">
        <f t="shared" si="111"/>
        <v>24</v>
      </c>
      <c r="AI843" s="89">
        <f t="shared" si="112"/>
        <v>0.24959999999999999</v>
      </c>
      <c r="AJ843" s="77" t="s">
        <v>2143</v>
      </c>
      <c r="AK843" s="77" t="s">
        <v>4141</v>
      </c>
      <c r="AL843" s="573">
        <v>44692</v>
      </c>
      <c r="AM843" s="573">
        <v>44692</v>
      </c>
      <c r="AN843" s="573">
        <v>44692</v>
      </c>
      <c r="AO843" s="78">
        <v>44692</v>
      </c>
      <c r="AP843" s="78">
        <v>44692</v>
      </c>
      <c r="AQ843" s="77" t="s">
        <v>89</v>
      </c>
      <c r="AR843" s="77"/>
      <c r="AS843" s="77" t="s">
        <v>4141</v>
      </c>
      <c r="AT843" s="78"/>
      <c r="AU843" s="78"/>
      <c r="AV843" s="78"/>
      <c r="AW843" s="77" t="s">
        <v>1198</v>
      </c>
      <c r="AX843" s="77" t="s">
        <v>116</v>
      </c>
      <c r="AY843" s="576">
        <v>1875</v>
      </c>
      <c r="AZ843" s="576"/>
      <c r="BA843" s="576"/>
      <c r="BB843" s="576"/>
      <c r="BC843" s="576"/>
      <c r="BD843" s="576"/>
      <c r="BE843" s="77">
        <f t="shared" si="113"/>
        <v>20</v>
      </c>
      <c r="BF843" s="77">
        <f t="shared" si="114"/>
        <v>5</v>
      </c>
      <c r="BG843" s="77">
        <f t="shared" si="115"/>
        <v>2022</v>
      </c>
      <c r="BH843" s="89"/>
    </row>
    <row r="844" spans="1:60">
      <c r="A844" s="77" t="s">
        <v>428</v>
      </c>
      <c r="B844" s="77" t="s">
        <v>56</v>
      </c>
      <c r="C844" s="77" t="s">
        <v>4142</v>
      </c>
      <c r="D844" s="78">
        <v>44678</v>
      </c>
      <c r="E844" s="77" t="s">
        <v>3816</v>
      </c>
      <c r="F844" s="77" t="s">
        <v>2135</v>
      </c>
      <c r="G844" s="77" t="s">
        <v>2147</v>
      </c>
      <c r="H844" s="77" t="s">
        <v>2148</v>
      </c>
      <c r="I844" s="77" t="s">
        <v>531</v>
      </c>
      <c r="J844" s="77" t="s">
        <v>110</v>
      </c>
      <c r="K844" s="77">
        <v>91761</v>
      </c>
      <c r="L844" s="77" t="s">
        <v>1701</v>
      </c>
      <c r="M844" s="77" t="s">
        <v>1195</v>
      </c>
      <c r="N844" s="77" t="s">
        <v>1196</v>
      </c>
      <c r="O844" s="77" t="s">
        <v>110</v>
      </c>
      <c r="P844" s="77">
        <v>92407</v>
      </c>
      <c r="Q844" s="77" t="s">
        <v>1267</v>
      </c>
      <c r="R844" s="77"/>
      <c r="S844" s="77"/>
      <c r="T844" s="77"/>
      <c r="U844" s="77">
        <v>30390256</v>
      </c>
      <c r="V844" s="142">
        <v>14.75</v>
      </c>
      <c r="W844" s="77" t="s">
        <v>3787</v>
      </c>
      <c r="X844" s="77">
        <v>400</v>
      </c>
      <c r="Y844" s="77">
        <v>624</v>
      </c>
      <c r="Z844" s="77">
        <v>24</v>
      </c>
      <c r="AA844" s="89">
        <f t="shared" si="108"/>
        <v>0.24959999999999999</v>
      </c>
      <c r="AB844" s="77" t="s">
        <v>70</v>
      </c>
      <c r="AC844" s="78">
        <v>44712</v>
      </c>
      <c r="AD844" s="77"/>
      <c r="AE844" s="77" t="s">
        <v>2142</v>
      </c>
      <c r="AF844" s="77" t="str">
        <f t="shared" si="109"/>
        <v>CA2022042732T</v>
      </c>
      <c r="AG844" s="77">
        <f t="shared" si="110"/>
        <v>624</v>
      </c>
      <c r="AH844" s="77">
        <f t="shared" si="111"/>
        <v>24</v>
      </c>
      <c r="AI844" s="89">
        <f t="shared" si="112"/>
        <v>0.24959999999999999</v>
      </c>
      <c r="AJ844" s="77" t="s">
        <v>2143</v>
      </c>
      <c r="AK844" s="77" t="s">
        <v>4142</v>
      </c>
      <c r="AL844" s="573">
        <v>44692</v>
      </c>
      <c r="AM844" s="78">
        <v>44692</v>
      </c>
      <c r="AN844" s="573">
        <v>44692</v>
      </c>
      <c r="AO844" s="78">
        <v>44692</v>
      </c>
      <c r="AP844" s="78">
        <v>44692</v>
      </c>
      <c r="AQ844" s="77" t="s">
        <v>89</v>
      </c>
      <c r="AR844" s="77"/>
      <c r="AS844" s="77" t="s">
        <v>4142</v>
      </c>
      <c r="AT844" s="78"/>
      <c r="AU844" s="78"/>
      <c r="AV844" s="78"/>
      <c r="AW844" s="77" t="s">
        <v>1198</v>
      </c>
      <c r="AX844" s="77" t="s">
        <v>116</v>
      </c>
      <c r="AY844" s="576">
        <v>644</v>
      </c>
      <c r="AZ844" s="576"/>
      <c r="BA844" s="576"/>
      <c r="BB844" s="576"/>
      <c r="BC844" s="576"/>
      <c r="BD844" s="576"/>
      <c r="BE844" s="77">
        <f t="shared" si="113"/>
        <v>20</v>
      </c>
      <c r="BF844" s="77">
        <f t="shared" si="114"/>
        <v>5</v>
      </c>
      <c r="BG844" s="77">
        <f t="shared" si="115"/>
        <v>2022</v>
      </c>
      <c r="BH844" s="89"/>
    </row>
    <row r="845" spans="1:60">
      <c r="A845" s="77" t="s">
        <v>428</v>
      </c>
      <c r="B845" s="77" t="s">
        <v>56</v>
      </c>
      <c r="C845" s="77" t="s">
        <v>4143</v>
      </c>
      <c r="D845" s="78">
        <v>44678</v>
      </c>
      <c r="E845" s="77" t="s">
        <v>3816</v>
      </c>
      <c r="F845" s="77" t="s">
        <v>2135</v>
      </c>
      <c r="G845" s="77" t="s">
        <v>2147</v>
      </c>
      <c r="H845" s="77" t="s">
        <v>2148</v>
      </c>
      <c r="I845" s="77" t="s">
        <v>531</v>
      </c>
      <c r="J845" s="77" t="s">
        <v>110</v>
      </c>
      <c r="K845" s="77">
        <v>91761</v>
      </c>
      <c r="L845" s="77" t="s">
        <v>1701</v>
      </c>
      <c r="M845" s="77" t="s">
        <v>1195</v>
      </c>
      <c r="N845" s="77" t="s">
        <v>1196</v>
      </c>
      <c r="O845" s="77" t="s">
        <v>110</v>
      </c>
      <c r="P845" s="77">
        <v>92407</v>
      </c>
      <c r="Q845" s="77" t="s">
        <v>1267</v>
      </c>
      <c r="R845" s="77"/>
      <c r="S845" s="77"/>
      <c r="T845" s="77"/>
      <c r="U845" s="77">
        <v>30390256</v>
      </c>
      <c r="V845" s="142">
        <v>14.75</v>
      </c>
      <c r="W845" s="77" t="s">
        <v>3787</v>
      </c>
      <c r="X845" s="77">
        <v>400</v>
      </c>
      <c r="Y845" s="77">
        <v>624</v>
      </c>
      <c r="Z845" s="77">
        <v>24</v>
      </c>
      <c r="AA845" s="89">
        <f t="shared" si="108"/>
        <v>0.24959999999999999</v>
      </c>
      <c r="AB845" s="77" t="s">
        <v>70</v>
      </c>
      <c r="AC845" s="78">
        <v>44712</v>
      </c>
      <c r="AD845" s="77"/>
      <c r="AE845" s="77" t="s">
        <v>2142</v>
      </c>
      <c r="AF845" s="77" t="str">
        <f t="shared" si="109"/>
        <v>CA2022042733T</v>
      </c>
      <c r="AG845" s="77">
        <f t="shared" si="110"/>
        <v>624</v>
      </c>
      <c r="AH845" s="77">
        <f t="shared" si="111"/>
        <v>24</v>
      </c>
      <c r="AI845" s="89">
        <f t="shared" si="112"/>
        <v>0.24959999999999999</v>
      </c>
      <c r="AJ845" s="77" t="s">
        <v>2143</v>
      </c>
      <c r="AK845" s="77" t="s">
        <v>4143</v>
      </c>
      <c r="AL845" s="573">
        <v>44692</v>
      </c>
      <c r="AM845" s="78">
        <v>44692</v>
      </c>
      <c r="AN845" s="573">
        <v>44692</v>
      </c>
      <c r="AO845" s="78">
        <v>44692</v>
      </c>
      <c r="AP845" s="78">
        <v>44692</v>
      </c>
      <c r="AQ845" s="77" t="s">
        <v>89</v>
      </c>
      <c r="AR845" s="77"/>
      <c r="AS845" s="77" t="s">
        <v>4143</v>
      </c>
      <c r="AT845" s="78"/>
      <c r="AU845" s="78"/>
      <c r="AV845" s="78"/>
      <c r="AW845" s="77" t="s">
        <v>1198</v>
      </c>
      <c r="AX845" s="77" t="s">
        <v>116</v>
      </c>
      <c r="AY845" s="576">
        <v>644</v>
      </c>
      <c r="AZ845" s="576"/>
      <c r="BA845" s="576"/>
      <c r="BB845" s="576"/>
      <c r="BC845" s="576"/>
      <c r="BD845" s="576"/>
      <c r="BE845" s="77">
        <f t="shared" si="113"/>
        <v>20</v>
      </c>
      <c r="BF845" s="77">
        <f t="shared" si="114"/>
        <v>5</v>
      </c>
      <c r="BG845" s="77">
        <f t="shared" si="115"/>
        <v>2022</v>
      </c>
      <c r="BH845" s="89"/>
    </row>
    <row r="846" spans="1:60">
      <c r="A846" s="77" t="s">
        <v>428</v>
      </c>
      <c r="B846" s="77" t="s">
        <v>56</v>
      </c>
      <c r="C846" s="142" t="s">
        <v>4144</v>
      </c>
      <c r="D846" s="78">
        <v>44680</v>
      </c>
      <c r="E846" s="142" t="s">
        <v>3697</v>
      </c>
      <c r="F846" s="77" t="s">
        <v>2135</v>
      </c>
      <c r="G846" s="77" t="s">
        <v>2147</v>
      </c>
      <c r="H846" s="77" t="s">
        <v>2148</v>
      </c>
      <c r="I846" s="77" t="s">
        <v>531</v>
      </c>
      <c r="J846" s="77" t="s">
        <v>110</v>
      </c>
      <c r="K846" s="77">
        <v>91761</v>
      </c>
      <c r="L846" s="142" t="s">
        <v>3698</v>
      </c>
      <c r="M846" s="142" t="s">
        <v>1093</v>
      </c>
      <c r="N846" s="77" t="s">
        <v>435</v>
      </c>
      <c r="O846" s="77" t="s">
        <v>268</v>
      </c>
      <c r="P846" s="77">
        <v>64120</v>
      </c>
      <c r="Q846" s="77" t="s">
        <v>1267</v>
      </c>
      <c r="R846" s="77" t="s">
        <v>673</v>
      </c>
      <c r="S846" s="77" t="s">
        <v>3700</v>
      </c>
      <c r="T846" s="77" t="s">
        <v>269</v>
      </c>
      <c r="U846" s="142">
        <v>30390156</v>
      </c>
      <c r="V846" s="142">
        <v>14.75</v>
      </c>
      <c r="W846" s="142" t="s">
        <v>2183</v>
      </c>
      <c r="X846" s="77">
        <v>400</v>
      </c>
      <c r="Y846" s="142">
        <v>704</v>
      </c>
      <c r="Z846" s="142">
        <v>22</v>
      </c>
      <c r="AA846" s="89">
        <f t="shared" si="108"/>
        <v>0.28160000000000002</v>
      </c>
      <c r="AB846" s="142" t="s">
        <v>88</v>
      </c>
      <c r="AC846" s="78">
        <v>44712</v>
      </c>
      <c r="AD846" s="77"/>
      <c r="AE846" s="77" t="s">
        <v>2142</v>
      </c>
      <c r="AF846" s="77" t="str">
        <f t="shared" si="109"/>
        <v>CA3301042930T</v>
      </c>
      <c r="AG846" s="77">
        <f t="shared" si="110"/>
        <v>704</v>
      </c>
      <c r="AH846" s="77">
        <f t="shared" si="111"/>
        <v>22</v>
      </c>
      <c r="AI846" s="89">
        <f t="shared" si="112"/>
        <v>0.28160000000000002</v>
      </c>
      <c r="AJ846" s="77" t="s">
        <v>2143</v>
      </c>
      <c r="AK846" s="142" t="s">
        <v>4144</v>
      </c>
      <c r="AL846" s="573">
        <v>44690</v>
      </c>
      <c r="AM846" s="573">
        <v>44690</v>
      </c>
      <c r="AN846" s="573">
        <v>44693</v>
      </c>
      <c r="AO846" s="78">
        <v>44693</v>
      </c>
      <c r="AP846" s="78">
        <v>44693</v>
      </c>
      <c r="AQ846" s="77" t="s">
        <v>89</v>
      </c>
      <c r="AR846" s="142"/>
      <c r="AS846" s="142" t="s">
        <v>4144</v>
      </c>
      <c r="AT846" s="78"/>
      <c r="AU846" s="78"/>
      <c r="AV846" s="78"/>
      <c r="AW846" s="142" t="s">
        <v>1198</v>
      </c>
      <c r="AX846" s="77" t="s">
        <v>116</v>
      </c>
      <c r="AY846" s="576">
        <v>5342.05</v>
      </c>
      <c r="AZ846" s="576"/>
      <c r="BA846" s="576"/>
      <c r="BB846" s="576"/>
      <c r="BC846" s="576"/>
      <c r="BD846" s="576"/>
      <c r="BE846" s="77">
        <f t="shared" si="113"/>
        <v>20</v>
      </c>
      <c r="BF846" s="77">
        <f t="shared" si="114"/>
        <v>5</v>
      </c>
      <c r="BG846" s="77">
        <f t="shared" si="115"/>
        <v>2022</v>
      </c>
      <c r="BH846" s="89"/>
    </row>
    <row r="847" spans="1:60">
      <c r="A847" s="77" t="s">
        <v>428</v>
      </c>
      <c r="B847" s="77" t="s">
        <v>230</v>
      </c>
      <c r="C847" s="77" t="s">
        <v>4145</v>
      </c>
      <c r="D847" s="78">
        <v>44685</v>
      </c>
      <c r="E847" s="77" t="s">
        <v>4146</v>
      </c>
      <c r="F847" s="77" t="s">
        <v>2135</v>
      </c>
      <c r="G847" s="77" t="s">
        <v>2147</v>
      </c>
      <c r="H847" s="77" t="s">
        <v>2148</v>
      </c>
      <c r="I847" s="77" t="s">
        <v>531</v>
      </c>
      <c r="J847" s="77" t="s">
        <v>110</v>
      </c>
      <c r="K847" s="77">
        <v>91761</v>
      </c>
      <c r="L847" s="77" t="s">
        <v>610</v>
      </c>
      <c r="M847" s="77" t="s">
        <v>4147</v>
      </c>
      <c r="N847" s="77" t="s">
        <v>612</v>
      </c>
      <c r="O847" s="77" t="s">
        <v>445</v>
      </c>
      <c r="P847" s="77">
        <v>79936</v>
      </c>
      <c r="Q847" s="77" t="s">
        <v>1267</v>
      </c>
      <c r="R847" s="77" t="s">
        <v>4148</v>
      </c>
      <c r="S847" s="77" t="s">
        <v>4149</v>
      </c>
      <c r="T847" s="77" t="s">
        <v>4150</v>
      </c>
      <c r="U847" s="77">
        <v>30390456</v>
      </c>
      <c r="V847" s="142">
        <v>14.75</v>
      </c>
      <c r="W847" s="77" t="s">
        <v>2552</v>
      </c>
      <c r="X847" s="77">
        <v>400</v>
      </c>
      <c r="Y847" s="77">
        <v>768</v>
      </c>
      <c r="Z847" s="77">
        <v>24</v>
      </c>
      <c r="AA847" s="89">
        <f t="shared" si="108"/>
        <v>0.30719999999999997</v>
      </c>
      <c r="AB847" s="77" t="s">
        <v>88</v>
      </c>
      <c r="AC847" s="78">
        <v>44712</v>
      </c>
      <c r="AD847" s="77"/>
      <c r="AE847" s="77" t="s">
        <v>2142</v>
      </c>
      <c r="AF847" s="77" t="str">
        <f t="shared" si="109"/>
        <v>CA3485050408T</v>
      </c>
      <c r="AG847" s="77">
        <f t="shared" si="110"/>
        <v>768</v>
      </c>
      <c r="AH847" s="77">
        <f t="shared" si="111"/>
        <v>24</v>
      </c>
      <c r="AI847" s="89">
        <f t="shared" si="112"/>
        <v>0.30719999999999997</v>
      </c>
      <c r="AJ847" s="77" t="s">
        <v>2143</v>
      </c>
      <c r="AK847" s="77" t="s">
        <v>4145</v>
      </c>
      <c r="AL847" s="573">
        <v>44690</v>
      </c>
      <c r="AM847" s="573">
        <v>44690</v>
      </c>
      <c r="AN847" s="573">
        <v>44693</v>
      </c>
      <c r="AO847" s="78">
        <v>44693</v>
      </c>
      <c r="AP847" s="78">
        <v>44693</v>
      </c>
      <c r="AQ847" s="77" t="s">
        <v>89</v>
      </c>
      <c r="AR847" s="77"/>
      <c r="AS847" s="77" t="s">
        <v>4145</v>
      </c>
      <c r="AT847" s="78"/>
      <c r="AU847" s="78"/>
      <c r="AV847" s="78"/>
      <c r="AW847" s="77" t="s">
        <v>1198</v>
      </c>
      <c r="AX847" s="77" t="s">
        <v>116</v>
      </c>
      <c r="AY847" s="576">
        <v>3274.5</v>
      </c>
      <c r="AZ847" s="576"/>
      <c r="BA847" s="576"/>
      <c r="BB847" s="576"/>
      <c r="BC847" s="576"/>
      <c r="BD847" s="576"/>
      <c r="BE847" s="77">
        <f t="shared" si="113"/>
        <v>20</v>
      </c>
      <c r="BF847" s="77">
        <f t="shared" si="114"/>
        <v>5</v>
      </c>
      <c r="BG847" s="77">
        <f t="shared" si="115"/>
        <v>2022</v>
      </c>
      <c r="BH847" s="89"/>
    </row>
    <row r="848" spans="1:60">
      <c r="A848" s="77" t="s">
        <v>428</v>
      </c>
      <c r="B848" s="77" t="s">
        <v>230</v>
      </c>
      <c r="C848" s="77" t="s">
        <v>4151</v>
      </c>
      <c r="D848" s="78">
        <v>44680</v>
      </c>
      <c r="E848" s="77" t="s">
        <v>4015</v>
      </c>
      <c r="F848" s="77" t="s">
        <v>2135</v>
      </c>
      <c r="G848" s="77" t="s">
        <v>2136</v>
      </c>
      <c r="H848" s="77" t="s">
        <v>2137</v>
      </c>
      <c r="I848" s="77" t="s">
        <v>2138</v>
      </c>
      <c r="J848" s="77" t="s">
        <v>110</v>
      </c>
      <c r="K848" s="77">
        <v>90248</v>
      </c>
      <c r="L848" s="77" t="s">
        <v>525</v>
      </c>
      <c r="M848" s="142" t="s">
        <v>4016</v>
      </c>
      <c r="N848" s="77" t="s">
        <v>180</v>
      </c>
      <c r="O848" s="77" t="s">
        <v>110</v>
      </c>
      <c r="P848" s="77">
        <v>95206</v>
      </c>
      <c r="Q848" s="77" t="s">
        <v>1267</v>
      </c>
      <c r="R848" s="77" t="s">
        <v>1004</v>
      </c>
      <c r="S848" s="77"/>
      <c r="T848" s="77" t="s">
        <v>1006</v>
      </c>
      <c r="U848" s="77">
        <v>30390456</v>
      </c>
      <c r="V848" s="142">
        <v>14.75</v>
      </c>
      <c r="W848" s="77" t="s">
        <v>2552</v>
      </c>
      <c r="X848" s="77">
        <v>400</v>
      </c>
      <c r="Y848" s="77">
        <v>416</v>
      </c>
      <c r="Z848" s="77">
        <v>13</v>
      </c>
      <c r="AA848" s="89">
        <f t="shared" si="108"/>
        <v>0.16639999999999999</v>
      </c>
      <c r="AB848" s="77" t="s">
        <v>70</v>
      </c>
      <c r="AC848" s="78">
        <v>44712</v>
      </c>
      <c r="AD848" s="77"/>
      <c r="AE848" s="77" t="s">
        <v>2142</v>
      </c>
      <c r="AF848" s="77" t="str">
        <f t="shared" si="109"/>
        <v>CA8331042924T</v>
      </c>
      <c r="AG848" s="77">
        <f t="shared" si="110"/>
        <v>416</v>
      </c>
      <c r="AH848" s="77">
        <f t="shared" si="111"/>
        <v>13</v>
      </c>
      <c r="AI848" s="89">
        <f t="shared" si="112"/>
        <v>0.16639999999999999</v>
      </c>
      <c r="AJ848" s="77" t="s">
        <v>2143</v>
      </c>
      <c r="AK848" s="77" t="s">
        <v>4151</v>
      </c>
      <c r="AL848" s="573">
        <v>44692</v>
      </c>
      <c r="AM848" s="78">
        <v>44692</v>
      </c>
      <c r="AN848" s="573">
        <v>44693</v>
      </c>
      <c r="AO848" s="78">
        <v>44693</v>
      </c>
      <c r="AP848" s="78">
        <v>44693</v>
      </c>
      <c r="AQ848" s="77" t="s">
        <v>89</v>
      </c>
      <c r="AR848" s="77" t="s">
        <v>4106</v>
      </c>
      <c r="AS848" s="77" t="s">
        <v>4151</v>
      </c>
      <c r="AT848" s="78"/>
      <c r="AU848" s="78"/>
      <c r="AV848" s="78"/>
      <c r="AW848" s="77" t="s">
        <v>1198</v>
      </c>
      <c r="AX848" s="77" t="s">
        <v>116</v>
      </c>
      <c r="AY848" s="576">
        <v>894.88</v>
      </c>
      <c r="AZ848" s="576"/>
      <c r="BA848" s="576"/>
      <c r="BB848" s="576"/>
      <c r="BC848" s="576"/>
      <c r="BD848" s="576"/>
      <c r="BE848" s="77">
        <f t="shared" si="113"/>
        <v>20</v>
      </c>
      <c r="BF848" s="77">
        <f t="shared" si="114"/>
        <v>5</v>
      </c>
      <c r="BG848" s="77">
        <f t="shared" si="115"/>
        <v>2022</v>
      </c>
      <c r="BH848" s="89"/>
    </row>
    <row r="849" spans="1:60">
      <c r="A849" s="77" t="s">
        <v>428</v>
      </c>
      <c r="B849" s="77" t="s">
        <v>230</v>
      </c>
      <c r="C849" s="142" t="s">
        <v>4152</v>
      </c>
      <c r="D849" s="78">
        <v>44680</v>
      </c>
      <c r="E849" s="142" t="s">
        <v>4153</v>
      </c>
      <c r="F849" s="77" t="s">
        <v>2135</v>
      </c>
      <c r="G849" s="77" t="s">
        <v>2136</v>
      </c>
      <c r="H849" s="77" t="s">
        <v>2137</v>
      </c>
      <c r="I849" s="77" t="s">
        <v>2138</v>
      </c>
      <c r="J849" s="77" t="s">
        <v>110</v>
      </c>
      <c r="K849" s="77">
        <v>90248</v>
      </c>
      <c r="L849" s="142" t="s">
        <v>525</v>
      </c>
      <c r="M849" s="142" t="s">
        <v>4154</v>
      </c>
      <c r="N849" s="77" t="s">
        <v>527</v>
      </c>
      <c r="O849" s="77" t="s">
        <v>205</v>
      </c>
      <c r="P849" s="77">
        <v>85714</v>
      </c>
      <c r="Q849" s="77" t="s">
        <v>1267</v>
      </c>
      <c r="R849" s="77" t="s">
        <v>1004</v>
      </c>
      <c r="S849" s="77"/>
      <c r="T849" s="77" t="s">
        <v>1006</v>
      </c>
      <c r="U849" s="142">
        <v>30390456</v>
      </c>
      <c r="V849" s="142">
        <v>14.75</v>
      </c>
      <c r="W849" s="142" t="s">
        <v>2552</v>
      </c>
      <c r="X849" s="77">
        <v>400</v>
      </c>
      <c r="Y849" s="142">
        <v>384</v>
      </c>
      <c r="Z849" s="142">
        <v>12</v>
      </c>
      <c r="AA849" s="89">
        <f t="shared" si="108"/>
        <v>0.15359999999999999</v>
      </c>
      <c r="AB849" s="142" t="s">
        <v>70</v>
      </c>
      <c r="AC849" s="78">
        <v>44712</v>
      </c>
      <c r="AD849" s="77"/>
      <c r="AE849" s="77" t="s">
        <v>2142</v>
      </c>
      <c r="AF849" s="77" t="str">
        <f t="shared" si="109"/>
        <v>CA8331042917T</v>
      </c>
      <c r="AG849" s="77">
        <f t="shared" si="110"/>
        <v>384</v>
      </c>
      <c r="AH849" s="77">
        <f t="shared" si="111"/>
        <v>12</v>
      </c>
      <c r="AI849" s="89">
        <f t="shared" si="112"/>
        <v>0.15359999999999999</v>
      </c>
      <c r="AJ849" s="77" t="s">
        <v>2143</v>
      </c>
      <c r="AK849" s="142" t="s">
        <v>4152</v>
      </c>
      <c r="AL849" s="573">
        <v>44692</v>
      </c>
      <c r="AM849" s="78">
        <v>44692</v>
      </c>
      <c r="AN849" s="573">
        <v>44693</v>
      </c>
      <c r="AO849" s="78">
        <v>44693</v>
      </c>
      <c r="AP849" s="78">
        <v>44693</v>
      </c>
      <c r="AQ849" s="77" t="s">
        <v>89</v>
      </c>
      <c r="AR849" s="142"/>
      <c r="AS849" s="142" t="s">
        <v>4152</v>
      </c>
      <c r="AT849" s="78"/>
      <c r="AU849" s="78"/>
      <c r="AV849" s="78"/>
      <c r="AW849" s="142" t="s">
        <v>1198</v>
      </c>
      <c r="AX849" s="77" t="s">
        <v>116</v>
      </c>
      <c r="AY849" s="576">
        <v>2016</v>
      </c>
      <c r="AZ849" s="576"/>
      <c r="BA849" s="576"/>
      <c r="BB849" s="576"/>
      <c r="BC849" s="576"/>
      <c r="BD849" s="576"/>
      <c r="BE849" s="77">
        <f t="shared" si="113"/>
        <v>20</v>
      </c>
      <c r="BF849" s="77">
        <f t="shared" si="114"/>
        <v>5</v>
      </c>
      <c r="BG849" s="77">
        <f t="shared" si="115"/>
        <v>2022</v>
      </c>
      <c r="BH849" s="89"/>
    </row>
    <row r="850" spans="1:60">
      <c r="A850" s="77" t="s">
        <v>428</v>
      </c>
      <c r="B850" s="77" t="s">
        <v>56</v>
      </c>
      <c r="C850" s="142" t="s">
        <v>4155</v>
      </c>
      <c r="D850" s="78">
        <v>44680</v>
      </c>
      <c r="E850" s="142" t="s">
        <v>4156</v>
      </c>
      <c r="F850" s="77" t="s">
        <v>2135</v>
      </c>
      <c r="G850" s="77" t="s">
        <v>2147</v>
      </c>
      <c r="H850" s="77" t="s">
        <v>2148</v>
      </c>
      <c r="I850" s="77" t="s">
        <v>531</v>
      </c>
      <c r="J850" s="77" t="s">
        <v>110</v>
      </c>
      <c r="K850" s="77">
        <v>91761</v>
      </c>
      <c r="L850" s="142" t="s">
        <v>195</v>
      </c>
      <c r="M850" s="77" t="s">
        <v>3885</v>
      </c>
      <c r="N850" s="77" t="s">
        <v>204</v>
      </c>
      <c r="O850" s="77" t="s">
        <v>205</v>
      </c>
      <c r="P850" s="77">
        <v>85008</v>
      </c>
      <c r="Q850" s="77" t="s">
        <v>1267</v>
      </c>
      <c r="R850" s="77"/>
      <c r="S850" s="77"/>
      <c r="T850" s="77"/>
      <c r="U850" s="142">
        <v>30390156</v>
      </c>
      <c r="V850" s="77">
        <v>14.75</v>
      </c>
      <c r="W850" s="142" t="s">
        <v>163</v>
      </c>
      <c r="X850" s="77">
        <v>400</v>
      </c>
      <c r="Y850" s="142">
        <v>768</v>
      </c>
      <c r="Z850" s="142">
        <v>24</v>
      </c>
      <c r="AA850" s="89">
        <f t="shared" si="108"/>
        <v>0.30719999999999997</v>
      </c>
      <c r="AB850" s="142" t="s">
        <v>88</v>
      </c>
      <c r="AC850" s="78">
        <v>44712</v>
      </c>
      <c r="AD850" s="77"/>
      <c r="AE850" s="77" t="s">
        <v>4157</v>
      </c>
      <c r="AF850" s="77" t="str">
        <f t="shared" si="109"/>
        <v>CA4694042927T</v>
      </c>
      <c r="AG850" s="77">
        <f t="shared" si="110"/>
        <v>768</v>
      </c>
      <c r="AH850" s="77">
        <f t="shared" si="111"/>
        <v>24</v>
      </c>
      <c r="AI850" s="89">
        <f t="shared" si="112"/>
        <v>0.30719999999999997</v>
      </c>
      <c r="AJ850" s="77" t="s">
        <v>2143</v>
      </c>
      <c r="AK850" s="142" t="s">
        <v>4155</v>
      </c>
      <c r="AL850" s="573">
        <v>44692</v>
      </c>
      <c r="AM850" s="78">
        <v>44692</v>
      </c>
      <c r="AN850" s="573">
        <v>44693</v>
      </c>
      <c r="AO850" s="78">
        <v>44693</v>
      </c>
      <c r="AP850" s="78">
        <v>44693</v>
      </c>
      <c r="AQ850" s="77" t="s">
        <v>89</v>
      </c>
      <c r="AR850" s="77"/>
      <c r="AS850" s="142" t="s">
        <v>4155</v>
      </c>
      <c r="AT850" s="78"/>
      <c r="AU850" s="78"/>
      <c r="AV850" s="78"/>
      <c r="AW850" s="142" t="s">
        <v>1198</v>
      </c>
      <c r="AX850" s="77" t="s">
        <v>116</v>
      </c>
      <c r="AY850" s="576">
        <v>1568</v>
      </c>
      <c r="AZ850" s="576"/>
      <c r="BA850" s="576"/>
      <c r="BB850" s="576"/>
      <c r="BC850" s="576"/>
      <c r="BD850" s="576"/>
      <c r="BE850" s="77">
        <f t="shared" si="113"/>
        <v>20</v>
      </c>
      <c r="BF850" s="77">
        <f t="shared" si="114"/>
        <v>5</v>
      </c>
      <c r="BG850" s="77">
        <f t="shared" si="115"/>
        <v>2022</v>
      </c>
      <c r="BH850" s="89"/>
    </row>
    <row r="851" spans="1:60">
      <c r="A851" s="77" t="s">
        <v>428</v>
      </c>
      <c r="B851" s="77" t="s">
        <v>230</v>
      </c>
      <c r="C851" s="77" t="s">
        <v>4158</v>
      </c>
      <c r="D851" s="78">
        <v>44690</v>
      </c>
      <c r="E851" s="77" t="s">
        <v>4159</v>
      </c>
      <c r="F851" s="77" t="s">
        <v>2135</v>
      </c>
      <c r="G851" s="77" t="s">
        <v>2147</v>
      </c>
      <c r="H851" s="77" t="s">
        <v>2148</v>
      </c>
      <c r="I851" s="77" t="s">
        <v>531</v>
      </c>
      <c r="J851" s="77" t="s">
        <v>110</v>
      </c>
      <c r="K851" s="77">
        <v>91761</v>
      </c>
      <c r="L851" s="77" t="s">
        <v>840</v>
      </c>
      <c r="M851" s="77" t="s">
        <v>941</v>
      </c>
      <c r="N851" s="77" t="s">
        <v>204</v>
      </c>
      <c r="O851" s="77" t="s">
        <v>205</v>
      </c>
      <c r="P851" s="77">
        <v>85040</v>
      </c>
      <c r="Q851" s="77" t="s">
        <v>1267</v>
      </c>
      <c r="R851" s="77" t="s">
        <v>842</v>
      </c>
      <c r="S851" s="77"/>
      <c r="T851" s="77" t="s">
        <v>844</v>
      </c>
      <c r="U851" s="77">
        <v>30390455</v>
      </c>
      <c r="V851" s="77">
        <v>14.75</v>
      </c>
      <c r="W851" s="77" t="s">
        <v>163</v>
      </c>
      <c r="X851" s="77">
        <v>395</v>
      </c>
      <c r="Y851" s="77">
        <v>832</v>
      </c>
      <c r="Z851" s="77">
        <v>26</v>
      </c>
      <c r="AA851" s="89">
        <f t="shared" si="108"/>
        <v>0.32863999999999999</v>
      </c>
      <c r="AB851" s="77" t="s">
        <v>88</v>
      </c>
      <c r="AC851" s="78">
        <v>44712</v>
      </c>
      <c r="AD851" s="77"/>
      <c r="AE851" s="77" t="s">
        <v>2142</v>
      </c>
      <c r="AF851" s="77" t="str">
        <f t="shared" si="109"/>
        <v>CADP220509_2</v>
      </c>
      <c r="AG851" s="77">
        <f t="shared" si="110"/>
        <v>832</v>
      </c>
      <c r="AH851" s="77">
        <f t="shared" si="111"/>
        <v>26</v>
      </c>
      <c r="AI851" s="89">
        <f t="shared" si="112"/>
        <v>0.32863999999999999</v>
      </c>
      <c r="AJ851" s="77" t="s">
        <v>2143</v>
      </c>
      <c r="AK851" s="77" t="s">
        <v>4160</v>
      </c>
      <c r="AL851" s="78">
        <v>44692</v>
      </c>
      <c r="AM851" s="78">
        <v>44692</v>
      </c>
      <c r="AN851" s="78">
        <v>44693</v>
      </c>
      <c r="AO851" s="78">
        <v>44693</v>
      </c>
      <c r="AP851" s="78">
        <v>44693</v>
      </c>
      <c r="AQ851" s="77" t="s">
        <v>89</v>
      </c>
      <c r="AR851" s="77" t="s">
        <v>4161</v>
      </c>
      <c r="AS851" s="77" t="s">
        <v>4160</v>
      </c>
      <c r="AT851" s="78"/>
      <c r="AU851" s="78"/>
      <c r="AV851" s="78"/>
      <c r="AW851" s="142" t="s">
        <v>1198</v>
      </c>
      <c r="AX851" s="77" t="s">
        <v>116</v>
      </c>
      <c r="AY851" s="576">
        <v>1584.8</v>
      </c>
      <c r="AZ851" s="576"/>
      <c r="BA851" s="576"/>
      <c r="BB851" s="576"/>
      <c r="BC851" s="576"/>
      <c r="BD851" s="576"/>
      <c r="BE851" s="77">
        <f t="shared" si="113"/>
        <v>20</v>
      </c>
      <c r="BF851" s="77">
        <f t="shared" si="114"/>
        <v>5</v>
      </c>
      <c r="BG851" s="77">
        <f t="shared" si="115"/>
        <v>2022</v>
      </c>
      <c r="BH851" s="77"/>
    </row>
    <row r="852" spans="1:60">
      <c r="A852" s="77" t="s">
        <v>428</v>
      </c>
      <c r="B852" s="77" t="s">
        <v>230</v>
      </c>
      <c r="C852" s="77" t="s">
        <v>4162</v>
      </c>
      <c r="D852" s="78">
        <v>44690</v>
      </c>
      <c r="E852" s="77" t="s">
        <v>4159</v>
      </c>
      <c r="F852" s="77" t="s">
        <v>2135</v>
      </c>
      <c r="G852" s="77" t="s">
        <v>2147</v>
      </c>
      <c r="H852" s="77" t="s">
        <v>2148</v>
      </c>
      <c r="I852" s="77" t="s">
        <v>531</v>
      </c>
      <c r="J852" s="77" t="s">
        <v>110</v>
      </c>
      <c r="K852" s="77">
        <v>91761</v>
      </c>
      <c r="L852" s="77" t="s">
        <v>840</v>
      </c>
      <c r="M852" s="77" t="s">
        <v>941</v>
      </c>
      <c r="N852" s="77" t="s">
        <v>204</v>
      </c>
      <c r="O852" s="77" t="s">
        <v>205</v>
      </c>
      <c r="P852" s="77">
        <v>85040</v>
      </c>
      <c r="Q852" s="77" t="s">
        <v>1267</v>
      </c>
      <c r="R852" s="77" t="s">
        <v>842</v>
      </c>
      <c r="S852" s="77"/>
      <c r="T852" s="77" t="s">
        <v>844</v>
      </c>
      <c r="U852" s="77">
        <v>30390455</v>
      </c>
      <c r="V852" s="77">
        <v>14.75</v>
      </c>
      <c r="W852" s="77" t="s">
        <v>163</v>
      </c>
      <c r="X852" s="77">
        <v>395</v>
      </c>
      <c r="Y852" s="77">
        <v>832</v>
      </c>
      <c r="Z852" s="77">
        <v>26</v>
      </c>
      <c r="AA852" s="89">
        <f t="shared" ref="AA852:AA915" si="116">X852*Y852/1000000</f>
        <v>0.32863999999999999</v>
      </c>
      <c r="AB852" s="77" t="s">
        <v>88</v>
      </c>
      <c r="AC852" s="78">
        <v>44712</v>
      </c>
      <c r="AD852" s="77"/>
      <c r="AE852" s="77" t="s">
        <v>2142</v>
      </c>
      <c r="AF852" s="77" t="str">
        <f t="shared" ref="AF852:AF915" si="117">C852</f>
        <v>CADP220509_3</v>
      </c>
      <c r="AG852" s="77">
        <f t="shared" ref="AG852:AG915" si="118">Y852</f>
        <v>832</v>
      </c>
      <c r="AH852" s="77">
        <f t="shared" ref="AH852:AH915" si="119">Z852</f>
        <v>26</v>
      </c>
      <c r="AI852" s="89">
        <f t="shared" ref="AI852:AI915" si="120">AA852</f>
        <v>0.32863999999999999</v>
      </c>
      <c r="AJ852" s="77" t="s">
        <v>2143</v>
      </c>
      <c r="AK852" s="77" t="s">
        <v>4163</v>
      </c>
      <c r="AL852" s="78">
        <v>44692</v>
      </c>
      <c r="AM852" s="78">
        <v>44692</v>
      </c>
      <c r="AN852" s="78">
        <v>44693</v>
      </c>
      <c r="AO852" s="78">
        <v>44693</v>
      </c>
      <c r="AP852" s="78">
        <v>44693</v>
      </c>
      <c r="AQ852" s="77" t="s">
        <v>89</v>
      </c>
      <c r="AR852" s="77" t="s">
        <v>4161</v>
      </c>
      <c r="AS852" s="77" t="s">
        <v>4163</v>
      </c>
      <c r="AT852" s="78"/>
      <c r="AU852" s="78"/>
      <c r="AV852" s="78"/>
      <c r="AW852" s="142" t="s">
        <v>1198</v>
      </c>
      <c r="AX852" s="77" t="s">
        <v>116</v>
      </c>
      <c r="AY852" s="576">
        <v>1584.8</v>
      </c>
      <c r="AZ852" s="576"/>
      <c r="BA852" s="576"/>
      <c r="BB852" s="576"/>
      <c r="BC852" s="576"/>
      <c r="BD852" s="576"/>
      <c r="BE852" s="77">
        <f t="shared" ref="BE852:BE915" si="121">WEEKNUM(AN852)</f>
        <v>20</v>
      </c>
      <c r="BF852" s="77">
        <f t="shared" si="114"/>
        <v>5</v>
      </c>
      <c r="BG852" s="77">
        <f t="shared" si="115"/>
        <v>2022</v>
      </c>
      <c r="BH852" s="77"/>
    </row>
    <row r="853" spans="1:60">
      <c r="A853" s="77" t="s">
        <v>428</v>
      </c>
      <c r="B853" s="77" t="s">
        <v>230</v>
      </c>
      <c r="C853" s="77" t="s">
        <v>4164</v>
      </c>
      <c r="D853" s="78">
        <v>44690</v>
      </c>
      <c r="E853" s="77" t="s">
        <v>4159</v>
      </c>
      <c r="F853" s="77" t="s">
        <v>2135</v>
      </c>
      <c r="G853" s="77" t="s">
        <v>2147</v>
      </c>
      <c r="H853" s="77" t="s">
        <v>2148</v>
      </c>
      <c r="I853" s="77" t="s">
        <v>531</v>
      </c>
      <c r="J853" s="77" t="s">
        <v>110</v>
      </c>
      <c r="K853" s="77">
        <v>91761</v>
      </c>
      <c r="L853" s="77" t="s">
        <v>840</v>
      </c>
      <c r="M853" s="77" t="s">
        <v>941</v>
      </c>
      <c r="N853" s="77" t="s">
        <v>204</v>
      </c>
      <c r="O853" s="77" t="s">
        <v>205</v>
      </c>
      <c r="P853" s="77">
        <v>85040</v>
      </c>
      <c r="Q853" s="77" t="s">
        <v>1267</v>
      </c>
      <c r="R853" s="77" t="s">
        <v>842</v>
      </c>
      <c r="S853" s="77"/>
      <c r="T853" s="77" t="s">
        <v>844</v>
      </c>
      <c r="U853" s="77">
        <v>30390455</v>
      </c>
      <c r="V853" s="77">
        <v>14.75</v>
      </c>
      <c r="W853" s="77" t="s">
        <v>163</v>
      </c>
      <c r="X853" s="77">
        <v>395</v>
      </c>
      <c r="Y853" s="77">
        <v>832</v>
      </c>
      <c r="Z853" s="77">
        <v>26</v>
      </c>
      <c r="AA853" s="89">
        <f t="shared" si="116"/>
        <v>0.32863999999999999</v>
      </c>
      <c r="AB853" s="77" t="s">
        <v>88</v>
      </c>
      <c r="AC853" s="78">
        <v>44712</v>
      </c>
      <c r="AD853" s="77"/>
      <c r="AE853" s="77" t="s">
        <v>2142</v>
      </c>
      <c r="AF853" s="77" t="str">
        <f t="shared" si="117"/>
        <v>CADP220509_4</v>
      </c>
      <c r="AG853" s="77">
        <f t="shared" si="118"/>
        <v>832</v>
      </c>
      <c r="AH853" s="77">
        <f t="shared" si="119"/>
        <v>26</v>
      </c>
      <c r="AI853" s="89">
        <f t="shared" si="120"/>
        <v>0.32863999999999999</v>
      </c>
      <c r="AJ853" s="77" t="s">
        <v>2143</v>
      </c>
      <c r="AK853" s="77" t="s">
        <v>4165</v>
      </c>
      <c r="AL853" s="78">
        <v>44692</v>
      </c>
      <c r="AM853" s="78">
        <v>44692</v>
      </c>
      <c r="AN853" s="78">
        <v>44693</v>
      </c>
      <c r="AO853" s="78">
        <v>44693</v>
      </c>
      <c r="AP853" s="78">
        <v>44693</v>
      </c>
      <c r="AQ853" s="77" t="s">
        <v>89</v>
      </c>
      <c r="AR853" s="77" t="s">
        <v>4161</v>
      </c>
      <c r="AS853" s="77" t="s">
        <v>4165</v>
      </c>
      <c r="AT853" s="78"/>
      <c r="AU853" s="78"/>
      <c r="AV853" s="78"/>
      <c r="AW853" s="142" t="s">
        <v>1198</v>
      </c>
      <c r="AX853" s="77" t="s">
        <v>116</v>
      </c>
      <c r="AY853" s="576">
        <v>1584.8</v>
      </c>
      <c r="AZ853" s="576"/>
      <c r="BA853" s="576"/>
      <c r="BB853" s="576"/>
      <c r="BC853" s="576"/>
      <c r="BD853" s="576"/>
      <c r="BE853" s="77">
        <f t="shared" si="121"/>
        <v>20</v>
      </c>
      <c r="BF853" s="77">
        <f t="shared" si="114"/>
        <v>5</v>
      </c>
      <c r="BG853" s="77">
        <f t="shared" si="115"/>
        <v>2022</v>
      </c>
      <c r="BH853" s="77"/>
    </row>
    <row r="854" spans="1:60">
      <c r="A854" s="77" t="s">
        <v>428</v>
      </c>
      <c r="B854" s="77" t="s">
        <v>230</v>
      </c>
      <c r="C854" s="77" t="s">
        <v>4166</v>
      </c>
      <c r="D854" s="78">
        <v>44690</v>
      </c>
      <c r="E854" s="77" t="s">
        <v>4159</v>
      </c>
      <c r="F854" s="77" t="s">
        <v>2135</v>
      </c>
      <c r="G854" s="77" t="s">
        <v>2147</v>
      </c>
      <c r="H854" s="77" t="s">
        <v>2148</v>
      </c>
      <c r="I854" s="77" t="s">
        <v>531</v>
      </c>
      <c r="J854" s="77" t="s">
        <v>110</v>
      </c>
      <c r="K854" s="77">
        <v>91761</v>
      </c>
      <c r="L854" s="77" t="s">
        <v>840</v>
      </c>
      <c r="M854" s="77" t="s">
        <v>941</v>
      </c>
      <c r="N854" s="77" t="s">
        <v>204</v>
      </c>
      <c r="O854" s="77" t="s">
        <v>205</v>
      </c>
      <c r="P854" s="77">
        <v>85040</v>
      </c>
      <c r="Q854" s="77" t="s">
        <v>1267</v>
      </c>
      <c r="R854" s="77" t="s">
        <v>842</v>
      </c>
      <c r="S854" s="77"/>
      <c r="T854" s="77" t="s">
        <v>844</v>
      </c>
      <c r="U854" s="77">
        <v>30390455</v>
      </c>
      <c r="V854" s="77">
        <v>14.75</v>
      </c>
      <c r="W854" s="77" t="s">
        <v>163</v>
      </c>
      <c r="X854" s="77">
        <v>395</v>
      </c>
      <c r="Y854" s="77">
        <v>832</v>
      </c>
      <c r="Z854" s="77">
        <v>26</v>
      </c>
      <c r="AA854" s="89">
        <f t="shared" si="116"/>
        <v>0.32863999999999999</v>
      </c>
      <c r="AB854" s="77" t="s">
        <v>88</v>
      </c>
      <c r="AC854" s="78">
        <v>44712</v>
      </c>
      <c r="AD854" s="77"/>
      <c r="AE854" s="77" t="s">
        <v>2142</v>
      </c>
      <c r="AF854" s="77" t="str">
        <f t="shared" si="117"/>
        <v>CADP220509_5</v>
      </c>
      <c r="AG854" s="77">
        <f t="shared" si="118"/>
        <v>832</v>
      </c>
      <c r="AH854" s="77">
        <f t="shared" si="119"/>
        <v>26</v>
      </c>
      <c r="AI854" s="89">
        <f t="shared" si="120"/>
        <v>0.32863999999999999</v>
      </c>
      <c r="AJ854" s="77" t="s">
        <v>2143</v>
      </c>
      <c r="AK854" s="77" t="s">
        <v>4167</v>
      </c>
      <c r="AL854" s="78">
        <v>44692</v>
      </c>
      <c r="AM854" s="78">
        <v>44692</v>
      </c>
      <c r="AN854" s="78">
        <v>44693</v>
      </c>
      <c r="AO854" s="78">
        <v>44693</v>
      </c>
      <c r="AP854" s="78">
        <v>44693</v>
      </c>
      <c r="AQ854" s="77" t="s">
        <v>89</v>
      </c>
      <c r="AR854" s="77" t="s">
        <v>4161</v>
      </c>
      <c r="AS854" s="77" t="s">
        <v>4167</v>
      </c>
      <c r="AT854" s="78"/>
      <c r="AU854" s="78"/>
      <c r="AV854" s="78"/>
      <c r="AW854" s="142" t="s">
        <v>1198</v>
      </c>
      <c r="AX854" s="77" t="s">
        <v>116</v>
      </c>
      <c r="AY854" s="576">
        <v>1584.8</v>
      </c>
      <c r="AZ854" s="576"/>
      <c r="BA854" s="576"/>
      <c r="BB854" s="576"/>
      <c r="BC854" s="576"/>
      <c r="BD854" s="576"/>
      <c r="BE854" s="77">
        <f t="shared" si="121"/>
        <v>20</v>
      </c>
      <c r="BF854" s="77">
        <f t="shared" si="114"/>
        <v>5</v>
      </c>
      <c r="BG854" s="77">
        <f t="shared" si="115"/>
        <v>2022</v>
      </c>
      <c r="BH854" s="77"/>
    </row>
    <row r="855" spans="1:60">
      <c r="A855" s="77" t="s">
        <v>428</v>
      </c>
      <c r="B855" s="77" t="s">
        <v>56</v>
      </c>
      <c r="C855" s="77" t="s">
        <v>4168</v>
      </c>
      <c r="D855" s="78">
        <v>44678</v>
      </c>
      <c r="E855" s="77" t="s">
        <v>1224</v>
      </c>
      <c r="F855" s="77" t="s">
        <v>2135</v>
      </c>
      <c r="G855" s="77" t="s">
        <v>3267</v>
      </c>
      <c r="H855" s="77" t="s">
        <v>3268</v>
      </c>
      <c r="I855" s="77" t="s">
        <v>2686</v>
      </c>
      <c r="J855" s="77" t="s">
        <v>110</v>
      </c>
      <c r="K855" s="77">
        <v>92833</v>
      </c>
      <c r="L855" s="77" t="s">
        <v>1225</v>
      </c>
      <c r="M855" s="77" t="s">
        <v>1226</v>
      </c>
      <c r="N855" s="77" t="s">
        <v>565</v>
      </c>
      <c r="O855" s="77" t="s">
        <v>110</v>
      </c>
      <c r="P855" s="77">
        <v>94544</v>
      </c>
      <c r="Q855" s="77" t="s">
        <v>1267</v>
      </c>
      <c r="R855" s="77"/>
      <c r="S855" s="77"/>
      <c r="T855" s="77"/>
      <c r="U855" s="77">
        <v>30390256</v>
      </c>
      <c r="V855" s="142">
        <v>14.75</v>
      </c>
      <c r="W855" s="77" t="s">
        <v>3787</v>
      </c>
      <c r="X855" s="77">
        <v>400</v>
      </c>
      <c r="Y855" s="77">
        <v>624</v>
      </c>
      <c r="Z855" s="77">
        <v>24</v>
      </c>
      <c r="AA855" s="89">
        <f t="shared" si="116"/>
        <v>0.24959999999999999</v>
      </c>
      <c r="AB855" s="77" t="s">
        <v>70</v>
      </c>
      <c r="AC855" s="78">
        <v>44712</v>
      </c>
      <c r="AD855" s="77"/>
      <c r="AE855" s="77" t="s">
        <v>2142</v>
      </c>
      <c r="AF855" s="77" t="str">
        <f t="shared" si="117"/>
        <v>CA2022427094T</v>
      </c>
      <c r="AG855" s="77">
        <f t="shared" si="118"/>
        <v>624</v>
      </c>
      <c r="AH855" s="77">
        <f t="shared" si="119"/>
        <v>24</v>
      </c>
      <c r="AI855" s="89">
        <f t="shared" si="120"/>
        <v>0.24959999999999999</v>
      </c>
      <c r="AJ855" s="77" t="s">
        <v>2143</v>
      </c>
      <c r="AK855" s="77" t="s">
        <v>4168</v>
      </c>
      <c r="AL855" s="78">
        <v>44692</v>
      </c>
      <c r="AM855" s="78">
        <v>44692</v>
      </c>
      <c r="AN855" s="573">
        <v>44693</v>
      </c>
      <c r="AO855" s="78">
        <v>44693</v>
      </c>
      <c r="AP855" s="78">
        <v>44693</v>
      </c>
      <c r="AQ855" s="77" t="s">
        <v>89</v>
      </c>
      <c r="AR855" s="77"/>
      <c r="AS855" s="77" t="s">
        <v>4168</v>
      </c>
      <c r="AT855" s="78"/>
      <c r="AU855" s="78"/>
      <c r="AV855" s="78"/>
      <c r="AW855" s="77" t="s">
        <v>1198</v>
      </c>
      <c r="AX855" s="77" t="s">
        <v>116</v>
      </c>
      <c r="AY855" s="576">
        <v>1875</v>
      </c>
      <c r="AZ855" s="576"/>
      <c r="BA855" s="576"/>
      <c r="BB855" s="576"/>
      <c r="BC855" s="576"/>
      <c r="BD855" s="576"/>
      <c r="BE855" s="77">
        <f t="shared" si="121"/>
        <v>20</v>
      </c>
      <c r="BF855" s="77">
        <f t="shared" si="114"/>
        <v>5</v>
      </c>
      <c r="BG855" s="77">
        <f t="shared" si="115"/>
        <v>2022</v>
      </c>
      <c r="BH855" s="89"/>
    </row>
    <row r="856" spans="1:60">
      <c r="A856" s="77" t="s">
        <v>428</v>
      </c>
      <c r="B856" s="77" t="s">
        <v>56</v>
      </c>
      <c r="C856" s="77" t="s">
        <v>4169</v>
      </c>
      <c r="D856" s="78">
        <v>44678</v>
      </c>
      <c r="E856" s="77" t="s">
        <v>1224</v>
      </c>
      <c r="F856" s="77" t="s">
        <v>2135</v>
      </c>
      <c r="G856" s="77" t="s">
        <v>3267</v>
      </c>
      <c r="H856" s="77" t="s">
        <v>3268</v>
      </c>
      <c r="I856" s="77" t="s">
        <v>2686</v>
      </c>
      <c r="J856" s="77" t="s">
        <v>110</v>
      </c>
      <c r="K856" s="77">
        <v>92833</v>
      </c>
      <c r="L856" s="77" t="s">
        <v>1225</v>
      </c>
      <c r="M856" s="77" t="s">
        <v>1226</v>
      </c>
      <c r="N856" s="77" t="s">
        <v>565</v>
      </c>
      <c r="O856" s="77" t="s">
        <v>110</v>
      </c>
      <c r="P856" s="77">
        <v>94544</v>
      </c>
      <c r="Q856" s="77" t="s">
        <v>1267</v>
      </c>
      <c r="R856" s="77"/>
      <c r="S856" s="77"/>
      <c r="T856" s="77"/>
      <c r="U856" s="77">
        <v>30390256</v>
      </c>
      <c r="V856" s="142">
        <v>14.75</v>
      </c>
      <c r="W856" s="77" t="s">
        <v>3787</v>
      </c>
      <c r="X856" s="77">
        <v>400</v>
      </c>
      <c r="Y856" s="77">
        <v>624</v>
      </c>
      <c r="Z856" s="77">
        <v>24</v>
      </c>
      <c r="AA856" s="89">
        <f t="shared" si="116"/>
        <v>0.24959999999999999</v>
      </c>
      <c r="AB856" s="77" t="s">
        <v>70</v>
      </c>
      <c r="AC856" s="78">
        <v>44712</v>
      </c>
      <c r="AD856" s="77"/>
      <c r="AE856" s="77" t="s">
        <v>2142</v>
      </c>
      <c r="AF856" s="77" t="str">
        <f t="shared" si="117"/>
        <v>CA2022427095T</v>
      </c>
      <c r="AG856" s="77">
        <f t="shared" si="118"/>
        <v>624</v>
      </c>
      <c r="AH856" s="77">
        <f t="shared" si="119"/>
        <v>24</v>
      </c>
      <c r="AI856" s="89">
        <f t="shared" si="120"/>
        <v>0.24959999999999999</v>
      </c>
      <c r="AJ856" s="77" t="s">
        <v>2143</v>
      </c>
      <c r="AK856" s="77" t="s">
        <v>4169</v>
      </c>
      <c r="AL856" s="78">
        <v>44692</v>
      </c>
      <c r="AM856" s="78">
        <v>44692</v>
      </c>
      <c r="AN856" s="573">
        <v>44693</v>
      </c>
      <c r="AO856" s="78">
        <v>44693</v>
      </c>
      <c r="AP856" s="78">
        <v>44693</v>
      </c>
      <c r="AQ856" s="77" t="s">
        <v>89</v>
      </c>
      <c r="AR856" s="77"/>
      <c r="AS856" s="77" t="s">
        <v>4169</v>
      </c>
      <c r="AT856" s="78"/>
      <c r="AU856" s="78"/>
      <c r="AV856" s="78"/>
      <c r="AW856" s="77" t="s">
        <v>1198</v>
      </c>
      <c r="AX856" s="77" t="s">
        <v>116</v>
      </c>
      <c r="AY856" s="576">
        <v>1875</v>
      </c>
      <c r="AZ856" s="576"/>
      <c r="BA856" s="576"/>
      <c r="BB856" s="576"/>
      <c r="BC856" s="576"/>
      <c r="BD856" s="576"/>
      <c r="BE856" s="77">
        <f t="shared" si="121"/>
        <v>20</v>
      </c>
      <c r="BF856" s="77">
        <f t="shared" si="114"/>
        <v>5</v>
      </c>
      <c r="BG856" s="77">
        <f t="shared" si="115"/>
        <v>2022</v>
      </c>
      <c r="BH856" s="89"/>
    </row>
    <row r="857" spans="1:60">
      <c r="A857" s="77" t="s">
        <v>428</v>
      </c>
      <c r="B857" s="77" t="s">
        <v>56</v>
      </c>
      <c r="C857" s="77" t="s">
        <v>4170</v>
      </c>
      <c r="D857" s="78">
        <v>44678</v>
      </c>
      <c r="E857" s="77" t="s">
        <v>1224</v>
      </c>
      <c r="F857" s="77" t="s">
        <v>2135</v>
      </c>
      <c r="G857" s="77" t="s">
        <v>3267</v>
      </c>
      <c r="H857" s="77" t="s">
        <v>3268</v>
      </c>
      <c r="I857" s="77" t="s">
        <v>2686</v>
      </c>
      <c r="J857" s="77" t="s">
        <v>110</v>
      </c>
      <c r="K857" s="77">
        <v>92833</v>
      </c>
      <c r="L857" s="77" t="s">
        <v>1225</v>
      </c>
      <c r="M857" s="77" t="s">
        <v>1226</v>
      </c>
      <c r="N857" s="77" t="s">
        <v>565</v>
      </c>
      <c r="O857" s="77" t="s">
        <v>110</v>
      </c>
      <c r="P857" s="77">
        <v>94544</v>
      </c>
      <c r="Q857" s="77" t="s">
        <v>1267</v>
      </c>
      <c r="R857" s="77"/>
      <c r="S857" s="77"/>
      <c r="T857" s="77"/>
      <c r="U857" s="77">
        <v>30390256</v>
      </c>
      <c r="V857" s="142">
        <v>14.75</v>
      </c>
      <c r="W857" s="77" t="s">
        <v>3787</v>
      </c>
      <c r="X857" s="77">
        <v>400</v>
      </c>
      <c r="Y857" s="77">
        <v>624</v>
      </c>
      <c r="Z857" s="77">
        <v>24</v>
      </c>
      <c r="AA857" s="89">
        <f t="shared" si="116"/>
        <v>0.24959999999999999</v>
      </c>
      <c r="AB857" s="77" t="s">
        <v>70</v>
      </c>
      <c r="AC857" s="78">
        <v>44712</v>
      </c>
      <c r="AD857" s="77"/>
      <c r="AE857" s="77" t="s">
        <v>2142</v>
      </c>
      <c r="AF857" s="77" t="str">
        <f t="shared" si="117"/>
        <v>CA2022427096T</v>
      </c>
      <c r="AG857" s="77">
        <f t="shared" si="118"/>
        <v>624</v>
      </c>
      <c r="AH857" s="77">
        <f t="shared" si="119"/>
        <v>24</v>
      </c>
      <c r="AI857" s="89">
        <f t="shared" si="120"/>
        <v>0.24959999999999999</v>
      </c>
      <c r="AJ857" s="77" t="s">
        <v>2143</v>
      </c>
      <c r="AK857" s="77" t="s">
        <v>4170</v>
      </c>
      <c r="AL857" s="78">
        <v>44692</v>
      </c>
      <c r="AM857" s="78">
        <v>44692</v>
      </c>
      <c r="AN857" s="573">
        <v>44693</v>
      </c>
      <c r="AO857" s="78">
        <v>44693</v>
      </c>
      <c r="AP857" s="78">
        <v>44693</v>
      </c>
      <c r="AQ857" s="77" t="s">
        <v>89</v>
      </c>
      <c r="AR857" s="77"/>
      <c r="AS857" s="77" t="s">
        <v>4170</v>
      </c>
      <c r="AT857" s="78"/>
      <c r="AU857" s="78"/>
      <c r="AV857" s="78"/>
      <c r="AW857" s="77" t="s">
        <v>1198</v>
      </c>
      <c r="AX857" s="77" t="s">
        <v>116</v>
      </c>
      <c r="AY857" s="576">
        <v>1875</v>
      </c>
      <c r="AZ857" s="576"/>
      <c r="BA857" s="576"/>
      <c r="BB857" s="576"/>
      <c r="BC857" s="576"/>
      <c r="BD857" s="576"/>
      <c r="BE857" s="77">
        <f t="shared" si="121"/>
        <v>20</v>
      </c>
      <c r="BF857" s="77">
        <f t="shared" si="114"/>
        <v>5</v>
      </c>
      <c r="BG857" s="77">
        <f t="shared" si="115"/>
        <v>2022</v>
      </c>
      <c r="BH857" s="89"/>
    </row>
    <row r="858" spans="1:60">
      <c r="A858" s="77" t="s">
        <v>428</v>
      </c>
      <c r="B858" s="77" t="s">
        <v>56</v>
      </c>
      <c r="C858" s="77" t="s">
        <v>4171</v>
      </c>
      <c r="D858" s="78">
        <v>44678</v>
      </c>
      <c r="E858" s="77" t="s">
        <v>1224</v>
      </c>
      <c r="F858" s="77" t="s">
        <v>2135</v>
      </c>
      <c r="G858" s="77" t="s">
        <v>3267</v>
      </c>
      <c r="H858" s="77" t="s">
        <v>3268</v>
      </c>
      <c r="I858" s="77" t="s">
        <v>2686</v>
      </c>
      <c r="J858" s="77" t="s">
        <v>110</v>
      </c>
      <c r="K858" s="77">
        <v>92833</v>
      </c>
      <c r="L858" s="77" t="s">
        <v>1225</v>
      </c>
      <c r="M858" s="77" t="s">
        <v>1226</v>
      </c>
      <c r="N858" s="77" t="s">
        <v>565</v>
      </c>
      <c r="O858" s="77" t="s">
        <v>110</v>
      </c>
      <c r="P858" s="77">
        <v>94544</v>
      </c>
      <c r="Q858" s="77" t="s">
        <v>1267</v>
      </c>
      <c r="R858" s="77"/>
      <c r="S858" s="77"/>
      <c r="T858" s="77"/>
      <c r="U858" s="77">
        <v>30390256</v>
      </c>
      <c r="V858" s="142">
        <v>14.75</v>
      </c>
      <c r="W858" s="77" t="s">
        <v>3787</v>
      </c>
      <c r="X858" s="77">
        <v>400</v>
      </c>
      <c r="Y858" s="77">
        <v>624</v>
      </c>
      <c r="Z858" s="77">
        <v>24</v>
      </c>
      <c r="AA858" s="89">
        <f t="shared" si="116"/>
        <v>0.24959999999999999</v>
      </c>
      <c r="AB858" s="77" t="s">
        <v>70</v>
      </c>
      <c r="AC858" s="78">
        <v>44712</v>
      </c>
      <c r="AD858" s="77"/>
      <c r="AE858" s="77" t="s">
        <v>2142</v>
      </c>
      <c r="AF858" s="77" t="str">
        <f t="shared" si="117"/>
        <v>CA2022427097T</v>
      </c>
      <c r="AG858" s="77">
        <f t="shared" si="118"/>
        <v>624</v>
      </c>
      <c r="AH858" s="77">
        <f t="shared" si="119"/>
        <v>24</v>
      </c>
      <c r="AI858" s="89">
        <f t="shared" si="120"/>
        <v>0.24959999999999999</v>
      </c>
      <c r="AJ858" s="77" t="s">
        <v>2143</v>
      </c>
      <c r="AK858" s="77" t="s">
        <v>4171</v>
      </c>
      <c r="AL858" s="78">
        <v>44692</v>
      </c>
      <c r="AM858" s="78">
        <v>44692</v>
      </c>
      <c r="AN858" s="573">
        <v>44693</v>
      </c>
      <c r="AO858" s="78">
        <v>44693</v>
      </c>
      <c r="AP858" s="78">
        <v>44693</v>
      </c>
      <c r="AQ858" s="77" t="s">
        <v>89</v>
      </c>
      <c r="AR858" s="77"/>
      <c r="AS858" s="77" t="s">
        <v>4171</v>
      </c>
      <c r="AT858" s="78"/>
      <c r="AU858" s="78"/>
      <c r="AV858" s="78"/>
      <c r="AW858" s="77" t="s">
        <v>1198</v>
      </c>
      <c r="AX858" s="77" t="s">
        <v>116</v>
      </c>
      <c r="AY858" s="576">
        <v>1875</v>
      </c>
      <c r="AZ858" s="576"/>
      <c r="BA858" s="576"/>
      <c r="BB858" s="576"/>
      <c r="BC858" s="576"/>
      <c r="BD858" s="576"/>
      <c r="BE858" s="77">
        <f t="shared" si="121"/>
        <v>20</v>
      </c>
      <c r="BF858" s="77">
        <f t="shared" si="114"/>
        <v>5</v>
      </c>
      <c r="BG858" s="77">
        <f t="shared" si="115"/>
        <v>2022</v>
      </c>
      <c r="BH858" s="89"/>
    </row>
    <row r="859" spans="1:60">
      <c r="A859" s="77" t="s">
        <v>428</v>
      </c>
      <c r="B859" s="77" t="s">
        <v>56</v>
      </c>
      <c r="C859" s="77" t="s">
        <v>4172</v>
      </c>
      <c r="D859" s="78">
        <v>44678</v>
      </c>
      <c r="E859" s="77" t="s">
        <v>3816</v>
      </c>
      <c r="F859" s="77" t="s">
        <v>2135</v>
      </c>
      <c r="G859" s="77" t="s">
        <v>2147</v>
      </c>
      <c r="H859" s="77" t="s">
        <v>2148</v>
      </c>
      <c r="I859" s="77" t="s">
        <v>531</v>
      </c>
      <c r="J859" s="77" t="s">
        <v>110</v>
      </c>
      <c r="K859" s="77">
        <v>91761</v>
      </c>
      <c r="L859" s="77" t="s">
        <v>1701</v>
      </c>
      <c r="M859" s="77" t="s">
        <v>1195</v>
      </c>
      <c r="N859" s="77" t="s">
        <v>1196</v>
      </c>
      <c r="O859" s="77" t="s">
        <v>110</v>
      </c>
      <c r="P859" s="77">
        <v>92407</v>
      </c>
      <c r="Q859" s="77" t="s">
        <v>1267</v>
      </c>
      <c r="R859" s="77"/>
      <c r="S859" s="77"/>
      <c r="T859" s="77"/>
      <c r="U859" s="77">
        <v>30390256</v>
      </c>
      <c r="V859" s="142">
        <v>14.75</v>
      </c>
      <c r="W859" s="77" t="s">
        <v>3787</v>
      </c>
      <c r="X859" s="77">
        <v>400</v>
      </c>
      <c r="Y859" s="77">
        <v>624</v>
      </c>
      <c r="Z859" s="77">
        <v>24</v>
      </c>
      <c r="AA859" s="89">
        <f t="shared" si="116"/>
        <v>0.24959999999999999</v>
      </c>
      <c r="AB859" s="77" t="s">
        <v>70</v>
      </c>
      <c r="AC859" s="78">
        <v>44712</v>
      </c>
      <c r="AD859" s="77"/>
      <c r="AE859" s="77" t="s">
        <v>2142</v>
      </c>
      <c r="AF859" s="77" t="str">
        <f t="shared" si="117"/>
        <v>CA2022042734T</v>
      </c>
      <c r="AG859" s="77">
        <f t="shared" si="118"/>
        <v>624</v>
      </c>
      <c r="AH859" s="77">
        <f t="shared" si="119"/>
        <v>24</v>
      </c>
      <c r="AI859" s="89">
        <f t="shared" si="120"/>
        <v>0.24959999999999999</v>
      </c>
      <c r="AJ859" s="77" t="s">
        <v>2143</v>
      </c>
      <c r="AK859" s="77" t="s">
        <v>4172</v>
      </c>
      <c r="AL859" s="573">
        <v>44693</v>
      </c>
      <c r="AM859" s="573">
        <v>44693</v>
      </c>
      <c r="AN859" s="573">
        <v>44693</v>
      </c>
      <c r="AO859" s="573">
        <v>44693</v>
      </c>
      <c r="AP859" s="573">
        <v>44693</v>
      </c>
      <c r="AQ859" s="77" t="s">
        <v>89</v>
      </c>
      <c r="AR859" s="77"/>
      <c r="AS859" s="77" t="s">
        <v>4172</v>
      </c>
      <c r="AT859" s="78"/>
      <c r="AU859" s="78"/>
      <c r="AV859" s="78"/>
      <c r="AW859" s="77" t="s">
        <v>1198</v>
      </c>
      <c r="AX859" s="77" t="s">
        <v>116</v>
      </c>
      <c r="AY859" s="576">
        <v>644</v>
      </c>
      <c r="AZ859" s="576"/>
      <c r="BA859" s="576"/>
      <c r="BB859" s="576"/>
      <c r="BC859" s="576"/>
      <c r="BD859" s="576"/>
      <c r="BE859" s="77">
        <f t="shared" si="121"/>
        <v>20</v>
      </c>
      <c r="BF859" s="77">
        <f t="shared" si="114"/>
        <v>5</v>
      </c>
      <c r="BG859" s="77">
        <f t="shared" si="115"/>
        <v>2022</v>
      </c>
      <c r="BH859" s="89"/>
    </row>
    <row r="860" spans="1:60">
      <c r="A860" s="77" t="s">
        <v>428</v>
      </c>
      <c r="B860" s="77" t="s">
        <v>56</v>
      </c>
      <c r="C860" s="77" t="s">
        <v>4173</v>
      </c>
      <c r="D860" s="78">
        <v>44678</v>
      </c>
      <c r="E860" s="77" t="s">
        <v>3816</v>
      </c>
      <c r="F860" s="77" t="s">
        <v>2135</v>
      </c>
      <c r="G860" s="77" t="s">
        <v>2147</v>
      </c>
      <c r="H860" s="77" t="s">
        <v>2148</v>
      </c>
      <c r="I860" s="77" t="s">
        <v>531</v>
      </c>
      <c r="J860" s="77" t="s">
        <v>110</v>
      </c>
      <c r="K860" s="77">
        <v>91761</v>
      </c>
      <c r="L860" s="77" t="s">
        <v>1701</v>
      </c>
      <c r="M860" s="77" t="s">
        <v>1195</v>
      </c>
      <c r="N860" s="77" t="s">
        <v>1196</v>
      </c>
      <c r="O860" s="77" t="s">
        <v>110</v>
      </c>
      <c r="P860" s="77">
        <v>92407</v>
      </c>
      <c r="Q860" s="77" t="s">
        <v>1267</v>
      </c>
      <c r="R860" s="77"/>
      <c r="S860" s="77"/>
      <c r="T860" s="77"/>
      <c r="U860" s="77">
        <v>30390256</v>
      </c>
      <c r="V860" s="142">
        <v>14.75</v>
      </c>
      <c r="W860" s="77" t="s">
        <v>3787</v>
      </c>
      <c r="X860" s="77">
        <v>400</v>
      </c>
      <c r="Y860" s="77">
        <v>624</v>
      </c>
      <c r="Z860" s="77">
        <v>24</v>
      </c>
      <c r="AA860" s="89">
        <f t="shared" si="116"/>
        <v>0.24959999999999999</v>
      </c>
      <c r="AB860" s="77" t="s">
        <v>70</v>
      </c>
      <c r="AC860" s="78">
        <v>44712</v>
      </c>
      <c r="AD860" s="77"/>
      <c r="AE860" s="77" t="s">
        <v>2142</v>
      </c>
      <c r="AF860" s="77" t="str">
        <f t="shared" si="117"/>
        <v>CA2022042735T</v>
      </c>
      <c r="AG860" s="77">
        <f t="shared" si="118"/>
        <v>624</v>
      </c>
      <c r="AH860" s="77">
        <f t="shared" si="119"/>
        <v>24</v>
      </c>
      <c r="AI860" s="89">
        <f t="shared" si="120"/>
        <v>0.24959999999999999</v>
      </c>
      <c r="AJ860" s="77" t="s">
        <v>2143</v>
      </c>
      <c r="AK860" s="77" t="s">
        <v>4173</v>
      </c>
      <c r="AL860" s="573">
        <v>44693</v>
      </c>
      <c r="AM860" s="573">
        <v>44693</v>
      </c>
      <c r="AN860" s="573">
        <v>44693</v>
      </c>
      <c r="AO860" s="573">
        <v>44693</v>
      </c>
      <c r="AP860" s="573">
        <v>44693</v>
      </c>
      <c r="AQ860" s="77" t="s">
        <v>89</v>
      </c>
      <c r="AR860" s="77"/>
      <c r="AS860" s="77" t="s">
        <v>4173</v>
      </c>
      <c r="AT860" s="78"/>
      <c r="AU860" s="78"/>
      <c r="AV860" s="78"/>
      <c r="AW860" s="77" t="s">
        <v>1198</v>
      </c>
      <c r="AX860" s="77" t="s">
        <v>116</v>
      </c>
      <c r="AY860" s="576">
        <v>644</v>
      </c>
      <c r="AZ860" s="576"/>
      <c r="BA860" s="576"/>
      <c r="BB860" s="576"/>
      <c r="BC860" s="576"/>
      <c r="BD860" s="576"/>
      <c r="BE860" s="77">
        <f t="shared" si="121"/>
        <v>20</v>
      </c>
      <c r="BF860" s="77">
        <f t="shared" si="114"/>
        <v>5</v>
      </c>
      <c r="BG860" s="77">
        <f t="shared" si="115"/>
        <v>2022</v>
      </c>
      <c r="BH860" s="89"/>
    </row>
    <row r="861" spans="1:60">
      <c r="A861" s="77" t="s">
        <v>428</v>
      </c>
      <c r="B861" s="77" t="s">
        <v>56</v>
      </c>
      <c r="C861" s="77" t="s">
        <v>4174</v>
      </c>
      <c r="D861" s="78">
        <v>44678</v>
      </c>
      <c r="E861" s="77" t="s">
        <v>3816</v>
      </c>
      <c r="F861" s="77" t="s">
        <v>2135</v>
      </c>
      <c r="G861" s="77" t="s">
        <v>2147</v>
      </c>
      <c r="H861" s="77" t="s">
        <v>2148</v>
      </c>
      <c r="I861" s="77" t="s">
        <v>531</v>
      </c>
      <c r="J861" s="77" t="s">
        <v>110</v>
      </c>
      <c r="K861" s="77">
        <v>91761</v>
      </c>
      <c r="L861" s="77" t="s">
        <v>1701</v>
      </c>
      <c r="M861" s="77" t="s">
        <v>1195</v>
      </c>
      <c r="N861" s="77" t="s">
        <v>1196</v>
      </c>
      <c r="O861" s="77" t="s">
        <v>110</v>
      </c>
      <c r="P861" s="77">
        <v>92407</v>
      </c>
      <c r="Q861" s="77" t="s">
        <v>1267</v>
      </c>
      <c r="R861" s="77"/>
      <c r="S861" s="77"/>
      <c r="T861" s="77"/>
      <c r="U861" s="77">
        <v>30390256</v>
      </c>
      <c r="V861" s="142">
        <v>14.75</v>
      </c>
      <c r="W861" s="77" t="s">
        <v>3787</v>
      </c>
      <c r="X861" s="77">
        <v>400</v>
      </c>
      <c r="Y861" s="77">
        <v>624</v>
      </c>
      <c r="Z861" s="77">
        <v>24</v>
      </c>
      <c r="AA861" s="89">
        <f t="shared" si="116"/>
        <v>0.24959999999999999</v>
      </c>
      <c r="AB861" s="77" t="s">
        <v>70</v>
      </c>
      <c r="AC861" s="78">
        <v>44712</v>
      </c>
      <c r="AD861" s="77"/>
      <c r="AE861" s="77" t="s">
        <v>2142</v>
      </c>
      <c r="AF861" s="77" t="str">
        <f t="shared" si="117"/>
        <v>CA2022042736T</v>
      </c>
      <c r="AG861" s="77">
        <f t="shared" si="118"/>
        <v>624</v>
      </c>
      <c r="AH861" s="77">
        <f t="shared" si="119"/>
        <v>24</v>
      </c>
      <c r="AI861" s="89">
        <f t="shared" si="120"/>
        <v>0.24959999999999999</v>
      </c>
      <c r="AJ861" s="77" t="s">
        <v>2143</v>
      </c>
      <c r="AK861" s="77" t="s">
        <v>4174</v>
      </c>
      <c r="AL861" s="573">
        <v>44693</v>
      </c>
      <c r="AM861" s="573">
        <v>44693</v>
      </c>
      <c r="AN861" s="573">
        <v>44693</v>
      </c>
      <c r="AO861" s="573">
        <v>44693</v>
      </c>
      <c r="AP861" s="573">
        <v>44693</v>
      </c>
      <c r="AQ861" s="77" t="s">
        <v>89</v>
      </c>
      <c r="AR861" s="77"/>
      <c r="AS861" s="77" t="s">
        <v>4174</v>
      </c>
      <c r="AT861" s="78"/>
      <c r="AU861" s="78"/>
      <c r="AV861" s="78"/>
      <c r="AW861" s="77" t="s">
        <v>1198</v>
      </c>
      <c r="AX861" s="77" t="s">
        <v>116</v>
      </c>
      <c r="AY861" s="576">
        <v>644</v>
      </c>
      <c r="AZ861" s="576"/>
      <c r="BA861" s="576"/>
      <c r="BB861" s="576"/>
      <c r="BC861" s="576"/>
      <c r="BD861" s="576"/>
      <c r="BE861" s="77">
        <f t="shared" si="121"/>
        <v>20</v>
      </c>
      <c r="BF861" s="77">
        <f t="shared" si="114"/>
        <v>5</v>
      </c>
      <c r="BG861" s="77">
        <f t="shared" si="115"/>
        <v>2022</v>
      </c>
      <c r="BH861" s="89"/>
    </row>
    <row r="862" spans="1:60">
      <c r="A862" s="77" t="s">
        <v>428</v>
      </c>
      <c r="B862" s="77" t="s">
        <v>79</v>
      </c>
      <c r="C862" s="77" t="s">
        <v>4175</v>
      </c>
      <c r="D862" s="78">
        <v>44690</v>
      </c>
      <c r="E862" s="77" t="s">
        <v>4176</v>
      </c>
      <c r="F862" s="77" t="s">
        <v>2135</v>
      </c>
      <c r="G862" s="77" t="s">
        <v>2136</v>
      </c>
      <c r="H862" s="77" t="s">
        <v>2137</v>
      </c>
      <c r="I862" s="77" t="s">
        <v>2138</v>
      </c>
      <c r="J862" s="77" t="s">
        <v>110</v>
      </c>
      <c r="K862" s="77">
        <v>90248</v>
      </c>
      <c r="L862" s="77" t="s">
        <v>727</v>
      </c>
      <c r="M862" s="77" t="s">
        <v>914</v>
      </c>
      <c r="N862" s="77" t="s">
        <v>403</v>
      </c>
      <c r="O862" s="77" t="s">
        <v>110</v>
      </c>
      <c r="P862" s="77">
        <v>92121</v>
      </c>
      <c r="Q862" s="77" t="s">
        <v>1267</v>
      </c>
      <c r="R862" s="77" t="s">
        <v>631</v>
      </c>
      <c r="S862" s="77"/>
      <c r="T862" s="77" t="s">
        <v>1342</v>
      </c>
      <c r="U862" s="77">
        <v>30390456</v>
      </c>
      <c r="V862" s="77">
        <v>14.75</v>
      </c>
      <c r="W862" s="77" t="s">
        <v>163</v>
      </c>
      <c r="X862" s="77">
        <v>400</v>
      </c>
      <c r="Y862" s="77">
        <v>768</v>
      </c>
      <c r="Z862" s="77">
        <v>24</v>
      </c>
      <c r="AA862" s="89">
        <f t="shared" si="116"/>
        <v>0.30719999999999997</v>
      </c>
      <c r="AB862" s="77" t="s">
        <v>70</v>
      </c>
      <c r="AC862" s="78">
        <v>44712</v>
      </c>
      <c r="AD862" s="77"/>
      <c r="AE862" s="77" t="s">
        <v>2142</v>
      </c>
      <c r="AF862" s="77" t="str">
        <f t="shared" si="117"/>
        <v>CADP220509_13</v>
      </c>
      <c r="AG862" s="77">
        <f t="shared" si="118"/>
        <v>768</v>
      </c>
      <c r="AH862" s="77">
        <f t="shared" si="119"/>
        <v>24</v>
      </c>
      <c r="AI862" s="89">
        <f t="shared" si="120"/>
        <v>0.30719999999999997</v>
      </c>
      <c r="AJ862" s="77" t="s">
        <v>2143</v>
      </c>
      <c r="AK862" s="77" t="s">
        <v>4177</v>
      </c>
      <c r="AL862" s="78">
        <v>44693</v>
      </c>
      <c r="AM862" s="573">
        <v>44693</v>
      </c>
      <c r="AN862" s="78">
        <v>44693</v>
      </c>
      <c r="AO862" s="573">
        <v>44693</v>
      </c>
      <c r="AP862" s="573">
        <v>44693</v>
      </c>
      <c r="AQ862" s="77" t="s">
        <v>89</v>
      </c>
      <c r="AR862" s="77" t="s">
        <v>4161</v>
      </c>
      <c r="AS862" s="77" t="s">
        <v>4177</v>
      </c>
      <c r="AT862" s="78"/>
      <c r="AU862" s="78"/>
      <c r="AV862" s="78"/>
      <c r="AW862" s="142" t="s">
        <v>1198</v>
      </c>
      <c r="AX862" s="77" t="s">
        <v>116</v>
      </c>
      <c r="AY862" s="576">
        <v>823.86</v>
      </c>
      <c r="AZ862" s="576"/>
      <c r="BA862" s="576"/>
      <c r="BB862" s="576"/>
      <c r="BC862" s="576"/>
      <c r="BD862" s="576"/>
      <c r="BE862" s="77">
        <f t="shared" si="121"/>
        <v>20</v>
      </c>
      <c r="BF862" s="77">
        <f t="shared" si="114"/>
        <v>5</v>
      </c>
      <c r="BG862" s="77">
        <f t="shared" si="115"/>
        <v>2022</v>
      </c>
      <c r="BH862" s="77"/>
    </row>
    <row r="863" spans="1:60">
      <c r="A863" s="77" t="s">
        <v>428</v>
      </c>
      <c r="B863" s="77" t="s">
        <v>1264</v>
      </c>
      <c r="C863" s="77" t="s">
        <v>4178</v>
      </c>
      <c r="D863" s="78">
        <v>44690</v>
      </c>
      <c r="E863" s="77" t="s">
        <v>4179</v>
      </c>
      <c r="F863" s="77" t="s">
        <v>2135</v>
      </c>
      <c r="G863" s="77" t="s">
        <v>2147</v>
      </c>
      <c r="H863" s="77" t="s">
        <v>2148</v>
      </c>
      <c r="I863" s="77" t="s">
        <v>531</v>
      </c>
      <c r="J863" s="77" t="s">
        <v>110</v>
      </c>
      <c r="K863" s="77">
        <v>91761</v>
      </c>
      <c r="L863" s="77" t="s">
        <v>653</v>
      </c>
      <c r="M863" s="77" t="s">
        <v>4180</v>
      </c>
      <c r="N863" s="77" t="s">
        <v>4181</v>
      </c>
      <c r="O863" s="77" t="s">
        <v>110</v>
      </c>
      <c r="P863" s="77">
        <v>92337</v>
      </c>
      <c r="Q863" s="77" t="s">
        <v>1267</v>
      </c>
      <c r="R863" s="77"/>
      <c r="S863" s="77" t="s">
        <v>4182</v>
      </c>
      <c r="T863" s="77" t="s">
        <v>4183</v>
      </c>
      <c r="U863" s="77">
        <v>30390455</v>
      </c>
      <c r="V863" s="77">
        <v>14.75</v>
      </c>
      <c r="W863" s="77" t="s">
        <v>163</v>
      </c>
      <c r="X863" s="77">
        <v>395</v>
      </c>
      <c r="Y863" s="77">
        <v>768</v>
      </c>
      <c r="Z863" s="77">
        <v>24</v>
      </c>
      <c r="AA863" s="89">
        <f t="shared" si="116"/>
        <v>0.30336000000000002</v>
      </c>
      <c r="AB863" s="77" t="s">
        <v>70</v>
      </c>
      <c r="AC863" s="78">
        <v>44712</v>
      </c>
      <c r="AD863" s="77"/>
      <c r="AE863" s="77" t="s">
        <v>2142</v>
      </c>
      <c r="AF863" s="77" t="str">
        <f t="shared" si="117"/>
        <v>CADP220509_21</v>
      </c>
      <c r="AG863" s="77">
        <f t="shared" si="118"/>
        <v>768</v>
      </c>
      <c r="AH863" s="77">
        <f t="shared" si="119"/>
        <v>24</v>
      </c>
      <c r="AI863" s="89">
        <f t="shared" si="120"/>
        <v>0.30336000000000002</v>
      </c>
      <c r="AJ863" s="77" t="s">
        <v>2143</v>
      </c>
      <c r="AK863" s="77" t="s">
        <v>4184</v>
      </c>
      <c r="AL863" s="78">
        <v>44693</v>
      </c>
      <c r="AM863" s="573">
        <v>44693</v>
      </c>
      <c r="AN863" s="78">
        <v>44693</v>
      </c>
      <c r="AO863" s="573">
        <v>44693</v>
      </c>
      <c r="AP863" s="573">
        <v>44693</v>
      </c>
      <c r="AQ863" s="77" t="s">
        <v>89</v>
      </c>
      <c r="AR863" s="77"/>
      <c r="AS863" s="77" t="s">
        <v>4184</v>
      </c>
      <c r="AT863" s="78"/>
      <c r="AU863" s="78"/>
      <c r="AV863" s="78"/>
      <c r="AW863" s="142" t="s">
        <v>1198</v>
      </c>
      <c r="AX863" s="77" t="s">
        <v>116</v>
      </c>
      <c r="AY863" s="576">
        <v>896</v>
      </c>
      <c r="AZ863" s="576"/>
      <c r="BA863" s="576"/>
      <c r="BB863" s="576"/>
      <c r="BC863" s="576"/>
      <c r="BD863" s="576"/>
      <c r="BE863" s="77">
        <f t="shared" si="121"/>
        <v>20</v>
      </c>
      <c r="BF863" s="77">
        <f t="shared" si="114"/>
        <v>5</v>
      </c>
      <c r="BG863" s="77">
        <f t="shared" si="115"/>
        <v>2022</v>
      </c>
      <c r="BH863" s="77"/>
    </row>
    <row r="864" spans="1:60">
      <c r="A864" s="77" t="s">
        <v>428</v>
      </c>
      <c r="B864" s="77" t="s">
        <v>56</v>
      </c>
      <c r="C864" s="142" t="s">
        <v>4185</v>
      </c>
      <c r="D864" s="78">
        <v>44680</v>
      </c>
      <c r="E864" s="142" t="s">
        <v>4186</v>
      </c>
      <c r="F864" s="77" t="s">
        <v>2135</v>
      </c>
      <c r="G864" s="77" t="s">
        <v>2147</v>
      </c>
      <c r="H864" s="77" t="s">
        <v>2148</v>
      </c>
      <c r="I864" s="77" t="s">
        <v>531</v>
      </c>
      <c r="J864" s="77" t="s">
        <v>110</v>
      </c>
      <c r="K864" s="77">
        <v>91761</v>
      </c>
      <c r="L864" s="142" t="s">
        <v>1775</v>
      </c>
      <c r="M864" s="142" t="s">
        <v>1776</v>
      </c>
      <c r="N864" s="77" t="s">
        <v>1777</v>
      </c>
      <c r="O864" s="77" t="s">
        <v>1577</v>
      </c>
      <c r="P864" s="77">
        <v>43125</v>
      </c>
      <c r="Q864" s="77" t="s">
        <v>1267</v>
      </c>
      <c r="R864" s="77"/>
      <c r="S864" s="77"/>
      <c r="T864" s="77"/>
      <c r="U864" s="142">
        <v>30390156</v>
      </c>
      <c r="V864" s="142">
        <v>14.75</v>
      </c>
      <c r="W864" s="142" t="s">
        <v>2183</v>
      </c>
      <c r="X864" s="77">
        <v>400</v>
      </c>
      <c r="Y864" s="142">
        <v>768</v>
      </c>
      <c r="Z864" s="142">
        <v>24</v>
      </c>
      <c r="AA864" s="89">
        <f t="shared" si="116"/>
        <v>0.30719999999999997</v>
      </c>
      <c r="AB864" s="142" t="s">
        <v>88</v>
      </c>
      <c r="AC864" s="78">
        <v>44712</v>
      </c>
      <c r="AD864" s="77"/>
      <c r="AE864" s="77" t="s">
        <v>2142</v>
      </c>
      <c r="AF864" s="77" t="str">
        <f t="shared" si="117"/>
        <v>CA0455042929T</v>
      </c>
      <c r="AG864" s="77">
        <f t="shared" si="118"/>
        <v>768</v>
      </c>
      <c r="AH864" s="77">
        <f t="shared" si="119"/>
        <v>24</v>
      </c>
      <c r="AI864" s="89">
        <f t="shared" si="120"/>
        <v>0.30719999999999997</v>
      </c>
      <c r="AJ864" s="77" t="s">
        <v>2143</v>
      </c>
      <c r="AK864" s="142" t="s">
        <v>4185</v>
      </c>
      <c r="AL864" s="573">
        <v>44690</v>
      </c>
      <c r="AM864" s="573">
        <v>44690</v>
      </c>
      <c r="AN864" s="573">
        <v>44694</v>
      </c>
      <c r="AO864" s="78">
        <v>44694</v>
      </c>
      <c r="AP864" s="78">
        <v>44694</v>
      </c>
      <c r="AQ864" s="77" t="s">
        <v>89</v>
      </c>
      <c r="AR864" s="142"/>
      <c r="AS864" s="142" t="s">
        <v>4185</v>
      </c>
      <c r="AT864" s="78"/>
      <c r="AU864" s="78"/>
      <c r="AV864" s="78"/>
      <c r="AW864" s="142" t="s">
        <v>1198</v>
      </c>
      <c r="AX864" s="77" t="s">
        <v>116</v>
      </c>
      <c r="AY864" s="576">
        <v>6079.55</v>
      </c>
      <c r="AZ864" s="576"/>
      <c r="BA864" s="576"/>
      <c r="BB864" s="576"/>
      <c r="BC864" s="576"/>
      <c r="BD864" s="576"/>
      <c r="BE864" s="77">
        <f t="shared" si="121"/>
        <v>20</v>
      </c>
      <c r="BF864" s="77">
        <f t="shared" si="114"/>
        <v>5</v>
      </c>
      <c r="BG864" s="77">
        <f t="shared" si="115"/>
        <v>2022</v>
      </c>
      <c r="BH864" s="89"/>
    </row>
    <row r="865" spans="1:60">
      <c r="A865" s="77" t="s">
        <v>428</v>
      </c>
      <c r="B865" s="77" t="s">
        <v>230</v>
      </c>
      <c r="C865" s="142" t="s">
        <v>4187</v>
      </c>
      <c r="D865" s="78">
        <v>44680</v>
      </c>
      <c r="E865" s="142" t="s">
        <v>3984</v>
      </c>
      <c r="F865" s="77" t="s">
        <v>2135</v>
      </c>
      <c r="G865" s="77" t="s">
        <v>2136</v>
      </c>
      <c r="H865" s="77" t="s">
        <v>2137</v>
      </c>
      <c r="I865" s="77" t="s">
        <v>2138</v>
      </c>
      <c r="J865" s="77" t="s">
        <v>110</v>
      </c>
      <c r="K865" s="77">
        <v>90248</v>
      </c>
      <c r="L865" s="142" t="s">
        <v>525</v>
      </c>
      <c r="M865" s="142" t="s">
        <v>2327</v>
      </c>
      <c r="N865" s="77" t="s">
        <v>3874</v>
      </c>
      <c r="O865" s="77" t="s">
        <v>445</v>
      </c>
      <c r="P865" s="77">
        <v>75061</v>
      </c>
      <c r="Q865" s="77" t="s">
        <v>1267</v>
      </c>
      <c r="R865" s="77" t="s">
        <v>1004</v>
      </c>
      <c r="S865" s="77"/>
      <c r="T865" s="77" t="s">
        <v>1006</v>
      </c>
      <c r="U865" s="142">
        <v>30390456</v>
      </c>
      <c r="V865" s="142">
        <v>14.75</v>
      </c>
      <c r="W865" s="142" t="s">
        <v>2552</v>
      </c>
      <c r="X865" s="77">
        <v>400</v>
      </c>
      <c r="Y865" s="142">
        <v>544</v>
      </c>
      <c r="Z865" s="142">
        <v>17</v>
      </c>
      <c r="AA865" s="89">
        <f t="shared" si="116"/>
        <v>0.21759999999999999</v>
      </c>
      <c r="AB865" s="142" t="s">
        <v>70</v>
      </c>
      <c r="AC865" s="78">
        <v>44712</v>
      </c>
      <c r="AD865" s="77"/>
      <c r="AE865" s="77" t="s">
        <v>2142</v>
      </c>
      <c r="AF865" s="77" t="str">
        <f t="shared" si="117"/>
        <v>CA8331042907T</v>
      </c>
      <c r="AG865" s="77">
        <f t="shared" si="118"/>
        <v>544</v>
      </c>
      <c r="AH865" s="77">
        <f t="shared" si="119"/>
        <v>17</v>
      </c>
      <c r="AI865" s="89">
        <f t="shared" si="120"/>
        <v>0.21759999999999999</v>
      </c>
      <c r="AJ865" s="77" t="s">
        <v>2143</v>
      </c>
      <c r="AK865" s="142" t="s">
        <v>4187</v>
      </c>
      <c r="AL865" s="573">
        <v>44691</v>
      </c>
      <c r="AM865" s="78">
        <v>44691</v>
      </c>
      <c r="AN865" s="573">
        <v>44694</v>
      </c>
      <c r="AO865" s="78">
        <v>44694</v>
      </c>
      <c r="AP865" s="78">
        <v>44694</v>
      </c>
      <c r="AQ865" s="77" t="s">
        <v>89</v>
      </c>
      <c r="AR865" s="142"/>
      <c r="AS865" s="142" t="s">
        <v>4187</v>
      </c>
      <c r="AT865" s="78"/>
      <c r="AU865" s="78"/>
      <c r="AV865" s="78"/>
      <c r="AW865" s="142" t="s">
        <v>1198</v>
      </c>
      <c r="AX865" s="77" t="s">
        <v>116</v>
      </c>
      <c r="AY865" s="576">
        <v>4051.5</v>
      </c>
      <c r="AZ865" s="576"/>
      <c r="BA865" s="576"/>
      <c r="BB865" s="576"/>
      <c r="BC865" s="576"/>
      <c r="BD865" s="576"/>
      <c r="BE865" s="77">
        <f t="shared" si="121"/>
        <v>20</v>
      </c>
      <c r="BF865" s="77">
        <f t="shared" si="114"/>
        <v>5</v>
      </c>
      <c r="BG865" s="77">
        <f t="shared" si="115"/>
        <v>2022</v>
      </c>
      <c r="BH865" s="89"/>
    </row>
    <row r="866" spans="1:60">
      <c r="A866" s="77" t="s">
        <v>428</v>
      </c>
      <c r="B866" s="77" t="s">
        <v>230</v>
      </c>
      <c r="C866" s="142" t="s">
        <v>4188</v>
      </c>
      <c r="D866" s="78">
        <v>44680</v>
      </c>
      <c r="E866" s="142" t="s">
        <v>3986</v>
      </c>
      <c r="F866" s="77" t="s">
        <v>2135</v>
      </c>
      <c r="G866" s="77" t="s">
        <v>2136</v>
      </c>
      <c r="H866" s="77" t="s">
        <v>2137</v>
      </c>
      <c r="I866" s="77" t="s">
        <v>2138</v>
      </c>
      <c r="J866" s="77" t="s">
        <v>110</v>
      </c>
      <c r="K866" s="77">
        <v>90248</v>
      </c>
      <c r="L866" s="142" t="s">
        <v>525</v>
      </c>
      <c r="M866" s="142" t="s">
        <v>3987</v>
      </c>
      <c r="N866" s="77" t="s">
        <v>444</v>
      </c>
      <c r="O866" s="77" t="s">
        <v>445</v>
      </c>
      <c r="P866" s="77">
        <v>77041</v>
      </c>
      <c r="Q866" s="77" t="s">
        <v>1267</v>
      </c>
      <c r="R866" s="77" t="s">
        <v>1004</v>
      </c>
      <c r="S866" s="77"/>
      <c r="T866" s="77" t="s">
        <v>1006</v>
      </c>
      <c r="U866" s="142">
        <v>30390456</v>
      </c>
      <c r="V866" s="142">
        <v>14.75</v>
      </c>
      <c r="W866" s="142" t="s">
        <v>2552</v>
      </c>
      <c r="X866" s="77">
        <v>400</v>
      </c>
      <c r="Y866" s="142">
        <v>608</v>
      </c>
      <c r="Z866" s="142">
        <v>19</v>
      </c>
      <c r="AA866" s="89">
        <f t="shared" si="116"/>
        <v>0.2432</v>
      </c>
      <c r="AB866" s="142" t="s">
        <v>70</v>
      </c>
      <c r="AC866" s="78">
        <v>44712</v>
      </c>
      <c r="AD866" s="77"/>
      <c r="AE866" s="77" t="s">
        <v>2142</v>
      </c>
      <c r="AF866" s="77" t="str">
        <f t="shared" si="117"/>
        <v>CA8331042911T</v>
      </c>
      <c r="AG866" s="77">
        <f t="shared" si="118"/>
        <v>608</v>
      </c>
      <c r="AH866" s="77">
        <f t="shared" si="119"/>
        <v>19</v>
      </c>
      <c r="AI866" s="89">
        <f t="shared" si="120"/>
        <v>0.2432</v>
      </c>
      <c r="AJ866" s="77" t="s">
        <v>2143</v>
      </c>
      <c r="AK866" s="142" t="s">
        <v>4188</v>
      </c>
      <c r="AL866" s="573">
        <v>44691</v>
      </c>
      <c r="AM866" s="78">
        <v>44691</v>
      </c>
      <c r="AN866" s="573">
        <v>44694</v>
      </c>
      <c r="AO866" s="78">
        <v>44694</v>
      </c>
      <c r="AP866" s="78">
        <v>44694</v>
      </c>
      <c r="AQ866" s="77" t="s">
        <v>89</v>
      </c>
      <c r="AR866" s="142"/>
      <c r="AS866" s="142" t="s">
        <v>4188</v>
      </c>
      <c r="AT866" s="78"/>
      <c r="AU866" s="78"/>
      <c r="AV866" s="78"/>
      <c r="AW866" s="142" t="s">
        <v>1198</v>
      </c>
      <c r="AX866" s="77" t="s">
        <v>116</v>
      </c>
      <c r="AY866" s="576">
        <v>4051.5</v>
      </c>
      <c r="AZ866" s="576"/>
      <c r="BA866" s="576"/>
      <c r="BB866" s="576"/>
      <c r="BC866" s="576"/>
      <c r="BD866" s="576"/>
      <c r="BE866" s="77">
        <f t="shared" si="121"/>
        <v>20</v>
      </c>
      <c r="BF866" s="77">
        <f t="shared" si="114"/>
        <v>5</v>
      </c>
      <c r="BG866" s="77">
        <f t="shared" si="115"/>
        <v>2022</v>
      </c>
      <c r="BH866" s="89"/>
    </row>
    <row r="867" spans="1:60">
      <c r="A867" s="77" t="s">
        <v>428</v>
      </c>
      <c r="B867" s="77" t="s">
        <v>230</v>
      </c>
      <c r="C867" s="142" t="s">
        <v>4189</v>
      </c>
      <c r="D867" s="78">
        <v>44680</v>
      </c>
      <c r="E867" s="142" t="s">
        <v>4000</v>
      </c>
      <c r="F867" s="77" t="s">
        <v>2135</v>
      </c>
      <c r="G867" s="77" t="s">
        <v>2136</v>
      </c>
      <c r="H867" s="77" t="s">
        <v>2137</v>
      </c>
      <c r="I867" s="77" t="s">
        <v>2138</v>
      </c>
      <c r="J867" s="77" t="s">
        <v>110</v>
      </c>
      <c r="K867" s="77">
        <v>90248</v>
      </c>
      <c r="L867" s="142" t="s">
        <v>525</v>
      </c>
      <c r="M867" s="142" t="s">
        <v>4190</v>
      </c>
      <c r="N867" s="77" t="s">
        <v>3845</v>
      </c>
      <c r="O867" s="77" t="s">
        <v>603</v>
      </c>
      <c r="P867" s="77">
        <v>80239</v>
      </c>
      <c r="Q867" s="77" t="s">
        <v>1267</v>
      </c>
      <c r="R867" s="77" t="s">
        <v>1004</v>
      </c>
      <c r="S867" s="77"/>
      <c r="T867" s="77" t="s">
        <v>1006</v>
      </c>
      <c r="U867" s="142">
        <v>30390456</v>
      </c>
      <c r="V867" s="142">
        <v>14.75</v>
      </c>
      <c r="W867" s="142" t="s">
        <v>2552</v>
      </c>
      <c r="X867" s="77">
        <v>400</v>
      </c>
      <c r="Y867" s="142">
        <v>768</v>
      </c>
      <c r="Z867" s="142">
        <v>24</v>
      </c>
      <c r="AA867" s="89">
        <f t="shared" si="116"/>
        <v>0.30719999999999997</v>
      </c>
      <c r="AB867" s="142" t="s">
        <v>70</v>
      </c>
      <c r="AC867" s="78">
        <v>44712</v>
      </c>
      <c r="AD867" s="77"/>
      <c r="AE867" s="77" t="s">
        <v>2142</v>
      </c>
      <c r="AF867" s="77" t="str">
        <f t="shared" si="117"/>
        <v>CA8331042909T</v>
      </c>
      <c r="AG867" s="77">
        <f t="shared" si="118"/>
        <v>768</v>
      </c>
      <c r="AH867" s="77">
        <f t="shared" si="119"/>
        <v>24</v>
      </c>
      <c r="AI867" s="89">
        <f t="shared" si="120"/>
        <v>0.30719999999999997</v>
      </c>
      <c r="AJ867" s="77" t="s">
        <v>2143</v>
      </c>
      <c r="AK867" s="142" t="s">
        <v>4189</v>
      </c>
      <c r="AL867" s="573">
        <v>44692</v>
      </c>
      <c r="AM867" s="78">
        <v>44692</v>
      </c>
      <c r="AN867" s="573">
        <v>44694</v>
      </c>
      <c r="AO867" s="78">
        <v>44694</v>
      </c>
      <c r="AP867" s="78">
        <v>44694</v>
      </c>
      <c r="AQ867" s="77" t="s">
        <v>89</v>
      </c>
      <c r="AR867" s="142"/>
      <c r="AS867" s="142" t="s">
        <v>4189</v>
      </c>
      <c r="AT867" s="78"/>
      <c r="AU867" s="78"/>
      <c r="AV867" s="78"/>
      <c r="AW867" s="142" t="s">
        <v>1198</v>
      </c>
      <c r="AX867" s="77" t="s">
        <v>116</v>
      </c>
      <c r="AY867" s="576">
        <v>4662</v>
      </c>
      <c r="AZ867" s="576"/>
      <c r="BA867" s="576"/>
      <c r="BB867" s="576"/>
      <c r="BC867" s="576"/>
      <c r="BD867" s="576"/>
      <c r="BE867" s="77">
        <f t="shared" si="121"/>
        <v>20</v>
      </c>
      <c r="BF867" s="77">
        <f t="shared" si="114"/>
        <v>5</v>
      </c>
      <c r="BG867" s="77">
        <f t="shared" si="115"/>
        <v>2022</v>
      </c>
      <c r="BH867" s="89"/>
    </row>
    <row r="868" spans="1:60">
      <c r="A868" s="77" t="s">
        <v>428</v>
      </c>
      <c r="B868" s="77" t="s">
        <v>230</v>
      </c>
      <c r="C868" s="142" t="s">
        <v>4191</v>
      </c>
      <c r="D868" s="78">
        <v>44680</v>
      </c>
      <c r="E868" s="142" t="s">
        <v>4192</v>
      </c>
      <c r="F868" s="77" t="s">
        <v>2135</v>
      </c>
      <c r="G868" s="77" t="s">
        <v>2136</v>
      </c>
      <c r="H868" s="77" t="s">
        <v>2137</v>
      </c>
      <c r="I868" s="77" t="s">
        <v>2138</v>
      </c>
      <c r="J868" s="77" t="s">
        <v>110</v>
      </c>
      <c r="K868" s="77">
        <v>90248</v>
      </c>
      <c r="L868" s="142" t="s">
        <v>525</v>
      </c>
      <c r="M868" s="142" t="s">
        <v>4193</v>
      </c>
      <c r="N868" s="77" t="s">
        <v>4194</v>
      </c>
      <c r="O868" s="77" t="s">
        <v>4195</v>
      </c>
      <c r="P868" s="77">
        <v>84104</v>
      </c>
      <c r="Q868" s="77" t="s">
        <v>1267</v>
      </c>
      <c r="R868" s="77" t="s">
        <v>1004</v>
      </c>
      <c r="S868" s="77"/>
      <c r="T868" s="77" t="s">
        <v>1006</v>
      </c>
      <c r="U868" s="142">
        <v>30390456</v>
      </c>
      <c r="V868" s="142">
        <v>14.75</v>
      </c>
      <c r="W868" s="142" t="s">
        <v>2552</v>
      </c>
      <c r="X868" s="77">
        <v>400</v>
      </c>
      <c r="Y868" s="142">
        <v>416</v>
      </c>
      <c r="Z868" s="142">
        <v>13</v>
      </c>
      <c r="AA868" s="89">
        <f t="shared" si="116"/>
        <v>0.16639999999999999</v>
      </c>
      <c r="AB868" s="142" t="s">
        <v>70</v>
      </c>
      <c r="AC868" s="78">
        <v>44712</v>
      </c>
      <c r="AD868" s="77"/>
      <c r="AE868" s="77" t="s">
        <v>2142</v>
      </c>
      <c r="AF868" s="77" t="str">
        <f t="shared" si="117"/>
        <v>CA8331042918T</v>
      </c>
      <c r="AG868" s="77">
        <f t="shared" si="118"/>
        <v>416</v>
      </c>
      <c r="AH868" s="77">
        <f t="shared" si="119"/>
        <v>13</v>
      </c>
      <c r="AI868" s="89">
        <f t="shared" si="120"/>
        <v>0.16639999999999999</v>
      </c>
      <c r="AJ868" s="77" t="s">
        <v>2143</v>
      </c>
      <c r="AK868" s="142" t="s">
        <v>4191</v>
      </c>
      <c r="AL868" s="573">
        <v>44692</v>
      </c>
      <c r="AM868" s="78">
        <v>44692</v>
      </c>
      <c r="AN868" s="573">
        <v>44694</v>
      </c>
      <c r="AO868" s="78">
        <v>44694</v>
      </c>
      <c r="AP868" s="78">
        <v>44694</v>
      </c>
      <c r="AQ868" s="77" t="s">
        <v>89</v>
      </c>
      <c r="AR868" s="142"/>
      <c r="AS868" s="142" t="s">
        <v>4191</v>
      </c>
      <c r="AT868" s="78"/>
      <c r="AU868" s="78"/>
      <c r="AV868" s="78"/>
      <c r="AW868" s="142" t="s">
        <v>1198</v>
      </c>
      <c r="AX868" s="77" t="s">
        <v>116</v>
      </c>
      <c r="AY868" s="576">
        <v>3360</v>
      </c>
      <c r="AZ868" s="576"/>
      <c r="BA868" s="576"/>
      <c r="BB868" s="576"/>
      <c r="BC868" s="576"/>
      <c r="BD868" s="576"/>
      <c r="BE868" s="77">
        <f t="shared" si="121"/>
        <v>20</v>
      </c>
      <c r="BF868" s="77">
        <f t="shared" si="114"/>
        <v>5</v>
      </c>
      <c r="BG868" s="77">
        <f t="shared" si="115"/>
        <v>2022</v>
      </c>
      <c r="BH868" s="89"/>
    </row>
    <row r="869" spans="1:60">
      <c r="A869" s="77" t="s">
        <v>428</v>
      </c>
      <c r="B869" s="77" t="s">
        <v>230</v>
      </c>
      <c r="C869" s="77" t="s">
        <v>4196</v>
      </c>
      <c r="D869" s="78">
        <v>44685</v>
      </c>
      <c r="E869" s="77" t="s">
        <v>599</v>
      </c>
      <c r="F869" s="77" t="s">
        <v>2135</v>
      </c>
      <c r="G869" s="77" t="s">
        <v>2147</v>
      </c>
      <c r="H869" s="77" t="s">
        <v>2148</v>
      </c>
      <c r="I869" s="77" t="s">
        <v>531</v>
      </c>
      <c r="J869" s="77" t="s">
        <v>110</v>
      </c>
      <c r="K869" s="77">
        <v>91761</v>
      </c>
      <c r="L869" s="77" t="s">
        <v>600</v>
      </c>
      <c r="M869" s="77" t="s">
        <v>601</v>
      </c>
      <c r="N869" s="77" t="s">
        <v>602</v>
      </c>
      <c r="O869" s="77" t="s">
        <v>603</v>
      </c>
      <c r="P869" s="77">
        <v>81301</v>
      </c>
      <c r="Q869" s="77" t="s">
        <v>1267</v>
      </c>
      <c r="R869" s="77" t="s">
        <v>604</v>
      </c>
      <c r="S869" s="77" t="s">
        <v>4197</v>
      </c>
      <c r="T869" s="77" t="s">
        <v>606</v>
      </c>
      <c r="U869" s="77">
        <v>30390456</v>
      </c>
      <c r="V869" s="77">
        <v>14.75</v>
      </c>
      <c r="W869" s="77" t="s">
        <v>2552</v>
      </c>
      <c r="X869" s="77">
        <v>400</v>
      </c>
      <c r="Y869" s="77">
        <v>832</v>
      </c>
      <c r="Z869" s="77">
        <v>26</v>
      </c>
      <c r="AA869" s="89">
        <f t="shared" si="116"/>
        <v>0.33279999999999998</v>
      </c>
      <c r="AB869" s="77" t="s">
        <v>88</v>
      </c>
      <c r="AC869" s="78">
        <v>44712</v>
      </c>
      <c r="AD869" s="77"/>
      <c r="AE869" s="77" t="s">
        <v>4198</v>
      </c>
      <c r="AF869" s="77" t="str">
        <f t="shared" si="117"/>
        <v>CA0029050407T</v>
      </c>
      <c r="AG869" s="77">
        <f t="shared" si="118"/>
        <v>832</v>
      </c>
      <c r="AH869" s="77">
        <f t="shared" si="119"/>
        <v>26</v>
      </c>
      <c r="AI869" s="89">
        <f t="shared" si="120"/>
        <v>0.33279999999999998</v>
      </c>
      <c r="AJ869" s="77" t="s">
        <v>2143</v>
      </c>
      <c r="AK869" s="77" t="s">
        <v>4196</v>
      </c>
      <c r="AL869" s="573">
        <v>44692</v>
      </c>
      <c r="AM869" s="78">
        <v>44692</v>
      </c>
      <c r="AN869" s="573">
        <v>44694</v>
      </c>
      <c r="AO869" s="78">
        <v>44694</v>
      </c>
      <c r="AP869" s="78">
        <v>44694</v>
      </c>
      <c r="AQ869" s="77" t="s">
        <v>89</v>
      </c>
      <c r="AR869" s="77"/>
      <c r="AS869" s="77" t="s">
        <v>4196</v>
      </c>
      <c r="AT869" s="78"/>
      <c r="AU869" s="78"/>
      <c r="AV869" s="78"/>
      <c r="AW869" s="77" t="s">
        <v>1198</v>
      </c>
      <c r="AX869" s="77" t="s">
        <v>116</v>
      </c>
      <c r="AY869" s="576">
        <v>3940.5</v>
      </c>
      <c r="AZ869" s="576"/>
      <c r="BA869" s="576"/>
      <c r="BB869" s="576"/>
      <c r="BC869" s="576"/>
      <c r="BD869" s="576"/>
      <c r="BE869" s="77">
        <f t="shared" si="121"/>
        <v>20</v>
      </c>
      <c r="BF869" s="77">
        <f t="shared" si="114"/>
        <v>5</v>
      </c>
      <c r="BG869" s="77">
        <f t="shared" si="115"/>
        <v>2022</v>
      </c>
      <c r="BH869" s="89"/>
    </row>
    <row r="870" spans="1:60">
      <c r="A870" s="77" t="s">
        <v>428</v>
      </c>
      <c r="B870" s="77" t="s">
        <v>79</v>
      </c>
      <c r="C870" s="77" t="s">
        <v>4199</v>
      </c>
      <c r="D870" s="78">
        <v>44690</v>
      </c>
      <c r="E870" s="77" t="s">
        <v>4200</v>
      </c>
      <c r="F870" s="77" t="s">
        <v>2135</v>
      </c>
      <c r="G870" s="77" t="s">
        <v>2147</v>
      </c>
      <c r="H870" s="77" t="s">
        <v>2148</v>
      </c>
      <c r="I870" s="77" t="s">
        <v>531</v>
      </c>
      <c r="J870" s="77" t="s">
        <v>110</v>
      </c>
      <c r="K870" s="77">
        <v>91761</v>
      </c>
      <c r="L870" s="77" t="s">
        <v>358</v>
      </c>
      <c r="M870" s="77" t="s">
        <v>4201</v>
      </c>
      <c r="N870" s="77" t="s">
        <v>444</v>
      </c>
      <c r="O870" s="77" t="s">
        <v>445</v>
      </c>
      <c r="P870" s="77">
        <v>77041</v>
      </c>
      <c r="Q870" s="77" t="s">
        <v>1267</v>
      </c>
      <c r="R870" s="77" t="s">
        <v>4202</v>
      </c>
      <c r="S870" s="77"/>
      <c r="T870" s="77" t="s">
        <v>4203</v>
      </c>
      <c r="U870" s="77">
        <v>30390456</v>
      </c>
      <c r="V870" s="77">
        <v>14.75</v>
      </c>
      <c r="W870" s="77" t="s">
        <v>163</v>
      </c>
      <c r="X870" s="77">
        <v>400</v>
      </c>
      <c r="Y870" s="77">
        <v>768</v>
      </c>
      <c r="Z870" s="77">
        <v>24</v>
      </c>
      <c r="AA870" s="89">
        <f t="shared" si="116"/>
        <v>0.30719999999999997</v>
      </c>
      <c r="AB870" s="77" t="s">
        <v>70</v>
      </c>
      <c r="AC870" s="78">
        <v>44712</v>
      </c>
      <c r="AD870" s="77"/>
      <c r="AE870" s="77" t="s">
        <v>2142</v>
      </c>
      <c r="AF870" s="77" t="str">
        <f t="shared" si="117"/>
        <v>CADP220509_23</v>
      </c>
      <c r="AG870" s="77">
        <f t="shared" si="118"/>
        <v>768</v>
      </c>
      <c r="AH870" s="77">
        <f t="shared" si="119"/>
        <v>24</v>
      </c>
      <c r="AI870" s="89">
        <f t="shared" si="120"/>
        <v>0.30719999999999997</v>
      </c>
      <c r="AJ870" s="77" t="s">
        <v>2143</v>
      </c>
      <c r="AK870" s="77" t="s">
        <v>4204</v>
      </c>
      <c r="AL870" s="78">
        <v>44692</v>
      </c>
      <c r="AM870" s="78">
        <v>44692</v>
      </c>
      <c r="AN870" s="78">
        <v>44694</v>
      </c>
      <c r="AO870" s="78">
        <v>44694</v>
      </c>
      <c r="AP870" s="78">
        <v>44694</v>
      </c>
      <c r="AQ870" s="77" t="s">
        <v>89</v>
      </c>
      <c r="AR870" s="77"/>
      <c r="AS870" s="77" t="s">
        <v>4204</v>
      </c>
      <c r="AT870" s="78"/>
      <c r="AU870" s="78"/>
      <c r="AV870" s="78"/>
      <c r="AW870" s="142" t="s">
        <v>1198</v>
      </c>
      <c r="AX870" s="77" t="s">
        <v>116</v>
      </c>
      <c r="AY870" s="576">
        <v>4717.5</v>
      </c>
      <c r="AZ870" s="576"/>
      <c r="BA870" s="576"/>
      <c r="BB870" s="576"/>
      <c r="BC870" s="576"/>
      <c r="BD870" s="576"/>
      <c r="BE870" s="77">
        <f t="shared" si="121"/>
        <v>20</v>
      </c>
      <c r="BF870" s="77">
        <f t="shared" si="114"/>
        <v>5</v>
      </c>
      <c r="BG870" s="77">
        <f t="shared" si="115"/>
        <v>2022</v>
      </c>
      <c r="BH870" s="77"/>
    </row>
    <row r="871" spans="1:60">
      <c r="A871" s="77" t="s">
        <v>428</v>
      </c>
      <c r="B871" s="77" t="s">
        <v>230</v>
      </c>
      <c r="C871" s="77" t="s">
        <v>4205</v>
      </c>
      <c r="D871" s="78">
        <v>44680</v>
      </c>
      <c r="E871" s="77" t="s">
        <v>4020</v>
      </c>
      <c r="F871" s="77" t="s">
        <v>2135</v>
      </c>
      <c r="G871" s="77" t="s">
        <v>2136</v>
      </c>
      <c r="H871" s="77" t="s">
        <v>2137</v>
      </c>
      <c r="I871" s="77" t="s">
        <v>2138</v>
      </c>
      <c r="J871" s="77" t="s">
        <v>110</v>
      </c>
      <c r="K871" s="77">
        <v>90248</v>
      </c>
      <c r="L871" s="77" t="s">
        <v>525</v>
      </c>
      <c r="M871" s="77" t="s">
        <v>4021</v>
      </c>
      <c r="N871" s="77" t="s">
        <v>4022</v>
      </c>
      <c r="O871" s="77" t="s">
        <v>205</v>
      </c>
      <c r="P871" s="77">
        <v>85365</v>
      </c>
      <c r="Q871" s="77" t="s">
        <v>1267</v>
      </c>
      <c r="R871" s="77" t="s">
        <v>1004</v>
      </c>
      <c r="S871" s="77"/>
      <c r="T871" s="77" t="s">
        <v>1006</v>
      </c>
      <c r="U871" s="77">
        <v>30390456</v>
      </c>
      <c r="V871" s="142">
        <v>14.75</v>
      </c>
      <c r="W871" s="77" t="s">
        <v>2552</v>
      </c>
      <c r="X871" s="77">
        <v>400</v>
      </c>
      <c r="Y871" s="77">
        <v>416</v>
      </c>
      <c r="Z871" s="77">
        <v>13</v>
      </c>
      <c r="AA871" s="89">
        <f t="shared" si="116"/>
        <v>0.16639999999999999</v>
      </c>
      <c r="AB871" s="77" t="s">
        <v>70</v>
      </c>
      <c r="AC871" s="78">
        <v>44712</v>
      </c>
      <c r="AD871" s="77"/>
      <c r="AE871" s="77" t="s">
        <v>2142</v>
      </c>
      <c r="AF871" s="77" t="str">
        <f t="shared" si="117"/>
        <v>CA8331042925T</v>
      </c>
      <c r="AG871" s="77">
        <f t="shared" si="118"/>
        <v>416</v>
      </c>
      <c r="AH871" s="77">
        <f t="shared" si="119"/>
        <v>13</v>
      </c>
      <c r="AI871" s="89">
        <f t="shared" si="120"/>
        <v>0.16639999999999999</v>
      </c>
      <c r="AJ871" s="77" t="s">
        <v>2143</v>
      </c>
      <c r="AK871" s="77" t="s">
        <v>4205</v>
      </c>
      <c r="AL871" s="573">
        <v>44693</v>
      </c>
      <c r="AM871" s="78">
        <v>44693</v>
      </c>
      <c r="AN871" s="573">
        <v>44694</v>
      </c>
      <c r="AO871" s="78">
        <v>44694</v>
      </c>
      <c r="AP871" s="78">
        <v>44694</v>
      </c>
      <c r="AQ871" s="77" t="s">
        <v>89</v>
      </c>
      <c r="AR871" s="77" t="s">
        <v>4106</v>
      </c>
      <c r="AS871" s="77" t="s">
        <v>4205</v>
      </c>
      <c r="AT871" s="78"/>
      <c r="AU871" s="78"/>
      <c r="AV871" s="78"/>
      <c r="AW871" s="77" t="s">
        <v>1198</v>
      </c>
      <c r="AX871" s="77" t="s">
        <v>116</v>
      </c>
      <c r="AY871" s="576">
        <v>1551.12</v>
      </c>
      <c r="AZ871" s="576"/>
      <c r="BA871" s="576"/>
      <c r="BB871" s="576"/>
      <c r="BC871" s="576"/>
      <c r="BD871" s="576"/>
      <c r="BE871" s="77">
        <f t="shared" si="121"/>
        <v>20</v>
      </c>
      <c r="BF871" s="77">
        <f t="shared" si="114"/>
        <v>5</v>
      </c>
      <c r="BG871" s="77">
        <f t="shared" si="115"/>
        <v>2022</v>
      </c>
      <c r="BH871" s="89"/>
    </row>
    <row r="872" spans="1:60">
      <c r="A872" s="77" t="s">
        <v>428</v>
      </c>
      <c r="B872" s="77" t="s">
        <v>230</v>
      </c>
      <c r="C872" s="142" t="s">
        <v>4206</v>
      </c>
      <c r="D872" s="78">
        <v>44680</v>
      </c>
      <c r="E872" s="142" t="s">
        <v>4018</v>
      </c>
      <c r="F872" s="77" t="s">
        <v>2135</v>
      </c>
      <c r="G872" s="77" t="s">
        <v>2136</v>
      </c>
      <c r="H872" s="77" t="s">
        <v>2137</v>
      </c>
      <c r="I872" s="77" t="s">
        <v>2138</v>
      </c>
      <c r="J872" s="77" t="s">
        <v>110</v>
      </c>
      <c r="K872" s="77">
        <v>90248</v>
      </c>
      <c r="L872" s="142" t="s">
        <v>525</v>
      </c>
      <c r="M872" s="142" t="s">
        <v>3834</v>
      </c>
      <c r="N872" s="77" t="s">
        <v>360</v>
      </c>
      <c r="O872" s="77" t="s">
        <v>361</v>
      </c>
      <c r="P872" s="77">
        <v>89118</v>
      </c>
      <c r="Q872" s="77" t="s">
        <v>1267</v>
      </c>
      <c r="R872" s="77" t="s">
        <v>1004</v>
      </c>
      <c r="S872" s="77"/>
      <c r="T872" s="77" t="s">
        <v>1006</v>
      </c>
      <c r="U872" s="142">
        <v>30390456</v>
      </c>
      <c r="V872" s="142">
        <v>14.75</v>
      </c>
      <c r="W872" s="142" t="s">
        <v>2552</v>
      </c>
      <c r="X872" s="77">
        <v>400</v>
      </c>
      <c r="Y872" s="142">
        <v>672</v>
      </c>
      <c r="Z872" s="142">
        <v>21</v>
      </c>
      <c r="AA872" s="89">
        <f t="shared" si="116"/>
        <v>0.26879999999999998</v>
      </c>
      <c r="AB872" s="142" t="s">
        <v>70</v>
      </c>
      <c r="AC872" s="78">
        <v>44712</v>
      </c>
      <c r="AD872" s="77"/>
      <c r="AE872" s="77" t="s">
        <v>2142</v>
      </c>
      <c r="AF872" s="77" t="str">
        <f t="shared" si="117"/>
        <v>CA8331042920T</v>
      </c>
      <c r="AG872" s="77">
        <f t="shared" si="118"/>
        <v>672</v>
      </c>
      <c r="AH872" s="77">
        <f t="shared" si="119"/>
        <v>21</v>
      </c>
      <c r="AI872" s="89">
        <f t="shared" si="120"/>
        <v>0.26879999999999998</v>
      </c>
      <c r="AJ872" s="77" t="s">
        <v>2143</v>
      </c>
      <c r="AK872" s="142" t="s">
        <v>4206</v>
      </c>
      <c r="AL872" s="573">
        <v>44693</v>
      </c>
      <c r="AM872" s="78">
        <v>44693</v>
      </c>
      <c r="AN872" s="573">
        <v>44694</v>
      </c>
      <c r="AO872" s="78">
        <v>44694</v>
      </c>
      <c r="AP872" s="78">
        <v>44694</v>
      </c>
      <c r="AQ872" s="77" t="s">
        <v>89</v>
      </c>
      <c r="AR872" s="142"/>
      <c r="AS872" s="142" t="s">
        <v>4206</v>
      </c>
      <c r="AT872" s="78"/>
      <c r="AU872" s="78"/>
      <c r="AV872" s="78"/>
      <c r="AW872" s="142" t="s">
        <v>1198</v>
      </c>
      <c r="AX872" s="77" t="s">
        <v>116</v>
      </c>
      <c r="AY872" s="576">
        <v>1666.56</v>
      </c>
      <c r="AZ872" s="576"/>
      <c r="BA872" s="576"/>
      <c r="BB872" s="576"/>
      <c r="BC872" s="576"/>
      <c r="BD872" s="576"/>
      <c r="BE872" s="77">
        <f t="shared" si="121"/>
        <v>20</v>
      </c>
      <c r="BF872" s="77">
        <f t="shared" si="114"/>
        <v>5</v>
      </c>
      <c r="BG872" s="77">
        <f t="shared" si="115"/>
        <v>2022</v>
      </c>
      <c r="BH872" s="89"/>
    </row>
    <row r="873" spans="1:60">
      <c r="A873" s="77" t="s">
        <v>428</v>
      </c>
      <c r="B873" s="77" t="s">
        <v>2132</v>
      </c>
      <c r="C873" s="77" t="s">
        <v>4207</v>
      </c>
      <c r="D873" s="78">
        <v>44685</v>
      </c>
      <c r="E873" s="77" t="s">
        <v>4208</v>
      </c>
      <c r="F873" s="77" t="s">
        <v>2135</v>
      </c>
      <c r="G873" s="77" t="s">
        <v>3267</v>
      </c>
      <c r="H873" s="77" t="s">
        <v>3268</v>
      </c>
      <c r="I873" s="77" t="s">
        <v>2686</v>
      </c>
      <c r="J873" s="77" t="s">
        <v>110</v>
      </c>
      <c r="K873" s="77">
        <v>92833</v>
      </c>
      <c r="L873" s="77" t="s">
        <v>536</v>
      </c>
      <c r="M873" s="77" t="s">
        <v>847</v>
      </c>
      <c r="N873" s="77" t="s">
        <v>538</v>
      </c>
      <c r="O873" s="77" t="s">
        <v>110</v>
      </c>
      <c r="P873" s="77">
        <v>93703</v>
      </c>
      <c r="Q873" s="77" t="s">
        <v>1267</v>
      </c>
      <c r="R873" s="77" t="s">
        <v>4209</v>
      </c>
      <c r="S873" s="77"/>
      <c r="T873" s="77" t="s">
        <v>4210</v>
      </c>
      <c r="U873" s="77">
        <v>30390456</v>
      </c>
      <c r="V873" s="77">
        <v>14.75</v>
      </c>
      <c r="W873" s="77" t="s">
        <v>2552</v>
      </c>
      <c r="X873" s="77">
        <v>400</v>
      </c>
      <c r="Y873" s="77">
        <v>832</v>
      </c>
      <c r="Z873" s="77">
        <v>26</v>
      </c>
      <c r="AA873" s="89">
        <f t="shared" si="116"/>
        <v>0.33279999999999998</v>
      </c>
      <c r="AB873" s="77" t="s">
        <v>88</v>
      </c>
      <c r="AC873" s="78">
        <v>44712</v>
      </c>
      <c r="AD873" s="77"/>
      <c r="AE873" s="77" t="s">
        <v>2142</v>
      </c>
      <c r="AF873" s="77" t="str">
        <f t="shared" si="117"/>
        <v>CA9723050410T</v>
      </c>
      <c r="AG873" s="77">
        <f t="shared" si="118"/>
        <v>832</v>
      </c>
      <c r="AH873" s="77">
        <f t="shared" si="119"/>
        <v>26</v>
      </c>
      <c r="AI873" s="89">
        <f t="shared" si="120"/>
        <v>0.33279999999999998</v>
      </c>
      <c r="AJ873" s="77" t="s">
        <v>2143</v>
      </c>
      <c r="AK873" s="77" t="s">
        <v>4207</v>
      </c>
      <c r="AL873" s="573">
        <v>44693</v>
      </c>
      <c r="AM873" s="78">
        <v>44693</v>
      </c>
      <c r="AN873" s="573">
        <v>44694</v>
      </c>
      <c r="AO873" s="78">
        <v>44694</v>
      </c>
      <c r="AP873" s="78">
        <v>44694</v>
      </c>
      <c r="AQ873" s="77" t="s">
        <v>89</v>
      </c>
      <c r="AR873" s="77"/>
      <c r="AS873" s="77" t="s">
        <v>4207</v>
      </c>
      <c r="AT873" s="78"/>
      <c r="AU873" s="78"/>
      <c r="AV873" s="78"/>
      <c r="AW873" s="77" t="s">
        <v>1198</v>
      </c>
      <c r="AX873" s="77" t="s">
        <v>116</v>
      </c>
      <c r="AY873" s="576">
        <v>1295.8499999999999</v>
      </c>
      <c r="AZ873" s="576"/>
      <c r="BA873" s="576"/>
      <c r="BB873" s="576"/>
      <c r="BC873" s="576"/>
      <c r="BD873" s="576"/>
      <c r="BE873" s="77">
        <f t="shared" si="121"/>
        <v>20</v>
      </c>
      <c r="BF873" s="77">
        <f t="shared" si="114"/>
        <v>5</v>
      </c>
      <c r="BG873" s="77">
        <f t="shared" si="115"/>
        <v>2022</v>
      </c>
      <c r="BH873" s="89"/>
    </row>
    <row r="874" spans="1:60">
      <c r="A874" s="77" t="s">
        <v>428</v>
      </c>
      <c r="B874" s="77" t="s">
        <v>230</v>
      </c>
      <c r="C874" s="77" t="s">
        <v>4211</v>
      </c>
      <c r="D874" s="78">
        <v>44690</v>
      </c>
      <c r="E874" s="77" t="s">
        <v>4159</v>
      </c>
      <c r="F874" s="77" t="s">
        <v>2135</v>
      </c>
      <c r="G874" s="77" t="s">
        <v>2147</v>
      </c>
      <c r="H874" s="77" t="s">
        <v>2148</v>
      </c>
      <c r="I874" s="77" t="s">
        <v>531</v>
      </c>
      <c r="J874" s="77" t="s">
        <v>110</v>
      </c>
      <c r="K874" s="77">
        <v>91761</v>
      </c>
      <c r="L874" s="77" t="s">
        <v>840</v>
      </c>
      <c r="M874" s="77" t="s">
        <v>4212</v>
      </c>
      <c r="N874" s="77" t="s">
        <v>204</v>
      </c>
      <c r="O874" s="77" t="s">
        <v>205</v>
      </c>
      <c r="P874" s="77">
        <v>85040</v>
      </c>
      <c r="Q874" s="77" t="s">
        <v>1267</v>
      </c>
      <c r="R874" s="77" t="s">
        <v>842</v>
      </c>
      <c r="S874" s="77"/>
      <c r="T874" s="77" t="s">
        <v>844</v>
      </c>
      <c r="U874" s="77">
        <v>30390455</v>
      </c>
      <c r="V874" s="77">
        <v>14.75</v>
      </c>
      <c r="W874" s="77" t="s">
        <v>163</v>
      </c>
      <c r="X874" s="77">
        <v>395</v>
      </c>
      <c r="Y874" s="77">
        <v>832</v>
      </c>
      <c r="Z874" s="77">
        <v>26</v>
      </c>
      <c r="AA874" s="89">
        <f t="shared" si="116"/>
        <v>0.32863999999999999</v>
      </c>
      <c r="AB874" s="77" t="s">
        <v>88</v>
      </c>
      <c r="AC874" s="78">
        <v>44712</v>
      </c>
      <c r="AD874" s="77"/>
      <c r="AE874" s="77" t="s">
        <v>2142</v>
      </c>
      <c r="AF874" s="77" t="str">
        <f t="shared" si="117"/>
        <v>CADP220509_6</v>
      </c>
      <c r="AG874" s="77">
        <f t="shared" si="118"/>
        <v>832</v>
      </c>
      <c r="AH874" s="77">
        <f t="shared" si="119"/>
        <v>26</v>
      </c>
      <c r="AI874" s="89">
        <f t="shared" si="120"/>
        <v>0.32863999999999999</v>
      </c>
      <c r="AJ874" s="77" t="s">
        <v>2143</v>
      </c>
      <c r="AK874" s="77" t="s">
        <v>4213</v>
      </c>
      <c r="AL874" s="78">
        <v>44693</v>
      </c>
      <c r="AM874" s="78">
        <v>44693</v>
      </c>
      <c r="AN874" s="78">
        <v>44694</v>
      </c>
      <c r="AO874" s="78">
        <v>44694</v>
      </c>
      <c r="AP874" s="78">
        <v>44694</v>
      </c>
      <c r="AQ874" s="77" t="s">
        <v>89</v>
      </c>
      <c r="AR874" s="77" t="s">
        <v>4214</v>
      </c>
      <c r="AS874" s="77" t="s">
        <v>4213</v>
      </c>
      <c r="AT874" s="78"/>
      <c r="AU874" s="78"/>
      <c r="AV874" s="78"/>
      <c r="AW874" s="142" t="s">
        <v>1198</v>
      </c>
      <c r="AX874" s="77" t="s">
        <v>116</v>
      </c>
      <c r="AY874" s="576">
        <v>1607.2</v>
      </c>
      <c r="AZ874" s="576"/>
      <c r="BA874" s="576"/>
      <c r="BB874" s="576"/>
      <c r="BC874" s="576"/>
      <c r="BD874" s="576"/>
      <c r="BE874" s="77">
        <f t="shared" si="121"/>
        <v>20</v>
      </c>
      <c r="BF874" s="77">
        <f t="shared" si="114"/>
        <v>5</v>
      </c>
      <c r="BG874" s="77">
        <f t="shared" si="115"/>
        <v>2022</v>
      </c>
      <c r="BH874" s="77"/>
    </row>
    <row r="875" spans="1:60">
      <c r="A875" s="77" t="s">
        <v>428</v>
      </c>
      <c r="B875" s="77" t="s">
        <v>230</v>
      </c>
      <c r="C875" s="77" t="s">
        <v>4215</v>
      </c>
      <c r="D875" s="78">
        <v>44690</v>
      </c>
      <c r="E875" s="77" t="s">
        <v>4159</v>
      </c>
      <c r="F875" s="77" t="s">
        <v>2135</v>
      </c>
      <c r="G875" s="77" t="s">
        <v>2147</v>
      </c>
      <c r="H875" s="77" t="s">
        <v>2148</v>
      </c>
      <c r="I875" s="77" t="s">
        <v>531</v>
      </c>
      <c r="J875" s="77" t="s">
        <v>110</v>
      </c>
      <c r="K875" s="77">
        <v>91761</v>
      </c>
      <c r="L875" s="77" t="s">
        <v>840</v>
      </c>
      <c r="M875" s="77" t="s">
        <v>4212</v>
      </c>
      <c r="N875" s="77" t="s">
        <v>204</v>
      </c>
      <c r="O875" s="77" t="s">
        <v>205</v>
      </c>
      <c r="P875" s="77">
        <v>85040</v>
      </c>
      <c r="Q875" s="77" t="s">
        <v>1267</v>
      </c>
      <c r="R875" s="77" t="s">
        <v>842</v>
      </c>
      <c r="S875" s="77"/>
      <c r="T875" s="77" t="s">
        <v>844</v>
      </c>
      <c r="U875" s="77">
        <v>30390455</v>
      </c>
      <c r="V875" s="77">
        <v>14.75</v>
      </c>
      <c r="W875" s="77" t="s">
        <v>163</v>
      </c>
      <c r="X875" s="77">
        <v>395</v>
      </c>
      <c r="Y875" s="77">
        <v>832</v>
      </c>
      <c r="Z875" s="77">
        <v>26</v>
      </c>
      <c r="AA875" s="89">
        <f t="shared" si="116"/>
        <v>0.32863999999999999</v>
      </c>
      <c r="AB875" s="77" t="s">
        <v>88</v>
      </c>
      <c r="AC875" s="78">
        <v>44712</v>
      </c>
      <c r="AD875" s="77"/>
      <c r="AE875" s="77" t="s">
        <v>2142</v>
      </c>
      <c r="AF875" s="77" t="str">
        <f t="shared" si="117"/>
        <v>CADP220509_7</v>
      </c>
      <c r="AG875" s="77">
        <f t="shared" si="118"/>
        <v>832</v>
      </c>
      <c r="AH875" s="77">
        <f t="shared" si="119"/>
        <v>26</v>
      </c>
      <c r="AI875" s="89">
        <f t="shared" si="120"/>
        <v>0.32863999999999999</v>
      </c>
      <c r="AJ875" s="77" t="s">
        <v>2143</v>
      </c>
      <c r="AK875" s="77" t="s">
        <v>4216</v>
      </c>
      <c r="AL875" s="78">
        <v>44693</v>
      </c>
      <c r="AM875" s="78">
        <v>44693</v>
      </c>
      <c r="AN875" s="78">
        <v>44694</v>
      </c>
      <c r="AO875" s="78">
        <v>44694</v>
      </c>
      <c r="AP875" s="78">
        <v>44694</v>
      </c>
      <c r="AQ875" s="77" t="s">
        <v>89</v>
      </c>
      <c r="AR875" s="77" t="s">
        <v>4214</v>
      </c>
      <c r="AS875" s="77" t="s">
        <v>4216</v>
      </c>
      <c r="AT875" s="78"/>
      <c r="AU875" s="78"/>
      <c r="AV875" s="78"/>
      <c r="AW875" s="142" t="s">
        <v>1198</v>
      </c>
      <c r="AX875" s="77" t="s">
        <v>116</v>
      </c>
      <c r="AY875" s="576">
        <v>1607.2</v>
      </c>
      <c r="AZ875" s="576"/>
      <c r="BA875" s="576"/>
      <c r="BB875" s="576"/>
      <c r="BC875" s="576"/>
      <c r="BD875" s="576"/>
      <c r="BE875" s="77">
        <f t="shared" si="121"/>
        <v>20</v>
      </c>
      <c r="BF875" s="77">
        <f t="shared" si="114"/>
        <v>5</v>
      </c>
      <c r="BG875" s="77">
        <f t="shared" si="115"/>
        <v>2022</v>
      </c>
      <c r="BH875" s="77"/>
    </row>
    <row r="876" spans="1:60">
      <c r="A876" s="77" t="s">
        <v>428</v>
      </c>
      <c r="B876" s="77" t="s">
        <v>230</v>
      </c>
      <c r="C876" s="77" t="s">
        <v>4217</v>
      </c>
      <c r="D876" s="78">
        <v>44690</v>
      </c>
      <c r="E876" s="77" t="s">
        <v>4159</v>
      </c>
      <c r="F876" s="77" t="s">
        <v>2135</v>
      </c>
      <c r="G876" s="77" t="s">
        <v>2147</v>
      </c>
      <c r="H876" s="77" t="s">
        <v>2148</v>
      </c>
      <c r="I876" s="77" t="s">
        <v>531</v>
      </c>
      <c r="J876" s="77" t="s">
        <v>110</v>
      </c>
      <c r="K876" s="77">
        <v>91761</v>
      </c>
      <c r="L876" s="77" t="s">
        <v>840</v>
      </c>
      <c r="M876" s="77" t="s">
        <v>4212</v>
      </c>
      <c r="N876" s="77" t="s">
        <v>204</v>
      </c>
      <c r="O876" s="77" t="s">
        <v>205</v>
      </c>
      <c r="P876" s="77">
        <v>85040</v>
      </c>
      <c r="Q876" s="77" t="s">
        <v>1267</v>
      </c>
      <c r="R876" s="77" t="s">
        <v>842</v>
      </c>
      <c r="S876" s="77"/>
      <c r="T876" s="77" t="s">
        <v>844</v>
      </c>
      <c r="U876" s="77">
        <v>30390455</v>
      </c>
      <c r="V876" s="77">
        <v>14.75</v>
      </c>
      <c r="W876" s="77" t="s">
        <v>163</v>
      </c>
      <c r="X876" s="77">
        <v>395</v>
      </c>
      <c r="Y876" s="77">
        <v>832</v>
      </c>
      <c r="Z876" s="77">
        <v>26</v>
      </c>
      <c r="AA876" s="89">
        <f t="shared" si="116"/>
        <v>0.32863999999999999</v>
      </c>
      <c r="AB876" s="77" t="s">
        <v>88</v>
      </c>
      <c r="AC876" s="78">
        <v>44712</v>
      </c>
      <c r="AD876" s="77"/>
      <c r="AE876" s="77" t="s">
        <v>2142</v>
      </c>
      <c r="AF876" s="77" t="str">
        <f t="shared" si="117"/>
        <v>CADP220509_8</v>
      </c>
      <c r="AG876" s="77">
        <f t="shared" si="118"/>
        <v>832</v>
      </c>
      <c r="AH876" s="77">
        <f t="shared" si="119"/>
        <v>26</v>
      </c>
      <c r="AI876" s="89">
        <f t="shared" si="120"/>
        <v>0.32863999999999999</v>
      </c>
      <c r="AJ876" s="77" t="s">
        <v>2143</v>
      </c>
      <c r="AK876" s="77" t="s">
        <v>4218</v>
      </c>
      <c r="AL876" s="78">
        <v>44693</v>
      </c>
      <c r="AM876" s="78">
        <v>44693</v>
      </c>
      <c r="AN876" s="78">
        <v>44694</v>
      </c>
      <c r="AO876" s="78">
        <v>44694</v>
      </c>
      <c r="AP876" s="78">
        <v>44694</v>
      </c>
      <c r="AQ876" s="77" t="s">
        <v>89</v>
      </c>
      <c r="AR876" s="77" t="s">
        <v>4214</v>
      </c>
      <c r="AS876" s="77" t="s">
        <v>4218</v>
      </c>
      <c r="AT876" s="78"/>
      <c r="AU876" s="78"/>
      <c r="AV876" s="78"/>
      <c r="AW876" s="142" t="s">
        <v>1198</v>
      </c>
      <c r="AX876" s="77" t="s">
        <v>116</v>
      </c>
      <c r="AY876" s="576">
        <v>1607.2</v>
      </c>
      <c r="AZ876" s="576"/>
      <c r="BA876" s="576"/>
      <c r="BB876" s="576"/>
      <c r="BC876" s="576"/>
      <c r="BD876" s="576"/>
      <c r="BE876" s="77">
        <f t="shared" si="121"/>
        <v>20</v>
      </c>
      <c r="BF876" s="77">
        <f t="shared" si="114"/>
        <v>5</v>
      </c>
      <c r="BG876" s="77">
        <f t="shared" si="115"/>
        <v>2022</v>
      </c>
      <c r="BH876" s="77"/>
    </row>
    <row r="877" spans="1:60">
      <c r="A877" s="77" t="s">
        <v>428</v>
      </c>
      <c r="B877" s="77" t="s">
        <v>2132</v>
      </c>
      <c r="C877" s="77" t="s">
        <v>4219</v>
      </c>
      <c r="D877" s="78">
        <v>44691</v>
      </c>
      <c r="E877" s="77">
        <v>1156</v>
      </c>
      <c r="F877" s="77" t="s">
        <v>2135</v>
      </c>
      <c r="G877" s="77" t="s">
        <v>2147</v>
      </c>
      <c r="H877" s="77" t="s">
        <v>2148</v>
      </c>
      <c r="I877" s="77" t="s">
        <v>531</v>
      </c>
      <c r="J877" s="77" t="s">
        <v>110</v>
      </c>
      <c r="K877" s="77">
        <v>91761</v>
      </c>
      <c r="L877" s="77" t="s">
        <v>4220</v>
      </c>
      <c r="M877" s="77" t="s">
        <v>4221</v>
      </c>
      <c r="N877" s="77" t="s">
        <v>204</v>
      </c>
      <c r="O877" s="77" t="s">
        <v>205</v>
      </c>
      <c r="P877" s="77">
        <v>85027</v>
      </c>
      <c r="Q877" s="77" t="s">
        <v>1267</v>
      </c>
      <c r="R877" s="77" t="s">
        <v>4222</v>
      </c>
      <c r="S877" s="77" t="s">
        <v>4223</v>
      </c>
      <c r="T877" s="77" t="s">
        <v>4224</v>
      </c>
      <c r="U877" s="77">
        <v>30390456</v>
      </c>
      <c r="V877" s="77">
        <v>14.75</v>
      </c>
      <c r="W877" s="77" t="s">
        <v>163</v>
      </c>
      <c r="X877" s="77">
        <v>400</v>
      </c>
      <c r="Y877" s="77">
        <v>832</v>
      </c>
      <c r="Z877" s="77">
        <v>26</v>
      </c>
      <c r="AA877" s="89">
        <f t="shared" si="116"/>
        <v>0.33279999999999998</v>
      </c>
      <c r="AB877" s="77" t="s">
        <v>88</v>
      </c>
      <c r="AC877" s="78">
        <v>44712</v>
      </c>
      <c r="AD877" s="77"/>
      <c r="AE877" s="77"/>
      <c r="AF877" s="77" t="str">
        <f t="shared" si="117"/>
        <v>CADP220510_3</v>
      </c>
      <c r="AG877" s="77">
        <f t="shared" si="118"/>
        <v>832</v>
      </c>
      <c r="AH877" s="77">
        <f t="shared" si="119"/>
        <v>26</v>
      </c>
      <c r="AI877" s="89">
        <f t="shared" si="120"/>
        <v>0.33279999999999998</v>
      </c>
      <c r="AJ877" s="77" t="s">
        <v>2143</v>
      </c>
      <c r="AK877" s="77" t="s">
        <v>4225</v>
      </c>
      <c r="AL877" s="78">
        <v>44693</v>
      </c>
      <c r="AM877" s="78">
        <v>44693</v>
      </c>
      <c r="AN877" s="78">
        <v>44694</v>
      </c>
      <c r="AO877" s="78">
        <v>44694</v>
      </c>
      <c r="AP877" s="78">
        <v>44694</v>
      </c>
      <c r="AQ877" s="77" t="s">
        <v>89</v>
      </c>
      <c r="AR877" s="77" t="s">
        <v>4226</v>
      </c>
      <c r="AS877" s="77" t="s">
        <v>4225</v>
      </c>
      <c r="AT877" s="78"/>
      <c r="AU877" s="78"/>
      <c r="AV877" s="78"/>
      <c r="AW877" s="142" t="s">
        <v>1198</v>
      </c>
      <c r="AX877" s="77" t="s">
        <v>116</v>
      </c>
      <c r="AY877" s="576">
        <v>1577.27</v>
      </c>
      <c r="AZ877" s="576"/>
      <c r="BA877" s="576"/>
      <c r="BB877" s="576"/>
      <c r="BC877" s="576"/>
      <c r="BD877" s="576"/>
      <c r="BE877" s="77">
        <f t="shared" si="121"/>
        <v>20</v>
      </c>
      <c r="BF877" s="77">
        <f t="shared" si="114"/>
        <v>5</v>
      </c>
      <c r="BG877" s="77">
        <f t="shared" si="115"/>
        <v>2022</v>
      </c>
      <c r="BH877" s="77"/>
    </row>
    <row r="878" spans="1:60">
      <c r="A878" s="77" t="s">
        <v>428</v>
      </c>
      <c r="B878" s="77" t="s">
        <v>79</v>
      </c>
      <c r="C878" s="77" t="s">
        <v>4227</v>
      </c>
      <c r="D878" s="78">
        <v>44691</v>
      </c>
      <c r="E878" s="77" t="s">
        <v>4228</v>
      </c>
      <c r="F878" s="77" t="s">
        <v>2135</v>
      </c>
      <c r="G878" s="77" t="s">
        <v>3267</v>
      </c>
      <c r="H878" s="77" t="s">
        <v>3268</v>
      </c>
      <c r="I878" s="77" t="s">
        <v>2686</v>
      </c>
      <c r="J878" s="77" t="s">
        <v>110</v>
      </c>
      <c r="K878" s="77">
        <v>92833</v>
      </c>
      <c r="L878" s="77" t="s">
        <v>529</v>
      </c>
      <c r="M878" s="77" t="s">
        <v>909</v>
      </c>
      <c r="N878" s="77" t="s">
        <v>732</v>
      </c>
      <c r="O878" s="77" t="s">
        <v>110</v>
      </c>
      <c r="P878" s="77">
        <v>94551</v>
      </c>
      <c r="Q878" s="77" t="s">
        <v>1267</v>
      </c>
      <c r="R878" s="77" t="s">
        <v>631</v>
      </c>
      <c r="S878" s="77" t="s">
        <v>4229</v>
      </c>
      <c r="T878" s="77" t="s">
        <v>4230</v>
      </c>
      <c r="U878" s="77">
        <v>30390456</v>
      </c>
      <c r="V878" s="77">
        <v>14.75</v>
      </c>
      <c r="W878" s="77" t="s">
        <v>163</v>
      </c>
      <c r="X878" s="77">
        <v>400</v>
      </c>
      <c r="Y878" s="77">
        <v>768</v>
      </c>
      <c r="Z878" s="77">
        <v>24</v>
      </c>
      <c r="AA878" s="89">
        <f t="shared" si="116"/>
        <v>0.30719999999999997</v>
      </c>
      <c r="AB878" s="77" t="s">
        <v>70</v>
      </c>
      <c r="AC878" s="78">
        <v>44712</v>
      </c>
      <c r="AD878" s="77"/>
      <c r="AE878" s="77"/>
      <c r="AF878" s="77" t="str">
        <f t="shared" si="117"/>
        <v>CADP220510_5</v>
      </c>
      <c r="AG878" s="77">
        <f t="shared" si="118"/>
        <v>768</v>
      </c>
      <c r="AH878" s="77">
        <f t="shared" si="119"/>
        <v>24</v>
      </c>
      <c r="AI878" s="89">
        <f t="shared" si="120"/>
        <v>0.30719999999999997</v>
      </c>
      <c r="AJ878" s="77" t="s">
        <v>2143</v>
      </c>
      <c r="AK878" s="77" t="s">
        <v>4231</v>
      </c>
      <c r="AL878" s="78">
        <v>44693</v>
      </c>
      <c r="AM878" s="78">
        <v>44693</v>
      </c>
      <c r="AN878" s="78">
        <v>44694</v>
      </c>
      <c r="AO878" s="78">
        <v>44694</v>
      </c>
      <c r="AP878" s="78">
        <v>44694</v>
      </c>
      <c r="AQ878" s="77" t="s">
        <v>89</v>
      </c>
      <c r="AR878" s="77"/>
      <c r="AS878" s="77" t="s">
        <v>4231</v>
      </c>
      <c r="AT878" s="78"/>
      <c r="AU878" s="78"/>
      <c r="AV878" s="78"/>
      <c r="AW878" s="142" t="s">
        <v>1198</v>
      </c>
      <c r="AX878" s="77" t="s">
        <v>116</v>
      </c>
      <c r="AY878" s="576">
        <v>1790.88</v>
      </c>
      <c r="AZ878" s="576"/>
      <c r="BA878" s="576"/>
      <c r="BB878" s="576"/>
      <c r="BC878" s="576"/>
      <c r="BD878" s="576"/>
      <c r="BE878" s="77">
        <f t="shared" si="121"/>
        <v>20</v>
      </c>
      <c r="BF878" s="77">
        <f t="shared" si="114"/>
        <v>5</v>
      </c>
      <c r="BG878" s="77">
        <f t="shared" si="115"/>
        <v>2022</v>
      </c>
      <c r="BH878" s="77"/>
    </row>
    <row r="879" spans="1:60">
      <c r="A879" s="77" t="s">
        <v>428</v>
      </c>
      <c r="B879" s="77" t="s">
        <v>1264</v>
      </c>
      <c r="C879" s="77" t="s">
        <v>4232</v>
      </c>
      <c r="D879" s="78">
        <v>44691</v>
      </c>
      <c r="E879" s="77" t="s">
        <v>4233</v>
      </c>
      <c r="F879" s="77" t="s">
        <v>2135</v>
      </c>
      <c r="G879" s="77" t="s">
        <v>3267</v>
      </c>
      <c r="H879" s="77" t="s">
        <v>3268</v>
      </c>
      <c r="I879" s="77" t="s">
        <v>2686</v>
      </c>
      <c r="J879" s="77" t="s">
        <v>110</v>
      </c>
      <c r="K879" s="77">
        <v>92833</v>
      </c>
      <c r="L879" s="77" t="s">
        <v>195</v>
      </c>
      <c r="M879" s="77" t="s">
        <v>4234</v>
      </c>
      <c r="N879" s="77" t="s">
        <v>397</v>
      </c>
      <c r="O879" s="77" t="s">
        <v>110</v>
      </c>
      <c r="P879" s="77">
        <v>93308</v>
      </c>
      <c r="Q879" s="77" t="s">
        <v>1267</v>
      </c>
      <c r="R879" s="77" t="s">
        <v>4235</v>
      </c>
      <c r="S879" s="77"/>
      <c r="T879" s="77" t="s">
        <v>4236</v>
      </c>
      <c r="U879" s="77">
        <v>30390456</v>
      </c>
      <c r="V879" s="77">
        <v>14.75</v>
      </c>
      <c r="W879" s="77" t="s">
        <v>163</v>
      </c>
      <c r="X879" s="77">
        <v>400</v>
      </c>
      <c r="Y879" s="77">
        <v>768</v>
      </c>
      <c r="Z879" s="77">
        <v>24</v>
      </c>
      <c r="AA879" s="89">
        <f t="shared" si="116"/>
        <v>0.30719999999999997</v>
      </c>
      <c r="AB879" s="77" t="s">
        <v>88</v>
      </c>
      <c r="AC879" s="78">
        <v>44712</v>
      </c>
      <c r="AD879" s="77"/>
      <c r="AE879" s="77"/>
      <c r="AF879" s="77" t="str">
        <f t="shared" si="117"/>
        <v>CADP220510_6</v>
      </c>
      <c r="AG879" s="77">
        <f t="shared" si="118"/>
        <v>768</v>
      </c>
      <c r="AH879" s="77">
        <f t="shared" si="119"/>
        <v>24</v>
      </c>
      <c r="AI879" s="89">
        <f t="shared" si="120"/>
        <v>0.30719999999999997</v>
      </c>
      <c r="AJ879" s="77" t="s">
        <v>2143</v>
      </c>
      <c r="AK879" s="77" t="s">
        <v>4237</v>
      </c>
      <c r="AL879" s="78">
        <v>44693</v>
      </c>
      <c r="AM879" s="78">
        <v>44693</v>
      </c>
      <c r="AN879" s="78">
        <v>44694</v>
      </c>
      <c r="AO879" s="78">
        <v>44694</v>
      </c>
      <c r="AP879" s="78">
        <v>44694</v>
      </c>
      <c r="AQ879" s="77" t="s">
        <v>89</v>
      </c>
      <c r="AR879" s="77"/>
      <c r="AS879" s="77" t="s">
        <v>4237</v>
      </c>
      <c r="AT879" s="78"/>
      <c r="AU879" s="78"/>
      <c r="AV879" s="78"/>
      <c r="AW879" s="142" t="s">
        <v>1198</v>
      </c>
      <c r="AX879" s="77" t="s">
        <v>116</v>
      </c>
      <c r="AY879" s="576">
        <v>991.2</v>
      </c>
      <c r="AZ879" s="576"/>
      <c r="BA879" s="576"/>
      <c r="BB879" s="576"/>
      <c r="BC879" s="576"/>
      <c r="BD879" s="576"/>
      <c r="BE879" s="77">
        <f t="shared" si="121"/>
        <v>20</v>
      </c>
      <c r="BF879" s="77">
        <f t="shared" si="114"/>
        <v>5</v>
      </c>
      <c r="BG879" s="77">
        <f t="shared" si="115"/>
        <v>2022</v>
      </c>
      <c r="BH879" s="77"/>
    </row>
    <row r="880" spans="1:60">
      <c r="A880" s="77" t="s">
        <v>428</v>
      </c>
      <c r="B880" s="77" t="s">
        <v>56</v>
      </c>
      <c r="C880" s="77" t="s">
        <v>4238</v>
      </c>
      <c r="D880" s="78">
        <v>44678</v>
      </c>
      <c r="E880" s="77" t="s">
        <v>3816</v>
      </c>
      <c r="F880" s="77" t="s">
        <v>2135</v>
      </c>
      <c r="G880" s="77" t="s">
        <v>3267</v>
      </c>
      <c r="H880" s="77" t="s">
        <v>3268</v>
      </c>
      <c r="I880" s="77" t="s">
        <v>2686</v>
      </c>
      <c r="J880" s="77" t="s">
        <v>110</v>
      </c>
      <c r="K880" s="77">
        <v>92833</v>
      </c>
      <c r="L880" s="77" t="s">
        <v>1701</v>
      </c>
      <c r="M880" s="77" t="s">
        <v>1195</v>
      </c>
      <c r="N880" s="77" t="s">
        <v>1196</v>
      </c>
      <c r="O880" s="77" t="s">
        <v>110</v>
      </c>
      <c r="P880" s="77">
        <v>92407</v>
      </c>
      <c r="Q880" s="77" t="s">
        <v>1267</v>
      </c>
      <c r="R880" s="77"/>
      <c r="S880" s="77"/>
      <c r="T880" s="77"/>
      <c r="U880" s="77">
        <v>30390256</v>
      </c>
      <c r="V880" s="77">
        <v>14.75</v>
      </c>
      <c r="W880" s="77" t="s">
        <v>3787</v>
      </c>
      <c r="X880" s="77">
        <v>400</v>
      </c>
      <c r="Y880" s="77">
        <v>624</v>
      </c>
      <c r="Z880" s="77">
        <v>24</v>
      </c>
      <c r="AA880" s="89">
        <f t="shared" si="116"/>
        <v>0.24959999999999999</v>
      </c>
      <c r="AB880" s="77" t="s">
        <v>70</v>
      </c>
      <c r="AC880" s="78">
        <v>44712</v>
      </c>
      <c r="AD880" s="77"/>
      <c r="AE880" s="77" t="s">
        <v>2142</v>
      </c>
      <c r="AF880" s="77" t="str">
        <f t="shared" si="117"/>
        <v>CA2022042737T</v>
      </c>
      <c r="AG880" s="77">
        <f t="shared" si="118"/>
        <v>624</v>
      </c>
      <c r="AH880" s="77">
        <f t="shared" si="119"/>
        <v>24</v>
      </c>
      <c r="AI880" s="89">
        <f t="shared" si="120"/>
        <v>0.24959999999999999</v>
      </c>
      <c r="AJ880" s="77" t="s">
        <v>2143</v>
      </c>
      <c r="AK880" s="77" t="s">
        <v>4238</v>
      </c>
      <c r="AL880" s="573">
        <v>44694</v>
      </c>
      <c r="AM880" s="78">
        <v>44694</v>
      </c>
      <c r="AN880" s="573">
        <v>44694</v>
      </c>
      <c r="AO880" s="78">
        <v>44694</v>
      </c>
      <c r="AP880" s="78">
        <v>44694</v>
      </c>
      <c r="AQ880" s="77" t="s">
        <v>89</v>
      </c>
      <c r="AR880" s="77"/>
      <c r="AS880" s="77" t="s">
        <v>4238</v>
      </c>
      <c r="AT880" s="78"/>
      <c r="AU880" s="78"/>
      <c r="AV880" s="78"/>
      <c r="AW880" s="77" t="s">
        <v>1198</v>
      </c>
      <c r="AX880" s="77" t="s">
        <v>116</v>
      </c>
      <c r="AY880" s="576">
        <v>756</v>
      </c>
      <c r="AZ880" s="576"/>
      <c r="BA880" s="576"/>
      <c r="BB880" s="576"/>
      <c r="BC880" s="576"/>
      <c r="BD880" s="576"/>
      <c r="BE880" s="77">
        <f t="shared" si="121"/>
        <v>20</v>
      </c>
      <c r="BF880" s="77">
        <f t="shared" si="114"/>
        <v>5</v>
      </c>
      <c r="BG880" s="77">
        <f t="shared" si="115"/>
        <v>2022</v>
      </c>
      <c r="BH880" s="89"/>
    </row>
    <row r="881" spans="1:60">
      <c r="A881" s="77" t="s">
        <v>428</v>
      </c>
      <c r="B881" s="77" t="s">
        <v>56</v>
      </c>
      <c r="C881" s="77" t="s">
        <v>4239</v>
      </c>
      <c r="D881" s="78">
        <v>44678</v>
      </c>
      <c r="E881" s="77" t="s">
        <v>3816</v>
      </c>
      <c r="F881" s="77" t="s">
        <v>2135</v>
      </c>
      <c r="G881" s="77" t="s">
        <v>3267</v>
      </c>
      <c r="H881" s="77" t="s">
        <v>3268</v>
      </c>
      <c r="I881" s="77" t="s">
        <v>2686</v>
      </c>
      <c r="J881" s="77" t="s">
        <v>110</v>
      </c>
      <c r="K881" s="77">
        <v>92833</v>
      </c>
      <c r="L881" s="77" t="s">
        <v>1701</v>
      </c>
      <c r="M881" s="77" t="s">
        <v>1195</v>
      </c>
      <c r="N881" s="77" t="s">
        <v>1196</v>
      </c>
      <c r="O881" s="77" t="s">
        <v>110</v>
      </c>
      <c r="P881" s="77">
        <v>92407</v>
      </c>
      <c r="Q881" s="77" t="s">
        <v>1267</v>
      </c>
      <c r="R881" s="77"/>
      <c r="S881" s="77"/>
      <c r="T881" s="77"/>
      <c r="U881" s="77">
        <v>30390256</v>
      </c>
      <c r="V881" s="77">
        <v>14.75</v>
      </c>
      <c r="W881" s="77" t="s">
        <v>3787</v>
      </c>
      <c r="X881" s="77">
        <v>400</v>
      </c>
      <c r="Y881" s="77">
        <v>624</v>
      </c>
      <c r="Z881" s="77">
        <v>24</v>
      </c>
      <c r="AA881" s="89">
        <f t="shared" si="116"/>
        <v>0.24959999999999999</v>
      </c>
      <c r="AB881" s="77" t="s">
        <v>70</v>
      </c>
      <c r="AC881" s="78">
        <v>44712</v>
      </c>
      <c r="AD881" s="77"/>
      <c r="AE881" s="77" t="s">
        <v>2142</v>
      </c>
      <c r="AF881" s="77" t="str">
        <f t="shared" si="117"/>
        <v>CA2022042738T</v>
      </c>
      <c r="AG881" s="77">
        <f t="shared" si="118"/>
        <v>624</v>
      </c>
      <c r="AH881" s="77">
        <f t="shared" si="119"/>
        <v>24</v>
      </c>
      <c r="AI881" s="89">
        <f t="shared" si="120"/>
        <v>0.24959999999999999</v>
      </c>
      <c r="AJ881" s="77" t="s">
        <v>2143</v>
      </c>
      <c r="AK881" s="77" t="s">
        <v>4239</v>
      </c>
      <c r="AL881" s="573">
        <v>44694</v>
      </c>
      <c r="AM881" s="78">
        <v>44694</v>
      </c>
      <c r="AN881" s="573">
        <v>44694</v>
      </c>
      <c r="AO881" s="78">
        <v>44694</v>
      </c>
      <c r="AP881" s="78">
        <v>44694</v>
      </c>
      <c r="AQ881" s="77" t="s">
        <v>89</v>
      </c>
      <c r="AR881" s="77"/>
      <c r="AS881" s="77" t="s">
        <v>4239</v>
      </c>
      <c r="AT881" s="78"/>
      <c r="AU881" s="78"/>
      <c r="AV881" s="78"/>
      <c r="AW881" s="77" t="s">
        <v>1198</v>
      </c>
      <c r="AX881" s="77" t="s">
        <v>116</v>
      </c>
      <c r="AY881" s="576">
        <v>756</v>
      </c>
      <c r="AZ881" s="576"/>
      <c r="BA881" s="576"/>
      <c r="BB881" s="576"/>
      <c r="BC881" s="576"/>
      <c r="BD881" s="576"/>
      <c r="BE881" s="77">
        <f t="shared" si="121"/>
        <v>20</v>
      </c>
      <c r="BF881" s="77">
        <f t="shared" si="114"/>
        <v>5</v>
      </c>
      <c r="BG881" s="77">
        <f t="shared" si="115"/>
        <v>2022</v>
      </c>
      <c r="BH881" s="89"/>
    </row>
    <row r="882" spans="1:60">
      <c r="A882" s="77" t="s">
        <v>428</v>
      </c>
      <c r="B882" s="77" t="s">
        <v>56</v>
      </c>
      <c r="C882" s="77" t="s">
        <v>4240</v>
      </c>
      <c r="D882" s="78">
        <v>44678</v>
      </c>
      <c r="E882" s="77" t="s">
        <v>3816</v>
      </c>
      <c r="F882" s="77" t="s">
        <v>2135</v>
      </c>
      <c r="G882" s="77" t="s">
        <v>3267</v>
      </c>
      <c r="H882" s="77" t="s">
        <v>3268</v>
      </c>
      <c r="I882" s="77" t="s">
        <v>2686</v>
      </c>
      <c r="J882" s="77" t="s">
        <v>110</v>
      </c>
      <c r="K882" s="77">
        <v>92833</v>
      </c>
      <c r="L882" s="77" t="s">
        <v>1701</v>
      </c>
      <c r="M882" s="77" t="s">
        <v>1195</v>
      </c>
      <c r="N882" s="77" t="s">
        <v>1196</v>
      </c>
      <c r="O882" s="77" t="s">
        <v>110</v>
      </c>
      <c r="P882" s="77">
        <v>92407</v>
      </c>
      <c r="Q882" s="77" t="s">
        <v>1267</v>
      </c>
      <c r="R882" s="77"/>
      <c r="S882" s="77"/>
      <c r="T882" s="77"/>
      <c r="U882" s="77">
        <v>30390256</v>
      </c>
      <c r="V882" s="77">
        <v>14.75</v>
      </c>
      <c r="W882" s="77" t="s">
        <v>3787</v>
      </c>
      <c r="X882" s="77">
        <v>400</v>
      </c>
      <c r="Y882" s="77">
        <v>624</v>
      </c>
      <c r="Z882" s="77">
        <v>24</v>
      </c>
      <c r="AA882" s="89">
        <f t="shared" si="116"/>
        <v>0.24959999999999999</v>
      </c>
      <c r="AB882" s="77" t="s">
        <v>70</v>
      </c>
      <c r="AC882" s="78">
        <v>44712</v>
      </c>
      <c r="AD882" s="77"/>
      <c r="AE882" s="77" t="s">
        <v>2142</v>
      </c>
      <c r="AF882" s="77" t="str">
        <f t="shared" si="117"/>
        <v>CA2022042739T</v>
      </c>
      <c r="AG882" s="77">
        <f t="shared" si="118"/>
        <v>624</v>
      </c>
      <c r="AH882" s="77">
        <f t="shared" si="119"/>
        <v>24</v>
      </c>
      <c r="AI882" s="89">
        <f t="shared" si="120"/>
        <v>0.24959999999999999</v>
      </c>
      <c r="AJ882" s="77" t="s">
        <v>2143</v>
      </c>
      <c r="AK882" s="77" t="s">
        <v>4240</v>
      </c>
      <c r="AL882" s="573">
        <v>44694</v>
      </c>
      <c r="AM882" s="78">
        <v>44694</v>
      </c>
      <c r="AN882" s="573">
        <v>44694</v>
      </c>
      <c r="AO882" s="78">
        <v>44694</v>
      </c>
      <c r="AP882" s="78">
        <v>44694</v>
      </c>
      <c r="AQ882" s="77" t="s">
        <v>89</v>
      </c>
      <c r="AR882" s="77"/>
      <c r="AS882" s="77" t="s">
        <v>4240</v>
      </c>
      <c r="AT882" s="78"/>
      <c r="AU882" s="78"/>
      <c r="AV882" s="78"/>
      <c r="AW882" s="77" t="s">
        <v>1198</v>
      </c>
      <c r="AX882" s="77" t="s">
        <v>116</v>
      </c>
      <c r="AY882" s="576">
        <v>756</v>
      </c>
      <c r="AZ882" s="576"/>
      <c r="BA882" s="576"/>
      <c r="BB882" s="576"/>
      <c r="BC882" s="576"/>
      <c r="BD882" s="576"/>
      <c r="BE882" s="77">
        <f t="shared" si="121"/>
        <v>20</v>
      </c>
      <c r="BF882" s="77">
        <f t="shared" si="114"/>
        <v>5</v>
      </c>
      <c r="BG882" s="77">
        <f t="shared" si="115"/>
        <v>2022</v>
      </c>
      <c r="BH882" s="89"/>
    </row>
    <row r="883" spans="1:60">
      <c r="A883" s="77" t="s">
        <v>428</v>
      </c>
      <c r="B883" s="77" t="s">
        <v>56</v>
      </c>
      <c r="C883" s="77" t="s">
        <v>4241</v>
      </c>
      <c r="D883" s="78">
        <v>44678</v>
      </c>
      <c r="E883" s="77" t="s">
        <v>3816</v>
      </c>
      <c r="F883" s="77" t="s">
        <v>2135</v>
      </c>
      <c r="G883" s="77" t="s">
        <v>3267</v>
      </c>
      <c r="H883" s="77" t="s">
        <v>3268</v>
      </c>
      <c r="I883" s="77" t="s">
        <v>2686</v>
      </c>
      <c r="J883" s="77" t="s">
        <v>110</v>
      </c>
      <c r="K883" s="77">
        <v>92833</v>
      </c>
      <c r="L883" s="77" t="s">
        <v>1701</v>
      </c>
      <c r="M883" s="77" t="s">
        <v>1195</v>
      </c>
      <c r="N883" s="77" t="s">
        <v>1196</v>
      </c>
      <c r="O883" s="77" t="s">
        <v>110</v>
      </c>
      <c r="P883" s="77">
        <v>92407</v>
      </c>
      <c r="Q883" s="77" t="s">
        <v>1267</v>
      </c>
      <c r="R883" s="77"/>
      <c r="S883" s="77"/>
      <c r="T883" s="77"/>
      <c r="U883" s="77">
        <v>30390256</v>
      </c>
      <c r="V883" s="77">
        <v>14.75</v>
      </c>
      <c r="W883" s="77" t="s">
        <v>3787</v>
      </c>
      <c r="X883" s="77">
        <v>400</v>
      </c>
      <c r="Y883" s="77">
        <v>624</v>
      </c>
      <c r="Z883" s="77">
        <v>24</v>
      </c>
      <c r="AA883" s="89">
        <f t="shared" si="116"/>
        <v>0.24959999999999999</v>
      </c>
      <c r="AB883" s="77" t="s">
        <v>70</v>
      </c>
      <c r="AC883" s="78">
        <v>44712</v>
      </c>
      <c r="AD883" s="77"/>
      <c r="AE883" s="77" t="s">
        <v>2142</v>
      </c>
      <c r="AF883" s="77" t="str">
        <f t="shared" si="117"/>
        <v>CA2022042740T</v>
      </c>
      <c r="AG883" s="77">
        <f t="shared" si="118"/>
        <v>624</v>
      </c>
      <c r="AH883" s="77">
        <f t="shared" si="119"/>
        <v>24</v>
      </c>
      <c r="AI883" s="89">
        <f t="shared" si="120"/>
        <v>0.24959999999999999</v>
      </c>
      <c r="AJ883" s="77" t="s">
        <v>2143</v>
      </c>
      <c r="AK883" s="77" t="s">
        <v>4241</v>
      </c>
      <c r="AL883" s="573">
        <v>44694</v>
      </c>
      <c r="AM883" s="78">
        <v>44694</v>
      </c>
      <c r="AN883" s="573">
        <v>44694</v>
      </c>
      <c r="AO883" s="78">
        <v>44694</v>
      </c>
      <c r="AP883" s="78">
        <v>44694</v>
      </c>
      <c r="AQ883" s="77" t="s">
        <v>89</v>
      </c>
      <c r="AR883" s="77"/>
      <c r="AS883" s="77" t="s">
        <v>4241</v>
      </c>
      <c r="AT883" s="78"/>
      <c r="AU883" s="78"/>
      <c r="AV883" s="78"/>
      <c r="AW883" s="77" t="s">
        <v>1198</v>
      </c>
      <c r="AX883" s="77" t="s">
        <v>116</v>
      </c>
      <c r="AY883" s="576">
        <v>756</v>
      </c>
      <c r="AZ883" s="576"/>
      <c r="BA883" s="576"/>
      <c r="BB883" s="576"/>
      <c r="BC883" s="576"/>
      <c r="BD883" s="576"/>
      <c r="BE883" s="77">
        <f t="shared" si="121"/>
        <v>20</v>
      </c>
      <c r="BF883" s="77">
        <f t="shared" si="114"/>
        <v>5</v>
      </c>
      <c r="BG883" s="77">
        <f t="shared" si="115"/>
        <v>2022</v>
      </c>
      <c r="BH883" s="89"/>
    </row>
    <row r="884" spans="1:60">
      <c r="A884" s="77" t="s">
        <v>428</v>
      </c>
      <c r="B884" s="77" t="s">
        <v>230</v>
      </c>
      <c r="C884" s="77" t="s">
        <v>4242</v>
      </c>
      <c r="D884" s="78">
        <v>44693</v>
      </c>
      <c r="E884" s="77" t="s">
        <v>975</v>
      </c>
      <c r="F884" s="77" t="s">
        <v>2368</v>
      </c>
      <c r="G884" s="77" t="s">
        <v>2369</v>
      </c>
      <c r="H884" s="77" t="s">
        <v>2370</v>
      </c>
      <c r="I884" s="77" t="s">
        <v>2371</v>
      </c>
      <c r="J884" s="77" t="s">
        <v>110</v>
      </c>
      <c r="K884" s="77">
        <v>94601</v>
      </c>
      <c r="L884" s="77" t="s">
        <v>4243</v>
      </c>
      <c r="M884" s="77" t="s">
        <v>976</v>
      </c>
      <c r="N884" s="77" t="s">
        <v>565</v>
      </c>
      <c r="O884" s="77" t="s">
        <v>110</v>
      </c>
      <c r="P884" s="77">
        <v>94544</v>
      </c>
      <c r="Q884" s="77" t="s">
        <v>1267</v>
      </c>
      <c r="R884" s="77" t="s">
        <v>977</v>
      </c>
      <c r="S884" s="77" t="s">
        <v>4244</v>
      </c>
      <c r="T884" s="77" t="s">
        <v>979</v>
      </c>
      <c r="U884" s="77">
        <v>30390456</v>
      </c>
      <c r="V884" s="77">
        <v>14.75</v>
      </c>
      <c r="W884" s="77" t="s">
        <v>163</v>
      </c>
      <c r="X884" s="77">
        <v>400</v>
      </c>
      <c r="Y884" s="77">
        <v>384</v>
      </c>
      <c r="Z884" s="77">
        <v>12</v>
      </c>
      <c r="AA884" s="89">
        <f t="shared" si="116"/>
        <v>0.15359999999999999</v>
      </c>
      <c r="AB884" s="77" t="s">
        <v>88</v>
      </c>
      <c r="AC884" s="78">
        <v>44698</v>
      </c>
      <c r="AD884" s="77"/>
      <c r="AE884" s="77" t="s">
        <v>4245</v>
      </c>
      <c r="AF884" s="77" t="str">
        <f t="shared" si="117"/>
        <v>CADP220512_02</v>
      </c>
      <c r="AG884" s="77">
        <f t="shared" si="118"/>
        <v>384</v>
      </c>
      <c r="AH884" s="77">
        <f t="shared" si="119"/>
        <v>12</v>
      </c>
      <c r="AI884" s="89">
        <f t="shared" si="120"/>
        <v>0.15359999999999999</v>
      </c>
      <c r="AJ884" s="77" t="s">
        <v>2143</v>
      </c>
      <c r="AK884" s="77" t="s">
        <v>4246</v>
      </c>
      <c r="AL884" s="78">
        <v>44694</v>
      </c>
      <c r="AM884" s="78">
        <v>44694</v>
      </c>
      <c r="AN884" s="78">
        <v>44694</v>
      </c>
      <c r="AO884" s="78">
        <v>44694</v>
      </c>
      <c r="AP884" s="78">
        <v>44694</v>
      </c>
      <c r="AQ884" s="77" t="s">
        <v>89</v>
      </c>
      <c r="AR884" s="77"/>
      <c r="AS884" s="77" t="s">
        <v>4246</v>
      </c>
      <c r="AT884" s="78"/>
      <c r="AU884" s="78"/>
      <c r="AV884" s="78"/>
      <c r="AW884" s="77" t="s">
        <v>1198</v>
      </c>
      <c r="AX884" s="77" t="s">
        <v>116</v>
      </c>
      <c r="AY884" s="576">
        <v>655.20000000000005</v>
      </c>
      <c r="AZ884" s="576"/>
      <c r="BA884" s="576"/>
      <c r="BB884" s="576"/>
      <c r="BC884" s="576"/>
      <c r="BD884" s="576"/>
      <c r="BE884" s="77">
        <f t="shared" si="121"/>
        <v>20</v>
      </c>
      <c r="BF884" s="77">
        <f t="shared" si="114"/>
        <v>5</v>
      </c>
      <c r="BG884" s="77">
        <f t="shared" si="115"/>
        <v>2022</v>
      </c>
      <c r="BH884" s="77"/>
    </row>
    <row r="885" spans="1:60">
      <c r="A885" s="77" t="s">
        <v>428</v>
      </c>
      <c r="B885" s="77" t="s">
        <v>79</v>
      </c>
      <c r="C885" s="77" t="s">
        <v>4247</v>
      </c>
      <c r="D885" s="78">
        <v>44693</v>
      </c>
      <c r="E885" s="77" t="s">
        <v>4248</v>
      </c>
      <c r="F885" s="77" t="s">
        <v>2135</v>
      </c>
      <c r="G885" s="77" t="s">
        <v>2147</v>
      </c>
      <c r="H885" s="77" t="s">
        <v>2148</v>
      </c>
      <c r="I885" s="77" t="s">
        <v>531</v>
      </c>
      <c r="J885" s="77" t="s">
        <v>110</v>
      </c>
      <c r="K885" s="77">
        <v>91761</v>
      </c>
      <c r="L885" s="77" t="s">
        <v>529</v>
      </c>
      <c r="M885" s="77" t="s">
        <v>4249</v>
      </c>
      <c r="N885" s="77" t="s">
        <v>531</v>
      </c>
      <c r="O885" s="77" t="s">
        <v>110</v>
      </c>
      <c r="P885" s="77">
        <v>91761</v>
      </c>
      <c r="Q885" s="77" t="s">
        <v>1267</v>
      </c>
      <c r="R885" s="77" t="s">
        <v>631</v>
      </c>
      <c r="S885" s="77" t="s">
        <v>4250</v>
      </c>
      <c r="T885" s="77" t="s">
        <v>1342</v>
      </c>
      <c r="U885" s="77">
        <v>30390456</v>
      </c>
      <c r="V885" s="77">
        <v>14.75</v>
      </c>
      <c r="W885" s="77" t="s">
        <v>163</v>
      </c>
      <c r="X885" s="77">
        <v>400</v>
      </c>
      <c r="Y885" s="77">
        <v>768</v>
      </c>
      <c r="Z885" s="77">
        <v>24</v>
      </c>
      <c r="AA885" s="89">
        <f t="shared" si="116"/>
        <v>0.30719999999999997</v>
      </c>
      <c r="AB885" s="77" t="s">
        <v>70</v>
      </c>
      <c r="AC885" s="78">
        <v>44694</v>
      </c>
      <c r="AD885" s="77"/>
      <c r="AE885" s="77" t="s">
        <v>4251</v>
      </c>
      <c r="AF885" s="77" t="str">
        <f t="shared" si="117"/>
        <v>CADP220512_01</v>
      </c>
      <c r="AG885" s="77">
        <f t="shared" si="118"/>
        <v>768</v>
      </c>
      <c r="AH885" s="77">
        <f t="shared" si="119"/>
        <v>24</v>
      </c>
      <c r="AI885" s="89">
        <f t="shared" si="120"/>
        <v>0.30719999999999997</v>
      </c>
      <c r="AJ885" s="77" t="s">
        <v>2143</v>
      </c>
      <c r="AK885" s="77" t="s">
        <v>4252</v>
      </c>
      <c r="AL885" s="78">
        <v>44694</v>
      </c>
      <c r="AM885" s="78">
        <v>44694</v>
      </c>
      <c r="AN885" s="78">
        <v>44694</v>
      </c>
      <c r="AO885" s="78">
        <v>44694</v>
      </c>
      <c r="AP885" s="78">
        <v>44694</v>
      </c>
      <c r="AQ885" s="77" t="s">
        <v>89</v>
      </c>
      <c r="AR885" s="77"/>
      <c r="AS885" s="77" t="s">
        <v>4252</v>
      </c>
      <c r="AT885" s="78"/>
      <c r="AU885" s="78"/>
      <c r="AV885" s="78"/>
      <c r="AW885" s="77" t="s">
        <v>1198</v>
      </c>
      <c r="AX885" s="77" t="s">
        <v>116</v>
      </c>
      <c r="AY885" s="576">
        <v>690</v>
      </c>
      <c r="AZ885" s="576"/>
      <c r="BA885" s="576"/>
      <c r="BB885" s="576"/>
      <c r="BC885" s="576"/>
      <c r="BD885" s="576"/>
      <c r="BE885" s="77">
        <f t="shared" si="121"/>
        <v>20</v>
      </c>
      <c r="BF885" s="77">
        <f t="shared" si="114"/>
        <v>5</v>
      </c>
      <c r="BG885" s="77">
        <f t="shared" si="115"/>
        <v>2022</v>
      </c>
      <c r="BH885" s="77"/>
    </row>
    <row r="886" spans="1:60">
      <c r="A886" s="77" t="s">
        <v>428</v>
      </c>
      <c r="B886" s="77" t="s">
        <v>56</v>
      </c>
      <c r="C886" s="142" t="s">
        <v>4253</v>
      </c>
      <c r="D886" s="78">
        <v>44680</v>
      </c>
      <c r="E886" s="142" t="s">
        <v>4254</v>
      </c>
      <c r="F886" s="77" t="s">
        <v>2135</v>
      </c>
      <c r="G886" s="77" t="s">
        <v>2147</v>
      </c>
      <c r="H886" s="77" t="s">
        <v>2148</v>
      </c>
      <c r="I886" s="77" t="s">
        <v>531</v>
      </c>
      <c r="J886" s="77" t="s">
        <v>110</v>
      </c>
      <c r="K886" s="77">
        <v>91761</v>
      </c>
      <c r="L886" s="142" t="s">
        <v>122</v>
      </c>
      <c r="M886" s="142" t="s">
        <v>4255</v>
      </c>
      <c r="N886" s="77" t="s">
        <v>124</v>
      </c>
      <c r="O886" s="77" t="s">
        <v>125</v>
      </c>
      <c r="P886" s="77">
        <v>46320</v>
      </c>
      <c r="Q886" s="77" t="s">
        <v>1267</v>
      </c>
      <c r="R886" s="77"/>
      <c r="S886" s="77"/>
      <c r="T886" s="77"/>
      <c r="U886" s="142">
        <v>30390456</v>
      </c>
      <c r="V886" s="142">
        <v>14.75</v>
      </c>
      <c r="W886" s="142" t="s">
        <v>2141</v>
      </c>
      <c r="X886" s="77">
        <v>400</v>
      </c>
      <c r="Y886" s="142">
        <v>768</v>
      </c>
      <c r="Z886" s="142">
        <v>24</v>
      </c>
      <c r="AA886" s="89">
        <f t="shared" si="116"/>
        <v>0.30719999999999997</v>
      </c>
      <c r="AB886" s="142" t="s">
        <v>88</v>
      </c>
      <c r="AC886" s="78">
        <v>44712</v>
      </c>
      <c r="AD886" s="77"/>
      <c r="AE886" s="77" t="s">
        <v>2142</v>
      </c>
      <c r="AF886" s="77" t="str">
        <f t="shared" si="117"/>
        <v>CA6645042933T</v>
      </c>
      <c r="AG886" s="77">
        <f t="shared" si="118"/>
        <v>768</v>
      </c>
      <c r="AH886" s="77">
        <f t="shared" si="119"/>
        <v>24</v>
      </c>
      <c r="AI886" s="89">
        <f t="shared" si="120"/>
        <v>0.30719999999999997</v>
      </c>
      <c r="AJ886" s="77" t="s">
        <v>2143</v>
      </c>
      <c r="AK886" s="142" t="s">
        <v>4253</v>
      </c>
      <c r="AL886" s="573">
        <v>44690</v>
      </c>
      <c r="AM886" s="573">
        <v>44690</v>
      </c>
      <c r="AN886" s="573">
        <v>44694</v>
      </c>
      <c r="AO886" s="573">
        <v>44694</v>
      </c>
      <c r="AP886" s="573">
        <v>44694</v>
      </c>
      <c r="AQ886" s="142" t="s">
        <v>89</v>
      </c>
      <c r="AR886" s="142"/>
      <c r="AS886" s="142" t="s">
        <v>4253</v>
      </c>
      <c r="AT886" s="78"/>
      <c r="AU886" s="78"/>
      <c r="AV886" s="78"/>
      <c r="AW886" s="142" t="s">
        <v>1198</v>
      </c>
      <c r="AX886" s="77" t="s">
        <v>116</v>
      </c>
      <c r="AY886" s="576">
        <v>5449.44</v>
      </c>
      <c r="AZ886" s="576"/>
      <c r="BA886" s="576"/>
      <c r="BB886" s="576"/>
      <c r="BC886" s="576"/>
      <c r="BD886" s="576"/>
      <c r="BE886" s="77">
        <f t="shared" si="121"/>
        <v>20</v>
      </c>
      <c r="BF886" s="77">
        <f t="shared" si="114"/>
        <v>5</v>
      </c>
      <c r="BG886" s="77">
        <f t="shared" si="115"/>
        <v>2022</v>
      </c>
      <c r="BH886" s="89"/>
    </row>
    <row r="887" spans="1:60">
      <c r="A887" s="77" t="s">
        <v>428</v>
      </c>
      <c r="B887" s="77" t="s">
        <v>56</v>
      </c>
      <c r="C887" s="142" t="s">
        <v>4256</v>
      </c>
      <c r="D887" s="78">
        <v>44680</v>
      </c>
      <c r="E887" s="142" t="s">
        <v>4254</v>
      </c>
      <c r="F887" s="77" t="s">
        <v>2135</v>
      </c>
      <c r="G887" s="77" t="s">
        <v>2147</v>
      </c>
      <c r="H887" s="77" t="s">
        <v>2148</v>
      </c>
      <c r="I887" s="77" t="s">
        <v>531</v>
      </c>
      <c r="J887" s="77" t="s">
        <v>110</v>
      </c>
      <c r="K887" s="77">
        <v>91761</v>
      </c>
      <c r="L887" s="142" t="s">
        <v>122</v>
      </c>
      <c r="M887" s="142" t="s">
        <v>683</v>
      </c>
      <c r="N887" s="77" t="s">
        <v>124</v>
      </c>
      <c r="O887" s="77" t="s">
        <v>125</v>
      </c>
      <c r="P887" s="77">
        <v>46320</v>
      </c>
      <c r="Q887" s="77" t="s">
        <v>1267</v>
      </c>
      <c r="R887" s="77"/>
      <c r="S887" s="77"/>
      <c r="T887" s="77"/>
      <c r="U887" s="142">
        <v>30390456</v>
      </c>
      <c r="V887" s="142">
        <v>14.75</v>
      </c>
      <c r="W887" s="142" t="s">
        <v>2141</v>
      </c>
      <c r="X887" s="77">
        <v>400</v>
      </c>
      <c r="Y887" s="142">
        <v>768</v>
      </c>
      <c r="Z887" s="142">
        <v>24</v>
      </c>
      <c r="AA887" s="89">
        <f t="shared" si="116"/>
        <v>0.30719999999999997</v>
      </c>
      <c r="AB887" s="142" t="s">
        <v>88</v>
      </c>
      <c r="AC887" s="78">
        <v>44712</v>
      </c>
      <c r="AD887" s="77"/>
      <c r="AE887" s="77" t="s">
        <v>2142</v>
      </c>
      <c r="AF887" s="77" t="str">
        <f t="shared" si="117"/>
        <v>CA6645042934T</v>
      </c>
      <c r="AG887" s="77">
        <f t="shared" si="118"/>
        <v>768</v>
      </c>
      <c r="AH887" s="77">
        <f t="shared" si="119"/>
        <v>24</v>
      </c>
      <c r="AI887" s="89">
        <f t="shared" si="120"/>
        <v>0.30719999999999997</v>
      </c>
      <c r="AJ887" s="77" t="s">
        <v>2143</v>
      </c>
      <c r="AK887" s="142" t="s">
        <v>4256</v>
      </c>
      <c r="AL887" s="573">
        <v>44690</v>
      </c>
      <c r="AM887" s="573">
        <v>44690</v>
      </c>
      <c r="AN887" s="573">
        <v>44694</v>
      </c>
      <c r="AO887" s="573">
        <v>44694</v>
      </c>
      <c r="AP887" s="573">
        <v>44694</v>
      </c>
      <c r="AQ887" s="142" t="s">
        <v>89</v>
      </c>
      <c r="AR887" s="142"/>
      <c r="AS887" s="142" t="s">
        <v>4256</v>
      </c>
      <c r="AT887" s="78"/>
      <c r="AU887" s="78"/>
      <c r="AV887" s="78"/>
      <c r="AW887" s="142" t="s">
        <v>1198</v>
      </c>
      <c r="AX887" s="77" t="s">
        <v>116</v>
      </c>
      <c r="AY887" s="576">
        <v>5449.44</v>
      </c>
      <c r="AZ887" s="576"/>
      <c r="BA887" s="576"/>
      <c r="BB887" s="576"/>
      <c r="BC887" s="576"/>
      <c r="BD887" s="576"/>
      <c r="BE887" s="77">
        <f t="shared" si="121"/>
        <v>20</v>
      </c>
      <c r="BF887" s="77">
        <f t="shared" si="114"/>
        <v>5</v>
      </c>
      <c r="BG887" s="77">
        <f t="shared" si="115"/>
        <v>2022</v>
      </c>
      <c r="BH887" s="89"/>
    </row>
    <row r="888" spans="1:60">
      <c r="A888" s="77" t="s">
        <v>428</v>
      </c>
      <c r="B888" s="77" t="s">
        <v>56</v>
      </c>
      <c r="C888" s="142" t="s">
        <v>4257</v>
      </c>
      <c r="D888" s="78">
        <v>44680</v>
      </c>
      <c r="E888" s="142" t="s">
        <v>4258</v>
      </c>
      <c r="F888" s="77" t="s">
        <v>2135</v>
      </c>
      <c r="G888" s="77" t="s">
        <v>2147</v>
      </c>
      <c r="H888" s="77" t="s">
        <v>2148</v>
      </c>
      <c r="I888" s="77" t="s">
        <v>531</v>
      </c>
      <c r="J888" s="77" t="s">
        <v>110</v>
      </c>
      <c r="K888" s="77">
        <v>91761</v>
      </c>
      <c r="L888" s="142" t="s">
        <v>3698</v>
      </c>
      <c r="M888" s="142" t="s">
        <v>1093</v>
      </c>
      <c r="N888" s="77" t="s">
        <v>435</v>
      </c>
      <c r="O888" s="77" t="s">
        <v>268</v>
      </c>
      <c r="P888" s="77">
        <v>64120</v>
      </c>
      <c r="Q888" s="77" t="s">
        <v>1267</v>
      </c>
      <c r="R888" s="77"/>
      <c r="S888" s="77"/>
      <c r="T888" s="77"/>
      <c r="U888" s="142">
        <v>30390156</v>
      </c>
      <c r="V888" s="142">
        <v>14.75</v>
      </c>
      <c r="W888" s="142" t="s">
        <v>2183</v>
      </c>
      <c r="X888" s="77">
        <v>400</v>
      </c>
      <c r="Y888" s="142">
        <v>768</v>
      </c>
      <c r="Z888" s="142">
        <v>24</v>
      </c>
      <c r="AA888" s="89">
        <f t="shared" si="116"/>
        <v>0.30719999999999997</v>
      </c>
      <c r="AB888" s="142" t="s">
        <v>88</v>
      </c>
      <c r="AC888" s="78">
        <v>44712</v>
      </c>
      <c r="AD888" s="77"/>
      <c r="AE888" s="77" t="s">
        <v>2142</v>
      </c>
      <c r="AF888" s="77" t="str">
        <f t="shared" si="117"/>
        <v>CA3301042932T</v>
      </c>
      <c r="AG888" s="77">
        <f t="shared" si="118"/>
        <v>768</v>
      </c>
      <c r="AH888" s="77">
        <f t="shared" si="119"/>
        <v>24</v>
      </c>
      <c r="AI888" s="89">
        <f t="shared" si="120"/>
        <v>0.30719999999999997</v>
      </c>
      <c r="AJ888" s="77" t="s">
        <v>2143</v>
      </c>
      <c r="AK888" s="142" t="s">
        <v>4257</v>
      </c>
      <c r="AL888" s="573">
        <v>44691</v>
      </c>
      <c r="AM888" s="573">
        <v>44691</v>
      </c>
      <c r="AN888" s="573">
        <v>44694</v>
      </c>
      <c r="AO888" s="573">
        <v>44694</v>
      </c>
      <c r="AP888" s="573">
        <v>44694</v>
      </c>
      <c r="AQ888" s="142" t="s">
        <v>89</v>
      </c>
      <c r="AR888" s="142"/>
      <c r="AS888" s="142" t="s">
        <v>4257</v>
      </c>
      <c r="AT888" s="78"/>
      <c r="AU888" s="78"/>
      <c r="AV888" s="78"/>
      <c r="AW888" s="142" t="s">
        <v>1198</v>
      </c>
      <c r="AX888" s="77" t="s">
        <v>116</v>
      </c>
      <c r="AY888" s="576">
        <v>5342.05</v>
      </c>
      <c r="AZ888" s="576"/>
      <c r="BA888" s="576"/>
      <c r="BB888" s="576"/>
      <c r="BC888" s="576"/>
      <c r="BD888" s="576"/>
      <c r="BE888" s="77">
        <f t="shared" si="121"/>
        <v>20</v>
      </c>
      <c r="BF888" s="77">
        <f t="shared" si="114"/>
        <v>5</v>
      </c>
      <c r="BG888" s="77">
        <f t="shared" si="115"/>
        <v>2022</v>
      </c>
      <c r="BH888" s="89"/>
    </row>
    <row r="889" spans="1:60">
      <c r="A889" s="77" t="s">
        <v>428</v>
      </c>
      <c r="B889" s="77" t="s">
        <v>230</v>
      </c>
      <c r="C889" s="142" t="s">
        <v>4259</v>
      </c>
      <c r="D889" s="78">
        <v>44680</v>
      </c>
      <c r="E889" s="142" t="s">
        <v>4260</v>
      </c>
      <c r="F889" s="77" t="s">
        <v>2135</v>
      </c>
      <c r="G889" s="77" t="s">
        <v>2136</v>
      </c>
      <c r="H889" s="77" t="s">
        <v>2137</v>
      </c>
      <c r="I889" s="77" t="s">
        <v>2138</v>
      </c>
      <c r="J889" s="77" t="s">
        <v>110</v>
      </c>
      <c r="K889" s="77">
        <v>90248</v>
      </c>
      <c r="L889" s="142" t="s">
        <v>525</v>
      </c>
      <c r="M889" s="142" t="s">
        <v>618</v>
      </c>
      <c r="N889" s="77" t="s">
        <v>619</v>
      </c>
      <c r="O889" s="77" t="s">
        <v>436</v>
      </c>
      <c r="P889" s="77">
        <v>66214</v>
      </c>
      <c r="Q889" s="77" t="s">
        <v>1267</v>
      </c>
      <c r="R889" s="77" t="s">
        <v>1004</v>
      </c>
      <c r="S889" s="77"/>
      <c r="T889" s="77" t="s">
        <v>1006</v>
      </c>
      <c r="U889" s="142">
        <v>30390456</v>
      </c>
      <c r="V889" s="142">
        <v>14.75</v>
      </c>
      <c r="W889" s="142" t="s">
        <v>2552</v>
      </c>
      <c r="X889" s="77">
        <v>400</v>
      </c>
      <c r="Y889" s="142">
        <v>416</v>
      </c>
      <c r="Z889" s="142">
        <v>13</v>
      </c>
      <c r="AA889" s="89">
        <f t="shared" si="116"/>
        <v>0.16639999999999999</v>
      </c>
      <c r="AB889" s="142" t="s">
        <v>70</v>
      </c>
      <c r="AC889" s="78">
        <v>44712</v>
      </c>
      <c r="AD889" s="77"/>
      <c r="AE889" s="77" t="s">
        <v>2142</v>
      </c>
      <c r="AF889" s="77" t="str">
        <f t="shared" si="117"/>
        <v>CA0833042902T</v>
      </c>
      <c r="AG889" s="77">
        <f t="shared" si="118"/>
        <v>416</v>
      </c>
      <c r="AH889" s="77">
        <f t="shared" si="119"/>
        <v>13</v>
      </c>
      <c r="AI889" s="89">
        <f t="shared" si="120"/>
        <v>0.16639999999999999</v>
      </c>
      <c r="AJ889" s="77" t="s">
        <v>2143</v>
      </c>
      <c r="AK889" s="142" t="s">
        <v>4259</v>
      </c>
      <c r="AL889" s="573">
        <v>44691</v>
      </c>
      <c r="AM889" s="78">
        <v>44691</v>
      </c>
      <c r="AN889" s="573">
        <v>44694</v>
      </c>
      <c r="AO889" s="573">
        <v>44694</v>
      </c>
      <c r="AP889" s="573">
        <v>44694</v>
      </c>
      <c r="AQ889" s="142" t="s">
        <v>89</v>
      </c>
      <c r="AR889" s="142"/>
      <c r="AS889" s="142" t="s">
        <v>4259</v>
      </c>
      <c r="AT889" s="78"/>
      <c r="AU889" s="78"/>
      <c r="AV889" s="78"/>
      <c r="AW889" s="142" t="s">
        <v>1198</v>
      </c>
      <c r="AX889" s="77" t="s">
        <v>116</v>
      </c>
      <c r="AY889" s="576">
        <v>4717.5</v>
      </c>
      <c r="AZ889" s="576"/>
      <c r="BA889" s="576"/>
      <c r="BB889" s="576"/>
      <c r="BC889" s="576"/>
      <c r="BD889" s="576"/>
      <c r="BE889" s="77">
        <f t="shared" si="121"/>
        <v>20</v>
      </c>
      <c r="BF889" s="77">
        <f t="shared" si="114"/>
        <v>5</v>
      </c>
      <c r="BG889" s="77">
        <f t="shared" si="115"/>
        <v>2022</v>
      </c>
      <c r="BH889" s="89"/>
    </row>
    <row r="890" spans="1:60">
      <c r="A890" s="77" t="s">
        <v>428</v>
      </c>
      <c r="B890" s="77" t="s">
        <v>230</v>
      </c>
      <c r="C890" s="77" t="s">
        <v>4261</v>
      </c>
      <c r="D890" s="78">
        <v>44691</v>
      </c>
      <c r="E890" s="77" t="s">
        <v>4262</v>
      </c>
      <c r="F890" s="77" t="s">
        <v>2135</v>
      </c>
      <c r="G890" s="77" t="s">
        <v>2147</v>
      </c>
      <c r="H890" s="77" t="s">
        <v>2148</v>
      </c>
      <c r="I890" s="77" t="s">
        <v>531</v>
      </c>
      <c r="J890" s="77" t="s">
        <v>110</v>
      </c>
      <c r="K890" s="77">
        <v>91761</v>
      </c>
      <c r="L890" s="77" t="s">
        <v>4263</v>
      </c>
      <c r="M890" s="77" t="s">
        <v>4264</v>
      </c>
      <c r="N890" s="77" t="s">
        <v>4265</v>
      </c>
      <c r="O890" s="77" t="s">
        <v>236</v>
      </c>
      <c r="P890" s="77">
        <v>97702</v>
      </c>
      <c r="Q890" s="77" t="s">
        <v>1267</v>
      </c>
      <c r="R890" s="77" t="s">
        <v>4266</v>
      </c>
      <c r="S890" s="77" t="s">
        <v>4267</v>
      </c>
      <c r="T890" s="77" t="s">
        <v>4268</v>
      </c>
      <c r="U890" s="77">
        <v>30390456</v>
      </c>
      <c r="V890" s="77">
        <v>14.75</v>
      </c>
      <c r="W890" s="77" t="s">
        <v>163</v>
      </c>
      <c r="X890" s="77">
        <v>400</v>
      </c>
      <c r="Y890" s="77">
        <v>320</v>
      </c>
      <c r="Z890" s="77">
        <v>10</v>
      </c>
      <c r="AA890" s="89">
        <f t="shared" si="116"/>
        <v>0.128</v>
      </c>
      <c r="AB890" s="77" t="s">
        <v>70</v>
      </c>
      <c r="AC890" s="78">
        <v>44712</v>
      </c>
      <c r="AD890" s="77"/>
      <c r="AE890" s="77"/>
      <c r="AF890" s="77" t="str">
        <f t="shared" si="117"/>
        <v>CADP220510_1</v>
      </c>
      <c r="AG890" s="77">
        <f t="shared" si="118"/>
        <v>320</v>
      </c>
      <c r="AH890" s="77">
        <f t="shared" si="119"/>
        <v>10</v>
      </c>
      <c r="AI890" s="89">
        <f t="shared" si="120"/>
        <v>0.128</v>
      </c>
      <c r="AJ890" s="77" t="s">
        <v>2143</v>
      </c>
      <c r="AK890" s="77" t="s">
        <v>4269</v>
      </c>
      <c r="AL890" s="78">
        <v>44692</v>
      </c>
      <c r="AM890" s="78">
        <v>44692</v>
      </c>
      <c r="AN890" s="78">
        <v>44694</v>
      </c>
      <c r="AO890" s="573">
        <v>44694</v>
      </c>
      <c r="AP890" s="573">
        <v>44694</v>
      </c>
      <c r="AQ890" s="142" t="s">
        <v>89</v>
      </c>
      <c r="AR890" s="77"/>
      <c r="AS890" s="77" t="s">
        <v>4269</v>
      </c>
      <c r="AT890" s="78"/>
      <c r="AU890" s="78"/>
      <c r="AV890" s="78"/>
      <c r="AW890" s="142" t="s">
        <v>1198</v>
      </c>
      <c r="AX890" s="77" t="s">
        <v>116</v>
      </c>
      <c r="AY890" s="576">
        <v>4427.2700000000004</v>
      </c>
      <c r="AZ890" s="576"/>
      <c r="BA890" s="576"/>
      <c r="BB890" s="576"/>
      <c r="BC890" s="576"/>
      <c r="BD890" s="576"/>
      <c r="BE890" s="77">
        <f t="shared" si="121"/>
        <v>20</v>
      </c>
      <c r="BF890" s="77">
        <f t="shared" si="114"/>
        <v>5</v>
      </c>
      <c r="BG890" s="77">
        <f t="shared" si="115"/>
        <v>2022</v>
      </c>
      <c r="BH890" s="77"/>
    </row>
    <row r="891" spans="1:60">
      <c r="A891" s="77" t="s">
        <v>428</v>
      </c>
      <c r="B891" s="77" t="s">
        <v>79</v>
      </c>
      <c r="C891" s="77" t="s">
        <v>4270</v>
      </c>
      <c r="D891" s="78">
        <v>44690</v>
      </c>
      <c r="E891" s="77" t="s">
        <v>4271</v>
      </c>
      <c r="F891" s="77" t="s">
        <v>2135</v>
      </c>
      <c r="G891" s="77" t="s">
        <v>2136</v>
      </c>
      <c r="H891" s="77" t="s">
        <v>2137</v>
      </c>
      <c r="I891" s="77" t="s">
        <v>2138</v>
      </c>
      <c r="J891" s="77" t="s">
        <v>110</v>
      </c>
      <c r="K891" s="77">
        <v>90248</v>
      </c>
      <c r="L891" s="77" t="s">
        <v>727</v>
      </c>
      <c r="M891" s="77" t="s">
        <v>1921</v>
      </c>
      <c r="N891" s="77" t="s">
        <v>4272</v>
      </c>
      <c r="O891" s="77" t="s">
        <v>85</v>
      </c>
      <c r="P891" s="309" t="s">
        <v>1923</v>
      </c>
      <c r="Q891" s="77" t="s">
        <v>1267</v>
      </c>
      <c r="R891" s="77" t="s">
        <v>631</v>
      </c>
      <c r="S891" s="77"/>
      <c r="T891" s="77" t="s">
        <v>1342</v>
      </c>
      <c r="U891" s="77">
        <v>30390456</v>
      </c>
      <c r="V891" s="77">
        <v>14.75</v>
      </c>
      <c r="W891" s="77" t="s">
        <v>163</v>
      </c>
      <c r="X891" s="77">
        <v>400</v>
      </c>
      <c r="Y891" s="77">
        <v>768</v>
      </c>
      <c r="Z891" s="77">
        <v>24</v>
      </c>
      <c r="AA891" s="89">
        <f t="shared" si="116"/>
        <v>0.30719999999999997</v>
      </c>
      <c r="AB891" s="77" t="s">
        <v>70</v>
      </c>
      <c r="AC891" s="78">
        <v>44712</v>
      </c>
      <c r="AD891" s="77"/>
      <c r="AE891" s="77" t="s">
        <v>2142</v>
      </c>
      <c r="AF891" s="77" t="str">
        <f t="shared" si="117"/>
        <v>CADP220509_14</v>
      </c>
      <c r="AG891" s="77">
        <f t="shared" si="118"/>
        <v>768</v>
      </c>
      <c r="AH891" s="77">
        <f t="shared" si="119"/>
        <v>24</v>
      </c>
      <c r="AI891" s="89">
        <f t="shared" si="120"/>
        <v>0.30719999999999997</v>
      </c>
      <c r="AJ891" s="77" t="s">
        <v>2143</v>
      </c>
      <c r="AK891" s="77" t="s">
        <v>4273</v>
      </c>
      <c r="AL891" s="78">
        <v>44692</v>
      </c>
      <c r="AM891" s="78">
        <v>44692</v>
      </c>
      <c r="AN891" s="78">
        <v>44697</v>
      </c>
      <c r="AO891" s="78">
        <v>44698</v>
      </c>
      <c r="AP891" s="78">
        <v>44698</v>
      </c>
      <c r="AQ891" s="77" t="s">
        <v>89</v>
      </c>
      <c r="AR891" s="77" t="s">
        <v>4161</v>
      </c>
      <c r="AS891" s="77" t="s">
        <v>4273</v>
      </c>
      <c r="AT891" s="78"/>
      <c r="AU891" s="78"/>
      <c r="AV891" s="78"/>
      <c r="AW891" s="142" t="s">
        <v>1198</v>
      </c>
      <c r="AX891" s="77" t="s">
        <v>116</v>
      </c>
      <c r="AY891" s="576">
        <v>8310.11</v>
      </c>
      <c r="AZ891" s="576"/>
      <c r="BA891" s="576"/>
      <c r="BB891" s="576"/>
      <c r="BC891" s="576"/>
      <c r="BD891" s="576"/>
      <c r="BE891" s="77">
        <f t="shared" si="121"/>
        <v>21</v>
      </c>
      <c r="BF891" s="77">
        <f t="shared" si="114"/>
        <v>5</v>
      </c>
      <c r="BG891" s="77">
        <f t="shared" si="115"/>
        <v>2022</v>
      </c>
      <c r="BH891" s="77"/>
    </row>
    <row r="892" spans="1:60">
      <c r="A892" s="77" t="s">
        <v>428</v>
      </c>
      <c r="B892" s="77" t="s">
        <v>1264</v>
      </c>
      <c r="C892" s="77" t="s">
        <v>4274</v>
      </c>
      <c r="D892" s="78">
        <v>44690</v>
      </c>
      <c r="E892" s="77" t="s">
        <v>4275</v>
      </c>
      <c r="F892" s="77" t="s">
        <v>2135</v>
      </c>
      <c r="G892" s="77" t="s">
        <v>2136</v>
      </c>
      <c r="H892" s="77" t="s">
        <v>2137</v>
      </c>
      <c r="I892" s="77" t="s">
        <v>2138</v>
      </c>
      <c r="J892" s="77" t="s">
        <v>110</v>
      </c>
      <c r="K892" s="77">
        <v>90248</v>
      </c>
      <c r="L892" s="77" t="s">
        <v>1829</v>
      </c>
      <c r="M892" s="77" t="s">
        <v>1830</v>
      </c>
      <c r="N892" s="77" t="s">
        <v>962</v>
      </c>
      <c r="O892" s="77" t="s">
        <v>98</v>
      </c>
      <c r="P892" s="77">
        <v>32226</v>
      </c>
      <c r="Q892" s="77" t="s">
        <v>1267</v>
      </c>
      <c r="R892" s="77" t="s">
        <v>1831</v>
      </c>
      <c r="S892" s="77" t="s">
        <v>2498</v>
      </c>
      <c r="T892" s="77" t="s">
        <v>1833</v>
      </c>
      <c r="U892" s="77">
        <v>30390156</v>
      </c>
      <c r="V892" s="77">
        <v>14.75</v>
      </c>
      <c r="W892" s="77" t="s">
        <v>163</v>
      </c>
      <c r="X892" s="77">
        <v>400</v>
      </c>
      <c r="Y892" s="77">
        <v>768</v>
      </c>
      <c r="Z892" s="77">
        <v>24</v>
      </c>
      <c r="AA892" s="89">
        <f t="shared" si="116"/>
        <v>0.30719999999999997</v>
      </c>
      <c r="AB892" s="77" t="s">
        <v>70</v>
      </c>
      <c r="AC892" s="78">
        <v>44712</v>
      </c>
      <c r="AD892" s="77"/>
      <c r="AE892" s="77" t="s">
        <v>4276</v>
      </c>
      <c r="AF892" s="77" t="str">
        <f t="shared" si="117"/>
        <v>CADP220509_24</v>
      </c>
      <c r="AG892" s="77">
        <f t="shared" si="118"/>
        <v>768</v>
      </c>
      <c r="AH892" s="77">
        <f t="shared" si="119"/>
        <v>24</v>
      </c>
      <c r="AI892" s="89">
        <f t="shared" si="120"/>
        <v>0.30719999999999997</v>
      </c>
      <c r="AJ892" s="77" t="s">
        <v>2143</v>
      </c>
      <c r="AK892" s="77" t="s">
        <v>4277</v>
      </c>
      <c r="AL892" s="78">
        <v>44692</v>
      </c>
      <c r="AM892" s="78">
        <v>44692</v>
      </c>
      <c r="AN892" s="78">
        <v>44697</v>
      </c>
      <c r="AO892" s="78">
        <v>44697</v>
      </c>
      <c r="AP892" s="78">
        <v>44697</v>
      </c>
      <c r="AQ892" s="77" t="s">
        <v>89</v>
      </c>
      <c r="AR892" s="77" t="s">
        <v>4161</v>
      </c>
      <c r="AS892" s="77" t="s">
        <v>4277</v>
      </c>
      <c r="AT892" s="78"/>
      <c r="AU892" s="78"/>
      <c r="AV892" s="78"/>
      <c r="AW892" s="142" t="s">
        <v>1198</v>
      </c>
      <c r="AX892" s="77" t="s">
        <v>116</v>
      </c>
      <c r="AY892" s="576">
        <v>7087.35</v>
      </c>
      <c r="AZ892" s="576"/>
      <c r="BA892" s="576"/>
      <c r="BB892" s="576"/>
      <c r="BC892" s="576"/>
      <c r="BD892" s="576"/>
      <c r="BE892" s="77">
        <f t="shared" si="121"/>
        <v>21</v>
      </c>
      <c r="BF892" s="77">
        <f t="shared" si="114"/>
        <v>5</v>
      </c>
      <c r="BG892" s="77">
        <f t="shared" si="115"/>
        <v>2022</v>
      </c>
      <c r="BH892" s="77"/>
    </row>
    <row r="893" spans="1:60">
      <c r="A893" s="77" t="s">
        <v>428</v>
      </c>
      <c r="B893" s="77" t="s">
        <v>1264</v>
      </c>
      <c r="C893" s="77" t="s">
        <v>4278</v>
      </c>
      <c r="D893" s="78">
        <v>44690</v>
      </c>
      <c r="E893" s="77" t="s">
        <v>4275</v>
      </c>
      <c r="F893" s="77" t="s">
        <v>2135</v>
      </c>
      <c r="G893" s="77" t="s">
        <v>2136</v>
      </c>
      <c r="H893" s="77" t="s">
        <v>2137</v>
      </c>
      <c r="I893" s="77" t="s">
        <v>2138</v>
      </c>
      <c r="J893" s="77" t="s">
        <v>110</v>
      </c>
      <c r="K893" s="77">
        <v>90248</v>
      </c>
      <c r="L893" s="77" t="s">
        <v>1829</v>
      </c>
      <c r="M893" s="77" t="s">
        <v>1830</v>
      </c>
      <c r="N893" s="77" t="s">
        <v>962</v>
      </c>
      <c r="O893" s="77" t="s">
        <v>98</v>
      </c>
      <c r="P893" s="77">
        <v>32226</v>
      </c>
      <c r="Q893" s="77" t="s">
        <v>1267</v>
      </c>
      <c r="R893" s="77" t="s">
        <v>1831</v>
      </c>
      <c r="S893" s="77" t="s">
        <v>2498</v>
      </c>
      <c r="T893" s="77" t="s">
        <v>1833</v>
      </c>
      <c r="U893" s="77">
        <v>30390156</v>
      </c>
      <c r="V893" s="77">
        <v>14.75</v>
      </c>
      <c r="W893" s="77" t="s">
        <v>163</v>
      </c>
      <c r="X893" s="77">
        <v>400</v>
      </c>
      <c r="Y893" s="77">
        <v>768</v>
      </c>
      <c r="Z893" s="77">
        <v>24</v>
      </c>
      <c r="AA893" s="89">
        <f t="shared" si="116"/>
        <v>0.30719999999999997</v>
      </c>
      <c r="AB893" s="77" t="s">
        <v>70</v>
      </c>
      <c r="AC893" s="78">
        <v>44712</v>
      </c>
      <c r="AD893" s="77"/>
      <c r="AE893" s="77" t="s">
        <v>4276</v>
      </c>
      <c r="AF893" s="77" t="str">
        <f t="shared" si="117"/>
        <v>CADP220509_25</v>
      </c>
      <c r="AG893" s="77">
        <f t="shared" si="118"/>
        <v>768</v>
      </c>
      <c r="AH893" s="77">
        <f t="shared" si="119"/>
        <v>24</v>
      </c>
      <c r="AI893" s="89">
        <f t="shared" si="120"/>
        <v>0.30719999999999997</v>
      </c>
      <c r="AJ893" s="77" t="s">
        <v>2143</v>
      </c>
      <c r="AK893" s="77" t="s">
        <v>4279</v>
      </c>
      <c r="AL893" s="78">
        <v>44692</v>
      </c>
      <c r="AM893" s="78">
        <v>44692</v>
      </c>
      <c r="AN893" s="78">
        <v>44697</v>
      </c>
      <c r="AO893" s="78">
        <v>44697</v>
      </c>
      <c r="AP893" s="78">
        <v>44697</v>
      </c>
      <c r="AQ893" s="77" t="s">
        <v>89</v>
      </c>
      <c r="AR893" s="77" t="s">
        <v>4161</v>
      </c>
      <c r="AS893" s="77" t="s">
        <v>4279</v>
      </c>
      <c r="AT893" s="78"/>
      <c r="AU893" s="78"/>
      <c r="AV893" s="78"/>
      <c r="AW893" s="142" t="s">
        <v>1198</v>
      </c>
      <c r="AX893" s="77" t="s">
        <v>116</v>
      </c>
      <c r="AY893" s="576">
        <v>7087.35</v>
      </c>
      <c r="AZ893" s="576"/>
      <c r="BA893" s="576"/>
      <c r="BB893" s="576"/>
      <c r="BC893" s="576"/>
      <c r="BD893" s="576"/>
      <c r="BE893" s="77">
        <f t="shared" si="121"/>
        <v>21</v>
      </c>
      <c r="BF893" s="77">
        <f t="shared" si="114"/>
        <v>5</v>
      </c>
      <c r="BG893" s="77">
        <f t="shared" si="115"/>
        <v>2022</v>
      </c>
      <c r="BH893" s="77"/>
    </row>
    <row r="894" spans="1:60">
      <c r="A894" s="77" t="s">
        <v>428</v>
      </c>
      <c r="B894" s="77" t="s">
        <v>1264</v>
      </c>
      <c r="C894" s="77" t="s">
        <v>4280</v>
      </c>
      <c r="D894" s="78">
        <v>44690</v>
      </c>
      <c r="E894" s="77" t="s">
        <v>4275</v>
      </c>
      <c r="F894" s="77" t="s">
        <v>2135</v>
      </c>
      <c r="G894" s="77" t="s">
        <v>2136</v>
      </c>
      <c r="H894" s="77" t="s">
        <v>2137</v>
      </c>
      <c r="I894" s="77" t="s">
        <v>2138</v>
      </c>
      <c r="J894" s="77" t="s">
        <v>110</v>
      </c>
      <c r="K894" s="77">
        <v>90248</v>
      </c>
      <c r="L894" s="77" t="s">
        <v>1829</v>
      </c>
      <c r="M894" s="77" t="s">
        <v>1830</v>
      </c>
      <c r="N894" s="77" t="s">
        <v>962</v>
      </c>
      <c r="O894" s="77" t="s">
        <v>98</v>
      </c>
      <c r="P894" s="77">
        <v>32226</v>
      </c>
      <c r="Q894" s="77" t="s">
        <v>1267</v>
      </c>
      <c r="R894" s="77" t="s">
        <v>1831</v>
      </c>
      <c r="S894" s="77" t="s">
        <v>2498</v>
      </c>
      <c r="T894" s="77" t="s">
        <v>1833</v>
      </c>
      <c r="U894" s="77">
        <v>30390156</v>
      </c>
      <c r="V894" s="77">
        <v>14.75</v>
      </c>
      <c r="W894" s="77" t="s">
        <v>163</v>
      </c>
      <c r="X894" s="77">
        <v>400</v>
      </c>
      <c r="Y894" s="77">
        <v>768</v>
      </c>
      <c r="Z894" s="77">
        <v>24</v>
      </c>
      <c r="AA894" s="89">
        <f t="shared" si="116"/>
        <v>0.30719999999999997</v>
      </c>
      <c r="AB894" s="77" t="s">
        <v>70</v>
      </c>
      <c r="AC894" s="78">
        <v>44712</v>
      </c>
      <c r="AD894" s="77"/>
      <c r="AE894" s="77" t="s">
        <v>4276</v>
      </c>
      <c r="AF894" s="77" t="str">
        <f t="shared" si="117"/>
        <v>CADP220509_26</v>
      </c>
      <c r="AG894" s="77">
        <f t="shared" si="118"/>
        <v>768</v>
      </c>
      <c r="AH894" s="77">
        <f t="shared" si="119"/>
        <v>24</v>
      </c>
      <c r="AI894" s="89">
        <f t="shared" si="120"/>
        <v>0.30719999999999997</v>
      </c>
      <c r="AJ894" s="77" t="s">
        <v>2143</v>
      </c>
      <c r="AK894" s="77" t="s">
        <v>4281</v>
      </c>
      <c r="AL894" s="78">
        <v>44692</v>
      </c>
      <c r="AM894" s="78">
        <v>44692</v>
      </c>
      <c r="AN894" s="78">
        <v>44697</v>
      </c>
      <c r="AO894" s="78">
        <v>44697</v>
      </c>
      <c r="AP894" s="78">
        <v>44697</v>
      </c>
      <c r="AQ894" s="77" t="s">
        <v>89</v>
      </c>
      <c r="AR894" s="77" t="s">
        <v>4161</v>
      </c>
      <c r="AS894" s="77" t="s">
        <v>4281</v>
      </c>
      <c r="AT894" s="78"/>
      <c r="AU894" s="78"/>
      <c r="AV894" s="78"/>
      <c r="AW894" s="142" t="s">
        <v>1198</v>
      </c>
      <c r="AX894" s="77" t="s">
        <v>116</v>
      </c>
      <c r="AY894" s="576">
        <v>7087.35</v>
      </c>
      <c r="AZ894" s="576"/>
      <c r="BA894" s="576"/>
      <c r="BB894" s="576"/>
      <c r="BC894" s="576"/>
      <c r="BD894" s="576"/>
      <c r="BE894" s="77">
        <f t="shared" si="121"/>
        <v>21</v>
      </c>
      <c r="BF894" s="77">
        <f t="shared" si="114"/>
        <v>5</v>
      </c>
      <c r="BG894" s="77">
        <f t="shared" si="115"/>
        <v>2022</v>
      </c>
      <c r="BH894" s="77"/>
    </row>
    <row r="895" spans="1:60">
      <c r="A895" s="77" t="s">
        <v>428</v>
      </c>
      <c r="B895" s="77" t="s">
        <v>1264</v>
      </c>
      <c r="C895" s="77" t="s">
        <v>4282</v>
      </c>
      <c r="D895" s="78">
        <v>44690</v>
      </c>
      <c r="E895" s="77" t="s">
        <v>4275</v>
      </c>
      <c r="F895" s="77" t="s">
        <v>2135</v>
      </c>
      <c r="G895" s="77" t="s">
        <v>2136</v>
      </c>
      <c r="H895" s="77" t="s">
        <v>2137</v>
      </c>
      <c r="I895" s="77" t="s">
        <v>2138</v>
      </c>
      <c r="J895" s="77" t="s">
        <v>110</v>
      </c>
      <c r="K895" s="77">
        <v>90248</v>
      </c>
      <c r="L895" s="77" t="s">
        <v>1829</v>
      </c>
      <c r="M895" s="77" t="s">
        <v>1830</v>
      </c>
      <c r="N895" s="77" t="s">
        <v>962</v>
      </c>
      <c r="O895" s="77" t="s">
        <v>98</v>
      </c>
      <c r="P895" s="77">
        <v>32226</v>
      </c>
      <c r="Q895" s="77" t="s">
        <v>1267</v>
      </c>
      <c r="R895" s="77" t="s">
        <v>1831</v>
      </c>
      <c r="S895" s="77" t="s">
        <v>2498</v>
      </c>
      <c r="T895" s="77" t="s">
        <v>1833</v>
      </c>
      <c r="U895" s="77">
        <v>30390156</v>
      </c>
      <c r="V895" s="77">
        <v>14.75</v>
      </c>
      <c r="W895" s="77" t="s">
        <v>163</v>
      </c>
      <c r="X895" s="77">
        <v>400</v>
      </c>
      <c r="Y895" s="77">
        <v>768</v>
      </c>
      <c r="Z895" s="77">
        <v>24</v>
      </c>
      <c r="AA895" s="89">
        <f t="shared" si="116"/>
        <v>0.30719999999999997</v>
      </c>
      <c r="AB895" s="77" t="s">
        <v>70</v>
      </c>
      <c r="AC895" s="78">
        <v>44712</v>
      </c>
      <c r="AD895" s="77"/>
      <c r="AE895" s="77" t="s">
        <v>4276</v>
      </c>
      <c r="AF895" s="77" t="str">
        <f t="shared" si="117"/>
        <v>CADP220509_27</v>
      </c>
      <c r="AG895" s="77">
        <f t="shared" si="118"/>
        <v>768</v>
      </c>
      <c r="AH895" s="77">
        <f t="shared" si="119"/>
        <v>24</v>
      </c>
      <c r="AI895" s="89">
        <f t="shared" si="120"/>
        <v>0.30719999999999997</v>
      </c>
      <c r="AJ895" s="77" t="s">
        <v>2143</v>
      </c>
      <c r="AK895" s="77" t="s">
        <v>4283</v>
      </c>
      <c r="AL895" s="78">
        <v>44692</v>
      </c>
      <c r="AM895" s="78">
        <v>44692</v>
      </c>
      <c r="AN895" s="78">
        <v>44697</v>
      </c>
      <c r="AO895" s="78">
        <v>44697</v>
      </c>
      <c r="AP895" s="78">
        <v>44697</v>
      </c>
      <c r="AQ895" s="77" t="s">
        <v>89</v>
      </c>
      <c r="AR895" s="77" t="s">
        <v>4161</v>
      </c>
      <c r="AS895" s="77" t="s">
        <v>4283</v>
      </c>
      <c r="AT895" s="78"/>
      <c r="AU895" s="78"/>
      <c r="AV895" s="78"/>
      <c r="AW895" s="142" t="s">
        <v>1198</v>
      </c>
      <c r="AX895" s="77" t="s">
        <v>116</v>
      </c>
      <c r="AY895" s="576">
        <v>7087.35</v>
      </c>
      <c r="AZ895" s="576"/>
      <c r="BA895" s="576"/>
      <c r="BB895" s="576"/>
      <c r="BC895" s="576"/>
      <c r="BD895" s="576"/>
      <c r="BE895" s="77">
        <f t="shared" si="121"/>
        <v>21</v>
      </c>
      <c r="BF895" s="77">
        <f t="shared" si="114"/>
        <v>5</v>
      </c>
      <c r="BG895" s="77">
        <f t="shared" si="115"/>
        <v>2022</v>
      </c>
      <c r="BH895" s="77"/>
    </row>
    <row r="896" spans="1:60">
      <c r="A896" s="77" t="s">
        <v>428</v>
      </c>
      <c r="B896" s="77" t="s">
        <v>79</v>
      </c>
      <c r="C896" s="77" t="s">
        <v>4284</v>
      </c>
      <c r="D896" s="78">
        <v>44690</v>
      </c>
      <c r="E896" s="77" t="s">
        <v>4285</v>
      </c>
      <c r="F896" s="77" t="s">
        <v>2135</v>
      </c>
      <c r="G896" s="77" t="s">
        <v>2136</v>
      </c>
      <c r="H896" s="77" t="s">
        <v>2137</v>
      </c>
      <c r="I896" s="77" t="s">
        <v>2138</v>
      </c>
      <c r="J896" s="77" t="s">
        <v>110</v>
      </c>
      <c r="K896" s="77">
        <v>90248</v>
      </c>
      <c r="L896" s="77" t="s">
        <v>211</v>
      </c>
      <c r="M896" s="77" t="s">
        <v>4286</v>
      </c>
      <c r="N896" s="77" t="s">
        <v>4287</v>
      </c>
      <c r="O896" s="77" t="s">
        <v>98</v>
      </c>
      <c r="P896" s="77">
        <v>33069</v>
      </c>
      <c r="Q896" s="77" t="s">
        <v>1267</v>
      </c>
      <c r="R896" s="77" t="s">
        <v>4288</v>
      </c>
      <c r="S896" s="77" t="s">
        <v>4289</v>
      </c>
      <c r="T896" s="77" t="s">
        <v>4290</v>
      </c>
      <c r="U896" s="77">
        <v>30390456</v>
      </c>
      <c r="V896" s="77">
        <v>14.75</v>
      </c>
      <c r="W896" s="77" t="s">
        <v>163</v>
      </c>
      <c r="X896" s="77">
        <v>400</v>
      </c>
      <c r="Y896" s="77">
        <v>832</v>
      </c>
      <c r="Z896" s="77">
        <v>26</v>
      </c>
      <c r="AA896" s="89">
        <f t="shared" si="116"/>
        <v>0.33279999999999998</v>
      </c>
      <c r="AB896" s="77" t="s">
        <v>70</v>
      </c>
      <c r="AC896" s="78">
        <v>44712</v>
      </c>
      <c r="AD896" s="77"/>
      <c r="AE896" s="77" t="s">
        <v>4291</v>
      </c>
      <c r="AF896" s="77" t="str">
        <f t="shared" si="117"/>
        <v>CADP220509_19</v>
      </c>
      <c r="AG896" s="77">
        <f t="shared" si="118"/>
        <v>832</v>
      </c>
      <c r="AH896" s="77">
        <f t="shared" si="119"/>
        <v>26</v>
      </c>
      <c r="AI896" s="89">
        <f t="shared" si="120"/>
        <v>0.33279999999999998</v>
      </c>
      <c r="AJ896" s="77" t="s">
        <v>2143</v>
      </c>
      <c r="AK896" s="77" t="s">
        <v>4292</v>
      </c>
      <c r="AL896" s="78">
        <v>44692</v>
      </c>
      <c r="AM896" s="78">
        <v>44692</v>
      </c>
      <c r="AN896" s="78">
        <v>44697</v>
      </c>
      <c r="AO896" s="78">
        <v>44697</v>
      </c>
      <c r="AP896" s="78">
        <v>44697</v>
      </c>
      <c r="AQ896" s="77" t="s">
        <v>89</v>
      </c>
      <c r="AR896" s="77"/>
      <c r="AS896" s="77" t="s">
        <v>4292</v>
      </c>
      <c r="AT896" s="78"/>
      <c r="AU896" s="78"/>
      <c r="AV896" s="78"/>
      <c r="AW896" s="142" t="s">
        <v>1198</v>
      </c>
      <c r="AX896" s="77" t="s">
        <v>116</v>
      </c>
      <c r="AY896" s="576">
        <v>7603.5</v>
      </c>
      <c r="AZ896" s="576"/>
      <c r="BA896" s="576"/>
      <c r="BB896" s="576"/>
      <c r="BC896" s="576"/>
      <c r="BD896" s="576"/>
      <c r="BE896" s="77">
        <f t="shared" si="121"/>
        <v>21</v>
      </c>
      <c r="BF896" s="77">
        <f t="shared" si="114"/>
        <v>5</v>
      </c>
      <c r="BG896" s="77">
        <f t="shared" si="115"/>
        <v>2022</v>
      </c>
      <c r="BH896" s="77"/>
    </row>
    <row r="897" spans="1:60">
      <c r="A897" s="77" t="s">
        <v>428</v>
      </c>
      <c r="B897" s="77" t="s">
        <v>1264</v>
      </c>
      <c r="C897" s="77" t="s">
        <v>4293</v>
      </c>
      <c r="D897" s="78">
        <v>44690</v>
      </c>
      <c r="E897" s="77" t="s">
        <v>4294</v>
      </c>
      <c r="F897" s="77" t="s">
        <v>2135</v>
      </c>
      <c r="G897" s="77" t="s">
        <v>2136</v>
      </c>
      <c r="H897" s="77" t="s">
        <v>2137</v>
      </c>
      <c r="I897" s="77" t="s">
        <v>2138</v>
      </c>
      <c r="J897" s="77" t="s">
        <v>110</v>
      </c>
      <c r="K897" s="77">
        <v>90248</v>
      </c>
      <c r="L897" s="77" t="s">
        <v>653</v>
      </c>
      <c r="M897" s="77" t="s">
        <v>4295</v>
      </c>
      <c r="N897" s="77" t="s">
        <v>223</v>
      </c>
      <c r="O897" s="77" t="s">
        <v>98</v>
      </c>
      <c r="P897" s="77">
        <v>32819</v>
      </c>
      <c r="Q897" s="77" t="s">
        <v>1267</v>
      </c>
      <c r="R897" s="77"/>
      <c r="S897" s="77"/>
      <c r="T897" s="77" t="s">
        <v>2299</v>
      </c>
      <c r="U897" s="77">
        <v>30390455</v>
      </c>
      <c r="V897" s="77">
        <v>14.75</v>
      </c>
      <c r="W897" s="77" t="s">
        <v>163</v>
      </c>
      <c r="X897" s="77">
        <v>395</v>
      </c>
      <c r="Y897" s="77">
        <v>768</v>
      </c>
      <c r="Z897" s="77">
        <v>24</v>
      </c>
      <c r="AA897" s="89">
        <f t="shared" si="116"/>
        <v>0.30336000000000002</v>
      </c>
      <c r="AB897" s="77" t="s">
        <v>70</v>
      </c>
      <c r="AC897" s="78">
        <v>44712</v>
      </c>
      <c r="AD897" s="77"/>
      <c r="AE897" s="77" t="s">
        <v>2142</v>
      </c>
      <c r="AF897" s="77" t="str">
        <f t="shared" si="117"/>
        <v>CADP220509_20</v>
      </c>
      <c r="AG897" s="77">
        <f t="shared" si="118"/>
        <v>768</v>
      </c>
      <c r="AH897" s="77">
        <f t="shared" si="119"/>
        <v>24</v>
      </c>
      <c r="AI897" s="89">
        <f t="shared" si="120"/>
        <v>0.30336000000000002</v>
      </c>
      <c r="AJ897" s="77" t="s">
        <v>2143</v>
      </c>
      <c r="AK897" s="77" t="s">
        <v>4296</v>
      </c>
      <c r="AL897" s="78">
        <v>44692</v>
      </c>
      <c r="AM897" s="78">
        <v>44692</v>
      </c>
      <c r="AN897" s="78">
        <v>44697</v>
      </c>
      <c r="AO897" s="78">
        <v>44697</v>
      </c>
      <c r="AP897" s="78">
        <v>44697</v>
      </c>
      <c r="AQ897" s="77" t="s">
        <v>89</v>
      </c>
      <c r="AR897" s="77"/>
      <c r="AS897" s="77" t="s">
        <v>4296</v>
      </c>
      <c r="AT897" s="78"/>
      <c r="AU897" s="78"/>
      <c r="AV897" s="78"/>
      <c r="AW897" s="142" t="s">
        <v>1198</v>
      </c>
      <c r="AX897" s="77" t="s">
        <v>116</v>
      </c>
      <c r="AY897" s="576">
        <v>7603.5</v>
      </c>
      <c r="AZ897" s="576"/>
      <c r="BA897" s="576"/>
      <c r="BB897" s="576"/>
      <c r="BC897" s="576"/>
      <c r="BD897" s="576"/>
      <c r="BE897" s="77">
        <f t="shared" si="121"/>
        <v>21</v>
      </c>
      <c r="BF897" s="77">
        <f t="shared" si="114"/>
        <v>5</v>
      </c>
      <c r="BG897" s="77">
        <f t="shared" si="115"/>
        <v>2022</v>
      </c>
      <c r="BH897" s="77"/>
    </row>
    <row r="898" spans="1:60">
      <c r="A898" s="77" t="s">
        <v>428</v>
      </c>
      <c r="B898" s="77" t="s">
        <v>56</v>
      </c>
      <c r="C898" s="142" t="s">
        <v>4297</v>
      </c>
      <c r="D898" s="78">
        <v>44680</v>
      </c>
      <c r="E898" s="142" t="s">
        <v>4087</v>
      </c>
      <c r="F898" s="77" t="s">
        <v>2135</v>
      </c>
      <c r="G898" s="77" t="s">
        <v>2147</v>
      </c>
      <c r="H898" s="77" t="s">
        <v>2148</v>
      </c>
      <c r="I898" s="77" t="s">
        <v>531</v>
      </c>
      <c r="J898" s="77" t="s">
        <v>110</v>
      </c>
      <c r="K898" s="77">
        <v>91761</v>
      </c>
      <c r="L898" s="142" t="s">
        <v>4088</v>
      </c>
      <c r="M898" s="142" t="s">
        <v>970</v>
      </c>
      <c r="N898" s="77" t="s">
        <v>559</v>
      </c>
      <c r="O898" s="77" t="s">
        <v>445</v>
      </c>
      <c r="P898" s="77">
        <v>78744</v>
      </c>
      <c r="Q898" s="77" t="s">
        <v>1267</v>
      </c>
      <c r="R898" s="77"/>
      <c r="S898" s="77"/>
      <c r="T898" s="77"/>
      <c r="U898" s="142">
        <v>30390156</v>
      </c>
      <c r="V898" s="142">
        <v>14.75</v>
      </c>
      <c r="W898" s="142" t="s">
        <v>2552</v>
      </c>
      <c r="X898" s="77">
        <v>400</v>
      </c>
      <c r="Y898" s="142">
        <v>832</v>
      </c>
      <c r="Z898" s="142">
        <v>26</v>
      </c>
      <c r="AA898" s="89">
        <f t="shared" si="116"/>
        <v>0.33279999999999998</v>
      </c>
      <c r="AB898" s="142" t="s">
        <v>88</v>
      </c>
      <c r="AC898" s="78">
        <v>44712</v>
      </c>
      <c r="AD898" s="77"/>
      <c r="AE898" s="77" t="s">
        <v>2142</v>
      </c>
      <c r="AF898" s="77" t="str">
        <f t="shared" si="117"/>
        <v>CA0014042936T</v>
      </c>
      <c r="AG898" s="77">
        <f t="shared" si="118"/>
        <v>832</v>
      </c>
      <c r="AH898" s="77">
        <f t="shared" si="119"/>
        <v>26</v>
      </c>
      <c r="AI898" s="89">
        <f t="shared" si="120"/>
        <v>0.33279999999999998</v>
      </c>
      <c r="AJ898" s="77" t="s">
        <v>2143</v>
      </c>
      <c r="AK898" s="142" t="s">
        <v>4297</v>
      </c>
      <c r="AL898" s="573">
        <v>44694</v>
      </c>
      <c r="AM898" s="573">
        <v>44694</v>
      </c>
      <c r="AN898" s="573">
        <v>44697</v>
      </c>
      <c r="AO898" s="573">
        <v>44697</v>
      </c>
      <c r="AP898" s="573">
        <v>44697</v>
      </c>
      <c r="AQ898" s="77" t="s">
        <v>89</v>
      </c>
      <c r="AR898" s="142"/>
      <c r="AS898" s="142" t="s">
        <v>4297</v>
      </c>
      <c r="AT898" s="78"/>
      <c r="AU898" s="78"/>
      <c r="AV898" s="78"/>
      <c r="AW898" s="142" t="s">
        <v>1198</v>
      </c>
      <c r="AX898" s="77" t="s">
        <v>116</v>
      </c>
      <c r="AY898" s="576">
        <v>3425.11</v>
      </c>
      <c r="AZ898" s="576"/>
      <c r="BA898" s="576"/>
      <c r="BB898" s="576"/>
      <c r="BC898" s="576"/>
      <c r="BD898" s="576"/>
      <c r="BE898" s="77">
        <f t="shared" si="121"/>
        <v>21</v>
      </c>
      <c r="BF898" s="77">
        <f t="shared" si="114"/>
        <v>5</v>
      </c>
      <c r="BG898" s="77">
        <f t="shared" si="115"/>
        <v>2022</v>
      </c>
      <c r="BH898" s="89"/>
    </row>
    <row r="899" spans="1:60">
      <c r="A899" s="77" t="s">
        <v>428</v>
      </c>
      <c r="B899" s="77" t="s">
        <v>56</v>
      </c>
      <c r="C899" s="77" t="s">
        <v>4298</v>
      </c>
      <c r="D899" s="78">
        <v>44680</v>
      </c>
      <c r="E899" s="77" t="s">
        <v>4068</v>
      </c>
      <c r="F899" s="77" t="s">
        <v>2135</v>
      </c>
      <c r="G899" s="77" t="s">
        <v>2147</v>
      </c>
      <c r="H899" s="77" t="s">
        <v>2148</v>
      </c>
      <c r="I899" s="77" t="s">
        <v>531</v>
      </c>
      <c r="J899" s="77" t="s">
        <v>110</v>
      </c>
      <c r="K899" s="77">
        <v>91761</v>
      </c>
      <c r="L899" s="77" t="s">
        <v>2271</v>
      </c>
      <c r="M899" s="77" t="s">
        <v>4299</v>
      </c>
      <c r="N899" s="77" t="s">
        <v>3845</v>
      </c>
      <c r="O899" s="77" t="s">
        <v>603</v>
      </c>
      <c r="P899" s="77">
        <v>80223</v>
      </c>
      <c r="Q899" s="77" t="s">
        <v>1267</v>
      </c>
      <c r="R899" s="77" t="s">
        <v>4070</v>
      </c>
      <c r="S899" s="77"/>
      <c r="T899" s="77" t="s">
        <v>4071</v>
      </c>
      <c r="U899" s="77">
        <v>30390156</v>
      </c>
      <c r="V899" s="142">
        <v>14.75</v>
      </c>
      <c r="W899" s="77" t="s">
        <v>2552</v>
      </c>
      <c r="X899" s="77">
        <v>400</v>
      </c>
      <c r="Y899" s="77">
        <v>672</v>
      </c>
      <c r="Z899" s="77">
        <v>21</v>
      </c>
      <c r="AA899" s="89">
        <f t="shared" si="116"/>
        <v>0.26879999999999998</v>
      </c>
      <c r="AB899" s="77" t="s">
        <v>88</v>
      </c>
      <c r="AC899" s="78">
        <v>44712</v>
      </c>
      <c r="AD899" s="77"/>
      <c r="AE899" s="77" t="s">
        <v>2142</v>
      </c>
      <c r="AF899" s="77" t="str">
        <f t="shared" si="117"/>
        <v>CA7725042937T</v>
      </c>
      <c r="AG899" s="77">
        <f t="shared" si="118"/>
        <v>672</v>
      </c>
      <c r="AH899" s="77">
        <f t="shared" si="119"/>
        <v>21</v>
      </c>
      <c r="AI899" s="89">
        <f t="shared" si="120"/>
        <v>0.26879999999999998</v>
      </c>
      <c r="AJ899" s="77" t="s">
        <v>2143</v>
      </c>
      <c r="AK899" s="77" t="s">
        <v>4298</v>
      </c>
      <c r="AL899" s="573">
        <v>44694</v>
      </c>
      <c r="AM899" s="573">
        <v>44694</v>
      </c>
      <c r="AN899" s="573">
        <v>44697</v>
      </c>
      <c r="AO899" s="573">
        <v>44697</v>
      </c>
      <c r="AP899" s="573">
        <v>44697</v>
      </c>
      <c r="AQ899" s="77" t="s">
        <v>89</v>
      </c>
      <c r="AR899" s="77"/>
      <c r="AS899" s="77" t="s">
        <v>4298</v>
      </c>
      <c r="AT899" s="78"/>
      <c r="AU899" s="78"/>
      <c r="AV899" s="78"/>
      <c r="AW899" s="77" t="s">
        <v>1198</v>
      </c>
      <c r="AX899" s="77" t="s">
        <v>116</v>
      </c>
      <c r="AY899" s="576">
        <v>4101.7</v>
      </c>
      <c r="AZ899" s="576"/>
      <c r="BA899" s="576"/>
      <c r="BB899" s="576"/>
      <c r="BC899" s="576"/>
      <c r="BD899" s="576"/>
      <c r="BE899" s="77">
        <f t="shared" si="121"/>
        <v>21</v>
      </c>
      <c r="BF899" s="77">
        <f t="shared" si="114"/>
        <v>5</v>
      </c>
      <c r="BG899" s="77">
        <f t="shared" si="115"/>
        <v>2022</v>
      </c>
      <c r="BH899" s="89"/>
    </row>
    <row r="900" spans="1:60">
      <c r="A900" s="77" t="s">
        <v>428</v>
      </c>
      <c r="B900" s="77" t="s">
        <v>56</v>
      </c>
      <c r="C900" s="142" t="s">
        <v>4300</v>
      </c>
      <c r="D900" s="78">
        <v>44680</v>
      </c>
      <c r="E900" s="142" t="s">
        <v>4301</v>
      </c>
      <c r="F900" s="77" t="s">
        <v>2135</v>
      </c>
      <c r="G900" s="77" t="s">
        <v>2147</v>
      </c>
      <c r="H900" s="77" t="s">
        <v>2148</v>
      </c>
      <c r="I900" s="77" t="s">
        <v>531</v>
      </c>
      <c r="J900" s="77" t="s">
        <v>110</v>
      </c>
      <c r="K900" s="77">
        <v>91761</v>
      </c>
      <c r="L900" s="142" t="s">
        <v>195</v>
      </c>
      <c r="M900" s="77" t="s">
        <v>3885</v>
      </c>
      <c r="N900" s="77" t="s">
        <v>204</v>
      </c>
      <c r="O900" s="77" t="s">
        <v>205</v>
      </c>
      <c r="P900" s="77">
        <v>85008</v>
      </c>
      <c r="Q900" s="77" t="s">
        <v>1267</v>
      </c>
      <c r="R900" s="77"/>
      <c r="S900" s="77"/>
      <c r="T900" s="77"/>
      <c r="U900" s="142">
        <v>30390156</v>
      </c>
      <c r="V900" s="142">
        <v>14.75</v>
      </c>
      <c r="W900" s="142" t="s">
        <v>163</v>
      </c>
      <c r="X900" s="77">
        <v>400</v>
      </c>
      <c r="Y900" s="142">
        <v>768</v>
      </c>
      <c r="Z900" s="142">
        <v>24</v>
      </c>
      <c r="AA900" s="89">
        <f t="shared" si="116"/>
        <v>0.30719999999999997</v>
      </c>
      <c r="AB900" s="142" t="s">
        <v>88</v>
      </c>
      <c r="AC900" s="78">
        <v>44712</v>
      </c>
      <c r="AD900" s="77"/>
      <c r="AE900" s="77" t="s">
        <v>2142</v>
      </c>
      <c r="AF900" s="77" t="str">
        <f t="shared" si="117"/>
        <v>CA4696042926T</v>
      </c>
      <c r="AG900" s="77">
        <f t="shared" si="118"/>
        <v>768</v>
      </c>
      <c r="AH900" s="77">
        <f t="shared" si="119"/>
        <v>24</v>
      </c>
      <c r="AI900" s="89">
        <f t="shared" si="120"/>
        <v>0.30719999999999997</v>
      </c>
      <c r="AJ900" s="77" t="s">
        <v>2143</v>
      </c>
      <c r="AK900" s="142" t="s">
        <v>4300</v>
      </c>
      <c r="AL900" s="573">
        <v>44694</v>
      </c>
      <c r="AM900" s="573">
        <v>44694</v>
      </c>
      <c r="AN900" s="573">
        <v>44697</v>
      </c>
      <c r="AO900" s="78">
        <v>44697</v>
      </c>
      <c r="AP900" s="78">
        <v>44697</v>
      </c>
      <c r="AQ900" s="77" t="s">
        <v>89</v>
      </c>
      <c r="AR900" s="142"/>
      <c r="AS900" s="142" t="s">
        <v>4300</v>
      </c>
      <c r="AT900" s="78"/>
      <c r="AU900" s="78"/>
      <c r="AV900" s="78"/>
      <c r="AW900" s="142" t="s">
        <v>1198</v>
      </c>
      <c r="AX900" s="77" t="s">
        <v>116</v>
      </c>
      <c r="AY900" s="576">
        <v>1617.28</v>
      </c>
      <c r="AZ900" s="576"/>
      <c r="BA900" s="576"/>
      <c r="BB900" s="576"/>
      <c r="BC900" s="576"/>
      <c r="BD900" s="576"/>
      <c r="BE900" s="77">
        <f t="shared" si="121"/>
        <v>21</v>
      </c>
      <c r="BF900" s="77">
        <f t="shared" si="114"/>
        <v>5</v>
      </c>
      <c r="BG900" s="77">
        <f t="shared" si="115"/>
        <v>2022</v>
      </c>
      <c r="BH900" s="89"/>
    </row>
    <row r="901" spans="1:60">
      <c r="A901" s="77" t="s">
        <v>428</v>
      </c>
      <c r="B901" s="77" t="s">
        <v>230</v>
      </c>
      <c r="C901" s="77" t="s">
        <v>4302</v>
      </c>
      <c r="D901" s="78">
        <v>44690</v>
      </c>
      <c r="E901" s="77" t="s">
        <v>4303</v>
      </c>
      <c r="F901" s="77" t="s">
        <v>2135</v>
      </c>
      <c r="G901" s="77" t="s">
        <v>2136</v>
      </c>
      <c r="H901" s="77" t="s">
        <v>2137</v>
      </c>
      <c r="I901" s="77" t="s">
        <v>2138</v>
      </c>
      <c r="J901" s="77" t="s">
        <v>110</v>
      </c>
      <c r="K901" s="77">
        <v>90248</v>
      </c>
      <c r="L901" s="77" t="s">
        <v>2271</v>
      </c>
      <c r="M901" s="77" t="s">
        <v>4299</v>
      </c>
      <c r="N901" s="77" t="s">
        <v>3845</v>
      </c>
      <c r="O901" s="77" t="s">
        <v>603</v>
      </c>
      <c r="P901" s="77">
        <v>80223</v>
      </c>
      <c r="Q901" s="77" t="s">
        <v>1267</v>
      </c>
      <c r="R901" s="77" t="s">
        <v>4070</v>
      </c>
      <c r="S901" s="77"/>
      <c r="T901" s="77" t="s">
        <v>4071</v>
      </c>
      <c r="U901" s="77">
        <v>30390456</v>
      </c>
      <c r="V901" s="77">
        <v>14.75</v>
      </c>
      <c r="W901" s="77" t="s">
        <v>163</v>
      </c>
      <c r="X901" s="77">
        <v>400</v>
      </c>
      <c r="Y901" s="77">
        <v>768</v>
      </c>
      <c r="Z901" s="77">
        <v>24</v>
      </c>
      <c r="AA901" s="89">
        <f t="shared" si="116"/>
        <v>0.30719999999999997</v>
      </c>
      <c r="AB901" s="77" t="s">
        <v>88</v>
      </c>
      <c r="AC901" s="78">
        <v>44712</v>
      </c>
      <c r="AD901" s="77"/>
      <c r="AE901" s="77" t="s">
        <v>818</v>
      </c>
      <c r="AF901" s="77" t="str">
        <f t="shared" si="117"/>
        <v>CADP220509_1</v>
      </c>
      <c r="AG901" s="77">
        <f t="shared" si="118"/>
        <v>768</v>
      </c>
      <c r="AH901" s="77">
        <f t="shared" si="119"/>
        <v>24</v>
      </c>
      <c r="AI901" s="89">
        <f t="shared" si="120"/>
        <v>0.30719999999999997</v>
      </c>
      <c r="AJ901" s="77" t="s">
        <v>2143</v>
      </c>
      <c r="AK901" s="77" t="s">
        <v>4304</v>
      </c>
      <c r="AL901" s="78">
        <v>44694</v>
      </c>
      <c r="AM901" s="573">
        <v>44694</v>
      </c>
      <c r="AN901" s="78">
        <v>44697</v>
      </c>
      <c r="AO901" s="573">
        <v>44697</v>
      </c>
      <c r="AP901" s="573">
        <v>44697</v>
      </c>
      <c r="AQ901" s="77" t="s">
        <v>89</v>
      </c>
      <c r="AR901" s="77" t="s">
        <v>4161</v>
      </c>
      <c r="AS901" s="77" t="s">
        <v>4304</v>
      </c>
      <c r="AT901" s="78"/>
      <c r="AU901" s="78"/>
      <c r="AV901" s="78"/>
      <c r="AW901" s="142" t="s">
        <v>1198</v>
      </c>
      <c r="AX901" s="77" t="s">
        <v>116</v>
      </c>
      <c r="AY901" s="576">
        <v>4441.95</v>
      </c>
      <c r="AZ901" s="576"/>
      <c r="BA901" s="576"/>
      <c r="BB901" s="576"/>
      <c r="BC901" s="576"/>
      <c r="BD901" s="576"/>
      <c r="BE901" s="77">
        <f t="shared" si="121"/>
        <v>21</v>
      </c>
      <c r="BF901" s="77">
        <f t="shared" si="114"/>
        <v>5</v>
      </c>
      <c r="BG901" s="77">
        <f t="shared" si="115"/>
        <v>2022</v>
      </c>
      <c r="BH901" s="77"/>
    </row>
    <row r="902" spans="1:60">
      <c r="A902" s="77" t="s">
        <v>428</v>
      </c>
      <c r="B902" s="77" t="s">
        <v>230</v>
      </c>
      <c r="C902" s="77" t="s">
        <v>4305</v>
      </c>
      <c r="D902" s="78">
        <v>44690</v>
      </c>
      <c r="E902" s="77" t="s">
        <v>4159</v>
      </c>
      <c r="F902" s="77" t="s">
        <v>2135</v>
      </c>
      <c r="G902" s="77" t="s">
        <v>2147</v>
      </c>
      <c r="H902" s="77" t="s">
        <v>2148</v>
      </c>
      <c r="I902" s="77" t="s">
        <v>531</v>
      </c>
      <c r="J902" s="77" t="s">
        <v>110</v>
      </c>
      <c r="K902" s="77">
        <v>91761</v>
      </c>
      <c r="L902" s="77" t="s">
        <v>840</v>
      </c>
      <c r="M902" s="77" t="s">
        <v>4212</v>
      </c>
      <c r="N902" s="77" t="s">
        <v>204</v>
      </c>
      <c r="O902" s="77" t="s">
        <v>205</v>
      </c>
      <c r="P902" s="77">
        <v>85040</v>
      </c>
      <c r="Q902" s="77" t="s">
        <v>1267</v>
      </c>
      <c r="R902" s="77" t="s">
        <v>842</v>
      </c>
      <c r="S902" s="77"/>
      <c r="T902" s="77" t="s">
        <v>844</v>
      </c>
      <c r="U902" s="77">
        <v>30390455</v>
      </c>
      <c r="V902" s="77">
        <v>14.75</v>
      </c>
      <c r="W902" s="77" t="s">
        <v>163</v>
      </c>
      <c r="X902" s="77">
        <v>395</v>
      </c>
      <c r="Y902" s="77">
        <v>832</v>
      </c>
      <c r="Z902" s="77">
        <v>26</v>
      </c>
      <c r="AA902" s="89">
        <f t="shared" si="116"/>
        <v>0.32863999999999999</v>
      </c>
      <c r="AB902" s="77" t="s">
        <v>88</v>
      </c>
      <c r="AC902" s="78">
        <v>44712</v>
      </c>
      <c r="AD902" s="77"/>
      <c r="AE902" s="77" t="s">
        <v>2142</v>
      </c>
      <c r="AF902" s="77" t="str">
        <f t="shared" si="117"/>
        <v>CADP220509_11</v>
      </c>
      <c r="AG902" s="77">
        <f t="shared" si="118"/>
        <v>832</v>
      </c>
      <c r="AH902" s="77">
        <f t="shared" si="119"/>
        <v>26</v>
      </c>
      <c r="AI902" s="89">
        <f t="shared" si="120"/>
        <v>0.32863999999999999</v>
      </c>
      <c r="AJ902" s="77" t="s">
        <v>2143</v>
      </c>
      <c r="AK902" s="77" t="s">
        <v>4306</v>
      </c>
      <c r="AL902" s="78">
        <v>44694</v>
      </c>
      <c r="AM902" s="573">
        <v>44694</v>
      </c>
      <c r="AN902" s="78">
        <v>44697</v>
      </c>
      <c r="AO902" s="78">
        <v>44697</v>
      </c>
      <c r="AP902" s="78">
        <v>44697</v>
      </c>
      <c r="AQ902" s="77" t="s">
        <v>89</v>
      </c>
      <c r="AR902" s="77" t="s">
        <v>4214</v>
      </c>
      <c r="AS902" s="77" t="s">
        <v>4306</v>
      </c>
      <c r="AT902" s="78"/>
      <c r="AU902" s="78"/>
      <c r="AV902" s="78"/>
      <c r="AW902" s="142" t="s">
        <v>1198</v>
      </c>
      <c r="AX902" s="77" t="s">
        <v>116</v>
      </c>
      <c r="AY902" s="576">
        <v>1607.2</v>
      </c>
      <c r="AZ902" s="576"/>
      <c r="BA902" s="576"/>
      <c r="BB902" s="576"/>
      <c r="BC902" s="576"/>
      <c r="BD902" s="576"/>
      <c r="BE902" s="77">
        <f t="shared" si="121"/>
        <v>21</v>
      </c>
      <c r="BF902" s="77">
        <f t="shared" si="114"/>
        <v>5</v>
      </c>
      <c r="BG902" s="77">
        <f t="shared" si="115"/>
        <v>2022</v>
      </c>
      <c r="BH902" s="77"/>
    </row>
    <row r="903" spans="1:60">
      <c r="A903" s="77" t="s">
        <v>428</v>
      </c>
      <c r="B903" s="77" t="s">
        <v>230</v>
      </c>
      <c r="C903" s="77" t="s">
        <v>4307</v>
      </c>
      <c r="D903" s="78">
        <v>44690</v>
      </c>
      <c r="E903" s="77" t="s">
        <v>4308</v>
      </c>
      <c r="F903" s="77" t="s">
        <v>2135</v>
      </c>
      <c r="G903" s="77" t="s">
        <v>2136</v>
      </c>
      <c r="H903" s="77" t="s">
        <v>2137</v>
      </c>
      <c r="I903" s="77" t="s">
        <v>2138</v>
      </c>
      <c r="J903" s="77" t="s">
        <v>110</v>
      </c>
      <c r="K903" s="77">
        <v>90248</v>
      </c>
      <c r="L903" s="77" t="s">
        <v>2885</v>
      </c>
      <c r="M903" s="77" t="s">
        <v>4309</v>
      </c>
      <c r="N903" s="77" t="s">
        <v>4310</v>
      </c>
      <c r="O903" s="77" t="s">
        <v>445</v>
      </c>
      <c r="P903" s="77">
        <v>79423</v>
      </c>
      <c r="Q903" s="77" t="s">
        <v>1267</v>
      </c>
      <c r="R903" s="77" t="s">
        <v>4311</v>
      </c>
      <c r="S903" s="77"/>
      <c r="T903" s="77" t="s">
        <v>4312</v>
      </c>
      <c r="U903" s="77">
        <v>30390456</v>
      </c>
      <c r="V903" s="89">
        <v>14.75</v>
      </c>
      <c r="W903" s="77" t="s">
        <v>163</v>
      </c>
      <c r="X903" s="77">
        <v>400</v>
      </c>
      <c r="Y903" s="77">
        <v>768</v>
      </c>
      <c r="Z903" s="77">
        <v>24</v>
      </c>
      <c r="AA903" s="89">
        <f t="shared" si="116"/>
        <v>0.30719999999999997</v>
      </c>
      <c r="AB903" s="77" t="s">
        <v>88</v>
      </c>
      <c r="AC903" s="78">
        <v>44712</v>
      </c>
      <c r="AD903" s="77"/>
      <c r="AE903" s="77" t="s">
        <v>2142</v>
      </c>
      <c r="AF903" s="77" t="str">
        <f t="shared" si="117"/>
        <v>CADP220509_16</v>
      </c>
      <c r="AG903" s="77">
        <f t="shared" si="118"/>
        <v>768</v>
      </c>
      <c r="AH903" s="77">
        <f t="shared" si="119"/>
        <v>24</v>
      </c>
      <c r="AI903" s="89">
        <f t="shared" si="120"/>
        <v>0.30719999999999997</v>
      </c>
      <c r="AJ903" s="77" t="s">
        <v>2143</v>
      </c>
      <c r="AK903" s="77" t="s">
        <v>4313</v>
      </c>
      <c r="AL903" s="78">
        <v>44694</v>
      </c>
      <c r="AM903" s="573">
        <v>44694</v>
      </c>
      <c r="AN903" s="78">
        <v>44697</v>
      </c>
      <c r="AO903" s="78">
        <v>44697</v>
      </c>
      <c r="AP903" s="78">
        <v>44697</v>
      </c>
      <c r="AQ903" s="77" t="s">
        <v>89</v>
      </c>
      <c r="AR903" s="77"/>
      <c r="AS903" s="77" t="s">
        <v>4313</v>
      </c>
      <c r="AT903" s="78"/>
      <c r="AU903" s="78"/>
      <c r="AV903" s="78"/>
      <c r="AW903" s="142" t="s">
        <v>1198</v>
      </c>
      <c r="AX903" s="77" t="s">
        <v>116</v>
      </c>
      <c r="AY903" s="576">
        <v>3491.45</v>
      </c>
      <c r="AZ903" s="576"/>
      <c r="BA903" s="576"/>
      <c r="BB903" s="576"/>
      <c r="BC903" s="576"/>
      <c r="BD903" s="576"/>
      <c r="BE903" s="77">
        <f t="shared" si="121"/>
        <v>21</v>
      </c>
      <c r="BF903" s="77">
        <f t="shared" ref="BF903:BF966" si="122">MONTH(AL903)</f>
        <v>5</v>
      </c>
      <c r="BG903" s="77">
        <f t="shared" ref="BG903:BG966" si="123">YEAR(AL903)</f>
        <v>2022</v>
      </c>
      <c r="BH903" s="77"/>
    </row>
    <row r="904" spans="1:60">
      <c r="A904" s="77" t="s">
        <v>428</v>
      </c>
      <c r="B904" s="77" t="s">
        <v>79</v>
      </c>
      <c r="C904" s="77" t="s">
        <v>4314</v>
      </c>
      <c r="D904" s="78">
        <v>44691</v>
      </c>
      <c r="E904" s="77" t="s">
        <v>4315</v>
      </c>
      <c r="F904" s="77" t="s">
        <v>2135</v>
      </c>
      <c r="G904" s="77" t="s">
        <v>2147</v>
      </c>
      <c r="H904" s="77" t="s">
        <v>2148</v>
      </c>
      <c r="I904" s="77" t="s">
        <v>531</v>
      </c>
      <c r="J904" s="77" t="s">
        <v>110</v>
      </c>
      <c r="K904" s="77">
        <v>91761</v>
      </c>
      <c r="L904" s="77" t="s">
        <v>2938</v>
      </c>
      <c r="M904" s="77" t="s">
        <v>1873</v>
      </c>
      <c r="N904" s="77" t="s">
        <v>1262</v>
      </c>
      <c r="O904" s="77" t="s">
        <v>445</v>
      </c>
      <c r="P904" s="77">
        <v>75261</v>
      </c>
      <c r="Q904" s="77" t="s">
        <v>1267</v>
      </c>
      <c r="R904" s="77" t="s">
        <v>4202</v>
      </c>
      <c r="S904" s="77"/>
      <c r="T904" s="77" t="s">
        <v>4203</v>
      </c>
      <c r="U904" s="77">
        <v>30390456</v>
      </c>
      <c r="V904" s="77">
        <v>14.75</v>
      </c>
      <c r="W904" s="77" t="s">
        <v>163</v>
      </c>
      <c r="X904" s="77">
        <v>400</v>
      </c>
      <c r="Y904" s="77">
        <v>768</v>
      </c>
      <c r="Z904" s="77">
        <v>24</v>
      </c>
      <c r="AA904" s="89">
        <f t="shared" si="116"/>
        <v>0.30719999999999997</v>
      </c>
      <c r="AB904" s="77" t="s">
        <v>70</v>
      </c>
      <c r="AC904" s="78">
        <v>44712</v>
      </c>
      <c r="AD904" s="77"/>
      <c r="AE904" s="77"/>
      <c r="AF904" s="77" t="str">
        <f t="shared" si="117"/>
        <v>CADP220510_9</v>
      </c>
      <c r="AG904" s="77">
        <f t="shared" si="118"/>
        <v>768</v>
      </c>
      <c r="AH904" s="77">
        <f t="shared" si="119"/>
        <v>24</v>
      </c>
      <c r="AI904" s="89">
        <f t="shared" si="120"/>
        <v>0.30719999999999997</v>
      </c>
      <c r="AJ904" s="77" t="s">
        <v>2143</v>
      </c>
      <c r="AK904" s="77" t="s">
        <v>4316</v>
      </c>
      <c r="AL904" s="78">
        <v>44694</v>
      </c>
      <c r="AM904" s="573">
        <v>44694</v>
      </c>
      <c r="AN904" s="78">
        <v>44697</v>
      </c>
      <c r="AO904" s="78">
        <v>44697</v>
      </c>
      <c r="AP904" s="78">
        <v>44697</v>
      </c>
      <c r="AQ904" s="77" t="s">
        <v>89</v>
      </c>
      <c r="AR904" s="77"/>
      <c r="AS904" s="77" t="s">
        <v>4316</v>
      </c>
      <c r="AT904" s="78"/>
      <c r="AU904" s="78"/>
      <c r="AV904" s="78"/>
      <c r="AW904" s="142" t="s">
        <v>1198</v>
      </c>
      <c r="AX904" s="77" t="s">
        <v>116</v>
      </c>
      <c r="AY904" s="576">
        <v>4273.5</v>
      </c>
      <c r="AZ904" s="576"/>
      <c r="BA904" s="576"/>
      <c r="BB904" s="576"/>
      <c r="BC904" s="576"/>
      <c r="BD904" s="576"/>
      <c r="BE904" s="77">
        <f t="shared" si="121"/>
        <v>21</v>
      </c>
      <c r="BF904" s="77">
        <f t="shared" si="122"/>
        <v>5</v>
      </c>
      <c r="BG904" s="77">
        <f t="shared" si="123"/>
        <v>2022</v>
      </c>
      <c r="BH904" s="77"/>
    </row>
    <row r="905" spans="1:60">
      <c r="A905" s="77" t="s">
        <v>428</v>
      </c>
      <c r="B905" s="77" t="s">
        <v>79</v>
      </c>
      <c r="C905" s="77" t="s">
        <v>4317</v>
      </c>
      <c r="D905" s="78">
        <v>44691</v>
      </c>
      <c r="E905" s="77" t="s">
        <v>4318</v>
      </c>
      <c r="F905" s="77" t="s">
        <v>2135</v>
      </c>
      <c r="G905" s="77" t="s">
        <v>2147</v>
      </c>
      <c r="H905" s="77" t="s">
        <v>2148</v>
      </c>
      <c r="I905" s="77" t="s">
        <v>531</v>
      </c>
      <c r="J905" s="77" t="s">
        <v>110</v>
      </c>
      <c r="K905" s="77">
        <v>91761</v>
      </c>
      <c r="L905" s="77" t="s">
        <v>358</v>
      </c>
      <c r="M905" s="77" t="s">
        <v>4201</v>
      </c>
      <c r="N905" s="77" t="s">
        <v>444</v>
      </c>
      <c r="O905" s="77" t="s">
        <v>445</v>
      </c>
      <c r="P905" s="77">
        <v>77041</v>
      </c>
      <c r="Q905" s="77" t="s">
        <v>1267</v>
      </c>
      <c r="R905" s="77" t="s">
        <v>4202</v>
      </c>
      <c r="S905" s="77"/>
      <c r="T905" s="77" t="s">
        <v>4203</v>
      </c>
      <c r="U905" s="77">
        <v>30390456</v>
      </c>
      <c r="V905" s="77">
        <v>14.75</v>
      </c>
      <c r="W905" s="77" t="s">
        <v>163</v>
      </c>
      <c r="X905" s="77">
        <v>400</v>
      </c>
      <c r="Y905" s="77">
        <v>768</v>
      </c>
      <c r="Z905" s="77">
        <v>24</v>
      </c>
      <c r="AA905" s="89">
        <f t="shared" si="116"/>
        <v>0.30719999999999997</v>
      </c>
      <c r="AB905" s="77" t="s">
        <v>70</v>
      </c>
      <c r="AC905" s="78">
        <v>44712</v>
      </c>
      <c r="AD905" s="77"/>
      <c r="AE905" s="77"/>
      <c r="AF905" s="77" t="str">
        <f t="shared" si="117"/>
        <v>CADP220510_10</v>
      </c>
      <c r="AG905" s="77">
        <f t="shared" si="118"/>
        <v>768</v>
      </c>
      <c r="AH905" s="77">
        <f t="shared" si="119"/>
        <v>24</v>
      </c>
      <c r="AI905" s="89">
        <f t="shared" si="120"/>
        <v>0.30719999999999997</v>
      </c>
      <c r="AJ905" s="77" t="s">
        <v>2143</v>
      </c>
      <c r="AK905" s="77" t="s">
        <v>4319</v>
      </c>
      <c r="AL905" s="78">
        <v>44694</v>
      </c>
      <c r="AM905" s="573">
        <v>44694</v>
      </c>
      <c r="AN905" s="78">
        <v>44697</v>
      </c>
      <c r="AO905" s="78">
        <v>44697</v>
      </c>
      <c r="AP905" s="78">
        <v>44697</v>
      </c>
      <c r="AQ905" s="77" t="s">
        <v>89</v>
      </c>
      <c r="AR905" s="77"/>
      <c r="AS905" s="77" t="s">
        <v>4319</v>
      </c>
      <c r="AT905" s="78"/>
      <c r="AU905" s="78"/>
      <c r="AV905" s="78"/>
      <c r="AW905" s="142" t="s">
        <v>1198</v>
      </c>
      <c r="AX905" s="77" t="s">
        <v>116</v>
      </c>
      <c r="AY905" s="576">
        <v>4273.5</v>
      </c>
      <c r="AZ905" s="576"/>
      <c r="BA905" s="576"/>
      <c r="BB905" s="576"/>
      <c r="BC905" s="576"/>
      <c r="BD905" s="576"/>
      <c r="BE905" s="77">
        <f t="shared" si="121"/>
        <v>21</v>
      </c>
      <c r="BF905" s="77">
        <f t="shared" si="122"/>
        <v>5</v>
      </c>
      <c r="BG905" s="77">
        <f t="shared" si="123"/>
        <v>2022</v>
      </c>
      <c r="BH905" s="77"/>
    </row>
    <row r="906" spans="1:60">
      <c r="A906" s="77" t="s">
        <v>428</v>
      </c>
      <c r="B906" s="77" t="s">
        <v>2132</v>
      </c>
      <c r="C906" s="77" t="s">
        <v>4320</v>
      </c>
      <c r="D906" s="78">
        <v>44692</v>
      </c>
      <c r="E906" s="77" t="s">
        <v>4321</v>
      </c>
      <c r="F906" s="77" t="s">
        <v>2135</v>
      </c>
      <c r="G906" s="77" t="s">
        <v>2147</v>
      </c>
      <c r="H906" s="77" t="s">
        <v>2148</v>
      </c>
      <c r="I906" s="77" t="s">
        <v>531</v>
      </c>
      <c r="J906" s="77" t="s">
        <v>110</v>
      </c>
      <c r="K906" s="77">
        <v>91761</v>
      </c>
      <c r="L906" s="77" t="s">
        <v>2168</v>
      </c>
      <c r="M906" s="77" t="s">
        <v>4322</v>
      </c>
      <c r="N906" s="77" t="s">
        <v>4323</v>
      </c>
      <c r="O906" s="77" t="s">
        <v>445</v>
      </c>
      <c r="P906" s="77">
        <v>75041</v>
      </c>
      <c r="Q906" s="77" t="s">
        <v>1267</v>
      </c>
      <c r="R906" s="77" t="s">
        <v>4324</v>
      </c>
      <c r="S906" s="77"/>
      <c r="T906" s="77" t="s">
        <v>4325</v>
      </c>
      <c r="U906" s="77">
        <v>30390456</v>
      </c>
      <c r="V906" s="77">
        <v>14.75</v>
      </c>
      <c r="W906" s="77" t="s">
        <v>163</v>
      </c>
      <c r="X906" s="77">
        <v>400</v>
      </c>
      <c r="Y906" s="77">
        <v>768</v>
      </c>
      <c r="Z906" s="77">
        <v>24</v>
      </c>
      <c r="AA906" s="89">
        <f t="shared" si="116"/>
        <v>0.30719999999999997</v>
      </c>
      <c r="AB906" s="77" t="s">
        <v>70</v>
      </c>
      <c r="AC906" s="78">
        <v>44712</v>
      </c>
      <c r="AD906" s="77"/>
      <c r="AE906" s="77" t="s">
        <v>4326</v>
      </c>
      <c r="AF906" s="77" t="str">
        <f t="shared" si="117"/>
        <v>CADP220511_08</v>
      </c>
      <c r="AG906" s="77">
        <f t="shared" si="118"/>
        <v>768</v>
      </c>
      <c r="AH906" s="77">
        <f t="shared" si="119"/>
        <v>24</v>
      </c>
      <c r="AI906" s="89">
        <f t="shared" si="120"/>
        <v>0.30719999999999997</v>
      </c>
      <c r="AJ906" s="77" t="s">
        <v>2143</v>
      </c>
      <c r="AK906" s="77" t="s">
        <v>4327</v>
      </c>
      <c r="AL906" s="78">
        <v>44694</v>
      </c>
      <c r="AM906" s="573">
        <v>44694</v>
      </c>
      <c r="AN906" s="78">
        <v>44697</v>
      </c>
      <c r="AO906" s="573">
        <v>44697</v>
      </c>
      <c r="AP906" s="573">
        <v>44697</v>
      </c>
      <c r="AQ906" s="77" t="s">
        <v>89</v>
      </c>
      <c r="AR906" s="77"/>
      <c r="AS906" s="77" t="s">
        <v>4327</v>
      </c>
      <c r="AT906" s="78"/>
      <c r="AU906" s="78"/>
      <c r="AV906" s="78"/>
      <c r="AW906" s="142" t="s">
        <v>1198</v>
      </c>
      <c r="AX906" s="77" t="s">
        <v>116</v>
      </c>
      <c r="AY906" s="576">
        <v>4213.4799999999996</v>
      </c>
      <c r="AZ906" s="576"/>
      <c r="BA906" s="576"/>
      <c r="BB906" s="576"/>
      <c r="BC906" s="576"/>
      <c r="BD906" s="576"/>
      <c r="BE906" s="77">
        <f t="shared" si="121"/>
        <v>21</v>
      </c>
      <c r="BF906" s="77">
        <f t="shared" si="122"/>
        <v>5</v>
      </c>
      <c r="BG906" s="77">
        <f t="shared" si="123"/>
        <v>2022</v>
      </c>
      <c r="BH906" s="77"/>
    </row>
    <row r="907" spans="1:60">
      <c r="A907" s="77" t="s">
        <v>428</v>
      </c>
      <c r="B907" s="77" t="s">
        <v>2132</v>
      </c>
      <c r="C907" s="77" t="s">
        <v>4328</v>
      </c>
      <c r="D907" s="78">
        <v>44692</v>
      </c>
      <c r="E907" s="77" t="s">
        <v>4321</v>
      </c>
      <c r="F907" s="77" t="s">
        <v>2135</v>
      </c>
      <c r="G907" s="77" t="s">
        <v>2147</v>
      </c>
      <c r="H907" s="77" t="s">
        <v>2148</v>
      </c>
      <c r="I907" s="77" t="s">
        <v>531</v>
      </c>
      <c r="J907" s="77" t="s">
        <v>110</v>
      </c>
      <c r="K907" s="77">
        <v>91761</v>
      </c>
      <c r="L907" s="77" t="s">
        <v>2168</v>
      </c>
      <c r="M907" s="77" t="s">
        <v>4329</v>
      </c>
      <c r="N907" s="77" t="s">
        <v>444</v>
      </c>
      <c r="O907" s="77" t="s">
        <v>445</v>
      </c>
      <c r="P907" s="77">
        <v>77064</v>
      </c>
      <c r="Q907" s="77" t="s">
        <v>1267</v>
      </c>
      <c r="R907" s="77" t="s">
        <v>4330</v>
      </c>
      <c r="S907" s="77" t="s">
        <v>4331</v>
      </c>
      <c r="T907" s="77" t="s">
        <v>4332</v>
      </c>
      <c r="U907" s="77">
        <v>30390456</v>
      </c>
      <c r="V907" s="77">
        <v>14.75</v>
      </c>
      <c r="W907" s="77" t="s">
        <v>163</v>
      </c>
      <c r="X907" s="77">
        <v>400</v>
      </c>
      <c r="Y907" s="77">
        <v>768</v>
      </c>
      <c r="Z907" s="77">
        <v>24</v>
      </c>
      <c r="AA907" s="89">
        <f t="shared" si="116"/>
        <v>0.30719999999999997</v>
      </c>
      <c r="AB907" s="77" t="s">
        <v>70</v>
      </c>
      <c r="AC907" s="78">
        <v>44712</v>
      </c>
      <c r="AD907" s="77"/>
      <c r="AE907" s="77" t="s">
        <v>4326</v>
      </c>
      <c r="AF907" s="77" t="str">
        <f t="shared" si="117"/>
        <v>CADP220511_09</v>
      </c>
      <c r="AG907" s="77">
        <f t="shared" si="118"/>
        <v>768</v>
      </c>
      <c r="AH907" s="77">
        <f t="shared" si="119"/>
        <v>24</v>
      </c>
      <c r="AI907" s="89">
        <f t="shared" si="120"/>
        <v>0.30719999999999997</v>
      </c>
      <c r="AJ907" s="77" t="s">
        <v>2143</v>
      </c>
      <c r="AK907" s="77" t="s">
        <v>4333</v>
      </c>
      <c r="AL907" s="78">
        <v>44694</v>
      </c>
      <c r="AM907" s="573">
        <v>44694</v>
      </c>
      <c r="AN907" s="78">
        <v>44697</v>
      </c>
      <c r="AO907" s="573">
        <v>44697</v>
      </c>
      <c r="AP907" s="573">
        <v>44697</v>
      </c>
      <c r="AQ907" s="77" t="s">
        <v>89</v>
      </c>
      <c r="AR907" s="77" t="s">
        <v>4334</v>
      </c>
      <c r="AS907" s="77" t="s">
        <v>4333</v>
      </c>
      <c r="AT907" s="78"/>
      <c r="AU907" s="78"/>
      <c r="AV907" s="78"/>
      <c r="AW907" s="142" t="s">
        <v>1198</v>
      </c>
      <c r="AX907" s="77" t="s">
        <v>116</v>
      </c>
      <c r="AY907" s="576">
        <v>4213.4799999999996</v>
      </c>
      <c r="AZ907" s="576"/>
      <c r="BA907" s="576"/>
      <c r="BB907" s="576"/>
      <c r="BC907" s="576">
        <v>900</v>
      </c>
      <c r="BD907" s="576"/>
      <c r="BE907" s="77">
        <f t="shared" si="121"/>
        <v>21</v>
      </c>
      <c r="BF907" s="77">
        <f t="shared" si="122"/>
        <v>5</v>
      </c>
      <c r="BG907" s="77">
        <f t="shared" si="123"/>
        <v>2022</v>
      </c>
      <c r="BH907" s="77" t="s">
        <v>4335</v>
      </c>
    </row>
    <row r="908" spans="1:60">
      <c r="A908" s="77" t="s">
        <v>428</v>
      </c>
      <c r="B908" s="77" t="s">
        <v>230</v>
      </c>
      <c r="C908" s="77" t="s">
        <v>4336</v>
      </c>
      <c r="D908" s="78">
        <v>44693</v>
      </c>
      <c r="E908" s="77" t="s">
        <v>4337</v>
      </c>
      <c r="F908" s="77" t="s">
        <v>2135</v>
      </c>
      <c r="G908" s="77" t="s">
        <v>2147</v>
      </c>
      <c r="H908" s="77" t="s">
        <v>2148</v>
      </c>
      <c r="I908" s="77" t="s">
        <v>531</v>
      </c>
      <c r="J908" s="77" t="s">
        <v>110</v>
      </c>
      <c r="K908" s="77">
        <v>91761</v>
      </c>
      <c r="L908" s="77" t="s">
        <v>4338</v>
      </c>
      <c r="M908" s="77" t="s">
        <v>4339</v>
      </c>
      <c r="N908" s="77" t="s">
        <v>4340</v>
      </c>
      <c r="O908" s="77" t="s">
        <v>4195</v>
      </c>
      <c r="P908" s="77">
        <v>84120</v>
      </c>
      <c r="Q908" s="77" t="s">
        <v>1267</v>
      </c>
      <c r="R908" s="77" t="s">
        <v>4341</v>
      </c>
      <c r="S908" s="77" t="s">
        <v>4342</v>
      </c>
      <c r="T908" s="77" t="s">
        <v>4343</v>
      </c>
      <c r="U908" s="77">
        <v>30390156</v>
      </c>
      <c r="V908" s="77">
        <v>14.75</v>
      </c>
      <c r="W908" s="77" t="s">
        <v>163</v>
      </c>
      <c r="X908" s="77">
        <v>400</v>
      </c>
      <c r="Y908" s="77">
        <v>448</v>
      </c>
      <c r="Z908" s="77">
        <v>14</v>
      </c>
      <c r="AA908" s="89">
        <f t="shared" si="116"/>
        <v>0.1792</v>
      </c>
      <c r="AB908" s="77" t="s">
        <v>88</v>
      </c>
      <c r="AC908" s="78">
        <v>44712</v>
      </c>
      <c r="AD908" s="77"/>
      <c r="AE908" s="77" t="s">
        <v>4344</v>
      </c>
      <c r="AF908" s="77" t="str">
        <f t="shared" si="117"/>
        <v>CADP220512_04</v>
      </c>
      <c r="AG908" s="77">
        <f t="shared" si="118"/>
        <v>448</v>
      </c>
      <c r="AH908" s="77">
        <f t="shared" si="119"/>
        <v>14</v>
      </c>
      <c r="AI908" s="89">
        <f t="shared" si="120"/>
        <v>0.1792</v>
      </c>
      <c r="AJ908" s="77" t="s">
        <v>2143</v>
      </c>
      <c r="AK908" s="77" t="s">
        <v>4345</v>
      </c>
      <c r="AL908" s="78">
        <v>44694</v>
      </c>
      <c r="AM908" s="573">
        <v>44694</v>
      </c>
      <c r="AN908" s="78">
        <v>44697</v>
      </c>
      <c r="AO908" s="78">
        <v>44697</v>
      </c>
      <c r="AP908" s="78">
        <v>44697</v>
      </c>
      <c r="AQ908" s="77" t="s">
        <v>89</v>
      </c>
      <c r="AR908" s="77"/>
      <c r="AS908" s="77" t="s">
        <v>4345</v>
      </c>
      <c r="AT908" s="78"/>
      <c r="AU908" s="78"/>
      <c r="AV908" s="78"/>
      <c r="AW908" s="142" t="s">
        <v>1198</v>
      </c>
      <c r="AX908" s="77" t="s">
        <v>116</v>
      </c>
      <c r="AY908" s="576">
        <v>3551.2</v>
      </c>
      <c r="AZ908" s="576"/>
      <c r="BA908" s="576"/>
      <c r="BB908" s="576"/>
      <c r="BC908" s="576"/>
      <c r="BD908" s="576"/>
      <c r="BE908" s="77">
        <f t="shared" si="121"/>
        <v>21</v>
      </c>
      <c r="BF908" s="77">
        <f t="shared" si="122"/>
        <v>5</v>
      </c>
      <c r="BG908" s="77">
        <f t="shared" si="123"/>
        <v>2022</v>
      </c>
      <c r="BH908" s="89"/>
    </row>
    <row r="909" spans="1:60">
      <c r="A909" s="77" t="s">
        <v>428</v>
      </c>
      <c r="B909" s="77" t="s">
        <v>230</v>
      </c>
      <c r="C909" s="77" t="s">
        <v>4346</v>
      </c>
      <c r="D909" s="78">
        <v>44693</v>
      </c>
      <c r="E909" s="77" t="s">
        <v>4337</v>
      </c>
      <c r="F909" s="77" t="s">
        <v>2135</v>
      </c>
      <c r="G909" s="77" t="s">
        <v>2147</v>
      </c>
      <c r="H909" s="77" t="s">
        <v>2148</v>
      </c>
      <c r="I909" s="77" t="s">
        <v>531</v>
      </c>
      <c r="J909" s="77" t="s">
        <v>110</v>
      </c>
      <c r="K909" s="77">
        <v>91761</v>
      </c>
      <c r="L909" s="77" t="s">
        <v>4338</v>
      </c>
      <c r="M909" s="77" t="s">
        <v>4339</v>
      </c>
      <c r="N909" s="77" t="s">
        <v>4340</v>
      </c>
      <c r="O909" s="77" t="s">
        <v>4195</v>
      </c>
      <c r="P909" s="77">
        <v>84120</v>
      </c>
      <c r="Q909" s="77" t="s">
        <v>1267</v>
      </c>
      <c r="R909" s="77" t="s">
        <v>4341</v>
      </c>
      <c r="S909" s="77" t="s">
        <v>4342</v>
      </c>
      <c r="T909" s="77" t="s">
        <v>4343</v>
      </c>
      <c r="U909" s="77">
        <v>30390156</v>
      </c>
      <c r="V909" s="77">
        <v>14.75</v>
      </c>
      <c r="W909" s="77" t="s">
        <v>163</v>
      </c>
      <c r="X909" s="77">
        <v>400</v>
      </c>
      <c r="Y909" s="77">
        <v>448</v>
      </c>
      <c r="Z909" s="77">
        <v>14</v>
      </c>
      <c r="AA909" s="89">
        <f t="shared" si="116"/>
        <v>0.1792</v>
      </c>
      <c r="AB909" s="77" t="s">
        <v>88</v>
      </c>
      <c r="AC909" s="78">
        <v>44712</v>
      </c>
      <c r="AD909" s="77"/>
      <c r="AE909" s="77" t="s">
        <v>4344</v>
      </c>
      <c r="AF909" s="77" t="str">
        <f t="shared" si="117"/>
        <v>CADP220512_05</v>
      </c>
      <c r="AG909" s="77">
        <f t="shared" si="118"/>
        <v>448</v>
      </c>
      <c r="AH909" s="77">
        <f t="shared" si="119"/>
        <v>14</v>
      </c>
      <c r="AI909" s="89">
        <f t="shared" si="120"/>
        <v>0.1792</v>
      </c>
      <c r="AJ909" s="77" t="s">
        <v>2143</v>
      </c>
      <c r="AK909" s="77" t="s">
        <v>4347</v>
      </c>
      <c r="AL909" s="78">
        <v>44694</v>
      </c>
      <c r="AM909" s="573">
        <v>44694</v>
      </c>
      <c r="AN909" s="78">
        <v>44697</v>
      </c>
      <c r="AO909" s="78">
        <v>44697</v>
      </c>
      <c r="AP909" s="78">
        <v>44697</v>
      </c>
      <c r="AQ909" s="77" t="s">
        <v>89</v>
      </c>
      <c r="AR909" s="77"/>
      <c r="AS909" s="77" t="s">
        <v>4347</v>
      </c>
      <c r="AT909" s="78"/>
      <c r="AU909" s="78"/>
      <c r="AV909" s="78"/>
      <c r="AW909" s="142" t="s">
        <v>1198</v>
      </c>
      <c r="AX909" s="77" t="s">
        <v>116</v>
      </c>
      <c r="AY909" s="576">
        <v>3551.2</v>
      </c>
      <c r="AZ909" s="576"/>
      <c r="BA909" s="576"/>
      <c r="BB909" s="576"/>
      <c r="BC909" s="576"/>
      <c r="BD909" s="576"/>
      <c r="BE909" s="77">
        <f t="shared" si="121"/>
        <v>21</v>
      </c>
      <c r="BF909" s="77">
        <f t="shared" si="122"/>
        <v>5</v>
      </c>
      <c r="BG909" s="77">
        <f t="shared" si="123"/>
        <v>2022</v>
      </c>
      <c r="BH909" s="89"/>
    </row>
    <row r="910" spans="1:60">
      <c r="A910" s="77" t="s">
        <v>428</v>
      </c>
      <c r="B910" s="77" t="s">
        <v>2132</v>
      </c>
      <c r="C910" s="77" t="s">
        <v>4348</v>
      </c>
      <c r="D910" s="78">
        <v>44692</v>
      </c>
      <c r="E910" s="77" t="s">
        <v>4349</v>
      </c>
      <c r="F910" s="77" t="s">
        <v>2135</v>
      </c>
      <c r="G910" s="77" t="s">
        <v>2147</v>
      </c>
      <c r="H910" s="77" t="s">
        <v>2148</v>
      </c>
      <c r="I910" s="77" t="s">
        <v>531</v>
      </c>
      <c r="J910" s="77" t="s">
        <v>110</v>
      </c>
      <c r="K910" s="77">
        <v>91761</v>
      </c>
      <c r="L910" s="77" t="s">
        <v>2168</v>
      </c>
      <c r="M910" s="77" t="s">
        <v>4350</v>
      </c>
      <c r="N910" s="77" t="s">
        <v>403</v>
      </c>
      <c r="O910" s="77" t="s">
        <v>110</v>
      </c>
      <c r="P910" s="77">
        <v>92123</v>
      </c>
      <c r="Q910" s="77" t="s">
        <v>1267</v>
      </c>
      <c r="R910" s="77" t="s">
        <v>2316</v>
      </c>
      <c r="S910" s="77" t="s">
        <v>2317</v>
      </c>
      <c r="T910" s="77" t="s">
        <v>2318</v>
      </c>
      <c r="U910" s="77">
        <v>30390456</v>
      </c>
      <c r="V910" s="77">
        <v>14.75</v>
      </c>
      <c r="W910" s="77" t="s">
        <v>163</v>
      </c>
      <c r="X910" s="77">
        <v>400</v>
      </c>
      <c r="Y910" s="77">
        <v>768</v>
      </c>
      <c r="Z910" s="77">
        <v>24</v>
      </c>
      <c r="AA910" s="89">
        <f t="shared" si="116"/>
        <v>0.30719999999999997</v>
      </c>
      <c r="AB910" s="77" t="s">
        <v>70</v>
      </c>
      <c r="AC910" s="78">
        <v>44712</v>
      </c>
      <c r="AD910" s="77"/>
      <c r="AE910" s="77"/>
      <c r="AF910" s="77" t="str">
        <f t="shared" si="117"/>
        <v>CADP220511_10</v>
      </c>
      <c r="AG910" s="77">
        <f t="shared" si="118"/>
        <v>768</v>
      </c>
      <c r="AH910" s="77">
        <f t="shared" si="119"/>
        <v>24</v>
      </c>
      <c r="AI910" s="89">
        <f t="shared" si="120"/>
        <v>0.30719999999999997</v>
      </c>
      <c r="AJ910" s="77" t="s">
        <v>2143</v>
      </c>
      <c r="AK910" s="77" t="s">
        <v>4351</v>
      </c>
      <c r="AL910" s="78">
        <v>44697</v>
      </c>
      <c r="AM910" s="78">
        <v>44697</v>
      </c>
      <c r="AN910" s="78">
        <v>44697</v>
      </c>
      <c r="AO910" s="78">
        <v>44697</v>
      </c>
      <c r="AP910" s="78">
        <v>44697</v>
      </c>
      <c r="AQ910" s="77" t="s">
        <v>89</v>
      </c>
      <c r="AR910" s="77"/>
      <c r="AS910" s="77" t="s">
        <v>4351</v>
      </c>
      <c r="AT910" s="78"/>
      <c r="AU910" s="78"/>
      <c r="AV910" s="78"/>
      <c r="AW910" s="142" t="s">
        <v>1198</v>
      </c>
      <c r="AX910" s="77" t="s">
        <v>116</v>
      </c>
      <c r="AY910" s="576">
        <v>909.09</v>
      </c>
      <c r="AZ910" s="576"/>
      <c r="BA910" s="576"/>
      <c r="BB910" s="576"/>
      <c r="BC910" s="576"/>
      <c r="BD910" s="576"/>
      <c r="BE910" s="77">
        <f t="shared" si="121"/>
        <v>21</v>
      </c>
      <c r="BF910" s="77">
        <f t="shared" si="122"/>
        <v>5</v>
      </c>
      <c r="BG910" s="77">
        <f t="shared" si="123"/>
        <v>2022</v>
      </c>
      <c r="BH910" s="77"/>
    </row>
    <row r="911" spans="1:60">
      <c r="A911" s="77" t="s">
        <v>428</v>
      </c>
      <c r="B911" s="77" t="s">
        <v>79</v>
      </c>
      <c r="C911" s="77" t="s">
        <v>4352</v>
      </c>
      <c r="D911" s="78">
        <v>44690</v>
      </c>
      <c r="E911" s="77" t="s">
        <v>4353</v>
      </c>
      <c r="F911" s="77" t="s">
        <v>2135</v>
      </c>
      <c r="G911" s="77" t="s">
        <v>2136</v>
      </c>
      <c r="H911" s="77" t="s">
        <v>2137</v>
      </c>
      <c r="I911" s="77" t="s">
        <v>2138</v>
      </c>
      <c r="J911" s="77" t="s">
        <v>110</v>
      </c>
      <c r="K911" s="77">
        <v>90248</v>
      </c>
      <c r="L911" s="77" t="s">
        <v>529</v>
      </c>
      <c r="M911" s="77" t="s">
        <v>4354</v>
      </c>
      <c r="N911" s="77" t="s">
        <v>628</v>
      </c>
      <c r="O911" s="77" t="s">
        <v>629</v>
      </c>
      <c r="P911" s="309" t="s">
        <v>630</v>
      </c>
      <c r="Q911" s="77" t="s">
        <v>1267</v>
      </c>
      <c r="R911" s="77" t="s">
        <v>631</v>
      </c>
      <c r="S911" s="77"/>
      <c r="T911" s="77" t="s">
        <v>1342</v>
      </c>
      <c r="U911" s="77">
        <v>30390456</v>
      </c>
      <c r="V911" s="77">
        <v>14.75</v>
      </c>
      <c r="W911" s="77" t="s">
        <v>163</v>
      </c>
      <c r="X911" s="77">
        <v>400</v>
      </c>
      <c r="Y911" s="77">
        <v>768</v>
      </c>
      <c r="Z911" s="77">
        <v>24</v>
      </c>
      <c r="AA911" s="89">
        <f t="shared" si="116"/>
        <v>0.30719999999999997</v>
      </c>
      <c r="AB911" s="77" t="s">
        <v>70</v>
      </c>
      <c r="AC911" s="78">
        <v>44712</v>
      </c>
      <c r="AD911" s="77"/>
      <c r="AE911" s="77" t="s">
        <v>2142</v>
      </c>
      <c r="AF911" s="77" t="str">
        <f t="shared" si="117"/>
        <v>CADP220509_12</v>
      </c>
      <c r="AG911" s="77">
        <f t="shared" si="118"/>
        <v>768</v>
      </c>
      <c r="AH911" s="77">
        <f t="shared" si="119"/>
        <v>24</v>
      </c>
      <c r="AI911" s="89">
        <f t="shared" si="120"/>
        <v>0.30719999999999997</v>
      </c>
      <c r="AJ911" s="77" t="s">
        <v>2143</v>
      </c>
      <c r="AK911" s="77" t="s">
        <v>4355</v>
      </c>
      <c r="AL911" s="78">
        <v>44692</v>
      </c>
      <c r="AM911" s="78">
        <v>44692</v>
      </c>
      <c r="AN911" s="78">
        <v>44698</v>
      </c>
      <c r="AO911" s="78">
        <v>44698</v>
      </c>
      <c r="AP911" s="78">
        <v>44698</v>
      </c>
      <c r="AQ911" s="77" t="s">
        <v>89</v>
      </c>
      <c r="AR911" s="77" t="s">
        <v>4161</v>
      </c>
      <c r="AS911" s="77" t="s">
        <v>4355</v>
      </c>
      <c r="AT911" s="78"/>
      <c r="AU911" s="78"/>
      <c r="AV911" s="78"/>
      <c r="AW911" s="142" t="s">
        <v>1198</v>
      </c>
      <c r="AX911" s="77" t="s">
        <v>116</v>
      </c>
      <c r="AY911" s="576">
        <v>8525.98</v>
      </c>
      <c r="AZ911" s="576"/>
      <c r="BA911" s="576"/>
      <c r="BB911" s="576"/>
      <c r="BC911" s="576"/>
      <c r="BD911" s="576"/>
      <c r="BE911" s="77">
        <f t="shared" si="121"/>
        <v>21</v>
      </c>
      <c r="BF911" s="77">
        <f t="shared" si="122"/>
        <v>5</v>
      </c>
      <c r="BG911" s="77">
        <f t="shared" si="123"/>
        <v>2022</v>
      </c>
      <c r="BH911" s="77"/>
    </row>
    <row r="912" spans="1:60">
      <c r="A912" s="77" t="s">
        <v>428</v>
      </c>
      <c r="B912" s="77" t="s">
        <v>230</v>
      </c>
      <c r="C912" s="77" t="s">
        <v>4356</v>
      </c>
      <c r="D912" s="78">
        <v>44691</v>
      </c>
      <c r="E912" s="77" t="s">
        <v>4357</v>
      </c>
      <c r="F912" s="77" t="s">
        <v>2135</v>
      </c>
      <c r="G912" s="77" t="s">
        <v>2147</v>
      </c>
      <c r="H912" s="77" t="s">
        <v>2148</v>
      </c>
      <c r="I912" s="77" t="s">
        <v>531</v>
      </c>
      <c r="J912" s="77" t="s">
        <v>110</v>
      </c>
      <c r="K912" s="77">
        <v>91761</v>
      </c>
      <c r="L912" s="77" t="s">
        <v>983</v>
      </c>
      <c r="M912" s="77" t="s">
        <v>4358</v>
      </c>
      <c r="N912" s="77" t="s">
        <v>223</v>
      </c>
      <c r="O912" s="77" t="s">
        <v>98</v>
      </c>
      <c r="P912" s="77">
        <v>32809</v>
      </c>
      <c r="Q912" s="77" t="s">
        <v>1267</v>
      </c>
      <c r="R912" s="77" t="s">
        <v>4359</v>
      </c>
      <c r="S912" s="77"/>
      <c r="T912" s="77" t="s">
        <v>4360</v>
      </c>
      <c r="U912" s="77">
        <v>30390156</v>
      </c>
      <c r="V912" s="77">
        <v>14.75</v>
      </c>
      <c r="W912" s="77" t="s">
        <v>163</v>
      </c>
      <c r="X912" s="77">
        <v>400</v>
      </c>
      <c r="Y912" s="77">
        <v>768</v>
      </c>
      <c r="Z912" s="77">
        <v>24</v>
      </c>
      <c r="AA912" s="89">
        <f t="shared" si="116"/>
        <v>0.30719999999999997</v>
      </c>
      <c r="AB912" s="77" t="s">
        <v>70</v>
      </c>
      <c r="AC912" s="78">
        <v>44697</v>
      </c>
      <c r="AD912" s="77"/>
      <c r="AE912" s="544">
        <v>0.1875</v>
      </c>
      <c r="AF912" s="77" t="str">
        <f t="shared" si="117"/>
        <v>CADP220510_2</v>
      </c>
      <c r="AG912" s="77">
        <f t="shared" si="118"/>
        <v>768</v>
      </c>
      <c r="AH912" s="77">
        <f t="shared" si="119"/>
        <v>24</v>
      </c>
      <c r="AI912" s="89">
        <f t="shared" si="120"/>
        <v>0.30719999999999997</v>
      </c>
      <c r="AJ912" s="77" t="s">
        <v>2143</v>
      </c>
      <c r="AK912" s="77" t="s">
        <v>4361</v>
      </c>
      <c r="AL912" s="78">
        <v>44692</v>
      </c>
      <c r="AM912" s="78">
        <v>44692</v>
      </c>
      <c r="AN912" s="78">
        <v>44698</v>
      </c>
      <c r="AO912" s="78">
        <v>44698</v>
      </c>
      <c r="AP912" s="78">
        <v>44698</v>
      </c>
      <c r="AQ912" s="77" t="s">
        <v>89</v>
      </c>
      <c r="AR912" s="77"/>
      <c r="AS912" s="77" t="s">
        <v>4361</v>
      </c>
      <c r="AT912" s="78"/>
      <c r="AU912" s="78"/>
      <c r="AV912" s="78"/>
      <c r="AW912" s="142" t="s">
        <v>1198</v>
      </c>
      <c r="AX912" s="77" t="s">
        <v>116</v>
      </c>
      <c r="AY912" s="576">
        <v>7548</v>
      </c>
      <c r="AZ912" s="576"/>
      <c r="BA912" s="576"/>
      <c r="BB912" s="576"/>
      <c r="BC912" s="576"/>
      <c r="BD912" s="576"/>
      <c r="BE912" s="77">
        <f t="shared" si="121"/>
        <v>21</v>
      </c>
      <c r="BF912" s="77">
        <f t="shared" si="122"/>
        <v>5</v>
      </c>
      <c r="BG912" s="77">
        <f t="shared" si="123"/>
        <v>2022</v>
      </c>
      <c r="BH912" s="77"/>
    </row>
    <row r="913" spans="1:60">
      <c r="A913" s="77" t="s">
        <v>428</v>
      </c>
      <c r="B913" s="77" t="s">
        <v>1264</v>
      </c>
      <c r="C913" s="77" t="s">
        <v>4362</v>
      </c>
      <c r="D913" s="78">
        <v>44687</v>
      </c>
      <c r="E913" s="77" t="s">
        <v>4363</v>
      </c>
      <c r="F913" s="77" t="s">
        <v>2135</v>
      </c>
      <c r="G913" s="77" t="s">
        <v>2574</v>
      </c>
      <c r="H913" s="77" t="s">
        <v>2575</v>
      </c>
      <c r="I913" s="77" t="s">
        <v>2576</v>
      </c>
      <c r="J913" s="77" t="s">
        <v>110</v>
      </c>
      <c r="K913" s="77">
        <v>90501</v>
      </c>
      <c r="L913" s="77" t="s">
        <v>991</v>
      </c>
      <c r="M913" s="77" t="s">
        <v>4364</v>
      </c>
      <c r="N913" s="77" t="s">
        <v>1565</v>
      </c>
      <c r="O913" s="77" t="s">
        <v>376</v>
      </c>
      <c r="P913" s="77">
        <v>29172</v>
      </c>
      <c r="Q913" s="77" t="s">
        <v>1267</v>
      </c>
      <c r="R913" s="77" t="s">
        <v>1566</v>
      </c>
      <c r="S913" s="77" t="s">
        <v>994</v>
      </c>
      <c r="T913" s="77" t="s">
        <v>4365</v>
      </c>
      <c r="U913" s="77">
        <v>30390156</v>
      </c>
      <c r="V913" s="77">
        <v>14.75</v>
      </c>
      <c r="W913" s="77" t="s">
        <v>2552</v>
      </c>
      <c r="X913" s="77">
        <v>400</v>
      </c>
      <c r="Y913" s="77">
        <v>768</v>
      </c>
      <c r="Z913" s="77">
        <v>24</v>
      </c>
      <c r="AA913" s="89">
        <f t="shared" si="116"/>
        <v>0.30719999999999997</v>
      </c>
      <c r="AB913" s="77" t="s">
        <v>88</v>
      </c>
      <c r="AC913" s="78">
        <v>44712</v>
      </c>
      <c r="AD913" s="77"/>
      <c r="AE913" s="77" t="s">
        <v>2142</v>
      </c>
      <c r="AF913" s="77" t="str">
        <f t="shared" si="117"/>
        <v>CA8203050601T</v>
      </c>
      <c r="AG913" s="77">
        <f t="shared" si="118"/>
        <v>768</v>
      </c>
      <c r="AH913" s="77">
        <f t="shared" si="119"/>
        <v>24</v>
      </c>
      <c r="AI913" s="89">
        <f t="shared" si="120"/>
        <v>0.30719999999999997</v>
      </c>
      <c r="AJ913" s="77" t="s">
        <v>2143</v>
      </c>
      <c r="AK913" s="77" t="s">
        <v>4362</v>
      </c>
      <c r="AL913" s="573">
        <v>44693</v>
      </c>
      <c r="AM913" s="78">
        <v>44693</v>
      </c>
      <c r="AN913" s="573">
        <v>44698</v>
      </c>
      <c r="AO913" s="78">
        <v>44698</v>
      </c>
      <c r="AP913" s="78">
        <v>44698</v>
      </c>
      <c r="AQ913" s="77" t="s">
        <v>89</v>
      </c>
      <c r="AR913" s="77"/>
      <c r="AS913" s="77" t="s">
        <v>4362</v>
      </c>
      <c r="AT913" s="78"/>
      <c r="AU913" s="78"/>
      <c r="AV913" s="78"/>
      <c r="AW913" s="142" t="s">
        <v>1198</v>
      </c>
      <c r="AX913" s="77" t="s">
        <v>116</v>
      </c>
      <c r="AY913" s="576">
        <v>6493.5</v>
      </c>
      <c r="AZ913" s="576"/>
      <c r="BA913" s="576"/>
      <c r="BB913" s="576"/>
      <c r="BC913" s="576"/>
      <c r="BD913" s="576"/>
      <c r="BE913" s="77">
        <f t="shared" si="121"/>
        <v>21</v>
      </c>
      <c r="BF913" s="77">
        <f t="shared" si="122"/>
        <v>5</v>
      </c>
      <c r="BG913" s="77">
        <f t="shared" si="123"/>
        <v>2022</v>
      </c>
      <c r="BH913" s="77"/>
    </row>
    <row r="914" spans="1:60">
      <c r="A914" s="77" t="s">
        <v>428</v>
      </c>
      <c r="B914" s="77" t="s">
        <v>1264</v>
      </c>
      <c r="C914" s="77" t="s">
        <v>4366</v>
      </c>
      <c r="D914" s="78">
        <v>44687</v>
      </c>
      <c r="E914" s="77" t="s">
        <v>4363</v>
      </c>
      <c r="F914" s="77" t="s">
        <v>2135</v>
      </c>
      <c r="G914" s="77" t="s">
        <v>2574</v>
      </c>
      <c r="H914" s="77" t="s">
        <v>2575</v>
      </c>
      <c r="I914" s="77" t="s">
        <v>2576</v>
      </c>
      <c r="J914" s="77" t="s">
        <v>110</v>
      </c>
      <c r="K914" s="77">
        <v>90501</v>
      </c>
      <c r="L914" s="77" t="s">
        <v>991</v>
      </c>
      <c r="M914" s="77" t="s">
        <v>4364</v>
      </c>
      <c r="N914" s="77" t="s">
        <v>1565</v>
      </c>
      <c r="O914" s="77" t="s">
        <v>376</v>
      </c>
      <c r="P914" s="77">
        <v>29172</v>
      </c>
      <c r="Q914" s="77" t="s">
        <v>1267</v>
      </c>
      <c r="R914" s="77" t="s">
        <v>1566</v>
      </c>
      <c r="S914" s="77" t="s">
        <v>994</v>
      </c>
      <c r="T914" s="77" t="s">
        <v>4365</v>
      </c>
      <c r="U914" s="77">
        <v>30390156</v>
      </c>
      <c r="V914" s="77">
        <v>14.75</v>
      </c>
      <c r="W914" s="77" t="s">
        <v>2552</v>
      </c>
      <c r="X914" s="77">
        <v>400</v>
      </c>
      <c r="Y914" s="77">
        <v>768</v>
      </c>
      <c r="Z914" s="77">
        <v>24</v>
      </c>
      <c r="AA914" s="89">
        <f t="shared" si="116"/>
        <v>0.30719999999999997</v>
      </c>
      <c r="AB914" s="77" t="s">
        <v>88</v>
      </c>
      <c r="AC914" s="78">
        <v>44712</v>
      </c>
      <c r="AD914" s="77"/>
      <c r="AE914" s="77" t="s">
        <v>2142</v>
      </c>
      <c r="AF914" s="77" t="str">
        <f t="shared" si="117"/>
        <v>CA8203050602T</v>
      </c>
      <c r="AG914" s="77">
        <f t="shared" si="118"/>
        <v>768</v>
      </c>
      <c r="AH914" s="77">
        <f t="shared" si="119"/>
        <v>24</v>
      </c>
      <c r="AI914" s="89">
        <f t="shared" si="120"/>
        <v>0.30719999999999997</v>
      </c>
      <c r="AJ914" s="77" t="s">
        <v>2143</v>
      </c>
      <c r="AK914" s="77" t="s">
        <v>4366</v>
      </c>
      <c r="AL914" s="573">
        <v>44693</v>
      </c>
      <c r="AM914" s="78">
        <v>44693</v>
      </c>
      <c r="AN914" s="573">
        <v>44698</v>
      </c>
      <c r="AO914" s="78">
        <v>44698</v>
      </c>
      <c r="AP914" s="78">
        <v>44698</v>
      </c>
      <c r="AQ914" s="77" t="s">
        <v>89</v>
      </c>
      <c r="AR914" s="77"/>
      <c r="AS914" s="77" t="s">
        <v>4366</v>
      </c>
      <c r="AT914" s="78"/>
      <c r="AU914" s="78"/>
      <c r="AV914" s="78"/>
      <c r="AW914" s="142" t="s">
        <v>1198</v>
      </c>
      <c r="AX914" s="77" t="s">
        <v>116</v>
      </c>
      <c r="AY914" s="576">
        <v>6493.5</v>
      </c>
      <c r="AZ914" s="576"/>
      <c r="BA914" s="576"/>
      <c r="BB914" s="576"/>
      <c r="BC914" s="576"/>
      <c r="BD914" s="576"/>
      <c r="BE914" s="77">
        <f t="shared" si="121"/>
        <v>21</v>
      </c>
      <c r="BF914" s="77">
        <f t="shared" si="122"/>
        <v>5</v>
      </c>
      <c r="BG914" s="77">
        <f t="shared" si="123"/>
        <v>2022</v>
      </c>
      <c r="BH914" s="77"/>
    </row>
    <row r="915" spans="1:60">
      <c r="A915" s="77" t="s">
        <v>428</v>
      </c>
      <c r="B915" s="77" t="s">
        <v>2132</v>
      </c>
      <c r="C915" s="77" t="s">
        <v>4367</v>
      </c>
      <c r="D915" s="78">
        <v>44692</v>
      </c>
      <c r="E915" s="77" t="s">
        <v>4368</v>
      </c>
      <c r="F915" s="77" t="s">
        <v>2135</v>
      </c>
      <c r="G915" s="77" t="s">
        <v>2147</v>
      </c>
      <c r="H915" s="77" t="s">
        <v>2148</v>
      </c>
      <c r="I915" s="77" t="s">
        <v>531</v>
      </c>
      <c r="J915" s="77" t="s">
        <v>110</v>
      </c>
      <c r="K915" s="77">
        <v>91761</v>
      </c>
      <c r="L915" s="77" t="s">
        <v>2168</v>
      </c>
      <c r="M915" s="77" t="s">
        <v>4369</v>
      </c>
      <c r="N915" s="77" t="s">
        <v>298</v>
      </c>
      <c r="O915" s="77" t="s">
        <v>299</v>
      </c>
      <c r="P915" s="77">
        <v>21046</v>
      </c>
      <c r="Q915" s="77" t="s">
        <v>1267</v>
      </c>
      <c r="R915" s="77"/>
      <c r="S915" s="77"/>
      <c r="T915" s="77" t="s">
        <v>4370</v>
      </c>
      <c r="U915" s="77">
        <v>30390456</v>
      </c>
      <c r="V915" s="77">
        <v>14.75</v>
      </c>
      <c r="W915" s="77" t="s">
        <v>163</v>
      </c>
      <c r="X915" s="77">
        <v>400</v>
      </c>
      <c r="Y915" s="77">
        <v>768</v>
      </c>
      <c r="Z915" s="77">
        <v>24</v>
      </c>
      <c r="AA915" s="89">
        <f t="shared" si="116"/>
        <v>0.30719999999999997</v>
      </c>
      <c r="AB915" s="77" t="s">
        <v>70</v>
      </c>
      <c r="AC915" s="78">
        <v>44712</v>
      </c>
      <c r="AD915" s="77"/>
      <c r="AE915" s="77"/>
      <c r="AF915" s="77" t="str">
        <f t="shared" si="117"/>
        <v>CADP220511_07</v>
      </c>
      <c r="AG915" s="77">
        <f t="shared" si="118"/>
        <v>768</v>
      </c>
      <c r="AH915" s="77">
        <f t="shared" si="119"/>
        <v>24</v>
      </c>
      <c r="AI915" s="89">
        <f t="shared" si="120"/>
        <v>0.30719999999999997</v>
      </c>
      <c r="AJ915" s="77" t="s">
        <v>2143</v>
      </c>
      <c r="AK915" s="77" t="s">
        <v>4371</v>
      </c>
      <c r="AL915" s="78">
        <v>44694</v>
      </c>
      <c r="AM915" s="573">
        <v>44694</v>
      </c>
      <c r="AN915" s="78">
        <v>44698</v>
      </c>
      <c r="AO915" s="78">
        <v>44698</v>
      </c>
      <c r="AP915" s="78">
        <v>44698</v>
      </c>
      <c r="AQ915" s="77" t="s">
        <v>89</v>
      </c>
      <c r="AR915" s="77"/>
      <c r="AS915" s="77" t="s">
        <v>4371</v>
      </c>
      <c r="AT915" s="78"/>
      <c r="AU915" s="78"/>
      <c r="AV915" s="78"/>
      <c r="AW915" s="142" t="s">
        <v>1198</v>
      </c>
      <c r="AX915" s="77" t="s">
        <v>116</v>
      </c>
      <c r="AY915" s="576">
        <v>8814.61</v>
      </c>
      <c r="AZ915" s="576"/>
      <c r="BA915" s="576"/>
      <c r="BB915" s="576"/>
      <c r="BC915" s="576"/>
      <c r="BD915" s="576"/>
      <c r="BE915" s="77">
        <f t="shared" si="121"/>
        <v>21</v>
      </c>
      <c r="BF915" s="77">
        <f t="shared" si="122"/>
        <v>5</v>
      </c>
      <c r="BG915" s="77">
        <f t="shared" si="123"/>
        <v>2022</v>
      </c>
      <c r="BH915" s="77"/>
    </row>
    <row r="916" spans="1:60">
      <c r="A916" s="77" t="s">
        <v>428</v>
      </c>
      <c r="B916" s="77" t="s">
        <v>230</v>
      </c>
      <c r="C916" s="77" t="s">
        <v>4372</v>
      </c>
      <c r="D916" s="78">
        <v>44693</v>
      </c>
      <c r="E916" s="77" t="s">
        <v>1130</v>
      </c>
      <c r="F916" s="77" t="s">
        <v>2368</v>
      </c>
      <c r="G916" s="77" t="s">
        <v>2369</v>
      </c>
      <c r="H916" s="77" t="s">
        <v>2370</v>
      </c>
      <c r="I916" s="77" t="s">
        <v>2371</v>
      </c>
      <c r="J916" s="77" t="s">
        <v>110</v>
      </c>
      <c r="K916" s="77">
        <v>94601</v>
      </c>
      <c r="L916" s="77" t="s">
        <v>983</v>
      </c>
      <c r="M916" s="77" t="s">
        <v>1131</v>
      </c>
      <c r="N916" s="77" t="s">
        <v>1132</v>
      </c>
      <c r="O916" s="77" t="s">
        <v>110</v>
      </c>
      <c r="P916" s="77">
        <v>92841</v>
      </c>
      <c r="Q916" s="77" t="s">
        <v>1267</v>
      </c>
      <c r="R916" s="77" t="s">
        <v>977</v>
      </c>
      <c r="S916" s="77" t="s">
        <v>4244</v>
      </c>
      <c r="T916" s="77" t="s">
        <v>979</v>
      </c>
      <c r="U916" s="77">
        <v>30390456</v>
      </c>
      <c r="V916" s="77">
        <v>14.75</v>
      </c>
      <c r="W916" s="77" t="s">
        <v>163</v>
      </c>
      <c r="X916" s="77">
        <v>400</v>
      </c>
      <c r="Y916" s="77">
        <v>384</v>
      </c>
      <c r="Z916" s="77">
        <v>12</v>
      </c>
      <c r="AA916" s="89">
        <f t="shared" ref="AA916:AA979" si="124">X916*Y916/1000000</f>
        <v>0.15359999999999999</v>
      </c>
      <c r="AB916" s="77" t="s">
        <v>88</v>
      </c>
      <c r="AC916" s="78">
        <v>44698</v>
      </c>
      <c r="AD916" s="77"/>
      <c r="AE916" s="77"/>
      <c r="AF916" s="77" t="str">
        <f t="shared" ref="AF916:AF979" si="125">C916</f>
        <v>CADP220512_03</v>
      </c>
      <c r="AG916" s="77">
        <f t="shared" ref="AG916:AG979" si="126">Y916</f>
        <v>384</v>
      </c>
      <c r="AH916" s="77">
        <f t="shared" ref="AH916:AH979" si="127">Z916</f>
        <v>12</v>
      </c>
      <c r="AI916" s="89">
        <f t="shared" ref="AI916:AI979" si="128">AA916</f>
        <v>0.15359999999999999</v>
      </c>
      <c r="AJ916" s="77" t="s">
        <v>2143</v>
      </c>
      <c r="AK916" s="77" t="s">
        <v>4373</v>
      </c>
      <c r="AL916" s="78">
        <v>44697</v>
      </c>
      <c r="AM916" s="78">
        <v>44697</v>
      </c>
      <c r="AN916" s="78">
        <v>44698</v>
      </c>
      <c r="AO916" s="78">
        <v>44698</v>
      </c>
      <c r="AP916" s="78">
        <v>44698</v>
      </c>
      <c r="AQ916" s="77" t="s">
        <v>89</v>
      </c>
      <c r="AR916" s="77"/>
      <c r="AS916" s="77" t="s">
        <v>4373</v>
      </c>
      <c r="AT916" s="78"/>
      <c r="AU916" s="78"/>
      <c r="AV916" s="78"/>
      <c r="AW916" s="77" t="s">
        <v>1198</v>
      </c>
      <c r="AX916" s="77" t="s">
        <v>116</v>
      </c>
      <c r="AY916" s="576">
        <v>1248.8</v>
      </c>
      <c r="AZ916" s="576"/>
      <c r="BA916" s="576"/>
      <c r="BB916" s="576"/>
      <c r="BC916" s="576"/>
      <c r="BD916" s="576"/>
      <c r="BE916" s="77">
        <f t="shared" ref="BE916:BE979" si="129">WEEKNUM(AN916)</f>
        <v>21</v>
      </c>
      <c r="BF916" s="77">
        <f t="shared" si="122"/>
        <v>5</v>
      </c>
      <c r="BG916" s="77">
        <f t="shared" si="123"/>
        <v>2022</v>
      </c>
      <c r="BH916" s="77"/>
    </row>
    <row r="917" spans="1:60">
      <c r="A917" s="77" t="s">
        <v>428</v>
      </c>
      <c r="B917" s="77" t="s">
        <v>1264</v>
      </c>
      <c r="C917" s="77" t="s">
        <v>4374</v>
      </c>
      <c r="D917" s="78">
        <v>44693</v>
      </c>
      <c r="E917" s="77" t="s">
        <v>4375</v>
      </c>
      <c r="F917" s="77" t="s">
        <v>2135</v>
      </c>
      <c r="G917" s="77" t="s">
        <v>2136</v>
      </c>
      <c r="H917" s="77" t="s">
        <v>2137</v>
      </c>
      <c r="I917" s="77" t="s">
        <v>2138</v>
      </c>
      <c r="J917" s="77" t="s">
        <v>110</v>
      </c>
      <c r="K917" s="77">
        <v>90248</v>
      </c>
      <c r="L917" s="77" t="s">
        <v>195</v>
      </c>
      <c r="M917" s="77" t="s">
        <v>4376</v>
      </c>
      <c r="N917" s="77" t="s">
        <v>397</v>
      </c>
      <c r="O917" s="77" t="s">
        <v>110</v>
      </c>
      <c r="P917" s="77">
        <v>93308</v>
      </c>
      <c r="Q917" s="77" t="s">
        <v>1267</v>
      </c>
      <c r="R917" s="77" t="s">
        <v>4235</v>
      </c>
      <c r="S917" s="77"/>
      <c r="T917" s="77" t="s">
        <v>4236</v>
      </c>
      <c r="U917" s="77">
        <v>30390456</v>
      </c>
      <c r="V917" s="77">
        <v>14.75</v>
      </c>
      <c r="W917" s="77" t="s">
        <v>163</v>
      </c>
      <c r="X917" s="77">
        <v>400</v>
      </c>
      <c r="Y917" s="77">
        <v>768</v>
      </c>
      <c r="Z917" s="77">
        <v>24</v>
      </c>
      <c r="AA917" s="89">
        <f t="shared" si="124"/>
        <v>0.30719999999999997</v>
      </c>
      <c r="AB917" s="77" t="s">
        <v>88</v>
      </c>
      <c r="AC917" s="78">
        <v>44712</v>
      </c>
      <c r="AD917" s="77"/>
      <c r="AE917" s="77"/>
      <c r="AF917" s="77" t="str">
        <f t="shared" si="125"/>
        <v>CADP220512_07</v>
      </c>
      <c r="AG917" s="77">
        <f t="shared" si="126"/>
        <v>768</v>
      </c>
      <c r="AH917" s="77">
        <f t="shared" si="127"/>
        <v>24</v>
      </c>
      <c r="AI917" s="89">
        <f t="shared" si="128"/>
        <v>0.30719999999999997</v>
      </c>
      <c r="AJ917" s="77" t="s">
        <v>2143</v>
      </c>
      <c r="AK917" s="77" t="s">
        <v>4377</v>
      </c>
      <c r="AL917" s="78">
        <v>44698</v>
      </c>
      <c r="AM917" s="78">
        <v>44698</v>
      </c>
      <c r="AN917" s="78">
        <v>44698</v>
      </c>
      <c r="AO917" s="78">
        <v>44698</v>
      </c>
      <c r="AP917" s="78">
        <v>44698</v>
      </c>
      <c r="AQ917" s="77" t="s">
        <v>89</v>
      </c>
      <c r="AR917" s="77"/>
      <c r="AS917" s="77" t="s">
        <v>4377</v>
      </c>
      <c r="AT917" s="78"/>
      <c r="AU917" s="78"/>
      <c r="AV917" s="78"/>
      <c r="AW917" s="142" t="s">
        <v>1198</v>
      </c>
      <c r="AX917" s="77" t="s">
        <v>116</v>
      </c>
      <c r="AY917" s="576">
        <v>1115.52</v>
      </c>
      <c r="AZ917" s="576"/>
      <c r="BA917" s="576"/>
      <c r="BB917" s="576"/>
      <c r="BC917" s="576"/>
      <c r="BD917" s="576"/>
      <c r="BE917" s="77">
        <f t="shared" si="129"/>
        <v>21</v>
      </c>
      <c r="BF917" s="77">
        <f t="shared" si="122"/>
        <v>5</v>
      </c>
      <c r="BG917" s="77">
        <f t="shared" si="123"/>
        <v>2022</v>
      </c>
      <c r="BH917" s="89"/>
    </row>
    <row r="918" spans="1:60">
      <c r="A918" s="77" t="s">
        <v>428</v>
      </c>
      <c r="B918" s="77" t="s">
        <v>79</v>
      </c>
      <c r="C918" s="77" t="s">
        <v>4378</v>
      </c>
      <c r="D918" s="78">
        <v>44690</v>
      </c>
      <c r="E918" s="77" t="s">
        <v>4379</v>
      </c>
      <c r="F918" s="77" t="s">
        <v>2135</v>
      </c>
      <c r="G918" s="77" t="s">
        <v>2147</v>
      </c>
      <c r="H918" s="77" t="s">
        <v>2148</v>
      </c>
      <c r="I918" s="77" t="s">
        <v>531</v>
      </c>
      <c r="J918" s="77" t="s">
        <v>110</v>
      </c>
      <c r="K918" s="77">
        <v>91761</v>
      </c>
      <c r="L918" s="77" t="s">
        <v>211</v>
      </c>
      <c r="M918" s="77" t="s">
        <v>4380</v>
      </c>
      <c r="N918" s="77" t="s">
        <v>3982</v>
      </c>
      <c r="O918" s="77" t="s">
        <v>388</v>
      </c>
      <c r="P918" s="77">
        <v>60433</v>
      </c>
      <c r="Q918" s="77" t="s">
        <v>1267</v>
      </c>
      <c r="R918" s="77" t="s">
        <v>4381</v>
      </c>
      <c r="S918" s="77" t="s">
        <v>4382</v>
      </c>
      <c r="T918" s="77" t="s">
        <v>2738</v>
      </c>
      <c r="U918" s="77">
        <v>30390456</v>
      </c>
      <c r="V918" s="77">
        <v>14.75</v>
      </c>
      <c r="W918" s="77" t="s">
        <v>163</v>
      </c>
      <c r="X918" s="77">
        <v>400</v>
      </c>
      <c r="Y918" s="77">
        <v>768</v>
      </c>
      <c r="Z918" s="77">
        <v>24</v>
      </c>
      <c r="AA918" s="89">
        <f t="shared" si="124"/>
        <v>0.30719999999999997</v>
      </c>
      <c r="AB918" s="77" t="s">
        <v>70</v>
      </c>
      <c r="AC918" s="78">
        <v>44712</v>
      </c>
      <c r="AD918" s="77"/>
      <c r="AE918" s="77" t="s">
        <v>2142</v>
      </c>
      <c r="AF918" s="77" t="str">
        <f t="shared" si="125"/>
        <v>CADP220509_18</v>
      </c>
      <c r="AG918" s="77">
        <f t="shared" si="126"/>
        <v>768</v>
      </c>
      <c r="AH918" s="77">
        <f t="shared" si="127"/>
        <v>24</v>
      </c>
      <c r="AI918" s="89">
        <f t="shared" si="128"/>
        <v>0.30719999999999997</v>
      </c>
      <c r="AJ918" s="77" t="s">
        <v>2143</v>
      </c>
      <c r="AK918" s="77" t="s">
        <v>4383</v>
      </c>
      <c r="AL918" s="78">
        <v>44693</v>
      </c>
      <c r="AM918" s="78">
        <v>44693</v>
      </c>
      <c r="AN918" s="78">
        <v>44698</v>
      </c>
      <c r="AO918" s="78">
        <v>44699</v>
      </c>
      <c r="AP918" s="78">
        <v>44699</v>
      </c>
      <c r="AQ918" s="142" t="s">
        <v>89</v>
      </c>
      <c r="AR918" s="77"/>
      <c r="AS918" s="77" t="s">
        <v>4383</v>
      </c>
      <c r="AT918" s="78"/>
      <c r="AU918" s="78"/>
      <c r="AV918" s="78"/>
      <c r="AW918" s="142" t="s">
        <v>1198</v>
      </c>
      <c r="AX918" s="77" t="s">
        <v>116</v>
      </c>
      <c r="AY918" s="576">
        <v>5392.13</v>
      </c>
      <c r="AZ918" s="576"/>
      <c r="BA918" s="576"/>
      <c r="BB918" s="576"/>
      <c r="BC918" s="576"/>
      <c r="BD918" s="576"/>
      <c r="BE918" s="77">
        <f t="shared" si="129"/>
        <v>21</v>
      </c>
      <c r="BF918" s="77">
        <f t="shared" si="122"/>
        <v>5</v>
      </c>
      <c r="BG918" s="77">
        <f t="shared" si="123"/>
        <v>2022</v>
      </c>
      <c r="BH918" s="77"/>
    </row>
    <row r="919" spans="1:60">
      <c r="A919" s="77" t="s">
        <v>428</v>
      </c>
      <c r="B919" s="77" t="s">
        <v>2132</v>
      </c>
      <c r="C919" s="77" t="s">
        <v>4384</v>
      </c>
      <c r="D919" s="78">
        <v>44692</v>
      </c>
      <c r="E919" s="77" t="s">
        <v>4385</v>
      </c>
      <c r="F919" s="77" t="s">
        <v>2135</v>
      </c>
      <c r="G919" s="77" t="s">
        <v>2147</v>
      </c>
      <c r="H919" s="77" t="s">
        <v>2148</v>
      </c>
      <c r="I919" s="77" t="s">
        <v>531</v>
      </c>
      <c r="J919" s="77" t="s">
        <v>110</v>
      </c>
      <c r="K919" s="77">
        <v>91761</v>
      </c>
      <c r="L919" s="77" t="s">
        <v>2168</v>
      </c>
      <c r="M919" s="77" t="s">
        <v>4025</v>
      </c>
      <c r="N919" s="77" t="s">
        <v>4026</v>
      </c>
      <c r="O919" s="77" t="s">
        <v>110</v>
      </c>
      <c r="P919" s="77">
        <v>95765</v>
      </c>
      <c r="Q919" s="77" t="s">
        <v>1267</v>
      </c>
      <c r="R919" s="77" t="s">
        <v>4386</v>
      </c>
      <c r="S919" s="77" t="s">
        <v>4387</v>
      </c>
      <c r="T919" s="77" t="s">
        <v>4388</v>
      </c>
      <c r="U919" s="77">
        <v>30390456</v>
      </c>
      <c r="V919" s="77">
        <v>14.75</v>
      </c>
      <c r="W919" s="77" t="s">
        <v>163</v>
      </c>
      <c r="X919" s="77">
        <v>400</v>
      </c>
      <c r="Y919" s="77">
        <v>768</v>
      </c>
      <c r="Z919" s="77">
        <v>24</v>
      </c>
      <c r="AA919" s="89">
        <f t="shared" si="124"/>
        <v>0.30719999999999997</v>
      </c>
      <c r="AB919" s="77" t="s">
        <v>70</v>
      </c>
      <c r="AC919" s="78">
        <v>44712</v>
      </c>
      <c r="AD919" s="77"/>
      <c r="AE919" s="77" t="s">
        <v>4326</v>
      </c>
      <c r="AF919" s="77" t="str">
        <f t="shared" si="125"/>
        <v>CADP220511_06</v>
      </c>
      <c r="AG919" s="77">
        <f t="shared" si="126"/>
        <v>768</v>
      </c>
      <c r="AH919" s="77">
        <f t="shared" si="127"/>
        <v>24</v>
      </c>
      <c r="AI919" s="89">
        <f t="shared" si="128"/>
        <v>0.30719999999999997</v>
      </c>
      <c r="AJ919" s="77" t="s">
        <v>2143</v>
      </c>
      <c r="AK919" s="77" t="s">
        <v>4389</v>
      </c>
      <c r="AL919" s="78">
        <v>44694</v>
      </c>
      <c r="AM919" s="573">
        <v>44694</v>
      </c>
      <c r="AN919" s="78">
        <v>44698</v>
      </c>
      <c r="AO919" s="78">
        <v>44699</v>
      </c>
      <c r="AP919" s="78">
        <v>44699</v>
      </c>
      <c r="AQ919" s="142" t="s">
        <v>89</v>
      </c>
      <c r="AR919" s="77" t="s">
        <v>4390</v>
      </c>
      <c r="AS919" s="77" t="s">
        <v>4389</v>
      </c>
      <c r="AT919" s="78"/>
      <c r="AU919" s="78"/>
      <c r="AV919" s="78"/>
      <c r="AW919" s="142" t="s">
        <v>1198</v>
      </c>
      <c r="AX919" s="77" t="s">
        <v>116</v>
      </c>
      <c r="AY919" s="576">
        <v>2017.05</v>
      </c>
      <c r="AZ919" s="576"/>
      <c r="BA919" s="576"/>
      <c r="BB919" s="576"/>
      <c r="BC919" s="576"/>
      <c r="BD919" s="576"/>
      <c r="BE919" s="77">
        <f t="shared" si="129"/>
        <v>21</v>
      </c>
      <c r="BF919" s="77">
        <f t="shared" si="122"/>
        <v>5</v>
      </c>
      <c r="BG919" s="77">
        <f t="shared" si="123"/>
        <v>2022</v>
      </c>
      <c r="BH919" s="77"/>
    </row>
    <row r="920" spans="1:60">
      <c r="A920" s="77" t="s">
        <v>428</v>
      </c>
      <c r="B920" s="77" t="s">
        <v>2132</v>
      </c>
      <c r="C920" s="77" t="s">
        <v>4391</v>
      </c>
      <c r="D920" s="78">
        <v>44685</v>
      </c>
      <c r="E920" s="77" t="s">
        <v>4392</v>
      </c>
      <c r="F920" s="77" t="s">
        <v>2135</v>
      </c>
      <c r="G920" s="77" t="s">
        <v>2147</v>
      </c>
      <c r="H920" s="77" t="s">
        <v>2148</v>
      </c>
      <c r="I920" s="77" t="s">
        <v>531</v>
      </c>
      <c r="J920" s="77" t="s">
        <v>110</v>
      </c>
      <c r="K920" s="77">
        <v>91761</v>
      </c>
      <c r="L920" s="77" t="s">
        <v>2209</v>
      </c>
      <c r="M920" s="77" t="s">
        <v>4041</v>
      </c>
      <c r="N920" s="77" t="s">
        <v>3969</v>
      </c>
      <c r="O920" s="77" t="s">
        <v>110</v>
      </c>
      <c r="P920" s="77">
        <v>92507</v>
      </c>
      <c r="Q920" s="77" t="s">
        <v>1267</v>
      </c>
      <c r="R920" s="77" t="s">
        <v>4042</v>
      </c>
      <c r="S920" s="77"/>
      <c r="T920" s="77" t="s">
        <v>4043</v>
      </c>
      <c r="U920" s="77">
        <v>30390456</v>
      </c>
      <c r="V920" s="77">
        <v>14.75</v>
      </c>
      <c r="W920" s="77" t="s">
        <v>2552</v>
      </c>
      <c r="X920" s="77">
        <v>400</v>
      </c>
      <c r="Y920" s="77">
        <v>832</v>
      </c>
      <c r="Z920" s="77">
        <v>26</v>
      </c>
      <c r="AA920" s="89">
        <f t="shared" si="124"/>
        <v>0.33279999999999998</v>
      </c>
      <c r="AB920" s="77" t="s">
        <v>88</v>
      </c>
      <c r="AC920" s="78">
        <v>44712</v>
      </c>
      <c r="AD920" s="77"/>
      <c r="AE920" s="77" t="s">
        <v>2142</v>
      </c>
      <c r="AF920" s="77" t="str">
        <f t="shared" si="125"/>
        <v>CA7724050413T</v>
      </c>
      <c r="AG920" s="77">
        <f t="shared" si="126"/>
        <v>832</v>
      </c>
      <c r="AH920" s="77">
        <f t="shared" si="127"/>
        <v>26</v>
      </c>
      <c r="AI920" s="89">
        <f t="shared" si="128"/>
        <v>0.33279999999999998</v>
      </c>
      <c r="AJ920" s="77" t="s">
        <v>2143</v>
      </c>
      <c r="AK920" s="77" t="s">
        <v>4391</v>
      </c>
      <c r="AL920" s="78">
        <v>44698</v>
      </c>
      <c r="AM920" s="78">
        <v>44698</v>
      </c>
      <c r="AN920" s="78">
        <v>44698</v>
      </c>
      <c r="AO920" s="78">
        <v>44698</v>
      </c>
      <c r="AP920" s="78">
        <v>44698</v>
      </c>
      <c r="AQ920" s="77" t="s">
        <v>89</v>
      </c>
      <c r="AR920" s="77"/>
      <c r="AS920" s="77" t="s">
        <v>4391</v>
      </c>
      <c r="AT920" s="78"/>
      <c r="AU920" s="78"/>
      <c r="AV920" s="78"/>
      <c r="AW920" s="77" t="s">
        <v>1198</v>
      </c>
      <c r="AX920" s="77" t="s">
        <v>116</v>
      </c>
      <c r="AY920" s="576">
        <v>504</v>
      </c>
      <c r="AZ920" s="576"/>
      <c r="BA920" s="576"/>
      <c r="BB920" s="576"/>
      <c r="BC920" s="576"/>
      <c r="BD920" s="576"/>
      <c r="BE920" s="77">
        <f t="shared" si="129"/>
        <v>21</v>
      </c>
      <c r="BF920" s="77">
        <f t="shared" si="122"/>
        <v>5</v>
      </c>
      <c r="BG920" s="77">
        <f t="shared" si="123"/>
        <v>2022</v>
      </c>
      <c r="BH920" s="89"/>
    </row>
    <row r="921" spans="1:60">
      <c r="A921" s="77" t="s">
        <v>428</v>
      </c>
      <c r="B921" s="77" t="s">
        <v>1264</v>
      </c>
      <c r="C921" s="77" t="s">
        <v>4393</v>
      </c>
      <c r="D921" s="78">
        <v>44687</v>
      </c>
      <c r="E921" s="77" t="s">
        <v>4363</v>
      </c>
      <c r="F921" s="77" t="s">
        <v>2135</v>
      </c>
      <c r="G921" s="77" t="s">
        <v>2574</v>
      </c>
      <c r="H921" s="77" t="s">
        <v>2575</v>
      </c>
      <c r="I921" s="77" t="s">
        <v>2576</v>
      </c>
      <c r="J921" s="77" t="s">
        <v>110</v>
      </c>
      <c r="K921" s="77">
        <v>90501</v>
      </c>
      <c r="L921" s="77" t="s">
        <v>991</v>
      </c>
      <c r="M921" s="77" t="s">
        <v>4364</v>
      </c>
      <c r="N921" s="77" t="s">
        <v>1565</v>
      </c>
      <c r="O921" s="77" t="s">
        <v>376</v>
      </c>
      <c r="P921" s="77">
        <v>29172</v>
      </c>
      <c r="Q921" s="77" t="s">
        <v>1267</v>
      </c>
      <c r="R921" s="77" t="s">
        <v>1566</v>
      </c>
      <c r="S921" s="77" t="s">
        <v>994</v>
      </c>
      <c r="T921" s="77" t="s">
        <v>4365</v>
      </c>
      <c r="U921" s="77">
        <v>30390156</v>
      </c>
      <c r="V921" s="77">
        <v>14.75</v>
      </c>
      <c r="W921" s="77" t="s">
        <v>2552</v>
      </c>
      <c r="X921" s="77">
        <v>400</v>
      </c>
      <c r="Y921" s="77">
        <v>768</v>
      </c>
      <c r="Z921" s="77">
        <v>24</v>
      </c>
      <c r="AA921" s="89">
        <f t="shared" si="124"/>
        <v>0.30719999999999997</v>
      </c>
      <c r="AB921" s="77" t="s">
        <v>88</v>
      </c>
      <c r="AC921" s="78">
        <v>44712</v>
      </c>
      <c r="AD921" s="77"/>
      <c r="AE921" s="77" t="s">
        <v>2142</v>
      </c>
      <c r="AF921" s="77" t="str">
        <f t="shared" si="125"/>
        <v>CA8203050603T</v>
      </c>
      <c r="AG921" s="77">
        <f t="shared" si="126"/>
        <v>768</v>
      </c>
      <c r="AH921" s="77">
        <f t="shared" si="127"/>
        <v>24</v>
      </c>
      <c r="AI921" s="89">
        <f t="shared" si="128"/>
        <v>0.30719999999999997</v>
      </c>
      <c r="AJ921" s="77" t="s">
        <v>2143</v>
      </c>
      <c r="AK921" s="77" t="s">
        <v>4393</v>
      </c>
      <c r="AL921" s="573">
        <v>44694</v>
      </c>
      <c r="AM921" s="573">
        <v>44694</v>
      </c>
      <c r="AN921" s="573">
        <v>44699</v>
      </c>
      <c r="AO921" s="78">
        <v>44698</v>
      </c>
      <c r="AP921" s="78">
        <v>44698</v>
      </c>
      <c r="AQ921" s="142" t="s">
        <v>89</v>
      </c>
      <c r="AR921" s="77"/>
      <c r="AS921" s="77" t="s">
        <v>4393</v>
      </c>
      <c r="AT921" s="78"/>
      <c r="AU921" s="78"/>
      <c r="AV921" s="78"/>
      <c r="AW921" s="142" t="s">
        <v>1198</v>
      </c>
      <c r="AX921" s="77" t="s">
        <v>116</v>
      </c>
      <c r="AY921" s="576">
        <v>6493.5</v>
      </c>
      <c r="AZ921" s="576"/>
      <c r="BA921" s="576"/>
      <c r="BB921" s="576"/>
      <c r="BC921" s="576"/>
      <c r="BD921" s="576"/>
      <c r="BE921" s="77">
        <f t="shared" si="129"/>
        <v>21</v>
      </c>
      <c r="BF921" s="77">
        <f t="shared" si="122"/>
        <v>5</v>
      </c>
      <c r="BG921" s="77">
        <f t="shared" si="123"/>
        <v>2022</v>
      </c>
      <c r="BH921" s="77"/>
    </row>
    <row r="922" spans="1:60">
      <c r="A922" s="77" t="s">
        <v>428</v>
      </c>
      <c r="B922" s="77" t="s">
        <v>1264</v>
      </c>
      <c r="C922" s="77" t="s">
        <v>4394</v>
      </c>
      <c r="D922" s="78">
        <v>44687</v>
      </c>
      <c r="E922" s="77" t="s">
        <v>4363</v>
      </c>
      <c r="F922" s="77" t="s">
        <v>2135</v>
      </c>
      <c r="G922" s="77" t="s">
        <v>2574</v>
      </c>
      <c r="H922" s="77" t="s">
        <v>2575</v>
      </c>
      <c r="I922" s="77" t="s">
        <v>2576</v>
      </c>
      <c r="J922" s="77" t="s">
        <v>110</v>
      </c>
      <c r="K922" s="77">
        <v>90501</v>
      </c>
      <c r="L922" s="77" t="s">
        <v>991</v>
      </c>
      <c r="M922" s="77" t="s">
        <v>4364</v>
      </c>
      <c r="N922" s="77" t="s">
        <v>1565</v>
      </c>
      <c r="O922" s="77" t="s">
        <v>376</v>
      </c>
      <c r="P922" s="77">
        <v>29172</v>
      </c>
      <c r="Q922" s="77" t="s">
        <v>1267</v>
      </c>
      <c r="R922" s="77" t="s">
        <v>1566</v>
      </c>
      <c r="S922" s="77" t="s">
        <v>994</v>
      </c>
      <c r="T922" s="77" t="s">
        <v>4365</v>
      </c>
      <c r="U922" s="77">
        <v>30390156</v>
      </c>
      <c r="V922" s="77">
        <v>14.75</v>
      </c>
      <c r="W922" s="77" t="s">
        <v>2552</v>
      </c>
      <c r="X922" s="77">
        <v>400</v>
      </c>
      <c r="Y922" s="77">
        <v>768</v>
      </c>
      <c r="Z922" s="77">
        <v>24</v>
      </c>
      <c r="AA922" s="89">
        <f t="shared" si="124"/>
        <v>0.30719999999999997</v>
      </c>
      <c r="AB922" s="77" t="s">
        <v>88</v>
      </c>
      <c r="AC922" s="78">
        <v>44712</v>
      </c>
      <c r="AD922" s="77"/>
      <c r="AE922" s="77" t="s">
        <v>2142</v>
      </c>
      <c r="AF922" s="77" t="str">
        <f t="shared" si="125"/>
        <v>CA8203050604T</v>
      </c>
      <c r="AG922" s="77">
        <f t="shared" si="126"/>
        <v>768</v>
      </c>
      <c r="AH922" s="77">
        <f t="shared" si="127"/>
        <v>24</v>
      </c>
      <c r="AI922" s="89">
        <f t="shared" si="128"/>
        <v>0.30719999999999997</v>
      </c>
      <c r="AJ922" s="77" t="s">
        <v>2143</v>
      </c>
      <c r="AK922" s="77" t="s">
        <v>4394</v>
      </c>
      <c r="AL922" s="573">
        <v>44694</v>
      </c>
      <c r="AM922" s="573">
        <v>44694</v>
      </c>
      <c r="AN922" s="573">
        <v>44699</v>
      </c>
      <c r="AO922" s="78">
        <v>44699</v>
      </c>
      <c r="AP922" s="78">
        <v>44699</v>
      </c>
      <c r="AQ922" s="142" t="s">
        <v>89</v>
      </c>
      <c r="AR922" s="77"/>
      <c r="AS922" s="77" t="s">
        <v>4394</v>
      </c>
      <c r="AT922" s="78"/>
      <c r="AU922" s="78"/>
      <c r="AV922" s="78"/>
      <c r="AW922" s="142" t="s">
        <v>1198</v>
      </c>
      <c r="AX922" s="77" t="s">
        <v>116</v>
      </c>
      <c r="AY922" s="576">
        <v>6493.5</v>
      </c>
      <c r="AZ922" s="576"/>
      <c r="BA922" s="576"/>
      <c r="BB922" s="576"/>
      <c r="BC922" s="576"/>
      <c r="BD922" s="576"/>
      <c r="BE922" s="77">
        <f t="shared" si="129"/>
        <v>21</v>
      </c>
      <c r="BF922" s="77">
        <f t="shared" si="122"/>
        <v>5</v>
      </c>
      <c r="BG922" s="77">
        <f t="shared" si="123"/>
        <v>2022</v>
      </c>
      <c r="BH922" s="77"/>
    </row>
    <row r="923" spans="1:60">
      <c r="A923" s="77" t="s">
        <v>428</v>
      </c>
      <c r="B923" s="77" t="s">
        <v>56</v>
      </c>
      <c r="C923" s="142" t="s">
        <v>4395</v>
      </c>
      <c r="D923" s="78">
        <v>44664</v>
      </c>
      <c r="E923" s="142">
        <v>114162</v>
      </c>
      <c r="F923" s="77" t="s">
        <v>2135</v>
      </c>
      <c r="G923" s="77" t="s">
        <v>2136</v>
      </c>
      <c r="H923" s="77" t="s">
        <v>2137</v>
      </c>
      <c r="I923" s="77" t="s">
        <v>2138</v>
      </c>
      <c r="J923" s="77" t="s">
        <v>110</v>
      </c>
      <c r="K923" s="77">
        <v>90248</v>
      </c>
      <c r="L923" s="142" t="s">
        <v>2159</v>
      </c>
      <c r="M923" s="142" t="s">
        <v>4396</v>
      </c>
      <c r="N923" s="77" t="s">
        <v>343</v>
      </c>
      <c r="O923" s="77" t="s">
        <v>299</v>
      </c>
      <c r="P923" s="77">
        <v>21075</v>
      </c>
      <c r="Q923" s="77" t="s">
        <v>1267</v>
      </c>
      <c r="R923" s="77"/>
      <c r="S923" s="77"/>
      <c r="T923" s="77"/>
      <c r="U923" s="142">
        <v>30376909</v>
      </c>
      <c r="V923" s="77">
        <v>14.75</v>
      </c>
      <c r="W923" s="142" t="s">
        <v>2267</v>
      </c>
      <c r="X923" s="77">
        <v>340</v>
      </c>
      <c r="Y923" s="142">
        <v>832</v>
      </c>
      <c r="Z923" s="142">
        <v>26</v>
      </c>
      <c r="AA923" s="89">
        <f t="shared" si="124"/>
        <v>0.28288000000000002</v>
      </c>
      <c r="AB923" s="142" t="s">
        <v>70</v>
      </c>
      <c r="AC923" s="78">
        <v>44712</v>
      </c>
      <c r="AD923" s="77"/>
      <c r="AE923" s="77" t="s">
        <v>2142</v>
      </c>
      <c r="AF923" s="77" t="str">
        <f t="shared" si="125"/>
        <v>CA4162041355T</v>
      </c>
      <c r="AG923" s="77">
        <f t="shared" si="126"/>
        <v>832</v>
      </c>
      <c r="AH923" s="77">
        <f t="shared" si="127"/>
        <v>26</v>
      </c>
      <c r="AI923" s="89">
        <f t="shared" si="128"/>
        <v>0.28288000000000002</v>
      </c>
      <c r="AJ923" s="77" t="s">
        <v>2143</v>
      </c>
      <c r="AK923" s="142" t="s">
        <v>4395</v>
      </c>
      <c r="AL923" s="573">
        <v>44694</v>
      </c>
      <c r="AM923" s="573">
        <v>44694</v>
      </c>
      <c r="AN923" s="573">
        <v>44699</v>
      </c>
      <c r="AO923" s="78">
        <v>44699</v>
      </c>
      <c r="AP923" s="78">
        <v>44699</v>
      </c>
      <c r="AQ923" s="142" t="s">
        <v>89</v>
      </c>
      <c r="AR923" s="142"/>
      <c r="AS923" s="142" t="s">
        <v>4395</v>
      </c>
      <c r="AT923" s="78"/>
      <c r="AU923" s="78"/>
      <c r="AV923" s="78"/>
      <c r="AW923" s="142" t="s">
        <v>1198</v>
      </c>
      <c r="AX923" s="77" t="s">
        <v>116</v>
      </c>
      <c r="AY923" s="576">
        <v>8158.5</v>
      </c>
      <c r="AZ923" s="576"/>
      <c r="BA923" s="576">
        <v>250</v>
      </c>
      <c r="BB923" s="576"/>
      <c r="BC923" s="576"/>
      <c r="BD923" s="576"/>
      <c r="BE923" s="77">
        <f t="shared" si="129"/>
        <v>21</v>
      </c>
      <c r="BF923" s="77">
        <f t="shared" si="122"/>
        <v>5</v>
      </c>
      <c r="BG923" s="77">
        <f t="shared" si="123"/>
        <v>2022</v>
      </c>
      <c r="BH923" s="89"/>
    </row>
    <row r="924" spans="1:60">
      <c r="A924" s="77" t="s">
        <v>428</v>
      </c>
      <c r="B924" s="77" t="s">
        <v>56</v>
      </c>
      <c r="C924" s="142" t="s">
        <v>4397</v>
      </c>
      <c r="D924" s="78">
        <v>44664</v>
      </c>
      <c r="E924" s="142">
        <v>116504</v>
      </c>
      <c r="F924" s="77" t="s">
        <v>2135</v>
      </c>
      <c r="G924" s="77" t="s">
        <v>2136</v>
      </c>
      <c r="H924" s="77" t="s">
        <v>2137</v>
      </c>
      <c r="I924" s="77" t="s">
        <v>2138</v>
      </c>
      <c r="J924" s="77" t="s">
        <v>110</v>
      </c>
      <c r="K924" s="77">
        <v>90248</v>
      </c>
      <c r="L924" s="142" t="s">
        <v>2159</v>
      </c>
      <c r="M924" s="142" t="s">
        <v>4396</v>
      </c>
      <c r="N924" s="77" t="s">
        <v>343</v>
      </c>
      <c r="O924" s="77" t="s">
        <v>299</v>
      </c>
      <c r="P924" s="77">
        <v>21075</v>
      </c>
      <c r="Q924" s="77" t="s">
        <v>1267</v>
      </c>
      <c r="R924" s="77"/>
      <c r="S924" s="77"/>
      <c r="T924" s="77"/>
      <c r="U924" s="142">
        <v>30376909</v>
      </c>
      <c r="V924" s="77">
        <v>14.75</v>
      </c>
      <c r="W924" s="142" t="s">
        <v>2267</v>
      </c>
      <c r="X924" s="77">
        <v>340</v>
      </c>
      <c r="Y924" s="142">
        <v>832</v>
      </c>
      <c r="Z924" s="142">
        <v>26</v>
      </c>
      <c r="AA924" s="89">
        <f t="shared" si="124"/>
        <v>0.28288000000000002</v>
      </c>
      <c r="AB924" s="142" t="s">
        <v>70</v>
      </c>
      <c r="AC924" s="78">
        <v>44712</v>
      </c>
      <c r="AD924" s="77"/>
      <c r="AE924" s="77" t="s">
        <v>2142</v>
      </c>
      <c r="AF924" s="77" t="str">
        <f t="shared" si="125"/>
        <v>CA4163041361T</v>
      </c>
      <c r="AG924" s="77">
        <f t="shared" si="126"/>
        <v>832</v>
      </c>
      <c r="AH924" s="77">
        <f t="shared" si="127"/>
        <v>26</v>
      </c>
      <c r="AI924" s="89">
        <f t="shared" si="128"/>
        <v>0.28288000000000002</v>
      </c>
      <c r="AJ924" s="77" t="s">
        <v>2143</v>
      </c>
      <c r="AK924" s="142" t="s">
        <v>4397</v>
      </c>
      <c r="AL924" s="573">
        <v>44694</v>
      </c>
      <c r="AM924" s="573">
        <v>44694</v>
      </c>
      <c r="AN924" s="573">
        <v>44699</v>
      </c>
      <c r="AO924" s="78">
        <v>44699</v>
      </c>
      <c r="AP924" s="78">
        <v>44699</v>
      </c>
      <c r="AQ924" s="142" t="s">
        <v>89</v>
      </c>
      <c r="AR924" s="142"/>
      <c r="AS924" s="142" t="s">
        <v>4397</v>
      </c>
      <c r="AT924" s="78"/>
      <c r="AU924" s="78"/>
      <c r="AV924" s="78"/>
      <c r="AW924" s="142" t="s">
        <v>1198</v>
      </c>
      <c r="AX924" s="77" t="s">
        <v>116</v>
      </c>
      <c r="AY924" s="576">
        <v>8158.5</v>
      </c>
      <c r="AZ924" s="576"/>
      <c r="BA924" s="576"/>
      <c r="BB924" s="576"/>
      <c r="BC924" s="576"/>
      <c r="BD924" s="576"/>
      <c r="BE924" s="77">
        <f t="shared" si="129"/>
        <v>21</v>
      </c>
      <c r="BF924" s="77">
        <f t="shared" si="122"/>
        <v>5</v>
      </c>
      <c r="BG924" s="77">
        <f t="shared" si="123"/>
        <v>2022</v>
      </c>
      <c r="BH924" s="89"/>
    </row>
    <row r="925" spans="1:60">
      <c r="A925" s="77" t="s">
        <v>428</v>
      </c>
      <c r="B925" s="77" t="s">
        <v>56</v>
      </c>
      <c r="C925" s="142" t="s">
        <v>4398</v>
      </c>
      <c r="D925" s="78">
        <v>44664</v>
      </c>
      <c r="E925" s="142">
        <v>116504</v>
      </c>
      <c r="F925" s="77" t="s">
        <v>2135</v>
      </c>
      <c r="G925" s="77" t="s">
        <v>2136</v>
      </c>
      <c r="H925" s="77" t="s">
        <v>2137</v>
      </c>
      <c r="I925" s="77" t="s">
        <v>2138</v>
      </c>
      <c r="J925" s="77" t="s">
        <v>110</v>
      </c>
      <c r="K925" s="77">
        <v>90248</v>
      </c>
      <c r="L925" s="142" t="s">
        <v>2159</v>
      </c>
      <c r="M925" s="142" t="s">
        <v>4396</v>
      </c>
      <c r="N925" s="77" t="s">
        <v>343</v>
      </c>
      <c r="O925" s="77" t="s">
        <v>299</v>
      </c>
      <c r="P925" s="77">
        <v>21075</v>
      </c>
      <c r="Q925" s="77" t="s">
        <v>1267</v>
      </c>
      <c r="R925" s="77"/>
      <c r="S925" s="77"/>
      <c r="T925" s="77"/>
      <c r="U925" s="142">
        <v>30376909</v>
      </c>
      <c r="V925" s="77">
        <v>14.75</v>
      </c>
      <c r="W925" s="142" t="s">
        <v>2267</v>
      </c>
      <c r="X925" s="77">
        <v>340</v>
      </c>
      <c r="Y925" s="142">
        <v>832</v>
      </c>
      <c r="Z925" s="142">
        <v>26</v>
      </c>
      <c r="AA925" s="89">
        <f t="shared" si="124"/>
        <v>0.28288000000000002</v>
      </c>
      <c r="AB925" s="142" t="s">
        <v>70</v>
      </c>
      <c r="AC925" s="78">
        <v>44712</v>
      </c>
      <c r="AD925" s="77"/>
      <c r="AE925" s="77" t="s">
        <v>2142</v>
      </c>
      <c r="AF925" s="77" t="str">
        <f t="shared" si="125"/>
        <v>CA4163041362T</v>
      </c>
      <c r="AG925" s="77">
        <f t="shared" si="126"/>
        <v>832</v>
      </c>
      <c r="AH925" s="77">
        <f t="shared" si="127"/>
        <v>26</v>
      </c>
      <c r="AI925" s="89">
        <f t="shared" si="128"/>
        <v>0.28288000000000002</v>
      </c>
      <c r="AJ925" s="77" t="s">
        <v>2143</v>
      </c>
      <c r="AK925" s="142" t="s">
        <v>4398</v>
      </c>
      <c r="AL925" s="573">
        <v>44694</v>
      </c>
      <c r="AM925" s="573">
        <v>44694</v>
      </c>
      <c r="AN925" s="573">
        <v>44699</v>
      </c>
      <c r="AO925" s="78">
        <v>44699</v>
      </c>
      <c r="AP925" s="78">
        <v>44699</v>
      </c>
      <c r="AQ925" s="142" t="s">
        <v>89</v>
      </c>
      <c r="AR925" s="142"/>
      <c r="AS925" s="142" t="s">
        <v>4398</v>
      </c>
      <c r="AT925" s="78"/>
      <c r="AU925" s="78"/>
      <c r="AV925" s="78"/>
      <c r="AW925" s="142" t="s">
        <v>1198</v>
      </c>
      <c r="AX925" s="77" t="s">
        <v>116</v>
      </c>
      <c r="AY925" s="576">
        <v>8158.5</v>
      </c>
      <c r="AZ925" s="576"/>
      <c r="BA925" s="576"/>
      <c r="BB925" s="576"/>
      <c r="BC925" s="576"/>
      <c r="BD925" s="576"/>
      <c r="BE925" s="77">
        <f t="shared" si="129"/>
        <v>21</v>
      </c>
      <c r="BF925" s="77">
        <f t="shared" si="122"/>
        <v>5</v>
      </c>
      <c r="BG925" s="77">
        <f t="shared" si="123"/>
        <v>2022</v>
      </c>
      <c r="BH925" s="89"/>
    </row>
    <row r="926" spans="1:60">
      <c r="A926" s="77" t="s">
        <v>55</v>
      </c>
      <c r="B926" s="77" t="s">
        <v>2132</v>
      </c>
      <c r="C926" s="77" t="s">
        <v>4399</v>
      </c>
      <c r="D926" s="78">
        <v>44685</v>
      </c>
      <c r="E926" s="77" t="s">
        <v>591</v>
      </c>
      <c r="F926" s="77" t="s">
        <v>2135</v>
      </c>
      <c r="G926" s="77" t="s">
        <v>2136</v>
      </c>
      <c r="H926" s="77" t="s">
        <v>2137</v>
      </c>
      <c r="I926" s="77" t="s">
        <v>2138</v>
      </c>
      <c r="J926" s="77" t="s">
        <v>110</v>
      </c>
      <c r="K926" s="77">
        <v>90248</v>
      </c>
      <c r="L926" s="77" t="s">
        <v>592</v>
      </c>
      <c r="M926" s="77" t="s">
        <v>593</v>
      </c>
      <c r="N926" s="77" t="s">
        <v>565</v>
      </c>
      <c r="O926" s="77" t="s">
        <v>110</v>
      </c>
      <c r="P926" s="77">
        <v>94544</v>
      </c>
      <c r="Q926" s="77" t="s">
        <v>1267</v>
      </c>
      <c r="R926" s="77" t="s">
        <v>594</v>
      </c>
      <c r="S926" s="77" t="s">
        <v>4400</v>
      </c>
      <c r="T926" s="77" t="s">
        <v>4401</v>
      </c>
      <c r="U926" s="77">
        <v>12005560</v>
      </c>
      <c r="V926" s="77">
        <v>18</v>
      </c>
      <c r="W926" s="77" t="s">
        <v>4402</v>
      </c>
      <c r="X926" s="77">
        <v>470</v>
      </c>
      <c r="Y926" s="77">
        <v>4</v>
      </c>
      <c r="Z926" s="77">
        <v>1</v>
      </c>
      <c r="AA926" s="89">
        <f t="shared" si="124"/>
        <v>1.8799999999999999E-3</v>
      </c>
      <c r="AB926" s="77" t="s">
        <v>88</v>
      </c>
      <c r="AC926" s="78">
        <v>44712</v>
      </c>
      <c r="AD926" s="77"/>
      <c r="AE926" s="77" t="s">
        <v>2142</v>
      </c>
      <c r="AF926" s="77" t="str">
        <f t="shared" si="125"/>
        <v>CA2022050411T</v>
      </c>
      <c r="AG926" s="77">
        <f t="shared" si="126"/>
        <v>4</v>
      </c>
      <c r="AH926" s="77">
        <f t="shared" si="127"/>
        <v>1</v>
      </c>
      <c r="AI926" s="89">
        <f t="shared" si="128"/>
        <v>1.8799999999999999E-3</v>
      </c>
      <c r="AJ926" s="77" t="s">
        <v>2143</v>
      </c>
      <c r="AK926" s="77" t="s">
        <v>4399</v>
      </c>
      <c r="AL926" s="573">
        <v>44697</v>
      </c>
      <c r="AM926" s="78">
        <v>44697</v>
      </c>
      <c r="AN926" s="573">
        <v>44699</v>
      </c>
      <c r="AO926" s="78">
        <v>44699</v>
      </c>
      <c r="AP926" s="78">
        <v>44699</v>
      </c>
      <c r="AQ926" s="77" t="s">
        <v>89</v>
      </c>
      <c r="AR926" s="77" t="s">
        <v>4403</v>
      </c>
      <c r="AS926" s="77" t="s">
        <v>4399</v>
      </c>
      <c r="AT926" s="78"/>
      <c r="AU926" s="78"/>
      <c r="AV926" s="78"/>
      <c r="AW926" s="77" t="s">
        <v>2156</v>
      </c>
      <c r="AX926" s="77" t="s">
        <v>116</v>
      </c>
      <c r="AY926" s="576">
        <v>348.1</v>
      </c>
      <c r="AZ926" s="576"/>
      <c r="BA926" s="576"/>
      <c r="BB926" s="576"/>
      <c r="BC926" s="576">
        <v>72</v>
      </c>
      <c r="BD926" s="576"/>
      <c r="BE926" s="77">
        <f t="shared" si="129"/>
        <v>21</v>
      </c>
      <c r="BF926" s="77">
        <f t="shared" si="122"/>
        <v>5</v>
      </c>
      <c r="BG926" s="77">
        <f t="shared" si="123"/>
        <v>2022</v>
      </c>
      <c r="BH926" s="89" t="s">
        <v>2845</v>
      </c>
    </row>
    <row r="927" spans="1:60">
      <c r="A927" s="77" t="s">
        <v>428</v>
      </c>
      <c r="B927" s="77" t="s">
        <v>230</v>
      </c>
      <c r="C927" s="77" t="s">
        <v>4404</v>
      </c>
      <c r="D927" s="78">
        <v>44690</v>
      </c>
      <c r="E927" s="77" t="s">
        <v>4159</v>
      </c>
      <c r="F927" s="77" t="s">
        <v>2135</v>
      </c>
      <c r="G927" s="77" t="s">
        <v>2147</v>
      </c>
      <c r="H927" s="77" t="s">
        <v>2148</v>
      </c>
      <c r="I927" s="77" t="s">
        <v>531</v>
      </c>
      <c r="J927" s="77" t="s">
        <v>110</v>
      </c>
      <c r="K927" s="77">
        <v>91761</v>
      </c>
      <c r="L927" s="77" t="s">
        <v>840</v>
      </c>
      <c r="M927" s="77" t="s">
        <v>4212</v>
      </c>
      <c r="N927" s="77" t="s">
        <v>204</v>
      </c>
      <c r="O927" s="77" t="s">
        <v>205</v>
      </c>
      <c r="P927" s="77">
        <v>85040</v>
      </c>
      <c r="Q927" s="77" t="s">
        <v>1267</v>
      </c>
      <c r="R927" s="77" t="s">
        <v>842</v>
      </c>
      <c r="S927" s="77"/>
      <c r="T927" s="77" t="s">
        <v>844</v>
      </c>
      <c r="U927" s="77">
        <v>30390455</v>
      </c>
      <c r="V927" s="77">
        <v>14.75</v>
      </c>
      <c r="W927" s="77" t="s">
        <v>163</v>
      </c>
      <c r="X927" s="77">
        <v>395</v>
      </c>
      <c r="Y927" s="77">
        <v>832</v>
      </c>
      <c r="Z927" s="77">
        <v>26</v>
      </c>
      <c r="AA927" s="89">
        <f t="shared" si="124"/>
        <v>0.32863999999999999</v>
      </c>
      <c r="AB927" s="77" t="s">
        <v>88</v>
      </c>
      <c r="AC927" s="78">
        <v>44712</v>
      </c>
      <c r="AD927" s="77"/>
      <c r="AE927" s="77" t="s">
        <v>2142</v>
      </c>
      <c r="AF927" s="77" t="str">
        <f t="shared" si="125"/>
        <v>CADP220509_9</v>
      </c>
      <c r="AG927" s="77">
        <f t="shared" si="126"/>
        <v>832</v>
      </c>
      <c r="AH927" s="77">
        <f t="shared" si="127"/>
        <v>26</v>
      </c>
      <c r="AI927" s="89">
        <f t="shared" si="128"/>
        <v>0.32863999999999999</v>
      </c>
      <c r="AJ927" s="77" t="s">
        <v>2143</v>
      </c>
      <c r="AK927" s="77" t="s">
        <v>4405</v>
      </c>
      <c r="AL927" s="78">
        <v>44698</v>
      </c>
      <c r="AM927" s="78">
        <v>44698</v>
      </c>
      <c r="AN927" s="78">
        <v>44699</v>
      </c>
      <c r="AO927" s="78">
        <v>44699</v>
      </c>
      <c r="AP927" s="78">
        <v>44699</v>
      </c>
      <c r="AQ927" s="77" t="s">
        <v>89</v>
      </c>
      <c r="AR927" s="77"/>
      <c r="AS927" s="77" t="s">
        <v>4405</v>
      </c>
      <c r="AT927" s="78"/>
      <c r="AU927" s="78"/>
      <c r="AV927" s="78"/>
      <c r="AW927" s="142" t="s">
        <v>1198</v>
      </c>
      <c r="AX927" s="77" t="s">
        <v>116</v>
      </c>
      <c r="AY927" s="576">
        <v>1607.2</v>
      </c>
      <c r="AZ927" s="576"/>
      <c r="BA927" s="576"/>
      <c r="BB927" s="576"/>
      <c r="BC927" s="576"/>
      <c r="BD927" s="576"/>
      <c r="BE927" s="77">
        <f t="shared" si="129"/>
        <v>21</v>
      </c>
      <c r="BF927" s="77">
        <f t="shared" si="122"/>
        <v>5</v>
      </c>
      <c r="BG927" s="77">
        <f t="shared" si="123"/>
        <v>2022</v>
      </c>
      <c r="BH927" s="77"/>
    </row>
    <row r="928" spans="1:60">
      <c r="A928" s="77" t="s">
        <v>428</v>
      </c>
      <c r="B928" s="77" t="s">
        <v>230</v>
      </c>
      <c r="C928" s="77" t="s">
        <v>4406</v>
      </c>
      <c r="D928" s="78">
        <v>44690</v>
      </c>
      <c r="E928" s="77" t="s">
        <v>4159</v>
      </c>
      <c r="F928" s="77" t="s">
        <v>2135</v>
      </c>
      <c r="G928" s="77" t="s">
        <v>2147</v>
      </c>
      <c r="H928" s="77" t="s">
        <v>2148</v>
      </c>
      <c r="I928" s="77" t="s">
        <v>531</v>
      </c>
      <c r="J928" s="77" t="s">
        <v>110</v>
      </c>
      <c r="K928" s="77">
        <v>91761</v>
      </c>
      <c r="L928" s="77" t="s">
        <v>840</v>
      </c>
      <c r="M928" s="77" t="s">
        <v>4212</v>
      </c>
      <c r="N928" s="77" t="s">
        <v>204</v>
      </c>
      <c r="O928" s="77" t="s">
        <v>205</v>
      </c>
      <c r="P928" s="77">
        <v>85040</v>
      </c>
      <c r="Q928" s="77" t="s">
        <v>1267</v>
      </c>
      <c r="R928" s="77" t="s">
        <v>842</v>
      </c>
      <c r="S928" s="77"/>
      <c r="T928" s="77" t="s">
        <v>844</v>
      </c>
      <c r="U928" s="77">
        <v>30390455</v>
      </c>
      <c r="V928" s="77">
        <v>14.75</v>
      </c>
      <c r="W928" s="77" t="s">
        <v>163</v>
      </c>
      <c r="X928" s="77">
        <v>395</v>
      </c>
      <c r="Y928" s="77">
        <v>832</v>
      </c>
      <c r="Z928" s="77">
        <v>26</v>
      </c>
      <c r="AA928" s="89">
        <f t="shared" si="124"/>
        <v>0.32863999999999999</v>
      </c>
      <c r="AB928" s="77" t="s">
        <v>88</v>
      </c>
      <c r="AC928" s="78">
        <v>44712</v>
      </c>
      <c r="AD928" s="77"/>
      <c r="AE928" s="77" t="s">
        <v>2142</v>
      </c>
      <c r="AF928" s="77" t="str">
        <f t="shared" si="125"/>
        <v>CADP220509_10</v>
      </c>
      <c r="AG928" s="77">
        <f t="shared" si="126"/>
        <v>832</v>
      </c>
      <c r="AH928" s="77">
        <f t="shared" si="127"/>
        <v>26</v>
      </c>
      <c r="AI928" s="89">
        <f t="shared" si="128"/>
        <v>0.32863999999999999</v>
      </c>
      <c r="AJ928" s="77" t="s">
        <v>2143</v>
      </c>
      <c r="AK928" s="77" t="s">
        <v>4407</v>
      </c>
      <c r="AL928" s="78">
        <v>44698</v>
      </c>
      <c r="AM928" s="78">
        <v>44698</v>
      </c>
      <c r="AN928" s="78">
        <v>44699</v>
      </c>
      <c r="AO928" s="78">
        <v>44699</v>
      </c>
      <c r="AP928" s="78">
        <v>44699</v>
      </c>
      <c r="AQ928" s="77" t="s">
        <v>89</v>
      </c>
      <c r="AR928" s="77"/>
      <c r="AS928" s="77" t="s">
        <v>4407</v>
      </c>
      <c r="AT928" s="78"/>
      <c r="AU928" s="78"/>
      <c r="AV928" s="78"/>
      <c r="AW928" s="142" t="s">
        <v>1198</v>
      </c>
      <c r="AX928" s="77" t="s">
        <v>116</v>
      </c>
      <c r="AY928" s="576">
        <v>1607.2</v>
      </c>
      <c r="AZ928" s="576"/>
      <c r="BA928" s="576"/>
      <c r="BB928" s="576"/>
      <c r="BC928" s="576"/>
      <c r="BD928" s="576"/>
      <c r="BE928" s="77">
        <f t="shared" si="129"/>
        <v>21</v>
      </c>
      <c r="BF928" s="77">
        <f t="shared" si="122"/>
        <v>5</v>
      </c>
      <c r="BG928" s="77">
        <f t="shared" si="123"/>
        <v>2022</v>
      </c>
      <c r="BH928" s="77"/>
    </row>
    <row r="929" spans="1:60">
      <c r="A929" s="77" t="s">
        <v>428</v>
      </c>
      <c r="B929" s="77" t="s">
        <v>2132</v>
      </c>
      <c r="C929" s="77" t="s">
        <v>4408</v>
      </c>
      <c r="D929" s="78">
        <v>44691</v>
      </c>
      <c r="E929" s="77">
        <v>1157</v>
      </c>
      <c r="F929" s="77" t="s">
        <v>2135</v>
      </c>
      <c r="G929" s="77" t="s">
        <v>2147</v>
      </c>
      <c r="H929" s="77" t="s">
        <v>2148</v>
      </c>
      <c r="I929" s="77" t="s">
        <v>531</v>
      </c>
      <c r="J929" s="77" t="s">
        <v>110</v>
      </c>
      <c r="K929" s="77">
        <v>91761</v>
      </c>
      <c r="L929" s="77" t="s">
        <v>4220</v>
      </c>
      <c r="M929" s="77" t="s">
        <v>4221</v>
      </c>
      <c r="N929" s="77" t="s">
        <v>204</v>
      </c>
      <c r="O929" s="77" t="s">
        <v>205</v>
      </c>
      <c r="P929" s="77">
        <v>85027</v>
      </c>
      <c r="Q929" s="77" t="s">
        <v>1267</v>
      </c>
      <c r="R929" s="77" t="s">
        <v>4222</v>
      </c>
      <c r="S929" s="77" t="s">
        <v>4223</v>
      </c>
      <c r="T929" s="77" t="s">
        <v>4224</v>
      </c>
      <c r="U929" s="77">
        <v>30390456</v>
      </c>
      <c r="V929" s="77">
        <v>14.75</v>
      </c>
      <c r="W929" s="77" t="s">
        <v>163</v>
      </c>
      <c r="X929" s="77">
        <v>400</v>
      </c>
      <c r="Y929" s="77">
        <v>832</v>
      </c>
      <c r="Z929" s="77">
        <v>26</v>
      </c>
      <c r="AA929" s="89">
        <f t="shared" si="124"/>
        <v>0.33279999999999998</v>
      </c>
      <c r="AB929" s="77" t="s">
        <v>88</v>
      </c>
      <c r="AC929" s="78">
        <v>44712</v>
      </c>
      <c r="AD929" s="77"/>
      <c r="AE929" s="77"/>
      <c r="AF929" s="77" t="str">
        <f t="shared" si="125"/>
        <v>CADP220510_4</v>
      </c>
      <c r="AG929" s="77">
        <f t="shared" si="126"/>
        <v>832</v>
      </c>
      <c r="AH929" s="77">
        <f t="shared" si="127"/>
        <v>26</v>
      </c>
      <c r="AI929" s="89">
        <f t="shared" si="128"/>
        <v>0.33279999999999998</v>
      </c>
      <c r="AJ929" s="77" t="s">
        <v>2143</v>
      </c>
      <c r="AK929" s="77" t="s">
        <v>4409</v>
      </c>
      <c r="AL929" s="78">
        <v>44698</v>
      </c>
      <c r="AM929" s="78">
        <v>44698</v>
      </c>
      <c r="AN929" s="78">
        <v>44699</v>
      </c>
      <c r="AO929" s="78">
        <v>44699</v>
      </c>
      <c r="AP929" s="78">
        <v>44699</v>
      </c>
      <c r="AQ929" s="77" t="s">
        <v>89</v>
      </c>
      <c r="AR929" s="77" t="s">
        <v>4226</v>
      </c>
      <c r="AS929" s="77" t="s">
        <v>4409</v>
      </c>
      <c r="AT929" s="78"/>
      <c r="AU929" s="78"/>
      <c r="AV929" s="78"/>
      <c r="AW929" s="142" t="s">
        <v>1198</v>
      </c>
      <c r="AX929" s="77" t="s">
        <v>116</v>
      </c>
      <c r="AY929" s="576">
        <v>1577.27</v>
      </c>
      <c r="AZ929" s="576"/>
      <c r="BA929" s="576"/>
      <c r="BB929" s="576"/>
      <c r="BC929" s="576"/>
      <c r="BD929" s="576"/>
      <c r="BE929" s="77">
        <f t="shared" si="129"/>
        <v>21</v>
      </c>
      <c r="BF929" s="77">
        <f t="shared" si="122"/>
        <v>5</v>
      </c>
      <c r="BG929" s="77">
        <f t="shared" si="123"/>
        <v>2022</v>
      </c>
      <c r="BH929" s="77"/>
    </row>
    <row r="930" spans="1:60">
      <c r="A930" s="77" t="s">
        <v>428</v>
      </c>
      <c r="B930" s="77" t="s">
        <v>2132</v>
      </c>
      <c r="C930" s="77" t="s">
        <v>4410</v>
      </c>
      <c r="D930" s="78">
        <v>44678</v>
      </c>
      <c r="E930" s="77" t="s">
        <v>4411</v>
      </c>
      <c r="F930" s="77" t="s">
        <v>2135</v>
      </c>
      <c r="G930" s="77" t="s">
        <v>2147</v>
      </c>
      <c r="H930" s="77" t="s">
        <v>2148</v>
      </c>
      <c r="I930" s="77" t="s">
        <v>531</v>
      </c>
      <c r="J930" s="77" t="s">
        <v>110</v>
      </c>
      <c r="K930" s="77">
        <v>91761</v>
      </c>
      <c r="L930" s="77" t="s">
        <v>3509</v>
      </c>
      <c r="M930" s="77" t="s">
        <v>4412</v>
      </c>
      <c r="N930" s="77" t="s">
        <v>4413</v>
      </c>
      <c r="O930" s="77" t="s">
        <v>110</v>
      </c>
      <c r="P930" s="77">
        <v>94587</v>
      </c>
      <c r="Q930" s="77" t="s">
        <v>1267</v>
      </c>
      <c r="R930" s="77"/>
      <c r="S930" s="77"/>
      <c r="T930" s="77"/>
      <c r="U930" s="77">
        <v>30390456</v>
      </c>
      <c r="V930" s="142">
        <v>14.75</v>
      </c>
      <c r="W930" s="77" t="s">
        <v>2552</v>
      </c>
      <c r="X930" s="77">
        <v>400</v>
      </c>
      <c r="Y930" s="77">
        <v>832</v>
      </c>
      <c r="Z930" s="77">
        <v>26</v>
      </c>
      <c r="AA930" s="89">
        <f t="shared" si="124"/>
        <v>0.33279999999999998</v>
      </c>
      <c r="AB930" s="77" t="s">
        <v>88</v>
      </c>
      <c r="AC930" s="78">
        <v>44712</v>
      </c>
      <c r="AD930" s="77" t="s">
        <v>4013</v>
      </c>
      <c r="AE930" s="77" t="s">
        <v>2142</v>
      </c>
      <c r="AF930" s="77" t="str">
        <f t="shared" si="125"/>
        <v>CA1439427138T</v>
      </c>
      <c r="AG930" s="77">
        <f t="shared" si="126"/>
        <v>832</v>
      </c>
      <c r="AH930" s="77">
        <f t="shared" si="127"/>
        <v>26</v>
      </c>
      <c r="AI930" s="89">
        <f t="shared" si="128"/>
        <v>0.33279999999999998</v>
      </c>
      <c r="AJ930" s="77" t="s">
        <v>2143</v>
      </c>
      <c r="AK930" s="77" t="s">
        <v>4410</v>
      </c>
      <c r="AL930" s="573">
        <v>44698</v>
      </c>
      <c r="AM930" s="78">
        <v>44698</v>
      </c>
      <c r="AN930" s="573">
        <v>44699</v>
      </c>
      <c r="AO930" s="78">
        <v>44699</v>
      </c>
      <c r="AP930" s="78">
        <v>44699</v>
      </c>
      <c r="AQ930" s="77" t="s">
        <v>89</v>
      </c>
      <c r="AR930" s="77" t="s">
        <v>4414</v>
      </c>
      <c r="AS930" s="77" t="s">
        <v>4410</v>
      </c>
      <c r="AT930" s="78"/>
      <c r="AU930" s="78"/>
      <c r="AV930" s="78"/>
      <c r="AW930" s="77" t="s">
        <v>1198</v>
      </c>
      <c r="AX930" s="77" t="s">
        <v>116</v>
      </c>
      <c r="AY930" s="576">
        <v>1919.32</v>
      </c>
      <c r="AZ930" s="576"/>
      <c r="BA930" s="576"/>
      <c r="BB930" s="576"/>
      <c r="BC930" s="576"/>
      <c r="BD930" s="576"/>
      <c r="BE930" s="77">
        <f t="shared" si="129"/>
        <v>21</v>
      </c>
      <c r="BF930" s="77">
        <f t="shared" si="122"/>
        <v>5</v>
      </c>
      <c r="BG930" s="77">
        <f t="shared" si="123"/>
        <v>2022</v>
      </c>
      <c r="BH930" s="89"/>
    </row>
    <row r="931" spans="1:60">
      <c r="A931" s="77" t="s">
        <v>428</v>
      </c>
      <c r="B931" s="77" t="s">
        <v>2132</v>
      </c>
      <c r="C931" s="77" t="s">
        <v>4415</v>
      </c>
      <c r="D931" s="78">
        <v>44678</v>
      </c>
      <c r="E931" s="77" t="s">
        <v>4411</v>
      </c>
      <c r="F931" s="77" t="s">
        <v>2135</v>
      </c>
      <c r="G931" s="77" t="s">
        <v>2147</v>
      </c>
      <c r="H931" s="77" t="s">
        <v>2148</v>
      </c>
      <c r="I931" s="77" t="s">
        <v>531</v>
      </c>
      <c r="J931" s="77" t="s">
        <v>110</v>
      </c>
      <c r="K931" s="77">
        <v>91761</v>
      </c>
      <c r="L931" s="77" t="s">
        <v>3509</v>
      </c>
      <c r="M931" s="77" t="s">
        <v>4412</v>
      </c>
      <c r="N931" s="77" t="s">
        <v>4413</v>
      </c>
      <c r="O931" s="77" t="s">
        <v>110</v>
      </c>
      <c r="P931" s="77">
        <v>94587</v>
      </c>
      <c r="Q931" s="77" t="s">
        <v>1267</v>
      </c>
      <c r="R931" s="77"/>
      <c r="S931" s="77"/>
      <c r="T931" s="77"/>
      <c r="U931" s="77">
        <v>30390456</v>
      </c>
      <c r="V931" s="142">
        <v>14.75</v>
      </c>
      <c r="W931" s="77" t="s">
        <v>2552</v>
      </c>
      <c r="X931" s="77">
        <v>400</v>
      </c>
      <c r="Y931" s="77">
        <v>832</v>
      </c>
      <c r="Z931" s="77">
        <v>26</v>
      </c>
      <c r="AA931" s="89">
        <f t="shared" si="124"/>
        <v>0.33279999999999998</v>
      </c>
      <c r="AB931" s="77" t="s">
        <v>88</v>
      </c>
      <c r="AC931" s="78">
        <v>44712</v>
      </c>
      <c r="AD931" s="77" t="s">
        <v>4013</v>
      </c>
      <c r="AE931" s="77" t="s">
        <v>2142</v>
      </c>
      <c r="AF931" s="77" t="str">
        <f t="shared" si="125"/>
        <v>CA1439427139T</v>
      </c>
      <c r="AG931" s="77">
        <f t="shared" si="126"/>
        <v>832</v>
      </c>
      <c r="AH931" s="77">
        <f t="shared" si="127"/>
        <v>26</v>
      </c>
      <c r="AI931" s="89">
        <f t="shared" si="128"/>
        <v>0.33279999999999998</v>
      </c>
      <c r="AJ931" s="77" t="s">
        <v>2143</v>
      </c>
      <c r="AK931" s="77" t="s">
        <v>4415</v>
      </c>
      <c r="AL931" s="573">
        <v>44698</v>
      </c>
      <c r="AM931" s="78">
        <v>44698</v>
      </c>
      <c r="AN931" s="573">
        <v>44699</v>
      </c>
      <c r="AO931" s="78">
        <v>44699</v>
      </c>
      <c r="AP931" s="78">
        <v>44699</v>
      </c>
      <c r="AQ931" s="77" t="s">
        <v>89</v>
      </c>
      <c r="AR931" s="77" t="s">
        <v>4414</v>
      </c>
      <c r="AS931" s="77" t="s">
        <v>4415</v>
      </c>
      <c r="AT931" s="78"/>
      <c r="AU931" s="78"/>
      <c r="AV931" s="78"/>
      <c r="AW931" s="77" t="s">
        <v>1198</v>
      </c>
      <c r="AX931" s="77" t="s">
        <v>116</v>
      </c>
      <c r="AY931" s="576">
        <v>1919.32</v>
      </c>
      <c r="AZ931" s="576"/>
      <c r="BA931" s="576"/>
      <c r="BB931" s="576"/>
      <c r="BC931" s="576"/>
      <c r="BD931" s="576"/>
      <c r="BE931" s="77">
        <f t="shared" si="129"/>
        <v>21</v>
      </c>
      <c r="BF931" s="77">
        <f t="shared" si="122"/>
        <v>5</v>
      </c>
      <c r="BG931" s="77">
        <f t="shared" si="123"/>
        <v>2022</v>
      </c>
      <c r="BH931" s="89"/>
    </row>
    <row r="932" spans="1:60">
      <c r="A932" s="77" t="s">
        <v>55</v>
      </c>
      <c r="B932" s="77" t="s">
        <v>56</v>
      </c>
      <c r="C932" s="77" t="s">
        <v>4416</v>
      </c>
      <c r="D932" s="78">
        <v>44692</v>
      </c>
      <c r="E932" s="309" t="s">
        <v>4417</v>
      </c>
      <c r="F932" s="77" t="s">
        <v>2135</v>
      </c>
      <c r="G932" s="77" t="s">
        <v>2147</v>
      </c>
      <c r="H932" s="77" t="s">
        <v>2148</v>
      </c>
      <c r="I932" s="77" t="s">
        <v>531</v>
      </c>
      <c r="J932" s="77" t="s">
        <v>110</v>
      </c>
      <c r="K932" s="77">
        <v>91761</v>
      </c>
      <c r="L932" s="77" t="s">
        <v>4418</v>
      </c>
      <c r="M932" s="77" t="s">
        <v>4419</v>
      </c>
      <c r="N932" s="77" t="s">
        <v>4420</v>
      </c>
      <c r="O932" s="77" t="s">
        <v>205</v>
      </c>
      <c r="P932" s="77">
        <v>85340</v>
      </c>
      <c r="Q932" s="77" t="s">
        <v>1267</v>
      </c>
      <c r="R932" s="77" t="s">
        <v>4421</v>
      </c>
      <c r="S932" s="77" t="s">
        <v>4422</v>
      </c>
      <c r="T932" s="77" t="s">
        <v>4423</v>
      </c>
      <c r="U932" s="77">
        <v>12005832</v>
      </c>
      <c r="V932" s="77">
        <v>0</v>
      </c>
      <c r="W932" s="77" t="s">
        <v>134</v>
      </c>
      <c r="X932" s="77">
        <v>480</v>
      </c>
      <c r="Y932" s="77">
        <v>600</v>
      </c>
      <c r="Z932" s="77">
        <v>20</v>
      </c>
      <c r="AA932" s="89">
        <f t="shared" si="124"/>
        <v>0.28799999999999998</v>
      </c>
      <c r="AB932" s="77" t="s">
        <v>70</v>
      </c>
      <c r="AC932" s="78">
        <v>44712</v>
      </c>
      <c r="AD932" s="77"/>
      <c r="AE932" s="544">
        <v>0.33333333333333331</v>
      </c>
      <c r="AF932" s="77" t="str">
        <f t="shared" si="125"/>
        <v>CADP220511_01</v>
      </c>
      <c r="AG932" s="77">
        <f t="shared" si="126"/>
        <v>600</v>
      </c>
      <c r="AH932" s="77">
        <f t="shared" si="127"/>
        <v>20</v>
      </c>
      <c r="AI932" s="89">
        <f t="shared" si="128"/>
        <v>0.28799999999999998</v>
      </c>
      <c r="AJ932" s="77" t="s">
        <v>2143</v>
      </c>
      <c r="AK932" s="77" t="s">
        <v>4424</v>
      </c>
      <c r="AL932" s="78">
        <v>44698</v>
      </c>
      <c r="AM932" s="78">
        <v>44698</v>
      </c>
      <c r="AN932" s="78">
        <v>44699</v>
      </c>
      <c r="AO932" s="78">
        <v>44699</v>
      </c>
      <c r="AP932" s="78">
        <v>44699</v>
      </c>
      <c r="AQ932" s="77" t="s">
        <v>89</v>
      </c>
      <c r="AR932" s="77"/>
      <c r="AS932" s="77" t="s">
        <v>4424</v>
      </c>
      <c r="AT932" s="78"/>
      <c r="AU932" s="78"/>
      <c r="AV932" s="78"/>
      <c r="AW932" s="142" t="s">
        <v>1198</v>
      </c>
      <c r="AX932" s="77" t="s">
        <v>116</v>
      </c>
      <c r="AY932" s="576">
        <v>1597.88</v>
      </c>
      <c r="AZ932" s="576"/>
      <c r="BA932" s="576"/>
      <c r="BB932" s="576"/>
      <c r="BC932" s="576"/>
      <c r="BD932" s="576"/>
      <c r="BE932" s="77">
        <f t="shared" si="129"/>
        <v>21</v>
      </c>
      <c r="BF932" s="77">
        <f t="shared" si="122"/>
        <v>5</v>
      </c>
      <c r="BG932" s="77">
        <f t="shared" si="123"/>
        <v>2022</v>
      </c>
      <c r="BH932" s="77"/>
    </row>
    <row r="933" spans="1:60">
      <c r="A933" s="77" t="s">
        <v>55</v>
      </c>
      <c r="B933" s="77" t="s">
        <v>56</v>
      </c>
      <c r="C933" s="77" t="s">
        <v>4425</v>
      </c>
      <c r="D933" s="78">
        <v>44692</v>
      </c>
      <c r="E933" s="309" t="s">
        <v>4417</v>
      </c>
      <c r="F933" s="77" t="s">
        <v>2135</v>
      </c>
      <c r="G933" s="77" t="s">
        <v>2147</v>
      </c>
      <c r="H933" s="77" t="s">
        <v>2148</v>
      </c>
      <c r="I933" s="77" t="s">
        <v>531</v>
      </c>
      <c r="J933" s="77" t="s">
        <v>110</v>
      </c>
      <c r="K933" s="77">
        <v>91761</v>
      </c>
      <c r="L933" s="77" t="s">
        <v>4418</v>
      </c>
      <c r="M933" s="77" t="s">
        <v>4419</v>
      </c>
      <c r="N933" s="77" t="s">
        <v>4420</v>
      </c>
      <c r="O933" s="77" t="s">
        <v>205</v>
      </c>
      <c r="P933" s="77">
        <v>85340</v>
      </c>
      <c r="Q933" s="77" t="s">
        <v>1267</v>
      </c>
      <c r="R933" s="77" t="s">
        <v>4421</v>
      </c>
      <c r="S933" s="77" t="s">
        <v>4422</v>
      </c>
      <c r="T933" s="77" t="s">
        <v>4423</v>
      </c>
      <c r="U933" s="77">
        <v>12005832</v>
      </c>
      <c r="V933" s="77">
        <v>0</v>
      </c>
      <c r="W933" s="77" t="s">
        <v>134</v>
      </c>
      <c r="X933" s="77">
        <v>480</v>
      </c>
      <c r="Y933" s="77">
        <v>600</v>
      </c>
      <c r="Z933" s="77">
        <v>20</v>
      </c>
      <c r="AA933" s="89">
        <f t="shared" si="124"/>
        <v>0.28799999999999998</v>
      </c>
      <c r="AB933" s="77" t="s">
        <v>70</v>
      </c>
      <c r="AC933" s="78">
        <v>44712</v>
      </c>
      <c r="AD933" s="77"/>
      <c r="AE933" s="544">
        <v>0.375</v>
      </c>
      <c r="AF933" s="77" t="str">
        <f t="shared" si="125"/>
        <v>CADP220511_02</v>
      </c>
      <c r="AG933" s="77">
        <f t="shared" si="126"/>
        <v>600</v>
      </c>
      <c r="AH933" s="77">
        <f t="shared" si="127"/>
        <v>20</v>
      </c>
      <c r="AI933" s="89">
        <f t="shared" si="128"/>
        <v>0.28799999999999998</v>
      </c>
      <c r="AJ933" s="77" t="s">
        <v>2143</v>
      </c>
      <c r="AK933" s="77" t="s">
        <v>4426</v>
      </c>
      <c r="AL933" s="78">
        <v>44698</v>
      </c>
      <c r="AM933" s="78">
        <v>44698</v>
      </c>
      <c r="AN933" s="78">
        <v>44699</v>
      </c>
      <c r="AO933" s="78">
        <v>44699</v>
      </c>
      <c r="AP933" s="78">
        <v>44699</v>
      </c>
      <c r="AQ933" s="77" t="s">
        <v>89</v>
      </c>
      <c r="AR933" s="77"/>
      <c r="AS933" s="77" t="s">
        <v>4426</v>
      </c>
      <c r="AT933" s="78"/>
      <c r="AU933" s="78"/>
      <c r="AV933" s="78"/>
      <c r="AW933" s="142" t="s">
        <v>1198</v>
      </c>
      <c r="AX933" s="77" t="s">
        <v>116</v>
      </c>
      <c r="AY933" s="576">
        <v>1597.88</v>
      </c>
      <c r="AZ933" s="576"/>
      <c r="BA933" s="576"/>
      <c r="BB933" s="576"/>
      <c r="BC933" s="576"/>
      <c r="BD933" s="576"/>
      <c r="BE933" s="77">
        <f t="shared" si="129"/>
        <v>21</v>
      </c>
      <c r="BF933" s="77">
        <f t="shared" si="122"/>
        <v>5</v>
      </c>
      <c r="BG933" s="77">
        <f t="shared" si="123"/>
        <v>2022</v>
      </c>
      <c r="BH933" s="77"/>
    </row>
    <row r="934" spans="1:60">
      <c r="A934" s="77" t="s">
        <v>55</v>
      </c>
      <c r="B934" s="77" t="s">
        <v>56</v>
      </c>
      <c r="C934" s="77" t="s">
        <v>4427</v>
      </c>
      <c r="D934" s="78">
        <v>44692</v>
      </c>
      <c r="E934" s="309" t="s">
        <v>4417</v>
      </c>
      <c r="F934" s="77" t="s">
        <v>2135</v>
      </c>
      <c r="G934" s="77" t="s">
        <v>2147</v>
      </c>
      <c r="H934" s="77" t="s">
        <v>2148</v>
      </c>
      <c r="I934" s="77" t="s">
        <v>531</v>
      </c>
      <c r="J934" s="77" t="s">
        <v>110</v>
      </c>
      <c r="K934" s="77">
        <v>91761</v>
      </c>
      <c r="L934" s="77" t="s">
        <v>4418</v>
      </c>
      <c r="M934" s="77" t="s">
        <v>4419</v>
      </c>
      <c r="N934" s="77" t="s">
        <v>4420</v>
      </c>
      <c r="O934" s="77" t="s">
        <v>205</v>
      </c>
      <c r="P934" s="77">
        <v>85340</v>
      </c>
      <c r="Q934" s="77" t="s">
        <v>1267</v>
      </c>
      <c r="R934" s="77" t="s">
        <v>4421</v>
      </c>
      <c r="S934" s="77" t="s">
        <v>4422</v>
      </c>
      <c r="T934" s="77" t="s">
        <v>4423</v>
      </c>
      <c r="U934" s="77">
        <v>12005832</v>
      </c>
      <c r="V934" s="77">
        <v>0</v>
      </c>
      <c r="W934" s="77" t="s">
        <v>134</v>
      </c>
      <c r="X934" s="77">
        <v>480</v>
      </c>
      <c r="Y934" s="77">
        <v>600</v>
      </c>
      <c r="Z934" s="77">
        <v>20</v>
      </c>
      <c r="AA934" s="89">
        <f t="shared" si="124"/>
        <v>0.28799999999999998</v>
      </c>
      <c r="AB934" s="77" t="s">
        <v>70</v>
      </c>
      <c r="AC934" s="78">
        <v>44712</v>
      </c>
      <c r="AD934" s="77"/>
      <c r="AE934" s="544">
        <v>0.41666666666666702</v>
      </c>
      <c r="AF934" s="77" t="str">
        <f t="shared" si="125"/>
        <v>CADP220511_03</v>
      </c>
      <c r="AG934" s="77">
        <f t="shared" si="126"/>
        <v>600</v>
      </c>
      <c r="AH934" s="77">
        <f t="shared" si="127"/>
        <v>20</v>
      </c>
      <c r="AI934" s="89">
        <f t="shared" si="128"/>
        <v>0.28799999999999998</v>
      </c>
      <c r="AJ934" s="77" t="s">
        <v>2143</v>
      </c>
      <c r="AK934" s="77" t="s">
        <v>4428</v>
      </c>
      <c r="AL934" s="78">
        <v>44698</v>
      </c>
      <c r="AM934" s="78">
        <v>44698</v>
      </c>
      <c r="AN934" s="78">
        <v>44699</v>
      </c>
      <c r="AO934" s="78">
        <v>44699</v>
      </c>
      <c r="AP934" s="78">
        <v>44699</v>
      </c>
      <c r="AQ934" s="77" t="s">
        <v>89</v>
      </c>
      <c r="AR934" s="77"/>
      <c r="AS934" s="77" t="s">
        <v>4428</v>
      </c>
      <c r="AT934" s="78"/>
      <c r="AU934" s="78"/>
      <c r="AV934" s="78"/>
      <c r="AW934" s="142" t="s">
        <v>1198</v>
      </c>
      <c r="AX934" s="77" t="s">
        <v>116</v>
      </c>
      <c r="AY934" s="576">
        <v>1597.88</v>
      </c>
      <c r="AZ934" s="576"/>
      <c r="BA934" s="576"/>
      <c r="BB934" s="576"/>
      <c r="BC934" s="576"/>
      <c r="BD934" s="576"/>
      <c r="BE934" s="77">
        <f t="shared" si="129"/>
        <v>21</v>
      </c>
      <c r="BF934" s="77">
        <f t="shared" si="122"/>
        <v>5</v>
      </c>
      <c r="BG934" s="77">
        <f t="shared" si="123"/>
        <v>2022</v>
      </c>
      <c r="BH934" s="77"/>
    </row>
    <row r="935" spans="1:60">
      <c r="A935" s="77" t="s">
        <v>55</v>
      </c>
      <c r="B935" s="77" t="s">
        <v>56</v>
      </c>
      <c r="C935" s="77" t="s">
        <v>4429</v>
      </c>
      <c r="D935" s="78">
        <v>44692</v>
      </c>
      <c r="E935" s="309" t="s">
        <v>4417</v>
      </c>
      <c r="F935" s="77" t="s">
        <v>2135</v>
      </c>
      <c r="G935" s="77" t="s">
        <v>2147</v>
      </c>
      <c r="H935" s="77" t="s">
        <v>2148</v>
      </c>
      <c r="I935" s="77" t="s">
        <v>531</v>
      </c>
      <c r="J935" s="77" t="s">
        <v>110</v>
      </c>
      <c r="K935" s="77">
        <v>91761</v>
      </c>
      <c r="L935" s="77" t="s">
        <v>4418</v>
      </c>
      <c r="M935" s="77" t="s">
        <v>4419</v>
      </c>
      <c r="N935" s="77" t="s">
        <v>4420</v>
      </c>
      <c r="O935" s="77" t="s">
        <v>205</v>
      </c>
      <c r="P935" s="77">
        <v>85340</v>
      </c>
      <c r="Q935" s="77" t="s">
        <v>1267</v>
      </c>
      <c r="R935" s="77" t="s">
        <v>4421</v>
      </c>
      <c r="S935" s="77" t="s">
        <v>4422</v>
      </c>
      <c r="T935" s="77" t="s">
        <v>4423</v>
      </c>
      <c r="U935" s="77">
        <v>12005832</v>
      </c>
      <c r="V935" s="77">
        <v>0</v>
      </c>
      <c r="W935" s="77" t="s">
        <v>134</v>
      </c>
      <c r="X935" s="77">
        <v>480</v>
      </c>
      <c r="Y935" s="77">
        <v>600</v>
      </c>
      <c r="Z935" s="77">
        <v>20</v>
      </c>
      <c r="AA935" s="89">
        <f t="shared" si="124"/>
        <v>0.28799999999999998</v>
      </c>
      <c r="AB935" s="77" t="s">
        <v>70</v>
      </c>
      <c r="AC935" s="78">
        <v>44712</v>
      </c>
      <c r="AD935" s="77"/>
      <c r="AE935" s="544">
        <v>0.45833333333333298</v>
      </c>
      <c r="AF935" s="77" t="str">
        <f t="shared" si="125"/>
        <v>CADP220511_04</v>
      </c>
      <c r="AG935" s="77">
        <f t="shared" si="126"/>
        <v>600</v>
      </c>
      <c r="AH935" s="77">
        <f t="shared" si="127"/>
        <v>20</v>
      </c>
      <c r="AI935" s="89">
        <f t="shared" si="128"/>
        <v>0.28799999999999998</v>
      </c>
      <c r="AJ935" s="77" t="s">
        <v>2143</v>
      </c>
      <c r="AK935" s="77" t="s">
        <v>4430</v>
      </c>
      <c r="AL935" s="78">
        <v>44698</v>
      </c>
      <c r="AM935" s="78">
        <v>44698</v>
      </c>
      <c r="AN935" s="78">
        <v>44699</v>
      </c>
      <c r="AO935" s="78">
        <v>44699</v>
      </c>
      <c r="AP935" s="78">
        <v>44699</v>
      </c>
      <c r="AQ935" s="77" t="s">
        <v>89</v>
      </c>
      <c r="AR935" s="77"/>
      <c r="AS935" s="77" t="s">
        <v>4430</v>
      </c>
      <c r="AT935" s="78"/>
      <c r="AU935" s="78"/>
      <c r="AV935" s="78"/>
      <c r="AW935" s="142" t="s">
        <v>1198</v>
      </c>
      <c r="AX935" s="77" t="s">
        <v>116</v>
      </c>
      <c r="AY935" s="576">
        <v>1597.88</v>
      </c>
      <c r="AZ935" s="576"/>
      <c r="BA935" s="576"/>
      <c r="BB935" s="576"/>
      <c r="BC935" s="576"/>
      <c r="BD935" s="576"/>
      <c r="BE935" s="77">
        <f t="shared" si="129"/>
        <v>21</v>
      </c>
      <c r="BF935" s="77">
        <f t="shared" si="122"/>
        <v>5</v>
      </c>
      <c r="BG935" s="77">
        <f t="shared" si="123"/>
        <v>2022</v>
      </c>
      <c r="BH935" s="77"/>
    </row>
    <row r="936" spans="1:60">
      <c r="A936" s="77" t="s">
        <v>55</v>
      </c>
      <c r="B936" s="77" t="s">
        <v>56</v>
      </c>
      <c r="C936" s="77" t="s">
        <v>4431</v>
      </c>
      <c r="D936" s="78">
        <v>44692</v>
      </c>
      <c r="E936" s="309" t="s">
        <v>4417</v>
      </c>
      <c r="F936" s="77" t="s">
        <v>2135</v>
      </c>
      <c r="G936" s="77" t="s">
        <v>2147</v>
      </c>
      <c r="H936" s="77" t="s">
        <v>2148</v>
      </c>
      <c r="I936" s="77" t="s">
        <v>531</v>
      </c>
      <c r="J936" s="77" t="s">
        <v>110</v>
      </c>
      <c r="K936" s="77">
        <v>91761</v>
      </c>
      <c r="L936" s="77" t="s">
        <v>4418</v>
      </c>
      <c r="M936" s="77" t="s">
        <v>4419</v>
      </c>
      <c r="N936" s="77" t="s">
        <v>4420</v>
      </c>
      <c r="O936" s="77" t="s">
        <v>205</v>
      </c>
      <c r="P936" s="77">
        <v>85340</v>
      </c>
      <c r="Q936" s="77" t="s">
        <v>1267</v>
      </c>
      <c r="R936" s="77" t="s">
        <v>4421</v>
      </c>
      <c r="S936" s="77" t="s">
        <v>4422</v>
      </c>
      <c r="T936" s="77" t="s">
        <v>4423</v>
      </c>
      <c r="U936" s="77">
        <v>12005832</v>
      </c>
      <c r="V936" s="77">
        <v>0</v>
      </c>
      <c r="W936" s="77" t="s">
        <v>134</v>
      </c>
      <c r="X936" s="77">
        <v>480</v>
      </c>
      <c r="Y936" s="77">
        <v>390</v>
      </c>
      <c r="Z936" s="77">
        <v>13</v>
      </c>
      <c r="AA936" s="89">
        <f t="shared" si="124"/>
        <v>0.18720000000000001</v>
      </c>
      <c r="AB936" s="77" t="s">
        <v>70</v>
      </c>
      <c r="AC936" s="78">
        <v>44712</v>
      </c>
      <c r="AD936" s="77"/>
      <c r="AE936" s="544">
        <v>0.5</v>
      </c>
      <c r="AF936" s="77" t="str">
        <f t="shared" si="125"/>
        <v>CADP220511_05</v>
      </c>
      <c r="AG936" s="77">
        <f t="shared" si="126"/>
        <v>390</v>
      </c>
      <c r="AH936" s="77">
        <f t="shared" si="127"/>
        <v>13</v>
      </c>
      <c r="AI936" s="89">
        <f t="shared" si="128"/>
        <v>0.18720000000000001</v>
      </c>
      <c r="AJ936" s="77" t="s">
        <v>2143</v>
      </c>
      <c r="AK936" s="77" t="s">
        <v>4432</v>
      </c>
      <c r="AL936" s="78">
        <v>44698</v>
      </c>
      <c r="AM936" s="78">
        <v>44698</v>
      </c>
      <c r="AN936" s="78">
        <v>44699</v>
      </c>
      <c r="AO936" s="78">
        <v>44699</v>
      </c>
      <c r="AP936" s="78">
        <v>44699</v>
      </c>
      <c r="AQ936" s="77" t="s">
        <v>89</v>
      </c>
      <c r="AR936" s="77"/>
      <c r="AS936" s="77" t="s">
        <v>4432</v>
      </c>
      <c r="AT936" s="78"/>
      <c r="AU936" s="78"/>
      <c r="AV936" s="78"/>
      <c r="AW936" s="142" t="s">
        <v>1198</v>
      </c>
      <c r="AX936" s="77" t="s">
        <v>116</v>
      </c>
      <c r="AY936" s="576">
        <v>1597.88</v>
      </c>
      <c r="AZ936" s="576"/>
      <c r="BA936" s="576"/>
      <c r="BB936" s="576"/>
      <c r="BC936" s="576"/>
      <c r="BD936" s="576"/>
      <c r="BE936" s="77">
        <f t="shared" si="129"/>
        <v>21</v>
      </c>
      <c r="BF936" s="77">
        <f t="shared" si="122"/>
        <v>5</v>
      </c>
      <c r="BG936" s="77">
        <f t="shared" si="123"/>
        <v>2022</v>
      </c>
      <c r="BH936" s="77"/>
    </row>
    <row r="937" spans="1:60">
      <c r="A937" s="77" t="s">
        <v>428</v>
      </c>
      <c r="B937" s="77" t="s">
        <v>230</v>
      </c>
      <c r="C937" s="77" t="s">
        <v>4433</v>
      </c>
      <c r="D937" s="78">
        <v>44694</v>
      </c>
      <c r="E937" s="77" t="s">
        <v>4434</v>
      </c>
      <c r="F937" s="77" t="s">
        <v>2135</v>
      </c>
      <c r="G937" s="77" t="s">
        <v>2136</v>
      </c>
      <c r="H937" s="77" t="s">
        <v>2137</v>
      </c>
      <c r="I937" s="77" t="s">
        <v>2138</v>
      </c>
      <c r="J937" s="77" t="s">
        <v>110</v>
      </c>
      <c r="K937" s="77">
        <v>90248</v>
      </c>
      <c r="L937" s="77" t="s">
        <v>525</v>
      </c>
      <c r="M937" s="77" t="s">
        <v>3951</v>
      </c>
      <c r="N937" s="77" t="s">
        <v>213</v>
      </c>
      <c r="O937" s="77" t="s">
        <v>205</v>
      </c>
      <c r="P937" s="77">
        <v>85210</v>
      </c>
      <c r="Q937" s="77" t="s">
        <v>1267</v>
      </c>
      <c r="R937" s="77" t="s">
        <v>1004</v>
      </c>
      <c r="S937" s="77"/>
      <c r="T937" s="77" t="s">
        <v>1006</v>
      </c>
      <c r="U937" s="77">
        <v>30390156</v>
      </c>
      <c r="V937" s="77">
        <v>14.75</v>
      </c>
      <c r="W937" s="77" t="s">
        <v>163</v>
      </c>
      <c r="X937" s="77">
        <v>400</v>
      </c>
      <c r="Y937" s="77">
        <v>832</v>
      </c>
      <c r="Z937" s="77">
        <v>26</v>
      </c>
      <c r="AA937" s="89">
        <f t="shared" si="124"/>
        <v>0.33279999999999998</v>
      </c>
      <c r="AB937" s="142" t="s">
        <v>70</v>
      </c>
      <c r="AC937" s="78">
        <v>44701</v>
      </c>
      <c r="AD937" s="77"/>
      <c r="AE937" s="77"/>
      <c r="AF937" s="77" t="str">
        <f t="shared" si="125"/>
        <v>CADP220513_09</v>
      </c>
      <c r="AG937" s="77">
        <f t="shared" si="126"/>
        <v>832</v>
      </c>
      <c r="AH937" s="77">
        <f t="shared" si="127"/>
        <v>26</v>
      </c>
      <c r="AI937" s="89">
        <f t="shared" si="128"/>
        <v>0.33279999999999998</v>
      </c>
      <c r="AJ937" s="77" t="s">
        <v>2143</v>
      </c>
      <c r="AK937" s="77" t="s">
        <v>4435</v>
      </c>
      <c r="AL937" s="78">
        <v>44698</v>
      </c>
      <c r="AM937" s="78">
        <v>44698</v>
      </c>
      <c r="AN937" s="78">
        <v>44699</v>
      </c>
      <c r="AO937" s="78">
        <v>44699</v>
      </c>
      <c r="AP937" s="78">
        <v>44699</v>
      </c>
      <c r="AQ937" s="77" t="s">
        <v>89</v>
      </c>
      <c r="AR937" s="77"/>
      <c r="AS937" s="77" t="s">
        <v>4435</v>
      </c>
      <c r="AT937" s="78"/>
      <c r="AU937" s="78"/>
      <c r="AV937" s="78"/>
      <c r="AW937" s="142" t="s">
        <v>1198</v>
      </c>
      <c r="AX937" s="77" t="s">
        <v>116</v>
      </c>
      <c r="AY937" s="576">
        <v>1596.2</v>
      </c>
      <c r="AZ937" s="576"/>
      <c r="BA937" s="576"/>
      <c r="BB937" s="576"/>
      <c r="BC937" s="576"/>
      <c r="BD937" s="576"/>
      <c r="BE937" s="77">
        <f t="shared" si="129"/>
        <v>21</v>
      </c>
      <c r="BF937" s="77">
        <f t="shared" si="122"/>
        <v>5</v>
      </c>
      <c r="BG937" s="77">
        <f t="shared" si="123"/>
        <v>2022</v>
      </c>
      <c r="BH937" s="89"/>
    </row>
    <row r="938" spans="1:60">
      <c r="A938" s="77" t="s">
        <v>428</v>
      </c>
      <c r="B938" s="77" t="s">
        <v>230</v>
      </c>
      <c r="C938" s="77" t="s">
        <v>4436</v>
      </c>
      <c r="D938" s="78">
        <v>44694</v>
      </c>
      <c r="E938" s="77" t="s">
        <v>4437</v>
      </c>
      <c r="F938" s="77" t="s">
        <v>2135</v>
      </c>
      <c r="G938" s="77" t="s">
        <v>2136</v>
      </c>
      <c r="H938" s="77" t="s">
        <v>2137</v>
      </c>
      <c r="I938" s="77" t="s">
        <v>2138</v>
      </c>
      <c r="J938" s="77" t="s">
        <v>110</v>
      </c>
      <c r="K938" s="77">
        <v>90248</v>
      </c>
      <c r="L938" s="77" t="s">
        <v>525</v>
      </c>
      <c r="M938" s="77" t="s">
        <v>4154</v>
      </c>
      <c r="N938" s="77" t="s">
        <v>527</v>
      </c>
      <c r="O938" s="77" t="s">
        <v>205</v>
      </c>
      <c r="P938" s="77">
        <v>85714</v>
      </c>
      <c r="Q938" s="77" t="s">
        <v>1267</v>
      </c>
      <c r="R938" s="77" t="s">
        <v>1004</v>
      </c>
      <c r="S938" s="77"/>
      <c r="T938" s="77" t="s">
        <v>1006</v>
      </c>
      <c r="U938" s="77">
        <v>30390456</v>
      </c>
      <c r="V938" s="77">
        <v>14.75</v>
      </c>
      <c r="W938" s="77" t="s">
        <v>163</v>
      </c>
      <c r="X938" s="77">
        <v>400</v>
      </c>
      <c r="Y938" s="77">
        <v>416</v>
      </c>
      <c r="Z938" s="77">
        <v>13</v>
      </c>
      <c r="AA938" s="89">
        <f t="shared" si="124"/>
        <v>0.16639999999999999</v>
      </c>
      <c r="AB938" s="142" t="s">
        <v>70</v>
      </c>
      <c r="AC938" s="78">
        <v>44701</v>
      </c>
      <c r="AD938" s="77"/>
      <c r="AE938" s="77"/>
      <c r="AF938" s="77" t="str">
        <f t="shared" si="125"/>
        <v>CADP220513_12</v>
      </c>
      <c r="AG938" s="77">
        <f t="shared" si="126"/>
        <v>416</v>
      </c>
      <c r="AH938" s="77">
        <f t="shared" si="127"/>
        <v>13</v>
      </c>
      <c r="AI938" s="89">
        <f t="shared" si="128"/>
        <v>0.16639999999999999</v>
      </c>
      <c r="AJ938" s="77" t="s">
        <v>2143</v>
      </c>
      <c r="AK938" s="77" t="s">
        <v>4438</v>
      </c>
      <c r="AL938" s="78">
        <v>44698</v>
      </c>
      <c r="AM938" s="78">
        <v>44698</v>
      </c>
      <c r="AN938" s="78">
        <v>44699</v>
      </c>
      <c r="AO938" s="78">
        <v>44699</v>
      </c>
      <c r="AP938" s="78">
        <v>44699</v>
      </c>
      <c r="AQ938" s="77" t="s">
        <v>89</v>
      </c>
      <c r="AR938" s="77"/>
      <c r="AS938" s="77" t="s">
        <v>4438</v>
      </c>
      <c r="AT938" s="78"/>
      <c r="AU938" s="78"/>
      <c r="AV938" s="78"/>
      <c r="AW938" s="142" t="s">
        <v>1198</v>
      </c>
      <c r="AX938" s="77" t="s">
        <v>116</v>
      </c>
      <c r="AY938" s="576">
        <v>2105.6</v>
      </c>
      <c r="AZ938" s="576"/>
      <c r="BA938" s="576"/>
      <c r="BB938" s="576"/>
      <c r="BC938" s="576"/>
      <c r="BD938" s="576"/>
      <c r="BE938" s="77">
        <f t="shared" si="129"/>
        <v>21</v>
      </c>
      <c r="BF938" s="77">
        <f t="shared" si="122"/>
        <v>5</v>
      </c>
      <c r="BG938" s="77">
        <f t="shared" si="123"/>
        <v>2022</v>
      </c>
      <c r="BH938" s="89"/>
    </row>
    <row r="939" spans="1:60">
      <c r="A939" s="77" t="s">
        <v>428</v>
      </c>
      <c r="B939" s="77" t="s">
        <v>230</v>
      </c>
      <c r="C939" s="77" t="s">
        <v>4439</v>
      </c>
      <c r="D939" s="78">
        <v>44694</v>
      </c>
      <c r="E939" s="77" t="s">
        <v>4440</v>
      </c>
      <c r="F939" s="77" t="s">
        <v>2135</v>
      </c>
      <c r="G939" s="77" t="s">
        <v>2136</v>
      </c>
      <c r="H939" s="77" t="s">
        <v>2137</v>
      </c>
      <c r="I939" s="77" t="s">
        <v>2138</v>
      </c>
      <c r="J939" s="77" t="s">
        <v>110</v>
      </c>
      <c r="K939" s="77">
        <v>90248</v>
      </c>
      <c r="L939" s="77" t="s">
        <v>525</v>
      </c>
      <c r="M939" s="77" t="s">
        <v>4021</v>
      </c>
      <c r="N939" s="77" t="s">
        <v>4022</v>
      </c>
      <c r="O939" s="77" t="s">
        <v>205</v>
      </c>
      <c r="P939" s="77">
        <v>85365</v>
      </c>
      <c r="Q939" s="77" t="s">
        <v>1267</v>
      </c>
      <c r="R939" s="77" t="s">
        <v>1004</v>
      </c>
      <c r="S939" s="77"/>
      <c r="T939" s="77" t="s">
        <v>1006</v>
      </c>
      <c r="U939" s="77">
        <v>30390456</v>
      </c>
      <c r="V939" s="77">
        <v>14.75</v>
      </c>
      <c r="W939" s="77" t="s">
        <v>163</v>
      </c>
      <c r="X939" s="77">
        <v>400</v>
      </c>
      <c r="Y939" s="77">
        <v>416</v>
      </c>
      <c r="Z939" s="77">
        <v>13</v>
      </c>
      <c r="AA939" s="89">
        <f t="shared" si="124"/>
        <v>0.16639999999999999</v>
      </c>
      <c r="AB939" s="142" t="s">
        <v>70</v>
      </c>
      <c r="AC939" s="78">
        <v>44701</v>
      </c>
      <c r="AD939" s="77"/>
      <c r="AE939" s="77"/>
      <c r="AF939" s="77" t="str">
        <f t="shared" si="125"/>
        <v>CADP220513_15</v>
      </c>
      <c r="AG939" s="77">
        <f t="shared" si="126"/>
        <v>416</v>
      </c>
      <c r="AH939" s="77">
        <f t="shared" si="127"/>
        <v>13</v>
      </c>
      <c r="AI939" s="89">
        <f t="shared" si="128"/>
        <v>0.16639999999999999</v>
      </c>
      <c r="AJ939" s="77" t="s">
        <v>2143</v>
      </c>
      <c r="AK939" s="77" t="s">
        <v>4441</v>
      </c>
      <c r="AL939" s="78">
        <v>44698</v>
      </c>
      <c r="AM939" s="78">
        <v>44698</v>
      </c>
      <c r="AN939" s="78">
        <v>44699</v>
      </c>
      <c r="AO939" s="78">
        <v>44699</v>
      </c>
      <c r="AP939" s="78">
        <v>44699</v>
      </c>
      <c r="AQ939" s="77" t="s">
        <v>89</v>
      </c>
      <c r="AR939" s="77"/>
      <c r="AS939" s="77" t="s">
        <v>4441</v>
      </c>
      <c r="AT939" s="78"/>
      <c r="AU939" s="78"/>
      <c r="AV939" s="78"/>
      <c r="AW939" s="142" t="s">
        <v>1198</v>
      </c>
      <c r="AX939" s="77" t="s">
        <v>116</v>
      </c>
      <c r="AY939" s="576">
        <v>1596.2</v>
      </c>
      <c r="AZ939" s="576"/>
      <c r="BA939" s="576"/>
      <c r="BB939" s="576"/>
      <c r="BC939" s="576"/>
      <c r="BD939" s="576"/>
      <c r="BE939" s="77">
        <f t="shared" si="129"/>
        <v>21</v>
      </c>
      <c r="BF939" s="77">
        <f t="shared" si="122"/>
        <v>5</v>
      </c>
      <c r="BG939" s="77">
        <f t="shared" si="123"/>
        <v>2022</v>
      </c>
      <c r="BH939" s="89"/>
    </row>
    <row r="940" spans="1:60">
      <c r="A940" s="77" t="s">
        <v>428</v>
      </c>
      <c r="B940" s="77" t="s">
        <v>230</v>
      </c>
      <c r="C940" s="77" t="s">
        <v>4442</v>
      </c>
      <c r="D940" s="78">
        <v>44690</v>
      </c>
      <c r="E940" s="77" t="s">
        <v>4443</v>
      </c>
      <c r="F940" s="77" t="s">
        <v>2135</v>
      </c>
      <c r="G940" s="77" t="s">
        <v>2136</v>
      </c>
      <c r="H940" s="77" t="s">
        <v>2137</v>
      </c>
      <c r="I940" s="77" t="s">
        <v>2138</v>
      </c>
      <c r="J940" s="77" t="s">
        <v>110</v>
      </c>
      <c r="K940" s="77">
        <v>90248</v>
      </c>
      <c r="L940" s="77" t="s">
        <v>2460</v>
      </c>
      <c r="M940" s="77" t="s">
        <v>4444</v>
      </c>
      <c r="N940" s="77" t="s">
        <v>3997</v>
      </c>
      <c r="O940" s="77" t="s">
        <v>3998</v>
      </c>
      <c r="P940" s="77">
        <v>87107</v>
      </c>
      <c r="Q940" s="77" t="s">
        <v>1267</v>
      </c>
      <c r="R940" s="77" t="s">
        <v>4445</v>
      </c>
      <c r="S940" s="77"/>
      <c r="T940" s="77" t="s">
        <v>4446</v>
      </c>
      <c r="U940" s="77">
        <v>30390456</v>
      </c>
      <c r="V940" s="89">
        <v>14.75</v>
      </c>
      <c r="W940" s="77" t="s">
        <v>163</v>
      </c>
      <c r="X940" s="77">
        <v>400</v>
      </c>
      <c r="Y940" s="77">
        <v>768</v>
      </c>
      <c r="Z940" s="77">
        <v>24</v>
      </c>
      <c r="AA940" s="89">
        <f t="shared" si="124"/>
        <v>0.30719999999999997</v>
      </c>
      <c r="AB940" s="77" t="s">
        <v>88</v>
      </c>
      <c r="AC940" s="78">
        <v>44712</v>
      </c>
      <c r="AD940" s="77"/>
      <c r="AE940" s="77" t="s">
        <v>4447</v>
      </c>
      <c r="AF940" s="77" t="str">
        <f t="shared" si="125"/>
        <v>CADP220509_15</v>
      </c>
      <c r="AG940" s="77">
        <f t="shared" si="126"/>
        <v>768</v>
      </c>
      <c r="AH940" s="77">
        <f t="shared" si="127"/>
        <v>24</v>
      </c>
      <c r="AI940" s="89">
        <f t="shared" si="128"/>
        <v>0.30719999999999997</v>
      </c>
      <c r="AJ940" s="77" t="s">
        <v>2143</v>
      </c>
      <c r="AK940" s="77" t="s">
        <v>4448</v>
      </c>
      <c r="AL940" s="78">
        <v>44697</v>
      </c>
      <c r="AM940" s="78">
        <v>44699</v>
      </c>
      <c r="AN940" s="78">
        <v>44699</v>
      </c>
      <c r="AO940" s="78">
        <v>44699</v>
      </c>
      <c r="AP940" s="78">
        <v>44699</v>
      </c>
      <c r="AQ940" s="77" t="s">
        <v>89</v>
      </c>
      <c r="AR940" s="77"/>
      <c r="AS940" s="77" t="s">
        <v>4448</v>
      </c>
      <c r="AT940" s="78"/>
      <c r="AU940" s="78"/>
      <c r="AV940" s="78"/>
      <c r="AW940" s="142" t="s">
        <v>1198</v>
      </c>
      <c r="AX940" s="77" t="s">
        <v>116</v>
      </c>
      <c r="AY940" s="576">
        <v>3640</v>
      </c>
      <c r="AZ940" s="576"/>
      <c r="BA940" s="576"/>
      <c r="BB940" s="576"/>
      <c r="BC940" s="576"/>
      <c r="BD940" s="576"/>
      <c r="BE940" s="77">
        <f t="shared" si="129"/>
        <v>21</v>
      </c>
      <c r="BF940" s="77">
        <f t="shared" si="122"/>
        <v>5</v>
      </c>
      <c r="BG940" s="77">
        <f t="shared" si="123"/>
        <v>2022</v>
      </c>
      <c r="BH940" s="77"/>
    </row>
    <row r="941" spans="1:60">
      <c r="A941" s="77" t="s">
        <v>428</v>
      </c>
      <c r="B941" s="77" t="s">
        <v>2132</v>
      </c>
      <c r="C941" s="77" t="s">
        <v>4449</v>
      </c>
      <c r="D941" s="78">
        <v>44685</v>
      </c>
      <c r="E941" s="77" t="s">
        <v>4450</v>
      </c>
      <c r="F941" s="77" t="s">
        <v>2135</v>
      </c>
      <c r="G941" s="77" t="s">
        <v>3267</v>
      </c>
      <c r="H941" s="77" t="s">
        <v>3268</v>
      </c>
      <c r="I941" s="77" t="s">
        <v>2686</v>
      </c>
      <c r="J941" s="77" t="s">
        <v>110</v>
      </c>
      <c r="K941" s="77">
        <v>92833</v>
      </c>
      <c r="L941" s="77" t="s">
        <v>2803</v>
      </c>
      <c r="M941" s="77" t="s">
        <v>4063</v>
      </c>
      <c r="N941" s="77" t="s">
        <v>4064</v>
      </c>
      <c r="O941" s="77" t="s">
        <v>4056</v>
      </c>
      <c r="P941" s="77">
        <v>98032</v>
      </c>
      <c r="Q941" s="77" t="s">
        <v>1267</v>
      </c>
      <c r="R941" s="77" t="s">
        <v>4451</v>
      </c>
      <c r="S941" s="77"/>
      <c r="T941" s="77" t="s">
        <v>4452</v>
      </c>
      <c r="U941" s="77">
        <v>30390456</v>
      </c>
      <c r="V941" s="77">
        <v>14.75</v>
      </c>
      <c r="W941" s="77" t="s">
        <v>2552</v>
      </c>
      <c r="X941" s="77">
        <v>400</v>
      </c>
      <c r="Y941" s="77">
        <v>768</v>
      </c>
      <c r="Z941" s="77">
        <v>24</v>
      </c>
      <c r="AA941" s="89">
        <f t="shared" si="124"/>
        <v>0.30719999999999997</v>
      </c>
      <c r="AB941" s="77" t="s">
        <v>88</v>
      </c>
      <c r="AC941" s="78">
        <v>44712</v>
      </c>
      <c r="AD941" s="77"/>
      <c r="AE941" s="77" t="s">
        <v>4344</v>
      </c>
      <c r="AF941" s="77" t="str">
        <f t="shared" si="125"/>
        <v>CA4142050412T</v>
      </c>
      <c r="AG941" s="77">
        <f t="shared" si="126"/>
        <v>768</v>
      </c>
      <c r="AH941" s="77">
        <f t="shared" si="127"/>
        <v>24</v>
      </c>
      <c r="AI941" s="89">
        <f t="shared" si="128"/>
        <v>0.30719999999999997</v>
      </c>
      <c r="AJ941" s="77" t="s">
        <v>2143</v>
      </c>
      <c r="AK941" s="77" t="s">
        <v>4449</v>
      </c>
      <c r="AL941" s="573">
        <v>44697</v>
      </c>
      <c r="AM941" s="573">
        <v>44697</v>
      </c>
      <c r="AN941" s="573">
        <v>44699</v>
      </c>
      <c r="AO941" s="78">
        <v>44699</v>
      </c>
      <c r="AP941" s="78">
        <v>44699</v>
      </c>
      <c r="AQ941" s="77" t="s">
        <v>89</v>
      </c>
      <c r="AR941" s="77" t="s">
        <v>4453</v>
      </c>
      <c r="AS941" s="77" t="s">
        <v>4449</v>
      </c>
      <c r="AT941" s="78"/>
      <c r="AU941" s="78"/>
      <c r="AV941" s="78"/>
      <c r="AW941" s="77" t="s">
        <v>1198</v>
      </c>
      <c r="AX941" s="77" t="s">
        <v>116</v>
      </c>
      <c r="AY941" s="576">
        <v>4312</v>
      </c>
      <c r="AZ941" s="576"/>
      <c r="BA941" s="576"/>
      <c r="BB941" s="576"/>
      <c r="BC941" s="576"/>
      <c r="BD941" s="576"/>
      <c r="BE941" s="77">
        <f t="shared" si="129"/>
        <v>21</v>
      </c>
      <c r="BF941" s="77">
        <f t="shared" si="122"/>
        <v>5</v>
      </c>
      <c r="BG941" s="77">
        <f t="shared" si="123"/>
        <v>2022</v>
      </c>
      <c r="BH941" s="89"/>
    </row>
    <row r="942" spans="1:60">
      <c r="A942" s="77" t="s">
        <v>428</v>
      </c>
      <c r="B942" s="77" t="s">
        <v>230</v>
      </c>
      <c r="C942" s="77" t="s">
        <v>4454</v>
      </c>
      <c r="D942" s="78">
        <v>44693</v>
      </c>
      <c r="E942" s="77" t="s">
        <v>4455</v>
      </c>
      <c r="F942" s="77" t="s">
        <v>2135</v>
      </c>
      <c r="G942" s="77" t="s">
        <v>2136</v>
      </c>
      <c r="H942" s="77" t="s">
        <v>2137</v>
      </c>
      <c r="I942" s="77" t="s">
        <v>2138</v>
      </c>
      <c r="J942" s="77" t="s">
        <v>110</v>
      </c>
      <c r="K942" s="77">
        <v>90248</v>
      </c>
      <c r="L942" s="77" t="s">
        <v>2719</v>
      </c>
      <c r="M942" s="77" t="s">
        <v>4456</v>
      </c>
      <c r="N942" s="77" t="s">
        <v>2004</v>
      </c>
      <c r="O942" s="77" t="s">
        <v>445</v>
      </c>
      <c r="P942" s="77">
        <v>77494</v>
      </c>
      <c r="Q942" s="77" t="s">
        <v>1267</v>
      </c>
      <c r="R942" s="77" t="s">
        <v>4457</v>
      </c>
      <c r="S942" s="77"/>
      <c r="T942" s="77" t="s">
        <v>4458</v>
      </c>
      <c r="U942" s="77">
        <v>30390456</v>
      </c>
      <c r="V942" s="77">
        <v>14.75</v>
      </c>
      <c r="W942" s="77" t="s">
        <v>163</v>
      </c>
      <c r="X942" s="77">
        <v>400</v>
      </c>
      <c r="Y942" s="77">
        <v>768</v>
      </c>
      <c r="Z942" s="77">
        <v>24</v>
      </c>
      <c r="AA942" s="89">
        <f t="shared" si="124"/>
        <v>0.30719999999999997</v>
      </c>
      <c r="AB942" s="77" t="s">
        <v>88</v>
      </c>
      <c r="AC942" s="78">
        <v>44712</v>
      </c>
      <c r="AD942" s="77"/>
      <c r="AE942" s="77" t="s">
        <v>4459</v>
      </c>
      <c r="AF942" s="77" t="str">
        <f t="shared" si="125"/>
        <v>CADP220512_06</v>
      </c>
      <c r="AG942" s="77">
        <f t="shared" si="126"/>
        <v>768</v>
      </c>
      <c r="AH942" s="77">
        <f t="shared" si="127"/>
        <v>24</v>
      </c>
      <c r="AI942" s="89">
        <f t="shared" si="128"/>
        <v>0.30719999999999997</v>
      </c>
      <c r="AJ942" s="77" t="s">
        <v>2143</v>
      </c>
      <c r="AK942" s="77" t="s">
        <v>4460</v>
      </c>
      <c r="AL942" s="78">
        <v>44697</v>
      </c>
      <c r="AM942" s="78">
        <v>44697</v>
      </c>
      <c r="AN942" s="78">
        <v>44699</v>
      </c>
      <c r="AO942" s="78">
        <v>44699</v>
      </c>
      <c r="AP942" s="78">
        <v>44699</v>
      </c>
      <c r="AQ942" s="77" t="s">
        <v>89</v>
      </c>
      <c r="AR942" s="77"/>
      <c r="AS942" s="77" t="s">
        <v>4460</v>
      </c>
      <c r="AT942" s="78"/>
      <c r="AU942" s="78"/>
      <c r="AV942" s="78"/>
      <c r="AW942" s="142" t="s">
        <v>1198</v>
      </c>
      <c r="AX942" s="77" t="s">
        <v>116</v>
      </c>
      <c r="AY942" s="576">
        <v>4427.5</v>
      </c>
      <c r="AZ942" s="576"/>
      <c r="BA942" s="576"/>
      <c r="BB942" s="576"/>
      <c r="BC942" s="576"/>
      <c r="BD942" s="576"/>
      <c r="BE942" s="77">
        <f t="shared" si="129"/>
        <v>21</v>
      </c>
      <c r="BF942" s="77">
        <f t="shared" si="122"/>
        <v>5</v>
      </c>
      <c r="BG942" s="77">
        <f t="shared" si="123"/>
        <v>2022</v>
      </c>
      <c r="BH942" s="89"/>
    </row>
    <row r="943" spans="1:60">
      <c r="A943" s="77" t="s">
        <v>428</v>
      </c>
      <c r="B943" s="77" t="s">
        <v>2132</v>
      </c>
      <c r="C943" s="77" t="s">
        <v>4461</v>
      </c>
      <c r="D943" s="78">
        <v>44685</v>
      </c>
      <c r="E943" s="77" t="s">
        <v>4392</v>
      </c>
      <c r="F943" s="77" t="s">
        <v>2135</v>
      </c>
      <c r="G943" s="77" t="s">
        <v>2147</v>
      </c>
      <c r="H943" s="77" t="s">
        <v>2148</v>
      </c>
      <c r="I943" s="77" t="s">
        <v>531</v>
      </c>
      <c r="J943" s="77" t="s">
        <v>110</v>
      </c>
      <c r="K943" s="77">
        <v>91761</v>
      </c>
      <c r="L943" s="77" t="s">
        <v>2209</v>
      </c>
      <c r="M943" s="77" t="s">
        <v>4041</v>
      </c>
      <c r="N943" s="77" t="s">
        <v>3969</v>
      </c>
      <c r="O943" s="77" t="s">
        <v>110</v>
      </c>
      <c r="P943" s="77">
        <v>92507</v>
      </c>
      <c r="Q943" s="77" t="s">
        <v>1267</v>
      </c>
      <c r="R943" s="77" t="s">
        <v>4042</v>
      </c>
      <c r="S943" s="77"/>
      <c r="T943" s="77" t="s">
        <v>4043</v>
      </c>
      <c r="U943" s="77">
        <v>30390456</v>
      </c>
      <c r="V943" s="77">
        <v>14.75</v>
      </c>
      <c r="W943" s="77" t="s">
        <v>2552</v>
      </c>
      <c r="X943" s="77">
        <v>400</v>
      </c>
      <c r="Y943" s="77">
        <v>832</v>
      </c>
      <c r="Z943" s="77">
        <v>26</v>
      </c>
      <c r="AA943" s="89">
        <f t="shared" si="124"/>
        <v>0.33279999999999998</v>
      </c>
      <c r="AB943" s="77" t="s">
        <v>88</v>
      </c>
      <c r="AC943" s="78">
        <v>44712</v>
      </c>
      <c r="AD943" s="77"/>
      <c r="AE943" s="77" t="s">
        <v>2142</v>
      </c>
      <c r="AF943" s="77" t="str">
        <f t="shared" si="125"/>
        <v>CA7724050414T</v>
      </c>
      <c r="AG943" s="77">
        <f t="shared" si="126"/>
        <v>832</v>
      </c>
      <c r="AH943" s="77">
        <f t="shared" si="127"/>
        <v>26</v>
      </c>
      <c r="AI943" s="89">
        <f t="shared" si="128"/>
        <v>0.33279999999999998</v>
      </c>
      <c r="AJ943" s="77" t="s">
        <v>2143</v>
      </c>
      <c r="AK943" s="77" t="s">
        <v>4461</v>
      </c>
      <c r="AL943" s="78">
        <v>44699</v>
      </c>
      <c r="AM943" s="78">
        <v>44699</v>
      </c>
      <c r="AN943" s="78">
        <v>44699</v>
      </c>
      <c r="AO943" s="78">
        <v>44699</v>
      </c>
      <c r="AP943" s="78">
        <v>44699</v>
      </c>
      <c r="AQ943" s="77" t="s">
        <v>89</v>
      </c>
      <c r="AR943" s="77"/>
      <c r="AS943" s="77" t="s">
        <v>4461</v>
      </c>
      <c r="AT943" s="78"/>
      <c r="AU943" s="78"/>
      <c r="AV943" s="78"/>
      <c r="AW943" s="77" t="s">
        <v>1198</v>
      </c>
      <c r="AX943" s="77" t="s">
        <v>116</v>
      </c>
      <c r="AY943" s="576">
        <v>504</v>
      </c>
      <c r="AZ943" s="576"/>
      <c r="BA943" s="576"/>
      <c r="BB943" s="576"/>
      <c r="BC943" s="576"/>
      <c r="BD943" s="576"/>
      <c r="BE943" s="77">
        <f t="shared" si="129"/>
        <v>21</v>
      </c>
      <c r="BF943" s="77">
        <f t="shared" si="122"/>
        <v>5</v>
      </c>
      <c r="BG943" s="77">
        <f t="shared" si="123"/>
        <v>2022</v>
      </c>
      <c r="BH943" s="89"/>
    </row>
    <row r="944" spans="1:60">
      <c r="A944" s="77" t="s">
        <v>428</v>
      </c>
      <c r="B944" s="77" t="s">
        <v>2132</v>
      </c>
      <c r="C944" s="77" t="s">
        <v>4462</v>
      </c>
      <c r="D944" s="78">
        <v>44685</v>
      </c>
      <c r="E944" s="77" t="s">
        <v>4392</v>
      </c>
      <c r="F944" s="77" t="s">
        <v>2135</v>
      </c>
      <c r="G944" s="77" t="s">
        <v>2147</v>
      </c>
      <c r="H944" s="77" t="s">
        <v>2148</v>
      </c>
      <c r="I944" s="77" t="s">
        <v>531</v>
      </c>
      <c r="J944" s="77" t="s">
        <v>110</v>
      </c>
      <c r="K944" s="77">
        <v>91761</v>
      </c>
      <c r="L944" s="77" t="s">
        <v>2209</v>
      </c>
      <c r="M944" s="77" t="s">
        <v>4041</v>
      </c>
      <c r="N944" s="77" t="s">
        <v>3969</v>
      </c>
      <c r="O944" s="77" t="s">
        <v>110</v>
      </c>
      <c r="P944" s="77">
        <v>92507</v>
      </c>
      <c r="Q944" s="77" t="s">
        <v>1267</v>
      </c>
      <c r="R944" s="77" t="s">
        <v>4042</v>
      </c>
      <c r="S944" s="77"/>
      <c r="T944" s="77" t="s">
        <v>4043</v>
      </c>
      <c r="U944" s="77">
        <v>30390456</v>
      </c>
      <c r="V944" s="77">
        <v>14.75</v>
      </c>
      <c r="W944" s="77" t="s">
        <v>2552</v>
      </c>
      <c r="X944" s="77">
        <v>400</v>
      </c>
      <c r="Y944" s="77">
        <v>832</v>
      </c>
      <c r="Z944" s="77">
        <v>26</v>
      </c>
      <c r="AA944" s="89">
        <f t="shared" si="124"/>
        <v>0.33279999999999998</v>
      </c>
      <c r="AB944" s="77" t="s">
        <v>88</v>
      </c>
      <c r="AC944" s="78">
        <v>44712</v>
      </c>
      <c r="AD944" s="77"/>
      <c r="AE944" s="77" t="s">
        <v>2142</v>
      </c>
      <c r="AF944" s="77" t="str">
        <f t="shared" si="125"/>
        <v>CA7724050415T</v>
      </c>
      <c r="AG944" s="77">
        <f t="shared" si="126"/>
        <v>832</v>
      </c>
      <c r="AH944" s="77">
        <f t="shared" si="127"/>
        <v>26</v>
      </c>
      <c r="AI944" s="89">
        <f t="shared" si="128"/>
        <v>0.33279999999999998</v>
      </c>
      <c r="AJ944" s="77" t="s">
        <v>2143</v>
      </c>
      <c r="AK944" s="77" t="s">
        <v>4462</v>
      </c>
      <c r="AL944" s="78">
        <v>44699</v>
      </c>
      <c r="AM944" s="78">
        <v>44699</v>
      </c>
      <c r="AN944" s="78">
        <v>44699</v>
      </c>
      <c r="AO944" s="78">
        <v>44699</v>
      </c>
      <c r="AP944" s="78">
        <v>44699</v>
      </c>
      <c r="AQ944" s="77" t="s">
        <v>89</v>
      </c>
      <c r="AR944" s="77"/>
      <c r="AS944" s="77" t="s">
        <v>4462</v>
      </c>
      <c r="AT944" s="78"/>
      <c r="AU944" s="78"/>
      <c r="AV944" s="78"/>
      <c r="AW944" s="77" t="s">
        <v>1198</v>
      </c>
      <c r="AX944" s="77" t="s">
        <v>116</v>
      </c>
      <c r="AY944" s="576">
        <v>504</v>
      </c>
      <c r="AZ944" s="576"/>
      <c r="BA944" s="576"/>
      <c r="BB944" s="576"/>
      <c r="BC944" s="576"/>
      <c r="BD944" s="576"/>
      <c r="BE944" s="77">
        <f t="shared" si="129"/>
        <v>21</v>
      </c>
      <c r="BF944" s="77">
        <f t="shared" si="122"/>
        <v>5</v>
      </c>
      <c r="BG944" s="77">
        <f t="shared" si="123"/>
        <v>2022</v>
      </c>
      <c r="BH944" s="89"/>
    </row>
    <row r="945" spans="1:60">
      <c r="A945" s="77" t="s">
        <v>428</v>
      </c>
      <c r="B945" s="77" t="s">
        <v>2132</v>
      </c>
      <c r="C945" s="77" t="s">
        <v>4463</v>
      </c>
      <c r="D945" s="78">
        <v>44685</v>
      </c>
      <c r="E945" s="77" t="s">
        <v>4392</v>
      </c>
      <c r="F945" s="77" t="s">
        <v>2135</v>
      </c>
      <c r="G945" s="77" t="s">
        <v>2147</v>
      </c>
      <c r="H945" s="77" t="s">
        <v>2148</v>
      </c>
      <c r="I945" s="77" t="s">
        <v>531</v>
      </c>
      <c r="J945" s="77" t="s">
        <v>110</v>
      </c>
      <c r="K945" s="77">
        <v>91761</v>
      </c>
      <c r="L945" s="77" t="s">
        <v>2209</v>
      </c>
      <c r="M945" s="77" t="s">
        <v>4041</v>
      </c>
      <c r="N945" s="77" t="s">
        <v>3969</v>
      </c>
      <c r="O945" s="77" t="s">
        <v>110</v>
      </c>
      <c r="P945" s="77">
        <v>92507</v>
      </c>
      <c r="Q945" s="77" t="s">
        <v>1267</v>
      </c>
      <c r="R945" s="77" t="s">
        <v>4042</v>
      </c>
      <c r="S945" s="77"/>
      <c r="T945" s="77" t="s">
        <v>4043</v>
      </c>
      <c r="U945" s="77">
        <v>30390456</v>
      </c>
      <c r="V945" s="77">
        <v>14.75</v>
      </c>
      <c r="W945" s="77" t="s">
        <v>2552</v>
      </c>
      <c r="X945" s="77">
        <v>400</v>
      </c>
      <c r="Y945" s="77">
        <v>832</v>
      </c>
      <c r="Z945" s="77">
        <v>26</v>
      </c>
      <c r="AA945" s="89">
        <f t="shared" si="124"/>
        <v>0.33279999999999998</v>
      </c>
      <c r="AB945" s="77" t="s">
        <v>88</v>
      </c>
      <c r="AC945" s="78">
        <v>44712</v>
      </c>
      <c r="AD945" s="77"/>
      <c r="AE945" s="77" t="s">
        <v>2142</v>
      </c>
      <c r="AF945" s="77" t="str">
        <f t="shared" si="125"/>
        <v>CA7724050416T</v>
      </c>
      <c r="AG945" s="77">
        <f t="shared" si="126"/>
        <v>832</v>
      </c>
      <c r="AH945" s="77">
        <f t="shared" si="127"/>
        <v>26</v>
      </c>
      <c r="AI945" s="89">
        <f t="shared" si="128"/>
        <v>0.33279999999999998</v>
      </c>
      <c r="AJ945" s="77" t="s">
        <v>2143</v>
      </c>
      <c r="AK945" s="77" t="s">
        <v>4463</v>
      </c>
      <c r="AL945" s="573">
        <v>44699</v>
      </c>
      <c r="AM945" s="78">
        <v>44700</v>
      </c>
      <c r="AN945" s="573">
        <v>44699</v>
      </c>
      <c r="AO945" s="78">
        <v>44699</v>
      </c>
      <c r="AP945" s="78">
        <v>44699</v>
      </c>
      <c r="AQ945" s="77" t="s">
        <v>89</v>
      </c>
      <c r="AR945" s="77"/>
      <c r="AS945" s="77" t="s">
        <v>4463</v>
      </c>
      <c r="AT945" s="78"/>
      <c r="AU945" s="78"/>
      <c r="AV945" s="78"/>
      <c r="AW945" s="77" t="s">
        <v>1198</v>
      </c>
      <c r="AX945" s="77" t="s">
        <v>116</v>
      </c>
      <c r="AY945" s="576">
        <v>504</v>
      </c>
      <c r="AZ945" s="576"/>
      <c r="BA945" s="576"/>
      <c r="BB945" s="576"/>
      <c r="BC945" s="576"/>
      <c r="BD945" s="576"/>
      <c r="BE945" s="77">
        <f t="shared" si="129"/>
        <v>21</v>
      </c>
      <c r="BF945" s="77">
        <f t="shared" si="122"/>
        <v>5</v>
      </c>
      <c r="BG945" s="77">
        <f t="shared" si="123"/>
        <v>2022</v>
      </c>
      <c r="BH945" s="89"/>
    </row>
    <row r="946" spans="1:60">
      <c r="A946" s="77" t="s">
        <v>428</v>
      </c>
      <c r="B946" s="77" t="s">
        <v>79</v>
      </c>
      <c r="C946" s="77" t="s">
        <v>4464</v>
      </c>
      <c r="D946" s="78">
        <v>44690</v>
      </c>
      <c r="E946" s="77" t="s">
        <v>4465</v>
      </c>
      <c r="F946" s="77" t="s">
        <v>2135</v>
      </c>
      <c r="G946" s="77" t="s">
        <v>2136</v>
      </c>
      <c r="H946" s="77" t="s">
        <v>2137</v>
      </c>
      <c r="I946" s="77" t="s">
        <v>2138</v>
      </c>
      <c r="J946" s="77" t="s">
        <v>110</v>
      </c>
      <c r="K946" s="77">
        <v>90248</v>
      </c>
      <c r="L946" s="77" t="s">
        <v>211</v>
      </c>
      <c r="M946" s="77" t="s">
        <v>4466</v>
      </c>
      <c r="N946" s="77" t="s">
        <v>152</v>
      </c>
      <c r="O946" s="77" t="s">
        <v>110</v>
      </c>
      <c r="P946" s="77">
        <v>91304</v>
      </c>
      <c r="Q946" s="77" t="s">
        <v>1267</v>
      </c>
      <c r="R946" s="77" t="s">
        <v>4467</v>
      </c>
      <c r="S946" s="77" t="s">
        <v>4468</v>
      </c>
      <c r="T946" s="77" t="s">
        <v>4469</v>
      </c>
      <c r="U946" s="77">
        <v>30390456</v>
      </c>
      <c r="V946" s="77">
        <v>14.75</v>
      </c>
      <c r="W946" s="77" t="s">
        <v>163</v>
      </c>
      <c r="X946" s="77">
        <v>400</v>
      </c>
      <c r="Y946" s="77">
        <v>832</v>
      </c>
      <c r="Z946" s="77">
        <v>26</v>
      </c>
      <c r="AA946" s="89">
        <f t="shared" si="124"/>
        <v>0.33279999999999998</v>
      </c>
      <c r="AB946" s="77" t="s">
        <v>70</v>
      </c>
      <c r="AC946" s="78">
        <v>44712</v>
      </c>
      <c r="AD946" s="77"/>
      <c r="AE946" s="77" t="s">
        <v>4447</v>
      </c>
      <c r="AF946" s="77" t="str">
        <f t="shared" si="125"/>
        <v>CADP220509_17</v>
      </c>
      <c r="AG946" s="77">
        <f t="shared" si="126"/>
        <v>832</v>
      </c>
      <c r="AH946" s="77">
        <f t="shared" si="127"/>
        <v>26</v>
      </c>
      <c r="AI946" s="89">
        <f t="shared" si="128"/>
        <v>0.33279999999999998</v>
      </c>
      <c r="AJ946" s="77" t="s">
        <v>2143</v>
      </c>
      <c r="AK946" s="77" t="s">
        <v>4470</v>
      </c>
      <c r="AL946" s="78">
        <v>44699</v>
      </c>
      <c r="AM946" s="78">
        <v>44699</v>
      </c>
      <c r="AN946" s="78">
        <v>44699</v>
      </c>
      <c r="AO946" s="78">
        <v>44699</v>
      </c>
      <c r="AP946" s="78">
        <v>44699</v>
      </c>
      <c r="AQ946" s="77" t="s">
        <v>89</v>
      </c>
      <c r="AR946" s="77"/>
      <c r="AS946" s="77" t="s">
        <v>4470</v>
      </c>
      <c r="AT946" s="78"/>
      <c r="AU946" s="78"/>
      <c r="AV946" s="78"/>
      <c r="AW946" s="142" t="s">
        <v>1198</v>
      </c>
      <c r="AX946" s="77" t="s">
        <v>116</v>
      </c>
      <c r="AY946" s="576">
        <v>756</v>
      </c>
      <c r="AZ946" s="576"/>
      <c r="BA946" s="576"/>
      <c r="BB946" s="576"/>
      <c r="BC946" s="576"/>
      <c r="BD946" s="576"/>
      <c r="BE946" s="77">
        <f t="shared" si="129"/>
        <v>21</v>
      </c>
      <c r="BF946" s="77">
        <f t="shared" si="122"/>
        <v>5</v>
      </c>
      <c r="BG946" s="77">
        <f t="shared" si="123"/>
        <v>2022</v>
      </c>
      <c r="BH946" s="77"/>
    </row>
    <row r="947" spans="1:60">
      <c r="A947" s="77" t="s">
        <v>428</v>
      </c>
      <c r="B947" s="77" t="s">
        <v>230</v>
      </c>
      <c r="C947" s="77" t="s">
        <v>4471</v>
      </c>
      <c r="D947" s="78">
        <v>44694</v>
      </c>
      <c r="E947" s="77" t="s">
        <v>4472</v>
      </c>
      <c r="F947" s="77" t="s">
        <v>2135</v>
      </c>
      <c r="G947" s="77" t="s">
        <v>2136</v>
      </c>
      <c r="H947" s="77" t="s">
        <v>2137</v>
      </c>
      <c r="I947" s="77" t="s">
        <v>2138</v>
      </c>
      <c r="J947" s="77" t="s">
        <v>110</v>
      </c>
      <c r="K947" s="77">
        <v>90248</v>
      </c>
      <c r="L947" s="77" t="s">
        <v>525</v>
      </c>
      <c r="M947" s="77" t="s">
        <v>3834</v>
      </c>
      <c r="N947" s="77" t="s">
        <v>360</v>
      </c>
      <c r="O947" s="77" t="s">
        <v>361</v>
      </c>
      <c r="P947" s="77">
        <v>89118</v>
      </c>
      <c r="Q947" s="77" t="s">
        <v>1267</v>
      </c>
      <c r="R947" s="77" t="s">
        <v>1004</v>
      </c>
      <c r="S947" s="77"/>
      <c r="T947" s="77" t="s">
        <v>1006</v>
      </c>
      <c r="U947" s="77">
        <v>30390456</v>
      </c>
      <c r="V947" s="77">
        <v>14.75</v>
      </c>
      <c r="W947" s="77" t="s">
        <v>163</v>
      </c>
      <c r="X947" s="77">
        <v>400</v>
      </c>
      <c r="Y947" s="77">
        <v>832</v>
      </c>
      <c r="Z947" s="77">
        <v>26</v>
      </c>
      <c r="AA947" s="89">
        <f t="shared" si="124"/>
        <v>0.33279999999999998</v>
      </c>
      <c r="AB947" s="142" t="s">
        <v>70</v>
      </c>
      <c r="AC947" s="78">
        <v>44701</v>
      </c>
      <c r="AD947" s="77"/>
      <c r="AE947" s="77"/>
      <c r="AF947" s="77" t="str">
        <f t="shared" si="125"/>
        <v>CADP220513_13</v>
      </c>
      <c r="AG947" s="77">
        <f t="shared" si="126"/>
        <v>832</v>
      </c>
      <c r="AH947" s="77">
        <f t="shared" si="127"/>
        <v>26</v>
      </c>
      <c r="AI947" s="89">
        <f t="shared" si="128"/>
        <v>0.33279999999999998</v>
      </c>
      <c r="AJ947" s="77" t="s">
        <v>2143</v>
      </c>
      <c r="AK947" s="77" t="s">
        <v>4473</v>
      </c>
      <c r="AL947" s="78">
        <v>44699</v>
      </c>
      <c r="AM947" s="78">
        <v>44699</v>
      </c>
      <c r="AN947" s="78">
        <v>44699</v>
      </c>
      <c r="AO947" s="78">
        <v>44699</v>
      </c>
      <c r="AP947" s="78">
        <v>44699</v>
      </c>
      <c r="AQ947" s="77" t="s">
        <v>89</v>
      </c>
      <c r="AR947" s="77"/>
      <c r="AS947" s="77" t="s">
        <v>4473</v>
      </c>
      <c r="AT947" s="78"/>
      <c r="AU947" s="78"/>
      <c r="AV947" s="78"/>
      <c r="AW947" s="142" t="s">
        <v>1198</v>
      </c>
      <c r="AX947" s="77" t="s">
        <v>116</v>
      </c>
      <c r="AY947" s="576">
        <v>1680</v>
      </c>
      <c r="AZ947" s="576"/>
      <c r="BA947" s="576"/>
      <c r="BB947" s="576"/>
      <c r="BC947" s="576"/>
      <c r="BD947" s="576"/>
      <c r="BE947" s="77">
        <f t="shared" si="129"/>
        <v>21</v>
      </c>
      <c r="BF947" s="77">
        <f t="shared" si="122"/>
        <v>5</v>
      </c>
      <c r="BG947" s="77">
        <f t="shared" si="123"/>
        <v>2022</v>
      </c>
      <c r="BH947" s="89"/>
    </row>
    <row r="948" spans="1:60">
      <c r="A948" s="77" t="s">
        <v>428</v>
      </c>
      <c r="B948" s="77" t="s">
        <v>230</v>
      </c>
      <c r="C948" s="77" t="s">
        <v>4474</v>
      </c>
      <c r="D948" s="78">
        <v>44694</v>
      </c>
      <c r="E948" s="77" t="s">
        <v>4472</v>
      </c>
      <c r="F948" s="77" t="s">
        <v>2135</v>
      </c>
      <c r="G948" s="77" t="s">
        <v>2136</v>
      </c>
      <c r="H948" s="77" t="s">
        <v>2137</v>
      </c>
      <c r="I948" s="77" t="s">
        <v>2138</v>
      </c>
      <c r="J948" s="77" t="s">
        <v>110</v>
      </c>
      <c r="K948" s="77">
        <v>90248</v>
      </c>
      <c r="L948" s="77" t="s">
        <v>525</v>
      </c>
      <c r="M948" s="77" t="s">
        <v>3834</v>
      </c>
      <c r="N948" s="77" t="s">
        <v>360</v>
      </c>
      <c r="O948" s="77" t="s">
        <v>361</v>
      </c>
      <c r="P948" s="77">
        <v>89118</v>
      </c>
      <c r="Q948" s="77" t="s">
        <v>1267</v>
      </c>
      <c r="R948" s="77" t="s">
        <v>1004</v>
      </c>
      <c r="S948" s="77"/>
      <c r="T948" s="77" t="s">
        <v>1006</v>
      </c>
      <c r="U948" s="77">
        <v>30390456</v>
      </c>
      <c r="V948" s="77">
        <v>14.75</v>
      </c>
      <c r="W948" s="77" t="s">
        <v>163</v>
      </c>
      <c r="X948" s="77">
        <v>400</v>
      </c>
      <c r="Y948" s="77">
        <v>416</v>
      </c>
      <c r="Z948" s="77">
        <v>13</v>
      </c>
      <c r="AA948" s="89">
        <f t="shared" si="124"/>
        <v>0.16639999999999999</v>
      </c>
      <c r="AB948" s="142" t="s">
        <v>70</v>
      </c>
      <c r="AC948" s="78">
        <v>44701</v>
      </c>
      <c r="AD948" s="77"/>
      <c r="AE948" s="77"/>
      <c r="AF948" s="77" t="str">
        <f t="shared" si="125"/>
        <v>CADP220513_14</v>
      </c>
      <c r="AG948" s="77">
        <f t="shared" si="126"/>
        <v>416</v>
      </c>
      <c r="AH948" s="77">
        <f t="shared" si="127"/>
        <v>13</v>
      </c>
      <c r="AI948" s="89">
        <f t="shared" si="128"/>
        <v>0.16639999999999999</v>
      </c>
      <c r="AJ948" s="77" t="s">
        <v>2143</v>
      </c>
      <c r="AK948" s="77" t="s">
        <v>4475</v>
      </c>
      <c r="AL948" s="78">
        <v>44699</v>
      </c>
      <c r="AM948" s="78">
        <v>44699</v>
      </c>
      <c r="AN948" s="78">
        <v>44699</v>
      </c>
      <c r="AO948" s="78">
        <v>44699</v>
      </c>
      <c r="AP948" s="78">
        <v>44699</v>
      </c>
      <c r="AQ948" s="77" t="s">
        <v>89</v>
      </c>
      <c r="AR948" s="77"/>
      <c r="AS948" s="77" t="s">
        <v>4475</v>
      </c>
      <c r="AT948" s="78"/>
      <c r="AU948" s="78"/>
      <c r="AV948" s="78"/>
      <c r="AW948" s="142" t="s">
        <v>1198</v>
      </c>
      <c r="AX948" s="77" t="s">
        <v>116</v>
      </c>
      <c r="AY948" s="576">
        <v>1680</v>
      </c>
      <c r="AZ948" s="576"/>
      <c r="BA948" s="576"/>
      <c r="BB948" s="576"/>
      <c r="BC948" s="576"/>
      <c r="BD948" s="576"/>
      <c r="BE948" s="77">
        <f t="shared" si="129"/>
        <v>21</v>
      </c>
      <c r="BF948" s="77">
        <f t="shared" si="122"/>
        <v>5</v>
      </c>
      <c r="BG948" s="77">
        <f t="shared" si="123"/>
        <v>2022</v>
      </c>
      <c r="BH948" s="89"/>
    </row>
    <row r="949" spans="1:60">
      <c r="A949" s="77" t="s">
        <v>428</v>
      </c>
      <c r="B949" s="77" t="s">
        <v>56</v>
      </c>
      <c r="C949" s="77" t="s">
        <v>4476</v>
      </c>
      <c r="D949" s="78">
        <v>44697</v>
      </c>
      <c r="E949" s="77" t="s">
        <v>4477</v>
      </c>
      <c r="F949" s="77" t="s">
        <v>2135</v>
      </c>
      <c r="G949" s="77" t="s">
        <v>2147</v>
      </c>
      <c r="H949" s="77" t="s">
        <v>2148</v>
      </c>
      <c r="I949" s="77" t="s">
        <v>531</v>
      </c>
      <c r="J949" s="77" t="s">
        <v>110</v>
      </c>
      <c r="K949" s="77">
        <v>91761</v>
      </c>
      <c r="L949" s="77" t="s">
        <v>1144</v>
      </c>
      <c r="M949" s="77" t="s">
        <v>4478</v>
      </c>
      <c r="N949" s="77" t="s">
        <v>1146</v>
      </c>
      <c r="O949" s="77" t="s">
        <v>110</v>
      </c>
      <c r="P949" s="77">
        <v>92806</v>
      </c>
      <c r="Q949" s="77" t="s">
        <v>1267</v>
      </c>
      <c r="R949" s="77" t="s">
        <v>4479</v>
      </c>
      <c r="S949" s="77" t="s">
        <v>4480</v>
      </c>
      <c r="T949" s="77" t="s">
        <v>2082</v>
      </c>
      <c r="U949" s="77">
        <v>30390456</v>
      </c>
      <c r="V949" s="77">
        <v>14.75</v>
      </c>
      <c r="W949" s="77" t="s">
        <v>163</v>
      </c>
      <c r="X949" s="77">
        <v>400</v>
      </c>
      <c r="Y949" s="77">
        <v>768</v>
      </c>
      <c r="Z949" s="77">
        <v>24</v>
      </c>
      <c r="AA949" s="89">
        <f t="shared" si="124"/>
        <v>0.30719999999999997</v>
      </c>
      <c r="AB949" s="142" t="s">
        <v>70</v>
      </c>
      <c r="AC949" s="78">
        <v>44698</v>
      </c>
      <c r="AD949" s="77"/>
      <c r="AE949" s="77"/>
      <c r="AF949" s="77" t="str">
        <f t="shared" si="125"/>
        <v>CADP220516_01</v>
      </c>
      <c r="AG949" s="77">
        <f t="shared" si="126"/>
        <v>768</v>
      </c>
      <c r="AH949" s="77">
        <f t="shared" si="127"/>
        <v>24</v>
      </c>
      <c r="AI949" s="89">
        <f t="shared" si="128"/>
        <v>0.30719999999999997</v>
      </c>
      <c r="AJ949" s="77" t="s">
        <v>2143</v>
      </c>
      <c r="AK949" s="77" t="s">
        <v>4481</v>
      </c>
      <c r="AL949" s="78">
        <v>44699</v>
      </c>
      <c r="AM949" s="78">
        <v>44699</v>
      </c>
      <c r="AN949" s="78">
        <v>44699</v>
      </c>
      <c r="AO949" s="78">
        <v>44699</v>
      </c>
      <c r="AP949" s="78">
        <v>44699</v>
      </c>
      <c r="AQ949" s="77" t="s">
        <v>89</v>
      </c>
      <c r="AR949" s="77"/>
      <c r="AS949" s="77" t="s">
        <v>4481</v>
      </c>
      <c r="AT949" s="78"/>
      <c r="AU949" s="78"/>
      <c r="AV949" s="78"/>
      <c r="AW949" s="142" t="s">
        <v>1198</v>
      </c>
      <c r="AX949" s="77" t="s">
        <v>116</v>
      </c>
      <c r="AY949" s="576">
        <v>738.64</v>
      </c>
      <c r="AZ949" s="576"/>
      <c r="BA949" s="576"/>
      <c r="BB949" s="576"/>
      <c r="BC949" s="576"/>
      <c r="BD949" s="576"/>
      <c r="BE949" s="77">
        <f t="shared" si="129"/>
        <v>21</v>
      </c>
      <c r="BF949" s="77">
        <f t="shared" si="122"/>
        <v>5</v>
      </c>
      <c r="BG949" s="77">
        <f t="shared" si="123"/>
        <v>2022</v>
      </c>
      <c r="BH949" s="89"/>
    </row>
    <row r="950" spans="1:60">
      <c r="A950" s="77" t="s">
        <v>428</v>
      </c>
      <c r="B950" s="77" t="s">
        <v>230</v>
      </c>
      <c r="C950" s="77" t="s">
        <v>4482</v>
      </c>
      <c r="D950" s="78">
        <v>44694</v>
      </c>
      <c r="E950" s="77" t="s">
        <v>4483</v>
      </c>
      <c r="F950" s="77" t="s">
        <v>2135</v>
      </c>
      <c r="G950" s="77" t="s">
        <v>2147</v>
      </c>
      <c r="H950" s="77" t="s">
        <v>2148</v>
      </c>
      <c r="I950" s="77" t="s">
        <v>531</v>
      </c>
      <c r="J950" s="77" t="s">
        <v>110</v>
      </c>
      <c r="K950" s="77">
        <v>91761</v>
      </c>
      <c r="L950" s="77" t="s">
        <v>525</v>
      </c>
      <c r="M950" s="77" t="s">
        <v>4109</v>
      </c>
      <c r="N950" s="77" t="s">
        <v>505</v>
      </c>
      <c r="O950" s="77" t="s">
        <v>361</v>
      </c>
      <c r="P950" s="77">
        <v>89431</v>
      </c>
      <c r="Q950" s="77" t="s">
        <v>1267</v>
      </c>
      <c r="R950" s="77" t="s">
        <v>1004</v>
      </c>
      <c r="S950" s="77"/>
      <c r="T950" s="77" t="s">
        <v>1006</v>
      </c>
      <c r="U950" s="77">
        <v>30390456</v>
      </c>
      <c r="V950" s="77">
        <v>14.75</v>
      </c>
      <c r="W950" s="77" t="s">
        <v>163</v>
      </c>
      <c r="X950" s="77">
        <v>400</v>
      </c>
      <c r="Y950" s="77">
        <v>320</v>
      </c>
      <c r="Z950" s="77">
        <v>10</v>
      </c>
      <c r="AA950" s="89">
        <f t="shared" si="124"/>
        <v>0.128</v>
      </c>
      <c r="AB950" s="142" t="s">
        <v>70</v>
      </c>
      <c r="AC950" s="78">
        <v>44701</v>
      </c>
      <c r="AD950" s="77"/>
      <c r="AE950" s="77"/>
      <c r="AF950" s="77" t="str">
        <f t="shared" si="125"/>
        <v>CADP220513_02</v>
      </c>
      <c r="AG950" s="77">
        <f t="shared" si="126"/>
        <v>320</v>
      </c>
      <c r="AH950" s="77">
        <f t="shared" si="127"/>
        <v>10</v>
      </c>
      <c r="AI950" s="89">
        <f t="shared" si="128"/>
        <v>0.128</v>
      </c>
      <c r="AJ950" s="77" t="s">
        <v>2143</v>
      </c>
      <c r="AK950" s="77" t="s">
        <v>4484</v>
      </c>
      <c r="AL950" s="78">
        <v>44699</v>
      </c>
      <c r="AM950" s="78">
        <v>44699</v>
      </c>
      <c r="AN950" s="78">
        <v>44700</v>
      </c>
      <c r="AO950" s="78">
        <v>44700</v>
      </c>
      <c r="AP950" s="78">
        <v>44700</v>
      </c>
      <c r="AQ950" s="77" t="s">
        <v>89</v>
      </c>
      <c r="AR950" s="77"/>
      <c r="AS950" s="77" t="s">
        <v>4484</v>
      </c>
      <c r="AT950" s="78"/>
      <c r="AU950" s="78"/>
      <c r="AV950" s="78"/>
      <c r="AW950" s="142" t="s">
        <v>1198</v>
      </c>
      <c r="AX950" s="77" t="s">
        <v>116</v>
      </c>
      <c r="AY950" s="576">
        <v>2500</v>
      </c>
      <c r="AZ950" s="576"/>
      <c r="BA950" s="576"/>
      <c r="BB950" s="576"/>
      <c r="BC950" s="576"/>
      <c r="BD950" s="576"/>
      <c r="BE950" s="77">
        <f t="shared" si="129"/>
        <v>21</v>
      </c>
      <c r="BF950" s="77">
        <f t="shared" si="122"/>
        <v>5</v>
      </c>
      <c r="BG950" s="77">
        <f t="shared" si="123"/>
        <v>2022</v>
      </c>
      <c r="BH950" s="89"/>
    </row>
    <row r="951" spans="1:60">
      <c r="A951" s="77" t="s">
        <v>428</v>
      </c>
      <c r="B951" s="77" t="s">
        <v>230</v>
      </c>
      <c r="C951" s="77" t="s">
        <v>4485</v>
      </c>
      <c r="D951" s="78">
        <v>44694</v>
      </c>
      <c r="E951" s="77" t="s">
        <v>4434</v>
      </c>
      <c r="F951" s="77" t="s">
        <v>2135</v>
      </c>
      <c r="G951" s="77" t="s">
        <v>2136</v>
      </c>
      <c r="H951" s="77" t="s">
        <v>2137</v>
      </c>
      <c r="I951" s="77" t="s">
        <v>2138</v>
      </c>
      <c r="J951" s="77" t="s">
        <v>110</v>
      </c>
      <c r="K951" s="77">
        <v>90248</v>
      </c>
      <c r="L951" s="77" t="s">
        <v>525</v>
      </c>
      <c r="M951" s="77" t="s">
        <v>3951</v>
      </c>
      <c r="N951" s="77" t="s">
        <v>213</v>
      </c>
      <c r="O951" s="77" t="s">
        <v>205</v>
      </c>
      <c r="P951" s="77">
        <v>85210</v>
      </c>
      <c r="Q951" s="77" t="s">
        <v>1267</v>
      </c>
      <c r="R951" s="77" t="s">
        <v>1004</v>
      </c>
      <c r="S951" s="77"/>
      <c r="T951" s="77" t="s">
        <v>1006</v>
      </c>
      <c r="U951" s="77">
        <v>30390156</v>
      </c>
      <c r="V951" s="77">
        <v>14.75</v>
      </c>
      <c r="W951" s="77" t="s">
        <v>163</v>
      </c>
      <c r="X951" s="77">
        <v>400</v>
      </c>
      <c r="Y951" s="77">
        <v>416</v>
      </c>
      <c r="Z951" s="77">
        <v>13</v>
      </c>
      <c r="AA951" s="89">
        <f t="shared" si="124"/>
        <v>0.16639999999999999</v>
      </c>
      <c r="AB951" s="142" t="s">
        <v>70</v>
      </c>
      <c r="AC951" s="78">
        <v>44701</v>
      </c>
      <c r="AD951" s="77"/>
      <c r="AE951" s="77"/>
      <c r="AF951" s="77" t="str">
        <f t="shared" si="125"/>
        <v>CADP220513_10</v>
      </c>
      <c r="AG951" s="77">
        <f t="shared" si="126"/>
        <v>416</v>
      </c>
      <c r="AH951" s="77">
        <f t="shared" si="127"/>
        <v>13</v>
      </c>
      <c r="AI951" s="89">
        <f t="shared" si="128"/>
        <v>0.16639999999999999</v>
      </c>
      <c r="AJ951" s="77" t="s">
        <v>2143</v>
      </c>
      <c r="AK951" s="77" t="s">
        <v>4486</v>
      </c>
      <c r="AL951" s="78">
        <v>44699</v>
      </c>
      <c r="AM951" s="78">
        <v>44699</v>
      </c>
      <c r="AN951" s="78">
        <v>44700</v>
      </c>
      <c r="AO951" s="78">
        <v>44700</v>
      </c>
      <c r="AP951" s="78">
        <v>44700</v>
      </c>
      <c r="AQ951" s="77" t="s">
        <v>89</v>
      </c>
      <c r="AR951" s="77"/>
      <c r="AS951" s="77" t="s">
        <v>4486</v>
      </c>
      <c r="AT951" s="78"/>
      <c r="AU951" s="78"/>
      <c r="AV951" s="78"/>
      <c r="AW951" s="142" t="s">
        <v>1198</v>
      </c>
      <c r="AX951" s="77" t="s">
        <v>116</v>
      </c>
      <c r="AY951" s="576">
        <v>1596.2</v>
      </c>
      <c r="AZ951" s="576"/>
      <c r="BA951" s="576"/>
      <c r="BB951" s="576"/>
      <c r="BC951" s="576"/>
      <c r="BD951" s="576"/>
      <c r="BE951" s="77">
        <f t="shared" si="129"/>
        <v>21</v>
      </c>
      <c r="BF951" s="77">
        <f t="shared" si="122"/>
        <v>5</v>
      </c>
      <c r="BG951" s="77">
        <f t="shared" si="123"/>
        <v>2022</v>
      </c>
      <c r="BH951" s="89"/>
    </row>
    <row r="952" spans="1:60">
      <c r="A952" s="77" t="s">
        <v>428</v>
      </c>
      <c r="B952" s="77" t="s">
        <v>2132</v>
      </c>
      <c r="C952" s="77" t="s">
        <v>4487</v>
      </c>
      <c r="D952" s="78">
        <v>44697</v>
      </c>
      <c r="E952" s="77" t="s">
        <v>4488</v>
      </c>
      <c r="F952" s="77" t="s">
        <v>2135</v>
      </c>
      <c r="G952" s="77" t="s">
        <v>2136</v>
      </c>
      <c r="H952" s="77" t="s">
        <v>2137</v>
      </c>
      <c r="I952" s="77" t="s">
        <v>2138</v>
      </c>
      <c r="J952" s="77" t="s">
        <v>110</v>
      </c>
      <c r="K952" s="77">
        <v>90248</v>
      </c>
      <c r="L952" s="77" t="s">
        <v>2168</v>
      </c>
      <c r="M952" s="77" t="s">
        <v>2315</v>
      </c>
      <c r="N952" s="77" t="s">
        <v>403</v>
      </c>
      <c r="O952" s="77" t="s">
        <v>110</v>
      </c>
      <c r="P952" s="77">
        <v>92123</v>
      </c>
      <c r="Q952" s="77" t="s">
        <v>1267</v>
      </c>
      <c r="R952" s="77" t="s">
        <v>2316</v>
      </c>
      <c r="S952" s="77" t="s">
        <v>2317</v>
      </c>
      <c r="T952" s="77" t="s">
        <v>2318</v>
      </c>
      <c r="U952" s="77">
        <v>30390456</v>
      </c>
      <c r="V952" s="77">
        <v>14.75</v>
      </c>
      <c r="W952" s="77" t="s">
        <v>163</v>
      </c>
      <c r="X952" s="77">
        <v>400</v>
      </c>
      <c r="Y952" s="77">
        <v>768</v>
      </c>
      <c r="Z952" s="77">
        <v>24</v>
      </c>
      <c r="AA952" s="89">
        <f t="shared" si="124"/>
        <v>0.30719999999999997</v>
      </c>
      <c r="AB952" s="142" t="s">
        <v>70</v>
      </c>
      <c r="AC952" s="78">
        <v>44712</v>
      </c>
      <c r="AD952" s="77"/>
      <c r="AE952" s="77"/>
      <c r="AF952" s="77" t="str">
        <f t="shared" si="125"/>
        <v>CADP220516_02</v>
      </c>
      <c r="AG952" s="77">
        <f t="shared" si="126"/>
        <v>768</v>
      </c>
      <c r="AH952" s="77">
        <f t="shared" si="127"/>
        <v>24</v>
      </c>
      <c r="AI952" s="89">
        <f t="shared" si="128"/>
        <v>0.30719999999999997</v>
      </c>
      <c r="AJ952" s="77" t="s">
        <v>2143</v>
      </c>
      <c r="AK952" s="77" t="s">
        <v>4489</v>
      </c>
      <c r="AL952" s="78">
        <v>44699</v>
      </c>
      <c r="AM952" s="78">
        <v>44699</v>
      </c>
      <c r="AN952" s="78">
        <v>44700</v>
      </c>
      <c r="AO952" s="78">
        <v>44700</v>
      </c>
      <c r="AP952" s="78">
        <v>44700</v>
      </c>
      <c r="AQ952" s="77" t="s">
        <v>89</v>
      </c>
      <c r="AR952" s="77"/>
      <c r="AS952" s="77" t="s">
        <v>4489</v>
      </c>
      <c r="AT952" s="78"/>
      <c r="AU952" s="78"/>
      <c r="AV952" s="78"/>
      <c r="AW952" s="142" t="s">
        <v>1198</v>
      </c>
      <c r="AX952" s="77" t="s">
        <v>116</v>
      </c>
      <c r="AY952" s="576">
        <v>965.91</v>
      </c>
      <c r="AZ952" s="576"/>
      <c r="BA952" s="576"/>
      <c r="BB952" s="576"/>
      <c r="BC952" s="576"/>
      <c r="BD952" s="576"/>
      <c r="BE952" s="77">
        <f t="shared" si="129"/>
        <v>21</v>
      </c>
      <c r="BF952" s="77">
        <f t="shared" si="122"/>
        <v>5</v>
      </c>
      <c r="BG952" s="77">
        <f t="shared" si="123"/>
        <v>2022</v>
      </c>
      <c r="BH952" s="89"/>
    </row>
    <row r="953" spans="1:60">
      <c r="A953" s="77" t="s">
        <v>428</v>
      </c>
      <c r="B953" s="77" t="s">
        <v>2132</v>
      </c>
      <c r="C953" s="77" t="s">
        <v>4490</v>
      </c>
      <c r="D953" s="78">
        <v>44697</v>
      </c>
      <c r="E953" s="77" t="s">
        <v>4491</v>
      </c>
      <c r="F953" s="77" t="s">
        <v>2135</v>
      </c>
      <c r="G953" s="77" t="s">
        <v>2136</v>
      </c>
      <c r="H953" s="77" t="s">
        <v>2137</v>
      </c>
      <c r="I953" s="77" t="s">
        <v>2138</v>
      </c>
      <c r="J953" s="77" t="s">
        <v>110</v>
      </c>
      <c r="K953" s="77">
        <v>90248</v>
      </c>
      <c r="L953" s="77" t="s">
        <v>2168</v>
      </c>
      <c r="M953" s="77" t="s">
        <v>3968</v>
      </c>
      <c r="N953" s="77" t="s">
        <v>3969</v>
      </c>
      <c r="O953" s="77" t="s">
        <v>110</v>
      </c>
      <c r="P953" s="77">
        <v>92507</v>
      </c>
      <c r="Q953" s="77" t="s">
        <v>1267</v>
      </c>
      <c r="R953" s="77" t="s">
        <v>4492</v>
      </c>
      <c r="S953" s="77" t="s">
        <v>4493</v>
      </c>
      <c r="T953" s="77" t="s">
        <v>4494</v>
      </c>
      <c r="U953" s="77">
        <v>30390456</v>
      </c>
      <c r="V953" s="77">
        <v>14.75</v>
      </c>
      <c r="W953" s="77" t="s">
        <v>163</v>
      </c>
      <c r="X953" s="77">
        <v>400</v>
      </c>
      <c r="Y953" s="77">
        <v>768</v>
      </c>
      <c r="Z953" s="77">
        <v>24</v>
      </c>
      <c r="AA953" s="89">
        <f t="shared" si="124"/>
        <v>0.30719999999999997</v>
      </c>
      <c r="AB953" s="142" t="s">
        <v>70</v>
      </c>
      <c r="AC953" s="78">
        <v>44712</v>
      </c>
      <c r="AD953" s="77"/>
      <c r="AE953" s="77"/>
      <c r="AF953" s="77" t="str">
        <f t="shared" si="125"/>
        <v>CADP220516_03</v>
      </c>
      <c r="AG953" s="77">
        <f t="shared" si="126"/>
        <v>768</v>
      </c>
      <c r="AH953" s="77">
        <f t="shared" si="127"/>
        <v>24</v>
      </c>
      <c r="AI953" s="89">
        <f t="shared" si="128"/>
        <v>0.30719999999999997</v>
      </c>
      <c r="AJ953" s="77" t="s">
        <v>2143</v>
      </c>
      <c r="AK953" s="77" t="s">
        <v>4495</v>
      </c>
      <c r="AL953" s="78">
        <v>44699</v>
      </c>
      <c r="AM953" s="78">
        <v>44699</v>
      </c>
      <c r="AN953" s="78">
        <v>44700</v>
      </c>
      <c r="AO953" s="78">
        <v>44700</v>
      </c>
      <c r="AP953" s="78">
        <v>44700</v>
      </c>
      <c r="AQ953" s="77" t="s">
        <v>89</v>
      </c>
      <c r="AR953" s="77"/>
      <c r="AS953" s="77" t="s">
        <v>4495</v>
      </c>
      <c r="AT953" s="78"/>
      <c r="AU953" s="78"/>
      <c r="AV953" s="78"/>
      <c r="AW953" s="142" t="s">
        <v>1198</v>
      </c>
      <c r="AX953" s="77" t="s">
        <v>116</v>
      </c>
      <c r="AY953" s="576">
        <v>732.95</v>
      </c>
      <c r="AZ953" s="576"/>
      <c r="BA953" s="576"/>
      <c r="BB953" s="576"/>
      <c r="BC953" s="576"/>
      <c r="BD953" s="576"/>
      <c r="BE953" s="77">
        <f t="shared" si="129"/>
        <v>21</v>
      </c>
      <c r="BF953" s="77">
        <f t="shared" si="122"/>
        <v>5</v>
      </c>
      <c r="BG953" s="77">
        <f t="shared" si="123"/>
        <v>2022</v>
      </c>
      <c r="BH953" s="89"/>
    </row>
    <row r="954" spans="1:60">
      <c r="A954" s="77" t="s">
        <v>428</v>
      </c>
      <c r="B954" s="77" t="s">
        <v>2132</v>
      </c>
      <c r="C954" s="77" t="s">
        <v>4496</v>
      </c>
      <c r="D954" s="78">
        <v>44697</v>
      </c>
      <c r="E954" s="77" t="s">
        <v>4497</v>
      </c>
      <c r="F954" s="77" t="s">
        <v>2135</v>
      </c>
      <c r="G954" s="77" t="s">
        <v>2136</v>
      </c>
      <c r="H954" s="77" t="s">
        <v>2137</v>
      </c>
      <c r="I954" s="77" t="s">
        <v>2138</v>
      </c>
      <c r="J954" s="77" t="s">
        <v>110</v>
      </c>
      <c r="K954" s="77">
        <v>90248</v>
      </c>
      <c r="L954" s="77" t="s">
        <v>2168</v>
      </c>
      <c r="M954" s="77" t="s">
        <v>4498</v>
      </c>
      <c r="N954" s="77" t="s">
        <v>397</v>
      </c>
      <c r="O954" s="77" t="s">
        <v>110</v>
      </c>
      <c r="P954" s="77">
        <v>93308</v>
      </c>
      <c r="Q954" s="77" t="s">
        <v>1267</v>
      </c>
      <c r="R954" s="77" t="s">
        <v>4499</v>
      </c>
      <c r="S954" s="77" t="s">
        <v>4500</v>
      </c>
      <c r="T954" s="77" t="s">
        <v>4501</v>
      </c>
      <c r="U954" s="77">
        <v>30390456</v>
      </c>
      <c r="V954" s="77">
        <v>14.75</v>
      </c>
      <c r="W954" s="77" t="s">
        <v>163</v>
      </c>
      <c r="X954" s="77">
        <v>400</v>
      </c>
      <c r="Y954" s="77">
        <v>768</v>
      </c>
      <c r="Z954" s="77">
        <v>24</v>
      </c>
      <c r="AA954" s="89">
        <f t="shared" si="124"/>
        <v>0.30719999999999997</v>
      </c>
      <c r="AB954" s="142" t="s">
        <v>70</v>
      </c>
      <c r="AC954" s="78">
        <v>44712</v>
      </c>
      <c r="AD954" s="77"/>
      <c r="AE954" s="77"/>
      <c r="AF954" s="77" t="str">
        <f t="shared" si="125"/>
        <v>CADP220516_04</v>
      </c>
      <c r="AG954" s="77">
        <f t="shared" si="126"/>
        <v>768</v>
      </c>
      <c r="AH954" s="77">
        <f t="shared" si="127"/>
        <v>24</v>
      </c>
      <c r="AI954" s="89">
        <f t="shared" si="128"/>
        <v>0.30719999999999997</v>
      </c>
      <c r="AJ954" s="77" t="s">
        <v>2143</v>
      </c>
      <c r="AK954" s="77" t="s">
        <v>4502</v>
      </c>
      <c r="AL954" s="78">
        <v>44699</v>
      </c>
      <c r="AM954" s="78">
        <v>44699</v>
      </c>
      <c r="AN954" s="78">
        <v>44700</v>
      </c>
      <c r="AO954" s="78">
        <v>44700</v>
      </c>
      <c r="AP954" s="78">
        <v>44700</v>
      </c>
      <c r="AQ954" s="77" t="s">
        <v>89</v>
      </c>
      <c r="AR954" s="77"/>
      <c r="AS954" s="77" t="s">
        <v>4502</v>
      </c>
      <c r="AT954" s="78"/>
      <c r="AU954" s="78"/>
      <c r="AV954" s="78"/>
      <c r="AW954" s="142" t="s">
        <v>1198</v>
      </c>
      <c r="AX954" s="77" t="s">
        <v>116</v>
      </c>
      <c r="AY954" s="576">
        <v>1215.9100000000001</v>
      </c>
      <c r="AZ954" s="576"/>
      <c r="BA954" s="576"/>
      <c r="BB954" s="576"/>
      <c r="BC954" s="576"/>
      <c r="BD954" s="576"/>
      <c r="BE954" s="77">
        <f t="shared" si="129"/>
        <v>21</v>
      </c>
      <c r="BF954" s="77">
        <f t="shared" si="122"/>
        <v>5</v>
      </c>
      <c r="BG954" s="77">
        <f t="shared" si="123"/>
        <v>2022</v>
      </c>
      <c r="BH954" s="89"/>
    </row>
    <row r="955" spans="1:60">
      <c r="A955" s="77" t="s">
        <v>428</v>
      </c>
      <c r="B955" s="77" t="s">
        <v>230</v>
      </c>
      <c r="C955" s="77" t="s">
        <v>4503</v>
      </c>
      <c r="D955" s="78">
        <v>44697</v>
      </c>
      <c r="E955" s="77" t="s">
        <v>4504</v>
      </c>
      <c r="F955" s="77" t="s">
        <v>2135</v>
      </c>
      <c r="G955" s="77" t="s">
        <v>2147</v>
      </c>
      <c r="H955" s="77" t="s">
        <v>2148</v>
      </c>
      <c r="I955" s="77" t="s">
        <v>531</v>
      </c>
      <c r="J955" s="77" t="s">
        <v>110</v>
      </c>
      <c r="K955" s="77">
        <v>91761</v>
      </c>
      <c r="L955" s="77" t="s">
        <v>4505</v>
      </c>
      <c r="M955" s="77" t="s">
        <v>4506</v>
      </c>
      <c r="N955" s="77" t="s">
        <v>197</v>
      </c>
      <c r="O955" s="77" t="s">
        <v>110</v>
      </c>
      <c r="P955" s="77">
        <v>95826</v>
      </c>
      <c r="Q955" s="77" t="s">
        <v>1267</v>
      </c>
      <c r="R955" s="77" t="s">
        <v>4507</v>
      </c>
      <c r="S955" s="77"/>
      <c r="T955" s="77" t="s">
        <v>4508</v>
      </c>
      <c r="U955" s="77">
        <v>30390456</v>
      </c>
      <c r="V955" s="77">
        <v>14.75</v>
      </c>
      <c r="W955" s="77" t="s">
        <v>163</v>
      </c>
      <c r="X955" s="77">
        <v>400</v>
      </c>
      <c r="Y955" s="77">
        <v>768</v>
      </c>
      <c r="Z955" s="77">
        <v>24</v>
      </c>
      <c r="AA955" s="89">
        <f t="shared" si="124"/>
        <v>0.30719999999999997</v>
      </c>
      <c r="AB955" s="142" t="s">
        <v>70</v>
      </c>
      <c r="AC955" s="78">
        <v>44712</v>
      </c>
      <c r="AD955" s="77"/>
      <c r="AE955" s="77"/>
      <c r="AF955" s="77" t="str">
        <f t="shared" si="125"/>
        <v>CADP220516_05</v>
      </c>
      <c r="AG955" s="77">
        <f t="shared" si="126"/>
        <v>768</v>
      </c>
      <c r="AH955" s="77">
        <f t="shared" si="127"/>
        <v>24</v>
      </c>
      <c r="AI955" s="89">
        <f t="shared" si="128"/>
        <v>0.30719999999999997</v>
      </c>
      <c r="AJ955" s="77" t="s">
        <v>2143</v>
      </c>
      <c r="AK955" s="77" t="s">
        <v>4509</v>
      </c>
      <c r="AL955" s="78">
        <v>44699</v>
      </c>
      <c r="AM955" s="78">
        <v>44699</v>
      </c>
      <c r="AN955" s="78">
        <v>44700</v>
      </c>
      <c r="AO955" s="78">
        <v>44700</v>
      </c>
      <c r="AP955" s="78">
        <v>44700</v>
      </c>
      <c r="AQ955" s="77" t="s">
        <v>89</v>
      </c>
      <c r="AR955" s="77"/>
      <c r="AS955" s="77" t="s">
        <v>4509</v>
      </c>
      <c r="AT955" s="78"/>
      <c r="AU955" s="78"/>
      <c r="AV955" s="78"/>
      <c r="AW955" s="142" t="s">
        <v>1198</v>
      </c>
      <c r="AX955" s="77" t="s">
        <v>116</v>
      </c>
      <c r="AY955" s="576">
        <v>1848</v>
      </c>
      <c r="AZ955" s="576"/>
      <c r="BA955" s="576"/>
      <c r="BB955" s="576"/>
      <c r="BC955" s="576"/>
      <c r="BD955" s="576"/>
      <c r="BE955" s="77">
        <f t="shared" si="129"/>
        <v>21</v>
      </c>
      <c r="BF955" s="77">
        <f t="shared" si="122"/>
        <v>5</v>
      </c>
      <c r="BG955" s="77">
        <f t="shared" si="123"/>
        <v>2022</v>
      </c>
      <c r="BH955" s="89"/>
    </row>
    <row r="956" spans="1:60">
      <c r="A956" s="77" t="s">
        <v>428</v>
      </c>
      <c r="B956" s="77" t="s">
        <v>230</v>
      </c>
      <c r="C956" s="77" t="s">
        <v>4510</v>
      </c>
      <c r="D956" s="78">
        <v>44697</v>
      </c>
      <c r="E956" s="77" t="s">
        <v>4504</v>
      </c>
      <c r="F956" s="77" t="s">
        <v>2135</v>
      </c>
      <c r="G956" s="77" t="s">
        <v>2147</v>
      </c>
      <c r="H956" s="77" t="s">
        <v>2148</v>
      </c>
      <c r="I956" s="77" t="s">
        <v>531</v>
      </c>
      <c r="J956" s="77" t="s">
        <v>110</v>
      </c>
      <c r="K956" s="77">
        <v>91761</v>
      </c>
      <c r="L956" s="77" t="s">
        <v>4505</v>
      </c>
      <c r="M956" s="77" t="s">
        <v>4506</v>
      </c>
      <c r="N956" s="77" t="s">
        <v>197</v>
      </c>
      <c r="O956" s="77" t="s">
        <v>110</v>
      </c>
      <c r="P956" s="77">
        <v>95826</v>
      </c>
      <c r="Q956" s="77" t="s">
        <v>1267</v>
      </c>
      <c r="R956" s="77" t="s">
        <v>4507</v>
      </c>
      <c r="S956" s="77"/>
      <c r="T956" s="77" t="s">
        <v>4508</v>
      </c>
      <c r="U956" s="77">
        <v>30390456</v>
      </c>
      <c r="V956" s="77">
        <v>14.75</v>
      </c>
      <c r="W956" s="77" t="s">
        <v>163</v>
      </c>
      <c r="X956" s="77">
        <v>400</v>
      </c>
      <c r="Y956" s="77">
        <v>768</v>
      </c>
      <c r="Z956" s="77">
        <v>24</v>
      </c>
      <c r="AA956" s="89">
        <f t="shared" si="124"/>
        <v>0.30719999999999997</v>
      </c>
      <c r="AB956" s="142" t="s">
        <v>70</v>
      </c>
      <c r="AC956" s="78">
        <v>44712</v>
      </c>
      <c r="AD956" s="77"/>
      <c r="AE956" s="77"/>
      <c r="AF956" s="77" t="str">
        <f t="shared" si="125"/>
        <v>CADP220516_06</v>
      </c>
      <c r="AG956" s="77">
        <f t="shared" si="126"/>
        <v>768</v>
      </c>
      <c r="AH956" s="77">
        <f t="shared" si="127"/>
        <v>24</v>
      </c>
      <c r="AI956" s="89">
        <f t="shared" si="128"/>
        <v>0.30719999999999997</v>
      </c>
      <c r="AJ956" s="77" t="s">
        <v>2143</v>
      </c>
      <c r="AK956" s="77" t="s">
        <v>4511</v>
      </c>
      <c r="AL956" s="78">
        <v>44699</v>
      </c>
      <c r="AM956" s="78">
        <v>44699</v>
      </c>
      <c r="AN956" s="78">
        <v>44700</v>
      </c>
      <c r="AO956" s="78">
        <v>44700</v>
      </c>
      <c r="AP956" s="78">
        <v>44700</v>
      </c>
      <c r="AQ956" s="77" t="s">
        <v>89</v>
      </c>
      <c r="AR956" s="77"/>
      <c r="AS956" s="77" t="s">
        <v>4511</v>
      </c>
      <c r="AT956" s="78"/>
      <c r="AU956" s="78"/>
      <c r="AV956" s="78"/>
      <c r="AW956" s="142" t="s">
        <v>1198</v>
      </c>
      <c r="AX956" s="77" t="s">
        <v>116</v>
      </c>
      <c r="AY956" s="576">
        <v>1848</v>
      </c>
      <c r="AZ956" s="576"/>
      <c r="BA956" s="576"/>
      <c r="BB956" s="576"/>
      <c r="BC956" s="576"/>
      <c r="BD956" s="576"/>
      <c r="BE956" s="77">
        <f t="shared" si="129"/>
        <v>21</v>
      </c>
      <c r="BF956" s="77">
        <f t="shared" si="122"/>
        <v>5</v>
      </c>
      <c r="BG956" s="77">
        <f t="shared" si="123"/>
        <v>2022</v>
      </c>
      <c r="BH956" s="89"/>
    </row>
    <row r="957" spans="1:60">
      <c r="A957" s="77" t="s">
        <v>428</v>
      </c>
      <c r="B957" s="77" t="s">
        <v>230</v>
      </c>
      <c r="C957" s="77" t="s">
        <v>4512</v>
      </c>
      <c r="D957" s="78">
        <v>44697</v>
      </c>
      <c r="E957" s="77" t="s">
        <v>4504</v>
      </c>
      <c r="F957" s="77" t="s">
        <v>2135</v>
      </c>
      <c r="G957" s="77" t="s">
        <v>2147</v>
      </c>
      <c r="H957" s="77" t="s">
        <v>2148</v>
      </c>
      <c r="I957" s="77" t="s">
        <v>531</v>
      </c>
      <c r="J957" s="77" t="s">
        <v>110</v>
      </c>
      <c r="K957" s="77">
        <v>91761</v>
      </c>
      <c r="L957" s="77" t="s">
        <v>4505</v>
      </c>
      <c r="M957" s="77" t="s">
        <v>4506</v>
      </c>
      <c r="N957" s="77" t="s">
        <v>197</v>
      </c>
      <c r="O957" s="77" t="s">
        <v>110</v>
      </c>
      <c r="P957" s="77">
        <v>95826</v>
      </c>
      <c r="Q957" s="77" t="s">
        <v>1267</v>
      </c>
      <c r="R957" s="77" t="s">
        <v>4507</v>
      </c>
      <c r="S957" s="77"/>
      <c r="T957" s="77" t="s">
        <v>4508</v>
      </c>
      <c r="U957" s="77">
        <v>30390456</v>
      </c>
      <c r="V957" s="77">
        <v>14.75</v>
      </c>
      <c r="W957" s="77" t="s">
        <v>163</v>
      </c>
      <c r="X957" s="77">
        <v>400</v>
      </c>
      <c r="Y957" s="77">
        <v>768</v>
      </c>
      <c r="Z957" s="77">
        <v>24</v>
      </c>
      <c r="AA957" s="89">
        <f t="shared" si="124"/>
        <v>0.30719999999999997</v>
      </c>
      <c r="AB957" s="142" t="s">
        <v>70</v>
      </c>
      <c r="AC957" s="78">
        <v>44712</v>
      </c>
      <c r="AD957" s="77"/>
      <c r="AE957" s="77"/>
      <c r="AF957" s="77" t="str">
        <f t="shared" si="125"/>
        <v>CADP220516_07</v>
      </c>
      <c r="AG957" s="77">
        <f t="shared" si="126"/>
        <v>768</v>
      </c>
      <c r="AH957" s="77">
        <f t="shared" si="127"/>
        <v>24</v>
      </c>
      <c r="AI957" s="89">
        <f t="shared" si="128"/>
        <v>0.30719999999999997</v>
      </c>
      <c r="AJ957" s="77" t="s">
        <v>2143</v>
      </c>
      <c r="AK957" s="77" t="s">
        <v>4513</v>
      </c>
      <c r="AL957" s="78">
        <v>44699</v>
      </c>
      <c r="AM957" s="78">
        <v>44699</v>
      </c>
      <c r="AN957" s="78">
        <v>44700</v>
      </c>
      <c r="AO957" s="78">
        <v>44700</v>
      </c>
      <c r="AP957" s="78">
        <v>44700</v>
      </c>
      <c r="AQ957" s="77" t="s">
        <v>89</v>
      </c>
      <c r="AR957" s="77"/>
      <c r="AS957" s="77" t="s">
        <v>4513</v>
      </c>
      <c r="AT957" s="78"/>
      <c r="AU957" s="78"/>
      <c r="AV957" s="78"/>
      <c r="AW957" s="142" t="s">
        <v>1198</v>
      </c>
      <c r="AX957" s="77" t="s">
        <v>116</v>
      </c>
      <c r="AY957" s="576">
        <v>1848</v>
      </c>
      <c r="AZ957" s="576"/>
      <c r="BA957" s="576"/>
      <c r="BB957" s="576"/>
      <c r="BC957" s="576"/>
      <c r="BD957" s="576"/>
      <c r="BE957" s="77">
        <f t="shared" si="129"/>
        <v>21</v>
      </c>
      <c r="BF957" s="77">
        <f t="shared" si="122"/>
        <v>5</v>
      </c>
      <c r="BG957" s="77">
        <f t="shared" si="123"/>
        <v>2022</v>
      </c>
      <c r="BH957" s="89"/>
    </row>
    <row r="958" spans="1:60">
      <c r="A958" s="77" t="s">
        <v>428</v>
      </c>
      <c r="B958" s="77" t="s">
        <v>230</v>
      </c>
      <c r="C958" s="77" t="s">
        <v>4514</v>
      </c>
      <c r="D958" s="78">
        <v>44697</v>
      </c>
      <c r="E958" s="77" t="s">
        <v>4515</v>
      </c>
      <c r="F958" s="77" t="s">
        <v>2135</v>
      </c>
      <c r="G958" s="77" t="s">
        <v>2147</v>
      </c>
      <c r="H958" s="77" t="s">
        <v>2148</v>
      </c>
      <c r="I958" s="77" t="s">
        <v>531</v>
      </c>
      <c r="J958" s="77" t="s">
        <v>110</v>
      </c>
      <c r="K958" s="77">
        <v>91761</v>
      </c>
      <c r="L958" s="77" t="s">
        <v>840</v>
      </c>
      <c r="M958" s="77" t="s">
        <v>941</v>
      </c>
      <c r="N958" s="77" t="s">
        <v>204</v>
      </c>
      <c r="O958" s="77" t="s">
        <v>205</v>
      </c>
      <c r="P958" s="77">
        <v>85040</v>
      </c>
      <c r="Q958" s="77" t="s">
        <v>1267</v>
      </c>
      <c r="R958" s="77" t="s">
        <v>4516</v>
      </c>
      <c r="S958" s="77" t="s">
        <v>4517</v>
      </c>
      <c r="T958" s="77" t="s">
        <v>4518</v>
      </c>
      <c r="U958" s="77">
        <v>30390455</v>
      </c>
      <c r="V958" s="77">
        <v>14.75</v>
      </c>
      <c r="W958" s="77" t="s">
        <v>163</v>
      </c>
      <c r="X958" s="77">
        <v>395</v>
      </c>
      <c r="Y958" s="77">
        <v>832</v>
      </c>
      <c r="Z958" s="77">
        <v>26</v>
      </c>
      <c r="AA958" s="89">
        <f t="shared" si="124"/>
        <v>0.32863999999999999</v>
      </c>
      <c r="AB958" s="142" t="s">
        <v>88</v>
      </c>
      <c r="AC958" s="78">
        <v>44712</v>
      </c>
      <c r="AD958" s="77"/>
      <c r="AE958" s="77"/>
      <c r="AF958" s="77" t="str">
        <f t="shared" si="125"/>
        <v>CADP220516_11</v>
      </c>
      <c r="AG958" s="77">
        <f t="shared" si="126"/>
        <v>832</v>
      </c>
      <c r="AH958" s="77">
        <f t="shared" si="127"/>
        <v>26</v>
      </c>
      <c r="AI958" s="89">
        <f t="shared" si="128"/>
        <v>0.32863999999999999</v>
      </c>
      <c r="AJ958" s="77" t="s">
        <v>2143</v>
      </c>
      <c r="AK958" s="77" t="s">
        <v>4519</v>
      </c>
      <c r="AL958" s="78">
        <v>44699</v>
      </c>
      <c r="AM958" s="78">
        <v>44699</v>
      </c>
      <c r="AN958" s="78">
        <v>44700</v>
      </c>
      <c r="AO958" s="78">
        <v>44700</v>
      </c>
      <c r="AP958" s="78">
        <v>44700</v>
      </c>
      <c r="AQ958" s="77" t="s">
        <v>89</v>
      </c>
      <c r="AR958" s="77"/>
      <c r="AS958" s="77" t="s">
        <v>4519</v>
      </c>
      <c r="AT958" s="78"/>
      <c r="AU958" s="78"/>
      <c r="AV958" s="78"/>
      <c r="AW958" s="142" t="s">
        <v>1198</v>
      </c>
      <c r="AX958" s="77" t="s">
        <v>116</v>
      </c>
      <c r="AY958" s="576">
        <v>1577.27</v>
      </c>
      <c r="AZ958" s="576"/>
      <c r="BA958" s="576"/>
      <c r="BB958" s="576"/>
      <c r="BC958" s="576"/>
      <c r="BD958" s="576"/>
      <c r="BE958" s="77">
        <f t="shared" si="129"/>
        <v>21</v>
      </c>
      <c r="BF958" s="77">
        <f t="shared" si="122"/>
        <v>5</v>
      </c>
      <c r="BG958" s="77">
        <f t="shared" si="123"/>
        <v>2022</v>
      </c>
      <c r="BH958" s="89"/>
    </row>
    <row r="959" spans="1:60">
      <c r="A959" s="77" t="s">
        <v>428</v>
      </c>
      <c r="B959" s="77" t="s">
        <v>230</v>
      </c>
      <c r="C959" s="77" t="s">
        <v>4520</v>
      </c>
      <c r="D959" s="78">
        <v>44697</v>
      </c>
      <c r="E959" s="77" t="s">
        <v>4515</v>
      </c>
      <c r="F959" s="77" t="s">
        <v>2135</v>
      </c>
      <c r="G959" s="77" t="s">
        <v>2147</v>
      </c>
      <c r="H959" s="77" t="s">
        <v>2148</v>
      </c>
      <c r="I959" s="77" t="s">
        <v>531</v>
      </c>
      <c r="J959" s="77" t="s">
        <v>110</v>
      </c>
      <c r="K959" s="77">
        <v>91761</v>
      </c>
      <c r="L959" s="77" t="s">
        <v>840</v>
      </c>
      <c r="M959" s="77" t="s">
        <v>941</v>
      </c>
      <c r="N959" s="77" t="s">
        <v>204</v>
      </c>
      <c r="O959" s="77" t="s">
        <v>205</v>
      </c>
      <c r="P959" s="77">
        <v>85040</v>
      </c>
      <c r="Q959" s="77" t="s">
        <v>1267</v>
      </c>
      <c r="R959" s="77" t="s">
        <v>4516</v>
      </c>
      <c r="S959" s="77" t="s">
        <v>4517</v>
      </c>
      <c r="T959" s="77" t="s">
        <v>4518</v>
      </c>
      <c r="U959" s="77">
        <v>30390455</v>
      </c>
      <c r="V959" s="77">
        <v>14.75</v>
      </c>
      <c r="W959" s="77" t="s">
        <v>163</v>
      </c>
      <c r="X959" s="77">
        <v>395</v>
      </c>
      <c r="Y959" s="77">
        <v>832</v>
      </c>
      <c r="Z959" s="77">
        <v>26</v>
      </c>
      <c r="AA959" s="89">
        <f t="shared" si="124"/>
        <v>0.32863999999999999</v>
      </c>
      <c r="AB959" s="142" t="s">
        <v>88</v>
      </c>
      <c r="AC959" s="78">
        <v>44712</v>
      </c>
      <c r="AD959" s="77"/>
      <c r="AE959" s="77"/>
      <c r="AF959" s="77" t="str">
        <f t="shared" si="125"/>
        <v>CADP220516_12</v>
      </c>
      <c r="AG959" s="77">
        <f t="shared" si="126"/>
        <v>832</v>
      </c>
      <c r="AH959" s="77">
        <f t="shared" si="127"/>
        <v>26</v>
      </c>
      <c r="AI959" s="89">
        <f t="shared" si="128"/>
        <v>0.32863999999999999</v>
      </c>
      <c r="AJ959" s="77" t="s">
        <v>2143</v>
      </c>
      <c r="AK959" s="77" t="s">
        <v>4521</v>
      </c>
      <c r="AL959" s="78">
        <v>44699</v>
      </c>
      <c r="AM959" s="78">
        <v>44699</v>
      </c>
      <c r="AN959" s="78">
        <v>44700</v>
      </c>
      <c r="AO959" s="78">
        <v>44700</v>
      </c>
      <c r="AP959" s="78">
        <v>44700</v>
      </c>
      <c r="AQ959" s="77" t="s">
        <v>89</v>
      </c>
      <c r="AR959" s="77"/>
      <c r="AS959" s="77" t="s">
        <v>4521</v>
      </c>
      <c r="AT959" s="78"/>
      <c r="AU959" s="78"/>
      <c r="AV959" s="78"/>
      <c r="AW959" s="142" t="s">
        <v>1198</v>
      </c>
      <c r="AX959" s="77" t="s">
        <v>116</v>
      </c>
      <c r="AY959" s="576">
        <v>1577.27</v>
      </c>
      <c r="AZ959" s="576"/>
      <c r="BA959" s="576"/>
      <c r="BB959" s="576"/>
      <c r="BC959" s="576"/>
      <c r="BD959" s="576"/>
      <c r="BE959" s="77">
        <f t="shared" si="129"/>
        <v>21</v>
      </c>
      <c r="BF959" s="77">
        <f t="shared" si="122"/>
        <v>5</v>
      </c>
      <c r="BG959" s="77">
        <f t="shared" si="123"/>
        <v>2022</v>
      </c>
      <c r="BH959" s="89"/>
    </row>
    <row r="960" spans="1:60">
      <c r="A960" s="77" t="s">
        <v>428</v>
      </c>
      <c r="B960" s="77" t="s">
        <v>230</v>
      </c>
      <c r="C960" s="77" t="s">
        <v>4522</v>
      </c>
      <c r="D960" s="78">
        <v>44697</v>
      </c>
      <c r="E960" s="77" t="s">
        <v>4515</v>
      </c>
      <c r="F960" s="77" t="s">
        <v>2135</v>
      </c>
      <c r="G960" s="77" t="s">
        <v>2147</v>
      </c>
      <c r="H960" s="77" t="s">
        <v>2148</v>
      </c>
      <c r="I960" s="77" t="s">
        <v>531</v>
      </c>
      <c r="J960" s="77" t="s">
        <v>110</v>
      </c>
      <c r="K960" s="77">
        <v>91761</v>
      </c>
      <c r="L960" s="77" t="s">
        <v>840</v>
      </c>
      <c r="M960" s="77" t="s">
        <v>941</v>
      </c>
      <c r="N960" s="77" t="s">
        <v>204</v>
      </c>
      <c r="O960" s="77" t="s">
        <v>205</v>
      </c>
      <c r="P960" s="77">
        <v>85040</v>
      </c>
      <c r="Q960" s="77" t="s">
        <v>1267</v>
      </c>
      <c r="R960" s="77" t="s">
        <v>4516</v>
      </c>
      <c r="S960" s="77" t="s">
        <v>4517</v>
      </c>
      <c r="T960" s="77" t="s">
        <v>4518</v>
      </c>
      <c r="U960" s="77">
        <v>30390455</v>
      </c>
      <c r="V960" s="77">
        <v>14.75</v>
      </c>
      <c r="W960" s="77" t="s">
        <v>163</v>
      </c>
      <c r="X960" s="77">
        <v>395</v>
      </c>
      <c r="Y960" s="77">
        <v>832</v>
      </c>
      <c r="Z960" s="77">
        <v>26</v>
      </c>
      <c r="AA960" s="89">
        <f t="shared" si="124"/>
        <v>0.32863999999999999</v>
      </c>
      <c r="AB960" s="142" t="s">
        <v>88</v>
      </c>
      <c r="AC960" s="78">
        <v>44712</v>
      </c>
      <c r="AD960" s="77"/>
      <c r="AE960" s="77"/>
      <c r="AF960" s="77" t="str">
        <f t="shared" si="125"/>
        <v>CADP220516_13</v>
      </c>
      <c r="AG960" s="77">
        <f t="shared" si="126"/>
        <v>832</v>
      </c>
      <c r="AH960" s="77">
        <f t="shared" si="127"/>
        <v>26</v>
      </c>
      <c r="AI960" s="89">
        <f t="shared" si="128"/>
        <v>0.32863999999999999</v>
      </c>
      <c r="AJ960" s="77" t="s">
        <v>2143</v>
      </c>
      <c r="AK960" s="77" t="s">
        <v>4523</v>
      </c>
      <c r="AL960" s="78">
        <v>44699</v>
      </c>
      <c r="AM960" s="78">
        <v>44699</v>
      </c>
      <c r="AN960" s="78">
        <v>44700</v>
      </c>
      <c r="AO960" s="78">
        <v>44700</v>
      </c>
      <c r="AP960" s="78">
        <v>44700</v>
      </c>
      <c r="AQ960" s="77" t="s">
        <v>89</v>
      </c>
      <c r="AR960" s="77"/>
      <c r="AS960" s="77" t="s">
        <v>4523</v>
      </c>
      <c r="AT960" s="78"/>
      <c r="AU960" s="78"/>
      <c r="AV960" s="78"/>
      <c r="AW960" s="142" t="s">
        <v>1198</v>
      </c>
      <c r="AX960" s="77" t="s">
        <v>116</v>
      </c>
      <c r="AY960" s="576">
        <v>1577.27</v>
      </c>
      <c r="AZ960" s="576"/>
      <c r="BA960" s="576"/>
      <c r="BB960" s="576"/>
      <c r="BC960" s="576"/>
      <c r="BD960" s="576"/>
      <c r="BE960" s="77">
        <f t="shared" si="129"/>
        <v>21</v>
      </c>
      <c r="BF960" s="77">
        <f t="shared" si="122"/>
        <v>5</v>
      </c>
      <c r="BG960" s="77">
        <f t="shared" si="123"/>
        <v>2022</v>
      </c>
      <c r="BH960" s="89"/>
    </row>
    <row r="961" spans="1:60">
      <c r="A961" s="77" t="s">
        <v>428</v>
      </c>
      <c r="B961" s="77" t="s">
        <v>230</v>
      </c>
      <c r="C961" s="77" t="s">
        <v>4524</v>
      </c>
      <c r="D961" s="78">
        <v>44697</v>
      </c>
      <c r="E961" s="77" t="s">
        <v>4515</v>
      </c>
      <c r="F961" s="77" t="s">
        <v>2135</v>
      </c>
      <c r="G961" s="77" t="s">
        <v>2147</v>
      </c>
      <c r="H961" s="77" t="s">
        <v>2148</v>
      </c>
      <c r="I961" s="77" t="s">
        <v>531</v>
      </c>
      <c r="J961" s="77" t="s">
        <v>110</v>
      </c>
      <c r="K961" s="77">
        <v>91761</v>
      </c>
      <c r="L961" s="77" t="s">
        <v>840</v>
      </c>
      <c r="M961" s="77" t="s">
        <v>941</v>
      </c>
      <c r="N961" s="77" t="s">
        <v>204</v>
      </c>
      <c r="O961" s="77" t="s">
        <v>205</v>
      </c>
      <c r="P961" s="77">
        <v>85040</v>
      </c>
      <c r="Q961" s="77" t="s">
        <v>1267</v>
      </c>
      <c r="R961" s="77" t="s">
        <v>4516</v>
      </c>
      <c r="S961" s="77" t="s">
        <v>4517</v>
      </c>
      <c r="T961" s="77" t="s">
        <v>4518</v>
      </c>
      <c r="U961" s="77">
        <v>30390455</v>
      </c>
      <c r="V961" s="77">
        <v>14.75</v>
      </c>
      <c r="W961" s="77" t="s">
        <v>163</v>
      </c>
      <c r="X961" s="77">
        <v>395</v>
      </c>
      <c r="Y961" s="77">
        <v>832</v>
      </c>
      <c r="Z961" s="77">
        <v>26</v>
      </c>
      <c r="AA961" s="89">
        <f t="shared" si="124"/>
        <v>0.32863999999999999</v>
      </c>
      <c r="AB961" s="142" t="s">
        <v>88</v>
      </c>
      <c r="AC961" s="78">
        <v>44712</v>
      </c>
      <c r="AD961" s="77"/>
      <c r="AE961" s="77"/>
      <c r="AF961" s="77" t="str">
        <f t="shared" si="125"/>
        <v>CADP220516_14</v>
      </c>
      <c r="AG961" s="77">
        <f t="shared" si="126"/>
        <v>832</v>
      </c>
      <c r="AH961" s="77">
        <f t="shared" si="127"/>
        <v>26</v>
      </c>
      <c r="AI961" s="89">
        <f t="shared" si="128"/>
        <v>0.32863999999999999</v>
      </c>
      <c r="AJ961" s="77" t="s">
        <v>2143</v>
      </c>
      <c r="AK961" s="77" t="s">
        <v>4525</v>
      </c>
      <c r="AL961" s="78">
        <v>44699</v>
      </c>
      <c r="AM961" s="78">
        <v>44699</v>
      </c>
      <c r="AN961" s="78">
        <v>44700</v>
      </c>
      <c r="AO961" s="78">
        <v>44700</v>
      </c>
      <c r="AP961" s="78">
        <v>44700</v>
      </c>
      <c r="AQ961" s="77" t="s">
        <v>89</v>
      </c>
      <c r="AR961" s="77"/>
      <c r="AS961" s="77" t="s">
        <v>4525</v>
      </c>
      <c r="AT961" s="78"/>
      <c r="AU961" s="78"/>
      <c r="AV961" s="78"/>
      <c r="AW961" s="142" t="s">
        <v>1198</v>
      </c>
      <c r="AX961" s="77" t="s">
        <v>116</v>
      </c>
      <c r="AY961" s="576">
        <v>1577.27</v>
      </c>
      <c r="AZ961" s="576"/>
      <c r="BA961" s="576"/>
      <c r="BB961" s="576"/>
      <c r="BC961" s="576"/>
      <c r="BD961" s="576"/>
      <c r="BE961" s="77">
        <f t="shared" si="129"/>
        <v>21</v>
      </c>
      <c r="BF961" s="77">
        <f t="shared" si="122"/>
        <v>5</v>
      </c>
      <c r="BG961" s="77">
        <f t="shared" si="123"/>
        <v>2022</v>
      </c>
      <c r="BH961" s="89"/>
    </row>
    <row r="962" spans="1:60">
      <c r="A962" s="77" t="s">
        <v>428</v>
      </c>
      <c r="B962" s="77" t="s">
        <v>230</v>
      </c>
      <c r="C962" s="77" t="s">
        <v>4526</v>
      </c>
      <c r="D962" s="78">
        <v>44697</v>
      </c>
      <c r="E962" s="77" t="s">
        <v>4515</v>
      </c>
      <c r="F962" s="77" t="s">
        <v>2135</v>
      </c>
      <c r="G962" s="77" t="s">
        <v>2147</v>
      </c>
      <c r="H962" s="77" t="s">
        <v>2148</v>
      </c>
      <c r="I962" s="77" t="s">
        <v>531</v>
      </c>
      <c r="J962" s="77" t="s">
        <v>110</v>
      </c>
      <c r="K962" s="77">
        <v>91761</v>
      </c>
      <c r="L962" s="77" t="s">
        <v>840</v>
      </c>
      <c r="M962" s="77" t="s">
        <v>941</v>
      </c>
      <c r="N962" s="77" t="s">
        <v>204</v>
      </c>
      <c r="O962" s="77" t="s">
        <v>205</v>
      </c>
      <c r="P962" s="77">
        <v>85040</v>
      </c>
      <c r="Q962" s="77" t="s">
        <v>1267</v>
      </c>
      <c r="R962" s="77" t="s">
        <v>4516</v>
      </c>
      <c r="S962" s="77" t="s">
        <v>4517</v>
      </c>
      <c r="T962" s="77" t="s">
        <v>4518</v>
      </c>
      <c r="U962" s="77">
        <v>30390455</v>
      </c>
      <c r="V962" s="77">
        <v>14.75</v>
      </c>
      <c r="W962" s="77" t="s">
        <v>163</v>
      </c>
      <c r="X962" s="77">
        <v>395</v>
      </c>
      <c r="Y962" s="77">
        <v>832</v>
      </c>
      <c r="Z962" s="77">
        <v>26</v>
      </c>
      <c r="AA962" s="89">
        <f t="shared" si="124"/>
        <v>0.32863999999999999</v>
      </c>
      <c r="AB962" s="142" t="s">
        <v>88</v>
      </c>
      <c r="AC962" s="78">
        <v>44712</v>
      </c>
      <c r="AD962" s="77"/>
      <c r="AE962" s="77"/>
      <c r="AF962" s="77" t="str">
        <f t="shared" si="125"/>
        <v>CADP220516_15</v>
      </c>
      <c r="AG962" s="77">
        <f t="shared" si="126"/>
        <v>832</v>
      </c>
      <c r="AH962" s="77">
        <f t="shared" si="127"/>
        <v>26</v>
      </c>
      <c r="AI962" s="89">
        <f t="shared" si="128"/>
        <v>0.32863999999999999</v>
      </c>
      <c r="AJ962" s="77" t="s">
        <v>2143</v>
      </c>
      <c r="AK962" s="77" t="s">
        <v>4527</v>
      </c>
      <c r="AL962" s="78">
        <v>44699</v>
      </c>
      <c r="AM962" s="78">
        <v>44699</v>
      </c>
      <c r="AN962" s="78">
        <v>44700</v>
      </c>
      <c r="AO962" s="78">
        <v>44700</v>
      </c>
      <c r="AP962" s="78">
        <v>44700</v>
      </c>
      <c r="AQ962" s="77" t="s">
        <v>89</v>
      </c>
      <c r="AR962" s="77"/>
      <c r="AS962" s="77" t="s">
        <v>4527</v>
      </c>
      <c r="AT962" s="78"/>
      <c r="AU962" s="78"/>
      <c r="AV962" s="78"/>
      <c r="AW962" s="142" t="s">
        <v>1198</v>
      </c>
      <c r="AX962" s="77" t="s">
        <v>116</v>
      </c>
      <c r="AY962" s="576">
        <v>1577.27</v>
      </c>
      <c r="AZ962" s="576"/>
      <c r="BA962" s="576"/>
      <c r="BB962" s="576"/>
      <c r="BC962" s="576"/>
      <c r="BD962" s="576"/>
      <c r="BE962" s="77">
        <f t="shared" si="129"/>
        <v>21</v>
      </c>
      <c r="BF962" s="77">
        <f t="shared" si="122"/>
        <v>5</v>
      </c>
      <c r="BG962" s="77">
        <f t="shared" si="123"/>
        <v>2022</v>
      </c>
      <c r="BH962" s="89"/>
    </row>
    <row r="963" spans="1:60">
      <c r="A963" s="77" t="s">
        <v>428</v>
      </c>
      <c r="B963" s="77" t="s">
        <v>230</v>
      </c>
      <c r="C963" s="77" t="s">
        <v>4528</v>
      </c>
      <c r="D963" s="78">
        <v>44697</v>
      </c>
      <c r="E963" s="77" t="s">
        <v>4515</v>
      </c>
      <c r="F963" s="77" t="s">
        <v>2135</v>
      </c>
      <c r="G963" s="77" t="s">
        <v>2147</v>
      </c>
      <c r="H963" s="77" t="s">
        <v>2148</v>
      </c>
      <c r="I963" s="77" t="s">
        <v>531</v>
      </c>
      <c r="J963" s="77" t="s">
        <v>110</v>
      </c>
      <c r="K963" s="77">
        <v>91761</v>
      </c>
      <c r="L963" s="77" t="s">
        <v>840</v>
      </c>
      <c r="M963" s="77" t="s">
        <v>4212</v>
      </c>
      <c r="N963" s="77" t="s">
        <v>4529</v>
      </c>
      <c r="O963" s="77" t="s">
        <v>205</v>
      </c>
      <c r="P963" s="77">
        <v>85282</v>
      </c>
      <c r="Q963" s="77" t="s">
        <v>1267</v>
      </c>
      <c r="R963" s="77" t="s">
        <v>4516</v>
      </c>
      <c r="S963" s="77" t="s">
        <v>4517</v>
      </c>
      <c r="T963" s="77" t="s">
        <v>4518</v>
      </c>
      <c r="U963" s="77">
        <v>30390455</v>
      </c>
      <c r="V963" s="77">
        <v>14.75</v>
      </c>
      <c r="W963" s="77" t="s">
        <v>163</v>
      </c>
      <c r="X963" s="77">
        <v>395</v>
      </c>
      <c r="Y963" s="77">
        <v>832</v>
      </c>
      <c r="Z963" s="77">
        <v>26</v>
      </c>
      <c r="AA963" s="89">
        <f t="shared" si="124"/>
        <v>0.32863999999999999</v>
      </c>
      <c r="AB963" s="142" t="s">
        <v>88</v>
      </c>
      <c r="AC963" s="78">
        <v>44712</v>
      </c>
      <c r="AD963" s="77"/>
      <c r="AE963" s="77"/>
      <c r="AF963" s="77" t="str">
        <f t="shared" si="125"/>
        <v>CADP220516_16</v>
      </c>
      <c r="AG963" s="77">
        <f t="shared" si="126"/>
        <v>832</v>
      </c>
      <c r="AH963" s="77">
        <f t="shared" si="127"/>
        <v>26</v>
      </c>
      <c r="AI963" s="89">
        <f t="shared" si="128"/>
        <v>0.32863999999999999</v>
      </c>
      <c r="AJ963" s="77" t="s">
        <v>2143</v>
      </c>
      <c r="AK963" s="77" t="s">
        <v>4530</v>
      </c>
      <c r="AL963" s="78">
        <v>44699</v>
      </c>
      <c r="AM963" s="78">
        <v>44699</v>
      </c>
      <c r="AN963" s="78">
        <v>44700</v>
      </c>
      <c r="AO963" s="78">
        <v>44700</v>
      </c>
      <c r="AP963" s="78">
        <v>44700</v>
      </c>
      <c r="AQ963" s="77" t="s">
        <v>89</v>
      </c>
      <c r="AR963" s="77" t="s">
        <v>4531</v>
      </c>
      <c r="AS963" s="77" t="s">
        <v>4530</v>
      </c>
      <c r="AT963" s="78"/>
      <c r="AU963" s="78"/>
      <c r="AV963" s="78"/>
      <c r="AW963" s="142" t="s">
        <v>1198</v>
      </c>
      <c r="AX963" s="77" t="s">
        <v>116</v>
      </c>
      <c r="AY963" s="576">
        <v>1577.27</v>
      </c>
      <c r="AZ963" s="576"/>
      <c r="BA963" s="576"/>
      <c r="BB963" s="576"/>
      <c r="BC963" s="576"/>
      <c r="BD963" s="576"/>
      <c r="BE963" s="77">
        <f t="shared" si="129"/>
        <v>21</v>
      </c>
      <c r="BF963" s="77">
        <f t="shared" si="122"/>
        <v>5</v>
      </c>
      <c r="BG963" s="77">
        <f t="shared" si="123"/>
        <v>2022</v>
      </c>
      <c r="BH963" s="89"/>
    </row>
    <row r="964" spans="1:60">
      <c r="A964" s="77" t="s">
        <v>428</v>
      </c>
      <c r="B964" s="77" t="s">
        <v>230</v>
      </c>
      <c r="C964" s="77" t="s">
        <v>4532</v>
      </c>
      <c r="D964" s="78">
        <v>44697</v>
      </c>
      <c r="E964" s="77" t="s">
        <v>4533</v>
      </c>
      <c r="F964" s="77" t="s">
        <v>2135</v>
      </c>
      <c r="G964" s="77" t="s">
        <v>2147</v>
      </c>
      <c r="H964" s="77" t="s">
        <v>2148</v>
      </c>
      <c r="I964" s="77" t="s">
        <v>531</v>
      </c>
      <c r="J964" s="77" t="s">
        <v>110</v>
      </c>
      <c r="K964" s="77">
        <v>91761</v>
      </c>
      <c r="L964" s="77" t="s">
        <v>2253</v>
      </c>
      <c r="M964" s="77" t="s">
        <v>4074</v>
      </c>
      <c r="N964" s="77" t="s">
        <v>360</v>
      </c>
      <c r="O964" s="77" t="s">
        <v>361</v>
      </c>
      <c r="P964" s="77">
        <v>89118</v>
      </c>
      <c r="Q964" s="77" t="s">
        <v>1267</v>
      </c>
      <c r="R964" s="77" t="s">
        <v>4534</v>
      </c>
      <c r="S964" s="77" t="s">
        <v>4535</v>
      </c>
      <c r="T964" s="77" t="s">
        <v>4536</v>
      </c>
      <c r="U964" s="77">
        <v>30390456</v>
      </c>
      <c r="V964" s="77">
        <v>14.75</v>
      </c>
      <c r="W964" s="77" t="s">
        <v>163</v>
      </c>
      <c r="X964" s="77">
        <v>400</v>
      </c>
      <c r="Y964" s="77">
        <v>832</v>
      </c>
      <c r="Z964" s="77">
        <v>26</v>
      </c>
      <c r="AA964" s="89">
        <f t="shared" si="124"/>
        <v>0.33279999999999998</v>
      </c>
      <c r="AB964" s="142" t="s">
        <v>88</v>
      </c>
      <c r="AC964" s="78">
        <v>44712</v>
      </c>
      <c r="AD964" s="77"/>
      <c r="AE964" s="77"/>
      <c r="AF964" s="77" t="str">
        <f t="shared" si="125"/>
        <v>CADP220516_25</v>
      </c>
      <c r="AG964" s="77">
        <f t="shared" si="126"/>
        <v>832</v>
      </c>
      <c r="AH964" s="77">
        <f t="shared" si="127"/>
        <v>26</v>
      </c>
      <c r="AI964" s="89">
        <f t="shared" si="128"/>
        <v>0.33279999999999998</v>
      </c>
      <c r="AJ964" s="77" t="s">
        <v>2143</v>
      </c>
      <c r="AK964" s="77" t="s">
        <v>4537</v>
      </c>
      <c r="AL964" s="78">
        <v>44699</v>
      </c>
      <c r="AM964" s="78">
        <v>44699</v>
      </c>
      <c r="AN964" s="78">
        <v>44700</v>
      </c>
      <c r="AO964" s="78">
        <v>44700</v>
      </c>
      <c r="AP964" s="78">
        <v>44700</v>
      </c>
      <c r="AQ964" s="77" t="s">
        <v>89</v>
      </c>
      <c r="AR964" s="77"/>
      <c r="AS964" s="77" t="s">
        <v>4537</v>
      </c>
      <c r="AT964" s="78"/>
      <c r="AU964" s="78"/>
      <c r="AV964" s="78"/>
      <c r="AW964" s="142" t="s">
        <v>1198</v>
      </c>
      <c r="AX964" s="77" t="s">
        <v>116</v>
      </c>
      <c r="AY964" s="576">
        <v>1680</v>
      </c>
      <c r="AZ964" s="576"/>
      <c r="BA964" s="576"/>
      <c r="BB964" s="576"/>
      <c r="BC964" s="576"/>
      <c r="BD964" s="576"/>
      <c r="BE964" s="77">
        <f t="shared" si="129"/>
        <v>21</v>
      </c>
      <c r="BF964" s="77">
        <f t="shared" si="122"/>
        <v>5</v>
      </c>
      <c r="BG964" s="77">
        <f t="shared" si="123"/>
        <v>2022</v>
      </c>
      <c r="BH964" s="77"/>
    </row>
    <row r="965" spans="1:60">
      <c r="A965" s="77" t="s">
        <v>428</v>
      </c>
      <c r="B965" s="77" t="s">
        <v>230</v>
      </c>
      <c r="C965" s="77" t="s">
        <v>4538</v>
      </c>
      <c r="D965" s="78">
        <v>44697</v>
      </c>
      <c r="E965" s="77" t="s">
        <v>4533</v>
      </c>
      <c r="F965" s="77" t="s">
        <v>2135</v>
      </c>
      <c r="G965" s="77" t="s">
        <v>2147</v>
      </c>
      <c r="H965" s="77" t="s">
        <v>2148</v>
      </c>
      <c r="I965" s="77" t="s">
        <v>531</v>
      </c>
      <c r="J965" s="77" t="s">
        <v>110</v>
      </c>
      <c r="K965" s="77">
        <v>91761</v>
      </c>
      <c r="L965" s="77" t="s">
        <v>2253</v>
      </c>
      <c r="M965" s="77" t="s">
        <v>4074</v>
      </c>
      <c r="N965" s="77" t="s">
        <v>360</v>
      </c>
      <c r="O965" s="77" t="s">
        <v>361</v>
      </c>
      <c r="P965" s="77">
        <v>89118</v>
      </c>
      <c r="Q965" s="77" t="s">
        <v>1267</v>
      </c>
      <c r="R965" s="77" t="s">
        <v>4534</v>
      </c>
      <c r="S965" s="77" t="s">
        <v>4535</v>
      </c>
      <c r="T965" s="77" t="s">
        <v>4536</v>
      </c>
      <c r="U965" s="77">
        <v>30390456</v>
      </c>
      <c r="V965" s="77">
        <v>14.75</v>
      </c>
      <c r="W965" s="77" t="s">
        <v>163</v>
      </c>
      <c r="X965" s="77">
        <v>400</v>
      </c>
      <c r="Y965" s="77">
        <v>832</v>
      </c>
      <c r="Z965" s="77">
        <v>26</v>
      </c>
      <c r="AA965" s="89">
        <f t="shared" si="124"/>
        <v>0.33279999999999998</v>
      </c>
      <c r="AB965" s="142" t="s">
        <v>88</v>
      </c>
      <c r="AC965" s="78">
        <v>44712</v>
      </c>
      <c r="AD965" s="77"/>
      <c r="AE965" s="77"/>
      <c r="AF965" s="77" t="str">
        <f t="shared" si="125"/>
        <v>CADP220516_26</v>
      </c>
      <c r="AG965" s="77">
        <f t="shared" si="126"/>
        <v>832</v>
      </c>
      <c r="AH965" s="77">
        <f t="shared" si="127"/>
        <v>26</v>
      </c>
      <c r="AI965" s="89">
        <f t="shared" si="128"/>
        <v>0.33279999999999998</v>
      </c>
      <c r="AJ965" s="77" t="s">
        <v>2143</v>
      </c>
      <c r="AK965" s="77" t="s">
        <v>4539</v>
      </c>
      <c r="AL965" s="78">
        <v>44699</v>
      </c>
      <c r="AM965" s="78">
        <v>44699</v>
      </c>
      <c r="AN965" s="78">
        <v>44700</v>
      </c>
      <c r="AO965" s="78">
        <v>44700</v>
      </c>
      <c r="AP965" s="78">
        <v>44700</v>
      </c>
      <c r="AQ965" s="77" t="s">
        <v>89</v>
      </c>
      <c r="AR965" s="77"/>
      <c r="AS965" s="77" t="s">
        <v>4539</v>
      </c>
      <c r="AT965" s="78"/>
      <c r="AU965" s="78"/>
      <c r="AV965" s="78"/>
      <c r="AW965" s="142" t="s">
        <v>1198</v>
      </c>
      <c r="AX965" s="77" t="s">
        <v>116</v>
      </c>
      <c r="AY965" s="576">
        <v>1680</v>
      </c>
      <c r="AZ965" s="576"/>
      <c r="BA965" s="576"/>
      <c r="BB965" s="576"/>
      <c r="BC965" s="576"/>
      <c r="BD965" s="576"/>
      <c r="BE965" s="77">
        <f t="shared" si="129"/>
        <v>21</v>
      </c>
      <c r="BF965" s="77">
        <f t="shared" si="122"/>
        <v>5</v>
      </c>
      <c r="BG965" s="77">
        <f t="shared" si="123"/>
        <v>2022</v>
      </c>
      <c r="BH965" s="77"/>
    </row>
    <row r="966" spans="1:60">
      <c r="A966" s="77" t="s">
        <v>428</v>
      </c>
      <c r="B966" s="77" t="s">
        <v>2157</v>
      </c>
      <c r="C966" s="142" t="s">
        <v>4540</v>
      </c>
      <c r="D966" s="78">
        <v>44628</v>
      </c>
      <c r="E966" s="142" t="s">
        <v>2374</v>
      </c>
      <c r="F966" s="77" t="s">
        <v>2135</v>
      </c>
      <c r="G966" s="77" t="s">
        <v>2136</v>
      </c>
      <c r="H966" s="77" t="s">
        <v>2137</v>
      </c>
      <c r="I966" s="77" t="s">
        <v>2138</v>
      </c>
      <c r="J966" s="77" t="s">
        <v>110</v>
      </c>
      <c r="K966" s="77">
        <v>90248</v>
      </c>
      <c r="L966" s="142" t="s">
        <v>2159</v>
      </c>
      <c r="M966" s="142" t="s">
        <v>3827</v>
      </c>
      <c r="N966" s="77" t="s">
        <v>3828</v>
      </c>
      <c r="O966" s="77" t="s">
        <v>110</v>
      </c>
      <c r="P966" s="77">
        <v>91730</v>
      </c>
      <c r="Q966" s="77" t="s">
        <v>1267</v>
      </c>
      <c r="R966" s="77"/>
      <c r="S966" s="77"/>
      <c r="T966" s="77"/>
      <c r="U966" s="142">
        <v>30371611</v>
      </c>
      <c r="V966" s="77">
        <v>14.75</v>
      </c>
      <c r="W966" s="142" t="s">
        <v>2202</v>
      </c>
      <c r="X966" s="77">
        <v>350</v>
      </c>
      <c r="Y966" s="142">
        <v>832</v>
      </c>
      <c r="Z966" s="142">
        <v>26</v>
      </c>
      <c r="AA966" s="89">
        <f t="shared" si="124"/>
        <v>0.29120000000000001</v>
      </c>
      <c r="AB966" s="142" t="s">
        <v>70</v>
      </c>
      <c r="AC966" s="78">
        <v>44712</v>
      </c>
      <c r="AD966" s="77"/>
      <c r="AE966" s="77" t="s">
        <v>2142</v>
      </c>
      <c r="AF966" s="77" t="str">
        <f t="shared" si="125"/>
        <v>CA4173030815T</v>
      </c>
      <c r="AG966" s="77">
        <f t="shared" si="126"/>
        <v>832</v>
      </c>
      <c r="AH966" s="77">
        <f t="shared" si="127"/>
        <v>26</v>
      </c>
      <c r="AI966" s="89">
        <f t="shared" si="128"/>
        <v>0.29120000000000001</v>
      </c>
      <c r="AJ966" s="77" t="s">
        <v>2143</v>
      </c>
      <c r="AK966" s="142" t="s">
        <v>4540</v>
      </c>
      <c r="AL966" s="573">
        <v>44700</v>
      </c>
      <c r="AM966" s="78">
        <v>44700</v>
      </c>
      <c r="AN966" s="573">
        <v>44700</v>
      </c>
      <c r="AO966" s="78">
        <v>44700</v>
      </c>
      <c r="AP966" s="78">
        <v>44700</v>
      </c>
      <c r="AQ966" s="77" t="s">
        <v>89</v>
      </c>
      <c r="AR966" s="142"/>
      <c r="AS966" s="142" t="s">
        <v>4540</v>
      </c>
      <c r="AT966" s="78"/>
      <c r="AU966" s="78"/>
      <c r="AV966" s="78"/>
      <c r="AW966" s="142" t="s">
        <v>1198</v>
      </c>
      <c r="AX966" s="77" t="s">
        <v>116</v>
      </c>
      <c r="AY966" s="576">
        <v>756</v>
      </c>
      <c r="AZ966" s="576"/>
      <c r="BA966" s="576"/>
      <c r="BB966" s="576"/>
      <c r="BC966" s="576"/>
      <c r="BD966" s="576"/>
      <c r="BE966" s="77">
        <f t="shared" si="129"/>
        <v>21</v>
      </c>
      <c r="BF966" s="77">
        <f t="shared" si="122"/>
        <v>5</v>
      </c>
      <c r="BG966" s="77">
        <f t="shared" si="123"/>
        <v>2022</v>
      </c>
      <c r="BH966" s="89"/>
    </row>
    <row r="967" spans="1:60">
      <c r="A967" s="77" t="s">
        <v>428</v>
      </c>
      <c r="B967" s="77" t="s">
        <v>2157</v>
      </c>
      <c r="C967" s="142" t="s">
        <v>4541</v>
      </c>
      <c r="D967" s="78">
        <v>44628</v>
      </c>
      <c r="E967" s="142" t="s">
        <v>2374</v>
      </c>
      <c r="F967" s="77" t="s">
        <v>2135</v>
      </c>
      <c r="G967" s="77" t="s">
        <v>2136</v>
      </c>
      <c r="H967" s="77" t="s">
        <v>2137</v>
      </c>
      <c r="I967" s="77" t="s">
        <v>2138</v>
      </c>
      <c r="J967" s="77" t="s">
        <v>110</v>
      </c>
      <c r="K967" s="77">
        <v>90248</v>
      </c>
      <c r="L967" s="142" t="s">
        <v>2159</v>
      </c>
      <c r="M967" s="142" t="s">
        <v>3827</v>
      </c>
      <c r="N967" s="77" t="s">
        <v>3828</v>
      </c>
      <c r="O967" s="77" t="s">
        <v>110</v>
      </c>
      <c r="P967" s="77">
        <v>91730</v>
      </c>
      <c r="Q967" s="77" t="s">
        <v>1267</v>
      </c>
      <c r="R967" s="77"/>
      <c r="S967" s="77"/>
      <c r="T967" s="77"/>
      <c r="U967" s="142">
        <v>30371611</v>
      </c>
      <c r="V967" s="77">
        <v>14.75</v>
      </c>
      <c r="W967" s="142" t="s">
        <v>2202</v>
      </c>
      <c r="X967" s="77">
        <v>350</v>
      </c>
      <c r="Y967" s="142">
        <v>832</v>
      </c>
      <c r="Z967" s="142">
        <v>26</v>
      </c>
      <c r="AA967" s="89">
        <f t="shared" si="124"/>
        <v>0.29120000000000001</v>
      </c>
      <c r="AB967" s="142" t="s">
        <v>70</v>
      </c>
      <c r="AC967" s="78">
        <v>44712</v>
      </c>
      <c r="AD967" s="77"/>
      <c r="AE967" s="77" t="s">
        <v>2142</v>
      </c>
      <c r="AF967" s="77" t="str">
        <f t="shared" si="125"/>
        <v>CA4173030816T</v>
      </c>
      <c r="AG967" s="77">
        <f t="shared" si="126"/>
        <v>832</v>
      </c>
      <c r="AH967" s="77">
        <f t="shared" si="127"/>
        <v>26</v>
      </c>
      <c r="AI967" s="89">
        <f t="shared" si="128"/>
        <v>0.29120000000000001</v>
      </c>
      <c r="AJ967" s="77" t="s">
        <v>2143</v>
      </c>
      <c r="AK967" s="142" t="s">
        <v>4541</v>
      </c>
      <c r="AL967" s="573">
        <v>44700</v>
      </c>
      <c r="AM967" s="573">
        <v>44700</v>
      </c>
      <c r="AN967" s="573">
        <v>44700</v>
      </c>
      <c r="AO967" s="573">
        <v>44700</v>
      </c>
      <c r="AP967" s="573">
        <v>44700</v>
      </c>
      <c r="AQ967" s="77" t="s">
        <v>89</v>
      </c>
      <c r="AR967" s="142"/>
      <c r="AS967" s="142" t="s">
        <v>4541</v>
      </c>
      <c r="AT967" s="78"/>
      <c r="AU967" s="78"/>
      <c r="AV967" s="78"/>
      <c r="AW967" s="142" t="s">
        <v>1198</v>
      </c>
      <c r="AX967" s="77" t="s">
        <v>116</v>
      </c>
      <c r="AY967" s="576">
        <v>756</v>
      </c>
      <c r="AZ967" s="576"/>
      <c r="BA967" s="576"/>
      <c r="BB967" s="576"/>
      <c r="BC967" s="576"/>
      <c r="BD967" s="576"/>
      <c r="BE967" s="77">
        <f t="shared" si="129"/>
        <v>21</v>
      </c>
      <c r="BF967" s="77">
        <f t="shared" ref="BF967:BF1030" si="130">MONTH(AL967)</f>
        <v>5</v>
      </c>
      <c r="BG967" s="77">
        <f t="shared" ref="BG967:BG1030" si="131">YEAR(AL967)</f>
        <v>2022</v>
      </c>
      <c r="BH967" s="89"/>
    </row>
    <row r="968" spans="1:60">
      <c r="A968" s="77" t="s">
        <v>428</v>
      </c>
      <c r="B968" s="77" t="s">
        <v>1264</v>
      </c>
      <c r="C968" s="77" t="s">
        <v>4542</v>
      </c>
      <c r="D968" s="78">
        <v>44692</v>
      </c>
      <c r="E968" s="77" t="s">
        <v>4543</v>
      </c>
      <c r="F968" s="77" t="s">
        <v>2135</v>
      </c>
      <c r="G968" s="77" t="s">
        <v>2574</v>
      </c>
      <c r="H968" s="77" t="s">
        <v>2575</v>
      </c>
      <c r="I968" s="77" t="s">
        <v>2576</v>
      </c>
      <c r="J968" s="77" t="s">
        <v>110</v>
      </c>
      <c r="K968" s="77">
        <v>90501</v>
      </c>
      <c r="L968" s="77" t="s">
        <v>1829</v>
      </c>
      <c r="M968" s="77" t="s">
        <v>4544</v>
      </c>
      <c r="N968" s="77" t="s">
        <v>962</v>
      </c>
      <c r="O968" s="77" t="s">
        <v>98</v>
      </c>
      <c r="P968" s="77">
        <v>32226</v>
      </c>
      <c r="Q968" s="77" t="s">
        <v>1267</v>
      </c>
      <c r="R968" s="77" t="s">
        <v>1831</v>
      </c>
      <c r="S968" s="77" t="s">
        <v>2498</v>
      </c>
      <c r="T968" s="77" t="s">
        <v>1833</v>
      </c>
      <c r="U968" s="77">
        <v>30390156</v>
      </c>
      <c r="V968" s="77">
        <v>14.75</v>
      </c>
      <c r="W968" s="77" t="s">
        <v>163</v>
      </c>
      <c r="X968" s="77">
        <v>400</v>
      </c>
      <c r="Y968" s="77">
        <v>832</v>
      </c>
      <c r="Z968" s="77">
        <v>26</v>
      </c>
      <c r="AA968" s="89">
        <f t="shared" si="124"/>
        <v>0.33279999999999998</v>
      </c>
      <c r="AB968" s="77" t="s">
        <v>70</v>
      </c>
      <c r="AC968" s="78">
        <v>44712</v>
      </c>
      <c r="AD968" s="77"/>
      <c r="AE968" s="77"/>
      <c r="AF968" s="77" t="str">
        <f t="shared" si="125"/>
        <v>CADP220511_12</v>
      </c>
      <c r="AG968" s="77">
        <f t="shared" si="126"/>
        <v>832</v>
      </c>
      <c r="AH968" s="77">
        <f t="shared" si="127"/>
        <v>26</v>
      </c>
      <c r="AI968" s="89">
        <f t="shared" si="128"/>
        <v>0.33279999999999998</v>
      </c>
      <c r="AJ968" s="77" t="s">
        <v>2143</v>
      </c>
      <c r="AK968" s="77" t="s">
        <v>4545</v>
      </c>
      <c r="AL968" s="78">
        <v>44694</v>
      </c>
      <c r="AM968" s="573">
        <v>44694</v>
      </c>
      <c r="AN968" s="78">
        <v>44701</v>
      </c>
      <c r="AO968" s="78">
        <v>44699</v>
      </c>
      <c r="AP968" s="78">
        <v>44699</v>
      </c>
      <c r="AQ968" s="142" t="s">
        <v>89</v>
      </c>
      <c r="AR968" s="77"/>
      <c r="AS968" s="77" t="s">
        <v>4545</v>
      </c>
      <c r="AT968" s="78"/>
      <c r="AU968" s="78"/>
      <c r="AV968" s="78"/>
      <c r="AW968" s="142" t="s">
        <v>1198</v>
      </c>
      <c r="AX968" s="77" t="s">
        <v>116</v>
      </c>
      <c r="AY968" s="576">
        <v>7225.81</v>
      </c>
      <c r="AZ968" s="576"/>
      <c r="BA968" s="576"/>
      <c r="BB968" s="576"/>
      <c r="BC968" s="576"/>
      <c r="BD968" s="576"/>
      <c r="BE968" s="77">
        <f t="shared" si="129"/>
        <v>21</v>
      </c>
      <c r="BF968" s="77">
        <f t="shared" si="130"/>
        <v>5</v>
      </c>
      <c r="BG968" s="77">
        <f t="shared" si="131"/>
        <v>2022</v>
      </c>
      <c r="BH968" s="77"/>
    </row>
    <row r="969" spans="1:60">
      <c r="A969" s="77" t="s">
        <v>428</v>
      </c>
      <c r="B969" s="77" t="s">
        <v>1264</v>
      </c>
      <c r="C969" s="77" t="s">
        <v>4546</v>
      </c>
      <c r="D969" s="78">
        <v>44692</v>
      </c>
      <c r="E969" s="77" t="s">
        <v>4543</v>
      </c>
      <c r="F969" s="77" t="s">
        <v>2135</v>
      </c>
      <c r="G969" s="77" t="s">
        <v>2574</v>
      </c>
      <c r="H969" s="77" t="s">
        <v>2575</v>
      </c>
      <c r="I969" s="77" t="s">
        <v>2576</v>
      </c>
      <c r="J969" s="77" t="s">
        <v>110</v>
      </c>
      <c r="K969" s="77">
        <v>90501</v>
      </c>
      <c r="L969" s="77" t="s">
        <v>1829</v>
      </c>
      <c r="M969" s="77" t="s">
        <v>4544</v>
      </c>
      <c r="N969" s="77" t="s">
        <v>962</v>
      </c>
      <c r="O969" s="77" t="s">
        <v>98</v>
      </c>
      <c r="P969" s="77">
        <v>32226</v>
      </c>
      <c r="Q969" s="77" t="s">
        <v>1267</v>
      </c>
      <c r="R969" s="77" t="s">
        <v>1831</v>
      </c>
      <c r="S969" s="77" t="s">
        <v>2498</v>
      </c>
      <c r="T969" s="77" t="s">
        <v>1833</v>
      </c>
      <c r="U969" s="77">
        <v>30390156</v>
      </c>
      <c r="V969" s="77">
        <v>14.75</v>
      </c>
      <c r="W969" s="77" t="s">
        <v>163</v>
      </c>
      <c r="X969" s="77">
        <v>400</v>
      </c>
      <c r="Y969" s="77">
        <v>832</v>
      </c>
      <c r="Z969" s="77">
        <v>26</v>
      </c>
      <c r="AA969" s="89">
        <f t="shared" si="124"/>
        <v>0.33279999999999998</v>
      </c>
      <c r="AB969" s="77" t="s">
        <v>70</v>
      </c>
      <c r="AC969" s="78">
        <v>44712</v>
      </c>
      <c r="AD969" s="77"/>
      <c r="AE969" s="77"/>
      <c r="AF969" s="77" t="str">
        <f t="shared" si="125"/>
        <v>CADP220511_13</v>
      </c>
      <c r="AG969" s="77">
        <f t="shared" si="126"/>
        <v>832</v>
      </c>
      <c r="AH969" s="77">
        <f t="shared" si="127"/>
        <v>26</v>
      </c>
      <c r="AI969" s="89">
        <f t="shared" si="128"/>
        <v>0.33279999999999998</v>
      </c>
      <c r="AJ969" s="77" t="s">
        <v>2143</v>
      </c>
      <c r="AK969" s="77" t="s">
        <v>4547</v>
      </c>
      <c r="AL969" s="78">
        <v>44694</v>
      </c>
      <c r="AM969" s="573">
        <v>44694</v>
      </c>
      <c r="AN969" s="78">
        <v>44701</v>
      </c>
      <c r="AO969" s="78">
        <v>44701</v>
      </c>
      <c r="AP969" s="78">
        <v>44701</v>
      </c>
      <c r="AQ969" s="77" t="s">
        <v>89</v>
      </c>
      <c r="AR969" s="77"/>
      <c r="AS969" s="77" t="s">
        <v>4547</v>
      </c>
      <c r="AT969" s="78"/>
      <c r="AU969" s="78"/>
      <c r="AV969" s="78"/>
      <c r="AW969" s="142" t="s">
        <v>1198</v>
      </c>
      <c r="AX969" s="77" t="s">
        <v>116</v>
      </c>
      <c r="AY969" s="576">
        <v>7225.81</v>
      </c>
      <c r="AZ969" s="576"/>
      <c r="BA969" s="576"/>
      <c r="BB969" s="576"/>
      <c r="BC969" s="576"/>
      <c r="BD969" s="576"/>
      <c r="BE969" s="77">
        <f t="shared" si="129"/>
        <v>21</v>
      </c>
      <c r="BF969" s="77">
        <f t="shared" si="130"/>
        <v>5</v>
      </c>
      <c r="BG969" s="77">
        <f t="shared" si="131"/>
        <v>2022</v>
      </c>
      <c r="BH969" s="77"/>
    </row>
    <row r="970" spans="1:60">
      <c r="A970" s="77" t="s">
        <v>428</v>
      </c>
      <c r="B970" s="77" t="s">
        <v>2132</v>
      </c>
      <c r="C970" s="77" t="s">
        <v>4548</v>
      </c>
      <c r="D970" s="78">
        <v>44692</v>
      </c>
      <c r="E970" s="77" t="s">
        <v>4549</v>
      </c>
      <c r="F970" s="77" t="s">
        <v>2135</v>
      </c>
      <c r="G970" s="77" t="s">
        <v>2147</v>
      </c>
      <c r="H970" s="77" t="s">
        <v>2148</v>
      </c>
      <c r="I970" s="77" t="s">
        <v>531</v>
      </c>
      <c r="J970" s="77" t="s">
        <v>110</v>
      </c>
      <c r="K970" s="77">
        <v>91761</v>
      </c>
      <c r="L970" s="77" t="s">
        <v>2168</v>
      </c>
      <c r="M970" s="77" t="s">
        <v>4329</v>
      </c>
      <c r="N970" s="77" t="s">
        <v>444</v>
      </c>
      <c r="O970" s="77" t="s">
        <v>445</v>
      </c>
      <c r="P970" s="77">
        <v>77064</v>
      </c>
      <c r="Q970" s="77" t="s">
        <v>1267</v>
      </c>
      <c r="R970" s="77" t="s">
        <v>4330</v>
      </c>
      <c r="S970" s="77" t="s">
        <v>4331</v>
      </c>
      <c r="T970" s="77" t="s">
        <v>4332</v>
      </c>
      <c r="U970" s="77">
        <v>30390456</v>
      </c>
      <c r="V970" s="77">
        <v>14.75</v>
      </c>
      <c r="W970" s="77" t="s">
        <v>163</v>
      </c>
      <c r="X970" s="77">
        <v>400</v>
      </c>
      <c r="Y970" s="77">
        <v>768</v>
      </c>
      <c r="Z970" s="77">
        <v>24</v>
      </c>
      <c r="AA970" s="89">
        <f t="shared" si="124"/>
        <v>0.30719999999999997</v>
      </c>
      <c r="AB970" s="77" t="s">
        <v>70</v>
      </c>
      <c r="AC970" s="78">
        <v>44712</v>
      </c>
      <c r="AD970" s="77"/>
      <c r="AE970" s="77"/>
      <c r="AF970" s="77" t="str">
        <f t="shared" si="125"/>
        <v>CADP220511_11</v>
      </c>
      <c r="AG970" s="77">
        <f t="shared" si="126"/>
        <v>768</v>
      </c>
      <c r="AH970" s="77">
        <f t="shared" si="127"/>
        <v>24</v>
      </c>
      <c r="AI970" s="89">
        <f t="shared" si="128"/>
        <v>0.30719999999999997</v>
      </c>
      <c r="AJ970" s="77" t="s">
        <v>2143</v>
      </c>
      <c r="AK970" s="77" t="s">
        <v>4550</v>
      </c>
      <c r="AL970" s="78">
        <v>44698</v>
      </c>
      <c r="AM970" s="78">
        <v>44698</v>
      </c>
      <c r="AN970" s="78">
        <v>44701</v>
      </c>
      <c r="AO970" s="78">
        <v>44700</v>
      </c>
      <c r="AP970" s="78">
        <v>44700</v>
      </c>
      <c r="AQ970" s="77" t="s">
        <v>89</v>
      </c>
      <c r="AR970" s="77"/>
      <c r="AS970" s="77" t="s">
        <v>4550</v>
      </c>
      <c r="AT970" s="78"/>
      <c r="AU970" s="78"/>
      <c r="AV970" s="78"/>
      <c r="AW970" s="142" t="s">
        <v>1198</v>
      </c>
      <c r="AX970" s="77" t="s">
        <v>116</v>
      </c>
      <c r="AY970" s="576">
        <v>4438.2</v>
      </c>
      <c r="AZ970" s="576"/>
      <c r="BA970" s="576"/>
      <c r="BB970" s="576"/>
      <c r="BC970" s="576"/>
      <c r="BD970" s="576"/>
      <c r="BE970" s="77">
        <f t="shared" si="129"/>
        <v>21</v>
      </c>
      <c r="BF970" s="77">
        <f t="shared" si="130"/>
        <v>5</v>
      </c>
      <c r="BG970" s="77">
        <f t="shared" si="131"/>
        <v>2022</v>
      </c>
      <c r="BH970" s="77"/>
    </row>
    <row r="971" spans="1:60">
      <c r="A971" s="77" t="s">
        <v>428</v>
      </c>
      <c r="B971" s="77" t="s">
        <v>230</v>
      </c>
      <c r="C971" s="77" t="s">
        <v>4551</v>
      </c>
      <c r="D971" s="78">
        <v>44694</v>
      </c>
      <c r="E971" s="77" t="s">
        <v>4552</v>
      </c>
      <c r="F971" s="77" t="s">
        <v>2135</v>
      </c>
      <c r="G971" s="77" t="s">
        <v>2147</v>
      </c>
      <c r="H971" s="77" t="s">
        <v>2148</v>
      </c>
      <c r="I971" s="77" t="s">
        <v>531</v>
      </c>
      <c r="J971" s="77" t="s">
        <v>110</v>
      </c>
      <c r="K971" s="77">
        <v>91761</v>
      </c>
      <c r="L971" s="77" t="s">
        <v>525</v>
      </c>
      <c r="M971" s="77" t="s">
        <v>4553</v>
      </c>
      <c r="N971" s="77" t="s">
        <v>612</v>
      </c>
      <c r="O971" s="77" t="s">
        <v>445</v>
      </c>
      <c r="P971" s="77">
        <v>79935</v>
      </c>
      <c r="Q971" s="77" t="s">
        <v>1267</v>
      </c>
      <c r="R971" s="77" t="s">
        <v>1004</v>
      </c>
      <c r="S971" s="77"/>
      <c r="T971" s="77" t="s">
        <v>1006</v>
      </c>
      <c r="U971" s="77">
        <v>30390456</v>
      </c>
      <c r="V971" s="77">
        <v>14.75</v>
      </c>
      <c r="W971" s="77" t="s">
        <v>163</v>
      </c>
      <c r="X971" s="77">
        <v>400</v>
      </c>
      <c r="Y971" s="77">
        <v>416</v>
      </c>
      <c r="Z971" s="77">
        <v>13</v>
      </c>
      <c r="AA971" s="89">
        <f t="shared" si="124"/>
        <v>0.16639999999999999</v>
      </c>
      <c r="AB971" s="142" t="s">
        <v>70</v>
      </c>
      <c r="AC971" s="78">
        <v>44701</v>
      </c>
      <c r="AD971" s="77"/>
      <c r="AE971" s="77"/>
      <c r="AF971" s="77" t="str">
        <f t="shared" si="125"/>
        <v>CADP220513_01</v>
      </c>
      <c r="AG971" s="77">
        <f t="shared" si="126"/>
        <v>416</v>
      </c>
      <c r="AH971" s="77">
        <f t="shared" si="127"/>
        <v>13</v>
      </c>
      <c r="AI971" s="89">
        <f t="shared" si="128"/>
        <v>0.16639999999999999</v>
      </c>
      <c r="AJ971" s="77" t="s">
        <v>2143</v>
      </c>
      <c r="AK971" s="77" t="s">
        <v>4554</v>
      </c>
      <c r="AL971" s="78">
        <v>44698</v>
      </c>
      <c r="AM971" s="78">
        <v>44698</v>
      </c>
      <c r="AN971" s="78">
        <v>44701</v>
      </c>
      <c r="AO971" s="78">
        <v>44704</v>
      </c>
      <c r="AP971" s="78">
        <v>44704</v>
      </c>
      <c r="AQ971" s="77" t="s">
        <v>89</v>
      </c>
      <c r="AR971" s="77"/>
      <c r="AS971" s="77" t="s">
        <v>4554</v>
      </c>
      <c r="AT971" s="78"/>
      <c r="AU971" s="78"/>
      <c r="AV971" s="78"/>
      <c r="AW971" s="142" t="s">
        <v>1198</v>
      </c>
      <c r="AX971" s="77" t="s">
        <v>116</v>
      </c>
      <c r="AY971" s="576">
        <v>3270.4</v>
      </c>
      <c r="AZ971" s="576"/>
      <c r="BA971" s="576"/>
      <c r="BB971" s="576"/>
      <c r="BC971" s="576"/>
      <c r="BD971" s="576"/>
      <c r="BE971" s="77">
        <f t="shared" si="129"/>
        <v>21</v>
      </c>
      <c r="BF971" s="77">
        <f t="shared" si="130"/>
        <v>5</v>
      </c>
      <c r="BG971" s="77">
        <f t="shared" si="131"/>
        <v>2022</v>
      </c>
      <c r="BH971" s="89"/>
    </row>
    <row r="972" spans="1:60">
      <c r="A972" s="77" t="s">
        <v>428</v>
      </c>
      <c r="B972" s="77" t="s">
        <v>230</v>
      </c>
      <c r="C972" s="77" t="s">
        <v>4555</v>
      </c>
      <c r="D972" s="78">
        <v>44694</v>
      </c>
      <c r="E972" s="77" t="s">
        <v>4556</v>
      </c>
      <c r="F972" s="77" t="s">
        <v>2135</v>
      </c>
      <c r="G972" s="77" t="s">
        <v>2147</v>
      </c>
      <c r="H972" s="77" t="s">
        <v>2148</v>
      </c>
      <c r="I972" s="77" t="s">
        <v>531</v>
      </c>
      <c r="J972" s="77" t="s">
        <v>110</v>
      </c>
      <c r="K972" s="77">
        <v>91761</v>
      </c>
      <c r="L972" s="77" t="s">
        <v>525</v>
      </c>
      <c r="M972" s="77" t="s">
        <v>4557</v>
      </c>
      <c r="N972" s="77" t="s">
        <v>4558</v>
      </c>
      <c r="O972" s="77" t="s">
        <v>445</v>
      </c>
      <c r="P972" s="77">
        <v>78610</v>
      </c>
      <c r="Q972" s="77" t="s">
        <v>1267</v>
      </c>
      <c r="R972" s="77" t="s">
        <v>1004</v>
      </c>
      <c r="S972" s="77"/>
      <c r="T972" s="77" t="s">
        <v>1006</v>
      </c>
      <c r="U972" s="77">
        <v>30390456</v>
      </c>
      <c r="V972" s="77">
        <v>14.75</v>
      </c>
      <c r="W972" s="77" t="s">
        <v>163</v>
      </c>
      <c r="X972" s="77">
        <v>400</v>
      </c>
      <c r="Y972" s="77">
        <v>416</v>
      </c>
      <c r="Z972" s="77">
        <v>13</v>
      </c>
      <c r="AA972" s="89">
        <f t="shared" si="124"/>
        <v>0.16639999999999999</v>
      </c>
      <c r="AB972" s="142" t="s">
        <v>70</v>
      </c>
      <c r="AC972" s="78">
        <v>44701</v>
      </c>
      <c r="AD972" s="77"/>
      <c r="AE972" s="77"/>
      <c r="AF972" s="77" t="str">
        <f t="shared" si="125"/>
        <v>CADP220513_04</v>
      </c>
      <c r="AG972" s="77">
        <f t="shared" si="126"/>
        <v>416</v>
      </c>
      <c r="AH972" s="77">
        <f t="shared" si="127"/>
        <v>13</v>
      </c>
      <c r="AI972" s="89">
        <f t="shared" si="128"/>
        <v>0.16639999999999999</v>
      </c>
      <c r="AJ972" s="77" t="s">
        <v>2143</v>
      </c>
      <c r="AK972" s="77" t="s">
        <v>4559</v>
      </c>
      <c r="AL972" s="78">
        <v>44698</v>
      </c>
      <c r="AM972" s="78">
        <v>44698</v>
      </c>
      <c r="AN972" s="78">
        <v>44701</v>
      </c>
      <c r="AO972" s="78">
        <v>44701</v>
      </c>
      <c r="AP972" s="78">
        <v>44701</v>
      </c>
      <c r="AQ972" s="77" t="s">
        <v>89</v>
      </c>
      <c r="AR972" s="77"/>
      <c r="AS972" s="77" t="s">
        <v>4559</v>
      </c>
      <c r="AT972" s="78"/>
      <c r="AU972" s="78"/>
      <c r="AV972" s="78"/>
      <c r="AW972" s="142" t="s">
        <v>1198</v>
      </c>
      <c r="AX972" s="77" t="s">
        <v>116</v>
      </c>
      <c r="AY972" s="576">
        <v>4240.2</v>
      </c>
      <c r="AZ972" s="576"/>
      <c r="BA972" s="576"/>
      <c r="BB972" s="576"/>
      <c r="BC972" s="576"/>
      <c r="BD972" s="576"/>
      <c r="BE972" s="77">
        <f t="shared" si="129"/>
        <v>21</v>
      </c>
      <c r="BF972" s="77">
        <f t="shared" si="130"/>
        <v>5</v>
      </c>
      <c r="BG972" s="77">
        <f t="shared" si="131"/>
        <v>2022</v>
      </c>
      <c r="BH972" s="89"/>
    </row>
    <row r="973" spans="1:60">
      <c r="A973" s="77" t="s">
        <v>428</v>
      </c>
      <c r="B973" s="77" t="s">
        <v>230</v>
      </c>
      <c r="C973" s="77" t="s">
        <v>4560</v>
      </c>
      <c r="D973" s="78">
        <v>44694</v>
      </c>
      <c r="E973" s="77" t="s">
        <v>4561</v>
      </c>
      <c r="F973" s="77" t="s">
        <v>2135</v>
      </c>
      <c r="G973" s="77" t="s">
        <v>2147</v>
      </c>
      <c r="H973" s="77" t="s">
        <v>2148</v>
      </c>
      <c r="I973" s="77" t="s">
        <v>531</v>
      </c>
      <c r="J973" s="77" t="s">
        <v>110</v>
      </c>
      <c r="K973" s="77">
        <v>91761</v>
      </c>
      <c r="L973" s="77" t="s">
        <v>525</v>
      </c>
      <c r="M973" s="77" t="s">
        <v>2327</v>
      </c>
      <c r="N973" s="77" t="s">
        <v>3874</v>
      </c>
      <c r="O973" s="77" t="s">
        <v>445</v>
      </c>
      <c r="P973" s="77">
        <v>75061</v>
      </c>
      <c r="Q973" s="77" t="s">
        <v>1267</v>
      </c>
      <c r="R973" s="77" t="s">
        <v>1004</v>
      </c>
      <c r="S973" s="77"/>
      <c r="T973" s="77" t="s">
        <v>1006</v>
      </c>
      <c r="U973" s="77">
        <v>30390156</v>
      </c>
      <c r="V973" s="77">
        <v>14.75</v>
      </c>
      <c r="W973" s="77" t="s">
        <v>163</v>
      </c>
      <c r="X973" s="77">
        <v>400</v>
      </c>
      <c r="Y973" s="77">
        <v>832</v>
      </c>
      <c r="Z973" s="77">
        <v>26</v>
      </c>
      <c r="AA973" s="89">
        <f t="shared" si="124"/>
        <v>0.33279999999999998</v>
      </c>
      <c r="AB973" s="142" t="s">
        <v>70</v>
      </c>
      <c r="AC973" s="78">
        <v>44701</v>
      </c>
      <c r="AD973" s="77"/>
      <c r="AE973" s="77"/>
      <c r="AF973" s="77" t="str">
        <f t="shared" si="125"/>
        <v>CADP220513_05</v>
      </c>
      <c r="AG973" s="77">
        <f t="shared" si="126"/>
        <v>832</v>
      </c>
      <c r="AH973" s="77">
        <f t="shared" si="127"/>
        <v>26</v>
      </c>
      <c r="AI973" s="89">
        <f t="shared" si="128"/>
        <v>0.33279999999999998</v>
      </c>
      <c r="AJ973" s="77" t="s">
        <v>2143</v>
      </c>
      <c r="AK973" s="77" t="s">
        <v>4562</v>
      </c>
      <c r="AL973" s="78">
        <v>44698</v>
      </c>
      <c r="AM973" s="78">
        <v>44698</v>
      </c>
      <c r="AN973" s="78">
        <v>44701</v>
      </c>
      <c r="AO973" s="78">
        <v>44701</v>
      </c>
      <c r="AP973" s="78">
        <v>44701</v>
      </c>
      <c r="AQ973" s="77" t="s">
        <v>89</v>
      </c>
      <c r="AR973" s="77"/>
      <c r="AS973" s="77" t="s">
        <v>4562</v>
      </c>
      <c r="AT973" s="78"/>
      <c r="AU973" s="78"/>
      <c r="AV973" s="78"/>
      <c r="AW973" s="142" t="s">
        <v>1198</v>
      </c>
      <c r="AX973" s="77" t="s">
        <v>116</v>
      </c>
      <c r="AY973" s="576">
        <v>4273.5</v>
      </c>
      <c r="AZ973" s="576"/>
      <c r="BA973" s="576"/>
      <c r="BB973" s="576"/>
      <c r="BC973" s="576"/>
      <c r="BD973" s="576"/>
      <c r="BE973" s="77">
        <f t="shared" si="129"/>
        <v>21</v>
      </c>
      <c r="BF973" s="77">
        <f t="shared" si="130"/>
        <v>5</v>
      </c>
      <c r="BG973" s="77">
        <f t="shared" si="131"/>
        <v>2022</v>
      </c>
      <c r="BH973" s="89"/>
    </row>
    <row r="974" spans="1:60">
      <c r="A974" s="77" t="s">
        <v>428</v>
      </c>
      <c r="B974" s="77" t="s">
        <v>230</v>
      </c>
      <c r="C974" s="77" t="s">
        <v>4563</v>
      </c>
      <c r="D974" s="78">
        <v>44694</v>
      </c>
      <c r="E974" s="77" t="s">
        <v>4564</v>
      </c>
      <c r="F974" s="77" t="s">
        <v>2135</v>
      </c>
      <c r="G974" s="77" t="s">
        <v>2147</v>
      </c>
      <c r="H974" s="77" t="s">
        <v>2148</v>
      </c>
      <c r="I974" s="77" t="s">
        <v>531</v>
      </c>
      <c r="J974" s="77" t="s">
        <v>110</v>
      </c>
      <c r="K974" s="77">
        <v>91761</v>
      </c>
      <c r="L974" s="77" t="s">
        <v>525</v>
      </c>
      <c r="M974" s="77" t="s">
        <v>3987</v>
      </c>
      <c r="N974" s="77" t="s">
        <v>444</v>
      </c>
      <c r="O974" s="77" t="s">
        <v>445</v>
      </c>
      <c r="P974" s="77">
        <v>77041</v>
      </c>
      <c r="Q974" s="77" t="s">
        <v>1267</v>
      </c>
      <c r="R974" s="77" t="s">
        <v>1004</v>
      </c>
      <c r="S974" s="77"/>
      <c r="T974" s="77" t="s">
        <v>1006</v>
      </c>
      <c r="U974" s="77">
        <v>30390456</v>
      </c>
      <c r="V974" s="77">
        <v>14.75</v>
      </c>
      <c r="W974" s="77" t="s">
        <v>163</v>
      </c>
      <c r="X974" s="77">
        <v>400</v>
      </c>
      <c r="Y974" s="77">
        <v>832</v>
      </c>
      <c r="Z974" s="77">
        <v>26</v>
      </c>
      <c r="AA974" s="89">
        <f t="shared" si="124"/>
        <v>0.33279999999999998</v>
      </c>
      <c r="AB974" s="142" t="s">
        <v>70</v>
      </c>
      <c r="AC974" s="78">
        <v>44701</v>
      </c>
      <c r="AD974" s="77"/>
      <c r="AE974" s="77"/>
      <c r="AF974" s="77" t="str">
        <f t="shared" si="125"/>
        <v>CADP220513_08</v>
      </c>
      <c r="AG974" s="77">
        <f t="shared" si="126"/>
        <v>832</v>
      </c>
      <c r="AH974" s="77">
        <f t="shared" si="127"/>
        <v>26</v>
      </c>
      <c r="AI974" s="89">
        <f t="shared" si="128"/>
        <v>0.33279999999999998</v>
      </c>
      <c r="AJ974" s="77" t="s">
        <v>2143</v>
      </c>
      <c r="AK974" s="77" t="s">
        <v>4565</v>
      </c>
      <c r="AL974" s="78">
        <v>44698</v>
      </c>
      <c r="AM974" s="78">
        <v>44698</v>
      </c>
      <c r="AN974" s="78">
        <v>44701</v>
      </c>
      <c r="AO974" s="78">
        <v>44704</v>
      </c>
      <c r="AP974" s="78">
        <v>44704</v>
      </c>
      <c r="AQ974" s="77" t="s">
        <v>89</v>
      </c>
      <c r="AR974" s="77"/>
      <c r="AS974" s="77" t="s">
        <v>4565</v>
      </c>
      <c r="AT974" s="78"/>
      <c r="AU974" s="78"/>
      <c r="AV974" s="78"/>
      <c r="AW974" s="142" t="s">
        <v>1198</v>
      </c>
      <c r="AX974" s="77" t="s">
        <v>116</v>
      </c>
      <c r="AY974" s="576">
        <v>4384.5</v>
      </c>
      <c r="AZ974" s="576"/>
      <c r="BA974" s="576"/>
      <c r="BB974" s="576"/>
      <c r="BC974" s="576"/>
      <c r="BD974" s="576"/>
      <c r="BE974" s="77">
        <f t="shared" si="129"/>
        <v>21</v>
      </c>
      <c r="BF974" s="77">
        <f t="shared" si="130"/>
        <v>5</v>
      </c>
      <c r="BG974" s="77">
        <f t="shared" si="131"/>
        <v>2022</v>
      </c>
      <c r="BH974" s="89"/>
    </row>
    <row r="975" spans="1:60">
      <c r="A975" s="77" t="s">
        <v>428</v>
      </c>
      <c r="B975" s="77" t="s">
        <v>230</v>
      </c>
      <c r="C975" s="77" t="s">
        <v>4566</v>
      </c>
      <c r="D975" s="78">
        <v>44694</v>
      </c>
      <c r="E975" s="77" t="s">
        <v>4567</v>
      </c>
      <c r="F975" s="77" t="s">
        <v>2135</v>
      </c>
      <c r="G975" s="77" t="s">
        <v>2136</v>
      </c>
      <c r="H975" s="77" t="s">
        <v>2137</v>
      </c>
      <c r="I975" s="77" t="s">
        <v>2138</v>
      </c>
      <c r="J975" s="77" t="s">
        <v>110</v>
      </c>
      <c r="K975" s="77">
        <v>90248</v>
      </c>
      <c r="L975" s="77" t="s">
        <v>525</v>
      </c>
      <c r="M975" s="77" t="s">
        <v>3990</v>
      </c>
      <c r="N975" s="77" t="s">
        <v>3991</v>
      </c>
      <c r="O975" s="77" t="s">
        <v>445</v>
      </c>
      <c r="P975" s="77">
        <v>78219</v>
      </c>
      <c r="Q975" s="77" t="s">
        <v>1267</v>
      </c>
      <c r="R975" s="77" t="s">
        <v>1004</v>
      </c>
      <c r="S975" s="77"/>
      <c r="T975" s="77" t="s">
        <v>1006</v>
      </c>
      <c r="U975" s="77">
        <v>30390456</v>
      </c>
      <c r="V975" s="77">
        <v>14.75</v>
      </c>
      <c r="W975" s="77" t="s">
        <v>163</v>
      </c>
      <c r="X975" s="77">
        <v>400</v>
      </c>
      <c r="Y975" s="77">
        <v>416</v>
      </c>
      <c r="Z975" s="77">
        <v>13</v>
      </c>
      <c r="AA975" s="89">
        <f t="shared" si="124"/>
        <v>0.16639999999999999</v>
      </c>
      <c r="AB975" s="142" t="s">
        <v>70</v>
      </c>
      <c r="AC975" s="78">
        <v>44701</v>
      </c>
      <c r="AD975" s="77"/>
      <c r="AE975" s="77"/>
      <c r="AF975" s="77" t="str">
        <f t="shared" si="125"/>
        <v>CADP220513_11</v>
      </c>
      <c r="AG975" s="77">
        <f t="shared" si="126"/>
        <v>416</v>
      </c>
      <c r="AH975" s="77">
        <f t="shared" si="127"/>
        <v>13</v>
      </c>
      <c r="AI975" s="89">
        <f t="shared" si="128"/>
        <v>0.16639999999999999</v>
      </c>
      <c r="AJ975" s="77" t="s">
        <v>2143</v>
      </c>
      <c r="AK975" s="77" t="s">
        <v>4568</v>
      </c>
      <c r="AL975" s="78">
        <v>44698</v>
      </c>
      <c r="AM975" s="78">
        <v>44698</v>
      </c>
      <c r="AN975" s="78">
        <v>44701</v>
      </c>
      <c r="AO975" s="78">
        <v>44701</v>
      </c>
      <c r="AP975" s="78">
        <v>44701</v>
      </c>
      <c r="AQ975" s="77" t="s">
        <v>89</v>
      </c>
      <c r="AR975" s="77"/>
      <c r="AS975" s="77" t="s">
        <v>4568</v>
      </c>
      <c r="AT975" s="78"/>
      <c r="AU975" s="78"/>
      <c r="AV975" s="78"/>
      <c r="AW975" s="142" t="s">
        <v>1198</v>
      </c>
      <c r="AX975" s="77" t="s">
        <v>116</v>
      </c>
      <c r="AY975" s="576">
        <v>4384.5</v>
      </c>
      <c r="AZ975" s="576"/>
      <c r="BA975" s="576"/>
      <c r="BB975" s="576"/>
      <c r="BC975" s="576"/>
      <c r="BD975" s="576"/>
      <c r="BE975" s="77">
        <f t="shared" si="129"/>
        <v>21</v>
      </c>
      <c r="BF975" s="77">
        <f t="shared" si="130"/>
        <v>5</v>
      </c>
      <c r="BG975" s="77">
        <f t="shared" si="131"/>
        <v>2022</v>
      </c>
      <c r="BH975" s="89"/>
    </row>
    <row r="976" spans="1:60">
      <c r="A976" s="77" t="s">
        <v>428</v>
      </c>
      <c r="B976" s="77" t="s">
        <v>1264</v>
      </c>
      <c r="C976" s="77" t="s">
        <v>4569</v>
      </c>
      <c r="D976" s="78">
        <v>44690</v>
      </c>
      <c r="E976" s="77" t="s">
        <v>4570</v>
      </c>
      <c r="F976" s="77" t="s">
        <v>2135</v>
      </c>
      <c r="G976" s="77" t="s">
        <v>2147</v>
      </c>
      <c r="H976" s="77" t="s">
        <v>2148</v>
      </c>
      <c r="I976" s="77" t="s">
        <v>531</v>
      </c>
      <c r="J976" s="77" t="s">
        <v>110</v>
      </c>
      <c r="K976" s="77">
        <v>91761</v>
      </c>
      <c r="L976" s="77" t="s">
        <v>653</v>
      </c>
      <c r="M976" s="77" t="s">
        <v>4571</v>
      </c>
      <c r="N976" s="77" t="s">
        <v>4572</v>
      </c>
      <c r="O976" s="77" t="s">
        <v>85</v>
      </c>
      <c r="P976" s="309" t="s">
        <v>4573</v>
      </c>
      <c r="Q976" s="77" t="s">
        <v>1267</v>
      </c>
      <c r="R976" s="77"/>
      <c r="S976" s="77" t="s">
        <v>4574</v>
      </c>
      <c r="T976" s="77" t="s">
        <v>4575</v>
      </c>
      <c r="U976" s="77">
        <v>30390455</v>
      </c>
      <c r="V976" s="77">
        <v>14.75</v>
      </c>
      <c r="W976" s="77" t="s">
        <v>163</v>
      </c>
      <c r="X976" s="77">
        <v>395</v>
      </c>
      <c r="Y976" s="77">
        <v>768</v>
      </c>
      <c r="Z976" s="77">
        <v>24</v>
      </c>
      <c r="AA976" s="89">
        <f t="shared" si="124"/>
        <v>0.30336000000000002</v>
      </c>
      <c r="AB976" s="77" t="s">
        <v>70</v>
      </c>
      <c r="AC976" s="78">
        <v>44712</v>
      </c>
      <c r="AD976" s="77"/>
      <c r="AE976" s="77" t="s">
        <v>2142</v>
      </c>
      <c r="AF976" s="77" t="str">
        <f t="shared" si="125"/>
        <v>CADP220509_22</v>
      </c>
      <c r="AG976" s="77">
        <f t="shared" si="126"/>
        <v>768</v>
      </c>
      <c r="AH976" s="77">
        <f t="shared" si="127"/>
        <v>24</v>
      </c>
      <c r="AI976" s="89">
        <f t="shared" si="128"/>
        <v>0.30336000000000002</v>
      </c>
      <c r="AJ976" s="77" t="s">
        <v>2143</v>
      </c>
      <c r="AK976" s="77" t="s">
        <v>4576</v>
      </c>
      <c r="AL976" s="78">
        <v>44697</v>
      </c>
      <c r="AM976" s="78">
        <v>44697</v>
      </c>
      <c r="AN976" s="78">
        <v>44701</v>
      </c>
      <c r="AO976" s="78">
        <v>44701</v>
      </c>
      <c r="AP976" s="78">
        <v>44701</v>
      </c>
      <c r="AQ976" s="77" t="s">
        <v>89</v>
      </c>
      <c r="AR976" s="77"/>
      <c r="AS976" s="77" t="s">
        <v>4576</v>
      </c>
      <c r="AT976" s="78"/>
      <c r="AU976" s="78"/>
      <c r="AV976" s="78"/>
      <c r="AW976" s="142" t="s">
        <v>1198</v>
      </c>
      <c r="AX976" s="77" t="s">
        <v>116</v>
      </c>
      <c r="AY976" s="576">
        <v>7492.5</v>
      </c>
      <c r="AZ976" s="576"/>
      <c r="BA976" s="576"/>
      <c r="BB976" s="576"/>
      <c r="BC976" s="576"/>
      <c r="BD976" s="576"/>
      <c r="BE976" s="77">
        <f t="shared" si="129"/>
        <v>21</v>
      </c>
      <c r="BF976" s="77">
        <f t="shared" si="130"/>
        <v>5</v>
      </c>
      <c r="BG976" s="77">
        <f t="shared" si="131"/>
        <v>2022</v>
      </c>
      <c r="BH976" s="77" t="s">
        <v>4577</v>
      </c>
    </row>
    <row r="977" spans="1:60">
      <c r="A977" s="77" t="s">
        <v>428</v>
      </c>
      <c r="B977" s="77" t="s">
        <v>230</v>
      </c>
      <c r="C977" s="77" t="s">
        <v>4578</v>
      </c>
      <c r="D977" s="78">
        <v>44694</v>
      </c>
      <c r="E977" s="77" t="s">
        <v>4579</v>
      </c>
      <c r="F977" s="77" t="s">
        <v>2135</v>
      </c>
      <c r="G977" s="77" t="s">
        <v>2147</v>
      </c>
      <c r="H977" s="77" t="s">
        <v>2148</v>
      </c>
      <c r="I977" s="77" t="s">
        <v>531</v>
      </c>
      <c r="J977" s="77" t="s">
        <v>110</v>
      </c>
      <c r="K977" s="77">
        <v>91761</v>
      </c>
      <c r="L977" s="77" t="s">
        <v>525</v>
      </c>
      <c r="M977" s="77" t="s">
        <v>4001</v>
      </c>
      <c r="N977" s="77" t="s">
        <v>3845</v>
      </c>
      <c r="O977" s="77" t="s">
        <v>603</v>
      </c>
      <c r="P977" s="77">
        <v>80239</v>
      </c>
      <c r="Q977" s="77" t="s">
        <v>1267</v>
      </c>
      <c r="R977" s="77" t="s">
        <v>1004</v>
      </c>
      <c r="S977" s="77"/>
      <c r="T977" s="77" t="s">
        <v>1006</v>
      </c>
      <c r="U977" s="77">
        <v>30390156</v>
      </c>
      <c r="V977" s="77">
        <v>14.75</v>
      </c>
      <c r="W977" s="77" t="s">
        <v>163</v>
      </c>
      <c r="X977" s="77">
        <v>400</v>
      </c>
      <c r="Y977" s="77">
        <v>832</v>
      </c>
      <c r="Z977" s="77">
        <v>26</v>
      </c>
      <c r="AA977" s="89">
        <f t="shared" si="124"/>
        <v>0.33279999999999998</v>
      </c>
      <c r="AB977" s="142" t="s">
        <v>70</v>
      </c>
      <c r="AC977" s="78">
        <v>44701</v>
      </c>
      <c r="AD977" s="77"/>
      <c r="AE977" s="77"/>
      <c r="AF977" s="77" t="str">
        <f t="shared" si="125"/>
        <v>CADP220513_06</v>
      </c>
      <c r="AG977" s="77">
        <f t="shared" si="126"/>
        <v>832</v>
      </c>
      <c r="AH977" s="77">
        <f t="shared" si="127"/>
        <v>26</v>
      </c>
      <c r="AI977" s="89">
        <f t="shared" si="128"/>
        <v>0.33279999999999998</v>
      </c>
      <c r="AJ977" s="77" t="s">
        <v>2143</v>
      </c>
      <c r="AK977" s="77" t="s">
        <v>4580</v>
      </c>
      <c r="AL977" s="78">
        <v>44699</v>
      </c>
      <c r="AM977" s="78">
        <v>44699</v>
      </c>
      <c r="AN977" s="78">
        <v>44701</v>
      </c>
      <c r="AO977" s="78">
        <v>44701</v>
      </c>
      <c r="AP977" s="78">
        <v>44701</v>
      </c>
      <c r="AQ977" s="77" t="s">
        <v>89</v>
      </c>
      <c r="AR977" s="77"/>
      <c r="AS977" s="77" t="s">
        <v>4580</v>
      </c>
      <c r="AT977" s="78"/>
      <c r="AU977" s="78"/>
      <c r="AV977" s="78"/>
      <c r="AW977" s="142" t="s">
        <v>1198</v>
      </c>
      <c r="AX977" s="77" t="s">
        <v>116</v>
      </c>
      <c r="AY977" s="576">
        <v>4606.5</v>
      </c>
      <c r="AZ977" s="576"/>
      <c r="BA977" s="576"/>
      <c r="BB977" s="576"/>
      <c r="BC977" s="576"/>
      <c r="BD977" s="576"/>
      <c r="BE977" s="77">
        <f t="shared" si="129"/>
        <v>21</v>
      </c>
      <c r="BF977" s="77">
        <f t="shared" si="130"/>
        <v>5</v>
      </c>
      <c r="BG977" s="77">
        <f t="shared" si="131"/>
        <v>2022</v>
      </c>
      <c r="BH977" s="89"/>
    </row>
    <row r="978" spans="1:60">
      <c r="A978" s="77" t="s">
        <v>428</v>
      </c>
      <c r="B978" s="77" t="s">
        <v>230</v>
      </c>
      <c r="C978" s="77" t="s">
        <v>4581</v>
      </c>
      <c r="D978" s="78">
        <v>44694</v>
      </c>
      <c r="E978" s="77" t="s">
        <v>4579</v>
      </c>
      <c r="F978" s="77" t="s">
        <v>2135</v>
      </c>
      <c r="G978" s="77" t="s">
        <v>2147</v>
      </c>
      <c r="H978" s="77" t="s">
        <v>2148</v>
      </c>
      <c r="I978" s="77" t="s">
        <v>531</v>
      </c>
      <c r="J978" s="77" t="s">
        <v>110</v>
      </c>
      <c r="K978" s="77">
        <v>91761</v>
      </c>
      <c r="L978" s="77" t="s">
        <v>525</v>
      </c>
      <c r="M978" s="77" t="s">
        <v>4001</v>
      </c>
      <c r="N978" s="77" t="s">
        <v>3845</v>
      </c>
      <c r="O978" s="77" t="s">
        <v>603</v>
      </c>
      <c r="P978" s="77">
        <v>80239</v>
      </c>
      <c r="Q978" s="77" t="s">
        <v>1267</v>
      </c>
      <c r="R978" s="77" t="s">
        <v>1004</v>
      </c>
      <c r="S978" s="77"/>
      <c r="T978" s="77" t="s">
        <v>1006</v>
      </c>
      <c r="U978" s="77">
        <v>30390156</v>
      </c>
      <c r="V978" s="77">
        <v>14.75</v>
      </c>
      <c r="W978" s="77" t="s">
        <v>163</v>
      </c>
      <c r="X978" s="77">
        <v>400</v>
      </c>
      <c r="Y978" s="77">
        <v>416</v>
      </c>
      <c r="Z978" s="77">
        <v>13</v>
      </c>
      <c r="AA978" s="89">
        <f t="shared" si="124"/>
        <v>0.16639999999999999</v>
      </c>
      <c r="AB978" s="142" t="s">
        <v>70</v>
      </c>
      <c r="AC978" s="78">
        <v>44701</v>
      </c>
      <c r="AD978" s="77"/>
      <c r="AE978" s="77"/>
      <c r="AF978" s="77" t="str">
        <f t="shared" si="125"/>
        <v>CADP220513_07</v>
      </c>
      <c r="AG978" s="77">
        <f t="shared" si="126"/>
        <v>416</v>
      </c>
      <c r="AH978" s="77">
        <f t="shared" si="127"/>
        <v>13</v>
      </c>
      <c r="AI978" s="89">
        <f t="shared" si="128"/>
        <v>0.16639999999999999</v>
      </c>
      <c r="AJ978" s="77" t="s">
        <v>2143</v>
      </c>
      <c r="AK978" s="77" t="s">
        <v>4582</v>
      </c>
      <c r="AL978" s="78">
        <v>44699</v>
      </c>
      <c r="AM978" s="78">
        <v>44699</v>
      </c>
      <c r="AN978" s="78">
        <v>44701</v>
      </c>
      <c r="AO978" s="78">
        <v>44701</v>
      </c>
      <c r="AP978" s="78">
        <v>44701</v>
      </c>
      <c r="AQ978" s="77" t="s">
        <v>89</v>
      </c>
      <c r="AR978" s="77"/>
      <c r="AS978" s="77" t="s">
        <v>4582</v>
      </c>
      <c r="AT978" s="78"/>
      <c r="AU978" s="78"/>
      <c r="AV978" s="78"/>
      <c r="AW978" s="142" t="s">
        <v>1198</v>
      </c>
      <c r="AX978" s="77" t="s">
        <v>116</v>
      </c>
      <c r="AY978" s="576">
        <v>4606.5</v>
      </c>
      <c r="AZ978" s="576"/>
      <c r="BA978" s="576"/>
      <c r="BB978" s="576"/>
      <c r="BC978" s="576"/>
      <c r="BD978" s="576"/>
      <c r="BE978" s="77">
        <f t="shared" si="129"/>
        <v>21</v>
      </c>
      <c r="BF978" s="77">
        <f t="shared" si="130"/>
        <v>5</v>
      </c>
      <c r="BG978" s="77">
        <f t="shared" si="131"/>
        <v>2022</v>
      </c>
      <c r="BH978" s="89"/>
    </row>
    <row r="979" spans="1:60">
      <c r="A979" s="77" t="s">
        <v>428</v>
      </c>
      <c r="B979" s="77" t="s">
        <v>230</v>
      </c>
      <c r="C979" s="77" t="s">
        <v>4583</v>
      </c>
      <c r="D979" s="78">
        <v>44697</v>
      </c>
      <c r="E979" s="77" t="s">
        <v>4584</v>
      </c>
      <c r="F979" s="77" t="s">
        <v>2135</v>
      </c>
      <c r="G979" s="77" t="s">
        <v>2147</v>
      </c>
      <c r="H979" s="77" t="s">
        <v>2148</v>
      </c>
      <c r="I979" s="77" t="s">
        <v>531</v>
      </c>
      <c r="J979" s="77" t="s">
        <v>110</v>
      </c>
      <c r="K979" s="77">
        <v>91761</v>
      </c>
      <c r="L979" s="77" t="s">
        <v>969</v>
      </c>
      <c r="M979" s="77" t="s">
        <v>970</v>
      </c>
      <c r="N979" s="77" t="s">
        <v>559</v>
      </c>
      <c r="O979" s="77" t="s">
        <v>445</v>
      </c>
      <c r="P979" s="77">
        <v>78744</v>
      </c>
      <c r="Q979" s="77" t="s">
        <v>1267</v>
      </c>
      <c r="R979" s="77" t="s">
        <v>971</v>
      </c>
      <c r="S979" s="77" t="s">
        <v>4585</v>
      </c>
      <c r="T979" s="77" t="s">
        <v>973</v>
      </c>
      <c r="U979" s="77">
        <v>30390456</v>
      </c>
      <c r="V979" s="77">
        <v>14.75</v>
      </c>
      <c r="W979" s="77" t="s">
        <v>163</v>
      </c>
      <c r="X979" s="77">
        <v>400</v>
      </c>
      <c r="Y979" s="77">
        <v>832</v>
      </c>
      <c r="Z979" s="77">
        <v>26</v>
      </c>
      <c r="AA979" s="89">
        <f t="shared" si="124"/>
        <v>0.33279999999999998</v>
      </c>
      <c r="AB979" s="142" t="s">
        <v>88</v>
      </c>
      <c r="AC979" s="78">
        <v>44712</v>
      </c>
      <c r="AD979" s="77"/>
      <c r="AE979" s="77"/>
      <c r="AF979" s="77" t="str">
        <f t="shared" si="125"/>
        <v>CADP220516_18</v>
      </c>
      <c r="AG979" s="77">
        <f t="shared" si="126"/>
        <v>832</v>
      </c>
      <c r="AH979" s="77">
        <f t="shared" si="127"/>
        <v>26</v>
      </c>
      <c r="AI979" s="89">
        <f t="shared" si="128"/>
        <v>0.33279999999999998</v>
      </c>
      <c r="AJ979" s="77" t="s">
        <v>2143</v>
      </c>
      <c r="AK979" s="77" t="s">
        <v>4586</v>
      </c>
      <c r="AL979" s="78">
        <v>44699</v>
      </c>
      <c r="AM979" s="78">
        <v>44699</v>
      </c>
      <c r="AN979" s="78">
        <v>44701</v>
      </c>
      <c r="AO979" s="78">
        <v>44701</v>
      </c>
      <c r="AP979" s="78">
        <v>44701</v>
      </c>
      <c r="AQ979" s="77" t="s">
        <v>89</v>
      </c>
      <c r="AR979" s="77"/>
      <c r="AS979" s="77" t="s">
        <v>4586</v>
      </c>
      <c r="AT979" s="78"/>
      <c r="AU979" s="78"/>
      <c r="AV979" s="78"/>
      <c r="AW979" s="142" t="s">
        <v>1198</v>
      </c>
      <c r="AX979" s="77" t="s">
        <v>116</v>
      </c>
      <c r="AY979" s="576">
        <v>4720.88</v>
      </c>
      <c r="AZ979" s="576"/>
      <c r="BA979" s="576"/>
      <c r="BB979" s="576"/>
      <c r="BC979" s="576"/>
      <c r="BD979" s="576"/>
      <c r="BE979" s="77">
        <f t="shared" si="129"/>
        <v>21</v>
      </c>
      <c r="BF979" s="77">
        <f t="shared" si="130"/>
        <v>5</v>
      </c>
      <c r="BG979" s="77">
        <f t="shared" si="131"/>
        <v>2022</v>
      </c>
      <c r="BH979" s="89"/>
    </row>
    <row r="980" spans="1:60">
      <c r="A980" s="77" t="s">
        <v>428</v>
      </c>
      <c r="B980" s="77" t="s">
        <v>230</v>
      </c>
      <c r="C980" s="77" t="s">
        <v>4587</v>
      </c>
      <c r="D980" s="78">
        <v>44697</v>
      </c>
      <c r="E980" s="77" t="s">
        <v>4588</v>
      </c>
      <c r="F980" s="77" t="s">
        <v>2135</v>
      </c>
      <c r="G980" s="77" t="s">
        <v>2136</v>
      </c>
      <c r="H980" s="77" t="s">
        <v>2137</v>
      </c>
      <c r="I980" s="77" t="s">
        <v>2138</v>
      </c>
      <c r="J980" s="77" t="s">
        <v>110</v>
      </c>
      <c r="K980" s="77">
        <v>90248</v>
      </c>
      <c r="L980" s="77" t="s">
        <v>2460</v>
      </c>
      <c r="M980" s="77" t="s">
        <v>4444</v>
      </c>
      <c r="N980" s="77" t="s">
        <v>3997</v>
      </c>
      <c r="O980" s="77" t="s">
        <v>3998</v>
      </c>
      <c r="P980" s="77">
        <v>87107</v>
      </c>
      <c r="Q980" s="77" t="s">
        <v>1267</v>
      </c>
      <c r="R980" s="77" t="s">
        <v>4445</v>
      </c>
      <c r="S980" s="77" t="s">
        <v>4589</v>
      </c>
      <c r="T980" s="77" t="s">
        <v>4446</v>
      </c>
      <c r="U980" s="77">
        <v>30390456</v>
      </c>
      <c r="V980" s="77">
        <v>14.75</v>
      </c>
      <c r="W980" s="77" t="s">
        <v>163</v>
      </c>
      <c r="X980" s="77">
        <v>400</v>
      </c>
      <c r="Y980" s="77">
        <v>768</v>
      </c>
      <c r="Z980" s="77">
        <v>24</v>
      </c>
      <c r="AA980" s="89">
        <f t="shared" ref="AA980:AA1043" si="132">X980*Y980/1000000</f>
        <v>0.30719999999999997</v>
      </c>
      <c r="AB980" s="142" t="s">
        <v>88</v>
      </c>
      <c r="AC980" s="78">
        <v>44712</v>
      </c>
      <c r="AD980" s="77"/>
      <c r="AE980" s="77"/>
      <c r="AF980" s="77" t="str">
        <f t="shared" ref="AF980:AF1043" si="133">C980</f>
        <v>CADP220516_27</v>
      </c>
      <c r="AG980" s="77">
        <f t="shared" ref="AG980:AG1043" si="134">Y980</f>
        <v>768</v>
      </c>
      <c r="AH980" s="77">
        <f t="shared" ref="AH980:AH1043" si="135">Z980</f>
        <v>24</v>
      </c>
      <c r="AI980" s="89">
        <f t="shared" ref="AI980:AI1043" si="136">AA980</f>
        <v>0.30719999999999997</v>
      </c>
      <c r="AJ980" s="77" t="s">
        <v>2143</v>
      </c>
      <c r="AK980" s="77" t="s">
        <v>4590</v>
      </c>
      <c r="AL980" s="78">
        <v>44699</v>
      </c>
      <c r="AM980" s="78">
        <v>44699</v>
      </c>
      <c r="AN980" s="78">
        <v>44701</v>
      </c>
      <c r="AO980" s="78">
        <v>44701</v>
      </c>
      <c r="AP980" s="78">
        <v>44701</v>
      </c>
      <c r="AQ980" s="77" t="s">
        <v>89</v>
      </c>
      <c r="AR980" s="77"/>
      <c r="AS980" s="77" t="s">
        <v>4590</v>
      </c>
      <c r="AT980" s="78"/>
      <c r="AU980" s="78"/>
      <c r="AV980" s="78"/>
      <c r="AW980" s="142" t="s">
        <v>1198</v>
      </c>
      <c r="AX980" s="77" t="s">
        <v>116</v>
      </c>
      <c r="AY980" s="576">
        <v>3640</v>
      </c>
      <c r="AZ980" s="576"/>
      <c r="BA980" s="576"/>
      <c r="BB980" s="576"/>
      <c r="BC980" s="576"/>
      <c r="BD980" s="576"/>
      <c r="BE980" s="77">
        <f t="shared" ref="BE980:BE1043" si="137">WEEKNUM(AN980)</f>
        <v>21</v>
      </c>
      <c r="BF980" s="77">
        <f t="shared" si="130"/>
        <v>5</v>
      </c>
      <c r="BG980" s="77">
        <f t="shared" si="131"/>
        <v>2022</v>
      </c>
      <c r="BH980" s="77"/>
    </row>
    <row r="981" spans="1:60">
      <c r="A981" s="77" t="s">
        <v>428</v>
      </c>
      <c r="B981" s="77" t="s">
        <v>230</v>
      </c>
      <c r="C981" s="77" t="s">
        <v>4591</v>
      </c>
      <c r="D981" s="78">
        <v>44679</v>
      </c>
      <c r="E981" s="77" t="s">
        <v>4131</v>
      </c>
      <c r="F981" s="77" t="s">
        <v>2135</v>
      </c>
      <c r="G981" s="77" t="s">
        <v>2147</v>
      </c>
      <c r="H981" s="77" t="s">
        <v>2148</v>
      </c>
      <c r="I981" s="77" t="s">
        <v>531</v>
      </c>
      <c r="J981" s="77" t="s">
        <v>110</v>
      </c>
      <c r="K981" s="77">
        <v>91761</v>
      </c>
      <c r="L981" s="77" t="s">
        <v>2253</v>
      </c>
      <c r="M981" s="142" t="s">
        <v>4074</v>
      </c>
      <c r="N981" s="77" t="s">
        <v>360</v>
      </c>
      <c r="O981" s="77" t="s">
        <v>361</v>
      </c>
      <c r="P981" s="77">
        <v>89118</v>
      </c>
      <c r="Q981" s="77" t="s">
        <v>1267</v>
      </c>
      <c r="R981" s="77"/>
      <c r="S981" s="77"/>
      <c r="T981" s="77"/>
      <c r="U981" s="77">
        <v>30390456</v>
      </c>
      <c r="V981" s="142">
        <v>14.75</v>
      </c>
      <c r="W981" s="77" t="s">
        <v>2552</v>
      </c>
      <c r="X981" s="77">
        <v>400</v>
      </c>
      <c r="Y981" s="77">
        <v>832</v>
      </c>
      <c r="Z981" s="77">
        <v>26</v>
      </c>
      <c r="AA981" s="89">
        <f t="shared" si="132"/>
        <v>0.33279999999999998</v>
      </c>
      <c r="AB981" s="77" t="s">
        <v>88</v>
      </c>
      <c r="AC981" s="78">
        <v>44712</v>
      </c>
      <c r="AD981" s="77"/>
      <c r="AE981" s="77" t="s">
        <v>2142</v>
      </c>
      <c r="AF981" s="77" t="str">
        <f t="shared" si="133"/>
        <v>CA9363042803T</v>
      </c>
      <c r="AG981" s="77">
        <f t="shared" si="134"/>
        <v>832</v>
      </c>
      <c r="AH981" s="77">
        <f t="shared" si="135"/>
        <v>26</v>
      </c>
      <c r="AI981" s="89">
        <f t="shared" si="136"/>
        <v>0.33279999999999998</v>
      </c>
      <c r="AJ981" s="77" t="s">
        <v>2143</v>
      </c>
      <c r="AK981" s="77" t="s">
        <v>4591</v>
      </c>
      <c r="AL981" s="573">
        <v>44700</v>
      </c>
      <c r="AM981" s="78">
        <v>44700</v>
      </c>
      <c r="AN981" s="573">
        <v>44701</v>
      </c>
      <c r="AO981" s="78">
        <v>44701</v>
      </c>
      <c r="AP981" s="78">
        <v>44701</v>
      </c>
      <c r="AQ981" s="77" t="s">
        <v>89</v>
      </c>
      <c r="AR981" s="77"/>
      <c r="AS981" s="77" t="s">
        <v>4591</v>
      </c>
      <c r="AT981" s="78"/>
      <c r="AU981" s="78"/>
      <c r="AV981" s="78"/>
      <c r="AW981" s="77" t="s">
        <v>1198</v>
      </c>
      <c r="AX981" s="77" t="s">
        <v>116</v>
      </c>
      <c r="AY981" s="576">
        <v>1477.27</v>
      </c>
      <c r="AZ981" s="576"/>
      <c r="BA981" s="576"/>
      <c r="BB981" s="576"/>
      <c r="BC981" s="576"/>
      <c r="BD981" s="576"/>
      <c r="BE981" s="77">
        <f t="shared" si="137"/>
        <v>21</v>
      </c>
      <c r="BF981" s="77">
        <f t="shared" si="130"/>
        <v>5</v>
      </c>
      <c r="BG981" s="77">
        <f t="shared" si="131"/>
        <v>2022</v>
      </c>
      <c r="BH981" s="89"/>
    </row>
    <row r="982" spans="1:60">
      <c r="A982" s="77" t="s">
        <v>428</v>
      </c>
      <c r="B982" s="77" t="s">
        <v>230</v>
      </c>
      <c r="C982" s="77" t="s">
        <v>4592</v>
      </c>
      <c r="D982" s="78">
        <v>44679</v>
      </c>
      <c r="E982" s="77" t="s">
        <v>4131</v>
      </c>
      <c r="F982" s="77" t="s">
        <v>2135</v>
      </c>
      <c r="G982" s="77" t="s">
        <v>2147</v>
      </c>
      <c r="H982" s="77" t="s">
        <v>2148</v>
      </c>
      <c r="I982" s="77" t="s">
        <v>531</v>
      </c>
      <c r="J982" s="77" t="s">
        <v>110</v>
      </c>
      <c r="K982" s="77">
        <v>91761</v>
      </c>
      <c r="L982" s="77" t="s">
        <v>2253</v>
      </c>
      <c r="M982" s="142" t="s">
        <v>4074</v>
      </c>
      <c r="N982" s="77" t="s">
        <v>360</v>
      </c>
      <c r="O982" s="77" t="s">
        <v>361</v>
      </c>
      <c r="P982" s="77">
        <v>89118</v>
      </c>
      <c r="Q982" s="77" t="s">
        <v>1267</v>
      </c>
      <c r="R982" s="77"/>
      <c r="S982" s="77"/>
      <c r="T982" s="77"/>
      <c r="U982" s="77">
        <v>30390456</v>
      </c>
      <c r="V982" s="142">
        <v>14.75</v>
      </c>
      <c r="W982" s="77" t="s">
        <v>2552</v>
      </c>
      <c r="X982" s="77">
        <v>400</v>
      </c>
      <c r="Y982" s="77">
        <v>832</v>
      </c>
      <c r="Z982" s="77">
        <v>26</v>
      </c>
      <c r="AA982" s="89">
        <f t="shared" si="132"/>
        <v>0.33279999999999998</v>
      </c>
      <c r="AB982" s="77" t="s">
        <v>88</v>
      </c>
      <c r="AC982" s="78">
        <v>44712</v>
      </c>
      <c r="AD982" s="77"/>
      <c r="AE982" s="77" t="s">
        <v>2142</v>
      </c>
      <c r="AF982" s="77" t="str">
        <f t="shared" si="133"/>
        <v>CA9363042804T</v>
      </c>
      <c r="AG982" s="77">
        <f t="shared" si="134"/>
        <v>832</v>
      </c>
      <c r="AH982" s="77">
        <f t="shared" si="135"/>
        <v>26</v>
      </c>
      <c r="AI982" s="89">
        <f t="shared" si="136"/>
        <v>0.33279999999999998</v>
      </c>
      <c r="AJ982" s="77" t="s">
        <v>2143</v>
      </c>
      <c r="AK982" s="77" t="s">
        <v>4592</v>
      </c>
      <c r="AL982" s="573">
        <v>44700</v>
      </c>
      <c r="AM982" s="78">
        <v>44700</v>
      </c>
      <c r="AN982" s="573">
        <v>44701</v>
      </c>
      <c r="AO982" s="78">
        <v>44701</v>
      </c>
      <c r="AP982" s="78">
        <v>44701</v>
      </c>
      <c r="AQ982" s="77" t="s">
        <v>89</v>
      </c>
      <c r="AR982" s="77"/>
      <c r="AS982" s="77" t="s">
        <v>4592</v>
      </c>
      <c r="AT982" s="78"/>
      <c r="AU982" s="78"/>
      <c r="AV982" s="78"/>
      <c r="AW982" s="77" t="s">
        <v>1198</v>
      </c>
      <c r="AX982" s="77" t="s">
        <v>116</v>
      </c>
      <c r="AY982" s="576">
        <v>1477.27</v>
      </c>
      <c r="AZ982" s="576"/>
      <c r="BA982" s="576"/>
      <c r="BB982" s="576"/>
      <c r="BC982" s="576"/>
      <c r="BD982" s="576"/>
      <c r="BE982" s="77">
        <f t="shared" si="137"/>
        <v>21</v>
      </c>
      <c r="BF982" s="77">
        <f t="shared" si="130"/>
        <v>5</v>
      </c>
      <c r="BG982" s="77">
        <f t="shared" si="131"/>
        <v>2022</v>
      </c>
      <c r="BH982" s="89"/>
    </row>
    <row r="983" spans="1:60">
      <c r="A983" s="77" t="s">
        <v>428</v>
      </c>
      <c r="B983" s="77" t="s">
        <v>230</v>
      </c>
      <c r="C983" s="77" t="s">
        <v>4593</v>
      </c>
      <c r="D983" s="78">
        <v>44679</v>
      </c>
      <c r="E983" s="77" t="s">
        <v>4131</v>
      </c>
      <c r="F983" s="77" t="s">
        <v>2135</v>
      </c>
      <c r="G983" s="77" t="s">
        <v>2147</v>
      </c>
      <c r="H983" s="77" t="s">
        <v>2148</v>
      </c>
      <c r="I983" s="77" t="s">
        <v>531</v>
      </c>
      <c r="J983" s="77" t="s">
        <v>110</v>
      </c>
      <c r="K983" s="77">
        <v>91761</v>
      </c>
      <c r="L983" s="77" t="s">
        <v>2253</v>
      </c>
      <c r="M983" s="142" t="s">
        <v>4074</v>
      </c>
      <c r="N983" s="77" t="s">
        <v>360</v>
      </c>
      <c r="O983" s="77" t="s">
        <v>361</v>
      </c>
      <c r="P983" s="77">
        <v>89118</v>
      </c>
      <c r="Q983" s="77" t="s">
        <v>1267</v>
      </c>
      <c r="R983" s="77"/>
      <c r="S983" s="77"/>
      <c r="T983" s="77"/>
      <c r="U983" s="77">
        <v>30390456</v>
      </c>
      <c r="V983" s="142">
        <v>14.75</v>
      </c>
      <c r="W983" s="77" t="s">
        <v>2552</v>
      </c>
      <c r="X983" s="77">
        <v>400</v>
      </c>
      <c r="Y983" s="77">
        <v>832</v>
      </c>
      <c r="Z983" s="77">
        <v>26</v>
      </c>
      <c r="AA983" s="89">
        <f t="shared" si="132"/>
        <v>0.33279999999999998</v>
      </c>
      <c r="AB983" s="77" t="s">
        <v>88</v>
      </c>
      <c r="AC983" s="78">
        <v>44712</v>
      </c>
      <c r="AD983" s="77"/>
      <c r="AE983" s="77" t="s">
        <v>2142</v>
      </c>
      <c r="AF983" s="77" t="str">
        <f t="shared" si="133"/>
        <v>CA9363042805T</v>
      </c>
      <c r="AG983" s="77">
        <f t="shared" si="134"/>
        <v>832</v>
      </c>
      <c r="AH983" s="77">
        <f t="shared" si="135"/>
        <v>26</v>
      </c>
      <c r="AI983" s="89">
        <f t="shared" si="136"/>
        <v>0.33279999999999998</v>
      </c>
      <c r="AJ983" s="77" t="s">
        <v>2143</v>
      </c>
      <c r="AK983" s="77" t="s">
        <v>4593</v>
      </c>
      <c r="AL983" s="573">
        <v>44700</v>
      </c>
      <c r="AM983" s="78">
        <v>44700</v>
      </c>
      <c r="AN983" s="573">
        <v>44701</v>
      </c>
      <c r="AO983" s="78">
        <v>44701</v>
      </c>
      <c r="AP983" s="78">
        <v>44701</v>
      </c>
      <c r="AQ983" s="77" t="s">
        <v>89</v>
      </c>
      <c r="AR983" s="77"/>
      <c r="AS983" s="77" t="s">
        <v>4593</v>
      </c>
      <c r="AT983" s="78"/>
      <c r="AU983" s="78"/>
      <c r="AV983" s="78"/>
      <c r="AW983" s="77" t="s">
        <v>1198</v>
      </c>
      <c r="AX983" s="77" t="s">
        <v>116</v>
      </c>
      <c r="AY983" s="576">
        <v>1477.27</v>
      </c>
      <c r="AZ983" s="576"/>
      <c r="BA983" s="576"/>
      <c r="BB983" s="576"/>
      <c r="BC983" s="576"/>
      <c r="BD983" s="576"/>
      <c r="BE983" s="77">
        <f t="shared" si="137"/>
        <v>21</v>
      </c>
      <c r="BF983" s="77">
        <f t="shared" si="130"/>
        <v>5</v>
      </c>
      <c r="BG983" s="77">
        <f t="shared" si="131"/>
        <v>2022</v>
      </c>
      <c r="BH983" s="89"/>
    </row>
    <row r="984" spans="1:60">
      <c r="A984" s="77" t="s">
        <v>428</v>
      </c>
      <c r="B984" s="77" t="s">
        <v>230</v>
      </c>
      <c r="C984" s="77" t="s">
        <v>4594</v>
      </c>
      <c r="D984" s="78">
        <v>44697</v>
      </c>
      <c r="E984" s="77" t="s">
        <v>4595</v>
      </c>
      <c r="F984" s="77" t="s">
        <v>2135</v>
      </c>
      <c r="G984" s="77" t="s">
        <v>2147</v>
      </c>
      <c r="H984" s="77" t="s">
        <v>2148</v>
      </c>
      <c r="I984" s="77" t="s">
        <v>531</v>
      </c>
      <c r="J984" s="77" t="s">
        <v>110</v>
      </c>
      <c r="K984" s="77">
        <v>91761</v>
      </c>
      <c r="L984" s="77" t="s">
        <v>840</v>
      </c>
      <c r="M984" s="77" t="s">
        <v>941</v>
      </c>
      <c r="N984" s="77" t="s">
        <v>204</v>
      </c>
      <c r="O984" s="77" t="s">
        <v>205</v>
      </c>
      <c r="P984" s="77">
        <v>85040</v>
      </c>
      <c r="Q984" s="77" t="s">
        <v>1267</v>
      </c>
      <c r="R984" s="77" t="s">
        <v>4516</v>
      </c>
      <c r="S984" s="77" t="s">
        <v>4517</v>
      </c>
      <c r="T984" s="77" t="s">
        <v>4518</v>
      </c>
      <c r="U984" s="77">
        <v>30390456</v>
      </c>
      <c r="V984" s="77">
        <v>14.75</v>
      </c>
      <c r="W984" s="77" t="s">
        <v>163</v>
      </c>
      <c r="X984" s="77">
        <v>400</v>
      </c>
      <c r="Y984" s="77">
        <v>768</v>
      </c>
      <c r="Z984" s="77">
        <v>24</v>
      </c>
      <c r="AA984" s="89">
        <f t="shared" si="132"/>
        <v>0.30719999999999997</v>
      </c>
      <c r="AB984" s="142" t="s">
        <v>88</v>
      </c>
      <c r="AC984" s="78">
        <v>44712</v>
      </c>
      <c r="AD984" s="77"/>
      <c r="AE984" s="77"/>
      <c r="AF984" s="77" t="str">
        <f t="shared" si="133"/>
        <v>CADP220516_33</v>
      </c>
      <c r="AG984" s="77">
        <f t="shared" si="134"/>
        <v>768</v>
      </c>
      <c r="AH984" s="77">
        <f t="shared" si="135"/>
        <v>24</v>
      </c>
      <c r="AI984" s="89">
        <f t="shared" si="136"/>
        <v>0.30719999999999997</v>
      </c>
      <c r="AJ984" s="77" t="s">
        <v>2143</v>
      </c>
      <c r="AK984" s="77" t="s">
        <v>4596</v>
      </c>
      <c r="AL984" s="78">
        <v>44700</v>
      </c>
      <c r="AM984" s="78">
        <v>44700</v>
      </c>
      <c r="AN984" s="78">
        <v>44701</v>
      </c>
      <c r="AO984" s="78">
        <v>44701</v>
      </c>
      <c r="AP984" s="78">
        <v>44701</v>
      </c>
      <c r="AQ984" s="77" t="s">
        <v>89</v>
      </c>
      <c r="AR984" s="77"/>
      <c r="AS984" s="77" t="s">
        <v>4596</v>
      </c>
      <c r="AT984" s="78"/>
      <c r="AU984" s="78"/>
      <c r="AV984" s="78"/>
      <c r="AW984" s="142" t="s">
        <v>1198</v>
      </c>
      <c r="AX984" s="77" t="s">
        <v>116</v>
      </c>
      <c r="AY984" s="576">
        <v>1568</v>
      </c>
      <c r="AZ984" s="576"/>
      <c r="BA984" s="576"/>
      <c r="BB984" s="576"/>
      <c r="BC984" s="576"/>
      <c r="BD984" s="576"/>
      <c r="BE984" s="77">
        <f t="shared" si="137"/>
        <v>21</v>
      </c>
      <c r="BF984" s="77">
        <f t="shared" si="130"/>
        <v>5</v>
      </c>
      <c r="BG984" s="77">
        <f t="shared" si="131"/>
        <v>2022</v>
      </c>
      <c r="BH984" s="77"/>
    </row>
    <row r="985" spans="1:60">
      <c r="A985" s="77" t="s">
        <v>428</v>
      </c>
      <c r="B985" s="77" t="s">
        <v>230</v>
      </c>
      <c r="C985" s="77" t="s">
        <v>4597</v>
      </c>
      <c r="D985" s="78">
        <v>44697</v>
      </c>
      <c r="E985" s="77" t="s">
        <v>4595</v>
      </c>
      <c r="F985" s="77" t="s">
        <v>2135</v>
      </c>
      <c r="G985" s="77" t="s">
        <v>2147</v>
      </c>
      <c r="H985" s="77" t="s">
        <v>2148</v>
      </c>
      <c r="I985" s="77" t="s">
        <v>531</v>
      </c>
      <c r="J985" s="77" t="s">
        <v>110</v>
      </c>
      <c r="K985" s="77">
        <v>91761</v>
      </c>
      <c r="L985" s="77" t="s">
        <v>840</v>
      </c>
      <c r="M985" s="77" t="s">
        <v>941</v>
      </c>
      <c r="N985" s="77" t="s">
        <v>204</v>
      </c>
      <c r="O985" s="77" t="s">
        <v>205</v>
      </c>
      <c r="P985" s="77">
        <v>85040</v>
      </c>
      <c r="Q985" s="77" t="s">
        <v>1267</v>
      </c>
      <c r="R985" s="77" t="s">
        <v>4516</v>
      </c>
      <c r="S985" s="77" t="s">
        <v>4517</v>
      </c>
      <c r="T985" s="77" t="s">
        <v>4518</v>
      </c>
      <c r="U985" s="77">
        <v>30390456</v>
      </c>
      <c r="V985" s="77">
        <v>14.75</v>
      </c>
      <c r="W985" s="77" t="s">
        <v>163</v>
      </c>
      <c r="X985" s="77">
        <v>400</v>
      </c>
      <c r="Y985" s="77">
        <v>768</v>
      </c>
      <c r="Z985" s="77">
        <v>24</v>
      </c>
      <c r="AA985" s="89">
        <f t="shared" si="132"/>
        <v>0.30719999999999997</v>
      </c>
      <c r="AB985" s="142" t="s">
        <v>88</v>
      </c>
      <c r="AC985" s="78">
        <v>44712</v>
      </c>
      <c r="AD985" s="77"/>
      <c r="AE985" s="77"/>
      <c r="AF985" s="77" t="str">
        <f t="shared" si="133"/>
        <v>CADP220516_34</v>
      </c>
      <c r="AG985" s="77">
        <f t="shared" si="134"/>
        <v>768</v>
      </c>
      <c r="AH985" s="77">
        <f t="shared" si="135"/>
        <v>24</v>
      </c>
      <c r="AI985" s="89">
        <f t="shared" si="136"/>
        <v>0.30719999999999997</v>
      </c>
      <c r="AJ985" s="77" t="s">
        <v>2143</v>
      </c>
      <c r="AK985" s="77" t="s">
        <v>4598</v>
      </c>
      <c r="AL985" s="78">
        <v>44700</v>
      </c>
      <c r="AM985" s="78">
        <v>44700</v>
      </c>
      <c r="AN985" s="78">
        <v>44701</v>
      </c>
      <c r="AO985" s="78">
        <v>44701</v>
      </c>
      <c r="AP985" s="78">
        <v>44701</v>
      </c>
      <c r="AQ985" s="77" t="s">
        <v>89</v>
      </c>
      <c r="AR985" s="77"/>
      <c r="AS985" s="77" t="s">
        <v>4598</v>
      </c>
      <c r="AT985" s="78"/>
      <c r="AU985" s="78"/>
      <c r="AV985" s="78"/>
      <c r="AW985" s="142" t="s">
        <v>1198</v>
      </c>
      <c r="AX985" s="77" t="s">
        <v>116</v>
      </c>
      <c r="AY985" s="576">
        <v>1568</v>
      </c>
      <c r="AZ985" s="576"/>
      <c r="BA985" s="576"/>
      <c r="BB985" s="576"/>
      <c r="BC985" s="576"/>
      <c r="BD985" s="576"/>
      <c r="BE985" s="77">
        <f t="shared" si="137"/>
        <v>21</v>
      </c>
      <c r="BF985" s="77">
        <f t="shared" si="130"/>
        <v>5</v>
      </c>
      <c r="BG985" s="77">
        <f t="shared" si="131"/>
        <v>2022</v>
      </c>
      <c r="BH985" s="77"/>
    </row>
    <row r="986" spans="1:60">
      <c r="A986" s="77" t="s">
        <v>428</v>
      </c>
      <c r="B986" s="77" t="s">
        <v>230</v>
      </c>
      <c r="C986" s="77" t="s">
        <v>4599</v>
      </c>
      <c r="D986" s="78">
        <v>44697</v>
      </c>
      <c r="E986" s="77" t="s">
        <v>4595</v>
      </c>
      <c r="F986" s="77" t="s">
        <v>2135</v>
      </c>
      <c r="G986" s="77" t="s">
        <v>2147</v>
      </c>
      <c r="H986" s="77" t="s">
        <v>2148</v>
      </c>
      <c r="I986" s="77" t="s">
        <v>531</v>
      </c>
      <c r="J986" s="77" t="s">
        <v>110</v>
      </c>
      <c r="K986" s="77">
        <v>91761</v>
      </c>
      <c r="L986" s="77" t="s">
        <v>840</v>
      </c>
      <c r="M986" s="77" t="s">
        <v>941</v>
      </c>
      <c r="N986" s="77" t="s">
        <v>204</v>
      </c>
      <c r="O986" s="77" t="s">
        <v>205</v>
      </c>
      <c r="P986" s="77">
        <v>85040</v>
      </c>
      <c r="Q986" s="77" t="s">
        <v>1267</v>
      </c>
      <c r="R986" s="77" t="s">
        <v>4516</v>
      </c>
      <c r="S986" s="77" t="s">
        <v>4517</v>
      </c>
      <c r="T986" s="77" t="s">
        <v>4518</v>
      </c>
      <c r="U986" s="77">
        <v>30390456</v>
      </c>
      <c r="V986" s="77">
        <v>14.75</v>
      </c>
      <c r="W986" s="77" t="s">
        <v>163</v>
      </c>
      <c r="X986" s="77">
        <v>400</v>
      </c>
      <c r="Y986" s="77">
        <v>768</v>
      </c>
      <c r="Z986" s="77">
        <v>24</v>
      </c>
      <c r="AA986" s="89">
        <f t="shared" si="132"/>
        <v>0.30719999999999997</v>
      </c>
      <c r="AB986" s="142" t="s">
        <v>88</v>
      </c>
      <c r="AC986" s="78">
        <v>44712</v>
      </c>
      <c r="AD986" s="77"/>
      <c r="AE986" s="77"/>
      <c r="AF986" s="77" t="str">
        <f t="shared" si="133"/>
        <v>CADP220516_35</v>
      </c>
      <c r="AG986" s="77">
        <f t="shared" si="134"/>
        <v>768</v>
      </c>
      <c r="AH986" s="77">
        <f t="shared" si="135"/>
        <v>24</v>
      </c>
      <c r="AI986" s="89">
        <f t="shared" si="136"/>
        <v>0.30719999999999997</v>
      </c>
      <c r="AJ986" s="77" t="s">
        <v>2143</v>
      </c>
      <c r="AK986" s="77" t="s">
        <v>4600</v>
      </c>
      <c r="AL986" s="78">
        <v>44700</v>
      </c>
      <c r="AM986" s="78">
        <v>44700</v>
      </c>
      <c r="AN986" s="78">
        <v>44701</v>
      </c>
      <c r="AO986" s="78">
        <v>44701</v>
      </c>
      <c r="AP986" s="78">
        <v>44701</v>
      </c>
      <c r="AQ986" s="77" t="s">
        <v>89</v>
      </c>
      <c r="AR986" s="77"/>
      <c r="AS986" s="77" t="s">
        <v>4600</v>
      </c>
      <c r="AT986" s="78"/>
      <c r="AU986" s="78"/>
      <c r="AV986" s="78"/>
      <c r="AW986" s="142" t="s">
        <v>1198</v>
      </c>
      <c r="AX986" s="77" t="s">
        <v>116</v>
      </c>
      <c r="AY986" s="576">
        <v>1568</v>
      </c>
      <c r="AZ986" s="576"/>
      <c r="BA986" s="576"/>
      <c r="BB986" s="576"/>
      <c r="BC986" s="576"/>
      <c r="BD986" s="576"/>
      <c r="BE986" s="77">
        <f t="shared" si="137"/>
        <v>21</v>
      </c>
      <c r="BF986" s="77">
        <f t="shared" si="130"/>
        <v>5</v>
      </c>
      <c r="BG986" s="77">
        <f t="shared" si="131"/>
        <v>2022</v>
      </c>
      <c r="BH986" s="77"/>
    </row>
    <row r="987" spans="1:60">
      <c r="A987" s="77" t="s">
        <v>428</v>
      </c>
      <c r="B987" s="77" t="s">
        <v>230</v>
      </c>
      <c r="C987" s="77" t="s">
        <v>4601</v>
      </c>
      <c r="D987" s="78">
        <v>44697</v>
      </c>
      <c r="E987" s="77" t="s">
        <v>4595</v>
      </c>
      <c r="F987" s="77" t="s">
        <v>2135</v>
      </c>
      <c r="G987" s="77" t="s">
        <v>2147</v>
      </c>
      <c r="H987" s="77" t="s">
        <v>2148</v>
      </c>
      <c r="I987" s="77" t="s">
        <v>531</v>
      </c>
      <c r="J987" s="77" t="s">
        <v>110</v>
      </c>
      <c r="K987" s="77">
        <v>91761</v>
      </c>
      <c r="L987" s="77" t="s">
        <v>840</v>
      </c>
      <c r="M987" s="77" t="s">
        <v>941</v>
      </c>
      <c r="N987" s="77" t="s">
        <v>204</v>
      </c>
      <c r="O987" s="77" t="s">
        <v>205</v>
      </c>
      <c r="P987" s="77">
        <v>85040</v>
      </c>
      <c r="Q987" s="77" t="s">
        <v>1267</v>
      </c>
      <c r="R987" s="77" t="s">
        <v>4516</v>
      </c>
      <c r="S987" s="77" t="s">
        <v>4517</v>
      </c>
      <c r="T987" s="77" t="s">
        <v>4518</v>
      </c>
      <c r="U987" s="77">
        <v>30390456</v>
      </c>
      <c r="V987" s="77">
        <v>14.75</v>
      </c>
      <c r="W987" s="77" t="s">
        <v>163</v>
      </c>
      <c r="X987" s="77">
        <v>400</v>
      </c>
      <c r="Y987" s="77">
        <v>768</v>
      </c>
      <c r="Z987" s="77">
        <v>24</v>
      </c>
      <c r="AA987" s="89">
        <f t="shared" si="132"/>
        <v>0.30719999999999997</v>
      </c>
      <c r="AB987" s="142" t="s">
        <v>88</v>
      </c>
      <c r="AC987" s="78">
        <v>44712</v>
      </c>
      <c r="AD987" s="77"/>
      <c r="AE987" s="77"/>
      <c r="AF987" s="77" t="str">
        <f t="shared" si="133"/>
        <v>CADP220516_36</v>
      </c>
      <c r="AG987" s="77">
        <f t="shared" si="134"/>
        <v>768</v>
      </c>
      <c r="AH987" s="77">
        <f t="shared" si="135"/>
        <v>24</v>
      </c>
      <c r="AI987" s="89">
        <f t="shared" si="136"/>
        <v>0.30719999999999997</v>
      </c>
      <c r="AJ987" s="77" t="s">
        <v>2143</v>
      </c>
      <c r="AK987" s="77" t="s">
        <v>4602</v>
      </c>
      <c r="AL987" s="78">
        <v>44700</v>
      </c>
      <c r="AM987" s="78">
        <v>44700</v>
      </c>
      <c r="AN987" s="78">
        <v>44701</v>
      </c>
      <c r="AO987" s="78">
        <v>44701</v>
      </c>
      <c r="AP987" s="78">
        <v>44701</v>
      </c>
      <c r="AQ987" s="77" t="s">
        <v>89</v>
      </c>
      <c r="AR987" s="77"/>
      <c r="AS987" s="77" t="s">
        <v>4602</v>
      </c>
      <c r="AT987" s="78"/>
      <c r="AU987" s="78"/>
      <c r="AV987" s="78"/>
      <c r="AW987" s="142" t="s">
        <v>1198</v>
      </c>
      <c r="AX987" s="77" t="s">
        <v>116</v>
      </c>
      <c r="AY987" s="576">
        <v>1568</v>
      </c>
      <c r="AZ987" s="576"/>
      <c r="BA987" s="576"/>
      <c r="BB987" s="576"/>
      <c r="BC987" s="576"/>
      <c r="BD987" s="576"/>
      <c r="BE987" s="77">
        <f t="shared" si="137"/>
        <v>21</v>
      </c>
      <c r="BF987" s="77">
        <f t="shared" si="130"/>
        <v>5</v>
      </c>
      <c r="BG987" s="77">
        <f t="shared" si="131"/>
        <v>2022</v>
      </c>
      <c r="BH987" s="77"/>
    </row>
    <row r="988" spans="1:60">
      <c r="A988" s="77" t="s">
        <v>428</v>
      </c>
      <c r="B988" s="77" t="s">
        <v>230</v>
      </c>
      <c r="C988" s="77" t="s">
        <v>4603</v>
      </c>
      <c r="D988" s="78">
        <v>44697</v>
      </c>
      <c r="E988" s="77" t="s">
        <v>4595</v>
      </c>
      <c r="F988" s="77" t="s">
        <v>2135</v>
      </c>
      <c r="G988" s="77" t="s">
        <v>2147</v>
      </c>
      <c r="H988" s="77" t="s">
        <v>2148</v>
      </c>
      <c r="I988" s="77" t="s">
        <v>531</v>
      </c>
      <c r="J988" s="77" t="s">
        <v>110</v>
      </c>
      <c r="K988" s="77">
        <v>91761</v>
      </c>
      <c r="L988" s="77" t="s">
        <v>840</v>
      </c>
      <c r="M988" s="77" t="s">
        <v>4604</v>
      </c>
      <c r="N988" s="77" t="s">
        <v>4529</v>
      </c>
      <c r="O988" s="77" t="s">
        <v>205</v>
      </c>
      <c r="P988" s="77">
        <v>85282</v>
      </c>
      <c r="Q988" s="77" t="s">
        <v>1267</v>
      </c>
      <c r="R988" s="77" t="s">
        <v>4516</v>
      </c>
      <c r="S988" s="77" t="s">
        <v>4517</v>
      </c>
      <c r="T988" s="77" t="s">
        <v>4518</v>
      </c>
      <c r="U988" s="77">
        <v>30390456</v>
      </c>
      <c r="V988" s="77">
        <v>14.75</v>
      </c>
      <c r="W988" s="77" t="s">
        <v>163</v>
      </c>
      <c r="X988" s="77">
        <v>400</v>
      </c>
      <c r="Y988" s="77">
        <v>768</v>
      </c>
      <c r="Z988" s="77">
        <v>24</v>
      </c>
      <c r="AA988" s="89">
        <f t="shared" si="132"/>
        <v>0.30719999999999997</v>
      </c>
      <c r="AB988" s="142" t="s">
        <v>88</v>
      </c>
      <c r="AC988" s="78">
        <v>44712</v>
      </c>
      <c r="AD988" s="77"/>
      <c r="AE988" s="77"/>
      <c r="AF988" s="77" t="str">
        <f t="shared" si="133"/>
        <v>CADP220516_37</v>
      </c>
      <c r="AG988" s="77">
        <f t="shared" si="134"/>
        <v>768</v>
      </c>
      <c r="AH988" s="77">
        <f t="shared" si="135"/>
        <v>24</v>
      </c>
      <c r="AI988" s="89">
        <f t="shared" si="136"/>
        <v>0.30719999999999997</v>
      </c>
      <c r="AJ988" s="77" t="s">
        <v>2143</v>
      </c>
      <c r="AK988" s="77" t="s">
        <v>4605</v>
      </c>
      <c r="AL988" s="78">
        <v>44700</v>
      </c>
      <c r="AM988" s="78">
        <v>44700</v>
      </c>
      <c r="AN988" s="78">
        <v>44701</v>
      </c>
      <c r="AO988" s="78">
        <v>44701</v>
      </c>
      <c r="AP988" s="78">
        <v>44701</v>
      </c>
      <c r="AQ988" s="77" t="s">
        <v>89</v>
      </c>
      <c r="AR988" s="77" t="s">
        <v>2699</v>
      </c>
      <c r="AS988" s="77" t="s">
        <v>4605</v>
      </c>
      <c r="AT988" s="78"/>
      <c r="AU988" s="78"/>
      <c r="AV988" s="78"/>
      <c r="AW988" s="142" t="s">
        <v>1198</v>
      </c>
      <c r="AX988" s="77" t="s">
        <v>116</v>
      </c>
      <c r="AY988" s="576">
        <v>1554.56</v>
      </c>
      <c r="AZ988" s="576"/>
      <c r="BA988" s="576"/>
      <c r="BB988" s="576"/>
      <c r="BC988" s="576"/>
      <c r="BD988" s="576"/>
      <c r="BE988" s="77">
        <f t="shared" si="137"/>
        <v>21</v>
      </c>
      <c r="BF988" s="77">
        <f t="shared" si="130"/>
        <v>5</v>
      </c>
      <c r="BG988" s="77">
        <f t="shared" si="131"/>
        <v>2022</v>
      </c>
      <c r="BH988" s="77"/>
    </row>
    <row r="989" spans="1:60">
      <c r="A989" s="77" t="s">
        <v>428</v>
      </c>
      <c r="B989" s="77" t="s">
        <v>230</v>
      </c>
      <c r="C989" s="77" t="s">
        <v>4606</v>
      </c>
      <c r="D989" s="78">
        <v>44697</v>
      </c>
      <c r="E989" s="77" t="s">
        <v>4595</v>
      </c>
      <c r="F989" s="77" t="s">
        <v>2135</v>
      </c>
      <c r="G989" s="77" t="s">
        <v>2147</v>
      </c>
      <c r="H989" s="77" t="s">
        <v>2148</v>
      </c>
      <c r="I989" s="77" t="s">
        <v>531</v>
      </c>
      <c r="J989" s="77" t="s">
        <v>110</v>
      </c>
      <c r="K989" s="77">
        <v>91761</v>
      </c>
      <c r="L989" s="77" t="s">
        <v>840</v>
      </c>
      <c r="M989" s="77" t="s">
        <v>4604</v>
      </c>
      <c r="N989" s="77" t="s">
        <v>4529</v>
      </c>
      <c r="O989" s="77" t="s">
        <v>205</v>
      </c>
      <c r="P989" s="77">
        <v>85282</v>
      </c>
      <c r="Q989" s="77" t="s">
        <v>1267</v>
      </c>
      <c r="R989" s="77" t="s">
        <v>4516</v>
      </c>
      <c r="S989" s="77" t="s">
        <v>4517</v>
      </c>
      <c r="T989" s="77" t="s">
        <v>4518</v>
      </c>
      <c r="U989" s="77">
        <v>30390456</v>
      </c>
      <c r="V989" s="77">
        <v>14.75</v>
      </c>
      <c r="W989" s="77" t="s">
        <v>163</v>
      </c>
      <c r="X989" s="77">
        <v>400</v>
      </c>
      <c r="Y989" s="77">
        <v>768</v>
      </c>
      <c r="Z989" s="77">
        <v>24</v>
      </c>
      <c r="AA989" s="89">
        <f t="shared" si="132"/>
        <v>0.30719999999999997</v>
      </c>
      <c r="AB989" s="142" t="s">
        <v>88</v>
      </c>
      <c r="AC989" s="78">
        <v>44712</v>
      </c>
      <c r="AD989" s="77"/>
      <c r="AE989" s="77"/>
      <c r="AF989" s="77" t="str">
        <f t="shared" si="133"/>
        <v>CADP220516_38</v>
      </c>
      <c r="AG989" s="77">
        <f t="shared" si="134"/>
        <v>768</v>
      </c>
      <c r="AH989" s="77">
        <f t="shared" si="135"/>
        <v>24</v>
      </c>
      <c r="AI989" s="89">
        <f t="shared" si="136"/>
        <v>0.30719999999999997</v>
      </c>
      <c r="AJ989" s="77" t="s">
        <v>2143</v>
      </c>
      <c r="AK989" s="77" t="s">
        <v>4607</v>
      </c>
      <c r="AL989" s="78">
        <v>44700</v>
      </c>
      <c r="AM989" s="78">
        <v>44700</v>
      </c>
      <c r="AN989" s="78">
        <v>44701</v>
      </c>
      <c r="AO989" s="78">
        <v>44701</v>
      </c>
      <c r="AP989" s="78">
        <v>44701</v>
      </c>
      <c r="AQ989" s="77" t="s">
        <v>89</v>
      </c>
      <c r="AR989" s="77" t="s">
        <v>2699</v>
      </c>
      <c r="AS989" s="77" t="s">
        <v>4607</v>
      </c>
      <c r="AT989" s="78"/>
      <c r="AU989" s="78"/>
      <c r="AV989" s="78"/>
      <c r="AW989" s="142" t="s">
        <v>1198</v>
      </c>
      <c r="AX989" s="77" t="s">
        <v>116</v>
      </c>
      <c r="AY989" s="576">
        <v>1554.56</v>
      </c>
      <c r="AZ989" s="576"/>
      <c r="BA989" s="576"/>
      <c r="BB989" s="576"/>
      <c r="BC989" s="576"/>
      <c r="BD989" s="576"/>
      <c r="BE989" s="77">
        <f t="shared" si="137"/>
        <v>21</v>
      </c>
      <c r="BF989" s="77">
        <f t="shared" si="130"/>
        <v>5</v>
      </c>
      <c r="BG989" s="77">
        <f t="shared" si="131"/>
        <v>2022</v>
      </c>
      <c r="BH989" s="77"/>
    </row>
    <row r="990" spans="1:60">
      <c r="A990" s="77" t="s">
        <v>428</v>
      </c>
      <c r="B990" s="77" t="s">
        <v>230</v>
      </c>
      <c r="C990" s="77" t="s">
        <v>4608</v>
      </c>
      <c r="D990" s="78">
        <v>44697</v>
      </c>
      <c r="E990" s="77" t="s">
        <v>4595</v>
      </c>
      <c r="F990" s="77" t="s">
        <v>2135</v>
      </c>
      <c r="G990" s="77" t="s">
        <v>2147</v>
      </c>
      <c r="H990" s="77" t="s">
        <v>2148</v>
      </c>
      <c r="I990" s="77" t="s">
        <v>531</v>
      </c>
      <c r="J990" s="77" t="s">
        <v>110</v>
      </c>
      <c r="K990" s="77">
        <v>91761</v>
      </c>
      <c r="L990" s="77" t="s">
        <v>840</v>
      </c>
      <c r="M990" s="77" t="s">
        <v>4604</v>
      </c>
      <c r="N990" s="77" t="s">
        <v>4529</v>
      </c>
      <c r="O990" s="77" t="s">
        <v>205</v>
      </c>
      <c r="P990" s="77">
        <v>85282</v>
      </c>
      <c r="Q990" s="77" t="s">
        <v>1267</v>
      </c>
      <c r="R990" s="77" t="s">
        <v>4516</v>
      </c>
      <c r="S990" s="77" t="s">
        <v>4517</v>
      </c>
      <c r="T990" s="77" t="s">
        <v>4518</v>
      </c>
      <c r="U990" s="77">
        <v>30390456</v>
      </c>
      <c r="V990" s="77">
        <v>14.75</v>
      </c>
      <c r="W990" s="77" t="s">
        <v>163</v>
      </c>
      <c r="X990" s="77">
        <v>400</v>
      </c>
      <c r="Y990" s="77">
        <v>768</v>
      </c>
      <c r="Z990" s="77">
        <v>24</v>
      </c>
      <c r="AA990" s="89">
        <f t="shared" si="132"/>
        <v>0.30719999999999997</v>
      </c>
      <c r="AB990" s="142" t="s">
        <v>88</v>
      </c>
      <c r="AC990" s="78">
        <v>44712</v>
      </c>
      <c r="AD990" s="77"/>
      <c r="AE990" s="77"/>
      <c r="AF990" s="77" t="str">
        <f t="shared" si="133"/>
        <v>CADP220516_39</v>
      </c>
      <c r="AG990" s="77">
        <f t="shared" si="134"/>
        <v>768</v>
      </c>
      <c r="AH990" s="77">
        <f t="shared" si="135"/>
        <v>24</v>
      </c>
      <c r="AI990" s="89">
        <f t="shared" si="136"/>
        <v>0.30719999999999997</v>
      </c>
      <c r="AJ990" s="77" t="s">
        <v>2143</v>
      </c>
      <c r="AK990" s="77" t="s">
        <v>4609</v>
      </c>
      <c r="AL990" s="78">
        <v>44700</v>
      </c>
      <c r="AM990" s="78">
        <v>44700</v>
      </c>
      <c r="AN990" s="78">
        <v>44701</v>
      </c>
      <c r="AO990" s="78">
        <v>44701</v>
      </c>
      <c r="AP990" s="78">
        <v>44701</v>
      </c>
      <c r="AQ990" s="77" t="s">
        <v>89</v>
      </c>
      <c r="AR990" s="77" t="s">
        <v>2699</v>
      </c>
      <c r="AS990" s="77" t="s">
        <v>4609</v>
      </c>
      <c r="AT990" s="78"/>
      <c r="AU990" s="78"/>
      <c r="AV990" s="78"/>
      <c r="AW990" s="142" t="s">
        <v>1198</v>
      </c>
      <c r="AX990" s="77" t="s">
        <v>116</v>
      </c>
      <c r="AY990" s="576">
        <v>1554.56</v>
      </c>
      <c r="AZ990" s="576"/>
      <c r="BA990" s="576"/>
      <c r="BB990" s="576"/>
      <c r="BC990" s="576"/>
      <c r="BD990" s="576"/>
      <c r="BE990" s="77">
        <f t="shared" si="137"/>
        <v>21</v>
      </c>
      <c r="BF990" s="77">
        <f t="shared" si="130"/>
        <v>5</v>
      </c>
      <c r="BG990" s="77">
        <f t="shared" si="131"/>
        <v>2022</v>
      </c>
      <c r="BH990" s="77"/>
    </row>
    <row r="991" spans="1:60">
      <c r="A991" s="77" t="s">
        <v>428</v>
      </c>
      <c r="B991" s="77" t="s">
        <v>230</v>
      </c>
      <c r="C991" s="77" t="s">
        <v>4610</v>
      </c>
      <c r="D991" s="78">
        <v>44697</v>
      </c>
      <c r="E991" s="77" t="s">
        <v>4595</v>
      </c>
      <c r="F991" s="77" t="s">
        <v>2135</v>
      </c>
      <c r="G991" s="77" t="s">
        <v>2147</v>
      </c>
      <c r="H991" s="77" t="s">
        <v>2148</v>
      </c>
      <c r="I991" s="77" t="s">
        <v>531</v>
      </c>
      <c r="J991" s="77" t="s">
        <v>110</v>
      </c>
      <c r="K991" s="77">
        <v>91761</v>
      </c>
      <c r="L991" s="77" t="s">
        <v>840</v>
      </c>
      <c r="M991" s="77" t="s">
        <v>4604</v>
      </c>
      <c r="N991" s="77" t="s">
        <v>4529</v>
      </c>
      <c r="O991" s="77" t="s">
        <v>205</v>
      </c>
      <c r="P991" s="77">
        <v>85282</v>
      </c>
      <c r="Q991" s="77" t="s">
        <v>1267</v>
      </c>
      <c r="R991" s="77" t="s">
        <v>4516</v>
      </c>
      <c r="S991" s="77" t="s">
        <v>4517</v>
      </c>
      <c r="T991" s="77" t="s">
        <v>4518</v>
      </c>
      <c r="U991" s="77">
        <v>30390456</v>
      </c>
      <c r="V991" s="77">
        <v>14.75</v>
      </c>
      <c r="W991" s="77" t="s">
        <v>163</v>
      </c>
      <c r="X991" s="77">
        <v>400</v>
      </c>
      <c r="Y991" s="77">
        <v>768</v>
      </c>
      <c r="Z991" s="77">
        <v>24</v>
      </c>
      <c r="AA991" s="89">
        <f t="shared" si="132"/>
        <v>0.30719999999999997</v>
      </c>
      <c r="AB991" s="142" t="s">
        <v>88</v>
      </c>
      <c r="AC991" s="78">
        <v>44712</v>
      </c>
      <c r="AD991" s="77"/>
      <c r="AE991" s="77"/>
      <c r="AF991" s="77" t="str">
        <f t="shared" si="133"/>
        <v>CADP220516_40</v>
      </c>
      <c r="AG991" s="77">
        <f t="shared" si="134"/>
        <v>768</v>
      </c>
      <c r="AH991" s="77">
        <f t="shared" si="135"/>
        <v>24</v>
      </c>
      <c r="AI991" s="89">
        <f t="shared" si="136"/>
        <v>0.30719999999999997</v>
      </c>
      <c r="AJ991" s="77" t="s">
        <v>2143</v>
      </c>
      <c r="AK991" s="77" t="s">
        <v>4611</v>
      </c>
      <c r="AL991" s="78">
        <v>44700</v>
      </c>
      <c r="AM991" s="78">
        <v>44700</v>
      </c>
      <c r="AN991" s="78">
        <v>44701</v>
      </c>
      <c r="AO991" s="78">
        <v>44701</v>
      </c>
      <c r="AP991" s="78">
        <v>44701</v>
      </c>
      <c r="AQ991" s="77" t="s">
        <v>89</v>
      </c>
      <c r="AR991" s="77" t="s">
        <v>2699</v>
      </c>
      <c r="AS991" s="77" t="s">
        <v>4611</v>
      </c>
      <c r="AT991" s="78"/>
      <c r="AU991" s="78"/>
      <c r="AV991" s="78"/>
      <c r="AW991" s="142" t="s">
        <v>1198</v>
      </c>
      <c r="AX991" s="77" t="s">
        <v>116</v>
      </c>
      <c r="AY991" s="576">
        <v>1554.56</v>
      </c>
      <c r="AZ991" s="576"/>
      <c r="BA991" s="576"/>
      <c r="BB991" s="576"/>
      <c r="BC991" s="576"/>
      <c r="BD991" s="576"/>
      <c r="BE991" s="77">
        <f t="shared" si="137"/>
        <v>21</v>
      </c>
      <c r="BF991" s="77">
        <f t="shared" si="130"/>
        <v>5</v>
      </c>
      <c r="BG991" s="77">
        <f t="shared" si="131"/>
        <v>2022</v>
      </c>
      <c r="BH991" s="77"/>
    </row>
    <row r="992" spans="1:60">
      <c r="A992" s="77" t="s">
        <v>428</v>
      </c>
      <c r="B992" s="77" t="s">
        <v>1264</v>
      </c>
      <c r="C992" s="77" t="s">
        <v>4612</v>
      </c>
      <c r="D992" s="78">
        <v>44697</v>
      </c>
      <c r="E992" s="77" t="s">
        <v>4613</v>
      </c>
      <c r="F992" s="77" t="s">
        <v>2135</v>
      </c>
      <c r="G992" s="77" t="s">
        <v>2147</v>
      </c>
      <c r="H992" s="77" t="s">
        <v>2148</v>
      </c>
      <c r="I992" s="77" t="s">
        <v>531</v>
      </c>
      <c r="J992" s="77" t="s">
        <v>110</v>
      </c>
      <c r="K992" s="77">
        <v>91761</v>
      </c>
      <c r="L992" s="77" t="s">
        <v>1144</v>
      </c>
      <c r="M992" s="77" t="s">
        <v>4478</v>
      </c>
      <c r="N992" s="77" t="s">
        <v>1146</v>
      </c>
      <c r="O992" s="77" t="s">
        <v>110</v>
      </c>
      <c r="P992" s="77">
        <v>92806</v>
      </c>
      <c r="Q992" s="77" t="s">
        <v>1267</v>
      </c>
      <c r="R992" s="77" t="s">
        <v>4479</v>
      </c>
      <c r="S992" s="77" t="s">
        <v>4480</v>
      </c>
      <c r="T992" s="77" t="s">
        <v>2082</v>
      </c>
      <c r="U992" s="77">
        <v>30390456</v>
      </c>
      <c r="V992" s="77">
        <v>14.75</v>
      </c>
      <c r="W992" s="77" t="s">
        <v>163</v>
      </c>
      <c r="X992" s="77">
        <v>400</v>
      </c>
      <c r="Y992" s="77">
        <v>768</v>
      </c>
      <c r="Z992" s="77">
        <v>24</v>
      </c>
      <c r="AA992" s="89">
        <f t="shared" si="132"/>
        <v>0.30719999999999997</v>
      </c>
      <c r="AB992" s="142" t="s">
        <v>88</v>
      </c>
      <c r="AC992" s="78">
        <v>44712</v>
      </c>
      <c r="AD992" s="77"/>
      <c r="AE992" s="77"/>
      <c r="AF992" s="77" t="str">
        <f t="shared" si="133"/>
        <v>CADP220516_46</v>
      </c>
      <c r="AG992" s="77">
        <f t="shared" si="134"/>
        <v>768</v>
      </c>
      <c r="AH992" s="77">
        <f t="shared" si="135"/>
        <v>24</v>
      </c>
      <c r="AI992" s="89">
        <f t="shared" si="136"/>
        <v>0.30719999999999997</v>
      </c>
      <c r="AJ992" s="77" t="s">
        <v>2143</v>
      </c>
      <c r="AK992" s="77" t="s">
        <v>4614</v>
      </c>
      <c r="AL992" s="78">
        <v>44700</v>
      </c>
      <c r="AM992" s="78">
        <v>44700</v>
      </c>
      <c r="AN992" s="78">
        <v>44701</v>
      </c>
      <c r="AO992" s="78">
        <v>44701</v>
      </c>
      <c r="AP992" s="78">
        <v>44701</v>
      </c>
      <c r="AQ992" s="77" t="s">
        <v>89</v>
      </c>
      <c r="AR992" s="77"/>
      <c r="AS992" s="77" t="s">
        <v>4614</v>
      </c>
      <c r="AT992" s="78"/>
      <c r="AU992" s="78"/>
      <c r="AV992" s="78"/>
      <c r="AW992" s="142" t="s">
        <v>1198</v>
      </c>
      <c r="AX992" s="77" t="s">
        <v>116</v>
      </c>
      <c r="AY992" s="576">
        <v>688.8</v>
      </c>
      <c r="AZ992" s="576"/>
      <c r="BA992" s="576"/>
      <c r="BB992" s="576"/>
      <c r="BC992" s="576"/>
      <c r="BD992" s="576"/>
      <c r="BE992" s="77">
        <f t="shared" si="137"/>
        <v>21</v>
      </c>
      <c r="BF992" s="77">
        <f t="shared" si="130"/>
        <v>5</v>
      </c>
      <c r="BG992" s="77">
        <f t="shared" si="131"/>
        <v>2022</v>
      </c>
      <c r="BH992" s="77"/>
    </row>
    <row r="993" spans="1:60">
      <c r="A993" s="77" t="s">
        <v>428</v>
      </c>
      <c r="B993" s="77" t="s">
        <v>56</v>
      </c>
      <c r="C993" s="77" t="s">
        <v>4615</v>
      </c>
      <c r="D993" s="78">
        <v>44697</v>
      </c>
      <c r="E993" s="77" t="s">
        <v>4616</v>
      </c>
      <c r="F993" s="77" t="s">
        <v>2135</v>
      </c>
      <c r="G993" s="77" t="s">
        <v>2136</v>
      </c>
      <c r="H993" s="77" t="s">
        <v>2137</v>
      </c>
      <c r="I993" s="77" t="s">
        <v>2138</v>
      </c>
      <c r="J993" s="77" t="s">
        <v>110</v>
      </c>
      <c r="K993" s="77">
        <v>90248</v>
      </c>
      <c r="L993" s="77" t="s">
        <v>653</v>
      </c>
      <c r="M993" s="77" t="s">
        <v>4617</v>
      </c>
      <c r="N993" s="77" t="s">
        <v>197</v>
      </c>
      <c r="O993" s="77" t="s">
        <v>110</v>
      </c>
      <c r="P993" s="77">
        <v>95838</v>
      </c>
      <c r="Q993" s="77" t="s">
        <v>1267</v>
      </c>
      <c r="R993" s="77"/>
      <c r="S993" s="77" t="s">
        <v>4618</v>
      </c>
      <c r="T993" s="77" t="s">
        <v>2299</v>
      </c>
      <c r="U993" s="77">
        <v>30390455</v>
      </c>
      <c r="V993" s="77">
        <v>14.75</v>
      </c>
      <c r="W993" s="77" t="s">
        <v>163</v>
      </c>
      <c r="X993" s="77">
        <v>400</v>
      </c>
      <c r="Y993" s="77">
        <v>768</v>
      </c>
      <c r="Z993" s="77">
        <v>24</v>
      </c>
      <c r="AA993" s="89">
        <f t="shared" si="132"/>
        <v>0.30719999999999997</v>
      </c>
      <c r="AB993" s="142" t="s">
        <v>70</v>
      </c>
      <c r="AC993" s="78">
        <v>44712</v>
      </c>
      <c r="AD993" s="77"/>
      <c r="AE993" s="77"/>
      <c r="AF993" s="77" t="str">
        <f t="shared" si="133"/>
        <v>CADP220516_44</v>
      </c>
      <c r="AG993" s="77">
        <f t="shared" si="134"/>
        <v>768</v>
      </c>
      <c r="AH993" s="77">
        <f t="shared" si="135"/>
        <v>24</v>
      </c>
      <c r="AI993" s="89">
        <f t="shared" si="136"/>
        <v>0.30719999999999997</v>
      </c>
      <c r="AJ993" s="77" t="s">
        <v>2143</v>
      </c>
      <c r="AK993" s="77" t="s">
        <v>4619</v>
      </c>
      <c r="AL993" s="78">
        <v>44700</v>
      </c>
      <c r="AM993" s="78">
        <v>44700</v>
      </c>
      <c r="AN993" s="78">
        <v>44701</v>
      </c>
      <c r="AO993" s="78">
        <v>44701</v>
      </c>
      <c r="AP993" s="78">
        <v>44701</v>
      </c>
      <c r="AQ993" s="77" t="s">
        <v>89</v>
      </c>
      <c r="AR993" s="77"/>
      <c r="AS993" s="77" t="s">
        <v>4619</v>
      </c>
      <c r="AT993" s="78"/>
      <c r="AU993" s="78"/>
      <c r="AV993" s="78"/>
      <c r="AW993" s="142" t="s">
        <v>1198</v>
      </c>
      <c r="AX993" s="77" t="s">
        <v>116</v>
      </c>
      <c r="AY993" s="576">
        <v>1950</v>
      </c>
      <c r="AZ993" s="576"/>
      <c r="BA993" s="576"/>
      <c r="BB993" s="576"/>
      <c r="BC993" s="576"/>
      <c r="BD993" s="576"/>
      <c r="BE993" s="77">
        <f t="shared" si="137"/>
        <v>21</v>
      </c>
      <c r="BF993" s="77">
        <f t="shared" si="130"/>
        <v>5</v>
      </c>
      <c r="BG993" s="77">
        <f t="shared" si="131"/>
        <v>2022</v>
      </c>
      <c r="BH993" s="77"/>
    </row>
    <row r="994" spans="1:60">
      <c r="A994" s="77" t="s">
        <v>428</v>
      </c>
      <c r="B994" s="77" t="s">
        <v>56</v>
      </c>
      <c r="C994" s="77" t="s">
        <v>4620</v>
      </c>
      <c r="D994" s="78">
        <v>44697</v>
      </c>
      <c r="E994" s="77" t="s">
        <v>4621</v>
      </c>
      <c r="F994" s="77" t="s">
        <v>2135</v>
      </c>
      <c r="G994" s="77" t="s">
        <v>2136</v>
      </c>
      <c r="H994" s="77" t="s">
        <v>2137</v>
      </c>
      <c r="I994" s="77" t="s">
        <v>2138</v>
      </c>
      <c r="J994" s="77" t="s">
        <v>110</v>
      </c>
      <c r="K994" s="77">
        <v>90248</v>
      </c>
      <c r="L994" s="77" t="s">
        <v>653</v>
      </c>
      <c r="M994" s="77" t="s">
        <v>4180</v>
      </c>
      <c r="N994" s="77" t="s">
        <v>4181</v>
      </c>
      <c r="O994" s="77" t="s">
        <v>110</v>
      </c>
      <c r="P994" s="77">
        <v>92337</v>
      </c>
      <c r="Q994" s="77" t="s">
        <v>1267</v>
      </c>
      <c r="R994" s="77"/>
      <c r="S994" s="77" t="s">
        <v>4182</v>
      </c>
      <c r="T994" s="77" t="s">
        <v>2299</v>
      </c>
      <c r="U994" s="77">
        <v>30390455</v>
      </c>
      <c r="V994" s="77">
        <v>14.75</v>
      </c>
      <c r="W994" s="77" t="s">
        <v>163</v>
      </c>
      <c r="X994" s="77">
        <v>400</v>
      </c>
      <c r="Y994" s="77">
        <v>768</v>
      </c>
      <c r="Z994" s="77">
        <v>24</v>
      </c>
      <c r="AA994" s="89">
        <f t="shared" si="132"/>
        <v>0.30719999999999997</v>
      </c>
      <c r="AB994" s="142" t="s">
        <v>70</v>
      </c>
      <c r="AC994" s="78">
        <v>44712</v>
      </c>
      <c r="AD994" s="77"/>
      <c r="AE994" s="77"/>
      <c r="AF994" s="77" t="str">
        <f t="shared" si="133"/>
        <v>CADP220516_45</v>
      </c>
      <c r="AG994" s="77">
        <f t="shared" si="134"/>
        <v>768</v>
      </c>
      <c r="AH994" s="77">
        <f t="shared" si="135"/>
        <v>24</v>
      </c>
      <c r="AI994" s="89">
        <f t="shared" si="136"/>
        <v>0.30719999999999997</v>
      </c>
      <c r="AJ994" s="77" t="s">
        <v>2143</v>
      </c>
      <c r="AK994" s="77" t="s">
        <v>4622</v>
      </c>
      <c r="AL994" s="78">
        <v>44701</v>
      </c>
      <c r="AM994" s="78">
        <v>44701</v>
      </c>
      <c r="AN994" s="78">
        <v>44701</v>
      </c>
      <c r="AO994" s="78">
        <v>44701</v>
      </c>
      <c r="AP994" s="78">
        <v>44701</v>
      </c>
      <c r="AQ994" s="77" t="s">
        <v>89</v>
      </c>
      <c r="AR994" s="77"/>
      <c r="AS994" s="77" t="s">
        <v>4622</v>
      </c>
      <c r="AT994" s="78"/>
      <c r="AU994" s="78"/>
      <c r="AV994" s="78"/>
      <c r="AW994" s="142" t="s">
        <v>1198</v>
      </c>
      <c r="AX994" s="77" t="s">
        <v>116</v>
      </c>
      <c r="AY994" s="576">
        <v>693.27</v>
      </c>
      <c r="AZ994" s="576"/>
      <c r="BA994" s="576"/>
      <c r="BB994" s="576"/>
      <c r="BC994" s="576"/>
      <c r="BD994" s="576"/>
      <c r="BE994" s="77">
        <f t="shared" si="137"/>
        <v>21</v>
      </c>
      <c r="BF994" s="77">
        <f t="shared" si="130"/>
        <v>5</v>
      </c>
      <c r="BG994" s="77">
        <f t="shared" si="131"/>
        <v>2022</v>
      </c>
      <c r="BH994" s="77"/>
    </row>
    <row r="995" spans="1:60">
      <c r="A995" s="77" t="s">
        <v>428</v>
      </c>
      <c r="B995" s="77" t="s">
        <v>79</v>
      </c>
      <c r="C995" s="77" t="s">
        <v>4623</v>
      </c>
      <c r="D995" s="78">
        <v>44698</v>
      </c>
      <c r="E995" s="77" t="s">
        <v>4624</v>
      </c>
      <c r="F995" s="77" t="s">
        <v>2135</v>
      </c>
      <c r="G995" s="77" t="s">
        <v>2136</v>
      </c>
      <c r="H995" s="77" t="s">
        <v>2137</v>
      </c>
      <c r="I995" s="77" t="s">
        <v>2138</v>
      </c>
      <c r="J995" s="77" t="s">
        <v>110</v>
      </c>
      <c r="K995" s="77">
        <v>90248</v>
      </c>
      <c r="L995" s="77" t="s">
        <v>529</v>
      </c>
      <c r="M995" s="77" t="s">
        <v>917</v>
      </c>
      <c r="N995" s="77" t="s">
        <v>397</v>
      </c>
      <c r="O995" s="77" t="s">
        <v>110</v>
      </c>
      <c r="P995" s="77">
        <v>93308</v>
      </c>
      <c r="Q995" s="77" t="s">
        <v>1267</v>
      </c>
      <c r="R995" s="77" t="s">
        <v>631</v>
      </c>
      <c r="S995" s="77"/>
      <c r="T995" s="77" t="s">
        <v>1342</v>
      </c>
      <c r="U995" s="77">
        <v>30390156</v>
      </c>
      <c r="V995" s="77">
        <v>14.75</v>
      </c>
      <c r="W995" s="77" t="s">
        <v>163</v>
      </c>
      <c r="X995" s="77">
        <v>400</v>
      </c>
      <c r="Y995" s="77">
        <v>768</v>
      </c>
      <c r="Z995" s="77">
        <v>24</v>
      </c>
      <c r="AA995" s="89">
        <f t="shared" si="132"/>
        <v>0.30719999999999997</v>
      </c>
      <c r="AB995" s="77" t="s">
        <v>70</v>
      </c>
      <c r="AC995" s="78">
        <v>44712</v>
      </c>
      <c r="AD995" s="77"/>
      <c r="AE995" s="77"/>
      <c r="AF995" s="77" t="str">
        <f t="shared" si="133"/>
        <v>CADP220517_06</v>
      </c>
      <c r="AG995" s="77">
        <f t="shared" si="134"/>
        <v>768</v>
      </c>
      <c r="AH995" s="77">
        <f t="shared" si="135"/>
        <v>24</v>
      </c>
      <c r="AI995" s="89">
        <f t="shared" si="136"/>
        <v>0.30719999999999997</v>
      </c>
      <c r="AJ995" s="77" t="s">
        <v>2143</v>
      </c>
      <c r="AK995" s="77" t="s">
        <v>4625</v>
      </c>
      <c r="AL995" s="78">
        <v>44700</v>
      </c>
      <c r="AM995" s="78">
        <v>44700</v>
      </c>
      <c r="AN995" s="78">
        <v>44701</v>
      </c>
      <c r="AO995" s="78">
        <v>44701</v>
      </c>
      <c r="AP995" s="78">
        <v>44701</v>
      </c>
      <c r="AQ995" s="77" t="s">
        <v>89</v>
      </c>
      <c r="AR995" s="77"/>
      <c r="AS995" s="77" t="s">
        <v>4625</v>
      </c>
      <c r="AT995" s="78"/>
      <c r="AU995" s="78"/>
      <c r="AV995" s="78"/>
      <c r="AW995" s="142" t="s">
        <v>1198</v>
      </c>
      <c r="AX995" s="77" t="s">
        <v>116</v>
      </c>
      <c r="AY995" s="576">
        <v>1278.42</v>
      </c>
      <c r="AZ995" s="576"/>
      <c r="BA995" s="576"/>
      <c r="BB995" s="576"/>
      <c r="BC995" s="576"/>
      <c r="BD995" s="576"/>
      <c r="BE995" s="77">
        <f t="shared" si="137"/>
        <v>21</v>
      </c>
      <c r="BF995" s="77">
        <f t="shared" si="130"/>
        <v>5</v>
      </c>
      <c r="BG995" s="77">
        <f t="shared" si="131"/>
        <v>2022</v>
      </c>
      <c r="BH995" s="77"/>
    </row>
    <row r="996" spans="1:60">
      <c r="A996" s="77" t="s">
        <v>428</v>
      </c>
      <c r="B996" s="77" t="s">
        <v>2132</v>
      </c>
      <c r="C996" s="77" t="s">
        <v>4626</v>
      </c>
      <c r="D996" s="78">
        <v>44699</v>
      </c>
      <c r="E996" s="77">
        <v>101747</v>
      </c>
      <c r="F996" s="77" t="s">
        <v>2135</v>
      </c>
      <c r="G996" s="77" t="s">
        <v>2147</v>
      </c>
      <c r="H996" s="77" t="s">
        <v>2148</v>
      </c>
      <c r="I996" s="77" t="s">
        <v>531</v>
      </c>
      <c r="J996" s="77" t="s">
        <v>110</v>
      </c>
      <c r="K996" s="77">
        <v>91761</v>
      </c>
      <c r="L996" s="77" t="s">
        <v>4627</v>
      </c>
      <c r="M996" s="77" t="s">
        <v>4032</v>
      </c>
      <c r="N996" s="77" t="s">
        <v>187</v>
      </c>
      <c r="O996" s="77" t="s">
        <v>110</v>
      </c>
      <c r="P996" s="77">
        <v>92058</v>
      </c>
      <c r="Q996" s="77" t="s">
        <v>1267</v>
      </c>
      <c r="R996" s="77" t="s">
        <v>4628</v>
      </c>
      <c r="S996" s="77"/>
      <c r="T996" s="77" t="s">
        <v>2531</v>
      </c>
      <c r="U996" s="142">
        <v>30390456</v>
      </c>
      <c r="V996" s="142">
        <v>14.75</v>
      </c>
      <c r="W996" s="77" t="s">
        <v>163</v>
      </c>
      <c r="X996" s="77">
        <v>400</v>
      </c>
      <c r="Y996" s="77">
        <v>768</v>
      </c>
      <c r="Z996" s="77">
        <v>24</v>
      </c>
      <c r="AA996" s="89">
        <f t="shared" si="132"/>
        <v>0.30719999999999997</v>
      </c>
      <c r="AB996" s="77" t="s">
        <v>88</v>
      </c>
      <c r="AC996" s="78">
        <v>44712</v>
      </c>
      <c r="AD996" s="77"/>
      <c r="AE996" s="77"/>
      <c r="AF996" s="77" t="str">
        <f t="shared" si="133"/>
        <v>CADP220518_03</v>
      </c>
      <c r="AG996" s="77">
        <f t="shared" si="134"/>
        <v>768</v>
      </c>
      <c r="AH996" s="77">
        <f t="shared" si="135"/>
        <v>24</v>
      </c>
      <c r="AI996" s="89">
        <f t="shared" si="136"/>
        <v>0.30719999999999997</v>
      </c>
      <c r="AJ996" s="77" t="s">
        <v>2143</v>
      </c>
      <c r="AK996" s="77" t="s">
        <v>4629</v>
      </c>
      <c r="AL996" s="78">
        <v>44701</v>
      </c>
      <c r="AM996" s="78">
        <v>44701</v>
      </c>
      <c r="AN996" s="78">
        <v>44701</v>
      </c>
      <c r="AO996" s="78">
        <v>44701</v>
      </c>
      <c r="AP996" s="78">
        <v>44701</v>
      </c>
      <c r="AQ996" s="77" t="s">
        <v>89</v>
      </c>
      <c r="AR996" s="77"/>
      <c r="AS996" s="77" t="s">
        <v>4629</v>
      </c>
      <c r="AT996" s="78"/>
      <c r="AU996" s="78"/>
      <c r="AV996" s="78"/>
      <c r="AW996" s="142" t="s">
        <v>1198</v>
      </c>
      <c r="AX996" s="77" t="s">
        <v>116</v>
      </c>
      <c r="AY996" s="576">
        <v>937.5</v>
      </c>
      <c r="AZ996" s="576"/>
      <c r="BA996" s="576"/>
      <c r="BB996" s="576"/>
      <c r="BC996" s="576"/>
      <c r="BD996" s="576"/>
      <c r="BE996" s="77">
        <f t="shared" si="137"/>
        <v>21</v>
      </c>
      <c r="BF996" s="77">
        <f t="shared" si="130"/>
        <v>5</v>
      </c>
      <c r="BG996" s="77">
        <f t="shared" si="131"/>
        <v>2022</v>
      </c>
      <c r="BH996" s="77"/>
    </row>
    <row r="997" spans="1:60">
      <c r="A997" s="77" t="s">
        <v>55</v>
      </c>
      <c r="B997" s="77" t="s">
        <v>1264</v>
      </c>
      <c r="C997" s="77" t="s">
        <v>4630</v>
      </c>
      <c r="D997" s="78">
        <v>44687</v>
      </c>
      <c r="E997" s="77" t="s">
        <v>4631</v>
      </c>
      <c r="F997" s="77" t="s">
        <v>2135</v>
      </c>
      <c r="G997" s="77" t="s">
        <v>3267</v>
      </c>
      <c r="H997" s="77" t="s">
        <v>3268</v>
      </c>
      <c r="I997" s="77" t="s">
        <v>2686</v>
      </c>
      <c r="J997" s="77" t="s">
        <v>110</v>
      </c>
      <c r="K997" s="77">
        <v>92833</v>
      </c>
      <c r="L997" s="77" t="s">
        <v>503</v>
      </c>
      <c r="M997" s="77" t="s">
        <v>686</v>
      </c>
      <c r="N997" s="77" t="s">
        <v>687</v>
      </c>
      <c r="O997" s="77" t="s">
        <v>85</v>
      </c>
      <c r="P997" s="309" t="s">
        <v>688</v>
      </c>
      <c r="Q997" s="77" t="s">
        <v>1267</v>
      </c>
      <c r="R997" s="77" t="s">
        <v>506</v>
      </c>
      <c r="S997" s="77" t="s">
        <v>4632</v>
      </c>
      <c r="T997" s="77" t="s">
        <v>4633</v>
      </c>
      <c r="U997" s="77">
        <v>12005832</v>
      </c>
      <c r="V997" s="77">
        <v>0</v>
      </c>
      <c r="W997" s="77" t="s">
        <v>4634</v>
      </c>
      <c r="X997" s="77">
        <v>480</v>
      </c>
      <c r="Y997" s="77">
        <v>600</v>
      </c>
      <c r="Z997" s="77">
        <v>20</v>
      </c>
      <c r="AA997" s="89">
        <f t="shared" si="132"/>
        <v>0.28799999999999998</v>
      </c>
      <c r="AB997" s="77" t="s">
        <v>70</v>
      </c>
      <c r="AC997" s="78">
        <v>44712</v>
      </c>
      <c r="AD997" s="77"/>
      <c r="AE997" s="77" t="s">
        <v>4447</v>
      </c>
      <c r="AF997" s="77" t="str">
        <f t="shared" si="133"/>
        <v>CADP220506_1</v>
      </c>
      <c r="AG997" s="77">
        <f t="shared" si="134"/>
        <v>600</v>
      </c>
      <c r="AH997" s="77">
        <f t="shared" si="135"/>
        <v>20</v>
      </c>
      <c r="AI997" s="89">
        <f t="shared" si="136"/>
        <v>0.28799999999999998</v>
      </c>
      <c r="AJ997" s="77" t="s">
        <v>2143</v>
      </c>
      <c r="AK997" s="77" t="s">
        <v>4635</v>
      </c>
      <c r="AL997" s="78">
        <v>44700</v>
      </c>
      <c r="AM997" s="78">
        <v>44700</v>
      </c>
      <c r="AN997" s="78">
        <v>44704</v>
      </c>
      <c r="AO997" s="78">
        <v>44704</v>
      </c>
      <c r="AP997" s="78">
        <v>44704</v>
      </c>
      <c r="AQ997" s="77" t="s">
        <v>89</v>
      </c>
      <c r="AR997" s="77"/>
      <c r="AS997" s="77" t="s">
        <v>4635</v>
      </c>
      <c r="AT997" s="78"/>
      <c r="AU997" s="78"/>
      <c r="AV997" s="78"/>
      <c r="AW997" s="142" t="s">
        <v>1198</v>
      </c>
      <c r="AX997" s="77" t="s">
        <v>116</v>
      </c>
      <c r="AY997" s="576">
        <v>8047.5</v>
      </c>
      <c r="AZ997" s="576"/>
      <c r="BA997" s="576"/>
      <c r="BB997" s="576"/>
      <c r="BC997" s="576"/>
      <c r="BD997" s="576"/>
      <c r="BE997" s="77">
        <f t="shared" si="137"/>
        <v>22</v>
      </c>
      <c r="BF997" s="77">
        <f t="shared" si="130"/>
        <v>5</v>
      </c>
      <c r="BG997" s="77">
        <f t="shared" si="131"/>
        <v>2022</v>
      </c>
      <c r="BH997" s="77"/>
    </row>
    <row r="998" spans="1:60">
      <c r="A998" s="77" t="s">
        <v>55</v>
      </c>
      <c r="B998" s="77" t="s">
        <v>1264</v>
      </c>
      <c r="C998" s="77" t="s">
        <v>4636</v>
      </c>
      <c r="D998" s="78">
        <v>44687</v>
      </c>
      <c r="E998" s="77" t="s">
        <v>4631</v>
      </c>
      <c r="F998" s="77" t="s">
        <v>2135</v>
      </c>
      <c r="G998" s="77" t="s">
        <v>3267</v>
      </c>
      <c r="H998" s="77" t="s">
        <v>3268</v>
      </c>
      <c r="I998" s="77" t="s">
        <v>2686</v>
      </c>
      <c r="J998" s="77" t="s">
        <v>110</v>
      </c>
      <c r="K998" s="77">
        <v>92833</v>
      </c>
      <c r="L998" s="77" t="s">
        <v>503</v>
      </c>
      <c r="M998" s="77" t="s">
        <v>686</v>
      </c>
      <c r="N998" s="77" t="s">
        <v>687</v>
      </c>
      <c r="O998" s="77" t="s">
        <v>85</v>
      </c>
      <c r="P998" s="309" t="s">
        <v>688</v>
      </c>
      <c r="Q998" s="77" t="s">
        <v>1267</v>
      </c>
      <c r="R998" s="77" t="s">
        <v>506</v>
      </c>
      <c r="S998" s="77" t="s">
        <v>4632</v>
      </c>
      <c r="T998" s="77" t="s">
        <v>4633</v>
      </c>
      <c r="U998" s="77">
        <v>12005832</v>
      </c>
      <c r="V998" s="77">
        <v>0</v>
      </c>
      <c r="W998" s="77" t="s">
        <v>4634</v>
      </c>
      <c r="X998" s="77">
        <v>480</v>
      </c>
      <c r="Y998" s="77">
        <v>600</v>
      </c>
      <c r="Z998" s="77">
        <v>20</v>
      </c>
      <c r="AA998" s="89">
        <f t="shared" si="132"/>
        <v>0.28799999999999998</v>
      </c>
      <c r="AB998" s="77" t="s">
        <v>70</v>
      </c>
      <c r="AC998" s="78">
        <v>44712</v>
      </c>
      <c r="AD998" s="77"/>
      <c r="AE998" s="77" t="s">
        <v>4447</v>
      </c>
      <c r="AF998" s="77" t="str">
        <f t="shared" si="133"/>
        <v>CADP220506_3</v>
      </c>
      <c r="AG998" s="77">
        <f t="shared" si="134"/>
        <v>600</v>
      </c>
      <c r="AH998" s="77">
        <f t="shared" si="135"/>
        <v>20</v>
      </c>
      <c r="AI998" s="89">
        <f t="shared" si="136"/>
        <v>0.28799999999999998</v>
      </c>
      <c r="AJ998" s="77" t="s">
        <v>2143</v>
      </c>
      <c r="AK998" s="77" t="s">
        <v>4637</v>
      </c>
      <c r="AL998" s="78">
        <v>44700</v>
      </c>
      <c r="AM998" s="78">
        <v>44700</v>
      </c>
      <c r="AN998" s="78">
        <v>44704</v>
      </c>
      <c r="AO998" s="78">
        <v>44704</v>
      </c>
      <c r="AP998" s="78">
        <v>44704</v>
      </c>
      <c r="AQ998" s="77" t="s">
        <v>89</v>
      </c>
      <c r="AR998" s="77"/>
      <c r="AS998" s="77" t="s">
        <v>4637</v>
      </c>
      <c r="AT998" s="78"/>
      <c r="AU998" s="78"/>
      <c r="AV998" s="78"/>
      <c r="AW998" s="142" t="s">
        <v>1198</v>
      </c>
      <c r="AX998" s="77" t="s">
        <v>116</v>
      </c>
      <c r="AY998" s="576">
        <v>8047.5</v>
      </c>
      <c r="AZ998" s="576"/>
      <c r="BA998" s="576"/>
      <c r="BB998" s="576"/>
      <c r="BC998" s="576"/>
      <c r="BD998" s="576"/>
      <c r="BE998" s="77">
        <f t="shared" si="137"/>
        <v>22</v>
      </c>
      <c r="BF998" s="77">
        <f t="shared" si="130"/>
        <v>5</v>
      </c>
      <c r="BG998" s="77">
        <f t="shared" si="131"/>
        <v>2022</v>
      </c>
      <c r="BH998" s="77"/>
    </row>
    <row r="999" spans="1:60">
      <c r="A999" s="77" t="s">
        <v>428</v>
      </c>
      <c r="B999" s="77" t="s">
        <v>230</v>
      </c>
      <c r="C999" s="77" t="s">
        <v>4638</v>
      </c>
      <c r="D999" s="78">
        <v>44694</v>
      </c>
      <c r="E999" s="77" t="s">
        <v>3995</v>
      </c>
      <c r="F999" s="77" t="s">
        <v>2135</v>
      </c>
      <c r="G999" s="77" t="s">
        <v>2147</v>
      </c>
      <c r="H999" s="77" t="s">
        <v>2148</v>
      </c>
      <c r="I999" s="77" t="s">
        <v>531</v>
      </c>
      <c r="J999" s="77" t="s">
        <v>110</v>
      </c>
      <c r="K999" s="77">
        <v>91761</v>
      </c>
      <c r="L999" s="77" t="s">
        <v>525</v>
      </c>
      <c r="M999" s="77" t="s">
        <v>4639</v>
      </c>
      <c r="N999" s="77" t="s">
        <v>3997</v>
      </c>
      <c r="O999" s="77" t="s">
        <v>3998</v>
      </c>
      <c r="P999" s="77">
        <v>87107</v>
      </c>
      <c r="Q999" s="77" t="s">
        <v>1267</v>
      </c>
      <c r="R999" s="77" t="s">
        <v>1004</v>
      </c>
      <c r="S999" s="77"/>
      <c r="T999" s="77" t="s">
        <v>1006</v>
      </c>
      <c r="U999" s="77">
        <v>30390456</v>
      </c>
      <c r="V999" s="77">
        <v>14.75</v>
      </c>
      <c r="W999" s="77" t="s">
        <v>163</v>
      </c>
      <c r="X999" s="77">
        <v>400</v>
      </c>
      <c r="Y999" s="77">
        <v>416</v>
      </c>
      <c r="Z999" s="77">
        <v>13</v>
      </c>
      <c r="AA999" s="89">
        <f t="shared" si="132"/>
        <v>0.16639999999999999</v>
      </c>
      <c r="AB999" s="142" t="s">
        <v>70</v>
      </c>
      <c r="AC999" s="78">
        <v>44701</v>
      </c>
      <c r="AD999" s="77"/>
      <c r="AE999" s="77"/>
      <c r="AF999" s="77" t="str">
        <f t="shared" si="133"/>
        <v>CADP220513_03</v>
      </c>
      <c r="AG999" s="77">
        <f t="shared" si="134"/>
        <v>416</v>
      </c>
      <c r="AH999" s="77">
        <f t="shared" si="135"/>
        <v>13</v>
      </c>
      <c r="AI999" s="89">
        <f t="shared" si="136"/>
        <v>0.16639999999999999</v>
      </c>
      <c r="AJ999" s="77" t="s">
        <v>2143</v>
      </c>
      <c r="AK999" s="77" t="s">
        <v>4640</v>
      </c>
      <c r="AL999" s="78">
        <v>44701</v>
      </c>
      <c r="AM999" s="78">
        <v>44701</v>
      </c>
      <c r="AN999" s="78">
        <v>44704</v>
      </c>
      <c r="AO999" s="78">
        <v>44704</v>
      </c>
      <c r="AP999" s="78">
        <v>44704</v>
      </c>
      <c r="AQ999" s="77" t="s">
        <v>89</v>
      </c>
      <c r="AR999" s="77"/>
      <c r="AS999" s="77" t="s">
        <v>4640</v>
      </c>
      <c r="AT999" s="78"/>
      <c r="AU999" s="78"/>
      <c r="AV999" s="78"/>
      <c r="AW999" s="142" t="s">
        <v>1198</v>
      </c>
      <c r="AX999" s="77" t="s">
        <v>116</v>
      </c>
      <c r="AY999" s="576">
        <v>3752</v>
      </c>
      <c r="AZ999" s="576"/>
      <c r="BA999" s="576"/>
      <c r="BB999" s="576"/>
      <c r="BC999" s="576"/>
      <c r="BD999" s="576"/>
      <c r="BE999" s="77">
        <f t="shared" si="137"/>
        <v>22</v>
      </c>
      <c r="BF999" s="77">
        <f t="shared" si="130"/>
        <v>5</v>
      </c>
      <c r="BG999" s="77">
        <f t="shared" si="131"/>
        <v>2022</v>
      </c>
      <c r="BH999" s="89"/>
    </row>
    <row r="1000" spans="1:60">
      <c r="A1000" s="77" t="s">
        <v>428</v>
      </c>
      <c r="B1000" s="77" t="s">
        <v>230</v>
      </c>
      <c r="C1000" s="77" t="s">
        <v>4641</v>
      </c>
      <c r="D1000" s="78">
        <v>44697</v>
      </c>
      <c r="E1000" s="77" t="s">
        <v>4642</v>
      </c>
      <c r="F1000" s="77" t="s">
        <v>2135</v>
      </c>
      <c r="G1000" s="77" t="s">
        <v>2147</v>
      </c>
      <c r="H1000" s="77" t="s">
        <v>2148</v>
      </c>
      <c r="I1000" s="77" t="s">
        <v>531</v>
      </c>
      <c r="J1000" s="77" t="s">
        <v>110</v>
      </c>
      <c r="K1000" s="77">
        <v>91761</v>
      </c>
      <c r="L1000" s="77" t="s">
        <v>610</v>
      </c>
      <c r="M1000" s="77" t="s">
        <v>611</v>
      </c>
      <c r="N1000" s="77" t="s">
        <v>612</v>
      </c>
      <c r="O1000" s="77" t="s">
        <v>445</v>
      </c>
      <c r="P1000" s="77">
        <v>79936</v>
      </c>
      <c r="Q1000" s="77" t="s">
        <v>1267</v>
      </c>
      <c r="R1000" s="77" t="s">
        <v>4148</v>
      </c>
      <c r="S1000" s="77" t="s">
        <v>4643</v>
      </c>
      <c r="T1000" s="77" t="s">
        <v>4150</v>
      </c>
      <c r="U1000" s="77">
        <v>30390456</v>
      </c>
      <c r="V1000" s="77">
        <v>14.75</v>
      </c>
      <c r="W1000" s="77" t="s">
        <v>163</v>
      </c>
      <c r="X1000" s="77">
        <v>400</v>
      </c>
      <c r="Y1000" s="77">
        <v>768</v>
      </c>
      <c r="Z1000" s="77">
        <v>24</v>
      </c>
      <c r="AA1000" s="89">
        <f t="shared" si="132"/>
        <v>0.30719999999999997</v>
      </c>
      <c r="AB1000" s="142" t="s">
        <v>88</v>
      </c>
      <c r="AC1000" s="78">
        <v>44712</v>
      </c>
      <c r="AD1000" s="77"/>
      <c r="AE1000" s="77"/>
      <c r="AF1000" s="77" t="str">
        <f t="shared" si="133"/>
        <v>CADP220516_17</v>
      </c>
      <c r="AG1000" s="77">
        <f t="shared" si="134"/>
        <v>768</v>
      </c>
      <c r="AH1000" s="77">
        <f t="shared" si="135"/>
        <v>24</v>
      </c>
      <c r="AI1000" s="89">
        <f t="shared" si="136"/>
        <v>0.30719999999999997</v>
      </c>
      <c r="AJ1000" s="77" t="s">
        <v>2143</v>
      </c>
      <c r="AK1000" s="77" t="s">
        <v>4644</v>
      </c>
      <c r="AL1000" s="78">
        <v>44701</v>
      </c>
      <c r="AM1000" s="78">
        <v>44700</v>
      </c>
      <c r="AN1000" s="78">
        <v>44704</v>
      </c>
      <c r="AO1000" s="78">
        <v>44704</v>
      </c>
      <c r="AP1000" s="78">
        <v>44704</v>
      </c>
      <c r="AQ1000" s="77" t="s">
        <v>89</v>
      </c>
      <c r="AR1000" s="77"/>
      <c r="AS1000" s="77" t="s">
        <v>4644</v>
      </c>
      <c r="AT1000" s="78"/>
      <c r="AU1000" s="78"/>
      <c r="AV1000" s="78"/>
      <c r="AW1000" s="142" t="s">
        <v>1198</v>
      </c>
      <c r="AX1000" s="77" t="s">
        <v>116</v>
      </c>
      <c r="AY1000" s="576">
        <v>3202.25</v>
      </c>
      <c r="AZ1000" s="576"/>
      <c r="BA1000" s="576"/>
      <c r="BB1000" s="576"/>
      <c r="BC1000" s="576"/>
      <c r="BD1000" s="576"/>
      <c r="BE1000" s="77">
        <f t="shared" si="137"/>
        <v>22</v>
      </c>
      <c r="BF1000" s="77">
        <f t="shared" si="130"/>
        <v>5</v>
      </c>
      <c r="BG1000" s="77">
        <f t="shared" si="131"/>
        <v>2022</v>
      </c>
      <c r="BH1000" s="89"/>
    </row>
    <row r="1001" spans="1:60">
      <c r="A1001" s="77" t="s">
        <v>428</v>
      </c>
      <c r="B1001" s="77" t="s">
        <v>2132</v>
      </c>
      <c r="C1001" s="77" t="s">
        <v>4645</v>
      </c>
      <c r="D1001" s="78">
        <v>44685</v>
      </c>
      <c r="E1001" s="77" t="s">
        <v>4392</v>
      </c>
      <c r="F1001" s="77" t="s">
        <v>2135</v>
      </c>
      <c r="G1001" s="77" t="s">
        <v>2147</v>
      </c>
      <c r="H1001" s="77" t="s">
        <v>2148</v>
      </c>
      <c r="I1001" s="77" t="s">
        <v>531</v>
      </c>
      <c r="J1001" s="77" t="s">
        <v>110</v>
      </c>
      <c r="K1001" s="77">
        <v>91761</v>
      </c>
      <c r="L1001" s="77" t="s">
        <v>2209</v>
      </c>
      <c r="M1001" s="77" t="s">
        <v>4041</v>
      </c>
      <c r="N1001" s="77" t="s">
        <v>3969</v>
      </c>
      <c r="O1001" s="77" t="s">
        <v>110</v>
      </c>
      <c r="P1001" s="77">
        <v>92507</v>
      </c>
      <c r="Q1001" s="77" t="s">
        <v>1267</v>
      </c>
      <c r="R1001" s="77" t="s">
        <v>4042</v>
      </c>
      <c r="S1001" s="77"/>
      <c r="T1001" s="77" t="s">
        <v>4043</v>
      </c>
      <c r="U1001" s="77">
        <v>30390456</v>
      </c>
      <c r="V1001" s="77">
        <v>14.75</v>
      </c>
      <c r="W1001" s="77" t="s">
        <v>2552</v>
      </c>
      <c r="X1001" s="77">
        <v>400</v>
      </c>
      <c r="Y1001" s="77">
        <v>832</v>
      </c>
      <c r="Z1001" s="77">
        <v>26</v>
      </c>
      <c r="AA1001" s="89">
        <f t="shared" si="132"/>
        <v>0.33279999999999998</v>
      </c>
      <c r="AB1001" s="77" t="s">
        <v>88</v>
      </c>
      <c r="AC1001" s="78">
        <v>44712</v>
      </c>
      <c r="AD1001" s="77"/>
      <c r="AE1001" s="77" t="s">
        <v>2142</v>
      </c>
      <c r="AF1001" s="77" t="str">
        <f t="shared" si="133"/>
        <v>CA7724050417T</v>
      </c>
      <c r="AG1001" s="77">
        <f t="shared" si="134"/>
        <v>832</v>
      </c>
      <c r="AH1001" s="77">
        <f t="shared" si="135"/>
        <v>26</v>
      </c>
      <c r="AI1001" s="89">
        <f t="shared" si="136"/>
        <v>0.33279999999999998</v>
      </c>
      <c r="AJ1001" s="77" t="s">
        <v>2143</v>
      </c>
      <c r="AK1001" s="77" t="s">
        <v>4645</v>
      </c>
      <c r="AL1001" s="573">
        <v>44704</v>
      </c>
      <c r="AM1001" s="573">
        <v>44704</v>
      </c>
      <c r="AN1001" s="573">
        <v>44704</v>
      </c>
      <c r="AO1001" s="78">
        <v>44704</v>
      </c>
      <c r="AP1001" s="78">
        <v>44704</v>
      </c>
      <c r="AQ1001" s="77" t="s">
        <v>89</v>
      </c>
      <c r="AR1001" s="77"/>
      <c r="AS1001" s="77" t="s">
        <v>4645</v>
      </c>
      <c r="AT1001" s="78"/>
      <c r="AU1001" s="78"/>
      <c r="AV1001" s="78"/>
      <c r="AW1001" s="77" t="s">
        <v>1198</v>
      </c>
      <c r="AX1001" s="77" t="s">
        <v>116</v>
      </c>
      <c r="AY1001" s="576">
        <v>504</v>
      </c>
      <c r="AZ1001" s="576"/>
      <c r="BA1001" s="576"/>
      <c r="BB1001" s="576"/>
      <c r="BC1001" s="576"/>
      <c r="BD1001" s="576"/>
      <c r="BE1001" s="77">
        <f t="shared" si="137"/>
        <v>22</v>
      </c>
      <c r="BF1001" s="77">
        <f t="shared" si="130"/>
        <v>5</v>
      </c>
      <c r="BG1001" s="77">
        <f t="shared" si="131"/>
        <v>2022</v>
      </c>
      <c r="BH1001" s="89"/>
    </row>
    <row r="1002" spans="1:60">
      <c r="A1002" s="77" t="s">
        <v>428</v>
      </c>
      <c r="B1002" s="77" t="s">
        <v>230</v>
      </c>
      <c r="C1002" s="77" t="s">
        <v>4646</v>
      </c>
      <c r="D1002" s="78">
        <v>44697</v>
      </c>
      <c r="E1002" s="77" t="s">
        <v>4647</v>
      </c>
      <c r="F1002" s="77" t="s">
        <v>2135</v>
      </c>
      <c r="G1002" s="77" t="s">
        <v>3267</v>
      </c>
      <c r="H1002" s="77" t="s">
        <v>3268</v>
      </c>
      <c r="I1002" s="77" t="s">
        <v>2686</v>
      </c>
      <c r="J1002" s="77" t="s">
        <v>110</v>
      </c>
      <c r="K1002" s="77">
        <v>92833</v>
      </c>
      <c r="L1002" s="77" t="s">
        <v>2271</v>
      </c>
      <c r="M1002" s="77" t="s">
        <v>4299</v>
      </c>
      <c r="N1002" s="77" t="s">
        <v>3845</v>
      </c>
      <c r="O1002" s="77" t="s">
        <v>603</v>
      </c>
      <c r="P1002" s="77">
        <v>80223</v>
      </c>
      <c r="Q1002" s="77" t="s">
        <v>1267</v>
      </c>
      <c r="R1002" s="77" t="s">
        <v>4648</v>
      </c>
      <c r="S1002" s="77" t="s">
        <v>4649</v>
      </c>
      <c r="T1002" s="77" t="s">
        <v>4650</v>
      </c>
      <c r="U1002" s="77">
        <v>30390456</v>
      </c>
      <c r="V1002" s="77">
        <v>14.75</v>
      </c>
      <c r="W1002" s="77" t="s">
        <v>163</v>
      </c>
      <c r="X1002" s="77">
        <v>400</v>
      </c>
      <c r="Y1002" s="77">
        <v>768</v>
      </c>
      <c r="Z1002" s="77">
        <v>24</v>
      </c>
      <c r="AA1002" s="89">
        <f t="shared" si="132"/>
        <v>0.30719999999999997</v>
      </c>
      <c r="AB1002" s="142" t="s">
        <v>88</v>
      </c>
      <c r="AC1002" s="78">
        <v>44712</v>
      </c>
      <c r="AD1002" s="77"/>
      <c r="AE1002" s="77"/>
      <c r="AF1002" s="77" t="str">
        <f t="shared" si="133"/>
        <v>CADP220516_21</v>
      </c>
      <c r="AG1002" s="77">
        <f t="shared" si="134"/>
        <v>768</v>
      </c>
      <c r="AH1002" s="77">
        <f t="shared" si="135"/>
        <v>24</v>
      </c>
      <c r="AI1002" s="89">
        <f t="shared" si="136"/>
        <v>0.30719999999999997</v>
      </c>
      <c r="AJ1002" s="77" t="s">
        <v>2143</v>
      </c>
      <c r="AK1002" s="77" t="s">
        <v>4651</v>
      </c>
      <c r="AL1002" s="78">
        <v>44701</v>
      </c>
      <c r="AM1002" s="78">
        <v>44701</v>
      </c>
      <c r="AN1002" s="78">
        <v>44704</v>
      </c>
      <c r="AO1002" s="78">
        <v>44704</v>
      </c>
      <c r="AP1002" s="78">
        <v>44704</v>
      </c>
      <c r="AQ1002" s="77" t="s">
        <v>89</v>
      </c>
      <c r="AR1002" s="77"/>
      <c r="AS1002" s="77" t="s">
        <v>4651</v>
      </c>
      <c r="AT1002" s="78"/>
      <c r="AU1002" s="78"/>
      <c r="AV1002" s="78"/>
      <c r="AW1002" s="142" t="s">
        <v>1198</v>
      </c>
      <c r="AX1002" s="77" t="s">
        <v>116</v>
      </c>
      <c r="AY1002" s="576">
        <v>4662.92</v>
      </c>
      <c r="AZ1002" s="576"/>
      <c r="BA1002" s="576"/>
      <c r="BB1002" s="576"/>
      <c r="BC1002" s="576"/>
      <c r="BD1002" s="576"/>
      <c r="BE1002" s="77">
        <f t="shared" si="137"/>
        <v>22</v>
      </c>
      <c r="BF1002" s="77">
        <f t="shared" si="130"/>
        <v>5</v>
      </c>
      <c r="BG1002" s="77">
        <f t="shared" si="131"/>
        <v>2022</v>
      </c>
      <c r="BH1002" s="89"/>
    </row>
    <row r="1003" spans="1:60">
      <c r="A1003" s="77" t="s">
        <v>428</v>
      </c>
      <c r="B1003" s="77" t="s">
        <v>230</v>
      </c>
      <c r="C1003" s="77" t="s">
        <v>4652</v>
      </c>
      <c r="D1003" s="78">
        <v>44697</v>
      </c>
      <c r="E1003" s="77" t="s">
        <v>4653</v>
      </c>
      <c r="F1003" s="77" t="s">
        <v>2135</v>
      </c>
      <c r="G1003" s="77" t="s">
        <v>2147</v>
      </c>
      <c r="H1003" s="77" t="s">
        <v>2148</v>
      </c>
      <c r="I1003" s="77" t="s">
        <v>531</v>
      </c>
      <c r="J1003" s="77" t="s">
        <v>110</v>
      </c>
      <c r="K1003" s="77">
        <v>91761</v>
      </c>
      <c r="L1003" s="77" t="s">
        <v>2719</v>
      </c>
      <c r="M1003" s="77" t="s">
        <v>3977</v>
      </c>
      <c r="N1003" s="77" t="s">
        <v>2004</v>
      </c>
      <c r="O1003" s="77" t="s">
        <v>445</v>
      </c>
      <c r="P1003" s="77">
        <v>77494</v>
      </c>
      <c r="Q1003" s="77" t="s">
        <v>1267</v>
      </c>
      <c r="R1003" s="77" t="s">
        <v>4457</v>
      </c>
      <c r="S1003" s="77" t="s">
        <v>4654</v>
      </c>
      <c r="T1003" s="77" t="s">
        <v>4458</v>
      </c>
      <c r="U1003" s="77">
        <v>30390456</v>
      </c>
      <c r="V1003" s="77">
        <v>14.75</v>
      </c>
      <c r="W1003" s="77" t="s">
        <v>163</v>
      </c>
      <c r="X1003" s="77">
        <v>400</v>
      </c>
      <c r="Y1003" s="77">
        <v>768</v>
      </c>
      <c r="Z1003" s="77">
        <v>24</v>
      </c>
      <c r="AA1003" s="89">
        <f t="shared" si="132"/>
        <v>0.30719999999999997</v>
      </c>
      <c r="AB1003" s="142" t="s">
        <v>88</v>
      </c>
      <c r="AC1003" s="78">
        <v>44712</v>
      </c>
      <c r="AD1003" s="77"/>
      <c r="AE1003" s="77"/>
      <c r="AF1003" s="77" t="str">
        <f t="shared" si="133"/>
        <v>CADP220516_23</v>
      </c>
      <c r="AG1003" s="77">
        <f t="shared" si="134"/>
        <v>768</v>
      </c>
      <c r="AH1003" s="77">
        <f t="shared" si="135"/>
        <v>24</v>
      </c>
      <c r="AI1003" s="89">
        <f t="shared" si="136"/>
        <v>0.30719999999999997</v>
      </c>
      <c r="AJ1003" s="77" t="s">
        <v>2143</v>
      </c>
      <c r="AK1003" s="77" t="s">
        <v>4655</v>
      </c>
      <c r="AL1003" s="78">
        <v>44701</v>
      </c>
      <c r="AM1003" s="78">
        <v>44701</v>
      </c>
      <c r="AN1003" s="78">
        <v>44704</v>
      </c>
      <c r="AO1003" s="78">
        <v>44704</v>
      </c>
      <c r="AP1003" s="78">
        <v>44704</v>
      </c>
      <c r="AQ1003" s="77" t="s">
        <v>89</v>
      </c>
      <c r="AR1003" s="77"/>
      <c r="AS1003" s="77" t="s">
        <v>4655</v>
      </c>
      <c r="AT1003" s="78"/>
      <c r="AU1003" s="78"/>
      <c r="AV1003" s="78"/>
      <c r="AW1003" s="142" t="s">
        <v>1198</v>
      </c>
      <c r="AX1003" s="77" t="s">
        <v>116</v>
      </c>
      <c r="AY1003" s="576">
        <v>4162.5</v>
      </c>
      <c r="AZ1003" s="576"/>
      <c r="BA1003" s="576"/>
      <c r="BB1003" s="576"/>
      <c r="BC1003" s="576"/>
      <c r="BD1003" s="576"/>
      <c r="BE1003" s="77">
        <f t="shared" si="137"/>
        <v>22</v>
      </c>
      <c r="BF1003" s="77">
        <f t="shared" si="130"/>
        <v>5</v>
      </c>
      <c r="BG1003" s="77">
        <f t="shared" si="131"/>
        <v>2022</v>
      </c>
      <c r="BH1003" s="77"/>
    </row>
    <row r="1004" spans="1:60">
      <c r="A1004" s="77" t="s">
        <v>428</v>
      </c>
      <c r="B1004" s="77" t="s">
        <v>1264</v>
      </c>
      <c r="C1004" s="77" t="s">
        <v>4656</v>
      </c>
      <c r="D1004" s="78">
        <v>44697</v>
      </c>
      <c r="E1004" s="77" t="s">
        <v>4657</v>
      </c>
      <c r="F1004" s="77" t="s">
        <v>2135</v>
      </c>
      <c r="G1004" s="77" t="s">
        <v>2136</v>
      </c>
      <c r="H1004" s="77" t="s">
        <v>2137</v>
      </c>
      <c r="I1004" s="77" t="s">
        <v>2138</v>
      </c>
      <c r="J1004" s="77" t="s">
        <v>110</v>
      </c>
      <c r="K1004" s="77">
        <v>90248</v>
      </c>
      <c r="L1004" s="77" t="s">
        <v>195</v>
      </c>
      <c r="M1004" s="77" t="s">
        <v>4658</v>
      </c>
      <c r="N1004" s="77" t="s">
        <v>3874</v>
      </c>
      <c r="O1004" s="77" t="s">
        <v>445</v>
      </c>
      <c r="P1004" s="77">
        <v>75063</v>
      </c>
      <c r="Q1004" s="77" t="s">
        <v>1267</v>
      </c>
      <c r="R1004" s="77" t="s">
        <v>4235</v>
      </c>
      <c r="S1004" s="77"/>
      <c r="T1004" s="77" t="s">
        <v>4236</v>
      </c>
      <c r="U1004" s="77">
        <v>30390456</v>
      </c>
      <c r="V1004" s="77">
        <v>14.75</v>
      </c>
      <c r="W1004" s="77" t="s">
        <v>163</v>
      </c>
      <c r="X1004" s="77">
        <v>400</v>
      </c>
      <c r="Y1004" s="77">
        <v>768</v>
      </c>
      <c r="Z1004" s="77">
        <v>24</v>
      </c>
      <c r="AA1004" s="89">
        <f t="shared" si="132"/>
        <v>0.30719999999999997</v>
      </c>
      <c r="AB1004" s="142" t="s">
        <v>88</v>
      </c>
      <c r="AC1004" s="78">
        <v>44712</v>
      </c>
      <c r="AD1004" s="77"/>
      <c r="AE1004" s="77"/>
      <c r="AF1004" s="77" t="str">
        <f t="shared" si="133"/>
        <v>CADP220516_41</v>
      </c>
      <c r="AG1004" s="77">
        <f t="shared" si="134"/>
        <v>768</v>
      </c>
      <c r="AH1004" s="77">
        <f t="shared" si="135"/>
        <v>24</v>
      </c>
      <c r="AI1004" s="89">
        <f t="shared" si="136"/>
        <v>0.30719999999999997</v>
      </c>
      <c r="AJ1004" s="77" t="s">
        <v>2143</v>
      </c>
      <c r="AK1004" s="77" t="s">
        <v>4659</v>
      </c>
      <c r="AL1004" s="78">
        <v>44701</v>
      </c>
      <c r="AM1004" s="78">
        <v>44701</v>
      </c>
      <c r="AN1004" s="78">
        <v>44704</v>
      </c>
      <c r="AO1004" s="78">
        <v>44704</v>
      </c>
      <c r="AP1004" s="78">
        <v>44704</v>
      </c>
      <c r="AQ1004" s="77" t="s">
        <v>89</v>
      </c>
      <c r="AR1004" s="77"/>
      <c r="AS1004" s="77" t="s">
        <v>4659</v>
      </c>
      <c r="AT1004" s="78"/>
      <c r="AU1004" s="78"/>
      <c r="AV1004" s="78"/>
      <c r="AW1004" s="142" t="s">
        <v>1198</v>
      </c>
      <c r="AX1004" s="77" t="s">
        <v>116</v>
      </c>
      <c r="AY1004" s="576">
        <v>4095.9</v>
      </c>
      <c r="AZ1004" s="576"/>
      <c r="BA1004" s="576"/>
      <c r="BB1004" s="576"/>
      <c r="BC1004" s="576"/>
      <c r="BD1004" s="576"/>
      <c r="BE1004" s="77">
        <f t="shared" si="137"/>
        <v>22</v>
      </c>
      <c r="BF1004" s="77">
        <f t="shared" si="130"/>
        <v>5</v>
      </c>
      <c r="BG1004" s="77">
        <f t="shared" si="131"/>
        <v>2022</v>
      </c>
      <c r="BH1004" s="77"/>
    </row>
    <row r="1005" spans="1:60">
      <c r="A1005" s="77" t="s">
        <v>428</v>
      </c>
      <c r="B1005" s="77" t="s">
        <v>230</v>
      </c>
      <c r="C1005" s="77" t="s">
        <v>4660</v>
      </c>
      <c r="D1005" s="78">
        <v>44697</v>
      </c>
      <c r="E1005" s="77" t="s">
        <v>4661</v>
      </c>
      <c r="F1005" s="77" t="s">
        <v>2135</v>
      </c>
      <c r="G1005" s="77" t="s">
        <v>2147</v>
      </c>
      <c r="H1005" s="77" t="s">
        <v>2148</v>
      </c>
      <c r="I1005" s="77" t="s">
        <v>531</v>
      </c>
      <c r="J1005" s="77" t="s">
        <v>110</v>
      </c>
      <c r="K1005" s="77">
        <v>91761</v>
      </c>
      <c r="L1005" s="77" t="s">
        <v>2271</v>
      </c>
      <c r="M1005" s="77" t="s">
        <v>4299</v>
      </c>
      <c r="N1005" s="77" t="s">
        <v>3845</v>
      </c>
      <c r="O1005" s="77" t="s">
        <v>603</v>
      </c>
      <c r="P1005" s="77">
        <v>80223</v>
      </c>
      <c r="Q1005" s="77" t="s">
        <v>1267</v>
      </c>
      <c r="R1005" s="77" t="s">
        <v>4648</v>
      </c>
      <c r="S1005" s="77" t="s">
        <v>4649</v>
      </c>
      <c r="T1005" s="77" t="s">
        <v>4650</v>
      </c>
      <c r="U1005" s="77">
        <v>30390456</v>
      </c>
      <c r="V1005" s="77">
        <v>14.75</v>
      </c>
      <c r="W1005" s="77" t="s">
        <v>163</v>
      </c>
      <c r="X1005" s="77">
        <v>400</v>
      </c>
      <c r="Y1005" s="77">
        <v>768</v>
      </c>
      <c r="Z1005" s="77">
        <v>24</v>
      </c>
      <c r="AA1005" s="89">
        <f t="shared" si="132"/>
        <v>0.30719999999999997</v>
      </c>
      <c r="AB1005" s="142" t="s">
        <v>88</v>
      </c>
      <c r="AC1005" s="78">
        <v>44712</v>
      </c>
      <c r="AD1005" s="77"/>
      <c r="AE1005" s="77" t="s">
        <v>818</v>
      </c>
      <c r="AF1005" s="77" t="str">
        <f t="shared" si="133"/>
        <v>CADP220516_42</v>
      </c>
      <c r="AG1005" s="77">
        <f t="shared" si="134"/>
        <v>768</v>
      </c>
      <c r="AH1005" s="77">
        <f t="shared" si="135"/>
        <v>24</v>
      </c>
      <c r="AI1005" s="89">
        <f t="shared" si="136"/>
        <v>0.30719999999999997</v>
      </c>
      <c r="AJ1005" s="77" t="s">
        <v>2143</v>
      </c>
      <c r="AK1005" s="77" t="s">
        <v>4662</v>
      </c>
      <c r="AL1005" s="78">
        <v>44701</v>
      </c>
      <c r="AM1005" s="78">
        <v>44701</v>
      </c>
      <c r="AN1005" s="78">
        <v>44704</v>
      </c>
      <c r="AO1005" s="78">
        <v>44704</v>
      </c>
      <c r="AP1005" s="78">
        <v>44704</v>
      </c>
      <c r="AQ1005" s="77" t="s">
        <v>89</v>
      </c>
      <c r="AR1005" s="77"/>
      <c r="AS1005" s="77" t="s">
        <v>4662</v>
      </c>
      <c r="AT1005" s="78"/>
      <c r="AU1005" s="78"/>
      <c r="AV1005" s="78"/>
      <c r="AW1005" s="142" t="s">
        <v>1198</v>
      </c>
      <c r="AX1005" s="77" t="s">
        <v>116</v>
      </c>
      <c r="AY1005" s="576">
        <v>4489.8900000000003</v>
      </c>
      <c r="AZ1005" s="576"/>
      <c r="BA1005" s="576"/>
      <c r="BB1005" s="576"/>
      <c r="BC1005" s="576"/>
      <c r="BD1005" s="576"/>
      <c r="BE1005" s="77">
        <f t="shared" si="137"/>
        <v>22</v>
      </c>
      <c r="BF1005" s="77">
        <f t="shared" si="130"/>
        <v>5</v>
      </c>
      <c r="BG1005" s="77">
        <f t="shared" si="131"/>
        <v>2022</v>
      </c>
      <c r="BH1005" s="77"/>
    </row>
    <row r="1006" spans="1:60">
      <c r="A1006" s="77" t="s">
        <v>55</v>
      </c>
      <c r="B1006" s="77" t="s">
        <v>56</v>
      </c>
      <c r="C1006" s="142" t="s">
        <v>4663</v>
      </c>
      <c r="D1006" s="78">
        <v>44672</v>
      </c>
      <c r="E1006" s="142" t="s">
        <v>502</v>
      </c>
      <c r="F1006" s="77" t="s">
        <v>2135</v>
      </c>
      <c r="G1006" s="77" t="s">
        <v>2136</v>
      </c>
      <c r="H1006" s="77" t="s">
        <v>2137</v>
      </c>
      <c r="I1006" s="77" t="s">
        <v>2138</v>
      </c>
      <c r="J1006" s="77" t="s">
        <v>110</v>
      </c>
      <c r="K1006" s="77">
        <v>90248</v>
      </c>
      <c r="L1006" s="142" t="s">
        <v>503</v>
      </c>
      <c r="M1006" s="142" t="s">
        <v>3888</v>
      </c>
      <c r="N1006" s="77" t="s">
        <v>505</v>
      </c>
      <c r="O1006" s="77" t="s">
        <v>361</v>
      </c>
      <c r="P1006" s="77">
        <v>89431</v>
      </c>
      <c r="Q1006" s="77" t="s">
        <v>1267</v>
      </c>
      <c r="R1006" s="77" t="s">
        <v>3889</v>
      </c>
      <c r="S1006" s="77" t="s">
        <v>507</v>
      </c>
      <c r="T1006" s="77" t="s">
        <v>3890</v>
      </c>
      <c r="U1006" s="142">
        <v>30397871</v>
      </c>
      <c r="V1006" s="77">
        <v>18</v>
      </c>
      <c r="W1006" s="142" t="s">
        <v>3891</v>
      </c>
      <c r="X1006" s="77">
        <v>475</v>
      </c>
      <c r="Y1006" s="142">
        <v>232</v>
      </c>
      <c r="Z1006" s="142">
        <v>8</v>
      </c>
      <c r="AA1006" s="89">
        <f t="shared" si="132"/>
        <v>0.11020000000000001</v>
      </c>
      <c r="AB1006" s="142" t="s">
        <v>70</v>
      </c>
      <c r="AC1006" s="78">
        <v>44712</v>
      </c>
      <c r="AD1006" s="77"/>
      <c r="AE1006" s="77" t="s">
        <v>2142</v>
      </c>
      <c r="AF1006" s="77" t="str">
        <f t="shared" si="133"/>
        <v>CA9183042103T</v>
      </c>
      <c r="AG1006" s="77">
        <f t="shared" si="134"/>
        <v>232</v>
      </c>
      <c r="AH1006" s="77">
        <f t="shared" si="135"/>
        <v>8</v>
      </c>
      <c r="AI1006" s="89">
        <f t="shared" si="136"/>
        <v>0.11020000000000001</v>
      </c>
      <c r="AJ1006" s="77" t="s">
        <v>2143</v>
      </c>
      <c r="AK1006" s="142" t="s">
        <v>4663</v>
      </c>
      <c r="AL1006" s="78">
        <v>44701</v>
      </c>
      <c r="AM1006" s="78">
        <v>44701</v>
      </c>
      <c r="AN1006" s="573">
        <v>44704</v>
      </c>
      <c r="AO1006" s="78">
        <v>44704</v>
      </c>
      <c r="AP1006" s="78">
        <v>44704</v>
      </c>
      <c r="AQ1006" s="77" t="s">
        <v>89</v>
      </c>
      <c r="AR1006" s="142" t="s">
        <v>4664</v>
      </c>
      <c r="AS1006" s="142" t="s">
        <v>4663</v>
      </c>
      <c r="AT1006" s="78"/>
      <c r="AU1006" s="78"/>
      <c r="AV1006" s="78"/>
      <c r="AW1006" s="142" t="s">
        <v>1198</v>
      </c>
      <c r="AX1006" s="77" t="s">
        <v>116</v>
      </c>
      <c r="AY1006" s="576">
        <v>2856</v>
      </c>
      <c r="AZ1006" s="576"/>
      <c r="BA1006" s="576"/>
      <c r="BB1006" s="576"/>
      <c r="BC1006" s="576"/>
      <c r="BD1006" s="576"/>
      <c r="BE1006" s="77">
        <f t="shared" si="137"/>
        <v>22</v>
      </c>
      <c r="BF1006" s="77">
        <f t="shared" si="130"/>
        <v>5</v>
      </c>
      <c r="BG1006" s="77">
        <f t="shared" si="131"/>
        <v>2022</v>
      </c>
      <c r="BH1006" s="89" t="s">
        <v>4665</v>
      </c>
    </row>
    <row r="1007" spans="1:60">
      <c r="A1007" s="77" t="s">
        <v>55</v>
      </c>
      <c r="B1007" s="77" t="s">
        <v>56</v>
      </c>
      <c r="C1007" s="142" t="s">
        <v>4666</v>
      </c>
      <c r="D1007" s="78">
        <v>44672</v>
      </c>
      <c r="E1007" s="142" t="s">
        <v>502</v>
      </c>
      <c r="F1007" s="77" t="s">
        <v>2135</v>
      </c>
      <c r="G1007" s="77" t="s">
        <v>2147</v>
      </c>
      <c r="H1007" s="77" t="s">
        <v>2148</v>
      </c>
      <c r="I1007" s="77" t="s">
        <v>531</v>
      </c>
      <c r="J1007" s="77" t="s">
        <v>110</v>
      </c>
      <c r="K1007" s="77">
        <v>91761</v>
      </c>
      <c r="L1007" s="142" t="s">
        <v>503</v>
      </c>
      <c r="M1007" s="142" t="s">
        <v>3888</v>
      </c>
      <c r="N1007" s="77" t="s">
        <v>505</v>
      </c>
      <c r="O1007" s="77" t="s">
        <v>361</v>
      </c>
      <c r="P1007" s="77">
        <v>89431</v>
      </c>
      <c r="Q1007" s="77" t="s">
        <v>1267</v>
      </c>
      <c r="R1007" s="77" t="s">
        <v>3889</v>
      </c>
      <c r="S1007" s="77" t="s">
        <v>507</v>
      </c>
      <c r="T1007" s="77" t="s">
        <v>3890</v>
      </c>
      <c r="U1007" s="142">
        <v>30397871</v>
      </c>
      <c r="V1007" s="77">
        <v>18</v>
      </c>
      <c r="W1007" s="142" t="s">
        <v>3891</v>
      </c>
      <c r="X1007" s="77">
        <v>475</v>
      </c>
      <c r="Y1007" s="142">
        <v>579</v>
      </c>
      <c r="Z1007" s="142">
        <v>21</v>
      </c>
      <c r="AA1007" s="89">
        <f t="shared" si="132"/>
        <v>0.27502500000000002</v>
      </c>
      <c r="AB1007" s="142" t="s">
        <v>70</v>
      </c>
      <c r="AC1007" s="78">
        <v>44712</v>
      </c>
      <c r="AD1007" s="77"/>
      <c r="AE1007" s="77" t="s">
        <v>2142</v>
      </c>
      <c r="AF1007" s="77" t="str">
        <f t="shared" si="133"/>
        <v>CA9183042104T</v>
      </c>
      <c r="AG1007" s="77">
        <f t="shared" si="134"/>
        <v>579</v>
      </c>
      <c r="AH1007" s="77">
        <f t="shared" si="135"/>
        <v>21</v>
      </c>
      <c r="AI1007" s="89">
        <f t="shared" si="136"/>
        <v>0.27502500000000002</v>
      </c>
      <c r="AJ1007" s="77" t="s">
        <v>2143</v>
      </c>
      <c r="AK1007" s="142" t="s">
        <v>4666</v>
      </c>
      <c r="AL1007" s="78">
        <v>44701</v>
      </c>
      <c r="AM1007" s="78">
        <v>44701</v>
      </c>
      <c r="AN1007" s="573">
        <v>44704</v>
      </c>
      <c r="AO1007" s="78">
        <v>44704</v>
      </c>
      <c r="AP1007" s="78">
        <v>44704</v>
      </c>
      <c r="AQ1007" s="77" t="s">
        <v>89</v>
      </c>
      <c r="AR1007" s="142" t="s">
        <v>4667</v>
      </c>
      <c r="AS1007" s="142" t="s">
        <v>4666</v>
      </c>
      <c r="AT1007" s="78"/>
      <c r="AU1007" s="78"/>
      <c r="AV1007" s="78"/>
      <c r="AW1007" s="142" t="s">
        <v>1198</v>
      </c>
      <c r="AX1007" s="77" t="s">
        <v>116</v>
      </c>
      <c r="AY1007" s="576">
        <v>2632</v>
      </c>
      <c r="AZ1007" s="576"/>
      <c r="BA1007" s="576"/>
      <c r="BB1007" s="576"/>
      <c r="BC1007" s="576">
        <v>125.6</v>
      </c>
      <c r="BD1007" s="576"/>
      <c r="BE1007" s="77">
        <f t="shared" si="137"/>
        <v>22</v>
      </c>
      <c r="BF1007" s="77">
        <f t="shared" si="130"/>
        <v>5</v>
      </c>
      <c r="BG1007" s="77">
        <f t="shared" si="131"/>
        <v>2022</v>
      </c>
      <c r="BH1007" s="89" t="s">
        <v>2845</v>
      </c>
    </row>
    <row r="1008" spans="1:60">
      <c r="A1008" s="77" t="s">
        <v>55</v>
      </c>
      <c r="B1008" s="77" t="s">
        <v>56</v>
      </c>
      <c r="C1008" s="142" t="s">
        <v>4668</v>
      </c>
      <c r="D1008" s="78">
        <v>44672</v>
      </c>
      <c r="E1008" s="142" t="s">
        <v>502</v>
      </c>
      <c r="F1008" s="77" t="s">
        <v>2135</v>
      </c>
      <c r="G1008" s="77" t="s">
        <v>2136</v>
      </c>
      <c r="H1008" s="77" t="s">
        <v>2137</v>
      </c>
      <c r="I1008" s="77" t="s">
        <v>2138</v>
      </c>
      <c r="J1008" s="77" t="s">
        <v>110</v>
      </c>
      <c r="K1008" s="77">
        <v>90248</v>
      </c>
      <c r="L1008" s="142" t="s">
        <v>503</v>
      </c>
      <c r="M1008" s="142" t="s">
        <v>3888</v>
      </c>
      <c r="N1008" s="77" t="s">
        <v>505</v>
      </c>
      <c r="O1008" s="77" t="s">
        <v>361</v>
      </c>
      <c r="P1008" s="77">
        <v>89431</v>
      </c>
      <c r="Q1008" s="77" t="s">
        <v>1267</v>
      </c>
      <c r="R1008" s="77" t="s">
        <v>3889</v>
      </c>
      <c r="S1008" s="77" t="s">
        <v>507</v>
      </c>
      <c r="T1008" s="77" t="s">
        <v>3890</v>
      </c>
      <c r="U1008" s="142">
        <v>12005833</v>
      </c>
      <c r="V1008" s="142">
        <v>0</v>
      </c>
      <c r="W1008" s="142" t="s">
        <v>3891</v>
      </c>
      <c r="X1008" s="77">
        <v>475</v>
      </c>
      <c r="Y1008" s="77">
        <v>600</v>
      </c>
      <c r="Z1008" s="77">
        <v>20</v>
      </c>
      <c r="AA1008" s="89">
        <f t="shared" si="132"/>
        <v>0.28499999999999998</v>
      </c>
      <c r="AB1008" s="142" t="s">
        <v>70</v>
      </c>
      <c r="AC1008" s="78">
        <v>44712</v>
      </c>
      <c r="AD1008" s="77"/>
      <c r="AE1008" s="77" t="s">
        <v>2142</v>
      </c>
      <c r="AF1008" s="77" t="str">
        <f t="shared" si="133"/>
        <v>CA9183042108T</v>
      </c>
      <c r="AG1008" s="77">
        <f t="shared" si="134"/>
        <v>600</v>
      </c>
      <c r="AH1008" s="77">
        <f t="shared" si="135"/>
        <v>20</v>
      </c>
      <c r="AI1008" s="89">
        <f t="shared" si="136"/>
        <v>0.28499999999999998</v>
      </c>
      <c r="AJ1008" s="77" t="s">
        <v>2143</v>
      </c>
      <c r="AK1008" s="142" t="s">
        <v>4668</v>
      </c>
      <c r="AL1008" s="78">
        <v>44701</v>
      </c>
      <c r="AM1008" s="78">
        <v>44701</v>
      </c>
      <c r="AN1008" s="573">
        <v>44704</v>
      </c>
      <c r="AO1008" s="78">
        <v>44704</v>
      </c>
      <c r="AP1008" s="78">
        <v>44704</v>
      </c>
      <c r="AQ1008" s="77" t="s">
        <v>89</v>
      </c>
      <c r="AR1008" s="142"/>
      <c r="AS1008" s="142" t="s">
        <v>4668</v>
      </c>
      <c r="AT1008" s="78"/>
      <c r="AU1008" s="78"/>
      <c r="AV1008" s="78"/>
      <c r="AW1008" s="142" t="s">
        <v>1198</v>
      </c>
      <c r="AX1008" s="77" t="s">
        <v>116</v>
      </c>
      <c r="AY1008" s="576">
        <v>2632</v>
      </c>
      <c r="AZ1008" s="576"/>
      <c r="BA1008" s="576"/>
      <c r="BB1008" s="576"/>
      <c r="BC1008" s="576"/>
      <c r="BD1008" s="576"/>
      <c r="BE1008" s="77">
        <f t="shared" si="137"/>
        <v>22</v>
      </c>
      <c r="BF1008" s="77">
        <f t="shared" si="130"/>
        <v>5</v>
      </c>
      <c r="BG1008" s="77">
        <f t="shared" si="131"/>
        <v>2022</v>
      </c>
      <c r="BH1008" s="89"/>
    </row>
    <row r="1009" spans="1:60">
      <c r="A1009" s="77" t="s">
        <v>55</v>
      </c>
      <c r="B1009" s="77" t="s">
        <v>56</v>
      </c>
      <c r="C1009" s="142" t="s">
        <v>4669</v>
      </c>
      <c r="D1009" s="78">
        <v>44672</v>
      </c>
      <c r="E1009" s="142" t="s">
        <v>502</v>
      </c>
      <c r="F1009" s="77" t="s">
        <v>2135</v>
      </c>
      <c r="G1009" s="77" t="s">
        <v>2136</v>
      </c>
      <c r="H1009" s="77" t="s">
        <v>2137</v>
      </c>
      <c r="I1009" s="77" t="s">
        <v>2138</v>
      </c>
      <c r="J1009" s="77" t="s">
        <v>110</v>
      </c>
      <c r="K1009" s="77">
        <v>90248</v>
      </c>
      <c r="L1009" s="142" t="s">
        <v>503</v>
      </c>
      <c r="M1009" s="142" t="s">
        <v>3888</v>
      </c>
      <c r="N1009" s="77" t="s">
        <v>505</v>
      </c>
      <c r="O1009" s="77" t="s">
        <v>361</v>
      </c>
      <c r="P1009" s="77">
        <v>89431</v>
      </c>
      <c r="Q1009" s="77" t="s">
        <v>1267</v>
      </c>
      <c r="R1009" s="77" t="s">
        <v>3889</v>
      </c>
      <c r="S1009" s="77" t="s">
        <v>507</v>
      </c>
      <c r="T1009" s="77" t="s">
        <v>3890</v>
      </c>
      <c r="U1009" s="142">
        <v>12005833</v>
      </c>
      <c r="V1009" s="142">
        <v>0</v>
      </c>
      <c r="W1009" s="142" t="s">
        <v>3891</v>
      </c>
      <c r="X1009" s="77">
        <v>475</v>
      </c>
      <c r="Y1009" s="77">
        <v>600</v>
      </c>
      <c r="Z1009" s="77">
        <v>20</v>
      </c>
      <c r="AA1009" s="89">
        <f t="shared" si="132"/>
        <v>0.28499999999999998</v>
      </c>
      <c r="AB1009" s="142" t="s">
        <v>70</v>
      </c>
      <c r="AC1009" s="78">
        <v>44712</v>
      </c>
      <c r="AD1009" s="77"/>
      <c r="AE1009" s="77" t="s">
        <v>2142</v>
      </c>
      <c r="AF1009" s="77" t="str">
        <f t="shared" si="133"/>
        <v>CA9183042109T</v>
      </c>
      <c r="AG1009" s="77">
        <f t="shared" si="134"/>
        <v>600</v>
      </c>
      <c r="AH1009" s="77">
        <f t="shared" si="135"/>
        <v>20</v>
      </c>
      <c r="AI1009" s="89">
        <f t="shared" si="136"/>
        <v>0.28499999999999998</v>
      </c>
      <c r="AJ1009" s="77" t="s">
        <v>2143</v>
      </c>
      <c r="AK1009" s="142" t="s">
        <v>4669</v>
      </c>
      <c r="AL1009" s="78">
        <v>44701</v>
      </c>
      <c r="AM1009" s="78">
        <v>44701</v>
      </c>
      <c r="AN1009" s="573">
        <v>44704</v>
      </c>
      <c r="AO1009" s="78">
        <v>44704</v>
      </c>
      <c r="AP1009" s="78">
        <v>44704</v>
      </c>
      <c r="AQ1009" s="77" t="s">
        <v>89</v>
      </c>
      <c r="AR1009" s="142"/>
      <c r="AS1009" s="142" t="s">
        <v>4669</v>
      </c>
      <c r="AT1009" s="78"/>
      <c r="AU1009" s="78"/>
      <c r="AV1009" s="78"/>
      <c r="AW1009" s="142" t="s">
        <v>1198</v>
      </c>
      <c r="AX1009" s="77" t="s">
        <v>116</v>
      </c>
      <c r="AY1009" s="576">
        <v>2632</v>
      </c>
      <c r="AZ1009" s="576"/>
      <c r="BA1009" s="576"/>
      <c r="BB1009" s="576"/>
      <c r="BC1009" s="576"/>
      <c r="BD1009" s="576"/>
      <c r="BE1009" s="77">
        <f t="shared" si="137"/>
        <v>22</v>
      </c>
      <c r="BF1009" s="77">
        <f t="shared" si="130"/>
        <v>5</v>
      </c>
      <c r="BG1009" s="77">
        <f t="shared" si="131"/>
        <v>2022</v>
      </c>
      <c r="BH1009" s="89"/>
    </row>
    <row r="1010" spans="1:60">
      <c r="A1010" s="77" t="s">
        <v>55</v>
      </c>
      <c r="B1010" s="77" t="s">
        <v>56</v>
      </c>
      <c r="C1010" s="142" t="s">
        <v>4670</v>
      </c>
      <c r="D1010" s="78">
        <v>44672</v>
      </c>
      <c r="E1010" s="142" t="s">
        <v>502</v>
      </c>
      <c r="F1010" s="77" t="s">
        <v>2135</v>
      </c>
      <c r="G1010" s="77" t="s">
        <v>2147</v>
      </c>
      <c r="H1010" s="77" t="s">
        <v>2148</v>
      </c>
      <c r="I1010" s="77" t="s">
        <v>531</v>
      </c>
      <c r="J1010" s="77" t="s">
        <v>110</v>
      </c>
      <c r="K1010" s="77">
        <v>91761</v>
      </c>
      <c r="L1010" s="142" t="s">
        <v>503</v>
      </c>
      <c r="M1010" s="142" t="s">
        <v>3888</v>
      </c>
      <c r="N1010" s="77" t="s">
        <v>505</v>
      </c>
      <c r="O1010" s="77" t="s">
        <v>361</v>
      </c>
      <c r="P1010" s="77">
        <v>89431</v>
      </c>
      <c r="Q1010" s="77" t="s">
        <v>1267</v>
      </c>
      <c r="R1010" s="77" t="s">
        <v>3889</v>
      </c>
      <c r="S1010" s="77" t="s">
        <v>507</v>
      </c>
      <c r="T1010" s="77" t="s">
        <v>3890</v>
      </c>
      <c r="U1010" s="142">
        <v>12005833</v>
      </c>
      <c r="V1010" s="142">
        <v>0</v>
      </c>
      <c r="W1010" s="142" t="s">
        <v>3891</v>
      </c>
      <c r="X1010" s="77">
        <v>475</v>
      </c>
      <c r="Y1010" s="77">
        <v>600</v>
      </c>
      <c r="Z1010" s="77">
        <v>20</v>
      </c>
      <c r="AA1010" s="89">
        <f t="shared" si="132"/>
        <v>0.28499999999999998</v>
      </c>
      <c r="AB1010" s="142" t="s">
        <v>70</v>
      </c>
      <c r="AC1010" s="78">
        <v>44712</v>
      </c>
      <c r="AD1010" s="77"/>
      <c r="AE1010" s="77" t="s">
        <v>2142</v>
      </c>
      <c r="AF1010" s="77" t="str">
        <f t="shared" si="133"/>
        <v>CA9183042110T</v>
      </c>
      <c r="AG1010" s="77">
        <f t="shared" si="134"/>
        <v>600</v>
      </c>
      <c r="AH1010" s="77">
        <f t="shared" si="135"/>
        <v>20</v>
      </c>
      <c r="AI1010" s="89">
        <f t="shared" si="136"/>
        <v>0.28499999999999998</v>
      </c>
      <c r="AJ1010" s="77" t="s">
        <v>2143</v>
      </c>
      <c r="AK1010" s="142" t="s">
        <v>4670</v>
      </c>
      <c r="AL1010" s="78">
        <v>44701</v>
      </c>
      <c r="AM1010" s="78">
        <v>44701</v>
      </c>
      <c r="AN1010" s="573">
        <v>44704</v>
      </c>
      <c r="AO1010" s="78">
        <v>44704</v>
      </c>
      <c r="AP1010" s="78">
        <v>44704</v>
      </c>
      <c r="AQ1010" s="77" t="s">
        <v>89</v>
      </c>
      <c r="AR1010" s="142"/>
      <c r="AS1010" s="142" t="s">
        <v>4670</v>
      </c>
      <c r="AT1010" s="78"/>
      <c r="AU1010" s="78"/>
      <c r="AV1010" s="78"/>
      <c r="AW1010" s="142" t="s">
        <v>1198</v>
      </c>
      <c r="AX1010" s="77" t="s">
        <v>116</v>
      </c>
      <c r="AY1010" s="576">
        <v>2632</v>
      </c>
      <c r="AZ1010" s="576"/>
      <c r="BA1010" s="576"/>
      <c r="BB1010" s="576"/>
      <c r="BC1010" s="576"/>
      <c r="BD1010" s="576"/>
      <c r="BE1010" s="77">
        <f t="shared" si="137"/>
        <v>22</v>
      </c>
      <c r="BF1010" s="77">
        <f t="shared" si="130"/>
        <v>5</v>
      </c>
      <c r="BG1010" s="77">
        <f t="shared" si="131"/>
        <v>2022</v>
      </c>
      <c r="BH1010" s="89"/>
    </row>
    <row r="1011" spans="1:60">
      <c r="A1011" s="77" t="s">
        <v>428</v>
      </c>
      <c r="B1011" s="77" t="s">
        <v>230</v>
      </c>
      <c r="C1011" s="77" t="s">
        <v>4671</v>
      </c>
      <c r="D1011" s="78">
        <v>44697</v>
      </c>
      <c r="E1011" s="77" t="s">
        <v>4672</v>
      </c>
      <c r="F1011" s="77" t="s">
        <v>2135</v>
      </c>
      <c r="G1011" s="77" t="s">
        <v>3267</v>
      </c>
      <c r="H1011" s="77" t="s">
        <v>3268</v>
      </c>
      <c r="I1011" s="77" t="s">
        <v>2686</v>
      </c>
      <c r="J1011" s="77" t="s">
        <v>110</v>
      </c>
      <c r="K1011" s="77">
        <v>92833</v>
      </c>
      <c r="L1011" s="77" t="s">
        <v>1481</v>
      </c>
      <c r="M1011" s="77" t="s">
        <v>4673</v>
      </c>
      <c r="N1011" s="77" t="s">
        <v>4194</v>
      </c>
      <c r="O1011" s="77" t="s">
        <v>4195</v>
      </c>
      <c r="P1011" s="77">
        <v>84115</v>
      </c>
      <c r="Q1011" s="77" t="s">
        <v>1267</v>
      </c>
      <c r="R1011" s="77" t="s">
        <v>4674</v>
      </c>
      <c r="S1011" s="77" t="s">
        <v>4675</v>
      </c>
      <c r="T1011" s="77" t="s">
        <v>4676</v>
      </c>
      <c r="U1011" s="77">
        <v>30390456</v>
      </c>
      <c r="V1011" s="77">
        <v>14.75</v>
      </c>
      <c r="W1011" s="77" t="s">
        <v>163</v>
      </c>
      <c r="X1011" s="77">
        <v>400</v>
      </c>
      <c r="Y1011" s="77">
        <v>480</v>
      </c>
      <c r="Z1011" s="77">
        <v>15</v>
      </c>
      <c r="AA1011" s="89">
        <f t="shared" si="132"/>
        <v>0.192</v>
      </c>
      <c r="AB1011" s="142" t="s">
        <v>70</v>
      </c>
      <c r="AC1011" s="78">
        <v>44712</v>
      </c>
      <c r="AD1011" s="77"/>
      <c r="AE1011" s="77"/>
      <c r="AF1011" s="77" t="str">
        <f t="shared" si="133"/>
        <v>CADP220516_10</v>
      </c>
      <c r="AG1011" s="77">
        <f t="shared" si="134"/>
        <v>480</v>
      </c>
      <c r="AH1011" s="77">
        <f t="shared" si="135"/>
        <v>15</v>
      </c>
      <c r="AI1011" s="89">
        <f t="shared" si="136"/>
        <v>0.192</v>
      </c>
      <c r="AJ1011" s="77" t="s">
        <v>2143</v>
      </c>
      <c r="AK1011" s="77" t="s">
        <v>4677</v>
      </c>
      <c r="AL1011" s="78">
        <v>44701</v>
      </c>
      <c r="AM1011" s="78">
        <v>44701</v>
      </c>
      <c r="AN1011" s="78">
        <v>44704</v>
      </c>
      <c r="AO1011" s="78">
        <v>44704</v>
      </c>
      <c r="AP1011" s="78">
        <v>44704</v>
      </c>
      <c r="AQ1011" s="77" t="s">
        <v>89</v>
      </c>
      <c r="AR1011" s="77"/>
      <c r="AS1011" s="77" t="s">
        <v>4677</v>
      </c>
      <c r="AT1011" s="78"/>
      <c r="AU1011" s="78"/>
      <c r="AV1011" s="78"/>
      <c r="AW1011" s="142" t="s">
        <v>1198</v>
      </c>
      <c r="AX1011" s="77" t="s">
        <v>116</v>
      </c>
      <c r="AY1011" s="576">
        <v>3525.81</v>
      </c>
      <c r="AZ1011" s="576"/>
      <c r="BA1011" s="576"/>
      <c r="BB1011" s="576"/>
      <c r="BC1011" s="576"/>
      <c r="BD1011" s="576"/>
      <c r="BE1011" s="77">
        <f t="shared" si="137"/>
        <v>22</v>
      </c>
      <c r="BF1011" s="77">
        <f t="shared" si="130"/>
        <v>5</v>
      </c>
      <c r="BG1011" s="77">
        <f t="shared" si="131"/>
        <v>2022</v>
      </c>
      <c r="BH1011" s="89"/>
    </row>
    <row r="1012" spans="1:60">
      <c r="A1012" s="77" t="s">
        <v>428</v>
      </c>
      <c r="B1012" s="77" t="s">
        <v>230</v>
      </c>
      <c r="C1012" s="77" t="s">
        <v>4678</v>
      </c>
      <c r="D1012" s="78">
        <v>44697</v>
      </c>
      <c r="E1012" s="77" t="s">
        <v>4679</v>
      </c>
      <c r="F1012" s="77" t="s">
        <v>2135</v>
      </c>
      <c r="G1012" s="77" t="s">
        <v>3267</v>
      </c>
      <c r="H1012" s="77" t="s">
        <v>3268</v>
      </c>
      <c r="I1012" s="77" t="s">
        <v>2686</v>
      </c>
      <c r="J1012" s="77" t="s">
        <v>110</v>
      </c>
      <c r="K1012" s="77">
        <v>92833</v>
      </c>
      <c r="L1012" s="77" t="s">
        <v>2690</v>
      </c>
      <c r="M1012" s="77" t="s">
        <v>3836</v>
      </c>
      <c r="N1012" s="77" t="s">
        <v>1991</v>
      </c>
      <c r="O1012" s="77" t="s">
        <v>445</v>
      </c>
      <c r="P1012" s="77">
        <v>76011</v>
      </c>
      <c r="Q1012" s="77" t="s">
        <v>1267</v>
      </c>
      <c r="R1012" s="77" t="s">
        <v>4680</v>
      </c>
      <c r="S1012" s="77" t="s">
        <v>4681</v>
      </c>
      <c r="T1012" s="77" t="s">
        <v>4682</v>
      </c>
      <c r="U1012" s="77">
        <v>30390456</v>
      </c>
      <c r="V1012" s="77">
        <v>14.75</v>
      </c>
      <c r="W1012" s="77" t="s">
        <v>163</v>
      </c>
      <c r="X1012" s="77">
        <v>400</v>
      </c>
      <c r="Y1012" s="77">
        <v>768</v>
      </c>
      <c r="Z1012" s="77">
        <v>24</v>
      </c>
      <c r="AA1012" s="89">
        <f t="shared" si="132"/>
        <v>0.30719999999999997</v>
      </c>
      <c r="AB1012" s="142" t="s">
        <v>88</v>
      </c>
      <c r="AC1012" s="78">
        <v>44712</v>
      </c>
      <c r="AD1012" s="77"/>
      <c r="AE1012" s="77"/>
      <c r="AF1012" s="77" t="str">
        <f t="shared" si="133"/>
        <v>CADP220516_19</v>
      </c>
      <c r="AG1012" s="77">
        <f t="shared" si="134"/>
        <v>768</v>
      </c>
      <c r="AH1012" s="77">
        <f t="shared" si="135"/>
        <v>24</v>
      </c>
      <c r="AI1012" s="89">
        <f t="shared" si="136"/>
        <v>0.30719999999999997</v>
      </c>
      <c r="AJ1012" s="77" t="s">
        <v>2143</v>
      </c>
      <c r="AK1012" s="77" t="s">
        <v>4683</v>
      </c>
      <c r="AL1012" s="78">
        <v>44701</v>
      </c>
      <c r="AM1012" s="78">
        <v>44701</v>
      </c>
      <c r="AN1012" s="78">
        <v>44704</v>
      </c>
      <c r="AO1012" s="78">
        <v>44704</v>
      </c>
      <c r="AP1012" s="78">
        <v>44704</v>
      </c>
      <c r="AQ1012" s="77" t="s">
        <v>89</v>
      </c>
      <c r="AR1012" s="77"/>
      <c r="AS1012" s="77" t="s">
        <v>4683</v>
      </c>
      <c r="AT1012" s="78"/>
      <c r="AU1012" s="78"/>
      <c r="AV1012" s="78"/>
      <c r="AW1012" s="142" t="s">
        <v>1198</v>
      </c>
      <c r="AX1012" s="77" t="s">
        <v>116</v>
      </c>
      <c r="AY1012" s="576">
        <v>4325.84</v>
      </c>
      <c r="AZ1012" s="576"/>
      <c r="BA1012" s="576"/>
      <c r="BB1012" s="576"/>
      <c r="BC1012" s="576"/>
      <c r="BD1012" s="576"/>
      <c r="BE1012" s="77">
        <f t="shared" si="137"/>
        <v>22</v>
      </c>
      <c r="BF1012" s="77">
        <f t="shared" si="130"/>
        <v>5</v>
      </c>
      <c r="BG1012" s="77">
        <f t="shared" si="131"/>
        <v>2022</v>
      </c>
      <c r="BH1012" s="89"/>
    </row>
    <row r="1013" spans="1:60">
      <c r="A1013" s="77" t="s">
        <v>428</v>
      </c>
      <c r="B1013" s="77" t="s">
        <v>230</v>
      </c>
      <c r="C1013" s="77" t="s">
        <v>4684</v>
      </c>
      <c r="D1013" s="78">
        <v>44697</v>
      </c>
      <c r="E1013" s="77" t="s">
        <v>4679</v>
      </c>
      <c r="F1013" s="77" t="s">
        <v>2135</v>
      </c>
      <c r="G1013" s="77" t="s">
        <v>3267</v>
      </c>
      <c r="H1013" s="77" t="s">
        <v>3268</v>
      </c>
      <c r="I1013" s="77" t="s">
        <v>2686</v>
      </c>
      <c r="J1013" s="77" t="s">
        <v>110</v>
      </c>
      <c r="K1013" s="77">
        <v>92833</v>
      </c>
      <c r="L1013" s="77" t="s">
        <v>2690</v>
      </c>
      <c r="M1013" s="77" t="s">
        <v>4685</v>
      </c>
      <c r="N1013" s="77" t="s">
        <v>1991</v>
      </c>
      <c r="O1013" s="77" t="s">
        <v>445</v>
      </c>
      <c r="P1013" s="77">
        <v>76011</v>
      </c>
      <c r="Q1013" s="77" t="s">
        <v>1267</v>
      </c>
      <c r="R1013" s="77" t="s">
        <v>4680</v>
      </c>
      <c r="S1013" s="77" t="s">
        <v>4681</v>
      </c>
      <c r="T1013" s="77" t="s">
        <v>4682</v>
      </c>
      <c r="U1013" s="77">
        <v>30390456</v>
      </c>
      <c r="V1013" s="77">
        <v>14.75</v>
      </c>
      <c r="W1013" s="77" t="s">
        <v>163</v>
      </c>
      <c r="X1013" s="77">
        <v>400</v>
      </c>
      <c r="Y1013" s="77">
        <v>768</v>
      </c>
      <c r="Z1013" s="77">
        <v>24</v>
      </c>
      <c r="AA1013" s="89">
        <f t="shared" si="132"/>
        <v>0.30719999999999997</v>
      </c>
      <c r="AB1013" s="142" t="s">
        <v>88</v>
      </c>
      <c r="AC1013" s="78">
        <v>44712</v>
      </c>
      <c r="AD1013" s="77"/>
      <c r="AE1013" s="77"/>
      <c r="AF1013" s="77" t="str">
        <f t="shared" si="133"/>
        <v>CADP220516_20</v>
      </c>
      <c r="AG1013" s="77">
        <f t="shared" si="134"/>
        <v>768</v>
      </c>
      <c r="AH1013" s="77">
        <f t="shared" si="135"/>
        <v>24</v>
      </c>
      <c r="AI1013" s="89">
        <f t="shared" si="136"/>
        <v>0.30719999999999997</v>
      </c>
      <c r="AJ1013" s="77" t="s">
        <v>2143</v>
      </c>
      <c r="AK1013" s="77" t="s">
        <v>4686</v>
      </c>
      <c r="AL1013" s="78">
        <v>44701</v>
      </c>
      <c r="AM1013" s="78">
        <v>44701</v>
      </c>
      <c r="AN1013" s="78">
        <v>44704</v>
      </c>
      <c r="AO1013" s="78">
        <v>44704</v>
      </c>
      <c r="AP1013" s="78">
        <v>44704</v>
      </c>
      <c r="AQ1013" s="77" t="s">
        <v>89</v>
      </c>
      <c r="AR1013" s="77"/>
      <c r="AS1013" s="77" t="s">
        <v>4686</v>
      </c>
      <c r="AT1013" s="78"/>
      <c r="AU1013" s="78"/>
      <c r="AV1013" s="78"/>
      <c r="AW1013" s="142" t="s">
        <v>1198</v>
      </c>
      <c r="AX1013" s="77" t="s">
        <v>116</v>
      </c>
      <c r="AY1013" s="576">
        <v>4325.84</v>
      </c>
      <c r="AZ1013" s="576"/>
      <c r="BA1013" s="576"/>
      <c r="BB1013" s="576"/>
      <c r="BC1013" s="576"/>
      <c r="BD1013" s="576"/>
      <c r="BE1013" s="77">
        <f t="shared" si="137"/>
        <v>22</v>
      </c>
      <c r="BF1013" s="77">
        <f t="shared" si="130"/>
        <v>5</v>
      </c>
      <c r="BG1013" s="77">
        <f t="shared" si="131"/>
        <v>2022</v>
      </c>
      <c r="BH1013" s="89"/>
    </row>
    <row r="1014" spans="1:60">
      <c r="A1014" s="77" t="s">
        <v>428</v>
      </c>
      <c r="B1014" s="77" t="s">
        <v>230</v>
      </c>
      <c r="C1014" s="77" t="s">
        <v>4687</v>
      </c>
      <c r="D1014" s="78">
        <v>44697</v>
      </c>
      <c r="E1014" s="77" t="s">
        <v>4688</v>
      </c>
      <c r="F1014" s="77" t="s">
        <v>2135</v>
      </c>
      <c r="G1014" s="77" t="s">
        <v>2147</v>
      </c>
      <c r="H1014" s="77" t="s">
        <v>2148</v>
      </c>
      <c r="I1014" s="77" t="s">
        <v>531</v>
      </c>
      <c r="J1014" s="77" t="s">
        <v>110</v>
      </c>
      <c r="K1014" s="77">
        <v>91761</v>
      </c>
      <c r="L1014" s="77" t="s">
        <v>2466</v>
      </c>
      <c r="M1014" s="77" t="s">
        <v>4689</v>
      </c>
      <c r="N1014" s="77" t="s">
        <v>3991</v>
      </c>
      <c r="O1014" s="77" t="s">
        <v>445</v>
      </c>
      <c r="P1014" s="77">
        <v>78218</v>
      </c>
      <c r="Q1014" s="77" t="s">
        <v>1267</v>
      </c>
      <c r="R1014" s="77" t="s">
        <v>4690</v>
      </c>
      <c r="S1014" s="77" t="s">
        <v>4691</v>
      </c>
      <c r="T1014" s="77" t="s">
        <v>4692</v>
      </c>
      <c r="U1014" s="77">
        <v>30390456</v>
      </c>
      <c r="V1014" s="77">
        <v>14.75</v>
      </c>
      <c r="W1014" s="77" t="s">
        <v>163</v>
      </c>
      <c r="X1014" s="77">
        <v>400</v>
      </c>
      <c r="Y1014" s="77">
        <v>768</v>
      </c>
      <c r="Z1014" s="77">
        <v>24</v>
      </c>
      <c r="AA1014" s="89">
        <f t="shared" si="132"/>
        <v>0.30719999999999997</v>
      </c>
      <c r="AB1014" s="142" t="s">
        <v>88</v>
      </c>
      <c r="AC1014" s="78">
        <v>44712</v>
      </c>
      <c r="AD1014" s="77"/>
      <c r="AE1014" s="77"/>
      <c r="AF1014" s="77" t="str">
        <f t="shared" si="133"/>
        <v>CADP220516_28</v>
      </c>
      <c r="AG1014" s="77">
        <f t="shared" si="134"/>
        <v>768</v>
      </c>
      <c r="AH1014" s="77">
        <f t="shared" si="135"/>
        <v>24</v>
      </c>
      <c r="AI1014" s="89">
        <f t="shared" si="136"/>
        <v>0.30719999999999997</v>
      </c>
      <c r="AJ1014" s="77" t="s">
        <v>2143</v>
      </c>
      <c r="AK1014" s="77" t="s">
        <v>4693</v>
      </c>
      <c r="AL1014" s="78">
        <v>44701</v>
      </c>
      <c r="AM1014" s="78">
        <v>44701</v>
      </c>
      <c r="AN1014" s="78">
        <v>44704</v>
      </c>
      <c r="AO1014" s="78">
        <v>44704</v>
      </c>
      <c r="AP1014" s="78">
        <v>44704</v>
      </c>
      <c r="AQ1014" s="77" t="s">
        <v>89</v>
      </c>
      <c r="AR1014" s="77"/>
      <c r="AS1014" s="77" t="s">
        <v>4693</v>
      </c>
      <c r="AT1014" s="78"/>
      <c r="AU1014" s="78"/>
      <c r="AV1014" s="78"/>
      <c r="AW1014" s="142" t="s">
        <v>1198</v>
      </c>
      <c r="AX1014" s="77" t="s">
        <v>116</v>
      </c>
      <c r="AY1014" s="576">
        <v>4200</v>
      </c>
      <c r="AZ1014" s="576"/>
      <c r="BA1014" s="576"/>
      <c r="BB1014" s="576"/>
      <c r="BC1014" s="576"/>
      <c r="BD1014" s="576"/>
      <c r="BE1014" s="77">
        <f t="shared" si="137"/>
        <v>22</v>
      </c>
      <c r="BF1014" s="77">
        <f t="shared" si="130"/>
        <v>5</v>
      </c>
      <c r="BG1014" s="77">
        <f t="shared" si="131"/>
        <v>2022</v>
      </c>
      <c r="BH1014" s="77"/>
    </row>
    <row r="1015" spans="1:60">
      <c r="A1015" s="77" t="s">
        <v>428</v>
      </c>
      <c r="B1015" s="77" t="s">
        <v>230</v>
      </c>
      <c r="C1015" s="77" t="s">
        <v>4694</v>
      </c>
      <c r="D1015" s="78">
        <v>44697</v>
      </c>
      <c r="E1015" s="77" t="s">
        <v>4688</v>
      </c>
      <c r="F1015" s="77" t="s">
        <v>2135</v>
      </c>
      <c r="G1015" s="77" t="s">
        <v>2147</v>
      </c>
      <c r="H1015" s="77" t="s">
        <v>2148</v>
      </c>
      <c r="I1015" s="77" t="s">
        <v>531</v>
      </c>
      <c r="J1015" s="77" t="s">
        <v>110</v>
      </c>
      <c r="K1015" s="77">
        <v>91761</v>
      </c>
      <c r="L1015" s="77" t="s">
        <v>2466</v>
      </c>
      <c r="M1015" s="77" t="s">
        <v>4689</v>
      </c>
      <c r="N1015" s="77" t="s">
        <v>3991</v>
      </c>
      <c r="O1015" s="77" t="s">
        <v>445</v>
      </c>
      <c r="P1015" s="77">
        <v>78218</v>
      </c>
      <c r="Q1015" s="77" t="s">
        <v>1267</v>
      </c>
      <c r="R1015" s="77" t="s">
        <v>4690</v>
      </c>
      <c r="S1015" s="77" t="s">
        <v>4691</v>
      </c>
      <c r="T1015" s="77" t="s">
        <v>4692</v>
      </c>
      <c r="U1015" s="77">
        <v>30390456</v>
      </c>
      <c r="V1015" s="77">
        <v>14.75</v>
      </c>
      <c r="W1015" s="77" t="s">
        <v>163</v>
      </c>
      <c r="X1015" s="77">
        <v>400</v>
      </c>
      <c r="Y1015" s="77">
        <v>768</v>
      </c>
      <c r="Z1015" s="77">
        <v>24</v>
      </c>
      <c r="AA1015" s="89">
        <f t="shared" si="132"/>
        <v>0.30719999999999997</v>
      </c>
      <c r="AB1015" s="142" t="s">
        <v>88</v>
      </c>
      <c r="AC1015" s="78">
        <v>44712</v>
      </c>
      <c r="AD1015" s="77"/>
      <c r="AE1015" s="77"/>
      <c r="AF1015" s="77" t="str">
        <f t="shared" si="133"/>
        <v>CADP220516_29</v>
      </c>
      <c r="AG1015" s="77">
        <f t="shared" si="134"/>
        <v>768</v>
      </c>
      <c r="AH1015" s="77">
        <f t="shared" si="135"/>
        <v>24</v>
      </c>
      <c r="AI1015" s="89">
        <f t="shared" si="136"/>
        <v>0.30719999999999997</v>
      </c>
      <c r="AJ1015" s="77" t="s">
        <v>2143</v>
      </c>
      <c r="AK1015" s="77" t="s">
        <v>4695</v>
      </c>
      <c r="AL1015" s="78">
        <v>44701</v>
      </c>
      <c r="AM1015" s="78">
        <v>44701</v>
      </c>
      <c r="AN1015" s="78">
        <v>44704</v>
      </c>
      <c r="AO1015" s="78">
        <v>44704</v>
      </c>
      <c r="AP1015" s="78">
        <v>44704</v>
      </c>
      <c r="AQ1015" s="77" t="s">
        <v>89</v>
      </c>
      <c r="AR1015" s="77"/>
      <c r="AS1015" s="77" t="s">
        <v>4695</v>
      </c>
      <c r="AT1015" s="78"/>
      <c r="AU1015" s="78"/>
      <c r="AV1015" s="78"/>
      <c r="AW1015" s="142" t="s">
        <v>1198</v>
      </c>
      <c r="AX1015" s="77" t="s">
        <v>116</v>
      </c>
      <c r="AY1015" s="576">
        <v>4200</v>
      </c>
      <c r="AZ1015" s="576"/>
      <c r="BA1015" s="576"/>
      <c r="BB1015" s="576"/>
      <c r="BC1015" s="576"/>
      <c r="BD1015" s="576"/>
      <c r="BE1015" s="77">
        <f t="shared" si="137"/>
        <v>22</v>
      </c>
      <c r="BF1015" s="77">
        <f t="shared" si="130"/>
        <v>5</v>
      </c>
      <c r="BG1015" s="77">
        <f t="shared" si="131"/>
        <v>2022</v>
      </c>
      <c r="BH1015" s="77"/>
    </row>
    <row r="1016" spans="1:60">
      <c r="A1016" s="77" t="s">
        <v>55</v>
      </c>
      <c r="B1016" s="77" t="s">
        <v>56</v>
      </c>
      <c r="C1016" s="77" t="s">
        <v>4696</v>
      </c>
      <c r="D1016" s="78">
        <v>44698</v>
      </c>
      <c r="E1016" s="77" t="s">
        <v>502</v>
      </c>
      <c r="F1016" s="77" t="s">
        <v>2135</v>
      </c>
      <c r="G1016" s="77" t="s">
        <v>2147</v>
      </c>
      <c r="H1016" s="77" t="s">
        <v>2148</v>
      </c>
      <c r="I1016" s="77" t="s">
        <v>531</v>
      </c>
      <c r="J1016" s="77" t="s">
        <v>110</v>
      </c>
      <c r="K1016" s="77">
        <v>91761</v>
      </c>
      <c r="L1016" s="77" t="s">
        <v>503</v>
      </c>
      <c r="M1016" s="142" t="s">
        <v>3888</v>
      </c>
      <c r="N1016" s="77" t="s">
        <v>505</v>
      </c>
      <c r="O1016" s="77" t="s">
        <v>361</v>
      </c>
      <c r="P1016" s="77">
        <v>89431</v>
      </c>
      <c r="Q1016" s="77" t="s">
        <v>1267</v>
      </c>
      <c r="R1016" s="77" t="s">
        <v>3889</v>
      </c>
      <c r="S1016" s="77" t="s">
        <v>507</v>
      </c>
      <c r="T1016" s="77" t="s">
        <v>3890</v>
      </c>
      <c r="U1016" s="142">
        <v>12005833</v>
      </c>
      <c r="V1016" s="142">
        <v>0</v>
      </c>
      <c r="W1016" s="77" t="s">
        <v>509</v>
      </c>
      <c r="X1016" s="77">
        <v>475</v>
      </c>
      <c r="Y1016" s="77">
        <v>180</v>
      </c>
      <c r="Z1016" s="77">
        <v>6</v>
      </c>
      <c r="AA1016" s="89">
        <f t="shared" si="132"/>
        <v>8.5500000000000007E-2</v>
      </c>
      <c r="AB1016" s="77" t="s">
        <v>70</v>
      </c>
      <c r="AC1016" s="78">
        <v>44712</v>
      </c>
      <c r="AD1016" s="77"/>
      <c r="AE1016" s="77"/>
      <c r="AF1016" s="77" t="str">
        <f t="shared" si="133"/>
        <v>CADP220517_05</v>
      </c>
      <c r="AG1016" s="77">
        <f t="shared" si="134"/>
        <v>180</v>
      </c>
      <c r="AH1016" s="77">
        <f t="shared" si="135"/>
        <v>6</v>
      </c>
      <c r="AI1016" s="89">
        <f t="shared" si="136"/>
        <v>8.5500000000000007E-2</v>
      </c>
      <c r="AJ1016" s="77" t="s">
        <v>2143</v>
      </c>
      <c r="AK1016" s="77" t="s">
        <v>4697</v>
      </c>
      <c r="AL1016" s="573">
        <v>44701</v>
      </c>
      <c r="AM1016" s="78">
        <v>44701</v>
      </c>
      <c r="AN1016" s="573">
        <v>44704</v>
      </c>
      <c r="AO1016" s="78">
        <v>44704</v>
      </c>
      <c r="AP1016" s="78">
        <v>44704</v>
      </c>
      <c r="AQ1016" s="77" t="s">
        <v>89</v>
      </c>
      <c r="AR1016" s="142" t="s">
        <v>4698</v>
      </c>
      <c r="AS1016" s="77" t="s">
        <v>4697</v>
      </c>
      <c r="AT1016" s="78"/>
      <c r="AU1016" s="78"/>
      <c r="AV1016" s="78"/>
      <c r="AW1016" s="142" t="s">
        <v>1198</v>
      </c>
      <c r="AX1016" s="77" t="s">
        <v>116</v>
      </c>
      <c r="AY1016" s="576">
        <v>0</v>
      </c>
      <c r="AZ1016" s="576"/>
      <c r="BA1016" s="576"/>
      <c r="BB1016" s="576"/>
      <c r="BC1016" s="576"/>
      <c r="BD1016" s="576"/>
      <c r="BE1016" s="77">
        <f t="shared" si="137"/>
        <v>22</v>
      </c>
      <c r="BF1016" s="77">
        <f t="shared" si="130"/>
        <v>5</v>
      </c>
      <c r="BG1016" s="77">
        <f t="shared" si="131"/>
        <v>2022</v>
      </c>
      <c r="BH1016" s="77" t="s">
        <v>4699</v>
      </c>
    </row>
    <row r="1017" spans="1:60">
      <c r="A1017" s="77" t="s">
        <v>55</v>
      </c>
      <c r="B1017" s="77" t="s">
        <v>1264</v>
      </c>
      <c r="C1017" s="77" t="s">
        <v>4700</v>
      </c>
      <c r="D1017" s="78">
        <v>44687</v>
      </c>
      <c r="E1017" s="77" t="s">
        <v>4631</v>
      </c>
      <c r="F1017" s="77" t="s">
        <v>2135</v>
      </c>
      <c r="G1017" s="77" t="s">
        <v>3267</v>
      </c>
      <c r="H1017" s="77" t="s">
        <v>3268</v>
      </c>
      <c r="I1017" s="77" t="s">
        <v>2686</v>
      </c>
      <c r="J1017" s="77" t="s">
        <v>110</v>
      </c>
      <c r="K1017" s="77">
        <v>92833</v>
      </c>
      <c r="L1017" s="77" t="s">
        <v>503</v>
      </c>
      <c r="M1017" s="77" t="s">
        <v>686</v>
      </c>
      <c r="N1017" s="77" t="s">
        <v>687</v>
      </c>
      <c r="O1017" s="77" t="s">
        <v>85</v>
      </c>
      <c r="P1017" s="309" t="s">
        <v>688</v>
      </c>
      <c r="Q1017" s="77" t="s">
        <v>1267</v>
      </c>
      <c r="R1017" s="77" t="s">
        <v>506</v>
      </c>
      <c r="S1017" s="77" t="s">
        <v>4632</v>
      </c>
      <c r="T1017" s="77" t="s">
        <v>4633</v>
      </c>
      <c r="U1017" s="77">
        <v>12005832</v>
      </c>
      <c r="V1017" s="77">
        <v>0</v>
      </c>
      <c r="W1017" s="77" t="s">
        <v>4634</v>
      </c>
      <c r="X1017" s="77">
        <v>480</v>
      </c>
      <c r="Y1017" s="77">
        <v>600</v>
      </c>
      <c r="Z1017" s="77">
        <v>20</v>
      </c>
      <c r="AA1017" s="89">
        <f t="shared" si="132"/>
        <v>0.28799999999999998</v>
      </c>
      <c r="AB1017" s="77" t="s">
        <v>70</v>
      </c>
      <c r="AC1017" s="78">
        <v>44712</v>
      </c>
      <c r="AD1017" s="77"/>
      <c r="AE1017" s="77" t="s">
        <v>4447</v>
      </c>
      <c r="AF1017" s="77" t="str">
        <f t="shared" si="133"/>
        <v>CADP220506_4</v>
      </c>
      <c r="AG1017" s="77">
        <f t="shared" si="134"/>
        <v>600</v>
      </c>
      <c r="AH1017" s="77">
        <f t="shared" si="135"/>
        <v>20</v>
      </c>
      <c r="AI1017" s="89">
        <f t="shared" si="136"/>
        <v>0.28799999999999998</v>
      </c>
      <c r="AJ1017" s="77" t="s">
        <v>2143</v>
      </c>
      <c r="AK1017" s="77" t="s">
        <v>4701</v>
      </c>
      <c r="AL1017" s="78">
        <v>44700</v>
      </c>
      <c r="AM1017" s="78">
        <v>44700</v>
      </c>
      <c r="AN1017" s="78">
        <v>44705</v>
      </c>
      <c r="AO1017" s="78">
        <v>44704</v>
      </c>
      <c r="AP1017" s="78">
        <v>44704</v>
      </c>
      <c r="AQ1017" s="77" t="s">
        <v>89</v>
      </c>
      <c r="AR1017" s="77"/>
      <c r="AS1017" s="77" t="s">
        <v>4701</v>
      </c>
      <c r="AT1017" s="78"/>
      <c r="AU1017" s="78"/>
      <c r="AV1017" s="78"/>
      <c r="AW1017" s="142" t="s">
        <v>1198</v>
      </c>
      <c r="AX1017" s="77" t="s">
        <v>116</v>
      </c>
      <c r="AY1017" s="576">
        <v>8047.5</v>
      </c>
      <c r="AZ1017" s="576"/>
      <c r="BA1017" s="576"/>
      <c r="BB1017" s="576"/>
      <c r="BC1017" s="576"/>
      <c r="BD1017" s="576"/>
      <c r="BE1017" s="77">
        <f t="shared" si="137"/>
        <v>22</v>
      </c>
      <c r="BF1017" s="77">
        <f t="shared" si="130"/>
        <v>5</v>
      </c>
      <c r="BG1017" s="77">
        <f t="shared" si="131"/>
        <v>2022</v>
      </c>
      <c r="BH1017" s="77"/>
    </row>
    <row r="1018" spans="1:60">
      <c r="A1018" s="77" t="s">
        <v>55</v>
      </c>
      <c r="B1018" s="77" t="s">
        <v>1264</v>
      </c>
      <c r="C1018" s="77" t="s">
        <v>4702</v>
      </c>
      <c r="D1018" s="78">
        <v>44687</v>
      </c>
      <c r="E1018" s="77" t="s">
        <v>4631</v>
      </c>
      <c r="F1018" s="77" t="s">
        <v>2135</v>
      </c>
      <c r="G1018" s="77" t="s">
        <v>3267</v>
      </c>
      <c r="H1018" s="77" t="s">
        <v>3268</v>
      </c>
      <c r="I1018" s="77" t="s">
        <v>2686</v>
      </c>
      <c r="J1018" s="77" t="s">
        <v>110</v>
      </c>
      <c r="K1018" s="77">
        <v>92833</v>
      </c>
      <c r="L1018" s="77" t="s">
        <v>503</v>
      </c>
      <c r="M1018" s="77" t="s">
        <v>686</v>
      </c>
      <c r="N1018" s="77" t="s">
        <v>687</v>
      </c>
      <c r="O1018" s="77" t="s">
        <v>85</v>
      </c>
      <c r="P1018" s="309" t="s">
        <v>688</v>
      </c>
      <c r="Q1018" s="77" t="s">
        <v>1267</v>
      </c>
      <c r="R1018" s="77" t="s">
        <v>506</v>
      </c>
      <c r="S1018" s="77" t="s">
        <v>4632</v>
      </c>
      <c r="T1018" s="77" t="s">
        <v>4633</v>
      </c>
      <c r="U1018" s="77">
        <v>12005832</v>
      </c>
      <c r="V1018" s="77">
        <v>0</v>
      </c>
      <c r="W1018" s="77" t="s">
        <v>4634</v>
      </c>
      <c r="X1018" s="77">
        <v>480</v>
      </c>
      <c r="Y1018" s="77">
        <v>600</v>
      </c>
      <c r="Z1018" s="77">
        <v>20</v>
      </c>
      <c r="AA1018" s="89">
        <f t="shared" si="132"/>
        <v>0.28799999999999998</v>
      </c>
      <c r="AB1018" s="77" t="s">
        <v>70</v>
      </c>
      <c r="AC1018" s="78">
        <v>44712</v>
      </c>
      <c r="AD1018" s="77"/>
      <c r="AE1018" s="77" t="s">
        <v>4447</v>
      </c>
      <c r="AF1018" s="77" t="str">
        <f t="shared" si="133"/>
        <v>CADP220506_5</v>
      </c>
      <c r="AG1018" s="77">
        <f t="shared" si="134"/>
        <v>600</v>
      </c>
      <c r="AH1018" s="77">
        <f t="shared" si="135"/>
        <v>20</v>
      </c>
      <c r="AI1018" s="89">
        <f t="shared" si="136"/>
        <v>0.28799999999999998</v>
      </c>
      <c r="AJ1018" s="77" t="s">
        <v>2143</v>
      </c>
      <c r="AK1018" s="77" t="s">
        <v>4703</v>
      </c>
      <c r="AL1018" s="78">
        <v>44701</v>
      </c>
      <c r="AM1018" s="78">
        <v>44701</v>
      </c>
      <c r="AN1018" s="78">
        <v>44705</v>
      </c>
      <c r="AO1018" s="78">
        <v>44705</v>
      </c>
      <c r="AP1018" s="78">
        <v>44705</v>
      </c>
      <c r="AQ1018" s="77" t="s">
        <v>89</v>
      </c>
      <c r="AR1018" s="77"/>
      <c r="AS1018" s="77" t="s">
        <v>4703</v>
      </c>
      <c r="AT1018" s="78"/>
      <c r="AU1018" s="78"/>
      <c r="AV1018" s="78"/>
      <c r="AW1018" s="142" t="s">
        <v>1198</v>
      </c>
      <c r="AX1018" s="77" t="s">
        <v>116</v>
      </c>
      <c r="AY1018" s="576">
        <v>8047.5</v>
      </c>
      <c r="AZ1018" s="576"/>
      <c r="BA1018" s="576"/>
      <c r="BB1018" s="576"/>
      <c r="BC1018" s="576"/>
      <c r="BD1018" s="576"/>
      <c r="BE1018" s="77">
        <f t="shared" si="137"/>
        <v>22</v>
      </c>
      <c r="BF1018" s="77">
        <f t="shared" si="130"/>
        <v>5</v>
      </c>
      <c r="BG1018" s="77">
        <f t="shared" si="131"/>
        <v>2022</v>
      </c>
      <c r="BH1018" s="77"/>
    </row>
    <row r="1019" spans="1:60">
      <c r="A1019" s="77" t="s">
        <v>55</v>
      </c>
      <c r="B1019" s="77" t="s">
        <v>1264</v>
      </c>
      <c r="C1019" s="77" t="s">
        <v>4704</v>
      </c>
      <c r="D1019" s="78">
        <v>44687</v>
      </c>
      <c r="E1019" s="77" t="s">
        <v>4631</v>
      </c>
      <c r="F1019" s="77" t="s">
        <v>2135</v>
      </c>
      <c r="G1019" s="77" t="s">
        <v>3267</v>
      </c>
      <c r="H1019" s="77" t="s">
        <v>3268</v>
      </c>
      <c r="I1019" s="77" t="s">
        <v>2686</v>
      </c>
      <c r="J1019" s="77" t="s">
        <v>110</v>
      </c>
      <c r="K1019" s="77">
        <v>92833</v>
      </c>
      <c r="L1019" s="77" t="s">
        <v>503</v>
      </c>
      <c r="M1019" s="77" t="s">
        <v>686</v>
      </c>
      <c r="N1019" s="77" t="s">
        <v>687</v>
      </c>
      <c r="O1019" s="77" t="s">
        <v>85</v>
      </c>
      <c r="P1019" s="309" t="s">
        <v>688</v>
      </c>
      <c r="Q1019" s="77" t="s">
        <v>1267</v>
      </c>
      <c r="R1019" s="77" t="s">
        <v>506</v>
      </c>
      <c r="S1019" s="77" t="s">
        <v>4632</v>
      </c>
      <c r="T1019" s="77" t="s">
        <v>4633</v>
      </c>
      <c r="U1019" s="77">
        <v>12005832</v>
      </c>
      <c r="V1019" s="77">
        <v>0</v>
      </c>
      <c r="W1019" s="77" t="s">
        <v>4634</v>
      </c>
      <c r="X1019" s="77">
        <v>480</v>
      </c>
      <c r="Y1019" s="77">
        <v>600</v>
      </c>
      <c r="Z1019" s="77">
        <v>20</v>
      </c>
      <c r="AA1019" s="89">
        <f t="shared" si="132"/>
        <v>0.28799999999999998</v>
      </c>
      <c r="AB1019" s="77" t="s">
        <v>70</v>
      </c>
      <c r="AC1019" s="78">
        <v>44712</v>
      </c>
      <c r="AD1019" s="77"/>
      <c r="AE1019" s="77" t="s">
        <v>4447</v>
      </c>
      <c r="AF1019" s="77" t="str">
        <f t="shared" si="133"/>
        <v>CADP220506_6</v>
      </c>
      <c r="AG1019" s="77">
        <f t="shared" si="134"/>
        <v>600</v>
      </c>
      <c r="AH1019" s="77">
        <f t="shared" si="135"/>
        <v>20</v>
      </c>
      <c r="AI1019" s="89">
        <f t="shared" si="136"/>
        <v>0.28799999999999998</v>
      </c>
      <c r="AJ1019" s="77" t="s">
        <v>2143</v>
      </c>
      <c r="AK1019" s="77" t="s">
        <v>4705</v>
      </c>
      <c r="AL1019" s="78">
        <v>44701</v>
      </c>
      <c r="AM1019" s="78">
        <v>44701</v>
      </c>
      <c r="AN1019" s="78">
        <v>44705</v>
      </c>
      <c r="AO1019" s="78">
        <v>44705</v>
      </c>
      <c r="AP1019" s="78">
        <v>44705</v>
      </c>
      <c r="AQ1019" s="77" t="s">
        <v>89</v>
      </c>
      <c r="AR1019" s="77"/>
      <c r="AS1019" s="77" t="s">
        <v>4705</v>
      </c>
      <c r="AT1019" s="78"/>
      <c r="AU1019" s="78"/>
      <c r="AV1019" s="78"/>
      <c r="AW1019" s="142" t="s">
        <v>1198</v>
      </c>
      <c r="AX1019" s="77" t="s">
        <v>116</v>
      </c>
      <c r="AY1019" s="576">
        <v>8047.5</v>
      </c>
      <c r="AZ1019" s="576"/>
      <c r="BA1019" s="576"/>
      <c r="BB1019" s="576"/>
      <c r="BC1019" s="576"/>
      <c r="BD1019" s="576"/>
      <c r="BE1019" s="77">
        <f t="shared" si="137"/>
        <v>22</v>
      </c>
      <c r="BF1019" s="77">
        <f t="shared" si="130"/>
        <v>5</v>
      </c>
      <c r="BG1019" s="77">
        <f t="shared" si="131"/>
        <v>2022</v>
      </c>
      <c r="BH1019" s="77"/>
    </row>
    <row r="1020" spans="1:60">
      <c r="A1020" s="77" t="s">
        <v>55</v>
      </c>
      <c r="B1020" s="77" t="s">
        <v>1264</v>
      </c>
      <c r="C1020" s="77" t="s">
        <v>4706</v>
      </c>
      <c r="D1020" s="78">
        <v>44687</v>
      </c>
      <c r="E1020" s="77" t="s">
        <v>4631</v>
      </c>
      <c r="F1020" s="77" t="s">
        <v>2135</v>
      </c>
      <c r="G1020" s="77" t="s">
        <v>2147</v>
      </c>
      <c r="H1020" s="77" t="s">
        <v>2148</v>
      </c>
      <c r="I1020" s="77" t="s">
        <v>531</v>
      </c>
      <c r="J1020" s="77" t="s">
        <v>110</v>
      </c>
      <c r="K1020" s="77">
        <v>91761</v>
      </c>
      <c r="L1020" s="77" t="s">
        <v>503</v>
      </c>
      <c r="M1020" s="77" t="s">
        <v>686</v>
      </c>
      <c r="N1020" s="77" t="s">
        <v>687</v>
      </c>
      <c r="O1020" s="77" t="s">
        <v>85</v>
      </c>
      <c r="P1020" s="309" t="s">
        <v>688</v>
      </c>
      <c r="Q1020" s="77" t="s">
        <v>1267</v>
      </c>
      <c r="R1020" s="77" t="s">
        <v>506</v>
      </c>
      <c r="S1020" s="77" t="s">
        <v>4632</v>
      </c>
      <c r="T1020" s="77" t="s">
        <v>4633</v>
      </c>
      <c r="U1020" s="77">
        <v>12005832</v>
      </c>
      <c r="V1020" s="77">
        <v>0</v>
      </c>
      <c r="W1020" s="77" t="s">
        <v>4634</v>
      </c>
      <c r="X1020" s="77">
        <v>480</v>
      </c>
      <c r="Y1020" s="77">
        <v>600</v>
      </c>
      <c r="Z1020" s="77">
        <v>20</v>
      </c>
      <c r="AA1020" s="89">
        <f t="shared" si="132"/>
        <v>0.28799999999999998</v>
      </c>
      <c r="AB1020" s="77" t="s">
        <v>70</v>
      </c>
      <c r="AC1020" s="78">
        <v>44712</v>
      </c>
      <c r="AD1020" s="77"/>
      <c r="AE1020" s="77" t="s">
        <v>4447</v>
      </c>
      <c r="AF1020" s="77" t="str">
        <f t="shared" si="133"/>
        <v>CADP220506_7</v>
      </c>
      <c r="AG1020" s="77">
        <f t="shared" si="134"/>
        <v>600</v>
      </c>
      <c r="AH1020" s="77">
        <f t="shared" si="135"/>
        <v>20</v>
      </c>
      <c r="AI1020" s="89">
        <f t="shared" si="136"/>
        <v>0.28799999999999998</v>
      </c>
      <c r="AJ1020" s="77" t="s">
        <v>2143</v>
      </c>
      <c r="AK1020" s="77" t="s">
        <v>4707</v>
      </c>
      <c r="AL1020" s="78">
        <v>44700</v>
      </c>
      <c r="AM1020" s="78">
        <v>44700</v>
      </c>
      <c r="AN1020" s="78">
        <v>44705</v>
      </c>
      <c r="AO1020" s="78">
        <v>44705</v>
      </c>
      <c r="AP1020" s="78">
        <v>44705</v>
      </c>
      <c r="AQ1020" s="77" t="s">
        <v>89</v>
      </c>
      <c r="AR1020" s="77"/>
      <c r="AS1020" s="77" t="s">
        <v>4707</v>
      </c>
      <c r="AT1020" s="78"/>
      <c r="AU1020" s="78"/>
      <c r="AV1020" s="78"/>
      <c r="AW1020" s="142" t="s">
        <v>1198</v>
      </c>
      <c r="AX1020" s="77" t="s">
        <v>116</v>
      </c>
      <c r="AY1020" s="576">
        <v>8047.5</v>
      </c>
      <c r="AZ1020" s="576"/>
      <c r="BA1020" s="576"/>
      <c r="BB1020" s="576"/>
      <c r="BC1020" s="576"/>
      <c r="BD1020" s="576"/>
      <c r="BE1020" s="77">
        <f t="shared" si="137"/>
        <v>22</v>
      </c>
      <c r="BF1020" s="77">
        <f t="shared" si="130"/>
        <v>5</v>
      </c>
      <c r="BG1020" s="77">
        <f t="shared" si="131"/>
        <v>2022</v>
      </c>
      <c r="BH1020" s="77"/>
    </row>
    <row r="1021" spans="1:60">
      <c r="A1021" s="77" t="s">
        <v>55</v>
      </c>
      <c r="B1021" s="77" t="s">
        <v>1264</v>
      </c>
      <c r="C1021" s="77" t="s">
        <v>4708</v>
      </c>
      <c r="D1021" s="78">
        <v>44687</v>
      </c>
      <c r="E1021" s="77" t="s">
        <v>4631</v>
      </c>
      <c r="F1021" s="77" t="s">
        <v>2135</v>
      </c>
      <c r="G1021" s="77" t="s">
        <v>2147</v>
      </c>
      <c r="H1021" s="77" t="s">
        <v>2148</v>
      </c>
      <c r="I1021" s="77" t="s">
        <v>531</v>
      </c>
      <c r="J1021" s="77" t="s">
        <v>110</v>
      </c>
      <c r="K1021" s="77">
        <v>91761</v>
      </c>
      <c r="L1021" s="77" t="s">
        <v>503</v>
      </c>
      <c r="M1021" s="77" t="s">
        <v>686</v>
      </c>
      <c r="N1021" s="77" t="s">
        <v>687</v>
      </c>
      <c r="O1021" s="77" t="s">
        <v>85</v>
      </c>
      <c r="P1021" s="309" t="s">
        <v>688</v>
      </c>
      <c r="Q1021" s="77" t="s">
        <v>1267</v>
      </c>
      <c r="R1021" s="77" t="s">
        <v>506</v>
      </c>
      <c r="S1021" s="77" t="s">
        <v>4632</v>
      </c>
      <c r="T1021" s="77" t="s">
        <v>4633</v>
      </c>
      <c r="U1021" s="77">
        <v>12005832</v>
      </c>
      <c r="V1021" s="77">
        <v>0</v>
      </c>
      <c r="W1021" s="77" t="s">
        <v>4634</v>
      </c>
      <c r="X1021" s="77">
        <v>480</v>
      </c>
      <c r="Y1021" s="77">
        <v>600</v>
      </c>
      <c r="Z1021" s="77">
        <v>20</v>
      </c>
      <c r="AA1021" s="89">
        <f t="shared" si="132"/>
        <v>0.28799999999999998</v>
      </c>
      <c r="AB1021" s="77" t="s">
        <v>70</v>
      </c>
      <c r="AC1021" s="78">
        <v>44712</v>
      </c>
      <c r="AD1021" s="77"/>
      <c r="AE1021" s="77" t="s">
        <v>4447</v>
      </c>
      <c r="AF1021" s="77" t="str">
        <f t="shared" si="133"/>
        <v>CADP220506_8</v>
      </c>
      <c r="AG1021" s="77">
        <f t="shared" si="134"/>
        <v>600</v>
      </c>
      <c r="AH1021" s="77">
        <f t="shared" si="135"/>
        <v>20</v>
      </c>
      <c r="AI1021" s="89">
        <f t="shared" si="136"/>
        <v>0.28799999999999998</v>
      </c>
      <c r="AJ1021" s="77" t="s">
        <v>2143</v>
      </c>
      <c r="AK1021" s="77" t="s">
        <v>4709</v>
      </c>
      <c r="AL1021" s="78">
        <v>44701</v>
      </c>
      <c r="AM1021" s="78">
        <v>44701</v>
      </c>
      <c r="AN1021" s="78">
        <v>44705</v>
      </c>
      <c r="AO1021" s="78">
        <v>44706</v>
      </c>
      <c r="AP1021" s="78">
        <v>44706</v>
      </c>
      <c r="AQ1021" s="77" t="s">
        <v>89</v>
      </c>
      <c r="AR1021" s="77"/>
      <c r="AS1021" s="77" t="s">
        <v>4709</v>
      </c>
      <c r="AT1021" s="78"/>
      <c r="AU1021" s="78"/>
      <c r="AV1021" s="78"/>
      <c r="AW1021" s="142" t="s">
        <v>1198</v>
      </c>
      <c r="AX1021" s="77" t="s">
        <v>116</v>
      </c>
      <c r="AY1021" s="576">
        <v>8047.5</v>
      </c>
      <c r="AZ1021" s="576"/>
      <c r="BA1021" s="576"/>
      <c r="BB1021" s="576"/>
      <c r="BC1021" s="576"/>
      <c r="BD1021" s="576"/>
      <c r="BE1021" s="77">
        <f t="shared" si="137"/>
        <v>22</v>
      </c>
      <c r="BF1021" s="77">
        <f t="shared" si="130"/>
        <v>5</v>
      </c>
      <c r="BG1021" s="77">
        <f t="shared" si="131"/>
        <v>2022</v>
      </c>
      <c r="BH1021" s="77"/>
    </row>
    <row r="1022" spans="1:60">
      <c r="A1022" s="77" t="s">
        <v>428</v>
      </c>
      <c r="B1022" s="77" t="s">
        <v>230</v>
      </c>
      <c r="C1022" s="77" t="s">
        <v>4710</v>
      </c>
      <c r="D1022" s="78">
        <v>44697</v>
      </c>
      <c r="E1022" s="77" t="s">
        <v>4711</v>
      </c>
      <c r="F1022" s="77" t="s">
        <v>2135</v>
      </c>
      <c r="G1022" s="77" t="s">
        <v>2147</v>
      </c>
      <c r="H1022" s="77" t="s">
        <v>2148</v>
      </c>
      <c r="I1022" s="77" t="s">
        <v>531</v>
      </c>
      <c r="J1022" s="77" t="s">
        <v>110</v>
      </c>
      <c r="K1022" s="77">
        <v>91761</v>
      </c>
      <c r="L1022" s="77" t="s">
        <v>2719</v>
      </c>
      <c r="M1022" s="77" t="s">
        <v>3977</v>
      </c>
      <c r="N1022" s="77" t="s">
        <v>2004</v>
      </c>
      <c r="O1022" s="77" t="s">
        <v>445</v>
      </c>
      <c r="P1022" s="77">
        <v>77494</v>
      </c>
      <c r="Q1022" s="77" t="s">
        <v>1267</v>
      </c>
      <c r="R1022" s="77" t="s">
        <v>4457</v>
      </c>
      <c r="S1022" s="77" t="s">
        <v>4654</v>
      </c>
      <c r="T1022" s="77" t="s">
        <v>4458</v>
      </c>
      <c r="U1022" s="77">
        <v>30390456</v>
      </c>
      <c r="V1022" s="77">
        <v>14.75</v>
      </c>
      <c r="W1022" s="77" t="s">
        <v>163</v>
      </c>
      <c r="X1022" s="77">
        <v>400</v>
      </c>
      <c r="Y1022" s="77">
        <v>768</v>
      </c>
      <c r="Z1022" s="77">
        <v>24</v>
      </c>
      <c r="AA1022" s="89">
        <f t="shared" si="132"/>
        <v>0.30719999999999997</v>
      </c>
      <c r="AB1022" s="142" t="s">
        <v>88</v>
      </c>
      <c r="AC1022" s="78">
        <v>44712</v>
      </c>
      <c r="AD1022" s="77"/>
      <c r="AE1022" s="77"/>
      <c r="AF1022" s="77" t="str">
        <f t="shared" si="133"/>
        <v>CADP220516_22</v>
      </c>
      <c r="AG1022" s="77">
        <f t="shared" si="134"/>
        <v>768</v>
      </c>
      <c r="AH1022" s="77">
        <f t="shared" si="135"/>
        <v>24</v>
      </c>
      <c r="AI1022" s="89">
        <f t="shared" si="136"/>
        <v>0.30719999999999997</v>
      </c>
      <c r="AJ1022" s="77" t="s">
        <v>2143</v>
      </c>
      <c r="AK1022" s="77" t="s">
        <v>4712</v>
      </c>
      <c r="AL1022" s="78">
        <v>44701</v>
      </c>
      <c r="AM1022" s="78">
        <v>44701</v>
      </c>
      <c r="AN1022" s="78">
        <v>44705</v>
      </c>
      <c r="AO1022" s="78">
        <v>44706</v>
      </c>
      <c r="AP1022" s="78">
        <v>44706</v>
      </c>
      <c r="AQ1022" s="77" t="s">
        <v>89</v>
      </c>
      <c r="AR1022" s="77"/>
      <c r="AS1022" s="77" t="s">
        <v>4712</v>
      </c>
      <c r="AT1022" s="78"/>
      <c r="AU1022" s="78"/>
      <c r="AV1022" s="78"/>
      <c r="AW1022" s="142" t="s">
        <v>1198</v>
      </c>
      <c r="AX1022" s="77" t="s">
        <v>116</v>
      </c>
      <c r="AY1022" s="576">
        <v>4162.5</v>
      </c>
      <c r="AZ1022" s="576"/>
      <c r="BA1022" s="576"/>
      <c r="BB1022" s="576"/>
      <c r="BC1022" s="576"/>
      <c r="BD1022" s="576"/>
      <c r="BE1022" s="77">
        <f t="shared" si="137"/>
        <v>22</v>
      </c>
      <c r="BF1022" s="77">
        <f t="shared" si="130"/>
        <v>5</v>
      </c>
      <c r="BG1022" s="77">
        <f t="shared" si="131"/>
        <v>2022</v>
      </c>
      <c r="BH1022" s="89"/>
    </row>
    <row r="1023" spans="1:60">
      <c r="A1023" s="77" t="s">
        <v>428</v>
      </c>
      <c r="B1023" s="77" t="s">
        <v>230</v>
      </c>
      <c r="C1023" s="77" t="s">
        <v>4713</v>
      </c>
      <c r="D1023" s="78">
        <v>44697</v>
      </c>
      <c r="E1023" s="77" t="s">
        <v>4653</v>
      </c>
      <c r="F1023" s="77" t="s">
        <v>2135</v>
      </c>
      <c r="G1023" s="77" t="s">
        <v>2147</v>
      </c>
      <c r="H1023" s="77" t="s">
        <v>2148</v>
      </c>
      <c r="I1023" s="77" t="s">
        <v>531</v>
      </c>
      <c r="J1023" s="77" t="s">
        <v>110</v>
      </c>
      <c r="K1023" s="77">
        <v>91761</v>
      </c>
      <c r="L1023" s="77" t="s">
        <v>2719</v>
      </c>
      <c r="M1023" s="77" t="s">
        <v>3977</v>
      </c>
      <c r="N1023" s="77" t="s">
        <v>2004</v>
      </c>
      <c r="O1023" s="77" t="s">
        <v>445</v>
      </c>
      <c r="P1023" s="77">
        <v>77494</v>
      </c>
      <c r="Q1023" s="77" t="s">
        <v>1267</v>
      </c>
      <c r="R1023" s="77" t="s">
        <v>4457</v>
      </c>
      <c r="S1023" s="77" t="s">
        <v>4654</v>
      </c>
      <c r="T1023" s="77" t="s">
        <v>4458</v>
      </c>
      <c r="U1023" s="77">
        <v>30390456</v>
      </c>
      <c r="V1023" s="77">
        <v>14.75</v>
      </c>
      <c r="W1023" s="77" t="s">
        <v>163</v>
      </c>
      <c r="X1023" s="77">
        <v>400</v>
      </c>
      <c r="Y1023" s="77">
        <v>768</v>
      </c>
      <c r="Z1023" s="77">
        <v>24</v>
      </c>
      <c r="AA1023" s="89">
        <f t="shared" si="132"/>
        <v>0.30719999999999997</v>
      </c>
      <c r="AB1023" s="142" t="s">
        <v>88</v>
      </c>
      <c r="AC1023" s="78">
        <v>44712</v>
      </c>
      <c r="AD1023" s="77"/>
      <c r="AE1023" s="77"/>
      <c r="AF1023" s="77" t="str">
        <f t="shared" si="133"/>
        <v>CADP220516_24</v>
      </c>
      <c r="AG1023" s="77">
        <f t="shared" si="134"/>
        <v>768</v>
      </c>
      <c r="AH1023" s="77">
        <f t="shared" si="135"/>
        <v>24</v>
      </c>
      <c r="AI1023" s="89">
        <f t="shared" si="136"/>
        <v>0.30719999999999997</v>
      </c>
      <c r="AJ1023" s="77" t="s">
        <v>2143</v>
      </c>
      <c r="AK1023" s="77" t="s">
        <v>4714</v>
      </c>
      <c r="AL1023" s="78">
        <v>44701</v>
      </c>
      <c r="AM1023" s="78">
        <v>44701</v>
      </c>
      <c r="AN1023" s="78">
        <v>44705</v>
      </c>
      <c r="AO1023" s="78">
        <v>44705</v>
      </c>
      <c r="AP1023" s="78">
        <v>44705</v>
      </c>
      <c r="AQ1023" s="77" t="s">
        <v>89</v>
      </c>
      <c r="AR1023" s="77"/>
      <c r="AS1023" s="77" t="s">
        <v>4714</v>
      </c>
      <c r="AT1023" s="78"/>
      <c r="AU1023" s="78"/>
      <c r="AV1023" s="78"/>
      <c r="AW1023" s="142" t="s">
        <v>1198</v>
      </c>
      <c r="AX1023" s="77" t="s">
        <v>116</v>
      </c>
      <c r="AY1023" s="576">
        <v>4162.5</v>
      </c>
      <c r="AZ1023" s="576"/>
      <c r="BA1023" s="576"/>
      <c r="BB1023" s="576"/>
      <c r="BC1023" s="576"/>
      <c r="BD1023" s="576"/>
      <c r="BE1023" s="77">
        <f t="shared" si="137"/>
        <v>22</v>
      </c>
      <c r="BF1023" s="77">
        <f t="shared" si="130"/>
        <v>5</v>
      </c>
      <c r="BG1023" s="77">
        <f t="shared" si="131"/>
        <v>2022</v>
      </c>
      <c r="BH1023" s="77"/>
    </row>
    <row r="1024" spans="1:60">
      <c r="A1024" s="77" t="s">
        <v>428</v>
      </c>
      <c r="B1024" s="77" t="s">
        <v>56</v>
      </c>
      <c r="C1024" s="77" t="s">
        <v>4715</v>
      </c>
      <c r="D1024" s="78">
        <v>44685</v>
      </c>
      <c r="E1024" s="77">
        <v>114446</v>
      </c>
      <c r="F1024" s="77" t="s">
        <v>2135</v>
      </c>
      <c r="G1024" s="77" t="s">
        <v>2147</v>
      </c>
      <c r="H1024" s="77" t="s">
        <v>2148</v>
      </c>
      <c r="I1024" s="77" t="s">
        <v>531</v>
      </c>
      <c r="J1024" s="77" t="s">
        <v>110</v>
      </c>
      <c r="K1024" s="77">
        <v>91761</v>
      </c>
      <c r="L1024" s="77" t="s">
        <v>2159</v>
      </c>
      <c r="M1024" s="142" t="s">
        <v>3827</v>
      </c>
      <c r="N1024" s="77" t="s">
        <v>3828</v>
      </c>
      <c r="O1024" s="77" t="s">
        <v>110</v>
      </c>
      <c r="P1024" s="77">
        <v>91730</v>
      </c>
      <c r="Q1024" s="77" t="s">
        <v>1267</v>
      </c>
      <c r="R1024" s="77"/>
      <c r="S1024" s="77"/>
      <c r="T1024" s="77" t="s">
        <v>3804</v>
      </c>
      <c r="U1024" s="77">
        <v>30385558</v>
      </c>
      <c r="V1024" s="77">
        <v>14.75</v>
      </c>
      <c r="W1024" s="77" t="s">
        <v>4716</v>
      </c>
      <c r="X1024" s="77">
        <v>410</v>
      </c>
      <c r="Y1024" s="77">
        <v>768</v>
      </c>
      <c r="Z1024" s="77">
        <v>24</v>
      </c>
      <c r="AA1024" s="89">
        <f t="shared" si="132"/>
        <v>0.31487999999999999</v>
      </c>
      <c r="AB1024" s="77" t="s">
        <v>70</v>
      </c>
      <c r="AC1024" s="78">
        <v>44712</v>
      </c>
      <c r="AD1024" s="77"/>
      <c r="AE1024" s="77" t="s">
        <v>2142</v>
      </c>
      <c r="AF1024" s="77" t="str">
        <f t="shared" si="133"/>
        <v>CA4446050401T</v>
      </c>
      <c r="AG1024" s="77">
        <f t="shared" si="134"/>
        <v>768</v>
      </c>
      <c r="AH1024" s="77">
        <f t="shared" si="135"/>
        <v>24</v>
      </c>
      <c r="AI1024" s="89">
        <f t="shared" si="136"/>
        <v>0.31487999999999999</v>
      </c>
      <c r="AJ1024" s="77" t="s">
        <v>2143</v>
      </c>
      <c r="AK1024" s="77" t="s">
        <v>4715</v>
      </c>
      <c r="AL1024" s="573">
        <v>44705</v>
      </c>
      <c r="AM1024" s="573">
        <v>44705</v>
      </c>
      <c r="AN1024" s="573">
        <v>44705</v>
      </c>
      <c r="AO1024" s="78">
        <v>44705</v>
      </c>
      <c r="AP1024" s="78">
        <v>44705</v>
      </c>
      <c r="AQ1024" s="77" t="s">
        <v>89</v>
      </c>
      <c r="AR1024" s="77"/>
      <c r="AS1024" s="77" t="s">
        <v>4715</v>
      </c>
      <c r="AT1024" s="78"/>
      <c r="AU1024" s="78"/>
      <c r="AV1024" s="78"/>
      <c r="AW1024" s="77" t="s">
        <v>1198</v>
      </c>
      <c r="AX1024" s="77" t="s">
        <v>116</v>
      </c>
      <c r="AY1024" s="576">
        <v>624</v>
      </c>
      <c r="AZ1024" s="576"/>
      <c r="BA1024" s="576"/>
      <c r="BB1024" s="576"/>
      <c r="BC1024" s="576"/>
      <c r="BD1024" s="576"/>
      <c r="BE1024" s="77">
        <f t="shared" si="137"/>
        <v>22</v>
      </c>
      <c r="BF1024" s="77">
        <f t="shared" si="130"/>
        <v>5</v>
      </c>
      <c r="BG1024" s="77">
        <f t="shared" si="131"/>
        <v>2022</v>
      </c>
      <c r="BH1024" s="89"/>
    </row>
    <row r="1025" spans="1:60">
      <c r="A1025" s="77" t="s">
        <v>428</v>
      </c>
      <c r="B1025" s="77" t="s">
        <v>56</v>
      </c>
      <c r="C1025" s="77" t="s">
        <v>4717</v>
      </c>
      <c r="D1025" s="78">
        <v>44685</v>
      </c>
      <c r="E1025" s="77">
        <v>114446</v>
      </c>
      <c r="F1025" s="77" t="s">
        <v>2135</v>
      </c>
      <c r="G1025" s="77" t="s">
        <v>2147</v>
      </c>
      <c r="H1025" s="77" t="s">
        <v>2148</v>
      </c>
      <c r="I1025" s="77" t="s">
        <v>531</v>
      </c>
      <c r="J1025" s="77" t="s">
        <v>110</v>
      </c>
      <c r="K1025" s="77">
        <v>91761</v>
      </c>
      <c r="L1025" s="77" t="s">
        <v>2159</v>
      </c>
      <c r="M1025" s="142" t="s">
        <v>3827</v>
      </c>
      <c r="N1025" s="77" t="s">
        <v>3828</v>
      </c>
      <c r="O1025" s="77" t="s">
        <v>110</v>
      </c>
      <c r="P1025" s="77">
        <v>91730</v>
      </c>
      <c r="Q1025" s="77" t="s">
        <v>1267</v>
      </c>
      <c r="R1025" s="77"/>
      <c r="S1025" s="77"/>
      <c r="T1025" s="77" t="s">
        <v>3804</v>
      </c>
      <c r="U1025" s="77">
        <v>30385558</v>
      </c>
      <c r="V1025" s="77">
        <v>14.75</v>
      </c>
      <c r="W1025" s="77" t="s">
        <v>4716</v>
      </c>
      <c r="X1025" s="77">
        <v>410</v>
      </c>
      <c r="Y1025" s="77">
        <v>768</v>
      </c>
      <c r="Z1025" s="77">
        <v>24</v>
      </c>
      <c r="AA1025" s="89">
        <f t="shared" si="132"/>
        <v>0.31487999999999999</v>
      </c>
      <c r="AB1025" s="77" t="s">
        <v>70</v>
      </c>
      <c r="AC1025" s="78">
        <v>44712</v>
      </c>
      <c r="AD1025" s="77"/>
      <c r="AE1025" s="77" t="s">
        <v>2142</v>
      </c>
      <c r="AF1025" s="77" t="str">
        <f t="shared" si="133"/>
        <v>CA4446050402T</v>
      </c>
      <c r="AG1025" s="77">
        <f t="shared" si="134"/>
        <v>768</v>
      </c>
      <c r="AH1025" s="77">
        <f t="shared" si="135"/>
        <v>24</v>
      </c>
      <c r="AI1025" s="89">
        <f t="shared" si="136"/>
        <v>0.31487999999999999</v>
      </c>
      <c r="AJ1025" s="77" t="s">
        <v>2143</v>
      </c>
      <c r="AK1025" s="77" t="s">
        <v>4717</v>
      </c>
      <c r="AL1025" s="573">
        <v>44705</v>
      </c>
      <c r="AM1025" s="573">
        <v>44705</v>
      </c>
      <c r="AN1025" s="573">
        <v>44705</v>
      </c>
      <c r="AO1025" s="78">
        <v>44705</v>
      </c>
      <c r="AP1025" s="78">
        <v>44705</v>
      </c>
      <c r="AQ1025" s="77" t="s">
        <v>89</v>
      </c>
      <c r="AR1025" s="77"/>
      <c r="AS1025" s="77" t="s">
        <v>4717</v>
      </c>
      <c r="AT1025" s="78"/>
      <c r="AU1025" s="78"/>
      <c r="AV1025" s="78"/>
      <c r="AW1025" s="77" t="s">
        <v>1198</v>
      </c>
      <c r="AX1025" s="77" t="s">
        <v>116</v>
      </c>
      <c r="AY1025" s="576">
        <v>624</v>
      </c>
      <c r="AZ1025" s="576"/>
      <c r="BA1025" s="576"/>
      <c r="BB1025" s="576"/>
      <c r="BC1025" s="576"/>
      <c r="BD1025" s="576"/>
      <c r="BE1025" s="77">
        <f t="shared" si="137"/>
        <v>22</v>
      </c>
      <c r="BF1025" s="77">
        <f t="shared" si="130"/>
        <v>5</v>
      </c>
      <c r="BG1025" s="77">
        <f t="shared" si="131"/>
        <v>2022</v>
      </c>
      <c r="BH1025" s="89"/>
    </row>
    <row r="1026" spans="1:60">
      <c r="A1026" s="77" t="s">
        <v>428</v>
      </c>
      <c r="B1026" s="77" t="s">
        <v>56</v>
      </c>
      <c r="C1026" s="77" t="s">
        <v>4718</v>
      </c>
      <c r="D1026" s="78">
        <v>44685</v>
      </c>
      <c r="E1026" s="77">
        <v>114446</v>
      </c>
      <c r="F1026" s="77" t="s">
        <v>2135</v>
      </c>
      <c r="G1026" s="77" t="s">
        <v>2147</v>
      </c>
      <c r="H1026" s="77" t="s">
        <v>2148</v>
      </c>
      <c r="I1026" s="77" t="s">
        <v>531</v>
      </c>
      <c r="J1026" s="77" t="s">
        <v>110</v>
      </c>
      <c r="K1026" s="77">
        <v>91761</v>
      </c>
      <c r="L1026" s="77" t="s">
        <v>2159</v>
      </c>
      <c r="M1026" s="142" t="s">
        <v>3827</v>
      </c>
      <c r="N1026" s="77" t="s">
        <v>3828</v>
      </c>
      <c r="O1026" s="77" t="s">
        <v>110</v>
      </c>
      <c r="P1026" s="77">
        <v>91730</v>
      </c>
      <c r="Q1026" s="77" t="s">
        <v>1267</v>
      </c>
      <c r="R1026" s="77"/>
      <c r="S1026" s="77"/>
      <c r="T1026" s="77" t="s">
        <v>3804</v>
      </c>
      <c r="U1026" s="77">
        <v>30385558</v>
      </c>
      <c r="V1026" s="77">
        <v>14.75</v>
      </c>
      <c r="W1026" s="77" t="s">
        <v>4716</v>
      </c>
      <c r="X1026" s="77">
        <v>410</v>
      </c>
      <c r="Y1026" s="77">
        <v>768</v>
      </c>
      <c r="Z1026" s="77">
        <v>24</v>
      </c>
      <c r="AA1026" s="89">
        <f t="shared" si="132"/>
        <v>0.31487999999999999</v>
      </c>
      <c r="AB1026" s="77" t="s">
        <v>70</v>
      </c>
      <c r="AC1026" s="78">
        <v>44712</v>
      </c>
      <c r="AD1026" s="77"/>
      <c r="AE1026" s="77" t="s">
        <v>2142</v>
      </c>
      <c r="AF1026" s="77" t="str">
        <f t="shared" si="133"/>
        <v>CA4446050403T</v>
      </c>
      <c r="AG1026" s="77">
        <f t="shared" si="134"/>
        <v>768</v>
      </c>
      <c r="AH1026" s="77">
        <f t="shared" si="135"/>
        <v>24</v>
      </c>
      <c r="AI1026" s="89">
        <f t="shared" si="136"/>
        <v>0.31487999999999999</v>
      </c>
      <c r="AJ1026" s="77" t="s">
        <v>2143</v>
      </c>
      <c r="AK1026" s="77" t="s">
        <v>4718</v>
      </c>
      <c r="AL1026" s="573">
        <v>44705</v>
      </c>
      <c r="AM1026" s="573">
        <v>44705</v>
      </c>
      <c r="AN1026" s="573">
        <v>44705</v>
      </c>
      <c r="AO1026" s="78">
        <v>44705</v>
      </c>
      <c r="AP1026" s="78">
        <v>44705</v>
      </c>
      <c r="AQ1026" s="77" t="s">
        <v>89</v>
      </c>
      <c r="AR1026" s="77"/>
      <c r="AS1026" s="77" t="s">
        <v>4718</v>
      </c>
      <c r="AT1026" s="78"/>
      <c r="AU1026" s="78"/>
      <c r="AV1026" s="78"/>
      <c r="AW1026" s="77" t="s">
        <v>1198</v>
      </c>
      <c r="AX1026" s="77" t="s">
        <v>116</v>
      </c>
      <c r="AY1026" s="576">
        <v>624</v>
      </c>
      <c r="AZ1026" s="576"/>
      <c r="BA1026" s="576"/>
      <c r="BB1026" s="576"/>
      <c r="BC1026" s="576"/>
      <c r="BD1026" s="576"/>
      <c r="BE1026" s="77">
        <f t="shared" si="137"/>
        <v>22</v>
      </c>
      <c r="BF1026" s="77">
        <f t="shared" si="130"/>
        <v>5</v>
      </c>
      <c r="BG1026" s="77">
        <f t="shared" si="131"/>
        <v>2022</v>
      </c>
      <c r="BH1026" s="89"/>
    </row>
    <row r="1027" spans="1:60">
      <c r="A1027" s="77" t="s">
        <v>55</v>
      </c>
      <c r="B1027" s="77" t="s">
        <v>56</v>
      </c>
      <c r="C1027" s="77" t="s">
        <v>4719</v>
      </c>
      <c r="D1027" s="78">
        <v>44698</v>
      </c>
      <c r="E1027" s="77" t="s">
        <v>502</v>
      </c>
      <c r="F1027" s="77" t="s">
        <v>2135</v>
      </c>
      <c r="G1027" s="77" t="s">
        <v>2147</v>
      </c>
      <c r="H1027" s="77" t="s">
        <v>2148</v>
      </c>
      <c r="I1027" s="77" t="s">
        <v>531</v>
      </c>
      <c r="J1027" s="77" t="s">
        <v>110</v>
      </c>
      <c r="K1027" s="77">
        <v>91761</v>
      </c>
      <c r="L1027" s="77" t="s">
        <v>503</v>
      </c>
      <c r="M1027" s="142" t="s">
        <v>3888</v>
      </c>
      <c r="N1027" s="77" t="s">
        <v>505</v>
      </c>
      <c r="O1027" s="77" t="s">
        <v>361</v>
      </c>
      <c r="P1027" s="77">
        <v>89431</v>
      </c>
      <c r="Q1027" s="77" t="s">
        <v>1267</v>
      </c>
      <c r="R1027" s="77" t="s">
        <v>3889</v>
      </c>
      <c r="S1027" s="77" t="s">
        <v>507</v>
      </c>
      <c r="T1027" s="77" t="s">
        <v>3890</v>
      </c>
      <c r="U1027" s="142">
        <v>12005833</v>
      </c>
      <c r="V1027" s="142">
        <v>0</v>
      </c>
      <c r="W1027" s="77" t="s">
        <v>509</v>
      </c>
      <c r="X1027" s="77">
        <v>475</v>
      </c>
      <c r="Y1027" s="77">
        <v>600</v>
      </c>
      <c r="Z1027" s="77">
        <v>20</v>
      </c>
      <c r="AA1027" s="89">
        <f t="shared" si="132"/>
        <v>0.28499999999999998</v>
      </c>
      <c r="AB1027" s="77" t="s">
        <v>70</v>
      </c>
      <c r="AC1027" s="78">
        <v>44712</v>
      </c>
      <c r="AD1027" s="77"/>
      <c r="AE1027" s="77"/>
      <c r="AF1027" s="77" t="str">
        <f t="shared" si="133"/>
        <v>CADP220517_01</v>
      </c>
      <c r="AG1027" s="77">
        <f t="shared" si="134"/>
        <v>600</v>
      </c>
      <c r="AH1027" s="77">
        <f t="shared" si="135"/>
        <v>20</v>
      </c>
      <c r="AI1027" s="89">
        <f t="shared" si="136"/>
        <v>0.28499999999999998</v>
      </c>
      <c r="AJ1027" s="77" t="s">
        <v>2143</v>
      </c>
      <c r="AK1027" s="77" t="s">
        <v>4720</v>
      </c>
      <c r="AL1027" s="78">
        <v>44704</v>
      </c>
      <c r="AM1027" s="78">
        <v>44704</v>
      </c>
      <c r="AN1027" s="78">
        <v>44705</v>
      </c>
      <c r="AO1027" s="78">
        <v>44705</v>
      </c>
      <c r="AP1027" s="78">
        <v>44705</v>
      </c>
      <c r="AQ1027" s="77" t="s">
        <v>89</v>
      </c>
      <c r="AR1027" s="142"/>
      <c r="AS1027" s="77" t="s">
        <v>4720</v>
      </c>
      <c r="AT1027" s="78"/>
      <c r="AU1027" s="78"/>
      <c r="AV1027" s="78"/>
      <c r="AW1027" s="142" t="s">
        <v>1198</v>
      </c>
      <c r="AX1027" s="77" t="s">
        <v>116</v>
      </c>
      <c r="AY1027" s="576">
        <v>2632</v>
      </c>
      <c r="AZ1027" s="576"/>
      <c r="BA1027" s="576"/>
      <c r="BB1027" s="576"/>
      <c r="BC1027" s="576"/>
      <c r="BD1027" s="576"/>
      <c r="BE1027" s="77">
        <f t="shared" si="137"/>
        <v>22</v>
      </c>
      <c r="BF1027" s="77">
        <f t="shared" si="130"/>
        <v>5</v>
      </c>
      <c r="BG1027" s="77">
        <f t="shared" si="131"/>
        <v>2022</v>
      </c>
      <c r="BH1027" s="77"/>
    </row>
    <row r="1028" spans="1:60">
      <c r="A1028" s="77" t="s">
        <v>55</v>
      </c>
      <c r="B1028" s="77" t="s">
        <v>56</v>
      </c>
      <c r="C1028" s="77" t="s">
        <v>4721</v>
      </c>
      <c r="D1028" s="78">
        <v>44698</v>
      </c>
      <c r="E1028" s="77" t="s">
        <v>502</v>
      </c>
      <c r="F1028" s="77" t="s">
        <v>2135</v>
      </c>
      <c r="G1028" s="77" t="s">
        <v>2147</v>
      </c>
      <c r="H1028" s="77" t="s">
        <v>2148</v>
      </c>
      <c r="I1028" s="77" t="s">
        <v>531</v>
      </c>
      <c r="J1028" s="77" t="s">
        <v>110</v>
      </c>
      <c r="K1028" s="77">
        <v>91761</v>
      </c>
      <c r="L1028" s="77" t="s">
        <v>503</v>
      </c>
      <c r="M1028" s="142" t="s">
        <v>3888</v>
      </c>
      <c r="N1028" s="77" t="s">
        <v>505</v>
      </c>
      <c r="O1028" s="77" t="s">
        <v>361</v>
      </c>
      <c r="P1028" s="77">
        <v>89431</v>
      </c>
      <c r="Q1028" s="77" t="s">
        <v>1267</v>
      </c>
      <c r="R1028" s="77" t="s">
        <v>3889</v>
      </c>
      <c r="S1028" s="77" t="s">
        <v>507</v>
      </c>
      <c r="T1028" s="77" t="s">
        <v>3890</v>
      </c>
      <c r="U1028" s="142">
        <v>12005833</v>
      </c>
      <c r="V1028" s="142">
        <v>0</v>
      </c>
      <c r="W1028" s="77" t="s">
        <v>509</v>
      </c>
      <c r="X1028" s="77">
        <v>475</v>
      </c>
      <c r="Y1028" s="77">
        <v>600</v>
      </c>
      <c r="Z1028" s="77">
        <v>20</v>
      </c>
      <c r="AA1028" s="89">
        <f t="shared" si="132"/>
        <v>0.28499999999999998</v>
      </c>
      <c r="AB1028" s="77" t="s">
        <v>70</v>
      </c>
      <c r="AC1028" s="78">
        <v>44712</v>
      </c>
      <c r="AD1028" s="77"/>
      <c r="AE1028" s="77"/>
      <c r="AF1028" s="77" t="str">
        <f t="shared" si="133"/>
        <v>CADP220517_02</v>
      </c>
      <c r="AG1028" s="77">
        <f t="shared" si="134"/>
        <v>600</v>
      </c>
      <c r="AH1028" s="77">
        <f t="shared" si="135"/>
        <v>20</v>
      </c>
      <c r="AI1028" s="89">
        <f t="shared" si="136"/>
        <v>0.28499999999999998</v>
      </c>
      <c r="AJ1028" s="77" t="s">
        <v>2143</v>
      </c>
      <c r="AK1028" s="77" t="s">
        <v>4722</v>
      </c>
      <c r="AL1028" s="78">
        <v>44704</v>
      </c>
      <c r="AM1028" s="78">
        <v>44704</v>
      </c>
      <c r="AN1028" s="78">
        <v>44705</v>
      </c>
      <c r="AO1028" s="78">
        <v>44705</v>
      </c>
      <c r="AP1028" s="78">
        <v>44705</v>
      </c>
      <c r="AQ1028" s="77" t="s">
        <v>89</v>
      </c>
      <c r="AR1028" s="142"/>
      <c r="AS1028" s="77" t="s">
        <v>4722</v>
      </c>
      <c r="AT1028" s="78"/>
      <c r="AU1028" s="78"/>
      <c r="AV1028" s="78"/>
      <c r="AW1028" s="142" t="s">
        <v>1198</v>
      </c>
      <c r="AX1028" s="77" t="s">
        <v>116</v>
      </c>
      <c r="AY1028" s="576">
        <v>2632</v>
      </c>
      <c r="AZ1028" s="576"/>
      <c r="BA1028" s="576"/>
      <c r="BB1028" s="576"/>
      <c r="BC1028" s="576"/>
      <c r="BD1028" s="576"/>
      <c r="BE1028" s="77">
        <f t="shared" si="137"/>
        <v>22</v>
      </c>
      <c r="BF1028" s="77">
        <f t="shared" si="130"/>
        <v>5</v>
      </c>
      <c r="BG1028" s="77">
        <f t="shared" si="131"/>
        <v>2022</v>
      </c>
      <c r="BH1028" s="77"/>
    </row>
    <row r="1029" spans="1:60">
      <c r="A1029" s="77" t="s">
        <v>55</v>
      </c>
      <c r="B1029" s="77" t="s">
        <v>56</v>
      </c>
      <c r="C1029" s="77" t="s">
        <v>4723</v>
      </c>
      <c r="D1029" s="78">
        <v>44698</v>
      </c>
      <c r="E1029" s="77" t="s">
        <v>502</v>
      </c>
      <c r="F1029" s="77" t="s">
        <v>2135</v>
      </c>
      <c r="G1029" s="77" t="s">
        <v>2147</v>
      </c>
      <c r="H1029" s="77" t="s">
        <v>2148</v>
      </c>
      <c r="I1029" s="77" t="s">
        <v>531</v>
      </c>
      <c r="J1029" s="77" t="s">
        <v>110</v>
      </c>
      <c r="K1029" s="77">
        <v>91761</v>
      </c>
      <c r="L1029" s="77" t="s">
        <v>503</v>
      </c>
      <c r="M1029" s="142" t="s">
        <v>3888</v>
      </c>
      <c r="N1029" s="77" t="s">
        <v>505</v>
      </c>
      <c r="O1029" s="77" t="s">
        <v>361</v>
      </c>
      <c r="P1029" s="77">
        <v>89431</v>
      </c>
      <c r="Q1029" s="77" t="s">
        <v>1267</v>
      </c>
      <c r="R1029" s="77" t="s">
        <v>3889</v>
      </c>
      <c r="S1029" s="77" t="s">
        <v>507</v>
      </c>
      <c r="T1029" s="77" t="s">
        <v>3890</v>
      </c>
      <c r="U1029" s="142">
        <v>12005833</v>
      </c>
      <c r="V1029" s="142">
        <v>0</v>
      </c>
      <c r="W1029" s="77" t="s">
        <v>509</v>
      </c>
      <c r="X1029" s="77">
        <v>475</v>
      </c>
      <c r="Y1029" s="77">
        <v>600</v>
      </c>
      <c r="Z1029" s="77">
        <v>20</v>
      </c>
      <c r="AA1029" s="89">
        <f t="shared" si="132"/>
        <v>0.28499999999999998</v>
      </c>
      <c r="AB1029" s="77" t="s">
        <v>70</v>
      </c>
      <c r="AC1029" s="78">
        <v>44712</v>
      </c>
      <c r="AD1029" s="77"/>
      <c r="AE1029" s="77"/>
      <c r="AF1029" s="77" t="str">
        <f t="shared" si="133"/>
        <v>CADP220517_03</v>
      </c>
      <c r="AG1029" s="77">
        <f t="shared" si="134"/>
        <v>600</v>
      </c>
      <c r="AH1029" s="77">
        <f t="shared" si="135"/>
        <v>20</v>
      </c>
      <c r="AI1029" s="89">
        <f t="shared" si="136"/>
        <v>0.28499999999999998</v>
      </c>
      <c r="AJ1029" s="77" t="s">
        <v>2143</v>
      </c>
      <c r="AK1029" s="77" t="s">
        <v>4724</v>
      </c>
      <c r="AL1029" s="78">
        <v>44704</v>
      </c>
      <c r="AM1029" s="78">
        <v>44704</v>
      </c>
      <c r="AN1029" s="78">
        <v>44705</v>
      </c>
      <c r="AO1029" s="78">
        <v>44705</v>
      </c>
      <c r="AP1029" s="78">
        <v>44705</v>
      </c>
      <c r="AQ1029" s="77" t="s">
        <v>89</v>
      </c>
      <c r="AR1029" s="142"/>
      <c r="AS1029" s="77" t="s">
        <v>4724</v>
      </c>
      <c r="AT1029" s="78"/>
      <c r="AU1029" s="78"/>
      <c r="AV1029" s="78"/>
      <c r="AW1029" s="142" t="s">
        <v>1198</v>
      </c>
      <c r="AX1029" s="77" t="s">
        <v>116</v>
      </c>
      <c r="AY1029" s="576">
        <v>2632</v>
      </c>
      <c r="AZ1029" s="576"/>
      <c r="BA1029" s="576"/>
      <c r="BB1029" s="576"/>
      <c r="BC1029" s="576"/>
      <c r="BD1029" s="576"/>
      <c r="BE1029" s="77">
        <f t="shared" si="137"/>
        <v>22</v>
      </c>
      <c r="BF1029" s="77">
        <f t="shared" si="130"/>
        <v>5</v>
      </c>
      <c r="BG1029" s="77">
        <f t="shared" si="131"/>
        <v>2022</v>
      </c>
      <c r="BH1029" s="77"/>
    </row>
    <row r="1030" spans="1:60">
      <c r="A1030" s="77" t="s">
        <v>55</v>
      </c>
      <c r="B1030" s="77" t="s">
        <v>56</v>
      </c>
      <c r="C1030" s="77" t="s">
        <v>4725</v>
      </c>
      <c r="D1030" s="78">
        <v>44698</v>
      </c>
      <c r="E1030" s="77" t="s">
        <v>502</v>
      </c>
      <c r="F1030" s="77" t="s">
        <v>2135</v>
      </c>
      <c r="G1030" s="77" t="s">
        <v>2147</v>
      </c>
      <c r="H1030" s="77" t="s">
        <v>2148</v>
      </c>
      <c r="I1030" s="77" t="s">
        <v>531</v>
      </c>
      <c r="J1030" s="77" t="s">
        <v>110</v>
      </c>
      <c r="K1030" s="77">
        <v>91761</v>
      </c>
      <c r="L1030" s="77" t="s">
        <v>503</v>
      </c>
      <c r="M1030" s="142" t="s">
        <v>3888</v>
      </c>
      <c r="N1030" s="77" t="s">
        <v>505</v>
      </c>
      <c r="O1030" s="77" t="s">
        <v>361</v>
      </c>
      <c r="P1030" s="77">
        <v>89431</v>
      </c>
      <c r="Q1030" s="77" t="s">
        <v>1267</v>
      </c>
      <c r="R1030" s="77" t="s">
        <v>3889</v>
      </c>
      <c r="S1030" s="77" t="s">
        <v>507</v>
      </c>
      <c r="T1030" s="77" t="s">
        <v>3890</v>
      </c>
      <c r="U1030" s="142">
        <v>12005833</v>
      </c>
      <c r="V1030" s="142">
        <v>0</v>
      </c>
      <c r="W1030" s="77" t="s">
        <v>509</v>
      </c>
      <c r="X1030" s="77">
        <v>475</v>
      </c>
      <c r="Y1030" s="77">
        <v>600</v>
      </c>
      <c r="Z1030" s="77">
        <v>20</v>
      </c>
      <c r="AA1030" s="89">
        <f t="shared" si="132"/>
        <v>0.28499999999999998</v>
      </c>
      <c r="AB1030" s="77" t="s">
        <v>70</v>
      </c>
      <c r="AC1030" s="78">
        <v>44712</v>
      </c>
      <c r="AD1030" s="77"/>
      <c r="AE1030" s="77"/>
      <c r="AF1030" s="77" t="str">
        <f t="shared" si="133"/>
        <v>CADP220517_04</v>
      </c>
      <c r="AG1030" s="77">
        <f t="shared" si="134"/>
        <v>600</v>
      </c>
      <c r="AH1030" s="77">
        <f t="shared" si="135"/>
        <v>20</v>
      </c>
      <c r="AI1030" s="89">
        <f t="shared" si="136"/>
        <v>0.28499999999999998</v>
      </c>
      <c r="AJ1030" s="77" t="s">
        <v>2143</v>
      </c>
      <c r="AK1030" s="77" t="s">
        <v>4726</v>
      </c>
      <c r="AL1030" s="78">
        <v>44704</v>
      </c>
      <c r="AM1030" s="78">
        <v>44704</v>
      </c>
      <c r="AN1030" s="78">
        <v>44705</v>
      </c>
      <c r="AO1030" s="78">
        <v>44705</v>
      </c>
      <c r="AP1030" s="78">
        <v>44705</v>
      </c>
      <c r="AQ1030" s="77" t="s">
        <v>89</v>
      </c>
      <c r="AR1030" s="142"/>
      <c r="AS1030" s="77" t="s">
        <v>4726</v>
      </c>
      <c r="AT1030" s="78"/>
      <c r="AU1030" s="78"/>
      <c r="AV1030" s="78"/>
      <c r="AW1030" s="142" t="s">
        <v>1198</v>
      </c>
      <c r="AX1030" s="77" t="s">
        <v>116</v>
      </c>
      <c r="AY1030" s="576">
        <v>2632</v>
      </c>
      <c r="AZ1030" s="576"/>
      <c r="BA1030" s="576"/>
      <c r="BB1030" s="576"/>
      <c r="BC1030" s="576"/>
      <c r="BD1030" s="576"/>
      <c r="BE1030" s="77">
        <f t="shared" si="137"/>
        <v>22</v>
      </c>
      <c r="BF1030" s="77">
        <f t="shared" si="130"/>
        <v>5</v>
      </c>
      <c r="BG1030" s="77">
        <f t="shared" si="131"/>
        <v>2022</v>
      </c>
      <c r="BH1030" s="77"/>
    </row>
    <row r="1031" spans="1:60">
      <c r="A1031" s="77" t="s">
        <v>428</v>
      </c>
      <c r="B1031" s="77" t="s">
        <v>2132</v>
      </c>
      <c r="C1031" s="77" t="s">
        <v>4727</v>
      </c>
      <c r="D1031" s="78">
        <v>44699</v>
      </c>
      <c r="E1031" s="77" t="s">
        <v>4728</v>
      </c>
      <c r="F1031" s="77" t="s">
        <v>2135</v>
      </c>
      <c r="G1031" s="77" t="s">
        <v>2147</v>
      </c>
      <c r="H1031" s="77" t="s">
        <v>2148</v>
      </c>
      <c r="I1031" s="77" t="s">
        <v>531</v>
      </c>
      <c r="J1031" s="77" t="s">
        <v>110</v>
      </c>
      <c r="K1031" s="77">
        <v>91761</v>
      </c>
      <c r="L1031" s="77" t="s">
        <v>4729</v>
      </c>
      <c r="M1031" s="77" t="s">
        <v>4730</v>
      </c>
      <c r="N1031" s="77" t="s">
        <v>4731</v>
      </c>
      <c r="O1031" s="77" t="s">
        <v>110</v>
      </c>
      <c r="P1031" s="77">
        <v>94560</v>
      </c>
      <c r="Q1031" s="77" t="s">
        <v>1267</v>
      </c>
      <c r="R1031" s="77" t="s">
        <v>4732</v>
      </c>
      <c r="S1031" s="77" t="s">
        <v>4733</v>
      </c>
      <c r="T1031" s="77" t="s">
        <v>4734</v>
      </c>
      <c r="U1031" s="77">
        <v>30390456</v>
      </c>
      <c r="V1031" s="142">
        <v>14.75</v>
      </c>
      <c r="W1031" s="77" t="s">
        <v>163</v>
      </c>
      <c r="X1031" s="77">
        <v>400</v>
      </c>
      <c r="Y1031" s="77">
        <v>832</v>
      </c>
      <c r="Z1031" s="77">
        <v>26</v>
      </c>
      <c r="AA1031" s="89">
        <f t="shared" si="132"/>
        <v>0.33279999999999998</v>
      </c>
      <c r="AB1031" s="77" t="s">
        <v>88</v>
      </c>
      <c r="AC1031" s="78">
        <v>44712</v>
      </c>
      <c r="AD1031" s="77"/>
      <c r="AE1031" s="77"/>
      <c r="AF1031" s="77" t="str">
        <f t="shared" si="133"/>
        <v>CADP220518_01</v>
      </c>
      <c r="AG1031" s="77">
        <f t="shared" si="134"/>
        <v>832</v>
      </c>
      <c r="AH1031" s="77">
        <f t="shared" si="135"/>
        <v>26</v>
      </c>
      <c r="AI1031" s="89">
        <f t="shared" si="136"/>
        <v>0.33279999999999998</v>
      </c>
      <c r="AJ1031" s="77" t="s">
        <v>2143</v>
      </c>
      <c r="AK1031" s="77" t="s">
        <v>4735</v>
      </c>
      <c r="AL1031" s="78">
        <v>44704</v>
      </c>
      <c r="AM1031" s="78">
        <v>44704</v>
      </c>
      <c r="AN1031" s="78">
        <v>44705</v>
      </c>
      <c r="AO1031" s="78">
        <v>44705</v>
      </c>
      <c r="AP1031" s="78">
        <v>44705</v>
      </c>
      <c r="AQ1031" s="77" t="s">
        <v>89</v>
      </c>
      <c r="AR1031" s="77" t="s">
        <v>4736</v>
      </c>
      <c r="AS1031" s="77" t="s">
        <v>4735</v>
      </c>
      <c r="AT1031" s="78"/>
      <c r="AU1031" s="78"/>
      <c r="AV1031" s="78"/>
      <c r="AW1031" s="142" t="s">
        <v>1198</v>
      </c>
      <c r="AX1031" s="77" t="s">
        <v>116</v>
      </c>
      <c r="AY1031" s="576">
        <v>1937.6</v>
      </c>
      <c r="AZ1031" s="576"/>
      <c r="BA1031" s="576"/>
      <c r="BB1031" s="576"/>
      <c r="BC1031" s="576"/>
      <c r="BD1031" s="576"/>
      <c r="BE1031" s="77">
        <f t="shared" si="137"/>
        <v>22</v>
      </c>
      <c r="BF1031" s="77">
        <f t="shared" ref="BF1031:BF1094" si="138">MONTH(AL1031)</f>
        <v>5</v>
      </c>
      <c r="BG1031" s="77">
        <f t="shared" ref="BG1031:BG1094" si="139">YEAR(AL1031)</f>
        <v>2022</v>
      </c>
      <c r="BH1031" s="77"/>
    </row>
    <row r="1032" spans="1:60">
      <c r="A1032" s="77" t="s">
        <v>55</v>
      </c>
      <c r="B1032" s="77" t="s">
        <v>1264</v>
      </c>
      <c r="C1032" s="77" t="s">
        <v>4737</v>
      </c>
      <c r="D1032" s="78">
        <v>44687</v>
      </c>
      <c r="E1032" s="77" t="s">
        <v>4631</v>
      </c>
      <c r="F1032" s="77" t="s">
        <v>2135</v>
      </c>
      <c r="G1032" s="77" t="s">
        <v>2147</v>
      </c>
      <c r="H1032" s="77" t="s">
        <v>2148</v>
      </c>
      <c r="I1032" s="77" t="s">
        <v>531</v>
      </c>
      <c r="J1032" s="77" t="s">
        <v>110</v>
      </c>
      <c r="K1032" s="77">
        <v>91761</v>
      </c>
      <c r="L1032" s="77" t="s">
        <v>503</v>
      </c>
      <c r="M1032" s="77" t="s">
        <v>686</v>
      </c>
      <c r="N1032" s="77" t="s">
        <v>687</v>
      </c>
      <c r="O1032" s="77" t="s">
        <v>85</v>
      </c>
      <c r="P1032" s="309" t="s">
        <v>688</v>
      </c>
      <c r="Q1032" s="77" t="s">
        <v>1267</v>
      </c>
      <c r="R1032" s="77" t="s">
        <v>506</v>
      </c>
      <c r="S1032" s="77" t="s">
        <v>4632</v>
      </c>
      <c r="T1032" s="77" t="s">
        <v>4633</v>
      </c>
      <c r="U1032" s="77">
        <v>12005832</v>
      </c>
      <c r="V1032" s="77">
        <v>0</v>
      </c>
      <c r="W1032" s="77" t="s">
        <v>4634</v>
      </c>
      <c r="X1032" s="77">
        <v>480</v>
      </c>
      <c r="Y1032" s="77">
        <v>600</v>
      </c>
      <c r="Z1032" s="77">
        <v>20</v>
      </c>
      <c r="AA1032" s="89">
        <f t="shared" si="132"/>
        <v>0.28799999999999998</v>
      </c>
      <c r="AB1032" s="77" t="s">
        <v>70</v>
      </c>
      <c r="AC1032" s="78">
        <v>44712</v>
      </c>
      <c r="AD1032" s="77"/>
      <c r="AE1032" s="77" t="s">
        <v>4447</v>
      </c>
      <c r="AF1032" s="77" t="str">
        <f t="shared" si="133"/>
        <v>CADP220506_9</v>
      </c>
      <c r="AG1032" s="77">
        <f t="shared" si="134"/>
        <v>600</v>
      </c>
      <c r="AH1032" s="77">
        <f t="shared" si="135"/>
        <v>20</v>
      </c>
      <c r="AI1032" s="89">
        <f t="shared" si="136"/>
        <v>0.28799999999999998</v>
      </c>
      <c r="AJ1032" s="77" t="s">
        <v>2143</v>
      </c>
      <c r="AK1032" s="77" t="s">
        <v>4738</v>
      </c>
      <c r="AL1032" s="78">
        <v>44701</v>
      </c>
      <c r="AM1032" s="78">
        <v>44701</v>
      </c>
      <c r="AN1032" s="78">
        <v>44706</v>
      </c>
      <c r="AO1032" s="78">
        <v>44706</v>
      </c>
      <c r="AP1032" s="78">
        <v>44706</v>
      </c>
      <c r="AQ1032" s="77" t="s">
        <v>89</v>
      </c>
      <c r="AR1032" s="77"/>
      <c r="AS1032" s="77" t="s">
        <v>4738</v>
      </c>
      <c r="AT1032" s="78"/>
      <c r="AU1032" s="78"/>
      <c r="AV1032" s="78"/>
      <c r="AW1032" s="142" t="s">
        <v>1198</v>
      </c>
      <c r="AX1032" s="77" t="s">
        <v>116</v>
      </c>
      <c r="AY1032" s="576">
        <v>8047.5</v>
      </c>
      <c r="AZ1032" s="576"/>
      <c r="BA1032" s="576"/>
      <c r="BB1032" s="576"/>
      <c r="BC1032" s="576"/>
      <c r="BD1032" s="576"/>
      <c r="BE1032" s="77">
        <f t="shared" si="137"/>
        <v>22</v>
      </c>
      <c r="BF1032" s="77">
        <f t="shared" si="138"/>
        <v>5</v>
      </c>
      <c r="BG1032" s="77">
        <f t="shared" si="139"/>
        <v>2022</v>
      </c>
      <c r="BH1032" s="77"/>
    </row>
    <row r="1033" spans="1:60">
      <c r="A1033" s="77" t="s">
        <v>55</v>
      </c>
      <c r="B1033" s="77" t="s">
        <v>1264</v>
      </c>
      <c r="C1033" s="77" t="s">
        <v>4739</v>
      </c>
      <c r="D1033" s="78">
        <v>44687</v>
      </c>
      <c r="E1033" s="77" t="s">
        <v>4631</v>
      </c>
      <c r="F1033" s="77" t="s">
        <v>2135</v>
      </c>
      <c r="G1033" s="77" t="s">
        <v>2147</v>
      </c>
      <c r="H1033" s="77" t="s">
        <v>2148</v>
      </c>
      <c r="I1033" s="77" t="s">
        <v>531</v>
      </c>
      <c r="J1033" s="77" t="s">
        <v>110</v>
      </c>
      <c r="K1033" s="77">
        <v>91761</v>
      </c>
      <c r="L1033" s="77" t="s">
        <v>503</v>
      </c>
      <c r="M1033" s="77" t="s">
        <v>686</v>
      </c>
      <c r="N1033" s="77" t="s">
        <v>687</v>
      </c>
      <c r="O1033" s="77" t="s">
        <v>85</v>
      </c>
      <c r="P1033" s="309" t="s">
        <v>688</v>
      </c>
      <c r="Q1033" s="77" t="s">
        <v>1267</v>
      </c>
      <c r="R1033" s="77" t="s">
        <v>506</v>
      </c>
      <c r="S1033" s="77" t="s">
        <v>4632</v>
      </c>
      <c r="T1033" s="77" t="s">
        <v>4633</v>
      </c>
      <c r="U1033" s="77">
        <v>12005832</v>
      </c>
      <c r="V1033" s="77">
        <v>0</v>
      </c>
      <c r="W1033" s="77" t="s">
        <v>4634</v>
      </c>
      <c r="X1033" s="77">
        <v>480</v>
      </c>
      <c r="Y1033" s="77">
        <v>600</v>
      </c>
      <c r="Z1033" s="77">
        <v>20</v>
      </c>
      <c r="AA1033" s="89">
        <f t="shared" si="132"/>
        <v>0.28799999999999998</v>
      </c>
      <c r="AB1033" s="77" t="s">
        <v>70</v>
      </c>
      <c r="AC1033" s="78">
        <v>44712</v>
      </c>
      <c r="AD1033" s="77"/>
      <c r="AE1033" s="77" t="s">
        <v>4447</v>
      </c>
      <c r="AF1033" s="77" t="str">
        <f t="shared" si="133"/>
        <v>CADP220506_10</v>
      </c>
      <c r="AG1033" s="77">
        <f t="shared" si="134"/>
        <v>600</v>
      </c>
      <c r="AH1033" s="77">
        <f t="shared" si="135"/>
        <v>20</v>
      </c>
      <c r="AI1033" s="89">
        <f t="shared" si="136"/>
        <v>0.28799999999999998</v>
      </c>
      <c r="AJ1033" s="77" t="s">
        <v>2143</v>
      </c>
      <c r="AK1033" s="77" t="s">
        <v>4740</v>
      </c>
      <c r="AL1033" s="78">
        <v>44701</v>
      </c>
      <c r="AM1033" s="78">
        <v>44701</v>
      </c>
      <c r="AN1033" s="78">
        <v>44706</v>
      </c>
      <c r="AO1033" s="78">
        <v>44706</v>
      </c>
      <c r="AP1033" s="78">
        <v>44706</v>
      </c>
      <c r="AQ1033" s="77" t="s">
        <v>89</v>
      </c>
      <c r="AR1033" s="77"/>
      <c r="AS1033" s="77" t="s">
        <v>4740</v>
      </c>
      <c r="AT1033" s="78"/>
      <c r="AU1033" s="78"/>
      <c r="AV1033" s="78"/>
      <c r="AW1033" s="142" t="s">
        <v>1198</v>
      </c>
      <c r="AX1033" s="77" t="s">
        <v>116</v>
      </c>
      <c r="AY1033" s="576">
        <v>8047.5</v>
      </c>
      <c r="AZ1033" s="576"/>
      <c r="BA1033" s="576"/>
      <c r="BB1033" s="576"/>
      <c r="BC1033" s="576"/>
      <c r="BD1033" s="576"/>
      <c r="BE1033" s="77">
        <f t="shared" si="137"/>
        <v>22</v>
      </c>
      <c r="BF1033" s="77">
        <f t="shared" si="138"/>
        <v>5</v>
      </c>
      <c r="BG1033" s="77">
        <f t="shared" si="139"/>
        <v>2022</v>
      </c>
      <c r="BH1033" s="77"/>
    </row>
    <row r="1034" spans="1:60">
      <c r="A1034" s="77" t="s">
        <v>55</v>
      </c>
      <c r="B1034" s="77" t="s">
        <v>1264</v>
      </c>
      <c r="C1034" s="77" t="s">
        <v>4741</v>
      </c>
      <c r="D1034" s="78">
        <v>44687</v>
      </c>
      <c r="E1034" s="77" t="s">
        <v>4631</v>
      </c>
      <c r="F1034" s="77" t="s">
        <v>2135</v>
      </c>
      <c r="G1034" s="77" t="s">
        <v>2147</v>
      </c>
      <c r="H1034" s="77" t="s">
        <v>2148</v>
      </c>
      <c r="I1034" s="77" t="s">
        <v>531</v>
      </c>
      <c r="J1034" s="77" t="s">
        <v>110</v>
      </c>
      <c r="K1034" s="77">
        <v>91761</v>
      </c>
      <c r="L1034" s="77" t="s">
        <v>503</v>
      </c>
      <c r="M1034" s="77" t="s">
        <v>686</v>
      </c>
      <c r="N1034" s="77" t="s">
        <v>687</v>
      </c>
      <c r="O1034" s="77" t="s">
        <v>85</v>
      </c>
      <c r="P1034" s="309" t="s">
        <v>688</v>
      </c>
      <c r="Q1034" s="77" t="s">
        <v>1267</v>
      </c>
      <c r="R1034" s="77" t="s">
        <v>506</v>
      </c>
      <c r="S1034" s="77" t="s">
        <v>4632</v>
      </c>
      <c r="T1034" s="77" t="s">
        <v>4633</v>
      </c>
      <c r="U1034" s="77">
        <v>12005832</v>
      </c>
      <c r="V1034" s="77">
        <v>0</v>
      </c>
      <c r="W1034" s="77" t="s">
        <v>4634</v>
      </c>
      <c r="X1034" s="77">
        <v>480</v>
      </c>
      <c r="Y1034" s="77">
        <v>600</v>
      </c>
      <c r="Z1034" s="77">
        <v>20</v>
      </c>
      <c r="AA1034" s="89">
        <f t="shared" si="132"/>
        <v>0.28799999999999998</v>
      </c>
      <c r="AB1034" s="77" t="s">
        <v>70</v>
      </c>
      <c r="AC1034" s="78">
        <v>44712</v>
      </c>
      <c r="AD1034" s="77"/>
      <c r="AE1034" s="77" t="s">
        <v>4447</v>
      </c>
      <c r="AF1034" s="77" t="str">
        <f t="shared" si="133"/>
        <v>CADP220506_12</v>
      </c>
      <c r="AG1034" s="77">
        <f t="shared" si="134"/>
        <v>600</v>
      </c>
      <c r="AH1034" s="77">
        <f t="shared" si="135"/>
        <v>20</v>
      </c>
      <c r="AI1034" s="89">
        <f t="shared" si="136"/>
        <v>0.28799999999999998</v>
      </c>
      <c r="AJ1034" s="77" t="s">
        <v>2143</v>
      </c>
      <c r="AK1034" s="77" t="s">
        <v>4742</v>
      </c>
      <c r="AL1034" s="78">
        <v>44701</v>
      </c>
      <c r="AM1034" s="78">
        <v>44701</v>
      </c>
      <c r="AN1034" s="78">
        <v>44706</v>
      </c>
      <c r="AO1034" s="78">
        <v>44706</v>
      </c>
      <c r="AP1034" s="78">
        <v>44706</v>
      </c>
      <c r="AQ1034" s="77" t="s">
        <v>89</v>
      </c>
      <c r="AR1034" s="77"/>
      <c r="AS1034" s="77" t="s">
        <v>4742</v>
      </c>
      <c r="AT1034" s="78"/>
      <c r="AU1034" s="78"/>
      <c r="AV1034" s="78"/>
      <c r="AW1034" s="142" t="s">
        <v>1198</v>
      </c>
      <c r="AX1034" s="77" t="s">
        <v>116</v>
      </c>
      <c r="AY1034" s="576">
        <v>8047.5</v>
      </c>
      <c r="AZ1034" s="576"/>
      <c r="BA1034" s="576"/>
      <c r="BB1034" s="576"/>
      <c r="BC1034" s="576"/>
      <c r="BD1034" s="576"/>
      <c r="BE1034" s="77">
        <f t="shared" si="137"/>
        <v>22</v>
      </c>
      <c r="BF1034" s="77">
        <f t="shared" si="138"/>
        <v>5</v>
      </c>
      <c r="BG1034" s="77">
        <f t="shared" si="139"/>
        <v>2022</v>
      </c>
      <c r="BH1034" s="77"/>
    </row>
    <row r="1035" spans="1:60">
      <c r="A1035" s="77" t="s">
        <v>428</v>
      </c>
      <c r="B1035" s="77" t="s">
        <v>56</v>
      </c>
      <c r="C1035" s="77" t="s">
        <v>4743</v>
      </c>
      <c r="D1035" s="78">
        <v>44685</v>
      </c>
      <c r="E1035" s="77">
        <v>114446</v>
      </c>
      <c r="F1035" s="77" t="s">
        <v>2135</v>
      </c>
      <c r="G1035" s="77" t="s">
        <v>2147</v>
      </c>
      <c r="H1035" s="77" t="s">
        <v>2148</v>
      </c>
      <c r="I1035" s="77" t="s">
        <v>531</v>
      </c>
      <c r="J1035" s="77" t="s">
        <v>110</v>
      </c>
      <c r="K1035" s="77">
        <v>91761</v>
      </c>
      <c r="L1035" s="77" t="s">
        <v>2159</v>
      </c>
      <c r="M1035" s="142" t="s">
        <v>3827</v>
      </c>
      <c r="N1035" s="77" t="s">
        <v>3828</v>
      </c>
      <c r="O1035" s="77" t="s">
        <v>110</v>
      </c>
      <c r="P1035" s="77">
        <v>91730</v>
      </c>
      <c r="Q1035" s="77" t="s">
        <v>1267</v>
      </c>
      <c r="R1035" s="77"/>
      <c r="S1035" s="77"/>
      <c r="T1035" s="77" t="s">
        <v>3804</v>
      </c>
      <c r="U1035" s="77">
        <v>30385558</v>
      </c>
      <c r="V1035" s="77">
        <v>14.75</v>
      </c>
      <c r="W1035" s="77" t="s">
        <v>4716</v>
      </c>
      <c r="X1035" s="77">
        <v>410</v>
      </c>
      <c r="Y1035" s="77">
        <v>768</v>
      </c>
      <c r="Z1035" s="77">
        <v>24</v>
      </c>
      <c r="AA1035" s="89">
        <f t="shared" si="132"/>
        <v>0.31487999999999999</v>
      </c>
      <c r="AB1035" s="77" t="s">
        <v>70</v>
      </c>
      <c r="AC1035" s="78">
        <v>44712</v>
      </c>
      <c r="AD1035" s="77"/>
      <c r="AE1035" s="77" t="s">
        <v>2142</v>
      </c>
      <c r="AF1035" s="77" t="str">
        <f t="shared" si="133"/>
        <v>CA4446050404T</v>
      </c>
      <c r="AG1035" s="77">
        <f t="shared" si="134"/>
        <v>768</v>
      </c>
      <c r="AH1035" s="77">
        <f t="shared" si="135"/>
        <v>24</v>
      </c>
      <c r="AI1035" s="89">
        <f t="shared" si="136"/>
        <v>0.31487999999999999</v>
      </c>
      <c r="AJ1035" s="77" t="s">
        <v>2143</v>
      </c>
      <c r="AK1035" s="77" t="s">
        <v>4743</v>
      </c>
      <c r="AL1035" s="573">
        <v>44706</v>
      </c>
      <c r="AM1035" s="573">
        <v>44706</v>
      </c>
      <c r="AN1035" s="573">
        <v>44706</v>
      </c>
      <c r="AO1035" s="573">
        <v>44706</v>
      </c>
      <c r="AP1035" s="573">
        <v>44706</v>
      </c>
      <c r="AQ1035" s="77" t="s">
        <v>89</v>
      </c>
      <c r="AR1035" s="77"/>
      <c r="AS1035" s="77" t="s">
        <v>4743</v>
      </c>
      <c r="AT1035" s="78"/>
      <c r="AU1035" s="78"/>
      <c r="AV1035" s="78"/>
      <c r="AW1035" s="77" t="s">
        <v>1198</v>
      </c>
      <c r="AX1035" s="77" t="s">
        <v>116</v>
      </c>
      <c r="AY1035" s="576">
        <v>624</v>
      </c>
      <c r="AZ1035" s="576"/>
      <c r="BA1035" s="576"/>
      <c r="BB1035" s="576"/>
      <c r="BC1035" s="576"/>
      <c r="BD1035" s="576"/>
      <c r="BE1035" s="77">
        <f t="shared" si="137"/>
        <v>22</v>
      </c>
      <c r="BF1035" s="77">
        <f t="shared" si="138"/>
        <v>5</v>
      </c>
      <c r="BG1035" s="77">
        <f t="shared" si="139"/>
        <v>2022</v>
      </c>
      <c r="BH1035" s="89"/>
    </row>
    <row r="1036" spans="1:60">
      <c r="A1036" s="77" t="s">
        <v>428</v>
      </c>
      <c r="B1036" s="77" t="s">
        <v>56</v>
      </c>
      <c r="C1036" s="77" t="s">
        <v>4744</v>
      </c>
      <c r="D1036" s="78">
        <v>44685</v>
      </c>
      <c r="E1036" s="77">
        <v>114446</v>
      </c>
      <c r="F1036" s="77" t="s">
        <v>2135</v>
      </c>
      <c r="G1036" s="77" t="s">
        <v>2147</v>
      </c>
      <c r="H1036" s="77" t="s">
        <v>2148</v>
      </c>
      <c r="I1036" s="77" t="s">
        <v>531</v>
      </c>
      <c r="J1036" s="77" t="s">
        <v>110</v>
      </c>
      <c r="K1036" s="77">
        <v>91761</v>
      </c>
      <c r="L1036" s="77" t="s">
        <v>2159</v>
      </c>
      <c r="M1036" s="142" t="s">
        <v>3827</v>
      </c>
      <c r="N1036" s="77" t="s">
        <v>3828</v>
      </c>
      <c r="O1036" s="77" t="s">
        <v>110</v>
      </c>
      <c r="P1036" s="77">
        <v>91730</v>
      </c>
      <c r="Q1036" s="77" t="s">
        <v>1267</v>
      </c>
      <c r="R1036" s="77"/>
      <c r="S1036" s="77"/>
      <c r="T1036" s="77" t="s">
        <v>3804</v>
      </c>
      <c r="U1036" s="77">
        <v>30385558</v>
      </c>
      <c r="V1036" s="77">
        <v>14.75</v>
      </c>
      <c r="W1036" s="77" t="s">
        <v>4716</v>
      </c>
      <c r="X1036" s="77">
        <v>410</v>
      </c>
      <c r="Y1036" s="77">
        <v>768</v>
      </c>
      <c r="Z1036" s="77">
        <v>24</v>
      </c>
      <c r="AA1036" s="89">
        <f t="shared" si="132"/>
        <v>0.31487999999999999</v>
      </c>
      <c r="AB1036" s="77" t="s">
        <v>70</v>
      </c>
      <c r="AC1036" s="78">
        <v>44712</v>
      </c>
      <c r="AD1036" s="77"/>
      <c r="AE1036" s="77" t="s">
        <v>2142</v>
      </c>
      <c r="AF1036" s="77" t="str">
        <f t="shared" si="133"/>
        <v>CA4446050405T</v>
      </c>
      <c r="AG1036" s="77">
        <f t="shared" si="134"/>
        <v>768</v>
      </c>
      <c r="AH1036" s="77">
        <f t="shared" si="135"/>
        <v>24</v>
      </c>
      <c r="AI1036" s="89">
        <f t="shared" si="136"/>
        <v>0.31487999999999999</v>
      </c>
      <c r="AJ1036" s="77" t="s">
        <v>2143</v>
      </c>
      <c r="AK1036" s="77" t="s">
        <v>4744</v>
      </c>
      <c r="AL1036" s="573">
        <v>44706</v>
      </c>
      <c r="AM1036" s="573">
        <v>44706</v>
      </c>
      <c r="AN1036" s="573">
        <v>44706</v>
      </c>
      <c r="AO1036" s="573">
        <v>44706</v>
      </c>
      <c r="AP1036" s="573">
        <v>44706</v>
      </c>
      <c r="AQ1036" s="77" t="s">
        <v>89</v>
      </c>
      <c r="AR1036" s="77"/>
      <c r="AS1036" s="77" t="s">
        <v>4744</v>
      </c>
      <c r="AT1036" s="78"/>
      <c r="AU1036" s="78"/>
      <c r="AV1036" s="78"/>
      <c r="AW1036" s="77" t="s">
        <v>1198</v>
      </c>
      <c r="AX1036" s="77" t="s">
        <v>116</v>
      </c>
      <c r="AY1036" s="576">
        <v>624</v>
      </c>
      <c r="AZ1036" s="576"/>
      <c r="BA1036" s="576"/>
      <c r="BB1036" s="576"/>
      <c r="BC1036" s="576"/>
      <c r="BD1036" s="576"/>
      <c r="BE1036" s="77">
        <f t="shared" si="137"/>
        <v>22</v>
      </c>
      <c r="BF1036" s="77">
        <f t="shared" si="138"/>
        <v>5</v>
      </c>
      <c r="BG1036" s="77">
        <f t="shared" si="139"/>
        <v>2022</v>
      </c>
      <c r="BH1036" s="89"/>
    </row>
    <row r="1037" spans="1:60">
      <c r="A1037" s="77" t="s">
        <v>428</v>
      </c>
      <c r="B1037" s="77" t="s">
        <v>56</v>
      </c>
      <c r="C1037" s="77" t="s">
        <v>4745</v>
      </c>
      <c r="D1037" s="78">
        <v>44685</v>
      </c>
      <c r="E1037" s="77">
        <v>114446</v>
      </c>
      <c r="F1037" s="77" t="s">
        <v>2135</v>
      </c>
      <c r="G1037" s="77" t="s">
        <v>2147</v>
      </c>
      <c r="H1037" s="77" t="s">
        <v>2148</v>
      </c>
      <c r="I1037" s="77" t="s">
        <v>531</v>
      </c>
      <c r="J1037" s="77" t="s">
        <v>110</v>
      </c>
      <c r="K1037" s="77">
        <v>91761</v>
      </c>
      <c r="L1037" s="77" t="s">
        <v>2159</v>
      </c>
      <c r="M1037" s="142" t="s">
        <v>3827</v>
      </c>
      <c r="N1037" s="77" t="s">
        <v>3828</v>
      </c>
      <c r="O1037" s="77" t="s">
        <v>110</v>
      </c>
      <c r="P1037" s="77">
        <v>91730</v>
      </c>
      <c r="Q1037" s="77" t="s">
        <v>1267</v>
      </c>
      <c r="R1037" s="77"/>
      <c r="S1037" s="77"/>
      <c r="T1037" s="77" t="s">
        <v>3804</v>
      </c>
      <c r="U1037" s="77">
        <v>30385558</v>
      </c>
      <c r="V1037" s="77">
        <v>14.75</v>
      </c>
      <c r="W1037" s="77" t="s">
        <v>4716</v>
      </c>
      <c r="X1037" s="77">
        <v>410</v>
      </c>
      <c r="Y1037" s="77">
        <v>768</v>
      </c>
      <c r="Z1037" s="77">
        <v>24</v>
      </c>
      <c r="AA1037" s="89">
        <f t="shared" si="132"/>
        <v>0.31487999999999999</v>
      </c>
      <c r="AB1037" s="77" t="s">
        <v>70</v>
      </c>
      <c r="AC1037" s="78">
        <v>44712</v>
      </c>
      <c r="AD1037" s="77"/>
      <c r="AE1037" s="77" t="s">
        <v>2142</v>
      </c>
      <c r="AF1037" s="77" t="str">
        <f t="shared" si="133"/>
        <v>CA4446050406T</v>
      </c>
      <c r="AG1037" s="77">
        <f t="shared" si="134"/>
        <v>768</v>
      </c>
      <c r="AH1037" s="77">
        <f t="shared" si="135"/>
        <v>24</v>
      </c>
      <c r="AI1037" s="89">
        <f t="shared" si="136"/>
        <v>0.31487999999999999</v>
      </c>
      <c r="AJ1037" s="77" t="s">
        <v>2143</v>
      </c>
      <c r="AK1037" s="77" t="s">
        <v>4745</v>
      </c>
      <c r="AL1037" s="573">
        <v>44706</v>
      </c>
      <c r="AM1037" s="573">
        <v>44706</v>
      </c>
      <c r="AN1037" s="573">
        <v>44706</v>
      </c>
      <c r="AO1037" s="573">
        <v>44706</v>
      </c>
      <c r="AP1037" s="573">
        <v>44706</v>
      </c>
      <c r="AQ1037" s="77" t="s">
        <v>89</v>
      </c>
      <c r="AR1037" s="77"/>
      <c r="AS1037" s="77" t="s">
        <v>4745</v>
      </c>
      <c r="AT1037" s="78"/>
      <c r="AU1037" s="78"/>
      <c r="AV1037" s="78"/>
      <c r="AW1037" s="77" t="s">
        <v>1198</v>
      </c>
      <c r="AX1037" s="77" t="s">
        <v>116</v>
      </c>
      <c r="AY1037" s="576">
        <v>624</v>
      </c>
      <c r="AZ1037" s="576"/>
      <c r="BA1037" s="576"/>
      <c r="BB1037" s="576"/>
      <c r="BC1037" s="576"/>
      <c r="BD1037" s="576"/>
      <c r="BE1037" s="77">
        <f t="shared" si="137"/>
        <v>22</v>
      </c>
      <c r="BF1037" s="77">
        <f t="shared" si="138"/>
        <v>5</v>
      </c>
      <c r="BG1037" s="77">
        <f t="shared" si="139"/>
        <v>2022</v>
      </c>
      <c r="BH1037" s="89"/>
    </row>
    <row r="1038" spans="1:60">
      <c r="A1038" s="77" t="s">
        <v>428</v>
      </c>
      <c r="B1038" s="77" t="s">
        <v>56</v>
      </c>
      <c r="C1038" s="77" t="s">
        <v>4746</v>
      </c>
      <c r="D1038" s="78">
        <v>44685</v>
      </c>
      <c r="E1038" s="77">
        <v>114446</v>
      </c>
      <c r="F1038" s="77" t="s">
        <v>2135</v>
      </c>
      <c r="G1038" s="77" t="s">
        <v>2147</v>
      </c>
      <c r="H1038" s="77" t="s">
        <v>2148</v>
      </c>
      <c r="I1038" s="77" t="s">
        <v>531</v>
      </c>
      <c r="J1038" s="77" t="s">
        <v>110</v>
      </c>
      <c r="K1038" s="77">
        <v>91761</v>
      </c>
      <c r="L1038" s="77" t="s">
        <v>2159</v>
      </c>
      <c r="M1038" s="142" t="s">
        <v>3827</v>
      </c>
      <c r="N1038" s="77" t="s">
        <v>3828</v>
      </c>
      <c r="O1038" s="77" t="s">
        <v>110</v>
      </c>
      <c r="P1038" s="77">
        <v>91730</v>
      </c>
      <c r="Q1038" s="77" t="s">
        <v>1267</v>
      </c>
      <c r="R1038" s="77"/>
      <c r="S1038" s="77"/>
      <c r="T1038" s="77" t="s">
        <v>3804</v>
      </c>
      <c r="U1038" s="77">
        <v>30385558</v>
      </c>
      <c r="V1038" s="77">
        <v>14.75</v>
      </c>
      <c r="W1038" s="77" t="s">
        <v>4716</v>
      </c>
      <c r="X1038" s="77">
        <v>410</v>
      </c>
      <c r="Y1038" s="77">
        <v>384</v>
      </c>
      <c r="Z1038" s="77">
        <v>12</v>
      </c>
      <c r="AA1038" s="89">
        <f t="shared" si="132"/>
        <v>0.15744</v>
      </c>
      <c r="AB1038" s="77" t="s">
        <v>70</v>
      </c>
      <c r="AC1038" s="78">
        <v>44712</v>
      </c>
      <c r="AD1038" s="77"/>
      <c r="AE1038" s="77" t="s">
        <v>2142</v>
      </c>
      <c r="AF1038" s="77" t="str">
        <f t="shared" si="133"/>
        <v>CA4446050407T</v>
      </c>
      <c r="AG1038" s="77">
        <f t="shared" si="134"/>
        <v>384</v>
      </c>
      <c r="AH1038" s="77">
        <f t="shared" si="135"/>
        <v>12</v>
      </c>
      <c r="AI1038" s="89">
        <f t="shared" si="136"/>
        <v>0.15744</v>
      </c>
      <c r="AJ1038" s="77" t="s">
        <v>2143</v>
      </c>
      <c r="AK1038" s="77" t="s">
        <v>4746</v>
      </c>
      <c r="AL1038" s="573">
        <v>44706</v>
      </c>
      <c r="AM1038" s="573">
        <v>44706</v>
      </c>
      <c r="AN1038" s="573">
        <v>44706</v>
      </c>
      <c r="AO1038" s="573">
        <v>44706</v>
      </c>
      <c r="AP1038" s="573">
        <v>44706</v>
      </c>
      <c r="AQ1038" s="77" t="s">
        <v>89</v>
      </c>
      <c r="AR1038" s="77"/>
      <c r="AS1038" s="77" t="s">
        <v>4746</v>
      </c>
      <c r="AT1038" s="78"/>
      <c r="AU1038" s="78"/>
      <c r="AV1038" s="78"/>
      <c r="AW1038" s="77" t="s">
        <v>1198</v>
      </c>
      <c r="AX1038" s="77" t="s">
        <v>116</v>
      </c>
      <c r="AY1038" s="576">
        <v>624</v>
      </c>
      <c r="AZ1038" s="576"/>
      <c r="BA1038" s="576"/>
      <c r="BB1038" s="576"/>
      <c r="BC1038" s="576"/>
      <c r="BD1038" s="576"/>
      <c r="BE1038" s="77">
        <f t="shared" si="137"/>
        <v>22</v>
      </c>
      <c r="BF1038" s="77">
        <f t="shared" si="138"/>
        <v>5</v>
      </c>
      <c r="BG1038" s="77">
        <f t="shared" si="139"/>
        <v>2022</v>
      </c>
      <c r="BH1038" s="89"/>
    </row>
    <row r="1039" spans="1:60">
      <c r="A1039" s="77" t="s">
        <v>428</v>
      </c>
      <c r="B1039" s="77" t="s">
        <v>230</v>
      </c>
      <c r="C1039" s="77" t="s">
        <v>4747</v>
      </c>
      <c r="D1039" s="78">
        <v>44697</v>
      </c>
      <c r="E1039" s="77" t="s">
        <v>4748</v>
      </c>
      <c r="F1039" s="77" t="s">
        <v>2135</v>
      </c>
      <c r="G1039" s="77" t="s">
        <v>2147</v>
      </c>
      <c r="H1039" s="77" t="s">
        <v>2148</v>
      </c>
      <c r="I1039" s="77" t="s">
        <v>531</v>
      </c>
      <c r="J1039" s="77" t="s">
        <v>110</v>
      </c>
      <c r="K1039" s="77">
        <v>91761</v>
      </c>
      <c r="L1039" s="77" t="s">
        <v>1481</v>
      </c>
      <c r="M1039" s="77" t="s">
        <v>4749</v>
      </c>
      <c r="N1039" s="77" t="s">
        <v>4750</v>
      </c>
      <c r="O1039" s="77" t="s">
        <v>4751</v>
      </c>
      <c r="P1039" s="309" t="s">
        <v>4752</v>
      </c>
      <c r="Q1039" s="77" t="s">
        <v>1267</v>
      </c>
      <c r="R1039" s="77" t="s">
        <v>4753</v>
      </c>
      <c r="S1039" s="77" t="s">
        <v>4754</v>
      </c>
      <c r="T1039" s="77" t="s">
        <v>4755</v>
      </c>
      <c r="U1039" s="77">
        <v>30390456</v>
      </c>
      <c r="V1039" s="77">
        <v>14.75</v>
      </c>
      <c r="W1039" s="77" t="s">
        <v>163</v>
      </c>
      <c r="X1039" s="77">
        <v>400</v>
      </c>
      <c r="Y1039" s="77">
        <v>768</v>
      </c>
      <c r="Z1039" s="77">
        <v>24</v>
      </c>
      <c r="AA1039" s="89">
        <f t="shared" si="132"/>
        <v>0.30719999999999997</v>
      </c>
      <c r="AB1039" s="142" t="s">
        <v>70</v>
      </c>
      <c r="AC1039" s="78">
        <v>44712</v>
      </c>
      <c r="AD1039" s="77"/>
      <c r="AE1039" s="77"/>
      <c r="AF1039" s="77" t="str">
        <f t="shared" si="133"/>
        <v>CADP220516_08</v>
      </c>
      <c r="AG1039" s="77">
        <f t="shared" si="134"/>
        <v>768</v>
      </c>
      <c r="AH1039" s="77">
        <f t="shared" si="135"/>
        <v>24</v>
      </c>
      <c r="AI1039" s="89">
        <f t="shared" si="136"/>
        <v>0.30719999999999997</v>
      </c>
      <c r="AJ1039" s="77" t="s">
        <v>2143</v>
      </c>
      <c r="AK1039" s="77" t="s">
        <v>4756</v>
      </c>
      <c r="AL1039" s="78">
        <v>44701</v>
      </c>
      <c r="AM1039" s="78">
        <v>44701</v>
      </c>
      <c r="AN1039" s="78">
        <v>44706</v>
      </c>
      <c r="AO1039" s="78">
        <v>44706</v>
      </c>
      <c r="AP1039" s="78">
        <v>44706</v>
      </c>
      <c r="AQ1039" s="77" t="s">
        <v>89</v>
      </c>
      <c r="AR1039" s="77"/>
      <c r="AS1039" s="77" t="s">
        <v>4756</v>
      </c>
      <c r="AT1039" s="78"/>
      <c r="AU1039" s="78"/>
      <c r="AV1039" s="78"/>
      <c r="AW1039" s="142" t="s">
        <v>1198</v>
      </c>
      <c r="AX1039" s="77" t="s">
        <v>116</v>
      </c>
      <c r="AY1039" s="576">
        <v>8072.96</v>
      </c>
      <c r="AZ1039" s="576"/>
      <c r="BA1039" s="576"/>
      <c r="BB1039" s="576"/>
      <c r="BC1039" s="576"/>
      <c r="BD1039" s="576"/>
      <c r="BE1039" s="77">
        <f t="shared" si="137"/>
        <v>22</v>
      </c>
      <c r="BF1039" s="77">
        <f t="shared" si="138"/>
        <v>5</v>
      </c>
      <c r="BG1039" s="77">
        <f t="shared" si="139"/>
        <v>2022</v>
      </c>
      <c r="BH1039" s="89" t="s">
        <v>4757</v>
      </c>
    </row>
    <row r="1040" spans="1:60">
      <c r="A1040" s="77" t="s">
        <v>428</v>
      </c>
      <c r="B1040" s="77" t="s">
        <v>1264</v>
      </c>
      <c r="C1040" s="77" t="s">
        <v>4758</v>
      </c>
      <c r="D1040" s="78">
        <v>44701</v>
      </c>
      <c r="E1040" s="77">
        <v>114438</v>
      </c>
      <c r="F1040" s="77" t="s">
        <v>2135</v>
      </c>
      <c r="G1040" s="77" t="s">
        <v>2147</v>
      </c>
      <c r="H1040" s="77" t="s">
        <v>2148</v>
      </c>
      <c r="I1040" s="77" t="s">
        <v>531</v>
      </c>
      <c r="J1040" s="77" t="s">
        <v>110</v>
      </c>
      <c r="K1040" s="77">
        <v>91761</v>
      </c>
      <c r="L1040" s="77" t="s">
        <v>2159</v>
      </c>
      <c r="M1040" s="77" t="s">
        <v>3827</v>
      </c>
      <c r="N1040" s="77" t="s">
        <v>3828</v>
      </c>
      <c r="O1040" s="77" t="s">
        <v>110</v>
      </c>
      <c r="P1040" s="77">
        <v>91730</v>
      </c>
      <c r="Q1040" s="77" t="s">
        <v>1267</v>
      </c>
      <c r="R1040" s="77"/>
      <c r="S1040" s="77"/>
      <c r="T1040" s="77" t="s">
        <v>2954</v>
      </c>
      <c r="U1040" s="77">
        <v>30390456</v>
      </c>
      <c r="V1040" s="77">
        <v>14.75</v>
      </c>
      <c r="W1040" s="77" t="s">
        <v>163</v>
      </c>
      <c r="X1040" s="77">
        <v>400</v>
      </c>
      <c r="Y1040" s="77">
        <v>832</v>
      </c>
      <c r="Z1040" s="77">
        <v>26</v>
      </c>
      <c r="AA1040" s="89">
        <f t="shared" si="132"/>
        <v>0.33279999999999998</v>
      </c>
      <c r="AB1040" s="77" t="s">
        <v>70</v>
      </c>
      <c r="AC1040" s="78">
        <v>44712</v>
      </c>
      <c r="AD1040" s="77"/>
      <c r="AE1040" s="77"/>
      <c r="AF1040" s="77" t="str">
        <f t="shared" si="133"/>
        <v>CADP220520_02</v>
      </c>
      <c r="AG1040" s="77">
        <f t="shared" si="134"/>
        <v>832</v>
      </c>
      <c r="AH1040" s="77">
        <f t="shared" si="135"/>
        <v>26</v>
      </c>
      <c r="AI1040" s="89">
        <f t="shared" si="136"/>
        <v>0.33279999999999998</v>
      </c>
      <c r="AJ1040" s="77" t="s">
        <v>2143</v>
      </c>
      <c r="AK1040" s="77" t="s">
        <v>4759</v>
      </c>
      <c r="AL1040" s="78">
        <v>44706</v>
      </c>
      <c r="AM1040" s="78">
        <v>44706</v>
      </c>
      <c r="AN1040" s="78">
        <v>44706</v>
      </c>
      <c r="AO1040" s="573">
        <v>44706</v>
      </c>
      <c r="AP1040" s="78">
        <v>44706</v>
      </c>
      <c r="AQ1040" s="77" t="s">
        <v>89</v>
      </c>
      <c r="AR1040" s="77"/>
      <c r="AS1040" s="77" t="s">
        <v>4759</v>
      </c>
      <c r="AT1040" s="78"/>
      <c r="AU1040" s="78"/>
      <c r="AV1040" s="78"/>
      <c r="AW1040" s="142" t="s">
        <v>1198</v>
      </c>
      <c r="AX1040" s="77" t="s">
        <v>116</v>
      </c>
      <c r="AY1040" s="576">
        <v>644</v>
      </c>
      <c r="AZ1040" s="576"/>
      <c r="BA1040" s="576"/>
      <c r="BB1040" s="576"/>
      <c r="BC1040" s="576"/>
      <c r="BD1040" s="576"/>
      <c r="BE1040" s="77">
        <f t="shared" si="137"/>
        <v>22</v>
      </c>
      <c r="BF1040" s="77">
        <f t="shared" si="138"/>
        <v>5</v>
      </c>
      <c r="BG1040" s="77">
        <f t="shared" si="139"/>
        <v>2022</v>
      </c>
      <c r="BH1040" s="77"/>
    </row>
    <row r="1041" spans="1:60">
      <c r="A1041" s="77" t="s">
        <v>428</v>
      </c>
      <c r="B1041" s="77" t="s">
        <v>1264</v>
      </c>
      <c r="C1041" s="77" t="s">
        <v>4760</v>
      </c>
      <c r="D1041" s="78">
        <v>44701</v>
      </c>
      <c r="E1041" s="77">
        <v>114438</v>
      </c>
      <c r="F1041" s="77" t="s">
        <v>2135</v>
      </c>
      <c r="G1041" s="77" t="s">
        <v>2147</v>
      </c>
      <c r="H1041" s="77" t="s">
        <v>2148</v>
      </c>
      <c r="I1041" s="77" t="s">
        <v>531</v>
      </c>
      <c r="J1041" s="77" t="s">
        <v>110</v>
      </c>
      <c r="K1041" s="77">
        <v>91761</v>
      </c>
      <c r="L1041" s="77" t="s">
        <v>2159</v>
      </c>
      <c r="M1041" s="77" t="s">
        <v>3827</v>
      </c>
      <c r="N1041" s="77" t="s">
        <v>3828</v>
      </c>
      <c r="O1041" s="77" t="s">
        <v>110</v>
      </c>
      <c r="P1041" s="77">
        <v>91730</v>
      </c>
      <c r="Q1041" s="77" t="s">
        <v>1267</v>
      </c>
      <c r="R1041" s="77"/>
      <c r="S1041" s="77"/>
      <c r="T1041" s="77" t="s">
        <v>2954</v>
      </c>
      <c r="U1041" s="77">
        <v>30390456</v>
      </c>
      <c r="V1041" s="77">
        <v>14.75</v>
      </c>
      <c r="W1041" s="77" t="s">
        <v>163</v>
      </c>
      <c r="X1041" s="77">
        <v>400</v>
      </c>
      <c r="Y1041" s="77">
        <v>832</v>
      </c>
      <c r="Z1041" s="77">
        <v>26</v>
      </c>
      <c r="AA1041" s="89">
        <f t="shared" si="132"/>
        <v>0.33279999999999998</v>
      </c>
      <c r="AB1041" s="77" t="s">
        <v>70</v>
      </c>
      <c r="AC1041" s="78">
        <v>44712</v>
      </c>
      <c r="AD1041" s="77"/>
      <c r="AE1041" s="77"/>
      <c r="AF1041" s="77" t="str">
        <f t="shared" si="133"/>
        <v>CADP220520_03</v>
      </c>
      <c r="AG1041" s="77">
        <f t="shared" si="134"/>
        <v>832</v>
      </c>
      <c r="AH1041" s="77">
        <f t="shared" si="135"/>
        <v>26</v>
      </c>
      <c r="AI1041" s="89">
        <f t="shared" si="136"/>
        <v>0.33279999999999998</v>
      </c>
      <c r="AJ1041" s="77" t="s">
        <v>2143</v>
      </c>
      <c r="AK1041" s="77" t="s">
        <v>4761</v>
      </c>
      <c r="AL1041" s="78">
        <v>44706</v>
      </c>
      <c r="AM1041" s="78">
        <v>44706</v>
      </c>
      <c r="AN1041" s="78">
        <v>44706</v>
      </c>
      <c r="AO1041" s="573">
        <v>44706</v>
      </c>
      <c r="AP1041" s="78">
        <v>44706</v>
      </c>
      <c r="AQ1041" s="77" t="s">
        <v>89</v>
      </c>
      <c r="AR1041" s="77"/>
      <c r="AS1041" s="77" t="s">
        <v>4761</v>
      </c>
      <c r="AT1041" s="78"/>
      <c r="AU1041" s="78"/>
      <c r="AV1041" s="78"/>
      <c r="AW1041" s="142" t="s">
        <v>1198</v>
      </c>
      <c r="AX1041" s="77" t="s">
        <v>116</v>
      </c>
      <c r="AY1041" s="576">
        <v>644</v>
      </c>
      <c r="AZ1041" s="576"/>
      <c r="BA1041" s="576"/>
      <c r="BB1041" s="576"/>
      <c r="BC1041" s="576"/>
      <c r="BD1041" s="576"/>
      <c r="BE1041" s="77">
        <f t="shared" si="137"/>
        <v>22</v>
      </c>
      <c r="BF1041" s="77">
        <f t="shared" si="138"/>
        <v>5</v>
      </c>
      <c r="BG1041" s="77">
        <f t="shared" si="139"/>
        <v>2022</v>
      </c>
      <c r="BH1041" s="77"/>
    </row>
    <row r="1042" spans="1:60">
      <c r="A1042" s="77" t="s">
        <v>428</v>
      </c>
      <c r="B1042" s="77" t="s">
        <v>1264</v>
      </c>
      <c r="C1042" s="77" t="s">
        <v>4762</v>
      </c>
      <c r="D1042" s="78">
        <v>44701</v>
      </c>
      <c r="E1042" s="77">
        <v>114438</v>
      </c>
      <c r="F1042" s="77" t="s">
        <v>2135</v>
      </c>
      <c r="G1042" s="77" t="s">
        <v>2147</v>
      </c>
      <c r="H1042" s="77" t="s">
        <v>2148</v>
      </c>
      <c r="I1042" s="77" t="s">
        <v>531</v>
      </c>
      <c r="J1042" s="77" t="s">
        <v>110</v>
      </c>
      <c r="K1042" s="77">
        <v>91761</v>
      </c>
      <c r="L1042" s="77" t="s">
        <v>2159</v>
      </c>
      <c r="M1042" s="77" t="s">
        <v>3827</v>
      </c>
      <c r="N1042" s="77" t="s">
        <v>3828</v>
      </c>
      <c r="O1042" s="77" t="s">
        <v>110</v>
      </c>
      <c r="P1042" s="77">
        <v>91730</v>
      </c>
      <c r="Q1042" s="77" t="s">
        <v>1267</v>
      </c>
      <c r="R1042" s="77"/>
      <c r="S1042" s="77"/>
      <c r="T1042" s="77" t="s">
        <v>2954</v>
      </c>
      <c r="U1042" s="77">
        <v>30390456</v>
      </c>
      <c r="V1042" s="77">
        <v>14.75</v>
      </c>
      <c r="W1042" s="77" t="s">
        <v>163</v>
      </c>
      <c r="X1042" s="77">
        <v>400</v>
      </c>
      <c r="Y1042" s="77">
        <v>832</v>
      </c>
      <c r="Z1042" s="77">
        <v>26</v>
      </c>
      <c r="AA1042" s="89">
        <f t="shared" si="132"/>
        <v>0.33279999999999998</v>
      </c>
      <c r="AB1042" s="77" t="s">
        <v>70</v>
      </c>
      <c r="AC1042" s="78">
        <v>44712</v>
      </c>
      <c r="AD1042" s="77"/>
      <c r="AE1042" s="77"/>
      <c r="AF1042" s="77" t="str">
        <f t="shared" si="133"/>
        <v>CADP220520_04</v>
      </c>
      <c r="AG1042" s="77">
        <f t="shared" si="134"/>
        <v>832</v>
      </c>
      <c r="AH1042" s="77">
        <f t="shared" si="135"/>
        <v>26</v>
      </c>
      <c r="AI1042" s="89">
        <f t="shared" si="136"/>
        <v>0.33279999999999998</v>
      </c>
      <c r="AJ1042" s="77" t="s">
        <v>2143</v>
      </c>
      <c r="AK1042" s="77" t="s">
        <v>4763</v>
      </c>
      <c r="AL1042" s="78">
        <v>44706</v>
      </c>
      <c r="AM1042" s="78">
        <v>44706</v>
      </c>
      <c r="AN1042" s="78">
        <v>44706</v>
      </c>
      <c r="AO1042" s="573">
        <v>44706</v>
      </c>
      <c r="AP1042" s="78">
        <v>44706</v>
      </c>
      <c r="AQ1042" s="77" t="s">
        <v>89</v>
      </c>
      <c r="AR1042" s="77"/>
      <c r="AS1042" s="77" t="s">
        <v>4763</v>
      </c>
      <c r="AT1042" s="78"/>
      <c r="AU1042" s="78"/>
      <c r="AV1042" s="78"/>
      <c r="AW1042" s="142" t="s">
        <v>1198</v>
      </c>
      <c r="AX1042" s="77" t="s">
        <v>116</v>
      </c>
      <c r="AY1042" s="576">
        <v>644</v>
      </c>
      <c r="AZ1042" s="576"/>
      <c r="BA1042" s="576"/>
      <c r="BB1042" s="576"/>
      <c r="BC1042" s="576"/>
      <c r="BD1042" s="576"/>
      <c r="BE1042" s="77">
        <f t="shared" si="137"/>
        <v>22</v>
      </c>
      <c r="BF1042" s="77">
        <f t="shared" si="138"/>
        <v>5</v>
      </c>
      <c r="BG1042" s="77">
        <f t="shared" si="139"/>
        <v>2022</v>
      </c>
      <c r="BH1042" s="77"/>
    </row>
    <row r="1043" spans="1:60">
      <c r="A1043" s="77" t="s">
        <v>428</v>
      </c>
      <c r="B1043" s="77" t="s">
        <v>1264</v>
      </c>
      <c r="C1043" s="77" t="s">
        <v>4764</v>
      </c>
      <c r="D1043" s="78">
        <v>44701</v>
      </c>
      <c r="E1043" s="77">
        <v>114445</v>
      </c>
      <c r="F1043" s="77" t="s">
        <v>2135</v>
      </c>
      <c r="G1043" s="77" t="s">
        <v>2147</v>
      </c>
      <c r="H1043" s="77" t="s">
        <v>2148</v>
      </c>
      <c r="I1043" s="77" t="s">
        <v>531</v>
      </c>
      <c r="J1043" s="77" t="s">
        <v>110</v>
      </c>
      <c r="K1043" s="77">
        <v>91761</v>
      </c>
      <c r="L1043" s="77" t="s">
        <v>2159</v>
      </c>
      <c r="M1043" s="77" t="s">
        <v>3827</v>
      </c>
      <c r="N1043" s="77" t="s">
        <v>3828</v>
      </c>
      <c r="O1043" s="77" t="s">
        <v>110</v>
      </c>
      <c r="P1043" s="77">
        <v>91730</v>
      </c>
      <c r="Q1043" s="77" t="s">
        <v>1267</v>
      </c>
      <c r="R1043" s="77"/>
      <c r="S1043" s="77"/>
      <c r="T1043" s="77" t="s">
        <v>4765</v>
      </c>
      <c r="U1043" s="77">
        <v>30385558</v>
      </c>
      <c r="V1043" s="77">
        <v>14.75</v>
      </c>
      <c r="W1043" s="77" t="s">
        <v>163</v>
      </c>
      <c r="X1043" s="77">
        <v>410</v>
      </c>
      <c r="Y1043" s="77">
        <v>832</v>
      </c>
      <c r="Z1043" s="77">
        <v>26</v>
      </c>
      <c r="AA1043" s="89">
        <f t="shared" si="132"/>
        <v>0.34111999999999998</v>
      </c>
      <c r="AB1043" s="77" t="s">
        <v>70</v>
      </c>
      <c r="AC1043" s="78">
        <v>44712</v>
      </c>
      <c r="AD1043" s="77"/>
      <c r="AE1043" s="77"/>
      <c r="AF1043" s="77" t="str">
        <f t="shared" si="133"/>
        <v>CADP220520_24</v>
      </c>
      <c r="AG1043" s="77">
        <f t="shared" si="134"/>
        <v>832</v>
      </c>
      <c r="AH1043" s="77">
        <f t="shared" si="135"/>
        <v>26</v>
      </c>
      <c r="AI1043" s="89">
        <f t="shared" si="136"/>
        <v>0.34111999999999998</v>
      </c>
      <c r="AJ1043" s="77" t="s">
        <v>2143</v>
      </c>
      <c r="AK1043" s="77" t="s">
        <v>4766</v>
      </c>
      <c r="AL1043" s="78">
        <v>44706</v>
      </c>
      <c r="AM1043" s="78">
        <v>44706</v>
      </c>
      <c r="AN1043" s="78">
        <v>44706</v>
      </c>
      <c r="AO1043" s="573">
        <v>44706</v>
      </c>
      <c r="AP1043" s="78">
        <v>44706</v>
      </c>
      <c r="AQ1043" s="77" t="s">
        <v>89</v>
      </c>
      <c r="AR1043" s="77"/>
      <c r="AS1043" s="77" t="s">
        <v>4766</v>
      </c>
      <c r="AT1043" s="78"/>
      <c r="AU1043" s="78"/>
      <c r="AV1043" s="78"/>
      <c r="AW1043" s="142" t="s">
        <v>1198</v>
      </c>
      <c r="AX1043" s="77" t="s">
        <v>116</v>
      </c>
      <c r="AY1043" s="576">
        <v>644</v>
      </c>
      <c r="AZ1043" s="576"/>
      <c r="BA1043" s="576"/>
      <c r="BB1043" s="576"/>
      <c r="BC1043" s="576"/>
      <c r="BD1043" s="576"/>
      <c r="BE1043" s="77">
        <f t="shared" si="137"/>
        <v>22</v>
      </c>
      <c r="BF1043" s="77">
        <f t="shared" si="138"/>
        <v>5</v>
      </c>
      <c r="BG1043" s="77">
        <f t="shared" si="139"/>
        <v>2022</v>
      </c>
      <c r="BH1043" s="77"/>
    </row>
    <row r="1044" spans="1:60">
      <c r="A1044" s="77" t="s">
        <v>428</v>
      </c>
      <c r="B1044" s="77" t="s">
        <v>2132</v>
      </c>
      <c r="C1044" s="77" t="s">
        <v>4767</v>
      </c>
      <c r="D1044" s="78">
        <v>44704</v>
      </c>
      <c r="E1044" s="77" t="s">
        <v>4768</v>
      </c>
      <c r="F1044" s="77" t="s">
        <v>2135</v>
      </c>
      <c r="G1044" s="77" t="s">
        <v>2147</v>
      </c>
      <c r="H1044" s="77" t="s">
        <v>2148</v>
      </c>
      <c r="I1044" s="77" t="s">
        <v>531</v>
      </c>
      <c r="J1044" s="77" t="s">
        <v>110</v>
      </c>
      <c r="K1044" s="77">
        <v>91761</v>
      </c>
      <c r="L1044" s="77" t="s">
        <v>2168</v>
      </c>
      <c r="M1044" s="77" t="s">
        <v>4769</v>
      </c>
      <c r="N1044" s="77" t="s">
        <v>538</v>
      </c>
      <c r="O1044" s="77" t="s">
        <v>110</v>
      </c>
      <c r="P1044" s="77">
        <v>93722</v>
      </c>
      <c r="Q1044" s="77" t="s">
        <v>1267</v>
      </c>
      <c r="R1044" s="77"/>
      <c r="S1044" s="77"/>
      <c r="T1044" s="77"/>
      <c r="U1044" s="77">
        <v>30390456</v>
      </c>
      <c r="V1044" s="77">
        <v>14.75</v>
      </c>
      <c r="W1044" s="77" t="s">
        <v>163</v>
      </c>
      <c r="X1044" s="77">
        <v>400</v>
      </c>
      <c r="Y1044" s="77">
        <v>768</v>
      </c>
      <c r="Z1044" s="77">
        <v>24</v>
      </c>
      <c r="AA1044" s="89">
        <f t="shared" ref="AA1044:AA1107" si="140">X1044*Y1044/1000000</f>
        <v>0.30719999999999997</v>
      </c>
      <c r="AB1044" s="142" t="s">
        <v>70</v>
      </c>
      <c r="AC1044" s="78">
        <v>44712</v>
      </c>
      <c r="AD1044" s="77"/>
      <c r="AE1044" s="77"/>
      <c r="AF1044" s="77" t="str">
        <f t="shared" ref="AF1044:AF1107" si="141">C1044</f>
        <v>CADP220523_14</v>
      </c>
      <c r="AG1044" s="77">
        <f t="shared" ref="AG1044:AG1107" si="142">Y1044</f>
        <v>768</v>
      </c>
      <c r="AH1044" s="77">
        <f t="shared" ref="AH1044:AH1107" si="143">Z1044</f>
        <v>24</v>
      </c>
      <c r="AI1044" s="89">
        <f t="shared" ref="AI1044:AI1107" si="144">AA1044</f>
        <v>0.30719999999999997</v>
      </c>
      <c r="AJ1044" s="77" t="s">
        <v>2143</v>
      </c>
      <c r="AK1044" s="77" t="s">
        <v>4770</v>
      </c>
      <c r="AL1044" s="78">
        <v>44705</v>
      </c>
      <c r="AM1044" s="78">
        <v>44705</v>
      </c>
      <c r="AN1044" s="78">
        <v>44706</v>
      </c>
      <c r="AO1044" s="573">
        <v>44706</v>
      </c>
      <c r="AP1044" s="78">
        <v>44706</v>
      </c>
      <c r="AQ1044" s="77" t="s">
        <v>89</v>
      </c>
      <c r="AR1044" s="77"/>
      <c r="AS1044" s="77" t="s">
        <v>4770</v>
      </c>
      <c r="AT1044" s="78"/>
      <c r="AU1044" s="78"/>
      <c r="AV1044" s="78"/>
      <c r="AW1044" s="142" t="s">
        <v>1198</v>
      </c>
      <c r="AX1044" s="77" t="s">
        <v>116</v>
      </c>
      <c r="AY1044" s="576">
        <v>1711.2</v>
      </c>
      <c r="AZ1044" s="576"/>
      <c r="BA1044" s="576"/>
      <c r="BB1044" s="576"/>
      <c r="BC1044" s="576"/>
      <c r="BD1044" s="576"/>
      <c r="BE1044" s="77">
        <f t="shared" ref="BE1044:BE1107" si="145">WEEKNUM(AN1044)</f>
        <v>22</v>
      </c>
      <c r="BF1044" s="77">
        <f t="shared" si="138"/>
        <v>5</v>
      </c>
      <c r="BG1044" s="77">
        <f t="shared" si="139"/>
        <v>2022</v>
      </c>
      <c r="BH1044" s="77"/>
    </row>
    <row r="1045" spans="1:60">
      <c r="A1045" s="77" t="s">
        <v>428</v>
      </c>
      <c r="B1045" s="77" t="s">
        <v>230</v>
      </c>
      <c r="C1045" s="77" t="s">
        <v>4771</v>
      </c>
      <c r="D1045" s="78">
        <v>44697</v>
      </c>
      <c r="E1045" s="77" t="s">
        <v>1138</v>
      </c>
      <c r="F1045" s="77" t="s">
        <v>2135</v>
      </c>
      <c r="G1045" s="77" t="s">
        <v>2147</v>
      </c>
      <c r="H1045" s="77" t="s">
        <v>2148</v>
      </c>
      <c r="I1045" s="77" t="s">
        <v>531</v>
      </c>
      <c r="J1045" s="77" t="s">
        <v>110</v>
      </c>
      <c r="K1045" s="77">
        <v>91761</v>
      </c>
      <c r="L1045" s="77" t="s">
        <v>1481</v>
      </c>
      <c r="M1045" s="77" t="s">
        <v>1140</v>
      </c>
      <c r="N1045" s="77" t="s">
        <v>602</v>
      </c>
      <c r="O1045" s="77" t="s">
        <v>603</v>
      </c>
      <c r="P1045" s="77">
        <v>81301</v>
      </c>
      <c r="Q1045" s="77" t="s">
        <v>1267</v>
      </c>
      <c r="R1045" s="77" t="s">
        <v>604</v>
      </c>
      <c r="S1045" s="77" t="s">
        <v>4197</v>
      </c>
      <c r="T1045" s="77" t="s">
        <v>606</v>
      </c>
      <c r="U1045" s="77">
        <v>30390456</v>
      </c>
      <c r="V1045" s="77">
        <v>14.75</v>
      </c>
      <c r="W1045" s="77" t="s">
        <v>163</v>
      </c>
      <c r="X1045" s="77">
        <v>400</v>
      </c>
      <c r="Y1045" s="77">
        <v>384</v>
      </c>
      <c r="Z1045" s="77">
        <v>12</v>
      </c>
      <c r="AA1045" s="89">
        <f t="shared" si="140"/>
        <v>0.15359999999999999</v>
      </c>
      <c r="AB1045" s="142" t="s">
        <v>70</v>
      </c>
      <c r="AC1045" s="78">
        <v>44712</v>
      </c>
      <c r="AD1045" s="77"/>
      <c r="AE1045" s="77"/>
      <c r="AF1045" s="77" t="str">
        <f t="shared" si="141"/>
        <v>CADP220516_09</v>
      </c>
      <c r="AG1045" s="77">
        <f t="shared" si="142"/>
        <v>384</v>
      </c>
      <c r="AH1045" s="77">
        <f t="shared" si="143"/>
        <v>12</v>
      </c>
      <c r="AI1045" s="89">
        <f t="shared" si="144"/>
        <v>0.15359999999999999</v>
      </c>
      <c r="AJ1045" s="77" t="s">
        <v>2143</v>
      </c>
      <c r="AK1045" s="77" t="s">
        <v>4772</v>
      </c>
      <c r="AL1045" s="78">
        <v>44704</v>
      </c>
      <c r="AM1045" s="78">
        <v>44704</v>
      </c>
      <c r="AN1045" s="78">
        <v>44706</v>
      </c>
      <c r="AO1045" s="573">
        <v>44706</v>
      </c>
      <c r="AP1045" s="78">
        <v>44706</v>
      </c>
      <c r="AQ1045" s="77" t="s">
        <v>89</v>
      </c>
      <c r="AR1045" s="77"/>
      <c r="AS1045" s="77" t="s">
        <v>4772</v>
      </c>
      <c r="AT1045" s="78"/>
      <c r="AU1045" s="78"/>
      <c r="AV1045" s="78"/>
      <c r="AW1045" s="142" t="s">
        <v>1198</v>
      </c>
      <c r="AX1045" s="77" t="s">
        <v>116</v>
      </c>
      <c r="AY1045" s="576">
        <v>4550</v>
      </c>
      <c r="AZ1045" s="576"/>
      <c r="BA1045" s="576"/>
      <c r="BB1045" s="576"/>
      <c r="BC1045" s="576"/>
      <c r="BD1045" s="576"/>
      <c r="BE1045" s="77">
        <f t="shared" si="145"/>
        <v>22</v>
      </c>
      <c r="BF1045" s="77">
        <f t="shared" si="138"/>
        <v>5</v>
      </c>
      <c r="BG1045" s="77">
        <f t="shared" si="139"/>
        <v>2022</v>
      </c>
      <c r="BH1045" s="89"/>
    </row>
    <row r="1046" spans="1:60">
      <c r="A1046" s="77" t="s">
        <v>428</v>
      </c>
      <c r="B1046" s="77" t="s">
        <v>56</v>
      </c>
      <c r="C1046" s="142" t="s">
        <v>4773</v>
      </c>
      <c r="D1046" s="78">
        <v>44664</v>
      </c>
      <c r="E1046" s="142">
        <v>114162</v>
      </c>
      <c r="F1046" s="77" t="s">
        <v>2135</v>
      </c>
      <c r="G1046" s="77" t="s">
        <v>2136</v>
      </c>
      <c r="H1046" s="77" t="s">
        <v>2137</v>
      </c>
      <c r="I1046" s="77" t="s">
        <v>2138</v>
      </c>
      <c r="J1046" s="77" t="s">
        <v>110</v>
      </c>
      <c r="K1046" s="77">
        <v>90248</v>
      </c>
      <c r="L1046" s="142" t="s">
        <v>2159</v>
      </c>
      <c r="M1046" s="142" t="s">
        <v>4396</v>
      </c>
      <c r="N1046" s="77" t="s">
        <v>343</v>
      </c>
      <c r="O1046" s="77" t="s">
        <v>299</v>
      </c>
      <c r="P1046" s="77">
        <v>21075</v>
      </c>
      <c r="Q1046" s="77" t="s">
        <v>1267</v>
      </c>
      <c r="R1046" s="77"/>
      <c r="S1046" s="77"/>
      <c r="T1046" s="77"/>
      <c r="U1046" s="142">
        <v>30376909</v>
      </c>
      <c r="V1046" s="77">
        <v>14.75</v>
      </c>
      <c r="W1046" s="142" t="s">
        <v>2267</v>
      </c>
      <c r="X1046" s="77">
        <v>340</v>
      </c>
      <c r="Y1046" s="142">
        <v>832</v>
      </c>
      <c r="Z1046" s="142">
        <v>26</v>
      </c>
      <c r="AA1046" s="89">
        <f t="shared" si="140"/>
        <v>0.28288000000000002</v>
      </c>
      <c r="AB1046" s="142" t="s">
        <v>70</v>
      </c>
      <c r="AC1046" s="78">
        <v>44712</v>
      </c>
      <c r="AD1046" s="77"/>
      <c r="AE1046" s="77" t="s">
        <v>2142</v>
      </c>
      <c r="AF1046" s="77" t="str">
        <f t="shared" si="141"/>
        <v>CA4162041356T</v>
      </c>
      <c r="AG1046" s="77">
        <f t="shared" si="142"/>
        <v>832</v>
      </c>
      <c r="AH1046" s="77">
        <f t="shared" si="143"/>
        <v>26</v>
      </c>
      <c r="AI1046" s="89">
        <f t="shared" si="144"/>
        <v>0.28288000000000002</v>
      </c>
      <c r="AJ1046" s="77" t="s">
        <v>2143</v>
      </c>
      <c r="AK1046" s="142" t="s">
        <v>4773</v>
      </c>
      <c r="AL1046" s="573">
        <v>44694</v>
      </c>
      <c r="AM1046" s="573">
        <v>44694</v>
      </c>
      <c r="AN1046" s="573">
        <v>44699</v>
      </c>
      <c r="AO1046" s="78">
        <v>44704</v>
      </c>
      <c r="AP1046" s="78">
        <v>44704</v>
      </c>
      <c r="AQ1046" s="77" t="s">
        <v>89</v>
      </c>
      <c r="AR1046" s="142"/>
      <c r="AS1046" s="142" t="s">
        <v>4773</v>
      </c>
      <c r="AT1046" s="78"/>
      <c r="AU1046" s="78"/>
      <c r="AV1046" s="78"/>
      <c r="AW1046" s="142" t="s">
        <v>1198</v>
      </c>
      <c r="AX1046" s="77" t="s">
        <v>116</v>
      </c>
      <c r="AY1046" s="576">
        <v>8158.5</v>
      </c>
      <c r="AZ1046" s="576"/>
      <c r="BA1046" s="576"/>
      <c r="BB1046" s="576"/>
      <c r="BC1046" s="576"/>
      <c r="BD1046" s="576"/>
      <c r="BE1046" s="77">
        <f t="shared" si="145"/>
        <v>21</v>
      </c>
      <c r="BF1046" s="77">
        <f t="shared" si="138"/>
        <v>5</v>
      </c>
      <c r="BG1046" s="77">
        <f t="shared" si="139"/>
        <v>2022</v>
      </c>
      <c r="BH1046" s="89"/>
    </row>
    <row r="1047" spans="1:60">
      <c r="A1047" s="77" t="s">
        <v>428</v>
      </c>
      <c r="B1047" s="77" t="s">
        <v>2132</v>
      </c>
      <c r="C1047" s="77" t="s">
        <v>4774</v>
      </c>
      <c r="D1047" s="78">
        <v>44678</v>
      </c>
      <c r="E1047" s="77" t="s">
        <v>4775</v>
      </c>
      <c r="F1047" s="77" t="s">
        <v>2135</v>
      </c>
      <c r="G1047" s="77" t="s">
        <v>2147</v>
      </c>
      <c r="H1047" s="77" t="s">
        <v>2148</v>
      </c>
      <c r="I1047" s="77" t="s">
        <v>531</v>
      </c>
      <c r="J1047" s="77" t="s">
        <v>110</v>
      </c>
      <c r="K1047" s="77">
        <v>91761</v>
      </c>
      <c r="L1047" s="77" t="s">
        <v>3012</v>
      </c>
      <c r="M1047" s="77" t="s">
        <v>4776</v>
      </c>
      <c r="N1047" s="77" t="s">
        <v>4104</v>
      </c>
      <c r="O1047" s="77" t="s">
        <v>4096</v>
      </c>
      <c r="P1047" s="77">
        <v>96797</v>
      </c>
      <c r="Q1047" s="77" t="s">
        <v>1267</v>
      </c>
      <c r="R1047" s="77"/>
      <c r="S1047" s="77"/>
      <c r="T1047" s="77"/>
      <c r="U1047" s="77">
        <v>30390456</v>
      </c>
      <c r="V1047" s="142">
        <v>14.75</v>
      </c>
      <c r="W1047" s="77" t="s">
        <v>2552</v>
      </c>
      <c r="X1047" s="77">
        <v>400</v>
      </c>
      <c r="Y1047" s="77">
        <v>768</v>
      </c>
      <c r="Z1047" s="77">
        <v>24</v>
      </c>
      <c r="AA1047" s="89">
        <f t="shared" si="140"/>
        <v>0.30719999999999997</v>
      </c>
      <c r="AB1047" s="77" t="s">
        <v>88</v>
      </c>
      <c r="AC1047" s="78">
        <v>44712</v>
      </c>
      <c r="AD1047" s="77"/>
      <c r="AE1047" s="77" t="s">
        <v>2142</v>
      </c>
      <c r="AF1047" s="77" t="str">
        <f t="shared" si="141"/>
        <v>CA0411427153T</v>
      </c>
      <c r="AG1047" s="77">
        <f t="shared" si="142"/>
        <v>768</v>
      </c>
      <c r="AH1047" s="77">
        <f t="shared" si="143"/>
        <v>24</v>
      </c>
      <c r="AI1047" s="89">
        <f t="shared" si="144"/>
        <v>0.30719999999999997</v>
      </c>
      <c r="AJ1047" s="77" t="s">
        <v>2143</v>
      </c>
      <c r="AK1047" s="77" t="s">
        <v>4774</v>
      </c>
      <c r="AL1047" s="78">
        <v>44692</v>
      </c>
      <c r="AM1047" s="78">
        <v>44692</v>
      </c>
      <c r="AN1047" s="573">
        <v>44708</v>
      </c>
      <c r="AO1047" s="78">
        <v>44708</v>
      </c>
      <c r="AP1047" s="78">
        <v>44708</v>
      </c>
      <c r="AQ1047" s="77" t="s">
        <v>89</v>
      </c>
      <c r="AR1047" s="77"/>
      <c r="AS1047" s="77" t="s">
        <v>4774</v>
      </c>
      <c r="AT1047" s="78"/>
      <c r="AU1047" s="78"/>
      <c r="AV1047" s="78"/>
      <c r="AW1047" s="77" t="s">
        <v>1198</v>
      </c>
      <c r="AX1047" s="77" t="s">
        <v>116</v>
      </c>
      <c r="AY1047" s="576">
        <v>12950</v>
      </c>
      <c r="AZ1047" s="576"/>
      <c r="BA1047" s="576"/>
      <c r="BB1047" s="576"/>
      <c r="BC1047" s="576"/>
      <c r="BD1047" s="576"/>
      <c r="BE1047" s="77">
        <f t="shared" si="145"/>
        <v>22</v>
      </c>
      <c r="BF1047" s="77">
        <f t="shared" si="138"/>
        <v>5</v>
      </c>
      <c r="BG1047" s="77">
        <f t="shared" si="139"/>
        <v>2022</v>
      </c>
      <c r="BH1047" s="89"/>
    </row>
    <row r="1048" spans="1:60">
      <c r="A1048" s="77" t="s">
        <v>428</v>
      </c>
      <c r="B1048" s="77" t="s">
        <v>1264</v>
      </c>
      <c r="C1048" s="77" t="s">
        <v>4777</v>
      </c>
      <c r="D1048" s="78">
        <v>44697</v>
      </c>
      <c r="E1048" s="77" t="s">
        <v>4778</v>
      </c>
      <c r="F1048" s="77" t="s">
        <v>2135</v>
      </c>
      <c r="G1048" s="77" t="s">
        <v>2147</v>
      </c>
      <c r="H1048" s="77" t="s">
        <v>2148</v>
      </c>
      <c r="I1048" s="77" t="s">
        <v>531</v>
      </c>
      <c r="J1048" s="77" t="s">
        <v>110</v>
      </c>
      <c r="K1048" s="77">
        <v>91761</v>
      </c>
      <c r="L1048" s="77" t="s">
        <v>195</v>
      </c>
      <c r="M1048" s="77" t="s">
        <v>4658</v>
      </c>
      <c r="N1048" s="77" t="s">
        <v>3874</v>
      </c>
      <c r="O1048" s="77" t="s">
        <v>445</v>
      </c>
      <c r="P1048" s="77">
        <v>75063</v>
      </c>
      <c r="Q1048" s="77" t="s">
        <v>1267</v>
      </c>
      <c r="R1048" s="77" t="s">
        <v>4235</v>
      </c>
      <c r="S1048" s="77"/>
      <c r="T1048" s="77" t="s">
        <v>4236</v>
      </c>
      <c r="U1048" s="77">
        <v>30390456</v>
      </c>
      <c r="V1048" s="77">
        <v>14.75</v>
      </c>
      <c r="W1048" s="77" t="s">
        <v>163</v>
      </c>
      <c r="X1048" s="77">
        <v>400</v>
      </c>
      <c r="Y1048" s="77">
        <v>768</v>
      </c>
      <c r="Z1048" s="77">
        <v>24</v>
      </c>
      <c r="AA1048" s="89">
        <f t="shared" si="140"/>
        <v>0.30719999999999997</v>
      </c>
      <c r="AB1048" s="142" t="s">
        <v>88</v>
      </c>
      <c r="AC1048" s="78">
        <v>44712</v>
      </c>
      <c r="AD1048" s="77"/>
      <c r="AE1048" s="77"/>
      <c r="AF1048" s="77" t="str">
        <f t="shared" si="141"/>
        <v>CADP220516_43</v>
      </c>
      <c r="AG1048" s="77">
        <f t="shared" si="142"/>
        <v>768</v>
      </c>
      <c r="AH1048" s="77">
        <f t="shared" si="143"/>
        <v>24</v>
      </c>
      <c r="AI1048" s="89">
        <f t="shared" si="144"/>
        <v>0.30719999999999997</v>
      </c>
      <c r="AJ1048" s="77" t="s">
        <v>2143</v>
      </c>
      <c r="AK1048" s="77" t="s">
        <v>4779</v>
      </c>
      <c r="AL1048" s="78">
        <v>44701</v>
      </c>
      <c r="AM1048" s="78">
        <v>44701</v>
      </c>
      <c r="AN1048" s="78">
        <v>44704</v>
      </c>
      <c r="AO1048" s="78">
        <v>44704</v>
      </c>
      <c r="AP1048" s="78">
        <v>44704</v>
      </c>
      <c r="AQ1048" s="77" t="s">
        <v>89</v>
      </c>
      <c r="AR1048" s="77"/>
      <c r="AS1048" s="77" t="s">
        <v>4779</v>
      </c>
      <c r="AT1048" s="78"/>
      <c r="AU1048" s="78"/>
      <c r="AV1048" s="78"/>
      <c r="AW1048" s="142" t="s">
        <v>1198</v>
      </c>
      <c r="AX1048" s="77" t="s">
        <v>116</v>
      </c>
      <c r="AY1048" s="576">
        <v>4057.3</v>
      </c>
      <c r="AZ1048" s="576"/>
      <c r="BA1048" s="576"/>
      <c r="BB1048" s="576"/>
      <c r="BC1048" s="576"/>
      <c r="BD1048" s="576"/>
      <c r="BE1048" s="77">
        <f t="shared" si="145"/>
        <v>22</v>
      </c>
      <c r="BF1048" s="77">
        <f t="shared" si="138"/>
        <v>5</v>
      </c>
      <c r="BG1048" s="77">
        <f t="shared" si="139"/>
        <v>2022</v>
      </c>
      <c r="BH1048" s="77"/>
    </row>
    <row r="1049" spans="1:60">
      <c r="A1049" s="77" t="s">
        <v>428</v>
      </c>
      <c r="B1049" s="77" t="s">
        <v>2132</v>
      </c>
      <c r="C1049" s="77" t="s">
        <v>4780</v>
      </c>
      <c r="D1049" s="78">
        <v>44685</v>
      </c>
      <c r="E1049" s="77" t="s">
        <v>4392</v>
      </c>
      <c r="F1049" s="77" t="s">
        <v>2135</v>
      </c>
      <c r="G1049" s="77" t="s">
        <v>2147</v>
      </c>
      <c r="H1049" s="77" t="s">
        <v>2148</v>
      </c>
      <c r="I1049" s="77" t="s">
        <v>531</v>
      </c>
      <c r="J1049" s="77" t="s">
        <v>110</v>
      </c>
      <c r="K1049" s="77">
        <v>91761</v>
      </c>
      <c r="L1049" s="77" t="s">
        <v>2209</v>
      </c>
      <c r="M1049" s="77" t="s">
        <v>4041</v>
      </c>
      <c r="N1049" s="77" t="s">
        <v>3969</v>
      </c>
      <c r="O1049" s="77" t="s">
        <v>110</v>
      </c>
      <c r="P1049" s="77">
        <v>92507</v>
      </c>
      <c r="Q1049" s="77" t="s">
        <v>1267</v>
      </c>
      <c r="R1049" s="77" t="s">
        <v>4042</v>
      </c>
      <c r="S1049" s="77"/>
      <c r="T1049" s="77" t="s">
        <v>4043</v>
      </c>
      <c r="U1049" s="77">
        <v>30390456</v>
      </c>
      <c r="V1049" s="77">
        <v>14.75</v>
      </c>
      <c r="W1049" s="77" t="s">
        <v>2552</v>
      </c>
      <c r="X1049" s="77">
        <v>400</v>
      </c>
      <c r="Y1049" s="77">
        <v>832</v>
      </c>
      <c r="Z1049" s="77">
        <v>26</v>
      </c>
      <c r="AA1049" s="89">
        <f t="shared" si="140"/>
        <v>0.33279999999999998</v>
      </c>
      <c r="AB1049" s="77" t="s">
        <v>88</v>
      </c>
      <c r="AC1049" s="78">
        <v>44712</v>
      </c>
      <c r="AD1049" s="77"/>
      <c r="AE1049" s="77" t="s">
        <v>2142</v>
      </c>
      <c r="AF1049" s="77" t="str">
        <f t="shared" si="141"/>
        <v>CA7724050418T</v>
      </c>
      <c r="AG1049" s="77">
        <f t="shared" si="142"/>
        <v>832</v>
      </c>
      <c r="AH1049" s="77">
        <f t="shared" si="143"/>
        <v>26</v>
      </c>
      <c r="AI1049" s="89">
        <f t="shared" si="144"/>
        <v>0.33279999999999998</v>
      </c>
      <c r="AJ1049" s="77" t="s">
        <v>2143</v>
      </c>
      <c r="AK1049" s="77" t="s">
        <v>4780</v>
      </c>
      <c r="AL1049" s="573">
        <v>44705</v>
      </c>
      <c r="AM1049" s="78">
        <v>44705</v>
      </c>
      <c r="AN1049" s="573">
        <v>44705</v>
      </c>
      <c r="AO1049" s="78">
        <v>44705</v>
      </c>
      <c r="AP1049" s="78">
        <v>44705</v>
      </c>
      <c r="AQ1049" s="77" t="s">
        <v>89</v>
      </c>
      <c r="AR1049" s="77"/>
      <c r="AS1049" s="77" t="s">
        <v>4780</v>
      </c>
      <c r="AT1049" s="78"/>
      <c r="AU1049" s="78"/>
      <c r="AV1049" s="78"/>
      <c r="AW1049" s="77" t="s">
        <v>1198</v>
      </c>
      <c r="AX1049" s="77" t="s">
        <v>116</v>
      </c>
      <c r="AY1049" s="576">
        <v>504</v>
      </c>
      <c r="AZ1049" s="576"/>
      <c r="BA1049" s="576"/>
      <c r="BB1049" s="576"/>
      <c r="BC1049" s="576"/>
      <c r="BD1049" s="576"/>
      <c r="BE1049" s="77">
        <f t="shared" si="145"/>
        <v>22</v>
      </c>
      <c r="BF1049" s="77">
        <f t="shared" si="138"/>
        <v>5</v>
      </c>
      <c r="BG1049" s="77">
        <f t="shared" si="139"/>
        <v>2022</v>
      </c>
      <c r="BH1049" s="89"/>
    </row>
    <row r="1050" spans="1:60">
      <c r="A1050" s="77" t="s">
        <v>428</v>
      </c>
      <c r="B1050" s="77" t="s">
        <v>2132</v>
      </c>
      <c r="C1050" s="77" t="s">
        <v>4781</v>
      </c>
      <c r="D1050" s="78">
        <v>44685</v>
      </c>
      <c r="E1050" s="77" t="s">
        <v>4392</v>
      </c>
      <c r="F1050" s="77" t="s">
        <v>2135</v>
      </c>
      <c r="G1050" s="77" t="s">
        <v>2147</v>
      </c>
      <c r="H1050" s="77" t="s">
        <v>2148</v>
      </c>
      <c r="I1050" s="77" t="s">
        <v>531</v>
      </c>
      <c r="J1050" s="77" t="s">
        <v>110</v>
      </c>
      <c r="K1050" s="77">
        <v>91761</v>
      </c>
      <c r="L1050" s="77" t="s">
        <v>2209</v>
      </c>
      <c r="M1050" s="77" t="s">
        <v>4041</v>
      </c>
      <c r="N1050" s="77" t="s">
        <v>3969</v>
      </c>
      <c r="O1050" s="77" t="s">
        <v>110</v>
      </c>
      <c r="P1050" s="77">
        <v>92507</v>
      </c>
      <c r="Q1050" s="77" t="s">
        <v>1267</v>
      </c>
      <c r="R1050" s="77" t="s">
        <v>4042</v>
      </c>
      <c r="S1050" s="77"/>
      <c r="T1050" s="77" t="s">
        <v>4043</v>
      </c>
      <c r="U1050" s="77">
        <v>30390456</v>
      </c>
      <c r="V1050" s="77">
        <v>14.75</v>
      </c>
      <c r="W1050" s="77" t="s">
        <v>2552</v>
      </c>
      <c r="X1050" s="77">
        <v>400</v>
      </c>
      <c r="Y1050" s="77">
        <v>832</v>
      </c>
      <c r="Z1050" s="77">
        <v>26</v>
      </c>
      <c r="AA1050" s="89">
        <f t="shared" si="140"/>
        <v>0.33279999999999998</v>
      </c>
      <c r="AB1050" s="77" t="s">
        <v>88</v>
      </c>
      <c r="AC1050" s="78">
        <v>44712</v>
      </c>
      <c r="AD1050" s="77"/>
      <c r="AE1050" s="77" t="s">
        <v>2142</v>
      </c>
      <c r="AF1050" s="77" t="str">
        <f t="shared" si="141"/>
        <v>CA7724050419T</v>
      </c>
      <c r="AG1050" s="77">
        <f t="shared" si="142"/>
        <v>832</v>
      </c>
      <c r="AH1050" s="77">
        <f t="shared" si="143"/>
        <v>26</v>
      </c>
      <c r="AI1050" s="89">
        <f t="shared" si="144"/>
        <v>0.33279999999999998</v>
      </c>
      <c r="AJ1050" s="77" t="s">
        <v>2143</v>
      </c>
      <c r="AK1050" s="77" t="s">
        <v>4781</v>
      </c>
      <c r="AL1050" s="573">
        <v>44705</v>
      </c>
      <c r="AM1050" s="78">
        <v>44706</v>
      </c>
      <c r="AN1050" s="573">
        <v>44705</v>
      </c>
      <c r="AO1050" s="78">
        <v>44706</v>
      </c>
      <c r="AP1050" s="78">
        <v>44706</v>
      </c>
      <c r="AQ1050" s="77" t="s">
        <v>89</v>
      </c>
      <c r="AR1050" s="77"/>
      <c r="AS1050" s="77" t="s">
        <v>4781</v>
      </c>
      <c r="AT1050" s="78"/>
      <c r="AU1050" s="78"/>
      <c r="AV1050" s="78"/>
      <c r="AW1050" s="77" t="s">
        <v>1198</v>
      </c>
      <c r="AX1050" s="77" t="s">
        <v>116</v>
      </c>
      <c r="AY1050" s="576">
        <v>504</v>
      </c>
      <c r="AZ1050" s="576"/>
      <c r="BA1050" s="576"/>
      <c r="BB1050" s="576"/>
      <c r="BC1050" s="576"/>
      <c r="BD1050" s="576"/>
      <c r="BE1050" s="77">
        <f t="shared" si="145"/>
        <v>22</v>
      </c>
      <c r="BF1050" s="77">
        <f t="shared" si="138"/>
        <v>5</v>
      </c>
      <c r="BG1050" s="77">
        <f t="shared" si="139"/>
        <v>2022</v>
      </c>
      <c r="BH1050" s="89"/>
    </row>
    <row r="1051" spans="1:60">
      <c r="A1051" s="77" t="s">
        <v>428</v>
      </c>
      <c r="B1051" s="77" t="s">
        <v>79</v>
      </c>
      <c r="C1051" s="77" t="s">
        <v>4782</v>
      </c>
      <c r="D1051" s="78">
        <v>44699</v>
      </c>
      <c r="E1051" s="77" t="s">
        <v>4783</v>
      </c>
      <c r="F1051" s="77" t="s">
        <v>2135</v>
      </c>
      <c r="G1051" s="77" t="s">
        <v>2147</v>
      </c>
      <c r="H1051" s="77" t="s">
        <v>2148</v>
      </c>
      <c r="I1051" s="77" t="s">
        <v>531</v>
      </c>
      <c r="J1051" s="77" t="s">
        <v>110</v>
      </c>
      <c r="K1051" s="77">
        <v>91761</v>
      </c>
      <c r="L1051" s="77" t="s">
        <v>257</v>
      </c>
      <c r="M1051" s="77" t="s">
        <v>4784</v>
      </c>
      <c r="N1051" s="77" t="s">
        <v>4785</v>
      </c>
      <c r="O1051" s="77" t="s">
        <v>67</v>
      </c>
      <c r="P1051" s="309" t="s">
        <v>4786</v>
      </c>
      <c r="Q1051" s="77" t="s">
        <v>1267</v>
      </c>
      <c r="R1051" s="77" t="s">
        <v>260</v>
      </c>
      <c r="S1051" s="77"/>
      <c r="T1051" s="77" t="s">
        <v>4787</v>
      </c>
      <c r="U1051" s="142">
        <v>30390456</v>
      </c>
      <c r="V1051" s="142">
        <v>14.75</v>
      </c>
      <c r="W1051" s="77" t="s">
        <v>163</v>
      </c>
      <c r="X1051" s="77">
        <v>400</v>
      </c>
      <c r="Y1051" s="77">
        <v>768</v>
      </c>
      <c r="Z1051" s="77">
        <v>24</v>
      </c>
      <c r="AA1051" s="89">
        <f t="shared" si="140"/>
        <v>0.30719999999999997</v>
      </c>
      <c r="AB1051" s="77" t="s">
        <v>88</v>
      </c>
      <c r="AC1051" s="78">
        <v>44712</v>
      </c>
      <c r="AD1051" s="77"/>
      <c r="AE1051" s="77" t="s">
        <v>818</v>
      </c>
      <c r="AF1051" s="77" t="str">
        <f t="shared" si="141"/>
        <v>CADP220518_02</v>
      </c>
      <c r="AG1051" s="77">
        <f t="shared" si="142"/>
        <v>768</v>
      </c>
      <c r="AH1051" s="77">
        <f t="shared" si="143"/>
        <v>24</v>
      </c>
      <c r="AI1051" s="89">
        <f t="shared" si="144"/>
        <v>0.30719999999999997</v>
      </c>
      <c r="AJ1051" s="77" t="s">
        <v>2143</v>
      </c>
      <c r="AK1051" s="77" t="s">
        <v>4788</v>
      </c>
      <c r="AL1051" s="78">
        <v>44704</v>
      </c>
      <c r="AM1051" s="78">
        <v>44704</v>
      </c>
      <c r="AN1051" s="78">
        <v>44706</v>
      </c>
      <c r="AO1051" s="78">
        <v>44707</v>
      </c>
      <c r="AP1051" s="78">
        <v>44707</v>
      </c>
      <c r="AQ1051" s="77" t="s">
        <v>89</v>
      </c>
      <c r="AR1051" s="77"/>
      <c r="AS1051" s="77" t="s">
        <v>4788</v>
      </c>
      <c r="AT1051" s="78"/>
      <c r="AU1051" s="78"/>
      <c r="AV1051" s="78"/>
      <c r="AW1051" s="142" t="s">
        <v>1198</v>
      </c>
      <c r="AX1051" s="77" t="s">
        <v>116</v>
      </c>
      <c r="AY1051" s="576">
        <v>8713.5</v>
      </c>
      <c r="AZ1051" s="576"/>
      <c r="BA1051" s="576"/>
      <c r="BB1051" s="576"/>
      <c r="BC1051" s="576"/>
      <c r="BD1051" s="576"/>
      <c r="BE1051" s="77">
        <f t="shared" si="145"/>
        <v>22</v>
      </c>
      <c r="BF1051" s="77">
        <f t="shared" si="138"/>
        <v>5</v>
      </c>
      <c r="BG1051" s="77">
        <f t="shared" si="139"/>
        <v>2022</v>
      </c>
      <c r="BH1051" s="77"/>
    </row>
    <row r="1052" spans="1:60">
      <c r="A1052" s="77" t="s">
        <v>428</v>
      </c>
      <c r="B1052" s="77" t="s">
        <v>56</v>
      </c>
      <c r="C1052" s="77" t="s">
        <v>4789</v>
      </c>
      <c r="D1052" s="78">
        <v>44700</v>
      </c>
      <c r="E1052" s="77" t="s">
        <v>4790</v>
      </c>
      <c r="F1052" s="77" t="s">
        <v>2135</v>
      </c>
      <c r="G1052" s="77" t="s">
        <v>2136</v>
      </c>
      <c r="H1052" s="77" t="s">
        <v>2137</v>
      </c>
      <c r="I1052" s="77" t="s">
        <v>2138</v>
      </c>
      <c r="J1052" s="77" t="s">
        <v>110</v>
      </c>
      <c r="K1052" s="77">
        <v>90248</v>
      </c>
      <c r="L1052" s="77" t="s">
        <v>2310</v>
      </c>
      <c r="M1052" s="77" t="s">
        <v>4791</v>
      </c>
      <c r="N1052" s="77" t="s">
        <v>317</v>
      </c>
      <c r="O1052" s="77" t="s">
        <v>110</v>
      </c>
      <c r="P1052" s="77">
        <v>95330</v>
      </c>
      <c r="Q1052" s="77" t="s">
        <v>1267</v>
      </c>
      <c r="R1052" s="77" t="s">
        <v>4792</v>
      </c>
      <c r="S1052" s="77"/>
      <c r="T1052" s="77" t="s">
        <v>4793</v>
      </c>
      <c r="U1052" s="77">
        <v>30390256</v>
      </c>
      <c r="V1052" s="77">
        <v>14.75</v>
      </c>
      <c r="W1052" s="142" t="s">
        <v>2197</v>
      </c>
      <c r="X1052" s="77">
        <v>400</v>
      </c>
      <c r="Y1052" s="77">
        <v>624</v>
      </c>
      <c r="Z1052" s="77">
        <v>24</v>
      </c>
      <c r="AA1052" s="89">
        <f t="shared" si="140"/>
        <v>0.24959999999999999</v>
      </c>
      <c r="AB1052" s="77" t="s">
        <v>70</v>
      </c>
      <c r="AC1052" s="78">
        <v>44712</v>
      </c>
      <c r="AD1052" s="77"/>
      <c r="AE1052" s="77"/>
      <c r="AF1052" s="77" t="str">
        <f t="shared" si="141"/>
        <v>CADP220519_14</v>
      </c>
      <c r="AG1052" s="77">
        <f t="shared" si="142"/>
        <v>624</v>
      </c>
      <c r="AH1052" s="77">
        <f t="shared" si="143"/>
        <v>24</v>
      </c>
      <c r="AI1052" s="89">
        <f t="shared" si="144"/>
        <v>0.24959999999999999</v>
      </c>
      <c r="AJ1052" s="77" t="s">
        <v>2143</v>
      </c>
      <c r="AK1052" s="77" t="s">
        <v>4794</v>
      </c>
      <c r="AL1052" s="78">
        <v>44705</v>
      </c>
      <c r="AM1052" s="78">
        <v>44705</v>
      </c>
      <c r="AN1052" s="78">
        <v>44706</v>
      </c>
      <c r="AO1052" s="78">
        <v>44706</v>
      </c>
      <c r="AP1052" s="78">
        <v>44706</v>
      </c>
      <c r="AQ1052" s="77" t="s">
        <v>89</v>
      </c>
      <c r="AR1052" s="77"/>
      <c r="AS1052" s="77" t="s">
        <v>4794</v>
      </c>
      <c r="AT1052" s="78"/>
      <c r="AU1052" s="78"/>
      <c r="AV1052" s="78"/>
      <c r="AW1052" s="142" t="s">
        <v>1198</v>
      </c>
      <c r="AX1052" s="77" t="s">
        <v>116</v>
      </c>
      <c r="AY1052" s="576">
        <v>1848</v>
      </c>
      <c r="AZ1052" s="576"/>
      <c r="BA1052" s="576"/>
      <c r="BB1052" s="576"/>
      <c r="BC1052" s="576"/>
      <c r="BD1052" s="576"/>
      <c r="BE1052" s="77">
        <f t="shared" si="145"/>
        <v>22</v>
      </c>
      <c r="BF1052" s="77">
        <f t="shared" si="138"/>
        <v>5</v>
      </c>
      <c r="BG1052" s="77">
        <f t="shared" si="139"/>
        <v>2022</v>
      </c>
      <c r="BH1052" s="89"/>
    </row>
    <row r="1053" spans="1:60">
      <c r="A1053" s="77" t="s">
        <v>428</v>
      </c>
      <c r="B1053" s="77" t="s">
        <v>56</v>
      </c>
      <c r="C1053" s="77" t="s">
        <v>4795</v>
      </c>
      <c r="D1053" s="78">
        <v>44700</v>
      </c>
      <c r="E1053" s="77" t="s">
        <v>4790</v>
      </c>
      <c r="F1053" s="77" t="s">
        <v>2135</v>
      </c>
      <c r="G1053" s="77" t="s">
        <v>2136</v>
      </c>
      <c r="H1053" s="77" t="s">
        <v>2137</v>
      </c>
      <c r="I1053" s="77" t="s">
        <v>2138</v>
      </c>
      <c r="J1053" s="77" t="s">
        <v>110</v>
      </c>
      <c r="K1053" s="77">
        <v>90248</v>
      </c>
      <c r="L1053" s="77" t="s">
        <v>2310</v>
      </c>
      <c r="M1053" s="77" t="s">
        <v>4791</v>
      </c>
      <c r="N1053" s="77" t="s">
        <v>317</v>
      </c>
      <c r="O1053" s="77" t="s">
        <v>110</v>
      </c>
      <c r="P1053" s="77">
        <v>95330</v>
      </c>
      <c r="Q1053" s="77" t="s">
        <v>1267</v>
      </c>
      <c r="R1053" s="77" t="s">
        <v>4792</v>
      </c>
      <c r="S1053" s="77"/>
      <c r="T1053" s="77" t="s">
        <v>4793</v>
      </c>
      <c r="U1053" s="77">
        <v>30390256</v>
      </c>
      <c r="V1053" s="77">
        <v>14.75</v>
      </c>
      <c r="W1053" s="142" t="s">
        <v>2197</v>
      </c>
      <c r="X1053" s="77">
        <v>400</v>
      </c>
      <c r="Y1053" s="77">
        <v>624</v>
      </c>
      <c r="Z1053" s="77">
        <v>24</v>
      </c>
      <c r="AA1053" s="89">
        <f t="shared" si="140"/>
        <v>0.24959999999999999</v>
      </c>
      <c r="AB1053" s="77" t="s">
        <v>70</v>
      </c>
      <c r="AC1053" s="78">
        <v>44712</v>
      </c>
      <c r="AD1053" s="77"/>
      <c r="AE1053" s="77"/>
      <c r="AF1053" s="77" t="str">
        <f t="shared" si="141"/>
        <v>CADP220519_15</v>
      </c>
      <c r="AG1053" s="77">
        <f t="shared" si="142"/>
        <v>624</v>
      </c>
      <c r="AH1053" s="77">
        <f t="shared" si="143"/>
        <v>24</v>
      </c>
      <c r="AI1053" s="89">
        <f t="shared" si="144"/>
        <v>0.24959999999999999</v>
      </c>
      <c r="AJ1053" s="77" t="s">
        <v>2143</v>
      </c>
      <c r="AK1053" s="77" t="s">
        <v>4796</v>
      </c>
      <c r="AL1053" s="78">
        <v>44705</v>
      </c>
      <c r="AM1053" s="78">
        <v>44705</v>
      </c>
      <c r="AN1053" s="78">
        <v>44706</v>
      </c>
      <c r="AO1053" s="78">
        <v>44706</v>
      </c>
      <c r="AP1053" s="78">
        <v>44706</v>
      </c>
      <c r="AQ1053" s="77" t="s">
        <v>89</v>
      </c>
      <c r="AR1053" s="77"/>
      <c r="AS1053" s="77" t="s">
        <v>4796</v>
      </c>
      <c r="AT1053" s="78"/>
      <c r="AU1053" s="78"/>
      <c r="AV1053" s="78"/>
      <c r="AW1053" s="142" t="s">
        <v>1198</v>
      </c>
      <c r="AX1053" s="77" t="s">
        <v>116</v>
      </c>
      <c r="AY1053" s="576">
        <v>1848</v>
      </c>
      <c r="AZ1053" s="576"/>
      <c r="BA1053" s="576"/>
      <c r="BB1053" s="576"/>
      <c r="BC1053" s="576"/>
      <c r="BD1053" s="576"/>
      <c r="BE1053" s="77">
        <f t="shared" si="145"/>
        <v>22</v>
      </c>
      <c r="BF1053" s="77">
        <f t="shared" si="138"/>
        <v>5</v>
      </c>
      <c r="BG1053" s="77">
        <f t="shared" si="139"/>
        <v>2022</v>
      </c>
      <c r="BH1053" s="89"/>
    </row>
    <row r="1054" spans="1:60">
      <c r="A1054" s="77" t="s">
        <v>428</v>
      </c>
      <c r="B1054" s="77" t="s">
        <v>56</v>
      </c>
      <c r="C1054" s="77" t="s">
        <v>4797</v>
      </c>
      <c r="D1054" s="78">
        <v>44700</v>
      </c>
      <c r="E1054" s="77" t="s">
        <v>4790</v>
      </c>
      <c r="F1054" s="77" t="s">
        <v>2135</v>
      </c>
      <c r="G1054" s="77" t="s">
        <v>2136</v>
      </c>
      <c r="H1054" s="77" t="s">
        <v>2137</v>
      </c>
      <c r="I1054" s="77" t="s">
        <v>2138</v>
      </c>
      <c r="J1054" s="77" t="s">
        <v>110</v>
      </c>
      <c r="K1054" s="77">
        <v>90248</v>
      </c>
      <c r="L1054" s="77" t="s">
        <v>2310</v>
      </c>
      <c r="M1054" s="77" t="s">
        <v>4791</v>
      </c>
      <c r="N1054" s="77" t="s">
        <v>317</v>
      </c>
      <c r="O1054" s="77" t="s">
        <v>110</v>
      </c>
      <c r="P1054" s="77">
        <v>95330</v>
      </c>
      <c r="Q1054" s="77" t="s">
        <v>1267</v>
      </c>
      <c r="R1054" s="77" t="s">
        <v>4792</v>
      </c>
      <c r="S1054" s="77"/>
      <c r="T1054" s="77" t="s">
        <v>4793</v>
      </c>
      <c r="U1054" s="77">
        <v>30390256</v>
      </c>
      <c r="V1054" s="77">
        <v>14.75</v>
      </c>
      <c r="W1054" s="142" t="s">
        <v>2197</v>
      </c>
      <c r="X1054" s="77">
        <v>400</v>
      </c>
      <c r="Y1054" s="77">
        <v>624</v>
      </c>
      <c r="Z1054" s="77">
        <v>24</v>
      </c>
      <c r="AA1054" s="89">
        <f t="shared" si="140"/>
        <v>0.24959999999999999</v>
      </c>
      <c r="AB1054" s="77" t="s">
        <v>70</v>
      </c>
      <c r="AC1054" s="78">
        <v>44712</v>
      </c>
      <c r="AD1054" s="77"/>
      <c r="AE1054" s="77"/>
      <c r="AF1054" s="77" t="str">
        <f t="shared" si="141"/>
        <v>CADP220519_16</v>
      </c>
      <c r="AG1054" s="77">
        <f t="shared" si="142"/>
        <v>624</v>
      </c>
      <c r="AH1054" s="77">
        <f t="shared" si="143"/>
        <v>24</v>
      </c>
      <c r="AI1054" s="89">
        <f t="shared" si="144"/>
        <v>0.24959999999999999</v>
      </c>
      <c r="AJ1054" s="77" t="s">
        <v>2143</v>
      </c>
      <c r="AK1054" s="77" t="s">
        <v>4798</v>
      </c>
      <c r="AL1054" s="78">
        <v>44705</v>
      </c>
      <c r="AM1054" s="78">
        <v>44705</v>
      </c>
      <c r="AN1054" s="78">
        <v>44706</v>
      </c>
      <c r="AO1054" s="78">
        <v>44706</v>
      </c>
      <c r="AP1054" s="78">
        <v>44706</v>
      </c>
      <c r="AQ1054" s="77" t="s">
        <v>89</v>
      </c>
      <c r="AR1054" s="77"/>
      <c r="AS1054" s="77" t="s">
        <v>4798</v>
      </c>
      <c r="AT1054" s="78"/>
      <c r="AU1054" s="78"/>
      <c r="AV1054" s="78"/>
      <c r="AW1054" s="142" t="s">
        <v>1198</v>
      </c>
      <c r="AX1054" s="77" t="s">
        <v>116</v>
      </c>
      <c r="AY1054" s="576">
        <v>1848</v>
      </c>
      <c r="AZ1054" s="576"/>
      <c r="BA1054" s="576"/>
      <c r="BB1054" s="576"/>
      <c r="BC1054" s="576"/>
      <c r="BD1054" s="576"/>
      <c r="BE1054" s="77">
        <f t="shared" si="145"/>
        <v>22</v>
      </c>
      <c r="BF1054" s="77">
        <f t="shared" si="138"/>
        <v>5</v>
      </c>
      <c r="BG1054" s="77">
        <f t="shared" si="139"/>
        <v>2022</v>
      </c>
      <c r="BH1054" s="89"/>
    </row>
    <row r="1055" spans="1:60">
      <c r="A1055" s="77" t="s">
        <v>428</v>
      </c>
      <c r="B1055" s="77" t="s">
        <v>56</v>
      </c>
      <c r="C1055" s="77" t="s">
        <v>4799</v>
      </c>
      <c r="D1055" s="78">
        <v>44700</v>
      </c>
      <c r="E1055" s="77" t="s">
        <v>4790</v>
      </c>
      <c r="F1055" s="77" t="s">
        <v>2135</v>
      </c>
      <c r="G1055" s="77" t="s">
        <v>2136</v>
      </c>
      <c r="H1055" s="77" t="s">
        <v>2137</v>
      </c>
      <c r="I1055" s="77" t="s">
        <v>2138</v>
      </c>
      <c r="J1055" s="77" t="s">
        <v>110</v>
      </c>
      <c r="K1055" s="77">
        <v>90248</v>
      </c>
      <c r="L1055" s="77" t="s">
        <v>2310</v>
      </c>
      <c r="M1055" s="77" t="s">
        <v>4791</v>
      </c>
      <c r="N1055" s="77" t="s">
        <v>317</v>
      </c>
      <c r="O1055" s="77" t="s">
        <v>110</v>
      </c>
      <c r="P1055" s="77">
        <v>95330</v>
      </c>
      <c r="Q1055" s="77" t="s">
        <v>1267</v>
      </c>
      <c r="R1055" s="77" t="s">
        <v>4792</v>
      </c>
      <c r="S1055" s="77"/>
      <c r="T1055" s="77" t="s">
        <v>4793</v>
      </c>
      <c r="U1055" s="77">
        <v>30390256</v>
      </c>
      <c r="V1055" s="77">
        <v>14.75</v>
      </c>
      <c r="W1055" s="142" t="s">
        <v>2197</v>
      </c>
      <c r="X1055" s="77">
        <v>400</v>
      </c>
      <c r="Y1055" s="77">
        <v>624</v>
      </c>
      <c r="Z1055" s="77">
        <v>24</v>
      </c>
      <c r="AA1055" s="89">
        <f t="shared" si="140"/>
        <v>0.24959999999999999</v>
      </c>
      <c r="AB1055" s="77" t="s">
        <v>70</v>
      </c>
      <c r="AC1055" s="78">
        <v>44712</v>
      </c>
      <c r="AD1055" s="77"/>
      <c r="AE1055" s="77"/>
      <c r="AF1055" s="77" t="str">
        <f t="shared" si="141"/>
        <v>CADP220519_17</v>
      </c>
      <c r="AG1055" s="77">
        <f t="shared" si="142"/>
        <v>624</v>
      </c>
      <c r="AH1055" s="77">
        <f t="shared" si="143"/>
        <v>24</v>
      </c>
      <c r="AI1055" s="89">
        <f t="shared" si="144"/>
        <v>0.24959999999999999</v>
      </c>
      <c r="AJ1055" s="77" t="s">
        <v>2143</v>
      </c>
      <c r="AK1055" s="77" t="s">
        <v>4800</v>
      </c>
      <c r="AL1055" s="78">
        <v>44705</v>
      </c>
      <c r="AM1055" s="78">
        <v>44705</v>
      </c>
      <c r="AN1055" s="78">
        <v>44706</v>
      </c>
      <c r="AO1055" s="78">
        <v>44706</v>
      </c>
      <c r="AP1055" s="78">
        <v>44706</v>
      </c>
      <c r="AQ1055" s="77" t="s">
        <v>89</v>
      </c>
      <c r="AR1055" s="77"/>
      <c r="AS1055" s="77" t="s">
        <v>4800</v>
      </c>
      <c r="AT1055" s="78"/>
      <c r="AU1055" s="78"/>
      <c r="AV1055" s="78"/>
      <c r="AW1055" s="142" t="s">
        <v>1198</v>
      </c>
      <c r="AX1055" s="77" t="s">
        <v>116</v>
      </c>
      <c r="AY1055" s="576">
        <v>1848</v>
      </c>
      <c r="AZ1055" s="576"/>
      <c r="BA1055" s="576"/>
      <c r="BB1055" s="576"/>
      <c r="BC1055" s="576"/>
      <c r="BD1055" s="576"/>
      <c r="BE1055" s="77">
        <f t="shared" si="145"/>
        <v>22</v>
      </c>
      <c r="BF1055" s="77">
        <f t="shared" si="138"/>
        <v>5</v>
      </c>
      <c r="BG1055" s="77">
        <f t="shared" si="139"/>
        <v>2022</v>
      </c>
      <c r="BH1055" s="89"/>
    </row>
    <row r="1056" spans="1:60">
      <c r="A1056" s="77" t="s">
        <v>428</v>
      </c>
      <c r="B1056" s="77" t="s">
        <v>56</v>
      </c>
      <c r="C1056" s="77" t="s">
        <v>4801</v>
      </c>
      <c r="D1056" s="78">
        <v>44700</v>
      </c>
      <c r="E1056" s="77" t="s">
        <v>4802</v>
      </c>
      <c r="F1056" s="77" t="s">
        <v>2135</v>
      </c>
      <c r="G1056" s="77" t="s">
        <v>2136</v>
      </c>
      <c r="H1056" s="77" t="s">
        <v>2137</v>
      </c>
      <c r="I1056" s="77" t="s">
        <v>2138</v>
      </c>
      <c r="J1056" s="77" t="s">
        <v>110</v>
      </c>
      <c r="K1056" s="77">
        <v>90248</v>
      </c>
      <c r="L1056" s="77" t="s">
        <v>1225</v>
      </c>
      <c r="M1056" s="77" t="s">
        <v>1226</v>
      </c>
      <c r="N1056" s="77" t="s">
        <v>565</v>
      </c>
      <c r="O1056" s="77" t="s">
        <v>110</v>
      </c>
      <c r="P1056" s="77">
        <v>94544</v>
      </c>
      <c r="Q1056" s="77" t="s">
        <v>1267</v>
      </c>
      <c r="R1056" s="77" t="s">
        <v>4792</v>
      </c>
      <c r="S1056" s="77"/>
      <c r="T1056" s="77" t="s">
        <v>4793</v>
      </c>
      <c r="U1056" s="77">
        <v>30390256</v>
      </c>
      <c r="V1056" s="77">
        <v>14.75</v>
      </c>
      <c r="W1056" s="142" t="s">
        <v>2197</v>
      </c>
      <c r="X1056" s="77">
        <v>400</v>
      </c>
      <c r="Y1056" s="77">
        <v>624</v>
      </c>
      <c r="Z1056" s="77">
        <v>24</v>
      </c>
      <c r="AA1056" s="89">
        <f t="shared" si="140"/>
        <v>0.24959999999999999</v>
      </c>
      <c r="AB1056" s="77" t="s">
        <v>70</v>
      </c>
      <c r="AC1056" s="78">
        <v>44712</v>
      </c>
      <c r="AD1056" s="77"/>
      <c r="AE1056" s="77"/>
      <c r="AF1056" s="77" t="str">
        <f t="shared" si="141"/>
        <v>CADP220519_25</v>
      </c>
      <c r="AG1056" s="77">
        <f t="shared" si="142"/>
        <v>624</v>
      </c>
      <c r="AH1056" s="77">
        <f t="shared" si="143"/>
        <v>24</v>
      </c>
      <c r="AI1056" s="89">
        <f t="shared" si="144"/>
        <v>0.24959999999999999</v>
      </c>
      <c r="AJ1056" s="77" t="s">
        <v>2143</v>
      </c>
      <c r="AK1056" s="77" t="s">
        <v>4803</v>
      </c>
      <c r="AL1056" s="78">
        <v>44705</v>
      </c>
      <c r="AM1056" s="78">
        <v>44705</v>
      </c>
      <c r="AN1056" s="78">
        <v>44706</v>
      </c>
      <c r="AO1056" s="78">
        <v>44706</v>
      </c>
      <c r="AP1056" s="78">
        <v>44706</v>
      </c>
      <c r="AQ1056" s="77" t="s">
        <v>89</v>
      </c>
      <c r="AR1056" s="77"/>
      <c r="AS1056" s="77" t="s">
        <v>4803</v>
      </c>
      <c r="AT1056" s="78"/>
      <c r="AU1056" s="78"/>
      <c r="AV1056" s="78"/>
      <c r="AW1056" s="142" t="s">
        <v>1198</v>
      </c>
      <c r="AX1056" s="77" t="s">
        <v>116</v>
      </c>
      <c r="AY1056" s="576">
        <v>1848</v>
      </c>
      <c r="AZ1056" s="576"/>
      <c r="BA1056" s="576"/>
      <c r="BB1056" s="576"/>
      <c r="BC1056" s="576"/>
      <c r="BD1056" s="576"/>
      <c r="BE1056" s="77">
        <f t="shared" si="145"/>
        <v>22</v>
      </c>
      <c r="BF1056" s="77">
        <f t="shared" si="138"/>
        <v>5</v>
      </c>
      <c r="BG1056" s="77">
        <f t="shared" si="139"/>
        <v>2022</v>
      </c>
      <c r="BH1056" s="89"/>
    </row>
    <row r="1057" spans="1:60">
      <c r="A1057" s="77" t="s">
        <v>428</v>
      </c>
      <c r="B1057" s="77" t="s">
        <v>56</v>
      </c>
      <c r="C1057" s="77" t="s">
        <v>4804</v>
      </c>
      <c r="D1057" s="78">
        <v>44700</v>
      </c>
      <c r="E1057" s="77" t="s">
        <v>4802</v>
      </c>
      <c r="F1057" s="77" t="s">
        <v>2135</v>
      </c>
      <c r="G1057" s="77" t="s">
        <v>2136</v>
      </c>
      <c r="H1057" s="77" t="s">
        <v>2137</v>
      </c>
      <c r="I1057" s="77" t="s">
        <v>2138</v>
      </c>
      <c r="J1057" s="77" t="s">
        <v>110</v>
      </c>
      <c r="K1057" s="77">
        <v>90248</v>
      </c>
      <c r="L1057" s="77" t="s">
        <v>1225</v>
      </c>
      <c r="M1057" s="77" t="s">
        <v>1226</v>
      </c>
      <c r="N1057" s="77" t="s">
        <v>565</v>
      </c>
      <c r="O1057" s="77" t="s">
        <v>110</v>
      </c>
      <c r="P1057" s="77">
        <v>94544</v>
      </c>
      <c r="Q1057" s="77" t="s">
        <v>1267</v>
      </c>
      <c r="R1057" s="77" t="s">
        <v>4792</v>
      </c>
      <c r="S1057" s="77"/>
      <c r="T1057" s="77" t="s">
        <v>4793</v>
      </c>
      <c r="U1057" s="77">
        <v>30390256</v>
      </c>
      <c r="V1057" s="77">
        <v>14.75</v>
      </c>
      <c r="W1057" s="142" t="s">
        <v>2197</v>
      </c>
      <c r="X1057" s="77">
        <v>400</v>
      </c>
      <c r="Y1057" s="77">
        <v>624</v>
      </c>
      <c r="Z1057" s="77">
        <v>24</v>
      </c>
      <c r="AA1057" s="89">
        <f t="shared" si="140"/>
        <v>0.24959999999999999</v>
      </c>
      <c r="AB1057" s="77" t="s">
        <v>70</v>
      </c>
      <c r="AC1057" s="78">
        <v>44712</v>
      </c>
      <c r="AD1057" s="77"/>
      <c r="AE1057" s="77"/>
      <c r="AF1057" s="77" t="str">
        <f t="shared" si="141"/>
        <v>CADP220519_26</v>
      </c>
      <c r="AG1057" s="77">
        <f t="shared" si="142"/>
        <v>624</v>
      </c>
      <c r="AH1057" s="77">
        <f t="shared" si="143"/>
        <v>24</v>
      </c>
      <c r="AI1057" s="89">
        <f t="shared" si="144"/>
        <v>0.24959999999999999</v>
      </c>
      <c r="AJ1057" s="77" t="s">
        <v>2143</v>
      </c>
      <c r="AK1057" s="77" t="s">
        <v>4805</v>
      </c>
      <c r="AL1057" s="78">
        <v>44705</v>
      </c>
      <c r="AM1057" s="78">
        <v>44705</v>
      </c>
      <c r="AN1057" s="78">
        <v>44706</v>
      </c>
      <c r="AO1057" s="78">
        <v>44706</v>
      </c>
      <c r="AP1057" s="78">
        <v>44706</v>
      </c>
      <c r="AQ1057" s="77" t="s">
        <v>89</v>
      </c>
      <c r="AR1057" s="77"/>
      <c r="AS1057" s="77" t="s">
        <v>4805</v>
      </c>
      <c r="AT1057" s="78"/>
      <c r="AU1057" s="78"/>
      <c r="AV1057" s="78"/>
      <c r="AW1057" s="142" t="s">
        <v>1198</v>
      </c>
      <c r="AX1057" s="77" t="s">
        <v>116</v>
      </c>
      <c r="AY1057" s="576">
        <v>1848</v>
      </c>
      <c r="AZ1057" s="576"/>
      <c r="BA1057" s="576"/>
      <c r="BB1057" s="576"/>
      <c r="BC1057" s="576"/>
      <c r="BD1057" s="576"/>
      <c r="BE1057" s="77">
        <f t="shared" si="145"/>
        <v>22</v>
      </c>
      <c r="BF1057" s="77">
        <f t="shared" si="138"/>
        <v>5</v>
      </c>
      <c r="BG1057" s="77">
        <f t="shared" si="139"/>
        <v>2022</v>
      </c>
      <c r="BH1057" s="89"/>
    </row>
    <row r="1058" spans="1:60">
      <c r="A1058" s="77" t="s">
        <v>428</v>
      </c>
      <c r="B1058" s="77" t="s">
        <v>56</v>
      </c>
      <c r="C1058" s="77" t="s">
        <v>4806</v>
      </c>
      <c r="D1058" s="78">
        <v>44700</v>
      </c>
      <c r="E1058" s="77" t="s">
        <v>4802</v>
      </c>
      <c r="F1058" s="77" t="s">
        <v>2135</v>
      </c>
      <c r="G1058" s="77" t="s">
        <v>2136</v>
      </c>
      <c r="H1058" s="77" t="s">
        <v>2137</v>
      </c>
      <c r="I1058" s="77" t="s">
        <v>2138</v>
      </c>
      <c r="J1058" s="77" t="s">
        <v>110</v>
      </c>
      <c r="K1058" s="77">
        <v>90248</v>
      </c>
      <c r="L1058" s="77" t="s">
        <v>1225</v>
      </c>
      <c r="M1058" s="77" t="s">
        <v>1226</v>
      </c>
      <c r="N1058" s="77" t="s">
        <v>565</v>
      </c>
      <c r="O1058" s="77" t="s">
        <v>110</v>
      </c>
      <c r="P1058" s="77">
        <v>94544</v>
      </c>
      <c r="Q1058" s="77" t="s">
        <v>1267</v>
      </c>
      <c r="R1058" s="77" t="s">
        <v>4792</v>
      </c>
      <c r="S1058" s="77"/>
      <c r="T1058" s="77" t="s">
        <v>4793</v>
      </c>
      <c r="U1058" s="77">
        <v>30390256</v>
      </c>
      <c r="V1058" s="77">
        <v>14.75</v>
      </c>
      <c r="W1058" s="142" t="s">
        <v>2197</v>
      </c>
      <c r="X1058" s="77">
        <v>400</v>
      </c>
      <c r="Y1058" s="77">
        <v>624</v>
      </c>
      <c r="Z1058" s="77">
        <v>24</v>
      </c>
      <c r="AA1058" s="89">
        <f t="shared" si="140"/>
        <v>0.24959999999999999</v>
      </c>
      <c r="AB1058" s="77" t="s">
        <v>70</v>
      </c>
      <c r="AC1058" s="78">
        <v>44712</v>
      </c>
      <c r="AD1058" s="77"/>
      <c r="AE1058" s="77"/>
      <c r="AF1058" s="77" t="str">
        <f t="shared" si="141"/>
        <v>CADP220519_27</v>
      </c>
      <c r="AG1058" s="77">
        <f t="shared" si="142"/>
        <v>624</v>
      </c>
      <c r="AH1058" s="77">
        <f t="shared" si="143"/>
        <v>24</v>
      </c>
      <c r="AI1058" s="89">
        <f t="shared" si="144"/>
        <v>0.24959999999999999</v>
      </c>
      <c r="AJ1058" s="77" t="s">
        <v>2143</v>
      </c>
      <c r="AK1058" s="77" t="s">
        <v>4807</v>
      </c>
      <c r="AL1058" s="78">
        <v>44705</v>
      </c>
      <c r="AM1058" s="78">
        <v>44705</v>
      </c>
      <c r="AN1058" s="78">
        <v>44706</v>
      </c>
      <c r="AO1058" s="78">
        <v>44706</v>
      </c>
      <c r="AP1058" s="78">
        <v>44706</v>
      </c>
      <c r="AQ1058" s="77" t="s">
        <v>89</v>
      </c>
      <c r="AR1058" s="77"/>
      <c r="AS1058" s="77" t="s">
        <v>4807</v>
      </c>
      <c r="AT1058" s="78"/>
      <c r="AU1058" s="78"/>
      <c r="AV1058" s="78"/>
      <c r="AW1058" s="142" t="s">
        <v>1198</v>
      </c>
      <c r="AX1058" s="77" t="s">
        <v>116</v>
      </c>
      <c r="AY1058" s="576">
        <v>1848</v>
      </c>
      <c r="AZ1058" s="576"/>
      <c r="BA1058" s="576"/>
      <c r="BB1058" s="576"/>
      <c r="BC1058" s="576"/>
      <c r="BD1058" s="576"/>
      <c r="BE1058" s="77">
        <f t="shared" si="145"/>
        <v>22</v>
      </c>
      <c r="BF1058" s="77">
        <f t="shared" si="138"/>
        <v>5</v>
      </c>
      <c r="BG1058" s="77">
        <f t="shared" si="139"/>
        <v>2022</v>
      </c>
      <c r="BH1058" s="89"/>
    </row>
    <row r="1059" spans="1:60">
      <c r="A1059" s="77" t="s">
        <v>428</v>
      </c>
      <c r="B1059" s="77" t="s">
        <v>230</v>
      </c>
      <c r="C1059" s="77" t="s">
        <v>4808</v>
      </c>
      <c r="D1059" s="78">
        <v>44701</v>
      </c>
      <c r="E1059" s="255" t="s">
        <v>4809</v>
      </c>
      <c r="F1059" s="77" t="s">
        <v>2135</v>
      </c>
      <c r="G1059" s="77" t="s">
        <v>2147</v>
      </c>
      <c r="H1059" s="77" t="s">
        <v>2148</v>
      </c>
      <c r="I1059" s="77" t="s">
        <v>531</v>
      </c>
      <c r="J1059" s="77" t="s">
        <v>110</v>
      </c>
      <c r="K1059" s="77">
        <v>91761</v>
      </c>
      <c r="L1059" s="255" t="s">
        <v>525</v>
      </c>
      <c r="M1059" s="255" t="s">
        <v>3919</v>
      </c>
      <c r="N1059" s="77" t="s">
        <v>531</v>
      </c>
      <c r="O1059" s="77" t="s">
        <v>110</v>
      </c>
      <c r="P1059" s="77">
        <v>91764</v>
      </c>
      <c r="Q1059" s="77" t="s">
        <v>1267</v>
      </c>
      <c r="R1059" s="77" t="s">
        <v>1004</v>
      </c>
      <c r="S1059" s="77"/>
      <c r="T1059" s="77" t="s">
        <v>1006</v>
      </c>
      <c r="U1059" s="77">
        <v>30390456</v>
      </c>
      <c r="V1059" s="77">
        <v>14.75</v>
      </c>
      <c r="W1059" s="77" t="s">
        <v>163</v>
      </c>
      <c r="X1059" s="77">
        <v>400</v>
      </c>
      <c r="Y1059" s="77">
        <v>416</v>
      </c>
      <c r="Z1059" s="77">
        <v>13</v>
      </c>
      <c r="AA1059" s="89">
        <f t="shared" si="140"/>
        <v>0.16639999999999999</v>
      </c>
      <c r="AB1059" s="142" t="s">
        <v>70</v>
      </c>
      <c r="AC1059" s="78">
        <v>44708</v>
      </c>
      <c r="AD1059" s="77"/>
      <c r="AE1059" s="77"/>
      <c r="AF1059" s="77" t="str">
        <f t="shared" si="141"/>
        <v>CADP220520_33</v>
      </c>
      <c r="AG1059" s="77">
        <f t="shared" si="142"/>
        <v>416</v>
      </c>
      <c r="AH1059" s="77">
        <f t="shared" si="143"/>
        <v>13</v>
      </c>
      <c r="AI1059" s="89">
        <f t="shared" si="144"/>
        <v>0.16639999999999999</v>
      </c>
      <c r="AJ1059" s="77" t="s">
        <v>2143</v>
      </c>
      <c r="AK1059" s="77" t="s">
        <v>4810</v>
      </c>
      <c r="AL1059" s="78">
        <v>44706</v>
      </c>
      <c r="AM1059" s="78">
        <v>44706</v>
      </c>
      <c r="AN1059" s="78">
        <v>44706</v>
      </c>
      <c r="AO1059" s="78">
        <v>44706</v>
      </c>
      <c r="AP1059" s="78">
        <v>44706</v>
      </c>
      <c r="AQ1059" s="77" t="s">
        <v>89</v>
      </c>
      <c r="AR1059" s="77"/>
      <c r="AS1059" s="77" t="s">
        <v>4810</v>
      </c>
      <c r="AT1059" s="78"/>
      <c r="AU1059" s="78"/>
      <c r="AV1059" s="78"/>
      <c r="AW1059" s="142" t="s">
        <v>1198</v>
      </c>
      <c r="AX1059" s="77" t="s">
        <v>116</v>
      </c>
      <c r="AY1059" s="576">
        <v>756</v>
      </c>
      <c r="AZ1059" s="576"/>
      <c r="BA1059" s="576"/>
      <c r="BB1059" s="576"/>
      <c r="BC1059" s="576"/>
      <c r="BD1059" s="576"/>
      <c r="BE1059" s="77">
        <f t="shared" si="145"/>
        <v>22</v>
      </c>
      <c r="BF1059" s="77">
        <f t="shared" si="138"/>
        <v>5</v>
      </c>
      <c r="BG1059" s="77">
        <f t="shared" si="139"/>
        <v>2022</v>
      </c>
      <c r="BH1059" s="77"/>
    </row>
    <row r="1060" spans="1:60">
      <c r="A1060" s="77" t="s">
        <v>428</v>
      </c>
      <c r="B1060" s="77" t="s">
        <v>2132</v>
      </c>
      <c r="C1060" s="77" t="s">
        <v>4811</v>
      </c>
      <c r="D1060" s="78">
        <v>44704</v>
      </c>
      <c r="E1060" s="77" t="s">
        <v>4812</v>
      </c>
      <c r="F1060" s="77" t="s">
        <v>2135</v>
      </c>
      <c r="G1060" s="77" t="s">
        <v>3267</v>
      </c>
      <c r="H1060" s="77" t="s">
        <v>3268</v>
      </c>
      <c r="I1060" s="77" t="s">
        <v>2686</v>
      </c>
      <c r="J1060" s="77" t="s">
        <v>110</v>
      </c>
      <c r="K1060" s="77">
        <v>92833</v>
      </c>
      <c r="L1060" s="77" t="s">
        <v>2168</v>
      </c>
      <c r="M1060" s="77" t="s">
        <v>3968</v>
      </c>
      <c r="N1060" s="77" t="s">
        <v>3969</v>
      </c>
      <c r="O1060" s="77" t="s">
        <v>110</v>
      </c>
      <c r="P1060" s="77">
        <v>92507</v>
      </c>
      <c r="Q1060" s="77" t="s">
        <v>1267</v>
      </c>
      <c r="R1060" s="77"/>
      <c r="S1060" s="77"/>
      <c r="T1060" s="77"/>
      <c r="U1060" s="77">
        <v>30390456</v>
      </c>
      <c r="V1060" s="77">
        <v>14.75</v>
      </c>
      <c r="W1060" s="77" t="s">
        <v>163</v>
      </c>
      <c r="X1060" s="77">
        <v>400</v>
      </c>
      <c r="Y1060" s="77">
        <v>768</v>
      </c>
      <c r="Z1060" s="77">
        <v>24</v>
      </c>
      <c r="AA1060" s="89">
        <f t="shared" si="140"/>
        <v>0.30719999999999997</v>
      </c>
      <c r="AB1060" s="142" t="s">
        <v>70</v>
      </c>
      <c r="AC1060" s="78">
        <v>44712</v>
      </c>
      <c r="AD1060" s="77"/>
      <c r="AE1060" s="77"/>
      <c r="AF1060" s="77" t="str">
        <f t="shared" si="141"/>
        <v>CADP220523_17</v>
      </c>
      <c r="AG1060" s="77">
        <f t="shared" si="142"/>
        <v>768</v>
      </c>
      <c r="AH1060" s="77">
        <f t="shared" si="143"/>
        <v>24</v>
      </c>
      <c r="AI1060" s="89">
        <f t="shared" si="144"/>
        <v>0.30719999999999997</v>
      </c>
      <c r="AJ1060" s="77" t="s">
        <v>2143</v>
      </c>
      <c r="AK1060" s="77" t="s">
        <v>4813</v>
      </c>
      <c r="AL1060" s="78">
        <v>44706</v>
      </c>
      <c r="AM1060" s="78">
        <v>44706</v>
      </c>
      <c r="AN1060" s="78">
        <v>44706</v>
      </c>
      <c r="AO1060" s="78">
        <v>44706</v>
      </c>
      <c r="AP1060" s="78">
        <v>44706</v>
      </c>
      <c r="AQ1060" s="77" t="s">
        <v>89</v>
      </c>
      <c r="AR1060" s="77"/>
      <c r="AS1060" s="77" t="s">
        <v>4813</v>
      </c>
      <c r="AT1060" s="78"/>
      <c r="AU1060" s="78"/>
      <c r="AV1060" s="78"/>
      <c r="AW1060" s="142" t="s">
        <v>1198</v>
      </c>
      <c r="AX1060" s="77" t="s">
        <v>116</v>
      </c>
      <c r="AY1060" s="576">
        <v>756</v>
      </c>
      <c r="AZ1060" s="576"/>
      <c r="BA1060" s="576"/>
      <c r="BB1060" s="576"/>
      <c r="BC1060" s="576"/>
      <c r="BD1060" s="576"/>
      <c r="BE1060" s="77">
        <f t="shared" si="145"/>
        <v>22</v>
      </c>
      <c r="BF1060" s="77">
        <f t="shared" si="138"/>
        <v>5</v>
      </c>
      <c r="BG1060" s="77">
        <f t="shared" si="139"/>
        <v>2022</v>
      </c>
      <c r="BH1060" s="77"/>
    </row>
    <row r="1061" spans="1:60">
      <c r="A1061" s="77" t="s">
        <v>55</v>
      </c>
      <c r="B1061" s="77" t="s">
        <v>1264</v>
      </c>
      <c r="C1061" s="77" t="s">
        <v>4814</v>
      </c>
      <c r="D1061" s="78">
        <v>44687</v>
      </c>
      <c r="E1061" s="77" t="s">
        <v>4631</v>
      </c>
      <c r="F1061" s="77" t="s">
        <v>2135</v>
      </c>
      <c r="G1061" s="77" t="s">
        <v>3267</v>
      </c>
      <c r="H1061" s="77" t="s">
        <v>3268</v>
      </c>
      <c r="I1061" s="77" t="s">
        <v>2686</v>
      </c>
      <c r="J1061" s="77" t="s">
        <v>110</v>
      </c>
      <c r="K1061" s="77">
        <v>92833</v>
      </c>
      <c r="L1061" s="77" t="s">
        <v>503</v>
      </c>
      <c r="M1061" s="77" t="s">
        <v>686</v>
      </c>
      <c r="N1061" s="77" t="s">
        <v>687</v>
      </c>
      <c r="O1061" s="77" t="s">
        <v>85</v>
      </c>
      <c r="P1061" s="309" t="s">
        <v>688</v>
      </c>
      <c r="Q1061" s="77" t="s">
        <v>1267</v>
      </c>
      <c r="R1061" s="77" t="s">
        <v>506</v>
      </c>
      <c r="S1061" s="77" t="s">
        <v>4632</v>
      </c>
      <c r="T1061" s="77" t="s">
        <v>4633</v>
      </c>
      <c r="U1061" s="77">
        <v>12005832</v>
      </c>
      <c r="V1061" s="77">
        <v>0</v>
      </c>
      <c r="W1061" s="77" t="s">
        <v>4634</v>
      </c>
      <c r="X1061" s="77">
        <v>480</v>
      </c>
      <c r="Y1061" s="77">
        <v>600</v>
      </c>
      <c r="Z1061" s="77">
        <v>20</v>
      </c>
      <c r="AA1061" s="89">
        <f t="shared" si="140"/>
        <v>0.28799999999999998</v>
      </c>
      <c r="AB1061" s="77" t="s">
        <v>70</v>
      </c>
      <c r="AC1061" s="78">
        <v>44712</v>
      </c>
      <c r="AD1061" s="77"/>
      <c r="AE1061" s="77" t="s">
        <v>4447</v>
      </c>
      <c r="AF1061" s="77" t="str">
        <f t="shared" si="141"/>
        <v>CADP220506_2</v>
      </c>
      <c r="AG1061" s="77">
        <f t="shared" si="142"/>
        <v>600</v>
      </c>
      <c r="AH1061" s="77">
        <f t="shared" si="143"/>
        <v>20</v>
      </c>
      <c r="AI1061" s="89">
        <f t="shared" si="144"/>
        <v>0.28799999999999998</v>
      </c>
      <c r="AJ1061" s="77" t="s">
        <v>2143</v>
      </c>
      <c r="AK1061" s="77" t="s">
        <v>4815</v>
      </c>
      <c r="AL1061" s="78">
        <v>44704</v>
      </c>
      <c r="AM1061" s="78">
        <v>44704</v>
      </c>
      <c r="AN1061" s="78">
        <v>44707</v>
      </c>
      <c r="AO1061" s="78">
        <v>44707</v>
      </c>
      <c r="AP1061" s="78">
        <v>44707</v>
      </c>
      <c r="AQ1061" s="77" t="s">
        <v>89</v>
      </c>
      <c r="AR1061" s="77"/>
      <c r="AS1061" s="77" t="s">
        <v>4815</v>
      </c>
      <c r="AT1061" s="78"/>
      <c r="AU1061" s="78"/>
      <c r="AV1061" s="78"/>
      <c r="AW1061" s="142" t="s">
        <v>1198</v>
      </c>
      <c r="AX1061" s="77" t="s">
        <v>116</v>
      </c>
      <c r="AY1061" s="576">
        <v>8047.5</v>
      </c>
      <c r="AZ1061" s="576"/>
      <c r="BA1061" s="576"/>
      <c r="BB1061" s="576"/>
      <c r="BC1061" s="576"/>
      <c r="BD1061" s="576"/>
      <c r="BE1061" s="77">
        <f t="shared" si="145"/>
        <v>22</v>
      </c>
      <c r="BF1061" s="77">
        <f t="shared" si="138"/>
        <v>5</v>
      </c>
      <c r="BG1061" s="77">
        <f t="shared" si="139"/>
        <v>2022</v>
      </c>
      <c r="BH1061" s="77"/>
    </row>
    <row r="1062" spans="1:60">
      <c r="A1062" s="77" t="s">
        <v>55</v>
      </c>
      <c r="B1062" s="77" t="s">
        <v>1264</v>
      </c>
      <c r="C1062" s="77" t="s">
        <v>4816</v>
      </c>
      <c r="D1062" s="78">
        <v>44687</v>
      </c>
      <c r="E1062" s="77" t="s">
        <v>4631</v>
      </c>
      <c r="F1062" s="77" t="s">
        <v>2135</v>
      </c>
      <c r="G1062" s="77" t="s">
        <v>2147</v>
      </c>
      <c r="H1062" s="77" t="s">
        <v>2148</v>
      </c>
      <c r="I1062" s="77" t="s">
        <v>531</v>
      </c>
      <c r="J1062" s="77" t="s">
        <v>110</v>
      </c>
      <c r="K1062" s="77">
        <v>91761</v>
      </c>
      <c r="L1062" s="77" t="s">
        <v>503</v>
      </c>
      <c r="M1062" s="77" t="s">
        <v>686</v>
      </c>
      <c r="N1062" s="77" t="s">
        <v>687</v>
      </c>
      <c r="O1062" s="77" t="s">
        <v>85</v>
      </c>
      <c r="P1062" s="309" t="s">
        <v>688</v>
      </c>
      <c r="Q1062" s="77" t="s">
        <v>1267</v>
      </c>
      <c r="R1062" s="77" t="s">
        <v>506</v>
      </c>
      <c r="S1062" s="77" t="s">
        <v>4632</v>
      </c>
      <c r="T1062" s="77" t="s">
        <v>4633</v>
      </c>
      <c r="U1062" s="77">
        <v>12005832</v>
      </c>
      <c r="V1062" s="77">
        <v>0</v>
      </c>
      <c r="W1062" s="77" t="s">
        <v>4634</v>
      </c>
      <c r="X1062" s="77">
        <v>480</v>
      </c>
      <c r="Y1062" s="77">
        <v>600</v>
      </c>
      <c r="Z1062" s="77">
        <v>20</v>
      </c>
      <c r="AA1062" s="89">
        <f t="shared" si="140"/>
        <v>0.28799999999999998</v>
      </c>
      <c r="AB1062" s="77" t="s">
        <v>70</v>
      </c>
      <c r="AC1062" s="78">
        <v>44712</v>
      </c>
      <c r="AD1062" s="77"/>
      <c r="AE1062" s="77" t="s">
        <v>4447</v>
      </c>
      <c r="AF1062" s="77" t="str">
        <f t="shared" si="141"/>
        <v>CADP220506_11</v>
      </c>
      <c r="AG1062" s="77">
        <f t="shared" si="142"/>
        <v>600</v>
      </c>
      <c r="AH1062" s="77">
        <f t="shared" si="143"/>
        <v>20</v>
      </c>
      <c r="AI1062" s="89">
        <f t="shared" si="144"/>
        <v>0.28799999999999998</v>
      </c>
      <c r="AJ1062" s="77" t="s">
        <v>2143</v>
      </c>
      <c r="AK1062" s="77" t="s">
        <v>4817</v>
      </c>
      <c r="AL1062" s="78">
        <v>44704</v>
      </c>
      <c r="AM1062" s="78">
        <v>44704</v>
      </c>
      <c r="AN1062" s="78">
        <v>44707</v>
      </c>
      <c r="AO1062" s="78">
        <v>44707</v>
      </c>
      <c r="AP1062" s="78">
        <v>44707</v>
      </c>
      <c r="AQ1062" s="77" t="s">
        <v>89</v>
      </c>
      <c r="AR1062" s="77"/>
      <c r="AS1062" s="77" t="s">
        <v>4817</v>
      </c>
      <c r="AT1062" s="78"/>
      <c r="AU1062" s="78"/>
      <c r="AV1062" s="78"/>
      <c r="AW1062" s="142" t="s">
        <v>1198</v>
      </c>
      <c r="AX1062" s="77" t="s">
        <v>116</v>
      </c>
      <c r="AY1062" s="576">
        <v>8047.5</v>
      </c>
      <c r="AZ1062" s="576"/>
      <c r="BA1062" s="576"/>
      <c r="BB1062" s="576"/>
      <c r="BC1062" s="576"/>
      <c r="BD1062" s="576"/>
      <c r="BE1062" s="77">
        <f t="shared" si="145"/>
        <v>22</v>
      </c>
      <c r="BF1062" s="77">
        <f t="shared" si="138"/>
        <v>5</v>
      </c>
      <c r="BG1062" s="77">
        <f t="shared" si="139"/>
        <v>2022</v>
      </c>
      <c r="BH1062" s="77"/>
    </row>
    <row r="1063" spans="1:60">
      <c r="A1063" s="77" t="s">
        <v>428</v>
      </c>
      <c r="B1063" s="77" t="s">
        <v>230</v>
      </c>
      <c r="C1063" s="77" t="s">
        <v>4818</v>
      </c>
      <c r="D1063" s="78">
        <v>44697</v>
      </c>
      <c r="E1063" s="77" t="s">
        <v>4819</v>
      </c>
      <c r="F1063" s="77" t="s">
        <v>2135</v>
      </c>
      <c r="G1063" s="77" t="s">
        <v>2136</v>
      </c>
      <c r="H1063" s="77" t="s">
        <v>2137</v>
      </c>
      <c r="I1063" s="77" t="s">
        <v>2138</v>
      </c>
      <c r="J1063" s="77" t="s">
        <v>110</v>
      </c>
      <c r="K1063" s="77">
        <v>90248</v>
      </c>
      <c r="L1063" s="77" t="s">
        <v>2466</v>
      </c>
      <c r="M1063" s="77" t="s">
        <v>4689</v>
      </c>
      <c r="N1063" s="77" t="s">
        <v>3991</v>
      </c>
      <c r="O1063" s="77" t="s">
        <v>445</v>
      </c>
      <c r="P1063" s="77">
        <v>78218</v>
      </c>
      <c r="Q1063" s="77" t="s">
        <v>1267</v>
      </c>
      <c r="R1063" s="77" t="s">
        <v>4690</v>
      </c>
      <c r="S1063" s="77" t="s">
        <v>4691</v>
      </c>
      <c r="T1063" s="77" t="s">
        <v>4692</v>
      </c>
      <c r="U1063" s="77">
        <v>30390456</v>
      </c>
      <c r="V1063" s="77">
        <v>14.75</v>
      </c>
      <c r="W1063" s="77" t="s">
        <v>163</v>
      </c>
      <c r="X1063" s="77">
        <v>400</v>
      </c>
      <c r="Y1063" s="77">
        <v>768</v>
      </c>
      <c r="Z1063" s="77">
        <v>24</v>
      </c>
      <c r="AA1063" s="89">
        <f t="shared" si="140"/>
        <v>0.30719999999999997</v>
      </c>
      <c r="AB1063" s="142" t="s">
        <v>88</v>
      </c>
      <c r="AC1063" s="78">
        <v>44712</v>
      </c>
      <c r="AD1063" s="77"/>
      <c r="AE1063" s="77"/>
      <c r="AF1063" s="77" t="str">
        <f t="shared" si="141"/>
        <v>CADP220516_30</v>
      </c>
      <c r="AG1063" s="77">
        <f t="shared" si="142"/>
        <v>768</v>
      </c>
      <c r="AH1063" s="77">
        <f t="shared" si="143"/>
        <v>24</v>
      </c>
      <c r="AI1063" s="89">
        <f t="shared" si="144"/>
        <v>0.30719999999999997</v>
      </c>
      <c r="AJ1063" s="77" t="s">
        <v>2143</v>
      </c>
      <c r="AK1063" s="77" t="s">
        <v>4820</v>
      </c>
      <c r="AL1063" s="78">
        <v>44704</v>
      </c>
      <c r="AM1063" s="78">
        <v>44704</v>
      </c>
      <c r="AN1063" s="78">
        <v>44707</v>
      </c>
      <c r="AO1063" s="78">
        <v>44707</v>
      </c>
      <c r="AP1063" s="78">
        <v>44707</v>
      </c>
      <c r="AQ1063" s="77" t="s">
        <v>89</v>
      </c>
      <c r="AR1063" s="77"/>
      <c r="AS1063" s="77" t="s">
        <v>4820</v>
      </c>
      <c r="AT1063" s="78"/>
      <c r="AU1063" s="78"/>
      <c r="AV1063" s="78"/>
      <c r="AW1063" s="142" t="s">
        <v>1198</v>
      </c>
      <c r="AX1063" s="77" t="s">
        <v>116</v>
      </c>
      <c r="AY1063" s="576">
        <v>3569.76</v>
      </c>
      <c r="AZ1063" s="576"/>
      <c r="BA1063" s="576"/>
      <c r="BB1063" s="576"/>
      <c r="BC1063" s="576"/>
      <c r="BD1063" s="576"/>
      <c r="BE1063" s="77">
        <f t="shared" si="145"/>
        <v>22</v>
      </c>
      <c r="BF1063" s="77">
        <f t="shared" si="138"/>
        <v>5</v>
      </c>
      <c r="BG1063" s="77">
        <f t="shared" si="139"/>
        <v>2022</v>
      </c>
      <c r="BH1063" s="77"/>
    </row>
    <row r="1064" spans="1:60">
      <c r="A1064" s="77" t="s">
        <v>428</v>
      </c>
      <c r="B1064" s="77" t="s">
        <v>230</v>
      </c>
      <c r="C1064" s="77" t="s">
        <v>4821</v>
      </c>
      <c r="D1064" s="78">
        <v>44697</v>
      </c>
      <c r="E1064" s="77" t="s">
        <v>4819</v>
      </c>
      <c r="F1064" s="77" t="s">
        <v>2135</v>
      </c>
      <c r="G1064" s="77" t="s">
        <v>2136</v>
      </c>
      <c r="H1064" s="77" t="s">
        <v>2137</v>
      </c>
      <c r="I1064" s="77" t="s">
        <v>2138</v>
      </c>
      <c r="J1064" s="77" t="s">
        <v>110</v>
      </c>
      <c r="K1064" s="77">
        <v>90248</v>
      </c>
      <c r="L1064" s="77" t="s">
        <v>2466</v>
      </c>
      <c r="M1064" s="77" t="s">
        <v>4689</v>
      </c>
      <c r="N1064" s="77" t="s">
        <v>3991</v>
      </c>
      <c r="O1064" s="77" t="s">
        <v>445</v>
      </c>
      <c r="P1064" s="77">
        <v>78218</v>
      </c>
      <c r="Q1064" s="77" t="s">
        <v>1267</v>
      </c>
      <c r="R1064" s="77" t="s">
        <v>4690</v>
      </c>
      <c r="S1064" s="77" t="s">
        <v>4691</v>
      </c>
      <c r="T1064" s="77" t="s">
        <v>4692</v>
      </c>
      <c r="U1064" s="77">
        <v>30390456</v>
      </c>
      <c r="V1064" s="77">
        <v>14.75</v>
      </c>
      <c r="W1064" s="77" t="s">
        <v>163</v>
      </c>
      <c r="X1064" s="77">
        <v>400</v>
      </c>
      <c r="Y1064" s="77">
        <v>768</v>
      </c>
      <c r="Z1064" s="77">
        <v>24</v>
      </c>
      <c r="AA1064" s="89">
        <f t="shared" si="140"/>
        <v>0.30719999999999997</v>
      </c>
      <c r="AB1064" s="142" t="s">
        <v>88</v>
      </c>
      <c r="AC1064" s="78">
        <v>44712</v>
      </c>
      <c r="AD1064" s="77"/>
      <c r="AE1064" s="77"/>
      <c r="AF1064" s="77" t="str">
        <f t="shared" si="141"/>
        <v>CADP220516_31</v>
      </c>
      <c r="AG1064" s="77">
        <f t="shared" si="142"/>
        <v>768</v>
      </c>
      <c r="AH1064" s="77">
        <f t="shared" si="143"/>
        <v>24</v>
      </c>
      <c r="AI1064" s="89">
        <f t="shared" si="144"/>
        <v>0.30719999999999997</v>
      </c>
      <c r="AJ1064" s="77" t="s">
        <v>2143</v>
      </c>
      <c r="AK1064" s="77" t="s">
        <v>4822</v>
      </c>
      <c r="AL1064" s="78">
        <v>44704</v>
      </c>
      <c r="AM1064" s="78">
        <v>44704</v>
      </c>
      <c r="AN1064" s="78">
        <v>44707</v>
      </c>
      <c r="AO1064" s="78">
        <v>44707</v>
      </c>
      <c r="AP1064" s="78">
        <v>44707</v>
      </c>
      <c r="AQ1064" s="77" t="s">
        <v>89</v>
      </c>
      <c r="AR1064" s="77"/>
      <c r="AS1064" s="77" t="s">
        <v>4822</v>
      </c>
      <c r="AT1064" s="78"/>
      <c r="AU1064" s="78"/>
      <c r="AV1064" s="78"/>
      <c r="AW1064" s="142" t="s">
        <v>1198</v>
      </c>
      <c r="AX1064" s="77" t="s">
        <v>116</v>
      </c>
      <c r="AY1064" s="576">
        <v>3569.76</v>
      </c>
      <c r="AZ1064" s="576"/>
      <c r="BA1064" s="576"/>
      <c r="BB1064" s="576"/>
      <c r="BC1064" s="576"/>
      <c r="BD1064" s="576"/>
      <c r="BE1064" s="77">
        <f t="shared" si="145"/>
        <v>22</v>
      </c>
      <c r="BF1064" s="77">
        <f t="shared" si="138"/>
        <v>5</v>
      </c>
      <c r="BG1064" s="77">
        <f t="shared" si="139"/>
        <v>2022</v>
      </c>
      <c r="BH1064" s="77"/>
    </row>
    <row r="1065" spans="1:60">
      <c r="A1065" s="77" t="s">
        <v>428</v>
      </c>
      <c r="B1065" s="77" t="s">
        <v>230</v>
      </c>
      <c r="C1065" s="77" t="s">
        <v>4823</v>
      </c>
      <c r="D1065" s="78">
        <v>44697</v>
      </c>
      <c r="E1065" s="77" t="s">
        <v>4819</v>
      </c>
      <c r="F1065" s="77" t="s">
        <v>2135</v>
      </c>
      <c r="G1065" s="77" t="s">
        <v>2136</v>
      </c>
      <c r="H1065" s="77" t="s">
        <v>2137</v>
      </c>
      <c r="I1065" s="77" t="s">
        <v>2138</v>
      </c>
      <c r="J1065" s="77" t="s">
        <v>110</v>
      </c>
      <c r="K1065" s="77">
        <v>90248</v>
      </c>
      <c r="L1065" s="77" t="s">
        <v>2466</v>
      </c>
      <c r="M1065" s="77" t="s">
        <v>4689</v>
      </c>
      <c r="N1065" s="77" t="s">
        <v>3991</v>
      </c>
      <c r="O1065" s="77" t="s">
        <v>445</v>
      </c>
      <c r="P1065" s="77">
        <v>78218</v>
      </c>
      <c r="Q1065" s="77" t="s">
        <v>1267</v>
      </c>
      <c r="R1065" s="77" t="s">
        <v>4690</v>
      </c>
      <c r="S1065" s="77" t="s">
        <v>4691</v>
      </c>
      <c r="T1065" s="77" t="s">
        <v>4692</v>
      </c>
      <c r="U1065" s="77">
        <v>30390456</v>
      </c>
      <c r="V1065" s="77">
        <v>14.75</v>
      </c>
      <c r="W1065" s="77" t="s">
        <v>163</v>
      </c>
      <c r="X1065" s="77">
        <v>400</v>
      </c>
      <c r="Y1065" s="77">
        <v>768</v>
      </c>
      <c r="Z1065" s="77">
        <v>24</v>
      </c>
      <c r="AA1065" s="89">
        <f t="shared" si="140"/>
        <v>0.30719999999999997</v>
      </c>
      <c r="AB1065" s="142" t="s">
        <v>88</v>
      </c>
      <c r="AC1065" s="78">
        <v>44712</v>
      </c>
      <c r="AD1065" s="77"/>
      <c r="AE1065" s="77"/>
      <c r="AF1065" s="77" t="str">
        <f t="shared" si="141"/>
        <v>CADP220516_32</v>
      </c>
      <c r="AG1065" s="77">
        <f t="shared" si="142"/>
        <v>768</v>
      </c>
      <c r="AH1065" s="77">
        <f t="shared" si="143"/>
        <v>24</v>
      </c>
      <c r="AI1065" s="89">
        <f t="shared" si="144"/>
        <v>0.30719999999999997</v>
      </c>
      <c r="AJ1065" s="77" t="s">
        <v>2143</v>
      </c>
      <c r="AK1065" s="77" t="s">
        <v>4824</v>
      </c>
      <c r="AL1065" s="78">
        <v>44704</v>
      </c>
      <c r="AM1065" s="78">
        <v>44704</v>
      </c>
      <c r="AN1065" s="78">
        <v>44707</v>
      </c>
      <c r="AO1065" s="78">
        <v>44707</v>
      </c>
      <c r="AP1065" s="78">
        <v>44707</v>
      </c>
      <c r="AQ1065" s="77" t="s">
        <v>89</v>
      </c>
      <c r="AR1065" s="77"/>
      <c r="AS1065" s="77" t="s">
        <v>4824</v>
      </c>
      <c r="AT1065" s="78"/>
      <c r="AU1065" s="78"/>
      <c r="AV1065" s="78"/>
      <c r="AW1065" s="142" t="s">
        <v>1198</v>
      </c>
      <c r="AX1065" s="77" t="s">
        <v>116</v>
      </c>
      <c r="AY1065" s="576">
        <v>3569.76</v>
      </c>
      <c r="AZ1065" s="576"/>
      <c r="BA1065" s="576"/>
      <c r="BB1065" s="576"/>
      <c r="BC1065" s="576"/>
      <c r="BD1065" s="576"/>
      <c r="BE1065" s="77">
        <f t="shared" si="145"/>
        <v>22</v>
      </c>
      <c r="BF1065" s="77">
        <f t="shared" si="138"/>
        <v>5</v>
      </c>
      <c r="BG1065" s="77">
        <f t="shared" si="139"/>
        <v>2022</v>
      </c>
      <c r="BH1065" s="77"/>
    </row>
    <row r="1066" spans="1:60">
      <c r="A1066" s="77" t="s">
        <v>55</v>
      </c>
      <c r="B1066" s="77" t="s">
        <v>1264</v>
      </c>
      <c r="C1066" s="77" t="s">
        <v>4825</v>
      </c>
      <c r="D1066" s="78">
        <v>44687</v>
      </c>
      <c r="E1066" s="77" t="s">
        <v>4631</v>
      </c>
      <c r="F1066" s="77" t="s">
        <v>2135</v>
      </c>
      <c r="G1066" s="77" t="s">
        <v>3267</v>
      </c>
      <c r="H1066" s="77" t="s">
        <v>3268</v>
      </c>
      <c r="I1066" s="77" t="s">
        <v>2686</v>
      </c>
      <c r="J1066" s="77" t="s">
        <v>110</v>
      </c>
      <c r="K1066" s="77">
        <v>92833</v>
      </c>
      <c r="L1066" s="77" t="s">
        <v>503</v>
      </c>
      <c r="M1066" s="77" t="s">
        <v>686</v>
      </c>
      <c r="N1066" s="77" t="s">
        <v>687</v>
      </c>
      <c r="O1066" s="77" t="s">
        <v>85</v>
      </c>
      <c r="P1066" s="309" t="s">
        <v>688</v>
      </c>
      <c r="Q1066" s="77" t="s">
        <v>1267</v>
      </c>
      <c r="R1066" s="77" t="s">
        <v>506</v>
      </c>
      <c r="S1066" s="77" t="s">
        <v>4632</v>
      </c>
      <c r="T1066" s="77" t="s">
        <v>4633</v>
      </c>
      <c r="U1066" s="77">
        <v>12005832</v>
      </c>
      <c r="V1066" s="77">
        <v>0</v>
      </c>
      <c r="W1066" s="77" t="s">
        <v>4634</v>
      </c>
      <c r="X1066" s="77">
        <v>480</v>
      </c>
      <c r="Y1066" s="77">
        <v>600</v>
      </c>
      <c r="Z1066" s="77">
        <v>20</v>
      </c>
      <c r="AA1066" s="89">
        <f t="shared" si="140"/>
        <v>0.28799999999999998</v>
      </c>
      <c r="AB1066" s="77" t="s">
        <v>70</v>
      </c>
      <c r="AC1066" s="78">
        <v>44712</v>
      </c>
      <c r="AD1066" s="77"/>
      <c r="AE1066" s="77" t="s">
        <v>4447</v>
      </c>
      <c r="AF1066" s="77" t="str">
        <f t="shared" si="141"/>
        <v>CADP220506_13</v>
      </c>
      <c r="AG1066" s="77">
        <f t="shared" si="142"/>
        <v>600</v>
      </c>
      <c r="AH1066" s="77">
        <f t="shared" si="143"/>
        <v>20</v>
      </c>
      <c r="AI1066" s="89">
        <f t="shared" si="144"/>
        <v>0.28799999999999998</v>
      </c>
      <c r="AJ1066" s="77" t="s">
        <v>2143</v>
      </c>
      <c r="AK1066" s="77" t="s">
        <v>4826</v>
      </c>
      <c r="AL1066" s="78">
        <v>44701</v>
      </c>
      <c r="AM1066" s="78">
        <v>44701</v>
      </c>
      <c r="AN1066" s="78">
        <v>44707</v>
      </c>
      <c r="AO1066" s="78">
        <v>44707</v>
      </c>
      <c r="AP1066" s="78">
        <v>44707</v>
      </c>
      <c r="AQ1066" s="77" t="s">
        <v>89</v>
      </c>
      <c r="AR1066" s="77"/>
      <c r="AS1066" s="77" t="s">
        <v>4826</v>
      </c>
      <c r="AT1066" s="78"/>
      <c r="AU1066" s="78"/>
      <c r="AV1066" s="78"/>
      <c r="AW1066" s="142" t="s">
        <v>1198</v>
      </c>
      <c r="AX1066" s="77" t="s">
        <v>116</v>
      </c>
      <c r="AY1066" s="576">
        <v>8200</v>
      </c>
      <c r="AZ1066" s="576"/>
      <c r="BA1066" s="576"/>
      <c r="BB1066" s="576"/>
      <c r="BC1066" s="576"/>
      <c r="BD1066" s="576"/>
      <c r="BE1066" s="77">
        <f t="shared" si="145"/>
        <v>22</v>
      </c>
      <c r="BF1066" s="77">
        <f t="shared" si="138"/>
        <v>5</v>
      </c>
      <c r="BG1066" s="77">
        <f t="shared" si="139"/>
        <v>2022</v>
      </c>
      <c r="BH1066" s="77"/>
    </row>
    <row r="1067" spans="1:60">
      <c r="A1067" s="77" t="s">
        <v>55</v>
      </c>
      <c r="B1067" s="77" t="s">
        <v>1264</v>
      </c>
      <c r="C1067" s="77" t="s">
        <v>4827</v>
      </c>
      <c r="D1067" s="78">
        <v>44687</v>
      </c>
      <c r="E1067" s="77" t="s">
        <v>4631</v>
      </c>
      <c r="F1067" s="77" t="s">
        <v>2135</v>
      </c>
      <c r="G1067" s="77" t="s">
        <v>3267</v>
      </c>
      <c r="H1067" s="77" t="s">
        <v>3268</v>
      </c>
      <c r="I1067" s="77" t="s">
        <v>2686</v>
      </c>
      <c r="J1067" s="77" t="s">
        <v>110</v>
      </c>
      <c r="K1067" s="77">
        <v>92833</v>
      </c>
      <c r="L1067" s="77" t="s">
        <v>503</v>
      </c>
      <c r="M1067" s="77" t="s">
        <v>686</v>
      </c>
      <c r="N1067" s="77" t="s">
        <v>687</v>
      </c>
      <c r="O1067" s="77" t="s">
        <v>85</v>
      </c>
      <c r="P1067" s="309" t="s">
        <v>688</v>
      </c>
      <c r="Q1067" s="77" t="s">
        <v>1267</v>
      </c>
      <c r="R1067" s="77" t="s">
        <v>506</v>
      </c>
      <c r="S1067" s="77" t="s">
        <v>4632</v>
      </c>
      <c r="T1067" s="77" t="s">
        <v>4633</v>
      </c>
      <c r="U1067" s="77">
        <v>12005832</v>
      </c>
      <c r="V1067" s="77">
        <v>0</v>
      </c>
      <c r="W1067" s="77" t="s">
        <v>4634</v>
      </c>
      <c r="X1067" s="77">
        <v>480</v>
      </c>
      <c r="Y1067" s="77">
        <v>600</v>
      </c>
      <c r="Z1067" s="77">
        <v>20</v>
      </c>
      <c r="AA1067" s="89">
        <f t="shared" si="140"/>
        <v>0.28799999999999998</v>
      </c>
      <c r="AB1067" s="77" t="s">
        <v>70</v>
      </c>
      <c r="AC1067" s="78">
        <v>44712</v>
      </c>
      <c r="AD1067" s="77"/>
      <c r="AE1067" s="77" t="s">
        <v>4447</v>
      </c>
      <c r="AF1067" s="77" t="str">
        <f t="shared" si="141"/>
        <v>CADP220506_14</v>
      </c>
      <c r="AG1067" s="77">
        <f t="shared" si="142"/>
        <v>600</v>
      </c>
      <c r="AH1067" s="77">
        <f t="shared" si="143"/>
        <v>20</v>
      </c>
      <c r="AI1067" s="89">
        <f t="shared" si="144"/>
        <v>0.28799999999999998</v>
      </c>
      <c r="AJ1067" s="77" t="s">
        <v>2143</v>
      </c>
      <c r="AK1067" s="77" t="s">
        <v>4828</v>
      </c>
      <c r="AL1067" s="78">
        <v>44701</v>
      </c>
      <c r="AM1067" s="78">
        <v>44701</v>
      </c>
      <c r="AN1067" s="78">
        <v>44707</v>
      </c>
      <c r="AO1067" s="78">
        <v>44707</v>
      </c>
      <c r="AP1067" s="78">
        <v>44707</v>
      </c>
      <c r="AQ1067" s="77" t="s">
        <v>89</v>
      </c>
      <c r="AR1067" s="77"/>
      <c r="AS1067" s="77" t="s">
        <v>4828</v>
      </c>
      <c r="AT1067" s="78"/>
      <c r="AU1067" s="78"/>
      <c r="AV1067" s="78"/>
      <c r="AW1067" s="142" t="s">
        <v>1198</v>
      </c>
      <c r="AX1067" s="77" t="s">
        <v>116</v>
      </c>
      <c r="AY1067" s="576">
        <v>8200</v>
      </c>
      <c r="AZ1067" s="576"/>
      <c r="BA1067" s="576"/>
      <c r="BB1067" s="576"/>
      <c r="BC1067" s="576"/>
      <c r="BD1067" s="576"/>
      <c r="BE1067" s="77">
        <f t="shared" si="145"/>
        <v>22</v>
      </c>
      <c r="BF1067" s="77">
        <f t="shared" si="138"/>
        <v>5</v>
      </c>
      <c r="BG1067" s="77">
        <f t="shared" si="139"/>
        <v>2022</v>
      </c>
      <c r="BH1067" s="77"/>
    </row>
    <row r="1068" spans="1:60">
      <c r="A1068" s="77" t="s">
        <v>55</v>
      </c>
      <c r="B1068" s="77" t="s">
        <v>1264</v>
      </c>
      <c r="C1068" s="77" t="s">
        <v>4829</v>
      </c>
      <c r="D1068" s="78">
        <v>44687</v>
      </c>
      <c r="E1068" s="77" t="s">
        <v>4631</v>
      </c>
      <c r="F1068" s="77" t="s">
        <v>2135</v>
      </c>
      <c r="G1068" s="77" t="s">
        <v>3267</v>
      </c>
      <c r="H1068" s="77" t="s">
        <v>3268</v>
      </c>
      <c r="I1068" s="77" t="s">
        <v>2686</v>
      </c>
      <c r="J1068" s="77" t="s">
        <v>110</v>
      </c>
      <c r="K1068" s="77">
        <v>92833</v>
      </c>
      <c r="L1068" s="77" t="s">
        <v>503</v>
      </c>
      <c r="M1068" s="77" t="s">
        <v>686</v>
      </c>
      <c r="N1068" s="77" t="s">
        <v>687</v>
      </c>
      <c r="O1068" s="77" t="s">
        <v>85</v>
      </c>
      <c r="P1068" s="309" t="s">
        <v>688</v>
      </c>
      <c r="Q1068" s="77" t="s">
        <v>1267</v>
      </c>
      <c r="R1068" s="77" t="s">
        <v>506</v>
      </c>
      <c r="S1068" s="77" t="s">
        <v>4632</v>
      </c>
      <c r="T1068" s="77" t="s">
        <v>4633</v>
      </c>
      <c r="U1068" s="77">
        <v>12005832</v>
      </c>
      <c r="V1068" s="77">
        <v>0</v>
      </c>
      <c r="W1068" s="77" t="s">
        <v>4634</v>
      </c>
      <c r="X1068" s="77">
        <v>480</v>
      </c>
      <c r="Y1068" s="77">
        <v>600</v>
      </c>
      <c r="Z1068" s="77">
        <v>20</v>
      </c>
      <c r="AA1068" s="89">
        <f t="shared" si="140"/>
        <v>0.28799999999999998</v>
      </c>
      <c r="AB1068" s="77" t="s">
        <v>70</v>
      </c>
      <c r="AC1068" s="78">
        <v>44712</v>
      </c>
      <c r="AD1068" s="77"/>
      <c r="AE1068" s="77" t="s">
        <v>4447</v>
      </c>
      <c r="AF1068" s="77" t="str">
        <f t="shared" si="141"/>
        <v>CADP220506_15</v>
      </c>
      <c r="AG1068" s="77">
        <f t="shared" si="142"/>
        <v>600</v>
      </c>
      <c r="AH1068" s="77">
        <f t="shared" si="143"/>
        <v>20</v>
      </c>
      <c r="AI1068" s="89">
        <f t="shared" si="144"/>
        <v>0.28799999999999998</v>
      </c>
      <c r="AJ1068" s="77" t="s">
        <v>2143</v>
      </c>
      <c r="AK1068" s="77" t="s">
        <v>4830</v>
      </c>
      <c r="AL1068" s="78">
        <v>44704</v>
      </c>
      <c r="AM1068" s="78">
        <v>44704</v>
      </c>
      <c r="AN1068" s="78">
        <v>44707</v>
      </c>
      <c r="AO1068" s="78">
        <v>44707</v>
      </c>
      <c r="AP1068" s="78">
        <v>44707</v>
      </c>
      <c r="AQ1068" s="77" t="s">
        <v>89</v>
      </c>
      <c r="AR1068" s="77"/>
      <c r="AS1068" s="77" t="s">
        <v>4830</v>
      </c>
      <c r="AT1068" s="78"/>
      <c r="AU1068" s="78"/>
      <c r="AV1068" s="78"/>
      <c r="AW1068" s="142" t="s">
        <v>1198</v>
      </c>
      <c r="AX1068" s="77" t="s">
        <v>116</v>
      </c>
      <c r="AY1068" s="576">
        <v>8200</v>
      </c>
      <c r="AZ1068" s="576"/>
      <c r="BA1068" s="576"/>
      <c r="BB1068" s="576"/>
      <c r="BC1068" s="576"/>
      <c r="BD1068" s="576"/>
      <c r="BE1068" s="77">
        <f t="shared" si="145"/>
        <v>22</v>
      </c>
      <c r="BF1068" s="77">
        <f t="shared" si="138"/>
        <v>5</v>
      </c>
      <c r="BG1068" s="77">
        <f t="shared" si="139"/>
        <v>2022</v>
      </c>
      <c r="BH1068" s="77"/>
    </row>
    <row r="1069" spans="1:60">
      <c r="A1069" s="77" t="s">
        <v>428</v>
      </c>
      <c r="B1069" s="77" t="s">
        <v>1264</v>
      </c>
      <c r="C1069" s="77" t="s">
        <v>4831</v>
      </c>
      <c r="D1069" s="78">
        <v>44699</v>
      </c>
      <c r="E1069" s="77" t="s">
        <v>4832</v>
      </c>
      <c r="F1069" s="77" t="s">
        <v>2135</v>
      </c>
      <c r="G1069" s="77" t="s">
        <v>2147</v>
      </c>
      <c r="H1069" s="77" t="s">
        <v>2148</v>
      </c>
      <c r="I1069" s="77" t="s">
        <v>531</v>
      </c>
      <c r="J1069" s="77" t="s">
        <v>110</v>
      </c>
      <c r="K1069" s="77">
        <v>91761</v>
      </c>
      <c r="L1069" s="77" t="s">
        <v>195</v>
      </c>
      <c r="M1069" s="77" t="s">
        <v>4658</v>
      </c>
      <c r="N1069" s="77" t="s">
        <v>3874</v>
      </c>
      <c r="O1069" s="77" t="s">
        <v>445</v>
      </c>
      <c r="P1069" s="77">
        <v>75063</v>
      </c>
      <c r="Q1069" s="77" t="s">
        <v>1267</v>
      </c>
      <c r="R1069" s="77" t="s">
        <v>4235</v>
      </c>
      <c r="S1069" s="77"/>
      <c r="T1069" s="77" t="s">
        <v>4236</v>
      </c>
      <c r="U1069" s="142">
        <v>30390456</v>
      </c>
      <c r="V1069" s="142">
        <v>14.75</v>
      </c>
      <c r="W1069" s="77" t="s">
        <v>163</v>
      </c>
      <c r="X1069" s="77">
        <v>400</v>
      </c>
      <c r="Y1069" s="77">
        <v>768</v>
      </c>
      <c r="Z1069" s="77">
        <v>24</v>
      </c>
      <c r="AA1069" s="89">
        <f t="shared" si="140"/>
        <v>0.30719999999999997</v>
      </c>
      <c r="AB1069" s="77" t="s">
        <v>88</v>
      </c>
      <c r="AC1069" s="78">
        <v>44712</v>
      </c>
      <c r="AD1069" s="77"/>
      <c r="AE1069" s="77"/>
      <c r="AF1069" s="77" t="str">
        <f t="shared" si="141"/>
        <v>CADP220518_04</v>
      </c>
      <c r="AG1069" s="77">
        <f t="shared" si="142"/>
        <v>768</v>
      </c>
      <c r="AH1069" s="77">
        <f t="shared" si="143"/>
        <v>24</v>
      </c>
      <c r="AI1069" s="89">
        <f t="shared" si="144"/>
        <v>0.30719999999999997</v>
      </c>
      <c r="AJ1069" s="77" t="s">
        <v>2143</v>
      </c>
      <c r="AK1069" s="77" t="s">
        <v>4833</v>
      </c>
      <c r="AL1069" s="78">
        <v>44704</v>
      </c>
      <c r="AM1069" s="78">
        <v>44704</v>
      </c>
      <c r="AN1069" s="78">
        <v>44707</v>
      </c>
      <c r="AO1069" s="78">
        <v>44707</v>
      </c>
      <c r="AP1069" s="78">
        <v>44707</v>
      </c>
      <c r="AQ1069" s="77" t="s">
        <v>89</v>
      </c>
      <c r="AR1069" s="77"/>
      <c r="AS1069" s="77" t="s">
        <v>4833</v>
      </c>
      <c r="AT1069" s="78"/>
      <c r="AU1069" s="78"/>
      <c r="AV1069" s="78"/>
      <c r="AW1069" s="142" t="s">
        <v>1198</v>
      </c>
      <c r="AX1069" s="77" t="s">
        <v>116</v>
      </c>
      <c r="AY1069" s="576">
        <v>4057.3</v>
      </c>
      <c r="AZ1069" s="576"/>
      <c r="BA1069" s="576"/>
      <c r="BB1069" s="576"/>
      <c r="BC1069" s="576"/>
      <c r="BD1069" s="576"/>
      <c r="BE1069" s="77">
        <f t="shared" si="145"/>
        <v>22</v>
      </c>
      <c r="BF1069" s="77">
        <f t="shared" si="138"/>
        <v>5</v>
      </c>
      <c r="BG1069" s="77">
        <f t="shared" si="139"/>
        <v>2022</v>
      </c>
      <c r="BH1069" s="77"/>
    </row>
    <row r="1070" spans="1:60">
      <c r="A1070" s="77" t="s">
        <v>428</v>
      </c>
      <c r="B1070" s="77" t="s">
        <v>1264</v>
      </c>
      <c r="C1070" s="77" t="s">
        <v>4834</v>
      </c>
      <c r="D1070" s="78">
        <v>44700</v>
      </c>
      <c r="E1070" s="77" t="s">
        <v>4835</v>
      </c>
      <c r="F1070" s="77" t="s">
        <v>2135</v>
      </c>
      <c r="G1070" s="77" t="s">
        <v>2136</v>
      </c>
      <c r="H1070" s="77" t="s">
        <v>2137</v>
      </c>
      <c r="I1070" s="77" t="s">
        <v>2138</v>
      </c>
      <c r="J1070" s="77" t="s">
        <v>110</v>
      </c>
      <c r="K1070" s="77">
        <v>90248</v>
      </c>
      <c r="L1070" s="77" t="s">
        <v>1420</v>
      </c>
      <c r="M1070" s="77" t="s">
        <v>4836</v>
      </c>
      <c r="N1070" s="77" t="s">
        <v>559</v>
      </c>
      <c r="O1070" s="77" t="s">
        <v>445</v>
      </c>
      <c r="P1070" s="77">
        <v>78764</v>
      </c>
      <c r="Q1070" s="77" t="s">
        <v>1267</v>
      </c>
      <c r="R1070" s="77" t="s">
        <v>4202</v>
      </c>
      <c r="S1070" s="77"/>
      <c r="T1070" s="77" t="s">
        <v>4203</v>
      </c>
      <c r="U1070" s="142">
        <v>30390156</v>
      </c>
      <c r="V1070" s="142">
        <v>14.75</v>
      </c>
      <c r="W1070" s="77" t="s">
        <v>163</v>
      </c>
      <c r="X1070" s="77">
        <v>400</v>
      </c>
      <c r="Y1070" s="77">
        <v>768</v>
      </c>
      <c r="Z1070" s="77">
        <v>24</v>
      </c>
      <c r="AA1070" s="89">
        <f t="shared" si="140"/>
        <v>0.30719999999999997</v>
      </c>
      <c r="AB1070" s="77" t="s">
        <v>70</v>
      </c>
      <c r="AC1070" s="78">
        <v>44712</v>
      </c>
      <c r="AD1070" s="77"/>
      <c r="AE1070" s="77"/>
      <c r="AF1070" s="77" t="str">
        <f t="shared" si="141"/>
        <v>CADP220519_01</v>
      </c>
      <c r="AG1070" s="77">
        <f t="shared" si="142"/>
        <v>768</v>
      </c>
      <c r="AH1070" s="77">
        <f t="shared" si="143"/>
        <v>24</v>
      </c>
      <c r="AI1070" s="89">
        <f t="shared" si="144"/>
        <v>0.30719999999999997</v>
      </c>
      <c r="AJ1070" s="77" t="s">
        <v>2143</v>
      </c>
      <c r="AK1070" s="77" t="s">
        <v>4837</v>
      </c>
      <c r="AL1070" s="78">
        <v>44704</v>
      </c>
      <c r="AM1070" s="78">
        <v>44704</v>
      </c>
      <c r="AN1070" s="78">
        <v>44707</v>
      </c>
      <c r="AO1070" s="78">
        <v>44707</v>
      </c>
      <c r="AP1070" s="78">
        <v>44707</v>
      </c>
      <c r="AQ1070" s="77" t="s">
        <v>89</v>
      </c>
      <c r="AR1070" s="77"/>
      <c r="AS1070" s="77" t="s">
        <v>4837</v>
      </c>
      <c r="AT1070" s="78"/>
      <c r="AU1070" s="78"/>
      <c r="AV1070" s="78"/>
      <c r="AW1070" s="142" t="s">
        <v>1198</v>
      </c>
      <c r="AX1070" s="77" t="s">
        <v>116</v>
      </c>
      <c r="AY1070" s="576">
        <v>4234.6499999999996</v>
      </c>
      <c r="AZ1070" s="576"/>
      <c r="BA1070" s="576"/>
      <c r="BB1070" s="576"/>
      <c r="BC1070" s="576"/>
      <c r="BD1070" s="576"/>
      <c r="BE1070" s="77">
        <f t="shared" si="145"/>
        <v>22</v>
      </c>
      <c r="BF1070" s="77">
        <f t="shared" si="138"/>
        <v>5</v>
      </c>
      <c r="BG1070" s="77">
        <f t="shared" si="139"/>
        <v>2022</v>
      </c>
      <c r="BH1070" s="77"/>
    </row>
    <row r="1071" spans="1:60">
      <c r="A1071" s="77" t="s">
        <v>428</v>
      </c>
      <c r="B1071" s="77" t="s">
        <v>1264</v>
      </c>
      <c r="C1071" s="77" t="s">
        <v>4838</v>
      </c>
      <c r="D1071" s="78">
        <v>44700</v>
      </c>
      <c r="E1071" s="77" t="s">
        <v>4839</v>
      </c>
      <c r="F1071" s="77" t="s">
        <v>2135</v>
      </c>
      <c r="G1071" s="77" t="s">
        <v>2136</v>
      </c>
      <c r="H1071" s="77" t="s">
        <v>2137</v>
      </c>
      <c r="I1071" s="77" t="s">
        <v>2138</v>
      </c>
      <c r="J1071" s="77" t="s">
        <v>110</v>
      </c>
      <c r="K1071" s="77">
        <v>90248</v>
      </c>
      <c r="L1071" s="77" t="s">
        <v>2938</v>
      </c>
      <c r="M1071" s="77" t="s">
        <v>4840</v>
      </c>
      <c r="N1071" s="77" t="s">
        <v>1262</v>
      </c>
      <c r="O1071" s="77" t="s">
        <v>445</v>
      </c>
      <c r="P1071" s="77">
        <v>75261</v>
      </c>
      <c r="Q1071" s="77" t="s">
        <v>1267</v>
      </c>
      <c r="R1071" s="77" t="s">
        <v>4202</v>
      </c>
      <c r="S1071" s="77"/>
      <c r="T1071" s="77" t="s">
        <v>4203</v>
      </c>
      <c r="U1071" s="142">
        <v>30390156</v>
      </c>
      <c r="V1071" s="142">
        <v>14.75</v>
      </c>
      <c r="W1071" s="77" t="s">
        <v>163</v>
      </c>
      <c r="X1071" s="77">
        <v>400</v>
      </c>
      <c r="Y1071" s="77">
        <v>768</v>
      </c>
      <c r="Z1071" s="77">
        <v>24</v>
      </c>
      <c r="AA1071" s="89">
        <f t="shared" si="140"/>
        <v>0.30719999999999997</v>
      </c>
      <c r="AB1071" s="77" t="s">
        <v>70</v>
      </c>
      <c r="AC1071" s="78">
        <v>44712</v>
      </c>
      <c r="AD1071" s="77"/>
      <c r="AE1071" s="77"/>
      <c r="AF1071" s="77" t="str">
        <f t="shared" si="141"/>
        <v>CADP220519_02</v>
      </c>
      <c r="AG1071" s="77">
        <f t="shared" si="142"/>
        <v>768</v>
      </c>
      <c r="AH1071" s="77">
        <f t="shared" si="143"/>
        <v>24</v>
      </c>
      <c r="AI1071" s="89">
        <f t="shared" si="144"/>
        <v>0.30719999999999997</v>
      </c>
      <c r="AJ1071" s="77" t="s">
        <v>2143</v>
      </c>
      <c r="AK1071" s="77" t="s">
        <v>4841</v>
      </c>
      <c r="AL1071" s="78">
        <v>44704</v>
      </c>
      <c r="AM1071" s="78">
        <v>44704</v>
      </c>
      <c r="AN1071" s="78">
        <v>44707</v>
      </c>
      <c r="AO1071" s="78">
        <v>44707</v>
      </c>
      <c r="AP1071" s="78">
        <v>44707</v>
      </c>
      <c r="AQ1071" s="77" t="s">
        <v>89</v>
      </c>
      <c r="AR1071" s="77"/>
      <c r="AS1071" s="77" t="s">
        <v>4841</v>
      </c>
      <c r="AT1071" s="78"/>
      <c r="AU1071" s="78"/>
      <c r="AV1071" s="78"/>
      <c r="AW1071" s="142" t="s">
        <v>1198</v>
      </c>
      <c r="AX1071" s="77" t="s">
        <v>116</v>
      </c>
      <c r="AY1071" s="576">
        <v>4303.09</v>
      </c>
      <c r="AZ1071" s="576"/>
      <c r="BA1071" s="576"/>
      <c r="BB1071" s="576"/>
      <c r="BC1071" s="576"/>
      <c r="BD1071" s="576"/>
      <c r="BE1071" s="77">
        <f t="shared" si="145"/>
        <v>22</v>
      </c>
      <c r="BF1071" s="77">
        <f t="shared" si="138"/>
        <v>5</v>
      </c>
      <c r="BG1071" s="77">
        <f t="shared" si="139"/>
        <v>2022</v>
      </c>
      <c r="BH1071" s="77"/>
    </row>
    <row r="1072" spans="1:60">
      <c r="A1072" s="77" t="s">
        <v>428</v>
      </c>
      <c r="B1072" s="77" t="s">
        <v>56</v>
      </c>
      <c r="C1072" s="77" t="s">
        <v>4842</v>
      </c>
      <c r="D1072" s="78">
        <v>44700</v>
      </c>
      <c r="E1072" s="77" t="s">
        <v>4790</v>
      </c>
      <c r="F1072" s="77" t="s">
        <v>2135</v>
      </c>
      <c r="G1072" s="77" t="s">
        <v>2136</v>
      </c>
      <c r="H1072" s="77" t="s">
        <v>2137</v>
      </c>
      <c r="I1072" s="77" t="s">
        <v>2138</v>
      </c>
      <c r="J1072" s="77" t="s">
        <v>110</v>
      </c>
      <c r="K1072" s="77">
        <v>90248</v>
      </c>
      <c r="L1072" s="77" t="s">
        <v>2310</v>
      </c>
      <c r="M1072" s="77" t="s">
        <v>4791</v>
      </c>
      <c r="N1072" s="77" t="s">
        <v>317</v>
      </c>
      <c r="O1072" s="77" t="s">
        <v>110</v>
      </c>
      <c r="P1072" s="77">
        <v>95330</v>
      </c>
      <c r="Q1072" s="77" t="s">
        <v>1267</v>
      </c>
      <c r="R1072" s="77" t="s">
        <v>4792</v>
      </c>
      <c r="S1072" s="77"/>
      <c r="T1072" s="77" t="s">
        <v>4793</v>
      </c>
      <c r="U1072" s="77">
        <v>30390256</v>
      </c>
      <c r="V1072" s="77">
        <v>14.75</v>
      </c>
      <c r="W1072" s="142" t="s">
        <v>2197</v>
      </c>
      <c r="X1072" s="77">
        <v>400</v>
      </c>
      <c r="Y1072" s="77">
        <v>624</v>
      </c>
      <c r="Z1072" s="77">
        <v>24</v>
      </c>
      <c r="AA1072" s="89">
        <f t="shared" si="140"/>
        <v>0.24959999999999999</v>
      </c>
      <c r="AB1072" s="77" t="s">
        <v>70</v>
      </c>
      <c r="AC1072" s="78">
        <v>44712</v>
      </c>
      <c r="AD1072" s="77"/>
      <c r="AE1072" s="77"/>
      <c r="AF1072" s="77" t="str">
        <f t="shared" si="141"/>
        <v>CADP220519_18</v>
      </c>
      <c r="AG1072" s="77">
        <f t="shared" si="142"/>
        <v>624</v>
      </c>
      <c r="AH1072" s="77">
        <f t="shared" si="143"/>
        <v>24</v>
      </c>
      <c r="AI1072" s="89">
        <f t="shared" si="144"/>
        <v>0.24959999999999999</v>
      </c>
      <c r="AJ1072" s="77" t="s">
        <v>2143</v>
      </c>
      <c r="AK1072" s="77" t="s">
        <v>4843</v>
      </c>
      <c r="AL1072" s="78">
        <v>44706</v>
      </c>
      <c r="AM1072" s="78">
        <v>44706</v>
      </c>
      <c r="AN1072" s="78">
        <v>44707</v>
      </c>
      <c r="AO1072" s="78">
        <v>44707</v>
      </c>
      <c r="AP1072" s="78">
        <v>44707</v>
      </c>
      <c r="AQ1072" s="77" t="s">
        <v>89</v>
      </c>
      <c r="AR1072" s="77"/>
      <c r="AS1072" s="77" t="s">
        <v>4843</v>
      </c>
      <c r="AT1072" s="78"/>
      <c r="AU1072" s="78"/>
      <c r="AV1072" s="78"/>
      <c r="AW1072" s="142" t="s">
        <v>1198</v>
      </c>
      <c r="AX1072" s="77" t="s">
        <v>116</v>
      </c>
      <c r="AY1072" s="576">
        <v>1848</v>
      </c>
      <c r="AZ1072" s="576"/>
      <c r="BA1072" s="576"/>
      <c r="BB1072" s="576"/>
      <c r="BC1072" s="576"/>
      <c r="BD1072" s="576"/>
      <c r="BE1072" s="77">
        <f t="shared" si="145"/>
        <v>22</v>
      </c>
      <c r="BF1072" s="77">
        <f t="shared" si="138"/>
        <v>5</v>
      </c>
      <c r="BG1072" s="77">
        <f t="shared" si="139"/>
        <v>2022</v>
      </c>
      <c r="BH1072" s="89"/>
    </row>
    <row r="1073" spans="1:60">
      <c r="A1073" s="77" t="s">
        <v>428</v>
      </c>
      <c r="B1073" s="77" t="s">
        <v>56</v>
      </c>
      <c r="C1073" s="77" t="s">
        <v>4844</v>
      </c>
      <c r="D1073" s="78">
        <v>44700</v>
      </c>
      <c r="E1073" s="77" t="s">
        <v>4790</v>
      </c>
      <c r="F1073" s="77" t="s">
        <v>2135</v>
      </c>
      <c r="G1073" s="77" t="s">
        <v>2136</v>
      </c>
      <c r="H1073" s="77" t="s">
        <v>2137</v>
      </c>
      <c r="I1073" s="77" t="s">
        <v>2138</v>
      </c>
      <c r="J1073" s="77" t="s">
        <v>110</v>
      </c>
      <c r="K1073" s="77">
        <v>90248</v>
      </c>
      <c r="L1073" s="77" t="s">
        <v>2310</v>
      </c>
      <c r="M1073" s="77" t="s">
        <v>4791</v>
      </c>
      <c r="N1073" s="77" t="s">
        <v>317</v>
      </c>
      <c r="O1073" s="77" t="s">
        <v>110</v>
      </c>
      <c r="P1073" s="77">
        <v>95330</v>
      </c>
      <c r="Q1073" s="77" t="s">
        <v>1267</v>
      </c>
      <c r="R1073" s="77" t="s">
        <v>4792</v>
      </c>
      <c r="S1073" s="77"/>
      <c r="T1073" s="77" t="s">
        <v>4793</v>
      </c>
      <c r="U1073" s="77">
        <v>30390256</v>
      </c>
      <c r="V1073" s="77">
        <v>14.75</v>
      </c>
      <c r="W1073" s="142" t="s">
        <v>2197</v>
      </c>
      <c r="X1073" s="77">
        <v>400</v>
      </c>
      <c r="Y1073" s="77">
        <v>624</v>
      </c>
      <c r="Z1073" s="77">
        <v>24</v>
      </c>
      <c r="AA1073" s="89">
        <f t="shared" si="140"/>
        <v>0.24959999999999999</v>
      </c>
      <c r="AB1073" s="77" t="s">
        <v>70</v>
      </c>
      <c r="AC1073" s="78">
        <v>44712</v>
      </c>
      <c r="AD1073" s="77"/>
      <c r="AE1073" s="77"/>
      <c r="AF1073" s="77" t="str">
        <f t="shared" si="141"/>
        <v>CADP220519_19</v>
      </c>
      <c r="AG1073" s="77">
        <f t="shared" si="142"/>
        <v>624</v>
      </c>
      <c r="AH1073" s="77">
        <f t="shared" si="143"/>
        <v>24</v>
      </c>
      <c r="AI1073" s="89">
        <f t="shared" si="144"/>
        <v>0.24959999999999999</v>
      </c>
      <c r="AJ1073" s="77" t="s">
        <v>2143</v>
      </c>
      <c r="AK1073" s="77" t="s">
        <v>4845</v>
      </c>
      <c r="AL1073" s="78">
        <v>44706</v>
      </c>
      <c r="AM1073" s="78">
        <v>44706</v>
      </c>
      <c r="AN1073" s="78">
        <v>44707</v>
      </c>
      <c r="AO1073" s="78">
        <v>44707</v>
      </c>
      <c r="AP1073" s="78">
        <v>44707</v>
      </c>
      <c r="AQ1073" s="77" t="s">
        <v>89</v>
      </c>
      <c r="AR1073" s="77"/>
      <c r="AS1073" s="77" t="s">
        <v>4845</v>
      </c>
      <c r="AT1073" s="78"/>
      <c r="AU1073" s="78"/>
      <c r="AV1073" s="78"/>
      <c r="AW1073" s="142" t="s">
        <v>1198</v>
      </c>
      <c r="AX1073" s="77" t="s">
        <v>116</v>
      </c>
      <c r="AY1073" s="576">
        <v>1848</v>
      </c>
      <c r="AZ1073" s="576"/>
      <c r="BA1073" s="576"/>
      <c r="BB1073" s="576"/>
      <c r="BC1073" s="576"/>
      <c r="BD1073" s="576"/>
      <c r="BE1073" s="77">
        <f t="shared" si="145"/>
        <v>22</v>
      </c>
      <c r="BF1073" s="77">
        <f t="shared" si="138"/>
        <v>5</v>
      </c>
      <c r="BG1073" s="77">
        <f t="shared" si="139"/>
        <v>2022</v>
      </c>
      <c r="BH1073" s="89"/>
    </row>
    <row r="1074" spans="1:60">
      <c r="A1074" s="77" t="s">
        <v>428</v>
      </c>
      <c r="B1074" s="77" t="s">
        <v>56</v>
      </c>
      <c r="C1074" s="77" t="s">
        <v>4846</v>
      </c>
      <c r="D1074" s="78">
        <v>44700</v>
      </c>
      <c r="E1074" s="77" t="s">
        <v>4790</v>
      </c>
      <c r="F1074" s="77" t="s">
        <v>2135</v>
      </c>
      <c r="G1074" s="77" t="s">
        <v>2147</v>
      </c>
      <c r="H1074" s="77" t="s">
        <v>2148</v>
      </c>
      <c r="I1074" s="77" t="s">
        <v>531</v>
      </c>
      <c r="J1074" s="77" t="s">
        <v>110</v>
      </c>
      <c r="K1074" s="77">
        <v>91761</v>
      </c>
      <c r="L1074" s="77" t="s">
        <v>2310</v>
      </c>
      <c r="M1074" s="77" t="s">
        <v>4791</v>
      </c>
      <c r="N1074" s="77" t="s">
        <v>317</v>
      </c>
      <c r="O1074" s="77" t="s">
        <v>110</v>
      </c>
      <c r="P1074" s="77">
        <v>95330</v>
      </c>
      <c r="Q1074" s="77" t="s">
        <v>1267</v>
      </c>
      <c r="R1074" s="77" t="s">
        <v>4792</v>
      </c>
      <c r="S1074" s="77"/>
      <c r="T1074" s="77" t="s">
        <v>4793</v>
      </c>
      <c r="U1074" s="77">
        <v>30390256</v>
      </c>
      <c r="V1074" s="77">
        <v>14.75</v>
      </c>
      <c r="W1074" s="142" t="s">
        <v>2197</v>
      </c>
      <c r="X1074" s="77">
        <v>400</v>
      </c>
      <c r="Y1074" s="77">
        <v>624</v>
      </c>
      <c r="Z1074" s="77">
        <v>24</v>
      </c>
      <c r="AA1074" s="89">
        <f t="shared" si="140"/>
        <v>0.24959999999999999</v>
      </c>
      <c r="AB1074" s="77" t="s">
        <v>70</v>
      </c>
      <c r="AC1074" s="78">
        <v>44712</v>
      </c>
      <c r="AD1074" s="77"/>
      <c r="AE1074" s="77"/>
      <c r="AF1074" s="77" t="str">
        <f t="shared" si="141"/>
        <v>CADP220519_20</v>
      </c>
      <c r="AG1074" s="77">
        <f t="shared" si="142"/>
        <v>624</v>
      </c>
      <c r="AH1074" s="77">
        <f t="shared" si="143"/>
        <v>24</v>
      </c>
      <c r="AI1074" s="89">
        <f t="shared" si="144"/>
        <v>0.24959999999999999</v>
      </c>
      <c r="AJ1074" s="77" t="s">
        <v>2143</v>
      </c>
      <c r="AK1074" s="77" t="s">
        <v>4847</v>
      </c>
      <c r="AL1074" s="78">
        <v>44706</v>
      </c>
      <c r="AM1074" s="78">
        <v>44706</v>
      </c>
      <c r="AN1074" s="78">
        <v>44707</v>
      </c>
      <c r="AO1074" s="78">
        <v>44707</v>
      </c>
      <c r="AP1074" s="78">
        <v>44707</v>
      </c>
      <c r="AQ1074" s="77" t="s">
        <v>89</v>
      </c>
      <c r="AR1074" s="77"/>
      <c r="AS1074" s="77" t="s">
        <v>4847</v>
      </c>
      <c r="AT1074" s="78"/>
      <c r="AU1074" s="78"/>
      <c r="AV1074" s="78"/>
      <c r="AW1074" s="142" t="s">
        <v>1198</v>
      </c>
      <c r="AX1074" s="77" t="s">
        <v>116</v>
      </c>
      <c r="AY1074" s="576">
        <v>1848</v>
      </c>
      <c r="AZ1074" s="576"/>
      <c r="BA1074" s="576"/>
      <c r="BB1074" s="576"/>
      <c r="BC1074" s="576"/>
      <c r="BD1074" s="576"/>
      <c r="BE1074" s="77">
        <f t="shared" si="145"/>
        <v>22</v>
      </c>
      <c r="BF1074" s="77">
        <f t="shared" si="138"/>
        <v>5</v>
      </c>
      <c r="BG1074" s="77">
        <f t="shared" si="139"/>
        <v>2022</v>
      </c>
      <c r="BH1074" s="89"/>
    </row>
    <row r="1075" spans="1:60">
      <c r="A1075" s="77" t="s">
        <v>428</v>
      </c>
      <c r="B1075" s="77" t="s">
        <v>56</v>
      </c>
      <c r="C1075" s="77" t="s">
        <v>4848</v>
      </c>
      <c r="D1075" s="78">
        <v>44700</v>
      </c>
      <c r="E1075" s="77" t="s">
        <v>4790</v>
      </c>
      <c r="F1075" s="77" t="s">
        <v>2135</v>
      </c>
      <c r="G1075" s="77" t="s">
        <v>2147</v>
      </c>
      <c r="H1075" s="77" t="s">
        <v>2148</v>
      </c>
      <c r="I1075" s="77" t="s">
        <v>531</v>
      </c>
      <c r="J1075" s="77" t="s">
        <v>110</v>
      </c>
      <c r="K1075" s="77">
        <v>91761</v>
      </c>
      <c r="L1075" s="77" t="s">
        <v>2310</v>
      </c>
      <c r="M1075" s="77" t="s">
        <v>4791</v>
      </c>
      <c r="N1075" s="77" t="s">
        <v>317</v>
      </c>
      <c r="O1075" s="77" t="s">
        <v>110</v>
      </c>
      <c r="P1075" s="77">
        <v>95330</v>
      </c>
      <c r="Q1075" s="77" t="s">
        <v>1267</v>
      </c>
      <c r="R1075" s="77" t="s">
        <v>4792</v>
      </c>
      <c r="S1075" s="77"/>
      <c r="T1075" s="77" t="s">
        <v>4793</v>
      </c>
      <c r="U1075" s="77">
        <v>30390256</v>
      </c>
      <c r="V1075" s="77">
        <v>14.75</v>
      </c>
      <c r="W1075" s="142" t="s">
        <v>2197</v>
      </c>
      <c r="X1075" s="77">
        <v>400</v>
      </c>
      <c r="Y1075" s="77">
        <v>624</v>
      </c>
      <c r="Z1075" s="77">
        <v>24</v>
      </c>
      <c r="AA1075" s="89">
        <f t="shared" si="140"/>
        <v>0.24959999999999999</v>
      </c>
      <c r="AB1075" s="77" t="s">
        <v>70</v>
      </c>
      <c r="AC1075" s="78">
        <v>44712</v>
      </c>
      <c r="AD1075" s="77"/>
      <c r="AE1075" s="77"/>
      <c r="AF1075" s="77" t="str">
        <f t="shared" si="141"/>
        <v>CADP220519_21</v>
      </c>
      <c r="AG1075" s="77">
        <f t="shared" si="142"/>
        <v>624</v>
      </c>
      <c r="AH1075" s="77">
        <f t="shared" si="143"/>
        <v>24</v>
      </c>
      <c r="AI1075" s="89">
        <f t="shared" si="144"/>
        <v>0.24959999999999999</v>
      </c>
      <c r="AJ1075" s="77" t="s">
        <v>2143</v>
      </c>
      <c r="AK1075" s="77" t="s">
        <v>4849</v>
      </c>
      <c r="AL1075" s="78">
        <v>44706</v>
      </c>
      <c r="AM1075" s="78">
        <v>44706</v>
      </c>
      <c r="AN1075" s="78">
        <v>44707</v>
      </c>
      <c r="AO1075" s="78">
        <v>44707</v>
      </c>
      <c r="AP1075" s="78">
        <v>44707</v>
      </c>
      <c r="AQ1075" s="77" t="s">
        <v>89</v>
      </c>
      <c r="AR1075" s="77"/>
      <c r="AS1075" s="77" t="s">
        <v>4849</v>
      </c>
      <c r="AT1075" s="78"/>
      <c r="AU1075" s="78"/>
      <c r="AV1075" s="78"/>
      <c r="AW1075" s="142" t="s">
        <v>1198</v>
      </c>
      <c r="AX1075" s="77" t="s">
        <v>116</v>
      </c>
      <c r="AY1075" s="576">
        <v>1848</v>
      </c>
      <c r="AZ1075" s="576"/>
      <c r="BA1075" s="576"/>
      <c r="BB1075" s="576"/>
      <c r="BC1075" s="576"/>
      <c r="BD1075" s="576"/>
      <c r="BE1075" s="77">
        <f t="shared" si="145"/>
        <v>22</v>
      </c>
      <c r="BF1075" s="77">
        <f t="shared" si="138"/>
        <v>5</v>
      </c>
      <c r="BG1075" s="77">
        <f t="shared" si="139"/>
        <v>2022</v>
      </c>
      <c r="BH1075" s="89"/>
    </row>
    <row r="1076" spans="1:60">
      <c r="A1076" s="77" t="s">
        <v>428</v>
      </c>
      <c r="B1076" s="77" t="s">
        <v>56</v>
      </c>
      <c r="C1076" s="77" t="s">
        <v>4850</v>
      </c>
      <c r="D1076" s="78">
        <v>44700</v>
      </c>
      <c r="E1076" s="77" t="s">
        <v>4802</v>
      </c>
      <c r="F1076" s="77" t="s">
        <v>2135</v>
      </c>
      <c r="G1076" s="77" t="s">
        <v>2136</v>
      </c>
      <c r="H1076" s="77" t="s">
        <v>2137</v>
      </c>
      <c r="I1076" s="77" t="s">
        <v>2138</v>
      </c>
      <c r="J1076" s="77" t="s">
        <v>110</v>
      </c>
      <c r="K1076" s="77">
        <v>90248</v>
      </c>
      <c r="L1076" s="77" t="s">
        <v>1225</v>
      </c>
      <c r="M1076" s="77" t="s">
        <v>1226</v>
      </c>
      <c r="N1076" s="77" t="s">
        <v>565</v>
      </c>
      <c r="O1076" s="77" t="s">
        <v>110</v>
      </c>
      <c r="P1076" s="77">
        <v>94544</v>
      </c>
      <c r="Q1076" s="77" t="s">
        <v>1267</v>
      </c>
      <c r="R1076" s="77" t="s">
        <v>4792</v>
      </c>
      <c r="S1076" s="77"/>
      <c r="T1076" s="77" t="s">
        <v>4793</v>
      </c>
      <c r="U1076" s="77">
        <v>30390256</v>
      </c>
      <c r="V1076" s="77">
        <v>14.75</v>
      </c>
      <c r="W1076" s="142" t="s">
        <v>2197</v>
      </c>
      <c r="X1076" s="77">
        <v>400</v>
      </c>
      <c r="Y1076" s="77">
        <v>624</v>
      </c>
      <c r="Z1076" s="77">
        <v>24</v>
      </c>
      <c r="AA1076" s="89">
        <f t="shared" si="140"/>
        <v>0.24959999999999999</v>
      </c>
      <c r="AB1076" s="77" t="s">
        <v>70</v>
      </c>
      <c r="AC1076" s="78">
        <v>44712</v>
      </c>
      <c r="AD1076" s="77"/>
      <c r="AE1076" s="77"/>
      <c r="AF1076" s="77" t="str">
        <f t="shared" si="141"/>
        <v>CADP220519_28</v>
      </c>
      <c r="AG1076" s="77">
        <f t="shared" si="142"/>
        <v>624</v>
      </c>
      <c r="AH1076" s="77">
        <f t="shared" si="143"/>
        <v>24</v>
      </c>
      <c r="AI1076" s="89">
        <f t="shared" si="144"/>
        <v>0.24959999999999999</v>
      </c>
      <c r="AJ1076" s="77" t="s">
        <v>2143</v>
      </c>
      <c r="AK1076" s="77" t="s">
        <v>4851</v>
      </c>
      <c r="AL1076" s="78">
        <v>44706</v>
      </c>
      <c r="AM1076" s="78">
        <v>44706</v>
      </c>
      <c r="AN1076" s="78">
        <v>44707</v>
      </c>
      <c r="AO1076" s="78">
        <v>44707</v>
      </c>
      <c r="AP1076" s="78">
        <v>44707</v>
      </c>
      <c r="AQ1076" s="77" t="s">
        <v>89</v>
      </c>
      <c r="AR1076" s="77"/>
      <c r="AS1076" s="77" t="s">
        <v>4851</v>
      </c>
      <c r="AT1076" s="78"/>
      <c r="AU1076" s="78"/>
      <c r="AV1076" s="78"/>
      <c r="AW1076" s="142" t="s">
        <v>1198</v>
      </c>
      <c r="AX1076" s="77" t="s">
        <v>116</v>
      </c>
      <c r="AY1076" s="576">
        <v>1848</v>
      </c>
      <c r="AZ1076" s="576"/>
      <c r="BA1076" s="576"/>
      <c r="BB1076" s="576"/>
      <c r="BC1076" s="576"/>
      <c r="BD1076" s="576"/>
      <c r="BE1076" s="77">
        <f t="shared" si="145"/>
        <v>22</v>
      </c>
      <c r="BF1076" s="77">
        <f t="shared" si="138"/>
        <v>5</v>
      </c>
      <c r="BG1076" s="77">
        <f t="shared" si="139"/>
        <v>2022</v>
      </c>
      <c r="BH1076" s="89"/>
    </row>
    <row r="1077" spans="1:60">
      <c r="A1077" s="77" t="s">
        <v>428</v>
      </c>
      <c r="B1077" s="77" t="s">
        <v>56</v>
      </c>
      <c r="C1077" s="77" t="s">
        <v>4852</v>
      </c>
      <c r="D1077" s="78">
        <v>44700</v>
      </c>
      <c r="E1077" s="77" t="s">
        <v>4802</v>
      </c>
      <c r="F1077" s="77" t="s">
        <v>2135</v>
      </c>
      <c r="G1077" s="77" t="s">
        <v>2136</v>
      </c>
      <c r="H1077" s="77" t="s">
        <v>2137</v>
      </c>
      <c r="I1077" s="77" t="s">
        <v>2138</v>
      </c>
      <c r="J1077" s="77" t="s">
        <v>110</v>
      </c>
      <c r="K1077" s="77">
        <v>90248</v>
      </c>
      <c r="L1077" s="77" t="s">
        <v>1225</v>
      </c>
      <c r="M1077" s="77" t="s">
        <v>1226</v>
      </c>
      <c r="N1077" s="77" t="s">
        <v>565</v>
      </c>
      <c r="O1077" s="77" t="s">
        <v>110</v>
      </c>
      <c r="P1077" s="77">
        <v>94544</v>
      </c>
      <c r="Q1077" s="77" t="s">
        <v>1267</v>
      </c>
      <c r="R1077" s="77" t="s">
        <v>4792</v>
      </c>
      <c r="S1077" s="77"/>
      <c r="T1077" s="77" t="s">
        <v>4793</v>
      </c>
      <c r="U1077" s="77">
        <v>30390256</v>
      </c>
      <c r="V1077" s="77">
        <v>14.75</v>
      </c>
      <c r="W1077" s="142" t="s">
        <v>2197</v>
      </c>
      <c r="X1077" s="77">
        <v>400</v>
      </c>
      <c r="Y1077" s="77">
        <v>624</v>
      </c>
      <c r="Z1077" s="77">
        <v>24</v>
      </c>
      <c r="AA1077" s="89">
        <f t="shared" si="140"/>
        <v>0.24959999999999999</v>
      </c>
      <c r="AB1077" s="77" t="s">
        <v>70</v>
      </c>
      <c r="AC1077" s="78">
        <v>44712</v>
      </c>
      <c r="AD1077" s="77"/>
      <c r="AE1077" s="77"/>
      <c r="AF1077" s="77" t="str">
        <f t="shared" si="141"/>
        <v>CADP220519_29</v>
      </c>
      <c r="AG1077" s="77">
        <f t="shared" si="142"/>
        <v>624</v>
      </c>
      <c r="AH1077" s="77">
        <f t="shared" si="143"/>
        <v>24</v>
      </c>
      <c r="AI1077" s="89">
        <f t="shared" si="144"/>
        <v>0.24959999999999999</v>
      </c>
      <c r="AJ1077" s="77" t="s">
        <v>2143</v>
      </c>
      <c r="AK1077" s="77" t="s">
        <v>4853</v>
      </c>
      <c r="AL1077" s="78">
        <v>44706</v>
      </c>
      <c r="AM1077" s="78">
        <v>44706</v>
      </c>
      <c r="AN1077" s="78">
        <v>44707</v>
      </c>
      <c r="AO1077" s="78">
        <v>44707</v>
      </c>
      <c r="AP1077" s="78">
        <v>44707</v>
      </c>
      <c r="AQ1077" s="77" t="s">
        <v>89</v>
      </c>
      <c r="AR1077" s="77"/>
      <c r="AS1077" s="77" t="s">
        <v>4853</v>
      </c>
      <c r="AT1077" s="78"/>
      <c r="AU1077" s="78"/>
      <c r="AV1077" s="78"/>
      <c r="AW1077" s="142" t="s">
        <v>1198</v>
      </c>
      <c r="AX1077" s="77" t="s">
        <v>116</v>
      </c>
      <c r="AY1077" s="576">
        <v>1848</v>
      </c>
      <c r="AZ1077" s="576"/>
      <c r="BA1077" s="576"/>
      <c r="BB1077" s="576"/>
      <c r="BC1077" s="576"/>
      <c r="BD1077" s="576"/>
      <c r="BE1077" s="77">
        <f t="shared" si="145"/>
        <v>22</v>
      </c>
      <c r="BF1077" s="77">
        <f t="shared" si="138"/>
        <v>5</v>
      </c>
      <c r="BG1077" s="77">
        <f t="shared" si="139"/>
        <v>2022</v>
      </c>
      <c r="BH1077" s="89"/>
    </row>
    <row r="1078" spans="1:60">
      <c r="A1078" s="77" t="s">
        <v>428</v>
      </c>
      <c r="B1078" s="77" t="s">
        <v>230</v>
      </c>
      <c r="C1078" s="77" t="s">
        <v>4854</v>
      </c>
      <c r="D1078" s="78">
        <v>44701</v>
      </c>
      <c r="E1078" s="255" t="s">
        <v>4855</v>
      </c>
      <c r="F1078" s="77" t="s">
        <v>2135</v>
      </c>
      <c r="G1078" s="77" t="s">
        <v>2147</v>
      </c>
      <c r="H1078" s="77" t="s">
        <v>2148</v>
      </c>
      <c r="I1078" s="77" t="s">
        <v>531</v>
      </c>
      <c r="J1078" s="77" t="s">
        <v>110</v>
      </c>
      <c r="K1078" s="77">
        <v>91761</v>
      </c>
      <c r="L1078" s="255" t="s">
        <v>525</v>
      </c>
      <c r="M1078" s="255" t="s">
        <v>3951</v>
      </c>
      <c r="N1078" s="77" t="s">
        <v>213</v>
      </c>
      <c r="O1078" s="77" t="s">
        <v>205</v>
      </c>
      <c r="P1078" s="77">
        <v>85210</v>
      </c>
      <c r="Q1078" s="77" t="s">
        <v>1267</v>
      </c>
      <c r="R1078" s="77" t="s">
        <v>1004</v>
      </c>
      <c r="S1078" s="77"/>
      <c r="T1078" s="77" t="s">
        <v>1006</v>
      </c>
      <c r="U1078" s="77">
        <v>30390456</v>
      </c>
      <c r="V1078" s="77">
        <v>14.75</v>
      </c>
      <c r="W1078" s="77" t="s">
        <v>163</v>
      </c>
      <c r="X1078" s="77">
        <v>400</v>
      </c>
      <c r="Y1078" s="77">
        <v>832</v>
      </c>
      <c r="Z1078" s="77">
        <v>26</v>
      </c>
      <c r="AA1078" s="89">
        <f t="shared" si="140"/>
        <v>0.33279999999999998</v>
      </c>
      <c r="AB1078" s="142" t="s">
        <v>70</v>
      </c>
      <c r="AC1078" s="78">
        <v>44708</v>
      </c>
      <c r="AD1078" s="77"/>
      <c r="AE1078" s="77"/>
      <c r="AF1078" s="77" t="str">
        <f t="shared" si="141"/>
        <v>CADP220520_40</v>
      </c>
      <c r="AG1078" s="77">
        <f t="shared" si="142"/>
        <v>832</v>
      </c>
      <c r="AH1078" s="77">
        <f t="shared" si="143"/>
        <v>26</v>
      </c>
      <c r="AI1078" s="89">
        <f t="shared" si="144"/>
        <v>0.33279999999999998</v>
      </c>
      <c r="AJ1078" s="77" t="s">
        <v>2143</v>
      </c>
      <c r="AK1078" s="77" t="s">
        <v>4856</v>
      </c>
      <c r="AL1078" s="78">
        <v>44706</v>
      </c>
      <c r="AM1078" s="78">
        <v>44706</v>
      </c>
      <c r="AN1078" s="78">
        <v>44707</v>
      </c>
      <c r="AO1078" s="78">
        <v>44707</v>
      </c>
      <c r="AP1078" s="78">
        <v>44707</v>
      </c>
      <c r="AQ1078" s="77" t="s">
        <v>89</v>
      </c>
      <c r="AR1078" s="77"/>
      <c r="AS1078" s="77" t="s">
        <v>4856</v>
      </c>
      <c r="AT1078" s="78"/>
      <c r="AU1078" s="78"/>
      <c r="AV1078" s="78"/>
      <c r="AW1078" s="142" t="s">
        <v>1198</v>
      </c>
      <c r="AX1078" s="77" t="s">
        <v>116</v>
      </c>
      <c r="AY1078" s="576">
        <v>1770.45</v>
      </c>
      <c r="AZ1078" s="576"/>
      <c r="BA1078" s="576"/>
      <c r="BB1078" s="576"/>
      <c r="BC1078" s="576"/>
      <c r="BD1078" s="576"/>
      <c r="BE1078" s="77">
        <f t="shared" si="145"/>
        <v>22</v>
      </c>
      <c r="BF1078" s="77">
        <f t="shared" si="138"/>
        <v>5</v>
      </c>
      <c r="BG1078" s="77">
        <f t="shared" si="139"/>
        <v>2022</v>
      </c>
      <c r="BH1078" s="77"/>
    </row>
    <row r="1079" spans="1:60">
      <c r="A1079" s="77" t="s">
        <v>428</v>
      </c>
      <c r="B1079" s="77" t="s">
        <v>230</v>
      </c>
      <c r="C1079" s="77" t="s">
        <v>4857</v>
      </c>
      <c r="D1079" s="78">
        <v>44701</v>
      </c>
      <c r="E1079" s="255" t="s">
        <v>4855</v>
      </c>
      <c r="F1079" s="77" t="s">
        <v>2135</v>
      </c>
      <c r="G1079" s="77" t="s">
        <v>2147</v>
      </c>
      <c r="H1079" s="77" t="s">
        <v>2148</v>
      </c>
      <c r="I1079" s="77" t="s">
        <v>531</v>
      </c>
      <c r="J1079" s="77" t="s">
        <v>110</v>
      </c>
      <c r="K1079" s="77">
        <v>91761</v>
      </c>
      <c r="L1079" s="255" t="s">
        <v>525</v>
      </c>
      <c r="M1079" s="255" t="s">
        <v>3951</v>
      </c>
      <c r="N1079" s="77" t="s">
        <v>213</v>
      </c>
      <c r="O1079" s="77" t="s">
        <v>205</v>
      </c>
      <c r="P1079" s="77">
        <v>85210</v>
      </c>
      <c r="Q1079" s="77" t="s">
        <v>1267</v>
      </c>
      <c r="R1079" s="77" t="s">
        <v>1004</v>
      </c>
      <c r="S1079" s="77"/>
      <c r="T1079" s="77" t="s">
        <v>1006</v>
      </c>
      <c r="U1079" s="77">
        <v>30390456</v>
      </c>
      <c r="V1079" s="77">
        <v>14.75</v>
      </c>
      <c r="W1079" s="77" t="s">
        <v>163</v>
      </c>
      <c r="X1079" s="77">
        <v>400</v>
      </c>
      <c r="Y1079" s="77">
        <v>416</v>
      </c>
      <c r="Z1079" s="77">
        <v>13</v>
      </c>
      <c r="AA1079" s="89">
        <f t="shared" si="140"/>
        <v>0.16639999999999999</v>
      </c>
      <c r="AB1079" s="142" t="s">
        <v>70</v>
      </c>
      <c r="AC1079" s="78">
        <v>44708</v>
      </c>
      <c r="AD1079" s="77"/>
      <c r="AE1079" s="77"/>
      <c r="AF1079" s="77" t="str">
        <f t="shared" si="141"/>
        <v>CADP220520_41</v>
      </c>
      <c r="AG1079" s="77">
        <f t="shared" si="142"/>
        <v>416</v>
      </c>
      <c r="AH1079" s="77">
        <f t="shared" si="143"/>
        <v>13</v>
      </c>
      <c r="AI1079" s="89">
        <f t="shared" si="144"/>
        <v>0.16639999999999999</v>
      </c>
      <c r="AJ1079" s="77" t="s">
        <v>2143</v>
      </c>
      <c r="AK1079" s="77" t="s">
        <v>4858</v>
      </c>
      <c r="AL1079" s="78">
        <v>44706</v>
      </c>
      <c r="AM1079" s="78">
        <v>44706</v>
      </c>
      <c r="AN1079" s="78">
        <v>44707</v>
      </c>
      <c r="AO1079" s="78">
        <v>44707</v>
      </c>
      <c r="AP1079" s="78">
        <v>44707</v>
      </c>
      <c r="AQ1079" s="77" t="s">
        <v>89</v>
      </c>
      <c r="AR1079" s="77"/>
      <c r="AS1079" s="77" t="s">
        <v>4858</v>
      </c>
      <c r="AT1079" s="78"/>
      <c r="AU1079" s="78"/>
      <c r="AV1079" s="78"/>
      <c r="AW1079" s="142" t="s">
        <v>1198</v>
      </c>
      <c r="AX1079" s="77" t="s">
        <v>116</v>
      </c>
      <c r="AY1079" s="576">
        <v>1770.45</v>
      </c>
      <c r="AZ1079" s="576"/>
      <c r="BA1079" s="576"/>
      <c r="BB1079" s="576"/>
      <c r="BC1079" s="576"/>
      <c r="BD1079" s="576"/>
      <c r="BE1079" s="77">
        <f t="shared" si="145"/>
        <v>22</v>
      </c>
      <c r="BF1079" s="77">
        <f t="shared" si="138"/>
        <v>5</v>
      </c>
      <c r="BG1079" s="77">
        <f t="shared" si="139"/>
        <v>2022</v>
      </c>
      <c r="BH1079" s="77"/>
    </row>
    <row r="1080" spans="1:60">
      <c r="A1080" s="77" t="s">
        <v>428</v>
      </c>
      <c r="B1080" s="77" t="s">
        <v>230</v>
      </c>
      <c r="C1080" s="77" t="s">
        <v>4859</v>
      </c>
      <c r="D1080" s="78">
        <v>44701</v>
      </c>
      <c r="E1080" s="255" t="s">
        <v>4860</v>
      </c>
      <c r="F1080" s="77" t="s">
        <v>2135</v>
      </c>
      <c r="G1080" s="77" t="s">
        <v>2147</v>
      </c>
      <c r="H1080" s="77" t="s">
        <v>2148</v>
      </c>
      <c r="I1080" s="77" t="s">
        <v>531</v>
      </c>
      <c r="J1080" s="77" t="s">
        <v>110</v>
      </c>
      <c r="K1080" s="77">
        <v>91761</v>
      </c>
      <c r="L1080" s="255" t="s">
        <v>525</v>
      </c>
      <c r="M1080" s="255" t="s">
        <v>4154</v>
      </c>
      <c r="N1080" s="77" t="s">
        <v>527</v>
      </c>
      <c r="O1080" s="77" t="s">
        <v>205</v>
      </c>
      <c r="P1080" s="77">
        <v>85714</v>
      </c>
      <c r="Q1080" s="77" t="s">
        <v>1267</v>
      </c>
      <c r="R1080" s="77" t="s">
        <v>1004</v>
      </c>
      <c r="S1080" s="77"/>
      <c r="T1080" s="77" t="s">
        <v>1006</v>
      </c>
      <c r="U1080" s="77">
        <v>30390456</v>
      </c>
      <c r="V1080" s="77">
        <v>14.75</v>
      </c>
      <c r="W1080" s="77" t="s">
        <v>163</v>
      </c>
      <c r="X1080" s="77">
        <v>400</v>
      </c>
      <c r="Y1080" s="77">
        <v>832</v>
      </c>
      <c r="Z1080" s="77">
        <v>26</v>
      </c>
      <c r="AA1080" s="89">
        <f t="shared" si="140"/>
        <v>0.33279999999999998</v>
      </c>
      <c r="AB1080" s="142" t="s">
        <v>70</v>
      </c>
      <c r="AC1080" s="78">
        <v>44708</v>
      </c>
      <c r="AD1080" s="77"/>
      <c r="AE1080" s="77"/>
      <c r="AF1080" s="77" t="str">
        <f t="shared" si="141"/>
        <v>CADP220520_43</v>
      </c>
      <c r="AG1080" s="77">
        <f t="shared" si="142"/>
        <v>832</v>
      </c>
      <c r="AH1080" s="77">
        <f t="shared" si="143"/>
        <v>26</v>
      </c>
      <c r="AI1080" s="89">
        <f t="shared" si="144"/>
        <v>0.33279999999999998</v>
      </c>
      <c r="AJ1080" s="77" t="s">
        <v>2143</v>
      </c>
      <c r="AK1080" s="77" t="s">
        <v>4861</v>
      </c>
      <c r="AL1080" s="78">
        <v>44706</v>
      </c>
      <c r="AM1080" s="78">
        <v>44706</v>
      </c>
      <c r="AN1080" s="78">
        <v>44707</v>
      </c>
      <c r="AO1080" s="78">
        <v>44707</v>
      </c>
      <c r="AP1080" s="78">
        <v>44707</v>
      </c>
      <c r="AQ1080" s="77" t="s">
        <v>89</v>
      </c>
      <c r="AR1080" s="77"/>
      <c r="AS1080" s="77" t="s">
        <v>4861</v>
      </c>
      <c r="AT1080" s="78"/>
      <c r="AU1080" s="78"/>
      <c r="AV1080" s="78"/>
      <c r="AW1080" s="142" t="s">
        <v>1198</v>
      </c>
      <c r="AX1080" s="77" t="s">
        <v>116</v>
      </c>
      <c r="AY1080" s="576">
        <v>1959.15</v>
      </c>
      <c r="AZ1080" s="576"/>
      <c r="BA1080" s="576"/>
      <c r="BB1080" s="576"/>
      <c r="BC1080" s="576"/>
      <c r="BD1080" s="576"/>
      <c r="BE1080" s="77">
        <f t="shared" si="145"/>
        <v>22</v>
      </c>
      <c r="BF1080" s="77">
        <f t="shared" si="138"/>
        <v>5</v>
      </c>
      <c r="BG1080" s="77">
        <f t="shared" si="139"/>
        <v>2022</v>
      </c>
      <c r="BH1080" s="77"/>
    </row>
    <row r="1081" spans="1:60">
      <c r="A1081" s="77" t="s">
        <v>55</v>
      </c>
      <c r="B1081" s="77" t="s">
        <v>1264</v>
      </c>
      <c r="C1081" s="77" t="s">
        <v>4862</v>
      </c>
      <c r="D1081" s="78">
        <v>44687</v>
      </c>
      <c r="E1081" s="77" t="s">
        <v>4631</v>
      </c>
      <c r="F1081" s="77" t="s">
        <v>2135</v>
      </c>
      <c r="G1081" s="77" t="s">
        <v>3267</v>
      </c>
      <c r="H1081" s="77" t="s">
        <v>3268</v>
      </c>
      <c r="I1081" s="77" t="s">
        <v>2686</v>
      </c>
      <c r="J1081" s="77" t="s">
        <v>110</v>
      </c>
      <c r="K1081" s="77">
        <v>92833</v>
      </c>
      <c r="L1081" s="77" t="s">
        <v>503</v>
      </c>
      <c r="M1081" s="77" t="s">
        <v>686</v>
      </c>
      <c r="N1081" s="77" t="s">
        <v>687</v>
      </c>
      <c r="O1081" s="77" t="s">
        <v>85</v>
      </c>
      <c r="P1081" s="309" t="s">
        <v>688</v>
      </c>
      <c r="Q1081" s="77" t="s">
        <v>1267</v>
      </c>
      <c r="R1081" s="77" t="s">
        <v>506</v>
      </c>
      <c r="S1081" s="77" t="s">
        <v>4632</v>
      </c>
      <c r="T1081" s="77" t="s">
        <v>4633</v>
      </c>
      <c r="U1081" s="77">
        <v>12005832</v>
      </c>
      <c r="V1081" s="77">
        <v>0</v>
      </c>
      <c r="W1081" s="77" t="s">
        <v>4634</v>
      </c>
      <c r="X1081" s="77">
        <v>480</v>
      </c>
      <c r="Y1081" s="77">
        <v>600</v>
      </c>
      <c r="Z1081" s="77">
        <v>20</v>
      </c>
      <c r="AA1081" s="89">
        <f t="shared" si="140"/>
        <v>0.28799999999999998</v>
      </c>
      <c r="AB1081" s="77" t="s">
        <v>70</v>
      </c>
      <c r="AC1081" s="78">
        <v>44712</v>
      </c>
      <c r="AD1081" s="77"/>
      <c r="AE1081" s="77" t="s">
        <v>4447</v>
      </c>
      <c r="AF1081" s="77" t="str">
        <f t="shared" si="141"/>
        <v>CADP220506_16</v>
      </c>
      <c r="AG1081" s="77">
        <f t="shared" si="142"/>
        <v>600</v>
      </c>
      <c r="AH1081" s="77">
        <f t="shared" si="143"/>
        <v>20</v>
      </c>
      <c r="AI1081" s="89">
        <f t="shared" si="144"/>
        <v>0.28799999999999998</v>
      </c>
      <c r="AJ1081" s="77" t="s">
        <v>2143</v>
      </c>
      <c r="AK1081" s="77" t="s">
        <v>4863</v>
      </c>
      <c r="AL1081" s="78">
        <v>44704</v>
      </c>
      <c r="AM1081" s="78">
        <v>44705</v>
      </c>
      <c r="AN1081" s="78">
        <v>44708</v>
      </c>
      <c r="AO1081" s="78">
        <v>44708</v>
      </c>
      <c r="AP1081" s="78">
        <v>44708</v>
      </c>
      <c r="AQ1081" s="77" t="s">
        <v>89</v>
      </c>
      <c r="AR1081" s="77"/>
      <c r="AS1081" s="77" t="s">
        <v>4863</v>
      </c>
      <c r="AT1081" s="78"/>
      <c r="AU1081" s="78"/>
      <c r="AV1081" s="78"/>
      <c r="AW1081" s="142" t="s">
        <v>1198</v>
      </c>
      <c r="AX1081" s="77" t="s">
        <v>116</v>
      </c>
      <c r="AY1081" s="576">
        <v>8400</v>
      </c>
      <c r="AZ1081" s="576"/>
      <c r="BA1081" s="576"/>
      <c r="BB1081" s="576"/>
      <c r="BC1081" s="576"/>
      <c r="BD1081" s="576"/>
      <c r="BE1081" s="77">
        <f t="shared" si="145"/>
        <v>22</v>
      </c>
      <c r="BF1081" s="77">
        <f t="shared" si="138"/>
        <v>5</v>
      </c>
      <c r="BG1081" s="77">
        <f t="shared" si="139"/>
        <v>2022</v>
      </c>
      <c r="BH1081" s="77"/>
    </row>
    <row r="1082" spans="1:60">
      <c r="A1082" s="77" t="s">
        <v>55</v>
      </c>
      <c r="B1082" s="77" t="s">
        <v>1264</v>
      </c>
      <c r="C1082" s="77" t="s">
        <v>4864</v>
      </c>
      <c r="D1082" s="78">
        <v>44687</v>
      </c>
      <c r="E1082" s="77" t="s">
        <v>4631</v>
      </c>
      <c r="F1082" s="77" t="s">
        <v>2135</v>
      </c>
      <c r="G1082" s="77" t="s">
        <v>3267</v>
      </c>
      <c r="H1082" s="77" t="s">
        <v>3268</v>
      </c>
      <c r="I1082" s="77" t="s">
        <v>2686</v>
      </c>
      <c r="J1082" s="77" t="s">
        <v>110</v>
      </c>
      <c r="K1082" s="77">
        <v>92833</v>
      </c>
      <c r="L1082" s="77" t="s">
        <v>503</v>
      </c>
      <c r="M1082" s="77" t="s">
        <v>686</v>
      </c>
      <c r="N1082" s="77" t="s">
        <v>687</v>
      </c>
      <c r="O1082" s="77" t="s">
        <v>85</v>
      </c>
      <c r="P1082" s="309" t="s">
        <v>688</v>
      </c>
      <c r="Q1082" s="77" t="s">
        <v>1267</v>
      </c>
      <c r="R1082" s="77" t="s">
        <v>506</v>
      </c>
      <c r="S1082" s="77" t="s">
        <v>4632</v>
      </c>
      <c r="T1082" s="77" t="s">
        <v>4633</v>
      </c>
      <c r="U1082" s="77">
        <v>12005832</v>
      </c>
      <c r="V1082" s="77">
        <v>0</v>
      </c>
      <c r="W1082" s="77" t="s">
        <v>4634</v>
      </c>
      <c r="X1082" s="77">
        <v>480</v>
      </c>
      <c r="Y1082" s="77">
        <v>600</v>
      </c>
      <c r="Z1082" s="77">
        <v>20</v>
      </c>
      <c r="AA1082" s="89">
        <f t="shared" si="140"/>
        <v>0.28799999999999998</v>
      </c>
      <c r="AB1082" s="77" t="s">
        <v>70</v>
      </c>
      <c r="AC1082" s="78">
        <v>44712</v>
      </c>
      <c r="AD1082" s="77"/>
      <c r="AE1082" s="77" t="s">
        <v>4447</v>
      </c>
      <c r="AF1082" s="77" t="str">
        <f t="shared" si="141"/>
        <v>CADP220506_17</v>
      </c>
      <c r="AG1082" s="77">
        <f t="shared" si="142"/>
        <v>600</v>
      </c>
      <c r="AH1082" s="77">
        <f t="shared" si="143"/>
        <v>20</v>
      </c>
      <c r="AI1082" s="89">
        <f t="shared" si="144"/>
        <v>0.28799999999999998</v>
      </c>
      <c r="AJ1082" s="77" t="s">
        <v>2143</v>
      </c>
      <c r="AK1082" s="77" t="s">
        <v>4865</v>
      </c>
      <c r="AL1082" s="78">
        <v>44704</v>
      </c>
      <c r="AM1082" s="78">
        <v>44705</v>
      </c>
      <c r="AN1082" s="78">
        <v>44708</v>
      </c>
      <c r="AO1082" s="78">
        <v>44708</v>
      </c>
      <c r="AP1082" s="78">
        <v>44708</v>
      </c>
      <c r="AQ1082" s="77" t="s">
        <v>89</v>
      </c>
      <c r="AR1082" s="77"/>
      <c r="AS1082" s="77" t="s">
        <v>4865</v>
      </c>
      <c r="AT1082" s="78"/>
      <c r="AU1082" s="78"/>
      <c r="AV1082" s="78"/>
      <c r="AW1082" s="142" t="s">
        <v>1198</v>
      </c>
      <c r="AX1082" s="77" t="s">
        <v>116</v>
      </c>
      <c r="AY1082" s="576">
        <v>8400</v>
      </c>
      <c r="AZ1082" s="576"/>
      <c r="BA1082" s="576"/>
      <c r="BB1082" s="576"/>
      <c r="BC1082" s="576"/>
      <c r="BD1082" s="576"/>
      <c r="BE1082" s="77">
        <f t="shared" si="145"/>
        <v>22</v>
      </c>
      <c r="BF1082" s="77">
        <f t="shared" si="138"/>
        <v>5</v>
      </c>
      <c r="BG1082" s="77">
        <f t="shared" si="139"/>
        <v>2022</v>
      </c>
      <c r="BH1082" s="77"/>
    </row>
    <row r="1083" spans="1:60">
      <c r="A1083" s="77" t="s">
        <v>55</v>
      </c>
      <c r="B1083" s="77" t="s">
        <v>1264</v>
      </c>
      <c r="C1083" s="77" t="s">
        <v>4866</v>
      </c>
      <c r="D1083" s="78">
        <v>44687</v>
      </c>
      <c r="E1083" s="77" t="s">
        <v>4631</v>
      </c>
      <c r="F1083" s="77" t="s">
        <v>2135</v>
      </c>
      <c r="G1083" s="77" t="s">
        <v>3267</v>
      </c>
      <c r="H1083" s="77" t="s">
        <v>3268</v>
      </c>
      <c r="I1083" s="77" t="s">
        <v>2686</v>
      </c>
      <c r="J1083" s="77" t="s">
        <v>110</v>
      </c>
      <c r="K1083" s="77">
        <v>92833</v>
      </c>
      <c r="L1083" s="77" t="s">
        <v>503</v>
      </c>
      <c r="M1083" s="77" t="s">
        <v>686</v>
      </c>
      <c r="N1083" s="77" t="s">
        <v>687</v>
      </c>
      <c r="O1083" s="77" t="s">
        <v>85</v>
      </c>
      <c r="P1083" s="309" t="s">
        <v>688</v>
      </c>
      <c r="Q1083" s="77" t="s">
        <v>1267</v>
      </c>
      <c r="R1083" s="77" t="s">
        <v>506</v>
      </c>
      <c r="S1083" s="77" t="s">
        <v>4632</v>
      </c>
      <c r="T1083" s="77" t="s">
        <v>4633</v>
      </c>
      <c r="U1083" s="77">
        <v>12005832</v>
      </c>
      <c r="V1083" s="77">
        <v>0</v>
      </c>
      <c r="W1083" s="77" t="s">
        <v>4634</v>
      </c>
      <c r="X1083" s="77">
        <v>480</v>
      </c>
      <c r="Y1083" s="77">
        <v>600</v>
      </c>
      <c r="Z1083" s="77">
        <v>20</v>
      </c>
      <c r="AA1083" s="89">
        <f t="shared" si="140"/>
        <v>0.28799999999999998</v>
      </c>
      <c r="AB1083" s="77" t="s">
        <v>70</v>
      </c>
      <c r="AC1083" s="78">
        <v>44712</v>
      </c>
      <c r="AD1083" s="77"/>
      <c r="AE1083" s="77" t="s">
        <v>4447</v>
      </c>
      <c r="AF1083" s="77" t="str">
        <f t="shared" si="141"/>
        <v>CADP220506_18</v>
      </c>
      <c r="AG1083" s="77">
        <f t="shared" si="142"/>
        <v>600</v>
      </c>
      <c r="AH1083" s="77">
        <f t="shared" si="143"/>
        <v>20</v>
      </c>
      <c r="AI1083" s="89">
        <f t="shared" si="144"/>
        <v>0.28799999999999998</v>
      </c>
      <c r="AJ1083" s="77" t="s">
        <v>2143</v>
      </c>
      <c r="AK1083" s="77" t="s">
        <v>4867</v>
      </c>
      <c r="AL1083" s="78">
        <v>44704</v>
      </c>
      <c r="AM1083" s="78">
        <v>44705</v>
      </c>
      <c r="AN1083" s="78">
        <v>44708</v>
      </c>
      <c r="AO1083" s="78">
        <v>44708</v>
      </c>
      <c r="AP1083" s="78">
        <v>44708</v>
      </c>
      <c r="AQ1083" s="77" t="s">
        <v>89</v>
      </c>
      <c r="AR1083" s="77"/>
      <c r="AS1083" s="77" t="s">
        <v>4867</v>
      </c>
      <c r="AT1083" s="78"/>
      <c r="AU1083" s="78"/>
      <c r="AV1083" s="78"/>
      <c r="AW1083" s="142" t="s">
        <v>1198</v>
      </c>
      <c r="AX1083" s="77" t="s">
        <v>116</v>
      </c>
      <c r="AY1083" s="576">
        <v>8400</v>
      </c>
      <c r="AZ1083" s="576"/>
      <c r="BA1083" s="576"/>
      <c r="BB1083" s="576"/>
      <c r="BC1083" s="576"/>
      <c r="BD1083" s="576"/>
      <c r="BE1083" s="77">
        <f t="shared" si="145"/>
        <v>22</v>
      </c>
      <c r="BF1083" s="77">
        <f t="shared" si="138"/>
        <v>5</v>
      </c>
      <c r="BG1083" s="77">
        <f t="shared" si="139"/>
        <v>2022</v>
      </c>
      <c r="BH1083" s="77"/>
    </row>
    <row r="1084" spans="1:60">
      <c r="A1084" s="77" t="s">
        <v>428</v>
      </c>
      <c r="B1084" s="77" t="s">
        <v>1264</v>
      </c>
      <c r="C1084" s="77" t="s">
        <v>4868</v>
      </c>
      <c r="D1084" s="78">
        <v>44700</v>
      </c>
      <c r="E1084" s="77" t="s">
        <v>4869</v>
      </c>
      <c r="F1084" s="77" t="s">
        <v>2135</v>
      </c>
      <c r="G1084" s="77" t="s">
        <v>2136</v>
      </c>
      <c r="H1084" s="77" t="s">
        <v>2137</v>
      </c>
      <c r="I1084" s="77" t="s">
        <v>2138</v>
      </c>
      <c r="J1084" s="77" t="s">
        <v>110</v>
      </c>
      <c r="K1084" s="77">
        <v>90248</v>
      </c>
      <c r="L1084" s="77" t="s">
        <v>1466</v>
      </c>
      <c r="M1084" s="77" t="s">
        <v>4870</v>
      </c>
      <c r="N1084" s="77" t="s">
        <v>1468</v>
      </c>
      <c r="O1084" s="77" t="s">
        <v>392</v>
      </c>
      <c r="P1084" s="77">
        <v>12205</v>
      </c>
      <c r="Q1084" s="77" t="s">
        <v>1267</v>
      </c>
      <c r="R1084" s="77" t="s">
        <v>4871</v>
      </c>
      <c r="S1084" s="77"/>
      <c r="T1084" s="77" t="s">
        <v>4872</v>
      </c>
      <c r="U1084" s="142">
        <v>30390156</v>
      </c>
      <c r="V1084" s="142">
        <v>14.75</v>
      </c>
      <c r="W1084" s="77" t="s">
        <v>163</v>
      </c>
      <c r="X1084" s="77">
        <v>400</v>
      </c>
      <c r="Y1084" s="77">
        <v>768</v>
      </c>
      <c r="Z1084" s="77">
        <v>24</v>
      </c>
      <c r="AA1084" s="89">
        <f t="shared" si="140"/>
        <v>0.30719999999999997</v>
      </c>
      <c r="AB1084" s="77" t="s">
        <v>88</v>
      </c>
      <c r="AC1084" s="78">
        <v>44712</v>
      </c>
      <c r="AD1084" s="77"/>
      <c r="AE1084" s="77"/>
      <c r="AF1084" s="77" t="str">
        <f t="shared" si="141"/>
        <v>CADP220519_03</v>
      </c>
      <c r="AG1084" s="77">
        <f t="shared" si="142"/>
        <v>768</v>
      </c>
      <c r="AH1084" s="77">
        <f t="shared" si="143"/>
        <v>24</v>
      </c>
      <c r="AI1084" s="89">
        <f t="shared" si="144"/>
        <v>0.30719999999999997</v>
      </c>
      <c r="AJ1084" s="77" t="s">
        <v>2143</v>
      </c>
      <c r="AK1084" s="77" t="s">
        <v>4873</v>
      </c>
      <c r="AL1084" s="78">
        <v>44704</v>
      </c>
      <c r="AM1084" s="78">
        <v>44704</v>
      </c>
      <c r="AN1084" s="78">
        <v>44712</v>
      </c>
      <c r="AO1084" s="78">
        <v>44712</v>
      </c>
      <c r="AP1084" s="78">
        <v>44712</v>
      </c>
      <c r="AQ1084" s="77" t="s">
        <v>89</v>
      </c>
      <c r="AR1084" s="77"/>
      <c r="AS1084" s="77" t="s">
        <v>4873</v>
      </c>
      <c r="AT1084" s="78"/>
      <c r="AU1084" s="78"/>
      <c r="AV1084" s="78"/>
      <c r="AW1084" s="142" t="s">
        <v>1198</v>
      </c>
      <c r="AX1084" s="77" t="s">
        <v>116</v>
      </c>
      <c r="AY1084" s="576">
        <v>8602.5</v>
      </c>
      <c r="AZ1084" s="576"/>
      <c r="BA1084" s="576"/>
      <c r="BB1084" s="576"/>
      <c r="BC1084" s="576"/>
      <c r="BD1084" s="576"/>
      <c r="BE1084" s="77">
        <f t="shared" si="145"/>
        <v>23</v>
      </c>
      <c r="BF1084" s="77">
        <f t="shared" si="138"/>
        <v>5</v>
      </c>
      <c r="BG1084" s="77">
        <f t="shared" si="139"/>
        <v>2022</v>
      </c>
      <c r="BH1084" s="77"/>
    </row>
    <row r="1085" spans="1:60">
      <c r="A1085" s="77" t="s">
        <v>428</v>
      </c>
      <c r="B1085" s="77" t="s">
        <v>56</v>
      </c>
      <c r="C1085" s="77" t="s">
        <v>4874</v>
      </c>
      <c r="D1085" s="78">
        <v>44700</v>
      </c>
      <c r="E1085" s="77" t="s">
        <v>4875</v>
      </c>
      <c r="F1085" s="77" t="s">
        <v>2135</v>
      </c>
      <c r="G1085" s="77" t="s">
        <v>2147</v>
      </c>
      <c r="H1085" s="77" t="s">
        <v>2148</v>
      </c>
      <c r="I1085" s="77" t="s">
        <v>531</v>
      </c>
      <c r="J1085" s="77" t="s">
        <v>110</v>
      </c>
      <c r="K1085" s="77">
        <v>91761</v>
      </c>
      <c r="L1085" s="77" t="s">
        <v>1701</v>
      </c>
      <c r="M1085" s="77" t="s">
        <v>1195</v>
      </c>
      <c r="N1085" s="77" t="s">
        <v>1196</v>
      </c>
      <c r="O1085" s="77" t="s">
        <v>110</v>
      </c>
      <c r="P1085" s="77">
        <v>92407</v>
      </c>
      <c r="Q1085" s="77" t="s">
        <v>1267</v>
      </c>
      <c r="R1085" s="77" t="s">
        <v>4792</v>
      </c>
      <c r="S1085" s="77"/>
      <c r="T1085" s="77" t="s">
        <v>4793</v>
      </c>
      <c r="U1085" s="77">
        <v>30390256</v>
      </c>
      <c r="V1085" s="77">
        <v>14.75</v>
      </c>
      <c r="W1085" s="142" t="s">
        <v>2197</v>
      </c>
      <c r="X1085" s="77">
        <v>400</v>
      </c>
      <c r="Y1085" s="77">
        <v>624</v>
      </c>
      <c r="Z1085" s="77">
        <v>24</v>
      </c>
      <c r="AA1085" s="89">
        <f t="shared" si="140"/>
        <v>0.24959999999999999</v>
      </c>
      <c r="AB1085" s="142" t="s">
        <v>70</v>
      </c>
      <c r="AC1085" s="78">
        <v>44712</v>
      </c>
      <c r="AD1085" s="77"/>
      <c r="AE1085" s="77"/>
      <c r="AF1085" s="77" t="str">
        <f t="shared" si="141"/>
        <v>CADP220519_04</v>
      </c>
      <c r="AG1085" s="77">
        <f t="shared" si="142"/>
        <v>624</v>
      </c>
      <c r="AH1085" s="77">
        <f t="shared" si="143"/>
        <v>24</v>
      </c>
      <c r="AI1085" s="89">
        <f t="shared" si="144"/>
        <v>0.24959999999999999</v>
      </c>
      <c r="AJ1085" s="77" t="s">
        <v>2143</v>
      </c>
      <c r="AK1085" s="77" t="s">
        <v>4876</v>
      </c>
      <c r="AL1085" s="78">
        <v>44707</v>
      </c>
      <c r="AM1085" s="78">
        <v>44707</v>
      </c>
      <c r="AN1085" s="78">
        <v>44707</v>
      </c>
      <c r="AO1085" s="78">
        <v>44707</v>
      </c>
      <c r="AP1085" s="78">
        <v>44707</v>
      </c>
      <c r="AQ1085" s="77" t="s">
        <v>89</v>
      </c>
      <c r="AR1085" s="77"/>
      <c r="AS1085" s="77" t="s">
        <v>4876</v>
      </c>
      <c r="AT1085" s="78"/>
      <c r="AU1085" s="78"/>
      <c r="AV1085" s="78"/>
      <c r="AW1085" s="142" t="s">
        <v>1198</v>
      </c>
      <c r="AX1085" s="77" t="s">
        <v>116</v>
      </c>
      <c r="AY1085" s="576">
        <v>653</v>
      </c>
      <c r="AZ1085" s="576"/>
      <c r="BA1085" s="576"/>
      <c r="BB1085" s="576"/>
      <c r="BC1085" s="576"/>
      <c r="BD1085" s="576"/>
      <c r="BE1085" s="77">
        <f t="shared" si="145"/>
        <v>22</v>
      </c>
      <c r="BF1085" s="77">
        <f t="shared" si="138"/>
        <v>5</v>
      </c>
      <c r="BG1085" s="77">
        <f t="shared" si="139"/>
        <v>2022</v>
      </c>
      <c r="BH1085" s="89"/>
    </row>
    <row r="1086" spans="1:60">
      <c r="A1086" s="77" t="s">
        <v>428</v>
      </c>
      <c r="B1086" s="77" t="s">
        <v>56</v>
      </c>
      <c r="C1086" s="77" t="s">
        <v>4877</v>
      </c>
      <c r="D1086" s="78">
        <v>44700</v>
      </c>
      <c r="E1086" s="77" t="s">
        <v>4875</v>
      </c>
      <c r="F1086" s="77" t="s">
        <v>2135</v>
      </c>
      <c r="G1086" s="77" t="s">
        <v>2147</v>
      </c>
      <c r="H1086" s="77" t="s">
        <v>2148</v>
      </c>
      <c r="I1086" s="77" t="s">
        <v>531</v>
      </c>
      <c r="J1086" s="77" t="s">
        <v>110</v>
      </c>
      <c r="K1086" s="77">
        <v>91761</v>
      </c>
      <c r="L1086" s="77" t="s">
        <v>1701</v>
      </c>
      <c r="M1086" s="77" t="s">
        <v>1195</v>
      </c>
      <c r="N1086" s="77" t="s">
        <v>1196</v>
      </c>
      <c r="O1086" s="77" t="s">
        <v>110</v>
      </c>
      <c r="P1086" s="77">
        <v>92407</v>
      </c>
      <c r="Q1086" s="77" t="s">
        <v>1267</v>
      </c>
      <c r="R1086" s="77" t="s">
        <v>4792</v>
      </c>
      <c r="S1086" s="77"/>
      <c r="T1086" s="77" t="s">
        <v>4793</v>
      </c>
      <c r="U1086" s="77">
        <v>30390256</v>
      </c>
      <c r="V1086" s="77">
        <v>14.75</v>
      </c>
      <c r="W1086" s="142" t="s">
        <v>2197</v>
      </c>
      <c r="X1086" s="77">
        <v>400</v>
      </c>
      <c r="Y1086" s="77">
        <v>624</v>
      </c>
      <c r="Z1086" s="77">
        <v>24</v>
      </c>
      <c r="AA1086" s="89">
        <f t="shared" si="140"/>
        <v>0.24959999999999999</v>
      </c>
      <c r="AB1086" s="142" t="s">
        <v>70</v>
      </c>
      <c r="AC1086" s="78">
        <v>44712</v>
      </c>
      <c r="AD1086" s="77"/>
      <c r="AE1086" s="77"/>
      <c r="AF1086" s="77" t="str">
        <f t="shared" si="141"/>
        <v>CADP220519_05</v>
      </c>
      <c r="AG1086" s="77">
        <f t="shared" si="142"/>
        <v>624</v>
      </c>
      <c r="AH1086" s="77">
        <f t="shared" si="143"/>
        <v>24</v>
      </c>
      <c r="AI1086" s="89">
        <f t="shared" si="144"/>
        <v>0.24959999999999999</v>
      </c>
      <c r="AJ1086" s="77" t="s">
        <v>2143</v>
      </c>
      <c r="AK1086" s="77" t="s">
        <v>4878</v>
      </c>
      <c r="AL1086" s="78">
        <v>44707</v>
      </c>
      <c r="AM1086" s="78">
        <v>44707</v>
      </c>
      <c r="AN1086" s="78">
        <v>44707</v>
      </c>
      <c r="AO1086" s="78">
        <v>44707</v>
      </c>
      <c r="AP1086" s="78">
        <v>44707</v>
      </c>
      <c r="AQ1086" s="77" t="s">
        <v>89</v>
      </c>
      <c r="AR1086" s="77"/>
      <c r="AS1086" s="77" t="s">
        <v>4878</v>
      </c>
      <c r="AT1086" s="78"/>
      <c r="AU1086" s="78"/>
      <c r="AV1086" s="78"/>
      <c r="AW1086" s="142" t="s">
        <v>1198</v>
      </c>
      <c r="AX1086" s="77" t="s">
        <v>116</v>
      </c>
      <c r="AY1086" s="576">
        <v>653</v>
      </c>
      <c r="AZ1086" s="576"/>
      <c r="BA1086" s="576"/>
      <c r="BB1086" s="576"/>
      <c r="BC1086" s="576"/>
      <c r="BD1086" s="576"/>
      <c r="BE1086" s="77">
        <f t="shared" si="145"/>
        <v>22</v>
      </c>
      <c r="BF1086" s="77">
        <f t="shared" si="138"/>
        <v>5</v>
      </c>
      <c r="BG1086" s="77">
        <f t="shared" si="139"/>
        <v>2022</v>
      </c>
      <c r="BH1086" s="89"/>
    </row>
    <row r="1087" spans="1:60">
      <c r="A1087" s="77" t="s">
        <v>428</v>
      </c>
      <c r="B1087" s="77" t="s">
        <v>230</v>
      </c>
      <c r="C1087" s="77" t="s">
        <v>4879</v>
      </c>
      <c r="D1087" s="78">
        <v>44701</v>
      </c>
      <c r="E1087" s="255" t="s">
        <v>4880</v>
      </c>
      <c r="F1087" s="77" t="s">
        <v>2135</v>
      </c>
      <c r="G1087" s="77" t="s">
        <v>2147</v>
      </c>
      <c r="H1087" s="77" t="s">
        <v>2148</v>
      </c>
      <c r="I1087" s="77" t="s">
        <v>531</v>
      </c>
      <c r="J1087" s="77" t="s">
        <v>110</v>
      </c>
      <c r="K1087" s="77">
        <v>91761</v>
      </c>
      <c r="L1087" s="255" t="s">
        <v>525</v>
      </c>
      <c r="M1087" s="77" t="s">
        <v>3996</v>
      </c>
      <c r="N1087" s="77" t="s">
        <v>3997</v>
      </c>
      <c r="O1087" s="77" t="s">
        <v>3998</v>
      </c>
      <c r="P1087" s="77">
        <v>87107</v>
      </c>
      <c r="Q1087" s="77" t="s">
        <v>1267</v>
      </c>
      <c r="R1087" s="77" t="s">
        <v>1004</v>
      </c>
      <c r="S1087" s="77"/>
      <c r="T1087" s="77" t="s">
        <v>1006</v>
      </c>
      <c r="U1087" s="77">
        <v>30390456</v>
      </c>
      <c r="V1087" s="77">
        <v>14.75</v>
      </c>
      <c r="W1087" s="77" t="s">
        <v>163</v>
      </c>
      <c r="X1087" s="77">
        <v>400</v>
      </c>
      <c r="Y1087" s="77">
        <v>320</v>
      </c>
      <c r="Z1087" s="77">
        <v>10</v>
      </c>
      <c r="AA1087" s="89">
        <f t="shared" si="140"/>
        <v>0.128</v>
      </c>
      <c r="AB1087" s="142" t="s">
        <v>70</v>
      </c>
      <c r="AC1087" s="78">
        <v>44708</v>
      </c>
      <c r="AD1087" s="77"/>
      <c r="AE1087" s="77"/>
      <c r="AF1087" s="77" t="str">
        <f t="shared" si="141"/>
        <v>CADP220520_30</v>
      </c>
      <c r="AG1087" s="77">
        <f t="shared" si="142"/>
        <v>320</v>
      </c>
      <c r="AH1087" s="77">
        <f t="shared" si="143"/>
        <v>10</v>
      </c>
      <c r="AI1087" s="89">
        <f t="shared" si="144"/>
        <v>0.128</v>
      </c>
      <c r="AJ1087" s="77" t="s">
        <v>2143</v>
      </c>
      <c r="AK1087" s="77" t="s">
        <v>4881</v>
      </c>
      <c r="AL1087" s="78">
        <v>44706</v>
      </c>
      <c r="AM1087" s="78">
        <v>44706</v>
      </c>
      <c r="AN1087" s="78">
        <v>44708</v>
      </c>
      <c r="AO1087" s="78">
        <v>44708</v>
      </c>
      <c r="AP1087" s="78">
        <v>44708</v>
      </c>
      <c r="AQ1087" s="77" t="s">
        <v>89</v>
      </c>
      <c r="AR1087" s="77"/>
      <c r="AS1087" s="77" t="s">
        <v>4881</v>
      </c>
      <c r="AT1087" s="78"/>
      <c r="AU1087" s="78"/>
      <c r="AV1087" s="78"/>
      <c r="AW1087" s="142" t="s">
        <v>1198</v>
      </c>
      <c r="AX1087" s="77" t="s">
        <v>116</v>
      </c>
      <c r="AY1087" s="576">
        <v>3864</v>
      </c>
      <c r="AZ1087" s="576"/>
      <c r="BA1087" s="576"/>
      <c r="BB1087" s="576"/>
      <c r="BC1087" s="576"/>
      <c r="BD1087" s="576"/>
      <c r="BE1087" s="77">
        <f t="shared" si="145"/>
        <v>22</v>
      </c>
      <c r="BF1087" s="77">
        <f t="shared" si="138"/>
        <v>5</v>
      </c>
      <c r="BG1087" s="77">
        <f t="shared" si="139"/>
        <v>2022</v>
      </c>
      <c r="BH1087" s="77"/>
    </row>
    <row r="1088" spans="1:60">
      <c r="A1088" s="77" t="s">
        <v>428</v>
      </c>
      <c r="B1088" s="77" t="s">
        <v>230</v>
      </c>
      <c r="C1088" s="77" t="s">
        <v>4882</v>
      </c>
      <c r="D1088" s="78">
        <v>44701</v>
      </c>
      <c r="E1088" s="255" t="s">
        <v>4883</v>
      </c>
      <c r="F1088" s="77" t="s">
        <v>2135</v>
      </c>
      <c r="G1088" s="77" t="s">
        <v>2147</v>
      </c>
      <c r="H1088" s="77" t="s">
        <v>2148</v>
      </c>
      <c r="I1088" s="77" t="s">
        <v>531</v>
      </c>
      <c r="J1088" s="77" t="s">
        <v>110</v>
      </c>
      <c r="K1088" s="77">
        <v>91761</v>
      </c>
      <c r="L1088" s="255" t="s">
        <v>525</v>
      </c>
      <c r="M1088" s="255" t="s">
        <v>4001</v>
      </c>
      <c r="N1088" s="77" t="s">
        <v>3845</v>
      </c>
      <c r="O1088" s="77" t="s">
        <v>603</v>
      </c>
      <c r="P1088" s="77">
        <v>80239</v>
      </c>
      <c r="Q1088" s="77" t="s">
        <v>1267</v>
      </c>
      <c r="R1088" s="77" t="s">
        <v>1004</v>
      </c>
      <c r="S1088" s="77"/>
      <c r="T1088" s="77" t="s">
        <v>1006</v>
      </c>
      <c r="U1088" s="77">
        <v>30390456</v>
      </c>
      <c r="V1088" s="77">
        <v>14.75</v>
      </c>
      <c r="W1088" s="77" t="s">
        <v>163</v>
      </c>
      <c r="X1088" s="77">
        <v>400</v>
      </c>
      <c r="Y1088" s="77">
        <v>832</v>
      </c>
      <c r="Z1088" s="77">
        <v>26</v>
      </c>
      <c r="AA1088" s="89">
        <f t="shared" si="140"/>
        <v>0.33279999999999998</v>
      </c>
      <c r="AB1088" s="142" t="s">
        <v>70</v>
      </c>
      <c r="AC1088" s="78">
        <v>44708</v>
      </c>
      <c r="AD1088" s="77"/>
      <c r="AE1088" s="77"/>
      <c r="AF1088" s="77" t="str">
        <f t="shared" si="141"/>
        <v>CADP220520_37</v>
      </c>
      <c r="AG1088" s="77">
        <f t="shared" si="142"/>
        <v>832</v>
      </c>
      <c r="AH1088" s="77">
        <f t="shared" si="143"/>
        <v>26</v>
      </c>
      <c r="AI1088" s="89">
        <f t="shared" si="144"/>
        <v>0.33279999999999998</v>
      </c>
      <c r="AJ1088" s="77" t="s">
        <v>2143</v>
      </c>
      <c r="AK1088" s="77" t="s">
        <v>4884</v>
      </c>
      <c r="AL1088" s="78">
        <v>44706</v>
      </c>
      <c r="AM1088" s="78">
        <v>44706</v>
      </c>
      <c r="AN1088" s="78">
        <v>44708</v>
      </c>
      <c r="AO1088" s="78">
        <v>44708</v>
      </c>
      <c r="AP1088" s="78">
        <v>44708</v>
      </c>
      <c r="AQ1088" s="77" t="s">
        <v>89</v>
      </c>
      <c r="AR1088" s="77"/>
      <c r="AS1088" s="77" t="s">
        <v>4884</v>
      </c>
      <c r="AT1088" s="78"/>
      <c r="AU1088" s="78"/>
      <c r="AV1088" s="78"/>
      <c r="AW1088" s="142" t="s">
        <v>1198</v>
      </c>
      <c r="AX1088" s="77" t="s">
        <v>116</v>
      </c>
      <c r="AY1088" s="576">
        <v>4641.28</v>
      </c>
      <c r="AZ1088" s="576"/>
      <c r="BA1088" s="576"/>
      <c r="BB1088" s="576"/>
      <c r="BC1088" s="576"/>
      <c r="BD1088" s="576"/>
      <c r="BE1088" s="77">
        <f t="shared" si="145"/>
        <v>22</v>
      </c>
      <c r="BF1088" s="77">
        <f t="shared" si="138"/>
        <v>5</v>
      </c>
      <c r="BG1088" s="77">
        <f t="shared" si="139"/>
        <v>2022</v>
      </c>
      <c r="BH1088" s="77"/>
    </row>
    <row r="1089" spans="1:60">
      <c r="A1089" s="77" t="s">
        <v>428</v>
      </c>
      <c r="B1089" s="77" t="s">
        <v>1264</v>
      </c>
      <c r="C1089" s="77" t="s">
        <v>4885</v>
      </c>
      <c r="D1089" s="78">
        <v>44704</v>
      </c>
      <c r="E1089" s="77" t="s">
        <v>4886</v>
      </c>
      <c r="F1089" s="77" t="s">
        <v>2135</v>
      </c>
      <c r="G1089" s="77" t="s">
        <v>2136</v>
      </c>
      <c r="H1089" s="77" t="s">
        <v>2137</v>
      </c>
      <c r="I1089" s="77" t="s">
        <v>2138</v>
      </c>
      <c r="J1089" s="77" t="s">
        <v>110</v>
      </c>
      <c r="K1089" s="77">
        <v>90248</v>
      </c>
      <c r="L1089" s="77" t="s">
        <v>4887</v>
      </c>
      <c r="M1089" s="77" t="s">
        <v>3822</v>
      </c>
      <c r="N1089" s="77" t="s">
        <v>3823</v>
      </c>
      <c r="O1089" s="77" t="s">
        <v>138</v>
      </c>
      <c r="P1089" s="77">
        <v>17402</v>
      </c>
      <c r="Q1089" s="77" t="s">
        <v>1267</v>
      </c>
      <c r="R1089" s="77"/>
      <c r="S1089" s="77"/>
      <c r="T1089" s="77" t="s">
        <v>4888</v>
      </c>
      <c r="U1089" s="77">
        <v>30390456</v>
      </c>
      <c r="V1089" s="77">
        <v>14.75</v>
      </c>
      <c r="W1089" s="77" t="s">
        <v>163</v>
      </c>
      <c r="X1089" s="77">
        <v>400</v>
      </c>
      <c r="Y1089" s="77">
        <v>832</v>
      </c>
      <c r="Z1089" s="77">
        <v>26</v>
      </c>
      <c r="AA1089" s="89">
        <f t="shared" si="140"/>
        <v>0.33279999999999998</v>
      </c>
      <c r="AB1089" s="142" t="s">
        <v>70</v>
      </c>
      <c r="AC1089" s="78">
        <v>44712</v>
      </c>
      <c r="AD1089" s="77"/>
      <c r="AE1089" s="77"/>
      <c r="AF1089" s="77" t="str">
        <f t="shared" si="141"/>
        <v>CADP220523_04</v>
      </c>
      <c r="AG1089" s="77">
        <f t="shared" si="142"/>
        <v>832</v>
      </c>
      <c r="AH1089" s="77">
        <f t="shared" si="143"/>
        <v>26</v>
      </c>
      <c r="AI1089" s="89">
        <f t="shared" si="144"/>
        <v>0.33279999999999998</v>
      </c>
      <c r="AJ1089" s="77" t="s">
        <v>2143</v>
      </c>
      <c r="AK1089" s="77" t="s">
        <v>4889</v>
      </c>
      <c r="AL1089" s="78">
        <v>44705</v>
      </c>
      <c r="AM1089" s="78">
        <v>44705</v>
      </c>
      <c r="AN1089" s="78">
        <v>44713</v>
      </c>
      <c r="AO1089" s="78">
        <v>44713</v>
      </c>
      <c r="AP1089" s="78">
        <v>44713</v>
      </c>
      <c r="AQ1089" s="77" t="s">
        <v>89</v>
      </c>
      <c r="AR1089" s="77" t="s">
        <v>4890</v>
      </c>
      <c r="AS1089" s="77" t="s">
        <v>4889</v>
      </c>
      <c r="AT1089" s="78"/>
      <c r="AU1089" s="78"/>
      <c r="AV1089" s="78"/>
      <c r="AW1089" s="142" t="s">
        <v>1198</v>
      </c>
      <c r="AX1089" s="77" t="s">
        <v>116</v>
      </c>
      <c r="AY1089" s="576">
        <v>8550</v>
      </c>
      <c r="AZ1089" s="576"/>
      <c r="BA1089" s="576"/>
      <c r="BB1089" s="576"/>
      <c r="BC1089" s="576"/>
      <c r="BD1089" s="576"/>
      <c r="BE1089" s="77">
        <f t="shared" si="145"/>
        <v>23</v>
      </c>
      <c r="BF1089" s="77">
        <f t="shared" si="138"/>
        <v>5</v>
      </c>
      <c r="BG1089" s="77">
        <f t="shared" si="139"/>
        <v>2022</v>
      </c>
      <c r="BH1089" s="77" t="s">
        <v>3543</v>
      </c>
    </row>
    <row r="1090" spans="1:60">
      <c r="A1090" s="77" t="s">
        <v>428</v>
      </c>
      <c r="B1090" s="77" t="s">
        <v>1264</v>
      </c>
      <c r="C1090" s="77" t="s">
        <v>4891</v>
      </c>
      <c r="D1090" s="78">
        <v>44704</v>
      </c>
      <c r="E1090" s="77" t="s">
        <v>4886</v>
      </c>
      <c r="F1090" s="77" t="s">
        <v>2135</v>
      </c>
      <c r="G1090" s="77" t="s">
        <v>2136</v>
      </c>
      <c r="H1090" s="77" t="s">
        <v>2137</v>
      </c>
      <c r="I1090" s="77" t="s">
        <v>2138</v>
      </c>
      <c r="J1090" s="77" t="s">
        <v>110</v>
      </c>
      <c r="K1090" s="77">
        <v>90248</v>
      </c>
      <c r="L1090" s="77" t="s">
        <v>4887</v>
      </c>
      <c r="M1090" s="77" t="s">
        <v>3822</v>
      </c>
      <c r="N1090" s="77" t="s">
        <v>3823</v>
      </c>
      <c r="O1090" s="77" t="s">
        <v>138</v>
      </c>
      <c r="P1090" s="77">
        <v>17402</v>
      </c>
      <c r="Q1090" s="77" t="s">
        <v>1267</v>
      </c>
      <c r="R1090" s="77"/>
      <c r="S1090" s="77"/>
      <c r="T1090" s="77" t="s">
        <v>4888</v>
      </c>
      <c r="U1090" s="77">
        <v>30390456</v>
      </c>
      <c r="V1090" s="77">
        <v>14.75</v>
      </c>
      <c r="W1090" s="77" t="s">
        <v>163</v>
      </c>
      <c r="X1090" s="77">
        <v>400</v>
      </c>
      <c r="Y1090" s="77">
        <v>832</v>
      </c>
      <c r="Z1090" s="77">
        <v>26</v>
      </c>
      <c r="AA1090" s="89">
        <f t="shared" si="140"/>
        <v>0.33279999999999998</v>
      </c>
      <c r="AB1090" s="142" t="s">
        <v>70</v>
      </c>
      <c r="AC1090" s="78">
        <v>44712</v>
      </c>
      <c r="AD1090" s="77"/>
      <c r="AE1090" s="77"/>
      <c r="AF1090" s="77" t="str">
        <f t="shared" si="141"/>
        <v>CADP220523_05</v>
      </c>
      <c r="AG1090" s="77">
        <f t="shared" si="142"/>
        <v>832</v>
      </c>
      <c r="AH1090" s="77">
        <f t="shared" si="143"/>
        <v>26</v>
      </c>
      <c r="AI1090" s="89">
        <f t="shared" si="144"/>
        <v>0.33279999999999998</v>
      </c>
      <c r="AJ1090" s="77" t="s">
        <v>2143</v>
      </c>
      <c r="AK1090" s="77" t="s">
        <v>4892</v>
      </c>
      <c r="AL1090" s="78">
        <v>44705</v>
      </c>
      <c r="AM1090" s="78">
        <v>44705</v>
      </c>
      <c r="AN1090" s="78">
        <v>44713</v>
      </c>
      <c r="AO1090" s="78">
        <v>44713</v>
      </c>
      <c r="AP1090" s="78">
        <v>44713</v>
      </c>
      <c r="AQ1090" s="77" t="s">
        <v>89</v>
      </c>
      <c r="AR1090" s="77" t="s">
        <v>4890</v>
      </c>
      <c r="AS1090" s="77" t="s">
        <v>4892</v>
      </c>
      <c r="AT1090" s="78"/>
      <c r="AU1090" s="78"/>
      <c r="AV1090" s="78"/>
      <c r="AW1090" s="142" t="s">
        <v>1198</v>
      </c>
      <c r="AX1090" s="77" t="s">
        <v>116</v>
      </c>
      <c r="AY1090" s="576">
        <v>8550</v>
      </c>
      <c r="AZ1090" s="576"/>
      <c r="BA1090" s="576"/>
      <c r="BB1090" s="576"/>
      <c r="BC1090" s="576"/>
      <c r="BD1090" s="576"/>
      <c r="BE1090" s="77">
        <f t="shared" si="145"/>
        <v>23</v>
      </c>
      <c r="BF1090" s="77">
        <f t="shared" si="138"/>
        <v>5</v>
      </c>
      <c r="BG1090" s="77">
        <f t="shared" si="139"/>
        <v>2022</v>
      </c>
      <c r="BH1090" s="77" t="s">
        <v>3543</v>
      </c>
    </row>
    <row r="1091" spans="1:60">
      <c r="A1091" s="77" t="s">
        <v>428</v>
      </c>
      <c r="B1091" s="77" t="s">
        <v>1264</v>
      </c>
      <c r="C1091" s="77" t="s">
        <v>4893</v>
      </c>
      <c r="D1091" s="78">
        <v>44704</v>
      </c>
      <c r="E1091" s="77">
        <v>114452</v>
      </c>
      <c r="F1091" s="77" t="s">
        <v>2135</v>
      </c>
      <c r="G1091" s="77" t="s">
        <v>2136</v>
      </c>
      <c r="H1091" s="77" t="s">
        <v>2137</v>
      </c>
      <c r="I1091" s="77" t="s">
        <v>2138</v>
      </c>
      <c r="J1091" s="77" t="s">
        <v>110</v>
      </c>
      <c r="K1091" s="77">
        <v>90248</v>
      </c>
      <c r="L1091" s="77" t="s">
        <v>4887</v>
      </c>
      <c r="M1091" s="77" t="s">
        <v>3898</v>
      </c>
      <c r="N1091" s="77" t="s">
        <v>343</v>
      </c>
      <c r="O1091" s="77" t="s">
        <v>299</v>
      </c>
      <c r="P1091" s="77">
        <v>210775</v>
      </c>
      <c r="Q1091" s="77" t="s">
        <v>1267</v>
      </c>
      <c r="R1091" s="77"/>
      <c r="S1091" s="77"/>
      <c r="T1091" s="77" t="s">
        <v>4888</v>
      </c>
      <c r="U1091" s="77">
        <v>30390456</v>
      </c>
      <c r="V1091" s="77">
        <v>14.75</v>
      </c>
      <c r="W1091" s="77" t="s">
        <v>163</v>
      </c>
      <c r="X1091" s="77">
        <v>400</v>
      </c>
      <c r="Y1091" s="77">
        <v>832</v>
      </c>
      <c r="Z1091" s="77">
        <v>26</v>
      </c>
      <c r="AA1091" s="89">
        <f t="shared" si="140"/>
        <v>0.33279999999999998</v>
      </c>
      <c r="AB1091" s="142" t="s">
        <v>70</v>
      </c>
      <c r="AC1091" s="78">
        <v>44712</v>
      </c>
      <c r="AD1091" s="77"/>
      <c r="AE1091" s="77"/>
      <c r="AF1091" s="77" t="str">
        <f t="shared" si="141"/>
        <v>CADP220523_09</v>
      </c>
      <c r="AG1091" s="77">
        <f t="shared" si="142"/>
        <v>832</v>
      </c>
      <c r="AH1091" s="77">
        <f t="shared" si="143"/>
        <v>26</v>
      </c>
      <c r="AI1091" s="89">
        <f t="shared" si="144"/>
        <v>0.33279999999999998</v>
      </c>
      <c r="AJ1091" s="77" t="s">
        <v>2143</v>
      </c>
      <c r="AK1091" s="77" t="s">
        <v>4894</v>
      </c>
      <c r="AL1091" s="78">
        <v>44705</v>
      </c>
      <c r="AM1091" s="78">
        <v>44705</v>
      </c>
      <c r="AN1091" s="78">
        <v>44708</v>
      </c>
      <c r="AO1091" s="78">
        <v>44708</v>
      </c>
      <c r="AP1091" s="78">
        <v>44708</v>
      </c>
      <c r="AQ1091" s="77" t="s">
        <v>89</v>
      </c>
      <c r="AR1091" s="77"/>
      <c r="AS1091" s="77" t="s">
        <v>4894</v>
      </c>
      <c r="AT1091" s="78"/>
      <c r="AU1091" s="78"/>
      <c r="AV1091" s="78"/>
      <c r="AW1091" s="142" t="s">
        <v>1198</v>
      </c>
      <c r="AX1091" s="77" t="s">
        <v>116</v>
      </c>
      <c r="AY1091" s="576">
        <v>8550</v>
      </c>
      <c r="AZ1091" s="576"/>
      <c r="BA1091" s="576"/>
      <c r="BB1091" s="576"/>
      <c r="BC1091" s="576"/>
      <c r="BD1091" s="576"/>
      <c r="BE1091" s="77">
        <f t="shared" si="145"/>
        <v>22</v>
      </c>
      <c r="BF1091" s="77">
        <f t="shared" si="138"/>
        <v>5</v>
      </c>
      <c r="BG1091" s="77">
        <f t="shared" si="139"/>
        <v>2022</v>
      </c>
      <c r="BH1091" s="77" t="s">
        <v>3543</v>
      </c>
    </row>
    <row r="1092" spans="1:60">
      <c r="A1092" s="77" t="s">
        <v>428</v>
      </c>
      <c r="B1092" s="77" t="s">
        <v>1264</v>
      </c>
      <c r="C1092" s="77" t="s">
        <v>4895</v>
      </c>
      <c r="D1092" s="78">
        <v>44704</v>
      </c>
      <c r="E1092" s="77">
        <v>114452</v>
      </c>
      <c r="F1092" s="77" t="s">
        <v>2135</v>
      </c>
      <c r="G1092" s="77" t="s">
        <v>2136</v>
      </c>
      <c r="H1092" s="77" t="s">
        <v>2137</v>
      </c>
      <c r="I1092" s="77" t="s">
        <v>2138</v>
      </c>
      <c r="J1092" s="77" t="s">
        <v>110</v>
      </c>
      <c r="K1092" s="77">
        <v>90248</v>
      </c>
      <c r="L1092" s="77" t="s">
        <v>4887</v>
      </c>
      <c r="M1092" s="77" t="s">
        <v>3822</v>
      </c>
      <c r="N1092" s="77" t="s">
        <v>3823</v>
      </c>
      <c r="O1092" s="77" t="s">
        <v>138</v>
      </c>
      <c r="P1092" s="77">
        <v>17402</v>
      </c>
      <c r="Q1092" s="77" t="s">
        <v>1267</v>
      </c>
      <c r="R1092" s="77"/>
      <c r="S1092" s="77"/>
      <c r="T1092" s="77" t="s">
        <v>4888</v>
      </c>
      <c r="U1092" s="77">
        <v>30390456</v>
      </c>
      <c r="V1092" s="77">
        <v>14.75</v>
      </c>
      <c r="W1092" s="77" t="s">
        <v>163</v>
      </c>
      <c r="X1092" s="77">
        <v>400</v>
      </c>
      <c r="Y1092" s="77">
        <v>832</v>
      </c>
      <c r="Z1092" s="77">
        <v>26</v>
      </c>
      <c r="AA1092" s="89">
        <f t="shared" si="140"/>
        <v>0.33279999999999998</v>
      </c>
      <c r="AB1092" s="142" t="s">
        <v>70</v>
      </c>
      <c r="AC1092" s="78">
        <v>44712</v>
      </c>
      <c r="AD1092" s="77"/>
      <c r="AE1092" s="77"/>
      <c r="AF1092" s="77" t="str">
        <f t="shared" si="141"/>
        <v>CADP220523_10</v>
      </c>
      <c r="AG1092" s="77">
        <f t="shared" si="142"/>
        <v>832</v>
      </c>
      <c r="AH1092" s="77">
        <f t="shared" si="143"/>
        <v>26</v>
      </c>
      <c r="AI1092" s="89">
        <f t="shared" si="144"/>
        <v>0.33279999999999998</v>
      </c>
      <c r="AJ1092" s="77" t="s">
        <v>2143</v>
      </c>
      <c r="AK1092" s="77" t="s">
        <v>4896</v>
      </c>
      <c r="AL1092" s="78">
        <v>44705</v>
      </c>
      <c r="AM1092" s="78">
        <v>44705</v>
      </c>
      <c r="AN1092" s="78">
        <v>44713</v>
      </c>
      <c r="AO1092" s="78">
        <v>44713</v>
      </c>
      <c r="AP1092" s="78">
        <v>44713</v>
      </c>
      <c r="AQ1092" s="77" t="s">
        <v>89</v>
      </c>
      <c r="AR1092" s="77" t="s">
        <v>4890</v>
      </c>
      <c r="AS1092" s="77" t="s">
        <v>4896</v>
      </c>
      <c r="AT1092" s="78"/>
      <c r="AU1092" s="78"/>
      <c r="AV1092" s="78"/>
      <c r="AW1092" s="142" t="s">
        <v>1198</v>
      </c>
      <c r="AX1092" s="77" t="s">
        <v>116</v>
      </c>
      <c r="AY1092" s="576">
        <v>8550</v>
      </c>
      <c r="AZ1092" s="576"/>
      <c r="BA1092" s="576"/>
      <c r="BB1092" s="576"/>
      <c r="BC1092" s="576"/>
      <c r="BD1092" s="576"/>
      <c r="BE1092" s="77">
        <f t="shared" si="145"/>
        <v>23</v>
      </c>
      <c r="BF1092" s="77">
        <f t="shared" si="138"/>
        <v>5</v>
      </c>
      <c r="BG1092" s="77">
        <f t="shared" si="139"/>
        <v>2022</v>
      </c>
      <c r="BH1092" s="77" t="s">
        <v>3543</v>
      </c>
    </row>
    <row r="1093" spans="1:60">
      <c r="A1093" s="77" t="s">
        <v>428</v>
      </c>
      <c r="B1093" s="77" t="s">
        <v>1264</v>
      </c>
      <c r="C1093" s="77" t="s">
        <v>4897</v>
      </c>
      <c r="D1093" s="78">
        <v>44704</v>
      </c>
      <c r="E1093" s="77">
        <v>114452</v>
      </c>
      <c r="F1093" s="77" t="s">
        <v>2135</v>
      </c>
      <c r="G1093" s="77" t="s">
        <v>2136</v>
      </c>
      <c r="H1093" s="77" t="s">
        <v>2137</v>
      </c>
      <c r="I1093" s="77" t="s">
        <v>2138</v>
      </c>
      <c r="J1093" s="77" t="s">
        <v>110</v>
      </c>
      <c r="K1093" s="77">
        <v>90248</v>
      </c>
      <c r="L1093" s="77" t="s">
        <v>4887</v>
      </c>
      <c r="M1093" s="77" t="s">
        <v>3822</v>
      </c>
      <c r="N1093" s="77" t="s">
        <v>3823</v>
      </c>
      <c r="O1093" s="77" t="s">
        <v>138</v>
      </c>
      <c r="P1093" s="77">
        <v>17402</v>
      </c>
      <c r="Q1093" s="77" t="s">
        <v>1267</v>
      </c>
      <c r="R1093" s="77"/>
      <c r="S1093" s="77"/>
      <c r="T1093" s="77" t="s">
        <v>4888</v>
      </c>
      <c r="U1093" s="77">
        <v>30390456</v>
      </c>
      <c r="V1093" s="77">
        <v>14.75</v>
      </c>
      <c r="W1093" s="77" t="s">
        <v>163</v>
      </c>
      <c r="X1093" s="77">
        <v>400</v>
      </c>
      <c r="Y1093" s="77">
        <v>832</v>
      </c>
      <c r="Z1093" s="77">
        <v>26</v>
      </c>
      <c r="AA1093" s="89">
        <f t="shared" si="140"/>
        <v>0.33279999999999998</v>
      </c>
      <c r="AB1093" s="142" t="s">
        <v>70</v>
      </c>
      <c r="AC1093" s="78">
        <v>44712</v>
      </c>
      <c r="AD1093" s="77"/>
      <c r="AE1093" s="77"/>
      <c r="AF1093" s="77" t="str">
        <f t="shared" si="141"/>
        <v>CADP220523_11</v>
      </c>
      <c r="AG1093" s="77">
        <f t="shared" si="142"/>
        <v>832</v>
      </c>
      <c r="AH1093" s="77">
        <f t="shared" si="143"/>
        <v>26</v>
      </c>
      <c r="AI1093" s="89">
        <f t="shared" si="144"/>
        <v>0.33279999999999998</v>
      </c>
      <c r="AJ1093" s="77" t="s">
        <v>2143</v>
      </c>
      <c r="AK1093" s="77" t="s">
        <v>4898</v>
      </c>
      <c r="AL1093" s="78">
        <v>44705</v>
      </c>
      <c r="AM1093" s="78">
        <v>44705</v>
      </c>
      <c r="AN1093" s="78">
        <v>44713</v>
      </c>
      <c r="AO1093" s="78">
        <v>44713</v>
      </c>
      <c r="AP1093" s="78">
        <v>44713</v>
      </c>
      <c r="AQ1093" s="77" t="s">
        <v>89</v>
      </c>
      <c r="AR1093" s="77" t="s">
        <v>4890</v>
      </c>
      <c r="AS1093" s="77" t="s">
        <v>4898</v>
      </c>
      <c r="AT1093" s="78"/>
      <c r="AU1093" s="78"/>
      <c r="AV1093" s="78"/>
      <c r="AW1093" s="142" t="s">
        <v>1198</v>
      </c>
      <c r="AX1093" s="77" t="s">
        <v>116</v>
      </c>
      <c r="AY1093" s="576">
        <v>8550</v>
      </c>
      <c r="AZ1093" s="576"/>
      <c r="BA1093" s="576"/>
      <c r="BB1093" s="576"/>
      <c r="BC1093" s="576"/>
      <c r="BD1093" s="576"/>
      <c r="BE1093" s="77">
        <f t="shared" si="145"/>
        <v>23</v>
      </c>
      <c r="BF1093" s="77">
        <f t="shared" si="138"/>
        <v>5</v>
      </c>
      <c r="BG1093" s="77">
        <f t="shared" si="139"/>
        <v>2022</v>
      </c>
      <c r="BH1093" s="77" t="s">
        <v>3543</v>
      </c>
    </row>
    <row r="1094" spans="1:60">
      <c r="A1094" s="77" t="s">
        <v>428</v>
      </c>
      <c r="B1094" s="77" t="s">
        <v>1264</v>
      </c>
      <c r="C1094" s="77" t="s">
        <v>4899</v>
      </c>
      <c r="D1094" s="78">
        <v>44704</v>
      </c>
      <c r="E1094" s="77">
        <v>114452</v>
      </c>
      <c r="F1094" s="77" t="s">
        <v>2135</v>
      </c>
      <c r="G1094" s="77" t="s">
        <v>2136</v>
      </c>
      <c r="H1094" s="77" t="s">
        <v>2137</v>
      </c>
      <c r="I1094" s="77" t="s">
        <v>2138</v>
      </c>
      <c r="J1094" s="77" t="s">
        <v>110</v>
      </c>
      <c r="K1094" s="77">
        <v>90248</v>
      </c>
      <c r="L1094" s="77" t="s">
        <v>4887</v>
      </c>
      <c r="M1094" s="77" t="s">
        <v>3822</v>
      </c>
      <c r="N1094" s="77" t="s">
        <v>3823</v>
      </c>
      <c r="O1094" s="77" t="s">
        <v>138</v>
      </c>
      <c r="P1094" s="77">
        <v>17402</v>
      </c>
      <c r="Q1094" s="77" t="s">
        <v>1267</v>
      </c>
      <c r="R1094" s="77"/>
      <c r="S1094" s="77"/>
      <c r="T1094" s="77" t="s">
        <v>4888</v>
      </c>
      <c r="U1094" s="77">
        <v>30390456</v>
      </c>
      <c r="V1094" s="77">
        <v>14.75</v>
      </c>
      <c r="W1094" s="77" t="s">
        <v>163</v>
      </c>
      <c r="X1094" s="77">
        <v>400</v>
      </c>
      <c r="Y1094" s="77">
        <v>832</v>
      </c>
      <c r="Z1094" s="77">
        <v>26</v>
      </c>
      <c r="AA1094" s="89">
        <f t="shared" si="140"/>
        <v>0.33279999999999998</v>
      </c>
      <c r="AB1094" s="142" t="s">
        <v>70</v>
      </c>
      <c r="AC1094" s="78">
        <v>44712</v>
      </c>
      <c r="AD1094" s="77"/>
      <c r="AE1094" s="77"/>
      <c r="AF1094" s="77" t="str">
        <f t="shared" si="141"/>
        <v>CADP220523_12</v>
      </c>
      <c r="AG1094" s="77">
        <f t="shared" si="142"/>
        <v>832</v>
      </c>
      <c r="AH1094" s="77">
        <f t="shared" si="143"/>
        <v>26</v>
      </c>
      <c r="AI1094" s="89">
        <f t="shared" si="144"/>
        <v>0.33279999999999998</v>
      </c>
      <c r="AJ1094" s="77" t="s">
        <v>2143</v>
      </c>
      <c r="AK1094" s="77" t="s">
        <v>4900</v>
      </c>
      <c r="AL1094" s="78">
        <v>44705</v>
      </c>
      <c r="AM1094" s="78">
        <v>44705</v>
      </c>
      <c r="AN1094" s="78">
        <v>44713</v>
      </c>
      <c r="AO1094" s="78">
        <v>44713</v>
      </c>
      <c r="AP1094" s="78">
        <v>44713</v>
      </c>
      <c r="AQ1094" s="77" t="s">
        <v>89</v>
      </c>
      <c r="AR1094" s="77" t="s">
        <v>4890</v>
      </c>
      <c r="AS1094" s="77" t="s">
        <v>4900</v>
      </c>
      <c r="AT1094" s="78"/>
      <c r="AU1094" s="78"/>
      <c r="AV1094" s="78"/>
      <c r="AW1094" s="142" t="s">
        <v>1198</v>
      </c>
      <c r="AX1094" s="77" t="s">
        <v>116</v>
      </c>
      <c r="AY1094" s="576">
        <v>8550</v>
      </c>
      <c r="AZ1094" s="576"/>
      <c r="BA1094" s="576"/>
      <c r="BB1094" s="576"/>
      <c r="BC1094" s="576"/>
      <c r="BD1094" s="576"/>
      <c r="BE1094" s="77">
        <f t="shared" si="145"/>
        <v>23</v>
      </c>
      <c r="BF1094" s="77">
        <f t="shared" si="138"/>
        <v>5</v>
      </c>
      <c r="BG1094" s="77">
        <f t="shared" si="139"/>
        <v>2022</v>
      </c>
      <c r="BH1094" s="77" t="s">
        <v>3543</v>
      </c>
    </row>
    <row r="1095" spans="1:60">
      <c r="A1095" s="77" t="s">
        <v>428</v>
      </c>
      <c r="B1095" s="77" t="s">
        <v>230</v>
      </c>
      <c r="C1095" s="77" t="s">
        <v>4901</v>
      </c>
      <c r="D1095" s="78">
        <v>44690</v>
      </c>
      <c r="E1095" s="77" t="s">
        <v>4308</v>
      </c>
      <c r="F1095" s="77" t="s">
        <v>2135</v>
      </c>
      <c r="G1095" s="77" t="s">
        <v>2136</v>
      </c>
      <c r="H1095" s="77" t="s">
        <v>2137</v>
      </c>
      <c r="I1095" s="77" t="s">
        <v>2138</v>
      </c>
      <c r="J1095" s="77" t="s">
        <v>110</v>
      </c>
      <c r="K1095" s="77">
        <v>90248</v>
      </c>
      <c r="L1095" s="77" t="s">
        <v>2885</v>
      </c>
      <c r="M1095" s="77" t="s">
        <v>4309</v>
      </c>
      <c r="N1095" s="77" t="s">
        <v>4310</v>
      </c>
      <c r="O1095" s="77" t="s">
        <v>445</v>
      </c>
      <c r="P1095" s="77">
        <v>79423</v>
      </c>
      <c r="Q1095" s="77" t="s">
        <v>1267</v>
      </c>
      <c r="R1095" s="77" t="s">
        <v>4311</v>
      </c>
      <c r="S1095" s="77"/>
      <c r="T1095" s="77" t="s">
        <v>4312</v>
      </c>
      <c r="U1095" s="77">
        <v>30390456</v>
      </c>
      <c r="V1095" s="89">
        <v>14.75</v>
      </c>
      <c r="W1095" s="77" t="s">
        <v>163</v>
      </c>
      <c r="X1095" s="77">
        <v>400</v>
      </c>
      <c r="Y1095" s="77">
        <v>768</v>
      </c>
      <c r="Z1095" s="77">
        <v>24</v>
      </c>
      <c r="AA1095" s="89">
        <f t="shared" si="140"/>
        <v>0.30719999999999997</v>
      </c>
      <c r="AB1095" s="77" t="s">
        <v>88</v>
      </c>
      <c r="AC1095" s="78">
        <v>44712</v>
      </c>
      <c r="AD1095" s="77"/>
      <c r="AE1095" s="77" t="s">
        <v>4902</v>
      </c>
      <c r="AF1095" s="77" t="str">
        <f t="shared" si="141"/>
        <v>CADP220524_01</v>
      </c>
      <c r="AG1095" s="77">
        <f t="shared" si="142"/>
        <v>768</v>
      </c>
      <c r="AH1095" s="77">
        <f t="shared" si="143"/>
        <v>24</v>
      </c>
      <c r="AI1095" s="89">
        <f t="shared" si="144"/>
        <v>0.30719999999999997</v>
      </c>
      <c r="AJ1095" s="77" t="s">
        <v>2143</v>
      </c>
      <c r="AK1095" s="77" t="s">
        <v>4903</v>
      </c>
      <c r="AL1095" s="78">
        <v>44705</v>
      </c>
      <c r="AM1095" s="78">
        <v>44705</v>
      </c>
      <c r="AN1095" s="78">
        <v>44708</v>
      </c>
      <c r="AO1095" s="78">
        <v>44708</v>
      </c>
      <c r="AP1095" s="78">
        <v>44708</v>
      </c>
      <c r="AQ1095" s="77" t="s">
        <v>89</v>
      </c>
      <c r="AR1095" s="77" t="s">
        <v>4904</v>
      </c>
      <c r="AS1095" s="77" t="s">
        <v>4903</v>
      </c>
      <c r="AT1095" s="78"/>
      <c r="AU1095" s="78"/>
      <c r="AV1095" s="78"/>
      <c r="AW1095" s="142" t="s">
        <v>1198</v>
      </c>
      <c r="AX1095" s="77" t="s">
        <v>116</v>
      </c>
      <c r="AY1095" s="576">
        <v>4384.5</v>
      </c>
      <c r="AZ1095" s="576"/>
      <c r="BA1095" s="576"/>
      <c r="BB1095" s="576"/>
      <c r="BC1095" s="576">
        <v>1237</v>
      </c>
      <c r="BD1095" s="576"/>
      <c r="BE1095" s="77">
        <f t="shared" si="145"/>
        <v>22</v>
      </c>
      <c r="BF1095" s="77">
        <f t="shared" ref="BF1095:BF1158" si="146">MONTH(AL1095)</f>
        <v>5</v>
      </c>
      <c r="BG1095" s="77">
        <f t="shared" ref="BG1095:BG1158" si="147">YEAR(AL1095)</f>
        <v>2022</v>
      </c>
      <c r="BH1095" s="77" t="s">
        <v>4905</v>
      </c>
    </row>
    <row r="1096" spans="1:60">
      <c r="A1096" s="77" t="s">
        <v>428</v>
      </c>
      <c r="B1096" s="77" t="s">
        <v>2132</v>
      </c>
      <c r="C1096" s="77" t="s">
        <v>4906</v>
      </c>
      <c r="D1096" s="78">
        <v>44701</v>
      </c>
      <c r="E1096" s="77">
        <v>7667</v>
      </c>
      <c r="F1096" s="77" t="s">
        <v>2135</v>
      </c>
      <c r="G1096" s="77" t="s">
        <v>2147</v>
      </c>
      <c r="H1096" s="77" t="s">
        <v>2148</v>
      </c>
      <c r="I1096" s="77" t="s">
        <v>531</v>
      </c>
      <c r="J1096" s="77" t="s">
        <v>110</v>
      </c>
      <c r="K1096" s="77">
        <v>91761</v>
      </c>
      <c r="L1096" s="77" t="s">
        <v>4907</v>
      </c>
      <c r="M1096" s="77" t="s">
        <v>4908</v>
      </c>
      <c r="N1096" s="77" t="s">
        <v>4909</v>
      </c>
      <c r="O1096" s="77" t="s">
        <v>4096</v>
      </c>
      <c r="P1096" s="77">
        <v>96817</v>
      </c>
      <c r="Q1096" s="77" t="s">
        <v>1267</v>
      </c>
      <c r="R1096" s="77" t="s">
        <v>4910</v>
      </c>
      <c r="S1096" s="77"/>
      <c r="T1096" s="77" t="s">
        <v>4911</v>
      </c>
      <c r="U1096" s="77">
        <v>30390456</v>
      </c>
      <c r="V1096" s="77">
        <v>14.75</v>
      </c>
      <c r="W1096" s="77" t="s">
        <v>163</v>
      </c>
      <c r="X1096" s="77">
        <v>400</v>
      </c>
      <c r="Y1096" s="77">
        <v>768</v>
      </c>
      <c r="Z1096" s="77">
        <v>24</v>
      </c>
      <c r="AA1096" s="89">
        <f t="shared" si="140"/>
        <v>0.30719999999999997</v>
      </c>
      <c r="AB1096" s="77" t="s">
        <v>88</v>
      </c>
      <c r="AC1096" s="78">
        <v>44712</v>
      </c>
      <c r="AD1096" s="77"/>
      <c r="AE1096" s="77"/>
      <c r="AF1096" s="77" t="str">
        <f t="shared" si="141"/>
        <v>CADP220520_01</v>
      </c>
      <c r="AG1096" s="77">
        <f t="shared" si="142"/>
        <v>768</v>
      </c>
      <c r="AH1096" s="77">
        <f t="shared" si="143"/>
        <v>24</v>
      </c>
      <c r="AI1096" s="89">
        <f t="shared" si="144"/>
        <v>0.30719999999999997</v>
      </c>
      <c r="AJ1096" s="77" t="s">
        <v>2143</v>
      </c>
      <c r="AK1096" s="77" t="s">
        <v>4912</v>
      </c>
      <c r="AL1096" s="78">
        <v>44706</v>
      </c>
      <c r="AM1096" s="78">
        <v>44706</v>
      </c>
      <c r="AN1096" s="78">
        <v>44714</v>
      </c>
      <c r="AO1096" s="78">
        <v>44718</v>
      </c>
      <c r="AP1096" s="78">
        <v>44718</v>
      </c>
      <c r="AQ1096" s="77" t="s">
        <v>89</v>
      </c>
      <c r="AR1096" s="77"/>
      <c r="AS1096" s="77" t="s">
        <v>4912</v>
      </c>
      <c r="AT1096" s="78"/>
      <c r="AU1096" s="78"/>
      <c r="AV1096" s="78"/>
      <c r="AW1096" s="142" t="s">
        <v>1198</v>
      </c>
      <c r="AX1096" s="77" t="s">
        <v>116</v>
      </c>
      <c r="AY1096" s="576">
        <v>12950</v>
      </c>
      <c r="AZ1096" s="576"/>
      <c r="BA1096" s="576"/>
      <c r="BB1096" s="576"/>
      <c r="BC1096" s="576"/>
      <c r="BD1096" s="576"/>
      <c r="BE1096" s="77">
        <f t="shared" si="145"/>
        <v>23</v>
      </c>
      <c r="BF1096" s="77">
        <f t="shared" si="146"/>
        <v>5</v>
      </c>
      <c r="BG1096" s="77">
        <f t="shared" si="147"/>
        <v>2022</v>
      </c>
      <c r="BH1096" s="77"/>
    </row>
    <row r="1097" spans="1:60">
      <c r="A1097" s="77" t="s">
        <v>428</v>
      </c>
      <c r="B1097" s="77" t="s">
        <v>2132</v>
      </c>
      <c r="C1097" s="77" t="s">
        <v>4913</v>
      </c>
      <c r="D1097" s="78">
        <v>44685</v>
      </c>
      <c r="E1097" s="77" t="s">
        <v>4392</v>
      </c>
      <c r="F1097" s="77" t="s">
        <v>2135</v>
      </c>
      <c r="G1097" s="77" t="s">
        <v>2147</v>
      </c>
      <c r="H1097" s="77" t="s">
        <v>2148</v>
      </c>
      <c r="I1097" s="77" t="s">
        <v>531</v>
      </c>
      <c r="J1097" s="77" t="s">
        <v>110</v>
      </c>
      <c r="K1097" s="77">
        <v>91761</v>
      </c>
      <c r="L1097" s="77" t="s">
        <v>2209</v>
      </c>
      <c r="M1097" s="77" t="s">
        <v>4041</v>
      </c>
      <c r="N1097" s="77" t="s">
        <v>3969</v>
      </c>
      <c r="O1097" s="77" t="s">
        <v>110</v>
      </c>
      <c r="P1097" s="77">
        <v>92507</v>
      </c>
      <c r="Q1097" s="77" t="s">
        <v>1267</v>
      </c>
      <c r="R1097" s="77" t="s">
        <v>4042</v>
      </c>
      <c r="S1097" s="77"/>
      <c r="T1097" s="77" t="s">
        <v>4043</v>
      </c>
      <c r="U1097" s="77">
        <v>30390456</v>
      </c>
      <c r="V1097" s="77">
        <v>14.75</v>
      </c>
      <c r="W1097" s="77" t="s">
        <v>2552</v>
      </c>
      <c r="X1097" s="77">
        <v>400</v>
      </c>
      <c r="Y1097" s="77">
        <v>832</v>
      </c>
      <c r="Z1097" s="77">
        <v>26</v>
      </c>
      <c r="AA1097" s="89">
        <f t="shared" si="140"/>
        <v>0.33279999999999998</v>
      </c>
      <c r="AB1097" s="77" t="s">
        <v>88</v>
      </c>
      <c r="AC1097" s="78">
        <v>44712</v>
      </c>
      <c r="AD1097" s="77"/>
      <c r="AE1097" s="77" t="s">
        <v>2142</v>
      </c>
      <c r="AF1097" s="77" t="str">
        <f t="shared" si="141"/>
        <v>CA7724050420T</v>
      </c>
      <c r="AG1097" s="77">
        <f t="shared" si="142"/>
        <v>832</v>
      </c>
      <c r="AH1097" s="77">
        <f t="shared" si="143"/>
        <v>26</v>
      </c>
      <c r="AI1097" s="89">
        <f t="shared" si="144"/>
        <v>0.33279999999999998</v>
      </c>
      <c r="AJ1097" s="77" t="s">
        <v>2143</v>
      </c>
      <c r="AK1097" s="77" t="s">
        <v>4913</v>
      </c>
      <c r="AL1097" s="573">
        <v>44706</v>
      </c>
      <c r="AM1097" s="78">
        <v>44707</v>
      </c>
      <c r="AN1097" s="573">
        <v>44707</v>
      </c>
      <c r="AO1097" s="78">
        <v>44707</v>
      </c>
      <c r="AP1097" s="78">
        <v>44707</v>
      </c>
      <c r="AQ1097" s="77" t="s">
        <v>89</v>
      </c>
      <c r="AR1097" s="77"/>
      <c r="AS1097" s="77" t="s">
        <v>4913</v>
      </c>
      <c r="AT1097" s="78"/>
      <c r="AU1097" s="78"/>
      <c r="AV1097" s="78"/>
      <c r="AW1097" s="77" t="s">
        <v>1198</v>
      </c>
      <c r="AX1097" s="77" t="s">
        <v>116</v>
      </c>
      <c r="AY1097" s="576">
        <v>504</v>
      </c>
      <c r="AZ1097" s="576"/>
      <c r="BA1097" s="576"/>
      <c r="BB1097" s="576"/>
      <c r="BC1097" s="576"/>
      <c r="BD1097" s="576"/>
      <c r="BE1097" s="77">
        <f t="shared" si="145"/>
        <v>22</v>
      </c>
      <c r="BF1097" s="77">
        <f t="shared" si="146"/>
        <v>5</v>
      </c>
      <c r="BG1097" s="77">
        <f t="shared" si="147"/>
        <v>2022</v>
      </c>
      <c r="BH1097" s="89"/>
    </row>
    <row r="1098" spans="1:60">
      <c r="A1098" s="77" t="s">
        <v>428</v>
      </c>
      <c r="B1098" s="77" t="s">
        <v>56</v>
      </c>
      <c r="C1098" s="77" t="s">
        <v>4914</v>
      </c>
      <c r="D1098" s="78">
        <v>44700</v>
      </c>
      <c r="E1098" s="77" t="s">
        <v>4875</v>
      </c>
      <c r="F1098" s="77" t="s">
        <v>2135</v>
      </c>
      <c r="G1098" s="77" t="s">
        <v>2147</v>
      </c>
      <c r="H1098" s="77" t="s">
        <v>2148</v>
      </c>
      <c r="I1098" s="77" t="s">
        <v>531</v>
      </c>
      <c r="J1098" s="77" t="s">
        <v>110</v>
      </c>
      <c r="K1098" s="77">
        <v>91761</v>
      </c>
      <c r="L1098" s="77" t="s">
        <v>1701</v>
      </c>
      <c r="M1098" s="77" t="s">
        <v>1195</v>
      </c>
      <c r="N1098" s="77" t="s">
        <v>1196</v>
      </c>
      <c r="O1098" s="77" t="s">
        <v>110</v>
      </c>
      <c r="P1098" s="77">
        <v>92407</v>
      </c>
      <c r="Q1098" s="77" t="s">
        <v>1267</v>
      </c>
      <c r="R1098" s="77" t="s">
        <v>4792</v>
      </c>
      <c r="S1098" s="77"/>
      <c r="T1098" s="77" t="s">
        <v>4793</v>
      </c>
      <c r="U1098" s="77">
        <v>30390256</v>
      </c>
      <c r="V1098" s="77">
        <v>14.75</v>
      </c>
      <c r="W1098" s="142" t="s">
        <v>2197</v>
      </c>
      <c r="X1098" s="77">
        <v>400</v>
      </c>
      <c r="Y1098" s="77">
        <v>624</v>
      </c>
      <c r="Z1098" s="77">
        <v>24</v>
      </c>
      <c r="AA1098" s="89">
        <f t="shared" si="140"/>
        <v>0.24959999999999999</v>
      </c>
      <c r="AB1098" s="142" t="s">
        <v>70</v>
      </c>
      <c r="AC1098" s="78">
        <v>44712</v>
      </c>
      <c r="AD1098" s="77"/>
      <c r="AE1098" s="77"/>
      <c r="AF1098" s="77" t="str">
        <f t="shared" si="141"/>
        <v>CADP220519_06</v>
      </c>
      <c r="AG1098" s="77">
        <f t="shared" si="142"/>
        <v>624</v>
      </c>
      <c r="AH1098" s="77">
        <f t="shared" si="143"/>
        <v>24</v>
      </c>
      <c r="AI1098" s="89">
        <f t="shared" si="144"/>
        <v>0.24959999999999999</v>
      </c>
      <c r="AJ1098" s="77" t="s">
        <v>2143</v>
      </c>
      <c r="AK1098" s="77" t="s">
        <v>4915</v>
      </c>
      <c r="AL1098" s="78">
        <v>44707</v>
      </c>
      <c r="AM1098" s="78">
        <v>44707</v>
      </c>
      <c r="AN1098" s="78">
        <v>44707</v>
      </c>
      <c r="AO1098" s="78">
        <v>44707</v>
      </c>
      <c r="AP1098" s="78">
        <v>44707</v>
      </c>
      <c r="AQ1098" s="77" t="s">
        <v>89</v>
      </c>
      <c r="AR1098" s="77"/>
      <c r="AS1098" s="77" t="s">
        <v>4915</v>
      </c>
      <c r="AT1098" s="78"/>
      <c r="AU1098" s="78"/>
      <c r="AV1098" s="78"/>
      <c r="AW1098" s="142" t="s">
        <v>1198</v>
      </c>
      <c r="AX1098" s="77" t="s">
        <v>116</v>
      </c>
      <c r="AY1098" s="576">
        <v>653</v>
      </c>
      <c r="AZ1098" s="576"/>
      <c r="BA1098" s="576"/>
      <c r="BB1098" s="576"/>
      <c r="BC1098" s="576"/>
      <c r="BD1098" s="576"/>
      <c r="BE1098" s="77">
        <f t="shared" si="145"/>
        <v>22</v>
      </c>
      <c r="BF1098" s="77">
        <f t="shared" si="146"/>
        <v>5</v>
      </c>
      <c r="BG1098" s="77">
        <f t="shared" si="147"/>
        <v>2022</v>
      </c>
      <c r="BH1098" s="89"/>
    </row>
    <row r="1099" spans="1:60">
      <c r="A1099" s="77" t="s">
        <v>428</v>
      </c>
      <c r="B1099" s="77" t="s">
        <v>56</v>
      </c>
      <c r="C1099" s="77" t="s">
        <v>4916</v>
      </c>
      <c r="D1099" s="78">
        <v>44700</v>
      </c>
      <c r="E1099" s="77" t="s">
        <v>4875</v>
      </c>
      <c r="F1099" s="77" t="s">
        <v>2135</v>
      </c>
      <c r="G1099" s="77" t="s">
        <v>2147</v>
      </c>
      <c r="H1099" s="77" t="s">
        <v>2148</v>
      </c>
      <c r="I1099" s="77" t="s">
        <v>531</v>
      </c>
      <c r="J1099" s="77" t="s">
        <v>110</v>
      </c>
      <c r="K1099" s="77">
        <v>91761</v>
      </c>
      <c r="L1099" s="77" t="s">
        <v>1701</v>
      </c>
      <c r="M1099" s="77" t="s">
        <v>1195</v>
      </c>
      <c r="N1099" s="77" t="s">
        <v>1196</v>
      </c>
      <c r="O1099" s="77" t="s">
        <v>110</v>
      </c>
      <c r="P1099" s="77">
        <v>92407</v>
      </c>
      <c r="Q1099" s="77" t="s">
        <v>1267</v>
      </c>
      <c r="R1099" s="77" t="s">
        <v>4792</v>
      </c>
      <c r="S1099" s="77"/>
      <c r="T1099" s="77" t="s">
        <v>4793</v>
      </c>
      <c r="U1099" s="77">
        <v>30390256</v>
      </c>
      <c r="V1099" s="77">
        <v>14.75</v>
      </c>
      <c r="W1099" s="142" t="s">
        <v>2197</v>
      </c>
      <c r="X1099" s="77">
        <v>400</v>
      </c>
      <c r="Y1099" s="77">
        <v>624</v>
      </c>
      <c r="Z1099" s="77">
        <v>24</v>
      </c>
      <c r="AA1099" s="89">
        <f t="shared" si="140"/>
        <v>0.24959999999999999</v>
      </c>
      <c r="AB1099" s="142" t="s">
        <v>70</v>
      </c>
      <c r="AC1099" s="78">
        <v>44712</v>
      </c>
      <c r="AD1099" s="77"/>
      <c r="AE1099" s="77"/>
      <c r="AF1099" s="77" t="str">
        <f t="shared" si="141"/>
        <v>CADP220519_07</v>
      </c>
      <c r="AG1099" s="77">
        <f t="shared" si="142"/>
        <v>624</v>
      </c>
      <c r="AH1099" s="77">
        <f t="shared" si="143"/>
        <v>24</v>
      </c>
      <c r="AI1099" s="89">
        <f t="shared" si="144"/>
        <v>0.24959999999999999</v>
      </c>
      <c r="AJ1099" s="77" t="s">
        <v>2143</v>
      </c>
      <c r="AK1099" s="77" t="s">
        <v>4917</v>
      </c>
      <c r="AL1099" s="78">
        <v>44707</v>
      </c>
      <c r="AM1099" s="78">
        <v>44707</v>
      </c>
      <c r="AN1099" s="78">
        <v>44707</v>
      </c>
      <c r="AO1099" s="78">
        <v>44707</v>
      </c>
      <c r="AP1099" s="78">
        <v>44707</v>
      </c>
      <c r="AQ1099" s="77" t="s">
        <v>89</v>
      </c>
      <c r="AR1099" s="77"/>
      <c r="AS1099" s="77" t="s">
        <v>4917</v>
      </c>
      <c r="AT1099" s="78"/>
      <c r="AU1099" s="78"/>
      <c r="AV1099" s="78"/>
      <c r="AW1099" s="142" t="s">
        <v>1198</v>
      </c>
      <c r="AX1099" s="77" t="s">
        <v>116</v>
      </c>
      <c r="AY1099" s="576">
        <v>653</v>
      </c>
      <c r="AZ1099" s="576"/>
      <c r="BA1099" s="576"/>
      <c r="BB1099" s="576"/>
      <c r="BC1099" s="576"/>
      <c r="BD1099" s="576"/>
      <c r="BE1099" s="77">
        <f t="shared" si="145"/>
        <v>22</v>
      </c>
      <c r="BF1099" s="77">
        <f t="shared" si="146"/>
        <v>5</v>
      </c>
      <c r="BG1099" s="77">
        <f t="shared" si="147"/>
        <v>2022</v>
      </c>
      <c r="BH1099" s="89"/>
    </row>
    <row r="1100" spans="1:60">
      <c r="A1100" s="77" t="s">
        <v>428</v>
      </c>
      <c r="B1100" s="77" t="s">
        <v>56</v>
      </c>
      <c r="C1100" s="77" t="s">
        <v>4918</v>
      </c>
      <c r="D1100" s="78">
        <v>44700</v>
      </c>
      <c r="E1100" s="77" t="s">
        <v>4875</v>
      </c>
      <c r="F1100" s="77" t="s">
        <v>2135</v>
      </c>
      <c r="G1100" s="77" t="s">
        <v>2147</v>
      </c>
      <c r="H1100" s="77" t="s">
        <v>2148</v>
      </c>
      <c r="I1100" s="77" t="s">
        <v>531</v>
      </c>
      <c r="J1100" s="77" t="s">
        <v>110</v>
      </c>
      <c r="K1100" s="77">
        <v>91761</v>
      </c>
      <c r="L1100" s="77" t="s">
        <v>1701</v>
      </c>
      <c r="M1100" s="77" t="s">
        <v>1195</v>
      </c>
      <c r="N1100" s="77" t="s">
        <v>1196</v>
      </c>
      <c r="O1100" s="77" t="s">
        <v>110</v>
      </c>
      <c r="P1100" s="77">
        <v>92407</v>
      </c>
      <c r="Q1100" s="77" t="s">
        <v>1267</v>
      </c>
      <c r="R1100" s="77" t="s">
        <v>4792</v>
      </c>
      <c r="S1100" s="77"/>
      <c r="T1100" s="77" t="s">
        <v>4793</v>
      </c>
      <c r="U1100" s="77">
        <v>30390256</v>
      </c>
      <c r="V1100" s="77">
        <v>14.75</v>
      </c>
      <c r="W1100" s="142" t="s">
        <v>2197</v>
      </c>
      <c r="X1100" s="77">
        <v>400</v>
      </c>
      <c r="Y1100" s="77">
        <v>624</v>
      </c>
      <c r="Z1100" s="77">
        <v>24</v>
      </c>
      <c r="AA1100" s="89">
        <f t="shared" si="140"/>
        <v>0.24959999999999999</v>
      </c>
      <c r="AB1100" s="142" t="s">
        <v>70</v>
      </c>
      <c r="AC1100" s="78">
        <v>44712</v>
      </c>
      <c r="AD1100" s="77"/>
      <c r="AE1100" s="77"/>
      <c r="AF1100" s="77" t="str">
        <f t="shared" si="141"/>
        <v>CADP220519_08</v>
      </c>
      <c r="AG1100" s="77">
        <f t="shared" si="142"/>
        <v>624</v>
      </c>
      <c r="AH1100" s="77">
        <f t="shared" si="143"/>
        <v>24</v>
      </c>
      <c r="AI1100" s="89">
        <f t="shared" si="144"/>
        <v>0.24959999999999999</v>
      </c>
      <c r="AJ1100" s="77" t="s">
        <v>2143</v>
      </c>
      <c r="AK1100" s="77" t="s">
        <v>4919</v>
      </c>
      <c r="AL1100" s="78">
        <v>44707</v>
      </c>
      <c r="AM1100" s="78">
        <v>44707</v>
      </c>
      <c r="AN1100" s="78">
        <v>44707</v>
      </c>
      <c r="AO1100" s="78">
        <v>44707</v>
      </c>
      <c r="AP1100" s="78">
        <v>44707</v>
      </c>
      <c r="AQ1100" s="77" t="s">
        <v>89</v>
      </c>
      <c r="AR1100" s="77"/>
      <c r="AS1100" s="77" t="s">
        <v>4919</v>
      </c>
      <c r="AT1100" s="78"/>
      <c r="AU1100" s="78"/>
      <c r="AV1100" s="78"/>
      <c r="AW1100" s="142" t="s">
        <v>1198</v>
      </c>
      <c r="AX1100" s="77" t="s">
        <v>116</v>
      </c>
      <c r="AY1100" s="576">
        <v>653</v>
      </c>
      <c r="AZ1100" s="576"/>
      <c r="BA1100" s="576"/>
      <c r="BB1100" s="576"/>
      <c r="BC1100" s="576"/>
      <c r="BD1100" s="576"/>
      <c r="BE1100" s="77">
        <f t="shared" si="145"/>
        <v>22</v>
      </c>
      <c r="BF1100" s="77">
        <f t="shared" si="146"/>
        <v>5</v>
      </c>
      <c r="BG1100" s="77">
        <f t="shared" si="147"/>
        <v>2022</v>
      </c>
      <c r="BH1100" s="89"/>
    </row>
    <row r="1101" spans="1:60">
      <c r="A1101" s="77" t="s">
        <v>428</v>
      </c>
      <c r="B1101" s="77" t="s">
        <v>56</v>
      </c>
      <c r="C1101" s="77" t="s">
        <v>4920</v>
      </c>
      <c r="D1101" s="78">
        <v>44700</v>
      </c>
      <c r="E1101" s="77" t="s">
        <v>4802</v>
      </c>
      <c r="F1101" s="77" t="s">
        <v>2135</v>
      </c>
      <c r="G1101" s="77" t="s">
        <v>2136</v>
      </c>
      <c r="H1101" s="77" t="s">
        <v>2137</v>
      </c>
      <c r="I1101" s="77" t="s">
        <v>2138</v>
      </c>
      <c r="J1101" s="77" t="s">
        <v>110</v>
      </c>
      <c r="K1101" s="77">
        <v>90248</v>
      </c>
      <c r="L1101" s="77" t="s">
        <v>1225</v>
      </c>
      <c r="M1101" s="77" t="s">
        <v>1226</v>
      </c>
      <c r="N1101" s="77" t="s">
        <v>565</v>
      </c>
      <c r="O1101" s="77" t="s">
        <v>110</v>
      </c>
      <c r="P1101" s="77">
        <v>94544</v>
      </c>
      <c r="Q1101" s="77" t="s">
        <v>1267</v>
      </c>
      <c r="R1101" s="77" t="s">
        <v>4792</v>
      </c>
      <c r="S1101" s="77"/>
      <c r="T1101" s="77" t="s">
        <v>4793</v>
      </c>
      <c r="U1101" s="77">
        <v>30390256</v>
      </c>
      <c r="V1101" s="77">
        <v>14.75</v>
      </c>
      <c r="W1101" s="142" t="s">
        <v>2197</v>
      </c>
      <c r="X1101" s="77">
        <v>400</v>
      </c>
      <c r="Y1101" s="77">
        <v>624</v>
      </c>
      <c r="Z1101" s="77">
        <v>24</v>
      </c>
      <c r="AA1101" s="89">
        <f t="shared" si="140"/>
        <v>0.24959999999999999</v>
      </c>
      <c r="AB1101" s="77" t="s">
        <v>70</v>
      </c>
      <c r="AC1101" s="78">
        <v>44712</v>
      </c>
      <c r="AD1101" s="77"/>
      <c r="AE1101" s="77"/>
      <c r="AF1101" s="77" t="str">
        <f t="shared" si="141"/>
        <v>CADP220519_30</v>
      </c>
      <c r="AG1101" s="77">
        <f t="shared" si="142"/>
        <v>624</v>
      </c>
      <c r="AH1101" s="77">
        <f t="shared" si="143"/>
        <v>24</v>
      </c>
      <c r="AI1101" s="89">
        <f t="shared" si="144"/>
        <v>0.24959999999999999</v>
      </c>
      <c r="AJ1101" s="77" t="s">
        <v>2143</v>
      </c>
      <c r="AK1101" s="77" t="s">
        <v>4921</v>
      </c>
      <c r="AL1101" s="78">
        <v>44707</v>
      </c>
      <c r="AM1101" s="78">
        <v>44706</v>
      </c>
      <c r="AN1101" s="78">
        <v>44708</v>
      </c>
      <c r="AO1101" s="78">
        <v>44708</v>
      </c>
      <c r="AP1101" s="78">
        <v>44708</v>
      </c>
      <c r="AQ1101" s="77" t="s">
        <v>89</v>
      </c>
      <c r="AR1101" s="77"/>
      <c r="AS1101" s="77" t="s">
        <v>4921</v>
      </c>
      <c r="AT1101" s="78"/>
      <c r="AU1101" s="78"/>
      <c r="AV1101" s="78"/>
      <c r="AW1101" s="142" t="s">
        <v>1198</v>
      </c>
      <c r="AX1101" s="77" t="s">
        <v>116</v>
      </c>
      <c r="AY1101" s="576">
        <v>1848</v>
      </c>
      <c r="AZ1101" s="576"/>
      <c r="BA1101" s="576"/>
      <c r="BB1101" s="576"/>
      <c r="BC1101" s="576"/>
      <c r="BD1101" s="576"/>
      <c r="BE1101" s="77">
        <f t="shared" si="145"/>
        <v>22</v>
      </c>
      <c r="BF1101" s="77">
        <f t="shared" si="146"/>
        <v>5</v>
      </c>
      <c r="BG1101" s="77">
        <f t="shared" si="147"/>
        <v>2022</v>
      </c>
      <c r="BH1101" s="89"/>
    </row>
    <row r="1102" spans="1:60">
      <c r="A1102" s="77" t="s">
        <v>428</v>
      </c>
      <c r="B1102" s="77" t="s">
        <v>56</v>
      </c>
      <c r="C1102" s="77" t="s">
        <v>4922</v>
      </c>
      <c r="D1102" s="78">
        <v>44700</v>
      </c>
      <c r="E1102" s="77" t="s">
        <v>4802</v>
      </c>
      <c r="F1102" s="77" t="s">
        <v>2135</v>
      </c>
      <c r="G1102" s="77" t="s">
        <v>2136</v>
      </c>
      <c r="H1102" s="77" t="s">
        <v>2137</v>
      </c>
      <c r="I1102" s="77" t="s">
        <v>2138</v>
      </c>
      <c r="J1102" s="77" t="s">
        <v>110</v>
      </c>
      <c r="K1102" s="77">
        <v>90248</v>
      </c>
      <c r="L1102" s="77" t="s">
        <v>1225</v>
      </c>
      <c r="M1102" s="77" t="s">
        <v>1226</v>
      </c>
      <c r="N1102" s="77" t="s">
        <v>565</v>
      </c>
      <c r="O1102" s="77" t="s">
        <v>110</v>
      </c>
      <c r="P1102" s="77">
        <v>94544</v>
      </c>
      <c r="Q1102" s="77" t="s">
        <v>1267</v>
      </c>
      <c r="R1102" s="77" t="s">
        <v>4792</v>
      </c>
      <c r="S1102" s="77"/>
      <c r="T1102" s="77" t="s">
        <v>4793</v>
      </c>
      <c r="U1102" s="77">
        <v>30390256</v>
      </c>
      <c r="V1102" s="77">
        <v>14.75</v>
      </c>
      <c r="W1102" s="142" t="s">
        <v>2197</v>
      </c>
      <c r="X1102" s="77">
        <v>400</v>
      </c>
      <c r="Y1102" s="77">
        <v>624</v>
      </c>
      <c r="Z1102" s="77">
        <v>24</v>
      </c>
      <c r="AA1102" s="89">
        <f t="shared" si="140"/>
        <v>0.24959999999999999</v>
      </c>
      <c r="AB1102" s="77" t="s">
        <v>70</v>
      </c>
      <c r="AC1102" s="78">
        <v>44712</v>
      </c>
      <c r="AD1102" s="77"/>
      <c r="AE1102" s="77"/>
      <c r="AF1102" s="77" t="str">
        <f t="shared" si="141"/>
        <v>CADP220519_31</v>
      </c>
      <c r="AG1102" s="77">
        <f t="shared" si="142"/>
        <v>624</v>
      </c>
      <c r="AH1102" s="77">
        <f t="shared" si="143"/>
        <v>24</v>
      </c>
      <c r="AI1102" s="89">
        <f t="shared" si="144"/>
        <v>0.24959999999999999</v>
      </c>
      <c r="AJ1102" s="77" t="s">
        <v>2143</v>
      </c>
      <c r="AK1102" s="77" t="s">
        <v>4923</v>
      </c>
      <c r="AL1102" s="78">
        <v>44707</v>
      </c>
      <c r="AM1102" s="78">
        <v>44706</v>
      </c>
      <c r="AN1102" s="78">
        <v>44708</v>
      </c>
      <c r="AO1102" s="78">
        <v>44708</v>
      </c>
      <c r="AP1102" s="78">
        <v>44708</v>
      </c>
      <c r="AQ1102" s="77" t="s">
        <v>89</v>
      </c>
      <c r="AR1102" s="77"/>
      <c r="AS1102" s="77" t="s">
        <v>4923</v>
      </c>
      <c r="AT1102" s="78"/>
      <c r="AU1102" s="78"/>
      <c r="AV1102" s="78"/>
      <c r="AW1102" s="142" t="s">
        <v>1198</v>
      </c>
      <c r="AX1102" s="77" t="s">
        <v>116</v>
      </c>
      <c r="AY1102" s="576">
        <v>1848</v>
      </c>
      <c r="AZ1102" s="576"/>
      <c r="BA1102" s="576"/>
      <c r="BB1102" s="576"/>
      <c r="BC1102" s="576"/>
      <c r="BD1102" s="576"/>
      <c r="BE1102" s="77">
        <f t="shared" si="145"/>
        <v>22</v>
      </c>
      <c r="BF1102" s="77">
        <f t="shared" si="146"/>
        <v>5</v>
      </c>
      <c r="BG1102" s="77">
        <f t="shared" si="147"/>
        <v>2022</v>
      </c>
      <c r="BH1102" s="89"/>
    </row>
    <row r="1103" spans="1:60">
      <c r="A1103" s="77" t="s">
        <v>428</v>
      </c>
      <c r="B1103" s="77" t="s">
        <v>1264</v>
      </c>
      <c r="C1103" s="77" t="s">
        <v>4924</v>
      </c>
      <c r="D1103" s="78">
        <v>44700</v>
      </c>
      <c r="E1103" s="77" t="s">
        <v>4925</v>
      </c>
      <c r="F1103" s="77" t="s">
        <v>2135</v>
      </c>
      <c r="G1103" s="77" t="s">
        <v>3267</v>
      </c>
      <c r="H1103" s="77" t="s">
        <v>3268</v>
      </c>
      <c r="I1103" s="77" t="s">
        <v>2686</v>
      </c>
      <c r="J1103" s="77" t="s">
        <v>110</v>
      </c>
      <c r="K1103" s="77">
        <v>92833</v>
      </c>
      <c r="L1103" s="77" t="s">
        <v>195</v>
      </c>
      <c r="M1103" s="77" t="s">
        <v>4926</v>
      </c>
      <c r="N1103" s="77" t="s">
        <v>397</v>
      </c>
      <c r="O1103" s="77" t="s">
        <v>110</v>
      </c>
      <c r="P1103" s="77">
        <v>93308</v>
      </c>
      <c r="Q1103" s="77" t="s">
        <v>1267</v>
      </c>
      <c r="R1103" s="77" t="s">
        <v>4235</v>
      </c>
      <c r="S1103" s="77"/>
      <c r="T1103" s="77" t="s">
        <v>4236</v>
      </c>
      <c r="U1103" s="77">
        <v>30390456</v>
      </c>
      <c r="V1103" s="77">
        <v>14.75</v>
      </c>
      <c r="W1103" s="77" t="s">
        <v>163</v>
      </c>
      <c r="X1103" s="77">
        <v>400</v>
      </c>
      <c r="Y1103" s="77">
        <v>768</v>
      </c>
      <c r="Z1103" s="77">
        <v>24</v>
      </c>
      <c r="AA1103" s="89">
        <f t="shared" si="140"/>
        <v>0.30719999999999997</v>
      </c>
      <c r="AB1103" s="77" t="s">
        <v>88</v>
      </c>
      <c r="AC1103" s="78">
        <v>44712</v>
      </c>
      <c r="AD1103" s="77"/>
      <c r="AE1103" s="77"/>
      <c r="AF1103" s="77" t="str">
        <f t="shared" si="141"/>
        <v>CADP220519_32</v>
      </c>
      <c r="AG1103" s="77">
        <f t="shared" si="142"/>
        <v>768</v>
      </c>
      <c r="AH1103" s="77">
        <f t="shared" si="143"/>
        <v>24</v>
      </c>
      <c r="AI1103" s="89">
        <f t="shared" si="144"/>
        <v>0.30719999999999997</v>
      </c>
      <c r="AJ1103" s="77" t="s">
        <v>2143</v>
      </c>
      <c r="AK1103" s="77" t="s">
        <v>4927</v>
      </c>
      <c r="AL1103" s="78">
        <v>44707</v>
      </c>
      <c r="AM1103" s="78">
        <v>44707</v>
      </c>
      <c r="AN1103" s="78">
        <v>44707</v>
      </c>
      <c r="AO1103" s="78">
        <v>44707</v>
      </c>
      <c r="AP1103" s="78">
        <v>44707</v>
      </c>
      <c r="AQ1103" s="77" t="s">
        <v>89</v>
      </c>
      <c r="AR1103" s="77"/>
      <c r="AS1103" s="77" t="s">
        <v>4927</v>
      </c>
      <c r="AT1103" s="78"/>
      <c r="AU1103" s="78"/>
      <c r="AV1103" s="78"/>
      <c r="AW1103" s="142" t="s">
        <v>1198</v>
      </c>
      <c r="AX1103" s="77" t="s">
        <v>116</v>
      </c>
      <c r="AY1103" s="576">
        <v>1008</v>
      </c>
      <c r="AZ1103" s="576"/>
      <c r="BA1103" s="576"/>
      <c r="BB1103" s="576"/>
      <c r="BC1103" s="576"/>
      <c r="BD1103" s="576"/>
      <c r="BE1103" s="77">
        <f t="shared" si="145"/>
        <v>22</v>
      </c>
      <c r="BF1103" s="77">
        <f t="shared" si="146"/>
        <v>5</v>
      </c>
      <c r="BG1103" s="77">
        <f t="shared" si="147"/>
        <v>2022</v>
      </c>
      <c r="BH1103" s="89"/>
    </row>
    <row r="1104" spans="1:60">
      <c r="A1104" s="77" t="s">
        <v>428</v>
      </c>
      <c r="B1104" s="77" t="s">
        <v>1264</v>
      </c>
      <c r="C1104" s="77" t="s">
        <v>4928</v>
      </c>
      <c r="D1104" s="78">
        <v>44700</v>
      </c>
      <c r="E1104" s="77" t="s">
        <v>4929</v>
      </c>
      <c r="F1104" s="77" t="s">
        <v>2135</v>
      </c>
      <c r="G1104" s="77" t="s">
        <v>3267</v>
      </c>
      <c r="H1104" s="77" t="s">
        <v>3268</v>
      </c>
      <c r="I1104" s="77" t="s">
        <v>2686</v>
      </c>
      <c r="J1104" s="77" t="s">
        <v>110</v>
      </c>
      <c r="K1104" s="77">
        <v>92833</v>
      </c>
      <c r="L1104" s="77" t="s">
        <v>195</v>
      </c>
      <c r="M1104" s="77" t="s">
        <v>4926</v>
      </c>
      <c r="N1104" s="77" t="s">
        <v>397</v>
      </c>
      <c r="O1104" s="77" t="s">
        <v>110</v>
      </c>
      <c r="P1104" s="77">
        <v>93308</v>
      </c>
      <c r="Q1104" s="77" t="s">
        <v>1267</v>
      </c>
      <c r="R1104" s="77" t="s">
        <v>4235</v>
      </c>
      <c r="S1104" s="77"/>
      <c r="T1104" s="77" t="s">
        <v>4236</v>
      </c>
      <c r="U1104" s="77">
        <v>30390456</v>
      </c>
      <c r="V1104" s="77">
        <v>14.75</v>
      </c>
      <c r="W1104" s="77" t="s">
        <v>163</v>
      </c>
      <c r="X1104" s="77">
        <v>400</v>
      </c>
      <c r="Y1104" s="77">
        <v>768</v>
      </c>
      <c r="Z1104" s="77">
        <v>24</v>
      </c>
      <c r="AA1104" s="89">
        <f t="shared" si="140"/>
        <v>0.30719999999999997</v>
      </c>
      <c r="AB1104" s="77" t="s">
        <v>88</v>
      </c>
      <c r="AC1104" s="78">
        <v>44712</v>
      </c>
      <c r="AD1104" s="77"/>
      <c r="AE1104" s="77"/>
      <c r="AF1104" s="77" t="str">
        <f t="shared" si="141"/>
        <v>CADP220519_33</v>
      </c>
      <c r="AG1104" s="77">
        <f t="shared" si="142"/>
        <v>768</v>
      </c>
      <c r="AH1104" s="77">
        <f t="shared" si="143"/>
        <v>24</v>
      </c>
      <c r="AI1104" s="89">
        <f t="shared" si="144"/>
        <v>0.30719999999999997</v>
      </c>
      <c r="AJ1104" s="77" t="s">
        <v>2143</v>
      </c>
      <c r="AK1104" s="77" t="s">
        <v>4930</v>
      </c>
      <c r="AL1104" s="78">
        <v>44707</v>
      </c>
      <c r="AM1104" s="78">
        <v>44707</v>
      </c>
      <c r="AN1104" s="78">
        <v>44707</v>
      </c>
      <c r="AO1104" s="78">
        <v>44707</v>
      </c>
      <c r="AP1104" s="78">
        <v>44707</v>
      </c>
      <c r="AQ1104" s="77" t="s">
        <v>89</v>
      </c>
      <c r="AR1104" s="77"/>
      <c r="AS1104" s="77" t="s">
        <v>4930</v>
      </c>
      <c r="AT1104" s="78"/>
      <c r="AU1104" s="78"/>
      <c r="AV1104" s="78"/>
      <c r="AW1104" s="142" t="s">
        <v>1198</v>
      </c>
      <c r="AX1104" s="77" t="s">
        <v>116</v>
      </c>
      <c r="AY1104" s="576">
        <v>1008</v>
      </c>
      <c r="AZ1104" s="576"/>
      <c r="BA1104" s="576"/>
      <c r="BB1104" s="576"/>
      <c r="BC1104" s="576"/>
      <c r="BD1104" s="576"/>
      <c r="BE1104" s="77">
        <f t="shared" si="145"/>
        <v>22</v>
      </c>
      <c r="BF1104" s="77">
        <f t="shared" si="146"/>
        <v>5</v>
      </c>
      <c r="BG1104" s="77">
        <f t="shared" si="147"/>
        <v>2022</v>
      </c>
      <c r="BH1104" s="89"/>
    </row>
    <row r="1105" spans="1:60">
      <c r="A1105" s="77" t="s">
        <v>428</v>
      </c>
      <c r="B1105" s="77" t="s">
        <v>1264</v>
      </c>
      <c r="C1105" s="77" t="s">
        <v>4931</v>
      </c>
      <c r="D1105" s="78">
        <v>44701</v>
      </c>
      <c r="E1105" s="77">
        <v>114444</v>
      </c>
      <c r="F1105" s="77" t="s">
        <v>2135</v>
      </c>
      <c r="G1105" s="77" t="s">
        <v>2147</v>
      </c>
      <c r="H1105" s="77" t="s">
        <v>2148</v>
      </c>
      <c r="I1105" s="77" t="s">
        <v>531</v>
      </c>
      <c r="J1105" s="77" t="s">
        <v>110</v>
      </c>
      <c r="K1105" s="77">
        <v>91761</v>
      </c>
      <c r="L1105" s="77" t="s">
        <v>2159</v>
      </c>
      <c r="M1105" s="77" t="s">
        <v>3827</v>
      </c>
      <c r="N1105" s="77" t="s">
        <v>3828</v>
      </c>
      <c r="O1105" s="77" t="s">
        <v>110</v>
      </c>
      <c r="P1105" s="77">
        <v>91730</v>
      </c>
      <c r="Q1105" s="77" t="s">
        <v>1267</v>
      </c>
      <c r="R1105" s="77"/>
      <c r="S1105" s="77"/>
      <c r="T1105" s="77" t="s">
        <v>4765</v>
      </c>
      <c r="U1105" s="77">
        <v>30385558</v>
      </c>
      <c r="V1105" s="77">
        <v>14.75</v>
      </c>
      <c r="W1105" s="77" t="s">
        <v>163</v>
      </c>
      <c r="X1105" s="77">
        <v>410</v>
      </c>
      <c r="Y1105" s="77">
        <v>832</v>
      </c>
      <c r="Z1105" s="77">
        <v>26</v>
      </c>
      <c r="AA1105" s="89">
        <f t="shared" si="140"/>
        <v>0.34111999999999998</v>
      </c>
      <c r="AB1105" s="77" t="s">
        <v>70</v>
      </c>
      <c r="AC1105" s="78">
        <v>44712</v>
      </c>
      <c r="AD1105" s="77"/>
      <c r="AE1105" s="77"/>
      <c r="AF1105" s="77" t="str">
        <f t="shared" si="141"/>
        <v>CADP220520_11</v>
      </c>
      <c r="AG1105" s="77">
        <f t="shared" si="142"/>
        <v>832</v>
      </c>
      <c r="AH1105" s="77">
        <f t="shared" si="143"/>
        <v>26</v>
      </c>
      <c r="AI1105" s="89">
        <f t="shared" si="144"/>
        <v>0.34111999999999998</v>
      </c>
      <c r="AJ1105" s="77" t="s">
        <v>2143</v>
      </c>
      <c r="AK1105" s="77" t="s">
        <v>4932</v>
      </c>
      <c r="AL1105" s="78">
        <v>44707</v>
      </c>
      <c r="AM1105" s="78">
        <v>44707</v>
      </c>
      <c r="AN1105" s="78">
        <v>44707</v>
      </c>
      <c r="AO1105" s="78">
        <v>44708</v>
      </c>
      <c r="AP1105" s="78">
        <v>44708</v>
      </c>
      <c r="AQ1105" s="77" t="s">
        <v>89</v>
      </c>
      <c r="AR1105" s="77"/>
      <c r="AS1105" s="77" t="s">
        <v>4932</v>
      </c>
      <c r="AT1105" s="78"/>
      <c r="AU1105" s="78"/>
      <c r="AV1105" s="78"/>
      <c r="AW1105" s="142" t="s">
        <v>1198</v>
      </c>
      <c r="AX1105" s="77" t="s">
        <v>116</v>
      </c>
      <c r="AY1105" s="576">
        <v>644</v>
      </c>
      <c r="AZ1105" s="576"/>
      <c r="BA1105" s="576"/>
      <c r="BB1105" s="576"/>
      <c r="BC1105" s="576"/>
      <c r="BD1105" s="576"/>
      <c r="BE1105" s="77">
        <f t="shared" si="145"/>
        <v>22</v>
      </c>
      <c r="BF1105" s="77">
        <f t="shared" si="146"/>
        <v>5</v>
      </c>
      <c r="BG1105" s="77">
        <f t="shared" si="147"/>
        <v>2022</v>
      </c>
      <c r="BH1105" s="77"/>
    </row>
    <row r="1106" spans="1:60">
      <c r="A1106" s="77" t="s">
        <v>428</v>
      </c>
      <c r="B1106" s="77" t="s">
        <v>1264</v>
      </c>
      <c r="C1106" s="77" t="s">
        <v>4933</v>
      </c>
      <c r="D1106" s="78">
        <v>44701</v>
      </c>
      <c r="E1106" s="77">
        <v>114444</v>
      </c>
      <c r="F1106" s="77" t="s">
        <v>2135</v>
      </c>
      <c r="G1106" s="77" t="s">
        <v>2147</v>
      </c>
      <c r="H1106" s="77" t="s">
        <v>2148</v>
      </c>
      <c r="I1106" s="77" t="s">
        <v>531</v>
      </c>
      <c r="J1106" s="77" t="s">
        <v>110</v>
      </c>
      <c r="K1106" s="77">
        <v>91761</v>
      </c>
      <c r="L1106" s="77" t="s">
        <v>2159</v>
      </c>
      <c r="M1106" s="77" t="s">
        <v>3827</v>
      </c>
      <c r="N1106" s="77" t="s">
        <v>3828</v>
      </c>
      <c r="O1106" s="77" t="s">
        <v>110</v>
      </c>
      <c r="P1106" s="77">
        <v>91730</v>
      </c>
      <c r="Q1106" s="77" t="s">
        <v>1267</v>
      </c>
      <c r="R1106" s="77"/>
      <c r="S1106" s="77"/>
      <c r="T1106" s="77" t="s">
        <v>4765</v>
      </c>
      <c r="U1106" s="77">
        <v>30385558</v>
      </c>
      <c r="V1106" s="77">
        <v>14.75</v>
      </c>
      <c r="W1106" s="77" t="s">
        <v>163</v>
      </c>
      <c r="X1106" s="77">
        <v>410</v>
      </c>
      <c r="Y1106" s="77">
        <v>832</v>
      </c>
      <c r="Z1106" s="77">
        <v>26</v>
      </c>
      <c r="AA1106" s="89">
        <f t="shared" si="140"/>
        <v>0.34111999999999998</v>
      </c>
      <c r="AB1106" s="77" t="s">
        <v>70</v>
      </c>
      <c r="AC1106" s="78">
        <v>44712</v>
      </c>
      <c r="AD1106" s="77"/>
      <c r="AE1106" s="77"/>
      <c r="AF1106" s="77" t="str">
        <f t="shared" si="141"/>
        <v>CADP220520_12</v>
      </c>
      <c r="AG1106" s="77">
        <f t="shared" si="142"/>
        <v>832</v>
      </c>
      <c r="AH1106" s="77">
        <f t="shared" si="143"/>
        <v>26</v>
      </c>
      <c r="AI1106" s="89">
        <f t="shared" si="144"/>
        <v>0.34111999999999998</v>
      </c>
      <c r="AJ1106" s="77" t="s">
        <v>2143</v>
      </c>
      <c r="AK1106" s="77" t="s">
        <v>4934</v>
      </c>
      <c r="AL1106" s="78">
        <v>44707</v>
      </c>
      <c r="AM1106" s="78">
        <v>44707</v>
      </c>
      <c r="AN1106" s="78">
        <v>44707</v>
      </c>
      <c r="AO1106" s="78">
        <v>44707</v>
      </c>
      <c r="AP1106" s="78">
        <v>44707</v>
      </c>
      <c r="AQ1106" s="77" t="s">
        <v>89</v>
      </c>
      <c r="AR1106" s="77"/>
      <c r="AS1106" s="77" t="s">
        <v>4934</v>
      </c>
      <c r="AT1106" s="78"/>
      <c r="AU1106" s="78"/>
      <c r="AV1106" s="78"/>
      <c r="AW1106" s="142" t="s">
        <v>1198</v>
      </c>
      <c r="AX1106" s="77" t="s">
        <v>116</v>
      </c>
      <c r="AY1106" s="576">
        <v>644</v>
      </c>
      <c r="AZ1106" s="576"/>
      <c r="BA1106" s="576"/>
      <c r="BB1106" s="576"/>
      <c r="BC1106" s="576"/>
      <c r="BD1106" s="576"/>
      <c r="BE1106" s="77">
        <f t="shared" si="145"/>
        <v>22</v>
      </c>
      <c r="BF1106" s="77">
        <f t="shared" si="146"/>
        <v>5</v>
      </c>
      <c r="BG1106" s="77">
        <f t="shared" si="147"/>
        <v>2022</v>
      </c>
      <c r="BH1106" s="77"/>
    </row>
    <row r="1107" spans="1:60">
      <c r="A1107" s="77" t="s">
        <v>428</v>
      </c>
      <c r="B1107" s="77" t="s">
        <v>1264</v>
      </c>
      <c r="C1107" s="77" t="s">
        <v>4935</v>
      </c>
      <c r="D1107" s="78">
        <v>44701</v>
      </c>
      <c r="E1107" s="77">
        <v>114444</v>
      </c>
      <c r="F1107" s="77" t="s">
        <v>2135</v>
      </c>
      <c r="G1107" s="77" t="s">
        <v>2147</v>
      </c>
      <c r="H1107" s="77" t="s">
        <v>2148</v>
      </c>
      <c r="I1107" s="77" t="s">
        <v>531</v>
      </c>
      <c r="J1107" s="77" t="s">
        <v>110</v>
      </c>
      <c r="K1107" s="77">
        <v>91761</v>
      </c>
      <c r="L1107" s="77" t="s">
        <v>2159</v>
      </c>
      <c r="M1107" s="77" t="s">
        <v>3827</v>
      </c>
      <c r="N1107" s="77" t="s">
        <v>3828</v>
      </c>
      <c r="O1107" s="77" t="s">
        <v>110</v>
      </c>
      <c r="P1107" s="77">
        <v>91730</v>
      </c>
      <c r="Q1107" s="77" t="s">
        <v>1267</v>
      </c>
      <c r="R1107" s="77"/>
      <c r="S1107" s="77"/>
      <c r="T1107" s="77" t="s">
        <v>4765</v>
      </c>
      <c r="U1107" s="77">
        <v>30385558</v>
      </c>
      <c r="V1107" s="77">
        <v>14.75</v>
      </c>
      <c r="W1107" s="77" t="s">
        <v>163</v>
      </c>
      <c r="X1107" s="77">
        <v>410</v>
      </c>
      <c r="Y1107" s="77">
        <v>832</v>
      </c>
      <c r="Z1107" s="77">
        <v>26</v>
      </c>
      <c r="AA1107" s="89">
        <f t="shared" si="140"/>
        <v>0.34111999999999998</v>
      </c>
      <c r="AB1107" s="77" t="s">
        <v>70</v>
      </c>
      <c r="AC1107" s="78">
        <v>44712</v>
      </c>
      <c r="AD1107" s="77"/>
      <c r="AE1107" s="77"/>
      <c r="AF1107" s="77" t="str">
        <f t="shared" si="141"/>
        <v>CADP220520_13</v>
      </c>
      <c r="AG1107" s="77">
        <f t="shared" si="142"/>
        <v>832</v>
      </c>
      <c r="AH1107" s="77">
        <f t="shared" si="143"/>
        <v>26</v>
      </c>
      <c r="AI1107" s="89">
        <f t="shared" si="144"/>
        <v>0.34111999999999998</v>
      </c>
      <c r="AJ1107" s="77" t="s">
        <v>2143</v>
      </c>
      <c r="AK1107" s="77" t="s">
        <v>4936</v>
      </c>
      <c r="AL1107" s="78">
        <v>44707</v>
      </c>
      <c r="AM1107" s="78">
        <v>44707</v>
      </c>
      <c r="AN1107" s="78">
        <v>44707</v>
      </c>
      <c r="AO1107" s="78">
        <v>44708</v>
      </c>
      <c r="AP1107" s="78">
        <v>44708</v>
      </c>
      <c r="AQ1107" s="77" t="s">
        <v>89</v>
      </c>
      <c r="AR1107" s="77"/>
      <c r="AS1107" s="77" t="s">
        <v>4936</v>
      </c>
      <c r="AT1107" s="78"/>
      <c r="AU1107" s="78"/>
      <c r="AV1107" s="78"/>
      <c r="AW1107" s="142" t="s">
        <v>1198</v>
      </c>
      <c r="AX1107" s="77" t="s">
        <v>116</v>
      </c>
      <c r="AY1107" s="576">
        <v>644</v>
      </c>
      <c r="AZ1107" s="576"/>
      <c r="BA1107" s="576"/>
      <c r="BB1107" s="576"/>
      <c r="BC1107" s="576"/>
      <c r="BD1107" s="576"/>
      <c r="BE1107" s="77">
        <f t="shared" si="145"/>
        <v>22</v>
      </c>
      <c r="BF1107" s="77">
        <f t="shared" si="146"/>
        <v>5</v>
      </c>
      <c r="BG1107" s="77">
        <f t="shared" si="147"/>
        <v>2022</v>
      </c>
      <c r="BH1107" s="77"/>
    </row>
    <row r="1108" spans="1:60">
      <c r="A1108" s="77" t="s">
        <v>428</v>
      </c>
      <c r="B1108" s="77" t="s">
        <v>1264</v>
      </c>
      <c r="C1108" s="77" t="s">
        <v>4937</v>
      </c>
      <c r="D1108" s="78">
        <v>44701</v>
      </c>
      <c r="E1108" s="77">
        <v>114444</v>
      </c>
      <c r="F1108" s="77" t="s">
        <v>2135</v>
      </c>
      <c r="G1108" s="77" t="s">
        <v>2147</v>
      </c>
      <c r="H1108" s="77" t="s">
        <v>2148</v>
      </c>
      <c r="I1108" s="77" t="s">
        <v>531</v>
      </c>
      <c r="J1108" s="77" t="s">
        <v>110</v>
      </c>
      <c r="K1108" s="77">
        <v>91761</v>
      </c>
      <c r="L1108" s="77" t="s">
        <v>2159</v>
      </c>
      <c r="M1108" s="77" t="s">
        <v>3827</v>
      </c>
      <c r="N1108" s="77" t="s">
        <v>3828</v>
      </c>
      <c r="O1108" s="77" t="s">
        <v>110</v>
      </c>
      <c r="P1108" s="77">
        <v>91730</v>
      </c>
      <c r="Q1108" s="77" t="s">
        <v>1267</v>
      </c>
      <c r="R1108" s="77"/>
      <c r="S1108" s="77"/>
      <c r="T1108" s="77" t="s">
        <v>4765</v>
      </c>
      <c r="U1108" s="77">
        <v>30385558</v>
      </c>
      <c r="V1108" s="77">
        <v>14.75</v>
      </c>
      <c r="W1108" s="77" t="s">
        <v>163</v>
      </c>
      <c r="X1108" s="77">
        <v>410</v>
      </c>
      <c r="Y1108" s="77">
        <v>832</v>
      </c>
      <c r="Z1108" s="77">
        <v>26</v>
      </c>
      <c r="AA1108" s="89">
        <f t="shared" ref="AA1108:AA1171" si="148">X1108*Y1108/1000000</f>
        <v>0.34111999999999998</v>
      </c>
      <c r="AB1108" s="77" t="s">
        <v>70</v>
      </c>
      <c r="AC1108" s="78">
        <v>44712</v>
      </c>
      <c r="AD1108" s="77"/>
      <c r="AE1108" s="77"/>
      <c r="AF1108" s="77" t="str">
        <f t="shared" ref="AF1108:AF1171" si="149">C1108</f>
        <v>CADP220520_14</v>
      </c>
      <c r="AG1108" s="77">
        <f t="shared" ref="AG1108:AG1171" si="150">Y1108</f>
        <v>832</v>
      </c>
      <c r="AH1108" s="77">
        <f t="shared" ref="AH1108:AH1171" si="151">Z1108</f>
        <v>26</v>
      </c>
      <c r="AI1108" s="89">
        <f t="shared" ref="AI1108:AI1171" si="152">AA1108</f>
        <v>0.34111999999999998</v>
      </c>
      <c r="AJ1108" s="77" t="s">
        <v>2143</v>
      </c>
      <c r="AK1108" s="77" t="s">
        <v>4938</v>
      </c>
      <c r="AL1108" s="78">
        <v>44707</v>
      </c>
      <c r="AM1108" s="78">
        <v>44707</v>
      </c>
      <c r="AN1108" s="78">
        <v>44707</v>
      </c>
      <c r="AO1108" s="78">
        <v>44707</v>
      </c>
      <c r="AP1108" s="78">
        <v>44707</v>
      </c>
      <c r="AQ1108" s="77" t="s">
        <v>89</v>
      </c>
      <c r="AR1108" s="77"/>
      <c r="AS1108" s="77" t="s">
        <v>4938</v>
      </c>
      <c r="AT1108" s="78"/>
      <c r="AU1108" s="78"/>
      <c r="AV1108" s="78"/>
      <c r="AW1108" s="142" t="s">
        <v>1198</v>
      </c>
      <c r="AX1108" s="77" t="s">
        <v>116</v>
      </c>
      <c r="AY1108" s="576">
        <v>644</v>
      </c>
      <c r="AZ1108" s="576"/>
      <c r="BA1108" s="576"/>
      <c r="BB1108" s="576"/>
      <c r="BC1108" s="576"/>
      <c r="BD1108" s="576"/>
      <c r="BE1108" s="77">
        <f t="shared" ref="BE1108:BE1171" si="153">WEEKNUM(AN1108)</f>
        <v>22</v>
      </c>
      <c r="BF1108" s="77">
        <f t="shared" si="146"/>
        <v>5</v>
      </c>
      <c r="BG1108" s="77">
        <f t="shared" si="147"/>
        <v>2022</v>
      </c>
      <c r="BH1108" s="77"/>
    </row>
    <row r="1109" spans="1:60">
      <c r="A1109" s="77" t="s">
        <v>428</v>
      </c>
      <c r="B1109" s="77" t="s">
        <v>1264</v>
      </c>
      <c r="C1109" s="77" t="s">
        <v>4939</v>
      </c>
      <c r="D1109" s="78">
        <v>44701</v>
      </c>
      <c r="E1109" s="77">
        <v>114444</v>
      </c>
      <c r="F1109" s="77" t="s">
        <v>2135</v>
      </c>
      <c r="G1109" s="77" t="s">
        <v>2147</v>
      </c>
      <c r="H1109" s="77" t="s">
        <v>2148</v>
      </c>
      <c r="I1109" s="77" t="s">
        <v>531</v>
      </c>
      <c r="J1109" s="77" t="s">
        <v>110</v>
      </c>
      <c r="K1109" s="77">
        <v>91761</v>
      </c>
      <c r="L1109" s="77" t="s">
        <v>2159</v>
      </c>
      <c r="M1109" s="77" t="s">
        <v>3827</v>
      </c>
      <c r="N1109" s="77" t="s">
        <v>3828</v>
      </c>
      <c r="O1109" s="77" t="s">
        <v>110</v>
      </c>
      <c r="P1109" s="77">
        <v>91730</v>
      </c>
      <c r="Q1109" s="77" t="s">
        <v>1267</v>
      </c>
      <c r="R1109" s="77"/>
      <c r="S1109" s="77"/>
      <c r="T1109" s="77" t="s">
        <v>4765</v>
      </c>
      <c r="U1109" s="77">
        <v>30385558</v>
      </c>
      <c r="V1109" s="77">
        <v>14.75</v>
      </c>
      <c r="W1109" s="77" t="s">
        <v>163</v>
      </c>
      <c r="X1109" s="77">
        <v>410</v>
      </c>
      <c r="Y1109" s="77">
        <v>832</v>
      </c>
      <c r="Z1109" s="77">
        <v>26</v>
      </c>
      <c r="AA1109" s="89">
        <f t="shared" si="148"/>
        <v>0.34111999999999998</v>
      </c>
      <c r="AB1109" s="77" t="s">
        <v>70</v>
      </c>
      <c r="AC1109" s="78">
        <v>44712</v>
      </c>
      <c r="AD1109" s="77"/>
      <c r="AE1109" s="77"/>
      <c r="AF1109" s="77" t="str">
        <f t="shared" si="149"/>
        <v>CADP220520_15</v>
      </c>
      <c r="AG1109" s="77">
        <f t="shared" si="150"/>
        <v>832</v>
      </c>
      <c r="AH1109" s="77">
        <f t="shared" si="151"/>
        <v>26</v>
      </c>
      <c r="AI1109" s="89">
        <f t="shared" si="152"/>
        <v>0.34111999999999998</v>
      </c>
      <c r="AJ1109" s="77" t="s">
        <v>2143</v>
      </c>
      <c r="AK1109" s="77" t="s">
        <v>4940</v>
      </c>
      <c r="AL1109" s="78">
        <v>44707</v>
      </c>
      <c r="AM1109" s="78">
        <v>44707</v>
      </c>
      <c r="AN1109" s="78">
        <v>44707</v>
      </c>
      <c r="AO1109" s="78">
        <v>44707</v>
      </c>
      <c r="AP1109" s="78">
        <v>44707</v>
      </c>
      <c r="AQ1109" s="77" t="s">
        <v>89</v>
      </c>
      <c r="AR1109" s="77"/>
      <c r="AS1109" s="77" t="s">
        <v>4940</v>
      </c>
      <c r="AT1109" s="78"/>
      <c r="AU1109" s="78"/>
      <c r="AV1109" s="78"/>
      <c r="AW1109" s="142" t="s">
        <v>1198</v>
      </c>
      <c r="AX1109" s="77" t="s">
        <v>116</v>
      </c>
      <c r="AY1109" s="576">
        <v>644</v>
      </c>
      <c r="AZ1109" s="576"/>
      <c r="BA1109" s="576"/>
      <c r="BB1109" s="576"/>
      <c r="BC1109" s="576"/>
      <c r="BD1109" s="576"/>
      <c r="BE1109" s="77">
        <f t="shared" si="153"/>
        <v>22</v>
      </c>
      <c r="BF1109" s="77">
        <f t="shared" si="146"/>
        <v>5</v>
      </c>
      <c r="BG1109" s="77">
        <f t="shared" si="147"/>
        <v>2022</v>
      </c>
      <c r="BH1109" s="77"/>
    </row>
    <row r="1110" spans="1:60">
      <c r="A1110" s="77" t="s">
        <v>428</v>
      </c>
      <c r="B1110" s="77" t="s">
        <v>1264</v>
      </c>
      <c r="C1110" s="77" t="s">
        <v>4941</v>
      </c>
      <c r="D1110" s="78">
        <v>44701</v>
      </c>
      <c r="E1110" s="77">
        <v>114444</v>
      </c>
      <c r="F1110" s="77" t="s">
        <v>2135</v>
      </c>
      <c r="G1110" s="77" t="s">
        <v>2147</v>
      </c>
      <c r="H1110" s="77" t="s">
        <v>2148</v>
      </c>
      <c r="I1110" s="77" t="s">
        <v>531</v>
      </c>
      <c r="J1110" s="77" t="s">
        <v>110</v>
      </c>
      <c r="K1110" s="77">
        <v>91761</v>
      </c>
      <c r="L1110" s="77" t="s">
        <v>2159</v>
      </c>
      <c r="M1110" s="77" t="s">
        <v>3827</v>
      </c>
      <c r="N1110" s="77" t="s">
        <v>3828</v>
      </c>
      <c r="O1110" s="77" t="s">
        <v>110</v>
      </c>
      <c r="P1110" s="77">
        <v>91730</v>
      </c>
      <c r="Q1110" s="77" t="s">
        <v>1267</v>
      </c>
      <c r="R1110" s="77"/>
      <c r="S1110" s="77"/>
      <c r="T1110" s="77" t="s">
        <v>4765</v>
      </c>
      <c r="U1110" s="77">
        <v>30385558</v>
      </c>
      <c r="V1110" s="77">
        <v>14.75</v>
      </c>
      <c r="W1110" s="77" t="s">
        <v>163</v>
      </c>
      <c r="X1110" s="77">
        <v>410</v>
      </c>
      <c r="Y1110" s="77">
        <v>832</v>
      </c>
      <c r="Z1110" s="77">
        <v>26</v>
      </c>
      <c r="AA1110" s="89">
        <f t="shared" si="148"/>
        <v>0.34111999999999998</v>
      </c>
      <c r="AB1110" s="77" t="s">
        <v>70</v>
      </c>
      <c r="AC1110" s="78">
        <v>44712</v>
      </c>
      <c r="AD1110" s="77"/>
      <c r="AE1110" s="77"/>
      <c r="AF1110" s="77" t="str">
        <f t="shared" si="149"/>
        <v>CADP220520_16</v>
      </c>
      <c r="AG1110" s="77">
        <f t="shared" si="150"/>
        <v>832</v>
      </c>
      <c r="AH1110" s="77">
        <f t="shared" si="151"/>
        <v>26</v>
      </c>
      <c r="AI1110" s="89">
        <f t="shared" si="152"/>
        <v>0.34111999999999998</v>
      </c>
      <c r="AJ1110" s="77" t="s">
        <v>2143</v>
      </c>
      <c r="AK1110" s="77" t="s">
        <v>4942</v>
      </c>
      <c r="AL1110" s="78">
        <v>44707</v>
      </c>
      <c r="AM1110" s="78">
        <v>44707</v>
      </c>
      <c r="AN1110" s="78">
        <v>44707</v>
      </c>
      <c r="AO1110" s="78">
        <v>44707</v>
      </c>
      <c r="AP1110" s="78">
        <v>44707</v>
      </c>
      <c r="AQ1110" s="77" t="s">
        <v>89</v>
      </c>
      <c r="AR1110" s="77"/>
      <c r="AS1110" s="77" t="s">
        <v>4942</v>
      </c>
      <c r="AT1110" s="78"/>
      <c r="AU1110" s="78"/>
      <c r="AV1110" s="78"/>
      <c r="AW1110" s="142" t="s">
        <v>1198</v>
      </c>
      <c r="AX1110" s="77" t="s">
        <v>116</v>
      </c>
      <c r="AY1110" s="576">
        <v>644</v>
      </c>
      <c r="AZ1110" s="576"/>
      <c r="BA1110" s="576"/>
      <c r="BB1110" s="576"/>
      <c r="BC1110" s="576"/>
      <c r="BD1110" s="576"/>
      <c r="BE1110" s="77">
        <f t="shared" si="153"/>
        <v>22</v>
      </c>
      <c r="BF1110" s="77">
        <f t="shared" si="146"/>
        <v>5</v>
      </c>
      <c r="BG1110" s="77">
        <f t="shared" si="147"/>
        <v>2022</v>
      </c>
      <c r="BH1110" s="77"/>
    </row>
    <row r="1111" spans="1:60">
      <c r="A1111" s="77" t="s">
        <v>428</v>
      </c>
      <c r="B1111" s="77" t="s">
        <v>1264</v>
      </c>
      <c r="C1111" s="77" t="s">
        <v>4943</v>
      </c>
      <c r="D1111" s="78">
        <v>44701</v>
      </c>
      <c r="E1111" s="77">
        <v>114444</v>
      </c>
      <c r="F1111" s="77" t="s">
        <v>2135</v>
      </c>
      <c r="G1111" s="77" t="s">
        <v>2147</v>
      </c>
      <c r="H1111" s="77" t="s">
        <v>2148</v>
      </c>
      <c r="I1111" s="77" t="s">
        <v>531</v>
      </c>
      <c r="J1111" s="77" t="s">
        <v>110</v>
      </c>
      <c r="K1111" s="77">
        <v>91761</v>
      </c>
      <c r="L1111" s="77" t="s">
        <v>2159</v>
      </c>
      <c r="M1111" s="77" t="s">
        <v>3827</v>
      </c>
      <c r="N1111" s="77" t="s">
        <v>3828</v>
      </c>
      <c r="O1111" s="77" t="s">
        <v>110</v>
      </c>
      <c r="P1111" s="77">
        <v>91730</v>
      </c>
      <c r="Q1111" s="77" t="s">
        <v>1267</v>
      </c>
      <c r="R1111" s="77"/>
      <c r="S1111" s="77"/>
      <c r="T1111" s="77" t="s">
        <v>4765</v>
      </c>
      <c r="U1111" s="77">
        <v>30385558</v>
      </c>
      <c r="V1111" s="77">
        <v>14.75</v>
      </c>
      <c r="W1111" s="77" t="s">
        <v>163</v>
      </c>
      <c r="X1111" s="77">
        <v>410</v>
      </c>
      <c r="Y1111" s="77">
        <v>832</v>
      </c>
      <c r="Z1111" s="77">
        <v>26</v>
      </c>
      <c r="AA1111" s="89">
        <f t="shared" si="148"/>
        <v>0.34111999999999998</v>
      </c>
      <c r="AB1111" s="77" t="s">
        <v>70</v>
      </c>
      <c r="AC1111" s="78">
        <v>44712</v>
      </c>
      <c r="AD1111" s="77"/>
      <c r="AE1111" s="77"/>
      <c r="AF1111" s="77" t="str">
        <f t="shared" si="149"/>
        <v>CADP220520_17</v>
      </c>
      <c r="AG1111" s="77">
        <f t="shared" si="150"/>
        <v>832</v>
      </c>
      <c r="AH1111" s="77">
        <f t="shared" si="151"/>
        <v>26</v>
      </c>
      <c r="AI1111" s="89">
        <f t="shared" si="152"/>
        <v>0.34111999999999998</v>
      </c>
      <c r="AJ1111" s="77" t="s">
        <v>2143</v>
      </c>
      <c r="AK1111" s="77" t="s">
        <v>4944</v>
      </c>
      <c r="AL1111" s="78">
        <v>44707</v>
      </c>
      <c r="AM1111" s="78">
        <v>44707</v>
      </c>
      <c r="AN1111" s="78">
        <v>44707</v>
      </c>
      <c r="AO1111" s="78">
        <v>44707</v>
      </c>
      <c r="AP1111" s="78">
        <v>44707</v>
      </c>
      <c r="AQ1111" s="77" t="s">
        <v>89</v>
      </c>
      <c r="AR1111" s="77"/>
      <c r="AS1111" s="77" t="s">
        <v>4944</v>
      </c>
      <c r="AT1111" s="78"/>
      <c r="AU1111" s="78"/>
      <c r="AV1111" s="78"/>
      <c r="AW1111" s="142" t="s">
        <v>1198</v>
      </c>
      <c r="AX1111" s="77" t="s">
        <v>116</v>
      </c>
      <c r="AY1111" s="576">
        <v>644</v>
      </c>
      <c r="AZ1111" s="576"/>
      <c r="BA1111" s="576"/>
      <c r="BB1111" s="576"/>
      <c r="BC1111" s="576"/>
      <c r="BD1111" s="576"/>
      <c r="BE1111" s="77">
        <f t="shared" si="153"/>
        <v>22</v>
      </c>
      <c r="BF1111" s="77">
        <f t="shared" si="146"/>
        <v>5</v>
      </c>
      <c r="BG1111" s="77">
        <f t="shared" si="147"/>
        <v>2022</v>
      </c>
      <c r="BH1111" s="77"/>
    </row>
    <row r="1112" spans="1:60">
      <c r="A1112" s="77" t="s">
        <v>428</v>
      </c>
      <c r="B1112" s="77" t="s">
        <v>1264</v>
      </c>
      <c r="C1112" s="77" t="s">
        <v>4945</v>
      </c>
      <c r="D1112" s="78">
        <v>44701</v>
      </c>
      <c r="E1112" s="77">
        <v>114444</v>
      </c>
      <c r="F1112" s="77" t="s">
        <v>2135</v>
      </c>
      <c r="G1112" s="77" t="s">
        <v>2147</v>
      </c>
      <c r="H1112" s="77" t="s">
        <v>2148</v>
      </c>
      <c r="I1112" s="77" t="s">
        <v>531</v>
      </c>
      <c r="J1112" s="77" t="s">
        <v>110</v>
      </c>
      <c r="K1112" s="77">
        <v>91761</v>
      </c>
      <c r="L1112" s="77" t="s">
        <v>2159</v>
      </c>
      <c r="M1112" s="77" t="s">
        <v>3827</v>
      </c>
      <c r="N1112" s="77" t="s">
        <v>3828</v>
      </c>
      <c r="O1112" s="77" t="s">
        <v>110</v>
      </c>
      <c r="P1112" s="77">
        <v>91730</v>
      </c>
      <c r="Q1112" s="77" t="s">
        <v>1267</v>
      </c>
      <c r="R1112" s="77"/>
      <c r="S1112" s="77"/>
      <c r="T1112" s="77" t="s">
        <v>4765</v>
      </c>
      <c r="U1112" s="77">
        <v>30385558</v>
      </c>
      <c r="V1112" s="77">
        <v>14.75</v>
      </c>
      <c r="W1112" s="77" t="s">
        <v>163</v>
      </c>
      <c r="X1112" s="77">
        <v>410</v>
      </c>
      <c r="Y1112" s="77">
        <v>832</v>
      </c>
      <c r="Z1112" s="77">
        <v>26</v>
      </c>
      <c r="AA1112" s="89">
        <f t="shared" si="148"/>
        <v>0.34111999999999998</v>
      </c>
      <c r="AB1112" s="77" t="s">
        <v>70</v>
      </c>
      <c r="AC1112" s="78">
        <v>44712</v>
      </c>
      <c r="AD1112" s="77"/>
      <c r="AE1112" s="77"/>
      <c r="AF1112" s="77" t="str">
        <f t="shared" si="149"/>
        <v>CADP220520_18</v>
      </c>
      <c r="AG1112" s="77">
        <f t="shared" si="150"/>
        <v>832</v>
      </c>
      <c r="AH1112" s="77">
        <f t="shared" si="151"/>
        <v>26</v>
      </c>
      <c r="AI1112" s="89">
        <f t="shared" si="152"/>
        <v>0.34111999999999998</v>
      </c>
      <c r="AJ1112" s="77" t="s">
        <v>2143</v>
      </c>
      <c r="AK1112" s="77" t="s">
        <v>4946</v>
      </c>
      <c r="AL1112" s="78">
        <v>44707</v>
      </c>
      <c r="AM1112" s="78">
        <v>44707</v>
      </c>
      <c r="AN1112" s="78">
        <v>44707</v>
      </c>
      <c r="AO1112" s="78">
        <v>44708</v>
      </c>
      <c r="AP1112" s="78">
        <v>44708</v>
      </c>
      <c r="AQ1112" s="77" t="s">
        <v>89</v>
      </c>
      <c r="AR1112" s="77"/>
      <c r="AS1112" s="77" t="s">
        <v>4946</v>
      </c>
      <c r="AT1112" s="78"/>
      <c r="AU1112" s="78"/>
      <c r="AV1112" s="78"/>
      <c r="AW1112" s="142" t="s">
        <v>1198</v>
      </c>
      <c r="AX1112" s="77" t="s">
        <v>116</v>
      </c>
      <c r="AY1112" s="576">
        <v>644</v>
      </c>
      <c r="AZ1112" s="576"/>
      <c r="BA1112" s="576"/>
      <c r="BB1112" s="576"/>
      <c r="BC1112" s="576"/>
      <c r="BD1112" s="576"/>
      <c r="BE1112" s="77">
        <f t="shared" si="153"/>
        <v>22</v>
      </c>
      <c r="BF1112" s="77">
        <f t="shared" si="146"/>
        <v>5</v>
      </c>
      <c r="BG1112" s="77">
        <f t="shared" si="147"/>
        <v>2022</v>
      </c>
      <c r="BH1112" s="77"/>
    </row>
    <row r="1113" spans="1:60">
      <c r="A1113" s="77" t="s">
        <v>428</v>
      </c>
      <c r="B1113" s="77" t="s">
        <v>2132</v>
      </c>
      <c r="C1113" s="77" t="s">
        <v>4947</v>
      </c>
      <c r="D1113" s="78">
        <v>44704</v>
      </c>
      <c r="E1113" s="77" t="s">
        <v>4948</v>
      </c>
      <c r="F1113" s="77" t="s">
        <v>2135</v>
      </c>
      <c r="G1113" s="77" t="s">
        <v>3267</v>
      </c>
      <c r="H1113" s="77" t="s">
        <v>3268</v>
      </c>
      <c r="I1113" s="77" t="s">
        <v>2686</v>
      </c>
      <c r="J1113" s="77" t="s">
        <v>110</v>
      </c>
      <c r="K1113" s="77">
        <v>92833</v>
      </c>
      <c r="L1113" s="77" t="s">
        <v>2168</v>
      </c>
      <c r="M1113" s="77" t="s">
        <v>2315</v>
      </c>
      <c r="N1113" s="77" t="s">
        <v>403</v>
      </c>
      <c r="O1113" s="77" t="s">
        <v>110</v>
      </c>
      <c r="P1113" s="77">
        <v>92123</v>
      </c>
      <c r="Q1113" s="77" t="s">
        <v>1267</v>
      </c>
      <c r="R1113" s="77" t="s">
        <v>2316</v>
      </c>
      <c r="S1113" s="77" t="s">
        <v>2317</v>
      </c>
      <c r="T1113" s="77" t="s">
        <v>2318</v>
      </c>
      <c r="U1113" s="77">
        <v>30390456</v>
      </c>
      <c r="V1113" s="77">
        <v>14.75</v>
      </c>
      <c r="W1113" s="77" t="s">
        <v>163</v>
      </c>
      <c r="X1113" s="77">
        <v>400</v>
      </c>
      <c r="Y1113" s="77">
        <v>768</v>
      </c>
      <c r="Z1113" s="77">
        <v>24</v>
      </c>
      <c r="AA1113" s="89">
        <f t="shared" si="148"/>
        <v>0.30719999999999997</v>
      </c>
      <c r="AB1113" s="142" t="s">
        <v>70</v>
      </c>
      <c r="AC1113" s="78">
        <v>44712</v>
      </c>
      <c r="AD1113" s="77"/>
      <c r="AE1113" s="77"/>
      <c r="AF1113" s="77" t="str">
        <f t="shared" si="149"/>
        <v>CADP220523_15</v>
      </c>
      <c r="AG1113" s="77">
        <f t="shared" si="150"/>
        <v>768</v>
      </c>
      <c r="AH1113" s="77">
        <f t="shared" si="151"/>
        <v>24</v>
      </c>
      <c r="AI1113" s="89">
        <f t="shared" si="152"/>
        <v>0.30719999999999997</v>
      </c>
      <c r="AJ1113" s="77" t="s">
        <v>2143</v>
      </c>
      <c r="AK1113" s="77" t="s">
        <v>4949</v>
      </c>
      <c r="AL1113" s="78">
        <v>44707</v>
      </c>
      <c r="AM1113" s="78">
        <v>44707</v>
      </c>
      <c r="AN1113" s="78">
        <v>44707</v>
      </c>
      <c r="AO1113" s="78">
        <v>44707</v>
      </c>
      <c r="AP1113" s="78">
        <v>44707</v>
      </c>
      <c r="AQ1113" s="77" t="s">
        <v>89</v>
      </c>
      <c r="AR1113" s="77"/>
      <c r="AS1113" s="77" t="s">
        <v>4949</v>
      </c>
      <c r="AT1113" s="78"/>
      <c r="AU1113" s="78"/>
      <c r="AV1113" s="78"/>
      <c r="AW1113" s="142" t="s">
        <v>1198</v>
      </c>
      <c r="AX1113" s="77" t="s">
        <v>116</v>
      </c>
      <c r="AY1113" s="576">
        <v>896</v>
      </c>
      <c r="AZ1113" s="576">
        <v>135</v>
      </c>
      <c r="BA1113" s="576"/>
      <c r="BB1113" s="576"/>
      <c r="BC1113" s="576"/>
      <c r="BD1113" s="576"/>
      <c r="BE1113" s="77">
        <f t="shared" si="153"/>
        <v>22</v>
      </c>
      <c r="BF1113" s="77">
        <f t="shared" si="146"/>
        <v>5</v>
      </c>
      <c r="BG1113" s="77">
        <f t="shared" si="147"/>
        <v>2022</v>
      </c>
      <c r="BH1113" s="77" t="s">
        <v>4950</v>
      </c>
    </row>
    <row r="1114" spans="1:60">
      <c r="A1114" s="77" t="s">
        <v>428</v>
      </c>
      <c r="B1114" s="77" t="s">
        <v>2132</v>
      </c>
      <c r="C1114" s="77" t="s">
        <v>4951</v>
      </c>
      <c r="D1114" s="78">
        <v>44705</v>
      </c>
      <c r="E1114" s="77" t="s">
        <v>4768</v>
      </c>
      <c r="F1114" s="77" t="s">
        <v>2135</v>
      </c>
      <c r="G1114" s="77" t="s">
        <v>2147</v>
      </c>
      <c r="H1114" s="77" t="s">
        <v>2148</v>
      </c>
      <c r="I1114" s="77" t="s">
        <v>531</v>
      </c>
      <c r="J1114" s="77" t="s">
        <v>110</v>
      </c>
      <c r="K1114" s="77">
        <v>91761</v>
      </c>
      <c r="L1114" s="77" t="s">
        <v>2168</v>
      </c>
      <c r="M1114" s="77" t="s">
        <v>4769</v>
      </c>
      <c r="N1114" s="77" t="s">
        <v>538</v>
      </c>
      <c r="O1114" s="77" t="s">
        <v>110</v>
      </c>
      <c r="P1114" s="77">
        <v>93722</v>
      </c>
      <c r="Q1114" s="77" t="s">
        <v>1267</v>
      </c>
      <c r="R1114" s="77"/>
      <c r="S1114" s="77"/>
      <c r="T1114" s="77"/>
      <c r="U1114" s="77">
        <v>30390456</v>
      </c>
      <c r="V1114" s="77">
        <v>14.75</v>
      </c>
      <c r="W1114" s="77" t="s">
        <v>163</v>
      </c>
      <c r="X1114" s="77">
        <v>400</v>
      </c>
      <c r="Y1114" s="77">
        <v>768</v>
      </c>
      <c r="Z1114" s="77">
        <v>24</v>
      </c>
      <c r="AA1114" s="89">
        <f t="shared" si="148"/>
        <v>0.30719999999999997</v>
      </c>
      <c r="AB1114" s="142" t="s">
        <v>70</v>
      </c>
      <c r="AC1114" s="78">
        <v>44712</v>
      </c>
      <c r="AD1114" s="77"/>
      <c r="AE1114" s="77"/>
      <c r="AF1114" s="77" t="str">
        <f t="shared" si="149"/>
        <v>CADP220524_02</v>
      </c>
      <c r="AG1114" s="77">
        <f t="shared" si="150"/>
        <v>768</v>
      </c>
      <c r="AH1114" s="77">
        <f t="shared" si="151"/>
        <v>24</v>
      </c>
      <c r="AI1114" s="89">
        <f t="shared" si="152"/>
        <v>0.30719999999999997</v>
      </c>
      <c r="AJ1114" s="77" t="s">
        <v>2143</v>
      </c>
      <c r="AK1114" s="77" t="s">
        <v>4952</v>
      </c>
      <c r="AL1114" s="78">
        <v>44706</v>
      </c>
      <c r="AM1114" s="78">
        <v>44707</v>
      </c>
      <c r="AN1114" s="78">
        <v>44707</v>
      </c>
      <c r="AO1114" s="78">
        <v>44707</v>
      </c>
      <c r="AP1114" s="78">
        <v>44707</v>
      </c>
      <c r="AQ1114" s="77" t="s">
        <v>89</v>
      </c>
      <c r="AR1114" s="77"/>
      <c r="AS1114" s="77" t="s">
        <v>4952</v>
      </c>
      <c r="AT1114" s="78"/>
      <c r="AU1114" s="78"/>
      <c r="AV1114" s="78"/>
      <c r="AW1114" s="142" t="s">
        <v>1198</v>
      </c>
      <c r="AX1114" s="77" t="s">
        <v>116</v>
      </c>
      <c r="AY1114" s="576">
        <v>1394.4</v>
      </c>
      <c r="AZ1114" s="576"/>
      <c r="BA1114" s="576"/>
      <c r="BB1114" s="576"/>
      <c r="BC1114" s="576"/>
      <c r="BD1114" s="576"/>
      <c r="BE1114" s="77">
        <f t="shared" si="153"/>
        <v>22</v>
      </c>
      <c r="BF1114" s="77">
        <f t="shared" si="146"/>
        <v>5</v>
      </c>
      <c r="BG1114" s="77">
        <f t="shared" si="147"/>
        <v>2022</v>
      </c>
      <c r="BH1114" s="77"/>
    </row>
    <row r="1115" spans="1:60">
      <c r="A1115" s="77" t="s">
        <v>428</v>
      </c>
      <c r="B1115" s="77" t="s">
        <v>1264</v>
      </c>
      <c r="C1115" s="77" t="s">
        <v>4953</v>
      </c>
      <c r="D1115" s="78">
        <v>44700</v>
      </c>
      <c r="E1115" s="77" t="s">
        <v>4954</v>
      </c>
      <c r="F1115" s="77" t="s">
        <v>2135</v>
      </c>
      <c r="G1115" s="77" t="s">
        <v>3267</v>
      </c>
      <c r="H1115" s="77" t="s">
        <v>3268</v>
      </c>
      <c r="I1115" s="77" t="s">
        <v>2686</v>
      </c>
      <c r="J1115" s="77" t="s">
        <v>110</v>
      </c>
      <c r="K1115" s="77">
        <v>92833</v>
      </c>
      <c r="L1115" s="77" t="s">
        <v>195</v>
      </c>
      <c r="M1115" s="77" t="s">
        <v>4955</v>
      </c>
      <c r="N1115" s="77" t="s">
        <v>204</v>
      </c>
      <c r="O1115" s="77" t="s">
        <v>205</v>
      </c>
      <c r="P1115" s="77">
        <v>85008</v>
      </c>
      <c r="Q1115" s="77" t="s">
        <v>1267</v>
      </c>
      <c r="R1115" s="77" t="s">
        <v>4235</v>
      </c>
      <c r="S1115" s="77"/>
      <c r="T1115" s="77" t="s">
        <v>4236</v>
      </c>
      <c r="U1115" s="77">
        <v>30390456</v>
      </c>
      <c r="V1115" s="77">
        <v>14.75</v>
      </c>
      <c r="W1115" s="77" t="s">
        <v>163</v>
      </c>
      <c r="X1115" s="77">
        <v>400</v>
      </c>
      <c r="Y1115" s="77">
        <v>768</v>
      </c>
      <c r="Z1115" s="77">
        <v>24</v>
      </c>
      <c r="AA1115" s="89">
        <f t="shared" si="148"/>
        <v>0.30719999999999997</v>
      </c>
      <c r="AB1115" s="77" t="s">
        <v>88</v>
      </c>
      <c r="AC1115" s="78">
        <v>44712</v>
      </c>
      <c r="AD1115" s="77"/>
      <c r="AE1115" s="77"/>
      <c r="AF1115" s="77" t="str">
        <f t="shared" si="149"/>
        <v>CADP220519_36</v>
      </c>
      <c r="AG1115" s="77">
        <f t="shared" si="150"/>
        <v>768</v>
      </c>
      <c r="AH1115" s="77">
        <f t="shared" si="151"/>
        <v>24</v>
      </c>
      <c r="AI1115" s="89">
        <f t="shared" si="152"/>
        <v>0.30719999999999997</v>
      </c>
      <c r="AJ1115" s="77" t="s">
        <v>2143</v>
      </c>
      <c r="AK1115" s="77" t="s">
        <v>4956</v>
      </c>
      <c r="AL1115" s="78">
        <v>44707</v>
      </c>
      <c r="AM1115" s="78">
        <v>44707</v>
      </c>
      <c r="AN1115" s="78">
        <v>44708</v>
      </c>
      <c r="AO1115" s="78">
        <v>44708</v>
      </c>
      <c r="AP1115" s="78">
        <v>44708</v>
      </c>
      <c r="AQ1115" s="77" t="s">
        <v>89</v>
      </c>
      <c r="AR1115" s="77"/>
      <c r="AS1115" s="77" t="s">
        <v>4956</v>
      </c>
      <c r="AT1115" s="78"/>
      <c r="AU1115" s="78"/>
      <c r="AV1115" s="78"/>
      <c r="AW1115" s="142" t="s">
        <v>1198</v>
      </c>
      <c r="AX1115" s="77" t="s">
        <v>116</v>
      </c>
      <c r="AY1115" s="576">
        <v>1624</v>
      </c>
      <c r="AZ1115" s="576"/>
      <c r="BA1115" s="576"/>
      <c r="BB1115" s="576"/>
      <c r="BC1115" s="576"/>
      <c r="BD1115" s="576"/>
      <c r="BE1115" s="77">
        <f t="shared" si="153"/>
        <v>22</v>
      </c>
      <c r="BF1115" s="77">
        <f t="shared" si="146"/>
        <v>5</v>
      </c>
      <c r="BG1115" s="77">
        <f t="shared" si="147"/>
        <v>2022</v>
      </c>
      <c r="BH1115" s="89"/>
    </row>
    <row r="1116" spans="1:60">
      <c r="A1116" s="77" t="s">
        <v>428</v>
      </c>
      <c r="B1116" s="77" t="s">
        <v>56</v>
      </c>
      <c r="C1116" s="77" t="s">
        <v>4967</v>
      </c>
      <c r="D1116" s="78">
        <v>44700</v>
      </c>
      <c r="E1116" s="77" t="s">
        <v>4790</v>
      </c>
      <c r="F1116" s="77" t="s">
        <v>2135</v>
      </c>
      <c r="G1116" s="77" t="s">
        <v>2147</v>
      </c>
      <c r="H1116" s="77" t="s">
        <v>2148</v>
      </c>
      <c r="I1116" s="77" t="s">
        <v>531</v>
      </c>
      <c r="J1116" s="77" t="s">
        <v>110</v>
      </c>
      <c r="K1116" s="77">
        <v>91761</v>
      </c>
      <c r="L1116" s="77" t="s">
        <v>2310</v>
      </c>
      <c r="M1116" s="77" t="s">
        <v>4791</v>
      </c>
      <c r="N1116" s="77" t="s">
        <v>317</v>
      </c>
      <c r="O1116" s="77" t="s">
        <v>110</v>
      </c>
      <c r="P1116" s="77">
        <v>95330</v>
      </c>
      <c r="Q1116" s="77" t="s">
        <v>1267</v>
      </c>
      <c r="R1116" s="77" t="s">
        <v>4792</v>
      </c>
      <c r="S1116" s="77"/>
      <c r="T1116" s="77" t="s">
        <v>4793</v>
      </c>
      <c r="U1116" s="77">
        <v>30390256</v>
      </c>
      <c r="V1116" s="77">
        <v>14.75</v>
      </c>
      <c r="W1116" s="142" t="s">
        <v>2197</v>
      </c>
      <c r="X1116" s="77">
        <v>400</v>
      </c>
      <c r="Y1116" s="77">
        <v>624</v>
      </c>
      <c r="Z1116" s="77">
        <v>24</v>
      </c>
      <c r="AA1116" s="89">
        <f t="shared" si="148"/>
        <v>0.24959999999999999</v>
      </c>
      <c r="AB1116" s="77" t="s">
        <v>70</v>
      </c>
      <c r="AC1116" s="78">
        <v>44712</v>
      </c>
      <c r="AD1116" s="77"/>
      <c r="AE1116" s="77"/>
      <c r="AF1116" s="77" t="str">
        <f t="shared" si="149"/>
        <v>CADP220519_22</v>
      </c>
      <c r="AG1116" s="77">
        <f t="shared" si="150"/>
        <v>624</v>
      </c>
      <c r="AH1116" s="77">
        <f t="shared" si="151"/>
        <v>24</v>
      </c>
      <c r="AI1116" s="89">
        <f t="shared" si="152"/>
        <v>0.24959999999999999</v>
      </c>
      <c r="AJ1116" s="77" t="s">
        <v>2143</v>
      </c>
      <c r="AK1116" s="77" t="s">
        <v>4968</v>
      </c>
      <c r="AL1116" s="78">
        <v>44707</v>
      </c>
      <c r="AM1116" s="78">
        <v>44707</v>
      </c>
      <c r="AN1116" s="78">
        <v>44708</v>
      </c>
      <c r="AO1116" s="78">
        <v>44708</v>
      </c>
      <c r="AP1116" s="78">
        <v>44708</v>
      </c>
      <c r="AQ1116" s="77" t="s">
        <v>89</v>
      </c>
      <c r="AR1116" s="77"/>
      <c r="AS1116" s="77" t="s">
        <v>4968</v>
      </c>
      <c r="AT1116" s="78"/>
      <c r="AU1116" s="78"/>
      <c r="AV1116" s="78"/>
      <c r="AW1116" s="142" t="s">
        <v>1198</v>
      </c>
      <c r="AX1116" s="77" t="s">
        <v>116</v>
      </c>
      <c r="AY1116" s="576">
        <v>1848</v>
      </c>
      <c r="AZ1116" s="576"/>
      <c r="BA1116" s="576"/>
      <c r="BB1116" s="576"/>
      <c r="BC1116" s="576"/>
      <c r="BD1116" s="576"/>
      <c r="BE1116" s="77">
        <f t="shared" si="153"/>
        <v>22</v>
      </c>
      <c r="BF1116" s="77">
        <f t="shared" si="146"/>
        <v>5</v>
      </c>
      <c r="BG1116" s="77">
        <f t="shared" si="147"/>
        <v>2022</v>
      </c>
      <c r="BH1116" s="89"/>
    </row>
    <row r="1117" spans="1:60">
      <c r="A1117" s="77" t="s">
        <v>428</v>
      </c>
      <c r="B1117" s="77" t="s">
        <v>56</v>
      </c>
      <c r="C1117" s="77" t="s">
        <v>4969</v>
      </c>
      <c r="D1117" s="78">
        <v>44700</v>
      </c>
      <c r="E1117" s="77" t="s">
        <v>4790</v>
      </c>
      <c r="F1117" s="77" t="s">
        <v>2135</v>
      </c>
      <c r="G1117" s="77" t="s">
        <v>2147</v>
      </c>
      <c r="H1117" s="77" t="s">
        <v>2148</v>
      </c>
      <c r="I1117" s="77" t="s">
        <v>531</v>
      </c>
      <c r="J1117" s="77" t="s">
        <v>110</v>
      </c>
      <c r="K1117" s="77">
        <v>91761</v>
      </c>
      <c r="L1117" s="77" t="s">
        <v>2310</v>
      </c>
      <c r="M1117" s="77" t="s">
        <v>4791</v>
      </c>
      <c r="N1117" s="77" t="s">
        <v>317</v>
      </c>
      <c r="O1117" s="77" t="s">
        <v>110</v>
      </c>
      <c r="P1117" s="77">
        <v>95330</v>
      </c>
      <c r="Q1117" s="77" t="s">
        <v>1267</v>
      </c>
      <c r="R1117" s="77" t="s">
        <v>4792</v>
      </c>
      <c r="S1117" s="77"/>
      <c r="T1117" s="77" t="s">
        <v>4793</v>
      </c>
      <c r="U1117" s="77">
        <v>30390256</v>
      </c>
      <c r="V1117" s="77">
        <v>14.75</v>
      </c>
      <c r="W1117" s="142" t="s">
        <v>2197</v>
      </c>
      <c r="X1117" s="77">
        <v>400</v>
      </c>
      <c r="Y1117" s="77">
        <v>624</v>
      </c>
      <c r="Z1117" s="77">
        <v>24</v>
      </c>
      <c r="AA1117" s="89">
        <f t="shared" si="148"/>
        <v>0.24959999999999999</v>
      </c>
      <c r="AB1117" s="77" t="s">
        <v>70</v>
      </c>
      <c r="AC1117" s="78">
        <v>44712</v>
      </c>
      <c r="AD1117" s="77"/>
      <c r="AE1117" s="77"/>
      <c r="AF1117" s="77" t="str">
        <f t="shared" si="149"/>
        <v>CADP220519_23</v>
      </c>
      <c r="AG1117" s="77">
        <f t="shared" si="150"/>
        <v>624</v>
      </c>
      <c r="AH1117" s="77">
        <f t="shared" si="151"/>
        <v>24</v>
      </c>
      <c r="AI1117" s="89">
        <f t="shared" si="152"/>
        <v>0.24959999999999999</v>
      </c>
      <c r="AJ1117" s="77" t="s">
        <v>2143</v>
      </c>
      <c r="AK1117" s="77" t="s">
        <v>4970</v>
      </c>
      <c r="AL1117" s="78">
        <v>44707</v>
      </c>
      <c r="AM1117" s="78">
        <v>44707</v>
      </c>
      <c r="AN1117" s="78">
        <v>44708</v>
      </c>
      <c r="AO1117" s="78">
        <v>44708</v>
      </c>
      <c r="AP1117" s="78">
        <v>44708</v>
      </c>
      <c r="AQ1117" s="77" t="s">
        <v>89</v>
      </c>
      <c r="AR1117" s="77"/>
      <c r="AS1117" s="77" t="s">
        <v>4970</v>
      </c>
      <c r="AT1117" s="78"/>
      <c r="AU1117" s="78"/>
      <c r="AV1117" s="78"/>
      <c r="AW1117" s="142" t="s">
        <v>1198</v>
      </c>
      <c r="AX1117" s="77" t="s">
        <v>116</v>
      </c>
      <c r="AY1117" s="576">
        <v>1848</v>
      </c>
      <c r="AZ1117" s="576"/>
      <c r="BA1117" s="576"/>
      <c r="BB1117" s="576"/>
      <c r="BC1117" s="576"/>
      <c r="BD1117" s="576"/>
      <c r="BE1117" s="77">
        <f t="shared" si="153"/>
        <v>22</v>
      </c>
      <c r="BF1117" s="77">
        <f t="shared" si="146"/>
        <v>5</v>
      </c>
      <c r="BG1117" s="77">
        <f t="shared" si="147"/>
        <v>2022</v>
      </c>
      <c r="BH1117" s="89"/>
    </row>
    <row r="1118" spans="1:60">
      <c r="A1118" s="77" t="s">
        <v>428</v>
      </c>
      <c r="B1118" s="77" t="s">
        <v>56</v>
      </c>
      <c r="C1118" s="77" t="s">
        <v>4971</v>
      </c>
      <c r="D1118" s="78">
        <v>44700</v>
      </c>
      <c r="E1118" s="77" t="s">
        <v>4790</v>
      </c>
      <c r="F1118" s="77" t="s">
        <v>2135</v>
      </c>
      <c r="G1118" s="77" t="s">
        <v>2147</v>
      </c>
      <c r="H1118" s="77" t="s">
        <v>2148</v>
      </c>
      <c r="I1118" s="77" t="s">
        <v>531</v>
      </c>
      <c r="J1118" s="77" t="s">
        <v>110</v>
      </c>
      <c r="K1118" s="77">
        <v>91761</v>
      </c>
      <c r="L1118" s="77" t="s">
        <v>2310</v>
      </c>
      <c r="M1118" s="77" t="s">
        <v>4791</v>
      </c>
      <c r="N1118" s="77" t="s">
        <v>317</v>
      </c>
      <c r="O1118" s="77" t="s">
        <v>110</v>
      </c>
      <c r="P1118" s="77">
        <v>95330</v>
      </c>
      <c r="Q1118" s="77" t="s">
        <v>1267</v>
      </c>
      <c r="R1118" s="77" t="s">
        <v>4792</v>
      </c>
      <c r="S1118" s="77"/>
      <c r="T1118" s="77" t="s">
        <v>4793</v>
      </c>
      <c r="U1118" s="77">
        <v>30390256</v>
      </c>
      <c r="V1118" s="77">
        <v>14.75</v>
      </c>
      <c r="W1118" s="142" t="s">
        <v>2197</v>
      </c>
      <c r="X1118" s="77">
        <v>400</v>
      </c>
      <c r="Y1118" s="77">
        <v>624</v>
      </c>
      <c r="Z1118" s="77">
        <v>24</v>
      </c>
      <c r="AA1118" s="89">
        <f t="shared" si="148"/>
        <v>0.24959999999999999</v>
      </c>
      <c r="AB1118" s="77" t="s">
        <v>70</v>
      </c>
      <c r="AC1118" s="78">
        <v>44712</v>
      </c>
      <c r="AD1118" s="77"/>
      <c r="AE1118" s="77"/>
      <c r="AF1118" s="77" t="str">
        <f t="shared" si="149"/>
        <v>CADP220519_24</v>
      </c>
      <c r="AG1118" s="77">
        <f t="shared" si="150"/>
        <v>624</v>
      </c>
      <c r="AH1118" s="77">
        <f t="shared" si="151"/>
        <v>24</v>
      </c>
      <c r="AI1118" s="89">
        <f t="shared" si="152"/>
        <v>0.24959999999999999</v>
      </c>
      <c r="AJ1118" s="77" t="s">
        <v>2143</v>
      </c>
      <c r="AK1118" s="77" t="s">
        <v>4972</v>
      </c>
      <c r="AL1118" s="78">
        <v>44707</v>
      </c>
      <c r="AM1118" s="78">
        <v>44707</v>
      </c>
      <c r="AN1118" s="78">
        <v>44708</v>
      </c>
      <c r="AO1118" s="78">
        <v>44708</v>
      </c>
      <c r="AP1118" s="78">
        <v>44708</v>
      </c>
      <c r="AQ1118" s="77" t="s">
        <v>89</v>
      </c>
      <c r="AR1118" s="77"/>
      <c r="AS1118" s="77" t="s">
        <v>4972</v>
      </c>
      <c r="AT1118" s="78"/>
      <c r="AU1118" s="78"/>
      <c r="AV1118" s="78"/>
      <c r="AW1118" s="142" t="s">
        <v>1198</v>
      </c>
      <c r="AX1118" s="77" t="s">
        <v>116</v>
      </c>
      <c r="AY1118" s="576">
        <v>1848</v>
      </c>
      <c r="AZ1118" s="576"/>
      <c r="BA1118" s="576"/>
      <c r="BB1118" s="576"/>
      <c r="BC1118" s="576"/>
      <c r="BD1118" s="576"/>
      <c r="BE1118" s="77">
        <f t="shared" si="153"/>
        <v>22</v>
      </c>
      <c r="BF1118" s="77">
        <f t="shared" si="146"/>
        <v>5</v>
      </c>
      <c r="BG1118" s="77">
        <f t="shared" si="147"/>
        <v>2022</v>
      </c>
      <c r="BH1118" s="89"/>
    </row>
    <row r="1119" spans="1:60">
      <c r="A1119" s="77" t="s">
        <v>428</v>
      </c>
      <c r="B1119" s="77" t="s">
        <v>56</v>
      </c>
      <c r="C1119" s="77" t="s">
        <v>4957</v>
      </c>
      <c r="D1119" s="78">
        <v>44700</v>
      </c>
      <c r="E1119" s="77" t="s">
        <v>4875</v>
      </c>
      <c r="F1119" s="77" t="s">
        <v>2135</v>
      </c>
      <c r="G1119" s="77" t="s">
        <v>2147</v>
      </c>
      <c r="H1119" s="77" t="s">
        <v>2148</v>
      </c>
      <c r="I1119" s="77" t="s">
        <v>531</v>
      </c>
      <c r="J1119" s="77" t="s">
        <v>110</v>
      </c>
      <c r="K1119" s="77">
        <v>91761</v>
      </c>
      <c r="L1119" s="77" t="s">
        <v>1701</v>
      </c>
      <c r="M1119" s="77" t="s">
        <v>1195</v>
      </c>
      <c r="N1119" s="77" t="s">
        <v>1196</v>
      </c>
      <c r="O1119" s="77" t="s">
        <v>110</v>
      </c>
      <c r="P1119" s="77">
        <v>92407</v>
      </c>
      <c r="Q1119" s="77" t="s">
        <v>1267</v>
      </c>
      <c r="R1119" s="77" t="s">
        <v>4792</v>
      </c>
      <c r="S1119" s="77"/>
      <c r="T1119" s="77" t="s">
        <v>4793</v>
      </c>
      <c r="U1119" s="77">
        <v>30390256</v>
      </c>
      <c r="V1119" s="77">
        <v>14.75</v>
      </c>
      <c r="W1119" s="142" t="s">
        <v>2197</v>
      </c>
      <c r="X1119" s="77">
        <v>400</v>
      </c>
      <c r="Y1119" s="77">
        <v>624</v>
      </c>
      <c r="Z1119" s="77">
        <v>24</v>
      </c>
      <c r="AA1119" s="89">
        <f t="shared" si="148"/>
        <v>0.24959999999999999</v>
      </c>
      <c r="AB1119" s="142" t="s">
        <v>70</v>
      </c>
      <c r="AC1119" s="78">
        <v>44712</v>
      </c>
      <c r="AD1119" s="77"/>
      <c r="AE1119" s="77"/>
      <c r="AF1119" s="77" t="str">
        <f t="shared" si="149"/>
        <v>CADP220519_09</v>
      </c>
      <c r="AG1119" s="77">
        <f t="shared" si="150"/>
        <v>624</v>
      </c>
      <c r="AH1119" s="77">
        <f t="shared" si="151"/>
        <v>24</v>
      </c>
      <c r="AI1119" s="89">
        <f t="shared" si="152"/>
        <v>0.24959999999999999</v>
      </c>
      <c r="AJ1119" s="77" t="s">
        <v>2143</v>
      </c>
      <c r="AK1119" s="77" t="s">
        <v>4958</v>
      </c>
      <c r="AL1119" s="78">
        <v>44708</v>
      </c>
      <c r="AM1119" s="78">
        <v>44708</v>
      </c>
      <c r="AN1119" s="78">
        <v>44708</v>
      </c>
      <c r="AO1119" s="78">
        <v>44708</v>
      </c>
      <c r="AP1119" s="78">
        <v>44708</v>
      </c>
      <c r="AQ1119" s="77" t="s">
        <v>89</v>
      </c>
      <c r="AR1119" s="77"/>
      <c r="AS1119" s="77" t="s">
        <v>4958</v>
      </c>
      <c r="AT1119" s="78"/>
      <c r="AU1119" s="78"/>
      <c r="AV1119" s="78"/>
      <c r="AW1119" s="142" t="s">
        <v>1198</v>
      </c>
      <c r="AX1119" s="77" t="s">
        <v>116</v>
      </c>
      <c r="AY1119" s="576">
        <v>653</v>
      </c>
      <c r="AZ1119" s="576"/>
      <c r="BA1119" s="576"/>
      <c r="BB1119" s="576"/>
      <c r="BC1119" s="576"/>
      <c r="BD1119" s="576"/>
      <c r="BE1119" s="77">
        <f t="shared" si="153"/>
        <v>22</v>
      </c>
      <c r="BF1119" s="77">
        <f t="shared" si="146"/>
        <v>5</v>
      </c>
      <c r="BG1119" s="77">
        <f t="shared" si="147"/>
        <v>2022</v>
      </c>
      <c r="BH1119" s="89"/>
    </row>
    <row r="1120" spans="1:60">
      <c r="A1120" s="77" t="s">
        <v>428</v>
      </c>
      <c r="B1120" s="77" t="s">
        <v>56</v>
      </c>
      <c r="C1120" s="77" t="s">
        <v>4959</v>
      </c>
      <c r="D1120" s="78">
        <v>44700</v>
      </c>
      <c r="E1120" s="77" t="s">
        <v>4875</v>
      </c>
      <c r="F1120" s="77" t="s">
        <v>2135</v>
      </c>
      <c r="G1120" s="77" t="s">
        <v>2147</v>
      </c>
      <c r="H1120" s="77" t="s">
        <v>2148</v>
      </c>
      <c r="I1120" s="77" t="s">
        <v>531</v>
      </c>
      <c r="J1120" s="77" t="s">
        <v>110</v>
      </c>
      <c r="K1120" s="77">
        <v>91761</v>
      </c>
      <c r="L1120" s="77" t="s">
        <v>1701</v>
      </c>
      <c r="M1120" s="77" t="s">
        <v>1195</v>
      </c>
      <c r="N1120" s="77" t="s">
        <v>1196</v>
      </c>
      <c r="O1120" s="77" t="s">
        <v>110</v>
      </c>
      <c r="P1120" s="77">
        <v>92407</v>
      </c>
      <c r="Q1120" s="77" t="s">
        <v>1267</v>
      </c>
      <c r="R1120" s="77" t="s">
        <v>4792</v>
      </c>
      <c r="S1120" s="77"/>
      <c r="T1120" s="77" t="s">
        <v>4793</v>
      </c>
      <c r="U1120" s="77">
        <v>30390256</v>
      </c>
      <c r="V1120" s="77">
        <v>14.75</v>
      </c>
      <c r="W1120" s="142" t="s">
        <v>2197</v>
      </c>
      <c r="X1120" s="77">
        <v>400</v>
      </c>
      <c r="Y1120" s="77">
        <v>624</v>
      </c>
      <c r="Z1120" s="77">
        <v>24</v>
      </c>
      <c r="AA1120" s="89">
        <f t="shared" si="148"/>
        <v>0.24959999999999999</v>
      </c>
      <c r="AB1120" s="142" t="s">
        <v>70</v>
      </c>
      <c r="AC1120" s="78">
        <v>44712</v>
      </c>
      <c r="AD1120" s="77"/>
      <c r="AE1120" s="77"/>
      <c r="AF1120" s="77" t="str">
        <f t="shared" si="149"/>
        <v>CADP220519_10</v>
      </c>
      <c r="AG1120" s="77">
        <f t="shared" si="150"/>
        <v>624</v>
      </c>
      <c r="AH1120" s="77">
        <f t="shared" si="151"/>
        <v>24</v>
      </c>
      <c r="AI1120" s="89">
        <f t="shared" si="152"/>
        <v>0.24959999999999999</v>
      </c>
      <c r="AJ1120" s="77" t="s">
        <v>2143</v>
      </c>
      <c r="AK1120" s="77" t="s">
        <v>4960</v>
      </c>
      <c r="AL1120" s="78">
        <v>44708</v>
      </c>
      <c r="AM1120" s="78">
        <v>44708</v>
      </c>
      <c r="AN1120" s="78">
        <v>44708</v>
      </c>
      <c r="AO1120" s="78">
        <v>44708</v>
      </c>
      <c r="AP1120" s="78">
        <v>44708</v>
      </c>
      <c r="AQ1120" s="77" t="s">
        <v>89</v>
      </c>
      <c r="AR1120" s="77"/>
      <c r="AS1120" s="77" t="s">
        <v>4960</v>
      </c>
      <c r="AT1120" s="78"/>
      <c r="AU1120" s="78"/>
      <c r="AV1120" s="78"/>
      <c r="AW1120" s="142" t="s">
        <v>1198</v>
      </c>
      <c r="AX1120" s="77" t="s">
        <v>116</v>
      </c>
      <c r="AY1120" s="576">
        <v>653</v>
      </c>
      <c r="AZ1120" s="576"/>
      <c r="BA1120" s="576"/>
      <c r="BB1120" s="576"/>
      <c r="BC1120" s="576"/>
      <c r="BD1120" s="576"/>
      <c r="BE1120" s="77">
        <f t="shared" si="153"/>
        <v>22</v>
      </c>
      <c r="BF1120" s="77">
        <f t="shared" si="146"/>
        <v>5</v>
      </c>
      <c r="BG1120" s="77">
        <f t="shared" si="147"/>
        <v>2022</v>
      </c>
      <c r="BH1120" s="89"/>
    </row>
    <row r="1121" spans="1:60">
      <c r="A1121" s="77" t="s">
        <v>428</v>
      </c>
      <c r="B1121" s="77" t="s">
        <v>56</v>
      </c>
      <c r="C1121" s="77" t="s">
        <v>4961</v>
      </c>
      <c r="D1121" s="78">
        <v>44700</v>
      </c>
      <c r="E1121" s="77" t="s">
        <v>4875</v>
      </c>
      <c r="F1121" s="77" t="s">
        <v>2135</v>
      </c>
      <c r="G1121" s="77" t="s">
        <v>2147</v>
      </c>
      <c r="H1121" s="77" t="s">
        <v>2148</v>
      </c>
      <c r="I1121" s="77" t="s">
        <v>531</v>
      </c>
      <c r="J1121" s="77" t="s">
        <v>110</v>
      </c>
      <c r="K1121" s="77">
        <v>91761</v>
      </c>
      <c r="L1121" s="77" t="s">
        <v>1701</v>
      </c>
      <c r="M1121" s="77" t="s">
        <v>1195</v>
      </c>
      <c r="N1121" s="77" t="s">
        <v>1196</v>
      </c>
      <c r="O1121" s="77" t="s">
        <v>110</v>
      </c>
      <c r="P1121" s="77">
        <v>92407</v>
      </c>
      <c r="Q1121" s="77" t="s">
        <v>1267</v>
      </c>
      <c r="R1121" s="77" t="s">
        <v>4792</v>
      </c>
      <c r="S1121" s="77"/>
      <c r="T1121" s="77" t="s">
        <v>4793</v>
      </c>
      <c r="U1121" s="77">
        <v>30390256</v>
      </c>
      <c r="V1121" s="77">
        <v>14.75</v>
      </c>
      <c r="W1121" s="142" t="s">
        <v>2197</v>
      </c>
      <c r="X1121" s="77">
        <v>400</v>
      </c>
      <c r="Y1121" s="77">
        <v>624</v>
      </c>
      <c r="Z1121" s="77">
        <v>24</v>
      </c>
      <c r="AA1121" s="89">
        <f t="shared" si="148"/>
        <v>0.24959999999999999</v>
      </c>
      <c r="AB1121" s="142" t="s">
        <v>70</v>
      </c>
      <c r="AC1121" s="78">
        <v>44712</v>
      </c>
      <c r="AD1121" s="77"/>
      <c r="AE1121" s="77"/>
      <c r="AF1121" s="77" t="str">
        <f t="shared" si="149"/>
        <v>CADP220519_11</v>
      </c>
      <c r="AG1121" s="77">
        <f t="shared" si="150"/>
        <v>624</v>
      </c>
      <c r="AH1121" s="77">
        <f t="shared" si="151"/>
        <v>24</v>
      </c>
      <c r="AI1121" s="89">
        <f t="shared" si="152"/>
        <v>0.24959999999999999</v>
      </c>
      <c r="AJ1121" s="77" t="s">
        <v>2143</v>
      </c>
      <c r="AK1121" s="77" t="s">
        <v>4962</v>
      </c>
      <c r="AL1121" s="78">
        <v>44708</v>
      </c>
      <c r="AM1121" s="78">
        <v>44708</v>
      </c>
      <c r="AN1121" s="78">
        <v>44708</v>
      </c>
      <c r="AO1121" s="78">
        <v>44708</v>
      </c>
      <c r="AP1121" s="78">
        <v>44708</v>
      </c>
      <c r="AQ1121" s="77" t="s">
        <v>89</v>
      </c>
      <c r="AR1121" s="77"/>
      <c r="AS1121" s="77" t="s">
        <v>4962</v>
      </c>
      <c r="AT1121" s="78"/>
      <c r="AU1121" s="78"/>
      <c r="AV1121" s="78"/>
      <c r="AW1121" s="142" t="s">
        <v>1198</v>
      </c>
      <c r="AX1121" s="77" t="s">
        <v>116</v>
      </c>
      <c r="AY1121" s="576">
        <v>653</v>
      </c>
      <c r="AZ1121" s="576"/>
      <c r="BA1121" s="576"/>
      <c r="BB1121" s="576"/>
      <c r="BC1121" s="576"/>
      <c r="BD1121" s="576"/>
      <c r="BE1121" s="77">
        <f t="shared" si="153"/>
        <v>22</v>
      </c>
      <c r="BF1121" s="77">
        <f t="shared" si="146"/>
        <v>5</v>
      </c>
      <c r="BG1121" s="77">
        <f t="shared" si="147"/>
        <v>2022</v>
      </c>
      <c r="BH1121" s="89"/>
    </row>
    <row r="1122" spans="1:60">
      <c r="A1122" s="77" t="s">
        <v>428</v>
      </c>
      <c r="B1122" s="77" t="s">
        <v>56</v>
      </c>
      <c r="C1122" s="77" t="s">
        <v>4963</v>
      </c>
      <c r="D1122" s="78">
        <v>44700</v>
      </c>
      <c r="E1122" s="77" t="s">
        <v>4875</v>
      </c>
      <c r="F1122" s="77" t="s">
        <v>2135</v>
      </c>
      <c r="G1122" s="77" t="s">
        <v>2147</v>
      </c>
      <c r="H1122" s="77" t="s">
        <v>2148</v>
      </c>
      <c r="I1122" s="77" t="s">
        <v>531</v>
      </c>
      <c r="J1122" s="77" t="s">
        <v>110</v>
      </c>
      <c r="K1122" s="77">
        <v>91761</v>
      </c>
      <c r="L1122" s="77" t="s">
        <v>1701</v>
      </c>
      <c r="M1122" s="77" t="s">
        <v>1195</v>
      </c>
      <c r="N1122" s="77" t="s">
        <v>1196</v>
      </c>
      <c r="O1122" s="77" t="s">
        <v>110</v>
      </c>
      <c r="P1122" s="77">
        <v>92407</v>
      </c>
      <c r="Q1122" s="77" t="s">
        <v>1267</v>
      </c>
      <c r="R1122" s="77" t="s">
        <v>4792</v>
      </c>
      <c r="S1122" s="77"/>
      <c r="T1122" s="77" t="s">
        <v>4793</v>
      </c>
      <c r="U1122" s="77">
        <v>30390256</v>
      </c>
      <c r="V1122" s="77">
        <v>14.75</v>
      </c>
      <c r="W1122" s="142" t="s">
        <v>2197</v>
      </c>
      <c r="X1122" s="77">
        <v>400</v>
      </c>
      <c r="Y1122" s="77">
        <v>624</v>
      </c>
      <c r="Z1122" s="77">
        <v>24</v>
      </c>
      <c r="AA1122" s="89">
        <f t="shared" si="148"/>
        <v>0.24959999999999999</v>
      </c>
      <c r="AB1122" s="142" t="s">
        <v>70</v>
      </c>
      <c r="AC1122" s="78">
        <v>44712</v>
      </c>
      <c r="AD1122" s="77"/>
      <c r="AE1122" s="77"/>
      <c r="AF1122" s="77" t="str">
        <f t="shared" si="149"/>
        <v>CADP220519_12</v>
      </c>
      <c r="AG1122" s="77">
        <f t="shared" si="150"/>
        <v>624</v>
      </c>
      <c r="AH1122" s="77">
        <f t="shared" si="151"/>
        <v>24</v>
      </c>
      <c r="AI1122" s="89">
        <f t="shared" si="152"/>
        <v>0.24959999999999999</v>
      </c>
      <c r="AJ1122" s="77" t="s">
        <v>2143</v>
      </c>
      <c r="AK1122" s="77" t="s">
        <v>4964</v>
      </c>
      <c r="AL1122" s="78">
        <v>44708</v>
      </c>
      <c r="AM1122" s="78">
        <v>44708</v>
      </c>
      <c r="AN1122" s="78">
        <v>44708</v>
      </c>
      <c r="AO1122" s="78">
        <v>44708</v>
      </c>
      <c r="AP1122" s="78">
        <v>44708</v>
      </c>
      <c r="AQ1122" s="77" t="s">
        <v>89</v>
      </c>
      <c r="AR1122" s="77"/>
      <c r="AS1122" s="77" t="s">
        <v>4964</v>
      </c>
      <c r="AT1122" s="78"/>
      <c r="AU1122" s="78"/>
      <c r="AV1122" s="78"/>
      <c r="AW1122" s="142" t="s">
        <v>1198</v>
      </c>
      <c r="AX1122" s="77" t="s">
        <v>116</v>
      </c>
      <c r="AY1122" s="576">
        <v>653</v>
      </c>
      <c r="AZ1122" s="576"/>
      <c r="BA1122" s="576"/>
      <c r="BB1122" s="576"/>
      <c r="BC1122" s="576"/>
      <c r="BD1122" s="576"/>
      <c r="BE1122" s="77">
        <f t="shared" si="153"/>
        <v>22</v>
      </c>
      <c r="BF1122" s="77">
        <f t="shared" si="146"/>
        <v>5</v>
      </c>
      <c r="BG1122" s="77">
        <f t="shared" si="147"/>
        <v>2022</v>
      </c>
      <c r="BH1122" s="89"/>
    </row>
    <row r="1123" spans="1:60">
      <c r="A1123" s="77" t="s">
        <v>428</v>
      </c>
      <c r="B1123" s="77" t="s">
        <v>56</v>
      </c>
      <c r="C1123" s="77" t="s">
        <v>4965</v>
      </c>
      <c r="D1123" s="78">
        <v>44700</v>
      </c>
      <c r="E1123" s="77" t="s">
        <v>4875</v>
      </c>
      <c r="F1123" s="77" t="s">
        <v>2135</v>
      </c>
      <c r="G1123" s="77" t="s">
        <v>2147</v>
      </c>
      <c r="H1123" s="77" t="s">
        <v>2148</v>
      </c>
      <c r="I1123" s="77" t="s">
        <v>531</v>
      </c>
      <c r="J1123" s="77" t="s">
        <v>110</v>
      </c>
      <c r="K1123" s="77">
        <v>91761</v>
      </c>
      <c r="L1123" s="77" t="s">
        <v>1701</v>
      </c>
      <c r="M1123" s="77" t="s">
        <v>1195</v>
      </c>
      <c r="N1123" s="77" t="s">
        <v>1196</v>
      </c>
      <c r="O1123" s="77" t="s">
        <v>110</v>
      </c>
      <c r="P1123" s="77">
        <v>92407</v>
      </c>
      <c r="Q1123" s="77" t="s">
        <v>1267</v>
      </c>
      <c r="R1123" s="77" t="s">
        <v>4792</v>
      </c>
      <c r="S1123" s="77"/>
      <c r="T1123" s="77" t="s">
        <v>4793</v>
      </c>
      <c r="U1123" s="77">
        <v>30390256</v>
      </c>
      <c r="V1123" s="77">
        <v>14.75</v>
      </c>
      <c r="W1123" s="142" t="s">
        <v>2197</v>
      </c>
      <c r="X1123" s="77">
        <v>400</v>
      </c>
      <c r="Y1123" s="77">
        <v>624</v>
      </c>
      <c r="Z1123" s="77">
        <v>24</v>
      </c>
      <c r="AA1123" s="89">
        <f t="shared" si="148"/>
        <v>0.24959999999999999</v>
      </c>
      <c r="AB1123" s="142" t="s">
        <v>70</v>
      </c>
      <c r="AC1123" s="78">
        <v>44712</v>
      </c>
      <c r="AD1123" s="77"/>
      <c r="AE1123" s="77"/>
      <c r="AF1123" s="77" t="str">
        <f t="shared" si="149"/>
        <v>CADP220519_13</v>
      </c>
      <c r="AG1123" s="77">
        <f t="shared" si="150"/>
        <v>624</v>
      </c>
      <c r="AH1123" s="77">
        <f t="shared" si="151"/>
        <v>24</v>
      </c>
      <c r="AI1123" s="89">
        <f t="shared" si="152"/>
        <v>0.24959999999999999</v>
      </c>
      <c r="AJ1123" s="77" t="s">
        <v>2143</v>
      </c>
      <c r="AK1123" s="77" t="s">
        <v>4966</v>
      </c>
      <c r="AL1123" s="78">
        <v>44708</v>
      </c>
      <c r="AM1123" s="78">
        <v>44708</v>
      </c>
      <c r="AN1123" s="78">
        <v>44708</v>
      </c>
      <c r="AO1123" s="78">
        <v>44708</v>
      </c>
      <c r="AP1123" s="78">
        <v>44708</v>
      </c>
      <c r="AQ1123" s="77" t="s">
        <v>89</v>
      </c>
      <c r="AR1123" s="77"/>
      <c r="AS1123" s="77" t="s">
        <v>4966</v>
      </c>
      <c r="AT1123" s="78"/>
      <c r="AU1123" s="78"/>
      <c r="AV1123" s="78"/>
      <c r="AW1123" s="142" t="s">
        <v>1198</v>
      </c>
      <c r="AX1123" s="77" t="s">
        <v>116</v>
      </c>
      <c r="AY1123" s="576">
        <v>653</v>
      </c>
      <c r="AZ1123" s="576"/>
      <c r="BA1123" s="576"/>
      <c r="BB1123" s="576"/>
      <c r="BC1123" s="576"/>
      <c r="BD1123" s="576"/>
      <c r="BE1123" s="77">
        <f t="shared" si="153"/>
        <v>22</v>
      </c>
      <c r="BF1123" s="77">
        <f t="shared" si="146"/>
        <v>5</v>
      </c>
      <c r="BG1123" s="77">
        <f t="shared" si="147"/>
        <v>2022</v>
      </c>
      <c r="BH1123" s="89"/>
    </row>
    <row r="1124" spans="1:60">
      <c r="A1124" s="77" t="s">
        <v>428</v>
      </c>
      <c r="B1124" s="77" t="s">
        <v>1264</v>
      </c>
      <c r="C1124" s="77" t="s">
        <v>4973</v>
      </c>
      <c r="D1124" s="78">
        <v>44700</v>
      </c>
      <c r="E1124" s="77" t="s">
        <v>4974</v>
      </c>
      <c r="F1124" s="77" t="s">
        <v>2135</v>
      </c>
      <c r="G1124" s="77" t="s">
        <v>3267</v>
      </c>
      <c r="H1124" s="77" t="s">
        <v>3268</v>
      </c>
      <c r="I1124" s="77" t="s">
        <v>2686</v>
      </c>
      <c r="J1124" s="77" t="s">
        <v>110</v>
      </c>
      <c r="K1124" s="77">
        <v>92833</v>
      </c>
      <c r="L1124" s="77" t="s">
        <v>195</v>
      </c>
      <c r="M1124" s="77" t="s">
        <v>4955</v>
      </c>
      <c r="N1124" s="77" t="s">
        <v>204</v>
      </c>
      <c r="O1124" s="77" t="s">
        <v>205</v>
      </c>
      <c r="P1124" s="77">
        <v>85008</v>
      </c>
      <c r="Q1124" s="77" t="s">
        <v>1267</v>
      </c>
      <c r="R1124" s="77" t="s">
        <v>4235</v>
      </c>
      <c r="S1124" s="77"/>
      <c r="T1124" s="77" t="s">
        <v>4236</v>
      </c>
      <c r="U1124" s="77">
        <v>30390456</v>
      </c>
      <c r="V1124" s="77">
        <v>14.75</v>
      </c>
      <c r="W1124" s="77" t="s">
        <v>163</v>
      </c>
      <c r="X1124" s="77">
        <v>400</v>
      </c>
      <c r="Y1124" s="77">
        <v>768</v>
      </c>
      <c r="Z1124" s="77">
        <v>24</v>
      </c>
      <c r="AA1124" s="89">
        <f t="shared" si="148"/>
        <v>0.30719999999999997</v>
      </c>
      <c r="AB1124" s="77" t="s">
        <v>88</v>
      </c>
      <c r="AC1124" s="78">
        <v>44712</v>
      </c>
      <c r="AD1124" s="77"/>
      <c r="AE1124" s="77"/>
      <c r="AF1124" s="77" t="str">
        <f t="shared" si="149"/>
        <v>CADP220519_34</v>
      </c>
      <c r="AG1124" s="77">
        <f t="shared" si="150"/>
        <v>768</v>
      </c>
      <c r="AH1124" s="77">
        <f t="shared" si="151"/>
        <v>24</v>
      </c>
      <c r="AI1124" s="89">
        <f t="shared" si="152"/>
        <v>0.30719999999999997</v>
      </c>
      <c r="AJ1124" s="77" t="s">
        <v>2143</v>
      </c>
      <c r="AK1124" s="77" t="s">
        <v>4975</v>
      </c>
      <c r="AL1124" s="78">
        <v>44707</v>
      </c>
      <c r="AM1124" s="78">
        <v>44707</v>
      </c>
      <c r="AN1124" s="78">
        <v>44708</v>
      </c>
      <c r="AO1124" s="78">
        <v>44708</v>
      </c>
      <c r="AP1124" s="78">
        <v>44708</v>
      </c>
      <c r="AQ1124" s="77" t="s">
        <v>89</v>
      </c>
      <c r="AR1124" s="77"/>
      <c r="AS1124" s="77" t="s">
        <v>4975</v>
      </c>
      <c r="AT1124" s="78"/>
      <c r="AU1124" s="78"/>
      <c r="AV1124" s="78"/>
      <c r="AW1124" s="142" t="s">
        <v>1198</v>
      </c>
      <c r="AX1124" s="77" t="s">
        <v>116</v>
      </c>
      <c r="AY1124" s="576">
        <v>1624</v>
      </c>
      <c r="AZ1124" s="576"/>
      <c r="BA1124" s="576"/>
      <c r="BB1124" s="576"/>
      <c r="BC1124" s="576"/>
      <c r="BD1124" s="576"/>
      <c r="BE1124" s="77">
        <f t="shared" si="153"/>
        <v>22</v>
      </c>
      <c r="BF1124" s="77">
        <f t="shared" si="146"/>
        <v>5</v>
      </c>
      <c r="BG1124" s="77">
        <f t="shared" si="147"/>
        <v>2022</v>
      </c>
      <c r="BH1124" s="89"/>
    </row>
    <row r="1125" spans="1:60">
      <c r="A1125" s="77" t="s">
        <v>428</v>
      </c>
      <c r="B1125" s="77" t="s">
        <v>1264</v>
      </c>
      <c r="C1125" s="77" t="s">
        <v>4976</v>
      </c>
      <c r="D1125" s="78">
        <v>44701</v>
      </c>
      <c r="E1125" s="77">
        <v>114445</v>
      </c>
      <c r="F1125" s="77" t="s">
        <v>2135</v>
      </c>
      <c r="G1125" s="77" t="s">
        <v>2147</v>
      </c>
      <c r="H1125" s="77" t="s">
        <v>2148</v>
      </c>
      <c r="I1125" s="77" t="s">
        <v>531</v>
      </c>
      <c r="J1125" s="77" t="s">
        <v>110</v>
      </c>
      <c r="K1125" s="77">
        <v>91761</v>
      </c>
      <c r="L1125" s="77" t="s">
        <v>2159</v>
      </c>
      <c r="M1125" s="77" t="s">
        <v>3827</v>
      </c>
      <c r="N1125" s="77" t="s">
        <v>3828</v>
      </c>
      <c r="O1125" s="77" t="s">
        <v>110</v>
      </c>
      <c r="P1125" s="77">
        <v>91730</v>
      </c>
      <c r="Q1125" s="77" t="s">
        <v>1267</v>
      </c>
      <c r="R1125" s="77"/>
      <c r="S1125" s="77"/>
      <c r="T1125" s="77" t="s">
        <v>4765</v>
      </c>
      <c r="U1125" s="77">
        <v>30385558</v>
      </c>
      <c r="V1125" s="77">
        <v>14.75</v>
      </c>
      <c r="W1125" s="77" t="s">
        <v>163</v>
      </c>
      <c r="X1125" s="77">
        <v>410</v>
      </c>
      <c r="Y1125" s="77">
        <v>832</v>
      </c>
      <c r="Z1125" s="77">
        <v>26</v>
      </c>
      <c r="AA1125" s="89">
        <f t="shared" si="148"/>
        <v>0.34111999999999998</v>
      </c>
      <c r="AB1125" s="77" t="s">
        <v>70</v>
      </c>
      <c r="AC1125" s="78">
        <v>44712</v>
      </c>
      <c r="AD1125" s="77"/>
      <c r="AE1125" s="77"/>
      <c r="AF1125" s="77" t="str">
        <f t="shared" si="149"/>
        <v>CADP220520_20</v>
      </c>
      <c r="AG1125" s="77">
        <f t="shared" si="150"/>
        <v>832</v>
      </c>
      <c r="AH1125" s="77">
        <f t="shared" si="151"/>
        <v>26</v>
      </c>
      <c r="AI1125" s="89">
        <f t="shared" si="152"/>
        <v>0.34111999999999998</v>
      </c>
      <c r="AJ1125" s="77" t="s">
        <v>2143</v>
      </c>
      <c r="AK1125" s="77" t="s">
        <v>4977</v>
      </c>
      <c r="AL1125" s="78">
        <v>44708</v>
      </c>
      <c r="AM1125" s="78">
        <v>44708</v>
      </c>
      <c r="AN1125" s="78">
        <v>44708</v>
      </c>
      <c r="AO1125" s="78">
        <v>44708</v>
      </c>
      <c r="AP1125" s="78">
        <v>44708</v>
      </c>
      <c r="AQ1125" s="77" t="s">
        <v>89</v>
      </c>
      <c r="AR1125" s="77"/>
      <c r="AS1125" s="77" t="s">
        <v>4977</v>
      </c>
      <c r="AT1125" s="78"/>
      <c r="AU1125" s="78"/>
      <c r="AV1125" s="78"/>
      <c r="AW1125" s="142" t="s">
        <v>1198</v>
      </c>
      <c r="AX1125" s="77" t="s">
        <v>116</v>
      </c>
      <c r="AY1125" s="576">
        <v>644</v>
      </c>
      <c r="AZ1125" s="576"/>
      <c r="BA1125" s="576"/>
      <c r="BB1125" s="576"/>
      <c r="BC1125" s="576"/>
      <c r="BD1125" s="576"/>
      <c r="BE1125" s="77">
        <f t="shared" si="153"/>
        <v>22</v>
      </c>
      <c r="BF1125" s="77">
        <f t="shared" si="146"/>
        <v>5</v>
      </c>
      <c r="BG1125" s="77">
        <f t="shared" si="147"/>
        <v>2022</v>
      </c>
      <c r="BH1125" s="77"/>
    </row>
    <row r="1126" spans="1:60">
      <c r="A1126" s="77" t="s">
        <v>428</v>
      </c>
      <c r="B1126" s="77" t="s">
        <v>1264</v>
      </c>
      <c r="C1126" s="77" t="s">
        <v>4978</v>
      </c>
      <c r="D1126" s="78">
        <v>44701</v>
      </c>
      <c r="E1126" s="77">
        <v>114445</v>
      </c>
      <c r="F1126" s="77" t="s">
        <v>2135</v>
      </c>
      <c r="G1126" s="77" t="s">
        <v>2147</v>
      </c>
      <c r="H1126" s="77" t="s">
        <v>2148</v>
      </c>
      <c r="I1126" s="77" t="s">
        <v>531</v>
      </c>
      <c r="J1126" s="77" t="s">
        <v>110</v>
      </c>
      <c r="K1126" s="77">
        <v>91761</v>
      </c>
      <c r="L1126" s="77" t="s">
        <v>2159</v>
      </c>
      <c r="M1126" s="77" t="s">
        <v>3827</v>
      </c>
      <c r="N1126" s="77" t="s">
        <v>3828</v>
      </c>
      <c r="O1126" s="77" t="s">
        <v>110</v>
      </c>
      <c r="P1126" s="77">
        <v>91730</v>
      </c>
      <c r="Q1126" s="77" t="s">
        <v>1267</v>
      </c>
      <c r="R1126" s="77"/>
      <c r="S1126" s="77"/>
      <c r="T1126" s="77" t="s">
        <v>4765</v>
      </c>
      <c r="U1126" s="77">
        <v>30385558</v>
      </c>
      <c r="V1126" s="77">
        <v>14.75</v>
      </c>
      <c r="W1126" s="77" t="s">
        <v>163</v>
      </c>
      <c r="X1126" s="77">
        <v>410</v>
      </c>
      <c r="Y1126" s="77">
        <v>832</v>
      </c>
      <c r="Z1126" s="77">
        <v>26</v>
      </c>
      <c r="AA1126" s="89">
        <f t="shared" si="148"/>
        <v>0.34111999999999998</v>
      </c>
      <c r="AB1126" s="77" t="s">
        <v>70</v>
      </c>
      <c r="AC1126" s="78">
        <v>44712</v>
      </c>
      <c r="AD1126" s="77"/>
      <c r="AE1126" s="77"/>
      <c r="AF1126" s="77" t="str">
        <f t="shared" si="149"/>
        <v>CADP220520_21</v>
      </c>
      <c r="AG1126" s="77">
        <f t="shared" si="150"/>
        <v>832</v>
      </c>
      <c r="AH1126" s="77">
        <f t="shared" si="151"/>
        <v>26</v>
      </c>
      <c r="AI1126" s="89">
        <f t="shared" si="152"/>
        <v>0.34111999999999998</v>
      </c>
      <c r="AJ1126" s="77" t="s">
        <v>2143</v>
      </c>
      <c r="AK1126" s="77" t="s">
        <v>4979</v>
      </c>
      <c r="AL1126" s="78">
        <v>44708</v>
      </c>
      <c r="AM1126" s="78">
        <v>44708</v>
      </c>
      <c r="AN1126" s="78">
        <v>44708</v>
      </c>
      <c r="AO1126" s="78">
        <v>44708</v>
      </c>
      <c r="AP1126" s="78">
        <v>44708</v>
      </c>
      <c r="AQ1126" s="77" t="s">
        <v>89</v>
      </c>
      <c r="AR1126" s="77"/>
      <c r="AS1126" s="77" t="s">
        <v>4979</v>
      </c>
      <c r="AT1126" s="78"/>
      <c r="AU1126" s="78"/>
      <c r="AV1126" s="78"/>
      <c r="AW1126" s="142" t="s">
        <v>1198</v>
      </c>
      <c r="AX1126" s="77" t="s">
        <v>116</v>
      </c>
      <c r="AY1126" s="576">
        <v>644</v>
      </c>
      <c r="AZ1126" s="576"/>
      <c r="BA1126" s="576"/>
      <c r="BB1126" s="576"/>
      <c r="BC1126" s="576"/>
      <c r="BD1126" s="576"/>
      <c r="BE1126" s="77">
        <f t="shared" si="153"/>
        <v>22</v>
      </c>
      <c r="BF1126" s="77">
        <f t="shared" si="146"/>
        <v>5</v>
      </c>
      <c r="BG1126" s="77">
        <f t="shared" si="147"/>
        <v>2022</v>
      </c>
      <c r="BH1126" s="77"/>
    </row>
    <row r="1127" spans="1:60">
      <c r="A1127" s="77" t="s">
        <v>428</v>
      </c>
      <c r="B1127" s="77" t="s">
        <v>1264</v>
      </c>
      <c r="C1127" s="77" t="s">
        <v>4980</v>
      </c>
      <c r="D1127" s="78">
        <v>44701</v>
      </c>
      <c r="E1127" s="77">
        <v>114445</v>
      </c>
      <c r="F1127" s="77" t="s">
        <v>2135</v>
      </c>
      <c r="G1127" s="77" t="s">
        <v>2147</v>
      </c>
      <c r="H1127" s="77" t="s">
        <v>2148</v>
      </c>
      <c r="I1127" s="77" t="s">
        <v>531</v>
      </c>
      <c r="J1127" s="77" t="s">
        <v>110</v>
      </c>
      <c r="K1127" s="77">
        <v>91761</v>
      </c>
      <c r="L1127" s="77" t="s">
        <v>2159</v>
      </c>
      <c r="M1127" s="77" t="s">
        <v>3827</v>
      </c>
      <c r="N1127" s="77" t="s">
        <v>3828</v>
      </c>
      <c r="O1127" s="77" t="s">
        <v>110</v>
      </c>
      <c r="P1127" s="77">
        <v>91730</v>
      </c>
      <c r="Q1127" s="77" t="s">
        <v>1267</v>
      </c>
      <c r="R1127" s="77"/>
      <c r="S1127" s="77"/>
      <c r="T1127" s="77" t="s">
        <v>4765</v>
      </c>
      <c r="U1127" s="77">
        <v>30385558</v>
      </c>
      <c r="V1127" s="77">
        <v>14.75</v>
      </c>
      <c r="W1127" s="77" t="s">
        <v>163</v>
      </c>
      <c r="X1127" s="77">
        <v>410</v>
      </c>
      <c r="Y1127" s="77">
        <v>832</v>
      </c>
      <c r="Z1127" s="77">
        <v>26</v>
      </c>
      <c r="AA1127" s="89">
        <f t="shared" si="148"/>
        <v>0.34111999999999998</v>
      </c>
      <c r="AB1127" s="77" t="s">
        <v>70</v>
      </c>
      <c r="AC1127" s="78">
        <v>44712</v>
      </c>
      <c r="AD1127" s="77"/>
      <c r="AE1127" s="77"/>
      <c r="AF1127" s="77" t="str">
        <f t="shared" si="149"/>
        <v>CADP220520_22</v>
      </c>
      <c r="AG1127" s="77">
        <f t="shared" si="150"/>
        <v>832</v>
      </c>
      <c r="AH1127" s="77">
        <f t="shared" si="151"/>
        <v>26</v>
      </c>
      <c r="AI1127" s="89">
        <f t="shared" si="152"/>
        <v>0.34111999999999998</v>
      </c>
      <c r="AJ1127" s="77" t="s">
        <v>2143</v>
      </c>
      <c r="AK1127" s="77" t="s">
        <v>4981</v>
      </c>
      <c r="AL1127" s="78">
        <v>44708</v>
      </c>
      <c r="AM1127" s="78">
        <v>44708</v>
      </c>
      <c r="AN1127" s="78">
        <v>44708</v>
      </c>
      <c r="AO1127" s="78">
        <v>44708</v>
      </c>
      <c r="AP1127" s="78">
        <v>44708</v>
      </c>
      <c r="AQ1127" s="77" t="s">
        <v>89</v>
      </c>
      <c r="AR1127" s="77"/>
      <c r="AS1127" s="77" t="s">
        <v>4981</v>
      </c>
      <c r="AT1127" s="78"/>
      <c r="AU1127" s="78"/>
      <c r="AV1127" s="78"/>
      <c r="AW1127" s="142" t="s">
        <v>1198</v>
      </c>
      <c r="AX1127" s="77" t="s">
        <v>116</v>
      </c>
      <c r="AY1127" s="576">
        <v>644</v>
      </c>
      <c r="AZ1127" s="576"/>
      <c r="BA1127" s="576"/>
      <c r="BB1127" s="576"/>
      <c r="BC1127" s="576"/>
      <c r="BD1127" s="576"/>
      <c r="BE1127" s="77">
        <f t="shared" si="153"/>
        <v>22</v>
      </c>
      <c r="BF1127" s="77">
        <f t="shared" si="146"/>
        <v>5</v>
      </c>
      <c r="BG1127" s="77">
        <f t="shared" si="147"/>
        <v>2022</v>
      </c>
      <c r="BH1127" s="77"/>
    </row>
    <row r="1128" spans="1:60">
      <c r="A1128" s="77" t="s">
        <v>428</v>
      </c>
      <c r="B1128" s="77" t="s">
        <v>1264</v>
      </c>
      <c r="C1128" s="77" t="s">
        <v>4982</v>
      </c>
      <c r="D1128" s="78">
        <v>44701</v>
      </c>
      <c r="E1128" s="77">
        <v>114445</v>
      </c>
      <c r="F1128" s="77" t="s">
        <v>2135</v>
      </c>
      <c r="G1128" s="77" t="s">
        <v>2147</v>
      </c>
      <c r="H1128" s="77" t="s">
        <v>2148</v>
      </c>
      <c r="I1128" s="77" t="s">
        <v>531</v>
      </c>
      <c r="J1128" s="77" t="s">
        <v>110</v>
      </c>
      <c r="K1128" s="77">
        <v>91761</v>
      </c>
      <c r="L1128" s="77" t="s">
        <v>2159</v>
      </c>
      <c r="M1128" s="77" t="s">
        <v>3827</v>
      </c>
      <c r="N1128" s="77" t="s">
        <v>3828</v>
      </c>
      <c r="O1128" s="77" t="s">
        <v>110</v>
      </c>
      <c r="P1128" s="77">
        <v>91730</v>
      </c>
      <c r="Q1128" s="77" t="s">
        <v>1267</v>
      </c>
      <c r="R1128" s="77"/>
      <c r="S1128" s="77"/>
      <c r="T1128" s="77" t="s">
        <v>4765</v>
      </c>
      <c r="U1128" s="77">
        <v>30385558</v>
      </c>
      <c r="V1128" s="77">
        <v>14.75</v>
      </c>
      <c r="W1128" s="77" t="s">
        <v>163</v>
      </c>
      <c r="X1128" s="77">
        <v>410</v>
      </c>
      <c r="Y1128" s="77">
        <v>832</v>
      </c>
      <c r="Z1128" s="77">
        <v>26</v>
      </c>
      <c r="AA1128" s="89">
        <f t="shared" si="148"/>
        <v>0.34111999999999998</v>
      </c>
      <c r="AB1128" s="77" t="s">
        <v>70</v>
      </c>
      <c r="AC1128" s="78">
        <v>44712</v>
      </c>
      <c r="AD1128" s="77"/>
      <c r="AE1128" s="77"/>
      <c r="AF1128" s="77" t="str">
        <f t="shared" si="149"/>
        <v>CADP220520_23</v>
      </c>
      <c r="AG1128" s="77">
        <f t="shared" si="150"/>
        <v>832</v>
      </c>
      <c r="AH1128" s="77">
        <f t="shared" si="151"/>
        <v>26</v>
      </c>
      <c r="AI1128" s="89">
        <f t="shared" si="152"/>
        <v>0.34111999999999998</v>
      </c>
      <c r="AJ1128" s="77" t="s">
        <v>2143</v>
      </c>
      <c r="AK1128" s="77" t="s">
        <v>4983</v>
      </c>
      <c r="AL1128" s="78">
        <v>44713</v>
      </c>
      <c r="AM1128" s="78">
        <v>44713</v>
      </c>
      <c r="AN1128" s="78">
        <v>44713</v>
      </c>
      <c r="AO1128" s="78">
        <v>44713</v>
      </c>
      <c r="AP1128" s="78">
        <v>44713</v>
      </c>
      <c r="AQ1128" s="77" t="s">
        <v>89</v>
      </c>
      <c r="AR1128" s="77"/>
      <c r="AS1128" s="77" t="s">
        <v>4983</v>
      </c>
      <c r="AT1128" s="78"/>
      <c r="AU1128" s="78"/>
      <c r="AV1128" s="78"/>
      <c r="AW1128" s="142" t="s">
        <v>1198</v>
      </c>
      <c r="AX1128" s="77" t="s">
        <v>116</v>
      </c>
      <c r="AY1128" s="576">
        <v>644</v>
      </c>
      <c r="AZ1128" s="576"/>
      <c r="BA1128" s="576"/>
      <c r="BB1128" s="576"/>
      <c r="BC1128" s="576"/>
      <c r="BD1128" s="576"/>
      <c r="BE1128" s="77">
        <f t="shared" si="153"/>
        <v>23</v>
      </c>
      <c r="BF1128" s="77">
        <f t="shared" si="146"/>
        <v>6</v>
      </c>
      <c r="BG1128" s="77">
        <f t="shared" si="147"/>
        <v>2022</v>
      </c>
      <c r="BH1128" s="77"/>
    </row>
    <row r="1129" spans="1:60">
      <c r="A1129" s="77" t="s">
        <v>428</v>
      </c>
      <c r="B1129" s="77" t="s">
        <v>230</v>
      </c>
      <c r="C1129" s="77" t="s">
        <v>4984</v>
      </c>
      <c r="D1129" s="78">
        <v>44701</v>
      </c>
      <c r="E1129" s="255" t="s">
        <v>4985</v>
      </c>
      <c r="F1129" s="77" t="s">
        <v>2135</v>
      </c>
      <c r="G1129" s="77" t="s">
        <v>2147</v>
      </c>
      <c r="H1129" s="77" t="s">
        <v>2148</v>
      </c>
      <c r="I1129" s="77" t="s">
        <v>531</v>
      </c>
      <c r="J1129" s="77" t="s">
        <v>110</v>
      </c>
      <c r="K1129" s="77">
        <v>91761</v>
      </c>
      <c r="L1129" s="255" t="s">
        <v>525</v>
      </c>
      <c r="M1129" s="255" t="s">
        <v>4193</v>
      </c>
      <c r="N1129" s="77" t="s">
        <v>4194</v>
      </c>
      <c r="O1129" s="77" t="s">
        <v>4195</v>
      </c>
      <c r="P1129" s="77">
        <v>84104</v>
      </c>
      <c r="Q1129" s="77" t="s">
        <v>1267</v>
      </c>
      <c r="R1129" s="77" t="s">
        <v>1004</v>
      </c>
      <c r="S1129" s="77"/>
      <c r="T1129" s="77" t="s">
        <v>1006</v>
      </c>
      <c r="U1129" s="77">
        <v>30390456</v>
      </c>
      <c r="V1129" s="77">
        <v>14.75</v>
      </c>
      <c r="W1129" s="77" t="s">
        <v>163</v>
      </c>
      <c r="X1129" s="77">
        <v>400</v>
      </c>
      <c r="Y1129" s="77">
        <v>608</v>
      </c>
      <c r="Z1129" s="77">
        <v>19</v>
      </c>
      <c r="AA1129" s="89">
        <f t="shared" si="148"/>
        <v>0.2432</v>
      </c>
      <c r="AB1129" s="142" t="s">
        <v>70</v>
      </c>
      <c r="AC1129" s="78">
        <v>44708</v>
      </c>
      <c r="AD1129" s="77"/>
      <c r="AE1129" s="77"/>
      <c r="AF1129" s="77" t="str">
        <f t="shared" si="149"/>
        <v>CADP220520_34</v>
      </c>
      <c r="AG1129" s="77">
        <f t="shared" si="150"/>
        <v>608</v>
      </c>
      <c r="AH1129" s="77">
        <f t="shared" si="151"/>
        <v>19</v>
      </c>
      <c r="AI1129" s="89">
        <f t="shared" si="152"/>
        <v>0.2432</v>
      </c>
      <c r="AJ1129" s="77" t="s">
        <v>2143</v>
      </c>
      <c r="AK1129" s="77" t="s">
        <v>4986</v>
      </c>
      <c r="AL1129" s="78">
        <v>44706</v>
      </c>
      <c r="AM1129" s="78">
        <v>44707</v>
      </c>
      <c r="AN1129" s="78">
        <v>44708</v>
      </c>
      <c r="AO1129" s="78">
        <v>44708</v>
      </c>
      <c r="AP1129" s="78">
        <v>44708</v>
      </c>
      <c r="AQ1129" s="77" t="s">
        <v>89</v>
      </c>
      <c r="AR1129" s="77"/>
      <c r="AS1129" s="77" t="s">
        <v>4986</v>
      </c>
      <c r="AT1129" s="78"/>
      <c r="AU1129" s="78"/>
      <c r="AV1129" s="78"/>
      <c r="AW1129" s="142" t="s">
        <v>1198</v>
      </c>
      <c r="AX1129" s="77" t="s">
        <v>116</v>
      </c>
      <c r="AY1129" s="576">
        <v>3304</v>
      </c>
      <c r="AZ1129" s="576"/>
      <c r="BA1129" s="576"/>
      <c r="BB1129" s="576"/>
      <c r="BC1129" s="576"/>
      <c r="BD1129" s="576"/>
      <c r="BE1129" s="77">
        <f t="shared" si="153"/>
        <v>22</v>
      </c>
      <c r="BF1129" s="77">
        <f t="shared" si="146"/>
        <v>5</v>
      </c>
      <c r="BG1129" s="77">
        <f t="shared" si="147"/>
        <v>2022</v>
      </c>
      <c r="BH1129" s="77"/>
    </row>
    <row r="1130" spans="1:60">
      <c r="A1130" s="77" t="s">
        <v>428</v>
      </c>
      <c r="B1130" s="77" t="s">
        <v>230</v>
      </c>
      <c r="C1130" s="77" t="s">
        <v>4987</v>
      </c>
      <c r="D1130" s="78">
        <v>44701</v>
      </c>
      <c r="E1130" s="255" t="s">
        <v>4988</v>
      </c>
      <c r="F1130" s="77" t="s">
        <v>2135</v>
      </c>
      <c r="G1130" s="77" t="s">
        <v>2147</v>
      </c>
      <c r="H1130" s="77" t="s">
        <v>2148</v>
      </c>
      <c r="I1130" s="77" t="s">
        <v>531</v>
      </c>
      <c r="J1130" s="77" t="s">
        <v>110</v>
      </c>
      <c r="K1130" s="77">
        <v>91761</v>
      </c>
      <c r="L1130" s="255" t="s">
        <v>525</v>
      </c>
      <c r="M1130" s="255" t="s">
        <v>4989</v>
      </c>
      <c r="N1130" s="77" t="s">
        <v>360</v>
      </c>
      <c r="O1130" s="77" t="s">
        <v>361</v>
      </c>
      <c r="P1130" s="77">
        <v>89118</v>
      </c>
      <c r="Q1130" s="77" t="s">
        <v>1267</v>
      </c>
      <c r="R1130" s="77" t="s">
        <v>1004</v>
      </c>
      <c r="S1130" s="77"/>
      <c r="T1130" s="77" t="s">
        <v>1006</v>
      </c>
      <c r="U1130" s="77">
        <v>30390456</v>
      </c>
      <c r="V1130" s="77">
        <v>14.75</v>
      </c>
      <c r="W1130" s="77" t="s">
        <v>163</v>
      </c>
      <c r="X1130" s="77">
        <v>400</v>
      </c>
      <c r="Y1130" s="77">
        <v>832</v>
      </c>
      <c r="Z1130" s="77">
        <v>26</v>
      </c>
      <c r="AA1130" s="89">
        <f t="shared" si="148"/>
        <v>0.33279999999999998</v>
      </c>
      <c r="AB1130" s="142" t="s">
        <v>70</v>
      </c>
      <c r="AC1130" s="78">
        <v>44708</v>
      </c>
      <c r="AD1130" s="77"/>
      <c r="AE1130" s="77"/>
      <c r="AF1130" s="77" t="str">
        <f t="shared" si="149"/>
        <v>CADP220520_44</v>
      </c>
      <c r="AG1130" s="77">
        <f t="shared" si="150"/>
        <v>832</v>
      </c>
      <c r="AH1130" s="77">
        <f t="shared" si="151"/>
        <v>26</v>
      </c>
      <c r="AI1130" s="89">
        <f t="shared" si="152"/>
        <v>0.33279999999999998</v>
      </c>
      <c r="AJ1130" s="77" t="s">
        <v>2143</v>
      </c>
      <c r="AK1130" s="77" t="s">
        <v>4990</v>
      </c>
      <c r="AL1130" s="78">
        <v>44707</v>
      </c>
      <c r="AM1130" s="78">
        <v>44707</v>
      </c>
      <c r="AN1130" s="78">
        <v>44708</v>
      </c>
      <c r="AO1130" s="78">
        <v>44708</v>
      </c>
      <c r="AP1130" s="78">
        <v>44708</v>
      </c>
      <c r="AQ1130" s="77" t="s">
        <v>89</v>
      </c>
      <c r="AR1130" s="77"/>
      <c r="AS1130" s="77" t="s">
        <v>4990</v>
      </c>
      <c r="AT1130" s="78"/>
      <c r="AU1130" s="78"/>
      <c r="AV1130" s="78"/>
      <c r="AW1130" s="142" t="s">
        <v>1198</v>
      </c>
      <c r="AX1130" s="77" t="s">
        <v>116</v>
      </c>
      <c r="AY1130" s="576">
        <v>1592.85</v>
      </c>
      <c r="AZ1130" s="576"/>
      <c r="BA1130" s="576"/>
      <c r="BB1130" s="576"/>
      <c r="BC1130" s="576"/>
      <c r="BD1130" s="576"/>
      <c r="BE1130" s="77">
        <f t="shared" si="153"/>
        <v>22</v>
      </c>
      <c r="BF1130" s="77">
        <f t="shared" si="146"/>
        <v>5</v>
      </c>
      <c r="BG1130" s="77">
        <f t="shared" si="147"/>
        <v>2022</v>
      </c>
      <c r="BH1130" s="77"/>
    </row>
    <row r="1131" spans="1:60">
      <c r="A1131" s="77" t="s">
        <v>428</v>
      </c>
      <c r="B1131" s="77" t="s">
        <v>230</v>
      </c>
      <c r="C1131" s="77" t="s">
        <v>4991</v>
      </c>
      <c r="D1131" s="78">
        <v>44701</v>
      </c>
      <c r="E1131" s="255" t="s">
        <v>4988</v>
      </c>
      <c r="F1131" s="77" t="s">
        <v>2135</v>
      </c>
      <c r="G1131" s="77" t="s">
        <v>2147</v>
      </c>
      <c r="H1131" s="77" t="s">
        <v>2148</v>
      </c>
      <c r="I1131" s="77" t="s">
        <v>531</v>
      </c>
      <c r="J1131" s="77" t="s">
        <v>110</v>
      </c>
      <c r="K1131" s="77">
        <v>91761</v>
      </c>
      <c r="L1131" s="255" t="s">
        <v>525</v>
      </c>
      <c r="M1131" s="255" t="s">
        <v>4989</v>
      </c>
      <c r="N1131" s="77" t="s">
        <v>360</v>
      </c>
      <c r="O1131" s="77" t="s">
        <v>361</v>
      </c>
      <c r="P1131" s="77">
        <v>89118</v>
      </c>
      <c r="Q1131" s="77" t="s">
        <v>1267</v>
      </c>
      <c r="R1131" s="77" t="s">
        <v>1004</v>
      </c>
      <c r="S1131" s="77"/>
      <c r="T1131" s="77" t="s">
        <v>1006</v>
      </c>
      <c r="U1131" s="77">
        <v>30390456</v>
      </c>
      <c r="V1131" s="77">
        <v>14.75</v>
      </c>
      <c r="W1131" s="77" t="s">
        <v>163</v>
      </c>
      <c r="X1131" s="77">
        <v>400</v>
      </c>
      <c r="Y1131" s="77">
        <v>416</v>
      </c>
      <c r="Z1131" s="77">
        <v>13</v>
      </c>
      <c r="AA1131" s="89">
        <f t="shared" si="148"/>
        <v>0.16639999999999999</v>
      </c>
      <c r="AB1131" s="142" t="s">
        <v>70</v>
      </c>
      <c r="AC1131" s="78">
        <v>44708</v>
      </c>
      <c r="AD1131" s="77"/>
      <c r="AE1131" s="77"/>
      <c r="AF1131" s="77" t="str">
        <f t="shared" si="149"/>
        <v>CADP220520_45</v>
      </c>
      <c r="AG1131" s="77">
        <f t="shared" si="150"/>
        <v>416</v>
      </c>
      <c r="AH1131" s="77">
        <f t="shared" si="151"/>
        <v>13</v>
      </c>
      <c r="AI1131" s="89">
        <f t="shared" si="152"/>
        <v>0.16639999999999999</v>
      </c>
      <c r="AJ1131" s="77" t="s">
        <v>2143</v>
      </c>
      <c r="AK1131" s="77" t="s">
        <v>4992</v>
      </c>
      <c r="AL1131" s="78">
        <v>44707</v>
      </c>
      <c r="AM1131" s="78">
        <v>44707</v>
      </c>
      <c r="AN1131" s="78">
        <v>44708</v>
      </c>
      <c r="AO1131" s="78">
        <v>44708</v>
      </c>
      <c r="AP1131" s="78">
        <v>44708</v>
      </c>
      <c r="AQ1131" s="77" t="s">
        <v>89</v>
      </c>
      <c r="AR1131" s="77"/>
      <c r="AS1131" s="77" t="s">
        <v>4992</v>
      </c>
      <c r="AT1131" s="78"/>
      <c r="AU1131" s="78"/>
      <c r="AV1131" s="78"/>
      <c r="AW1131" s="142" t="s">
        <v>1198</v>
      </c>
      <c r="AX1131" s="77" t="s">
        <v>116</v>
      </c>
      <c r="AY1131" s="576">
        <v>1592.85</v>
      </c>
      <c r="AZ1131" s="576"/>
      <c r="BA1131" s="576"/>
      <c r="BB1131" s="576"/>
      <c r="BC1131" s="576"/>
      <c r="BD1131" s="576"/>
      <c r="BE1131" s="77">
        <f t="shared" si="153"/>
        <v>22</v>
      </c>
      <c r="BF1131" s="77">
        <f t="shared" si="146"/>
        <v>5</v>
      </c>
      <c r="BG1131" s="77">
        <f t="shared" si="147"/>
        <v>2022</v>
      </c>
      <c r="BH1131" s="77"/>
    </row>
    <row r="1132" spans="1:60">
      <c r="A1132" s="77" t="s">
        <v>428</v>
      </c>
      <c r="B1132" s="77" t="s">
        <v>230</v>
      </c>
      <c r="C1132" s="77" t="s">
        <v>4993</v>
      </c>
      <c r="D1132" s="78">
        <v>44701</v>
      </c>
      <c r="E1132" s="255" t="s">
        <v>4994</v>
      </c>
      <c r="F1132" s="77" t="s">
        <v>2135</v>
      </c>
      <c r="G1132" s="77" t="s">
        <v>2147</v>
      </c>
      <c r="H1132" s="77" t="s">
        <v>2148</v>
      </c>
      <c r="I1132" s="77" t="s">
        <v>531</v>
      </c>
      <c r="J1132" s="77" t="s">
        <v>110</v>
      </c>
      <c r="K1132" s="77">
        <v>91761</v>
      </c>
      <c r="L1132" s="255" t="s">
        <v>525</v>
      </c>
      <c r="M1132" s="77" t="s">
        <v>4021</v>
      </c>
      <c r="N1132" s="77" t="s">
        <v>4022</v>
      </c>
      <c r="O1132" s="77" t="s">
        <v>205</v>
      </c>
      <c r="P1132" s="77">
        <v>85365</v>
      </c>
      <c r="Q1132" s="77" t="s">
        <v>1267</v>
      </c>
      <c r="R1132" s="77" t="s">
        <v>1004</v>
      </c>
      <c r="S1132" s="77"/>
      <c r="T1132" s="77" t="s">
        <v>1006</v>
      </c>
      <c r="U1132" s="77">
        <v>30390456</v>
      </c>
      <c r="V1132" s="77">
        <v>14.75</v>
      </c>
      <c r="W1132" s="77" t="s">
        <v>163</v>
      </c>
      <c r="X1132" s="77">
        <v>400</v>
      </c>
      <c r="Y1132" s="77">
        <v>832</v>
      </c>
      <c r="Z1132" s="77">
        <v>26</v>
      </c>
      <c r="AA1132" s="89">
        <f t="shared" si="148"/>
        <v>0.33279999999999998</v>
      </c>
      <c r="AB1132" s="142" t="s">
        <v>70</v>
      </c>
      <c r="AC1132" s="78">
        <v>44708</v>
      </c>
      <c r="AD1132" s="77"/>
      <c r="AE1132" s="77"/>
      <c r="AF1132" s="77" t="str">
        <f t="shared" si="149"/>
        <v>CADP220520_46</v>
      </c>
      <c r="AG1132" s="77">
        <f t="shared" si="150"/>
        <v>832</v>
      </c>
      <c r="AH1132" s="77">
        <f t="shared" si="151"/>
        <v>26</v>
      </c>
      <c r="AI1132" s="89">
        <f t="shared" si="152"/>
        <v>0.33279999999999998</v>
      </c>
      <c r="AJ1132" s="77" t="s">
        <v>2143</v>
      </c>
      <c r="AK1132" s="77" t="s">
        <v>4995</v>
      </c>
      <c r="AL1132" s="78">
        <v>44707</v>
      </c>
      <c r="AM1132" s="78">
        <v>44707</v>
      </c>
      <c r="AN1132" s="78">
        <v>44708</v>
      </c>
      <c r="AO1132" s="78">
        <v>44708</v>
      </c>
      <c r="AP1132" s="78">
        <v>44708</v>
      </c>
      <c r="AQ1132" s="77" t="s">
        <v>89</v>
      </c>
      <c r="AR1132" s="77"/>
      <c r="AS1132" s="77" t="s">
        <v>4995</v>
      </c>
      <c r="AT1132" s="78"/>
      <c r="AU1132" s="78"/>
      <c r="AV1132" s="78"/>
      <c r="AW1132" s="142" t="s">
        <v>1198</v>
      </c>
      <c r="AX1132" s="77" t="s">
        <v>116</v>
      </c>
      <c r="AY1132" s="576">
        <v>2030.42</v>
      </c>
      <c r="AZ1132" s="576"/>
      <c r="BA1132" s="576"/>
      <c r="BB1132" s="576"/>
      <c r="BC1132" s="576"/>
      <c r="BD1132" s="576"/>
      <c r="BE1132" s="77">
        <f t="shared" si="153"/>
        <v>22</v>
      </c>
      <c r="BF1132" s="77">
        <f t="shared" si="146"/>
        <v>5</v>
      </c>
      <c r="BG1132" s="77">
        <f t="shared" si="147"/>
        <v>2022</v>
      </c>
      <c r="BH1132" s="77"/>
    </row>
    <row r="1133" spans="1:60">
      <c r="A1133" s="77" t="s">
        <v>428</v>
      </c>
      <c r="B1133" s="77" t="s">
        <v>230</v>
      </c>
      <c r="C1133" s="77" t="s">
        <v>4996</v>
      </c>
      <c r="D1133" s="78">
        <v>44701</v>
      </c>
      <c r="E1133" s="255" t="s">
        <v>4994</v>
      </c>
      <c r="F1133" s="77" t="s">
        <v>2135</v>
      </c>
      <c r="G1133" s="77" t="s">
        <v>2147</v>
      </c>
      <c r="H1133" s="77" t="s">
        <v>2148</v>
      </c>
      <c r="I1133" s="77" t="s">
        <v>531</v>
      </c>
      <c r="J1133" s="77" t="s">
        <v>110</v>
      </c>
      <c r="K1133" s="77">
        <v>91761</v>
      </c>
      <c r="L1133" s="255" t="s">
        <v>525</v>
      </c>
      <c r="M1133" s="77" t="s">
        <v>4021</v>
      </c>
      <c r="N1133" s="77" t="s">
        <v>4022</v>
      </c>
      <c r="O1133" s="77" t="s">
        <v>205</v>
      </c>
      <c r="P1133" s="77">
        <v>85365</v>
      </c>
      <c r="Q1133" s="77" t="s">
        <v>1267</v>
      </c>
      <c r="R1133" s="77" t="s">
        <v>1004</v>
      </c>
      <c r="S1133" s="77"/>
      <c r="T1133" s="77" t="s">
        <v>1006</v>
      </c>
      <c r="U1133" s="77">
        <v>30390456</v>
      </c>
      <c r="V1133" s="77">
        <v>14.75</v>
      </c>
      <c r="W1133" s="77" t="s">
        <v>163</v>
      </c>
      <c r="X1133" s="77">
        <v>400</v>
      </c>
      <c r="Y1133" s="77">
        <v>832</v>
      </c>
      <c r="Z1133" s="77">
        <v>26</v>
      </c>
      <c r="AA1133" s="89">
        <f t="shared" si="148"/>
        <v>0.33279999999999998</v>
      </c>
      <c r="AB1133" s="142" t="s">
        <v>70</v>
      </c>
      <c r="AC1133" s="78">
        <v>44708</v>
      </c>
      <c r="AD1133" s="77"/>
      <c r="AE1133" s="77"/>
      <c r="AF1133" s="77" t="str">
        <f t="shared" si="149"/>
        <v>CADP220520_47</v>
      </c>
      <c r="AG1133" s="77">
        <f t="shared" si="150"/>
        <v>832</v>
      </c>
      <c r="AH1133" s="77">
        <f t="shared" si="151"/>
        <v>26</v>
      </c>
      <c r="AI1133" s="89">
        <f t="shared" si="152"/>
        <v>0.33279999999999998</v>
      </c>
      <c r="AJ1133" s="77" t="s">
        <v>2143</v>
      </c>
      <c r="AK1133" s="77" t="s">
        <v>4997</v>
      </c>
      <c r="AL1133" s="78">
        <v>44707</v>
      </c>
      <c r="AM1133" s="78">
        <v>44707</v>
      </c>
      <c r="AN1133" s="78">
        <v>44708</v>
      </c>
      <c r="AO1133" s="78">
        <v>44708</v>
      </c>
      <c r="AP1133" s="78">
        <v>44708</v>
      </c>
      <c r="AQ1133" s="77" t="s">
        <v>89</v>
      </c>
      <c r="AR1133" s="77"/>
      <c r="AS1133" s="77" t="s">
        <v>4997</v>
      </c>
      <c r="AT1133" s="78"/>
      <c r="AU1133" s="78"/>
      <c r="AV1133" s="78"/>
      <c r="AW1133" s="142" t="s">
        <v>1198</v>
      </c>
      <c r="AX1133" s="77" t="s">
        <v>116</v>
      </c>
      <c r="AY1133" s="576">
        <v>2030.42</v>
      </c>
      <c r="AZ1133" s="576"/>
      <c r="BA1133" s="576"/>
      <c r="BB1133" s="576"/>
      <c r="BC1133" s="576"/>
      <c r="BD1133" s="576"/>
      <c r="BE1133" s="77">
        <f t="shared" si="153"/>
        <v>22</v>
      </c>
      <c r="BF1133" s="77">
        <f t="shared" si="146"/>
        <v>5</v>
      </c>
      <c r="BG1133" s="77">
        <f t="shared" si="147"/>
        <v>2022</v>
      </c>
      <c r="BH1133" s="77"/>
    </row>
    <row r="1134" spans="1:60">
      <c r="A1134" s="77" t="s">
        <v>428</v>
      </c>
      <c r="B1134" s="77" t="s">
        <v>79</v>
      </c>
      <c r="C1134" s="77" t="s">
        <v>4998</v>
      </c>
      <c r="D1134" s="78">
        <v>44706</v>
      </c>
      <c r="E1134" s="77" t="s">
        <v>4999</v>
      </c>
      <c r="F1134" s="77" t="s">
        <v>2135</v>
      </c>
      <c r="G1134" s="77" t="s">
        <v>3267</v>
      </c>
      <c r="H1134" s="77" t="s">
        <v>3268</v>
      </c>
      <c r="I1134" s="77" t="s">
        <v>2686</v>
      </c>
      <c r="J1134" s="77" t="s">
        <v>110</v>
      </c>
      <c r="K1134" s="77">
        <v>92833</v>
      </c>
      <c r="L1134" s="77" t="s">
        <v>211</v>
      </c>
      <c r="M1134" s="77" t="s">
        <v>5000</v>
      </c>
      <c r="N1134" s="77" t="s">
        <v>152</v>
      </c>
      <c r="O1134" s="77" t="s">
        <v>110</v>
      </c>
      <c r="P1134" s="77">
        <v>91304</v>
      </c>
      <c r="Q1134" s="77" t="s">
        <v>1267</v>
      </c>
      <c r="R1134" s="77" t="s">
        <v>5001</v>
      </c>
      <c r="S1134" s="77" t="s">
        <v>4468</v>
      </c>
      <c r="T1134" s="77" t="s">
        <v>5002</v>
      </c>
      <c r="U1134" s="142">
        <v>30390156</v>
      </c>
      <c r="V1134" s="77">
        <v>14.75</v>
      </c>
      <c r="W1134" s="142" t="s">
        <v>163</v>
      </c>
      <c r="X1134" s="77">
        <v>400</v>
      </c>
      <c r="Y1134" s="77">
        <v>832</v>
      </c>
      <c r="Z1134" s="77">
        <v>26</v>
      </c>
      <c r="AA1134" s="89">
        <f t="shared" si="148"/>
        <v>0.33279999999999998</v>
      </c>
      <c r="AB1134" s="77" t="s">
        <v>70</v>
      </c>
      <c r="AC1134" s="78">
        <v>44712</v>
      </c>
      <c r="AD1134" s="77"/>
      <c r="AE1134" s="77"/>
      <c r="AF1134" s="77" t="str">
        <f t="shared" si="149"/>
        <v>CADP220525_01</v>
      </c>
      <c r="AG1134" s="77">
        <f t="shared" si="150"/>
        <v>832</v>
      </c>
      <c r="AH1134" s="77">
        <f t="shared" si="151"/>
        <v>26</v>
      </c>
      <c r="AI1134" s="89">
        <f t="shared" si="152"/>
        <v>0.33279999999999998</v>
      </c>
      <c r="AJ1134" s="77" t="s">
        <v>2143</v>
      </c>
      <c r="AK1134" s="77" t="s">
        <v>5003</v>
      </c>
      <c r="AL1134" s="78">
        <v>44714</v>
      </c>
      <c r="AM1134" s="78">
        <v>44714</v>
      </c>
      <c r="AN1134" s="78">
        <v>44714</v>
      </c>
      <c r="AO1134" s="78">
        <v>44714</v>
      </c>
      <c r="AP1134" s="78">
        <v>44714</v>
      </c>
      <c r="AQ1134" s="77" t="s">
        <v>89</v>
      </c>
      <c r="AR1134" s="77"/>
      <c r="AS1134" s="77" t="s">
        <v>5003</v>
      </c>
      <c r="AT1134" s="78"/>
      <c r="AU1134" s="78"/>
      <c r="AV1134" s="78"/>
      <c r="AW1134" s="142" t="s">
        <v>1198</v>
      </c>
      <c r="AX1134" s="77" t="s">
        <v>116</v>
      </c>
      <c r="AY1134" s="576">
        <v>668.51</v>
      </c>
      <c r="AZ1134" s="576"/>
      <c r="BA1134" s="576"/>
      <c r="BB1134" s="576"/>
      <c r="BC1134" s="576"/>
      <c r="BD1134" s="576"/>
      <c r="BE1134" s="77">
        <f t="shared" si="153"/>
        <v>23</v>
      </c>
      <c r="BF1134" s="77">
        <f t="shared" si="146"/>
        <v>6</v>
      </c>
      <c r="BG1134" s="77">
        <f t="shared" si="147"/>
        <v>2022</v>
      </c>
      <c r="BH1134" s="77"/>
    </row>
    <row r="1135" spans="1:60">
      <c r="A1135" s="77" t="s">
        <v>428</v>
      </c>
      <c r="B1135" s="77" t="s">
        <v>1264</v>
      </c>
      <c r="C1135" s="77" t="s">
        <v>5004</v>
      </c>
      <c r="D1135" s="78">
        <v>44685</v>
      </c>
      <c r="E1135" s="77" t="s">
        <v>5005</v>
      </c>
      <c r="F1135" s="77" t="s">
        <v>2135</v>
      </c>
      <c r="G1135" s="77" t="s">
        <v>2136</v>
      </c>
      <c r="H1135" s="77" t="s">
        <v>2137</v>
      </c>
      <c r="I1135" s="77" t="s">
        <v>2138</v>
      </c>
      <c r="J1135" s="77" t="s">
        <v>110</v>
      </c>
      <c r="K1135" s="77">
        <v>90248</v>
      </c>
      <c r="L1135" s="77" t="s">
        <v>354</v>
      </c>
      <c r="M1135" s="77" t="s">
        <v>5006</v>
      </c>
      <c r="N1135" s="77" t="s">
        <v>4287</v>
      </c>
      <c r="O1135" s="77" t="s">
        <v>98</v>
      </c>
      <c r="P1135" s="77">
        <v>33064</v>
      </c>
      <c r="Q1135" s="77" t="s">
        <v>1267</v>
      </c>
      <c r="R1135" s="77" t="s">
        <v>5007</v>
      </c>
      <c r="S1135" s="77"/>
      <c r="T1135" s="77" t="s">
        <v>5008</v>
      </c>
      <c r="U1135" s="77">
        <v>30390456</v>
      </c>
      <c r="V1135" s="77">
        <v>14.75</v>
      </c>
      <c r="W1135" s="77" t="s">
        <v>2552</v>
      </c>
      <c r="X1135" s="77">
        <v>400</v>
      </c>
      <c r="Y1135" s="77">
        <v>768</v>
      </c>
      <c r="Z1135" s="77">
        <v>24</v>
      </c>
      <c r="AA1135" s="89">
        <f t="shared" si="148"/>
        <v>0.30719999999999997</v>
      </c>
      <c r="AB1135" s="77" t="s">
        <v>88</v>
      </c>
      <c r="AC1135" s="78">
        <v>44712</v>
      </c>
      <c r="AD1135" s="77"/>
      <c r="AE1135" s="77" t="s">
        <v>2142</v>
      </c>
      <c r="AF1135" s="77" t="str">
        <f t="shared" si="149"/>
        <v>CA6161050409T</v>
      </c>
      <c r="AG1135" s="77">
        <f t="shared" si="150"/>
        <v>768</v>
      </c>
      <c r="AH1135" s="77">
        <f t="shared" si="151"/>
        <v>24</v>
      </c>
      <c r="AI1135" s="89">
        <f t="shared" si="152"/>
        <v>0.30719999999999997</v>
      </c>
      <c r="AJ1135" s="77" t="s">
        <v>2143</v>
      </c>
      <c r="AK1135" s="77" t="s">
        <v>5004</v>
      </c>
      <c r="AL1135" s="573">
        <v>44707</v>
      </c>
      <c r="AM1135" s="78">
        <v>44707</v>
      </c>
      <c r="AN1135" s="573">
        <v>44712</v>
      </c>
      <c r="AO1135" s="78">
        <v>44712</v>
      </c>
      <c r="AP1135" s="78">
        <v>44712</v>
      </c>
      <c r="AQ1135" s="77" t="s">
        <v>89</v>
      </c>
      <c r="AR1135" s="77"/>
      <c r="AS1135" s="77" t="s">
        <v>5004</v>
      </c>
      <c r="AT1135" s="78"/>
      <c r="AU1135" s="78"/>
      <c r="AV1135" s="78"/>
      <c r="AW1135" s="77" t="s">
        <v>1198</v>
      </c>
      <c r="AX1135" s="77" t="s">
        <v>116</v>
      </c>
      <c r="AY1135" s="576">
        <v>7881</v>
      </c>
      <c r="AZ1135" s="576"/>
      <c r="BA1135" s="576"/>
      <c r="BB1135" s="576"/>
      <c r="BC1135" s="576"/>
      <c r="BD1135" s="576"/>
      <c r="BE1135" s="77">
        <f t="shared" si="153"/>
        <v>23</v>
      </c>
      <c r="BF1135" s="77">
        <f t="shared" si="146"/>
        <v>5</v>
      </c>
      <c r="BG1135" s="77">
        <f t="shared" si="147"/>
        <v>2022</v>
      </c>
      <c r="BH1135" s="89"/>
    </row>
    <row r="1136" spans="1:60">
      <c r="A1136" s="77" t="s">
        <v>55</v>
      </c>
      <c r="B1136" s="77" t="s">
        <v>1264</v>
      </c>
      <c r="C1136" s="77" t="s">
        <v>5009</v>
      </c>
      <c r="D1136" s="78">
        <v>44687</v>
      </c>
      <c r="E1136" s="77" t="s">
        <v>4631</v>
      </c>
      <c r="F1136" s="77" t="s">
        <v>2135</v>
      </c>
      <c r="G1136" s="77" t="s">
        <v>3267</v>
      </c>
      <c r="H1136" s="77" t="s">
        <v>3268</v>
      </c>
      <c r="I1136" s="77" t="s">
        <v>2686</v>
      </c>
      <c r="J1136" s="77" t="s">
        <v>110</v>
      </c>
      <c r="K1136" s="77">
        <v>92833</v>
      </c>
      <c r="L1136" s="77" t="s">
        <v>503</v>
      </c>
      <c r="M1136" s="77" t="s">
        <v>686</v>
      </c>
      <c r="N1136" s="77" t="s">
        <v>687</v>
      </c>
      <c r="O1136" s="77" t="s">
        <v>85</v>
      </c>
      <c r="P1136" s="309" t="s">
        <v>688</v>
      </c>
      <c r="Q1136" s="77" t="s">
        <v>1267</v>
      </c>
      <c r="R1136" s="77" t="s">
        <v>506</v>
      </c>
      <c r="S1136" s="77" t="s">
        <v>4632</v>
      </c>
      <c r="T1136" s="77" t="s">
        <v>4633</v>
      </c>
      <c r="U1136" s="77">
        <v>12005832</v>
      </c>
      <c r="V1136" s="77">
        <v>0</v>
      </c>
      <c r="W1136" s="77" t="s">
        <v>4634</v>
      </c>
      <c r="X1136" s="77">
        <v>480</v>
      </c>
      <c r="Y1136" s="77">
        <v>600</v>
      </c>
      <c r="Z1136" s="77">
        <v>20</v>
      </c>
      <c r="AA1136" s="89">
        <f t="shared" si="148"/>
        <v>0.28799999999999998</v>
      </c>
      <c r="AB1136" s="77" t="s">
        <v>70</v>
      </c>
      <c r="AC1136" s="78">
        <v>44712</v>
      </c>
      <c r="AD1136" s="77"/>
      <c r="AE1136" s="77" t="s">
        <v>4447</v>
      </c>
      <c r="AF1136" s="77" t="str">
        <f t="shared" si="149"/>
        <v>CADP220506_19</v>
      </c>
      <c r="AG1136" s="77">
        <f t="shared" si="150"/>
        <v>600</v>
      </c>
      <c r="AH1136" s="77">
        <f t="shared" si="151"/>
        <v>20</v>
      </c>
      <c r="AI1136" s="89">
        <f t="shared" si="152"/>
        <v>0.28799999999999998</v>
      </c>
      <c r="AJ1136" s="77" t="s">
        <v>2143</v>
      </c>
      <c r="AK1136" s="77" t="s">
        <v>5010</v>
      </c>
      <c r="AL1136" s="78">
        <v>44706</v>
      </c>
      <c r="AM1136" s="78">
        <v>44707</v>
      </c>
      <c r="AN1136" s="78">
        <v>44712</v>
      </c>
      <c r="AO1136" s="78">
        <v>44712</v>
      </c>
      <c r="AP1136" s="78">
        <v>44712</v>
      </c>
      <c r="AQ1136" s="77" t="s">
        <v>89</v>
      </c>
      <c r="AR1136" s="77"/>
      <c r="AS1136" s="77" t="s">
        <v>5010</v>
      </c>
      <c r="AT1136" s="78"/>
      <c r="AU1136" s="78"/>
      <c r="AV1136" s="78"/>
      <c r="AW1136" s="142" t="s">
        <v>1198</v>
      </c>
      <c r="AX1136" s="77" t="s">
        <v>116</v>
      </c>
      <c r="AY1136" s="576">
        <v>7936.5</v>
      </c>
      <c r="AZ1136" s="576"/>
      <c r="BA1136" s="576"/>
      <c r="BB1136" s="576"/>
      <c r="BC1136" s="576"/>
      <c r="BD1136" s="576"/>
      <c r="BE1136" s="77">
        <f t="shared" si="153"/>
        <v>23</v>
      </c>
      <c r="BF1136" s="77">
        <f t="shared" si="146"/>
        <v>5</v>
      </c>
      <c r="BG1136" s="77">
        <f t="shared" si="147"/>
        <v>2022</v>
      </c>
      <c r="BH1136" s="77"/>
    </row>
    <row r="1137" spans="1:60">
      <c r="A1137" s="77" t="s">
        <v>55</v>
      </c>
      <c r="B1137" s="77" t="s">
        <v>1264</v>
      </c>
      <c r="C1137" s="77" t="s">
        <v>5011</v>
      </c>
      <c r="D1137" s="78">
        <v>44687</v>
      </c>
      <c r="E1137" s="77" t="s">
        <v>4631</v>
      </c>
      <c r="F1137" s="77" t="s">
        <v>2135</v>
      </c>
      <c r="G1137" s="77" t="s">
        <v>2147</v>
      </c>
      <c r="H1137" s="77" t="s">
        <v>2148</v>
      </c>
      <c r="I1137" s="77" t="s">
        <v>531</v>
      </c>
      <c r="J1137" s="77" t="s">
        <v>110</v>
      </c>
      <c r="K1137" s="77">
        <v>91761</v>
      </c>
      <c r="L1137" s="77" t="s">
        <v>503</v>
      </c>
      <c r="M1137" s="77" t="s">
        <v>686</v>
      </c>
      <c r="N1137" s="77" t="s">
        <v>687</v>
      </c>
      <c r="O1137" s="77" t="s">
        <v>85</v>
      </c>
      <c r="P1137" s="309" t="s">
        <v>688</v>
      </c>
      <c r="Q1137" s="77" t="s">
        <v>1267</v>
      </c>
      <c r="R1137" s="77" t="s">
        <v>506</v>
      </c>
      <c r="S1137" s="77" t="s">
        <v>4632</v>
      </c>
      <c r="T1137" s="77" t="s">
        <v>4633</v>
      </c>
      <c r="U1137" s="77">
        <v>12005832</v>
      </c>
      <c r="V1137" s="77">
        <v>0</v>
      </c>
      <c r="W1137" s="77" t="s">
        <v>4634</v>
      </c>
      <c r="X1137" s="77">
        <v>480</v>
      </c>
      <c r="Y1137" s="77">
        <v>600</v>
      </c>
      <c r="Z1137" s="77">
        <v>20</v>
      </c>
      <c r="AA1137" s="89">
        <f t="shared" si="148"/>
        <v>0.28799999999999998</v>
      </c>
      <c r="AB1137" s="77" t="s">
        <v>70</v>
      </c>
      <c r="AC1137" s="78">
        <v>44712</v>
      </c>
      <c r="AD1137" s="77"/>
      <c r="AE1137" s="77" t="s">
        <v>4447</v>
      </c>
      <c r="AF1137" s="77" t="str">
        <f t="shared" si="149"/>
        <v>CADP220506_20</v>
      </c>
      <c r="AG1137" s="77">
        <f t="shared" si="150"/>
        <v>600</v>
      </c>
      <c r="AH1137" s="77">
        <f t="shared" si="151"/>
        <v>20</v>
      </c>
      <c r="AI1137" s="89">
        <f t="shared" si="152"/>
        <v>0.28799999999999998</v>
      </c>
      <c r="AJ1137" s="77" t="s">
        <v>2143</v>
      </c>
      <c r="AK1137" s="77" t="s">
        <v>5012</v>
      </c>
      <c r="AL1137" s="78">
        <v>44706</v>
      </c>
      <c r="AM1137" s="78">
        <v>44707</v>
      </c>
      <c r="AN1137" s="78">
        <v>44712</v>
      </c>
      <c r="AO1137" s="78">
        <v>44712</v>
      </c>
      <c r="AP1137" s="78">
        <v>44712</v>
      </c>
      <c r="AQ1137" s="77" t="s">
        <v>89</v>
      </c>
      <c r="AR1137" s="77"/>
      <c r="AS1137" s="77" t="s">
        <v>5012</v>
      </c>
      <c r="AT1137" s="78"/>
      <c r="AU1137" s="78"/>
      <c r="AV1137" s="78"/>
      <c r="AW1137" s="142" t="s">
        <v>1198</v>
      </c>
      <c r="AX1137" s="77" t="s">
        <v>116</v>
      </c>
      <c r="AY1137" s="576">
        <v>7936.5</v>
      </c>
      <c r="AZ1137" s="576"/>
      <c r="BA1137" s="576"/>
      <c r="BB1137" s="576"/>
      <c r="BC1137" s="576"/>
      <c r="BD1137" s="576"/>
      <c r="BE1137" s="77">
        <f t="shared" si="153"/>
        <v>23</v>
      </c>
      <c r="BF1137" s="77">
        <f t="shared" si="146"/>
        <v>5</v>
      </c>
      <c r="BG1137" s="77">
        <f t="shared" si="147"/>
        <v>2022</v>
      </c>
      <c r="BH1137" s="77"/>
    </row>
    <row r="1138" spans="1:60">
      <c r="A1138" s="77" t="s">
        <v>55</v>
      </c>
      <c r="B1138" s="77" t="s">
        <v>1264</v>
      </c>
      <c r="C1138" s="77" t="s">
        <v>5013</v>
      </c>
      <c r="D1138" s="78">
        <v>44687</v>
      </c>
      <c r="E1138" s="77" t="s">
        <v>4631</v>
      </c>
      <c r="F1138" s="77" t="s">
        <v>2135</v>
      </c>
      <c r="G1138" s="77" t="s">
        <v>2147</v>
      </c>
      <c r="H1138" s="77" t="s">
        <v>2148</v>
      </c>
      <c r="I1138" s="77" t="s">
        <v>531</v>
      </c>
      <c r="J1138" s="77" t="s">
        <v>110</v>
      </c>
      <c r="K1138" s="77">
        <v>91761</v>
      </c>
      <c r="L1138" s="77" t="s">
        <v>503</v>
      </c>
      <c r="M1138" s="77" t="s">
        <v>686</v>
      </c>
      <c r="N1138" s="77" t="s">
        <v>687</v>
      </c>
      <c r="O1138" s="77" t="s">
        <v>85</v>
      </c>
      <c r="P1138" s="309" t="s">
        <v>688</v>
      </c>
      <c r="Q1138" s="77" t="s">
        <v>1267</v>
      </c>
      <c r="R1138" s="77" t="s">
        <v>506</v>
      </c>
      <c r="S1138" s="77" t="s">
        <v>4632</v>
      </c>
      <c r="T1138" s="77" t="s">
        <v>4633</v>
      </c>
      <c r="U1138" s="77">
        <v>12005832</v>
      </c>
      <c r="V1138" s="77">
        <v>0</v>
      </c>
      <c r="W1138" s="77" t="s">
        <v>4634</v>
      </c>
      <c r="X1138" s="77">
        <v>480</v>
      </c>
      <c r="Y1138" s="77">
        <v>600</v>
      </c>
      <c r="Z1138" s="77">
        <v>20</v>
      </c>
      <c r="AA1138" s="89">
        <f t="shared" si="148"/>
        <v>0.28799999999999998</v>
      </c>
      <c r="AB1138" s="77" t="s">
        <v>70</v>
      </c>
      <c r="AC1138" s="78">
        <v>44712</v>
      </c>
      <c r="AD1138" s="77"/>
      <c r="AE1138" s="77" t="s">
        <v>4447</v>
      </c>
      <c r="AF1138" s="77" t="str">
        <f t="shared" si="149"/>
        <v>CADP220506_21</v>
      </c>
      <c r="AG1138" s="77">
        <f t="shared" si="150"/>
        <v>600</v>
      </c>
      <c r="AH1138" s="77">
        <f t="shared" si="151"/>
        <v>20</v>
      </c>
      <c r="AI1138" s="89">
        <f t="shared" si="152"/>
        <v>0.28799999999999998</v>
      </c>
      <c r="AJ1138" s="77" t="s">
        <v>2143</v>
      </c>
      <c r="AK1138" s="77" t="s">
        <v>5014</v>
      </c>
      <c r="AL1138" s="78">
        <v>44706</v>
      </c>
      <c r="AM1138" s="78">
        <v>44707</v>
      </c>
      <c r="AN1138" s="78">
        <v>44712</v>
      </c>
      <c r="AO1138" s="78">
        <v>44712</v>
      </c>
      <c r="AP1138" s="78">
        <v>44712</v>
      </c>
      <c r="AQ1138" s="77" t="s">
        <v>89</v>
      </c>
      <c r="AR1138" s="77"/>
      <c r="AS1138" s="77" t="s">
        <v>5014</v>
      </c>
      <c r="AT1138" s="78"/>
      <c r="AU1138" s="78"/>
      <c r="AV1138" s="78"/>
      <c r="AW1138" s="142" t="s">
        <v>1198</v>
      </c>
      <c r="AX1138" s="77" t="s">
        <v>116</v>
      </c>
      <c r="AY1138" s="576">
        <v>7936.5</v>
      </c>
      <c r="AZ1138" s="576"/>
      <c r="BA1138" s="576"/>
      <c r="BB1138" s="576"/>
      <c r="BC1138" s="576"/>
      <c r="BD1138" s="576"/>
      <c r="BE1138" s="77">
        <f t="shared" si="153"/>
        <v>23</v>
      </c>
      <c r="BF1138" s="77">
        <f t="shared" si="146"/>
        <v>5</v>
      </c>
      <c r="BG1138" s="77">
        <f t="shared" si="147"/>
        <v>2022</v>
      </c>
      <c r="BH1138" s="77"/>
    </row>
    <row r="1139" spans="1:60">
      <c r="A1139" s="77" t="s">
        <v>428</v>
      </c>
      <c r="B1139" s="77" t="s">
        <v>79</v>
      </c>
      <c r="C1139" s="77" t="s">
        <v>5015</v>
      </c>
      <c r="D1139" s="78">
        <v>44700</v>
      </c>
      <c r="E1139" s="77" t="s">
        <v>5016</v>
      </c>
      <c r="F1139" s="77" t="s">
        <v>2135</v>
      </c>
      <c r="G1139" s="77" t="s">
        <v>2147</v>
      </c>
      <c r="H1139" s="77" t="s">
        <v>2148</v>
      </c>
      <c r="I1139" s="77" t="s">
        <v>531</v>
      </c>
      <c r="J1139" s="77" t="s">
        <v>110</v>
      </c>
      <c r="K1139" s="77">
        <v>91761</v>
      </c>
      <c r="L1139" s="77" t="s">
        <v>5017</v>
      </c>
      <c r="M1139" s="77" t="s">
        <v>4784</v>
      </c>
      <c r="N1139" s="77" t="s">
        <v>4785</v>
      </c>
      <c r="O1139" s="77" t="s">
        <v>67</v>
      </c>
      <c r="P1139" s="309" t="s">
        <v>4786</v>
      </c>
      <c r="Q1139" s="77" t="s">
        <v>1267</v>
      </c>
      <c r="R1139" s="77" t="s">
        <v>260</v>
      </c>
      <c r="S1139" s="77" t="s">
        <v>5018</v>
      </c>
      <c r="T1139" s="77" t="s">
        <v>5019</v>
      </c>
      <c r="U1139" s="77">
        <v>30390455</v>
      </c>
      <c r="V1139" s="77">
        <v>14.75</v>
      </c>
      <c r="W1139" s="77" t="s">
        <v>163</v>
      </c>
      <c r="X1139" s="77">
        <v>395</v>
      </c>
      <c r="Y1139" s="77">
        <v>768</v>
      </c>
      <c r="Z1139" s="77">
        <v>24</v>
      </c>
      <c r="AA1139" s="89">
        <f t="shared" si="148"/>
        <v>0.30336000000000002</v>
      </c>
      <c r="AB1139" s="77" t="s">
        <v>88</v>
      </c>
      <c r="AC1139" s="78">
        <v>44712</v>
      </c>
      <c r="AD1139" s="77"/>
      <c r="AE1139" s="77" t="s">
        <v>818</v>
      </c>
      <c r="AF1139" s="77" t="str">
        <f t="shared" si="149"/>
        <v>CADP220519_37</v>
      </c>
      <c r="AG1139" s="77">
        <f t="shared" si="150"/>
        <v>768</v>
      </c>
      <c r="AH1139" s="77">
        <f t="shared" si="151"/>
        <v>24</v>
      </c>
      <c r="AI1139" s="89">
        <f t="shared" si="152"/>
        <v>0.30336000000000002</v>
      </c>
      <c r="AJ1139" s="77" t="s">
        <v>2143</v>
      </c>
      <c r="AK1139" s="77" t="s">
        <v>5020</v>
      </c>
      <c r="AL1139" s="78">
        <v>44707</v>
      </c>
      <c r="AM1139" s="78">
        <v>44707</v>
      </c>
      <c r="AN1139" s="78">
        <v>44718</v>
      </c>
      <c r="AO1139" s="78">
        <v>44718</v>
      </c>
      <c r="AP1139" s="78">
        <v>44718</v>
      </c>
      <c r="AQ1139" s="77" t="s">
        <v>89</v>
      </c>
      <c r="AR1139" s="77"/>
      <c r="AS1139" s="77" t="s">
        <v>5020</v>
      </c>
      <c r="AT1139" s="78"/>
      <c r="AU1139" s="78"/>
      <c r="AV1139" s="78"/>
      <c r="AW1139" s="142" t="s">
        <v>1198</v>
      </c>
      <c r="AX1139" s="77" t="s">
        <v>116</v>
      </c>
      <c r="AY1139" s="576">
        <v>8713.5</v>
      </c>
      <c r="AZ1139" s="576"/>
      <c r="BA1139" s="576"/>
      <c r="BB1139" s="576"/>
      <c r="BC1139" s="576"/>
      <c r="BD1139" s="576"/>
      <c r="BE1139" s="77">
        <f t="shared" si="153"/>
        <v>24</v>
      </c>
      <c r="BF1139" s="77">
        <f t="shared" si="146"/>
        <v>5</v>
      </c>
      <c r="BG1139" s="77">
        <f t="shared" si="147"/>
        <v>2022</v>
      </c>
      <c r="BH1139" s="77"/>
    </row>
    <row r="1140" spans="1:60">
      <c r="A1140" s="77" t="s">
        <v>428</v>
      </c>
      <c r="B1140" s="77" t="s">
        <v>79</v>
      </c>
      <c r="C1140" s="77" t="s">
        <v>5021</v>
      </c>
      <c r="D1140" s="78">
        <v>44700</v>
      </c>
      <c r="E1140" s="77" t="s">
        <v>5016</v>
      </c>
      <c r="F1140" s="77" t="s">
        <v>2135</v>
      </c>
      <c r="G1140" s="77" t="s">
        <v>2147</v>
      </c>
      <c r="H1140" s="77" t="s">
        <v>2148</v>
      </c>
      <c r="I1140" s="77" t="s">
        <v>531</v>
      </c>
      <c r="J1140" s="77" t="s">
        <v>110</v>
      </c>
      <c r="K1140" s="77">
        <v>91761</v>
      </c>
      <c r="L1140" s="77" t="s">
        <v>5017</v>
      </c>
      <c r="M1140" s="77" t="s">
        <v>4784</v>
      </c>
      <c r="N1140" s="77" t="s">
        <v>4785</v>
      </c>
      <c r="O1140" s="77" t="s">
        <v>67</v>
      </c>
      <c r="P1140" s="309" t="s">
        <v>4786</v>
      </c>
      <c r="Q1140" s="77" t="s">
        <v>1267</v>
      </c>
      <c r="R1140" s="77" t="s">
        <v>260</v>
      </c>
      <c r="S1140" s="77" t="s">
        <v>5018</v>
      </c>
      <c r="T1140" s="77" t="s">
        <v>5019</v>
      </c>
      <c r="U1140" s="77">
        <v>30390455</v>
      </c>
      <c r="V1140" s="77">
        <v>14.75</v>
      </c>
      <c r="W1140" s="77" t="s">
        <v>163</v>
      </c>
      <c r="X1140" s="77">
        <v>395</v>
      </c>
      <c r="Y1140" s="77">
        <v>768</v>
      </c>
      <c r="Z1140" s="77">
        <v>24</v>
      </c>
      <c r="AA1140" s="89">
        <f t="shared" si="148"/>
        <v>0.30336000000000002</v>
      </c>
      <c r="AB1140" s="77" t="s">
        <v>88</v>
      </c>
      <c r="AC1140" s="78">
        <v>44712</v>
      </c>
      <c r="AD1140" s="77"/>
      <c r="AE1140" s="77" t="s">
        <v>818</v>
      </c>
      <c r="AF1140" s="77" t="str">
        <f t="shared" si="149"/>
        <v>CADP220519_38</v>
      </c>
      <c r="AG1140" s="77">
        <f t="shared" si="150"/>
        <v>768</v>
      </c>
      <c r="AH1140" s="77">
        <f t="shared" si="151"/>
        <v>24</v>
      </c>
      <c r="AI1140" s="89">
        <f t="shared" si="152"/>
        <v>0.30336000000000002</v>
      </c>
      <c r="AJ1140" s="77" t="s">
        <v>2143</v>
      </c>
      <c r="AK1140" s="77" t="s">
        <v>5022</v>
      </c>
      <c r="AL1140" s="78">
        <v>44707</v>
      </c>
      <c r="AM1140" s="78">
        <v>44707</v>
      </c>
      <c r="AN1140" s="78">
        <v>44712</v>
      </c>
      <c r="AO1140" s="78">
        <v>44712</v>
      </c>
      <c r="AP1140" s="78">
        <v>44712</v>
      </c>
      <c r="AQ1140" s="77" t="s">
        <v>89</v>
      </c>
      <c r="AR1140" s="77"/>
      <c r="AS1140" s="77" t="s">
        <v>5022</v>
      </c>
      <c r="AT1140" s="78"/>
      <c r="AU1140" s="78"/>
      <c r="AV1140" s="78"/>
      <c r="AW1140" s="142" t="s">
        <v>1198</v>
      </c>
      <c r="AX1140" s="77" t="s">
        <v>116</v>
      </c>
      <c r="AY1140" s="576">
        <v>8713.5</v>
      </c>
      <c r="AZ1140" s="576"/>
      <c r="BA1140" s="576"/>
      <c r="BB1140" s="576"/>
      <c r="BC1140" s="576"/>
      <c r="BD1140" s="576"/>
      <c r="BE1140" s="77">
        <f t="shared" si="153"/>
        <v>23</v>
      </c>
      <c r="BF1140" s="77">
        <f t="shared" si="146"/>
        <v>5</v>
      </c>
      <c r="BG1140" s="77">
        <f t="shared" si="147"/>
        <v>2022</v>
      </c>
      <c r="BH1140" s="77"/>
    </row>
    <row r="1141" spans="1:60">
      <c r="A1141" s="77" t="s">
        <v>428</v>
      </c>
      <c r="B1141" s="77" t="s">
        <v>79</v>
      </c>
      <c r="C1141" s="77" t="s">
        <v>5023</v>
      </c>
      <c r="D1141" s="78">
        <v>44700</v>
      </c>
      <c r="E1141" s="77" t="s">
        <v>5016</v>
      </c>
      <c r="F1141" s="77" t="s">
        <v>2135</v>
      </c>
      <c r="G1141" s="77" t="s">
        <v>2147</v>
      </c>
      <c r="H1141" s="77" t="s">
        <v>2148</v>
      </c>
      <c r="I1141" s="77" t="s">
        <v>531</v>
      </c>
      <c r="J1141" s="77" t="s">
        <v>110</v>
      </c>
      <c r="K1141" s="77">
        <v>91761</v>
      </c>
      <c r="L1141" s="77" t="s">
        <v>5017</v>
      </c>
      <c r="M1141" s="77" t="s">
        <v>4784</v>
      </c>
      <c r="N1141" s="77" t="s">
        <v>4785</v>
      </c>
      <c r="O1141" s="77" t="s">
        <v>67</v>
      </c>
      <c r="P1141" s="309" t="s">
        <v>4786</v>
      </c>
      <c r="Q1141" s="77" t="s">
        <v>1267</v>
      </c>
      <c r="R1141" s="77" t="s">
        <v>260</v>
      </c>
      <c r="S1141" s="77" t="s">
        <v>5018</v>
      </c>
      <c r="T1141" s="77" t="s">
        <v>5019</v>
      </c>
      <c r="U1141" s="77">
        <v>30390455</v>
      </c>
      <c r="V1141" s="77">
        <v>14.75</v>
      </c>
      <c r="W1141" s="77" t="s">
        <v>163</v>
      </c>
      <c r="X1141" s="77">
        <v>395</v>
      </c>
      <c r="Y1141" s="77">
        <v>768</v>
      </c>
      <c r="Z1141" s="77">
        <v>24</v>
      </c>
      <c r="AA1141" s="89">
        <f t="shared" si="148"/>
        <v>0.30336000000000002</v>
      </c>
      <c r="AB1141" s="77" t="s">
        <v>88</v>
      </c>
      <c r="AC1141" s="78">
        <v>44712</v>
      </c>
      <c r="AD1141" s="77"/>
      <c r="AE1141" s="77" t="s">
        <v>818</v>
      </c>
      <c r="AF1141" s="77" t="str">
        <f t="shared" si="149"/>
        <v>CADP220519_39</v>
      </c>
      <c r="AG1141" s="77">
        <f t="shared" si="150"/>
        <v>768</v>
      </c>
      <c r="AH1141" s="77">
        <f t="shared" si="151"/>
        <v>24</v>
      </c>
      <c r="AI1141" s="89">
        <f t="shared" si="152"/>
        <v>0.30336000000000002</v>
      </c>
      <c r="AJ1141" s="77" t="s">
        <v>2143</v>
      </c>
      <c r="AK1141" s="77" t="s">
        <v>5024</v>
      </c>
      <c r="AL1141" s="78">
        <v>44707</v>
      </c>
      <c r="AM1141" s="78">
        <v>44707</v>
      </c>
      <c r="AN1141" s="78">
        <v>44712</v>
      </c>
      <c r="AO1141" s="78">
        <v>44712</v>
      </c>
      <c r="AP1141" s="78">
        <v>44712</v>
      </c>
      <c r="AQ1141" s="77" t="s">
        <v>89</v>
      </c>
      <c r="AR1141" s="77"/>
      <c r="AS1141" s="77" t="s">
        <v>5024</v>
      </c>
      <c r="AT1141" s="78"/>
      <c r="AU1141" s="78"/>
      <c r="AV1141" s="78"/>
      <c r="AW1141" s="142" t="s">
        <v>1198</v>
      </c>
      <c r="AX1141" s="77" t="s">
        <v>116</v>
      </c>
      <c r="AY1141" s="576">
        <v>8713.5</v>
      </c>
      <c r="AZ1141" s="576"/>
      <c r="BA1141" s="576"/>
      <c r="BB1141" s="576"/>
      <c r="BC1141" s="576"/>
      <c r="BD1141" s="576"/>
      <c r="BE1141" s="77">
        <f t="shared" si="153"/>
        <v>23</v>
      </c>
      <c r="BF1141" s="77">
        <f t="shared" si="146"/>
        <v>5</v>
      </c>
      <c r="BG1141" s="77">
        <f t="shared" si="147"/>
        <v>2022</v>
      </c>
      <c r="BH1141" s="77"/>
    </row>
    <row r="1142" spans="1:60">
      <c r="A1142" s="77" t="s">
        <v>428</v>
      </c>
      <c r="B1142" s="77" t="s">
        <v>1264</v>
      </c>
      <c r="C1142" s="77" t="s">
        <v>5025</v>
      </c>
      <c r="D1142" s="78">
        <v>44701</v>
      </c>
      <c r="E1142" s="77">
        <v>114438</v>
      </c>
      <c r="F1142" s="77" t="s">
        <v>2135</v>
      </c>
      <c r="G1142" s="77" t="s">
        <v>2147</v>
      </c>
      <c r="H1142" s="77" t="s">
        <v>2148</v>
      </c>
      <c r="I1142" s="77" t="s">
        <v>531</v>
      </c>
      <c r="J1142" s="77" t="s">
        <v>110</v>
      </c>
      <c r="K1142" s="77">
        <v>91761</v>
      </c>
      <c r="L1142" s="77" t="s">
        <v>2159</v>
      </c>
      <c r="M1142" s="77" t="s">
        <v>3827</v>
      </c>
      <c r="N1142" s="77" t="s">
        <v>3828</v>
      </c>
      <c r="O1142" s="77" t="s">
        <v>110</v>
      </c>
      <c r="P1142" s="77">
        <v>91730</v>
      </c>
      <c r="Q1142" s="77" t="s">
        <v>1267</v>
      </c>
      <c r="R1142" s="77"/>
      <c r="S1142" s="77"/>
      <c r="T1142" s="77" t="s">
        <v>2954</v>
      </c>
      <c r="U1142" s="77">
        <v>30390456</v>
      </c>
      <c r="V1142" s="77">
        <v>14.75</v>
      </c>
      <c r="W1142" s="77" t="s">
        <v>163</v>
      </c>
      <c r="X1142" s="77">
        <v>400</v>
      </c>
      <c r="Y1142" s="77">
        <v>832</v>
      </c>
      <c r="Z1142" s="77">
        <v>26</v>
      </c>
      <c r="AA1142" s="89">
        <f t="shared" si="148"/>
        <v>0.33279999999999998</v>
      </c>
      <c r="AB1142" s="77" t="s">
        <v>70</v>
      </c>
      <c r="AC1142" s="78">
        <v>44712</v>
      </c>
      <c r="AD1142" s="77"/>
      <c r="AE1142" s="77"/>
      <c r="AF1142" s="77" t="str">
        <f t="shared" si="149"/>
        <v>CADP220520_05</v>
      </c>
      <c r="AG1142" s="77">
        <f t="shared" si="150"/>
        <v>832</v>
      </c>
      <c r="AH1142" s="77">
        <f t="shared" si="151"/>
        <v>26</v>
      </c>
      <c r="AI1142" s="89">
        <f t="shared" si="152"/>
        <v>0.33279999999999998</v>
      </c>
      <c r="AJ1142" s="77" t="s">
        <v>2143</v>
      </c>
      <c r="AK1142" s="77" t="s">
        <v>5026</v>
      </c>
      <c r="AL1142" s="78">
        <v>44712</v>
      </c>
      <c r="AM1142" s="78">
        <v>44712</v>
      </c>
      <c r="AN1142" s="78">
        <v>44712</v>
      </c>
      <c r="AO1142" s="78">
        <v>44712</v>
      </c>
      <c r="AP1142" s="78">
        <v>44712</v>
      </c>
      <c r="AQ1142" s="77" t="s">
        <v>89</v>
      </c>
      <c r="AR1142" s="77"/>
      <c r="AS1142" s="77" t="s">
        <v>5026</v>
      </c>
      <c r="AT1142" s="78"/>
      <c r="AU1142" s="78"/>
      <c r="AV1142" s="78"/>
      <c r="AW1142" s="142" t="s">
        <v>1198</v>
      </c>
      <c r="AX1142" s="77" t="s">
        <v>116</v>
      </c>
      <c r="AY1142" s="576">
        <v>644</v>
      </c>
      <c r="AZ1142" s="576"/>
      <c r="BA1142" s="576"/>
      <c r="BB1142" s="576"/>
      <c r="BC1142" s="576"/>
      <c r="BD1142" s="576"/>
      <c r="BE1142" s="77">
        <f t="shared" si="153"/>
        <v>23</v>
      </c>
      <c r="BF1142" s="77">
        <f t="shared" si="146"/>
        <v>5</v>
      </c>
      <c r="BG1142" s="77">
        <f t="shared" si="147"/>
        <v>2022</v>
      </c>
      <c r="BH1142" s="77"/>
    </row>
    <row r="1143" spans="1:60">
      <c r="A1143" s="77" t="s">
        <v>428</v>
      </c>
      <c r="B1143" s="77" t="s">
        <v>1264</v>
      </c>
      <c r="C1143" s="77" t="s">
        <v>5027</v>
      </c>
      <c r="D1143" s="78">
        <v>44701</v>
      </c>
      <c r="E1143" s="77">
        <v>114438</v>
      </c>
      <c r="F1143" s="77" t="s">
        <v>2135</v>
      </c>
      <c r="G1143" s="77" t="s">
        <v>2147</v>
      </c>
      <c r="H1143" s="77" t="s">
        <v>2148</v>
      </c>
      <c r="I1143" s="77" t="s">
        <v>531</v>
      </c>
      <c r="J1143" s="77" t="s">
        <v>110</v>
      </c>
      <c r="K1143" s="77">
        <v>91761</v>
      </c>
      <c r="L1143" s="77" t="s">
        <v>2159</v>
      </c>
      <c r="M1143" s="77" t="s">
        <v>3827</v>
      </c>
      <c r="N1143" s="77" t="s">
        <v>3828</v>
      </c>
      <c r="O1143" s="77" t="s">
        <v>110</v>
      </c>
      <c r="P1143" s="77">
        <v>91730</v>
      </c>
      <c r="Q1143" s="77" t="s">
        <v>1267</v>
      </c>
      <c r="R1143" s="77"/>
      <c r="S1143" s="77"/>
      <c r="T1143" s="77" t="s">
        <v>2954</v>
      </c>
      <c r="U1143" s="77">
        <v>30390456</v>
      </c>
      <c r="V1143" s="77">
        <v>14.75</v>
      </c>
      <c r="W1143" s="77" t="s">
        <v>163</v>
      </c>
      <c r="X1143" s="77">
        <v>400</v>
      </c>
      <c r="Y1143" s="77">
        <v>832</v>
      </c>
      <c r="Z1143" s="77">
        <v>26</v>
      </c>
      <c r="AA1143" s="89">
        <f t="shared" si="148"/>
        <v>0.33279999999999998</v>
      </c>
      <c r="AB1143" s="77" t="s">
        <v>70</v>
      </c>
      <c r="AC1143" s="78">
        <v>44712</v>
      </c>
      <c r="AD1143" s="77"/>
      <c r="AE1143" s="77"/>
      <c r="AF1143" s="77" t="str">
        <f t="shared" si="149"/>
        <v>CADP220520_06</v>
      </c>
      <c r="AG1143" s="77">
        <f t="shared" si="150"/>
        <v>832</v>
      </c>
      <c r="AH1143" s="77">
        <f t="shared" si="151"/>
        <v>26</v>
      </c>
      <c r="AI1143" s="89">
        <f t="shared" si="152"/>
        <v>0.33279999999999998</v>
      </c>
      <c r="AJ1143" s="77" t="s">
        <v>2143</v>
      </c>
      <c r="AK1143" s="77" t="s">
        <v>5028</v>
      </c>
      <c r="AL1143" s="78">
        <v>44712</v>
      </c>
      <c r="AM1143" s="78">
        <v>44712</v>
      </c>
      <c r="AN1143" s="78">
        <v>44712</v>
      </c>
      <c r="AO1143" s="78">
        <v>44712</v>
      </c>
      <c r="AP1143" s="78">
        <v>44712</v>
      </c>
      <c r="AQ1143" s="77" t="s">
        <v>89</v>
      </c>
      <c r="AR1143" s="77"/>
      <c r="AS1143" s="77" t="s">
        <v>5028</v>
      </c>
      <c r="AT1143" s="78"/>
      <c r="AU1143" s="78"/>
      <c r="AV1143" s="78"/>
      <c r="AW1143" s="142" t="s">
        <v>1198</v>
      </c>
      <c r="AX1143" s="77" t="s">
        <v>116</v>
      </c>
      <c r="AY1143" s="576">
        <v>644</v>
      </c>
      <c r="AZ1143" s="576"/>
      <c r="BA1143" s="576"/>
      <c r="BB1143" s="576"/>
      <c r="BC1143" s="576"/>
      <c r="BD1143" s="576"/>
      <c r="BE1143" s="77">
        <f t="shared" si="153"/>
        <v>23</v>
      </c>
      <c r="BF1143" s="77">
        <f t="shared" si="146"/>
        <v>5</v>
      </c>
      <c r="BG1143" s="77">
        <f t="shared" si="147"/>
        <v>2022</v>
      </c>
      <c r="BH1143" s="77"/>
    </row>
    <row r="1144" spans="1:60">
      <c r="A1144" s="77" t="s">
        <v>428</v>
      </c>
      <c r="B1144" s="77" t="s">
        <v>1264</v>
      </c>
      <c r="C1144" s="77" t="s">
        <v>5029</v>
      </c>
      <c r="D1144" s="78">
        <v>44701</v>
      </c>
      <c r="E1144" s="77">
        <v>114438</v>
      </c>
      <c r="F1144" s="77" t="s">
        <v>2135</v>
      </c>
      <c r="G1144" s="77" t="s">
        <v>2147</v>
      </c>
      <c r="H1144" s="77" t="s">
        <v>2148</v>
      </c>
      <c r="I1144" s="77" t="s">
        <v>531</v>
      </c>
      <c r="J1144" s="77" t="s">
        <v>110</v>
      </c>
      <c r="K1144" s="77">
        <v>91761</v>
      </c>
      <c r="L1144" s="77" t="s">
        <v>2159</v>
      </c>
      <c r="M1144" s="77" t="s">
        <v>3827</v>
      </c>
      <c r="N1144" s="77" t="s">
        <v>3828</v>
      </c>
      <c r="O1144" s="77" t="s">
        <v>110</v>
      </c>
      <c r="P1144" s="77">
        <v>91730</v>
      </c>
      <c r="Q1144" s="77" t="s">
        <v>1267</v>
      </c>
      <c r="R1144" s="77"/>
      <c r="S1144" s="77"/>
      <c r="T1144" s="77" t="s">
        <v>2954</v>
      </c>
      <c r="U1144" s="77">
        <v>30390456</v>
      </c>
      <c r="V1144" s="77">
        <v>14.75</v>
      </c>
      <c r="W1144" s="77" t="s">
        <v>163</v>
      </c>
      <c r="X1144" s="77">
        <v>400</v>
      </c>
      <c r="Y1144" s="77">
        <v>832</v>
      </c>
      <c r="Z1144" s="77">
        <v>26</v>
      </c>
      <c r="AA1144" s="89">
        <f t="shared" si="148"/>
        <v>0.33279999999999998</v>
      </c>
      <c r="AB1144" s="77" t="s">
        <v>70</v>
      </c>
      <c r="AC1144" s="78">
        <v>44712</v>
      </c>
      <c r="AD1144" s="77"/>
      <c r="AE1144" s="77"/>
      <c r="AF1144" s="77" t="str">
        <f t="shared" si="149"/>
        <v>CADP220520_07</v>
      </c>
      <c r="AG1144" s="77">
        <f t="shared" si="150"/>
        <v>832</v>
      </c>
      <c r="AH1144" s="77">
        <f t="shared" si="151"/>
        <v>26</v>
      </c>
      <c r="AI1144" s="89">
        <f t="shared" si="152"/>
        <v>0.33279999999999998</v>
      </c>
      <c r="AJ1144" s="77" t="s">
        <v>2143</v>
      </c>
      <c r="AK1144" s="77" t="s">
        <v>5030</v>
      </c>
      <c r="AL1144" s="78">
        <v>44712</v>
      </c>
      <c r="AM1144" s="78">
        <v>44712</v>
      </c>
      <c r="AN1144" s="78">
        <v>44712</v>
      </c>
      <c r="AO1144" s="78">
        <v>44712</v>
      </c>
      <c r="AP1144" s="78">
        <v>44712</v>
      </c>
      <c r="AQ1144" s="77" t="s">
        <v>89</v>
      </c>
      <c r="AR1144" s="77"/>
      <c r="AS1144" s="77" t="s">
        <v>5030</v>
      </c>
      <c r="AT1144" s="78"/>
      <c r="AU1144" s="78"/>
      <c r="AV1144" s="78"/>
      <c r="AW1144" s="142" t="s">
        <v>1198</v>
      </c>
      <c r="AX1144" s="77" t="s">
        <v>116</v>
      </c>
      <c r="AY1144" s="576">
        <v>644</v>
      </c>
      <c r="AZ1144" s="576"/>
      <c r="BA1144" s="576"/>
      <c r="BB1144" s="576"/>
      <c r="BC1144" s="576"/>
      <c r="BD1144" s="576"/>
      <c r="BE1144" s="77">
        <f t="shared" si="153"/>
        <v>23</v>
      </c>
      <c r="BF1144" s="77">
        <f t="shared" si="146"/>
        <v>5</v>
      </c>
      <c r="BG1144" s="77">
        <f t="shared" si="147"/>
        <v>2022</v>
      </c>
      <c r="BH1144" s="77"/>
    </row>
    <row r="1145" spans="1:60">
      <c r="A1145" s="77" t="s">
        <v>428</v>
      </c>
      <c r="B1145" s="77" t="s">
        <v>1264</v>
      </c>
      <c r="C1145" s="77" t="s">
        <v>5031</v>
      </c>
      <c r="D1145" s="78">
        <v>44701</v>
      </c>
      <c r="E1145" s="77">
        <v>114438</v>
      </c>
      <c r="F1145" s="77" t="s">
        <v>2135</v>
      </c>
      <c r="G1145" s="77" t="s">
        <v>2147</v>
      </c>
      <c r="H1145" s="77" t="s">
        <v>2148</v>
      </c>
      <c r="I1145" s="77" t="s">
        <v>531</v>
      </c>
      <c r="J1145" s="77" t="s">
        <v>110</v>
      </c>
      <c r="K1145" s="77">
        <v>91761</v>
      </c>
      <c r="L1145" s="77" t="s">
        <v>2159</v>
      </c>
      <c r="M1145" s="77" t="s">
        <v>3827</v>
      </c>
      <c r="N1145" s="77" t="s">
        <v>3828</v>
      </c>
      <c r="O1145" s="77" t="s">
        <v>110</v>
      </c>
      <c r="P1145" s="77">
        <v>91730</v>
      </c>
      <c r="Q1145" s="77" t="s">
        <v>1267</v>
      </c>
      <c r="R1145" s="77"/>
      <c r="S1145" s="77"/>
      <c r="T1145" s="77" t="s">
        <v>2954</v>
      </c>
      <c r="U1145" s="77">
        <v>30390456</v>
      </c>
      <c r="V1145" s="77">
        <v>14.75</v>
      </c>
      <c r="W1145" s="77" t="s">
        <v>163</v>
      </c>
      <c r="X1145" s="77">
        <v>400</v>
      </c>
      <c r="Y1145" s="77">
        <v>832</v>
      </c>
      <c r="Z1145" s="77">
        <v>26</v>
      </c>
      <c r="AA1145" s="89">
        <f t="shared" si="148"/>
        <v>0.33279999999999998</v>
      </c>
      <c r="AB1145" s="77" t="s">
        <v>70</v>
      </c>
      <c r="AC1145" s="78">
        <v>44712</v>
      </c>
      <c r="AD1145" s="77"/>
      <c r="AE1145" s="77"/>
      <c r="AF1145" s="77" t="str">
        <f t="shared" si="149"/>
        <v>CADP220520_08</v>
      </c>
      <c r="AG1145" s="77">
        <f t="shared" si="150"/>
        <v>832</v>
      </c>
      <c r="AH1145" s="77">
        <f t="shared" si="151"/>
        <v>26</v>
      </c>
      <c r="AI1145" s="89">
        <f t="shared" si="152"/>
        <v>0.33279999999999998</v>
      </c>
      <c r="AJ1145" s="77" t="s">
        <v>2143</v>
      </c>
      <c r="AK1145" s="77" t="s">
        <v>5032</v>
      </c>
      <c r="AL1145" s="78">
        <v>44712</v>
      </c>
      <c r="AM1145" s="78">
        <v>44712</v>
      </c>
      <c r="AN1145" s="78">
        <v>44712</v>
      </c>
      <c r="AO1145" s="78">
        <v>44712</v>
      </c>
      <c r="AP1145" s="78">
        <v>44712</v>
      </c>
      <c r="AQ1145" s="77" t="s">
        <v>89</v>
      </c>
      <c r="AR1145" s="77"/>
      <c r="AS1145" s="77" t="s">
        <v>5032</v>
      </c>
      <c r="AT1145" s="78"/>
      <c r="AU1145" s="78"/>
      <c r="AV1145" s="78"/>
      <c r="AW1145" s="142" t="s">
        <v>1198</v>
      </c>
      <c r="AX1145" s="77" t="s">
        <v>116</v>
      </c>
      <c r="AY1145" s="576">
        <v>644</v>
      </c>
      <c r="AZ1145" s="576"/>
      <c r="BA1145" s="576"/>
      <c r="BB1145" s="576"/>
      <c r="BC1145" s="576"/>
      <c r="BD1145" s="576"/>
      <c r="BE1145" s="77">
        <f t="shared" si="153"/>
        <v>23</v>
      </c>
      <c r="BF1145" s="77">
        <f t="shared" si="146"/>
        <v>5</v>
      </c>
      <c r="BG1145" s="77">
        <f t="shared" si="147"/>
        <v>2022</v>
      </c>
      <c r="BH1145" s="77"/>
    </row>
    <row r="1146" spans="1:60">
      <c r="A1146" s="77" t="s">
        <v>428</v>
      </c>
      <c r="B1146" s="77" t="s">
        <v>1264</v>
      </c>
      <c r="C1146" s="77" t="s">
        <v>5033</v>
      </c>
      <c r="D1146" s="78">
        <v>44701</v>
      </c>
      <c r="E1146" s="77">
        <v>114438</v>
      </c>
      <c r="F1146" s="77" t="s">
        <v>2135</v>
      </c>
      <c r="G1146" s="77" t="s">
        <v>2147</v>
      </c>
      <c r="H1146" s="77" t="s">
        <v>2148</v>
      </c>
      <c r="I1146" s="77" t="s">
        <v>531</v>
      </c>
      <c r="J1146" s="77" t="s">
        <v>110</v>
      </c>
      <c r="K1146" s="77">
        <v>91761</v>
      </c>
      <c r="L1146" s="77" t="s">
        <v>2159</v>
      </c>
      <c r="M1146" s="77" t="s">
        <v>3827</v>
      </c>
      <c r="N1146" s="77" t="s">
        <v>3828</v>
      </c>
      <c r="O1146" s="77" t="s">
        <v>110</v>
      </c>
      <c r="P1146" s="77">
        <v>91730</v>
      </c>
      <c r="Q1146" s="77" t="s">
        <v>1267</v>
      </c>
      <c r="R1146" s="77"/>
      <c r="S1146" s="77"/>
      <c r="T1146" s="77" t="s">
        <v>2954</v>
      </c>
      <c r="U1146" s="77">
        <v>30390456</v>
      </c>
      <c r="V1146" s="77">
        <v>14.75</v>
      </c>
      <c r="W1146" s="77" t="s">
        <v>163</v>
      </c>
      <c r="X1146" s="77">
        <v>400</v>
      </c>
      <c r="Y1146" s="77">
        <v>832</v>
      </c>
      <c r="Z1146" s="77">
        <v>26</v>
      </c>
      <c r="AA1146" s="89">
        <f t="shared" si="148"/>
        <v>0.33279999999999998</v>
      </c>
      <c r="AB1146" s="77" t="s">
        <v>70</v>
      </c>
      <c r="AC1146" s="78">
        <v>44712</v>
      </c>
      <c r="AD1146" s="77"/>
      <c r="AE1146" s="77"/>
      <c r="AF1146" s="77" t="str">
        <f t="shared" si="149"/>
        <v>CADP220520_09</v>
      </c>
      <c r="AG1146" s="77">
        <f t="shared" si="150"/>
        <v>832</v>
      </c>
      <c r="AH1146" s="77">
        <f t="shared" si="151"/>
        <v>26</v>
      </c>
      <c r="AI1146" s="89">
        <f t="shared" si="152"/>
        <v>0.33279999999999998</v>
      </c>
      <c r="AJ1146" s="77" t="s">
        <v>2143</v>
      </c>
      <c r="AK1146" s="77" t="s">
        <v>5034</v>
      </c>
      <c r="AL1146" s="78">
        <v>44713</v>
      </c>
      <c r="AM1146" s="78">
        <v>44713</v>
      </c>
      <c r="AN1146" s="78">
        <v>44713</v>
      </c>
      <c r="AO1146" s="78">
        <v>44713</v>
      </c>
      <c r="AP1146" s="78">
        <v>44713</v>
      </c>
      <c r="AQ1146" s="77" t="s">
        <v>89</v>
      </c>
      <c r="AR1146" s="77"/>
      <c r="AS1146" s="77" t="s">
        <v>5034</v>
      </c>
      <c r="AT1146" s="78"/>
      <c r="AU1146" s="78"/>
      <c r="AV1146" s="78"/>
      <c r="AW1146" s="142" t="s">
        <v>1198</v>
      </c>
      <c r="AX1146" s="77" t="s">
        <v>116</v>
      </c>
      <c r="AY1146" s="576">
        <v>644</v>
      </c>
      <c r="AZ1146" s="576"/>
      <c r="BA1146" s="576"/>
      <c r="BB1146" s="576"/>
      <c r="BC1146" s="576"/>
      <c r="BD1146" s="576"/>
      <c r="BE1146" s="77">
        <f t="shared" si="153"/>
        <v>23</v>
      </c>
      <c r="BF1146" s="77">
        <f t="shared" si="146"/>
        <v>6</v>
      </c>
      <c r="BG1146" s="77">
        <f t="shared" si="147"/>
        <v>2022</v>
      </c>
      <c r="BH1146" s="77"/>
    </row>
    <row r="1147" spans="1:60">
      <c r="A1147" s="77" t="s">
        <v>428</v>
      </c>
      <c r="B1147" s="77" t="s">
        <v>230</v>
      </c>
      <c r="C1147" s="77" t="s">
        <v>5035</v>
      </c>
      <c r="D1147" s="78">
        <v>44701</v>
      </c>
      <c r="E1147" s="255" t="s">
        <v>5036</v>
      </c>
      <c r="F1147" s="77" t="s">
        <v>2135</v>
      </c>
      <c r="G1147" s="77" t="s">
        <v>2147</v>
      </c>
      <c r="H1147" s="77" t="s">
        <v>2148</v>
      </c>
      <c r="I1147" s="77" t="s">
        <v>531</v>
      </c>
      <c r="J1147" s="77" t="s">
        <v>110</v>
      </c>
      <c r="K1147" s="77">
        <v>91761</v>
      </c>
      <c r="L1147" s="255" t="s">
        <v>525</v>
      </c>
      <c r="M1147" s="255" t="s">
        <v>5037</v>
      </c>
      <c r="N1147" s="77" t="s">
        <v>3854</v>
      </c>
      <c r="O1147" s="77" t="s">
        <v>445</v>
      </c>
      <c r="P1147" s="77">
        <v>78501</v>
      </c>
      <c r="Q1147" s="77" t="s">
        <v>1267</v>
      </c>
      <c r="R1147" s="77" t="s">
        <v>1004</v>
      </c>
      <c r="S1147" s="77"/>
      <c r="T1147" s="77" t="s">
        <v>1006</v>
      </c>
      <c r="U1147" s="77">
        <v>30390456</v>
      </c>
      <c r="V1147" s="77">
        <v>14.75</v>
      </c>
      <c r="W1147" s="77" t="s">
        <v>163</v>
      </c>
      <c r="X1147" s="77">
        <v>400</v>
      </c>
      <c r="Y1147" s="77">
        <v>512</v>
      </c>
      <c r="Z1147" s="77">
        <v>16</v>
      </c>
      <c r="AA1147" s="89">
        <f t="shared" si="148"/>
        <v>0.20480000000000001</v>
      </c>
      <c r="AB1147" s="142" t="s">
        <v>70</v>
      </c>
      <c r="AC1147" s="78">
        <v>44708</v>
      </c>
      <c r="AD1147" s="77"/>
      <c r="AE1147" s="77"/>
      <c r="AF1147" s="77" t="str">
        <f t="shared" si="149"/>
        <v>CADP220520_29</v>
      </c>
      <c r="AG1147" s="77">
        <f t="shared" si="150"/>
        <v>512</v>
      </c>
      <c r="AH1147" s="77">
        <f t="shared" si="151"/>
        <v>16</v>
      </c>
      <c r="AI1147" s="89">
        <f t="shared" si="152"/>
        <v>0.20480000000000001</v>
      </c>
      <c r="AJ1147" s="77" t="s">
        <v>2143</v>
      </c>
      <c r="AK1147" s="77" t="s">
        <v>5038</v>
      </c>
      <c r="AL1147" s="78">
        <v>44708</v>
      </c>
      <c r="AM1147" s="78">
        <v>44708</v>
      </c>
      <c r="AN1147" s="78">
        <v>44712</v>
      </c>
      <c r="AO1147" s="78">
        <v>44712</v>
      </c>
      <c r="AP1147" s="78">
        <v>44712</v>
      </c>
      <c r="AQ1147" s="77" t="s">
        <v>89</v>
      </c>
      <c r="AR1147" s="77"/>
      <c r="AS1147" s="77" t="s">
        <v>5038</v>
      </c>
      <c r="AT1147" s="78"/>
      <c r="AU1147" s="78"/>
      <c r="AV1147" s="78"/>
      <c r="AW1147" s="142" t="s">
        <v>1198</v>
      </c>
      <c r="AX1147" s="77" t="s">
        <v>116</v>
      </c>
      <c r="AY1147" s="576">
        <v>4384.5</v>
      </c>
      <c r="AZ1147" s="576"/>
      <c r="BA1147" s="576"/>
      <c r="BB1147" s="576"/>
      <c r="BC1147" s="576"/>
      <c r="BD1147" s="576"/>
      <c r="BE1147" s="77">
        <f t="shared" si="153"/>
        <v>23</v>
      </c>
      <c r="BF1147" s="77">
        <f t="shared" si="146"/>
        <v>5</v>
      </c>
      <c r="BG1147" s="77">
        <f t="shared" si="147"/>
        <v>2022</v>
      </c>
      <c r="BH1147" s="77"/>
    </row>
    <row r="1148" spans="1:60">
      <c r="A1148" s="77" t="s">
        <v>428</v>
      </c>
      <c r="B1148" s="77" t="s">
        <v>230</v>
      </c>
      <c r="C1148" s="77" t="s">
        <v>5039</v>
      </c>
      <c r="D1148" s="78">
        <v>44701</v>
      </c>
      <c r="E1148" s="255" t="s">
        <v>5040</v>
      </c>
      <c r="F1148" s="77" t="s">
        <v>2135</v>
      </c>
      <c r="G1148" s="77" t="s">
        <v>2147</v>
      </c>
      <c r="H1148" s="77" t="s">
        <v>2148</v>
      </c>
      <c r="I1148" s="77" t="s">
        <v>531</v>
      </c>
      <c r="J1148" s="77" t="s">
        <v>110</v>
      </c>
      <c r="K1148" s="77">
        <v>91761</v>
      </c>
      <c r="L1148" s="255" t="s">
        <v>525</v>
      </c>
      <c r="M1148" s="77" t="s">
        <v>4557</v>
      </c>
      <c r="N1148" s="77" t="s">
        <v>4558</v>
      </c>
      <c r="O1148" s="77" t="s">
        <v>445</v>
      </c>
      <c r="P1148" s="77">
        <v>78610</v>
      </c>
      <c r="Q1148" s="77" t="s">
        <v>1267</v>
      </c>
      <c r="R1148" s="77" t="s">
        <v>1004</v>
      </c>
      <c r="S1148" s="77"/>
      <c r="T1148" s="77" t="s">
        <v>1006</v>
      </c>
      <c r="U1148" s="77">
        <v>30390456</v>
      </c>
      <c r="V1148" s="77">
        <v>14.75</v>
      </c>
      <c r="W1148" s="77" t="s">
        <v>163</v>
      </c>
      <c r="X1148" s="77">
        <v>400</v>
      </c>
      <c r="Y1148" s="77">
        <v>416</v>
      </c>
      <c r="Z1148" s="77">
        <v>13</v>
      </c>
      <c r="AA1148" s="89">
        <f t="shared" si="148"/>
        <v>0.16639999999999999</v>
      </c>
      <c r="AB1148" s="142" t="s">
        <v>70</v>
      </c>
      <c r="AC1148" s="78">
        <v>44708</v>
      </c>
      <c r="AD1148" s="77"/>
      <c r="AE1148" s="77"/>
      <c r="AF1148" s="77" t="str">
        <f t="shared" si="149"/>
        <v>CADP220520_31</v>
      </c>
      <c r="AG1148" s="77">
        <f t="shared" si="150"/>
        <v>416</v>
      </c>
      <c r="AH1148" s="77">
        <f t="shared" si="151"/>
        <v>13</v>
      </c>
      <c r="AI1148" s="89">
        <f t="shared" si="152"/>
        <v>0.16639999999999999</v>
      </c>
      <c r="AJ1148" s="77" t="s">
        <v>2143</v>
      </c>
      <c r="AK1148" s="77" t="s">
        <v>5041</v>
      </c>
      <c r="AL1148" s="78">
        <v>44712</v>
      </c>
      <c r="AM1148" s="78">
        <v>44712</v>
      </c>
      <c r="AN1148" s="78">
        <v>44715</v>
      </c>
      <c r="AO1148" s="78">
        <v>44715</v>
      </c>
      <c r="AP1148" s="78">
        <v>44715</v>
      </c>
      <c r="AQ1148" s="77" t="s">
        <v>89</v>
      </c>
      <c r="AR1148" s="77"/>
      <c r="AS1148" s="77" t="s">
        <v>5041</v>
      </c>
      <c r="AT1148" s="78"/>
      <c r="AU1148" s="78"/>
      <c r="AV1148" s="78"/>
      <c r="AW1148" s="142" t="s">
        <v>1198</v>
      </c>
      <c r="AX1148" s="77" t="s">
        <v>116</v>
      </c>
      <c r="AY1148" s="576">
        <v>4345.6499999999996</v>
      </c>
      <c r="AZ1148" s="576"/>
      <c r="BA1148" s="576"/>
      <c r="BB1148" s="576"/>
      <c r="BC1148" s="576"/>
      <c r="BD1148" s="576"/>
      <c r="BE1148" s="77">
        <f t="shared" si="153"/>
        <v>23</v>
      </c>
      <c r="BF1148" s="77">
        <f t="shared" si="146"/>
        <v>5</v>
      </c>
      <c r="BG1148" s="77">
        <f t="shared" si="147"/>
        <v>2022</v>
      </c>
      <c r="BH1148" s="77"/>
    </row>
    <row r="1149" spans="1:60">
      <c r="A1149" s="77" t="s">
        <v>428</v>
      </c>
      <c r="B1149" s="77" t="s">
        <v>230</v>
      </c>
      <c r="C1149" s="77" t="s">
        <v>5042</v>
      </c>
      <c r="D1149" s="78">
        <v>44701</v>
      </c>
      <c r="E1149" s="255" t="s">
        <v>5043</v>
      </c>
      <c r="F1149" s="77" t="s">
        <v>2135</v>
      </c>
      <c r="G1149" s="77" t="s">
        <v>2147</v>
      </c>
      <c r="H1149" s="77" t="s">
        <v>2148</v>
      </c>
      <c r="I1149" s="77" t="s">
        <v>531</v>
      </c>
      <c r="J1149" s="77" t="s">
        <v>110</v>
      </c>
      <c r="K1149" s="77">
        <v>91761</v>
      </c>
      <c r="L1149" s="255" t="s">
        <v>525</v>
      </c>
      <c r="M1149" s="255" t="s">
        <v>4553</v>
      </c>
      <c r="N1149" s="77" t="s">
        <v>612</v>
      </c>
      <c r="O1149" s="77" t="s">
        <v>445</v>
      </c>
      <c r="P1149" s="77">
        <v>79935</v>
      </c>
      <c r="Q1149" s="77" t="s">
        <v>1267</v>
      </c>
      <c r="R1149" s="77" t="s">
        <v>1004</v>
      </c>
      <c r="S1149" s="77"/>
      <c r="T1149" s="77" t="s">
        <v>1006</v>
      </c>
      <c r="U1149" s="77">
        <v>30390456</v>
      </c>
      <c r="V1149" s="77">
        <v>14.75</v>
      </c>
      <c r="W1149" s="77" t="s">
        <v>163</v>
      </c>
      <c r="X1149" s="77">
        <v>400</v>
      </c>
      <c r="Y1149" s="77">
        <v>640</v>
      </c>
      <c r="Z1149" s="77">
        <v>20</v>
      </c>
      <c r="AA1149" s="89">
        <f t="shared" si="148"/>
        <v>0.25600000000000001</v>
      </c>
      <c r="AB1149" s="142" t="s">
        <v>70</v>
      </c>
      <c r="AC1149" s="78">
        <v>44708</v>
      </c>
      <c r="AD1149" s="77"/>
      <c r="AE1149" s="77"/>
      <c r="AF1149" s="77" t="str">
        <f t="shared" si="149"/>
        <v>CADP220520_32</v>
      </c>
      <c r="AG1149" s="77">
        <f t="shared" si="150"/>
        <v>640</v>
      </c>
      <c r="AH1149" s="77">
        <f t="shared" si="151"/>
        <v>20</v>
      </c>
      <c r="AI1149" s="89">
        <f t="shared" si="152"/>
        <v>0.25600000000000001</v>
      </c>
      <c r="AJ1149" s="77" t="s">
        <v>2143</v>
      </c>
      <c r="AK1149" s="77" t="s">
        <v>5044</v>
      </c>
      <c r="AL1149" s="78">
        <v>44708</v>
      </c>
      <c r="AM1149" s="78">
        <v>44708</v>
      </c>
      <c r="AN1149" s="78">
        <v>44712</v>
      </c>
      <c r="AO1149" s="78">
        <v>44712</v>
      </c>
      <c r="AP1149" s="78">
        <v>44712</v>
      </c>
      <c r="AQ1149" s="77" t="s">
        <v>89</v>
      </c>
      <c r="AR1149" s="77"/>
      <c r="AS1149" s="77" t="s">
        <v>5044</v>
      </c>
      <c r="AT1149" s="78"/>
      <c r="AU1149" s="78"/>
      <c r="AV1149" s="78"/>
      <c r="AW1149" s="142" t="s">
        <v>1198</v>
      </c>
      <c r="AX1149" s="77" t="s">
        <v>116</v>
      </c>
      <c r="AY1149" s="576">
        <v>3496.5</v>
      </c>
      <c r="AZ1149" s="576"/>
      <c r="BA1149" s="576"/>
      <c r="BB1149" s="576"/>
      <c r="BC1149" s="576"/>
      <c r="BD1149" s="576"/>
      <c r="BE1149" s="77">
        <f t="shared" si="153"/>
        <v>23</v>
      </c>
      <c r="BF1149" s="77">
        <f t="shared" si="146"/>
        <v>5</v>
      </c>
      <c r="BG1149" s="77">
        <f t="shared" si="147"/>
        <v>2022</v>
      </c>
      <c r="BH1149" s="77"/>
    </row>
    <row r="1150" spans="1:60">
      <c r="A1150" s="77" t="s">
        <v>428</v>
      </c>
      <c r="B1150" s="77" t="s">
        <v>230</v>
      </c>
      <c r="C1150" s="77" t="s">
        <v>5045</v>
      </c>
      <c r="D1150" s="78">
        <v>44701</v>
      </c>
      <c r="E1150" s="255" t="s">
        <v>5046</v>
      </c>
      <c r="F1150" s="77" t="s">
        <v>2135</v>
      </c>
      <c r="G1150" s="77" t="s">
        <v>2147</v>
      </c>
      <c r="H1150" s="77" t="s">
        <v>2148</v>
      </c>
      <c r="I1150" s="77" t="s">
        <v>531</v>
      </c>
      <c r="J1150" s="77" t="s">
        <v>110</v>
      </c>
      <c r="K1150" s="77">
        <v>91761</v>
      </c>
      <c r="L1150" s="255" t="s">
        <v>525</v>
      </c>
      <c r="M1150" s="255" t="s">
        <v>2327</v>
      </c>
      <c r="N1150" s="77" t="s">
        <v>3874</v>
      </c>
      <c r="O1150" s="77" t="s">
        <v>445</v>
      </c>
      <c r="P1150" s="77">
        <v>75061</v>
      </c>
      <c r="Q1150" s="77" t="s">
        <v>1267</v>
      </c>
      <c r="R1150" s="77" t="s">
        <v>1004</v>
      </c>
      <c r="S1150" s="77"/>
      <c r="T1150" s="77" t="s">
        <v>1006</v>
      </c>
      <c r="U1150" s="77">
        <v>30390456</v>
      </c>
      <c r="V1150" s="77">
        <v>14.75</v>
      </c>
      <c r="W1150" s="77" t="s">
        <v>163</v>
      </c>
      <c r="X1150" s="77">
        <v>400</v>
      </c>
      <c r="Y1150" s="77">
        <v>832</v>
      </c>
      <c r="Z1150" s="77">
        <v>26</v>
      </c>
      <c r="AA1150" s="89">
        <f t="shared" si="148"/>
        <v>0.33279999999999998</v>
      </c>
      <c r="AB1150" s="142" t="s">
        <v>70</v>
      </c>
      <c r="AC1150" s="78">
        <v>44708</v>
      </c>
      <c r="AD1150" s="77"/>
      <c r="AE1150" s="77"/>
      <c r="AF1150" s="77" t="str">
        <f t="shared" si="149"/>
        <v>CADP220520_35</v>
      </c>
      <c r="AG1150" s="77">
        <f t="shared" si="150"/>
        <v>832</v>
      </c>
      <c r="AH1150" s="77">
        <f t="shared" si="151"/>
        <v>26</v>
      </c>
      <c r="AI1150" s="89">
        <f t="shared" si="152"/>
        <v>0.33279999999999998</v>
      </c>
      <c r="AJ1150" s="77" t="s">
        <v>2143</v>
      </c>
      <c r="AK1150" s="77" t="s">
        <v>5047</v>
      </c>
      <c r="AL1150" s="78">
        <v>44708</v>
      </c>
      <c r="AM1150" s="78">
        <v>44708</v>
      </c>
      <c r="AN1150" s="78">
        <v>44712</v>
      </c>
      <c r="AO1150" s="78">
        <v>44712</v>
      </c>
      <c r="AP1150" s="78">
        <v>44712</v>
      </c>
      <c r="AQ1150" s="77" t="s">
        <v>89</v>
      </c>
      <c r="AR1150" s="77"/>
      <c r="AS1150" s="77" t="s">
        <v>5047</v>
      </c>
      <c r="AT1150" s="78"/>
      <c r="AU1150" s="78"/>
      <c r="AV1150" s="78"/>
      <c r="AW1150" s="142" t="s">
        <v>1198</v>
      </c>
      <c r="AX1150" s="77" t="s">
        <v>116</v>
      </c>
      <c r="AY1150" s="576">
        <v>4273.5</v>
      </c>
      <c r="AZ1150" s="576"/>
      <c r="BA1150" s="576"/>
      <c r="BB1150" s="576"/>
      <c r="BC1150" s="576"/>
      <c r="BD1150" s="576"/>
      <c r="BE1150" s="77">
        <f t="shared" si="153"/>
        <v>23</v>
      </c>
      <c r="BF1150" s="77">
        <f t="shared" si="146"/>
        <v>5</v>
      </c>
      <c r="BG1150" s="77">
        <f t="shared" si="147"/>
        <v>2022</v>
      </c>
      <c r="BH1150" s="77"/>
    </row>
    <row r="1151" spans="1:60">
      <c r="A1151" s="77" t="s">
        <v>428</v>
      </c>
      <c r="B1151" s="77" t="s">
        <v>230</v>
      </c>
      <c r="C1151" s="77" t="s">
        <v>5048</v>
      </c>
      <c r="D1151" s="78">
        <v>44701</v>
      </c>
      <c r="E1151" s="255" t="s">
        <v>5046</v>
      </c>
      <c r="F1151" s="77" t="s">
        <v>2135</v>
      </c>
      <c r="G1151" s="77" t="s">
        <v>2147</v>
      </c>
      <c r="H1151" s="77" t="s">
        <v>2148</v>
      </c>
      <c r="I1151" s="77" t="s">
        <v>531</v>
      </c>
      <c r="J1151" s="77" t="s">
        <v>110</v>
      </c>
      <c r="K1151" s="77">
        <v>91761</v>
      </c>
      <c r="L1151" s="255" t="s">
        <v>525</v>
      </c>
      <c r="M1151" s="255" t="s">
        <v>2327</v>
      </c>
      <c r="N1151" s="77" t="s">
        <v>3874</v>
      </c>
      <c r="O1151" s="77" t="s">
        <v>445</v>
      </c>
      <c r="P1151" s="77">
        <v>75061</v>
      </c>
      <c r="Q1151" s="77" t="s">
        <v>1267</v>
      </c>
      <c r="R1151" s="77" t="s">
        <v>1004</v>
      </c>
      <c r="S1151" s="77"/>
      <c r="T1151" s="77" t="s">
        <v>1006</v>
      </c>
      <c r="U1151" s="77">
        <v>30390456</v>
      </c>
      <c r="V1151" s="77">
        <v>14.75</v>
      </c>
      <c r="W1151" s="77" t="s">
        <v>163</v>
      </c>
      <c r="X1151" s="77">
        <v>400</v>
      </c>
      <c r="Y1151" s="77">
        <v>416</v>
      </c>
      <c r="Z1151" s="77">
        <v>13</v>
      </c>
      <c r="AA1151" s="89">
        <f t="shared" si="148"/>
        <v>0.16639999999999999</v>
      </c>
      <c r="AB1151" s="142" t="s">
        <v>70</v>
      </c>
      <c r="AC1151" s="78">
        <v>44708</v>
      </c>
      <c r="AD1151" s="77"/>
      <c r="AE1151" s="77"/>
      <c r="AF1151" s="77" t="str">
        <f t="shared" si="149"/>
        <v>CADP220520_36</v>
      </c>
      <c r="AG1151" s="77">
        <f t="shared" si="150"/>
        <v>416</v>
      </c>
      <c r="AH1151" s="77">
        <f t="shared" si="151"/>
        <v>13</v>
      </c>
      <c r="AI1151" s="89">
        <f t="shared" si="152"/>
        <v>0.16639999999999999</v>
      </c>
      <c r="AJ1151" s="77" t="s">
        <v>2143</v>
      </c>
      <c r="AK1151" s="77" t="s">
        <v>5049</v>
      </c>
      <c r="AL1151" s="78">
        <v>44708</v>
      </c>
      <c r="AM1151" s="78">
        <v>44708</v>
      </c>
      <c r="AN1151" s="78">
        <v>44712</v>
      </c>
      <c r="AO1151" s="78">
        <v>44712</v>
      </c>
      <c r="AP1151" s="78">
        <v>44712</v>
      </c>
      <c r="AQ1151" s="77" t="s">
        <v>89</v>
      </c>
      <c r="AR1151" s="77"/>
      <c r="AS1151" s="77" t="s">
        <v>5049</v>
      </c>
      <c r="AT1151" s="78"/>
      <c r="AU1151" s="78"/>
      <c r="AV1151" s="78"/>
      <c r="AW1151" s="142" t="s">
        <v>1198</v>
      </c>
      <c r="AX1151" s="77" t="s">
        <v>116</v>
      </c>
      <c r="AY1151" s="576">
        <v>4273.5</v>
      </c>
      <c r="AZ1151" s="576"/>
      <c r="BA1151" s="576"/>
      <c r="BB1151" s="576"/>
      <c r="BC1151" s="576"/>
      <c r="BD1151" s="576"/>
      <c r="BE1151" s="77">
        <f t="shared" si="153"/>
        <v>23</v>
      </c>
      <c r="BF1151" s="77">
        <f t="shared" si="146"/>
        <v>5</v>
      </c>
      <c r="BG1151" s="77">
        <f t="shared" si="147"/>
        <v>2022</v>
      </c>
      <c r="BH1151" s="77"/>
    </row>
    <row r="1152" spans="1:60">
      <c r="A1152" s="77" t="s">
        <v>428</v>
      </c>
      <c r="B1152" s="77" t="s">
        <v>230</v>
      </c>
      <c r="C1152" s="77" t="s">
        <v>5050</v>
      </c>
      <c r="D1152" s="78">
        <v>44701</v>
      </c>
      <c r="E1152" s="255" t="s">
        <v>5051</v>
      </c>
      <c r="F1152" s="77" t="s">
        <v>2135</v>
      </c>
      <c r="G1152" s="77" t="s">
        <v>2147</v>
      </c>
      <c r="H1152" s="77" t="s">
        <v>2148</v>
      </c>
      <c r="I1152" s="77" t="s">
        <v>531</v>
      </c>
      <c r="J1152" s="77" t="s">
        <v>110</v>
      </c>
      <c r="K1152" s="77">
        <v>91761</v>
      </c>
      <c r="L1152" s="255" t="s">
        <v>525</v>
      </c>
      <c r="M1152" s="255" t="s">
        <v>3987</v>
      </c>
      <c r="N1152" s="77" t="s">
        <v>444</v>
      </c>
      <c r="O1152" s="77" t="s">
        <v>445</v>
      </c>
      <c r="P1152" s="77">
        <v>77041</v>
      </c>
      <c r="Q1152" s="77" t="s">
        <v>1267</v>
      </c>
      <c r="R1152" s="77" t="s">
        <v>1004</v>
      </c>
      <c r="S1152" s="77"/>
      <c r="T1152" s="77" t="s">
        <v>1006</v>
      </c>
      <c r="U1152" s="77">
        <v>30390456</v>
      </c>
      <c r="V1152" s="77">
        <v>14.75</v>
      </c>
      <c r="W1152" s="77" t="s">
        <v>163</v>
      </c>
      <c r="X1152" s="77">
        <v>400</v>
      </c>
      <c r="Y1152" s="77">
        <v>832</v>
      </c>
      <c r="Z1152" s="77">
        <v>26</v>
      </c>
      <c r="AA1152" s="89">
        <f t="shared" si="148"/>
        <v>0.33279999999999998</v>
      </c>
      <c r="AB1152" s="142" t="s">
        <v>70</v>
      </c>
      <c r="AC1152" s="78">
        <v>44708</v>
      </c>
      <c r="AD1152" s="77"/>
      <c r="AE1152" s="77"/>
      <c r="AF1152" s="77" t="str">
        <f t="shared" si="149"/>
        <v>CADP220520_38</v>
      </c>
      <c r="AG1152" s="77">
        <f t="shared" si="150"/>
        <v>832</v>
      </c>
      <c r="AH1152" s="77">
        <f t="shared" si="151"/>
        <v>26</v>
      </c>
      <c r="AI1152" s="89">
        <f t="shared" si="152"/>
        <v>0.33279999999999998</v>
      </c>
      <c r="AJ1152" s="77" t="s">
        <v>2143</v>
      </c>
      <c r="AK1152" s="77" t="s">
        <v>5052</v>
      </c>
      <c r="AL1152" s="78">
        <v>44708</v>
      </c>
      <c r="AM1152" s="78">
        <v>44708</v>
      </c>
      <c r="AN1152" s="78">
        <v>44713</v>
      </c>
      <c r="AO1152" s="78">
        <v>44713</v>
      </c>
      <c r="AP1152" s="78">
        <v>44713</v>
      </c>
      <c r="AQ1152" s="77" t="s">
        <v>89</v>
      </c>
      <c r="AR1152" s="77"/>
      <c r="AS1152" s="77" t="s">
        <v>5052</v>
      </c>
      <c r="AT1152" s="78"/>
      <c r="AU1152" s="78"/>
      <c r="AV1152" s="78"/>
      <c r="AW1152" s="142" t="s">
        <v>1198</v>
      </c>
      <c r="AX1152" s="77" t="s">
        <v>116</v>
      </c>
      <c r="AY1152" s="576">
        <v>4384.5</v>
      </c>
      <c r="AZ1152" s="576"/>
      <c r="BA1152" s="576"/>
      <c r="BB1152" s="576"/>
      <c r="BC1152" s="576"/>
      <c r="BD1152" s="576"/>
      <c r="BE1152" s="77">
        <f t="shared" si="153"/>
        <v>23</v>
      </c>
      <c r="BF1152" s="77">
        <f t="shared" si="146"/>
        <v>5</v>
      </c>
      <c r="BG1152" s="77">
        <f t="shared" si="147"/>
        <v>2022</v>
      </c>
      <c r="BH1152" s="77"/>
    </row>
    <row r="1153" spans="1:60">
      <c r="A1153" s="77" t="s">
        <v>428</v>
      </c>
      <c r="B1153" s="77" t="s">
        <v>230</v>
      </c>
      <c r="C1153" s="77" t="s">
        <v>5053</v>
      </c>
      <c r="D1153" s="78">
        <v>44701</v>
      </c>
      <c r="E1153" s="255" t="s">
        <v>5051</v>
      </c>
      <c r="F1153" s="77" t="s">
        <v>2135</v>
      </c>
      <c r="G1153" s="77" t="s">
        <v>2147</v>
      </c>
      <c r="H1153" s="77" t="s">
        <v>2148</v>
      </c>
      <c r="I1153" s="77" t="s">
        <v>531</v>
      </c>
      <c r="J1153" s="77" t="s">
        <v>110</v>
      </c>
      <c r="K1153" s="77">
        <v>91761</v>
      </c>
      <c r="L1153" s="255" t="s">
        <v>525</v>
      </c>
      <c r="M1153" s="255" t="s">
        <v>3987</v>
      </c>
      <c r="N1153" s="77" t="s">
        <v>444</v>
      </c>
      <c r="O1153" s="77" t="s">
        <v>445</v>
      </c>
      <c r="P1153" s="77">
        <v>77041</v>
      </c>
      <c r="Q1153" s="77" t="s">
        <v>1267</v>
      </c>
      <c r="R1153" s="77" t="s">
        <v>1004</v>
      </c>
      <c r="S1153" s="77"/>
      <c r="T1153" s="77" t="s">
        <v>1006</v>
      </c>
      <c r="U1153" s="77">
        <v>30390456</v>
      </c>
      <c r="V1153" s="77">
        <v>14.75</v>
      </c>
      <c r="W1153" s="77" t="s">
        <v>163</v>
      </c>
      <c r="X1153" s="77">
        <v>400</v>
      </c>
      <c r="Y1153" s="77">
        <v>416</v>
      </c>
      <c r="Z1153" s="77">
        <v>13</v>
      </c>
      <c r="AA1153" s="89">
        <f t="shared" si="148"/>
        <v>0.16639999999999999</v>
      </c>
      <c r="AB1153" s="142" t="s">
        <v>70</v>
      </c>
      <c r="AC1153" s="78">
        <v>44708</v>
      </c>
      <c r="AD1153" s="77"/>
      <c r="AE1153" s="77"/>
      <c r="AF1153" s="77" t="str">
        <f t="shared" si="149"/>
        <v>CADP220520_39</v>
      </c>
      <c r="AG1153" s="77">
        <f t="shared" si="150"/>
        <v>416</v>
      </c>
      <c r="AH1153" s="77">
        <f t="shared" si="151"/>
        <v>13</v>
      </c>
      <c r="AI1153" s="89">
        <f t="shared" si="152"/>
        <v>0.16639999999999999</v>
      </c>
      <c r="AJ1153" s="77" t="s">
        <v>2143</v>
      </c>
      <c r="AK1153" s="77" t="s">
        <v>5054</v>
      </c>
      <c r="AL1153" s="78">
        <v>44708</v>
      </c>
      <c r="AM1153" s="78">
        <v>44708</v>
      </c>
      <c r="AN1153" s="78">
        <v>44712</v>
      </c>
      <c r="AO1153" s="78">
        <v>44712</v>
      </c>
      <c r="AP1153" s="78">
        <v>44712</v>
      </c>
      <c r="AQ1153" s="77" t="s">
        <v>89</v>
      </c>
      <c r="AR1153" s="77"/>
      <c r="AS1153" s="77" t="s">
        <v>5054</v>
      </c>
      <c r="AT1153" s="78"/>
      <c r="AU1153" s="78"/>
      <c r="AV1153" s="78"/>
      <c r="AW1153" s="142" t="s">
        <v>1198</v>
      </c>
      <c r="AX1153" s="77" t="s">
        <v>116</v>
      </c>
      <c r="AY1153" s="576">
        <v>4384.5</v>
      </c>
      <c r="AZ1153" s="576"/>
      <c r="BA1153" s="576"/>
      <c r="BB1153" s="576"/>
      <c r="BC1153" s="576"/>
      <c r="BD1153" s="576"/>
      <c r="BE1153" s="77">
        <f t="shared" si="153"/>
        <v>23</v>
      </c>
      <c r="BF1153" s="77">
        <f t="shared" si="146"/>
        <v>5</v>
      </c>
      <c r="BG1153" s="77">
        <f t="shared" si="147"/>
        <v>2022</v>
      </c>
      <c r="BH1153" s="77"/>
    </row>
    <row r="1154" spans="1:60">
      <c r="A1154" s="77" t="s">
        <v>428</v>
      </c>
      <c r="B1154" s="77" t="s">
        <v>230</v>
      </c>
      <c r="C1154" s="77" t="s">
        <v>5055</v>
      </c>
      <c r="D1154" s="78">
        <v>44701</v>
      </c>
      <c r="E1154" s="255" t="s">
        <v>5056</v>
      </c>
      <c r="F1154" s="77" t="s">
        <v>2135</v>
      </c>
      <c r="G1154" s="77" t="s">
        <v>2147</v>
      </c>
      <c r="H1154" s="77" t="s">
        <v>2148</v>
      </c>
      <c r="I1154" s="77" t="s">
        <v>531</v>
      </c>
      <c r="J1154" s="77" t="s">
        <v>110</v>
      </c>
      <c r="K1154" s="77">
        <v>91761</v>
      </c>
      <c r="L1154" s="255" t="s">
        <v>525</v>
      </c>
      <c r="M1154" s="77" t="s">
        <v>3990</v>
      </c>
      <c r="N1154" s="77" t="s">
        <v>3991</v>
      </c>
      <c r="O1154" s="77" t="s">
        <v>445</v>
      </c>
      <c r="P1154" s="77">
        <v>78219</v>
      </c>
      <c r="Q1154" s="77" t="s">
        <v>1267</v>
      </c>
      <c r="R1154" s="77" t="s">
        <v>1004</v>
      </c>
      <c r="S1154" s="77"/>
      <c r="T1154" s="77" t="s">
        <v>1006</v>
      </c>
      <c r="U1154" s="77">
        <v>30390456</v>
      </c>
      <c r="V1154" s="77">
        <v>14.75</v>
      </c>
      <c r="W1154" s="77" t="s">
        <v>163</v>
      </c>
      <c r="X1154" s="77">
        <v>400</v>
      </c>
      <c r="Y1154" s="77">
        <v>512</v>
      </c>
      <c r="Z1154" s="77">
        <v>16</v>
      </c>
      <c r="AA1154" s="89">
        <f t="shared" si="148"/>
        <v>0.20480000000000001</v>
      </c>
      <c r="AB1154" s="142" t="s">
        <v>70</v>
      </c>
      <c r="AC1154" s="78">
        <v>44708</v>
      </c>
      <c r="AD1154" s="77"/>
      <c r="AE1154" s="77"/>
      <c r="AF1154" s="77" t="str">
        <f t="shared" si="149"/>
        <v>CADP220520_42</v>
      </c>
      <c r="AG1154" s="77">
        <f t="shared" si="150"/>
        <v>512</v>
      </c>
      <c r="AH1154" s="77">
        <f t="shared" si="151"/>
        <v>16</v>
      </c>
      <c r="AI1154" s="89">
        <f t="shared" si="152"/>
        <v>0.20480000000000001</v>
      </c>
      <c r="AJ1154" s="77" t="s">
        <v>2143</v>
      </c>
      <c r="AK1154" s="77" t="s">
        <v>5057</v>
      </c>
      <c r="AL1154" s="78">
        <v>44708</v>
      </c>
      <c r="AM1154" s="78">
        <v>44708</v>
      </c>
      <c r="AN1154" s="78">
        <v>44712</v>
      </c>
      <c r="AO1154" s="78">
        <v>44712</v>
      </c>
      <c r="AP1154" s="78">
        <v>44712</v>
      </c>
      <c r="AQ1154" s="77" t="s">
        <v>89</v>
      </c>
      <c r="AR1154" s="77"/>
      <c r="AS1154" s="77" t="s">
        <v>5057</v>
      </c>
      <c r="AT1154" s="78"/>
      <c r="AU1154" s="78"/>
      <c r="AV1154" s="78"/>
      <c r="AW1154" s="142" t="s">
        <v>1198</v>
      </c>
      <c r="AX1154" s="77" t="s">
        <v>116</v>
      </c>
      <c r="AY1154" s="576">
        <v>4107</v>
      </c>
      <c r="AZ1154" s="576"/>
      <c r="BA1154" s="576"/>
      <c r="BB1154" s="576"/>
      <c r="BC1154" s="576"/>
      <c r="BD1154" s="576"/>
      <c r="BE1154" s="77">
        <f t="shared" si="153"/>
        <v>23</v>
      </c>
      <c r="BF1154" s="77">
        <f t="shared" si="146"/>
        <v>5</v>
      </c>
      <c r="BG1154" s="77">
        <f t="shared" si="147"/>
        <v>2022</v>
      </c>
      <c r="BH1154" s="77"/>
    </row>
    <row r="1155" spans="1:60">
      <c r="A1155" s="77" t="s">
        <v>428</v>
      </c>
      <c r="B1155" s="77" t="s">
        <v>1264</v>
      </c>
      <c r="C1155" s="77" t="s">
        <v>5058</v>
      </c>
      <c r="D1155" s="78">
        <v>44704</v>
      </c>
      <c r="E1155" s="77" t="s">
        <v>4886</v>
      </c>
      <c r="F1155" s="77" t="s">
        <v>2135</v>
      </c>
      <c r="G1155" s="77" t="s">
        <v>2136</v>
      </c>
      <c r="H1155" s="77" t="s">
        <v>2137</v>
      </c>
      <c r="I1155" s="77" t="s">
        <v>2138</v>
      </c>
      <c r="J1155" s="77" t="s">
        <v>110</v>
      </c>
      <c r="K1155" s="77">
        <v>90248</v>
      </c>
      <c r="L1155" s="77" t="s">
        <v>4887</v>
      </c>
      <c r="M1155" s="77" t="s">
        <v>3898</v>
      </c>
      <c r="N1155" s="77" t="s">
        <v>343</v>
      </c>
      <c r="O1155" s="77" t="s">
        <v>299</v>
      </c>
      <c r="P1155" s="77">
        <v>210775</v>
      </c>
      <c r="Q1155" s="77" t="s">
        <v>1267</v>
      </c>
      <c r="R1155" s="77"/>
      <c r="S1155" s="77"/>
      <c r="T1155" s="77" t="s">
        <v>4888</v>
      </c>
      <c r="U1155" s="77">
        <v>30390456</v>
      </c>
      <c r="V1155" s="77">
        <v>14.75</v>
      </c>
      <c r="W1155" s="77" t="s">
        <v>163</v>
      </c>
      <c r="X1155" s="77">
        <v>400</v>
      </c>
      <c r="Y1155" s="77">
        <v>832</v>
      </c>
      <c r="Z1155" s="77">
        <v>26</v>
      </c>
      <c r="AA1155" s="89">
        <f t="shared" si="148"/>
        <v>0.33279999999999998</v>
      </c>
      <c r="AB1155" s="142" t="s">
        <v>70</v>
      </c>
      <c r="AC1155" s="78">
        <v>44712</v>
      </c>
      <c r="AD1155" s="77"/>
      <c r="AE1155" s="77"/>
      <c r="AF1155" s="77" t="str">
        <f t="shared" si="149"/>
        <v>CADP220523_01</v>
      </c>
      <c r="AG1155" s="77">
        <f t="shared" si="150"/>
        <v>832</v>
      </c>
      <c r="AH1155" s="77">
        <f t="shared" si="151"/>
        <v>26</v>
      </c>
      <c r="AI1155" s="89">
        <f t="shared" si="152"/>
        <v>0.33279999999999998</v>
      </c>
      <c r="AJ1155" s="77" t="s">
        <v>2143</v>
      </c>
      <c r="AK1155" s="77" t="s">
        <v>5059</v>
      </c>
      <c r="AL1155" s="78">
        <v>44707</v>
      </c>
      <c r="AM1155" s="78">
        <v>44707</v>
      </c>
      <c r="AN1155" s="78">
        <v>44713</v>
      </c>
      <c r="AO1155" s="78">
        <v>44713</v>
      </c>
      <c r="AP1155" s="78">
        <v>44713</v>
      </c>
      <c r="AQ1155" s="77" t="s">
        <v>89</v>
      </c>
      <c r="AR1155" s="77"/>
      <c r="AS1155" s="77" t="s">
        <v>5059</v>
      </c>
      <c r="AT1155" s="78"/>
      <c r="AU1155" s="78"/>
      <c r="AV1155" s="78"/>
      <c r="AW1155" s="142" t="s">
        <v>1198</v>
      </c>
      <c r="AX1155" s="77" t="s">
        <v>116</v>
      </c>
      <c r="AY1155" s="576">
        <v>8158.5</v>
      </c>
      <c r="AZ1155" s="576"/>
      <c r="BA1155" s="576"/>
      <c r="BB1155" s="576"/>
      <c r="BC1155" s="576"/>
      <c r="BD1155" s="576"/>
      <c r="BE1155" s="77">
        <f t="shared" si="153"/>
        <v>23</v>
      </c>
      <c r="BF1155" s="77">
        <f t="shared" si="146"/>
        <v>5</v>
      </c>
      <c r="BG1155" s="77">
        <f t="shared" si="147"/>
        <v>2022</v>
      </c>
      <c r="BH1155" s="77"/>
    </row>
    <row r="1156" spans="1:60">
      <c r="A1156" s="77" t="s">
        <v>428</v>
      </c>
      <c r="B1156" s="77" t="s">
        <v>1264</v>
      </c>
      <c r="C1156" s="77" t="s">
        <v>5060</v>
      </c>
      <c r="D1156" s="78">
        <v>44704</v>
      </c>
      <c r="E1156" s="77" t="s">
        <v>4886</v>
      </c>
      <c r="F1156" s="77" t="s">
        <v>2135</v>
      </c>
      <c r="G1156" s="77" t="s">
        <v>2136</v>
      </c>
      <c r="H1156" s="77" t="s">
        <v>2137</v>
      </c>
      <c r="I1156" s="77" t="s">
        <v>2138</v>
      </c>
      <c r="J1156" s="77" t="s">
        <v>110</v>
      </c>
      <c r="K1156" s="77">
        <v>90248</v>
      </c>
      <c r="L1156" s="77" t="s">
        <v>4887</v>
      </c>
      <c r="M1156" s="77" t="s">
        <v>3898</v>
      </c>
      <c r="N1156" s="77" t="s">
        <v>343</v>
      </c>
      <c r="O1156" s="77" t="s">
        <v>299</v>
      </c>
      <c r="P1156" s="77">
        <v>210775</v>
      </c>
      <c r="Q1156" s="77" t="s">
        <v>1267</v>
      </c>
      <c r="R1156" s="77"/>
      <c r="S1156" s="77"/>
      <c r="T1156" s="77" t="s">
        <v>4888</v>
      </c>
      <c r="U1156" s="77">
        <v>30390456</v>
      </c>
      <c r="V1156" s="77">
        <v>14.75</v>
      </c>
      <c r="W1156" s="77" t="s">
        <v>163</v>
      </c>
      <c r="X1156" s="77">
        <v>400</v>
      </c>
      <c r="Y1156" s="77">
        <v>832</v>
      </c>
      <c r="Z1156" s="77">
        <v>26</v>
      </c>
      <c r="AA1156" s="89">
        <f t="shared" si="148"/>
        <v>0.33279999999999998</v>
      </c>
      <c r="AB1156" s="142" t="s">
        <v>70</v>
      </c>
      <c r="AC1156" s="78">
        <v>44712</v>
      </c>
      <c r="AD1156" s="77"/>
      <c r="AE1156" s="77"/>
      <c r="AF1156" s="77" t="str">
        <f t="shared" si="149"/>
        <v>CADP220523_02</v>
      </c>
      <c r="AG1156" s="77">
        <f t="shared" si="150"/>
        <v>832</v>
      </c>
      <c r="AH1156" s="77">
        <f t="shared" si="151"/>
        <v>26</v>
      </c>
      <c r="AI1156" s="89">
        <f t="shared" si="152"/>
        <v>0.33279999999999998</v>
      </c>
      <c r="AJ1156" s="77" t="s">
        <v>2143</v>
      </c>
      <c r="AK1156" s="77" t="s">
        <v>5061</v>
      </c>
      <c r="AL1156" s="78">
        <v>44707</v>
      </c>
      <c r="AM1156" s="78">
        <v>44707</v>
      </c>
      <c r="AN1156" s="78">
        <v>44712</v>
      </c>
      <c r="AO1156" s="78">
        <v>44712</v>
      </c>
      <c r="AP1156" s="78">
        <v>44712</v>
      </c>
      <c r="AQ1156" s="77" t="s">
        <v>89</v>
      </c>
      <c r="AR1156" s="77"/>
      <c r="AS1156" s="77" t="s">
        <v>5061</v>
      </c>
      <c r="AT1156" s="78"/>
      <c r="AU1156" s="78"/>
      <c r="AV1156" s="78"/>
      <c r="AW1156" s="142" t="s">
        <v>1198</v>
      </c>
      <c r="AX1156" s="77" t="s">
        <v>116</v>
      </c>
      <c r="AY1156" s="576">
        <v>8158.5</v>
      </c>
      <c r="AZ1156" s="576"/>
      <c r="BA1156" s="576"/>
      <c r="BB1156" s="576"/>
      <c r="BC1156" s="576"/>
      <c r="BD1156" s="576"/>
      <c r="BE1156" s="77">
        <f t="shared" si="153"/>
        <v>23</v>
      </c>
      <c r="BF1156" s="77">
        <f t="shared" si="146"/>
        <v>5</v>
      </c>
      <c r="BG1156" s="77">
        <f t="shared" si="147"/>
        <v>2022</v>
      </c>
      <c r="BH1156" s="77"/>
    </row>
    <row r="1157" spans="1:60">
      <c r="A1157" s="77" t="s">
        <v>428</v>
      </c>
      <c r="B1157" s="77" t="s">
        <v>1264</v>
      </c>
      <c r="C1157" s="77" t="s">
        <v>5062</v>
      </c>
      <c r="D1157" s="78">
        <v>44704</v>
      </c>
      <c r="E1157" s="77" t="s">
        <v>4886</v>
      </c>
      <c r="F1157" s="77" t="s">
        <v>2135</v>
      </c>
      <c r="G1157" s="77" t="s">
        <v>2136</v>
      </c>
      <c r="H1157" s="77" t="s">
        <v>2137</v>
      </c>
      <c r="I1157" s="77" t="s">
        <v>2138</v>
      </c>
      <c r="J1157" s="77" t="s">
        <v>110</v>
      </c>
      <c r="K1157" s="77">
        <v>90248</v>
      </c>
      <c r="L1157" s="77" t="s">
        <v>4887</v>
      </c>
      <c r="M1157" s="77" t="s">
        <v>3898</v>
      </c>
      <c r="N1157" s="77" t="s">
        <v>343</v>
      </c>
      <c r="O1157" s="77" t="s">
        <v>299</v>
      </c>
      <c r="P1157" s="77">
        <v>210775</v>
      </c>
      <c r="Q1157" s="77" t="s">
        <v>1267</v>
      </c>
      <c r="R1157" s="77"/>
      <c r="S1157" s="77"/>
      <c r="T1157" s="77" t="s">
        <v>4888</v>
      </c>
      <c r="U1157" s="77">
        <v>30390456</v>
      </c>
      <c r="V1157" s="77">
        <v>14.75</v>
      </c>
      <c r="W1157" s="77" t="s">
        <v>163</v>
      </c>
      <c r="X1157" s="77">
        <v>400</v>
      </c>
      <c r="Y1157" s="77">
        <v>832</v>
      </c>
      <c r="Z1157" s="77">
        <v>26</v>
      </c>
      <c r="AA1157" s="89">
        <f t="shared" si="148"/>
        <v>0.33279999999999998</v>
      </c>
      <c r="AB1157" s="142" t="s">
        <v>70</v>
      </c>
      <c r="AC1157" s="78">
        <v>44712</v>
      </c>
      <c r="AD1157" s="77"/>
      <c r="AE1157" s="77"/>
      <c r="AF1157" s="77" t="str">
        <f t="shared" si="149"/>
        <v>CADP220523_03</v>
      </c>
      <c r="AG1157" s="77">
        <f t="shared" si="150"/>
        <v>832</v>
      </c>
      <c r="AH1157" s="77">
        <f t="shared" si="151"/>
        <v>26</v>
      </c>
      <c r="AI1157" s="89">
        <f t="shared" si="152"/>
        <v>0.33279999999999998</v>
      </c>
      <c r="AJ1157" s="77" t="s">
        <v>2143</v>
      </c>
      <c r="AK1157" s="77" t="s">
        <v>5063</v>
      </c>
      <c r="AL1157" s="78">
        <v>44713</v>
      </c>
      <c r="AM1157" s="78">
        <v>44713</v>
      </c>
      <c r="AN1157" s="78">
        <v>44718</v>
      </c>
      <c r="AO1157" s="78">
        <v>44718</v>
      </c>
      <c r="AP1157" s="78">
        <v>44718</v>
      </c>
      <c r="AQ1157" s="77" t="s">
        <v>89</v>
      </c>
      <c r="AR1157" s="77"/>
      <c r="AS1157" s="77" t="s">
        <v>5063</v>
      </c>
      <c r="AT1157" s="78"/>
      <c r="AU1157" s="78"/>
      <c r="AV1157" s="78"/>
      <c r="AW1157" s="142" t="s">
        <v>1198</v>
      </c>
      <c r="AX1157" s="77" t="s">
        <v>116</v>
      </c>
      <c r="AY1157" s="576">
        <v>8158.5</v>
      </c>
      <c r="AZ1157" s="576"/>
      <c r="BA1157" s="576"/>
      <c r="BB1157" s="576"/>
      <c r="BC1157" s="576"/>
      <c r="BD1157" s="576"/>
      <c r="BE1157" s="77">
        <f t="shared" si="153"/>
        <v>24</v>
      </c>
      <c r="BF1157" s="77">
        <f t="shared" si="146"/>
        <v>6</v>
      </c>
      <c r="BG1157" s="77">
        <f t="shared" si="147"/>
        <v>2022</v>
      </c>
      <c r="BH1157" s="77"/>
    </row>
    <row r="1158" spans="1:60">
      <c r="A1158" s="77" t="s">
        <v>428</v>
      </c>
      <c r="B1158" s="77" t="s">
        <v>1264</v>
      </c>
      <c r="C1158" s="77" t="s">
        <v>5064</v>
      </c>
      <c r="D1158" s="78">
        <v>44704</v>
      </c>
      <c r="E1158" s="77">
        <v>114452</v>
      </c>
      <c r="F1158" s="77" t="s">
        <v>2135</v>
      </c>
      <c r="G1158" s="77" t="s">
        <v>2136</v>
      </c>
      <c r="H1158" s="77" t="s">
        <v>2137</v>
      </c>
      <c r="I1158" s="77" t="s">
        <v>2138</v>
      </c>
      <c r="J1158" s="77" t="s">
        <v>110</v>
      </c>
      <c r="K1158" s="77">
        <v>90248</v>
      </c>
      <c r="L1158" s="77" t="s">
        <v>4887</v>
      </c>
      <c r="M1158" s="77" t="s">
        <v>3898</v>
      </c>
      <c r="N1158" s="77" t="s">
        <v>343</v>
      </c>
      <c r="O1158" s="77" t="s">
        <v>299</v>
      </c>
      <c r="P1158" s="77">
        <v>210775</v>
      </c>
      <c r="Q1158" s="77" t="s">
        <v>1267</v>
      </c>
      <c r="R1158" s="77"/>
      <c r="S1158" s="77"/>
      <c r="T1158" s="77" t="s">
        <v>4888</v>
      </c>
      <c r="U1158" s="77">
        <v>30390456</v>
      </c>
      <c r="V1158" s="77">
        <v>14.75</v>
      </c>
      <c r="W1158" s="77" t="s">
        <v>163</v>
      </c>
      <c r="X1158" s="77">
        <v>400</v>
      </c>
      <c r="Y1158" s="77">
        <v>832</v>
      </c>
      <c r="Z1158" s="77">
        <v>26</v>
      </c>
      <c r="AA1158" s="89">
        <f t="shared" si="148"/>
        <v>0.33279999999999998</v>
      </c>
      <c r="AB1158" s="142" t="s">
        <v>70</v>
      </c>
      <c r="AC1158" s="78">
        <v>44712</v>
      </c>
      <c r="AD1158" s="77"/>
      <c r="AE1158" s="77"/>
      <c r="AF1158" s="77" t="str">
        <f t="shared" si="149"/>
        <v>CADP220523_06</v>
      </c>
      <c r="AG1158" s="77">
        <f t="shared" si="150"/>
        <v>832</v>
      </c>
      <c r="AH1158" s="77">
        <f t="shared" si="151"/>
        <v>26</v>
      </c>
      <c r="AI1158" s="89">
        <f t="shared" si="152"/>
        <v>0.33279999999999998</v>
      </c>
      <c r="AJ1158" s="77" t="s">
        <v>2143</v>
      </c>
      <c r="AK1158" s="77" t="s">
        <v>5065</v>
      </c>
      <c r="AL1158" s="78">
        <v>44707</v>
      </c>
      <c r="AM1158" s="78">
        <v>44707</v>
      </c>
      <c r="AN1158" s="78">
        <v>44712</v>
      </c>
      <c r="AO1158" s="78">
        <v>44712</v>
      </c>
      <c r="AP1158" s="78">
        <v>44712</v>
      </c>
      <c r="AQ1158" s="77" t="s">
        <v>89</v>
      </c>
      <c r="AR1158" s="77"/>
      <c r="AS1158" s="77" t="s">
        <v>5065</v>
      </c>
      <c r="AT1158" s="78"/>
      <c r="AU1158" s="78"/>
      <c r="AV1158" s="78"/>
      <c r="AW1158" s="142" t="s">
        <v>1198</v>
      </c>
      <c r="AX1158" s="77" t="s">
        <v>116</v>
      </c>
      <c r="AY1158" s="576">
        <v>8158.5</v>
      </c>
      <c r="AZ1158" s="576"/>
      <c r="BA1158" s="576"/>
      <c r="BB1158" s="576"/>
      <c r="BC1158" s="576"/>
      <c r="BD1158" s="576"/>
      <c r="BE1158" s="77">
        <f t="shared" si="153"/>
        <v>23</v>
      </c>
      <c r="BF1158" s="77">
        <f t="shared" si="146"/>
        <v>5</v>
      </c>
      <c r="BG1158" s="77">
        <f t="shared" si="147"/>
        <v>2022</v>
      </c>
      <c r="BH1158" s="77"/>
    </row>
    <row r="1159" spans="1:60">
      <c r="A1159" s="77" t="s">
        <v>428</v>
      </c>
      <c r="B1159" s="77" t="s">
        <v>1264</v>
      </c>
      <c r="C1159" s="77" t="s">
        <v>5066</v>
      </c>
      <c r="D1159" s="78">
        <v>44704</v>
      </c>
      <c r="E1159" s="77">
        <v>114452</v>
      </c>
      <c r="F1159" s="77" t="s">
        <v>2135</v>
      </c>
      <c r="G1159" s="77" t="s">
        <v>2136</v>
      </c>
      <c r="H1159" s="77" t="s">
        <v>2137</v>
      </c>
      <c r="I1159" s="77" t="s">
        <v>2138</v>
      </c>
      <c r="J1159" s="77" t="s">
        <v>110</v>
      </c>
      <c r="K1159" s="77">
        <v>90248</v>
      </c>
      <c r="L1159" s="77" t="s">
        <v>4887</v>
      </c>
      <c r="M1159" s="77" t="s">
        <v>3898</v>
      </c>
      <c r="N1159" s="77" t="s">
        <v>343</v>
      </c>
      <c r="O1159" s="77" t="s">
        <v>299</v>
      </c>
      <c r="P1159" s="77">
        <v>210775</v>
      </c>
      <c r="Q1159" s="77" t="s">
        <v>1267</v>
      </c>
      <c r="R1159" s="77"/>
      <c r="S1159" s="77"/>
      <c r="T1159" s="77" t="s">
        <v>4888</v>
      </c>
      <c r="U1159" s="77">
        <v>30390456</v>
      </c>
      <c r="V1159" s="77">
        <v>14.75</v>
      </c>
      <c r="W1159" s="77" t="s">
        <v>163</v>
      </c>
      <c r="X1159" s="77">
        <v>400</v>
      </c>
      <c r="Y1159" s="77">
        <v>832</v>
      </c>
      <c r="Z1159" s="77">
        <v>26</v>
      </c>
      <c r="AA1159" s="89">
        <f t="shared" si="148"/>
        <v>0.33279999999999998</v>
      </c>
      <c r="AB1159" s="142" t="s">
        <v>70</v>
      </c>
      <c r="AC1159" s="78">
        <v>44712</v>
      </c>
      <c r="AD1159" s="77"/>
      <c r="AE1159" s="77"/>
      <c r="AF1159" s="77" t="str">
        <f t="shared" si="149"/>
        <v>CADP220523_07</v>
      </c>
      <c r="AG1159" s="77">
        <f t="shared" si="150"/>
        <v>832</v>
      </c>
      <c r="AH1159" s="77">
        <f t="shared" si="151"/>
        <v>26</v>
      </c>
      <c r="AI1159" s="89">
        <f t="shared" si="152"/>
        <v>0.33279999999999998</v>
      </c>
      <c r="AJ1159" s="77" t="s">
        <v>2143</v>
      </c>
      <c r="AK1159" s="77" t="s">
        <v>5067</v>
      </c>
      <c r="AL1159" s="78">
        <v>44707</v>
      </c>
      <c r="AM1159" s="78">
        <v>44707</v>
      </c>
      <c r="AN1159" s="78">
        <v>44712</v>
      </c>
      <c r="AO1159" s="78">
        <v>44712</v>
      </c>
      <c r="AP1159" s="78">
        <v>44712</v>
      </c>
      <c r="AQ1159" s="77" t="s">
        <v>89</v>
      </c>
      <c r="AR1159" s="77"/>
      <c r="AS1159" s="77" t="s">
        <v>5067</v>
      </c>
      <c r="AT1159" s="78"/>
      <c r="AU1159" s="78"/>
      <c r="AV1159" s="78"/>
      <c r="AW1159" s="142" t="s">
        <v>1198</v>
      </c>
      <c r="AX1159" s="77" t="s">
        <v>116</v>
      </c>
      <c r="AY1159" s="576">
        <v>8158.5</v>
      </c>
      <c r="AZ1159" s="576"/>
      <c r="BA1159" s="576"/>
      <c r="BB1159" s="576"/>
      <c r="BC1159" s="576"/>
      <c r="BD1159" s="576"/>
      <c r="BE1159" s="77">
        <f t="shared" si="153"/>
        <v>23</v>
      </c>
      <c r="BF1159" s="77">
        <f t="shared" ref="BF1159:BF1222" si="154">MONTH(AL1159)</f>
        <v>5</v>
      </c>
      <c r="BG1159" s="77">
        <f t="shared" ref="BG1159:BG1222" si="155">YEAR(AL1159)</f>
        <v>2022</v>
      </c>
      <c r="BH1159" s="77"/>
    </row>
    <row r="1160" spans="1:60">
      <c r="A1160" s="77" t="s">
        <v>428</v>
      </c>
      <c r="B1160" s="77" t="s">
        <v>1264</v>
      </c>
      <c r="C1160" s="77" t="s">
        <v>5068</v>
      </c>
      <c r="D1160" s="78">
        <v>44704</v>
      </c>
      <c r="E1160" s="77">
        <v>114452</v>
      </c>
      <c r="F1160" s="77" t="s">
        <v>2135</v>
      </c>
      <c r="G1160" s="77" t="s">
        <v>2136</v>
      </c>
      <c r="H1160" s="77" t="s">
        <v>2137</v>
      </c>
      <c r="I1160" s="77" t="s">
        <v>2138</v>
      </c>
      <c r="J1160" s="77" t="s">
        <v>110</v>
      </c>
      <c r="K1160" s="77">
        <v>90248</v>
      </c>
      <c r="L1160" s="77" t="s">
        <v>4887</v>
      </c>
      <c r="M1160" s="77" t="s">
        <v>3898</v>
      </c>
      <c r="N1160" s="77" t="s">
        <v>343</v>
      </c>
      <c r="O1160" s="77" t="s">
        <v>299</v>
      </c>
      <c r="P1160" s="77">
        <v>210775</v>
      </c>
      <c r="Q1160" s="77" t="s">
        <v>1267</v>
      </c>
      <c r="R1160" s="77"/>
      <c r="S1160" s="77"/>
      <c r="T1160" s="77" t="s">
        <v>4888</v>
      </c>
      <c r="U1160" s="77">
        <v>30390456</v>
      </c>
      <c r="V1160" s="77">
        <v>14.75</v>
      </c>
      <c r="W1160" s="77" t="s">
        <v>163</v>
      </c>
      <c r="X1160" s="77">
        <v>400</v>
      </c>
      <c r="Y1160" s="77">
        <v>832</v>
      </c>
      <c r="Z1160" s="77">
        <v>26</v>
      </c>
      <c r="AA1160" s="89">
        <f t="shared" si="148"/>
        <v>0.33279999999999998</v>
      </c>
      <c r="AB1160" s="142" t="s">
        <v>70</v>
      </c>
      <c r="AC1160" s="78">
        <v>44712</v>
      </c>
      <c r="AD1160" s="77"/>
      <c r="AE1160" s="77"/>
      <c r="AF1160" s="77" t="str">
        <f t="shared" si="149"/>
        <v>CADP220523_08</v>
      </c>
      <c r="AG1160" s="77">
        <f t="shared" si="150"/>
        <v>832</v>
      </c>
      <c r="AH1160" s="77">
        <f t="shared" si="151"/>
        <v>26</v>
      </c>
      <c r="AI1160" s="89">
        <f t="shared" si="152"/>
        <v>0.33279999999999998</v>
      </c>
      <c r="AJ1160" s="77" t="s">
        <v>2143</v>
      </c>
      <c r="AK1160" s="77" t="s">
        <v>5069</v>
      </c>
      <c r="AL1160" s="78">
        <v>44707</v>
      </c>
      <c r="AM1160" s="78">
        <v>44707</v>
      </c>
      <c r="AN1160" s="78">
        <v>44713</v>
      </c>
      <c r="AO1160" s="78">
        <v>44713</v>
      </c>
      <c r="AP1160" s="78">
        <v>44713</v>
      </c>
      <c r="AQ1160" s="77" t="s">
        <v>89</v>
      </c>
      <c r="AR1160" s="77"/>
      <c r="AS1160" s="77" t="s">
        <v>5069</v>
      </c>
      <c r="AT1160" s="78"/>
      <c r="AU1160" s="78"/>
      <c r="AV1160" s="78"/>
      <c r="AW1160" s="142" t="s">
        <v>1198</v>
      </c>
      <c r="AX1160" s="77" t="s">
        <v>116</v>
      </c>
      <c r="AY1160" s="576">
        <v>8158.5</v>
      </c>
      <c r="AZ1160" s="576"/>
      <c r="BA1160" s="576"/>
      <c r="BB1160" s="576"/>
      <c r="BC1160" s="576"/>
      <c r="BD1160" s="576"/>
      <c r="BE1160" s="77">
        <f t="shared" si="153"/>
        <v>23</v>
      </c>
      <c r="BF1160" s="77">
        <f t="shared" si="154"/>
        <v>5</v>
      </c>
      <c r="BG1160" s="77">
        <f t="shared" si="155"/>
        <v>2022</v>
      </c>
      <c r="BH1160" s="77"/>
    </row>
    <row r="1161" spans="1:60">
      <c r="A1161" s="77" t="s">
        <v>428</v>
      </c>
      <c r="B1161" s="77" t="s">
        <v>2132</v>
      </c>
      <c r="C1161" s="77" t="s">
        <v>5070</v>
      </c>
      <c r="D1161" s="78">
        <v>44704</v>
      </c>
      <c r="E1161" s="77" t="s">
        <v>5071</v>
      </c>
      <c r="F1161" s="77" t="s">
        <v>2135</v>
      </c>
      <c r="G1161" s="77" t="s">
        <v>3267</v>
      </c>
      <c r="H1161" s="77" t="s">
        <v>3268</v>
      </c>
      <c r="I1161" s="77" t="s">
        <v>2686</v>
      </c>
      <c r="J1161" s="77" t="s">
        <v>110</v>
      </c>
      <c r="K1161" s="77">
        <v>92833</v>
      </c>
      <c r="L1161" s="77" t="s">
        <v>2168</v>
      </c>
      <c r="M1161" s="77" t="s">
        <v>4329</v>
      </c>
      <c r="N1161" s="77" t="s">
        <v>444</v>
      </c>
      <c r="O1161" s="77" t="s">
        <v>445</v>
      </c>
      <c r="P1161" s="77">
        <v>77064</v>
      </c>
      <c r="Q1161" s="77" t="s">
        <v>1267</v>
      </c>
      <c r="R1161" s="77"/>
      <c r="S1161" s="77"/>
      <c r="T1161" s="77"/>
      <c r="U1161" s="77">
        <v>30390456</v>
      </c>
      <c r="V1161" s="77">
        <v>14.75</v>
      </c>
      <c r="W1161" s="77" t="s">
        <v>163</v>
      </c>
      <c r="X1161" s="77">
        <v>400</v>
      </c>
      <c r="Y1161" s="77">
        <v>768</v>
      </c>
      <c r="Z1161" s="77">
        <v>24</v>
      </c>
      <c r="AA1161" s="89">
        <f t="shared" si="148"/>
        <v>0.30719999999999997</v>
      </c>
      <c r="AB1161" s="142" t="s">
        <v>70</v>
      </c>
      <c r="AC1161" s="78">
        <v>44712</v>
      </c>
      <c r="AD1161" s="77"/>
      <c r="AE1161" s="77"/>
      <c r="AF1161" s="77" t="str">
        <f t="shared" si="149"/>
        <v>CADP220523_16</v>
      </c>
      <c r="AG1161" s="77">
        <f t="shared" si="150"/>
        <v>768</v>
      </c>
      <c r="AH1161" s="77">
        <f t="shared" si="151"/>
        <v>24</v>
      </c>
      <c r="AI1161" s="89">
        <f t="shared" si="152"/>
        <v>0.30719999999999997</v>
      </c>
      <c r="AJ1161" s="77" t="s">
        <v>2143</v>
      </c>
      <c r="AK1161" s="77" t="s">
        <v>5072</v>
      </c>
      <c r="AL1161" s="78">
        <v>44708</v>
      </c>
      <c r="AM1161" s="78">
        <v>44708</v>
      </c>
      <c r="AN1161" s="78">
        <v>44712</v>
      </c>
      <c r="AO1161" s="78">
        <v>44712</v>
      </c>
      <c r="AP1161" s="78">
        <v>44712</v>
      </c>
      <c r="AQ1161" s="77" t="s">
        <v>89</v>
      </c>
      <c r="AR1161" s="77"/>
      <c r="AS1161" s="77" t="s">
        <v>5072</v>
      </c>
      <c r="AT1161" s="78"/>
      <c r="AU1161" s="78"/>
      <c r="AV1161" s="78"/>
      <c r="AW1161" s="142" t="s">
        <v>1198</v>
      </c>
      <c r="AX1161" s="77" t="s">
        <v>116</v>
      </c>
      <c r="AY1161" s="576">
        <v>4384.5</v>
      </c>
      <c r="AZ1161" s="576"/>
      <c r="BA1161" s="576"/>
      <c r="BB1161" s="576"/>
      <c r="BC1161" s="576"/>
      <c r="BD1161" s="576"/>
      <c r="BE1161" s="77">
        <f t="shared" si="153"/>
        <v>23</v>
      </c>
      <c r="BF1161" s="77">
        <f t="shared" si="154"/>
        <v>5</v>
      </c>
      <c r="BG1161" s="77">
        <f t="shared" si="155"/>
        <v>2022</v>
      </c>
      <c r="BH1161" s="77"/>
    </row>
    <row r="1162" spans="1:60">
      <c r="A1162" s="77" t="s">
        <v>428</v>
      </c>
      <c r="B1162" s="77" t="s">
        <v>1264</v>
      </c>
      <c r="C1162" s="77" t="s">
        <v>5073</v>
      </c>
      <c r="D1162" s="78">
        <v>44691</v>
      </c>
      <c r="E1162" s="77" t="s">
        <v>5074</v>
      </c>
      <c r="F1162" s="77" t="s">
        <v>2135</v>
      </c>
      <c r="G1162" s="77" t="s">
        <v>3267</v>
      </c>
      <c r="H1162" s="77" t="s">
        <v>3268</v>
      </c>
      <c r="I1162" s="77" t="s">
        <v>2686</v>
      </c>
      <c r="J1162" s="77" t="s">
        <v>110</v>
      </c>
      <c r="K1162" s="77">
        <v>92833</v>
      </c>
      <c r="L1162" s="77" t="s">
        <v>195</v>
      </c>
      <c r="M1162" s="77" t="s">
        <v>5075</v>
      </c>
      <c r="N1162" s="77" t="s">
        <v>204</v>
      </c>
      <c r="O1162" s="77" t="s">
        <v>205</v>
      </c>
      <c r="P1162" s="77">
        <v>85008</v>
      </c>
      <c r="Q1162" s="77" t="s">
        <v>1267</v>
      </c>
      <c r="R1162" s="77" t="s">
        <v>4235</v>
      </c>
      <c r="S1162" s="77"/>
      <c r="T1162" s="77" t="s">
        <v>4236</v>
      </c>
      <c r="U1162" s="77">
        <v>30390456</v>
      </c>
      <c r="V1162" s="77">
        <v>14.75</v>
      </c>
      <c r="W1162" s="77" t="s">
        <v>163</v>
      </c>
      <c r="X1162" s="77">
        <v>400</v>
      </c>
      <c r="Y1162" s="77">
        <v>768</v>
      </c>
      <c r="Z1162" s="77">
        <v>24</v>
      </c>
      <c r="AA1162" s="89">
        <f t="shared" si="148"/>
        <v>0.30719999999999997</v>
      </c>
      <c r="AB1162" s="77" t="s">
        <v>88</v>
      </c>
      <c r="AC1162" s="78">
        <v>44712</v>
      </c>
      <c r="AD1162" s="77"/>
      <c r="AE1162" s="77"/>
      <c r="AF1162" s="77" t="str">
        <f t="shared" si="149"/>
        <v>CADP220510_8</v>
      </c>
      <c r="AG1162" s="77">
        <f t="shared" si="150"/>
        <v>768</v>
      </c>
      <c r="AH1162" s="77">
        <f t="shared" si="151"/>
        <v>24</v>
      </c>
      <c r="AI1162" s="89">
        <f t="shared" si="152"/>
        <v>0.30719999999999997</v>
      </c>
      <c r="AJ1162" s="77" t="s">
        <v>2143</v>
      </c>
      <c r="AK1162" s="77" t="s">
        <v>5076</v>
      </c>
      <c r="AL1162" s="78">
        <v>44712</v>
      </c>
      <c r="AM1162" s="78">
        <v>44712</v>
      </c>
      <c r="AN1162" s="78">
        <v>44713</v>
      </c>
      <c r="AO1162" s="78">
        <v>44713</v>
      </c>
      <c r="AP1162" s="78">
        <v>44713</v>
      </c>
      <c r="AQ1162" s="77" t="s">
        <v>89</v>
      </c>
      <c r="AR1162" s="77"/>
      <c r="AS1162" s="77" t="s">
        <v>5076</v>
      </c>
      <c r="AT1162" s="78"/>
      <c r="AU1162" s="78"/>
      <c r="AV1162" s="78"/>
      <c r="AW1162" s="142" t="s">
        <v>1198</v>
      </c>
      <c r="AX1162" s="77" t="s">
        <v>116</v>
      </c>
      <c r="AY1162" s="576">
        <v>1624</v>
      </c>
      <c r="AZ1162" s="576"/>
      <c r="BA1162" s="576"/>
      <c r="BB1162" s="576"/>
      <c r="BC1162" s="576"/>
      <c r="BD1162" s="576"/>
      <c r="BE1162" s="77">
        <f t="shared" si="153"/>
        <v>23</v>
      </c>
      <c r="BF1162" s="77">
        <f t="shared" si="154"/>
        <v>5</v>
      </c>
      <c r="BG1162" s="77">
        <f t="shared" si="155"/>
        <v>2022</v>
      </c>
      <c r="BH1162" s="77"/>
    </row>
    <row r="1163" spans="1:60">
      <c r="A1163" s="77" t="s">
        <v>55</v>
      </c>
      <c r="B1163" s="77" t="s">
        <v>1264</v>
      </c>
      <c r="C1163" s="77" t="s">
        <v>5077</v>
      </c>
      <c r="D1163" s="78">
        <v>44687</v>
      </c>
      <c r="E1163" s="77" t="s">
        <v>4631</v>
      </c>
      <c r="F1163" s="77" t="s">
        <v>2135</v>
      </c>
      <c r="G1163" s="77" t="s">
        <v>2147</v>
      </c>
      <c r="H1163" s="77" t="s">
        <v>2148</v>
      </c>
      <c r="I1163" s="77" t="s">
        <v>531</v>
      </c>
      <c r="J1163" s="77" t="s">
        <v>110</v>
      </c>
      <c r="K1163" s="77">
        <v>91761</v>
      </c>
      <c r="L1163" s="77" t="s">
        <v>503</v>
      </c>
      <c r="M1163" s="77" t="s">
        <v>686</v>
      </c>
      <c r="N1163" s="77" t="s">
        <v>687</v>
      </c>
      <c r="O1163" s="77" t="s">
        <v>85</v>
      </c>
      <c r="P1163" s="309" t="s">
        <v>688</v>
      </c>
      <c r="Q1163" s="77" t="s">
        <v>1267</v>
      </c>
      <c r="R1163" s="77" t="s">
        <v>506</v>
      </c>
      <c r="S1163" s="77" t="s">
        <v>4632</v>
      </c>
      <c r="T1163" s="77" t="s">
        <v>4633</v>
      </c>
      <c r="U1163" s="77">
        <v>12005832</v>
      </c>
      <c r="V1163" s="77">
        <v>0</v>
      </c>
      <c r="W1163" s="77" t="s">
        <v>4634</v>
      </c>
      <c r="X1163" s="77">
        <v>480</v>
      </c>
      <c r="Y1163" s="77">
        <v>600</v>
      </c>
      <c r="Z1163" s="77">
        <v>20</v>
      </c>
      <c r="AA1163" s="89">
        <f t="shared" si="148"/>
        <v>0.28799999999999998</v>
      </c>
      <c r="AB1163" s="77" t="s">
        <v>70</v>
      </c>
      <c r="AC1163" s="78">
        <v>44712</v>
      </c>
      <c r="AD1163" s="77"/>
      <c r="AE1163" s="77" t="s">
        <v>4447</v>
      </c>
      <c r="AF1163" s="77" t="str">
        <f t="shared" si="149"/>
        <v>CADP220506_22</v>
      </c>
      <c r="AG1163" s="77">
        <f t="shared" si="150"/>
        <v>600</v>
      </c>
      <c r="AH1163" s="77">
        <f t="shared" si="151"/>
        <v>20</v>
      </c>
      <c r="AI1163" s="89">
        <f t="shared" si="152"/>
        <v>0.28799999999999998</v>
      </c>
      <c r="AJ1163" s="77" t="s">
        <v>2143</v>
      </c>
      <c r="AK1163" s="77" t="s">
        <v>5078</v>
      </c>
      <c r="AL1163" s="78">
        <v>44707</v>
      </c>
      <c r="AM1163" s="78">
        <v>44708</v>
      </c>
      <c r="AN1163" s="78">
        <v>44713</v>
      </c>
      <c r="AO1163" s="78">
        <v>44713</v>
      </c>
      <c r="AP1163" s="78">
        <v>44713</v>
      </c>
      <c r="AQ1163" s="77" t="s">
        <v>89</v>
      </c>
      <c r="AR1163" s="77"/>
      <c r="AS1163" s="77" t="s">
        <v>5078</v>
      </c>
      <c r="AT1163" s="78"/>
      <c r="AU1163" s="78"/>
      <c r="AV1163" s="78"/>
      <c r="AW1163" s="142" t="s">
        <v>1198</v>
      </c>
      <c r="AX1163" s="77" t="s">
        <v>116</v>
      </c>
      <c r="AY1163" s="576">
        <v>7936.5</v>
      </c>
      <c r="AZ1163" s="576"/>
      <c r="BA1163" s="576"/>
      <c r="BB1163" s="576"/>
      <c r="BC1163" s="576"/>
      <c r="BD1163" s="576"/>
      <c r="BE1163" s="77">
        <f t="shared" si="153"/>
        <v>23</v>
      </c>
      <c r="BF1163" s="77">
        <f t="shared" si="154"/>
        <v>5</v>
      </c>
      <c r="BG1163" s="77">
        <f t="shared" si="155"/>
        <v>2022</v>
      </c>
      <c r="BH1163" s="77"/>
    </row>
    <row r="1164" spans="1:60">
      <c r="A1164" s="77" t="s">
        <v>55</v>
      </c>
      <c r="B1164" s="77" t="s">
        <v>1264</v>
      </c>
      <c r="C1164" s="77" t="s">
        <v>5079</v>
      </c>
      <c r="D1164" s="78">
        <v>44687</v>
      </c>
      <c r="E1164" s="77" t="s">
        <v>4631</v>
      </c>
      <c r="F1164" s="77" t="s">
        <v>2135</v>
      </c>
      <c r="G1164" s="77" t="s">
        <v>2147</v>
      </c>
      <c r="H1164" s="77" t="s">
        <v>2148</v>
      </c>
      <c r="I1164" s="77" t="s">
        <v>531</v>
      </c>
      <c r="J1164" s="77" t="s">
        <v>110</v>
      </c>
      <c r="K1164" s="77">
        <v>91761</v>
      </c>
      <c r="L1164" s="77" t="s">
        <v>503</v>
      </c>
      <c r="M1164" s="77" t="s">
        <v>686</v>
      </c>
      <c r="N1164" s="77" t="s">
        <v>687</v>
      </c>
      <c r="O1164" s="77" t="s">
        <v>85</v>
      </c>
      <c r="P1164" s="309" t="s">
        <v>688</v>
      </c>
      <c r="Q1164" s="77" t="s">
        <v>1267</v>
      </c>
      <c r="R1164" s="77" t="s">
        <v>506</v>
      </c>
      <c r="S1164" s="77" t="s">
        <v>4632</v>
      </c>
      <c r="T1164" s="77" t="s">
        <v>4633</v>
      </c>
      <c r="U1164" s="77">
        <v>12005832</v>
      </c>
      <c r="V1164" s="77">
        <v>0</v>
      </c>
      <c r="W1164" s="77" t="s">
        <v>4634</v>
      </c>
      <c r="X1164" s="77">
        <v>480</v>
      </c>
      <c r="Y1164" s="77">
        <v>600</v>
      </c>
      <c r="Z1164" s="77">
        <v>20</v>
      </c>
      <c r="AA1164" s="89">
        <f t="shared" si="148"/>
        <v>0.28799999999999998</v>
      </c>
      <c r="AB1164" s="77" t="s">
        <v>70</v>
      </c>
      <c r="AC1164" s="78">
        <v>44712</v>
      </c>
      <c r="AD1164" s="77"/>
      <c r="AE1164" s="77" t="s">
        <v>4447</v>
      </c>
      <c r="AF1164" s="77" t="str">
        <f t="shared" si="149"/>
        <v>CADP220506_23</v>
      </c>
      <c r="AG1164" s="77">
        <f t="shared" si="150"/>
        <v>600</v>
      </c>
      <c r="AH1164" s="77">
        <f t="shared" si="151"/>
        <v>20</v>
      </c>
      <c r="AI1164" s="89">
        <f t="shared" si="152"/>
        <v>0.28799999999999998</v>
      </c>
      <c r="AJ1164" s="77" t="s">
        <v>2143</v>
      </c>
      <c r="AK1164" s="77" t="s">
        <v>5080</v>
      </c>
      <c r="AL1164" s="78">
        <v>44707</v>
      </c>
      <c r="AM1164" s="78">
        <v>44708</v>
      </c>
      <c r="AN1164" s="78">
        <v>44713</v>
      </c>
      <c r="AO1164" s="78">
        <v>44713</v>
      </c>
      <c r="AP1164" s="78">
        <v>44713</v>
      </c>
      <c r="AQ1164" s="77" t="s">
        <v>89</v>
      </c>
      <c r="AR1164" s="77"/>
      <c r="AS1164" s="77" t="s">
        <v>5080</v>
      </c>
      <c r="AT1164" s="78"/>
      <c r="AU1164" s="78"/>
      <c r="AV1164" s="78"/>
      <c r="AW1164" s="142" t="s">
        <v>1198</v>
      </c>
      <c r="AX1164" s="77" t="s">
        <v>116</v>
      </c>
      <c r="AY1164" s="576">
        <v>7936.5</v>
      </c>
      <c r="AZ1164" s="576"/>
      <c r="BA1164" s="576"/>
      <c r="BB1164" s="576"/>
      <c r="BC1164" s="576"/>
      <c r="BD1164" s="576"/>
      <c r="BE1164" s="77">
        <f t="shared" si="153"/>
        <v>23</v>
      </c>
      <c r="BF1164" s="77">
        <f t="shared" si="154"/>
        <v>5</v>
      </c>
      <c r="BG1164" s="77">
        <f t="shared" si="155"/>
        <v>2022</v>
      </c>
      <c r="BH1164" s="77"/>
    </row>
    <row r="1165" spans="1:60">
      <c r="A1165" s="77" t="s">
        <v>55</v>
      </c>
      <c r="B1165" s="77" t="s">
        <v>1264</v>
      </c>
      <c r="C1165" s="77" t="s">
        <v>5081</v>
      </c>
      <c r="D1165" s="78">
        <v>44687</v>
      </c>
      <c r="E1165" s="77" t="s">
        <v>4631</v>
      </c>
      <c r="F1165" s="77" t="s">
        <v>2135</v>
      </c>
      <c r="G1165" s="77" t="s">
        <v>2147</v>
      </c>
      <c r="H1165" s="77" t="s">
        <v>2148</v>
      </c>
      <c r="I1165" s="77" t="s">
        <v>531</v>
      </c>
      <c r="J1165" s="77" t="s">
        <v>110</v>
      </c>
      <c r="K1165" s="77">
        <v>91761</v>
      </c>
      <c r="L1165" s="77" t="s">
        <v>503</v>
      </c>
      <c r="M1165" s="77" t="s">
        <v>686</v>
      </c>
      <c r="N1165" s="77" t="s">
        <v>687</v>
      </c>
      <c r="O1165" s="77" t="s">
        <v>85</v>
      </c>
      <c r="P1165" s="309" t="s">
        <v>688</v>
      </c>
      <c r="Q1165" s="77" t="s">
        <v>1267</v>
      </c>
      <c r="R1165" s="77" t="s">
        <v>506</v>
      </c>
      <c r="S1165" s="77" t="s">
        <v>4632</v>
      </c>
      <c r="T1165" s="77" t="s">
        <v>4633</v>
      </c>
      <c r="U1165" s="77">
        <v>12005832</v>
      </c>
      <c r="V1165" s="77">
        <v>0</v>
      </c>
      <c r="W1165" s="77" t="s">
        <v>4634</v>
      </c>
      <c r="X1165" s="77">
        <v>480</v>
      </c>
      <c r="Y1165" s="77">
        <v>600</v>
      </c>
      <c r="Z1165" s="77">
        <v>20</v>
      </c>
      <c r="AA1165" s="89">
        <f t="shared" si="148"/>
        <v>0.28799999999999998</v>
      </c>
      <c r="AB1165" s="77" t="s">
        <v>70</v>
      </c>
      <c r="AC1165" s="78">
        <v>44712</v>
      </c>
      <c r="AD1165" s="77"/>
      <c r="AE1165" s="77" t="s">
        <v>4447</v>
      </c>
      <c r="AF1165" s="77" t="str">
        <f t="shared" si="149"/>
        <v>CADP220506_24</v>
      </c>
      <c r="AG1165" s="77">
        <f t="shared" si="150"/>
        <v>600</v>
      </c>
      <c r="AH1165" s="77">
        <f t="shared" si="151"/>
        <v>20</v>
      </c>
      <c r="AI1165" s="89">
        <f t="shared" si="152"/>
        <v>0.28799999999999998</v>
      </c>
      <c r="AJ1165" s="77" t="s">
        <v>2143</v>
      </c>
      <c r="AK1165" s="77" t="s">
        <v>5082</v>
      </c>
      <c r="AL1165" s="78">
        <v>44707</v>
      </c>
      <c r="AM1165" s="78">
        <v>44708</v>
      </c>
      <c r="AN1165" s="78">
        <v>44713</v>
      </c>
      <c r="AO1165" s="78">
        <v>44713</v>
      </c>
      <c r="AP1165" s="78">
        <v>44713</v>
      </c>
      <c r="AQ1165" s="77" t="s">
        <v>89</v>
      </c>
      <c r="AR1165" s="77"/>
      <c r="AS1165" s="77" t="s">
        <v>5082</v>
      </c>
      <c r="AT1165" s="78"/>
      <c r="AU1165" s="78"/>
      <c r="AV1165" s="78"/>
      <c r="AW1165" s="142" t="s">
        <v>1198</v>
      </c>
      <c r="AX1165" s="77" t="s">
        <v>116</v>
      </c>
      <c r="AY1165" s="576">
        <v>7936.5</v>
      </c>
      <c r="AZ1165" s="576"/>
      <c r="BA1165" s="576"/>
      <c r="BB1165" s="576"/>
      <c r="BC1165" s="576"/>
      <c r="BD1165" s="576"/>
      <c r="BE1165" s="77">
        <f t="shared" si="153"/>
        <v>23</v>
      </c>
      <c r="BF1165" s="77">
        <f t="shared" si="154"/>
        <v>5</v>
      </c>
      <c r="BG1165" s="77">
        <f t="shared" si="155"/>
        <v>2022</v>
      </c>
      <c r="BH1165" s="77"/>
    </row>
    <row r="1166" spans="1:60">
      <c r="A1166" s="77" t="s">
        <v>55</v>
      </c>
      <c r="B1166" s="77" t="s">
        <v>1264</v>
      </c>
      <c r="C1166" s="77" t="s">
        <v>5083</v>
      </c>
      <c r="D1166" s="78">
        <v>44687</v>
      </c>
      <c r="E1166" s="77" t="s">
        <v>4631</v>
      </c>
      <c r="F1166" s="77" t="s">
        <v>2135</v>
      </c>
      <c r="G1166" s="77" t="s">
        <v>2147</v>
      </c>
      <c r="H1166" s="77" t="s">
        <v>2148</v>
      </c>
      <c r="I1166" s="77" t="s">
        <v>531</v>
      </c>
      <c r="J1166" s="77" t="s">
        <v>110</v>
      </c>
      <c r="K1166" s="77">
        <v>91761</v>
      </c>
      <c r="L1166" s="77" t="s">
        <v>503</v>
      </c>
      <c r="M1166" s="77" t="s">
        <v>686</v>
      </c>
      <c r="N1166" s="77" t="s">
        <v>687</v>
      </c>
      <c r="O1166" s="77" t="s">
        <v>85</v>
      </c>
      <c r="P1166" s="309" t="s">
        <v>688</v>
      </c>
      <c r="Q1166" s="77" t="s">
        <v>1267</v>
      </c>
      <c r="R1166" s="77" t="s">
        <v>506</v>
      </c>
      <c r="S1166" s="77" t="s">
        <v>4632</v>
      </c>
      <c r="T1166" s="77" t="s">
        <v>4633</v>
      </c>
      <c r="U1166" s="77">
        <v>12005832</v>
      </c>
      <c r="V1166" s="77">
        <v>0</v>
      </c>
      <c r="W1166" s="77" t="s">
        <v>4634</v>
      </c>
      <c r="X1166" s="77">
        <v>480</v>
      </c>
      <c r="Y1166" s="77">
        <v>600</v>
      </c>
      <c r="Z1166" s="77">
        <v>20</v>
      </c>
      <c r="AA1166" s="89">
        <f t="shared" si="148"/>
        <v>0.28799999999999998</v>
      </c>
      <c r="AB1166" s="77" t="s">
        <v>70</v>
      </c>
      <c r="AC1166" s="78">
        <v>44712</v>
      </c>
      <c r="AD1166" s="77"/>
      <c r="AE1166" s="77" t="s">
        <v>4447</v>
      </c>
      <c r="AF1166" s="77" t="str">
        <f t="shared" si="149"/>
        <v>CADP220506_25</v>
      </c>
      <c r="AG1166" s="77">
        <f t="shared" si="150"/>
        <v>600</v>
      </c>
      <c r="AH1166" s="77">
        <f t="shared" si="151"/>
        <v>20</v>
      </c>
      <c r="AI1166" s="89">
        <f t="shared" si="152"/>
        <v>0.28799999999999998</v>
      </c>
      <c r="AJ1166" s="77" t="s">
        <v>2143</v>
      </c>
      <c r="AK1166" s="77" t="s">
        <v>5084</v>
      </c>
      <c r="AL1166" s="78">
        <v>44707</v>
      </c>
      <c r="AM1166" s="78">
        <v>44708</v>
      </c>
      <c r="AN1166" s="78">
        <v>44713</v>
      </c>
      <c r="AO1166" s="78">
        <v>44713</v>
      </c>
      <c r="AP1166" s="78">
        <v>44713</v>
      </c>
      <c r="AQ1166" s="77" t="s">
        <v>89</v>
      </c>
      <c r="AR1166" s="77"/>
      <c r="AS1166" s="77" t="s">
        <v>5084</v>
      </c>
      <c r="AT1166" s="78"/>
      <c r="AU1166" s="78"/>
      <c r="AV1166" s="78"/>
      <c r="AW1166" s="142" t="s">
        <v>1198</v>
      </c>
      <c r="AX1166" s="77" t="s">
        <v>116</v>
      </c>
      <c r="AY1166" s="576">
        <v>7936.5</v>
      </c>
      <c r="AZ1166" s="576"/>
      <c r="BA1166" s="576"/>
      <c r="BB1166" s="576"/>
      <c r="BC1166" s="576"/>
      <c r="BD1166" s="576"/>
      <c r="BE1166" s="77">
        <f t="shared" si="153"/>
        <v>23</v>
      </c>
      <c r="BF1166" s="77">
        <f t="shared" si="154"/>
        <v>5</v>
      </c>
      <c r="BG1166" s="77">
        <f t="shared" si="155"/>
        <v>2022</v>
      </c>
      <c r="BH1166" s="77"/>
    </row>
    <row r="1167" spans="1:60">
      <c r="A1167" s="77" t="s">
        <v>428</v>
      </c>
      <c r="B1167" s="77" t="s">
        <v>1264</v>
      </c>
      <c r="C1167" s="77" t="s">
        <v>5085</v>
      </c>
      <c r="D1167" s="78">
        <v>44700</v>
      </c>
      <c r="E1167" s="77" t="s">
        <v>5086</v>
      </c>
      <c r="F1167" s="77" t="s">
        <v>2135</v>
      </c>
      <c r="G1167" s="77" t="s">
        <v>3267</v>
      </c>
      <c r="H1167" s="77" t="s">
        <v>3268</v>
      </c>
      <c r="I1167" s="77" t="s">
        <v>2686</v>
      </c>
      <c r="J1167" s="77" t="s">
        <v>110</v>
      </c>
      <c r="K1167" s="77">
        <v>92833</v>
      </c>
      <c r="L1167" s="77" t="s">
        <v>195</v>
      </c>
      <c r="M1167" s="77" t="s">
        <v>4955</v>
      </c>
      <c r="N1167" s="77" t="s">
        <v>204</v>
      </c>
      <c r="O1167" s="77" t="s">
        <v>205</v>
      </c>
      <c r="P1167" s="77">
        <v>85008</v>
      </c>
      <c r="Q1167" s="77" t="s">
        <v>1267</v>
      </c>
      <c r="R1167" s="77" t="s">
        <v>4235</v>
      </c>
      <c r="S1167" s="77"/>
      <c r="T1167" s="77" t="s">
        <v>4236</v>
      </c>
      <c r="U1167" s="77">
        <v>30390456</v>
      </c>
      <c r="V1167" s="77">
        <v>14.75</v>
      </c>
      <c r="W1167" s="77" t="s">
        <v>163</v>
      </c>
      <c r="X1167" s="77">
        <v>400</v>
      </c>
      <c r="Y1167" s="77">
        <v>768</v>
      </c>
      <c r="Z1167" s="77">
        <v>24</v>
      </c>
      <c r="AA1167" s="89">
        <f t="shared" si="148"/>
        <v>0.30719999999999997</v>
      </c>
      <c r="AB1167" s="77" t="s">
        <v>88</v>
      </c>
      <c r="AC1167" s="78">
        <v>44712</v>
      </c>
      <c r="AD1167" s="77"/>
      <c r="AE1167" s="77"/>
      <c r="AF1167" s="77" t="str">
        <f t="shared" si="149"/>
        <v>CADP220519_35</v>
      </c>
      <c r="AG1167" s="77">
        <f t="shared" si="150"/>
        <v>768</v>
      </c>
      <c r="AH1167" s="77">
        <f t="shared" si="151"/>
        <v>24</v>
      </c>
      <c r="AI1167" s="89">
        <f t="shared" si="152"/>
        <v>0.30719999999999997</v>
      </c>
      <c r="AJ1167" s="77" t="s">
        <v>2143</v>
      </c>
      <c r="AK1167" s="77" t="s">
        <v>5087</v>
      </c>
      <c r="AL1167" s="78">
        <v>44712</v>
      </c>
      <c r="AM1167" s="78">
        <v>44712</v>
      </c>
      <c r="AN1167" s="78">
        <v>44713</v>
      </c>
      <c r="AO1167" s="78">
        <v>44713</v>
      </c>
      <c r="AP1167" s="78">
        <v>44713</v>
      </c>
      <c r="AQ1167" s="77" t="s">
        <v>89</v>
      </c>
      <c r="AR1167" s="77"/>
      <c r="AS1167" s="77" t="s">
        <v>5087</v>
      </c>
      <c r="AT1167" s="78"/>
      <c r="AU1167" s="78"/>
      <c r="AV1167" s="78"/>
      <c r="AW1167" s="142" t="s">
        <v>1198</v>
      </c>
      <c r="AX1167" s="77" t="s">
        <v>116</v>
      </c>
      <c r="AY1167" s="576">
        <v>1624</v>
      </c>
      <c r="AZ1167" s="576"/>
      <c r="BA1167" s="576"/>
      <c r="BB1167" s="576"/>
      <c r="BC1167" s="576"/>
      <c r="BD1167" s="576"/>
      <c r="BE1167" s="77">
        <f t="shared" si="153"/>
        <v>23</v>
      </c>
      <c r="BF1167" s="77">
        <f t="shared" si="154"/>
        <v>5</v>
      </c>
      <c r="BG1167" s="77">
        <f t="shared" si="155"/>
        <v>2022</v>
      </c>
      <c r="BH1167" s="89"/>
    </row>
    <row r="1168" spans="1:60">
      <c r="A1168" s="77" t="s">
        <v>428</v>
      </c>
      <c r="B1168" s="77" t="s">
        <v>1264</v>
      </c>
      <c r="C1168" s="77" t="s">
        <v>5088</v>
      </c>
      <c r="D1168" s="78">
        <v>44704</v>
      </c>
      <c r="E1168" s="77">
        <v>114452</v>
      </c>
      <c r="F1168" s="77" t="s">
        <v>2135</v>
      </c>
      <c r="G1168" s="77" t="s">
        <v>2136</v>
      </c>
      <c r="H1168" s="77" t="s">
        <v>2137</v>
      </c>
      <c r="I1168" s="77" t="s">
        <v>2138</v>
      </c>
      <c r="J1168" s="77" t="s">
        <v>110</v>
      </c>
      <c r="K1168" s="77">
        <v>90248</v>
      </c>
      <c r="L1168" s="77" t="s">
        <v>4887</v>
      </c>
      <c r="M1168" s="77" t="s">
        <v>3898</v>
      </c>
      <c r="N1168" s="77" t="s">
        <v>343</v>
      </c>
      <c r="O1168" s="77" t="s">
        <v>299</v>
      </c>
      <c r="P1168" s="77">
        <v>210775</v>
      </c>
      <c r="Q1168" s="77" t="s">
        <v>1267</v>
      </c>
      <c r="R1168" s="77"/>
      <c r="S1168" s="77"/>
      <c r="T1168" s="77" t="s">
        <v>4888</v>
      </c>
      <c r="U1168" s="77">
        <v>30390456</v>
      </c>
      <c r="V1168" s="77">
        <v>14.75</v>
      </c>
      <c r="W1168" s="77" t="s">
        <v>163</v>
      </c>
      <c r="X1168" s="77">
        <v>400</v>
      </c>
      <c r="Y1168" s="77">
        <v>832</v>
      </c>
      <c r="Z1168" s="77">
        <v>26</v>
      </c>
      <c r="AA1168" s="89">
        <f t="shared" si="148"/>
        <v>0.33279999999999998</v>
      </c>
      <c r="AB1168" s="142" t="s">
        <v>70</v>
      </c>
      <c r="AC1168" s="78">
        <v>44712</v>
      </c>
      <c r="AD1168" s="77"/>
      <c r="AE1168" s="77"/>
      <c r="AF1168" s="77" t="str">
        <f t="shared" si="149"/>
        <v>CADP220523_13</v>
      </c>
      <c r="AG1168" s="77">
        <f t="shared" si="150"/>
        <v>832</v>
      </c>
      <c r="AH1168" s="77">
        <f t="shared" si="151"/>
        <v>26</v>
      </c>
      <c r="AI1168" s="89">
        <f t="shared" si="152"/>
        <v>0.33279999999999998</v>
      </c>
      <c r="AJ1168" s="77" t="s">
        <v>2143</v>
      </c>
      <c r="AK1168" s="77" t="s">
        <v>5089</v>
      </c>
      <c r="AL1168" s="78">
        <v>44713</v>
      </c>
      <c r="AM1168" s="78">
        <v>44713</v>
      </c>
      <c r="AN1168" s="78">
        <v>44718</v>
      </c>
      <c r="AO1168" s="78">
        <v>44718</v>
      </c>
      <c r="AP1168" s="78">
        <v>44718</v>
      </c>
      <c r="AQ1168" s="77" t="s">
        <v>89</v>
      </c>
      <c r="AR1168" s="77"/>
      <c r="AS1168" s="77" t="s">
        <v>5089</v>
      </c>
      <c r="AT1168" s="78"/>
      <c r="AU1168" s="78"/>
      <c r="AV1168" s="78"/>
      <c r="AW1168" s="142" t="s">
        <v>1198</v>
      </c>
      <c r="AX1168" s="77" t="s">
        <v>116</v>
      </c>
      <c r="AY1168" s="576">
        <v>8158.5</v>
      </c>
      <c r="AZ1168" s="576"/>
      <c r="BA1168" s="576"/>
      <c r="BB1168" s="576"/>
      <c r="BC1168" s="576"/>
      <c r="BD1168" s="576"/>
      <c r="BE1168" s="77">
        <f t="shared" si="153"/>
        <v>24</v>
      </c>
      <c r="BF1168" s="77">
        <f t="shared" si="154"/>
        <v>6</v>
      </c>
      <c r="BG1168" s="77">
        <f t="shared" si="155"/>
        <v>2022</v>
      </c>
      <c r="BH1168" s="77"/>
    </row>
    <row r="1169" spans="1:60">
      <c r="A1169" s="82" t="s">
        <v>55</v>
      </c>
      <c r="B1169" s="82" t="s">
        <v>56</v>
      </c>
      <c r="C1169" s="82" t="s">
        <v>5090</v>
      </c>
      <c r="D1169" s="83">
        <v>44700</v>
      </c>
      <c r="E1169" s="82" t="s">
        <v>5091</v>
      </c>
      <c r="F1169" s="82" t="s">
        <v>2135</v>
      </c>
      <c r="G1169" s="82" t="s">
        <v>2136</v>
      </c>
      <c r="H1169" s="82" t="s">
        <v>2137</v>
      </c>
      <c r="I1169" s="82" t="s">
        <v>2138</v>
      </c>
      <c r="J1169" s="82" t="s">
        <v>110</v>
      </c>
      <c r="K1169" s="82">
        <v>90248</v>
      </c>
      <c r="L1169" s="82" t="s">
        <v>5092</v>
      </c>
      <c r="M1169" s="82" t="s">
        <v>5093</v>
      </c>
      <c r="N1169" s="82" t="s">
        <v>5094</v>
      </c>
      <c r="O1169" s="82" t="s">
        <v>392</v>
      </c>
      <c r="P1169" s="82">
        <v>13039</v>
      </c>
      <c r="Q1169" s="82" t="s">
        <v>16</v>
      </c>
      <c r="R1169" s="82" t="s">
        <v>5095</v>
      </c>
      <c r="S1169" s="82"/>
      <c r="T1169" s="82" t="s">
        <v>5096</v>
      </c>
      <c r="U1169" s="82">
        <v>30381259</v>
      </c>
      <c r="V1169" s="82">
        <v>18</v>
      </c>
      <c r="W1169" s="82" t="s">
        <v>5097</v>
      </c>
      <c r="X1169" s="82">
        <v>415</v>
      </c>
      <c r="Y1169" s="82">
        <v>87</v>
      </c>
      <c r="Z1169" s="82">
        <v>3</v>
      </c>
      <c r="AA1169" s="93">
        <f t="shared" si="148"/>
        <v>3.6104999999999998E-2</v>
      </c>
      <c r="AB1169" s="82" t="s">
        <v>88</v>
      </c>
      <c r="AC1169" s="83">
        <v>44712</v>
      </c>
      <c r="AD1169" s="82"/>
      <c r="AE1169" s="82" t="s">
        <v>2142</v>
      </c>
      <c r="AF1169" s="82" t="str">
        <f t="shared" si="149"/>
        <v>CADP220519_40</v>
      </c>
      <c r="AG1169" s="82">
        <f t="shared" si="150"/>
        <v>87</v>
      </c>
      <c r="AH1169" s="82">
        <f t="shared" si="151"/>
        <v>3</v>
      </c>
      <c r="AI1169" s="93">
        <f t="shared" si="152"/>
        <v>3.6104999999999998E-2</v>
      </c>
      <c r="AJ1169" s="82" t="s">
        <v>2143</v>
      </c>
      <c r="AK1169" s="82" t="s">
        <v>5098</v>
      </c>
      <c r="AL1169" s="83">
        <v>44712</v>
      </c>
      <c r="AM1169" s="83">
        <v>44712</v>
      </c>
      <c r="AN1169" s="83">
        <v>44721</v>
      </c>
      <c r="AO1169" s="83"/>
      <c r="AP1169" s="83"/>
      <c r="AQ1169" s="82" t="s">
        <v>896</v>
      </c>
      <c r="AR1169" s="82"/>
      <c r="AS1169" s="82" t="s">
        <v>5098</v>
      </c>
      <c r="AT1169" s="83"/>
      <c r="AU1169" s="83"/>
      <c r="AV1169" s="83"/>
      <c r="AW1169" s="356" t="s">
        <v>2156</v>
      </c>
      <c r="AX1169" s="82" t="s">
        <v>116</v>
      </c>
      <c r="AY1169" s="577">
        <v>2563.6799999999998</v>
      </c>
      <c r="AZ1169" s="577"/>
      <c r="BA1169" s="577"/>
      <c r="BB1169" s="577"/>
      <c r="BC1169" s="577"/>
      <c r="BD1169" s="577"/>
      <c r="BE1169" s="82">
        <f t="shared" si="153"/>
        <v>24</v>
      </c>
      <c r="BF1169" s="82">
        <f t="shared" si="154"/>
        <v>5</v>
      </c>
      <c r="BG1169" s="82">
        <f t="shared" si="155"/>
        <v>2022</v>
      </c>
      <c r="BH1169" s="82"/>
    </row>
    <row r="1170" spans="1:60">
      <c r="A1170" s="77" t="s">
        <v>428</v>
      </c>
      <c r="B1170" s="77" t="s">
        <v>2132</v>
      </c>
      <c r="C1170" s="77" t="s">
        <v>5099</v>
      </c>
      <c r="D1170" s="78">
        <v>44705</v>
      </c>
      <c r="E1170" s="77" t="s">
        <v>5100</v>
      </c>
      <c r="F1170" s="77" t="s">
        <v>2135</v>
      </c>
      <c r="G1170" s="77" t="s">
        <v>2147</v>
      </c>
      <c r="H1170" s="77" t="s">
        <v>2148</v>
      </c>
      <c r="I1170" s="77" t="s">
        <v>531</v>
      </c>
      <c r="J1170" s="77" t="s">
        <v>110</v>
      </c>
      <c r="K1170" s="77">
        <v>91761</v>
      </c>
      <c r="L1170" s="77" t="s">
        <v>2803</v>
      </c>
      <c r="M1170" s="77" t="s">
        <v>5101</v>
      </c>
      <c r="N1170" s="77" t="s">
        <v>4064</v>
      </c>
      <c r="O1170" s="77" t="s">
        <v>4056</v>
      </c>
      <c r="P1170" s="77">
        <v>98032</v>
      </c>
      <c r="Q1170" s="77" t="s">
        <v>1267</v>
      </c>
      <c r="R1170" s="77" t="s">
        <v>5102</v>
      </c>
      <c r="S1170" s="77"/>
      <c r="T1170" s="77" t="s">
        <v>5103</v>
      </c>
      <c r="U1170" s="77">
        <v>30390456</v>
      </c>
      <c r="V1170" s="77">
        <v>14.75</v>
      </c>
      <c r="W1170" s="77" t="s">
        <v>163</v>
      </c>
      <c r="X1170" s="77">
        <v>400</v>
      </c>
      <c r="Y1170" s="77">
        <v>768</v>
      </c>
      <c r="Z1170" s="77">
        <v>24</v>
      </c>
      <c r="AA1170" s="89">
        <f t="shared" si="148"/>
        <v>0.30719999999999997</v>
      </c>
      <c r="AB1170" s="77" t="s">
        <v>88</v>
      </c>
      <c r="AC1170" s="78">
        <v>44712</v>
      </c>
      <c r="AD1170" s="77"/>
      <c r="AE1170" s="77"/>
      <c r="AF1170" s="77" t="str">
        <f t="shared" si="149"/>
        <v>CADP220524_03</v>
      </c>
      <c r="AG1170" s="77">
        <f t="shared" si="150"/>
        <v>768</v>
      </c>
      <c r="AH1170" s="77">
        <f t="shared" si="151"/>
        <v>24</v>
      </c>
      <c r="AI1170" s="89">
        <f t="shared" si="152"/>
        <v>0.30719999999999997</v>
      </c>
      <c r="AJ1170" s="77" t="s">
        <v>2143</v>
      </c>
      <c r="AK1170" s="77" t="s">
        <v>5104</v>
      </c>
      <c r="AL1170" s="78">
        <v>44712</v>
      </c>
      <c r="AM1170" s="78">
        <v>44712</v>
      </c>
      <c r="AN1170" s="78">
        <v>44714</v>
      </c>
      <c r="AO1170" s="78">
        <v>44714</v>
      </c>
      <c r="AP1170" s="78">
        <v>44714</v>
      </c>
      <c r="AQ1170" s="77" t="s">
        <v>89</v>
      </c>
      <c r="AR1170" s="77"/>
      <c r="AS1170" s="77" t="s">
        <v>5104</v>
      </c>
      <c r="AT1170" s="78"/>
      <c r="AU1170" s="78"/>
      <c r="AV1170" s="78"/>
      <c r="AW1170" s="142" t="s">
        <v>1198</v>
      </c>
      <c r="AX1170" s="77" t="s">
        <v>116</v>
      </c>
      <c r="AY1170" s="576">
        <v>4742.08</v>
      </c>
      <c r="AZ1170" s="576"/>
      <c r="BA1170" s="576"/>
      <c r="BB1170" s="576"/>
      <c r="BC1170" s="576"/>
      <c r="BD1170" s="576"/>
      <c r="BE1170" s="77">
        <f t="shared" si="153"/>
        <v>23</v>
      </c>
      <c r="BF1170" s="77">
        <f t="shared" si="154"/>
        <v>5</v>
      </c>
      <c r="BG1170" s="77">
        <f t="shared" si="155"/>
        <v>2022</v>
      </c>
      <c r="BH1170" s="77"/>
    </row>
    <row r="1171" spans="1:60">
      <c r="A1171" s="101" t="s">
        <v>428</v>
      </c>
      <c r="B1171" s="101" t="s">
        <v>56</v>
      </c>
      <c r="C1171" s="321" t="s">
        <v>5105</v>
      </c>
      <c r="D1171" s="571">
        <v>44680</v>
      </c>
      <c r="E1171" s="321" t="s">
        <v>4073</v>
      </c>
      <c r="F1171" s="101" t="s">
        <v>2135</v>
      </c>
      <c r="G1171" s="101" t="s">
        <v>2147</v>
      </c>
      <c r="H1171" s="101" t="s">
        <v>2148</v>
      </c>
      <c r="I1171" s="101" t="s">
        <v>531</v>
      </c>
      <c r="J1171" s="101" t="s">
        <v>110</v>
      </c>
      <c r="K1171" s="101">
        <v>91761</v>
      </c>
      <c r="L1171" s="321" t="s">
        <v>2253</v>
      </c>
      <c r="M1171" s="326" t="s">
        <v>4074</v>
      </c>
      <c r="N1171" s="101" t="s">
        <v>360</v>
      </c>
      <c r="O1171" s="101" t="s">
        <v>361</v>
      </c>
      <c r="P1171" s="101">
        <v>89118</v>
      </c>
      <c r="Q1171" s="101" t="s">
        <v>1267</v>
      </c>
      <c r="R1171" s="278"/>
      <c r="S1171" s="278"/>
      <c r="T1171" s="278"/>
      <c r="U1171" s="321">
        <v>30390456</v>
      </c>
      <c r="V1171" s="324">
        <v>14.75</v>
      </c>
      <c r="W1171" s="321" t="s">
        <v>2552</v>
      </c>
      <c r="X1171" s="278">
        <v>400</v>
      </c>
      <c r="Y1171" s="321">
        <v>832</v>
      </c>
      <c r="Z1171" s="321">
        <v>26</v>
      </c>
      <c r="AA1171" s="323">
        <f t="shared" si="148"/>
        <v>0.33279999999999998</v>
      </c>
      <c r="AB1171" s="321" t="s">
        <v>88</v>
      </c>
      <c r="AC1171" s="571">
        <v>44712</v>
      </c>
      <c r="AD1171" s="278"/>
      <c r="AE1171" s="101" t="s">
        <v>2142</v>
      </c>
      <c r="AF1171" s="101" t="str">
        <f t="shared" si="149"/>
        <v>CA5937042924T</v>
      </c>
      <c r="AG1171" s="101">
        <f t="shared" si="150"/>
        <v>832</v>
      </c>
      <c r="AH1171" s="101">
        <f t="shared" si="151"/>
        <v>26</v>
      </c>
      <c r="AI1171" s="323">
        <f t="shared" si="152"/>
        <v>0.33279999999999998</v>
      </c>
      <c r="AJ1171" s="101" t="s">
        <v>2143</v>
      </c>
      <c r="AK1171" s="321" t="s">
        <v>5105</v>
      </c>
      <c r="AL1171" s="574"/>
      <c r="AM1171" s="366"/>
      <c r="AN1171" s="574"/>
      <c r="AO1171" s="366"/>
      <c r="AP1171" s="366"/>
      <c r="AQ1171" s="321"/>
      <c r="AR1171" s="321" t="s">
        <v>5106</v>
      </c>
      <c r="AS1171" s="321" t="s">
        <v>5105</v>
      </c>
      <c r="AT1171" s="366"/>
      <c r="AU1171" s="366"/>
      <c r="AV1171" s="366"/>
      <c r="AW1171" s="321" t="s">
        <v>1198</v>
      </c>
      <c r="AX1171" s="101" t="s">
        <v>116</v>
      </c>
      <c r="AY1171" s="578">
        <v>1477.27</v>
      </c>
      <c r="AZ1171" s="578"/>
      <c r="BA1171" s="578"/>
      <c r="BB1171" s="578"/>
      <c r="BC1171" s="578"/>
      <c r="BD1171" s="578"/>
      <c r="BE1171" s="685">
        <f t="shared" si="153"/>
        <v>0</v>
      </c>
      <c r="BF1171" s="101">
        <f t="shared" si="154"/>
        <v>1</v>
      </c>
      <c r="BG1171" s="101">
        <f t="shared" si="155"/>
        <v>1900</v>
      </c>
      <c r="BH1171" s="322"/>
    </row>
    <row r="1172" spans="1:60">
      <c r="A1172" s="77" t="s">
        <v>428</v>
      </c>
      <c r="B1172" s="77" t="s">
        <v>1264</v>
      </c>
      <c r="C1172" s="77" t="s">
        <v>5107</v>
      </c>
      <c r="D1172" s="78">
        <v>44691</v>
      </c>
      <c r="E1172" s="77" t="s">
        <v>5108</v>
      </c>
      <c r="F1172" s="77" t="s">
        <v>2135</v>
      </c>
      <c r="G1172" s="77" t="s">
        <v>3267</v>
      </c>
      <c r="H1172" s="77" t="s">
        <v>3268</v>
      </c>
      <c r="I1172" s="77" t="s">
        <v>2686</v>
      </c>
      <c r="J1172" s="77" t="s">
        <v>110</v>
      </c>
      <c r="K1172" s="77">
        <v>92833</v>
      </c>
      <c r="L1172" s="77" t="s">
        <v>195</v>
      </c>
      <c r="M1172" s="77" t="s">
        <v>5109</v>
      </c>
      <c r="N1172" s="77" t="s">
        <v>3874</v>
      </c>
      <c r="O1172" s="77" t="s">
        <v>445</v>
      </c>
      <c r="P1172" s="77">
        <v>75063</v>
      </c>
      <c r="Q1172" s="77" t="s">
        <v>1267</v>
      </c>
      <c r="R1172" s="77" t="s">
        <v>4235</v>
      </c>
      <c r="S1172" s="77"/>
      <c r="T1172" s="77" t="s">
        <v>4236</v>
      </c>
      <c r="U1172" s="77">
        <v>30390456</v>
      </c>
      <c r="V1172" s="77">
        <v>14.75</v>
      </c>
      <c r="W1172" s="77" t="s">
        <v>163</v>
      </c>
      <c r="X1172" s="77">
        <v>400</v>
      </c>
      <c r="Y1172" s="77">
        <v>768</v>
      </c>
      <c r="Z1172" s="77">
        <v>24</v>
      </c>
      <c r="AA1172" s="89">
        <f t="shared" ref="AA1172:AA1235" si="156">X1172*Y1172/1000000</f>
        <v>0.30719999999999997</v>
      </c>
      <c r="AB1172" s="77" t="s">
        <v>88</v>
      </c>
      <c r="AC1172" s="78">
        <v>44712</v>
      </c>
      <c r="AD1172" s="77"/>
      <c r="AE1172" s="77"/>
      <c r="AF1172" s="77" t="str">
        <f t="shared" ref="AF1172:AF1235" si="157">C1172</f>
        <v>CADP220510_7</v>
      </c>
      <c r="AG1172" s="77">
        <f t="shared" ref="AG1172:AG1235" si="158">Y1172</f>
        <v>768</v>
      </c>
      <c r="AH1172" s="77">
        <f t="shared" ref="AH1172:AH1235" si="159">Z1172</f>
        <v>24</v>
      </c>
      <c r="AI1172" s="89">
        <f t="shared" ref="AI1172:AI1235" si="160">AA1172</f>
        <v>0.30719999999999997</v>
      </c>
      <c r="AJ1172" s="77" t="s">
        <v>2143</v>
      </c>
      <c r="AK1172" s="77" t="s">
        <v>5110</v>
      </c>
      <c r="AL1172" s="78">
        <v>44712</v>
      </c>
      <c r="AM1172" s="78">
        <v>44712</v>
      </c>
      <c r="AN1172" s="78">
        <v>44715</v>
      </c>
      <c r="AO1172" s="78">
        <v>44715</v>
      </c>
      <c r="AP1172" s="78">
        <v>44715</v>
      </c>
      <c r="AQ1172" s="77" t="s">
        <v>89</v>
      </c>
      <c r="AR1172" s="77"/>
      <c r="AS1172" s="77" t="s">
        <v>5110</v>
      </c>
      <c r="AT1172" s="78"/>
      <c r="AU1172" s="78"/>
      <c r="AV1172" s="78"/>
      <c r="AW1172" s="142" t="s">
        <v>1198</v>
      </c>
      <c r="AX1172" s="77" t="s">
        <v>116</v>
      </c>
      <c r="AY1172" s="576">
        <v>4495.5</v>
      </c>
      <c r="AZ1172" s="576"/>
      <c r="BA1172" s="576"/>
      <c r="BB1172" s="576"/>
      <c r="BC1172" s="576"/>
      <c r="BD1172" s="576"/>
      <c r="BE1172" s="77">
        <f t="shared" ref="BE1172:BE1235" si="161">WEEKNUM(AN1172)</f>
        <v>23</v>
      </c>
      <c r="BF1172" s="77">
        <f t="shared" si="154"/>
        <v>5</v>
      </c>
      <c r="BG1172" s="77">
        <f t="shared" si="155"/>
        <v>2022</v>
      </c>
      <c r="BH1172" s="77"/>
    </row>
    <row r="1173" spans="1:60">
      <c r="A1173" s="101" t="s">
        <v>428</v>
      </c>
      <c r="B1173" s="101" t="s">
        <v>56</v>
      </c>
      <c r="C1173" s="321" t="s">
        <v>5112</v>
      </c>
      <c r="D1173" s="366">
        <v>44664</v>
      </c>
      <c r="E1173" s="321" t="s">
        <v>3803</v>
      </c>
      <c r="F1173" s="101"/>
      <c r="G1173" s="278"/>
      <c r="H1173" s="278"/>
      <c r="I1173" s="278"/>
      <c r="J1173" s="278"/>
      <c r="K1173" s="278"/>
      <c r="L1173" s="321" t="s">
        <v>2159</v>
      </c>
      <c r="M1173" s="324" t="s">
        <v>3827</v>
      </c>
      <c r="N1173" s="101" t="s">
        <v>3828</v>
      </c>
      <c r="O1173" s="101" t="s">
        <v>110</v>
      </c>
      <c r="P1173" s="101">
        <v>91730</v>
      </c>
      <c r="Q1173" s="101" t="s">
        <v>1267</v>
      </c>
      <c r="R1173" s="278"/>
      <c r="S1173" s="278"/>
      <c r="T1173" s="278"/>
      <c r="U1173" s="321">
        <v>30372158</v>
      </c>
      <c r="V1173" s="101">
        <v>14.75</v>
      </c>
      <c r="W1173" s="321" t="s">
        <v>2595</v>
      </c>
      <c r="X1173" s="278">
        <v>410</v>
      </c>
      <c r="Y1173" s="321">
        <v>832</v>
      </c>
      <c r="Z1173" s="321">
        <v>26</v>
      </c>
      <c r="AA1173" s="323">
        <f t="shared" si="156"/>
        <v>0.34111999999999998</v>
      </c>
      <c r="AB1173" s="321" t="s">
        <v>70</v>
      </c>
      <c r="AC1173" s="571">
        <v>44712</v>
      </c>
      <c r="AD1173" s="278"/>
      <c r="AE1173" s="101" t="s">
        <v>2142</v>
      </c>
      <c r="AF1173" s="101" t="str">
        <f t="shared" si="157"/>
        <v>CA4514041375T</v>
      </c>
      <c r="AG1173" s="101">
        <f t="shared" si="158"/>
        <v>832</v>
      </c>
      <c r="AH1173" s="101">
        <f t="shared" si="159"/>
        <v>26</v>
      </c>
      <c r="AI1173" s="323">
        <f t="shared" si="160"/>
        <v>0.34111999999999998</v>
      </c>
      <c r="AJ1173" s="101" t="s">
        <v>2143</v>
      </c>
      <c r="AK1173" s="321" t="s">
        <v>5112</v>
      </c>
      <c r="AL1173" s="574"/>
      <c r="AM1173" s="366"/>
      <c r="AN1173" s="574"/>
      <c r="AO1173" s="366"/>
      <c r="AP1173" s="366"/>
      <c r="AQ1173" s="321"/>
      <c r="AR1173" s="321" t="s">
        <v>5113</v>
      </c>
      <c r="AS1173" s="321" t="s">
        <v>5112</v>
      </c>
      <c r="AT1173" s="366"/>
      <c r="AU1173" s="366"/>
      <c r="AV1173" s="366"/>
      <c r="AW1173" s="321" t="s">
        <v>1198</v>
      </c>
      <c r="AX1173" s="101" t="s">
        <v>116</v>
      </c>
      <c r="AY1173" s="578"/>
      <c r="AZ1173" s="578"/>
      <c r="BA1173" s="578"/>
      <c r="BB1173" s="578"/>
      <c r="BC1173" s="578"/>
      <c r="BD1173" s="578"/>
      <c r="BE1173" s="685">
        <f t="shared" si="161"/>
        <v>0</v>
      </c>
      <c r="BF1173" s="101">
        <f t="shared" si="154"/>
        <v>1</v>
      </c>
      <c r="BG1173" s="101">
        <f t="shared" si="155"/>
        <v>1900</v>
      </c>
      <c r="BH1173" s="322"/>
    </row>
    <row r="1174" spans="1:60">
      <c r="A1174" s="101" t="s">
        <v>428</v>
      </c>
      <c r="B1174" s="101" t="s">
        <v>56</v>
      </c>
      <c r="C1174" s="321" t="s">
        <v>5114</v>
      </c>
      <c r="D1174" s="366">
        <v>44664</v>
      </c>
      <c r="E1174" s="321" t="s">
        <v>3803</v>
      </c>
      <c r="F1174" s="101"/>
      <c r="G1174" s="278"/>
      <c r="H1174" s="278"/>
      <c r="I1174" s="278"/>
      <c r="J1174" s="278"/>
      <c r="K1174" s="278"/>
      <c r="L1174" s="321" t="s">
        <v>2159</v>
      </c>
      <c r="M1174" s="324" t="s">
        <v>3827</v>
      </c>
      <c r="N1174" s="101" t="s">
        <v>3828</v>
      </c>
      <c r="O1174" s="101" t="s">
        <v>110</v>
      </c>
      <c r="P1174" s="101">
        <v>91730</v>
      </c>
      <c r="Q1174" s="101" t="s">
        <v>1267</v>
      </c>
      <c r="R1174" s="278"/>
      <c r="S1174" s="278"/>
      <c r="T1174" s="278"/>
      <c r="U1174" s="321">
        <v>30372158</v>
      </c>
      <c r="V1174" s="101">
        <v>14.75</v>
      </c>
      <c r="W1174" s="321" t="s">
        <v>2595</v>
      </c>
      <c r="X1174" s="278">
        <v>410</v>
      </c>
      <c r="Y1174" s="321">
        <v>832</v>
      </c>
      <c r="Z1174" s="321">
        <v>26</v>
      </c>
      <c r="AA1174" s="323">
        <f t="shared" si="156"/>
        <v>0.34111999999999998</v>
      </c>
      <c r="AB1174" s="321" t="s">
        <v>70</v>
      </c>
      <c r="AC1174" s="571">
        <v>44712</v>
      </c>
      <c r="AD1174" s="278"/>
      <c r="AE1174" s="101" t="s">
        <v>2142</v>
      </c>
      <c r="AF1174" s="101" t="str">
        <f t="shared" si="157"/>
        <v>CA4514041376T</v>
      </c>
      <c r="AG1174" s="101">
        <f t="shared" si="158"/>
        <v>832</v>
      </c>
      <c r="AH1174" s="101">
        <f t="shared" si="159"/>
        <v>26</v>
      </c>
      <c r="AI1174" s="323">
        <f t="shared" si="160"/>
        <v>0.34111999999999998</v>
      </c>
      <c r="AJ1174" s="101" t="s">
        <v>2143</v>
      </c>
      <c r="AK1174" s="321" t="s">
        <v>5114</v>
      </c>
      <c r="AL1174" s="574"/>
      <c r="AM1174" s="366"/>
      <c r="AN1174" s="574"/>
      <c r="AO1174" s="366"/>
      <c r="AP1174" s="366"/>
      <c r="AQ1174" s="321"/>
      <c r="AR1174" s="321" t="s">
        <v>5113</v>
      </c>
      <c r="AS1174" s="321" t="s">
        <v>5114</v>
      </c>
      <c r="AT1174" s="366"/>
      <c r="AU1174" s="366"/>
      <c r="AV1174" s="366"/>
      <c r="AW1174" s="321" t="s">
        <v>1198</v>
      </c>
      <c r="AX1174" s="101" t="s">
        <v>116</v>
      </c>
      <c r="AY1174" s="578"/>
      <c r="AZ1174" s="578"/>
      <c r="BA1174" s="578"/>
      <c r="BB1174" s="578"/>
      <c r="BC1174" s="578"/>
      <c r="BD1174" s="578"/>
      <c r="BE1174" s="685">
        <f t="shared" si="161"/>
        <v>0</v>
      </c>
      <c r="BF1174" s="101">
        <f t="shared" si="154"/>
        <v>1</v>
      </c>
      <c r="BG1174" s="101">
        <f t="shared" si="155"/>
        <v>1900</v>
      </c>
      <c r="BH1174" s="322"/>
    </row>
    <row r="1175" spans="1:60">
      <c r="A1175" s="101" t="s">
        <v>428</v>
      </c>
      <c r="B1175" s="101" t="s">
        <v>56</v>
      </c>
      <c r="C1175" s="321" t="s">
        <v>5115</v>
      </c>
      <c r="D1175" s="366">
        <v>44664</v>
      </c>
      <c r="E1175" s="321" t="s">
        <v>3803</v>
      </c>
      <c r="F1175" s="101"/>
      <c r="G1175" s="278"/>
      <c r="H1175" s="278"/>
      <c r="I1175" s="278"/>
      <c r="J1175" s="278"/>
      <c r="K1175" s="278"/>
      <c r="L1175" s="321" t="s">
        <v>2159</v>
      </c>
      <c r="M1175" s="324" t="s">
        <v>3827</v>
      </c>
      <c r="N1175" s="101" t="s">
        <v>3828</v>
      </c>
      <c r="O1175" s="101" t="s">
        <v>110</v>
      </c>
      <c r="P1175" s="101">
        <v>91730</v>
      </c>
      <c r="Q1175" s="101" t="s">
        <v>1267</v>
      </c>
      <c r="R1175" s="278"/>
      <c r="S1175" s="278"/>
      <c r="T1175" s="278"/>
      <c r="U1175" s="321">
        <v>30372158</v>
      </c>
      <c r="V1175" s="101">
        <v>14.75</v>
      </c>
      <c r="W1175" s="321" t="s">
        <v>2595</v>
      </c>
      <c r="X1175" s="278">
        <v>410</v>
      </c>
      <c r="Y1175" s="321">
        <v>832</v>
      </c>
      <c r="Z1175" s="321">
        <v>26</v>
      </c>
      <c r="AA1175" s="323">
        <f t="shared" si="156"/>
        <v>0.34111999999999998</v>
      </c>
      <c r="AB1175" s="321" t="s">
        <v>70</v>
      </c>
      <c r="AC1175" s="571">
        <v>44712</v>
      </c>
      <c r="AD1175" s="278"/>
      <c r="AE1175" s="101" t="s">
        <v>2142</v>
      </c>
      <c r="AF1175" s="101" t="str">
        <f t="shared" si="157"/>
        <v>CA4514041377T</v>
      </c>
      <c r="AG1175" s="101">
        <f t="shared" si="158"/>
        <v>832</v>
      </c>
      <c r="AH1175" s="101">
        <f t="shared" si="159"/>
        <v>26</v>
      </c>
      <c r="AI1175" s="323">
        <f t="shared" si="160"/>
        <v>0.34111999999999998</v>
      </c>
      <c r="AJ1175" s="101" t="s">
        <v>2143</v>
      </c>
      <c r="AK1175" s="321" t="s">
        <v>5115</v>
      </c>
      <c r="AL1175" s="574"/>
      <c r="AM1175" s="366"/>
      <c r="AN1175" s="574"/>
      <c r="AO1175" s="366"/>
      <c r="AP1175" s="366"/>
      <c r="AQ1175" s="321"/>
      <c r="AR1175" s="321" t="s">
        <v>5113</v>
      </c>
      <c r="AS1175" s="321" t="s">
        <v>5115</v>
      </c>
      <c r="AT1175" s="366"/>
      <c r="AU1175" s="366"/>
      <c r="AV1175" s="366"/>
      <c r="AW1175" s="321" t="s">
        <v>1198</v>
      </c>
      <c r="AX1175" s="101" t="s">
        <v>116</v>
      </c>
      <c r="AY1175" s="578"/>
      <c r="AZ1175" s="578"/>
      <c r="BA1175" s="578"/>
      <c r="BB1175" s="578"/>
      <c r="BC1175" s="578"/>
      <c r="BD1175" s="578"/>
      <c r="BE1175" s="685">
        <f t="shared" si="161"/>
        <v>0</v>
      </c>
      <c r="BF1175" s="101">
        <f t="shared" si="154"/>
        <v>1</v>
      </c>
      <c r="BG1175" s="101">
        <f t="shared" si="155"/>
        <v>1900</v>
      </c>
      <c r="BH1175" s="322"/>
    </row>
    <row r="1176" spans="1:60">
      <c r="A1176" s="77" t="s">
        <v>428</v>
      </c>
      <c r="B1176" s="77" t="s">
        <v>56</v>
      </c>
      <c r="C1176" s="77" t="s">
        <v>5161</v>
      </c>
      <c r="D1176" s="78">
        <v>44707</v>
      </c>
      <c r="E1176" s="77" t="s">
        <v>5162</v>
      </c>
      <c r="F1176" s="77" t="s">
        <v>2135</v>
      </c>
      <c r="G1176" s="77" t="s">
        <v>2147</v>
      </c>
      <c r="H1176" s="77" t="s">
        <v>2148</v>
      </c>
      <c r="I1176" s="77" t="s">
        <v>531</v>
      </c>
      <c r="J1176" s="77" t="s">
        <v>110</v>
      </c>
      <c r="K1176" s="77">
        <v>91761</v>
      </c>
      <c r="L1176" s="77" t="s">
        <v>2310</v>
      </c>
      <c r="M1176" s="77" t="s">
        <v>4791</v>
      </c>
      <c r="N1176" s="77" t="s">
        <v>317</v>
      </c>
      <c r="O1176" s="77" t="s">
        <v>110</v>
      </c>
      <c r="P1176" s="77">
        <v>95330</v>
      </c>
      <c r="Q1176" s="77" t="s">
        <v>1267</v>
      </c>
      <c r="R1176" s="77"/>
      <c r="S1176" s="77"/>
      <c r="T1176" s="77"/>
      <c r="U1176" s="77">
        <v>30390256</v>
      </c>
      <c r="V1176" s="77">
        <v>14.75</v>
      </c>
      <c r="W1176" s="77" t="s">
        <v>2197</v>
      </c>
      <c r="X1176" s="77">
        <v>400</v>
      </c>
      <c r="Y1176" s="77">
        <v>520</v>
      </c>
      <c r="Z1176" s="77">
        <v>20</v>
      </c>
      <c r="AA1176" s="89">
        <f t="shared" si="156"/>
        <v>0.20799999999999999</v>
      </c>
      <c r="AB1176" s="77" t="s">
        <v>70</v>
      </c>
      <c r="AC1176" s="78">
        <v>44742</v>
      </c>
      <c r="AD1176" s="77"/>
      <c r="AE1176" s="77"/>
      <c r="AF1176" s="77" t="str">
        <f t="shared" si="157"/>
        <v>CADP220526_38</v>
      </c>
      <c r="AG1176" s="77">
        <f t="shared" si="158"/>
        <v>520</v>
      </c>
      <c r="AH1176" s="77">
        <f t="shared" si="159"/>
        <v>20</v>
      </c>
      <c r="AI1176" s="89">
        <f t="shared" si="160"/>
        <v>0.20799999999999999</v>
      </c>
      <c r="AJ1176" s="77" t="s">
        <v>2143</v>
      </c>
      <c r="AK1176" s="77" t="s">
        <v>5163</v>
      </c>
      <c r="AL1176" s="78">
        <v>44714</v>
      </c>
      <c r="AM1176" s="78">
        <v>44714</v>
      </c>
      <c r="AN1176" s="78">
        <v>44715</v>
      </c>
      <c r="AO1176" s="78">
        <v>44715</v>
      </c>
      <c r="AP1176" s="78">
        <v>44715</v>
      </c>
      <c r="AQ1176" s="77" t="s">
        <v>89</v>
      </c>
      <c r="AR1176" s="77"/>
      <c r="AS1176" s="77" t="s">
        <v>5163</v>
      </c>
      <c r="AT1176" s="78"/>
      <c r="AU1176" s="78"/>
      <c r="AV1176" s="78"/>
      <c r="AW1176" s="142" t="s">
        <v>1198</v>
      </c>
      <c r="AX1176" s="77" t="s">
        <v>116</v>
      </c>
      <c r="AY1176" s="576">
        <v>1848</v>
      </c>
      <c r="AZ1176" s="576"/>
      <c r="BA1176" s="576"/>
      <c r="BB1176" s="576"/>
      <c r="BC1176" s="576"/>
      <c r="BD1176" s="576"/>
      <c r="BE1176" s="77">
        <f t="shared" si="161"/>
        <v>23</v>
      </c>
      <c r="BF1176" s="77">
        <f t="shared" si="154"/>
        <v>6</v>
      </c>
      <c r="BG1176" s="77">
        <f t="shared" si="155"/>
        <v>2022</v>
      </c>
      <c r="BH1176" s="77"/>
    </row>
    <row r="1177" spans="1:60">
      <c r="A1177" s="77" t="s">
        <v>428</v>
      </c>
      <c r="B1177" s="77" t="s">
        <v>56</v>
      </c>
      <c r="C1177" s="77" t="s">
        <v>5164</v>
      </c>
      <c r="D1177" s="78">
        <v>44707</v>
      </c>
      <c r="E1177" s="77" t="s">
        <v>5162</v>
      </c>
      <c r="F1177" s="77" t="s">
        <v>2135</v>
      </c>
      <c r="G1177" s="77" t="s">
        <v>2147</v>
      </c>
      <c r="H1177" s="77" t="s">
        <v>2148</v>
      </c>
      <c r="I1177" s="77" t="s">
        <v>531</v>
      </c>
      <c r="J1177" s="77" t="s">
        <v>110</v>
      </c>
      <c r="K1177" s="77">
        <v>91761</v>
      </c>
      <c r="L1177" s="77" t="s">
        <v>2310</v>
      </c>
      <c r="M1177" s="77" t="s">
        <v>4791</v>
      </c>
      <c r="N1177" s="77" t="s">
        <v>317</v>
      </c>
      <c r="O1177" s="77" t="s">
        <v>110</v>
      </c>
      <c r="P1177" s="77">
        <v>95330</v>
      </c>
      <c r="Q1177" s="77" t="s">
        <v>1267</v>
      </c>
      <c r="R1177" s="77"/>
      <c r="S1177" s="77"/>
      <c r="T1177" s="77"/>
      <c r="U1177" s="77">
        <v>30390256</v>
      </c>
      <c r="V1177" s="77">
        <v>14.75</v>
      </c>
      <c r="W1177" s="77" t="s">
        <v>2197</v>
      </c>
      <c r="X1177" s="77">
        <v>400</v>
      </c>
      <c r="Y1177" s="77">
        <v>728</v>
      </c>
      <c r="Z1177" s="77">
        <v>28</v>
      </c>
      <c r="AA1177" s="89">
        <f t="shared" si="156"/>
        <v>0.29120000000000001</v>
      </c>
      <c r="AB1177" s="77" t="s">
        <v>70</v>
      </c>
      <c r="AC1177" s="78">
        <v>44742</v>
      </c>
      <c r="AD1177" s="77"/>
      <c r="AE1177" s="77"/>
      <c r="AF1177" s="77" t="str">
        <f t="shared" si="157"/>
        <v>CADP220526_39</v>
      </c>
      <c r="AG1177" s="77">
        <f t="shared" si="158"/>
        <v>728</v>
      </c>
      <c r="AH1177" s="77">
        <f t="shared" si="159"/>
        <v>28</v>
      </c>
      <c r="AI1177" s="89">
        <f t="shared" si="160"/>
        <v>0.29120000000000001</v>
      </c>
      <c r="AJ1177" s="77" t="s">
        <v>2143</v>
      </c>
      <c r="AK1177" s="77" t="s">
        <v>5165</v>
      </c>
      <c r="AL1177" s="78">
        <v>44714</v>
      </c>
      <c r="AM1177" s="78">
        <v>44714</v>
      </c>
      <c r="AN1177" s="78">
        <v>44715</v>
      </c>
      <c r="AO1177" s="78">
        <v>44715</v>
      </c>
      <c r="AP1177" s="78">
        <v>44715</v>
      </c>
      <c r="AQ1177" s="77" t="s">
        <v>89</v>
      </c>
      <c r="AR1177" s="77"/>
      <c r="AS1177" s="77" t="s">
        <v>5165</v>
      </c>
      <c r="AT1177" s="78"/>
      <c r="AU1177" s="78"/>
      <c r="AV1177" s="78"/>
      <c r="AW1177" s="142" t="s">
        <v>1198</v>
      </c>
      <c r="AX1177" s="77" t="s">
        <v>116</v>
      </c>
      <c r="AY1177" s="576">
        <v>1848</v>
      </c>
      <c r="AZ1177" s="576"/>
      <c r="BA1177" s="576"/>
      <c r="BB1177" s="576"/>
      <c r="BC1177" s="576"/>
      <c r="BD1177" s="576"/>
      <c r="BE1177" s="77">
        <f t="shared" si="161"/>
        <v>23</v>
      </c>
      <c r="BF1177" s="77">
        <f t="shared" si="154"/>
        <v>6</v>
      </c>
      <c r="BG1177" s="77">
        <f t="shared" si="155"/>
        <v>2022</v>
      </c>
      <c r="BH1177" s="77"/>
    </row>
    <row r="1178" spans="1:60">
      <c r="A1178" s="77" t="s">
        <v>428</v>
      </c>
      <c r="B1178" s="77" t="s">
        <v>56</v>
      </c>
      <c r="C1178" s="77" t="s">
        <v>5143</v>
      </c>
      <c r="D1178" s="78">
        <v>44692</v>
      </c>
      <c r="E1178" s="77" t="s">
        <v>5144</v>
      </c>
      <c r="F1178" s="77" t="s">
        <v>2135</v>
      </c>
      <c r="G1178" s="77" t="s">
        <v>2147</v>
      </c>
      <c r="H1178" s="77" t="s">
        <v>2148</v>
      </c>
      <c r="I1178" s="77" t="s">
        <v>531</v>
      </c>
      <c r="J1178" s="77" t="s">
        <v>110</v>
      </c>
      <c r="K1178" s="77">
        <v>91761</v>
      </c>
      <c r="L1178" s="77" t="s">
        <v>1701</v>
      </c>
      <c r="M1178" s="77" t="s">
        <v>1195</v>
      </c>
      <c r="N1178" s="77" t="s">
        <v>1196</v>
      </c>
      <c r="O1178" s="77" t="s">
        <v>110</v>
      </c>
      <c r="P1178" s="77">
        <v>92407</v>
      </c>
      <c r="Q1178" s="77" t="s">
        <v>1267</v>
      </c>
      <c r="R1178" s="77" t="s">
        <v>4792</v>
      </c>
      <c r="S1178" s="77"/>
      <c r="T1178" s="77" t="s">
        <v>4793</v>
      </c>
      <c r="U1178" s="77">
        <v>30390256</v>
      </c>
      <c r="V1178" s="77">
        <v>14.75</v>
      </c>
      <c r="W1178" s="142" t="s">
        <v>2197</v>
      </c>
      <c r="X1178" s="77">
        <v>400</v>
      </c>
      <c r="Y1178" s="77">
        <v>468</v>
      </c>
      <c r="Z1178" s="77">
        <v>18</v>
      </c>
      <c r="AA1178" s="89">
        <f t="shared" si="156"/>
        <v>0.18720000000000001</v>
      </c>
      <c r="AB1178" s="142" t="s">
        <v>70</v>
      </c>
      <c r="AC1178" s="78">
        <v>44712</v>
      </c>
      <c r="AD1178" s="77"/>
      <c r="AE1178" s="544">
        <v>0.58333333333333337</v>
      </c>
      <c r="AF1178" s="77" t="str">
        <f t="shared" si="157"/>
        <v>CADP220511_20</v>
      </c>
      <c r="AG1178" s="77">
        <f t="shared" si="158"/>
        <v>468</v>
      </c>
      <c r="AH1178" s="77">
        <f t="shared" si="159"/>
        <v>18</v>
      </c>
      <c r="AI1178" s="89">
        <f t="shared" si="160"/>
        <v>0.18720000000000001</v>
      </c>
      <c r="AJ1178" s="77" t="s">
        <v>2143</v>
      </c>
      <c r="AK1178" s="77" t="s">
        <v>5145</v>
      </c>
      <c r="AL1178" s="78">
        <v>44715</v>
      </c>
      <c r="AM1178" s="78">
        <v>44715</v>
      </c>
      <c r="AN1178" s="78">
        <v>44715</v>
      </c>
      <c r="AO1178" s="78">
        <v>44715</v>
      </c>
      <c r="AP1178" s="78">
        <v>44715</v>
      </c>
      <c r="AQ1178" s="77" t="s">
        <v>89</v>
      </c>
      <c r="AR1178" s="77"/>
      <c r="AS1178" s="77" t="s">
        <v>5145</v>
      </c>
      <c r="AT1178" s="78"/>
      <c r="AU1178" s="78"/>
      <c r="AV1178" s="78"/>
      <c r="AW1178" s="142" t="s">
        <v>1198</v>
      </c>
      <c r="AX1178" s="77" t="s">
        <v>116</v>
      </c>
      <c r="AY1178" s="576">
        <v>644</v>
      </c>
      <c r="AZ1178" s="576"/>
      <c r="BA1178" s="576"/>
      <c r="BB1178" s="576"/>
      <c r="BC1178" s="576"/>
      <c r="BD1178" s="576"/>
      <c r="BE1178" s="77">
        <f t="shared" si="161"/>
        <v>23</v>
      </c>
      <c r="BF1178" s="77">
        <f t="shared" si="154"/>
        <v>6</v>
      </c>
      <c r="BG1178" s="77">
        <f t="shared" si="155"/>
        <v>2022</v>
      </c>
      <c r="BH1178" s="89"/>
    </row>
    <row r="1179" spans="1:60">
      <c r="A1179" s="77" t="s">
        <v>428</v>
      </c>
      <c r="B1179" s="77" t="s">
        <v>56</v>
      </c>
      <c r="C1179" s="77" t="s">
        <v>5166</v>
      </c>
      <c r="D1179" s="78">
        <v>44707</v>
      </c>
      <c r="E1179" s="77" t="s">
        <v>1700</v>
      </c>
      <c r="F1179" s="77" t="s">
        <v>2135</v>
      </c>
      <c r="G1179" s="77" t="s">
        <v>2147</v>
      </c>
      <c r="H1179" s="77" t="s">
        <v>2148</v>
      </c>
      <c r="I1179" s="77" t="s">
        <v>531</v>
      </c>
      <c r="J1179" s="77" t="s">
        <v>110</v>
      </c>
      <c r="K1179" s="77">
        <v>91761</v>
      </c>
      <c r="L1179" s="77" t="s">
        <v>1701</v>
      </c>
      <c r="M1179" s="77" t="s">
        <v>1195</v>
      </c>
      <c r="N1179" s="77" t="s">
        <v>1196</v>
      </c>
      <c r="O1179" s="77" t="s">
        <v>110</v>
      </c>
      <c r="P1179" s="77">
        <v>92407</v>
      </c>
      <c r="Q1179" s="77" t="s">
        <v>1267</v>
      </c>
      <c r="R1179" s="77"/>
      <c r="S1179" s="77"/>
      <c r="T1179" s="77"/>
      <c r="U1179" s="77">
        <v>30390256</v>
      </c>
      <c r="V1179" s="77">
        <v>14.75</v>
      </c>
      <c r="W1179" s="77" t="s">
        <v>2197</v>
      </c>
      <c r="X1179" s="77">
        <v>400</v>
      </c>
      <c r="Y1179" s="77">
        <v>624</v>
      </c>
      <c r="Z1179" s="77">
        <v>24</v>
      </c>
      <c r="AA1179" s="89">
        <f t="shared" si="156"/>
        <v>0.24959999999999999</v>
      </c>
      <c r="AB1179" s="77" t="s">
        <v>70</v>
      </c>
      <c r="AC1179" s="78">
        <v>44742</v>
      </c>
      <c r="AD1179" s="77"/>
      <c r="AE1179" s="544">
        <v>0.45833333333333331</v>
      </c>
      <c r="AF1179" s="77" t="str">
        <f t="shared" si="157"/>
        <v>CADP220526_64</v>
      </c>
      <c r="AG1179" s="77">
        <f t="shared" si="158"/>
        <v>624</v>
      </c>
      <c r="AH1179" s="77">
        <f t="shared" si="159"/>
        <v>24</v>
      </c>
      <c r="AI1179" s="89">
        <f t="shared" si="160"/>
        <v>0.24959999999999999</v>
      </c>
      <c r="AJ1179" s="77" t="s">
        <v>2143</v>
      </c>
      <c r="AK1179" s="77" t="s">
        <v>5167</v>
      </c>
      <c r="AL1179" s="78">
        <v>44715</v>
      </c>
      <c r="AM1179" s="78">
        <v>44715</v>
      </c>
      <c r="AN1179" s="78">
        <v>44715</v>
      </c>
      <c r="AO1179" s="78">
        <v>44715</v>
      </c>
      <c r="AP1179" s="78">
        <v>44715</v>
      </c>
      <c r="AQ1179" s="77" t="s">
        <v>89</v>
      </c>
      <c r="AR1179" s="77"/>
      <c r="AS1179" s="77" t="s">
        <v>5167</v>
      </c>
      <c r="AT1179" s="78"/>
      <c r="AU1179" s="78"/>
      <c r="AV1179" s="78"/>
      <c r="AW1179" s="142" t="s">
        <v>1198</v>
      </c>
      <c r="AX1179" s="77" t="s">
        <v>116</v>
      </c>
      <c r="AY1179" s="576">
        <v>644</v>
      </c>
      <c r="AZ1179" s="576"/>
      <c r="BA1179" s="576"/>
      <c r="BB1179" s="576"/>
      <c r="BC1179" s="576"/>
      <c r="BD1179" s="576"/>
      <c r="BE1179" s="77">
        <f t="shared" si="161"/>
        <v>23</v>
      </c>
      <c r="BF1179" s="77">
        <f t="shared" si="154"/>
        <v>6</v>
      </c>
      <c r="BG1179" s="77">
        <f t="shared" si="155"/>
        <v>2022</v>
      </c>
      <c r="BH1179" s="77"/>
    </row>
    <row r="1180" spans="1:60">
      <c r="A1180" s="77" t="s">
        <v>428</v>
      </c>
      <c r="B1180" s="77" t="s">
        <v>56</v>
      </c>
      <c r="C1180" s="77" t="s">
        <v>5168</v>
      </c>
      <c r="D1180" s="78">
        <v>44707</v>
      </c>
      <c r="E1180" s="77" t="s">
        <v>1700</v>
      </c>
      <c r="F1180" s="77" t="s">
        <v>2135</v>
      </c>
      <c r="G1180" s="77" t="s">
        <v>2147</v>
      </c>
      <c r="H1180" s="77" t="s">
        <v>2148</v>
      </c>
      <c r="I1180" s="77" t="s">
        <v>531</v>
      </c>
      <c r="J1180" s="77" t="s">
        <v>110</v>
      </c>
      <c r="K1180" s="77">
        <v>91761</v>
      </c>
      <c r="L1180" s="77" t="s">
        <v>1701</v>
      </c>
      <c r="M1180" s="77" t="s">
        <v>1195</v>
      </c>
      <c r="N1180" s="77" t="s">
        <v>1196</v>
      </c>
      <c r="O1180" s="77" t="s">
        <v>110</v>
      </c>
      <c r="P1180" s="77">
        <v>92407</v>
      </c>
      <c r="Q1180" s="77" t="s">
        <v>1267</v>
      </c>
      <c r="R1180" s="77"/>
      <c r="S1180" s="77"/>
      <c r="T1180" s="77"/>
      <c r="U1180" s="77">
        <v>30390256</v>
      </c>
      <c r="V1180" s="77">
        <v>14.75</v>
      </c>
      <c r="W1180" s="77" t="s">
        <v>2197</v>
      </c>
      <c r="X1180" s="77">
        <v>400</v>
      </c>
      <c r="Y1180" s="77">
        <v>624</v>
      </c>
      <c r="Z1180" s="77">
        <v>24</v>
      </c>
      <c r="AA1180" s="89">
        <f t="shared" si="156"/>
        <v>0.24959999999999999</v>
      </c>
      <c r="AB1180" s="77" t="s">
        <v>70</v>
      </c>
      <c r="AC1180" s="78">
        <v>44742</v>
      </c>
      <c r="AD1180" s="77"/>
      <c r="AE1180" s="544">
        <v>0.47916666666666669</v>
      </c>
      <c r="AF1180" s="77" t="str">
        <f t="shared" si="157"/>
        <v>CADP220526_65</v>
      </c>
      <c r="AG1180" s="77">
        <f t="shared" si="158"/>
        <v>624</v>
      </c>
      <c r="AH1180" s="77">
        <f t="shared" si="159"/>
        <v>24</v>
      </c>
      <c r="AI1180" s="89">
        <f t="shared" si="160"/>
        <v>0.24959999999999999</v>
      </c>
      <c r="AJ1180" s="77" t="s">
        <v>2143</v>
      </c>
      <c r="AK1180" s="77" t="s">
        <v>5169</v>
      </c>
      <c r="AL1180" s="78">
        <v>44715</v>
      </c>
      <c r="AM1180" s="78">
        <v>44715</v>
      </c>
      <c r="AN1180" s="78">
        <v>44715</v>
      </c>
      <c r="AO1180" s="78">
        <v>44715</v>
      </c>
      <c r="AP1180" s="78">
        <v>44715</v>
      </c>
      <c r="AQ1180" s="77" t="s">
        <v>89</v>
      </c>
      <c r="AR1180" s="77"/>
      <c r="AS1180" s="77" t="s">
        <v>5169</v>
      </c>
      <c r="AT1180" s="78"/>
      <c r="AU1180" s="78"/>
      <c r="AV1180" s="78"/>
      <c r="AW1180" s="142" t="s">
        <v>1198</v>
      </c>
      <c r="AX1180" s="77" t="s">
        <v>116</v>
      </c>
      <c r="AY1180" s="576">
        <v>644</v>
      </c>
      <c r="AZ1180" s="576"/>
      <c r="BA1180" s="576"/>
      <c r="BB1180" s="576"/>
      <c r="BC1180" s="576"/>
      <c r="BD1180" s="576"/>
      <c r="BE1180" s="77">
        <f t="shared" si="161"/>
        <v>23</v>
      </c>
      <c r="BF1180" s="77">
        <f t="shared" si="154"/>
        <v>6</v>
      </c>
      <c r="BG1180" s="77">
        <f t="shared" si="155"/>
        <v>2022</v>
      </c>
      <c r="BH1180" s="77"/>
    </row>
    <row r="1181" spans="1:60">
      <c r="A1181" s="77" t="s">
        <v>428</v>
      </c>
      <c r="B1181" s="77" t="s">
        <v>56</v>
      </c>
      <c r="C1181" s="77" t="s">
        <v>5170</v>
      </c>
      <c r="D1181" s="78">
        <v>44707</v>
      </c>
      <c r="E1181" s="77" t="s">
        <v>1700</v>
      </c>
      <c r="F1181" s="77" t="s">
        <v>2135</v>
      </c>
      <c r="G1181" s="77" t="s">
        <v>2147</v>
      </c>
      <c r="H1181" s="77" t="s">
        <v>2148</v>
      </c>
      <c r="I1181" s="77" t="s">
        <v>531</v>
      </c>
      <c r="J1181" s="77" t="s">
        <v>110</v>
      </c>
      <c r="K1181" s="77">
        <v>91761</v>
      </c>
      <c r="L1181" s="77" t="s">
        <v>1701</v>
      </c>
      <c r="M1181" s="77" t="s">
        <v>1195</v>
      </c>
      <c r="N1181" s="77" t="s">
        <v>1196</v>
      </c>
      <c r="O1181" s="77" t="s">
        <v>110</v>
      </c>
      <c r="P1181" s="77">
        <v>92407</v>
      </c>
      <c r="Q1181" s="77" t="s">
        <v>1267</v>
      </c>
      <c r="R1181" s="77"/>
      <c r="S1181" s="77"/>
      <c r="T1181" s="77"/>
      <c r="U1181" s="77">
        <v>30390256</v>
      </c>
      <c r="V1181" s="77">
        <v>14.75</v>
      </c>
      <c r="W1181" s="77" t="s">
        <v>2197</v>
      </c>
      <c r="X1181" s="77">
        <v>400</v>
      </c>
      <c r="Y1181" s="77">
        <v>624</v>
      </c>
      <c r="Z1181" s="77">
        <v>24</v>
      </c>
      <c r="AA1181" s="89">
        <f t="shared" si="156"/>
        <v>0.24959999999999999</v>
      </c>
      <c r="AB1181" s="77" t="s">
        <v>70</v>
      </c>
      <c r="AC1181" s="78">
        <v>44742</v>
      </c>
      <c r="AD1181" s="77"/>
      <c r="AE1181" s="544">
        <v>0.5</v>
      </c>
      <c r="AF1181" s="77" t="str">
        <f t="shared" si="157"/>
        <v>CADP220526_66</v>
      </c>
      <c r="AG1181" s="77">
        <f t="shared" si="158"/>
        <v>624</v>
      </c>
      <c r="AH1181" s="77">
        <f t="shared" si="159"/>
        <v>24</v>
      </c>
      <c r="AI1181" s="89">
        <f t="shared" si="160"/>
        <v>0.24959999999999999</v>
      </c>
      <c r="AJ1181" s="77" t="s">
        <v>2143</v>
      </c>
      <c r="AK1181" s="77" t="s">
        <v>5171</v>
      </c>
      <c r="AL1181" s="78">
        <v>44715</v>
      </c>
      <c r="AM1181" s="78">
        <v>44715</v>
      </c>
      <c r="AN1181" s="78">
        <v>44715</v>
      </c>
      <c r="AO1181" s="78">
        <v>44715</v>
      </c>
      <c r="AP1181" s="78">
        <v>44715</v>
      </c>
      <c r="AQ1181" s="77" t="s">
        <v>89</v>
      </c>
      <c r="AR1181" s="77"/>
      <c r="AS1181" s="77" t="s">
        <v>5171</v>
      </c>
      <c r="AT1181" s="78"/>
      <c r="AU1181" s="78"/>
      <c r="AV1181" s="78"/>
      <c r="AW1181" s="142" t="s">
        <v>1198</v>
      </c>
      <c r="AX1181" s="77" t="s">
        <v>116</v>
      </c>
      <c r="AY1181" s="576">
        <v>644</v>
      </c>
      <c r="AZ1181" s="576"/>
      <c r="BA1181" s="576"/>
      <c r="BB1181" s="576"/>
      <c r="BC1181" s="576"/>
      <c r="BD1181" s="576"/>
      <c r="BE1181" s="77">
        <f t="shared" si="161"/>
        <v>23</v>
      </c>
      <c r="BF1181" s="77">
        <f t="shared" si="154"/>
        <v>6</v>
      </c>
      <c r="BG1181" s="77">
        <f t="shared" si="155"/>
        <v>2022</v>
      </c>
      <c r="BH1181" s="77"/>
    </row>
    <row r="1182" spans="1:60">
      <c r="A1182" s="77" t="s">
        <v>428</v>
      </c>
      <c r="B1182" s="77" t="s">
        <v>56</v>
      </c>
      <c r="C1182" s="77" t="s">
        <v>5172</v>
      </c>
      <c r="D1182" s="78">
        <v>44707</v>
      </c>
      <c r="E1182" s="77" t="s">
        <v>1700</v>
      </c>
      <c r="F1182" s="77" t="s">
        <v>2135</v>
      </c>
      <c r="G1182" s="77" t="s">
        <v>2147</v>
      </c>
      <c r="H1182" s="77" t="s">
        <v>2148</v>
      </c>
      <c r="I1182" s="77" t="s">
        <v>531</v>
      </c>
      <c r="J1182" s="77" t="s">
        <v>110</v>
      </c>
      <c r="K1182" s="77">
        <v>91761</v>
      </c>
      <c r="L1182" s="77" t="s">
        <v>1701</v>
      </c>
      <c r="M1182" s="77" t="s">
        <v>1195</v>
      </c>
      <c r="N1182" s="77" t="s">
        <v>1196</v>
      </c>
      <c r="O1182" s="77" t="s">
        <v>110</v>
      </c>
      <c r="P1182" s="77">
        <v>92407</v>
      </c>
      <c r="Q1182" s="77" t="s">
        <v>1267</v>
      </c>
      <c r="R1182" s="77"/>
      <c r="S1182" s="77"/>
      <c r="T1182" s="77"/>
      <c r="U1182" s="77">
        <v>30390256</v>
      </c>
      <c r="V1182" s="77">
        <v>14.75</v>
      </c>
      <c r="W1182" s="77" t="s">
        <v>2197</v>
      </c>
      <c r="X1182" s="77">
        <v>400</v>
      </c>
      <c r="Y1182" s="77">
        <v>624</v>
      </c>
      <c r="Z1182" s="77">
        <v>24</v>
      </c>
      <c r="AA1182" s="89">
        <f t="shared" si="156"/>
        <v>0.24959999999999999</v>
      </c>
      <c r="AB1182" s="77" t="s">
        <v>70</v>
      </c>
      <c r="AC1182" s="78">
        <v>44742</v>
      </c>
      <c r="AD1182" s="77"/>
      <c r="AE1182" s="544">
        <v>0.52083333333333337</v>
      </c>
      <c r="AF1182" s="77" t="str">
        <f t="shared" si="157"/>
        <v>CADP220526_67</v>
      </c>
      <c r="AG1182" s="77">
        <f t="shared" si="158"/>
        <v>624</v>
      </c>
      <c r="AH1182" s="77">
        <f t="shared" si="159"/>
        <v>24</v>
      </c>
      <c r="AI1182" s="89">
        <f t="shared" si="160"/>
        <v>0.24959999999999999</v>
      </c>
      <c r="AJ1182" s="77" t="s">
        <v>2143</v>
      </c>
      <c r="AK1182" s="77" t="s">
        <v>5173</v>
      </c>
      <c r="AL1182" s="78">
        <v>44715</v>
      </c>
      <c r="AM1182" s="78">
        <v>44715</v>
      </c>
      <c r="AN1182" s="78">
        <v>44715</v>
      </c>
      <c r="AO1182" s="78">
        <v>44715</v>
      </c>
      <c r="AP1182" s="78">
        <v>44715</v>
      </c>
      <c r="AQ1182" s="77" t="s">
        <v>89</v>
      </c>
      <c r="AR1182" s="77"/>
      <c r="AS1182" s="77" t="s">
        <v>5173</v>
      </c>
      <c r="AT1182" s="78"/>
      <c r="AU1182" s="78"/>
      <c r="AV1182" s="78"/>
      <c r="AW1182" s="142" t="s">
        <v>1198</v>
      </c>
      <c r="AX1182" s="77" t="s">
        <v>116</v>
      </c>
      <c r="AY1182" s="576">
        <v>644</v>
      </c>
      <c r="AZ1182" s="576"/>
      <c r="BA1182" s="576"/>
      <c r="BB1182" s="576"/>
      <c r="BC1182" s="576"/>
      <c r="BD1182" s="576"/>
      <c r="BE1182" s="77">
        <f t="shared" si="161"/>
        <v>23</v>
      </c>
      <c r="BF1182" s="77">
        <f t="shared" si="154"/>
        <v>6</v>
      </c>
      <c r="BG1182" s="77">
        <f t="shared" si="155"/>
        <v>2022</v>
      </c>
      <c r="BH1182" s="77"/>
    </row>
    <row r="1183" spans="1:60">
      <c r="A1183" s="77" t="s">
        <v>428</v>
      </c>
      <c r="B1183" s="77" t="s">
        <v>56</v>
      </c>
      <c r="C1183" s="77" t="s">
        <v>5174</v>
      </c>
      <c r="D1183" s="78">
        <v>44707</v>
      </c>
      <c r="E1183" s="77" t="s">
        <v>1700</v>
      </c>
      <c r="F1183" s="77" t="s">
        <v>2135</v>
      </c>
      <c r="G1183" s="77" t="s">
        <v>2147</v>
      </c>
      <c r="H1183" s="77" t="s">
        <v>2148</v>
      </c>
      <c r="I1183" s="77" t="s">
        <v>531</v>
      </c>
      <c r="J1183" s="77" t="s">
        <v>110</v>
      </c>
      <c r="K1183" s="77">
        <v>91761</v>
      </c>
      <c r="L1183" s="77" t="s">
        <v>1701</v>
      </c>
      <c r="M1183" s="77" t="s">
        <v>1195</v>
      </c>
      <c r="N1183" s="77" t="s">
        <v>1196</v>
      </c>
      <c r="O1183" s="77" t="s">
        <v>110</v>
      </c>
      <c r="P1183" s="77">
        <v>92407</v>
      </c>
      <c r="Q1183" s="77" t="s">
        <v>1267</v>
      </c>
      <c r="R1183" s="77"/>
      <c r="S1183" s="77"/>
      <c r="T1183" s="77"/>
      <c r="U1183" s="77">
        <v>30390256</v>
      </c>
      <c r="V1183" s="77">
        <v>14.75</v>
      </c>
      <c r="W1183" s="77" t="s">
        <v>2197</v>
      </c>
      <c r="X1183" s="77">
        <v>400</v>
      </c>
      <c r="Y1183" s="77">
        <v>624</v>
      </c>
      <c r="Z1183" s="77">
        <v>24</v>
      </c>
      <c r="AA1183" s="89">
        <f t="shared" si="156"/>
        <v>0.24959999999999999</v>
      </c>
      <c r="AB1183" s="77" t="s">
        <v>70</v>
      </c>
      <c r="AC1183" s="78">
        <v>44742</v>
      </c>
      <c r="AD1183" s="77"/>
      <c r="AE1183" s="544">
        <v>0.54166666666666663</v>
      </c>
      <c r="AF1183" s="77" t="str">
        <f t="shared" si="157"/>
        <v>CADP220526_68</v>
      </c>
      <c r="AG1183" s="77">
        <f t="shared" si="158"/>
        <v>624</v>
      </c>
      <c r="AH1183" s="77">
        <f t="shared" si="159"/>
        <v>24</v>
      </c>
      <c r="AI1183" s="89">
        <f t="shared" si="160"/>
        <v>0.24959999999999999</v>
      </c>
      <c r="AJ1183" s="77" t="s">
        <v>2143</v>
      </c>
      <c r="AK1183" s="77" t="s">
        <v>5175</v>
      </c>
      <c r="AL1183" s="78">
        <v>44715</v>
      </c>
      <c r="AM1183" s="78">
        <v>44715</v>
      </c>
      <c r="AN1183" s="78">
        <v>44715</v>
      </c>
      <c r="AO1183" s="78">
        <v>44715</v>
      </c>
      <c r="AP1183" s="78">
        <v>44715</v>
      </c>
      <c r="AQ1183" s="77" t="s">
        <v>89</v>
      </c>
      <c r="AR1183" s="77"/>
      <c r="AS1183" s="77" t="s">
        <v>5175</v>
      </c>
      <c r="AT1183" s="78"/>
      <c r="AU1183" s="78"/>
      <c r="AV1183" s="78"/>
      <c r="AW1183" s="142" t="s">
        <v>1198</v>
      </c>
      <c r="AX1183" s="77" t="s">
        <v>116</v>
      </c>
      <c r="AY1183" s="576">
        <v>644</v>
      </c>
      <c r="AZ1183" s="576"/>
      <c r="BA1183" s="576"/>
      <c r="BB1183" s="576"/>
      <c r="BC1183" s="576"/>
      <c r="BD1183" s="576"/>
      <c r="BE1183" s="77">
        <f t="shared" si="161"/>
        <v>23</v>
      </c>
      <c r="BF1183" s="77">
        <f t="shared" si="154"/>
        <v>6</v>
      </c>
      <c r="BG1183" s="77">
        <f t="shared" si="155"/>
        <v>2022</v>
      </c>
      <c r="BH1183" s="77"/>
    </row>
    <row r="1184" spans="1:60">
      <c r="A1184" s="77" t="s">
        <v>428</v>
      </c>
      <c r="B1184" s="77" t="s">
        <v>56</v>
      </c>
      <c r="C1184" s="77" t="s">
        <v>5176</v>
      </c>
      <c r="D1184" s="78">
        <v>44707</v>
      </c>
      <c r="E1184" s="77" t="s">
        <v>5177</v>
      </c>
      <c r="F1184" s="77" t="s">
        <v>2135</v>
      </c>
      <c r="G1184" s="77" t="s">
        <v>2147</v>
      </c>
      <c r="H1184" s="77" t="s">
        <v>2148</v>
      </c>
      <c r="I1184" s="77" t="s">
        <v>531</v>
      </c>
      <c r="J1184" s="77" t="s">
        <v>110</v>
      </c>
      <c r="K1184" s="77">
        <v>91761</v>
      </c>
      <c r="L1184" s="77" t="s">
        <v>1225</v>
      </c>
      <c r="M1184" s="77" t="s">
        <v>1226</v>
      </c>
      <c r="N1184" s="77" t="s">
        <v>565</v>
      </c>
      <c r="O1184" s="77" t="s">
        <v>110</v>
      </c>
      <c r="P1184" s="77">
        <v>94544</v>
      </c>
      <c r="Q1184" s="77" t="s">
        <v>1267</v>
      </c>
      <c r="R1184" s="77"/>
      <c r="S1184" s="77"/>
      <c r="T1184" s="77"/>
      <c r="U1184" s="77">
        <v>30390256</v>
      </c>
      <c r="V1184" s="77">
        <v>14.75</v>
      </c>
      <c r="W1184" s="77" t="s">
        <v>2197</v>
      </c>
      <c r="X1184" s="77">
        <v>400</v>
      </c>
      <c r="Y1184" s="77">
        <v>728</v>
      </c>
      <c r="Z1184" s="77">
        <v>28</v>
      </c>
      <c r="AA1184" s="89">
        <f t="shared" si="156"/>
        <v>0.29120000000000001</v>
      </c>
      <c r="AB1184" s="77" t="s">
        <v>70</v>
      </c>
      <c r="AC1184" s="78">
        <v>44742</v>
      </c>
      <c r="AD1184" s="77"/>
      <c r="AE1184" s="544">
        <v>0.33333333333333331</v>
      </c>
      <c r="AF1184" s="77" t="str">
        <f t="shared" si="157"/>
        <v>CADP220526_01</v>
      </c>
      <c r="AG1184" s="77">
        <f t="shared" si="158"/>
        <v>728</v>
      </c>
      <c r="AH1184" s="77">
        <f t="shared" si="159"/>
        <v>28</v>
      </c>
      <c r="AI1184" s="89">
        <f t="shared" si="160"/>
        <v>0.29120000000000001</v>
      </c>
      <c r="AJ1184" s="77" t="s">
        <v>2143</v>
      </c>
      <c r="AK1184" s="77" t="s">
        <v>5178</v>
      </c>
      <c r="AL1184" s="78">
        <v>44715</v>
      </c>
      <c r="AM1184" s="78">
        <v>44715</v>
      </c>
      <c r="AN1184" s="78">
        <v>44718</v>
      </c>
      <c r="AO1184" s="78">
        <v>44718</v>
      </c>
      <c r="AP1184" s="78">
        <v>44718</v>
      </c>
      <c r="AQ1184" s="77" t="s">
        <v>89</v>
      </c>
      <c r="AR1184" s="77"/>
      <c r="AS1184" s="77" t="s">
        <v>5178</v>
      </c>
      <c r="AT1184" s="78"/>
      <c r="AU1184" s="78"/>
      <c r="AV1184" s="78"/>
      <c r="AW1184" s="142" t="s">
        <v>1198</v>
      </c>
      <c r="AX1184" s="77" t="s">
        <v>116</v>
      </c>
      <c r="AY1184" s="576">
        <v>1848</v>
      </c>
      <c r="AZ1184" s="576"/>
      <c r="BA1184" s="576"/>
      <c r="BB1184" s="576"/>
      <c r="BC1184" s="576"/>
      <c r="BD1184" s="576"/>
      <c r="BE1184" s="77">
        <f t="shared" si="161"/>
        <v>24</v>
      </c>
      <c r="BF1184" s="77">
        <f t="shared" si="154"/>
        <v>6</v>
      </c>
      <c r="BG1184" s="77">
        <f t="shared" si="155"/>
        <v>2022</v>
      </c>
      <c r="BH1184" s="77"/>
    </row>
    <row r="1185" spans="1:60">
      <c r="A1185" s="77" t="s">
        <v>428</v>
      </c>
      <c r="B1185" s="77" t="s">
        <v>56</v>
      </c>
      <c r="C1185" s="77" t="s">
        <v>5179</v>
      </c>
      <c r="D1185" s="78">
        <v>44707</v>
      </c>
      <c r="E1185" s="77" t="s">
        <v>5177</v>
      </c>
      <c r="F1185" s="77" t="s">
        <v>2135</v>
      </c>
      <c r="G1185" s="77" t="s">
        <v>2147</v>
      </c>
      <c r="H1185" s="77" t="s">
        <v>2148</v>
      </c>
      <c r="I1185" s="77" t="s">
        <v>531</v>
      </c>
      <c r="J1185" s="77" t="s">
        <v>110</v>
      </c>
      <c r="K1185" s="77">
        <v>91761</v>
      </c>
      <c r="L1185" s="77" t="s">
        <v>1225</v>
      </c>
      <c r="M1185" s="77" t="s">
        <v>1226</v>
      </c>
      <c r="N1185" s="77" t="s">
        <v>565</v>
      </c>
      <c r="O1185" s="77" t="s">
        <v>110</v>
      </c>
      <c r="P1185" s="77">
        <v>94544</v>
      </c>
      <c r="Q1185" s="77" t="s">
        <v>1267</v>
      </c>
      <c r="R1185" s="77"/>
      <c r="S1185" s="77"/>
      <c r="T1185" s="77"/>
      <c r="U1185" s="77">
        <v>30390256</v>
      </c>
      <c r="V1185" s="77">
        <v>14.75</v>
      </c>
      <c r="W1185" s="77" t="s">
        <v>2197</v>
      </c>
      <c r="X1185" s="77">
        <v>400</v>
      </c>
      <c r="Y1185" s="77">
        <v>728</v>
      </c>
      <c r="Z1185" s="77">
        <v>28</v>
      </c>
      <c r="AA1185" s="89">
        <f t="shared" si="156"/>
        <v>0.29120000000000001</v>
      </c>
      <c r="AB1185" s="77" t="s">
        <v>70</v>
      </c>
      <c r="AC1185" s="78">
        <v>44742</v>
      </c>
      <c r="AD1185" s="77"/>
      <c r="AE1185" s="544">
        <v>0.27083333333333331</v>
      </c>
      <c r="AF1185" s="77" t="str">
        <f t="shared" si="157"/>
        <v>CADP220526_02</v>
      </c>
      <c r="AG1185" s="77">
        <f t="shared" si="158"/>
        <v>728</v>
      </c>
      <c r="AH1185" s="77">
        <f t="shared" si="159"/>
        <v>28</v>
      </c>
      <c r="AI1185" s="89">
        <f t="shared" si="160"/>
        <v>0.29120000000000001</v>
      </c>
      <c r="AJ1185" s="77" t="s">
        <v>2143</v>
      </c>
      <c r="AK1185" s="77" t="s">
        <v>5180</v>
      </c>
      <c r="AL1185" s="78">
        <v>44718</v>
      </c>
      <c r="AM1185" s="78">
        <v>44718</v>
      </c>
      <c r="AN1185" s="78">
        <v>44719</v>
      </c>
      <c r="AO1185" s="78">
        <v>44719</v>
      </c>
      <c r="AP1185" s="78">
        <v>44719</v>
      </c>
      <c r="AQ1185" s="77" t="s">
        <v>89</v>
      </c>
      <c r="AR1185" s="77"/>
      <c r="AS1185" s="77" t="s">
        <v>5180</v>
      </c>
      <c r="AT1185" s="78"/>
      <c r="AU1185" s="78"/>
      <c r="AV1185" s="78"/>
      <c r="AW1185" s="142" t="s">
        <v>1198</v>
      </c>
      <c r="AX1185" s="77" t="s">
        <v>116</v>
      </c>
      <c r="AY1185" s="576">
        <v>1848</v>
      </c>
      <c r="AZ1185" s="576"/>
      <c r="BA1185" s="576"/>
      <c r="BB1185" s="576"/>
      <c r="BC1185" s="576"/>
      <c r="BD1185" s="576"/>
      <c r="BE1185" s="77">
        <f t="shared" si="161"/>
        <v>24</v>
      </c>
      <c r="BF1185" s="77">
        <f t="shared" si="154"/>
        <v>6</v>
      </c>
      <c r="BG1185" s="77">
        <f t="shared" si="155"/>
        <v>2022</v>
      </c>
      <c r="BH1185" s="77"/>
    </row>
    <row r="1186" spans="1:60">
      <c r="A1186" s="278" t="s">
        <v>55</v>
      </c>
      <c r="B1186" s="278" t="s">
        <v>1264</v>
      </c>
      <c r="C1186" s="278" t="s">
        <v>5132</v>
      </c>
      <c r="D1186" s="366">
        <v>44687</v>
      </c>
      <c r="E1186" s="278" t="s">
        <v>4631</v>
      </c>
      <c r="F1186" s="101" t="s">
        <v>2135</v>
      </c>
      <c r="G1186" s="101" t="s">
        <v>2147</v>
      </c>
      <c r="H1186" s="101" t="s">
        <v>2148</v>
      </c>
      <c r="I1186" s="101" t="s">
        <v>531</v>
      </c>
      <c r="J1186" s="101" t="s">
        <v>110</v>
      </c>
      <c r="K1186" s="101">
        <v>91761</v>
      </c>
      <c r="L1186" s="278" t="s">
        <v>503</v>
      </c>
      <c r="M1186" s="278" t="s">
        <v>686</v>
      </c>
      <c r="N1186" s="278" t="s">
        <v>687</v>
      </c>
      <c r="O1186" s="278" t="s">
        <v>85</v>
      </c>
      <c r="P1186" s="348" t="s">
        <v>688</v>
      </c>
      <c r="Q1186" s="101" t="s">
        <v>1267</v>
      </c>
      <c r="R1186" s="325" t="s">
        <v>506</v>
      </c>
      <c r="S1186" s="325" t="s">
        <v>4632</v>
      </c>
      <c r="T1186" s="278" t="s">
        <v>4633</v>
      </c>
      <c r="U1186" s="278">
        <v>12005832</v>
      </c>
      <c r="V1186" s="101">
        <v>0</v>
      </c>
      <c r="W1186" s="278" t="s">
        <v>4634</v>
      </c>
      <c r="X1186" s="278">
        <v>480</v>
      </c>
      <c r="Y1186" s="278">
        <v>600</v>
      </c>
      <c r="Z1186" s="278">
        <v>20</v>
      </c>
      <c r="AA1186" s="323">
        <f t="shared" si="156"/>
        <v>0.28799999999999998</v>
      </c>
      <c r="AB1186" s="278" t="s">
        <v>70</v>
      </c>
      <c r="AC1186" s="571">
        <v>44712</v>
      </c>
      <c r="AD1186" s="278"/>
      <c r="AE1186" s="101" t="s">
        <v>4447</v>
      </c>
      <c r="AF1186" s="101" t="str">
        <f t="shared" si="157"/>
        <v>CADP220506_26</v>
      </c>
      <c r="AG1186" s="101">
        <f t="shared" si="158"/>
        <v>600</v>
      </c>
      <c r="AH1186" s="101">
        <f t="shared" si="159"/>
        <v>20</v>
      </c>
      <c r="AI1186" s="323">
        <f t="shared" si="160"/>
        <v>0.28799999999999998</v>
      </c>
      <c r="AJ1186" s="101" t="s">
        <v>2143</v>
      </c>
      <c r="AK1186" s="278" t="s">
        <v>5133</v>
      </c>
      <c r="AL1186" s="366"/>
      <c r="AM1186" s="366"/>
      <c r="AN1186" s="574"/>
      <c r="AO1186" s="366"/>
      <c r="AP1186" s="366"/>
      <c r="AQ1186" s="278"/>
      <c r="AR1186" s="278" t="s">
        <v>5134</v>
      </c>
      <c r="AS1186" s="278" t="s">
        <v>5133</v>
      </c>
      <c r="AT1186" s="366"/>
      <c r="AU1186" s="366"/>
      <c r="AV1186" s="366"/>
      <c r="AW1186" s="321" t="s">
        <v>1198</v>
      </c>
      <c r="AX1186" s="101" t="s">
        <v>116</v>
      </c>
      <c r="AY1186" s="578"/>
      <c r="AZ1186" s="578"/>
      <c r="BA1186" s="578"/>
      <c r="BB1186" s="578"/>
      <c r="BC1186" s="578"/>
      <c r="BD1186" s="578"/>
      <c r="BE1186" s="685">
        <f t="shared" si="161"/>
        <v>0</v>
      </c>
      <c r="BF1186" s="101">
        <f t="shared" si="154"/>
        <v>1</v>
      </c>
      <c r="BG1186" s="101">
        <f t="shared" si="155"/>
        <v>1900</v>
      </c>
      <c r="BH1186" s="278"/>
    </row>
    <row r="1187" spans="1:60">
      <c r="A1187" s="278" t="s">
        <v>55</v>
      </c>
      <c r="B1187" s="278" t="s">
        <v>1264</v>
      </c>
      <c r="C1187" s="278" t="s">
        <v>5135</v>
      </c>
      <c r="D1187" s="366">
        <v>44687</v>
      </c>
      <c r="E1187" s="278" t="s">
        <v>4631</v>
      </c>
      <c r="F1187" s="101" t="s">
        <v>2135</v>
      </c>
      <c r="G1187" s="101" t="s">
        <v>2147</v>
      </c>
      <c r="H1187" s="101" t="s">
        <v>2148</v>
      </c>
      <c r="I1187" s="101" t="s">
        <v>531</v>
      </c>
      <c r="J1187" s="101" t="s">
        <v>110</v>
      </c>
      <c r="K1187" s="101">
        <v>91761</v>
      </c>
      <c r="L1187" s="278" t="s">
        <v>503</v>
      </c>
      <c r="M1187" s="278" t="s">
        <v>686</v>
      </c>
      <c r="N1187" s="278" t="s">
        <v>687</v>
      </c>
      <c r="O1187" s="278" t="s">
        <v>85</v>
      </c>
      <c r="P1187" s="348" t="s">
        <v>688</v>
      </c>
      <c r="Q1187" s="101" t="s">
        <v>1267</v>
      </c>
      <c r="R1187" s="325" t="s">
        <v>506</v>
      </c>
      <c r="S1187" s="325" t="s">
        <v>4632</v>
      </c>
      <c r="T1187" s="278" t="s">
        <v>4633</v>
      </c>
      <c r="U1187" s="278">
        <v>12005832</v>
      </c>
      <c r="V1187" s="101">
        <v>0</v>
      </c>
      <c r="W1187" s="278" t="s">
        <v>4634</v>
      </c>
      <c r="X1187" s="278">
        <v>480</v>
      </c>
      <c r="Y1187" s="278">
        <v>600</v>
      </c>
      <c r="Z1187" s="278">
        <v>20</v>
      </c>
      <c r="AA1187" s="323">
        <f t="shared" si="156"/>
        <v>0.28799999999999998</v>
      </c>
      <c r="AB1187" s="278" t="s">
        <v>70</v>
      </c>
      <c r="AC1187" s="571">
        <v>44712</v>
      </c>
      <c r="AD1187" s="278"/>
      <c r="AE1187" s="101" t="s">
        <v>4447</v>
      </c>
      <c r="AF1187" s="101" t="str">
        <f t="shared" si="157"/>
        <v>CADP220506_27</v>
      </c>
      <c r="AG1187" s="101">
        <f t="shared" si="158"/>
        <v>600</v>
      </c>
      <c r="AH1187" s="101">
        <f t="shared" si="159"/>
        <v>20</v>
      </c>
      <c r="AI1187" s="323">
        <f t="shared" si="160"/>
        <v>0.28799999999999998</v>
      </c>
      <c r="AJ1187" s="101" t="s">
        <v>2143</v>
      </c>
      <c r="AK1187" s="278" t="s">
        <v>5136</v>
      </c>
      <c r="AL1187" s="366"/>
      <c r="AM1187" s="366"/>
      <c r="AN1187" s="574"/>
      <c r="AO1187" s="366"/>
      <c r="AP1187" s="366"/>
      <c r="AQ1187" s="278"/>
      <c r="AR1187" s="278" t="s">
        <v>5134</v>
      </c>
      <c r="AS1187" s="278" t="s">
        <v>5136</v>
      </c>
      <c r="AT1187" s="366"/>
      <c r="AU1187" s="366"/>
      <c r="AV1187" s="366"/>
      <c r="AW1187" s="321" t="s">
        <v>1198</v>
      </c>
      <c r="AX1187" s="101" t="s">
        <v>116</v>
      </c>
      <c r="AY1187" s="578"/>
      <c r="AZ1187" s="578"/>
      <c r="BA1187" s="578"/>
      <c r="BB1187" s="578"/>
      <c r="BC1187" s="578"/>
      <c r="BD1187" s="578"/>
      <c r="BE1187" s="685">
        <f t="shared" si="161"/>
        <v>0</v>
      </c>
      <c r="BF1187" s="101">
        <f t="shared" si="154"/>
        <v>1</v>
      </c>
      <c r="BG1187" s="101">
        <f t="shared" si="155"/>
        <v>1900</v>
      </c>
      <c r="BH1187" s="278"/>
    </row>
    <row r="1188" spans="1:60">
      <c r="A1188" s="278" t="s">
        <v>55</v>
      </c>
      <c r="B1188" s="278" t="s">
        <v>1264</v>
      </c>
      <c r="C1188" s="278" t="s">
        <v>5137</v>
      </c>
      <c r="D1188" s="366">
        <v>44687</v>
      </c>
      <c r="E1188" s="278" t="s">
        <v>4631</v>
      </c>
      <c r="F1188" s="101" t="s">
        <v>2135</v>
      </c>
      <c r="G1188" s="101" t="s">
        <v>2147</v>
      </c>
      <c r="H1188" s="101" t="s">
        <v>2148</v>
      </c>
      <c r="I1188" s="101" t="s">
        <v>531</v>
      </c>
      <c r="J1188" s="101" t="s">
        <v>110</v>
      </c>
      <c r="K1188" s="101">
        <v>91761</v>
      </c>
      <c r="L1188" s="278" t="s">
        <v>503</v>
      </c>
      <c r="M1188" s="278" t="s">
        <v>686</v>
      </c>
      <c r="N1188" s="278" t="s">
        <v>687</v>
      </c>
      <c r="O1188" s="278" t="s">
        <v>85</v>
      </c>
      <c r="P1188" s="348" t="s">
        <v>688</v>
      </c>
      <c r="Q1188" s="101" t="s">
        <v>1267</v>
      </c>
      <c r="R1188" s="325" t="s">
        <v>506</v>
      </c>
      <c r="S1188" s="325" t="s">
        <v>4632</v>
      </c>
      <c r="T1188" s="278" t="s">
        <v>4633</v>
      </c>
      <c r="U1188" s="278">
        <v>12005832</v>
      </c>
      <c r="V1188" s="101">
        <v>0</v>
      </c>
      <c r="W1188" s="278" t="s">
        <v>4634</v>
      </c>
      <c r="X1188" s="278">
        <v>480</v>
      </c>
      <c r="Y1188" s="278">
        <v>600</v>
      </c>
      <c r="Z1188" s="278">
        <v>20</v>
      </c>
      <c r="AA1188" s="323">
        <f t="shared" si="156"/>
        <v>0.28799999999999998</v>
      </c>
      <c r="AB1188" s="278" t="s">
        <v>70</v>
      </c>
      <c r="AC1188" s="571">
        <v>44712</v>
      </c>
      <c r="AD1188" s="278"/>
      <c r="AE1188" s="101" t="s">
        <v>4447</v>
      </c>
      <c r="AF1188" s="101" t="str">
        <f t="shared" si="157"/>
        <v>CADP220506_28</v>
      </c>
      <c r="AG1188" s="101">
        <f t="shared" si="158"/>
        <v>600</v>
      </c>
      <c r="AH1188" s="101">
        <f t="shared" si="159"/>
        <v>20</v>
      </c>
      <c r="AI1188" s="323">
        <f t="shared" si="160"/>
        <v>0.28799999999999998</v>
      </c>
      <c r="AJ1188" s="101" t="s">
        <v>2143</v>
      </c>
      <c r="AK1188" s="278" t="s">
        <v>5138</v>
      </c>
      <c r="AL1188" s="366"/>
      <c r="AM1188" s="366"/>
      <c r="AN1188" s="574"/>
      <c r="AO1188" s="366"/>
      <c r="AP1188" s="366"/>
      <c r="AQ1188" s="278"/>
      <c r="AR1188" s="278" t="s">
        <v>5134</v>
      </c>
      <c r="AS1188" s="278" t="s">
        <v>5138</v>
      </c>
      <c r="AT1188" s="366"/>
      <c r="AU1188" s="366"/>
      <c r="AV1188" s="366"/>
      <c r="AW1188" s="321" t="s">
        <v>1198</v>
      </c>
      <c r="AX1188" s="101" t="s">
        <v>116</v>
      </c>
      <c r="AY1188" s="578"/>
      <c r="AZ1188" s="578"/>
      <c r="BA1188" s="578"/>
      <c r="BB1188" s="578"/>
      <c r="BC1188" s="578"/>
      <c r="BD1188" s="578"/>
      <c r="BE1188" s="685">
        <f t="shared" si="161"/>
        <v>0</v>
      </c>
      <c r="BF1188" s="101">
        <f t="shared" si="154"/>
        <v>1</v>
      </c>
      <c r="BG1188" s="101">
        <f t="shared" si="155"/>
        <v>1900</v>
      </c>
      <c r="BH1188" s="278"/>
    </row>
    <row r="1189" spans="1:60">
      <c r="A1189" s="278" t="s">
        <v>55</v>
      </c>
      <c r="B1189" s="278" t="s">
        <v>1264</v>
      </c>
      <c r="C1189" s="278" t="s">
        <v>5139</v>
      </c>
      <c r="D1189" s="366">
        <v>44687</v>
      </c>
      <c r="E1189" s="278" t="s">
        <v>4631</v>
      </c>
      <c r="F1189" s="101" t="s">
        <v>2135</v>
      </c>
      <c r="G1189" s="101" t="s">
        <v>2147</v>
      </c>
      <c r="H1189" s="101" t="s">
        <v>2148</v>
      </c>
      <c r="I1189" s="101" t="s">
        <v>531</v>
      </c>
      <c r="J1189" s="101" t="s">
        <v>110</v>
      </c>
      <c r="K1189" s="101">
        <v>91761</v>
      </c>
      <c r="L1189" s="278" t="s">
        <v>503</v>
      </c>
      <c r="M1189" s="278" t="s">
        <v>686</v>
      </c>
      <c r="N1189" s="278" t="s">
        <v>687</v>
      </c>
      <c r="O1189" s="278" t="s">
        <v>85</v>
      </c>
      <c r="P1189" s="348" t="s">
        <v>688</v>
      </c>
      <c r="Q1189" s="101" t="s">
        <v>1267</v>
      </c>
      <c r="R1189" s="325" t="s">
        <v>506</v>
      </c>
      <c r="S1189" s="325" t="s">
        <v>4632</v>
      </c>
      <c r="T1189" s="278" t="s">
        <v>4633</v>
      </c>
      <c r="U1189" s="278">
        <v>12005832</v>
      </c>
      <c r="V1189" s="101">
        <v>0</v>
      </c>
      <c r="W1189" s="278" t="s">
        <v>4634</v>
      </c>
      <c r="X1189" s="278">
        <v>480</v>
      </c>
      <c r="Y1189" s="278">
        <v>600</v>
      </c>
      <c r="Z1189" s="278">
        <v>20</v>
      </c>
      <c r="AA1189" s="323">
        <f t="shared" si="156"/>
        <v>0.28799999999999998</v>
      </c>
      <c r="AB1189" s="278" t="s">
        <v>70</v>
      </c>
      <c r="AC1189" s="571">
        <v>44712</v>
      </c>
      <c r="AD1189" s="278"/>
      <c r="AE1189" s="101" t="s">
        <v>4447</v>
      </c>
      <c r="AF1189" s="101" t="str">
        <f t="shared" si="157"/>
        <v>CADP220506_29</v>
      </c>
      <c r="AG1189" s="101">
        <f t="shared" si="158"/>
        <v>600</v>
      </c>
      <c r="AH1189" s="101">
        <f t="shared" si="159"/>
        <v>20</v>
      </c>
      <c r="AI1189" s="323">
        <f t="shared" si="160"/>
        <v>0.28799999999999998</v>
      </c>
      <c r="AJ1189" s="101" t="s">
        <v>2143</v>
      </c>
      <c r="AK1189" s="278" t="s">
        <v>5140</v>
      </c>
      <c r="AL1189" s="366"/>
      <c r="AM1189" s="366"/>
      <c r="AN1189" s="574"/>
      <c r="AO1189" s="366"/>
      <c r="AP1189" s="366"/>
      <c r="AQ1189" s="278"/>
      <c r="AR1189" s="278" t="s">
        <v>5134</v>
      </c>
      <c r="AS1189" s="278" t="s">
        <v>5140</v>
      </c>
      <c r="AT1189" s="366"/>
      <c r="AU1189" s="366"/>
      <c r="AV1189" s="366"/>
      <c r="AW1189" s="321" t="s">
        <v>1198</v>
      </c>
      <c r="AX1189" s="101" t="s">
        <v>116</v>
      </c>
      <c r="AY1189" s="578"/>
      <c r="AZ1189" s="578"/>
      <c r="BA1189" s="578"/>
      <c r="BB1189" s="578"/>
      <c r="BC1189" s="578"/>
      <c r="BD1189" s="578"/>
      <c r="BE1189" s="685">
        <f t="shared" si="161"/>
        <v>0</v>
      </c>
      <c r="BF1189" s="101">
        <f t="shared" si="154"/>
        <v>1</v>
      </c>
      <c r="BG1189" s="101">
        <f t="shared" si="155"/>
        <v>1900</v>
      </c>
      <c r="BH1189" s="278"/>
    </row>
    <row r="1190" spans="1:60">
      <c r="A1190" s="278" t="s">
        <v>55</v>
      </c>
      <c r="B1190" s="278" t="s">
        <v>1264</v>
      </c>
      <c r="C1190" s="278" t="s">
        <v>5141</v>
      </c>
      <c r="D1190" s="366">
        <v>44687</v>
      </c>
      <c r="E1190" s="278" t="s">
        <v>4631</v>
      </c>
      <c r="F1190" s="101" t="s">
        <v>2135</v>
      </c>
      <c r="G1190" s="101" t="s">
        <v>2147</v>
      </c>
      <c r="H1190" s="101" t="s">
        <v>2148</v>
      </c>
      <c r="I1190" s="101" t="s">
        <v>531</v>
      </c>
      <c r="J1190" s="101" t="s">
        <v>110</v>
      </c>
      <c r="K1190" s="101">
        <v>91761</v>
      </c>
      <c r="L1190" s="278" t="s">
        <v>503</v>
      </c>
      <c r="M1190" s="278" t="s">
        <v>686</v>
      </c>
      <c r="N1190" s="278" t="s">
        <v>687</v>
      </c>
      <c r="O1190" s="278" t="s">
        <v>85</v>
      </c>
      <c r="P1190" s="348" t="s">
        <v>688</v>
      </c>
      <c r="Q1190" s="101" t="s">
        <v>1267</v>
      </c>
      <c r="R1190" s="325" t="s">
        <v>506</v>
      </c>
      <c r="S1190" s="325" t="s">
        <v>4632</v>
      </c>
      <c r="T1190" s="278" t="s">
        <v>4633</v>
      </c>
      <c r="U1190" s="278">
        <v>12005832</v>
      </c>
      <c r="V1190" s="101">
        <v>0</v>
      </c>
      <c r="W1190" s="278" t="s">
        <v>4634</v>
      </c>
      <c r="X1190" s="278">
        <v>480</v>
      </c>
      <c r="Y1190" s="278">
        <v>360</v>
      </c>
      <c r="Z1190" s="278">
        <v>12</v>
      </c>
      <c r="AA1190" s="323">
        <f t="shared" si="156"/>
        <v>0.17280000000000001</v>
      </c>
      <c r="AB1190" s="278" t="s">
        <v>70</v>
      </c>
      <c r="AC1190" s="571">
        <v>44712</v>
      </c>
      <c r="AD1190" s="278"/>
      <c r="AE1190" s="101" t="s">
        <v>4447</v>
      </c>
      <c r="AF1190" s="101" t="str">
        <f t="shared" si="157"/>
        <v>CADP220506_30</v>
      </c>
      <c r="AG1190" s="101">
        <f t="shared" si="158"/>
        <v>360</v>
      </c>
      <c r="AH1190" s="101">
        <f t="shared" si="159"/>
        <v>12</v>
      </c>
      <c r="AI1190" s="323">
        <f t="shared" si="160"/>
        <v>0.17280000000000001</v>
      </c>
      <c r="AJ1190" s="101" t="s">
        <v>2143</v>
      </c>
      <c r="AK1190" s="278" t="s">
        <v>5142</v>
      </c>
      <c r="AL1190" s="366"/>
      <c r="AM1190" s="366"/>
      <c r="AN1190" s="574"/>
      <c r="AO1190" s="366"/>
      <c r="AP1190" s="366"/>
      <c r="AQ1190" s="278"/>
      <c r="AR1190" s="278" t="s">
        <v>5134</v>
      </c>
      <c r="AS1190" s="278" t="s">
        <v>5142</v>
      </c>
      <c r="AT1190" s="366"/>
      <c r="AU1190" s="366"/>
      <c r="AV1190" s="366"/>
      <c r="AW1190" s="321" t="s">
        <v>1198</v>
      </c>
      <c r="AX1190" s="101" t="s">
        <v>116</v>
      </c>
      <c r="AY1190" s="578"/>
      <c r="AZ1190" s="578"/>
      <c r="BA1190" s="578"/>
      <c r="BB1190" s="578"/>
      <c r="BC1190" s="578"/>
      <c r="BD1190" s="578"/>
      <c r="BE1190" s="685">
        <f t="shared" si="161"/>
        <v>0</v>
      </c>
      <c r="BF1190" s="101">
        <f t="shared" si="154"/>
        <v>1</v>
      </c>
      <c r="BG1190" s="101">
        <f t="shared" si="155"/>
        <v>1900</v>
      </c>
      <c r="BH1190" s="278"/>
    </row>
    <row r="1191" spans="1:60">
      <c r="A1191" s="77" t="s">
        <v>428</v>
      </c>
      <c r="B1191" s="77" t="s">
        <v>56</v>
      </c>
      <c r="C1191" s="77" t="s">
        <v>5181</v>
      </c>
      <c r="D1191" s="78">
        <v>44707</v>
      </c>
      <c r="E1191" s="77" t="s">
        <v>5177</v>
      </c>
      <c r="F1191" s="77" t="s">
        <v>2135</v>
      </c>
      <c r="G1191" s="77" t="s">
        <v>2147</v>
      </c>
      <c r="H1191" s="77" t="s">
        <v>2148</v>
      </c>
      <c r="I1191" s="77" t="s">
        <v>531</v>
      </c>
      <c r="J1191" s="77" t="s">
        <v>110</v>
      </c>
      <c r="K1191" s="77">
        <v>91761</v>
      </c>
      <c r="L1191" s="77" t="s">
        <v>1225</v>
      </c>
      <c r="M1191" s="77" t="s">
        <v>1226</v>
      </c>
      <c r="N1191" s="77" t="s">
        <v>565</v>
      </c>
      <c r="O1191" s="77" t="s">
        <v>110</v>
      </c>
      <c r="P1191" s="77">
        <v>94544</v>
      </c>
      <c r="Q1191" s="77" t="s">
        <v>1267</v>
      </c>
      <c r="R1191" s="77"/>
      <c r="S1191" s="77"/>
      <c r="T1191" s="77"/>
      <c r="U1191" s="77">
        <v>30390256</v>
      </c>
      <c r="V1191" s="77">
        <v>14.75</v>
      </c>
      <c r="W1191" s="77" t="s">
        <v>2197</v>
      </c>
      <c r="X1191" s="77">
        <v>400</v>
      </c>
      <c r="Y1191" s="77">
        <v>728</v>
      </c>
      <c r="Z1191" s="77">
        <v>28</v>
      </c>
      <c r="AA1191" s="89">
        <f t="shared" si="156"/>
        <v>0.29120000000000001</v>
      </c>
      <c r="AB1191" s="77" t="s">
        <v>70</v>
      </c>
      <c r="AC1191" s="78">
        <v>44742</v>
      </c>
      <c r="AD1191" s="77"/>
      <c r="AE1191" s="544">
        <v>0.29166666666666669</v>
      </c>
      <c r="AF1191" s="77" t="str">
        <f t="shared" si="157"/>
        <v>CADP220526_03</v>
      </c>
      <c r="AG1191" s="77">
        <f t="shared" si="158"/>
        <v>728</v>
      </c>
      <c r="AH1191" s="77">
        <f t="shared" si="159"/>
        <v>28</v>
      </c>
      <c r="AI1191" s="89">
        <f t="shared" si="160"/>
        <v>0.29120000000000001</v>
      </c>
      <c r="AJ1191" s="77" t="s">
        <v>2143</v>
      </c>
      <c r="AK1191" s="77" t="s">
        <v>5182</v>
      </c>
      <c r="AL1191" s="78">
        <v>44718</v>
      </c>
      <c r="AM1191" s="78">
        <v>44718</v>
      </c>
      <c r="AN1191" s="78">
        <v>44719</v>
      </c>
      <c r="AO1191" s="78">
        <v>44719</v>
      </c>
      <c r="AP1191" s="78">
        <v>44719</v>
      </c>
      <c r="AQ1191" s="77" t="s">
        <v>89</v>
      </c>
      <c r="AR1191" s="77"/>
      <c r="AS1191" s="77" t="s">
        <v>5182</v>
      </c>
      <c r="AT1191" s="78"/>
      <c r="AU1191" s="78"/>
      <c r="AV1191" s="78"/>
      <c r="AW1191" s="142" t="s">
        <v>1198</v>
      </c>
      <c r="AX1191" s="77" t="s">
        <v>116</v>
      </c>
      <c r="AY1191" s="576">
        <v>1848</v>
      </c>
      <c r="AZ1191" s="576"/>
      <c r="BA1191" s="576"/>
      <c r="BB1191" s="576"/>
      <c r="BC1191" s="576"/>
      <c r="BD1191" s="576"/>
      <c r="BE1191" s="77">
        <f t="shared" si="161"/>
        <v>24</v>
      </c>
      <c r="BF1191" s="77">
        <f t="shared" si="154"/>
        <v>6</v>
      </c>
      <c r="BG1191" s="77">
        <f t="shared" si="155"/>
        <v>2022</v>
      </c>
      <c r="BH1191" s="77"/>
    </row>
    <row r="1192" spans="1:60">
      <c r="A1192" s="101" t="s">
        <v>428</v>
      </c>
      <c r="B1192" s="101" t="s">
        <v>1264</v>
      </c>
      <c r="C1192" s="107" t="s">
        <v>5146</v>
      </c>
      <c r="D1192" s="570">
        <v>44701</v>
      </c>
      <c r="E1192" s="107">
        <v>114445</v>
      </c>
      <c r="F1192" s="101" t="s">
        <v>2135</v>
      </c>
      <c r="G1192" s="101" t="s">
        <v>2147</v>
      </c>
      <c r="H1192" s="101" t="s">
        <v>2148</v>
      </c>
      <c r="I1192" s="101" t="s">
        <v>531</v>
      </c>
      <c r="J1192" s="101" t="s">
        <v>110</v>
      </c>
      <c r="K1192" s="101">
        <v>91761</v>
      </c>
      <c r="L1192" s="107" t="s">
        <v>2159</v>
      </c>
      <c r="M1192" s="107" t="s">
        <v>3827</v>
      </c>
      <c r="N1192" s="107" t="s">
        <v>3828</v>
      </c>
      <c r="O1192" s="107" t="s">
        <v>110</v>
      </c>
      <c r="P1192" s="107">
        <v>91730</v>
      </c>
      <c r="Q1192" s="101" t="s">
        <v>1267</v>
      </c>
      <c r="R1192" s="107"/>
      <c r="S1192" s="107"/>
      <c r="T1192" s="107" t="s">
        <v>4765</v>
      </c>
      <c r="U1192" s="278">
        <v>30385558</v>
      </c>
      <c r="V1192" s="101">
        <v>14.75</v>
      </c>
      <c r="W1192" s="107" t="s">
        <v>163</v>
      </c>
      <c r="X1192" s="278">
        <v>410</v>
      </c>
      <c r="Y1192" s="278">
        <v>832</v>
      </c>
      <c r="Z1192" s="278">
        <v>26</v>
      </c>
      <c r="AA1192" s="323">
        <f t="shared" si="156"/>
        <v>0.34111999999999998</v>
      </c>
      <c r="AB1192" s="278" t="s">
        <v>70</v>
      </c>
      <c r="AC1192" s="571">
        <v>44712</v>
      </c>
      <c r="AD1192" s="107"/>
      <c r="AE1192" s="107"/>
      <c r="AF1192" s="101" t="str">
        <f t="shared" si="157"/>
        <v>CADP220520_25</v>
      </c>
      <c r="AG1192" s="101">
        <f t="shared" si="158"/>
        <v>832</v>
      </c>
      <c r="AH1192" s="101">
        <f t="shared" si="159"/>
        <v>26</v>
      </c>
      <c r="AI1192" s="323">
        <f t="shared" si="160"/>
        <v>0.34111999999999998</v>
      </c>
      <c r="AJ1192" s="101" t="s">
        <v>2143</v>
      </c>
      <c r="AK1192" s="107" t="s">
        <v>5147</v>
      </c>
      <c r="AL1192" s="570"/>
      <c r="AM1192" s="366"/>
      <c r="AN1192" s="574"/>
      <c r="AO1192" s="570"/>
      <c r="AP1192" s="366"/>
      <c r="AQ1192" s="107"/>
      <c r="AR1192" s="107"/>
      <c r="AS1192" s="107" t="s">
        <v>5147</v>
      </c>
      <c r="AT1192" s="570"/>
      <c r="AU1192" s="570"/>
      <c r="AV1192" s="570"/>
      <c r="AW1192" s="321" t="s">
        <v>1198</v>
      </c>
      <c r="AX1192" s="278" t="s">
        <v>116</v>
      </c>
      <c r="AY1192" s="575"/>
      <c r="AZ1192" s="575"/>
      <c r="BA1192" s="595"/>
      <c r="BB1192" s="595"/>
      <c r="BC1192" s="595"/>
      <c r="BD1192" s="595"/>
      <c r="BE1192" s="685">
        <f t="shared" si="161"/>
        <v>0</v>
      </c>
      <c r="BF1192" s="101">
        <f t="shared" si="154"/>
        <v>1</v>
      </c>
      <c r="BG1192" s="101">
        <f t="shared" si="155"/>
        <v>1900</v>
      </c>
      <c r="BH1192" s="107"/>
    </row>
    <row r="1193" spans="1:60">
      <c r="A1193" s="101" t="s">
        <v>428</v>
      </c>
      <c r="B1193" s="101" t="s">
        <v>1264</v>
      </c>
      <c r="C1193" s="107" t="s">
        <v>5148</v>
      </c>
      <c r="D1193" s="570">
        <v>44701</v>
      </c>
      <c r="E1193" s="107">
        <v>114445</v>
      </c>
      <c r="F1193" s="101" t="s">
        <v>2135</v>
      </c>
      <c r="G1193" s="101" t="s">
        <v>2147</v>
      </c>
      <c r="H1193" s="101" t="s">
        <v>2148</v>
      </c>
      <c r="I1193" s="101" t="s">
        <v>531</v>
      </c>
      <c r="J1193" s="101" t="s">
        <v>110</v>
      </c>
      <c r="K1193" s="101">
        <v>91761</v>
      </c>
      <c r="L1193" s="107" t="s">
        <v>2159</v>
      </c>
      <c r="M1193" s="107" t="s">
        <v>3827</v>
      </c>
      <c r="N1193" s="107" t="s">
        <v>3828</v>
      </c>
      <c r="O1193" s="107" t="s">
        <v>110</v>
      </c>
      <c r="P1193" s="107">
        <v>91730</v>
      </c>
      <c r="Q1193" s="101" t="s">
        <v>1267</v>
      </c>
      <c r="R1193" s="107"/>
      <c r="S1193" s="107"/>
      <c r="T1193" s="107" t="s">
        <v>4765</v>
      </c>
      <c r="U1193" s="278">
        <v>30385558</v>
      </c>
      <c r="V1193" s="101">
        <v>14.75</v>
      </c>
      <c r="W1193" s="107" t="s">
        <v>163</v>
      </c>
      <c r="X1193" s="278">
        <v>410</v>
      </c>
      <c r="Y1193" s="278">
        <v>832</v>
      </c>
      <c r="Z1193" s="278">
        <v>26</v>
      </c>
      <c r="AA1193" s="323">
        <f t="shared" si="156"/>
        <v>0.34111999999999998</v>
      </c>
      <c r="AB1193" s="278" t="s">
        <v>70</v>
      </c>
      <c r="AC1193" s="571">
        <v>44712</v>
      </c>
      <c r="AD1193" s="107"/>
      <c r="AE1193" s="107"/>
      <c r="AF1193" s="101" t="str">
        <f t="shared" si="157"/>
        <v>CADP220520_26</v>
      </c>
      <c r="AG1193" s="101">
        <f t="shared" si="158"/>
        <v>832</v>
      </c>
      <c r="AH1193" s="101">
        <f t="shared" si="159"/>
        <v>26</v>
      </c>
      <c r="AI1193" s="323">
        <f t="shared" si="160"/>
        <v>0.34111999999999998</v>
      </c>
      <c r="AJ1193" s="101" t="s">
        <v>2143</v>
      </c>
      <c r="AK1193" s="107" t="s">
        <v>5149</v>
      </c>
      <c r="AL1193" s="570"/>
      <c r="AM1193" s="366"/>
      <c r="AN1193" s="574"/>
      <c r="AO1193" s="570"/>
      <c r="AP1193" s="366"/>
      <c r="AQ1193" s="107"/>
      <c r="AR1193" s="107"/>
      <c r="AS1193" s="107" t="s">
        <v>5149</v>
      </c>
      <c r="AT1193" s="570"/>
      <c r="AU1193" s="570"/>
      <c r="AV1193" s="570"/>
      <c r="AW1193" s="321" t="s">
        <v>1198</v>
      </c>
      <c r="AX1193" s="278" t="s">
        <v>116</v>
      </c>
      <c r="AY1193" s="575"/>
      <c r="AZ1193" s="575"/>
      <c r="BA1193" s="595"/>
      <c r="BB1193" s="595"/>
      <c r="BC1193" s="595"/>
      <c r="BD1193" s="595"/>
      <c r="BE1193" s="685">
        <f t="shared" si="161"/>
        <v>0</v>
      </c>
      <c r="BF1193" s="101">
        <f t="shared" si="154"/>
        <v>1</v>
      </c>
      <c r="BG1193" s="101">
        <f t="shared" si="155"/>
        <v>1900</v>
      </c>
      <c r="BH1193" s="107"/>
    </row>
    <row r="1194" spans="1:60">
      <c r="A1194" s="101" t="s">
        <v>428</v>
      </c>
      <c r="B1194" s="101" t="s">
        <v>1264</v>
      </c>
      <c r="C1194" s="107" t="s">
        <v>5150</v>
      </c>
      <c r="D1194" s="570">
        <v>44701</v>
      </c>
      <c r="E1194" s="107">
        <v>114445</v>
      </c>
      <c r="F1194" s="101" t="s">
        <v>2135</v>
      </c>
      <c r="G1194" s="101" t="s">
        <v>2147</v>
      </c>
      <c r="H1194" s="101" t="s">
        <v>2148</v>
      </c>
      <c r="I1194" s="101" t="s">
        <v>531</v>
      </c>
      <c r="J1194" s="101" t="s">
        <v>110</v>
      </c>
      <c r="K1194" s="101">
        <v>91761</v>
      </c>
      <c r="L1194" s="107" t="s">
        <v>2159</v>
      </c>
      <c r="M1194" s="107" t="s">
        <v>3827</v>
      </c>
      <c r="N1194" s="107" t="s">
        <v>3828</v>
      </c>
      <c r="O1194" s="107" t="s">
        <v>110</v>
      </c>
      <c r="P1194" s="107">
        <v>91730</v>
      </c>
      <c r="Q1194" s="101" t="s">
        <v>1267</v>
      </c>
      <c r="R1194" s="107"/>
      <c r="S1194" s="107"/>
      <c r="T1194" s="107" t="s">
        <v>4765</v>
      </c>
      <c r="U1194" s="278">
        <v>30385558</v>
      </c>
      <c r="V1194" s="101">
        <v>14.75</v>
      </c>
      <c r="W1194" s="107" t="s">
        <v>163</v>
      </c>
      <c r="X1194" s="278">
        <v>410</v>
      </c>
      <c r="Y1194" s="278">
        <v>832</v>
      </c>
      <c r="Z1194" s="278">
        <v>26</v>
      </c>
      <c r="AA1194" s="323">
        <f t="shared" si="156"/>
        <v>0.34111999999999998</v>
      </c>
      <c r="AB1194" s="278" t="s">
        <v>70</v>
      </c>
      <c r="AC1194" s="571">
        <v>44712</v>
      </c>
      <c r="AD1194" s="107"/>
      <c r="AE1194" s="107"/>
      <c r="AF1194" s="101" t="str">
        <f t="shared" si="157"/>
        <v>CADP220520_27</v>
      </c>
      <c r="AG1194" s="101">
        <f t="shared" si="158"/>
        <v>832</v>
      </c>
      <c r="AH1194" s="101">
        <f t="shared" si="159"/>
        <v>26</v>
      </c>
      <c r="AI1194" s="323">
        <f t="shared" si="160"/>
        <v>0.34111999999999998</v>
      </c>
      <c r="AJ1194" s="101" t="s">
        <v>2143</v>
      </c>
      <c r="AK1194" s="107" t="s">
        <v>5151</v>
      </c>
      <c r="AL1194" s="570"/>
      <c r="AM1194" s="366"/>
      <c r="AN1194" s="574"/>
      <c r="AO1194" s="570"/>
      <c r="AP1194" s="366"/>
      <c r="AQ1194" s="107"/>
      <c r="AR1194" s="107"/>
      <c r="AS1194" s="107" t="s">
        <v>5151</v>
      </c>
      <c r="AT1194" s="570"/>
      <c r="AU1194" s="570"/>
      <c r="AV1194" s="570"/>
      <c r="AW1194" s="321" t="s">
        <v>1198</v>
      </c>
      <c r="AX1194" s="278" t="s">
        <v>116</v>
      </c>
      <c r="AY1194" s="575"/>
      <c r="AZ1194" s="575"/>
      <c r="BA1194" s="595"/>
      <c r="BB1194" s="595"/>
      <c r="BC1194" s="595"/>
      <c r="BD1194" s="595"/>
      <c r="BE1194" s="685">
        <f t="shared" si="161"/>
        <v>0</v>
      </c>
      <c r="BF1194" s="101">
        <f t="shared" si="154"/>
        <v>1</v>
      </c>
      <c r="BG1194" s="101">
        <f t="shared" si="155"/>
        <v>1900</v>
      </c>
      <c r="BH1194" s="107"/>
    </row>
    <row r="1195" spans="1:60">
      <c r="A1195" s="77" t="s">
        <v>428</v>
      </c>
      <c r="B1195" s="77" t="s">
        <v>1264</v>
      </c>
      <c r="C1195" s="77" t="s">
        <v>5152</v>
      </c>
      <c r="D1195" s="78">
        <v>44706</v>
      </c>
      <c r="E1195" s="77" t="s">
        <v>5153</v>
      </c>
      <c r="F1195" s="77" t="s">
        <v>2135</v>
      </c>
      <c r="G1195" s="77" t="s">
        <v>2147</v>
      </c>
      <c r="H1195" s="77" t="s">
        <v>2148</v>
      </c>
      <c r="I1195" s="77" t="s">
        <v>531</v>
      </c>
      <c r="J1195" s="77" t="s">
        <v>110</v>
      </c>
      <c r="K1195" s="77">
        <v>91761</v>
      </c>
      <c r="L1195" s="77" t="s">
        <v>195</v>
      </c>
      <c r="M1195" s="77" t="s">
        <v>3877</v>
      </c>
      <c r="N1195" s="77" t="s">
        <v>3878</v>
      </c>
      <c r="O1195" s="77" t="s">
        <v>205</v>
      </c>
      <c r="P1195" s="77">
        <v>85226</v>
      </c>
      <c r="Q1195" s="77" t="s">
        <v>1267</v>
      </c>
      <c r="R1195" s="77" t="s">
        <v>4235</v>
      </c>
      <c r="S1195" s="77"/>
      <c r="T1195" s="77" t="s">
        <v>4236</v>
      </c>
      <c r="U1195" s="77">
        <v>30390456</v>
      </c>
      <c r="V1195" s="77">
        <v>14.75</v>
      </c>
      <c r="W1195" s="77" t="s">
        <v>163</v>
      </c>
      <c r="X1195" s="77">
        <v>400</v>
      </c>
      <c r="Y1195" s="77">
        <v>768</v>
      </c>
      <c r="Z1195" s="77">
        <v>24</v>
      </c>
      <c r="AA1195" s="89">
        <f t="shared" si="156"/>
        <v>0.30719999999999997</v>
      </c>
      <c r="AB1195" s="77" t="s">
        <v>88</v>
      </c>
      <c r="AC1195" s="78">
        <v>44712</v>
      </c>
      <c r="AD1195" s="77"/>
      <c r="AE1195" s="77"/>
      <c r="AF1195" s="77" t="str">
        <f t="shared" si="157"/>
        <v>CADP220525_02</v>
      </c>
      <c r="AG1195" s="77">
        <f t="shared" si="158"/>
        <v>768</v>
      </c>
      <c r="AH1195" s="77">
        <f t="shared" si="159"/>
        <v>24</v>
      </c>
      <c r="AI1195" s="89">
        <f t="shared" si="160"/>
        <v>0.30719999999999997</v>
      </c>
      <c r="AJ1195" s="77" t="s">
        <v>2143</v>
      </c>
      <c r="AK1195" s="77" t="s">
        <v>5154</v>
      </c>
      <c r="AL1195" s="78">
        <v>44712</v>
      </c>
      <c r="AM1195" s="78">
        <v>44712</v>
      </c>
      <c r="AN1195" s="78">
        <v>44713</v>
      </c>
      <c r="AO1195" s="78">
        <v>44713</v>
      </c>
      <c r="AP1195" s="78">
        <v>44713</v>
      </c>
      <c r="AQ1195" s="77" t="s">
        <v>89</v>
      </c>
      <c r="AR1195" s="77"/>
      <c r="AS1195" s="77" t="s">
        <v>5154</v>
      </c>
      <c r="AT1195" s="78"/>
      <c r="AU1195" s="78"/>
      <c r="AV1195" s="78"/>
      <c r="AW1195" s="142" t="s">
        <v>1198</v>
      </c>
      <c r="AX1195" s="77" t="s">
        <v>116</v>
      </c>
      <c r="AY1195" s="576">
        <v>1815</v>
      </c>
      <c r="AZ1195" s="576"/>
      <c r="BA1195" s="576"/>
      <c r="BB1195" s="576"/>
      <c r="BC1195" s="576"/>
      <c r="BD1195" s="576"/>
      <c r="BE1195" s="77">
        <f t="shared" si="161"/>
        <v>23</v>
      </c>
      <c r="BF1195" s="77">
        <f t="shared" si="154"/>
        <v>5</v>
      </c>
      <c r="BG1195" s="77">
        <f t="shared" si="155"/>
        <v>2022</v>
      </c>
      <c r="BH1195" s="77"/>
    </row>
    <row r="1196" spans="1:60">
      <c r="A1196" s="77" t="s">
        <v>428</v>
      </c>
      <c r="B1196" s="77" t="s">
        <v>2132</v>
      </c>
      <c r="C1196" s="77" t="s">
        <v>5155</v>
      </c>
      <c r="D1196" s="78">
        <v>44706</v>
      </c>
      <c r="E1196" s="77" t="s">
        <v>5156</v>
      </c>
      <c r="F1196" s="77" t="s">
        <v>2135</v>
      </c>
      <c r="G1196" s="77" t="s">
        <v>2147</v>
      </c>
      <c r="H1196" s="77" t="s">
        <v>2148</v>
      </c>
      <c r="I1196" s="77" t="s">
        <v>531</v>
      </c>
      <c r="J1196" s="77" t="s">
        <v>110</v>
      </c>
      <c r="K1196" s="77">
        <v>91761</v>
      </c>
      <c r="L1196" s="77" t="s">
        <v>2168</v>
      </c>
      <c r="M1196" s="77" t="s">
        <v>5157</v>
      </c>
      <c r="N1196" s="77" t="s">
        <v>5158</v>
      </c>
      <c r="O1196" s="77" t="s">
        <v>445</v>
      </c>
      <c r="P1196" s="77">
        <v>76118</v>
      </c>
      <c r="Q1196" s="77" t="s">
        <v>1267</v>
      </c>
      <c r="R1196" s="77"/>
      <c r="S1196" s="77"/>
      <c r="T1196" s="77" t="s">
        <v>5159</v>
      </c>
      <c r="U1196" s="77">
        <v>30390456</v>
      </c>
      <c r="V1196" s="77">
        <v>14.75</v>
      </c>
      <c r="W1196" s="77" t="s">
        <v>163</v>
      </c>
      <c r="X1196" s="77">
        <v>400</v>
      </c>
      <c r="Y1196" s="77">
        <v>768</v>
      </c>
      <c r="Z1196" s="77">
        <v>24</v>
      </c>
      <c r="AA1196" s="89">
        <f t="shared" si="156"/>
        <v>0.30719999999999997</v>
      </c>
      <c r="AB1196" s="77" t="s">
        <v>70</v>
      </c>
      <c r="AC1196" s="78">
        <v>44712</v>
      </c>
      <c r="AD1196" s="77"/>
      <c r="AE1196" s="77"/>
      <c r="AF1196" s="77" t="str">
        <f t="shared" si="157"/>
        <v>CADP220525_03</v>
      </c>
      <c r="AG1196" s="77">
        <f t="shared" si="158"/>
        <v>768</v>
      </c>
      <c r="AH1196" s="77">
        <f t="shared" si="159"/>
        <v>24</v>
      </c>
      <c r="AI1196" s="89">
        <f t="shared" si="160"/>
        <v>0.30719999999999997</v>
      </c>
      <c r="AJ1196" s="77" t="s">
        <v>2143</v>
      </c>
      <c r="AK1196" s="77" t="s">
        <v>5160</v>
      </c>
      <c r="AL1196" s="78">
        <v>44708</v>
      </c>
      <c r="AM1196" s="78">
        <v>44708</v>
      </c>
      <c r="AN1196" s="78">
        <v>44713</v>
      </c>
      <c r="AO1196" s="78">
        <v>44713</v>
      </c>
      <c r="AP1196" s="78">
        <v>44713</v>
      </c>
      <c r="AQ1196" s="77" t="s">
        <v>89</v>
      </c>
      <c r="AR1196" s="77"/>
      <c r="AS1196" s="77" t="s">
        <v>5160</v>
      </c>
      <c r="AT1196" s="78"/>
      <c r="AU1196" s="78"/>
      <c r="AV1196" s="78"/>
      <c r="AW1196" s="142" t="s">
        <v>1198</v>
      </c>
      <c r="AX1196" s="77" t="s">
        <v>116</v>
      </c>
      <c r="AY1196" s="576">
        <v>4405</v>
      </c>
      <c r="AZ1196" s="576"/>
      <c r="BA1196" s="576"/>
      <c r="BB1196" s="576"/>
      <c r="BC1196" s="576"/>
      <c r="BD1196" s="576"/>
      <c r="BE1196" s="77">
        <f t="shared" si="161"/>
        <v>23</v>
      </c>
      <c r="BF1196" s="77">
        <f t="shared" si="154"/>
        <v>5</v>
      </c>
      <c r="BG1196" s="77">
        <f t="shared" si="155"/>
        <v>2022</v>
      </c>
      <c r="BH1196" s="77"/>
    </row>
    <row r="1197" spans="1:60">
      <c r="A1197" s="77" t="s">
        <v>428</v>
      </c>
      <c r="B1197" s="77" t="s">
        <v>56</v>
      </c>
      <c r="C1197" s="77" t="s">
        <v>5183</v>
      </c>
      <c r="D1197" s="78">
        <v>44707</v>
      </c>
      <c r="E1197" s="77" t="s">
        <v>5177</v>
      </c>
      <c r="F1197" s="77" t="s">
        <v>2135</v>
      </c>
      <c r="G1197" s="77" t="s">
        <v>2147</v>
      </c>
      <c r="H1197" s="77" t="s">
        <v>2148</v>
      </c>
      <c r="I1197" s="77" t="s">
        <v>531</v>
      </c>
      <c r="J1197" s="77" t="s">
        <v>110</v>
      </c>
      <c r="K1197" s="77">
        <v>91761</v>
      </c>
      <c r="L1197" s="77" t="s">
        <v>1225</v>
      </c>
      <c r="M1197" s="77" t="s">
        <v>1226</v>
      </c>
      <c r="N1197" s="77" t="s">
        <v>565</v>
      </c>
      <c r="O1197" s="77" t="s">
        <v>110</v>
      </c>
      <c r="P1197" s="77">
        <v>94544</v>
      </c>
      <c r="Q1197" s="77" t="s">
        <v>1267</v>
      </c>
      <c r="R1197" s="77"/>
      <c r="S1197" s="77"/>
      <c r="T1197" s="77"/>
      <c r="U1197" s="77">
        <v>30390256</v>
      </c>
      <c r="V1197" s="77">
        <v>14.75</v>
      </c>
      <c r="W1197" s="77" t="s">
        <v>2197</v>
      </c>
      <c r="X1197" s="77">
        <v>400</v>
      </c>
      <c r="Y1197" s="77">
        <v>728</v>
      </c>
      <c r="Z1197" s="77">
        <v>28</v>
      </c>
      <c r="AA1197" s="89">
        <f t="shared" si="156"/>
        <v>0.29120000000000001</v>
      </c>
      <c r="AB1197" s="77" t="s">
        <v>70</v>
      </c>
      <c r="AC1197" s="78">
        <v>44742</v>
      </c>
      <c r="AD1197" s="77"/>
      <c r="AE1197" s="544">
        <v>0.3125</v>
      </c>
      <c r="AF1197" s="77" t="str">
        <f t="shared" si="157"/>
        <v>CADP220526_04</v>
      </c>
      <c r="AG1197" s="77">
        <f t="shared" si="158"/>
        <v>728</v>
      </c>
      <c r="AH1197" s="77">
        <f t="shared" si="159"/>
        <v>28</v>
      </c>
      <c r="AI1197" s="89">
        <f t="shared" si="160"/>
        <v>0.29120000000000001</v>
      </c>
      <c r="AJ1197" s="77" t="s">
        <v>2143</v>
      </c>
      <c r="AK1197" s="77" t="s">
        <v>5184</v>
      </c>
      <c r="AL1197" s="78">
        <v>44718</v>
      </c>
      <c r="AM1197" s="78">
        <v>44718</v>
      </c>
      <c r="AN1197" s="78">
        <v>44719</v>
      </c>
      <c r="AO1197" s="78">
        <v>44719</v>
      </c>
      <c r="AP1197" s="78">
        <v>44719</v>
      </c>
      <c r="AQ1197" s="77" t="s">
        <v>89</v>
      </c>
      <c r="AR1197" s="77"/>
      <c r="AS1197" s="77" t="s">
        <v>5184</v>
      </c>
      <c r="AT1197" s="78"/>
      <c r="AU1197" s="78"/>
      <c r="AV1197" s="78"/>
      <c r="AW1197" s="142" t="s">
        <v>1198</v>
      </c>
      <c r="AX1197" s="77" t="s">
        <v>116</v>
      </c>
      <c r="AY1197" s="576">
        <v>1848</v>
      </c>
      <c r="AZ1197" s="576"/>
      <c r="BA1197" s="576"/>
      <c r="BB1197" s="576"/>
      <c r="BC1197" s="576"/>
      <c r="BD1197" s="576"/>
      <c r="BE1197" s="77">
        <f t="shared" si="161"/>
        <v>24</v>
      </c>
      <c r="BF1197" s="77">
        <f t="shared" si="154"/>
        <v>6</v>
      </c>
      <c r="BG1197" s="77">
        <f t="shared" si="155"/>
        <v>2022</v>
      </c>
      <c r="BH1197" s="77"/>
    </row>
    <row r="1198" spans="1:60">
      <c r="A1198" s="77" t="s">
        <v>428</v>
      </c>
      <c r="B1198" s="77" t="s">
        <v>56</v>
      </c>
      <c r="C1198" s="77" t="s">
        <v>5185</v>
      </c>
      <c r="D1198" s="78">
        <v>44707</v>
      </c>
      <c r="E1198" s="77" t="s">
        <v>5177</v>
      </c>
      <c r="F1198" s="77" t="s">
        <v>2135</v>
      </c>
      <c r="G1198" s="77" t="s">
        <v>2147</v>
      </c>
      <c r="H1198" s="77" t="s">
        <v>2148</v>
      </c>
      <c r="I1198" s="77" t="s">
        <v>531</v>
      </c>
      <c r="J1198" s="77" t="s">
        <v>110</v>
      </c>
      <c r="K1198" s="77">
        <v>91761</v>
      </c>
      <c r="L1198" s="77" t="s">
        <v>1225</v>
      </c>
      <c r="M1198" s="77" t="s">
        <v>1226</v>
      </c>
      <c r="N1198" s="77" t="s">
        <v>565</v>
      </c>
      <c r="O1198" s="77" t="s">
        <v>110</v>
      </c>
      <c r="P1198" s="77">
        <v>94544</v>
      </c>
      <c r="Q1198" s="77" t="s">
        <v>1267</v>
      </c>
      <c r="R1198" s="77"/>
      <c r="S1198" s="77"/>
      <c r="T1198" s="77"/>
      <c r="U1198" s="77">
        <v>30390256</v>
      </c>
      <c r="V1198" s="77">
        <v>14.75</v>
      </c>
      <c r="W1198" s="77" t="s">
        <v>2197</v>
      </c>
      <c r="X1198" s="77">
        <v>400</v>
      </c>
      <c r="Y1198" s="77">
        <v>728</v>
      </c>
      <c r="Z1198" s="77">
        <v>28</v>
      </c>
      <c r="AA1198" s="89">
        <f t="shared" si="156"/>
        <v>0.29120000000000001</v>
      </c>
      <c r="AB1198" s="77" t="s">
        <v>70</v>
      </c>
      <c r="AC1198" s="78">
        <v>44742</v>
      </c>
      <c r="AD1198" s="77"/>
      <c r="AE1198" s="544">
        <v>0.33333333333333331</v>
      </c>
      <c r="AF1198" s="77" t="str">
        <f t="shared" si="157"/>
        <v>CADP220526_05</v>
      </c>
      <c r="AG1198" s="77">
        <f t="shared" si="158"/>
        <v>728</v>
      </c>
      <c r="AH1198" s="77">
        <f t="shared" si="159"/>
        <v>28</v>
      </c>
      <c r="AI1198" s="89">
        <f t="shared" si="160"/>
        <v>0.29120000000000001</v>
      </c>
      <c r="AJ1198" s="77" t="s">
        <v>2143</v>
      </c>
      <c r="AK1198" s="77" t="s">
        <v>5186</v>
      </c>
      <c r="AL1198" s="78">
        <v>44718</v>
      </c>
      <c r="AM1198" s="78">
        <v>44718</v>
      </c>
      <c r="AN1198" s="78">
        <v>44719</v>
      </c>
      <c r="AO1198" s="78">
        <v>44719</v>
      </c>
      <c r="AP1198" s="78">
        <v>44719</v>
      </c>
      <c r="AQ1198" s="77" t="s">
        <v>89</v>
      </c>
      <c r="AR1198" s="77"/>
      <c r="AS1198" s="77" t="s">
        <v>5186</v>
      </c>
      <c r="AT1198" s="78"/>
      <c r="AU1198" s="78"/>
      <c r="AV1198" s="78"/>
      <c r="AW1198" s="142" t="s">
        <v>1198</v>
      </c>
      <c r="AX1198" s="77" t="s">
        <v>116</v>
      </c>
      <c r="AY1198" s="576">
        <v>1848</v>
      </c>
      <c r="AZ1198" s="576"/>
      <c r="BA1198" s="576"/>
      <c r="BB1198" s="576"/>
      <c r="BC1198" s="576"/>
      <c r="BD1198" s="576"/>
      <c r="BE1198" s="77">
        <f t="shared" si="161"/>
        <v>24</v>
      </c>
      <c r="BF1198" s="77">
        <f t="shared" si="154"/>
        <v>6</v>
      </c>
      <c r="BG1198" s="77">
        <f t="shared" si="155"/>
        <v>2022</v>
      </c>
      <c r="BH1198" s="77"/>
    </row>
    <row r="1199" spans="1:60">
      <c r="A1199" s="77" t="s">
        <v>428</v>
      </c>
      <c r="B1199" s="77" t="s">
        <v>56</v>
      </c>
      <c r="C1199" s="77" t="s">
        <v>5187</v>
      </c>
      <c r="D1199" s="78">
        <v>44707</v>
      </c>
      <c r="E1199" s="77" t="s">
        <v>5177</v>
      </c>
      <c r="F1199" s="77" t="s">
        <v>2135</v>
      </c>
      <c r="G1199" s="77" t="s">
        <v>2147</v>
      </c>
      <c r="H1199" s="77" t="s">
        <v>2148</v>
      </c>
      <c r="I1199" s="77" t="s">
        <v>531</v>
      </c>
      <c r="J1199" s="77" t="s">
        <v>110</v>
      </c>
      <c r="K1199" s="77">
        <v>91761</v>
      </c>
      <c r="L1199" s="77" t="s">
        <v>1225</v>
      </c>
      <c r="M1199" s="77" t="s">
        <v>1226</v>
      </c>
      <c r="N1199" s="77" t="s">
        <v>565</v>
      </c>
      <c r="O1199" s="77" t="s">
        <v>110</v>
      </c>
      <c r="P1199" s="77">
        <v>94544</v>
      </c>
      <c r="Q1199" s="77" t="s">
        <v>1267</v>
      </c>
      <c r="R1199" s="77"/>
      <c r="S1199" s="77"/>
      <c r="T1199" s="77"/>
      <c r="U1199" s="77">
        <v>30390256</v>
      </c>
      <c r="V1199" s="77">
        <v>14.75</v>
      </c>
      <c r="W1199" s="77" t="s">
        <v>2197</v>
      </c>
      <c r="X1199" s="77">
        <v>400</v>
      </c>
      <c r="Y1199" s="77">
        <v>728</v>
      </c>
      <c r="Z1199" s="77">
        <v>28</v>
      </c>
      <c r="AA1199" s="89">
        <f t="shared" si="156"/>
        <v>0.29120000000000001</v>
      </c>
      <c r="AB1199" s="77" t="s">
        <v>70</v>
      </c>
      <c r="AC1199" s="78">
        <v>44742</v>
      </c>
      <c r="AD1199" s="77"/>
      <c r="AE1199" s="544">
        <v>0.29166666666666669</v>
      </c>
      <c r="AF1199" s="77" t="str">
        <f t="shared" si="157"/>
        <v>CADP220526_06</v>
      </c>
      <c r="AG1199" s="77">
        <f t="shared" si="158"/>
        <v>728</v>
      </c>
      <c r="AH1199" s="77">
        <f t="shared" si="159"/>
        <v>28</v>
      </c>
      <c r="AI1199" s="89">
        <f t="shared" si="160"/>
        <v>0.29120000000000001</v>
      </c>
      <c r="AJ1199" s="77" t="s">
        <v>2143</v>
      </c>
      <c r="AK1199" s="77" t="s">
        <v>5188</v>
      </c>
      <c r="AL1199" s="78">
        <v>44719</v>
      </c>
      <c r="AM1199" s="78">
        <v>44719</v>
      </c>
      <c r="AN1199" s="78">
        <v>44720</v>
      </c>
      <c r="AO1199" s="78">
        <v>44720</v>
      </c>
      <c r="AP1199" s="78">
        <v>44720</v>
      </c>
      <c r="AQ1199" s="77" t="s">
        <v>89</v>
      </c>
      <c r="AR1199" s="77"/>
      <c r="AS1199" s="77" t="s">
        <v>5188</v>
      </c>
      <c r="AT1199" s="78"/>
      <c r="AU1199" s="78"/>
      <c r="AV1199" s="78"/>
      <c r="AW1199" s="142" t="s">
        <v>1198</v>
      </c>
      <c r="AX1199" s="77" t="s">
        <v>116</v>
      </c>
      <c r="AY1199" s="576">
        <v>1848</v>
      </c>
      <c r="AZ1199" s="576"/>
      <c r="BA1199" s="576"/>
      <c r="BB1199" s="576"/>
      <c r="BC1199" s="576"/>
      <c r="BD1199" s="576"/>
      <c r="BE1199" s="77">
        <f t="shared" si="161"/>
        <v>24</v>
      </c>
      <c r="BF1199" s="77">
        <f t="shared" si="154"/>
        <v>6</v>
      </c>
      <c r="BG1199" s="77">
        <f t="shared" si="155"/>
        <v>2022</v>
      </c>
      <c r="BH1199" s="77"/>
    </row>
    <row r="1200" spans="1:60">
      <c r="A1200" s="77" t="s">
        <v>428</v>
      </c>
      <c r="B1200" s="77" t="s">
        <v>56</v>
      </c>
      <c r="C1200" s="77" t="s">
        <v>5189</v>
      </c>
      <c r="D1200" s="78">
        <v>44707</v>
      </c>
      <c r="E1200" s="77" t="s">
        <v>5177</v>
      </c>
      <c r="F1200" s="77" t="s">
        <v>2135</v>
      </c>
      <c r="G1200" s="77" t="s">
        <v>2147</v>
      </c>
      <c r="H1200" s="77" t="s">
        <v>2148</v>
      </c>
      <c r="I1200" s="77" t="s">
        <v>531</v>
      </c>
      <c r="J1200" s="77" t="s">
        <v>110</v>
      </c>
      <c r="K1200" s="77">
        <v>91761</v>
      </c>
      <c r="L1200" s="77" t="s">
        <v>1225</v>
      </c>
      <c r="M1200" s="77" t="s">
        <v>1226</v>
      </c>
      <c r="N1200" s="77" t="s">
        <v>565</v>
      </c>
      <c r="O1200" s="77" t="s">
        <v>110</v>
      </c>
      <c r="P1200" s="77">
        <v>94544</v>
      </c>
      <c r="Q1200" s="77" t="s">
        <v>1267</v>
      </c>
      <c r="R1200" s="77"/>
      <c r="S1200" s="77"/>
      <c r="T1200" s="77"/>
      <c r="U1200" s="77">
        <v>30390256</v>
      </c>
      <c r="V1200" s="77">
        <v>14.75</v>
      </c>
      <c r="W1200" s="77" t="s">
        <v>2197</v>
      </c>
      <c r="X1200" s="77">
        <v>400</v>
      </c>
      <c r="Y1200" s="77">
        <v>728</v>
      </c>
      <c r="Z1200" s="77">
        <v>28</v>
      </c>
      <c r="AA1200" s="89">
        <f t="shared" si="156"/>
        <v>0.29120000000000001</v>
      </c>
      <c r="AB1200" s="77" t="s">
        <v>70</v>
      </c>
      <c r="AC1200" s="78">
        <v>44742</v>
      </c>
      <c r="AD1200" s="77"/>
      <c r="AE1200" s="544">
        <v>0.3125</v>
      </c>
      <c r="AF1200" s="77" t="str">
        <f t="shared" si="157"/>
        <v>CADP220526_07</v>
      </c>
      <c r="AG1200" s="77">
        <f t="shared" si="158"/>
        <v>728</v>
      </c>
      <c r="AH1200" s="77">
        <f t="shared" si="159"/>
        <v>28</v>
      </c>
      <c r="AI1200" s="89">
        <f t="shared" si="160"/>
        <v>0.29120000000000001</v>
      </c>
      <c r="AJ1200" s="77" t="s">
        <v>2143</v>
      </c>
      <c r="AK1200" s="77" t="s">
        <v>5190</v>
      </c>
      <c r="AL1200" s="78">
        <v>44719</v>
      </c>
      <c r="AM1200" s="78">
        <v>44719</v>
      </c>
      <c r="AN1200" s="78">
        <v>44720</v>
      </c>
      <c r="AO1200" s="78">
        <v>44720</v>
      </c>
      <c r="AP1200" s="78">
        <v>44720</v>
      </c>
      <c r="AQ1200" s="77" t="s">
        <v>89</v>
      </c>
      <c r="AR1200" s="77"/>
      <c r="AS1200" s="77" t="s">
        <v>5190</v>
      </c>
      <c r="AT1200" s="78"/>
      <c r="AU1200" s="78"/>
      <c r="AV1200" s="78"/>
      <c r="AW1200" s="142" t="s">
        <v>1198</v>
      </c>
      <c r="AX1200" s="77" t="s">
        <v>116</v>
      </c>
      <c r="AY1200" s="576">
        <v>1848</v>
      </c>
      <c r="AZ1200" s="576"/>
      <c r="BA1200" s="576"/>
      <c r="BB1200" s="576"/>
      <c r="BC1200" s="576"/>
      <c r="BD1200" s="576"/>
      <c r="BE1200" s="77">
        <f t="shared" si="161"/>
        <v>24</v>
      </c>
      <c r="BF1200" s="77">
        <f t="shared" si="154"/>
        <v>6</v>
      </c>
      <c r="BG1200" s="77">
        <f t="shared" si="155"/>
        <v>2022</v>
      </c>
      <c r="BH1200" s="77"/>
    </row>
    <row r="1201" spans="1:60">
      <c r="A1201" s="77" t="s">
        <v>428</v>
      </c>
      <c r="B1201" s="77" t="s">
        <v>56</v>
      </c>
      <c r="C1201" s="77" t="s">
        <v>5191</v>
      </c>
      <c r="D1201" s="78">
        <v>44707</v>
      </c>
      <c r="E1201" s="77" t="s">
        <v>5177</v>
      </c>
      <c r="F1201" s="77" t="s">
        <v>2135</v>
      </c>
      <c r="G1201" s="77" t="s">
        <v>2147</v>
      </c>
      <c r="H1201" s="77" t="s">
        <v>2148</v>
      </c>
      <c r="I1201" s="77" t="s">
        <v>531</v>
      </c>
      <c r="J1201" s="77" t="s">
        <v>110</v>
      </c>
      <c r="K1201" s="77">
        <v>91761</v>
      </c>
      <c r="L1201" s="77" t="s">
        <v>1225</v>
      </c>
      <c r="M1201" s="77" t="s">
        <v>1226</v>
      </c>
      <c r="N1201" s="77" t="s">
        <v>565</v>
      </c>
      <c r="O1201" s="77" t="s">
        <v>110</v>
      </c>
      <c r="P1201" s="77">
        <v>94544</v>
      </c>
      <c r="Q1201" s="77" t="s">
        <v>1267</v>
      </c>
      <c r="R1201" s="77"/>
      <c r="S1201" s="77"/>
      <c r="T1201" s="77"/>
      <c r="U1201" s="77">
        <v>30390256</v>
      </c>
      <c r="V1201" s="77">
        <v>14.75</v>
      </c>
      <c r="W1201" s="77" t="s">
        <v>2197</v>
      </c>
      <c r="X1201" s="77">
        <v>400</v>
      </c>
      <c r="Y1201" s="77">
        <v>728</v>
      </c>
      <c r="Z1201" s="77">
        <v>28</v>
      </c>
      <c r="AA1201" s="89">
        <f t="shared" si="156"/>
        <v>0.29120000000000001</v>
      </c>
      <c r="AB1201" s="77" t="s">
        <v>70</v>
      </c>
      <c r="AC1201" s="78">
        <v>44742</v>
      </c>
      <c r="AD1201" s="77"/>
      <c r="AE1201" s="544">
        <v>0.33333333333333331</v>
      </c>
      <c r="AF1201" s="77" t="str">
        <f t="shared" si="157"/>
        <v>CADP220526_08</v>
      </c>
      <c r="AG1201" s="77">
        <f t="shared" si="158"/>
        <v>728</v>
      </c>
      <c r="AH1201" s="77">
        <f t="shared" si="159"/>
        <v>28</v>
      </c>
      <c r="AI1201" s="89">
        <f t="shared" si="160"/>
        <v>0.29120000000000001</v>
      </c>
      <c r="AJ1201" s="77" t="s">
        <v>2143</v>
      </c>
      <c r="AK1201" s="77" t="s">
        <v>5192</v>
      </c>
      <c r="AL1201" s="78">
        <v>44719</v>
      </c>
      <c r="AM1201" s="78">
        <v>44719</v>
      </c>
      <c r="AN1201" s="78">
        <v>44720</v>
      </c>
      <c r="AO1201" s="78">
        <v>44720</v>
      </c>
      <c r="AP1201" s="78">
        <v>44720</v>
      </c>
      <c r="AQ1201" s="77" t="s">
        <v>89</v>
      </c>
      <c r="AR1201" s="77"/>
      <c r="AS1201" s="77" t="s">
        <v>5192</v>
      </c>
      <c r="AT1201" s="78"/>
      <c r="AU1201" s="78"/>
      <c r="AV1201" s="78"/>
      <c r="AW1201" s="142" t="s">
        <v>1198</v>
      </c>
      <c r="AX1201" s="77" t="s">
        <v>116</v>
      </c>
      <c r="AY1201" s="576">
        <v>1848</v>
      </c>
      <c r="AZ1201" s="576"/>
      <c r="BA1201" s="576"/>
      <c r="BB1201" s="576"/>
      <c r="BC1201" s="576"/>
      <c r="BD1201" s="576"/>
      <c r="BE1201" s="77">
        <f t="shared" si="161"/>
        <v>24</v>
      </c>
      <c r="BF1201" s="77">
        <f t="shared" si="154"/>
        <v>6</v>
      </c>
      <c r="BG1201" s="77">
        <f t="shared" si="155"/>
        <v>2022</v>
      </c>
      <c r="BH1201" s="77"/>
    </row>
    <row r="1202" spans="1:60">
      <c r="A1202" s="77" t="s">
        <v>428</v>
      </c>
      <c r="B1202" s="77" t="s">
        <v>56</v>
      </c>
      <c r="C1202" s="77" t="s">
        <v>5116</v>
      </c>
      <c r="D1202" s="78">
        <v>44678</v>
      </c>
      <c r="E1202" s="77" t="s">
        <v>3779</v>
      </c>
      <c r="F1202" s="77" t="s">
        <v>2135</v>
      </c>
      <c r="G1202" s="77" t="s">
        <v>2147</v>
      </c>
      <c r="H1202" s="77" t="s">
        <v>2148</v>
      </c>
      <c r="I1202" s="77" t="s">
        <v>531</v>
      </c>
      <c r="J1202" s="77" t="s">
        <v>110</v>
      </c>
      <c r="K1202" s="77">
        <v>91761</v>
      </c>
      <c r="L1202" s="77" t="s">
        <v>2310</v>
      </c>
      <c r="M1202" s="77" t="s">
        <v>4791</v>
      </c>
      <c r="N1202" s="77" t="s">
        <v>317</v>
      </c>
      <c r="O1202" s="77" t="s">
        <v>110</v>
      </c>
      <c r="P1202" s="77">
        <v>95330</v>
      </c>
      <c r="Q1202" s="77" t="s">
        <v>1267</v>
      </c>
      <c r="R1202" s="77"/>
      <c r="S1202" s="77"/>
      <c r="T1202" s="77"/>
      <c r="U1202" s="77">
        <v>30390255</v>
      </c>
      <c r="V1202" s="77">
        <v>14.75</v>
      </c>
      <c r="W1202" s="77" t="s">
        <v>3781</v>
      </c>
      <c r="X1202" s="77">
        <v>395</v>
      </c>
      <c r="Y1202" s="77">
        <v>624</v>
      </c>
      <c r="Z1202" s="77">
        <v>24</v>
      </c>
      <c r="AA1202" s="89">
        <f t="shared" si="156"/>
        <v>0.24648</v>
      </c>
      <c r="AB1202" s="77" t="s">
        <v>70</v>
      </c>
      <c r="AC1202" s="78">
        <v>44742</v>
      </c>
      <c r="AD1202" s="77"/>
      <c r="AE1202" s="77" t="s">
        <v>2142</v>
      </c>
      <c r="AF1202" s="77" t="str">
        <f t="shared" si="157"/>
        <v>CA2022042765T</v>
      </c>
      <c r="AG1202" s="77">
        <f t="shared" si="158"/>
        <v>624</v>
      </c>
      <c r="AH1202" s="77">
        <f t="shared" si="159"/>
        <v>24</v>
      </c>
      <c r="AI1202" s="89">
        <f t="shared" si="160"/>
        <v>0.24648</v>
      </c>
      <c r="AJ1202" s="77" t="s">
        <v>2143</v>
      </c>
      <c r="AK1202" s="77" t="s">
        <v>5116</v>
      </c>
      <c r="AL1202" s="573">
        <v>44720</v>
      </c>
      <c r="AM1202" s="78">
        <v>44720</v>
      </c>
      <c r="AN1202" s="573">
        <v>44721</v>
      </c>
      <c r="AO1202" s="78">
        <v>44721</v>
      </c>
      <c r="AP1202" s="78">
        <v>44721</v>
      </c>
      <c r="AQ1202" s="77" t="s">
        <v>89</v>
      </c>
      <c r="AR1202" s="77" t="s">
        <v>5117</v>
      </c>
      <c r="AS1202" s="77" t="s">
        <v>5116</v>
      </c>
      <c r="AT1202" s="78"/>
      <c r="AU1202" s="78"/>
      <c r="AV1202" s="78"/>
      <c r="AW1202" s="77" t="s">
        <v>1198</v>
      </c>
      <c r="AX1202" s="77" t="s">
        <v>116</v>
      </c>
      <c r="AY1202" s="576">
        <v>1875</v>
      </c>
      <c r="AZ1202" s="576"/>
      <c r="BA1202" s="576"/>
      <c r="BB1202" s="576"/>
      <c r="BC1202" s="576"/>
      <c r="BD1202" s="576"/>
      <c r="BE1202" s="77">
        <f t="shared" si="161"/>
        <v>24</v>
      </c>
      <c r="BF1202" s="77">
        <f t="shared" si="154"/>
        <v>6</v>
      </c>
      <c r="BG1202" s="77">
        <f t="shared" si="155"/>
        <v>2022</v>
      </c>
      <c r="BH1202" s="89"/>
    </row>
    <row r="1203" spans="1:60">
      <c r="A1203" s="82" t="s">
        <v>428</v>
      </c>
      <c r="B1203" s="82" t="s">
        <v>56</v>
      </c>
      <c r="C1203" s="82" t="s">
        <v>5232</v>
      </c>
      <c r="D1203" s="83">
        <v>44707</v>
      </c>
      <c r="E1203" s="82" t="s">
        <v>5233</v>
      </c>
      <c r="F1203" s="82" t="s">
        <v>2135</v>
      </c>
      <c r="G1203" s="82" t="s">
        <v>2147</v>
      </c>
      <c r="H1203" s="82" t="s">
        <v>2148</v>
      </c>
      <c r="I1203" s="82" t="s">
        <v>531</v>
      </c>
      <c r="J1203" s="82" t="s">
        <v>110</v>
      </c>
      <c r="K1203" s="82">
        <v>91761</v>
      </c>
      <c r="L1203" s="82" t="s">
        <v>341</v>
      </c>
      <c r="M1203" s="82" t="s">
        <v>1364</v>
      </c>
      <c r="N1203" s="82" t="s">
        <v>343</v>
      </c>
      <c r="O1203" s="82" t="s">
        <v>299</v>
      </c>
      <c r="P1203" s="82">
        <v>21075</v>
      </c>
      <c r="Q1203" s="82" t="s">
        <v>1267</v>
      </c>
      <c r="R1203" s="82"/>
      <c r="S1203" s="82"/>
      <c r="T1203" s="82"/>
      <c r="U1203" s="82">
        <v>30390255</v>
      </c>
      <c r="V1203" s="82">
        <v>14.75</v>
      </c>
      <c r="W1203" s="82" t="s">
        <v>2192</v>
      </c>
      <c r="X1203" s="82">
        <v>395</v>
      </c>
      <c r="Y1203" s="82">
        <v>624</v>
      </c>
      <c r="Z1203" s="82">
        <v>24</v>
      </c>
      <c r="AA1203" s="93">
        <f t="shared" si="156"/>
        <v>0.24648</v>
      </c>
      <c r="AB1203" s="82" t="s">
        <v>70</v>
      </c>
      <c r="AC1203" s="83">
        <v>44742</v>
      </c>
      <c r="AD1203" s="82"/>
      <c r="AE1203" s="82"/>
      <c r="AF1203" s="82" t="str">
        <f t="shared" si="157"/>
        <v>CADP220526_35</v>
      </c>
      <c r="AG1203" s="82">
        <f t="shared" si="158"/>
        <v>624</v>
      </c>
      <c r="AH1203" s="82">
        <f t="shared" si="159"/>
        <v>24</v>
      </c>
      <c r="AI1203" s="93">
        <f t="shared" si="160"/>
        <v>0.24648</v>
      </c>
      <c r="AJ1203" s="82" t="s">
        <v>2143</v>
      </c>
      <c r="AK1203" s="82" t="s">
        <v>5234</v>
      </c>
      <c r="AL1203" s="83">
        <v>44720</v>
      </c>
      <c r="AM1203" s="83">
        <v>44720</v>
      </c>
      <c r="AN1203" s="693">
        <v>44723</v>
      </c>
      <c r="AO1203" s="83"/>
      <c r="AP1203" s="83"/>
      <c r="AQ1203" s="82" t="s">
        <v>896</v>
      </c>
      <c r="AR1203" s="82" t="s">
        <v>5235</v>
      </c>
      <c r="AS1203" s="82" t="s">
        <v>5234</v>
      </c>
      <c r="AT1203" s="83"/>
      <c r="AU1203" s="83"/>
      <c r="AV1203" s="83"/>
      <c r="AW1203" s="356" t="s">
        <v>1198</v>
      </c>
      <c r="AX1203" s="82" t="s">
        <v>116</v>
      </c>
      <c r="AY1203" s="577">
        <v>9190</v>
      </c>
      <c r="AZ1203" s="577"/>
      <c r="BA1203" s="577"/>
      <c r="BB1203" s="577"/>
      <c r="BC1203" s="577"/>
      <c r="BD1203" s="577"/>
      <c r="BE1203" s="82">
        <f t="shared" si="161"/>
        <v>24</v>
      </c>
      <c r="BF1203" s="82">
        <f t="shared" si="154"/>
        <v>6</v>
      </c>
      <c r="BG1203" s="82">
        <f t="shared" si="155"/>
        <v>2022</v>
      </c>
      <c r="BH1203" s="82" t="s">
        <v>3543</v>
      </c>
    </row>
    <row r="1204" spans="1:60">
      <c r="A1204" s="82" t="s">
        <v>428</v>
      </c>
      <c r="B1204" s="82" t="s">
        <v>56</v>
      </c>
      <c r="C1204" s="82" t="s">
        <v>5236</v>
      </c>
      <c r="D1204" s="83">
        <v>44707</v>
      </c>
      <c r="E1204" s="82" t="s">
        <v>5233</v>
      </c>
      <c r="F1204" s="82" t="s">
        <v>2135</v>
      </c>
      <c r="G1204" s="82" t="s">
        <v>2147</v>
      </c>
      <c r="H1204" s="82" t="s">
        <v>2148</v>
      </c>
      <c r="I1204" s="82" t="s">
        <v>531</v>
      </c>
      <c r="J1204" s="82" t="s">
        <v>110</v>
      </c>
      <c r="K1204" s="82">
        <v>91761</v>
      </c>
      <c r="L1204" s="82" t="s">
        <v>341</v>
      </c>
      <c r="M1204" s="82" t="s">
        <v>1364</v>
      </c>
      <c r="N1204" s="82" t="s">
        <v>343</v>
      </c>
      <c r="O1204" s="82" t="s">
        <v>299</v>
      </c>
      <c r="P1204" s="82">
        <v>21075</v>
      </c>
      <c r="Q1204" s="82" t="s">
        <v>1267</v>
      </c>
      <c r="R1204" s="82"/>
      <c r="S1204" s="82"/>
      <c r="T1204" s="82"/>
      <c r="U1204" s="82">
        <v>30390255</v>
      </c>
      <c r="V1204" s="82">
        <v>14.75</v>
      </c>
      <c r="W1204" s="82" t="s">
        <v>2192</v>
      </c>
      <c r="X1204" s="82">
        <v>395</v>
      </c>
      <c r="Y1204" s="82">
        <v>624</v>
      </c>
      <c r="Z1204" s="82">
        <v>24</v>
      </c>
      <c r="AA1204" s="93">
        <f t="shared" si="156"/>
        <v>0.24648</v>
      </c>
      <c r="AB1204" s="82" t="s">
        <v>70</v>
      </c>
      <c r="AC1204" s="83">
        <v>44742</v>
      </c>
      <c r="AD1204" s="82"/>
      <c r="AE1204" s="82"/>
      <c r="AF1204" s="82" t="str">
        <f t="shared" si="157"/>
        <v>CADP220526_36</v>
      </c>
      <c r="AG1204" s="82">
        <f t="shared" si="158"/>
        <v>624</v>
      </c>
      <c r="AH1204" s="82">
        <f t="shared" si="159"/>
        <v>24</v>
      </c>
      <c r="AI1204" s="93">
        <f t="shared" si="160"/>
        <v>0.24648</v>
      </c>
      <c r="AJ1204" s="82" t="s">
        <v>2143</v>
      </c>
      <c r="AK1204" s="82" t="s">
        <v>5237</v>
      </c>
      <c r="AL1204" s="83">
        <v>44720</v>
      </c>
      <c r="AM1204" s="83">
        <v>44720</v>
      </c>
      <c r="AN1204" s="693">
        <v>44723</v>
      </c>
      <c r="AO1204" s="83"/>
      <c r="AP1204" s="83"/>
      <c r="AQ1204" s="82" t="s">
        <v>896</v>
      </c>
      <c r="AR1204" s="82" t="s">
        <v>5238</v>
      </c>
      <c r="AS1204" s="82" t="s">
        <v>5237</v>
      </c>
      <c r="AT1204" s="83"/>
      <c r="AU1204" s="83"/>
      <c r="AV1204" s="83"/>
      <c r="AW1204" s="356" t="s">
        <v>1198</v>
      </c>
      <c r="AX1204" s="82" t="s">
        <v>116</v>
      </c>
      <c r="AY1204" s="577">
        <v>9190</v>
      </c>
      <c r="AZ1204" s="577"/>
      <c r="BA1204" s="577"/>
      <c r="BB1204" s="577"/>
      <c r="BC1204" s="577"/>
      <c r="BD1204" s="577"/>
      <c r="BE1204" s="82">
        <f t="shared" si="161"/>
        <v>24</v>
      </c>
      <c r="BF1204" s="82">
        <f t="shared" si="154"/>
        <v>6</v>
      </c>
      <c r="BG1204" s="82">
        <f t="shared" si="155"/>
        <v>2022</v>
      </c>
      <c r="BH1204" s="82" t="s">
        <v>3543</v>
      </c>
    </row>
    <row r="1205" spans="1:60">
      <c r="A1205" s="101" t="s">
        <v>428</v>
      </c>
      <c r="B1205" s="101" t="s">
        <v>56</v>
      </c>
      <c r="C1205" s="278" t="s">
        <v>5124</v>
      </c>
      <c r="D1205" s="366">
        <v>44678</v>
      </c>
      <c r="E1205" s="278" t="s">
        <v>3779</v>
      </c>
      <c r="F1205" s="101" t="s">
        <v>2135</v>
      </c>
      <c r="G1205" s="728" t="s">
        <v>3267</v>
      </c>
      <c r="H1205" s="728" t="s">
        <v>3268</v>
      </c>
      <c r="I1205" s="728" t="s">
        <v>2686</v>
      </c>
      <c r="J1205" s="728" t="s">
        <v>110</v>
      </c>
      <c r="K1205" s="728">
        <v>92833</v>
      </c>
      <c r="L1205" s="278" t="s">
        <v>2310</v>
      </c>
      <c r="M1205" s="278" t="s">
        <v>4791</v>
      </c>
      <c r="N1205" s="278" t="s">
        <v>317</v>
      </c>
      <c r="O1205" s="278" t="s">
        <v>110</v>
      </c>
      <c r="P1205" s="278">
        <v>95330</v>
      </c>
      <c r="Q1205" s="101" t="s">
        <v>1267</v>
      </c>
      <c r="R1205" s="278"/>
      <c r="S1205" s="278"/>
      <c r="T1205" s="278"/>
      <c r="U1205" s="278">
        <v>30390255</v>
      </c>
      <c r="V1205" s="101">
        <v>14.75</v>
      </c>
      <c r="W1205" s="278" t="s">
        <v>3781</v>
      </c>
      <c r="X1205" s="278">
        <v>395</v>
      </c>
      <c r="Y1205" s="278">
        <v>624</v>
      </c>
      <c r="Z1205" s="278">
        <v>24</v>
      </c>
      <c r="AA1205" s="323">
        <f t="shared" si="156"/>
        <v>0.24648</v>
      </c>
      <c r="AB1205" s="278" t="s">
        <v>70</v>
      </c>
      <c r="AC1205" s="571">
        <v>44742</v>
      </c>
      <c r="AD1205" s="278"/>
      <c r="AE1205" s="101" t="s">
        <v>2142</v>
      </c>
      <c r="AF1205" s="101" t="str">
        <f t="shared" si="157"/>
        <v>CA2022042769T</v>
      </c>
      <c r="AG1205" s="101">
        <f t="shared" si="158"/>
        <v>624</v>
      </c>
      <c r="AH1205" s="101">
        <f t="shared" si="159"/>
        <v>24</v>
      </c>
      <c r="AI1205" s="323">
        <f t="shared" si="160"/>
        <v>0.24648</v>
      </c>
      <c r="AJ1205" s="101" t="s">
        <v>2143</v>
      </c>
      <c r="AK1205" s="278" t="s">
        <v>5124</v>
      </c>
      <c r="AL1205" s="574">
        <v>44722</v>
      </c>
      <c r="AM1205" s="366"/>
      <c r="AN1205" s="574">
        <v>44725</v>
      </c>
      <c r="AO1205" s="366"/>
      <c r="AP1205" s="366"/>
      <c r="AQ1205" s="278"/>
      <c r="AR1205" s="278" t="s">
        <v>5125</v>
      </c>
      <c r="AS1205" s="278" t="s">
        <v>5124</v>
      </c>
      <c r="AT1205" s="366"/>
      <c r="AU1205" s="366"/>
      <c r="AV1205" s="366"/>
      <c r="AW1205" s="278" t="s">
        <v>1198</v>
      </c>
      <c r="AX1205" s="101" t="s">
        <v>116</v>
      </c>
      <c r="AY1205" s="578">
        <v>1875</v>
      </c>
      <c r="AZ1205" s="578"/>
      <c r="BA1205" s="578"/>
      <c r="BB1205" s="578"/>
      <c r="BC1205" s="578"/>
      <c r="BD1205" s="578"/>
      <c r="BE1205" s="685">
        <f t="shared" si="161"/>
        <v>25</v>
      </c>
      <c r="BF1205" s="101">
        <f t="shared" si="154"/>
        <v>6</v>
      </c>
      <c r="BG1205" s="101">
        <f t="shared" si="155"/>
        <v>2022</v>
      </c>
      <c r="BH1205" s="322"/>
    </row>
    <row r="1206" spans="1:60">
      <c r="A1206" s="325" t="s">
        <v>428</v>
      </c>
      <c r="B1206" s="325" t="s">
        <v>56</v>
      </c>
      <c r="C1206" s="728" t="s">
        <v>5193</v>
      </c>
      <c r="D1206" s="570">
        <v>44715</v>
      </c>
      <c r="E1206" s="728" t="s">
        <v>1700</v>
      </c>
      <c r="F1206" s="101" t="s">
        <v>2135</v>
      </c>
      <c r="G1206" s="101" t="s">
        <v>2147</v>
      </c>
      <c r="H1206" s="101" t="s">
        <v>2148</v>
      </c>
      <c r="I1206" s="101" t="s">
        <v>531</v>
      </c>
      <c r="J1206" s="101" t="s">
        <v>110</v>
      </c>
      <c r="K1206" s="101">
        <v>91761</v>
      </c>
      <c r="L1206" s="728" t="s">
        <v>1194</v>
      </c>
      <c r="M1206" s="728" t="s">
        <v>1195</v>
      </c>
      <c r="N1206" s="278" t="s">
        <v>1196</v>
      </c>
      <c r="O1206" s="278" t="s">
        <v>110</v>
      </c>
      <c r="P1206" s="278">
        <v>92407</v>
      </c>
      <c r="Q1206" s="278" t="s">
        <v>1267</v>
      </c>
      <c r="R1206" s="728"/>
      <c r="S1206" s="728"/>
      <c r="T1206" s="728"/>
      <c r="U1206" s="728">
        <v>30390256</v>
      </c>
      <c r="V1206" s="278">
        <v>14.75</v>
      </c>
      <c r="W1206" s="278" t="s">
        <v>2197</v>
      </c>
      <c r="X1206" s="325">
        <v>400</v>
      </c>
      <c r="Y1206" s="325">
        <v>728</v>
      </c>
      <c r="Z1206" s="325">
        <v>28</v>
      </c>
      <c r="AA1206" s="608">
        <f t="shared" si="156"/>
        <v>0.29120000000000001</v>
      </c>
      <c r="AB1206" s="278" t="s">
        <v>70</v>
      </c>
      <c r="AC1206" s="570">
        <v>44729</v>
      </c>
      <c r="AD1206" s="728"/>
      <c r="AE1206" s="728"/>
      <c r="AF1206" s="728" t="str">
        <f t="shared" si="157"/>
        <v>CADP220604_24</v>
      </c>
      <c r="AG1206" s="325">
        <f t="shared" si="158"/>
        <v>728</v>
      </c>
      <c r="AH1206" s="325">
        <f t="shared" si="159"/>
        <v>28</v>
      </c>
      <c r="AI1206" s="608">
        <f t="shared" si="160"/>
        <v>0.29120000000000001</v>
      </c>
      <c r="AJ1206" s="325" t="s">
        <v>2143</v>
      </c>
      <c r="AK1206" s="728" t="s">
        <v>5193</v>
      </c>
      <c r="AL1206" s="570">
        <v>44722</v>
      </c>
      <c r="AM1206" s="366"/>
      <c r="AN1206" s="570">
        <v>44722</v>
      </c>
      <c r="AO1206" s="570"/>
      <c r="AP1206" s="570"/>
      <c r="AQ1206" s="728"/>
      <c r="AR1206" s="728" t="s">
        <v>5194</v>
      </c>
      <c r="AS1206" s="728" t="s">
        <v>5193</v>
      </c>
      <c r="AT1206" s="570"/>
      <c r="AU1206" s="570"/>
      <c r="AV1206" s="570"/>
      <c r="AW1206" s="321" t="s">
        <v>1198</v>
      </c>
      <c r="AX1206" s="101" t="s">
        <v>116</v>
      </c>
      <c r="AY1206" s="575">
        <v>645</v>
      </c>
      <c r="AZ1206" s="575"/>
      <c r="BA1206" s="579"/>
      <c r="BB1206" s="579"/>
      <c r="BC1206" s="579"/>
      <c r="BD1206" s="579"/>
      <c r="BE1206" s="685">
        <f t="shared" si="161"/>
        <v>24</v>
      </c>
      <c r="BF1206" s="101">
        <f t="shared" si="154"/>
        <v>6</v>
      </c>
      <c r="BG1206" s="101">
        <f t="shared" si="155"/>
        <v>2022</v>
      </c>
      <c r="BH1206" s="728"/>
    </row>
    <row r="1207" spans="1:60">
      <c r="A1207" s="325" t="s">
        <v>428</v>
      </c>
      <c r="B1207" s="325" t="s">
        <v>56</v>
      </c>
      <c r="C1207" s="728" t="s">
        <v>5195</v>
      </c>
      <c r="D1207" s="570">
        <v>44715</v>
      </c>
      <c r="E1207" s="728" t="s">
        <v>1700</v>
      </c>
      <c r="F1207" s="101" t="s">
        <v>2135</v>
      </c>
      <c r="G1207" s="728" t="s">
        <v>2147</v>
      </c>
      <c r="H1207" s="728" t="s">
        <v>2148</v>
      </c>
      <c r="I1207" s="728" t="s">
        <v>531</v>
      </c>
      <c r="J1207" s="728" t="s">
        <v>110</v>
      </c>
      <c r="K1207" s="728">
        <v>91761</v>
      </c>
      <c r="L1207" s="728" t="s">
        <v>1194</v>
      </c>
      <c r="M1207" s="728" t="s">
        <v>1195</v>
      </c>
      <c r="N1207" s="278" t="s">
        <v>1196</v>
      </c>
      <c r="O1207" s="278" t="s">
        <v>110</v>
      </c>
      <c r="P1207" s="278">
        <v>92407</v>
      </c>
      <c r="Q1207" s="278" t="s">
        <v>1267</v>
      </c>
      <c r="R1207" s="728"/>
      <c r="S1207" s="728"/>
      <c r="T1207" s="728"/>
      <c r="U1207" s="728">
        <v>30390256</v>
      </c>
      <c r="V1207" s="278">
        <v>14.75</v>
      </c>
      <c r="W1207" s="278" t="s">
        <v>2197</v>
      </c>
      <c r="X1207" s="325">
        <v>400</v>
      </c>
      <c r="Y1207" s="325">
        <v>728</v>
      </c>
      <c r="Z1207" s="325">
        <v>28</v>
      </c>
      <c r="AA1207" s="608">
        <f t="shared" si="156"/>
        <v>0.29120000000000001</v>
      </c>
      <c r="AB1207" s="278" t="s">
        <v>70</v>
      </c>
      <c r="AC1207" s="570">
        <v>44729</v>
      </c>
      <c r="AD1207" s="728"/>
      <c r="AE1207" s="728"/>
      <c r="AF1207" s="728" t="str">
        <f t="shared" si="157"/>
        <v>CADP220604_13</v>
      </c>
      <c r="AG1207" s="325">
        <f t="shared" si="158"/>
        <v>728</v>
      </c>
      <c r="AH1207" s="325">
        <f t="shared" si="159"/>
        <v>28</v>
      </c>
      <c r="AI1207" s="608">
        <f t="shared" si="160"/>
        <v>0.29120000000000001</v>
      </c>
      <c r="AJ1207" s="325" t="s">
        <v>2143</v>
      </c>
      <c r="AK1207" s="728" t="s">
        <v>5195</v>
      </c>
      <c r="AL1207" s="570">
        <v>44725</v>
      </c>
      <c r="AM1207" s="366"/>
      <c r="AN1207" s="570">
        <v>44725</v>
      </c>
      <c r="AO1207" s="570"/>
      <c r="AP1207" s="570"/>
      <c r="AQ1207" s="728"/>
      <c r="AR1207" s="728" t="s">
        <v>5196</v>
      </c>
      <c r="AS1207" s="728" t="s">
        <v>5195</v>
      </c>
      <c r="AT1207" s="570"/>
      <c r="AU1207" s="570"/>
      <c r="AV1207" s="570"/>
      <c r="AW1207" s="321" t="s">
        <v>1198</v>
      </c>
      <c r="AX1207" s="101" t="s">
        <v>116</v>
      </c>
      <c r="AY1207" s="575">
        <v>645</v>
      </c>
      <c r="AZ1207" s="575"/>
      <c r="BA1207" s="579"/>
      <c r="BB1207" s="579"/>
      <c r="BC1207" s="579"/>
      <c r="BD1207" s="579"/>
      <c r="BE1207" s="685">
        <f t="shared" si="161"/>
        <v>25</v>
      </c>
      <c r="BF1207" s="101">
        <f t="shared" si="154"/>
        <v>6</v>
      </c>
      <c r="BG1207" s="101">
        <f t="shared" si="155"/>
        <v>2022</v>
      </c>
      <c r="BH1207" s="728"/>
    </row>
    <row r="1208" spans="1:60">
      <c r="A1208" s="325" t="s">
        <v>428</v>
      </c>
      <c r="B1208" s="325" t="s">
        <v>56</v>
      </c>
      <c r="C1208" s="728" t="s">
        <v>5197</v>
      </c>
      <c r="D1208" s="570">
        <v>44715</v>
      </c>
      <c r="E1208" s="728" t="s">
        <v>1700</v>
      </c>
      <c r="F1208" s="101" t="s">
        <v>2135</v>
      </c>
      <c r="G1208" s="728" t="s">
        <v>2147</v>
      </c>
      <c r="H1208" s="728" t="s">
        <v>2148</v>
      </c>
      <c r="I1208" s="728" t="s">
        <v>531</v>
      </c>
      <c r="J1208" s="728" t="s">
        <v>110</v>
      </c>
      <c r="K1208" s="728">
        <v>91761</v>
      </c>
      <c r="L1208" s="728" t="s">
        <v>1194</v>
      </c>
      <c r="M1208" s="728" t="s">
        <v>1195</v>
      </c>
      <c r="N1208" s="278" t="s">
        <v>1196</v>
      </c>
      <c r="O1208" s="278" t="s">
        <v>110</v>
      </c>
      <c r="P1208" s="278">
        <v>92407</v>
      </c>
      <c r="Q1208" s="278" t="s">
        <v>1267</v>
      </c>
      <c r="R1208" s="728"/>
      <c r="S1208" s="728"/>
      <c r="T1208" s="728"/>
      <c r="U1208" s="728">
        <v>30390256</v>
      </c>
      <c r="V1208" s="278">
        <v>14.75</v>
      </c>
      <c r="W1208" s="278" t="s">
        <v>2197</v>
      </c>
      <c r="X1208" s="325">
        <v>400</v>
      </c>
      <c r="Y1208" s="325">
        <v>728</v>
      </c>
      <c r="Z1208" s="325">
        <v>28</v>
      </c>
      <c r="AA1208" s="608">
        <f t="shared" si="156"/>
        <v>0.29120000000000001</v>
      </c>
      <c r="AB1208" s="278" t="s">
        <v>70</v>
      </c>
      <c r="AC1208" s="570">
        <v>44729</v>
      </c>
      <c r="AD1208" s="728"/>
      <c r="AE1208" s="728"/>
      <c r="AF1208" s="728" t="str">
        <f t="shared" si="157"/>
        <v>CADP220604_14</v>
      </c>
      <c r="AG1208" s="325">
        <f t="shared" si="158"/>
        <v>728</v>
      </c>
      <c r="AH1208" s="325">
        <f t="shared" si="159"/>
        <v>28</v>
      </c>
      <c r="AI1208" s="608">
        <f t="shared" si="160"/>
        <v>0.29120000000000001</v>
      </c>
      <c r="AJ1208" s="325" t="s">
        <v>2143</v>
      </c>
      <c r="AK1208" s="728" t="s">
        <v>5197</v>
      </c>
      <c r="AL1208" s="570">
        <v>44725</v>
      </c>
      <c r="AM1208" s="366"/>
      <c r="AN1208" s="570">
        <v>44725</v>
      </c>
      <c r="AO1208" s="570"/>
      <c r="AP1208" s="570"/>
      <c r="AQ1208" s="728"/>
      <c r="AR1208" s="728" t="s">
        <v>5198</v>
      </c>
      <c r="AS1208" s="728" t="s">
        <v>5197</v>
      </c>
      <c r="AT1208" s="570"/>
      <c r="AU1208" s="570"/>
      <c r="AV1208" s="570"/>
      <c r="AW1208" s="321" t="s">
        <v>1198</v>
      </c>
      <c r="AX1208" s="101" t="s">
        <v>116</v>
      </c>
      <c r="AY1208" s="575">
        <v>645</v>
      </c>
      <c r="AZ1208" s="575"/>
      <c r="BA1208" s="579"/>
      <c r="BB1208" s="579"/>
      <c r="BC1208" s="579"/>
      <c r="BD1208" s="579"/>
      <c r="BE1208" s="685">
        <f t="shared" si="161"/>
        <v>25</v>
      </c>
      <c r="BF1208" s="101">
        <f t="shared" si="154"/>
        <v>6</v>
      </c>
      <c r="BG1208" s="101">
        <f t="shared" si="155"/>
        <v>2022</v>
      </c>
      <c r="BH1208" s="728"/>
    </row>
    <row r="1209" spans="1:60">
      <c r="A1209" s="325" t="s">
        <v>428</v>
      </c>
      <c r="B1209" s="325" t="s">
        <v>56</v>
      </c>
      <c r="C1209" s="728" t="s">
        <v>5199</v>
      </c>
      <c r="D1209" s="570">
        <v>44715</v>
      </c>
      <c r="E1209" s="728" t="s">
        <v>1700</v>
      </c>
      <c r="F1209" s="101" t="s">
        <v>2135</v>
      </c>
      <c r="G1209" s="728" t="s">
        <v>2147</v>
      </c>
      <c r="H1209" s="728" t="s">
        <v>2148</v>
      </c>
      <c r="I1209" s="728" t="s">
        <v>531</v>
      </c>
      <c r="J1209" s="728" t="s">
        <v>110</v>
      </c>
      <c r="K1209" s="728">
        <v>91761</v>
      </c>
      <c r="L1209" s="728" t="s">
        <v>1194</v>
      </c>
      <c r="M1209" s="728" t="s">
        <v>1195</v>
      </c>
      <c r="N1209" s="278" t="s">
        <v>1196</v>
      </c>
      <c r="O1209" s="278" t="s">
        <v>110</v>
      </c>
      <c r="P1209" s="278">
        <v>92407</v>
      </c>
      <c r="Q1209" s="278" t="s">
        <v>1267</v>
      </c>
      <c r="R1209" s="728"/>
      <c r="S1209" s="728"/>
      <c r="T1209" s="728"/>
      <c r="U1209" s="728">
        <v>30390256</v>
      </c>
      <c r="V1209" s="278">
        <v>14.75</v>
      </c>
      <c r="W1209" s="278" t="s">
        <v>2197</v>
      </c>
      <c r="X1209" s="325">
        <v>400</v>
      </c>
      <c r="Y1209" s="325">
        <v>728</v>
      </c>
      <c r="Z1209" s="325">
        <v>28</v>
      </c>
      <c r="AA1209" s="608">
        <f t="shared" si="156"/>
        <v>0.29120000000000001</v>
      </c>
      <c r="AB1209" s="278" t="s">
        <v>70</v>
      </c>
      <c r="AC1209" s="570">
        <v>44729</v>
      </c>
      <c r="AD1209" s="728"/>
      <c r="AE1209" s="728"/>
      <c r="AF1209" s="728" t="str">
        <f t="shared" si="157"/>
        <v>CADP220604_15</v>
      </c>
      <c r="AG1209" s="325">
        <f t="shared" si="158"/>
        <v>728</v>
      </c>
      <c r="AH1209" s="325">
        <f t="shared" si="159"/>
        <v>28</v>
      </c>
      <c r="AI1209" s="608">
        <f t="shared" si="160"/>
        <v>0.29120000000000001</v>
      </c>
      <c r="AJ1209" s="325" t="s">
        <v>2143</v>
      </c>
      <c r="AK1209" s="728" t="s">
        <v>5199</v>
      </c>
      <c r="AL1209" s="570">
        <v>44725</v>
      </c>
      <c r="AM1209" s="366"/>
      <c r="AN1209" s="570">
        <v>44725</v>
      </c>
      <c r="AO1209" s="570"/>
      <c r="AP1209" s="570"/>
      <c r="AQ1209" s="728"/>
      <c r="AR1209" s="728" t="s">
        <v>5200</v>
      </c>
      <c r="AS1209" s="728" t="s">
        <v>5199</v>
      </c>
      <c r="AT1209" s="570"/>
      <c r="AU1209" s="570"/>
      <c r="AV1209" s="570"/>
      <c r="AW1209" s="321" t="s">
        <v>1198</v>
      </c>
      <c r="AX1209" s="101" t="s">
        <v>116</v>
      </c>
      <c r="AY1209" s="575">
        <v>645</v>
      </c>
      <c r="AZ1209" s="575"/>
      <c r="BA1209" s="579"/>
      <c r="BB1209" s="579"/>
      <c r="BC1209" s="579"/>
      <c r="BD1209" s="579"/>
      <c r="BE1209" s="685">
        <f t="shared" si="161"/>
        <v>25</v>
      </c>
      <c r="BF1209" s="101">
        <f t="shared" si="154"/>
        <v>6</v>
      </c>
      <c r="BG1209" s="101">
        <f t="shared" si="155"/>
        <v>2022</v>
      </c>
      <c r="BH1209" s="728"/>
    </row>
    <row r="1210" spans="1:60">
      <c r="A1210" s="325" t="s">
        <v>428</v>
      </c>
      <c r="B1210" s="325" t="s">
        <v>56</v>
      </c>
      <c r="C1210" s="728" t="s">
        <v>5201</v>
      </c>
      <c r="D1210" s="570">
        <v>44715</v>
      </c>
      <c r="E1210" s="728" t="s">
        <v>1700</v>
      </c>
      <c r="F1210" s="101" t="s">
        <v>2135</v>
      </c>
      <c r="G1210" s="728" t="s">
        <v>2147</v>
      </c>
      <c r="H1210" s="728" t="s">
        <v>2148</v>
      </c>
      <c r="I1210" s="728" t="s">
        <v>531</v>
      </c>
      <c r="J1210" s="728" t="s">
        <v>110</v>
      </c>
      <c r="K1210" s="728">
        <v>91761</v>
      </c>
      <c r="L1210" s="728" t="s">
        <v>1194</v>
      </c>
      <c r="M1210" s="728" t="s">
        <v>1195</v>
      </c>
      <c r="N1210" s="278" t="s">
        <v>1196</v>
      </c>
      <c r="O1210" s="278" t="s">
        <v>110</v>
      </c>
      <c r="P1210" s="278">
        <v>92407</v>
      </c>
      <c r="Q1210" s="278" t="s">
        <v>1267</v>
      </c>
      <c r="R1210" s="728"/>
      <c r="S1210" s="728"/>
      <c r="T1210" s="728"/>
      <c r="U1210" s="728">
        <v>30390256</v>
      </c>
      <c r="V1210" s="278">
        <v>14.75</v>
      </c>
      <c r="W1210" s="278" t="s">
        <v>2197</v>
      </c>
      <c r="X1210" s="325">
        <v>400</v>
      </c>
      <c r="Y1210" s="325">
        <v>728</v>
      </c>
      <c r="Z1210" s="325">
        <v>28</v>
      </c>
      <c r="AA1210" s="608">
        <f t="shared" si="156"/>
        <v>0.29120000000000001</v>
      </c>
      <c r="AB1210" s="278" t="s">
        <v>70</v>
      </c>
      <c r="AC1210" s="570">
        <v>44729</v>
      </c>
      <c r="AD1210" s="728"/>
      <c r="AE1210" s="728"/>
      <c r="AF1210" s="728" t="str">
        <f t="shared" si="157"/>
        <v>CADP220604_16</v>
      </c>
      <c r="AG1210" s="325">
        <f t="shared" si="158"/>
        <v>728</v>
      </c>
      <c r="AH1210" s="325">
        <f t="shared" si="159"/>
        <v>28</v>
      </c>
      <c r="AI1210" s="608">
        <f t="shared" si="160"/>
        <v>0.29120000000000001</v>
      </c>
      <c r="AJ1210" s="325" t="s">
        <v>2143</v>
      </c>
      <c r="AK1210" s="728" t="s">
        <v>5201</v>
      </c>
      <c r="AL1210" s="570">
        <v>44725</v>
      </c>
      <c r="AM1210" s="366"/>
      <c r="AN1210" s="570">
        <v>44725</v>
      </c>
      <c r="AO1210" s="570"/>
      <c r="AP1210" s="570"/>
      <c r="AQ1210" s="728"/>
      <c r="AR1210" s="728" t="s">
        <v>5202</v>
      </c>
      <c r="AS1210" s="728" t="s">
        <v>5201</v>
      </c>
      <c r="AT1210" s="570"/>
      <c r="AU1210" s="570"/>
      <c r="AV1210" s="570"/>
      <c r="AW1210" s="321" t="s">
        <v>1198</v>
      </c>
      <c r="AX1210" s="101" t="s">
        <v>116</v>
      </c>
      <c r="AY1210" s="575">
        <v>645</v>
      </c>
      <c r="AZ1210" s="575"/>
      <c r="BA1210" s="579"/>
      <c r="BB1210" s="579"/>
      <c r="BC1210" s="579"/>
      <c r="BD1210" s="579"/>
      <c r="BE1210" s="685">
        <f t="shared" si="161"/>
        <v>25</v>
      </c>
      <c r="BF1210" s="101">
        <f t="shared" si="154"/>
        <v>6</v>
      </c>
      <c r="BG1210" s="101">
        <f t="shared" si="155"/>
        <v>2022</v>
      </c>
      <c r="BH1210" s="728"/>
    </row>
    <row r="1211" spans="1:60">
      <c r="A1211" s="101" t="s">
        <v>428</v>
      </c>
      <c r="B1211" s="101" t="s">
        <v>56</v>
      </c>
      <c r="C1211" s="728" t="s">
        <v>5217</v>
      </c>
      <c r="D1211" s="570">
        <v>44707</v>
      </c>
      <c r="E1211" s="728" t="s">
        <v>5177</v>
      </c>
      <c r="F1211" s="101" t="s">
        <v>2135</v>
      </c>
      <c r="G1211" s="728" t="s">
        <v>3267</v>
      </c>
      <c r="H1211" s="728" t="s">
        <v>3268</v>
      </c>
      <c r="I1211" s="728" t="s">
        <v>2686</v>
      </c>
      <c r="J1211" s="728" t="s">
        <v>110</v>
      </c>
      <c r="K1211" s="728">
        <v>92833</v>
      </c>
      <c r="L1211" s="728" t="s">
        <v>1225</v>
      </c>
      <c r="M1211" s="728" t="s">
        <v>1226</v>
      </c>
      <c r="N1211" s="728" t="s">
        <v>565</v>
      </c>
      <c r="O1211" s="728" t="s">
        <v>110</v>
      </c>
      <c r="P1211" s="728">
        <v>94544</v>
      </c>
      <c r="Q1211" s="728" t="s">
        <v>1267</v>
      </c>
      <c r="R1211" s="728"/>
      <c r="S1211" s="728"/>
      <c r="T1211" s="728"/>
      <c r="U1211" s="278">
        <v>30390256</v>
      </c>
      <c r="V1211" s="728">
        <v>14.75</v>
      </c>
      <c r="W1211" s="728" t="s">
        <v>2197</v>
      </c>
      <c r="X1211" s="101">
        <v>400</v>
      </c>
      <c r="Y1211" s="278">
        <v>728</v>
      </c>
      <c r="Z1211" s="278">
        <v>28</v>
      </c>
      <c r="AA1211" s="323">
        <f t="shared" si="156"/>
        <v>0.29120000000000001</v>
      </c>
      <c r="AB1211" s="278" t="s">
        <v>70</v>
      </c>
      <c r="AC1211" s="570">
        <v>44742</v>
      </c>
      <c r="AD1211" s="728"/>
      <c r="AE1211" s="728"/>
      <c r="AF1211" s="728" t="str">
        <f t="shared" si="157"/>
        <v>CADP220526_09</v>
      </c>
      <c r="AG1211" s="101">
        <f t="shared" si="158"/>
        <v>728</v>
      </c>
      <c r="AH1211" s="101">
        <f t="shared" si="159"/>
        <v>28</v>
      </c>
      <c r="AI1211" s="323">
        <f t="shared" si="160"/>
        <v>0.29120000000000001</v>
      </c>
      <c r="AJ1211" s="101" t="s">
        <v>2143</v>
      </c>
      <c r="AK1211" s="728" t="s">
        <v>5218</v>
      </c>
      <c r="AL1211" s="570">
        <v>44725</v>
      </c>
      <c r="AM1211" s="366"/>
      <c r="AN1211" s="570">
        <v>44726</v>
      </c>
      <c r="AO1211" s="570"/>
      <c r="AP1211" s="570"/>
      <c r="AQ1211" s="728"/>
      <c r="AR1211" s="728"/>
      <c r="AS1211" s="728" t="s">
        <v>5218</v>
      </c>
      <c r="AT1211" s="570"/>
      <c r="AU1211" s="570"/>
      <c r="AV1211" s="570"/>
      <c r="AW1211" s="321" t="s">
        <v>1198</v>
      </c>
      <c r="AX1211" s="101" t="s">
        <v>116</v>
      </c>
      <c r="AY1211" s="575">
        <v>1850</v>
      </c>
      <c r="AZ1211" s="575"/>
      <c r="BA1211" s="579"/>
      <c r="BB1211" s="579"/>
      <c r="BC1211" s="579"/>
      <c r="BD1211" s="595"/>
      <c r="BE1211" s="685">
        <f t="shared" si="161"/>
        <v>25</v>
      </c>
      <c r="BF1211" s="101">
        <f t="shared" si="154"/>
        <v>6</v>
      </c>
      <c r="BG1211" s="101">
        <f t="shared" si="155"/>
        <v>2022</v>
      </c>
      <c r="BH1211" s="728"/>
    </row>
    <row r="1212" spans="1:60">
      <c r="A1212" s="101" t="s">
        <v>428</v>
      </c>
      <c r="B1212" s="101" t="s">
        <v>56</v>
      </c>
      <c r="C1212" s="107" t="s">
        <v>5219</v>
      </c>
      <c r="D1212" s="570">
        <v>44707</v>
      </c>
      <c r="E1212" s="107" t="s">
        <v>5177</v>
      </c>
      <c r="F1212" s="101" t="s">
        <v>2135</v>
      </c>
      <c r="G1212" s="728" t="s">
        <v>3267</v>
      </c>
      <c r="H1212" s="728" t="s">
        <v>3268</v>
      </c>
      <c r="I1212" s="728" t="s">
        <v>2686</v>
      </c>
      <c r="J1212" s="728" t="s">
        <v>110</v>
      </c>
      <c r="K1212" s="728">
        <v>92833</v>
      </c>
      <c r="L1212" s="107" t="s">
        <v>1225</v>
      </c>
      <c r="M1212" s="107" t="s">
        <v>1226</v>
      </c>
      <c r="N1212" s="728" t="s">
        <v>565</v>
      </c>
      <c r="O1212" s="728" t="s">
        <v>110</v>
      </c>
      <c r="P1212" s="728">
        <v>94544</v>
      </c>
      <c r="Q1212" s="728" t="s">
        <v>1267</v>
      </c>
      <c r="R1212" s="107"/>
      <c r="S1212" s="107"/>
      <c r="T1212" s="107"/>
      <c r="U1212" s="278">
        <v>30390256</v>
      </c>
      <c r="V1212" s="728">
        <v>14.75</v>
      </c>
      <c r="W1212" s="728" t="s">
        <v>2197</v>
      </c>
      <c r="X1212" s="101">
        <v>400</v>
      </c>
      <c r="Y1212" s="278">
        <v>728</v>
      </c>
      <c r="Z1212" s="278">
        <v>28</v>
      </c>
      <c r="AA1212" s="323">
        <f t="shared" si="156"/>
        <v>0.29120000000000001</v>
      </c>
      <c r="AB1212" s="278" t="s">
        <v>70</v>
      </c>
      <c r="AC1212" s="570">
        <v>44742</v>
      </c>
      <c r="AD1212" s="107"/>
      <c r="AE1212" s="107"/>
      <c r="AF1212" s="107" t="str">
        <f t="shared" si="157"/>
        <v>CADP220526_10</v>
      </c>
      <c r="AG1212" s="101">
        <f t="shared" si="158"/>
        <v>728</v>
      </c>
      <c r="AH1212" s="101">
        <f t="shared" si="159"/>
        <v>28</v>
      </c>
      <c r="AI1212" s="323">
        <f t="shared" si="160"/>
        <v>0.29120000000000001</v>
      </c>
      <c r="AJ1212" s="101" t="s">
        <v>2143</v>
      </c>
      <c r="AK1212" s="107" t="s">
        <v>5220</v>
      </c>
      <c r="AL1212" s="570">
        <v>44725</v>
      </c>
      <c r="AM1212" s="366"/>
      <c r="AN1212" s="570">
        <v>44726</v>
      </c>
      <c r="AO1212" s="570"/>
      <c r="AP1212" s="570"/>
      <c r="AQ1212" s="107"/>
      <c r="AR1212" s="107"/>
      <c r="AS1212" s="107" t="s">
        <v>5220</v>
      </c>
      <c r="AT1212" s="570"/>
      <c r="AU1212" s="570"/>
      <c r="AV1212" s="570"/>
      <c r="AW1212" s="321" t="s">
        <v>1198</v>
      </c>
      <c r="AX1212" s="101" t="s">
        <v>116</v>
      </c>
      <c r="AY1212" s="575">
        <v>1850</v>
      </c>
      <c r="AZ1212" s="575"/>
      <c r="BA1212" s="579"/>
      <c r="BB1212" s="579"/>
      <c r="BC1212" s="579"/>
      <c r="BD1212" s="595"/>
      <c r="BE1212" s="685">
        <f t="shared" si="161"/>
        <v>25</v>
      </c>
      <c r="BF1212" s="101">
        <f t="shared" si="154"/>
        <v>6</v>
      </c>
      <c r="BG1212" s="101">
        <f t="shared" si="155"/>
        <v>2022</v>
      </c>
      <c r="BH1212" s="107"/>
    </row>
    <row r="1213" spans="1:60">
      <c r="A1213" s="101" t="s">
        <v>428</v>
      </c>
      <c r="B1213" s="101" t="s">
        <v>56</v>
      </c>
      <c r="C1213" s="107" t="s">
        <v>5221</v>
      </c>
      <c r="D1213" s="570">
        <v>44707</v>
      </c>
      <c r="E1213" s="107" t="s">
        <v>5177</v>
      </c>
      <c r="F1213" s="101" t="s">
        <v>2135</v>
      </c>
      <c r="G1213" s="728" t="s">
        <v>3267</v>
      </c>
      <c r="H1213" s="728" t="s">
        <v>3268</v>
      </c>
      <c r="I1213" s="728" t="s">
        <v>2686</v>
      </c>
      <c r="J1213" s="728" t="s">
        <v>110</v>
      </c>
      <c r="K1213" s="728">
        <v>92833</v>
      </c>
      <c r="L1213" s="107" t="s">
        <v>1225</v>
      </c>
      <c r="M1213" s="107" t="s">
        <v>1226</v>
      </c>
      <c r="N1213" s="728" t="s">
        <v>565</v>
      </c>
      <c r="O1213" s="728" t="s">
        <v>110</v>
      </c>
      <c r="P1213" s="728">
        <v>94544</v>
      </c>
      <c r="Q1213" s="728" t="s">
        <v>1267</v>
      </c>
      <c r="R1213" s="107"/>
      <c r="S1213" s="107"/>
      <c r="T1213" s="107"/>
      <c r="U1213" s="278">
        <v>30390256</v>
      </c>
      <c r="V1213" s="728">
        <v>14.75</v>
      </c>
      <c r="W1213" s="728" t="s">
        <v>2197</v>
      </c>
      <c r="X1213" s="101">
        <v>400</v>
      </c>
      <c r="Y1213" s="278">
        <v>728</v>
      </c>
      <c r="Z1213" s="278">
        <v>28</v>
      </c>
      <c r="AA1213" s="323">
        <f t="shared" si="156"/>
        <v>0.29120000000000001</v>
      </c>
      <c r="AB1213" s="278" t="s">
        <v>70</v>
      </c>
      <c r="AC1213" s="570">
        <v>44742</v>
      </c>
      <c r="AD1213" s="107"/>
      <c r="AE1213" s="107"/>
      <c r="AF1213" s="107" t="str">
        <f t="shared" si="157"/>
        <v>CADP220526_11</v>
      </c>
      <c r="AG1213" s="101">
        <f t="shared" si="158"/>
        <v>728</v>
      </c>
      <c r="AH1213" s="101">
        <f t="shared" si="159"/>
        <v>28</v>
      </c>
      <c r="AI1213" s="323">
        <f t="shared" si="160"/>
        <v>0.29120000000000001</v>
      </c>
      <c r="AJ1213" s="101" t="s">
        <v>2143</v>
      </c>
      <c r="AK1213" s="107" t="s">
        <v>5222</v>
      </c>
      <c r="AL1213" s="570">
        <v>44725</v>
      </c>
      <c r="AM1213" s="366"/>
      <c r="AN1213" s="570">
        <v>44726</v>
      </c>
      <c r="AO1213" s="570"/>
      <c r="AP1213" s="570"/>
      <c r="AQ1213" s="107"/>
      <c r="AR1213" s="107"/>
      <c r="AS1213" s="107" t="s">
        <v>5222</v>
      </c>
      <c r="AT1213" s="570"/>
      <c r="AU1213" s="570"/>
      <c r="AV1213" s="570"/>
      <c r="AW1213" s="321" t="s">
        <v>1198</v>
      </c>
      <c r="AX1213" s="101" t="s">
        <v>116</v>
      </c>
      <c r="AY1213" s="575">
        <v>1850</v>
      </c>
      <c r="AZ1213" s="575"/>
      <c r="BA1213" s="579"/>
      <c r="BB1213" s="579"/>
      <c r="BC1213" s="579"/>
      <c r="BD1213" s="595"/>
      <c r="BE1213" s="685">
        <f t="shared" si="161"/>
        <v>25</v>
      </c>
      <c r="BF1213" s="101">
        <f t="shared" si="154"/>
        <v>6</v>
      </c>
      <c r="BG1213" s="101">
        <f t="shared" si="155"/>
        <v>2022</v>
      </c>
      <c r="BH1213" s="107"/>
    </row>
    <row r="1214" spans="1:60">
      <c r="A1214" s="325" t="s">
        <v>428</v>
      </c>
      <c r="B1214" s="325" t="s">
        <v>56</v>
      </c>
      <c r="C1214" s="107" t="s">
        <v>5203</v>
      </c>
      <c r="D1214" s="570">
        <v>44715</v>
      </c>
      <c r="E1214" s="107" t="s">
        <v>1700</v>
      </c>
      <c r="F1214" s="101" t="s">
        <v>2135</v>
      </c>
      <c r="G1214" s="107" t="s">
        <v>2147</v>
      </c>
      <c r="H1214" s="107" t="s">
        <v>2148</v>
      </c>
      <c r="I1214" s="107" t="s">
        <v>531</v>
      </c>
      <c r="J1214" s="107" t="s">
        <v>110</v>
      </c>
      <c r="K1214" s="107">
        <v>91761</v>
      </c>
      <c r="L1214" s="107" t="s">
        <v>1194</v>
      </c>
      <c r="M1214" s="107" t="s">
        <v>1195</v>
      </c>
      <c r="N1214" s="278" t="s">
        <v>1196</v>
      </c>
      <c r="O1214" s="278" t="s">
        <v>110</v>
      </c>
      <c r="P1214" s="278">
        <v>92407</v>
      </c>
      <c r="Q1214" s="278" t="s">
        <v>1267</v>
      </c>
      <c r="R1214" s="107"/>
      <c r="S1214" s="107"/>
      <c r="T1214" s="107"/>
      <c r="U1214" s="107">
        <v>30390256</v>
      </c>
      <c r="V1214" s="278">
        <v>14.75</v>
      </c>
      <c r="W1214" s="278" t="s">
        <v>2197</v>
      </c>
      <c r="X1214" s="325">
        <v>400</v>
      </c>
      <c r="Y1214" s="325">
        <v>728</v>
      </c>
      <c r="Z1214" s="325">
        <v>28</v>
      </c>
      <c r="AA1214" s="608">
        <f t="shared" si="156"/>
        <v>0.29120000000000001</v>
      </c>
      <c r="AB1214" s="278" t="s">
        <v>70</v>
      </c>
      <c r="AC1214" s="570">
        <v>44729</v>
      </c>
      <c r="AD1214" s="107"/>
      <c r="AE1214" s="107"/>
      <c r="AF1214" s="107" t="str">
        <f t="shared" si="157"/>
        <v>CADP220604_17</v>
      </c>
      <c r="AG1214" s="325">
        <f t="shared" si="158"/>
        <v>728</v>
      </c>
      <c r="AH1214" s="325">
        <f t="shared" si="159"/>
        <v>28</v>
      </c>
      <c r="AI1214" s="608">
        <f t="shared" si="160"/>
        <v>0.29120000000000001</v>
      </c>
      <c r="AJ1214" s="325" t="s">
        <v>2143</v>
      </c>
      <c r="AK1214" s="107" t="s">
        <v>5203</v>
      </c>
      <c r="AL1214" s="570">
        <v>44726</v>
      </c>
      <c r="AM1214" s="366"/>
      <c r="AN1214" s="570">
        <v>44726</v>
      </c>
      <c r="AO1214" s="570"/>
      <c r="AP1214" s="570"/>
      <c r="AQ1214" s="107"/>
      <c r="AR1214" s="107" t="s">
        <v>5204</v>
      </c>
      <c r="AS1214" s="107" t="s">
        <v>5203</v>
      </c>
      <c r="AT1214" s="570"/>
      <c r="AU1214" s="570"/>
      <c r="AV1214" s="570"/>
      <c r="AW1214" s="321" t="s">
        <v>1198</v>
      </c>
      <c r="AX1214" s="101" t="s">
        <v>116</v>
      </c>
      <c r="AY1214" s="575">
        <v>645</v>
      </c>
      <c r="AZ1214" s="575"/>
      <c r="BA1214" s="579"/>
      <c r="BB1214" s="579"/>
      <c r="BC1214" s="579"/>
      <c r="BD1214" s="579"/>
      <c r="BE1214" s="685">
        <f t="shared" si="161"/>
        <v>25</v>
      </c>
      <c r="BF1214" s="101">
        <f t="shared" si="154"/>
        <v>6</v>
      </c>
      <c r="BG1214" s="101">
        <f t="shared" si="155"/>
        <v>2022</v>
      </c>
      <c r="BH1214" s="107"/>
    </row>
    <row r="1215" spans="1:60">
      <c r="A1215" s="325" t="s">
        <v>428</v>
      </c>
      <c r="B1215" s="325" t="s">
        <v>56</v>
      </c>
      <c r="C1215" s="107" t="s">
        <v>5205</v>
      </c>
      <c r="D1215" s="570">
        <v>44715</v>
      </c>
      <c r="E1215" s="107" t="s">
        <v>1700</v>
      </c>
      <c r="F1215" s="101" t="s">
        <v>2135</v>
      </c>
      <c r="G1215" s="107" t="s">
        <v>2147</v>
      </c>
      <c r="H1215" s="107" t="s">
        <v>2148</v>
      </c>
      <c r="I1215" s="107" t="s">
        <v>531</v>
      </c>
      <c r="J1215" s="107" t="s">
        <v>110</v>
      </c>
      <c r="K1215" s="107">
        <v>91761</v>
      </c>
      <c r="L1215" s="107" t="s">
        <v>1194</v>
      </c>
      <c r="M1215" s="107" t="s">
        <v>1195</v>
      </c>
      <c r="N1215" s="278" t="s">
        <v>1196</v>
      </c>
      <c r="O1215" s="278" t="s">
        <v>110</v>
      </c>
      <c r="P1215" s="278">
        <v>92407</v>
      </c>
      <c r="Q1215" s="278" t="s">
        <v>1267</v>
      </c>
      <c r="R1215" s="107"/>
      <c r="S1215" s="107"/>
      <c r="T1215" s="107"/>
      <c r="U1215" s="107">
        <v>30390256</v>
      </c>
      <c r="V1215" s="278">
        <v>14.75</v>
      </c>
      <c r="W1215" s="278" t="s">
        <v>2197</v>
      </c>
      <c r="X1215" s="325">
        <v>400</v>
      </c>
      <c r="Y1215" s="325">
        <v>728</v>
      </c>
      <c r="Z1215" s="325">
        <v>28</v>
      </c>
      <c r="AA1215" s="608">
        <f t="shared" si="156"/>
        <v>0.29120000000000001</v>
      </c>
      <c r="AB1215" s="278" t="s">
        <v>70</v>
      </c>
      <c r="AC1215" s="570">
        <v>44729</v>
      </c>
      <c r="AD1215" s="107"/>
      <c r="AE1215" s="107"/>
      <c r="AF1215" s="107" t="str">
        <f t="shared" si="157"/>
        <v>CADP220604_18</v>
      </c>
      <c r="AG1215" s="325">
        <f t="shared" si="158"/>
        <v>728</v>
      </c>
      <c r="AH1215" s="325">
        <f t="shared" si="159"/>
        <v>28</v>
      </c>
      <c r="AI1215" s="608">
        <f t="shared" si="160"/>
        <v>0.29120000000000001</v>
      </c>
      <c r="AJ1215" s="325" t="s">
        <v>2143</v>
      </c>
      <c r="AK1215" s="107" t="s">
        <v>5205</v>
      </c>
      <c r="AL1215" s="570">
        <v>44726</v>
      </c>
      <c r="AM1215" s="366"/>
      <c r="AN1215" s="570">
        <v>44726</v>
      </c>
      <c r="AO1215" s="570"/>
      <c r="AP1215" s="570"/>
      <c r="AQ1215" s="107"/>
      <c r="AR1215" s="107" t="s">
        <v>5206</v>
      </c>
      <c r="AS1215" s="107" t="s">
        <v>5205</v>
      </c>
      <c r="AT1215" s="570"/>
      <c r="AU1215" s="570"/>
      <c r="AV1215" s="570"/>
      <c r="AW1215" s="321" t="s">
        <v>1198</v>
      </c>
      <c r="AX1215" s="101" t="s">
        <v>116</v>
      </c>
      <c r="AY1215" s="575">
        <v>645</v>
      </c>
      <c r="AZ1215" s="575"/>
      <c r="BA1215" s="579"/>
      <c r="BB1215" s="579"/>
      <c r="BC1215" s="579"/>
      <c r="BD1215" s="579"/>
      <c r="BE1215" s="685">
        <f t="shared" si="161"/>
        <v>25</v>
      </c>
      <c r="BF1215" s="101">
        <f t="shared" si="154"/>
        <v>6</v>
      </c>
      <c r="BG1215" s="101">
        <f t="shared" si="155"/>
        <v>2022</v>
      </c>
      <c r="BH1215" s="107"/>
    </row>
    <row r="1216" spans="1:60">
      <c r="A1216" s="325" t="s">
        <v>428</v>
      </c>
      <c r="B1216" s="325" t="s">
        <v>56</v>
      </c>
      <c r="C1216" s="107" t="s">
        <v>5207</v>
      </c>
      <c r="D1216" s="570">
        <v>44715</v>
      </c>
      <c r="E1216" s="107" t="s">
        <v>1700</v>
      </c>
      <c r="F1216" s="101" t="s">
        <v>2135</v>
      </c>
      <c r="G1216" s="107" t="s">
        <v>2147</v>
      </c>
      <c r="H1216" s="107" t="s">
        <v>2148</v>
      </c>
      <c r="I1216" s="107" t="s">
        <v>531</v>
      </c>
      <c r="J1216" s="107" t="s">
        <v>110</v>
      </c>
      <c r="K1216" s="107">
        <v>91761</v>
      </c>
      <c r="L1216" s="107" t="s">
        <v>1194</v>
      </c>
      <c r="M1216" s="107" t="s">
        <v>1195</v>
      </c>
      <c r="N1216" s="278" t="s">
        <v>1196</v>
      </c>
      <c r="O1216" s="278" t="s">
        <v>110</v>
      </c>
      <c r="P1216" s="278">
        <v>92407</v>
      </c>
      <c r="Q1216" s="278" t="s">
        <v>1267</v>
      </c>
      <c r="R1216" s="107"/>
      <c r="S1216" s="107"/>
      <c r="T1216" s="107"/>
      <c r="U1216" s="107">
        <v>30390256</v>
      </c>
      <c r="V1216" s="278">
        <v>14.75</v>
      </c>
      <c r="W1216" s="278" t="s">
        <v>2197</v>
      </c>
      <c r="X1216" s="325">
        <v>400</v>
      </c>
      <c r="Y1216" s="325">
        <v>728</v>
      </c>
      <c r="Z1216" s="325">
        <v>28</v>
      </c>
      <c r="AA1216" s="608">
        <f t="shared" si="156"/>
        <v>0.29120000000000001</v>
      </c>
      <c r="AB1216" s="278" t="s">
        <v>70</v>
      </c>
      <c r="AC1216" s="570">
        <v>44729</v>
      </c>
      <c r="AD1216" s="107"/>
      <c r="AE1216" s="107"/>
      <c r="AF1216" s="107" t="str">
        <f t="shared" si="157"/>
        <v>CADP220604_19</v>
      </c>
      <c r="AG1216" s="325">
        <f t="shared" si="158"/>
        <v>728</v>
      </c>
      <c r="AH1216" s="325">
        <f t="shared" si="159"/>
        <v>28</v>
      </c>
      <c r="AI1216" s="608">
        <f t="shared" si="160"/>
        <v>0.29120000000000001</v>
      </c>
      <c r="AJ1216" s="325" t="s">
        <v>2143</v>
      </c>
      <c r="AK1216" s="107" t="s">
        <v>5207</v>
      </c>
      <c r="AL1216" s="570">
        <v>44726</v>
      </c>
      <c r="AM1216" s="366"/>
      <c r="AN1216" s="570">
        <v>44726</v>
      </c>
      <c r="AO1216" s="570"/>
      <c r="AP1216" s="570"/>
      <c r="AQ1216" s="107"/>
      <c r="AR1216" s="107" t="s">
        <v>5208</v>
      </c>
      <c r="AS1216" s="107" t="s">
        <v>5207</v>
      </c>
      <c r="AT1216" s="570"/>
      <c r="AU1216" s="570"/>
      <c r="AV1216" s="570"/>
      <c r="AW1216" s="321" t="s">
        <v>1198</v>
      </c>
      <c r="AX1216" s="101" t="s">
        <v>116</v>
      </c>
      <c r="AY1216" s="575">
        <v>645</v>
      </c>
      <c r="AZ1216" s="575"/>
      <c r="BA1216" s="579"/>
      <c r="BB1216" s="579"/>
      <c r="BC1216" s="579"/>
      <c r="BD1216" s="579"/>
      <c r="BE1216" s="685">
        <f t="shared" si="161"/>
        <v>25</v>
      </c>
      <c r="BF1216" s="101">
        <f t="shared" si="154"/>
        <v>6</v>
      </c>
      <c r="BG1216" s="101">
        <f t="shared" si="155"/>
        <v>2022</v>
      </c>
      <c r="BH1216" s="107"/>
    </row>
    <row r="1217" spans="1:60">
      <c r="A1217" s="325" t="s">
        <v>428</v>
      </c>
      <c r="B1217" s="325" t="s">
        <v>56</v>
      </c>
      <c r="C1217" s="107" t="s">
        <v>5209</v>
      </c>
      <c r="D1217" s="570">
        <v>44715</v>
      </c>
      <c r="E1217" s="107" t="s">
        <v>1700</v>
      </c>
      <c r="F1217" s="101" t="s">
        <v>2135</v>
      </c>
      <c r="G1217" s="107" t="s">
        <v>2147</v>
      </c>
      <c r="H1217" s="107" t="s">
        <v>2148</v>
      </c>
      <c r="I1217" s="107" t="s">
        <v>531</v>
      </c>
      <c r="J1217" s="107" t="s">
        <v>110</v>
      </c>
      <c r="K1217" s="107">
        <v>91761</v>
      </c>
      <c r="L1217" s="107" t="s">
        <v>1194</v>
      </c>
      <c r="M1217" s="107" t="s">
        <v>1195</v>
      </c>
      <c r="N1217" s="278" t="s">
        <v>1196</v>
      </c>
      <c r="O1217" s="278" t="s">
        <v>110</v>
      </c>
      <c r="P1217" s="278">
        <v>92407</v>
      </c>
      <c r="Q1217" s="278" t="s">
        <v>1267</v>
      </c>
      <c r="R1217" s="107"/>
      <c r="S1217" s="107"/>
      <c r="T1217" s="107"/>
      <c r="U1217" s="107">
        <v>30390256</v>
      </c>
      <c r="V1217" s="278">
        <v>14.75</v>
      </c>
      <c r="W1217" s="278" t="s">
        <v>2197</v>
      </c>
      <c r="X1217" s="325">
        <v>400</v>
      </c>
      <c r="Y1217" s="325">
        <v>728</v>
      </c>
      <c r="Z1217" s="325">
        <v>28</v>
      </c>
      <c r="AA1217" s="608">
        <f t="shared" si="156"/>
        <v>0.29120000000000001</v>
      </c>
      <c r="AB1217" s="278" t="s">
        <v>70</v>
      </c>
      <c r="AC1217" s="570">
        <v>44729</v>
      </c>
      <c r="AD1217" s="107"/>
      <c r="AE1217" s="107"/>
      <c r="AF1217" s="107" t="str">
        <f t="shared" si="157"/>
        <v>CADP220604_20</v>
      </c>
      <c r="AG1217" s="325">
        <f t="shared" si="158"/>
        <v>728</v>
      </c>
      <c r="AH1217" s="325">
        <f t="shared" si="159"/>
        <v>28</v>
      </c>
      <c r="AI1217" s="608">
        <f t="shared" si="160"/>
        <v>0.29120000000000001</v>
      </c>
      <c r="AJ1217" s="325" t="s">
        <v>2143</v>
      </c>
      <c r="AK1217" s="107" t="s">
        <v>5209</v>
      </c>
      <c r="AL1217" s="570">
        <v>44726</v>
      </c>
      <c r="AM1217" s="366"/>
      <c r="AN1217" s="570">
        <v>44726</v>
      </c>
      <c r="AO1217" s="570"/>
      <c r="AP1217" s="570"/>
      <c r="AQ1217" s="107"/>
      <c r="AR1217" s="107" t="s">
        <v>5210</v>
      </c>
      <c r="AS1217" s="107" t="s">
        <v>5209</v>
      </c>
      <c r="AT1217" s="570"/>
      <c r="AU1217" s="570"/>
      <c r="AV1217" s="570"/>
      <c r="AW1217" s="321" t="s">
        <v>1198</v>
      </c>
      <c r="AX1217" s="101" t="s">
        <v>116</v>
      </c>
      <c r="AY1217" s="575">
        <v>645</v>
      </c>
      <c r="AZ1217" s="575"/>
      <c r="BA1217" s="579"/>
      <c r="BB1217" s="579"/>
      <c r="BC1217" s="579"/>
      <c r="BD1217" s="579"/>
      <c r="BE1217" s="685">
        <f t="shared" si="161"/>
        <v>25</v>
      </c>
      <c r="BF1217" s="101">
        <f t="shared" si="154"/>
        <v>6</v>
      </c>
      <c r="BG1217" s="101">
        <f t="shared" si="155"/>
        <v>2022</v>
      </c>
      <c r="BH1217" s="107"/>
    </row>
    <row r="1218" spans="1:60">
      <c r="A1218" s="101" t="s">
        <v>428</v>
      </c>
      <c r="B1218" s="101" t="s">
        <v>56</v>
      </c>
      <c r="C1218" s="107" t="s">
        <v>5223</v>
      </c>
      <c r="D1218" s="570">
        <v>44707</v>
      </c>
      <c r="E1218" s="107" t="s">
        <v>5177</v>
      </c>
      <c r="F1218" s="101" t="s">
        <v>2135</v>
      </c>
      <c r="G1218" s="728" t="s">
        <v>3267</v>
      </c>
      <c r="H1218" s="728" t="s">
        <v>3268</v>
      </c>
      <c r="I1218" s="728" t="s">
        <v>2686</v>
      </c>
      <c r="J1218" s="728" t="s">
        <v>110</v>
      </c>
      <c r="K1218" s="728">
        <v>92833</v>
      </c>
      <c r="L1218" s="107" t="s">
        <v>1225</v>
      </c>
      <c r="M1218" s="107" t="s">
        <v>1226</v>
      </c>
      <c r="N1218" s="728" t="s">
        <v>565</v>
      </c>
      <c r="O1218" s="728" t="s">
        <v>110</v>
      </c>
      <c r="P1218" s="728">
        <v>94544</v>
      </c>
      <c r="Q1218" s="728" t="s">
        <v>1267</v>
      </c>
      <c r="R1218" s="107"/>
      <c r="S1218" s="107"/>
      <c r="T1218" s="107"/>
      <c r="U1218" s="278">
        <v>30390256</v>
      </c>
      <c r="V1218" s="728">
        <v>14.75</v>
      </c>
      <c r="W1218" s="728" t="s">
        <v>2197</v>
      </c>
      <c r="X1218" s="101">
        <v>400</v>
      </c>
      <c r="Y1218" s="278">
        <v>728</v>
      </c>
      <c r="Z1218" s="278">
        <v>28</v>
      </c>
      <c r="AA1218" s="323">
        <f t="shared" si="156"/>
        <v>0.29120000000000001</v>
      </c>
      <c r="AB1218" s="278" t="s">
        <v>70</v>
      </c>
      <c r="AC1218" s="570">
        <v>44742</v>
      </c>
      <c r="AD1218" s="107"/>
      <c r="AE1218" s="107"/>
      <c r="AF1218" s="107" t="str">
        <f t="shared" si="157"/>
        <v>CADP220526_12</v>
      </c>
      <c r="AG1218" s="101">
        <f t="shared" si="158"/>
        <v>728</v>
      </c>
      <c r="AH1218" s="101">
        <f t="shared" si="159"/>
        <v>28</v>
      </c>
      <c r="AI1218" s="323">
        <f t="shared" si="160"/>
        <v>0.29120000000000001</v>
      </c>
      <c r="AJ1218" s="101" t="s">
        <v>2143</v>
      </c>
      <c r="AK1218" s="107" t="s">
        <v>5224</v>
      </c>
      <c r="AL1218" s="570">
        <v>44726</v>
      </c>
      <c r="AM1218" s="366"/>
      <c r="AN1218" s="574">
        <v>44727</v>
      </c>
      <c r="AO1218" s="570"/>
      <c r="AP1218" s="570"/>
      <c r="AQ1218" s="107"/>
      <c r="AR1218" s="107"/>
      <c r="AS1218" s="107" t="s">
        <v>5224</v>
      </c>
      <c r="AT1218" s="570"/>
      <c r="AU1218" s="570"/>
      <c r="AV1218" s="570"/>
      <c r="AW1218" s="321" t="s">
        <v>1198</v>
      </c>
      <c r="AX1218" s="101" t="s">
        <v>116</v>
      </c>
      <c r="AY1218" s="575">
        <v>1850</v>
      </c>
      <c r="AZ1218" s="575"/>
      <c r="BA1218" s="579"/>
      <c r="BB1218" s="579"/>
      <c r="BC1218" s="579"/>
      <c r="BD1218" s="595"/>
      <c r="BE1218" s="685">
        <f t="shared" si="161"/>
        <v>25</v>
      </c>
      <c r="BF1218" s="101">
        <f t="shared" si="154"/>
        <v>6</v>
      </c>
      <c r="BG1218" s="101">
        <f t="shared" si="155"/>
        <v>2022</v>
      </c>
      <c r="BH1218" s="107"/>
    </row>
    <row r="1219" spans="1:60">
      <c r="A1219" s="101" t="s">
        <v>428</v>
      </c>
      <c r="B1219" s="101" t="s">
        <v>56</v>
      </c>
      <c r="C1219" s="107" t="s">
        <v>5225</v>
      </c>
      <c r="D1219" s="570">
        <v>44707</v>
      </c>
      <c r="E1219" s="107" t="s">
        <v>5177</v>
      </c>
      <c r="F1219" s="101" t="s">
        <v>2135</v>
      </c>
      <c r="G1219" s="728" t="s">
        <v>3267</v>
      </c>
      <c r="H1219" s="728" t="s">
        <v>3268</v>
      </c>
      <c r="I1219" s="728" t="s">
        <v>2686</v>
      </c>
      <c r="J1219" s="728" t="s">
        <v>110</v>
      </c>
      <c r="K1219" s="728">
        <v>92833</v>
      </c>
      <c r="L1219" s="107" t="s">
        <v>1225</v>
      </c>
      <c r="M1219" s="107" t="s">
        <v>1226</v>
      </c>
      <c r="N1219" s="728" t="s">
        <v>565</v>
      </c>
      <c r="O1219" s="728" t="s">
        <v>110</v>
      </c>
      <c r="P1219" s="728">
        <v>94544</v>
      </c>
      <c r="Q1219" s="728" t="s">
        <v>1267</v>
      </c>
      <c r="R1219" s="107"/>
      <c r="S1219" s="107"/>
      <c r="T1219" s="107"/>
      <c r="U1219" s="278">
        <v>30390256</v>
      </c>
      <c r="V1219" s="728">
        <v>14.75</v>
      </c>
      <c r="W1219" s="728" t="s">
        <v>2197</v>
      </c>
      <c r="X1219" s="101">
        <v>400</v>
      </c>
      <c r="Y1219" s="278">
        <v>728</v>
      </c>
      <c r="Z1219" s="278">
        <v>28</v>
      </c>
      <c r="AA1219" s="323">
        <f t="shared" si="156"/>
        <v>0.29120000000000001</v>
      </c>
      <c r="AB1219" s="278" t="s">
        <v>70</v>
      </c>
      <c r="AC1219" s="570">
        <v>44742</v>
      </c>
      <c r="AD1219" s="107"/>
      <c r="AE1219" s="107"/>
      <c r="AF1219" s="107" t="str">
        <f t="shared" si="157"/>
        <v>CADP220526_13</v>
      </c>
      <c r="AG1219" s="101">
        <f t="shared" si="158"/>
        <v>728</v>
      </c>
      <c r="AH1219" s="101">
        <f t="shared" si="159"/>
        <v>28</v>
      </c>
      <c r="AI1219" s="323">
        <f t="shared" si="160"/>
        <v>0.29120000000000001</v>
      </c>
      <c r="AJ1219" s="101" t="s">
        <v>2143</v>
      </c>
      <c r="AK1219" s="107" t="s">
        <v>5226</v>
      </c>
      <c r="AL1219" s="570">
        <v>44726</v>
      </c>
      <c r="AM1219" s="366"/>
      <c r="AN1219" s="574">
        <v>44727</v>
      </c>
      <c r="AO1219" s="570"/>
      <c r="AP1219" s="570"/>
      <c r="AQ1219" s="107"/>
      <c r="AR1219" s="107"/>
      <c r="AS1219" s="107" t="s">
        <v>5226</v>
      </c>
      <c r="AT1219" s="570"/>
      <c r="AU1219" s="570"/>
      <c r="AV1219" s="570"/>
      <c r="AW1219" s="321" t="s">
        <v>1198</v>
      </c>
      <c r="AX1219" s="101" t="s">
        <v>116</v>
      </c>
      <c r="AY1219" s="575">
        <v>1850</v>
      </c>
      <c r="AZ1219" s="575"/>
      <c r="BA1219" s="579"/>
      <c r="BB1219" s="579"/>
      <c r="BC1219" s="579"/>
      <c r="BD1219" s="595"/>
      <c r="BE1219" s="685">
        <f t="shared" si="161"/>
        <v>25</v>
      </c>
      <c r="BF1219" s="101">
        <f t="shared" si="154"/>
        <v>6</v>
      </c>
      <c r="BG1219" s="101">
        <f t="shared" si="155"/>
        <v>2022</v>
      </c>
      <c r="BH1219" s="107"/>
    </row>
    <row r="1220" spans="1:60">
      <c r="A1220" s="101" t="s">
        <v>428</v>
      </c>
      <c r="B1220" s="101" t="s">
        <v>56</v>
      </c>
      <c r="C1220" s="107" t="s">
        <v>5227</v>
      </c>
      <c r="D1220" s="570">
        <v>44707</v>
      </c>
      <c r="E1220" s="107" t="s">
        <v>5177</v>
      </c>
      <c r="F1220" s="101" t="s">
        <v>2135</v>
      </c>
      <c r="G1220" s="107" t="s">
        <v>3267</v>
      </c>
      <c r="H1220" s="107" t="s">
        <v>3268</v>
      </c>
      <c r="I1220" s="107" t="s">
        <v>2686</v>
      </c>
      <c r="J1220" s="107" t="s">
        <v>110</v>
      </c>
      <c r="K1220" s="107">
        <v>92833</v>
      </c>
      <c r="L1220" s="107" t="s">
        <v>1225</v>
      </c>
      <c r="M1220" s="107" t="s">
        <v>1226</v>
      </c>
      <c r="N1220" s="728" t="s">
        <v>565</v>
      </c>
      <c r="O1220" s="728" t="s">
        <v>110</v>
      </c>
      <c r="P1220" s="728">
        <v>94544</v>
      </c>
      <c r="Q1220" s="728" t="s">
        <v>1267</v>
      </c>
      <c r="R1220" s="107"/>
      <c r="S1220" s="107"/>
      <c r="T1220" s="107"/>
      <c r="U1220" s="278">
        <v>30390256</v>
      </c>
      <c r="V1220" s="728">
        <v>14.75</v>
      </c>
      <c r="W1220" s="728" t="s">
        <v>2197</v>
      </c>
      <c r="X1220" s="101">
        <v>400</v>
      </c>
      <c r="Y1220" s="278">
        <v>728</v>
      </c>
      <c r="Z1220" s="278">
        <v>28</v>
      </c>
      <c r="AA1220" s="323">
        <f t="shared" si="156"/>
        <v>0.29120000000000001</v>
      </c>
      <c r="AB1220" s="278" t="s">
        <v>70</v>
      </c>
      <c r="AC1220" s="570">
        <v>44742</v>
      </c>
      <c r="AD1220" s="107"/>
      <c r="AE1220" s="107"/>
      <c r="AF1220" s="107" t="str">
        <f t="shared" si="157"/>
        <v>CADP220526_14</v>
      </c>
      <c r="AG1220" s="101">
        <f t="shared" si="158"/>
        <v>728</v>
      </c>
      <c r="AH1220" s="101">
        <f t="shared" si="159"/>
        <v>28</v>
      </c>
      <c r="AI1220" s="323">
        <f t="shared" si="160"/>
        <v>0.29120000000000001</v>
      </c>
      <c r="AJ1220" s="101" t="s">
        <v>2143</v>
      </c>
      <c r="AK1220" s="107" t="s">
        <v>5228</v>
      </c>
      <c r="AL1220" s="570">
        <v>44726</v>
      </c>
      <c r="AM1220" s="366"/>
      <c r="AN1220" s="574">
        <v>44727</v>
      </c>
      <c r="AO1220" s="570"/>
      <c r="AP1220" s="570"/>
      <c r="AQ1220" s="107"/>
      <c r="AR1220" s="107"/>
      <c r="AS1220" s="107" t="s">
        <v>5228</v>
      </c>
      <c r="AT1220" s="570"/>
      <c r="AU1220" s="570"/>
      <c r="AV1220" s="570"/>
      <c r="AW1220" s="321" t="s">
        <v>1198</v>
      </c>
      <c r="AX1220" s="101" t="s">
        <v>116</v>
      </c>
      <c r="AY1220" s="575">
        <v>1850</v>
      </c>
      <c r="AZ1220" s="575"/>
      <c r="BA1220" s="579"/>
      <c r="BB1220" s="579"/>
      <c r="BC1220" s="579"/>
      <c r="BD1220" s="595"/>
      <c r="BE1220" s="685">
        <f t="shared" si="161"/>
        <v>25</v>
      </c>
      <c r="BF1220" s="101">
        <f t="shared" si="154"/>
        <v>6</v>
      </c>
      <c r="BG1220" s="101">
        <f t="shared" si="155"/>
        <v>2022</v>
      </c>
      <c r="BH1220" s="107"/>
    </row>
    <row r="1221" spans="1:60">
      <c r="A1221" s="325" t="s">
        <v>428</v>
      </c>
      <c r="B1221" s="325" t="s">
        <v>56</v>
      </c>
      <c r="C1221" s="107" t="s">
        <v>5211</v>
      </c>
      <c r="D1221" s="570">
        <v>44715</v>
      </c>
      <c r="E1221" s="107" t="s">
        <v>1700</v>
      </c>
      <c r="F1221" s="101" t="s">
        <v>2135</v>
      </c>
      <c r="G1221" s="107" t="s">
        <v>2147</v>
      </c>
      <c r="H1221" s="107" t="s">
        <v>2148</v>
      </c>
      <c r="I1221" s="107" t="s">
        <v>531</v>
      </c>
      <c r="J1221" s="107" t="s">
        <v>110</v>
      </c>
      <c r="K1221" s="107">
        <v>91761</v>
      </c>
      <c r="L1221" s="107" t="s">
        <v>1194</v>
      </c>
      <c r="M1221" s="107" t="s">
        <v>1195</v>
      </c>
      <c r="N1221" s="278" t="s">
        <v>1196</v>
      </c>
      <c r="O1221" s="278" t="s">
        <v>110</v>
      </c>
      <c r="P1221" s="278">
        <v>92407</v>
      </c>
      <c r="Q1221" s="278" t="s">
        <v>1267</v>
      </c>
      <c r="R1221" s="107"/>
      <c r="S1221" s="107"/>
      <c r="T1221" s="107"/>
      <c r="U1221" s="107">
        <v>30390256</v>
      </c>
      <c r="V1221" s="278">
        <v>14.75</v>
      </c>
      <c r="W1221" s="278" t="s">
        <v>2197</v>
      </c>
      <c r="X1221" s="325">
        <v>400</v>
      </c>
      <c r="Y1221" s="325">
        <v>728</v>
      </c>
      <c r="Z1221" s="325">
        <v>28</v>
      </c>
      <c r="AA1221" s="608">
        <f t="shared" si="156"/>
        <v>0.29120000000000001</v>
      </c>
      <c r="AB1221" s="278" t="s">
        <v>70</v>
      </c>
      <c r="AC1221" s="570">
        <v>44729</v>
      </c>
      <c r="AD1221" s="107"/>
      <c r="AE1221" s="107"/>
      <c r="AF1221" s="107" t="str">
        <f t="shared" si="157"/>
        <v>CADP220604_21</v>
      </c>
      <c r="AG1221" s="325">
        <f t="shared" si="158"/>
        <v>728</v>
      </c>
      <c r="AH1221" s="325">
        <f t="shared" si="159"/>
        <v>28</v>
      </c>
      <c r="AI1221" s="608">
        <f t="shared" si="160"/>
        <v>0.29120000000000001</v>
      </c>
      <c r="AJ1221" s="325" t="s">
        <v>2143</v>
      </c>
      <c r="AK1221" s="107" t="s">
        <v>5211</v>
      </c>
      <c r="AL1221" s="570">
        <v>44727</v>
      </c>
      <c r="AM1221" s="366"/>
      <c r="AN1221" s="570">
        <v>44727</v>
      </c>
      <c r="AO1221" s="570"/>
      <c r="AP1221" s="570"/>
      <c r="AQ1221" s="107"/>
      <c r="AR1221" s="107" t="s">
        <v>5212</v>
      </c>
      <c r="AS1221" s="107" t="s">
        <v>5211</v>
      </c>
      <c r="AT1221" s="570"/>
      <c r="AU1221" s="570"/>
      <c r="AV1221" s="570"/>
      <c r="AW1221" s="321" t="s">
        <v>1198</v>
      </c>
      <c r="AX1221" s="101" t="s">
        <v>116</v>
      </c>
      <c r="AY1221" s="575">
        <v>645</v>
      </c>
      <c r="AZ1221" s="575"/>
      <c r="BA1221" s="579"/>
      <c r="BB1221" s="579"/>
      <c r="BC1221" s="579"/>
      <c r="BD1221" s="579"/>
      <c r="BE1221" s="685">
        <f t="shared" si="161"/>
        <v>25</v>
      </c>
      <c r="BF1221" s="101">
        <f t="shared" si="154"/>
        <v>6</v>
      </c>
      <c r="BG1221" s="101">
        <f t="shared" si="155"/>
        <v>2022</v>
      </c>
      <c r="BH1221" s="107"/>
    </row>
    <row r="1222" spans="1:60">
      <c r="A1222" s="325" t="s">
        <v>428</v>
      </c>
      <c r="B1222" s="325" t="s">
        <v>56</v>
      </c>
      <c r="C1222" s="107" t="s">
        <v>5213</v>
      </c>
      <c r="D1222" s="570">
        <v>44715</v>
      </c>
      <c r="E1222" s="107" t="s">
        <v>1700</v>
      </c>
      <c r="F1222" s="101" t="s">
        <v>2135</v>
      </c>
      <c r="G1222" s="107" t="s">
        <v>2147</v>
      </c>
      <c r="H1222" s="107" t="s">
        <v>2148</v>
      </c>
      <c r="I1222" s="107" t="s">
        <v>531</v>
      </c>
      <c r="J1222" s="107" t="s">
        <v>110</v>
      </c>
      <c r="K1222" s="107">
        <v>91761</v>
      </c>
      <c r="L1222" s="107" t="s">
        <v>1194</v>
      </c>
      <c r="M1222" s="107" t="s">
        <v>1195</v>
      </c>
      <c r="N1222" s="278" t="s">
        <v>1196</v>
      </c>
      <c r="O1222" s="278" t="s">
        <v>110</v>
      </c>
      <c r="P1222" s="278">
        <v>92407</v>
      </c>
      <c r="Q1222" s="278" t="s">
        <v>1267</v>
      </c>
      <c r="R1222" s="107"/>
      <c r="S1222" s="107"/>
      <c r="T1222" s="107"/>
      <c r="U1222" s="107">
        <v>30390256</v>
      </c>
      <c r="V1222" s="278">
        <v>14.75</v>
      </c>
      <c r="W1222" s="278" t="s">
        <v>2197</v>
      </c>
      <c r="X1222" s="325">
        <v>400</v>
      </c>
      <c r="Y1222" s="325">
        <v>728</v>
      </c>
      <c r="Z1222" s="325">
        <v>28</v>
      </c>
      <c r="AA1222" s="608">
        <f t="shared" si="156"/>
        <v>0.29120000000000001</v>
      </c>
      <c r="AB1222" s="278" t="s">
        <v>70</v>
      </c>
      <c r="AC1222" s="570">
        <v>44729</v>
      </c>
      <c r="AD1222" s="107"/>
      <c r="AE1222" s="107"/>
      <c r="AF1222" s="107" t="str">
        <f t="shared" si="157"/>
        <v>CADP220604_22</v>
      </c>
      <c r="AG1222" s="325">
        <f t="shared" si="158"/>
        <v>728</v>
      </c>
      <c r="AH1222" s="325">
        <f t="shared" si="159"/>
        <v>28</v>
      </c>
      <c r="AI1222" s="608">
        <f t="shared" si="160"/>
        <v>0.29120000000000001</v>
      </c>
      <c r="AJ1222" s="325" t="s">
        <v>2143</v>
      </c>
      <c r="AK1222" s="107" t="s">
        <v>5213</v>
      </c>
      <c r="AL1222" s="570">
        <v>44727</v>
      </c>
      <c r="AM1222" s="366"/>
      <c r="AN1222" s="570">
        <v>44727</v>
      </c>
      <c r="AO1222" s="570"/>
      <c r="AP1222" s="570"/>
      <c r="AQ1222" s="107"/>
      <c r="AR1222" s="107" t="s">
        <v>5214</v>
      </c>
      <c r="AS1222" s="107" t="s">
        <v>5213</v>
      </c>
      <c r="AT1222" s="570"/>
      <c r="AU1222" s="570"/>
      <c r="AV1222" s="570"/>
      <c r="AW1222" s="321" t="s">
        <v>1198</v>
      </c>
      <c r="AX1222" s="101" t="s">
        <v>116</v>
      </c>
      <c r="AY1222" s="575">
        <v>645</v>
      </c>
      <c r="AZ1222" s="575"/>
      <c r="BA1222" s="579"/>
      <c r="BB1222" s="579"/>
      <c r="BC1222" s="579"/>
      <c r="BD1222" s="579"/>
      <c r="BE1222" s="685">
        <f t="shared" si="161"/>
        <v>25</v>
      </c>
      <c r="BF1222" s="101">
        <f t="shared" si="154"/>
        <v>6</v>
      </c>
      <c r="BG1222" s="101">
        <f t="shared" si="155"/>
        <v>2022</v>
      </c>
      <c r="BH1222" s="107"/>
    </row>
    <row r="1223" spans="1:60">
      <c r="A1223" s="325" t="s">
        <v>428</v>
      </c>
      <c r="B1223" s="325" t="s">
        <v>56</v>
      </c>
      <c r="C1223" s="107" t="s">
        <v>5215</v>
      </c>
      <c r="D1223" s="570">
        <v>44715</v>
      </c>
      <c r="E1223" s="107" t="s">
        <v>1700</v>
      </c>
      <c r="F1223" s="101" t="s">
        <v>2135</v>
      </c>
      <c r="G1223" s="107" t="s">
        <v>2147</v>
      </c>
      <c r="H1223" s="107" t="s">
        <v>2148</v>
      </c>
      <c r="I1223" s="107" t="s">
        <v>531</v>
      </c>
      <c r="J1223" s="107" t="s">
        <v>110</v>
      </c>
      <c r="K1223" s="107">
        <v>91761</v>
      </c>
      <c r="L1223" s="107" t="s">
        <v>1194</v>
      </c>
      <c r="M1223" s="107" t="s">
        <v>1195</v>
      </c>
      <c r="N1223" s="278" t="s">
        <v>1196</v>
      </c>
      <c r="O1223" s="278" t="s">
        <v>110</v>
      </c>
      <c r="P1223" s="278">
        <v>92407</v>
      </c>
      <c r="Q1223" s="278" t="s">
        <v>1267</v>
      </c>
      <c r="R1223" s="107"/>
      <c r="S1223" s="107"/>
      <c r="T1223" s="107"/>
      <c r="U1223" s="107">
        <v>30390256</v>
      </c>
      <c r="V1223" s="278">
        <v>14.75</v>
      </c>
      <c r="W1223" s="278" t="s">
        <v>2197</v>
      </c>
      <c r="X1223" s="325">
        <v>400</v>
      </c>
      <c r="Y1223" s="325">
        <v>728</v>
      </c>
      <c r="Z1223" s="325">
        <v>28</v>
      </c>
      <c r="AA1223" s="608">
        <f t="shared" si="156"/>
        <v>0.29120000000000001</v>
      </c>
      <c r="AB1223" s="278" t="s">
        <v>70</v>
      </c>
      <c r="AC1223" s="570">
        <v>44729</v>
      </c>
      <c r="AD1223" s="107"/>
      <c r="AE1223" s="107"/>
      <c r="AF1223" s="107" t="str">
        <f t="shared" si="157"/>
        <v>CADP220604_23</v>
      </c>
      <c r="AG1223" s="325">
        <f t="shared" si="158"/>
        <v>728</v>
      </c>
      <c r="AH1223" s="325">
        <f t="shared" si="159"/>
        <v>28</v>
      </c>
      <c r="AI1223" s="608">
        <f t="shared" si="160"/>
        <v>0.29120000000000001</v>
      </c>
      <c r="AJ1223" s="325" t="s">
        <v>2143</v>
      </c>
      <c r="AK1223" s="107" t="s">
        <v>5215</v>
      </c>
      <c r="AL1223" s="570">
        <v>44727</v>
      </c>
      <c r="AM1223" s="366"/>
      <c r="AN1223" s="570">
        <v>44727</v>
      </c>
      <c r="AO1223" s="570"/>
      <c r="AP1223" s="570"/>
      <c r="AQ1223" s="107"/>
      <c r="AR1223" s="107" t="s">
        <v>5216</v>
      </c>
      <c r="AS1223" s="107" t="s">
        <v>5215</v>
      </c>
      <c r="AT1223" s="570"/>
      <c r="AU1223" s="570"/>
      <c r="AV1223" s="570"/>
      <c r="AW1223" s="321" t="s">
        <v>1198</v>
      </c>
      <c r="AX1223" s="101" t="s">
        <v>116</v>
      </c>
      <c r="AY1223" s="575">
        <v>645</v>
      </c>
      <c r="AZ1223" s="575"/>
      <c r="BA1223" s="579"/>
      <c r="BB1223" s="579"/>
      <c r="BC1223" s="579"/>
      <c r="BD1223" s="579"/>
      <c r="BE1223" s="685">
        <f t="shared" si="161"/>
        <v>25</v>
      </c>
      <c r="BF1223" s="101">
        <f t="shared" ref="BF1223:BF1286" si="162">MONTH(AL1223)</f>
        <v>6</v>
      </c>
      <c r="BG1223" s="101">
        <f t="shared" ref="BG1223:BG1286" si="163">YEAR(AL1223)</f>
        <v>2022</v>
      </c>
      <c r="BH1223" s="107"/>
    </row>
    <row r="1224" spans="1:60">
      <c r="A1224" s="101" t="s">
        <v>428</v>
      </c>
      <c r="B1224" s="101" t="s">
        <v>56</v>
      </c>
      <c r="C1224" s="278" t="s">
        <v>5118</v>
      </c>
      <c r="D1224" s="366">
        <v>44678</v>
      </c>
      <c r="E1224" s="278" t="s">
        <v>3779</v>
      </c>
      <c r="F1224" s="101" t="s">
        <v>2135</v>
      </c>
      <c r="G1224" s="101" t="s">
        <v>2147</v>
      </c>
      <c r="H1224" s="101" t="s">
        <v>2148</v>
      </c>
      <c r="I1224" s="101" t="s">
        <v>531</v>
      </c>
      <c r="J1224" s="101" t="s">
        <v>110</v>
      </c>
      <c r="K1224" s="101">
        <v>91761</v>
      </c>
      <c r="L1224" s="278" t="s">
        <v>2310</v>
      </c>
      <c r="M1224" s="278" t="s">
        <v>4791</v>
      </c>
      <c r="N1224" s="278" t="s">
        <v>317</v>
      </c>
      <c r="O1224" s="278" t="s">
        <v>110</v>
      </c>
      <c r="P1224" s="278">
        <v>95330</v>
      </c>
      <c r="Q1224" s="101" t="s">
        <v>1267</v>
      </c>
      <c r="R1224" s="278"/>
      <c r="S1224" s="278"/>
      <c r="T1224" s="278"/>
      <c r="U1224" s="278">
        <v>30390255</v>
      </c>
      <c r="V1224" s="101">
        <v>14.75</v>
      </c>
      <c r="W1224" s="278" t="s">
        <v>3781</v>
      </c>
      <c r="X1224" s="278">
        <v>395</v>
      </c>
      <c r="Y1224" s="278">
        <v>624</v>
      </c>
      <c r="Z1224" s="278">
        <v>24</v>
      </c>
      <c r="AA1224" s="323">
        <f t="shared" si="156"/>
        <v>0.24648</v>
      </c>
      <c r="AB1224" s="278" t="s">
        <v>70</v>
      </c>
      <c r="AC1224" s="571">
        <v>44742</v>
      </c>
      <c r="AD1224" s="278"/>
      <c r="AE1224" s="101" t="s">
        <v>2142</v>
      </c>
      <c r="AF1224" s="101" t="str">
        <f t="shared" si="157"/>
        <v>CA2022042766T</v>
      </c>
      <c r="AG1224" s="101">
        <f t="shared" si="158"/>
        <v>624</v>
      </c>
      <c r="AH1224" s="101">
        <f t="shared" si="159"/>
        <v>24</v>
      </c>
      <c r="AI1224" s="323">
        <f t="shared" si="160"/>
        <v>0.24648</v>
      </c>
      <c r="AJ1224" s="101" t="s">
        <v>2143</v>
      </c>
      <c r="AK1224" s="278" t="s">
        <v>5118</v>
      </c>
      <c r="AL1224" s="574">
        <v>44733</v>
      </c>
      <c r="AM1224" s="366"/>
      <c r="AN1224" s="574">
        <v>44734</v>
      </c>
      <c r="AO1224" s="366"/>
      <c r="AP1224" s="366"/>
      <c r="AQ1224" s="278"/>
      <c r="AR1224" s="278" t="s">
        <v>5119</v>
      </c>
      <c r="AS1224" s="278" t="s">
        <v>5118</v>
      </c>
      <c r="AT1224" s="366"/>
      <c r="AU1224" s="366"/>
      <c r="AV1224" s="366"/>
      <c r="AW1224" s="278" t="s">
        <v>1198</v>
      </c>
      <c r="AX1224" s="101" t="s">
        <v>116</v>
      </c>
      <c r="AY1224" s="578">
        <v>1875</v>
      </c>
      <c r="AZ1224" s="578"/>
      <c r="BA1224" s="578"/>
      <c r="BB1224" s="578"/>
      <c r="BC1224" s="578"/>
      <c r="BD1224" s="578"/>
      <c r="BE1224" s="685">
        <f t="shared" si="161"/>
        <v>26</v>
      </c>
      <c r="BF1224" s="101">
        <f t="shared" si="162"/>
        <v>6</v>
      </c>
      <c r="BG1224" s="101">
        <f t="shared" si="163"/>
        <v>2022</v>
      </c>
      <c r="BH1224" s="322"/>
    </row>
    <row r="1225" spans="1:60">
      <c r="A1225" s="101" t="s">
        <v>428</v>
      </c>
      <c r="B1225" s="101" t="s">
        <v>56</v>
      </c>
      <c r="C1225" s="278" t="s">
        <v>5120</v>
      </c>
      <c r="D1225" s="366">
        <v>44678</v>
      </c>
      <c r="E1225" s="278" t="s">
        <v>3779</v>
      </c>
      <c r="F1225" s="101" t="s">
        <v>2135</v>
      </c>
      <c r="G1225" s="101" t="s">
        <v>2136</v>
      </c>
      <c r="H1225" s="278" t="s">
        <v>2137</v>
      </c>
      <c r="I1225" s="278" t="s">
        <v>2138</v>
      </c>
      <c r="J1225" s="278" t="s">
        <v>110</v>
      </c>
      <c r="K1225" s="278">
        <v>90248</v>
      </c>
      <c r="L1225" s="278" t="s">
        <v>2310</v>
      </c>
      <c r="M1225" s="278" t="s">
        <v>4791</v>
      </c>
      <c r="N1225" s="278" t="s">
        <v>317</v>
      </c>
      <c r="O1225" s="278" t="s">
        <v>110</v>
      </c>
      <c r="P1225" s="278">
        <v>95330</v>
      </c>
      <c r="Q1225" s="101" t="s">
        <v>1267</v>
      </c>
      <c r="R1225" s="278"/>
      <c r="S1225" s="278"/>
      <c r="T1225" s="278"/>
      <c r="U1225" s="278">
        <v>30390255</v>
      </c>
      <c r="V1225" s="101">
        <v>14.75</v>
      </c>
      <c r="W1225" s="278" t="s">
        <v>3781</v>
      </c>
      <c r="X1225" s="278">
        <v>395</v>
      </c>
      <c r="Y1225" s="278">
        <v>624</v>
      </c>
      <c r="Z1225" s="278">
        <v>24</v>
      </c>
      <c r="AA1225" s="323">
        <f t="shared" si="156"/>
        <v>0.24648</v>
      </c>
      <c r="AB1225" s="278" t="s">
        <v>70</v>
      </c>
      <c r="AC1225" s="571">
        <v>44742</v>
      </c>
      <c r="AD1225" s="278"/>
      <c r="AE1225" s="101" t="s">
        <v>2142</v>
      </c>
      <c r="AF1225" s="101" t="str">
        <f t="shared" si="157"/>
        <v>CA2022042767T</v>
      </c>
      <c r="AG1225" s="101">
        <f t="shared" si="158"/>
        <v>624</v>
      </c>
      <c r="AH1225" s="101">
        <f t="shared" si="159"/>
        <v>24</v>
      </c>
      <c r="AI1225" s="323">
        <f t="shared" si="160"/>
        <v>0.24648</v>
      </c>
      <c r="AJ1225" s="101" t="s">
        <v>2143</v>
      </c>
      <c r="AK1225" s="278" t="s">
        <v>5120</v>
      </c>
      <c r="AL1225" s="574">
        <v>44733</v>
      </c>
      <c r="AM1225" s="366"/>
      <c r="AN1225" s="574">
        <v>44734</v>
      </c>
      <c r="AO1225" s="366"/>
      <c r="AP1225" s="366"/>
      <c r="AQ1225" s="278"/>
      <c r="AR1225" s="278" t="s">
        <v>5121</v>
      </c>
      <c r="AS1225" s="278" t="s">
        <v>5120</v>
      </c>
      <c r="AT1225" s="366"/>
      <c r="AU1225" s="366"/>
      <c r="AV1225" s="366"/>
      <c r="AW1225" s="278" t="s">
        <v>1198</v>
      </c>
      <c r="AX1225" s="101" t="s">
        <v>116</v>
      </c>
      <c r="AY1225" s="578">
        <v>1875</v>
      </c>
      <c r="AZ1225" s="578"/>
      <c r="BA1225" s="578"/>
      <c r="BB1225" s="578"/>
      <c r="BC1225" s="578"/>
      <c r="BD1225" s="578"/>
      <c r="BE1225" s="685">
        <f t="shared" si="161"/>
        <v>26</v>
      </c>
      <c r="BF1225" s="101">
        <f t="shared" si="162"/>
        <v>6</v>
      </c>
      <c r="BG1225" s="101">
        <f t="shared" si="163"/>
        <v>2022</v>
      </c>
      <c r="BH1225" s="322"/>
    </row>
    <row r="1226" spans="1:60">
      <c r="A1226" s="101" t="s">
        <v>428</v>
      </c>
      <c r="B1226" s="101" t="s">
        <v>56</v>
      </c>
      <c r="C1226" s="278" t="s">
        <v>5122</v>
      </c>
      <c r="D1226" s="366">
        <v>44678</v>
      </c>
      <c r="E1226" s="278" t="s">
        <v>3779</v>
      </c>
      <c r="F1226" s="101" t="s">
        <v>2135</v>
      </c>
      <c r="G1226" s="101" t="s">
        <v>2136</v>
      </c>
      <c r="H1226" s="278" t="s">
        <v>2137</v>
      </c>
      <c r="I1226" s="278" t="s">
        <v>2138</v>
      </c>
      <c r="J1226" s="278" t="s">
        <v>110</v>
      </c>
      <c r="K1226" s="278">
        <v>90248</v>
      </c>
      <c r="L1226" s="278" t="s">
        <v>2310</v>
      </c>
      <c r="M1226" s="278" t="s">
        <v>4791</v>
      </c>
      <c r="N1226" s="278" t="s">
        <v>317</v>
      </c>
      <c r="O1226" s="278" t="s">
        <v>110</v>
      </c>
      <c r="P1226" s="278">
        <v>95330</v>
      </c>
      <c r="Q1226" s="101" t="s">
        <v>1267</v>
      </c>
      <c r="R1226" s="278"/>
      <c r="S1226" s="278"/>
      <c r="T1226" s="278"/>
      <c r="U1226" s="278">
        <v>30390255</v>
      </c>
      <c r="V1226" s="101">
        <v>14.75</v>
      </c>
      <c r="W1226" s="278" t="s">
        <v>3781</v>
      </c>
      <c r="X1226" s="278">
        <v>395</v>
      </c>
      <c r="Y1226" s="278">
        <v>624</v>
      </c>
      <c r="Z1226" s="278">
        <v>24</v>
      </c>
      <c r="AA1226" s="323">
        <f t="shared" si="156"/>
        <v>0.24648</v>
      </c>
      <c r="AB1226" s="278" t="s">
        <v>70</v>
      </c>
      <c r="AC1226" s="571">
        <v>44742</v>
      </c>
      <c r="AD1226" s="278"/>
      <c r="AE1226" s="101" t="s">
        <v>2142</v>
      </c>
      <c r="AF1226" s="101" t="str">
        <f t="shared" si="157"/>
        <v>CA2022042768T</v>
      </c>
      <c r="AG1226" s="101">
        <f t="shared" si="158"/>
        <v>624</v>
      </c>
      <c r="AH1226" s="101">
        <f t="shared" si="159"/>
        <v>24</v>
      </c>
      <c r="AI1226" s="323">
        <f t="shared" si="160"/>
        <v>0.24648</v>
      </c>
      <c r="AJ1226" s="101" t="s">
        <v>2143</v>
      </c>
      <c r="AK1226" s="278" t="s">
        <v>5122</v>
      </c>
      <c r="AL1226" s="574">
        <v>44740</v>
      </c>
      <c r="AM1226" s="366"/>
      <c r="AN1226" s="574">
        <v>44741</v>
      </c>
      <c r="AO1226" s="366"/>
      <c r="AP1226" s="366"/>
      <c r="AQ1226" s="278"/>
      <c r="AR1226" s="278" t="s">
        <v>5123</v>
      </c>
      <c r="AS1226" s="278" t="s">
        <v>5122</v>
      </c>
      <c r="AT1226" s="366"/>
      <c r="AU1226" s="366"/>
      <c r="AV1226" s="366"/>
      <c r="AW1226" s="278" t="s">
        <v>1198</v>
      </c>
      <c r="AX1226" s="101" t="s">
        <v>116</v>
      </c>
      <c r="AY1226" s="578">
        <v>1875</v>
      </c>
      <c r="AZ1226" s="578"/>
      <c r="BA1226" s="578"/>
      <c r="BB1226" s="578"/>
      <c r="BC1226" s="578"/>
      <c r="BD1226" s="578"/>
      <c r="BE1226" s="685">
        <f t="shared" si="161"/>
        <v>27</v>
      </c>
      <c r="BF1226" s="101">
        <f t="shared" si="162"/>
        <v>6</v>
      </c>
      <c r="BG1226" s="101">
        <f t="shared" si="163"/>
        <v>2022</v>
      </c>
      <c r="BH1226" s="322"/>
    </row>
    <row r="1227" spans="1:60">
      <c r="A1227" s="101" t="s">
        <v>428</v>
      </c>
      <c r="B1227" s="101" t="s">
        <v>56</v>
      </c>
      <c r="C1227" s="278" t="s">
        <v>5126</v>
      </c>
      <c r="D1227" s="366">
        <v>44678</v>
      </c>
      <c r="E1227" s="278" t="s">
        <v>3779</v>
      </c>
      <c r="F1227" s="101"/>
      <c r="G1227" s="278"/>
      <c r="H1227" s="278"/>
      <c r="I1227" s="278"/>
      <c r="J1227" s="278"/>
      <c r="K1227" s="278"/>
      <c r="L1227" s="278" t="s">
        <v>2310</v>
      </c>
      <c r="M1227" s="278" t="s">
        <v>4791</v>
      </c>
      <c r="N1227" s="278" t="s">
        <v>317</v>
      </c>
      <c r="O1227" s="278" t="s">
        <v>110</v>
      </c>
      <c r="P1227" s="278">
        <v>95330</v>
      </c>
      <c r="Q1227" s="101" t="s">
        <v>1267</v>
      </c>
      <c r="R1227" s="278"/>
      <c r="S1227" s="278"/>
      <c r="T1227" s="278"/>
      <c r="U1227" s="278">
        <v>30390255</v>
      </c>
      <c r="V1227" s="101">
        <v>14.75</v>
      </c>
      <c r="W1227" s="278" t="s">
        <v>3781</v>
      </c>
      <c r="X1227" s="278">
        <v>395</v>
      </c>
      <c r="Y1227" s="278">
        <v>624</v>
      </c>
      <c r="Z1227" s="278">
        <v>24</v>
      </c>
      <c r="AA1227" s="323">
        <f t="shared" si="156"/>
        <v>0.24648</v>
      </c>
      <c r="AB1227" s="278" t="s">
        <v>70</v>
      </c>
      <c r="AC1227" s="571">
        <v>44712</v>
      </c>
      <c r="AD1227" s="278"/>
      <c r="AE1227" s="101" t="s">
        <v>2142</v>
      </c>
      <c r="AF1227" s="101" t="str">
        <f t="shared" si="157"/>
        <v>CA2022042771T</v>
      </c>
      <c r="AG1227" s="101">
        <f t="shared" si="158"/>
        <v>624</v>
      </c>
      <c r="AH1227" s="101">
        <f t="shared" si="159"/>
        <v>24</v>
      </c>
      <c r="AI1227" s="323">
        <f t="shared" si="160"/>
        <v>0.24648</v>
      </c>
      <c r="AJ1227" s="101" t="s">
        <v>2143</v>
      </c>
      <c r="AK1227" s="278" t="s">
        <v>5126</v>
      </c>
      <c r="AL1227" s="574"/>
      <c r="AM1227" s="366"/>
      <c r="AN1227" s="574"/>
      <c r="AO1227" s="366"/>
      <c r="AP1227" s="366"/>
      <c r="AQ1227" s="278"/>
      <c r="AR1227" s="278" t="s">
        <v>5127</v>
      </c>
      <c r="AS1227" s="278" t="s">
        <v>5126</v>
      </c>
      <c r="AT1227" s="366"/>
      <c r="AU1227" s="366"/>
      <c r="AV1227" s="366"/>
      <c r="AW1227" s="278" t="s">
        <v>1198</v>
      </c>
      <c r="AX1227" s="101" t="s">
        <v>116</v>
      </c>
      <c r="AY1227" s="578"/>
      <c r="AZ1227" s="578"/>
      <c r="BA1227" s="578"/>
      <c r="BB1227" s="578"/>
      <c r="BC1227" s="578"/>
      <c r="BD1227" s="578"/>
      <c r="BE1227" s="685">
        <f t="shared" si="161"/>
        <v>0</v>
      </c>
      <c r="BF1227" s="101">
        <f t="shared" si="162"/>
        <v>1</v>
      </c>
      <c r="BG1227" s="101">
        <f t="shared" si="163"/>
        <v>1900</v>
      </c>
      <c r="BH1227" s="322"/>
    </row>
    <row r="1228" spans="1:60">
      <c r="A1228" s="101" t="s">
        <v>428</v>
      </c>
      <c r="B1228" s="101" t="s">
        <v>56</v>
      </c>
      <c r="C1228" s="278" t="s">
        <v>5128</v>
      </c>
      <c r="D1228" s="366">
        <v>44678</v>
      </c>
      <c r="E1228" s="278" t="s">
        <v>3779</v>
      </c>
      <c r="F1228" s="101"/>
      <c r="G1228" s="278"/>
      <c r="H1228" s="278"/>
      <c r="I1228" s="278"/>
      <c r="J1228" s="278"/>
      <c r="K1228" s="278"/>
      <c r="L1228" s="278" t="s">
        <v>2310</v>
      </c>
      <c r="M1228" s="278" t="s">
        <v>4791</v>
      </c>
      <c r="N1228" s="278" t="s">
        <v>317</v>
      </c>
      <c r="O1228" s="278" t="s">
        <v>110</v>
      </c>
      <c r="P1228" s="278">
        <v>95330</v>
      </c>
      <c r="Q1228" s="101" t="s">
        <v>1267</v>
      </c>
      <c r="R1228" s="278"/>
      <c r="S1228" s="278"/>
      <c r="T1228" s="278"/>
      <c r="U1228" s="278">
        <v>30390255</v>
      </c>
      <c r="V1228" s="101">
        <v>14.75</v>
      </c>
      <c r="W1228" s="278" t="s">
        <v>3781</v>
      </c>
      <c r="X1228" s="278">
        <v>395</v>
      </c>
      <c r="Y1228" s="278">
        <v>624</v>
      </c>
      <c r="Z1228" s="278">
        <v>24</v>
      </c>
      <c r="AA1228" s="323">
        <f t="shared" si="156"/>
        <v>0.24648</v>
      </c>
      <c r="AB1228" s="278" t="s">
        <v>70</v>
      </c>
      <c r="AC1228" s="571">
        <v>44712</v>
      </c>
      <c r="AD1228" s="278"/>
      <c r="AE1228" s="101" t="s">
        <v>2142</v>
      </c>
      <c r="AF1228" s="101" t="str">
        <f t="shared" si="157"/>
        <v>CA2022042772T</v>
      </c>
      <c r="AG1228" s="101">
        <f t="shared" si="158"/>
        <v>624</v>
      </c>
      <c r="AH1228" s="101">
        <f t="shared" si="159"/>
        <v>24</v>
      </c>
      <c r="AI1228" s="323">
        <f t="shared" si="160"/>
        <v>0.24648</v>
      </c>
      <c r="AJ1228" s="101" t="s">
        <v>2143</v>
      </c>
      <c r="AK1228" s="278" t="s">
        <v>5128</v>
      </c>
      <c r="AL1228" s="574"/>
      <c r="AM1228" s="366"/>
      <c r="AN1228" s="574"/>
      <c r="AO1228" s="366"/>
      <c r="AP1228" s="366"/>
      <c r="AQ1228" s="278"/>
      <c r="AR1228" s="278" t="s">
        <v>5127</v>
      </c>
      <c r="AS1228" s="278" t="s">
        <v>5128</v>
      </c>
      <c r="AT1228" s="366"/>
      <c r="AU1228" s="366"/>
      <c r="AV1228" s="366"/>
      <c r="AW1228" s="278" t="s">
        <v>1198</v>
      </c>
      <c r="AX1228" s="101" t="s">
        <v>116</v>
      </c>
      <c r="AY1228" s="578"/>
      <c r="AZ1228" s="578"/>
      <c r="BA1228" s="578"/>
      <c r="BB1228" s="578"/>
      <c r="BC1228" s="578"/>
      <c r="BD1228" s="578"/>
      <c r="BE1228" s="685">
        <f t="shared" si="161"/>
        <v>0</v>
      </c>
      <c r="BF1228" s="101">
        <f t="shared" si="162"/>
        <v>1</v>
      </c>
      <c r="BG1228" s="101">
        <f t="shared" si="163"/>
        <v>1900</v>
      </c>
      <c r="BH1228" s="322"/>
    </row>
    <row r="1229" spans="1:60">
      <c r="A1229" s="101" t="s">
        <v>428</v>
      </c>
      <c r="B1229" s="101" t="s">
        <v>56</v>
      </c>
      <c r="C1229" s="278" t="s">
        <v>5129</v>
      </c>
      <c r="D1229" s="366">
        <v>44678</v>
      </c>
      <c r="E1229" s="278" t="s">
        <v>3779</v>
      </c>
      <c r="F1229" s="101"/>
      <c r="G1229" s="278"/>
      <c r="H1229" s="278"/>
      <c r="I1229" s="278"/>
      <c r="J1229" s="278"/>
      <c r="K1229" s="278"/>
      <c r="L1229" s="278" t="s">
        <v>2310</v>
      </c>
      <c r="M1229" s="278" t="s">
        <v>4791</v>
      </c>
      <c r="N1229" s="278" t="s">
        <v>317</v>
      </c>
      <c r="O1229" s="278" t="s">
        <v>110</v>
      </c>
      <c r="P1229" s="278">
        <v>95330</v>
      </c>
      <c r="Q1229" s="101" t="s">
        <v>1267</v>
      </c>
      <c r="R1229" s="278"/>
      <c r="S1229" s="278"/>
      <c r="T1229" s="278"/>
      <c r="U1229" s="278">
        <v>30390255</v>
      </c>
      <c r="V1229" s="101">
        <v>14.75</v>
      </c>
      <c r="W1229" s="278" t="s">
        <v>3781</v>
      </c>
      <c r="X1229" s="278">
        <v>395</v>
      </c>
      <c r="Y1229" s="278">
        <v>624</v>
      </c>
      <c r="Z1229" s="278">
        <v>24</v>
      </c>
      <c r="AA1229" s="323">
        <f t="shared" si="156"/>
        <v>0.24648</v>
      </c>
      <c r="AB1229" s="278" t="s">
        <v>70</v>
      </c>
      <c r="AC1229" s="571">
        <v>44712</v>
      </c>
      <c r="AD1229" s="278"/>
      <c r="AE1229" s="101" t="s">
        <v>2142</v>
      </c>
      <c r="AF1229" s="101" t="str">
        <f t="shared" si="157"/>
        <v>CA2022042773T</v>
      </c>
      <c r="AG1229" s="101">
        <f t="shared" si="158"/>
        <v>624</v>
      </c>
      <c r="AH1229" s="101">
        <f t="shared" si="159"/>
        <v>24</v>
      </c>
      <c r="AI1229" s="323">
        <f t="shared" si="160"/>
        <v>0.24648</v>
      </c>
      <c r="AJ1229" s="101" t="s">
        <v>2143</v>
      </c>
      <c r="AK1229" s="278" t="s">
        <v>5129</v>
      </c>
      <c r="AL1229" s="574"/>
      <c r="AM1229" s="366"/>
      <c r="AN1229" s="574"/>
      <c r="AO1229" s="366"/>
      <c r="AP1229" s="366"/>
      <c r="AQ1229" s="278"/>
      <c r="AR1229" s="278" t="s">
        <v>5127</v>
      </c>
      <c r="AS1229" s="278" t="s">
        <v>5129</v>
      </c>
      <c r="AT1229" s="366"/>
      <c r="AU1229" s="366"/>
      <c r="AV1229" s="366"/>
      <c r="AW1229" s="278" t="s">
        <v>1198</v>
      </c>
      <c r="AX1229" s="101" t="s">
        <v>116</v>
      </c>
      <c r="AY1229" s="578"/>
      <c r="AZ1229" s="578"/>
      <c r="BA1229" s="578"/>
      <c r="BB1229" s="578"/>
      <c r="BC1229" s="578"/>
      <c r="BD1229" s="578"/>
      <c r="BE1229" s="685">
        <f t="shared" si="161"/>
        <v>0</v>
      </c>
      <c r="BF1229" s="101">
        <f t="shared" si="162"/>
        <v>1</v>
      </c>
      <c r="BG1229" s="101">
        <f t="shared" si="163"/>
        <v>1900</v>
      </c>
      <c r="BH1229" s="322"/>
    </row>
    <row r="1230" spans="1:60">
      <c r="A1230" s="101" t="s">
        <v>428</v>
      </c>
      <c r="B1230" s="101" t="s">
        <v>56</v>
      </c>
      <c r="C1230" s="278" t="s">
        <v>5130</v>
      </c>
      <c r="D1230" s="366">
        <v>44678</v>
      </c>
      <c r="E1230" s="278" t="s">
        <v>3779</v>
      </c>
      <c r="F1230" s="101"/>
      <c r="G1230" s="278"/>
      <c r="H1230" s="278"/>
      <c r="I1230" s="278"/>
      <c r="J1230" s="278"/>
      <c r="K1230" s="278"/>
      <c r="L1230" s="278" t="s">
        <v>2310</v>
      </c>
      <c r="M1230" s="278" t="s">
        <v>4791</v>
      </c>
      <c r="N1230" s="278" t="s">
        <v>317</v>
      </c>
      <c r="O1230" s="278" t="s">
        <v>110</v>
      </c>
      <c r="P1230" s="278">
        <v>95330</v>
      </c>
      <c r="Q1230" s="101" t="s">
        <v>1267</v>
      </c>
      <c r="R1230" s="278"/>
      <c r="S1230" s="278"/>
      <c r="T1230" s="278"/>
      <c r="U1230" s="278">
        <v>30390255</v>
      </c>
      <c r="V1230" s="101">
        <v>14.75</v>
      </c>
      <c r="W1230" s="278" t="s">
        <v>3781</v>
      </c>
      <c r="X1230" s="278">
        <v>395</v>
      </c>
      <c r="Y1230" s="278">
        <v>624</v>
      </c>
      <c r="Z1230" s="278">
        <v>24</v>
      </c>
      <c r="AA1230" s="323">
        <f t="shared" si="156"/>
        <v>0.24648</v>
      </c>
      <c r="AB1230" s="278" t="s">
        <v>70</v>
      </c>
      <c r="AC1230" s="571">
        <v>44712</v>
      </c>
      <c r="AD1230" s="278"/>
      <c r="AE1230" s="101" t="s">
        <v>2142</v>
      </c>
      <c r="AF1230" s="101" t="str">
        <f t="shared" si="157"/>
        <v>CA2022042774T</v>
      </c>
      <c r="AG1230" s="101">
        <f t="shared" si="158"/>
        <v>624</v>
      </c>
      <c r="AH1230" s="101">
        <f t="shared" si="159"/>
        <v>24</v>
      </c>
      <c r="AI1230" s="323">
        <f t="shared" si="160"/>
        <v>0.24648</v>
      </c>
      <c r="AJ1230" s="101" t="s">
        <v>2143</v>
      </c>
      <c r="AK1230" s="278" t="s">
        <v>5130</v>
      </c>
      <c r="AL1230" s="574"/>
      <c r="AM1230" s="366"/>
      <c r="AN1230" s="574"/>
      <c r="AO1230" s="366"/>
      <c r="AP1230" s="366"/>
      <c r="AQ1230" s="278"/>
      <c r="AR1230" s="278" t="s">
        <v>5127</v>
      </c>
      <c r="AS1230" s="278" t="s">
        <v>5130</v>
      </c>
      <c r="AT1230" s="366"/>
      <c r="AU1230" s="366"/>
      <c r="AV1230" s="366"/>
      <c r="AW1230" s="278" t="s">
        <v>1198</v>
      </c>
      <c r="AX1230" s="101" t="s">
        <v>116</v>
      </c>
      <c r="AY1230" s="578"/>
      <c r="AZ1230" s="578"/>
      <c r="BA1230" s="578"/>
      <c r="BB1230" s="578"/>
      <c r="BC1230" s="578"/>
      <c r="BD1230" s="578"/>
      <c r="BE1230" s="685">
        <f t="shared" si="161"/>
        <v>0</v>
      </c>
      <c r="BF1230" s="101">
        <f t="shared" si="162"/>
        <v>1</v>
      </c>
      <c r="BG1230" s="101">
        <f t="shared" si="163"/>
        <v>1900</v>
      </c>
      <c r="BH1230" s="322"/>
    </row>
    <row r="1231" spans="1:60">
      <c r="A1231" s="101" t="s">
        <v>428</v>
      </c>
      <c r="B1231" s="101" t="s">
        <v>56</v>
      </c>
      <c r="C1231" s="278" t="s">
        <v>5131</v>
      </c>
      <c r="D1231" s="366">
        <v>44678</v>
      </c>
      <c r="E1231" s="278" t="s">
        <v>3779</v>
      </c>
      <c r="F1231" s="101"/>
      <c r="G1231" s="278"/>
      <c r="H1231" s="278"/>
      <c r="I1231" s="278"/>
      <c r="J1231" s="278"/>
      <c r="K1231" s="278"/>
      <c r="L1231" s="278" t="s">
        <v>2310</v>
      </c>
      <c r="M1231" s="278" t="s">
        <v>4791</v>
      </c>
      <c r="N1231" s="278" t="s">
        <v>317</v>
      </c>
      <c r="O1231" s="278" t="s">
        <v>110</v>
      </c>
      <c r="P1231" s="278">
        <v>95330</v>
      </c>
      <c r="Q1231" s="101" t="s">
        <v>1267</v>
      </c>
      <c r="R1231" s="278"/>
      <c r="S1231" s="278"/>
      <c r="T1231" s="278"/>
      <c r="U1231" s="278">
        <v>30390255</v>
      </c>
      <c r="V1231" s="101">
        <v>14.75</v>
      </c>
      <c r="W1231" s="278" t="s">
        <v>3781</v>
      </c>
      <c r="X1231" s="278">
        <v>395</v>
      </c>
      <c r="Y1231" s="278">
        <v>624</v>
      </c>
      <c r="Z1231" s="278">
        <v>24</v>
      </c>
      <c r="AA1231" s="323">
        <f t="shared" si="156"/>
        <v>0.24648</v>
      </c>
      <c r="AB1231" s="278" t="s">
        <v>70</v>
      </c>
      <c r="AC1231" s="571">
        <v>44712</v>
      </c>
      <c r="AD1231" s="278"/>
      <c r="AE1231" s="101" t="s">
        <v>2142</v>
      </c>
      <c r="AF1231" s="101" t="str">
        <f t="shared" si="157"/>
        <v>CA2022042775T</v>
      </c>
      <c r="AG1231" s="101">
        <f t="shared" si="158"/>
        <v>624</v>
      </c>
      <c r="AH1231" s="101">
        <f t="shared" si="159"/>
        <v>24</v>
      </c>
      <c r="AI1231" s="323">
        <f t="shared" si="160"/>
        <v>0.24648</v>
      </c>
      <c r="AJ1231" s="101" t="s">
        <v>2143</v>
      </c>
      <c r="AK1231" s="278" t="s">
        <v>5131</v>
      </c>
      <c r="AL1231" s="574"/>
      <c r="AM1231" s="366"/>
      <c r="AN1231" s="574"/>
      <c r="AO1231" s="366"/>
      <c r="AP1231" s="366"/>
      <c r="AQ1231" s="278"/>
      <c r="AR1231" s="278" t="s">
        <v>5127</v>
      </c>
      <c r="AS1231" s="278" t="s">
        <v>5131</v>
      </c>
      <c r="AT1231" s="366"/>
      <c r="AU1231" s="366"/>
      <c r="AV1231" s="366"/>
      <c r="AW1231" s="278" t="s">
        <v>1198</v>
      </c>
      <c r="AX1231" s="101" t="s">
        <v>116</v>
      </c>
      <c r="AY1231" s="578"/>
      <c r="AZ1231" s="578"/>
      <c r="BA1231" s="578"/>
      <c r="BB1231" s="578"/>
      <c r="BC1231" s="578"/>
      <c r="BD1231" s="578"/>
      <c r="BE1231" s="685">
        <f t="shared" si="161"/>
        <v>0</v>
      </c>
      <c r="BF1231" s="101">
        <f t="shared" si="162"/>
        <v>1</v>
      </c>
      <c r="BG1231" s="101">
        <f t="shared" si="163"/>
        <v>1900</v>
      </c>
      <c r="BH1231" s="322"/>
    </row>
    <row r="1232" spans="1:60">
      <c r="A1232" s="101" t="s">
        <v>428</v>
      </c>
      <c r="B1232" s="101" t="s">
        <v>56</v>
      </c>
      <c r="C1232" s="728" t="s">
        <v>5229</v>
      </c>
      <c r="D1232" s="570">
        <v>44707</v>
      </c>
      <c r="E1232" s="728" t="s">
        <v>5177</v>
      </c>
      <c r="F1232" s="101" t="s">
        <v>2135</v>
      </c>
      <c r="G1232" s="728" t="s">
        <v>3267</v>
      </c>
      <c r="H1232" s="728" t="s">
        <v>3268</v>
      </c>
      <c r="I1232" s="728" t="s">
        <v>2686</v>
      </c>
      <c r="J1232" s="728" t="s">
        <v>110</v>
      </c>
      <c r="K1232" s="728">
        <v>92833</v>
      </c>
      <c r="L1232" s="728" t="s">
        <v>1225</v>
      </c>
      <c r="M1232" s="728" t="s">
        <v>1226</v>
      </c>
      <c r="N1232" s="728" t="s">
        <v>565</v>
      </c>
      <c r="O1232" s="728" t="s">
        <v>110</v>
      </c>
      <c r="P1232" s="728">
        <v>94544</v>
      </c>
      <c r="Q1232" s="728" t="s">
        <v>1267</v>
      </c>
      <c r="R1232" s="728"/>
      <c r="S1232" s="728"/>
      <c r="T1232" s="728"/>
      <c r="U1232" s="278">
        <v>30390256</v>
      </c>
      <c r="V1232" s="728">
        <v>14.75</v>
      </c>
      <c r="W1232" s="728" t="s">
        <v>2197</v>
      </c>
      <c r="X1232" s="101">
        <v>400</v>
      </c>
      <c r="Y1232" s="278">
        <v>728</v>
      </c>
      <c r="Z1232" s="278">
        <v>28</v>
      </c>
      <c r="AA1232" s="323">
        <f t="shared" si="156"/>
        <v>0.29120000000000001</v>
      </c>
      <c r="AB1232" s="278" t="s">
        <v>70</v>
      </c>
      <c r="AC1232" s="570">
        <v>44742</v>
      </c>
      <c r="AD1232" s="728"/>
      <c r="AE1232" s="728"/>
      <c r="AF1232" s="728" t="str">
        <f t="shared" si="157"/>
        <v>CADP220526_15</v>
      </c>
      <c r="AG1232" s="101">
        <f t="shared" si="158"/>
        <v>728</v>
      </c>
      <c r="AH1232" s="101">
        <f t="shared" si="159"/>
        <v>28</v>
      </c>
      <c r="AI1232" s="323">
        <f t="shared" si="160"/>
        <v>0.29120000000000001</v>
      </c>
      <c r="AJ1232" s="101" t="s">
        <v>2143</v>
      </c>
      <c r="AK1232" s="728" t="s">
        <v>5230</v>
      </c>
      <c r="AL1232" s="570"/>
      <c r="AM1232" s="366"/>
      <c r="AN1232" s="574"/>
      <c r="AO1232" s="570"/>
      <c r="AP1232" s="366"/>
      <c r="AQ1232" s="728"/>
      <c r="AR1232" s="728" t="s">
        <v>5231</v>
      </c>
      <c r="AS1232" s="728" t="s">
        <v>5230</v>
      </c>
      <c r="AT1232" s="570"/>
      <c r="AU1232" s="570"/>
      <c r="AV1232" s="570"/>
      <c r="AW1232" s="321" t="s">
        <v>1198</v>
      </c>
      <c r="AX1232" s="101" t="s">
        <v>116</v>
      </c>
      <c r="AY1232" s="575"/>
      <c r="AZ1232" s="575"/>
      <c r="BA1232" s="579"/>
      <c r="BB1232" s="579"/>
      <c r="BC1232" s="579"/>
      <c r="BD1232" s="595"/>
      <c r="BE1232" s="685">
        <f t="shared" si="161"/>
        <v>0</v>
      </c>
      <c r="BF1232" s="101">
        <f t="shared" si="162"/>
        <v>1</v>
      </c>
      <c r="BG1232" s="101">
        <f t="shared" si="163"/>
        <v>1900</v>
      </c>
      <c r="BH1232" s="728"/>
    </row>
    <row r="1233" spans="1:60">
      <c r="A1233" s="101" t="s">
        <v>428</v>
      </c>
      <c r="B1233" s="101" t="s">
        <v>56</v>
      </c>
      <c r="C1233" s="107" t="s">
        <v>5239</v>
      </c>
      <c r="D1233" s="570">
        <v>44707</v>
      </c>
      <c r="E1233" s="307" t="s">
        <v>5233</v>
      </c>
      <c r="F1233" s="101" t="s">
        <v>2135</v>
      </c>
      <c r="G1233" s="101" t="s">
        <v>2147</v>
      </c>
      <c r="H1233" s="101" t="s">
        <v>2148</v>
      </c>
      <c r="I1233" s="101" t="s">
        <v>531</v>
      </c>
      <c r="J1233" s="101" t="s">
        <v>110</v>
      </c>
      <c r="K1233" s="101">
        <v>91761</v>
      </c>
      <c r="L1233" s="307" t="s">
        <v>341</v>
      </c>
      <c r="M1233" s="307" t="s">
        <v>1364</v>
      </c>
      <c r="N1233" s="107" t="s">
        <v>343</v>
      </c>
      <c r="O1233" s="107" t="s">
        <v>299</v>
      </c>
      <c r="P1233" s="107">
        <v>21075</v>
      </c>
      <c r="Q1233" s="107" t="s">
        <v>1267</v>
      </c>
      <c r="R1233" s="107"/>
      <c r="S1233" s="107"/>
      <c r="T1233" s="107"/>
      <c r="U1233" s="278">
        <v>30390255</v>
      </c>
      <c r="V1233" s="107">
        <v>14.75</v>
      </c>
      <c r="W1233" s="107" t="s">
        <v>2192</v>
      </c>
      <c r="X1233" s="101">
        <v>395</v>
      </c>
      <c r="Y1233" s="278">
        <v>624</v>
      </c>
      <c r="Z1233" s="278">
        <v>24</v>
      </c>
      <c r="AA1233" s="323">
        <f t="shared" si="156"/>
        <v>0.24648</v>
      </c>
      <c r="AB1233" s="278" t="s">
        <v>70</v>
      </c>
      <c r="AC1233" s="570">
        <v>44742</v>
      </c>
      <c r="AD1233" s="107"/>
      <c r="AE1233" s="107"/>
      <c r="AF1233" s="107" t="str">
        <f t="shared" si="157"/>
        <v>CADP220526_37</v>
      </c>
      <c r="AG1233" s="101">
        <f t="shared" si="158"/>
        <v>624</v>
      </c>
      <c r="AH1233" s="101">
        <f t="shared" si="159"/>
        <v>24</v>
      </c>
      <c r="AI1233" s="323">
        <f t="shared" si="160"/>
        <v>0.24648</v>
      </c>
      <c r="AJ1233" s="101" t="s">
        <v>2143</v>
      </c>
      <c r="AK1233" s="107" t="s">
        <v>5240</v>
      </c>
      <c r="AL1233" s="570"/>
      <c r="AM1233" s="366"/>
      <c r="AN1233" s="574"/>
      <c r="AO1233" s="570"/>
      <c r="AP1233" s="366"/>
      <c r="AQ1233" s="107"/>
      <c r="AR1233" s="107"/>
      <c r="AS1233" s="107" t="s">
        <v>5240</v>
      </c>
      <c r="AT1233" s="570"/>
      <c r="AU1233" s="570"/>
      <c r="AV1233" s="570"/>
      <c r="AW1233" s="321" t="s">
        <v>1198</v>
      </c>
      <c r="AX1233" s="101" t="s">
        <v>116</v>
      </c>
      <c r="AY1233" s="575"/>
      <c r="AZ1233" s="575"/>
      <c r="BA1233" s="579"/>
      <c r="BB1233" s="579"/>
      <c r="BC1233" s="579"/>
      <c r="BD1233" s="595"/>
      <c r="BE1233" s="685">
        <f t="shared" si="161"/>
        <v>0</v>
      </c>
      <c r="BF1233" s="101">
        <f t="shared" si="162"/>
        <v>1</v>
      </c>
      <c r="BG1233" s="101">
        <f t="shared" si="163"/>
        <v>1900</v>
      </c>
      <c r="BH1233" s="107"/>
    </row>
    <row r="1234" spans="1:60">
      <c r="A1234" s="101" t="s">
        <v>428</v>
      </c>
      <c r="B1234" s="101" t="s">
        <v>56</v>
      </c>
      <c r="C1234" s="107" t="s">
        <v>5241</v>
      </c>
      <c r="D1234" s="570">
        <v>44707</v>
      </c>
      <c r="E1234" s="107" t="s">
        <v>5177</v>
      </c>
      <c r="F1234" s="101" t="s">
        <v>2135</v>
      </c>
      <c r="G1234" s="107" t="s">
        <v>3267</v>
      </c>
      <c r="H1234" s="107" t="s">
        <v>3268</v>
      </c>
      <c r="I1234" s="107" t="s">
        <v>2686</v>
      </c>
      <c r="J1234" s="107" t="s">
        <v>110</v>
      </c>
      <c r="K1234" s="107">
        <v>92833</v>
      </c>
      <c r="L1234" s="107" t="s">
        <v>1225</v>
      </c>
      <c r="M1234" s="107" t="s">
        <v>1226</v>
      </c>
      <c r="N1234" s="107" t="s">
        <v>565</v>
      </c>
      <c r="O1234" s="107" t="s">
        <v>110</v>
      </c>
      <c r="P1234" s="107">
        <v>94544</v>
      </c>
      <c r="Q1234" s="107" t="s">
        <v>1267</v>
      </c>
      <c r="R1234" s="107"/>
      <c r="S1234" s="107"/>
      <c r="T1234" s="107"/>
      <c r="U1234" s="278">
        <v>30390256</v>
      </c>
      <c r="V1234" s="107">
        <v>14.75</v>
      </c>
      <c r="W1234" s="107" t="s">
        <v>2197</v>
      </c>
      <c r="X1234" s="101">
        <v>400</v>
      </c>
      <c r="Y1234" s="278">
        <v>728</v>
      </c>
      <c r="Z1234" s="278">
        <v>28</v>
      </c>
      <c r="AA1234" s="323">
        <f t="shared" si="156"/>
        <v>0.29120000000000001</v>
      </c>
      <c r="AB1234" s="278" t="s">
        <v>70</v>
      </c>
      <c r="AC1234" s="570">
        <v>44742</v>
      </c>
      <c r="AD1234" s="107"/>
      <c r="AE1234" s="107"/>
      <c r="AF1234" s="107" t="str">
        <f t="shared" si="157"/>
        <v>CADP220526_16</v>
      </c>
      <c r="AG1234" s="101">
        <f t="shared" si="158"/>
        <v>728</v>
      </c>
      <c r="AH1234" s="101">
        <f t="shared" si="159"/>
        <v>28</v>
      </c>
      <c r="AI1234" s="323">
        <f t="shared" si="160"/>
        <v>0.29120000000000001</v>
      </c>
      <c r="AJ1234" s="101" t="s">
        <v>2143</v>
      </c>
      <c r="AK1234" s="107" t="s">
        <v>5242</v>
      </c>
      <c r="AL1234" s="570"/>
      <c r="AM1234" s="366"/>
      <c r="AN1234" s="574"/>
      <c r="AO1234" s="570"/>
      <c r="AP1234" s="366"/>
      <c r="AQ1234" s="107"/>
      <c r="AR1234" s="107" t="s">
        <v>5231</v>
      </c>
      <c r="AS1234" s="107" t="s">
        <v>5242</v>
      </c>
      <c r="AT1234" s="570"/>
      <c r="AU1234" s="570"/>
      <c r="AV1234" s="570"/>
      <c r="AW1234" s="321" t="s">
        <v>1198</v>
      </c>
      <c r="AX1234" s="101" t="s">
        <v>116</v>
      </c>
      <c r="AY1234" s="575"/>
      <c r="AZ1234" s="575"/>
      <c r="BA1234" s="579"/>
      <c r="BB1234" s="579"/>
      <c r="BC1234" s="579"/>
      <c r="BD1234" s="595"/>
      <c r="BE1234" s="685">
        <f t="shared" si="161"/>
        <v>0</v>
      </c>
      <c r="BF1234" s="101">
        <f t="shared" si="162"/>
        <v>1</v>
      </c>
      <c r="BG1234" s="101">
        <f t="shared" si="163"/>
        <v>1900</v>
      </c>
      <c r="BH1234" s="107"/>
    </row>
    <row r="1235" spans="1:60">
      <c r="A1235" s="101" t="s">
        <v>428</v>
      </c>
      <c r="B1235" s="101" t="s">
        <v>56</v>
      </c>
      <c r="C1235" s="107" t="s">
        <v>5243</v>
      </c>
      <c r="D1235" s="570">
        <v>44707</v>
      </c>
      <c r="E1235" s="107" t="s">
        <v>5177</v>
      </c>
      <c r="F1235" s="101" t="s">
        <v>2135</v>
      </c>
      <c r="G1235" s="107" t="s">
        <v>3267</v>
      </c>
      <c r="H1235" s="107" t="s">
        <v>3268</v>
      </c>
      <c r="I1235" s="107" t="s">
        <v>2686</v>
      </c>
      <c r="J1235" s="107" t="s">
        <v>110</v>
      </c>
      <c r="K1235" s="107">
        <v>92833</v>
      </c>
      <c r="L1235" s="107" t="s">
        <v>1225</v>
      </c>
      <c r="M1235" s="107" t="s">
        <v>1226</v>
      </c>
      <c r="N1235" s="107" t="s">
        <v>565</v>
      </c>
      <c r="O1235" s="107" t="s">
        <v>110</v>
      </c>
      <c r="P1235" s="107">
        <v>94544</v>
      </c>
      <c r="Q1235" s="107" t="s">
        <v>1267</v>
      </c>
      <c r="R1235" s="107"/>
      <c r="S1235" s="107"/>
      <c r="T1235" s="107"/>
      <c r="U1235" s="278">
        <v>30390256</v>
      </c>
      <c r="V1235" s="107">
        <v>14.75</v>
      </c>
      <c r="W1235" s="107" t="s">
        <v>2197</v>
      </c>
      <c r="X1235" s="101">
        <v>400</v>
      </c>
      <c r="Y1235" s="278">
        <v>728</v>
      </c>
      <c r="Z1235" s="278">
        <v>28</v>
      </c>
      <c r="AA1235" s="323">
        <f t="shared" si="156"/>
        <v>0.29120000000000001</v>
      </c>
      <c r="AB1235" s="278" t="s">
        <v>70</v>
      </c>
      <c r="AC1235" s="570">
        <v>44742</v>
      </c>
      <c r="AD1235" s="107"/>
      <c r="AE1235" s="107"/>
      <c r="AF1235" s="107" t="str">
        <f t="shared" si="157"/>
        <v>CADP220526_17</v>
      </c>
      <c r="AG1235" s="101">
        <f t="shared" si="158"/>
        <v>728</v>
      </c>
      <c r="AH1235" s="101">
        <f t="shared" si="159"/>
        <v>28</v>
      </c>
      <c r="AI1235" s="323">
        <f t="shared" si="160"/>
        <v>0.29120000000000001</v>
      </c>
      <c r="AJ1235" s="101" t="s">
        <v>2143</v>
      </c>
      <c r="AK1235" s="107" t="s">
        <v>5244</v>
      </c>
      <c r="AL1235" s="570"/>
      <c r="AM1235" s="366"/>
      <c r="AN1235" s="574"/>
      <c r="AO1235" s="570"/>
      <c r="AP1235" s="366"/>
      <c r="AQ1235" s="107"/>
      <c r="AR1235" s="107" t="s">
        <v>5245</v>
      </c>
      <c r="AS1235" s="107" t="s">
        <v>5244</v>
      </c>
      <c r="AT1235" s="570"/>
      <c r="AU1235" s="570"/>
      <c r="AV1235" s="570"/>
      <c r="AW1235" s="321" t="s">
        <v>1198</v>
      </c>
      <c r="AX1235" s="101" t="s">
        <v>116</v>
      </c>
      <c r="AY1235" s="575"/>
      <c r="AZ1235" s="575"/>
      <c r="BA1235" s="579"/>
      <c r="BB1235" s="579"/>
      <c r="BC1235" s="579"/>
      <c r="BD1235" s="595"/>
      <c r="BE1235" s="685">
        <f t="shared" si="161"/>
        <v>0</v>
      </c>
      <c r="BF1235" s="101">
        <f t="shared" si="162"/>
        <v>1</v>
      </c>
      <c r="BG1235" s="101">
        <f t="shared" si="163"/>
        <v>1900</v>
      </c>
      <c r="BH1235" s="107"/>
    </row>
    <row r="1236" spans="1:60">
      <c r="A1236" s="101" t="s">
        <v>428</v>
      </c>
      <c r="B1236" s="101" t="s">
        <v>56</v>
      </c>
      <c r="C1236" s="107" t="s">
        <v>5246</v>
      </c>
      <c r="D1236" s="570">
        <v>44707</v>
      </c>
      <c r="E1236" s="107" t="s">
        <v>5177</v>
      </c>
      <c r="F1236" s="101"/>
      <c r="G1236" s="107"/>
      <c r="H1236" s="107"/>
      <c r="I1236" s="107"/>
      <c r="J1236" s="107"/>
      <c r="K1236" s="107"/>
      <c r="L1236" s="107" t="s">
        <v>1225</v>
      </c>
      <c r="M1236" s="107" t="s">
        <v>1226</v>
      </c>
      <c r="N1236" s="107" t="s">
        <v>565</v>
      </c>
      <c r="O1236" s="107" t="s">
        <v>110</v>
      </c>
      <c r="P1236" s="107">
        <v>94544</v>
      </c>
      <c r="Q1236" s="107" t="s">
        <v>1267</v>
      </c>
      <c r="R1236" s="107"/>
      <c r="S1236" s="107"/>
      <c r="T1236" s="107"/>
      <c r="U1236" s="278">
        <v>30390256</v>
      </c>
      <c r="V1236" s="107">
        <v>14.75</v>
      </c>
      <c r="W1236" s="107" t="s">
        <v>2197</v>
      </c>
      <c r="X1236" s="101">
        <v>400</v>
      </c>
      <c r="Y1236" s="278">
        <v>728</v>
      </c>
      <c r="Z1236" s="278">
        <v>28</v>
      </c>
      <c r="AA1236" s="323">
        <f t="shared" ref="AA1236:AA1301" si="164">X1236*Y1236/1000000</f>
        <v>0.29120000000000001</v>
      </c>
      <c r="AB1236" s="278" t="s">
        <v>70</v>
      </c>
      <c r="AC1236" s="570">
        <v>44742</v>
      </c>
      <c r="AD1236" s="107"/>
      <c r="AE1236" s="107"/>
      <c r="AF1236" s="107" t="str">
        <f t="shared" ref="AF1236:AF1301" si="165">C1236</f>
        <v>CADP220526_18</v>
      </c>
      <c r="AG1236" s="101">
        <f t="shared" ref="AG1236:AG1301" si="166">Y1236</f>
        <v>728</v>
      </c>
      <c r="AH1236" s="101">
        <f t="shared" ref="AH1236:AH1301" si="167">Z1236</f>
        <v>28</v>
      </c>
      <c r="AI1236" s="323">
        <f t="shared" ref="AI1236:AI1301" si="168">AA1236</f>
        <v>0.29120000000000001</v>
      </c>
      <c r="AJ1236" s="101" t="s">
        <v>2143</v>
      </c>
      <c r="AK1236" s="107" t="s">
        <v>5247</v>
      </c>
      <c r="AL1236" s="570"/>
      <c r="AM1236" s="366"/>
      <c r="AN1236" s="574"/>
      <c r="AO1236" s="570"/>
      <c r="AP1236" s="366"/>
      <c r="AQ1236" s="107"/>
      <c r="AR1236" s="107" t="s">
        <v>5245</v>
      </c>
      <c r="AS1236" s="107" t="s">
        <v>5247</v>
      </c>
      <c r="AT1236" s="570"/>
      <c r="AU1236" s="570"/>
      <c r="AV1236" s="570"/>
      <c r="AW1236" s="321" t="s">
        <v>1198</v>
      </c>
      <c r="AX1236" s="101" t="s">
        <v>116</v>
      </c>
      <c r="AY1236" s="575"/>
      <c r="AZ1236" s="575"/>
      <c r="BA1236" s="579"/>
      <c r="BB1236" s="579"/>
      <c r="BC1236" s="579"/>
      <c r="BD1236" s="595"/>
      <c r="BE1236" s="685">
        <f t="shared" ref="BE1236:BE1301" si="169">WEEKNUM(AN1236)</f>
        <v>0</v>
      </c>
      <c r="BF1236" s="101">
        <f t="shared" si="162"/>
        <v>1</v>
      </c>
      <c r="BG1236" s="101">
        <f t="shared" si="163"/>
        <v>1900</v>
      </c>
      <c r="BH1236" s="107"/>
    </row>
    <row r="1237" spans="1:60">
      <c r="A1237" s="101" t="s">
        <v>428</v>
      </c>
      <c r="B1237" s="101" t="s">
        <v>56</v>
      </c>
      <c r="C1237" s="107" t="s">
        <v>5248</v>
      </c>
      <c r="D1237" s="570">
        <v>44707</v>
      </c>
      <c r="E1237" s="107" t="s">
        <v>5177</v>
      </c>
      <c r="F1237" s="101"/>
      <c r="G1237" s="107"/>
      <c r="H1237" s="107"/>
      <c r="I1237" s="107"/>
      <c r="J1237" s="107"/>
      <c r="K1237" s="107"/>
      <c r="L1237" s="107" t="s">
        <v>1225</v>
      </c>
      <c r="M1237" s="107" t="s">
        <v>1226</v>
      </c>
      <c r="N1237" s="107" t="s">
        <v>565</v>
      </c>
      <c r="O1237" s="107" t="s">
        <v>110</v>
      </c>
      <c r="P1237" s="107">
        <v>94544</v>
      </c>
      <c r="Q1237" s="107" t="s">
        <v>1267</v>
      </c>
      <c r="R1237" s="107"/>
      <c r="S1237" s="107"/>
      <c r="T1237" s="107"/>
      <c r="U1237" s="278">
        <v>30390256</v>
      </c>
      <c r="V1237" s="107">
        <v>14.75</v>
      </c>
      <c r="W1237" s="107" t="s">
        <v>2197</v>
      </c>
      <c r="X1237" s="101">
        <v>400</v>
      </c>
      <c r="Y1237" s="278">
        <v>728</v>
      </c>
      <c r="Z1237" s="278">
        <v>28</v>
      </c>
      <c r="AA1237" s="323">
        <f t="shared" si="164"/>
        <v>0.29120000000000001</v>
      </c>
      <c r="AB1237" s="278" t="s">
        <v>70</v>
      </c>
      <c r="AC1237" s="570">
        <v>44742</v>
      </c>
      <c r="AD1237" s="107"/>
      <c r="AE1237" s="107"/>
      <c r="AF1237" s="107" t="str">
        <f t="shared" si="165"/>
        <v>CADP220526_19</v>
      </c>
      <c r="AG1237" s="101">
        <f t="shared" si="166"/>
        <v>728</v>
      </c>
      <c r="AH1237" s="101">
        <f t="shared" si="167"/>
        <v>28</v>
      </c>
      <c r="AI1237" s="323">
        <f t="shared" si="168"/>
        <v>0.29120000000000001</v>
      </c>
      <c r="AJ1237" s="101" t="s">
        <v>2143</v>
      </c>
      <c r="AK1237" s="107" t="s">
        <v>5249</v>
      </c>
      <c r="AL1237" s="570"/>
      <c r="AM1237" s="366"/>
      <c r="AN1237" s="574"/>
      <c r="AO1237" s="570"/>
      <c r="AP1237" s="366"/>
      <c r="AQ1237" s="107"/>
      <c r="AR1237" s="107" t="s">
        <v>5245</v>
      </c>
      <c r="AS1237" s="107" t="s">
        <v>5249</v>
      </c>
      <c r="AT1237" s="570"/>
      <c r="AU1237" s="570"/>
      <c r="AV1237" s="570"/>
      <c r="AW1237" s="321" t="s">
        <v>1198</v>
      </c>
      <c r="AX1237" s="101" t="s">
        <v>116</v>
      </c>
      <c r="AY1237" s="575"/>
      <c r="AZ1237" s="575"/>
      <c r="BA1237" s="579"/>
      <c r="BB1237" s="579"/>
      <c r="BC1237" s="579"/>
      <c r="BD1237" s="595"/>
      <c r="BE1237" s="685">
        <f t="shared" si="169"/>
        <v>0</v>
      </c>
      <c r="BF1237" s="101">
        <f t="shared" si="162"/>
        <v>1</v>
      </c>
      <c r="BG1237" s="101">
        <f t="shared" si="163"/>
        <v>1900</v>
      </c>
      <c r="BH1237" s="107"/>
    </row>
    <row r="1238" spans="1:60">
      <c r="A1238" s="101" t="s">
        <v>428</v>
      </c>
      <c r="B1238" s="101" t="s">
        <v>56</v>
      </c>
      <c r="C1238" s="107" t="s">
        <v>5250</v>
      </c>
      <c r="D1238" s="570">
        <v>44707</v>
      </c>
      <c r="E1238" s="107" t="s">
        <v>5177</v>
      </c>
      <c r="F1238" s="101"/>
      <c r="G1238" s="107"/>
      <c r="H1238" s="107"/>
      <c r="I1238" s="107"/>
      <c r="J1238" s="107"/>
      <c r="K1238" s="107"/>
      <c r="L1238" s="107" t="s">
        <v>1225</v>
      </c>
      <c r="M1238" s="107" t="s">
        <v>1226</v>
      </c>
      <c r="N1238" s="107" t="s">
        <v>565</v>
      </c>
      <c r="O1238" s="107" t="s">
        <v>110</v>
      </c>
      <c r="P1238" s="107">
        <v>94544</v>
      </c>
      <c r="Q1238" s="107" t="s">
        <v>1267</v>
      </c>
      <c r="R1238" s="107"/>
      <c r="S1238" s="107"/>
      <c r="T1238" s="107"/>
      <c r="U1238" s="278">
        <v>30390256</v>
      </c>
      <c r="V1238" s="107">
        <v>14.75</v>
      </c>
      <c r="W1238" s="107" t="s">
        <v>2197</v>
      </c>
      <c r="X1238" s="101">
        <v>400</v>
      </c>
      <c r="Y1238" s="278">
        <v>728</v>
      </c>
      <c r="Z1238" s="278">
        <v>28</v>
      </c>
      <c r="AA1238" s="323">
        <f t="shared" si="164"/>
        <v>0.29120000000000001</v>
      </c>
      <c r="AB1238" s="278" t="s">
        <v>70</v>
      </c>
      <c r="AC1238" s="570">
        <v>44742</v>
      </c>
      <c r="AD1238" s="107"/>
      <c r="AE1238" s="107"/>
      <c r="AF1238" s="107" t="str">
        <f t="shared" si="165"/>
        <v>CADP220526_20</v>
      </c>
      <c r="AG1238" s="101">
        <f t="shared" si="166"/>
        <v>728</v>
      </c>
      <c r="AH1238" s="101">
        <f t="shared" si="167"/>
        <v>28</v>
      </c>
      <c r="AI1238" s="323">
        <f t="shared" si="168"/>
        <v>0.29120000000000001</v>
      </c>
      <c r="AJ1238" s="101" t="s">
        <v>2143</v>
      </c>
      <c r="AK1238" s="107" t="s">
        <v>5251</v>
      </c>
      <c r="AL1238" s="570"/>
      <c r="AM1238" s="366"/>
      <c r="AN1238" s="574"/>
      <c r="AO1238" s="570"/>
      <c r="AP1238" s="366"/>
      <c r="AQ1238" s="107"/>
      <c r="AR1238" s="107" t="s">
        <v>5245</v>
      </c>
      <c r="AS1238" s="107" t="s">
        <v>5251</v>
      </c>
      <c r="AT1238" s="570"/>
      <c r="AU1238" s="570"/>
      <c r="AV1238" s="570"/>
      <c r="AW1238" s="321" t="s">
        <v>1198</v>
      </c>
      <c r="AX1238" s="101" t="s">
        <v>116</v>
      </c>
      <c r="AY1238" s="575"/>
      <c r="AZ1238" s="575"/>
      <c r="BA1238" s="579"/>
      <c r="BB1238" s="579"/>
      <c r="BC1238" s="579"/>
      <c r="BD1238" s="595"/>
      <c r="BE1238" s="685">
        <f t="shared" si="169"/>
        <v>0</v>
      </c>
      <c r="BF1238" s="101">
        <f t="shared" si="162"/>
        <v>1</v>
      </c>
      <c r="BG1238" s="101">
        <f t="shared" si="163"/>
        <v>1900</v>
      </c>
      <c r="BH1238" s="107"/>
    </row>
    <row r="1239" spans="1:60">
      <c r="A1239" s="101" t="s">
        <v>428</v>
      </c>
      <c r="B1239" s="101" t="s">
        <v>56</v>
      </c>
      <c r="C1239" s="107" t="s">
        <v>5252</v>
      </c>
      <c r="D1239" s="570">
        <v>44707</v>
      </c>
      <c r="E1239" s="107" t="s">
        <v>5177</v>
      </c>
      <c r="F1239" s="101"/>
      <c r="G1239" s="107"/>
      <c r="H1239" s="107"/>
      <c r="I1239" s="107"/>
      <c r="J1239" s="107"/>
      <c r="K1239" s="107"/>
      <c r="L1239" s="107" t="s">
        <v>1225</v>
      </c>
      <c r="M1239" s="107" t="s">
        <v>1226</v>
      </c>
      <c r="N1239" s="107" t="s">
        <v>565</v>
      </c>
      <c r="O1239" s="107" t="s">
        <v>110</v>
      </c>
      <c r="P1239" s="107">
        <v>94544</v>
      </c>
      <c r="Q1239" s="107" t="s">
        <v>1267</v>
      </c>
      <c r="R1239" s="107"/>
      <c r="S1239" s="107"/>
      <c r="T1239" s="107"/>
      <c r="U1239" s="278">
        <v>30390256</v>
      </c>
      <c r="V1239" s="107">
        <v>14.75</v>
      </c>
      <c r="W1239" s="107" t="s">
        <v>2197</v>
      </c>
      <c r="X1239" s="101">
        <v>400</v>
      </c>
      <c r="Y1239" s="278">
        <v>728</v>
      </c>
      <c r="Z1239" s="278">
        <v>28</v>
      </c>
      <c r="AA1239" s="323">
        <f t="shared" si="164"/>
        <v>0.29120000000000001</v>
      </c>
      <c r="AB1239" s="278" t="s">
        <v>70</v>
      </c>
      <c r="AC1239" s="570">
        <v>44742</v>
      </c>
      <c r="AD1239" s="107"/>
      <c r="AE1239" s="107"/>
      <c r="AF1239" s="107" t="str">
        <f t="shared" si="165"/>
        <v>CADP220526_21</v>
      </c>
      <c r="AG1239" s="101">
        <f t="shared" si="166"/>
        <v>728</v>
      </c>
      <c r="AH1239" s="101">
        <f t="shared" si="167"/>
        <v>28</v>
      </c>
      <c r="AI1239" s="323">
        <f t="shared" si="168"/>
        <v>0.29120000000000001</v>
      </c>
      <c r="AJ1239" s="101" t="s">
        <v>2143</v>
      </c>
      <c r="AK1239" s="107" t="s">
        <v>5253</v>
      </c>
      <c r="AL1239" s="570"/>
      <c r="AM1239" s="366"/>
      <c r="AN1239" s="574"/>
      <c r="AO1239" s="570"/>
      <c r="AP1239" s="366"/>
      <c r="AQ1239" s="107"/>
      <c r="AR1239" s="107" t="s">
        <v>5245</v>
      </c>
      <c r="AS1239" s="107" t="s">
        <v>5253</v>
      </c>
      <c r="AT1239" s="570"/>
      <c r="AU1239" s="570"/>
      <c r="AV1239" s="570"/>
      <c r="AW1239" s="321" t="s">
        <v>1198</v>
      </c>
      <c r="AX1239" s="101" t="s">
        <v>116</v>
      </c>
      <c r="AY1239" s="575"/>
      <c r="AZ1239" s="575"/>
      <c r="BA1239" s="579"/>
      <c r="BB1239" s="579"/>
      <c r="BC1239" s="579"/>
      <c r="BD1239" s="595"/>
      <c r="BE1239" s="685">
        <f t="shared" si="169"/>
        <v>0</v>
      </c>
      <c r="BF1239" s="101">
        <f t="shared" si="162"/>
        <v>1</v>
      </c>
      <c r="BG1239" s="101">
        <f t="shared" si="163"/>
        <v>1900</v>
      </c>
      <c r="BH1239" s="107"/>
    </row>
    <row r="1240" spans="1:60">
      <c r="A1240" s="101" t="s">
        <v>428</v>
      </c>
      <c r="B1240" s="101" t="s">
        <v>56</v>
      </c>
      <c r="C1240" s="107" t="s">
        <v>5254</v>
      </c>
      <c r="D1240" s="570">
        <v>44707</v>
      </c>
      <c r="E1240" s="107" t="s">
        <v>5177</v>
      </c>
      <c r="F1240" s="101"/>
      <c r="G1240" s="107"/>
      <c r="H1240" s="107"/>
      <c r="I1240" s="107"/>
      <c r="J1240" s="107"/>
      <c r="K1240" s="107"/>
      <c r="L1240" s="107" t="s">
        <v>1225</v>
      </c>
      <c r="M1240" s="107" t="s">
        <v>1226</v>
      </c>
      <c r="N1240" s="107" t="s">
        <v>565</v>
      </c>
      <c r="O1240" s="107" t="s">
        <v>110</v>
      </c>
      <c r="P1240" s="107">
        <v>94544</v>
      </c>
      <c r="Q1240" s="107" t="s">
        <v>1267</v>
      </c>
      <c r="R1240" s="107"/>
      <c r="S1240" s="107"/>
      <c r="T1240" s="107"/>
      <c r="U1240" s="278">
        <v>30390256</v>
      </c>
      <c r="V1240" s="107">
        <v>14.75</v>
      </c>
      <c r="W1240" s="107" t="s">
        <v>2197</v>
      </c>
      <c r="X1240" s="101">
        <v>400</v>
      </c>
      <c r="Y1240" s="278">
        <v>728</v>
      </c>
      <c r="Z1240" s="278">
        <v>28</v>
      </c>
      <c r="AA1240" s="323">
        <f t="shared" si="164"/>
        <v>0.29120000000000001</v>
      </c>
      <c r="AB1240" s="278" t="s">
        <v>70</v>
      </c>
      <c r="AC1240" s="570">
        <v>44742</v>
      </c>
      <c r="AD1240" s="107"/>
      <c r="AE1240" s="107"/>
      <c r="AF1240" s="107" t="str">
        <f t="shared" si="165"/>
        <v>CADP220526_22</v>
      </c>
      <c r="AG1240" s="101">
        <f t="shared" si="166"/>
        <v>728</v>
      </c>
      <c r="AH1240" s="101">
        <f t="shared" si="167"/>
        <v>28</v>
      </c>
      <c r="AI1240" s="323">
        <f t="shared" si="168"/>
        <v>0.29120000000000001</v>
      </c>
      <c r="AJ1240" s="101" t="s">
        <v>2143</v>
      </c>
      <c r="AK1240" s="107" t="s">
        <v>5255</v>
      </c>
      <c r="AL1240" s="570"/>
      <c r="AM1240" s="366"/>
      <c r="AN1240" s="574"/>
      <c r="AO1240" s="570"/>
      <c r="AP1240" s="366"/>
      <c r="AQ1240" s="107"/>
      <c r="AR1240" s="107"/>
      <c r="AS1240" s="107" t="s">
        <v>5255</v>
      </c>
      <c r="AT1240" s="570"/>
      <c r="AU1240" s="570"/>
      <c r="AV1240" s="570"/>
      <c r="AW1240" s="321" t="s">
        <v>1198</v>
      </c>
      <c r="AX1240" s="101" t="s">
        <v>116</v>
      </c>
      <c r="AY1240" s="575"/>
      <c r="AZ1240" s="575"/>
      <c r="BA1240" s="579"/>
      <c r="BB1240" s="579"/>
      <c r="BC1240" s="579"/>
      <c r="BD1240" s="595"/>
      <c r="BE1240" s="685">
        <f t="shared" si="169"/>
        <v>0</v>
      </c>
      <c r="BF1240" s="101">
        <f t="shared" si="162"/>
        <v>1</v>
      </c>
      <c r="BG1240" s="101">
        <f t="shared" si="163"/>
        <v>1900</v>
      </c>
      <c r="BH1240" s="107"/>
    </row>
    <row r="1241" spans="1:60">
      <c r="A1241" s="101" t="s">
        <v>428</v>
      </c>
      <c r="B1241" s="101" t="s">
        <v>56</v>
      </c>
      <c r="C1241" s="107" t="s">
        <v>5256</v>
      </c>
      <c r="D1241" s="570">
        <v>44707</v>
      </c>
      <c r="E1241" s="107" t="s">
        <v>5177</v>
      </c>
      <c r="F1241" s="101"/>
      <c r="G1241" s="107"/>
      <c r="H1241" s="107"/>
      <c r="I1241" s="107"/>
      <c r="J1241" s="107"/>
      <c r="K1241" s="107"/>
      <c r="L1241" s="107" t="s">
        <v>1225</v>
      </c>
      <c r="M1241" s="107" t="s">
        <v>1226</v>
      </c>
      <c r="N1241" s="107" t="s">
        <v>565</v>
      </c>
      <c r="O1241" s="107" t="s">
        <v>110</v>
      </c>
      <c r="P1241" s="107">
        <v>94544</v>
      </c>
      <c r="Q1241" s="107" t="s">
        <v>1267</v>
      </c>
      <c r="R1241" s="107"/>
      <c r="S1241" s="107"/>
      <c r="T1241" s="107"/>
      <c r="U1241" s="278">
        <v>30390256</v>
      </c>
      <c r="V1241" s="107">
        <v>14.75</v>
      </c>
      <c r="W1241" s="107" t="s">
        <v>2197</v>
      </c>
      <c r="X1241" s="101">
        <v>400</v>
      </c>
      <c r="Y1241" s="278">
        <v>728</v>
      </c>
      <c r="Z1241" s="278">
        <v>28</v>
      </c>
      <c r="AA1241" s="323">
        <f t="shared" si="164"/>
        <v>0.29120000000000001</v>
      </c>
      <c r="AB1241" s="278" t="s">
        <v>70</v>
      </c>
      <c r="AC1241" s="570">
        <v>44742</v>
      </c>
      <c r="AD1241" s="107"/>
      <c r="AE1241" s="107"/>
      <c r="AF1241" s="107" t="str">
        <f t="shared" si="165"/>
        <v>CADP220526_23</v>
      </c>
      <c r="AG1241" s="101">
        <f t="shared" si="166"/>
        <v>728</v>
      </c>
      <c r="AH1241" s="101">
        <f t="shared" si="167"/>
        <v>28</v>
      </c>
      <c r="AI1241" s="323">
        <f t="shared" si="168"/>
        <v>0.29120000000000001</v>
      </c>
      <c r="AJ1241" s="101" t="s">
        <v>2143</v>
      </c>
      <c r="AK1241" s="107" t="s">
        <v>5257</v>
      </c>
      <c r="AL1241" s="570"/>
      <c r="AM1241" s="366"/>
      <c r="AN1241" s="574"/>
      <c r="AO1241" s="570"/>
      <c r="AP1241" s="366"/>
      <c r="AQ1241" s="107"/>
      <c r="AR1241" s="107"/>
      <c r="AS1241" s="107" t="s">
        <v>5257</v>
      </c>
      <c r="AT1241" s="570"/>
      <c r="AU1241" s="570"/>
      <c r="AV1241" s="570"/>
      <c r="AW1241" s="321" t="s">
        <v>1198</v>
      </c>
      <c r="AX1241" s="101" t="s">
        <v>116</v>
      </c>
      <c r="AY1241" s="575"/>
      <c r="AZ1241" s="575"/>
      <c r="BA1241" s="579"/>
      <c r="BB1241" s="579"/>
      <c r="BC1241" s="579"/>
      <c r="BD1241" s="595"/>
      <c r="BE1241" s="685">
        <f t="shared" si="169"/>
        <v>0</v>
      </c>
      <c r="BF1241" s="101">
        <f t="shared" si="162"/>
        <v>1</v>
      </c>
      <c r="BG1241" s="101">
        <f t="shared" si="163"/>
        <v>1900</v>
      </c>
      <c r="BH1241" s="107"/>
    </row>
    <row r="1242" spans="1:60">
      <c r="A1242" s="101" t="s">
        <v>428</v>
      </c>
      <c r="B1242" s="101" t="s">
        <v>56</v>
      </c>
      <c r="C1242" s="107" t="s">
        <v>5258</v>
      </c>
      <c r="D1242" s="570">
        <v>44707</v>
      </c>
      <c r="E1242" s="107" t="s">
        <v>5177</v>
      </c>
      <c r="F1242" s="101"/>
      <c r="G1242" s="107"/>
      <c r="H1242" s="107"/>
      <c r="I1242" s="107"/>
      <c r="J1242" s="107"/>
      <c r="K1242" s="107"/>
      <c r="L1242" s="107" t="s">
        <v>1225</v>
      </c>
      <c r="M1242" s="107" t="s">
        <v>1226</v>
      </c>
      <c r="N1242" s="107" t="s">
        <v>565</v>
      </c>
      <c r="O1242" s="107" t="s">
        <v>110</v>
      </c>
      <c r="P1242" s="107">
        <v>94544</v>
      </c>
      <c r="Q1242" s="107" t="s">
        <v>1267</v>
      </c>
      <c r="R1242" s="107"/>
      <c r="S1242" s="107"/>
      <c r="T1242" s="107"/>
      <c r="U1242" s="278">
        <v>30390256</v>
      </c>
      <c r="V1242" s="107">
        <v>14.75</v>
      </c>
      <c r="W1242" s="107" t="s">
        <v>2197</v>
      </c>
      <c r="X1242" s="101">
        <v>400</v>
      </c>
      <c r="Y1242" s="278">
        <v>728</v>
      </c>
      <c r="Z1242" s="278">
        <v>28</v>
      </c>
      <c r="AA1242" s="323">
        <f t="shared" si="164"/>
        <v>0.29120000000000001</v>
      </c>
      <c r="AB1242" s="278" t="s">
        <v>70</v>
      </c>
      <c r="AC1242" s="570">
        <v>44742</v>
      </c>
      <c r="AD1242" s="107"/>
      <c r="AE1242" s="107"/>
      <c r="AF1242" s="107" t="str">
        <f t="shared" si="165"/>
        <v>CADP220526_24</v>
      </c>
      <c r="AG1242" s="101">
        <f t="shared" si="166"/>
        <v>728</v>
      </c>
      <c r="AH1242" s="101">
        <f t="shared" si="167"/>
        <v>28</v>
      </c>
      <c r="AI1242" s="323">
        <f t="shared" si="168"/>
        <v>0.29120000000000001</v>
      </c>
      <c r="AJ1242" s="101" t="s">
        <v>2143</v>
      </c>
      <c r="AK1242" s="107" t="s">
        <v>5259</v>
      </c>
      <c r="AL1242" s="570"/>
      <c r="AM1242" s="366"/>
      <c r="AN1242" s="574"/>
      <c r="AO1242" s="570"/>
      <c r="AP1242" s="366"/>
      <c r="AQ1242" s="107"/>
      <c r="AR1242" s="107"/>
      <c r="AS1242" s="107" t="s">
        <v>5259</v>
      </c>
      <c r="AT1242" s="570"/>
      <c r="AU1242" s="570"/>
      <c r="AV1242" s="570"/>
      <c r="AW1242" s="321" t="s">
        <v>1198</v>
      </c>
      <c r="AX1242" s="101" t="s">
        <v>116</v>
      </c>
      <c r="AY1242" s="575"/>
      <c r="AZ1242" s="575"/>
      <c r="BA1242" s="579"/>
      <c r="BB1242" s="579"/>
      <c r="BC1242" s="579"/>
      <c r="BD1242" s="595"/>
      <c r="BE1242" s="685">
        <f t="shared" si="169"/>
        <v>0</v>
      </c>
      <c r="BF1242" s="101">
        <f t="shared" si="162"/>
        <v>1</v>
      </c>
      <c r="BG1242" s="101">
        <f t="shared" si="163"/>
        <v>1900</v>
      </c>
      <c r="BH1242" s="107"/>
    </row>
    <row r="1243" spans="1:60">
      <c r="A1243" s="101" t="s">
        <v>428</v>
      </c>
      <c r="B1243" s="101" t="s">
        <v>56</v>
      </c>
      <c r="C1243" s="107" t="s">
        <v>5260</v>
      </c>
      <c r="D1243" s="570">
        <v>44707</v>
      </c>
      <c r="E1243" s="107" t="s">
        <v>5177</v>
      </c>
      <c r="F1243" s="101"/>
      <c r="G1243" s="107"/>
      <c r="H1243" s="107"/>
      <c r="I1243" s="107"/>
      <c r="J1243" s="107"/>
      <c r="K1243" s="107"/>
      <c r="L1243" s="107" t="s">
        <v>1225</v>
      </c>
      <c r="M1243" s="107" t="s">
        <v>1226</v>
      </c>
      <c r="N1243" s="107" t="s">
        <v>565</v>
      </c>
      <c r="O1243" s="107" t="s">
        <v>110</v>
      </c>
      <c r="P1243" s="107">
        <v>94544</v>
      </c>
      <c r="Q1243" s="107" t="s">
        <v>1267</v>
      </c>
      <c r="R1243" s="107"/>
      <c r="S1243" s="107"/>
      <c r="T1243" s="107"/>
      <c r="U1243" s="278">
        <v>30390256</v>
      </c>
      <c r="V1243" s="107">
        <v>14.75</v>
      </c>
      <c r="W1243" s="107" t="s">
        <v>2197</v>
      </c>
      <c r="X1243" s="101">
        <v>400</v>
      </c>
      <c r="Y1243" s="278">
        <v>728</v>
      </c>
      <c r="Z1243" s="278">
        <v>28</v>
      </c>
      <c r="AA1243" s="323">
        <f t="shared" si="164"/>
        <v>0.29120000000000001</v>
      </c>
      <c r="AB1243" s="278" t="s">
        <v>70</v>
      </c>
      <c r="AC1243" s="570">
        <v>44742</v>
      </c>
      <c r="AD1243" s="107"/>
      <c r="AE1243" s="107"/>
      <c r="AF1243" s="107" t="str">
        <f t="shared" si="165"/>
        <v>CADP220526_25</v>
      </c>
      <c r="AG1243" s="101">
        <f t="shared" si="166"/>
        <v>728</v>
      </c>
      <c r="AH1243" s="101">
        <f t="shared" si="167"/>
        <v>28</v>
      </c>
      <c r="AI1243" s="323">
        <f t="shared" si="168"/>
        <v>0.29120000000000001</v>
      </c>
      <c r="AJ1243" s="101" t="s">
        <v>2143</v>
      </c>
      <c r="AK1243" s="107" t="s">
        <v>5261</v>
      </c>
      <c r="AL1243" s="570"/>
      <c r="AM1243" s="366"/>
      <c r="AN1243" s="574"/>
      <c r="AO1243" s="570"/>
      <c r="AP1243" s="366"/>
      <c r="AQ1243" s="107"/>
      <c r="AR1243" s="107"/>
      <c r="AS1243" s="107" t="s">
        <v>5261</v>
      </c>
      <c r="AT1243" s="570"/>
      <c r="AU1243" s="570"/>
      <c r="AV1243" s="570"/>
      <c r="AW1243" s="321" t="s">
        <v>1198</v>
      </c>
      <c r="AX1243" s="101" t="s">
        <v>116</v>
      </c>
      <c r="AY1243" s="575"/>
      <c r="AZ1243" s="575"/>
      <c r="BA1243" s="579"/>
      <c r="BB1243" s="579"/>
      <c r="BC1243" s="579"/>
      <c r="BD1243" s="595"/>
      <c r="BE1243" s="685">
        <f t="shared" si="169"/>
        <v>0</v>
      </c>
      <c r="BF1243" s="101">
        <f t="shared" si="162"/>
        <v>1</v>
      </c>
      <c r="BG1243" s="101">
        <f t="shared" si="163"/>
        <v>1900</v>
      </c>
      <c r="BH1243" s="107"/>
    </row>
    <row r="1244" spans="1:60">
      <c r="A1244" s="101" t="s">
        <v>428</v>
      </c>
      <c r="B1244" s="101" t="s">
        <v>56</v>
      </c>
      <c r="C1244" s="107" t="s">
        <v>5262</v>
      </c>
      <c r="D1244" s="570">
        <v>44707</v>
      </c>
      <c r="E1244" s="107" t="s">
        <v>5177</v>
      </c>
      <c r="F1244" s="101"/>
      <c r="G1244" s="107"/>
      <c r="H1244" s="107"/>
      <c r="I1244" s="107"/>
      <c r="J1244" s="107"/>
      <c r="K1244" s="107"/>
      <c r="L1244" s="107" t="s">
        <v>1225</v>
      </c>
      <c r="M1244" s="107" t="s">
        <v>1226</v>
      </c>
      <c r="N1244" s="107" t="s">
        <v>565</v>
      </c>
      <c r="O1244" s="107" t="s">
        <v>110</v>
      </c>
      <c r="P1244" s="107">
        <v>94544</v>
      </c>
      <c r="Q1244" s="107" t="s">
        <v>1267</v>
      </c>
      <c r="R1244" s="107"/>
      <c r="S1244" s="107"/>
      <c r="T1244" s="107"/>
      <c r="U1244" s="278">
        <v>30390256</v>
      </c>
      <c r="V1244" s="107">
        <v>14.75</v>
      </c>
      <c r="W1244" s="107" t="s">
        <v>2197</v>
      </c>
      <c r="X1244" s="101">
        <v>400</v>
      </c>
      <c r="Y1244" s="278">
        <v>728</v>
      </c>
      <c r="Z1244" s="278">
        <v>28</v>
      </c>
      <c r="AA1244" s="323">
        <f t="shared" si="164"/>
        <v>0.29120000000000001</v>
      </c>
      <c r="AB1244" s="278" t="s">
        <v>70</v>
      </c>
      <c r="AC1244" s="570">
        <v>44742</v>
      </c>
      <c r="AD1244" s="107"/>
      <c r="AE1244" s="107"/>
      <c r="AF1244" s="107" t="str">
        <f t="shared" si="165"/>
        <v>CADP220526_26</v>
      </c>
      <c r="AG1244" s="101">
        <f t="shared" si="166"/>
        <v>728</v>
      </c>
      <c r="AH1244" s="101">
        <f t="shared" si="167"/>
        <v>28</v>
      </c>
      <c r="AI1244" s="323">
        <f t="shared" si="168"/>
        <v>0.29120000000000001</v>
      </c>
      <c r="AJ1244" s="101" t="s">
        <v>2143</v>
      </c>
      <c r="AK1244" s="107" t="s">
        <v>5263</v>
      </c>
      <c r="AL1244" s="570"/>
      <c r="AM1244" s="366"/>
      <c r="AN1244" s="574"/>
      <c r="AO1244" s="570"/>
      <c r="AP1244" s="366"/>
      <c r="AQ1244" s="107"/>
      <c r="AR1244" s="107"/>
      <c r="AS1244" s="107" t="s">
        <v>5263</v>
      </c>
      <c r="AT1244" s="570"/>
      <c r="AU1244" s="570"/>
      <c r="AV1244" s="570"/>
      <c r="AW1244" s="321" t="s">
        <v>1198</v>
      </c>
      <c r="AX1244" s="101" t="s">
        <v>116</v>
      </c>
      <c r="AY1244" s="575"/>
      <c r="AZ1244" s="575"/>
      <c r="BA1244" s="579"/>
      <c r="BB1244" s="579"/>
      <c r="BC1244" s="579"/>
      <c r="BD1244" s="595"/>
      <c r="BE1244" s="685">
        <f t="shared" si="169"/>
        <v>0</v>
      </c>
      <c r="BF1244" s="101">
        <f t="shared" si="162"/>
        <v>1</v>
      </c>
      <c r="BG1244" s="101">
        <f t="shared" si="163"/>
        <v>1900</v>
      </c>
      <c r="BH1244" s="107"/>
    </row>
    <row r="1245" spans="1:60">
      <c r="A1245" s="101" t="s">
        <v>428</v>
      </c>
      <c r="B1245" s="101" t="s">
        <v>56</v>
      </c>
      <c r="C1245" s="107" t="s">
        <v>5264</v>
      </c>
      <c r="D1245" s="570">
        <v>44707</v>
      </c>
      <c r="E1245" s="107" t="s">
        <v>5177</v>
      </c>
      <c r="F1245" s="101"/>
      <c r="G1245" s="107"/>
      <c r="H1245" s="107"/>
      <c r="I1245" s="107"/>
      <c r="J1245" s="107"/>
      <c r="K1245" s="107"/>
      <c r="L1245" s="107" t="s">
        <v>1225</v>
      </c>
      <c r="M1245" s="107" t="s">
        <v>1226</v>
      </c>
      <c r="N1245" s="107" t="s">
        <v>565</v>
      </c>
      <c r="O1245" s="107" t="s">
        <v>110</v>
      </c>
      <c r="P1245" s="107">
        <v>94544</v>
      </c>
      <c r="Q1245" s="107" t="s">
        <v>1267</v>
      </c>
      <c r="R1245" s="107"/>
      <c r="S1245" s="107"/>
      <c r="T1245" s="107"/>
      <c r="U1245" s="278">
        <v>30390256</v>
      </c>
      <c r="V1245" s="107">
        <v>14.75</v>
      </c>
      <c r="W1245" s="107" t="s">
        <v>2197</v>
      </c>
      <c r="X1245" s="101">
        <v>400</v>
      </c>
      <c r="Y1245" s="278">
        <v>728</v>
      </c>
      <c r="Z1245" s="278">
        <v>28</v>
      </c>
      <c r="AA1245" s="323">
        <f t="shared" si="164"/>
        <v>0.29120000000000001</v>
      </c>
      <c r="AB1245" s="278" t="s">
        <v>70</v>
      </c>
      <c r="AC1245" s="570">
        <v>44742</v>
      </c>
      <c r="AD1245" s="107"/>
      <c r="AE1245" s="107"/>
      <c r="AF1245" s="107" t="str">
        <f t="shared" si="165"/>
        <v>CADP220526_27</v>
      </c>
      <c r="AG1245" s="101">
        <f t="shared" si="166"/>
        <v>728</v>
      </c>
      <c r="AH1245" s="101">
        <f t="shared" si="167"/>
        <v>28</v>
      </c>
      <c r="AI1245" s="323">
        <f t="shared" si="168"/>
        <v>0.29120000000000001</v>
      </c>
      <c r="AJ1245" s="101" t="s">
        <v>2143</v>
      </c>
      <c r="AK1245" s="107" t="s">
        <v>5265</v>
      </c>
      <c r="AL1245" s="570"/>
      <c r="AM1245" s="366"/>
      <c r="AN1245" s="574"/>
      <c r="AO1245" s="570"/>
      <c r="AP1245" s="366"/>
      <c r="AQ1245" s="107"/>
      <c r="AR1245" s="107"/>
      <c r="AS1245" s="107" t="s">
        <v>5265</v>
      </c>
      <c r="AT1245" s="570"/>
      <c r="AU1245" s="570"/>
      <c r="AV1245" s="570"/>
      <c r="AW1245" s="321" t="s">
        <v>1198</v>
      </c>
      <c r="AX1245" s="101" t="s">
        <v>116</v>
      </c>
      <c r="AY1245" s="575"/>
      <c r="AZ1245" s="575"/>
      <c r="BA1245" s="579"/>
      <c r="BB1245" s="579"/>
      <c r="BC1245" s="579"/>
      <c r="BD1245" s="595"/>
      <c r="BE1245" s="685">
        <f t="shared" si="169"/>
        <v>0</v>
      </c>
      <c r="BF1245" s="101">
        <f t="shared" si="162"/>
        <v>1</v>
      </c>
      <c r="BG1245" s="101">
        <f t="shared" si="163"/>
        <v>1900</v>
      </c>
      <c r="BH1245" s="107"/>
    </row>
    <row r="1246" spans="1:60">
      <c r="A1246" s="101" t="s">
        <v>428</v>
      </c>
      <c r="B1246" s="101" t="s">
        <v>56</v>
      </c>
      <c r="C1246" s="107" t="s">
        <v>5266</v>
      </c>
      <c r="D1246" s="570">
        <v>44707</v>
      </c>
      <c r="E1246" s="107" t="s">
        <v>5177</v>
      </c>
      <c r="F1246" s="101"/>
      <c r="G1246" s="107"/>
      <c r="H1246" s="107"/>
      <c r="I1246" s="107"/>
      <c r="J1246" s="107"/>
      <c r="K1246" s="107"/>
      <c r="L1246" s="107" t="s">
        <v>1225</v>
      </c>
      <c r="M1246" s="107" t="s">
        <v>1226</v>
      </c>
      <c r="N1246" s="107" t="s">
        <v>565</v>
      </c>
      <c r="O1246" s="107" t="s">
        <v>110</v>
      </c>
      <c r="P1246" s="107">
        <v>94544</v>
      </c>
      <c r="Q1246" s="107" t="s">
        <v>1267</v>
      </c>
      <c r="R1246" s="107"/>
      <c r="S1246" s="107"/>
      <c r="T1246" s="107"/>
      <c r="U1246" s="278">
        <v>30390256</v>
      </c>
      <c r="V1246" s="107">
        <v>14.75</v>
      </c>
      <c r="W1246" s="107" t="s">
        <v>2197</v>
      </c>
      <c r="X1246" s="101">
        <v>400</v>
      </c>
      <c r="Y1246" s="278">
        <v>728</v>
      </c>
      <c r="Z1246" s="278">
        <v>28</v>
      </c>
      <c r="AA1246" s="323">
        <f t="shared" si="164"/>
        <v>0.29120000000000001</v>
      </c>
      <c r="AB1246" s="278" t="s">
        <v>70</v>
      </c>
      <c r="AC1246" s="570">
        <v>44742</v>
      </c>
      <c r="AD1246" s="107"/>
      <c r="AE1246" s="107"/>
      <c r="AF1246" s="107" t="str">
        <f t="shared" si="165"/>
        <v>CADP220526_28</v>
      </c>
      <c r="AG1246" s="101">
        <f t="shared" si="166"/>
        <v>728</v>
      </c>
      <c r="AH1246" s="101">
        <f t="shared" si="167"/>
        <v>28</v>
      </c>
      <c r="AI1246" s="323">
        <f t="shared" si="168"/>
        <v>0.29120000000000001</v>
      </c>
      <c r="AJ1246" s="101" t="s">
        <v>2143</v>
      </c>
      <c r="AK1246" s="107" t="s">
        <v>5267</v>
      </c>
      <c r="AL1246" s="570"/>
      <c r="AM1246" s="366"/>
      <c r="AN1246" s="574"/>
      <c r="AO1246" s="570"/>
      <c r="AP1246" s="366"/>
      <c r="AQ1246" s="107"/>
      <c r="AR1246" s="107"/>
      <c r="AS1246" s="107" t="s">
        <v>5267</v>
      </c>
      <c r="AT1246" s="570"/>
      <c r="AU1246" s="570"/>
      <c r="AV1246" s="570"/>
      <c r="AW1246" s="321" t="s">
        <v>1198</v>
      </c>
      <c r="AX1246" s="101" t="s">
        <v>116</v>
      </c>
      <c r="AY1246" s="575"/>
      <c r="AZ1246" s="575"/>
      <c r="BA1246" s="579"/>
      <c r="BB1246" s="579"/>
      <c r="BC1246" s="579"/>
      <c r="BD1246" s="595"/>
      <c r="BE1246" s="685">
        <f t="shared" si="169"/>
        <v>0</v>
      </c>
      <c r="BF1246" s="101">
        <f t="shared" si="162"/>
        <v>1</v>
      </c>
      <c r="BG1246" s="101">
        <f t="shared" si="163"/>
        <v>1900</v>
      </c>
      <c r="BH1246" s="107"/>
    </row>
    <row r="1247" spans="1:60">
      <c r="A1247" s="101" t="s">
        <v>428</v>
      </c>
      <c r="B1247" s="101" t="s">
        <v>56</v>
      </c>
      <c r="C1247" s="107" t="s">
        <v>5268</v>
      </c>
      <c r="D1247" s="570">
        <v>44707</v>
      </c>
      <c r="E1247" s="107" t="s">
        <v>5177</v>
      </c>
      <c r="F1247" s="101"/>
      <c r="G1247" s="107"/>
      <c r="H1247" s="107"/>
      <c r="I1247" s="107"/>
      <c r="J1247" s="107"/>
      <c r="K1247" s="107"/>
      <c r="L1247" s="107" t="s">
        <v>1225</v>
      </c>
      <c r="M1247" s="107" t="s">
        <v>1226</v>
      </c>
      <c r="N1247" s="107" t="s">
        <v>565</v>
      </c>
      <c r="O1247" s="107" t="s">
        <v>110</v>
      </c>
      <c r="P1247" s="107">
        <v>94544</v>
      </c>
      <c r="Q1247" s="107" t="s">
        <v>1267</v>
      </c>
      <c r="R1247" s="107"/>
      <c r="S1247" s="107"/>
      <c r="T1247" s="107"/>
      <c r="U1247" s="278">
        <v>30390256</v>
      </c>
      <c r="V1247" s="107">
        <v>14.75</v>
      </c>
      <c r="W1247" s="107" t="s">
        <v>2197</v>
      </c>
      <c r="X1247" s="101">
        <v>400</v>
      </c>
      <c r="Y1247" s="278">
        <v>728</v>
      </c>
      <c r="Z1247" s="278">
        <v>28</v>
      </c>
      <c r="AA1247" s="323">
        <f t="shared" si="164"/>
        <v>0.29120000000000001</v>
      </c>
      <c r="AB1247" s="278" t="s">
        <v>70</v>
      </c>
      <c r="AC1247" s="570">
        <v>44742</v>
      </c>
      <c r="AD1247" s="107"/>
      <c r="AE1247" s="107"/>
      <c r="AF1247" s="107" t="str">
        <f t="shared" si="165"/>
        <v>CADP220526_29</v>
      </c>
      <c r="AG1247" s="101">
        <f t="shared" si="166"/>
        <v>728</v>
      </c>
      <c r="AH1247" s="101">
        <f t="shared" si="167"/>
        <v>28</v>
      </c>
      <c r="AI1247" s="323">
        <f t="shared" si="168"/>
        <v>0.29120000000000001</v>
      </c>
      <c r="AJ1247" s="101" t="s">
        <v>2143</v>
      </c>
      <c r="AK1247" s="107" t="s">
        <v>5269</v>
      </c>
      <c r="AL1247" s="570"/>
      <c r="AM1247" s="366"/>
      <c r="AN1247" s="574"/>
      <c r="AO1247" s="570"/>
      <c r="AP1247" s="366"/>
      <c r="AQ1247" s="107"/>
      <c r="AR1247" s="107"/>
      <c r="AS1247" s="107" t="s">
        <v>5269</v>
      </c>
      <c r="AT1247" s="570"/>
      <c r="AU1247" s="570"/>
      <c r="AV1247" s="570"/>
      <c r="AW1247" s="321" t="s">
        <v>1198</v>
      </c>
      <c r="AX1247" s="101" t="s">
        <v>116</v>
      </c>
      <c r="AY1247" s="575"/>
      <c r="AZ1247" s="575"/>
      <c r="BA1247" s="579"/>
      <c r="BB1247" s="579"/>
      <c r="BC1247" s="579"/>
      <c r="BD1247" s="595"/>
      <c r="BE1247" s="685">
        <f t="shared" si="169"/>
        <v>0</v>
      </c>
      <c r="BF1247" s="101">
        <f t="shared" si="162"/>
        <v>1</v>
      </c>
      <c r="BG1247" s="101">
        <f t="shared" si="163"/>
        <v>1900</v>
      </c>
      <c r="BH1247" s="107"/>
    </row>
    <row r="1248" spans="1:60">
      <c r="A1248" s="101" t="s">
        <v>428</v>
      </c>
      <c r="B1248" s="101" t="s">
        <v>56</v>
      </c>
      <c r="C1248" s="107" t="s">
        <v>5270</v>
      </c>
      <c r="D1248" s="570">
        <v>44707</v>
      </c>
      <c r="E1248" s="107" t="s">
        <v>5177</v>
      </c>
      <c r="F1248" s="101"/>
      <c r="G1248" s="107"/>
      <c r="H1248" s="107"/>
      <c r="I1248" s="107"/>
      <c r="J1248" s="107"/>
      <c r="K1248" s="107"/>
      <c r="L1248" s="107" t="s">
        <v>1225</v>
      </c>
      <c r="M1248" s="107" t="s">
        <v>1226</v>
      </c>
      <c r="N1248" s="107" t="s">
        <v>565</v>
      </c>
      <c r="O1248" s="107" t="s">
        <v>110</v>
      </c>
      <c r="P1248" s="107">
        <v>94544</v>
      </c>
      <c r="Q1248" s="107" t="s">
        <v>1267</v>
      </c>
      <c r="R1248" s="107"/>
      <c r="S1248" s="107"/>
      <c r="T1248" s="107"/>
      <c r="U1248" s="278">
        <v>30390256</v>
      </c>
      <c r="V1248" s="107">
        <v>14.75</v>
      </c>
      <c r="W1248" s="107" t="s">
        <v>2197</v>
      </c>
      <c r="X1248" s="101">
        <v>400</v>
      </c>
      <c r="Y1248" s="278">
        <v>728</v>
      </c>
      <c r="Z1248" s="278">
        <v>28</v>
      </c>
      <c r="AA1248" s="323">
        <f t="shared" si="164"/>
        <v>0.29120000000000001</v>
      </c>
      <c r="AB1248" s="278" t="s">
        <v>70</v>
      </c>
      <c r="AC1248" s="570">
        <v>44742</v>
      </c>
      <c r="AD1248" s="107"/>
      <c r="AE1248" s="107"/>
      <c r="AF1248" s="107" t="str">
        <f t="shared" si="165"/>
        <v>CADP220526_30</v>
      </c>
      <c r="AG1248" s="101">
        <f t="shared" si="166"/>
        <v>728</v>
      </c>
      <c r="AH1248" s="101">
        <f t="shared" si="167"/>
        <v>28</v>
      </c>
      <c r="AI1248" s="323">
        <f t="shared" si="168"/>
        <v>0.29120000000000001</v>
      </c>
      <c r="AJ1248" s="101" t="s">
        <v>2143</v>
      </c>
      <c r="AK1248" s="107" t="s">
        <v>5271</v>
      </c>
      <c r="AL1248" s="570"/>
      <c r="AM1248" s="366"/>
      <c r="AN1248" s="574"/>
      <c r="AO1248" s="570"/>
      <c r="AP1248" s="366"/>
      <c r="AQ1248" s="107"/>
      <c r="AR1248" s="107"/>
      <c r="AS1248" s="107" t="s">
        <v>5271</v>
      </c>
      <c r="AT1248" s="570"/>
      <c r="AU1248" s="570"/>
      <c r="AV1248" s="570"/>
      <c r="AW1248" s="321" t="s">
        <v>1198</v>
      </c>
      <c r="AX1248" s="101" t="s">
        <v>116</v>
      </c>
      <c r="AY1248" s="575"/>
      <c r="AZ1248" s="575"/>
      <c r="BA1248" s="579"/>
      <c r="BB1248" s="579"/>
      <c r="BC1248" s="579"/>
      <c r="BD1248" s="595"/>
      <c r="BE1248" s="685">
        <f t="shared" si="169"/>
        <v>0</v>
      </c>
      <c r="BF1248" s="101">
        <f t="shared" si="162"/>
        <v>1</v>
      </c>
      <c r="BG1248" s="101">
        <f t="shared" si="163"/>
        <v>1900</v>
      </c>
      <c r="BH1248" s="107"/>
    </row>
    <row r="1249" spans="1:60">
      <c r="A1249" s="101" t="s">
        <v>428</v>
      </c>
      <c r="B1249" s="101" t="s">
        <v>56</v>
      </c>
      <c r="C1249" s="107" t="s">
        <v>5272</v>
      </c>
      <c r="D1249" s="570">
        <v>44707</v>
      </c>
      <c r="E1249" s="107" t="s">
        <v>5177</v>
      </c>
      <c r="F1249" s="101"/>
      <c r="G1249" s="107"/>
      <c r="H1249" s="107"/>
      <c r="I1249" s="107"/>
      <c r="J1249" s="107"/>
      <c r="K1249" s="107"/>
      <c r="L1249" s="107" t="s">
        <v>1225</v>
      </c>
      <c r="M1249" s="107" t="s">
        <v>1226</v>
      </c>
      <c r="N1249" s="107" t="s">
        <v>565</v>
      </c>
      <c r="O1249" s="107" t="s">
        <v>110</v>
      </c>
      <c r="P1249" s="107">
        <v>94544</v>
      </c>
      <c r="Q1249" s="107" t="s">
        <v>1267</v>
      </c>
      <c r="R1249" s="107"/>
      <c r="S1249" s="107"/>
      <c r="T1249" s="107"/>
      <c r="U1249" s="278">
        <v>30390256</v>
      </c>
      <c r="V1249" s="107">
        <v>14.75</v>
      </c>
      <c r="W1249" s="107" t="s">
        <v>2197</v>
      </c>
      <c r="X1249" s="101">
        <v>400</v>
      </c>
      <c r="Y1249" s="278">
        <v>728</v>
      </c>
      <c r="Z1249" s="278">
        <v>28</v>
      </c>
      <c r="AA1249" s="323">
        <f t="shared" si="164"/>
        <v>0.29120000000000001</v>
      </c>
      <c r="AB1249" s="278" t="s">
        <v>70</v>
      </c>
      <c r="AC1249" s="570">
        <v>44742</v>
      </c>
      <c r="AD1249" s="107"/>
      <c r="AE1249" s="107"/>
      <c r="AF1249" s="107" t="str">
        <f t="shared" si="165"/>
        <v>CADP220526_31</v>
      </c>
      <c r="AG1249" s="101">
        <f t="shared" si="166"/>
        <v>728</v>
      </c>
      <c r="AH1249" s="101">
        <f t="shared" si="167"/>
        <v>28</v>
      </c>
      <c r="AI1249" s="323">
        <f t="shared" si="168"/>
        <v>0.29120000000000001</v>
      </c>
      <c r="AJ1249" s="101" t="s">
        <v>2143</v>
      </c>
      <c r="AK1249" s="107" t="s">
        <v>5273</v>
      </c>
      <c r="AL1249" s="570"/>
      <c r="AM1249" s="366"/>
      <c r="AN1249" s="574"/>
      <c r="AO1249" s="570"/>
      <c r="AP1249" s="366"/>
      <c r="AQ1249" s="107"/>
      <c r="AR1249" s="107"/>
      <c r="AS1249" s="107" t="s">
        <v>5273</v>
      </c>
      <c r="AT1249" s="570"/>
      <c r="AU1249" s="570"/>
      <c r="AV1249" s="570"/>
      <c r="AW1249" s="321" t="s">
        <v>1198</v>
      </c>
      <c r="AX1249" s="101" t="s">
        <v>116</v>
      </c>
      <c r="AY1249" s="575"/>
      <c r="AZ1249" s="575"/>
      <c r="BA1249" s="579"/>
      <c r="BB1249" s="579"/>
      <c r="BC1249" s="579"/>
      <c r="BD1249" s="595"/>
      <c r="BE1249" s="685">
        <f t="shared" si="169"/>
        <v>0</v>
      </c>
      <c r="BF1249" s="101">
        <f t="shared" si="162"/>
        <v>1</v>
      </c>
      <c r="BG1249" s="101">
        <f t="shared" si="163"/>
        <v>1900</v>
      </c>
      <c r="BH1249" s="107"/>
    </row>
    <row r="1250" spans="1:60">
      <c r="A1250" s="101" t="s">
        <v>428</v>
      </c>
      <c r="B1250" s="101" t="s">
        <v>56</v>
      </c>
      <c r="C1250" s="107" t="s">
        <v>5274</v>
      </c>
      <c r="D1250" s="570">
        <v>44707</v>
      </c>
      <c r="E1250" s="107" t="s">
        <v>5177</v>
      </c>
      <c r="F1250" s="101"/>
      <c r="G1250" s="107"/>
      <c r="H1250" s="107"/>
      <c r="I1250" s="107"/>
      <c r="J1250" s="107"/>
      <c r="K1250" s="107"/>
      <c r="L1250" s="107" t="s">
        <v>1225</v>
      </c>
      <c r="M1250" s="107" t="s">
        <v>1226</v>
      </c>
      <c r="N1250" s="107" t="s">
        <v>565</v>
      </c>
      <c r="O1250" s="107" t="s">
        <v>110</v>
      </c>
      <c r="P1250" s="107">
        <v>94544</v>
      </c>
      <c r="Q1250" s="107" t="s">
        <v>1267</v>
      </c>
      <c r="R1250" s="107"/>
      <c r="S1250" s="107"/>
      <c r="T1250" s="107"/>
      <c r="U1250" s="278">
        <v>30390256</v>
      </c>
      <c r="V1250" s="107">
        <v>14.75</v>
      </c>
      <c r="W1250" s="107" t="s">
        <v>2197</v>
      </c>
      <c r="X1250" s="101">
        <v>400</v>
      </c>
      <c r="Y1250" s="278">
        <v>728</v>
      </c>
      <c r="Z1250" s="278">
        <v>28</v>
      </c>
      <c r="AA1250" s="323">
        <f t="shared" si="164"/>
        <v>0.29120000000000001</v>
      </c>
      <c r="AB1250" s="278" t="s">
        <v>70</v>
      </c>
      <c r="AC1250" s="570">
        <v>44742</v>
      </c>
      <c r="AD1250" s="107"/>
      <c r="AE1250" s="107"/>
      <c r="AF1250" s="107" t="str">
        <f t="shared" si="165"/>
        <v>CADP220526_32</v>
      </c>
      <c r="AG1250" s="101">
        <f t="shared" si="166"/>
        <v>728</v>
      </c>
      <c r="AH1250" s="101">
        <f t="shared" si="167"/>
        <v>28</v>
      </c>
      <c r="AI1250" s="323">
        <f t="shared" si="168"/>
        <v>0.29120000000000001</v>
      </c>
      <c r="AJ1250" s="101" t="s">
        <v>2143</v>
      </c>
      <c r="AK1250" s="107" t="s">
        <v>5275</v>
      </c>
      <c r="AL1250" s="570"/>
      <c r="AM1250" s="366"/>
      <c r="AN1250" s="574"/>
      <c r="AO1250" s="570"/>
      <c r="AP1250" s="366"/>
      <c r="AQ1250" s="107"/>
      <c r="AR1250" s="107"/>
      <c r="AS1250" s="107" t="s">
        <v>5275</v>
      </c>
      <c r="AT1250" s="570"/>
      <c r="AU1250" s="570"/>
      <c r="AV1250" s="570"/>
      <c r="AW1250" s="321" t="s">
        <v>1198</v>
      </c>
      <c r="AX1250" s="101" t="s">
        <v>116</v>
      </c>
      <c r="AY1250" s="575"/>
      <c r="AZ1250" s="575"/>
      <c r="BA1250" s="579"/>
      <c r="BB1250" s="579"/>
      <c r="BC1250" s="579"/>
      <c r="BD1250" s="595"/>
      <c r="BE1250" s="685">
        <f t="shared" si="169"/>
        <v>0</v>
      </c>
      <c r="BF1250" s="101">
        <f t="shared" si="162"/>
        <v>1</v>
      </c>
      <c r="BG1250" s="101">
        <f t="shared" si="163"/>
        <v>1900</v>
      </c>
      <c r="BH1250" s="107"/>
    </row>
    <row r="1251" spans="1:60">
      <c r="A1251" s="101" t="s">
        <v>428</v>
      </c>
      <c r="B1251" s="101" t="s">
        <v>56</v>
      </c>
      <c r="C1251" s="107" t="s">
        <v>5276</v>
      </c>
      <c r="D1251" s="570">
        <v>44707</v>
      </c>
      <c r="E1251" s="107" t="s">
        <v>5177</v>
      </c>
      <c r="F1251" s="101"/>
      <c r="G1251" s="107"/>
      <c r="H1251" s="107"/>
      <c r="I1251" s="107"/>
      <c r="J1251" s="107"/>
      <c r="K1251" s="107"/>
      <c r="L1251" s="107" t="s">
        <v>1225</v>
      </c>
      <c r="M1251" s="107" t="s">
        <v>1226</v>
      </c>
      <c r="N1251" s="107" t="s">
        <v>565</v>
      </c>
      <c r="O1251" s="107" t="s">
        <v>110</v>
      </c>
      <c r="P1251" s="107">
        <v>94544</v>
      </c>
      <c r="Q1251" s="107" t="s">
        <v>1267</v>
      </c>
      <c r="R1251" s="107"/>
      <c r="S1251" s="107"/>
      <c r="T1251" s="107"/>
      <c r="U1251" s="278">
        <v>30390256</v>
      </c>
      <c r="V1251" s="107">
        <v>14.75</v>
      </c>
      <c r="W1251" s="107" t="s">
        <v>2197</v>
      </c>
      <c r="X1251" s="101">
        <v>400</v>
      </c>
      <c r="Y1251" s="278">
        <v>728</v>
      </c>
      <c r="Z1251" s="278">
        <v>28</v>
      </c>
      <c r="AA1251" s="323">
        <f t="shared" si="164"/>
        <v>0.29120000000000001</v>
      </c>
      <c r="AB1251" s="278" t="s">
        <v>70</v>
      </c>
      <c r="AC1251" s="570">
        <v>44742</v>
      </c>
      <c r="AD1251" s="107"/>
      <c r="AE1251" s="107"/>
      <c r="AF1251" s="107" t="str">
        <f t="shared" si="165"/>
        <v>CADP220526_33</v>
      </c>
      <c r="AG1251" s="101">
        <f t="shared" si="166"/>
        <v>728</v>
      </c>
      <c r="AH1251" s="101">
        <f t="shared" si="167"/>
        <v>28</v>
      </c>
      <c r="AI1251" s="323">
        <f t="shared" si="168"/>
        <v>0.29120000000000001</v>
      </c>
      <c r="AJ1251" s="101" t="s">
        <v>2143</v>
      </c>
      <c r="AK1251" s="107" t="s">
        <v>5277</v>
      </c>
      <c r="AL1251" s="570"/>
      <c r="AM1251" s="366"/>
      <c r="AN1251" s="574"/>
      <c r="AO1251" s="570"/>
      <c r="AP1251" s="366"/>
      <c r="AQ1251" s="107"/>
      <c r="AR1251" s="107"/>
      <c r="AS1251" s="107" t="s">
        <v>5277</v>
      </c>
      <c r="AT1251" s="570"/>
      <c r="AU1251" s="570"/>
      <c r="AV1251" s="570"/>
      <c r="AW1251" s="321" t="s">
        <v>1198</v>
      </c>
      <c r="AX1251" s="101" t="s">
        <v>116</v>
      </c>
      <c r="AY1251" s="575"/>
      <c r="AZ1251" s="575"/>
      <c r="BA1251" s="579"/>
      <c r="BB1251" s="579"/>
      <c r="BC1251" s="579"/>
      <c r="BD1251" s="595"/>
      <c r="BE1251" s="685">
        <f t="shared" si="169"/>
        <v>0</v>
      </c>
      <c r="BF1251" s="101">
        <f t="shared" si="162"/>
        <v>1</v>
      </c>
      <c r="BG1251" s="101">
        <f t="shared" si="163"/>
        <v>1900</v>
      </c>
      <c r="BH1251" s="107"/>
    </row>
    <row r="1252" spans="1:60">
      <c r="A1252" s="101" t="s">
        <v>428</v>
      </c>
      <c r="B1252" s="101" t="s">
        <v>56</v>
      </c>
      <c r="C1252" s="107" t="s">
        <v>5278</v>
      </c>
      <c r="D1252" s="570">
        <v>44707</v>
      </c>
      <c r="E1252" s="107" t="s">
        <v>5177</v>
      </c>
      <c r="F1252" s="101"/>
      <c r="G1252" s="107"/>
      <c r="H1252" s="107"/>
      <c r="I1252" s="107"/>
      <c r="J1252" s="107"/>
      <c r="K1252" s="107"/>
      <c r="L1252" s="107" t="s">
        <v>1225</v>
      </c>
      <c r="M1252" s="107" t="s">
        <v>1226</v>
      </c>
      <c r="N1252" s="107" t="s">
        <v>565</v>
      </c>
      <c r="O1252" s="107" t="s">
        <v>110</v>
      </c>
      <c r="P1252" s="107">
        <v>94544</v>
      </c>
      <c r="Q1252" s="107" t="s">
        <v>1267</v>
      </c>
      <c r="R1252" s="107"/>
      <c r="S1252" s="107"/>
      <c r="T1252" s="107"/>
      <c r="U1252" s="278">
        <v>30390256</v>
      </c>
      <c r="V1252" s="107">
        <v>14.75</v>
      </c>
      <c r="W1252" s="107" t="s">
        <v>2197</v>
      </c>
      <c r="X1252" s="101">
        <v>400</v>
      </c>
      <c r="Y1252" s="278">
        <v>312</v>
      </c>
      <c r="Z1252" s="278">
        <v>12</v>
      </c>
      <c r="AA1252" s="323">
        <f t="shared" si="164"/>
        <v>0.12479999999999999</v>
      </c>
      <c r="AB1252" s="278" t="s">
        <v>70</v>
      </c>
      <c r="AC1252" s="570">
        <v>44742</v>
      </c>
      <c r="AD1252" s="107"/>
      <c r="AE1252" s="107"/>
      <c r="AF1252" s="107" t="str">
        <f t="shared" si="165"/>
        <v>CADP220526_34</v>
      </c>
      <c r="AG1252" s="101">
        <f t="shared" si="166"/>
        <v>312</v>
      </c>
      <c r="AH1252" s="101">
        <f t="shared" si="167"/>
        <v>12</v>
      </c>
      <c r="AI1252" s="323">
        <f t="shared" si="168"/>
        <v>0.12479999999999999</v>
      </c>
      <c r="AJ1252" s="101" t="s">
        <v>2143</v>
      </c>
      <c r="AK1252" s="107" t="s">
        <v>5279</v>
      </c>
      <c r="AL1252" s="570"/>
      <c r="AM1252" s="366"/>
      <c r="AN1252" s="574"/>
      <c r="AO1252" s="570"/>
      <c r="AP1252" s="366"/>
      <c r="AQ1252" s="107"/>
      <c r="AR1252" s="107"/>
      <c r="AS1252" s="107" t="s">
        <v>5279</v>
      </c>
      <c r="AT1252" s="570"/>
      <c r="AU1252" s="570"/>
      <c r="AV1252" s="570"/>
      <c r="AW1252" s="321" t="s">
        <v>1198</v>
      </c>
      <c r="AX1252" s="101" t="s">
        <v>116</v>
      </c>
      <c r="AY1252" s="575"/>
      <c r="AZ1252" s="575"/>
      <c r="BA1252" s="579"/>
      <c r="BB1252" s="579"/>
      <c r="BC1252" s="579"/>
      <c r="BD1252" s="595"/>
      <c r="BE1252" s="685">
        <f t="shared" si="169"/>
        <v>0</v>
      </c>
      <c r="BF1252" s="101">
        <f t="shared" si="162"/>
        <v>1</v>
      </c>
      <c r="BG1252" s="101">
        <f t="shared" si="163"/>
        <v>1900</v>
      </c>
      <c r="BH1252" s="107"/>
    </row>
    <row r="1253" spans="1:60">
      <c r="A1253" s="101" t="s">
        <v>428</v>
      </c>
      <c r="B1253" s="101" t="s">
        <v>56</v>
      </c>
      <c r="C1253" s="107" t="s">
        <v>5280</v>
      </c>
      <c r="D1253" s="570">
        <v>44707</v>
      </c>
      <c r="E1253" s="107" t="s">
        <v>5162</v>
      </c>
      <c r="F1253" s="101" t="s">
        <v>2135</v>
      </c>
      <c r="G1253" s="101" t="s">
        <v>2147</v>
      </c>
      <c r="H1253" s="101" t="s">
        <v>2148</v>
      </c>
      <c r="I1253" s="101" t="s">
        <v>531</v>
      </c>
      <c r="J1253" s="101" t="s">
        <v>110</v>
      </c>
      <c r="K1253" s="101">
        <v>91761</v>
      </c>
      <c r="L1253" s="107" t="s">
        <v>2310</v>
      </c>
      <c r="M1253" s="107" t="s">
        <v>4791</v>
      </c>
      <c r="N1253" s="107" t="s">
        <v>317</v>
      </c>
      <c r="O1253" s="107" t="s">
        <v>110</v>
      </c>
      <c r="P1253" s="107">
        <v>95330</v>
      </c>
      <c r="Q1253" s="107" t="s">
        <v>1267</v>
      </c>
      <c r="R1253" s="107"/>
      <c r="S1253" s="107"/>
      <c r="T1253" s="107"/>
      <c r="U1253" s="278">
        <v>30390256</v>
      </c>
      <c r="V1253" s="107">
        <v>14.75</v>
      </c>
      <c r="W1253" s="107" t="s">
        <v>2197</v>
      </c>
      <c r="X1253" s="101">
        <v>400</v>
      </c>
      <c r="Y1253" s="278">
        <v>728</v>
      </c>
      <c r="Z1253" s="278">
        <v>28</v>
      </c>
      <c r="AA1253" s="323">
        <f t="shared" si="164"/>
        <v>0.29120000000000001</v>
      </c>
      <c r="AB1253" s="278" t="s">
        <v>70</v>
      </c>
      <c r="AC1253" s="570">
        <v>44742</v>
      </c>
      <c r="AD1253" s="107"/>
      <c r="AE1253" s="107"/>
      <c r="AF1253" s="107" t="str">
        <f t="shared" si="165"/>
        <v>CADP220526_40</v>
      </c>
      <c r="AG1253" s="101">
        <f t="shared" si="166"/>
        <v>728</v>
      </c>
      <c r="AH1253" s="101">
        <f t="shared" si="167"/>
        <v>28</v>
      </c>
      <c r="AI1253" s="323">
        <f t="shared" si="168"/>
        <v>0.29120000000000001</v>
      </c>
      <c r="AJ1253" s="101" t="s">
        <v>2143</v>
      </c>
      <c r="AK1253" s="107" t="s">
        <v>5281</v>
      </c>
      <c r="AL1253" s="570"/>
      <c r="AM1253" s="366"/>
      <c r="AN1253" s="574"/>
      <c r="AO1253" s="570"/>
      <c r="AP1253" s="366"/>
      <c r="AQ1253" s="107"/>
      <c r="AR1253" s="107" t="s">
        <v>5282</v>
      </c>
      <c r="AS1253" s="107" t="s">
        <v>5281</v>
      </c>
      <c r="AT1253" s="570"/>
      <c r="AU1253" s="570"/>
      <c r="AV1253" s="570"/>
      <c r="AW1253" s="321" t="s">
        <v>1198</v>
      </c>
      <c r="AX1253" s="101" t="s">
        <v>116</v>
      </c>
      <c r="AY1253" s="575"/>
      <c r="AZ1253" s="575"/>
      <c r="BA1253" s="579"/>
      <c r="BB1253" s="579"/>
      <c r="BC1253" s="579"/>
      <c r="BD1253" s="595"/>
      <c r="BE1253" s="685">
        <f t="shared" si="169"/>
        <v>0</v>
      </c>
      <c r="BF1253" s="101">
        <f t="shared" si="162"/>
        <v>1</v>
      </c>
      <c r="BG1253" s="101">
        <f t="shared" si="163"/>
        <v>1900</v>
      </c>
      <c r="BH1253" s="107"/>
    </row>
    <row r="1254" spans="1:60">
      <c r="A1254" s="101" t="s">
        <v>428</v>
      </c>
      <c r="B1254" s="101" t="s">
        <v>56</v>
      </c>
      <c r="C1254" s="107" t="s">
        <v>5283</v>
      </c>
      <c r="D1254" s="570">
        <v>44707</v>
      </c>
      <c r="E1254" s="107" t="s">
        <v>5162</v>
      </c>
      <c r="F1254" s="101" t="s">
        <v>2135</v>
      </c>
      <c r="G1254" s="101" t="s">
        <v>2147</v>
      </c>
      <c r="H1254" s="101" t="s">
        <v>2148</v>
      </c>
      <c r="I1254" s="101" t="s">
        <v>531</v>
      </c>
      <c r="J1254" s="101" t="s">
        <v>110</v>
      </c>
      <c r="K1254" s="101">
        <v>91761</v>
      </c>
      <c r="L1254" s="107" t="s">
        <v>2310</v>
      </c>
      <c r="M1254" s="107" t="s">
        <v>4791</v>
      </c>
      <c r="N1254" s="107" t="s">
        <v>317</v>
      </c>
      <c r="O1254" s="107" t="s">
        <v>110</v>
      </c>
      <c r="P1254" s="107">
        <v>95330</v>
      </c>
      <c r="Q1254" s="107" t="s">
        <v>1267</v>
      </c>
      <c r="R1254" s="107"/>
      <c r="S1254" s="107"/>
      <c r="T1254" s="107"/>
      <c r="U1254" s="278">
        <v>30390256</v>
      </c>
      <c r="V1254" s="107">
        <v>14.75</v>
      </c>
      <c r="W1254" s="107" t="s">
        <v>2197</v>
      </c>
      <c r="X1254" s="101">
        <v>400</v>
      </c>
      <c r="Y1254" s="278">
        <v>728</v>
      </c>
      <c r="Z1254" s="278">
        <v>28</v>
      </c>
      <c r="AA1254" s="323">
        <f t="shared" si="164"/>
        <v>0.29120000000000001</v>
      </c>
      <c r="AB1254" s="278" t="s">
        <v>70</v>
      </c>
      <c r="AC1254" s="570">
        <v>44742</v>
      </c>
      <c r="AD1254" s="107"/>
      <c r="AE1254" s="107"/>
      <c r="AF1254" s="107" t="str">
        <f t="shared" si="165"/>
        <v>CADP220526_41</v>
      </c>
      <c r="AG1254" s="101">
        <f t="shared" si="166"/>
        <v>728</v>
      </c>
      <c r="AH1254" s="101">
        <f t="shared" si="167"/>
        <v>28</v>
      </c>
      <c r="AI1254" s="323">
        <f t="shared" si="168"/>
        <v>0.29120000000000001</v>
      </c>
      <c r="AJ1254" s="101" t="s">
        <v>2143</v>
      </c>
      <c r="AK1254" s="107" t="s">
        <v>5284</v>
      </c>
      <c r="AL1254" s="570"/>
      <c r="AM1254" s="366"/>
      <c r="AN1254" s="574"/>
      <c r="AO1254" s="570"/>
      <c r="AP1254" s="366"/>
      <c r="AQ1254" s="107"/>
      <c r="AR1254" s="107" t="s">
        <v>5282</v>
      </c>
      <c r="AS1254" s="107" t="s">
        <v>5284</v>
      </c>
      <c r="AT1254" s="570"/>
      <c r="AU1254" s="570"/>
      <c r="AV1254" s="570"/>
      <c r="AW1254" s="321" t="s">
        <v>1198</v>
      </c>
      <c r="AX1254" s="101" t="s">
        <v>116</v>
      </c>
      <c r="AY1254" s="575"/>
      <c r="AZ1254" s="575"/>
      <c r="BA1254" s="579"/>
      <c r="BB1254" s="579"/>
      <c r="BC1254" s="579"/>
      <c r="BD1254" s="595"/>
      <c r="BE1254" s="685">
        <f t="shared" si="169"/>
        <v>0</v>
      </c>
      <c r="BF1254" s="101">
        <f t="shared" si="162"/>
        <v>1</v>
      </c>
      <c r="BG1254" s="101">
        <f t="shared" si="163"/>
        <v>1900</v>
      </c>
      <c r="BH1254" s="107"/>
    </row>
    <row r="1255" spans="1:60">
      <c r="A1255" s="77" t="s">
        <v>428</v>
      </c>
      <c r="B1255" s="77" t="s">
        <v>230</v>
      </c>
      <c r="C1255" s="77" t="s">
        <v>5285</v>
      </c>
      <c r="D1255" s="78">
        <v>44708</v>
      </c>
      <c r="E1255" s="77" t="s">
        <v>5286</v>
      </c>
      <c r="F1255" s="77" t="s">
        <v>2135</v>
      </c>
      <c r="G1255" s="77" t="s">
        <v>2147</v>
      </c>
      <c r="H1255" s="77" t="s">
        <v>2148</v>
      </c>
      <c r="I1255" s="77" t="s">
        <v>531</v>
      </c>
      <c r="J1255" s="77" t="s">
        <v>110</v>
      </c>
      <c r="K1255" s="77">
        <v>91761</v>
      </c>
      <c r="L1255" s="77" t="s">
        <v>2719</v>
      </c>
      <c r="M1255" s="77" t="s">
        <v>3977</v>
      </c>
      <c r="N1255" s="77" t="s">
        <v>2004</v>
      </c>
      <c r="O1255" s="77" t="s">
        <v>445</v>
      </c>
      <c r="P1255" s="77">
        <v>77494</v>
      </c>
      <c r="Q1255" s="77" t="s">
        <v>1267</v>
      </c>
      <c r="R1255" s="77" t="s">
        <v>4457</v>
      </c>
      <c r="S1255" s="77"/>
      <c r="T1255" s="77" t="s">
        <v>4458</v>
      </c>
      <c r="U1255" s="77">
        <v>30390456</v>
      </c>
      <c r="V1255" s="77">
        <v>14.75</v>
      </c>
      <c r="W1255" s="77" t="s">
        <v>163</v>
      </c>
      <c r="X1255" s="77">
        <v>400</v>
      </c>
      <c r="Y1255" s="77">
        <v>384</v>
      </c>
      <c r="Z1255" s="77">
        <v>12</v>
      </c>
      <c r="AA1255" s="89">
        <f t="shared" si="164"/>
        <v>0.15359999999999999</v>
      </c>
      <c r="AB1255" s="77" t="s">
        <v>88</v>
      </c>
      <c r="AC1255" s="78">
        <v>44742</v>
      </c>
      <c r="AD1255" s="77"/>
      <c r="AE1255" s="77"/>
      <c r="AF1255" s="77" t="str">
        <f t="shared" si="165"/>
        <v>CADP220527_01</v>
      </c>
      <c r="AG1255" s="77">
        <f t="shared" si="166"/>
        <v>384</v>
      </c>
      <c r="AH1255" s="77">
        <f t="shared" si="167"/>
        <v>12</v>
      </c>
      <c r="AI1255" s="89">
        <f t="shared" si="168"/>
        <v>0.15359999999999999</v>
      </c>
      <c r="AJ1255" s="77" t="s">
        <v>2143</v>
      </c>
      <c r="AK1255" s="77" t="s">
        <v>5287</v>
      </c>
      <c r="AL1255" s="78">
        <v>44712</v>
      </c>
      <c r="AM1255" s="78">
        <v>44712</v>
      </c>
      <c r="AN1255" s="78">
        <v>44715</v>
      </c>
      <c r="AO1255" s="78">
        <v>44715</v>
      </c>
      <c r="AP1255" s="78">
        <v>44715</v>
      </c>
      <c r="AQ1255" s="77" t="s">
        <v>89</v>
      </c>
      <c r="AR1255" s="77"/>
      <c r="AS1255" s="77" t="s">
        <v>5287</v>
      </c>
      <c r="AT1255" s="78"/>
      <c r="AU1255" s="78"/>
      <c r="AV1255" s="78"/>
      <c r="AW1255" s="142" t="s">
        <v>1198</v>
      </c>
      <c r="AX1255" s="77" t="s">
        <v>116</v>
      </c>
      <c r="AY1255" s="576">
        <v>4273.5</v>
      </c>
      <c r="AZ1255" s="576"/>
      <c r="BA1255" s="576"/>
      <c r="BB1255" s="576"/>
      <c r="BC1255" s="576"/>
      <c r="BD1255" s="576"/>
      <c r="BE1255" s="77">
        <f t="shared" si="169"/>
        <v>23</v>
      </c>
      <c r="BF1255" s="77">
        <f t="shared" si="162"/>
        <v>5</v>
      </c>
      <c r="BG1255" s="77">
        <f t="shared" si="163"/>
        <v>2022</v>
      </c>
      <c r="BH1255" s="77"/>
    </row>
    <row r="1256" spans="1:60">
      <c r="A1256" s="77" t="s">
        <v>428</v>
      </c>
      <c r="B1256" s="77" t="s">
        <v>230</v>
      </c>
      <c r="C1256" s="77" t="s">
        <v>5288</v>
      </c>
      <c r="D1256" s="78">
        <v>44708</v>
      </c>
      <c r="E1256" s="77" t="s">
        <v>5289</v>
      </c>
      <c r="F1256" s="77" t="s">
        <v>2135</v>
      </c>
      <c r="G1256" s="77" t="s">
        <v>2147</v>
      </c>
      <c r="H1256" s="77" t="s">
        <v>2148</v>
      </c>
      <c r="I1256" s="77" t="s">
        <v>531</v>
      </c>
      <c r="J1256" s="77" t="s">
        <v>110</v>
      </c>
      <c r="K1256" s="77">
        <v>91761</v>
      </c>
      <c r="L1256" s="77" t="s">
        <v>2690</v>
      </c>
      <c r="M1256" s="77" t="s">
        <v>3836</v>
      </c>
      <c r="N1256" s="77" t="s">
        <v>1991</v>
      </c>
      <c r="O1256" s="77" t="s">
        <v>445</v>
      </c>
      <c r="P1256" s="77">
        <v>76011</v>
      </c>
      <c r="Q1256" s="77" t="s">
        <v>1267</v>
      </c>
      <c r="R1256" s="77" t="s">
        <v>4680</v>
      </c>
      <c r="S1256" s="77" t="s">
        <v>4681</v>
      </c>
      <c r="T1256" s="77" t="s">
        <v>4682</v>
      </c>
      <c r="U1256" s="77">
        <v>30390456</v>
      </c>
      <c r="V1256" s="77">
        <v>14.75</v>
      </c>
      <c r="W1256" s="77" t="s">
        <v>163</v>
      </c>
      <c r="X1256" s="77">
        <v>400</v>
      </c>
      <c r="Y1256" s="77">
        <v>384</v>
      </c>
      <c r="Z1256" s="77">
        <v>12</v>
      </c>
      <c r="AA1256" s="89">
        <f t="shared" si="164"/>
        <v>0.15359999999999999</v>
      </c>
      <c r="AB1256" s="77" t="s">
        <v>88</v>
      </c>
      <c r="AC1256" s="78">
        <v>44742</v>
      </c>
      <c r="AD1256" s="77"/>
      <c r="AE1256" s="77"/>
      <c r="AF1256" s="77" t="str">
        <f t="shared" si="165"/>
        <v>CADP220527_02</v>
      </c>
      <c r="AG1256" s="77">
        <f t="shared" si="166"/>
        <v>384</v>
      </c>
      <c r="AH1256" s="77">
        <f t="shared" si="167"/>
        <v>12</v>
      </c>
      <c r="AI1256" s="89">
        <f t="shared" si="168"/>
        <v>0.15359999999999999</v>
      </c>
      <c r="AJ1256" s="77" t="s">
        <v>2143</v>
      </c>
      <c r="AK1256" s="77" t="s">
        <v>5290</v>
      </c>
      <c r="AL1256" s="78">
        <v>44712</v>
      </c>
      <c r="AM1256" s="78">
        <v>44712</v>
      </c>
      <c r="AN1256" s="78">
        <v>44715</v>
      </c>
      <c r="AO1256" s="78">
        <v>44715</v>
      </c>
      <c r="AP1256" s="78">
        <v>44715</v>
      </c>
      <c r="AQ1256" s="77" t="s">
        <v>89</v>
      </c>
      <c r="AR1256" s="77"/>
      <c r="AS1256" s="77" t="s">
        <v>5290</v>
      </c>
      <c r="AT1256" s="78"/>
      <c r="AU1256" s="78"/>
      <c r="AV1256" s="78"/>
      <c r="AW1256" s="142" t="s">
        <v>1198</v>
      </c>
      <c r="AX1256" s="77" t="s">
        <v>116</v>
      </c>
      <c r="AY1256" s="576">
        <v>4273.5</v>
      </c>
      <c r="AZ1256" s="576"/>
      <c r="BA1256" s="576"/>
      <c r="BB1256" s="576"/>
      <c r="BC1256" s="576"/>
      <c r="BD1256" s="576"/>
      <c r="BE1256" s="77">
        <f t="shared" si="169"/>
        <v>23</v>
      </c>
      <c r="BF1256" s="77">
        <f t="shared" si="162"/>
        <v>5</v>
      </c>
      <c r="BG1256" s="77">
        <f t="shared" si="163"/>
        <v>2022</v>
      </c>
      <c r="BH1256" s="77"/>
    </row>
    <row r="1257" spans="1:60">
      <c r="A1257" s="101" t="s">
        <v>428</v>
      </c>
      <c r="B1257" s="101" t="s">
        <v>230</v>
      </c>
      <c r="C1257" s="107" t="s">
        <v>5291</v>
      </c>
      <c r="D1257" s="570">
        <v>44708</v>
      </c>
      <c r="E1257" s="107" t="s">
        <v>5292</v>
      </c>
      <c r="F1257" s="101"/>
      <c r="G1257" s="107"/>
      <c r="H1257" s="107"/>
      <c r="I1257" s="107"/>
      <c r="J1257" s="107"/>
      <c r="K1257" s="107"/>
      <c r="L1257" s="107" t="s">
        <v>5293</v>
      </c>
      <c r="M1257" s="107" t="s">
        <v>611</v>
      </c>
      <c r="N1257" s="107" t="s">
        <v>612</v>
      </c>
      <c r="O1257" s="107" t="s">
        <v>445</v>
      </c>
      <c r="P1257" s="107">
        <v>79936</v>
      </c>
      <c r="Q1257" s="107" t="s">
        <v>1267</v>
      </c>
      <c r="R1257" s="107" t="s">
        <v>5294</v>
      </c>
      <c r="S1257" s="107"/>
      <c r="T1257" s="107" t="s">
        <v>5295</v>
      </c>
      <c r="U1257" s="278">
        <v>30390456</v>
      </c>
      <c r="V1257" s="107">
        <v>14.75</v>
      </c>
      <c r="W1257" s="107" t="s">
        <v>163</v>
      </c>
      <c r="X1257" s="107">
        <v>400</v>
      </c>
      <c r="Y1257" s="278">
        <v>384</v>
      </c>
      <c r="Z1257" s="278">
        <v>12</v>
      </c>
      <c r="AA1257" s="323">
        <f t="shared" si="164"/>
        <v>0.15359999999999999</v>
      </c>
      <c r="AB1257" s="278" t="s">
        <v>88</v>
      </c>
      <c r="AC1257" s="570">
        <v>44742</v>
      </c>
      <c r="AD1257" s="107"/>
      <c r="AE1257" s="107"/>
      <c r="AF1257" s="107" t="str">
        <f t="shared" si="165"/>
        <v>CADP220527_03</v>
      </c>
      <c r="AG1257" s="101">
        <f t="shared" si="166"/>
        <v>384</v>
      </c>
      <c r="AH1257" s="101">
        <f t="shared" si="167"/>
        <v>12</v>
      </c>
      <c r="AI1257" s="323">
        <f t="shared" si="168"/>
        <v>0.15359999999999999</v>
      </c>
      <c r="AJ1257" s="101" t="s">
        <v>2143</v>
      </c>
      <c r="AK1257" s="307" t="s">
        <v>5296</v>
      </c>
      <c r="AL1257" s="570"/>
      <c r="AM1257" s="366"/>
      <c r="AN1257" s="574"/>
      <c r="AO1257" s="570"/>
      <c r="AP1257" s="366">
        <v>44725</v>
      </c>
      <c r="AQ1257" s="107"/>
      <c r="AR1257" s="570"/>
      <c r="AS1257" s="307" t="s">
        <v>5296</v>
      </c>
      <c r="AT1257" s="570"/>
      <c r="AU1257" s="570"/>
      <c r="AV1257" s="570"/>
      <c r="AW1257" s="321" t="s">
        <v>1198</v>
      </c>
      <c r="AX1257" s="101" t="s">
        <v>116</v>
      </c>
      <c r="AY1257" s="575"/>
      <c r="AZ1257" s="575"/>
      <c r="BA1257" s="579"/>
      <c r="BB1257" s="579"/>
      <c r="BC1257" s="579"/>
      <c r="BD1257" s="595"/>
      <c r="BE1257" s="685">
        <f t="shared" si="169"/>
        <v>0</v>
      </c>
      <c r="BF1257" s="101">
        <f t="shared" si="162"/>
        <v>1</v>
      </c>
      <c r="BG1257" s="101">
        <f t="shared" si="163"/>
        <v>1900</v>
      </c>
      <c r="BH1257" s="107"/>
    </row>
    <row r="1258" spans="1:60">
      <c r="A1258" s="77" t="s">
        <v>428</v>
      </c>
      <c r="B1258" s="77" t="s">
        <v>2132</v>
      </c>
      <c r="C1258" s="77" t="s">
        <v>5297</v>
      </c>
      <c r="D1258" s="78">
        <v>44712</v>
      </c>
      <c r="E1258" s="77" t="s">
        <v>5298</v>
      </c>
      <c r="F1258" s="77" t="s">
        <v>2135</v>
      </c>
      <c r="G1258" s="77" t="s">
        <v>2574</v>
      </c>
      <c r="H1258" s="77" t="s">
        <v>2575</v>
      </c>
      <c r="I1258" s="77" t="s">
        <v>2576</v>
      </c>
      <c r="J1258" s="77" t="s">
        <v>110</v>
      </c>
      <c r="K1258" s="77">
        <v>90501</v>
      </c>
      <c r="L1258" s="77" t="s">
        <v>2168</v>
      </c>
      <c r="M1258" s="77" t="s">
        <v>4498</v>
      </c>
      <c r="N1258" s="77" t="s">
        <v>397</v>
      </c>
      <c r="O1258" s="77" t="s">
        <v>110</v>
      </c>
      <c r="P1258" s="77">
        <v>93308</v>
      </c>
      <c r="Q1258" s="77" t="s">
        <v>1267</v>
      </c>
      <c r="R1258" s="77" t="s">
        <v>4499</v>
      </c>
      <c r="S1258" s="77" t="s">
        <v>4500</v>
      </c>
      <c r="T1258" s="77" t="s">
        <v>4501</v>
      </c>
      <c r="U1258" s="77">
        <v>30390156</v>
      </c>
      <c r="V1258" s="77">
        <v>14.75</v>
      </c>
      <c r="W1258" s="77" t="s">
        <v>163</v>
      </c>
      <c r="X1258" s="77">
        <v>400</v>
      </c>
      <c r="Y1258" s="77">
        <v>768</v>
      </c>
      <c r="Z1258" s="77">
        <v>24</v>
      </c>
      <c r="AA1258" s="89">
        <f t="shared" si="164"/>
        <v>0.30719999999999997</v>
      </c>
      <c r="AB1258" s="77" t="s">
        <v>70</v>
      </c>
      <c r="AC1258" s="78">
        <v>44742</v>
      </c>
      <c r="AD1258" s="77"/>
      <c r="AE1258" s="77"/>
      <c r="AF1258" s="77" t="str">
        <f t="shared" si="165"/>
        <v>CADP220531_01</v>
      </c>
      <c r="AG1258" s="77">
        <f t="shared" si="166"/>
        <v>768</v>
      </c>
      <c r="AH1258" s="77">
        <f t="shared" si="167"/>
        <v>24</v>
      </c>
      <c r="AI1258" s="89">
        <f t="shared" si="168"/>
        <v>0.30719999999999997</v>
      </c>
      <c r="AJ1258" s="77" t="s">
        <v>2143</v>
      </c>
      <c r="AK1258" s="560" t="s">
        <v>5299</v>
      </c>
      <c r="AL1258" s="78">
        <v>44715</v>
      </c>
      <c r="AM1258" s="78">
        <v>44715</v>
      </c>
      <c r="AN1258" s="78">
        <v>44715</v>
      </c>
      <c r="AO1258" s="78">
        <v>44715</v>
      </c>
      <c r="AP1258" s="78">
        <v>44715</v>
      </c>
      <c r="AQ1258" s="77" t="s">
        <v>89</v>
      </c>
      <c r="AR1258" s="77"/>
      <c r="AS1258" s="801" t="s">
        <v>5299</v>
      </c>
      <c r="AT1258" s="78"/>
      <c r="AU1258" s="78"/>
      <c r="AV1258" s="78"/>
      <c r="AW1258" s="142" t="s">
        <v>1198</v>
      </c>
      <c r="AX1258" s="77" t="s">
        <v>116</v>
      </c>
      <c r="AY1258" s="576">
        <v>1019.2</v>
      </c>
      <c r="AZ1258" s="576"/>
      <c r="BA1258" s="576"/>
      <c r="BB1258" s="576"/>
      <c r="BC1258" s="576"/>
      <c r="BD1258" s="576"/>
      <c r="BE1258" s="77">
        <f t="shared" si="169"/>
        <v>23</v>
      </c>
      <c r="BF1258" s="77">
        <f t="shared" si="162"/>
        <v>6</v>
      </c>
      <c r="BG1258" s="77">
        <f t="shared" si="163"/>
        <v>2022</v>
      </c>
      <c r="BH1258" s="77"/>
    </row>
    <row r="1259" spans="1:60">
      <c r="A1259" s="77" t="s">
        <v>428</v>
      </c>
      <c r="B1259" s="77" t="s">
        <v>2132</v>
      </c>
      <c r="C1259" s="77" t="s">
        <v>5300</v>
      </c>
      <c r="D1259" s="78">
        <v>44712</v>
      </c>
      <c r="E1259" s="77" t="s">
        <v>5301</v>
      </c>
      <c r="F1259" s="77" t="s">
        <v>2135</v>
      </c>
      <c r="G1259" s="77" t="s">
        <v>2574</v>
      </c>
      <c r="H1259" s="77" t="s">
        <v>2575</v>
      </c>
      <c r="I1259" s="77" t="s">
        <v>2576</v>
      </c>
      <c r="J1259" s="77" t="s">
        <v>110</v>
      </c>
      <c r="K1259" s="77">
        <v>90501</v>
      </c>
      <c r="L1259" s="77" t="s">
        <v>2168</v>
      </c>
      <c r="M1259" s="77" t="s">
        <v>4322</v>
      </c>
      <c r="N1259" s="77" t="s">
        <v>4323</v>
      </c>
      <c r="O1259" s="77" t="s">
        <v>445</v>
      </c>
      <c r="P1259" s="77">
        <v>75041</v>
      </c>
      <c r="Q1259" s="77" t="s">
        <v>1267</v>
      </c>
      <c r="R1259" s="77" t="s">
        <v>4324</v>
      </c>
      <c r="S1259" s="77"/>
      <c r="T1259" s="77" t="s">
        <v>4325</v>
      </c>
      <c r="U1259" s="77">
        <v>30390156</v>
      </c>
      <c r="V1259" s="77">
        <v>14.75</v>
      </c>
      <c r="W1259" s="77" t="s">
        <v>163</v>
      </c>
      <c r="X1259" s="77">
        <v>400</v>
      </c>
      <c r="Y1259" s="77">
        <v>768</v>
      </c>
      <c r="Z1259" s="77">
        <v>24</v>
      </c>
      <c r="AA1259" s="89">
        <f t="shared" si="164"/>
        <v>0.30719999999999997</v>
      </c>
      <c r="AB1259" s="77" t="s">
        <v>70</v>
      </c>
      <c r="AC1259" s="78">
        <v>44742</v>
      </c>
      <c r="AD1259" s="77"/>
      <c r="AE1259" s="77"/>
      <c r="AF1259" s="77" t="str">
        <f t="shared" si="165"/>
        <v>CADP220531_02</v>
      </c>
      <c r="AG1259" s="77">
        <f t="shared" si="166"/>
        <v>768</v>
      </c>
      <c r="AH1259" s="77">
        <f t="shared" si="167"/>
        <v>24</v>
      </c>
      <c r="AI1259" s="89">
        <f t="shared" si="168"/>
        <v>0.30719999999999997</v>
      </c>
      <c r="AJ1259" s="77" t="s">
        <v>2143</v>
      </c>
      <c r="AK1259" s="77" t="s">
        <v>5302</v>
      </c>
      <c r="AL1259" s="78">
        <v>44715</v>
      </c>
      <c r="AM1259" s="78">
        <v>44715</v>
      </c>
      <c r="AN1259" s="78">
        <v>44718</v>
      </c>
      <c r="AO1259" s="78">
        <v>44718</v>
      </c>
      <c r="AP1259" s="78">
        <v>44718</v>
      </c>
      <c r="AQ1259" s="77" t="s">
        <v>89</v>
      </c>
      <c r="AR1259" s="77"/>
      <c r="AS1259" s="77" t="s">
        <v>5302</v>
      </c>
      <c r="AT1259" s="78"/>
      <c r="AU1259" s="78"/>
      <c r="AV1259" s="78"/>
      <c r="AW1259" s="142" t="s">
        <v>1198</v>
      </c>
      <c r="AX1259" s="77" t="s">
        <v>116</v>
      </c>
      <c r="AY1259" s="576">
        <v>4273.5</v>
      </c>
      <c r="AZ1259" s="576"/>
      <c r="BA1259" s="576"/>
      <c r="BB1259" s="576"/>
      <c r="BC1259" s="576"/>
      <c r="BD1259" s="576"/>
      <c r="BE1259" s="77">
        <f t="shared" si="169"/>
        <v>24</v>
      </c>
      <c r="BF1259" s="77">
        <f t="shared" si="162"/>
        <v>6</v>
      </c>
      <c r="BG1259" s="77">
        <f t="shared" si="163"/>
        <v>2022</v>
      </c>
      <c r="BH1259" s="77"/>
    </row>
    <row r="1260" spans="1:60">
      <c r="A1260" s="77" t="s">
        <v>428</v>
      </c>
      <c r="B1260" s="77" t="s">
        <v>2132</v>
      </c>
      <c r="C1260" s="77" t="s">
        <v>5303</v>
      </c>
      <c r="D1260" s="78">
        <v>44712</v>
      </c>
      <c r="E1260" s="77" t="s">
        <v>5304</v>
      </c>
      <c r="F1260" s="77" t="s">
        <v>2135</v>
      </c>
      <c r="G1260" s="77" t="s">
        <v>2574</v>
      </c>
      <c r="H1260" s="77" t="s">
        <v>2575</v>
      </c>
      <c r="I1260" s="77" t="s">
        <v>2576</v>
      </c>
      <c r="J1260" s="77" t="s">
        <v>110</v>
      </c>
      <c r="K1260" s="77">
        <v>90501</v>
      </c>
      <c r="L1260" s="77" t="s">
        <v>2168</v>
      </c>
      <c r="M1260" s="77" t="s">
        <v>2315</v>
      </c>
      <c r="N1260" s="77" t="s">
        <v>403</v>
      </c>
      <c r="O1260" s="77" t="s">
        <v>110</v>
      </c>
      <c r="P1260" s="77">
        <v>92123</v>
      </c>
      <c r="Q1260" s="77" t="s">
        <v>1267</v>
      </c>
      <c r="R1260" s="77" t="s">
        <v>2316</v>
      </c>
      <c r="S1260" s="77" t="s">
        <v>2317</v>
      </c>
      <c r="T1260" s="77" t="s">
        <v>2318</v>
      </c>
      <c r="U1260" s="77">
        <v>30390156</v>
      </c>
      <c r="V1260" s="77">
        <v>14.75</v>
      </c>
      <c r="W1260" s="77" t="s">
        <v>163</v>
      </c>
      <c r="X1260" s="77">
        <v>400</v>
      </c>
      <c r="Y1260" s="77">
        <v>768</v>
      </c>
      <c r="Z1260" s="77">
        <v>24</v>
      </c>
      <c r="AA1260" s="89">
        <f t="shared" si="164"/>
        <v>0.30719999999999997</v>
      </c>
      <c r="AB1260" s="77" t="s">
        <v>70</v>
      </c>
      <c r="AC1260" s="78">
        <v>44742</v>
      </c>
      <c r="AD1260" s="77"/>
      <c r="AE1260" s="77"/>
      <c r="AF1260" s="77" t="str">
        <f t="shared" si="165"/>
        <v>CADP220531_03</v>
      </c>
      <c r="AG1260" s="77">
        <f t="shared" si="166"/>
        <v>768</v>
      </c>
      <c r="AH1260" s="77">
        <f t="shared" si="167"/>
        <v>24</v>
      </c>
      <c r="AI1260" s="89">
        <f t="shared" si="168"/>
        <v>0.30719999999999997</v>
      </c>
      <c r="AJ1260" s="77" t="s">
        <v>2143</v>
      </c>
      <c r="AK1260" s="77" t="s">
        <v>5305</v>
      </c>
      <c r="AL1260" s="78">
        <v>44715</v>
      </c>
      <c r="AM1260" s="78">
        <v>44715</v>
      </c>
      <c r="AN1260" s="78">
        <v>44715</v>
      </c>
      <c r="AO1260" s="78">
        <v>44715</v>
      </c>
      <c r="AP1260" s="78">
        <v>44715</v>
      </c>
      <c r="AQ1260" s="77" t="s">
        <v>89</v>
      </c>
      <c r="AR1260" s="77" t="s">
        <v>5306</v>
      </c>
      <c r="AS1260" s="77" t="s">
        <v>5305</v>
      </c>
      <c r="AT1260" s="78"/>
      <c r="AU1260" s="78"/>
      <c r="AV1260" s="78"/>
      <c r="AW1260" s="142" t="s">
        <v>1198</v>
      </c>
      <c r="AX1260" s="77" t="s">
        <v>116</v>
      </c>
      <c r="AY1260" s="576">
        <v>894.88</v>
      </c>
      <c r="AZ1260" s="576"/>
      <c r="BA1260" s="576"/>
      <c r="BB1260" s="576"/>
      <c r="BC1260" s="576"/>
      <c r="BD1260" s="576"/>
      <c r="BE1260" s="77">
        <f t="shared" si="169"/>
        <v>23</v>
      </c>
      <c r="BF1260" s="77">
        <f t="shared" si="162"/>
        <v>6</v>
      </c>
      <c r="BG1260" s="77">
        <f t="shared" si="163"/>
        <v>2022</v>
      </c>
      <c r="BH1260" s="77"/>
    </row>
    <row r="1261" spans="1:60">
      <c r="A1261" s="325" t="s">
        <v>428</v>
      </c>
      <c r="B1261" s="325" t="s">
        <v>1264</v>
      </c>
      <c r="C1261" s="278" t="s">
        <v>5307</v>
      </c>
      <c r="D1261" s="366">
        <v>44712</v>
      </c>
      <c r="E1261" s="107" t="s">
        <v>5308</v>
      </c>
      <c r="F1261" s="101" t="s">
        <v>2135</v>
      </c>
      <c r="G1261" s="107" t="s">
        <v>3267</v>
      </c>
      <c r="H1261" s="107" t="s">
        <v>3268</v>
      </c>
      <c r="I1261" s="107" t="s">
        <v>2686</v>
      </c>
      <c r="J1261" s="107" t="s">
        <v>110</v>
      </c>
      <c r="K1261" s="107">
        <v>92833</v>
      </c>
      <c r="L1261" s="307" t="s">
        <v>1829</v>
      </c>
      <c r="M1261" s="307" t="s">
        <v>1830</v>
      </c>
      <c r="N1261" s="278" t="s">
        <v>962</v>
      </c>
      <c r="O1261" s="278" t="s">
        <v>98</v>
      </c>
      <c r="P1261" s="278">
        <v>32226</v>
      </c>
      <c r="Q1261" s="278" t="s">
        <v>1267</v>
      </c>
      <c r="R1261" s="107" t="s">
        <v>1831</v>
      </c>
      <c r="S1261" s="107" t="s">
        <v>2498</v>
      </c>
      <c r="T1261" s="107" t="s">
        <v>1833</v>
      </c>
      <c r="U1261" s="107">
        <v>30390156</v>
      </c>
      <c r="V1261" s="278">
        <v>14.75</v>
      </c>
      <c r="W1261" s="278" t="s">
        <v>163</v>
      </c>
      <c r="X1261" s="325">
        <v>400</v>
      </c>
      <c r="Y1261" s="325">
        <v>576</v>
      </c>
      <c r="Z1261" s="325">
        <v>18</v>
      </c>
      <c r="AA1261" s="608">
        <f t="shared" si="164"/>
        <v>0.23039999999999999</v>
      </c>
      <c r="AB1261" s="278" t="s">
        <v>70</v>
      </c>
      <c r="AC1261" s="366">
        <v>44742</v>
      </c>
      <c r="AD1261" s="107"/>
      <c r="AE1261" s="107"/>
      <c r="AF1261" s="325" t="str">
        <f t="shared" si="165"/>
        <v>CADP220531_04</v>
      </c>
      <c r="AG1261" s="325">
        <f t="shared" si="166"/>
        <v>576</v>
      </c>
      <c r="AH1261" s="325">
        <f t="shared" si="167"/>
        <v>18</v>
      </c>
      <c r="AI1261" s="608">
        <f t="shared" si="168"/>
        <v>0.23039999999999999</v>
      </c>
      <c r="AJ1261" s="325" t="s">
        <v>2143</v>
      </c>
      <c r="AK1261" s="278" t="s">
        <v>5309</v>
      </c>
      <c r="AL1261" s="366">
        <v>44727</v>
      </c>
      <c r="AM1261" s="366"/>
      <c r="AN1261" s="574">
        <v>44732</v>
      </c>
      <c r="AO1261" s="366"/>
      <c r="AP1261" s="366"/>
      <c r="AQ1261" s="278"/>
      <c r="AR1261" s="278"/>
      <c r="AS1261" s="278" t="s">
        <v>5309</v>
      </c>
      <c r="AT1261" s="366"/>
      <c r="AU1261" s="366"/>
      <c r="AV1261" s="366"/>
      <c r="AW1261" s="321" t="s">
        <v>1198</v>
      </c>
      <c r="AX1261" s="101" t="s">
        <v>116</v>
      </c>
      <c r="AY1261" s="609">
        <v>6989</v>
      </c>
      <c r="AZ1261" s="609"/>
      <c r="BA1261" s="580"/>
      <c r="BB1261" s="580"/>
      <c r="BC1261" s="580"/>
      <c r="BD1261" s="580"/>
      <c r="BE1261" s="685">
        <f t="shared" si="169"/>
        <v>26</v>
      </c>
      <c r="BF1261" s="101">
        <f t="shared" si="162"/>
        <v>6</v>
      </c>
      <c r="BG1261" s="101">
        <f t="shared" si="163"/>
        <v>2022</v>
      </c>
      <c r="BH1261" s="278"/>
    </row>
    <row r="1262" spans="1:60">
      <c r="A1262" s="325" t="s">
        <v>428</v>
      </c>
      <c r="B1262" s="325" t="s">
        <v>1264</v>
      </c>
      <c r="C1262" s="278" t="s">
        <v>5310</v>
      </c>
      <c r="D1262" s="366">
        <v>44712</v>
      </c>
      <c r="E1262" s="107" t="s">
        <v>5308</v>
      </c>
      <c r="F1262" s="101" t="s">
        <v>2135</v>
      </c>
      <c r="G1262" s="107" t="s">
        <v>3267</v>
      </c>
      <c r="H1262" s="107" t="s">
        <v>3268</v>
      </c>
      <c r="I1262" s="107" t="s">
        <v>2686</v>
      </c>
      <c r="J1262" s="107" t="s">
        <v>110</v>
      </c>
      <c r="K1262" s="107">
        <v>92833</v>
      </c>
      <c r="L1262" s="307" t="s">
        <v>1829</v>
      </c>
      <c r="M1262" s="307" t="s">
        <v>1830</v>
      </c>
      <c r="N1262" s="278" t="s">
        <v>962</v>
      </c>
      <c r="O1262" s="278" t="s">
        <v>98</v>
      </c>
      <c r="P1262" s="278">
        <v>32226</v>
      </c>
      <c r="Q1262" s="278" t="s">
        <v>1267</v>
      </c>
      <c r="R1262" s="107" t="s">
        <v>1831</v>
      </c>
      <c r="S1262" s="107" t="s">
        <v>2498</v>
      </c>
      <c r="T1262" s="107" t="s">
        <v>1833</v>
      </c>
      <c r="U1262" s="107">
        <v>30390156</v>
      </c>
      <c r="V1262" s="278">
        <v>14.75</v>
      </c>
      <c r="W1262" s="278" t="s">
        <v>163</v>
      </c>
      <c r="X1262" s="325">
        <v>400</v>
      </c>
      <c r="Y1262" s="325">
        <v>640</v>
      </c>
      <c r="Z1262" s="325">
        <v>20</v>
      </c>
      <c r="AA1262" s="608">
        <f t="shared" si="164"/>
        <v>0.25600000000000001</v>
      </c>
      <c r="AB1262" s="278" t="s">
        <v>70</v>
      </c>
      <c r="AC1262" s="366">
        <v>44742</v>
      </c>
      <c r="AD1262" s="107"/>
      <c r="AE1262" s="107"/>
      <c r="AF1262" s="325" t="str">
        <f t="shared" si="165"/>
        <v>CADP220531_05</v>
      </c>
      <c r="AG1262" s="325">
        <f t="shared" si="166"/>
        <v>640</v>
      </c>
      <c r="AH1262" s="325">
        <f t="shared" si="167"/>
        <v>20</v>
      </c>
      <c r="AI1262" s="608">
        <f t="shared" si="168"/>
        <v>0.25600000000000001</v>
      </c>
      <c r="AJ1262" s="325" t="s">
        <v>2143</v>
      </c>
      <c r="AK1262" s="278" t="s">
        <v>5311</v>
      </c>
      <c r="AL1262" s="366">
        <v>44727</v>
      </c>
      <c r="AM1262" s="366"/>
      <c r="AN1262" s="574">
        <v>44732</v>
      </c>
      <c r="AO1262" s="366"/>
      <c r="AP1262" s="366"/>
      <c r="AQ1262" s="278"/>
      <c r="AR1262" s="278"/>
      <c r="AS1262" s="278" t="s">
        <v>5311</v>
      </c>
      <c r="AT1262" s="366"/>
      <c r="AU1262" s="366"/>
      <c r="AV1262" s="366"/>
      <c r="AW1262" s="321" t="s">
        <v>1198</v>
      </c>
      <c r="AX1262" s="101" t="s">
        <v>116</v>
      </c>
      <c r="AY1262" s="609">
        <v>6989</v>
      </c>
      <c r="AZ1262" s="609"/>
      <c r="BA1262" s="580"/>
      <c r="BB1262" s="580"/>
      <c r="BC1262" s="580"/>
      <c r="BD1262" s="580"/>
      <c r="BE1262" s="685">
        <f t="shared" si="169"/>
        <v>26</v>
      </c>
      <c r="BF1262" s="101">
        <f t="shared" si="162"/>
        <v>6</v>
      </c>
      <c r="BG1262" s="101">
        <f t="shared" si="163"/>
        <v>2022</v>
      </c>
      <c r="BH1262" s="278"/>
    </row>
    <row r="1263" spans="1:60">
      <c r="A1263" s="325" t="s">
        <v>428</v>
      </c>
      <c r="B1263" s="325" t="s">
        <v>1264</v>
      </c>
      <c r="C1263" s="278" t="s">
        <v>5312</v>
      </c>
      <c r="D1263" s="366">
        <v>44712</v>
      </c>
      <c r="E1263" s="107" t="s">
        <v>5313</v>
      </c>
      <c r="F1263" s="101" t="s">
        <v>2135</v>
      </c>
      <c r="G1263" s="107" t="s">
        <v>3267</v>
      </c>
      <c r="H1263" s="107" t="s">
        <v>3268</v>
      </c>
      <c r="I1263" s="107" t="s">
        <v>2686</v>
      </c>
      <c r="J1263" s="107" t="s">
        <v>110</v>
      </c>
      <c r="K1263" s="107">
        <v>92833</v>
      </c>
      <c r="L1263" s="307" t="s">
        <v>1829</v>
      </c>
      <c r="M1263" s="307" t="s">
        <v>1830</v>
      </c>
      <c r="N1263" s="278" t="s">
        <v>962</v>
      </c>
      <c r="O1263" s="278" t="s">
        <v>98</v>
      </c>
      <c r="P1263" s="278">
        <v>32226</v>
      </c>
      <c r="Q1263" s="278" t="s">
        <v>1267</v>
      </c>
      <c r="R1263" s="107" t="s">
        <v>1831</v>
      </c>
      <c r="S1263" s="107" t="s">
        <v>2498</v>
      </c>
      <c r="T1263" s="107" t="s">
        <v>1833</v>
      </c>
      <c r="U1263" s="107">
        <v>30390156</v>
      </c>
      <c r="V1263" s="278">
        <v>14.75</v>
      </c>
      <c r="W1263" s="278" t="s">
        <v>163</v>
      </c>
      <c r="X1263" s="325">
        <v>400</v>
      </c>
      <c r="Y1263" s="325">
        <v>768</v>
      </c>
      <c r="Z1263" s="325">
        <v>24</v>
      </c>
      <c r="AA1263" s="608">
        <f t="shared" si="164"/>
        <v>0.30719999999999997</v>
      </c>
      <c r="AB1263" s="278" t="s">
        <v>70</v>
      </c>
      <c r="AC1263" s="366">
        <v>44742</v>
      </c>
      <c r="AD1263" s="107"/>
      <c r="AE1263" s="107"/>
      <c r="AF1263" s="325" t="str">
        <f t="shared" si="165"/>
        <v>CADP220531_06</v>
      </c>
      <c r="AG1263" s="325">
        <f t="shared" si="166"/>
        <v>768</v>
      </c>
      <c r="AH1263" s="325">
        <f t="shared" si="167"/>
        <v>24</v>
      </c>
      <c r="AI1263" s="608">
        <f t="shared" si="168"/>
        <v>0.30719999999999997</v>
      </c>
      <c r="AJ1263" s="325" t="s">
        <v>2143</v>
      </c>
      <c r="AK1263" s="278" t="s">
        <v>5314</v>
      </c>
      <c r="AL1263" s="366">
        <v>44727</v>
      </c>
      <c r="AM1263" s="366"/>
      <c r="AN1263" s="574">
        <v>44732</v>
      </c>
      <c r="AO1263" s="366"/>
      <c r="AP1263" s="366"/>
      <c r="AQ1263" s="278"/>
      <c r="AR1263" s="278"/>
      <c r="AS1263" s="278" t="s">
        <v>5314</v>
      </c>
      <c r="AT1263" s="366"/>
      <c r="AU1263" s="366"/>
      <c r="AV1263" s="366"/>
      <c r="AW1263" s="321" t="s">
        <v>1198</v>
      </c>
      <c r="AX1263" s="101" t="s">
        <v>116</v>
      </c>
      <c r="AY1263" s="609">
        <v>6989</v>
      </c>
      <c r="AZ1263" s="609"/>
      <c r="BA1263" s="580"/>
      <c r="BB1263" s="580"/>
      <c r="BC1263" s="580"/>
      <c r="BD1263" s="580"/>
      <c r="BE1263" s="685">
        <f t="shared" si="169"/>
        <v>26</v>
      </c>
      <c r="BF1263" s="101">
        <f t="shared" si="162"/>
        <v>6</v>
      </c>
      <c r="BG1263" s="101">
        <f t="shared" si="163"/>
        <v>2022</v>
      </c>
      <c r="BH1263" s="107"/>
    </row>
    <row r="1264" spans="1:60">
      <c r="A1264" s="325" t="s">
        <v>428</v>
      </c>
      <c r="B1264" s="325" t="s">
        <v>1264</v>
      </c>
      <c r="C1264" s="278" t="s">
        <v>5315</v>
      </c>
      <c r="D1264" s="366">
        <v>44712</v>
      </c>
      <c r="E1264" s="107" t="s">
        <v>5313</v>
      </c>
      <c r="F1264" s="101" t="s">
        <v>2135</v>
      </c>
      <c r="G1264" s="107" t="s">
        <v>3267</v>
      </c>
      <c r="H1264" s="107" t="s">
        <v>3268</v>
      </c>
      <c r="I1264" s="107" t="s">
        <v>2686</v>
      </c>
      <c r="J1264" s="107" t="s">
        <v>110</v>
      </c>
      <c r="K1264" s="107">
        <v>92833</v>
      </c>
      <c r="L1264" s="307" t="s">
        <v>1829</v>
      </c>
      <c r="M1264" s="307" t="s">
        <v>1830</v>
      </c>
      <c r="N1264" s="278" t="s">
        <v>962</v>
      </c>
      <c r="O1264" s="278" t="s">
        <v>98</v>
      </c>
      <c r="P1264" s="278">
        <v>32226</v>
      </c>
      <c r="Q1264" s="278" t="s">
        <v>1267</v>
      </c>
      <c r="R1264" s="107" t="s">
        <v>1831</v>
      </c>
      <c r="S1264" s="107" t="s">
        <v>2498</v>
      </c>
      <c r="T1264" s="107" t="s">
        <v>1833</v>
      </c>
      <c r="U1264" s="107">
        <v>30390156</v>
      </c>
      <c r="V1264" s="278">
        <v>14.75</v>
      </c>
      <c r="W1264" s="278" t="s">
        <v>163</v>
      </c>
      <c r="X1264" s="325">
        <v>400</v>
      </c>
      <c r="Y1264" s="325">
        <v>768</v>
      </c>
      <c r="Z1264" s="325">
        <v>24</v>
      </c>
      <c r="AA1264" s="608">
        <f t="shared" si="164"/>
        <v>0.30719999999999997</v>
      </c>
      <c r="AB1264" s="278" t="s">
        <v>70</v>
      </c>
      <c r="AC1264" s="366">
        <v>44742</v>
      </c>
      <c r="AD1264" s="107"/>
      <c r="AE1264" s="107"/>
      <c r="AF1264" s="325" t="str">
        <f t="shared" si="165"/>
        <v>CADP220531_07</v>
      </c>
      <c r="AG1264" s="325">
        <f t="shared" si="166"/>
        <v>768</v>
      </c>
      <c r="AH1264" s="325">
        <f t="shared" si="167"/>
        <v>24</v>
      </c>
      <c r="AI1264" s="608">
        <f t="shared" si="168"/>
        <v>0.30719999999999997</v>
      </c>
      <c r="AJ1264" s="325" t="s">
        <v>2143</v>
      </c>
      <c r="AK1264" s="278" t="s">
        <v>5316</v>
      </c>
      <c r="AL1264" s="366">
        <v>44727</v>
      </c>
      <c r="AM1264" s="366"/>
      <c r="AN1264" s="574">
        <v>44732</v>
      </c>
      <c r="AO1264" s="366"/>
      <c r="AP1264" s="366"/>
      <c r="AQ1264" s="278"/>
      <c r="AR1264" s="278"/>
      <c r="AS1264" s="278" t="s">
        <v>5316</v>
      </c>
      <c r="AT1264" s="366"/>
      <c r="AU1264" s="366"/>
      <c r="AV1264" s="366"/>
      <c r="AW1264" s="321" t="s">
        <v>1198</v>
      </c>
      <c r="AX1264" s="101" t="s">
        <v>116</v>
      </c>
      <c r="AY1264" s="609">
        <v>6989</v>
      </c>
      <c r="AZ1264" s="609"/>
      <c r="BA1264" s="580"/>
      <c r="BB1264" s="580"/>
      <c r="BC1264" s="580"/>
      <c r="BD1264" s="580"/>
      <c r="BE1264" s="685">
        <f t="shared" si="169"/>
        <v>26</v>
      </c>
      <c r="BF1264" s="101">
        <f t="shared" si="162"/>
        <v>6</v>
      </c>
      <c r="BG1264" s="101">
        <f t="shared" si="163"/>
        <v>2022</v>
      </c>
      <c r="BH1264" s="107"/>
    </row>
    <row r="1265" spans="1:60">
      <c r="A1265" s="325" t="s">
        <v>428</v>
      </c>
      <c r="B1265" s="325" t="s">
        <v>1264</v>
      </c>
      <c r="C1265" s="278" t="s">
        <v>5317</v>
      </c>
      <c r="D1265" s="366">
        <v>44712</v>
      </c>
      <c r="E1265" s="107" t="s">
        <v>5313</v>
      </c>
      <c r="F1265" s="101" t="s">
        <v>2135</v>
      </c>
      <c r="G1265" s="107" t="s">
        <v>3267</v>
      </c>
      <c r="H1265" s="107" t="s">
        <v>3268</v>
      </c>
      <c r="I1265" s="107" t="s">
        <v>2686</v>
      </c>
      <c r="J1265" s="107" t="s">
        <v>110</v>
      </c>
      <c r="K1265" s="107">
        <v>92833</v>
      </c>
      <c r="L1265" s="307" t="s">
        <v>1829</v>
      </c>
      <c r="M1265" s="307" t="s">
        <v>1830</v>
      </c>
      <c r="N1265" s="278" t="s">
        <v>962</v>
      </c>
      <c r="O1265" s="278" t="s">
        <v>98</v>
      </c>
      <c r="P1265" s="278">
        <v>32226</v>
      </c>
      <c r="Q1265" s="278" t="s">
        <v>1267</v>
      </c>
      <c r="R1265" s="107" t="s">
        <v>1831</v>
      </c>
      <c r="S1265" s="107" t="s">
        <v>2498</v>
      </c>
      <c r="T1265" s="107" t="s">
        <v>1833</v>
      </c>
      <c r="U1265" s="107">
        <v>30390156</v>
      </c>
      <c r="V1265" s="278">
        <v>14.75</v>
      </c>
      <c r="W1265" s="278" t="s">
        <v>163</v>
      </c>
      <c r="X1265" s="325">
        <v>400</v>
      </c>
      <c r="Y1265" s="325">
        <v>768</v>
      </c>
      <c r="Z1265" s="325">
        <v>24</v>
      </c>
      <c r="AA1265" s="608">
        <f t="shared" si="164"/>
        <v>0.30719999999999997</v>
      </c>
      <c r="AB1265" s="278" t="s">
        <v>70</v>
      </c>
      <c r="AC1265" s="366">
        <v>44742</v>
      </c>
      <c r="AD1265" s="107"/>
      <c r="AE1265" s="107"/>
      <c r="AF1265" s="325" t="str">
        <f t="shared" si="165"/>
        <v>CADP220531_08</v>
      </c>
      <c r="AG1265" s="325">
        <f t="shared" si="166"/>
        <v>768</v>
      </c>
      <c r="AH1265" s="325">
        <f t="shared" si="167"/>
        <v>24</v>
      </c>
      <c r="AI1265" s="608">
        <f t="shared" si="168"/>
        <v>0.30719999999999997</v>
      </c>
      <c r="AJ1265" s="325" t="s">
        <v>2143</v>
      </c>
      <c r="AK1265" s="278" t="s">
        <v>5318</v>
      </c>
      <c r="AL1265" s="366">
        <v>44728</v>
      </c>
      <c r="AM1265" s="366"/>
      <c r="AN1265" s="574">
        <v>44733</v>
      </c>
      <c r="AO1265" s="366"/>
      <c r="AP1265" s="366"/>
      <c r="AQ1265" s="278"/>
      <c r="AR1265" s="278"/>
      <c r="AS1265" s="278" t="s">
        <v>5318</v>
      </c>
      <c r="AT1265" s="366"/>
      <c r="AU1265" s="366"/>
      <c r="AV1265" s="366"/>
      <c r="AW1265" s="321" t="s">
        <v>1198</v>
      </c>
      <c r="AX1265" s="101" t="s">
        <v>116</v>
      </c>
      <c r="AY1265" s="609">
        <v>6989</v>
      </c>
      <c r="AZ1265" s="609"/>
      <c r="BA1265" s="580"/>
      <c r="BB1265" s="580"/>
      <c r="BC1265" s="580"/>
      <c r="BD1265" s="580"/>
      <c r="BE1265" s="685">
        <f t="shared" si="169"/>
        <v>26</v>
      </c>
      <c r="BF1265" s="101">
        <f t="shared" si="162"/>
        <v>6</v>
      </c>
      <c r="BG1265" s="101">
        <f t="shared" si="163"/>
        <v>2022</v>
      </c>
      <c r="BH1265" s="107"/>
    </row>
    <row r="1266" spans="1:60">
      <c r="A1266" s="325" t="s">
        <v>428</v>
      </c>
      <c r="B1266" s="325" t="s">
        <v>1264</v>
      </c>
      <c r="C1266" s="278" t="s">
        <v>5319</v>
      </c>
      <c r="D1266" s="366">
        <v>44712</v>
      </c>
      <c r="E1266" s="107" t="s">
        <v>5313</v>
      </c>
      <c r="F1266" s="101" t="s">
        <v>2135</v>
      </c>
      <c r="G1266" s="107" t="s">
        <v>3267</v>
      </c>
      <c r="H1266" s="107" t="s">
        <v>3268</v>
      </c>
      <c r="I1266" s="107" t="s">
        <v>2686</v>
      </c>
      <c r="J1266" s="107" t="s">
        <v>110</v>
      </c>
      <c r="K1266" s="107">
        <v>92833</v>
      </c>
      <c r="L1266" s="307" t="s">
        <v>1829</v>
      </c>
      <c r="M1266" s="307" t="s">
        <v>1830</v>
      </c>
      <c r="N1266" s="278" t="s">
        <v>962</v>
      </c>
      <c r="O1266" s="278" t="s">
        <v>98</v>
      </c>
      <c r="P1266" s="278">
        <v>32226</v>
      </c>
      <c r="Q1266" s="278" t="s">
        <v>1267</v>
      </c>
      <c r="R1266" s="107" t="s">
        <v>1831</v>
      </c>
      <c r="S1266" s="107" t="s">
        <v>2498</v>
      </c>
      <c r="T1266" s="107" t="s">
        <v>1833</v>
      </c>
      <c r="U1266" s="107">
        <v>30390156</v>
      </c>
      <c r="V1266" s="278">
        <v>14.75</v>
      </c>
      <c r="W1266" s="278" t="s">
        <v>163</v>
      </c>
      <c r="X1266" s="325">
        <v>400</v>
      </c>
      <c r="Y1266" s="325">
        <v>768</v>
      </c>
      <c r="Z1266" s="325">
        <v>24</v>
      </c>
      <c r="AA1266" s="608">
        <f t="shared" si="164"/>
        <v>0.30719999999999997</v>
      </c>
      <c r="AB1266" s="278" t="s">
        <v>70</v>
      </c>
      <c r="AC1266" s="366">
        <v>44742</v>
      </c>
      <c r="AD1266" s="107"/>
      <c r="AE1266" s="107"/>
      <c r="AF1266" s="325" t="str">
        <f t="shared" si="165"/>
        <v>CADP220531_09</v>
      </c>
      <c r="AG1266" s="325">
        <f t="shared" si="166"/>
        <v>768</v>
      </c>
      <c r="AH1266" s="325">
        <f t="shared" si="167"/>
        <v>24</v>
      </c>
      <c r="AI1266" s="608">
        <f t="shared" si="168"/>
        <v>0.30719999999999997</v>
      </c>
      <c r="AJ1266" s="325" t="s">
        <v>2143</v>
      </c>
      <c r="AK1266" s="278" t="s">
        <v>5320</v>
      </c>
      <c r="AL1266" s="366">
        <v>44728</v>
      </c>
      <c r="AM1266" s="366"/>
      <c r="AN1266" s="574">
        <v>44733</v>
      </c>
      <c r="AO1266" s="366"/>
      <c r="AP1266" s="366"/>
      <c r="AQ1266" s="278"/>
      <c r="AR1266" s="278"/>
      <c r="AS1266" s="278" t="s">
        <v>5320</v>
      </c>
      <c r="AT1266" s="366"/>
      <c r="AU1266" s="366"/>
      <c r="AV1266" s="366"/>
      <c r="AW1266" s="321" t="s">
        <v>1198</v>
      </c>
      <c r="AX1266" s="101" t="s">
        <v>116</v>
      </c>
      <c r="AY1266" s="609">
        <v>6989</v>
      </c>
      <c r="AZ1266" s="609"/>
      <c r="BA1266" s="580"/>
      <c r="BB1266" s="580"/>
      <c r="BC1266" s="580"/>
      <c r="BD1266" s="580"/>
      <c r="BE1266" s="685">
        <f t="shared" si="169"/>
        <v>26</v>
      </c>
      <c r="BF1266" s="101">
        <f t="shared" si="162"/>
        <v>6</v>
      </c>
      <c r="BG1266" s="101">
        <f t="shared" si="163"/>
        <v>2022</v>
      </c>
      <c r="BH1266" s="107"/>
    </row>
    <row r="1267" spans="1:60">
      <c r="A1267" s="325" t="s">
        <v>428</v>
      </c>
      <c r="B1267" s="325" t="s">
        <v>1264</v>
      </c>
      <c r="C1267" s="278" t="s">
        <v>5321</v>
      </c>
      <c r="D1267" s="366">
        <v>44712</v>
      </c>
      <c r="E1267" s="107" t="s">
        <v>5313</v>
      </c>
      <c r="F1267" s="101" t="s">
        <v>2135</v>
      </c>
      <c r="G1267" s="107" t="s">
        <v>3267</v>
      </c>
      <c r="H1267" s="107" t="s">
        <v>3268</v>
      </c>
      <c r="I1267" s="107" t="s">
        <v>2686</v>
      </c>
      <c r="J1267" s="107" t="s">
        <v>110</v>
      </c>
      <c r="K1267" s="107">
        <v>92833</v>
      </c>
      <c r="L1267" s="307" t="s">
        <v>1829</v>
      </c>
      <c r="M1267" s="307" t="s">
        <v>1830</v>
      </c>
      <c r="N1267" s="278" t="s">
        <v>962</v>
      </c>
      <c r="O1267" s="278" t="s">
        <v>98</v>
      </c>
      <c r="P1267" s="278">
        <v>32226</v>
      </c>
      <c r="Q1267" s="278" t="s">
        <v>1267</v>
      </c>
      <c r="R1267" s="107" t="s">
        <v>1831</v>
      </c>
      <c r="S1267" s="107" t="s">
        <v>2498</v>
      </c>
      <c r="T1267" s="107" t="s">
        <v>1833</v>
      </c>
      <c r="U1267" s="107">
        <v>30390156</v>
      </c>
      <c r="V1267" s="278">
        <v>14.75</v>
      </c>
      <c r="W1267" s="278" t="s">
        <v>163</v>
      </c>
      <c r="X1267" s="325">
        <v>400</v>
      </c>
      <c r="Y1267" s="325">
        <v>768</v>
      </c>
      <c r="Z1267" s="325">
        <v>24</v>
      </c>
      <c r="AA1267" s="608">
        <f t="shared" si="164"/>
        <v>0.30719999999999997</v>
      </c>
      <c r="AB1267" s="278" t="s">
        <v>70</v>
      </c>
      <c r="AC1267" s="366">
        <v>44742</v>
      </c>
      <c r="AD1267" s="107"/>
      <c r="AE1267" s="107"/>
      <c r="AF1267" s="325" t="str">
        <f t="shared" si="165"/>
        <v>CADP220531_10</v>
      </c>
      <c r="AG1267" s="325">
        <f t="shared" si="166"/>
        <v>768</v>
      </c>
      <c r="AH1267" s="325">
        <f t="shared" si="167"/>
        <v>24</v>
      </c>
      <c r="AI1267" s="608">
        <f t="shared" si="168"/>
        <v>0.30719999999999997</v>
      </c>
      <c r="AJ1267" s="325" t="s">
        <v>2143</v>
      </c>
      <c r="AK1267" s="278" t="s">
        <v>5322</v>
      </c>
      <c r="AL1267" s="366">
        <v>44728</v>
      </c>
      <c r="AM1267" s="366"/>
      <c r="AN1267" s="574">
        <v>44733</v>
      </c>
      <c r="AO1267" s="366"/>
      <c r="AP1267" s="366"/>
      <c r="AQ1267" s="278"/>
      <c r="AR1267" s="278"/>
      <c r="AS1267" s="278" t="s">
        <v>5322</v>
      </c>
      <c r="AT1267" s="366"/>
      <c r="AU1267" s="366"/>
      <c r="AV1267" s="366"/>
      <c r="AW1267" s="321" t="s">
        <v>1198</v>
      </c>
      <c r="AX1267" s="101" t="s">
        <v>116</v>
      </c>
      <c r="AY1267" s="609">
        <v>6989</v>
      </c>
      <c r="AZ1267" s="609"/>
      <c r="BA1267" s="580"/>
      <c r="BB1267" s="580"/>
      <c r="BC1267" s="580"/>
      <c r="BD1267" s="580"/>
      <c r="BE1267" s="685">
        <f t="shared" si="169"/>
        <v>26</v>
      </c>
      <c r="BF1267" s="101">
        <f t="shared" si="162"/>
        <v>6</v>
      </c>
      <c r="BG1267" s="101">
        <f t="shared" si="163"/>
        <v>2022</v>
      </c>
      <c r="BH1267" s="107"/>
    </row>
    <row r="1268" spans="1:60">
      <c r="A1268" s="325" t="s">
        <v>428</v>
      </c>
      <c r="B1268" s="325" t="s">
        <v>1264</v>
      </c>
      <c r="C1268" s="278" t="s">
        <v>5323</v>
      </c>
      <c r="D1268" s="366">
        <v>44712</v>
      </c>
      <c r="E1268" s="107" t="s">
        <v>5313</v>
      </c>
      <c r="F1268" s="101" t="s">
        <v>2135</v>
      </c>
      <c r="G1268" s="107" t="s">
        <v>3267</v>
      </c>
      <c r="H1268" s="107" t="s">
        <v>3268</v>
      </c>
      <c r="I1268" s="107" t="s">
        <v>2686</v>
      </c>
      <c r="J1268" s="107" t="s">
        <v>110</v>
      </c>
      <c r="K1268" s="107">
        <v>92833</v>
      </c>
      <c r="L1268" s="307" t="s">
        <v>1829</v>
      </c>
      <c r="M1268" s="307" t="s">
        <v>1830</v>
      </c>
      <c r="N1268" s="278" t="s">
        <v>962</v>
      </c>
      <c r="O1268" s="278" t="s">
        <v>98</v>
      </c>
      <c r="P1268" s="278">
        <v>32226</v>
      </c>
      <c r="Q1268" s="278" t="s">
        <v>1267</v>
      </c>
      <c r="R1268" s="107" t="s">
        <v>1831</v>
      </c>
      <c r="S1268" s="107" t="s">
        <v>2498</v>
      </c>
      <c r="T1268" s="107" t="s">
        <v>1833</v>
      </c>
      <c r="U1268" s="107">
        <v>30390156</v>
      </c>
      <c r="V1268" s="278">
        <v>14.75</v>
      </c>
      <c r="W1268" s="278" t="s">
        <v>163</v>
      </c>
      <c r="X1268" s="325">
        <v>400</v>
      </c>
      <c r="Y1268" s="325">
        <v>768</v>
      </c>
      <c r="Z1268" s="325">
        <v>24</v>
      </c>
      <c r="AA1268" s="608">
        <f t="shared" si="164"/>
        <v>0.30719999999999997</v>
      </c>
      <c r="AB1268" s="278" t="s">
        <v>70</v>
      </c>
      <c r="AC1268" s="366">
        <v>44742</v>
      </c>
      <c r="AD1268" s="107"/>
      <c r="AE1268" s="107"/>
      <c r="AF1268" s="325" t="str">
        <f t="shared" si="165"/>
        <v>CADP220531_11</v>
      </c>
      <c r="AG1268" s="325">
        <f t="shared" si="166"/>
        <v>768</v>
      </c>
      <c r="AH1268" s="325">
        <f t="shared" si="167"/>
        <v>24</v>
      </c>
      <c r="AI1268" s="608">
        <f t="shared" si="168"/>
        <v>0.30719999999999997</v>
      </c>
      <c r="AJ1268" s="325" t="s">
        <v>2143</v>
      </c>
      <c r="AK1268" s="278" t="s">
        <v>5324</v>
      </c>
      <c r="AL1268" s="366">
        <v>44728</v>
      </c>
      <c r="AM1268" s="366"/>
      <c r="AN1268" s="574">
        <v>44733</v>
      </c>
      <c r="AO1268" s="366"/>
      <c r="AP1268" s="366"/>
      <c r="AQ1268" s="278"/>
      <c r="AR1268" s="278"/>
      <c r="AS1268" s="278" t="s">
        <v>5324</v>
      </c>
      <c r="AT1268" s="366"/>
      <c r="AU1268" s="366"/>
      <c r="AV1268" s="366"/>
      <c r="AW1268" s="321" t="s">
        <v>1198</v>
      </c>
      <c r="AX1268" s="101" t="s">
        <v>116</v>
      </c>
      <c r="AY1268" s="609">
        <v>6989</v>
      </c>
      <c r="AZ1268" s="609"/>
      <c r="BA1268" s="580"/>
      <c r="BB1268" s="580"/>
      <c r="BC1268" s="580"/>
      <c r="BD1268" s="580"/>
      <c r="BE1268" s="685">
        <f t="shared" si="169"/>
        <v>26</v>
      </c>
      <c r="BF1268" s="101">
        <f t="shared" si="162"/>
        <v>6</v>
      </c>
      <c r="BG1268" s="101">
        <f t="shared" si="163"/>
        <v>2022</v>
      </c>
      <c r="BH1268" s="107"/>
    </row>
    <row r="1269" spans="1:60">
      <c r="A1269" s="325" t="s">
        <v>428</v>
      </c>
      <c r="B1269" s="325" t="s">
        <v>1264</v>
      </c>
      <c r="C1269" s="278" t="s">
        <v>5325</v>
      </c>
      <c r="D1269" s="366">
        <v>44712</v>
      </c>
      <c r="E1269" s="107" t="s">
        <v>5326</v>
      </c>
      <c r="F1269" s="101" t="s">
        <v>2135</v>
      </c>
      <c r="G1269" s="107" t="s">
        <v>3267</v>
      </c>
      <c r="H1269" s="107" t="s">
        <v>3268</v>
      </c>
      <c r="I1269" s="107" t="s">
        <v>2686</v>
      </c>
      <c r="J1269" s="107" t="s">
        <v>110</v>
      </c>
      <c r="K1269" s="107">
        <v>92833</v>
      </c>
      <c r="L1269" s="307" t="s">
        <v>1829</v>
      </c>
      <c r="M1269" s="307" t="s">
        <v>1830</v>
      </c>
      <c r="N1269" s="278" t="s">
        <v>962</v>
      </c>
      <c r="O1269" s="278" t="s">
        <v>98</v>
      </c>
      <c r="P1269" s="278">
        <v>32226</v>
      </c>
      <c r="Q1269" s="278" t="s">
        <v>1267</v>
      </c>
      <c r="R1269" s="107" t="s">
        <v>1831</v>
      </c>
      <c r="S1269" s="107" t="s">
        <v>2498</v>
      </c>
      <c r="T1269" s="107" t="s">
        <v>1833</v>
      </c>
      <c r="U1269" s="107">
        <v>30390156</v>
      </c>
      <c r="V1269" s="278">
        <v>14.75</v>
      </c>
      <c r="W1269" s="278" t="s">
        <v>163</v>
      </c>
      <c r="X1269" s="325">
        <v>400</v>
      </c>
      <c r="Y1269" s="325">
        <v>832</v>
      </c>
      <c r="Z1269" s="325">
        <v>26</v>
      </c>
      <c r="AA1269" s="608">
        <f t="shared" si="164"/>
        <v>0.33279999999999998</v>
      </c>
      <c r="AB1269" s="278" t="s">
        <v>70</v>
      </c>
      <c r="AC1269" s="366">
        <v>44742</v>
      </c>
      <c r="AD1269" s="107"/>
      <c r="AE1269" s="107"/>
      <c r="AF1269" s="325" t="str">
        <f t="shared" si="165"/>
        <v>CADP220531_12</v>
      </c>
      <c r="AG1269" s="325">
        <f t="shared" si="166"/>
        <v>832</v>
      </c>
      <c r="AH1269" s="325">
        <f t="shared" si="167"/>
        <v>26</v>
      </c>
      <c r="AI1269" s="608">
        <f t="shared" si="168"/>
        <v>0.33279999999999998</v>
      </c>
      <c r="AJ1269" s="325" t="s">
        <v>2143</v>
      </c>
      <c r="AK1269" s="278" t="s">
        <v>5327</v>
      </c>
      <c r="AL1269" s="366">
        <v>44727</v>
      </c>
      <c r="AM1269" s="366"/>
      <c r="AN1269" s="574">
        <v>44732</v>
      </c>
      <c r="AO1269" s="366"/>
      <c r="AP1269" s="366"/>
      <c r="AQ1269" s="278"/>
      <c r="AR1269" s="278"/>
      <c r="AS1269" s="278" t="s">
        <v>5327</v>
      </c>
      <c r="AT1269" s="366"/>
      <c r="AU1269" s="366"/>
      <c r="AV1269" s="366"/>
      <c r="AW1269" s="321" t="s">
        <v>1198</v>
      </c>
      <c r="AX1269" s="101" t="s">
        <v>116</v>
      </c>
      <c r="AY1269" s="609">
        <v>6989</v>
      </c>
      <c r="AZ1269" s="609"/>
      <c r="BA1269" s="580"/>
      <c r="BB1269" s="580"/>
      <c r="BC1269" s="580"/>
      <c r="BD1269" s="580"/>
      <c r="BE1269" s="685">
        <f t="shared" si="169"/>
        <v>26</v>
      </c>
      <c r="BF1269" s="101">
        <f t="shared" si="162"/>
        <v>6</v>
      </c>
      <c r="BG1269" s="101">
        <f t="shared" si="163"/>
        <v>2022</v>
      </c>
      <c r="BH1269" s="107"/>
    </row>
    <row r="1270" spans="1:60">
      <c r="A1270" s="325" t="s">
        <v>428</v>
      </c>
      <c r="B1270" s="325" t="s">
        <v>2132</v>
      </c>
      <c r="C1270" s="107" t="s">
        <v>5328</v>
      </c>
      <c r="D1270" s="570">
        <v>44713</v>
      </c>
      <c r="E1270" s="107" t="s">
        <v>5329</v>
      </c>
      <c r="F1270" s="101" t="s">
        <v>2135</v>
      </c>
      <c r="G1270" s="107" t="s">
        <v>2136</v>
      </c>
      <c r="H1270" s="278" t="s">
        <v>2137</v>
      </c>
      <c r="I1270" s="278" t="s">
        <v>2138</v>
      </c>
      <c r="J1270" s="278" t="s">
        <v>110</v>
      </c>
      <c r="K1270" s="278">
        <v>90248</v>
      </c>
      <c r="L1270" s="107" t="s">
        <v>1144</v>
      </c>
      <c r="M1270" s="107" t="s">
        <v>1145</v>
      </c>
      <c r="N1270" s="278" t="s">
        <v>1146</v>
      </c>
      <c r="O1270" s="278" t="s">
        <v>110</v>
      </c>
      <c r="P1270" s="278">
        <v>92806</v>
      </c>
      <c r="Q1270" s="278" t="s">
        <v>1267</v>
      </c>
      <c r="R1270" s="107" t="s">
        <v>4479</v>
      </c>
      <c r="S1270" s="107" t="s">
        <v>4480</v>
      </c>
      <c r="T1270" s="107" t="s">
        <v>2082</v>
      </c>
      <c r="U1270" s="107">
        <v>30390456</v>
      </c>
      <c r="V1270" s="278">
        <v>14.75</v>
      </c>
      <c r="W1270" s="278" t="s">
        <v>163</v>
      </c>
      <c r="X1270" s="325">
        <v>400</v>
      </c>
      <c r="Y1270" s="325">
        <v>768</v>
      </c>
      <c r="Z1270" s="325">
        <v>24</v>
      </c>
      <c r="AA1270" s="608">
        <f t="shared" si="164"/>
        <v>0.30719999999999997</v>
      </c>
      <c r="AB1270" s="278" t="s">
        <v>88</v>
      </c>
      <c r="AC1270" s="366">
        <v>44742</v>
      </c>
      <c r="AD1270" s="107"/>
      <c r="AE1270" s="107"/>
      <c r="AF1270" s="325" t="str">
        <f t="shared" si="165"/>
        <v>CADP220601_01</v>
      </c>
      <c r="AG1270" s="325">
        <f t="shared" si="166"/>
        <v>768</v>
      </c>
      <c r="AH1270" s="325">
        <f t="shared" si="167"/>
        <v>24</v>
      </c>
      <c r="AI1270" s="608">
        <f t="shared" si="168"/>
        <v>0.30719999999999997</v>
      </c>
      <c r="AJ1270" s="325" t="s">
        <v>2143</v>
      </c>
      <c r="AK1270" s="107" t="s">
        <v>5330</v>
      </c>
      <c r="AL1270" s="366">
        <v>44718</v>
      </c>
      <c r="AM1270" s="366"/>
      <c r="AN1270" s="366">
        <v>44719</v>
      </c>
      <c r="AO1270" s="366"/>
      <c r="AP1270" s="366"/>
      <c r="AQ1270" s="278"/>
      <c r="AR1270" s="278"/>
      <c r="AS1270" s="107" t="s">
        <v>5330</v>
      </c>
      <c r="AT1270" s="366"/>
      <c r="AU1270" s="366"/>
      <c r="AV1270" s="366"/>
      <c r="AW1270" s="321" t="s">
        <v>1198</v>
      </c>
      <c r="AX1270" s="101" t="s">
        <v>116</v>
      </c>
      <c r="AY1270" s="609">
        <v>700</v>
      </c>
      <c r="AZ1270" s="609"/>
      <c r="BA1270" s="580"/>
      <c r="BB1270" s="580"/>
      <c r="BC1270" s="580"/>
      <c r="BD1270" s="580"/>
      <c r="BE1270" s="685">
        <f t="shared" si="169"/>
        <v>24</v>
      </c>
      <c r="BF1270" s="101">
        <f t="shared" si="162"/>
        <v>6</v>
      </c>
      <c r="BG1270" s="101">
        <f t="shared" si="163"/>
        <v>2022</v>
      </c>
      <c r="BH1270" s="107"/>
    </row>
    <row r="1271" spans="1:60">
      <c r="A1271" s="77" t="s">
        <v>428</v>
      </c>
      <c r="B1271" s="77" t="s">
        <v>2132</v>
      </c>
      <c r="C1271" s="77" t="s">
        <v>5331</v>
      </c>
      <c r="D1271" s="78">
        <v>44713</v>
      </c>
      <c r="E1271" s="77" t="s">
        <v>5332</v>
      </c>
      <c r="F1271" s="77" t="s">
        <v>2135</v>
      </c>
      <c r="G1271" s="77" t="s">
        <v>2136</v>
      </c>
      <c r="H1271" s="77" t="s">
        <v>2137</v>
      </c>
      <c r="I1271" s="77" t="s">
        <v>2138</v>
      </c>
      <c r="J1271" s="77" t="s">
        <v>110</v>
      </c>
      <c r="K1271" s="77">
        <v>90248</v>
      </c>
      <c r="L1271" s="77" t="s">
        <v>107</v>
      </c>
      <c r="M1271" s="77" t="s">
        <v>5333</v>
      </c>
      <c r="N1271" s="77" t="s">
        <v>109</v>
      </c>
      <c r="O1271" s="77" t="s">
        <v>110</v>
      </c>
      <c r="P1271" s="77">
        <v>95973</v>
      </c>
      <c r="Q1271" s="77" t="s">
        <v>1267</v>
      </c>
      <c r="R1271" s="77" t="s">
        <v>111</v>
      </c>
      <c r="S1271" s="77" t="s">
        <v>5334</v>
      </c>
      <c r="T1271" s="77" t="s">
        <v>112</v>
      </c>
      <c r="U1271" s="77">
        <v>30390156</v>
      </c>
      <c r="V1271" s="77">
        <v>14.75</v>
      </c>
      <c r="W1271" s="77" t="s">
        <v>163</v>
      </c>
      <c r="X1271" s="77">
        <v>400</v>
      </c>
      <c r="Y1271" s="77">
        <v>640</v>
      </c>
      <c r="Z1271" s="77">
        <v>20</v>
      </c>
      <c r="AA1271" s="89">
        <f t="shared" si="164"/>
        <v>0.25600000000000001</v>
      </c>
      <c r="AB1271" s="77" t="s">
        <v>88</v>
      </c>
      <c r="AC1271" s="78">
        <v>44742</v>
      </c>
      <c r="AD1271" s="77"/>
      <c r="AE1271" s="77"/>
      <c r="AF1271" s="77" t="str">
        <f t="shared" si="165"/>
        <v>CADP220601_02</v>
      </c>
      <c r="AG1271" s="77">
        <f t="shared" si="166"/>
        <v>640</v>
      </c>
      <c r="AH1271" s="77">
        <f t="shared" si="167"/>
        <v>20</v>
      </c>
      <c r="AI1271" s="89">
        <f t="shared" si="168"/>
        <v>0.25600000000000001</v>
      </c>
      <c r="AJ1271" s="77" t="s">
        <v>2143</v>
      </c>
      <c r="AK1271" s="77" t="s">
        <v>5335</v>
      </c>
      <c r="AL1271" s="78">
        <v>44719</v>
      </c>
      <c r="AM1271" s="78">
        <v>44719</v>
      </c>
      <c r="AN1271" s="78">
        <v>44720</v>
      </c>
      <c r="AO1271" s="78">
        <v>44720</v>
      </c>
      <c r="AP1271" s="78">
        <v>44720</v>
      </c>
      <c r="AQ1271" s="77" t="s">
        <v>89</v>
      </c>
      <c r="AR1271" s="77"/>
      <c r="AS1271" s="77" t="s">
        <v>5335</v>
      </c>
      <c r="AT1271" s="78"/>
      <c r="AU1271" s="78"/>
      <c r="AV1271" s="78"/>
      <c r="AW1271" s="142" t="s">
        <v>1198</v>
      </c>
      <c r="AX1271" s="77" t="s">
        <v>116</v>
      </c>
      <c r="AY1271" s="576">
        <v>2205</v>
      </c>
      <c r="AZ1271" s="576"/>
      <c r="BA1271" s="576"/>
      <c r="BB1271" s="576"/>
      <c r="BC1271" s="576"/>
      <c r="BD1271" s="576"/>
      <c r="BE1271" s="77">
        <f t="shared" si="169"/>
        <v>24</v>
      </c>
      <c r="BF1271" s="77">
        <f t="shared" si="162"/>
        <v>6</v>
      </c>
      <c r="BG1271" s="77">
        <f t="shared" si="163"/>
        <v>2022</v>
      </c>
      <c r="BH1271" s="77"/>
    </row>
    <row r="1272" spans="1:60">
      <c r="A1272" s="77" t="s">
        <v>428</v>
      </c>
      <c r="B1272" s="77" t="s">
        <v>2132</v>
      </c>
      <c r="C1272" s="77" t="s">
        <v>5336</v>
      </c>
      <c r="D1272" s="78">
        <v>44713</v>
      </c>
      <c r="E1272" s="77" t="s">
        <v>5332</v>
      </c>
      <c r="F1272" s="77" t="s">
        <v>2135</v>
      </c>
      <c r="G1272" s="77" t="s">
        <v>2136</v>
      </c>
      <c r="H1272" s="77" t="s">
        <v>2137</v>
      </c>
      <c r="I1272" s="77" t="s">
        <v>2138</v>
      </c>
      <c r="J1272" s="77" t="s">
        <v>110</v>
      </c>
      <c r="K1272" s="77">
        <v>90248</v>
      </c>
      <c r="L1272" s="77" t="s">
        <v>107</v>
      </c>
      <c r="M1272" s="77" t="s">
        <v>5333</v>
      </c>
      <c r="N1272" s="77" t="s">
        <v>109</v>
      </c>
      <c r="O1272" s="77" t="s">
        <v>110</v>
      </c>
      <c r="P1272" s="77">
        <v>95973</v>
      </c>
      <c r="Q1272" s="77" t="s">
        <v>1267</v>
      </c>
      <c r="R1272" s="77" t="s">
        <v>111</v>
      </c>
      <c r="S1272" s="77" t="s">
        <v>5334</v>
      </c>
      <c r="T1272" s="77" t="s">
        <v>112</v>
      </c>
      <c r="U1272" s="77">
        <v>30390156</v>
      </c>
      <c r="V1272" s="77">
        <v>14.75</v>
      </c>
      <c r="W1272" s="77" t="s">
        <v>163</v>
      </c>
      <c r="X1272" s="77">
        <v>400</v>
      </c>
      <c r="Y1272" s="77">
        <v>640</v>
      </c>
      <c r="Z1272" s="77">
        <v>20</v>
      </c>
      <c r="AA1272" s="89">
        <f t="shared" si="164"/>
        <v>0.25600000000000001</v>
      </c>
      <c r="AB1272" s="77" t="s">
        <v>88</v>
      </c>
      <c r="AC1272" s="78">
        <v>44742</v>
      </c>
      <c r="AD1272" s="77"/>
      <c r="AE1272" s="77"/>
      <c r="AF1272" s="77" t="str">
        <f t="shared" si="165"/>
        <v>CADP220601_03</v>
      </c>
      <c r="AG1272" s="77">
        <f t="shared" si="166"/>
        <v>640</v>
      </c>
      <c r="AH1272" s="77">
        <f t="shared" si="167"/>
        <v>20</v>
      </c>
      <c r="AI1272" s="89">
        <f t="shared" si="168"/>
        <v>0.25600000000000001</v>
      </c>
      <c r="AJ1272" s="77" t="s">
        <v>2143</v>
      </c>
      <c r="AK1272" s="77" t="s">
        <v>5337</v>
      </c>
      <c r="AL1272" s="78">
        <v>44719</v>
      </c>
      <c r="AM1272" s="78">
        <v>44719</v>
      </c>
      <c r="AN1272" s="78">
        <v>44720</v>
      </c>
      <c r="AO1272" s="78">
        <v>44720</v>
      </c>
      <c r="AP1272" s="78">
        <v>44720</v>
      </c>
      <c r="AQ1272" s="77" t="s">
        <v>89</v>
      </c>
      <c r="AR1272" s="77"/>
      <c r="AS1272" s="77" t="s">
        <v>5337</v>
      </c>
      <c r="AT1272" s="78"/>
      <c r="AU1272" s="78"/>
      <c r="AV1272" s="78"/>
      <c r="AW1272" s="142" t="s">
        <v>1198</v>
      </c>
      <c r="AX1272" s="77" t="s">
        <v>116</v>
      </c>
      <c r="AY1272" s="576">
        <v>2205</v>
      </c>
      <c r="AZ1272" s="576"/>
      <c r="BA1272" s="576"/>
      <c r="BB1272" s="576"/>
      <c r="BC1272" s="576"/>
      <c r="BD1272" s="576"/>
      <c r="BE1272" s="77">
        <f t="shared" si="169"/>
        <v>24</v>
      </c>
      <c r="BF1272" s="77">
        <f t="shared" si="162"/>
        <v>6</v>
      </c>
      <c r="BG1272" s="77">
        <f t="shared" si="163"/>
        <v>2022</v>
      </c>
      <c r="BH1272" s="77"/>
    </row>
    <row r="1273" spans="1:60">
      <c r="A1273" s="77" t="s">
        <v>428</v>
      </c>
      <c r="B1273" s="77" t="s">
        <v>2132</v>
      </c>
      <c r="C1273" s="77" t="s">
        <v>5338</v>
      </c>
      <c r="D1273" s="78">
        <v>44713</v>
      </c>
      <c r="E1273" s="77" t="s">
        <v>5332</v>
      </c>
      <c r="F1273" s="77" t="s">
        <v>2135</v>
      </c>
      <c r="G1273" s="77" t="s">
        <v>2136</v>
      </c>
      <c r="H1273" s="77" t="s">
        <v>2137</v>
      </c>
      <c r="I1273" s="77" t="s">
        <v>2138</v>
      </c>
      <c r="J1273" s="77" t="s">
        <v>110</v>
      </c>
      <c r="K1273" s="77">
        <v>90248</v>
      </c>
      <c r="L1273" s="77" t="s">
        <v>107</v>
      </c>
      <c r="M1273" s="77" t="s">
        <v>5333</v>
      </c>
      <c r="N1273" s="77" t="s">
        <v>109</v>
      </c>
      <c r="O1273" s="77" t="s">
        <v>110</v>
      </c>
      <c r="P1273" s="77">
        <v>95973</v>
      </c>
      <c r="Q1273" s="77" t="s">
        <v>1267</v>
      </c>
      <c r="R1273" s="77" t="s">
        <v>111</v>
      </c>
      <c r="S1273" s="77" t="s">
        <v>5334</v>
      </c>
      <c r="T1273" s="77" t="s">
        <v>112</v>
      </c>
      <c r="U1273" s="77">
        <v>30390156</v>
      </c>
      <c r="V1273" s="77">
        <v>14.75</v>
      </c>
      <c r="W1273" s="77" t="s">
        <v>163</v>
      </c>
      <c r="X1273" s="77">
        <v>400</v>
      </c>
      <c r="Y1273" s="77">
        <v>640</v>
      </c>
      <c r="Z1273" s="77">
        <v>20</v>
      </c>
      <c r="AA1273" s="89">
        <f t="shared" si="164"/>
        <v>0.25600000000000001</v>
      </c>
      <c r="AB1273" s="77" t="s">
        <v>88</v>
      </c>
      <c r="AC1273" s="78">
        <v>44742</v>
      </c>
      <c r="AD1273" s="77"/>
      <c r="AE1273" s="77"/>
      <c r="AF1273" s="77" t="str">
        <f t="shared" si="165"/>
        <v>CADP220601_04</v>
      </c>
      <c r="AG1273" s="77">
        <f t="shared" si="166"/>
        <v>640</v>
      </c>
      <c r="AH1273" s="77">
        <f t="shared" si="167"/>
        <v>20</v>
      </c>
      <c r="AI1273" s="89">
        <f t="shared" si="168"/>
        <v>0.25600000000000001</v>
      </c>
      <c r="AJ1273" s="77" t="s">
        <v>2143</v>
      </c>
      <c r="AK1273" s="77" t="s">
        <v>5339</v>
      </c>
      <c r="AL1273" s="78">
        <v>44719</v>
      </c>
      <c r="AM1273" s="78">
        <v>44719</v>
      </c>
      <c r="AN1273" s="78">
        <v>44720</v>
      </c>
      <c r="AO1273" s="78">
        <v>44720</v>
      </c>
      <c r="AP1273" s="78">
        <v>44720</v>
      </c>
      <c r="AQ1273" s="77" t="s">
        <v>89</v>
      </c>
      <c r="AR1273" s="77"/>
      <c r="AS1273" s="77" t="s">
        <v>5339</v>
      </c>
      <c r="AT1273" s="78"/>
      <c r="AU1273" s="78"/>
      <c r="AV1273" s="78"/>
      <c r="AW1273" s="142" t="s">
        <v>1198</v>
      </c>
      <c r="AX1273" s="77" t="s">
        <v>116</v>
      </c>
      <c r="AY1273" s="576">
        <v>2205</v>
      </c>
      <c r="AZ1273" s="576"/>
      <c r="BA1273" s="576"/>
      <c r="BB1273" s="576"/>
      <c r="BC1273" s="576"/>
      <c r="BD1273" s="576"/>
      <c r="BE1273" s="77">
        <f t="shared" si="169"/>
        <v>24</v>
      </c>
      <c r="BF1273" s="77">
        <f t="shared" si="162"/>
        <v>6</v>
      </c>
      <c r="BG1273" s="77">
        <f t="shared" si="163"/>
        <v>2022</v>
      </c>
      <c r="BH1273" s="77"/>
    </row>
    <row r="1274" spans="1:60">
      <c r="A1274" s="325" t="s">
        <v>428</v>
      </c>
      <c r="B1274" s="325" t="s">
        <v>1264</v>
      </c>
      <c r="C1274" s="107" t="s">
        <v>5340</v>
      </c>
      <c r="D1274" s="570">
        <v>44713</v>
      </c>
      <c r="E1274" s="107" t="s">
        <v>5341</v>
      </c>
      <c r="F1274" s="101" t="s">
        <v>2135</v>
      </c>
      <c r="G1274" s="107" t="s">
        <v>2136</v>
      </c>
      <c r="H1274" s="278" t="s">
        <v>2137</v>
      </c>
      <c r="I1274" s="278" t="s">
        <v>2138</v>
      </c>
      <c r="J1274" s="278" t="s">
        <v>110</v>
      </c>
      <c r="K1274" s="278">
        <v>90248</v>
      </c>
      <c r="L1274" s="107" t="s">
        <v>358</v>
      </c>
      <c r="M1274" s="107" t="s">
        <v>1873</v>
      </c>
      <c r="N1274" s="278" t="s">
        <v>1262</v>
      </c>
      <c r="O1274" s="278" t="s">
        <v>445</v>
      </c>
      <c r="P1274" s="278">
        <v>75261</v>
      </c>
      <c r="Q1274" s="278" t="s">
        <v>1267</v>
      </c>
      <c r="R1274" s="107" t="s">
        <v>5342</v>
      </c>
      <c r="S1274" s="278" t="s">
        <v>5343</v>
      </c>
      <c r="T1274" s="107" t="s">
        <v>5344</v>
      </c>
      <c r="U1274" s="107">
        <v>30390456</v>
      </c>
      <c r="V1274" s="278">
        <v>14.75</v>
      </c>
      <c r="W1274" s="278" t="s">
        <v>163</v>
      </c>
      <c r="X1274" s="325">
        <v>400</v>
      </c>
      <c r="Y1274" s="325">
        <v>768</v>
      </c>
      <c r="Z1274" s="325">
        <v>24</v>
      </c>
      <c r="AA1274" s="608">
        <f t="shared" si="164"/>
        <v>0.30719999999999997</v>
      </c>
      <c r="AB1274" s="278" t="s">
        <v>70</v>
      </c>
      <c r="AC1274" s="366">
        <v>44742</v>
      </c>
      <c r="AD1274" s="107"/>
      <c r="AE1274" s="107"/>
      <c r="AF1274" s="325" t="str">
        <f t="shared" si="165"/>
        <v>CADP220601_05</v>
      </c>
      <c r="AG1274" s="325">
        <f t="shared" si="166"/>
        <v>768</v>
      </c>
      <c r="AH1274" s="325">
        <f t="shared" si="167"/>
        <v>24</v>
      </c>
      <c r="AI1274" s="608">
        <f t="shared" si="168"/>
        <v>0.30719999999999997</v>
      </c>
      <c r="AJ1274" s="325" t="s">
        <v>2143</v>
      </c>
      <c r="AK1274" s="278" t="s">
        <v>5345</v>
      </c>
      <c r="AL1274" s="570">
        <v>44725</v>
      </c>
      <c r="AM1274" s="366"/>
      <c r="AN1274" s="574">
        <v>44728</v>
      </c>
      <c r="AO1274" s="570"/>
      <c r="AP1274" s="570"/>
      <c r="AQ1274" s="107"/>
      <c r="AR1274" s="107"/>
      <c r="AS1274" s="278" t="s">
        <v>5345</v>
      </c>
      <c r="AT1274" s="366"/>
      <c r="AU1274" s="366"/>
      <c r="AV1274" s="366"/>
      <c r="AW1274" s="321" t="s">
        <v>1198</v>
      </c>
      <c r="AX1274" s="101" t="s">
        <v>116</v>
      </c>
      <c r="AY1274" s="609">
        <v>4480</v>
      </c>
      <c r="AZ1274" s="609"/>
      <c r="BA1274" s="580"/>
      <c r="BB1274" s="580"/>
      <c r="BC1274" s="580"/>
      <c r="BD1274" s="580"/>
      <c r="BE1274" s="685">
        <f t="shared" si="169"/>
        <v>25</v>
      </c>
      <c r="BF1274" s="101">
        <f t="shared" si="162"/>
        <v>6</v>
      </c>
      <c r="BG1274" s="101">
        <f t="shared" si="163"/>
        <v>2022</v>
      </c>
      <c r="BH1274" s="107"/>
    </row>
    <row r="1275" spans="1:60">
      <c r="A1275" s="325" t="s">
        <v>428</v>
      </c>
      <c r="B1275" s="325" t="s">
        <v>2132</v>
      </c>
      <c r="C1275" s="107" t="s">
        <v>5346</v>
      </c>
      <c r="D1275" s="570">
        <v>44713</v>
      </c>
      <c r="E1275" s="107" t="s">
        <v>5347</v>
      </c>
      <c r="F1275" s="101" t="s">
        <v>2135</v>
      </c>
      <c r="G1275" s="107" t="s">
        <v>2147</v>
      </c>
      <c r="H1275" s="107" t="s">
        <v>2148</v>
      </c>
      <c r="I1275" s="107" t="s">
        <v>531</v>
      </c>
      <c r="J1275" s="107" t="s">
        <v>110</v>
      </c>
      <c r="K1275" s="107">
        <v>91761</v>
      </c>
      <c r="L1275" s="107" t="s">
        <v>5348</v>
      </c>
      <c r="M1275" s="307" t="s">
        <v>5349</v>
      </c>
      <c r="N1275" s="278" t="s">
        <v>5350</v>
      </c>
      <c r="O1275" s="278" t="s">
        <v>5351</v>
      </c>
      <c r="P1275" s="278">
        <v>59715</v>
      </c>
      <c r="Q1275" s="278" t="s">
        <v>1267</v>
      </c>
      <c r="R1275" s="107" t="s">
        <v>5352</v>
      </c>
      <c r="S1275" s="107" t="s">
        <v>5353</v>
      </c>
      <c r="T1275" s="107" t="s">
        <v>5354</v>
      </c>
      <c r="U1275" s="107">
        <v>30390156</v>
      </c>
      <c r="V1275" s="278">
        <v>14.75</v>
      </c>
      <c r="W1275" s="278" t="s">
        <v>163</v>
      </c>
      <c r="X1275" s="325">
        <v>400</v>
      </c>
      <c r="Y1275" s="325">
        <v>768</v>
      </c>
      <c r="Z1275" s="325">
        <v>24</v>
      </c>
      <c r="AA1275" s="608">
        <f t="shared" si="164"/>
        <v>0.30719999999999997</v>
      </c>
      <c r="AB1275" s="278" t="s">
        <v>88</v>
      </c>
      <c r="AC1275" s="366">
        <v>44742</v>
      </c>
      <c r="AD1275" s="107" t="s">
        <v>5355</v>
      </c>
      <c r="AE1275" s="107"/>
      <c r="AF1275" s="325" t="str">
        <f t="shared" si="165"/>
        <v>CADP220601_06</v>
      </c>
      <c r="AG1275" s="325">
        <f t="shared" si="166"/>
        <v>768</v>
      </c>
      <c r="AH1275" s="325">
        <f t="shared" si="167"/>
        <v>24</v>
      </c>
      <c r="AI1275" s="608">
        <f t="shared" si="168"/>
        <v>0.30719999999999997</v>
      </c>
      <c r="AJ1275" s="325" t="s">
        <v>2143</v>
      </c>
      <c r="AK1275" s="278" t="s">
        <v>5356</v>
      </c>
      <c r="AL1275" s="570">
        <v>44718</v>
      </c>
      <c r="AM1275" s="366"/>
      <c r="AN1275" s="570">
        <v>44725</v>
      </c>
      <c r="AO1275" s="570"/>
      <c r="AP1275" s="570"/>
      <c r="AQ1275" s="107"/>
      <c r="AR1275" s="107" t="s">
        <v>5357</v>
      </c>
      <c r="AS1275" s="278" t="s">
        <v>5356</v>
      </c>
      <c r="AT1275" s="570"/>
      <c r="AU1275" s="570"/>
      <c r="AV1275" s="570"/>
      <c r="AW1275" s="321" t="s">
        <v>1198</v>
      </c>
      <c r="AX1275" s="101" t="s">
        <v>116</v>
      </c>
      <c r="AY1275" s="609">
        <v>4960</v>
      </c>
      <c r="AZ1275" s="609"/>
      <c r="BA1275" s="580"/>
      <c r="BB1275" s="580"/>
      <c r="BC1275" s="580"/>
      <c r="BD1275" s="580"/>
      <c r="BE1275" s="685">
        <f t="shared" si="169"/>
        <v>25</v>
      </c>
      <c r="BF1275" s="101">
        <f t="shared" si="162"/>
        <v>6</v>
      </c>
      <c r="BG1275" s="101">
        <f t="shared" si="163"/>
        <v>2022</v>
      </c>
      <c r="BH1275" s="107"/>
    </row>
    <row r="1276" spans="1:60">
      <c r="A1276" s="77" t="s">
        <v>428</v>
      </c>
      <c r="B1276" s="77" t="s">
        <v>2132</v>
      </c>
      <c r="C1276" s="77" t="s">
        <v>5358</v>
      </c>
      <c r="D1276" s="78">
        <v>44713</v>
      </c>
      <c r="E1276" s="77" t="s">
        <v>5359</v>
      </c>
      <c r="F1276" s="77" t="s">
        <v>2135</v>
      </c>
      <c r="G1276" s="77" t="s">
        <v>2147</v>
      </c>
      <c r="H1276" s="77" t="s">
        <v>2148</v>
      </c>
      <c r="I1276" s="77" t="s">
        <v>531</v>
      </c>
      <c r="J1276" s="77" t="s">
        <v>110</v>
      </c>
      <c r="K1276" s="77">
        <v>91761</v>
      </c>
      <c r="L1276" s="77" t="s">
        <v>1651</v>
      </c>
      <c r="M1276" s="77" t="s">
        <v>5360</v>
      </c>
      <c r="N1276" s="77" t="s">
        <v>1653</v>
      </c>
      <c r="O1276" s="77" t="s">
        <v>1654</v>
      </c>
      <c r="P1276" s="77">
        <v>83642</v>
      </c>
      <c r="Q1276" s="77" t="s">
        <v>1267</v>
      </c>
      <c r="R1276" s="77" t="s">
        <v>5361</v>
      </c>
      <c r="S1276" s="77" t="s">
        <v>5362</v>
      </c>
      <c r="T1276" s="77" t="s">
        <v>5363</v>
      </c>
      <c r="U1276" s="77">
        <v>30390156</v>
      </c>
      <c r="V1276" s="77">
        <v>14.75</v>
      </c>
      <c r="W1276" s="77" t="s">
        <v>163</v>
      </c>
      <c r="X1276" s="77">
        <v>400</v>
      </c>
      <c r="Y1276" s="77">
        <v>768</v>
      </c>
      <c r="Z1276" s="77">
        <v>24</v>
      </c>
      <c r="AA1276" s="89">
        <f t="shared" si="164"/>
        <v>0.30719999999999997</v>
      </c>
      <c r="AB1276" s="77" t="s">
        <v>88</v>
      </c>
      <c r="AC1276" s="78">
        <v>44742</v>
      </c>
      <c r="AD1276" s="77" t="s">
        <v>5355</v>
      </c>
      <c r="AE1276" s="77"/>
      <c r="AF1276" s="77" t="str">
        <f t="shared" si="165"/>
        <v>CADP220601_07</v>
      </c>
      <c r="AG1276" s="77">
        <f t="shared" si="166"/>
        <v>768</v>
      </c>
      <c r="AH1276" s="77">
        <f t="shared" si="167"/>
        <v>24</v>
      </c>
      <c r="AI1276" s="89">
        <f t="shared" si="168"/>
        <v>0.30719999999999997</v>
      </c>
      <c r="AJ1276" s="77" t="s">
        <v>2143</v>
      </c>
      <c r="AK1276" s="77" t="s">
        <v>5364</v>
      </c>
      <c r="AL1276" s="78">
        <v>44718</v>
      </c>
      <c r="AM1276" s="78">
        <v>44718</v>
      </c>
      <c r="AN1276" s="78">
        <v>44720</v>
      </c>
      <c r="AO1276" s="78">
        <v>44720</v>
      </c>
      <c r="AP1276" s="78">
        <v>44720</v>
      </c>
      <c r="AQ1276" s="77" t="s">
        <v>89</v>
      </c>
      <c r="AR1276" s="77"/>
      <c r="AS1276" s="77" t="s">
        <v>5364</v>
      </c>
      <c r="AT1276" s="78"/>
      <c r="AU1276" s="78"/>
      <c r="AV1276" s="78"/>
      <c r="AW1276" s="142" t="s">
        <v>1198</v>
      </c>
      <c r="AX1276" s="77" t="s">
        <v>116</v>
      </c>
      <c r="AY1276" s="576">
        <v>4295</v>
      </c>
      <c r="AZ1276" s="576"/>
      <c r="BA1276" s="576"/>
      <c r="BB1276" s="576"/>
      <c r="BC1276" s="576"/>
      <c r="BD1276" s="576"/>
      <c r="BE1276" s="77">
        <f t="shared" si="169"/>
        <v>24</v>
      </c>
      <c r="BF1276" s="77">
        <f t="shared" si="162"/>
        <v>6</v>
      </c>
      <c r="BG1276" s="77">
        <f t="shared" si="163"/>
        <v>2022</v>
      </c>
      <c r="BH1276" s="77"/>
    </row>
    <row r="1277" spans="1:60">
      <c r="A1277" s="77" t="s">
        <v>428</v>
      </c>
      <c r="B1277" s="77" t="s">
        <v>2132</v>
      </c>
      <c r="C1277" s="77" t="s">
        <v>5365</v>
      </c>
      <c r="D1277" s="78">
        <v>44713</v>
      </c>
      <c r="E1277" s="77" t="s">
        <v>5366</v>
      </c>
      <c r="F1277" s="77" t="s">
        <v>2135</v>
      </c>
      <c r="G1277" s="77" t="s">
        <v>2147</v>
      </c>
      <c r="H1277" s="77" t="s">
        <v>2148</v>
      </c>
      <c r="I1277" s="77" t="s">
        <v>531</v>
      </c>
      <c r="J1277" s="77" t="s">
        <v>110</v>
      </c>
      <c r="K1277" s="77">
        <v>91761</v>
      </c>
      <c r="L1277" s="77" t="s">
        <v>1651</v>
      </c>
      <c r="M1277" s="77" t="s">
        <v>5360</v>
      </c>
      <c r="N1277" s="77" t="s">
        <v>1653</v>
      </c>
      <c r="O1277" s="77" t="s">
        <v>1654</v>
      </c>
      <c r="P1277" s="77">
        <v>83642</v>
      </c>
      <c r="Q1277" s="77" t="s">
        <v>1267</v>
      </c>
      <c r="R1277" s="77" t="s">
        <v>5361</v>
      </c>
      <c r="S1277" s="77" t="s">
        <v>5362</v>
      </c>
      <c r="T1277" s="77" t="s">
        <v>5363</v>
      </c>
      <c r="U1277" s="77">
        <v>30390156</v>
      </c>
      <c r="V1277" s="77">
        <v>14.75</v>
      </c>
      <c r="W1277" s="77" t="s">
        <v>163</v>
      </c>
      <c r="X1277" s="77">
        <v>400</v>
      </c>
      <c r="Y1277" s="77">
        <v>768</v>
      </c>
      <c r="Z1277" s="77">
        <v>24</v>
      </c>
      <c r="AA1277" s="89">
        <f t="shared" si="164"/>
        <v>0.30719999999999997</v>
      </c>
      <c r="AB1277" s="77" t="s">
        <v>88</v>
      </c>
      <c r="AC1277" s="78">
        <v>44742</v>
      </c>
      <c r="AD1277" s="77" t="s">
        <v>5355</v>
      </c>
      <c r="AE1277" s="77"/>
      <c r="AF1277" s="77" t="str">
        <f t="shared" si="165"/>
        <v>CADP220601_08</v>
      </c>
      <c r="AG1277" s="77">
        <f t="shared" si="166"/>
        <v>768</v>
      </c>
      <c r="AH1277" s="77">
        <f t="shared" si="167"/>
        <v>24</v>
      </c>
      <c r="AI1277" s="89">
        <f t="shared" si="168"/>
        <v>0.30719999999999997</v>
      </c>
      <c r="AJ1277" s="77" t="s">
        <v>2143</v>
      </c>
      <c r="AK1277" s="77" t="s">
        <v>5367</v>
      </c>
      <c r="AL1277" s="78">
        <v>44718</v>
      </c>
      <c r="AM1277" s="78">
        <v>44718</v>
      </c>
      <c r="AN1277" s="78">
        <v>44720</v>
      </c>
      <c r="AO1277" s="78">
        <v>44720</v>
      </c>
      <c r="AP1277" s="78">
        <v>44720</v>
      </c>
      <c r="AQ1277" s="77" t="s">
        <v>89</v>
      </c>
      <c r="AR1277" s="77"/>
      <c r="AS1277" s="77" t="s">
        <v>5367</v>
      </c>
      <c r="AT1277" s="78"/>
      <c r="AU1277" s="78"/>
      <c r="AV1277" s="78"/>
      <c r="AW1277" s="142" t="s">
        <v>1198</v>
      </c>
      <c r="AX1277" s="77" t="s">
        <v>116</v>
      </c>
      <c r="AY1277" s="576">
        <v>4295</v>
      </c>
      <c r="AZ1277" s="576"/>
      <c r="BA1277" s="576"/>
      <c r="BB1277" s="576"/>
      <c r="BC1277" s="576"/>
      <c r="BD1277" s="576"/>
      <c r="BE1277" s="77">
        <f t="shared" si="169"/>
        <v>24</v>
      </c>
      <c r="BF1277" s="77">
        <f t="shared" si="162"/>
        <v>6</v>
      </c>
      <c r="BG1277" s="77">
        <f t="shared" si="163"/>
        <v>2022</v>
      </c>
      <c r="BH1277" s="77"/>
    </row>
    <row r="1278" spans="1:60">
      <c r="A1278" s="77" t="s">
        <v>428</v>
      </c>
      <c r="B1278" s="77" t="s">
        <v>2132</v>
      </c>
      <c r="C1278" s="77" t="s">
        <v>5368</v>
      </c>
      <c r="D1278" s="78">
        <v>44714</v>
      </c>
      <c r="E1278" s="77" t="s">
        <v>5369</v>
      </c>
      <c r="F1278" s="77" t="s">
        <v>2135</v>
      </c>
      <c r="G1278" s="77" t="s">
        <v>2136</v>
      </c>
      <c r="H1278" s="77" t="s">
        <v>2137</v>
      </c>
      <c r="I1278" s="77" t="s">
        <v>2138</v>
      </c>
      <c r="J1278" s="77" t="s">
        <v>110</v>
      </c>
      <c r="K1278" s="77">
        <v>90248</v>
      </c>
      <c r="L1278" s="77" t="s">
        <v>811</v>
      </c>
      <c r="M1278" s="77" t="s">
        <v>5370</v>
      </c>
      <c r="N1278" s="77" t="s">
        <v>813</v>
      </c>
      <c r="O1278" s="77" t="s">
        <v>110</v>
      </c>
      <c r="P1278" s="77">
        <v>93003</v>
      </c>
      <c r="Q1278" s="77" t="s">
        <v>1267</v>
      </c>
      <c r="R1278" s="77" t="s">
        <v>5371</v>
      </c>
      <c r="S1278" s="77" t="s">
        <v>5372</v>
      </c>
      <c r="T1278" s="77" t="s">
        <v>5373</v>
      </c>
      <c r="U1278" s="77">
        <v>30390156</v>
      </c>
      <c r="V1278" s="77">
        <v>14.75</v>
      </c>
      <c r="W1278" s="77" t="s">
        <v>163</v>
      </c>
      <c r="X1278" s="77">
        <v>400</v>
      </c>
      <c r="Y1278" s="77">
        <v>768</v>
      </c>
      <c r="Z1278" s="77">
        <v>24</v>
      </c>
      <c r="AA1278" s="89">
        <f t="shared" si="164"/>
        <v>0.30719999999999997</v>
      </c>
      <c r="AB1278" s="77" t="s">
        <v>88</v>
      </c>
      <c r="AC1278" s="78">
        <v>44742</v>
      </c>
      <c r="AD1278" s="77"/>
      <c r="AE1278" s="77"/>
      <c r="AF1278" s="77" t="str">
        <f t="shared" si="165"/>
        <v>CADP220602_01</v>
      </c>
      <c r="AG1278" s="77">
        <f t="shared" si="166"/>
        <v>768</v>
      </c>
      <c r="AH1278" s="77">
        <f t="shared" si="167"/>
        <v>24</v>
      </c>
      <c r="AI1278" s="89">
        <f t="shared" si="168"/>
        <v>0.30719999999999997</v>
      </c>
      <c r="AJ1278" s="77" t="s">
        <v>2143</v>
      </c>
      <c r="AK1278" s="77" t="s">
        <v>5374</v>
      </c>
      <c r="AL1278" s="78">
        <v>44719</v>
      </c>
      <c r="AM1278" s="78">
        <v>44719</v>
      </c>
      <c r="AN1278" s="573">
        <v>44719</v>
      </c>
      <c r="AO1278" s="78">
        <v>44719</v>
      </c>
      <c r="AP1278" s="78">
        <v>44719</v>
      </c>
      <c r="AQ1278" s="77" t="s">
        <v>89</v>
      </c>
      <c r="AR1278" s="77"/>
      <c r="AS1278" s="77" t="s">
        <v>5374</v>
      </c>
      <c r="AT1278" s="78"/>
      <c r="AU1278" s="78"/>
      <c r="AV1278" s="78"/>
      <c r="AW1278" s="142" t="s">
        <v>1198</v>
      </c>
      <c r="AX1278" s="77" t="s">
        <v>116</v>
      </c>
      <c r="AY1278" s="576">
        <v>664.77</v>
      </c>
      <c r="AZ1278" s="576"/>
      <c r="BA1278" s="576"/>
      <c r="BB1278" s="576"/>
      <c r="BC1278" s="576"/>
      <c r="BD1278" s="576"/>
      <c r="BE1278" s="77">
        <f t="shared" si="169"/>
        <v>24</v>
      </c>
      <c r="BF1278" s="77">
        <f t="shared" si="162"/>
        <v>6</v>
      </c>
      <c r="BG1278" s="77">
        <f t="shared" si="163"/>
        <v>2022</v>
      </c>
      <c r="BH1278" s="77"/>
    </row>
    <row r="1279" spans="1:60">
      <c r="A1279" s="325" t="s">
        <v>428</v>
      </c>
      <c r="B1279" s="325" t="s">
        <v>2132</v>
      </c>
      <c r="C1279" s="107" t="s">
        <v>5375</v>
      </c>
      <c r="D1279" s="570">
        <v>44714</v>
      </c>
      <c r="E1279" s="107" t="s">
        <v>5376</v>
      </c>
      <c r="F1279" s="101" t="s">
        <v>2135</v>
      </c>
      <c r="G1279" s="107" t="s">
        <v>2136</v>
      </c>
      <c r="H1279" s="278" t="s">
        <v>2137</v>
      </c>
      <c r="I1279" s="278" t="s">
        <v>2138</v>
      </c>
      <c r="J1279" s="278" t="s">
        <v>110</v>
      </c>
      <c r="K1279" s="278">
        <v>90248</v>
      </c>
      <c r="L1279" s="107" t="s">
        <v>4053</v>
      </c>
      <c r="M1279" s="307" t="s">
        <v>5377</v>
      </c>
      <c r="N1279" s="278" t="s">
        <v>4055</v>
      </c>
      <c r="O1279" s="278" t="s">
        <v>4056</v>
      </c>
      <c r="P1279" s="278">
        <v>98226</v>
      </c>
      <c r="Q1279" s="278" t="s">
        <v>1267</v>
      </c>
      <c r="R1279" s="107" t="s">
        <v>5378</v>
      </c>
      <c r="S1279" s="107" t="s">
        <v>5379</v>
      </c>
      <c r="T1279" s="107" t="s">
        <v>5103</v>
      </c>
      <c r="U1279" s="107">
        <v>30390156</v>
      </c>
      <c r="V1279" s="278">
        <v>14.75</v>
      </c>
      <c r="W1279" s="278" t="s">
        <v>163</v>
      </c>
      <c r="X1279" s="325">
        <v>400</v>
      </c>
      <c r="Y1279" s="325">
        <v>768</v>
      </c>
      <c r="Z1279" s="325">
        <v>24</v>
      </c>
      <c r="AA1279" s="608">
        <f t="shared" si="164"/>
        <v>0.30719999999999997</v>
      </c>
      <c r="AB1279" s="278" t="s">
        <v>88</v>
      </c>
      <c r="AC1279" s="366">
        <v>44742</v>
      </c>
      <c r="AD1279" s="107"/>
      <c r="AE1279" s="107"/>
      <c r="AF1279" s="325" t="str">
        <f t="shared" si="165"/>
        <v>CADP220602_02</v>
      </c>
      <c r="AG1279" s="325">
        <f t="shared" si="166"/>
        <v>768</v>
      </c>
      <c r="AH1279" s="325">
        <f t="shared" si="167"/>
        <v>24</v>
      </c>
      <c r="AI1279" s="608">
        <f t="shared" si="168"/>
        <v>0.30719999999999997</v>
      </c>
      <c r="AJ1279" s="325" t="s">
        <v>72</v>
      </c>
      <c r="AK1279" s="278">
        <v>400323116</v>
      </c>
      <c r="AL1279" s="570">
        <v>44719</v>
      </c>
      <c r="AM1279" s="366"/>
      <c r="AN1279" s="574">
        <v>44721</v>
      </c>
      <c r="AO1279" s="570"/>
      <c r="AP1279" s="570"/>
      <c r="AQ1279" s="107"/>
      <c r="AR1279" s="107" t="s">
        <v>5380</v>
      </c>
      <c r="AS1279" s="278">
        <v>400323116</v>
      </c>
      <c r="AT1279" s="570"/>
      <c r="AU1279" s="570"/>
      <c r="AV1279" s="570"/>
      <c r="AW1279" s="321" t="s">
        <v>1198</v>
      </c>
      <c r="AX1279" s="101" t="s">
        <v>116</v>
      </c>
      <c r="AY1279" s="609">
        <v>4464</v>
      </c>
      <c r="AZ1279" s="575"/>
      <c r="BA1279" s="610"/>
      <c r="BB1279" s="610"/>
      <c r="BC1279" s="610"/>
      <c r="BD1279" s="610"/>
      <c r="BE1279" s="685">
        <f t="shared" si="169"/>
        <v>24</v>
      </c>
      <c r="BF1279" s="101">
        <f t="shared" si="162"/>
        <v>6</v>
      </c>
      <c r="BG1279" s="101">
        <f t="shared" si="163"/>
        <v>2022</v>
      </c>
      <c r="BH1279" s="107"/>
    </row>
    <row r="1280" spans="1:60">
      <c r="A1280" s="82" t="s">
        <v>428</v>
      </c>
      <c r="B1280" s="82" t="s">
        <v>230</v>
      </c>
      <c r="C1280" s="82" t="s">
        <v>5381</v>
      </c>
      <c r="D1280" s="83">
        <v>44715</v>
      </c>
      <c r="E1280" s="82" t="s">
        <v>5382</v>
      </c>
      <c r="F1280" s="82" t="s">
        <v>2135</v>
      </c>
      <c r="G1280" s="82" t="s">
        <v>2147</v>
      </c>
      <c r="H1280" s="82" t="s">
        <v>2148</v>
      </c>
      <c r="I1280" s="82" t="s">
        <v>531</v>
      </c>
      <c r="J1280" s="82" t="s">
        <v>110</v>
      </c>
      <c r="K1280" s="82">
        <v>91761</v>
      </c>
      <c r="L1280" s="82" t="s">
        <v>525</v>
      </c>
      <c r="M1280" s="82" t="s">
        <v>2327</v>
      </c>
      <c r="N1280" s="82" t="s">
        <v>3874</v>
      </c>
      <c r="O1280" s="82" t="s">
        <v>445</v>
      </c>
      <c r="P1280" s="82">
        <v>75061</v>
      </c>
      <c r="Q1280" s="82" t="s">
        <v>1267</v>
      </c>
      <c r="R1280" s="82" t="s">
        <v>1004</v>
      </c>
      <c r="S1280" s="82"/>
      <c r="T1280" s="82" t="s">
        <v>1006</v>
      </c>
      <c r="U1280" s="82">
        <v>30390456</v>
      </c>
      <c r="V1280" s="82">
        <v>14.75</v>
      </c>
      <c r="W1280" s="82" t="s">
        <v>163</v>
      </c>
      <c r="X1280" s="82">
        <v>400</v>
      </c>
      <c r="Y1280" s="82">
        <v>832</v>
      </c>
      <c r="Z1280" s="82">
        <v>26</v>
      </c>
      <c r="AA1280" s="93">
        <f t="shared" si="164"/>
        <v>0.33279999999999998</v>
      </c>
      <c r="AB1280" s="82" t="s">
        <v>70</v>
      </c>
      <c r="AC1280" s="83">
        <v>44722</v>
      </c>
      <c r="AD1280" s="82"/>
      <c r="AE1280" s="82"/>
      <c r="AF1280" s="82" t="str">
        <f t="shared" si="165"/>
        <v>CADP220603_01</v>
      </c>
      <c r="AG1280" s="82">
        <f t="shared" si="166"/>
        <v>832</v>
      </c>
      <c r="AH1280" s="82">
        <f t="shared" si="167"/>
        <v>26</v>
      </c>
      <c r="AI1280" s="93">
        <f t="shared" si="168"/>
        <v>0.33279999999999998</v>
      </c>
      <c r="AJ1280" s="82" t="s">
        <v>2143</v>
      </c>
      <c r="AK1280" s="82" t="s">
        <v>5381</v>
      </c>
      <c r="AL1280" s="83">
        <v>44719</v>
      </c>
      <c r="AM1280" s="83">
        <v>44719</v>
      </c>
      <c r="AN1280" s="83">
        <v>44722</v>
      </c>
      <c r="AO1280" s="83"/>
      <c r="AP1280" s="83"/>
      <c r="AQ1280" s="82" t="s">
        <v>896</v>
      </c>
      <c r="AR1280" s="82"/>
      <c r="AS1280" s="82" t="s">
        <v>5381</v>
      </c>
      <c r="AT1280" s="83"/>
      <c r="AU1280" s="83"/>
      <c r="AV1280" s="83"/>
      <c r="AW1280" s="356" t="s">
        <v>1198</v>
      </c>
      <c r="AX1280" s="82" t="s">
        <v>116</v>
      </c>
      <c r="AY1280" s="577">
        <v>4124</v>
      </c>
      <c r="AZ1280" s="577"/>
      <c r="BA1280" s="577"/>
      <c r="BB1280" s="577"/>
      <c r="BC1280" s="577"/>
      <c r="BD1280" s="577"/>
      <c r="BE1280" s="82">
        <f t="shared" si="169"/>
        <v>24</v>
      </c>
      <c r="BF1280" s="82">
        <f t="shared" si="162"/>
        <v>6</v>
      </c>
      <c r="BG1280" s="82">
        <f t="shared" si="163"/>
        <v>2022</v>
      </c>
      <c r="BH1280" s="82"/>
    </row>
    <row r="1281" spans="1:60">
      <c r="A1281" s="82" t="s">
        <v>428</v>
      </c>
      <c r="B1281" s="82" t="s">
        <v>230</v>
      </c>
      <c r="C1281" s="82" t="s">
        <v>5383</v>
      </c>
      <c r="D1281" s="83">
        <v>44715</v>
      </c>
      <c r="E1281" s="82" t="s">
        <v>5382</v>
      </c>
      <c r="F1281" s="82" t="s">
        <v>2135</v>
      </c>
      <c r="G1281" s="82" t="s">
        <v>2147</v>
      </c>
      <c r="H1281" s="82" t="s">
        <v>2148</v>
      </c>
      <c r="I1281" s="82" t="s">
        <v>531</v>
      </c>
      <c r="J1281" s="82" t="s">
        <v>110</v>
      </c>
      <c r="K1281" s="82">
        <v>91761</v>
      </c>
      <c r="L1281" s="82" t="s">
        <v>525</v>
      </c>
      <c r="M1281" s="82" t="s">
        <v>2327</v>
      </c>
      <c r="N1281" s="82" t="s">
        <v>3874</v>
      </c>
      <c r="O1281" s="82" t="s">
        <v>445</v>
      </c>
      <c r="P1281" s="82">
        <v>75061</v>
      </c>
      <c r="Q1281" s="82" t="s">
        <v>1267</v>
      </c>
      <c r="R1281" s="82" t="s">
        <v>1004</v>
      </c>
      <c r="S1281" s="82"/>
      <c r="T1281" s="82" t="s">
        <v>1006</v>
      </c>
      <c r="U1281" s="82">
        <v>30390456</v>
      </c>
      <c r="V1281" s="82">
        <v>14.75</v>
      </c>
      <c r="W1281" s="82" t="s">
        <v>163</v>
      </c>
      <c r="X1281" s="82">
        <v>400</v>
      </c>
      <c r="Y1281" s="82">
        <v>832</v>
      </c>
      <c r="Z1281" s="82">
        <v>26</v>
      </c>
      <c r="AA1281" s="93">
        <f t="shared" si="164"/>
        <v>0.33279999999999998</v>
      </c>
      <c r="AB1281" s="82" t="s">
        <v>70</v>
      </c>
      <c r="AC1281" s="83">
        <v>44722</v>
      </c>
      <c r="AD1281" s="82"/>
      <c r="AE1281" s="82"/>
      <c r="AF1281" s="82" t="str">
        <f t="shared" si="165"/>
        <v>CADP220603_02</v>
      </c>
      <c r="AG1281" s="82">
        <f t="shared" si="166"/>
        <v>832</v>
      </c>
      <c r="AH1281" s="82">
        <f t="shared" si="167"/>
        <v>26</v>
      </c>
      <c r="AI1281" s="93">
        <f t="shared" si="168"/>
        <v>0.33279999999999998</v>
      </c>
      <c r="AJ1281" s="82" t="s">
        <v>2143</v>
      </c>
      <c r="AK1281" s="82" t="s">
        <v>5383</v>
      </c>
      <c r="AL1281" s="83">
        <v>44719</v>
      </c>
      <c r="AM1281" s="83">
        <v>44719</v>
      </c>
      <c r="AN1281" s="83">
        <v>44722</v>
      </c>
      <c r="AO1281" s="83"/>
      <c r="AP1281" s="83"/>
      <c r="AQ1281" s="82" t="s">
        <v>896</v>
      </c>
      <c r="AR1281" s="82"/>
      <c r="AS1281" s="82" t="s">
        <v>5383</v>
      </c>
      <c r="AT1281" s="83"/>
      <c r="AU1281" s="83"/>
      <c r="AV1281" s="83"/>
      <c r="AW1281" s="356" t="s">
        <v>1198</v>
      </c>
      <c r="AX1281" s="82" t="s">
        <v>116</v>
      </c>
      <c r="AY1281" s="577">
        <v>4124</v>
      </c>
      <c r="AZ1281" s="577"/>
      <c r="BA1281" s="577"/>
      <c r="BB1281" s="577"/>
      <c r="BC1281" s="577"/>
      <c r="BD1281" s="577"/>
      <c r="BE1281" s="82">
        <f t="shared" si="169"/>
        <v>24</v>
      </c>
      <c r="BF1281" s="82">
        <f t="shared" si="162"/>
        <v>6</v>
      </c>
      <c r="BG1281" s="82">
        <f t="shared" si="163"/>
        <v>2022</v>
      </c>
      <c r="BH1281" s="82"/>
    </row>
    <row r="1282" spans="1:60">
      <c r="A1282" s="82" t="s">
        <v>428</v>
      </c>
      <c r="B1282" s="82" t="s">
        <v>230</v>
      </c>
      <c r="C1282" s="82" t="s">
        <v>5384</v>
      </c>
      <c r="D1282" s="83">
        <v>44715</v>
      </c>
      <c r="E1282" s="82" t="s">
        <v>5385</v>
      </c>
      <c r="F1282" s="82" t="s">
        <v>2135</v>
      </c>
      <c r="G1282" s="82" t="s">
        <v>2147</v>
      </c>
      <c r="H1282" s="82" t="s">
        <v>2148</v>
      </c>
      <c r="I1282" s="82" t="s">
        <v>531</v>
      </c>
      <c r="J1282" s="82" t="s">
        <v>110</v>
      </c>
      <c r="K1282" s="82">
        <v>91761</v>
      </c>
      <c r="L1282" s="82" t="s">
        <v>525</v>
      </c>
      <c r="M1282" s="82" t="s">
        <v>3987</v>
      </c>
      <c r="N1282" s="82" t="s">
        <v>444</v>
      </c>
      <c r="O1282" s="82" t="s">
        <v>445</v>
      </c>
      <c r="P1282" s="82">
        <v>77041</v>
      </c>
      <c r="Q1282" s="82" t="s">
        <v>1267</v>
      </c>
      <c r="R1282" s="82" t="s">
        <v>1004</v>
      </c>
      <c r="S1282" s="82"/>
      <c r="T1282" s="82" t="s">
        <v>1006</v>
      </c>
      <c r="U1282" s="82">
        <v>30390456</v>
      </c>
      <c r="V1282" s="82">
        <v>14.75</v>
      </c>
      <c r="W1282" s="82" t="s">
        <v>163</v>
      </c>
      <c r="X1282" s="82">
        <v>400</v>
      </c>
      <c r="Y1282" s="82">
        <v>416</v>
      </c>
      <c r="Z1282" s="82">
        <v>13</v>
      </c>
      <c r="AA1282" s="93">
        <f t="shared" si="164"/>
        <v>0.16639999999999999</v>
      </c>
      <c r="AB1282" s="82" t="s">
        <v>70</v>
      </c>
      <c r="AC1282" s="83">
        <v>44722</v>
      </c>
      <c r="AD1282" s="82"/>
      <c r="AE1282" s="82"/>
      <c r="AF1282" s="82" t="str">
        <f t="shared" si="165"/>
        <v>CADP220603_03</v>
      </c>
      <c r="AG1282" s="82">
        <f t="shared" si="166"/>
        <v>416</v>
      </c>
      <c r="AH1282" s="82">
        <f t="shared" si="167"/>
        <v>13</v>
      </c>
      <c r="AI1282" s="93">
        <f t="shared" si="168"/>
        <v>0.16639999999999999</v>
      </c>
      <c r="AJ1282" s="82" t="s">
        <v>2143</v>
      </c>
      <c r="AK1282" s="82" t="s">
        <v>5384</v>
      </c>
      <c r="AL1282" s="83">
        <v>44719</v>
      </c>
      <c r="AM1282" s="83">
        <v>44719</v>
      </c>
      <c r="AN1282" s="83">
        <v>44722</v>
      </c>
      <c r="AO1282" s="83"/>
      <c r="AP1282" s="83"/>
      <c r="AQ1282" s="82" t="s">
        <v>896</v>
      </c>
      <c r="AR1282" s="82"/>
      <c r="AS1282" s="82" t="s">
        <v>5384</v>
      </c>
      <c r="AT1282" s="83"/>
      <c r="AU1282" s="83"/>
      <c r="AV1282" s="83"/>
      <c r="AW1282" s="356" t="s">
        <v>1198</v>
      </c>
      <c r="AX1282" s="82" t="s">
        <v>116</v>
      </c>
      <c r="AY1282" s="577">
        <v>4225</v>
      </c>
      <c r="AZ1282" s="577"/>
      <c r="BA1282" s="577"/>
      <c r="BB1282" s="577"/>
      <c r="BC1282" s="577"/>
      <c r="BD1282" s="577"/>
      <c r="BE1282" s="82">
        <f t="shared" si="169"/>
        <v>24</v>
      </c>
      <c r="BF1282" s="82">
        <f t="shared" si="162"/>
        <v>6</v>
      </c>
      <c r="BG1282" s="82">
        <f t="shared" si="163"/>
        <v>2022</v>
      </c>
      <c r="BH1282" s="82"/>
    </row>
    <row r="1283" spans="1:60">
      <c r="A1283" s="82" t="s">
        <v>428</v>
      </c>
      <c r="B1283" s="82" t="s">
        <v>230</v>
      </c>
      <c r="C1283" s="82" t="s">
        <v>5386</v>
      </c>
      <c r="D1283" s="83">
        <v>44715</v>
      </c>
      <c r="E1283" s="82" t="s">
        <v>5387</v>
      </c>
      <c r="F1283" s="82" t="s">
        <v>2135</v>
      </c>
      <c r="G1283" s="82" t="s">
        <v>2147</v>
      </c>
      <c r="H1283" s="82" t="s">
        <v>2148</v>
      </c>
      <c r="I1283" s="82" t="s">
        <v>531</v>
      </c>
      <c r="J1283" s="82" t="s">
        <v>110</v>
      </c>
      <c r="K1283" s="82">
        <v>91761</v>
      </c>
      <c r="L1283" s="82" t="s">
        <v>525</v>
      </c>
      <c r="M1283" s="82" t="s">
        <v>3990</v>
      </c>
      <c r="N1283" s="82" t="s">
        <v>3991</v>
      </c>
      <c r="O1283" s="82" t="s">
        <v>445</v>
      </c>
      <c r="P1283" s="82">
        <v>78219</v>
      </c>
      <c r="Q1283" s="82" t="s">
        <v>1267</v>
      </c>
      <c r="R1283" s="82" t="s">
        <v>1004</v>
      </c>
      <c r="S1283" s="82"/>
      <c r="T1283" s="82" t="s">
        <v>1006</v>
      </c>
      <c r="U1283" s="82">
        <v>30390456</v>
      </c>
      <c r="V1283" s="82">
        <v>14.75</v>
      </c>
      <c r="W1283" s="82" t="s">
        <v>163</v>
      </c>
      <c r="X1283" s="82">
        <v>400</v>
      </c>
      <c r="Y1283" s="82">
        <v>416</v>
      </c>
      <c r="Z1283" s="82">
        <v>13</v>
      </c>
      <c r="AA1283" s="93">
        <f t="shared" si="164"/>
        <v>0.16639999999999999</v>
      </c>
      <c r="AB1283" s="82" t="s">
        <v>70</v>
      </c>
      <c r="AC1283" s="83">
        <v>44722</v>
      </c>
      <c r="AD1283" s="82"/>
      <c r="AE1283" s="82"/>
      <c r="AF1283" s="82" t="str">
        <f t="shared" si="165"/>
        <v>CADP220603_04</v>
      </c>
      <c r="AG1283" s="82">
        <f t="shared" si="166"/>
        <v>416</v>
      </c>
      <c r="AH1283" s="82">
        <f t="shared" si="167"/>
        <v>13</v>
      </c>
      <c r="AI1283" s="93">
        <f t="shared" si="168"/>
        <v>0.16639999999999999</v>
      </c>
      <c r="AJ1283" s="82" t="s">
        <v>2143</v>
      </c>
      <c r="AK1283" s="82" t="s">
        <v>5386</v>
      </c>
      <c r="AL1283" s="83">
        <v>44719</v>
      </c>
      <c r="AM1283" s="83">
        <v>44719</v>
      </c>
      <c r="AN1283" s="83">
        <v>44722</v>
      </c>
      <c r="AO1283" s="83"/>
      <c r="AP1283" s="83"/>
      <c r="AQ1283" s="82" t="s">
        <v>896</v>
      </c>
      <c r="AR1283" s="82"/>
      <c r="AS1283" s="82" t="s">
        <v>5386</v>
      </c>
      <c r="AT1283" s="83"/>
      <c r="AU1283" s="83"/>
      <c r="AV1283" s="83"/>
      <c r="AW1283" s="356" t="s">
        <v>1198</v>
      </c>
      <c r="AX1283" s="82" t="s">
        <v>116</v>
      </c>
      <c r="AY1283" s="577">
        <v>3797</v>
      </c>
      <c r="AZ1283" s="577"/>
      <c r="BA1283" s="577"/>
      <c r="BB1283" s="577"/>
      <c r="BC1283" s="577"/>
      <c r="BD1283" s="577"/>
      <c r="BE1283" s="82">
        <f t="shared" si="169"/>
        <v>24</v>
      </c>
      <c r="BF1283" s="82">
        <f t="shared" si="162"/>
        <v>6</v>
      </c>
      <c r="BG1283" s="82">
        <f t="shared" si="163"/>
        <v>2022</v>
      </c>
      <c r="BH1283" s="82"/>
    </row>
    <row r="1284" spans="1:60">
      <c r="A1284" s="82" t="s">
        <v>428</v>
      </c>
      <c r="B1284" s="82" t="s">
        <v>230</v>
      </c>
      <c r="C1284" s="82" t="s">
        <v>5388</v>
      </c>
      <c r="D1284" s="83">
        <v>44715</v>
      </c>
      <c r="E1284" s="82" t="s">
        <v>5389</v>
      </c>
      <c r="F1284" s="82" t="s">
        <v>2135</v>
      </c>
      <c r="G1284" s="82" t="s">
        <v>2147</v>
      </c>
      <c r="H1284" s="82" t="s">
        <v>2148</v>
      </c>
      <c r="I1284" s="82" t="s">
        <v>531</v>
      </c>
      <c r="J1284" s="82" t="s">
        <v>110</v>
      </c>
      <c r="K1284" s="82">
        <v>91761</v>
      </c>
      <c r="L1284" s="82" t="s">
        <v>525</v>
      </c>
      <c r="M1284" s="82" t="s">
        <v>4553</v>
      </c>
      <c r="N1284" s="82" t="s">
        <v>612</v>
      </c>
      <c r="O1284" s="82" t="s">
        <v>445</v>
      </c>
      <c r="P1284" s="82">
        <v>79935</v>
      </c>
      <c r="Q1284" s="82" t="s">
        <v>1267</v>
      </c>
      <c r="R1284" s="82" t="s">
        <v>1004</v>
      </c>
      <c r="S1284" s="82"/>
      <c r="T1284" s="82" t="s">
        <v>1006</v>
      </c>
      <c r="U1284" s="82">
        <v>30390456</v>
      </c>
      <c r="V1284" s="82">
        <v>14.75</v>
      </c>
      <c r="W1284" s="82" t="s">
        <v>163</v>
      </c>
      <c r="X1284" s="82">
        <v>400</v>
      </c>
      <c r="Y1284" s="82">
        <v>416</v>
      </c>
      <c r="Z1284" s="82">
        <v>13</v>
      </c>
      <c r="AA1284" s="93">
        <f t="shared" si="164"/>
        <v>0.16639999999999999</v>
      </c>
      <c r="AB1284" s="82" t="s">
        <v>70</v>
      </c>
      <c r="AC1284" s="83">
        <v>44722</v>
      </c>
      <c r="AD1284" s="82"/>
      <c r="AE1284" s="82"/>
      <c r="AF1284" s="82" t="str">
        <f t="shared" si="165"/>
        <v>CADP220603_05</v>
      </c>
      <c r="AG1284" s="82">
        <f t="shared" si="166"/>
        <v>416</v>
      </c>
      <c r="AH1284" s="82">
        <f t="shared" si="167"/>
        <v>13</v>
      </c>
      <c r="AI1284" s="93">
        <f t="shared" si="168"/>
        <v>0.16639999999999999</v>
      </c>
      <c r="AJ1284" s="82" t="s">
        <v>2143</v>
      </c>
      <c r="AK1284" s="82" t="s">
        <v>5388</v>
      </c>
      <c r="AL1284" s="83">
        <v>44719</v>
      </c>
      <c r="AM1284" s="83">
        <v>44719</v>
      </c>
      <c r="AN1284" s="83">
        <v>44722</v>
      </c>
      <c r="AO1284" s="83"/>
      <c r="AP1284" s="83"/>
      <c r="AQ1284" s="82" t="s">
        <v>896</v>
      </c>
      <c r="AR1284" s="82"/>
      <c r="AS1284" s="82" t="s">
        <v>5388</v>
      </c>
      <c r="AT1284" s="83"/>
      <c r="AU1284" s="83"/>
      <c r="AV1284" s="83"/>
      <c r="AW1284" s="356" t="s">
        <v>1198</v>
      </c>
      <c r="AX1284" s="82" t="s">
        <v>116</v>
      </c>
      <c r="AY1284" s="577">
        <v>2860</v>
      </c>
      <c r="AZ1284" s="577"/>
      <c r="BA1284" s="577"/>
      <c r="BB1284" s="577"/>
      <c r="BC1284" s="577"/>
      <c r="BD1284" s="577"/>
      <c r="BE1284" s="82">
        <f t="shared" si="169"/>
        <v>24</v>
      </c>
      <c r="BF1284" s="82">
        <f t="shared" si="162"/>
        <v>6</v>
      </c>
      <c r="BG1284" s="82">
        <f t="shared" si="163"/>
        <v>2022</v>
      </c>
      <c r="BH1284" s="82"/>
    </row>
    <row r="1285" spans="1:60">
      <c r="A1285" s="77" t="s">
        <v>428</v>
      </c>
      <c r="B1285" s="77" t="s">
        <v>230</v>
      </c>
      <c r="C1285" s="77" t="s">
        <v>5390</v>
      </c>
      <c r="D1285" s="78">
        <v>44715</v>
      </c>
      <c r="E1285" s="77" t="s">
        <v>5391</v>
      </c>
      <c r="F1285" s="77" t="s">
        <v>2135</v>
      </c>
      <c r="G1285" s="77" t="s">
        <v>2147</v>
      </c>
      <c r="H1285" s="77" t="s">
        <v>2148</v>
      </c>
      <c r="I1285" s="77" t="s">
        <v>531</v>
      </c>
      <c r="J1285" s="77" t="s">
        <v>110</v>
      </c>
      <c r="K1285" s="77">
        <v>91761</v>
      </c>
      <c r="L1285" s="77" t="s">
        <v>525</v>
      </c>
      <c r="M1285" s="77" t="s">
        <v>3951</v>
      </c>
      <c r="N1285" s="77" t="s">
        <v>213</v>
      </c>
      <c r="O1285" s="77" t="s">
        <v>205</v>
      </c>
      <c r="P1285" s="77">
        <v>85210</v>
      </c>
      <c r="Q1285" s="77" t="s">
        <v>1267</v>
      </c>
      <c r="R1285" s="77" t="s">
        <v>1004</v>
      </c>
      <c r="S1285" s="77"/>
      <c r="T1285" s="77" t="s">
        <v>1006</v>
      </c>
      <c r="U1285" s="77">
        <v>30390456</v>
      </c>
      <c r="V1285" s="77">
        <v>14.75</v>
      </c>
      <c r="W1285" s="77" t="s">
        <v>163</v>
      </c>
      <c r="X1285" s="77">
        <v>400</v>
      </c>
      <c r="Y1285" s="77">
        <v>832</v>
      </c>
      <c r="Z1285" s="77">
        <v>26</v>
      </c>
      <c r="AA1285" s="89">
        <f t="shared" si="164"/>
        <v>0.33279999999999998</v>
      </c>
      <c r="AB1285" s="77" t="s">
        <v>70</v>
      </c>
      <c r="AC1285" s="78">
        <v>44722</v>
      </c>
      <c r="AD1285" s="77"/>
      <c r="AE1285" s="77"/>
      <c r="AF1285" s="77" t="str">
        <f t="shared" si="165"/>
        <v>CADP220603_06</v>
      </c>
      <c r="AG1285" s="77">
        <f t="shared" si="166"/>
        <v>832</v>
      </c>
      <c r="AH1285" s="77">
        <f t="shared" si="167"/>
        <v>26</v>
      </c>
      <c r="AI1285" s="89">
        <f t="shared" si="168"/>
        <v>0.33279999999999998</v>
      </c>
      <c r="AJ1285" s="77" t="s">
        <v>2143</v>
      </c>
      <c r="AK1285" s="77" t="s">
        <v>5390</v>
      </c>
      <c r="AL1285" s="78">
        <v>44718</v>
      </c>
      <c r="AM1285" s="78">
        <v>44718</v>
      </c>
      <c r="AN1285" s="78">
        <v>44719</v>
      </c>
      <c r="AO1285" s="78">
        <v>44719</v>
      </c>
      <c r="AP1285" s="78">
        <v>44719</v>
      </c>
      <c r="AQ1285" s="77" t="s">
        <v>89</v>
      </c>
      <c r="AR1285" s="77"/>
      <c r="AS1285" s="77" t="s">
        <v>5390</v>
      </c>
      <c r="AT1285" s="78"/>
      <c r="AU1285" s="78"/>
      <c r="AV1285" s="78"/>
      <c r="AW1285" s="142" t="s">
        <v>1198</v>
      </c>
      <c r="AX1285" s="77" t="s">
        <v>116</v>
      </c>
      <c r="AY1285" s="576">
        <v>1610</v>
      </c>
      <c r="AZ1285" s="576"/>
      <c r="BA1285" s="576"/>
      <c r="BB1285" s="576"/>
      <c r="BC1285" s="576"/>
      <c r="BD1285" s="576"/>
      <c r="BE1285" s="77">
        <f t="shared" si="169"/>
        <v>24</v>
      </c>
      <c r="BF1285" s="77">
        <f t="shared" si="162"/>
        <v>6</v>
      </c>
      <c r="BG1285" s="77">
        <f t="shared" si="163"/>
        <v>2022</v>
      </c>
      <c r="BH1285" s="77"/>
    </row>
    <row r="1286" spans="1:60">
      <c r="A1286" s="77" t="s">
        <v>428</v>
      </c>
      <c r="B1286" s="77" t="s">
        <v>230</v>
      </c>
      <c r="C1286" s="77" t="s">
        <v>5392</v>
      </c>
      <c r="D1286" s="78">
        <v>44715</v>
      </c>
      <c r="E1286" s="77" t="s">
        <v>5391</v>
      </c>
      <c r="F1286" s="77" t="s">
        <v>2135</v>
      </c>
      <c r="G1286" s="77" t="s">
        <v>2147</v>
      </c>
      <c r="H1286" s="77" t="s">
        <v>2148</v>
      </c>
      <c r="I1286" s="77" t="s">
        <v>531</v>
      </c>
      <c r="J1286" s="77" t="s">
        <v>110</v>
      </c>
      <c r="K1286" s="77">
        <v>91761</v>
      </c>
      <c r="L1286" s="77" t="s">
        <v>525</v>
      </c>
      <c r="M1286" s="77" t="s">
        <v>3951</v>
      </c>
      <c r="N1286" s="77" t="s">
        <v>213</v>
      </c>
      <c r="O1286" s="77" t="s">
        <v>205</v>
      </c>
      <c r="P1286" s="77">
        <v>85210</v>
      </c>
      <c r="Q1286" s="77" t="s">
        <v>1267</v>
      </c>
      <c r="R1286" s="77" t="s">
        <v>1004</v>
      </c>
      <c r="S1286" s="77"/>
      <c r="T1286" s="77" t="s">
        <v>1006</v>
      </c>
      <c r="U1286" s="77">
        <v>30390456</v>
      </c>
      <c r="V1286" s="77">
        <v>14.75</v>
      </c>
      <c r="W1286" s="77" t="s">
        <v>163</v>
      </c>
      <c r="X1286" s="77">
        <v>400</v>
      </c>
      <c r="Y1286" s="77">
        <v>832</v>
      </c>
      <c r="Z1286" s="77">
        <v>26</v>
      </c>
      <c r="AA1286" s="89">
        <f t="shared" si="164"/>
        <v>0.33279999999999998</v>
      </c>
      <c r="AB1286" s="77" t="s">
        <v>70</v>
      </c>
      <c r="AC1286" s="78">
        <v>44722</v>
      </c>
      <c r="AD1286" s="77"/>
      <c r="AE1286" s="77"/>
      <c r="AF1286" s="77" t="str">
        <f t="shared" si="165"/>
        <v>CADP220603_07</v>
      </c>
      <c r="AG1286" s="77">
        <f t="shared" si="166"/>
        <v>832</v>
      </c>
      <c r="AH1286" s="77">
        <f t="shared" si="167"/>
        <v>26</v>
      </c>
      <c r="AI1286" s="89">
        <f t="shared" si="168"/>
        <v>0.33279999999999998</v>
      </c>
      <c r="AJ1286" s="77" t="s">
        <v>2143</v>
      </c>
      <c r="AK1286" s="77" t="s">
        <v>5392</v>
      </c>
      <c r="AL1286" s="78">
        <v>44718</v>
      </c>
      <c r="AM1286" s="78">
        <v>44719</v>
      </c>
      <c r="AN1286" s="78">
        <v>44719</v>
      </c>
      <c r="AO1286" s="78">
        <v>44720</v>
      </c>
      <c r="AP1286" s="78">
        <v>44720</v>
      </c>
      <c r="AQ1286" s="77" t="s">
        <v>89</v>
      </c>
      <c r="AR1286" s="77"/>
      <c r="AS1286" s="77" t="s">
        <v>5392</v>
      </c>
      <c r="AT1286" s="78"/>
      <c r="AU1286" s="78"/>
      <c r="AV1286" s="78"/>
      <c r="AW1286" s="142" t="s">
        <v>1198</v>
      </c>
      <c r="AX1286" s="77" t="s">
        <v>116</v>
      </c>
      <c r="AY1286" s="576">
        <v>1610</v>
      </c>
      <c r="AZ1286" s="576"/>
      <c r="BA1286" s="576"/>
      <c r="BB1286" s="576"/>
      <c r="BC1286" s="576"/>
      <c r="BD1286" s="576"/>
      <c r="BE1286" s="77">
        <f t="shared" si="169"/>
        <v>24</v>
      </c>
      <c r="BF1286" s="77">
        <f t="shared" si="162"/>
        <v>6</v>
      </c>
      <c r="BG1286" s="77">
        <f t="shared" si="163"/>
        <v>2022</v>
      </c>
      <c r="BH1286" s="77"/>
    </row>
    <row r="1287" spans="1:60">
      <c r="A1287" s="82" t="s">
        <v>428</v>
      </c>
      <c r="B1287" s="82" t="s">
        <v>230</v>
      </c>
      <c r="C1287" s="82" t="s">
        <v>5393</v>
      </c>
      <c r="D1287" s="83">
        <v>44715</v>
      </c>
      <c r="E1287" s="82" t="s">
        <v>5394</v>
      </c>
      <c r="F1287" s="82" t="s">
        <v>2135</v>
      </c>
      <c r="G1287" s="82" t="s">
        <v>2147</v>
      </c>
      <c r="H1287" s="82" t="s">
        <v>2148</v>
      </c>
      <c r="I1287" s="82" t="s">
        <v>531</v>
      </c>
      <c r="J1287" s="82" t="s">
        <v>110</v>
      </c>
      <c r="K1287" s="82">
        <v>91761</v>
      </c>
      <c r="L1287" s="82" t="s">
        <v>525</v>
      </c>
      <c r="M1287" s="82" t="s">
        <v>4154</v>
      </c>
      <c r="N1287" s="82" t="s">
        <v>527</v>
      </c>
      <c r="O1287" s="82" t="s">
        <v>205</v>
      </c>
      <c r="P1287" s="82">
        <v>85714</v>
      </c>
      <c r="Q1287" s="82" t="s">
        <v>1267</v>
      </c>
      <c r="R1287" s="82" t="s">
        <v>1004</v>
      </c>
      <c r="S1287" s="82"/>
      <c r="T1287" s="82" t="s">
        <v>1006</v>
      </c>
      <c r="U1287" s="82">
        <v>30390456</v>
      </c>
      <c r="V1287" s="82">
        <v>14.75</v>
      </c>
      <c r="W1287" s="82" t="s">
        <v>163</v>
      </c>
      <c r="X1287" s="82">
        <v>400</v>
      </c>
      <c r="Y1287" s="82">
        <v>416</v>
      </c>
      <c r="Z1287" s="82">
        <v>13</v>
      </c>
      <c r="AA1287" s="93">
        <f t="shared" si="164"/>
        <v>0.16639999999999999</v>
      </c>
      <c r="AB1287" s="82" t="s">
        <v>70</v>
      </c>
      <c r="AC1287" s="83">
        <v>44722</v>
      </c>
      <c r="AD1287" s="82"/>
      <c r="AE1287" s="82"/>
      <c r="AF1287" s="82" t="str">
        <f t="shared" si="165"/>
        <v>CADP220603_08</v>
      </c>
      <c r="AG1287" s="82">
        <f t="shared" si="166"/>
        <v>416</v>
      </c>
      <c r="AH1287" s="82">
        <f t="shared" si="167"/>
        <v>13</v>
      </c>
      <c r="AI1287" s="93">
        <f t="shared" si="168"/>
        <v>0.16639999999999999</v>
      </c>
      <c r="AJ1287" s="82" t="s">
        <v>2143</v>
      </c>
      <c r="AK1287" s="82" t="s">
        <v>5393</v>
      </c>
      <c r="AL1287" s="83">
        <v>44719</v>
      </c>
      <c r="AM1287" s="83">
        <v>44719</v>
      </c>
      <c r="AN1287" s="83">
        <v>44721</v>
      </c>
      <c r="AO1287" s="83"/>
      <c r="AP1287" s="83"/>
      <c r="AQ1287" s="82" t="s">
        <v>896</v>
      </c>
      <c r="AR1287" s="82"/>
      <c r="AS1287" s="82" t="s">
        <v>5393</v>
      </c>
      <c r="AT1287" s="83"/>
      <c r="AU1287" s="83"/>
      <c r="AV1287" s="83"/>
      <c r="AW1287" s="356" t="s">
        <v>1198</v>
      </c>
      <c r="AX1287" s="82" t="s">
        <v>116</v>
      </c>
      <c r="AY1287" s="577">
        <v>2160</v>
      </c>
      <c r="AZ1287" s="577"/>
      <c r="BA1287" s="577"/>
      <c r="BB1287" s="577"/>
      <c r="BC1287" s="577"/>
      <c r="BD1287" s="577"/>
      <c r="BE1287" s="82">
        <f t="shared" si="169"/>
        <v>24</v>
      </c>
      <c r="BF1287" s="82">
        <f t="shared" ref="BF1287:BF1301" si="170">MONTH(AL1287)</f>
        <v>6</v>
      </c>
      <c r="BG1287" s="82">
        <f t="shared" ref="BG1287:BG1301" si="171">YEAR(AL1287)</f>
        <v>2022</v>
      </c>
      <c r="BH1287" s="82"/>
    </row>
    <row r="1288" spans="1:60">
      <c r="A1288" s="82" t="s">
        <v>428</v>
      </c>
      <c r="B1288" s="82" t="s">
        <v>230</v>
      </c>
      <c r="C1288" s="82" t="s">
        <v>5395</v>
      </c>
      <c r="D1288" s="83">
        <v>44715</v>
      </c>
      <c r="E1288" s="82" t="s">
        <v>5396</v>
      </c>
      <c r="F1288" s="82" t="s">
        <v>2135</v>
      </c>
      <c r="G1288" s="82" t="s">
        <v>2147</v>
      </c>
      <c r="H1288" s="82" t="s">
        <v>2148</v>
      </c>
      <c r="I1288" s="82" t="s">
        <v>531</v>
      </c>
      <c r="J1288" s="82" t="s">
        <v>110</v>
      </c>
      <c r="K1288" s="82">
        <v>91761</v>
      </c>
      <c r="L1288" s="82" t="s">
        <v>525</v>
      </c>
      <c r="M1288" s="82" t="s">
        <v>3834</v>
      </c>
      <c r="N1288" s="82" t="s">
        <v>360</v>
      </c>
      <c r="O1288" s="82" t="s">
        <v>361</v>
      </c>
      <c r="P1288" s="82">
        <v>89118</v>
      </c>
      <c r="Q1288" s="82" t="s">
        <v>1267</v>
      </c>
      <c r="R1288" s="82" t="s">
        <v>1004</v>
      </c>
      <c r="S1288" s="82"/>
      <c r="T1288" s="82" t="s">
        <v>1006</v>
      </c>
      <c r="U1288" s="82">
        <v>30390456</v>
      </c>
      <c r="V1288" s="82">
        <v>14.75</v>
      </c>
      <c r="W1288" s="82" t="s">
        <v>163</v>
      </c>
      <c r="X1288" s="82">
        <v>400</v>
      </c>
      <c r="Y1288" s="82">
        <v>640</v>
      </c>
      <c r="Z1288" s="82">
        <v>20</v>
      </c>
      <c r="AA1288" s="93">
        <f t="shared" si="164"/>
        <v>0.25600000000000001</v>
      </c>
      <c r="AB1288" s="82" t="s">
        <v>70</v>
      </c>
      <c r="AC1288" s="83">
        <v>44722</v>
      </c>
      <c r="AD1288" s="82"/>
      <c r="AE1288" s="82"/>
      <c r="AF1288" s="82" t="str">
        <f t="shared" si="165"/>
        <v>CADP220603_09</v>
      </c>
      <c r="AG1288" s="82">
        <f t="shared" si="166"/>
        <v>640</v>
      </c>
      <c r="AH1288" s="82">
        <f t="shared" si="167"/>
        <v>20</v>
      </c>
      <c r="AI1288" s="93">
        <f t="shared" si="168"/>
        <v>0.25600000000000001</v>
      </c>
      <c r="AJ1288" s="82" t="s">
        <v>2143</v>
      </c>
      <c r="AK1288" s="82" t="s">
        <v>5395</v>
      </c>
      <c r="AL1288" s="83">
        <v>44719</v>
      </c>
      <c r="AM1288" s="83">
        <v>44719</v>
      </c>
      <c r="AN1288" s="83">
        <v>44721</v>
      </c>
      <c r="AO1288" s="83"/>
      <c r="AP1288" s="83"/>
      <c r="AQ1288" s="82" t="s">
        <v>896</v>
      </c>
      <c r="AR1288" s="82"/>
      <c r="AS1288" s="82" t="s">
        <v>5395</v>
      </c>
      <c r="AT1288" s="83"/>
      <c r="AU1288" s="83"/>
      <c r="AV1288" s="83"/>
      <c r="AW1288" s="356" t="s">
        <v>1198</v>
      </c>
      <c r="AX1288" s="82" t="s">
        <v>116</v>
      </c>
      <c r="AY1288" s="577">
        <v>1652</v>
      </c>
      <c r="AZ1288" s="577"/>
      <c r="BA1288" s="577"/>
      <c r="BB1288" s="577"/>
      <c r="BC1288" s="577"/>
      <c r="BD1288" s="577"/>
      <c r="BE1288" s="82">
        <f t="shared" si="169"/>
        <v>24</v>
      </c>
      <c r="BF1288" s="82">
        <f t="shared" si="170"/>
        <v>6</v>
      </c>
      <c r="BG1288" s="82">
        <f t="shared" si="171"/>
        <v>2022</v>
      </c>
      <c r="BH1288" s="82"/>
    </row>
    <row r="1289" spans="1:60">
      <c r="A1289" s="82" t="s">
        <v>428</v>
      </c>
      <c r="B1289" s="82" t="s">
        <v>230</v>
      </c>
      <c r="C1289" s="82" t="s">
        <v>5397</v>
      </c>
      <c r="D1289" s="83">
        <v>44715</v>
      </c>
      <c r="E1289" s="82" t="s">
        <v>5398</v>
      </c>
      <c r="F1289" s="82" t="s">
        <v>2135</v>
      </c>
      <c r="G1289" s="82" t="s">
        <v>2147</v>
      </c>
      <c r="H1289" s="82" t="s">
        <v>2148</v>
      </c>
      <c r="I1289" s="82" t="s">
        <v>531</v>
      </c>
      <c r="J1289" s="82" t="s">
        <v>110</v>
      </c>
      <c r="K1289" s="82">
        <v>91761</v>
      </c>
      <c r="L1289" s="82" t="s">
        <v>525</v>
      </c>
      <c r="M1289" s="82" t="s">
        <v>4001</v>
      </c>
      <c r="N1289" s="82" t="s">
        <v>3845</v>
      </c>
      <c r="O1289" s="82" t="s">
        <v>603</v>
      </c>
      <c r="P1289" s="82">
        <v>80239</v>
      </c>
      <c r="Q1289" s="82" t="s">
        <v>1267</v>
      </c>
      <c r="R1289" s="82" t="s">
        <v>1004</v>
      </c>
      <c r="S1289" s="82"/>
      <c r="T1289" s="82" t="s">
        <v>1006</v>
      </c>
      <c r="U1289" s="82">
        <v>30390456</v>
      </c>
      <c r="V1289" s="82">
        <v>14.75</v>
      </c>
      <c r="W1289" s="82" t="s">
        <v>163</v>
      </c>
      <c r="X1289" s="82">
        <v>400</v>
      </c>
      <c r="Y1289" s="82">
        <v>832</v>
      </c>
      <c r="Z1289" s="82">
        <v>26</v>
      </c>
      <c r="AA1289" s="93">
        <f t="shared" si="164"/>
        <v>0.33279999999999998</v>
      </c>
      <c r="AB1289" s="82" t="s">
        <v>70</v>
      </c>
      <c r="AC1289" s="83">
        <v>44722</v>
      </c>
      <c r="AD1289" s="82"/>
      <c r="AE1289" s="82"/>
      <c r="AF1289" s="82" t="str">
        <f t="shared" si="165"/>
        <v>CADP220603_10</v>
      </c>
      <c r="AG1289" s="82">
        <f t="shared" si="166"/>
        <v>832</v>
      </c>
      <c r="AH1289" s="82">
        <f t="shared" si="167"/>
        <v>26</v>
      </c>
      <c r="AI1289" s="93">
        <f t="shared" si="168"/>
        <v>0.33279999999999998</v>
      </c>
      <c r="AJ1289" s="82" t="s">
        <v>2143</v>
      </c>
      <c r="AK1289" s="82" t="s">
        <v>5397</v>
      </c>
      <c r="AL1289" s="83">
        <v>44719</v>
      </c>
      <c r="AM1289" s="83">
        <v>44719</v>
      </c>
      <c r="AN1289" s="83">
        <v>44721</v>
      </c>
      <c r="AO1289" s="83"/>
      <c r="AP1289" s="83"/>
      <c r="AQ1289" s="82" t="s">
        <v>896</v>
      </c>
      <c r="AR1289" s="82"/>
      <c r="AS1289" s="82" t="s">
        <v>5397</v>
      </c>
      <c r="AT1289" s="83"/>
      <c r="AU1289" s="83"/>
      <c r="AV1289" s="83"/>
      <c r="AW1289" s="356" t="s">
        <v>1198</v>
      </c>
      <c r="AX1289" s="82" t="s">
        <v>116</v>
      </c>
      <c r="AY1289" s="577">
        <v>4662</v>
      </c>
      <c r="AZ1289" s="577"/>
      <c r="BA1289" s="577"/>
      <c r="BB1289" s="577"/>
      <c r="BC1289" s="577"/>
      <c r="BD1289" s="577"/>
      <c r="BE1289" s="82">
        <f t="shared" si="169"/>
        <v>24</v>
      </c>
      <c r="BF1289" s="82">
        <f t="shared" si="170"/>
        <v>6</v>
      </c>
      <c r="BG1289" s="82">
        <f t="shared" si="171"/>
        <v>2022</v>
      </c>
      <c r="BH1289" s="82"/>
    </row>
    <row r="1290" spans="1:60">
      <c r="A1290" s="77" t="s">
        <v>428</v>
      </c>
      <c r="B1290" s="77" t="s">
        <v>230</v>
      </c>
      <c r="C1290" s="77" t="s">
        <v>5399</v>
      </c>
      <c r="D1290" s="78">
        <v>44715</v>
      </c>
      <c r="E1290" s="77" t="s">
        <v>5400</v>
      </c>
      <c r="F1290" s="77" t="s">
        <v>2135</v>
      </c>
      <c r="G1290" s="77" t="s">
        <v>2147</v>
      </c>
      <c r="H1290" s="77" t="s">
        <v>2148</v>
      </c>
      <c r="I1290" s="77" t="s">
        <v>531</v>
      </c>
      <c r="J1290" s="77" t="s">
        <v>110</v>
      </c>
      <c r="K1290" s="77">
        <v>91761</v>
      </c>
      <c r="L1290" s="77" t="s">
        <v>525</v>
      </c>
      <c r="M1290" s="77" t="s">
        <v>5401</v>
      </c>
      <c r="N1290" s="77" t="s">
        <v>5402</v>
      </c>
      <c r="O1290" s="77" t="s">
        <v>110</v>
      </c>
      <c r="P1290" s="77">
        <v>91355</v>
      </c>
      <c r="Q1290" s="77" t="s">
        <v>1267</v>
      </c>
      <c r="R1290" s="77" t="s">
        <v>1004</v>
      </c>
      <c r="S1290" s="77"/>
      <c r="T1290" s="77" t="s">
        <v>1006</v>
      </c>
      <c r="U1290" s="77">
        <v>30390456</v>
      </c>
      <c r="V1290" s="77">
        <v>14.75</v>
      </c>
      <c r="W1290" s="77" t="s">
        <v>163</v>
      </c>
      <c r="X1290" s="77">
        <v>400</v>
      </c>
      <c r="Y1290" s="77">
        <v>832</v>
      </c>
      <c r="Z1290" s="77">
        <v>26</v>
      </c>
      <c r="AA1290" s="89">
        <f t="shared" si="164"/>
        <v>0.33279999999999998</v>
      </c>
      <c r="AB1290" s="77" t="s">
        <v>70</v>
      </c>
      <c r="AC1290" s="78">
        <v>44722</v>
      </c>
      <c r="AD1290" s="77"/>
      <c r="AE1290" s="77"/>
      <c r="AF1290" s="77" t="str">
        <f t="shared" si="165"/>
        <v>CADP220603_11</v>
      </c>
      <c r="AG1290" s="77">
        <f t="shared" si="166"/>
        <v>832</v>
      </c>
      <c r="AH1290" s="77">
        <f t="shared" si="167"/>
        <v>26</v>
      </c>
      <c r="AI1290" s="89">
        <f t="shared" si="168"/>
        <v>0.33279999999999998</v>
      </c>
      <c r="AJ1290" s="77" t="s">
        <v>2143</v>
      </c>
      <c r="AK1290" s="77" t="s">
        <v>5399</v>
      </c>
      <c r="AL1290" s="78">
        <v>44718</v>
      </c>
      <c r="AM1290" s="78">
        <v>44718</v>
      </c>
      <c r="AN1290" s="78">
        <v>44719</v>
      </c>
      <c r="AO1290" s="78">
        <v>44719</v>
      </c>
      <c r="AP1290" s="78">
        <v>44719</v>
      </c>
      <c r="AQ1290" s="77" t="s">
        <v>89</v>
      </c>
      <c r="AR1290" s="77"/>
      <c r="AS1290" s="77" t="s">
        <v>5399</v>
      </c>
      <c r="AT1290" s="78"/>
      <c r="AU1290" s="78"/>
      <c r="AV1290" s="78"/>
      <c r="AW1290" s="142" t="s">
        <v>1198</v>
      </c>
      <c r="AX1290" s="77" t="s">
        <v>116</v>
      </c>
      <c r="AY1290" s="576">
        <v>756</v>
      </c>
      <c r="AZ1290" s="576"/>
      <c r="BA1290" s="576"/>
      <c r="BB1290" s="576"/>
      <c r="BC1290" s="576"/>
      <c r="BD1290" s="576"/>
      <c r="BE1290" s="77">
        <f t="shared" si="169"/>
        <v>24</v>
      </c>
      <c r="BF1290" s="77">
        <f t="shared" si="170"/>
        <v>6</v>
      </c>
      <c r="BG1290" s="77">
        <f t="shared" si="171"/>
        <v>2022</v>
      </c>
      <c r="BH1290" s="77"/>
    </row>
    <row r="1291" spans="1:60">
      <c r="A1291" s="77" t="s">
        <v>428</v>
      </c>
      <c r="B1291" s="77" t="s">
        <v>230</v>
      </c>
      <c r="C1291" s="77" t="s">
        <v>5403</v>
      </c>
      <c r="D1291" s="78">
        <v>44715</v>
      </c>
      <c r="E1291" s="77" t="s">
        <v>5404</v>
      </c>
      <c r="F1291" s="77" t="s">
        <v>2135</v>
      </c>
      <c r="G1291" s="77" t="s">
        <v>2147</v>
      </c>
      <c r="H1291" s="77" t="s">
        <v>2148</v>
      </c>
      <c r="I1291" s="77" t="s">
        <v>531</v>
      </c>
      <c r="J1291" s="77" t="s">
        <v>110</v>
      </c>
      <c r="K1291" s="77">
        <v>91761</v>
      </c>
      <c r="L1291" s="77" t="s">
        <v>525</v>
      </c>
      <c r="M1291" s="77" t="s">
        <v>4109</v>
      </c>
      <c r="N1291" s="77" t="s">
        <v>505</v>
      </c>
      <c r="O1291" s="77" t="s">
        <v>361</v>
      </c>
      <c r="P1291" s="77">
        <v>89431</v>
      </c>
      <c r="Q1291" s="77" t="s">
        <v>1267</v>
      </c>
      <c r="R1291" s="77" t="s">
        <v>1004</v>
      </c>
      <c r="S1291" s="77"/>
      <c r="T1291" s="77" t="s">
        <v>1006</v>
      </c>
      <c r="U1291" s="77">
        <v>30390456</v>
      </c>
      <c r="V1291" s="77">
        <v>14.75</v>
      </c>
      <c r="W1291" s="77" t="s">
        <v>163</v>
      </c>
      <c r="X1291" s="77">
        <v>400</v>
      </c>
      <c r="Y1291" s="77">
        <v>416</v>
      </c>
      <c r="Z1291" s="77">
        <v>13</v>
      </c>
      <c r="AA1291" s="89">
        <f t="shared" si="164"/>
        <v>0.16639999999999999</v>
      </c>
      <c r="AB1291" s="77" t="s">
        <v>70</v>
      </c>
      <c r="AC1291" s="78">
        <v>44722</v>
      </c>
      <c r="AD1291" s="77"/>
      <c r="AE1291" s="77"/>
      <c r="AF1291" s="77" t="str">
        <f t="shared" si="165"/>
        <v>CADP220603_12</v>
      </c>
      <c r="AG1291" s="77">
        <f t="shared" si="166"/>
        <v>416</v>
      </c>
      <c r="AH1291" s="77">
        <f t="shared" si="167"/>
        <v>13</v>
      </c>
      <c r="AI1291" s="89">
        <f t="shared" si="168"/>
        <v>0.16639999999999999</v>
      </c>
      <c r="AJ1291" s="77" t="s">
        <v>2143</v>
      </c>
      <c r="AK1291" s="77" t="s">
        <v>5403</v>
      </c>
      <c r="AL1291" s="78">
        <v>44718</v>
      </c>
      <c r="AM1291" s="78">
        <v>44718</v>
      </c>
      <c r="AN1291" s="78">
        <v>44719</v>
      </c>
      <c r="AO1291" s="78">
        <v>44719</v>
      </c>
      <c r="AP1291" s="78">
        <v>44719</v>
      </c>
      <c r="AQ1291" s="77" t="s">
        <v>89</v>
      </c>
      <c r="AR1291" s="77"/>
      <c r="AS1291" s="77" t="s">
        <v>5403</v>
      </c>
      <c r="AT1291" s="78"/>
      <c r="AU1291" s="78"/>
      <c r="AV1291" s="78"/>
      <c r="AW1291" s="142" t="s">
        <v>1198</v>
      </c>
      <c r="AX1291" s="77" t="s">
        <v>116</v>
      </c>
      <c r="AY1291" s="576">
        <v>2610</v>
      </c>
      <c r="AZ1291" s="576"/>
      <c r="BA1291" s="576"/>
      <c r="BB1291" s="576"/>
      <c r="BC1291" s="576"/>
      <c r="BD1291" s="576"/>
      <c r="BE1291" s="77">
        <f t="shared" si="169"/>
        <v>24</v>
      </c>
      <c r="BF1291" s="77">
        <f t="shared" si="170"/>
        <v>6</v>
      </c>
      <c r="BG1291" s="77">
        <f t="shared" si="171"/>
        <v>2022</v>
      </c>
      <c r="BH1291" s="77"/>
    </row>
    <row r="1292" spans="1:60">
      <c r="A1292" s="101" t="s">
        <v>428</v>
      </c>
      <c r="B1292" s="101" t="s">
        <v>56</v>
      </c>
      <c r="C1292" s="107" t="s">
        <v>5405</v>
      </c>
      <c r="D1292" s="570">
        <v>44707</v>
      </c>
      <c r="E1292" s="107" t="s">
        <v>5162</v>
      </c>
      <c r="F1292" s="101" t="s">
        <v>2135</v>
      </c>
      <c r="G1292" s="101" t="s">
        <v>2147</v>
      </c>
      <c r="H1292" s="101" t="s">
        <v>2148</v>
      </c>
      <c r="I1292" s="101" t="s">
        <v>531</v>
      </c>
      <c r="J1292" s="101" t="s">
        <v>110</v>
      </c>
      <c r="K1292" s="101">
        <v>91761</v>
      </c>
      <c r="L1292" s="107" t="s">
        <v>2310</v>
      </c>
      <c r="M1292" s="107" t="s">
        <v>4791</v>
      </c>
      <c r="N1292" s="107" t="s">
        <v>317</v>
      </c>
      <c r="O1292" s="107" t="s">
        <v>110</v>
      </c>
      <c r="P1292" s="107">
        <v>95330</v>
      </c>
      <c r="Q1292" s="107" t="s">
        <v>1267</v>
      </c>
      <c r="R1292" s="107"/>
      <c r="S1292" s="107"/>
      <c r="T1292" s="107"/>
      <c r="U1292" s="278">
        <v>30390256</v>
      </c>
      <c r="V1292" s="107">
        <v>14.75</v>
      </c>
      <c r="W1292" s="107" t="s">
        <v>2197</v>
      </c>
      <c r="X1292" s="101">
        <v>400</v>
      </c>
      <c r="Y1292" s="278">
        <v>728</v>
      </c>
      <c r="Z1292" s="278">
        <v>28</v>
      </c>
      <c r="AA1292" s="323">
        <f t="shared" si="164"/>
        <v>0.29120000000000001</v>
      </c>
      <c r="AB1292" s="278" t="s">
        <v>70</v>
      </c>
      <c r="AC1292" s="570">
        <v>44742</v>
      </c>
      <c r="AD1292" s="107"/>
      <c r="AE1292" s="107"/>
      <c r="AF1292" s="107" t="str">
        <f t="shared" si="165"/>
        <v>CADP220526_42</v>
      </c>
      <c r="AG1292" s="101">
        <f t="shared" si="166"/>
        <v>728</v>
      </c>
      <c r="AH1292" s="101">
        <f t="shared" si="167"/>
        <v>28</v>
      </c>
      <c r="AI1292" s="323">
        <f t="shared" si="168"/>
        <v>0.29120000000000001</v>
      </c>
      <c r="AJ1292" s="101" t="s">
        <v>2143</v>
      </c>
      <c r="AK1292" s="107" t="s">
        <v>5406</v>
      </c>
      <c r="AL1292" s="570"/>
      <c r="AM1292" s="366"/>
      <c r="AN1292" s="574"/>
      <c r="AO1292" s="570"/>
      <c r="AP1292" s="366"/>
      <c r="AQ1292" s="107"/>
      <c r="AR1292" s="107" t="s">
        <v>5282</v>
      </c>
      <c r="AS1292" s="107" t="s">
        <v>5406</v>
      </c>
      <c r="AT1292" s="570"/>
      <c r="AU1292" s="570"/>
      <c r="AV1292" s="570"/>
      <c r="AW1292" s="321" t="s">
        <v>1198</v>
      </c>
      <c r="AX1292" s="101" t="s">
        <v>116</v>
      </c>
      <c r="AY1292" s="575"/>
      <c r="AZ1292" s="575"/>
      <c r="BA1292" s="579"/>
      <c r="BB1292" s="579"/>
      <c r="BC1292" s="579"/>
      <c r="BD1292" s="595"/>
      <c r="BE1292" s="685">
        <f t="shared" si="169"/>
        <v>0</v>
      </c>
      <c r="BF1292" s="101">
        <f t="shared" si="170"/>
        <v>1</v>
      </c>
      <c r="BG1292" s="101">
        <f t="shared" si="171"/>
        <v>1900</v>
      </c>
      <c r="BH1292" s="107"/>
    </row>
    <row r="1293" spans="1:60">
      <c r="A1293" s="101" t="s">
        <v>428</v>
      </c>
      <c r="B1293" s="101" t="s">
        <v>56</v>
      </c>
      <c r="C1293" s="107" t="s">
        <v>5407</v>
      </c>
      <c r="D1293" s="570">
        <v>44707</v>
      </c>
      <c r="E1293" s="107" t="s">
        <v>5162</v>
      </c>
      <c r="F1293" s="101" t="s">
        <v>2135</v>
      </c>
      <c r="G1293" s="101" t="s">
        <v>2147</v>
      </c>
      <c r="H1293" s="101" t="s">
        <v>2148</v>
      </c>
      <c r="I1293" s="101" t="s">
        <v>531</v>
      </c>
      <c r="J1293" s="101" t="s">
        <v>110</v>
      </c>
      <c r="K1293" s="101">
        <v>91761</v>
      </c>
      <c r="L1293" s="107" t="s">
        <v>2310</v>
      </c>
      <c r="M1293" s="107" t="s">
        <v>4791</v>
      </c>
      <c r="N1293" s="107" t="s">
        <v>317</v>
      </c>
      <c r="O1293" s="107" t="s">
        <v>110</v>
      </c>
      <c r="P1293" s="107">
        <v>95330</v>
      </c>
      <c r="Q1293" s="107" t="s">
        <v>1267</v>
      </c>
      <c r="R1293" s="107"/>
      <c r="S1293" s="107"/>
      <c r="T1293" s="107"/>
      <c r="U1293" s="278">
        <v>30390256</v>
      </c>
      <c r="V1293" s="107">
        <v>14.75</v>
      </c>
      <c r="W1293" s="107" t="s">
        <v>2197</v>
      </c>
      <c r="X1293" s="101">
        <v>400</v>
      </c>
      <c r="Y1293" s="278">
        <v>728</v>
      </c>
      <c r="Z1293" s="278">
        <v>28</v>
      </c>
      <c r="AA1293" s="323">
        <f t="shared" si="164"/>
        <v>0.29120000000000001</v>
      </c>
      <c r="AB1293" s="278" t="s">
        <v>70</v>
      </c>
      <c r="AC1293" s="570">
        <v>44742</v>
      </c>
      <c r="AD1293" s="107"/>
      <c r="AE1293" s="107"/>
      <c r="AF1293" s="107" t="str">
        <f t="shared" si="165"/>
        <v>CADP220526_43</v>
      </c>
      <c r="AG1293" s="101">
        <f t="shared" si="166"/>
        <v>728</v>
      </c>
      <c r="AH1293" s="101">
        <f t="shared" si="167"/>
        <v>28</v>
      </c>
      <c r="AI1293" s="323">
        <f t="shared" si="168"/>
        <v>0.29120000000000001</v>
      </c>
      <c r="AJ1293" s="101" t="s">
        <v>2143</v>
      </c>
      <c r="AK1293" s="107" t="s">
        <v>5408</v>
      </c>
      <c r="AL1293" s="570"/>
      <c r="AM1293" s="366"/>
      <c r="AN1293" s="574"/>
      <c r="AO1293" s="570"/>
      <c r="AP1293" s="366"/>
      <c r="AQ1293" s="107"/>
      <c r="AR1293" s="107" t="s">
        <v>5282</v>
      </c>
      <c r="AS1293" s="107" t="s">
        <v>5408</v>
      </c>
      <c r="AT1293" s="570"/>
      <c r="AU1293" s="570"/>
      <c r="AV1293" s="570"/>
      <c r="AW1293" s="321" t="s">
        <v>1198</v>
      </c>
      <c r="AX1293" s="101" t="s">
        <v>116</v>
      </c>
      <c r="AY1293" s="575"/>
      <c r="AZ1293" s="575"/>
      <c r="BA1293" s="579"/>
      <c r="BB1293" s="579"/>
      <c r="BC1293" s="579"/>
      <c r="BD1293" s="595"/>
      <c r="BE1293" s="685">
        <f t="shared" si="169"/>
        <v>0</v>
      </c>
      <c r="BF1293" s="101">
        <f t="shared" si="170"/>
        <v>1</v>
      </c>
      <c r="BG1293" s="101">
        <f t="shared" si="171"/>
        <v>1900</v>
      </c>
      <c r="BH1293" s="107"/>
    </row>
    <row r="1294" spans="1:60">
      <c r="A1294" s="101" t="s">
        <v>428</v>
      </c>
      <c r="B1294" s="101" t="s">
        <v>56</v>
      </c>
      <c r="C1294" s="107" t="s">
        <v>5409</v>
      </c>
      <c r="D1294" s="570">
        <v>44707</v>
      </c>
      <c r="E1294" s="107" t="s">
        <v>5162</v>
      </c>
      <c r="F1294" s="101" t="s">
        <v>2135</v>
      </c>
      <c r="G1294" s="101" t="s">
        <v>2147</v>
      </c>
      <c r="H1294" s="101" t="s">
        <v>2148</v>
      </c>
      <c r="I1294" s="101" t="s">
        <v>531</v>
      </c>
      <c r="J1294" s="101" t="s">
        <v>110</v>
      </c>
      <c r="K1294" s="101">
        <v>91761</v>
      </c>
      <c r="L1294" s="107" t="s">
        <v>2310</v>
      </c>
      <c r="M1294" s="107" t="s">
        <v>4791</v>
      </c>
      <c r="N1294" s="107" t="s">
        <v>317</v>
      </c>
      <c r="O1294" s="107" t="s">
        <v>110</v>
      </c>
      <c r="P1294" s="107">
        <v>95330</v>
      </c>
      <c r="Q1294" s="107" t="s">
        <v>1267</v>
      </c>
      <c r="R1294" s="107"/>
      <c r="S1294" s="107"/>
      <c r="T1294" s="107"/>
      <c r="U1294" s="278">
        <v>30390256</v>
      </c>
      <c r="V1294" s="107">
        <v>14.75</v>
      </c>
      <c r="W1294" s="107" t="s">
        <v>2197</v>
      </c>
      <c r="X1294" s="101">
        <v>400</v>
      </c>
      <c r="Y1294" s="278">
        <v>728</v>
      </c>
      <c r="Z1294" s="278">
        <v>28</v>
      </c>
      <c r="AA1294" s="323">
        <f t="shared" si="164"/>
        <v>0.29120000000000001</v>
      </c>
      <c r="AB1294" s="278" t="s">
        <v>70</v>
      </c>
      <c r="AC1294" s="570">
        <v>44742</v>
      </c>
      <c r="AD1294" s="107"/>
      <c r="AE1294" s="107"/>
      <c r="AF1294" s="107" t="str">
        <f t="shared" si="165"/>
        <v>CADP220526_44</v>
      </c>
      <c r="AG1294" s="101">
        <f t="shared" si="166"/>
        <v>728</v>
      </c>
      <c r="AH1294" s="101">
        <f t="shared" si="167"/>
        <v>28</v>
      </c>
      <c r="AI1294" s="323">
        <f t="shared" si="168"/>
        <v>0.29120000000000001</v>
      </c>
      <c r="AJ1294" s="101" t="s">
        <v>2143</v>
      </c>
      <c r="AK1294" s="107" t="s">
        <v>5410</v>
      </c>
      <c r="AL1294" s="570"/>
      <c r="AM1294" s="366"/>
      <c r="AN1294" s="574"/>
      <c r="AO1294" s="570"/>
      <c r="AP1294" s="366"/>
      <c r="AQ1294" s="107"/>
      <c r="AR1294" s="107" t="s">
        <v>5282</v>
      </c>
      <c r="AS1294" s="107" t="s">
        <v>5410</v>
      </c>
      <c r="AT1294" s="570"/>
      <c r="AU1294" s="570"/>
      <c r="AV1294" s="570"/>
      <c r="AW1294" s="321" t="s">
        <v>1198</v>
      </c>
      <c r="AX1294" s="101" t="s">
        <v>116</v>
      </c>
      <c r="AY1294" s="575"/>
      <c r="AZ1294" s="575"/>
      <c r="BA1294" s="579"/>
      <c r="BB1294" s="579"/>
      <c r="BC1294" s="579"/>
      <c r="BD1294" s="595"/>
      <c r="BE1294" s="685">
        <f t="shared" si="169"/>
        <v>0</v>
      </c>
      <c r="BF1294" s="101">
        <f t="shared" si="170"/>
        <v>1</v>
      </c>
      <c r="BG1294" s="101">
        <f t="shared" si="171"/>
        <v>1900</v>
      </c>
      <c r="BH1294" s="107"/>
    </row>
    <row r="1295" spans="1:60">
      <c r="A1295" s="101" t="s">
        <v>428</v>
      </c>
      <c r="B1295" s="101" t="s">
        <v>56</v>
      </c>
      <c r="C1295" s="107" t="s">
        <v>5411</v>
      </c>
      <c r="D1295" s="570">
        <v>44707</v>
      </c>
      <c r="E1295" s="107" t="s">
        <v>5162</v>
      </c>
      <c r="F1295" s="101" t="s">
        <v>2135</v>
      </c>
      <c r="G1295" s="101" t="s">
        <v>2147</v>
      </c>
      <c r="H1295" s="101" t="s">
        <v>2148</v>
      </c>
      <c r="I1295" s="101" t="s">
        <v>531</v>
      </c>
      <c r="J1295" s="101" t="s">
        <v>110</v>
      </c>
      <c r="K1295" s="101">
        <v>91761</v>
      </c>
      <c r="L1295" s="107" t="s">
        <v>2310</v>
      </c>
      <c r="M1295" s="107" t="s">
        <v>4791</v>
      </c>
      <c r="N1295" s="107" t="s">
        <v>317</v>
      </c>
      <c r="O1295" s="107" t="s">
        <v>110</v>
      </c>
      <c r="P1295" s="107">
        <v>95330</v>
      </c>
      <c r="Q1295" s="107" t="s">
        <v>1267</v>
      </c>
      <c r="R1295" s="107"/>
      <c r="S1295" s="107"/>
      <c r="T1295" s="107"/>
      <c r="U1295" s="278">
        <v>30390256</v>
      </c>
      <c r="V1295" s="107">
        <v>14.75</v>
      </c>
      <c r="W1295" s="107" t="s">
        <v>2197</v>
      </c>
      <c r="X1295" s="101">
        <v>400</v>
      </c>
      <c r="Y1295" s="278">
        <v>728</v>
      </c>
      <c r="Z1295" s="278">
        <v>28</v>
      </c>
      <c r="AA1295" s="323">
        <f t="shared" si="164"/>
        <v>0.29120000000000001</v>
      </c>
      <c r="AB1295" s="278" t="s">
        <v>70</v>
      </c>
      <c r="AC1295" s="570">
        <v>44742</v>
      </c>
      <c r="AD1295" s="107"/>
      <c r="AE1295" s="107"/>
      <c r="AF1295" s="107" t="str">
        <f t="shared" si="165"/>
        <v>CADP220526_45</v>
      </c>
      <c r="AG1295" s="101">
        <f t="shared" si="166"/>
        <v>728</v>
      </c>
      <c r="AH1295" s="101">
        <f t="shared" si="167"/>
        <v>28</v>
      </c>
      <c r="AI1295" s="323">
        <f t="shared" si="168"/>
        <v>0.29120000000000001</v>
      </c>
      <c r="AJ1295" s="101" t="s">
        <v>2143</v>
      </c>
      <c r="AK1295" s="107" t="s">
        <v>5412</v>
      </c>
      <c r="AL1295" s="570"/>
      <c r="AM1295" s="366"/>
      <c r="AN1295" s="574"/>
      <c r="AO1295" s="570"/>
      <c r="AP1295" s="366"/>
      <c r="AQ1295" s="107"/>
      <c r="AR1295" s="107" t="s">
        <v>5282</v>
      </c>
      <c r="AS1295" s="107" t="s">
        <v>5412</v>
      </c>
      <c r="AT1295" s="570"/>
      <c r="AU1295" s="570"/>
      <c r="AV1295" s="570"/>
      <c r="AW1295" s="321" t="s">
        <v>1198</v>
      </c>
      <c r="AX1295" s="101" t="s">
        <v>116</v>
      </c>
      <c r="AY1295" s="575"/>
      <c r="AZ1295" s="575"/>
      <c r="BA1295" s="579"/>
      <c r="BB1295" s="579"/>
      <c r="BC1295" s="579"/>
      <c r="BD1295" s="595"/>
      <c r="BE1295" s="685">
        <f t="shared" si="169"/>
        <v>0</v>
      </c>
      <c r="BF1295" s="101">
        <f t="shared" si="170"/>
        <v>1</v>
      </c>
      <c r="BG1295" s="101">
        <f t="shared" si="171"/>
        <v>1900</v>
      </c>
      <c r="BH1295" s="107"/>
    </row>
    <row r="1296" spans="1:60">
      <c r="A1296" s="101" t="s">
        <v>428</v>
      </c>
      <c r="B1296" s="101" t="s">
        <v>56</v>
      </c>
      <c r="C1296" s="107" t="s">
        <v>5413</v>
      </c>
      <c r="D1296" s="570">
        <v>44707</v>
      </c>
      <c r="E1296" s="107" t="s">
        <v>5162</v>
      </c>
      <c r="F1296" s="101" t="s">
        <v>2135</v>
      </c>
      <c r="G1296" s="101" t="s">
        <v>2147</v>
      </c>
      <c r="H1296" s="101" t="s">
        <v>2148</v>
      </c>
      <c r="I1296" s="101" t="s">
        <v>531</v>
      </c>
      <c r="J1296" s="101" t="s">
        <v>110</v>
      </c>
      <c r="K1296" s="101">
        <v>91761</v>
      </c>
      <c r="L1296" s="107" t="s">
        <v>2310</v>
      </c>
      <c r="M1296" s="107" t="s">
        <v>4791</v>
      </c>
      <c r="N1296" s="107" t="s">
        <v>317</v>
      </c>
      <c r="O1296" s="107" t="s">
        <v>110</v>
      </c>
      <c r="P1296" s="107">
        <v>95330</v>
      </c>
      <c r="Q1296" s="107" t="s">
        <v>1267</v>
      </c>
      <c r="R1296" s="107"/>
      <c r="S1296" s="107"/>
      <c r="T1296" s="107"/>
      <c r="U1296" s="278">
        <v>30390256</v>
      </c>
      <c r="V1296" s="107">
        <v>14.75</v>
      </c>
      <c r="W1296" s="107" t="s">
        <v>2197</v>
      </c>
      <c r="X1296" s="101">
        <v>400</v>
      </c>
      <c r="Y1296" s="278">
        <v>728</v>
      </c>
      <c r="Z1296" s="278">
        <v>28</v>
      </c>
      <c r="AA1296" s="323">
        <f t="shared" si="164"/>
        <v>0.29120000000000001</v>
      </c>
      <c r="AB1296" s="278" t="s">
        <v>70</v>
      </c>
      <c r="AC1296" s="570">
        <v>44742</v>
      </c>
      <c r="AD1296" s="107"/>
      <c r="AE1296" s="107"/>
      <c r="AF1296" s="107" t="str">
        <f t="shared" si="165"/>
        <v>CADP220526_46</v>
      </c>
      <c r="AG1296" s="101">
        <f t="shared" si="166"/>
        <v>728</v>
      </c>
      <c r="AH1296" s="101">
        <f t="shared" si="167"/>
        <v>28</v>
      </c>
      <c r="AI1296" s="323">
        <f t="shared" si="168"/>
        <v>0.29120000000000001</v>
      </c>
      <c r="AJ1296" s="101" t="s">
        <v>2143</v>
      </c>
      <c r="AK1296" s="107" t="s">
        <v>5414</v>
      </c>
      <c r="AL1296" s="570"/>
      <c r="AM1296" s="366"/>
      <c r="AN1296" s="574"/>
      <c r="AO1296" s="570"/>
      <c r="AP1296" s="366"/>
      <c r="AQ1296" s="107"/>
      <c r="AR1296" s="107" t="s">
        <v>5282</v>
      </c>
      <c r="AS1296" s="107" t="s">
        <v>5414</v>
      </c>
      <c r="AT1296" s="570"/>
      <c r="AU1296" s="570"/>
      <c r="AV1296" s="570"/>
      <c r="AW1296" s="321" t="s">
        <v>1198</v>
      </c>
      <c r="AX1296" s="101" t="s">
        <v>116</v>
      </c>
      <c r="AY1296" s="575"/>
      <c r="AZ1296" s="575"/>
      <c r="BA1296" s="579"/>
      <c r="BB1296" s="579"/>
      <c r="BC1296" s="579"/>
      <c r="BD1296" s="595"/>
      <c r="BE1296" s="685">
        <f t="shared" si="169"/>
        <v>0</v>
      </c>
      <c r="BF1296" s="101">
        <f t="shared" si="170"/>
        <v>1</v>
      </c>
      <c r="BG1296" s="101">
        <f t="shared" si="171"/>
        <v>1900</v>
      </c>
      <c r="BH1296" s="107"/>
    </row>
    <row r="1297" spans="1:60">
      <c r="A1297" s="101" t="s">
        <v>428</v>
      </c>
      <c r="B1297" s="101" t="s">
        <v>56</v>
      </c>
      <c r="C1297" s="107" t="s">
        <v>5415</v>
      </c>
      <c r="D1297" s="570">
        <v>44707</v>
      </c>
      <c r="E1297" s="107" t="s">
        <v>5162</v>
      </c>
      <c r="F1297" s="101" t="s">
        <v>2135</v>
      </c>
      <c r="G1297" s="101" t="s">
        <v>2147</v>
      </c>
      <c r="H1297" s="101" t="s">
        <v>2148</v>
      </c>
      <c r="I1297" s="101" t="s">
        <v>531</v>
      </c>
      <c r="J1297" s="101" t="s">
        <v>110</v>
      </c>
      <c r="K1297" s="101">
        <v>91761</v>
      </c>
      <c r="L1297" s="107" t="s">
        <v>2310</v>
      </c>
      <c r="M1297" s="107" t="s">
        <v>4791</v>
      </c>
      <c r="N1297" s="107" t="s">
        <v>317</v>
      </c>
      <c r="O1297" s="107" t="s">
        <v>110</v>
      </c>
      <c r="P1297" s="107">
        <v>95330</v>
      </c>
      <c r="Q1297" s="107" t="s">
        <v>1267</v>
      </c>
      <c r="R1297" s="107"/>
      <c r="S1297" s="107"/>
      <c r="T1297" s="107"/>
      <c r="U1297" s="278">
        <v>30390256</v>
      </c>
      <c r="V1297" s="107">
        <v>14.75</v>
      </c>
      <c r="W1297" s="107" t="s">
        <v>2197</v>
      </c>
      <c r="X1297" s="101">
        <v>400</v>
      </c>
      <c r="Y1297" s="278">
        <v>728</v>
      </c>
      <c r="Z1297" s="278">
        <v>28</v>
      </c>
      <c r="AA1297" s="323">
        <f t="shared" si="164"/>
        <v>0.29120000000000001</v>
      </c>
      <c r="AB1297" s="278" t="s">
        <v>70</v>
      </c>
      <c r="AC1297" s="570">
        <v>44742</v>
      </c>
      <c r="AD1297" s="107"/>
      <c r="AE1297" s="107"/>
      <c r="AF1297" s="107" t="str">
        <f t="shared" si="165"/>
        <v>CADP220526_47</v>
      </c>
      <c r="AG1297" s="101">
        <f t="shared" si="166"/>
        <v>728</v>
      </c>
      <c r="AH1297" s="101">
        <f t="shared" si="167"/>
        <v>28</v>
      </c>
      <c r="AI1297" s="323">
        <f t="shared" si="168"/>
        <v>0.29120000000000001</v>
      </c>
      <c r="AJ1297" s="101" t="s">
        <v>2143</v>
      </c>
      <c r="AK1297" s="107" t="s">
        <v>5416</v>
      </c>
      <c r="AL1297" s="570"/>
      <c r="AM1297" s="366"/>
      <c r="AN1297" s="574"/>
      <c r="AO1297" s="570"/>
      <c r="AP1297" s="366"/>
      <c r="AQ1297" s="107"/>
      <c r="AR1297" s="107" t="s">
        <v>5282</v>
      </c>
      <c r="AS1297" s="107" t="s">
        <v>5416</v>
      </c>
      <c r="AT1297" s="570"/>
      <c r="AU1297" s="570"/>
      <c r="AV1297" s="570"/>
      <c r="AW1297" s="321" t="s">
        <v>1198</v>
      </c>
      <c r="AX1297" s="101" t="s">
        <v>116</v>
      </c>
      <c r="AY1297" s="575"/>
      <c r="AZ1297" s="575"/>
      <c r="BA1297" s="579"/>
      <c r="BB1297" s="579"/>
      <c r="BC1297" s="579"/>
      <c r="BD1297" s="595"/>
      <c r="BE1297" s="685">
        <f t="shared" si="169"/>
        <v>0</v>
      </c>
      <c r="BF1297" s="101">
        <f t="shared" si="170"/>
        <v>1</v>
      </c>
      <c r="BG1297" s="101">
        <f t="shared" si="171"/>
        <v>1900</v>
      </c>
      <c r="BH1297" s="107"/>
    </row>
    <row r="1298" spans="1:60">
      <c r="A1298" s="101" t="s">
        <v>428</v>
      </c>
      <c r="B1298" s="101" t="s">
        <v>56</v>
      </c>
      <c r="C1298" s="107" t="s">
        <v>5417</v>
      </c>
      <c r="D1298" s="570">
        <v>44707</v>
      </c>
      <c r="E1298" s="107" t="s">
        <v>5162</v>
      </c>
      <c r="F1298" s="101" t="s">
        <v>2135</v>
      </c>
      <c r="G1298" s="101" t="s">
        <v>2147</v>
      </c>
      <c r="H1298" s="101" t="s">
        <v>2148</v>
      </c>
      <c r="I1298" s="101" t="s">
        <v>531</v>
      </c>
      <c r="J1298" s="101" t="s">
        <v>110</v>
      </c>
      <c r="K1298" s="101">
        <v>91761</v>
      </c>
      <c r="L1298" s="107" t="s">
        <v>2310</v>
      </c>
      <c r="M1298" s="107" t="s">
        <v>4791</v>
      </c>
      <c r="N1298" s="107" t="s">
        <v>317</v>
      </c>
      <c r="O1298" s="107" t="s">
        <v>110</v>
      </c>
      <c r="P1298" s="107">
        <v>95330</v>
      </c>
      <c r="Q1298" s="107" t="s">
        <v>1267</v>
      </c>
      <c r="R1298" s="107"/>
      <c r="S1298" s="107"/>
      <c r="T1298" s="107"/>
      <c r="U1298" s="278">
        <v>30390256</v>
      </c>
      <c r="V1298" s="107">
        <v>14.75</v>
      </c>
      <c r="W1298" s="107" t="s">
        <v>2197</v>
      </c>
      <c r="X1298" s="101">
        <v>400</v>
      </c>
      <c r="Y1298" s="278">
        <v>728</v>
      </c>
      <c r="Z1298" s="278">
        <v>28</v>
      </c>
      <c r="AA1298" s="323">
        <f t="shared" si="164"/>
        <v>0.29120000000000001</v>
      </c>
      <c r="AB1298" s="278" t="s">
        <v>70</v>
      </c>
      <c r="AC1298" s="570">
        <v>44742</v>
      </c>
      <c r="AD1298" s="107"/>
      <c r="AE1298" s="107"/>
      <c r="AF1298" s="107" t="str">
        <f t="shared" si="165"/>
        <v>CADP220526_48</v>
      </c>
      <c r="AG1298" s="101">
        <f t="shared" si="166"/>
        <v>728</v>
      </c>
      <c r="AH1298" s="101">
        <f t="shared" si="167"/>
        <v>28</v>
      </c>
      <c r="AI1298" s="323">
        <f t="shared" si="168"/>
        <v>0.29120000000000001</v>
      </c>
      <c r="AJ1298" s="101" t="s">
        <v>2143</v>
      </c>
      <c r="AK1298" s="107" t="s">
        <v>5418</v>
      </c>
      <c r="AL1298" s="570"/>
      <c r="AM1298" s="366"/>
      <c r="AN1298" s="574"/>
      <c r="AO1298" s="570"/>
      <c r="AP1298" s="366"/>
      <c r="AQ1298" s="107"/>
      <c r="AR1298" s="107" t="s">
        <v>5282</v>
      </c>
      <c r="AS1298" s="107" t="s">
        <v>5418</v>
      </c>
      <c r="AT1298" s="570"/>
      <c r="AU1298" s="570"/>
      <c r="AV1298" s="570"/>
      <c r="AW1298" s="321" t="s">
        <v>1198</v>
      </c>
      <c r="AX1298" s="101" t="s">
        <v>116</v>
      </c>
      <c r="AY1298" s="575"/>
      <c r="AZ1298" s="575"/>
      <c r="BA1298" s="579"/>
      <c r="BB1298" s="579"/>
      <c r="BC1298" s="579"/>
      <c r="BD1298" s="595"/>
      <c r="BE1298" s="685">
        <f t="shared" si="169"/>
        <v>0</v>
      </c>
      <c r="BF1298" s="101">
        <f t="shared" si="170"/>
        <v>1</v>
      </c>
      <c r="BG1298" s="101">
        <f t="shared" si="171"/>
        <v>1900</v>
      </c>
      <c r="BH1298" s="107"/>
    </row>
    <row r="1299" spans="1:60">
      <c r="A1299" s="101" t="s">
        <v>428</v>
      </c>
      <c r="B1299" s="101" t="s">
        <v>56</v>
      </c>
      <c r="C1299" s="107" t="s">
        <v>5419</v>
      </c>
      <c r="D1299" s="570">
        <v>44707</v>
      </c>
      <c r="E1299" s="107" t="s">
        <v>5162</v>
      </c>
      <c r="F1299" s="101" t="s">
        <v>2135</v>
      </c>
      <c r="G1299" s="101" t="s">
        <v>2147</v>
      </c>
      <c r="H1299" s="101" t="s">
        <v>2148</v>
      </c>
      <c r="I1299" s="101" t="s">
        <v>531</v>
      </c>
      <c r="J1299" s="101" t="s">
        <v>110</v>
      </c>
      <c r="K1299" s="101">
        <v>91761</v>
      </c>
      <c r="L1299" s="107" t="s">
        <v>2310</v>
      </c>
      <c r="M1299" s="107" t="s">
        <v>4791</v>
      </c>
      <c r="N1299" s="107" t="s">
        <v>317</v>
      </c>
      <c r="O1299" s="107" t="s">
        <v>110</v>
      </c>
      <c r="P1299" s="107">
        <v>95330</v>
      </c>
      <c r="Q1299" s="107" t="s">
        <v>1267</v>
      </c>
      <c r="R1299" s="107"/>
      <c r="S1299" s="107"/>
      <c r="T1299" s="107"/>
      <c r="U1299" s="278">
        <v>30390256</v>
      </c>
      <c r="V1299" s="107">
        <v>14.75</v>
      </c>
      <c r="W1299" s="107" t="s">
        <v>2197</v>
      </c>
      <c r="X1299" s="101">
        <v>400</v>
      </c>
      <c r="Y1299" s="278">
        <v>728</v>
      </c>
      <c r="Z1299" s="278">
        <v>28</v>
      </c>
      <c r="AA1299" s="323">
        <f t="shared" si="164"/>
        <v>0.29120000000000001</v>
      </c>
      <c r="AB1299" s="278" t="s">
        <v>70</v>
      </c>
      <c r="AC1299" s="570">
        <v>44742</v>
      </c>
      <c r="AD1299" s="107"/>
      <c r="AE1299" s="107"/>
      <c r="AF1299" s="107" t="str">
        <f t="shared" si="165"/>
        <v>CADP220526_49</v>
      </c>
      <c r="AG1299" s="101">
        <f t="shared" si="166"/>
        <v>728</v>
      </c>
      <c r="AH1299" s="101">
        <f t="shared" si="167"/>
        <v>28</v>
      </c>
      <c r="AI1299" s="323">
        <f t="shared" si="168"/>
        <v>0.29120000000000001</v>
      </c>
      <c r="AJ1299" s="101" t="s">
        <v>2143</v>
      </c>
      <c r="AK1299" s="107" t="s">
        <v>5420</v>
      </c>
      <c r="AL1299" s="570"/>
      <c r="AM1299" s="366"/>
      <c r="AN1299" s="574"/>
      <c r="AO1299" s="570"/>
      <c r="AP1299" s="366"/>
      <c r="AQ1299" s="107"/>
      <c r="AR1299" s="107" t="s">
        <v>5282</v>
      </c>
      <c r="AS1299" s="107" t="s">
        <v>5420</v>
      </c>
      <c r="AT1299" s="570"/>
      <c r="AU1299" s="570"/>
      <c r="AV1299" s="570"/>
      <c r="AW1299" s="321" t="s">
        <v>1198</v>
      </c>
      <c r="AX1299" s="101" t="s">
        <v>116</v>
      </c>
      <c r="AY1299" s="575"/>
      <c r="AZ1299" s="575"/>
      <c r="BA1299" s="579"/>
      <c r="BB1299" s="579"/>
      <c r="BC1299" s="579"/>
      <c r="BD1299" s="595"/>
      <c r="BE1299" s="685">
        <f t="shared" si="169"/>
        <v>0</v>
      </c>
      <c r="BF1299" s="101">
        <f t="shared" si="170"/>
        <v>1</v>
      </c>
      <c r="BG1299" s="101">
        <f t="shared" si="171"/>
        <v>1900</v>
      </c>
      <c r="BH1299" s="107"/>
    </row>
    <row r="1300" spans="1:60">
      <c r="A1300" s="101" t="s">
        <v>428</v>
      </c>
      <c r="B1300" s="101" t="s">
        <v>56</v>
      </c>
      <c r="C1300" s="107" t="s">
        <v>5421</v>
      </c>
      <c r="D1300" s="570">
        <v>44707</v>
      </c>
      <c r="E1300" s="107" t="s">
        <v>5162</v>
      </c>
      <c r="F1300" s="101" t="s">
        <v>2135</v>
      </c>
      <c r="G1300" s="101" t="s">
        <v>2147</v>
      </c>
      <c r="H1300" s="101" t="s">
        <v>2148</v>
      </c>
      <c r="I1300" s="101" t="s">
        <v>531</v>
      </c>
      <c r="J1300" s="101" t="s">
        <v>110</v>
      </c>
      <c r="K1300" s="101">
        <v>91761</v>
      </c>
      <c r="L1300" s="107" t="s">
        <v>2310</v>
      </c>
      <c r="M1300" s="107" t="s">
        <v>4791</v>
      </c>
      <c r="N1300" s="107" t="s">
        <v>317</v>
      </c>
      <c r="O1300" s="107" t="s">
        <v>110</v>
      </c>
      <c r="P1300" s="107">
        <v>95330</v>
      </c>
      <c r="Q1300" s="107" t="s">
        <v>1267</v>
      </c>
      <c r="R1300" s="107"/>
      <c r="S1300" s="107"/>
      <c r="T1300" s="107"/>
      <c r="U1300" s="278">
        <v>30390256</v>
      </c>
      <c r="V1300" s="107">
        <v>14.75</v>
      </c>
      <c r="W1300" s="107" t="s">
        <v>2197</v>
      </c>
      <c r="X1300" s="101">
        <v>400</v>
      </c>
      <c r="Y1300" s="278">
        <v>728</v>
      </c>
      <c r="Z1300" s="278">
        <v>28</v>
      </c>
      <c r="AA1300" s="323">
        <f t="shared" si="164"/>
        <v>0.29120000000000001</v>
      </c>
      <c r="AB1300" s="278" t="s">
        <v>70</v>
      </c>
      <c r="AC1300" s="570">
        <v>44742</v>
      </c>
      <c r="AD1300" s="107"/>
      <c r="AE1300" s="107"/>
      <c r="AF1300" s="107" t="str">
        <f t="shared" si="165"/>
        <v>CADP220526_50</v>
      </c>
      <c r="AG1300" s="101">
        <f t="shared" si="166"/>
        <v>728</v>
      </c>
      <c r="AH1300" s="101">
        <f t="shared" si="167"/>
        <v>28</v>
      </c>
      <c r="AI1300" s="323">
        <f t="shared" si="168"/>
        <v>0.29120000000000001</v>
      </c>
      <c r="AJ1300" s="101" t="s">
        <v>2143</v>
      </c>
      <c r="AK1300" s="107" t="s">
        <v>5422</v>
      </c>
      <c r="AL1300" s="570"/>
      <c r="AM1300" s="366"/>
      <c r="AN1300" s="574"/>
      <c r="AO1300" s="570"/>
      <c r="AP1300" s="366"/>
      <c r="AQ1300" s="107"/>
      <c r="AR1300" s="107" t="s">
        <v>5423</v>
      </c>
      <c r="AS1300" s="107" t="s">
        <v>5422</v>
      </c>
      <c r="AT1300" s="570"/>
      <c r="AU1300" s="570"/>
      <c r="AV1300" s="570"/>
      <c r="AW1300" s="321" t="s">
        <v>1198</v>
      </c>
      <c r="AX1300" s="101" t="s">
        <v>116</v>
      </c>
      <c r="AY1300" s="575"/>
      <c r="AZ1300" s="575"/>
      <c r="BA1300" s="579"/>
      <c r="BB1300" s="579"/>
      <c r="BC1300" s="579"/>
      <c r="BD1300" s="595"/>
      <c r="BE1300" s="685">
        <f t="shared" si="169"/>
        <v>0</v>
      </c>
      <c r="BF1300" s="101">
        <f t="shared" si="170"/>
        <v>1</v>
      </c>
      <c r="BG1300" s="101">
        <f t="shared" si="171"/>
        <v>1900</v>
      </c>
      <c r="BH1300" s="107"/>
    </row>
    <row r="1301" spans="1:60">
      <c r="A1301" s="101" t="s">
        <v>428</v>
      </c>
      <c r="B1301" s="101" t="s">
        <v>56</v>
      </c>
      <c r="C1301" s="107" t="s">
        <v>5424</v>
      </c>
      <c r="D1301" s="570">
        <v>44707</v>
      </c>
      <c r="E1301" s="107" t="s">
        <v>5162</v>
      </c>
      <c r="F1301" s="101" t="s">
        <v>2135</v>
      </c>
      <c r="G1301" s="101" t="s">
        <v>2147</v>
      </c>
      <c r="H1301" s="101" t="s">
        <v>2148</v>
      </c>
      <c r="I1301" s="101" t="s">
        <v>531</v>
      </c>
      <c r="J1301" s="101" t="s">
        <v>110</v>
      </c>
      <c r="K1301" s="101">
        <v>91761</v>
      </c>
      <c r="L1301" s="107" t="s">
        <v>2310</v>
      </c>
      <c r="M1301" s="107" t="s">
        <v>4791</v>
      </c>
      <c r="N1301" s="107" t="s">
        <v>317</v>
      </c>
      <c r="O1301" s="107" t="s">
        <v>110</v>
      </c>
      <c r="P1301" s="107">
        <v>95330</v>
      </c>
      <c r="Q1301" s="107" t="s">
        <v>1267</v>
      </c>
      <c r="R1301" s="107"/>
      <c r="S1301" s="107"/>
      <c r="T1301" s="107"/>
      <c r="U1301" s="278">
        <v>30390256</v>
      </c>
      <c r="V1301" s="107">
        <v>14.75</v>
      </c>
      <c r="W1301" s="107" t="s">
        <v>2197</v>
      </c>
      <c r="X1301" s="101">
        <v>400</v>
      </c>
      <c r="Y1301" s="278">
        <v>728</v>
      </c>
      <c r="Z1301" s="278">
        <v>28</v>
      </c>
      <c r="AA1301" s="323">
        <f t="shared" si="164"/>
        <v>0.29120000000000001</v>
      </c>
      <c r="AB1301" s="278" t="s">
        <v>70</v>
      </c>
      <c r="AC1301" s="570">
        <v>44742</v>
      </c>
      <c r="AD1301" s="107"/>
      <c r="AE1301" s="107"/>
      <c r="AF1301" s="107" t="str">
        <f t="shared" si="165"/>
        <v>CADP220526_51</v>
      </c>
      <c r="AG1301" s="101">
        <f t="shared" si="166"/>
        <v>728</v>
      </c>
      <c r="AH1301" s="101">
        <f t="shared" si="167"/>
        <v>28</v>
      </c>
      <c r="AI1301" s="323">
        <f t="shared" si="168"/>
        <v>0.29120000000000001</v>
      </c>
      <c r="AJ1301" s="101" t="s">
        <v>2143</v>
      </c>
      <c r="AK1301" s="107" t="s">
        <v>5425</v>
      </c>
      <c r="AL1301" s="570"/>
      <c r="AM1301" s="366"/>
      <c r="AN1301" s="574"/>
      <c r="AO1301" s="570"/>
      <c r="AP1301" s="366"/>
      <c r="AQ1301" s="107"/>
      <c r="AR1301" s="107" t="s">
        <v>5423</v>
      </c>
      <c r="AS1301" s="107" t="s">
        <v>5425</v>
      </c>
      <c r="AT1301" s="570"/>
      <c r="AU1301" s="570"/>
      <c r="AV1301" s="570"/>
      <c r="AW1301" s="321" t="s">
        <v>1198</v>
      </c>
      <c r="AX1301" s="101" t="s">
        <v>116</v>
      </c>
      <c r="AY1301" s="575"/>
      <c r="AZ1301" s="575"/>
      <c r="BA1301" s="579"/>
      <c r="BB1301" s="579"/>
      <c r="BC1301" s="579"/>
      <c r="BD1301" s="595"/>
      <c r="BE1301" s="685">
        <f t="shared" si="169"/>
        <v>0</v>
      </c>
      <c r="BF1301" s="101">
        <f t="shared" si="170"/>
        <v>1</v>
      </c>
      <c r="BG1301" s="101">
        <f t="shared" si="171"/>
        <v>1900</v>
      </c>
      <c r="BH1301" s="107"/>
    </row>
    <row r="1302" spans="1:60">
      <c r="A1302" s="77" t="s">
        <v>428</v>
      </c>
      <c r="B1302" s="77" t="s">
        <v>2132</v>
      </c>
      <c r="C1302" s="77" t="s">
        <v>5426</v>
      </c>
      <c r="D1302" s="78">
        <v>44715</v>
      </c>
      <c r="E1302" s="77" t="s">
        <v>5427</v>
      </c>
      <c r="F1302" s="77" t="s">
        <v>2135</v>
      </c>
      <c r="G1302" s="77" t="s">
        <v>2136</v>
      </c>
      <c r="H1302" s="77" t="s">
        <v>2137</v>
      </c>
      <c r="I1302" s="77" t="s">
        <v>2138</v>
      </c>
      <c r="J1302" s="77" t="s">
        <v>110</v>
      </c>
      <c r="K1302" s="77">
        <v>90248</v>
      </c>
      <c r="L1302" s="77" t="s">
        <v>2064</v>
      </c>
      <c r="M1302" s="77" t="s">
        <v>2065</v>
      </c>
      <c r="N1302" s="77" t="s">
        <v>197</v>
      </c>
      <c r="O1302" s="77" t="s">
        <v>110</v>
      </c>
      <c r="P1302" s="77">
        <v>95834</v>
      </c>
      <c r="Q1302" s="77" t="s">
        <v>1267</v>
      </c>
      <c r="R1302" s="77" t="s">
        <v>2067</v>
      </c>
      <c r="S1302" s="77" t="s">
        <v>5428</v>
      </c>
      <c r="T1302" s="77" t="s">
        <v>5429</v>
      </c>
      <c r="U1302" s="77">
        <v>30390156</v>
      </c>
      <c r="V1302" s="77">
        <v>14.75</v>
      </c>
      <c r="W1302" s="77" t="s">
        <v>163</v>
      </c>
      <c r="X1302" s="77">
        <v>400</v>
      </c>
      <c r="Y1302" s="77">
        <v>768</v>
      </c>
      <c r="Z1302" s="77">
        <v>24</v>
      </c>
      <c r="AA1302" s="89">
        <f t="shared" ref="AA1302" si="172">X1302*Y1302/1000000</f>
        <v>0.30719999999999997</v>
      </c>
      <c r="AB1302" s="77" t="s">
        <v>88</v>
      </c>
      <c r="AC1302" s="78">
        <v>44742</v>
      </c>
      <c r="AD1302" s="77"/>
      <c r="AE1302" s="77"/>
      <c r="AF1302" s="77" t="str">
        <f t="shared" ref="AF1302" si="173">C1302</f>
        <v>CADP220604_25</v>
      </c>
      <c r="AG1302" s="77">
        <f t="shared" ref="AG1302" si="174">Y1302</f>
        <v>768</v>
      </c>
      <c r="AH1302" s="77">
        <f t="shared" ref="AH1302" si="175">Z1302</f>
        <v>24</v>
      </c>
      <c r="AI1302" s="89">
        <f t="shared" ref="AI1302" si="176">AA1302</f>
        <v>0.30719999999999997</v>
      </c>
      <c r="AJ1302" s="77" t="s">
        <v>2143</v>
      </c>
      <c r="AK1302" s="77" t="s">
        <v>5426</v>
      </c>
      <c r="AL1302" s="78">
        <v>44720</v>
      </c>
      <c r="AM1302" s="78">
        <v>44720</v>
      </c>
      <c r="AN1302" s="573">
        <v>44721</v>
      </c>
      <c r="AO1302" s="78">
        <v>44721</v>
      </c>
      <c r="AP1302" s="78">
        <v>44721</v>
      </c>
      <c r="AQ1302" s="77" t="s">
        <v>89</v>
      </c>
      <c r="AR1302" s="77"/>
      <c r="AS1302" s="77" t="s">
        <v>5426</v>
      </c>
      <c r="AT1302" s="78"/>
      <c r="AU1302" s="78"/>
      <c r="AV1302" s="78"/>
      <c r="AW1302" s="142" t="s">
        <v>1198</v>
      </c>
      <c r="AX1302" s="77" t="s">
        <v>116</v>
      </c>
      <c r="AY1302" s="576">
        <v>1905</v>
      </c>
      <c r="AZ1302" s="576"/>
      <c r="BA1302" s="576"/>
      <c r="BB1302" s="576"/>
      <c r="BC1302" s="576"/>
      <c r="BD1302" s="576"/>
      <c r="BE1302" s="77">
        <f t="shared" ref="BE1302:BE1310" si="177">WEEKNUM(AN1302)</f>
        <v>24</v>
      </c>
      <c r="BF1302" s="77">
        <f t="shared" ref="BF1302" si="178">MONTH(AL1302)</f>
        <v>6</v>
      </c>
      <c r="BG1302" s="77">
        <f t="shared" ref="BG1302" si="179">YEAR(AL1302)</f>
        <v>2022</v>
      </c>
      <c r="BH1302" s="77"/>
    </row>
    <row r="1303" spans="1:60">
      <c r="A1303" s="77" t="s">
        <v>428</v>
      </c>
      <c r="B1303" s="77" t="s">
        <v>2132</v>
      </c>
      <c r="C1303" s="77" t="s">
        <v>5430</v>
      </c>
      <c r="D1303" s="78">
        <v>44715</v>
      </c>
      <c r="E1303" s="77" t="s">
        <v>5431</v>
      </c>
      <c r="F1303" s="77" t="s">
        <v>2135</v>
      </c>
      <c r="G1303" s="77" t="s">
        <v>2136</v>
      </c>
      <c r="H1303" s="77" t="s">
        <v>2137</v>
      </c>
      <c r="I1303" s="77" t="s">
        <v>2138</v>
      </c>
      <c r="J1303" s="77" t="s">
        <v>110</v>
      </c>
      <c r="K1303" s="77">
        <v>90248</v>
      </c>
      <c r="L1303" s="77" t="s">
        <v>2064</v>
      </c>
      <c r="M1303" s="77" t="s">
        <v>2065</v>
      </c>
      <c r="N1303" s="77" t="s">
        <v>197</v>
      </c>
      <c r="O1303" s="77" t="s">
        <v>110</v>
      </c>
      <c r="P1303" s="77">
        <v>95834</v>
      </c>
      <c r="Q1303" s="77" t="s">
        <v>1267</v>
      </c>
      <c r="R1303" s="77" t="s">
        <v>2067</v>
      </c>
      <c r="S1303" s="77" t="s">
        <v>5428</v>
      </c>
      <c r="T1303" s="77" t="s">
        <v>5429</v>
      </c>
      <c r="U1303" s="77">
        <v>30390156</v>
      </c>
      <c r="V1303" s="77">
        <v>14.75</v>
      </c>
      <c r="W1303" s="77" t="s">
        <v>163</v>
      </c>
      <c r="X1303" s="77">
        <v>400</v>
      </c>
      <c r="Y1303" s="77">
        <v>768</v>
      </c>
      <c r="Z1303" s="77">
        <v>24</v>
      </c>
      <c r="AA1303" s="89">
        <f t="shared" ref="AA1303:AA1310" si="180">X1303*Y1303/1000000</f>
        <v>0.30719999999999997</v>
      </c>
      <c r="AB1303" s="77" t="s">
        <v>88</v>
      </c>
      <c r="AC1303" s="78">
        <v>44742</v>
      </c>
      <c r="AD1303" s="77"/>
      <c r="AE1303" s="77"/>
      <c r="AF1303" s="77" t="str">
        <f t="shared" ref="AF1303:AF1315" si="181">C1303</f>
        <v>CADP220604_26</v>
      </c>
      <c r="AG1303" s="77">
        <f t="shared" ref="AG1303:AG1310" si="182">Y1303</f>
        <v>768</v>
      </c>
      <c r="AH1303" s="77">
        <f t="shared" ref="AH1303:AH1310" si="183">Z1303</f>
        <v>24</v>
      </c>
      <c r="AI1303" s="89">
        <f t="shared" ref="AI1303:AI1310" si="184">AA1303</f>
        <v>0.30719999999999997</v>
      </c>
      <c r="AJ1303" s="77" t="s">
        <v>2143</v>
      </c>
      <c r="AK1303" s="77" t="s">
        <v>5430</v>
      </c>
      <c r="AL1303" s="78">
        <v>44720</v>
      </c>
      <c r="AM1303" s="78">
        <v>44720</v>
      </c>
      <c r="AN1303" s="573">
        <v>44721</v>
      </c>
      <c r="AO1303" s="78">
        <v>44721</v>
      </c>
      <c r="AP1303" s="78">
        <v>44721</v>
      </c>
      <c r="AQ1303" s="77" t="s">
        <v>89</v>
      </c>
      <c r="AR1303" s="77"/>
      <c r="AS1303" s="77" t="s">
        <v>5430</v>
      </c>
      <c r="AT1303" s="78"/>
      <c r="AU1303" s="78"/>
      <c r="AV1303" s="78"/>
      <c r="AW1303" s="142" t="s">
        <v>1198</v>
      </c>
      <c r="AX1303" s="77" t="s">
        <v>116</v>
      </c>
      <c r="AY1303" s="576">
        <v>1905</v>
      </c>
      <c r="AZ1303" s="576"/>
      <c r="BA1303" s="576"/>
      <c r="BB1303" s="576"/>
      <c r="BC1303" s="576"/>
      <c r="BD1303" s="576"/>
      <c r="BE1303" s="77">
        <f t="shared" si="177"/>
        <v>24</v>
      </c>
      <c r="BF1303" s="77">
        <f t="shared" ref="BF1303:BF1310" si="185">MONTH(AL1303)</f>
        <v>6</v>
      </c>
      <c r="BG1303" s="77">
        <f t="shared" ref="BG1303:BG1310" si="186">YEAR(AL1303)</f>
        <v>2022</v>
      </c>
      <c r="BH1303" s="77"/>
    </row>
    <row r="1304" spans="1:60">
      <c r="A1304" s="77" t="s">
        <v>428</v>
      </c>
      <c r="B1304" s="77" t="s">
        <v>2132</v>
      </c>
      <c r="C1304" s="77" t="s">
        <v>5432</v>
      </c>
      <c r="D1304" s="78">
        <v>44715</v>
      </c>
      <c r="E1304" s="77" t="s">
        <v>5431</v>
      </c>
      <c r="F1304" s="77" t="s">
        <v>2135</v>
      </c>
      <c r="G1304" s="77" t="s">
        <v>2136</v>
      </c>
      <c r="H1304" s="77" t="s">
        <v>2137</v>
      </c>
      <c r="I1304" s="77" t="s">
        <v>2138</v>
      </c>
      <c r="J1304" s="77" t="s">
        <v>110</v>
      </c>
      <c r="K1304" s="77">
        <v>90248</v>
      </c>
      <c r="L1304" s="77" t="s">
        <v>2064</v>
      </c>
      <c r="M1304" s="77" t="s">
        <v>2065</v>
      </c>
      <c r="N1304" s="77" t="s">
        <v>197</v>
      </c>
      <c r="O1304" s="77" t="s">
        <v>110</v>
      </c>
      <c r="P1304" s="77">
        <v>95834</v>
      </c>
      <c r="Q1304" s="77" t="s">
        <v>1267</v>
      </c>
      <c r="R1304" s="77" t="s">
        <v>2067</v>
      </c>
      <c r="S1304" s="77" t="s">
        <v>5428</v>
      </c>
      <c r="T1304" s="77" t="s">
        <v>5429</v>
      </c>
      <c r="U1304" s="77">
        <v>30390156</v>
      </c>
      <c r="V1304" s="77">
        <v>14.75</v>
      </c>
      <c r="W1304" s="77" t="s">
        <v>163</v>
      </c>
      <c r="X1304" s="77">
        <v>400</v>
      </c>
      <c r="Y1304" s="77">
        <v>768</v>
      </c>
      <c r="Z1304" s="77">
        <v>24</v>
      </c>
      <c r="AA1304" s="89">
        <f t="shared" si="180"/>
        <v>0.30719999999999997</v>
      </c>
      <c r="AB1304" s="77" t="s">
        <v>88</v>
      </c>
      <c r="AC1304" s="78">
        <v>44742</v>
      </c>
      <c r="AD1304" s="77"/>
      <c r="AE1304" s="77"/>
      <c r="AF1304" s="77" t="str">
        <f t="shared" si="181"/>
        <v>CADP220604_27</v>
      </c>
      <c r="AG1304" s="77">
        <f t="shared" si="182"/>
        <v>768</v>
      </c>
      <c r="AH1304" s="77">
        <f t="shared" si="183"/>
        <v>24</v>
      </c>
      <c r="AI1304" s="89">
        <f t="shared" si="184"/>
        <v>0.30719999999999997</v>
      </c>
      <c r="AJ1304" s="77" t="s">
        <v>2143</v>
      </c>
      <c r="AK1304" s="77" t="s">
        <v>5432</v>
      </c>
      <c r="AL1304" s="78">
        <v>44720</v>
      </c>
      <c r="AM1304" s="78">
        <v>44720</v>
      </c>
      <c r="AN1304" s="573">
        <v>44721</v>
      </c>
      <c r="AO1304" s="78">
        <v>44721</v>
      </c>
      <c r="AP1304" s="78">
        <v>44721</v>
      </c>
      <c r="AQ1304" s="77" t="s">
        <v>89</v>
      </c>
      <c r="AR1304" s="77"/>
      <c r="AS1304" s="77" t="s">
        <v>5432</v>
      </c>
      <c r="AT1304" s="78"/>
      <c r="AU1304" s="78"/>
      <c r="AV1304" s="78"/>
      <c r="AW1304" s="142" t="s">
        <v>1198</v>
      </c>
      <c r="AX1304" s="77" t="s">
        <v>116</v>
      </c>
      <c r="AY1304" s="576">
        <v>1905</v>
      </c>
      <c r="AZ1304" s="576"/>
      <c r="BA1304" s="576"/>
      <c r="BB1304" s="576"/>
      <c r="BC1304" s="576"/>
      <c r="BD1304" s="576"/>
      <c r="BE1304" s="77">
        <f t="shared" si="177"/>
        <v>24</v>
      </c>
      <c r="BF1304" s="77">
        <f t="shared" si="185"/>
        <v>6</v>
      </c>
      <c r="BG1304" s="77">
        <f t="shared" si="186"/>
        <v>2022</v>
      </c>
      <c r="BH1304" s="77"/>
    </row>
    <row r="1305" spans="1:60">
      <c r="A1305" s="82" t="s">
        <v>428</v>
      </c>
      <c r="B1305" s="82" t="s">
        <v>2132</v>
      </c>
      <c r="C1305" s="82" t="s">
        <v>5433</v>
      </c>
      <c r="D1305" s="83">
        <v>44715</v>
      </c>
      <c r="E1305" s="82" t="s">
        <v>5431</v>
      </c>
      <c r="F1305" s="82" t="s">
        <v>2135</v>
      </c>
      <c r="G1305" s="82" t="s">
        <v>2136</v>
      </c>
      <c r="H1305" s="82" t="s">
        <v>2137</v>
      </c>
      <c r="I1305" s="82" t="s">
        <v>2138</v>
      </c>
      <c r="J1305" s="82" t="s">
        <v>110</v>
      </c>
      <c r="K1305" s="82">
        <v>90248</v>
      </c>
      <c r="L1305" s="82" t="s">
        <v>2064</v>
      </c>
      <c r="M1305" s="82" t="s">
        <v>2065</v>
      </c>
      <c r="N1305" s="82" t="s">
        <v>197</v>
      </c>
      <c r="O1305" s="82" t="s">
        <v>110</v>
      </c>
      <c r="P1305" s="82">
        <v>95834</v>
      </c>
      <c r="Q1305" s="82" t="s">
        <v>1267</v>
      </c>
      <c r="R1305" s="82" t="s">
        <v>2067</v>
      </c>
      <c r="S1305" s="82" t="s">
        <v>5428</v>
      </c>
      <c r="T1305" s="82" t="s">
        <v>5429</v>
      </c>
      <c r="U1305" s="82">
        <v>30390156</v>
      </c>
      <c r="V1305" s="82">
        <v>14.75</v>
      </c>
      <c r="W1305" s="82" t="s">
        <v>163</v>
      </c>
      <c r="X1305" s="82">
        <v>400</v>
      </c>
      <c r="Y1305" s="82">
        <v>768</v>
      </c>
      <c r="Z1305" s="82">
        <v>24</v>
      </c>
      <c r="AA1305" s="93">
        <f t="shared" si="180"/>
        <v>0.30719999999999997</v>
      </c>
      <c r="AB1305" s="82" t="s">
        <v>88</v>
      </c>
      <c r="AC1305" s="83">
        <v>44742</v>
      </c>
      <c r="AD1305" s="82"/>
      <c r="AE1305" s="82"/>
      <c r="AF1305" s="82" t="str">
        <f t="shared" si="181"/>
        <v>CADP220604_28</v>
      </c>
      <c r="AG1305" s="82">
        <f t="shared" si="182"/>
        <v>768</v>
      </c>
      <c r="AH1305" s="82">
        <f t="shared" si="183"/>
        <v>24</v>
      </c>
      <c r="AI1305" s="93">
        <f t="shared" si="184"/>
        <v>0.30719999999999997</v>
      </c>
      <c r="AJ1305" s="82" t="s">
        <v>2143</v>
      </c>
      <c r="AK1305" s="82" t="s">
        <v>5433</v>
      </c>
      <c r="AL1305" s="83">
        <v>44721</v>
      </c>
      <c r="AM1305" s="83">
        <v>44721</v>
      </c>
      <c r="AN1305" s="693">
        <v>44722</v>
      </c>
      <c r="AO1305" s="83"/>
      <c r="AP1305" s="83"/>
      <c r="AQ1305" s="82" t="s">
        <v>896</v>
      </c>
      <c r="AR1305" s="82"/>
      <c r="AS1305" s="82" t="s">
        <v>5433</v>
      </c>
      <c r="AT1305" s="83"/>
      <c r="AU1305" s="83"/>
      <c r="AV1305" s="83"/>
      <c r="AW1305" s="356" t="s">
        <v>1198</v>
      </c>
      <c r="AX1305" s="82" t="s">
        <v>116</v>
      </c>
      <c r="AY1305" s="577">
        <v>1905</v>
      </c>
      <c r="AZ1305" s="577"/>
      <c r="BA1305" s="577"/>
      <c r="BB1305" s="577"/>
      <c r="BC1305" s="577"/>
      <c r="BD1305" s="577"/>
      <c r="BE1305" s="82">
        <f t="shared" si="177"/>
        <v>24</v>
      </c>
      <c r="BF1305" s="82">
        <f t="shared" si="185"/>
        <v>6</v>
      </c>
      <c r="BG1305" s="82">
        <f t="shared" si="186"/>
        <v>2022</v>
      </c>
      <c r="BH1305" s="82"/>
    </row>
    <row r="1306" spans="1:60">
      <c r="A1306" s="82" t="s">
        <v>428</v>
      </c>
      <c r="B1306" s="82" t="s">
        <v>2132</v>
      </c>
      <c r="C1306" s="82" t="s">
        <v>5434</v>
      </c>
      <c r="D1306" s="83">
        <v>44715</v>
      </c>
      <c r="E1306" s="82" t="s">
        <v>5431</v>
      </c>
      <c r="F1306" s="82" t="s">
        <v>2135</v>
      </c>
      <c r="G1306" s="82" t="s">
        <v>2136</v>
      </c>
      <c r="H1306" s="82" t="s">
        <v>2137</v>
      </c>
      <c r="I1306" s="82" t="s">
        <v>2138</v>
      </c>
      <c r="J1306" s="82" t="s">
        <v>110</v>
      </c>
      <c r="K1306" s="82">
        <v>90248</v>
      </c>
      <c r="L1306" s="82" t="s">
        <v>2064</v>
      </c>
      <c r="M1306" s="82" t="s">
        <v>2065</v>
      </c>
      <c r="N1306" s="82" t="s">
        <v>197</v>
      </c>
      <c r="O1306" s="82" t="s">
        <v>110</v>
      </c>
      <c r="P1306" s="82">
        <v>95834</v>
      </c>
      <c r="Q1306" s="82" t="s">
        <v>1267</v>
      </c>
      <c r="R1306" s="82" t="s">
        <v>2067</v>
      </c>
      <c r="S1306" s="82" t="s">
        <v>5428</v>
      </c>
      <c r="T1306" s="82" t="s">
        <v>5429</v>
      </c>
      <c r="U1306" s="82">
        <v>30390156</v>
      </c>
      <c r="V1306" s="82">
        <v>14.75</v>
      </c>
      <c r="W1306" s="82" t="s">
        <v>163</v>
      </c>
      <c r="X1306" s="82">
        <v>400</v>
      </c>
      <c r="Y1306" s="82">
        <v>768</v>
      </c>
      <c r="Z1306" s="82">
        <v>24</v>
      </c>
      <c r="AA1306" s="93">
        <f t="shared" si="180"/>
        <v>0.30719999999999997</v>
      </c>
      <c r="AB1306" s="82" t="s">
        <v>88</v>
      </c>
      <c r="AC1306" s="83">
        <v>44742</v>
      </c>
      <c r="AD1306" s="82"/>
      <c r="AE1306" s="82"/>
      <c r="AF1306" s="82" t="str">
        <f t="shared" si="181"/>
        <v>CADP220604_29</v>
      </c>
      <c r="AG1306" s="82">
        <f t="shared" si="182"/>
        <v>768</v>
      </c>
      <c r="AH1306" s="82">
        <f t="shared" si="183"/>
        <v>24</v>
      </c>
      <c r="AI1306" s="93">
        <f t="shared" si="184"/>
        <v>0.30719999999999997</v>
      </c>
      <c r="AJ1306" s="82" t="s">
        <v>2143</v>
      </c>
      <c r="AK1306" s="82" t="s">
        <v>5434</v>
      </c>
      <c r="AL1306" s="83">
        <v>44721</v>
      </c>
      <c r="AM1306" s="83">
        <v>44721</v>
      </c>
      <c r="AN1306" s="693">
        <v>44722</v>
      </c>
      <c r="AO1306" s="83"/>
      <c r="AP1306" s="83"/>
      <c r="AQ1306" s="82" t="s">
        <v>896</v>
      </c>
      <c r="AR1306" s="82"/>
      <c r="AS1306" s="82" t="s">
        <v>5434</v>
      </c>
      <c r="AT1306" s="83"/>
      <c r="AU1306" s="83"/>
      <c r="AV1306" s="83"/>
      <c r="AW1306" s="356" t="s">
        <v>1198</v>
      </c>
      <c r="AX1306" s="82" t="s">
        <v>116</v>
      </c>
      <c r="AY1306" s="577">
        <v>1905</v>
      </c>
      <c r="AZ1306" s="577"/>
      <c r="BA1306" s="577"/>
      <c r="BB1306" s="577"/>
      <c r="BC1306" s="577"/>
      <c r="BD1306" s="577"/>
      <c r="BE1306" s="82">
        <f t="shared" si="177"/>
        <v>24</v>
      </c>
      <c r="BF1306" s="82">
        <f t="shared" si="185"/>
        <v>6</v>
      </c>
      <c r="BG1306" s="82">
        <f t="shared" si="186"/>
        <v>2022</v>
      </c>
      <c r="BH1306" s="82"/>
    </row>
    <row r="1307" spans="1:60">
      <c r="A1307" s="325" t="s">
        <v>428</v>
      </c>
      <c r="B1307" s="325" t="s">
        <v>2132</v>
      </c>
      <c r="C1307" s="107" t="s">
        <v>5435</v>
      </c>
      <c r="D1307" s="570">
        <v>44715</v>
      </c>
      <c r="E1307" s="107" t="s">
        <v>5431</v>
      </c>
      <c r="F1307" s="101" t="s">
        <v>2135</v>
      </c>
      <c r="G1307" s="107" t="s">
        <v>2136</v>
      </c>
      <c r="H1307" s="278" t="s">
        <v>2137</v>
      </c>
      <c r="I1307" s="278" t="s">
        <v>2138</v>
      </c>
      <c r="J1307" s="278" t="s">
        <v>110</v>
      </c>
      <c r="K1307" s="278">
        <v>90248</v>
      </c>
      <c r="L1307" s="107" t="s">
        <v>2064</v>
      </c>
      <c r="M1307" s="107" t="s">
        <v>2065</v>
      </c>
      <c r="N1307" s="278" t="s">
        <v>197</v>
      </c>
      <c r="O1307" s="278" t="s">
        <v>110</v>
      </c>
      <c r="P1307" s="278">
        <v>95834</v>
      </c>
      <c r="Q1307" s="278" t="s">
        <v>1267</v>
      </c>
      <c r="R1307" s="278" t="s">
        <v>2067</v>
      </c>
      <c r="S1307" s="278" t="s">
        <v>5428</v>
      </c>
      <c r="T1307" s="107" t="s">
        <v>5429</v>
      </c>
      <c r="U1307" s="107">
        <v>30390156</v>
      </c>
      <c r="V1307" s="278">
        <v>14.75</v>
      </c>
      <c r="W1307" s="107" t="s">
        <v>163</v>
      </c>
      <c r="X1307" s="325">
        <v>400</v>
      </c>
      <c r="Y1307" s="325">
        <v>768</v>
      </c>
      <c r="Z1307" s="325">
        <v>24</v>
      </c>
      <c r="AA1307" s="608">
        <f t="shared" si="180"/>
        <v>0.30719999999999997</v>
      </c>
      <c r="AB1307" s="278" t="s">
        <v>88</v>
      </c>
      <c r="AC1307" s="366">
        <v>44742</v>
      </c>
      <c r="AD1307" s="107"/>
      <c r="AE1307" s="107"/>
      <c r="AF1307" s="107" t="str">
        <f t="shared" si="181"/>
        <v>CADP220604_30</v>
      </c>
      <c r="AG1307" s="325">
        <f t="shared" si="182"/>
        <v>768</v>
      </c>
      <c r="AH1307" s="325">
        <f t="shared" si="183"/>
        <v>24</v>
      </c>
      <c r="AI1307" s="608">
        <f t="shared" si="184"/>
        <v>0.30719999999999997</v>
      </c>
      <c r="AJ1307" s="325" t="s">
        <v>2143</v>
      </c>
      <c r="AK1307" s="107" t="s">
        <v>5435</v>
      </c>
      <c r="AL1307" s="570">
        <v>44722</v>
      </c>
      <c r="AM1307" s="366"/>
      <c r="AN1307" s="574">
        <v>44725</v>
      </c>
      <c r="AO1307" s="570"/>
      <c r="AP1307" s="570"/>
      <c r="AQ1307" s="107"/>
      <c r="AR1307" s="107"/>
      <c r="AS1307" s="107" t="s">
        <v>5435</v>
      </c>
      <c r="AT1307" s="570"/>
      <c r="AU1307" s="570"/>
      <c r="AV1307" s="570"/>
      <c r="AW1307" s="321" t="s">
        <v>1198</v>
      </c>
      <c r="AX1307" s="101" t="s">
        <v>116</v>
      </c>
      <c r="AY1307" s="575">
        <v>1905</v>
      </c>
      <c r="AZ1307" s="575"/>
      <c r="BA1307" s="579"/>
      <c r="BB1307" s="579"/>
      <c r="BC1307" s="579"/>
      <c r="BD1307" s="579"/>
      <c r="BE1307" s="685">
        <f t="shared" si="177"/>
        <v>25</v>
      </c>
      <c r="BF1307" s="101">
        <f t="shared" si="185"/>
        <v>6</v>
      </c>
      <c r="BG1307" s="101">
        <f t="shared" si="186"/>
        <v>2022</v>
      </c>
      <c r="BH1307" s="107"/>
    </row>
    <row r="1308" spans="1:60">
      <c r="A1308" s="325" t="s">
        <v>428</v>
      </c>
      <c r="B1308" s="325" t="s">
        <v>2132</v>
      </c>
      <c r="C1308" s="107" t="s">
        <v>5436</v>
      </c>
      <c r="D1308" s="570">
        <v>44715</v>
      </c>
      <c r="E1308" s="107" t="s">
        <v>5431</v>
      </c>
      <c r="F1308" s="101" t="s">
        <v>2135</v>
      </c>
      <c r="G1308" s="107" t="s">
        <v>2136</v>
      </c>
      <c r="H1308" s="278" t="s">
        <v>2137</v>
      </c>
      <c r="I1308" s="278" t="s">
        <v>2138</v>
      </c>
      <c r="J1308" s="278" t="s">
        <v>110</v>
      </c>
      <c r="K1308" s="278">
        <v>90248</v>
      </c>
      <c r="L1308" s="107" t="s">
        <v>2064</v>
      </c>
      <c r="M1308" s="107" t="s">
        <v>2065</v>
      </c>
      <c r="N1308" s="278" t="s">
        <v>197</v>
      </c>
      <c r="O1308" s="278" t="s">
        <v>110</v>
      </c>
      <c r="P1308" s="278">
        <v>95834</v>
      </c>
      <c r="Q1308" s="278" t="s">
        <v>1267</v>
      </c>
      <c r="R1308" s="278" t="s">
        <v>2067</v>
      </c>
      <c r="S1308" s="278" t="s">
        <v>5428</v>
      </c>
      <c r="T1308" s="107" t="s">
        <v>5429</v>
      </c>
      <c r="U1308" s="107">
        <v>30390156</v>
      </c>
      <c r="V1308" s="278">
        <v>14.75</v>
      </c>
      <c r="W1308" s="107" t="s">
        <v>163</v>
      </c>
      <c r="X1308" s="325">
        <v>400</v>
      </c>
      <c r="Y1308" s="325">
        <v>768</v>
      </c>
      <c r="Z1308" s="325">
        <v>24</v>
      </c>
      <c r="AA1308" s="608">
        <f t="shared" si="180"/>
        <v>0.30719999999999997</v>
      </c>
      <c r="AB1308" s="278" t="s">
        <v>88</v>
      </c>
      <c r="AC1308" s="366">
        <v>44742</v>
      </c>
      <c r="AD1308" s="107"/>
      <c r="AE1308" s="107"/>
      <c r="AF1308" s="107" t="str">
        <f t="shared" si="181"/>
        <v>CADP220604_31</v>
      </c>
      <c r="AG1308" s="325">
        <f t="shared" si="182"/>
        <v>768</v>
      </c>
      <c r="AH1308" s="325">
        <f t="shared" si="183"/>
        <v>24</v>
      </c>
      <c r="AI1308" s="608">
        <f t="shared" si="184"/>
        <v>0.30719999999999997</v>
      </c>
      <c r="AJ1308" s="325" t="s">
        <v>2143</v>
      </c>
      <c r="AK1308" s="107" t="s">
        <v>5436</v>
      </c>
      <c r="AL1308" s="570">
        <v>44722</v>
      </c>
      <c r="AM1308" s="366"/>
      <c r="AN1308" s="574">
        <v>44725</v>
      </c>
      <c r="AO1308" s="570"/>
      <c r="AP1308" s="570"/>
      <c r="AQ1308" s="107"/>
      <c r="AR1308" s="107"/>
      <c r="AS1308" s="107" t="s">
        <v>5436</v>
      </c>
      <c r="AT1308" s="570"/>
      <c r="AU1308" s="570"/>
      <c r="AV1308" s="570"/>
      <c r="AW1308" s="321" t="s">
        <v>1198</v>
      </c>
      <c r="AX1308" s="101" t="s">
        <v>116</v>
      </c>
      <c r="AY1308" s="575">
        <v>1905</v>
      </c>
      <c r="AZ1308" s="575"/>
      <c r="BA1308" s="579"/>
      <c r="BB1308" s="579"/>
      <c r="BC1308" s="579"/>
      <c r="BD1308" s="579"/>
      <c r="BE1308" s="685">
        <f t="shared" si="177"/>
        <v>25</v>
      </c>
      <c r="BF1308" s="101">
        <f t="shared" si="185"/>
        <v>6</v>
      </c>
      <c r="BG1308" s="101">
        <f t="shared" si="186"/>
        <v>2022</v>
      </c>
      <c r="BH1308" s="107"/>
    </row>
    <row r="1309" spans="1:60">
      <c r="A1309" s="325" t="s">
        <v>428</v>
      </c>
      <c r="B1309" s="325" t="s">
        <v>2132</v>
      </c>
      <c r="C1309" s="107" t="s">
        <v>5437</v>
      </c>
      <c r="D1309" s="570">
        <v>44715</v>
      </c>
      <c r="E1309" s="107" t="s">
        <v>5431</v>
      </c>
      <c r="F1309" s="101" t="s">
        <v>2135</v>
      </c>
      <c r="G1309" s="107" t="s">
        <v>2136</v>
      </c>
      <c r="H1309" s="278" t="s">
        <v>2137</v>
      </c>
      <c r="I1309" s="278" t="s">
        <v>2138</v>
      </c>
      <c r="J1309" s="278" t="s">
        <v>110</v>
      </c>
      <c r="K1309" s="278">
        <v>90248</v>
      </c>
      <c r="L1309" s="107" t="s">
        <v>2064</v>
      </c>
      <c r="M1309" s="107" t="s">
        <v>2065</v>
      </c>
      <c r="N1309" s="278" t="s">
        <v>197</v>
      </c>
      <c r="O1309" s="278" t="s">
        <v>110</v>
      </c>
      <c r="P1309" s="278">
        <v>95834</v>
      </c>
      <c r="Q1309" s="278" t="s">
        <v>1267</v>
      </c>
      <c r="R1309" s="278" t="s">
        <v>2067</v>
      </c>
      <c r="S1309" s="278" t="s">
        <v>5428</v>
      </c>
      <c r="T1309" s="107" t="s">
        <v>5429</v>
      </c>
      <c r="U1309" s="107">
        <v>30390156</v>
      </c>
      <c r="V1309" s="278">
        <v>14.75</v>
      </c>
      <c r="W1309" s="107" t="s">
        <v>163</v>
      </c>
      <c r="X1309" s="325">
        <v>400</v>
      </c>
      <c r="Y1309" s="325">
        <v>768</v>
      </c>
      <c r="Z1309" s="325">
        <v>24</v>
      </c>
      <c r="AA1309" s="608">
        <f t="shared" si="180"/>
        <v>0.30719999999999997</v>
      </c>
      <c r="AB1309" s="278" t="s">
        <v>88</v>
      </c>
      <c r="AC1309" s="366">
        <v>44742</v>
      </c>
      <c r="AD1309" s="107"/>
      <c r="AE1309" s="107"/>
      <c r="AF1309" s="107" t="str">
        <f t="shared" si="181"/>
        <v>CADP220604_32</v>
      </c>
      <c r="AG1309" s="325">
        <f t="shared" si="182"/>
        <v>768</v>
      </c>
      <c r="AH1309" s="325">
        <f t="shared" si="183"/>
        <v>24</v>
      </c>
      <c r="AI1309" s="608">
        <f t="shared" si="184"/>
        <v>0.30719999999999997</v>
      </c>
      <c r="AJ1309" s="325" t="s">
        <v>2143</v>
      </c>
      <c r="AK1309" s="107" t="s">
        <v>5437</v>
      </c>
      <c r="AL1309" s="570">
        <v>44725</v>
      </c>
      <c r="AM1309" s="366"/>
      <c r="AN1309" s="574">
        <v>44726</v>
      </c>
      <c r="AO1309" s="570"/>
      <c r="AP1309" s="570"/>
      <c r="AQ1309" s="107"/>
      <c r="AR1309" s="107"/>
      <c r="AS1309" s="107" t="s">
        <v>5437</v>
      </c>
      <c r="AT1309" s="570"/>
      <c r="AU1309" s="570"/>
      <c r="AV1309" s="570"/>
      <c r="AW1309" s="321" t="s">
        <v>1198</v>
      </c>
      <c r="AX1309" s="101" t="s">
        <v>116</v>
      </c>
      <c r="AY1309" s="575">
        <v>1905</v>
      </c>
      <c r="AZ1309" s="575"/>
      <c r="BA1309" s="579"/>
      <c r="BB1309" s="579"/>
      <c r="BC1309" s="579"/>
      <c r="BD1309" s="579"/>
      <c r="BE1309" s="685">
        <f t="shared" si="177"/>
        <v>25</v>
      </c>
      <c r="BF1309" s="101">
        <f t="shared" si="185"/>
        <v>6</v>
      </c>
      <c r="BG1309" s="101">
        <f t="shared" si="186"/>
        <v>2022</v>
      </c>
      <c r="BH1309" s="107"/>
    </row>
    <row r="1310" spans="1:60">
      <c r="A1310" s="325" t="s">
        <v>428</v>
      </c>
      <c r="B1310" s="325" t="s">
        <v>2132</v>
      </c>
      <c r="C1310" s="107" t="s">
        <v>5438</v>
      </c>
      <c r="D1310" s="570">
        <v>44715</v>
      </c>
      <c r="E1310" s="107" t="s">
        <v>5431</v>
      </c>
      <c r="F1310" s="101" t="s">
        <v>2135</v>
      </c>
      <c r="G1310" s="107" t="s">
        <v>2136</v>
      </c>
      <c r="H1310" s="278" t="s">
        <v>2137</v>
      </c>
      <c r="I1310" s="278" t="s">
        <v>2138</v>
      </c>
      <c r="J1310" s="278" t="s">
        <v>110</v>
      </c>
      <c r="K1310" s="278">
        <v>90248</v>
      </c>
      <c r="L1310" s="107" t="s">
        <v>2064</v>
      </c>
      <c r="M1310" s="107" t="s">
        <v>2065</v>
      </c>
      <c r="N1310" s="278" t="s">
        <v>197</v>
      </c>
      <c r="O1310" s="278" t="s">
        <v>110</v>
      </c>
      <c r="P1310" s="278">
        <v>95834</v>
      </c>
      <c r="Q1310" s="278" t="s">
        <v>1267</v>
      </c>
      <c r="R1310" s="278" t="s">
        <v>2067</v>
      </c>
      <c r="S1310" s="278" t="s">
        <v>5428</v>
      </c>
      <c r="T1310" s="107" t="s">
        <v>5429</v>
      </c>
      <c r="U1310" s="107">
        <v>30390156</v>
      </c>
      <c r="V1310" s="278">
        <v>14.75</v>
      </c>
      <c r="W1310" s="107" t="s">
        <v>163</v>
      </c>
      <c r="X1310" s="325">
        <v>400</v>
      </c>
      <c r="Y1310" s="325">
        <v>768</v>
      </c>
      <c r="Z1310" s="325">
        <v>24</v>
      </c>
      <c r="AA1310" s="608">
        <f t="shared" si="180"/>
        <v>0.30719999999999997</v>
      </c>
      <c r="AB1310" s="278" t="s">
        <v>88</v>
      </c>
      <c r="AC1310" s="366">
        <v>44742</v>
      </c>
      <c r="AD1310" s="107"/>
      <c r="AE1310" s="107"/>
      <c r="AF1310" s="107" t="str">
        <f t="shared" si="181"/>
        <v>CADP220604_33</v>
      </c>
      <c r="AG1310" s="325">
        <f t="shared" si="182"/>
        <v>768</v>
      </c>
      <c r="AH1310" s="325">
        <f t="shared" si="183"/>
        <v>24</v>
      </c>
      <c r="AI1310" s="608">
        <f t="shared" si="184"/>
        <v>0.30719999999999997</v>
      </c>
      <c r="AJ1310" s="325" t="s">
        <v>2143</v>
      </c>
      <c r="AK1310" s="107" t="s">
        <v>5438</v>
      </c>
      <c r="AL1310" s="570">
        <v>44725</v>
      </c>
      <c r="AM1310" s="366"/>
      <c r="AN1310" s="574">
        <v>44726</v>
      </c>
      <c r="AO1310" s="570"/>
      <c r="AP1310" s="570"/>
      <c r="AQ1310" s="107"/>
      <c r="AR1310" s="107"/>
      <c r="AS1310" s="107" t="s">
        <v>5438</v>
      </c>
      <c r="AT1310" s="570"/>
      <c r="AU1310" s="570"/>
      <c r="AV1310" s="570"/>
      <c r="AW1310" s="321" t="s">
        <v>1198</v>
      </c>
      <c r="AX1310" s="101" t="s">
        <v>116</v>
      </c>
      <c r="AY1310" s="575">
        <v>1905</v>
      </c>
      <c r="AZ1310" s="575"/>
      <c r="BA1310" s="579"/>
      <c r="BB1310" s="579"/>
      <c r="BC1310" s="579"/>
      <c r="BD1310" s="579"/>
      <c r="BE1310" s="685">
        <f t="shared" si="177"/>
        <v>25</v>
      </c>
      <c r="BF1310" s="101">
        <f t="shared" si="185"/>
        <v>6</v>
      </c>
      <c r="BG1310" s="101">
        <f t="shared" si="186"/>
        <v>2022</v>
      </c>
      <c r="BH1310" s="107"/>
    </row>
    <row r="1311" spans="1:60">
      <c r="A1311" s="325" t="s">
        <v>428</v>
      </c>
      <c r="B1311" s="325" t="s">
        <v>2132</v>
      </c>
      <c r="C1311" s="107" t="s">
        <v>5439</v>
      </c>
      <c r="D1311" s="570">
        <v>44718</v>
      </c>
      <c r="E1311" s="107" t="s">
        <v>5440</v>
      </c>
      <c r="F1311" s="101" t="s">
        <v>2135</v>
      </c>
      <c r="G1311" s="107" t="s">
        <v>2136</v>
      </c>
      <c r="H1311" s="107" t="s">
        <v>2137</v>
      </c>
      <c r="I1311" s="107" t="s">
        <v>2138</v>
      </c>
      <c r="J1311" s="107" t="s">
        <v>110</v>
      </c>
      <c r="K1311" s="107">
        <v>90248</v>
      </c>
      <c r="L1311" s="107" t="s">
        <v>5441</v>
      </c>
      <c r="M1311" s="107" t="s">
        <v>5442</v>
      </c>
      <c r="N1311" s="278" t="s">
        <v>152</v>
      </c>
      <c r="O1311" s="278" t="s">
        <v>110</v>
      </c>
      <c r="P1311" s="278">
        <v>91311</v>
      </c>
      <c r="Q1311" s="278" t="s">
        <v>1267</v>
      </c>
      <c r="R1311" s="107" t="s">
        <v>5443</v>
      </c>
      <c r="S1311" s="278" t="s">
        <v>5444</v>
      </c>
      <c r="T1311" s="107" t="s">
        <v>5445</v>
      </c>
      <c r="U1311" s="107">
        <v>30390156</v>
      </c>
      <c r="V1311" s="278">
        <v>14.75</v>
      </c>
      <c r="W1311" s="107" t="s">
        <v>163</v>
      </c>
      <c r="X1311" s="325">
        <v>400</v>
      </c>
      <c r="Y1311" s="325">
        <v>768</v>
      </c>
      <c r="Z1311" s="325">
        <v>24</v>
      </c>
      <c r="AA1311" s="608">
        <f t="shared" ref="AA1311:AA1317" si="187">X1311*Y1311/1000000</f>
        <v>0.30719999999999997</v>
      </c>
      <c r="AB1311" s="278" t="s">
        <v>88</v>
      </c>
      <c r="AC1311" s="366">
        <v>44742</v>
      </c>
      <c r="AD1311" s="107"/>
      <c r="AE1311" s="107"/>
      <c r="AF1311" s="107" t="str">
        <f t="shared" si="181"/>
        <v>CADP220606_01</v>
      </c>
      <c r="AG1311" s="325">
        <f t="shared" ref="AG1311:AG1317" si="188">Y1311</f>
        <v>768</v>
      </c>
      <c r="AH1311" s="325">
        <f t="shared" ref="AH1311:AH1317" si="189">Z1311</f>
        <v>24</v>
      </c>
      <c r="AI1311" s="608">
        <f t="shared" ref="AI1311:AI1317" si="190">AA1311</f>
        <v>0.30719999999999997</v>
      </c>
      <c r="AJ1311" s="107" t="s">
        <v>2143</v>
      </c>
      <c r="AK1311" s="107" t="s">
        <v>5439</v>
      </c>
      <c r="AL1311" s="570">
        <v>44722</v>
      </c>
      <c r="AM1311" s="366"/>
      <c r="AN1311" s="570">
        <v>44722</v>
      </c>
      <c r="AO1311" s="570"/>
      <c r="AP1311" s="570"/>
      <c r="AQ1311" s="107"/>
      <c r="AR1311" s="107"/>
      <c r="AS1311" s="107" t="s">
        <v>5439</v>
      </c>
      <c r="AT1311" s="570"/>
      <c r="AU1311" s="570"/>
      <c r="AV1311" s="570"/>
      <c r="AW1311" s="321" t="s">
        <v>1198</v>
      </c>
      <c r="AX1311" s="101" t="s">
        <v>116</v>
      </c>
      <c r="AY1311" s="575">
        <v>645</v>
      </c>
      <c r="AZ1311" s="575"/>
      <c r="BA1311" s="579"/>
      <c r="BB1311" s="579"/>
      <c r="BC1311" s="579"/>
      <c r="BD1311" s="579"/>
      <c r="BE1311" s="685">
        <f t="shared" ref="BE1311:BE1314" si="191">WEEKNUM(AN1311)</f>
        <v>24</v>
      </c>
      <c r="BF1311" s="101">
        <f t="shared" ref="BF1311:BF1314" si="192">MONTH(AL1311)</f>
        <v>6</v>
      </c>
      <c r="BG1311" s="101">
        <f t="shared" ref="BG1311:BG1314" si="193">YEAR(AL1311)</f>
        <v>2022</v>
      </c>
      <c r="BH1311" s="107"/>
    </row>
    <row r="1312" spans="1:60">
      <c r="A1312" s="325" t="s">
        <v>428</v>
      </c>
      <c r="B1312" s="325" t="s">
        <v>2132</v>
      </c>
      <c r="C1312" s="107" t="s">
        <v>5446</v>
      </c>
      <c r="D1312" s="570">
        <v>44718</v>
      </c>
      <c r="E1312" s="107" t="s">
        <v>5440</v>
      </c>
      <c r="F1312" s="101" t="s">
        <v>2135</v>
      </c>
      <c r="G1312" s="107" t="s">
        <v>2136</v>
      </c>
      <c r="H1312" s="107" t="s">
        <v>2137</v>
      </c>
      <c r="I1312" s="107" t="s">
        <v>2138</v>
      </c>
      <c r="J1312" s="107" t="s">
        <v>110</v>
      </c>
      <c r="K1312" s="107">
        <v>90248</v>
      </c>
      <c r="L1312" s="107" t="s">
        <v>5441</v>
      </c>
      <c r="M1312" s="107" t="s">
        <v>5442</v>
      </c>
      <c r="N1312" s="278" t="s">
        <v>152</v>
      </c>
      <c r="O1312" s="278" t="s">
        <v>110</v>
      </c>
      <c r="P1312" s="278">
        <v>91311</v>
      </c>
      <c r="Q1312" s="278" t="s">
        <v>1267</v>
      </c>
      <c r="R1312" s="107" t="s">
        <v>5443</v>
      </c>
      <c r="S1312" s="278" t="s">
        <v>5444</v>
      </c>
      <c r="T1312" s="107" t="s">
        <v>5445</v>
      </c>
      <c r="U1312" s="107">
        <v>30390156</v>
      </c>
      <c r="V1312" s="278">
        <v>14.75</v>
      </c>
      <c r="W1312" s="107" t="s">
        <v>163</v>
      </c>
      <c r="X1312" s="325">
        <v>400</v>
      </c>
      <c r="Y1312" s="325">
        <v>768</v>
      </c>
      <c r="Z1312" s="325">
        <v>24</v>
      </c>
      <c r="AA1312" s="608">
        <f t="shared" si="187"/>
        <v>0.30719999999999997</v>
      </c>
      <c r="AB1312" s="278" t="s">
        <v>88</v>
      </c>
      <c r="AC1312" s="366">
        <v>44742</v>
      </c>
      <c r="AD1312" s="107"/>
      <c r="AE1312" s="107"/>
      <c r="AF1312" s="107" t="str">
        <f t="shared" si="181"/>
        <v>CADP220606_02</v>
      </c>
      <c r="AG1312" s="325">
        <f t="shared" si="188"/>
        <v>768</v>
      </c>
      <c r="AH1312" s="325">
        <f t="shared" si="189"/>
        <v>24</v>
      </c>
      <c r="AI1312" s="608">
        <f t="shared" si="190"/>
        <v>0.30719999999999997</v>
      </c>
      <c r="AJ1312" s="107" t="s">
        <v>2143</v>
      </c>
      <c r="AK1312" s="107" t="s">
        <v>5446</v>
      </c>
      <c r="AL1312" s="570">
        <v>44725</v>
      </c>
      <c r="AM1312" s="366"/>
      <c r="AN1312" s="570">
        <v>44725</v>
      </c>
      <c r="AO1312" s="570"/>
      <c r="AP1312" s="570"/>
      <c r="AQ1312" s="107"/>
      <c r="AR1312" s="107"/>
      <c r="AS1312" s="107" t="s">
        <v>5446</v>
      </c>
      <c r="AT1312" s="570"/>
      <c r="AU1312" s="570"/>
      <c r="AV1312" s="570"/>
      <c r="AW1312" s="321" t="s">
        <v>1198</v>
      </c>
      <c r="AX1312" s="101" t="s">
        <v>116</v>
      </c>
      <c r="AY1312" s="575">
        <v>645</v>
      </c>
      <c r="AZ1312" s="575"/>
      <c r="BA1312" s="579"/>
      <c r="BB1312" s="579"/>
      <c r="BC1312" s="579"/>
      <c r="BD1312" s="579"/>
      <c r="BE1312" s="685">
        <f t="shared" si="191"/>
        <v>25</v>
      </c>
      <c r="BF1312" s="101">
        <f t="shared" si="192"/>
        <v>6</v>
      </c>
      <c r="BG1312" s="101">
        <f t="shared" si="193"/>
        <v>2022</v>
      </c>
      <c r="BH1312" s="107"/>
    </row>
    <row r="1313" spans="1:60">
      <c r="A1313" s="325" t="s">
        <v>428</v>
      </c>
      <c r="B1313" s="325" t="s">
        <v>2132</v>
      </c>
      <c r="C1313" s="107" t="s">
        <v>5447</v>
      </c>
      <c r="D1313" s="570">
        <v>44718</v>
      </c>
      <c r="E1313" s="107" t="s">
        <v>5440</v>
      </c>
      <c r="F1313" s="101" t="s">
        <v>2135</v>
      </c>
      <c r="G1313" s="107" t="s">
        <v>2136</v>
      </c>
      <c r="H1313" s="107" t="s">
        <v>2137</v>
      </c>
      <c r="I1313" s="107" t="s">
        <v>2138</v>
      </c>
      <c r="J1313" s="107" t="s">
        <v>110</v>
      </c>
      <c r="K1313" s="107">
        <v>90248</v>
      </c>
      <c r="L1313" s="107" t="s">
        <v>5441</v>
      </c>
      <c r="M1313" s="107" t="s">
        <v>5442</v>
      </c>
      <c r="N1313" s="278" t="s">
        <v>152</v>
      </c>
      <c r="O1313" s="278" t="s">
        <v>110</v>
      </c>
      <c r="P1313" s="278">
        <v>91311</v>
      </c>
      <c r="Q1313" s="278" t="s">
        <v>1267</v>
      </c>
      <c r="R1313" s="107" t="s">
        <v>5443</v>
      </c>
      <c r="S1313" s="278" t="s">
        <v>5444</v>
      </c>
      <c r="T1313" s="107" t="s">
        <v>5445</v>
      </c>
      <c r="U1313" s="107">
        <v>30390155</v>
      </c>
      <c r="V1313" s="278">
        <v>14.75</v>
      </c>
      <c r="W1313" s="107" t="s">
        <v>163</v>
      </c>
      <c r="X1313" s="325">
        <v>395</v>
      </c>
      <c r="Y1313" s="325">
        <v>768</v>
      </c>
      <c r="Z1313" s="325">
        <v>24</v>
      </c>
      <c r="AA1313" s="608">
        <f t="shared" si="187"/>
        <v>0.30336000000000002</v>
      </c>
      <c r="AB1313" s="278" t="s">
        <v>88</v>
      </c>
      <c r="AC1313" s="366">
        <v>44742</v>
      </c>
      <c r="AD1313" s="107"/>
      <c r="AE1313" s="107"/>
      <c r="AF1313" s="107" t="str">
        <f t="shared" si="181"/>
        <v>CADP220606_03</v>
      </c>
      <c r="AG1313" s="325">
        <f t="shared" si="188"/>
        <v>768</v>
      </c>
      <c r="AH1313" s="325">
        <f t="shared" si="189"/>
        <v>24</v>
      </c>
      <c r="AI1313" s="608">
        <f t="shared" si="190"/>
        <v>0.30336000000000002</v>
      </c>
      <c r="AJ1313" s="107" t="s">
        <v>2143</v>
      </c>
      <c r="AK1313" s="107" t="s">
        <v>5447</v>
      </c>
      <c r="AL1313" s="570">
        <v>44722</v>
      </c>
      <c r="AM1313" s="366"/>
      <c r="AN1313" s="570">
        <v>44722</v>
      </c>
      <c r="AO1313" s="570"/>
      <c r="AP1313" s="570"/>
      <c r="AQ1313" s="107"/>
      <c r="AR1313" s="107"/>
      <c r="AS1313" s="107" t="s">
        <v>5447</v>
      </c>
      <c r="AT1313" s="570"/>
      <c r="AU1313" s="570"/>
      <c r="AV1313" s="570"/>
      <c r="AW1313" s="321" t="s">
        <v>1198</v>
      </c>
      <c r="AX1313" s="101" t="s">
        <v>116</v>
      </c>
      <c r="AY1313" s="575">
        <v>645</v>
      </c>
      <c r="AZ1313" s="575"/>
      <c r="BA1313" s="579"/>
      <c r="BB1313" s="579"/>
      <c r="BC1313" s="579"/>
      <c r="BD1313" s="579"/>
      <c r="BE1313" s="685">
        <f t="shared" si="191"/>
        <v>24</v>
      </c>
      <c r="BF1313" s="101">
        <f t="shared" si="192"/>
        <v>6</v>
      </c>
      <c r="BG1313" s="101">
        <f t="shared" si="193"/>
        <v>2022</v>
      </c>
      <c r="BH1313" s="107"/>
    </row>
    <row r="1314" spans="1:60">
      <c r="A1314" s="325" t="s">
        <v>428</v>
      </c>
      <c r="B1314" s="325" t="s">
        <v>2132</v>
      </c>
      <c r="C1314" s="107" t="s">
        <v>5448</v>
      </c>
      <c r="D1314" s="570">
        <v>44718</v>
      </c>
      <c r="E1314" s="107" t="s">
        <v>5440</v>
      </c>
      <c r="F1314" s="101" t="s">
        <v>2135</v>
      </c>
      <c r="G1314" s="107" t="s">
        <v>2136</v>
      </c>
      <c r="H1314" s="107" t="s">
        <v>2137</v>
      </c>
      <c r="I1314" s="107" t="s">
        <v>2138</v>
      </c>
      <c r="J1314" s="107" t="s">
        <v>110</v>
      </c>
      <c r="K1314" s="107">
        <v>90248</v>
      </c>
      <c r="L1314" s="107" t="s">
        <v>5441</v>
      </c>
      <c r="M1314" s="107" t="s">
        <v>5442</v>
      </c>
      <c r="N1314" s="278" t="s">
        <v>152</v>
      </c>
      <c r="O1314" s="278" t="s">
        <v>110</v>
      </c>
      <c r="P1314" s="278">
        <v>91311</v>
      </c>
      <c r="Q1314" s="278" t="s">
        <v>1267</v>
      </c>
      <c r="R1314" s="107" t="s">
        <v>5443</v>
      </c>
      <c r="S1314" s="278" t="s">
        <v>5444</v>
      </c>
      <c r="T1314" s="107" t="s">
        <v>5445</v>
      </c>
      <c r="U1314" s="107">
        <v>30390155</v>
      </c>
      <c r="V1314" s="278">
        <v>14.75</v>
      </c>
      <c r="W1314" s="107" t="s">
        <v>163</v>
      </c>
      <c r="X1314" s="325">
        <v>395</v>
      </c>
      <c r="Y1314" s="325">
        <v>768</v>
      </c>
      <c r="Z1314" s="325">
        <v>24</v>
      </c>
      <c r="AA1314" s="608">
        <f t="shared" si="187"/>
        <v>0.30336000000000002</v>
      </c>
      <c r="AB1314" s="278" t="s">
        <v>88</v>
      </c>
      <c r="AC1314" s="366">
        <v>44742</v>
      </c>
      <c r="AD1314" s="107"/>
      <c r="AE1314" s="107"/>
      <c r="AF1314" s="107" t="str">
        <f t="shared" si="181"/>
        <v>CADP220606_04</v>
      </c>
      <c r="AG1314" s="325">
        <f t="shared" si="188"/>
        <v>768</v>
      </c>
      <c r="AH1314" s="325">
        <f t="shared" si="189"/>
        <v>24</v>
      </c>
      <c r="AI1314" s="608">
        <f t="shared" si="190"/>
        <v>0.30336000000000002</v>
      </c>
      <c r="AJ1314" s="107" t="s">
        <v>2143</v>
      </c>
      <c r="AK1314" s="107" t="s">
        <v>5448</v>
      </c>
      <c r="AL1314" s="570">
        <v>44725</v>
      </c>
      <c r="AM1314" s="366"/>
      <c r="AN1314" s="570">
        <v>44725</v>
      </c>
      <c r="AO1314" s="570"/>
      <c r="AP1314" s="570"/>
      <c r="AQ1314" s="107"/>
      <c r="AR1314" s="107"/>
      <c r="AS1314" s="107" t="s">
        <v>5448</v>
      </c>
      <c r="AT1314" s="570"/>
      <c r="AU1314" s="570"/>
      <c r="AV1314" s="570"/>
      <c r="AW1314" s="321" t="s">
        <v>1198</v>
      </c>
      <c r="AX1314" s="101" t="s">
        <v>116</v>
      </c>
      <c r="AY1314" s="575">
        <v>645</v>
      </c>
      <c r="AZ1314" s="575"/>
      <c r="BA1314" s="579"/>
      <c r="BB1314" s="579"/>
      <c r="BC1314" s="579"/>
      <c r="BD1314" s="579"/>
      <c r="BE1314" s="685">
        <f t="shared" si="191"/>
        <v>25</v>
      </c>
      <c r="BF1314" s="101">
        <f t="shared" si="192"/>
        <v>6</v>
      </c>
      <c r="BG1314" s="101">
        <f t="shared" si="193"/>
        <v>2022</v>
      </c>
      <c r="BH1314" s="107"/>
    </row>
    <row r="1315" spans="1:60">
      <c r="A1315" s="325" t="s">
        <v>428</v>
      </c>
      <c r="B1315" s="325" t="s">
        <v>56</v>
      </c>
      <c r="C1315" s="107" t="s">
        <v>5449</v>
      </c>
      <c r="D1315" s="570">
        <v>44720</v>
      </c>
      <c r="E1315" s="107" t="s">
        <v>5450</v>
      </c>
      <c r="F1315" s="101" t="s">
        <v>2135</v>
      </c>
      <c r="G1315" s="699" t="s">
        <v>3267</v>
      </c>
      <c r="H1315" s="699" t="s">
        <v>3268</v>
      </c>
      <c r="I1315" s="699" t="s">
        <v>2686</v>
      </c>
      <c r="J1315" s="699" t="s">
        <v>110</v>
      </c>
      <c r="K1315" s="699">
        <v>92833</v>
      </c>
      <c r="L1315" s="107" t="s">
        <v>2159</v>
      </c>
      <c r="M1315" s="107" t="s">
        <v>3827</v>
      </c>
      <c r="N1315" s="278" t="s">
        <v>3828</v>
      </c>
      <c r="O1315" s="278" t="s">
        <v>110</v>
      </c>
      <c r="P1315" s="278">
        <v>91730</v>
      </c>
      <c r="Q1315" s="278" t="s">
        <v>1267</v>
      </c>
      <c r="R1315" s="107"/>
      <c r="S1315" s="107"/>
      <c r="T1315" s="107" t="s">
        <v>5451</v>
      </c>
      <c r="U1315" s="107">
        <v>30390456</v>
      </c>
      <c r="V1315" s="278">
        <v>14.75</v>
      </c>
      <c r="W1315" s="107" t="s">
        <v>163</v>
      </c>
      <c r="X1315" s="325">
        <v>400</v>
      </c>
      <c r="Y1315" s="325">
        <v>832</v>
      </c>
      <c r="Z1315" s="325">
        <v>26</v>
      </c>
      <c r="AA1315" s="608">
        <f t="shared" si="187"/>
        <v>0.33279999999999998</v>
      </c>
      <c r="AB1315" s="278" t="s">
        <v>70</v>
      </c>
      <c r="AC1315" s="366">
        <v>44742</v>
      </c>
      <c r="AD1315" s="107"/>
      <c r="AE1315" s="107"/>
      <c r="AF1315" s="107" t="str">
        <f t="shared" si="181"/>
        <v>CADP220608_01</v>
      </c>
      <c r="AG1315" s="325">
        <f t="shared" si="188"/>
        <v>832</v>
      </c>
      <c r="AH1315" s="325">
        <f t="shared" si="189"/>
        <v>26</v>
      </c>
      <c r="AI1315" s="608">
        <f t="shared" si="190"/>
        <v>0.33279999999999998</v>
      </c>
      <c r="AJ1315" s="107" t="s">
        <v>2143</v>
      </c>
      <c r="AK1315" s="107" t="s">
        <v>5449</v>
      </c>
      <c r="AL1315" s="570"/>
      <c r="AM1315" s="570"/>
      <c r="AN1315" s="570"/>
      <c r="AO1315" s="570"/>
      <c r="AP1315" s="366"/>
      <c r="AQ1315" s="107"/>
      <c r="AR1315" s="107"/>
      <c r="AS1315" s="107" t="s">
        <v>5449</v>
      </c>
      <c r="AT1315" s="570"/>
      <c r="AU1315" s="570"/>
      <c r="AV1315" s="570"/>
      <c r="AW1315" s="321" t="s">
        <v>1198</v>
      </c>
      <c r="AX1315" s="101" t="s">
        <v>116</v>
      </c>
      <c r="AY1315" s="575"/>
      <c r="AZ1315" s="575"/>
      <c r="BA1315" s="579"/>
      <c r="BB1315" s="579"/>
      <c r="BC1315" s="579"/>
      <c r="BD1315" s="579"/>
      <c r="BE1315" s="685">
        <f t="shared" ref="BE1315" si="194">WEEKNUM(AN1315)</f>
        <v>0</v>
      </c>
      <c r="BF1315" s="101">
        <f t="shared" ref="BF1315" si="195">MONTH(AL1315)</f>
        <v>1</v>
      </c>
      <c r="BG1315" s="101">
        <f t="shared" ref="BG1315" si="196">YEAR(AL1315)</f>
        <v>1900</v>
      </c>
      <c r="BH1315" s="107"/>
    </row>
    <row r="1316" spans="1:60">
      <c r="A1316" s="325" t="s">
        <v>428</v>
      </c>
      <c r="B1316" s="107" t="s">
        <v>5452</v>
      </c>
      <c r="C1316" s="107" t="s">
        <v>5453</v>
      </c>
      <c r="D1316" s="570">
        <v>44720</v>
      </c>
      <c r="E1316" s="107" t="s">
        <v>5454</v>
      </c>
      <c r="F1316" s="101" t="s">
        <v>2135</v>
      </c>
      <c r="G1316" s="107" t="s">
        <v>2574</v>
      </c>
      <c r="H1316" s="107" t="s">
        <v>2575</v>
      </c>
      <c r="I1316" s="107" t="s">
        <v>2576</v>
      </c>
      <c r="J1316" s="107" t="s">
        <v>110</v>
      </c>
      <c r="K1316" s="107">
        <v>90501</v>
      </c>
      <c r="L1316" s="107" t="s">
        <v>195</v>
      </c>
      <c r="M1316" s="107" t="s">
        <v>4376</v>
      </c>
      <c r="N1316" s="278" t="s">
        <v>397</v>
      </c>
      <c r="O1316" s="278" t="s">
        <v>110</v>
      </c>
      <c r="P1316" s="278">
        <v>93308</v>
      </c>
      <c r="Q1316" s="278" t="s">
        <v>1267</v>
      </c>
      <c r="R1316" s="107" t="s">
        <v>5455</v>
      </c>
      <c r="S1316" s="107"/>
      <c r="T1316" s="107" t="s">
        <v>5456</v>
      </c>
      <c r="U1316" s="107">
        <v>30390156</v>
      </c>
      <c r="V1316" s="278">
        <v>14.75</v>
      </c>
      <c r="W1316" s="107" t="s">
        <v>163</v>
      </c>
      <c r="X1316" s="325">
        <v>400</v>
      </c>
      <c r="Y1316" s="325">
        <v>768</v>
      </c>
      <c r="Z1316" s="325">
        <v>24</v>
      </c>
      <c r="AA1316" s="608">
        <f t="shared" si="187"/>
        <v>0.30719999999999997</v>
      </c>
      <c r="AB1316" s="278" t="s">
        <v>88</v>
      </c>
      <c r="AC1316" s="366">
        <v>44742</v>
      </c>
      <c r="AD1316" s="107"/>
      <c r="AE1316" s="107"/>
      <c r="AF1316" s="107" t="str">
        <f t="shared" ref="AF1316:AF1327" si="197">C1316</f>
        <v>CADP220608_02</v>
      </c>
      <c r="AG1316" s="325">
        <f t="shared" si="188"/>
        <v>768</v>
      </c>
      <c r="AH1316" s="325">
        <f t="shared" si="189"/>
        <v>24</v>
      </c>
      <c r="AI1316" s="608">
        <f t="shared" si="190"/>
        <v>0.30719999999999997</v>
      </c>
      <c r="AJ1316" s="107" t="s">
        <v>2143</v>
      </c>
      <c r="AK1316" s="107" t="s">
        <v>5453</v>
      </c>
      <c r="AL1316" s="570">
        <v>44725</v>
      </c>
      <c r="AM1316" s="570"/>
      <c r="AN1316" s="570">
        <v>44726</v>
      </c>
      <c r="AO1316" s="570"/>
      <c r="AP1316" s="366"/>
      <c r="AQ1316" s="107"/>
      <c r="AR1316" s="720" t="s">
        <v>8359</v>
      </c>
      <c r="AS1316" s="107" t="s">
        <v>5453</v>
      </c>
      <c r="AT1316" s="570"/>
      <c r="AU1316" s="570"/>
      <c r="AV1316" s="570"/>
      <c r="AW1316" s="321" t="s">
        <v>1198</v>
      </c>
      <c r="AX1316" s="101" t="s">
        <v>116</v>
      </c>
      <c r="AY1316" s="575">
        <v>1060</v>
      </c>
      <c r="AZ1316" s="575"/>
      <c r="BA1316" s="579"/>
      <c r="BB1316" s="579"/>
      <c r="BC1316" s="579"/>
      <c r="BD1316" s="579"/>
      <c r="BE1316" s="685">
        <f t="shared" ref="BE1316" si="198">WEEKNUM(AN1316)</f>
        <v>25</v>
      </c>
      <c r="BF1316" s="101">
        <f t="shared" ref="BF1316" si="199">MONTH(AL1316)</f>
        <v>6</v>
      </c>
      <c r="BG1316" s="101">
        <f t="shared" ref="BG1316" si="200">YEAR(AL1316)</f>
        <v>2022</v>
      </c>
      <c r="BH1316" s="107"/>
    </row>
    <row r="1317" spans="1:60">
      <c r="A1317" s="325" t="s">
        <v>428</v>
      </c>
      <c r="B1317" s="107" t="s">
        <v>5452</v>
      </c>
      <c r="C1317" s="107" t="s">
        <v>5457</v>
      </c>
      <c r="D1317" s="570">
        <v>44720</v>
      </c>
      <c r="E1317" s="107" t="s">
        <v>5458</v>
      </c>
      <c r="F1317" s="101" t="s">
        <v>2135</v>
      </c>
      <c r="G1317" s="699" t="s">
        <v>3267</v>
      </c>
      <c r="H1317" s="699" t="s">
        <v>3268</v>
      </c>
      <c r="I1317" s="699" t="s">
        <v>2686</v>
      </c>
      <c r="J1317" s="699" t="s">
        <v>110</v>
      </c>
      <c r="K1317" s="699">
        <v>92833</v>
      </c>
      <c r="L1317" s="107" t="s">
        <v>195</v>
      </c>
      <c r="M1317" s="107" t="s">
        <v>3885</v>
      </c>
      <c r="N1317" s="278" t="s">
        <v>204</v>
      </c>
      <c r="O1317" s="278" t="s">
        <v>205</v>
      </c>
      <c r="P1317" s="278">
        <v>85008</v>
      </c>
      <c r="Q1317" s="278" t="s">
        <v>1267</v>
      </c>
      <c r="R1317" s="107" t="s">
        <v>5459</v>
      </c>
      <c r="S1317" s="107"/>
      <c r="T1317" s="107" t="s">
        <v>5460</v>
      </c>
      <c r="U1317" s="107">
        <v>30390456</v>
      </c>
      <c r="V1317" s="278">
        <v>14.75</v>
      </c>
      <c r="W1317" s="107" t="s">
        <v>163</v>
      </c>
      <c r="X1317" s="325">
        <v>400</v>
      </c>
      <c r="Y1317" s="325">
        <v>768</v>
      </c>
      <c r="Z1317" s="325">
        <v>24</v>
      </c>
      <c r="AA1317" s="608">
        <f t="shared" si="187"/>
        <v>0.30719999999999997</v>
      </c>
      <c r="AB1317" s="278" t="s">
        <v>88</v>
      </c>
      <c r="AC1317" s="366">
        <v>44742</v>
      </c>
      <c r="AD1317" s="107"/>
      <c r="AE1317" s="107"/>
      <c r="AF1317" s="107" t="str">
        <f t="shared" si="197"/>
        <v>CADP220608_03</v>
      </c>
      <c r="AG1317" s="325">
        <f t="shared" si="188"/>
        <v>768</v>
      </c>
      <c r="AH1317" s="325">
        <f t="shared" si="189"/>
        <v>24</v>
      </c>
      <c r="AI1317" s="608">
        <f t="shared" si="190"/>
        <v>0.30719999999999997</v>
      </c>
      <c r="AJ1317" s="107" t="s">
        <v>2143</v>
      </c>
      <c r="AK1317" s="107" t="s">
        <v>5457</v>
      </c>
      <c r="AL1317" s="570">
        <v>44725</v>
      </c>
      <c r="AM1317" s="570"/>
      <c r="AN1317" s="570">
        <v>44726</v>
      </c>
      <c r="AO1317" s="570"/>
      <c r="AP1317" s="366"/>
      <c r="AQ1317" s="107"/>
      <c r="AR1317" s="720"/>
      <c r="AS1317" s="107" t="s">
        <v>5457</v>
      </c>
      <c r="AT1317" s="570"/>
      <c r="AU1317" s="570"/>
      <c r="AV1317" s="570"/>
      <c r="AW1317" s="321" t="s">
        <v>1198</v>
      </c>
      <c r="AX1317" s="101" t="s">
        <v>116</v>
      </c>
      <c r="AY1317" s="575">
        <v>1610</v>
      </c>
      <c r="AZ1317" s="575"/>
      <c r="BA1317" s="579"/>
      <c r="BB1317" s="579"/>
      <c r="BC1317" s="579"/>
      <c r="BD1317" s="579"/>
      <c r="BE1317" s="685">
        <f t="shared" ref="BE1317" si="201">WEEKNUM(AN1317)</f>
        <v>25</v>
      </c>
      <c r="BF1317" s="101">
        <f t="shared" ref="BF1317" si="202">MONTH(AL1317)</f>
        <v>6</v>
      </c>
      <c r="BG1317" s="101">
        <f t="shared" ref="BG1317" si="203">YEAR(AL1317)</f>
        <v>2022</v>
      </c>
      <c r="BH1317" s="107"/>
    </row>
    <row r="1318" spans="1:60">
      <c r="A1318" s="325" t="s">
        <v>428</v>
      </c>
      <c r="B1318" s="107" t="s">
        <v>5452</v>
      </c>
      <c r="C1318" s="107" t="s">
        <v>5461</v>
      </c>
      <c r="D1318" s="570">
        <v>44720</v>
      </c>
      <c r="E1318" s="107" t="s">
        <v>5462</v>
      </c>
      <c r="F1318" s="101" t="s">
        <v>2135</v>
      </c>
      <c r="G1318" s="699" t="s">
        <v>2574</v>
      </c>
      <c r="H1318" s="699" t="s">
        <v>2575</v>
      </c>
      <c r="I1318" s="699" t="s">
        <v>2576</v>
      </c>
      <c r="J1318" s="699" t="s">
        <v>110</v>
      </c>
      <c r="K1318" s="699">
        <v>90501</v>
      </c>
      <c r="L1318" s="107" t="s">
        <v>195</v>
      </c>
      <c r="M1318" s="107" t="s">
        <v>3885</v>
      </c>
      <c r="N1318" s="278" t="s">
        <v>204</v>
      </c>
      <c r="O1318" s="278" t="s">
        <v>205</v>
      </c>
      <c r="P1318" s="278">
        <v>85008</v>
      </c>
      <c r="Q1318" s="278" t="s">
        <v>1267</v>
      </c>
      <c r="R1318" s="107" t="s">
        <v>5459</v>
      </c>
      <c r="S1318" s="107"/>
      <c r="T1318" s="107" t="s">
        <v>5460</v>
      </c>
      <c r="U1318" s="107">
        <v>30390156</v>
      </c>
      <c r="V1318" s="278">
        <v>14.75</v>
      </c>
      <c r="W1318" s="107" t="s">
        <v>163</v>
      </c>
      <c r="X1318" s="325">
        <v>400</v>
      </c>
      <c r="Y1318" s="325">
        <v>768</v>
      </c>
      <c r="Z1318" s="325">
        <v>24</v>
      </c>
      <c r="AA1318" s="608">
        <f t="shared" ref="AA1318" si="204">X1318*Y1318/1000000</f>
        <v>0.30719999999999997</v>
      </c>
      <c r="AB1318" s="278" t="s">
        <v>88</v>
      </c>
      <c r="AC1318" s="366">
        <v>44742</v>
      </c>
      <c r="AD1318" s="107"/>
      <c r="AE1318" s="107"/>
      <c r="AF1318" s="107" t="str">
        <f t="shared" si="197"/>
        <v>CADP220608_04</v>
      </c>
      <c r="AG1318" s="325">
        <f t="shared" ref="AG1318" si="205">Y1318</f>
        <v>768</v>
      </c>
      <c r="AH1318" s="325">
        <f t="shared" ref="AH1318" si="206">Z1318</f>
        <v>24</v>
      </c>
      <c r="AI1318" s="608">
        <f t="shared" ref="AI1318" si="207">AA1318</f>
        <v>0.30719999999999997</v>
      </c>
      <c r="AJ1318" s="107" t="s">
        <v>2143</v>
      </c>
      <c r="AK1318" s="107" t="s">
        <v>5461</v>
      </c>
      <c r="AL1318" s="570">
        <v>44727</v>
      </c>
      <c r="AM1318" s="570"/>
      <c r="AN1318" s="570">
        <v>44728</v>
      </c>
      <c r="AO1318" s="570"/>
      <c r="AP1318" s="366"/>
      <c r="AQ1318" s="107"/>
      <c r="AR1318" s="720"/>
      <c r="AS1318" s="107" t="s">
        <v>5461</v>
      </c>
      <c r="AT1318" s="570"/>
      <c r="AU1318" s="570"/>
      <c r="AV1318" s="570"/>
      <c r="AW1318" s="321" t="s">
        <v>1198</v>
      </c>
      <c r="AX1318" s="101" t="s">
        <v>116</v>
      </c>
      <c r="AY1318" s="575">
        <v>1610</v>
      </c>
      <c r="AZ1318" s="575"/>
      <c r="BA1318" s="579"/>
      <c r="BB1318" s="579"/>
      <c r="BC1318" s="579"/>
      <c r="BD1318" s="579"/>
      <c r="BE1318" s="685">
        <f t="shared" ref="BE1318" si="208">WEEKNUM(AN1318)</f>
        <v>25</v>
      </c>
      <c r="BF1318" s="101">
        <f t="shared" ref="BF1318" si="209">MONTH(AL1318)</f>
        <v>6</v>
      </c>
      <c r="BG1318" s="101">
        <f t="shared" ref="BG1318" si="210">YEAR(AL1318)</f>
        <v>2022</v>
      </c>
      <c r="BH1318" s="107"/>
    </row>
    <row r="1319" spans="1:60">
      <c r="A1319" s="325" t="s">
        <v>428</v>
      </c>
      <c r="B1319" s="107" t="s">
        <v>5452</v>
      </c>
      <c r="C1319" s="107" t="s">
        <v>5463</v>
      </c>
      <c r="D1319" s="570">
        <v>44720</v>
      </c>
      <c r="E1319" s="107" t="s">
        <v>5464</v>
      </c>
      <c r="F1319" s="101" t="s">
        <v>2135</v>
      </c>
      <c r="G1319" s="699" t="s">
        <v>2574</v>
      </c>
      <c r="H1319" s="699" t="s">
        <v>2575</v>
      </c>
      <c r="I1319" s="699" t="s">
        <v>2576</v>
      </c>
      <c r="J1319" s="699" t="s">
        <v>110</v>
      </c>
      <c r="K1319" s="699">
        <v>90501</v>
      </c>
      <c r="L1319" s="107" t="s">
        <v>195</v>
      </c>
      <c r="M1319" s="107" t="s">
        <v>3885</v>
      </c>
      <c r="N1319" s="278" t="s">
        <v>204</v>
      </c>
      <c r="O1319" s="278" t="s">
        <v>205</v>
      </c>
      <c r="P1319" s="278">
        <v>85008</v>
      </c>
      <c r="Q1319" s="278" t="s">
        <v>1267</v>
      </c>
      <c r="R1319" s="107" t="s">
        <v>5459</v>
      </c>
      <c r="S1319" s="107"/>
      <c r="T1319" s="107" t="s">
        <v>5460</v>
      </c>
      <c r="U1319" s="107">
        <v>30390156</v>
      </c>
      <c r="V1319" s="278">
        <v>14.75</v>
      </c>
      <c r="W1319" s="107" t="s">
        <v>163</v>
      </c>
      <c r="X1319" s="325">
        <v>400</v>
      </c>
      <c r="Y1319" s="325">
        <v>768</v>
      </c>
      <c r="Z1319" s="325">
        <v>24</v>
      </c>
      <c r="AA1319" s="608">
        <f t="shared" ref="AA1319" si="211">X1319*Y1319/1000000</f>
        <v>0.30719999999999997</v>
      </c>
      <c r="AB1319" s="278" t="s">
        <v>88</v>
      </c>
      <c r="AC1319" s="366">
        <v>44742</v>
      </c>
      <c r="AD1319" s="107"/>
      <c r="AE1319" s="107"/>
      <c r="AF1319" s="107" t="str">
        <f t="shared" si="197"/>
        <v>CADP220608_05</v>
      </c>
      <c r="AG1319" s="325">
        <f t="shared" ref="AG1319" si="212">Y1319</f>
        <v>768</v>
      </c>
      <c r="AH1319" s="325">
        <f t="shared" ref="AH1319" si="213">Z1319</f>
        <v>24</v>
      </c>
      <c r="AI1319" s="608">
        <f t="shared" ref="AI1319" si="214">AA1319</f>
        <v>0.30719999999999997</v>
      </c>
      <c r="AJ1319" s="107" t="s">
        <v>2143</v>
      </c>
      <c r="AK1319" s="107" t="s">
        <v>5463</v>
      </c>
      <c r="AL1319" s="570">
        <v>44734</v>
      </c>
      <c r="AM1319" s="570"/>
      <c r="AN1319" s="570">
        <v>44735</v>
      </c>
      <c r="AO1319" s="570"/>
      <c r="AP1319" s="366"/>
      <c r="AQ1319" s="107"/>
      <c r="AR1319" s="107"/>
      <c r="AS1319" s="107" t="s">
        <v>5463</v>
      </c>
      <c r="AT1319" s="570"/>
      <c r="AU1319" s="570"/>
      <c r="AV1319" s="570"/>
      <c r="AW1319" s="321" t="s">
        <v>1198</v>
      </c>
      <c r="AX1319" s="101" t="s">
        <v>116</v>
      </c>
      <c r="AY1319" s="575">
        <v>1610</v>
      </c>
      <c r="AZ1319" s="575"/>
      <c r="BA1319" s="579"/>
      <c r="BB1319" s="579"/>
      <c r="BC1319" s="579"/>
      <c r="BD1319" s="579"/>
      <c r="BE1319" s="685">
        <f t="shared" ref="BE1319" si="215">WEEKNUM(AN1319)</f>
        <v>26</v>
      </c>
      <c r="BF1319" s="101">
        <f t="shared" ref="BF1319" si="216">MONTH(AL1319)</f>
        <v>6</v>
      </c>
      <c r="BG1319" s="101">
        <f t="shared" ref="BG1319" si="217">YEAR(AL1319)</f>
        <v>2022</v>
      </c>
      <c r="BH1319" s="107"/>
    </row>
    <row r="1320" spans="1:60">
      <c r="A1320" s="325" t="s">
        <v>428</v>
      </c>
      <c r="B1320" s="107" t="s">
        <v>5452</v>
      </c>
      <c r="C1320" s="107" t="s">
        <v>5465</v>
      </c>
      <c r="D1320" s="570">
        <v>44720</v>
      </c>
      <c r="E1320" s="107" t="s">
        <v>5466</v>
      </c>
      <c r="F1320" s="101" t="s">
        <v>2135</v>
      </c>
      <c r="G1320" s="699" t="s">
        <v>3267</v>
      </c>
      <c r="H1320" s="699" t="s">
        <v>3268</v>
      </c>
      <c r="I1320" s="699" t="s">
        <v>2686</v>
      </c>
      <c r="J1320" s="699" t="s">
        <v>110</v>
      </c>
      <c r="K1320" s="699">
        <v>92833</v>
      </c>
      <c r="L1320" s="107" t="s">
        <v>195</v>
      </c>
      <c r="M1320" s="107" t="s">
        <v>5467</v>
      </c>
      <c r="N1320" s="278" t="s">
        <v>3874</v>
      </c>
      <c r="O1320" s="278" t="s">
        <v>445</v>
      </c>
      <c r="P1320" s="278">
        <v>75063</v>
      </c>
      <c r="Q1320" s="278" t="s">
        <v>1267</v>
      </c>
      <c r="R1320" s="107" t="s">
        <v>5468</v>
      </c>
      <c r="S1320" s="107"/>
      <c r="T1320" s="107" t="s">
        <v>5469</v>
      </c>
      <c r="U1320" s="107">
        <v>30390456</v>
      </c>
      <c r="V1320" s="278">
        <v>14.75</v>
      </c>
      <c r="W1320" s="107" t="s">
        <v>163</v>
      </c>
      <c r="X1320" s="325">
        <v>400</v>
      </c>
      <c r="Y1320" s="325">
        <v>768</v>
      </c>
      <c r="Z1320" s="325">
        <v>24</v>
      </c>
      <c r="AA1320" s="608">
        <f t="shared" ref="AA1320" si="218">X1320*Y1320/1000000</f>
        <v>0.30719999999999997</v>
      </c>
      <c r="AB1320" s="278" t="s">
        <v>88</v>
      </c>
      <c r="AC1320" s="366">
        <v>44742</v>
      </c>
      <c r="AD1320" s="107"/>
      <c r="AE1320" s="107"/>
      <c r="AF1320" s="107" t="str">
        <f t="shared" si="197"/>
        <v>CADP220608_07</v>
      </c>
      <c r="AG1320" s="325">
        <f t="shared" ref="AG1320" si="219">Y1320</f>
        <v>768</v>
      </c>
      <c r="AH1320" s="325">
        <f t="shared" ref="AH1320" si="220">Z1320</f>
        <v>24</v>
      </c>
      <c r="AI1320" s="608">
        <f t="shared" ref="AI1320" si="221">AA1320</f>
        <v>0.30719999999999997</v>
      </c>
      <c r="AJ1320" s="107" t="s">
        <v>2143</v>
      </c>
      <c r="AK1320" s="107" t="s">
        <v>5465</v>
      </c>
      <c r="AL1320" s="570">
        <v>44725</v>
      </c>
      <c r="AM1320" s="570"/>
      <c r="AN1320" s="570">
        <v>44728</v>
      </c>
      <c r="AO1320" s="570"/>
      <c r="AP1320" s="366"/>
      <c r="AQ1320" s="107"/>
      <c r="AR1320" s="107"/>
      <c r="AS1320" s="107" t="s">
        <v>5465</v>
      </c>
      <c r="AT1320" s="570"/>
      <c r="AU1320" s="570"/>
      <c r="AV1320" s="570"/>
      <c r="AW1320" s="321" t="s">
        <v>1198</v>
      </c>
      <c r="AX1320" s="101" t="s">
        <v>116</v>
      </c>
      <c r="AY1320" s="575">
        <v>4300</v>
      </c>
      <c r="AZ1320" s="575"/>
      <c r="BA1320" s="579"/>
      <c r="BB1320" s="579"/>
      <c r="BC1320" s="579"/>
      <c r="BD1320" s="579"/>
      <c r="BE1320" s="685">
        <f t="shared" ref="BE1320" si="222">WEEKNUM(AN1320)</f>
        <v>25</v>
      </c>
      <c r="BF1320" s="101">
        <f t="shared" ref="BF1320" si="223">MONTH(AL1320)</f>
        <v>6</v>
      </c>
      <c r="BG1320" s="101">
        <f t="shared" ref="BG1320" si="224">YEAR(AL1320)</f>
        <v>2022</v>
      </c>
      <c r="BH1320" s="107"/>
    </row>
    <row r="1321" spans="1:60">
      <c r="A1321" s="325" t="s">
        <v>428</v>
      </c>
      <c r="B1321" s="107" t="s">
        <v>5452</v>
      </c>
      <c r="C1321" s="107" t="s">
        <v>5470</v>
      </c>
      <c r="D1321" s="570">
        <v>44720</v>
      </c>
      <c r="E1321" s="107" t="s">
        <v>5471</v>
      </c>
      <c r="F1321" s="101" t="s">
        <v>2135</v>
      </c>
      <c r="G1321" s="699" t="s">
        <v>2574</v>
      </c>
      <c r="H1321" s="699" t="s">
        <v>2575</v>
      </c>
      <c r="I1321" s="699" t="s">
        <v>2576</v>
      </c>
      <c r="J1321" s="699" t="s">
        <v>110</v>
      </c>
      <c r="K1321" s="699">
        <v>90501</v>
      </c>
      <c r="L1321" s="107" t="s">
        <v>195</v>
      </c>
      <c r="M1321" s="107" t="s">
        <v>5467</v>
      </c>
      <c r="N1321" s="278" t="s">
        <v>3874</v>
      </c>
      <c r="O1321" s="278" t="s">
        <v>445</v>
      </c>
      <c r="P1321" s="278">
        <v>75063</v>
      </c>
      <c r="Q1321" s="278" t="s">
        <v>1267</v>
      </c>
      <c r="R1321" s="107" t="s">
        <v>5468</v>
      </c>
      <c r="S1321" s="107"/>
      <c r="T1321" s="107" t="s">
        <v>5469</v>
      </c>
      <c r="U1321" s="107">
        <v>30390456</v>
      </c>
      <c r="V1321" s="278">
        <v>14.75</v>
      </c>
      <c r="W1321" s="107" t="s">
        <v>163</v>
      </c>
      <c r="X1321" s="325">
        <v>400</v>
      </c>
      <c r="Y1321" s="325">
        <v>768</v>
      </c>
      <c r="Z1321" s="325">
        <v>24</v>
      </c>
      <c r="AA1321" s="608">
        <f t="shared" ref="AA1321:AA1323" si="225">X1321*Y1321/1000000</f>
        <v>0.30719999999999997</v>
      </c>
      <c r="AB1321" s="278" t="s">
        <v>88</v>
      </c>
      <c r="AC1321" s="366">
        <v>44742</v>
      </c>
      <c r="AD1321" s="107"/>
      <c r="AE1321" s="107"/>
      <c r="AF1321" s="107" t="str">
        <f t="shared" si="197"/>
        <v>CADP220608_08</v>
      </c>
      <c r="AG1321" s="325">
        <f t="shared" ref="AG1321:AG1323" si="226">Y1321</f>
        <v>768</v>
      </c>
      <c r="AH1321" s="325">
        <f t="shared" ref="AH1321:AH1323" si="227">Z1321</f>
        <v>24</v>
      </c>
      <c r="AI1321" s="608">
        <f t="shared" ref="AI1321:AI1323" si="228">AA1321</f>
        <v>0.30719999999999997</v>
      </c>
      <c r="AJ1321" s="107" t="s">
        <v>2143</v>
      </c>
      <c r="AK1321" s="107" t="s">
        <v>5470</v>
      </c>
      <c r="AL1321" s="570">
        <v>44729</v>
      </c>
      <c r="AM1321" s="570"/>
      <c r="AN1321" s="570">
        <v>44732</v>
      </c>
      <c r="AO1321" s="570"/>
      <c r="AP1321" s="366"/>
      <c r="AQ1321" s="107"/>
      <c r="AR1321" s="107"/>
      <c r="AS1321" s="107" t="s">
        <v>5470</v>
      </c>
      <c r="AT1321" s="570"/>
      <c r="AU1321" s="570"/>
      <c r="AV1321" s="570"/>
      <c r="AW1321" s="321" t="s">
        <v>1198</v>
      </c>
      <c r="AX1321" s="101" t="s">
        <v>116</v>
      </c>
      <c r="AY1321" s="575">
        <v>4300</v>
      </c>
      <c r="AZ1321" s="575"/>
      <c r="BA1321" s="579"/>
      <c r="BB1321" s="579"/>
      <c r="BC1321" s="579"/>
      <c r="BD1321" s="579"/>
      <c r="BE1321" s="685">
        <f t="shared" ref="BE1321:BE1323" si="229">WEEKNUM(AN1321)</f>
        <v>26</v>
      </c>
      <c r="BF1321" s="101">
        <f t="shared" ref="BF1321:BF1323" si="230">MONTH(AL1321)</f>
        <v>6</v>
      </c>
      <c r="BG1321" s="101">
        <f t="shared" ref="BG1321:BG1323" si="231">YEAR(AL1321)</f>
        <v>2022</v>
      </c>
      <c r="BH1321" s="107"/>
    </row>
    <row r="1322" spans="1:60">
      <c r="A1322" s="325" t="s">
        <v>428</v>
      </c>
      <c r="B1322" s="107" t="s">
        <v>5452</v>
      </c>
      <c r="C1322" s="107" t="s">
        <v>5472</v>
      </c>
      <c r="D1322" s="570">
        <v>44720</v>
      </c>
      <c r="E1322" s="307" t="s">
        <v>5473</v>
      </c>
      <c r="F1322" s="101" t="s">
        <v>2135</v>
      </c>
      <c r="G1322" s="699" t="s">
        <v>2136</v>
      </c>
      <c r="H1322" s="699" t="s">
        <v>2137</v>
      </c>
      <c r="I1322" s="699" t="s">
        <v>2138</v>
      </c>
      <c r="J1322" s="699" t="s">
        <v>110</v>
      </c>
      <c r="K1322" s="699">
        <v>90248</v>
      </c>
      <c r="L1322" s="107" t="s">
        <v>195</v>
      </c>
      <c r="M1322" s="107" t="s">
        <v>4376</v>
      </c>
      <c r="N1322" s="278" t="s">
        <v>397</v>
      </c>
      <c r="O1322" s="278" t="s">
        <v>110</v>
      </c>
      <c r="P1322" s="278">
        <v>93308</v>
      </c>
      <c r="Q1322" s="278" t="s">
        <v>1267</v>
      </c>
      <c r="R1322" s="107" t="s">
        <v>5455</v>
      </c>
      <c r="S1322" s="107"/>
      <c r="T1322" s="107" t="s">
        <v>5456</v>
      </c>
      <c r="U1322" s="107">
        <v>30390156</v>
      </c>
      <c r="V1322" s="278">
        <v>14.75</v>
      </c>
      <c r="W1322" s="107" t="s">
        <v>163</v>
      </c>
      <c r="X1322" s="325">
        <v>400</v>
      </c>
      <c r="Y1322" s="325">
        <v>768</v>
      </c>
      <c r="Z1322" s="325">
        <v>24</v>
      </c>
      <c r="AA1322" s="608">
        <f t="shared" si="225"/>
        <v>0.30719999999999997</v>
      </c>
      <c r="AB1322" s="278" t="s">
        <v>88</v>
      </c>
      <c r="AC1322" s="366">
        <v>44742</v>
      </c>
      <c r="AD1322" s="107"/>
      <c r="AE1322" s="107"/>
      <c r="AF1322" s="107" t="str">
        <f t="shared" si="197"/>
        <v>CADP220608_09</v>
      </c>
      <c r="AG1322" s="325">
        <f t="shared" si="226"/>
        <v>768</v>
      </c>
      <c r="AH1322" s="325">
        <f t="shared" si="227"/>
        <v>24</v>
      </c>
      <c r="AI1322" s="608">
        <f t="shared" si="228"/>
        <v>0.30719999999999997</v>
      </c>
      <c r="AJ1322" s="107" t="s">
        <v>2143</v>
      </c>
      <c r="AK1322" s="107" t="s">
        <v>5472</v>
      </c>
      <c r="AL1322" s="570">
        <v>44725</v>
      </c>
      <c r="AM1322" s="570"/>
      <c r="AN1322" s="570">
        <v>44726</v>
      </c>
      <c r="AO1322" s="570"/>
      <c r="AP1322" s="366"/>
      <c r="AQ1322" s="107"/>
      <c r="AR1322" s="107"/>
      <c r="AS1322" s="107" t="s">
        <v>5472</v>
      </c>
      <c r="AT1322" s="570"/>
      <c r="AU1322" s="570"/>
      <c r="AV1322" s="570"/>
      <c r="AW1322" s="321" t="s">
        <v>1198</v>
      </c>
      <c r="AX1322" s="101" t="s">
        <v>116</v>
      </c>
      <c r="AY1322" s="575">
        <v>1060</v>
      </c>
      <c r="AZ1322" s="575"/>
      <c r="BA1322" s="579"/>
      <c r="BB1322" s="579"/>
      <c r="BC1322" s="579"/>
      <c r="BD1322" s="579"/>
      <c r="BE1322" s="685">
        <f t="shared" si="229"/>
        <v>25</v>
      </c>
      <c r="BF1322" s="101">
        <f t="shared" si="230"/>
        <v>6</v>
      </c>
      <c r="BG1322" s="101">
        <f t="shared" si="231"/>
        <v>2022</v>
      </c>
      <c r="BH1322" s="107"/>
    </row>
    <row r="1323" spans="1:60">
      <c r="A1323" s="325" t="s">
        <v>428</v>
      </c>
      <c r="B1323" s="107" t="s">
        <v>5452</v>
      </c>
      <c r="C1323" s="107" t="s">
        <v>5474</v>
      </c>
      <c r="D1323" s="570">
        <v>44720</v>
      </c>
      <c r="E1323" s="107" t="s">
        <v>5475</v>
      </c>
      <c r="F1323" s="101" t="s">
        <v>2135</v>
      </c>
      <c r="G1323" s="699" t="s">
        <v>2574</v>
      </c>
      <c r="H1323" s="699" t="s">
        <v>2575</v>
      </c>
      <c r="I1323" s="699" t="s">
        <v>2576</v>
      </c>
      <c r="J1323" s="699" t="s">
        <v>110</v>
      </c>
      <c r="K1323" s="699">
        <v>90501</v>
      </c>
      <c r="L1323" s="107" t="s">
        <v>195</v>
      </c>
      <c r="M1323" s="107" t="s">
        <v>3885</v>
      </c>
      <c r="N1323" s="278" t="s">
        <v>204</v>
      </c>
      <c r="O1323" s="278" t="s">
        <v>205</v>
      </c>
      <c r="P1323" s="278">
        <v>85008</v>
      </c>
      <c r="Q1323" s="278" t="s">
        <v>1267</v>
      </c>
      <c r="R1323" s="107" t="s">
        <v>5459</v>
      </c>
      <c r="S1323" s="107"/>
      <c r="T1323" s="107" t="s">
        <v>5460</v>
      </c>
      <c r="U1323" s="107">
        <v>30390156</v>
      </c>
      <c r="V1323" s="278">
        <v>14.75</v>
      </c>
      <c r="W1323" s="107" t="s">
        <v>163</v>
      </c>
      <c r="X1323" s="325">
        <v>400</v>
      </c>
      <c r="Y1323" s="325">
        <v>768</v>
      </c>
      <c r="Z1323" s="325">
        <v>24</v>
      </c>
      <c r="AA1323" s="608">
        <f t="shared" si="225"/>
        <v>0.30719999999999997</v>
      </c>
      <c r="AB1323" s="278" t="s">
        <v>88</v>
      </c>
      <c r="AC1323" s="366">
        <v>44742</v>
      </c>
      <c r="AD1323" s="107"/>
      <c r="AE1323" s="107"/>
      <c r="AF1323" s="107" t="str">
        <f t="shared" si="197"/>
        <v>CADP220608_10</v>
      </c>
      <c r="AG1323" s="325">
        <f t="shared" si="226"/>
        <v>768</v>
      </c>
      <c r="AH1323" s="325">
        <f t="shared" si="227"/>
        <v>24</v>
      </c>
      <c r="AI1323" s="608">
        <f t="shared" si="228"/>
        <v>0.30719999999999997</v>
      </c>
      <c r="AJ1323" s="107" t="s">
        <v>2143</v>
      </c>
      <c r="AK1323" s="107" t="s">
        <v>5474</v>
      </c>
      <c r="AL1323" s="570">
        <v>44739</v>
      </c>
      <c r="AM1323" s="570"/>
      <c r="AN1323" s="570">
        <v>44740</v>
      </c>
      <c r="AO1323" s="570"/>
      <c r="AP1323" s="366"/>
      <c r="AQ1323" s="107"/>
      <c r="AR1323" s="107"/>
      <c r="AS1323" s="107" t="s">
        <v>5474</v>
      </c>
      <c r="AT1323" s="570"/>
      <c r="AU1323" s="570"/>
      <c r="AV1323" s="570"/>
      <c r="AW1323" s="321" t="s">
        <v>1198</v>
      </c>
      <c r="AX1323" s="101" t="s">
        <v>116</v>
      </c>
      <c r="AY1323" s="575">
        <v>1610</v>
      </c>
      <c r="AZ1323" s="575"/>
      <c r="BA1323" s="579"/>
      <c r="BB1323" s="579"/>
      <c r="BC1323" s="579"/>
      <c r="BD1323" s="579"/>
      <c r="BE1323" s="685">
        <f t="shared" si="229"/>
        <v>27</v>
      </c>
      <c r="BF1323" s="101">
        <f t="shared" si="230"/>
        <v>6</v>
      </c>
      <c r="BG1323" s="101">
        <f t="shared" si="231"/>
        <v>2022</v>
      </c>
      <c r="BH1323" s="107"/>
    </row>
    <row r="1324" spans="1:60">
      <c r="A1324" s="82" t="s">
        <v>428</v>
      </c>
      <c r="B1324" s="82" t="s">
        <v>79</v>
      </c>
      <c r="C1324" s="82" t="s">
        <v>5476</v>
      </c>
      <c r="D1324" s="83">
        <v>44720</v>
      </c>
      <c r="E1324" s="82" t="s">
        <v>5477</v>
      </c>
      <c r="F1324" s="82" t="s">
        <v>2135</v>
      </c>
      <c r="G1324" s="82" t="s">
        <v>2147</v>
      </c>
      <c r="H1324" s="82" t="s">
        <v>2148</v>
      </c>
      <c r="I1324" s="82" t="s">
        <v>531</v>
      </c>
      <c r="J1324" s="82" t="s">
        <v>110</v>
      </c>
      <c r="K1324" s="82">
        <v>91761</v>
      </c>
      <c r="L1324" s="82" t="s">
        <v>529</v>
      </c>
      <c r="M1324" s="82" t="s">
        <v>5478</v>
      </c>
      <c r="N1324" s="82" t="s">
        <v>397</v>
      </c>
      <c r="O1324" s="82" t="s">
        <v>110</v>
      </c>
      <c r="P1324" s="82">
        <v>93308</v>
      </c>
      <c r="Q1324" s="82" t="s">
        <v>1267</v>
      </c>
      <c r="R1324" s="82" t="s">
        <v>631</v>
      </c>
      <c r="S1324" s="82" t="s">
        <v>5479</v>
      </c>
      <c r="T1324" s="82" t="s">
        <v>1342</v>
      </c>
      <c r="U1324" s="82">
        <v>30390456</v>
      </c>
      <c r="V1324" s="82">
        <v>14.75</v>
      </c>
      <c r="W1324" s="82" t="s">
        <v>163</v>
      </c>
      <c r="X1324" s="82">
        <v>400</v>
      </c>
      <c r="Y1324" s="82">
        <v>768</v>
      </c>
      <c r="Z1324" s="82">
        <v>24</v>
      </c>
      <c r="AA1324" s="93">
        <f t="shared" ref="AA1324" si="232">X1324*Y1324/1000000</f>
        <v>0.30719999999999997</v>
      </c>
      <c r="AB1324" s="82" t="s">
        <v>88</v>
      </c>
      <c r="AC1324" s="83">
        <v>44742</v>
      </c>
      <c r="AD1324" s="82"/>
      <c r="AE1324" s="82"/>
      <c r="AF1324" s="82" t="str">
        <f t="shared" si="197"/>
        <v>CADP220608_11</v>
      </c>
      <c r="AG1324" s="82">
        <f t="shared" ref="AG1324" si="233">Y1324</f>
        <v>768</v>
      </c>
      <c r="AH1324" s="82">
        <f t="shared" ref="AH1324" si="234">Z1324</f>
        <v>24</v>
      </c>
      <c r="AI1324" s="93">
        <f t="shared" ref="AI1324" si="235">AA1324</f>
        <v>0.30719999999999997</v>
      </c>
      <c r="AJ1324" s="82" t="s">
        <v>2143</v>
      </c>
      <c r="AK1324" s="82" t="s">
        <v>5476</v>
      </c>
      <c r="AL1324" s="83">
        <v>44721</v>
      </c>
      <c r="AM1324" s="83">
        <v>44721</v>
      </c>
      <c r="AN1324" s="83">
        <v>44722</v>
      </c>
      <c r="AO1324" s="83"/>
      <c r="AP1324" s="83"/>
      <c r="AQ1324" s="82" t="s">
        <v>896</v>
      </c>
      <c r="AR1324" s="82"/>
      <c r="AS1324" s="82" t="s">
        <v>5476</v>
      </c>
      <c r="AT1324" s="83"/>
      <c r="AU1324" s="83"/>
      <c r="AV1324" s="83"/>
      <c r="AW1324" s="356" t="s">
        <v>1198</v>
      </c>
      <c r="AX1324" s="82" t="s">
        <v>116</v>
      </c>
      <c r="AY1324" s="577">
        <v>1036</v>
      </c>
      <c r="AZ1324" s="577"/>
      <c r="BA1324" s="577"/>
      <c r="BB1324" s="577"/>
      <c r="BC1324" s="577"/>
      <c r="BD1324" s="577"/>
      <c r="BE1324" s="82">
        <f t="shared" ref="BE1324" si="236">WEEKNUM(AN1324)</f>
        <v>24</v>
      </c>
      <c r="BF1324" s="82">
        <f t="shared" ref="BF1324" si="237">MONTH(AL1324)</f>
        <v>6</v>
      </c>
      <c r="BG1324" s="82">
        <f t="shared" ref="BG1324" si="238">YEAR(AL1324)</f>
        <v>2022</v>
      </c>
      <c r="BH1324" s="82"/>
    </row>
    <row r="1325" spans="1:60">
      <c r="A1325" s="82" t="s">
        <v>428</v>
      </c>
      <c r="B1325" s="82" t="s">
        <v>79</v>
      </c>
      <c r="C1325" s="82" t="s">
        <v>5480</v>
      </c>
      <c r="D1325" s="83">
        <v>44720</v>
      </c>
      <c r="E1325" s="82" t="s">
        <v>5481</v>
      </c>
      <c r="F1325" s="82" t="s">
        <v>2135</v>
      </c>
      <c r="G1325" s="82" t="s">
        <v>2147</v>
      </c>
      <c r="H1325" s="82" t="s">
        <v>2148</v>
      </c>
      <c r="I1325" s="82" t="s">
        <v>531</v>
      </c>
      <c r="J1325" s="82" t="s">
        <v>110</v>
      </c>
      <c r="K1325" s="82">
        <v>91761</v>
      </c>
      <c r="L1325" s="82" t="s">
        <v>529</v>
      </c>
      <c r="M1325" s="82" t="s">
        <v>909</v>
      </c>
      <c r="N1325" s="82" t="s">
        <v>732</v>
      </c>
      <c r="O1325" s="82" t="s">
        <v>110</v>
      </c>
      <c r="P1325" s="82">
        <v>94551</v>
      </c>
      <c r="Q1325" s="82" t="s">
        <v>1267</v>
      </c>
      <c r="R1325" s="82" t="s">
        <v>631</v>
      </c>
      <c r="S1325" s="82" t="s">
        <v>5479</v>
      </c>
      <c r="T1325" s="82" t="s">
        <v>1342</v>
      </c>
      <c r="U1325" s="82">
        <v>30390456</v>
      </c>
      <c r="V1325" s="82">
        <v>14.75</v>
      </c>
      <c r="W1325" s="82" t="s">
        <v>163</v>
      </c>
      <c r="X1325" s="82">
        <v>400</v>
      </c>
      <c r="Y1325" s="82">
        <v>768</v>
      </c>
      <c r="Z1325" s="82">
        <v>24</v>
      </c>
      <c r="AA1325" s="93">
        <f t="shared" ref="AA1325" si="239">X1325*Y1325/1000000</f>
        <v>0.30719999999999997</v>
      </c>
      <c r="AB1325" s="82" t="s">
        <v>88</v>
      </c>
      <c r="AC1325" s="83">
        <v>44742</v>
      </c>
      <c r="AD1325" s="82"/>
      <c r="AE1325" s="82"/>
      <c r="AF1325" s="82" t="str">
        <f t="shared" si="197"/>
        <v>CADP220608_12</v>
      </c>
      <c r="AG1325" s="82">
        <f t="shared" ref="AG1325" si="240">Y1325</f>
        <v>768</v>
      </c>
      <c r="AH1325" s="82">
        <f t="shared" ref="AH1325" si="241">Z1325</f>
        <v>24</v>
      </c>
      <c r="AI1325" s="93">
        <f t="shared" ref="AI1325" si="242">AA1325</f>
        <v>0.30719999999999997</v>
      </c>
      <c r="AJ1325" s="82" t="s">
        <v>2143</v>
      </c>
      <c r="AK1325" s="82" t="s">
        <v>5480</v>
      </c>
      <c r="AL1325" s="83">
        <v>44721</v>
      </c>
      <c r="AM1325" s="83">
        <v>44721</v>
      </c>
      <c r="AN1325" s="83">
        <v>44722</v>
      </c>
      <c r="AO1325" s="83"/>
      <c r="AP1325" s="83"/>
      <c r="AQ1325" s="82" t="s">
        <v>896</v>
      </c>
      <c r="AR1325" s="82"/>
      <c r="AS1325" s="82" t="s">
        <v>5480</v>
      </c>
      <c r="AT1325" s="83"/>
      <c r="AU1325" s="83"/>
      <c r="AV1325" s="83"/>
      <c r="AW1325" s="356" t="s">
        <v>1198</v>
      </c>
      <c r="AX1325" s="82" t="s">
        <v>116</v>
      </c>
      <c r="AY1325" s="577">
        <v>1845</v>
      </c>
      <c r="AZ1325" s="577"/>
      <c r="BA1325" s="577"/>
      <c r="BB1325" s="577"/>
      <c r="BC1325" s="577"/>
      <c r="BD1325" s="577"/>
      <c r="BE1325" s="82">
        <f t="shared" ref="BE1325" si="243">WEEKNUM(AN1325)</f>
        <v>24</v>
      </c>
      <c r="BF1325" s="82">
        <f t="shared" ref="BF1325" si="244">MONTH(AL1325)</f>
        <v>6</v>
      </c>
      <c r="BG1325" s="82">
        <f t="shared" ref="BG1325" si="245">YEAR(AL1325)</f>
        <v>2022</v>
      </c>
      <c r="BH1325" s="82"/>
    </row>
    <row r="1326" spans="1:60">
      <c r="A1326" s="325" t="s">
        <v>428</v>
      </c>
      <c r="B1326" s="107" t="s">
        <v>2132</v>
      </c>
      <c r="C1326" s="107" t="s">
        <v>5482</v>
      </c>
      <c r="D1326" s="570">
        <v>44720</v>
      </c>
      <c r="E1326" s="107" t="s">
        <v>5483</v>
      </c>
      <c r="F1326" s="101" t="s">
        <v>2135</v>
      </c>
      <c r="G1326" s="107" t="s">
        <v>2136</v>
      </c>
      <c r="H1326" s="728" t="s">
        <v>2137</v>
      </c>
      <c r="I1326" s="728" t="s">
        <v>2138</v>
      </c>
      <c r="J1326" s="728" t="s">
        <v>110</v>
      </c>
      <c r="K1326" s="728">
        <v>90248</v>
      </c>
      <c r="L1326" s="107" t="s">
        <v>185</v>
      </c>
      <c r="M1326" s="694" t="s">
        <v>8369</v>
      </c>
      <c r="N1326" s="723" t="s">
        <v>8368</v>
      </c>
      <c r="O1326" s="723" t="s">
        <v>110</v>
      </c>
      <c r="P1326" s="723">
        <v>90222</v>
      </c>
      <c r="Q1326" s="278" t="s">
        <v>1267</v>
      </c>
      <c r="R1326" s="107" t="s">
        <v>5485</v>
      </c>
      <c r="S1326" s="107"/>
      <c r="T1326" s="107" t="s">
        <v>5486</v>
      </c>
      <c r="U1326" s="107">
        <v>30390156</v>
      </c>
      <c r="V1326" s="278">
        <v>14.75</v>
      </c>
      <c r="W1326" s="107" t="s">
        <v>163</v>
      </c>
      <c r="X1326" s="325">
        <v>400</v>
      </c>
      <c r="Y1326" s="325">
        <v>768</v>
      </c>
      <c r="Z1326" s="325">
        <v>24</v>
      </c>
      <c r="AA1326" s="608">
        <f t="shared" ref="AA1326" si="246">X1326*Y1326/1000000</f>
        <v>0.30719999999999997</v>
      </c>
      <c r="AB1326" s="278" t="s">
        <v>88</v>
      </c>
      <c r="AC1326" s="366">
        <v>44742</v>
      </c>
      <c r="AD1326" s="107"/>
      <c r="AE1326" s="107"/>
      <c r="AF1326" s="107" t="str">
        <f t="shared" si="197"/>
        <v>CADP220608_13</v>
      </c>
      <c r="AG1326" s="325">
        <f t="shared" ref="AG1326" si="247">Y1326</f>
        <v>768</v>
      </c>
      <c r="AH1326" s="325">
        <f t="shared" ref="AH1326" si="248">Z1326</f>
        <v>24</v>
      </c>
      <c r="AI1326" s="608">
        <f t="shared" ref="AI1326" si="249">AA1326</f>
        <v>0.30719999999999997</v>
      </c>
      <c r="AJ1326" s="107" t="s">
        <v>2143</v>
      </c>
      <c r="AK1326" s="728" t="s">
        <v>5482</v>
      </c>
      <c r="AL1326" s="570">
        <v>44725</v>
      </c>
      <c r="AM1326" s="570"/>
      <c r="AN1326" s="570">
        <v>44725</v>
      </c>
      <c r="AO1326" s="570"/>
      <c r="AP1326" s="366"/>
      <c r="AQ1326" s="107"/>
      <c r="AR1326" s="107" t="s">
        <v>8371</v>
      </c>
      <c r="AS1326" s="694"/>
      <c r="AT1326" s="570"/>
      <c r="AU1326" s="570"/>
      <c r="AV1326" s="570"/>
      <c r="AW1326" s="321" t="s">
        <v>1198</v>
      </c>
      <c r="AX1326" s="101" t="s">
        <v>116</v>
      </c>
      <c r="AY1326" s="575"/>
      <c r="AZ1326" s="575"/>
      <c r="BA1326" s="610"/>
      <c r="BB1326" s="610"/>
      <c r="BC1326" s="610"/>
      <c r="BD1326" s="610"/>
      <c r="BE1326" s="685">
        <f t="shared" ref="BE1326" si="250">WEEKNUM(AN1326)</f>
        <v>25</v>
      </c>
      <c r="BF1326" s="101">
        <f t="shared" ref="BF1326" si="251">MONTH(AL1326)</f>
        <v>6</v>
      </c>
      <c r="BG1326" s="101">
        <f t="shared" ref="BG1326" si="252">YEAR(AL1326)</f>
        <v>2022</v>
      </c>
      <c r="BH1326" s="107"/>
    </row>
    <row r="1327" spans="1:60">
      <c r="A1327" s="325" t="s">
        <v>428</v>
      </c>
      <c r="B1327" s="107" t="s">
        <v>2132</v>
      </c>
      <c r="C1327" s="107" t="s">
        <v>5488</v>
      </c>
      <c r="D1327" s="570">
        <v>44720</v>
      </c>
      <c r="E1327" s="107" t="s">
        <v>5483</v>
      </c>
      <c r="F1327" s="101" t="s">
        <v>2135</v>
      </c>
      <c r="G1327" s="728" t="s">
        <v>2136</v>
      </c>
      <c r="H1327" s="728" t="s">
        <v>2137</v>
      </c>
      <c r="I1327" s="728" t="s">
        <v>2138</v>
      </c>
      <c r="J1327" s="728" t="s">
        <v>110</v>
      </c>
      <c r="K1327" s="728">
        <v>90248</v>
      </c>
      <c r="L1327" s="107" t="s">
        <v>185</v>
      </c>
      <c r="M1327" s="694" t="s">
        <v>8369</v>
      </c>
      <c r="N1327" s="723" t="s">
        <v>8368</v>
      </c>
      <c r="O1327" s="723" t="s">
        <v>110</v>
      </c>
      <c r="P1327" s="723">
        <v>90222</v>
      </c>
      <c r="Q1327" s="278" t="s">
        <v>1267</v>
      </c>
      <c r="R1327" s="107" t="s">
        <v>5485</v>
      </c>
      <c r="S1327" s="107"/>
      <c r="T1327" s="107" t="s">
        <v>5486</v>
      </c>
      <c r="U1327" s="107">
        <v>30390156</v>
      </c>
      <c r="V1327" s="278">
        <v>14.75</v>
      </c>
      <c r="W1327" s="107" t="s">
        <v>163</v>
      </c>
      <c r="X1327" s="325">
        <v>400</v>
      </c>
      <c r="Y1327" s="325">
        <v>768</v>
      </c>
      <c r="Z1327" s="325">
        <v>24</v>
      </c>
      <c r="AA1327" s="608">
        <f t="shared" ref="AA1327" si="253">X1327*Y1327/1000000</f>
        <v>0.30719999999999997</v>
      </c>
      <c r="AB1327" s="278" t="s">
        <v>88</v>
      </c>
      <c r="AC1327" s="366">
        <v>44742</v>
      </c>
      <c r="AD1327" s="107"/>
      <c r="AE1327" s="107"/>
      <c r="AF1327" s="107" t="str">
        <f t="shared" si="197"/>
        <v>CADP220608_14</v>
      </c>
      <c r="AG1327" s="325">
        <f t="shared" ref="AG1327" si="254">Y1327</f>
        <v>768</v>
      </c>
      <c r="AH1327" s="325">
        <f t="shared" ref="AH1327" si="255">Z1327</f>
        <v>24</v>
      </c>
      <c r="AI1327" s="608">
        <f t="shared" ref="AI1327" si="256">AA1327</f>
        <v>0.30719999999999997</v>
      </c>
      <c r="AJ1327" s="724" t="s">
        <v>2143</v>
      </c>
      <c r="AK1327" s="728" t="s">
        <v>5488</v>
      </c>
      <c r="AL1327" s="570">
        <v>44726</v>
      </c>
      <c r="AM1327" s="570"/>
      <c r="AN1327" s="570">
        <v>44726</v>
      </c>
      <c r="AO1327" s="570"/>
      <c r="AP1327" s="366"/>
      <c r="AQ1327" s="107"/>
      <c r="AR1327" s="724" t="s">
        <v>8371</v>
      </c>
      <c r="AS1327" s="694"/>
      <c r="AT1327" s="570"/>
      <c r="AU1327" s="570"/>
      <c r="AV1327" s="570"/>
      <c r="AW1327" s="321" t="s">
        <v>1198</v>
      </c>
      <c r="AX1327" s="101" t="s">
        <v>116</v>
      </c>
      <c r="AY1327" s="575"/>
      <c r="AZ1327" s="575"/>
      <c r="BA1327" s="610"/>
      <c r="BB1327" s="610"/>
      <c r="BC1327" s="610"/>
      <c r="BD1327" s="610"/>
      <c r="BE1327" s="685">
        <f t="shared" ref="BE1327" si="257">WEEKNUM(AN1327)</f>
        <v>25</v>
      </c>
      <c r="BF1327" s="101">
        <f t="shared" ref="BF1327" si="258">MONTH(AL1327)</f>
        <v>6</v>
      </c>
      <c r="BG1327" s="101">
        <f t="shared" ref="BG1327" si="259">YEAR(AL1327)</f>
        <v>2022</v>
      </c>
      <c r="BH1327" s="107"/>
    </row>
    <row r="1328" spans="1:60">
      <c r="A1328" s="325" t="s">
        <v>428</v>
      </c>
      <c r="B1328" s="107" t="s">
        <v>2132</v>
      </c>
      <c r="C1328" s="107" t="s">
        <v>5489</v>
      </c>
      <c r="D1328" s="570">
        <v>44720</v>
      </c>
      <c r="E1328" s="107" t="s">
        <v>5490</v>
      </c>
      <c r="F1328" s="101" t="s">
        <v>2135</v>
      </c>
      <c r="G1328" s="107" t="s">
        <v>2136</v>
      </c>
      <c r="H1328" s="728" t="s">
        <v>2137</v>
      </c>
      <c r="I1328" s="728" t="s">
        <v>2138</v>
      </c>
      <c r="J1328" s="728" t="s">
        <v>110</v>
      </c>
      <c r="K1328" s="728">
        <v>90248</v>
      </c>
      <c r="L1328" s="107" t="s">
        <v>185</v>
      </c>
      <c r="M1328" s="107" t="s">
        <v>5484</v>
      </c>
      <c r="N1328" s="278" t="s">
        <v>187</v>
      </c>
      <c r="O1328" s="278" t="s">
        <v>110</v>
      </c>
      <c r="P1328" s="278">
        <v>92056</v>
      </c>
      <c r="Q1328" s="278" t="s">
        <v>1267</v>
      </c>
      <c r="R1328" s="107" t="s">
        <v>5491</v>
      </c>
      <c r="S1328" s="107"/>
      <c r="T1328" s="107" t="s">
        <v>5486</v>
      </c>
      <c r="U1328" s="107">
        <v>30390156</v>
      </c>
      <c r="V1328" s="278">
        <v>14.75</v>
      </c>
      <c r="W1328" s="107" t="s">
        <v>163</v>
      </c>
      <c r="X1328" s="325">
        <v>400</v>
      </c>
      <c r="Y1328" s="325">
        <v>768</v>
      </c>
      <c r="Z1328" s="325">
        <v>24</v>
      </c>
      <c r="AA1328" s="608">
        <f t="shared" ref="AA1328:AA1330" si="260">X1328*Y1328/1000000</f>
        <v>0.30719999999999997</v>
      </c>
      <c r="AB1328" s="278" t="s">
        <v>88</v>
      </c>
      <c r="AC1328" s="366">
        <v>44742</v>
      </c>
      <c r="AD1328" s="107"/>
      <c r="AE1328" s="107"/>
      <c r="AF1328" s="107" t="str">
        <f t="shared" ref="AF1328:AF1330" si="261">C1328</f>
        <v>CADP220608_15</v>
      </c>
      <c r="AG1328" s="325">
        <f t="shared" ref="AG1328:AG1330" si="262">Y1328</f>
        <v>768</v>
      </c>
      <c r="AH1328" s="325">
        <f t="shared" ref="AH1328:AH1330" si="263">Z1328</f>
        <v>24</v>
      </c>
      <c r="AI1328" s="608">
        <f t="shared" ref="AI1328:AI1330" si="264">AA1328</f>
        <v>0.30719999999999997</v>
      </c>
      <c r="AJ1328" s="107" t="s">
        <v>5487</v>
      </c>
      <c r="AK1328" s="107" t="s">
        <v>8374</v>
      </c>
      <c r="AL1328" s="570">
        <v>44725</v>
      </c>
      <c r="AM1328" s="570"/>
      <c r="AN1328" s="570">
        <v>44726</v>
      </c>
      <c r="AO1328" s="570"/>
      <c r="AP1328" s="366"/>
      <c r="AQ1328" s="107"/>
      <c r="AR1328" s="107"/>
      <c r="AS1328" s="724" t="s">
        <v>8374</v>
      </c>
      <c r="AT1328" s="570"/>
      <c r="AU1328" s="570"/>
      <c r="AV1328" s="570"/>
      <c r="AW1328" s="321" t="s">
        <v>1198</v>
      </c>
      <c r="AX1328" s="101" t="s">
        <v>116</v>
      </c>
      <c r="AY1328" s="575">
        <v>850</v>
      </c>
      <c r="AZ1328" s="575"/>
      <c r="BA1328" s="610"/>
      <c r="BB1328" s="610"/>
      <c r="BC1328" s="610"/>
      <c r="BD1328" s="610"/>
      <c r="BE1328" s="685">
        <f t="shared" ref="BE1328:BE1330" si="265">WEEKNUM(AN1328)</f>
        <v>25</v>
      </c>
      <c r="BF1328" s="101">
        <f t="shared" ref="BF1328:BF1330" si="266">MONTH(AL1328)</f>
        <v>6</v>
      </c>
      <c r="BG1328" s="101">
        <f t="shared" ref="BG1328:BG1330" si="267">YEAR(AL1328)</f>
        <v>2022</v>
      </c>
      <c r="BH1328" s="107"/>
    </row>
    <row r="1329" spans="1:60">
      <c r="A1329" s="325" t="s">
        <v>428</v>
      </c>
      <c r="B1329" s="107" t="s">
        <v>2132</v>
      </c>
      <c r="C1329" s="107" t="s">
        <v>5492</v>
      </c>
      <c r="D1329" s="570">
        <v>44720</v>
      </c>
      <c r="E1329" s="107" t="s">
        <v>5490</v>
      </c>
      <c r="F1329" s="101" t="s">
        <v>2135</v>
      </c>
      <c r="G1329" s="107" t="s">
        <v>2147</v>
      </c>
      <c r="H1329" s="101" t="s">
        <v>2148</v>
      </c>
      <c r="I1329" s="101" t="s">
        <v>531</v>
      </c>
      <c r="J1329" s="101" t="s">
        <v>110</v>
      </c>
      <c r="K1329" s="101">
        <v>91761</v>
      </c>
      <c r="L1329" s="107" t="s">
        <v>185</v>
      </c>
      <c r="M1329" s="694" t="s">
        <v>8370</v>
      </c>
      <c r="N1329" s="723" t="s">
        <v>197</v>
      </c>
      <c r="O1329" s="723" t="s">
        <v>110</v>
      </c>
      <c r="P1329" s="723">
        <v>95828</v>
      </c>
      <c r="Q1329" s="278" t="s">
        <v>1267</v>
      </c>
      <c r="R1329" s="107" t="s">
        <v>5491</v>
      </c>
      <c r="S1329" s="107"/>
      <c r="T1329" s="107" t="s">
        <v>5486</v>
      </c>
      <c r="U1329" s="107">
        <v>30390156</v>
      </c>
      <c r="V1329" s="278">
        <v>14.75</v>
      </c>
      <c r="W1329" s="107" t="s">
        <v>163</v>
      </c>
      <c r="X1329" s="325">
        <v>400</v>
      </c>
      <c r="Y1329" s="325">
        <v>768</v>
      </c>
      <c r="Z1329" s="325">
        <v>24</v>
      </c>
      <c r="AA1329" s="608">
        <f t="shared" si="260"/>
        <v>0.30719999999999997</v>
      </c>
      <c r="AB1329" s="278" t="s">
        <v>88</v>
      </c>
      <c r="AC1329" s="366">
        <v>44742</v>
      </c>
      <c r="AD1329" s="107"/>
      <c r="AE1329" s="107"/>
      <c r="AF1329" s="107" t="str">
        <f t="shared" si="261"/>
        <v>CADP220608_16</v>
      </c>
      <c r="AG1329" s="325">
        <f t="shared" si="262"/>
        <v>768</v>
      </c>
      <c r="AH1329" s="325">
        <f t="shared" si="263"/>
        <v>24</v>
      </c>
      <c r="AI1329" s="608">
        <f t="shared" si="264"/>
        <v>0.30719999999999997</v>
      </c>
      <c r="AJ1329" s="724" t="s">
        <v>2143</v>
      </c>
      <c r="AK1329" s="728" t="s">
        <v>5492</v>
      </c>
      <c r="AL1329" s="570">
        <v>44725</v>
      </c>
      <c r="AM1329" s="570"/>
      <c r="AN1329" s="570">
        <v>44726</v>
      </c>
      <c r="AO1329" s="570"/>
      <c r="AP1329" s="366"/>
      <c r="AQ1329" s="107"/>
      <c r="AR1329" s="724" t="s">
        <v>8371</v>
      </c>
      <c r="AS1329" s="694"/>
      <c r="AT1329" s="570"/>
      <c r="AU1329" s="570"/>
      <c r="AV1329" s="570"/>
      <c r="AW1329" s="321" t="s">
        <v>1198</v>
      </c>
      <c r="AX1329" s="101" t="s">
        <v>116</v>
      </c>
      <c r="AY1329" s="575"/>
      <c r="AZ1329" s="575"/>
      <c r="BA1329" s="610"/>
      <c r="BB1329" s="610"/>
      <c r="BC1329" s="610"/>
      <c r="BD1329" s="610"/>
      <c r="BE1329" s="685">
        <f t="shared" si="265"/>
        <v>25</v>
      </c>
      <c r="BF1329" s="101">
        <f t="shared" si="266"/>
        <v>6</v>
      </c>
      <c r="BG1329" s="101">
        <f t="shared" si="267"/>
        <v>2022</v>
      </c>
      <c r="BH1329" s="107"/>
    </row>
    <row r="1330" spans="1:60">
      <c r="A1330" s="325" t="s">
        <v>428</v>
      </c>
      <c r="B1330" s="107" t="s">
        <v>2132</v>
      </c>
      <c r="C1330" s="107" t="s">
        <v>5493</v>
      </c>
      <c r="D1330" s="570">
        <v>44720</v>
      </c>
      <c r="E1330" s="107" t="s">
        <v>5490</v>
      </c>
      <c r="F1330" s="101" t="s">
        <v>2135</v>
      </c>
      <c r="G1330" s="728" t="s">
        <v>2147</v>
      </c>
      <c r="H1330" s="101" t="s">
        <v>2148</v>
      </c>
      <c r="I1330" s="101" t="s">
        <v>531</v>
      </c>
      <c r="J1330" s="101" t="s">
        <v>110</v>
      </c>
      <c r="K1330" s="101">
        <v>91761</v>
      </c>
      <c r="L1330" s="107" t="s">
        <v>185</v>
      </c>
      <c r="M1330" s="694" t="s">
        <v>8370</v>
      </c>
      <c r="N1330" s="723" t="s">
        <v>197</v>
      </c>
      <c r="O1330" s="723" t="s">
        <v>110</v>
      </c>
      <c r="P1330" s="723">
        <v>95828</v>
      </c>
      <c r="Q1330" s="278" t="s">
        <v>1267</v>
      </c>
      <c r="R1330" s="107" t="s">
        <v>5491</v>
      </c>
      <c r="S1330" s="107"/>
      <c r="T1330" s="107" t="s">
        <v>5486</v>
      </c>
      <c r="U1330" s="107">
        <v>30390156</v>
      </c>
      <c r="V1330" s="278">
        <v>14.75</v>
      </c>
      <c r="W1330" s="107" t="s">
        <v>163</v>
      </c>
      <c r="X1330" s="325">
        <v>400</v>
      </c>
      <c r="Y1330" s="325">
        <v>768</v>
      </c>
      <c r="Z1330" s="325">
        <v>24</v>
      </c>
      <c r="AA1330" s="608">
        <f t="shared" si="260"/>
        <v>0.30719999999999997</v>
      </c>
      <c r="AB1330" s="278" t="s">
        <v>88</v>
      </c>
      <c r="AC1330" s="366">
        <v>44742</v>
      </c>
      <c r="AD1330" s="107"/>
      <c r="AE1330" s="107"/>
      <c r="AF1330" s="107" t="str">
        <f t="shared" si="261"/>
        <v>CADP220608_17</v>
      </c>
      <c r="AG1330" s="325">
        <f t="shared" si="262"/>
        <v>768</v>
      </c>
      <c r="AH1330" s="325">
        <f t="shared" si="263"/>
        <v>24</v>
      </c>
      <c r="AI1330" s="608">
        <f t="shared" si="264"/>
        <v>0.30719999999999997</v>
      </c>
      <c r="AJ1330" s="724" t="s">
        <v>2143</v>
      </c>
      <c r="AK1330" s="728" t="s">
        <v>5493</v>
      </c>
      <c r="AL1330" s="570">
        <v>44726</v>
      </c>
      <c r="AM1330" s="570"/>
      <c r="AN1330" s="570">
        <v>44727</v>
      </c>
      <c r="AO1330" s="570"/>
      <c r="AP1330" s="366"/>
      <c r="AQ1330" s="107"/>
      <c r="AR1330" s="724" t="s">
        <v>8371</v>
      </c>
      <c r="AS1330" s="694"/>
      <c r="AT1330" s="570"/>
      <c r="AU1330" s="570"/>
      <c r="AV1330" s="570"/>
      <c r="AW1330" s="321" t="s">
        <v>1198</v>
      </c>
      <c r="AX1330" s="101" t="s">
        <v>116</v>
      </c>
      <c r="AY1330" s="575"/>
      <c r="AZ1330" s="575"/>
      <c r="BA1330" s="610"/>
      <c r="BB1330" s="610"/>
      <c r="BC1330" s="610"/>
      <c r="BD1330" s="610"/>
      <c r="BE1330" s="685">
        <f t="shared" si="265"/>
        <v>25</v>
      </c>
      <c r="BF1330" s="101">
        <f t="shared" si="266"/>
        <v>6</v>
      </c>
      <c r="BG1330" s="101">
        <f t="shared" si="267"/>
        <v>2022</v>
      </c>
      <c r="BH1330" s="107"/>
    </row>
    <row r="1331" spans="1:60">
      <c r="A1331" s="325" t="s">
        <v>428</v>
      </c>
      <c r="B1331" s="107" t="s">
        <v>2132</v>
      </c>
      <c r="C1331" s="107" t="s">
        <v>5494</v>
      </c>
      <c r="D1331" s="570">
        <v>44720</v>
      </c>
      <c r="E1331" s="107">
        <v>101750</v>
      </c>
      <c r="F1331" s="101" t="s">
        <v>2135</v>
      </c>
      <c r="G1331" s="699" t="s">
        <v>2574</v>
      </c>
      <c r="H1331" s="699" t="s">
        <v>2575</v>
      </c>
      <c r="I1331" s="699" t="s">
        <v>2576</v>
      </c>
      <c r="J1331" s="699" t="s">
        <v>110</v>
      </c>
      <c r="K1331" s="699">
        <v>90501</v>
      </c>
      <c r="L1331" s="107" t="s">
        <v>2529</v>
      </c>
      <c r="M1331" s="107" t="s">
        <v>4032</v>
      </c>
      <c r="N1331" s="278" t="s">
        <v>187</v>
      </c>
      <c r="O1331" s="278" t="s">
        <v>110</v>
      </c>
      <c r="P1331" s="278">
        <v>92058</v>
      </c>
      <c r="Q1331" s="278" t="s">
        <v>1267</v>
      </c>
      <c r="R1331" s="107" t="s">
        <v>4628</v>
      </c>
      <c r="S1331" s="107"/>
      <c r="T1331" s="107" t="s">
        <v>2531</v>
      </c>
      <c r="U1331" s="107">
        <v>30390156</v>
      </c>
      <c r="V1331" s="278">
        <v>14.75</v>
      </c>
      <c r="W1331" s="107" t="s">
        <v>163</v>
      </c>
      <c r="X1331" s="325">
        <v>400</v>
      </c>
      <c r="Y1331" s="325">
        <v>768</v>
      </c>
      <c r="Z1331" s="325">
        <v>24</v>
      </c>
      <c r="AA1331" s="608">
        <f t="shared" ref="AA1331:AA1333" si="268">X1331*Y1331/1000000</f>
        <v>0.30719999999999997</v>
      </c>
      <c r="AB1331" s="278" t="s">
        <v>88</v>
      </c>
      <c r="AC1331" s="366">
        <v>44742</v>
      </c>
      <c r="AD1331" s="107" t="s">
        <v>5495</v>
      </c>
      <c r="AE1331" s="107" t="s">
        <v>8360</v>
      </c>
      <c r="AF1331" s="107" t="str">
        <f t="shared" ref="AF1331:AF1333" si="269">C1331</f>
        <v>CADP220608_18</v>
      </c>
      <c r="AG1331" s="325">
        <f t="shared" ref="AG1331:AG1333" si="270">Y1331</f>
        <v>768</v>
      </c>
      <c r="AH1331" s="325">
        <f t="shared" ref="AH1331:AH1333" si="271">Z1331</f>
        <v>24</v>
      </c>
      <c r="AI1331" s="608">
        <f t="shared" ref="AI1331:AI1333" si="272">AA1331</f>
        <v>0.30719999999999997</v>
      </c>
      <c r="AJ1331" s="107" t="s">
        <v>2143</v>
      </c>
      <c r="AK1331" s="699" t="s">
        <v>5494</v>
      </c>
      <c r="AL1331" s="570"/>
      <c r="AM1331" s="570"/>
      <c r="AN1331" s="570">
        <v>44725</v>
      </c>
      <c r="AO1331" s="570"/>
      <c r="AP1331" s="366"/>
      <c r="AQ1331" s="107"/>
      <c r="AR1331" s="107"/>
      <c r="AS1331" s="699" t="s">
        <v>5494</v>
      </c>
      <c r="AT1331" s="570"/>
      <c r="AU1331" s="570"/>
      <c r="AV1331" s="570"/>
      <c r="AW1331" s="321" t="s">
        <v>1198</v>
      </c>
      <c r="AX1331" s="101" t="s">
        <v>116</v>
      </c>
      <c r="AY1331" s="575"/>
      <c r="AZ1331" s="575"/>
      <c r="BA1331" s="610"/>
      <c r="BB1331" s="610"/>
      <c r="BC1331" s="610"/>
      <c r="BD1331" s="610"/>
      <c r="BE1331" s="685">
        <f t="shared" ref="BE1331:BE1332" si="273">WEEKNUM(AN1331)</f>
        <v>25</v>
      </c>
      <c r="BF1331" s="101">
        <f t="shared" ref="BF1331:BF1332" si="274">MONTH(AL1331)</f>
        <v>1</v>
      </c>
      <c r="BG1331" s="101">
        <f t="shared" ref="BG1331:BG1332" si="275">YEAR(AL1331)</f>
        <v>1900</v>
      </c>
      <c r="BH1331" s="107"/>
    </row>
    <row r="1332" spans="1:60" s="719" customFormat="1">
      <c r="A1332" s="325" t="s">
        <v>428</v>
      </c>
      <c r="B1332" s="720" t="s">
        <v>2132</v>
      </c>
      <c r="C1332" s="721" t="s">
        <v>8261</v>
      </c>
      <c r="D1332" s="570">
        <v>44721</v>
      </c>
      <c r="E1332" s="720" t="s">
        <v>8259</v>
      </c>
      <c r="F1332" s="101" t="s">
        <v>2135</v>
      </c>
      <c r="G1332" s="728" t="s">
        <v>2136</v>
      </c>
      <c r="H1332" s="728" t="s">
        <v>2137</v>
      </c>
      <c r="I1332" s="728" t="s">
        <v>2138</v>
      </c>
      <c r="J1332" s="728" t="s">
        <v>110</v>
      </c>
      <c r="K1332" s="728">
        <v>90248</v>
      </c>
      <c r="L1332" s="720" t="s">
        <v>7659</v>
      </c>
      <c r="M1332" s="720" t="s">
        <v>8260</v>
      </c>
      <c r="N1332" s="278" t="s">
        <v>4731</v>
      </c>
      <c r="O1332" s="278" t="s">
        <v>110</v>
      </c>
      <c r="P1332" s="278">
        <v>94560</v>
      </c>
      <c r="Q1332" s="278" t="s">
        <v>1267</v>
      </c>
      <c r="R1332" s="721" t="s">
        <v>8256</v>
      </c>
      <c r="S1332" s="722" t="s">
        <v>4733</v>
      </c>
      <c r="T1332" s="720" t="s">
        <v>8255</v>
      </c>
      <c r="U1332" s="720">
        <v>30390156</v>
      </c>
      <c r="V1332" s="278">
        <v>14.75</v>
      </c>
      <c r="W1332" s="720" t="s">
        <v>163</v>
      </c>
      <c r="X1332" s="325">
        <v>400</v>
      </c>
      <c r="Y1332" s="325">
        <v>832</v>
      </c>
      <c r="Z1332" s="325">
        <v>26</v>
      </c>
      <c r="AA1332" s="608">
        <f t="shared" ref="AA1332" si="276">X1332*Y1332/1000000</f>
        <v>0.33279999999999998</v>
      </c>
      <c r="AB1332" s="278" t="s">
        <v>88</v>
      </c>
      <c r="AC1332" s="366">
        <v>44742</v>
      </c>
      <c r="AD1332" s="720"/>
      <c r="AE1332" s="720"/>
      <c r="AF1332" s="720" t="str">
        <f t="shared" ref="AF1332" si="277">C1332</f>
        <v>CADP220609_01</v>
      </c>
      <c r="AG1332" s="325">
        <f t="shared" ref="AG1332" si="278">Y1332</f>
        <v>832</v>
      </c>
      <c r="AH1332" s="325">
        <f t="shared" ref="AH1332" si="279">Z1332</f>
        <v>26</v>
      </c>
      <c r="AI1332" s="608">
        <f t="shared" ref="AI1332" si="280">AA1332</f>
        <v>0.33279999999999998</v>
      </c>
      <c r="AJ1332" s="720" t="s">
        <v>2143</v>
      </c>
      <c r="AK1332" s="721" t="s">
        <v>8261</v>
      </c>
      <c r="AL1332" s="570"/>
      <c r="AM1332" s="570"/>
      <c r="AN1332" s="570"/>
      <c r="AO1332" s="570"/>
      <c r="AP1332" s="570"/>
      <c r="AQ1332" s="720"/>
      <c r="AR1332" s="720" t="s">
        <v>8367</v>
      </c>
      <c r="AS1332" s="720"/>
      <c r="AT1332" s="570"/>
      <c r="AU1332" s="570"/>
      <c r="AV1332" s="570"/>
      <c r="AW1332" s="321" t="s">
        <v>1198</v>
      </c>
      <c r="AX1332" s="101" t="s">
        <v>116</v>
      </c>
      <c r="AY1332" s="575"/>
      <c r="AZ1332" s="575"/>
      <c r="BA1332" s="610"/>
      <c r="BB1332" s="610"/>
      <c r="BC1332" s="610"/>
      <c r="BD1332" s="610"/>
      <c r="BE1332" s="685">
        <f t="shared" si="273"/>
        <v>0</v>
      </c>
      <c r="BF1332" s="101">
        <f t="shared" si="274"/>
        <v>1</v>
      </c>
      <c r="BG1332" s="101">
        <f t="shared" si="275"/>
        <v>1900</v>
      </c>
      <c r="BH1332" s="720"/>
    </row>
    <row r="1333" spans="1:60">
      <c r="A1333" s="325" t="s">
        <v>428</v>
      </c>
      <c r="B1333" s="720" t="s">
        <v>2132</v>
      </c>
      <c r="C1333" s="721" t="s">
        <v>8262</v>
      </c>
      <c r="D1333" s="570">
        <v>44721</v>
      </c>
      <c r="E1333" s="720" t="s">
        <v>8252</v>
      </c>
      <c r="F1333" s="101" t="s">
        <v>2135</v>
      </c>
      <c r="G1333" s="728" t="s">
        <v>2136</v>
      </c>
      <c r="H1333" s="728" t="s">
        <v>2137</v>
      </c>
      <c r="I1333" s="728" t="s">
        <v>2138</v>
      </c>
      <c r="J1333" s="728" t="s">
        <v>110</v>
      </c>
      <c r="K1333" s="728">
        <v>90248</v>
      </c>
      <c r="L1333" s="720" t="s">
        <v>7659</v>
      </c>
      <c r="M1333" s="720" t="s">
        <v>8253</v>
      </c>
      <c r="N1333" s="722" t="s">
        <v>8254</v>
      </c>
      <c r="O1333" s="722" t="s">
        <v>110</v>
      </c>
      <c r="P1333" s="722">
        <v>95131</v>
      </c>
      <c r="Q1333" s="278" t="s">
        <v>1267</v>
      </c>
      <c r="R1333" s="721" t="s">
        <v>8256</v>
      </c>
      <c r="S1333" s="722" t="s">
        <v>4733</v>
      </c>
      <c r="T1333" s="720" t="s">
        <v>8255</v>
      </c>
      <c r="U1333" s="720">
        <v>30390156</v>
      </c>
      <c r="V1333" s="278">
        <v>14.75</v>
      </c>
      <c r="W1333" s="720" t="s">
        <v>163</v>
      </c>
      <c r="X1333" s="325">
        <v>400</v>
      </c>
      <c r="Y1333" s="325">
        <v>832</v>
      </c>
      <c r="Z1333" s="325">
        <v>26</v>
      </c>
      <c r="AA1333" s="608">
        <f t="shared" si="268"/>
        <v>0.33279999999999998</v>
      </c>
      <c r="AB1333" s="278" t="s">
        <v>88</v>
      </c>
      <c r="AC1333" s="366">
        <v>44742</v>
      </c>
      <c r="AD1333" s="720"/>
      <c r="AE1333" s="720"/>
      <c r="AF1333" s="720" t="str">
        <f t="shared" si="269"/>
        <v>CADP220609_02</v>
      </c>
      <c r="AG1333" s="325">
        <f t="shared" si="270"/>
        <v>832</v>
      </c>
      <c r="AH1333" s="325">
        <f t="shared" si="271"/>
        <v>26</v>
      </c>
      <c r="AI1333" s="608">
        <f t="shared" si="272"/>
        <v>0.33279999999999998</v>
      </c>
      <c r="AJ1333" s="720" t="s">
        <v>2143</v>
      </c>
      <c r="AK1333" s="721" t="s">
        <v>8262</v>
      </c>
      <c r="AL1333" s="570"/>
      <c r="AM1333" s="570"/>
      <c r="AN1333" s="570"/>
      <c r="AO1333" s="570"/>
      <c r="AP1333" s="570"/>
      <c r="AQ1333" s="720"/>
      <c r="AR1333" s="720" t="s">
        <v>3510</v>
      </c>
      <c r="AS1333" s="720"/>
      <c r="AT1333" s="570"/>
      <c r="AU1333" s="570"/>
      <c r="AV1333" s="570"/>
      <c r="AW1333" s="321" t="s">
        <v>1198</v>
      </c>
      <c r="AX1333" s="101" t="s">
        <v>116</v>
      </c>
      <c r="AY1333" s="575"/>
      <c r="AZ1333" s="575"/>
      <c r="BA1333" s="610"/>
      <c r="BB1333" s="610"/>
      <c r="BC1333" s="610"/>
      <c r="BD1333" s="610"/>
      <c r="BE1333" s="685">
        <f t="shared" ref="BE1333" si="281">WEEKNUM(AN1333)</f>
        <v>0</v>
      </c>
      <c r="BF1333" s="101">
        <f t="shared" ref="BF1333" si="282">MONTH(AL1333)</f>
        <v>1</v>
      </c>
      <c r="BG1333" s="101">
        <f t="shared" ref="BG1333" si="283">YEAR(AL1333)</f>
        <v>1900</v>
      </c>
      <c r="BH1333" s="720"/>
    </row>
    <row r="1334" spans="1:60">
      <c r="A1334" s="325" t="s">
        <v>428</v>
      </c>
      <c r="B1334" s="720" t="s">
        <v>2132</v>
      </c>
      <c r="C1334" s="721" t="s">
        <v>8263</v>
      </c>
      <c r="D1334" s="570">
        <v>44721</v>
      </c>
      <c r="E1334" s="720" t="s">
        <v>8257</v>
      </c>
      <c r="F1334" s="101" t="s">
        <v>2135</v>
      </c>
      <c r="G1334" s="728" t="s">
        <v>2136</v>
      </c>
      <c r="H1334" s="728" t="s">
        <v>2137</v>
      </c>
      <c r="I1334" s="728" t="s">
        <v>2138</v>
      </c>
      <c r="J1334" s="728" t="s">
        <v>110</v>
      </c>
      <c r="K1334" s="728">
        <v>90248</v>
      </c>
      <c r="L1334" s="720" t="s">
        <v>7659</v>
      </c>
      <c r="M1334" s="720" t="s">
        <v>8253</v>
      </c>
      <c r="N1334" s="722" t="s">
        <v>8254</v>
      </c>
      <c r="O1334" s="722" t="s">
        <v>110</v>
      </c>
      <c r="P1334" s="722">
        <v>95131</v>
      </c>
      <c r="Q1334" s="278" t="s">
        <v>1267</v>
      </c>
      <c r="R1334" s="721" t="s">
        <v>8256</v>
      </c>
      <c r="S1334" s="722" t="s">
        <v>4733</v>
      </c>
      <c r="T1334" s="720" t="s">
        <v>8255</v>
      </c>
      <c r="U1334" s="720">
        <v>30390156</v>
      </c>
      <c r="V1334" s="278">
        <v>14.75</v>
      </c>
      <c r="W1334" s="720" t="s">
        <v>163</v>
      </c>
      <c r="X1334" s="325">
        <v>400</v>
      </c>
      <c r="Y1334" s="325">
        <v>832</v>
      </c>
      <c r="Z1334" s="325">
        <v>26</v>
      </c>
      <c r="AA1334" s="608">
        <f t="shared" ref="AA1334" si="284">X1334*Y1334/1000000</f>
        <v>0.33279999999999998</v>
      </c>
      <c r="AB1334" s="278" t="s">
        <v>88</v>
      </c>
      <c r="AC1334" s="366">
        <v>44742</v>
      </c>
      <c r="AD1334" s="720"/>
      <c r="AE1334" s="720"/>
      <c r="AF1334" s="720" t="str">
        <f t="shared" ref="AF1334" si="285">C1334</f>
        <v>CADP220609_03</v>
      </c>
      <c r="AG1334" s="325">
        <f t="shared" ref="AG1334" si="286">Y1334</f>
        <v>832</v>
      </c>
      <c r="AH1334" s="325">
        <f t="shared" ref="AH1334" si="287">Z1334</f>
        <v>26</v>
      </c>
      <c r="AI1334" s="608">
        <f t="shared" ref="AI1334" si="288">AA1334</f>
        <v>0.33279999999999998</v>
      </c>
      <c r="AJ1334" s="720" t="s">
        <v>2143</v>
      </c>
      <c r="AK1334" s="721" t="s">
        <v>8263</v>
      </c>
      <c r="AL1334" s="570"/>
      <c r="AM1334" s="570"/>
      <c r="AN1334" s="570"/>
      <c r="AO1334" s="570"/>
      <c r="AP1334" s="570"/>
      <c r="AQ1334" s="720"/>
      <c r="AR1334" s="720" t="s">
        <v>191</v>
      </c>
      <c r="AS1334" s="720"/>
      <c r="AT1334" s="570"/>
      <c r="AU1334" s="570"/>
      <c r="AV1334" s="570"/>
      <c r="AW1334" s="321" t="s">
        <v>1198</v>
      </c>
      <c r="AX1334" s="101" t="s">
        <v>116</v>
      </c>
      <c r="AY1334" s="575"/>
      <c r="AZ1334" s="575"/>
      <c r="BA1334" s="610"/>
      <c r="BB1334" s="610"/>
      <c r="BC1334" s="610"/>
      <c r="BD1334" s="610"/>
      <c r="BE1334" s="685">
        <f t="shared" ref="BE1334" si="289">WEEKNUM(AN1334)</f>
        <v>0</v>
      </c>
      <c r="BF1334" s="101">
        <f t="shared" ref="BF1334" si="290">MONTH(AL1334)</f>
        <v>1</v>
      </c>
      <c r="BG1334" s="101">
        <f t="shared" ref="BG1334" si="291">YEAR(AL1334)</f>
        <v>1900</v>
      </c>
      <c r="BH1334" s="720"/>
    </row>
    <row r="1335" spans="1:60">
      <c r="A1335" s="325" t="s">
        <v>428</v>
      </c>
      <c r="B1335" s="720" t="s">
        <v>2132</v>
      </c>
      <c r="C1335" s="721" t="s">
        <v>8264</v>
      </c>
      <c r="D1335" s="570">
        <v>44721</v>
      </c>
      <c r="E1335" s="720" t="s">
        <v>8258</v>
      </c>
      <c r="F1335" s="101" t="s">
        <v>2135</v>
      </c>
      <c r="G1335" s="728" t="s">
        <v>2136</v>
      </c>
      <c r="H1335" s="728" t="s">
        <v>2137</v>
      </c>
      <c r="I1335" s="728" t="s">
        <v>2138</v>
      </c>
      <c r="J1335" s="728" t="s">
        <v>110</v>
      </c>
      <c r="K1335" s="728">
        <v>90248</v>
      </c>
      <c r="L1335" s="720" t="s">
        <v>7659</v>
      </c>
      <c r="M1335" s="720" t="s">
        <v>8253</v>
      </c>
      <c r="N1335" s="722" t="s">
        <v>8254</v>
      </c>
      <c r="O1335" s="722" t="s">
        <v>110</v>
      </c>
      <c r="P1335" s="722">
        <v>95131</v>
      </c>
      <c r="Q1335" s="278" t="s">
        <v>1267</v>
      </c>
      <c r="R1335" s="721" t="s">
        <v>8256</v>
      </c>
      <c r="S1335" s="722" t="s">
        <v>4733</v>
      </c>
      <c r="T1335" s="720" t="s">
        <v>8255</v>
      </c>
      <c r="U1335" s="720">
        <v>30390156</v>
      </c>
      <c r="V1335" s="278">
        <v>14.75</v>
      </c>
      <c r="W1335" s="720" t="s">
        <v>163</v>
      </c>
      <c r="X1335" s="325">
        <v>400</v>
      </c>
      <c r="Y1335" s="325">
        <v>832</v>
      </c>
      <c r="Z1335" s="325">
        <v>26</v>
      </c>
      <c r="AA1335" s="608">
        <f t="shared" ref="AA1335:AA1337" si="292">X1335*Y1335/1000000</f>
        <v>0.33279999999999998</v>
      </c>
      <c r="AB1335" s="278" t="s">
        <v>88</v>
      </c>
      <c r="AC1335" s="366">
        <v>44742</v>
      </c>
      <c r="AD1335" s="720"/>
      <c r="AE1335" s="720"/>
      <c r="AF1335" s="720" t="str">
        <f t="shared" ref="AF1335:AF1336" si="293">C1335</f>
        <v>CADP220609_04</v>
      </c>
      <c r="AG1335" s="325">
        <f t="shared" ref="AG1335:AG1336" si="294">Y1335</f>
        <v>832</v>
      </c>
      <c r="AH1335" s="325">
        <f t="shared" ref="AH1335:AH1336" si="295">Z1335</f>
        <v>26</v>
      </c>
      <c r="AI1335" s="608">
        <f t="shared" ref="AI1335:AI1336" si="296">AA1335</f>
        <v>0.33279999999999998</v>
      </c>
      <c r="AJ1335" s="720" t="s">
        <v>2143</v>
      </c>
      <c r="AK1335" s="721" t="s">
        <v>8264</v>
      </c>
      <c r="AL1335" s="570"/>
      <c r="AM1335" s="570"/>
      <c r="AN1335" s="570"/>
      <c r="AO1335" s="570"/>
      <c r="AP1335" s="570"/>
      <c r="AQ1335" s="720"/>
      <c r="AR1335" s="720" t="s">
        <v>8373</v>
      </c>
      <c r="AS1335" s="720"/>
      <c r="AT1335" s="570"/>
      <c r="AU1335" s="570"/>
      <c r="AV1335" s="570"/>
      <c r="AW1335" s="321" t="s">
        <v>1198</v>
      </c>
      <c r="AX1335" s="101" t="s">
        <v>116</v>
      </c>
      <c r="AY1335" s="575"/>
      <c r="AZ1335" s="575"/>
      <c r="BA1335" s="610"/>
      <c r="BB1335" s="610"/>
      <c r="BC1335" s="610"/>
      <c r="BD1335" s="610"/>
      <c r="BE1335" s="685">
        <f t="shared" ref="BE1335" si="297">WEEKNUM(AN1335)</f>
        <v>0</v>
      </c>
      <c r="BF1335" s="101">
        <f t="shared" ref="BF1335" si="298">MONTH(AL1335)</f>
        <v>1</v>
      </c>
      <c r="BG1335" s="101">
        <f t="shared" ref="BG1335" si="299">YEAR(AL1335)</f>
        <v>1900</v>
      </c>
      <c r="BH1335" s="720"/>
    </row>
    <row r="1336" spans="1:60">
      <c r="A1336" s="325" t="s">
        <v>428</v>
      </c>
      <c r="B1336" s="724" t="s">
        <v>2132</v>
      </c>
      <c r="C1336" s="721" t="s">
        <v>8366</v>
      </c>
      <c r="D1336" s="570">
        <v>44721</v>
      </c>
      <c r="E1336" s="724" t="s">
        <v>8361</v>
      </c>
      <c r="F1336" s="101" t="s">
        <v>2135</v>
      </c>
      <c r="G1336" s="728" t="s">
        <v>2147</v>
      </c>
      <c r="H1336" s="101" t="s">
        <v>2148</v>
      </c>
      <c r="I1336" s="101" t="s">
        <v>531</v>
      </c>
      <c r="J1336" s="101" t="s">
        <v>110</v>
      </c>
      <c r="K1336" s="101">
        <v>91761</v>
      </c>
      <c r="L1336" s="724" t="s">
        <v>8362</v>
      </c>
      <c r="M1336" s="724" t="s">
        <v>1284</v>
      </c>
      <c r="N1336" s="722" t="s">
        <v>4009</v>
      </c>
      <c r="O1336" s="722" t="s">
        <v>110</v>
      </c>
      <c r="P1336" s="722">
        <v>95403</v>
      </c>
      <c r="Q1336" s="278" t="s">
        <v>1267</v>
      </c>
      <c r="R1336" s="724" t="s">
        <v>8364</v>
      </c>
      <c r="S1336" s="722" t="s">
        <v>8365</v>
      </c>
      <c r="T1336" s="724" t="s">
        <v>8363</v>
      </c>
      <c r="U1336" s="724">
        <v>30390156</v>
      </c>
      <c r="V1336" s="278">
        <v>14.75</v>
      </c>
      <c r="W1336" s="724" t="s">
        <v>163</v>
      </c>
      <c r="X1336" s="325">
        <v>400</v>
      </c>
      <c r="Y1336" s="325">
        <v>768</v>
      </c>
      <c r="Z1336" s="325">
        <v>24</v>
      </c>
      <c r="AA1336" s="608">
        <f t="shared" si="292"/>
        <v>0.30719999999999997</v>
      </c>
      <c r="AB1336" s="278" t="s">
        <v>88</v>
      </c>
      <c r="AC1336" s="366">
        <v>44742</v>
      </c>
      <c r="AD1336" s="724"/>
      <c r="AE1336" s="724"/>
      <c r="AF1336" s="724" t="str">
        <f t="shared" si="293"/>
        <v>CADP220609_05</v>
      </c>
      <c r="AG1336" s="325">
        <f t="shared" si="294"/>
        <v>768</v>
      </c>
      <c r="AH1336" s="325">
        <f t="shared" si="295"/>
        <v>24</v>
      </c>
      <c r="AI1336" s="608">
        <f t="shared" si="296"/>
        <v>0.30719999999999997</v>
      </c>
      <c r="AJ1336" s="724" t="s">
        <v>2143</v>
      </c>
      <c r="AK1336" s="721" t="s">
        <v>8366</v>
      </c>
      <c r="AL1336" s="570"/>
      <c r="AM1336" s="570"/>
      <c r="AN1336" s="570"/>
      <c r="AO1336" s="570"/>
      <c r="AP1336" s="570"/>
      <c r="AQ1336" s="724"/>
      <c r="AR1336" s="724"/>
      <c r="AS1336" s="724"/>
      <c r="AT1336" s="570"/>
      <c r="AU1336" s="570"/>
      <c r="AV1336" s="570"/>
      <c r="AW1336" s="321" t="s">
        <v>1198</v>
      </c>
      <c r="AX1336" s="101" t="s">
        <v>116</v>
      </c>
      <c r="AY1336" s="575"/>
      <c r="AZ1336" s="575"/>
      <c r="BA1336" s="610"/>
      <c r="BB1336" s="610"/>
      <c r="BC1336" s="610"/>
      <c r="BD1336" s="610"/>
      <c r="BE1336" s="685">
        <f t="shared" ref="BE1336" si="300">WEEKNUM(AN1336)</f>
        <v>0</v>
      </c>
      <c r="BF1336" s="101">
        <f t="shared" ref="BF1336" si="301">MONTH(AL1336)</f>
        <v>1</v>
      </c>
      <c r="BG1336" s="101">
        <f t="shared" ref="BG1336" si="302">YEAR(AL1336)</f>
        <v>1900</v>
      </c>
      <c r="BH1336" s="724"/>
    </row>
    <row r="1337" spans="1:60">
      <c r="A1337" s="325" t="s">
        <v>428</v>
      </c>
      <c r="B1337" s="721" t="s">
        <v>1264</v>
      </c>
      <c r="C1337" s="721" t="s">
        <v>8376</v>
      </c>
      <c r="D1337" s="570">
        <v>44721</v>
      </c>
      <c r="E1337" s="725" t="s">
        <v>8375</v>
      </c>
      <c r="F1337" s="101" t="s">
        <v>2135</v>
      </c>
      <c r="G1337" s="728" t="s">
        <v>2147</v>
      </c>
      <c r="H1337" s="101" t="s">
        <v>2148</v>
      </c>
      <c r="I1337" s="101" t="s">
        <v>531</v>
      </c>
      <c r="J1337" s="101" t="s">
        <v>110</v>
      </c>
      <c r="K1337" s="101">
        <v>91761</v>
      </c>
      <c r="L1337" s="725" t="s">
        <v>1144</v>
      </c>
      <c r="M1337" s="725" t="s">
        <v>8377</v>
      </c>
      <c r="N1337" s="722" t="s">
        <v>1146</v>
      </c>
      <c r="O1337" s="722" t="s">
        <v>110</v>
      </c>
      <c r="P1337" s="722">
        <v>92806</v>
      </c>
      <c r="Q1337" s="278" t="s">
        <v>1267</v>
      </c>
      <c r="R1337" s="721" t="s">
        <v>4479</v>
      </c>
      <c r="S1337" s="722" t="s">
        <v>4480</v>
      </c>
      <c r="T1337" s="725" t="s">
        <v>2082</v>
      </c>
      <c r="U1337" s="725">
        <v>30390456</v>
      </c>
      <c r="V1337" s="278">
        <v>14.75</v>
      </c>
      <c r="W1337" s="725" t="s">
        <v>163</v>
      </c>
      <c r="X1337" s="325">
        <v>400</v>
      </c>
      <c r="Y1337" s="325">
        <v>768</v>
      </c>
      <c r="Z1337" s="325">
        <v>24</v>
      </c>
      <c r="AA1337" s="608">
        <f t="shared" si="292"/>
        <v>0.30719999999999997</v>
      </c>
      <c r="AB1337" s="278" t="s">
        <v>88</v>
      </c>
      <c r="AC1337" s="366">
        <v>44742</v>
      </c>
      <c r="AD1337" s="725"/>
      <c r="AE1337" s="725"/>
      <c r="AF1337" s="725" t="str">
        <f t="shared" ref="AF1337" si="303">C1337</f>
        <v>CADP220609_06</v>
      </c>
      <c r="AG1337" s="325">
        <f t="shared" ref="AG1337" si="304">Y1337</f>
        <v>768</v>
      </c>
      <c r="AH1337" s="325">
        <f t="shared" ref="AH1337" si="305">Z1337</f>
        <v>24</v>
      </c>
      <c r="AI1337" s="608">
        <f t="shared" ref="AI1337" si="306">AA1337</f>
        <v>0.30719999999999997</v>
      </c>
      <c r="AJ1337" s="725" t="s">
        <v>2143</v>
      </c>
      <c r="AK1337" s="721" t="s">
        <v>8376</v>
      </c>
      <c r="AL1337" s="570"/>
      <c r="AM1337" s="570"/>
      <c r="AN1337" s="570"/>
      <c r="AO1337" s="570"/>
      <c r="AP1337" s="570"/>
      <c r="AQ1337" s="725"/>
      <c r="AR1337" s="725"/>
      <c r="AS1337" s="725"/>
      <c r="AT1337" s="570"/>
      <c r="AU1337" s="570"/>
      <c r="AV1337" s="570"/>
      <c r="AW1337" s="321" t="s">
        <v>1198</v>
      </c>
      <c r="AX1337" s="101" t="s">
        <v>116</v>
      </c>
      <c r="AY1337" s="575"/>
      <c r="AZ1337" s="575"/>
      <c r="BA1337" s="610"/>
      <c r="BB1337" s="610"/>
      <c r="BC1337" s="610"/>
      <c r="BD1337" s="610"/>
      <c r="BE1337" s="685">
        <f t="shared" ref="BE1337" si="307">WEEKNUM(AN1337)</f>
        <v>0</v>
      </c>
      <c r="BF1337" s="101">
        <f t="shared" ref="BF1337" si="308">MONTH(AL1337)</f>
        <v>1</v>
      </c>
      <c r="BG1337" s="101">
        <f t="shared" ref="BG1337" si="309">YEAR(AL1337)</f>
        <v>1900</v>
      </c>
      <c r="BH1337" s="725"/>
    </row>
    <row r="1338" spans="1:60">
      <c r="A1338" s="325" t="s">
        <v>428</v>
      </c>
      <c r="B1338" s="726" t="s">
        <v>2132</v>
      </c>
      <c r="C1338" s="721" t="s">
        <v>8384</v>
      </c>
      <c r="D1338" s="570">
        <v>44721</v>
      </c>
      <c r="E1338" s="726" t="s">
        <v>8378</v>
      </c>
      <c r="F1338" s="101" t="s">
        <v>2135</v>
      </c>
      <c r="G1338" s="728" t="s">
        <v>2136</v>
      </c>
      <c r="H1338" s="728" t="s">
        <v>2137</v>
      </c>
      <c r="I1338" s="728" t="s">
        <v>2138</v>
      </c>
      <c r="J1338" s="728" t="s">
        <v>110</v>
      </c>
      <c r="K1338" s="728">
        <v>90248</v>
      </c>
      <c r="L1338" s="101" t="s">
        <v>2168</v>
      </c>
      <c r="M1338" s="726" t="s">
        <v>4769</v>
      </c>
      <c r="N1338" s="722" t="s">
        <v>538</v>
      </c>
      <c r="O1338" s="722" t="s">
        <v>110</v>
      </c>
      <c r="P1338" s="722">
        <v>93722</v>
      </c>
      <c r="Q1338" s="278" t="s">
        <v>1267</v>
      </c>
      <c r="R1338" s="726" t="s">
        <v>8382</v>
      </c>
      <c r="S1338" s="726"/>
      <c r="T1338" s="726" t="s">
        <v>8383</v>
      </c>
      <c r="U1338" s="726">
        <v>30390156</v>
      </c>
      <c r="V1338" s="278">
        <v>14.75</v>
      </c>
      <c r="W1338" s="726" t="s">
        <v>163</v>
      </c>
      <c r="X1338" s="325">
        <v>400</v>
      </c>
      <c r="Y1338" s="325">
        <v>768</v>
      </c>
      <c r="Z1338" s="325">
        <v>24</v>
      </c>
      <c r="AA1338" s="608">
        <f t="shared" ref="AA1338" si="310">X1338*Y1338/1000000</f>
        <v>0.30719999999999997</v>
      </c>
      <c r="AB1338" s="278" t="s">
        <v>88</v>
      </c>
      <c r="AC1338" s="366">
        <v>44742</v>
      </c>
      <c r="AD1338" s="726"/>
      <c r="AE1338" s="726"/>
      <c r="AF1338" s="726" t="str">
        <f t="shared" ref="AF1338" si="311">C1338</f>
        <v>CADP220609_07</v>
      </c>
      <c r="AG1338" s="325">
        <f t="shared" ref="AG1338" si="312">Y1338</f>
        <v>768</v>
      </c>
      <c r="AH1338" s="325">
        <f t="shared" ref="AH1338" si="313">Z1338</f>
        <v>24</v>
      </c>
      <c r="AI1338" s="608">
        <f t="shared" ref="AI1338" si="314">AA1338</f>
        <v>0.30719999999999997</v>
      </c>
      <c r="AJ1338" s="726" t="s">
        <v>2143</v>
      </c>
      <c r="AK1338" s="721" t="s">
        <v>8384</v>
      </c>
      <c r="AL1338" s="570"/>
      <c r="AM1338" s="570"/>
      <c r="AN1338" s="570"/>
      <c r="AO1338" s="570"/>
      <c r="AP1338" s="570"/>
      <c r="AQ1338" s="726"/>
      <c r="AR1338" s="726"/>
      <c r="AS1338" s="726"/>
      <c r="AT1338" s="570"/>
      <c r="AU1338" s="570"/>
      <c r="AV1338" s="570"/>
      <c r="AW1338" s="321" t="s">
        <v>1198</v>
      </c>
      <c r="AX1338" s="101" t="s">
        <v>116</v>
      </c>
      <c r="AY1338" s="575"/>
      <c r="AZ1338" s="575"/>
      <c r="BA1338" s="610"/>
      <c r="BB1338" s="610"/>
      <c r="BC1338" s="610"/>
      <c r="BD1338" s="610"/>
      <c r="BE1338" s="685">
        <f t="shared" ref="BE1338" si="315">WEEKNUM(AN1338)</f>
        <v>0</v>
      </c>
      <c r="BF1338" s="101">
        <f t="shared" ref="BF1338" si="316">MONTH(AL1338)</f>
        <v>1</v>
      </c>
      <c r="BG1338" s="101">
        <f t="shared" ref="BG1338" si="317">YEAR(AL1338)</f>
        <v>1900</v>
      </c>
      <c r="BH1338" s="726"/>
    </row>
    <row r="1339" spans="1:60">
      <c r="A1339" s="325" t="s">
        <v>428</v>
      </c>
      <c r="B1339" s="726" t="s">
        <v>2132</v>
      </c>
      <c r="C1339" s="721" t="s">
        <v>8385</v>
      </c>
      <c r="D1339" s="570">
        <v>44721</v>
      </c>
      <c r="E1339" s="726" t="s">
        <v>8378</v>
      </c>
      <c r="F1339" s="101" t="s">
        <v>2135</v>
      </c>
      <c r="G1339" s="728" t="s">
        <v>2136</v>
      </c>
      <c r="H1339" s="728" t="s">
        <v>2137</v>
      </c>
      <c r="I1339" s="728" t="s">
        <v>2138</v>
      </c>
      <c r="J1339" s="728" t="s">
        <v>110</v>
      </c>
      <c r="K1339" s="728">
        <v>90248</v>
      </c>
      <c r="L1339" s="101" t="s">
        <v>2168</v>
      </c>
      <c r="M1339" s="726" t="s">
        <v>4769</v>
      </c>
      <c r="N1339" s="722" t="s">
        <v>538</v>
      </c>
      <c r="O1339" s="722" t="s">
        <v>110</v>
      </c>
      <c r="P1339" s="722">
        <v>93722</v>
      </c>
      <c r="Q1339" s="278" t="s">
        <v>1267</v>
      </c>
      <c r="R1339" s="726" t="s">
        <v>8382</v>
      </c>
      <c r="S1339" s="726"/>
      <c r="T1339" s="726" t="s">
        <v>8383</v>
      </c>
      <c r="U1339" s="726">
        <v>30390156</v>
      </c>
      <c r="V1339" s="278">
        <v>14.75</v>
      </c>
      <c r="W1339" s="726" t="s">
        <v>163</v>
      </c>
      <c r="X1339" s="325">
        <v>400</v>
      </c>
      <c r="Y1339" s="325">
        <v>768</v>
      </c>
      <c r="Z1339" s="325">
        <v>24</v>
      </c>
      <c r="AA1339" s="608">
        <f t="shared" ref="AA1339" si="318">X1339*Y1339/1000000</f>
        <v>0.30719999999999997</v>
      </c>
      <c r="AB1339" s="278" t="s">
        <v>88</v>
      </c>
      <c r="AC1339" s="366">
        <v>44742</v>
      </c>
      <c r="AD1339" s="726"/>
      <c r="AE1339" s="726"/>
      <c r="AF1339" s="726" t="str">
        <f t="shared" ref="AF1339" si="319">C1339</f>
        <v>CADP220609_08</v>
      </c>
      <c r="AG1339" s="325">
        <f t="shared" ref="AG1339" si="320">Y1339</f>
        <v>768</v>
      </c>
      <c r="AH1339" s="325">
        <f t="shared" ref="AH1339" si="321">Z1339</f>
        <v>24</v>
      </c>
      <c r="AI1339" s="608">
        <f t="shared" ref="AI1339" si="322">AA1339</f>
        <v>0.30719999999999997</v>
      </c>
      <c r="AJ1339" s="726" t="s">
        <v>2143</v>
      </c>
      <c r="AK1339" s="721" t="s">
        <v>8385</v>
      </c>
      <c r="AL1339" s="570"/>
      <c r="AM1339" s="570"/>
      <c r="AN1339" s="570"/>
      <c r="AO1339" s="570"/>
      <c r="AP1339" s="570"/>
      <c r="AQ1339" s="726"/>
      <c r="AR1339" s="726"/>
      <c r="AS1339" s="726"/>
      <c r="AT1339" s="570"/>
      <c r="AU1339" s="570"/>
      <c r="AV1339" s="570"/>
      <c r="AW1339" s="321" t="s">
        <v>1198</v>
      </c>
      <c r="AX1339" s="101" t="s">
        <v>116</v>
      </c>
      <c r="AY1339" s="575"/>
      <c r="AZ1339" s="575"/>
      <c r="BA1339" s="610"/>
      <c r="BB1339" s="610"/>
      <c r="BC1339" s="610"/>
      <c r="BD1339" s="610"/>
      <c r="BE1339" s="685">
        <f t="shared" ref="BE1339" si="323">WEEKNUM(AN1339)</f>
        <v>0</v>
      </c>
      <c r="BF1339" s="101">
        <f t="shared" ref="BF1339" si="324">MONTH(AL1339)</f>
        <v>1</v>
      </c>
      <c r="BG1339" s="101">
        <f t="shared" ref="BG1339" si="325">YEAR(AL1339)</f>
        <v>1900</v>
      </c>
      <c r="BH1339" s="726"/>
    </row>
    <row r="1340" spans="1:60">
      <c r="A1340" s="325" t="s">
        <v>428</v>
      </c>
      <c r="B1340" s="726" t="s">
        <v>2132</v>
      </c>
      <c r="C1340" s="721" t="s">
        <v>8386</v>
      </c>
      <c r="D1340" s="570">
        <v>44721</v>
      </c>
      <c r="E1340" s="726" t="s">
        <v>8379</v>
      </c>
      <c r="F1340" s="101" t="s">
        <v>2135</v>
      </c>
      <c r="G1340" s="728" t="s">
        <v>2136</v>
      </c>
      <c r="H1340" s="728" t="s">
        <v>2137</v>
      </c>
      <c r="I1340" s="728" t="s">
        <v>2138</v>
      </c>
      <c r="J1340" s="728" t="s">
        <v>110</v>
      </c>
      <c r="K1340" s="728">
        <v>90248</v>
      </c>
      <c r="L1340" s="101" t="s">
        <v>2168</v>
      </c>
      <c r="M1340" s="721" t="s">
        <v>4498</v>
      </c>
      <c r="N1340" s="722" t="s">
        <v>397</v>
      </c>
      <c r="O1340" s="722" t="s">
        <v>110</v>
      </c>
      <c r="P1340" s="722">
        <v>93308</v>
      </c>
      <c r="Q1340" s="278" t="s">
        <v>1267</v>
      </c>
      <c r="R1340" s="726" t="s">
        <v>4499</v>
      </c>
      <c r="S1340" s="726" t="s">
        <v>4500</v>
      </c>
      <c r="T1340" s="726" t="s">
        <v>4501</v>
      </c>
      <c r="U1340" s="726">
        <v>30390156</v>
      </c>
      <c r="V1340" s="278">
        <v>14.75</v>
      </c>
      <c r="W1340" s="726" t="s">
        <v>163</v>
      </c>
      <c r="X1340" s="325">
        <v>400</v>
      </c>
      <c r="Y1340" s="325">
        <v>768</v>
      </c>
      <c r="Z1340" s="325">
        <v>24</v>
      </c>
      <c r="AA1340" s="608">
        <f t="shared" ref="AA1340" si="326">X1340*Y1340/1000000</f>
        <v>0.30719999999999997</v>
      </c>
      <c r="AB1340" s="278" t="s">
        <v>88</v>
      </c>
      <c r="AC1340" s="366">
        <v>44742</v>
      </c>
      <c r="AD1340" s="726"/>
      <c r="AE1340" s="726"/>
      <c r="AF1340" s="726" t="str">
        <f t="shared" ref="AF1340" si="327">C1340</f>
        <v>CADP220609_09</v>
      </c>
      <c r="AG1340" s="325">
        <f t="shared" ref="AG1340" si="328">Y1340</f>
        <v>768</v>
      </c>
      <c r="AH1340" s="325">
        <f t="shared" ref="AH1340" si="329">Z1340</f>
        <v>24</v>
      </c>
      <c r="AI1340" s="608">
        <f t="shared" ref="AI1340" si="330">AA1340</f>
        <v>0.30719999999999997</v>
      </c>
      <c r="AJ1340" s="726" t="s">
        <v>2143</v>
      </c>
      <c r="AK1340" s="721" t="s">
        <v>8386</v>
      </c>
      <c r="AL1340" s="570"/>
      <c r="AM1340" s="570"/>
      <c r="AN1340" s="570"/>
      <c r="AO1340" s="570"/>
      <c r="AP1340" s="570"/>
      <c r="AQ1340" s="726"/>
      <c r="AR1340" s="726"/>
      <c r="AS1340" s="726"/>
      <c r="AT1340" s="570"/>
      <c r="AU1340" s="570"/>
      <c r="AV1340" s="570"/>
      <c r="AW1340" s="321" t="s">
        <v>1198</v>
      </c>
      <c r="AX1340" s="101" t="s">
        <v>116</v>
      </c>
      <c r="AY1340" s="575"/>
      <c r="AZ1340" s="575"/>
      <c r="BA1340" s="610"/>
      <c r="BB1340" s="610"/>
      <c r="BC1340" s="610"/>
      <c r="BD1340" s="610"/>
      <c r="BE1340" s="685">
        <f t="shared" ref="BE1340" si="331">WEEKNUM(AN1340)</f>
        <v>0</v>
      </c>
      <c r="BF1340" s="101">
        <f t="shared" ref="BF1340" si="332">MONTH(AL1340)</f>
        <v>1</v>
      </c>
      <c r="BG1340" s="101">
        <f t="shared" ref="BG1340" si="333">YEAR(AL1340)</f>
        <v>1900</v>
      </c>
      <c r="BH1340" s="726"/>
    </row>
    <row r="1341" spans="1:60">
      <c r="A1341" s="325" t="s">
        <v>428</v>
      </c>
      <c r="B1341" s="726" t="s">
        <v>2132</v>
      </c>
      <c r="C1341" s="721" t="s">
        <v>8387</v>
      </c>
      <c r="D1341" s="570">
        <v>44721</v>
      </c>
      <c r="E1341" s="726" t="s">
        <v>8380</v>
      </c>
      <c r="F1341" s="101" t="s">
        <v>2135</v>
      </c>
      <c r="G1341" s="728" t="s">
        <v>2147</v>
      </c>
      <c r="H1341" s="101" t="s">
        <v>2148</v>
      </c>
      <c r="I1341" s="101" t="s">
        <v>531</v>
      </c>
      <c r="J1341" s="101" t="s">
        <v>110</v>
      </c>
      <c r="K1341" s="101">
        <v>91761</v>
      </c>
      <c r="L1341" s="101" t="s">
        <v>2168</v>
      </c>
      <c r="M1341" s="721" t="s">
        <v>3968</v>
      </c>
      <c r="N1341" s="722" t="s">
        <v>3969</v>
      </c>
      <c r="O1341" s="722" t="s">
        <v>110</v>
      </c>
      <c r="P1341" s="722">
        <v>92507</v>
      </c>
      <c r="Q1341" s="278" t="s">
        <v>1267</v>
      </c>
      <c r="R1341" s="726" t="s">
        <v>4492</v>
      </c>
      <c r="S1341" s="726" t="s">
        <v>4493</v>
      </c>
      <c r="T1341" s="726" t="s">
        <v>4494</v>
      </c>
      <c r="U1341" s="726">
        <v>30390156</v>
      </c>
      <c r="V1341" s="278">
        <v>14.75</v>
      </c>
      <c r="W1341" s="726" t="s">
        <v>163</v>
      </c>
      <c r="X1341" s="325">
        <v>400</v>
      </c>
      <c r="Y1341" s="325">
        <v>768</v>
      </c>
      <c r="Z1341" s="325">
        <v>24</v>
      </c>
      <c r="AA1341" s="608">
        <f t="shared" ref="AA1341" si="334">X1341*Y1341/1000000</f>
        <v>0.30719999999999997</v>
      </c>
      <c r="AB1341" s="278" t="s">
        <v>88</v>
      </c>
      <c r="AC1341" s="366">
        <v>44742</v>
      </c>
      <c r="AD1341" s="726"/>
      <c r="AE1341" s="726"/>
      <c r="AF1341" s="726" t="str">
        <f t="shared" ref="AF1341" si="335">C1341</f>
        <v>CADP220609_10</v>
      </c>
      <c r="AG1341" s="325">
        <f t="shared" ref="AG1341" si="336">Y1341</f>
        <v>768</v>
      </c>
      <c r="AH1341" s="325">
        <f t="shared" ref="AH1341" si="337">Z1341</f>
        <v>24</v>
      </c>
      <c r="AI1341" s="608">
        <f t="shared" ref="AI1341" si="338">AA1341</f>
        <v>0.30719999999999997</v>
      </c>
      <c r="AJ1341" s="726" t="s">
        <v>2143</v>
      </c>
      <c r="AK1341" s="721" t="s">
        <v>8387</v>
      </c>
      <c r="AL1341" s="570"/>
      <c r="AM1341" s="570"/>
      <c r="AN1341" s="570"/>
      <c r="AO1341" s="570"/>
      <c r="AP1341" s="570"/>
      <c r="AQ1341" s="726"/>
      <c r="AR1341" s="726"/>
      <c r="AS1341" s="726"/>
      <c r="AT1341" s="570"/>
      <c r="AU1341" s="570"/>
      <c r="AV1341" s="570"/>
      <c r="AW1341" s="321" t="s">
        <v>1198</v>
      </c>
      <c r="AX1341" s="101" t="s">
        <v>116</v>
      </c>
      <c r="AY1341" s="575"/>
      <c r="AZ1341" s="575"/>
      <c r="BA1341" s="610"/>
      <c r="BB1341" s="610"/>
      <c r="BC1341" s="610"/>
      <c r="BD1341" s="610"/>
      <c r="BE1341" s="685">
        <f t="shared" ref="BE1341" si="339">WEEKNUM(AN1341)</f>
        <v>0</v>
      </c>
      <c r="BF1341" s="101">
        <f t="shared" ref="BF1341" si="340">MONTH(AL1341)</f>
        <v>1</v>
      </c>
      <c r="BG1341" s="101">
        <f t="shared" ref="BG1341" si="341">YEAR(AL1341)</f>
        <v>1900</v>
      </c>
      <c r="BH1341" s="726"/>
    </row>
    <row r="1342" spans="1:60">
      <c r="A1342" s="325" t="s">
        <v>428</v>
      </c>
      <c r="B1342" s="726" t="s">
        <v>2132</v>
      </c>
      <c r="C1342" s="721" t="s">
        <v>8388</v>
      </c>
      <c r="D1342" s="570">
        <v>44721</v>
      </c>
      <c r="E1342" s="726" t="s">
        <v>8381</v>
      </c>
      <c r="F1342" s="101" t="s">
        <v>2135</v>
      </c>
      <c r="G1342" s="728" t="s">
        <v>2136</v>
      </c>
      <c r="H1342" s="728" t="s">
        <v>2137</v>
      </c>
      <c r="I1342" s="728" t="s">
        <v>2138</v>
      </c>
      <c r="J1342" s="728" t="s">
        <v>110</v>
      </c>
      <c r="K1342" s="728">
        <v>90248</v>
      </c>
      <c r="L1342" s="101" t="s">
        <v>2168</v>
      </c>
      <c r="M1342" s="721" t="s">
        <v>2315</v>
      </c>
      <c r="N1342" s="722" t="s">
        <v>403</v>
      </c>
      <c r="O1342" s="722" t="s">
        <v>110</v>
      </c>
      <c r="P1342" s="722">
        <v>92123</v>
      </c>
      <c r="Q1342" s="278" t="s">
        <v>1267</v>
      </c>
      <c r="R1342" s="726" t="s">
        <v>2316</v>
      </c>
      <c r="S1342" s="726" t="s">
        <v>2317</v>
      </c>
      <c r="T1342" s="726" t="s">
        <v>2318</v>
      </c>
      <c r="U1342" s="726">
        <v>30390156</v>
      </c>
      <c r="V1342" s="278">
        <v>14.75</v>
      </c>
      <c r="W1342" s="726" t="s">
        <v>163</v>
      </c>
      <c r="X1342" s="325">
        <v>400</v>
      </c>
      <c r="Y1342" s="325">
        <v>768</v>
      </c>
      <c r="Z1342" s="325">
        <v>24</v>
      </c>
      <c r="AA1342" s="608">
        <f t="shared" ref="AA1342:AA1344" si="342">X1342*Y1342/1000000</f>
        <v>0.30719999999999997</v>
      </c>
      <c r="AB1342" s="278" t="s">
        <v>88</v>
      </c>
      <c r="AC1342" s="366">
        <v>44742</v>
      </c>
      <c r="AD1342" s="726"/>
      <c r="AE1342" s="726"/>
      <c r="AF1342" s="726" t="str">
        <f t="shared" ref="AF1342:AF1343" si="343">C1342</f>
        <v>CADP220609_11</v>
      </c>
      <c r="AG1342" s="325">
        <f t="shared" ref="AG1342:AG1343" si="344">Y1342</f>
        <v>768</v>
      </c>
      <c r="AH1342" s="325">
        <f t="shared" ref="AH1342:AH1343" si="345">Z1342</f>
        <v>24</v>
      </c>
      <c r="AI1342" s="608">
        <f t="shared" ref="AI1342:AI1343" si="346">AA1342</f>
        <v>0.30719999999999997</v>
      </c>
      <c r="AJ1342" s="726" t="s">
        <v>5487</v>
      </c>
      <c r="AK1342" s="726"/>
      <c r="AL1342" s="570"/>
      <c r="AM1342" s="570"/>
      <c r="AN1342" s="570"/>
      <c r="AO1342" s="570"/>
      <c r="AP1342" s="570"/>
      <c r="AQ1342" s="726"/>
      <c r="AR1342" s="726" t="s">
        <v>8372</v>
      </c>
      <c r="AS1342" s="726"/>
      <c r="AT1342" s="570"/>
      <c r="AU1342" s="570"/>
      <c r="AV1342" s="570"/>
      <c r="AW1342" s="321" t="s">
        <v>1198</v>
      </c>
      <c r="AX1342" s="101" t="s">
        <v>116</v>
      </c>
      <c r="AY1342" s="575">
        <v>850</v>
      </c>
      <c r="AZ1342" s="575"/>
      <c r="BA1342" s="610"/>
      <c r="BB1342" s="610"/>
      <c r="BC1342" s="610"/>
      <c r="BD1342" s="610"/>
      <c r="BE1342" s="685">
        <f t="shared" ref="BE1342:BE1343" si="347">WEEKNUM(AN1342)</f>
        <v>0</v>
      </c>
      <c r="BF1342" s="101">
        <f t="shared" ref="BF1342:BF1343" si="348">MONTH(AL1342)</f>
        <v>1</v>
      </c>
      <c r="BG1342" s="101">
        <f t="shared" ref="BG1342:BG1343" si="349">YEAR(AL1342)</f>
        <v>1900</v>
      </c>
      <c r="BH1342" s="726"/>
    </row>
    <row r="1343" spans="1:60">
      <c r="A1343" s="101" t="s">
        <v>428</v>
      </c>
      <c r="B1343" s="101" t="s">
        <v>230</v>
      </c>
      <c r="C1343" s="721" t="s">
        <v>8402</v>
      </c>
      <c r="D1343" s="733">
        <v>44721</v>
      </c>
      <c r="E1343" s="722" t="s">
        <v>8389</v>
      </c>
      <c r="F1343" s="101" t="s">
        <v>2135</v>
      </c>
      <c r="G1343" s="728" t="s">
        <v>2136</v>
      </c>
      <c r="H1343" s="728" t="s">
        <v>2137</v>
      </c>
      <c r="I1343" s="728" t="s">
        <v>2138</v>
      </c>
      <c r="J1343" s="728" t="s">
        <v>110</v>
      </c>
      <c r="K1343" s="728">
        <v>90248</v>
      </c>
      <c r="L1343" s="722" t="s">
        <v>525</v>
      </c>
      <c r="M1343" s="722" t="s">
        <v>3990</v>
      </c>
      <c r="N1343" s="325" t="s">
        <v>3991</v>
      </c>
      <c r="O1343" s="325" t="s">
        <v>445</v>
      </c>
      <c r="P1343" s="325">
        <v>78219</v>
      </c>
      <c r="Q1343" s="325" t="s">
        <v>1267</v>
      </c>
      <c r="R1343" s="101" t="s">
        <v>1004</v>
      </c>
      <c r="S1343" s="101"/>
      <c r="T1343" s="101" t="s">
        <v>1006</v>
      </c>
      <c r="U1343" s="101">
        <v>30390456</v>
      </c>
      <c r="V1343" s="101">
        <v>14.75</v>
      </c>
      <c r="W1343" s="101" t="s">
        <v>163</v>
      </c>
      <c r="X1343" s="101">
        <v>400</v>
      </c>
      <c r="Y1343" s="325">
        <v>320</v>
      </c>
      <c r="Z1343" s="325">
        <v>10</v>
      </c>
      <c r="AA1343" s="608">
        <f t="shared" si="342"/>
        <v>0.128</v>
      </c>
      <c r="AB1343" s="101" t="s">
        <v>70</v>
      </c>
      <c r="AC1343" s="733">
        <v>44729</v>
      </c>
      <c r="AD1343" s="722"/>
      <c r="AE1343" s="722"/>
      <c r="AF1343" s="101" t="str">
        <f t="shared" si="343"/>
        <v>CADP220609_12</v>
      </c>
      <c r="AG1343" s="325">
        <f t="shared" si="344"/>
        <v>320</v>
      </c>
      <c r="AH1343" s="325">
        <f t="shared" si="345"/>
        <v>10</v>
      </c>
      <c r="AI1343" s="608">
        <f t="shared" si="346"/>
        <v>0.128</v>
      </c>
      <c r="AJ1343" s="101" t="s">
        <v>2143</v>
      </c>
      <c r="AK1343" s="721" t="s">
        <v>8402</v>
      </c>
      <c r="AL1343" s="733"/>
      <c r="AM1343" s="733"/>
      <c r="AN1343" s="733"/>
      <c r="AO1343" s="733"/>
      <c r="AP1343" s="733"/>
      <c r="AQ1343" s="722"/>
      <c r="AR1343" s="722"/>
      <c r="AS1343" s="722"/>
      <c r="AT1343" s="733"/>
      <c r="AU1343" s="733"/>
      <c r="AV1343" s="733"/>
      <c r="AW1343" s="324" t="s">
        <v>1198</v>
      </c>
      <c r="AX1343" s="101" t="s">
        <v>116</v>
      </c>
      <c r="AY1343" s="734"/>
      <c r="AZ1343" s="734"/>
      <c r="BA1343" s="580"/>
      <c r="BB1343" s="580"/>
      <c r="BC1343" s="580"/>
      <c r="BD1343" s="580"/>
      <c r="BE1343" s="101">
        <f t="shared" si="347"/>
        <v>0</v>
      </c>
      <c r="BF1343" s="101">
        <f t="shared" si="348"/>
        <v>1</v>
      </c>
      <c r="BG1343" s="101">
        <f t="shared" si="349"/>
        <v>1900</v>
      </c>
      <c r="BH1343" s="722"/>
    </row>
    <row r="1344" spans="1:60">
      <c r="A1344" s="101" t="s">
        <v>428</v>
      </c>
      <c r="B1344" s="101" t="s">
        <v>230</v>
      </c>
      <c r="C1344" s="721" t="s">
        <v>8403</v>
      </c>
      <c r="D1344" s="733">
        <v>44721</v>
      </c>
      <c r="E1344" s="722" t="s">
        <v>8390</v>
      </c>
      <c r="F1344" s="101" t="s">
        <v>2135</v>
      </c>
      <c r="G1344" s="728" t="s">
        <v>2136</v>
      </c>
      <c r="H1344" s="728" t="s">
        <v>2137</v>
      </c>
      <c r="I1344" s="728" t="s">
        <v>2138</v>
      </c>
      <c r="J1344" s="728" t="s">
        <v>110</v>
      </c>
      <c r="K1344" s="728">
        <v>90248</v>
      </c>
      <c r="L1344" s="722" t="s">
        <v>525</v>
      </c>
      <c r="M1344" s="722" t="s">
        <v>2327</v>
      </c>
      <c r="N1344" s="325" t="s">
        <v>3874</v>
      </c>
      <c r="O1344" s="325" t="s">
        <v>445</v>
      </c>
      <c r="P1344" s="325">
        <v>75061</v>
      </c>
      <c r="Q1344" s="325" t="s">
        <v>1267</v>
      </c>
      <c r="R1344" s="101" t="s">
        <v>1004</v>
      </c>
      <c r="S1344" s="101"/>
      <c r="T1344" s="101" t="s">
        <v>1006</v>
      </c>
      <c r="U1344" s="101">
        <v>30390456</v>
      </c>
      <c r="V1344" s="101">
        <v>14.75</v>
      </c>
      <c r="W1344" s="101" t="s">
        <v>163</v>
      </c>
      <c r="X1344" s="101">
        <v>400</v>
      </c>
      <c r="Y1344" s="325">
        <v>832</v>
      </c>
      <c r="Z1344" s="325">
        <v>26</v>
      </c>
      <c r="AA1344" s="608">
        <f t="shared" si="342"/>
        <v>0.33279999999999998</v>
      </c>
      <c r="AB1344" s="101" t="s">
        <v>70</v>
      </c>
      <c r="AC1344" s="733">
        <v>44729</v>
      </c>
      <c r="AD1344" s="722"/>
      <c r="AE1344" s="722"/>
      <c r="AF1344" s="101" t="str">
        <f t="shared" ref="AF1344" si="350">C1344</f>
        <v>CADP220609_13</v>
      </c>
      <c r="AG1344" s="325">
        <f t="shared" ref="AG1344" si="351">Y1344</f>
        <v>832</v>
      </c>
      <c r="AH1344" s="325">
        <f t="shared" ref="AH1344" si="352">Z1344</f>
        <v>26</v>
      </c>
      <c r="AI1344" s="608">
        <f t="shared" ref="AI1344" si="353">AA1344</f>
        <v>0.33279999999999998</v>
      </c>
      <c r="AJ1344" s="101" t="s">
        <v>2143</v>
      </c>
      <c r="AK1344" s="721" t="s">
        <v>8403</v>
      </c>
      <c r="AL1344" s="733"/>
      <c r="AM1344" s="733"/>
      <c r="AN1344" s="733"/>
      <c r="AO1344" s="733"/>
      <c r="AP1344" s="733"/>
      <c r="AQ1344" s="722"/>
      <c r="AR1344" s="722"/>
      <c r="AS1344" s="722"/>
      <c r="AT1344" s="733"/>
      <c r="AU1344" s="733"/>
      <c r="AV1344" s="733"/>
      <c r="AW1344" s="324" t="s">
        <v>1198</v>
      </c>
      <c r="AX1344" s="101" t="s">
        <v>116</v>
      </c>
      <c r="AY1344" s="734"/>
      <c r="AZ1344" s="734"/>
      <c r="BA1344" s="580"/>
      <c r="BB1344" s="580"/>
      <c r="BC1344" s="580"/>
      <c r="BD1344" s="580"/>
      <c r="BE1344" s="101">
        <f t="shared" ref="BE1344" si="354">WEEKNUM(AN1344)</f>
        <v>0</v>
      </c>
      <c r="BF1344" s="101">
        <f t="shared" ref="BF1344" si="355">MONTH(AL1344)</f>
        <v>1</v>
      </c>
      <c r="BG1344" s="101">
        <f t="shared" ref="BG1344" si="356">YEAR(AL1344)</f>
        <v>1900</v>
      </c>
      <c r="BH1344" s="722"/>
    </row>
    <row r="1345" spans="1:60">
      <c r="A1345" s="101" t="s">
        <v>428</v>
      </c>
      <c r="B1345" s="101" t="s">
        <v>230</v>
      </c>
      <c r="C1345" s="721" t="s">
        <v>8404</v>
      </c>
      <c r="D1345" s="733">
        <v>44721</v>
      </c>
      <c r="E1345" s="722" t="s">
        <v>8391</v>
      </c>
      <c r="F1345" s="101" t="s">
        <v>2135</v>
      </c>
      <c r="G1345" s="728" t="s">
        <v>2136</v>
      </c>
      <c r="H1345" s="728" t="s">
        <v>2137</v>
      </c>
      <c r="I1345" s="728" t="s">
        <v>2138</v>
      </c>
      <c r="J1345" s="728" t="s">
        <v>110</v>
      </c>
      <c r="K1345" s="728">
        <v>90248</v>
      </c>
      <c r="L1345" s="722" t="s">
        <v>525</v>
      </c>
      <c r="M1345" s="722" t="s">
        <v>3987</v>
      </c>
      <c r="N1345" s="325" t="s">
        <v>444</v>
      </c>
      <c r="O1345" s="325" t="s">
        <v>445</v>
      </c>
      <c r="P1345" s="325">
        <v>77041</v>
      </c>
      <c r="Q1345" s="325" t="s">
        <v>1267</v>
      </c>
      <c r="R1345" s="101" t="s">
        <v>1004</v>
      </c>
      <c r="S1345" s="101"/>
      <c r="T1345" s="101" t="s">
        <v>1006</v>
      </c>
      <c r="U1345" s="101">
        <v>30390456</v>
      </c>
      <c r="V1345" s="101">
        <v>14.75</v>
      </c>
      <c r="W1345" s="101" t="s">
        <v>163</v>
      </c>
      <c r="X1345" s="101">
        <v>400</v>
      </c>
      <c r="Y1345" s="325">
        <v>832</v>
      </c>
      <c r="Z1345" s="325">
        <v>26</v>
      </c>
      <c r="AA1345" s="608">
        <f t="shared" ref="AA1345:AA1347" si="357">X1345*Y1345/1000000</f>
        <v>0.33279999999999998</v>
      </c>
      <c r="AB1345" s="101" t="s">
        <v>70</v>
      </c>
      <c r="AC1345" s="733">
        <v>44729</v>
      </c>
      <c r="AD1345" s="722"/>
      <c r="AE1345" s="722"/>
      <c r="AF1345" s="101" t="str">
        <f t="shared" ref="AF1345" si="358">C1345</f>
        <v>CADP220609_14</v>
      </c>
      <c r="AG1345" s="325">
        <f t="shared" ref="AG1345" si="359">Y1345</f>
        <v>832</v>
      </c>
      <c r="AH1345" s="325">
        <f t="shared" ref="AH1345" si="360">Z1345</f>
        <v>26</v>
      </c>
      <c r="AI1345" s="608">
        <f t="shared" ref="AI1345" si="361">AA1345</f>
        <v>0.33279999999999998</v>
      </c>
      <c r="AJ1345" s="101" t="s">
        <v>2143</v>
      </c>
      <c r="AK1345" s="721" t="s">
        <v>8404</v>
      </c>
      <c r="AL1345" s="733"/>
      <c r="AM1345" s="733"/>
      <c r="AN1345" s="733"/>
      <c r="AO1345" s="733"/>
      <c r="AP1345" s="733"/>
      <c r="AQ1345" s="722"/>
      <c r="AR1345" s="722"/>
      <c r="AS1345" s="722"/>
      <c r="AT1345" s="733"/>
      <c r="AU1345" s="733"/>
      <c r="AV1345" s="733"/>
      <c r="AW1345" s="324" t="s">
        <v>1198</v>
      </c>
      <c r="AX1345" s="101" t="s">
        <v>116</v>
      </c>
      <c r="AY1345" s="734"/>
      <c r="AZ1345" s="734"/>
      <c r="BA1345" s="580"/>
      <c r="BB1345" s="580"/>
      <c r="BC1345" s="580"/>
      <c r="BD1345" s="580"/>
      <c r="BE1345" s="101">
        <f t="shared" ref="BE1345" si="362">WEEKNUM(AN1345)</f>
        <v>0</v>
      </c>
      <c r="BF1345" s="101">
        <f t="shared" ref="BF1345" si="363">MONTH(AL1345)</f>
        <v>1</v>
      </c>
      <c r="BG1345" s="101">
        <f t="shared" ref="BG1345" si="364">YEAR(AL1345)</f>
        <v>1900</v>
      </c>
      <c r="BH1345" s="722"/>
    </row>
    <row r="1346" spans="1:60">
      <c r="A1346" s="101" t="s">
        <v>428</v>
      </c>
      <c r="B1346" s="101" t="s">
        <v>230</v>
      </c>
      <c r="C1346" s="721" t="s">
        <v>8405</v>
      </c>
      <c r="D1346" s="733">
        <v>44721</v>
      </c>
      <c r="E1346" s="722" t="s">
        <v>8392</v>
      </c>
      <c r="F1346" s="101" t="s">
        <v>2135</v>
      </c>
      <c r="G1346" s="728" t="s">
        <v>2136</v>
      </c>
      <c r="H1346" s="728" t="s">
        <v>2137</v>
      </c>
      <c r="I1346" s="728" t="s">
        <v>2138</v>
      </c>
      <c r="J1346" s="728" t="s">
        <v>110</v>
      </c>
      <c r="K1346" s="728">
        <v>90248</v>
      </c>
      <c r="L1346" s="722" t="s">
        <v>525</v>
      </c>
      <c r="M1346" s="722" t="s">
        <v>4557</v>
      </c>
      <c r="N1346" s="325" t="s">
        <v>4558</v>
      </c>
      <c r="O1346" s="325" t="s">
        <v>445</v>
      </c>
      <c r="P1346" s="325">
        <v>78610</v>
      </c>
      <c r="Q1346" s="325" t="s">
        <v>1267</v>
      </c>
      <c r="R1346" s="101" t="s">
        <v>1004</v>
      </c>
      <c r="S1346" s="101"/>
      <c r="T1346" s="101" t="s">
        <v>1006</v>
      </c>
      <c r="U1346" s="101">
        <v>30390456</v>
      </c>
      <c r="V1346" s="101">
        <v>14.75</v>
      </c>
      <c r="W1346" s="101" t="s">
        <v>163</v>
      </c>
      <c r="X1346" s="101">
        <v>400</v>
      </c>
      <c r="Y1346" s="325">
        <v>320</v>
      </c>
      <c r="Z1346" s="325">
        <v>10</v>
      </c>
      <c r="AA1346" s="608">
        <f t="shared" si="357"/>
        <v>0.128</v>
      </c>
      <c r="AB1346" s="101" t="s">
        <v>70</v>
      </c>
      <c r="AC1346" s="733">
        <v>44729</v>
      </c>
      <c r="AD1346" s="722"/>
      <c r="AE1346" s="722"/>
      <c r="AF1346" s="101" t="str">
        <f t="shared" ref="AF1346" si="365">C1346</f>
        <v>CADP220609_15</v>
      </c>
      <c r="AG1346" s="325">
        <f t="shared" ref="AG1346" si="366">Y1346</f>
        <v>320</v>
      </c>
      <c r="AH1346" s="325">
        <f t="shared" ref="AH1346" si="367">Z1346</f>
        <v>10</v>
      </c>
      <c r="AI1346" s="608">
        <f t="shared" ref="AI1346" si="368">AA1346</f>
        <v>0.128</v>
      </c>
      <c r="AJ1346" s="101" t="s">
        <v>2143</v>
      </c>
      <c r="AK1346" s="721" t="s">
        <v>8405</v>
      </c>
      <c r="AL1346" s="733"/>
      <c r="AM1346" s="733"/>
      <c r="AN1346" s="733"/>
      <c r="AO1346" s="733"/>
      <c r="AP1346" s="733"/>
      <c r="AQ1346" s="722"/>
      <c r="AR1346" s="722"/>
      <c r="AS1346" s="722"/>
      <c r="AT1346" s="733"/>
      <c r="AU1346" s="733"/>
      <c r="AV1346" s="733"/>
      <c r="AW1346" s="324" t="s">
        <v>1198</v>
      </c>
      <c r="AX1346" s="101" t="s">
        <v>116</v>
      </c>
      <c r="AY1346" s="734"/>
      <c r="AZ1346" s="734"/>
      <c r="BA1346" s="580"/>
      <c r="BB1346" s="580"/>
      <c r="BC1346" s="580"/>
      <c r="BD1346" s="580"/>
      <c r="BE1346" s="101">
        <f t="shared" ref="BE1346" si="369">WEEKNUM(AN1346)</f>
        <v>0</v>
      </c>
      <c r="BF1346" s="101">
        <f t="shared" ref="BF1346" si="370">MONTH(AL1346)</f>
        <v>1</v>
      </c>
      <c r="BG1346" s="101">
        <f t="shared" ref="BG1346" si="371">YEAR(AL1346)</f>
        <v>1900</v>
      </c>
      <c r="BH1346" s="722"/>
    </row>
    <row r="1347" spans="1:60">
      <c r="A1347" s="101" t="s">
        <v>428</v>
      </c>
      <c r="B1347" s="101" t="s">
        <v>230</v>
      </c>
      <c r="C1347" s="721" t="s">
        <v>8406</v>
      </c>
      <c r="D1347" s="733">
        <v>44721</v>
      </c>
      <c r="E1347" s="722" t="s">
        <v>8393</v>
      </c>
      <c r="F1347" s="101" t="s">
        <v>2135</v>
      </c>
      <c r="G1347" s="728" t="s">
        <v>2136</v>
      </c>
      <c r="H1347" s="728" t="s">
        <v>2137</v>
      </c>
      <c r="I1347" s="728" t="s">
        <v>2138</v>
      </c>
      <c r="J1347" s="728" t="s">
        <v>110</v>
      </c>
      <c r="K1347" s="728">
        <v>90248</v>
      </c>
      <c r="L1347" s="722" t="s">
        <v>525</v>
      </c>
      <c r="M1347" s="722" t="s">
        <v>4021</v>
      </c>
      <c r="N1347" s="325" t="s">
        <v>4022</v>
      </c>
      <c r="O1347" s="325" t="s">
        <v>205</v>
      </c>
      <c r="P1347" s="325">
        <v>85365</v>
      </c>
      <c r="Q1347" s="325" t="s">
        <v>1267</v>
      </c>
      <c r="R1347" s="101" t="s">
        <v>1004</v>
      </c>
      <c r="S1347" s="101"/>
      <c r="T1347" s="101" t="s">
        <v>1006</v>
      </c>
      <c r="U1347" s="101">
        <v>30390456</v>
      </c>
      <c r="V1347" s="101">
        <v>14.75</v>
      </c>
      <c r="W1347" s="101" t="s">
        <v>163</v>
      </c>
      <c r="X1347" s="101">
        <v>400</v>
      </c>
      <c r="Y1347" s="325">
        <v>416</v>
      </c>
      <c r="Z1347" s="325">
        <v>13</v>
      </c>
      <c r="AA1347" s="608">
        <f t="shared" si="357"/>
        <v>0.16639999999999999</v>
      </c>
      <c r="AB1347" s="101" t="s">
        <v>70</v>
      </c>
      <c r="AC1347" s="733">
        <v>44729</v>
      </c>
      <c r="AD1347" s="722"/>
      <c r="AE1347" s="722"/>
      <c r="AF1347" s="101" t="str">
        <f t="shared" ref="AF1347" si="372">C1347</f>
        <v>CADP220609_16</v>
      </c>
      <c r="AG1347" s="325">
        <f t="shared" ref="AG1347" si="373">Y1347</f>
        <v>416</v>
      </c>
      <c r="AH1347" s="325">
        <f t="shared" ref="AH1347" si="374">Z1347</f>
        <v>13</v>
      </c>
      <c r="AI1347" s="608">
        <f t="shared" ref="AI1347" si="375">AA1347</f>
        <v>0.16639999999999999</v>
      </c>
      <c r="AJ1347" s="101" t="s">
        <v>2143</v>
      </c>
      <c r="AK1347" s="721" t="s">
        <v>8406</v>
      </c>
      <c r="AL1347" s="733"/>
      <c r="AM1347" s="733"/>
      <c r="AN1347" s="733"/>
      <c r="AO1347" s="733"/>
      <c r="AP1347" s="733"/>
      <c r="AQ1347" s="722"/>
      <c r="AR1347" s="722"/>
      <c r="AS1347" s="722"/>
      <c r="AT1347" s="733"/>
      <c r="AU1347" s="733"/>
      <c r="AV1347" s="733"/>
      <c r="AW1347" s="324" t="s">
        <v>1198</v>
      </c>
      <c r="AX1347" s="101" t="s">
        <v>116</v>
      </c>
      <c r="AY1347" s="734"/>
      <c r="AZ1347" s="734"/>
      <c r="BA1347" s="580"/>
      <c r="BB1347" s="580"/>
      <c r="BC1347" s="580"/>
      <c r="BD1347" s="580"/>
      <c r="BE1347" s="101">
        <f t="shared" ref="BE1347" si="376">WEEKNUM(AN1347)</f>
        <v>0</v>
      </c>
      <c r="BF1347" s="101">
        <f t="shared" ref="BF1347" si="377">MONTH(AL1347)</f>
        <v>1</v>
      </c>
      <c r="BG1347" s="101">
        <f t="shared" ref="BG1347" si="378">YEAR(AL1347)</f>
        <v>1900</v>
      </c>
      <c r="BH1347" s="722"/>
    </row>
    <row r="1348" spans="1:60">
      <c r="A1348" s="101" t="s">
        <v>428</v>
      </c>
      <c r="B1348" s="101" t="s">
        <v>230</v>
      </c>
      <c r="C1348" s="721" t="s">
        <v>8407</v>
      </c>
      <c r="D1348" s="733">
        <v>44721</v>
      </c>
      <c r="E1348" s="722" t="s">
        <v>8394</v>
      </c>
      <c r="F1348" s="101" t="s">
        <v>2135</v>
      </c>
      <c r="G1348" s="728" t="s">
        <v>2136</v>
      </c>
      <c r="H1348" s="728" t="s">
        <v>2137</v>
      </c>
      <c r="I1348" s="728" t="s">
        <v>2138</v>
      </c>
      <c r="J1348" s="728" t="s">
        <v>110</v>
      </c>
      <c r="K1348" s="728">
        <v>90248</v>
      </c>
      <c r="L1348" s="722" t="s">
        <v>525</v>
      </c>
      <c r="M1348" s="722" t="s">
        <v>4154</v>
      </c>
      <c r="N1348" s="325" t="s">
        <v>527</v>
      </c>
      <c r="O1348" s="325" t="s">
        <v>205</v>
      </c>
      <c r="P1348" s="325">
        <v>85714</v>
      </c>
      <c r="Q1348" s="325" t="s">
        <v>1267</v>
      </c>
      <c r="R1348" s="101" t="s">
        <v>1004</v>
      </c>
      <c r="S1348" s="101"/>
      <c r="T1348" s="101" t="s">
        <v>1006</v>
      </c>
      <c r="U1348" s="101">
        <v>30390456</v>
      </c>
      <c r="V1348" s="101">
        <v>14.75</v>
      </c>
      <c r="W1348" s="101" t="s">
        <v>163</v>
      </c>
      <c r="X1348" s="101">
        <v>400</v>
      </c>
      <c r="Y1348" s="325">
        <v>416</v>
      </c>
      <c r="Z1348" s="325">
        <v>13</v>
      </c>
      <c r="AA1348" s="608">
        <f t="shared" ref="AA1348:AA1351" si="379">X1348*Y1348/1000000</f>
        <v>0.16639999999999999</v>
      </c>
      <c r="AB1348" s="101" t="s">
        <v>70</v>
      </c>
      <c r="AC1348" s="733">
        <v>44729</v>
      </c>
      <c r="AD1348" s="722"/>
      <c r="AE1348" s="722"/>
      <c r="AF1348" s="101" t="str">
        <f t="shared" ref="AF1348" si="380">C1348</f>
        <v>CADP220609_17</v>
      </c>
      <c r="AG1348" s="325">
        <f t="shared" ref="AG1348" si="381">Y1348</f>
        <v>416</v>
      </c>
      <c r="AH1348" s="325">
        <f t="shared" ref="AH1348" si="382">Z1348</f>
        <v>13</v>
      </c>
      <c r="AI1348" s="608">
        <f t="shared" ref="AI1348" si="383">AA1348</f>
        <v>0.16639999999999999</v>
      </c>
      <c r="AJ1348" s="101" t="s">
        <v>2143</v>
      </c>
      <c r="AK1348" s="721" t="s">
        <v>8407</v>
      </c>
      <c r="AL1348" s="733"/>
      <c r="AM1348" s="733"/>
      <c r="AN1348" s="733"/>
      <c r="AO1348" s="733"/>
      <c r="AP1348" s="733"/>
      <c r="AQ1348" s="722"/>
      <c r="AR1348" s="722"/>
      <c r="AS1348" s="722"/>
      <c r="AT1348" s="733"/>
      <c r="AU1348" s="733"/>
      <c r="AV1348" s="733"/>
      <c r="AW1348" s="324" t="s">
        <v>1198</v>
      </c>
      <c r="AX1348" s="101" t="s">
        <v>116</v>
      </c>
      <c r="AY1348" s="734"/>
      <c r="AZ1348" s="734"/>
      <c r="BA1348" s="580"/>
      <c r="BB1348" s="580"/>
      <c r="BC1348" s="580"/>
      <c r="BD1348" s="580"/>
      <c r="BE1348" s="101">
        <f t="shared" ref="BE1348" si="384">WEEKNUM(AN1348)</f>
        <v>0</v>
      </c>
      <c r="BF1348" s="101">
        <f t="shared" ref="BF1348" si="385">MONTH(AL1348)</f>
        <v>1</v>
      </c>
      <c r="BG1348" s="101">
        <f t="shared" ref="BG1348" si="386">YEAR(AL1348)</f>
        <v>1900</v>
      </c>
      <c r="BH1348" s="722"/>
    </row>
    <row r="1349" spans="1:60">
      <c r="A1349" s="101" t="s">
        <v>428</v>
      </c>
      <c r="B1349" s="101" t="s">
        <v>230</v>
      </c>
      <c r="C1349" s="721" t="s">
        <v>8408</v>
      </c>
      <c r="D1349" s="733">
        <v>44721</v>
      </c>
      <c r="E1349" s="722" t="s">
        <v>8395</v>
      </c>
      <c r="F1349" s="101" t="s">
        <v>2135</v>
      </c>
      <c r="G1349" s="728" t="s">
        <v>2136</v>
      </c>
      <c r="H1349" s="728" t="s">
        <v>2137</v>
      </c>
      <c r="I1349" s="728" t="s">
        <v>2138</v>
      </c>
      <c r="J1349" s="728" t="s">
        <v>110</v>
      </c>
      <c r="K1349" s="728">
        <v>90248</v>
      </c>
      <c r="L1349" s="722" t="s">
        <v>525</v>
      </c>
      <c r="M1349" s="722" t="s">
        <v>3834</v>
      </c>
      <c r="N1349" s="325" t="s">
        <v>360</v>
      </c>
      <c r="O1349" s="325" t="s">
        <v>361</v>
      </c>
      <c r="P1349" s="325">
        <v>89118</v>
      </c>
      <c r="Q1349" s="325" t="s">
        <v>1267</v>
      </c>
      <c r="R1349" s="101" t="s">
        <v>1004</v>
      </c>
      <c r="S1349" s="101"/>
      <c r="T1349" s="101" t="s">
        <v>1006</v>
      </c>
      <c r="U1349" s="101">
        <v>30390456</v>
      </c>
      <c r="V1349" s="101">
        <v>14.75</v>
      </c>
      <c r="W1349" s="101" t="s">
        <v>163</v>
      </c>
      <c r="X1349" s="101">
        <v>400</v>
      </c>
      <c r="Y1349" s="325">
        <v>640</v>
      </c>
      <c r="Z1349" s="325">
        <v>20</v>
      </c>
      <c r="AA1349" s="608">
        <f t="shared" si="379"/>
        <v>0.25600000000000001</v>
      </c>
      <c r="AB1349" s="101" t="s">
        <v>70</v>
      </c>
      <c r="AC1349" s="733">
        <v>44729</v>
      </c>
      <c r="AD1349" s="722"/>
      <c r="AE1349" s="722"/>
      <c r="AF1349" s="101" t="str">
        <f t="shared" ref="AF1349" si="387">C1349</f>
        <v>CADP220609_18</v>
      </c>
      <c r="AG1349" s="325">
        <f t="shared" ref="AG1349" si="388">Y1349</f>
        <v>640</v>
      </c>
      <c r="AH1349" s="325">
        <f t="shared" ref="AH1349" si="389">Z1349</f>
        <v>20</v>
      </c>
      <c r="AI1349" s="608">
        <f t="shared" ref="AI1349" si="390">AA1349</f>
        <v>0.25600000000000001</v>
      </c>
      <c r="AJ1349" s="101" t="s">
        <v>2143</v>
      </c>
      <c r="AK1349" s="721" t="s">
        <v>8408</v>
      </c>
      <c r="AL1349" s="733"/>
      <c r="AM1349" s="733"/>
      <c r="AN1349" s="733"/>
      <c r="AO1349" s="733"/>
      <c r="AP1349" s="733"/>
      <c r="AQ1349" s="722"/>
      <c r="AR1349" s="722"/>
      <c r="AS1349" s="722"/>
      <c r="AT1349" s="733"/>
      <c r="AU1349" s="733"/>
      <c r="AV1349" s="733"/>
      <c r="AW1349" s="324" t="s">
        <v>1198</v>
      </c>
      <c r="AX1349" s="101" t="s">
        <v>116</v>
      </c>
      <c r="AY1349" s="734"/>
      <c r="AZ1349" s="734"/>
      <c r="BA1349" s="580"/>
      <c r="BB1349" s="580"/>
      <c r="BC1349" s="580"/>
      <c r="BD1349" s="580"/>
      <c r="BE1349" s="101">
        <f t="shared" ref="BE1349" si="391">WEEKNUM(AN1349)</f>
        <v>0</v>
      </c>
      <c r="BF1349" s="101">
        <f t="shared" ref="BF1349" si="392">MONTH(AL1349)</f>
        <v>1</v>
      </c>
      <c r="BG1349" s="101">
        <f t="shared" ref="BG1349" si="393">YEAR(AL1349)</f>
        <v>1900</v>
      </c>
      <c r="BH1349" s="722"/>
    </row>
    <row r="1350" spans="1:60">
      <c r="A1350" s="101" t="s">
        <v>428</v>
      </c>
      <c r="B1350" s="101" t="s">
        <v>230</v>
      </c>
      <c r="C1350" s="721" t="s">
        <v>8409</v>
      </c>
      <c r="D1350" s="733">
        <v>44721</v>
      </c>
      <c r="E1350" s="722" t="s">
        <v>8396</v>
      </c>
      <c r="F1350" s="101" t="s">
        <v>2135</v>
      </c>
      <c r="G1350" s="728" t="s">
        <v>2147</v>
      </c>
      <c r="H1350" s="101" t="s">
        <v>2148</v>
      </c>
      <c r="I1350" s="101" t="s">
        <v>531</v>
      </c>
      <c r="J1350" s="101" t="s">
        <v>110</v>
      </c>
      <c r="K1350" s="101">
        <v>91761</v>
      </c>
      <c r="L1350" s="722" t="s">
        <v>525</v>
      </c>
      <c r="M1350" s="722" t="s">
        <v>4639</v>
      </c>
      <c r="N1350" s="325" t="s">
        <v>3997</v>
      </c>
      <c r="O1350" s="325" t="s">
        <v>3998</v>
      </c>
      <c r="P1350" s="325">
        <v>87107</v>
      </c>
      <c r="Q1350" s="325" t="s">
        <v>1267</v>
      </c>
      <c r="R1350" s="101" t="s">
        <v>1004</v>
      </c>
      <c r="S1350" s="101"/>
      <c r="T1350" s="101" t="s">
        <v>1006</v>
      </c>
      <c r="U1350" s="101">
        <v>30390456</v>
      </c>
      <c r="V1350" s="101">
        <v>14.75</v>
      </c>
      <c r="W1350" s="101" t="s">
        <v>163</v>
      </c>
      <c r="X1350" s="101">
        <v>400</v>
      </c>
      <c r="Y1350" s="325">
        <v>320</v>
      </c>
      <c r="Z1350" s="325">
        <v>10</v>
      </c>
      <c r="AA1350" s="608">
        <f t="shared" si="379"/>
        <v>0.128</v>
      </c>
      <c r="AB1350" s="101" t="s">
        <v>70</v>
      </c>
      <c r="AC1350" s="733">
        <v>44729</v>
      </c>
      <c r="AD1350" s="722"/>
      <c r="AE1350" s="722"/>
      <c r="AF1350" s="101" t="str">
        <f t="shared" ref="AF1350" si="394">C1350</f>
        <v>CADP220609_19</v>
      </c>
      <c r="AG1350" s="325">
        <f t="shared" ref="AG1350" si="395">Y1350</f>
        <v>320</v>
      </c>
      <c r="AH1350" s="325">
        <f t="shared" ref="AH1350" si="396">Z1350</f>
        <v>10</v>
      </c>
      <c r="AI1350" s="608">
        <f t="shared" ref="AI1350" si="397">AA1350</f>
        <v>0.128</v>
      </c>
      <c r="AJ1350" s="101" t="s">
        <v>2143</v>
      </c>
      <c r="AK1350" s="721" t="s">
        <v>8409</v>
      </c>
      <c r="AL1350" s="733"/>
      <c r="AM1350" s="733"/>
      <c r="AN1350" s="733"/>
      <c r="AO1350" s="733"/>
      <c r="AP1350" s="733"/>
      <c r="AQ1350" s="722"/>
      <c r="AR1350" s="722"/>
      <c r="AS1350" s="722"/>
      <c r="AT1350" s="733"/>
      <c r="AU1350" s="733"/>
      <c r="AV1350" s="733"/>
      <c r="AW1350" s="324" t="s">
        <v>1198</v>
      </c>
      <c r="AX1350" s="101" t="s">
        <v>116</v>
      </c>
      <c r="AY1350" s="734"/>
      <c r="AZ1350" s="734"/>
      <c r="BA1350" s="580"/>
      <c r="BB1350" s="580"/>
      <c r="BC1350" s="580"/>
      <c r="BD1350" s="580"/>
      <c r="BE1350" s="101">
        <f t="shared" ref="BE1350" si="398">WEEKNUM(AN1350)</f>
        <v>0</v>
      </c>
      <c r="BF1350" s="101">
        <f t="shared" ref="BF1350" si="399">MONTH(AL1350)</f>
        <v>1</v>
      </c>
      <c r="BG1350" s="101">
        <f t="shared" ref="BG1350" si="400">YEAR(AL1350)</f>
        <v>1900</v>
      </c>
      <c r="BH1350" s="722"/>
    </row>
    <row r="1351" spans="1:60">
      <c r="A1351" s="101" t="s">
        <v>428</v>
      </c>
      <c r="B1351" s="101" t="s">
        <v>230</v>
      </c>
      <c r="C1351" s="721" t="s">
        <v>8410</v>
      </c>
      <c r="D1351" s="733">
        <v>44721</v>
      </c>
      <c r="E1351" s="722" t="s">
        <v>8397</v>
      </c>
      <c r="F1351" s="101" t="s">
        <v>2135</v>
      </c>
      <c r="G1351" s="728" t="s">
        <v>2147</v>
      </c>
      <c r="H1351" s="101" t="s">
        <v>2148</v>
      </c>
      <c r="I1351" s="101" t="s">
        <v>531</v>
      </c>
      <c r="J1351" s="101" t="s">
        <v>110</v>
      </c>
      <c r="K1351" s="101">
        <v>91761</v>
      </c>
      <c r="L1351" s="722" t="s">
        <v>525</v>
      </c>
      <c r="M1351" s="722" t="s">
        <v>3919</v>
      </c>
      <c r="N1351" s="325" t="s">
        <v>531</v>
      </c>
      <c r="O1351" s="325" t="s">
        <v>110</v>
      </c>
      <c r="P1351" s="325">
        <v>91764</v>
      </c>
      <c r="Q1351" s="325" t="s">
        <v>1267</v>
      </c>
      <c r="R1351" s="101" t="s">
        <v>1004</v>
      </c>
      <c r="S1351" s="101"/>
      <c r="T1351" s="101" t="s">
        <v>1006</v>
      </c>
      <c r="U1351" s="101">
        <v>30390456</v>
      </c>
      <c r="V1351" s="101">
        <v>14.75</v>
      </c>
      <c r="W1351" s="101" t="s">
        <v>163</v>
      </c>
      <c r="X1351" s="101">
        <v>400</v>
      </c>
      <c r="Y1351" s="325">
        <v>416</v>
      </c>
      <c r="Z1351" s="325">
        <v>13</v>
      </c>
      <c r="AA1351" s="608">
        <f t="shared" si="379"/>
        <v>0.16639999999999999</v>
      </c>
      <c r="AB1351" s="101" t="s">
        <v>70</v>
      </c>
      <c r="AC1351" s="733">
        <v>44729</v>
      </c>
      <c r="AD1351" s="722"/>
      <c r="AE1351" s="722"/>
      <c r="AF1351" s="101" t="str">
        <f t="shared" ref="AF1351" si="401">C1351</f>
        <v>CADP220609_20</v>
      </c>
      <c r="AG1351" s="325">
        <f t="shared" ref="AG1351" si="402">Y1351</f>
        <v>416</v>
      </c>
      <c r="AH1351" s="325">
        <f t="shared" ref="AH1351" si="403">Z1351</f>
        <v>13</v>
      </c>
      <c r="AI1351" s="608">
        <f t="shared" ref="AI1351" si="404">AA1351</f>
        <v>0.16639999999999999</v>
      </c>
      <c r="AJ1351" s="101" t="s">
        <v>2143</v>
      </c>
      <c r="AK1351" s="721" t="s">
        <v>8410</v>
      </c>
      <c r="AL1351" s="733"/>
      <c r="AM1351" s="733"/>
      <c r="AN1351" s="733"/>
      <c r="AO1351" s="733"/>
      <c r="AP1351" s="733"/>
      <c r="AQ1351" s="722"/>
      <c r="AR1351" s="722"/>
      <c r="AS1351" s="722"/>
      <c r="AT1351" s="733"/>
      <c r="AU1351" s="733"/>
      <c r="AV1351" s="733"/>
      <c r="AW1351" s="324" t="s">
        <v>1198</v>
      </c>
      <c r="AX1351" s="101" t="s">
        <v>116</v>
      </c>
      <c r="AY1351" s="734"/>
      <c r="AZ1351" s="734"/>
      <c r="BA1351" s="580"/>
      <c r="BB1351" s="580"/>
      <c r="BC1351" s="580"/>
      <c r="BD1351" s="580"/>
      <c r="BE1351" s="101">
        <f t="shared" ref="BE1351" si="405">WEEKNUM(AN1351)</f>
        <v>0</v>
      </c>
      <c r="BF1351" s="101">
        <f t="shared" ref="BF1351" si="406">MONTH(AL1351)</f>
        <v>1</v>
      </c>
      <c r="BG1351" s="101">
        <f t="shared" ref="BG1351" si="407">YEAR(AL1351)</f>
        <v>1900</v>
      </c>
      <c r="BH1351" s="722"/>
    </row>
    <row r="1352" spans="1:60">
      <c r="A1352" s="101" t="s">
        <v>428</v>
      </c>
      <c r="B1352" s="101" t="s">
        <v>230</v>
      </c>
      <c r="C1352" s="721" t="s">
        <v>8411</v>
      </c>
      <c r="D1352" s="733">
        <v>44721</v>
      </c>
      <c r="E1352" s="722" t="s">
        <v>8398</v>
      </c>
      <c r="F1352" s="101" t="s">
        <v>2135</v>
      </c>
      <c r="G1352" s="728" t="s">
        <v>2147</v>
      </c>
      <c r="H1352" s="101" t="s">
        <v>2148</v>
      </c>
      <c r="I1352" s="101" t="s">
        <v>531</v>
      </c>
      <c r="J1352" s="101" t="s">
        <v>110</v>
      </c>
      <c r="K1352" s="101">
        <v>91761</v>
      </c>
      <c r="L1352" s="722" t="s">
        <v>525</v>
      </c>
      <c r="M1352" s="722" t="s">
        <v>4016</v>
      </c>
      <c r="N1352" s="325" t="s">
        <v>180</v>
      </c>
      <c r="O1352" s="325" t="s">
        <v>110</v>
      </c>
      <c r="P1352" s="325">
        <v>95206</v>
      </c>
      <c r="Q1352" s="325" t="s">
        <v>1267</v>
      </c>
      <c r="R1352" s="101" t="s">
        <v>1004</v>
      </c>
      <c r="S1352" s="101"/>
      <c r="T1352" s="101" t="s">
        <v>1006</v>
      </c>
      <c r="U1352" s="101">
        <v>30390456</v>
      </c>
      <c r="V1352" s="101">
        <v>14.75</v>
      </c>
      <c r="W1352" s="101" t="s">
        <v>163</v>
      </c>
      <c r="X1352" s="101">
        <v>400</v>
      </c>
      <c r="Y1352" s="325">
        <v>416</v>
      </c>
      <c r="Z1352" s="325">
        <v>13</v>
      </c>
      <c r="AA1352" s="608">
        <f t="shared" ref="AA1352" si="408">X1352*Y1352/1000000</f>
        <v>0.16639999999999999</v>
      </c>
      <c r="AB1352" s="101" t="s">
        <v>70</v>
      </c>
      <c r="AC1352" s="733">
        <v>44729</v>
      </c>
      <c r="AD1352" s="722"/>
      <c r="AE1352" s="722"/>
      <c r="AF1352" s="101" t="str">
        <f t="shared" ref="AF1352" si="409">C1352</f>
        <v>CADP220609_21</v>
      </c>
      <c r="AG1352" s="325">
        <f t="shared" ref="AG1352" si="410">Y1352</f>
        <v>416</v>
      </c>
      <c r="AH1352" s="325">
        <f t="shared" ref="AH1352" si="411">Z1352</f>
        <v>13</v>
      </c>
      <c r="AI1352" s="608">
        <f t="shared" ref="AI1352" si="412">AA1352</f>
        <v>0.16639999999999999</v>
      </c>
      <c r="AJ1352" s="101" t="s">
        <v>2143</v>
      </c>
      <c r="AK1352" s="721" t="s">
        <v>8411</v>
      </c>
      <c r="AL1352" s="733"/>
      <c r="AM1352" s="733"/>
      <c r="AN1352" s="733"/>
      <c r="AO1352" s="733"/>
      <c r="AP1352" s="733"/>
      <c r="AQ1352" s="722"/>
      <c r="AR1352" s="722"/>
      <c r="AS1352" s="722"/>
      <c r="AT1352" s="733"/>
      <c r="AU1352" s="733"/>
      <c r="AV1352" s="733"/>
      <c r="AW1352" s="324" t="s">
        <v>1198</v>
      </c>
      <c r="AX1352" s="101" t="s">
        <v>116</v>
      </c>
      <c r="AY1352" s="734"/>
      <c r="AZ1352" s="734"/>
      <c r="BA1352" s="580"/>
      <c r="BB1352" s="580"/>
      <c r="BC1352" s="580"/>
      <c r="BD1352" s="580"/>
      <c r="BE1352" s="101">
        <f t="shared" ref="BE1352" si="413">WEEKNUM(AN1352)</f>
        <v>0</v>
      </c>
      <c r="BF1352" s="101">
        <f t="shared" ref="BF1352" si="414">MONTH(AL1352)</f>
        <v>1</v>
      </c>
      <c r="BG1352" s="101">
        <f t="shared" ref="BG1352" si="415">YEAR(AL1352)</f>
        <v>1900</v>
      </c>
      <c r="BH1352" s="722"/>
    </row>
    <row r="1353" spans="1:60">
      <c r="A1353" s="101" t="s">
        <v>428</v>
      </c>
      <c r="B1353" s="101" t="s">
        <v>230</v>
      </c>
      <c r="C1353" s="721" t="s">
        <v>8412</v>
      </c>
      <c r="D1353" s="733">
        <v>44721</v>
      </c>
      <c r="E1353" s="722" t="s">
        <v>8399</v>
      </c>
      <c r="F1353" s="101" t="s">
        <v>2135</v>
      </c>
      <c r="G1353" s="728" t="s">
        <v>2147</v>
      </c>
      <c r="H1353" s="101" t="s">
        <v>2148</v>
      </c>
      <c r="I1353" s="101" t="s">
        <v>531</v>
      </c>
      <c r="J1353" s="101" t="s">
        <v>110</v>
      </c>
      <c r="K1353" s="101">
        <v>91761</v>
      </c>
      <c r="L1353" s="722" t="s">
        <v>525</v>
      </c>
      <c r="M1353" s="722" t="s">
        <v>3981</v>
      </c>
      <c r="N1353" s="325" t="s">
        <v>3982</v>
      </c>
      <c r="O1353" s="325" t="s">
        <v>388</v>
      </c>
      <c r="P1353" s="325">
        <v>60436</v>
      </c>
      <c r="Q1353" s="325" t="s">
        <v>1267</v>
      </c>
      <c r="R1353" s="101" t="s">
        <v>1004</v>
      </c>
      <c r="S1353" s="101"/>
      <c r="T1353" s="101" t="s">
        <v>1006</v>
      </c>
      <c r="U1353" s="101">
        <v>30390456</v>
      </c>
      <c r="V1353" s="101">
        <v>14.75</v>
      </c>
      <c r="W1353" s="101" t="s">
        <v>163</v>
      </c>
      <c r="X1353" s="101">
        <v>400</v>
      </c>
      <c r="Y1353" s="325">
        <v>416</v>
      </c>
      <c r="Z1353" s="325">
        <v>13</v>
      </c>
      <c r="AA1353" s="608">
        <f t="shared" ref="AA1353" si="416">X1353*Y1353/1000000</f>
        <v>0.16639999999999999</v>
      </c>
      <c r="AB1353" s="101" t="s">
        <v>70</v>
      </c>
      <c r="AC1353" s="733">
        <v>44729</v>
      </c>
      <c r="AD1353" s="722"/>
      <c r="AE1353" s="722"/>
      <c r="AF1353" s="101" t="str">
        <f t="shared" ref="AF1353" si="417">C1353</f>
        <v>CADP220609_22</v>
      </c>
      <c r="AG1353" s="325">
        <f t="shared" ref="AG1353" si="418">Y1353</f>
        <v>416</v>
      </c>
      <c r="AH1353" s="325">
        <f t="shared" ref="AH1353" si="419">Z1353</f>
        <v>13</v>
      </c>
      <c r="AI1353" s="608">
        <f t="shared" ref="AI1353" si="420">AA1353</f>
        <v>0.16639999999999999</v>
      </c>
      <c r="AJ1353" s="101" t="s">
        <v>2143</v>
      </c>
      <c r="AK1353" s="721" t="s">
        <v>8412</v>
      </c>
      <c r="AL1353" s="733"/>
      <c r="AM1353" s="733"/>
      <c r="AN1353" s="733"/>
      <c r="AO1353" s="733"/>
      <c r="AP1353" s="733"/>
      <c r="AQ1353" s="722"/>
      <c r="AR1353" s="722"/>
      <c r="AS1353" s="722"/>
      <c r="AT1353" s="733"/>
      <c r="AU1353" s="733"/>
      <c r="AV1353" s="733"/>
      <c r="AW1353" s="324" t="s">
        <v>1198</v>
      </c>
      <c r="AX1353" s="101" t="s">
        <v>116</v>
      </c>
      <c r="AY1353" s="734"/>
      <c r="AZ1353" s="734"/>
      <c r="BA1353" s="580"/>
      <c r="BB1353" s="580"/>
      <c r="BC1353" s="580"/>
      <c r="BD1353" s="580"/>
      <c r="BE1353" s="101">
        <f t="shared" ref="BE1353" si="421">WEEKNUM(AN1353)</f>
        <v>0</v>
      </c>
      <c r="BF1353" s="101">
        <f t="shared" ref="BF1353" si="422">MONTH(AL1353)</f>
        <v>1</v>
      </c>
      <c r="BG1353" s="101">
        <f t="shared" ref="BG1353" si="423">YEAR(AL1353)</f>
        <v>1900</v>
      </c>
      <c r="BH1353" s="722"/>
    </row>
    <row r="1354" spans="1:60">
      <c r="A1354" s="101" t="s">
        <v>428</v>
      </c>
      <c r="B1354" s="101" t="s">
        <v>230</v>
      </c>
      <c r="C1354" s="721" t="s">
        <v>8413</v>
      </c>
      <c r="D1354" s="733">
        <v>44721</v>
      </c>
      <c r="E1354" s="722" t="s">
        <v>8400</v>
      </c>
      <c r="F1354" s="101" t="s">
        <v>2135</v>
      </c>
      <c r="G1354" s="728" t="s">
        <v>2147</v>
      </c>
      <c r="H1354" s="101" t="s">
        <v>2148</v>
      </c>
      <c r="I1354" s="101" t="s">
        <v>531</v>
      </c>
      <c r="J1354" s="101" t="s">
        <v>110</v>
      </c>
      <c r="K1354" s="101">
        <v>91761</v>
      </c>
      <c r="L1354" s="722" t="s">
        <v>525</v>
      </c>
      <c r="M1354" s="722" t="s">
        <v>4109</v>
      </c>
      <c r="N1354" s="325" t="s">
        <v>505</v>
      </c>
      <c r="O1354" s="325" t="s">
        <v>361</v>
      </c>
      <c r="P1354" s="325">
        <v>89431</v>
      </c>
      <c r="Q1354" s="325" t="s">
        <v>1267</v>
      </c>
      <c r="R1354" s="101" t="s">
        <v>1004</v>
      </c>
      <c r="S1354" s="101"/>
      <c r="T1354" s="101" t="s">
        <v>1006</v>
      </c>
      <c r="U1354" s="101">
        <v>30390456</v>
      </c>
      <c r="V1354" s="101">
        <v>14.75</v>
      </c>
      <c r="W1354" s="101" t="s">
        <v>163</v>
      </c>
      <c r="X1354" s="101">
        <v>400</v>
      </c>
      <c r="Y1354" s="325">
        <v>416</v>
      </c>
      <c r="Z1354" s="325">
        <v>13</v>
      </c>
      <c r="AA1354" s="608">
        <f t="shared" ref="AA1354:AA1357" si="424">X1354*Y1354/1000000</f>
        <v>0.16639999999999999</v>
      </c>
      <c r="AB1354" s="101" t="s">
        <v>70</v>
      </c>
      <c r="AC1354" s="733">
        <v>44729</v>
      </c>
      <c r="AD1354" s="722"/>
      <c r="AE1354" s="722"/>
      <c r="AF1354" s="101" t="str">
        <f t="shared" ref="AF1354" si="425">C1354</f>
        <v>CADP220609_23</v>
      </c>
      <c r="AG1354" s="325">
        <f t="shared" ref="AG1354" si="426">Y1354</f>
        <v>416</v>
      </c>
      <c r="AH1354" s="325">
        <f t="shared" ref="AH1354" si="427">Z1354</f>
        <v>13</v>
      </c>
      <c r="AI1354" s="608">
        <f t="shared" ref="AI1354" si="428">AA1354</f>
        <v>0.16639999999999999</v>
      </c>
      <c r="AJ1354" s="101" t="s">
        <v>2143</v>
      </c>
      <c r="AK1354" s="721" t="s">
        <v>8413</v>
      </c>
      <c r="AL1354" s="733"/>
      <c r="AM1354" s="733"/>
      <c r="AN1354" s="733"/>
      <c r="AO1354" s="733"/>
      <c r="AP1354" s="733"/>
      <c r="AQ1354" s="722"/>
      <c r="AR1354" s="722"/>
      <c r="AS1354" s="722"/>
      <c r="AT1354" s="733"/>
      <c r="AU1354" s="733"/>
      <c r="AV1354" s="733"/>
      <c r="AW1354" s="324" t="s">
        <v>1198</v>
      </c>
      <c r="AX1354" s="101" t="s">
        <v>116</v>
      </c>
      <c r="AY1354" s="734"/>
      <c r="AZ1354" s="734"/>
      <c r="BA1354" s="580"/>
      <c r="BB1354" s="580"/>
      <c r="BC1354" s="580"/>
      <c r="BD1354" s="580"/>
      <c r="BE1354" s="101">
        <f t="shared" ref="BE1354" si="429">WEEKNUM(AN1354)</f>
        <v>0</v>
      </c>
      <c r="BF1354" s="101">
        <f t="shared" ref="BF1354" si="430">MONTH(AL1354)</f>
        <v>1</v>
      </c>
      <c r="BG1354" s="101">
        <f t="shared" ref="BG1354" si="431">YEAR(AL1354)</f>
        <v>1900</v>
      </c>
      <c r="BH1354" s="722"/>
    </row>
    <row r="1355" spans="1:60">
      <c r="A1355" s="101" t="s">
        <v>428</v>
      </c>
      <c r="B1355" s="101" t="s">
        <v>230</v>
      </c>
      <c r="C1355" s="721" t="s">
        <v>8414</v>
      </c>
      <c r="D1355" s="733">
        <v>44721</v>
      </c>
      <c r="E1355" s="722" t="s">
        <v>8401</v>
      </c>
      <c r="F1355" s="101" t="s">
        <v>2135</v>
      </c>
      <c r="G1355" s="728" t="s">
        <v>2147</v>
      </c>
      <c r="H1355" s="101" t="s">
        <v>2148</v>
      </c>
      <c r="I1355" s="101" t="s">
        <v>531</v>
      </c>
      <c r="J1355" s="101" t="s">
        <v>110</v>
      </c>
      <c r="K1355" s="101">
        <v>91761</v>
      </c>
      <c r="L1355" s="722" t="s">
        <v>525</v>
      </c>
      <c r="M1355" s="722" t="s">
        <v>3951</v>
      </c>
      <c r="N1355" s="325" t="s">
        <v>213</v>
      </c>
      <c r="O1355" s="325" t="s">
        <v>205</v>
      </c>
      <c r="P1355" s="325">
        <v>85210</v>
      </c>
      <c r="Q1355" s="325" t="s">
        <v>1267</v>
      </c>
      <c r="R1355" s="101" t="s">
        <v>1004</v>
      </c>
      <c r="S1355" s="101"/>
      <c r="T1355" s="101" t="s">
        <v>1006</v>
      </c>
      <c r="U1355" s="101">
        <v>30390456</v>
      </c>
      <c r="V1355" s="101">
        <v>14.75</v>
      </c>
      <c r="W1355" s="101" t="s">
        <v>163</v>
      </c>
      <c r="X1355" s="101">
        <v>400</v>
      </c>
      <c r="Y1355" s="325">
        <v>832</v>
      </c>
      <c r="Z1355" s="325">
        <v>26</v>
      </c>
      <c r="AA1355" s="608">
        <f t="shared" si="424"/>
        <v>0.33279999999999998</v>
      </c>
      <c r="AB1355" s="101" t="s">
        <v>70</v>
      </c>
      <c r="AC1355" s="733">
        <v>44729</v>
      </c>
      <c r="AD1355" s="722"/>
      <c r="AE1355" s="722"/>
      <c r="AF1355" s="101" t="str">
        <f t="shared" ref="AF1355:AF1357" si="432">C1355</f>
        <v>CADP220609_24</v>
      </c>
      <c r="AG1355" s="325">
        <f t="shared" ref="AG1355:AG1357" si="433">Y1355</f>
        <v>832</v>
      </c>
      <c r="AH1355" s="325">
        <f t="shared" ref="AH1355:AH1357" si="434">Z1355</f>
        <v>26</v>
      </c>
      <c r="AI1355" s="608">
        <f t="shared" ref="AI1355:AI1357" si="435">AA1355</f>
        <v>0.33279999999999998</v>
      </c>
      <c r="AJ1355" s="101" t="s">
        <v>2143</v>
      </c>
      <c r="AK1355" s="721" t="s">
        <v>8414</v>
      </c>
      <c r="AL1355" s="733"/>
      <c r="AM1355" s="733"/>
      <c r="AN1355" s="733"/>
      <c r="AO1355" s="733"/>
      <c r="AP1355" s="733"/>
      <c r="AQ1355" s="722"/>
      <c r="AR1355" s="722"/>
      <c r="AS1355" s="722"/>
      <c r="AT1355" s="733"/>
      <c r="AU1355" s="733"/>
      <c r="AV1355" s="733"/>
      <c r="AW1355" s="324" t="s">
        <v>1198</v>
      </c>
      <c r="AX1355" s="101" t="s">
        <v>116</v>
      </c>
      <c r="AY1355" s="734"/>
      <c r="AZ1355" s="734"/>
      <c r="BA1355" s="580"/>
      <c r="BB1355" s="580"/>
      <c r="BC1355" s="580"/>
      <c r="BD1355" s="580"/>
      <c r="BE1355" s="101">
        <f t="shared" ref="BE1355:BE1357" si="436">WEEKNUM(AN1355)</f>
        <v>0</v>
      </c>
      <c r="BF1355" s="101">
        <f t="shared" ref="BF1355:BF1357" si="437">MONTH(AL1355)</f>
        <v>1</v>
      </c>
      <c r="BG1355" s="101">
        <f t="shared" ref="BG1355:BG1357" si="438">YEAR(AL1355)</f>
        <v>1900</v>
      </c>
      <c r="BH1355" s="722"/>
    </row>
    <row r="1356" spans="1:60">
      <c r="A1356" s="101" t="s">
        <v>428</v>
      </c>
      <c r="B1356" s="101" t="s">
        <v>230</v>
      </c>
      <c r="C1356" s="721" t="s">
        <v>8415</v>
      </c>
      <c r="D1356" s="733">
        <v>44721</v>
      </c>
      <c r="E1356" s="722" t="s">
        <v>8401</v>
      </c>
      <c r="F1356" s="101" t="s">
        <v>2135</v>
      </c>
      <c r="G1356" s="728" t="s">
        <v>2147</v>
      </c>
      <c r="H1356" s="101" t="s">
        <v>2148</v>
      </c>
      <c r="I1356" s="101" t="s">
        <v>531</v>
      </c>
      <c r="J1356" s="101" t="s">
        <v>110</v>
      </c>
      <c r="K1356" s="101">
        <v>91761</v>
      </c>
      <c r="L1356" s="722" t="s">
        <v>525</v>
      </c>
      <c r="M1356" s="722" t="s">
        <v>3951</v>
      </c>
      <c r="N1356" s="325" t="s">
        <v>213</v>
      </c>
      <c r="O1356" s="325" t="s">
        <v>205</v>
      </c>
      <c r="P1356" s="325">
        <v>85210</v>
      </c>
      <c r="Q1356" s="325" t="s">
        <v>1267</v>
      </c>
      <c r="R1356" s="101" t="s">
        <v>1004</v>
      </c>
      <c r="S1356" s="101"/>
      <c r="T1356" s="101" t="s">
        <v>1006</v>
      </c>
      <c r="U1356" s="101">
        <v>30390456</v>
      </c>
      <c r="V1356" s="101">
        <v>14.75</v>
      </c>
      <c r="W1356" s="101" t="s">
        <v>163</v>
      </c>
      <c r="X1356" s="101">
        <v>400</v>
      </c>
      <c r="Y1356" s="325">
        <v>832</v>
      </c>
      <c r="Z1356" s="325">
        <v>26</v>
      </c>
      <c r="AA1356" s="608">
        <f t="shared" si="424"/>
        <v>0.33279999999999998</v>
      </c>
      <c r="AB1356" s="101" t="s">
        <v>70</v>
      </c>
      <c r="AC1356" s="733">
        <v>44729</v>
      </c>
      <c r="AD1356" s="722"/>
      <c r="AE1356" s="722"/>
      <c r="AF1356" s="101" t="str">
        <f t="shared" si="432"/>
        <v>CADP220609_25</v>
      </c>
      <c r="AG1356" s="325">
        <f t="shared" si="433"/>
        <v>832</v>
      </c>
      <c r="AH1356" s="325">
        <f t="shared" si="434"/>
        <v>26</v>
      </c>
      <c r="AI1356" s="608">
        <f t="shared" si="435"/>
        <v>0.33279999999999998</v>
      </c>
      <c r="AJ1356" s="101" t="s">
        <v>2143</v>
      </c>
      <c r="AK1356" s="721" t="s">
        <v>8415</v>
      </c>
      <c r="AL1356" s="733"/>
      <c r="AM1356" s="733"/>
      <c r="AN1356" s="733"/>
      <c r="AO1356" s="733"/>
      <c r="AP1356" s="733"/>
      <c r="AQ1356" s="722"/>
      <c r="AR1356" s="722"/>
      <c r="AS1356" s="722"/>
      <c r="AT1356" s="733"/>
      <c r="AU1356" s="733"/>
      <c r="AV1356" s="733"/>
      <c r="AW1356" s="324" t="s">
        <v>1198</v>
      </c>
      <c r="AX1356" s="101" t="s">
        <v>116</v>
      </c>
      <c r="AY1356" s="734"/>
      <c r="AZ1356" s="734"/>
      <c r="BA1356" s="580"/>
      <c r="BB1356" s="580"/>
      <c r="BC1356" s="580"/>
      <c r="BD1356" s="580"/>
      <c r="BE1356" s="101">
        <f t="shared" si="436"/>
        <v>0</v>
      </c>
      <c r="BF1356" s="101">
        <f t="shared" si="437"/>
        <v>1</v>
      </c>
      <c r="BG1356" s="101">
        <f t="shared" si="438"/>
        <v>1900</v>
      </c>
      <c r="BH1356" s="722"/>
    </row>
    <row r="1357" spans="1:60">
      <c r="A1357" s="101" t="s">
        <v>428</v>
      </c>
      <c r="B1357" s="101" t="s">
        <v>230</v>
      </c>
      <c r="C1357" s="721" t="s">
        <v>8416</v>
      </c>
      <c r="D1357" s="733">
        <v>44721</v>
      </c>
      <c r="E1357" s="722" t="s">
        <v>8401</v>
      </c>
      <c r="F1357" s="101" t="s">
        <v>2135</v>
      </c>
      <c r="G1357" s="728" t="s">
        <v>2147</v>
      </c>
      <c r="H1357" s="101" t="s">
        <v>2148</v>
      </c>
      <c r="I1357" s="101" t="s">
        <v>531</v>
      </c>
      <c r="J1357" s="101" t="s">
        <v>110</v>
      </c>
      <c r="K1357" s="101">
        <v>91761</v>
      </c>
      <c r="L1357" s="722" t="s">
        <v>525</v>
      </c>
      <c r="M1357" s="722" t="s">
        <v>3951</v>
      </c>
      <c r="N1357" s="325" t="s">
        <v>213</v>
      </c>
      <c r="O1357" s="325" t="s">
        <v>205</v>
      </c>
      <c r="P1357" s="325">
        <v>85210</v>
      </c>
      <c r="Q1357" s="325" t="s">
        <v>1267</v>
      </c>
      <c r="R1357" s="101" t="s">
        <v>1004</v>
      </c>
      <c r="S1357" s="101"/>
      <c r="T1357" s="101" t="s">
        <v>1006</v>
      </c>
      <c r="U1357" s="101">
        <v>30390456</v>
      </c>
      <c r="V1357" s="101">
        <v>14.75</v>
      </c>
      <c r="W1357" s="101" t="s">
        <v>163</v>
      </c>
      <c r="X1357" s="101">
        <v>400</v>
      </c>
      <c r="Y1357" s="325">
        <v>576</v>
      </c>
      <c r="Z1357" s="325">
        <v>18</v>
      </c>
      <c r="AA1357" s="608">
        <f t="shared" si="424"/>
        <v>0.23039999999999999</v>
      </c>
      <c r="AB1357" s="101" t="s">
        <v>70</v>
      </c>
      <c r="AC1357" s="733">
        <v>44729</v>
      </c>
      <c r="AD1357" s="722"/>
      <c r="AE1357" s="722"/>
      <c r="AF1357" s="101" t="str">
        <f t="shared" si="432"/>
        <v>CADP220609_26</v>
      </c>
      <c r="AG1357" s="325">
        <f t="shared" si="433"/>
        <v>576</v>
      </c>
      <c r="AH1357" s="325">
        <f t="shared" si="434"/>
        <v>18</v>
      </c>
      <c r="AI1357" s="608">
        <f t="shared" si="435"/>
        <v>0.23039999999999999</v>
      </c>
      <c r="AJ1357" s="101" t="s">
        <v>2143</v>
      </c>
      <c r="AK1357" s="721" t="s">
        <v>8416</v>
      </c>
      <c r="AL1357" s="733"/>
      <c r="AM1357" s="733"/>
      <c r="AN1357" s="733"/>
      <c r="AO1357" s="733"/>
      <c r="AP1357" s="733"/>
      <c r="AQ1357" s="722"/>
      <c r="AR1357" s="722"/>
      <c r="AS1357" s="722"/>
      <c r="AT1357" s="733"/>
      <c r="AU1357" s="733"/>
      <c r="AV1357" s="733"/>
      <c r="AW1357" s="324" t="s">
        <v>1198</v>
      </c>
      <c r="AX1357" s="101" t="s">
        <v>116</v>
      </c>
      <c r="AY1357" s="734"/>
      <c r="AZ1357" s="734"/>
      <c r="BA1357" s="580"/>
      <c r="BB1357" s="580"/>
      <c r="BC1357" s="580"/>
      <c r="BD1357" s="580"/>
      <c r="BE1357" s="101">
        <f t="shared" si="436"/>
        <v>0</v>
      </c>
      <c r="BF1357" s="101">
        <f t="shared" si="437"/>
        <v>1</v>
      </c>
      <c r="BG1357" s="101">
        <f t="shared" si="438"/>
        <v>1900</v>
      </c>
      <c r="BH1357" s="722"/>
    </row>
  </sheetData>
  <autoFilter ref="A1:BH1" xr:uid="{D1DAD0C7-E54D-4214-9466-5B092ADE5793}"/>
  <phoneticPr fontId="7" type="noConversion"/>
  <conditionalFormatting sqref="C1031:C1034 C1002:C1029 C968:C994">
    <cfRule type="duplicateValues" dxfId="165" priority="70"/>
  </conditionalFormatting>
  <conditionalFormatting sqref="C186:C221 C17:C20 C2:C11">
    <cfRule type="duplicateValues" dxfId="164" priority="69"/>
  </conditionalFormatting>
  <conditionalFormatting sqref="C226:C227">
    <cfRule type="duplicateValues" dxfId="163" priority="68"/>
  </conditionalFormatting>
  <conditionalFormatting sqref="C231:C235">
    <cfRule type="duplicateValues" dxfId="162" priority="67"/>
  </conditionalFormatting>
  <conditionalFormatting sqref="C236:C237">
    <cfRule type="duplicateValues" dxfId="161" priority="66"/>
  </conditionalFormatting>
  <conditionalFormatting sqref="AK186:AK221 AK17:AK20 AK2:AK11">
    <cfRule type="duplicateValues" dxfId="160" priority="64"/>
  </conditionalFormatting>
  <conditionalFormatting sqref="AK226:AK227">
    <cfRule type="duplicateValues" dxfId="159" priority="63"/>
  </conditionalFormatting>
  <conditionalFormatting sqref="AK231:AK235">
    <cfRule type="duplicateValues" dxfId="158" priority="62"/>
  </conditionalFormatting>
  <conditionalFormatting sqref="AK236:AK237">
    <cfRule type="duplicateValues" dxfId="157" priority="61"/>
  </conditionalFormatting>
  <conditionalFormatting sqref="C995:C1001">
    <cfRule type="duplicateValues" dxfId="156" priority="55"/>
  </conditionalFormatting>
  <conditionalFormatting sqref="C1191 C1031:C1034 C2:C1029">
    <cfRule type="duplicateValues" dxfId="155" priority="53"/>
  </conditionalFormatting>
  <conditionalFormatting sqref="AF1030:AF1034">
    <cfRule type="duplicateValues" dxfId="154" priority="43"/>
  </conditionalFormatting>
  <conditionalFormatting sqref="C1191 C2:C967">
    <cfRule type="duplicateValues" dxfId="153" priority="145"/>
  </conditionalFormatting>
  <conditionalFormatting sqref="AK1191 AK2:AK969">
    <cfRule type="duplicateValues" dxfId="152" priority="149"/>
  </conditionalFormatting>
  <conditionalFormatting sqref="AR1088">
    <cfRule type="duplicateValues" dxfId="151" priority="41"/>
  </conditionalFormatting>
  <conditionalFormatting sqref="AS186:AS221 AS17:AS20 AS2:AS11">
    <cfRule type="duplicateValues" dxfId="150" priority="34"/>
  </conditionalFormatting>
  <conditionalFormatting sqref="AS226:AS227">
    <cfRule type="duplicateValues" dxfId="149" priority="33"/>
  </conditionalFormatting>
  <conditionalFormatting sqref="AS231:AS235">
    <cfRule type="duplicateValues" dxfId="148" priority="32"/>
  </conditionalFormatting>
  <conditionalFormatting sqref="AS236:AS237">
    <cfRule type="duplicateValues" dxfId="147" priority="31"/>
  </conditionalFormatting>
  <conditionalFormatting sqref="AS2:AS969">
    <cfRule type="duplicateValues" dxfId="146" priority="35"/>
  </conditionalFormatting>
  <conditionalFormatting sqref="AK1328 AK1256 AK1073:AK1124 AK2:AK1070 AK1130:AK1254 AK1259:AK1269 AK1271:AK1273 AK1275:AK1279 AK1292:AK1323 AK1342 AK1358:AK1048576">
    <cfRule type="duplicateValues" dxfId="145" priority="30"/>
  </conditionalFormatting>
  <conditionalFormatting sqref="AS1274 AS1187:AS1190 AS2:AS1074 AS1278 AS1280:AS1291 AS1302:AS1310 AS1332:AS1048576">
    <cfRule type="duplicateValues" dxfId="144" priority="29"/>
  </conditionalFormatting>
  <conditionalFormatting sqref="AK1125:AK1129">
    <cfRule type="duplicateValues" dxfId="143" priority="26"/>
  </conditionalFormatting>
  <conditionalFormatting sqref="C1191 C2:C1093">
    <cfRule type="duplicateValues" dxfId="142" priority="219"/>
  </conditionalFormatting>
  <conditionalFormatting sqref="AS1191">
    <cfRule type="duplicateValues" dxfId="141" priority="24"/>
  </conditionalFormatting>
  <conditionalFormatting sqref="AS1191">
    <cfRule type="duplicateValues" dxfId="140" priority="23"/>
  </conditionalFormatting>
  <conditionalFormatting sqref="AS1192">
    <cfRule type="duplicateValues" dxfId="139" priority="22"/>
  </conditionalFormatting>
  <conditionalFormatting sqref="AK1071:AK1072">
    <cfRule type="duplicateValues" dxfId="138" priority="21"/>
  </conditionalFormatting>
  <conditionalFormatting sqref="AS1132">
    <cfRule type="duplicateValues" dxfId="137" priority="20"/>
  </conditionalFormatting>
  <conditionalFormatting sqref="AS1195">
    <cfRule type="duplicateValues" dxfId="136" priority="19"/>
  </conditionalFormatting>
  <conditionalFormatting sqref="AS1193:AS1194">
    <cfRule type="duplicateValues" dxfId="135" priority="18"/>
  </conditionalFormatting>
  <conditionalFormatting sqref="AS1196">
    <cfRule type="duplicateValues" dxfId="134" priority="17"/>
  </conditionalFormatting>
  <conditionalFormatting sqref="AS1163">
    <cfRule type="duplicateValues" dxfId="133" priority="16"/>
  </conditionalFormatting>
  <conditionalFormatting sqref="AS1134">
    <cfRule type="duplicateValues" dxfId="132" priority="15"/>
  </conditionalFormatting>
  <conditionalFormatting sqref="AS1256 AS1197:AS1254">
    <cfRule type="duplicateValues" dxfId="131" priority="13"/>
  </conditionalFormatting>
  <conditionalFormatting sqref="AS1259:AS1269 AS1271:AS1273">
    <cfRule type="duplicateValues" dxfId="130" priority="12"/>
  </conditionalFormatting>
  <conditionalFormatting sqref="AK1274">
    <cfRule type="duplicateValues" dxfId="129" priority="10"/>
  </conditionalFormatting>
  <conditionalFormatting sqref="AS1275:AS1277">
    <cfRule type="duplicateValues" dxfId="128" priority="9"/>
  </conditionalFormatting>
  <conditionalFormatting sqref="AS1176:AS1186 AS1075:AS1131 AS1133 AS1135:AS1158">
    <cfRule type="duplicateValues" dxfId="127" priority="292"/>
  </conditionalFormatting>
  <conditionalFormatting sqref="AR1279">
    <cfRule type="duplicateValues" dxfId="126" priority="7"/>
  </conditionalFormatting>
  <conditionalFormatting sqref="AS1279">
    <cfRule type="duplicateValues" dxfId="125" priority="6"/>
  </conditionalFormatting>
  <conditionalFormatting sqref="AS1311:AS1314">
    <cfRule type="duplicateValues" dxfId="124" priority="4"/>
  </conditionalFormatting>
  <conditionalFormatting sqref="AS1326:AS1327 AS1329:AS1330">
    <cfRule type="duplicateValues" dxfId="123" priority="309"/>
  </conditionalFormatting>
  <conditionalFormatting sqref="AS1315:AS1323">
    <cfRule type="duplicateValues" dxfId="122" priority="2"/>
  </conditionalFormatting>
  <conditionalFormatting sqref="AS1292:AS1301">
    <cfRule type="duplicateValues" dxfId="121" priority="325"/>
  </conditionalFormatting>
  <conditionalFormatting sqref="AS1159:AS1162 AS1164:AS1175">
    <cfRule type="duplicateValues" dxfId="120" priority="349"/>
  </conditionalFormatting>
  <conditionalFormatting sqref="AS1328">
    <cfRule type="duplicateValues" dxfId="119" priority="1"/>
  </conditionalFormatting>
  <hyperlinks>
    <hyperlink ref="T797" r:id="rId1" xr:uid="{E4C69BB7-390B-40E0-A27A-9133868B8202}"/>
    <hyperlink ref="T798" r:id="rId2" xr:uid="{42E32F25-3BBF-48E2-9C99-BF9F87F81261}"/>
    <hyperlink ref="T960:T963" r:id="rId3" display="bnaae@tesla.com" xr:uid="{A19866B3-89A2-4CAF-83E4-E811D1C8EC5A}"/>
    <hyperlink ref="T869" r:id="rId4" xr:uid="{C24441F8-F261-4808-A348-CDFF420797B6}"/>
    <hyperlink ref="T847" r:id="rId5" display="skyler@cedgreentechsw.com" xr:uid="{C84EB5F1-DDAF-4FFB-8F34-BAAC00F2E283}"/>
    <hyperlink ref="T873" r:id="rId6" xr:uid="{0E3457E1-0AA6-4C3A-BB85-0327FF16D1C5}"/>
    <hyperlink ref="T813" r:id="rId7" xr:uid="{94FFBC21-4E43-4BF9-88B1-DE5F73A3FDA7}"/>
    <hyperlink ref="T814" r:id="rId8" xr:uid="{34CF99C4-A7B8-4141-A460-1E23CD69ECB7}"/>
    <hyperlink ref="T836" r:id="rId9" xr:uid="{22D0F2C6-CB18-4F4D-96E2-51B32E9EEE5E}"/>
    <hyperlink ref="T837" r:id="rId10" xr:uid="{5E157682-1522-471C-957C-AF7CF991791F}"/>
    <hyperlink ref="T920" r:id="rId11" xr:uid="{A4391405-02EB-4F91-A1F0-46FE6F6A3B4A}"/>
    <hyperlink ref="T943" r:id="rId12" xr:uid="{CF804E8F-31F4-40E1-B332-E94D03E3A0CB}"/>
    <hyperlink ref="T944" r:id="rId13" xr:uid="{ED519BEC-7F87-4B1E-9EE9-26D6190AF388}"/>
    <hyperlink ref="T945" r:id="rId14" xr:uid="{47F6233B-5C70-4163-BE15-B941C8F3284F}"/>
    <hyperlink ref="T1001" r:id="rId15" xr:uid="{C228FD59-5CAD-4E52-99DD-F336B236C299}"/>
    <hyperlink ref="T1049" r:id="rId16" xr:uid="{63488532-F054-4FCA-BD12-4A951A45C67F}"/>
    <hyperlink ref="T1050" r:id="rId17" xr:uid="{5CD4685E-5F07-48FB-B5C1-B328ADC0CACB}"/>
    <hyperlink ref="T1097" r:id="rId18" xr:uid="{F562CD50-9ABA-44E7-AED6-479E5545B37C}"/>
    <hyperlink ref="T899" r:id="rId19" xr:uid="{56606DA7-ADC7-4784-BAD2-CFE3D76A5937}"/>
    <hyperlink ref="T806" r:id="rId20" xr:uid="{D8E1A92F-4949-445B-85A0-8CE897FDAD81}"/>
    <hyperlink ref="T913" r:id="rId21" display="NickL@CEDGreentechSE.com" xr:uid="{8DDBA843-5576-41FB-B704-B83D0F38206A}"/>
    <hyperlink ref="T914" r:id="rId22" display="NickL@CEDGreentechSE.com" xr:uid="{14085B04-7A61-4C91-BCF7-2FC0749E9462}"/>
    <hyperlink ref="T921:T922" r:id="rId23" display="NickL@CEDGreentechSE.com" xr:uid="{3E208468-BD51-4B30-8AC1-D3D3CFC3B8EA}"/>
  </hyperlinks>
  <pageMargins left="0.7" right="0.7" top="0.75" bottom="0.75" header="0.3" footer="0.3"/>
  <pageSetup orientation="portrait" horizontalDpi="1200" verticalDpi="1200" r:id="rId2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C29ED-E728-4A81-91A0-532F2DEBE3D9}">
  <dimension ref="A1:BH17"/>
  <sheetViews>
    <sheetView showGridLines="0" zoomScaleNormal="100" workbookViewId="0">
      <pane xSplit="5" ySplit="1" topLeftCell="P2" activePane="bottomRight" state="frozen"/>
      <selection pane="topRight" activeCell="F1" sqref="F1"/>
      <selection pane="bottomLeft" activeCell="A2" sqref="A2"/>
      <selection pane="bottomRight" activeCell="A17" sqref="A17"/>
    </sheetView>
  </sheetViews>
  <sheetFormatPr defaultRowHeight="15"/>
  <cols>
    <col min="1" max="1" width="5" customWidth="1"/>
    <col min="2" max="2" width="4.140625" customWidth="1"/>
    <col min="3" max="3" width="16.7109375" bestFit="1" customWidth="1"/>
    <col min="4" max="4" width="12" style="123" bestFit="1" customWidth="1"/>
    <col min="5" max="5" width="38.140625" bestFit="1" customWidth="1"/>
    <col min="6" max="6" width="18.28515625" bestFit="1" customWidth="1"/>
    <col min="7" max="7" width="20.42578125" customWidth="1"/>
    <col min="8" max="8" width="27.85546875" bestFit="1" customWidth="1"/>
    <col min="9" max="9" width="11.7109375" customWidth="1"/>
    <col min="10" max="10" width="5.5703125" customWidth="1"/>
    <col min="11" max="11" width="8.28515625" customWidth="1"/>
    <col min="12" max="12" width="48.7109375" bestFit="1" customWidth="1"/>
    <col min="13" max="13" width="55.7109375" bestFit="1" customWidth="1"/>
    <col min="14" max="14" width="15.7109375" customWidth="1"/>
    <col min="15" max="15" width="5.42578125" customWidth="1"/>
    <col min="16" max="16" width="7.7109375" customWidth="1"/>
    <col min="17" max="17" width="6" customWidth="1"/>
    <col min="18" max="18" width="44.7109375" bestFit="1" customWidth="1"/>
    <col min="19" max="19" width="25.7109375" bestFit="1" customWidth="1"/>
    <col min="20" max="20" width="90.42578125" bestFit="1" customWidth="1"/>
    <col min="21" max="21" width="13.7109375" bestFit="1" customWidth="1"/>
    <col min="22" max="22" width="6.5703125" customWidth="1"/>
    <col min="23" max="23" width="34.5703125" bestFit="1" customWidth="1"/>
    <col min="24" max="24" width="5.42578125" customWidth="1"/>
    <col min="25" max="25" width="6" customWidth="1"/>
    <col min="26" max="26" width="4.5703125" customWidth="1"/>
    <col min="27" max="27" width="6.28515625" style="569" customWidth="1"/>
    <col min="28" max="28" width="6.140625" customWidth="1"/>
    <col min="29" max="29" width="11.140625" style="123" bestFit="1" customWidth="1"/>
    <col min="30" max="30" width="23.85546875" bestFit="1" customWidth="1"/>
    <col min="31" max="31" width="18.7109375" bestFit="1" customWidth="1"/>
    <col min="32" max="32" width="16.85546875" bestFit="1" customWidth="1"/>
    <col min="33" max="33" width="6.28515625" customWidth="1"/>
    <col min="34" max="34" width="4.7109375" customWidth="1"/>
    <col min="35" max="35" width="6" style="569" customWidth="1"/>
    <col min="36" max="36" width="11" customWidth="1"/>
    <col min="37" max="37" width="14.42578125" bestFit="1" customWidth="1"/>
    <col min="38" max="41" width="11.140625" style="123" bestFit="1" customWidth="1"/>
    <col min="42" max="42" width="12.7109375" style="123" customWidth="1"/>
    <col min="43" max="43" width="10.42578125" bestFit="1" customWidth="1"/>
    <col min="44" max="44" width="70.85546875" customWidth="1"/>
    <col min="45" max="45" width="16.7109375" bestFit="1" customWidth="1"/>
    <col min="46" max="46" width="10.140625" style="123" bestFit="1" customWidth="1"/>
    <col min="47" max="47" width="24.5703125" style="123" bestFit="1" customWidth="1"/>
    <col min="48" max="48" width="12.85546875" style="123" bestFit="1" customWidth="1"/>
    <col min="49" max="49" width="4.28515625" customWidth="1"/>
    <col min="50" max="50" width="6.5703125" customWidth="1"/>
    <col min="51" max="51" width="15.28515625" style="581" bestFit="1" customWidth="1"/>
    <col min="52" max="52" width="13.140625" style="581" bestFit="1" customWidth="1"/>
    <col min="53" max="53" width="10" style="582" bestFit="1" customWidth="1"/>
    <col min="54" max="54" width="11.5703125" style="582" bestFit="1" customWidth="1"/>
    <col min="55" max="55" width="16.7109375" style="582" bestFit="1" customWidth="1"/>
    <col min="56" max="56" width="13.85546875" style="582" bestFit="1" customWidth="1"/>
    <col min="57" max="57" width="5.7109375" style="87" customWidth="1"/>
    <col min="58" max="58" width="4.5703125" style="87" customWidth="1"/>
    <col min="59" max="59" width="6.7109375" customWidth="1"/>
    <col min="60" max="60" width="60.85546875" bestFit="1" customWidth="1"/>
  </cols>
  <sheetData>
    <row r="1" spans="1:60" ht="15.75">
      <c r="A1" s="96" t="s">
        <v>2092</v>
      </c>
      <c r="B1" s="96" t="s">
        <v>2093</v>
      </c>
      <c r="C1" s="96" t="s">
        <v>2094</v>
      </c>
      <c r="D1" s="96" t="s">
        <v>2095</v>
      </c>
      <c r="E1" s="96" t="s">
        <v>2096</v>
      </c>
      <c r="F1" s="96" t="s">
        <v>2097</v>
      </c>
      <c r="G1" s="96" t="s">
        <v>2098</v>
      </c>
      <c r="H1" s="96" t="s">
        <v>2099</v>
      </c>
      <c r="I1" s="96" t="s">
        <v>2100</v>
      </c>
      <c r="J1" s="96" t="s">
        <v>2101</v>
      </c>
      <c r="K1" s="96" t="s">
        <v>2102</v>
      </c>
      <c r="L1" s="96" t="s">
        <v>2103</v>
      </c>
      <c r="M1" s="96" t="s">
        <v>2104</v>
      </c>
      <c r="N1" s="96" t="s">
        <v>2105</v>
      </c>
      <c r="O1" s="96" t="s">
        <v>2106</v>
      </c>
      <c r="P1" s="96" t="s">
        <v>2107</v>
      </c>
      <c r="Q1" s="96" t="s">
        <v>16</v>
      </c>
      <c r="R1" s="96" t="s">
        <v>2108</v>
      </c>
      <c r="S1" s="96" t="s">
        <v>2109</v>
      </c>
      <c r="T1" s="96" t="s">
        <v>2110</v>
      </c>
      <c r="U1" s="96" t="s">
        <v>2111</v>
      </c>
      <c r="V1" s="96" t="s">
        <v>21</v>
      </c>
      <c r="W1" s="96" t="s">
        <v>2112</v>
      </c>
      <c r="X1" s="96" t="s">
        <v>2113</v>
      </c>
      <c r="Y1" s="96" t="s">
        <v>24</v>
      </c>
      <c r="Z1" s="96" t="s">
        <v>2114</v>
      </c>
      <c r="AA1" s="96" t="s">
        <v>26</v>
      </c>
      <c r="AB1" s="96" t="s">
        <v>2115</v>
      </c>
      <c r="AC1" s="96" t="s">
        <v>28</v>
      </c>
      <c r="AD1" s="96" t="s">
        <v>2116</v>
      </c>
      <c r="AE1" s="304" t="s">
        <v>2117</v>
      </c>
      <c r="AF1" s="304" t="s">
        <v>2118</v>
      </c>
      <c r="AG1" s="304" t="s">
        <v>24</v>
      </c>
      <c r="AH1" s="304" t="s">
        <v>2114</v>
      </c>
      <c r="AI1" s="601" t="s">
        <v>26</v>
      </c>
      <c r="AJ1" s="305" t="s">
        <v>2119</v>
      </c>
      <c r="AK1" s="305" t="s">
        <v>2120</v>
      </c>
      <c r="AL1" s="304" t="s">
        <v>33</v>
      </c>
      <c r="AM1" s="304" t="s">
        <v>34</v>
      </c>
      <c r="AN1" s="304" t="s">
        <v>35</v>
      </c>
      <c r="AO1" s="304" t="s">
        <v>36</v>
      </c>
      <c r="AP1" s="304" t="s">
        <v>2121</v>
      </c>
      <c r="AQ1" s="306" t="s">
        <v>38</v>
      </c>
      <c r="AR1" s="306" t="s">
        <v>39</v>
      </c>
      <c r="AS1" s="304" t="s">
        <v>2122</v>
      </c>
      <c r="AT1" s="304" t="s">
        <v>41</v>
      </c>
      <c r="AU1" s="304" t="s">
        <v>2123</v>
      </c>
      <c r="AV1" s="304" t="s">
        <v>2124</v>
      </c>
      <c r="AW1" s="304" t="s">
        <v>44</v>
      </c>
      <c r="AX1" s="304" t="s">
        <v>45</v>
      </c>
      <c r="AY1" s="599" t="s">
        <v>2125</v>
      </c>
      <c r="AZ1" s="599" t="s">
        <v>47</v>
      </c>
      <c r="BA1" s="599" t="s">
        <v>48</v>
      </c>
      <c r="BB1" s="599" t="s">
        <v>49</v>
      </c>
      <c r="BC1" s="599" t="s">
        <v>2126</v>
      </c>
      <c r="BD1" s="599" t="s">
        <v>2127</v>
      </c>
      <c r="BE1" s="304" t="s">
        <v>2128</v>
      </c>
      <c r="BF1" s="304" t="s">
        <v>2129</v>
      </c>
      <c r="BG1" s="304" t="s">
        <v>2130</v>
      </c>
      <c r="BH1" s="304" t="s">
        <v>2131</v>
      </c>
    </row>
    <row r="2" spans="1:60">
      <c r="A2" s="77" t="s">
        <v>55</v>
      </c>
      <c r="B2" s="77" t="s">
        <v>1264</v>
      </c>
      <c r="C2" s="77" t="s">
        <v>5496</v>
      </c>
      <c r="D2" s="78">
        <v>44690</v>
      </c>
      <c r="E2" s="77" t="s">
        <v>5497</v>
      </c>
      <c r="F2" s="77" t="s">
        <v>5498</v>
      </c>
      <c r="G2" s="77" t="s">
        <v>5499</v>
      </c>
      <c r="H2" s="77" t="s">
        <v>5500</v>
      </c>
      <c r="I2" s="77" t="s">
        <v>5501</v>
      </c>
      <c r="J2" s="77" t="s">
        <v>445</v>
      </c>
      <c r="K2" s="77">
        <v>77536</v>
      </c>
      <c r="L2" s="77" t="s">
        <v>503</v>
      </c>
      <c r="M2" s="77" t="s">
        <v>3888</v>
      </c>
      <c r="N2" s="77" t="s">
        <v>505</v>
      </c>
      <c r="O2" s="77" t="s">
        <v>361</v>
      </c>
      <c r="P2" s="77">
        <v>89431</v>
      </c>
      <c r="Q2" s="77"/>
      <c r="R2" s="77" t="s">
        <v>5502</v>
      </c>
      <c r="S2" s="77" t="s">
        <v>5503</v>
      </c>
      <c r="T2" s="95" t="s">
        <v>5504</v>
      </c>
      <c r="U2" s="77">
        <v>12005832</v>
      </c>
      <c r="V2" s="77">
        <v>0</v>
      </c>
      <c r="W2" s="77" t="s">
        <v>4634</v>
      </c>
      <c r="X2" s="77">
        <v>480</v>
      </c>
      <c r="Y2" s="77">
        <v>600</v>
      </c>
      <c r="Z2" s="77">
        <v>20</v>
      </c>
      <c r="AA2" s="89">
        <f>X2*Y2/1000000</f>
        <v>0.28799999999999998</v>
      </c>
      <c r="AB2" s="77" t="s">
        <v>70</v>
      </c>
      <c r="AC2" s="78">
        <v>44712</v>
      </c>
      <c r="AD2" s="77"/>
      <c r="AE2" s="77"/>
      <c r="AF2" s="77" t="str">
        <f>C2</f>
        <v>TXDP220509_01</v>
      </c>
      <c r="AG2" s="77">
        <f>Y2</f>
        <v>600</v>
      </c>
      <c r="AH2" s="77">
        <f>Z2</f>
        <v>20</v>
      </c>
      <c r="AI2" s="89">
        <f>AA2</f>
        <v>0.28799999999999998</v>
      </c>
      <c r="AJ2" s="77" t="s">
        <v>72</v>
      </c>
      <c r="AK2" s="77">
        <v>399019879</v>
      </c>
      <c r="AL2" s="78">
        <v>44705</v>
      </c>
      <c r="AM2" s="78">
        <v>44705</v>
      </c>
      <c r="AN2" s="78">
        <v>44707</v>
      </c>
      <c r="AO2" s="78">
        <v>44707</v>
      </c>
      <c r="AP2" s="78">
        <v>44707</v>
      </c>
      <c r="AQ2" s="77" t="s">
        <v>89</v>
      </c>
      <c r="AR2" s="77"/>
      <c r="AS2" s="275"/>
      <c r="AT2" s="275"/>
      <c r="AU2" s="275"/>
      <c r="AV2" s="78"/>
      <c r="AW2" s="77" t="s">
        <v>1198</v>
      </c>
      <c r="AX2" s="77"/>
      <c r="AY2" s="576">
        <v>5675</v>
      </c>
      <c r="AZ2" s="576"/>
      <c r="BA2" s="576"/>
      <c r="BB2" s="576"/>
      <c r="BC2" s="576"/>
      <c r="BD2" s="576"/>
      <c r="BE2" s="77">
        <f t="shared" ref="BE2" si="0">WEEKNUM(AN2)</f>
        <v>22</v>
      </c>
      <c r="BF2" s="77">
        <f t="shared" ref="BF2" si="1">MONTH(AL2)</f>
        <v>5</v>
      </c>
      <c r="BG2" s="77">
        <f t="shared" ref="BG2" si="2">YEAR(AL2)</f>
        <v>2022</v>
      </c>
      <c r="BH2" s="77"/>
    </row>
    <row r="3" spans="1:60">
      <c r="A3" s="77" t="s">
        <v>55</v>
      </c>
      <c r="B3" s="77" t="s">
        <v>1264</v>
      </c>
      <c r="C3" s="77" t="s">
        <v>5505</v>
      </c>
      <c r="D3" s="78">
        <v>44690</v>
      </c>
      <c r="E3" s="77" t="s">
        <v>5497</v>
      </c>
      <c r="F3" s="77" t="s">
        <v>5498</v>
      </c>
      <c r="G3" s="77" t="s">
        <v>5499</v>
      </c>
      <c r="H3" s="77" t="s">
        <v>5500</v>
      </c>
      <c r="I3" s="77" t="s">
        <v>5501</v>
      </c>
      <c r="J3" s="77" t="s">
        <v>445</v>
      </c>
      <c r="K3" s="77">
        <v>77536</v>
      </c>
      <c r="L3" s="77" t="s">
        <v>503</v>
      </c>
      <c r="M3" s="77" t="s">
        <v>3888</v>
      </c>
      <c r="N3" s="77" t="s">
        <v>505</v>
      </c>
      <c r="O3" s="77" t="s">
        <v>361</v>
      </c>
      <c r="P3" s="77">
        <v>89431</v>
      </c>
      <c r="Q3" s="77"/>
      <c r="R3" s="77" t="s">
        <v>5502</v>
      </c>
      <c r="S3" s="77" t="s">
        <v>5503</v>
      </c>
      <c r="T3" s="95" t="s">
        <v>5504</v>
      </c>
      <c r="U3" s="77">
        <v>12005832</v>
      </c>
      <c r="V3" s="77">
        <v>0</v>
      </c>
      <c r="W3" s="77" t="s">
        <v>4634</v>
      </c>
      <c r="X3" s="77">
        <v>480</v>
      </c>
      <c r="Y3" s="77">
        <v>600</v>
      </c>
      <c r="Z3" s="77">
        <v>20</v>
      </c>
      <c r="AA3" s="89">
        <f t="shared" ref="AA3:AA16" si="3">X3*Y3/1000000</f>
        <v>0.28799999999999998</v>
      </c>
      <c r="AB3" s="77" t="s">
        <v>70</v>
      </c>
      <c r="AC3" s="78">
        <v>44712</v>
      </c>
      <c r="AD3" s="77"/>
      <c r="AE3" s="77"/>
      <c r="AF3" s="77" t="str">
        <f t="shared" ref="AF3:AF17" si="4">C3</f>
        <v>TXDP220509_02</v>
      </c>
      <c r="AG3" s="77">
        <f t="shared" ref="AG3:AI16" si="5">Y3</f>
        <v>600</v>
      </c>
      <c r="AH3" s="77">
        <f t="shared" si="5"/>
        <v>20</v>
      </c>
      <c r="AI3" s="89">
        <f t="shared" si="5"/>
        <v>0.28799999999999998</v>
      </c>
      <c r="AJ3" s="77" t="s">
        <v>72</v>
      </c>
      <c r="AK3" s="77">
        <v>399021274</v>
      </c>
      <c r="AL3" s="78">
        <v>44705</v>
      </c>
      <c r="AM3" s="78">
        <v>44705</v>
      </c>
      <c r="AN3" s="78">
        <v>44707</v>
      </c>
      <c r="AO3" s="78">
        <v>44708</v>
      </c>
      <c r="AP3" s="78">
        <v>44708</v>
      </c>
      <c r="AQ3" s="77" t="s">
        <v>89</v>
      </c>
      <c r="AR3" s="77"/>
      <c r="AS3" s="275"/>
      <c r="AT3" s="275"/>
      <c r="AU3" s="275"/>
      <c r="AV3" s="78"/>
      <c r="AW3" s="77" t="s">
        <v>1198</v>
      </c>
      <c r="AX3" s="77"/>
      <c r="AY3" s="576">
        <v>5675</v>
      </c>
      <c r="AZ3" s="576"/>
      <c r="BA3" s="576"/>
      <c r="BB3" s="576"/>
      <c r="BC3" s="576"/>
      <c r="BD3" s="576"/>
      <c r="BE3" s="77">
        <f t="shared" ref="BE3:BE17" si="6">WEEKNUM(AN3)</f>
        <v>22</v>
      </c>
      <c r="BF3" s="77">
        <f t="shared" ref="BF3:BF17" si="7">MONTH(AL3)</f>
        <v>5</v>
      </c>
      <c r="BG3" s="77">
        <f t="shared" ref="BG3:BG17" si="8">YEAR(AL3)</f>
        <v>2022</v>
      </c>
      <c r="BH3" s="77"/>
    </row>
    <row r="4" spans="1:60">
      <c r="A4" s="82" t="s">
        <v>55</v>
      </c>
      <c r="B4" s="82" t="s">
        <v>1264</v>
      </c>
      <c r="C4" s="82" t="s">
        <v>5506</v>
      </c>
      <c r="D4" s="83">
        <v>44690</v>
      </c>
      <c r="E4" s="82" t="s">
        <v>5497</v>
      </c>
      <c r="F4" s="77" t="s">
        <v>5498</v>
      </c>
      <c r="G4" s="77" t="s">
        <v>5499</v>
      </c>
      <c r="H4" s="82" t="s">
        <v>5500</v>
      </c>
      <c r="I4" s="82" t="s">
        <v>5501</v>
      </c>
      <c r="J4" s="82" t="s">
        <v>445</v>
      </c>
      <c r="K4" s="82">
        <v>77536</v>
      </c>
      <c r="L4" s="82" t="s">
        <v>503</v>
      </c>
      <c r="M4" s="82" t="s">
        <v>3888</v>
      </c>
      <c r="N4" s="82" t="s">
        <v>505</v>
      </c>
      <c r="O4" s="82" t="s">
        <v>361</v>
      </c>
      <c r="P4" s="82">
        <v>89431</v>
      </c>
      <c r="Q4" s="82"/>
      <c r="R4" s="82" t="s">
        <v>5502</v>
      </c>
      <c r="S4" s="82" t="s">
        <v>5503</v>
      </c>
      <c r="T4" s="329" t="s">
        <v>5504</v>
      </c>
      <c r="U4" s="82">
        <v>12005832</v>
      </c>
      <c r="V4" s="82">
        <v>0</v>
      </c>
      <c r="W4" s="82" t="s">
        <v>4634</v>
      </c>
      <c r="X4" s="82">
        <v>480</v>
      </c>
      <c r="Y4" s="82">
        <v>600</v>
      </c>
      <c r="Z4" s="82">
        <v>20</v>
      </c>
      <c r="AA4" s="93">
        <f t="shared" si="3"/>
        <v>0.28799999999999998</v>
      </c>
      <c r="AB4" s="82" t="s">
        <v>70</v>
      </c>
      <c r="AC4" s="83">
        <v>44712</v>
      </c>
      <c r="AD4" s="82"/>
      <c r="AE4" s="82"/>
      <c r="AF4" s="82" t="str">
        <f t="shared" si="4"/>
        <v>TXDP220509_03</v>
      </c>
      <c r="AG4" s="82">
        <f t="shared" si="5"/>
        <v>600</v>
      </c>
      <c r="AH4" s="82">
        <f t="shared" si="5"/>
        <v>20</v>
      </c>
      <c r="AI4" s="93">
        <f t="shared" si="5"/>
        <v>0.28799999999999998</v>
      </c>
      <c r="AJ4" s="82" t="s">
        <v>72</v>
      </c>
      <c r="AK4" s="82">
        <v>399021326</v>
      </c>
      <c r="AL4" s="83">
        <v>44705</v>
      </c>
      <c r="AM4" s="83">
        <v>44705</v>
      </c>
      <c r="AN4" s="83">
        <v>44713</v>
      </c>
      <c r="AO4" s="83"/>
      <c r="AP4" s="83"/>
      <c r="AQ4" s="82" t="s">
        <v>896</v>
      </c>
      <c r="AR4" s="82" t="s">
        <v>5507</v>
      </c>
      <c r="AS4" s="276"/>
      <c r="AT4" s="276"/>
      <c r="AU4" s="276"/>
      <c r="AV4" s="83"/>
      <c r="AW4" s="82" t="s">
        <v>1198</v>
      </c>
      <c r="AX4" s="82"/>
      <c r="AY4" s="577">
        <v>5675</v>
      </c>
      <c r="AZ4" s="577"/>
      <c r="BA4" s="577"/>
      <c r="BB4" s="577"/>
      <c r="BC4" s="577"/>
      <c r="BD4" s="577"/>
      <c r="BE4" s="77">
        <f t="shared" si="6"/>
        <v>23</v>
      </c>
      <c r="BF4" s="77">
        <f t="shared" si="7"/>
        <v>5</v>
      </c>
      <c r="BG4" s="77">
        <f t="shared" si="8"/>
        <v>2022</v>
      </c>
      <c r="BH4" s="82"/>
    </row>
    <row r="5" spans="1:60">
      <c r="A5" s="82" t="s">
        <v>55</v>
      </c>
      <c r="B5" s="82" t="s">
        <v>1264</v>
      </c>
      <c r="C5" s="82" t="s">
        <v>5508</v>
      </c>
      <c r="D5" s="83">
        <v>44690</v>
      </c>
      <c r="E5" s="82" t="s">
        <v>5497</v>
      </c>
      <c r="F5" s="82" t="s">
        <v>5498</v>
      </c>
      <c r="G5" s="82" t="s">
        <v>5499</v>
      </c>
      <c r="H5" s="82" t="s">
        <v>5500</v>
      </c>
      <c r="I5" s="82" t="s">
        <v>5501</v>
      </c>
      <c r="J5" s="82" t="s">
        <v>445</v>
      </c>
      <c r="K5" s="82">
        <v>77536</v>
      </c>
      <c r="L5" s="82" t="s">
        <v>503</v>
      </c>
      <c r="M5" s="82" t="s">
        <v>3888</v>
      </c>
      <c r="N5" s="82" t="s">
        <v>505</v>
      </c>
      <c r="O5" s="82" t="s">
        <v>361</v>
      </c>
      <c r="P5" s="82">
        <v>89431</v>
      </c>
      <c r="Q5" s="82"/>
      <c r="R5" s="82" t="s">
        <v>5502</v>
      </c>
      <c r="S5" s="82" t="s">
        <v>5503</v>
      </c>
      <c r="T5" s="329" t="s">
        <v>5504</v>
      </c>
      <c r="U5" s="82">
        <v>12005832</v>
      </c>
      <c r="V5" s="82">
        <v>0</v>
      </c>
      <c r="W5" s="82" t="s">
        <v>4634</v>
      </c>
      <c r="X5" s="82">
        <v>480</v>
      </c>
      <c r="Y5" s="82">
        <v>600</v>
      </c>
      <c r="Z5" s="82">
        <v>20</v>
      </c>
      <c r="AA5" s="93">
        <f t="shared" si="3"/>
        <v>0.28799999999999998</v>
      </c>
      <c r="AB5" s="82" t="s">
        <v>70</v>
      </c>
      <c r="AC5" s="83">
        <v>44712</v>
      </c>
      <c r="AD5" s="82"/>
      <c r="AE5" s="82"/>
      <c r="AF5" s="82" t="str">
        <f t="shared" si="4"/>
        <v>TXDP220509_04</v>
      </c>
      <c r="AG5" s="82">
        <f t="shared" si="5"/>
        <v>600</v>
      </c>
      <c r="AH5" s="82">
        <f t="shared" si="5"/>
        <v>20</v>
      </c>
      <c r="AI5" s="93">
        <f t="shared" si="5"/>
        <v>0.28799999999999998</v>
      </c>
      <c r="AJ5" s="82" t="s">
        <v>72</v>
      </c>
      <c r="AK5" s="82">
        <v>400134210</v>
      </c>
      <c r="AL5" s="83">
        <v>44719</v>
      </c>
      <c r="AM5" s="83">
        <v>44719</v>
      </c>
      <c r="AN5" s="83">
        <v>44722</v>
      </c>
      <c r="AO5" s="83"/>
      <c r="AP5" s="83"/>
      <c r="AQ5" s="82" t="s">
        <v>896</v>
      </c>
      <c r="AR5" s="82"/>
      <c r="AS5" s="276"/>
      <c r="AT5" s="276"/>
      <c r="AU5" s="276"/>
      <c r="AV5" s="83"/>
      <c r="AW5" s="82" t="s">
        <v>1198</v>
      </c>
      <c r="AX5" s="82"/>
      <c r="AY5" s="577"/>
      <c r="AZ5" s="577"/>
      <c r="BA5" s="577"/>
      <c r="BB5" s="577"/>
      <c r="BC5" s="577"/>
      <c r="BD5" s="577"/>
      <c r="BE5" s="77">
        <f t="shared" si="6"/>
        <v>24</v>
      </c>
      <c r="BF5" s="77">
        <f t="shared" si="7"/>
        <v>6</v>
      </c>
      <c r="BG5" s="77">
        <f t="shared" si="8"/>
        <v>2022</v>
      </c>
      <c r="BH5" s="82"/>
    </row>
    <row r="6" spans="1:60">
      <c r="A6" s="82" t="s">
        <v>55</v>
      </c>
      <c r="B6" s="82" t="s">
        <v>1264</v>
      </c>
      <c r="C6" s="82" t="s">
        <v>5509</v>
      </c>
      <c r="D6" s="83">
        <v>44690</v>
      </c>
      <c r="E6" s="82" t="s">
        <v>5497</v>
      </c>
      <c r="F6" s="82" t="s">
        <v>5498</v>
      </c>
      <c r="G6" s="82" t="s">
        <v>5499</v>
      </c>
      <c r="H6" s="82" t="s">
        <v>5500</v>
      </c>
      <c r="I6" s="82" t="s">
        <v>5501</v>
      </c>
      <c r="J6" s="82" t="s">
        <v>445</v>
      </c>
      <c r="K6" s="82">
        <v>77536</v>
      </c>
      <c r="L6" s="82" t="s">
        <v>503</v>
      </c>
      <c r="M6" s="82" t="s">
        <v>3888</v>
      </c>
      <c r="N6" s="82" t="s">
        <v>505</v>
      </c>
      <c r="O6" s="82" t="s">
        <v>361</v>
      </c>
      <c r="P6" s="82">
        <v>89431</v>
      </c>
      <c r="Q6" s="82"/>
      <c r="R6" s="82" t="s">
        <v>5502</v>
      </c>
      <c r="S6" s="82" t="s">
        <v>5503</v>
      </c>
      <c r="T6" s="329" t="s">
        <v>5504</v>
      </c>
      <c r="U6" s="82">
        <v>12005832</v>
      </c>
      <c r="V6" s="82">
        <v>0</v>
      </c>
      <c r="W6" s="82" t="s">
        <v>4634</v>
      </c>
      <c r="X6" s="82">
        <v>480</v>
      </c>
      <c r="Y6" s="82">
        <v>600</v>
      </c>
      <c r="Z6" s="82">
        <v>20</v>
      </c>
      <c r="AA6" s="93">
        <f t="shared" si="3"/>
        <v>0.28799999999999998</v>
      </c>
      <c r="AB6" s="82" t="s">
        <v>70</v>
      </c>
      <c r="AC6" s="83">
        <v>44712</v>
      </c>
      <c r="AD6" s="82"/>
      <c r="AE6" s="82"/>
      <c r="AF6" s="82" t="str">
        <f t="shared" si="4"/>
        <v>TXDP220509_05</v>
      </c>
      <c r="AG6" s="82">
        <f t="shared" si="5"/>
        <v>600</v>
      </c>
      <c r="AH6" s="82">
        <f t="shared" si="5"/>
        <v>20</v>
      </c>
      <c r="AI6" s="93">
        <f t="shared" si="5"/>
        <v>0.28799999999999998</v>
      </c>
      <c r="AJ6" s="82" t="s">
        <v>72</v>
      </c>
      <c r="AK6" s="82">
        <v>400134637</v>
      </c>
      <c r="AL6" s="83">
        <v>44719</v>
      </c>
      <c r="AM6" s="83">
        <v>44719</v>
      </c>
      <c r="AN6" s="83">
        <v>44722</v>
      </c>
      <c r="AO6" s="83"/>
      <c r="AP6" s="83"/>
      <c r="AQ6" s="82" t="s">
        <v>896</v>
      </c>
      <c r="AR6" s="82"/>
      <c r="AS6" s="276"/>
      <c r="AT6" s="276"/>
      <c r="AU6" s="276"/>
      <c r="AV6" s="83"/>
      <c r="AW6" s="82" t="s">
        <v>1198</v>
      </c>
      <c r="AX6" s="82"/>
      <c r="AY6" s="577"/>
      <c r="AZ6" s="577"/>
      <c r="BA6" s="577"/>
      <c r="BB6" s="577"/>
      <c r="BC6" s="577"/>
      <c r="BD6" s="577"/>
      <c r="BE6" s="77">
        <f t="shared" si="6"/>
        <v>24</v>
      </c>
      <c r="BF6" s="77">
        <f t="shared" si="7"/>
        <v>6</v>
      </c>
      <c r="BG6" s="77">
        <f t="shared" si="8"/>
        <v>2022</v>
      </c>
      <c r="BH6" s="82"/>
    </row>
    <row r="7" spans="1:60">
      <c r="A7" s="77" t="s">
        <v>55</v>
      </c>
      <c r="B7" s="77" t="s">
        <v>1264</v>
      </c>
      <c r="C7" s="77" t="s">
        <v>5510</v>
      </c>
      <c r="D7" s="78">
        <v>44690</v>
      </c>
      <c r="E7" s="77" t="s">
        <v>5497</v>
      </c>
      <c r="F7" s="77" t="s">
        <v>5498</v>
      </c>
      <c r="G7" s="77" t="s">
        <v>5499</v>
      </c>
      <c r="H7" s="77" t="s">
        <v>5500</v>
      </c>
      <c r="I7" s="77" t="s">
        <v>5501</v>
      </c>
      <c r="J7" s="77" t="s">
        <v>445</v>
      </c>
      <c r="K7" s="77">
        <v>77536</v>
      </c>
      <c r="L7" s="77" t="s">
        <v>503</v>
      </c>
      <c r="M7" s="77" t="s">
        <v>3888</v>
      </c>
      <c r="N7" s="77" t="s">
        <v>505</v>
      </c>
      <c r="O7" s="77" t="s">
        <v>361</v>
      </c>
      <c r="P7" s="77">
        <v>89431</v>
      </c>
      <c r="Q7" s="77"/>
      <c r="R7" s="77" t="s">
        <v>5502</v>
      </c>
      <c r="S7" s="77" t="s">
        <v>5503</v>
      </c>
      <c r="T7" s="95" t="s">
        <v>5504</v>
      </c>
      <c r="U7" s="77">
        <v>12005832</v>
      </c>
      <c r="V7" s="77">
        <v>0</v>
      </c>
      <c r="W7" s="77" t="s">
        <v>4634</v>
      </c>
      <c r="X7" s="77">
        <v>480</v>
      </c>
      <c r="Y7" s="77">
        <v>600</v>
      </c>
      <c r="Z7" s="77">
        <v>20</v>
      </c>
      <c r="AA7" s="89">
        <f t="shared" si="3"/>
        <v>0.28799999999999998</v>
      </c>
      <c r="AB7" s="77" t="s">
        <v>70</v>
      </c>
      <c r="AC7" s="78">
        <v>44712</v>
      </c>
      <c r="AD7" s="77"/>
      <c r="AE7" s="77"/>
      <c r="AF7" s="77" t="str">
        <f t="shared" si="4"/>
        <v>TXDP220509_06</v>
      </c>
      <c r="AG7" s="77">
        <f t="shared" si="5"/>
        <v>600</v>
      </c>
      <c r="AH7" s="77">
        <f t="shared" si="5"/>
        <v>20</v>
      </c>
      <c r="AI7" s="89">
        <f t="shared" si="5"/>
        <v>0.28799999999999998</v>
      </c>
      <c r="AJ7" s="77" t="s">
        <v>72</v>
      </c>
      <c r="AK7" s="77">
        <v>399023488</v>
      </c>
      <c r="AL7" s="78">
        <v>44706</v>
      </c>
      <c r="AM7" s="78">
        <v>44706</v>
      </c>
      <c r="AN7" s="78">
        <v>44708</v>
      </c>
      <c r="AO7" s="78">
        <v>44708</v>
      </c>
      <c r="AP7" s="78">
        <v>44708</v>
      </c>
      <c r="AQ7" s="77" t="s">
        <v>89</v>
      </c>
      <c r="AR7" s="77"/>
      <c r="AS7" s="275"/>
      <c r="AT7" s="275"/>
      <c r="AU7" s="275"/>
      <c r="AV7" s="78"/>
      <c r="AW7" s="77" t="s">
        <v>1198</v>
      </c>
      <c r="AX7" s="77"/>
      <c r="AY7" s="576">
        <v>5675</v>
      </c>
      <c r="AZ7" s="576"/>
      <c r="BA7" s="576"/>
      <c r="BB7" s="576"/>
      <c r="BC7" s="576"/>
      <c r="BD7" s="576"/>
      <c r="BE7" s="77">
        <f t="shared" si="6"/>
        <v>22</v>
      </c>
      <c r="BF7" s="77">
        <f t="shared" si="7"/>
        <v>5</v>
      </c>
      <c r="BG7" s="77">
        <f t="shared" si="8"/>
        <v>2022</v>
      </c>
      <c r="BH7" s="77"/>
    </row>
    <row r="8" spans="1:60">
      <c r="A8" s="77" t="s">
        <v>55</v>
      </c>
      <c r="B8" s="77" t="s">
        <v>1264</v>
      </c>
      <c r="C8" s="77" t="s">
        <v>5511</v>
      </c>
      <c r="D8" s="78">
        <v>44690</v>
      </c>
      <c r="E8" s="77" t="s">
        <v>5497</v>
      </c>
      <c r="F8" s="77" t="s">
        <v>5498</v>
      </c>
      <c r="G8" s="77" t="s">
        <v>5499</v>
      </c>
      <c r="H8" s="77" t="s">
        <v>5500</v>
      </c>
      <c r="I8" s="77" t="s">
        <v>5501</v>
      </c>
      <c r="J8" s="77" t="s">
        <v>445</v>
      </c>
      <c r="K8" s="77">
        <v>77536</v>
      </c>
      <c r="L8" s="77" t="s">
        <v>503</v>
      </c>
      <c r="M8" s="77" t="s">
        <v>3888</v>
      </c>
      <c r="N8" s="77" t="s">
        <v>505</v>
      </c>
      <c r="O8" s="77" t="s">
        <v>361</v>
      </c>
      <c r="P8" s="77">
        <v>89431</v>
      </c>
      <c r="Q8" s="77"/>
      <c r="R8" s="77" t="s">
        <v>5502</v>
      </c>
      <c r="S8" s="77" t="s">
        <v>5503</v>
      </c>
      <c r="T8" s="95" t="s">
        <v>5504</v>
      </c>
      <c r="U8" s="77">
        <v>12005832</v>
      </c>
      <c r="V8" s="77">
        <v>0</v>
      </c>
      <c r="W8" s="77" t="s">
        <v>4634</v>
      </c>
      <c r="X8" s="77">
        <v>480</v>
      </c>
      <c r="Y8" s="77">
        <v>600</v>
      </c>
      <c r="Z8" s="77">
        <v>20</v>
      </c>
      <c r="AA8" s="89">
        <f t="shared" si="3"/>
        <v>0.28799999999999998</v>
      </c>
      <c r="AB8" s="77" t="s">
        <v>70</v>
      </c>
      <c r="AC8" s="78">
        <v>44712</v>
      </c>
      <c r="AD8" s="77"/>
      <c r="AE8" s="77"/>
      <c r="AF8" s="77" t="str">
        <f t="shared" si="4"/>
        <v>TXDP220509_07</v>
      </c>
      <c r="AG8" s="77">
        <f t="shared" si="5"/>
        <v>600</v>
      </c>
      <c r="AH8" s="77">
        <f t="shared" si="5"/>
        <v>20</v>
      </c>
      <c r="AI8" s="89">
        <f t="shared" si="5"/>
        <v>0.28799999999999998</v>
      </c>
      <c r="AJ8" s="77" t="s">
        <v>72</v>
      </c>
      <c r="AK8" s="77">
        <v>399023617</v>
      </c>
      <c r="AL8" s="78">
        <v>44706</v>
      </c>
      <c r="AM8" s="78">
        <v>44706</v>
      </c>
      <c r="AN8" s="78">
        <v>44713</v>
      </c>
      <c r="AO8" s="78">
        <v>44713</v>
      </c>
      <c r="AP8" s="78">
        <v>44713</v>
      </c>
      <c r="AQ8" s="77" t="s">
        <v>89</v>
      </c>
      <c r="AR8" s="77"/>
      <c r="AS8" s="275"/>
      <c r="AT8" s="275"/>
      <c r="AU8" s="275"/>
      <c r="AV8" s="78"/>
      <c r="AW8" s="77" t="s">
        <v>1198</v>
      </c>
      <c r="AX8" s="77"/>
      <c r="AY8" s="576">
        <v>5675</v>
      </c>
      <c r="AZ8" s="576"/>
      <c r="BA8" s="576"/>
      <c r="BB8" s="576"/>
      <c r="BC8" s="576"/>
      <c r="BD8" s="576"/>
      <c r="BE8" s="77">
        <f t="shared" si="6"/>
        <v>23</v>
      </c>
      <c r="BF8" s="77">
        <f t="shared" si="7"/>
        <v>5</v>
      </c>
      <c r="BG8" s="77">
        <f t="shared" si="8"/>
        <v>2022</v>
      </c>
      <c r="BH8" s="77"/>
    </row>
    <row r="9" spans="1:60">
      <c r="A9" s="77" t="s">
        <v>55</v>
      </c>
      <c r="B9" s="77" t="s">
        <v>1264</v>
      </c>
      <c r="C9" s="77" t="s">
        <v>5512</v>
      </c>
      <c r="D9" s="78">
        <v>44690</v>
      </c>
      <c r="E9" s="77" t="s">
        <v>5497</v>
      </c>
      <c r="F9" s="77" t="s">
        <v>5498</v>
      </c>
      <c r="G9" s="77" t="s">
        <v>5499</v>
      </c>
      <c r="H9" s="77" t="s">
        <v>5500</v>
      </c>
      <c r="I9" s="77" t="s">
        <v>5501</v>
      </c>
      <c r="J9" s="77" t="s">
        <v>445</v>
      </c>
      <c r="K9" s="77">
        <v>77536</v>
      </c>
      <c r="L9" s="77" t="s">
        <v>503</v>
      </c>
      <c r="M9" s="77" t="s">
        <v>3888</v>
      </c>
      <c r="N9" s="77" t="s">
        <v>505</v>
      </c>
      <c r="O9" s="77" t="s">
        <v>361</v>
      </c>
      <c r="P9" s="77">
        <v>89431</v>
      </c>
      <c r="Q9" s="77"/>
      <c r="R9" s="77" t="s">
        <v>5502</v>
      </c>
      <c r="S9" s="77" t="s">
        <v>5503</v>
      </c>
      <c r="T9" s="95" t="s">
        <v>5504</v>
      </c>
      <c r="U9" s="77">
        <v>12005832</v>
      </c>
      <c r="V9" s="77">
        <v>0</v>
      </c>
      <c r="W9" s="77" t="s">
        <v>4634</v>
      </c>
      <c r="X9" s="77">
        <v>480</v>
      </c>
      <c r="Y9" s="77">
        <v>600</v>
      </c>
      <c r="Z9" s="77">
        <v>20</v>
      </c>
      <c r="AA9" s="89">
        <f t="shared" si="3"/>
        <v>0.28799999999999998</v>
      </c>
      <c r="AB9" s="77" t="s">
        <v>70</v>
      </c>
      <c r="AC9" s="78">
        <v>44712</v>
      </c>
      <c r="AD9" s="77"/>
      <c r="AE9" s="77"/>
      <c r="AF9" s="77" t="str">
        <f t="shared" si="4"/>
        <v>TXDP220509_08</v>
      </c>
      <c r="AG9" s="77">
        <f t="shared" si="5"/>
        <v>600</v>
      </c>
      <c r="AH9" s="77">
        <f t="shared" si="5"/>
        <v>20</v>
      </c>
      <c r="AI9" s="89">
        <f t="shared" si="5"/>
        <v>0.28799999999999998</v>
      </c>
      <c r="AJ9" s="77" t="s">
        <v>72</v>
      </c>
      <c r="AK9" s="77">
        <v>399023702</v>
      </c>
      <c r="AL9" s="78">
        <v>44706</v>
      </c>
      <c r="AM9" s="78">
        <v>44706</v>
      </c>
      <c r="AN9" s="78">
        <v>44714</v>
      </c>
      <c r="AO9" s="78">
        <v>44713</v>
      </c>
      <c r="AP9" s="78">
        <v>44713</v>
      </c>
      <c r="AQ9" s="77" t="s">
        <v>89</v>
      </c>
      <c r="AR9" s="77"/>
      <c r="AS9" s="275"/>
      <c r="AT9" s="275"/>
      <c r="AU9" s="275"/>
      <c r="AV9" s="78"/>
      <c r="AW9" s="77" t="s">
        <v>1198</v>
      </c>
      <c r="AX9" s="77"/>
      <c r="AY9" s="576">
        <v>5675</v>
      </c>
      <c r="AZ9" s="576"/>
      <c r="BA9" s="576"/>
      <c r="BB9" s="576"/>
      <c r="BC9" s="576"/>
      <c r="BD9" s="576"/>
      <c r="BE9" s="77">
        <f t="shared" si="6"/>
        <v>23</v>
      </c>
      <c r="BF9" s="77">
        <f t="shared" si="7"/>
        <v>5</v>
      </c>
      <c r="BG9" s="77">
        <f t="shared" si="8"/>
        <v>2022</v>
      </c>
      <c r="BH9" s="77"/>
    </row>
    <row r="10" spans="1:60">
      <c r="A10" s="82" t="s">
        <v>55</v>
      </c>
      <c r="B10" s="82" t="s">
        <v>1264</v>
      </c>
      <c r="C10" s="82" t="s">
        <v>5513</v>
      </c>
      <c r="D10" s="83">
        <v>44690</v>
      </c>
      <c r="E10" s="82" t="s">
        <v>5497</v>
      </c>
      <c r="F10" s="82" t="s">
        <v>5498</v>
      </c>
      <c r="G10" s="82" t="s">
        <v>5499</v>
      </c>
      <c r="H10" s="82" t="s">
        <v>5500</v>
      </c>
      <c r="I10" s="82" t="s">
        <v>5501</v>
      </c>
      <c r="J10" s="82" t="s">
        <v>445</v>
      </c>
      <c r="K10" s="82">
        <v>77536</v>
      </c>
      <c r="L10" s="82" t="s">
        <v>503</v>
      </c>
      <c r="M10" s="82" t="s">
        <v>3888</v>
      </c>
      <c r="N10" s="82" t="s">
        <v>505</v>
      </c>
      <c r="O10" s="82" t="s">
        <v>361</v>
      </c>
      <c r="P10" s="82">
        <v>89431</v>
      </c>
      <c r="Q10" s="82"/>
      <c r="R10" s="82" t="s">
        <v>5502</v>
      </c>
      <c r="S10" s="82" t="s">
        <v>5503</v>
      </c>
      <c r="T10" s="329" t="s">
        <v>5504</v>
      </c>
      <c r="U10" s="82">
        <v>12005832</v>
      </c>
      <c r="V10" s="82">
        <v>0</v>
      </c>
      <c r="W10" s="82" t="s">
        <v>4634</v>
      </c>
      <c r="X10" s="82">
        <v>480</v>
      </c>
      <c r="Y10" s="82">
        <v>600</v>
      </c>
      <c r="Z10" s="82">
        <v>20</v>
      </c>
      <c r="AA10" s="93">
        <f t="shared" si="3"/>
        <v>0.28799999999999998</v>
      </c>
      <c r="AB10" s="82" t="s">
        <v>70</v>
      </c>
      <c r="AC10" s="83">
        <v>44712</v>
      </c>
      <c r="AD10" s="82"/>
      <c r="AE10" s="82"/>
      <c r="AF10" s="82" t="str">
        <f t="shared" si="4"/>
        <v>TXDP220509_09</v>
      </c>
      <c r="AG10" s="82">
        <f t="shared" si="5"/>
        <v>600</v>
      </c>
      <c r="AH10" s="82">
        <f t="shared" si="5"/>
        <v>20</v>
      </c>
      <c r="AI10" s="93">
        <f t="shared" si="5"/>
        <v>0.28799999999999998</v>
      </c>
      <c r="AJ10" s="82" t="s">
        <v>72</v>
      </c>
      <c r="AK10" s="82">
        <v>400135659</v>
      </c>
      <c r="AL10" s="83">
        <v>44718</v>
      </c>
      <c r="AM10" s="83">
        <v>44718</v>
      </c>
      <c r="AN10" s="83">
        <v>44721</v>
      </c>
      <c r="AO10" s="83"/>
      <c r="AP10" s="83"/>
      <c r="AQ10" s="82" t="s">
        <v>896</v>
      </c>
      <c r="AR10" s="82"/>
      <c r="AS10" s="276"/>
      <c r="AT10" s="276"/>
      <c r="AU10" s="276"/>
      <c r="AV10" s="83"/>
      <c r="AW10" s="82" t="s">
        <v>1198</v>
      </c>
      <c r="AX10" s="82"/>
      <c r="AY10" s="577"/>
      <c r="AZ10" s="577"/>
      <c r="BA10" s="577"/>
      <c r="BB10" s="577"/>
      <c r="BC10" s="577"/>
      <c r="BD10" s="577"/>
      <c r="BE10" s="82">
        <f t="shared" si="6"/>
        <v>24</v>
      </c>
      <c r="BF10" s="82">
        <f t="shared" si="7"/>
        <v>6</v>
      </c>
      <c r="BG10" s="82">
        <f t="shared" si="8"/>
        <v>2022</v>
      </c>
      <c r="BH10" s="82"/>
    </row>
    <row r="11" spans="1:60">
      <c r="A11" s="82" t="s">
        <v>55</v>
      </c>
      <c r="B11" s="82" t="s">
        <v>1264</v>
      </c>
      <c r="C11" s="82" t="s">
        <v>5514</v>
      </c>
      <c r="D11" s="83">
        <v>44690</v>
      </c>
      <c r="E11" s="82" t="s">
        <v>5497</v>
      </c>
      <c r="F11" s="82" t="s">
        <v>5498</v>
      </c>
      <c r="G11" s="82" t="s">
        <v>5499</v>
      </c>
      <c r="H11" s="82" t="s">
        <v>5500</v>
      </c>
      <c r="I11" s="82" t="s">
        <v>5501</v>
      </c>
      <c r="J11" s="82" t="s">
        <v>445</v>
      </c>
      <c r="K11" s="82">
        <v>77536</v>
      </c>
      <c r="L11" s="82" t="s">
        <v>503</v>
      </c>
      <c r="M11" s="82" t="s">
        <v>3888</v>
      </c>
      <c r="N11" s="82" t="s">
        <v>505</v>
      </c>
      <c r="O11" s="82" t="s">
        <v>361</v>
      </c>
      <c r="P11" s="82">
        <v>89431</v>
      </c>
      <c r="Q11" s="82"/>
      <c r="R11" s="82" t="s">
        <v>5502</v>
      </c>
      <c r="S11" s="82" t="s">
        <v>5503</v>
      </c>
      <c r="T11" s="329" t="s">
        <v>5504</v>
      </c>
      <c r="U11" s="82">
        <v>12005832</v>
      </c>
      <c r="V11" s="82">
        <v>0</v>
      </c>
      <c r="W11" s="82" t="s">
        <v>4634</v>
      </c>
      <c r="X11" s="82">
        <v>480</v>
      </c>
      <c r="Y11" s="82">
        <v>600</v>
      </c>
      <c r="Z11" s="82">
        <v>20</v>
      </c>
      <c r="AA11" s="93">
        <f t="shared" si="3"/>
        <v>0.28799999999999998</v>
      </c>
      <c r="AB11" s="82" t="s">
        <v>70</v>
      </c>
      <c r="AC11" s="83">
        <v>44712</v>
      </c>
      <c r="AD11" s="82"/>
      <c r="AE11" s="82"/>
      <c r="AF11" s="82" t="str">
        <f t="shared" si="4"/>
        <v>TXDP220509_10</v>
      </c>
      <c r="AG11" s="82">
        <f t="shared" si="5"/>
        <v>600</v>
      </c>
      <c r="AH11" s="82">
        <f t="shared" si="5"/>
        <v>20</v>
      </c>
      <c r="AI11" s="93">
        <f t="shared" si="5"/>
        <v>0.28799999999999998</v>
      </c>
      <c r="AJ11" s="82" t="s">
        <v>72</v>
      </c>
      <c r="AK11" s="82">
        <v>400136052</v>
      </c>
      <c r="AL11" s="83">
        <v>44719</v>
      </c>
      <c r="AM11" s="83">
        <v>44719</v>
      </c>
      <c r="AN11" s="83">
        <v>44722</v>
      </c>
      <c r="AO11" s="83"/>
      <c r="AP11" s="83"/>
      <c r="AQ11" s="82" t="s">
        <v>896</v>
      </c>
      <c r="AR11" s="82"/>
      <c r="AS11" s="276"/>
      <c r="AT11" s="276"/>
      <c r="AU11" s="276"/>
      <c r="AV11" s="83"/>
      <c r="AW11" s="82" t="s">
        <v>1198</v>
      </c>
      <c r="AX11" s="82"/>
      <c r="AY11" s="577"/>
      <c r="AZ11" s="577"/>
      <c r="BA11" s="577"/>
      <c r="BB11" s="577"/>
      <c r="BC11" s="577"/>
      <c r="BD11" s="577"/>
      <c r="BE11" s="82">
        <f t="shared" si="6"/>
        <v>24</v>
      </c>
      <c r="BF11" s="82">
        <f t="shared" si="7"/>
        <v>6</v>
      </c>
      <c r="BG11" s="82">
        <f t="shared" si="8"/>
        <v>2022</v>
      </c>
      <c r="BH11" s="82"/>
    </row>
    <row r="12" spans="1:60">
      <c r="A12" s="77" t="s">
        <v>55</v>
      </c>
      <c r="B12" s="77" t="s">
        <v>1264</v>
      </c>
      <c r="C12" s="77" t="s">
        <v>5515</v>
      </c>
      <c r="D12" s="78">
        <v>44690</v>
      </c>
      <c r="E12" s="77" t="s">
        <v>5497</v>
      </c>
      <c r="F12" s="77" t="s">
        <v>5498</v>
      </c>
      <c r="G12" s="77" t="s">
        <v>5499</v>
      </c>
      <c r="H12" s="77" t="s">
        <v>5500</v>
      </c>
      <c r="I12" s="77" t="s">
        <v>5501</v>
      </c>
      <c r="J12" s="77" t="s">
        <v>445</v>
      </c>
      <c r="K12" s="77">
        <v>77536</v>
      </c>
      <c r="L12" s="77" t="s">
        <v>503</v>
      </c>
      <c r="M12" s="77" t="s">
        <v>3888</v>
      </c>
      <c r="N12" s="77" t="s">
        <v>505</v>
      </c>
      <c r="O12" s="77" t="s">
        <v>361</v>
      </c>
      <c r="P12" s="77">
        <v>89431</v>
      </c>
      <c r="Q12" s="77"/>
      <c r="R12" s="77" t="s">
        <v>5502</v>
      </c>
      <c r="S12" s="77" t="s">
        <v>5503</v>
      </c>
      <c r="T12" s="95" t="s">
        <v>5504</v>
      </c>
      <c r="U12" s="77">
        <v>12005832</v>
      </c>
      <c r="V12" s="77">
        <v>0</v>
      </c>
      <c r="W12" s="77" t="s">
        <v>4634</v>
      </c>
      <c r="X12" s="77">
        <v>480</v>
      </c>
      <c r="Y12" s="77">
        <v>600</v>
      </c>
      <c r="Z12" s="77">
        <v>20</v>
      </c>
      <c r="AA12" s="89">
        <f t="shared" si="3"/>
        <v>0.28799999999999998</v>
      </c>
      <c r="AB12" s="77" t="s">
        <v>70</v>
      </c>
      <c r="AC12" s="78">
        <v>44712</v>
      </c>
      <c r="AD12" s="77"/>
      <c r="AE12" s="77"/>
      <c r="AF12" s="77" t="str">
        <f t="shared" si="4"/>
        <v>TXDP220509_11</v>
      </c>
      <c r="AG12" s="77">
        <f t="shared" si="5"/>
        <v>600</v>
      </c>
      <c r="AH12" s="77">
        <f t="shared" si="5"/>
        <v>20</v>
      </c>
      <c r="AI12" s="89">
        <f t="shared" si="5"/>
        <v>0.28799999999999998</v>
      </c>
      <c r="AJ12" s="77" t="s">
        <v>72</v>
      </c>
      <c r="AK12" s="77">
        <v>399411031</v>
      </c>
      <c r="AL12" s="78">
        <v>44708</v>
      </c>
      <c r="AM12" s="78">
        <v>44708</v>
      </c>
      <c r="AN12" s="78">
        <v>44712</v>
      </c>
      <c r="AO12" s="78">
        <v>44712</v>
      </c>
      <c r="AP12" s="78">
        <v>44712</v>
      </c>
      <c r="AQ12" s="77" t="s">
        <v>89</v>
      </c>
      <c r="AR12" s="77"/>
      <c r="AS12" s="275"/>
      <c r="AT12" s="275"/>
      <c r="AU12" s="275"/>
      <c r="AV12" s="78"/>
      <c r="AW12" s="77" t="s">
        <v>1198</v>
      </c>
      <c r="AX12" s="77"/>
      <c r="AY12" s="576">
        <v>5778</v>
      </c>
      <c r="AZ12" s="576"/>
      <c r="BA12" s="576"/>
      <c r="BB12" s="576"/>
      <c r="BC12" s="576"/>
      <c r="BD12" s="576"/>
      <c r="BE12" s="77">
        <f t="shared" si="6"/>
        <v>23</v>
      </c>
      <c r="BF12" s="77">
        <f t="shared" si="7"/>
        <v>5</v>
      </c>
      <c r="BG12" s="77">
        <f t="shared" si="8"/>
        <v>2022</v>
      </c>
      <c r="BH12" s="77"/>
    </row>
    <row r="13" spans="1:60">
      <c r="A13" s="77" t="s">
        <v>55</v>
      </c>
      <c r="B13" s="77" t="s">
        <v>1264</v>
      </c>
      <c r="C13" s="77" t="s">
        <v>5516</v>
      </c>
      <c r="D13" s="78">
        <v>44690</v>
      </c>
      <c r="E13" s="77" t="s">
        <v>5497</v>
      </c>
      <c r="F13" s="77" t="s">
        <v>5498</v>
      </c>
      <c r="G13" s="77" t="s">
        <v>5499</v>
      </c>
      <c r="H13" s="77" t="s">
        <v>5500</v>
      </c>
      <c r="I13" s="77" t="s">
        <v>5501</v>
      </c>
      <c r="J13" s="77" t="s">
        <v>445</v>
      </c>
      <c r="K13" s="77">
        <v>77536</v>
      </c>
      <c r="L13" s="77" t="s">
        <v>503</v>
      </c>
      <c r="M13" s="77" t="s">
        <v>3888</v>
      </c>
      <c r="N13" s="77" t="s">
        <v>505</v>
      </c>
      <c r="O13" s="77" t="s">
        <v>361</v>
      </c>
      <c r="P13" s="77">
        <v>89431</v>
      </c>
      <c r="Q13" s="77"/>
      <c r="R13" s="77" t="s">
        <v>5502</v>
      </c>
      <c r="S13" s="77" t="s">
        <v>5503</v>
      </c>
      <c r="T13" s="95" t="s">
        <v>5504</v>
      </c>
      <c r="U13" s="77">
        <v>12005832</v>
      </c>
      <c r="V13" s="77">
        <v>0</v>
      </c>
      <c r="W13" s="77" t="s">
        <v>4634</v>
      </c>
      <c r="X13" s="77">
        <v>480</v>
      </c>
      <c r="Y13" s="77">
        <v>390</v>
      </c>
      <c r="Z13" s="77">
        <v>13</v>
      </c>
      <c r="AA13" s="89">
        <f t="shared" si="3"/>
        <v>0.18720000000000001</v>
      </c>
      <c r="AB13" s="77" t="s">
        <v>70</v>
      </c>
      <c r="AC13" s="78">
        <v>44712</v>
      </c>
      <c r="AD13" s="77"/>
      <c r="AE13" s="77"/>
      <c r="AF13" s="77" t="str">
        <f t="shared" si="4"/>
        <v>TXDP220509_12</v>
      </c>
      <c r="AG13" s="77">
        <f t="shared" si="5"/>
        <v>390</v>
      </c>
      <c r="AH13" s="77">
        <f t="shared" si="5"/>
        <v>13</v>
      </c>
      <c r="AI13" s="89">
        <f t="shared" si="5"/>
        <v>0.18720000000000001</v>
      </c>
      <c r="AJ13" s="77" t="s">
        <v>72</v>
      </c>
      <c r="AK13" s="77">
        <v>399411620</v>
      </c>
      <c r="AL13" s="78">
        <v>44708</v>
      </c>
      <c r="AM13" s="78">
        <v>44708</v>
      </c>
      <c r="AN13" s="78">
        <v>44712</v>
      </c>
      <c r="AO13" s="78">
        <v>44712</v>
      </c>
      <c r="AP13" s="78">
        <v>44712</v>
      </c>
      <c r="AQ13" s="77" t="s">
        <v>89</v>
      </c>
      <c r="AR13" s="77"/>
      <c r="AS13" s="275"/>
      <c r="AT13" s="275"/>
      <c r="AU13" s="275"/>
      <c r="AV13" s="78"/>
      <c r="AW13" s="77" t="s">
        <v>1198</v>
      </c>
      <c r="AX13" s="77"/>
      <c r="AY13" s="576">
        <v>5778</v>
      </c>
      <c r="AZ13" s="576"/>
      <c r="BA13" s="576"/>
      <c r="BB13" s="576"/>
      <c r="BC13" s="576"/>
      <c r="BD13" s="576"/>
      <c r="BE13" s="77">
        <f t="shared" si="6"/>
        <v>23</v>
      </c>
      <c r="BF13" s="77">
        <f t="shared" si="7"/>
        <v>5</v>
      </c>
      <c r="BG13" s="77">
        <f t="shared" si="8"/>
        <v>2022</v>
      </c>
      <c r="BH13" s="77"/>
    </row>
    <row r="14" spans="1:60">
      <c r="A14" s="107" t="s">
        <v>55</v>
      </c>
      <c r="B14" s="107" t="s">
        <v>56</v>
      </c>
      <c r="C14" s="107" t="s">
        <v>5517</v>
      </c>
      <c r="D14" s="570">
        <v>44706</v>
      </c>
      <c r="E14" s="107" t="s">
        <v>5518</v>
      </c>
      <c r="F14" s="101" t="s">
        <v>5498</v>
      </c>
      <c r="G14" s="101" t="s">
        <v>5499</v>
      </c>
      <c r="H14" s="101" t="s">
        <v>5500</v>
      </c>
      <c r="I14" s="101" t="s">
        <v>5501</v>
      </c>
      <c r="J14" s="101" t="s">
        <v>445</v>
      </c>
      <c r="K14" s="101">
        <v>77536</v>
      </c>
      <c r="L14" s="107" t="s">
        <v>5519</v>
      </c>
      <c r="M14" s="107" t="s">
        <v>5520</v>
      </c>
      <c r="N14" s="107" t="s">
        <v>5521</v>
      </c>
      <c r="O14" s="107" t="s">
        <v>392</v>
      </c>
      <c r="P14" s="107">
        <v>12534</v>
      </c>
      <c r="Q14" s="107"/>
      <c r="R14" s="107" t="s">
        <v>5522</v>
      </c>
      <c r="S14" s="107" t="s">
        <v>5523</v>
      </c>
      <c r="T14" s="107" t="s">
        <v>5524</v>
      </c>
      <c r="U14" s="107">
        <v>30397571</v>
      </c>
      <c r="V14" s="107">
        <v>0</v>
      </c>
      <c r="W14" s="107" t="s">
        <v>134</v>
      </c>
      <c r="X14" s="107">
        <v>475</v>
      </c>
      <c r="Y14" s="107">
        <v>580</v>
      </c>
      <c r="Z14" s="107">
        <v>20</v>
      </c>
      <c r="AA14" s="317">
        <f t="shared" si="3"/>
        <v>0.27550000000000002</v>
      </c>
      <c r="AB14" s="107" t="s">
        <v>88</v>
      </c>
      <c r="AC14" s="570"/>
      <c r="AD14" s="107"/>
      <c r="AE14" s="107"/>
      <c r="AF14" s="107" t="str">
        <f t="shared" si="4"/>
        <v>TXDP220525_01</v>
      </c>
      <c r="AG14" s="107">
        <f t="shared" si="5"/>
        <v>580</v>
      </c>
      <c r="AH14" s="107">
        <f t="shared" si="5"/>
        <v>20</v>
      </c>
      <c r="AI14" s="317">
        <f t="shared" si="5"/>
        <v>0.27550000000000002</v>
      </c>
      <c r="AJ14" s="107"/>
      <c r="AK14" s="107"/>
      <c r="AL14" s="570"/>
      <c r="AM14" s="570"/>
      <c r="AN14" s="570"/>
      <c r="AO14" s="570"/>
      <c r="AP14" s="570"/>
      <c r="AQ14" s="107"/>
      <c r="AR14" s="107" t="s">
        <v>5525</v>
      </c>
      <c r="AS14" s="352"/>
      <c r="AT14" s="352"/>
      <c r="AU14" s="352"/>
      <c r="AV14" s="570"/>
      <c r="AW14" s="107" t="s">
        <v>1198</v>
      </c>
      <c r="AX14" s="107"/>
      <c r="AY14" s="579"/>
      <c r="AZ14" s="579"/>
      <c r="BA14" s="579"/>
      <c r="BB14" s="579"/>
      <c r="BC14" s="579"/>
      <c r="BD14" s="579"/>
      <c r="BE14" s="77">
        <f t="shared" si="6"/>
        <v>0</v>
      </c>
      <c r="BF14" s="77">
        <f t="shared" si="7"/>
        <v>1</v>
      </c>
      <c r="BG14" s="77">
        <f t="shared" si="8"/>
        <v>1900</v>
      </c>
      <c r="BH14" s="107"/>
    </row>
    <row r="15" spans="1:60">
      <c r="A15" s="107" t="s">
        <v>55</v>
      </c>
      <c r="B15" s="107" t="s">
        <v>56</v>
      </c>
      <c r="C15" s="107" t="s">
        <v>5526</v>
      </c>
      <c r="D15" s="570">
        <v>44706</v>
      </c>
      <c r="E15" s="107" t="s">
        <v>5518</v>
      </c>
      <c r="F15" s="101" t="s">
        <v>5498</v>
      </c>
      <c r="G15" s="101" t="s">
        <v>5499</v>
      </c>
      <c r="H15" s="101" t="s">
        <v>5500</v>
      </c>
      <c r="I15" s="101" t="s">
        <v>5501</v>
      </c>
      <c r="J15" s="101" t="s">
        <v>445</v>
      </c>
      <c r="K15" s="101">
        <v>77536</v>
      </c>
      <c r="L15" s="107" t="s">
        <v>5519</v>
      </c>
      <c r="M15" s="107" t="s">
        <v>5520</v>
      </c>
      <c r="N15" s="107" t="s">
        <v>5521</v>
      </c>
      <c r="O15" s="107" t="s">
        <v>392</v>
      </c>
      <c r="P15" s="107">
        <v>12534</v>
      </c>
      <c r="Q15" s="107"/>
      <c r="R15" s="107" t="s">
        <v>5522</v>
      </c>
      <c r="S15" s="107" t="s">
        <v>5523</v>
      </c>
      <c r="T15" s="107" t="s">
        <v>5524</v>
      </c>
      <c r="U15" s="107">
        <v>30397571</v>
      </c>
      <c r="V15" s="107">
        <v>0</v>
      </c>
      <c r="W15" s="107" t="s">
        <v>134</v>
      </c>
      <c r="X15" s="107">
        <v>475</v>
      </c>
      <c r="Y15" s="107">
        <v>580</v>
      </c>
      <c r="Z15" s="107">
        <v>20</v>
      </c>
      <c r="AA15" s="317">
        <f t="shared" si="3"/>
        <v>0.27550000000000002</v>
      </c>
      <c r="AB15" s="107" t="s">
        <v>88</v>
      </c>
      <c r="AC15" s="570"/>
      <c r="AD15" s="107"/>
      <c r="AE15" s="107"/>
      <c r="AF15" s="107" t="str">
        <f t="shared" si="4"/>
        <v>TXDP220525_02</v>
      </c>
      <c r="AG15" s="107">
        <f t="shared" si="5"/>
        <v>580</v>
      </c>
      <c r="AH15" s="107">
        <f t="shared" si="5"/>
        <v>20</v>
      </c>
      <c r="AI15" s="317">
        <f t="shared" si="5"/>
        <v>0.27550000000000002</v>
      </c>
      <c r="AJ15" s="107"/>
      <c r="AK15" s="107"/>
      <c r="AL15" s="570"/>
      <c r="AM15" s="570"/>
      <c r="AN15" s="570"/>
      <c r="AO15" s="570"/>
      <c r="AP15" s="570"/>
      <c r="AQ15" s="107"/>
      <c r="AR15" s="107" t="s">
        <v>5525</v>
      </c>
      <c r="AS15" s="352"/>
      <c r="AT15" s="352"/>
      <c r="AU15" s="352"/>
      <c r="AV15" s="570"/>
      <c r="AW15" s="107" t="s">
        <v>1198</v>
      </c>
      <c r="AX15" s="107"/>
      <c r="AY15" s="579"/>
      <c r="AZ15" s="579"/>
      <c r="BA15" s="579"/>
      <c r="BB15" s="579"/>
      <c r="BC15" s="579"/>
      <c r="BD15" s="579"/>
      <c r="BE15" s="77">
        <f t="shared" si="6"/>
        <v>0</v>
      </c>
      <c r="BF15" s="77">
        <f t="shared" si="7"/>
        <v>1</v>
      </c>
      <c r="BG15" s="77">
        <f t="shared" si="8"/>
        <v>1900</v>
      </c>
      <c r="BH15" s="107"/>
    </row>
    <row r="16" spans="1:60">
      <c r="A16" s="107" t="s">
        <v>55</v>
      </c>
      <c r="B16" s="107" t="s">
        <v>56</v>
      </c>
      <c r="C16" s="107" t="s">
        <v>5527</v>
      </c>
      <c r="D16" s="570">
        <v>44706</v>
      </c>
      <c r="E16" s="107" t="s">
        <v>5518</v>
      </c>
      <c r="F16" s="101" t="s">
        <v>5498</v>
      </c>
      <c r="G16" s="101" t="s">
        <v>5499</v>
      </c>
      <c r="H16" s="101" t="s">
        <v>5500</v>
      </c>
      <c r="I16" s="101" t="s">
        <v>5501</v>
      </c>
      <c r="J16" s="101" t="s">
        <v>445</v>
      </c>
      <c r="K16" s="101">
        <v>77536</v>
      </c>
      <c r="L16" s="107" t="s">
        <v>5519</v>
      </c>
      <c r="M16" s="107" t="s">
        <v>5520</v>
      </c>
      <c r="N16" s="107" t="s">
        <v>5521</v>
      </c>
      <c r="O16" s="107" t="s">
        <v>392</v>
      </c>
      <c r="P16" s="107">
        <v>12534</v>
      </c>
      <c r="Q16" s="107"/>
      <c r="R16" s="107" t="s">
        <v>5522</v>
      </c>
      <c r="S16" s="107" t="s">
        <v>5523</v>
      </c>
      <c r="T16" s="107" t="s">
        <v>5524</v>
      </c>
      <c r="U16" s="107">
        <v>30397571</v>
      </c>
      <c r="V16" s="107">
        <v>0</v>
      </c>
      <c r="W16" s="107" t="s">
        <v>134</v>
      </c>
      <c r="X16" s="107">
        <v>475</v>
      </c>
      <c r="Y16" s="107">
        <v>464</v>
      </c>
      <c r="Z16" s="107">
        <v>16</v>
      </c>
      <c r="AA16" s="317">
        <f t="shared" si="3"/>
        <v>0.22040000000000001</v>
      </c>
      <c r="AB16" s="107" t="s">
        <v>88</v>
      </c>
      <c r="AC16" s="570"/>
      <c r="AD16" s="107"/>
      <c r="AE16" s="107"/>
      <c r="AF16" s="107" t="str">
        <f t="shared" si="4"/>
        <v>TXDP220525_03</v>
      </c>
      <c r="AG16" s="107">
        <f t="shared" si="5"/>
        <v>464</v>
      </c>
      <c r="AH16" s="107">
        <f t="shared" si="5"/>
        <v>16</v>
      </c>
      <c r="AI16" s="317">
        <f t="shared" si="5"/>
        <v>0.22040000000000001</v>
      </c>
      <c r="AJ16" s="107"/>
      <c r="AK16" s="107"/>
      <c r="AL16" s="570"/>
      <c r="AM16" s="570"/>
      <c r="AN16" s="570"/>
      <c r="AO16" s="570"/>
      <c r="AP16" s="570"/>
      <c r="AQ16" s="107"/>
      <c r="AR16" s="107" t="s">
        <v>5525</v>
      </c>
      <c r="AS16" s="352"/>
      <c r="AT16" s="352"/>
      <c r="AU16" s="352"/>
      <c r="AV16" s="570"/>
      <c r="AW16" s="107" t="s">
        <v>1198</v>
      </c>
      <c r="AX16" s="107"/>
      <c r="AY16" s="579"/>
      <c r="AZ16" s="579"/>
      <c r="BA16" s="579"/>
      <c r="BB16" s="579"/>
      <c r="BC16" s="579"/>
      <c r="BD16" s="579"/>
      <c r="BE16" s="77">
        <f t="shared" si="6"/>
        <v>0</v>
      </c>
      <c r="BF16" s="77">
        <f t="shared" si="7"/>
        <v>1</v>
      </c>
      <c r="BG16" s="77">
        <f t="shared" si="8"/>
        <v>1900</v>
      </c>
      <c r="BH16" s="107"/>
    </row>
    <row r="17" spans="1:60">
      <c r="A17" s="107" t="s">
        <v>55</v>
      </c>
      <c r="B17" s="107" t="s">
        <v>56</v>
      </c>
      <c r="C17" s="107" t="s">
        <v>5528</v>
      </c>
      <c r="D17" s="570">
        <v>44720</v>
      </c>
      <c r="E17" s="107" t="s">
        <v>5529</v>
      </c>
      <c r="F17" s="101" t="s">
        <v>5498</v>
      </c>
      <c r="G17" s="101" t="s">
        <v>5499</v>
      </c>
      <c r="H17" s="101" t="s">
        <v>5500</v>
      </c>
      <c r="I17" s="101" t="s">
        <v>5501</v>
      </c>
      <c r="J17" s="101" t="s">
        <v>445</v>
      </c>
      <c r="K17" s="101">
        <v>77536</v>
      </c>
      <c r="L17" s="107" t="s">
        <v>5530</v>
      </c>
      <c r="M17" s="107" t="s">
        <v>5531</v>
      </c>
      <c r="N17" s="107" t="s">
        <v>5532</v>
      </c>
      <c r="O17" s="107" t="s">
        <v>392</v>
      </c>
      <c r="P17" s="107" t="s">
        <v>5533</v>
      </c>
      <c r="Q17" s="107"/>
      <c r="R17" s="107" t="s">
        <v>5095</v>
      </c>
      <c r="S17" s="107" t="s">
        <v>5523</v>
      </c>
      <c r="T17" s="107" t="s">
        <v>5096</v>
      </c>
      <c r="U17" s="107">
        <v>30397572</v>
      </c>
      <c r="V17" s="107">
        <v>0</v>
      </c>
      <c r="W17" s="107" t="s">
        <v>134</v>
      </c>
      <c r="X17" s="107">
        <v>480</v>
      </c>
      <c r="Y17" s="107">
        <v>174</v>
      </c>
      <c r="Z17" s="107">
        <v>6</v>
      </c>
      <c r="AA17" s="317">
        <v>0.27839999999999998</v>
      </c>
      <c r="AB17" s="107" t="s">
        <v>88</v>
      </c>
      <c r="AC17" s="570">
        <v>44742</v>
      </c>
      <c r="AD17" s="107"/>
      <c r="AE17" s="107"/>
      <c r="AF17" s="107" t="str">
        <f t="shared" si="4"/>
        <v>TXDP220608_01</v>
      </c>
      <c r="AG17" s="107">
        <v>580</v>
      </c>
      <c r="AH17" s="107">
        <v>20</v>
      </c>
      <c r="AI17" s="317">
        <v>0.27839999999999998</v>
      </c>
      <c r="AJ17" s="107" t="s">
        <v>72</v>
      </c>
      <c r="AK17" s="107"/>
      <c r="AL17" s="570"/>
      <c r="AM17" s="570"/>
      <c r="AN17" s="570"/>
      <c r="AO17" s="570"/>
      <c r="AP17" s="570"/>
      <c r="AQ17" s="694" t="s">
        <v>8054</v>
      </c>
      <c r="AR17" s="107"/>
      <c r="AS17" s="107"/>
      <c r="AT17" s="570"/>
      <c r="AU17" s="570"/>
      <c r="AV17" s="570"/>
      <c r="AW17" s="107" t="s">
        <v>1198</v>
      </c>
      <c r="AX17" s="107"/>
      <c r="AY17" s="579"/>
      <c r="AZ17" s="579"/>
      <c r="BA17" s="579"/>
      <c r="BB17" s="579"/>
      <c r="BC17" s="579"/>
      <c r="BD17" s="579"/>
      <c r="BE17" s="77">
        <f t="shared" si="6"/>
        <v>0</v>
      </c>
      <c r="BF17" s="77">
        <f t="shared" si="7"/>
        <v>1</v>
      </c>
      <c r="BG17" s="77">
        <f t="shared" si="8"/>
        <v>1900</v>
      </c>
      <c r="BH17" s="107"/>
    </row>
  </sheetData>
  <autoFilter ref="A1:BH1" xr:uid="{087C29ED-E728-4A81-91A0-532F2DEBE3D9}"/>
  <phoneticPr fontId="7" type="noConversion"/>
  <conditionalFormatting sqref="AK2:AK1048576">
    <cfRule type="duplicateValues" dxfId="118" priority="4"/>
  </conditionalFormatting>
  <conditionalFormatting sqref="AS2:AS1048576">
    <cfRule type="duplicateValues" dxfId="117" priority="5"/>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8A711-F97A-4BF7-A101-F4AC6E22B330}">
  <dimension ref="A1:BH61"/>
  <sheetViews>
    <sheetView showGridLines="0" zoomScaleNormal="100" workbookViewId="0">
      <pane xSplit="5" ySplit="1" topLeftCell="T46" activePane="bottomRight" state="frozen"/>
      <selection pane="topRight" activeCell="F1" sqref="F1"/>
      <selection pane="bottomLeft" activeCell="A2" sqref="A2"/>
      <selection pane="bottomRight" activeCell="T54" sqref="T54"/>
    </sheetView>
  </sheetViews>
  <sheetFormatPr defaultRowHeight="15"/>
  <cols>
    <col min="1" max="1" width="5" customWidth="1"/>
    <col min="2" max="2" width="4.140625" customWidth="1"/>
    <col min="3" max="3" width="16.7109375" bestFit="1" customWidth="1"/>
    <col min="4" max="4" width="12" style="123" customWidth="1"/>
    <col min="5" max="5" width="38.140625" bestFit="1" customWidth="1"/>
    <col min="6" max="6" width="18.28515625" customWidth="1"/>
    <col min="7" max="7" width="20.42578125" customWidth="1"/>
    <col min="8" max="8" width="27.85546875" customWidth="1"/>
    <col min="9" max="9" width="11.7109375" customWidth="1"/>
    <col min="10" max="10" width="5.5703125" customWidth="1"/>
    <col min="11" max="11" width="8.28515625" customWidth="1"/>
    <col min="12" max="12" width="48.7109375" bestFit="1" customWidth="1"/>
    <col min="13" max="13" width="55.7109375" bestFit="1" customWidth="1"/>
    <col min="14" max="14" width="15.7109375" customWidth="1"/>
    <col min="15" max="15" width="5.42578125" customWidth="1"/>
    <col min="16" max="16" width="7.7109375" customWidth="1"/>
    <col min="17" max="17" width="6" customWidth="1"/>
    <col min="18" max="18" width="44.7109375" customWidth="1"/>
    <col min="19" max="19" width="25.7109375" customWidth="1"/>
    <col min="20" max="20" width="90.42578125" customWidth="1"/>
    <col min="21" max="21" width="13.7109375" bestFit="1" customWidth="1"/>
    <col min="22" max="22" width="6.5703125" customWidth="1"/>
    <col min="23" max="23" width="34.5703125" bestFit="1" customWidth="1"/>
    <col min="24" max="24" width="5.42578125" customWidth="1"/>
    <col min="25" max="25" width="6" customWidth="1"/>
    <col min="26" max="26" width="4.5703125" customWidth="1"/>
    <col min="27" max="27" width="6.28515625" style="569" customWidth="1"/>
    <col min="28" max="28" width="6.140625" customWidth="1"/>
    <col min="29" max="29" width="11.140625" style="123" customWidth="1"/>
    <col min="30" max="30" width="23.85546875" customWidth="1"/>
    <col min="31" max="31" width="18.7109375" customWidth="1"/>
    <col min="32" max="32" width="16.85546875" customWidth="1"/>
    <col min="33" max="33" width="6.28515625" customWidth="1"/>
    <col min="34" max="34" width="4.7109375" customWidth="1"/>
    <col min="35" max="35" width="6" customWidth="1"/>
    <col min="36" max="36" width="11" customWidth="1"/>
    <col min="37" max="37" width="14.42578125" bestFit="1" customWidth="1"/>
    <col min="38" max="41" width="11.140625" style="123" bestFit="1" customWidth="1"/>
    <col min="42" max="42" width="12.7109375" style="123" customWidth="1"/>
    <col min="43" max="43" width="10.42578125" bestFit="1" customWidth="1"/>
    <col min="44" max="44" width="70.85546875" customWidth="1"/>
    <col min="45" max="45" width="16.7109375" bestFit="1" customWidth="1"/>
    <col min="46" max="46" width="10.140625" style="123" bestFit="1" customWidth="1"/>
    <col min="47" max="47" width="24.5703125" style="123" bestFit="1" customWidth="1"/>
    <col min="48" max="48" width="12.85546875" style="123" bestFit="1" customWidth="1"/>
    <col min="49" max="49" width="4.28515625" customWidth="1"/>
    <col min="50" max="50" width="6.5703125" customWidth="1"/>
    <col min="51" max="51" width="15.28515625" style="581" bestFit="1" customWidth="1"/>
    <col min="52" max="52" width="13.140625" style="581" bestFit="1" customWidth="1"/>
    <col min="53" max="53" width="10" style="582" bestFit="1" customWidth="1"/>
    <col min="54" max="54" width="11.5703125" style="582" bestFit="1" customWidth="1"/>
    <col min="55" max="55" width="16.7109375" style="582" bestFit="1" customWidth="1"/>
    <col min="56" max="56" width="13.85546875" style="582" bestFit="1" customWidth="1"/>
    <col min="57" max="57" width="5.7109375" style="87" customWidth="1"/>
    <col min="58" max="58" width="4.5703125" style="87" customWidth="1"/>
    <col min="59" max="59" width="6.7109375" customWidth="1"/>
    <col min="60" max="60" width="60.85546875" bestFit="1" customWidth="1"/>
  </cols>
  <sheetData>
    <row r="1" spans="1:60" ht="15.75">
      <c r="A1" s="96" t="s">
        <v>2092</v>
      </c>
      <c r="B1" s="96" t="s">
        <v>2093</v>
      </c>
      <c r="C1" s="96" t="s">
        <v>2094</v>
      </c>
      <c r="D1" s="96" t="s">
        <v>2095</v>
      </c>
      <c r="E1" s="96" t="s">
        <v>2096</v>
      </c>
      <c r="F1" s="96" t="s">
        <v>2097</v>
      </c>
      <c r="G1" s="96" t="s">
        <v>2098</v>
      </c>
      <c r="H1" s="96" t="s">
        <v>2099</v>
      </c>
      <c r="I1" s="96" t="s">
        <v>2100</v>
      </c>
      <c r="J1" s="96" t="s">
        <v>2101</v>
      </c>
      <c r="K1" s="96" t="s">
        <v>2102</v>
      </c>
      <c r="L1" s="96" t="s">
        <v>2103</v>
      </c>
      <c r="M1" s="96" t="s">
        <v>2104</v>
      </c>
      <c r="N1" s="96" t="s">
        <v>2105</v>
      </c>
      <c r="O1" s="96" t="s">
        <v>2106</v>
      </c>
      <c r="P1" s="96" t="s">
        <v>2107</v>
      </c>
      <c r="Q1" s="96" t="s">
        <v>16</v>
      </c>
      <c r="R1" s="96" t="s">
        <v>2108</v>
      </c>
      <c r="S1" s="96" t="s">
        <v>2109</v>
      </c>
      <c r="T1" s="96" t="s">
        <v>2110</v>
      </c>
      <c r="U1" s="96" t="s">
        <v>2111</v>
      </c>
      <c r="V1" s="96" t="s">
        <v>21</v>
      </c>
      <c r="W1" s="96" t="s">
        <v>2112</v>
      </c>
      <c r="X1" s="96" t="s">
        <v>2113</v>
      </c>
      <c r="Y1" s="96" t="s">
        <v>24</v>
      </c>
      <c r="Z1" s="96" t="s">
        <v>2114</v>
      </c>
      <c r="AA1" s="96" t="s">
        <v>26</v>
      </c>
      <c r="AB1" s="96" t="s">
        <v>2115</v>
      </c>
      <c r="AC1" s="96" t="s">
        <v>28</v>
      </c>
      <c r="AD1" s="96" t="s">
        <v>2116</v>
      </c>
      <c r="AE1" s="304" t="s">
        <v>2117</v>
      </c>
      <c r="AF1" s="304" t="s">
        <v>2118</v>
      </c>
      <c r="AG1" s="304" t="s">
        <v>24</v>
      </c>
      <c r="AH1" s="304" t="s">
        <v>2114</v>
      </c>
      <c r="AI1" s="304" t="s">
        <v>26</v>
      </c>
      <c r="AJ1" s="305" t="s">
        <v>2119</v>
      </c>
      <c r="AK1" s="305" t="s">
        <v>2120</v>
      </c>
      <c r="AL1" s="304" t="s">
        <v>33</v>
      </c>
      <c r="AM1" s="304" t="s">
        <v>34</v>
      </c>
      <c r="AN1" s="304" t="s">
        <v>35</v>
      </c>
      <c r="AO1" s="304" t="s">
        <v>36</v>
      </c>
      <c r="AP1" s="304" t="s">
        <v>2121</v>
      </c>
      <c r="AQ1" s="306" t="s">
        <v>38</v>
      </c>
      <c r="AR1" s="306" t="s">
        <v>39</v>
      </c>
      <c r="AS1" s="304" t="s">
        <v>2122</v>
      </c>
      <c r="AT1" s="304" t="s">
        <v>41</v>
      </c>
      <c r="AU1" s="304" t="s">
        <v>2123</v>
      </c>
      <c r="AV1" s="304" t="s">
        <v>2124</v>
      </c>
      <c r="AW1" s="304" t="s">
        <v>44</v>
      </c>
      <c r="AX1" s="304" t="s">
        <v>45</v>
      </c>
      <c r="AY1" s="599" t="s">
        <v>2125</v>
      </c>
      <c r="AZ1" s="599" t="s">
        <v>47</v>
      </c>
      <c r="BA1" s="599" t="s">
        <v>48</v>
      </c>
      <c r="BB1" s="599" t="s">
        <v>49</v>
      </c>
      <c r="BC1" s="599" t="s">
        <v>2126</v>
      </c>
      <c r="BD1" s="599" t="s">
        <v>2127</v>
      </c>
      <c r="BE1" s="304" t="s">
        <v>2128</v>
      </c>
      <c r="BF1" s="304" t="s">
        <v>2129</v>
      </c>
      <c r="BG1" s="304" t="s">
        <v>2130</v>
      </c>
      <c r="BH1" s="304" t="s">
        <v>2131</v>
      </c>
    </row>
    <row r="2" spans="1:60">
      <c r="A2" s="77" t="s">
        <v>428</v>
      </c>
      <c r="B2" s="77" t="s">
        <v>56</v>
      </c>
      <c r="C2" s="77" t="s">
        <v>5534</v>
      </c>
      <c r="D2" s="78">
        <v>44658</v>
      </c>
      <c r="E2" s="77" t="s">
        <v>3313</v>
      </c>
      <c r="F2" s="77" t="s">
        <v>4056</v>
      </c>
      <c r="G2" s="77" t="s">
        <v>5535</v>
      </c>
      <c r="H2" s="77" t="s">
        <v>5536</v>
      </c>
      <c r="I2" s="77" t="s">
        <v>5537</v>
      </c>
      <c r="J2" s="77" t="s">
        <v>4056</v>
      </c>
      <c r="K2" s="77">
        <v>98421</v>
      </c>
      <c r="L2" s="77" t="s">
        <v>341</v>
      </c>
      <c r="M2" s="77" t="s">
        <v>1364</v>
      </c>
      <c r="N2" s="77" t="s">
        <v>343</v>
      </c>
      <c r="O2" s="77" t="s">
        <v>299</v>
      </c>
      <c r="P2" s="77">
        <v>21075</v>
      </c>
      <c r="Q2" s="77" t="s">
        <v>68</v>
      </c>
      <c r="R2" s="77" t="s">
        <v>5538</v>
      </c>
      <c r="S2" s="77"/>
      <c r="T2" s="77" t="s">
        <v>5539</v>
      </c>
      <c r="U2" s="77">
        <v>30390256</v>
      </c>
      <c r="V2" s="297">
        <v>14.75</v>
      </c>
      <c r="W2" s="77" t="s">
        <v>2197</v>
      </c>
      <c r="X2" s="77">
        <v>400</v>
      </c>
      <c r="Y2" s="77">
        <v>624</v>
      </c>
      <c r="Z2" s="77">
        <v>24</v>
      </c>
      <c r="AA2" s="89">
        <f t="shared" ref="AA2:AA61" si="0">X2*Y2/1000000</f>
        <v>0.24959999999999999</v>
      </c>
      <c r="AB2" s="77" t="s">
        <v>70</v>
      </c>
      <c r="AC2" s="78"/>
      <c r="AD2" s="77"/>
      <c r="AE2" s="77"/>
      <c r="AF2" s="77" t="str">
        <f t="shared" ref="AF2:AF61" si="1">C2</f>
        <v>WA0822040770T</v>
      </c>
      <c r="AG2" s="77">
        <f t="shared" ref="AG2:AI33" si="2">Y2</f>
        <v>624</v>
      </c>
      <c r="AH2" s="77">
        <f t="shared" si="2"/>
        <v>24</v>
      </c>
      <c r="AI2" s="89">
        <f t="shared" si="2"/>
        <v>0.24959999999999999</v>
      </c>
      <c r="AJ2" s="77" t="s">
        <v>2143</v>
      </c>
      <c r="AK2" s="77" t="s">
        <v>5534</v>
      </c>
      <c r="AL2" s="78">
        <v>44676</v>
      </c>
      <c r="AM2" s="78">
        <v>44676</v>
      </c>
      <c r="AN2" s="78">
        <v>44681</v>
      </c>
      <c r="AO2" s="78">
        <v>44681</v>
      </c>
      <c r="AP2" s="78">
        <v>44683</v>
      </c>
      <c r="AQ2" s="77" t="s">
        <v>89</v>
      </c>
      <c r="AR2" s="77" t="s">
        <v>5540</v>
      </c>
      <c r="AS2" s="77" t="s">
        <v>5534</v>
      </c>
      <c r="AT2" s="275"/>
      <c r="AU2" s="275"/>
      <c r="AV2" s="275"/>
      <c r="AW2" s="142" t="s">
        <v>1198</v>
      </c>
      <c r="AX2" s="77" t="s">
        <v>116</v>
      </c>
      <c r="AY2" s="576"/>
      <c r="AZ2" s="576"/>
      <c r="BA2" s="576"/>
      <c r="BB2" s="576"/>
      <c r="BC2" s="576"/>
      <c r="BD2" s="576"/>
      <c r="BE2" s="77">
        <f t="shared" ref="BE2:BE36" si="3">WEEKNUM(AL2)</f>
        <v>18</v>
      </c>
      <c r="BF2" s="77">
        <f t="shared" ref="BF2:BF36" si="4">MONTH(AL2)</f>
        <v>4</v>
      </c>
      <c r="BG2" s="77">
        <f t="shared" ref="BG2:BG36" si="5">YEAR(AL2)</f>
        <v>2022</v>
      </c>
      <c r="BH2" s="89"/>
    </row>
    <row r="3" spans="1:60">
      <c r="A3" s="77" t="s">
        <v>428</v>
      </c>
      <c r="B3" s="77" t="s">
        <v>56</v>
      </c>
      <c r="C3" s="77" t="s">
        <v>5541</v>
      </c>
      <c r="D3" s="78">
        <v>44658</v>
      </c>
      <c r="E3" s="77" t="s">
        <v>3313</v>
      </c>
      <c r="F3" s="77" t="s">
        <v>4056</v>
      </c>
      <c r="G3" s="77" t="s">
        <v>5535</v>
      </c>
      <c r="H3" s="77" t="s">
        <v>5536</v>
      </c>
      <c r="I3" s="77" t="s">
        <v>5537</v>
      </c>
      <c r="J3" s="77" t="s">
        <v>4056</v>
      </c>
      <c r="K3" s="77">
        <v>98421</v>
      </c>
      <c r="L3" s="77" t="s">
        <v>341</v>
      </c>
      <c r="M3" s="77" t="s">
        <v>1364</v>
      </c>
      <c r="N3" s="77" t="s">
        <v>343</v>
      </c>
      <c r="O3" s="77" t="s">
        <v>299</v>
      </c>
      <c r="P3" s="77">
        <v>21075</v>
      </c>
      <c r="Q3" s="77" t="s">
        <v>68</v>
      </c>
      <c r="R3" s="77" t="s">
        <v>5538</v>
      </c>
      <c r="S3" s="77"/>
      <c r="T3" s="77" t="s">
        <v>5539</v>
      </c>
      <c r="U3" s="77">
        <v>30390256</v>
      </c>
      <c r="V3" s="297">
        <v>14.75</v>
      </c>
      <c r="W3" s="77" t="s">
        <v>2197</v>
      </c>
      <c r="X3" s="77">
        <v>400</v>
      </c>
      <c r="Y3" s="77">
        <v>624</v>
      </c>
      <c r="Z3" s="77">
        <v>24</v>
      </c>
      <c r="AA3" s="89">
        <f t="shared" si="0"/>
        <v>0.24959999999999999</v>
      </c>
      <c r="AB3" s="77" t="s">
        <v>70</v>
      </c>
      <c r="AC3" s="78"/>
      <c r="AD3" s="77"/>
      <c r="AE3" s="77"/>
      <c r="AF3" s="77" t="str">
        <f t="shared" si="1"/>
        <v>WA0822040771T</v>
      </c>
      <c r="AG3" s="77">
        <f t="shared" si="2"/>
        <v>624</v>
      </c>
      <c r="AH3" s="77">
        <f t="shared" si="2"/>
        <v>24</v>
      </c>
      <c r="AI3" s="89">
        <f t="shared" si="2"/>
        <v>0.24959999999999999</v>
      </c>
      <c r="AJ3" s="77" t="s">
        <v>2143</v>
      </c>
      <c r="AK3" s="77" t="s">
        <v>5541</v>
      </c>
      <c r="AL3" s="78">
        <v>44676</v>
      </c>
      <c r="AM3" s="78">
        <v>44676</v>
      </c>
      <c r="AN3" s="78">
        <v>44681</v>
      </c>
      <c r="AO3" s="78">
        <v>44681</v>
      </c>
      <c r="AP3" s="78">
        <v>44683</v>
      </c>
      <c r="AQ3" s="77" t="s">
        <v>89</v>
      </c>
      <c r="AR3" s="77" t="s">
        <v>5542</v>
      </c>
      <c r="AS3" s="77" t="s">
        <v>5541</v>
      </c>
      <c r="AT3" s="275"/>
      <c r="AU3" s="275"/>
      <c r="AV3" s="275"/>
      <c r="AW3" s="142" t="s">
        <v>1198</v>
      </c>
      <c r="AX3" s="77" t="s">
        <v>116</v>
      </c>
      <c r="AY3" s="576"/>
      <c r="AZ3" s="576"/>
      <c r="BA3" s="576"/>
      <c r="BB3" s="576"/>
      <c r="BC3" s="576"/>
      <c r="BD3" s="576"/>
      <c r="BE3" s="77">
        <f t="shared" si="3"/>
        <v>18</v>
      </c>
      <c r="BF3" s="77">
        <f t="shared" si="4"/>
        <v>4</v>
      </c>
      <c r="BG3" s="77">
        <f t="shared" si="5"/>
        <v>2022</v>
      </c>
      <c r="BH3" s="89"/>
    </row>
    <row r="4" spans="1:60">
      <c r="A4" s="77" t="s">
        <v>428</v>
      </c>
      <c r="B4" s="77" t="s">
        <v>56</v>
      </c>
      <c r="C4" s="77" t="s">
        <v>5543</v>
      </c>
      <c r="D4" s="78">
        <v>44658</v>
      </c>
      <c r="E4" s="77" t="s">
        <v>3313</v>
      </c>
      <c r="F4" s="77" t="s">
        <v>4056</v>
      </c>
      <c r="G4" s="77" t="s">
        <v>5535</v>
      </c>
      <c r="H4" s="77" t="s">
        <v>5536</v>
      </c>
      <c r="I4" s="77" t="s">
        <v>5537</v>
      </c>
      <c r="J4" s="77" t="s">
        <v>4056</v>
      </c>
      <c r="K4" s="77">
        <v>98421</v>
      </c>
      <c r="L4" s="77" t="s">
        <v>341</v>
      </c>
      <c r="M4" s="77" t="s">
        <v>1364</v>
      </c>
      <c r="N4" s="77" t="s">
        <v>343</v>
      </c>
      <c r="O4" s="77" t="s">
        <v>299</v>
      </c>
      <c r="P4" s="77">
        <v>21075</v>
      </c>
      <c r="Q4" s="77" t="s">
        <v>68</v>
      </c>
      <c r="R4" s="77" t="s">
        <v>5538</v>
      </c>
      <c r="S4" s="77"/>
      <c r="T4" s="77" t="s">
        <v>5539</v>
      </c>
      <c r="U4" s="77">
        <v>30390256</v>
      </c>
      <c r="V4" s="297">
        <v>14.75</v>
      </c>
      <c r="W4" s="77" t="s">
        <v>2197</v>
      </c>
      <c r="X4" s="77">
        <v>400</v>
      </c>
      <c r="Y4" s="77">
        <v>624</v>
      </c>
      <c r="Z4" s="77">
        <v>24</v>
      </c>
      <c r="AA4" s="89">
        <f t="shared" si="0"/>
        <v>0.24959999999999999</v>
      </c>
      <c r="AB4" s="77" t="s">
        <v>70</v>
      </c>
      <c r="AC4" s="78"/>
      <c r="AD4" s="77"/>
      <c r="AE4" s="77"/>
      <c r="AF4" s="77" t="str">
        <f t="shared" si="1"/>
        <v>WA0822040772T</v>
      </c>
      <c r="AG4" s="77">
        <f t="shared" si="2"/>
        <v>624</v>
      </c>
      <c r="AH4" s="77">
        <f t="shared" si="2"/>
        <v>24</v>
      </c>
      <c r="AI4" s="89">
        <f t="shared" si="2"/>
        <v>0.24959999999999999</v>
      </c>
      <c r="AJ4" s="77" t="s">
        <v>2143</v>
      </c>
      <c r="AK4" s="77" t="s">
        <v>5543</v>
      </c>
      <c r="AL4" s="78">
        <v>44676</v>
      </c>
      <c r="AM4" s="78">
        <v>44676</v>
      </c>
      <c r="AN4" s="78">
        <v>44681</v>
      </c>
      <c r="AO4" s="78">
        <v>44681</v>
      </c>
      <c r="AP4" s="78">
        <v>44683</v>
      </c>
      <c r="AQ4" s="77" t="s">
        <v>89</v>
      </c>
      <c r="AR4" s="77" t="s">
        <v>5544</v>
      </c>
      <c r="AS4" s="77" t="s">
        <v>5543</v>
      </c>
      <c r="AT4" s="275"/>
      <c r="AU4" s="275"/>
      <c r="AV4" s="275"/>
      <c r="AW4" s="142" t="s">
        <v>1198</v>
      </c>
      <c r="AX4" s="77" t="s">
        <v>116</v>
      </c>
      <c r="AY4" s="576"/>
      <c r="AZ4" s="576"/>
      <c r="BA4" s="576"/>
      <c r="BB4" s="576"/>
      <c r="BC4" s="576"/>
      <c r="BD4" s="576"/>
      <c r="BE4" s="77">
        <f t="shared" si="3"/>
        <v>18</v>
      </c>
      <c r="BF4" s="77">
        <f t="shared" si="4"/>
        <v>4</v>
      </c>
      <c r="BG4" s="77">
        <f t="shared" si="5"/>
        <v>2022</v>
      </c>
      <c r="BH4" s="89"/>
    </row>
    <row r="5" spans="1:60">
      <c r="A5" s="77" t="s">
        <v>428</v>
      </c>
      <c r="B5" s="77" t="s">
        <v>1264</v>
      </c>
      <c r="C5" s="77" t="s">
        <v>5545</v>
      </c>
      <c r="D5" s="78">
        <v>44673</v>
      </c>
      <c r="E5" s="77" t="s">
        <v>252</v>
      </c>
      <c r="F5" s="77" t="s">
        <v>4056</v>
      </c>
      <c r="G5" s="77" t="s">
        <v>5535</v>
      </c>
      <c r="H5" s="77" t="s">
        <v>5536</v>
      </c>
      <c r="I5" s="77" t="s">
        <v>5537</v>
      </c>
      <c r="J5" s="77" t="s">
        <v>4056</v>
      </c>
      <c r="K5" s="77">
        <v>98421</v>
      </c>
      <c r="L5" s="77" t="s">
        <v>991</v>
      </c>
      <c r="M5" s="77" t="s">
        <v>4364</v>
      </c>
      <c r="N5" s="77" t="s">
        <v>1565</v>
      </c>
      <c r="O5" s="77" t="s">
        <v>376</v>
      </c>
      <c r="P5" s="77">
        <v>29172</v>
      </c>
      <c r="Q5" s="77" t="s">
        <v>68</v>
      </c>
      <c r="R5" s="77" t="s">
        <v>1566</v>
      </c>
      <c r="S5" s="77" t="s">
        <v>994</v>
      </c>
      <c r="T5" s="77" t="s">
        <v>2000</v>
      </c>
      <c r="U5" s="77">
        <v>30390156</v>
      </c>
      <c r="V5" s="297">
        <v>14.75</v>
      </c>
      <c r="W5" s="77" t="s">
        <v>2552</v>
      </c>
      <c r="X5" s="77">
        <v>400</v>
      </c>
      <c r="Y5" s="77">
        <v>832</v>
      </c>
      <c r="Z5" s="77">
        <v>26</v>
      </c>
      <c r="AA5" s="89">
        <f t="shared" si="0"/>
        <v>0.33279999999999998</v>
      </c>
      <c r="AB5" s="77" t="s">
        <v>88</v>
      </c>
      <c r="AC5" s="78"/>
      <c r="AD5" s="77"/>
      <c r="AE5" s="77"/>
      <c r="AF5" s="77" t="str">
        <f t="shared" si="1"/>
        <v>WA8202042205T</v>
      </c>
      <c r="AG5" s="77">
        <f t="shared" si="2"/>
        <v>832</v>
      </c>
      <c r="AH5" s="77">
        <f t="shared" si="2"/>
        <v>26</v>
      </c>
      <c r="AI5" s="89">
        <f t="shared" si="2"/>
        <v>0.33279999999999998</v>
      </c>
      <c r="AJ5" s="77" t="s">
        <v>2143</v>
      </c>
      <c r="AK5" s="77" t="s">
        <v>5545</v>
      </c>
      <c r="AL5" s="78">
        <v>44679</v>
      </c>
      <c r="AM5" s="78">
        <v>44679</v>
      </c>
      <c r="AN5" s="78">
        <v>44684</v>
      </c>
      <c r="AO5" s="78">
        <v>44684</v>
      </c>
      <c r="AP5" s="78">
        <v>44684</v>
      </c>
      <c r="AQ5" s="77" t="s">
        <v>89</v>
      </c>
      <c r="AR5" s="77"/>
      <c r="AS5" s="77" t="s">
        <v>5545</v>
      </c>
      <c r="AT5" s="275"/>
      <c r="AU5" s="275"/>
      <c r="AV5" s="275"/>
      <c r="AW5" s="142" t="s">
        <v>1198</v>
      </c>
      <c r="AX5" s="77" t="s">
        <v>116</v>
      </c>
      <c r="AY5" s="576"/>
      <c r="AZ5" s="576"/>
      <c r="BA5" s="576"/>
      <c r="BB5" s="576"/>
      <c r="BC5" s="576"/>
      <c r="BD5" s="576"/>
      <c r="BE5" s="77">
        <f t="shared" si="3"/>
        <v>18</v>
      </c>
      <c r="BF5" s="77">
        <f t="shared" si="4"/>
        <v>4</v>
      </c>
      <c r="BG5" s="77">
        <f t="shared" si="5"/>
        <v>2022</v>
      </c>
      <c r="BH5" s="89"/>
    </row>
    <row r="6" spans="1:60">
      <c r="A6" s="77" t="s">
        <v>428</v>
      </c>
      <c r="B6" s="77" t="s">
        <v>1264</v>
      </c>
      <c r="C6" s="77" t="s">
        <v>5546</v>
      </c>
      <c r="D6" s="78">
        <v>44673</v>
      </c>
      <c r="E6" s="77" t="s">
        <v>252</v>
      </c>
      <c r="F6" s="77" t="s">
        <v>4056</v>
      </c>
      <c r="G6" s="77" t="s">
        <v>5535</v>
      </c>
      <c r="H6" s="77" t="s">
        <v>5536</v>
      </c>
      <c r="I6" s="77" t="s">
        <v>5537</v>
      </c>
      <c r="J6" s="77" t="s">
        <v>4056</v>
      </c>
      <c r="K6" s="77">
        <v>98421</v>
      </c>
      <c r="L6" s="77" t="s">
        <v>991</v>
      </c>
      <c r="M6" s="77" t="s">
        <v>4364</v>
      </c>
      <c r="N6" s="77" t="s">
        <v>1565</v>
      </c>
      <c r="O6" s="77" t="s">
        <v>376</v>
      </c>
      <c r="P6" s="77">
        <v>29172</v>
      </c>
      <c r="Q6" s="77" t="s">
        <v>68</v>
      </c>
      <c r="R6" s="77" t="s">
        <v>1566</v>
      </c>
      <c r="S6" s="77" t="s">
        <v>994</v>
      </c>
      <c r="T6" s="77" t="s">
        <v>2000</v>
      </c>
      <c r="U6" s="77">
        <v>30390156</v>
      </c>
      <c r="V6" s="297">
        <v>14.75</v>
      </c>
      <c r="W6" s="77" t="s">
        <v>2552</v>
      </c>
      <c r="X6" s="77">
        <v>400</v>
      </c>
      <c r="Y6" s="77">
        <v>832</v>
      </c>
      <c r="Z6" s="77">
        <v>26</v>
      </c>
      <c r="AA6" s="89">
        <f t="shared" si="0"/>
        <v>0.33279999999999998</v>
      </c>
      <c r="AB6" s="77" t="s">
        <v>88</v>
      </c>
      <c r="AC6" s="78"/>
      <c r="AD6" s="77"/>
      <c r="AE6" s="77"/>
      <c r="AF6" s="77" t="str">
        <f t="shared" si="1"/>
        <v>WA8202042206T</v>
      </c>
      <c r="AG6" s="77">
        <f t="shared" si="2"/>
        <v>832</v>
      </c>
      <c r="AH6" s="77">
        <f t="shared" si="2"/>
        <v>26</v>
      </c>
      <c r="AI6" s="89">
        <f t="shared" si="2"/>
        <v>0.33279999999999998</v>
      </c>
      <c r="AJ6" s="77" t="s">
        <v>2143</v>
      </c>
      <c r="AK6" s="77" t="s">
        <v>5546</v>
      </c>
      <c r="AL6" s="78">
        <v>44679</v>
      </c>
      <c r="AM6" s="78">
        <v>44679</v>
      </c>
      <c r="AN6" s="78">
        <v>44684</v>
      </c>
      <c r="AO6" s="78">
        <v>44684</v>
      </c>
      <c r="AP6" s="78">
        <v>44684</v>
      </c>
      <c r="AQ6" s="77" t="s">
        <v>89</v>
      </c>
      <c r="AR6" s="77"/>
      <c r="AS6" s="77" t="s">
        <v>5546</v>
      </c>
      <c r="AT6" s="275"/>
      <c r="AU6" s="275"/>
      <c r="AV6" s="275"/>
      <c r="AW6" s="142" t="s">
        <v>1198</v>
      </c>
      <c r="AX6" s="77" t="s">
        <v>116</v>
      </c>
      <c r="AY6" s="576"/>
      <c r="AZ6" s="576"/>
      <c r="BA6" s="576"/>
      <c r="BB6" s="576"/>
      <c r="BC6" s="576"/>
      <c r="BD6" s="576"/>
      <c r="BE6" s="77">
        <f t="shared" si="3"/>
        <v>18</v>
      </c>
      <c r="BF6" s="77">
        <f t="shared" si="4"/>
        <v>4</v>
      </c>
      <c r="BG6" s="77">
        <f t="shared" si="5"/>
        <v>2022</v>
      </c>
      <c r="BH6" s="89"/>
    </row>
    <row r="7" spans="1:60">
      <c r="A7" s="77" t="s">
        <v>428</v>
      </c>
      <c r="B7" s="77" t="s">
        <v>1264</v>
      </c>
      <c r="C7" s="77" t="s">
        <v>5547</v>
      </c>
      <c r="D7" s="78">
        <v>44673</v>
      </c>
      <c r="E7" s="77" t="s">
        <v>252</v>
      </c>
      <c r="F7" s="77" t="s">
        <v>4056</v>
      </c>
      <c r="G7" s="77" t="s">
        <v>5535</v>
      </c>
      <c r="H7" s="77" t="s">
        <v>5536</v>
      </c>
      <c r="I7" s="77" t="s">
        <v>5537</v>
      </c>
      <c r="J7" s="77" t="s">
        <v>4056</v>
      </c>
      <c r="K7" s="77">
        <v>98421</v>
      </c>
      <c r="L7" s="77" t="s">
        <v>991</v>
      </c>
      <c r="M7" s="77" t="s">
        <v>4364</v>
      </c>
      <c r="N7" s="77" t="s">
        <v>1565</v>
      </c>
      <c r="O7" s="77" t="s">
        <v>376</v>
      </c>
      <c r="P7" s="77">
        <v>29172</v>
      </c>
      <c r="Q7" s="77" t="s">
        <v>68</v>
      </c>
      <c r="R7" s="77" t="s">
        <v>1566</v>
      </c>
      <c r="S7" s="77" t="s">
        <v>994</v>
      </c>
      <c r="T7" s="77" t="s">
        <v>2000</v>
      </c>
      <c r="U7" s="77">
        <v>30390156</v>
      </c>
      <c r="V7" s="297">
        <v>14.75</v>
      </c>
      <c r="W7" s="77" t="s">
        <v>2552</v>
      </c>
      <c r="X7" s="77">
        <v>400</v>
      </c>
      <c r="Y7" s="77">
        <v>832</v>
      </c>
      <c r="Z7" s="77">
        <v>26</v>
      </c>
      <c r="AA7" s="89">
        <f t="shared" si="0"/>
        <v>0.33279999999999998</v>
      </c>
      <c r="AB7" s="77" t="s">
        <v>88</v>
      </c>
      <c r="AC7" s="78"/>
      <c r="AD7" s="77"/>
      <c r="AE7" s="77"/>
      <c r="AF7" s="77" t="str">
        <f t="shared" si="1"/>
        <v>WA8202042207T</v>
      </c>
      <c r="AG7" s="77">
        <f t="shared" si="2"/>
        <v>832</v>
      </c>
      <c r="AH7" s="77">
        <f t="shared" si="2"/>
        <v>26</v>
      </c>
      <c r="AI7" s="89">
        <f t="shared" si="2"/>
        <v>0.33279999999999998</v>
      </c>
      <c r="AJ7" s="77" t="s">
        <v>2143</v>
      </c>
      <c r="AK7" s="77" t="s">
        <v>5547</v>
      </c>
      <c r="AL7" s="78">
        <v>44679</v>
      </c>
      <c r="AM7" s="78">
        <v>44679</v>
      </c>
      <c r="AN7" s="78">
        <v>44684</v>
      </c>
      <c r="AO7" s="78">
        <v>44684</v>
      </c>
      <c r="AP7" s="78">
        <v>44684</v>
      </c>
      <c r="AQ7" s="77" t="s">
        <v>89</v>
      </c>
      <c r="AR7" s="77"/>
      <c r="AS7" s="77" t="s">
        <v>5547</v>
      </c>
      <c r="AT7" s="275"/>
      <c r="AU7" s="275"/>
      <c r="AV7" s="275"/>
      <c r="AW7" s="142" t="s">
        <v>1198</v>
      </c>
      <c r="AX7" s="77" t="s">
        <v>116</v>
      </c>
      <c r="AY7" s="576"/>
      <c r="AZ7" s="576"/>
      <c r="BA7" s="576"/>
      <c r="BB7" s="576"/>
      <c r="BC7" s="576"/>
      <c r="BD7" s="576"/>
      <c r="BE7" s="77">
        <f t="shared" si="3"/>
        <v>18</v>
      </c>
      <c r="BF7" s="77">
        <f t="shared" si="4"/>
        <v>4</v>
      </c>
      <c r="BG7" s="77">
        <f t="shared" si="5"/>
        <v>2022</v>
      </c>
      <c r="BH7" s="89"/>
    </row>
    <row r="8" spans="1:60">
      <c r="A8" s="77" t="s">
        <v>428</v>
      </c>
      <c r="B8" s="77" t="s">
        <v>79</v>
      </c>
      <c r="C8" s="77" t="s">
        <v>5548</v>
      </c>
      <c r="D8" s="78">
        <v>44673</v>
      </c>
      <c r="E8" s="77" t="s">
        <v>5549</v>
      </c>
      <c r="F8" s="77" t="s">
        <v>4056</v>
      </c>
      <c r="G8" s="77" t="s">
        <v>5535</v>
      </c>
      <c r="H8" s="77" t="s">
        <v>5536</v>
      </c>
      <c r="I8" s="77" t="s">
        <v>5537</v>
      </c>
      <c r="J8" s="77" t="s">
        <v>4056</v>
      </c>
      <c r="K8" s="77">
        <v>98421</v>
      </c>
      <c r="L8" s="77" t="s">
        <v>5017</v>
      </c>
      <c r="M8" s="77" t="s">
        <v>5550</v>
      </c>
      <c r="N8" s="77" t="s">
        <v>4785</v>
      </c>
      <c r="O8" s="77" t="s">
        <v>67</v>
      </c>
      <c r="P8" s="309" t="s">
        <v>4786</v>
      </c>
      <c r="Q8" s="77" t="s">
        <v>68</v>
      </c>
      <c r="R8" s="77" t="s">
        <v>260</v>
      </c>
      <c r="S8" s="77" t="s">
        <v>5551</v>
      </c>
      <c r="T8" s="77" t="s">
        <v>4787</v>
      </c>
      <c r="U8" s="77">
        <v>30390156</v>
      </c>
      <c r="V8" s="297">
        <v>14.75</v>
      </c>
      <c r="W8" s="77" t="s">
        <v>2552</v>
      </c>
      <c r="X8" s="77">
        <v>400</v>
      </c>
      <c r="Y8" s="77">
        <v>768</v>
      </c>
      <c r="Z8" s="77">
        <v>24</v>
      </c>
      <c r="AA8" s="89">
        <f t="shared" si="0"/>
        <v>0.30719999999999997</v>
      </c>
      <c r="AB8" s="77" t="s">
        <v>88</v>
      </c>
      <c r="AC8" s="78"/>
      <c r="AD8" s="77"/>
      <c r="AE8" s="77"/>
      <c r="AF8" s="77" t="str">
        <f t="shared" si="1"/>
        <v>WA5221042211T</v>
      </c>
      <c r="AG8" s="77">
        <f t="shared" si="2"/>
        <v>768</v>
      </c>
      <c r="AH8" s="77">
        <f t="shared" si="2"/>
        <v>24</v>
      </c>
      <c r="AI8" s="89">
        <f t="shared" si="2"/>
        <v>0.30719999999999997</v>
      </c>
      <c r="AJ8" s="77" t="s">
        <v>2143</v>
      </c>
      <c r="AK8" s="77" t="s">
        <v>5548</v>
      </c>
      <c r="AL8" s="78">
        <v>44679</v>
      </c>
      <c r="AM8" s="78">
        <v>44679</v>
      </c>
      <c r="AN8" s="78">
        <v>44687</v>
      </c>
      <c r="AO8" s="78">
        <v>44687</v>
      </c>
      <c r="AP8" s="78">
        <v>44687</v>
      </c>
      <c r="AQ8" s="77" t="s">
        <v>89</v>
      </c>
      <c r="AR8" s="77"/>
      <c r="AS8" s="77" t="s">
        <v>5548</v>
      </c>
      <c r="AT8" s="275"/>
      <c r="AU8" s="275"/>
      <c r="AV8" s="275"/>
      <c r="AW8" s="142" t="s">
        <v>1198</v>
      </c>
      <c r="AX8" s="77" t="s">
        <v>116</v>
      </c>
      <c r="AY8" s="576"/>
      <c r="AZ8" s="576"/>
      <c r="BA8" s="576"/>
      <c r="BB8" s="576"/>
      <c r="BC8" s="576"/>
      <c r="BD8" s="576"/>
      <c r="BE8" s="77">
        <f t="shared" si="3"/>
        <v>18</v>
      </c>
      <c r="BF8" s="77">
        <f t="shared" si="4"/>
        <v>4</v>
      </c>
      <c r="BG8" s="77">
        <f t="shared" si="5"/>
        <v>2022</v>
      </c>
      <c r="BH8" s="89"/>
    </row>
    <row r="9" spans="1:60">
      <c r="A9" s="77" t="s">
        <v>428</v>
      </c>
      <c r="B9" s="77" t="s">
        <v>1264</v>
      </c>
      <c r="C9" s="77" t="s">
        <v>5552</v>
      </c>
      <c r="D9" s="78">
        <v>44673</v>
      </c>
      <c r="E9" s="77" t="s">
        <v>252</v>
      </c>
      <c r="F9" s="77" t="s">
        <v>4056</v>
      </c>
      <c r="G9" s="77" t="s">
        <v>5535</v>
      </c>
      <c r="H9" s="77" t="s">
        <v>5536</v>
      </c>
      <c r="I9" s="77" t="s">
        <v>5537</v>
      </c>
      <c r="J9" s="77" t="s">
        <v>4056</v>
      </c>
      <c r="K9" s="77">
        <v>98421</v>
      </c>
      <c r="L9" s="77" t="s">
        <v>991</v>
      </c>
      <c r="M9" s="77" t="s">
        <v>4364</v>
      </c>
      <c r="N9" s="77" t="s">
        <v>1565</v>
      </c>
      <c r="O9" s="77" t="s">
        <v>376</v>
      </c>
      <c r="P9" s="77">
        <v>29172</v>
      </c>
      <c r="Q9" s="77" t="s">
        <v>68</v>
      </c>
      <c r="R9" s="77" t="s">
        <v>1566</v>
      </c>
      <c r="S9" s="77" t="s">
        <v>994</v>
      </c>
      <c r="T9" s="77" t="s">
        <v>2000</v>
      </c>
      <c r="U9" s="77">
        <v>30390156</v>
      </c>
      <c r="V9" s="297">
        <v>14.75</v>
      </c>
      <c r="W9" s="77" t="s">
        <v>2552</v>
      </c>
      <c r="X9" s="77">
        <v>400</v>
      </c>
      <c r="Y9" s="77">
        <v>832</v>
      </c>
      <c r="Z9" s="77">
        <v>26</v>
      </c>
      <c r="AA9" s="89">
        <f t="shared" si="0"/>
        <v>0.33279999999999998</v>
      </c>
      <c r="AB9" s="77" t="s">
        <v>88</v>
      </c>
      <c r="AC9" s="78"/>
      <c r="AD9" s="77"/>
      <c r="AE9" s="77"/>
      <c r="AF9" s="77" t="str">
        <f t="shared" si="1"/>
        <v>WA8202042208T</v>
      </c>
      <c r="AG9" s="77">
        <f t="shared" si="2"/>
        <v>832</v>
      </c>
      <c r="AH9" s="77">
        <f t="shared" si="2"/>
        <v>26</v>
      </c>
      <c r="AI9" s="89">
        <f t="shared" si="2"/>
        <v>0.33279999999999998</v>
      </c>
      <c r="AJ9" s="77" t="s">
        <v>2143</v>
      </c>
      <c r="AK9" s="77" t="s">
        <v>5552</v>
      </c>
      <c r="AL9" s="78">
        <v>44680</v>
      </c>
      <c r="AM9" s="78">
        <v>44680</v>
      </c>
      <c r="AN9" s="78">
        <v>44690</v>
      </c>
      <c r="AO9" s="78">
        <v>44690</v>
      </c>
      <c r="AP9" s="78">
        <v>44687</v>
      </c>
      <c r="AQ9" s="77" t="s">
        <v>89</v>
      </c>
      <c r="AR9" s="77"/>
      <c r="AS9" s="77" t="s">
        <v>5552</v>
      </c>
      <c r="AT9" s="275"/>
      <c r="AU9" s="275"/>
      <c r="AV9" s="275"/>
      <c r="AW9" s="142" t="s">
        <v>1198</v>
      </c>
      <c r="AX9" s="77" t="s">
        <v>116</v>
      </c>
      <c r="AY9" s="576"/>
      <c r="AZ9" s="576"/>
      <c r="BA9" s="576"/>
      <c r="BB9" s="576"/>
      <c r="BC9" s="576"/>
      <c r="BD9" s="576"/>
      <c r="BE9" s="77">
        <f t="shared" si="3"/>
        <v>18</v>
      </c>
      <c r="BF9" s="77">
        <f t="shared" si="4"/>
        <v>4</v>
      </c>
      <c r="BG9" s="77">
        <f t="shared" si="5"/>
        <v>2022</v>
      </c>
      <c r="BH9" s="89"/>
    </row>
    <row r="10" spans="1:60">
      <c r="A10" s="77" t="s">
        <v>428</v>
      </c>
      <c r="B10" s="77" t="s">
        <v>1264</v>
      </c>
      <c r="C10" s="77" t="s">
        <v>5553</v>
      </c>
      <c r="D10" s="78">
        <v>44673</v>
      </c>
      <c r="E10" s="77" t="s">
        <v>252</v>
      </c>
      <c r="F10" s="77" t="s">
        <v>4056</v>
      </c>
      <c r="G10" s="77" t="s">
        <v>5535</v>
      </c>
      <c r="H10" s="77" t="s">
        <v>5536</v>
      </c>
      <c r="I10" s="77" t="s">
        <v>5537</v>
      </c>
      <c r="J10" s="77" t="s">
        <v>4056</v>
      </c>
      <c r="K10" s="77">
        <v>98421</v>
      </c>
      <c r="L10" s="77" t="s">
        <v>991</v>
      </c>
      <c r="M10" s="77" t="s">
        <v>5554</v>
      </c>
      <c r="N10" s="77" t="s">
        <v>5555</v>
      </c>
      <c r="O10" s="77" t="s">
        <v>138</v>
      </c>
      <c r="P10" s="77">
        <v>15205</v>
      </c>
      <c r="Q10" s="77" t="s">
        <v>68</v>
      </c>
      <c r="R10" s="77" t="s">
        <v>1566</v>
      </c>
      <c r="S10" s="77" t="s">
        <v>994</v>
      </c>
      <c r="T10" s="77" t="s">
        <v>2000</v>
      </c>
      <c r="U10" s="77">
        <v>30390156</v>
      </c>
      <c r="V10" s="297">
        <v>14.75</v>
      </c>
      <c r="W10" s="77" t="s">
        <v>2552</v>
      </c>
      <c r="X10" s="77">
        <v>400</v>
      </c>
      <c r="Y10" s="77">
        <v>832</v>
      </c>
      <c r="Z10" s="77">
        <v>26</v>
      </c>
      <c r="AA10" s="89">
        <f t="shared" si="0"/>
        <v>0.33279999999999998</v>
      </c>
      <c r="AB10" s="77" t="s">
        <v>88</v>
      </c>
      <c r="AC10" s="78"/>
      <c r="AD10" s="77"/>
      <c r="AE10" s="77"/>
      <c r="AF10" s="77" t="str">
        <f t="shared" si="1"/>
        <v>WA8202042209T</v>
      </c>
      <c r="AG10" s="77">
        <f t="shared" si="2"/>
        <v>832</v>
      </c>
      <c r="AH10" s="77">
        <f t="shared" si="2"/>
        <v>26</v>
      </c>
      <c r="AI10" s="89">
        <f t="shared" si="2"/>
        <v>0.33279999999999998</v>
      </c>
      <c r="AJ10" s="77" t="s">
        <v>2143</v>
      </c>
      <c r="AK10" s="77" t="s">
        <v>5553</v>
      </c>
      <c r="AL10" s="78">
        <v>44680</v>
      </c>
      <c r="AM10" s="78">
        <v>44680</v>
      </c>
      <c r="AN10" s="78">
        <v>44685</v>
      </c>
      <c r="AO10" s="78">
        <v>44685</v>
      </c>
      <c r="AP10" s="78">
        <v>44685</v>
      </c>
      <c r="AQ10" s="77" t="s">
        <v>89</v>
      </c>
      <c r="AR10" s="77"/>
      <c r="AS10" s="77" t="s">
        <v>5553</v>
      </c>
      <c r="AT10" s="275"/>
      <c r="AU10" s="275"/>
      <c r="AV10" s="275"/>
      <c r="AW10" s="142" t="s">
        <v>1198</v>
      </c>
      <c r="AX10" s="77" t="s">
        <v>116</v>
      </c>
      <c r="AY10" s="576"/>
      <c r="AZ10" s="576"/>
      <c r="BA10" s="576"/>
      <c r="BB10" s="576"/>
      <c r="BC10" s="576"/>
      <c r="BD10" s="576"/>
      <c r="BE10" s="77">
        <f t="shared" si="3"/>
        <v>18</v>
      </c>
      <c r="BF10" s="77">
        <f t="shared" si="4"/>
        <v>4</v>
      </c>
      <c r="BG10" s="77">
        <f t="shared" si="5"/>
        <v>2022</v>
      </c>
      <c r="BH10" s="89"/>
    </row>
    <row r="11" spans="1:60">
      <c r="A11" s="77" t="s">
        <v>428</v>
      </c>
      <c r="B11" s="77" t="s">
        <v>1264</v>
      </c>
      <c r="C11" s="77" t="s">
        <v>5556</v>
      </c>
      <c r="D11" s="78">
        <v>44673</v>
      </c>
      <c r="E11" s="77" t="s">
        <v>252</v>
      </c>
      <c r="F11" s="77" t="s">
        <v>4056</v>
      </c>
      <c r="G11" s="77" t="s">
        <v>5535</v>
      </c>
      <c r="H11" s="77" t="s">
        <v>5536</v>
      </c>
      <c r="I11" s="77" t="s">
        <v>5537</v>
      </c>
      <c r="J11" s="77" t="s">
        <v>4056</v>
      </c>
      <c r="K11" s="77">
        <v>98421</v>
      </c>
      <c r="L11" s="77" t="s">
        <v>991</v>
      </c>
      <c r="M11" s="77" t="s">
        <v>5554</v>
      </c>
      <c r="N11" s="77" t="s">
        <v>5555</v>
      </c>
      <c r="O11" s="77" t="s">
        <v>138</v>
      </c>
      <c r="P11" s="77">
        <v>15205</v>
      </c>
      <c r="Q11" s="77" t="s">
        <v>68</v>
      </c>
      <c r="R11" s="77" t="s">
        <v>1566</v>
      </c>
      <c r="S11" s="77" t="s">
        <v>994</v>
      </c>
      <c r="T11" s="77" t="s">
        <v>2000</v>
      </c>
      <c r="U11" s="77">
        <v>30390156</v>
      </c>
      <c r="V11" s="297">
        <v>14.75</v>
      </c>
      <c r="W11" s="77" t="s">
        <v>2552</v>
      </c>
      <c r="X11" s="77">
        <v>400</v>
      </c>
      <c r="Y11" s="77">
        <v>576</v>
      </c>
      <c r="Z11" s="77">
        <v>18</v>
      </c>
      <c r="AA11" s="89">
        <f t="shared" si="0"/>
        <v>0.23039999999999999</v>
      </c>
      <c r="AB11" s="77" t="s">
        <v>88</v>
      </c>
      <c r="AC11" s="78"/>
      <c r="AD11" s="77"/>
      <c r="AE11" s="77"/>
      <c r="AF11" s="77" t="str">
        <f t="shared" si="1"/>
        <v>WA8202042210T</v>
      </c>
      <c r="AG11" s="77">
        <f t="shared" si="2"/>
        <v>576</v>
      </c>
      <c r="AH11" s="77">
        <f t="shared" si="2"/>
        <v>18</v>
      </c>
      <c r="AI11" s="89">
        <f t="shared" si="2"/>
        <v>0.23039999999999999</v>
      </c>
      <c r="AJ11" s="77" t="s">
        <v>2143</v>
      </c>
      <c r="AK11" s="77" t="s">
        <v>5556</v>
      </c>
      <c r="AL11" s="78">
        <v>44680</v>
      </c>
      <c r="AM11" s="78">
        <v>44680</v>
      </c>
      <c r="AN11" s="78">
        <v>44685</v>
      </c>
      <c r="AO11" s="78">
        <v>44685</v>
      </c>
      <c r="AP11" s="78">
        <v>44685</v>
      </c>
      <c r="AQ11" s="77" t="s">
        <v>89</v>
      </c>
      <c r="AR11" s="77"/>
      <c r="AS11" s="77" t="s">
        <v>5556</v>
      </c>
      <c r="AT11" s="275"/>
      <c r="AU11" s="275"/>
      <c r="AV11" s="275"/>
      <c r="AW11" s="142" t="s">
        <v>1198</v>
      </c>
      <c r="AX11" s="77" t="s">
        <v>116</v>
      </c>
      <c r="AY11" s="576"/>
      <c r="AZ11" s="576"/>
      <c r="BA11" s="576"/>
      <c r="BB11" s="576"/>
      <c r="BC11" s="576"/>
      <c r="BD11" s="576"/>
      <c r="BE11" s="77">
        <f t="shared" si="3"/>
        <v>18</v>
      </c>
      <c r="BF11" s="77">
        <f t="shared" si="4"/>
        <v>4</v>
      </c>
      <c r="BG11" s="77">
        <f t="shared" si="5"/>
        <v>2022</v>
      </c>
      <c r="BH11" s="89"/>
    </row>
    <row r="12" spans="1:60">
      <c r="A12" s="77" t="s">
        <v>428</v>
      </c>
      <c r="B12" s="77" t="s">
        <v>79</v>
      </c>
      <c r="C12" s="77" t="s">
        <v>5557</v>
      </c>
      <c r="D12" s="78">
        <v>44673</v>
      </c>
      <c r="E12" s="77" t="s">
        <v>5558</v>
      </c>
      <c r="F12" s="77" t="s">
        <v>4056</v>
      </c>
      <c r="G12" s="77" t="s">
        <v>5535</v>
      </c>
      <c r="H12" s="77" t="s">
        <v>5536</v>
      </c>
      <c r="I12" s="77" t="s">
        <v>5537</v>
      </c>
      <c r="J12" s="77" t="s">
        <v>4056</v>
      </c>
      <c r="K12" s="77">
        <v>98421</v>
      </c>
      <c r="L12" s="77" t="s">
        <v>1675</v>
      </c>
      <c r="M12" s="77" t="s">
        <v>1682</v>
      </c>
      <c r="N12" s="77" t="s">
        <v>628</v>
      </c>
      <c r="O12" s="77" t="s">
        <v>629</v>
      </c>
      <c r="P12" s="309" t="s">
        <v>630</v>
      </c>
      <c r="Q12" s="77" t="s">
        <v>68</v>
      </c>
      <c r="R12" s="77" t="s">
        <v>1677</v>
      </c>
      <c r="S12" s="77"/>
      <c r="T12" s="77" t="s">
        <v>1678</v>
      </c>
      <c r="U12" s="77">
        <v>30390156</v>
      </c>
      <c r="V12" s="297">
        <v>14.75</v>
      </c>
      <c r="W12" s="77" t="s">
        <v>2552</v>
      </c>
      <c r="X12" s="77">
        <v>400</v>
      </c>
      <c r="Y12" s="77">
        <v>832</v>
      </c>
      <c r="Z12" s="77">
        <v>26</v>
      </c>
      <c r="AA12" s="89">
        <f t="shared" si="0"/>
        <v>0.33279999999999998</v>
      </c>
      <c r="AB12" s="77" t="s">
        <v>88</v>
      </c>
      <c r="AC12" s="78"/>
      <c r="AD12" s="77"/>
      <c r="AE12" s="77"/>
      <c r="AF12" s="77" t="str">
        <f t="shared" si="1"/>
        <v>WA3652042212T</v>
      </c>
      <c r="AG12" s="77">
        <f t="shared" si="2"/>
        <v>832</v>
      </c>
      <c r="AH12" s="77">
        <f t="shared" si="2"/>
        <v>26</v>
      </c>
      <c r="AI12" s="89">
        <f t="shared" si="2"/>
        <v>0.33279999999999998</v>
      </c>
      <c r="AJ12" s="77" t="s">
        <v>2143</v>
      </c>
      <c r="AK12" s="77" t="s">
        <v>5557</v>
      </c>
      <c r="AL12" s="78">
        <v>44680</v>
      </c>
      <c r="AM12" s="78">
        <v>44680</v>
      </c>
      <c r="AN12" s="78">
        <v>44685</v>
      </c>
      <c r="AO12" s="78">
        <v>44685</v>
      </c>
      <c r="AP12" s="78">
        <v>44685</v>
      </c>
      <c r="AQ12" s="77" t="s">
        <v>89</v>
      </c>
      <c r="AR12" s="77"/>
      <c r="AS12" s="77" t="s">
        <v>5557</v>
      </c>
      <c r="AT12" s="275"/>
      <c r="AU12" s="275"/>
      <c r="AV12" s="275"/>
      <c r="AW12" s="142" t="s">
        <v>1198</v>
      </c>
      <c r="AX12" s="77" t="s">
        <v>116</v>
      </c>
      <c r="AY12" s="576"/>
      <c r="AZ12" s="576"/>
      <c r="BA12" s="576"/>
      <c r="BB12" s="576"/>
      <c r="BC12" s="576"/>
      <c r="BD12" s="576"/>
      <c r="BE12" s="77">
        <f t="shared" si="3"/>
        <v>18</v>
      </c>
      <c r="BF12" s="77">
        <f t="shared" si="4"/>
        <v>4</v>
      </c>
      <c r="BG12" s="77">
        <f t="shared" si="5"/>
        <v>2022</v>
      </c>
      <c r="BH12" s="89"/>
    </row>
    <row r="13" spans="1:60">
      <c r="A13" s="77" t="s">
        <v>428</v>
      </c>
      <c r="B13" s="77" t="s">
        <v>56</v>
      </c>
      <c r="C13" s="142" t="s">
        <v>5559</v>
      </c>
      <c r="D13" s="78">
        <v>44678</v>
      </c>
      <c r="E13" s="142" t="s">
        <v>1224</v>
      </c>
      <c r="F13" s="77" t="s">
        <v>4056</v>
      </c>
      <c r="G13" s="77" t="s">
        <v>5535</v>
      </c>
      <c r="H13" s="77" t="s">
        <v>5536</v>
      </c>
      <c r="I13" s="77" t="s">
        <v>5537</v>
      </c>
      <c r="J13" s="77" t="s">
        <v>4056</v>
      </c>
      <c r="K13" s="77">
        <v>98421</v>
      </c>
      <c r="L13" s="142" t="s">
        <v>1225</v>
      </c>
      <c r="M13" s="142" t="s">
        <v>1226</v>
      </c>
      <c r="N13" s="77" t="s">
        <v>565</v>
      </c>
      <c r="O13" s="77" t="s">
        <v>110</v>
      </c>
      <c r="P13" s="77">
        <v>94544</v>
      </c>
      <c r="Q13" s="77" t="s">
        <v>68</v>
      </c>
      <c r="R13" s="77" t="s">
        <v>5560</v>
      </c>
      <c r="S13" s="77"/>
      <c r="T13" s="77" t="s">
        <v>5561</v>
      </c>
      <c r="U13" s="142">
        <v>30390256</v>
      </c>
      <c r="V13" s="297">
        <v>14.75</v>
      </c>
      <c r="W13" s="142" t="s">
        <v>3787</v>
      </c>
      <c r="X13" s="77">
        <v>400</v>
      </c>
      <c r="Y13" s="142">
        <v>624</v>
      </c>
      <c r="Z13" s="142">
        <v>24</v>
      </c>
      <c r="AA13" s="89">
        <f t="shared" si="0"/>
        <v>0.24959999999999999</v>
      </c>
      <c r="AB13" s="142" t="s">
        <v>70</v>
      </c>
      <c r="AC13" s="78"/>
      <c r="AD13" s="77"/>
      <c r="AE13" s="77"/>
      <c r="AF13" s="77" t="str">
        <f t="shared" si="1"/>
        <v>WA2022427079T</v>
      </c>
      <c r="AG13" s="77">
        <f t="shared" si="2"/>
        <v>624</v>
      </c>
      <c r="AH13" s="77">
        <f t="shared" si="2"/>
        <v>24</v>
      </c>
      <c r="AI13" s="89">
        <f t="shared" si="2"/>
        <v>0.24959999999999999</v>
      </c>
      <c r="AJ13" s="77" t="s">
        <v>2143</v>
      </c>
      <c r="AK13" s="77" t="s">
        <v>5559</v>
      </c>
      <c r="AL13" s="573">
        <v>44684</v>
      </c>
      <c r="AM13" s="573">
        <v>44684</v>
      </c>
      <c r="AN13" s="573">
        <v>44686</v>
      </c>
      <c r="AO13" s="573">
        <v>44686</v>
      </c>
      <c r="AP13" s="573">
        <v>44686</v>
      </c>
      <c r="AQ13" s="77" t="s">
        <v>89</v>
      </c>
      <c r="AR13" s="77" t="s">
        <v>5562</v>
      </c>
      <c r="AS13" s="77" t="s">
        <v>5559</v>
      </c>
      <c r="AT13" s="275"/>
      <c r="AU13" s="275"/>
      <c r="AV13" s="275"/>
      <c r="AW13" s="142" t="s">
        <v>1198</v>
      </c>
      <c r="AX13" s="77" t="s">
        <v>116</v>
      </c>
      <c r="AY13" s="576"/>
      <c r="AZ13" s="576"/>
      <c r="BA13" s="576"/>
      <c r="BB13" s="576"/>
      <c r="BC13" s="576"/>
      <c r="BD13" s="576"/>
      <c r="BE13" s="77">
        <f t="shared" si="3"/>
        <v>19</v>
      </c>
      <c r="BF13" s="77">
        <f t="shared" si="4"/>
        <v>5</v>
      </c>
      <c r="BG13" s="77">
        <f t="shared" si="5"/>
        <v>2022</v>
      </c>
      <c r="BH13" s="89"/>
    </row>
    <row r="14" spans="1:60">
      <c r="A14" s="77" t="s">
        <v>428</v>
      </c>
      <c r="B14" s="77" t="s">
        <v>56</v>
      </c>
      <c r="C14" s="142" t="s">
        <v>5563</v>
      </c>
      <c r="D14" s="78">
        <v>44678</v>
      </c>
      <c r="E14" s="142" t="s">
        <v>1224</v>
      </c>
      <c r="F14" s="77" t="s">
        <v>4056</v>
      </c>
      <c r="G14" s="77" t="s">
        <v>5535</v>
      </c>
      <c r="H14" s="77" t="s">
        <v>5536</v>
      </c>
      <c r="I14" s="77" t="s">
        <v>5537</v>
      </c>
      <c r="J14" s="77" t="s">
        <v>4056</v>
      </c>
      <c r="K14" s="77">
        <v>98421</v>
      </c>
      <c r="L14" s="142" t="s">
        <v>1225</v>
      </c>
      <c r="M14" s="142" t="s">
        <v>1226</v>
      </c>
      <c r="N14" s="77" t="s">
        <v>565</v>
      </c>
      <c r="O14" s="77" t="s">
        <v>110</v>
      </c>
      <c r="P14" s="77">
        <v>94544</v>
      </c>
      <c r="Q14" s="77" t="s">
        <v>68</v>
      </c>
      <c r="R14" s="77" t="s">
        <v>5560</v>
      </c>
      <c r="S14" s="77"/>
      <c r="T14" s="77" t="s">
        <v>5561</v>
      </c>
      <c r="U14" s="142">
        <v>30390256</v>
      </c>
      <c r="V14" s="297">
        <v>14.75</v>
      </c>
      <c r="W14" s="142" t="s">
        <v>3787</v>
      </c>
      <c r="X14" s="77">
        <v>400</v>
      </c>
      <c r="Y14" s="142">
        <v>624</v>
      </c>
      <c r="Z14" s="142">
        <v>24</v>
      </c>
      <c r="AA14" s="89">
        <f t="shared" si="0"/>
        <v>0.24959999999999999</v>
      </c>
      <c r="AB14" s="142" t="s">
        <v>70</v>
      </c>
      <c r="AC14" s="78"/>
      <c r="AD14" s="77"/>
      <c r="AE14" s="77"/>
      <c r="AF14" s="77" t="str">
        <f t="shared" si="1"/>
        <v>WA2022427080T</v>
      </c>
      <c r="AG14" s="77">
        <f t="shared" si="2"/>
        <v>624</v>
      </c>
      <c r="AH14" s="77">
        <f t="shared" si="2"/>
        <v>24</v>
      </c>
      <c r="AI14" s="89">
        <f t="shared" si="2"/>
        <v>0.24959999999999999</v>
      </c>
      <c r="AJ14" s="77" t="s">
        <v>2143</v>
      </c>
      <c r="AK14" s="77" t="s">
        <v>5563</v>
      </c>
      <c r="AL14" s="573">
        <v>44684</v>
      </c>
      <c r="AM14" s="573">
        <v>44684</v>
      </c>
      <c r="AN14" s="573">
        <v>44686</v>
      </c>
      <c r="AO14" s="573">
        <v>44686</v>
      </c>
      <c r="AP14" s="573">
        <v>44686</v>
      </c>
      <c r="AQ14" s="77" t="s">
        <v>89</v>
      </c>
      <c r="AR14" s="77" t="s">
        <v>5564</v>
      </c>
      <c r="AS14" s="77" t="s">
        <v>5563</v>
      </c>
      <c r="AT14" s="275"/>
      <c r="AU14" s="275"/>
      <c r="AV14" s="275"/>
      <c r="AW14" s="142" t="s">
        <v>1198</v>
      </c>
      <c r="AX14" s="77" t="s">
        <v>116</v>
      </c>
      <c r="AY14" s="576"/>
      <c r="AZ14" s="576"/>
      <c r="BA14" s="576"/>
      <c r="BB14" s="576"/>
      <c r="BC14" s="576"/>
      <c r="BD14" s="576"/>
      <c r="BE14" s="77">
        <f t="shared" si="3"/>
        <v>19</v>
      </c>
      <c r="BF14" s="77">
        <f t="shared" si="4"/>
        <v>5</v>
      </c>
      <c r="BG14" s="77">
        <f t="shared" si="5"/>
        <v>2022</v>
      </c>
      <c r="BH14" s="89"/>
    </row>
    <row r="15" spans="1:60">
      <c r="A15" s="77" t="s">
        <v>428</v>
      </c>
      <c r="B15" s="77" t="s">
        <v>56</v>
      </c>
      <c r="C15" s="142" t="s">
        <v>5565</v>
      </c>
      <c r="D15" s="78">
        <v>44678</v>
      </c>
      <c r="E15" s="142" t="s">
        <v>1224</v>
      </c>
      <c r="F15" s="77" t="s">
        <v>4056</v>
      </c>
      <c r="G15" s="77" t="s">
        <v>5535</v>
      </c>
      <c r="H15" s="77" t="s">
        <v>5536</v>
      </c>
      <c r="I15" s="77" t="s">
        <v>5537</v>
      </c>
      <c r="J15" s="77" t="s">
        <v>4056</v>
      </c>
      <c r="K15" s="77">
        <v>98421</v>
      </c>
      <c r="L15" s="142" t="s">
        <v>1225</v>
      </c>
      <c r="M15" s="142" t="s">
        <v>1226</v>
      </c>
      <c r="N15" s="77" t="s">
        <v>565</v>
      </c>
      <c r="O15" s="77" t="s">
        <v>110</v>
      </c>
      <c r="P15" s="77">
        <v>94544</v>
      </c>
      <c r="Q15" s="77" t="s">
        <v>68</v>
      </c>
      <c r="R15" s="77" t="s">
        <v>5560</v>
      </c>
      <c r="S15" s="77"/>
      <c r="T15" s="77" t="s">
        <v>5561</v>
      </c>
      <c r="U15" s="142">
        <v>30390256</v>
      </c>
      <c r="V15" s="297">
        <v>14.75</v>
      </c>
      <c r="W15" s="142" t="s">
        <v>3787</v>
      </c>
      <c r="X15" s="77">
        <v>400</v>
      </c>
      <c r="Y15" s="142">
        <v>624</v>
      </c>
      <c r="Z15" s="142">
        <v>24</v>
      </c>
      <c r="AA15" s="89">
        <f t="shared" si="0"/>
        <v>0.24959999999999999</v>
      </c>
      <c r="AB15" s="142" t="s">
        <v>70</v>
      </c>
      <c r="AC15" s="78"/>
      <c r="AD15" s="77"/>
      <c r="AE15" s="77"/>
      <c r="AF15" s="77" t="str">
        <f t="shared" si="1"/>
        <v>WA2022427081T</v>
      </c>
      <c r="AG15" s="77">
        <f t="shared" si="2"/>
        <v>624</v>
      </c>
      <c r="AH15" s="77">
        <f t="shared" si="2"/>
        <v>24</v>
      </c>
      <c r="AI15" s="89">
        <f t="shared" si="2"/>
        <v>0.24959999999999999</v>
      </c>
      <c r="AJ15" s="77" t="s">
        <v>2143</v>
      </c>
      <c r="AK15" s="77" t="s">
        <v>5565</v>
      </c>
      <c r="AL15" s="573">
        <v>44684</v>
      </c>
      <c r="AM15" s="573">
        <v>44684</v>
      </c>
      <c r="AN15" s="573">
        <v>44686</v>
      </c>
      <c r="AO15" s="573">
        <v>44686</v>
      </c>
      <c r="AP15" s="573">
        <v>44686</v>
      </c>
      <c r="AQ15" s="77" t="s">
        <v>89</v>
      </c>
      <c r="AR15" s="77" t="s">
        <v>5566</v>
      </c>
      <c r="AS15" s="77" t="s">
        <v>5565</v>
      </c>
      <c r="AT15" s="275"/>
      <c r="AU15" s="275"/>
      <c r="AV15" s="275"/>
      <c r="AW15" s="142" t="s">
        <v>1198</v>
      </c>
      <c r="AX15" s="77" t="s">
        <v>116</v>
      </c>
      <c r="AY15" s="576"/>
      <c r="AZ15" s="576"/>
      <c r="BA15" s="576"/>
      <c r="BB15" s="576"/>
      <c r="BC15" s="576"/>
      <c r="BD15" s="576"/>
      <c r="BE15" s="77">
        <f t="shared" si="3"/>
        <v>19</v>
      </c>
      <c r="BF15" s="77">
        <f t="shared" si="4"/>
        <v>5</v>
      </c>
      <c r="BG15" s="77">
        <f t="shared" si="5"/>
        <v>2022</v>
      </c>
      <c r="BH15" s="89"/>
    </row>
    <row r="16" spans="1:60">
      <c r="A16" s="77" t="s">
        <v>428</v>
      </c>
      <c r="B16" s="77" t="s">
        <v>56</v>
      </c>
      <c r="C16" s="142" t="s">
        <v>5567</v>
      </c>
      <c r="D16" s="78">
        <v>44678</v>
      </c>
      <c r="E16" s="142" t="s">
        <v>1224</v>
      </c>
      <c r="F16" s="77" t="s">
        <v>4056</v>
      </c>
      <c r="G16" s="77" t="s">
        <v>5535</v>
      </c>
      <c r="H16" s="77" t="s">
        <v>5536</v>
      </c>
      <c r="I16" s="77" t="s">
        <v>5537</v>
      </c>
      <c r="J16" s="77" t="s">
        <v>4056</v>
      </c>
      <c r="K16" s="77">
        <v>98421</v>
      </c>
      <c r="L16" s="142" t="s">
        <v>1225</v>
      </c>
      <c r="M16" s="142" t="s">
        <v>1226</v>
      </c>
      <c r="N16" s="77" t="s">
        <v>565</v>
      </c>
      <c r="O16" s="77" t="s">
        <v>110</v>
      </c>
      <c r="P16" s="77">
        <v>94544</v>
      </c>
      <c r="Q16" s="77" t="s">
        <v>68</v>
      </c>
      <c r="R16" s="77" t="s">
        <v>5560</v>
      </c>
      <c r="S16" s="77"/>
      <c r="T16" s="77" t="s">
        <v>5561</v>
      </c>
      <c r="U16" s="142">
        <v>30390256</v>
      </c>
      <c r="V16" s="297">
        <v>14.75</v>
      </c>
      <c r="W16" s="142" t="s">
        <v>3787</v>
      </c>
      <c r="X16" s="77">
        <v>400</v>
      </c>
      <c r="Y16" s="142">
        <v>624</v>
      </c>
      <c r="Z16" s="142">
        <v>24</v>
      </c>
      <c r="AA16" s="89">
        <f t="shared" si="0"/>
        <v>0.24959999999999999</v>
      </c>
      <c r="AB16" s="142" t="s">
        <v>70</v>
      </c>
      <c r="AC16" s="78"/>
      <c r="AD16" s="77"/>
      <c r="AE16" s="77"/>
      <c r="AF16" s="77" t="str">
        <f t="shared" si="1"/>
        <v>WA2022427082T</v>
      </c>
      <c r="AG16" s="77">
        <f t="shared" si="2"/>
        <v>624</v>
      </c>
      <c r="AH16" s="77">
        <f t="shared" si="2"/>
        <v>24</v>
      </c>
      <c r="AI16" s="89">
        <f t="shared" si="2"/>
        <v>0.24959999999999999</v>
      </c>
      <c r="AJ16" s="77" t="s">
        <v>2143</v>
      </c>
      <c r="AK16" s="77" t="s">
        <v>5567</v>
      </c>
      <c r="AL16" s="573">
        <v>44684</v>
      </c>
      <c r="AM16" s="573">
        <v>44684</v>
      </c>
      <c r="AN16" s="573">
        <v>44686</v>
      </c>
      <c r="AO16" s="573">
        <v>44686</v>
      </c>
      <c r="AP16" s="573">
        <v>44686</v>
      </c>
      <c r="AQ16" s="77" t="s">
        <v>89</v>
      </c>
      <c r="AR16" s="77" t="s">
        <v>5568</v>
      </c>
      <c r="AS16" s="77" t="s">
        <v>5567</v>
      </c>
      <c r="AT16" s="275"/>
      <c r="AU16" s="275"/>
      <c r="AV16" s="275"/>
      <c r="AW16" s="142" t="s">
        <v>1198</v>
      </c>
      <c r="AX16" s="77" t="s">
        <v>116</v>
      </c>
      <c r="AY16" s="576"/>
      <c r="AZ16" s="576"/>
      <c r="BA16" s="576"/>
      <c r="BB16" s="576"/>
      <c r="BC16" s="576"/>
      <c r="BD16" s="576"/>
      <c r="BE16" s="77">
        <f t="shared" si="3"/>
        <v>19</v>
      </c>
      <c r="BF16" s="77">
        <f t="shared" si="4"/>
        <v>5</v>
      </c>
      <c r="BG16" s="77">
        <f t="shared" si="5"/>
        <v>2022</v>
      </c>
      <c r="BH16" s="89"/>
    </row>
    <row r="17" spans="1:60">
      <c r="A17" s="77" t="s">
        <v>428</v>
      </c>
      <c r="B17" s="77" t="s">
        <v>56</v>
      </c>
      <c r="C17" s="142" t="s">
        <v>5569</v>
      </c>
      <c r="D17" s="78">
        <v>44678</v>
      </c>
      <c r="E17" s="142" t="s">
        <v>1224</v>
      </c>
      <c r="F17" s="77" t="s">
        <v>4056</v>
      </c>
      <c r="G17" s="77" t="s">
        <v>5535</v>
      </c>
      <c r="H17" s="77" t="s">
        <v>5536</v>
      </c>
      <c r="I17" s="77" t="s">
        <v>5537</v>
      </c>
      <c r="J17" s="77" t="s">
        <v>4056</v>
      </c>
      <c r="K17" s="77">
        <v>98421</v>
      </c>
      <c r="L17" s="142" t="s">
        <v>1225</v>
      </c>
      <c r="M17" s="142" t="s">
        <v>1226</v>
      </c>
      <c r="N17" s="77" t="s">
        <v>565</v>
      </c>
      <c r="O17" s="77" t="s">
        <v>110</v>
      </c>
      <c r="P17" s="77">
        <v>94544</v>
      </c>
      <c r="Q17" s="77" t="s">
        <v>68</v>
      </c>
      <c r="R17" s="77" t="s">
        <v>5560</v>
      </c>
      <c r="S17" s="77"/>
      <c r="T17" s="77" t="s">
        <v>5561</v>
      </c>
      <c r="U17" s="142">
        <v>30390256</v>
      </c>
      <c r="V17" s="297">
        <v>14.75</v>
      </c>
      <c r="W17" s="142" t="s">
        <v>3787</v>
      </c>
      <c r="X17" s="77">
        <v>400</v>
      </c>
      <c r="Y17" s="142">
        <v>624</v>
      </c>
      <c r="Z17" s="142">
        <v>24</v>
      </c>
      <c r="AA17" s="89">
        <f t="shared" si="0"/>
        <v>0.24959999999999999</v>
      </c>
      <c r="AB17" s="142" t="s">
        <v>70</v>
      </c>
      <c r="AC17" s="78"/>
      <c r="AD17" s="77"/>
      <c r="AE17" s="77"/>
      <c r="AF17" s="77" t="str">
        <f t="shared" si="1"/>
        <v>WA2022427083T</v>
      </c>
      <c r="AG17" s="77">
        <f t="shared" si="2"/>
        <v>624</v>
      </c>
      <c r="AH17" s="77">
        <f t="shared" si="2"/>
        <v>24</v>
      </c>
      <c r="AI17" s="89">
        <f t="shared" si="2"/>
        <v>0.24959999999999999</v>
      </c>
      <c r="AJ17" s="77" t="s">
        <v>2143</v>
      </c>
      <c r="AK17" s="77" t="s">
        <v>5569</v>
      </c>
      <c r="AL17" s="573">
        <v>44684</v>
      </c>
      <c r="AM17" s="573">
        <v>44684</v>
      </c>
      <c r="AN17" s="573">
        <v>44686</v>
      </c>
      <c r="AO17" s="573">
        <v>44686</v>
      </c>
      <c r="AP17" s="573">
        <v>44686</v>
      </c>
      <c r="AQ17" s="77" t="s">
        <v>89</v>
      </c>
      <c r="AR17" s="77" t="s">
        <v>5570</v>
      </c>
      <c r="AS17" s="77" t="s">
        <v>5569</v>
      </c>
      <c r="AT17" s="275"/>
      <c r="AU17" s="275"/>
      <c r="AV17" s="275"/>
      <c r="AW17" s="142" t="s">
        <v>1198</v>
      </c>
      <c r="AX17" s="77" t="s">
        <v>116</v>
      </c>
      <c r="AY17" s="576"/>
      <c r="AZ17" s="576"/>
      <c r="BA17" s="576"/>
      <c r="BB17" s="576"/>
      <c r="BC17" s="576"/>
      <c r="BD17" s="576"/>
      <c r="BE17" s="77">
        <f t="shared" si="3"/>
        <v>19</v>
      </c>
      <c r="BF17" s="77">
        <f t="shared" si="4"/>
        <v>5</v>
      </c>
      <c r="BG17" s="77">
        <f t="shared" si="5"/>
        <v>2022</v>
      </c>
      <c r="BH17" s="89"/>
    </row>
    <row r="18" spans="1:60">
      <c r="A18" s="77" t="s">
        <v>428</v>
      </c>
      <c r="B18" s="77" t="s">
        <v>56</v>
      </c>
      <c r="C18" s="142" t="s">
        <v>5571</v>
      </c>
      <c r="D18" s="78">
        <v>44678</v>
      </c>
      <c r="E18" s="142" t="s">
        <v>1224</v>
      </c>
      <c r="F18" s="77" t="s">
        <v>4056</v>
      </c>
      <c r="G18" s="77" t="s">
        <v>5535</v>
      </c>
      <c r="H18" s="77" t="s">
        <v>5536</v>
      </c>
      <c r="I18" s="77" t="s">
        <v>5537</v>
      </c>
      <c r="J18" s="77" t="s">
        <v>4056</v>
      </c>
      <c r="K18" s="77">
        <v>98421</v>
      </c>
      <c r="L18" s="142" t="s">
        <v>1225</v>
      </c>
      <c r="M18" s="142" t="s">
        <v>1226</v>
      </c>
      <c r="N18" s="77" t="s">
        <v>565</v>
      </c>
      <c r="O18" s="77" t="s">
        <v>110</v>
      </c>
      <c r="P18" s="77">
        <v>94544</v>
      </c>
      <c r="Q18" s="77" t="s">
        <v>68</v>
      </c>
      <c r="R18" s="77" t="s">
        <v>5560</v>
      </c>
      <c r="S18" s="77"/>
      <c r="T18" s="77" t="s">
        <v>5561</v>
      </c>
      <c r="U18" s="142">
        <v>30390256</v>
      </c>
      <c r="V18" s="297">
        <v>14.75</v>
      </c>
      <c r="W18" s="142" t="s">
        <v>3787</v>
      </c>
      <c r="X18" s="77">
        <v>400</v>
      </c>
      <c r="Y18" s="142">
        <v>624</v>
      </c>
      <c r="Z18" s="142">
        <v>24</v>
      </c>
      <c r="AA18" s="89">
        <f t="shared" si="0"/>
        <v>0.24959999999999999</v>
      </c>
      <c r="AB18" s="142" t="s">
        <v>70</v>
      </c>
      <c r="AC18" s="78"/>
      <c r="AD18" s="77"/>
      <c r="AE18" s="77"/>
      <c r="AF18" s="77" t="str">
        <f t="shared" si="1"/>
        <v>WA2022427084T</v>
      </c>
      <c r="AG18" s="77">
        <f t="shared" si="2"/>
        <v>624</v>
      </c>
      <c r="AH18" s="77">
        <f t="shared" si="2"/>
        <v>24</v>
      </c>
      <c r="AI18" s="89">
        <f t="shared" si="2"/>
        <v>0.24959999999999999</v>
      </c>
      <c r="AJ18" s="77" t="s">
        <v>2143</v>
      </c>
      <c r="AK18" s="77" t="s">
        <v>5571</v>
      </c>
      <c r="AL18" s="573">
        <v>44685</v>
      </c>
      <c r="AM18" s="573">
        <v>44685</v>
      </c>
      <c r="AN18" s="573">
        <v>44687</v>
      </c>
      <c r="AO18" s="573">
        <v>44687</v>
      </c>
      <c r="AP18" s="573">
        <v>44687</v>
      </c>
      <c r="AQ18" s="77" t="s">
        <v>89</v>
      </c>
      <c r="AR18" s="77" t="s">
        <v>5572</v>
      </c>
      <c r="AS18" s="77" t="s">
        <v>5571</v>
      </c>
      <c r="AT18" s="275"/>
      <c r="AU18" s="275"/>
      <c r="AV18" s="275"/>
      <c r="AW18" s="142" t="s">
        <v>1198</v>
      </c>
      <c r="AX18" s="77" t="s">
        <v>116</v>
      </c>
      <c r="AY18" s="576"/>
      <c r="AZ18" s="576"/>
      <c r="BA18" s="576"/>
      <c r="BB18" s="576"/>
      <c r="BC18" s="576"/>
      <c r="BD18" s="576"/>
      <c r="BE18" s="77">
        <f t="shared" si="3"/>
        <v>19</v>
      </c>
      <c r="BF18" s="77">
        <f t="shared" si="4"/>
        <v>5</v>
      </c>
      <c r="BG18" s="77">
        <f t="shared" si="5"/>
        <v>2022</v>
      </c>
      <c r="BH18" s="89"/>
    </row>
    <row r="19" spans="1:60">
      <c r="A19" s="77" t="s">
        <v>428</v>
      </c>
      <c r="B19" s="77" t="s">
        <v>56</v>
      </c>
      <c r="C19" s="142" t="s">
        <v>5573</v>
      </c>
      <c r="D19" s="78">
        <v>44678</v>
      </c>
      <c r="E19" s="142" t="s">
        <v>1224</v>
      </c>
      <c r="F19" s="77" t="s">
        <v>4056</v>
      </c>
      <c r="G19" s="77" t="s">
        <v>5535</v>
      </c>
      <c r="H19" s="77" t="s">
        <v>5536</v>
      </c>
      <c r="I19" s="77" t="s">
        <v>5537</v>
      </c>
      <c r="J19" s="77" t="s">
        <v>4056</v>
      </c>
      <c r="K19" s="77">
        <v>98421</v>
      </c>
      <c r="L19" s="142" t="s">
        <v>1225</v>
      </c>
      <c r="M19" s="142" t="s">
        <v>1226</v>
      </c>
      <c r="N19" s="77" t="s">
        <v>565</v>
      </c>
      <c r="O19" s="77" t="s">
        <v>110</v>
      </c>
      <c r="P19" s="77">
        <v>94544</v>
      </c>
      <c r="Q19" s="77" t="s">
        <v>68</v>
      </c>
      <c r="R19" s="77" t="s">
        <v>5560</v>
      </c>
      <c r="S19" s="77"/>
      <c r="T19" s="77" t="s">
        <v>5561</v>
      </c>
      <c r="U19" s="142">
        <v>30390256</v>
      </c>
      <c r="V19" s="297">
        <v>14.75</v>
      </c>
      <c r="W19" s="142" t="s">
        <v>3787</v>
      </c>
      <c r="X19" s="77">
        <v>400</v>
      </c>
      <c r="Y19" s="142">
        <v>624</v>
      </c>
      <c r="Z19" s="142">
        <v>24</v>
      </c>
      <c r="AA19" s="89">
        <f t="shared" si="0"/>
        <v>0.24959999999999999</v>
      </c>
      <c r="AB19" s="142" t="s">
        <v>70</v>
      </c>
      <c r="AC19" s="78"/>
      <c r="AD19" s="77"/>
      <c r="AE19" s="77"/>
      <c r="AF19" s="77" t="str">
        <f t="shared" si="1"/>
        <v>WA2022427085T</v>
      </c>
      <c r="AG19" s="77">
        <f t="shared" si="2"/>
        <v>624</v>
      </c>
      <c r="AH19" s="77">
        <f t="shared" si="2"/>
        <v>24</v>
      </c>
      <c r="AI19" s="89">
        <f t="shared" si="2"/>
        <v>0.24959999999999999</v>
      </c>
      <c r="AJ19" s="77" t="s">
        <v>2143</v>
      </c>
      <c r="AK19" s="77" t="s">
        <v>5573</v>
      </c>
      <c r="AL19" s="573">
        <v>44685</v>
      </c>
      <c r="AM19" s="573">
        <v>44685</v>
      </c>
      <c r="AN19" s="573">
        <v>44687</v>
      </c>
      <c r="AO19" s="573">
        <v>44687</v>
      </c>
      <c r="AP19" s="573">
        <v>44687</v>
      </c>
      <c r="AQ19" s="77" t="s">
        <v>89</v>
      </c>
      <c r="AR19" s="77" t="s">
        <v>5574</v>
      </c>
      <c r="AS19" s="77" t="s">
        <v>5573</v>
      </c>
      <c r="AT19" s="275"/>
      <c r="AU19" s="275"/>
      <c r="AV19" s="275"/>
      <c r="AW19" s="142" t="s">
        <v>1198</v>
      </c>
      <c r="AX19" s="77" t="s">
        <v>116</v>
      </c>
      <c r="AY19" s="576"/>
      <c r="AZ19" s="576"/>
      <c r="BA19" s="576"/>
      <c r="BB19" s="576"/>
      <c r="BC19" s="576"/>
      <c r="BD19" s="576"/>
      <c r="BE19" s="77">
        <f t="shared" si="3"/>
        <v>19</v>
      </c>
      <c r="BF19" s="77">
        <f t="shared" si="4"/>
        <v>5</v>
      </c>
      <c r="BG19" s="77">
        <f t="shared" si="5"/>
        <v>2022</v>
      </c>
      <c r="BH19" s="89"/>
    </row>
    <row r="20" spans="1:60">
      <c r="A20" s="77" t="s">
        <v>428</v>
      </c>
      <c r="B20" s="77" t="s">
        <v>56</v>
      </c>
      <c r="C20" s="142" t="s">
        <v>5575</v>
      </c>
      <c r="D20" s="78">
        <v>44678</v>
      </c>
      <c r="E20" s="142" t="s">
        <v>1224</v>
      </c>
      <c r="F20" s="77" t="s">
        <v>4056</v>
      </c>
      <c r="G20" s="77" t="s">
        <v>5535</v>
      </c>
      <c r="H20" s="77" t="s">
        <v>5536</v>
      </c>
      <c r="I20" s="77" t="s">
        <v>5537</v>
      </c>
      <c r="J20" s="77" t="s">
        <v>4056</v>
      </c>
      <c r="K20" s="77">
        <v>98421</v>
      </c>
      <c r="L20" s="142" t="s">
        <v>1225</v>
      </c>
      <c r="M20" s="142" t="s">
        <v>1226</v>
      </c>
      <c r="N20" s="77" t="s">
        <v>565</v>
      </c>
      <c r="O20" s="77" t="s">
        <v>110</v>
      </c>
      <c r="P20" s="77">
        <v>94544</v>
      </c>
      <c r="Q20" s="77" t="s">
        <v>68</v>
      </c>
      <c r="R20" s="77" t="s">
        <v>5560</v>
      </c>
      <c r="S20" s="77"/>
      <c r="T20" s="77" t="s">
        <v>5561</v>
      </c>
      <c r="U20" s="142">
        <v>30390256</v>
      </c>
      <c r="V20" s="297">
        <v>14.75</v>
      </c>
      <c r="W20" s="142" t="s">
        <v>3787</v>
      </c>
      <c r="X20" s="77">
        <v>400</v>
      </c>
      <c r="Y20" s="142">
        <v>624</v>
      </c>
      <c r="Z20" s="142">
        <v>24</v>
      </c>
      <c r="AA20" s="89">
        <f t="shared" si="0"/>
        <v>0.24959999999999999</v>
      </c>
      <c r="AB20" s="142" t="s">
        <v>70</v>
      </c>
      <c r="AC20" s="78"/>
      <c r="AD20" s="77"/>
      <c r="AE20" s="77"/>
      <c r="AF20" s="77" t="str">
        <f t="shared" si="1"/>
        <v>WA2022427086T</v>
      </c>
      <c r="AG20" s="77">
        <f t="shared" si="2"/>
        <v>624</v>
      </c>
      <c r="AH20" s="77">
        <f t="shared" si="2"/>
        <v>24</v>
      </c>
      <c r="AI20" s="89">
        <f t="shared" si="2"/>
        <v>0.24959999999999999</v>
      </c>
      <c r="AJ20" s="77" t="s">
        <v>2143</v>
      </c>
      <c r="AK20" s="77" t="s">
        <v>5575</v>
      </c>
      <c r="AL20" s="573">
        <v>44685</v>
      </c>
      <c r="AM20" s="573">
        <v>44685</v>
      </c>
      <c r="AN20" s="573">
        <v>44687</v>
      </c>
      <c r="AO20" s="573">
        <v>44687</v>
      </c>
      <c r="AP20" s="573">
        <v>44687</v>
      </c>
      <c r="AQ20" s="77" t="s">
        <v>89</v>
      </c>
      <c r="AR20" s="77" t="s">
        <v>5576</v>
      </c>
      <c r="AS20" s="77" t="s">
        <v>5575</v>
      </c>
      <c r="AT20" s="275"/>
      <c r="AU20" s="275"/>
      <c r="AV20" s="275"/>
      <c r="AW20" s="142" t="s">
        <v>1198</v>
      </c>
      <c r="AX20" s="77" t="s">
        <v>116</v>
      </c>
      <c r="AY20" s="576"/>
      <c r="AZ20" s="576"/>
      <c r="BA20" s="576"/>
      <c r="BB20" s="576"/>
      <c r="BC20" s="576"/>
      <c r="BD20" s="576"/>
      <c r="BE20" s="77">
        <f t="shared" si="3"/>
        <v>19</v>
      </c>
      <c r="BF20" s="77">
        <f t="shared" si="4"/>
        <v>5</v>
      </c>
      <c r="BG20" s="77">
        <f t="shared" si="5"/>
        <v>2022</v>
      </c>
      <c r="BH20" s="89"/>
    </row>
    <row r="21" spans="1:60">
      <c r="A21" s="77" t="s">
        <v>428</v>
      </c>
      <c r="B21" s="77" t="s">
        <v>56</v>
      </c>
      <c r="C21" s="142" t="s">
        <v>5577</v>
      </c>
      <c r="D21" s="78">
        <v>44678</v>
      </c>
      <c r="E21" s="142" t="s">
        <v>1224</v>
      </c>
      <c r="F21" s="77" t="s">
        <v>4056</v>
      </c>
      <c r="G21" s="77" t="s">
        <v>5535</v>
      </c>
      <c r="H21" s="77" t="s">
        <v>5536</v>
      </c>
      <c r="I21" s="77" t="s">
        <v>5537</v>
      </c>
      <c r="J21" s="77" t="s">
        <v>4056</v>
      </c>
      <c r="K21" s="77">
        <v>98421</v>
      </c>
      <c r="L21" s="142" t="s">
        <v>1225</v>
      </c>
      <c r="M21" s="142" t="s">
        <v>1226</v>
      </c>
      <c r="N21" s="77" t="s">
        <v>565</v>
      </c>
      <c r="O21" s="77" t="s">
        <v>110</v>
      </c>
      <c r="P21" s="77">
        <v>94544</v>
      </c>
      <c r="Q21" s="77" t="s">
        <v>68</v>
      </c>
      <c r="R21" s="77" t="s">
        <v>5560</v>
      </c>
      <c r="S21" s="77"/>
      <c r="T21" s="77" t="s">
        <v>5561</v>
      </c>
      <c r="U21" s="142">
        <v>30390256</v>
      </c>
      <c r="V21" s="297">
        <v>14.75</v>
      </c>
      <c r="W21" s="142" t="s">
        <v>3787</v>
      </c>
      <c r="X21" s="77">
        <v>400</v>
      </c>
      <c r="Y21" s="142">
        <v>624</v>
      </c>
      <c r="Z21" s="142">
        <v>24</v>
      </c>
      <c r="AA21" s="89">
        <f t="shared" si="0"/>
        <v>0.24959999999999999</v>
      </c>
      <c r="AB21" s="142" t="s">
        <v>70</v>
      </c>
      <c r="AC21" s="78"/>
      <c r="AD21" s="77"/>
      <c r="AE21" s="77"/>
      <c r="AF21" s="77" t="str">
        <f t="shared" si="1"/>
        <v>WA2022427087T</v>
      </c>
      <c r="AG21" s="77">
        <f t="shared" si="2"/>
        <v>624</v>
      </c>
      <c r="AH21" s="77">
        <f t="shared" si="2"/>
        <v>24</v>
      </c>
      <c r="AI21" s="89">
        <f t="shared" si="2"/>
        <v>0.24959999999999999</v>
      </c>
      <c r="AJ21" s="77" t="s">
        <v>2143</v>
      </c>
      <c r="AK21" s="77" t="s">
        <v>5577</v>
      </c>
      <c r="AL21" s="573">
        <v>44685</v>
      </c>
      <c r="AM21" s="573">
        <v>44685</v>
      </c>
      <c r="AN21" s="573">
        <v>44687</v>
      </c>
      <c r="AO21" s="573">
        <v>44687</v>
      </c>
      <c r="AP21" s="573">
        <v>44687</v>
      </c>
      <c r="AQ21" s="77" t="s">
        <v>89</v>
      </c>
      <c r="AR21" s="77" t="s">
        <v>5578</v>
      </c>
      <c r="AS21" s="77" t="s">
        <v>5577</v>
      </c>
      <c r="AT21" s="275"/>
      <c r="AU21" s="275"/>
      <c r="AV21" s="275"/>
      <c r="AW21" s="142" t="s">
        <v>1198</v>
      </c>
      <c r="AX21" s="77" t="s">
        <v>116</v>
      </c>
      <c r="AY21" s="576"/>
      <c r="AZ21" s="576"/>
      <c r="BA21" s="576"/>
      <c r="BB21" s="576"/>
      <c r="BC21" s="576"/>
      <c r="BD21" s="576"/>
      <c r="BE21" s="77">
        <f t="shared" si="3"/>
        <v>19</v>
      </c>
      <c r="BF21" s="77">
        <f t="shared" si="4"/>
        <v>5</v>
      </c>
      <c r="BG21" s="77">
        <f t="shared" si="5"/>
        <v>2022</v>
      </c>
      <c r="BH21" s="89"/>
    </row>
    <row r="22" spans="1:60">
      <c r="A22" s="77" t="s">
        <v>428</v>
      </c>
      <c r="B22" s="77" t="s">
        <v>56</v>
      </c>
      <c r="C22" s="142" t="s">
        <v>5579</v>
      </c>
      <c r="D22" s="78">
        <v>44658</v>
      </c>
      <c r="E22" s="142" t="s">
        <v>3313</v>
      </c>
      <c r="F22" s="77" t="s">
        <v>4056</v>
      </c>
      <c r="G22" s="77" t="s">
        <v>5535</v>
      </c>
      <c r="H22" s="77" t="s">
        <v>5536</v>
      </c>
      <c r="I22" s="77" t="s">
        <v>5537</v>
      </c>
      <c r="J22" s="77" t="s">
        <v>4056</v>
      </c>
      <c r="K22" s="77">
        <v>98421</v>
      </c>
      <c r="L22" s="142" t="s">
        <v>341</v>
      </c>
      <c r="M22" s="142" t="s">
        <v>1364</v>
      </c>
      <c r="N22" s="77" t="s">
        <v>343</v>
      </c>
      <c r="O22" s="77" t="s">
        <v>299</v>
      </c>
      <c r="P22" s="77">
        <v>21075</v>
      </c>
      <c r="Q22" s="77" t="s">
        <v>68</v>
      </c>
      <c r="R22" s="77" t="s">
        <v>5538</v>
      </c>
      <c r="S22" s="77"/>
      <c r="T22" s="77" t="s">
        <v>5539</v>
      </c>
      <c r="U22" s="142">
        <v>30390256</v>
      </c>
      <c r="V22" s="297">
        <v>14.75</v>
      </c>
      <c r="W22" s="142" t="s">
        <v>2197</v>
      </c>
      <c r="X22" s="77">
        <v>400</v>
      </c>
      <c r="Y22" s="142">
        <v>624</v>
      </c>
      <c r="Z22" s="142">
        <v>24</v>
      </c>
      <c r="AA22" s="89">
        <f t="shared" si="0"/>
        <v>0.24959999999999999</v>
      </c>
      <c r="AB22" s="142" t="s">
        <v>70</v>
      </c>
      <c r="AC22" s="78"/>
      <c r="AD22" s="77"/>
      <c r="AE22" s="77"/>
      <c r="AF22" s="77" t="str">
        <f t="shared" si="1"/>
        <v>WA0822040773T</v>
      </c>
      <c r="AG22" s="77">
        <f t="shared" si="2"/>
        <v>624</v>
      </c>
      <c r="AH22" s="77">
        <f t="shared" si="2"/>
        <v>24</v>
      </c>
      <c r="AI22" s="89">
        <f t="shared" si="2"/>
        <v>0.24959999999999999</v>
      </c>
      <c r="AJ22" s="77" t="s">
        <v>2143</v>
      </c>
      <c r="AK22" s="77" t="s">
        <v>5579</v>
      </c>
      <c r="AL22" s="573">
        <v>44686</v>
      </c>
      <c r="AM22" s="573">
        <v>44686</v>
      </c>
      <c r="AN22" s="573">
        <v>44691</v>
      </c>
      <c r="AO22" s="573">
        <v>44691</v>
      </c>
      <c r="AP22" s="573">
        <v>44691</v>
      </c>
      <c r="AQ22" s="77" t="s">
        <v>89</v>
      </c>
      <c r="AR22" s="77" t="s">
        <v>5580</v>
      </c>
      <c r="AS22" s="77" t="s">
        <v>5579</v>
      </c>
      <c r="AT22" s="275"/>
      <c r="AU22" s="275"/>
      <c r="AV22" s="275"/>
      <c r="AW22" s="142" t="s">
        <v>1198</v>
      </c>
      <c r="AX22" s="77" t="s">
        <v>116</v>
      </c>
      <c r="AY22" s="576"/>
      <c r="AZ22" s="576"/>
      <c r="BA22" s="576"/>
      <c r="BB22" s="576"/>
      <c r="BC22" s="576"/>
      <c r="BD22" s="576"/>
      <c r="BE22" s="77">
        <f t="shared" si="3"/>
        <v>19</v>
      </c>
      <c r="BF22" s="77">
        <f t="shared" si="4"/>
        <v>5</v>
      </c>
      <c r="BG22" s="77">
        <f t="shared" si="5"/>
        <v>2022</v>
      </c>
      <c r="BH22" s="89"/>
    </row>
    <row r="23" spans="1:60">
      <c r="A23" s="77" t="s">
        <v>428</v>
      </c>
      <c r="B23" s="77" t="s">
        <v>56</v>
      </c>
      <c r="C23" s="142" t="s">
        <v>5581</v>
      </c>
      <c r="D23" s="78">
        <v>44658</v>
      </c>
      <c r="E23" s="142" t="s">
        <v>3313</v>
      </c>
      <c r="F23" s="77" t="s">
        <v>4056</v>
      </c>
      <c r="G23" s="77" t="s">
        <v>5535</v>
      </c>
      <c r="H23" s="77" t="s">
        <v>5536</v>
      </c>
      <c r="I23" s="77" t="s">
        <v>5537</v>
      </c>
      <c r="J23" s="77" t="s">
        <v>4056</v>
      </c>
      <c r="K23" s="77">
        <v>98421</v>
      </c>
      <c r="L23" s="142" t="s">
        <v>341</v>
      </c>
      <c r="M23" s="142" t="s">
        <v>1364</v>
      </c>
      <c r="N23" s="77" t="s">
        <v>343</v>
      </c>
      <c r="O23" s="77" t="s">
        <v>299</v>
      </c>
      <c r="P23" s="77">
        <v>21075</v>
      </c>
      <c r="Q23" s="77" t="s">
        <v>68</v>
      </c>
      <c r="R23" s="77" t="s">
        <v>5538</v>
      </c>
      <c r="S23" s="77"/>
      <c r="T23" s="77" t="s">
        <v>5539</v>
      </c>
      <c r="U23" s="142">
        <v>30390256</v>
      </c>
      <c r="V23" s="297">
        <v>14.75</v>
      </c>
      <c r="W23" s="142" t="s">
        <v>2197</v>
      </c>
      <c r="X23" s="77">
        <v>400</v>
      </c>
      <c r="Y23" s="142">
        <v>624</v>
      </c>
      <c r="Z23" s="142">
        <v>24</v>
      </c>
      <c r="AA23" s="89">
        <f t="shared" si="0"/>
        <v>0.24959999999999999</v>
      </c>
      <c r="AB23" s="142" t="s">
        <v>70</v>
      </c>
      <c r="AC23" s="78"/>
      <c r="AD23" s="77"/>
      <c r="AE23" s="77"/>
      <c r="AF23" s="77" t="str">
        <f t="shared" si="1"/>
        <v>WA0822040774T</v>
      </c>
      <c r="AG23" s="77">
        <f t="shared" si="2"/>
        <v>624</v>
      </c>
      <c r="AH23" s="77">
        <f t="shared" si="2"/>
        <v>24</v>
      </c>
      <c r="AI23" s="89">
        <f t="shared" si="2"/>
        <v>0.24959999999999999</v>
      </c>
      <c r="AJ23" s="77" t="s">
        <v>2143</v>
      </c>
      <c r="AK23" s="77" t="s">
        <v>5581</v>
      </c>
      <c r="AL23" s="573">
        <v>44686</v>
      </c>
      <c r="AM23" s="573">
        <v>44686</v>
      </c>
      <c r="AN23" s="573">
        <v>44691</v>
      </c>
      <c r="AO23" s="573">
        <v>44691</v>
      </c>
      <c r="AP23" s="573">
        <v>44691</v>
      </c>
      <c r="AQ23" s="77" t="s">
        <v>89</v>
      </c>
      <c r="AR23" s="77" t="s">
        <v>5582</v>
      </c>
      <c r="AS23" s="77" t="s">
        <v>5581</v>
      </c>
      <c r="AT23" s="275"/>
      <c r="AU23" s="275"/>
      <c r="AV23" s="275"/>
      <c r="AW23" s="142" t="s">
        <v>1198</v>
      </c>
      <c r="AX23" s="77" t="s">
        <v>116</v>
      </c>
      <c r="AY23" s="576"/>
      <c r="AZ23" s="576"/>
      <c r="BA23" s="576"/>
      <c r="BB23" s="576"/>
      <c r="BC23" s="576"/>
      <c r="BD23" s="576"/>
      <c r="BE23" s="77">
        <f t="shared" si="3"/>
        <v>19</v>
      </c>
      <c r="BF23" s="77">
        <f t="shared" si="4"/>
        <v>5</v>
      </c>
      <c r="BG23" s="77">
        <f t="shared" si="5"/>
        <v>2022</v>
      </c>
      <c r="BH23" s="89"/>
    </row>
    <row r="24" spans="1:60">
      <c r="A24" s="77" t="s">
        <v>428</v>
      </c>
      <c r="B24" s="77" t="s">
        <v>56</v>
      </c>
      <c r="C24" s="142" t="s">
        <v>5583</v>
      </c>
      <c r="D24" s="78">
        <v>44658</v>
      </c>
      <c r="E24" s="142" t="s">
        <v>3313</v>
      </c>
      <c r="F24" s="77" t="s">
        <v>4056</v>
      </c>
      <c r="G24" s="77" t="s">
        <v>5535</v>
      </c>
      <c r="H24" s="77" t="s">
        <v>5536</v>
      </c>
      <c r="I24" s="77" t="s">
        <v>5537</v>
      </c>
      <c r="J24" s="77" t="s">
        <v>4056</v>
      </c>
      <c r="K24" s="77">
        <v>98421</v>
      </c>
      <c r="L24" s="142" t="s">
        <v>341</v>
      </c>
      <c r="M24" s="142" t="s">
        <v>1364</v>
      </c>
      <c r="N24" s="77" t="s">
        <v>343</v>
      </c>
      <c r="O24" s="77" t="s">
        <v>299</v>
      </c>
      <c r="P24" s="77">
        <v>21075</v>
      </c>
      <c r="Q24" s="77" t="s">
        <v>68</v>
      </c>
      <c r="R24" s="77" t="s">
        <v>5538</v>
      </c>
      <c r="S24" s="77"/>
      <c r="T24" s="77" t="s">
        <v>5539</v>
      </c>
      <c r="U24" s="142">
        <v>30390256</v>
      </c>
      <c r="V24" s="297">
        <v>14.75</v>
      </c>
      <c r="W24" s="142" t="s">
        <v>2197</v>
      </c>
      <c r="X24" s="77">
        <v>400</v>
      </c>
      <c r="Y24" s="142">
        <v>624</v>
      </c>
      <c r="Z24" s="142">
        <v>24</v>
      </c>
      <c r="AA24" s="89">
        <f t="shared" si="0"/>
        <v>0.24959999999999999</v>
      </c>
      <c r="AB24" s="142" t="s">
        <v>70</v>
      </c>
      <c r="AC24" s="78"/>
      <c r="AD24" s="77"/>
      <c r="AE24" s="77"/>
      <c r="AF24" s="77" t="str">
        <f t="shared" si="1"/>
        <v>WA0822040775T</v>
      </c>
      <c r="AG24" s="77">
        <f t="shared" si="2"/>
        <v>624</v>
      </c>
      <c r="AH24" s="77">
        <f t="shared" si="2"/>
        <v>24</v>
      </c>
      <c r="AI24" s="89">
        <f t="shared" si="2"/>
        <v>0.24959999999999999</v>
      </c>
      <c r="AJ24" s="77" t="s">
        <v>2143</v>
      </c>
      <c r="AK24" s="77" t="s">
        <v>5583</v>
      </c>
      <c r="AL24" s="573">
        <v>44686</v>
      </c>
      <c r="AM24" s="573">
        <v>44686</v>
      </c>
      <c r="AN24" s="573">
        <v>44691</v>
      </c>
      <c r="AO24" s="573">
        <v>44691</v>
      </c>
      <c r="AP24" s="573">
        <v>44691</v>
      </c>
      <c r="AQ24" s="77" t="s">
        <v>89</v>
      </c>
      <c r="AR24" s="77" t="s">
        <v>5584</v>
      </c>
      <c r="AS24" s="77" t="s">
        <v>5583</v>
      </c>
      <c r="AT24" s="275"/>
      <c r="AU24" s="275"/>
      <c r="AV24" s="275"/>
      <c r="AW24" s="142" t="s">
        <v>1198</v>
      </c>
      <c r="AX24" s="77" t="s">
        <v>116</v>
      </c>
      <c r="AY24" s="576"/>
      <c r="AZ24" s="576"/>
      <c r="BA24" s="576"/>
      <c r="BB24" s="576"/>
      <c r="BC24" s="576"/>
      <c r="BD24" s="576"/>
      <c r="BE24" s="77">
        <f t="shared" si="3"/>
        <v>19</v>
      </c>
      <c r="BF24" s="77">
        <f t="shared" si="4"/>
        <v>5</v>
      </c>
      <c r="BG24" s="77">
        <f t="shared" si="5"/>
        <v>2022</v>
      </c>
      <c r="BH24" s="89"/>
    </row>
    <row r="25" spans="1:60">
      <c r="A25" s="77" t="s">
        <v>428</v>
      </c>
      <c r="B25" s="77" t="s">
        <v>56</v>
      </c>
      <c r="C25" s="142" t="s">
        <v>5585</v>
      </c>
      <c r="D25" s="78">
        <v>44658</v>
      </c>
      <c r="E25" s="142" t="s">
        <v>3313</v>
      </c>
      <c r="F25" s="77" t="s">
        <v>4056</v>
      </c>
      <c r="G25" s="77" t="s">
        <v>5535</v>
      </c>
      <c r="H25" s="77" t="s">
        <v>5536</v>
      </c>
      <c r="I25" s="77" t="s">
        <v>5537</v>
      </c>
      <c r="J25" s="77" t="s">
        <v>4056</v>
      </c>
      <c r="K25" s="77">
        <v>98421</v>
      </c>
      <c r="L25" s="142" t="s">
        <v>341</v>
      </c>
      <c r="M25" s="142" t="s">
        <v>1364</v>
      </c>
      <c r="N25" s="77" t="s">
        <v>343</v>
      </c>
      <c r="O25" s="77" t="s">
        <v>299</v>
      </c>
      <c r="P25" s="77">
        <v>21075</v>
      </c>
      <c r="Q25" s="77" t="s">
        <v>68</v>
      </c>
      <c r="R25" s="77" t="s">
        <v>5538</v>
      </c>
      <c r="S25" s="77"/>
      <c r="T25" s="77" t="s">
        <v>5539</v>
      </c>
      <c r="U25" s="142">
        <v>30390256</v>
      </c>
      <c r="V25" s="297">
        <v>14.75</v>
      </c>
      <c r="W25" s="142" t="s">
        <v>2197</v>
      </c>
      <c r="X25" s="77">
        <v>400</v>
      </c>
      <c r="Y25" s="142">
        <v>624</v>
      </c>
      <c r="Z25" s="142">
        <v>24</v>
      </c>
      <c r="AA25" s="89">
        <f t="shared" si="0"/>
        <v>0.24959999999999999</v>
      </c>
      <c r="AB25" s="142" t="s">
        <v>70</v>
      </c>
      <c r="AC25" s="78"/>
      <c r="AD25" s="77"/>
      <c r="AE25" s="77"/>
      <c r="AF25" s="77" t="str">
        <f t="shared" si="1"/>
        <v>WA0822040776T</v>
      </c>
      <c r="AG25" s="77">
        <f t="shared" si="2"/>
        <v>624</v>
      </c>
      <c r="AH25" s="77">
        <f t="shared" si="2"/>
        <v>24</v>
      </c>
      <c r="AI25" s="89">
        <f t="shared" si="2"/>
        <v>0.24959999999999999</v>
      </c>
      <c r="AJ25" s="77" t="s">
        <v>2143</v>
      </c>
      <c r="AK25" s="77" t="s">
        <v>5585</v>
      </c>
      <c r="AL25" s="573">
        <v>44687</v>
      </c>
      <c r="AM25" s="573">
        <v>44687</v>
      </c>
      <c r="AN25" s="573">
        <v>44692</v>
      </c>
      <c r="AO25" s="573">
        <v>44691</v>
      </c>
      <c r="AP25" s="573">
        <v>44691</v>
      </c>
      <c r="AQ25" s="77" t="s">
        <v>89</v>
      </c>
      <c r="AR25" s="77" t="s">
        <v>5586</v>
      </c>
      <c r="AS25" s="77" t="s">
        <v>5585</v>
      </c>
      <c r="AT25" s="275"/>
      <c r="AU25" s="275"/>
      <c r="AV25" s="275"/>
      <c r="AW25" s="142" t="s">
        <v>1198</v>
      </c>
      <c r="AX25" s="77" t="s">
        <v>116</v>
      </c>
      <c r="AY25" s="576"/>
      <c r="AZ25" s="576"/>
      <c r="BA25" s="576"/>
      <c r="BB25" s="576"/>
      <c r="BC25" s="576"/>
      <c r="BD25" s="576"/>
      <c r="BE25" s="77">
        <f t="shared" si="3"/>
        <v>19</v>
      </c>
      <c r="BF25" s="77">
        <f t="shared" si="4"/>
        <v>5</v>
      </c>
      <c r="BG25" s="77">
        <f t="shared" si="5"/>
        <v>2022</v>
      </c>
      <c r="BH25" s="89"/>
    </row>
    <row r="26" spans="1:60">
      <c r="A26" s="77" t="s">
        <v>428</v>
      </c>
      <c r="B26" s="77" t="s">
        <v>56</v>
      </c>
      <c r="C26" s="142" t="s">
        <v>5587</v>
      </c>
      <c r="D26" s="78">
        <v>44658</v>
      </c>
      <c r="E26" s="142" t="s">
        <v>3313</v>
      </c>
      <c r="F26" s="77" t="s">
        <v>4056</v>
      </c>
      <c r="G26" s="77" t="s">
        <v>5535</v>
      </c>
      <c r="H26" s="77" t="s">
        <v>5536</v>
      </c>
      <c r="I26" s="77" t="s">
        <v>5537</v>
      </c>
      <c r="J26" s="77" t="s">
        <v>4056</v>
      </c>
      <c r="K26" s="77">
        <v>98421</v>
      </c>
      <c r="L26" s="142" t="s">
        <v>341</v>
      </c>
      <c r="M26" s="142" t="s">
        <v>1364</v>
      </c>
      <c r="N26" s="77" t="s">
        <v>343</v>
      </c>
      <c r="O26" s="77" t="s">
        <v>299</v>
      </c>
      <c r="P26" s="77">
        <v>21075</v>
      </c>
      <c r="Q26" s="77" t="s">
        <v>68</v>
      </c>
      <c r="R26" s="77" t="s">
        <v>5538</v>
      </c>
      <c r="S26" s="77"/>
      <c r="T26" s="77" t="s">
        <v>5539</v>
      </c>
      <c r="U26" s="142">
        <v>30390256</v>
      </c>
      <c r="V26" s="297">
        <v>14.75</v>
      </c>
      <c r="W26" s="142" t="s">
        <v>2197</v>
      </c>
      <c r="X26" s="77">
        <v>400</v>
      </c>
      <c r="Y26" s="142">
        <v>624</v>
      </c>
      <c r="Z26" s="142">
        <v>24</v>
      </c>
      <c r="AA26" s="89">
        <f t="shared" si="0"/>
        <v>0.24959999999999999</v>
      </c>
      <c r="AB26" s="142" t="s">
        <v>70</v>
      </c>
      <c r="AC26" s="78"/>
      <c r="AD26" s="77"/>
      <c r="AE26" s="77"/>
      <c r="AF26" s="77" t="str">
        <f t="shared" si="1"/>
        <v>WA0822040777T</v>
      </c>
      <c r="AG26" s="77">
        <f t="shared" si="2"/>
        <v>624</v>
      </c>
      <c r="AH26" s="77">
        <f t="shared" si="2"/>
        <v>24</v>
      </c>
      <c r="AI26" s="89">
        <f t="shared" si="2"/>
        <v>0.24959999999999999</v>
      </c>
      <c r="AJ26" s="77" t="s">
        <v>2143</v>
      </c>
      <c r="AK26" s="77" t="s">
        <v>5587</v>
      </c>
      <c r="AL26" s="573">
        <v>44687</v>
      </c>
      <c r="AM26" s="573">
        <v>44687</v>
      </c>
      <c r="AN26" s="573">
        <v>44691</v>
      </c>
      <c r="AO26" s="573">
        <v>44691</v>
      </c>
      <c r="AP26" s="573">
        <v>44691</v>
      </c>
      <c r="AQ26" s="77" t="s">
        <v>89</v>
      </c>
      <c r="AR26" s="77" t="s">
        <v>5588</v>
      </c>
      <c r="AS26" s="77" t="s">
        <v>5587</v>
      </c>
      <c r="AT26" s="275"/>
      <c r="AU26" s="275"/>
      <c r="AV26" s="275"/>
      <c r="AW26" s="142" t="s">
        <v>1198</v>
      </c>
      <c r="AX26" s="77" t="s">
        <v>116</v>
      </c>
      <c r="AY26" s="576"/>
      <c r="AZ26" s="576"/>
      <c r="BA26" s="576"/>
      <c r="BB26" s="576"/>
      <c r="BC26" s="576"/>
      <c r="BD26" s="576"/>
      <c r="BE26" s="77">
        <f t="shared" si="3"/>
        <v>19</v>
      </c>
      <c r="BF26" s="77">
        <f t="shared" si="4"/>
        <v>5</v>
      </c>
      <c r="BG26" s="77">
        <f t="shared" si="5"/>
        <v>2022</v>
      </c>
      <c r="BH26" s="89"/>
    </row>
    <row r="27" spans="1:60">
      <c r="A27" s="77" t="s">
        <v>428</v>
      </c>
      <c r="B27" s="77" t="s">
        <v>56</v>
      </c>
      <c r="C27" s="77" t="s">
        <v>5589</v>
      </c>
      <c r="D27" s="78">
        <v>44678</v>
      </c>
      <c r="E27" s="77" t="s">
        <v>1224</v>
      </c>
      <c r="F27" s="77" t="s">
        <v>4056</v>
      </c>
      <c r="G27" s="77" t="s">
        <v>5535</v>
      </c>
      <c r="H27" s="77" t="s">
        <v>5536</v>
      </c>
      <c r="I27" s="77" t="s">
        <v>5537</v>
      </c>
      <c r="J27" s="77" t="s">
        <v>4056</v>
      </c>
      <c r="K27" s="77">
        <v>98421</v>
      </c>
      <c r="L27" s="77" t="s">
        <v>1225</v>
      </c>
      <c r="M27" s="77" t="s">
        <v>1226</v>
      </c>
      <c r="N27" s="77" t="s">
        <v>565</v>
      </c>
      <c r="O27" s="77" t="s">
        <v>110</v>
      </c>
      <c r="P27" s="77">
        <v>94544</v>
      </c>
      <c r="Q27" s="77" t="s">
        <v>68</v>
      </c>
      <c r="R27" s="77" t="s">
        <v>5560</v>
      </c>
      <c r="S27" s="77"/>
      <c r="T27" s="77" t="s">
        <v>5561</v>
      </c>
      <c r="U27" s="77">
        <v>30390256</v>
      </c>
      <c r="V27" s="297">
        <v>14.75</v>
      </c>
      <c r="W27" s="142" t="s">
        <v>2197</v>
      </c>
      <c r="X27" s="77">
        <v>400</v>
      </c>
      <c r="Y27" s="77">
        <v>624</v>
      </c>
      <c r="Z27" s="77">
        <v>24</v>
      </c>
      <c r="AA27" s="89">
        <f t="shared" si="0"/>
        <v>0.24959999999999999</v>
      </c>
      <c r="AB27" s="142" t="s">
        <v>70</v>
      </c>
      <c r="AC27" s="78"/>
      <c r="AD27" s="77"/>
      <c r="AE27" s="77"/>
      <c r="AF27" s="77" t="str">
        <f t="shared" si="1"/>
        <v>WA2022427099T</v>
      </c>
      <c r="AG27" s="77">
        <f t="shared" si="2"/>
        <v>624</v>
      </c>
      <c r="AH27" s="77">
        <f t="shared" si="2"/>
        <v>24</v>
      </c>
      <c r="AI27" s="89">
        <f t="shared" si="2"/>
        <v>0.24959999999999999</v>
      </c>
      <c r="AJ27" s="77" t="s">
        <v>2143</v>
      </c>
      <c r="AK27" s="77" t="s">
        <v>5589</v>
      </c>
      <c r="AL27" s="78">
        <v>44692</v>
      </c>
      <c r="AM27" s="78">
        <v>44692</v>
      </c>
      <c r="AN27" s="78">
        <v>44694</v>
      </c>
      <c r="AO27" s="78">
        <v>44694</v>
      </c>
      <c r="AP27" s="78">
        <v>44694</v>
      </c>
      <c r="AQ27" s="77" t="s">
        <v>89</v>
      </c>
      <c r="AR27" s="77"/>
      <c r="AS27" s="77" t="s">
        <v>5589</v>
      </c>
      <c r="AT27" s="275"/>
      <c r="AU27" s="275"/>
      <c r="AV27" s="275"/>
      <c r="AW27" s="142" t="s">
        <v>1198</v>
      </c>
      <c r="AX27" s="77" t="s">
        <v>116</v>
      </c>
      <c r="AY27" s="576">
        <v>1792</v>
      </c>
      <c r="AZ27" s="576"/>
      <c r="BA27" s="576"/>
      <c r="BB27" s="576"/>
      <c r="BC27" s="576"/>
      <c r="BD27" s="576"/>
      <c r="BE27" s="77">
        <f t="shared" si="3"/>
        <v>20</v>
      </c>
      <c r="BF27" s="77">
        <f t="shared" si="4"/>
        <v>5</v>
      </c>
      <c r="BG27" s="77">
        <f t="shared" si="5"/>
        <v>2022</v>
      </c>
      <c r="BH27" s="89"/>
    </row>
    <row r="28" spans="1:60">
      <c r="A28" s="77" t="s">
        <v>428</v>
      </c>
      <c r="B28" s="77" t="s">
        <v>56</v>
      </c>
      <c r="C28" s="77" t="s">
        <v>5590</v>
      </c>
      <c r="D28" s="78">
        <v>44678</v>
      </c>
      <c r="E28" s="77" t="s">
        <v>1224</v>
      </c>
      <c r="F28" s="77" t="s">
        <v>4056</v>
      </c>
      <c r="G28" s="77" t="s">
        <v>5535</v>
      </c>
      <c r="H28" s="77" t="s">
        <v>5536</v>
      </c>
      <c r="I28" s="77" t="s">
        <v>5537</v>
      </c>
      <c r="J28" s="77" t="s">
        <v>4056</v>
      </c>
      <c r="K28" s="77">
        <v>98421</v>
      </c>
      <c r="L28" s="77" t="s">
        <v>1225</v>
      </c>
      <c r="M28" s="77" t="s">
        <v>1226</v>
      </c>
      <c r="N28" s="77" t="s">
        <v>565</v>
      </c>
      <c r="O28" s="77" t="s">
        <v>110</v>
      </c>
      <c r="P28" s="77">
        <v>94544</v>
      </c>
      <c r="Q28" s="77" t="s">
        <v>68</v>
      </c>
      <c r="R28" s="77" t="s">
        <v>5591</v>
      </c>
      <c r="S28" s="77"/>
      <c r="T28" s="77" t="s">
        <v>5561</v>
      </c>
      <c r="U28" s="77">
        <v>30390256</v>
      </c>
      <c r="V28" s="297">
        <v>14.75</v>
      </c>
      <c r="W28" s="142" t="s">
        <v>2197</v>
      </c>
      <c r="X28" s="77">
        <v>400</v>
      </c>
      <c r="Y28" s="77">
        <v>624</v>
      </c>
      <c r="Z28" s="77">
        <v>24</v>
      </c>
      <c r="AA28" s="89">
        <f t="shared" si="0"/>
        <v>0.24959999999999999</v>
      </c>
      <c r="AB28" s="142" t="s">
        <v>70</v>
      </c>
      <c r="AC28" s="78"/>
      <c r="AD28" s="77"/>
      <c r="AE28" s="77"/>
      <c r="AF28" s="77" t="str">
        <f t="shared" si="1"/>
        <v>WA2022427100T</v>
      </c>
      <c r="AG28" s="77">
        <f t="shared" si="2"/>
        <v>624</v>
      </c>
      <c r="AH28" s="77">
        <f t="shared" si="2"/>
        <v>24</v>
      </c>
      <c r="AI28" s="89">
        <f t="shared" si="2"/>
        <v>0.24959999999999999</v>
      </c>
      <c r="AJ28" s="77" t="s">
        <v>2143</v>
      </c>
      <c r="AK28" s="77" t="s">
        <v>5590</v>
      </c>
      <c r="AL28" s="78">
        <v>44692</v>
      </c>
      <c r="AM28" s="78">
        <v>44692</v>
      </c>
      <c r="AN28" s="78">
        <v>44694</v>
      </c>
      <c r="AO28" s="78">
        <v>44694</v>
      </c>
      <c r="AP28" s="78">
        <v>44694</v>
      </c>
      <c r="AQ28" s="77" t="s">
        <v>89</v>
      </c>
      <c r="AR28" s="77"/>
      <c r="AS28" s="77" t="s">
        <v>5590</v>
      </c>
      <c r="AT28" s="275"/>
      <c r="AU28" s="275"/>
      <c r="AV28" s="275"/>
      <c r="AW28" s="142" t="s">
        <v>1198</v>
      </c>
      <c r="AX28" s="77" t="s">
        <v>116</v>
      </c>
      <c r="AY28" s="576">
        <v>1792</v>
      </c>
      <c r="AZ28" s="576"/>
      <c r="BA28" s="576"/>
      <c r="BB28" s="576"/>
      <c r="BC28" s="576"/>
      <c r="BD28" s="576"/>
      <c r="BE28" s="77">
        <f t="shared" si="3"/>
        <v>20</v>
      </c>
      <c r="BF28" s="77">
        <f t="shared" si="4"/>
        <v>5</v>
      </c>
      <c r="BG28" s="77">
        <f t="shared" si="5"/>
        <v>2022</v>
      </c>
      <c r="BH28" s="89"/>
    </row>
    <row r="29" spans="1:60">
      <c r="A29" s="77" t="s">
        <v>428</v>
      </c>
      <c r="B29" s="77" t="s">
        <v>56</v>
      </c>
      <c r="C29" s="77" t="s">
        <v>5592</v>
      </c>
      <c r="D29" s="78">
        <v>44678</v>
      </c>
      <c r="E29" s="77" t="s">
        <v>1224</v>
      </c>
      <c r="F29" s="77" t="s">
        <v>4056</v>
      </c>
      <c r="G29" s="77" t="s">
        <v>5535</v>
      </c>
      <c r="H29" s="77" t="s">
        <v>5536</v>
      </c>
      <c r="I29" s="77" t="s">
        <v>5537</v>
      </c>
      <c r="J29" s="77" t="s">
        <v>4056</v>
      </c>
      <c r="K29" s="77">
        <v>98421</v>
      </c>
      <c r="L29" s="77" t="s">
        <v>1225</v>
      </c>
      <c r="M29" s="77" t="s">
        <v>1226</v>
      </c>
      <c r="N29" s="77" t="s">
        <v>565</v>
      </c>
      <c r="O29" s="77" t="s">
        <v>110</v>
      </c>
      <c r="P29" s="77">
        <v>94544</v>
      </c>
      <c r="Q29" s="77" t="s">
        <v>68</v>
      </c>
      <c r="R29" s="77" t="s">
        <v>5591</v>
      </c>
      <c r="S29" s="77"/>
      <c r="T29" s="77" t="s">
        <v>5561</v>
      </c>
      <c r="U29" s="77">
        <v>30390256</v>
      </c>
      <c r="V29" s="297">
        <v>14.75</v>
      </c>
      <c r="W29" s="142" t="s">
        <v>2197</v>
      </c>
      <c r="X29" s="77">
        <v>400</v>
      </c>
      <c r="Y29" s="77">
        <v>624</v>
      </c>
      <c r="Z29" s="77">
        <v>24</v>
      </c>
      <c r="AA29" s="89">
        <f t="shared" si="0"/>
        <v>0.24959999999999999</v>
      </c>
      <c r="AB29" s="142" t="s">
        <v>70</v>
      </c>
      <c r="AC29" s="78"/>
      <c r="AD29" s="77"/>
      <c r="AE29" s="77"/>
      <c r="AF29" s="77" t="str">
        <f t="shared" si="1"/>
        <v>WA2022427101T</v>
      </c>
      <c r="AG29" s="77">
        <f t="shared" si="2"/>
        <v>624</v>
      </c>
      <c r="AH29" s="77">
        <f t="shared" si="2"/>
        <v>24</v>
      </c>
      <c r="AI29" s="89">
        <f t="shared" si="2"/>
        <v>0.24959999999999999</v>
      </c>
      <c r="AJ29" s="77" t="s">
        <v>2143</v>
      </c>
      <c r="AK29" s="77" t="s">
        <v>5592</v>
      </c>
      <c r="AL29" s="78">
        <v>44692</v>
      </c>
      <c r="AM29" s="78">
        <v>44692</v>
      </c>
      <c r="AN29" s="78">
        <v>44694</v>
      </c>
      <c r="AO29" s="78">
        <v>44694</v>
      </c>
      <c r="AP29" s="78">
        <v>44694</v>
      </c>
      <c r="AQ29" s="77" t="s">
        <v>89</v>
      </c>
      <c r="AR29" s="77"/>
      <c r="AS29" s="77" t="s">
        <v>5592</v>
      </c>
      <c r="AT29" s="275"/>
      <c r="AU29" s="275"/>
      <c r="AV29" s="275"/>
      <c r="AW29" s="142" t="s">
        <v>1198</v>
      </c>
      <c r="AX29" s="77" t="s">
        <v>116</v>
      </c>
      <c r="AY29" s="576">
        <v>1792</v>
      </c>
      <c r="AZ29" s="576"/>
      <c r="BA29" s="576"/>
      <c r="BB29" s="576"/>
      <c r="BC29" s="576"/>
      <c r="BD29" s="576"/>
      <c r="BE29" s="77">
        <f t="shared" si="3"/>
        <v>20</v>
      </c>
      <c r="BF29" s="77">
        <f t="shared" si="4"/>
        <v>5</v>
      </c>
      <c r="BG29" s="77">
        <f t="shared" si="5"/>
        <v>2022</v>
      </c>
      <c r="BH29" s="89"/>
    </row>
    <row r="30" spans="1:60">
      <c r="A30" s="77" t="s">
        <v>428</v>
      </c>
      <c r="B30" s="77" t="s">
        <v>79</v>
      </c>
      <c r="C30" s="77" t="s">
        <v>5593</v>
      </c>
      <c r="D30" s="78">
        <v>44652</v>
      </c>
      <c r="E30" s="77" t="s">
        <v>626</v>
      </c>
      <c r="F30" s="77" t="s">
        <v>4056</v>
      </c>
      <c r="G30" s="77" t="s">
        <v>5535</v>
      </c>
      <c r="H30" s="77" t="s">
        <v>5536</v>
      </c>
      <c r="I30" s="77" t="s">
        <v>5537</v>
      </c>
      <c r="J30" s="77" t="s">
        <v>4056</v>
      </c>
      <c r="K30" s="77">
        <v>98421</v>
      </c>
      <c r="L30" s="77" t="s">
        <v>5594</v>
      </c>
      <c r="M30" s="77" t="s">
        <v>5595</v>
      </c>
      <c r="N30" s="77" t="s">
        <v>628</v>
      </c>
      <c r="O30" s="77" t="s">
        <v>629</v>
      </c>
      <c r="P30" s="309" t="s">
        <v>630</v>
      </c>
      <c r="Q30" s="77" t="s">
        <v>68</v>
      </c>
      <c r="R30" s="77"/>
      <c r="S30" s="77"/>
      <c r="T30" s="77"/>
      <c r="U30" s="77">
        <v>30390156</v>
      </c>
      <c r="V30" s="297">
        <v>14.75</v>
      </c>
      <c r="W30" s="77" t="s">
        <v>2552</v>
      </c>
      <c r="X30" s="77">
        <v>400</v>
      </c>
      <c r="Y30" s="77">
        <v>64</v>
      </c>
      <c r="Z30" s="77">
        <v>2</v>
      </c>
      <c r="AA30" s="89">
        <f t="shared" si="0"/>
        <v>2.5600000000000001E-2</v>
      </c>
      <c r="AB30" s="142" t="s">
        <v>70</v>
      </c>
      <c r="AC30" s="78"/>
      <c r="AD30" s="77"/>
      <c r="AE30" s="77"/>
      <c r="AF30" s="77" t="str">
        <f t="shared" si="1"/>
        <v>WADP220401_1</v>
      </c>
      <c r="AG30" s="77">
        <f t="shared" si="2"/>
        <v>64</v>
      </c>
      <c r="AH30" s="77">
        <f t="shared" si="2"/>
        <v>2</v>
      </c>
      <c r="AI30" s="89">
        <f t="shared" si="2"/>
        <v>2.5600000000000001E-2</v>
      </c>
      <c r="AJ30" s="77" t="s">
        <v>2143</v>
      </c>
      <c r="AK30" s="77">
        <v>397712988</v>
      </c>
      <c r="AL30" s="573">
        <v>44693</v>
      </c>
      <c r="AM30" s="78">
        <v>44693</v>
      </c>
      <c r="AN30" s="573">
        <v>44699</v>
      </c>
      <c r="AO30" s="573">
        <v>44699</v>
      </c>
      <c r="AP30" s="573">
        <v>44699</v>
      </c>
      <c r="AQ30" s="77" t="s">
        <v>89</v>
      </c>
      <c r="AR30" s="77" t="s">
        <v>5596</v>
      </c>
      <c r="AS30" s="77">
        <v>397712988</v>
      </c>
      <c r="AT30" s="275"/>
      <c r="AU30" s="275"/>
      <c r="AV30" s="275"/>
      <c r="AW30" s="142" t="s">
        <v>1198</v>
      </c>
      <c r="AX30" s="77" t="s">
        <v>116</v>
      </c>
      <c r="AY30" s="576"/>
      <c r="AZ30" s="576"/>
      <c r="BA30" s="576"/>
      <c r="BB30" s="576"/>
      <c r="BC30" s="576"/>
      <c r="BD30" s="576"/>
      <c r="BE30" s="77">
        <f t="shared" si="3"/>
        <v>20</v>
      </c>
      <c r="BF30" s="77">
        <f t="shared" si="4"/>
        <v>5</v>
      </c>
      <c r="BG30" s="77">
        <f t="shared" si="5"/>
        <v>2022</v>
      </c>
      <c r="BH30" s="89"/>
    </row>
    <row r="31" spans="1:60">
      <c r="A31" s="77" t="s">
        <v>428</v>
      </c>
      <c r="B31" s="77" t="s">
        <v>56</v>
      </c>
      <c r="C31" s="77" t="s">
        <v>5597</v>
      </c>
      <c r="D31" s="78">
        <v>44678</v>
      </c>
      <c r="E31" s="77" t="s">
        <v>1224</v>
      </c>
      <c r="F31" s="77" t="s">
        <v>4056</v>
      </c>
      <c r="G31" s="77" t="s">
        <v>5535</v>
      </c>
      <c r="H31" s="77" t="s">
        <v>5536</v>
      </c>
      <c r="I31" s="77" t="s">
        <v>5537</v>
      </c>
      <c r="J31" s="77" t="s">
        <v>4056</v>
      </c>
      <c r="K31" s="77">
        <v>98421</v>
      </c>
      <c r="L31" s="77" t="s">
        <v>1225</v>
      </c>
      <c r="M31" s="77" t="s">
        <v>1226</v>
      </c>
      <c r="N31" s="77" t="s">
        <v>565</v>
      </c>
      <c r="O31" s="77" t="s">
        <v>110</v>
      </c>
      <c r="P31" s="77">
        <v>94544</v>
      </c>
      <c r="Q31" s="77" t="s">
        <v>68</v>
      </c>
      <c r="R31" s="77" t="s">
        <v>5591</v>
      </c>
      <c r="S31" s="77"/>
      <c r="T31" s="77" t="s">
        <v>5561</v>
      </c>
      <c r="U31" s="77">
        <v>30390256</v>
      </c>
      <c r="V31" s="297">
        <v>14.75</v>
      </c>
      <c r="W31" s="142" t="s">
        <v>2197</v>
      </c>
      <c r="X31" s="77">
        <v>400</v>
      </c>
      <c r="Y31" s="77">
        <v>624</v>
      </c>
      <c r="Z31" s="77">
        <v>24</v>
      </c>
      <c r="AA31" s="89">
        <f t="shared" si="0"/>
        <v>0.24959999999999999</v>
      </c>
      <c r="AB31" s="142" t="s">
        <v>70</v>
      </c>
      <c r="AC31" s="78"/>
      <c r="AD31" s="77"/>
      <c r="AE31" s="77"/>
      <c r="AF31" s="77" t="str">
        <f t="shared" si="1"/>
        <v>WA2022427098T</v>
      </c>
      <c r="AG31" s="77">
        <f t="shared" si="2"/>
        <v>624</v>
      </c>
      <c r="AH31" s="77">
        <f t="shared" si="2"/>
        <v>24</v>
      </c>
      <c r="AI31" s="89">
        <f t="shared" si="2"/>
        <v>0.24959999999999999</v>
      </c>
      <c r="AJ31" s="77" t="s">
        <v>2143</v>
      </c>
      <c r="AK31" s="77" t="s">
        <v>5597</v>
      </c>
      <c r="AL31" s="78">
        <v>44694</v>
      </c>
      <c r="AM31" s="78">
        <v>44694</v>
      </c>
      <c r="AN31" s="78">
        <v>44697</v>
      </c>
      <c r="AO31" s="78">
        <v>44694</v>
      </c>
      <c r="AP31" s="78">
        <v>44694</v>
      </c>
      <c r="AQ31" s="77" t="s">
        <v>89</v>
      </c>
      <c r="AR31" s="77"/>
      <c r="AS31" s="77" t="s">
        <v>5597</v>
      </c>
      <c r="AT31" s="275"/>
      <c r="AU31" s="275"/>
      <c r="AV31" s="275"/>
      <c r="AW31" s="142" t="s">
        <v>1198</v>
      </c>
      <c r="AX31" s="77" t="s">
        <v>116</v>
      </c>
      <c r="AY31" s="576">
        <v>1792</v>
      </c>
      <c r="AZ31" s="576"/>
      <c r="BA31" s="576"/>
      <c r="BB31" s="576"/>
      <c r="BC31" s="576"/>
      <c r="BD31" s="576"/>
      <c r="BE31" s="77">
        <f t="shared" si="3"/>
        <v>20</v>
      </c>
      <c r="BF31" s="77">
        <f t="shared" si="4"/>
        <v>5</v>
      </c>
      <c r="BG31" s="77">
        <f t="shared" si="5"/>
        <v>2022</v>
      </c>
      <c r="BH31" s="89"/>
    </row>
    <row r="32" spans="1:60">
      <c r="A32" s="77" t="s">
        <v>428</v>
      </c>
      <c r="B32" s="77" t="s">
        <v>56</v>
      </c>
      <c r="C32" s="77" t="s">
        <v>5598</v>
      </c>
      <c r="D32" s="78">
        <v>44678</v>
      </c>
      <c r="E32" s="77" t="s">
        <v>1224</v>
      </c>
      <c r="F32" s="77" t="s">
        <v>4056</v>
      </c>
      <c r="G32" s="77" t="s">
        <v>5535</v>
      </c>
      <c r="H32" s="77" t="s">
        <v>5536</v>
      </c>
      <c r="I32" s="77" t="s">
        <v>5537</v>
      </c>
      <c r="J32" s="77" t="s">
        <v>4056</v>
      </c>
      <c r="K32" s="77">
        <v>98421</v>
      </c>
      <c r="L32" s="77" t="s">
        <v>1225</v>
      </c>
      <c r="M32" s="77" t="s">
        <v>1226</v>
      </c>
      <c r="N32" s="77" t="s">
        <v>565</v>
      </c>
      <c r="O32" s="77" t="s">
        <v>110</v>
      </c>
      <c r="P32" s="77">
        <v>94544</v>
      </c>
      <c r="Q32" s="77" t="s">
        <v>68</v>
      </c>
      <c r="R32" s="77" t="s">
        <v>5591</v>
      </c>
      <c r="S32" s="77"/>
      <c r="T32" s="77" t="s">
        <v>5561</v>
      </c>
      <c r="U32" s="77">
        <v>30390256</v>
      </c>
      <c r="V32" s="297">
        <v>14.75</v>
      </c>
      <c r="W32" s="142" t="s">
        <v>2197</v>
      </c>
      <c r="X32" s="77">
        <v>400</v>
      </c>
      <c r="Y32" s="77">
        <v>624</v>
      </c>
      <c r="Z32" s="77">
        <v>24</v>
      </c>
      <c r="AA32" s="89">
        <f t="shared" si="0"/>
        <v>0.24959999999999999</v>
      </c>
      <c r="AB32" s="142" t="s">
        <v>70</v>
      </c>
      <c r="AC32" s="78"/>
      <c r="AD32" s="77"/>
      <c r="AE32" s="77"/>
      <c r="AF32" s="77" t="str">
        <f t="shared" si="1"/>
        <v>WA2022427102T</v>
      </c>
      <c r="AG32" s="77">
        <f t="shared" si="2"/>
        <v>624</v>
      </c>
      <c r="AH32" s="77">
        <f t="shared" si="2"/>
        <v>24</v>
      </c>
      <c r="AI32" s="89">
        <f t="shared" si="2"/>
        <v>0.24959999999999999</v>
      </c>
      <c r="AJ32" s="77" t="s">
        <v>2143</v>
      </c>
      <c r="AK32" s="77" t="s">
        <v>5598</v>
      </c>
      <c r="AL32" s="78">
        <v>44694</v>
      </c>
      <c r="AM32" s="78">
        <v>44694</v>
      </c>
      <c r="AN32" s="78">
        <v>44697</v>
      </c>
      <c r="AO32" s="78">
        <v>44694</v>
      </c>
      <c r="AP32" s="78">
        <v>44694</v>
      </c>
      <c r="AQ32" s="77" t="s">
        <v>89</v>
      </c>
      <c r="AR32" s="77"/>
      <c r="AS32" s="77" t="s">
        <v>5598</v>
      </c>
      <c r="AT32" s="275"/>
      <c r="AU32" s="275"/>
      <c r="AV32" s="275"/>
      <c r="AW32" s="142" t="s">
        <v>1198</v>
      </c>
      <c r="AX32" s="77" t="s">
        <v>116</v>
      </c>
      <c r="AY32" s="576">
        <v>1792</v>
      </c>
      <c r="AZ32" s="576"/>
      <c r="BA32" s="576"/>
      <c r="BB32" s="576"/>
      <c r="BC32" s="576"/>
      <c r="BD32" s="576"/>
      <c r="BE32" s="77">
        <f t="shared" si="3"/>
        <v>20</v>
      </c>
      <c r="BF32" s="77">
        <f t="shared" si="4"/>
        <v>5</v>
      </c>
      <c r="BG32" s="77">
        <f t="shared" si="5"/>
        <v>2022</v>
      </c>
      <c r="BH32" s="89"/>
    </row>
    <row r="33" spans="1:60">
      <c r="A33" s="77" t="s">
        <v>428</v>
      </c>
      <c r="B33" s="77" t="s">
        <v>1264</v>
      </c>
      <c r="C33" s="77" t="s">
        <v>5599</v>
      </c>
      <c r="D33" s="78">
        <v>44693</v>
      </c>
      <c r="E33" s="77" t="s">
        <v>5600</v>
      </c>
      <c r="F33" s="77" t="s">
        <v>4056</v>
      </c>
      <c r="G33" s="77" t="s">
        <v>5535</v>
      </c>
      <c r="H33" s="77" t="s">
        <v>5536</v>
      </c>
      <c r="I33" s="77" t="s">
        <v>5537</v>
      </c>
      <c r="J33" s="77" t="s">
        <v>4056</v>
      </c>
      <c r="K33" s="77">
        <v>98421</v>
      </c>
      <c r="L33" s="77" t="s">
        <v>1829</v>
      </c>
      <c r="M33" s="77" t="s">
        <v>1830</v>
      </c>
      <c r="N33" s="77" t="s">
        <v>962</v>
      </c>
      <c r="O33" s="77" t="s">
        <v>98</v>
      </c>
      <c r="P33" s="77">
        <v>32226</v>
      </c>
      <c r="Q33" s="77" t="s">
        <v>68</v>
      </c>
      <c r="R33" s="77" t="s">
        <v>1831</v>
      </c>
      <c r="S33" s="77" t="s">
        <v>2498</v>
      </c>
      <c r="T33" s="77" t="s">
        <v>1833</v>
      </c>
      <c r="U33" s="77">
        <v>30390156</v>
      </c>
      <c r="V33" s="77">
        <v>14.75</v>
      </c>
      <c r="W33" s="77" t="s">
        <v>163</v>
      </c>
      <c r="X33" s="77">
        <v>400</v>
      </c>
      <c r="Y33" s="77">
        <v>768</v>
      </c>
      <c r="Z33" s="77">
        <v>24</v>
      </c>
      <c r="AA33" s="89">
        <f t="shared" si="0"/>
        <v>0.30719999999999997</v>
      </c>
      <c r="AB33" s="77" t="s">
        <v>70</v>
      </c>
      <c r="AC33" s="78">
        <v>44712</v>
      </c>
      <c r="AD33" s="77"/>
      <c r="AE33" s="77"/>
      <c r="AF33" s="77" t="str">
        <f t="shared" si="1"/>
        <v>WADP220512_05</v>
      </c>
      <c r="AG33" s="77">
        <f t="shared" si="2"/>
        <v>768</v>
      </c>
      <c r="AH33" s="77">
        <f t="shared" si="2"/>
        <v>24</v>
      </c>
      <c r="AI33" s="89">
        <f t="shared" si="2"/>
        <v>0.30719999999999997</v>
      </c>
      <c r="AJ33" s="77" t="s">
        <v>2143</v>
      </c>
      <c r="AK33" s="77" t="s">
        <v>5601</v>
      </c>
      <c r="AL33" s="78">
        <v>44699</v>
      </c>
      <c r="AM33" s="78">
        <v>44699</v>
      </c>
      <c r="AN33" s="78">
        <v>44704</v>
      </c>
      <c r="AO33" s="78">
        <v>44704</v>
      </c>
      <c r="AP33" s="78">
        <v>44704</v>
      </c>
      <c r="AQ33" s="77" t="s">
        <v>89</v>
      </c>
      <c r="AR33" s="77"/>
      <c r="AS33" s="77" t="s">
        <v>5601</v>
      </c>
      <c r="AT33" s="275"/>
      <c r="AU33" s="275"/>
      <c r="AV33" s="275"/>
      <c r="AW33" s="77" t="s">
        <v>1198</v>
      </c>
      <c r="AX33" s="77" t="s">
        <v>116</v>
      </c>
      <c r="AY33" s="576">
        <v>7563.05</v>
      </c>
      <c r="AZ33" s="576"/>
      <c r="BA33" s="576"/>
      <c r="BB33" s="576"/>
      <c r="BC33" s="576"/>
      <c r="BD33" s="576"/>
      <c r="BE33" s="77">
        <f t="shared" si="3"/>
        <v>21</v>
      </c>
      <c r="BF33" s="77">
        <f t="shared" si="4"/>
        <v>5</v>
      </c>
      <c r="BG33" s="77">
        <f t="shared" si="5"/>
        <v>2022</v>
      </c>
      <c r="BH33" s="77"/>
    </row>
    <row r="34" spans="1:60">
      <c r="A34" s="77" t="s">
        <v>428</v>
      </c>
      <c r="B34" s="77" t="s">
        <v>1264</v>
      </c>
      <c r="C34" s="77" t="s">
        <v>5602</v>
      </c>
      <c r="D34" s="78">
        <v>44693</v>
      </c>
      <c r="E34" s="77" t="s">
        <v>5600</v>
      </c>
      <c r="F34" s="77" t="s">
        <v>4056</v>
      </c>
      <c r="G34" s="77" t="s">
        <v>5535</v>
      </c>
      <c r="H34" s="77" t="s">
        <v>5536</v>
      </c>
      <c r="I34" s="77" t="s">
        <v>5537</v>
      </c>
      <c r="J34" s="77" t="s">
        <v>4056</v>
      </c>
      <c r="K34" s="77">
        <v>98421</v>
      </c>
      <c r="L34" s="77" t="s">
        <v>1829</v>
      </c>
      <c r="M34" s="77" t="s">
        <v>1830</v>
      </c>
      <c r="N34" s="77" t="s">
        <v>962</v>
      </c>
      <c r="O34" s="77" t="s">
        <v>98</v>
      </c>
      <c r="P34" s="77">
        <v>32226</v>
      </c>
      <c r="Q34" s="77" t="s">
        <v>68</v>
      </c>
      <c r="R34" s="77" t="s">
        <v>1831</v>
      </c>
      <c r="S34" s="77" t="s">
        <v>2498</v>
      </c>
      <c r="T34" s="77" t="s">
        <v>1833</v>
      </c>
      <c r="U34" s="77">
        <v>30390156</v>
      </c>
      <c r="V34" s="77">
        <v>14.75</v>
      </c>
      <c r="W34" s="77" t="s">
        <v>163</v>
      </c>
      <c r="X34" s="77">
        <v>400</v>
      </c>
      <c r="Y34" s="77">
        <v>768</v>
      </c>
      <c r="Z34" s="77">
        <v>24</v>
      </c>
      <c r="AA34" s="89">
        <f t="shared" si="0"/>
        <v>0.30719999999999997</v>
      </c>
      <c r="AB34" s="77" t="s">
        <v>70</v>
      </c>
      <c r="AC34" s="78">
        <v>44712</v>
      </c>
      <c r="AD34" s="77"/>
      <c r="AE34" s="77"/>
      <c r="AF34" s="77" t="str">
        <f t="shared" si="1"/>
        <v>WADP220512_06</v>
      </c>
      <c r="AG34" s="77">
        <f t="shared" ref="AG34:AI61" si="6">Y34</f>
        <v>768</v>
      </c>
      <c r="AH34" s="77">
        <f t="shared" si="6"/>
        <v>24</v>
      </c>
      <c r="AI34" s="89">
        <f t="shared" si="6"/>
        <v>0.30719999999999997</v>
      </c>
      <c r="AJ34" s="77" t="s">
        <v>2143</v>
      </c>
      <c r="AK34" s="77" t="s">
        <v>5603</v>
      </c>
      <c r="AL34" s="78">
        <v>44699</v>
      </c>
      <c r="AM34" s="78">
        <v>44699</v>
      </c>
      <c r="AN34" s="78">
        <v>44704</v>
      </c>
      <c r="AO34" s="78">
        <v>44704</v>
      </c>
      <c r="AP34" s="78">
        <v>44704</v>
      </c>
      <c r="AQ34" s="77" t="s">
        <v>89</v>
      </c>
      <c r="AR34" s="77"/>
      <c r="AS34" s="77" t="s">
        <v>5603</v>
      </c>
      <c r="AT34" s="275"/>
      <c r="AU34" s="275"/>
      <c r="AV34" s="275"/>
      <c r="AW34" s="77" t="s">
        <v>1198</v>
      </c>
      <c r="AX34" s="77" t="s">
        <v>116</v>
      </c>
      <c r="AY34" s="576">
        <v>7563.05</v>
      </c>
      <c r="AZ34" s="576"/>
      <c r="BA34" s="576"/>
      <c r="BB34" s="576"/>
      <c r="BC34" s="576"/>
      <c r="BD34" s="576"/>
      <c r="BE34" s="77">
        <f t="shared" si="3"/>
        <v>21</v>
      </c>
      <c r="BF34" s="77">
        <f t="shared" si="4"/>
        <v>5</v>
      </c>
      <c r="BG34" s="77">
        <f t="shared" si="5"/>
        <v>2022</v>
      </c>
      <c r="BH34" s="77"/>
    </row>
    <row r="35" spans="1:60">
      <c r="A35" s="77" t="s">
        <v>428</v>
      </c>
      <c r="B35" s="77" t="s">
        <v>1264</v>
      </c>
      <c r="C35" s="77" t="s">
        <v>5604</v>
      </c>
      <c r="D35" s="78">
        <v>44693</v>
      </c>
      <c r="E35" s="77" t="s">
        <v>5600</v>
      </c>
      <c r="F35" s="77" t="s">
        <v>4056</v>
      </c>
      <c r="G35" s="77" t="s">
        <v>5535</v>
      </c>
      <c r="H35" s="77" t="s">
        <v>5536</v>
      </c>
      <c r="I35" s="77" t="s">
        <v>5537</v>
      </c>
      <c r="J35" s="77" t="s">
        <v>4056</v>
      </c>
      <c r="K35" s="77">
        <v>98421</v>
      </c>
      <c r="L35" s="77" t="s">
        <v>1829</v>
      </c>
      <c r="M35" s="77" t="s">
        <v>1830</v>
      </c>
      <c r="N35" s="77" t="s">
        <v>962</v>
      </c>
      <c r="O35" s="77" t="s">
        <v>98</v>
      </c>
      <c r="P35" s="77">
        <v>32226</v>
      </c>
      <c r="Q35" s="77" t="s">
        <v>68</v>
      </c>
      <c r="R35" s="77" t="s">
        <v>1831</v>
      </c>
      <c r="S35" s="77" t="s">
        <v>2498</v>
      </c>
      <c r="T35" s="77" t="s">
        <v>1833</v>
      </c>
      <c r="U35" s="77">
        <v>30390156</v>
      </c>
      <c r="V35" s="77">
        <v>14.75</v>
      </c>
      <c r="W35" s="77" t="s">
        <v>163</v>
      </c>
      <c r="X35" s="77">
        <v>400</v>
      </c>
      <c r="Y35" s="77">
        <v>768</v>
      </c>
      <c r="Z35" s="77">
        <v>24</v>
      </c>
      <c r="AA35" s="89">
        <f t="shared" si="0"/>
        <v>0.30719999999999997</v>
      </c>
      <c r="AB35" s="77" t="s">
        <v>70</v>
      </c>
      <c r="AC35" s="78">
        <v>44712</v>
      </c>
      <c r="AD35" s="77"/>
      <c r="AE35" s="77"/>
      <c r="AF35" s="77" t="str">
        <f t="shared" si="1"/>
        <v>WADP220512_07</v>
      </c>
      <c r="AG35" s="77">
        <f t="shared" si="6"/>
        <v>768</v>
      </c>
      <c r="AH35" s="77">
        <f t="shared" si="6"/>
        <v>24</v>
      </c>
      <c r="AI35" s="89">
        <f t="shared" si="6"/>
        <v>0.30719999999999997</v>
      </c>
      <c r="AJ35" s="77" t="s">
        <v>2143</v>
      </c>
      <c r="AK35" s="77" t="s">
        <v>5605</v>
      </c>
      <c r="AL35" s="78">
        <v>44699</v>
      </c>
      <c r="AM35" s="78">
        <v>44699</v>
      </c>
      <c r="AN35" s="78">
        <v>44704</v>
      </c>
      <c r="AO35" s="78">
        <v>44704</v>
      </c>
      <c r="AP35" s="78">
        <v>44704</v>
      </c>
      <c r="AQ35" s="77" t="s">
        <v>89</v>
      </c>
      <c r="AR35" s="77"/>
      <c r="AS35" s="77" t="s">
        <v>5605</v>
      </c>
      <c r="AT35" s="275"/>
      <c r="AU35" s="275"/>
      <c r="AV35" s="275"/>
      <c r="AW35" s="77" t="s">
        <v>1198</v>
      </c>
      <c r="AX35" s="77" t="s">
        <v>116</v>
      </c>
      <c r="AY35" s="576">
        <v>7563.05</v>
      </c>
      <c r="AZ35" s="576"/>
      <c r="BA35" s="576"/>
      <c r="BB35" s="576"/>
      <c r="BC35" s="576"/>
      <c r="BD35" s="576"/>
      <c r="BE35" s="77">
        <f t="shared" si="3"/>
        <v>21</v>
      </c>
      <c r="BF35" s="77">
        <f t="shared" si="4"/>
        <v>5</v>
      </c>
      <c r="BG35" s="77">
        <f t="shared" si="5"/>
        <v>2022</v>
      </c>
      <c r="BH35" s="77"/>
    </row>
    <row r="36" spans="1:60">
      <c r="A36" s="77" t="s">
        <v>428</v>
      </c>
      <c r="B36" s="77" t="s">
        <v>1264</v>
      </c>
      <c r="C36" s="77" t="s">
        <v>5606</v>
      </c>
      <c r="D36" s="78">
        <v>44693</v>
      </c>
      <c r="E36" s="77" t="s">
        <v>5600</v>
      </c>
      <c r="F36" s="77" t="s">
        <v>4056</v>
      </c>
      <c r="G36" s="77" t="s">
        <v>5535</v>
      </c>
      <c r="H36" s="77" t="s">
        <v>5536</v>
      </c>
      <c r="I36" s="77" t="s">
        <v>5537</v>
      </c>
      <c r="J36" s="77" t="s">
        <v>4056</v>
      </c>
      <c r="K36" s="77">
        <v>98421</v>
      </c>
      <c r="L36" s="77" t="s">
        <v>1829</v>
      </c>
      <c r="M36" s="77" t="s">
        <v>1830</v>
      </c>
      <c r="N36" s="77" t="s">
        <v>962</v>
      </c>
      <c r="O36" s="77" t="s">
        <v>98</v>
      </c>
      <c r="P36" s="77">
        <v>32226</v>
      </c>
      <c r="Q36" s="77" t="s">
        <v>68</v>
      </c>
      <c r="R36" s="77" t="s">
        <v>1831</v>
      </c>
      <c r="S36" s="77" t="s">
        <v>2498</v>
      </c>
      <c r="T36" s="77" t="s">
        <v>1833</v>
      </c>
      <c r="U36" s="77">
        <v>30390156</v>
      </c>
      <c r="V36" s="77">
        <v>14.75</v>
      </c>
      <c r="W36" s="77" t="s">
        <v>163</v>
      </c>
      <c r="X36" s="77">
        <v>400</v>
      </c>
      <c r="Y36" s="77">
        <v>768</v>
      </c>
      <c r="Z36" s="77">
        <v>24</v>
      </c>
      <c r="AA36" s="89">
        <f t="shared" si="0"/>
        <v>0.30719999999999997</v>
      </c>
      <c r="AB36" s="77" t="s">
        <v>70</v>
      </c>
      <c r="AC36" s="78">
        <v>44712</v>
      </c>
      <c r="AD36" s="77"/>
      <c r="AE36" s="77"/>
      <c r="AF36" s="77" t="str">
        <f t="shared" si="1"/>
        <v>WADP220512_08</v>
      </c>
      <c r="AG36" s="77">
        <f t="shared" si="6"/>
        <v>768</v>
      </c>
      <c r="AH36" s="77">
        <f t="shared" si="6"/>
        <v>24</v>
      </c>
      <c r="AI36" s="89">
        <f t="shared" si="6"/>
        <v>0.30719999999999997</v>
      </c>
      <c r="AJ36" s="77" t="s">
        <v>2143</v>
      </c>
      <c r="AK36" s="77" t="s">
        <v>5607</v>
      </c>
      <c r="AL36" s="78">
        <v>44699</v>
      </c>
      <c r="AM36" s="78">
        <v>44699</v>
      </c>
      <c r="AN36" s="78">
        <v>44704</v>
      </c>
      <c r="AO36" s="78">
        <v>44704</v>
      </c>
      <c r="AP36" s="78">
        <v>44704</v>
      </c>
      <c r="AQ36" s="77" t="s">
        <v>89</v>
      </c>
      <c r="AR36" s="77"/>
      <c r="AS36" s="77" t="s">
        <v>5607</v>
      </c>
      <c r="AT36" s="275"/>
      <c r="AU36" s="275"/>
      <c r="AV36" s="275"/>
      <c r="AW36" s="77" t="s">
        <v>1198</v>
      </c>
      <c r="AX36" s="77" t="s">
        <v>116</v>
      </c>
      <c r="AY36" s="576">
        <v>7563.05</v>
      </c>
      <c r="AZ36" s="576"/>
      <c r="BA36" s="576"/>
      <c r="BB36" s="576"/>
      <c r="BC36" s="576"/>
      <c r="BD36" s="576"/>
      <c r="BE36" s="77">
        <f t="shared" si="3"/>
        <v>21</v>
      </c>
      <c r="BF36" s="77">
        <f t="shared" si="4"/>
        <v>5</v>
      </c>
      <c r="BG36" s="77">
        <f t="shared" si="5"/>
        <v>2022</v>
      </c>
      <c r="BH36" s="77"/>
    </row>
    <row r="37" spans="1:60">
      <c r="A37" s="77" t="s">
        <v>428</v>
      </c>
      <c r="B37" s="77" t="s">
        <v>79</v>
      </c>
      <c r="C37" s="77" t="s">
        <v>5608</v>
      </c>
      <c r="D37" s="78">
        <v>44694</v>
      </c>
      <c r="E37" s="77" t="s">
        <v>5609</v>
      </c>
      <c r="F37" s="77" t="s">
        <v>4056</v>
      </c>
      <c r="G37" s="77" t="s">
        <v>5535</v>
      </c>
      <c r="H37" s="77" t="s">
        <v>5536</v>
      </c>
      <c r="I37" s="77" t="s">
        <v>5537</v>
      </c>
      <c r="J37" s="77" t="s">
        <v>4056</v>
      </c>
      <c r="K37" s="77">
        <v>98421</v>
      </c>
      <c r="L37" s="77" t="s">
        <v>1466</v>
      </c>
      <c r="M37" s="77" t="s">
        <v>5610</v>
      </c>
      <c r="N37" s="77" t="s">
        <v>1468</v>
      </c>
      <c r="O37" s="77" t="s">
        <v>110</v>
      </c>
      <c r="P37" s="77">
        <v>12205</v>
      </c>
      <c r="Q37" s="77" t="s">
        <v>68</v>
      </c>
      <c r="R37" s="77" t="s">
        <v>5611</v>
      </c>
      <c r="S37" s="77"/>
      <c r="T37" s="77" t="s">
        <v>5612</v>
      </c>
      <c r="U37" s="77">
        <v>30390156</v>
      </c>
      <c r="V37" s="77">
        <v>14.75</v>
      </c>
      <c r="W37" s="77" t="s">
        <v>163</v>
      </c>
      <c r="X37" s="77">
        <v>400</v>
      </c>
      <c r="Y37" s="77">
        <v>768</v>
      </c>
      <c r="Z37" s="77">
        <v>24</v>
      </c>
      <c r="AA37" s="89">
        <f t="shared" si="0"/>
        <v>0.30719999999999997</v>
      </c>
      <c r="AB37" s="77" t="s">
        <v>88</v>
      </c>
      <c r="AC37" s="78">
        <v>44712</v>
      </c>
      <c r="AD37" s="77"/>
      <c r="AE37" s="77"/>
      <c r="AF37" s="77" t="str">
        <f t="shared" si="1"/>
        <v>WADP220513_01</v>
      </c>
      <c r="AG37" s="77">
        <f t="shared" si="6"/>
        <v>768</v>
      </c>
      <c r="AH37" s="77">
        <f t="shared" si="6"/>
        <v>24</v>
      </c>
      <c r="AI37" s="89">
        <f t="shared" si="6"/>
        <v>0.30719999999999997</v>
      </c>
      <c r="AJ37" s="77" t="s">
        <v>2143</v>
      </c>
      <c r="AK37" s="77" t="s">
        <v>5613</v>
      </c>
      <c r="AL37" s="78">
        <v>44699</v>
      </c>
      <c r="AM37" s="78">
        <v>44699</v>
      </c>
      <c r="AN37" s="78">
        <v>44704</v>
      </c>
      <c r="AO37" s="78">
        <v>44704</v>
      </c>
      <c r="AP37" s="78">
        <v>44704</v>
      </c>
      <c r="AQ37" s="77" t="s">
        <v>89</v>
      </c>
      <c r="AR37" s="77"/>
      <c r="AS37" s="77" t="s">
        <v>5613</v>
      </c>
      <c r="AT37" s="77"/>
      <c r="AU37" s="77"/>
      <c r="AV37" s="77"/>
      <c r="AW37" s="77" t="s">
        <v>1198</v>
      </c>
      <c r="AX37" s="77" t="s">
        <v>116</v>
      </c>
      <c r="AY37" s="576">
        <v>8047.5</v>
      </c>
      <c r="AZ37" s="576"/>
      <c r="BA37" s="576"/>
      <c r="BB37" s="576"/>
      <c r="BC37" s="576"/>
      <c r="BD37" s="576"/>
      <c r="BE37" s="77">
        <v>0</v>
      </c>
      <c r="BF37" s="77">
        <v>1</v>
      </c>
      <c r="BG37" s="77">
        <v>1900</v>
      </c>
      <c r="BH37" s="89"/>
    </row>
    <row r="38" spans="1:60">
      <c r="A38" s="77" t="s">
        <v>428</v>
      </c>
      <c r="B38" s="77" t="s">
        <v>79</v>
      </c>
      <c r="C38" s="77" t="s">
        <v>5614</v>
      </c>
      <c r="D38" s="78">
        <v>44694</v>
      </c>
      <c r="E38" s="77" t="s">
        <v>92</v>
      </c>
      <c r="F38" s="77" t="s">
        <v>4056</v>
      </c>
      <c r="G38" s="77" t="s">
        <v>5535</v>
      </c>
      <c r="H38" s="77" t="s">
        <v>5536</v>
      </c>
      <c r="I38" s="77" t="s">
        <v>5537</v>
      </c>
      <c r="J38" s="77" t="s">
        <v>4056</v>
      </c>
      <c r="K38" s="77">
        <v>98421</v>
      </c>
      <c r="L38" s="77" t="s">
        <v>82</v>
      </c>
      <c r="M38" s="77" t="s">
        <v>83</v>
      </c>
      <c r="N38" s="77" t="s">
        <v>84</v>
      </c>
      <c r="O38" s="77" t="s">
        <v>85</v>
      </c>
      <c r="P38" s="77" t="s">
        <v>86</v>
      </c>
      <c r="Q38" s="77" t="s">
        <v>68</v>
      </c>
      <c r="R38" s="77" t="s">
        <v>921</v>
      </c>
      <c r="S38" s="77" t="s">
        <v>5615</v>
      </c>
      <c r="T38" s="77" t="s">
        <v>311</v>
      </c>
      <c r="U38" s="77">
        <v>30390156</v>
      </c>
      <c r="V38" s="77">
        <v>14.75</v>
      </c>
      <c r="W38" s="77" t="s">
        <v>163</v>
      </c>
      <c r="X38" s="77">
        <v>400</v>
      </c>
      <c r="Y38" s="77">
        <v>768</v>
      </c>
      <c r="Z38" s="77">
        <v>24</v>
      </c>
      <c r="AA38" s="89">
        <f t="shared" si="0"/>
        <v>0.30719999999999997</v>
      </c>
      <c r="AB38" s="77" t="s">
        <v>88</v>
      </c>
      <c r="AC38" s="78">
        <v>44712</v>
      </c>
      <c r="AD38" s="77"/>
      <c r="AE38" s="77"/>
      <c r="AF38" s="77" t="str">
        <f t="shared" si="1"/>
        <v>WADP220513_02</v>
      </c>
      <c r="AG38" s="77">
        <f t="shared" si="6"/>
        <v>768</v>
      </c>
      <c r="AH38" s="77">
        <f t="shared" si="6"/>
        <v>24</v>
      </c>
      <c r="AI38" s="89">
        <f t="shared" si="6"/>
        <v>0.30719999999999997</v>
      </c>
      <c r="AJ38" s="77" t="s">
        <v>2143</v>
      </c>
      <c r="AK38" s="77" t="s">
        <v>5616</v>
      </c>
      <c r="AL38" s="78">
        <v>44699</v>
      </c>
      <c r="AM38" s="78">
        <v>44699</v>
      </c>
      <c r="AN38" s="78">
        <v>44704</v>
      </c>
      <c r="AO38" s="78">
        <v>44704</v>
      </c>
      <c r="AP38" s="78">
        <v>44704</v>
      </c>
      <c r="AQ38" s="77" t="s">
        <v>89</v>
      </c>
      <c r="AR38" s="77"/>
      <c r="AS38" s="77" t="s">
        <v>5616</v>
      </c>
      <c r="AT38" s="77"/>
      <c r="AU38" s="77"/>
      <c r="AV38" s="77"/>
      <c r="AW38" s="77" t="s">
        <v>1198</v>
      </c>
      <c r="AX38" s="77" t="s">
        <v>116</v>
      </c>
      <c r="AY38" s="576">
        <v>8047.5</v>
      </c>
      <c r="AZ38" s="576"/>
      <c r="BA38" s="576"/>
      <c r="BB38" s="576"/>
      <c r="BC38" s="576"/>
      <c r="BD38" s="576"/>
      <c r="BE38" s="77">
        <v>0</v>
      </c>
      <c r="BF38" s="77">
        <v>1</v>
      </c>
      <c r="BG38" s="77">
        <v>1900</v>
      </c>
      <c r="BH38" s="89"/>
    </row>
    <row r="39" spans="1:60">
      <c r="A39" s="77" t="s">
        <v>428</v>
      </c>
      <c r="B39" s="77" t="s">
        <v>1264</v>
      </c>
      <c r="C39" s="77" t="s">
        <v>5617</v>
      </c>
      <c r="D39" s="78">
        <v>44693</v>
      </c>
      <c r="E39" s="77" t="s">
        <v>5600</v>
      </c>
      <c r="F39" s="77" t="s">
        <v>4056</v>
      </c>
      <c r="G39" s="77" t="s">
        <v>5535</v>
      </c>
      <c r="H39" s="77" t="s">
        <v>5536</v>
      </c>
      <c r="I39" s="77" t="s">
        <v>5537</v>
      </c>
      <c r="J39" s="77" t="s">
        <v>4056</v>
      </c>
      <c r="K39" s="77">
        <v>98421</v>
      </c>
      <c r="L39" s="77" t="s">
        <v>1829</v>
      </c>
      <c r="M39" s="77" t="s">
        <v>1830</v>
      </c>
      <c r="N39" s="77" t="s">
        <v>962</v>
      </c>
      <c r="O39" s="77" t="s">
        <v>98</v>
      </c>
      <c r="P39" s="77">
        <v>32226</v>
      </c>
      <c r="Q39" s="77" t="s">
        <v>68</v>
      </c>
      <c r="R39" s="77" t="s">
        <v>1831</v>
      </c>
      <c r="S39" s="77" t="s">
        <v>2498</v>
      </c>
      <c r="T39" s="77" t="s">
        <v>1833</v>
      </c>
      <c r="U39" s="77">
        <v>30390156</v>
      </c>
      <c r="V39" s="77">
        <v>14.75</v>
      </c>
      <c r="W39" s="77" t="s">
        <v>163</v>
      </c>
      <c r="X39" s="77">
        <v>400</v>
      </c>
      <c r="Y39" s="77">
        <v>768</v>
      </c>
      <c r="Z39" s="77">
        <v>24</v>
      </c>
      <c r="AA39" s="89">
        <f t="shared" si="0"/>
        <v>0.30719999999999997</v>
      </c>
      <c r="AB39" s="77" t="s">
        <v>70</v>
      </c>
      <c r="AC39" s="78">
        <v>44712</v>
      </c>
      <c r="AD39" s="77"/>
      <c r="AE39" s="77"/>
      <c r="AF39" s="77" t="str">
        <f t="shared" si="1"/>
        <v>WADP220512_09</v>
      </c>
      <c r="AG39" s="77">
        <f t="shared" si="6"/>
        <v>768</v>
      </c>
      <c r="AH39" s="77">
        <f t="shared" si="6"/>
        <v>24</v>
      </c>
      <c r="AI39" s="89">
        <f t="shared" si="6"/>
        <v>0.30719999999999997</v>
      </c>
      <c r="AJ39" s="77" t="s">
        <v>2143</v>
      </c>
      <c r="AK39" s="77" t="s">
        <v>5618</v>
      </c>
      <c r="AL39" s="78">
        <v>44700</v>
      </c>
      <c r="AM39" s="78">
        <v>44700</v>
      </c>
      <c r="AN39" s="78">
        <v>44705</v>
      </c>
      <c r="AO39" s="78">
        <v>44705</v>
      </c>
      <c r="AP39" s="78">
        <v>44705</v>
      </c>
      <c r="AQ39" s="77" t="s">
        <v>89</v>
      </c>
      <c r="AR39" s="77"/>
      <c r="AS39" s="77" t="s">
        <v>5618</v>
      </c>
      <c r="AT39" s="275"/>
      <c r="AU39" s="275"/>
      <c r="AV39" s="275"/>
      <c r="AW39" s="77" t="s">
        <v>1198</v>
      </c>
      <c r="AX39" s="77" t="s">
        <v>116</v>
      </c>
      <c r="AY39" s="576">
        <v>7563.05</v>
      </c>
      <c r="AZ39" s="576"/>
      <c r="BA39" s="576"/>
      <c r="BB39" s="576"/>
      <c r="BC39" s="576"/>
      <c r="BD39" s="576"/>
      <c r="BE39" s="77">
        <f t="shared" ref="BE39:BE61" si="7">WEEKNUM(AL39)</f>
        <v>21</v>
      </c>
      <c r="BF39" s="77">
        <f t="shared" ref="BF39:BF61" si="8">MONTH(AL39)</f>
        <v>5</v>
      </c>
      <c r="BG39" s="77">
        <f t="shared" ref="BG39:BG61" si="9">YEAR(AL39)</f>
        <v>2022</v>
      </c>
      <c r="BH39" s="77"/>
    </row>
    <row r="40" spans="1:60">
      <c r="A40" s="77" t="s">
        <v>428</v>
      </c>
      <c r="B40" s="77" t="s">
        <v>1264</v>
      </c>
      <c r="C40" s="77" t="s">
        <v>5619</v>
      </c>
      <c r="D40" s="78">
        <v>44693</v>
      </c>
      <c r="E40" s="77" t="s">
        <v>5600</v>
      </c>
      <c r="F40" s="77" t="s">
        <v>4056</v>
      </c>
      <c r="G40" s="77" t="s">
        <v>5535</v>
      </c>
      <c r="H40" s="77" t="s">
        <v>5536</v>
      </c>
      <c r="I40" s="77" t="s">
        <v>5537</v>
      </c>
      <c r="J40" s="77" t="s">
        <v>4056</v>
      </c>
      <c r="K40" s="77">
        <v>98421</v>
      </c>
      <c r="L40" s="77" t="s">
        <v>1829</v>
      </c>
      <c r="M40" s="77" t="s">
        <v>1830</v>
      </c>
      <c r="N40" s="77" t="s">
        <v>962</v>
      </c>
      <c r="O40" s="77" t="s">
        <v>98</v>
      </c>
      <c r="P40" s="77">
        <v>32226</v>
      </c>
      <c r="Q40" s="77" t="s">
        <v>68</v>
      </c>
      <c r="R40" s="77" t="s">
        <v>1831</v>
      </c>
      <c r="S40" s="77" t="s">
        <v>2498</v>
      </c>
      <c r="T40" s="77" t="s">
        <v>1833</v>
      </c>
      <c r="U40" s="77">
        <v>30390156</v>
      </c>
      <c r="V40" s="77">
        <v>14.75</v>
      </c>
      <c r="W40" s="77" t="s">
        <v>163</v>
      </c>
      <c r="X40" s="77">
        <v>400</v>
      </c>
      <c r="Y40" s="77">
        <v>768</v>
      </c>
      <c r="Z40" s="77">
        <v>24</v>
      </c>
      <c r="AA40" s="89">
        <f t="shared" si="0"/>
        <v>0.30719999999999997</v>
      </c>
      <c r="AB40" s="77" t="s">
        <v>70</v>
      </c>
      <c r="AC40" s="78">
        <v>44712</v>
      </c>
      <c r="AD40" s="77"/>
      <c r="AE40" s="77"/>
      <c r="AF40" s="77" t="str">
        <f t="shared" si="1"/>
        <v>WADP220512_10</v>
      </c>
      <c r="AG40" s="77">
        <f t="shared" si="6"/>
        <v>768</v>
      </c>
      <c r="AH40" s="77">
        <f t="shared" si="6"/>
        <v>24</v>
      </c>
      <c r="AI40" s="89">
        <f t="shared" si="6"/>
        <v>0.30719999999999997</v>
      </c>
      <c r="AJ40" s="77" t="s">
        <v>2143</v>
      </c>
      <c r="AK40" s="77" t="s">
        <v>5620</v>
      </c>
      <c r="AL40" s="78">
        <v>44700</v>
      </c>
      <c r="AM40" s="78">
        <v>44700</v>
      </c>
      <c r="AN40" s="78">
        <v>44706</v>
      </c>
      <c r="AO40" s="78">
        <v>44705</v>
      </c>
      <c r="AP40" s="78">
        <v>44705</v>
      </c>
      <c r="AQ40" s="77" t="s">
        <v>89</v>
      </c>
      <c r="AR40" s="77"/>
      <c r="AS40" s="77" t="s">
        <v>5620</v>
      </c>
      <c r="AT40" s="275"/>
      <c r="AU40" s="275"/>
      <c r="AV40" s="275"/>
      <c r="AW40" s="77" t="s">
        <v>1198</v>
      </c>
      <c r="AX40" s="77" t="s">
        <v>116</v>
      </c>
      <c r="AY40" s="576">
        <v>7563.05</v>
      </c>
      <c r="AZ40" s="576"/>
      <c r="BA40" s="576"/>
      <c r="BB40" s="576"/>
      <c r="BC40" s="576"/>
      <c r="BD40" s="576"/>
      <c r="BE40" s="77">
        <f t="shared" si="7"/>
        <v>21</v>
      </c>
      <c r="BF40" s="77">
        <f t="shared" si="8"/>
        <v>5</v>
      </c>
      <c r="BG40" s="77">
        <f t="shared" si="9"/>
        <v>2022</v>
      </c>
      <c r="BH40" s="77"/>
    </row>
    <row r="41" spans="1:60">
      <c r="A41" s="77" t="s">
        <v>428</v>
      </c>
      <c r="B41" s="77" t="s">
        <v>1264</v>
      </c>
      <c r="C41" s="77" t="s">
        <v>5621</v>
      </c>
      <c r="D41" s="78">
        <v>44693</v>
      </c>
      <c r="E41" s="77" t="s">
        <v>5600</v>
      </c>
      <c r="F41" s="77" t="s">
        <v>4056</v>
      </c>
      <c r="G41" s="77" t="s">
        <v>5535</v>
      </c>
      <c r="H41" s="77" t="s">
        <v>5536</v>
      </c>
      <c r="I41" s="77" t="s">
        <v>5537</v>
      </c>
      <c r="J41" s="77" t="s">
        <v>4056</v>
      </c>
      <c r="K41" s="77">
        <v>98421</v>
      </c>
      <c r="L41" s="77" t="s">
        <v>1829</v>
      </c>
      <c r="M41" s="77" t="s">
        <v>1830</v>
      </c>
      <c r="N41" s="77" t="s">
        <v>962</v>
      </c>
      <c r="O41" s="77" t="s">
        <v>98</v>
      </c>
      <c r="P41" s="77">
        <v>32226</v>
      </c>
      <c r="Q41" s="77" t="s">
        <v>68</v>
      </c>
      <c r="R41" s="77" t="s">
        <v>1831</v>
      </c>
      <c r="S41" s="77" t="s">
        <v>2498</v>
      </c>
      <c r="T41" s="77" t="s">
        <v>1833</v>
      </c>
      <c r="U41" s="77">
        <v>30390156</v>
      </c>
      <c r="V41" s="77">
        <v>14.75</v>
      </c>
      <c r="W41" s="77" t="s">
        <v>163</v>
      </c>
      <c r="X41" s="77">
        <v>400</v>
      </c>
      <c r="Y41" s="77">
        <v>768</v>
      </c>
      <c r="Z41" s="77">
        <v>24</v>
      </c>
      <c r="AA41" s="89">
        <f t="shared" si="0"/>
        <v>0.30719999999999997</v>
      </c>
      <c r="AB41" s="77" t="s">
        <v>70</v>
      </c>
      <c r="AC41" s="78">
        <v>44712</v>
      </c>
      <c r="AD41" s="77"/>
      <c r="AE41" s="77"/>
      <c r="AF41" s="77" t="str">
        <f t="shared" si="1"/>
        <v>WADP220512_11</v>
      </c>
      <c r="AG41" s="77">
        <f t="shared" si="6"/>
        <v>768</v>
      </c>
      <c r="AH41" s="77">
        <f t="shared" si="6"/>
        <v>24</v>
      </c>
      <c r="AI41" s="89">
        <f t="shared" si="6"/>
        <v>0.30719999999999997</v>
      </c>
      <c r="AJ41" s="77" t="s">
        <v>2143</v>
      </c>
      <c r="AK41" s="77" t="s">
        <v>5622</v>
      </c>
      <c r="AL41" s="78">
        <v>44700</v>
      </c>
      <c r="AM41" s="78">
        <v>44700</v>
      </c>
      <c r="AN41" s="78">
        <v>44705</v>
      </c>
      <c r="AO41" s="78">
        <v>44705</v>
      </c>
      <c r="AP41" s="78">
        <v>44705</v>
      </c>
      <c r="AQ41" s="77" t="s">
        <v>89</v>
      </c>
      <c r="AR41" s="77"/>
      <c r="AS41" s="77" t="s">
        <v>5622</v>
      </c>
      <c r="AT41" s="275"/>
      <c r="AU41" s="275"/>
      <c r="AV41" s="275"/>
      <c r="AW41" s="77" t="s">
        <v>1198</v>
      </c>
      <c r="AX41" s="77" t="s">
        <v>116</v>
      </c>
      <c r="AY41" s="576">
        <v>7563.05</v>
      </c>
      <c r="AZ41" s="576"/>
      <c r="BA41" s="576"/>
      <c r="BB41" s="576"/>
      <c r="BC41" s="576"/>
      <c r="BD41" s="576"/>
      <c r="BE41" s="77">
        <f t="shared" si="7"/>
        <v>21</v>
      </c>
      <c r="BF41" s="77">
        <f t="shared" si="8"/>
        <v>5</v>
      </c>
      <c r="BG41" s="77">
        <f t="shared" si="9"/>
        <v>2022</v>
      </c>
      <c r="BH41" s="77"/>
    </row>
    <row r="42" spans="1:60">
      <c r="A42" s="77" t="s">
        <v>428</v>
      </c>
      <c r="B42" s="77" t="s">
        <v>1264</v>
      </c>
      <c r="C42" s="77" t="s">
        <v>5623</v>
      </c>
      <c r="D42" s="78">
        <v>44693</v>
      </c>
      <c r="E42" s="77" t="s">
        <v>5600</v>
      </c>
      <c r="F42" s="77" t="s">
        <v>4056</v>
      </c>
      <c r="G42" s="77" t="s">
        <v>5535</v>
      </c>
      <c r="H42" s="77" t="s">
        <v>5536</v>
      </c>
      <c r="I42" s="77" t="s">
        <v>5537</v>
      </c>
      <c r="J42" s="77" t="s">
        <v>4056</v>
      </c>
      <c r="K42" s="77">
        <v>98421</v>
      </c>
      <c r="L42" s="77" t="s">
        <v>1829</v>
      </c>
      <c r="M42" s="77" t="s">
        <v>1830</v>
      </c>
      <c r="N42" s="77" t="s">
        <v>962</v>
      </c>
      <c r="O42" s="77" t="s">
        <v>98</v>
      </c>
      <c r="P42" s="77">
        <v>32226</v>
      </c>
      <c r="Q42" s="77" t="s">
        <v>68</v>
      </c>
      <c r="R42" s="77" t="s">
        <v>1831</v>
      </c>
      <c r="S42" s="77" t="s">
        <v>2498</v>
      </c>
      <c r="T42" s="77" t="s">
        <v>1833</v>
      </c>
      <c r="U42" s="77">
        <v>30390156</v>
      </c>
      <c r="V42" s="77">
        <v>14.75</v>
      </c>
      <c r="W42" s="77" t="s">
        <v>163</v>
      </c>
      <c r="X42" s="77">
        <v>400</v>
      </c>
      <c r="Y42" s="77">
        <v>768</v>
      </c>
      <c r="Z42" s="77">
        <v>24</v>
      </c>
      <c r="AA42" s="89">
        <f t="shared" si="0"/>
        <v>0.30719999999999997</v>
      </c>
      <c r="AB42" s="77" t="s">
        <v>70</v>
      </c>
      <c r="AC42" s="78">
        <v>44712</v>
      </c>
      <c r="AD42" s="77"/>
      <c r="AE42" s="77"/>
      <c r="AF42" s="77" t="str">
        <f t="shared" si="1"/>
        <v>WADP220512_12</v>
      </c>
      <c r="AG42" s="77">
        <f t="shared" si="6"/>
        <v>768</v>
      </c>
      <c r="AH42" s="77">
        <f t="shared" si="6"/>
        <v>24</v>
      </c>
      <c r="AI42" s="89">
        <f t="shared" si="6"/>
        <v>0.30719999999999997</v>
      </c>
      <c r="AJ42" s="77" t="s">
        <v>2143</v>
      </c>
      <c r="AK42" s="77" t="s">
        <v>5624</v>
      </c>
      <c r="AL42" s="78">
        <v>44700</v>
      </c>
      <c r="AM42" s="78">
        <v>44700</v>
      </c>
      <c r="AN42" s="78">
        <v>44705</v>
      </c>
      <c r="AO42" s="78">
        <v>44705</v>
      </c>
      <c r="AP42" s="78">
        <v>44705</v>
      </c>
      <c r="AQ42" s="77" t="s">
        <v>89</v>
      </c>
      <c r="AR42" s="77"/>
      <c r="AS42" s="77" t="s">
        <v>5624</v>
      </c>
      <c r="AT42" s="275"/>
      <c r="AU42" s="275"/>
      <c r="AV42" s="275"/>
      <c r="AW42" s="77" t="s">
        <v>1198</v>
      </c>
      <c r="AX42" s="77" t="s">
        <v>116</v>
      </c>
      <c r="AY42" s="576">
        <v>7563.05</v>
      </c>
      <c r="AZ42" s="576"/>
      <c r="BA42" s="576"/>
      <c r="BB42" s="576"/>
      <c r="BC42" s="576"/>
      <c r="BD42" s="576"/>
      <c r="BE42" s="77">
        <f t="shared" si="7"/>
        <v>21</v>
      </c>
      <c r="BF42" s="77">
        <f t="shared" si="8"/>
        <v>5</v>
      </c>
      <c r="BG42" s="77">
        <f t="shared" si="9"/>
        <v>2022</v>
      </c>
      <c r="BH42" s="77"/>
    </row>
    <row r="43" spans="1:60">
      <c r="A43" s="77" t="s">
        <v>428</v>
      </c>
      <c r="B43" s="77" t="s">
        <v>1264</v>
      </c>
      <c r="C43" s="77" t="s">
        <v>5625</v>
      </c>
      <c r="D43" s="78">
        <v>44693</v>
      </c>
      <c r="E43" s="77" t="s">
        <v>5600</v>
      </c>
      <c r="F43" s="77" t="s">
        <v>4056</v>
      </c>
      <c r="G43" s="77" t="s">
        <v>5535</v>
      </c>
      <c r="H43" s="77" t="s">
        <v>5536</v>
      </c>
      <c r="I43" s="77" t="s">
        <v>5537</v>
      </c>
      <c r="J43" s="77" t="s">
        <v>4056</v>
      </c>
      <c r="K43" s="77">
        <v>98421</v>
      </c>
      <c r="L43" s="77" t="s">
        <v>1829</v>
      </c>
      <c r="M43" s="77" t="s">
        <v>1830</v>
      </c>
      <c r="N43" s="77" t="s">
        <v>962</v>
      </c>
      <c r="O43" s="77" t="s">
        <v>98</v>
      </c>
      <c r="P43" s="77">
        <v>32226</v>
      </c>
      <c r="Q43" s="77" t="s">
        <v>68</v>
      </c>
      <c r="R43" s="77" t="s">
        <v>1831</v>
      </c>
      <c r="S43" s="77" t="s">
        <v>2498</v>
      </c>
      <c r="T43" s="77" t="s">
        <v>1833</v>
      </c>
      <c r="U43" s="77">
        <v>30390156</v>
      </c>
      <c r="V43" s="77">
        <v>14.75</v>
      </c>
      <c r="W43" s="77" t="s">
        <v>163</v>
      </c>
      <c r="X43" s="77">
        <v>400</v>
      </c>
      <c r="Y43" s="77">
        <v>768</v>
      </c>
      <c r="Z43" s="77">
        <v>24</v>
      </c>
      <c r="AA43" s="89">
        <f t="shared" si="0"/>
        <v>0.30719999999999997</v>
      </c>
      <c r="AB43" s="77" t="s">
        <v>70</v>
      </c>
      <c r="AC43" s="78">
        <v>44712</v>
      </c>
      <c r="AD43" s="77"/>
      <c r="AE43" s="77"/>
      <c r="AF43" s="77" t="str">
        <f t="shared" si="1"/>
        <v>WADP220512_13</v>
      </c>
      <c r="AG43" s="77">
        <f t="shared" si="6"/>
        <v>768</v>
      </c>
      <c r="AH43" s="77">
        <f t="shared" si="6"/>
        <v>24</v>
      </c>
      <c r="AI43" s="89">
        <f t="shared" si="6"/>
        <v>0.30719999999999997</v>
      </c>
      <c r="AJ43" s="77" t="s">
        <v>2143</v>
      </c>
      <c r="AK43" s="77" t="s">
        <v>5626</v>
      </c>
      <c r="AL43" s="78">
        <v>44701</v>
      </c>
      <c r="AM43" s="78">
        <v>44701</v>
      </c>
      <c r="AN43" s="78">
        <v>44706</v>
      </c>
      <c r="AO43" s="78">
        <v>44706</v>
      </c>
      <c r="AP43" s="78">
        <v>44706</v>
      </c>
      <c r="AQ43" s="77" t="s">
        <v>89</v>
      </c>
      <c r="AR43" s="77"/>
      <c r="AS43" s="77" t="s">
        <v>5626</v>
      </c>
      <c r="AT43" s="275"/>
      <c r="AU43" s="275"/>
      <c r="AV43" s="275"/>
      <c r="AW43" s="77" t="s">
        <v>1198</v>
      </c>
      <c r="AX43" s="77" t="s">
        <v>116</v>
      </c>
      <c r="AY43" s="576">
        <v>7563.05</v>
      </c>
      <c r="AZ43" s="576"/>
      <c r="BA43" s="576"/>
      <c r="BB43" s="576"/>
      <c r="BC43" s="576"/>
      <c r="BD43" s="576"/>
      <c r="BE43" s="77">
        <f t="shared" si="7"/>
        <v>21</v>
      </c>
      <c r="BF43" s="77">
        <f t="shared" si="8"/>
        <v>5</v>
      </c>
      <c r="BG43" s="77">
        <f t="shared" si="9"/>
        <v>2022</v>
      </c>
      <c r="BH43" s="77"/>
    </row>
    <row r="44" spans="1:60">
      <c r="A44" s="77" t="s">
        <v>428</v>
      </c>
      <c r="B44" s="77" t="s">
        <v>1264</v>
      </c>
      <c r="C44" s="77" t="s">
        <v>5627</v>
      </c>
      <c r="D44" s="78">
        <v>44693</v>
      </c>
      <c r="E44" s="77" t="s">
        <v>5600</v>
      </c>
      <c r="F44" s="77" t="s">
        <v>4056</v>
      </c>
      <c r="G44" s="77" t="s">
        <v>5535</v>
      </c>
      <c r="H44" s="77" t="s">
        <v>5536</v>
      </c>
      <c r="I44" s="77" t="s">
        <v>5537</v>
      </c>
      <c r="J44" s="77" t="s">
        <v>4056</v>
      </c>
      <c r="K44" s="77">
        <v>98421</v>
      </c>
      <c r="L44" s="77" t="s">
        <v>1829</v>
      </c>
      <c r="M44" s="77" t="s">
        <v>1830</v>
      </c>
      <c r="N44" s="77" t="s">
        <v>962</v>
      </c>
      <c r="O44" s="77" t="s">
        <v>98</v>
      </c>
      <c r="P44" s="77">
        <v>32226</v>
      </c>
      <c r="Q44" s="77" t="s">
        <v>68</v>
      </c>
      <c r="R44" s="77" t="s">
        <v>1831</v>
      </c>
      <c r="S44" s="77" t="s">
        <v>2498</v>
      </c>
      <c r="T44" s="77" t="s">
        <v>1833</v>
      </c>
      <c r="U44" s="77">
        <v>30390156</v>
      </c>
      <c r="V44" s="77">
        <v>14.75</v>
      </c>
      <c r="W44" s="77" t="s">
        <v>163</v>
      </c>
      <c r="X44" s="77">
        <v>400</v>
      </c>
      <c r="Y44" s="77">
        <v>768</v>
      </c>
      <c r="Z44" s="77">
        <v>24</v>
      </c>
      <c r="AA44" s="89">
        <f t="shared" si="0"/>
        <v>0.30719999999999997</v>
      </c>
      <c r="AB44" s="77" t="s">
        <v>70</v>
      </c>
      <c r="AC44" s="78">
        <v>44712</v>
      </c>
      <c r="AD44" s="77"/>
      <c r="AE44" s="77"/>
      <c r="AF44" s="77" t="str">
        <f t="shared" si="1"/>
        <v>WADP220512_14</v>
      </c>
      <c r="AG44" s="77">
        <f t="shared" si="6"/>
        <v>768</v>
      </c>
      <c r="AH44" s="77">
        <f t="shared" si="6"/>
        <v>24</v>
      </c>
      <c r="AI44" s="89">
        <f t="shared" si="6"/>
        <v>0.30719999999999997</v>
      </c>
      <c r="AJ44" s="77" t="s">
        <v>2143</v>
      </c>
      <c r="AK44" s="77" t="s">
        <v>5628</v>
      </c>
      <c r="AL44" s="78">
        <v>44701</v>
      </c>
      <c r="AM44" s="78">
        <v>44701</v>
      </c>
      <c r="AN44" s="78">
        <v>44706</v>
      </c>
      <c r="AO44" s="78">
        <v>44706</v>
      </c>
      <c r="AP44" s="78">
        <v>44706</v>
      </c>
      <c r="AQ44" s="77" t="s">
        <v>89</v>
      </c>
      <c r="AR44" s="77"/>
      <c r="AS44" s="77" t="s">
        <v>5628</v>
      </c>
      <c r="AT44" s="275"/>
      <c r="AU44" s="275"/>
      <c r="AV44" s="275"/>
      <c r="AW44" s="77" t="s">
        <v>1198</v>
      </c>
      <c r="AX44" s="77" t="s">
        <v>116</v>
      </c>
      <c r="AY44" s="576">
        <v>7563.05</v>
      </c>
      <c r="AZ44" s="576"/>
      <c r="BA44" s="576"/>
      <c r="BB44" s="576"/>
      <c r="BC44" s="576"/>
      <c r="BD44" s="576"/>
      <c r="BE44" s="77">
        <f t="shared" si="7"/>
        <v>21</v>
      </c>
      <c r="BF44" s="77">
        <f t="shared" si="8"/>
        <v>5</v>
      </c>
      <c r="BG44" s="77">
        <f t="shared" si="9"/>
        <v>2022</v>
      </c>
      <c r="BH44" s="77"/>
    </row>
    <row r="45" spans="1:60">
      <c r="A45" s="77" t="s">
        <v>428</v>
      </c>
      <c r="B45" s="77" t="s">
        <v>1264</v>
      </c>
      <c r="C45" s="77" t="s">
        <v>5629</v>
      </c>
      <c r="D45" s="78">
        <v>44693</v>
      </c>
      <c r="E45" s="77" t="s">
        <v>5600</v>
      </c>
      <c r="F45" s="77" t="s">
        <v>4056</v>
      </c>
      <c r="G45" s="77" t="s">
        <v>5535</v>
      </c>
      <c r="H45" s="77" t="s">
        <v>5536</v>
      </c>
      <c r="I45" s="77" t="s">
        <v>5537</v>
      </c>
      <c r="J45" s="77" t="s">
        <v>4056</v>
      </c>
      <c r="K45" s="77">
        <v>98421</v>
      </c>
      <c r="L45" s="77" t="s">
        <v>1829</v>
      </c>
      <c r="M45" s="77" t="s">
        <v>1830</v>
      </c>
      <c r="N45" s="77" t="s">
        <v>962</v>
      </c>
      <c r="O45" s="77" t="s">
        <v>98</v>
      </c>
      <c r="P45" s="77">
        <v>32226</v>
      </c>
      <c r="Q45" s="77" t="s">
        <v>68</v>
      </c>
      <c r="R45" s="77" t="s">
        <v>1831</v>
      </c>
      <c r="S45" s="77" t="s">
        <v>2498</v>
      </c>
      <c r="T45" s="77" t="s">
        <v>1833</v>
      </c>
      <c r="U45" s="77">
        <v>30390156</v>
      </c>
      <c r="V45" s="77">
        <v>14.75</v>
      </c>
      <c r="W45" s="77" t="s">
        <v>163</v>
      </c>
      <c r="X45" s="77">
        <v>400</v>
      </c>
      <c r="Y45" s="77">
        <v>768</v>
      </c>
      <c r="Z45" s="77">
        <v>24</v>
      </c>
      <c r="AA45" s="89">
        <f t="shared" si="0"/>
        <v>0.30719999999999997</v>
      </c>
      <c r="AB45" s="77" t="s">
        <v>70</v>
      </c>
      <c r="AC45" s="78">
        <v>44712</v>
      </c>
      <c r="AD45" s="77"/>
      <c r="AE45" s="77"/>
      <c r="AF45" s="77" t="str">
        <f t="shared" si="1"/>
        <v>WADP220512_15</v>
      </c>
      <c r="AG45" s="77">
        <f t="shared" si="6"/>
        <v>768</v>
      </c>
      <c r="AH45" s="77">
        <f t="shared" si="6"/>
        <v>24</v>
      </c>
      <c r="AI45" s="89">
        <f t="shared" si="6"/>
        <v>0.30719999999999997</v>
      </c>
      <c r="AJ45" s="77" t="s">
        <v>2143</v>
      </c>
      <c r="AK45" s="77" t="s">
        <v>5630</v>
      </c>
      <c r="AL45" s="78">
        <v>44701</v>
      </c>
      <c r="AM45" s="78">
        <v>44701</v>
      </c>
      <c r="AN45" s="78">
        <v>44706</v>
      </c>
      <c r="AO45" s="78">
        <v>44706</v>
      </c>
      <c r="AP45" s="78">
        <v>44706</v>
      </c>
      <c r="AQ45" s="77" t="s">
        <v>89</v>
      </c>
      <c r="AR45" s="77"/>
      <c r="AS45" s="77" t="s">
        <v>5630</v>
      </c>
      <c r="AT45" s="275"/>
      <c r="AU45" s="275"/>
      <c r="AV45" s="275"/>
      <c r="AW45" s="77" t="s">
        <v>1198</v>
      </c>
      <c r="AX45" s="77" t="s">
        <v>116</v>
      </c>
      <c r="AY45" s="576">
        <v>7563.05</v>
      </c>
      <c r="AZ45" s="576"/>
      <c r="BA45" s="576"/>
      <c r="BB45" s="576"/>
      <c r="BC45" s="576"/>
      <c r="BD45" s="576"/>
      <c r="BE45" s="77">
        <f t="shared" si="7"/>
        <v>21</v>
      </c>
      <c r="BF45" s="77">
        <f t="shared" si="8"/>
        <v>5</v>
      </c>
      <c r="BG45" s="77">
        <f t="shared" si="9"/>
        <v>2022</v>
      </c>
      <c r="BH45" s="77"/>
    </row>
    <row r="46" spans="1:60">
      <c r="A46" s="77" t="s">
        <v>428</v>
      </c>
      <c r="B46" s="77" t="s">
        <v>1264</v>
      </c>
      <c r="C46" s="77" t="s">
        <v>5631</v>
      </c>
      <c r="D46" s="78">
        <v>44693</v>
      </c>
      <c r="E46" s="77" t="s">
        <v>5600</v>
      </c>
      <c r="F46" s="77" t="s">
        <v>4056</v>
      </c>
      <c r="G46" s="77" t="s">
        <v>5535</v>
      </c>
      <c r="H46" s="77" t="s">
        <v>5536</v>
      </c>
      <c r="I46" s="77" t="s">
        <v>5537</v>
      </c>
      <c r="J46" s="77" t="s">
        <v>4056</v>
      </c>
      <c r="K46" s="77">
        <v>98421</v>
      </c>
      <c r="L46" s="77" t="s">
        <v>1829</v>
      </c>
      <c r="M46" s="77" t="s">
        <v>1830</v>
      </c>
      <c r="N46" s="77" t="s">
        <v>962</v>
      </c>
      <c r="O46" s="77" t="s">
        <v>98</v>
      </c>
      <c r="P46" s="77">
        <v>32226</v>
      </c>
      <c r="Q46" s="77" t="s">
        <v>68</v>
      </c>
      <c r="R46" s="77" t="s">
        <v>1831</v>
      </c>
      <c r="S46" s="77" t="s">
        <v>2498</v>
      </c>
      <c r="T46" s="77" t="s">
        <v>1833</v>
      </c>
      <c r="U46" s="77">
        <v>30390156</v>
      </c>
      <c r="V46" s="77">
        <v>14.75</v>
      </c>
      <c r="W46" s="77" t="s">
        <v>163</v>
      </c>
      <c r="X46" s="77">
        <v>400</v>
      </c>
      <c r="Y46" s="77">
        <v>768</v>
      </c>
      <c r="Z46" s="77">
        <v>24</v>
      </c>
      <c r="AA46" s="89">
        <f t="shared" si="0"/>
        <v>0.30719999999999997</v>
      </c>
      <c r="AB46" s="77" t="s">
        <v>70</v>
      </c>
      <c r="AC46" s="78">
        <v>44712</v>
      </c>
      <c r="AD46" s="77"/>
      <c r="AE46" s="77"/>
      <c r="AF46" s="77" t="str">
        <f t="shared" si="1"/>
        <v>WADP220512_16</v>
      </c>
      <c r="AG46" s="77">
        <f t="shared" si="6"/>
        <v>768</v>
      </c>
      <c r="AH46" s="77">
        <f t="shared" si="6"/>
        <v>24</v>
      </c>
      <c r="AI46" s="89">
        <f t="shared" si="6"/>
        <v>0.30719999999999997</v>
      </c>
      <c r="AJ46" s="77" t="s">
        <v>2143</v>
      </c>
      <c r="AK46" s="77" t="s">
        <v>5632</v>
      </c>
      <c r="AL46" s="78">
        <v>44701</v>
      </c>
      <c r="AM46" s="78">
        <v>44701</v>
      </c>
      <c r="AN46" s="78">
        <v>44706</v>
      </c>
      <c r="AO46" s="78">
        <v>44706</v>
      </c>
      <c r="AP46" s="78">
        <v>44706</v>
      </c>
      <c r="AQ46" s="77" t="s">
        <v>89</v>
      </c>
      <c r="AR46" s="77"/>
      <c r="AS46" s="77" t="s">
        <v>5632</v>
      </c>
      <c r="AT46" s="275"/>
      <c r="AU46" s="275"/>
      <c r="AV46" s="275"/>
      <c r="AW46" s="77" t="s">
        <v>1198</v>
      </c>
      <c r="AX46" s="77" t="s">
        <v>116</v>
      </c>
      <c r="AY46" s="576">
        <v>7563.05</v>
      </c>
      <c r="AZ46" s="576"/>
      <c r="BA46" s="576"/>
      <c r="BB46" s="576"/>
      <c r="BC46" s="576"/>
      <c r="BD46" s="576"/>
      <c r="BE46" s="77">
        <f t="shared" si="7"/>
        <v>21</v>
      </c>
      <c r="BF46" s="77">
        <f t="shared" si="8"/>
        <v>5</v>
      </c>
      <c r="BG46" s="77">
        <f t="shared" si="9"/>
        <v>2022</v>
      </c>
      <c r="BH46" s="77"/>
    </row>
    <row r="47" spans="1:60">
      <c r="A47" s="77" t="s">
        <v>428</v>
      </c>
      <c r="B47" s="77" t="s">
        <v>230</v>
      </c>
      <c r="C47" s="77" t="s">
        <v>5633</v>
      </c>
      <c r="D47" s="78">
        <v>44693</v>
      </c>
      <c r="E47" s="77" t="s">
        <v>5634</v>
      </c>
      <c r="F47" s="77" t="s">
        <v>4056</v>
      </c>
      <c r="G47" s="77" t="s">
        <v>5535</v>
      </c>
      <c r="H47" s="77" t="s">
        <v>5536</v>
      </c>
      <c r="I47" s="77" t="s">
        <v>5537</v>
      </c>
      <c r="J47" s="77" t="s">
        <v>4056</v>
      </c>
      <c r="K47" s="77">
        <v>98421</v>
      </c>
      <c r="L47" s="77" t="s">
        <v>840</v>
      </c>
      <c r="M47" s="77" t="s">
        <v>4212</v>
      </c>
      <c r="N47" s="77" t="s">
        <v>4529</v>
      </c>
      <c r="O47" s="77" t="s">
        <v>205</v>
      </c>
      <c r="P47" s="77">
        <v>85282</v>
      </c>
      <c r="Q47" s="77" t="s">
        <v>68</v>
      </c>
      <c r="R47" s="77" t="s">
        <v>5635</v>
      </c>
      <c r="S47" s="77"/>
      <c r="T47" s="77" t="s">
        <v>844</v>
      </c>
      <c r="U47" s="77">
        <v>30390156</v>
      </c>
      <c r="V47" s="77">
        <v>14.75</v>
      </c>
      <c r="W47" s="77" t="s">
        <v>163</v>
      </c>
      <c r="X47" s="77">
        <v>400</v>
      </c>
      <c r="Y47" s="77">
        <v>832</v>
      </c>
      <c r="Z47" s="77">
        <v>26</v>
      </c>
      <c r="AA47" s="89">
        <f t="shared" si="0"/>
        <v>0.33279999999999998</v>
      </c>
      <c r="AB47" s="77" t="s">
        <v>88</v>
      </c>
      <c r="AC47" s="78"/>
      <c r="AD47" s="77"/>
      <c r="AE47" s="77"/>
      <c r="AF47" s="77" t="str">
        <f t="shared" si="1"/>
        <v>WADP220512_01</v>
      </c>
      <c r="AG47" s="77">
        <f t="shared" si="6"/>
        <v>832</v>
      </c>
      <c r="AH47" s="77">
        <f t="shared" si="6"/>
        <v>26</v>
      </c>
      <c r="AI47" s="89">
        <f t="shared" si="6"/>
        <v>0.33279999999999998</v>
      </c>
      <c r="AJ47" s="77" t="s">
        <v>2143</v>
      </c>
      <c r="AK47" s="77" t="s">
        <v>5636</v>
      </c>
      <c r="AL47" s="78">
        <v>44704</v>
      </c>
      <c r="AM47" s="78">
        <v>44704</v>
      </c>
      <c r="AN47" s="78">
        <v>44706</v>
      </c>
      <c r="AO47" s="78">
        <v>44706</v>
      </c>
      <c r="AP47" s="78">
        <v>44706</v>
      </c>
      <c r="AQ47" s="77" t="s">
        <v>89</v>
      </c>
      <c r="AR47" s="77" t="s">
        <v>5637</v>
      </c>
      <c r="AS47" s="77" t="s">
        <v>5636</v>
      </c>
      <c r="AT47" s="275"/>
      <c r="AU47" s="275"/>
      <c r="AV47" s="275"/>
      <c r="AW47" s="77" t="s">
        <v>1198</v>
      </c>
      <c r="AX47" s="77" t="s">
        <v>116</v>
      </c>
      <c r="AY47" s="576">
        <v>3412.64</v>
      </c>
      <c r="AZ47" s="576"/>
      <c r="BA47" s="576"/>
      <c r="BB47" s="576"/>
      <c r="BC47" s="576">
        <v>100</v>
      </c>
      <c r="BD47" s="576"/>
      <c r="BE47" s="77">
        <f t="shared" si="7"/>
        <v>22</v>
      </c>
      <c r="BF47" s="77">
        <f t="shared" si="8"/>
        <v>5</v>
      </c>
      <c r="BG47" s="77">
        <f t="shared" si="9"/>
        <v>2022</v>
      </c>
      <c r="BH47" s="77" t="s">
        <v>5638</v>
      </c>
    </row>
    <row r="48" spans="1:60">
      <c r="A48" s="77" t="s">
        <v>428</v>
      </c>
      <c r="B48" s="77" t="s">
        <v>230</v>
      </c>
      <c r="C48" s="77" t="s">
        <v>5639</v>
      </c>
      <c r="D48" s="78">
        <v>44693</v>
      </c>
      <c r="E48" s="77" t="s">
        <v>5634</v>
      </c>
      <c r="F48" s="77" t="s">
        <v>4056</v>
      </c>
      <c r="G48" s="77" t="s">
        <v>5535</v>
      </c>
      <c r="H48" s="77" t="s">
        <v>5536</v>
      </c>
      <c r="I48" s="77" t="s">
        <v>5537</v>
      </c>
      <c r="J48" s="77" t="s">
        <v>4056</v>
      </c>
      <c r="K48" s="77">
        <v>98421</v>
      </c>
      <c r="L48" s="77" t="s">
        <v>840</v>
      </c>
      <c r="M48" s="77" t="s">
        <v>941</v>
      </c>
      <c r="N48" s="77" t="s">
        <v>204</v>
      </c>
      <c r="O48" s="77" t="s">
        <v>205</v>
      </c>
      <c r="P48" s="77">
        <v>85040</v>
      </c>
      <c r="Q48" s="77" t="s">
        <v>68</v>
      </c>
      <c r="R48" s="77" t="s">
        <v>5635</v>
      </c>
      <c r="S48" s="77"/>
      <c r="T48" s="77" t="s">
        <v>844</v>
      </c>
      <c r="U48" s="77">
        <v>30390156</v>
      </c>
      <c r="V48" s="77">
        <v>14.75</v>
      </c>
      <c r="W48" s="77" t="s">
        <v>163</v>
      </c>
      <c r="X48" s="77">
        <v>400</v>
      </c>
      <c r="Y48" s="77">
        <v>832</v>
      </c>
      <c r="Z48" s="77">
        <v>26</v>
      </c>
      <c r="AA48" s="89">
        <f t="shared" si="0"/>
        <v>0.33279999999999998</v>
      </c>
      <c r="AB48" s="77" t="s">
        <v>88</v>
      </c>
      <c r="AC48" s="78"/>
      <c r="AD48" s="77"/>
      <c r="AE48" s="77"/>
      <c r="AF48" s="77" t="str">
        <f t="shared" si="1"/>
        <v>WADP220512_02</v>
      </c>
      <c r="AG48" s="77">
        <f t="shared" si="6"/>
        <v>832</v>
      </c>
      <c r="AH48" s="77">
        <f t="shared" si="6"/>
        <v>26</v>
      </c>
      <c r="AI48" s="89">
        <f t="shared" si="6"/>
        <v>0.33279999999999998</v>
      </c>
      <c r="AJ48" s="77" t="s">
        <v>2143</v>
      </c>
      <c r="AK48" s="77" t="s">
        <v>5640</v>
      </c>
      <c r="AL48" s="78">
        <v>44704</v>
      </c>
      <c r="AM48" s="78">
        <v>44704</v>
      </c>
      <c r="AN48" s="78">
        <v>44706</v>
      </c>
      <c r="AO48" s="78">
        <v>44706</v>
      </c>
      <c r="AP48" s="78">
        <v>44706</v>
      </c>
      <c r="AQ48" s="77" t="s">
        <v>89</v>
      </c>
      <c r="AR48" s="77"/>
      <c r="AS48" s="77" t="s">
        <v>5640</v>
      </c>
      <c r="AT48" s="275"/>
      <c r="AU48" s="275"/>
      <c r="AV48" s="275"/>
      <c r="AW48" s="77" t="s">
        <v>1198</v>
      </c>
      <c r="AX48" s="77" t="s">
        <v>116</v>
      </c>
      <c r="AY48" s="576">
        <v>3412.64</v>
      </c>
      <c r="AZ48" s="576"/>
      <c r="BA48" s="576"/>
      <c r="BB48" s="576"/>
      <c r="BC48" s="576"/>
      <c r="BD48" s="576"/>
      <c r="BE48" s="77">
        <f t="shared" si="7"/>
        <v>22</v>
      </c>
      <c r="BF48" s="77">
        <f t="shared" si="8"/>
        <v>5</v>
      </c>
      <c r="BG48" s="77">
        <f t="shared" si="9"/>
        <v>2022</v>
      </c>
      <c r="BH48" s="77"/>
    </row>
    <row r="49" spans="1:60">
      <c r="A49" s="77" t="s">
        <v>428</v>
      </c>
      <c r="B49" s="77" t="s">
        <v>230</v>
      </c>
      <c r="C49" s="77" t="s">
        <v>5641</v>
      </c>
      <c r="D49" s="78">
        <v>44693</v>
      </c>
      <c r="E49" s="77" t="s">
        <v>5634</v>
      </c>
      <c r="F49" s="77" t="s">
        <v>4056</v>
      </c>
      <c r="G49" s="77" t="s">
        <v>5535</v>
      </c>
      <c r="H49" s="77" t="s">
        <v>5536</v>
      </c>
      <c r="I49" s="77" t="s">
        <v>5537</v>
      </c>
      <c r="J49" s="77" t="s">
        <v>4056</v>
      </c>
      <c r="K49" s="77">
        <v>98421</v>
      </c>
      <c r="L49" s="77" t="s">
        <v>840</v>
      </c>
      <c r="M49" s="77" t="s">
        <v>941</v>
      </c>
      <c r="N49" s="77" t="s">
        <v>204</v>
      </c>
      <c r="O49" s="77" t="s">
        <v>205</v>
      </c>
      <c r="P49" s="77">
        <v>85040</v>
      </c>
      <c r="Q49" s="77" t="s">
        <v>68</v>
      </c>
      <c r="R49" s="77" t="s">
        <v>5635</v>
      </c>
      <c r="S49" s="77"/>
      <c r="T49" s="77" t="s">
        <v>844</v>
      </c>
      <c r="U49" s="77">
        <v>30390156</v>
      </c>
      <c r="V49" s="77">
        <v>14.75</v>
      </c>
      <c r="W49" s="77" t="s">
        <v>163</v>
      </c>
      <c r="X49" s="77">
        <v>400</v>
      </c>
      <c r="Y49" s="77">
        <v>832</v>
      </c>
      <c r="Z49" s="77">
        <v>26</v>
      </c>
      <c r="AA49" s="89">
        <f t="shared" si="0"/>
        <v>0.33279999999999998</v>
      </c>
      <c r="AB49" s="77" t="s">
        <v>88</v>
      </c>
      <c r="AC49" s="78"/>
      <c r="AD49" s="77"/>
      <c r="AE49" s="77"/>
      <c r="AF49" s="77" t="str">
        <f t="shared" si="1"/>
        <v>WADP220512_03</v>
      </c>
      <c r="AG49" s="77">
        <f t="shared" si="6"/>
        <v>832</v>
      </c>
      <c r="AH49" s="77">
        <f t="shared" si="6"/>
        <v>26</v>
      </c>
      <c r="AI49" s="89">
        <f t="shared" si="6"/>
        <v>0.33279999999999998</v>
      </c>
      <c r="AJ49" s="77" t="s">
        <v>2143</v>
      </c>
      <c r="AK49" s="77" t="s">
        <v>5642</v>
      </c>
      <c r="AL49" s="78">
        <v>44704</v>
      </c>
      <c r="AM49" s="78">
        <v>44704</v>
      </c>
      <c r="AN49" s="78">
        <v>44706</v>
      </c>
      <c r="AO49" s="78">
        <v>44706</v>
      </c>
      <c r="AP49" s="78">
        <v>44706</v>
      </c>
      <c r="AQ49" s="77" t="s">
        <v>89</v>
      </c>
      <c r="AR49" s="77"/>
      <c r="AS49" s="77" t="s">
        <v>5642</v>
      </c>
      <c r="AT49" s="275"/>
      <c r="AU49" s="275"/>
      <c r="AV49" s="275"/>
      <c r="AW49" s="77" t="s">
        <v>1198</v>
      </c>
      <c r="AX49" s="77" t="s">
        <v>116</v>
      </c>
      <c r="AY49" s="576">
        <v>3412.64</v>
      </c>
      <c r="AZ49" s="576"/>
      <c r="BA49" s="576"/>
      <c r="BB49" s="576"/>
      <c r="BC49" s="576"/>
      <c r="BD49" s="576"/>
      <c r="BE49" s="77">
        <f t="shared" si="7"/>
        <v>22</v>
      </c>
      <c r="BF49" s="77">
        <f t="shared" si="8"/>
        <v>5</v>
      </c>
      <c r="BG49" s="77">
        <f t="shared" si="9"/>
        <v>2022</v>
      </c>
      <c r="BH49" s="77"/>
    </row>
    <row r="50" spans="1:60">
      <c r="A50" s="77" t="s">
        <v>428</v>
      </c>
      <c r="B50" s="77" t="s">
        <v>230</v>
      </c>
      <c r="C50" s="77" t="s">
        <v>5643</v>
      </c>
      <c r="D50" s="78">
        <v>44693</v>
      </c>
      <c r="E50" s="77" t="s">
        <v>5634</v>
      </c>
      <c r="F50" s="77" t="s">
        <v>4056</v>
      </c>
      <c r="G50" s="77" t="s">
        <v>5535</v>
      </c>
      <c r="H50" s="77" t="s">
        <v>5536</v>
      </c>
      <c r="I50" s="77" t="s">
        <v>5537</v>
      </c>
      <c r="J50" s="77" t="s">
        <v>4056</v>
      </c>
      <c r="K50" s="77">
        <v>98421</v>
      </c>
      <c r="L50" s="77" t="s">
        <v>840</v>
      </c>
      <c r="M50" s="77" t="s">
        <v>941</v>
      </c>
      <c r="N50" s="77" t="s">
        <v>204</v>
      </c>
      <c r="O50" s="77" t="s">
        <v>205</v>
      </c>
      <c r="P50" s="77">
        <v>85040</v>
      </c>
      <c r="Q50" s="77" t="s">
        <v>68</v>
      </c>
      <c r="R50" s="77" t="s">
        <v>5635</v>
      </c>
      <c r="S50" s="77"/>
      <c r="T50" s="77" t="s">
        <v>844</v>
      </c>
      <c r="U50" s="77">
        <v>30390156</v>
      </c>
      <c r="V50" s="77">
        <v>14.75</v>
      </c>
      <c r="W50" s="77" t="s">
        <v>163</v>
      </c>
      <c r="X50" s="77">
        <v>400</v>
      </c>
      <c r="Y50" s="77">
        <v>672</v>
      </c>
      <c r="Z50" s="77">
        <v>21</v>
      </c>
      <c r="AA50" s="89">
        <f t="shared" si="0"/>
        <v>0.26879999999999998</v>
      </c>
      <c r="AB50" s="77" t="s">
        <v>88</v>
      </c>
      <c r="AC50" s="78"/>
      <c r="AD50" s="77"/>
      <c r="AE50" s="77"/>
      <c r="AF50" s="77" t="str">
        <f t="shared" si="1"/>
        <v>WADP220512_04</v>
      </c>
      <c r="AG50" s="77">
        <f t="shared" si="6"/>
        <v>672</v>
      </c>
      <c r="AH50" s="77">
        <f t="shared" si="6"/>
        <v>21</v>
      </c>
      <c r="AI50" s="89">
        <f t="shared" si="6"/>
        <v>0.26879999999999998</v>
      </c>
      <c r="AJ50" s="77" t="s">
        <v>2143</v>
      </c>
      <c r="AK50" s="77" t="s">
        <v>5644</v>
      </c>
      <c r="AL50" s="78">
        <v>44704</v>
      </c>
      <c r="AM50" s="78">
        <v>44704</v>
      </c>
      <c r="AN50" s="78">
        <v>44706</v>
      </c>
      <c r="AO50" s="78">
        <v>44706</v>
      </c>
      <c r="AP50" s="78">
        <v>44706</v>
      </c>
      <c r="AQ50" s="77" t="s">
        <v>89</v>
      </c>
      <c r="AR50" s="77"/>
      <c r="AS50" s="77" t="s">
        <v>5644</v>
      </c>
      <c r="AT50" s="275"/>
      <c r="AU50" s="275"/>
      <c r="AV50" s="275"/>
      <c r="AW50" s="77" t="s">
        <v>1198</v>
      </c>
      <c r="AX50" s="77" t="s">
        <v>116</v>
      </c>
      <c r="AY50" s="576">
        <v>3412.64</v>
      </c>
      <c r="AZ50" s="576"/>
      <c r="BA50" s="576"/>
      <c r="BB50" s="576"/>
      <c r="BC50" s="576"/>
      <c r="BD50" s="576"/>
      <c r="BE50" s="77">
        <f t="shared" si="7"/>
        <v>22</v>
      </c>
      <c r="BF50" s="77">
        <f t="shared" si="8"/>
        <v>5</v>
      </c>
      <c r="BG50" s="77">
        <f t="shared" si="9"/>
        <v>2022</v>
      </c>
      <c r="BH50" s="77"/>
    </row>
    <row r="51" spans="1:60">
      <c r="A51" s="325" t="s">
        <v>428</v>
      </c>
      <c r="B51" s="325" t="s">
        <v>56</v>
      </c>
      <c r="C51" s="325" t="s">
        <v>5645</v>
      </c>
      <c r="D51" s="571">
        <v>44692</v>
      </c>
      <c r="E51" s="687" t="s">
        <v>5144</v>
      </c>
      <c r="F51" s="325" t="s">
        <v>4056</v>
      </c>
      <c r="G51" s="325" t="s">
        <v>5535</v>
      </c>
      <c r="H51" s="325" t="s">
        <v>5536</v>
      </c>
      <c r="I51" s="325" t="s">
        <v>5537</v>
      </c>
      <c r="J51" s="325" t="s">
        <v>4056</v>
      </c>
      <c r="K51" s="325">
        <v>98421</v>
      </c>
      <c r="L51" s="687" t="s">
        <v>1701</v>
      </c>
      <c r="M51" s="687" t="s">
        <v>1195</v>
      </c>
      <c r="N51" s="325" t="s">
        <v>1196</v>
      </c>
      <c r="O51" s="325" t="s">
        <v>110</v>
      </c>
      <c r="P51" s="325">
        <v>92407</v>
      </c>
      <c r="Q51" s="325" t="s">
        <v>68</v>
      </c>
      <c r="R51" s="325" t="s">
        <v>4792</v>
      </c>
      <c r="S51" s="325"/>
      <c r="T51" s="325" t="s">
        <v>4793</v>
      </c>
      <c r="U51" s="325">
        <v>30390256</v>
      </c>
      <c r="V51" s="325">
        <v>14.75</v>
      </c>
      <c r="W51" s="326" t="s">
        <v>2197</v>
      </c>
      <c r="X51" s="325">
        <v>400</v>
      </c>
      <c r="Y51" s="325">
        <v>572</v>
      </c>
      <c r="Z51" s="325">
        <v>22</v>
      </c>
      <c r="AA51" s="608">
        <f t="shared" si="0"/>
        <v>0.2288</v>
      </c>
      <c r="AB51" s="326" t="s">
        <v>70</v>
      </c>
      <c r="AC51" s="571">
        <v>44742</v>
      </c>
      <c r="AD51" s="325"/>
      <c r="AE51" s="688">
        <v>0.375</v>
      </c>
      <c r="AF51" s="325" t="str">
        <f t="shared" si="1"/>
        <v>WADP220511_01</v>
      </c>
      <c r="AG51" s="325">
        <f t="shared" si="6"/>
        <v>572</v>
      </c>
      <c r="AH51" s="325">
        <f t="shared" si="6"/>
        <v>22</v>
      </c>
      <c r="AI51" s="608">
        <f t="shared" si="6"/>
        <v>0.2288</v>
      </c>
      <c r="AJ51" s="325" t="s">
        <v>2143</v>
      </c>
      <c r="AK51" s="325" t="s">
        <v>5646</v>
      </c>
      <c r="AL51" s="571">
        <v>44715</v>
      </c>
      <c r="AM51" s="571"/>
      <c r="AN51" s="571">
        <v>44720</v>
      </c>
      <c r="AO51" s="571"/>
      <c r="AP51" s="571"/>
      <c r="AQ51" s="325"/>
      <c r="AR51" s="325" t="s">
        <v>5647</v>
      </c>
      <c r="AS51" s="325" t="s">
        <v>5646</v>
      </c>
      <c r="AT51" s="689"/>
      <c r="AU51" s="689"/>
      <c r="AV51" s="689"/>
      <c r="AW51" s="326" t="s">
        <v>1198</v>
      </c>
      <c r="AX51" s="690" t="s">
        <v>116</v>
      </c>
      <c r="AY51" s="691">
        <v>2498</v>
      </c>
      <c r="AZ51" s="691"/>
      <c r="BA51" s="691"/>
      <c r="BB51" s="691"/>
      <c r="BC51" s="691"/>
      <c r="BD51" s="691"/>
      <c r="BE51" s="325">
        <f t="shared" si="7"/>
        <v>23</v>
      </c>
      <c r="BF51" s="325">
        <f t="shared" si="8"/>
        <v>6</v>
      </c>
      <c r="BG51" s="325">
        <f t="shared" si="9"/>
        <v>2022</v>
      </c>
      <c r="BH51" s="608"/>
    </row>
    <row r="52" spans="1:60">
      <c r="A52" s="325" t="s">
        <v>428</v>
      </c>
      <c r="B52" s="325" t="s">
        <v>56</v>
      </c>
      <c r="C52" s="325" t="s">
        <v>5648</v>
      </c>
      <c r="D52" s="571">
        <v>44692</v>
      </c>
      <c r="E52" s="687" t="s">
        <v>5144</v>
      </c>
      <c r="F52" s="325" t="s">
        <v>4056</v>
      </c>
      <c r="G52" s="325" t="s">
        <v>5535</v>
      </c>
      <c r="H52" s="325" t="s">
        <v>5536</v>
      </c>
      <c r="I52" s="325" t="s">
        <v>5537</v>
      </c>
      <c r="J52" s="325" t="s">
        <v>4056</v>
      </c>
      <c r="K52" s="325">
        <v>98421</v>
      </c>
      <c r="L52" s="687" t="s">
        <v>1701</v>
      </c>
      <c r="M52" s="687" t="s">
        <v>1195</v>
      </c>
      <c r="N52" s="325" t="s">
        <v>1196</v>
      </c>
      <c r="O52" s="325" t="s">
        <v>110</v>
      </c>
      <c r="P52" s="325">
        <v>92407</v>
      </c>
      <c r="Q52" s="325" t="s">
        <v>68</v>
      </c>
      <c r="R52" s="325" t="s">
        <v>4792</v>
      </c>
      <c r="S52" s="325"/>
      <c r="T52" s="325" t="s">
        <v>4793</v>
      </c>
      <c r="U52" s="325">
        <v>30390256</v>
      </c>
      <c r="V52" s="325">
        <v>14.75</v>
      </c>
      <c r="W52" s="326" t="s">
        <v>2197</v>
      </c>
      <c r="X52" s="325">
        <v>400</v>
      </c>
      <c r="Y52" s="325">
        <v>572</v>
      </c>
      <c r="Z52" s="325">
        <v>22</v>
      </c>
      <c r="AA52" s="608">
        <f t="shared" si="0"/>
        <v>0.2288</v>
      </c>
      <c r="AB52" s="326" t="s">
        <v>70</v>
      </c>
      <c r="AC52" s="571">
        <v>44742</v>
      </c>
      <c r="AD52" s="325"/>
      <c r="AE52" s="688">
        <v>0.45833333333333331</v>
      </c>
      <c r="AF52" s="325" t="str">
        <f t="shared" si="1"/>
        <v>WADP220511_02</v>
      </c>
      <c r="AG52" s="325">
        <f t="shared" si="6"/>
        <v>572</v>
      </c>
      <c r="AH52" s="325">
        <f t="shared" si="6"/>
        <v>22</v>
      </c>
      <c r="AI52" s="608">
        <f t="shared" si="6"/>
        <v>0.2288</v>
      </c>
      <c r="AJ52" s="325" t="s">
        <v>2143</v>
      </c>
      <c r="AK52" s="325" t="s">
        <v>5649</v>
      </c>
      <c r="AL52" s="571">
        <v>44715</v>
      </c>
      <c r="AM52" s="571"/>
      <c r="AN52" s="571">
        <v>44720</v>
      </c>
      <c r="AO52" s="571"/>
      <c r="AP52" s="571"/>
      <c r="AQ52" s="325"/>
      <c r="AR52" s="325" t="s">
        <v>5650</v>
      </c>
      <c r="AS52" s="325" t="s">
        <v>5649</v>
      </c>
      <c r="AT52" s="689"/>
      <c r="AU52" s="689"/>
      <c r="AV52" s="689"/>
      <c r="AW52" s="326" t="s">
        <v>1198</v>
      </c>
      <c r="AX52" s="690" t="s">
        <v>116</v>
      </c>
      <c r="AY52" s="691">
        <v>2498</v>
      </c>
      <c r="AZ52" s="691"/>
      <c r="BA52" s="691"/>
      <c r="BB52" s="691"/>
      <c r="BC52" s="691"/>
      <c r="BD52" s="691"/>
      <c r="BE52" s="325">
        <f t="shared" si="7"/>
        <v>23</v>
      </c>
      <c r="BF52" s="325">
        <f t="shared" si="8"/>
        <v>6</v>
      </c>
      <c r="BG52" s="325">
        <f t="shared" si="9"/>
        <v>2022</v>
      </c>
      <c r="BH52" s="608"/>
    </row>
    <row r="53" spans="1:60">
      <c r="A53" s="77" t="s">
        <v>428</v>
      </c>
      <c r="B53" s="77" t="s">
        <v>56</v>
      </c>
      <c r="C53" s="77" t="s">
        <v>5651</v>
      </c>
      <c r="D53" s="78">
        <v>44692</v>
      </c>
      <c r="E53" s="255" t="s">
        <v>5144</v>
      </c>
      <c r="F53" s="77" t="s">
        <v>4056</v>
      </c>
      <c r="G53" s="77" t="s">
        <v>5535</v>
      </c>
      <c r="H53" s="77" t="s">
        <v>5536</v>
      </c>
      <c r="I53" s="77" t="s">
        <v>5537</v>
      </c>
      <c r="J53" s="77" t="s">
        <v>4056</v>
      </c>
      <c r="K53" s="77">
        <v>98421</v>
      </c>
      <c r="L53" s="255" t="s">
        <v>1701</v>
      </c>
      <c r="M53" s="255" t="s">
        <v>1195</v>
      </c>
      <c r="N53" s="77" t="s">
        <v>1196</v>
      </c>
      <c r="O53" s="77" t="s">
        <v>110</v>
      </c>
      <c r="P53" s="77">
        <v>92407</v>
      </c>
      <c r="Q53" s="77" t="s">
        <v>68</v>
      </c>
      <c r="R53" s="77" t="s">
        <v>4792</v>
      </c>
      <c r="S53" s="77"/>
      <c r="T53" s="77" t="s">
        <v>4793</v>
      </c>
      <c r="U53" s="77">
        <v>30390256</v>
      </c>
      <c r="V53" s="77">
        <v>14.75</v>
      </c>
      <c r="W53" s="142" t="s">
        <v>2197</v>
      </c>
      <c r="X53" s="77">
        <v>400</v>
      </c>
      <c r="Y53" s="77">
        <v>572</v>
      </c>
      <c r="Z53" s="77">
        <v>22</v>
      </c>
      <c r="AA53" s="89">
        <f t="shared" si="0"/>
        <v>0.2288</v>
      </c>
      <c r="AB53" s="142" t="s">
        <v>70</v>
      </c>
      <c r="AC53" s="78">
        <v>44742</v>
      </c>
      <c r="AD53" s="77"/>
      <c r="AE53" s="544">
        <v>0.5</v>
      </c>
      <c r="AF53" s="77" t="str">
        <f t="shared" si="1"/>
        <v>WADP220511_03</v>
      </c>
      <c r="AG53" s="77">
        <f t="shared" si="6"/>
        <v>572</v>
      </c>
      <c r="AH53" s="77">
        <f t="shared" si="6"/>
        <v>22</v>
      </c>
      <c r="AI53" s="89">
        <f t="shared" si="6"/>
        <v>0.2288</v>
      </c>
      <c r="AJ53" s="77" t="s">
        <v>2143</v>
      </c>
      <c r="AK53" s="77" t="s">
        <v>5652</v>
      </c>
      <c r="AL53" s="78">
        <v>44715</v>
      </c>
      <c r="AM53" s="78"/>
      <c r="AN53" s="78">
        <v>44718</v>
      </c>
      <c r="AO53" s="78"/>
      <c r="AP53" s="78"/>
      <c r="AQ53" s="77" t="s">
        <v>89</v>
      </c>
      <c r="AR53" s="77" t="s">
        <v>5653</v>
      </c>
      <c r="AS53" s="77" t="s">
        <v>5652</v>
      </c>
      <c r="AT53" s="275"/>
      <c r="AU53" s="275"/>
      <c r="AV53" s="275"/>
      <c r="AW53" s="142" t="s">
        <v>1198</v>
      </c>
      <c r="AX53" s="368" t="s">
        <v>116</v>
      </c>
      <c r="AY53" s="576">
        <v>2498</v>
      </c>
      <c r="AZ53" s="576"/>
      <c r="BA53" s="576"/>
      <c r="BB53" s="576"/>
      <c r="BC53" s="576"/>
      <c r="BD53" s="576"/>
      <c r="BE53" s="77">
        <f t="shared" si="7"/>
        <v>23</v>
      </c>
      <c r="BF53" s="77">
        <f t="shared" si="8"/>
        <v>6</v>
      </c>
      <c r="BG53" s="77">
        <f t="shared" si="9"/>
        <v>2022</v>
      </c>
      <c r="BH53" s="89"/>
    </row>
    <row r="54" spans="1:60">
      <c r="A54" s="77" t="s">
        <v>428</v>
      </c>
      <c r="B54" s="77" t="s">
        <v>56</v>
      </c>
      <c r="C54" s="77" t="s">
        <v>5654</v>
      </c>
      <c r="D54" s="78">
        <v>44692</v>
      </c>
      <c r="E54" s="255" t="s">
        <v>5144</v>
      </c>
      <c r="F54" s="77" t="s">
        <v>4056</v>
      </c>
      <c r="G54" s="77" t="s">
        <v>5535</v>
      </c>
      <c r="H54" s="77" t="s">
        <v>5536</v>
      </c>
      <c r="I54" s="77" t="s">
        <v>5537</v>
      </c>
      <c r="J54" s="77" t="s">
        <v>4056</v>
      </c>
      <c r="K54" s="77">
        <v>98421</v>
      </c>
      <c r="L54" s="255" t="s">
        <v>1701</v>
      </c>
      <c r="M54" s="255" t="s">
        <v>1195</v>
      </c>
      <c r="N54" s="77" t="s">
        <v>1196</v>
      </c>
      <c r="O54" s="77" t="s">
        <v>110</v>
      </c>
      <c r="P54" s="77">
        <v>92407</v>
      </c>
      <c r="Q54" s="77" t="s">
        <v>68</v>
      </c>
      <c r="R54" s="77" t="s">
        <v>4792</v>
      </c>
      <c r="S54" s="77"/>
      <c r="T54" s="77" t="s">
        <v>4793</v>
      </c>
      <c r="U54" s="77">
        <v>30390256</v>
      </c>
      <c r="V54" s="77">
        <v>14.75</v>
      </c>
      <c r="W54" s="142" t="s">
        <v>2197</v>
      </c>
      <c r="X54" s="77">
        <v>400</v>
      </c>
      <c r="Y54" s="77">
        <v>572</v>
      </c>
      <c r="Z54" s="77">
        <v>22</v>
      </c>
      <c r="AA54" s="89">
        <f t="shared" si="0"/>
        <v>0.2288</v>
      </c>
      <c r="AB54" s="142" t="s">
        <v>70</v>
      </c>
      <c r="AC54" s="78">
        <v>44742</v>
      </c>
      <c r="AD54" s="77"/>
      <c r="AE54" s="544">
        <v>0.54166666666666663</v>
      </c>
      <c r="AF54" s="77" t="str">
        <f t="shared" si="1"/>
        <v>WADP220511_04</v>
      </c>
      <c r="AG54" s="77">
        <f t="shared" si="6"/>
        <v>572</v>
      </c>
      <c r="AH54" s="77">
        <f t="shared" si="6"/>
        <v>22</v>
      </c>
      <c r="AI54" s="89">
        <f t="shared" si="6"/>
        <v>0.2288</v>
      </c>
      <c r="AJ54" s="77" t="s">
        <v>2143</v>
      </c>
      <c r="AK54" s="77" t="s">
        <v>5655</v>
      </c>
      <c r="AL54" s="78">
        <v>44715</v>
      </c>
      <c r="AM54" s="78"/>
      <c r="AN54" s="78">
        <v>44718</v>
      </c>
      <c r="AO54" s="78"/>
      <c r="AP54" s="78"/>
      <c r="AQ54" s="77" t="s">
        <v>89</v>
      </c>
      <c r="AR54" s="77" t="s">
        <v>5656</v>
      </c>
      <c r="AS54" s="77" t="s">
        <v>5655</v>
      </c>
      <c r="AT54" s="275"/>
      <c r="AU54" s="275"/>
      <c r="AV54" s="275"/>
      <c r="AW54" s="142" t="s">
        <v>1198</v>
      </c>
      <c r="AX54" s="368" t="s">
        <v>116</v>
      </c>
      <c r="AY54" s="576">
        <v>2498</v>
      </c>
      <c r="AZ54" s="576"/>
      <c r="BA54" s="576"/>
      <c r="BB54" s="576"/>
      <c r="BC54" s="576"/>
      <c r="BD54" s="576"/>
      <c r="BE54" s="77">
        <f t="shared" si="7"/>
        <v>23</v>
      </c>
      <c r="BF54" s="77">
        <f t="shared" si="8"/>
        <v>6</v>
      </c>
      <c r="BG54" s="77">
        <f t="shared" si="9"/>
        <v>2022</v>
      </c>
      <c r="BH54" s="89"/>
    </row>
    <row r="55" spans="1:60">
      <c r="A55" s="77" t="s">
        <v>428</v>
      </c>
      <c r="B55" s="77" t="s">
        <v>56</v>
      </c>
      <c r="C55" s="77" t="s">
        <v>5657</v>
      </c>
      <c r="D55" s="78">
        <v>44692</v>
      </c>
      <c r="E55" s="255" t="s">
        <v>5144</v>
      </c>
      <c r="F55" s="77" t="s">
        <v>4056</v>
      </c>
      <c r="G55" s="77" t="s">
        <v>5535</v>
      </c>
      <c r="H55" s="77" t="s">
        <v>5536</v>
      </c>
      <c r="I55" s="77" t="s">
        <v>5537</v>
      </c>
      <c r="J55" s="77" t="s">
        <v>4056</v>
      </c>
      <c r="K55" s="77">
        <v>98421</v>
      </c>
      <c r="L55" s="255" t="s">
        <v>1701</v>
      </c>
      <c r="M55" s="255" t="s">
        <v>1195</v>
      </c>
      <c r="N55" s="77" t="s">
        <v>1196</v>
      </c>
      <c r="O55" s="77" t="s">
        <v>110</v>
      </c>
      <c r="P55" s="77">
        <v>92407</v>
      </c>
      <c r="Q55" s="77" t="s">
        <v>68</v>
      </c>
      <c r="R55" s="77" t="s">
        <v>4792</v>
      </c>
      <c r="S55" s="77"/>
      <c r="T55" s="77" t="s">
        <v>4793</v>
      </c>
      <c r="U55" s="77">
        <v>30390256</v>
      </c>
      <c r="V55" s="77">
        <v>14.75</v>
      </c>
      <c r="W55" s="142" t="s">
        <v>2197</v>
      </c>
      <c r="X55" s="77">
        <v>400</v>
      </c>
      <c r="Y55" s="77">
        <v>572</v>
      </c>
      <c r="Z55" s="77">
        <v>22</v>
      </c>
      <c r="AA55" s="89">
        <f t="shared" si="0"/>
        <v>0.2288</v>
      </c>
      <c r="AB55" s="142" t="s">
        <v>70</v>
      </c>
      <c r="AC55" s="78">
        <v>44742</v>
      </c>
      <c r="AD55" s="77"/>
      <c r="AE55" s="544">
        <v>0.58333333333333337</v>
      </c>
      <c r="AF55" s="77" t="str">
        <f t="shared" si="1"/>
        <v>WADP220511_05</v>
      </c>
      <c r="AG55" s="77">
        <f t="shared" si="6"/>
        <v>572</v>
      </c>
      <c r="AH55" s="77">
        <f t="shared" si="6"/>
        <v>22</v>
      </c>
      <c r="AI55" s="89">
        <f t="shared" si="6"/>
        <v>0.2288</v>
      </c>
      <c r="AJ55" s="77" t="s">
        <v>2143</v>
      </c>
      <c r="AK55" s="77" t="s">
        <v>5658</v>
      </c>
      <c r="AL55" s="78">
        <v>44715</v>
      </c>
      <c r="AM55" s="78"/>
      <c r="AN55" s="78">
        <v>44718</v>
      </c>
      <c r="AO55" s="78"/>
      <c r="AP55" s="78"/>
      <c r="AQ55" s="77" t="s">
        <v>89</v>
      </c>
      <c r="AR55" s="77" t="s">
        <v>5659</v>
      </c>
      <c r="AS55" s="77" t="s">
        <v>5658</v>
      </c>
      <c r="AT55" s="275"/>
      <c r="AU55" s="275"/>
      <c r="AV55" s="275"/>
      <c r="AW55" s="142" t="s">
        <v>1198</v>
      </c>
      <c r="AX55" s="368" t="s">
        <v>116</v>
      </c>
      <c r="AY55" s="576">
        <v>2498</v>
      </c>
      <c r="AZ55" s="576"/>
      <c r="BA55" s="576"/>
      <c r="BB55" s="576"/>
      <c r="BC55" s="576"/>
      <c r="BD55" s="576"/>
      <c r="BE55" s="77">
        <f t="shared" si="7"/>
        <v>23</v>
      </c>
      <c r="BF55" s="77">
        <f t="shared" si="8"/>
        <v>6</v>
      </c>
      <c r="BG55" s="77">
        <f t="shared" si="9"/>
        <v>2022</v>
      </c>
      <c r="BH55" s="89"/>
    </row>
    <row r="56" spans="1:60">
      <c r="A56" s="77" t="s">
        <v>428</v>
      </c>
      <c r="B56" s="77" t="s">
        <v>56</v>
      </c>
      <c r="C56" s="77" t="s">
        <v>5660</v>
      </c>
      <c r="D56" s="78">
        <v>44692</v>
      </c>
      <c r="E56" s="255" t="s">
        <v>5661</v>
      </c>
      <c r="F56" s="77" t="s">
        <v>4056</v>
      </c>
      <c r="G56" s="77" t="s">
        <v>5535</v>
      </c>
      <c r="H56" s="77" t="s">
        <v>5536</v>
      </c>
      <c r="I56" s="77" t="s">
        <v>5537</v>
      </c>
      <c r="J56" s="77" t="s">
        <v>4056</v>
      </c>
      <c r="K56" s="77">
        <v>98421</v>
      </c>
      <c r="L56" s="255" t="s">
        <v>1225</v>
      </c>
      <c r="M56" s="77" t="s">
        <v>1226</v>
      </c>
      <c r="N56" s="77" t="s">
        <v>565</v>
      </c>
      <c r="O56" s="77" t="s">
        <v>110</v>
      </c>
      <c r="P56" s="77">
        <v>94544</v>
      </c>
      <c r="Q56" s="77" t="s">
        <v>68</v>
      </c>
      <c r="R56" s="77" t="s">
        <v>5591</v>
      </c>
      <c r="S56" s="77"/>
      <c r="T56" s="77" t="s">
        <v>5561</v>
      </c>
      <c r="U56" s="77">
        <v>30390256</v>
      </c>
      <c r="V56" s="77">
        <v>14.75</v>
      </c>
      <c r="W56" s="142" t="s">
        <v>2197</v>
      </c>
      <c r="X56" s="77">
        <v>400</v>
      </c>
      <c r="Y56" s="77">
        <v>572</v>
      </c>
      <c r="Z56" s="77">
        <v>22</v>
      </c>
      <c r="AA56" s="89">
        <f t="shared" si="0"/>
        <v>0.2288</v>
      </c>
      <c r="AB56" s="142" t="s">
        <v>70</v>
      </c>
      <c r="AC56" s="78">
        <v>44742</v>
      </c>
      <c r="AD56" s="77"/>
      <c r="AE56" s="544">
        <v>0.29166666666666669</v>
      </c>
      <c r="AF56" s="77" t="str">
        <f t="shared" si="1"/>
        <v>WADP220511_07</v>
      </c>
      <c r="AG56" s="77">
        <f t="shared" si="6"/>
        <v>572</v>
      </c>
      <c r="AH56" s="77">
        <f t="shared" si="6"/>
        <v>22</v>
      </c>
      <c r="AI56" s="89">
        <f t="shared" si="6"/>
        <v>0.2288</v>
      </c>
      <c r="AJ56" s="77" t="s">
        <v>2143</v>
      </c>
      <c r="AK56" s="77" t="s">
        <v>5662</v>
      </c>
      <c r="AL56" s="78">
        <v>44714</v>
      </c>
      <c r="AM56" s="78"/>
      <c r="AN56" s="78">
        <v>44715</v>
      </c>
      <c r="AO56" s="78"/>
      <c r="AP56" s="78"/>
      <c r="AQ56" s="77" t="s">
        <v>89</v>
      </c>
      <c r="AR56" s="77" t="s">
        <v>5663</v>
      </c>
      <c r="AS56" s="77" t="s">
        <v>5662</v>
      </c>
      <c r="AT56" s="275"/>
      <c r="AU56" s="275"/>
      <c r="AV56" s="275"/>
      <c r="AW56" s="142" t="s">
        <v>1198</v>
      </c>
      <c r="AX56" s="368" t="s">
        <v>116</v>
      </c>
      <c r="AY56" s="576">
        <v>1776</v>
      </c>
      <c r="AZ56" s="576"/>
      <c r="BA56" s="576"/>
      <c r="BB56" s="576"/>
      <c r="BC56" s="576"/>
      <c r="BD56" s="576"/>
      <c r="BE56" s="77">
        <f t="shared" si="7"/>
        <v>23</v>
      </c>
      <c r="BF56" s="77">
        <f t="shared" si="8"/>
        <v>6</v>
      </c>
      <c r="BG56" s="77">
        <f t="shared" si="9"/>
        <v>2022</v>
      </c>
      <c r="BH56" s="89"/>
    </row>
    <row r="57" spans="1:60">
      <c r="A57" s="77" t="s">
        <v>428</v>
      </c>
      <c r="B57" s="77" t="s">
        <v>56</v>
      </c>
      <c r="C57" s="77" t="s">
        <v>5664</v>
      </c>
      <c r="D57" s="78">
        <v>44692</v>
      </c>
      <c r="E57" s="255" t="s">
        <v>5661</v>
      </c>
      <c r="F57" s="77" t="s">
        <v>4056</v>
      </c>
      <c r="G57" s="77" t="s">
        <v>5535</v>
      </c>
      <c r="H57" s="77" t="s">
        <v>5536</v>
      </c>
      <c r="I57" s="77" t="s">
        <v>5537</v>
      </c>
      <c r="J57" s="77" t="s">
        <v>4056</v>
      </c>
      <c r="K57" s="77">
        <v>98421</v>
      </c>
      <c r="L57" s="255" t="s">
        <v>1225</v>
      </c>
      <c r="M57" s="77" t="s">
        <v>1226</v>
      </c>
      <c r="N57" s="77" t="s">
        <v>565</v>
      </c>
      <c r="O57" s="77" t="s">
        <v>110</v>
      </c>
      <c r="P57" s="77">
        <v>94544</v>
      </c>
      <c r="Q57" s="77" t="s">
        <v>68</v>
      </c>
      <c r="R57" s="77" t="s">
        <v>5591</v>
      </c>
      <c r="S57" s="77"/>
      <c r="T57" s="77" t="s">
        <v>5561</v>
      </c>
      <c r="U57" s="77">
        <v>30390256</v>
      </c>
      <c r="V57" s="77">
        <v>14.75</v>
      </c>
      <c r="W57" s="142" t="s">
        <v>2197</v>
      </c>
      <c r="X57" s="77">
        <v>400</v>
      </c>
      <c r="Y57" s="77">
        <v>572</v>
      </c>
      <c r="Z57" s="77">
        <v>22</v>
      </c>
      <c r="AA57" s="89">
        <f t="shared" si="0"/>
        <v>0.2288</v>
      </c>
      <c r="AB57" s="142" t="s">
        <v>70</v>
      </c>
      <c r="AC57" s="78">
        <v>44742</v>
      </c>
      <c r="AD57" s="77"/>
      <c r="AE57" s="544">
        <v>0.3125</v>
      </c>
      <c r="AF57" s="77" t="str">
        <f t="shared" si="1"/>
        <v>WADP220511_08</v>
      </c>
      <c r="AG57" s="77">
        <f t="shared" si="6"/>
        <v>572</v>
      </c>
      <c r="AH57" s="77">
        <f t="shared" si="6"/>
        <v>22</v>
      </c>
      <c r="AI57" s="89">
        <f t="shared" si="6"/>
        <v>0.2288</v>
      </c>
      <c r="AJ57" s="77" t="s">
        <v>2143</v>
      </c>
      <c r="AK57" s="77" t="s">
        <v>5665</v>
      </c>
      <c r="AL57" s="78">
        <v>44714</v>
      </c>
      <c r="AM57" s="78"/>
      <c r="AN57" s="78">
        <v>44715</v>
      </c>
      <c r="AO57" s="78"/>
      <c r="AP57" s="78"/>
      <c r="AQ57" s="77" t="s">
        <v>89</v>
      </c>
      <c r="AR57" s="77" t="s">
        <v>5666</v>
      </c>
      <c r="AS57" s="77" t="s">
        <v>5665</v>
      </c>
      <c r="AT57" s="275"/>
      <c r="AU57" s="275"/>
      <c r="AV57" s="275"/>
      <c r="AW57" s="142" t="s">
        <v>1198</v>
      </c>
      <c r="AX57" s="368" t="s">
        <v>116</v>
      </c>
      <c r="AY57" s="576">
        <v>1776</v>
      </c>
      <c r="AZ57" s="576"/>
      <c r="BA57" s="576"/>
      <c r="BB57" s="576"/>
      <c r="BC57" s="576"/>
      <c r="BD57" s="576"/>
      <c r="BE57" s="77">
        <f t="shared" si="7"/>
        <v>23</v>
      </c>
      <c r="BF57" s="77">
        <f t="shared" si="8"/>
        <v>6</v>
      </c>
      <c r="BG57" s="77">
        <f t="shared" si="9"/>
        <v>2022</v>
      </c>
      <c r="BH57" s="89"/>
    </row>
    <row r="58" spans="1:60">
      <c r="A58" s="77" t="s">
        <v>428</v>
      </c>
      <c r="B58" s="77" t="s">
        <v>56</v>
      </c>
      <c r="C58" s="77" t="s">
        <v>5667</v>
      </c>
      <c r="D58" s="78">
        <v>44692</v>
      </c>
      <c r="E58" s="255" t="s">
        <v>5661</v>
      </c>
      <c r="F58" s="77" t="s">
        <v>4056</v>
      </c>
      <c r="G58" s="77" t="s">
        <v>5535</v>
      </c>
      <c r="H58" s="77" t="s">
        <v>5536</v>
      </c>
      <c r="I58" s="77" t="s">
        <v>5537</v>
      </c>
      <c r="J58" s="77" t="s">
        <v>4056</v>
      </c>
      <c r="K58" s="77">
        <v>98421</v>
      </c>
      <c r="L58" s="255" t="s">
        <v>1225</v>
      </c>
      <c r="M58" s="77" t="s">
        <v>1226</v>
      </c>
      <c r="N58" s="77" t="s">
        <v>565</v>
      </c>
      <c r="O58" s="77" t="s">
        <v>110</v>
      </c>
      <c r="P58" s="77">
        <v>94544</v>
      </c>
      <c r="Q58" s="77" t="s">
        <v>68</v>
      </c>
      <c r="R58" s="77" t="s">
        <v>5591</v>
      </c>
      <c r="S58" s="77"/>
      <c r="T58" s="77" t="s">
        <v>5561</v>
      </c>
      <c r="U58" s="77">
        <v>30390256</v>
      </c>
      <c r="V58" s="77">
        <v>14.75</v>
      </c>
      <c r="W58" s="142" t="s">
        <v>2197</v>
      </c>
      <c r="X58" s="77">
        <v>400</v>
      </c>
      <c r="Y58" s="77">
        <v>572</v>
      </c>
      <c r="Z58" s="77">
        <v>22</v>
      </c>
      <c r="AA58" s="89">
        <f t="shared" si="0"/>
        <v>0.2288</v>
      </c>
      <c r="AB58" s="142" t="s">
        <v>70</v>
      </c>
      <c r="AC58" s="78">
        <v>44742</v>
      </c>
      <c r="AD58" s="77"/>
      <c r="AE58" s="544">
        <v>0.33333333333333331</v>
      </c>
      <c r="AF58" s="77" t="str">
        <f t="shared" si="1"/>
        <v>WADP220511_09</v>
      </c>
      <c r="AG58" s="77">
        <f t="shared" si="6"/>
        <v>572</v>
      </c>
      <c r="AH58" s="77">
        <f t="shared" si="6"/>
        <v>22</v>
      </c>
      <c r="AI58" s="89">
        <f t="shared" si="6"/>
        <v>0.2288</v>
      </c>
      <c r="AJ58" s="77" t="s">
        <v>2143</v>
      </c>
      <c r="AK58" s="77" t="s">
        <v>5668</v>
      </c>
      <c r="AL58" s="78">
        <v>44714</v>
      </c>
      <c r="AM58" s="78"/>
      <c r="AN58" s="78">
        <v>44715</v>
      </c>
      <c r="AO58" s="78"/>
      <c r="AP58" s="78"/>
      <c r="AQ58" s="77" t="s">
        <v>89</v>
      </c>
      <c r="AR58" s="77" t="s">
        <v>5669</v>
      </c>
      <c r="AS58" s="77" t="s">
        <v>5668</v>
      </c>
      <c r="AT58" s="275"/>
      <c r="AU58" s="275"/>
      <c r="AV58" s="275"/>
      <c r="AW58" s="142" t="s">
        <v>1198</v>
      </c>
      <c r="AX58" s="368" t="s">
        <v>116</v>
      </c>
      <c r="AY58" s="576">
        <v>1776</v>
      </c>
      <c r="AZ58" s="576"/>
      <c r="BA58" s="576"/>
      <c r="BB58" s="576"/>
      <c r="BC58" s="576"/>
      <c r="BD58" s="576"/>
      <c r="BE58" s="77">
        <f t="shared" si="7"/>
        <v>23</v>
      </c>
      <c r="BF58" s="77">
        <f t="shared" si="8"/>
        <v>6</v>
      </c>
      <c r="BG58" s="77">
        <f t="shared" si="9"/>
        <v>2022</v>
      </c>
      <c r="BH58" s="89"/>
    </row>
    <row r="59" spans="1:60">
      <c r="A59" s="77" t="s">
        <v>428</v>
      </c>
      <c r="B59" s="77" t="s">
        <v>56</v>
      </c>
      <c r="C59" s="77" t="s">
        <v>5670</v>
      </c>
      <c r="D59" s="78">
        <v>44692</v>
      </c>
      <c r="E59" s="255" t="s">
        <v>5661</v>
      </c>
      <c r="F59" s="77" t="s">
        <v>4056</v>
      </c>
      <c r="G59" s="77" t="s">
        <v>5535</v>
      </c>
      <c r="H59" s="77" t="s">
        <v>5536</v>
      </c>
      <c r="I59" s="77" t="s">
        <v>5537</v>
      </c>
      <c r="J59" s="77" t="s">
        <v>4056</v>
      </c>
      <c r="K59" s="77">
        <v>98421</v>
      </c>
      <c r="L59" s="255" t="s">
        <v>1225</v>
      </c>
      <c r="M59" s="77" t="s">
        <v>1226</v>
      </c>
      <c r="N59" s="77" t="s">
        <v>565</v>
      </c>
      <c r="O59" s="77" t="s">
        <v>110</v>
      </c>
      <c r="P59" s="77">
        <v>94544</v>
      </c>
      <c r="Q59" s="77" t="s">
        <v>68</v>
      </c>
      <c r="R59" s="77" t="s">
        <v>5591</v>
      </c>
      <c r="S59" s="77"/>
      <c r="T59" s="77" t="s">
        <v>5561</v>
      </c>
      <c r="U59" s="77">
        <v>30390256</v>
      </c>
      <c r="V59" s="77">
        <v>14.75</v>
      </c>
      <c r="W59" s="142" t="s">
        <v>2197</v>
      </c>
      <c r="X59" s="77">
        <v>400</v>
      </c>
      <c r="Y59" s="77">
        <v>572</v>
      </c>
      <c r="Z59" s="77">
        <v>22</v>
      </c>
      <c r="AA59" s="89">
        <f t="shared" si="0"/>
        <v>0.2288</v>
      </c>
      <c r="AB59" s="142" t="s">
        <v>70</v>
      </c>
      <c r="AC59" s="78">
        <v>44742</v>
      </c>
      <c r="AD59" s="77"/>
      <c r="AE59" s="544">
        <v>0.35416666666666669</v>
      </c>
      <c r="AF59" s="77" t="str">
        <f t="shared" si="1"/>
        <v>WADP220511_10</v>
      </c>
      <c r="AG59" s="77">
        <f t="shared" si="6"/>
        <v>572</v>
      </c>
      <c r="AH59" s="77">
        <f t="shared" si="6"/>
        <v>22</v>
      </c>
      <c r="AI59" s="89">
        <f t="shared" si="6"/>
        <v>0.2288</v>
      </c>
      <c r="AJ59" s="77" t="s">
        <v>2143</v>
      </c>
      <c r="AK59" s="77" t="s">
        <v>5671</v>
      </c>
      <c r="AL59" s="78">
        <v>44714</v>
      </c>
      <c r="AM59" s="78"/>
      <c r="AN59" s="78">
        <v>44715</v>
      </c>
      <c r="AO59" s="78"/>
      <c r="AP59" s="78"/>
      <c r="AQ59" s="77" t="s">
        <v>89</v>
      </c>
      <c r="AR59" s="77" t="s">
        <v>5672</v>
      </c>
      <c r="AS59" s="77" t="s">
        <v>5671</v>
      </c>
      <c r="AT59" s="275"/>
      <c r="AU59" s="275"/>
      <c r="AV59" s="275"/>
      <c r="AW59" s="142" t="s">
        <v>1198</v>
      </c>
      <c r="AX59" s="368" t="s">
        <v>116</v>
      </c>
      <c r="AY59" s="576">
        <v>1776</v>
      </c>
      <c r="AZ59" s="576"/>
      <c r="BA59" s="576"/>
      <c r="BB59" s="576"/>
      <c r="BC59" s="576"/>
      <c r="BD59" s="576"/>
      <c r="BE59" s="77">
        <f t="shared" si="7"/>
        <v>23</v>
      </c>
      <c r="BF59" s="77">
        <f t="shared" si="8"/>
        <v>6</v>
      </c>
      <c r="BG59" s="77">
        <f t="shared" si="9"/>
        <v>2022</v>
      </c>
      <c r="BH59" s="89"/>
    </row>
    <row r="60" spans="1:60">
      <c r="A60" s="77" t="s">
        <v>428</v>
      </c>
      <c r="B60" s="77" t="s">
        <v>56</v>
      </c>
      <c r="C60" s="77" t="s">
        <v>5673</v>
      </c>
      <c r="D60" s="78">
        <v>44692</v>
      </c>
      <c r="E60" s="255" t="s">
        <v>5661</v>
      </c>
      <c r="F60" s="77" t="s">
        <v>4056</v>
      </c>
      <c r="G60" s="77" t="s">
        <v>5535</v>
      </c>
      <c r="H60" s="77" t="s">
        <v>5536</v>
      </c>
      <c r="I60" s="77" t="s">
        <v>5537</v>
      </c>
      <c r="J60" s="77" t="s">
        <v>4056</v>
      </c>
      <c r="K60" s="77">
        <v>98421</v>
      </c>
      <c r="L60" s="255" t="s">
        <v>1225</v>
      </c>
      <c r="M60" s="77" t="s">
        <v>1226</v>
      </c>
      <c r="N60" s="77" t="s">
        <v>565</v>
      </c>
      <c r="O60" s="77" t="s">
        <v>110</v>
      </c>
      <c r="P60" s="77">
        <v>94544</v>
      </c>
      <c r="Q60" s="77" t="s">
        <v>68</v>
      </c>
      <c r="R60" s="77" t="s">
        <v>5591</v>
      </c>
      <c r="S60" s="77"/>
      <c r="T60" s="77" t="s">
        <v>5561</v>
      </c>
      <c r="U60" s="77">
        <v>30390256</v>
      </c>
      <c r="V60" s="77">
        <v>14.75</v>
      </c>
      <c r="W60" s="142" t="s">
        <v>2197</v>
      </c>
      <c r="X60" s="77">
        <v>400</v>
      </c>
      <c r="Y60" s="77">
        <v>572</v>
      </c>
      <c r="Z60" s="77">
        <v>22</v>
      </c>
      <c r="AA60" s="89">
        <f t="shared" si="0"/>
        <v>0.2288</v>
      </c>
      <c r="AB60" s="142" t="s">
        <v>70</v>
      </c>
      <c r="AC60" s="78">
        <v>44742</v>
      </c>
      <c r="AD60" s="77"/>
      <c r="AE60" s="544">
        <v>0.29166666666666669</v>
      </c>
      <c r="AF60" s="77" t="str">
        <f t="shared" si="1"/>
        <v>WADP220511_11</v>
      </c>
      <c r="AG60" s="77">
        <f t="shared" si="6"/>
        <v>572</v>
      </c>
      <c r="AH60" s="77">
        <f t="shared" si="6"/>
        <v>22</v>
      </c>
      <c r="AI60" s="89">
        <f t="shared" si="6"/>
        <v>0.2288</v>
      </c>
      <c r="AJ60" s="77" t="s">
        <v>2143</v>
      </c>
      <c r="AK60" s="77" t="s">
        <v>5674</v>
      </c>
      <c r="AL60" s="78">
        <v>44715</v>
      </c>
      <c r="AM60" s="78"/>
      <c r="AN60" s="78">
        <v>44718</v>
      </c>
      <c r="AO60" s="78"/>
      <c r="AP60" s="78"/>
      <c r="AQ60" s="77" t="s">
        <v>89</v>
      </c>
      <c r="AR60" s="77" t="s">
        <v>5675</v>
      </c>
      <c r="AS60" s="77" t="s">
        <v>5674</v>
      </c>
      <c r="AT60" s="275"/>
      <c r="AU60" s="275"/>
      <c r="AV60" s="275"/>
      <c r="AW60" s="142" t="s">
        <v>1198</v>
      </c>
      <c r="AX60" s="77" t="s">
        <v>116</v>
      </c>
      <c r="AY60" s="576">
        <v>1776</v>
      </c>
      <c r="AZ60" s="576"/>
      <c r="BA60" s="576"/>
      <c r="BB60" s="576"/>
      <c r="BC60" s="576"/>
      <c r="BD60" s="576"/>
      <c r="BE60" s="77">
        <f t="shared" si="7"/>
        <v>23</v>
      </c>
      <c r="BF60" s="77">
        <f t="shared" si="8"/>
        <v>6</v>
      </c>
      <c r="BG60" s="77">
        <f t="shared" si="9"/>
        <v>2022</v>
      </c>
      <c r="BH60" s="89"/>
    </row>
    <row r="61" spans="1:60">
      <c r="A61" s="77" t="s">
        <v>428</v>
      </c>
      <c r="B61" s="77" t="s">
        <v>56</v>
      </c>
      <c r="C61" s="77" t="s">
        <v>5676</v>
      </c>
      <c r="D61" s="78">
        <v>44692</v>
      </c>
      <c r="E61" s="255" t="s">
        <v>5661</v>
      </c>
      <c r="F61" s="77" t="s">
        <v>4056</v>
      </c>
      <c r="G61" s="77" t="s">
        <v>5535</v>
      </c>
      <c r="H61" s="77" t="s">
        <v>5536</v>
      </c>
      <c r="I61" s="77" t="s">
        <v>5537</v>
      </c>
      <c r="J61" s="77" t="s">
        <v>4056</v>
      </c>
      <c r="K61" s="77">
        <v>98421</v>
      </c>
      <c r="L61" s="255" t="s">
        <v>1225</v>
      </c>
      <c r="M61" s="77" t="s">
        <v>1226</v>
      </c>
      <c r="N61" s="77" t="s">
        <v>565</v>
      </c>
      <c r="O61" s="77" t="s">
        <v>110</v>
      </c>
      <c r="P61" s="77">
        <v>94544</v>
      </c>
      <c r="Q61" s="77" t="s">
        <v>68</v>
      </c>
      <c r="R61" s="77" t="s">
        <v>5591</v>
      </c>
      <c r="S61" s="77"/>
      <c r="T61" s="77" t="s">
        <v>5561</v>
      </c>
      <c r="U61" s="77">
        <v>30390256</v>
      </c>
      <c r="V61" s="77">
        <v>14.75</v>
      </c>
      <c r="W61" s="142" t="s">
        <v>2197</v>
      </c>
      <c r="X61" s="77">
        <v>400</v>
      </c>
      <c r="Y61" s="77">
        <v>468</v>
      </c>
      <c r="Z61" s="77">
        <v>18</v>
      </c>
      <c r="AA61" s="89">
        <f t="shared" si="0"/>
        <v>0.18720000000000001</v>
      </c>
      <c r="AB61" s="142" t="s">
        <v>70</v>
      </c>
      <c r="AC61" s="78">
        <v>44742</v>
      </c>
      <c r="AD61" s="77"/>
      <c r="AE61" s="544">
        <v>0.3125</v>
      </c>
      <c r="AF61" s="77" t="str">
        <f t="shared" si="1"/>
        <v>WADP220511_12</v>
      </c>
      <c r="AG61" s="77">
        <f t="shared" si="6"/>
        <v>468</v>
      </c>
      <c r="AH61" s="77">
        <f t="shared" si="6"/>
        <v>18</v>
      </c>
      <c r="AI61" s="89">
        <f t="shared" si="6"/>
        <v>0.18720000000000001</v>
      </c>
      <c r="AJ61" s="77" t="s">
        <v>2143</v>
      </c>
      <c r="AK61" s="77" t="s">
        <v>5677</v>
      </c>
      <c r="AL61" s="78">
        <v>44715</v>
      </c>
      <c r="AM61" s="78"/>
      <c r="AN61" s="78">
        <v>44718</v>
      </c>
      <c r="AO61" s="78"/>
      <c r="AP61" s="78"/>
      <c r="AQ61" s="77" t="s">
        <v>89</v>
      </c>
      <c r="AR61" s="77" t="s">
        <v>5678</v>
      </c>
      <c r="AS61" s="77" t="s">
        <v>5677</v>
      </c>
      <c r="AT61" s="275"/>
      <c r="AU61" s="275"/>
      <c r="AV61" s="275"/>
      <c r="AW61" s="142" t="s">
        <v>1198</v>
      </c>
      <c r="AX61" s="77" t="s">
        <v>116</v>
      </c>
      <c r="AY61" s="576">
        <v>1776</v>
      </c>
      <c r="AZ61" s="576"/>
      <c r="BA61" s="576"/>
      <c r="BB61" s="576"/>
      <c r="BC61" s="576"/>
      <c r="BD61" s="576"/>
      <c r="BE61" s="77">
        <f t="shared" si="7"/>
        <v>23</v>
      </c>
      <c r="BF61" s="77">
        <f t="shared" si="8"/>
        <v>6</v>
      </c>
      <c r="BG61" s="77">
        <f t="shared" si="9"/>
        <v>2022</v>
      </c>
      <c r="BH61" s="89"/>
    </row>
  </sheetData>
  <autoFilter ref="A1:BH1" xr:uid="{B838A711-F97A-4BF7-A101-F4AC6E22B330}"/>
  <conditionalFormatting sqref="AK62:AK1048576">
    <cfRule type="duplicateValues" dxfId="116" priority="207"/>
  </conditionalFormatting>
  <conditionalFormatting sqref="AS62:AS1048576">
    <cfRule type="duplicateValues" dxfId="115" priority="209"/>
  </conditionalFormatting>
  <conditionalFormatting sqref="C2:C61">
    <cfRule type="duplicateValues" dxfId="114" priority="1"/>
  </conditionalFormatting>
  <conditionalFormatting sqref="AF2:AF46">
    <cfRule type="duplicateValues" dxfId="113" priority="2"/>
  </conditionalFormatting>
  <conditionalFormatting sqref="C47:C59">
    <cfRule type="duplicateValues" dxfId="112" priority="3"/>
  </conditionalFormatting>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1CB9A-AA07-4A32-A809-18E7F68DE945}">
  <dimension ref="A1:AD349"/>
  <sheetViews>
    <sheetView workbookViewId="0"/>
  </sheetViews>
  <sheetFormatPr defaultRowHeight="15"/>
  <sheetData>
    <row r="1" spans="1:28">
      <c r="A1" s="372" t="s">
        <v>5679</v>
      </c>
      <c r="B1" s="814">
        <v>43906</v>
      </c>
      <c r="C1" s="809"/>
      <c r="D1" s="810"/>
      <c r="E1" s="815" t="s">
        <v>5680</v>
      </c>
      <c r="F1" s="812"/>
      <c r="G1" s="815" t="s">
        <v>5681</v>
      </c>
      <c r="H1" s="812"/>
      <c r="I1" s="815" t="s">
        <v>117</v>
      </c>
      <c r="J1" s="812"/>
      <c r="K1" s="815" t="s">
        <v>5682</v>
      </c>
      <c r="L1" s="812"/>
      <c r="M1" s="815" t="s">
        <v>5683</v>
      </c>
      <c r="N1" s="812"/>
      <c r="O1" s="815" t="s">
        <v>5684</v>
      </c>
      <c r="P1" s="812"/>
      <c r="Q1" s="815" t="s">
        <v>5685</v>
      </c>
      <c r="R1" s="812"/>
      <c r="S1" s="815" t="s">
        <v>5686</v>
      </c>
      <c r="T1" s="812"/>
      <c r="U1" s="815" t="s">
        <v>5680</v>
      </c>
      <c r="V1" s="812"/>
      <c r="W1" s="816" t="s">
        <v>5687</v>
      </c>
      <c r="X1" s="812"/>
    </row>
    <row r="2" spans="1:28">
      <c r="A2" s="373" t="s">
        <v>5688</v>
      </c>
      <c r="B2" s="374" t="s">
        <v>1267</v>
      </c>
      <c r="C2" s="375" t="s">
        <v>2114</v>
      </c>
      <c r="D2" s="376" t="s">
        <v>24</v>
      </c>
      <c r="E2" s="375" t="s">
        <v>2114</v>
      </c>
      <c r="F2" s="375" t="s">
        <v>24</v>
      </c>
      <c r="G2" s="375" t="s">
        <v>2114</v>
      </c>
      <c r="H2" s="375" t="s">
        <v>24</v>
      </c>
      <c r="I2" s="375" t="s">
        <v>2114</v>
      </c>
      <c r="J2" s="375" t="s">
        <v>24</v>
      </c>
      <c r="K2" s="375" t="s">
        <v>2114</v>
      </c>
      <c r="L2" s="375" t="s">
        <v>24</v>
      </c>
      <c r="M2" s="375" t="s">
        <v>2114</v>
      </c>
      <c r="N2" s="375" t="s">
        <v>24</v>
      </c>
      <c r="O2" s="375" t="s">
        <v>2114</v>
      </c>
      <c r="P2" s="375" t="s">
        <v>24</v>
      </c>
      <c r="Q2" s="375" t="s">
        <v>2114</v>
      </c>
      <c r="R2" s="375" t="s">
        <v>24</v>
      </c>
      <c r="S2" s="375" t="s">
        <v>2114</v>
      </c>
      <c r="T2" s="375" t="s">
        <v>24</v>
      </c>
      <c r="U2" s="375" t="s">
        <v>2114</v>
      </c>
      <c r="V2" s="375" t="s">
        <v>24</v>
      </c>
      <c r="W2" s="375" t="s">
        <v>2114</v>
      </c>
      <c r="X2" s="375" t="s">
        <v>24</v>
      </c>
    </row>
    <row r="3" spans="1:28">
      <c r="A3" s="841" t="s">
        <v>5689</v>
      </c>
      <c r="B3" s="377" t="s">
        <v>5690</v>
      </c>
      <c r="C3" s="378">
        <v>2001</v>
      </c>
      <c r="D3" s="379">
        <v>58029</v>
      </c>
      <c r="E3" s="378"/>
      <c r="F3" s="378"/>
      <c r="G3" s="378"/>
      <c r="H3" s="378"/>
      <c r="I3" s="378"/>
      <c r="J3" s="378"/>
      <c r="K3" s="378"/>
      <c r="L3" s="378"/>
      <c r="M3" s="378">
        <v>182</v>
      </c>
      <c r="N3" s="378">
        <v>5278</v>
      </c>
      <c r="O3" s="378">
        <v>140</v>
      </c>
      <c r="P3" s="378">
        <v>4060</v>
      </c>
      <c r="Q3" s="378">
        <v>797</v>
      </c>
      <c r="R3" s="378">
        <v>23113</v>
      </c>
      <c r="S3" s="378">
        <v>27</v>
      </c>
      <c r="T3" s="378">
        <v>783</v>
      </c>
      <c r="U3" s="378">
        <v>94</v>
      </c>
      <c r="V3" s="378">
        <v>2726</v>
      </c>
      <c r="W3" s="378">
        <f>C3-(E3+G3+I3+K3+M3+O3+Q3+S3+U3)</f>
        <v>761</v>
      </c>
      <c r="X3" s="378">
        <f>D3-(F3+H3+J3+L3+N3+P3+R3+T3+V3)</f>
        <v>22069</v>
      </c>
    </row>
    <row r="4" spans="1:28" ht="15.75" thickBot="1">
      <c r="A4" s="842"/>
      <c r="B4" s="380" t="s">
        <v>5691</v>
      </c>
      <c r="C4" s="381">
        <v>591</v>
      </c>
      <c r="D4" s="382">
        <v>17139</v>
      </c>
      <c r="E4" s="378"/>
      <c r="F4" s="378"/>
      <c r="G4" s="378"/>
      <c r="H4" s="378"/>
      <c r="I4" s="378"/>
      <c r="J4" s="378"/>
      <c r="K4" s="378"/>
      <c r="L4" s="378"/>
      <c r="M4" s="378"/>
      <c r="N4" s="378"/>
      <c r="O4" s="378">
        <v>241</v>
      </c>
      <c r="P4" s="378">
        <v>6989</v>
      </c>
      <c r="Q4" s="378">
        <v>350</v>
      </c>
      <c r="R4" s="378">
        <v>10150</v>
      </c>
      <c r="S4" s="378"/>
      <c r="T4" s="378"/>
      <c r="U4" s="378"/>
      <c r="V4" s="378"/>
      <c r="W4" s="378">
        <f>C4-(E4+G4+I4+K4+M4+O4+Q4+S4+U4)</f>
        <v>0</v>
      </c>
      <c r="X4" s="378">
        <f>D4-(F4+H4+J4+L4+N4+P4+R4+T4+V4)</f>
        <v>0</v>
      </c>
    </row>
    <row r="5" spans="1:28">
      <c r="A5" s="359"/>
      <c r="B5" s="359"/>
      <c r="C5" s="359"/>
      <c r="D5" s="359"/>
      <c r="E5" s="359"/>
      <c r="F5" s="359"/>
      <c r="G5" s="359"/>
      <c r="H5" s="359"/>
      <c r="I5" s="359"/>
      <c r="J5" s="359"/>
      <c r="K5" s="359"/>
      <c r="L5" s="359"/>
      <c r="M5" s="359"/>
      <c r="N5" s="359"/>
      <c r="O5" s="359"/>
      <c r="P5" s="359"/>
      <c r="Q5" s="359"/>
      <c r="R5" s="359"/>
      <c r="S5" s="359"/>
      <c r="T5" s="359"/>
      <c r="U5" s="359"/>
      <c r="V5" s="359"/>
    </row>
    <row r="6" spans="1:28" ht="15.75" thickBot="1">
      <c r="A6" s="359"/>
      <c r="B6" s="359"/>
      <c r="C6" s="359"/>
      <c r="D6" s="359"/>
      <c r="E6" s="359"/>
      <c r="F6" s="359"/>
      <c r="G6" s="359"/>
      <c r="H6" s="359"/>
      <c r="I6" s="359"/>
      <c r="J6" s="359"/>
      <c r="K6" s="359"/>
      <c r="L6" s="359"/>
      <c r="M6" s="359"/>
      <c r="N6" s="359"/>
      <c r="O6" s="359"/>
      <c r="P6" s="359"/>
      <c r="Q6" s="359"/>
      <c r="R6" s="359"/>
      <c r="S6" s="359"/>
      <c r="T6" s="359"/>
      <c r="U6" s="359"/>
      <c r="V6" s="359"/>
    </row>
    <row r="7" spans="1:28" ht="60">
      <c r="A7" s="383" t="s">
        <v>5692</v>
      </c>
      <c r="B7" s="840">
        <v>43910</v>
      </c>
      <c r="C7" s="833"/>
      <c r="D7" s="834"/>
      <c r="E7" s="815" t="s">
        <v>5684</v>
      </c>
      <c r="F7" s="812"/>
      <c r="G7" s="815" t="s">
        <v>5685</v>
      </c>
      <c r="H7" s="812"/>
      <c r="I7" s="815" t="s">
        <v>5693</v>
      </c>
      <c r="J7" s="812"/>
      <c r="K7" s="815" t="s">
        <v>5694</v>
      </c>
      <c r="L7" s="812"/>
      <c r="M7" s="815" t="s">
        <v>5695</v>
      </c>
      <c r="N7" s="812"/>
      <c r="O7" s="815" t="s">
        <v>117</v>
      </c>
      <c r="P7" s="812"/>
      <c r="Q7" s="815" t="s">
        <v>5684</v>
      </c>
      <c r="R7" s="812"/>
      <c r="S7" s="815" t="s">
        <v>5685</v>
      </c>
      <c r="T7" s="812"/>
      <c r="U7" s="815" t="s">
        <v>5696</v>
      </c>
      <c r="V7" s="812"/>
      <c r="W7" s="815" t="s">
        <v>5697</v>
      </c>
      <c r="X7" s="812"/>
      <c r="Y7" s="815" t="s">
        <v>5686</v>
      </c>
      <c r="Z7" s="812"/>
      <c r="AA7" s="816" t="s">
        <v>5687</v>
      </c>
      <c r="AB7" s="812"/>
    </row>
    <row r="8" spans="1:28">
      <c r="A8" s="384" t="s">
        <v>5688</v>
      </c>
      <c r="B8" s="375" t="s">
        <v>1267</v>
      </c>
      <c r="C8" s="375" t="s">
        <v>2114</v>
      </c>
      <c r="D8" s="385" t="s">
        <v>24</v>
      </c>
      <c r="E8" s="375" t="s">
        <v>2114</v>
      </c>
      <c r="F8" s="375" t="s">
        <v>24</v>
      </c>
      <c r="G8" s="375" t="s">
        <v>2114</v>
      </c>
      <c r="H8" s="375" t="s">
        <v>24</v>
      </c>
      <c r="I8" s="375" t="s">
        <v>2114</v>
      </c>
      <c r="J8" s="375" t="s">
        <v>24</v>
      </c>
      <c r="K8" s="375" t="s">
        <v>2114</v>
      </c>
      <c r="L8" s="375" t="s">
        <v>24</v>
      </c>
      <c r="M8" s="375" t="s">
        <v>2114</v>
      </c>
      <c r="N8" s="375" t="s">
        <v>24</v>
      </c>
      <c r="O8" s="375" t="s">
        <v>2114</v>
      </c>
      <c r="P8" s="375" t="s">
        <v>24</v>
      </c>
      <c r="Q8" s="375" t="s">
        <v>2114</v>
      </c>
      <c r="R8" s="375" t="s">
        <v>24</v>
      </c>
      <c r="S8" s="375" t="s">
        <v>2114</v>
      </c>
      <c r="T8" s="375" t="s">
        <v>24</v>
      </c>
      <c r="U8" s="375" t="s">
        <v>2114</v>
      </c>
      <c r="V8" s="375" t="s">
        <v>24</v>
      </c>
      <c r="W8" s="375" t="s">
        <v>2114</v>
      </c>
      <c r="X8" s="375" t="s">
        <v>24</v>
      </c>
      <c r="Y8" s="375" t="s">
        <v>2114</v>
      </c>
      <c r="Z8" s="375" t="s">
        <v>24</v>
      </c>
      <c r="AA8" s="375" t="s">
        <v>2114</v>
      </c>
      <c r="AB8" s="375" t="s">
        <v>24</v>
      </c>
    </row>
    <row r="9" spans="1:28" ht="15.75" thickBot="1">
      <c r="A9" s="386" t="s">
        <v>5698</v>
      </c>
      <c r="B9" s="387" t="s">
        <v>5699</v>
      </c>
      <c r="C9" s="388">
        <v>746</v>
      </c>
      <c r="D9" s="389">
        <v>21634</v>
      </c>
      <c r="E9" s="378"/>
      <c r="F9" s="378"/>
      <c r="G9" s="378">
        <v>80</v>
      </c>
      <c r="H9" s="378">
        <v>2320</v>
      </c>
      <c r="I9" s="378"/>
      <c r="J9" s="378"/>
      <c r="K9" s="378">
        <v>53</v>
      </c>
      <c r="L9" s="378">
        <v>1537</v>
      </c>
      <c r="M9" s="378">
        <v>68</v>
      </c>
      <c r="N9" s="378">
        <v>1972</v>
      </c>
      <c r="O9" s="378">
        <v>365</v>
      </c>
      <c r="P9" s="378">
        <v>10585</v>
      </c>
      <c r="Q9" s="378">
        <v>2</v>
      </c>
      <c r="R9" s="378">
        <v>58</v>
      </c>
      <c r="S9" s="378"/>
      <c r="T9" s="378"/>
      <c r="U9" s="378"/>
      <c r="V9" s="378"/>
      <c r="W9" s="378">
        <v>50</v>
      </c>
      <c r="X9" s="378">
        <v>1450</v>
      </c>
      <c r="Y9" s="378">
        <v>128</v>
      </c>
      <c r="Z9" s="378">
        <v>3712</v>
      </c>
      <c r="AA9" s="378">
        <f>C9-(E9+G9+I9+K9+M9+O9+Q9+S9+U9+W9+Y9+AC9+AE9)</f>
        <v>0</v>
      </c>
      <c r="AB9" s="378">
        <f>D9-(F9+H9+J9+L9+N9+P9+R9+T9+V9+X9+Z9+AD9+AF9)</f>
        <v>0</v>
      </c>
    </row>
    <row r="10" spans="1:28">
      <c r="A10" s="359"/>
      <c r="B10" s="390"/>
      <c r="C10" s="390"/>
      <c r="D10" s="390"/>
      <c r="E10" s="390"/>
      <c r="F10" s="390"/>
      <c r="G10" s="390"/>
      <c r="H10" s="390"/>
      <c r="I10" s="390"/>
      <c r="J10" s="390"/>
      <c r="K10" s="390"/>
      <c r="L10" s="390"/>
      <c r="M10" s="390"/>
      <c r="N10" s="390"/>
      <c r="O10" s="390"/>
      <c r="P10" s="390"/>
      <c r="Q10" s="390"/>
      <c r="R10" s="390"/>
      <c r="S10" s="390"/>
      <c r="T10" s="390"/>
      <c r="U10" s="390"/>
      <c r="V10" s="390"/>
      <c r="W10" s="391"/>
      <c r="X10" s="391"/>
      <c r="Y10" s="391"/>
    </row>
    <row r="11" spans="1:28" ht="15.75" thickBot="1">
      <c r="A11" s="359"/>
      <c r="B11" s="390"/>
      <c r="C11" s="390"/>
      <c r="D11" s="390"/>
      <c r="E11" s="390"/>
      <c r="F11" s="390"/>
      <c r="G11" s="390"/>
      <c r="H11" s="390"/>
      <c r="I11" s="390"/>
      <c r="J11" s="390"/>
      <c r="K11" s="390"/>
      <c r="L11" s="390"/>
      <c r="M11" s="390"/>
      <c r="N11" s="390"/>
      <c r="O11" s="390"/>
      <c r="P11" s="390"/>
      <c r="Q11" s="390"/>
      <c r="R11" s="390"/>
      <c r="S11" s="390"/>
      <c r="T11" s="390"/>
      <c r="U11" s="390"/>
      <c r="V11" s="390"/>
      <c r="W11" s="391"/>
      <c r="X11" s="391"/>
      <c r="Y11" s="391"/>
    </row>
    <row r="12" spans="1:28" ht="75">
      <c r="A12" s="392" t="s">
        <v>5700</v>
      </c>
      <c r="B12" s="839">
        <v>43951</v>
      </c>
      <c r="C12" s="833"/>
      <c r="D12" s="834"/>
      <c r="E12" s="811" t="s">
        <v>117</v>
      </c>
      <c r="F12" s="812"/>
      <c r="G12" s="811" t="s">
        <v>5682</v>
      </c>
      <c r="H12" s="812"/>
      <c r="I12" s="811" t="s">
        <v>5683</v>
      </c>
      <c r="J12" s="812"/>
      <c r="K12" s="811" t="s">
        <v>5684</v>
      </c>
      <c r="L12" s="812"/>
      <c r="M12" s="811" t="s">
        <v>5685</v>
      </c>
      <c r="N12" s="812"/>
      <c r="O12" s="811" t="s">
        <v>5693</v>
      </c>
      <c r="P12" s="812"/>
      <c r="Q12" s="811" t="s">
        <v>5694</v>
      </c>
      <c r="R12" s="812"/>
      <c r="S12" s="813" t="s">
        <v>5687</v>
      </c>
      <c r="T12" s="812"/>
      <c r="U12" s="359"/>
      <c r="V12" s="359"/>
      <c r="Y12" s="391"/>
    </row>
    <row r="13" spans="1:28">
      <c r="A13" s="393" t="s">
        <v>5688</v>
      </c>
      <c r="B13" s="394" t="s">
        <v>1267</v>
      </c>
      <c r="C13" s="394" t="s">
        <v>2114</v>
      </c>
      <c r="D13" s="395" t="s">
        <v>24</v>
      </c>
      <c r="E13" s="394" t="s">
        <v>2114</v>
      </c>
      <c r="F13" s="394" t="s">
        <v>24</v>
      </c>
      <c r="G13" s="394" t="s">
        <v>2114</v>
      </c>
      <c r="H13" s="394" t="s">
        <v>24</v>
      </c>
      <c r="I13" s="394" t="s">
        <v>2114</v>
      </c>
      <c r="J13" s="394" t="s">
        <v>24</v>
      </c>
      <c r="K13" s="394" t="s">
        <v>2114</v>
      </c>
      <c r="L13" s="394" t="s">
        <v>24</v>
      </c>
      <c r="M13" s="394" t="s">
        <v>2114</v>
      </c>
      <c r="N13" s="394" t="s">
        <v>24</v>
      </c>
      <c r="O13" s="394" t="s">
        <v>2114</v>
      </c>
      <c r="P13" s="394" t="s">
        <v>24</v>
      </c>
      <c r="Q13" s="394" t="s">
        <v>2114</v>
      </c>
      <c r="R13" s="394" t="s">
        <v>24</v>
      </c>
      <c r="S13" s="394" t="s">
        <v>2114</v>
      </c>
      <c r="T13" s="394" t="s">
        <v>24</v>
      </c>
      <c r="U13" s="359"/>
      <c r="V13" s="359"/>
    </row>
    <row r="14" spans="1:28">
      <c r="A14" s="396" t="s">
        <v>5701</v>
      </c>
      <c r="B14" s="397" t="s">
        <v>5699</v>
      </c>
      <c r="C14" s="378">
        <v>155</v>
      </c>
      <c r="D14" s="398">
        <v>4495</v>
      </c>
      <c r="E14" s="378"/>
      <c r="F14" s="378"/>
      <c r="G14" s="378">
        <v>155</v>
      </c>
      <c r="H14" s="378">
        <v>4495</v>
      </c>
      <c r="I14" s="378"/>
      <c r="J14" s="378"/>
      <c r="K14" s="378"/>
      <c r="L14" s="378"/>
      <c r="M14" s="378"/>
      <c r="N14" s="378"/>
      <c r="O14" s="378"/>
      <c r="P14" s="378"/>
      <c r="Q14" s="378"/>
      <c r="R14" s="378"/>
      <c r="S14" s="378">
        <f t="shared" ref="S14:T17" si="0">C14-(E14+G14+I14+K14+M14+O14+Q14)</f>
        <v>0</v>
      </c>
      <c r="T14" s="378">
        <f t="shared" si="0"/>
        <v>0</v>
      </c>
      <c r="U14" s="359"/>
      <c r="V14" s="359"/>
    </row>
    <row r="15" spans="1:28">
      <c r="A15" s="396" t="s">
        <v>5702</v>
      </c>
      <c r="B15" s="397" t="s">
        <v>5699</v>
      </c>
      <c r="C15" s="378">
        <v>30</v>
      </c>
      <c r="D15" s="398">
        <v>870</v>
      </c>
      <c r="E15" s="378"/>
      <c r="F15" s="378"/>
      <c r="G15" s="378">
        <v>30</v>
      </c>
      <c r="H15" s="378">
        <v>870</v>
      </c>
      <c r="I15" s="378"/>
      <c r="J15" s="378"/>
      <c r="K15" s="378"/>
      <c r="L15" s="378"/>
      <c r="M15" s="378"/>
      <c r="N15" s="378"/>
      <c r="O15" s="378"/>
      <c r="P15" s="378"/>
      <c r="Q15" s="378"/>
      <c r="R15" s="378"/>
      <c r="S15" s="378">
        <f t="shared" si="0"/>
        <v>0</v>
      </c>
      <c r="T15" s="378">
        <f t="shared" si="0"/>
        <v>0</v>
      </c>
      <c r="U15" s="359"/>
      <c r="V15" s="359"/>
    </row>
    <row r="16" spans="1:28">
      <c r="A16" s="396" t="s">
        <v>5703</v>
      </c>
      <c r="B16" s="397" t="s">
        <v>5699</v>
      </c>
      <c r="C16" s="378">
        <v>74</v>
      </c>
      <c r="D16" s="398">
        <v>2146</v>
      </c>
      <c r="E16" s="378"/>
      <c r="F16" s="378"/>
      <c r="G16" s="378">
        <v>72</v>
      </c>
      <c r="H16" s="378">
        <v>2088</v>
      </c>
      <c r="I16" s="378"/>
      <c r="J16" s="378"/>
      <c r="K16" s="378"/>
      <c r="L16" s="378"/>
      <c r="M16" s="378"/>
      <c r="N16" s="378"/>
      <c r="O16" s="378"/>
      <c r="P16" s="378"/>
      <c r="Q16" s="378"/>
      <c r="R16" s="378"/>
      <c r="S16" s="378">
        <f t="shared" si="0"/>
        <v>2</v>
      </c>
      <c r="T16" s="378">
        <f t="shared" si="0"/>
        <v>58</v>
      </c>
      <c r="U16" s="359"/>
      <c r="V16" s="359"/>
    </row>
    <row r="17" spans="1:30" ht="15.75" thickBot="1">
      <c r="A17" s="386" t="s">
        <v>5704</v>
      </c>
      <c r="B17" s="387" t="s">
        <v>5699</v>
      </c>
      <c r="C17" s="388">
        <v>44</v>
      </c>
      <c r="D17" s="389">
        <v>1276</v>
      </c>
      <c r="E17" s="378"/>
      <c r="F17" s="378"/>
      <c r="G17" s="378">
        <v>44</v>
      </c>
      <c r="H17" s="378">
        <v>1276</v>
      </c>
      <c r="I17" s="378"/>
      <c r="J17" s="378"/>
      <c r="K17" s="378"/>
      <c r="L17" s="378"/>
      <c r="M17" s="378"/>
      <c r="N17" s="378"/>
      <c r="O17" s="378"/>
      <c r="P17" s="378"/>
      <c r="Q17" s="378"/>
      <c r="R17" s="378"/>
      <c r="S17" s="378">
        <f t="shared" si="0"/>
        <v>0</v>
      </c>
      <c r="T17" s="378">
        <f t="shared" si="0"/>
        <v>0</v>
      </c>
      <c r="U17" s="359"/>
      <c r="V17" s="359"/>
    </row>
    <row r="18" spans="1:30" ht="15.75" thickBot="1">
      <c r="A18" s="359"/>
      <c r="B18" s="359"/>
      <c r="C18" s="359"/>
      <c r="D18" s="359"/>
      <c r="E18" s="359"/>
      <c r="F18" s="359"/>
      <c r="G18" s="359"/>
      <c r="H18" s="359"/>
      <c r="I18" s="359"/>
      <c r="J18" s="359"/>
      <c r="K18" s="359"/>
      <c r="L18" s="359"/>
      <c r="M18" s="359"/>
      <c r="N18" s="359"/>
      <c r="O18" s="359"/>
      <c r="P18" s="359"/>
      <c r="Q18" s="359"/>
      <c r="R18" s="359"/>
      <c r="S18" s="359"/>
      <c r="T18" s="359"/>
      <c r="U18" s="359"/>
      <c r="V18" s="359"/>
    </row>
    <row r="19" spans="1:30">
      <c r="A19" s="399" t="s">
        <v>5705</v>
      </c>
      <c r="B19" s="828">
        <v>43973</v>
      </c>
      <c r="C19" s="833"/>
      <c r="D19" s="834"/>
      <c r="E19" s="829" t="s">
        <v>117</v>
      </c>
      <c r="F19" s="812"/>
      <c r="G19" s="829" t="s">
        <v>5682</v>
      </c>
      <c r="H19" s="812"/>
      <c r="I19" s="829" t="s">
        <v>5683</v>
      </c>
      <c r="J19" s="812"/>
      <c r="K19" s="829" t="s">
        <v>5684</v>
      </c>
      <c r="L19" s="812"/>
      <c r="M19" s="829" t="s">
        <v>5685</v>
      </c>
      <c r="N19" s="812"/>
      <c r="O19" s="829" t="s">
        <v>5693</v>
      </c>
      <c r="P19" s="812"/>
      <c r="Q19" s="829" t="s">
        <v>5694</v>
      </c>
      <c r="R19" s="812"/>
      <c r="S19" s="827" t="s">
        <v>5687</v>
      </c>
      <c r="T19" s="812"/>
      <c r="U19" s="359"/>
      <c r="V19" s="359"/>
    </row>
    <row r="20" spans="1:30">
      <c r="A20" s="400" t="s">
        <v>5688</v>
      </c>
      <c r="B20" s="401" t="s">
        <v>1267</v>
      </c>
      <c r="C20" s="401" t="s">
        <v>2114</v>
      </c>
      <c r="D20" s="402" t="s">
        <v>24</v>
      </c>
      <c r="E20" s="401" t="s">
        <v>2114</v>
      </c>
      <c r="F20" s="401" t="s">
        <v>24</v>
      </c>
      <c r="G20" s="401" t="s">
        <v>2114</v>
      </c>
      <c r="H20" s="401" t="s">
        <v>24</v>
      </c>
      <c r="I20" s="401" t="s">
        <v>2114</v>
      </c>
      <c r="J20" s="401" t="s">
        <v>24</v>
      </c>
      <c r="K20" s="401" t="s">
        <v>2114</v>
      </c>
      <c r="L20" s="401" t="s">
        <v>24</v>
      </c>
      <c r="M20" s="401" t="s">
        <v>2114</v>
      </c>
      <c r="N20" s="401" t="s">
        <v>24</v>
      </c>
      <c r="O20" s="401" t="s">
        <v>2114</v>
      </c>
      <c r="P20" s="401" t="s">
        <v>24</v>
      </c>
      <c r="Q20" s="401" t="s">
        <v>2114</v>
      </c>
      <c r="R20" s="401" t="s">
        <v>24</v>
      </c>
      <c r="S20" s="401" t="s">
        <v>2114</v>
      </c>
      <c r="T20" s="401" t="s">
        <v>24</v>
      </c>
      <c r="U20" s="359"/>
      <c r="V20" s="359"/>
    </row>
    <row r="21" spans="1:30" ht="15.75" thickBot="1">
      <c r="A21" s="403" t="s">
        <v>5706</v>
      </c>
      <c r="B21" s="387" t="s">
        <v>5690</v>
      </c>
      <c r="C21" s="404">
        <v>87</v>
      </c>
      <c r="D21" s="389">
        <v>2523</v>
      </c>
      <c r="E21" s="378"/>
      <c r="F21" s="378"/>
      <c r="G21" s="378"/>
      <c r="H21" s="378"/>
      <c r="I21" s="378">
        <v>74</v>
      </c>
      <c r="J21" s="378">
        <v>2146</v>
      </c>
      <c r="K21" s="378">
        <v>13</v>
      </c>
      <c r="L21" s="378">
        <v>377</v>
      </c>
      <c r="M21" s="378"/>
      <c r="N21" s="378"/>
      <c r="O21" s="378"/>
      <c r="P21" s="378"/>
      <c r="Q21" s="378"/>
      <c r="R21" s="378"/>
      <c r="S21" s="378">
        <f>C21-(E21+G21+I21+K21+M21+O21+Q21)</f>
        <v>0</v>
      </c>
      <c r="T21" s="378">
        <f>D21-(F21+H21+J21+L21+N21+P21+R21)</f>
        <v>0</v>
      </c>
      <c r="U21" s="359"/>
      <c r="V21" s="359"/>
    </row>
    <row r="22" spans="1:30">
      <c r="A22" s="359"/>
      <c r="B22" s="359"/>
      <c r="C22" s="359"/>
      <c r="D22" s="359"/>
      <c r="E22" s="359"/>
      <c r="F22" s="359"/>
      <c r="G22" s="359"/>
      <c r="H22" s="359"/>
      <c r="I22" s="359"/>
      <c r="J22" s="359"/>
      <c r="K22" s="359"/>
      <c r="L22" s="359"/>
      <c r="M22" s="359"/>
      <c r="N22" s="359"/>
      <c r="O22" s="359"/>
      <c r="P22" s="359"/>
      <c r="Q22" s="359"/>
      <c r="R22" s="359"/>
      <c r="S22" s="359"/>
      <c r="T22" s="359"/>
      <c r="U22" s="359"/>
      <c r="V22" s="359"/>
    </row>
    <row r="23" spans="1:30" ht="15.75" thickBot="1">
      <c r="A23" s="359"/>
      <c r="B23" s="359"/>
      <c r="C23" s="359"/>
      <c r="D23" s="359"/>
      <c r="E23" s="359"/>
      <c r="F23" s="359"/>
      <c r="G23" s="359"/>
      <c r="H23" s="359"/>
      <c r="I23" s="359"/>
      <c r="J23" s="359"/>
      <c r="K23" s="359"/>
      <c r="L23" s="359"/>
      <c r="M23" s="359"/>
      <c r="N23" s="359"/>
      <c r="O23" s="359"/>
      <c r="P23" s="359"/>
      <c r="Q23" s="359"/>
      <c r="R23" s="359"/>
      <c r="S23" s="359"/>
      <c r="T23" s="359"/>
      <c r="U23" s="359"/>
      <c r="V23" s="359"/>
      <c r="AA23" s="405"/>
    </row>
    <row r="24" spans="1:30">
      <c r="A24" s="399" t="s">
        <v>5707</v>
      </c>
      <c r="B24" s="828">
        <v>43980</v>
      </c>
      <c r="C24" s="833"/>
      <c r="D24" s="834"/>
      <c r="E24" s="829" t="s">
        <v>117</v>
      </c>
      <c r="F24" s="812"/>
      <c r="G24" s="829" t="s">
        <v>5682</v>
      </c>
      <c r="H24" s="812"/>
      <c r="I24" s="829" t="s">
        <v>5683</v>
      </c>
      <c r="J24" s="812"/>
      <c r="K24" s="829" t="s">
        <v>5684</v>
      </c>
      <c r="L24" s="812"/>
      <c r="M24" s="829" t="s">
        <v>5685</v>
      </c>
      <c r="N24" s="812"/>
      <c r="O24" s="829" t="s">
        <v>5693</v>
      </c>
      <c r="P24" s="812"/>
      <c r="Q24" s="829" t="s">
        <v>5694</v>
      </c>
      <c r="R24" s="812"/>
      <c r="S24" s="827" t="s">
        <v>5687</v>
      </c>
      <c r="T24" s="812"/>
      <c r="U24" s="359"/>
      <c r="V24" s="359"/>
    </row>
    <row r="25" spans="1:30">
      <c r="A25" s="400" t="s">
        <v>5688</v>
      </c>
      <c r="B25" s="401" t="s">
        <v>1267</v>
      </c>
      <c r="C25" s="401" t="s">
        <v>2114</v>
      </c>
      <c r="D25" s="402" t="s">
        <v>24</v>
      </c>
      <c r="E25" s="401" t="s">
        <v>2114</v>
      </c>
      <c r="F25" s="401" t="s">
        <v>24</v>
      </c>
      <c r="G25" s="401" t="s">
        <v>2114</v>
      </c>
      <c r="H25" s="401" t="s">
        <v>24</v>
      </c>
      <c r="I25" s="401" t="s">
        <v>2114</v>
      </c>
      <c r="J25" s="401" t="s">
        <v>24</v>
      </c>
      <c r="K25" s="401" t="s">
        <v>2114</v>
      </c>
      <c r="L25" s="401" t="s">
        <v>24</v>
      </c>
      <c r="M25" s="401" t="s">
        <v>2114</v>
      </c>
      <c r="N25" s="401" t="s">
        <v>24</v>
      </c>
      <c r="O25" s="401" t="s">
        <v>2114</v>
      </c>
      <c r="P25" s="401" t="s">
        <v>24</v>
      </c>
      <c r="Q25" s="401" t="s">
        <v>2114</v>
      </c>
      <c r="R25" s="401" t="s">
        <v>24</v>
      </c>
      <c r="S25" s="401" t="s">
        <v>2114</v>
      </c>
      <c r="T25" s="401" t="s">
        <v>24</v>
      </c>
      <c r="U25" s="359"/>
      <c r="V25" s="359"/>
    </row>
    <row r="26" spans="1:30" ht="15.75" thickBot="1">
      <c r="A26" s="406">
        <v>43101140</v>
      </c>
      <c r="B26" s="387" t="s">
        <v>5690</v>
      </c>
      <c r="C26" s="388">
        <v>871</v>
      </c>
      <c r="D26" s="389">
        <v>25259</v>
      </c>
      <c r="E26" s="378"/>
      <c r="F26" s="378"/>
      <c r="G26" s="378"/>
      <c r="H26" s="378"/>
      <c r="I26" s="378"/>
      <c r="J26" s="378"/>
      <c r="K26" s="378">
        <v>391</v>
      </c>
      <c r="L26" s="378">
        <v>11339</v>
      </c>
      <c r="M26" s="378">
        <v>480</v>
      </c>
      <c r="N26" s="378">
        <v>13920</v>
      </c>
      <c r="O26" s="378"/>
      <c r="P26" s="378"/>
      <c r="Q26" s="378"/>
      <c r="R26" s="378"/>
      <c r="S26" s="378">
        <f>C26-(E26+G26+I26+K26+M26+O26+Q26)</f>
        <v>0</v>
      </c>
      <c r="T26" s="378">
        <f>D26-(F26+H26+J26+L26+N26+P26+R26)</f>
        <v>0</v>
      </c>
      <c r="U26" s="359"/>
      <c r="V26" s="359"/>
    </row>
    <row r="27" spans="1:30">
      <c r="A27" s="359"/>
      <c r="B27" s="359"/>
      <c r="C27" s="359"/>
      <c r="D27" s="359"/>
      <c r="E27" s="359"/>
      <c r="F27" s="359"/>
      <c r="G27" s="359"/>
      <c r="H27" s="359"/>
      <c r="I27" s="359"/>
      <c r="J27" s="359"/>
      <c r="K27" s="359"/>
      <c r="L27" s="359"/>
      <c r="M27" s="359"/>
      <c r="N27" s="359"/>
      <c r="O27" s="359"/>
      <c r="P27" s="359"/>
      <c r="Q27" s="359"/>
      <c r="R27" s="359"/>
      <c r="S27" s="359"/>
      <c r="T27" s="359"/>
      <c r="U27" s="359"/>
      <c r="V27" s="359"/>
    </row>
    <row r="28" spans="1:30" ht="15.75" thickBot="1">
      <c r="A28" s="359"/>
      <c r="B28" s="359"/>
      <c r="C28" s="359"/>
      <c r="D28" s="359"/>
      <c r="E28" s="359"/>
      <c r="F28" s="359"/>
      <c r="G28" s="359"/>
      <c r="H28" s="359"/>
      <c r="I28" s="359"/>
      <c r="J28" s="359"/>
      <c r="K28" s="359"/>
      <c r="L28" s="359"/>
      <c r="M28" s="359"/>
      <c r="N28" s="359"/>
      <c r="O28" s="359"/>
      <c r="P28" s="359"/>
      <c r="Q28" s="359"/>
      <c r="R28" s="359"/>
      <c r="S28" s="359"/>
      <c r="T28" s="359"/>
      <c r="U28" s="359"/>
      <c r="V28" s="359"/>
    </row>
    <row r="29" spans="1:30">
      <c r="A29" s="399" t="s">
        <v>5708</v>
      </c>
      <c r="B29" s="828">
        <v>43980</v>
      </c>
      <c r="C29" s="833"/>
      <c r="D29" s="834"/>
      <c r="E29" s="829" t="s">
        <v>117</v>
      </c>
      <c r="F29" s="812"/>
      <c r="G29" s="829" t="s">
        <v>5682</v>
      </c>
      <c r="H29" s="812"/>
      <c r="I29" s="829" t="s">
        <v>5683</v>
      </c>
      <c r="J29" s="812"/>
      <c r="K29" s="829" t="s">
        <v>5684</v>
      </c>
      <c r="L29" s="812"/>
      <c r="M29" s="829" t="s">
        <v>5685</v>
      </c>
      <c r="N29" s="812"/>
      <c r="O29" s="829" t="s">
        <v>5693</v>
      </c>
      <c r="P29" s="812"/>
      <c r="Q29" s="829" t="s">
        <v>5694</v>
      </c>
      <c r="R29" s="812"/>
      <c r="S29" s="829" t="s">
        <v>5695</v>
      </c>
      <c r="T29" s="812"/>
      <c r="U29" s="829" t="s">
        <v>5681</v>
      </c>
      <c r="V29" s="812"/>
      <c r="W29" s="829" t="s">
        <v>117</v>
      </c>
      <c r="X29" s="812"/>
      <c r="Y29" s="829" t="s">
        <v>5682</v>
      </c>
      <c r="Z29" s="812"/>
      <c r="AA29" s="827" t="s">
        <v>5687</v>
      </c>
      <c r="AB29" s="812"/>
    </row>
    <row r="30" spans="1:30">
      <c r="A30" s="400" t="s">
        <v>5688</v>
      </c>
      <c r="B30" s="401" t="s">
        <v>1267</v>
      </c>
      <c r="C30" s="401" t="s">
        <v>2114</v>
      </c>
      <c r="D30" s="402" t="s">
        <v>24</v>
      </c>
      <c r="E30" s="401" t="s">
        <v>2114</v>
      </c>
      <c r="F30" s="401" t="s">
        <v>24</v>
      </c>
      <c r="G30" s="401" t="s">
        <v>2114</v>
      </c>
      <c r="H30" s="401" t="s">
        <v>24</v>
      </c>
      <c r="I30" s="401" t="s">
        <v>2114</v>
      </c>
      <c r="J30" s="401" t="s">
        <v>24</v>
      </c>
      <c r="K30" s="401" t="s">
        <v>2114</v>
      </c>
      <c r="L30" s="401" t="s">
        <v>24</v>
      </c>
      <c r="M30" s="401" t="s">
        <v>2114</v>
      </c>
      <c r="N30" s="401" t="s">
        <v>24</v>
      </c>
      <c r="O30" s="401" t="s">
        <v>2114</v>
      </c>
      <c r="P30" s="401" t="s">
        <v>24</v>
      </c>
      <c r="Q30" s="401" t="s">
        <v>2114</v>
      </c>
      <c r="R30" s="401" t="s">
        <v>24</v>
      </c>
      <c r="S30" s="401" t="s">
        <v>2114</v>
      </c>
      <c r="T30" s="401" t="s">
        <v>24</v>
      </c>
      <c r="U30" s="401" t="s">
        <v>2114</v>
      </c>
      <c r="V30" s="401" t="s">
        <v>24</v>
      </c>
      <c r="W30" s="401" t="s">
        <v>2114</v>
      </c>
      <c r="X30" s="401" t="s">
        <v>24</v>
      </c>
      <c r="Y30" s="401" t="s">
        <v>2114</v>
      </c>
      <c r="Z30" s="401" t="s">
        <v>24</v>
      </c>
      <c r="AA30" s="401" t="s">
        <v>2114</v>
      </c>
      <c r="AB30" s="401" t="s">
        <v>24</v>
      </c>
    </row>
    <row r="31" spans="1:30">
      <c r="A31" s="836" t="s">
        <v>5709</v>
      </c>
      <c r="B31" s="397" t="s">
        <v>5710</v>
      </c>
      <c r="C31" s="378">
        <v>213</v>
      </c>
      <c r="D31" s="398">
        <v>6177</v>
      </c>
      <c r="E31" s="378"/>
      <c r="F31" s="378"/>
      <c r="G31" s="407">
        <v>52</v>
      </c>
      <c r="H31" s="407">
        <v>1508</v>
      </c>
      <c r="I31" s="378">
        <v>51</v>
      </c>
      <c r="J31" s="378">
        <v>1479</v>
      </c>
      <c r="K31" s="378"/>
      <c r="L31" s="378"/>
      <c r="M31" s="378"/>
      <c r="N31" s="378"/>
      <c r="O31" s="378">
        <v>60</v>
      </c>
      <c r="P31" s="378">
        <v>1740</v>
      </c>
      <c r="Q31" s="378"/>
      <c r="R31" s="378"/>
      <c r="S31" s="378"/>
      <c r="T31" s="378"/>
      <c r="U31" s="378">
        <v>16</v>
      </c>
      <c r="V31" s="378">
        <v>464</v>
      </c>
      <c r="W31" s="378">
        <v>34</v>
      </c>
      <c r="X31" s="378">
        <v>986</v>
      </c>
      <c r="Y31" s="378"/>
      <c r="Z31" s="378"/>
      <c r="AA31" s="378">
        <f t="shared" ref="AA31:AB33" si="1">C31-(E31+G31+I31+K31+M31+O31+Q31+S31+U31+W31+Y31)</f>
        <v>0</v>
      </c>
      <c r="AB31" s="378">
        <f t="shared" si="1"/>
        <v>0</v>
      </c>
    </row>
    <row r="32" spans="1:30">
      <c r="A32" s="837"/>
      <c r="B32" s="397" t="s">
        <v>5690</v>
      </c>
      <c r="C32" s="378">
        <v>401</v>
      </c>
      <c r="D32" s="398">
        <v>11629</v>
      </c>
      <c r="E32" s="378">
        <v>174</v>
      </c>
      <c r="F32" s="378">
        <v>5046</v>
      </c>
      <c r="G32" s="378">
        <v>132</v>
      </c>
      <c r="H32" s="378">
        <v>3828</v>
      </c>
      <c r="I32" s="378"/>
      <c r="J32" s="378"/>
      <c r="K32" s="378"/>
      <c r="L32" s="378"/>
      <c r="M32" s="378"/>
      <c r="N32" s="378"/>
      <c r="O32" s="378"/>
      <c r="P32" s="378"/>
      <c r="Q32" s="378"/>
      <c r="R32" s="378"/>
      <c r="S32" s="378"/>
      <c r="T32" s="378"/>
      <c r="U32" s="378">
        <v>94</v>
      </c>
      <c r="V32" s="378">
        <v>2726</v>
      </c>
      <c r="W32" s="378"/>
      <c r="X32" s="378"/>
      <c r="Y32" s="378"/>
      <c r="Z32" s="378"/>
      <c r="AA32" s="408">
        <f t="shared" si="1"/>
        <v>1</v>
      </c>
      <c r="AB32" s="408">
        <f t="shared" si="1"/>
        <v>29</v>
      </c>
      <c r="AC32" s="409" t="s">
        <v>5711</v>
      </c>
      <c r="AD32" s="409"/>
    </row>
    <row r="33" spans="1:28" ht="15.75" thickBot="1">
      <c r="A33" s="838"/>
      <c r="B33" s="387" t="s">
        <v>5699</v>
      </c>
      <c r="C33" s="388">
        <v>905</v>
      </c>
      <c r="D33" s="389">
        <v>26245</v>
      </c>
      <c r="E33" s="378"/>
      <c r="F33" s="378"/>
      <c r="G33" s="378"/>
      <c r="H33" s="378"/>
      <c r="I33" s="378">
        <v>141</v>
      </c>
      <c r="J33" s="378">
        <v>4089</v>
      </c>
      <c r="K33" s="378">
        <v>447</v>
      </c>
      <c r="L33" s="378">
        <v>12963</v>
      </c>
      <c r="M33" s="378">
        <v>37</v>
      </c>
      <c r="N33" s="378">
        <v>1073</v>
      </c>
      <c r="O33" s="378"/>
      <c r="P33" s="378"/>
      <c r="Q33" s="378"/>
      <c r="R33" s="378"/>
      <c r="S33" s="378">
        <v>249</v>
      </c>
      <c r="T33" s="378">
        <v>7221</v>
      </c>
      <c r="U33" s="378">
        <v>1</v>
      </c>
      <c r="V33" s="378">
        <v>29</v>
      </c>
      <c r="W33" s="378">
        <v>30</v>
      </c>
      <c r="X33" s="378">
        <v>870</v>
      </c>
      <c r="Y33" s="378"/>
      <c r="Z33" s="378"/>
      <c r="AA33" s="378">
        <f t="shared" si="1"/>
        <v>0</v>
      </c>
      <c r="AB33" s="378">
        <f t="shared" si="1"/>
        <v>0</v>
      </c>
    </row>
    <row r="35" spans="1:28" ht="15.75" thickBot="1"/>
    <row r="36" spans="1:28">
      <c r="A36" s="410" t="s">
        <v>5712</v>
      </c>
      <c r="B36" s="835">
        <v>44001</v>
      </c>
      <c r="C36" s="833"/>
      <c r="D36" s="834"/>
      <c r="E36" s="821" t="s">
        <v>117</v>
      </c>
      <c r="F36" s="812"/>
      <c r="G36" s="821" t="s">
        <v>5682</v>
      </c>
      <c r="H36" s="812"/>
      <c r="I36" s="821" t="s">
        <v>5683</v>
      </c>
      <c r="J36" s="812"/>
      <c r="K36" s="821" t="s">
        <v>5684</v>
      </c>
      <c r="L36" s="812"/>
      <c r="M36" s="821" t="s">
        <v>5685</v>
      </c>
      <c r="N36" s="812"/>
      <c r="O36" s="821" t="s">
        <v>5693</v>
      </c>
      <c r="P36" s="812"/>
      <c r="Q36" s="821" t="s">
        <v>5694</v>
      </c>
      <c r="R36" s="812"/>
      <c r="S36" s="822" t="s">
        <v>5687</v>
      </c>
      <c r="T36" s="812"/>
    </row>
    <row r="37" spans="1:28">
      <c r="A37" s="411" t="s">
        <v>5688</v>
      </c>
      <c r="B37" s="412" t="s">
        <v>1267</v>
      </c>
      <c r="C37" s="412" t="s">
        <v>2114</v>
      </c>
      <c r="D37" s="413" t="s">
        <v>24</v>
      </c>
      <c r="E37" s="412" t="s">
        <v>2114</v>
      </c>
      <c r="F37" s="412" t="s">
        <v>24</v>
      </c>
      <c r="G37" s="412" t="s">
        <v>2114</v>
      </c>
      <c r="H37" s="412" t="s">
        <v>24</v>
      </c>
      <c r="I37" s="412" t="s">
        <v>2114</v>
      </c>
      <c r="J37" s="412" t="s">
        <v>24</v>
      </c>
      <c r="K37" s="412" t="s">
        <v>2114</v>
      </c>
      <c r="L37" s="412" t="s">
        <v>24</v>
      </c>
      <c r="M37" s="412" t="s">
        <v>2114</v>
      </c>
      <c r="N37" s="412" t="s">
        <v>24</v>
      </c>
      <c r="O37" s="412" t="s">
        <v>2114</v>
      </c>
      <c r="P37" s="412" t="s">
        <v>24</v>
      </c>
      <c r="Q37" s="412" t="s">
        <v>2114</v>
      </c>
      <c r="R37" s="412" t="s">
        <v>24</v>
      </c>
      <c r="S37" s="412" t="s">
        <v>2114</v>
      </c>
      <c r="T37" s="412" t="s">
        <v>24</v>
      </c>
    </row>
    <row r="38" spans="1:28" ht="15.75" thickBot="1">
      <c r="A38" s="414">
        <v>43101141</v>
      </c>
      <c r="B38" s="387" t="s">
        <v>5690</v>
      </c>
      <c r="C38" s="388">
        <v>125</v>
      </c>
      <c r="D38" s="389">
        <v>3625</v>
      </c>
      <c r="E38" s="378"/>
      <c r="F38" s="378"/>
      <c r="G38" s="378"/>
      <c r="H38" s="378"/>
      <c r="I38" s="378"/>
      <c r="J38" s="378"/>
      <c r="K38" s="378"/>
      <c r="L38" s="378"/>
      <c r="M38" s="378">
        <v>125</v>
      </c>
      <c r="N38" s="378">
        <v>3625</v>
      </c>
      <c r="O38" s="378"/>
      <c r="P38" s="378"/>
      <c r="Q38" s="378"/>
      <c r="R38" s="378"/>
      <c r="S38" s="378">
        <f>C38-(E38+G38+I38+K38+M38+O38+Q38)</f>
        <v>0</v>
      </c>
      <c r="T38" s="378">
        <f>D38-(F38+H38+J38+L38+N38+P38+R38)</f>
        <v>0</v>
      </c>
    </row>
    <row r="40" spans="1:28" ht="15.75" thickBot="1"/>
    <row r="41" spans="1:28">
      <c r="A41" s="410" t="s">
        <v>5713</v>
      </c>
      <c r="B41" s="835">
        <v>44012</v>
      </c>
      <c r="C41" s="833"/>
      <c r="D41" s="834"/>
      <c r="E41" s="821" t="s">
        <v>117</v>
      </c>
      <c r="F41" s="812"/>
      <c r="G41" s="821" t="s">
        <v>5682</v>
      </c>
      <c r="H41" s="812"/>
      <c r="I41" s="821" t="s">
        <v>5683</v>
      </c>
      <c r="J41" s="812"/>
      <c r="K41" s="821" t="s">
        <v>5684</v>
      </c>
      <c r="L41" s="812"/>
      <c r="M41" s="821" t="s">
        <v>5685</v>
      </c>
      <c r="N41" s="812"/>
      <c r="O41" s="821" t="s">
        <v>5693</v>
      </c>
      <c r="P41" s="812"/>
      <c r="Q41" s="821" t="s">
        <v>5694</v>
      </c>
      <c r="R41" s="812"/>
      <c r="S41" s="822" t="s">
        <v>5687</v>
      </c>
      <c r="T41" s="812"/>
    </row>
    <row r="42" spans="1:28">
      <c r="A42" s="411" t="s">
        <v>5688</v>
      </c>
      <c r="B42" s="412" t="s">
        <v>1267</v>
      </c>
      <c r="C42" s="412" t="s">
        <v>2114</v>
      </c>
      <c r="D42" s="413" t="s">
        <v>24</v>
      </c>
      <c r="E42" s="412" t="s">
        <v>2114</v>
      </c>
      <c r="F42" s="412" t="s">
        <v>24</v>
      </c>
      <c r="G42" s="412" t="s">
        <v>2114</v>
      </c>
      <c r="H42" s="412" t="s">
        <v>24</v>
      </c>
      <c r="I42" s="412" t="s">
        <v>2114</v>
      </c>
      <c r="J42" s="412" t="s">
        <v>24</v>
      </c>
      <c r="K42" s="412" t="s">
        <v>2114</v>
      </c>
      <c r="L42" s="412" t="s">
        <v>24</v>
      </c>
      <c r="M42" s="412" t="s">
        <v>2114</v>
      </c>
      <c r="N42" s="412" t="s">
        <v>24</v>
      </c>
      <c r="O42" s="412" t="s">
        <v>2114</v>
      </c>
      <c r="P42" s="412" t="s">
        <v>24</v>
      </c>
      <c r="Q42" s="412" t="s">
        <v>2114</v>
      </c>
      <c r="R42" s="412" t="s">
        <v>24</v>
      </c>
      <c r="S42" s="412" t="s">
        <v>2114</v>
      </c>
      <c r="T42" s="412" t="s">
        <v>24</v>
      </c>
    </row>
    <row r="43" spans="1:28" ht="15.75" thickBot="1">
      <c r="A43" s="414">
        <v>43101140</v>
      </c>
      <c r="B43" s="387" t="s">
        <v>5690</v>
      </c>
      <c r="C43" s="388">
        <v>479</v>
      </c>
      <c r="D43" s="389">
        <v>13891</v>
      </c>
      <c r="E43" s="378"/>
      <c r="F43" s="378"/>
      <c r="G43" s="378"/>
      <c r="H43" s="378"/>
      <c r="I43" s="378"/>
      <c r="J43" s="378"/>
      <c r="K43" s="378"/>
      <c r="L43" s="378"/>
      <c r="M43" s="378">
        <v>473</v>
      </c>
      <c r="N43" s="378">
        <v>13717</v>
      </c>
      <c r="O43" s="378">
        <v>6</v>
      </c>
      <c r="P43" s="378">
        <v>174</v>
      </c>
      <c r="Q43" s="378"/>
      <c r="R43" s="378"/>
      <c r="S43" s="378">
        <f>C43-(E43+G43+I43+K43+M43+O43+Q43)</f>
        <v>0</v>
      </c>
      <c r="T43" s="378">
        <f>D43-(F43+H43+J43+L43+N43+P43+R43)</f>
        <v>0</v>
      </c>
    </row>
    <row r="45" spans="1:28" ht="15.75" thickBot="1"/>
    <row r="46" spans="1:28">
      <c r="A46" s="410" t="s">
        <v>5714</v>
      </c>
      <c r="B46" s="835">
        <v>44012</v>
      </c>
      <c r="C46" s="833"/>
      <c r="D46" s="834"/>
      <c r="E46" s="821" t="s">
        <v>117</v>
      </c>
      <c r="F46" s="812"/>
      <c r="G46" s="821" t="s">
        <v>5682</v>
      </c>
      <c r="H46" s="812"/>
      <c r="I46" s="821" t="s">
        <v>5683</v>
      </c>
      <c r="J46" s="812"/>
      <c r="K46" s="821" t="s">
        <v>5684</v>
      </c>
      <c r="L46" s="812"/>
      <c r="M46" s="821" t="s">
        <v>5685</v>
      </c>
      <c r="N46" s="812"/>
      <c r="O46" s="821" t="s">
        <v>5693</v>
      </c>
      <c r="P46" s="812"/>
      <c r="Q46" s="821" t="s">
        <v>5694</v>
      </c>
      <c r="R46" s="812"/>
      <c r="S46" s="822" t="s">
        <v>5687</v>
      </c>
      <c r="T46" s="812"/>
    </row>
    <row r="47" spans="1:28">
      <c r="A47" s="411" t="s">
        <v>5688</v>
      </c>
      <c r="B47" s="412" t="s">
        <v>1267</v>
      </c>
      <c r="C47" s="412" t="s">
        <v>2114</v>
      </c>
      <c r="D47" s="413" t="s">
        <v>24</v>
      </c>
      <c r="E47" s="412" t="s">
        <v>2114</v>
      </c>
      <c r="F47" s="412" t="s">
        <v>24</v>
      </c>
      <c r="G47" s="412" t="s">
        <v>2114</v>
      </c>
      <c r="H47" s="412" t="s">
        <v>24</v>
      </c>
      <c r="I47" s="412" t="s">
        <v>2114</v>
      </c>
      <c r="J47" s="412" t="s">
        <v>24</v>
      </c>
      <c r="K47" s="412" t="s">
        <v>2114</v>
      </c>
      <c r="L47" s="412" t="s">
        <v>24</v>
      </c>
      <c r="M47" s="412" t="s">
        <v>2114</v>
      </c>
      <c r="N47" s="412" t="s">
        <v>24</v>
      </c>
      <c r="O47" s="412" t="s">
        <v>2114</v>
      </c>
      <c r="P47" s="412" t="s">
        <v>24</v>
      </c>
      <c r="Q47" s="412" t="s">
        <v>2114</v>
      </c>
      <c r="R47" s="412" t="s">
        <v>24</v>
      </c>
      <c r="S47" s="412" t="s">
        <v>2114</v>
      </c>
      <c r="T47" s="412" t="s">
        <v>24</v>
      </c>
    </row>
    <row r="48" spans="1:28">
      <c r="A48" s="415" t="s">
        <v>5715</v>
      </c>
      <c r="B48" s="360" t="s">
        <v>5690</v>
      </c>
      <c r="C48" s="416">
        <v>653</v>
      </c>
      <c r="D48" s="398">
        <v>18937</v>
      </c>
      <c r="E48" s="378"/>
      <c r="F48" s="378"/>
      <c r="G48" s="378"/>
      <c r="H48" s="378"/>
      <c r="I48" s="378"/>
      <c r="J48" s="378"/>
      <c r="K48" s="378">
        <v>156</v>
      </c>
      <c r="L48" s="378">
        <v>4524</v>
      </c>
      <c r="M48" s="378">
        <v>407</v>
      </c>
      <c r="N48" s="378">
        <v>11803</v>
      </c>
      <c r="O48" s="378"/>
      <c r="P48" s="378"/>
      <c r="Q48" s="378">
        <v>90</v>
      </c>
      <c r="R48" s="378">
        <v>2610</v>
      </c>
      <c r="S48" s="378">
        <f>C48-(E48+G48+I48+K48+M48+O48+Q48)</f>
        <v>0</v>
      </c>
      <c r="T48" s="378">
        <f>D48-(F48+H48+J48+L48+N48+P48+R48)</f>
        <v>0</v>
      </c>
    </row>
    <row r="49" spans="1:20" ht="15.75" thickBot="1">
      <c r="A49" s="386" t="s">
        <v>5716</v>
      </c>
      <c r="B49" s="417" t="s">
        <v>5690</v>
      </c>
      <c r="C49" s="388">
        <v>78</v>
      </c>
      <c r="D49" s="389">
        <v>2262</v>
      </c>
      <c r="E49" s="378"/>
      <c r="F49" s="378"/>
      <c r="G49" s="378"/>
      <c r="H49" s="378"/>
      <c r="I49" s="378"/>
      <c r="J49" s="378"/>
      <c r="K49" s="378"/>
      <c r="L49" s="378"/>
      <c r="M49" s="378"/>
      <c r="N49" s="378"/>
      <c r="O49" s="378"/>
      <c r="P49" s="378"/>
      <c r="Q49" s="378">
        <v>78</v>
      </c>
      <c r="R49" s="378">
        <v>2262</v>
      </c>
      <c r="S49" s="378">
        <f>C49-(E49+G49+I49+K49+M49+O49+Q49)</f>
        <v>0</v>
      </c>
      <c r="T49" s="378">
        <f>D49-(F49+H49+J49+L49+N49+P49+R49)</f>
        <v>0</v>
      </c>
    </row>
    <row r="51" spans="1:20" ht="15.75" thickBot="1"/>
    <row r="52" spans="1:20">
      <c r="A52" s="410" t="s">
        <v>5717</v>
      </c>
      <c r="B52" s="835">
        <v>44012</v>
      </c>
      <c r="C52" s="833"/>
      <c r="D52" s="834"/>
      <c r="E52" s="821" t="s">
        <v>117</v>
      </c>
      <c r="F52" s="812"/>
      <c r="G52" s="821" t="s">
        <v>5682</v>
      </c>
      <c r="H52" s="812"/>
      <c r="I52" s="821" t="s">
        <v>5683</v>
      </c>
      <c r="J52" s="812"/>
      <c r="K52" s="821" t="s">
        <v>5684</v>
      </c>
      <c r="L52" s="812"/>
      <c r="M52" s="821" t="s">
        <v>5685</v>
      </c>
      <c r="N52" s="812"/>
      <c r="O52" s="821" t="s">
        <v>5693</v>
      </c>
      <c r="P52" s="812"/>
      <c r="Q52" s="821" t="s">
        <v>5694</v>
      </c>
      <c r="R52" s="812"/>
      <c r="S52" s="822" t="s">
        <v>5687</v>
      </c>
      <c r="T52" s="812"/>
    </row>
    <row r="53" spans="1:20">
      <c r="A53" s="411" t="s">
        <v>5688</v>
      </c>
      <c r="B53" s="412" t="s">
        <v>1267</v>
      </c>
      <c r="C53" s="412" t="s">
        <v>2114</v>
      </c>
      <c r="D53" s="413" t="s">
        <v>24</v>
      </c>
      <c r="E53" s="412" t="s">
        <v>2114</v>
      </c>
      <c r="F53" s="412" t="s">
        <v>24</v>
      </c>
      <c r="G53" s="412" t="s">
        <v>2114</v>
      </c>
      <c r="H53" s="412" t="s">
        <v>24</v>
      </c>
      <c r="I53" s="412" t="s">
        <v>2114</v>
      </c>
      <c r="J53" s="412" t="s">
        <v>24</v>
      </c>
      <c r="K53" s="412" t="s">
        <v>2114</v>
      </c>
      <c r="L53" s="412" t="s">
        <v>24</v>
      </c>
      <c r="M53" s="412" t="s">
        <v>2114</v>
      </c>
      <c r="N53" s="412" t="s">
        <v>24</v>
      </c>
      <c r="O53" s="412" t="s">
        <v>2114</v>
      </c>
      <c r="P53" s="412" t="s">
        <v>24</v>
      </c>
      <c r="Q53" s="412" t="s">
        <v>2114</v>
      </c>
      <c r="R53" s="412" t="s">
        <v>24</v>
      </c>
      <c r="S53" s="412" t="s">
        <v>2114</v>
      </c>
      <c r="T53" s="412" t="s">
        <v>24</v>
      </c>
    </row>
    <row r="54" spans="1:20" ht="15.75" thickBot="1">
      <c r="A54" s="386" t="s">
        <v>5718</v>
      </c>
      <c r="B54" s="418" t="s">
        <v>5719</v>
      </c>
      <c r="C54" s="388">
        <v>96</v>
      </c>
      <c r="D54" s="389">
        <v>2496</v>
      </c>
      <c r="E54" s="378"/>
      <c r="F54" s="378"/>
      <c r="G54" s="378">
        <v>96</v>
      </c>
      <c r="H54" s="378">
        <v>2496</v>
      </c>
      <c r="I54" s="378"/>
      <c r="J54" s="378"/>
      <c r="K54" s="378"/>
      <c r="L54" s="378"/>
      <c r="M54" s="378"/>
      <c r="N54" s="378"/>
      <c r="O54" s="378"/>
      <c r="P54" s="378"/>
      <c r="Q54" s="378"/>
      <c r="R54" s="378"/>
      <c r="S54" s="378">
        <f>C54-(E54+G54+I54+K54+M54+O54+Q54)</f>
        <v>0</v>
      </c>
      <c r="T54" s="378">
        <f>D54-(F54+H54+J54+L54+N54+P54+R54)</f>
        <v>0</v>
      </c>
    </row>
    <row r="56" spans="1:20" ht="15.75" thickBot="1"/>
    <row r="57" spans="1:20">
      <c r="A57" s="410" t="s">
        <v>5720</v>
      </c>
      <c r="B57" s="835">
        <v>44012</v>
      </c>
      <c r="C57" s="833"/>
      <c r="D57" s="834"/>
      <c r="E57" s="821" t="s">
        <v>117</v>
      </c>
      <c r="F57" s="812"/>
      <c r="G57" s="821" t="s">
        <v>5682</v>
      </c>
      <c r="H57" s="812"/>
      <c r="I57" s="821" t="s">
        <v>5683</v>
      </c>
      <c r="J57" s="812"/>
      <c r="K57" s="821" t="s">
        <v>5684</v>
      </c>
      <c r="L57" s="812"/>
      <c r="M57" s="821" t="s">
        <v>5685</v>
      </c>
      <c r="N57" s="812"/>
      <c r="O57" s="821" t="s">
        <v>5693</v>
      </c>
      <c r="P57" s="812"/>
      <c r="Q57" s="821" t="s">
        <v>5694</v>
      </c>
      <c r="R57" s="812"/>
      <c r="S57" s="822" t="s">
        <v>5687</v>
      </c>
      <c r="T57" s="812"/>
    </row>
    <row r="58" spans="1:20">
      <c r="A58" s="411" t="s">
        <v>5688</v>
      </c>
      <c r="B58" s="412" t="s">
        <v>1267</v>
      </c>
      <c r="C58" s="412" t="s">
        <v>2114</v>
      </c>
      <c r="D58" s="413" t="s">
        <v>24</v>
      </c>
      <c r="E58" s="412" t="s">
        <v>2114</v>
      </c>
      <c r="F58" s="412" t="s">
        <v>24</v>
      </c>
      <c r="G58" s="412" t="s">
        <v>2114</v>
      </c>
      <c r="H58" s="412" t="s">
        <v>24</v>
      </c>
      <c r="I58" s="412" t="s">
        <v>2114</v>
      </c>
      <c r="J58" s="412" t="s">
        <v>24</v>
      </c>
      <c r="K58" s="412" t="s">
        <v>2114</v>
      </c>
      <c r="L58" s="412" t="s">
        <v>24</v>
      </c>
      <c r="M58" s="412" t="s">
        <v>2114</v>
      </c>
      <c r="N58" s="412" t="s">
        <v>24</v>
      </c>
      <c r="O58" s="412" t="s">
        <v>2114</v>
      </c>
      <c r="P58" s="412" t="s">
        <v>24</v>
      </c>
      <c r="Q58" s="412" t="s">
        <v>2114</v>
      </c>
      <c r="R58" s="412" t="s">
        <v>24</v>
      </c>
      <c r="S58" s="412" t="s">
        <v>2114</v>
      </c>
      <c r="T58" s="412" t="s">
        <v>24</v>
      </c>
    </row>
    <row r="59" spans="1:20" ht="15.75" thickBot="1">
      <c r="A59" s="386" t="s">
        <v>5718</v>
      </c>
      <c r="B59" s="418" t="s">
        <v>5719</v>
      </c>
      <c r="C59" s="404">
        <v>96</v>
      </c>
      <c r="D59" s="419">
        <v>2496</v>
      </c>
      <c r="E59" s="420"/>
      <c r="F59" s="420"/>
      <c r="G59" s="378">
        <v>96</v>
      </c>
      <c r="H59" s="378">
        <v>2496</v>
      </c>
      <c r="I59" s="378"/>
      <c r="J59" s="378"/>
      <c r="K59" s="378"/>
      <c r="L59" s="378"/>
      <c r="M59" s="378"/>
      <c r="N59" s="378"/>
      <c r="O59" s="378"/>
      <c r="P59" s="378"/>
      <c r="Q59" s="378"/>
      <c r="R59" s="378"/>
      <c r="S59" s="378">
        <f>C59-(E59+G59+I59+K59+M59+O59+Q59)</f>
        <v>0</v>
      </c>
      <c r="T59" s="378">
        <f>D59-(F59+H59+J59+L59+N59+P59+R59)</f>
        <v>0</v>
      </c>
    </row>
    <row r="61" spans="1:20" ht="15.75" thickBot="1"/>
    <row r="62" spans="1:20">
      <c r="A62" s="410" t="s">
        <v>5721</v>
      </c>
      <c r="B62" s="835">
        <v>44012</v>
      </c>
      <c r="C62" s="833"/>
      <c r="D62" s="834"/>
      <c r="E62" s="821" t="s">
        <v>117</v>
      </c>
      <c r="F62" s="812"/>
      <c r="G62" s="821" t="s">
        <v>5682</v>
      </c>
      <c r="H62" s="812"/>
      <c r="I62" s="821" t="s">
        <v>5683</v>
      </c>
      <c r="J62" s="812"/>
      <c r="K62" s="821" t="s">
        <v>5684</v>
      </c>
      <c r="L62" s="812"/>
      <c r="M62" s="821" t="s">
        <v>5685</v>
      </c>
      <c r="N62" s="812"/>
      <c r="O62" s="821" t="s">
        <v>5693</v>
      </c>
      <c r="P62" s="812"/>
      <c r="Q62" s="821" t="s">
        <v>5694</v>
      </c>
      <c r="R62" s="812"/>
      <c r="S62" s="822" t="s">
        <v>5687</v>
      </c>
      <c r="T62" s="812"/>
    </row>
    <row r="63" spans="1:20">
      <c r="A63" s="411" t="s">
        <v>5688</v>
      </c>
      <c r="B63" s="412" t="s">
        <v>1267</v>
      </c>
      <c r="C63" s="412" t="s">
        <v>2114</v>
      </c>
      <c r="D63" s="413" t="s">
        <v>24</v>
      </c>
      <c r="E63" s="412" t="s">
        <v>2114</v>
      </c>
      <c r="F63" s="412" t="s">
        <v>24</v>
      </c>
      <c r="G63" s="412" t="s">
        <v>2114</v>
      </c>
      <c r="H63" s="412" t="s">
        <v>24</v>
      </c>
      <c r="I63" s="412" t="s">
        <v>2114</v>
      </c>
      <c r="J63" s="412" t="s">
        <v>24</v>
      </c>
      <c r="K63" s="412" t="s">
        <v>2114</v>
      </c>
      <c r="L63" s="412" t="s">
        <v>24</v>
      </c>
      <c r="M63" s="412" t="s">
        <v>2114</v>
      </c>
      <c r="N63" s="412" t="s">
        <v>24</v>
      </c>
      <c r="O63" s="412" t="s">
        <v>2114</v>
      </c>
      <c r="P63" s="412" t="s">
        <v>24</v>
      </c>
      <c r="Q63" s="412" t="s">
        <v>2114</v>
      </c>
      <c r="R63" s="412" t="s">
        <v>24</v>
      </c>
      <c r="S63" s="412" t="s">
        <v>2114</v>
      </c>
      <c r="T63" s="412" t="s">
        <v>24</v>
      </c>
    </row>
    <row r="64" spans="1:20" ht="15.75" thickBot="1">
      <c r="A64" s="386" t="s">
        <v>5718</v>
      </c>
      <c r="B64" s="418" t="s">
        <v>5719</v>
      </c>
      <c r="C64" s="404">
        <v>96</v>
      </c>
      <c r="D64" s="419">
        <v>2496</v>
      </c>
      <c r="E64" s="420"/>
      <c r="F64" s="420"/>
      <c r="G64" s="378">
        <v>96</v>
      </c>
      <c r="H64" s="378">
        <v>2496</v>
      </c>
      <c r="I64" s="378"/>
      <c r="J64" s="378"/>
      <c r="K64" s="378"/>
      <c r="L64" s="378"/>
      <c r="M64" s="378"/>
      <c r="N64" s="378"/>
      <c r="O64" s="378"/>
      <c r="P64" s="378"/>
      <c r="Q64" s="378"/>
      <c r="R64" s="378"/>
      <c r="S64" s="378">
        <f>C64-(E64+G64+I64+K64+M64+O64+Q64)</f>
        <v>0</v>
      </c>
      <c r="T64" s="378">
        <f>D64-(F64+H64+J64+L64+N64+P64+R64)</f>
        <v>0</v>
      </c>
    </row>
    <row r="66" spans="1:30" ht="15.75" thickBot="1"/>
    <row r="67" spans="1:30">
      <c r="A67" s="410" t="s">
        <v>5722</v>
      </c>
      <c r="B67" s="835">
        <v>44012</v>
      </c>
      <c r="C67" s="833"/>
      <c r="D67" s="834"/>
      <c r="E67" s="821" t="s">
        <v>117</v>
      </c>
      <c r="F67" s="812"/>
      <c r="G67" s="821" t="s">
        <v>5682</v>
      </c>
      <c r="H67" s="812"/>
      <c r="I67" s="821" t="s">
        <v>5683</v>
      </c>
      <c r="J67" s="812"/>
      <c r="K67" s="821" t="s">
        <v>5684</v>
      </c>
      <c r="L67" s="812"/>
      <c r="M67" s="821" t="s">
        <v>5685</v>
      </c>
      <c r="N67" s="812"/>
      <c r="O67" s="821" t="s">
        <v>5693</v>
      </c>
      <c r="P67" s="812"/>
      <c r="Q67" s="821" t="s">
        <v>5694</v>
      </c>
      <c r="R67" s="812"/>
      <c r="S67" s="822" t="s">
        <v>5687</v>
      </c>
      <c r="T67" s="812"/>
    </row>
    <row r="68" spans="1:30">
      <c r="A68" s="411" t="s">
        <v>5688</v>
      </c>
      <c r="B68" s="412" t="s">
        <v>1267</v>
      </c>
      <c r="C68" s="412" t="s">
        <v>2114</v>
      </c>
      <c r="D68" s="413" t="s">
        <v>24</v>
      </c>
      <c r="E68" s="412" t="s">
        <v>2114</v>
      </c>
      <c r="F68" s="412" t="s">
        <v>24</v>
      </c>
      <c r="G68" s="412" t="s">
        <v>2114</v>
      </c>
      <c r="H68" s="412" t="s">
        <v>24</v>
      </c>
      <c r="I68" s="412" t="s">
        <v>2114</v>
      </c>
      <c r="J68" s="412" t="s">
        <v>24</v>
      </c>
      <c r="K68" s="412" t="s">
        <v>2114</v>
      </c>
      <c r="L68" s="412" t="s">
        <v>24</v>
      </c>
      <c r="M68" s="412" t="s">
        <v>2114</v>
      </c>
      <c r="N68" s="412" t="s">
        <v>24</v>
      </c>
      <c r="O68" s="412" t="s">
        <v>2114</v>
      </c>
      <c r="P68" s="412" t="s">
        <v>24</v>
      </c>
      <c r="Q68" s="412" t="s">
        <v>2114</v>
      </c>
      <c r="R68" s="412" t="s">
        <v>24</v>
      </c>
      <c r="S68" s="412" t="s">
        <v>2114</v>
      </c>
      <c r="T68" s="412" t="s">
        <v>24</v>
      </c>
    </row>
    <row r="69" spans="1:30">
      <c r="A69" s="421" t="s">
        <v>5718</v>
      </c>
      <c r="B69" s="361" t="s">
        <v>5719</v>
      </c>
      <c r="C69" s="74">
        <v>24</v>
      </c>
      <c r="D69" s="422">
        <v>624</v>
      </c>
      <c r="E69" s="420"/>
      <c r="F69" s="420"/>
      <c r="G69" s="378">
        <v>24</v>
      </c>
      <c r="H69" s="378">
        <v>624</v>
      </c>
      <c r="I69" s="378"/>
      <c r="J69" s="378"/>
      <c r="K69" s="378"/>
      <c r="L69" s="378"/>
      <c r="M69" s="378"/>
      <c r="N69" s="378"/>
      <c r="O69" s="378"/>
      <c r="P69" s="378"/>
      <c r="Q69" s="378"/>
      <c r="R69" s="378"/>
      <c r="S69" s="378">
        <f>C69-(E69+G69+I69+K69+M69+O69+Q69)</f>
        <v>0</v>
      </c>
      <c r="T69" s="378">
        <f>D69-(F69+H69+J69+L69+N69+P69+R69)</f>
        <v>0</v>
      </c>
    </row>
    <row r="70" spans="1:30" ht="15.75" thickBot="1">
      <c r="A70" s="386" t="s">
        <v>5718</v>
      </c>
      <c r="B70" s="418" t="s">
        <v>5690</v>
      </c>
      <c r="C70" s="404">
        <v>40</v>
      </c>
      <c r="D70" s="419">
        <v>1040</v>
      </c>
      <c r="E70" s="420"/>
      <c r="F70" s="420"/>
      <c r="G70" s="378">
        <v>40</v>
      </c>
      <c r="H70" s="378">
        <v>1040</v>
      </c>
      <c r="I70" s="378"/>
      <c r="J70" s="378"/>
      <c r="K70" s="378"/>
      <c r="L70" s="378"/>
      <c r="M70" s="378"/>
      <c r="N70" s="378"/>
      <c r="O70" s="378"/>
      <c r="P70" s="378"/>
      <c r="Q70" s="378"/>
      <c r="R70" s="378"/>
      <c r="S70" s="378">
        <f>C70-(E70+G70+I70+K70+M70+O70+Q70)</f>
        <v>0</v>
      </c>
      <c r="T70" s="378">
        <f>D70-(F70+H70+J70+L70+N70+P70+R70)</f>
        <v>0</v>
      </c>
    </row>
    <row r="72" spans="1:30" ht="15.75" thickBot="1"/>
    <row r="73" spans="1:30">
      <c r="A73" s="410" t="s">
        <v>5723</v>
      </c>
      <c r="B73" s="835">
        <v>44012</v>
      </c>
      <c r="C73" s="833"/>
      <c r="D73" s="834"/>
      <c r="E73" s="821" t="s">
        <v>5682</v>
      </c>
      <c r="F73" s="812"/>
      <c r="G73" s="821" t="s">
        <v>5683</v>
      </c>
      <c r="H73" s="812"/>
      <c r="I73" s="821" t="s">
        <v>5684</v>
      </c>
      <c r="J73" s="812"/>
      <c r="K73" s="821" t="s">
        <v>5685</v>
      </c>
      <c r="L73" s="812"/>
      <c r="M73" s="821" t="s">
        <v>5693</v>
      </c>
      <c r="N73" s="812"/>
      <c r="O73" s="821" t="s">
        <v>5694</v>
      </c>
      <c r="P73" s="812"/>
      <c r="Q73" s="821" t="s">
        <v>5695</v>
      </c>
      <c r="R73" s="812"/>
      <c r="S73" s="821" t="s">
        <v>5697</v>
      </c>
      <c r="T73" s="812"/>
      <c r="U73" s="821" t="s">
        <v>5686</v>
      </c>
      <c r="V73" s="812"/>
      <c r="W73" s="821" t="s">
        <v>5680</v>
      </c>
      <c r="X73" s="812"/>
      <c r="Y73" s="821" t="s">
        <v>5681</v>
      </c>
      <c r="Z73" s="812"/>
      <c r="AA73" s="821" t="s">
        <v>117</v>
      </c>
      <c r="AB73" s="812"/>
      <c r="AC73" s="822" t="s">
        <v>5687</v>
      </c>
      <c r="AD73" s="812"/>
    </row>
    <row r="74" spans="1:30">
      <c r="A74" s="411" t="s">
        <v>5688</v>
      </c>
      <c r="B74" s="412" t="s">
        <v>1267</v>
      </c>
      <c r="C74" s="412" t="s">
        <v>2114</v>
      </c>
      <c r="D74" s="413" t="s">
        <v>24</v>
      </c>
      <c r="E74" s="412" t="s">
        <v>2114</v>
      </c>
      <c r="F74" s="412" t="s">
        <v>24</v>
      </c>
      <c r="G74" s="412" t="s">
        <v>2114</v>
      </c>
      <c r="H74" s="412" t="s">
        <v>24</v>
      </c>
      <c r="I74" s="412" t="s">
        <v>2114</v>
      </c>
      <c r="J74" s="412" t="s">
        <v>24</v>
      </c>
      <c r="K74" s="412" t="s">
        <v>2114</v>
      </c>
      <c r="L74" s="412" t="s">
        <v>24</v>
      </c>
      <c r="M74" s="412" t="s">
        <v>2114</v>
      </c>
      <c r="N74" s="412" t="s">
        <v>24</v>
      </c>
      <c r="O74" s="412" t="s">
        <v>2114</v>
      </c>
      <c r="P74" s="412" t="s">
        <v>24</v>
      </c>
      <c r="Q74" s="412" t="s">
        <v>2114</v>
      </c>
      <c r="R74" s="412" t="s">
        <v>24</v>
      </c>
      <c r="S74" s="412" t="s">
        <v>2114</v>
      </c>
      <c r="T74" s="412" t="s">
        <v>24</v>
      </c>
      <c r="U74" s="412" t="s">
        <v>2114</v>
      </c>
      <c r="V74" s="412" t="s">
        <v>24</v>
      </c>
      <c r="W74" s="412" t="s">
        <v>2114</v>
      </c>
      <c r="X74" s="412" t="s">
        <v>24</v>
      </c>
      <c r="Y74" s="412" t="s">
        <v>2114</v>
      </c>
      <c r="Z74" s="412" t="s">
        <v>24</v>
      </c>
      <c r="AA74" s="412" t="s">
        <v>2114</v>
      </c>
      <c r="AB74" s="412" t="s">
        <v>24</v>
      </c>
      <c r="AC74" s="412" t="s">
        <v>2114</v>
      </c>
      <c r="AD74" s="412" t="s">
        <v>24</v>
      </c>
    </row>
    <row r="75" spans="1:30" ht="15.75" thickBot="1">
      <c r="A75" s="386" t="s">
        <v>5724</v>
      </c>
      <c r="B75" s="417" t="s">
        <v>5725</v>
      </c>
      <c r="C75" s="388">
        <v>576</v>
      </c>
      <c r="D75" s="389">
        <v>16704</v>
      </c>
      <c r="E75" s="378">
        <v>52</v>
      </c>
      <c r="F75" s="378">
        <v>1508</v>
      </c>
      <c r="G75" s="378">
        <v>52</v>
      </c>
      <c r="H75" s="378">
        <v>1508</v>
      </c>
      <c r="I75" s="378"/>
      <c r="J75" s="378"/>
      <c r="K75" s="378">
        <v>52</v>
      </c>
      <c r="L75" s="378">
        <v>1508</v>
      </c>
      <c r="M75" s="378"/>
      <c r="N75" s="378"/>
      <c r="O75" s="378"/>
      <c r="P75" s="378"/>
      <c r="Q75" s="378">
        <v>52</v>
      </c>
      <c r="R75" s="378">
        <v>1508</v>
      </c>
      <c r="S75" s="378"/>
      <c r="T75" s="378"/>
      <c r="U75" s="378">
        <v>234</v>
      </c>
      <c r="V75" s="378">
        <v>6786</v>
      </c>
      <c r="W75" s="378">
        <v>52</v>
      </c>
      <c r="X75" s="378">
        <v>1508</v>
      </c>
      <c r="Y75" s="378">
        <v>52</v>
      </c>
      <c r="Z75" s="378">
        <v>1508</v>
      </c>
      <c r="AA75" s="378">
        <v>30</v>
      </c>
      <c r="AB75" s="378">
        <v>870</v>
      </c>
      <c r="AC75" s="378">
        <f>C75-(E75+G75+I75+K75+M75+O75+Q75+S75+U75+W75+Y75+AA75)</f>
        <v>0</v>
      </c>
      <c r="AD75" s="378">
        <f>D75-(F75+H75+J75+L75+N75+P75+R75+T75+V75+X75+Z75+AB75)</f>
        <v>0</v>
      </c>
    </row>
    <row r="77" spans="1:30" ht="15.75" thickBot="1"/>
    <row r="78" spans="1:30">
      <c r="A78" s="410" t="s">
        <v>5726</v>
      </c>
      <c r="B78" s="835">
        <v>44012</v>
      </c>
      <c r="C78" s="833"/>
      <c r="D78" s="834"/>
      <c r="E78" s="821" t="s">
        <v>117</v>
      </c>
      <c r="F78" s="812"/>
      <c r="G78" s="821" t="s">
        <v>5682</v>
      </c>
      <c r="H78" s="812"/>
      <c r="I78" s="821" t="s">
        <v>5683</v>
      </c>
      <c r="J78" s="812"/>
      <c r="K78" s="821" t="s">
        <v>5684</v>
      </c>
      <c r="L78" s="812"/>
      <c r="M78" s="821" t="s">
        <v>5685</v>
      </c>
      <c r="N78" s="812"/>
      <c r="O78" s="821" t="s">
        <v>5693</v>
      </c>
      <c r="P78" s="812"/>
      <c r="Q78" s="821" t="s">
        <v>5694</v>
      </c>
      <c r="R78" s="812"/>
      <c r="S78" s="822" t="s">
        <v>5687</v>
      </c>
      <c r="T78" s="812"/>
    </row>
    <row r="79" spans="1:30">
      <c r="A79" s="411" t="s">
        <v>5688</v>
      </c>
      <c r="B79" s="412" t="s">
        <v>1267</v>
      </c>
      <c r="C79" s="412" t="s">
        <v>2114</v>
      </c>
      <c r="D79" s="413" t="s">
        <v>24</v>
      </c>
      <c r="E79" s="412" t="s">
        <v>2114</v>
      </c>
      <c r="F79" s="412" t="s">
        <v>24</v>
      </c>
      <c r="G79" s="412" t="s">
        <v>2114</v>
      </c>
      <c r="H79" s="412" t="s">
        <v>24</v>
      </c>
      <c r="I79" s="412" t="s">
        <v>2114</v>
      </c>
      <c r="J79" s="412" t="s">
        <v>24</v>
      </c>
      <c r="K79" s="412" t="s">
        <v>2114</v>
      </c>
      <c r="L79" s="412" t="s">
        <v>24</v>
      </c>
      <c r="M79" s="412" t="s">
        <v>2114</v>
      </c>
      <c r="N79" s="412" t="s">
        <v>24</v>
      </c>
      <c r="O79" s="412" t="s">
        <v>2114</v>
      </c>
      <c r="P79" s="412" t="s">
        <v>24</v>
      </c>
      <c r="Q79" s="412" t="s">
        <v>2114</v>
      </c>
      <c r="R79" s="412" t="s">
        <v>24</v>
      </c>
      <c r="S79" s="412" t="s">
        <v>2114</v>
      </c>
      <c r="T79" s="412" t="s">
        <v>24</v>
      </c>
    </row>
    <row r="80" spans="1:30">
      <c r="A80" s="423" t="s">
        <v>5698</v>
      </c>
      <c r="B80" s="424" t="s">
        <v>5699</v>
      </c>
      <c r="C80" s="378">
        <v>22</v>
      </c>
      <c r="D80" s="398">
        <v>638</v>
      </c>
      <c r="E80" s="378"/>
      <c r="F80" s="378"/>
      <c r="G80" s="378"/>
      <c r="H80" s="378"/>
      <c r="I80" s="378"/>
      <c r="J80" s="378"/>
      <c r="K80" s="378"/>
      <c r="L80" s="378"/>
      <c r="M80" s="378"/>
      <c r="N80" s="378"/>
      <c r="O80" s="378"/>
      <c r="P80" s="378"/>
      <c r="Q80" s="378">
        <v>22</v>
      </c>
      <c r="R80" s="378">
        <v>638</v>
      </c>
      <c r="S80" s="378">
        <f t="shared" ref="S80:T85" si="2">C80-(E80+G80+I80+K80+M80+O80+Q80)</f>
        <v>0</v>
      </c>
      <c r="T80" s="378">
        <f t="shared" si="2"/>
        <v>0</v>
      </c>
    </row>
    <row r="81" spans="1:30">
      <c r="A81" s="423" t="s">
        <v>5698</v>
      </c>
      <c r="B81" s="360" t="s">
        <v>5719</v>
      </c>
      <c r="C81" s="378">
        <v>66</v>
      </c>
      <c r="D81" s="398">
        <v>1914</v>
      </c>
      <c r="E81" s="378"/>
      <c r="F81" s="378"/>
      <c r="G81" s="378"/>
      <c r="H81" s="378"/>
      <c r="I81" s="378"/>
      <c r="J81" s="378"/>
      <c r="K81" s="378"/>
      <c r="L81" s="378"/>
      <c r="M81" s="378">
        <v>43</v>
      </c>
      <c r="N81" s="378">
        <v>1247</v>
      </c>
      <c r="O81" s="378"/>
      <c r="P81" s="378"/>
      <c r="Q81" s="378">
        <v>23</v>
      </c>
      <c r="R81" s="378">
        <v>667</v>
      </c>
      <c r="S81" s="378">
        <f t="shared" si="2"/>
        <v>0</v>
      </c>
      <c r="T81" s="378">
        <f t="shared" si="2"/>
        <v>0</v>
      </c>
    </row>
    <row r="82" spans="1:30">
      <c r="A82" s="423" t="s">
        <v>5727</v>
      </c>
      <c r="B82" s="425" t="s">
        <v>5728</v>
      </c>
      <c r="C82" s="378">
        <v>164</v>
      </c>
      <c r="D82" s="398">
        <v>4756</v>
      </c>
      <c r="E82" s="378"/>
      <c r="F82" s="378"/>
      <c r="G82" s="378"/>
      <c r="H82" s="378"/>
      <c r="I82" s="378"/>
      <c r="J82" s="378"/>
      <c r="K82" s="378"/>
      <c r="L82" s="378"/>
      <c r="M82" s="378">
        <v>164</v>
      </c>
      <c r="N82" s="378">
        <v>4756</v>
      </c>
      <c r="O82" s="378"/>
      <c r="P82" s="378"/>
      <c r="Q82" s="378"/>
      <c r="R82" s="378"/>
      <c r="S82" s="378">
        <f t="shared" si="2"/>
        <v>0</v>
      </c>
      <c r="T82" s="378">
        <f t="shared" si="2"/>
        <v>0</v>
      </c>
    </row>
    <row r="83" spans="1:30">
      <c r="A83" s="423" t="s">
        <v>5727</v>
      </c>
      <c r="B83" s="424" t="s">
        <v>5690</v>
      </c>
      <c r="C83" s="378">
        <v>88</v>
      </c>
      <c r="D83" s="398">
        <v>2552</v>
      </c>
      <c r="E83" s="378"/>
      <c r="F83" s="378"/>
      <c r="G83" s="378"/>
      <c r="H83" s="378"/>
      <c r="I83" s="378"/>
      <c r="J83" s="378"/>
      <c r="K83" s="378"/>
      <c r="L83" s="378"/>
      <c r="M83" s="378">
        <v>88</v>
      </c>
      <c r="N83" s="378">
        <v>2552</v>
      </c>
      <c r="O83" s="378"/>
      <c r="P83" s="378"/>
      <c r="Q83" s="378"/>
      <c r="R83" s="378"/>
      <c r="S83" s="378">
        <f t="shared" si="2"/>
        <v>0</v>
      </c>
      <c r="T83" s="378">
        <f t="shared" si="2"/>
        <v>0</v>
      </c>
    </row>
    <row r="84" spans="1:30">
      <c r="A84" s="421" t="s">
        <v>5727</v>
      </c>
      <c r="B84" s="360" t="s">
        <v>5719</v>
      </c>
      <c r="C84" s="416">
        <v>58</v>
      </c>
      <c r="D84" s="398">
        <v>1682</v>
      </c>
      <c r="E84" s="378"/>
      <c r="F84" s="378"/>
      <c r="G84" s="378"/>
      <c r="H84" s="378"/>
      <c r="I84" s="378"/>
      <c r="J84" s="378"/>
      <c r="K84" s="378"/>
      <c r="L84" s="378"/>
      <c r="M84" s="378"/>
      <c r="N84" s="378"/>
      <c r="O84" s="378"/>
      <c r="P84" s="378"/>
      <c r="Q84" s="378">
        <v>58</v>
      </c>
      <c r="R84" s="378">
        <v>1682</v>
      </c>
      <c r="S84" s="378">
        <f t="shared" si="2"/>
        <v>0</v>
      </c>
      <c r="T84" s="378">
        <f t="shared" si="2"/>
        <v>0</v>
      </c>
    </row>
    <row r="85" spans="1:30" ht="15.75" thickBot="1">
      <c r="A85" s="426" t="s">
        <v>5689</v>
      </c>
      <c r="B85" s="417" t="s">
        <v>5719</v>
      </c>
      <c r="C85" s="388">
        <v>128</v>
      </c>
      <c r="D85" s="389">
        <v>3712</v>
      </c>
      <c r="E85" s="378"/>
      <c r="F85" s="378"/>
      <c r="G85" s="378"/>
      <c r="H85" s="378"/>
      <c r="I85" s="378"/>
      <c r="J85" s="378"/>
      <c r="K85" s="378"/>
      <c r="L85" s="378"/>
      <c r="M85" s="378">
        <v>128</v>
      </c>
      <c r="N85" s="378">
        <v>3712</v>
      </c>
      <c r="O85" s="378"/>
      <c r="P85" s="378"/>
      <c r="Q85" s="378"/>
      <c r="R85" s="378"/>
      <c r="S85" s="378">
        <f t="shared" si="2"/>
        <v>0</v>
      </c>
      <c r="T85" s="378">
        <f t="shared" si="2"/>
        <v>0</v>
      </c>
    </row>
    <row r="87" spans="1:30" ht="15.75" thickBot="1"/>
    <row r="88" spans="1:30">
      <c r="A88" s="427" t="s">
        <v>5729</v>
      </c>
      <c r="B88" s="823">
        <v>44012</v>
      </c>
      <c r="C88" s="809"/>
      <c r="D88" s="810"/>
      <c r="E88" s="821" t="s">
        <v>117</v>
      </c>
      <c r="F88" s="812"/>
      <c r="G88" s="821" t="s">
        <v>5682</v>
      </c>
      <c r="H88" s="812"/>
      <c r="I88" s="821" t="s">
        <v>5683</v>
      </c>
      <c r="J88" s="812"/>
      <c r="K88" s="821" t="s">
        <v>5684</v>
      </c>
      <c r="L88" s="812"/>
      <c r="M88" s="821" t="s">
        <v>5685</v>
      </c>
      <c r="N88" s="812"/>
      <c r="O88" s="821" t="s">
        <v>5693</v>
      </c>
      <c r="P88" s="812"/>
      <c r="Q88" s="821" t="s">
        <v>5694</v>
      </c>
      <c r="R88" s="812"/>
      <c r="S88" s="822" t="s">
        <v>5687</v>
      </c>
      <c r="T88" s="812"/>
    </row>
    <row r="89" spans="1:30">
      <c r="A89" s="428" t="s">
        <v>5688</v>
      </c>
      <c r="B89" s="412" t="s">
        <v>1267</v>
      </c>
      <c r="C89" s="412" t="s">
        <v>2114</v>
      </c>
      <c r="D89" s="429" t="s">
        <v>24</v>
      </c>
      <c r="E89" s="412" t="s">
        <v>2114</v>
      </c>
      <c r="F89" s="412" t="s">
        <v>24</v>
      </c>
      <c r="G89" s="412" t="s">
        <v>2114</v>
      </c>
      <c r="H89" s="412" t="s">
        <v>24</v>
      </c>
      <c r="I89" s="412" t="s">
        <v>2114</v>
      </c>
      <c r="J89" s="412" t="s">
        <v>24</v>
      </c>
      <c r="K89" s="412" t="s">
        <v>2114</v>
      </c>
      <c r="L89" s="412" t="s">
        <v>24</v>
      </c>
      <c r="M89" s="412" t="s">
        <v>2114</v>
      </c>
      <c r="N89" s="412" t="s">
        <v>24</v>
      </c>
      <c r="O89" s="412" t="s">
        <v>2114</v>
      </c>
      <c r="P89" s="412" t="s">
        <v>24</v>
      </c>
      <c r="Q89" s="412" t="s">
        <v>2114</v>
      </c>
      <c r="R89" s="412" t="s">
        <v>24</v>
      </c>
      <c r="S89" s="412" t="s">
        <v>2114</v>
      </c>
      <c r="T89" s="412" t="s">
        <v>24</v>
      </c>
    </row>
    <row r="90" spans="1:30">
      <c r="A90" s="430" t="s">
        <v>5730</v>
      </c>
      <c r="B90" s="424" t="s">
        <v>5731</v>
      </c>
      <c r="C90" s="378">
        <v>396</v>
      </c>
      <c r="D90" s="379">
        <v>11484</v>
      </c>
      <c r="E90" s="378"/>
      <c r="F90" s="378"/>
      <c r="G90" s="378"/>
      <c r="H90" s="378"/>
      <c r="I90" s="378">
        <v>396</v>
      </c>
      <c r="J90" s="378">
        <v>11484</v>
      </c>
      <c r="K90" s="378"/>
      <c r="L90" s="378"/>
      <c r="M90" s="378"/>
      <c r="N90" s="378"/>
      <c r="O90" s="378"/>
      <c r="P90" s="378"/>
      <c r="Q90" s="378"/>
      <c r="R90" s="378"/>
      <c r="S90" s="378">
        <f t="shared" ref="S90:T96" si="3">C90-(E90+G90+I90+K90+M90+O90+Q90)</f>
        <v>0</v>
      </c>
      <c r="T90" s="378">
        <f t="shared" si="3"/>
        <v>0</v>
      </c>
      <c r="U90" s="391"/>
      <c r="V90" s="391"/>
      <c r="W90" s="391"/>
      <c r="X90" s="391"/>
      <c r="Y90" s="391"/>
      <c r="Z90" s="391"/>
      <c r="AA90" s="391"/>
      <c r="AB90" s="391"/>
      <c r="AC90" s="391"/>
      <c r="AD90" s="391"/>
    </row>
    <row r="91" spans="1:30">
      <c r="A91" s="430" t="s">
        <v>5730</v>
      </c>
      <c r="B91" s="424" t="s">
        <v>5732</v>
      </c>
      <c r="C91" s="378">
        <v>22</v>
      </c>
      <c r="D91" s="379">
        <v>638</v>
      </c>
      <c r="E91" s="378"/>
      <c r="F91" s="378"/>
      <c r="G91" s="378"/>
      <c r="H91" s="378"/>
      <c r="I91" s="378">
        <v>22</v>
      </c>
      <c r="J91" s="378">
        <v>638</v>
      </c>
      <c r="K91" s="378"/>
      <c r="L91" s="378"/>
      <c r="M91" s="378"/>
      <c r="N91" s="378"/>
      <c r="O91" s="378"/>
      <c r="P91" s="378"/>
      <c r="Q91" s="378"/>
      <c r="R91" s="378"/>
      <c r="S91" s="378">
        <f t="shared" si="3"/>
        <v>0</v>
      </c>
      <c r="T91" s="378">
        <f t="shared" si="3"/>
        <v>0</v>
      </c>
      <c r="U91" s="391"/>
      <c r="V91" s="391"/>
      <c r="W91" s="391"/>
      <c r="X91" s="391"/>
      <c r="Y91" s="391"/>
      <c r="Z91" s="391"/>
      <c r="AA91" s="391"/>
      <c r="AB91" s="391"/>
      <c r="AC91" s="391"/>
      <c r="AD91" s="391"/>
    </row>
    <row r="92" spans="1:30">
      <c r="A92" s="430" t="s">
        <v>5730</v>
      </c>
      <c r="B92" s="424" t="s">
        <v>5733</v>
      </c>
      <c r="C92" s="378">
        <v>22</v>
      </c>
      <c r="D92" s="379">
        <v>638</v>
      </c>
      <c r="E92" s="378"/>
      <c r="F92" s="378"/>
      <c r="G92" s="378"/>
      <c r="H92" s="378"/>
      <c r="I92" s="378">
        <v>22</v>
      </c>
      <c r="J92" s="378">
        <v>638</v>
      </c>
      <c r="K92" s="378"/>
      <c r="L92" s="378"/>
      <c r="M92" s="378"/>
      <c r="N92" s="378"/>
      <c r="O92" s="378"/>
      <c r="P92" s="378"/>
      <c r="Q92" s="378"/>
      <c r="R92" s="378"/>
      <c r="S92" s="378">
        <f t="shared" si="3"/>
        <v>0</v>
      </c>
      <c r="T92" s="378">
        <f t="shared" si="3"/>
        <v>0</v>
      </c>
      <c r="U92" s="391"/>
      <c r="V92" s="391"/>
      <c r="W92" s="391"/>
      <c r="X92" s="391"/>
      <c r="Y92" s="391"/>
      <c r="Z92" s="391"/>
      <c r="AA92" s="391"/>
      <c r="AB92" s="391"/>
      <c r="AC92" s="391"/>
      <c r="AD92" s="391"/>
    </row>
    <row r="93" spans="1:30">
      <c r="A93" s="430" t="s">
        <v>5730</v>
      </c>
      <c r="B93" s="424" t="s">
        <v>5691</v>
      </c>
      <c r="C93" s="378">
        <v>110</v>
      </c>
      <c r="D93" s="379">
        <v>3190</v>
      </c>
      <c r="E93" s="378"/>
      <c r="F93" s="378"/>
      <c r="G93" s="378"/>
      <c r="H93" s="378"/>
      <c r="I93" s="378">
        <v>110</v>
      </c>
      <c r="J93" s="378">
        <v>3190</v>
      </c>
      <c r="K93" s="378"/>
      <c r="L93" s="378"/>
      <c r="M93" s="378"/>
      <c r="N93" s="378"/>
      <c r="O93" s="378"/>
      <c r="P93" s="378"/>
      <c r="Q93" s="378"/>
      <c r="R93" s="378"/>
      <c r="S93" s="378">
        <f t="shared" si="3"/>
        <v>0</v>
      </c>
      <c r="T93" s="378">
        <f t="shared" si="3"/>
        <v>0</v>
      </c>
      <c r="U93" s="391"/>
      <c r="V93" s="391"/>
      <c r="W93" s="391"/>
      <c r="X93" s="391"/>
      <c r="Y93" s="391"/>
      <c r="Z93" s="391"/>
      <c r="AA93" s="391"/>
      <c r="AB93" s="391"/>
      <c r="AC93" s="391"/>
      <c r="AD93" s="391"/>
    </row>
    <row r="94" spans="1:30">
      <c r="A94" s="430" t="s">
        <v>5730</v>
      </c>
      <c r="B94" s="424" t="s">
        <v>5690</v>
      </c>
      <c r="C94" s="378">
        <v>66</v>
      </c>
      <c r="D94" s="379">
        <v>1914</v>
      </c>
      <c r="E94" s="378"/>
      <c r="F94" s="378"/>
      <c r="G94" s="378"/>
      <c r="H94" s="378"/>
      <c r="I94" s="378">
        <v>66</v>
      </c>
      <c r="J94" s="378">
        <v>1914</v>
      </c>
      <c r="K94" s="378"/>
      <c r="L94" s="378"/>
      <c r="M94" s="378"/>
      <c r="N94" s="378"/>
      <c r="O94" s="378"/>
      <c r="P94" s="378"/>
      <c r="Q94" s="378"/>
      <c r="R94" s="378"/>
      <c r="S94" s="378">
        <f t="shared" si="3"/>
        <v>0</v>
      </c>
      <c r="T94" s="378">
        <f t="shared" si="3"/>
        <v>0</v>
      </c>
      <c r="U94" s="391"/>
      <c r="V94" s="391"/>
      <c r="W94" s="391"/>
      <c r="X94" s="391"/>
      <c r="Y94" s="391"/>
      <c r="Z94" s="391"/>
      <c r="AA94" s="391"/>
      <c r="AB94" s="391"/>
      <c r="AC94" s="391"/>
      <c r="AD94" s="391"/>
    </row>
    <row r="95" spans="1:30">
      <c r="A95" s="430" t="s">
        <v>5730</v>
      </c>
      <c r="B95" s="424" t="s">
        <v>5719</v>
      </c>
      <c r="C95" s="378">
        <v>396</v>
      </c>
      <c r="D95" s="379">
        <v>11484</v>
      </c>
      <c r="E95" s="378"/>
      <c r="F95" s="378"/>
      <c r="G95" s="378"/>
      <c r="H95" s="378"/>
      <c r="I95" s="378">
        <v>396</v>
      </c>
      <c r="J95" s="378">
        <v>11484</v>
      </c>
      <c r="K95" s="378"/>
      <c r="L95" s="378"/>
      <c r="M95" s="378"/>
      <c r="N95" s="378"/>
      <c r="O95" s="378"/>
      <c r="P95" s="378"/>
      <c r="Q95" s="378"/>
      <c r="R95" s="378"/>
      <c r="S95" s="378">
        <f t="shared" si="3"/>
        <v>0</v>
      </c>
      <c r="T95" s="378">
        <f t="shared" si="3"/>
        <v>0</v>
      </c>
      <c r="U95" s="391"/>
      <c r="V95" s="391"/>
      <c r="W95" s="391"/>
      <c r="X95" s="391"/>
      <c r="Y95" s="391"/>
      <c r="Z95" s="391"/>
      <c r="AA95" s="391"/>
      <c r="AB95" s="391"/>
      <c r="AC95" s="391"/>
      <c r="AD95" s="391"/>
    </row>
    <row r="96" spans="1:30" ht="15.75" thickBot="1">
      <c r="A96" s="431" t="s">
        <v>5689</v>
      </c>
      <c r="B96" s="432" t="s">
        <v>5719</v>
      </c>
      <c r="C96" s="381">
        <v>492</v>
      </c>
      <c r="D96" s="382">
        <v>14268</v>
      </c>
      <c r="E96" s="378"/>
      <c r="F96" s="378"/>
      <c r="G96" s="378"/>
      <c r="H96" s="378"/>
      <c r="I96" s="378">
        <v>492</v>
      </c>
      <c r="J96" s="378">
        <v>14268</v>
      </c>
      <c r="K96" s="378"/>
      <c r="L96" s="378"/>
      <c r="M96" s="378"/>
      <c r="N96" s="378"/>
      <c r="O96" s="378"/>
      <c r="P96" s="378"/>
      <c r="Q96" s="378"/>
      <c r="R96" s="378"/>
      <c r="S96" s="378">
        <f t="shared" si="3"/>
        <v>0</v>
      </c>
      <c r="T96" s="378">
        <f t="shared" si="3"/>
        <v>0</v>
      </c>
      <c r="U96" s="391"/>
      <c r="V96" s="391"/>
      <c r="W96" s="391"/>
      <c r="X96" s="391"/>
      <c r="Y96" s="391"/>
      <c r="Z96" s="391"/>
      <c r="AA96" s="391"/>
      <c r="AB96" s="391"/>
      <c r="AC96" s="391"/>
      <c r="AD96" s="391"/>
    </row>
    <row r="98" spans="1:26" ht="15.75" thickBot="1"/>
    <row r="99" spans="1:26">
      <c r="A99" s="427" t="s">
        <v>5708</v>
      </c>
      <c r="B99" s="823">
        <v>44012</v>
      </c>
      <c r="C99" s="809"/>
      <c r="D99" s="810"/>
      <c r="E99" s="821" t="s">
        <v>117</v>
      </c>
      <c r="F99" s="812"/>
      <c r="G99" s="821" t="s">
        <v>5682</v>
      </c>
      <c r="H99" s="812"/>
      <c r="I99" s="821" t="s">
        <v>5683</v>
      </c>
      <c r="J99" s="812"/>
      <c r="K99" s="821" t="s">
        <v>5684</v>
      </c>
      <c r="L99" s="812"/>
      <c r="M99" s="821" t="s">
        <v>5685</v>
      </c>
      <c r="N99" s="812"/>
      <c r="O99" s="821" t="s">
        <v>5693</v>
      </c>
      <c r="P99" s="812"/>
      <c r="Q99" s="821" t="s">
        <v>5681</v>
      </c>
      <c r="R99" s="812"/>
      <c r="S99" s="821" t="s">
        <v>117</v>
      </c>
      <c r="T99" s="812"/>
      <c r="U99" s="821" t="s">
        <v>5734</v>
      </c>
      <c r="V99" s="812"/>
      <c r="W99" s="821" t="s">
        <v>5683</v>
      </c>
      <c r="X99" s="812"/>
      <c r="Y99" s="822" t="s">
        <v>5687</v>
      </c>
      <c r="Z99" s="812"/>
    </row>
    <row r="100" spans="1:26">
      <c r="A100" s="428" t="s">
        <v>5688</v>
      </c>
      <c r="B100" s="412" t="s">
        <v>1267</v>
      </c>
      <c r="C100" s="412" t="s">
        <v>2114</v>
      </c>
      <c r="D100" s="429" t="s">
        <v>24</v>
      </c>
      <c r="E100" s="412" t="s">
        <v>2114</v>
      </c>
      <c r="F100" s="412" t="s">
        <v>24</v>
      </c>
      <c r="G100" s="412" t="s">
        <v>2114</v>
      </c>
      <c r="H100" s="412" t="s">
        <v>24</v>
      </c>
      <c r="I100" s="412" t="s">
        <v>2114</v>
      </c>
      <c r="J100" s="412" t="s">
        <v>24</v>
      </c>
      <c r="K100" s="412" t="s">
        <v>2114</v>
      </c>
      <c r="L100" s="412" t="s">
        <v>24</v>
      </c>
      <c r="M100" s="412" t="s">
        <v>2114</v>
      </c>
      <c r="N100" s="412" t="s">
        <v>24</v>
      </c>
      <c r="O100" s="412" t="s">
        <v>2114</v>
      </c>
      <c r="P100" s="412" t="s">
        <v>24</v>
      </c>
      <c r="Q100" s="412" t="s">
        <v>2114</v>
      </c>
      <c r="R100" s="412" t="s">
        <v>24</v>
      </c>
      <c r="S100" s="412" t="s">
        <v>2114</v>
      </c>
      <c r="T100" s="412" t="s">
        <v>24</v>
      </c>
      <c r="U100" s="412" t="s">
        <v>2114</v>
      </c>
      <c r="V100" s="412" t="s">
        <v>24</v>
      </c>
      <c r="W100" s="412" t="s">
        <v>2114</v>
      </c>
      <c r="X100" s="412" t="s">
        <v>24</v>
      </c>
      <c r="Y100" s="412" t="s">
        <v>2114</v>
      </c>
      <c r="Z100" s="412" t="s">
        <v>24</v>
      </c>
    </row>
    <row r="101" spans="1:26">
      <c r="A101" s="433" t="s">
        <v>5735</v>
      </c>
      <c r="B101" s="360" t="s">
        <v>5690</v>
      </c>
      <c r="C101" s="416">
        <v>661</v>
      </c>
      <c r="D101" s="434">
        <v>19169</v>
      </c>
      <c r="E101" s="378"/>
      <c r="F101" s="378"/>
      <c r="G101" s="378"/>
      <c r="H101" s="378"/>
      <c r="I101" s="378"/>
      <c r="J101" s="378"/>
      <c r="K101" s="378">
        <v>300</v>
      </c>
      <c r="L101" s="378">
        <v>8700</v>
      </c>
      <c r="M101" s="378"/>
      <c r="N101" s="378"/>
      <c r="O101" s="378">
        <v>239</v>
      </c>
      <c r="P101" s="378">
        <v>6931</v>
      </c>
      <c r="Q101" s="378">
        <v>26</v>
      </c>
      <c r="R101" s="378">
        <v>754</v>
      </c>
      <c r="S101" s="378">
        <v>96</v>
      </c>
      <c r="T101" s="378">
        <v>2784</v>
      </c>
      <c r="U101" s="378"/>
      <c r="V101" s="378"/>
      <c r="W101" s="378"/>
      <c r="X101" s="378"/>
      <c r="Y101" s="378">
        <f t="shared" ref="Y101:Z104" si="4">C101-(E101+G101+I101+K101+M101+O101+Q101+S101+U101+W101)</f>
        <v>0</v>
      </c>
      <c r="Z101" s="378">
        <f t="shared" si="4"/>
        <v>0</v>
      </c>
    </row>
    <row r="102" spans="1:26">
      <c r="A102" s="433" t="s">
        <v>5736</v>
      </c>
      <c r="B102" s="360" t="s">
        <v>5690</v>
      </c>
      <c r="C102" s="416">
        <v>109</v>
      </c>
      <c r="D102" s="434">
        <v>3161</v>
      </c>
      <c r="E102" s="378"/>
      <c r="F102" s="378"/>
      <c r="G102" s="378"/>
      <c r="H102" s="378"/>
      <c r="I102" s="378"/>
      <c r="J102" s="378"/>
      <c r="K102" s="378"/>
      <c r="L102" s="378"/>
      <c r="M102" s="378"/>
      <c r="N102" s="378"/>
      <c r="O102" s="378"/>
      <c r="P102" s="378"/>
      <c r="Q102" s="378"/>
      <c r="R102" s="378"/>
      <c r="S102" s="378">
        <v>109</v>
      </c>
      <c r="T102" s="378">
        <v>3161</v>
      </c>
      <c r="U102" s="378"/>
      <c r="V102" s="378"/>
      <c r="W102" s="378"/>
      <c r="X102" s="378"/>
      <c r="Y102" s="378">
        <f t="shared" si="4"/>
        <v>0</v>
      </c>
      <c r="Z102" s="378">
        <f t="shared" si="4"/>
        <v>0</v>
      </c>
    </row>
    <row r="103" spans="1:26">
      <c r="A103" s="433" t="s">
        <v>5709</v>
      </c>
      <c r="B103" s="365" t="s">
        <v>5737</v>
      </c>
      <c r="C103" s="416">
        <v>388</v>
      </c>
      <c r="D103" s="434">
        <v>11252</v>
      </c>
      <c r="E103" s="378"/>
      <c r="F103" s="378"/>
      <c r="G103" s="378"/>
      <c r="H103" s="378"/>
      <c r="I103" s="378"/>
      <c r="J103" s="378"/>
      <c r="K103" s="378">
        <v>130</v>
      </c>
      <c r="L103" s="378">
        <v>3770</v>
      </c>
      <c r="M103" s="378">
        <v>258</v>
      </c>
      <c r="N103" s="378">
        <v>7482</v>
      </c>
      <c r="O103" s="378"/>
      <c r="P103" s="378"/>
      <c r="Q103" s="378"/>
      <c r="R103" s="378"/>
      <c r="S103" s="378"/>
      <c r="T103" s="378"/>
      <c r="U103" s="378"/>
      <c r="V103" s="378"/>
      <c r="W103" s="378"/>
      <c r="X103" s="378"/>
      <c r="Y103" s="378">
        <f t="shared" si="4"/>
        <v>0</v>
      </c>
      <c r="Z103" s="378">
        <f t="shared" si="4"/>
        <v>0</v>
      </c>
    </row>
    <row r="104" spans="1:26" ht="15.75" thickBot="1">
      <c r="A104" s="435" t="s">
        <v>5709</v>
      </c>
      <c r="B104" s="436" t="s">
        <v>5710</v>
      </c>
      <c r="C104" s="437">
        <v>7</v>
      </c>
      <c r="D104" s="438">
        <v>203</v>
      </c>
      <c r="E104" s="378"/>
      <c r="F104" s="378"/>
      <c r="G104" s="378"/>
      <c r="H104" s="378"/>
      <c r="I104" s="378"/>
      <c r="J104" s="378"/>
      <c r="K104" s="378"/>
      <c r="L104" s="378"/>
      <c r="M104" s="378"/>
      <c r="N104" s="378"/>
      <c r="O104" s="378"/>
      <c r="P104" s="378"/>
      <c r="Q104" s="378"/>
      <c r="R104" s="378"/>
      <c r="S104" s="378">
        <v>7</v>
      </c>
      <c r="T104" s="378">
        <v>203</v>
      </c>
      <c r="U104" s="378"/>
      <c r="V104" s="378"/>
      <c r="W104" s="378"/>
      <c r="X104" s="378"/>
      <c r="Y104" s="378">
        <f t="shared" si="4"/>
        <v>0</v>
      </c>
      <c r="Z104" s="378">
        <f t="shared" si="4"/>
        <v>0</v>
      </c>
    </row>
    <row r="106" spans="1:26" ht="15.75" thickBot="1"/>
    <row r="107" spans="1:26">
      <c r="A107" s="439" t="s">
        <v>5726</v>
      </c>
      <c r="B107" s="832">
        <v>44027</v>
      </c>
      <c r="C107" s="833"/>
      <c r="D107" s="834"/>
      <c r="E107" s="830" t="s">
        <v>5682</v>
      </c>
      <c r="F107" s="812"/>
      <c r="G107" s="830" t="s">
        <v>5683</v>
      </c>
      <c r="H107" s="812"/>
      <c r="I107" s="830" t="s">
        <v>5684</v>
      </c>
      <c r="J107" s="812"/>
      <c r="K107" s="830" t="s">
        <v>5685</v>
      </c>
      <c r="L107" s="812"/>
      <c r="M107" s="830" t="s">
        <v>5693</v>
      </c>
      <c r="N107" s="812"/>
      <c r="O107" s="830" t="s">
        <v>5694</v>
      </c>
      <c r="P107" s="812"/>
      <c r="Q107" s="831" t="s">
        <v>5687</v>
      </c>
      <c r="R107" s="812"/>
    </row>
    <row r="108" spans="1:26">
      <c r="A108" s="440" t="s">
        <v>5688</v>
      </c>
      <c r="B108" s="441" t="s">
        <v>1267</v>
      </c>
      <c r="C108" s="441" t="s">
        <v>2114</v>
      </c>
      <c r="D108" s="442" t="s">
        <v>24</v>
      </c>
      <c r="E108" s="441" t="s">
        <v>2114</v>
      </c>
      <c r="F108" s="441" t="s">
        <v>24</v>
      </c>
      <c r="G108" s="441" t="s">
        <v>2114</v>
      </c>
      <c r="H108" s="441" t="s">
        <v>24</v>
      </c>
      <c r="I108" s="441" t="s">
        <v>2114</v>
      </c>
      <c r="J108" s="441" t="s">
        <v>24</v>
      </c>
      <c r="K108" s="441" t="s">
        <v>2114</v>
      </c>
      <c r="L108" s="441" t="s">
        <v>24</v>
      </c>
      <c r="M108" s="441" t="s">
        <v>2114</v>
      </c>
      <c r="N108" s="441" t="s">
        <v>24</v>
      </c>
      <c r="O108" s="441" t="s">
        <v>2114</v>
      </c>
      <c r="P108" s="441" t="s">
        <v>24</v>
      </c>
      <c r="Q108" s="441" t="s">
        <v>2114</v>
      </c>
      <c r="R108" s="441" t="s">
        <v>24</v>
      </c>
    </row>
    <row r="109" spans="1:26">
      <c r="A109" s="443" t="s">
        <v>5698</v>
      </c>
      <c r="B109" s="424" t="s">
        <v>5690</v>
      </c>
      <c r="C109" s="378">
        <v>48</v>
      </c>
      <c r="D109" s="398">
        <v>1392</v>
      </c>
      <c r="E109" s="378"/>
      <c r="F109" s="378"/>
      <c r="G109" s="378"/>
      <c r="H109" s="378"/>
      <c r="I109" s="378"/>
      <c r="J109" s="378"/>
      <c r="K109" s="378"/>
      <c r="L109" s="378"/>
      <c r="M109" s="378"/>
      <c r="N109" s="378"/>
      <c r="O109" s="378">
        <v>48</v>
      </c>
      <c r="P109" s="378">
        <v>1392</v>
      </c>
      <c r="Q109" s="378">
        <f>C109-(E109+G109+I109+K109+M109+O109)</f>
        <v>0</v>
      </c>
      <c r="R109" s="378">
        <f>D109-(F109+H109+J109+L109+N109+P109)</f>
        <v>0</v>
      </c>
    </row>
    <row r="110" spans="1:26">
      <c r="B110" s="391"/>
      <c r="C110" s="391"/>
      <c r="D110" s="391"/>
      <c r="E110" s="391"/>
      <c r="F110" s="391"/>
      <c r="G110" s="391"/>
      <c r="H110" s="391"/>
      <c r="I110" s="391"/>
      <c r="J110" s="391"/>
      <c r="K110" s="391"/>
      <c r="L110" s="391"/>
      <c r="M110" s="391"/>
      <c r="N110" s="391"/>
      <c r="O110" s="391"/>
      <c r="P110" s="391"/>
      <c r="Q110" s="391"/>
      <c r="R110" s="391"/>
    </row>
    <row r="111" spans="1:26" ht="15.75" thickBot="1"/>
    <row r="112" spans="1:26">
      <c r="A112" s="439" t="s">
        <v>5738</v>
      </c>
      <c r="B112" s="832">
        <v>44043</v>
      </c>
      <c r="C112" s="833"/>
      <c r="D112" s="834"/>
      <c r="E112" s="830" t="s">
        <v>5682</v>
      </c>
      <c r="F112" s="812"/>
      <c r="G112" s="830" t="s">
        <v>5683</v>
      </c>
      <c r="H112" s="812"/>
      <c r="I112" s="830" t="s">
        <v>5684</v>
      </c>
      <c r="J112" s="812"/>
      <c r="K112" s="830" t="s">
        <v>5685</v>
      </c>
      <c r="L112" s="812"/>
      <c r="M112" s="830" t="s">
        <v>5693</v>
      </c>
      <c r="N112" s="812"/>
      <c r="O112" s="830" t="s">
        <v>5694</v>
      </c>
      <c r="P112" s="812"/>
      <c r="Q112" s="831" t="s">
        <v>5687</v>
      </c>
      <c r="R112" s="812"/>
    </row>
    <row r="113" spans="1:18">
      <c r="A113" s="440" t="s">
        <v>5688</v>
      </c>
      <c r="B113" s="441" t="s">
        <v>1267</v>
      </c>
      <c r="C113" s="441" t="s">
        <v>2114</v>
      </c>
      <c r="D113" s="442" t="s">
        <v>24</v>
      </c>
      <c r="E113" s="441" t="s">
        <v>2114</v>
      </c>
      <c r="F113" s="441" t="s">
        <v>24</v>
      </c>
      <c r="G113" s="441" t="s">
        <v>2114</v>
      </c>
      <c r="H113" s="441" t="s">
        <v>24</v>
      </c>
      <c r="I113" s="441" t="s">
        <v>2114</v>
      </c>
      <c r="J113" s="441" t="s">
        <v>24</v>
      </c>
      <c r="K113" s="441" t="s">
        <v>2114</v>
      </c>
      <c r="L113" s="441" t="s">
        <v>24</v>
      </c>
      <c r="M113" s="441" t="s">
        <v>2114</v>
      </c>
      <c r="N113" s="441" t="s">
        <v>24</v>
      </c>
      <c r="O113" s="441" t="s">
        <v>2114</v>
      </c>
      <c r="P113" s="441" t="s">
        <v>24</v>
      </c>
      <c r="Q113" s="441" t="s">
        <v>2114</v>
      </c>
      <c r="R113" s="441" t="s">
        <v>24</v>
      </c>
    </row>
    <row r="114" spans="1:18">
      <c r="A114" s="443">
        <v>43101140</v>
      </c>
      <c r="B114" s="444" t="s">
        <v>5690</v>
      </c>
      <c r="C114" s="445">
        <v>662</v>
      </c>
      <c r="D114" s="446">
        <v>19198</v>
      </c>
      <c r="E114" s="445"/>
      <c r="F114" s="445"/>
      <c r="G114" s="445"/>
      <c r="H114" s="445"/>
      <c r="I114" s="445"/>
      <c r="J114" s="445"/>
      <c r="K114" s="378">
        <v>78</v>
      </c>
      <c r="L114" s="378">
        <v>2262</v>
      </c>
      <c r="M114" s="378">
        <v>584</v>
      </c>
      <c r="N114" s="378">
        <v>16936</v>
      </c>
      <c r="O114" s="378"/>
      <c r="P114" s="378"/>
      <c r="Q114" s="378">
        <f>C114-(E114+G114+I114+K114+M114+O114)</f>
        <v>0</v>
      </c>
      <c r="R114" s="378">
        <f>D114-(F114+H114+J114+L114+N114+P114)</f>
        <v>0</v>
      </c>
    </row>
    <row r="115" spans="1:18">
      <c r="B115" s="447"/>
      <c r="C115" s="447"/>
      <c r="D115" s="447"/>
      <c r="E115" s="447"/>
      <c r="F115" s="447"/>
      <c r="G115" s="447"/>
      <c r="H115" s="447"/>
      <c r="I115" s="447"/>
      <c r="J115" s="447"/>
      <c r="K115" s="447"/>
      <c r="L115" s="447"/>
      <c r="M115" s="447"/>
      <c r="N115" s="447"/>
      <c r="O115" s="447"/>
      <c r="P115" s="447"/>
      <c r="Q115" s="447"/>
      <c r="R115" s="447"/>
    </row>
    <row r="116" spans="1:18" ht="15.75" thickBot="1"/>
    <row r="117" spans="1:18">
      <c r="A117" s="439" t="s">
        <v>5739</v>
      </c>
      <c r="B117" s="832">
        <v>44043</v>
      </c>
      <c r="C117" s="833"/>
      <c r="D117" s="834"/>
      <c r="E117" s="830" t="s">
        <v>5682</v>
      </c>
      <c r="F117" s="812"/>
      <c r="G117" s="830" t="s">
        <v>5683</v>
      </c>
      <c r="H117" s="812"/>
      <c r="I117" s="830" t="s">
        <v>5684</v>
      </c>
      <c r="J117" s="812"/>
      <c r="K117" s="830" t="s">
        <v>5685</v>
      </c>
      <c r="L117" s="812"/>
      <c r="M117" s="830" t="s">
        <v>5693</v>
      </c>
      <c r="N117" s="812"/>
      <c r="O117" s="830" t="s">
        <v>5694</v>
      </c>
      <c r="P117" s="812"/>
      <c r="Q117" s="831" t="s">
        <v>5687</v>
      </c>
      <c r="R117" s="812"/>
    </row>
    <row r="118" spans="1:18">
      <c r="A118" s="440" t="s">
        <v>5688</v>
      </c>
      <c r="B118" s="441" t="s">
        <v>1267</v>
      </c>
      <c r="C118" s="441" t="s">
        <v>2114</v>
      </c>
      <c r="D118" s="442" t="s">
        <v>24</v>
      </c>
      <c r="E118" s="441" t="s">
        <v>2114</v>
      </c>
      <c r="F118" s="441" t="s">
        <v>24</v>
      </c>
      <c r="G118" s="441" t="s">
        <v>2114</v>
      </c>
      <c r="H118" s="441" t="s">
        <v>24</v>
      </c>
      <c r="I118" s="441" t="s">
        <v>2114</v>
      </c>
      <c r="J118" s="441" t="s">
        <v>24</v>
      </c>
      <c r="K118" s="441" t="s">
        <v>2114</v>
      </c>
      <c r="L118" s="441" t="s">
        <v>24</v>
      </c>
      <c r="M118" s="441" t="s">
        <v>2114</v>
      </c>
      <c r="N118" s="441" t="s">
        <v>24</v>
      </c>
      <c r="O118" s="441" t="s">
        <v>2114</v>
      </c>
      <c r="P118" s="441" t="s">
        <v>24</v>
      </c>
      <c r="Q118" s="441" t="s">
        <v>2114</v>
      </c>
      <c r="R118" s="441" t="s">
        <v>24</v>
      </c>
    </row>
    <row r="119" spans="1:18">
      <c r="A119" s="443">
        <v>43101139</v>
      </c>
      <c r="B119" s="424" t="s">
        <v>5691</v>
      </c>
      <c r="C119" s="378">
        <v>91</v>
      </c>
      <c r="D119" s="398">
        <v>2639</v>
      </c>
      <c r="E119" s="378"/>
      <c r="F119" s="378"/>
      <c r="G119" s="378"/>
      <c r="H119" s="378"/>
      <c r="I119" s="378">
        <v>26</v>
      </c>
      <c r="J119" s="378">
        <v>754</v>
      </c>
      <c r="K119" s="378">
        <v>65</v>
      </c>
      <c r="L119" s="378">
        <v>1885</v>
      </c>
      <c r="M119" s="378"/>
      <c r="N119" s="378"/>
      <c r="O119" s="378"/>
      <c r="P119" s="378"/>
      <c r="Q119" s="378">
        <f>C119-(E119+G119+I119+K119+M119+O119)</f>
        <v>0</v>
      </c>
      <c r="R119" s="378">
        <f>D119-(F119+H119+J119+L119+N119+P119)</f>
        <v>0</v>
      </c>
    </row>
    <row r="121" spans="1:18" ht="15.75" thickBot="1"/>
    <row r="122" spans="1:18">
      <c r="A122" s="439" t="s">
        <v>5740</v>
      </c>
      <c r="B122" s="832">
        <v>44043</v>
      </c>
      <c r="C122" s="833"/>
      <c r="D122" s="834"/>
      <c r="E122" s="830" t="s">
        <v>5682</v>
      </c>
      <c r="F122" s="812"/>
      <c r="G122" s="830" t="s">
        <v>5683</v>
      </c>
      <c r="H122" s="812"/>
      <c r="I122" s="830" t="s">
        <v>5684</v>
      </c>
      <c r="J122" s="812"/>
      <c r="K122" s="830" t="s">
        <v>5685</v>
      </c>
      <c r="L122" s="812"/>
      <c r="M122" s="830" t="s">
        <v>5693</v>
      </c>
      <c r="N122" s="812"/>
      <c r="O122" s="830" t="s">
        <v>5694</v>
      </c>
      <c r="P122" s="812"/>
      <c r="Q122" s="831" t="s">
        <v>5687</v>
      </c>
      <c r="R122" s="812"/>
    </row>
    <row r="123" spans="1:18">
      <c r="A123" s="440" t="s">
        <v>5688</v>
      </c>
      <c r="B123" s="441" t="s">
        <v>1267</v>
      </c>
      <c r="C123" s="441" t="s">
        <v>2114</v>
      </c>
      <c r="D123" s="442" t="s">
        <v>24</v>
      </c>
      <c r="E123" s="441" t="s">
        <v>2114</v>
      </c>
      <c r="F123" s="441" t="s">
        <v>24</v>
      </c>
      <c r="G123" s="441" t="s">
        <v>2114</v>
      </c>
      <c r="H123" s="441" t="s">
        <v>24</v>
      </c>
      <c r="I123" s="441" t="s">
        <v>2114</v>
      </c>
      <c r="J123" s="441" t="s">
        <v>24</v>
      </c>
      <c r="K123" s="441" t="s">
        <v>2114</v>
      </c>
      <c r="L123" s="441" t="s">
        <v>24</v>
      </c>
      <c r="M123" s="441" t="s">
        <v>2114</v>
      </c>
      <c r="N123" s="441" t="s">
        <v>24</v>
      </c>
      <c r="O123" s="441" t="s">
        <v>2114</v>
      </c>
      <c r="P123" s="441" t="s">
        <v>24</v>
      </c>
      <c r="Q123" s="441" t="s">
        <v>2114</v>
      </c>
      <c r="R123" s="441" t="s">
        <v>24</v>
      </c>
    </row>
    <row r="124" spans="1:18">
      <c r="A124" s="443">
        <v>43101139</v>
      </c>
      <c r="B124" s="424" t="s">
        <v>5691</v>
      </c>
      <c r="C124" s="378">
        <v>91</v>
      </c>
      <c r="D124" s="398">
        <v>2639</v>
      </c>
      <c r="E124" s="378"/>
      <c r="F124" s="378"/>
      <c r="G124" s="378"/>
      <c r="H124" s="378"/>
      <c r="I124" s="378"/>
      <c r="J124" s="378"/>
      <c r="K124" s="378">
        <v>26</v>
      </c>
      <c r="L124" s="378">
        <v>754</v>
      </c>
      <c r="M124" s="378">
        <v>65</v>
      </c>
      <c r="N124" s="378">
        <v>1885</v>
      </c>
      <c r="O124" s="378"/>
      <c r="P124" s="378"/>
      <c r="Q124" s="378">
        <f>C124-(E124+G124+I124+K124+M124+O124)</f>
        <v>0</v>
      </c>
      <c r="R124" s="378">
        <f>D124-(F124+H124+J124+L124+N124+P124)</f>
        <v>0</v>
      </c>
    </row>
    <row r="126" spans="1:18" ht="15.75" thickBot="1"/>
    <row r="127" spans="1:18">
      <c r="A127" s="439" t="s">
        <v>5741</v>
      </c>
      <c r="B127" s="832">
        <v>44043</v>
      </c>
      <c r="C127" s="833"/>
      <c r="D127" s="834"/>
      <c r="E127" s="830" t="s">
        <v>5682</v>
      </c>
      <c r="F127" s="812"/>
      <c r="G127" s="830" t="s">
        <v>5683</v>
      </c>
      <c r="H127" s="812"/>
      <c r="I127" s="830" t="s">
        <v>5684</v>
      </c>
      <c r="J127" s="812"/>
      <c r="K127" s="830" t="s">
        <v>5685</v>
      </c>
      <c r="L127" s="812"/>
      <c r="M127" s="830" t="s">
        <v>5693</v>
      </c>
      <c r="N127" s="812"/>
      <c r="O127" s="830" t="s">
        <v>5694</v>
      </c>
      <c r="P127" s="812"/>
      <c r="Q127" s="831" t="s">
        <v>5687</v>
      </c>
      <c r="R127" s="812"/>
    </row>
    <row r="128" spans="1:18">
      <c r="A128" s="440" t="s">
        <v>5688</v>
      </c>
      <c r="B128" s="441" t="s">
        <v>1267</v>
      </c>
      <c r="C128" s="441" t="s">
        <v>2114</v>
      </c>
      <c r="D128" s="442" t="s">
        <v>24</v>
      </c>
      <c r="E128" s="441" t="s">
        <v>2114</v>
      </c>
      <c r="F128" s="441" t="s">
        <v>24</v>
      </c>
      <c r="G128" s="441" t="s">
        <v>2114</v>
      </c>
      <c r="H128" s="441" t="s">
        <v>24</v>
      </c>
      <c r="I128" s="441" t="s">
        <v>2114</v>
      </c>
      <c r="J128" s="441" t="s">
        <v>24</v>
      </c>
      <c r="K128" s="441" t="s">
        <v>2114</v>
      </c>
      <c r="L128" s="441" t="s">
        <v>24</v>
      </c>
      <c r="M128" s="441" t="s">
        <v>2114</v>
      </c>
      <c r="N128" s="441" t="s">
        <v>24</v>
      </c>
      <c r="O128" s="441" t="s">
        <v>2114</v>
      </c>
      <c r="P128" s="441" t="s">
        <v>24</v>
      </c>
      <c r="Q128" s="441" t="s">
        <v>2114</v>
      </c>
      <c r="R128" s="441" t="s">
        <v>24</v>
      </c>
    </row>
    <row r="129" spans="1:18">
      <c r="A129" s="443">
        <v>43101139</v>
      </c>
      <c r="B129" s="424" t="s">
        <v>5691</v>
      </c>
      <c r="C129" s="378">
        <v>49</v>
      </c>
      <c r="D129" s="398">
        <v>1421</v>
      </c>
      <c r="E129" s="420"/>
      <c r="F129" s="420"/>
      <c r="G129" s="420"/>
      <c r="H129" s="420"/>
      <c r="I129" s="378">
        <v>49</v>
      </c>
      <c r="J129" s="378">
        <v>1421</v>
      </c>
      <c r="K129" s="378"/>
      <c r="L129" s="378"/>
      <c r="M129" s="378"/>
      <c r="N129" s="378"/>
      <c r="O129" s="378"/>
      <c r="P129" s="378"/>
      <c r="Q129" s="378">
        <f>C129-(E129+G129+I129+K129+M129+O129)</f>
        <v>0</v>
      </c>
      <c r="R129" s="378">
        <f>D129-(F129+H129+J129+L129+N129+P129)</f>
        <v>0</v>
      </c>
    </row>
    <row r="131" spans="1:18" ht="15.75" thickBot="1"/>
    <row r="132" spans="1:18">
      <c r="A132" s="439" t="s">
        <v>5742</v>
      </c>
      <c r="B132" s="832">
        <v>44043</v>
      </c>
      <c r="C132" s="833"/>
      <c r="D132" s="834"/>
      <c r="E132" s="830" t="s">
        <v>5682</v>
      </c>
      <c r="F132" s="812"/>
      <c r="G132" s="830" t="s">
        <v>5683</v>
      </c>
      <c r="H132" s="812"/>
      <c r="I132" s="830" t="s">
        <v>5684</v>
      </c>
      <c r="J132" s="812"/>
      <c r="K132" s="830" t="s">
        <v>5685</v>
      </c>
      <c r="L132" s="812"/>
      <c r="M132" s="830" t="s">
        <v>5693</v>
      </c>
      <c r="N132" s="812"/>
      <c r="O132" s="830" t="s">
        <v>5694</v>
      </c>
      <c r="P132" s="812"/>
      <c r="Q132" s="831" t="s">
        <v>5687</v>
      </c>
      <c r="R132" s="812"/>
    </row>
    <row r="133" spans="1:18">
      <c r="A133" s="440" t="s">
        <v>5688</v>
      </c>
      <c r="B133" s="441" t="s">
        <v>1267</v>
      </c>
      <c r="C133" s="441" t="s">
        <v>2114</v>
      </c>
      <c r="D133" s="442" t="s">
        <v>24</v>
      </c>
      <c r="E133" s="441" t="s">
        <v>2114</v>
      </c>
      <c r="F133" s="441" t="s">
        <v>24</v>
      </c>
      <c r="G133" s="441" t="s">
        <v>2114</v>
      </c>
      <c r="H133" s="441" t="s">
        <v>24</v>
      </c>
      <c r="I133" s="441" t="s">
        <v>2114</v>
      </c>
      <c r="J133" s="441" t="s">
        <v>24</v>
      </c>
      <c r="K133" s="441" t="s">
        <v>2114</v>
      </c>
      <c r="L133" s="441" t="s">
        <v>24</v>
      </c>
      <c r="M133" s="441" t="s">
        <v>2114</v>
      </c>
      <c r="N133" s="441" t="s">
        <v>24</v>
      </c>
      <c r="O133" s="441" t="s">
        <v>2114</v>
      </c>
      <c r="P133" s="441" t="s">
        <v>24</v>
      </c>
      <c r="Q133" s="441" t="s">
        <v>2114</v>
      </c>
      <c r="R133" s="441" t="s">
        <v>24</v>
      </c>
    </row>
    <row r="134" spans="1:18">
      <c r="A134" s="443">
        <v>43101139</v>
      </c>
      <c r="B134" s="424" t="s">
        <v>5691</v>
      </c>
      <c r="C134" s="378">
        <v>52</v>
      </c>
      <c r="D134" s="398">
        <v>1508</v>
      </c>
      <c r="E134" s="420"/>
      <c r="F134" s="378"/>
      <c r="G134" s="378">
        <v>26</v>
      </c>
      <c r="H134" s="378">
        <v>754</v>
      </c>
      <c r="I134" s="378">
        <v>26</v>
      </c>
      <c r="J134" s="378">
        <v>754</v>
      </c>
      <c r="K134" s="378"/>
      <c r="L134" s="378"/>
      <c r="M134" s="378"/>
      <c r="N134" s="378"/>
      <c r="O134" s="378"/>
      <c r="P134" s="378"/>
      <c r="Q134" s="378">
        <f>C134-(E134+G134+I134+K134+M134+O134)</f>
        <v>0</v>
      </c>
      <c r="R134" s="378">
        <f>D134-(F134+H134+J134+L134+N134+P134)</f>
        <v>0</v>
      </c>
    </row>
    <row r="136" spans="1:18" ht="15.75" thickBot="1"/>
    <row r="137" spans="1:18">
      <c r="A137" s="439" t="s">
        <v>5743</v>
      </c>
      <c r="B137" s="832">
        <v>44043</v>
      </c>
      <c r="C137" s="833"/>
      <c r="D137" s="834"/>
      <c r="E137" s="830" t="s">
        <v>5682</v>
      </c>
      <c r="F137" s="812"/>
      <c r="G137" s="830" t="s">
        <v>5683</v>
      </c>
      <c r="H137" s="812"/>
      <c r="I137" s="830" t="s">
        <v>5684</v>
      </c>
      <c r="J137" s="812"/>
      <c r="K137" s="830" t="s">
        <v>5685</v>
      </c>
      <c r="L137" s="812"/>
      <c r="M137" s="830" t="s">
        <v>5693</v>
      </c>
      <c r="N137" s="812"/>
      <c r="O137" s="830" t="s">
        <v>5694</v>
      </c>
      <c r="P137" s="812"/>
      <c r="Q137" s="831" t="s">
        <v>5687</v>
      </c>
      <c r="R137" s="812"/>
    </row>
    <row r="138" spans="1:18">
      <c r="A138" s="440" t="s">
        <v>5688</v>
      </c>
      <c r="B138" s="441" t="s">
        <v>1267</v>
      </c>
      <c r="C138" s="441" t="s">
        <v>2114</v>
      </c>
      <c r="D138" s="442" t="s">
        <v>24</v>
      </c>
      <c r="E138" s="441" t="s">
        <v>2114</v>
      </c>
      <c r="F138" s="441" t="s">
        <v>24</v>
      </c>
      <c r="G138" s="441" t="s">
        <v>2114</v>
      </c>
      <c r="H138" s="441" t="s">
        <v>24</v>
      </c>
      <c r="I138" s="441" t="s">
        <v>2114</v>
      </c>
      <c r="J138" s="441" t="s">
        <v>24</v>
      </c>
      <c r="K138" s="441" t="s">
        <v>2114</v>
      </c>
      <c r="L138" s="441" t="s">
        <v>24</v>
      </c>
      <c r="M138" s="441" t="s">
        <v>2114</v>
      </c>
      <c r="N138" s="441" t="s">
        <v>24</v>
      </c>
      <c r="O138" s="441" t="s">
        <v>2114</v>
      </c>
      <c r="P138" s="441" t="s">
        <v>24</v>
      </c>
      <c r="Q138" s="441" t="s">
        <v>2114</v>
      </c>
      <c r="R138" s="441" t="s">
        <v>24</v>
      </c>
    </row>
    <row r="139" spans="1:18">
      <c r="A139" s="443" t="s">
        <v>5744</v>
      </c>
      <c r="B139" s="424" t="s">
        <v>5690</v>
      </c>
      <c r="C139" s="378">
        <v>199</v>
      </c>
      <c r="D139" s="398">
        <v>5771</v>
      </c>
      <c r="E139" s="378"/>
      <c r="F139" s="378"/>
      <c r="G139" s="378"/>
      <c r="H139" s="378"/>
      <c r="I139" s="378"/>
      <c r="J139" s="378"/>
      <c r="K139" s="378"/>
      <c r="L139" s="378"/>
      <c r="M139" s="378"/>
      <c r="N139" s="378"/>
      <c r="O139" s="378">
        <v>199</v>
      </c>
      <c r="P139" s="378">
        <v>5771</v>
      </c>
      <c r="Q139" s="378">
        <f>C139-(E139+G139+I139+K139+M139+O139)</f>
        <v>0</v>
      </c>
      <c r="R139" s="378">
        <f>D139-(F139+H139+J139+L139+N139+P139)</f>
        <v>0</v>
      </c>
    </row>
    <row r="141" spans="1:18" ht="15.75" thickBot="1"/>
    <row r="142" spans="1:18">
      <c r="A142" s="439" t="s">
        <v>5745</v>
      </c>
      <c r="B142" s="832">
        <v>44043</v>
      </c>
      <c r="C142" s="833"/>
      <c r="D142" s="834"/>
      <c r="E142" s="830" t="s">
        <v>5682</v>
      </c>
      <c r="F142" s="812"/>
      <c r="G142" s="830" t="s">
        <v>5683</v>
      </c>
      <c r="H142" s="812"/>
      <c r="I142" s="830" t="s">
        <v>5684</v>
      </c>
      <c r="J142" s="812"/>
      <c r="K142" s="830" t="s">
        <v>5685</v>
      </c>
      <c r="L142" s="812"/>
      <c r="M142" s="830" t="s">
        <v>5693</v>
      </c>
      <c r="N142" s="812"/>
      <c r="O142" s="830" t="s">
        <v>5694</v>
      </c>
      <c r="P142" s="812"/>
      <c r="Q142" s="831" t="s">
        <v>5687</v>
      </c>
      <c r="R142" s="812"/>
    </row>
    <row r="143" spans="1:18">
      <c r="A143" s="440" t="s">
        <v>5688</v>
      </c>
      <c r="B143" s="441" t="s">
        <v>1267</v>
      </c>
      <c r="C143" s="441" t="s">
        <v>2114</v>
      </c>
      <c r="D143" s="442" t="s">
        <v>24</v>
      </c>
      <c r="E143" s="441" t="s">
        <v>2114</v>
      </c>
      <c r="F143" s="441" t="s">
        <v>24</v>
      </c>
      <c r="G143" s="441" t="s">
        <v>2114</v>
      </c>
      <c r="H143" s="441" t="s">
        <v>24</v>
      </c>
      <c r="I143" s="441" t="s">
        <v>2114</v>
      </c>
      <c r="J143" s="441" t="s">
        <v>24</v>
      </c>
      <c r="K143" s="441" t="s">
        <v>2114</v>
      </c>
      <c r="L143" s="441" t="s">
        <v>24</v>
      </c>
      <c r="M143" s="441" t="s">
        <v>2114</v>
      </c>
      <c r="N143" s="441" t="s">
        <v>24</v>
      </c>
      <c r="O143" s="441" t="s">
        <v>2114</v>
      </c>
      <c r="P143" s="441" t="s">
        <v>24</v>
      </c>
      <c r="Q143" s="441" t="s">
        <v>2114</v>
      </c>
      <c r="R143" s="441" t="s">
        <v>24</v>
      </c>
    </row>
    <row r="144" spans="1:18">
      <c r="A144" s="443" t="s">
        <v>5746</v>
      </c>
      <c r="B144" s="424" t="s">
        <v>5710</v>
      </c>
      <c r="C144" s="378">
        <v>47</v>
      </c>
      <c r="D144" s="398">
        <v>1363</v>
      </c>
      <c r="E144" s="420"/>
      <c r="F144" s="420"/>
      <c r="G144" s="378">
        <v>47</v>
      </c>
      <c r="H144" s="378">
        <v>1363</v>
      </c>
      <c r="I144" s="378"/>
      <c r="J144" s="378"/>
      <c r="K144" s="378"/>
      <c r="L144" s="378"/>
      <c r="M144" s="378"/>
      <c r="N144" s="378"/>
      <c r="O144" s="378"/>
      <c r="P144" s="378"/>
      <c r="Q144" s="378">
        <f>C144-(E144+G144+I144+K144+M144+O144)</f>
        <v>0</v>
      </c>
      <c r="R144" s="378">
        <f>D144-(F144+H144+J144+L144+N144+P144)</f>
        <v>0</v>
      </c>
    </row>
    <row r="146" spans="1:18" ht="15.75" thickBot="1"/>
    <row r="147" spans="1:18">
      <c r="A147" s="439" t="s">
        <v>5747</v>
      </c>
      <c r="B147" s="832">
        <v>44043</v>
      </c>
      <c r="C147" s="833"/>
      <c r="D147" s="834"/>
      <c r="E147" s="830" t="s">
        <v>5682</v>
      </c>
      <c r="F147" s="812"/>
      <c r="G147" s="830" t="s">
        <v>5683</v>
      </c>
      <c r="H147" s="812"/>
      <c r="I147" s="830" t="s">
        <v>5684</v>
      </c>
      <c r="J147" s="812"/>
      <c r="K147" s="830" t="s">
        <v>5685</v>
      </c>
      <c r="L147" s="812"/>
      <c r="M147" s="830" t="s">
        <v>5693</v>
      </c>
      <c r="N147" s="812"/>
      <c r="O147" s="830" t="s">
        <v>5694</v>
      </c>
      <c r="P147" s="812"/>
      <c r="Q147" s="831" t="s">
        <v>5687</v>
      </c>
      <c r="R147" s="812"/>
    </row>
    <row r="148" spans="1:18">
      <c r="A148" s="440" t="s">
        <v>5688</v>
      </c>
      <c r="B148" s="441" t="s">
        <v>1267</v>
      </c>
      <c r="C148" s="441" t="s">
        <v>2114</v>
      </c>
      <c r="D148" s="442" t="s">
        <v>24</v>
      </c>
      <c r="E148" s="441" t="s">
        <v>2114</v>
      </c>
      <c r="F148" s="441" t="s">
        <v>24</v>
      </c>
      <c r="G148" s="441" t="s">
        <v>2114</v>
      </c>
      <c r="H148" s="441" t="s">
        <v>24</v>
      </c>
      <c r="I148" s="441" t="s">
        <v>2114</v>
      </c>
      <c r="J148" s="441" t="s">
        <v>24</v>
      </c>
      <c r="K148" s="441" t="s">
        <v>2114</v>
      </c>
      <c r="L148" s="441" t="s">
        <v>24</v>
      </c>
      <c r="M148" s="441" t="s">
        <v>2114</v>
      </c>
      <c r="N148" s="441" t="s">
        <v>24</v>
      </c>
      <c r="O148" s="441" t="s">
        <v>2114</v>
      </c>
      <c r="P148" s="441" t="s">
        <v>24</v>
      </c>
      <c r="Q148" s="441" t="s">
        <v>2114</v>
      </c>
      <c r="R148" s="441" t="s">
        <v>24</v>
      </c>
    </row>
    <row r="149" spans="1:18">
      <c r="A149" s="443">
        <v>44103133</v>
      </c>
      <c r="B149" s="424" t="s">
        <v>5699</v>
      </c>
      <c r="C149" s="378">
        <v>95</v>
      </c>
      <c r="D149" s="398">
        <v>2755</v>
      </c>
      <c r="E149" s="420"/>
      <c r="F149" s="420"/>
      <c r="G149" s="378">
        <v>95</v>
      </c>
      <c r="H149" s="378">
        <v>2755</v>
      </c>
      <c r="I149" s="378"/>
      <c r="J149" s="378"/>
      <c r="K149" s="378"/>
      <c r="L149" s="378"/>
      <c r="M149" s="378"/>
      <c r="N149" s="378"/>
      <c r="O149" s="378"/>
      <c r="P149" s="378"/>
      <c r="Q149" s="378">
        <f>C149-(E149+G149+I149+K149+M149+O149)</f>
        <v>0</v>
      </c>
      <c r="R149" s="378">
        <f>D149-(F149+H149+J149+L149+N149+P149)</f>
        <v>0</v>
      </c>
    </row>
    <row r="151" spans="1:18" ht="15.75" thickBot="1"/>
    <row r="152" spans="1:18">
      <c r="A152" s="448" t="s">
        <v>5748</v>
      </c>
      <c r="B152" s="817">
        <v>44074</v>
      </c>
      <c r="C152" s="818"/>
      <c r="D152" s="819"/>
      <c r="E152" s="802" t="s">
        <v>5683</v>
      </c>
      <c r="F152" s="803"/>
      <c r="G152" s="802" t="s">
        <v>5684</v>
      </c>
      <c r="H152" s="803"/>
      <c r="I152" s="802" t="s">
        <v>5685</v>
      </c>
      <c r="J152" s="803"/>
      <c r="K152" s="802" t="s">
        <v>5693</v>
      </c>
      <c r="L152" s="803"/>
      <c r="M152" s="802" t="s">
        <v>5694</v>
      </c>
      <c r="N152" s="803"/>
      <c r="O152" s="804" t="s">
        <v>5687</v>
      </c>
      <c r="P152" s="803"/>
      <c r="Q152" s="391"/>
      <c r="R152" s="391"/>
    </row>
    <row r="153" spans="1:18">
      <c r="A153" s="449" t="s">
        <v>5688</v>
      </c>
      <c r="B153" s="450" t="s">
        <v>1267</v>
      </c>
      <c r="C153" s="450" t="s">
        <v>2114</v>
      </c>
      <c r="D153" s="451" t="s">
        <v>24</v>
      </c>
      <c r="E153" s="450" t="s">
        <v>2114</v>
      </c>
      <c r="F153" s="450" t="s">
        <v>24</v>
      </c>
      <c r="G153" s="450" t="s">
        <v>2114</v>
      </c>
      <c r="H153" s="450" t="s">
        <v>24</v>
      </c>
      <c r="I153" s="450" t="s">
        <v>2114</v>
      </c>
      <c r="J153" s="450" t="s">
        <v>24</v>
      </c>
      <c r="K153" s="450" t="s">
        <v>2114</v>
      </c>
      <c r="L153" s="450" t="s">
        <v>24</v>
      </c>
      <c r="M153" s="450" t="s">
        <v>2114</v>
      </c>
      <c r="N153" s="450" t="s">
        <v>24</v>
      </c>
      <c r="O153" s="450" t="s">
        <v>2114</v>
      </c>
      <c r="P153" s="450" t="s">
        <v>24</v>
      </c>
    </row>
    <row r="154" spans="1:18">
      <c r="A154" s="443">
        <v>44103133</v>
      </c>
      <c r="B154" s="424" t="s">
        <v>5699</v>
      </c>
      <c r="C154" s="378">
        <v>102</v>
      </c>
      <c r="D154" s="398">
        <v>2958</v>
      </c>
      <c r="E154" s="420"/>
      <c r="F154" s="420"/>
      <c r="G154" s="378">
        <v>102</v>
      </c>
      <c r="H154" s="378">
        <v>2958</v>
      </c>
      <c r="I154" s="378"/>
      <c r="J154" s="378"/>
      <c r="K154" s="378"/>
      <c r="L154" s="378"/>
      <c r="M154" s="378"/>
      <c r="N154" s="378"/>
      <c r="O154" s="378">
        <f>C154-(E154+G154+I154+K154+M154)</f>
        <v>0</v>
      </c>
      <c r="P154" s="378">
        <f>D154-(F154+H154+J154+L154+N154)</f>
        <v>0</v>
      </c>
    </row>
    <row r="156" spans="1:18" ht="15.75" thickBot="1"/>
    <row r="157" spans="1:18">
      <c r="A157" s="399" t="s">
        <v>5749</v>
      </c>
      <c r="B157" s="828">
        <v>44165</v>
      </c>
      <c r="C157" s="818"/>
      <c r="D157" s="819"/>
      <c r="E157" s="829" t="s">
        <v>5693</v>
      </c>
      <c r="F157" s="803"/>
      <c r="G157" s="829" t="s">
        <v>5694</v>
      </c>
      <c r="H157" s="803"/>
      <c r="I157" s="829" t="s">
        <v>5695</v>
      </c>
      <c r="J157" s="803"/>
      <c r="K157" s="829" t="s">
        <v>5697</v>
      </c>
      <c r="L157" s="803"/>
      <c r="M157" s="829" t="s">
        <v>5686</v>
      </c>
      <c r="N157" s="803"/>
      <c r="O157" s="827" t="s">
        <v>5687</v>
      </c>
      <c r="P157" s="803"/>
    </row>
    <row r="158" spans="1:18">
      <c r="A158" s="449" t="s">
        <v>5688</v>
      </c>
      <c r="B158" s="401" t="s">
        <v>1267</v>
      </c>
      <c r="C158" s="401" t="s">
        <v>2114</v>
      </c>
      <c r="D158" s="402" t="s">
        <v>24</v>
      </c>
      <c r="E158" s="401" t="s">
        <v>2114</v>
      </c>
      <c r="F158" s="401" t="s">
        <v>24</v>
      </c>
      <c r="G158" s="401" t="s">
        <v>2114</v>
      </c>
      <c r="H158" s="401" t="s">
        <v>24</v>
      </c>
      <c r="I158" s="401" t="s">
        <v>2114</v>
      </c>
      <c r="J158" s="401" t="s">
        <v>24</v>
      </c>
      <c r="K158" s="401" t="s">
        <v>2114</v>
      </c>
      <c r="L158" s="401" t="s">
        <v>24</v>
      </c>
      <c r="M158" s="401" t="s">
        <v>2114</v>
      </c>
      <c r="N158" s="401" t="s">
        <v>24</v>
      </c>
      <c r="O158" s="401" t="s">
        <v>2114</v>
      </c>
      <c r="P158" s="401" t="s">
        <v>24</v>
      </c>
    </row>
    <row r="159" spans="1:18">
      <c r="A159" s="443" t="s">
        <v>5750</v>
      </c>
      <c r="B159" s="424" t="s">
        <v>5719</v>
      </c>
      <c r="C159" s="378">
        <v>57</v>
      </c>
      <c r="D159" s="398">
        <v>1653</v>
      </c>
      <c r="E159" s="420"/>
      <c r="F159" s="420"/>
      <c r="G159" s="378"/>
      <c r="H159" s="378"/>
      <c r="I159" s="378">
        <v>57</v>
      </c>
      <c r="J159" s="378">
        <v>1653</v>
      </c>
      <c r="K159" s="378"/>
      <c r="L159" s="378"/>
      <c r="M159" s="378"/>
      <c r="N159" s="378"/>
      <c r="O159" s="378">
        <f t="shared" ref="O159:P164" si="5">C159-(E159+G159+I159+K159+M159)</f>
        <v>0</v>
      </c>
      <c r="P159" s="378">
        <f t="shared" si="5"/>
        <v>0</v>
      </c>
    </row>
    <row r="160" spans="1:18">
      <c r="A160" s="443" t="s">
        <v>5751</v>
      </c>
      <c r="B160" s="424" t="s">
        <v>5719</v>
      </c>
      <c r="C160" s="378">
        <v>2</v>
      </c>
      <c r="D160" s="398">
        <v>58</v>
      </c>
      <c r="E160" s="420"/>
      <c r="F160" s="420"/>
      <c r="G160" s="378"/>
      <c r="H160" s="378"/>
      <c r="I160" s="378">
        <v>2</v>
      </c>
      <c r="J160" s="378">
        <v>58</v>
      </c>
      <c r="K160" s="378"/>
      <c r="L160" s="378"/>
      <c r="M160" s="378"/>
      <c r="N160" s="378"/>
      <c r="O160" s="378">
        <f t="shared" si="5"/>
        <v>0</v>
      </c>
      <c r="P160" s="378">
        <f t="shared" si="5"/>
        <v>0</v>
      </c>
    </row>
    <row r="161" spans="1:19">
      <c r="A161" s="452" t="s">
        <v>5752</v>
      </c>
      <c r="B161" s="453" t="s">
        <v>5719</v>
      </c>
      <c r="C161" s="408">
        <v>34</v>
      </c>
      <c r="D161" s="454">
        <v>986</v>
      </c>
      <c r="E161" s="420"/>
      <c r="F161" s="420"/>
      <c r="G161" s="378"/>
      <c r="H161" s="378"/>
      <c r="I161" s="378">
        <v>34</v>
      </c>
      <c r="J161" s="378">
        <v>986</v>
      </c>
      <c r="K161" s="378"/>
      <c r="L161" s="378"/>
      <c r="M161" s="378"/>
      <c r="N161" s="378"/>
      <c r="O161" s="408">
        <f t="shared" si="5"/>
        <v>0</v>
      </c>
      <c r="P161" s="408">
        <f t="shared" si="5"/>
        <v>0</v>
      </c>
      <c r="Q161" s="455" t="s">
        <v>5753</v>
      </c>
      <c r="R161" s="455"/>
      <c r="S161" s="455"/>
    </row>
    <row r="162" spans="1:19">
      <c r="A162" s="443" t="s">
        <v>5744</v>
      </c>
      <c r="B162" s="424" t="s">
        <v>5719</v>
      </c>
      <c r="C162" s="378">
        <v>8</v>
      </c>
      <c r="D162" s="398">
        <v>232</v>
      </c>
      <c r="E162" s="420"/>
      <c r="F162" s="420"/>
      <c r="G162" s="378"/>
      <c r="H162" s="378"/>
      <c r="I162" s="378">
        <v>8</v>
      </c>
      <c r="J162" s="378">
        <v>232</v>
      </c>
      <c r="K162" s="378"/>
      <c r="L162" s="378"/>
      <c r="M162" s="378"/>
      <c r="N162" s="378"/>
      <c r="O162" s="378">
        <f t="shared" si="5"/>
        <v>0</v>
      </c>
      <c r="P162" s="378">
        <f t="shared" si="5"/>
        <v>0</v>
      </c>
    </row>
    <row r="163" spans="1:19">
      <c r="A163" s="452" t="s">
        <v>5744</v>
      </c>
      <c r="B163" s="453" t="s">
        <v>5690</v>
      </c>
      <c r="C163" s="408">
        <v>29</v>
      </c>
      <c r="D163" s="454">
        <v>841</v>
      </c>
      <c r="E163" s="420"/>
      <c r="F163" s="420"/>
      <c r="G163" s="378"/>
      <c r="H163" s="378"/>
      <c r="I163" s="378">
        <v>29</v>
      </c>
      <c r="J163" s="378">
        <v>841</v>
      </c>
      <c r="K163" s="378"/>
      <c r="L163" s="378"/>
      <c r="M163" s="378"/>
      <c r="N163" s="378"/>
      <c r="O163" s="408">
        <f t="shared" si="5"/>
        <v>0</v>
      </c>
      <c r="P163" s="408">
        <f t="shared" si="5"/>
        <v>0</v>
      </c>
      <c r="Q163" s="455" t="s">
        <v>5754</v>
      </c>
      <c r="R163" s="455"/>
      <c r="S163" s="455"/>
    </row>
    <row r="164" spans="1:19">
      <c r="A164" s="443">
        <v>43104140</v>
      </c>
      <c r="B164" s="424" t="s">
        <v>5699</v>
      </c>
      <c r="C164" s="378">
        <v>116</v>
      </c>
      <c r="D164" s="398">
        <v>3364</v>
      </c>
      <c r="E164" s="420"/>
      <c r="F164" s="420"/>
      <c r="G164" s="378"/>
      <c r="H164" s="378"/>
      <c r="I164" s="378">
        <v>116</v>
      </c>
      <c r="J164" s="378">
        <v>3364</v>
      </c>
      <c r="K164" s="378"/>
      <c r="L164" s="378"/>
      <c r="M164" s="378"/>
      <c r="N164" s="378"/>
      <c r="O164" s="378">
        <f t="shared" si="5"/>
        <v>0</v>
      </c>
      <c r="P164" s="378">
        <f t="shared" si="5"/>
        <v>0</v>
      </c>
    </row>
    <row r="166" spans="1:19" ht="15.75" thickBot="1"/>
    <row r="167" spans="1:19">
      <c r="A167" s="399" t="s">
        <v>5755</v>
      </c>
      <c r="B167" s="828">
        <v>44165</v>
      </c>
      <c r="C167" s="818"/>
      <c r="D167" s="819"/>
      <c r="E167" s="829" t="s">
        <v>5693</v>
      </c>
      <c r="F167" s="803"/>
      <c r="G167" s="829" t="s">
        <v>5694</v>
      </c>
      <c r="H167" s="803"/>
      <c r="I167" s="829" t="s">
        <v>5695</v>
      </c>
      <c r="J167" s="803"/>
      <c r="K167" s="829" t="s">
        <v>5697</v>
      </c>
      <c r="L167" s="803"/>
      <c r="M167" s="829" t="s">
        <v>5686</v>
      </c>
      <c r="N167" s="803"/>
      <c r="O167" s="827" t="s">
        <v>5687</v>
      </c>
      <c r="P167" s="803"/>
    </row>
    <row r="168" spans="1:19">
      <c r="A168" s="449" t="s">
        <v>5688</v>
      </c>
      <c r="B168" s="401" t="s">
        <v>1267</v>
      </c>
      <c r="C168" s="401" t="s">
        <v>2114</v>
      </c>
      <c r="D168" s="402" t="s">
        <v>24</v>
      </c>
      <c r="E168" s="401" t="s">
        <v>2114</v>
      </c>
      <c r="F168" s="401" t="s">
        <v>24</v>
      </c>
      <c r="G168" s="401" t="s">
        <v>2114</v>
      </c>
      <c r="H168" s="401" t="s">
        <v>24</v>
      </c>
      <c r="I168" s="401" t="s">
        <v>2114</v>
      </c>
      <c r="J168" s="401" t="s">
        <v>24</v>
      </c>
      <c r="K168" s="401" t="s">
        <v>2114</v>
      </c>
      <c r="L168" s="401" t="s">
        <v>24</v>
      </c>
      <c r="M168" s="401" t="s">
        <v>2114</v>
      </c>
      <c r="N168" s="401" t="s">
        <v>24</v>
      </c>
      <c r="O168" s="401" t="s">
        <v>2114</v>
      </c>
      <c r="P168" s="401" t="s">
        <v>24</v>
      </c>
    </row>
    <row r="169" spans="1:19">
      <c r="A169" s="443">
        <v>43104140</v>
      </c>
      <c r="B169" s="424" t="s">
        <v>5690</v>
      </c>
      <c r="C169" s="378">
        <v>256</v>
      </c>
      <c r="D169" s="398">
        <v>7424</v>
      </c>
      <c r="E169" s="420"/>
      <c r="F169" s="420"/>
      <c r="G169" s="378">
        <v>256</v>
      </c>
      <c r="H169" s="378">
        <v>7424</v>
      </c>
      <c r="I169" s="378"/>
      <c r="J169" s="378"/>
      <c r="K169" s="378"/>
      <c r="L169" s="378"/>
      <c r="M169" s="378"/>
      <c r="N169" s="378"/>
      <c r="O169" s="378">
        <f>C169-(E169+G169+I169+K169+M169)</f>
        <v>0</v>
      </c>
      <c r="P169" s="378">
        <f>D169-(F169+H169+J169+L169+N169)</f>
        <v>0</v>
      </c>
    </row>
    <row r="171" spans="1:19" ht="15.75" thickBot="1"/>
    <row r="172" spans="1:19">
      <c r="A172" s="399" t="s">
        <v>5756</v>
      </c>
      <c r="B172" s="828">
        <v>44165</v>
      </c>
      <c r="C172" s="818"/>
      <c r="D172" s="819"/>
      <c r="E172" s="829" t="s">
        <v>5693</v>
      </c>
      <c r="F172" s="803"/>
      <c r="G172" s="829" t="s">
        <v>5694</v>
      </c>
      <c r="H172" s="803"/>
      <c r="I172" s="829" t="s">
        <v>5695</v>
      </c>
      <c r="J172" s="803"/>
      <c r="K172" s="829" t="s">
        <v>5697</v>
      </c>
      <c r="L172" s="803"/>
      <c r="M172" s="829" t="s">
        <v>5686</v>
      </c>
      <c r="N172" s="803"/>
      <c r="O172" s="827" t="s">
        <v>5687</v>
      </c>
      <c r="P172" s="803"/>
    </row>
    <row r="173" spans="1:19">
      <c r="A173" s="449" t="s">
        <v>5688</v>
      </c>
      <c r="B173" s="401" t="s">
        <v>1267</v>
      </c>
      <c r="C173" s="401" t="s">
        <v>2114</v>
      </c>
      <c r="D173" s="402" t="s">
        <v>24</v>
      </c>
      <c r="E173" s="401" t="s">
        <v>2114</v>
      </c>
      <c r="F173" s="401" t="s">
        <v>24</v>
      </c>
      <c r="G173" s="401" t="s">
        <v>2114</v>
      </c>
      <c r="H173" s="401" t="s">
        <v>24</v>
      </c>
      <c r="I173" s="401" t="s">
        <v>2114</v>
      </c>
      <c r="J173" s="401" t="s">
        <v>24</v>
      </c>
      <c r="K173" s="401" t="s">
        <v>2114</v>
      </c>
      <c r="L173" s="401" t="s">
        <v>24</v>
      </c>
      <c r="M173" s="401" t="s">
        <v>2114</v>
      </c>
      <c r="N173" s="401" t="s">
        <v>24</v>
      </c>
      <c r="O173" s="401" t="s">
        <v>2114</v>
      </c>
      <c r="P173" s="401" t="s">
        <v>24</v>
      </c>
    </row>
    <row r="174" spans="1:19">
      <c r="A174" s="378">
        <v>43104140</v>
      </c>
      <c r="B174" s="424" t="s">
        <v>5690</v>
      </c>
      <c r="C174" s="378">
        <v>278</v>
      </c>
      <c r="D174" s="398">
        <v>8062</v>
      </c>
      <c r="E174" s="420"/>
      <c r="F174" s="420"/>
      <c r="G174" s="378">
        <v>278</v>
      </c>
      <c r="H174" s="378">
        <v>8062</v>
      </c>
      <c r="I174" s="378"/>
      <c r="J174" s="378"/>
      <c r="K174" s="378"/>
      <c r="L174" s="378"/>
      <c r="M174" s="378"/>
      <c r="N174" s="378"/>
      <c r="O174" s="378">
        <f>C174-(E174+G174+I174+K174+M174)</f>
        <v>0</v>
      </c>
      <c r="P174" s="378">
        <f>D174-(F174+H174+J174+L174+N174)</f>
        <v>0</v>
      </c>
    </row>
    <row r="176" spans="1:19" ht="15.75" thickBot="1"/>
    <row r="177" spans="1:16">
      <c r="A177" s="399" t="s">
        <v>5757</v>
      </c>
      <c r="B177" s="828">
        <v>44165</v>
      </c>
      <c r="C177" s="818"/>
      <c r="D177" s="819"/>
      <c r="E177" s="829" t="s">
        <v>5693</v>
      </c>
      <c r="F177" s="803"/>
      <c r="G177" s="829" t="s">
        <v>5694</v>
      </c>
      <c r="H177" s="803"/>
      <c r="I177" s="829" t="s">
        <v>5682</v>
      </c>
      <c r="J177" s="803"/>
      <c r="K177" s="829" t="s">
        <v>5683</v>
      </c>
      <c r="L177" s="803"/>
      <c r="M177" s="829" t="s">
        <v>5684</v>
      </c>
      <c r="N177" s="803"/>
      <c r="O177" s="827" t="s">
        <v>5687</v>
      </c>
      <c r="P177" s="803"/>
    </row>
    <row r="178" spans="1:16">
      <c r="A178" s="449" t="s">
        <v>5688</v>
      </c>
      <c r="B178" s="401" t="s">
        <v>1267</v>
      </c>
      <c r="C178" s="401" t="s">
        <v>2114</v>
      </c>
      <c r="D178" s="402" t="s">
        <v>24</v>
      </c>
      <c r="E178" s="401" t="s">
        <v>2114</v>
      </c>
      <c r="F178" s="401" t="s">
        <v>24</v>
      </c>
      <c r="G178" s="401" t="s">
        <v>2114</v>
      </c>
      <c r="H178" s="401" t="s">
        <v>24</v>
      </c>
      <c r="I178" s="401" t="s">
        <v>2114</v>
      </c>
      <c r="J178" s="401" t="s">
        <v>24</v>
      </c>
      <c r="K178" s="401" t="s">
        <v>2114</v>
      </c>
      <c r="L178" s="401" t="s">
        <v>24</v>
      </c>
      <c r="M178" s="401" t="s">
        <v>2114</v>
      </c>
      <c r="N178" s="401" t="s">
        <v>24</v>
      </c>
      <c r="O178" s="401" t="s">
        <v>2114</v>
      </c>
      <c r="P178" s="401" t="s">
        <v>24</v>
      </c>
    </row>
    <row r="179" spans="1:16">
      <c r="A179" s="378">
        <v>30368358</v>
      </c>
      <c r="B179" s="424" t="s">
        <v>5690</v>
      </c>
      <c r="C179" s="456">
        <v>951</v>
      </c>
      <c r="D179" s="457">
        <v>27579</v>
      </c>
      <c r="E179" s="420"/>
      <c r="F179" s="420"/>
      <c r="G179" s="378">
        <v>522</v>
      </c>
      <c r="H179" s="378">
        <v>15138</v>
      </c>
      <c r="I179" s="378">
        <v>312</v>
      </c>
      <c r="J179" s="378">
        <v>9048</v>
      </c>
      <c r="K179" s="378">
        <v>117</v>
      </c>
      <c r="L179" s="378">
        <v>3393</v>
      </c>
      <c r="M179" s="378"/>
      <c r="N179" s="378"/>
      <c r="O179" s="378">
        <f t="shared" ref="O179:P182" si="6">C179-(E179+G179+I179+K179+M179)</f>
        <v>0</v>
      </c>
      <c r="P179" s="378">
        <f t="shared" si="6"/>
        <v>0</v>
      </c>
    </row>
    <row r="180" spans="1:16">
      <c r="A180" s="443" t="s">
        <v>5758</v>
      </c>
      <c r="B180" s="424" t="s">
        <v>5690</v>
      </c>
      <c r="C180" s="456">
        <v>2</v>
      </c>
      <c r="D180" s="457">
        <v>58</v>
      </c>
      <c r="E180" s="420"/>
      <c r="F180" s="420"/>
      <c r="G180" s="378"/>
      <c r="H180" s="378"/>
      <c r="I180" s="378"/>
      <c r="J180" s="378"/>
      <c r="K180" s="378">
        <v>2</v>
      </c>
      <c r="L180" s="378">
        <v>58</v>
      </c>
      <c r="M180" s="378"/>
      <c r="N180" s="378"/>
      <c r="O180" s="378">
        <f t="shared" si="6"/>
        <v>0</v>
      </c>
      <c r="P180" s="378">
        <f t="shared" si="6"/>
        <v>0</v>
      </c>
    </row>
    <row r="181" spans="1:16">
      <c r="A181" s="378">
        <v>30368358</v>
      </c>
      <c r="B181" s="424" t="s">
        <v>5719</v>
      </c>
      <c r="C181" s="378">
        <v>322</v>
      </c>
      <c r="D181" s="398">
        <v>9338</v>
      </c>
      <c r="E181" s="420"/>
      <c r="F181" s="420"/>
      <c r="G181" s="378"/>
      <c r="H181" s="378"/>
      <c r="I181" s="378">
        <v>298</v>
      </c>
      <c r="J181" s="378">
        <v>8642</v>
      </c>
      <c r="K181" s="378">
        <v>24</v>
      </c>
      <c r="L181" s="378">
        <v>696</v>
      </c>
      <c r="M181" s="378"/>
      <c r="N181" s="378"/>
      <c r="O181" s="378">
        <f t="shared" si="6"/>
        <v>0</v>
      </c>
      <c r="P181" s="378">
        <f t="shared" si="6"/>
        <v>0</v>
      </c>
    </row>
    <row r="182" spans="1:16">
      <c r="A182" s="378">
        <v>30368360</v>
      </c>
      <c r="B182" s="424" t="s">
        <v>5719</v>
      </c>
      <c r="C182" s="378">
        <v>14</v>
      </c>
      <c r="D182" s="398">
        <v>406</v>
      </c>
      <c r="E182" s="420"/>
      <c r="F182" s="420"/>
      <c r="G182" s="378"/>
      <c r="H182" s="378"/>
      <c r="I182" s="378">
        <v>14</v>
      </c>
      <c r="J182" s="378">
        <v>406</v>
      </c>
      <c r="K182" s="378"/>
      <c r="L182" s="378"/>
      <c r="M182" s="378"/>
      <c r="N182" s="378"/>
      <c r="O182" s="378">
        <f t="shared" si="6"/>
        <v>0</v>
      </c>
      <c r="P182" s="378">
        <f t="shared" si="6"/>
        <v>0</v>
      </c>
    </row>
    <row r="184" spans="1:16" ht="15.75" thickBot="1"/>
    <row r="185" spans="1:16">
      <c r="A185" s="399" t="s">
        <v>5759</v>
      </c>
      <c r="B185" s="828">
        <v>44165</v>
      </c>
      <c r="C185" s="818"/>
      <c r="D185" s="819"/>
      <c r="E185" s="829" t="s">
        <v>5693</v>
      </c>
      <c r="F185" s="803"/>
      <c r="G185" s="829" t="s">
        <v>5694</v>
      </c>
      <c r="H185" s="803"/>
      <c r="I185" s="829" t="s">
        <v>5695</v>
      </c>
      <c r="J185" s="803"/>
      <c r="K185" s="829" t="s">
        <v>5697</v>
      </c>
      <c r="L185" s="803"/>
      <c r="M185" s="829" t="s">
        <v>5686</v>
      </c>
      <c r="N185" s="803"/>
      <c r="O185" s="827" t="s">
        <v>5687</v>
      </c>
      <c r="P185" s="803"/>
    </row>
    <row r="186" spans="1:16">
      <c r="A186" s="449" t="s">
        <v>5688</v>
      </c>
      <c r="B186" s="401" t="s">
        <v>1267</v>
      </c>
      <c r="C186" s="401" t="s">
        <v>2114</v>
      </c>
      <c r="D186" s="402" t="s">
        <v>24</v>
      </c>
      <c r="E186" s="401" t="s">
        <v>2114</v>
      </c>
      <c r="F186" s="401" t="s">
        <v>24</v>
      </c>
      <c r="G186" s="401" t="s">
        <v>2114</v>
      </c>
      <c r="H186" s="401" t="s">
        <v>24</v>
      </c>
      <c r="I186" s="401" t="s">
        <v>2114</v>
      </c>
      <c r="J186" s="401" t="s">
        <v>24</v>
      </c>
      <c r="K186" s="401" t="s">
        <v>2114</v>
      </c>
      <c r="L186" s="401" t="s">
        <v>24</v>
      </c>
      <c r="M186" s="401" t="s">
        <v>2114</v>
      </c>
      <c r="N186" s="401" t="s">
        <v>24</v>
      </c>
      <c r="O186" s="401" t="s">
        <v>2114</v>
      </c>
      <c r="P186" s="401" t="s">
        <v>24</v>
      </c>
    </row>
    <row r="187" spans="1:16">
      <c r="A187" s="443" t="s">
        <v>5760</v>
      </c>
      <c r="B187" s="424" t="s">
        <v>5691</v>
      </c>
      <c r="C187" s="378">
        <v>88</v>
      </c>
      <c r="D187" s="398">
        <v>2552</v>
      </c>
      <c r="E187" s="420"/>
      <c r="F187" s="420"/>
      <c r="G187" s="378"/>
      <c r="H187" s="378"/>
      <c r="I187" s="378">
        <v>78</v>
      </c>
      <c r="J187" s="378">
        <v>2262</v>
      </c>
      <c r="K187" s="378">
        <v>10</v>
      </c>
      <c r="L187" s="378">
        <v>290</v>
      </c>
      <c r="M187" s="378"/>
      <c r="N187" s="378"/>
      <c r="O187" s="378">
        <f>C187-(E187+G187+I187+K187+M187)</f>
        <v>0</v>
      </c>
      <c r="P187" s="378">
        <f>D187-(F187+H187+J187+L187+N187)</f>
        <v>0</v>
      </c>
    </row>
    <row r="189" spans="1:16" ht="15.75" thickBot="1"/>
    <row r="190" spans="1:16">
      <c r="A190" s="458" t="s">
        <v>5761</v>
      </c>
      <c r="B190" s="825">
        <v>44196</v>
      </c>
      <c r="C190" s="818"/>
      <c r="D190" s="819"/>
      <c r="E190" s="826" t="s">
        <v>5680</v>
      </c>
      <c r="F190" s="803"/>
      <c r="G190" s="826" t="s">
        <v>5681</v>
      </c>
      <c r="H190" s="803"/>
      <c r="I190" s="826" t="s">
        <v>117</v>
      </c>
      <c r="J190" s="803"/>
      <c r="K190" s="826" t="s">
        <v>5682</v>
      </c>
      <c r="L190" s="803"/>
      <c r="M190" s="826" t="s">
        <v>5683</v>
      </c>
      <c r="N190" s="803"/>
      <c r="O190" s="824" t="s">
        <v>5687</v>
      </c>
      <c r="P190" s="803"/>
    </row>
    <row r="191" spans="1:16">
      <c r="A191" s="449" t="s">
        <v>5688</v>
      </c>
      <c r="B191" s="459" t="s">
        <v>1267</v>
      </c>
      <c r="C191" s="459" t="s">
        <v>2114</v>
      </c>
      <c r="D191" s="460" t="s">
        <v>24</v>
      </c>
      <c r="E191" s="459" t="s">
        <v>2114</v>
      </c>
      <c r="F191" s="459" t="s">
        <v>24</v>
      </c>
      <c r="G191" s="459" t="s">
        <v>2114</v>
      </c>
      <c r="H191" s="459" t="s">
        <v>24</v>
      </c>
      <c r="I191" s="459" t="s">
        <v>2114</v>
      </c>
      <c r="J191" s="459" t="s">
        <v>24</v>
      </c>
      <c r="K191" s="459" t="s">
        <v>2114</v>
      </c>
      <c r="L191" s="459" t="s">
        <v>24</v>
      </c>
      <c r="M191" s="459" t="s">
        <v>2114</v>
      </c>
      <c r="N191" s="459" t="s">
        <v>24</v>
      </c>
      <c r="O191" s="459" t="s">
        <v>2114</v>
      </c>
      <c r="P191" s="459" t="s">
        <v>24</v>
      </c>
    </row>
    <row r="192" spans="1:16">
      <c r="A192" s="378">
        <v>43101140</v>
      </c>
      <c r="B192" s="424" t="s">
        <v>5690</v>
      </c>
      <c r="C192" s="378">
        <v>21</v>
      </c>
      <c r="D192" s="398">
        <v>609</v>
      </c>
      <c r="E192" s="378">
        <v>21</v>
      </c>
      <c r="F192" s="378">
        <v>609</v>
      </c>
      <c r="G192" s="378"/>
      <c r="H192" s="378"/>
      <c r="I192" s="378"/>
      <c r="J192" s="378"/>
      <c r="K192" s="378"/>
      <c r="L192" s="378"/>
      <c r="M192" s="378"/>
      <c r="N192" s="378"/>
      <c r="O192" s="378">
        <f t="shared" ref="O192:P196" si="7">C192-(E192+G192+I192+K192+M192)</f>
        <v>0</v>
      </c>
      <c r="P192" s="378">
        <f t="shared" si="7"/>
        <v>0</v>
      </c>
    </row>
    <row r="193" spans="1:23">
      <c r="A193" s="378">
        <v>43104140</v>
      </c>
      <c r="B193" s="424" t="s">
        <v>5690</v>
      </c>
      <c r="C193" s="378">
        <v>404</v>
      </c>
      <c r="D193" s="398">
        <v>11716</v>
      </c>
      <c r="E193" s="378"/>
      <c r="F193" s="378"/>
      <c r="G193" s="378">
        <v>156</v>
      </c>
      <c r="H193" s="378">
        <v>4524</v>
      </c>
      <c r="I193" s="378">
        <v>156</v>
      </c>
      <c r="J193" s="378">
        <v>4524</v>
      </c>
      <c r="K193" s="378">
        <v>92</v>
      </c>
      <c r="L193" s="378">
        <v>2668</v>
      </c>
      <c r="M193" s="378"/>
      <c r="N193" s="378"/>
      <c r="O193" s="378">
        <f t="shared" si="7"/>
        <v>0</v>
      </c>
      <c r="P193" s="378">
        <f t="shared" si="7"/>
        <v>0</v>
      </c>
      <c r="Q193" s="391"/>
      <c r="R193" s="391"/>
      <c r="S193" s="391"/>
      <c r="T193" s="391"/>
      <c r="U193" s="391"/>
      <c r="V193" s="391"/>
    </row>
    <row r="194" spans="1:23">
      <c r="A194" s="378">
        <v>43107540</v>
      </c>
      <c r="B194" s="424" t="s">
        <v>5690</v>
      </c>
      <c r="C194" s="378">
        <v>4</v>
      </c>
      <c r="D194" s="398">
        <v>116</v>
      </c>
      <c r="E194" s="378">
        <v>4</v>
      </c>
      <c r="F194" s="378">
        <v>116</v>
      </c>
      <c r="G194" s="378"/>
      <c r="H194" s="378"/>
      <c r="I194" s="378"/>
      <c r="J194" s="378"/>
      <c r="K194" s="378"/>
      <c r="L194" s="378"/>
      <c r="M194" s="378"/>
      <c r="N194" s="378"/>
      <c r="O194" s="378">
        <f t="shared" si="7"/>
        <v>0</v>
      </c>
      <c r="P194" s="378">
        <f t="shared" si="7"/>
        <v>0</v>
      </c>
    </row>
    <row r="195" spans="1:23">
      <c r="A195" s="378">
        <v>47102140</v>
      </c>
      <c r="B195" s="424" t="s">
        <v>5690</v>
      </c>
      <c r="C195" s="378">
        <v>19</v>
      </c>
      <c r="D195" s="398">
        <v>551</v>
      </c>
      <c r="E195" s="378">
        <v>19</v>
      </c>
      <c r="F195" s="378">
        <v>551</v>
      </c>
      <c r="G195" s="378"/>
      <c r="H195" s="378"/>
      <c r="I195" s="378"/>
      <c r="J195" s="378"/>
      <c r="K195" s="378"/>
      <c r="L195" s="378"/>
      <c r="M195" s="378"/>
      <c r="N195" s="378"/>
      <c r="O195" s="378">
        <f t="shared" si="7"/>
        <v>0</v>
      </c>
      <c r="P195" s="378">
        <f t="shared" si="7"/>
        <v>0</v>
      </c>
    </row>
    <row r="196" spans="1:23">
      <c r="A196" s="378">
        <v>47103140</v>
      </c>
      <c r="B196" s="424" t="s">
        <v>5690</v>
      </c>
      <c r="C196" s="378">
        <v>16</v>
      </c>
      <c r="D196" s="398">
        <v>464</v>
      </c>
      <c r="E196" s="378">
        <v>16</v>
      </c>
      <c r="F196" s="378">
        <v>464</v>
      </c>
      <c r="G196" s="378"/>
      <c r="H196" s="378"/>
      <c r="I196" s="378"/>
      <c r="J196" s="378"/>
      <c r="K196" s="378"/>
      <c r="L196" s="378"/>
      <c r="M196" s="378"/>
      <c r="N196" s="378"/>
      <c r="O196" s="378">
        <f t="shared" si="7"/>
        <v>0</v>
      </c>
      <c r="P196" s="378">
        <f t="shared" si="7"/>
        <v>0</v>
      </c>
    </row>
    <row r="198" spans="1:23" ht="15.75" thickBot="1"/>
    <row r="199" spans="1:23">
      <c r="A199" s="458" t="s">
        <v>5762</v>
      </c>
      <c r="B199" s="825">
        <v>44196</v>
      </c>
      <c r="C199" s="818"/>
      <c r="D199" s="819"/>
      <c r="E199" s="826" t="s">
        <v>5694</v>
      </c>
      <c r="F199" s="803"/>
      <c r="G199" s="826" t="s">
        <v>5695</v>
      </c>
      <c r="H199" s="803"/>
      <c r="I199" s="826" t="s">
        <v>5697</v>
      </c>
      <c r="J199" s="803"/>
      <c r="K199" s="826" t="s">
        <v>5686</v>
      </c>
      <c r="L199" s="803"/>
      <c r="M199" s="826" t="s">
        <v>5680</v>
      </c>
      <c r="N199" s="803"/>
      <c r="O199" s="824" t="s">
        <v>5687</v>
      </c>
      <c r="P199" s="803"/>
    </row>
    <row r="200" spans="1:23">
      <c r="A200" s="449" t="s">
        <v>5688</v>
      </c>
      <c r="B200" s="459" t="s">
        <v>1267</v>
      </c>
      <c r="C200" s="459" t="s">
        <v>2114</v>
      </c>
      <c r="D200" s="460" t="s">
        <v>24</v>
      </c>
      <c r="E200" s="459" t="s">
        <v>2114</v>
      </c>
      <c r="F200" s="459" t="s">
        <v>24</v>
      </c>
      <c r="G200" s="459" t="s">
        <v>2114</v>
      </c>
      <c r="H200" s="459" t="s">
        <v>24</v>
      </c>
      <c r="I200" s="459" t="s">
        <v>2114</v>
      </c>
      <c r="J200" s="459" t="s">
        <v>24</v>
      </c>
      <c r="K200" s="459" t="s">
        <v>2114</v>
      </c>
      <c r="L200" s="459" t="s">
        <v>24</v>
      </c>
      <c r="M200" s="459" t="s">
        <v>2114</v>
      </c>
      <c r="N200" s="459" t="s">
        <v>24</v>
      </c>
      <c r="O200" s="459" t="s">
        <v>2114</v>
      </c>
      <c r="P200" s="459" t="s">
        <v>24</v>
      </c>
    </row>
    <row r="201" spans="1:23">
      <c r="A201" s="443" t="s">
        <v>5763</v>
      </c>
      <c r="B201" s="424" t="s">
        <v>5699</v>
      </c>
      <c r="C201" s="378">
        <v>224</v>
      </c>
      <c r="D201" s="398">
        <v>6496</v>
      </c>
      <c r="E201" s="378"/>
      <c r="F201" s="378"/>
      <c r="G201" s="378"/>
      <c r="H201" s="378"/>
      <c r="I201" s="378"/>
      <c r="J201" s="378"/>
      <c r="K201" s="378"/>
      <c r="L201" s="378"/>
      <c r="M201" s="378"/>
      <c r="N201" s="378"/>
      <c r="O201" s="378">
        <f>C201-(E201+G201+I201+K201+M201)</f>
        <v>224</v>
      </c>
      <c r="P201" s="378">
        <f>D201-(F201+H201+J201+L201+N201)</f>
        <v>6496</v>
      </c>
      <c r="Q201" s="391"/>
      <c r="R201" s="391"/>
      <c r="S201" s="391"/>
      <c r="T201" s="391"/>
      <c r="U201" s="391"/>
      <c r="V201" s="391"/>
      <c r="W201" s="391"/>
    </row>
    <row r="203" spans="1:23" ht="15.75" thickBot="1"/>
    <row r="204" spans="1:23">
      <c r="A204" s="458" t="s">
        <v>5764</v>
      </c>
      <c r="B204" s="825">
        <v>44196</v>
      </c>
      <c r="C204" s="818"/>
      <c r="D204" s="819"/>
      <c r="E204" s="826" t="s">
        <v>5694</v>
      </c>
      <c r="F204" s="803"/>
      <c r="G204" s="826" t="s">
        <v>5695</v>
      </c>
      <c r="H204" s="803"/>
      <c r="I204" s="826" t="s">
        <v>5697</v>
      </c>
      <c r="J204" s="803"/>
      <c r="K204" s="826" t="s">
        <v>5686</v>
      </c>
      <c r="L204" s="803"/>
      <c r="M204" s="826" t="s">
        <v>5680</v>
      </c>
      <c r="N204" s="803"/>
      <c r="O204" s="824" t="s">
        <v>5687</v>
      </c>
      <c r="P204" s="803"/>
    </row>
    <row r="205" spans="1:23">
      <c r="A205" s="449" t="s">
        <v>5688</v>
      </c>
      <c r="B205" s="459" t="s">
        <v>1267</v>
      </c>
      <c r="C205" s="459" t="s">
        <v>2114</v>
      </c>
      <c r="D205" s="460" t="s">
        <v>24</v>
      </c>
      <c r="E205" s="459" t="s">
        <v>2114</v>
      </c>
      <c r="F205" s="459" t="s">
        <v>24</v>
      </c>
      <c r="G205" s="459" t="s">
        <v>2114</v>
      </c>
      <c r="H205" s="459" t="s">
        <v>24</v>
      </c>
      <c r="I205" s="459" t="s">
        <v>2114</v>
      </c>
      <c r="J205" s="459" t="s">
        <v>24</v>
      </c>
      <c r="K205" s="459" t="s">
        <v>2114</v>
      </c>
      <c r="L205" s="459" t="s">
        <v>24</v>
      </c>
      <c r="M205" s="459" t="s">
        <v>2114</v>
      </c>
      <c r="N205" s="459" t="s">
        <v>24</v>
      </c>
      <c r="O205" s="459" t="s">
        <v>2114</v>
      </c>
      <c r="P205" s="459" t="s">
        <v>24</v>
      </c>
    </row>
    <row r="206" spans="1:23">
      <c r="A206" s="443" t="s">
        <v>5765</v>
      </c>
      <c r="B206" s="424" t="s">
        <v>5690</v>
      </c>
      <c r="C206" s="378">
        <v>51</v>
      </c>
      <c r="D206" s="398">
        <v>1479</v>
      </c>
      <c r="E206" s="420"/>
      <c r="F206" s="420"/>
      <c r="G206" s="378">
        <v>51</v>
      </c>
      <c r="H206" s="378">
        <v>1479</v>
      </c>
      <c r="I206" s="378"/>
      <c r="J206" s="378"/>
      <c r="K206" s="378"/>
      <c r="L206" s="378"/>
      <c r="M206" s="378"/>
      <c r="N206" s="378"/>
      <c r="O206" s="378">
        <f>C206-(E206+G206+I206+K206+M206)</f>
        <v>0</v>
      </c>
      <c r="P206" s="378">
        <f>D206-(F206+H206+J206+L206+N206)</f>
        <v>0</v>
      </c>
    </row>
    <row r="207" spans="1:23">
      <c r="A207" s="461" t="s">
        <v>5715</v>
      </c>
      <c r="B207" s="424" t="s">
        <v>5690</v>
      </c>
      <c r="C207" s="378">
        <v>1</v>
      </c>
      <c r="D207" s="398">
        <v>29</v>
      </c>
      <c r="E207" s="378"/>
      <c r="F207" s="378"/>
      <c r="G207" s="378">
        <v>1</v>
      </c>
      <c r="H207" s="378">
        <v>29</v>
      </c>
      <c r="I207" s="378"/>
      <c r="J207" s="378"/>
      <c r="K207" s="378"/>
      <c r="L207" s="378"/>
      <c r="M207" s="378"/>
      <c r="N207" s="378"/>
      <c r="O207" s="378">
        <f>C207-(E207+G207+I207+K207+M207)</f>
        <v>0</v>
      </c>
      <c r="P207" s="378">
        <f>D207-(F207+H207+J207+L207+N207)</f>
        <v>0</v>
      </c>
    </row>
    <row r="209" spans="1:30" ht="15.75" thickBot="1"/>
    <row r="210" spans="1:30">
      <c r="A210" s="458" t="s">
        <v>5766</v>
      </c>
      <c r="B210" s="825">
        <v>44196</v>
      </c>
      <c r="C210" s="818"/>
      <c r="D210" s="819"/>
      <c r="E210" s="826" t="s">
        <v>5694</v>
      </c>
      <c r="F210" s="803"/>
      <c r="G210" s="826" t="s">
        <v>5695</v>
      </c>
      <c r="H210" s="803"/>
      <c r="I210" s="826" t="s">
        <v>5697</v>
      </c>
      <c r="J210" s="803"/>
      <c r="K210" s="826" t="s">
        <v>5686</v>
      </c>
      <c r="L210" s="803"/>
      <c r="M210" s="826" t="s">
        <v>5680</v>
      </c>
      <c r="N210" s="803"/>
      <c r="O210" s="824" t="s">
        <v>5687</v>
      </c>
      <c r="P210" s="803"/>
    </row>
    <row r="211" spans="1:30">
      <c r="A211" s="449" t="s">
        <v>5688</v>
      </c>
      <c r="B211" s="459" t="s">
        <v>1267</v>
      </c>
      <c r="C211" s="459" t="s">
        <v>2114</v>
      </c>
      <c r="D211" s="460" t="s">
        <v>24</v>
      </c>
      <c r="E211" s="459" t="s">
        <v>2114</v>
      </c>
      <c r="F211" s="459" t="s">
        <v>24</v>
      </c>
      <c r="G211" s="459" t="s">
        <v>2114</v>
      </c>
      <c r="H211" s="459" t="s">
        <v>24</v>
      </c>
      <c r="I211" s="459" t="s">
        <v>2114</v>
      </c>
      <c r="J211" s="459" t="s">
        <v>24</v>
      </c>
      <c r="K211" s="459" t="s">
        <v>2114</v>
      </c>
      <c r="L211" s="459" t="s">
        <v>24</v>
      </c>
      <c r="M211" s="459" t="s">
        <v>2114</v>
      </c>
      <c r="N211" s="459" t="s">
        <v>24</v>
      </c>
      <c r="O211" s="459" t="s">
        <v>2114</v>
      </c>
      <c r="P211" s="459" t="s">
        <v>24</v>
      </c>
    </row>
    <row r="212" spans="1:30">
      <c r="A212" s="443" t="s">
        <v>5767</v>
      </c>
      <c r="B212" s="424"/>
      <c r="C212" s="378">
        <v>36</v>
      </c>
      <c r="D212" s="398">
        <v>1044</v>
      </c>
      <c r="E212" s="420"/>
      <c r="F212" s="420"/>
      <c r="G212" s="378">
        <v>36</v>
      </c>
      <c r="H212" s="378">
        <v>1044</v>
      </c>
      <c r="I212" s="378"/>
      <c r="J212" s="378"/>
      <c r="K212" s="378"/>
      <c r="L212" s="378"/>
      <c r="M212" s="378"/>
      <c r="N212" s="378"/>
      <c r="O212" s="378">
        <f>C212-(E212+G212+I212+K212+M212)</f>
        <v>0</v>
      </c>
      <c r="P212" s="378">
        <f>D212-(F212+H212+J212+L212+N212)</f>
        <v>0</v>
      </c>
    </row>
    <row r="214" spans="1:30" ht="15.75" thickBot="1"/>
    <row r="215" spans="1:30">
      <c r="A215" s="458" t="s">
        <v>5768</v>
      </c>
      <c r="B215" s="825">
        <v>44196</v>
      </c>
      <c r="C215" s="818"/>
      <c r="D215" s="819"/>
      <c r="E215" s="826" t="s">
        <v>5694</v>
      </c>
      <c r="F215" s="803"/>
      <c r="G215" s="826" t="s">
        <v>5695</v>
      </c>
      <c r="H215" s="803"/>
      <c r="I215" s="826" t="s">
        <v>5697</v>
      </c>
      <c r="J215" s="803"/>
      <c r="K215" s="826" t="s">
        <v>5686</v>
      </c>
      <c r="L215" s="803"/>
      <c r="M215" s="826" t="s">
        <v>5680</v>
      </c>
      <c r="N215" s="803"/>
      <c r="O215" s="824" t="s">
        <v>5687</v>
      </c>
      <c r="P215" s="803"/>
    </row>
    <row r="216" spans="1:30">
      <c r="A216" s="449" t="s">
        <v>5688</v>
      </c>
      <c r="B216" s="459" t="s">
        <v>1267</v>
      </c>
      <c r="C216" s="459" t="s">
        <v>2114</v>
      </c>
      <c r="D216" s="460" t="s">
        <v>24</v>
      </c>
      <c r="E216" s="459" t="s">
        <v>2114</v>
      </c>
      <c r="F216" s="459" t="s">
        <v>24</v>
      </c>
      <c r="G216" s="459" t="s">
        <v>2114</v>
      </c>
      <c r="H216" s="459" t="s">
        <v>24</v>
      </c>
      <c r="I216" s="459" t="s">
        <v>2114</v>
      </c>
      <c r="J216" s="459" t="s">
        <v>24</v>
      </c>
      <c r="K216" s="459" t="s">
        <v>2114</v>
      </c>
      <c r="L216" s="459" t="s">
        <v>24</v>
      </c>
      <c r="M216" s="459" t="s">
        <v>2114</v>
      </c>
      <c r="N216" s="459" t="s">
        <v>24</v>
      </c>
      <c r="O216" s="459" t="s">
        <v>2114</v>
      </c>
      <c r="P216" s="459" t="s">
        <v>24</v>
      </c>
    </row>
    <row r="217" spans="1:30">
      <c r="A217" s="443" t="s">
        <v>5763</v>
      </c>
      <c r="B217" s="424" t="s">
        <v>5719</v>
      </c>
      <c r="C217" s="378">
        <v>60</v>
      </c>
      <c r="D217" s="398">
        <v>1740</v>
      </c>
      <c r="E217" s="420"/>
      <c r="F217" s="420"/>
      <c r="G217" s="378"/>
      <c r="H217" s="378"/>
      <c r="I217" s="378">
        <v>60</v>
      </c>
      <c r="J217" s="378">
        <v>1740</v>
      </c>
      <c r="K217" s="378"/>
      <c r="L217" s="378"/>
      <c r="M217" s="378"/>
      <c r="N217" s="378"/>
      <c r="O217" s="378">
        <f t="shared" ref="O217:P223" si="8">C217-(E217+G217+I217+K217+M217)</f>
        <v>0</v>
      </c>
      <c r="P217" s="378">
        <f t="shared" si="8"/>
        <v>0</v>
      </c>
    </row>
    <row r="218" spans="1:30">
      <c r="A218" s="443" t="s">
        <v>5763</v>
      </c>
      <c r="B218" s="424" t="s">
        <v>5690</v>
      </c>
      <c r="C218" s="378">
        <v>105</v>
      </c>
      <c r="D218" s="398">
        <v>3045</v>
      </c>
      <c r="E218" s="378"/>
      <c r="F218" s="378"/>
      <c r="G218" s="378">
        <v>48</v>
      </c>
      <c r="H218" s="378">
        <v>1392</v>
      </c>
      <c r="I218" s="378">
        <v>57</v>
      </c>
      <c r="J218" s="378">
        <v>1653</v>
      </c>
      <c r="K218" s="378"/>
      <c r="L218" s="378"/>
      <c r="M218" s="378"/>
      <c r="N218" s="378"/>
      <c r="O218" s="378">
        <f t="shared" si="8"/>
        <v>0</v>
      </c>
      <c r="P218" s="378">
        <f t="shared" si="8"/>
        <v>0</v>
      </c>
      <c r="Q218" s="391"/>
      <c r="R218" s="391"/>
      <c r="S218" s="391"/>
      <c r="T218" s="391"/>
      <c r="U218" s="391"/>
      <c r="V218" s="391"/>
      <c r="W218" s="391"/>
      <c r="X218" s="391"/>
      <c r="Y218" s="391"/>
      <c r="Z218" s="391"/>
      <c r="AA218" s="391"/>
      <c r="AB218" s="391"/>
      <c r="AC218" s="391"/>
      <c r="AD218" s="391"/>
    </row>
    <row r="219" spans="1:30">
      <c r="A219" s="378">
        <v>46101144</v>
      </c>
      <c r="B219" s="424" t="s">
        <v>5690</v>
      </c>
      <c r="C219" s="378">
        <v>6</v>
      </c>
      <c r="D219" s="398">
        <v>174</v>
      </c>
      <c r="E219" s="378"/>
      <c r="F219" s="378"/>
      <c r="G219" s="378">
        <v>6</v>
      </c>
      <c r="H219" s="378">
        <v>174</v>
      </c>
      <c r="I219" s="378"/>
      <c r="J219" s="378"/>
      <c r="K219" s="378"/>
      <c r="L219" s="378"/>
      <c r="M219" s="378"/>
      <c r="N219" s="378"/>
      <c r="O219" s="378">
        <f t="shared" si="8"/>
        <v>0</v>
      </c>
      <c r="P219" s="378">
        <f t="shared" si="8"/>
        <v>0</v>
      </c>
      <c r="Q219" s="391"/>
      <c r="R219" s="391"/>
      <c r="S219" s="391"/>
      <c r="T219" s="391"/>
      <c r="U219" s="391"/>
      <c r="V219" s="391"/>
      <c r="W219" s="391"/>
      <c r="X219" s="391"/>
      <c r="Y219" s="391"/>
      <c r="Z219" s="391"/>
      <c r="AA219" s="391"/>
      <c r="AB219" s="391"/>
      <c r="AC219" s="391"/>
      <c r="AD219" s="391"/>
    </row>
    <row r="220" spans="1:30">
      <c r="A220" s="378">
        <v>46103144</v>
      </c>
      <c r="B220" s="424" t="s">
        <v>5690</v>
      </c>
      <c r="C220" s="378">
        <v>2</v>
      </c>
      <c r="D220" s="398">
        <v>58</v>
      </c>
      <c r="E220" s="420"/>
      <c r="F220" s="420"/>
      <c r="G220" s="378">
        <v>2</v>
      </c>
      <c r="H220" s="378">
        <v>58</v>
      </c>
      <c r="I220" s="378"/>
      <c r="J220" s="378"/>
      <c r="K220" s="378"/>
      <c r="L220" s="378"/>
      <c r="M220" s="378"/>
      <c r="N220" s="378"/>
      <c r="O220" s="378">
        <f t="shared" si="8"/>
        <v>0</v>
      </c>
      <c r="P220" s="378">
        <f t="shared" si="8"/>
        <v>0</v>
      </c>
    </row>
    <row r="221" spans="1:30">
      <c r="A221" s="378">
        <v>46104144</v>
      </c>
      <c r="B221" s="424" t="s">
        <v>5690</v>
      </c>
      <c r="C221" s="378">
        <v>54</v>
      </c>
      <c r="D221" s="398">
        <v>1566</v>
      </c>
      <c r="E221" s="420"/>
      <c r="F221" s="420"/>
      <c r="G221" s="378">
        <v>54</v>
      </c>
      <c r="H221" s="378">
        <v>1566</v>
      </c>
      <c r="I221" s="378"/>
      <c r="J221" s="378"/>
      <c r="K221" s="378"/>
      <c r="L221" s="378"/>
      <c r="M221" s="378"/>
      <c r="N221" s="378"/>
      <c r="O221" s="378">
        <f t="shared" si="8"/>
        <v>0</v>
      </c>
      <c r="P221" s="378">
        <f t="shared" si="8"/>
        <v>0</v>
      </c>
    </row>
    <row r="222" spans="1:30">
      <c r="A222" s="378">
        <v>46104544</v>
      </c>
      <c r="B222" s="424" t="s">
        <v>5690</v>
      </c>
      <c r="C222" s="378">
        <v>1</v>
      </c>
      <c r="D222" s="398">
        <v>29</v>
      </c>
      <c r="E222" s="420"/>
      <c r="F222" s="420"/>
      <c r="G222" s="378">
        <v>1</v>
      </c>
      <c r="H222" s="378">
        <v>29</v>
      </c>
      <c r="I222" s="378"/>
      <c r="J222" s="378"/>
      <c r="K222" s="378"/>
      <c r="L222" s="378"/>
      <c r="M222" s="378"/>
      <c r="N222" s="378"/>
      <c r="O222" s="378">
        <f t="shared" si="8"/>
        <v>0</v>
      </c>
      <c r="P222" s="378">
        <f t="shared" si="8"/>
        <v>0</v>
      </c>
    </row>
    <row r="223" spans="1:30">
      <c r="A223" s="378">
        <v>46105144</v>
      </c>
      <c r="B223" s="424" t="s">
        <v>5690</v>
      </c>
      <c r="C223" s="378">
        <v>24</v>
      </c>
      <c r="D223" s="398">
        <v>696</v>
      </c>
      <c r="E223" s="420"/>
      <c r="F223" s="420"/>
      <c r="G223" s="378">
        <v>24</v>
      </c>
      <c r="H223" s="378">
        <v>696</v>
      </c>
      <c r="I223" s="378"/>
      <c r="J223" s="378"/>
      <c r="K223" s="378"/>
      <c r="L223" s="378"/>
      <c r="M223" s="378"/>
      <c r="N223" s="378"/>
      <c r="O223" s="378">
        <f t="shared" si="8"/>
        <v>0</v>
      </c>
      <c r="P223" s="378">
        <f t="shared" si="8"/>
        <v>0</v>
      </c>
    </row>
    <row r="225" spans="1:20" ht="15.75" thickBot="1"/>
    <row r="226" spans="1:20">
      <c r="A226" s="427" t="s">
        <v>5769</v>
      </c>
      <c r="B226" s="823">
        <v>44227</v>
      </c>
      <c r="C226" s="809"/>
      <c r="D226" s="810"/>
      <c r="E226" s="821" t="s">
        <v>5697</v>
      </c>
      <c r="F226" s="812"/>
      <c r="G226" s="821" t="s">
        <v>5686</v>
      </c>
      <c r="H226" s="812"/>
      <c r="I226" s="821" t="s">
        <v>5680</v>
      </c>
      <c r="J226" s="812"/>
      <c r="K226" s="821" t="s">
        <v>5681</v>
      </c>
      <c r="L226" s="812"/>
      <c r="M226" s="821" t="s">
        <v>117</v>
      </c>
      <c r="N226" s="812"/>
      <c r="O226" s="821" t="s">
        <v>5682</v>
      </c>
      <c r="P226" s="812"/>
      <c r="Q226" s="821" t="s">
        <v>5683</v>
      </c>
      <c r="R226" s="812"/>
      <c r="S226" s="822" t="s">
        <v>5687</v>
      </c>
      <c r="T226" s="812"/>
    </row>
    <row r="227" spans="1:20">
      <c r="A227" s="428" t="s">
        <v>5688</v>
      </c>
      <c r="B227" s="412" t="s">
        <v>1267</v>
      </c>
      <c r="C227" s="412" t="s">
        <v>2114</v>
      </c>
      <c r="D227" s="429" t="s">
        <v>24</v>
      </c>
      <c r="E227" s="412" t="s">
        <v>2114</v>
      </c>
      <c r="F227" s="412" t="s">
        <v>24</v>
      </c>
      <c r="G227" s="412" t="s">
        <v>2114</v>
      </c>
      <c r="H227" s="412" t="s">
        <v>24</v>
      </c>
      <c r="I227" s="412" t="s">
        <v>2114</v>
      </c>
      <c r="J227" s="412" t="s">
        <v>24</v>
      </c>
      <c r="K227" s="412" t="s">
        <v>2114</v>
      </c>
      <c r="L227" s="412" t="s">
        <v>24</v>
      </c>
      <c r="M227" s="412" t="s">
        <v>2114</v>
      </c>
      <c r="N227" s="412" t="s">
        <v>24</v>
      </c>
      <c r="O227" s="412" t="s">
        <v>2114</v>
      </c>
      <c r="P227" s="412" t="s">
        <v>24</v>
      </c>
      <c r="Q227" s="412" t="s">
        <v>2114</v>
      </c>
      <c r="R227" s="412" t="s">
        <v>24</v>
      </c>
      <c r="S227" s="412" t="s">
        <v>2114</v>
      </c>
      <c r="T227" s="412" t="s">
        <v>24</v>
      </c>
    </row>
    <row r="228" spans="1:20">
      <c r="A228" s="433" t="s">
        <v>5770</v>
      </c>
      <c r="B228" s="360" t="s">
        <v>5690</v>
      </c>
      <c r="C228" s="416">
        <v>660</v>
      </c>
      <c r="D228" s="434">
        <v>19140</v>
      </c>
      <c r="E228" s="378"/>
      <c r="F228" s="378"/>
      <c r="G228" s="378">
        <v>660</v>
      </c>
      <c r="H228" s="378">
        <v>19140</v>
      </c>
      <c r="I228" s="378"/>
      <c r="J228" s="378"/>
      <c r="K228" s="378"/>
      <c r="L228" s="378"/>
      <c r="M228" s="378"/>
      <c r="N228" s="378"/>
      <c r="O228" s="378"/>
      <c r="P228" s="378"/>
      <c r="Q228" s="378"/>
      <c r="R228" s="378"/>
      <c r="S228" s="378">
        <f>C228-(E228+G228+I228+K228+M228+O228+Q228)</f>
        <v>0</v>
      </c>
      <c r="T228" s="378">
        <f>D228-(F228+H228+J228+L228+N228+P228+R228)</f>
        <v>0</v>
      </c>
    </row>
    <row r="229" spans="1:20">
      <c r="A229" s="433" t="s">
        <v>5770</v>
      </c>
      <c r="B229" s="360" t="s">
        <v>5728</v>
      </c>
      <c r="C229" s="416">
        <v>176</v>
      </c>
      <c r="D229" s="434">
        <v>5104</v>
      </c>
      <c r="E229" s="378"/>
      <c r="F229" s="378"/>
      <c r="G229" s="378">
        <v>176</v>
      </c>
      <c r="H229" s="378">
        <v>5104</v>
      </c>
      <c r="I229" s="378"/>
      <c r="J229" s="378"/>
      <c r="K229" s="378"/>
      <c r="L229" s="378"/>
      <c r="M229" s="378"/>
      <c r="N229" s="378"/>
      <c r="O229" s="378"/>
      <c r="P229" s="378"/>
      <c r="Q229" s="378"/>
      <c r="R229" s="378"/>
      <c r="S229" s="378">
        <f>C229-(E229+G229+I229+K229+M229+O229+Q229)</f>
        <v>0</v>
      </c>
      <c r="T229" s="378">
        <f>D229-(F229+H229+J229+L229+N229+P229+R229)</f>
        <v>0</v>
      </c>
    </row>
    <row r="231" spans="1:20" ht="15.75" thickBot="1"/>
    <row r="232" spans="1:20">
      <c r="A232" s="427" t="s">
        <v>5771</v>
      </c>
      <c r="B232" s="823">
        <v>44227</v>
      </c>
      <c r="C232" s="809"/>
      <c r="D232" s="810"/>
      <c r="E232" s="821" t="s">
        <v>5697</v>
      </c>
      <c r="F232" s="812"/>
      <c r="G232" s="821" t="s">
        <v>5686</v>
      </c>
      <c r="H232" s="812"/>
      <c r="I232" s="821" t="s">
        <v>5680</v>
      </c>
      <c r="J232" s="812"/>
      <c r="K232" s="822" t="s">
        <v>5687</v>
      </c>
      <c r="L232" s="812"/>
    </row>
    <row r="233" spans="1:20">
      <c r="A233" s="428" t="s">
        <v>5688</v>
      </c>
      <c r="B233" s="412" t="s">
        <v>1267</v>
      </c>
      <c r="C233" s="412" t="s">
        <v>2114</v>
      </c>
      <c r="D233" s="429" t="s">
        <v>24</v>
      </c>
      <c r="E233" s="412" t="s">
        <v>2114</v>
      </c>
      <c r="F233" s="412" t="s">
        <v>24</v>
      </c>
      <c r="G233" s="412" t="s">
        <v>2114</v>
      </c>
      <c r="H233" s="412" t="s">
        <v>24</v>
      </c>
      <c r="I233" s="412" t="s">
        <v>2114</v>
      </c>
      <c r="J233" s="412" t="s">
        <v>24</v>
      </c>
      <c r="K233" s="412" t="s">
        <v>2114</v>
      </c>
      <c r="L233" s="412" t="s">
        <v>24</v>
      </c>
    </row>
    <row r="234" spans="1:20">
      <c r="A234" s="433" t="s">
        <v>5760</v>
      </c>
      <c r="B234" s="360" t="s">
        <v>5691</v>
      </c>
      <c r="C234" s="416">
        <v>78</v>
      </c>
      <c r="D234" s="434">
        <v>2262</v>
      </c>
      <c r="E234" s="378">
        <v>78</v>
      </c>
      <c r="F234" s="378">
        <v>2262</v>
      </c>
      <c r="G234" s="378"/>
      <c r="H234" s="378"/>
      <c r="I234" s="378"/>
      <c r="J234" s="378"/>
      <c r="K234" s="378">
        <f>C234-(E234+G234+I234)</f>
        <v>0</v>
      </c>
      <c r="L234" s="378">
        <f>D234-(F234+H234+J234)</f>
        <v>0</v>
      </c>
    </row>
    <row r="236" spans="1:20" ht="15.75" thickBot="1"/>
    <row r="237" spans="1:20">
      <c r="A237" s="427" t="s">
        <v>5772</v>
      </c>
      <c r="B237" s="823">
        <v>44227</v>
      </c>
      <c r="C237" s="809"/>
      <c r="D237" s="810"/>
      <c r="E237" s="821" t="s">
        <v>5697</v>
      </c>
      <c r="F237" s="812"/>
      <c r="G237" s="821" t="s">
        <v>5686</v>
      </c>
      <c r="H237" s="812"/>
      <c r="I237" s="821" t="s">
        <v>5680</v>
      </c>
      <c r="J237" s="812"/>
      <c r="K237" s="821" t="s">
        <v>5681</v>
      </c>
      <c r="L237" s="812"/>
      <c r="M237" s="821" t="s">
        <v>117</v>
      </c>
      <c r="N237" s="812"/>
      <c r="O237" s="821" t="s">
        <v>5682</v>
      </c>
      <c r="P237" s="812"/>
      <c r="Q237" s="821" t="s">
        <v>5773</v>
      </c>
      <c r="R237" s="812"/>
      <c r="S237" s="822" t="s">
        <v>5687</v>
      </c>
      <c r="T237" s="812"/>
    </row>
    <row r="238" spans="1:20">
      <c r="A238" s="428" t="s">
        <v>5688</v>
      </c>
      <c r="B238" s="412" t="s">
        <v>1267</v>
      </c>
      <c r="C238" s="412" t="s">
        <v>2114</v>
      </c>
      <c r="D238" s="429" t="s">
        <v>24</v>
      </c>
      <c r="E238" s="412" t="s">
        <v>2114</v>
      </c>
      <c r="F238" s="412" t="s">
        <v>24</v>
      </c>
      <c r="G238" s="412" t="s">
        <v>2114</v>
      </c>
      <c r="H238" s="412" t="s">
        <v>24</v>
      </c>
      <c r="I238" s="412" t="s">
        <v>2114</v>
      </c>
      <c r="J238" s="412" t="s">
        <v>24</v>
      </c>
      <c r="K238" s="412" t="s">
        <v>2114</v>
      </c>
      <c r="L238" s="412" t="s">
        <v>24</v>
      </c>
      <c r="M238" s="412" t="s">
        <v>2114</v>
      </c>
      <c r="N238" s="412" t="s">
        <v>24</v>
      </c>
      <c r="O238" s="412" t="s">
        <v>2114</v>
      </c>
      <c r="P238" s="412" t="s">
        <v>24</v>
      </c>
      <c r="Q238" s="412" t="s">
        <v>2114</v>
      </c>
      <c r="R238" s="412" t="s">
        <v>24</v>
      </c>
      <c r="S238" s="412" t="s">
        <v>2114</v>
      </c>
      <c r="T238" s="412" t="s">
        <v>24</v>
      </c>
    </row>
    <row r="239" spans="1:20">
      <c r="A239" s="433" t="s">
        <v>5770</v>
      </c>
      <c r="B239" s="360" t="s">
        <v>5690</v>
      </c>
      <c r="C239" s="416">
        <v>110</v>
      </c>
      <c r="D239" s="434">
        <v>3190</v>
      </c>
      <c r="E239" s="378"/>
      <c r="F239" s="378"/>
      <c r="G239" s="378">
        <v>110</v>
      </c>
      <c r="H239" s="378">
        <v>3190</v>
      </c>
      <c r="I239" s="378"/>
      <c r="J239" s="378"/>
      <c r="K239" s="378"/>
      <c r="L239" s="378"/>
      <c r="M239" s="378"/>
      <c r="N239" s="378"/>
      <c r="O239" s="378"/>
      <c r="P239" s="378"/>
      <c r="Q239" s="378"/>
      <c r="R239" s="378"/>
      <c r="S239" s="378">
        <f>C239-(E239+G239+I239+K239+M239+O239+Q239)</f>
        <v>0</v>
      </c>
      <c r="T239" s="378">
        <f>D239-(F239+H239+J239+L239+N239+P239+R239)</f>
        <v>0</v>
      </c>
    </row>
    <row r="240" spans="1:20">
      <c r="A240" s="433" t="s">
        <v>5770</v>
      </c>
      <c r="B240" s="360" t="s">
        <v>5728</v>
      </c>
      <c r="C240" s="416">
        <v>44</v>
      </c>
      <c r="D240" s="434">
        <v>1276</v>
      </c>
      <c r="E240" s="378"/>
      <c r="F240" s="378"/>
      <c r="G240" s="378">
        <v>44</v>
      </c>
      <c r="H240" s="378">
        <v>1276</v>
      </c>
      <c r="I240" s="378"/>
      <c r="J240" s="378"/>
      <c r="K240" s="378"/>
      <c r="L240" s="378"/>
      <c r="M240" s="378"/>
      <c r="N240" s="378"/>
      <c r="O240" s="378"/>
      <c r="P240" s="378"/>
      <c r="Q240" s="378"/>
      <c r="R240" s="378"/>
      <c r="S240" s="378">
        <f>C240-(E240+G240+I240+K240+M240+O240+Q240)</f>
        <v>0</v>
      </c>
      <c r="T240" s="378">
        <f>D240-(F240+H240+J240+L240+N240+P240+R240)</f>
        <v>0</v>
      </c>
    </row>
    <row r="242" spans="1:20" ht="15.75" thickBot="1"/>
    <row r="243" spans="1:20">
      <c r="A243" s="462" t="s">
        <v>5774</v>
      </c>
      <c r="B243" s="808">
        <v>44255</v>
      </c>
      <c r="C243" s="809"/>
      <c r="D243" s="810"/>
      <c r="E243" s="811" t="s">
        <v>5686</v>
      </c>
      <c r="F243" s="812"/>
      <c r="G243" s="811" t="s">
        <v>5680</v>
      </c>
      <c r="H243" s="812"/>
      <c r="I243" s="811" t="s">
        <v>5681</v>
      </c>
      <c r="J243" s="812"/>
      <c r="K243" s="811" t="s">
        <v>117</v>
      </c>
      <c r="L243" s="812"/>
      <c r="M243" s="811" t="s">
        <v>5682</v>
      </c>
      <c r="N243" s="812"/>
      <c r="O243" s="811" t="s">
        <v>5773</v>
      </c>
      <c r="P243" s="812"/>
      <c r="Q243" s="811" t="s">
        <v>5684</v>
      </c>
      <c r="R243" s="812"/>
      <c r="S243" s="813" t="s">
        <v>5687</v>
      </c>
      <c r="T243" s="812"/>
    </row>
    <row r="244" spans="1:20">
      <c r="A244" s="463" t="s">
        <v>5775</v>
      </c>
      <c r="B244" s="394" t="s">
        <v>1267</v>
      </c>
      <c r="C244" s="394" t="s">
        <v>2114</v>
      </c>
      <c r="D244" s="464" t="s">
        <v>24</v>
      </c>
      <c r="E244" s="394" t="s">
        <v>2114</v>
      </c>
      <c r="F244" s="394" t="s">
        <v>24</v>
      </c>
      <c r="G244" s="394" t="s">
        <v>2114</v>
      </c>
      <c r="H244" s="394" t="s">
        <v>24</v>
      </c>
      <c r="I244" s="394" t="s">
        <v>2114</v>
      </c>
      <c r="J244" s="394" t="s">
        <v>24</v>
      </c>
      <c r="K244" s="394" t="s">
        <v>2114</v>
      </c>
      <c r="L244" s="394" t="s">
        <v>24</v>
      </c>
      <c r="M244" s="394" t="s">
        <v>2114</v>
      </c>
      <c r="N244" s="394" t="s">
        <v>24</v>
      </c>
      <c r="O244" s="394" t="s">
        <v>2114</v>
      </c>
      <c r="P244" s="394" t="s">
        <v>24</v>
      </c>
      <c r="Q244" s="394" t="s">
        <v>2114</v>
      </c>
      <c r="R244" s="394" t="s">
        <v>24</v>
      </c>
      <c r="S244" s="394" t="s">
        <v>2114</v>
      </c>
      <c r="T244" s="394" t="s">
        <v>24</v>
      </c>
    </row>
    <row r="245" spans="1:20">
      <c r="A245" s="433" t="s">
        <v>5776</v>
      </c>
      <c r="B245" s="360" t="s">
        <v>5777</v>
      </c>
      <c r="C245" s="416">
        <v>516</v>
      </c>
      <c r="D245" s="434">
        <v>14964</v>
      </c>
      <c r="E245" s="378">
        <v>516</v>
      </c>
      <c r="F245" s="378">
        <v>14964</v>
      </c>
      <c r="G245" s="378"/>
      <c r="H245" s="378"/>
      <c r="I245" s="378"/>
      <c r="J245" s="378"/>
      <c r="K245" s="378"/>
      <c r="L245" s="378"/>
      <c r="M245" s="378"/>
      <c r="N245" s="378"/>
      <c r="O245" s="378"/>
      <c r="P245" s="378"/>
      <c r="Q245" s="378"/>
      <c r="R245" s="378"/>
      <c r="S245" s="378">
        <f t="shared" ref="S245:T249" si="9">C245-(E245+G245+I245+K245+M245+O245+Q245)</f>
        <v>0</v>
      </c>
      <c r="T245" s="378">
        <f t="shared" si="9"/>
        <v>0</v>
      </c>
    </row>
    <row r="246" spans="1:20">
      <c r="A246" s="433" t="s">
        <v>5778</v>
      </c>
      <c r="B246" s="360" t="s">
        <v>5777</v>
      </c>
      <c r="C246" s="416">
        <v>341</v>
      </c>
      <c r="D246" s="434">
        <v>9889</v>
      </c>
      <c r="E246" s="378">
        <v>341</v>
      </c>
      <c r="F246" s="378">
        <v>9889</v>
      </c>
      <c r="G246" s="378"/>
      <c r="H246" s="378"/>
      <c r="I246" s="378"/>
      <c r="J246" s="378"/>
      <c r="K246" s="378"/>
      <c r="L246" s="378"/>
      <c r="M246" s="378"/>
      <c r="N246" s="378"/>
      <c r="O246" s="378"/>
      <c r="P246" s="378"/>
      <c r="Q246" s="378"/>
      <c r="R246" s="378"/>
      <c r="S246" s="378">
        <f t="shared" si="9"/>
        <v>0</v>
      </c>
      <c r="T246" s="378">
        <f t="shared" si="9"/>
        <v>0</v>
      </c>
    </row>
    <row r="247" spans="1:20">
      <c r="A247" s="433" t="s">
        <v>5779</v>
      </c>
      <c r="B247" s="424" t="s">
        <v>5719</v>
      </c>
      <c r="C247" s="416">
        <v>15</v>
      </c>
      <c r="D247" s="434">
        <v>435</v>
      </c>
      <c r="E247" s="378">
        <v>15</v>
      </c>
      <c r="F247" s="378">
        <v>435</v>
      </c>
      <c r="G247" s="378"/>
      <c r="H247" s="378"/>
      <c r="I247" s="378"/>
      <c r="J247" s="378"/>
      <c r="K247" s="378"/>
      <c r="L247" s="378"/>
      <c r="M247" s="378"/>
      <c r="N247" s="378"/>
      <c r="O247" s="378"/>
      <c r="P247" s="378"/>
      <c r="Q247" s="378"/>
      <c r="R247" s="378"/>
      <c r="S247" s="378">
        <f t="shared" si="9"/>
        <v>0</v>
      </c>
      <c r="T247" s="378">
        <f t="shared" si="9"/>
        <v>0</v>
      </c>
    </row>
    <row r="248" spans="1:20">
      <c r="A248" s="433" t="s">
        <v>5780</v>
      </c>
      <c r="B248" s="360" t="s">
        <v>5690</v>
      </c>
      <c r="C248" s="416">
        <v>1</v>
      </c>
      <c r="D248" s="434">
        <v>29</v>
      </c>
      <c r="E248" s="378">
        <v>1</v>
      </c>
      <c r="F248" s="378">
        <v>29</v>
      </c>
      <c r="G248" s="378"/>
      <c r="H248" s="378"/>
      <c r="I248" s="378"/>
      <c r="J248" s="378"/>
      <c r="K248" s="378"/>
      <c r="L248" s="378"/>
      <c r="M248" s="378"/>
      <c r="N248" s="378"/>
      <c r="O248" s="378"/>
      <c r="P248" s="378"/>
      <c r="Q248" s="378"/>
      <c r="R248" s="378"/>
      <c r="S248" s="378">
        <f t="shared" si="9"/>
        <v>0</v>
      </c>
      <c r="T248" s="378">
        <f t="shared" si="9"/>
        <v>0</v>
      </c>
    </row>
    <row r="249" spans="1:20">
      <c r="A249" s="465">
        <v>43103140</v>
      </c>
      <c r="B249" s="360" t="s">
        <v>5699</v>
      </c>
      <c r="C249" s="416">
        <v>2</v>
      </c>
      <c r="D249" s="434">
        <v>58</v>
      </c>
      <c r="E249" s="378">
        <v>2</v>
      </c>
      <c r="F249" s="378">
        <v>58</v>
      </c>
      <c r="G249" s="378"/>
      <c r="H249" s="378"/>
      <c r="I249" s="378"/>
      <c r="J249" s="378"/>
      <c r="K249" s="378"/>
      <c r="L249" s="378"/>
      <c r="M249" s="378"/>
      <c r="N249" s="378"/>
      <c r="O249" s="378"/>
      <c r="P249" s="378"/>
      <c r="Q249" s="378"/>
      <c r="R249" s="378"/>
      <c r="S249" s="378">
        <f t="shared" si="9"/>
        <v>0</v>
      </c>
      <c r="T249" s="378">
        <f t="shared" si="9"/>
        <v>0</v>
      </c>
    </row>
    <row r="251" spans="1:20" ht="15.75" thickBot="1"/>
    <row r="252" spans="1:20">
      <c r="A252" s="462" t="s">
        <v>5781</v>
      </c>
      <c r="B252" s="820">
        <v>44253</v>
      </c>
      <c r="C252" s="809"/>
      <c r="D252" s="810"/>
      <c r="E252" s="811" t="s">
        <v>5686</v>
      </c>
      <c r="F252" s="812"/>
      <c r="G252" s="811" t="s">
        <v>5680</v>
      </c>
      <c r="H252" s="812"/>
      <c r="I252" s="811" t="s">
        <v>5681</v>
      </c>
      <c r="J252" s="812"/>
      <c r="K252" s="811" t="s">
        <v>117</v>
      </c>
      <c r="L252" s="812"/>
      <c r="M252" s="811" t="s">
        <v>5682</v>
      </c>
      <c r="N252" s="812"/>
      <c r="O252" s="811" t="s">
        <v>5773</v>
      </c>
      <c r="P252" s="812"/>
      <c r="Q252" s="811" t="s">
        <v>5684</v>
      </c>
      <c r="R252" s="812"/>
      <c r="S252" s="813" t="s">
        <v>5687</v>
      </c>
      <c r="T252" s="812"/>
    </row>
    <row r="253" spans="1:20">
      <c r="A253" s="466" t="s">
        <v>5688</v>
      </c>
      <c r="B253" s="394" t="s">
        <v>1267</v>
      </c>
      <c r="C253" s="394" t="s">
        <v>2114</v>
      </c>
      <c r="D253" s="464" t="s">
        <v>24</v>
      </c>
      <c r="E253" s="394" t="s">
        <v>2114</v>
      </c>
      <c r="F253" s="394" t="s">
        <v>24</v>
      </c>
      <c r="G253" s="394" t="s">
        <v>2114</v>
      </c>
      <c r="H253" s="394" t="s">
        <v>24</v>
      </c>
      <c r="I253" s="394" t="s">
        <v>2114</v>
      </c>
      <c r="J253" s="394" t="s">
        <v>24</v>
      </c>
      <c r="K253" s="394" t="s">
        <v>2114</v>
      </c>
      <c r="L253" s="394" t="s">
        <v>24</v>
      </c>
      <c r="M253" s="394" t="s">
        <v>2114</v>
      </c>
      <c r="N253" s="394" t="s">
        <v>24</v>
      </c>
      <c r="O253" s="394" t="s">
        <v>2114</v>
      </c>
      <c r="P253" s="394" t="s">
        <v>5782</v>
      </c>
      <c r="Q253" s="394" t="s">
        <v>2114</v>
      </c>
      <c r="R253" s="394" t="s">
        <v>24</v>
      </c>
      <c r="S253" s="394" t="s">
        <v>2114</v>
      </c>
      <c r="T253" s="394" t="s">
        <v>24</v>
      </c>
    </row>
    <row r="254" spans="1:20">
      <c r="A254" s="467" t="s">
        <v>5783</v>
      </c>
      <c r="B254" s="360" t="s">
        <v>5690</v>
      </c>
      <c r="C254" s="416">
        <v>26</v>
      </c>
      <c r="D254" s="434">
        <v>780</v>
      </c>
      <c r="E254" s="378">
        <v>26</v>
      </c>
      <c r="F254" s="378">
        <v>780</v>
      </c>
      <c r="G254" s="378"/>
      <c r="H254" s="378"/>
      <c r="I254" s="378"/>
      <c r="J254" s="378"/>
      <c r="K254" s="378"/>
      <c r="L254" s="378"/>
      <c r="M254" s="378"/>
      <c r="N254" s="378"/>
      <c r="O254" s="378"/>
      <c r="P254" s="378"/>
      <c r="Q254" s="378"/>
      <c r="R254" s="378"/>
      <c r="S254" s="378">
        <f t="shared" ref="S254:T256" si="10">C254-(E254+G254+I254+K254+M254+O254+Q254)</f>
        <v>0</v>
      </c>
      <c r="T254" s="378">
        <f t="shared" si="10"/>
        <v>0</v>
      </c>
    </row>
    <row r="255" spans="1:20">
      <c r="A255" s="433" t="s">
        <v>5784</v>
      </c>
      <c r="B255" s="424" t="s">
        <v>5719</v>
      </c>
      <c r="C255" s="416">
        <v>18</v>
      </c>
      <c r="D255" s="434">
        <v>522</v>
      </c>
      <c r="E255" s="378">
        <v>18</v>
      </c>
      <c r="F255" s="378">
        <v>522</v>
      </c>
      <c r="G255" s="378"/>
      <c r="H255" s="378"/>
      <c r="I255" s="378"/>
      <c r="J255" s="378"/>
      <c r="K255" s="378"/>
      <c r="L255" s="378"/>
      <c r="M255" s="378"/>
      <c r="N255" s="378"/>
      <c r="O255" s="378"/>
      <c r="P255" s="378"/>
      <c r="Q255" s="378"/>
      <c r="R255" s="378"/>
      <c r="S255" s="378">
        <f t="shared" si="10"/>
        <v>0</v>
      </c>
      <c r="T255" s="378">
        <f t="shared" si="10"/>
        <v>0</v>
      </c>
    </row>
    <row r="256" spans="1:20">
      <c r="A256" s="465">
        <v>30368360</v>
      </c>
      <c r="B256" s="424" t="s">
        <v>5719</v>
      </c>
      <c r="C256" s="416">
        <v>8</v>
      </c>
      <c r="D256" s="434">
        <v>232</v>
      </c>
      <c r="E256" s="378"/>
      <c r="F256" s="378"/>
      <c r="G256" s="378">
        <v>2</v>
      </c>
      <c r="H256" s="378">
        <v>58</v>
      </c>
      <c r="I256" s="378">
        <v>3</v>
      </c>
      <c r="J256" s="378">
        <v>87</v>
      </c>
      <c r="K256" s="378">
        <v>3</v>
      </c>
      <c r="L256" s="378">
        <v>87</v>
      </c>
      <c r="M256" s="378"/>
      <c r="N256" s="378"/>
      <c r="O256" s="378"/>
      <c r="P256" s="378"/>
      <c r="Q256" s="378"/>
      <c r="R256" s="378"/>
      <c r="S256" s="378">
        <f t="shared" si="10"/>
        <v>0</v>
      </c>
      <c r="T256" s="378">
        <f t="shared" si="10"/>
        <v>0</v>
      </c>
    </row>
    <row r="258" spans="1:21" ht="15.75" thickBot="1"/>
    <row r="259" spans="1:21">
      <c r="A259" s="462" t="s">
        <v>5785</v>
      </c>
      <c r="B259" s="808">
        <v>44255</v>
      </c>
      <c r="C259" s="809"/>
      <c r="D259" s="810"/>
      <c r="E259" s="811" t="s">
        <v>5686</v>
      </c>
      <c r="F259" s="812"/>
      <c r="G259" s="811" t="s">
        <v>5680</v>
      </c>
      <c r="H259" s="812"/>
      <c r="I259" s="811" t="s">
        <v>5681</v>
      </c>
      <c r="J259" s="812"/>
      <c r="K259" s="811" t="s">
        <v>117</v>
      </c>
      <c r="L259" s="812"/>
      <c r="M259" s="811" t="s">
        <v>5682</v>
      </c>
      <c r="N259" s="812"/>
      <c r="O259" s="811" t="s">
        <v>5773</v>
      </c>
      <c r="P259" s="812"/>
      <c r="Q259" s="811" t="s">
        <v>5684</v>
      </c>
      <c r="R259" s="812"/>
      <c r="S259" s="813" t="s">
        <v>5687</v>
      </c>
      <c r="T259" s="812"/>
    </row>
    <row r="260" spans="1:21">
      <c r="A260" s="466" t="s">
        <v>5688</v>
      </c>
      <c r="B260" s="394" t="s">
        <v>1267</v>
      </c>
      <c r="C260" s="394" t="s">
        <v>2114</v>
      </c>
      <c r="D260" s="464" t="s">
        <v>24</v>
      </c>
      <c r="E260" s="394" t="s">
        <v>2114</v>
      </c>
      <c r="F260" s="394" t="s">
        <v>24</v>
      </c>
      <c r="G260" s="394" t="s">
        <v>2114</v>
      </c>
      <c r="H260" s="394" t="s">
        <v>24</v>
      </c>
      <c r="I260" s="394" t="s">
        <v>2114</v>
      </c>
      <c r="J260" s="394" t="s">
        <v>24</v>
      </c>
      <c r="K260" s="394" t="s">
        <v>2114</v>
      </c>
      <c r="L260" s="394" t="s">
        <v>24</v>
      </c>
      <c r="M260" s="394" t="s">
        <v>2114</v>
      </c>
      <c r="N260" s="394" t="s">
        <v>24</v>
      </c>
      <c r="O260" s="394" t="s">
        <v>2114</v>
      </c>
      <c r="P260" s="394" t="s">
        <v>24</v>
      </c>
      <c r="Q260" s="394" t="s">
        <v>2114</v>
      </c>
      <c r="R260" s="394" t="s">
        <v>24</v>
      </c>
      <c r="S260" s="394" t="s">
        <v>2114</v>
      </c>
      <c r="T260" s="394" t="s">
        <v>24</v>
      </c>
    </row>
    <row r="261" spans="1:21">
      <c r="A261" s="467" t="s">
        <v>5786</v>
      </c>
      <c r="B261" s="360" t="s">
        <v>5690</v>
      </c>
      <c r="C261" s="416">
        <v>294</v>
      </c>
      <c r="D261" s="434">
        <v>8526</v>
      </c>
      <c r="E261" s="378">
        <v>272</v>
      </c>
      <c r="F261" s="378">
        <v>7888</v>
      </c>
      <c r="G261" s="378">
        <v>21</v>
      </c>
      <c r="H261" s="378">
        <v>609</v>
      </c>
      <c r="I261" s="378"/>
      <c r="J261" s="378"/>
      <c r="K261" s="378"/>
      <c r="L261" s="378"/>
      <c r="M261" s="378"/>
      <c r="N261" s="378"/>
      <c r="O261" s="378"/>
      <c r="P261" s="378"/>
      <c r="Q261" s="378"/>
      <c r="R261" s="378"/>
      <c r="S261" s="378">
        <f>C261-(E261+G261+I261+K261+M261+O261+Q261)</f>
        <v>1</v>
      </c>
      <c r="T261" s="378">
        <f>D261-(F261+H261+J261+L261+N261+P261+R261)</f>
        <v>29</v>
      </c>
      <c r="U261" s="468" t="s">
        <v>5787</v>
      </c>
    </row>
    <row r="262" spans="1:21">
      <c r="A262" s="469" t="s">
        <v>5788</v>
      </c>
      <c r="B262" s="360" t="s">
        <v>5731</v>
      </c>
      <c r="C262" s="416">
        <v>616</v>
      </c>
      <c r="D262" s="434">
        <v>17864</v>
      </c>
      <c r="E262" s="378">
        <v>616</v>
      </c>
      <c r="F262" s="378">
        <v>17864</v>
      </c>
      <c r="G262" s="378"/>
      <c r="H262" s="378"/>
      <c r="I262" s="378"/>
      <c r="J262" s="378"/>
      <c r="K262" s="378"/>
      <c r="L262" s="378"/>
      <c r="M262" s="378"/>
      <c r="N262" s="378"/>
      <c r="O262" s="378"/>
      <c r="P262" s="378"/>
      <c r="Q262" s="378"/>
      <c r="R262" s="378"/>
      <c r="S262" s="378">
        <f>C262-(E262+G262+I262+K262+M262+O262+Q262)</f>
        <v>0</v>
      </c>
      <c r="T262" s="378">
        <f>D262-(F262+H262+J262+L262+N262+P262+R262)</f>
        <v>0</v>
      </c>
    </row>
    <row r="264" spans="1:21" ht="15.75" thickBot="1"/>
    <row r="265" spans="1:21">
      <c r="A265" s="462" t="s">
        <v>5789</v>
      </c>
      <c r="B265" s="808">
        <v>44255</v>
      </c>
      <c r="C265" s="809"/>
      <c r="D265" s="810"/>
      <c r="E265" s="811" t="s">
        <v>5686</v>
      </c>
      <c r="F265" s="812"/>
      <c r="G265" s="811" t="s">
        <v>5680</v>
      </c>
      <c r="H265" s="812"/>
      <c r="I265" s="811" t="s">
        <v>5681</v>
      </c>
      <c r="J265" s="812"/>
      <c r="K265" s="811" t="s">
        <v>117</v>
      </c>
      <c r="L265" s="812"/>
      <c r="M265" s="811" t="s">
        <v>5682</v>
      </c>
      <c r="N265" s="812"/>
      <c r="O265" s="811" t="s">
        <v>5773</v>
      </c>
      <c r="P265" s="812"/>
      <c r="Q265" s="811" t="s">
        <v>5684</v>
      </c>
      <c r="R265" s="812"/>
      <c r="S265" s="813" t="s">
        <v>5687</v>
      </c>
      <c r="T265" s="812"/>
    </row>
    <row r="266" spans="1:21">
      <c r="A266" s="466" t="s">
        <v>5688</v>
      </c>
      <c r="B266" s="394" t="s">
        <v>1267</v>
      </c>
      <c r="C266" s="394" t="s">
        <v>2114</v>
      </c>
      <c r="D266" s="464" t="s">
        <v>24</v>
      </c>
      <c r="E266" s="394" t="s">
        <v>2114</v>
      </c>
      <c r="F266" s="394" t="s">
        <v>24</v>
      </c>
      <c r="G266" s="394" t="s">
        <v>2114</v>
      </c>
      <c r="H266" s="394" t="s">
        <v>24</v>
      </c>
      <c r="I266" s="394" t="s">
        <v>2114</v>
      </c>
      <c r="J266" s="394" t="s">
        <v>24</v>
      </c>
      <c r="K266" s="394" t="s">
        <v>2114</v>
      </c>
      <c r="L266" s="394" t="s">
        <v>24</v>
      </c>
      <c r="M266" s="394" t="s">
        <v>2114</v>
      </c>
      <c r="N266" s="394" t="s">
        <v>24</v>
      </c>
      <c r="O266" s="394" t="s">
        <v>2114</v>
      </c>
      <c r="P266" s="394" t="s">
        <v>24</v>
      </c>
      <c r="Q266" s="394" t="s">
        <v>2114</v>
      </c>
      <c r="R266" s="394" t="s">
        <v>24</v>
      </c>
      <c r="S266" s="394" t="s">
        <v>2114</v>
      </c>
      <c r="T266" s="394" t="s">
        <v>24</v>
      </c>
    </row>
    <row r="267" spans="1:21">
      <c r="A267" s="467" t="s">
        <v>5758</v>
      </c>
      <c r="B267" s="360" t="s">
        <v>5690</v>
      </c>
      <c r="C267" s="470">
        <v>218</v>
      </c>
      <c r="D267" s="471">
        <v>6322</v>
      </c>
      <c r="E267" s="378"/>
      <c r="F267" s="378"/>
      <c r="G267" s="378"/>
      <c r="H267" s="378"/>
      <c r="I267" s="378"/>
      <c r="J267" s="378"/>
      <c r="K267" s="378"/>
      <c r="L267" s="378"/>
      <c r="M267" s="378"/>
      <c r="N267" s="378"/>
      <c r="O267" s="378">
        <v>218</v>
      </c>
      <c r="P267" s="378">
        <v>6322</v>
      </c>
      <c r="Q267" s="378"/>
      <c r="R267" s="378"/>
      <c r="S267" s="378">
        <f t="shared" ref="S267:T272" si="11">C267-(E267+G267+I267+K267+M267+O267+Q267)</f>
        <v>0</v>
      </c>
      <c r="T267" s="378">
        <f t="shared" si="11"/>
        <v>0</v>
      </c>
    </row>
    <row r="268" spans="1:21">
      <c r="A268" s="472">
        <v>30368358</v>
      </c>
      <c r="B268" s="360" t="s">
        <v>5690</v>
      </c>
      <c r="C268" s="470">
        <v>2</v>
      </c>
      <c r="D268" s="471">
        <v>58</v>
      </c>
      <c r="E268" s="378"/>
      <c r="F268" s="378"/>
      <c r="G268" s="378"/>
      <c r="H268" s="378"/>
      <c r="I268" s="378"/>
      <c r="J268" s="378"/>
      <c r="K268" s="378"/>
      <c r="L268" s="378"/>
      <c r="M268" s="378"/>
      <c r="N268" s="378"/>
      <c r="O268" s="378"/>
      <c r="P268" s="378"/>
      <c r="Q268" s="378"/>
      <c r="R268" s="378"/>
      <c r="S268" s="378">
        <f t="shared" si="11"/>
        <v>2</v>
      </c>
      <c r="T268" s="378">
        <f t="shared" si="11"/>
        <v>58</v>
      </c>
      <c r="U268" s="409" t="s">
        <v>5790</v>
      </c>
    </row>
    <row r="269" spans="1:21">
      <c r="A269" s="467" t="s">
        <v>5758</v>
      </c>
      <c r="B269" s="360" t="s">
        <v>5791</v>
      </c>
      <c r="C269" s="416">
        <v>110</v>
      </c>
      <c r="D269" s="434">
        <v>3190</v>
      </c>
      <c r="E269" s="378"/>
      <c r="F269" s="378"/>
      <c r="G269" s="378"/>
      <c r="H269" s="378"/>
      <c r="I269" s="378"/>
      <c r="J269" s="378"/>
      <c r="K269" s="378"/>
      <c r="L269" s="378"/>
      <c r="M269" s="378"/>
      <c r="N269" s="378"/>
      <c r="O269" s="378">
        <v>110</v>
      </c>
      <c r="P269" s="378">
        <v>3190</v>
      </c>
      <c r="Q269" s="378"/>
      <c r="R269" s="378"/>
      <c r="S269" s="378">
        <f t="shared" si="11"/>
        <v>0</v>
      </c>
      <c r="T269" s="378">
        <f t="shared" si="11"/>
        <v>0</v>
      </c>
      <c r="U269" s="409" t="s">
        <v>5792</v>
      </c>
    </row>
    <row r="270" spans="1:21">
      <c r="A270" s="467" t="s">
        <v>5758</v>
      </c>
      <c r="B270" s="360" t="s">
        <v>5791</v>
      </c>
      <c r="C270" s="416">
        <v>110</v>
      </c>
      <c r="D270" s="434">
        <v>3190</v>
      </c>
      <c r="E270" s="378"/>
      <c r="F270" s="378"/>
      <c r="G270" s="378"/>
      <c r="H270" s="378"/>
      <c r="I270" s="378"/>
      <c r="J270" s="378"/>
      <c r="K270" s="378"/>
      <c r="L270" s="378"/>
      <c r="M270" s="378"/>
      <c r="N270" s="378"/>
      <c r="O270" s="378">
        <v>104</v>
      </c>
      <c r="P270" s="378">
        <v>3016</v>
      </c>
      <c r="Q270" s="378">
        <v>6</v>
      </c>
      <c r="R270" s="378">
        <v>174</v>
      </c>
      <c r="S270" s="378">
        <f t="shared" si="11"/>
        <v>0</v>
      </c>
      <c r="T270" s="378">
        <f t="shared" si="11"/>
        <v>0</v>
      </c>
      <c r="U270" s="409" t="s">
        <v>5793</v>
      </c>
    </row>
    <row r="271" spans="1:21">
      <c r="A271" s="467" t="s">
        <v>5758</v>
      </c>
      <c r="B271" s="360" t="s">
        <v>5794</v>
      </c>
      <c r="C271" s="416">
        <f>286-110-110</f>
        <v>66</v>
      </c>
      <c r="D271" s="434">
        <f>8294-3190-3190</f>
        <v>1914</v>
      </c>
      <c r="E271" s="378"/>
      <c r="F271" s="378"/>
      <c r="G271" s="378"/>
      <c r="H271" s="378"/>
      <c r="I271" s="378"/>
      <c r="J271" s="378"/>
      <c r="K271" s="378"/>
      <c r="L271" s="378"/>
      <c r="M271" s="378"/>
      <c r="N271" s="378"/>
      <c r="O271" s="378"/>
      <c r="P271" s="378"/>
      <c r="Q271" s="378">
        <v>66</v>
      </c>
      <c r="R271" s="378">
        <v>1914</v>
      </c>
      <c r="S271" s="378">
        <f t="shared" si="11"/>
        <v>0</v>
      </c>
      <c r="T271" s="378">
        <f t="shared" si="11"/>
        <v>0</v>
      </c>
      <c r="U271" s="409" t="s">
        <v>5795</v>
      </c>
    </row>
    <row r="272" spans="1:21">
      <c r="A272" s="467" t="s">
        <v>5758</v>
      </c>
      <c r="B272" s="360" t="s">
        <v>5796</v>
      </c>
      <c r="C272" s="416">
        <v>16</v>
      </c>
      <c r="D272" s="434">
        <v>464</v>
      </c>
      <c r="E272" s="378"/>
      <c r="F272" s="378"/>
      <c r="G272" s="378"/>
      <c r="H272" s="378"/>
      <c r="I272" s="378"/>
      <c r="J272" s="378"/>
      <c r="K272" s="378"/>
      <c r="L272" s="378"/>
      <c r="M272" s="378"/>
      <c r="N272" s="378"/>
      <c r="O272" s="378">
        <v>16</v>
      </c>
      <c r="P272" s="378">
        <v>464</v>
      </c>
      <c r="Q272" s="378"/>
      <c r="R272" s="378"/>
      <c r="S272" s="378">
        <f t="shared" si="11"/>
        <v>0</v>
      </c>
      <c r="T272" s="378">
        <f t="shared" si="11"/>
        <v>0</v>
      </c>
    </row>
    <row r="274" spans="1:18" ht="15.75" thickBot="1"/>
    <row r="275" spans="1:18">
      <c r="A275" s="448" t="s">
        <v>5797</v>
      </c>
      <c r="B275" s="817">
        <v>44286</v>
      </c>
      <c r="C275" s="818"/>
      <c r="D275" s="819"/>
      <c r="E275" s="802" t="s">
        <v>5680</v>
      </c>
      <c r="F275" s="803"/>
      <c r="G275" s="802" t="s">
        <v>5681</v>
      </c>
      <c r="H275" s="803"/>
      <c r="I275" s="802" t="s">
        <v>117</v>
      </c>
      <c r="J275" s="803"/>
      <c r="K275" s="802" t="s">
        <v>5682</v>
      </c>
      <c r="L275" s="803"/>
      <c r="M275" s="802" t="s">
        <v>5683</v>
      </c>
      <c r="N275" s="803"/>
      <c r="O275" s="802" t="s">
        <v>5684</v>
      </c>
      <c r="P275" s="803"/>
      <c r="Q275" s="804" t="s">
        <v>5687</v>
      </c>
      <c r="R275" s="803"/>
    </row>
    <row r="276" spans="1:18">
      <c r="A276" s="473" t="s">
        <v>5688</v>
      </c>
      <c r="B276" s="450" t="s">
        <v>1267</v>
      </c>
      <c r="C276" s="450" t="s">
        <v>2114</v>
      </c>
      <c r="D276" s="451" t="s">
        <v>24</v>
      </c>
      <c r="E276" s="450" t="s">
        <v>2114</v>
      </c>
      <c r="F276" s="450" t="s">
        <v>24</v>
      </c>
      <c r="G276" s="450" t="s">
        <v>2114</v>
      </c>
      <c r="H276" s="450" t="s">
        <v>24</v>
      </c>
      <c r="I276" s="450" t="s">
        <v>2114</v>
      </c>
      <c r="J276" s="450" t="s">
        <v>24</v>
      </c>
      <c r="K276" s="450" t="s">
        <v>2114</v>
      </c>
      <c r="L276" s="450" t="s">
        <v>24</v>
      </c>
      <c r="M276" s="450" t="s">
        <v>2114</v>
      </c>
      <c r="N276" s="450" t="s">
        <v>24</v>
      </c>
      <c r="O276" s="450" t="s">
        <v>2114</v>
      </c>
      <c r="P276" s="450" t="s">
        <v>24</v>
      </c>
      <c r="Q276" s="450" t="s">
        <v>2114</v>
      </c>
      <c r="R276" s="450" t="s">
        <v>24</v>
      </c>
    </row>
    <row r="277" spans="1:18">
      <c r="A277" s="378">
        <v>43105140</v>
      </c>
      <c r="B277" s="360" t="s">
        <v>5690</v>
      </c>
      <c r="C277" s="378">
        <v>295</v>
      </c>
      <c r="D277" s="398">
        <v>8555</v>
      </c>
      <c r="E277" s="420"/>
      <c r="F277" s="420"/>
      <c r="G277" s="378"/>
      <c r="H277" s="378"/>
      <c r="I277" s="378"/>
      <c r="J277" s="378"/>
      <c r="K277" s="378"/>
      <c r="L277" s="378"/>
      <c r="M277" s="378">
        <v>135</v>
      </c>
      <c r="N277" s="378">
        <v>3915</v>
      </c>
      <c r="O277" s="378">
        <v>160</v>
      </c>
      <c r="P277" s="378">
        <v>4640</v>
      </c>
      <c r="Q277" s="378">
        <f>C277-(E277+G277+I277+K277+M277+O277)</f>
        <v>0</v>
      </c>
      <c r="R277" s="378">
        <f>D277-(F277+H277+J277+L277+N277+P277)</f>
        <v>0</v>
      </c>
    </row>
    <row r="279" spans="1:18" ht="15.75" thickBot="1"/>
    <row r="280" spans="1:18">
      <c r="A280" s="448" t="s">
        <v>5798</v>
      </c>
      <c r="B280" s="817">
        <v>44286</v>
      </c>
      <c r="C280" s="818"/>
      <c r="D280" s="819"/>
      <c r="E280" s="802" t="s">
        <v>5680</v>
      </c>
      <c r="F280" s="803"/>
      <c r="G280" s="802" t="s">
        <v>5681</v>
      </c>
      <c r="H280" s="803"/>
      <c r="I280" s="802" t="s">
        <v>117</v>
      </c>
      <c r="J280" s="803"/>
      <c r="K280" s="802" t="s">
        <v>5682</v>
      </c>
      <c r="L280" s="803"/>
      <c r="M280" s="802" t="s">
        <v>5683</v>
      </c>
      <c r="N280" s="803"/>
      <c r="O280" s="804" t="s">
        <v>5687</v>
      </c>
      <c r="P280" s="803"/>
    </row>
    <row r="281" spans="1:18">
      <c r="A281" s="473" t="s">
        <v>5688</v>
      </c>
      <c r="B281" s="450" t="s">
        <v>1267</v>
      </c>
      <c r="C281" s="450" t="s">
        <v>2114</v>
      </c>
      <c r="D281" s="451" t="s">
        <v>24</v>
      </c>
      <c r="E281" s="450" t="s">
        <v>2114</v>
      </c>
      <c r="F281" s="450" t="s">
        <v>24</v>
      </c>
      <c r="G281" s="450" t="s">
        <v>2114</v>
      </c>
      <c r="H281" s="450" t="s">
        <v>24</v>
      </c>
      <c r="I281" s="450" t="s">
        <v>2114</v>
      </c>
      <c r="J281" s="450" t="s">
        <v>24</v>
      </c>
      <c r="K281" s="450" t="s">
        <v>2114</v>
      </c>
      <c r="L281" s="450" t="s">
        <v>24</v>
      </c>
      <c r="M281" s="450" t="s">
        <v>2114</v>
      </c>
      <c r="N281" s="450" t="s">
        <v>24</v>
      </c>
      <c r="O281" s="450" t="s">
        <v>2114</v>
      </c>
      <c r="P281" s="450" t="s">
        <v>24</v>
      </c>
    </row>
    <row r="282" spans="1:18">
      <c r="A282" s="443" t="s">
        <v>5767</v>
      </c>
      <c r="B282" s="360" t="s">
        <v>5728</v>
      </c>
      <c r="C282" s="378">
        <v>31</v>
      </c>
      <c r="D282" s="398">
        <v>899</v>
      </c>
      <c r="E282" s="420">
        <v>31</v>
      </c>
      <c r="F282" s="420">
        <v>899</v>
      </c>
      <c r="G282" s="378"/>
      <c r="H282" s="378"/>
      <c r="I282" s="378"/>
      <c r="J282" s="378"/>
      <c r="K282" s="378"/>
      <c r="L282" s="378"/>
      <c r="M282" s="378"/>
      <c r="N282" s="378"/>
      <c r="O282" s="378">
        <f>C282-(E282+G282+I282+K282+M282)</f>
        <v>0</v>
      </c>
      <c r="P282" s="378">
        <f>D282-(F282+H282+J282+L282+N282)</f>
        <v>0</v>
      </c>
    </row>
    <row r="284" spans="1:18" ht="15.75" thickBot="1"/>
    <row r="285" spans="1:18">
      <c r="A285" s="448" t="s">
        <v>5799</v>
      </c>
      <c r="B285" s="817">
        <v>44286</v>
      </c>
      <c r="C285" s="818"/>
      <c r="D285" s="819"/>
      <c r="E285" s="802" t="s">
        <v>117</v>
      </c>
      <c r="F285" s="803"/>
      <c r="G285" s="802" t="s">
        <v>5682</v>
      </c>
      <c r="H285" s="803"/>
      <c r="I285" s="802" t="s">
        <v>5683</v>
      </c>
      <c r="J285" s="803"/>
      <c r="K285" s="802" t="s">
        <v>5684</v>
      </c>
      <c r="L285" s="803"/>
      <c r="M285" s="802" t="s">
        <v>5685</v>
      </c>
      <c r="N285" s="803"/>
      <c r="O285" s="804" t="s">
        <v>5687</v>
      </c>
      <c r="P285" s="803"/>
    </row>
    <row r="286" spans="1:18">
      <c r="A286" s="473" t="s">
        <v>5688</v>
      </c>
      <c r="B286" s="450" t="s">
        <v>1267</v>
      </c>
      <c r="C286" s="450" t="s">
        <v>2114</v>
      </c>
      <c r="D286" s="451" t="s">
        <v>24</v>
      </c>
      <c r="E286" s="450" t="s">
        <v>2114</v>
      </c>
      <c r="F286" s="450" t="s">
        <v>24</v>
      </c>
      <c r="G286" s="450" t="s">
        <v>2114</v>
      </c>
      <c r="H286" s="450" t="s">
        <v>24</v>
      </c>
      <c r="I286" s="450" t="s">
        <v>2114</v>
      </c>
      <c r="J286" s="450" t="s">
        <v>24</v>
      </c>
      <c r="K286" s="450" t="s">
        <v>2114</v>
      </c>
      <c r="L286" s="450" t="s">
        <v>24</v>
      </c>
      <c r="M286" s="450" t="s">
        <v>2114</v>
      </c>
      <c r="N286" s="450" t="s">
        <v>24</v>
      </c>
      <c r="O286" s="450" t="s">
        <v>2114</v>
      </c>
      <c r="P286" s="450" t="s">
        <v>24</v>
      </c>
    </row>
    <row r="287" spans="1:18">
      <c r="A287" s="443" t="s">
        <v>5783</v>
      </c>
      <c r="B287" s="360" t="s">
        <v>5731</v>
      </c>
      <c r="C287" s="378">
        <v>186</v>
      </c>
      <c r="D287" s="398">
        <v>5580</v>
      </c>
      <c r="E287" s="378"/>
      <c r="F287" s="378"/>
      <c r="G287" s="378">
        <v>117</v>
      </c>
      <c r="H287" s="378">
        <v>3510</v>
      </c>
      <c r="I287" s="378"/>
      <c r="J287" s="378"/>
      <c r="K287" s="378">
        <v>47</v>
      </c>
      <c r="L287" s="378">
        <v>1410</v>
      </c>
      <c r="M287" s="378">
        <v>22</v>
      </c>
      <c r="N287" s="378">
        <v>660</v>
      </c>
      <c r="O287" s="378">
        <f t="shared" ref="O287:P289" si="12">C287-(E287+G287+I287+K287+M287)</f>
        <v>0</v>
      </c>
      <c r="P287" s="378">
        <f t="shared" si="12"/>
        <v>0</v>
      </c>
    </row>
    <row r="288" spans="1:18">
      <c r="A288" s="443" t="s">
        <v>5800</v>
      </c>
      <c r="B288" s="360" t="s">
        <v>5796</v>
      </c>
      <c r="C288" s="378">
        <v>292</v>
      </c>
      <c r="D288" s="398">
        <v>8468</v>
      </c>
      <c r="E288" s="378">
        <v>230</v>
      </c>
      <c r="F288" s="378">
        <v>6670</v>
      </c>
      <c r="G288" s="378">
        <v>62</v>
      </c>
      <c r="H288" s="378">
        <v>1798</v>
      </c>
      <c r="I288" s="378"/>
      <c r="J288" s="378"/>
      <c r="K288" s="378"/>
      <c r="L288" s="378"/>
      <c r="M288" s="378"/>
      <c r="N288" s="378"/>
      <c r="O288" s="378">
        <f t="shared" si="12"/>
        <v>0</v>
      </c>
      <c r="P288" s="378">
        <f t="shared" si="12"/>
        <v>0</v>
      </c>
    </row>
    <row r="289" spans="1:30">
      <c r="A289" s="443" t="s">
        <v>5800</v>
      </c>
      <c r="B289" s="360" t="s">
        <v>5690</v>
      </c>
      <c r="C289" s="378">
        <v>12</v>
      </c>
      <c r="D289" s="398">
        <v>348</v>
      </c>
      <c r="E289" s="378"/>
      <c r="F289" s="378"/>
      <c r="G289" s="378">
        <v>12</v>
      </c>
      <c r="H289" s="378">
        <v>348</v>
      </c>
      <c r="I289" s="378"/>
      <c r="J289" s="378"/>
      <c r="K289" s="378"/>
      <c r="L289" s="378"/>
      <c r="M289" s="378"/>
      <c r="N289" s="378"/>
      <c r="O289" s="378">
        <f t="shared" si="12"/>
        <v>0</v>
      </c>
      <c r="P289" s="378">
        <f t="shared" si="12"/>
        <v>0</v>
      </c>
    </row>
    <row r="291" spans="1:30" ht="15.75" thickBot="1"/>
    <row r="292" spans="1:30">
      <c r="A292" s="448" t="s">
        <v>5801</v>
      </c>
      <c r="B292" s="817">
        <v>44286</v>
      </c>
      <c r="C292" s="818"/>
      <c r="D292" s="819"/>
      <c r="E292" s="802" t="s">
        <v>5680</v>
      </c>
      <c r="F292" s="803"/>
      <c r="G292" s="802" t="s">
        <v>5681</v>
      </c>
      <c r="H292" s="803"/>
      <c r="I292" s="802" t="s">
        <v>117</v>
      </c>
      <c r="J292" s="803"/>
      <c r="K292" s="802" t="s">
        <v>5682</v>
      </c>
      <c r="L292" s="803"/>
      <c r="M292" s="802" t="s">
        <v>5683</v>
      </c>
      <c r="N292" s="803"/>
      <c r="O292" s="802" t="s">
        <v>5685</v>
      </c>
      <c r="P292" s="803"/>
      <c r="Q292" s="802" t="s">
        <v>5693</v>
      </c>
      <c r="R292" s="803"/>
      <c r="S292" s="802" t="s">
        <v>5694</v>
      </c>
      <c r="T292" s="803"/>
      <c r="U292" s="802" t="s">
        <v>5695</v>
      </c>
      <c r="V292" s="803"/>
      <c r="W292" s="802" t="s">
        <v>5697</v>
      </c>
      <c r="X292" s="803"/>
      <c r="Y292" s="804" t="s">
        <v>5687</v>
      </c>
      <c r="Z292" s="803"/>
    </row>
    <row r="293" spans="1:30">
      <c r="A293" s="473" t="s">
        <v>5688</v>
      </c>
      <c r="B293" s="450" t="s">
        <v>1267</v>
      </c>
      <c r="C293" s="450" t="s">
        <v>2114</v>
      </c>
      <c r="D293" s="451" t="s">
        <v>24</v>
      </c>
      <c r="E293" s="450" t="s">
        <v>2114</v>
      </c>
      <c r="F293" s="450" t="s">
        <v>24</v>
      </c>
      <c r="G293" s="450" t="s">
        <v>2114</v>
      </c>
      <c r="H293" s="450" t="s">
        <v>24</v>
      </c>
      <c r="I293" s="450" t="s">
        <v>2114</v>
      </c>
      <c r="J293" s="450" t="s">
        <v>24</v>
      </c>
      <c r="K293" s="450" t="s">
        <v>2114</v>
      </c>
      <c r="L293" s="450" t="s">
        <v>24</v>
      </c>
      <c r="M293" s="450" t="s">
        <v>2114</v>
      </c>
      <c r="N293" s="450" t="s">
        <v>24</v>
      </c>
      <c r="O293" s="450" t="s">
        <v>2114</v>
      </c>
      <c r="P293" s="450" t="s">
        <v>24</v>
      </c>
      <c r="Q293" s="450" t="s">
        <v>2114</v>
      </c>
      <c r="R293" s="450" t="s">
        <v>24</v>
      </c>
      <c r="S293" s="450" t="s">
        <v>2114</v>
      </c>
      <c r="T293" s="450" t="s">
        <v>24</v>
      </c>
      <c r="U293" s="450" t="s">
        <v>2114</v>
      </c>
      <c r="V293" s="450" t="s">
        <v>24</v>
      </c>
      <c r="W293" s="450" t="s">
        <v>2114</v>
      </c>
      <c r="X293" s="450" t="s">
        <v>24</v>
      </c>
      <c r="Y293" s="450" t="s">
        <v>2114</v>
      </c>
      <c r="Z293" s="450" t="s">
        <v>24</v>
      </c>
    </row>
    <row r="294" spans="1:30">
      <c r="A294" s="378">
        <v>30368357</v>
      </c>
      <c r="B294" s="360" t="s">
        <v>5719</v>
      </c>
      <c r="C294" s="378">
        <v>22</v>
      </c>
      <c r="D294" s="398">
        <v>638</v>
      </c>
      <c r="E294" s="378"/>
      <c r="F294" s="378"/>
      <c r="G294" s="378">
        <v>10</v>
      </c>
      <c r="H294" s="378">
        <v>290</v>
      </c>
      <c r="I294" s="378">
        <v>12</v>
      </c>
      <c r="J294" s="378">
        <v>348</v>
      </c>
      <c r="K294" s="378"/>
      <c r="L294" s="378"/>
      <c r="M294" s="378"/>
      <c r="N294" s="378"/>
      <c r="O294" s="378"/>
      <c r="P294" s="378"/>
      <c r="Q294" s="378"/>
      <c r="R294" s="378"/>
      <c r="S294" s="378"/>
      <c r="T294" s="378"/>
      <c r="U294" s="378"/>
      <c r="V294" s="378"/>
      <c r="W294" s="378"/>
      <c r="X294" s="378"/>
      <c r="Y294" s="378">
        <f t="shared" ref="Y294:Z296" si="13">C294-(E294+G294+I294+K294+M294)</f>
        <v>0</v>
      </c>
      <c r="Z294" s="378">
        <f t="shared" si="13"/>
        <v>0</v>
      </c>
      <c r="AA294" s="391"/>
      <c r="AB294" s="391"/>
      <c r="AC294" s="391"/>
      <c r="AD294" s="391"/>
    </row>
    <row r="295" spans="1:30">
      <c r="A295" s="443" t="s">
        <v>5802</v>
      </c>
      <c r="B295" s="360" t="s">
        <v>5690</v>
      </c>
      <c r="C295" s="378">
        <v>6</v>
      </c>
      <c r="D295" s="398">
        <v>174</v>
      </c>
      <c r="E295" s="378"/>
      <c r="F295" s="378"/>
      <c r="G295" s="378">
        <v>6</v>
      </c>
      <c r="H295" s="378">
        <v>174</v>
      </c>
      <c r="I295" s="378"/>
      <c r="J295" s="378"/>
      <c r="K295" s="378"/>
      <c r="L295" s="378"/>
      <c r="M295" s="378"/>
      <c r="N295" s="378"/>
      <c r="O295" s="378"/>
      <c r="P295" s="378"/>
      <c r="Q295" s="378"/>
      <c r="R295" s="378"/>
      <c r="S295" s="378"/>
      <c r="T295" s="378"/>
      <c r="U295" s="378"/>
      <c r="V295" s="378"/>
      <c r="W295" s="378"/>
      <c r="X295" s="378"/>
      <c r="Y295" s="378">
        <f t="shared" si="13"/>
        <v>0</v>
      </c>
      <c r="Z295" s="378">
        <f t="shared" si="13"/>
        <v>0</v>
      </c>
      <c r="AA295" s="391"/>
      <c r="AB295" s="391"/>
      <c r="AC295" s="391"/>
      <c r="AD295" s="391"/>
    </row>
    <row r="296" spans="1:30">
      <c r="A296" s="461">
        <v>30368257</v>
      </c>
      <c r="B296" s="360" t="s">
        <v>5719</v>
      </c>
      <c r="C296" s="456">
        <v>351</v>
      </c>
      <c r="D296" s="457">
        <v>10179</v>
      </c>
      <c r="E296" s="420"/>
      <c r="F296" s="420"/>
      <c r="G296" s="378"/>
      <c r="H296" s="378"/>
      <c r="I296" s="408">
        <v>166</v>
      </c>
      <c r="J296" s="408">
        <v>4814</v>
      </c>
      <c r="K296" s="474">
        <v>93</v>
      </c>
      <c r="L296" s="474">
        <v>2697</v>
      </c>
      <c r="M296" s="408">
        <v>92</v>
      </c>
      <c r="N296" s="408">
        <v>2668</v>
      </c>
      <c r="O296" s="378"/>
      <c r="P296" s="378"/>
      <c r="Q296" s="378"/>
      <c r="R296" s="378"/>
      <c r="S296" s="378"/>
      <c r="T296" s="378"/>
      <c r="U296" s="378"/>
      <c r="V296" s="378"/>
      <c r="W296" s="378"/>
      <c r="X296" s="378"/>
      <c r="Y296" s="378">
        <f t="shared" si="13"/>
        <v>0</v>
      </c>
      <c r="Z296" s="378">
        <f t="shared" si="13"/>
        <v>0</v>
      </c>
    </row>
    <row r="297" spans="1:30">
      <c r="A297" s="378">
        <v>30368257</v>
      </c>
      <c r="B297" s="360" t="s">
        <v>5803</v>
      </c>
      <c r="C297" s="456">
        <f>37+66</f>
        <v>103</v>
      </c>
      <c r="D297" s="457">
        <f>1073+1914</f>
        <v>2987</v>
      </c>
      <c r="E297" s="378"/>
      <c r="F297" s="378"/>
      <c r="G297" s="378"/>
      <c r="H297" s="378"/>
      <c r="I297" s="378"/>
      <c r="J297" s="378"/>
      <c r="K297" s="378"/>
      <c r="L297" s="378"/>
      <c r="M297" s="378">
        <v>66</v>
      </c>
      <c r="N297" s="378">
        <v>1914</v>
      </c>
      <c r="O297" s="378"/>
      <c r="P297" s="378"/>
      <c r="Q297" s="378">
        <v>19</v>
      </c>
      <c r="R297" s="378">
        <v>551</v>
      </c>
      <c r="S297" s="378">
        <v>18</v>
      </c>
      <c r="T297" s="378">
        <v>522</v>
      </c>
      <c r="U297" s="378"/>
      <c r="V297" s="378"/>
      <c r="W297" s="378"/>
      <c r="X297" s="378"/>
      <c r="Y297" s="408">
        <f>C297-(E297+G297+I297+K297+M297+O297+Q297+S297+U297+W297)</f>
        <v>0</v>
      </c>
      <c r="Z297" s="408">
        <f>D297-(F297+H297+J297+L297+N297+P297+R297+T297+V297+X297)</f>
        <v>0</v>
      </c>
      <c r="AA297" s="391"/>
      <c r="AB297" s="391"/>
      <c r="AC297" s="391"/>
      <c r="AD297" s="391"/>
    </row>
    <row r="298" spans="1:30">
      <c r="A298" s="443" t="s">
        <v>5804</v>
      </c>
      <c r="B298" s="360" t="s">
        <v>5690</v>
      </c>
      <c r="C298" s="378">
        <v>18</v>
      </c>
      <c r="D298" s="398">
        <v>522</v>
      </c>
      <c r="E298" s="420"/>
      <c r="F298" s="420"/>
      <c r="G298" s="378"/>
      <c r="H298" s="378"/>
      <c r="I298" s="378"/>
      <c r="J298" s="378"/>
      <c r="K298" s="378"/>
      <c r="L298" s="378"/>
      <c r="M298" s="378">
        <v>18</v>
      </c>
      <c r="N298" s="378">
        <v>522</v>
      </c>
      <c r="O298" s="378"/>
      <c r="P298" s="378"/>
      <c r="Q298" s="378"/>
      <c r="R298" s="378"/>
      <c r="S298" s="378"/>
      <c r="T298" s="378"/>
      <c r="U298" s="378"/>
      <c r="V298" s="378"/>
      <c r="W298" s="378"/>
      <c r="X298" s="378"/>
      <c r="Y298" s="378">
        <f>C298-(E298+G298+I298+K298+M298)</f>
        <v>0</v>
      </c>
      <c r="Z298" s="378">
        <f>D298-(F298+H298+J298+L298+N298)</f>
        <v>0</v>
      </c>
    </row>
    <row r="299" spans="1:30">
      <c r="A299" s="443" t="s">
        <v>5758</v>
      </c>
      <c r="B299" s="360" t="s">
        <v>5796</v>
      </c>
      <c r="C299" s="378">
        <v>94</v>
      </c>
      <c r="D299" s="398">
        <v>2726</v>
      </c>
      <c r="E299" s="420"/>
      <c r="F299" s="420"/>
      <c r="G299" s="378">
        <v>10</v>
      </c>
      <c r="H299" s="378">
        <v>290</v>
      </c>
      <c r="I299" s="378">
        <v>26</v>
      </c>
      <c r="J299" s="378">
        <v>754</v>
      </c>
      <c r="K299" s="378">
        <v>39</v>
      </c>
      <c r="L299" s="378">
        <v>1131</v>
      </c>
      <c r="M299" s="378"/>
      <c r="N299" s="378"/>
      <c r="O299" s="378">
        <v>19</v>
      </c>
      <c r="P299" s="378">
        <v>551</v>
      </c>
      <c r="Q299" s="378"/>
      <c r="R299" s="378"/>
      <c r="S299" s="378"/>
      <c r="T299" s="378"/>
      <c r="U299" s="378"/>
      <c r="V299" s="378"/>
      <c r="W299" s="378"/>
      <c r="X299" s="378"/>
      <c r="Y299" s="408">
        <f>C299-(E299+G299+I299+K299+M299+O299)</f>
        <v>0</v>
      </c>
      <c r="Z299" s="408">
        <f>D299-(F299+H299+J299+L299+N299+P299)</f>
        <v>0</v>
      </c>
    </row>
    <row r="301" spans="1:30" ht="15.75" thickBot="1"/>
    <row r="302" spans="1:30">
      <c r="A302" s="475" t="s">
        <v>5805</v>
      </c>
      <c r="B302" s="814">
        <v>44407</v>
      </c>
      <c r="C302" s="809"/>
      <c r="D302" s="810"/>
      <c r="E302" s="815" t="s">
        <v>5683</v>
      </c>
      <c r="F302" s="812"/>
      <c r="G302" s="815" t="s">
        <v>5684</v>
      </c>
      <c r="H302" s="812"/>
      <c r="I302" s="815" t="s">
        <v>5685</v>
      </c>
      <c r="J302" s="812"/>
      <c r="K302" s="815" t="s">
        <v>5693</v>
      </c>
      <c r="L302" s="812"/>
      <c r="M302" s="815" t="s">
        <v>5694</v>
      </c>
      <c r="N302" s="812"/>
      <c r="O302" s="815" t="s">
        <v>5695</v>
      </c>
      <c r="P302" s="812"/>
      <c r="Q302" s="815" t="s">
        <v>5697</v>
      </c>
      <c r="R302" s="812"/>
      <c r="S302" s="815" t="s">
        <v>5686</v>
      </c>
      <c r="T302" s="812"/>
      <c r="U302" s="815" t="s">
        <v>5680</v>
      </c>
      <c r="V302" s="812"/>
      <c r="W302" s="816" t="s">
        <v>5687</v>
      </c>
      <c r="X302" s="812"/>
    </row>
    <row r="303" spans="1:30">
      <c r="A303" s="476" t="s">
        <v>5688</v>
      </c>
      <c r="B303" s="374" t="s">
        <v>1267</v>
      </c>
      <c r="C303" s="375" t="s">
        <v>2114</v>
      </c>
      <c r="D303" s="376" t="s">
        <v>24</v>
      </c>
      <c r="E303" s="375" t="s">
        <v>2114</v>
      </c>
      <c r="F303" s="375" t="s">
        <v>24</v>
      </c>
      <c r="G303" s="375" t="s">
        <v>2114</v>
      </c>
      <c r="H303" s="375" t="s">
        <v>24</v>
      </c>
      <c r="I303" s="375" t="s">
        <v>2114</v>
      </c>
      <c r="J303" s="375" t="s">
        <v>24</v>
      </c>
      <c r="K303" s="375" t="s">
        <v>2114</v>
      </c>
      <c r="L303" s="375" t="s">
        <v>24</v>
      </c>
      <c r="M303" s="375" t="s">
        <v>2114</v>
      </c>
      <c r="N303" s="375" t="s">
        <v>24</v>
      </c>
      <c r="O303" s="375" t="s">
        <v>2114</v>
      </c>
      <c r="P303" s="375" t="s">
        <v>24</v>
      </c>
      <c r="Q303" s="375" t="s">
        <v>2114</v>
      </c>
      <c r="R303" s="375" t="s">
        <v>24</v>
      </c>
      <c r="S303" s="375" t="s">
        <v>2114</v>
      </c>
      <c r="T303" s="375" t="s">
        <v>24</v>
      </c>
      <c r="U303" s="375" t="s">
        <v>2114</v>
      </c>
      <c r="V303" s="375" t="s">
        <v>24</v>
      </c>
      <c r="W303" s="375" t="s">
        <v>2114</v>
      </c>
      <c r="X303" s="375" t="s">
        <v>24</v>
      </c>
    </row>
    <row r="304" spans="1:30">
      <c r="A304" s="467" t="s">
        <v>5730</v>
      </c>
      <c r="B304" s="397" t="s">
        <v>5806</v>
      </c>
      <c r="C304" s="378">
        <v>17</v>
      </c>
      <c r="D304" s="477">
        <v>493</v>
      </c>
      <c r="E304" s="378"/>
      <c r="F304" s="378"/>
      <c r="G304" s="408">
        <v>17</v>
      </c>
      <c r="H304" s="408">
        <v>493</v>
      </c>
      <c r="I304" s="378"/>
      <c r="J304" s="378"/>
      <c r="K304" s="378"/>
      <c r="L304" s="378"/>
      <c r="M304" s="378"/>
      <c r="N304" s="378"/>
      <c r="O304" s="378"/>
      <c r="P304" s="378"/>
      <c r="Q304" s="378"/>
      <c r="R304" s="378"/>
      <c r="S304" s="378"/>
      <c r="T304" s="378"/>
      <c r="U304" s="378"/>
      <c r="V304" s="378"/>
      <c r="W304" s="378">
        <f t="shared" ref="W304:W315" si="14">C304-(E304+G304+I304+K304+M304+O304+Q304+S304+U304)</f>
        <v>0</v>
      </c>
      <c r="X304" s="378">
        <f t="shared" ref="X304:X315" si="15">D304-(F304+H304+J304+L304+N304+P304+R304+T304+V304)</f>
        <v>0</v>
      </c>
      <c r="Y304" s="391" t="s">
        <v>5807</v>
      </c>
      <c r="Z304" s="391"/>
      <c r="AA304" s="391"/>
      <c r="AB304" s="391"/>
      <c r="AC304" s="391"/>
      <c r="AD304" s="391"/>
    </row>
    <row r="305" spans="1:27">
      <c r="A305" s="433" t="s">
        <v>5808</v>
      </c>
      <c r="B305" s="397" t="s">
        <v>5809</v>
      </c>
      <c r="C305" s="378">
        <v>217</v>
      </c>
      <c r="D305" s="477">
        <v>6293</v>
      </c>
      <c r="E305" s="378"/>
      <c r="F305" s="378"/>
      <c r="G305" s="378"/>
      <c r="H305" s="378"/>
      <c r="I305" s="408">
        <v>47</v>
      </c>
      <c r="J305" s="408">
        <v>1343</v>
      </c>
      <c r="K305" s="408">
        <v>46</v>
      </c>
      <c r="L305" s="408">
        <v>1324</v>
      </c>
      <c r="M305" s="408">
        <v>116</v>
      </c>
      <c r="N305" s="408">
        <v>3364</v>
      </c>
      <c r="O305" s="408">
        <v>8</v>
      </c>
      <c r="P305" s="408">
        <v>262</v>
      </c>
      <c r="Q305" s="378"/>
      <c r="R305" s="378"/>
      <c r="S305" s="378"/>
      <c r="T305" s="378"/>
      <c r="U305" s="378"/>
      <c r="V305" s="378"/>
      <c r="W305" s="378">
        <f t="shared" si="14"/>
        <v>0</v>
      </c>
      <c r="X305" s="378">
        <f t="shared" si="15"/>
        <v>0</v>
      </c>
    </row>
    <row r="306" spans="1:27">
      <c r="A306" s="433" t="s">
        <v>5808</v>
      </c>
      <c r="B306" s="397" t="s">
        <v>5810</v>
      </c>
      <c r="C306" s="378">
        <v>1</v>
      </c>
      <c r="D306" s="477">
        <v>20</v>
      </c>
      <c r="E306" s="378"/>
      <c r="F306" s="378"/>
      <c r="G306" s="378"/>
      <c r="H306" s="378"/>
      <c r="I306" s="378"/>
      <c r="J306" s="378"/>
      <c r="K306" s="378"/>
      <c r="L306" s="378"/>
      <c r="M306" s="378"/>
      <c r="N306" s="378"/>
      <c r="O306" s="408">
        <v>1</v>
      </c>
      <c r="P306" s="408">
        <v>20</v>
      </c>
      <c r="Q306" s="378"/>
      <c r="R306" s="378"/>
      <c r="S306" s="378"/>
      <c r="T306" s="378"/>
      <c r="U306" s="378"/>
      <c r="V306" s="378"/>
      <c r="W306" s="378">
        <f t="shared" si="14"/>
        <v>0</v>
      </c>
      <c r="X306" s="378">
        <f t="shared" si="15"/>
        <v>0</v>
      </c>
    </row>
    <row r="307" spans="1:27">
      <c r="A307" s="433" t="s">
        <v>5776</v>
      </c>
      <c r="B307" s="397" t="s">
        <v>5699</v>
      </c>
      <c r="C307" s="378">
        <v>5</v>
      </c>
      <c r="D307" s="477">
        <v>145</v>
      </c>
      <c r="E307" s="378"/>
      <c r="F307" s="378"/>
      <c r="G307" s="408">
        <v>5</v>
      </c>
      <c r="H307" s="408">
        <v>145</v>
      </c>
      <c r="I307" s="378"/>
      <c r="J307" s="378"/>
      <c r="K307" s="378"/>
      <c r="L307" s="378"/>
      <c r="M307" s="378"/>
      <c r="N307" s="378"/>
      <c r="O307" s="378"/>
      <c r="P307" s="378"/>
      <c r="Q307" s="378"/>
      <c r="R307" s="378"/>
      <c r="S307" s="378"/>
      <c r="T307" s="378"/>
      <c r="U307" s="378"/>
      <c r="V307" s="378"/>
      <c r="W307" s="378">
        <f t="shared" si="14"/>
        <v>0</v>
      </c>
      <c r="X307" s="378">
        <f t="shared" si="15"/>
        <v>0</v>
      </c>
    </row>
    <row r="308" spans="1:27">
      <c r="A308" s="478" t="s">
        <v>5811</v>
      </c>
      <c r="B308" s="479" t="s">
        <v>5699</v>
      </c>
      <c r="C308" s="416">
        <v>8</v>
      </c>
      <c r="D308" s="480">
        <v>232</v>
      </c>
      <c r="E308" s="378"/>
      <c r="F308" s="378"/>
      <c r="G308" s="408">
        <v>8</v>
      </c>
      <c r="H308" s="408">
        <v>232</v>
      </c>
      <c r="I308" s="378"/>
      <c r="J308" s="378"/>
      <c r="K308" s="378"/>
      <c r="L308" s="378"/>
      <c r="M308" s="378"/>
      <c r="N308" s="378"/>
      <c r="O308" s="378"/>
      <c r="P308" s="378"/>
      <c r="Q308" s="378"/>
      <c r="R308" s="378"/>
      <c r="S308" s="378"/>
      <c r="T308" s="378"/>
      <c r="U308" s="378"/>
      <c r="V308" s="378"/>
      <c r="W308" s="378">
        <f t="shared" si="14"/>
        <v>0</v>
      </c>
      <c r="X308" s="378">
        <f t="shared" si="15"/>
        <v>0</v>
      </c>
    </row>
    <row r="309" spans="1:27">
      <c r="A309" s="478" t="s">
        <v>5812</v>
      </c>
      <c r="B309" s="479" t="s">
        <v>5699</v>
      </c>
      <c r="C309" s="416">
        <v>124</v>
      </c>
      <c r="D309" s="480">
        <v>3596</v>
      </c>
      <c r="E309" s="378"/>
      <c r="F309" s="378"/>
      <c r="G309" s="408">
        <v>16</v>
      </c>
      <c r="H309" s="408">
        <v>464</v>
      </c>
      <c r="I309" s="408">
        <v>73</v>
      </c>
      <c r="J309" s="408">
        <v>2058</v>
      </c>
      <c r="K309" s="378">
        <v>35</v>
      </c>
      <c r="L309" s="378">
        <v>1074</v>
      </c>
      <c r="M309" s="378"/>
      <c r="N309" s="378"/>
      <c r="O309" s="481"/>
      <c r="P309" s="378"/>
      <c r="Q309" s="378"/>
      <c r="R309" s="378"/>
      <c r="S309" s="378"/>
      <c r="T309" s="378"/>
      <c r="U309" s="378"/>
      <c r="V309" s="378"/>
      <c r="W309" s="378">
        <f t="shared" si="14"/>
        <v>0</v>
      </c>
      <c r="X309" s="378">
        <f t="shared" si="15"/>
        <v>0</v>
      </c>
    </row>
    <row r="310" spans="1:27">
      <c r="A310" s="478" t="s">
        <v>5812</v>
      </c>
      <c r="B310" s="479" t="s">
        <v>5699</v>
      </c>
      <c r="C310" s="416">
        <v>1</v>
      </c>
      <c r="D310" s="480">
        <v>2</v>
      </c>
      <c r="E310" s="378"/>
      <c r="F310" s="378"/>
      <c r="G310" s="378"/>
      <c r="H310" s="378"/>
      <c r="I310" s="378"/>
      <c r="J310" s="378"/>
      <c r="K310" s="378">
        <v>1</v>
      </c>
      <c r="L310" s="378">
        <v>2</v>
      </c>
      <c r="M310" s="378"/>
      <c r="N310" s="378"/>
      <c r="O310" s="378"/>
      <c r="P310" s="378"/>
      <c r="Q310" s="378"/>
      <c r="R310" s="378"/>
      <c r="S310" s="378"/>
      <c r="T310" s="378"/>
      <c r="U310" s="378"/>
      <c r="V310" s="378"/>
      <c r="W310" s="378">
        <f t="shared" si="14"/>
        <v>0</v>
      </c>
      <c r="X310" s="378">
        <f t="shared" si="15"/>
        <v>0</v>
      </c>
      <c r="Y310" s="482" t="s">
        <v>5813</v>
      </c>
    </row>
    <row r="311" spans="1:27">
      <c r="A311" s="478" t="s">
        <v>5812</v>
      </c>
      <c r="B311" s="479" t="s">
        <v>5699</v>
      </c>
      <c r="C311" s="416">
        <v>1</v>
      </c>
      <c r="D311" s="480">
        <v>12</v>
      </c>
      <c r="E311" s="378"/>
      <c r="F311" s="378"/>
      <c r="G311" s="378"/>
      <c r="H311" s="378"/>
      <c r="I311" s="378"/>
      <c r="J311" s="378"/>
      <c r="K311" s="378">
        <v>1</v>
      </c>
      <c r="L311" s="378">
        <v>12</v>
      </c>
      <c r="M311" s="378"/>
      <c r="N311" s="378"/>
      <c r="O311" s="378"/>
      <c r="P311" s="378"/>
      <c r="Q311" s="378"/>
      <c r="R311" s="378"/>
      <c r="S311" s="378"/>
      <c r="T311" s="378"/>
      <c r="U311" s="378"/>
      <c r="V311" s="378"/>
      <c r="W311" s="408">
        <f t="shared" si="14"/>
        <v>0</v>
      </c>
      <c r="X311" s="408">
        <f t="shared" si="15"/>
        <v>0</v>
      </c>
      <c r="Y311" s="483" t="s">
        <v>5814</v>
      </c>
      <c r="Z311" s="455"/>
      <c r="AA311" s="455"/>
    </row>
    <row r="312" spans="1:27">
      <c r="A312" s="478" t="s">
        <v>5812</v>
      </c>
      <c r="B312" s="479" t="s">
        <v>5699</v>
      </c>
      <c r="C312" s="416">
        <v>1</v>
      </c>
      <c r="D312" s="480">
        <v>15</v>
      </c>
      <c r="E312" s="378"/>
      <c r="F312" s="378"/>
      <c r="G312" s="378"/>
      <c r="H312" s="378"/>
      <c r="I312" s="378"/>
      <c r="J312" s="378"/>
      <c r="K312" s="378">
        <v>1</v>
      </c>
      <c r="L312" s="378">
        <v>15</v>
      </c>
      <c r="M312" s="378"/>
      <c r="N312" s="378"/>
      <c r="O312" s="378"/>
      <c r="P312" s="378"/>
      <c r="Q312" s="378"/>
      <c r="R312" s="378"/>
      <c r="S312" s="378"/>
      <c r="T312" s="378"/>
      <c r="U312" s="378"/>
      <c r="V312" s="378"/>
      <c r="W312" s="408">
        <f t="shared" si="14"/>
        <v>0</v>
      </c>
      <c r="X312" s="408">
        <f t="shared" si="15"/>
        <v>0</v>
      </c>
      <c r="Y312" s="483" t="s">
        <v>5815</v>
      </c>
      <c r="Z312" s="455"/>
      <c r="AA312" s="455"/>
    </row>
    <row r="313" spans="1:27">
      <c r="A313" s="478" t="s">
        <v>5812</v>
      </c>
      <c r="B313" s="479" t="s">
        <v>5699</v>
      </c>
      <c r="C313" s="416">
        <v>1</v>
      </c>
      <c r="D313" s="480">
        <v>3</v>
      </c>
      <c r="E313" s="378"/>
      <c r="F313" s="378"/>
      <c r="G313" s="378"/>
      <c r="H313" s="378"/>
      <c r="I313" s="378"/>
      <c r="J313" s="378"/>
      <c r="K313" s="378">
        <v>1</v>
      </c>
      <c r="L313" s="378">
        <v>3</v>
      </c>
      <c r="M313" s="378"/>
      <c r="N313" s="378"/>
      <c r="O313" s="378"/>
      <c r="P313" s="378"/>
      <c r="Q313" s="378"/>
      <c r="R313" s="378"/>
      <c r="S313" s="378"/>
      <c r="T313" s="378"/>
      <c r="U313" s="378"/>
      <c r="V313" s="378"/>
      <c r="W313" s="378">
        <f t="shared" si="14"/>
        <v>0</v>
      </c>
      <c r="X313" s="378">
        <f t="shared" si="15"/>
        <v>0</v>
      </c>
      <c r="Y313" s="484" t="s">
        <v>5816</v>
      </c>
      <c r="Z313" s="391"/>
      <c r="AA313" s="391"/>
    </row>
    <row r="314" spans="1:27">
      <c r="A314" s="478" t="s">
        <v>5812</v>
      </c>
      <c r="B314" s="479" t="s">
        <v>5699</v>
      </c>
      <c r="C314" s="416">
        <v>1</v>
      </c>
      <c r="D314" s="480">
        <v>5</v>
      </c>
      <c r="E314" s="378"/>
      <c r="F314" s="378"/>
      <c r="G314" s="378"/>
      <c r="H314" s="378"/>
      <c r="I314" s="378"/>
      <c r="J314" s="378"/>
      <c r="K314" s="378">
        <v>1</v>
      </c>
      <c r="L314" s="378">
        <v>5</v>
      </c>
      <c r="M314" s="378"/>
      <c r="N314" s="378"/>
      <c r="O314" s="378"/>
      <c r="P314" s="378"/>
      <c r="Q314" s="378"/>
      <c r="R314" s="378"/>
      <c r="S314" s="378"/>
      <c r="T314" s="378"/>
      <c r="U314" s="378"/>
      <c r="V314" s="378"/>
      <c r="W314" s="378">
        <f t="shared" si="14"/>
        <v>0</v>
      </c>
      <c r="X314" s="378">
        <f t="shared" si="15"/>
        <v>0</v>
      </c>
      <c r="Y314" s="484" t="s">
        <v>5817</v>
      </c>
      <c r="Z314" s="391"/>
      <c r="AA314" s="391"/>
    </row>
    <row r="315" spans="1:27" ht="15.75" thickBot="1">
      <c r="A315" s="485" t="s">
        <v>5812</v>
      </c>
      <c r="B315" s="486" t="s">
        <v>5699</v>
      </c>
      <c r="C315" s="437">
        <v>1</v>
      </c>
      <c r="D315" s="487">
        <v>1</v>
      </c>
      <c r="E315" s="378"/>
      <c r="F315" s="378"/>
      <c r="G315" s="378"/>
      <c r="H315" s="378"/>
      <c r="I315" s="378"/>
      <c r="J315" s="378"/>
      <c r="K315" s="378">
        <v>1</v>
      </c>
      <c r="L315" s="378">
        <v>1</v>
      </c>
      <c r="M315" s="378"/>
      <c r="N315" s="378"/>
      <c r="O315" s="378"/>
      <c r="P315" s="378"/>
      <c r="Q315" s="378"/>
      <c r="R315" s="378"/>
      <c r="S315" s="378"/>
      <c r="T315" s="378"/>
      <c r="U315" s="378"/>
      <c r="V315" s="378"/>
      <c r="W315" s="408">
        <f t="shared" si="14"/>
        <v>0</v>
      </c>
      <c r="X315" s="408">
        <f t="shared" si="15"/>
        <v>0</v>
      </c>
      <c r="Y315" s="483" t="s">
        <v>5818</v>
      </c>
      <c r="Z315" s="455"/>
      <c r="AA315" s="455"/>
    </row>
    <row r="317" spans="1:27" ht="15.75" thickBot="1"/>
    <row r="318" spans="1:27">
      <c r="A318" s="475" t="s">
        <v>5819</v>
      </c>
      <c r="B318" s="814">
        <v>44407</v>
      </c>
      <c r="C318" s="809"/>
      <c r="D318" s="810"/>
      <c r="E318" s="815" t="s">
        <v>5683</v>
      </c>
      <c r="F318" s="812"/>
      <c r="G318" s="815" t="s">
        <v>5684</v>
      </c>
      <c r="H318" s="812"/>
      <c r="I318" s="816" t="s">
        <v>5687</v>
      </c>
      <c r="J318" s="812"/>
    </row>
    <row r="319" spans="1:27">
      <c r="A319" s="476" t="s">
        <v>5688</v>
      </c>
      <c r="B319" s="374" t="s">
        <v>1267</v>
      </c>
      <c r="C319" s="375" t="s">
        <v>2114</v>
      </c>
      <c r="D319" s="376" t="s">
        <v>24</v>
      </c>
      <c r="E319" s="375" t="s">
        <v>2114</v>
      </c>
      <c r="F319" s="375" t="s">
        <v>24</v>
      </c>
      <c r="G319" s="375" t="s">
        <v>2114</v>
      </c>
      <c r="H319" s="375" t="s">
        <v>24</v>
      </c>
      <c r="I319" s="375" t="s">
        <v>2114</v>
      </c>
      <c r="J319" s="375" t="s">
        <v>24</v>
      </c>
    </row>
    <row r="320" spans="1:27" ht="15.75" thickBot="1">
      <c r="A320" s="435" t="s">
        <v>5808</v>
      </c>
      <c r="B320" s="488" t="s">
        <v>5731</v>
      </c>
      <c r="C320" s="381">
        <v>36</v>
      </c>
      <c r="D320" s="489">
        <v>1044</v>
      </c>
      <c r="E320" s="408">
        <v>36</v>
      </c>
      <c r="F320" s="408">
        <v>1044</v>
      </c>
      <c r="G320" s="378"/>
      <c r="H320" s="378"/>
      <c r="I320" s="378">
        <f>C320-(E320+G320)</f>
        <v>0</v>
      </c>
      <c r="J320" s="378">
        <f>D320-(F320+H320)</f>
        <v>0</v>
      </c>
    </row>
    <row r="322" spans="1:24" ht="15.75" thickBot="1"/>
    <row r="323" spans="1:24">
      <c r="A323" s="475" t="s">
        <v>5820</v>
      </c>
      <c r="B323" s="814">
        <v>44407</v>
      </c>
      <c r="C323" s="809"/>
      <c r="D323" s="810"/>
      <c r="E323" s="815" t="s">
        <v>5683</v>
      </c>
      <c r="F323" s="812"/>
      <c r="G323" s="815" t="s">
        <v>5684</v>
      </c>
      <c r="H323" s="812"/>
      <c r="I323" s="815" t="s">
        <v>5685</v>
      </c>
      <c r="J323" s="812"/>
      <c r="K323" s="815" t="s">
        <v>5693</v>
      </c>
      <c r="L323" s="812"/>
      <c r="M323" s="815" t="s">
        <v>5694</v>
      </c>
      <c r="N323" s="812"/>
      <c r="O323" s="815" t="s">
        <v>5695</v>
      </c>
      <c r="P323" s="812"/>
      <c r="Q323" s="815" t="s">
        <v>5697</v>
      </c>
      <c r="R323" s="812"/>
      <c r="S323" s="815" t="s">
        <v>5686</v>
      </c>
      <c r="T323" s="812"/>
      <c r="U323" s="815" t="s">
        <v>5680</v>
      </c>
      <c r="V323" s="812"/>
      <c r="W323" s="816" t="s">
        <v>5687</v>
      </c>
      <c r="X323" s="812"/>
    </row>
    <row r="324" spans="1:24">
      <c r="A324" s="476" t="s">
        <v>5688</v>
      </c>
      <c r="B324" s="374" t="s">
        <v>1267</v>
      </c>
      <c r="C324" s="375" t="s">
        <v>2114</v>
      </c>
      <c r="D324" s="376" t="s">
        <v>24</v>
      </c>
      <c r="E324" s="375" t="s">
        <v>2114</v>
      </c>
      <c r="F324" s="375" t="s">
        <v>24</v>
      </c>
      <c r="G324" s="375" t="s">
        <v>2114</v>
      </c>
      <c r="H324" s="375" t="s">
        <v>24</v>
      </c>
      <c r="I324" s="375" t="s">
        <v>2114</v>
      </c>
      <c r="J324" s="375" t="s">
        <v>24</v>
      </c>
      <c r="K324" s="375" t="s">
        <v>2114</v>
      </c>
      <c r="L324" s="375" t="s">
        <v>24</v>
      </c>
      <c r="M324" s="375" t="s">
        <v>2114</v>
      </c>
      <c r="N324" s="375" t="s">
        <v>24</v>
      </c>
      <c r="O324" s="375" t="s">
        <v>2114</v>
      </c>
      <c r="P324" s="375" t="s">
        <v>24</v>
      </c>
      <c r="Q324" s="375" t="s">
        <v>2114</v>
      </c>
      <c r="R324" s="375" t="s">
        <v>24</v>
      </c>
      <c r="S324" s="375" t="s">
        <v>2114</v>
      </c>
      <c r="T324" s="375" t="s">
        <v>24</v>
      </c>
      <c r="U324" s="375" t="s">
        <v>2114</v>
      </c>
      <c r="V324" s="375" t="s">
        <v>24</v>
      </c>
      <c r="W324" s="375" t="s">
        <v>2114</v>
      </c>
      <c r="X324" s="375" t="s">
        <v>24</v>
      </c>
    </row>
    <row r="325" spans="1:24" ht="15.75" thickBot="1">
      <c r="A325" s="435" t="s">
        <v>5808</v>
      </c>
      <c r="B325" s="488" t="s">
        <v>5809</v>
      </c>
      <c r="C325" s="381">
        <v>15</v>
      </c>
      <c r="D325" s="382">
        <v>435</v>
      </c>
      <c r="E325" s="378"/>
      <c r="F325" s="378"/>
      <c r="G325" s="378"/>
      <c r="H325" s="378"/>
      <c r="I325" s="378"/>
      <c r="J325" s="378"/>
      <c r="K325" s="378"/>
      <c r="L325" s="378"/>
      <c r="M325" s="378"/>
      <c r="N325" s="378"/>
      <c r="O325" s="378"/>
      <c r="P325" s="378"/>
      <c r="Q325" s="378"/>
      <c r="R325" s="378"/>
      <c r="S325" s="378"/>
      <c r="T325" s="378"/>
      <c r="U325" s="378">
        <v>15</v>
      </c>
      <c r="V325" s="378">
        <v>435</v>
      </c>
      <c r="W325" s="378">
        <f>C325-(E325+G325+I325+K325+M325+O325+Q325+S325+U325)</f>
        <v>0</v>
      </c>
      <c r="X325" s="378">
        <f>D325-(F325+H325+J325+L325+N325+P325+R325+T325+V325)</f>
        <v>0</v>
      </c>
    </row>
    <row r="327" spans="1:24" ht="15.75" thickBot="1"/>
    <row r="328" spans="1:24">
      <c r="A328" s="475" t="s">
        <v>5821</v>
      </c>
      <c r="B328" s="814">
        <v>44407</v>
      </c>
      <c r="C328" s="809"/>
      <c r="D328" s="810"/>
      <c r="E328" s="815" t="s">
        <v>5694</v>
      </c>
      <c r="F328" s="812"/>
      <c r="G328" s="815" t="s">
        <v>5695</v>
      </c>
      <c r="H328" s="812"/>
      <c r="I328" s="815" t="s">
        <v>5697</v>
      </c>
      <c r="J328" s="812"/>
      <c r="K328" s="815" t="s">
        <v>5686</v>
      </c>
      <c r="L328" s="812"/>
      <c r="M328" s="815" t="s">
        <v>5680</v>
      </c>
      <c r="N328" s="812"/>
      <c r="O328" s="815" t="s">
        <v>5681</v>
      </c>
      <c r="P328" s="812"/>
      <c r="Q328" s="815" t="s">
        <v>117</v>
      </c>
      <c r="R328" s="812"/>
      <c r="S328" s="815" t="s">
        <v>5682</v>
      </c>
      <c r="T328" s="812"/>
      <c r="U328" s="815" t="s">
        <v>5683</v>
      </c>
      <c r="V328" s="812"/>
      <c r="W328" s="816" t="s">
        <v>5687</v>
      </c>
      <c r="X328" s="812"/>
    </row>
    <row r="329" spans="1:24">
      <c r="A329" s="476" t="s">
        <v>5688</v>
      </c>
      <c r="B329" s="374" t="s">
        <v>1267</v>
      </c>
      <c r="C329" s="375" t="s">
        <v>2114</v>
      </c>
      <c r="D329" s="376" t="s">
        <v>24</v>
      </c>
      <c r="E329" s="375" t="s">
        <v>2114</v>
      </c>
      <c r="F329" s="375" t="s">
        <v>24</v>
      </c>
      <c r="G329" s="375" t="s">
        <v>2114</v>
      </c>
      <c r="H329" s="375" t="s">
        <v>24</v>
      </c>
      <c r="I329" s="375" t="s">
        <v>2114</v>
      </c>
      <c r="J329" s="375" t="s">
        <v>24</v>
      </c>
      <c r="K329" s="375" t="s">
        <v>2114</v>
      </c>
      <c r="L329" s="375" t="s">
        <v>24</v>
      </c>
      <c r="M329" s="375" t="s">
        <v>2114</v>
      </c>
      <c r="N329" s="375" t="s">
        <v>24</v>
      </c>
      <c r="O329" s="375" t="s">
        <v>2114</v>
      </c>
      <c r="P329" s="375" t="s">
        <v>24</v>
      </c>
      <c r="Q329" s="375" t="s">
        <v>2114</v>
      </c>
      <c r="R329" s="375" t="s">
        <v>24</v>
      </c>
      <c r="S329" s="375" t="s">
        <v>2114</v>
      </c>
      <c r="T329" s="375" t="s">
        <v>24</v>
      </c>
      <c r="U329" s="375" t="s">
        <v>2114</v>
      </c>
      <c r="V329" s="375" t="s">
        <v>24</v>
      </c>
      <c r="W329" s="375" t="s">
        <v>2114</v>
      </c>
      <c r="X329" s="375" t="s">
        <v>24</v>
      </c>
    </row>
    <row r="330" spans="1:24" ht="15.75" thickBot="1">
      <c r="A330" s="435" t="s">
        <v>5808</v>
      </c>
      <c r="B330" s="488" t="s">
        <v>5809</v>
      </c>
      <c r="C330" s="381">
        <v>15</v>
      </c>
      <c r="D330" s="489">
        <v>435</v>
      </c>
      <c r="E330" s="378"/>
      <c r="F330" s="378"/>
      <c r="G330" s="378">
        <v>12</v>
      </c>
      <c r="H330" s="378">
        <v>327</v>
      </c>
      <c r="I330" s="378"/>
      <c r="J330" s="378"/>
      <c r="K330" s="378"/>
      <c r="L330" s="378"/>
      <c r="M330" s="378"/>
      <c r="N330" s="378"/>
      <c r="O330" s="378"/>
      <c r="P330" s="378"/>
      <c r="Q330" s="378"/>
      <c r="R330" s="378"/>
      <c r="S330" s="378"/>
      <c r="T330" s="378"/>
      <c r="U330" s="378">
        <v>3</v>
      </c>
      <c r="V330" s="378">
        <v>108</v>
      </c>
      <c r="W330" s="378">
        <f>C330-(E330+G330+I330+K330+M330+O330+Q330+S330+U330)</f>
        <v>0</v>
      </c>
      <c r="X330" s="378">
        <f>D330-(F330+H330+J330+L330+N330+P330+R330+T330+V330)</f>
        <v>0</v>
      </c>
    </row>
    <row r="332" spans="1:24" ht="15.75" thickBot="1"/>
    <row r="333" spans="1:24" ht="135">
      <c r="A333" s="490" t="s">
        <v>5822</v>
      </c>
      <c r="B333" s="808">
        <v>44530</v>
      </c>
      <c r="C333" s="809"/>
      <c r="D333" s="810"/>
      <c r="E333" s="811" t="s">
        <v>5694</v>
      </c>
      <c r="F333" s="812"/>
      <c r="G333" s="811" t="s">
        <v>5695</v>
      </c>
      <c r="H333" s="812"/>
      <c r="I333" s="811" t="s">
        <v>5697</v>
      </c>
      <c r="J333" s="812"/>
      <c r="K333" s="811" t="s">
        <v>5686</v>
      </c>
      <c r="L333" s="812"/>
      <c r="M333" s="811" t="s">
        <v>5680</v>
      </c>
      <c r="N333" s="812"/>
      <c r="O333" s="811" t="s">
        <v>5681</v>
      </c>
      <c r="P333" s="812"/>
      <c r="Q333" s="811" t="s">
        <v>117</v>
      </c>
      <c r="R333" s="812"/>
      <c r="S333" s="813" t="s">
        <v>5687</v>
      </c>
      <c r="T333" s="812"/>
    </row>
    <row r="334" spans="1:24">
      <c r="A334" s="466" t="s">
        <v>5688</v>
      </c>
      <c r="B334" s="394" t="s">
        <v>1267</v>
      </c>
      <c r="C334" s="394" t="s">
        <v>2114</v>
      </c>
      <c r="D334" s="464" t="s">
        <v>24</v>
      </c>
      <c r="E334" s="394" t="s">
        <v>2114</v>
      </c>
      <c r="F334" s="394" t="s">
        <v>24</v>
      </c>
      <c r="G334" s="394" t="s">
        <v>2114</v>
      </c>
      <c r="H334" s="394" t="s">
        <v>24</v>
      </c>
      <c r="I334" s="394" t="s">
        <v>2114</v>
      </c>
      <c r="J334" s="394" t="s">
        <v>24</v>
      </c>
      <c r="K334" s="394" t="s">
        <v>2114</v>
      </c>
      <c r="L334" s="394" t="s">
        <v>24</v>
      </c>
      <c r="M334" s="394" t="s">
        <v>2114</v>
      </c>
      <c r="N334" s="394" t="s">
        <v>24</v>
      </c>
      <c r="O334" s="394" t="s">
        <v>2114</v>
      </c>
      <c r="P334" s="394" t="s">
        <v>24</v>
      </c>
      <c r="Q334" s="394" t="s">
        <v>2114</v>
      </c>
      <c r="R334" s="394" t="s">
        <v>24</v>
      </c>
      <c r="S334" s="394" t="s">
        <v>2114</v>
      </c>
      <c r="T334" s="394" t="s">
        <v>24</v>
      </c>
    </row>
    <row r="335" spans="1:24" ht="15.75" thickBot="1">
      <c r="A335" s="491" t="s">
        <v>5823</v>
      </c>
      <c r="B335" s="488" t="s">
        <v>5699</v>
      </c>
      <c r="C335" s="381">
        <v>321</v>
      </c>
      <c r="D335" s="382">
        <v>9309</v>
      </c>
      <c r="E335" s="378">
        <v>321</v>
      </c>
      <c r="F335" s="378">
        <v>9309</v>
      </c>
      <c r="G335" s="378"/>
      <c r="H335" s="378"/>
      <c r="I335" s="378"/>
      <c r="J335" s="378"/>
      <c r="K335" s="378"/>
      <c r="L335" s="378"/>
      <c r="M335" s="378"/>
      <c r="N335" s="378"/>
      <c r="O335" s="378"/>
      <c r="P335" s="378"/>
      <c r="Q335" s="378"/>
      <c r="R335" s="378"/>
      <c r="S335" s="378">
        <f>C335-(E335+G335+I335+K335+M335+O335+Q335)</f>
        <v>0</v>
      </c>
      <c r="T335" s="378">
        <f>D335-(F335+H335+J335+L335+N335+P335+R335)</f>
        <v>0</v>
      </c>
    </row>
    <row r="336" spans="1:24" ht="15.75" thickBot="1"/>
    <row r="337" spans="1:20" ht="105">
      <c r="A337" s="490" t="s">
        <v>5824</v>
      </c>
      <c r="B337" s="808">
        <v>44530</v>
      </c>
      <c r="C337" s="809"/>
      <c r="D337" s="810"/>
      <c r="E337" s="811" t="s">
        <v>5694</v>
      </c>
      <c r="F337" s="812"/>
      <c r="G337" s="811" t="s">
        <v>5695</v>
      </c>
      <c r="H337" s="812"/>
      <c r="I337" s="811" t="s">
        <v>5697</v>
      </c>
      <c r="J337" s="812"/>
      <c r="K337" s="811" t="s">
        <v>5686</v>
      </c>
      <c r="L337" s="812"/>
      <c r="M337" s="811" t="s">
        <v>5680</v>
      </c>
      <c r="N337" s="812"/>
      <c r="O337" s="811" t="s">
        <v>5681</v>
      </c>
      <c r="P337" s="812"/>
      <c r="Q337" s="811" t="s">
        <v>117</v>
      </c>
      <c r="R337" s="812"/>
      <c r="S337" s="813" t="s">
        <v>5687</v>
      </c>
      <c r="T337" s="812"/>
    </row>
    <row r="338" spans="1:20">
      <c r="A338" s="466" t="s">
        <v>5688</v>
      </c>
      <c r="B338" s="394" t="s">
        <v>1267</v>
      </c>
      <c r="C338" s="394" t="s">
        <v>2114</v>
      </c>
      <c r="D338" s="464" t="s">
        <v>24</v>
      </c>
      <c r="E338" s="394" t="s">
        <v>2114</v>
      </c>
      <c r="F338" s="394" t="s">
        <v>24</v>
      </c>
      <c r="G338" s="394" t="s">
        <v>2114</v>
      </c>
      <c r="H338" s="394" t="s">
        <v>24</v>
      </c>
      <c r="I338" s="394" t="s">
        <v>2114</v>
      </c>
      <c r="J338" s="394" t="s">
        <v>24</v>
      </c>
      <c r="K338" s="394" t="s">
        <v>2114</v>
      </c>
      <c r="L338" s="394" t="s">
        <v>24</v>
      </c>
      <c r="M338" s="394" t="s">
        <v>2114</v>
      </c>
      <c r="N338" s="394" t="s">
        <v>24</v>
      </c>
      <c r="O338" s="394" t="s">
        <v>2114</v>
      </c>
      <c r="P338" s="394" t="s">
        <v>24</v>
      </c>
      <c r="Q338" s="394" t="s">
        <v>2114</v>
      </c>
      <c r="R338" s="394" t="s">
        <v>24</v>
      </c>
      <c r="S338" s="394" t="s">
        <v>2114</v>
      </c>
      <c r="T338" s="394" t="s">
        <v>24</v>
      </c>
    </row>
    <row r="339" spans="1:20" ht="15.75" thickBot="1">
      <c r="A339" s="491" t="s">
        <v>5825</v>
      </c>
      <c r="B339" s="488" t="s">
        <v>5731</v>
      </c>
      <c r="C339" s="381">
        <v>479</v>
      </c>
      <c r="D339" s="382">
        <v>13891</v>
      </c>
      <c r="E339" s="378">
        <v>479</v>
      </c>
      <c r="F339" s="378">
        <v>13891</v>
      </c>
      <c r="G339" s="378"/>
      <c r="H339" s="378"/>
      <c r="I339" s="378"/>
      <c r="J339" s="378"/>
      <c r="K339" s="378"/>
      <c r="L339" s="378"/>
      <c r="M339" s="378"/>
      <c r="N339" s="378"/>
      <c r="O339" s="378"/>
      <c r="P339" s="378"/>
      <c r="Q339" s="378"/>
      <c r="R339" s="378"/>
      <c r="S339" s="378">
        <f>C339-(E339+G339+I339+K339+M339+O339+Q339)</f>
        <v>0</v>
      </c>
      <c r="T339" s="378">
        <f>D339-(F339+H339+J339+L339+N339+P339+R339)</f>
        <v>0</v>
      </c>
    </row>
    <row r="341" spans="1:20" ht="15.75" thickBot="1"/>
    <row r="342" spans="1:20">
      <c r="A342" s="492" t="s">
        <v>5826</v>
      </c>
      <c r="B342" s="805">
        <v>44561</v>
      </c>
      <c r="C342" s="806"/>
      <c r="D342" s="807"/>
      <c r="E342" s="802" t="s">
        <v>5695</v>
      </c>
      <c r="F342" s="803"/>
      <c r="G342" s="802" t="s">
        <v>5697</v>
      </c>
      <c r="H342" s="803"/>
      <c r="I342" s="802" t="s">
        <v>5686</v>
      </c>
      <c r="J342" s="803"/>
      <c r="K342" s="802" t="s">
        <v>5680</v>
      </c>
      <c r="L342" s="803"/>
      <c r="M342" s="802" t="s">
        <v>5681</v>
      </c>
      <c r="N342" s="803"/>
      <c r="O342" s="802" t="s">
        <v>117</v>
      </c>
      <c r="P342" s="803"/>
      <c r="Q342" s="802" t="s">
        <v>5682</v>
      </c>
      <c r="R342" s="803"/>
      <c r="S342" s="804" t="s">
        <v>5687</v>
      </c>
      <c r="T342" s="803"/>
    </row>
    <row r="343" spans="1:20">
      <c r="A343" s="493" t="s">
        <v>5827</v>
      </c>
      <c r="B343" s="378" t="s">
        <v>1267</v>
      </c>
      <c r="C343" s="378" t="s">
        <v>2114</v>
      </c>
      <c r="D343" s="379" t="s">
        <v>24</v>
      </c>
      <c r="E343" s="378" t="s">
        <v>2114</v>
      </c>
      <c r="F343" s="378" t="s">
        <v>24</v>
      </c>
      <c r="G343" s="378" t="s">
        <v>2114</v>
      </c>
      <c r="H343" s="378" t="s">
        <v>24</v>
      </c>
      <c r="I343" s="378" t="s">
        <v>2114</v>
      </c>
      <c r="J343" s="378" t="s">
        <v>24</v>
      </c>
      <c r="K343" s="378" t="s">
        <v>2114</v>
      </c>
      <c r="L343" s="378" t="s">
        <v>24</v>
      </c>
      <c r="M343" s="378" t="s">
        <v>2114</v>
      </c>
      <c r="N343" s="378" t="s">
        <v>24</v>
      </c>
      <c r="O343" s="378" t="s">
        <v>2114</v>
      </c>
      <c r="P343" s="378" t="s">
        <v>24</v>
      </c>
      <c r="Q343" s="378" t="s">
        <v>2114</v>
      </c>
      <c r="R343" s="378" t="s">
        <v>24</v>
      </c>
      <c r="S343" s="378" t="s">
        <v>2114</v>
      </c>
      <c r="T343" s="378" t="s">
        <v>24</v>
      </c>
    </row>
    <row r="344" spans="1:20">
      <c r="A344" s="494" t="s">
        <v>5828</v>
      </c>
      <c r="B344" s="363" t="s">
        <v>5829</v>
      </c>
      <c r="C344" s="416">
        <v>694</v>
      </c>
      <c r="D344" s="434">
        <v>20126</v>
      </c>
      <c r="E344" s="378">
        <v>462</v>
      </c>
      <c r="F344" s="378">
        <v>13398</v>
      </c>
      <c r="G344" s="416">
        <v>232</v>
      </c>
      <c r="H344" s="416">
        <v>6728</v>
      </c>
      <c r="I344" s="416"/>
      <c r="J344" s="378"/>
      <c r="K344" s="378"/>
      <c r="L344" s="378"/>
      <c r="M344" s="378"/>
      <c r="N344" s="378"/>
      <c r="O344" s="378"/>
      <c r="P344" s="378"/>
      <c r="Q344" s="378"/>
      <c r="R344" s="378"/>
      <c r="S344" s="378">
        <f t="shared" ref="S344:T349" si="16">C344-(E344+G344+I344+K344+M344+O344+Q344)</f>
        <v>0</v>
      </c>
      <c r="T344" s="378">
        <f t="shared" si="16"/>
        <v>0</v>
      </c>
    </row>
    <row r="345" spans="1:20">
      <c r="A345" s="495" t="s">
        <v>5830</v>
      </c>
      <c r="B345" s="363" t="s">
        <v>5829</v>
      </c>
      <c r="C345" s="416">
        <v>2</v>
      </c>
      <c r="D345" s="434">
        <v>58</v>
      </c>
      <c r="E345" s="378"/>
      <c r="F345" s="378"/>
      <c r="G345" s="416">
        <v>2</v>
      </c>
      <c r="H345" s="416">
        <v>58</v>
      </c>
      <c r="I345" s="378"/>
      <c r="J345" s="378"/>
      <c r="K345" s="378"/>
      <c r="L345" s="378"/>
      <c r="M345" s="378"/>
      <c r="N345" s="378"/>
      <c r="O345" s="378"/>
      <c r="P345" s="378"/>
      <c r="Q345" s="378"/>
      <c r="R345" s="378"/>
      <c r="S345" s="378">
        <f t="shared" si="16"/>
        <v>0</v>
      </c>
      <c r="T345" s="378">
        <f t="shared" si="16"/>
        <v>0</v>
      </c>
    </row>
    <row r="346" spans="1:20">
      <c r="A346" s="496" t="s">
        <v>5828</v>
      </c>
      <c r="B346" s="364" t="s">
        <v>5831</v>
      </c>
      <c r="C346" s="497">
        <f>693+6</f>
        <v>699</v>
      </c>
      <c r="D346" s="498">
        <f>20097+174</f>
        <v>20271</v>
      </c>
      <c r="E346" s="378">
        <v>683</v>
      </c>
      <c r="F346" s="378">
        <v>19807</v>
      </c>
      <c r="G346" s="416">
        <v>16</v>
      </c>
      <c r="H346" s="416">
        <v>464</v>
      </c>
      <c r="I346" s="378"/>
      <c r="J346" s="378"/>
      <c r="K346" s="378"/>
      <c r="L346" s="378"/>
      <c r="M346" s="378"/>
      <c r="N346" s="378"/>
      <c r="O346" s="378"/>
      <c r="P346" s="378"/>
      <c r="Q346" s="378"/>
      <c r="R346" s="378"/>
      <c r="S346" s="378">
        <f t="shared" si="16"/>
        <v>0</v>
      </c>
      <c r="T346" s="378">
        <f t="shared" si="16"/>
        <v>0</v>
      </c>
    </row>
    <row r="347" spans="1:20">
      <c r="A347" s="495" t="s">
        <v>5830</v>
      </c>
      <c r="B347" s="362" t="s">
        <v>5831</v>
      </c>
      <c r="C347" s="416">
        <f>271-6</f>
        <v>265</v>
      </c>
      <c r="D347" s="434">
        <f>7859-174</f>
        <v>7685</v>
      </c>
      <c r="E347" s="378">
        <v>265</v>
      </c>
      <c r="F347" s="378">
        <v>7685</v>
      </c>
      <c r="G347" s="416"/>
      <c r="H347" s="416"/>
      <c r="I347" s="378"/>
      <c r="J347" s="378"/>
      <c r="K347" s="378"/>
      <c r="L347" s="378"/>
      <c r="M347" s="378"/>
      <c r="N347" s="378"/>
      <c r="O347" s="378"/>
      <c r="P347" s="378"/>
      <c r="Q347" s="378"/>
      <c r="R347" s="378"/>
      <c r="S347" s="378">
        <f t="shared" si="16"/>
        <v>0</v>
      </c>
      <c r="T347" s="378">
        <f t="shared" si="16"/>
        <v>0</v>
      </c>
    </row>
    <row r="348" spans="1:20">
      <c r="A348" s="494" t="s">
        <v>5832</v>
      </c>
      <c r="B348" s="362" t="s">
        <v>5831</v>
      </c>
      <c r="C348" s="416">
        <v>110</v>
      </c>
      <c r="D348" s="434">
        <v>3190</v>
      </c>
      <c r="E348" s="499">
        <v>110</v>
      </c>
      <c r="F348" s="416">
        <v>3190</v>
      </c>
      <c r="G348" s="416"/>
      <c r="H348" s="416"/>
      <c r="I348" s="378"/>
      <c r="J348" s="378"/>
      <c r="K348" s="378"/>
      <c r="L348" s="378"/>
      <c r="M348" s="378"/>
      <c r="N348" s="378"/>
      <c r="O348" s="378"/>
      <c r="P348" s="378"/>
      <c r="Q348" s="378"/>
      <c r="R348" s="378"/>
      <c r="S348" s="378">
        <f t="shared" si="16"/>
        <v>0</v>
      </c>
      <c r="T348" s="378">
        <f t="shared" si="16"/>
        <v>0</v>
      </c>
    </row>
    <row r="349" spans="1:20" ht="15.75" thickBot="1">
      <c r="A349" s="500" t="s">
        <v>5833</v>
      </c>
      <c r="B349" s="501" t="s">
        <v>5831</v>
      </c>
      <c r="C349" s="437">
        <v>212</v>
      </c>
      <c r="D349" s="438">
        <v>6148</v>
      </c>
      <c r="E349" s="499">
        <v>1</v>
      </c>
      <c r="F349" s="416">
        <v>7</v>
      </c>
      <c r="G349" s="416">
        <v>211</v>
      </c>
      <c r="H349" s="416">
        <v>6141</v>
      </c>
      <c r="I349" s="378"/>
      <c r="J349" s="378"/>
      <c r="K349" s="378"/>
      <c r="L349" s="378"/>
      <c r="M349" s="378"/>
      <c r="N349" s="378"/>
      <c r="O349" s="378"/>
      <c r="P349" s="378"/>
      <c r="Q349" s="378"/>
      <c r="R349" s="378"/>
      <c r="S349" s="378">
        <f t="shared" si="16"/>
        <v>0</v>
      </c>
      <c r="T349" s="378">
        <f t="shared" si="16"/>
        <v>0</v>
      </c>
    </row>
  </sheetData>
  <mergeCells count="479">
    <mergeCell ref="O1:P1"/>
    <mergeCell ref="Q1:R1"/>
    <mergeCell ref="S1:T1"/>
    <mergeCell ref="U1:V1"/>
    <mergeCell ref="W1:X1"/>
    <mergeCell ref="A3:A4"/>
    <mergeCell ref="B1:D1"/>
    <mergeCell ref="E1:F1"/>
    <mergeCell ref="G1:H1"/>
    <mergeCell ref="I1:J1"/>
    <mergeCell ref="K1:L1"/>
    <mergeCell ref="M1:N1"/>
    <mergeCell ref="AA7:AB7"/>
    <mergeCell ref="B12:D12"/>
    <mergeCell ref="E12:F12"/>
    <mergeCell ref="G12:H12"/>
    <mergeCell ref="I12:J12"/>
    <mergeCell ref="K12:L12"/>
    <mergeCell ref="M12:N12"/>
    <mergeCell ref="O12:P12"/>
    <mergeCell ref="Q12:R12"/>
    <mergeCell ref="S12:T12"/>
    <mergeCell ref="O7:P7"/>
    <mergeCell ref="Q7:R7"/>
    <mergeCell ref="S7:T7"/>
    <mergeCell ref="U7:V7"/>
    <mergeCell ref="W7:X7"/>
    <mergeCell ref="Y7:Z7"/>
    <mergeCell ref="B7:D7"/>
    <mergeCell ref="E7:F7"/>
    <mergeCell ref="G7:H7"/>
    <mergeCell ref="I7:J7"/>
    <mergeCell ref="K7:L7"/>
    <mergeCell ref="M7:N7"/>
    <mergeCell ref="O19:P19"/>
    <mergeCell ref="Q19:R19"/>
    <mergeCell ref="S19:T19"/>
    <mergeCell ref="B24:D24"/>
    <mergeCell ref="E24:F24"/>
    <mergeCell ref="G24:H24"/>
    <mergeCell ref="I24:J24"/>
    <mergeCell ref="K24:L24"/>
    <mergeCell ref="M24:N24"/>
    <mergeCell ref="O24:P24"/>
    <mergeCell ref="B19:D19"/>
    <mergeCell ref="E19:F19"/>
    <mergeCell ref="G19:H19"/>
    <mergeCell ref="I19:J19"/>
    <mergeCell ref="K19:L19"/>
    <mergeCell ref="M19:N19"/>
    <mergeCell ref="S29:T29"/>
    <mergeCell ref="U29:V29"/>
    <mergeCell ref="W29:X29"/>
    <mergeCell ref="Y29:Z29"/>
    <mergeCell ref="AA29:AB29"/>
    <mergeCell ref="A31:A33"/>
    <mergeCell ref="Q24:R24"/>
    <mergeCell ref="S24:T24"/>
    <mergeCell ref="B29:D29"/>
    <mergeCell ref="E29:F29"/>
    <mergeCell ref="G29:H29"/>
    <mergeCell ref="I29:J29"/>
    <mergeCell ref="K29:L29"/>
    <mergeCell ref="M29:N29"/>
    <mergeCell ref="O29:P29"/>
    <mergeCell ref="Q29:R29"/>
    <mergeCell ref="O36:P36"/>
    <mergeCell ref="Q36:R36"/>
    <mergeCell ref="S36:T36"/>
    <mergeCell ref="B41:D41"/>
    <mergeCell ref="E41:F41"/>
    <mergeCell ref="G41:H41"/>
    <mergeCell ref="I41:J41"/>
    <mergeCell ref="K41:L41"/>
    <mergeCell ref="M41:N41"/>
    <mergeCell ref="O41:P41"/>
    <mergeCell ref="B36:D36"/>
    <mergeCell ref="E36:F36"/>
    <mergeCell ref="G36:H36"/>
    <mergeCell ref="I36:J36"/>
    <mergeCell ref="K36:L36"/>
    <mergeCell ref="M36:N36"/>
    <mergeCell ref="Q41:R41"/>
    <mergeCell ref="S41:T41"/>
    <mergeCell ref="B46:D46"/>
    <mergeCell ref="E46:F46"/>
    <mergeCell ref="G46:H46"/>
    <mergeCell ref="I46:J46"/>
    <mergeCell ref="K46:L46"/>
    <mergeCell ref="M46:N46"/>
    <mergeCell ref="O46:P46"/>
    <mergeCell ref="Q46:R46"/>
    <mergeCell ref="S46:T46"/>
    <mergeCell ref="B52:D52"/>
    <mergeCell ref="E52:F52"/>
    <mergeCell ref="G52:H52"/>
    <mergeCell ref="I52:J52"/>
    <mergeCell ref="K52:L52"/>
    <mergeCell ref="M52:N52"/>
    <mergeCell ref="O52:P52"/>
    <mergeCell ref="Q52:R52"/>
    <mergeCell ref="S52:T52"/>
    <mergeCell ref="O57:P57"/>
    <mergeCell ref="Q57:R57"/>
    <mergeCell ref="S57:T57"/>
    <mergeCell ref="B62:D62"/>
    <mergeCell ref="E62:F62"/>
    <mergeCell ref="G62:H62"/>
    <mergeCell ref="I62:J62"/>
    <mergeCell ref="K62:L62"/>
    <mergeCell ref="M62:N62"/>
    <mergeCell ref="O62:P62"/>
    <mergeCell ref="B57:D57"/>
    <mergeCell ref="E57:F57"/>
    <mergeCell ref="G57:H57"/>
    <mergeCell ref="I57:J57"/>
    <mergeCell ref="K57:L57"/>
    <mergeCell ref="M57:N57"/>
    <mergeCell ref="Q62:R62"/>
    <mergeCell ref="S62:T62"/>
    <mergeCell ref="B67:D67"/>
    <mergeCell ref="E67:F67"/>
    <mergeCell ref="G67:H67"/>
    <mergeCell ref="I67:J67"/>
    <mergeCell ref="K67:L67"/>
    <mergeCell ref="M67:N67"/>
    <mergeCell ref="O67:P67"/>
    <mergeCell ref="Q67:R67"/>
    <mergeCell ref="S67:T67"/>
    <mergeCell ref="U73:V73"/>
    <mergeCell ref="W73:X73"/>
    <mergeCell ref="Y73:Z73"/>
    <mergeCell ref="AA73:AB73"/>
    <mergeCell ref="AC73:AD73"/>
    <mergeCell ref="B78:D78"/>
    <mergeCell ref="E78:F78"/>
    <mergeCell ref="G78:H78"/>
    <mergeCell ref="I78:J78"/>
    <mergeCell ref="K78:L78"/>
    <mergeCell ref="M78:N78"/>
    <mergeCell ref="O78:P78"/>
    <mergeCell ref="Q78:R78"/>
    <mergeCell ref="S78:T78"/>
    <mergeCell ref="B73:D73"/>
    <mergeCell ref="E73:F73"/>
    <mergeCell ref="G73:H73"/>
    <mergeCell ref="I73:J73"/>
    <mergeCell ref="K73:L73"/>
    <mergeCell ref="M73:N73"/>
    <mergeCell ref="O73:P73"/>
    <mergeCell ref="Q73:R73"/>
    <mergeCell ref="S73:T73"/>
    <mergeCell ref="B88:D88"/>
    <mergeCell ref="E88:F88"/>
    <mergeCell ref="G88:H88"/>
    <mergeCell ref="I88:J88"/>
    <mergeCell ref="K88:L88"/>
    <mergeCell ref="M88:N88"/>
    <mergeCell ref="O88:P88"/>
    <mergeCell ref="Q88:R88"/>
    <mergeCell ref="S88:T88"/>
    <mergeCell ref="U99:V99"/>
    <mergeCell ref="W99:X99"/>
    <mergeCell ref="Y99:Z99"/>
    <mergeCell ref="B107:D107"/>
    <mergeCell ref="E107:F107"/>
    <mergeCell ref="G107:H107"/>
    <mergeCell ref="I107:J107"/>
    <mergeCell ref="K107:L107"/>
    <mergeCell ref="M107:N107"/>
    <mergeCell ref="O107:P107"/>
    <mergeCell ref="Q107:R107"/>
    <mergeCell ref="B99:D99"/>
    <mergeCell ref="E99:F99"/>
    <mergeCell ref="G99:H99"/>
    <mergeCell ref="I99:J99"/>
    <mergeCell ref="K99:L99"/>
    <mergeCell ref="M99:N99"/>
    <mergeCell ref="O99:P99"/>
    <mergeCell ref="Q99:R99"/>
    <mergeCell ref="S99:T99"/>
    <mergeCell ref="B112:D112"/>
    <mergeCell ref="E112:F112"/>
    <mergeCell ref="G112:H112"/>
    <mergeCell ref="I112:J112"/>
    <mergeCell ref="K112:L112"/>
    <mergeCell ref="M112:N112"/>
    <mergeCell ref="O112:P112"/>
    <mergeCell ref="Q112:R112"/>
    <mergeCell ref="B117:D117"/>
    <mergeCell ref="E117:F117"/>
    <mergeCell ref="G117:H117"/>
    <mergeCell ref="I117:J117"/>
    <mergeCell ref="K117:L117"/>
    <mergeCell ref="M117:N117"/>
    <mergeCell ref="O117:P117"/>
    <mergeCell ref="Q117:R117"/>
    <mergeCell ref="O122:P122"/>
    <mergeCell ref="Q122:R122"/>
    <mergeCell ref="B127:D127"/>
    <mergeCell ref="E127:F127"/>
    <mergeCell ref="G127:H127"/>
    <mergeCell ref="I127:J127"/>
    <mergeCell ref="K127:L127"/>
    <mergeCell ref="M127:N127"/>
    <mergeCell ref="O127:P127"/>
    <mergeCell ref="Q127:R127"/>
    <mergeCell ref="B122:D122"/>
    <mergeCell ref="E122:F122"/>
    <mergeCell ref="G122:H122"/>
    <mergeCell ref="I122:J122"/>
    <mergeCell ref="K122:L122"/>
    <mergeCell ref="M122:N122"/>
    <mergeCell ref="O132:P132"/>
    <mergeCell ref="Q132:R132"/>
    <mergeCell ref="B137:D137"/>
    <mergeCell ref="E137:F137"/>
    <mergeCell ref="G137:H137"/>
    <mergeCell ref="I137:J137"/>
    <mergeCell ref="K137:L137"/>
    <mergeCell ref="M137:N137"/>
    <mergeCell ref="O137:P137"/>
    <mergeCell ref="Q137:R137"/>
    <mergeCell ref="B132:D132"/>
    <mergeCell ref="E132:F132"/>
    <mergeCell ref="G132:H132"/>
    <mergeCell ref="I132:J132"/>
    <mergeCell ref="K132:L132"/>
    <mergeCell ref="M132:N132"/>
    <mergeCell ref="O142:P142"/>
    <mergeCell ref="Q142:R142"/>
    <mergeCell ref="B147:D147"/>
    <mergeCell ref="E147:F147"/>
    <mergeCell ref="G147:H147"/>
    <mergeCell ref="I147:J147"/>
    <mergeCell ref="K147:L147"/>
    <mergeCell ref="M147:N147"/>
    <mergeCell ref="O147:P147"/>
    <mergeCell ref="Q147:R147"/>
    <mergeCell ref="B142:D142"/>
    <mergeCell ref="E142:F142"/>
    <mergeCell ref="G142:H142"/>
    <mergeCell ref="I142:J142"/>
    <mergeCell ref="K142:L142"/>
    <mergeCell ref="M142:N142"/>
    <mergeCell ref="O152:P152"/>
    <mergeCell ref="B157:D157"/>
    <mergeCell ref="E157:F157"/>
    <mergeCell ref="G157:H157"/>
    <mergeCell ref="I157:J157"/>
    <mergeCell ref="K157:L157"/>
    <mergeCell ref="M157:N157"/>
    <mergeCell ref="O157:P157"/>
    <mergeCell ref="B152:D152"/>
    <mergeCell ref="E152:F152"/>
    <mergeCell ref="G152:H152"/>
    <mergeCell ref="I152:J152"/>
    <mergeCell ref="K152:L152"/>
    <mergeCell ref="M152:N152"/>
    <mergeCell ref="O167:P167"/>
    <mergeCell ref="B172:D172"/>
    <mergeCell ref="E172:F172"/>
    <mergeCell ref="G172:H172"/>
    <mergeCell ref="I172:J172"/>
    <mergeCell ref="K172:L172"/>
    <mergeCell ref="M172:N172"/>
    <mergeCell ref="O172:P172"/>
    <mergeCell ref="B167:D167"/>
    <mergeCell ref="E167:F167"/>
    <mergeCell ref="G167:H167"/>
    <mergeCell ref="I167:J167"/>
    <mergeCell ref="K167:L167"/>
    <mergeCell ref="M167:N167"/>
    <mergeCell ref="O177:P177"/>
    <mergeCell ref="B185:D185"/>
    <mergeCell ref="E185:F185"/>
    <mergeCell ref="G185:H185"/>
    <mergeCell ref="I185:J185"/>
    <mergeCell ref="K185:L185"/>
    <mergeCell ref="M185:N185"/>
    <mergeCell ref="O185:P185"/>
    <mergeCell ref="B177:D177"/>
    <mergeCell ref="E177:F177"/>
    <mergeCell ref="G177:H177"/>
    <mergeCell ref="I177:J177"/>
    <mergeCell ref="K177:L177"/>
    <mergeCell ref="M177:N177"/>
    <mergeCell ref="O190:P190"/>
    <mergeCell ref="B199:D199"/>
    <mergeCell ref="E199:F199"/>
    <mergeCell ref="G199:H199"/>
    <mergeCell ref="I199:J199"/>
    <mergeCell ref="K199:L199"/>
    <mergeCell ref="M199:N199"/>
    <mergeCell ref="O199:P199"/>
    <mergeCell ref="B190:D190"/>
    <mergeCell ref="E190:F190"/>
    <mergeCell ref="G190:H190"/>
    <mergeCell ref="I190:J190"/>
    <mergeCell ref="K190:L190"/>
    <mergeCell ref="M190:N190"/>
    <mergeCell ref="O204:P204"/>
    <mergeCell ref="B210:D210"/>
    <mergeCell ref="E210:F210"/>
    <mergeCell ref="G210:H210"/>
    <mergeCell ref="I210:J210"/>
    <mergeCell ref="K210:L210"/>
    <mergeCell ref="M210:N210"/>
    <mergeCell ref="O210:P210"/>
    <mergeCell ref="B204:D204"/>
    <mergeCell ref="E204:F204"/>
    <mergeCell ref="G204:H204"/>
    <mergeCell ref="I204:J204"/>
    <mergeCell ref="K204:L204"/>
    <mergeCell ref="M204:N204"/>
    <mergeCell ref="Q226:R226"/>
    <mergeCell ref="S226:T226"/>
    <mergeCell ref="B232:D232"/>
    <mergeCell ref="E232:F232"/>
    <mergeCell ref="G232:H232"/>
    <mergeCell ref="I232:J232"/>
    <mergeCell ref="K232:L232"/>
    <mergeCell ref="O215:P215"/>
    <mergeCell ref="B226:D226"/>
    <mergeCell ref="E226:F226"/>
    <mergeCell ref="G226:H226"/>
    <mergeCell ref="I226:J226"/>
    <mergeCell ref="K226:L226"/>
    <mergeCell ref="M226:N226"/>
    <mergeCell ref="O226:P226"/>
    <mergeCell ref="B215:D215"/>
    <mergeCell ref="E215:F215"/>
    <mergeCell ref="G215:H215"/>
    <mergeCell ref="I215:J215"/>
    <mergeCell ref="K215:L215"/>
    <mergeCell ref="M215:N215"/>
    <mergeCell ref="O237:P237"/>
    <mergeCell ref="Q237:R237"/>
    <mergeCell ref="S237:T237"/>
    <mergeCell ref="B243:D243"/>
    <mergeCell ref="E243:F243"/>
    <mergeCell ref="G243:H243"/>
    <mergeCell ref="I243:J243"/>
    <mergeCell ref="K243:L243"/>
    <mergeCell ref="M243:N243"/>
    <mergeCell ref="O243:P243"/>
    <mergeCell ref="B237:D237"/>
    <mergeCell ref="E237:F237"/>
    <mergeCell ref="G237:H237"/>
    <mergeCell ref="I237:J237"/>
    <mergeCell ref="K237:L237"/>
    <mergeCell ref="M237:N237"/>
    <mergeCell ref="Q243:R243"/>
    <mergeCell ref="S243:T243"/>
    <mergeCell ref="B252:D252"/>
    <mergeCell ref="E252:F252"/>
    <mergeCell ref="G252:H252"/>
    <mergeCell ref="I252:J252"/>
    <mergeCell ref="K252:L252"/>
    <mergeCell ref="M252:N252"/>
    <mergeCell ref="O252:P252"/>
    <mergeCell ref="Q252:R252"/>
    <mergeCell ref="S252:T252"/>
    <mergeCell ref="B259:D259"/>
    <mergeCell ref="E259:F259"/>
    <mergeCell ref="G259:H259"/>
    <mergeCell ref="I259:J259"/>
    <mergeCell ref="K259:L259"/>
    <mergeCell ref="M259:N259"/>
    <mergeCell ref="O259:P259"/>
    <mergeCell ref="Q259:R259"/>
    <mergeCell ref="S259:T259"/>
    <mergeCell ref="S265:T265"/>
    <mergeCell ref="B275:D275"/>
    <mergeCell ref="E275:F275"/>
    <mergeCell ref="G275:H275"/>
    <mergeCell ref="I275:J275"/>
    <mergeCell ref="K275:L275"/>
    <mergeCell ref="M275:N275"/>
    <mergeCell ref="O275:P275"/>
    <mergeCell ref="B265:D265"/>
    <mergeCell ref="E265:F265"/>
    <mergeCell ref="G265:H265"/>
    <mergeCell ref="I265:J265"/>
    <mergeCell ref="K265:L265"/>
    <mergeCell ref="M265:N265"/>
    <mergeCell ref="Q275:R275"/>
    <mergeCell ref="B280:D280"/>
    <mergeCell ref="E280:F280"/>
    <mergeCell ref="G280:H280"/>
    <mergeCell ref="I280:J280"/>
    <mergeCell ref="K280:L280"/>
    <mergeCell ref="M280:N280"/>
    <mergeCell ref="O280:P280"/>
    <mergeCell ref="O265:P265"/>
    <mergeCell ref="Q265:R265"/>
    <mergeCell ref="O285:P285"/>
    <mergeCell ref="B292:D292"/>
    <mergeCell ref="E292:F292"/>
    <mergeCell ref="G292:H292"/>
    <mergeCell ref="I292:J292"/>
    <mergeCell ref="K292:L292"/>
    <mergeCell ref="M292:N292"/>
    <mergeCell ref="O292:P292"/>
    <mergeCell ref="B285:D285"/>
    <mergeCell ref="E285:F285"/>
    <mergeCell ref="G285:H285"/>
    <mergeCell ref="I285:J285"/>
    <mergeCell ref="K285:L285"/>
    <mergeCell ref="M285:N285"/>
    <mergeCell ref="Q292:R292"/>
    <mergeCell ref="S292:T292"/>
    <mergeCell ref="U292:V292"/>
    <mergeCell ref="W292:X292"/>
    <mergeCell ref="B318:D318"/>
    <mergeCell ref="E318:F318"/>
    <mergeCell ref="G318:H318"/>
    <mergeCell ref="I318:J318"/>
    <mergeCell ref="Y292:Z292"/>
    <mergeCell ref="B302:D302"/>
    <mergeCell ref="E302:F302"/>
    <mergeCell ref="G302:H302"/>
    <mergeCell ref="I302:J302"/>
    <mergeCell ref="K302:L302"/>
    <mergeCell ref="O302:P302"/>
    <mergeCell ref="Q302:R302"/>
    <mergeCell ref="S302:T302"/>
    <mergeCell ref="U302:V302"/>
    <mergeCell ref="B323:D323"/>
    <mergeCell ref="E323:F323"/>
    <mergeCell ref="G323:H323"/>
    <mergeCell ref="I323:J323"/>
    <mergeCell ref="M302:N302"/>
    <mergeCell ref="W323:X323"/>
    <mergeCell ref="B328:D328"/>
    <mergeCell ref="E328:F328"/>
    <mergeCell ref="G328:H328"/>
    <mergeCell ref="I328:J328"/>
    <mergeCell ref="K328:L328"/>
    <mergeCell ref="M328:N328"/>
    <mergeCell ref="O328:P328"/>
    <mergeCell ref="Q328:R328"/>
    <mergeCell ref="S328:T328"/>
    <mergeCell ref="K323:L323"/>
    <mergeCell ref="M323:N323"/>
    <mergeCell ref="O323:P323"/>
    <mergeCell ref="Q323:R323"/>
    <mergeCell ref="S323:T323"/>
    <mergeCell ref="U323:V323"/>
    <mergeCell ref="U328:V328"/>
    <mergeCell ref="W328:X328"/>
    <mergeCell ref="W302:X302"/>
    <mergeCell ref="B333:D333"/>
    <mergeCell ref="E333:F333"/>
    <mergeCell ref="G333:H333"/>
    <mergeCell ref="I333:J333"/>
    <mergeCell ref="K333:L333"/>
    <mergeCell ref="M333:N333"/>
    <mergeCell ref="O333:P333"/>
    <mergeCell ref="Q333:R333"/>
    <mergeCell ref="S333:T333"/>
    <mergeCell ref="B337:D337"/>
    <mergeCell ref="E337:F337"/>
    <mergeCell ref="G337:H337"/>
    <mergeCell ref="I337:J337"/>
    <mergeCell ref="K337:L337"/>
    <mergeCell ref="M337:N337"/>
    <mergeCell ref="O337:P337"/>
    <mergeCell ref="Q337:R337"/>
    <mergeCell ref="S337:T337"/>
    <mergeCell ref="O342:P342"/>
    <mergeCell ref="Q342:R342"/>
    <mergeCell ref="S342:T342"/>
    <mergeCell ref="B342:D342"/>
    <mergeCell ref="E342:F342"/>
    <mergeCell ref="G342:H342"/>
    <mergeCell ref="I342:J342"/>
    <mergeCell ref="K342:L342"/>
    <mergeCell ref="M342:N342"/>
  </mergeCells>
  <conditionalFormatting sqref="A3:A4 A304:A315 A320 A325 A330">
    <cfRule type="colorScale" priority="1">
      <colorScale>
        <cfvo type="min"/>
        <cfvo type="max"/>
        <color rgb="FF57BB8A"/>
        <color rgb="FFFFFFFF"/>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7CB23-BD65-4A4C-8ACA-EDFBEF11BFB7}">
  <dimension ref="A1:BG320"/>
  <sheetViews>
    <sheetView showGridLines="0" zoomScale="85" zoomScaleNormal="85" workbookViewId="0">
      <pane ySplit="1" topLeftCell="A271" activePane="bottomLeft" state="frozen"/>
      <selection pane="bottomLeft" activeCell="E291" sqref="E291"/>
    </sheetView>
  </sheetViews>
  <sheetFormatPr defaultRowHeight="15"/>
  <cols>
    <col min="1" max="1" width="7.28515625" customWidth="1"/>
    <col min="2" max="2" width="18" style="109" customWidth="1"/>
    <col min="3" max="3" width="19.42578125" style="109" bestFit="1" customWidth="1"/>
    <col min="4" max="4" width="26.140625" customWidth="1"/>
    <col min="5" max="5" width="48.140625" customWidth="1"/>
    <col min="6" max="6" width="5.42578125" customWidth="1"/>
    <col min="7" max="7" width="16.42578125" style="507" customWidth="1"/>
    <col min="8" max="8" width="16" style="507" customWidth="1"/>
    <col min="9" max="9" width="21.42578125" customWidth="1"/>
    <col min="10" max="10" width="15" customWidth="1"/>
    <col min="11" max="11" width="12" customWidth="1"/>
    <col min="12" max="12" width="67.7109375" customWidth="1"/>
    <col min="13" max="13" width="22.28515625" customWidth="1"/>
    <col min="14" max="14" width="16.140625" customWidth="1"/>
    <col min="15" max="15" width="5.7109375" customWidth="1"/>
    <col min="16" max="16" width="10.28515625" customWidth="1"/>
    <col min="17" max="17" width="6.5703125" customWidth="1"/>
    <col min="18" max="18" width="16.5703125" style="109" customWidth="1"/>
    <col min="19" max="19" width="29.28515625" customWidth="1"/>
    <col min="20" max="20" width="27.42578125" customWidth="1"/>
    <col min="21" max="21" width="13.7109375" customWidth="1"/>
    <col min="22" max="22" width="6.28515625" customWidth="1"/>
    <col min="23" max="23" width="26.140625" customWidth="1"/>
    <col min="24" max="24" width="6" style="569" customWidth="1"/>
    <col min="25" max="25" width="5.28515625" customWidth="1"/>
    <col min="26" max="26" width="5.140625" customWidth="1"/>
    <col min="27" max="27" width="29.5703125" customWidth="1"/>
    <col min="28" max="28" width="22.7109375" style="109" customWidth="1"/>
    <col min="29" max="29" width="16" customWidth="1"/>
    <col min="30" max="30" width="6.140625" customWidth="1"/>
    <col min="31" max="31" width="14.28515625" customWidth="1"/>
    <col min="32" max="32" width="16.85546875" style="569" customWidth="1"/>
    <col min="33" max="33" width="13.140625" customWidth="1"/>
    <col min="34" max="34" width="17.28515625" customWidth="1"/>
    <col min="35" max="36" width="11" customWidth="1"/>
    <col min="37" max="37" width="16.7109375" customWidth="1"/>
    <col min="38" max="39" width="11" customWidth="1"/>
    <col min="40" max="40" width="10.28515625" style="109" bestFit="1" customWidth="1"/>
    <col min="41" max="41" width="12.85546875" customWidth="1"/>
    <col min="42" max="42" width="11.85546875" customWidth="1"/>
    <col min="43" max="43" width="19" customWidth="1"/>
    <col min="44" max="44" width="51.42578125" style="123" customWidth="1"/>
    <col min="45" max="45" width="10.28515625" customWidth="1"/>
    <col min="46" max="46" width="10.85546875" customWidth="1"/>
    <col min="47" max="47" width="11.5703125" customWidth="1"/>
    <col min="48" max="48" width="15.5703125" style="109" customWidth="1"/>
    <col min="49" max="49" width="18.5703125" style="87" customWidth="1"/>
    <col min="50" max="50" width="16.5703125" style="87" customWidth="1"/>
    <col min="51" max="51" width="12.28515625" style="87" bestFit="1" customWidth="1"/>
    <col min="52" max="52" width="14.42578125" style="87" bestFit="1" customWidth="1"/>
    <col min="53" max="53" width="20.140625" style="87" bestFit="1" customWidth="1"/>
    <col min="54" max="54" width="16.28515625" style="557" bestFit="1" customWidth="1"/>
    <col min="55" max="55" width="8" customWidth="1"/>
    <col min="56" max="56" width="11.5703125" customWidth="1"/>
    <col min="57" max="57" width="7" customWidth="1"/>
    <col min="58" max="58" width="16.7109375" customWidth="1"/>
    <col min="59" max="59" width="23.7109375" bestFit="1" customWidth="1"/>
  </cols>
  <sheetData>
    <row r="1" spans="1:59" s="88" customFormat="1" ht="15.75">
      <c r="A1" s="277" t="s">
        <v>0</v>
      </c>
      <c r="B1" s="277" t="s">
        <v>1</v>
      </c>
      <c r="C1" s="277" t="s">
        <v>2</v>
      </c>
      <c r="D1" s="593" t="s">
        <v>3</v>
      </c>
      <c r="E1" s="277" t="s">
        <v>4</v>
      </c>
      <c r="F1" s="616" t="s">
        <v>2097</v>
      </c>
      <c r="G1" s="277" t="s">
        <v>6</v>
      </c>
      <c r="H1" s="617" t="s">
        <v>7</v>
      </c>
      <c r="I1" s="617" t="s">
        <v>5834</v>
      </c>
      <c r="J1" s="617" t="s">
        <v>9</v>
      </c>
      <c r="K1" s="618" t="s">
        <v>10</v>
      </c>
      <c r="L1" s="277" t="s">
        <v>11</v>
      </c>
      <c r="M1" s="619" t="s">
        <v>12</v>
      </c>
      <c r="N1" s="619" t="s">
        <v>13</v>
      </c>
      <c r="O1" s="619" t="s">
        <v>14</v>
      </c>
      <c r="P1" s="620" t="s">
        <v>15</v>
      </c>
      <c r="Q1" s="277" t="s">
        <v>16</v>
      </c>
      <c r="R1" s="277" t="s">
        <v>17</v>
      </c>
      <c r="S1" s="277" t="s">
        <v>18</v>
      </c>
      <c r="T1" s="277" t="s">
        <v>19</v>
      </c>
      <c r="U1" s="277" t="s">
        <v>20</v>
      </c>
      <c r="V1" s="621" t="s">
        <v>21</v>
      </c>
      <c r="W1" s="277" t="s">
        <v>22</v>
      </c>
      <c r="X1" s="277" t="s">
        <v>23</v>
      </c>
      <c r="Y1" s="277" t="s">
        <v>24</v>
      </c>
      <c r="Z1" s="277" t="s">
        <v>25</v>
      </c>
      <c r="AA1" s="621" t="s">
        <v>26</v>
      </c>
      <c r="AB1" s="277" t="s">
        <v>27</v>
      </c>
      <c r="AC1" s="593" t="s">
        <v>28</v>
      </c>
      <c r="AD1" s="277" t="s">
        <v>29</v>
      </c>
      <c r="AE1" s="622" t="s">
        <v>30</v>
      </c>
      <c r="AF1" s="623" t="s">
        <v>2</v>
      </c>
      <c r="AG1" s="623" t="s">
        <v>24</v>
      </c>
      <c r="AH1" s="623" t="s">
        <v>25</v>
      </c>
      <c r="AI1" s="624" t="s">
        <v>26</v>
      </c>
      <c r="AJ1" s="625" t="s">
        <v>31</v>
      </c>
      <c r="AK1" s="625" t="s">
        <v>5835</v>
      </c>
      <c r="AL1" s="626" t="s">
        <v>33</v>
      </c>
      <c r="AM1" s="626" t="s">
        <v>34</v>
      </c>
      <c r="AN1" s="626" t="s">
        <v>35</v>
      </c>
      <c r="AO1" s="626" t="s">
        <v>36</v>
      </c>
      <c r="AP1" s="626" t="s">
        <v>37</v>
      </c>
      <c r="AQ1" s="627" t="s">
        <v>38</v>
      </c>
      <c r="AR1" s="627" t="s">
        <v>39</v>
      </c>
      <c r="AS1" s="623" t="s">
        <v>2122</v>
      </c>
      <c r="AT1" s="626" t="s">
        <v>41</v>
      </c>
      <c r="AU1" s="626" t="s">
        <v>42</v>
      </c>
      <c r="AV1" s="626" t="s">
        <v>43</v>
      </c>
      <c r="AW1" s="623" t="s">
        <v>44</v>
      </c>
      <c r="AX1" s="623" t="s">
        <v>45</v>
      </c>
      <c r="AY1" s="628" t="s">
        <v>46</v>
      </c>
      <c r="AZ1" s="628" t="s">
        <v>47</v>
      </c>
      <c r="BA1" s="628" t="s">
        <v>48</v>
      </c>
      <c r="BB1" s="628" t="s">
        <v>49</v>
      </c>
      <c r="BC1" s="628" t="s">
        <v>50</v>
      </c>
      <c r="BD1" s="628" t="s">
        <v>51</v>
      </c>
      <c r="BE1" s="623" t="s">
        <v>53</v>
      </c>
      <c r="BF1" s="623" t="s">
        <v>54</v>
      </c>
      <c r="BG1" s="623" t="s">
        <v>39</v>
      </c>
    </row>
    <row r="2" spans="1:59">
      <c r="A2" s="640" t="s">
        <v>55</v>
      </c>
      <c r="B2" s="731" t="s">
        <v>5836</v>
      </c>
      <c r="C2" s="731" t="s">
        <v>5837</v>
      </c>
      <c r="D2" s="641">
        <v>44623</v>
      </c>
      <c r="E2" s="640">
        <v>7700016249</v>
      </c>
      <c r="F2" s="640" t="s">
        <v>85</v>
      </c>
      <c r="G2" s="731" t="s">
        <v>5838</v>
      </c>
      <c r="H2" s="731" t="s">
        <v>5839</v>
      </c>
      <c r="I2" s="731" t="s">
        <v>5840</v>
      </c>
      <c r="J2" s="731" t="s">
        <v>85</v>
      </c>
      <c r="K2" s="642" t="s">
        <v>5841</v>
      </c>
      <c r="L2" s="640" t="s">
        <v>2310</v>
      </c>
      <c r="M2" s="731" t="s">
        <v>5842</v>
      </c>
      <c r="N2" s="731" t="s">
        <v>559</v>
      </c>
      <c r="O2" s="731" t="s">
        <v>445</v>
      </c>
      <c r="P2" s="643">
        <v>78725</v>
      </c>
      <c r="Q2" s="640" t="s">
        <v>5843</v>
      </c>
      <c r="R2" s="125" t="s">
        <v>5844</v>
      </c>
      <c r="S2" s="125"/>
      <c r="T2" s="635" t="s">
        <v>5845</v>
      </c>
      <c r="U2" s="640">
        <v>30397571</v>
      </c>
      <c r="V2" s="644">
        <v>15</v>
      </c>
      <c r="W2" s="731" t="s">
        <v>5846</v>
      </c>
      <c r="X2" s="731">
        <v>475</v>
      </c>
      <c r="Y2" s="731">
        <v>638</v>
      </c>
      <c r="Z2" s="731">
        <v>22</v>
      </c>
      <c r="AA2" s="645">
        <f t="shared" ref="AA2:AA33" si="0">X2*Y2/1000000</f>
        <v>0.30304999999999999</v>
      </c>
      <c r="AB2" s="640" t="s">
        <v>70</v>
      </c>
      <c r="AC2" s="641">
        <v>44713</v>
      </c>
      <c r="AD2" s="731"/>
      <c r="AE2" s="643" t="s">
        <v>5847</v>
      </c>
      <c r="AF2" s="731" t="s">
        <v>5837</v>
      </c>
      <c r="AG2" s="731">
        <v>638</v>
      </c>
      <c r="AH2" s="731">
        <v>22</v>
      </c>
      <c r="AI2" s="645">
        <f>AG2*X2/1000000</f>
        <v>0.30304999999999999</v>
      </c>
      <c r="AJ2" s="731" t="s">
        <v>5848</v>
      </c>
      <c r="AK2" s="731" t="s">
        <v>5837</v>
      </c>
      <c r="AL2" s="641">
        <v>44648</v>
      </c>
      <c r="AM2" s="641">
        <v>44648</v>
      </c>
      <c r="AN2" s="641">
        <v>44713</v>
      </c>
      <c r="AO2" s="641">
        <v>44719</v>
      </c>
      <c r="AP2" s="641">
        <v>44719</v>
      </c>
      <c r="AQ2" s="731" t="s">
        <v>5862</v>
      </c>
      <c r="AR2" s="731" t="s">
        <v>5850</v>
      </c>
      <c r="AS2" s="731" t="s">
        <v>5837</v>
      </c>
      <c r="AT2" s="646">
        <v>44648</v>
      </c>
      <c r="AU2" s="646"/>
      <c r="AV2" s="646">
        <v>44648</v>
      </c>
      <c r="AW2" s="640" t="s">
        <v>90</v>
      </c>
      <c r="AX2" s="731" t="s">
        <v>218</v>
      </c>
      <c r="AY2" s="647">
        <v>4131</v>
      </c>
      <c r="AZ2" s="647"/>
      <c r="BA2" s="647"/>
      <c r="BB2" s="647"/>
      <c r="BC2" s="647"/>
      <c r="BD2" s="647">
        <f>SUM(AY2:BC2)</f>
        <v>4131</v>
      </c>
      <c r="BE2" s="731"/>
      <c r="BF2" s="731"/>
      <c r="BG2" s="731"/>
    </row>
    <row r="3" spans="1:59">
      <c r="A3" s="640" t="s">
        <v>55</v>
      </c>
      <c r="B3" s="731" t="s">
        <v>5836</v>
      </c>
      <c r="C3" s="731" t="s">
        <v>5851</v>
      </c>
      <c r="D3" s="641">
        <v>44623</v>
      </c>
      <c r="E3" s="640">
        <v>7700016249</v>
      </c>
      <c r="F3" s="640" t="s">
        <v>85</v>
      </c>
      <c r="G3" s="731" t="s">
        <v>5838</v>
      </c>
      <c r="H3" s="731" t="s">
        <v>5839</v>
      </c>
      <c r="I3" s="731" t="s">
        <v>5840</v>
      </c>
      <c r="J3" s="731" t="s">
        <v>85</v>
      </c>
      <c r="K3" s="642" t="s">
        <v>5841</v>
      </c>
      <c r="L3" s="640" t="s">
        <v>2310</v>
      </c>
      <c r="M3" s="731" t="s">
        <v>5842</v>
      </c>
      <c r="N3" s="731" t="s">
        <v>559</v>
      </c>
      <c r="O3" s="731" t="s">
        <v>445</v>
      </c>
      <c r="P3" s="643">
        <v>78725</v>
      </c>
      <c r="Q3" s="640" t="s">
        <v>5843</v>
      </c>
      <c r="R3" s="125" t="s">
        <v>5844</v>
      </c>
      <c r="S3" s="125"/>
      <c r="T3" s="635" t="s">
        <v>5845</v>
      </c>
      <c r="U3" s="640">
        <v>30397571</v>
      </c>
      <c r="V3" s="644">
        <v>15</v>
      </c>
      <c r="W3" s="731" t="s">
        <v>5846</v>
      </c>
      <c r="X3" s="731">
        <v>475</v>
      </c>
      <c r="Y3" s="731">
        <v>638</v>
      </c>
      <c r="Z3" s="731">
        <v>22</v>
      </c>
      <c r="AA3" s="645">
        <f t="shared" si="0"/>
        <v>0.30304999999999999</v>
      </c>
      <c r="AB3" s="640" t="s">
        <v>70</v>
      </c>
      <c r="AC3" s="641">
        <v>44713</v>
      </c>
      <c r="AD3" s="731"/>
      <c r="AE3" s="643" t="s">
        <v>5847</v>
      </c>
      <c r="AF3" s="731" t="s">
        <v>5851</v>
      </c>
      <c r="AG3" s="731">
        <v>638</v>
      </c>
      <c r="AH3" s="731">
        <v>22</v>
      </c>
      <c r="AI3" s="645">
        <f>AG3*X3/1000000</f>
        <v>0.30304999999999999</v>
      </c>
      <c r="AJ3" s="731" t="s">
        <v>5848</v>
      </c>
      <c r="AK3" s="731" t="s">
        <v>5851</v>
      </c>
      <c r="AL3" s="641">
        <v>44649</v>
      </c>
      <c r="AM3" s="641">
        <v>44649</v>
      </c>
      <c r="AN3" s="641">
        <v>44714</v>
      </c>
      <c r="AO3" s="641">
        <v>44719</v>
      </c>
      <c r="AP3" s="641">
        <v>44719</v>
      </c>
      <c r="AQ3" s="731" t="s">
        <v>5862</v>
      </c>
      <c r="AR3" s="731" t="s">
        <v>5850</v>
      </c>
      <c r="AS3" s="731" t="s">
        <v>5851</v>
      </c>
      <c r="AT3" s="646">
        <v>44649</v>
      </c>
      <c r="AU3" s="646"/>
      <c r="AV3" s="646">
        <v>44649</v>
      </c>
      <c r="AW3" s="640" t="s">
        <v>90</v>
      </c>
      <c r="AX3" s="731" t="s">
        <v>218</v>
      </c>
      <c r="AY3" s="647">
        <v>4131</v>
      </c>
      <c r="AZ3" s="647"/>
      <c r="BA3" s="647"/>
      <c r="BB3" s="647"/>
      <c r="BC3" s="647"/>
      <c r="BD3" s="647">
        <f>SUM(AY3:BC3)</f>
        <v>4131</v>
      </c>
      <c r="BE3" s="731"/>
      <c r="BF3" s="731"/>
      <c r="BG3" s="731"/>
    </row>
    <row r="4" spans="1:59">
      <c r="A4" s="640" t="s">
        <v>428</v>
      </c>
      <c r="B4" s="630" t="s">
        <v>5852</v>
      </c>
      <c r="C4" s="630" t="s">
        <v>5853</v>
      </c>
      <c r="D4" s="641">
        <v>44678</v>
      </c>
      <c r="E4" s="640" t="s">
        <v>5854</v>
      </c>
      <c r="F4" s="640" t="s">
        <v>85</v>
      </c>
      <c r="G4" s="630" t="s">
        <v>5855</v>
      </c>
      <c r="H4" s="630" t="s">
        <v>5856</v>
      </c>
      <c r="I4" s="630" t="s">
        <v>5857</v>
      </c>
      <c r="J4" s="630" t="s">
        <v>85</v>
      </c>
      <c r="K4" s="642" t="s">
        <v>5858</v>
      </c>
      <c r="L4" s="640" t="s">
        <v>525</v>
      </c>
      <c r="M4" s="630" t="s">
        <v>1022</v>
      </c>
      <c r="N4" s="630" t="s">
        <v>1023</v>
      </c>
      <c r="O4" s="630" t="s">
        <v>376</v>
      </c>
      <c r="P4" s="643">
        <v>29420</v>
      </c>
      <c r="Q4" s="640" t="s">
        <v>1267</v>
      </c>
      <c r="R4" s="630" t="s">
        <v>5859</v>
      </c>
      <c r="S4" s="630" t="s">
        <v>5860</v>
      </c>
      <c r="T4" s="630" t="s">
        <v>5861</v>
      </c>
      <c r="U4" s="640">
        <v>30390456</v>
      </c>
      <c r="V4" s="644">
        <v>14.75</v>
      </c>
      <c r="W4" s="630" t="s">
        <v>163</v>
      </c>
      <c r="X4" s="630">
        <v>400</v>
      </c>
      <c r="Y4" s="630">
        <v>416</v>
      </c>
      <c r="Z4" s="630">
        <v>13</v>
      </c>
      <c r="AA4" s="645">
        <f t="shared" si="0"/>
        <v>0.16639999999999999</v>
      </c>
      <c r="AB4" s="640" t="s">
        <v>70</v>
      </c>
      <c r="AC4" s="641">
        <v>44683</v>
      </c>
      <c r="AD4" s="630"/>
      <c r="AE4" s="643" t="s">
        <v>5847</v>
      </c>
      <c r="AF4" s="630" t="s">
        <v>5853</v>
      </c>
      <c r="AG4" s="630">
        <v>416</v>
      </c>
      <c r="AH4" s="630">
        <v>13</v>
      </c>
      <c r="AI4" s="645">
        <v>0.16639999999999999</v>
      </c>
      <c r="AJ4" s="630" t="s">
        <v>5848</v>
      </c>
      <c r="AK4" s="630" t="s">
        <v>5853</v>
      </c>
      <c r="AL4" s="641">
        <v>44680</v>
      </c>
      <c r="AM4" s="641">
        <v>44680</v>
      </c>
      <c r="AN4" s="641">
        <v>44683</v>
      </c>
      <c r="AO4" s="641">
        <v>44683</v>
      </c>
      <c r="AP4" s="641">
        <v>44683</v>
      </c>
      <c r="AQ4" s="630" t="s">
        <v>5862</v>
      </c>
      <c r="AR4" s="630"/>
      <c r="AS4" s="630" t="s">
        <v>5853</v>
      </c>
      <c r="AT4" s="646">
        <v>44680</v>
      </c>
      <c r="AU4" s="646">
        <v>44683</v>
      </c>
      <c r="AV4" s="646">
        <v>44680</v>
      </c>
      <c r="AW4" s="640" t="s">
        <v>90</v>
      </c>
      <c r="AX4" s="630" t="s">
        <v>218</v>
      </c>
      <c r="AY4" s="647">
        <v>2420</v>
      </c>
      <c r="AZ4" s="647"/>
      <c r="BA4" s="647"/>
      <c r="BB4" s="647"/>
      <c r="BC4" s="647"/>
      <c r="BD4" s="647">
        <v>2420</v>
      </c>
      <c r="BE4" s="630"/>
      <c r="BF4" s="630"/>
      <c r="BG4" s="630"/>
    </row>
    <row r="5" spans="1:59">
      <c r="A5" s="640" t="s">
        <v>428</v>
      </c>
      <c r="B5" s="630" t="s">
        <v>5852</v>
      </c>
      <c r="C5" s="630" t="s">
        <v>5863</v>
      </c>
      <c r="D5" s="641">
        <v>44678</v>
      </c>
      <c r="E5" s="640" t="s">
        <v>617</v>
      </c>
      <c r="F5" s="640" t="s">
        <v>85</v>
      </c>
      <c r="G5" s="630" t="s">
        <v>5855</v>
      </c>
      <c r="H5" s="630" t="s">
        <v>5856</v>
      </c>
      <c r="I5" s="630" t="s">
        <v>5857</v>
      </c>
      <c r="J5" s="630" t="s">
        <v>85</v>
      </c>
      <c r="K5" s="642" t="s">
        <v>5858</v>
      </c>
      <c r="L5" s="640" t="s">
        <v>525</v>
      </c>
      <c r="M5" s="630" t="s">
        <v>1034</v>
      </c>
      <c r="N5" s="630" t="s">
        <v>1035</v>
      </c>
      <c r="O5" s="630" t="s">
        <v>376</v>
      </c>
      <c r="P5" s="643">
        <v>29673</v>
      </c>
      <c r="Q5" s="640" t="s">
        <v>1267</v>
      </c>
      <c r="R5" s="630" t="s">
        <v>5859</v>
      </c>
      <c r="S5" s="630" t="s">
        <v>5860</v>
      </c>
      <c r="T5" s="630" t="s">
        <v>5861</v>
      </c>
      <c r="U5" s="640">
        <v>30390456</v>
      </c>
      <c r="V5" s="644">
        <v>14.75</v>
      </c>
      <c r="W5" s="630" t="s">
        <v>163</v>
      </c>
      <c r="X5" s="630">
        <v>400</v>
      </c>
      <c r="Y5" s="630">
        <v>160</v>
      </c>
      <c r="Z5" s="630">
        <v>5</v>
      </c>
      <c r="AA5" s="645">
        <f t="shared" si="0"/>
        <v>6.4000000000000001E-2</v>
      </c>
      <c r="AB5" s="640" t="s">
        <v>70</v>
      </c>
      <c r="AC5" s="641">
        <v>44683</v>
      </c>
      <c r="AD5" s="630"/>
      <c r="AE5" s="643" t="s">
        <v>5847</v>
      </c>
      <c r="AF5" s="630" t="s">
        <v>5863</v>
      </c>
      <c r="AG5" s="630">
        <v>160</v>
      </c>
      <c r="AH5" s="630">
        <v>5</v>
      </c>
      <c r="AI5" s="645">
        <v>6.4000000000000001E-2</v>
      </c>
      <c r="AJ5" s="630" t="s">
        <v>5848</v>
      </c>
      <c r="AK5" s="630" t="s">
        <v>5863</v>
      </c>
      <c r="AL5" s="641">
        <v>44680</v>
      </c>
      <c r="AM5" s="641">
        <v>44680</v>
      </c>
      <c r="AN5" s="641">
        <v>44683</v>
      </c>
      <c r="AO5" s="641">
        <v>44683</v>
      </c>
      <c r="AP5" s="641">
        <v>44683</v>
      </c>
      <c r="AQ5" s="630" t="s">
        <v>5862</v>
      </c>
      <c r="AR5" s="630"/>
      <c r="AS5" s="630" t="s">
        <v>5863</v>
      </c>
      <c r="AT5" s="646">
        <v>44680</v>
      </c>
      <c r="AU5" s="646">
        <v>44683</v>
      </c>
      <c r="AV5" s="646">
        <v>44680</v>
      </c>
      <c r="AW5" s="640" t="s">
        <v>90</v>
      </c>
      <c r="AX5" s="630" t="s">
        <v>218</v>
      </c>
      <c r="AY5" s="647">
        <v>2145</v>
      </c>
      <c r="AZ5" s="647"/>
      <c r="BA5" s="647"/>
      <c r="BB5" s="647"/>
      <c r="BC5" s="647"/>
      <c r="BD5" s="647">
        <v>2145</v>
      </c>
      <c r="BE5" s="630"/>
      <c r="BF5" s="630"/>
      <c r="BG5" s="630"/>
    </row>
    <row r="6" spans="1:59">
      <c r="A6" s="640" t="s">
        <v>428</v>
      </c>
      <c r="B6" s="630" t="s">
        <v>5852</v>
      </c>
      <c r="C6" s="630" t="s">
        <v>5864</v>
      </c>
      <c r="D6" s="641">
        <v>44678</v>
      </c>
      <c r="E6" s="640" t="s">
        <v>617</v>
      </c>
      <c r="F6" s="640" t="s">
        <v>85</v>
      </c>
      <c r="G6" s="630" t="s">
        <v>5855</v>
      </c>
      <c r="H6" s="630" t="s">
        <v>5856</v>
      </c>
      <c r="I6" s="630" t="s">
        <v>5857</v>
      </c>
      <c r="J6" s="630" t="s">
        <v>85</v>
      </c>
      <c r="K6" s="642" t="s">
        <v>5858</v>
      </c>
      <c r="L6" s="640" t="s">
        <v>525</v>
      </c>
      <c r="M6" s="630" t="s">
        <v>1034</v>
      </c>
      <c r="N6" s="630" t="s">
        <v>1035</v>
      </c>
      <c r="O6" s="630" t="s">
        <v>376</v>
      </c>
      <c r="P6" s="643">
        <v>29673</v>
      </c>
      <c r="Q6" s="640" t="s">
        <v>1267</v>
      </c>
      <c r="R6" s="630" t="s">
        <v>5859</v>
      </c>
      <c r="S6" s="630" t="s">
        <v>5860</v>
      </c>
      <c r="T6" s="630" t="s">
        <v>5861</v>
      </c>
      <c r="U6" s="640">
        <v>30390456</v>
      </c>
      <c r="V6" s="644">
        <v>14.75</v>
      </c>
      <c r="W6" s="630" t="s">
        <v>163</v>
      </c>
      <c r="X6" s="630">
        <v>400</v>
      </c>
      <c r="Y6" s="630">
        <v>160</v>
      </c>
      <c r="Z6" s="630">
        <v>5</v>
      </c>
      <c r="AA6" s="645">
        <f t="shared" si="0"/>
        <v>6.4000000000000001E-2</v>
      </c>
      <c r="AB6" s="640" t="s">
        <v>70</v>
      </c>
      <c r="AC6" s="641">
        <v>44683</v>
      </c>
      <c r="AD6" s="630"/>
      <c r="AE6" s="643" t="s">
        <v>5847</v>
      </c>
      <c r="AF6" s="630" t="s">
        <v>5863</v>
      </c>
      <c r="AG6" s="630">
        <v>160</v>
      </c>
      <c r="AH6" s="630">
        <v>5</v>
      </c>
      <c r="AI6" s="645">
        <v>6.4000000000000001E-2</v>
      </c>
      <c r="AJ6" s="630" t="s">
        <v>5848</v>
      </c>
      <c r="AK6" s="630" t="s">
        <v>5863</v>
      </c>
      <c r="AL6" s="641">
        <v>44680</v>
      </c>
      <c r="AM6" s="641">
        <v>44680</v>
      </c>
      <c r="AN6" s="641">
        <v>44683</v>
      </c>
      <c r="AO6" s="641">
        <v>44683</v>
      </c>
      <c r="AP6" s="641">
        <v>44683</v>
      </c>
      <c r="AQ6" s="630" t="s">
        <v>5862</v>
      </c>
      <c r="AR6" s="630"/>
      <c r="AS6" s="630" t="s">
        <v>5863</v>
      </c>
      <c r="AT6" s="646">
        <v>44680</v>
      </c>
      <c r="AU6" s="646">
        <v>44683</v>
      </c>
      <c r="AV6" s="646">
        <v>44680</v>
      </c>
      <c r="AW6" s="640" t="s">
        <v>90</v>
      </c>
      <c r="AX6" s="630" t="s">
        <v>218</v>
      </c>
      <c r="AY6" s="647">
        <v>2145</v>
      </c>
      <c r="AZ6" s="647"/>
      <c r="BA6" s="647"/>
      <c r="BB6" s="647"/>
      <c r="BC6" s="647"/>
      <c r="BD6" s="647">
        <v>2145</v>
      </c>
      <c r="BE6" s="630"/>
      <c r="BF6" s="630"/>
      <c r="BG6" s="630"/>
    </row>
    <row r="7" spans="1:59">
      <c r="A7" s="640" t="s">
        <v>428</v>
      </c>
      <c r="B7" s="630" t="s">
        <v>1264</v>
      </c>
      <c r="C7" s="630" t="s">
        <v>5865</v>
      </c>
      <c r="D7" s="641">
        <v>44678</v>
      </c>
      <c r="E7" s="640" t="s">
        <v>5866</v>
      </c>
      <c r="F7" s="640" t="s">
        <v>85</v>
      </c>
      <c r="G7" s="630" t="s">
        <v>5855</v>
      </c>
      <c r="H7" s="630" t="s">
        <v>5856</v>
      </c>
      <c r="I7" s="630" t="s">
        <v>5857</v>
      </c>
      <c r="J7" s="630" t="s">
        <v>85</v>
      </c>
      <c r="K7" s="642" t="s">
        <v>5858</v>
      </c>
      <c r="L7" s="640" t="s">
        <v>221</v>
      </c>
      <c r="M7" s="630" t="s">
        <v>5867</v>
      </c>
      <c r="N7" s="630" t="s">
        <v>5868</v>
      </c>
      <c r="O7" s="630" t="s">
        <v>98</v>
      </c>
      <c r="P7" s="643">
        <v>32809</v>
      </c>
      <c r="Q7" s="640" t="s">
        <v>1267</v>
      </c>
      <c r="R7" s="630" t="s">
        <v>647</v>
      </c>
      <c r="S7" s="630" t="s">
        <v>1489</v>
      </c>
      <c r="T7" s="630" t="s">
        <v>1297</v>
      </c>
      <c r="U7" s="640">
        <v>30390456</v>
      </c>
      <c r="V7" s="644">
        <v>14.75</v>
      </c>
      <c r="W7" s="630" t="s">
        <v>163</v>
      </c>
      <c r="X7" s="630">
        <v>400</v>
      </c>
      <c r="Y7" s="630">
        <v>832</v>
      </c>
      <c r="Z7" s="630">
        <v>26</v>
      </c>
      <c r="AA7" s="645">
        <f t="shared" si="0"/>
        <v>0.33279999999999998</v>
      </c>
      <c r="AB7" s="640" t="s">
        <v>88</v>
      </c>
      <c r="AC7" s="641">
        <v>44685</v>
      </c>
      <c r="AD7" s="630"/>
      <c r="AE7" s="643" t="s">
        <v>5869</v>
      </c>
      <c r="AF7" s="630" t="s">
        <v>5865</v>
      </c>
      <c r="AG7" s="630">
        <v>832</v>
      </c>
      <c r="AH7" s="630">
        <v>26</v>
      </c>
      <c r="AI7" s="645">
        <f t="shared" ref="AI7:AI38" si="1">AG7*X7/1000000</f>
        <v>0.33279999999999998</v>
      </c>
      <c r="AJ7" s="630" t="s">
        <v>5848</v>
      </c>
      <c r="AK7" s="630" t="s">
        <v>5865</v>
      </c>
      <c r="AL7" s="641">
        <v>44683</v>
      </c>
      <c r="AM7" s="641">
        <v>44683</v>
      </c>
      <c r="AN7" s="641">
        <v>44685</v>
      </c>
      <c r="AO7" s="641">
        <v>44685</v>
      </c>
      <c r="AP7" s="641">
        <v>44685</v>
      </c>
      <c r="AQ7" s="630" t="s">
        <v>5862</v>
      </c>
      <c r="AR7" s="630"/>
      <c r="AS7" s="630" t="s">
        <v>5865</v>
      </c>
      <c r="AT7" s="646">
        <v>44683</v>
      </c>
      <c r="AU7" s="646">
        <v>44685</v>
      </c>
      <c r="AV7" s="646">
        <v>44683</v>
      </c>
      <c r="AW7" s="640" t="s">
        <v>90</v>
      </c>
      <c r="AX7" s="630" t="s">
        <v>218</v>
      </c>
      <c r="AY7" s="647">
        <v>2970</v>
      </c>
      <c r="AZ7" s="647"/>
      <c r="BA7" s="647"/>
      <c r="BB7" s="647"/>
      <c r="BC7" s="647"/>
      <c r="BD7" s="647">
        <f t="shared" ref="BD7:BD46" si="2">SUM(AY7:BC7)</f>
        <v>2970</v>
      </c>
      <c r="BE7" s="630"/>
      <c r="BF7" s="630"/>
      <c r="BG7" s="630"/>
    </row>
    <row r="8" spans="1:59">
      <c r="A8" s="640" t="s">
        <v>428</v>
      </c>
      <c r="B8" s="630" t="s">
        <v>1264</v>
      </c>
      <c r="C8" s="630" t="s">
        <v>5870</v>
      </c>
      <c r="D8" s="641">
        <v>44678</v>
      </c>
      <c r="E8" s="640" t="s">
        <v>5866</v>
      </c>
      <c r="F8" s="640" t="s">
        <v>85</v>
      </c>
      <c r="G8" s="630" t="s">
        <v>5855</v>
      </c>
      <c r="H8" s="630" t="s">
        <v>5856</v>
      </c>
      <c r="I8" s="630" t="s">
        <v>5857</v>
      </c>
      <c r="J8" s="630" t="s">
        <v>85</v>
      </c>
      <c r="K8" s="642" t="s">
        <v>5858</v>
      </c>
      <c r="L8" s="640" t="s">
        <v>221</v>
      </c>
      <c r="M8" s="630" t="s">
        <v>5871</v>
      </c>
      <c r="N8" s="630" t="s">
        <v>5868</v>
      </c>
      <c r="O8" s="630" t="s">
        <v>98</v>
      </c>
      <c r="P8" s="643">
        <v>32809</v>
      </c>
      <c r="Q8" s="640" t="s">
        <v>1267</v>
      </c>
      <c r="R8" s="630" t="s">
        <v>647</v>
      </c>
      <c r="S8" s="630" t="s">
        <v>1489</v>
      </c>
      <c r="T8" s="630" t="s">
        <v>1297</v>
      </c>
      <c r="U8" s="640">
        <v>30390456</v>
      </c>
      <c r="V8" s="644">
        <v>14.75</v>
      </c>
      <c r="W8" s="630" t="s">
        <v>163</v>
      </c>
      <c r="X8" s="630">
        <v>400</v>
      </c>
      <c r="Y8" s="630">
        <v>832</v>
      </c>
      <c r="Z8" s="630">
        <v>26</v>
      </c>
      <c r="AA8" s="645">
        <f t="shared" si="0"/>
        <v>0.33279999999999998</v>
      </c>
      <c r="AB8" s="640" t="s">
        <v>88</v>
      </c>
      <c r="AC8" s="641">
        <v>44685</v>
      </c>
      <c r="AD8" s="630"/>
      <c r="AE8" s="643" t="s">
        <v>5869</v>
      </c>
      <c r="AF8" s="630" t="s">
        <v>5870</v>
      </c>
      <c r="AG8" s="630">
        <v>832</v>
      </c>
      <c r="AH8" s="630">
        <v>26</v>
      </c>
      <c r="AI8" s="645">
        <f t="shared" si="1"/>
        <v>0.33279999999999998</v>
      </c>
      <c r="AJ8" s="630" t="s">
        <v>5848</v>
      </c>
      <c r="AK8" s="630" t="s">
        <v>5870</v>
      </c>
      <c r="AL8" s="641">
        <v>44683</v>
      </c>
      <c r="AM8" s="641">
        <v>44683</v>
      </c>
      <c r="AN8" s="641">
        <v>44685</v>
      </c>
      <c r="AO8" s="641">
        <v>44685</v>
      </c>
      <c r="AP8" s="641">
        <v>44685</v>
      </c>
      <c r="AQ8" s="630" t="s">
        <v>5862</v>
      </c>
      <c r="AR8" s="630"/>
      <c r="AS8" s="630" t="s">
        <v>5870</v>
      </c>
      <c r="AT8" s="646">
        <v>44683</v>
      </c>
      <c r="AU8" s="646">
        <v>44685</v>
      </c>
      <c r="AV8" s="646">
        <v>44683</v>
      </c>
      <c r="AW8" s="640" t="s">
        <v>90</v>
      </c>
      <c r="AX8" s="630" t="s">
        <v>218</v>
      </c>
      <c r="AY8" s="647">
        <v>2970</v>
      </c>
      <c r="AZ8" s="647"/>
      <c r="BA8" s="647"/>
      <c r="BB8" s="647"/>
      <c r="BC8" s="647"/>
      <c r="BD8" s="647">
        <f t="shared" si="2"/>
        <v>2970</v>
      </c>
      <c r="BE8" s="630"/>
      <c r="BF8" s="630"/>
      <c r="BG8" s="630"/>
    </row>
    <row r="9" spans="1:59">
      <c r="A9" s="640" t="s">
        <v>55</v>
      </c>
      <c r="B9" s="630" t="s">
        <v>5836</v>
      </c>
      <c r="C9" s="630" t="s">
        <v>5872</v>
      </c>
      <c r="D9" s="641">
        <v>44641</v>
      </c>
      <c r="E9" s="640" t="s">
        <v>5873</v>
      </c>
      <c r="F9" s="640" t="s">
        <v>85</v>
      </c>
      <c r="G9" s="630" t="s">
        <v>5855</v>
      </c>
      <c r="H9" s="630" t="s">
        <v>5856</v>
      </c>
      <c r="I9" s="630" t="s">
        <v>5857</v>
      </c>
      <c r="J9" s="630" t="s">
        <v>85</v>
      </c>
      <c r="K9" s="642" t="s">
        <v>5858</v>
      </c>
      <c r="L9" s="640" t="s">
        <v>5874</v>
      </c>
      <c r="M9" s="630" t="s">
        <v>5875</v>
      </c>
      <c r="N9" s="630" t="s">
        <v>5876</v>
      </c>
      <c r="O9" s="630" t="s">
        <v>629</v>
      </c>
      <c r="P9" s="643">
        <v>1604</v>
      </c>
      <c r="Q9" s="640" t="s">
        <v>1267</v>
      </c>
      <c r="R9" s="630" t="s">
        <v>5877</v>
      </c>
      <c r="S9" s="630" t="s">
        <v>5878</v>
      </c>
      <c r="T9" s="630" t="s">
        <v>5879</v>
      </c>
      <c r="U9" s="640">
        <v>12005833</v>
      </c>
      <c r="V9" s="644">
        <v>0</v>
      </c>
      <c r="W9" s="630" t="s">
        <v>509</v>
      </c>
      <c r="X9" s="630">
        <v>475</v>
      </c>
      <c r="Y9" s="630">
        <v>29</v>
      </c>
      <c r="Z9" s="630">
        <v>1</v>
      </c>
      <c r="AA9" s="645">
        <f t="shared" si="0"/>
        <v>1.3775000000000001E-2</v>
      </c>
      <c r="AB9" s="640" t="s">
        <v>70</v>
      </c>
      <c r="AC9" s="641">
        <v>44685</v>
      </c>
      <c r="AD9" s="630"/>
      <c r="AE9" s="643" t="s">
        <v>5869</v>
      </c>
      <c r="AF9" s="630" t="s">
        <v>5872</v>
      </c>
      <c r="AG9" s="630">
        <v>29</v>
      </c>
      <c r="AH9" s="630">
        <v>1</v>
      </c>
      <c r="AI9" s="645">
        <f t="shared" si="1"/>
        <v>1.3775000000000001E-2</v>
      </c>
      <c r="AJ9" s="630" t="s">
        <v>5848</v>
      </c>
      <c r="AK9" s="630" t="s">
        <v>5872</v>
      </c>
      <c r="AL9" s="641">
        <v>44683</v>
      </c>
      <c r="AM9" s="641">
        <v>44683</v>
      </c>
      <c r="AN9" s="641">
        <v>44685</v>
      </c>
      <c r="AO9" s="641">
        <v>44685</v>
      </c>
      <c r="AP9" s="641">
        <v>44685</v>
      </c>
      <c r="AQ9" s="630" t="s">
        <v>5862</v>
      </c>
      <c r="AR9" s="630"/>
      <c r="AS9" s="630" t="s">
        <v>5872</v>
      </c>
      <c r="AT9" s="646">
        <v>44683</v>
      </c>
      <c r="AU9" s="646">
        <v>44685</v>
      </c>
      <c r="AV9" s="646">
        <v>44683</v>
      </c>
      <c r="AW9" s="640" t="s">
        <v>475</v>
      </c>
      <c r="AX9" s="630" t="s">
        <v>218</v>
      </c>
      <c r="AY9" s="647">
        <v>801</v>
      </c>
      <c r="AZ9" s="647"/>
      <c r="BA9" s="647"/>
      <c r="BB9" s="647"/>
      <c r="BC9" s="647"/>
      <c r="BD9" s="647">
        <f t="shared" si="2"/>
        <v>801</v>
      </c>
      <c r="BE9" s="630"/>
      <c r="BF9" s="630"/>
      <c r="BG9" s="630"/>
    </row>
    <row r="10" spans="1:59">
      <c r="A10" s="640" t="s">
        <v>428</v>
      </c>
      <c r="B10" s="630" t="s">
        <v>5880</v>
      </c>
      <c r="C10" s="630" t="s">
        <v>5881</v>
      </c>
      <c r="D10" s="641">
        <v>44679</v>
      </c>
      <c r="E10" s="640" t="s">
        <v>5882</v>
      </c>
      <c r="F10" s="640" t="s">
        <v>85</v>
      </c>
      <c r="G10" s="630" t="s">
        <v>5855</v>
      </c>
      <c r="H10" s="630" t="s">
        <v>5856</v>
      </c>
      <c r="I10" s="630" t="s">
        <v>5857</v>
      </c>
      <c r="J10" s="630" t="s">
        <v>85</v>
      </c>
      <c r="K10" s="642" t="s">
        <v>5858</v>
      </c>
      <c r="L10" s="640" t="s">
        <v>663</v>
      </c>
      <c r="M10" s="630" t="s">
        <v>5883</v>
      </c>
      <c r="N10" s="630" t="s">
        <v>137</v>
      </c>
      <c r="O10" s="630" t="s">
        <v>138</v>
      </c>
      <c r="P10" s="643">
        <v>18360</v>
      </c>
      <c r="Q10" s="640" t="s">
        <v>1267</v>
      </c>
      <c r="R10" s="630" t="s">
        <v>1486</v>
      </c>
      <c r="S10" s="630" t="s">
        <v>5884</v>
      </c>
      <c r="T10" s="630" t="s">
        <v>5885</v>
      </c>
      <c r="U10" s="640">
        <v>30390456</v>
      </c>
      <c r="V10" s="644">
        <v>14.75</v>
      </c>
      <c r="W10" s="630" t="s">
        <v>163</v>
      </c>
      <c r="X10" s="630">
        <v>400</v>
      </c>
      <c r="Y10" s="630">
        <v>768</v>
      </c>
      <c r="Z10" s="630">
        <v>24</v>
      </c>
      <c r="AA10" s="645">
        <f t="shared" si="0"/>
        <v>0.30719999999999997</v>
      </c>
      <c r="AB10" s="640" t="s">
        <v>88</v>
      </c>
      <c r="AC10" s="641">
        <v>44684</v>
      </c>
      <c r="AD10" s="630"/>
      <c r="AE10" s="643" t="s">
        <v>5869</v>
      </c>
      <c r="AF10" s="630" t="s">
        <v>5881</v>
      </c>
      <c r="AG10" s="630">
        <v>768</v>
      </c>
      <c r="AH10" s="630">
        <v>24</v>
      </c>
      <c r="AI10" s="645">
        <f t="shared" si="1"/>
        <v>0.30719999999999997</v>
      </c>
      <c r="AJ10" s="630" t="s">
        <v>5848</v>
      </c>
      <c r="AK10" s="630" t="s">
        <v>5881</v>
      </c>
      <c r="AL10" s="641">
        <v>44683</v>
      </c>
      <c r="AM10" s="641">
        <v>44683</v>
      </c>
      <c r="AN10" s="641">
        <v>44684</v>
      </c>
      <c r="AO10" s="641">
        <v>44684</v>
      </c>
      <c r="AP10" s="641">
        <v>44684</v>
      </c>
      <c r="AQ10" s="630" t="s">
        <v>5862</v>
      </c>
      <c r="AR10" s="630"/>
      <c r="AS10" s="630" t="s">
        <v>5881</v>
      </c>
      <c r="AT10" s="646">
        <v>44683</v>
      </c>
      <c r="AU10" s="646">
        <v>44684</v>
      </c>
      <c r="AV10" s="646">
        <v>44683</v>
      </c>
      <c r="AW10" s="640" t="s">
        <v>90</v>
      </c>
      <c r="AX10" s="630" t="s">
        <v>218</v>
      </c>
      <c r="AY10" s="647">
        <v>853</v>
      </c>
      <c r="AZ10" s="647"/>
      <c r="BA10" s="647"/>
      <c r="BB10" s="647"/>
      <c r="BC10" s="647"/>
      <c r="BD10" s="647">
        <f t="shared" si="2"/>
        <v>853</v>
      </c>
      <c r="BE10" s="630"/>
      <c r="BF10" s="630"/>
      <c r="BG10" s="630"/>
    </row>
    <row r="11" spans="1:59">
      <c r="A11" s="640" t="s">
        <v>428</v>
      </c>
      <c r="B11" s="630" t="s">
        <v>5880</v>
      </c>
      <c r="C11" s="630" t="s">
        <v>5886</v>
      </c>
      <c r="D11" s="641">
        <v>44679</v>
      </c>
      <c r="E11" s="640" t="s">
        <v>5887</v>
      </c>
      <c r="F11" s="640" t="s">
        <v>85</v>
      </c>
      <c r="G11" s="630" t="s">
        <v>5855</v>
      </c>
      <c r="H11" s="630" t="s">
        <v>5856</v>
      </c>
      <c r="I11" s="630" t="s">
        <v>5857</v>
      </c>
      <c r="J11" s="630" t="s">
        <v>85</v>
      </c>
      <c r="K11" s="642" t="s">
        <v>5858</v>
      </c>
      <c r="L11" s="640" t="s">
        <v>358</v>
      </c>
      <c r="M11" s="630" t="s">
        <v>390</v>
      </c>
      <c r="N11" s="630" t="s">
        <v>391</v>
      </c>
      <c r="O11" s="630" t="s">
        <v>392</v>
      </c>
      <c r="P11" s="643">
        <v>11803</v>
      </c>
      <c r="Q11" s="640" t="s">
        <v>1267</v>
      </c>
      <c r="R11" s="630" t="s">
        <v>5888</v>
      </c>
      <c r="S11" s="630" t="s">
        <v>5889</v>
      </c>
      <c r="T11" s="630" t="s">
        <v>5890</v>
      </c>
      <c r="U11" s="640">
        <v>30390456</v>
      </c>
      <c r="V11" s="644">
        <v>14.75</v>
      </c>
      <c r="W11" s="630" t="s">
        <v>163</v>
      </c>
      <c r="X11" s="630">
        <v>400</v>
      </c>
      <c r="Y11" s="630">
        <v>768</v>
      </c>
      <c r="Z11" s="630">
        <v>24</v>
      </c>
      <c r="AA11" s="645">
        <f t="shared" si="0"/>
        <v>0.30719999999999997</v>
      </c>
      <c r="AB11" s="640" t="s">
        <v>70</v>
      </c>
      <c r="AC11" s="641">
        <v>44684</v>
      </c>
      <c r="AD11" s="630"/>
      <c r="AE11" s="643" t="s">
        <v>5869</v>
      </c>
      <c r="AF11" s="630" t="s">
        <v>5886</v>
      </c>
      <c r="AG11" s="630">
        <v>768</v>
      </c>
      <c r="AH11" s="630">
        <v>24</v>
      </c>
      <c r="AI11" s="645">
        <f t="shared" si="1"/>
        <v>0.30719999999999997</v>
      </c>
      <c r="AJ11" s="630" t="s">
        <v>5848</v>
      </c>
      <c r="AK11" s="630" t="s">
        <v>5886</v>
      </c>
      <c r="AL11" s="641">
        <v>44683</v>
      </c>
      <c r="AM11" s="641">
        <v>44683</v>
      </c>
      <c r="AN11" s="641">
        <v>44684</v>
      </c>
      <c r="AO11" s="641">
        <v>44684</v>
      </c>
      <c r="AP11" s="641">
        <v>44684</v>
      </c>
      <c r="AQ11" s="630" t="s">
        <v>5862</v>
      </c>
      <c r="AR11" s="630"/>
      <c r="AS11" s="630" t="s">
        <v>5886</v>
      </c>
      <c r="AT11" s="646">
        <v>44683</v>
      </c>
      <c r="AU11" s="646">
        <v>44684</v>
      </c>
      <c r="AV11" s="646">
        <v>44683</v>
      </c>
      <c r="AW11" s="640" t="s">
        <v>90</v>
      </c>
      <c r="AX11" s="630" t="s">
        <v>218</v>
      </c>
      <c r="AY11" s="647">
        <v>1087</v>
      </c>
      <c r="AZ11" s="647"/>
      <c r="BA11" s="647"/>
      <c r="BB11" s="647"/>
      <c r="BC11" s="647"/>
      <c r="BD11" s="647">
        <f t="shared" si="2"/>
        <v>1087</v>
      </c>
      <c r="BE11" s="630"/>
      <c r="BF11" s="630"/>
      <c r="BG11" s="630"/>
    </row>
    <row r="12" spans="1:59">
      <c r="A12" s="640" t="s">
        <v>428</v>
      </c>
      <c r="B12" s="630" t="s">
        <v>5880</v>
      </c>
      <c r="C12" s="630" t="s">
        <v>5891</v>
      </c>
      <c r="D12" s="641">
        <v>44679</v>
      </c>
      <c r="E12" s="640" t="s">
        <v>5892</v>
      </c>
      <c r="F12" s="640" t="s">
        <v>85</v>
      </c>
      <c r="G12" s="630" t="s">
        <v>5855</v>
      </c>
      <c r="H12" s="630" t="s">
        <v>5856</v>
      </c>
      <c r="I12" s="630" t="s">
        <v>5857</v>
      </c>
      <c r="J12" s="630" t="s">
        <v>85</v>
      </c>
      <c r="K12" s="642" t="s">
        <v>5858</v>
      </c>
      <c r="L12" s="640" t="s">
        <v>358</v>
      </c>
      <c r="M12" s="630" t="s">
        <v>390</v>
      </c>
      <c r="N12" s="630" t="s">
        <v>391</v>
      </c>
      <c r="O12" s="630" t="s">
        <v>392</v>
      </c>
      <c r="P12" s="643">
        <v>11803</v>
      </c>
      <c r="Q12" s="640" t="s">
        <v>1267</v>
      </c>
      <c r="R12" s="630" t="s">
        <v>5888</v>
      </c>
      <c r="S12" s="630" t="s">
        <v>5889</v>
      </c>
      <c r="T12" s="630" t="s">
        <v>5890</v>
      </c>
      <c r="U12" s="640">
        <v>30390456</v>
      </c>
      <c r="V12" s="644">
        <v>14.75</v>
      </c>
      <c r="W12" s="630" t="s">
        <v>163</v>
      </c>
      <c r="X12" s="630">
        <v>400</v>
      </c>
      <c r="Y12" s="630">
        <v>768</v>
      </c>
      <c r="Z12" s="630">
        <v>24</v>
      </c>
      <c r="AA12" s="645">
        <f t="shared" si="0"/>
        <v>0.30719999999999997</v>
      </c>
      <c r="AB12" s="640" t="s">
        <v>70</v>
      </c>
      <c r="AC12" s="641">
        <v>44684</v>
      </c>
      <c r="AD12" s="630"/>
      <c r="AE12" s="643" t="s">
        <v>5869</v>
      </c>
      <c r="AF12" s="630" t="s">
        <v>5891</v>
      </c>
      <c r="AG12" s="630">
        <v>768</v>
      </c>
      <c r="AH12" s="630">
        <v>24</v>
      </c>
      <c r="AI12" s="645">
        <f t="shared" si="1"/>
        <v>0.30719999999999997</v>
      </c>
      <c r="AJ12" s="630" t="s">
        <v>5848</v>
      </c>
      <c r="AK12" s="630" t="s">
        <v>5891</v>
      </c>
      <c r="AL12" s="641">
        <v>44684</v>
      </c>
      <c r="AM12" s="641">
        <v>44684</v>
      </c>
      <c r="AN12" s="641">
        <v>44684</v>
      </c>
      <c r="AO12" s="641">
        <v>44684</v>
      </c>
      <c r="AP12" s="641">
        <v>44684</v>
      </c>
      <c r="AQ12" s="630" t="s">
        <v>5862</v>
      </c>
      <c r="AR12" s="630"/>
      <c r="AS12" s="630" t="s">
        <v>5891</v>
      </c>
      <c r="AT12" s="646">
        <v>44684</v>
      </c>
      <c r="AU12" s="646">
        <v>44684</v>
      </c>
      <c r="AV12" s="646">
        <v>44684</v>
      </c>
      <c r="AW12" s="640" t="s">
        <v>90</v>
      </c>
      <c r="AX12" s="630" t="s">
        <v>218</v>
      </c>
      <c r="AY12" s="647">
        <v>1087</v>
      </c>
      <c r="AZ12" s="647"/>
      <c r="BA12" s="647"/>
      <c r="BB12" s="647"/>
      <c r="BC12" s="647"/>
      <c r="BD12" s="647">
        <f t="shared" si="2"/>
        <v>1087</v>
      </c>
      <c r="BE12" s="630"/>
      <c r="BF12" s="630"/>
      <c r="BG12" s="630"/>
    </row>
    <row r="13" spans="1:59">
      <c r="A13" s="640" t="s">
        <v>428</v>
      </c>
      <c r="B13" s="630" t="s">
        <v>5852</v>
      </c>
      <c r="C13" s="630" t="s">
        <v>5893</v>
      </c>
      <c r="D13" s="641">
        <v>44679</v>
      </c>
      <c r="E13" s="640" t="s">
        <v>5894</v>
      </c>
      <c r="F13" s="640" t="s">
        <v>85</v>
      </c>
      <c r="G13" s="630" t="s">
        <v>5855</v>
      </c>
      <c r="H13" s="630" t="s">
        <v>5856</v>
      </c>
      <c r="I13" s="630" t="s">
        <v>5857</v>
      </c>
      <c r="J13" s="630" t="s">
        <v>85</v>
      </c>
      <c r="K13" s="642" t="s">
        <v>5858</v>
      </c>
      <c r="L13" s="640" t="s">
        <v>525</v>
      </c>
      <c r="M13" s="630" t="s">
        <v>5895</v>
      </c>
      <c r="N13" s="630" t="s">
        <v>1035</v>
      </c>
      <c r="O13" s="630" t="s">
        <v>376</v>
      </c>
      <c r="P13" s="643">
        <v>29673</v>
      </c>
      <c r="Q13" s="640" t="s">
        <v>1267</v>
      </c>
      <c r="R13" s="630" t="s">
        <v>5859</v>
      </c>
      <c r="S13" s="630" t="s">
        <v>5860</v>
      </c>
      <c r="T13" s="630" t="s">
        <v>5861</v>
      </c>
      <c r="U13" s="640">
        <v>30390456</v>
      </c>
      <c r="V13" s="644">
        <v>14.75</v>
      </c>
      <c r="W13" s="630" t="s">
        <v>163</v>
      </c>
      <c r="X13" s="630">
        <v>400</v>
      </c>
      <c r="Y13" s="630">
        <v>224</v>
      </c>
      <c r="Z13" s="630">
        <v>7</v>
      </c>
      <c r="AA13" s="645">
        <f t="shared" si="0"/>
        <v>8.9599999999999999E-2</v>
      </c>
      <c r="AB13" s="640" t="s">
        <v>70</v>
      </c>
      <c r="AC13" s="641">
        <v>44686</v>
      </c>
      <c r="AD13" s="630"/>
      <c r="AE13" s="643" t="s">
        <v>5869</v>
      </c>
      <c r="AF13" s="630" t="s">
        <v>5893</v>
      </c>
      <c r="AG13" s="630">
        <v>224</v>
      </c>
      <c r="AH13" s="630">
        <v>7</v>
      </c>
      <c r="AI13" s="645">
        <f t="shared" si="1"/>
        <v>8.9599999999999999E-2</v>
      </c>
      <c r="AJ13" s="630" t="s">
        <v>5848</v>
      </c>
      <c r="AK13" s="630" t="s">
        <v>5893</v>
      </c>
      <c r="AL13" s="641">
        <v>44684</v>
      </c>
      <c r="AM13" s="641">
        <v>44684</v>
      </c>
      <c r="AN13" s="641">
        <v>44686</v>
      </c>
      <c r="AO13" s="641">
        <v>44686</v>
      </c>
      <c r="AP13" s="641">
        <v>44686</v>
      </c>
      <c r="AQ13" s="630" t="s">
        <v>5862</v>
      </c>
      <c r="AR13" s="630"/>
      <c r="AS13" s="630" t="s">
        <v>5893</v>
      </c>
      <c r="AT13" s="646">
        <v>44684</v>
      </c>
      <c r="AU13" s="646">
        <v>44686</v>
      </c>
      <c r="AV13" s="646">
        <v>44684</v>
      </c>
      <c r="AW13" s="640" t="s">
        <v>90</v>
      </c>
      <c r="AX13" s="630" t="s">
        <v>218</v>
      </c>
      <c r="AY13" s="647">
        <v>1815</v>
      </c>
      <c r="AZ13" s="647"/>
      <c r="BA13" s="647"/>
      <c r="BB13" s="647"/>
      <c r="BC13" s="647"/>
      <c r="BD13" s="647">
        <f t="shared" si="2"/>
        <v>1815</v>
      </c>
      <c r="BE13" s="630"/>
      <c r="BF13" s="630"/>
      <c r="BG13" s="630"/>
    </row>
    <row r="14" spans="1:59">
      <c r="A14" s="640" t="s">
        <v>428</v>
      </c>
      <c r="B14" s="630" t="s">
        <v>5852</v>
      </c>
      <c r="C14" s="630" t="s">
        <v>5896</v>
      </c>
      <c r="D14" s="641">
        <v>44679</v>
      </c>
      <c r="E14" s="640" t="s">
        <v>5894</v>
      </c>
      <c r="F14" s="640" t="s">
        <v>85</v>
      </c>
      <c r="G14" s="630" t="s">
        <v>5855</v>
      </c>
      <c r="H14" s="630" t="s">
        <v>5856</v>
      </c>
      <c r="I14" s="630" t="s">
        <v>5857</v>
      </c>
      <c r="J14" s="630" t="s">
        <v>85</v>
      </c>
      <c r="K14" s="642" t="s">
        <v>5858</v>
      </c>
      <c r="L14" s="640" t="s">
        <v>525</v>
      </c>
      <c r="M14" s="630" t="s">
        <v>5895</v>
      </c>
      <c r="N14" s="630" t="s">
        <v>1035</v>
      </c>
      <c r="O14" s="630" t="s">
        <v>376</v>
      </c>
      <c r="P14" s="643">
        <v>29673</v>
      </c>
      <c r="Q14" s="640" t="s">
        <v>1267</v>
      </c>
      <c r="R14" s="630" t="s">
        <v>5859</v>
      </c>
      <c r="S14" s="630" t="s">
        <v>5860</v>
      </c>
      <c r="T14" s="630" t="s">
        <v>5861</v>
      </c>
      <c r="U14" s="640">
        <v>30390456</v>
      </c>
      <c r="V14" s="644">
        <v>14.75</v>
      </c>
      <c r="W14" s="630" t="s">
        <v>163</v>
      </c>
      <c r="X14" s="630">
        <v>400</v>
      </c>
      <c r="Y14" s="630">
        <v>224</v>
      </c>
      <c r="Z14" s="630">
        <v>7</v>
      </c>
      <c r="AA14" s="645">
        <f t="shared" si="0"/>
        <v>8.9599999999999999E-2</v>
      </c>
      <c r="AB14" s="640" t="s">
        <v>70</v>
      </c>
      <c r="AC14" s="641">
        <v>44686</v>
      </c>
      <c r="AD14" s="630"/>
      <c r="AE14" s="643" t="s">
        <v>5869</v>
      </c>
      <c r="AF14" s="630" t="s">
        <v>5896</v>
      </c>
      <c r="AG14" s="630">
        <v>224</v>
      </c>
      <c r="AH14" s="630">
        <v>7</v>
      </c>
      <c r="AI14" s="645">
        <f t="shared" si="1"/>
        <v>8.9599999999999999E-2</v>
      </c>
      <c r="AJ14" s="630" t="s">
        <v>5848</v>
      </c>
      <c r="AK14" s="630" t="s">
        <v>5896</v>
      </c>
      <c r="AL14" s="641">
        <v>44684</v>
      </c>
      <c r="AM14" s="641">
        <v>44684</v>
      </c>
      <c r="AN14" s="641">
        <v>44686</v>
      </c>
      <c r="AO14" s="641">
        <v>44686</v>
      </c>
      <c r="AP14" s="641">
        <v>44686</v>
      </c>
      <c r="AQ14" s="630" t="s">
        <v>5862</v>
      </c>
      <c r="AR14" s="630"/>
      <c r="AS14" s="630" t="s">
        <v>5896</v>
      </c>
      <c r="AT14" s="646">
        <v>44684</v>
      </c>
      <c r="AU14" s="646">
        <v>44686</v>
      </c>
      <c r="AV14" s="646">
        <v>44684</v>
      </c>
      <c r="AW14" s="640" t="s">
        <v>90</v>
      </c>
      <c r="AX14" s="630" t="s">
        <v>218</v>
      </c>
      <c r="AY14" s="647">
        <v>1815</v>
      </c>
      <c r="AZ14" s="647"/>
      <c r="BA14" s="647"/>
      <c r="BB14" s="647"/>
      <c r="BC14" s="647"/>
      <c r="BD14" s="647">
        <f t="shared" si="2"/>
        <v>1815</v>
      </c>
      <c r="BE14" s="630"/>
      <c r="BF14" s="630"/>
      <c r="BG14" s="630"/>
    </row>
    <row r="15" spans="1:59">
      <c r="A15" s="640" t="s">
        <v>428</v>
      </c>
      <c r="B15" s="630" t="s">
        <v>1264</v>
      </c>
      <c r="C15" s="630" t="s">
        <v>5897</v>
      </c>
      <c r="D15" s="641">
        <v>44679</v>
      </c>
      <c r="E15" s="640" t="s">
        <v>3350</v>
      </c>
      <c r="F15" s="640" t="s">
        <v>85</v>
      </c>
      <c r="G15" s="630" t="s">
        <v>5855</v>
      </c>
      <c r="H15" s="630" t="s">
        <v>5856</v>
      </c>
      <c r="I15" s="630" t="s">
        <v>5857</v>
      </c>
      <c r="J15" s="630" t="s">
        <v>85</v>
      </c>
      <c r="K15" s="642" t="s">
        <v>5858</v>
      </c>
      <c r="L15" s="640" t="s">
        <v>1829</v>
      </c>
      <c r="M15" s="630" t="s">
        <v>5898</v>
      </c>
      <c r="N15" s="630" t="s">
        <v>962</v>
      </c>
      <c r="O15" s="630" t="s">
        <v>98</v>
      </c>
      <c r="P15" s="643">
        <v>32226</v>
      </c>
      <c r="Q15" s="640" t="s">
        <v>1267</v>
      </c>
      <c r="R15" s="630" t="s">
        <v>5899</v>
      </c>
      <c r="S15" s="630" t="s">
        <v>1832</v>
      </c>
      <c r="T15" s="630" t="s">
        <v>1833</v>
      </c>
      <c r="U15" s="640">
        <v>30390456</v>
      </c>
      <c r="V15" s="644">
        <v>14.75</v>
      </c>
      <c r="W15" s="630" t="s">
        <v>163</v>
      </c>
      <c r="X15" s="630">
        <v>400</v>
      </c>
      <c r="Y15" s="630">
        <v>768</v>
      </c>
      <c r="Z15" s="630">
        <v>24</v>
      </c>
      <c r="AA15" s="645">
        <f t="shared" si="0"/>
        <v>0.30719999999999997</v>
      </c>
      <c r="AB15" s="640" t="s">
        <v>70</v>
      </c>
      <c r="AC15" s="641">
        <v>44686</v>
      </c>
      <c r="AD15" s="630"/>
      <c r="AE15" s="643" t="s">
        <v>5869</v>
      </c>
      <c r="AF15" s="630" t="s">
        <v>5897</v>
      </c>
      <c r="AG15" s="630">
        <v>768</v>
      </c>
      <c r="AH15" s="630">
        <v>24</v>
      </c>
      <c r="AI15" s="645">
        <f t="shared" si="1"/>
        <v>0.30719999999999997</v>
      </c>
      <c r="AJ15" s="630" t="s">
        <v>5848</v>
      </c>
      <c r="AK15" s="630" t="s">
        <v>5897</v>
      </c>
      <c r="AL15" s="641">
        <v>44684</v>
      </c>
      <c r="AM15" s="641">
        <v>44684</v>
      </c>
      <c r="AN15" s="641">
        <v>44686</v>
      </c>
      <c r="AO15" s="641">
        <v>44686</v>
      </c>
      <c r="AP15" s="641">
        <v>44686</v>
      </c>
      <c r="AQ15" s="630" t="s">
        <v>5862</v>
      </c>
      <c r="AR15" s="630"/>
      <c r="AS15" s="630" t="s">
        <v>5897</v>
      </c>
      <c r="AT15" s="646">
        <v>44684</v>
      </c>
      <c r="AU15" s="646">
        <v>44686</v>
      </c>
      <c r="AV15" s="646">
        <v>44684</v>
      </c>
      <c r="AW15" s="640" t="s">
        <v>90</v>
      </c>
      <c r="AX15" s="630" t="s">
        <v>218</v>
      </c>
      <c r="AY15" s="647">
        <v>3410</v>
      </c>
      <c r="AZ15" s="647"/>
      <c r="BA15" s="647"/>
      <c r="BB15" s="647"/>
      <c r="BC15" s="647"/>
      <c r="BD15" s="647">
        <f t="shared" si="2"/>
        <v>3410</v>
      </c>
      <c r="BE15" s="630"/>
      <c r="BF15" s="630"/>
      <c r="BG15" s="630"/>
    </row>
    <row r="16" spans="1:59">
      <c r="A16" s="640" t="s">
        <v>428</v>
      </c>
      <c r="B16" s="630" t="s">
        <v>1264</v>
      </c>
      <c r="C16" s="630" t="s">
        <v>5900</v>
      </c>
      <c r="D16" s="641">
        <v>44679</v>
      </c>
      <c r="E16" s="640" t="s">
        <v>3350</v>
      </c>
      <c r="F16" s="640" t="s">
        <v>85</v>
      </c>
      <c r="G16" s="630" t="s">
        <v>5855</v>
      </c>
      <c r="H16" s="630" t="s">
        <v>5856</v>
      </c>
      <c r="I16" s="630" t="s">
        <v>5857</v>
      </c>
      <c r="J16" s="630" t="s">
        <v>85</v>
      </c>
      <c r="K16" s="642" t="s">
        <v>5858</v>
      </c>
      <c r="L16" s="640" t="s">
        <v>1829</v>
      </c>
      <c r="M16" s="630" t="s">
        <v>5898</v>
      </c>
      <c r="N16" s="630" t="s">
        <v>962</v>
      </c>
      <c r="O16" s="630" t="s">
        <v>98</v>
      </c>
      <c r="P16" s="643">
        <v>32226</v>
      </c>
      <c r="Q16" s="640" t="s">
        <v>1267</v>
      </c>
      <c r="R16" s="630" t="s">
        <v>5899</v>
      </c>
      <c r="S16" s="630" t="s">
        <v>1832</v>
      </c>
      <c r="T16" s="630" t="s">
        <v>1833</v>
      </c>
      <c r="U16" s="640">
        <v>30390456</v>
      </c>
      <c r="V16" s="644">
        <v>14.75</v>
      </c>
      <c r="W16" s="630" t="s">
        <v>163</v>
      </c>
      <c r="X16" s="630">
        <v>400</v>
      </c>
      <c r="Y16" s="630">
        <v>768</v>
      </c>
      <c r="Z16" s="630">
        <v>24</v>
      </c>
      <c r="AA16" s="645">
        <f t="shared" si="0"/>
        <v>0.30719999999999997</v>
      </c>
      <c r="AB16" s="640" t="s">
        <v>70</v>
      </c>
      <c r="AC16" s="641">
        <v>44686</v>
      </c>
      <c r="AD16" s="630"/>
      <c r="AE16" s="643" t="s">
        <v>5869</v>
      </c>
      <c r="AF16" s="630" t="s">
        <v>5900</v>
      </c>
      <c r="AG16" s="630">
        <v>768</v>
      </c>
      <c r="AH16" s="630">
        <v>24</v>
      </c>
      <c r="AI16" s="645">
        <f t="shared" si="1"/>
        <v>0.30719999999999997</v>
      </c>
      <c r="AJ16" s="630" t="s">
        <v>5848</v>
      </c>
      <c r="AK16" s="630" t="s">
        <v>5900</v>
      </c>
      <c r="AL16" s="641">
        <v>44684</v>
      </c>
      <c r="AM16" s="641">
        <v>44684</v>
      </c>
      <c r="AN16" s="641">
        <v>44686</v>
      </c>
      <c r="AO16" s="641">
        <v>44686</v>
      </c>
      <c r="AP16" s="641">
        <v>44686</v>
      </c>
      <c r="AQ16" s="630" t="s">
        <v>5862</v>
      </c>
      <c r="AR16" s="630"/>
      <c r="AS16" s="630" t="s">
        <v>5900</v>
      </c>
      <c r="AT16" s="646">
        <v>44684</v>
      </c>
      <c r="AU16" s="646">
        <v>44686</v>
      </c>
      <c r="AV16" s="646">
        <v>44684</v>
      </c>
      <c r="AW16" s="640" t="s">
        <v>90</v>
      </c>
      <c r="AX16" s="630" t="s">
        <v>218</v>
      </c>
      <c r="AY16" s="647">
        <v>3410</v>
      </c>
      <c r="AZ16" s="647"/>
      <c r="BA16" s="647"/>
      <c r="BB16" s="647"/>
      <c r="BC16" s="647"/>
      <c r="BD16" s="647">
        <f t="shared" si="2"/>
        <v>3410</v>
      </c>
      <c r="BE16" s="630"/>
      <c r="BF16" s="630"/>
      <c r="BG16" s="630"/>
    </row>
    <row r="17" spans="1:59">
      <c r="A17" s="640" t="s">
        <v>428</v>
      </c>
      <c r="B17" s="630" t="s">
        <v>5852</v>
      </c>
      <c r="C17" s="630" t="s">
        <v>5901</v>
      </c>
      <c r="D17" s="641">
        <v>44679</v>
      </c>
      <c r="E17" s="640" t="s">
        <v>5902</v>
      </c>
      <c r="F17" s="640" t="s">
        <v>85</v>
      </c>
      <c r="G17" s="630" t="s">
        <v>5855</v>
      </c>
      <c r="H17" s="630" t="s">
        <v>5856</v>
      </c>
      <c r="I17" s="630" t="s">
        <v>5857</v>
      </c>
      <c r="J17" s="630" t="s">
        <v>85</v>
      </c>
      <c r="K17" s="642" t="s">
        <v>5858</v>
      </c>
      <c r="L17" s="640" t="s">
        <v>525</v>
      </c>
      <c r="M17" s="630" t="s">
        <v>5903</v>
      </c>
      <c r="N17" s="630" t="s">
        <v>1023</v>
      </c>
      <c r="O17" s="630" t="s">
        <v>376</v>
      </c>
      <c r="P17" s="643">
        <v>29420</v>
      </c>
      <c r="Q17" s="640" t="s">
        <v>1267</v>
      </c>
      <c r="R17" s="630" t="s">
        <v>5859</v>
      </c>
      <c r="S17" s="630" t="s">
        <v>5860</v>
      </c>
      <c r="T17" s="630" t="s">
        <v>5861</v>
      </c>
      <c r="U17" s="640">
        <v>30390456</v>
      </c>
      <c r="V17" s="644">
        <v>14.75</v>
      </c>
      <c r="W17" s="630" t="s">
        <v>163</v>
      </c>
      <c r="X17" s="630">
        <v>400</v>
      </c>
      <c r="Y17" s="630">
        <v>544</v>
      </c>
      <c r="Z17" s="630">
        <v>17</v>
      </c>
      <c r="AA17" s="645">
        <f t="shared" si="0"/>
        <v>0.21759999999999999</v>
      </c>
      <c r="AB17" s="640" t="s">
        <v>70</v>
      </c>
      <c r="AC17" s="641">
        <v>44686</v>
      </c>
      <c r="AD17" s="630"/>
      <c r="AE17" s="643" t="s">
        <v>5869</v>
      </c>
      <c r="AF17" s="630" t="s">
        <v>5901</v>
      </c>
      <c r="AG17" s="630">
        <v>544</v>
      </c>
      <c r="AH17" s="630">
        <v>17</v>
      </c>
      <c r="AI17" s="645">
        <f t="shared" si="1"/>
        <v>0.21759999999999999</v>
      </c>
      <c r="AJ17" s="630" t="s">
        <v>5848</v>
      </c>
      <c r="AK17" s="630" t="s">
        <v>5901</v>
      </c>
      <c r="AL17" s="641">
        <v>44684</v>
      </c>
      <c r="AM17" s="641">
        <v>44684</v>
      </c>
      <c r="AN17" s="641">
        <v>44686</v>
      </c>
      <c r="AO17" s="641">
        <v>44686</v>
      </c>
      <c r="AP17" s="641">
        <v>44686</v>
      </c>
      <c r="AQ17" s="630" t="s">
        <v>5862</v>
      </c>
      <c r="AR17" s="630"/>
      <c r="AS17" s="630" t="s">
        <v>5901</v>
      </c>
      <c r="AT17" s="646">
        <v>44684</v>
      </c>
      <c r="AU17" s="646">
        <v>44686</v>
      </c>
      <c r="AV17" s="646">
        <v>44684</v>
      </c>
      <c r="AW17" s="640" t="s">
        <v>90</v>
      </c>
      <c r="AX17" s="630" t="s">
        <v>218</v>
      </c>
      <c r="AY17" s="647">
        <v>2420</v>
      </c>
      <c r="AZ17" s="647"/>
      <c r="BA17" s="647"/>
      <c r="BB17" s="647"/>
      <c r="BC17" s="647"/>
      <c r="BD17" s="647">
        <f t="shared" si="2"/>
        <v>2420</v>
      </c>
      <c r="BE17" s="630"/>
      <c r="BF17" s="630"/>
      <c r="BG17" s="630"/>
    </row>
    <row r="18" spans="1:59">
      <c r="A18" s="640" t="s">
        <v>428</v>
      </c>
      <c r="B18" s="630" t="s">
        <v>5852</v>
      </c>
      <c r="C18" s="630" t="s">
        <v>5904</v>
      </c>
      <c r="D18" s="641">
        <v>44679</v>
      </c>
      <c r="E18" s="640" t="s">
        <v>5905</v>
      </c>
      <c r="F18" s="640" t="s">
        <v>85</v>
      </c>
      <c r="G18" s="630" t="s">
        <v>5855</v>
      </c>
      <c r="H18" s="630" t="s">
        <v>5856</v>
      </c>
      <c r="I18" s="630" t="s">
        <v>5857</v>
      </c>
      <c r="J18" s="630" t="s">
        <v>85</v>
      </c>
      <c r="K18" s="642" t="s">
        <v>5858</v>
      </c>
      <c r="L18" s="640" t="s">
        <v>525</v>
      </c>
      <c r="M18" s="630" t="s">
        <v>5906</v>
      </c>
      <c r="N18" s="630" t="s">
        <v>1029</v>
      </c>
      <c r="O18" s="630" t="s">
        <v>638</v>
      </c>
      <c r="P18" s="643">
        <v>28216</v>
      </c>
      <c r="Q18" s="640" t="s">
        <v>1267</v>
      </c>
      <c r="R18" s="630" t="s">
        <v>5859</v>
      </c>
      <c r="S18" s="630" t="s">
        <v>5860</v>
      </c>
      <c r="T18" s="630" t="s">
        <v>5861</v>
      </c>
      <c r="U18" s="640">
        <v>30390456</v>
      </c>
      <c r="V18" s="644">
        <v>14.75</v>
      </c>
      <c r="W18" s="630" t="s">
        <v>163</v>
      </c>
      <c r="X18" s="630">
        <v>400</v>
      </c>
      <c r="Y18" s="630">
        <v>864</v>
      </c>
      <c r="Z18" s="630">
        <v>27</v>
      </c>
      <c r="AA18" s="645">
        <f t="shared" si="0"/>
        <v>0.34560000000000002</v>
      </c>
      <c r="AB18" s="640" t="s">
        <v>70</v>
      </c>
      <c r="AC18" s="641">
        <v>44685</v>
      </c>
      <c r="AD18" s="630"/>
      <c r="AE18" s="643" t="s">
        <v>5869</v>
      </c>
      <c r="AF18" s="630" t="s">
        <v>5904</v>
      </c>
      <c r="AG18" s="630">
        <v>864</v>
      </c>
      <c r="AH18" s="630">
        <v>27</v>
      </c>
      <c r="AI18" s="645">
        <f t="shared" si="1"/>
        <v>0.34560000000000002</v>
      </c>
      <c r="AJ18" s="630" t="s">
        <v>5848</v>
      </c>
      <c r="AK18" s="630" t="s">
        <v>5904</v>
      </c>
      <c r="AL18" s="641">
        <v>44684</v>
      </c>
      <c r="AM18" s="641">
        <v>44684</v>
      </c>
      <c r="AN18" s="641">
        <v>44685</v>
      </c>
      <c r="AO18" s="641">
        <v>44685</v>
      </c>
      <c r="AP18" s="641">
        <v>44685</v>
      </c>
      <c r="AQ18" s="630" t="s">
        <v>5862</v>
      </c>
      <c r="AR18" s="630"/>
      <c r="AS18" s="630" t="s">
        <v>5904</v>
      </c>
      <c r="AT18" s="646">
        <v>44684</v>
      </c>
      <c r="AU18" s="646">
        <v>44685</v>
      </c>
      <c r="AV18" s="646">
        <v>44684</v>
      </c>
      <c r="AW18" s="640" t="s">
        <v>90</v>
      </c>
      <c r="AX18" s="630" t="s">
        <v>218</v>
      </c>
      <c r="AY18" s="647">
        <v>1980</v>
      </c>
      <c r="AZ18" s="647"/>
      <c r="BA18" s="647"/>
      <c r="BB18" s="647"/>
      <c r="BC18" s="647"/>
      <c r="BD18" s="647">
        <f t="shared" si="2"/>
        <v>1980</v>
      </c>
      <c r="BE18" s="630"/>
      <c r="BF18" s="630"/>
      <c r="BG18" s="630"/>
    </row>
    <row r="19" spans="1:59">
      <c r="A19" s="640" t="s">
        <v>428</v>
      </c>
      <c r="B19" s="630" t="s">
        <v>5852</v>
      </c>
      <c r="C19" s="630" t="s">
        <v>5907</v>
      </c>
      <c r="D19" s="641">
        <v>44679</v>
      </c>
      <c r="E19" s="640" t="s">
        <v>5908</v>
      </c>
      <c r="F19" s="640" t="s">
        <v>85</v>
      </c>
      <c r="G19" s="630" t="s">
        <v>5855</v>
      </c>
      <c r="H19" s="630" t="s">
        <v>5856</v>
      </c>
      <c r="I19" s="630" t="s">
        <v>5857</v>
      </c>
      <c r="J19" s="630" t="s">
        <v>85</v>
      </c>
      <c r="K19" s="642" t="s">
        <v>5858</v>
      </c>
      <c r="L19" s="640" t="s">
        <v>525</v>
      </c>
      <c r="M19" s="630" t="s">
        <v>2492</v>
      </c>
      <c r="N19" s="630" t="s">
        <v>1046</v>
      </c>
      <c r="O19" s="630" t="s">
        <v>275</v>
      </c>
      <c r="P19" s="643">
        <v>23502</v>
      </c>
      <c r="Q19" s="640" t="s">
        <v>1267</v>
      </c>
      <c r="R19" s="630" t="s">
        <v>5859</v>
      </c>
      <c r="S19" s="630" t="s">
        <v>5860</v>
      </c>
      <c r="T19" s="630" t="s">
        <v>5861</v>
      </c>
      <c r="U19" s="640">
        <v>30390456</v>
      </c>
      <c r="V19" s="644">
        <v>14.75</v>
      </c>
      <c r="W19" s="630" t="s">
        <v>163</v>
      </c>
      <c r="X19" s="630">
        <v>400</v>
      </c>
      <c r="Y19" s="630">
        <v>608</v>
      </c>
      <c r="Z19" s="630">
        <v>19</v>
      </c>
      <c r="AA19" s="645">
        <f t="shared" si="0"/>
        <v>0.2432</v>
      </c>
      <c r="AB19" s="640" t="s">
        <v>70</v>
      </c>
      <c r="AC19" s="641">
        <v>44685</v>
      </c>
      <c r="AD19" s="630"/>
      <c r="AE19" s="643" t="s">
        <v>5869</v>
      </c>
      <c r="AF19" s="630" t="s">
        <v>5907</v>
      </c>
      <c r="AG19" s="630">
        <v>608</v>
      </c>
      <c r="AH19" s="630">
        <v>19</v>
      </c>
      <c r="AI19" s="645">
        <f t="shared" si="1"/>
        <v>0.2432</v>
      </c>
      <c r="AJ19" s="630" t="s">
        <v>5848</v>
      </c>
      <c r="AK19" s="630" t="s">
        <v>5907</v>
      </c>
      <c r="AL19" s="641">
        <v>44684</v>
      </c>
      <c r="AM19" s="641">
        <v>44684</v>
      </c>
      <c r="AN19" s="641">
        <v>44685</v>
      </c>
      <c r="AO19" s="641">
        <v>44685</v>
      </c>
      <c r="AP19" s="641">
        <v>44685</v>
      </c>
      <c r="AQ19" s="630" t="s">
        <v>5862</v>
      </c>
      <c r="AR19" s="630"/>
      <c r="AS19" s="630" t="s">
        <v>5907</v>
      </c>
      <c r="AT19" s="646">
        <v>44684</v>
      </c>
      <c r="AU19" s="646">
        <v>44685</v>
      </c>
      <c r="AV19" s="646">
        <v>44684</v>
      </c>
      <c r="AW19" s="640" t="s">
        <v>90</v>
      </c>
      <c r="AX19" s="630" t="s">
        <v>218</v>
      </c>
      <c r="AY19" s="647">
        <v>1458</v>
      </c>
      <c r="AZ19" s="647"/>
      <c r="BA19" s="647"/>
      <c r="BB19" s="647"/>
      <c r="BC19" s="647"/>
      <c r="BD19" s="647">
        <f t="shared" si="2"/>
        <v>1458</v>
      </c>
      <c r="BE19" s="630"/>
      <c r="BF19" s="630"/>
      <c r="BG19" s="630"/>
    </row>
    <row r="20" spans="1:59">
      <c r="A20" s="640" t="s">
        <v>428</v>
      </c>
      <c r="B20" s="630" t="s">
        <v>5852</v>
      </c>
      <c r="C20" s="630" t="s">
        <v>5909</v>
      </c>
      <c r="D20" s="641">
        <v>44679</v>
      </c>
      <c r="E20" s="640" t="s">
        <v>5910</v>
      </c>
      <c r="F20" s="640" t="s">
        <v>85</v>
      </c>
      <c r="G20" s="630" t="s">
        <v>5855</v>
      </c>
      <c r="H20" s="630" t="s">
        <v>5856</v>
      </c>
      <c r="I20" s="630" t="s">
        <v>5857</v>
      </c>
      <c r="J20" s="630" t="s">
        <v>85</v>
      </c>
      <c r="K20" s="642" t="s">
        <v>5858</v>
      </c>
      <c r="L20" s="640" t="s">
        <v>525</v>
      </c>
      <c r="M20" s="630" t="s">
        <v>2962</v>
      </c>
      <c r="N20" s="630" t="s">
        <v>1052</v>
      </c>
      <c r="O20" s="630" t="s">
        <v>98</v>
      </c>
      <c r="P20" s="643">
        <v>34741</v>
      </c>
      <c r="Q20" s="640" t="s">
        <v>1267</v>
      </c>
      <c r="R20" s="630" t="s">
        <v>5859</v>
      </c>
      <c r="S20" s="630" t="s">
        <v>5860</v>
      </c>
      <c r="T20" s="630" t="s">
        <v>5861</v>
      </c>
      <c r="U20" s="640">
        <v>30390456</v>
      </c>
      <c r="V20" s="644">
        <v>14.75</v>
      </c>
      <c r="W20" s="630" t="s">
        <v>163</v>
      </c>
      <c r="X20" s="630">
        <v>400</v>
      </c>
      <c r="Y20" s="630">
        <v>512</v>
      </c>
      <c r="Z20" s="630">
        <v>16</v>
      </c>
      <c r="AA20" s="645">
        <f t="shared" si="0"/>
        <v>0.20480000000000001</v>
      </c>
      <c r="AB20" s="640" t="s">
        <v>70</v>
      </c>
      <c r="AC20" s="641">
        <v>44686</v>
      </c>
      <c r="AD20" s="630"/>
      <c r="AE20" s="643" t="s">
        <v>5869</v>
      </c>
      <c r="AF20" s="630" t="s">
        <v>5909</v>
      </c>
      <c r="AG20" s="630">
        <v>512</v>
      </c>
      <c r="AH20" s="630">
        <v>16</v>
      </c>
      <c r="AI20" s="645">
        <f t="shared" si="1"/>
        <v>0.20480000000000001</v>
      </c>
      <c r="AJ20" s="630" t="s">
        <v>5848</v>
      </c>
      <c r="AK20" s="630" t="s">
        <v>5909</v>
      </c>
      <c r="AL20" s="641">
        <v>44684</v>
      </c>
      <c r="AM20" s="641">
        <v>44684</v>
      </c>
      <c r="AN20" s="641">
        <v>44686</v>
      </c>
      <c r="AO20" s="641">
        <v>44686</v>
      </c>
      <c r="AP20" s="641">
        <v>44686</v>
      </c>
      <c r="AQ20" s="630" t="s">
        <v>5862</v>
      </c>
      <c r="AR20" s="630"/>
      <c r="AS20" s="630" t="s">
        <v>5909</v>
      </c>
      <c r="AT20" s="646">
        <v>44684</v>
      </c>
      <c r="AU20" s="646">
        <v>44686</v>
      </c>
      <c r="AV20" s="646">
        <v>44684</v>
      </c>
      <c r="AW20" s="640" t="s">
        <v>90</v>
      </c>
      <c r="AX20" s="630" t="s">
        <v>218</v>
      </c>
      <c r="AY20" s="647">
        <v>3630</v>
      </c>
      <c r="AZ20" s="647"/>
      <c r="BA20" s="647"/>
      <c r="BB20" s="647"/>
      <c r="BC20" s="647"/>
      <c r="BD20" s="647">
        <f t="shared" si="2"/>
        <v>3630</v>
      </c>
      <c r="BE20" s="630"/>
      <c r="BF20" s="630"/>
      <c r="BG20" s="630"/>
    </row>
    <row r="21" spans="1:59">
      <c r="A21" s="640" t="s">
        <v>428</v>
      </c>
      <c r="B21" s="630" t="s">
        <v>5852</v>
      </c>
      <c r="C21" s="630" t="s">
        <v>5911</v>
      </c>
      <c r="D21" s="641">
        <v>44679</v>
      </c>
      <c r="E21" s="640" t="s">
        <v>5912</v>
      </c>
      <c r="F21" s="640" t="s">
        <v>85</v>
      </c>
      <c r="G21" s="630" t="s">
        <v>5855</v>
      </c>
      <c r="H21" s="630" t="s">
        <v>5856</v>
      </c>
      <c r="I21" s="630" t="s">
        <v>5857</v>
      </c>
      <c r="J21" s="630" t="s">
        <v>85</v>
      </c>
      <c r="K21" s="642" t="s">
        <v>5858</v>
      </c>
      <c r="L21" s="640" t="s">
        <v>525</v>
      </c>
      <c r="M21" s="630" t="s">
        <v>5913</v>
      </c>
      <c r="N21" s="630" t="s">
        <v>1058</v>
      </c>
      <c r="O21" s="630" t="s">
        <v>638</v>
      </c>
      <c r="P21" s="643">
        <v>27560</v>
      </c>
      <c r="Q21" s="640" t="s">
        <v>1267</v>
      </c>
      <c r="R21" s="630" t="s">
        <v>5859</v>
      </c>
      <c r="S21" s="630" t="s">
        <v>5860</v>
      </c>
      <c r="T21" s="630" t="s">
        <v>5861</v>
      </c>
      <c r="U21" s="640">
        <v>30390456</v>
      </c>
      <c r="V21" s="644">
        <v>14.75</v>
      </c>
      <c r="W21" s="630" t="s">
        <v>163</v>
      </c>
      <c r="X21" s="630">
        <v>400</v>
      </c>
      <c r="Y21" s="630">
        <v>640</v>
      </c>
      <c r="Z21" s="630">
        <v>20</v>
      </c>
      <c r="AA21" s="645">
        <f t="shared" si="0"/>
        <v>0.25600000000000001</v>
      </c>
      <c r="AB21" s="640" t="s">
        <v>70</v>
      </c>
      <c r="AC21" s="641">
        <v>44685</v>
      </c>
      <c r="AD21" s="630"/>
      <c r="AE21" s="643" t="s">
        <v>5869</v>
      </c>
      <c r="AF21" s="630" t="s">
        <v>5911</v>
      </c>
      <c r="AG21" s="630">
        <v>640</v>
      </c>
      <c r="AH21" s="630">
        <v>20</v>
      </c>
      <c r="AI21" s="645">
        <f t="shared" si="1"/>
        <v>0.25600000000000001</v>
      </c>
      <c r="AJ21" s="630" t="s">
        <v>5848</v>
      </c>
      <c r="AK21" s="630" t="s">
        <v>5911</v>
      </c>
      <c r="AL21" s="641">
        <v>44684</v>
      </c>
      <c r="AM21" s="641">
        <v>44684</v>
      </c>
      <c r="AN21" s="641">
        <v>44685</v>
      </c>
      <c r="AO21" s="641">
        <v>44685</v>
      </c>
      <c r="AP21" s="641">
        <v>44685</v>
      </c>
      <c r="AQ21" s="630" t="s">
        <v>5862</v>
      </c>
      <c r="AR21" s="630"/>
      <c r="AS21" s="630" t="s">
        <v>5911</v>
      </c>
      <c r="AT21" s="646">
        <v>44684</v>
      </c>
      <c r="AU21" s="646">
        <v>44685</v>
      </c>
      <c r="AV21" s="646">
        <v>44684</v>
      </c>
      <c r="AW21" s="640" t="s">
        <v>90</v>
      </c>
      <c r="AX21" s="630" t="s">
        <v>218</v>
      </c>
      <c r="AY21" s="647">
        <v>1568</v>
      </c>
      <c r="AZ21" s="647"/>
      <c r="BA21" s="647"/>
      <c r="BB21" s="647"/>
      <c r="BC21" s="647"/>
      <c r="BD21" s="647">
        <f t="shared" si="2"/>
        <v>1568</v>
      </c>
      <c r="BE21" s="630"/>
      <c r="BF21" s="630"/>
      <c r="BG21" s="630"/>
    </row>
    <row r="22" spans="1:59">
      <c r="A22" s="640" t="s">
        <v>428</v>
      </c>
      <c r="B22" s="630" t="s">
        <v>5852</v>
      </c>
      <c r="C22" s="630" t="s">
        <v>5914</v>
      </c>
      <c r="D22" s="641">
        <v>44679</v>
      </c>
      <c r="E22" s="640" t="s">
        <v>5915</v>
      </c>
      <c r="F22" s="640" t="s">
        <v>85</v>
      </c>
      <c r="G22" s="630" t="s">
        <v>5855</v>
      </c>
      <c r="H22" s="630" t="s">
        <v>5856</v>
      </c>
      <c r="I22" s="630" t="s">
        <v>5857</v>
      </c>
      <c r="J22" s="630" t="s">
        <v>85</v>
      </c>
      <c r="K22" s="642" t="s">
        <v>5858</v>
      </c>
      <c r="L22" s="640" t="s">
        <v>525</v>
      </c>
      <c r="M22" s="630" t="s">
        <v>5916</v>
      </c>
      <c r="N22" s="630" t="s">
        <v>1064</v>
      </c>
      <c r="O22" s="630" t="s">
        <v>98</v>
      </c>
      <c r="P22" s="643">
        <v>33762</v>
      </c>
      <c r="Q22" s="640" t="s">
        <v>1267</v>
      </c>
      <c r="R22" s="630" t="s">
        <v>5859</v>
      </c>
      <c r="S22" s="630" t="s">
        <v>5860</v>
      </c>
      <c r="T22" s="630" t="s">
        <v>5861</v>
      </c>
      <c r="U22" s="640">
        <v>30390456</v>
      </c>
      <c r="V22" s="644">
        <v>14.75</v>
      </c>
      <c r="W22" s="630" t="s">
        <v>163</v>
      </c>
      <c r="X22" s="630">
        <v>400</v>
      </c>
      <c r="Y22" s="630">
        <v>416</v>
      </c>
      <c r="Z22" s="630">
        <v>13</v>
      </c>
      <c r="AA22" s="645">
        <f t="shared" si="0"/>
        <v>0.16639999999999999</v>
      </c>
      <c r="AB22" s="640" t="s">
        <v>70</v>
      </c>
      <c r="AC22" s="641">
        <v>44686</v>
      </c>
      <c r="AD22" s="630"/>
      <c r="AE22" s="643" t="s">
        <v>5869</v>
      </c>
      <c r="AF22" s="630" t="s">
        <v>5914</v>
      </c>
      <c r="AG22" s="630">
        <v>416</v>
      </c>
      <c r="AH22" s="630">
        <v>13</v>
      </c>
      <c r="AI22" s="645">
        <f t="shared" si="1"/>
        <v>0.16639999999999999</v>
      </c>
      <c r="AJ22" s="630" t="s">
        <v>5848</v>
      </c>
      <c r="AK22" s="630" t="s">
        <v>5914</v>
      </c>
      <c r="AL22" s="641">
        <v>44684</v>
      </c>
      <c r="AM22" s="641">
        <v>44684</v>
      </c>
      <c r="AN22" s="641">
        <v>44686</v>
      </c>
      <c r="AO22" s="641">
        <v>44686</v>
      </c>
      <c r="AP22" s="641">
        <v>44686</v>
      </c>
      <c r="AQ22" s="630" t="s">
        <v>5862</v>
      </c>
      <c r="AR22" s="630"/>
      <c r="AS22" s="630" t="s">
        <v>5914</v>
      </c>
      <c r="AT22" s="646">
        <v>44684</v>
      </c>
      <c r="AU22" s="646">
        <v>44686</v>
      </c>
      <c r="AV22" s="646">
        <v>44684</v>
      </c>
      <c r="AW22" s="640" t="s">
        <v>90</v>
      </c>
      <c r="AX22" s="630" t="s">
        <v>218</v>
      </c>
      <c r="AY22" s="647">
        <v>3960</v>
      </c>
      <c r="AZ22" s="647"/>
      <c r="BA22" s="647"/>
      <c r="BB22" s="647"/>
      <c r="BC22" s="647"/>
      <c r="BD22" s="647">
        <f t="shared" si="2"/>
        <v>3960</v>
      </c>
      <c r="BE22" s="630"/>
      <c r="BF22" s="630"/>
      <c r="BG22" s="630"/>
    </row>
    <row r="23" spans="1:59">
      <c r="A23" s="640" t="s">
        <v>428</v>
      </c>
      <c r="B23" s="630" t="s">
        <v>5836</v>
      </c>
      <c r="C23" s="630" t="s">
        <v>5917</v>
      </c>
      <c r="D23" s="641">
        <v>44680</v>
      </c>
      <c r="E23" s="640" t="s">
        <v>5918</v>
      </c>
      <c r="F23" s="640" t="s">
        <v>85</v>
      </c>
      <c r="G23" s="630" t="s">
        <v>5855</v>
      </c>
      <c r="H23" s="630" t="s">
        <v>5856</v>
      </c>
      <c r="I23" s="630" t="s">
        <v>5857</v>
      </c>
      <c r="J23" s="630" t="s">
        <v>85</v>
      </c>
      <c r="K23" s="642" t="s">
        <v>5858</v>
      </c>
      <c r="L23" s="640" t="s">
        <v>141</v>
      </c>
      <c r="M23" s="630" t="s">
        <v>5919</v>
      </c>
      <c r="N23" s="630" t="s">
        <v>143</v>
      </c>
      <c r="O23" s="630" t="s">
        <v>144</v>
      </c>
      <c r="P23" s="643">
        <v>55421</v>
      </c>
      <c r="Q23" s="640" t="s">
        <v>1267</v>
      </c>
      <c r="R23" s="630" t="s">
        <v>145</v>
      </c>
      <c r="S23" s="630" t="s">
        <v>5920</v>
      </c>
      <c r="T23" s="630" t="s">
        <v>146</v>
      </c>
      <c r="U23" s="640">
        <v>30390456</v>
      </c>
      <c r="V23" s="644">
        <v>14.75</v>
      </c>
      <c r="W23" s="630" t="s">
        <v>163</v>
      </c>
      <c r="X23" s="630">
        <v>400</v>
      </c>
      <c r="Y23" s="630">
        <v>832</v>
      </c>
      <c r="Z23" s="630">
        <v>26</v>
      </c>
      <c r="AA23" s="645">
        <f t="shared" si="0"/>
        <v>0.33279999999999998</v>
      </c>
      <c r="AB23" s="640" t="s">
        <v>88</v>
      </c>
      <c r="AC23" s="641">
        <v>44686</v>
      </c>
      <c r="AD23" s="630"/>
      <c r="AE23" s="643" t="s">
        <v>5869</v>
      </c>
      <c r="AF23" s="630" t="s">
        <v>5917</v>
      </c>
      <c r="AG23" s="630">
        <v>832</v>
      </c>
      <c r="AH23" s="630">
        <v>26</v>
      </c>
      <c r="AI23" s="645">
        <f t="shared" si="1"/>
        <v>0.33279999999999998</v>
      </c>
      <c r="AJ23" s="630" t="s">
        <v>5848</v>
      </c>
      <c r="AK23" s="630" t="s">
        <v>5917</v>
      </c>
      <c r="AL23" s="641">
        <v>44684</v>
      </c>
      <c r="AM23" s="641">
        <v>44684</v>
      </c>
      <c r="AN23" s="641">
        <v>44686</v>
      </c>
      <c r="AO23" s="641">
        <v>44686</v>
      </c>
      <c r="AP23" s="641">
        <v>44686</v>
      </c>
      <c r="AQ23" s="630" t="s">
        <v>5862</v>
      </c>
      <c r="AR23" s="630"/>
      <c r="AS23" s="630" t="s">
        <v>5917</v>
      </c>
      <c r="AT23" s="646">
        <v>44684</v>
      </c>
      <c r="AU23" s="646">
        <v>44686</v>
      </c>
      <c r="AV23" s="646">
        <v>44684</v>
      </c>
      <c r="AW23" s="640" t="s">
        <v>90</v>
      </c>
      <c r="AX23" s="630" t="s">
        <v>218</v>
      </c>
      <c r="AY23" s="647">
        <v>2915</v>
      </c>
      <c r="AZ23" s="647"/>
      <c r="BA23" s="647"/>
      <c r="BB23" s="647"/>
      <c r="BC23" s="647"/>
      <c r="BD23" s="647">
        <f t="shared" si="2"/>
        <v>2915</v>
      </c>
      <c r="BE23" s="630"/>
      <c r="BF23" s="630"/>
      <c r="BG23" s="630"/>
    </row>
    <row r="24" spans="1:59">
      <c r="A24" s="640" t="s">
        <v>428</v>
      </c>
      <c r="B24" s="630" t="s">
        <v>5836</v>
      </c>
      <c r="C24" s="630" t="s">
        <v>5921</v>
      </c>
      <c r="D24" s="641">
        <v>44680</v>
      </c>
      <c r="E24" s="640" t="s">
        <v>5918</v>
      </c>
      <c r="F24" s="640" t="s">
        <v>85</v>
      </c>
      <c r="G24" s="630" t="s">
        <v>5855</v>
      </c>
      <c r="H24" s="630" t="s">
        <v>5856</v>
      </c>
      <c r="I24" s="630" t="s">
        <v>5857</v>
      </c>
      <c r="J24" s="630" t="s">
        <v>85</v>
      </c>
      <c r="K24" s="642" t="s">
        <v>5858</v>
      </c>
      <c r="L24" s="640" t="s">
        <v>141</v>
      </c>
      <c r="M24" s="630" t="s">
        <v>5919</v>
      </c>
      <c r="N24" s="630" t="s">
        <v>143</v>
      </c>
      <c r="O24" s="630" t="s">
        <v>144</v>
      </c>
      <c r="P24" s="643">
        <v>55421</v>
      </c>
      <c r="Q24" s="640" t="s">
        <v>1267</v>
      </c>
      <c r="R24" s="630" t="s">
        <v>145</v>
      </c>
      <c r="S24" s="630" t="s">
        <v>5920</v>
      </c>
      <c r="T24" s="630" t="s">
        <v>146</v>
      </c>
      <c r="U24" s="640">
        <v>30390456</v>
      </c>
      <c r="V24" s="644">
        <v>14.75</v>
      </c>
      <c r="W24" s="630" t="s">
        <v>163</v>
      </c>
      <c r="X24" s="630">
        <v>400</v>
      </c>
      <c r="Y24" s="630">
        <v>832</v>
      </c>
      <c r="Z24" s="630">
        <v>26</v>
      </c>
      <c r="AA24" s="645">
        <f t="shared" si="0"/>
        <v>0.33279999999999998</v>
      </c>
      <c r="AB24" s="640" t="s">
        <v>88</v>
      </c>
      <c r="AC24" s="641">
        <v>44686</v>
      </c>
      <c r="AD24" s="630"/>
      <c r="AE24" s="643" t="s">
        <v>5869</v>
      </c>
      <c r="AF24" s="630" t="s">
        <v>5921</v>
      </c>
      <c r="AG24" s="630">
        <v>832</v>
      </c>
      <c r="AH24" s="630">
        <v>26</v>
      </c>
      <c r="AI24" s="645">
        <f t="shared" si="1"/>
        <v>0.33279999999999998</v>
      </c>
      <c r="AJ24" s="630" t="s">
        <v>5848</v>
      </c>
      <c r="AK24" s="630" t="s">
        <v>5921</v>
      </c>
      <c r="AL24" s="641">
        <v>44684</v>
      </c>
      <c r="AM24" s="641">
        <v>44684</v>
      </c>
      <c r="AN24" s="641">
        <v>44686</v>
      </c>
      <c r="AO24" s="641">
        <v>44686</v>
      </c>
      <c r="AP24" s="641">
        <v>44686</v>
      </c>
      <c r="AQ24" s="630" t="s">
        <v>5862</v>
      </c>
      <c r="AR24" s="630"/>
      <c r="AS24" s="630" t="s">
        <v>5921</v>
      </c>
      <c r="AT24" s="646">
        <v>44684</v>
      </c>
      <c r="AU24" s="646">
        <v>44686</v>
      </c>
      <c r="AV24" s="646">
        <v>44684</v>
      </c>
      <c r="AW24" s="640" t="s">
        <v>90</v>
      </c>
      <c r="AX24" s="630" t="s">
        <v>218</v>
      </c>
      <c r="AY24" s="647">
        <v>2915</v>
      </c>
      <c r="AZ24" s="647"/>
      <c r="BA24" s="647"/>
      <c r="BB24" s="647"/>
      <c r="BC24" s="647"/>
      <c r="BD24" s="647">
        <f t="shared" si="2"/>
        <v>2915</v>
      </c>
      <c r="BE24" s="630"/>
      <c r="BF24" s="630"/>
      <c r="BG24" s="630"/>
    </row>
    <row r="25" spans="1:59">
      <c r="A25" s="640" t="s">
        <v>428</v>
      </c>
      <c r="B25" s="630" t="s">
        <v>5880</v>
      </c>
      <c r="C25" s="630" t="s">
        <v>5922</v>
      </c>
      <c r="D25" s="641">
        <v>44680</v>
      </c>
      <c r="E25" s="640" t="s">
        <v>5923</v>
      </c>
      <c r="F25" s="640" t="s">
        <v>85</v>
      </c>
      <c r="G25" s="630" t="s">
        <v>5855</v>
      </c>
      <c r="H25" s="630" t="s">
        <v>5856</v>
      </c>
      <c r="I25" s="630" t="s">
        <v>5857</v>
      </c>
      <c r="J25" s="630" t="s">
        <v>85</v>
      </c>
      <c r="K25" s="642" t="s">
        <v>5858</v>
      </c>
      <c r="L25" s="640" t="s">
        <v>5924</v>
      </c>
      <c r="M25" s="630" t="s">
        <v>5925</v>
      </c>
      <c r="N25" s="630" t="s">
        <v>4785</v>
      </c>
      <c r="O25" s="630" t="s">
        <v>67</v>
      </c>
      <c r="P25" s="643">
        <v>6492</v>
      </c>
      <c r="Q25" s="640" t="s">
        <v>1267</v>
      </c>
      <c r="R25" s="630" t="s">
        <v>5926</v>
      </c>
      <c r="S25" s="630" t="s">
        <v>5927</v>
      </c>
      <c r="T25" s="630" t="s">
        <v>5928</v>
      </c>
      <c r="U25" s="640">
        <v>30390456</v>
      </c>
      <c r="V25" s="644">
        <v>14.75</v>
      </c>
      <c r="W25" s="630" t="s">
        <v>163</v>
      </c>
      <c r="X25" s="630">
        <v>400</v>
      </c>
      <c r="Y25" s="630">
        <v>768</v>
      </c>
      <c r="Z25" s="630">
        <v>24</v>
      </c>
      <c r="AA25" s="645">
        <f t="shared" si="0"/>
        <v>0.30719999999999997</v>
      </c>
      <c r="AB25" s="640" t="s">
        <v>88</v>
      </c>
      <c r="AC25" s="641">
        <v>44685</v>
      </c>
      <c r="AD25" s="630"/>
      <c r="AE25" s="643" t="s">
        <v>5869</v>
      </c>
      <c r="AF25" s="630" t="s">
        <v>5922</v>
      </c>
      <c r="AG25" s="630">
        <v>768</v>
      </c>
      <c r="AH25" s="630">
        <v>24</v>
      </c>
      <c r="AI25" s="645">
        <f t="shared" si="1"/>
        <v>0.30719999999999997</v>
      </c>
      <c r="AJ25" s="630" t="s">
        <v>5848</v>
      </c>
      <c r="AK25" s="630" t="s">
        <v>5922</v>
      </c>
      <c r="AL25" s="641">
        <v>44684</v>
      </c>
      <c r="AM25" s="641">
        <v>44684</v>
      </c>
      <c r="AN25" s="641">
        <v>44685</v>
      </c>
      <c r="AO25" s="641">
        <v>44685</v>
      </c>
      <c r="AP25" s="641">
        <v>44685</v>
      </c>
      <c r="AQ25" s="630" t="s">
        <v>5862</v>
      </c>
      <c r="AR25" s="630"/>
      <c r="AS25" s="630" t="s">
        <v>5922</v>
      </c>
      <c r="AT25" s="646">
        <v>44684</v>
      </c>
      <c r="AU25" s="646">
        <v>44685</v>
      </c>
      <c r="AV25" s="646">
        <v>44684</v>
      </c>
      <c r="AW25" s="640" t="s">
        <v>90</v>
      </c>
      <c r="AX25" s="630" t="s">
        <v>218</v>
      </c>
      <c r="AY25" s="647">
        <v>1400</v>
      </c>
      <c r="AZ25" s="647"/>
      <c r="BA25" s="647"/>
      <c r="BB25" s="647"/>
      <c r="BC25" s="647"/>
      <c r="BD25" s="647">
        <f t="shared" si="2"/>
        <v>1400</v>
      </c>
      <c r="BE25" s="630"/>
      <c r="BF25" s="630"/>
      <c r="BG25" s="630"/>
    </row>
    <row r="26" spans="1:59">
      <c r="A26" s="640" t="s">
        <v>428</v>
      </c>
      <c r="B26" s="630" t="s">
        <v>5880</v>
      </c>
      <c r="C26" s="630" t="s">
        <v>5929</v>
      </c>
      <c r="D26" s="641">
        <v>44680</v>
      </c>
      <c r="E26" s="640" t="s">
        <v>5930</v>
      </c>
      <c r="F26" s="640" t="s">
        <v>85</v>
      </c>
      <c r="G26" s="630" t="s">
        <v>5855</v>
      </c>
      <c r="H26" s="630" t="s">
        <v>5856</v>
      </c>
      <c r="I26" s="630" t="s">
        <v>5857</v>
      </c>
      <c r="J26" s="630" t="s">
        <v>85</v>
      </c>
      <c r="K26" s="642" t="s">
        <v>5858</v>
      </c>
      <c r="L26" s="640" t="s">
        <v>5924</v>
      </c>
      <c r="M26" s="630" t="s">
        <v>5925</v>
      </c>
      <c r="N26" s="630" t="s">
        <v>4785</v>
      </c>
      <c r="O26" s="630" t="s">
        <v>67</v>
      </c>
      <c r="P26" s="643">
        <v>6492</v>
      </c>
      <c r="Q26" s="640" t="s">
        <v>1267</v>
      </c>
      <c r="R26" s="630" t="s">
        <v>5926</v>
      </c>
      <c r="S26" s="630" t="s">
        <v>5927</v>
      </c>
      <c r="T26" s="630" t="s">
        <v>5928</v>
      </c>
      <c r="U26" s="640">
        <v>30390456</v>
      </c>
      <c r="V26" s="644">
        <v>14.75</v>
      </c>
      <c r="W26" s="630" t="s">
        <v>163</v>
      </c>
      <c r="X26" s="630">
        <v>400</v>
      </c>
      <c r="Y26" s="630">
        <v>768</v>
      </c>
      <c r="Z26" s="630">
        <v>24</v>
      </c>
      <c r="AA26" s="645">
        <f t="shared" si="0"/>
        <v>0.30719999999999997</v>
      </c>
      <c r="AB26" s="640" t="s">
        <v>88</v>
      </c>
      <c r="AC26" s="641">
        <v>44685</v>
      </c>
      <c r="AD26" s="630"/>
      <c r="AE26" s="643" t="s">
        <v>5869</v>
      </c>
      <c r="AF26" s="630" t="s">
        <v>5929</v>
      </c>
      <c r="AG26" s="630">
        <v>768</v>
      </c>
      <c r="AH26" s="630">
        <v>24</v>
      </c>
      <c r="AI26" s="645">
        <f t="shared" si="1"/>
        <v>0.30719999999999997</v>
      </c>
      <c r="AJ26" s="630" t="s">
        <v>5848</v>
      </c>
      <c r="AK26" s="630" t="s">
        <v>5929</v>
      </c>
      <c r="AL26" s="641">
        <v>44684</v>
      </c>
      <c r="AM26" s="641">
        <v>44684</v>
      </c>
      <c r="AN26" s="641">
        <v>44685</v>
      </c>
      <c r="AO26" s="641">
        <v>44685</v>
      </c>
      <c r="AP26" s="641">
        <v>44685</v>
      </c>
      <c r="AQ26" s="630" t="s">
        <v>5862</v>
      </c>
      <c r="AR26" s="630"/>
      <c r="AS26" s="630" t="s">
        <v>5929</v>
      </c>
      <c r="AT26" s="646">
        <v>44684</v>
      </c>
      <c r="AU26" s="646">
        <v>44685</v>
      </c>
      <c r="AV26" s="646">
        <v>44684</v>
      </c>
      <c r="AW26" s="640" t="s">
        <v>90</v>
      </c>
      <c r="AX26" s="630" t="s">
        <v>218</v>
      </c>
      <c r="AY26" s="647">
        <v>1400</v>
      </c>
      <c r="AZ26" s="647"/>
      <c r="BA26" s="647"/>
      <c r="BB26" s="647"/>
      <c r="BC26" s="647"/>
      <c r="BD26" s="647">
        <f t="shared" si="2"/>
        <v>1400</v>
      </c>
      <c r="BE26" s="630"/>
      <c r="BF26" s="630"/>
      <c r="BG26" s="630"/>
    </row>
    <row r="27" spans="1:59">
      <c r="A27" s="640" t="s">
        <v>428</v>
      </c>
      <c r="B27" s="630" t="s">
        <v>1264</v>
      </c>
      <c r="C27" s="630" t="s">
        <v>5931</v>
      </c>
      <c r="D27" s="641">
        <v>44679</v>
      </c>
      <c r="E27" s="640" t="s">
        <v>5932</v>
      </c>
      <c r="F27" s="640" t="s">
        <v>85</v>
      </c>
      <c r="G27" s="630" t="s">
        <v>5855</v>
      </c>
      <c r="H27" s="630" t="s">
        <v>5856</v>
      </c>
      <c r="I27" s="630" t="s">
        <v>5857</v>
      </c>
      <c r="J27" s="630" t="s">
        <v>85</v>
      </c>
      <c r="K27" s="642" t="s">
        <v>5858</v>
      </c>
      <c r="L27" s="640" t="s">
        <v>241</v>
      </c>
      <c r="M27" s="630" t="s">
        <v>5933</v>
      </c>
      <c r="N27" s="630" t="s">
        <v>1011</v>
      </c>
      <c r="O27" s="630" t="s">
        <v>98</v>
      </c>
      <c r="P27" s="643">
        <v>32583</v>
      </c>
      <c r="Q27" s="640" t="s">
        <v>1267</v>
      </c>
      <c r="R27" s="630" t="s">
        <v>5934</v>
      </c>
      <c r="S27" s="630" t="s">
        <v>5935</v>
      </c>
      <c r="T27" s="630" t="s">
        <v>5936</v>
      </c>
      <c r="U27" s="640">
        <v>30390456</v>
      </c>
      <c r="V27" s="644">
        <v>14.75</v>
      </c>
      <c r="W27" s="630" t="s">
        <v>163</v>
      </c>
      <c r="X27" s="630">
        <v>400</v>
      </c>
      <c r="Y27" s="630">
        <v>768</v>
      </c>
      <c r="Z27" s="630">
        <v>24</v>
      </c>
      <c r="AA27" s="645">
        <f t="shared" si="0"/>
        <v>0.30719999999999997</v>
      </c>
      <c r="AB27" s="640" t="s">
        <v>88</v>
      </c>
      <c r="AC27" s="641">
        <v>44686</v>
      </c>
      <c r="AD27" s="630"/>
      <c r="AE27" s="643">
        <v>800</v>
      </c>
      <c r="AF27" s="630" t="s">
        <v>5931</v>
      </c>
      <c r="AG27" s="630">
        <v>768</v>
      </c>
      <c r="AH27" s="630">
        <v>24</v>
      </c>
      <c r="AI27" s="645">
        <f t="shared" si="1"/>
        <v>0.30719999999999997</v>
      </c>
      <c r="AJ27" s="630" t="s">
        <v>5848</v>
      </c>
      <c r="AK27" s="630" t="s">
        <v>5931</v>
      </c>
      <c r="AL27" s="641">
        <v>44684</v>
      </c>
      <c r="AM27" s="641">
        <v>44684</v>
      </c>
      <c r="AN27" s="641">
        <v>44686</v>
      </c>
      <c r="AO27" s="641">
        <v>44686</v>
      </c>
      <c r="AP27" s="641">
        <v>44686</v>
      </c>
      <c r="AQ27" s="630" t="s">
        <v>5862</v>
      </c>
      <c r="AR27" s="630"/>
      <c r="AS27" s="630" t="s">
        <v>5931</v>
      </c>
      <c r="AT27" s="646">
        <v>44684</v>
      </c>
      <c r="AU27" s="646">
        <v>44686</v>
      </c>
      <c r="AV27" s="646">
        <v>44684</v>
      </c>
      <c r="AW27" s="640" t="s">
        <v>90</v>
      </c>
      <c r="AX27" s="630" t="s">
        <v>218</v>
      </c>
      <c r="AY27" s="647">
        <v>3250</v>
      </c>
      <c r="AZ27" s="647"/>
      <c r="BA27" s="647"/>
      <c r="BB27" s="647"/>
      <c r="BC27" s="647"/>
      <c r="BD27" s="647">
        <f t="shared" si="2"/>
        <v>3250</v>
      </c>
      <c r="BE27" s="630"/>
      <c r="BF27" s="630"/>
      <c r="BG27" s="630"/>
    </row>
    <row r="28" spans="1:59">
      <c r="A28" s="640" t="s">
        <v>428</v>
      </c>
      <c r="B28" s="630" t="s">
        <v>5836</v>
      </c>
      <c r="C28" s="630" t="s">
        <v>5937</v>
      </c>
      <c r="D28" s="641">
        <v>44680</v>
      </c>
      <c r="E28" s="640" t="s">
        <v>5918</v>
      </c>
      <c r="F28" s="640" t="s">
        <v>85</v>
      </c>
      <c r="G28" s="630" t="s">
        <v>5855</v>
      </c>
      <c r="H28" s="630" t="s">
        <v>5856</v>
      </c>
      <c r="I28" s="630" t="s">
        <v>5857</v>
      </c>
      <c r="J28" s="630" t="s">
        <v>85</v>
      </c>
      <c r="K28" s="642" t="s">
        <v>5858</v>
      </c>
      <c r="L28" s="640" t="s">
        <v>141</v>
      </c>
      <c r="M28" s="630" t="s">
        <v>5919</v>
      </c>
      <c r="N28" s="630" t="s">
        <v>143</v>
      </c>
      <c r="O28" s="630" t="s">
        <v>144</v>
      </c>
      <c r="P28" s="643">
        <v>55421</v>
      </c>
      <c r="Q28" s="640" t="s">
        <v>1267</v>
      </c>
      <c r="R28" s="630" t="s">
        <v>145</v>
      </c>
      <c r="S28" s="630" t="s">
        <v>5920</v>
      </c>
      <c r="T28" s="630" t="s">
        <v>146</v>
      </c>
      <c r="U28" s="640">
        <v>30390456</v>
      </c>
      <c r="V28" s="644">
        <v>14.75</v>
      </c>
      <c r="W28" s="630" t="s">
        <v>163</v>
      </c>
      <c r="X28" s="630">
        <v>400</v>
      </c>
      <c r="Y28" s="630">
        <v>832</v>
      </c>
      <c r="Z28" s="630">
        <v>26</v>
      </c>
      <c r="AA28" s="645">
        <f t="shared" si="0"/>
        <v>0.33279999999999998</v>
      </c>
      <c r="AB28" s="640" t="s">
        <v>88</v>
      </c>
      <c r="AC28" s="641">
        <v>44687</v>
      </c>
      <c r="AD28" s="630"/>
      <c r="AE28" s="643" t="s">
        <v>5869</v>
      </c>
      <c r="AF28" s="630" t="s">
        <v>5937</v>
      </c>
      <c r="AG28" s="630">
        <v>832</v>
      </c>
      <c r="AH28" s="630">
        <v>26</v>
      </c>
      <c r="AI28" s="645">
        <f t="shared" si="1"/>
        <v>0.33279999999999998</v>
      </c>
      <c r="AJ28" s="630" t="s">
        <v>5848</v>
      </c>
      <c r="AK28" s="630" t="s">
        <v>5937</v>
      </c>
      <c r="AL28" s="641">
        <v>44685</v>
      </c>
      <c r="AM28" s="641">
        <v>44685</v>
      </c>
      <c r="AN28" s="641">
        <v>44687</v>
      </c>
      <c r="AO28" s="641">
        <v>44687</v>
      </c>
      <c r="AP28" s="641">
        <v>44687</v>
      </c>
      <c r="AQ28" s="630" t="s">
        <v>5862</v>
      </c>
      <c r="AR28" s="630"/>
      <c r="AS28" s="630" t="s">
        <v>5937</v>
      </c>
      <c r="AT28" s="646">
        <v>44685</v>
      </c>
      <c r="AU28" s="646">
        <v>44687</v>
      </c>
      <c r="AV28" s="646">
        <v>44685</v>
      </c>
      <c r="AW28" s="640" t="s">
        <v>90</v>
      </c>
      <c r="AX28" s="630" t="s">
        <v>218</v>
      </c>
      <c r="AY28" s="647">
        <v>2915</v>
      </c>
      <c r="AZ28" s="647"/>
      <c r="BA28" s="647"/>
      <c r="BB28" s="647"/>
      <c r="BC28" s="647"/>
      <c r="BD28" s="647">
        <f t="shared" si="2"/>
        <v>2915</v>
      </c>
      <c r="BE28" s="630"/>
      <c r="BF28" s="630"/>
      <c r="BG28" s="630"/>
    </row>
    <row r="29" spans="1:59">
      <c r="A29" s="640" t="s">
        <v>428</v>
      </c>
      <c r="B29" s="630" t="s">
        <v>5836</v>
      </c>
      <c r="C29" s="630" t="s">
        <v>5938</v>
      </c>
      <c r="D29" s="641">
        <v>44680</v>
      </c>
      <c r="E29" s="640" t="s">
        <v>5918</v>
      </c>
      <c r="F29" s="640" t="s">
        <v>85</v>
      </c>
      <c r="G29" s="630" t="s">
        <v>5855</v>
      </c>
      <c r="H29" s="630" t="s">
        <v>5856</v>
      </c>
      <c r="I29" s="630" t="s">
        <v>5857</v>
      </c>
      <c r="J29" s="630" t="s">
        <v>85</v>
      </c>
      <c r="K29" s="642" t="s">
        <v>5858</v>
      </c>
      <c r="L29" s="640" t="s">
        <v>141</v>
      </c>
      <c r="M29" s="630" t="s">
        <v>5919</v>
      </c>
      <c r="N29" s="630" t="s">
        <v>143</v>
      </c>
      <c r="O29" s="630" t="s">
        <v>144</v>
      </c>
      <c r="P29" s="643">
        <v>55421</v>
      </c>
      <c r="Q29" s="640" t="s">
        <v>1267</v>
      </c>
      <c r="R29" s="630" t="s">
        <v>145</v>
      </c>
      <c r="S29" s="630" t="s">
        <v>5920</v>
      </c>
      <c r="T29" s="630" t="s">
        <v>146</v>
      </c>
      <c r="U29" s="640">
        <v>30390456</v>
      </c>
      <c r="V29" s="644">
        <v>14.75</v>
      </c>
      <c r="W29" s="630" t="s">
        <v>163</v>
      </c>
      <c r="X29" s="630">
        <v>400</v>
      </c>
      <c r="Y29" s="630">
        <v>832</v>
      </c>
      <c r="Z29" s="630">
        <v>26</v>
      </c>
      <c r="AA29" s="645">
        <f t="shared" si="0"/>
        <v>0.33279999999999998</v>
      </c>
      <c r="AB29" s="640" t="s">
        <v>88</v>
      </c>
      <c r="AC29" s="641">
        <v>44691</v>
      </c>
      <c r="AD29" s="630"/>
      <c r="AE29" s="643" t="s">
        <v>5869</v>
      </c>
      <c r="AF29" s="630" t="s">
        <v>5938</v>
      </c>
      <c r="AG29" s="630">
        <v>832</v>
      </c>
      <c r="AH29" s="630">
        <v>26</v>
      </c>
      <c r="AI29" s="645">
        <f t="shared" si="1"/>
        <v>0.33279999999999998</v>
      </c>
      <c r="AJ29" s="630" t="s">
        <v>5848</v>
      </c>
      <c r="AK29" s="630" t="s">
        <v>5938</v>
      </c>
      <c r="AL29" s="641">
        <v>44685</v>
      </c>
      <c r="AM29" s="641">
        <v>44685</v>
      </c>
      <c r="AN29" s="648">
        <v>44691</v>
      </c>
      <c r="AO29" s="648">
        <v>44692</v>
      </c>
      <c r="AP29" s="648">
        <v>44692</v>
      </c>
      <c r="AQ29" s="649" t="s">
        <v>5862</v>
      </c>
      <c r="AR29" s="630"/>
      <c r="AS29" s="630" t="s">
        <v>5938</v>
      </c>
      <c r="AT29" s="646">
        <v>44685</v>
      </c>
      <c r="AU29" s="646">
        <v>44692</v>
      </c>
      <c r="AV29" s="646">
        <v>44685</v>
      </c>
      <c r="AW29" s="640" t="s">
        <v>90</v>
      </c>
      <c r="AX29" s="630" t="s">
        <v>218</v>
      </c>
      <c r="AY29" s="647">
        <v>2915</v>
      </c>
      <c r="AZ29" s="647"/>
      <c r="BA29" s="647"/>
      <c r="BB29" s="647"/>
      <c r="BC29" s="647"/>
      <c r="BD29" s="647">
        <f t="shared" si="2"/>
        <v>2915</v>
      </c>
      <c r="BE29" s="630"/>
      <c r="BF29" s="630"/>
      <c r="BG29" s="630"/>
    </row>
    <row r="30" spans="1:59">
      <c r="A30" s="640" t="s">
        <v>428</v>
      </c>
      <c r="B30" s="630" t="s">
        <v>1264</v>
      </c>
      <c r="C30" s="630" t="s">
        <v>5939</v>
      </c>
      <c r="D30" s="641">
        <v>44679</v>
      </c>
      <c r="E30" s="640" t="s">
        <v>5940</v>
      </c>
      <c r="F30" s="640" t="s">
        <v>85</v>
      </c>
      <c r="G30" s="630" t="s">
        <v>5855</v>
      </c>
      <c r="H30" s="630" t="s">
        <v>5856</v>
      </c>
      <c r="I30" s="630" t="s">
        <v>5857</v>
      </c>
      <c r="J30" s="630" t="s">
        <v>85</v>
      </c>
      <c r="K30" s="642" t="s">
        <v>5858</v>
      </c>
      <c r="L30" s="640" t="s">
        <v>95</v>
      </c>
      <c r="M30" s="630" t="s">
        <v>5941</v>
      </c>
      <c r="N30" s="630" t="s">
        <v>97</v>
      </c>
      <c r="O30" s="630" t="s">
        <v>98</v>
      </c>
      <c r="P30" s="643">
        <v>33605</v>
      </c>
      <c r="Q30" s="640" t="s">
        <v>1267</v>
      </c>
      <c r="R30" s="630" t="s">
        <v>5942</v>
      </c>
      <c r="S30" s="630" t="s">
        <v>5943</v>
      </c>
      <c r="T30" s="630" t="s">
        <v>2571</v>
      </c>
      <c r="U30" s="640">
        <v>30390456</v>
      </c>
      <c r="V30" s="644">
        <v>14.75</v>
      </c>
      <c r="W30" s="630" t="s">
        <v>163</v>
      </c>
      <c r="X30" s="630">
        <v>400</v>
      </c>
      <c r="Y30" s="630">
        <v>832</v>
      </c>
      <c r="Z30" s="630">
        <v>26</v>
      </c>
      <c r="AA30" s="645">
        <f t="shared" si="0"/>
        <v>0.33279999999999998</v>
      </c>
      <c r="AB30" s="640" t="s">
        <v>88</v>
      </c>
      <c r="AC30" s="641">
        <v>44687</v>
      </c>
      <c r="AD30" s="630"/>
      <c r="AE30" s="643" t="s">
        <v>5869</v>
      </c>
      <c r="AF30" s="630" t="s">
        <v>5939</v>
      </c>
      <c r="AG30" s="630">
        <v>832</v>
      </c>
      <c r="AH30" s="630">
        <v>26</v>
      </c>
      <c r="AI30" s="645">
        <f t="shared" si="1"/>
        <v>0.33279999999999998</v>
      </c>
      <c r="AJ30" s="630" t="s">
        <v>5848</v>
      </c>
      <c r="AK30" s="630" t="s">
        <v>5939</v>
      </c>
      <c r="AL30" s="641">
        <v>44685</v>
      </c>
      <c r="AM30" s="641">
        <v>44685</v>
      </c>
      <c r="AN30" s="641">
        <v>44687</v>
      </c>
      <c r="AO30" s="641">
        <v>44687</v>
      </c>
      <c r="AP30" s="641">
        <v>44687</v>
      </c>
      <c r="AQ30" s="630" t="s">
        <v>5862</v>
      </c>
      <c r="AR30" s="630"/>
      <c r="AS30" s="630" t="s">
        <v>5939</v>
      </c>
      <c r="AT30" s="646">
        <v>44685</v>
      </c>
      <c r="AU30" s="646">
        <v>44687</v>
      </c>
      <c r="AV30" s="646">
        <v>44685</v>
      </c>
      <c r="AW30" s="640" t="s">
        <v>90</v>
      </c>
      <c r="AX30" s="630" t="s">
        <v>218</v>
      </c>
      <c r="AY30" s="647">
        <v>3584</v>
      </c>
      <c r="AZ30" s="647"/>
      <c r="BA30" s="647"/>
      <c r="BB30" s="647"/>
      <c r="BC30" s="647"/>
      <c r="BD30" s="647">
        <f t="shared" si="2"/>
        <v>3584</v>
      </c>
      <c r="BE30" s="630"/>
      <c r="BF30" s="630"/>
      <c r="BG30" s="630"/>
    </row>
    <row r="31" spans="1:59">
      <c r="A31" s="640" t="s">
        <v>55</v>
      </c>
      <c r="B31" s="630" t="s">
        <v>5836</v>
      </c>
      <c r="C31" s="630" t="s">
        <v>5944</v>
      </c>
      <c r="D31" s="641">
        <v>44672</v>
      </c>
      <c r="E31" s="640" t="s">
        <v>502</v>
      </c>
      <c r="F31" s="640" t="s">
        <v>85</v>
      </c>
      <c r="G31" s="630" t="s">
        <v>5855</v>
      </c>
      <c r="H31" s="630" t="s">
        <v>5856</v>
      </c>
      <c r="I31" s="630" t="s">
        <v>5857</v>
      </c>
      <c r="J31" s="630" t="s">
        <v>85</v>
      </c>
      <c r="K31" s="642" t="s">
        <v>5858</v>
      </c>
      <c r="L31" s="640" t="s">
        <v>503</v>
      </c>
      <c r="M31" s="630" t="s">
        <v>504</v>
      </c>
      <c r="N31" s="630" t="s">
        <v>5945</v>
      </c>
      <c r="O31" s="630" t="s">
        <v>361</v>
      </c>
      <c r="P31" s="643">
        <v>89431</v>
      </c>
      <c r="Q31" s="640" t="s">
        <v>1267</v>
      </c>
      <c r="R31" s="630" t="s">
        <v>689</v>
      </c>
      <c r="S31" s="630" t="s">
        <v>5946</v>
      </c>
      <c r="T31" s="650" t="s">
        <v>5947</v>
      </c>
      <c r="U31" s="640">
        <v>12005833</v>
      </c>
      <c r="V31" s="644">
        <v>0</v>
      </c>
      <c r="W31" s="630" t="s">
        <v>5948</v>
      </c>
      <c r="X31" s="630">
        <v>475</v>
      </c>
      <c r="Y31" s="630">
        <v>630</v>
      </c>
      <c r="Z31" s="630">
        <v>21</v>
      </c>
      <c r="AA31" s="645">
        <f t="shared" si="0"/>
        <v>0.29925000000000002</v>
      </c>
      <c r="AB31" s="640" t="s">
        <v>70</v>
      </c>
      <c r="AC31" s="641">
        <v>44693</v>
      </c>
      <c r="AD31" s="630"/>
      <c r="AE31" s="643">
        <v>730</v>
      </c>
      <c r="AF31" s="630" t="s">
        <v>5944</v>
      </c>
      <c r="AG31" s="630">
        <v>630</v>
      </c>
      <c r="AH31" s="630">
        <v>21</v>
      </c>
      <c r="AI31" s="645">
        <f t="shared" si="1"/>
        <v>0.29925000000000002</v>
      </c>
      <c r="AJ31" s="630" t="s">
        <v>5848</v>
      </c>
      <c r="AK31" s="630" t="s">
        <v>5944</v>
      </c>
      <c r="AL31" s="641">
        <v>44686</v>
      </c>
      <c r="AM31" s="641">
        <v>44686</v>
      </c>
      <c r="AN31" s="641">
        <v>44692</v>
      </c>
      <c r="AO31" s="641">
        <v>44692</v>
      </c>
      <c r="AP31" s="641">
        <v>44692</v>
      </c>
      <c r="AQ31" s="630" t="s">
        <v>5862</v>
      </c>
      <c r="AR31" s="630"/>
      <c r="AS31" s="630" t="s">
        <v>5944</v>
      </c>
      <c r="AT31" s="646">
        <v>44686</v>
      </c>
      <c r="AU31" s="646">
        <v>44692</v>
      </c>
      <c r="AV31" s="646">
        <v>44686</v>
      </c>
      <c r="AW31" s="640" t="s">
        <v>90</v>
      </c>
      <c r="AX31" s="630" t="s">
        <v>218</v>
      </c>
      <c r="AY31" s="647">
        <v>6380</v>
      </c>
      <c r="AZ31" s="647"/>
      <c r="BA31" s="647"/>
      <c r="BB31" s="647"/>
      <c r="BC31" s="647"/>
      <c r="BD31" s="647">
        <f t="shared" si="2"/>
        <v>6380</v>
      </c>
      <c r="BE31" s="630"/>
      <c r="BF31" s="630"/>
      <c r="BG31" s="630"/>
    </row>
    <row r="32" spans="1:59">
      <c r="A32" s="640" t="s">
        <v>55</v>
      </c>
      <c r="B32" s="630" t="s">
        <v>5836</v>
      </c>
      <c r="C32" s="630" t="s">
        <v>5949</v>
      </c>
      <c r="D32" s="641">
        <v>44672</v>
      </c>
      <c r="E32" s="640" t="s">
        <v>502</v>
      </c>
      <c r="F32" s="640" t="s">
        <v>85</v>
      </c>
      <c r="G32" s="630" t="s">
        <v>5855</v>
      </c>
      <c r="H32" s="630" t="s">
        <v>5856</v>
      </c>
      <c r="I32" s="630" t="s">
        <v>5857</v>
      </c>
      <c r="J32" s="630" t="s">
        <v>85</v>
      </c>
      <c r="K32" s="642" t="s">
        <v>5858</v>
      </c>
      <c r="L32" s="640" t="s">
        <v>503</v>
      </c>
      <c r="M32" s="630" t="s">
        <v>504</v>
      </c>
      <c r="N32" s="630" t="s">
        <v>5945</v>
      </c>
      <c r="O32" s="630" t="s">
        <v>361</v>
      </c>
      <c r="P32" s="643">
        <v>89431</v>
      </c>
      <c r="Q32" s="640" t="s">
        <v>1267</v>
      </c>
      <c r="R32" s="630" t="s">
        <v>689</v>
      </c>
      <c r="S32" s="630" t="s">
        <v>5946</v>
      </c>
      <c r="T32" s="650" t="s">
        <v>5947</v>
      </c>
      <c r="U32" s="640">
        <v>12005833</v>
      </c>
      <c r="V32" s="644">
        <v>0</v>
      </c>
      <c r="W32" s="630" t="s">
        <v>5948</v>
      </c>
      <c r="X32" s="630">
        <v>475</v>
      </c>
      <c r="Y32" s="630">
        <v>570</v>
      </c>
      <c r="Z32" s="630">
        <v>19</v>
      </c>
      <c r="AA32" s="645">
        <f t="shared" si="0"/>
        <v>0.27074999999999999</v>
      </c>
      <c r="AB32" s="640" t="s">
        <v>70</v>
      </c>
      <c r="AC32" s="641">
        <v>44690</v>
      </c>
      <c r="AD32" s="630"/>
      <c r="AE32" s="643" t="s">
        <v>5950</v>
      </c>
      <c r="AF32" s="630" t="s">
        <v>5949</v>
      </c>
      <c r="AG32" s="630">
        <v>570</v>
      </c>
      <c r="AH32" s="630">
        <v>19</v>
      </c>
      <c r="AI32" s="645">
        <f t="shared" si="1"/>
        <v>0.27074999999999999</v>
      </c>
      <c r="AJ32" s="630" t="s">
        <v>5848</v>
      </c>
      <c r="AK32" s="630" t="s">
        <v>5949</v>
      </c>
      <c r="AL32" s="641">
        <v>44686</v>
      </c>
      <c r="AM32" s="641">
        <v>44686</v>
      </c>
      <c r="AN32" s="641">
        <v>44690</v>
      </c>
      <c r="AO32" s="641">
        <v>44690</v>
      </c>
      <c r="AP32" s="641">
        <v>44690</v>
      </c>
      <c r="AQ32" s="630" t="s">
        <v>5862</v>
      </c>
      <c r="AR32" s="630"/>
      <c r="AS32" s="630" t="s">
        <v>5949</v>
      </c>
      <c r="AT32" s="646">
        <v>44686</v>
      </c>
      <c r="AU32" s="646">
        <v>44690</v>
      </c>
      <c r="AV32" s="646">
        <v>44686</v>
      </c>
      <c r="AW32" s="640" t="s">
        <v>90</v>
      </c>
      <c r="AX32" s="630" t="s">
        <v>218</v>
      </c>
      <c r="AY32" s="647">
        <v>6380</v>
      </c>
      <c r="AZ32" s="647"/>
      <c r="BA32" s="647"/>
      <c r="BB32" s="647"/>
      <c r="BC32" s="647"/>
      <c r="BD32" s="647">
        <f t="shared" si="2"/>
        <v>6380</v>
      </c>
      <c r="BE32" s="630"/>
      <c r="BF32" s="630"/>
      <c r="BG32" s="630"/>
    </row>
    <row r="33" spans="1:59">
      <c r="A33" s="640" t="s">
        <v>55</v>
      </c>
      <c r="B33" s="630" t="s">
        <v>5836</v>
      </c>
      <c r="C33" s="630" t="s">
        <v>5951</v>
      </c>
      <c r="D33" s="641">
        <v>44672</v>
      </c>
      <c r="E33" s="640" t="s">
        <v>502</v>
      </c>
      <c r="F33" s="640" t="s">
        <v>85</v>
      </c>
      <c r="G33" s="630" t="s">
        <v>5855</v>
      </c>
      <c r="H33" s="630" t="s">
        <v>5856</v>
      </c>
      <c r="I33" s="630" t="s">
        <v>5857</v>
      </c>
      <c r="J33" s="630" t="s">
        <v>85</v>
      </c>
      <c r="K33" s="642" t="s">
        <v>5858</v>
      </c>
      <c r="L33" s="640" t="s">
        <v>503</v>
      </c>
      <c r="M33" s="630" t="s">
        <v>504</v>
      </c>
      <c r="N33" s="630" t="s">
        <v>5945</v>
      </c>
      <c r="O33" s="630" t="s">
        <v>361</v>
      </c>
      <c r="P33" s="643">
        <v>89431</v>
      </c>
      <c r="Q33" s="640" t="s">
        <v>1267</v>
      </c>
      <c r="R33" s="630" t="s">
        <v>689</v>
      </c>
      <c r="S33" s="630" t="s">
        <v>5946</v>
      </c>
      <c r="T33" s="650" t="s">
        <v>5947</v>
      </c>
      <c r="U33" s="640">
        <v>12005833</v>
      </c>
      <c r="V33" s="644">
        <v>15</v>
      </c>
      <c r="W33" s="630" t="s">
        <v>5952</v>
      </c>
      <c r="X33" s="630">
        <v>475</v>
      </c>
      <c r="Y33" s="630">
        <v>60</v>
      </c>
      <c r="Z33" s="630">
        <v>2</v>
      </c>
      <c r="AA33" s="645">
        <f t="shared" si="0"/>
        <v>2.8500000000000001E-2</v>
      </c>
      <c r="AB33" s="640" t="s">
        <v>70</v>
      </c>
      <c r="AC33" s="641">
        <v>44690</v>
      </c>
      <c r="AD33" s="630"/>
      <c r="AE33" s="643" t="s">
        <v>5950</v>
      </c>
      <c r="AF33" s="630" t="s">
        <v>5951</v>
      </c>
      <c r="AG33" s="630">
        <v>60</v>
      </c>
      <c r="AH33" s="630">
        <v>2</v>
      </c>
      <c r="AI33" s="645">
        <f t="shared" si="1"/>
        <v>2.8500000000000001E-2</v>
      </c>
      <c r="AJ33" s="630" t="s">
        <v>5848</v>
      </c>
      <c r="AK33" s="630" t="s">
        <v>5951</v>
      </c>
      <c r="AL33" s="641">
        <v>44686</v>
      </c>
      <c r="AM33" s="641">
        <v>44686</v>
      </c>
      <c r="AN33" s="641">
        <v>44690</v>
      </c>
      <c r="AO33" s="641">
        <v>44690</v>
      </c>
      <c r="AP33" s="641">
        <v>44690</v>
      </c>
      <c r="AQ33" s="630" t="s">
        <v>5862</v>
      </c>
      <c r="AR33" s="630"/>
      <c r="AS33" s="630" t="s">
        <v>5951</v>
      </c>
      <c r="AT33" s="646">
        <v>44686</v>
      </c>
      <c r="AU33" s="646">
        <v>44690</v>
      </c>
      <c r="AV33" s="646">
        <v>44686</v>
      </c>
      <c r="AW33" s="640" t="s">
        <v>90</v>
      </c>
      <c r="AX33" s="630" t="s">
        <v>218</v>
      </c>
      <c r="AY33" s="647">
        <v>6380</v>
      </c>
      <c r="AZ33" s="647"/>
      <c r="BA33" s="647"/>
      <c r="BB33" s="647"/>
      <c r="BC33" s="647"/>
      <c r="BD33" s="647">
        <f t="shared" si="2"/>
        <v>6380</v>
      </c>
      <c r="BE33" s="630"/>
      <c r="BF33" s="630"/>
      <c r="BG33" s="630"/>
    </row>
    <row r="34" spans="1:59">
      <c r="A34" s="640" t="s">
        <v>55</v>
      </c>
      <c r="B34" s="630" t="s">
        <v>5836</v>
      </c>
      <c r="C34" s="630" t="s">
        <v>5953</v>
      </c>
      <c r="D34" s="641">
        <v>44672</v>
      </c>
      <c r="E34" s="640" t="s">
        <v>502</v>
      </c>
      <c r="F34" s="640" t="s">
        <v>85</v>
      </c>
      <c r="G34" s="630" t="s">
        <v>5855</v>
      </c>
      <c r="H34" s="630" t="s">
        <v>5856</v>
      </c>
      <c r="I34" s="630" t="s">
        <v>5857</v>
      </c>
      <c r="J34" s="630" t="s">
        <v>85</v>
      </c>
      <c r="K34" s="642" t="s">
        <v>5858</v>
      </c>
      <c r="L34" s="640" t="s">
        <v>503</v>
      </c>
      <c r="M34" s="630" t="s">
        <v>504</v>
      </c>
      <c r="N34" s="630" t="s">
        <v>5945</v>
      </c>
      <c r="O34" s="630" t="s">
        <v>361</v>
      </c>
      <c r="P34" s="643">
        <v>89431</v>
      </c>
      <c r="Q34" s="640" t="s">
        <v>1267</v>
      </c>
      <c r="R34" s="630" t="s">
        <v>689</v>
      </c>
      <c r="S34" s="630" t="s">
        <v>5946</v>
      </c>
      <c r="T34" s="650" t="s">
        <v>5947</v>
      </c>
      <c r="U34" s="640">
        <v>12005833</v>
      </c>
      <c r="V34" s="644">
        <v>0</v>
      </c>
      <c r="W34" s="630" t="s">
        <v>5948</v>
      </c>
      <c r="X34" s="630">
        <v>475</v>
      </c>
      <c r="Y34" s="630">
        <v>630</v>
      </c>
      <c r="Z34" s="630">
        <v>21</v>
      </c>
      <c r="AA34" s="645">
        <f t="shared" ref="AA34:AA65" si="3">X34*Y34/1000000</f>
        <v>0.29925000000000002</v>
      </c>
      <c r="AB34" s="640" t="s">
        <v>70</v>
      </c>
      <c r="AC34" s="641">
        <v>44691</v>
      </c>
      <c r="AD34" s="630"/>
      <c r="AE34" s="643" t="s">
        <v>5954</v>
      </c>
      <c r="AF34" s="630" t="s">
        <v>5953</v>
      </c>
      <c r="AG34" s="630">
        <v>630</v>
      </c>
      <c r="AH34" s="630">
        <v>21</v>
      </c>
      <c r="AI34" s="645">
        <f t="shared" si="1"/>
        <v>0.29925000000000002</v>
      </c>
      <c r="AJ34" s="630" t="s">
        <v>5848</v>
      </c>
      <c r="AK34" s="630" t="s">
        <v>5953</v>
      </c>
      <c r="AL34" s="641">
        <v>44686</v>
      </c>
      <c r="AM34" s="641">
        <v>44686</v>
      </c>
      <c r="AN34" s="641">
        <v>44691</v>
      </c>
      <c r="AO34" s="641">
        <v>44691</v>
      </c>
      <c r="AP34" s="641">
        <v>44691</v>
      </c>
      <c r="AQ34" s="630" t="s">
        <v>5862</v>
      </c>
      <c r="AR34" s="630"/>
      <c r="AS34" s="630" t="s">
        <v>5953</v>
      </c>
      <c r="AT34" s="646">
        <v>44686</v>
      </c>
      <c r="AU34" s="646">
        <v>44691</v>
      </c>
      <c r="AV34" s="646">
        <v>44686</v>
      </c>
      <c r="AW34" s="640" t="s">
        <v>90</v>
      </c>
      <c r="AX34" s="630" t="s">
        <v>218</v>
      </c>
      <c r="AY34" s="647">
        <v>6380</v>
      </c>
      <c r="AZ34" s="647"/>
      <c r="BA34" s="647"/>
      <c r="BB34" s="647"/>
      <c r="BC34" s="647"/>
      <c r="BD34" s="647">
        <f t="shared" si="2"/>
        <v>6380</v>
      </c>
      <c r="BE34" s="630"/>
      <c r="BF34" s="630"/>
      <c r="BG34" s="630"/>
    </row>
    <row r="35" spans="1:59">
      <c r="A35" s="640" t="s">
        <v>55</v>
      </c>
      <c r="B35" s="630" t="s">
        <v>5836</v>
      </c>
      <c r="C35" s="630" t="s">
        <v>5955</v>
      </c>
      <c r="D35" s="641">
        <v>44672</v>
      </c>
      <c r="E35" s="640" t="s">
        <v>502</v>
      </c>
      <c r="F35" s="640" t="s">
        <v>85</v>
      </c>
      <c r="G35" s="630" t="s">
        <v>5855</v>
      </c>
      <c r="H35" s="630" t="s">
        <v>5856</v>
      </c>
      <c r="I35" s="630" t="s">
        <v>5857</v>
      </c>
      <c r="J35" s="630" t="s">
        <v>85</v>
      </c>
      <c r="K35" s="642" t="s">
        <v>5858</v>
      </c>
      <c r="L35" s="640" t="s">
        <v>503</v>
      </c>
      <c r="M35" s="630" t="s">
        <v>504</v>
      </c>
      <c r="N35" s="630" t="s">
        <v>5945</v>
      </c>
      <c r="O35" s="630" t="s">
        <v>361</v>
      </c>
      <c r="P35" s="643">
        <v>89431</v>
      </c>
      <c r="Q35" s="640" t="s">
        <v>1267</v>
      </c>
      <c r="R35" s="630" t="s">
        <v>689</v>
      </c>
      <c r="S35" s="630" t="s">
        <v>5946</v>
      </c>
      <c r="T35" s="650" t="s">
        <v>5947</v>
      </c>
      <c r="U35" s="640">
        <v>12005833</v>
      </c>
      <c r="V35" s="644">
        <v>0</v>
      </c>
      <c r="W35" s="630" t="s">
        <v>5948</v>
      </c>
      <c r="X35" s="630">
        <v>475</v>
      </c>
      <c r="Y35" s="630">
        <v>630</v>
      </c>
      <c r="Z35" s="630">
        <v>21</v>
      </c>
      <c r="AA35" s="645">
        <f t="shared" si="3"/>
        <v>0.29925000000000002</v>
      </c>
      <c r="AB35" s="640" t="s">
        <v>70</v>
      </c>
      <c r="AC35" s="641">
        <v>44690</v>
      </c>
      <c r="AD35" s="630"/>
      <c r="AE35" s="643" t="s">
        <v>5956</v>
      </c>
      <c r="AF35" s="630" t="s">
        <v>5955</v>
      </c>
      <c r="AG35" s="630">
        <v>630</v>
      </c>
      <c r="AH35" s="630">
        <v>21</v>
      </c>
      <c r="AI35" s="645">
        <f t="shared" si="1"/>
        <v>0.29925000000000002</v>
      </c>
      <c r="AJ35" s="630" t="s">
        <v>5848</v>
      </c>
      <c r="AK35" s="630" t="s">
        <v>5955</v>
      </c>
      <c r="AL35" s="641">
        <v>44686</v>
      </c>
      <c r="AM35" s="641">
        <v>44686</v>
      </c>
      <c r="AN35" s="641">
        <v>44690</v>
      </c>
      <c r="AO35" s="641">
        <v>44690</v>
      </c>
      <c r="AP35" s="641">
        <v>44690</v>
      </c>
      <c r="AQ35" s="630" t="s">
        <v>5862</v>
      </c>
      <c r="AR35" s="630"/>
      <c r="AS35" s="630" t="s">
        <v>5955</v>
      </c>
      <c r="AT35" s="646">
        <v>44686</v>
      </c>
      <c r="AU35" s="646">
        <v>44690</v>
      </c>
      <c r="AV35" s="646">
        <v>44686</v>
      </c>
      <c r="AW35" s="640" t="s">
        <v>90</v>
      </c>
      <c r="AX35" s="630" t="s">
        <v>218</v>
      </c>
      <c r="AY35" s="647">
        <v>6380</v>
      </c>
      <c r="AZ35" s="647"/>
      <c r="BA35" s="647"/>
      <c r="BB35" s="647"/>
      <c r="BC35" s="647"/>
      <c r="BD35" s="647">
        <f t="shared" si="2"/>
        <v>6380</v>
      </c>
      <c r="BE35" s="630"/>
      <c r="BF35" s="630"/>
      <c r="BG35" s="630"/>
    </row>
    <row r="36" spans="1:59">
      <c r="A36" s="640" t="s">
        <v>55</v>
      </c>
      <c r="B36" s="630" t="s">
        <v>5836</v>
      </c>
      <c r="C36" s="630" t="s">
        <v>5957</v>
      </c>
      <c r="D36" s="641">
        <v>44684</v>
      </c>
      <c r="E36" s="640" t="s">
        <v>5958</v>
      </c>
      <c r="F36" s="640" t="s">
        <v>85</v>
      </c>
      <c r="G36" s="630" t="s">
        <v>5855</v>
      </c>
      <c r="H36" s="630" t="s">
        <v>5856</v>
      </c>
      <c r="I36" s="630" t="s">
        <v>5857</v>
      </c>
      <c r="J36" s="630" t="s">
        <v>85</v>
      </c>
      <c r="K36" s="642" t="s">
        <v>5858</v>
      </c>
      <c r="L36" s="640" t="s">
        <v>5959</v>
      </c>
      <c r="M36" s="630" t="s">
        <v>5960</v>
      </c>
      <c r="N36" s="630" t="s">
        <v>5961</v>
      </c>
      <c r="O36" s="630" t="s">
        <v>392</v>
      </c>
      <c r="P36" s="643">
        <v>10701</v>
      </c>
      <c r="Q36" s="640" t="s">
        <v>1267</v>
      </c>
      <c r="R36" s="630"/>
      <c r="S36" s="630"/>
      <c r="T36" s="630"/>
      <c r="U36" s="640">
        <v>30380660</v>
      </c>
      <c r="V36" s="644">
        <v>20</v>
      </c>
      <c r="W36" s="630" t="s">
        <v>5962</v>
      </c>
      <c r="X36" s="630">
        <v>420</v>
      </c>
      <c r="Y36" s="630">
        <v>174</v>
      </c>
      <c r="Z36" s="630">
        <v>6</v>
      </c>
      <c r="AA36" s="645">
        <f t="shared" si="3"/>
        <v>7.3080000000000006E-2</v>
      </c>
      <c r="AB36" s="640" t="s">
        <v>5963</v>
      </c>
      <c r="AC36" s="641">
        <v>44687</v>
      </c>
      <c r="AD36" s="630"/>
      <c r="AE36" s="643" t="s">
        <v>5869</v>
      </c>
      <c r="AF36" s="630" t="s">
        <v>5957</v>
      </c>
      <c r="AG36" s="630">
        <v>174</v>
      </c>
      <c r="AH36" s="630">
        <v>6</v>
      </c>
      <c r="AI36" s="645">
        <f t="shared" si="1"/>
        <v>7.3080000000000006E-2</v>
      </c>
      <c r="AJ36" s="630" t="s">
        <v>5848</v>
      </c>
      <c r="AK36" s="630" t="s">
        <v>5957</v>
      </c>
      <c r="AL36" s="641">
        <v>44686</v>
      </c>
      <c r="AM36" s="641">
        <v>44686</v>
      </c>
      <c r="AN36" s="641">
        <v>44687</v>
      </c>
      <c r="AO36" s="641">
        <v>44687</v>
      </c>
      <c r="AP36" s="641">
        <v>44687</v>
      </c>
      <c r="AQ36" s="630" t="s">
        <v>5862</v>
      </c>
      <c r="AR36" s="630"/>
      <c r="AS36" s="630" t="s">
        <v>5957</v>
      </c>
      <c r="AT36" s="646">
        <v>44686</v>
      </c>
      <c r="AU36" s="646">
        <v>44687</v>
      </c>
      <c r="AV36" s="646">
        <v>44686</v>
      </c>
      <c r="AW36" s="640" t="s">
        <v>90</v>
      </c>
      <c r="AX36" s="630" t="s">
        <v>218</v>
      </c>
      <c r="AY36" s="647">
        <v>1045</v>
      </c>
      <c r="AZ36" s="647"/>
      <c r="BA36" s="647"/>
      <c r="BB36" s="647"/>
      <c r="BC36" s="647"/>
      <c r="BD36" s="647">
        <f t="shared" si="2"/>
        <v>1045</v>
      </c>
      <c r="BE36" s="630"/>
      <c r="BF36" s="630"/>
      <c r="BG36" s="630"/>
    </row>
    <row r="37" spans="1:59">
      <c r="A37" s="640" t="s">
        <v>55</v>
      </c>
      <c r="B37" s="630" t="s">
        <v>5836</v>
      </c>
      <c r="C37" s="630" t="s">
        <v>5964</v>
      </c>
      <c r="D37" s="641">
        <v>44672</v>
      </c>
      <c r="E37" s="640" t="s">
        <v>502</v>
      </c>
      <c r="F37" s="640" t="s">
        <v>85</v>
      </c>
      <c r="G37" s="630" t="s">
        <v>5855</v>
      </c>
      <c r="H37" s="630" t="s">
        <v>5856</v>
      </c>
      <c r="I37" s="630" t="s">
        <v>5857</v>
      </c>
      <c r="J37" s="630" t="s">
        <v>85</v>
      </c>
      <c r="K37" s="642" t="s">
        <v>5858</v>
      </c>
      <c r="L37" s="640" t="s">
        <v>503</v>
      </c>
      <c r="M37" s="630" t="s">
        <v>504</v>
      </c>
      <c r="N37" s="630" t="s">
        <v>5945</v>
      </c>
      <c r="O37" s="630" t="s">
        <v>361</v>
      </c>
      <c r="P37" s="643">
        <v>89431</v>
      </c>
      <c r="Q37" s="640" t="s">
        <v>1267</v>
      </c>
      <c r="R37" s="630" t="s">
        <v>689</v>
      </c>
      <c r="S37" s="630" t="s">
        <v>5946</v>
      </c>
      <c r="T37" s="650" t="s">
        <v>5947</v>
      </c>
      <c r="U37" s="640">
        <v>12005833</v>
      </c>
      <c r="V37" s="644">
        <v>0</v>
      </c>
      <c r="W37" s="630" t="s">
        <v>5948</v>
      </c>
      <c r="X37" s="630">
        <v>475</v>
      </c>
      <c r="Y37" s="630">
        <v>630</v>
      </c>
      <c r="Z37" s="630">
        <v>21</v>
      </c>
      <c r="AA37" s="645">
        <f t="shared" si="3"/>
        <v>0.29925000000000002</v>
      </c>
      <c r="AB37" s="640" t="s">
        <v>70</v>
      </c>
      <c r="AC37" s="641">
        <v>44691</v>
      </c>
      <c r="AD37" s="630"/>
      <c r="AE37" s="643" t="s">
        <v>5965</v>
      </c>
      <c r="AF37" s="630" t="s">
        <v>5964</v>
      </c>
      <c r="AG37" s="630">
        <v>630</v>
      </c>
      <c r="AH37" s="630">
        <v>21</v>
      </c>
      <c r="AI37" s="645">
        <f t="shared" si="1"/>
        <v>0.29925000000000002</v>
      </c>
      <c r="AJ37" s="630" t="s">
        <v>5848</v>
      </c>
      <c r="AK37" s="630" t="s">
        <v>5964</v>
      </c>
      <c r="AL37" s="641">
        <v>44687</v>
      </c>
      <c r="AM37" s="641">
        <v>44687</v>
      </c>
      <c r="AN37" s="641">
        <v>44691</v>
      </c>
      <c r="AO37" s="641">
        <v>44691</v>
      </c>
      <c r="AP37" s="641">
        <v>44691</v>
      </c>
      <c r="AQ37" s="630" t="s">
        <v>5862</v>
      </c>
      <c r="AR37" s="630"/>
      <c r="AS37" s="630" t="s">
        <v>5964</v>
      </c>
      <c r="AT37" s="646">
        <v>44687</v>
      </c>
      <c r="AU37" s="646">
        <v>44691</v>
      </c>
      <c r="AV37" s="646">
        <v>44687</v>
      </c>
      <c r="AW37" s="640" t="s">
        <v>90</v>
      </c>
      <c r="AX37" s="630" t="s">
        <v>218</v>
      </c>
      <c r="AY37" s="647">
        <v>6380</v>
      </c>
      <c r="AZ37" s="647"/>
      <c r="BA37" s="647"/>
      <c r="BB37" s="647"/>
      <c r="BC37" s="647"/>
      <c r="BD37" s="647">
        <f t="shared" si="2"/>
        <v>6380</v>
      </c>
      <c r="BE37" s="630"/>
      <c r="BF37" s="630"/>
      <c r="BG37" s="630"/>
    </row>
    <row r="38" spans="1:59">
      <c r="A38" s="640" t="s">
        <v>55</v>
      </c>
      <c r="B38" s="630" t="s">
        <v>5836</v>
      </c>
      <c r="C38" s="630" t="s">
        <v>5966</v>
      </c>
      <c r="D38" s="641">
        <v>44672</v>
      </c>
      <c r="E38" s="640" t="s">
        <v>502</v>
      </c>
      <c r="F38" s="640" t="s">
        <v>85</v>
      </c>
      <c r="G38" s="630" t="s">
        <v>5855</v>
      </c>
      <c r="H38" s="630" t="s">
        <v>5856</v>
      </c>
      <c r="I38" s="630" t="s">
        <v>5857</v>
      </c>
      <c r="J38" s="630" t="s">
        <v>85</v>
      </c>
      <c r="K38" s="642" t="s">
        <v>5858</v>
      </c>
      <c r="L38" s="640" t="s">
        <v>503</v>
      </c>
      <c r="M38" s="630" t="s">
        <v>504</v>
      </c>
      <c r="N38" s="630" t="s">
        <v>5945</v>
      </c>
      <c r="O38" s="630" t="s">
        <v>361</v>
      </c>
      <c r="P38" s="643">
        <v>89431</v>
      </c>
      <c r="Q38" s="640" t="s">
        <v>1267</v>
      </c>
      <c r="R38" s="630" t="s">
        <v>689</v>
      </c>
      <c r="S38" s="630" t="s">
        <v>5946</v>
      </c>
      <c r="T38" s="630" t="s">
        <v>5947</v>
      </c>
      <c r="U38" s="640">
        <v>12005833</v>
      </c>
      <c r="V38" s="644">
        <v>0</v>
      </c>
      <c r="W38" s="630" t="s">
        <v>5948</v>
      </c>
      <c r="X38" s="630">
        <v>475</v>
      </c>
      <c r="Y38" s="630">
        <v>630</v>
      </c>
      <c r="Z38" s="630">
        <v>21</v>
      </c>
      <c r="AA38" s="645">
        <f t="shared" si="3"/>
        <v>0.29925000000000002</v>
      </c>
      <c r="AB38" s="640" t="s">
        <v>70</v>
      </c>
      <c r="AC38" s="641">
        <v>44691</v>
      </c>
      <c r="AD38" s="630"/>
      <c r="AE38" s="643" t="s">
        <v>5950</v>
      </c>
      <c r="AF38" s="630" t="s">
        <v>5966</v>
      </c>
      <c r="AG38" s="630">
        <v>630</v>
      </c>
      <c r="AH38" s="630">
        <v>21</v>
      </c>
      <c r="AI38" s="645">
        <f t="shared" si="1"/>
        <v>0.29925000000000002</v>
      </c>
      <c r="AJ38" s="630" t="s">
        <v>5848</v>
      </c>
      <c r="AK38" s="630" t="s">
        <v>5966</v>
      </c>
      <c r="AL38" s="641">
        <v>44687</v>
      </c>
      <c r="AM38" s="641">
        <v>44687</v>
      </c>
      <c r="AN38" s="641">
        <v>44691</v>
      </c>
      <c r="AO38" s="641">
        <v>44691</v>
      </c>
      <c r="AP38" s="641">
        <v>44691</v>
      </c>
      <c r="AQ38" s="630" t="s">
        <v>5862</v>
      </c>
      <c r="AR38" s="630"/>
      <c r="AS38" s="630" t="s">
        <v>5966</v>
      </c>
      <c r="AT38" s="646">
        <v>44687</v>
      </c>
      <c r="AU38" s="646">
        <v>44691</v>
      </c>
      <c r="AV38" s="646">
        <v>44687</v>
      </c>
      <c r="AW38" s="640" t="s">
        <v>90</v>
      </c>
      <c r="AX38" s="630" t="s">
        <v>218</v>
      </c>
      <c r="AY38" s="647">
        <v>6380</v>
      </c>
      <c r="AZ38" s="647"/>
      <c r="BA38" s="647"/>
      <c r="BB38" s="647"/>
      <c r="BC38" s="647"/>
      <c r="BD38" s="647">
        <f t="shared" si="2"/>
        <v>6380</v>
      </c>
      <c r="BE38" s="630"/>
      <c r="BF38" s="630"/>
      <c r="BG38" s="630"/>
    </row>
    <row r="39" spans="1:59">
      <c r="A39" s="640" t="s">
        <v>55</v>
      </c>
      <c r="B39" s="630" t="s">
        <v>5836</v>
      </c>
      <c r="C39" s="630" t="s">
        <v>5967</v>
      </c>
      <c r="D39" s="641">
        <v>44672</v>
      </c>
      <c r="E39" s="640" t="s">
        <v>502</v>
      </c>
      <c r="F39" s="640" t="s">
        <v>85</v>
      </c>
      <c r="G39" s="630" t="s">
        <v>5855</v>
      </c>
      <c r="H39" s="630" t="s">
        <v>5856</v>
      </c>
      <c r="I39" s="630" t="s">
        <v>5857</v>
      </c>
      <c r="J39" s="630" t="s">
        <v>85</v>
      </c>
      <c r="K39" s="642" t="s">
        <v>5858</v>
      </c>
      <c r="L39" s="640" t="s">
        <v>503</v>
      </c>
      <c r="M39" s="630" t="s">
        <v>504</v>
      </c>
      <c r="N39" s="630" t="s">
        <v>5945</v>
      </c>
      <c r="O39" s="630" t="s">
        <v>361</v>
      </c>
      <c r="P39" s="643">
        <v>89431</v>
      </c>
      <c r="Q39" s="640" t="s">
        <v>1267</v>
      </c>
      <c r="R39" s="630" t="s">
        <v>689</v>
      </c>
      <c r="S39" s="630" t="s">
        <v>5946</v>
      </c>
      <c r="T39" s="630" t="s">
        <v>5947</v>
      </c>
      <c r="U39" s="640">
        <v>12005833</v>
      </c>
      <c r="V39" s="644">
        <v>0</v>
      </c>
      <c r="W39" s="630" t="s">
        <v>5948</v>
      </c>
      <c r="X39" s="630">
        <v>475</v>
      </c>
      <c r="Y39" s="630">
        <v>630</v>
      </c>
      <c r="Z39" s="630">
        <v>21</v>
      </c>
      <c r="AA39" s="645">
        <f t="shared" si="3"/>
        <v>0.29925000000000002</v>
      </c>
      <c r="AB39" s="640" t="s">
        <v>70</v>
      </c>
      <c r="AC39" s="641">
        <v>44691</v>
      </c>
      <c r="AD39" s="630"/>
      <c r="AE39" s="643" t="s">
        <v>5968</v>
      </c>
      <c r="AF39" s="630" t="s">
        <v>5967</v>
      </c>
      <c r="AG39" s="630">
        <v>630</v>
      </c>
      <c r="AH39" s="630">
        <v>21</v>
      </c>
      <c r="AI39" s="645">
        <f t="shared" ref="AI39:AI70" si="4">AG39*X39/1000000</f>
        <v>0.29925000000000002</v>
      </c>
      <c r="AJ39" s="630" t="s">
        <v>5848</v>
      </c>
      <c r="AK39" s="630" t="s">
        <v>5967</v>
      </c>
      <c r="AL39" s="641">
        <v>44687</v>
      </c>
      <c r="AM39" s="641">
        <v>44687</v>
      </c>
      <c r="AN39" s="641">
        <v>44691</v>
      </c>
      <c r="AO39" s="641">
        <v>44691</v>
      </c>
      <c r="AP39" s="641">
        <v>44691</v>
      </c>
      <c r="AQ39" s="630" t="s">
        <v>5862</v>
      </c>
      <c r="AR39" s="630"/>
      <c r="AS39" s="630" t="s">
        <v>5967</v>
      </c>
      <c r="AT39" s="646">
        <v>44687</v>
      </c>
      <c r="AU39" s="646">
        <v>44691</v>
      </c>
      <c r="AV39" s="646">
        <v>44687</v>
      </c>
      <c r="AW39" s="640" t="s">
        <v>90</v>
      </c>
      <c r="AX39" s="630" t="s">
        <v>218</v>
      </c>
      <c r="AY39" s="647">
        <v>6380</v>
      </c>
      <c r="AZ39" s="647"/>
      <c r="BA39" s="647"/>
      <c r="BB39" s="647"/>
      <c r="BC39" s="647"/>
      <c r="BD39" s="647">
        <f t="shared" si="2"/>
        <v>6380</v>
      </c>
      <c r="BE39" s="630"/>
      <c r="BF39" s="630"/>
      <c r="BG39" s="630"/>
    </row>
    <row r="40" spans="1:59">
      <c r="A40" s="640" t="s">
        <v>55</v>
      </c>
      <c r="B40" s="630" t="s">
        <v>5836</v>
      </c>
      <c r="C40" s="630" t="s">
        <v>5969</v>
      </c>
      <c r="D40" s="641">
        <v>44672</v>
      </c>
      <c r="E40" s="640" t="s">
        <v>502</v>
      </c>
      <c r="F40" s="640" t="s">
        <v>85</v>
      </c>
      <c r="G40" s="630" t="s">
        <v>5855</v>
      </c>
      <c r="H40" s="630" t="s">
        <v>5856</v>
      </c>
      <c r="I40" s="630" t="s">
        <v>5857</v>
      </c>
      <c r="J40" s="630" t="s">
        <v>85</v>
      </c>
      <c r="K40" s="642" t="s">
        <v>5858</v>
      </c>
      <c r="L40" s="640" t="s">
        <v>503</v>
      </c>
      <c r="M40" s="630" t="s">
        <v>504</v>
      </c>
      <c r="N40" s="630" t="s">
        <v>5945</v>
      </c>
      <c r="O40" s="630" t="s">
        <v>361</v>
      </c>
      <c r="P40" s="643">
        <v>89431</v>
      </c>
      <c r="Q40" s="640" t="s">
        <v>1267</v>
      </c>
      <c r="R40" s="630" t="s">
        <v>689</v>
      </c>
      <c r="S40" s="630" t="s">
        <v>5946</v>
      </c>
      <c r="T40" s="630" t="s">
        <v>5947</v>
      </c>
      <c r="U40" s="640">
        <v>12005833</v>
      </c>
      <c r="V40" s="644">
        <v>0</v>
      </c>
      <c r="W40" s="630" t="s">
        <v>5948</v>
      </c>
      <c r="X40" s="630">
        <v>475</v>
      </c>
      <c r="Y40" s="630">
        <v>630</v>
      </c>
      <c r="Z40" s="630">
        <v>21</v>
      </c>
      <c r="AA40" s="645">
        <f t="shared" si="3"/>
        <v>0.29925000000000002</v>
      </c>
      <c r="AB40" s="640" t="s">
        <v>70</v>
      </c>
      <c r="AC40" s="641">
        <v>44691</v>
      </c>
      <c r="AD40" s="630"/>
      <c r="AE40" s="643" t="s">
        <v>5956</v>
      </c>
      <c r="AF40" s="630" t="s">
        <v>5969</v>
      </c>
      <c r="AG40" s="630">
        <v>630</v>
      </c>
      <c r="AH40" s="630">
        <v>21</v>
      </c>
      <c r="AI40" s="645">
        <f t="shared" si="4"/>
        <v>0.29925000000000002</v>
      </c>
      <c r="AJ40" s="630" t="s">
        <v>5848</v>
      </c>
      <c r="AK40" s="630" t="s">
        <v>5969</v>
      </c>
      <c r="AL40" s="641">
        <v>44687</v>
      </c>
      <c r="AM40" s="641">
        <v>44687</v>
      </c>
      <c r="AN40" s="641">
        <v>44691</v>
      </c>
      <c r="AO40" s="641">
        <v>44691</v>
      </c>
      <c r="AP40" s="641">
        <v>44691</v>
      </c>
      <c r="AQ40" s="630" t="s">
        <v>5862</v>
      </c>
      <c r="AR40" s="630"/>
      <c r="AS40" s="630" t="s">
        <v>5969</v>
      </c>
      <c r="AT40" s="646">
        <v>44687</v>
      </c>
      <c r="AU40" s="646">
        <v>44691</v>
      </c>
      <c r="AV40" s="646">
        <v>44687</v>
      </c>
      <c r="AW40" s="640" t="s">
        <v>90</v>
      </c>
      <c r="AX40" s="630" t="s">
        <v>218</v>
      </c>
      <c r="AY40" s="647">
        <v>6380</v>
      </c>
      <c r="AZ40" s="647"/>
      <c r="BA40" s="647"/>
      <c r="BB40" s="647"/>
      <c r="BC40" s="647"/>
      <c r="BD40" s="647">
        <f t="shared" si="2"/>
        <v>6380</v>
      </c>
      <c r="BE40" s="630"/>
      <c r="BF40" s="630"/>
      <c r="BG40" s="630"/>
    </row>
    <row r="41" spans="1:59">
      <c r="A41" s="640" t="s">
        <v>55</v>
      </c>
      <c r="B41" s="630" t="s">
        <v>5836</v>
      </c>
      <c r="C41" s="630" t="s">
        <v>5970</v>
      </c>
      <c r="D41" s="641">
        <v>44623</v>
      </c>
      <c r="E41" s="640">
        <v>7700016249</v>
      </c>
      <c r="F41" s="640" t="s">
        <v>85</v>
      </c>
      <c r="G41" s="630" t="s">
        <v>5838</v>
      </c>
      <c r="H41" s="630" t="s">
        <v>5839</v>
      </c>
      <c r="I41" s="630" t="s">
        <v>5840</v>
      </c>
      <c r="J41" s="630" t="s">
        <v>85</v>
      </c>
      <c r="K41" s="642" t="s">
        <v>5841</v>
      </c>
      <c r="L41" s="640" t="s">
        <v>2310</v>
      </c>
      <c r="M41" s="630" t="s">
        <v>5842</v>
      </c>
      <c r="N41" s="630" t="s">
        <v>559</v>
      </c>
      <c r="O41" s="630" t="s">
        <v>445</v>
      </c>
      <c r="P41" s="643">
        <v>78725</v>
      </c>
      <c r="Q41" s="640" t="s">
        <v>5843</v>
      </c>
      <c r="R41" s="630" t="s">
        <v>5844</v>
      </c>
      <c r="S41" s="630"/>
      <c r="T41" s="650" t="s">
        <v>5845</v>
      </c>
      <c r="U41" s="640">
        <v>30397571</v>
      </c>
      <c r="V41" s="644">
        <v>15</v>
      </c>
      <c r="W41" s="630" t="s">
        <v>5846</v>
      </c>
      <c r="X41" s="630">
        <v>475</v>
      </c>
      <c r="Y41" s="630">
        <v>638</v>
      </c>
      <c r="Z41" s="630">
        <v>22</v>
      </c>
      <c r="AA41" s="645">
        <f t="shared" si="3"/>
        <v>0.30304999999999999</v>
      </c>
      <c r="AB41" s="640" t="s">
        <v>70</v>
      </c>
      <c r="AC41" s="641">
        <v>44691</v>
      </c>
      <c r="AD41" s="630"/>
      <c r="AE41" s="643" t="s">
        <v>5847</v>
      </c>
      <c r="AF41" s="630" t="s">
        <v>5970</v>
      </c>
      <c r="AG41" s="630">
        <v>638</v>
      </c>
      <c r="AH41" s="630">
        <v>22</v>
      </c>
      <c r="AI41" s="645">
        <f t="shared" si="4"/>
        <v>0.30304999999999999</v>
      </c>
      <c r="AJ41" s="630" t="s">
        <v>5848</v>
      </c>
      <c r="AK41" s="630" t="s">
        <v>5970</v>
      </c>
      <c r="AL41" s="641">
        <v>44687</v>
      </c>
      <c r="AM41" s="641">
        <v>44687</v>
      </c>
      <c r="AN41" s="641">
        <v>44691</v>
      </c>
      <c r="AO41" s="641">
        <v>44691</v>
      </c>
      <c r="AP41" s="641">
        <v>44691</v>
      </c>
      <c r="AQ41" s="630" t="s">
        <v>5862</v>
      </c>
      <c r="AR41" s="630"/>
      <c r="AS41" s="630" t="s">
        <v>5970</v>
      </c>
      <c r="AT41" s="646">
        <v>44687</v>
      </c>
      <c r="AU41" s="646">
        <v>44691</v>
      </c>
      <c r="AV41" s="646">
        <v>44687</v>
      </c>
      <c r="AW41" s="640" t="s">
        <v>90</v>
      </c>
      <c r="AX41" s="630" t="s">
        <v>218</v>
      </c>
      <c r="AY41" s="647">
        <v>4131</v>
      </c>
      <c r="AZ41" s="647"/>
      <c r="BA41" s="647"/>
      <c r="BB41" s="647"/>
      <c r="BC41" s="647"/>
      <c r="BD41" s="647">
        <f t="shared" si="2"/>
        <v>4131</v>
      </c>
      <c r="BE41" s="630"/>
      <c r="BF41" s="630"/>
      <c r="BG41" s="630"/>
    </row>
    <row r="42" spans="1:59">
      <c r="A42" s="640" t="s">
        <v>55</v>
      </c>
      <c r="B42" s="630" t="s">
        <v>5836</v>
      </c>
      <c r="C42" s="630" t="s">
        <v>5971</v>
      </c>
      <c r="D42" s="641">
        <v>44623</v>
      </c>
      <c r="E42" s="640">
        <v>7700016249</v>
      </c>
      <c r="F42" s="640" t="s">
        <v>85</v>
      </c>
      <c r="G42" s="630" t="s">
        <v>5838</v>
      </c>
      <c r="H42" s="630" t="s">
        <v>5839</v>
      </c>
      <c r="I42" s="630" t="s">
        <v>5840</v>
      </c>
      <c r="J42" s="630" t="s">
        <v>85</v>
      </c>
      <c r="K42" s="642" t="s">
        <v>5841</v>
      </c>
      <c r="L42" s="640" t="s">
        <v>2310</v>
      </c>
      <c r="M42" s="630" t="s">
        <v>5842</v>
      </c>
      <c r="N42" s="630" t="s">
        <v>559</v>
      </c>
      <c r="O42" s="630" t="s">
        <v>445</v>
      </c>
      <c r="P42" s="643">
        <v>78725</v>
      </c>
      <c r="Q42" s="640" t="s">
        <v>5843</v>
      </c>
      <c r="R42" s="630" t="s">
        <v>5844</v>
      </c>
      <c r="S42" s="630"/>
      <c r="T42" s="650" t="s">
        <v>5845</v>
      </c>
      <c r="U42" s="640">
        <v>30397571</v>
      </c>
      <c r="V42" s="644">
        <v>15</v>
      </c>
      <c r="W42" s="630" t="s">
        <v>5846</v>
      </c>
      <c r="X42" s="630">
        <v>475</v>
      </c>
      <c r="Y42" s="630">
        <v>638</v>
      </c>
      <c r="Z42" s="630">
        <v>22</v>
      </c>
      <c r="AA42" s="645">
        <f t="shared" si="3"/>
        <v>0.30304999999999999</v>
      </c>
      <c r="AB42" s="640" t="s">
        <v>70</v>
      </c>
      <c r="AC42" s="641">
        <v>44691</v>
      </c>
      <c r="AD42" s="630"/>
      <c r="AE42" s="643" t="s">
        <v>5847</v>
      </c>
      <c r="AF42" s="630" t="s">
        <v>5971</v>
      </c>
      <c r="AG42" s="630">
        <v>638</v>
      </c>
      <c r="AH42" s="630">
        <v>22</v>
      </c>
      <c r="AI42" s="645">
        <f t="shared" si="4"/>
        <v>0.30304999999999999</v>
      </c>
      <c r="AJ42" s="630" t="s">
        <v>5848</v>
      </c>
      <c r="AK42" s="630" t="s">
        <v>5971</v>
      </c>
      <c r="AL42" s="641">
        <v>44687</v>
      </c>
      <c r="AM42" s="641">
        <v>44687</v>
      </c>
      <c r="AN42" s="641">
        <v>44691</v>
      </c>
      <c r="AO42" s="641">
        <v>44691</v>
      </c>
      <c r="AP42" s="641">
        <v>44691</v>
      </c>
      <c r="AQ42" s="630" t="s">
        <v>5862</v>
      </c>
      <c r="AR42" s="630"/>
      <c r="AS42" s="630" t="s">
        <v>5971</v>
      </c>
      <c r="AT42" s="646">
        <v>44687</v>
      </c>
      <c r="AU42" s="646">
        <v>44691</v>
      </c>
      <c r="AV42" s="646">
        <v>44687</v>
      </c>
      <c r="AW42" s="640" t="s">
        <v>90</v>
      </c>
      <c r="AX42" s="630" t="s">
        <v>218</v>
      </c>
      <c r="AY42" s="647">
        <v>4131</v>
      </c>
      <c r="AZ42" s="647"/>
      <c r="BA42" s="647"/>
      <c r="BB42" s="647"/>
      <c r="BC42" s="647"/>
      <c r="BD42" s="647">
        <f t="shared" si="2"/>
        <v>4131</v>
      </c>
      <c r="BE42" s="630"/>
      <c r="BF42" s="630"/>
      <c r="BG42" s="630"/>
    </row>
    <row r="43" spans="1:59">
      <c r="A43" s="640" t="s">
        <v>428</v>
      </c>
      <c r="B43" s="630" t="s">
        <v>1264</v>
      </c>
      <c r="C43" s="630" t="s">
        <v>5972</v>
      </c>
      <c r="D43" s="641">
        <v>44679</v>
      </c>
      <c r="E43" s="640" t="s">
        <v>5973</v>
      </c>
      <c r="F43" s="640" t="s">
        <v>85</v>
      </c>
      <c r="G43" s="630" t="s">
        <v>5855</v>
      </c>
      <c r="H43" s="630" t="s">
        <v>5856</v>
      </c>
      <c r="I43" s="630" t="s">
        <v>5857</v>
      </c>
      <c r="J43" s="630" t="s">
        <v>85</v>
      </c>
      <c r="K43" s="642" t="s">
        <v>5858</v>
      </c>
      <c r="L43" s="640" t="s">
        <v>95</v>
      </c>
      <c r="M43" s="630" t="s">
        <v>5974</v>
      </c>
      <c r="N43" s="630" t="s">
        <v>5975</v>
      </c>
      <c r="O43" s="630" t="s">
        <v>85</v>
      </c>
      <c r="P43" s="643">
        <v>8077</v>
      </c>
      <c r="Q43" s="640" t="s">
        <v>1267</v>
      </c>
      <c r="R43" s="630" t="s">
        <v>5942</v>
      </c>
      <c r="S43" s="630" t="s">
        <v>5976</v>
      </c>
      <c r="T43" s="630" t="s">
        <v>2571</v>
      </c>
      <c r="U43" s="640">
        <v>30390456</v>
      </c>
      <c r="V43" s="644">
        <v>14.75</v>
      </c>
      <c r="W43" s="630" t="s">
        <v>163</v>
      </c>
      <c r="X43" s="630">
        <v>400</v>
      </c>
      <c r="Y43" s="630">
        <v>832</v>
      </c>
      <c r="Z43" s="630">
        <v>26</v>
      </c>
      <c r="AA43" s="645">
        <f t="shared" si="3"/>
        <v>0.33279999999999998</v>
      </c>
      <c r="AB43" s="640" t="s">
        <v>88</v>
      </c>
      <c r="AC43" s="641">
        <v>44690</v>
      </c>
      <c r="AD43" s="630"/>
      <c r="AE43" s="643" t="s">
        <v>5869</v>
      </c>
      <c r="AF43" s="630" t="s">
        <v>5972</v>
      </c>
      <c r="AG43" s="630">
        <v>832</v>
      </c>
      <c r="AH43" s="630">
        <v>26</v>
      </c>
      <c r="AI43" s="645">
        <f t="shared" si="4"/>
        <v>0.33279999999999998</v>
      </c>
      <c r="AJ43" s="630" t="s">
        <v>5848</v>
      </c>
      <c r="AK43" s="630" t="s">
        <v>5972</v>
      </c>
      <c r="AL43" s="641">
        <v>44690</v>
      </c>
      <c r="AM43" s="641">
        <v>44690</v>
      </c>
      <c r="AN43" s="641">
        <v>44690</v>
      </c>
      <c r="AO43" s="641">
        <v>44690</v>
      </c>
      <c r="AP43" s="641">
        <v>44690</v>
      </c>
      <c r="AQ43" s="630" t="s">
        <v>5862</v>
      </c>
      <c r="AR43" s="630"/>
      <c r="AS43" s="630" t="s">
        <v>5972</v>
      </c>
      <c r="AT43" s="646">
        <v>44690</v>
      </c>
      <c r="AU43" s="646">
        <v>44690</v>
      </c>
      <c r="AV43" s="646">
        <v>44690</v>
      </c>
      <c r="AW43" s="640" t="s">
        <v>90</v>
      </c>
      <c r="AX43" s="630" t="s">
        <v>218</v>
      </c>
      <c r="AY43" s="647">
        <v>952</v>
      </c>
      <c r="AZ43" s="647"/>
      <c r="BA43" s="647"/>
      <c r="BB43" s="647"/>
      <c r="BC43" s="647"/>
      <c r="BD43" s="647">
        <f t="shared" si="2"/>
        <v>952</v>
      </c>
      <c r="BE43" s="630"/>
      <c r="BF43" s="630"/>
      <c r="BG43" s="630"/>
    </row>
    <row r="44" spans="1:59">
      <c r="A44" s="640" t="s">
        <v>55</v>
      </c>
      <c r="B44" s="630" t="s">
        <v>5836</v>
      </c>
      <c r="C44" s="630" t="s">
        <v>5977</v>
      </c>
      <c r="D44" s="641">
        <v>44623</v>
      </c>
      <c r="E44" s="640">
        <v>7700016249</v>
      </c>
      <c r="F44" s="640" t="s">
        <v>85</v>
      </c>
      <c r="G44" s="630" t="s">
        <v>5838</v>
      </c>
      <c r="H44" s="630" t="s">
        <v>5839</v>
      </c>
      <c r="I44" s="630" t="s">
        <v>5840</v>
      </c>
      <c r="J44" s="630" t="s">
        <v>85</v>
      </c>
      <c r="K44" s="642" t="s">
        <v>5841</v>
      </c>
      <c r="L44" s="640" t="s">
        <v>2310</v>
      </c>
      <c r="M44" s="630" t="s">
        <v>5842</v>
      </c>
      <c r="N44" s="630" t="s">
        <v>559</v>
      </c>
      <c r="O44" s="630" t="s">
        <v>445</v>
      </c>
      <c r="P44" s="643">
        <v>78725</v>
      </c>
      <c r="Q44" s="640" t="s">
        <v>5843</v>
      </c>
      <c r="R44" s="630" t="s">
        <v>5844</v>
      </c>
      <c r="S44" s="630"/>
      <c r="T44" s="650" t="s">
        <v>5845</v>
      </c>
      <c r="U44" s="640">
        <v>30397571</v>
      </c>
      <c r="V44" s="644">
        <v>15</v>
      </c>
      <c r="W44" s="630" t="s">
        <v>5846</v>
      </c>
      <c r="X44" s="630">
        <v>475</v>
      </c>
      <c r="Y44" s="630">
        <v>638</v>
      </c>
      <c r="Z44" s="630">
        <v>22</v>
      </c>
      <c r="AA44" s="645">
        <f t="shared" si="3"/>
        <v>0.30304999999999999</v>
      </c>
      <c r="AB44" s="640" t="s">
        <v>70</v>
      </c>
      <c r="AC44" s="641">
        <v>44693</v>
      </c>
      <c r="AD44" s="630"/>
      <c r="AE44" s="643" t="s">
        <v>5847</v>
      </c>
      <c r="AF44" s="630" t="s">
        <v>5977</v>
      </c>
      <c r="AG44" s="630">
        <v>638</v>
      </c>
      <c r="AH44" s="630">
        <v>22</v>
      </c>
      <c r="AI44" s="645">
        <f t="shared" si="4"/>
        <v>0.30304999999999999</v>
      </c>
      <c r="AJ44" s="630" t="s">
        <v>5848</v>
      </c>
      <c r="AK44" s="630" t="s">
        <v>5977</v>
      </c>
      <c r="AL44" s="641">
        <v>44690</v>
      </c>
      <c r="AM44" s="641">
        <v>44690</v>
      </c>
      <c r="AN44" s="641">
        <v>44693</v>
      </c>
      <c r="AO44" s="641">
        <v>44693</v>
      </c>
      <c r="AP44" s="641">
        <v>44693</v>
      </c>
      <c r="AQ44" s="630" t="s">
        <v>5862</v>
      </c>
      <c r="AR44" s="630"/>
      <c r="AS44" s="630" t="s">
        <v>5977</v>
      </c>
      <c r="AT44" s="646">
        <v>44690</v>
      </c>
      <c r="AU44" s="646">
        <v>44693</v>
      </c>
      <c r="AV44" s="646">
        <v>44690</v>
      </c>
      <c r="AW44" s="640" t="s">
        <v>90</v>
      </c>
      <c r="AX44" s="630" t="s">
        <v>218</v>
      </c>
      <c r="AY44" s="647">
        <v>4131</v>
      </c>
      <c r="AZ44" s="647"/>
      <c r="BA44" s="647"/>
      <c r="BB44" s="647"/>
      <c r="BC44" s="647"/>
      <c r="BD44" s="647">
        <f t="shared" si="2"/>
        <v>4131</v>
      </c>
      <c r="BE44" s="630"/>
      <c r="BF44" s="630"/>
      <c r="BG44" s="630"/>
    </row>
    <row r="45" spans="1:59">
      <c r="A45" s="640" t="s">
        <v>55</v>
      </c>
      <c r="B45" s="630" t="s">
        <v>5836</v>
      </c>
      <c r="C45" s="630" t="s">
        <v>5978</v>
      </c>
      <c r="D45" s="641">
        <v>44672</v>
      </c>
      <c r="E45" s="640" t="s">
        <v>502</v>
      </c>
      <c r="F45" s="640" t="s">
        <v>85</v>
      </c>
      <c r="G45" s="630" t="s">
        <v>5838</v>
      </c>
      <c r="H45" s="630" t="s">
        <v>5839</v>
      </c>
      <c r="I45" s="630" t="s">
        <v>5840</v>
      </c>
      <c r="J45" s="630" t="s">
        <v>85</v>
      </c>
      <c r="K45" s="642" t="s">
        <v>5841</v>
      </c>
      <c r="L45" s="640" t="s">
        <v>503</v>
      </c>
      <c r="M45" s="630" t="s">
        <v>504</v>
      </c>
      <c r="N45" s="630" t="s">
        <v>5979</v>
      </c>
      <c r="O45" s="630" t="s">
        <v>361</v>
      </c>
      <c r="P45" s="643">
        <v>89431</v>
      </c>
      <c r="Q45" s="640" t="s">
        <v>1267</v>
      </c>
      <c r="R45" s="630" t="s">
        <v>689</v>
      </c>
      <c r="S45" s="630" t="s">
        <v>5946</v>
      </c>
      <c r="T45" s="650" t="s">
        <v>5947</v>
      </c>
      <c r="U45" s="640">
        <v>12005833</v>
      </c>
      <c r="V45" s="644">
        <v>15</v>
      </c>
      <c r="W45" s="630" t="s">
        <v>5952</v>
      </c>
      <c r="X45" s="630">
        <v>475</v>
      </c>
      <c r="Y45" s="630">
        <v>630</v>
      </c>
      <c r="Z45" s="630">
        <v>21</v>
      </c>
      <c r="AA45" s="645">
        <f t="shared" si="3"/>
        <v>0.29925000000000002</v>
      </c>
      <c r="AB45" s="640" t="s">
        <v>70</v>
      </c>
      <c r="AC45" s="641">
        <v>44694</v>
      </c>
      <c r="AD45" s="630"/>
      <c r="AE45" s="643" t="s">
        <v>5980</v>
      </c>
      <c r="AF45" s="630" t="s">
        <v>5978</v>
      </c>
      <c r="AG45" s="630">
        <v>630</v>
      </c>
      <c r="AH45" s="630">
        <v>21</v>
      </c>
      <c r="AI45" s="645">
        <f t="shared" si="4"/>
        <v>0.29925000000000002</v>
      </c>
      <c r="AJ45" s="630" t="s">
        <v>5848</v>
      </c>
      <c r="AK45" s="630" t="s">
        <v>5978</v>
      </c>
      <c r="AL45" s="641">
        <v>44690</v>
      </c>
      <c r="AM45" s="641">
        <v>44690</v>
      </c>
      <c r="AN45" s="641">
        <v>44694</v>
      </c>
      <c r="AO45" s="641">
        <v>44694</v>
      </c>
      <c r="AP45" s="641">
        <v>44694</v>
      </c>
      <c r="AQ45" s="630" t="s">
        <v>5862</v>
      </c>
      <c r="AR45" s="630"/>
      <c r="AS45" s="630" t="s">
        <v>5978</v>
      </c>
      <c r="AT45" s="646">
        <v>44690</v>
      </c>
      <c r="AU45" s="646">
        <v>44694</v>
      </c>
      <c r="AV45" s="646">
        <v>44690</v>
      </c>
      <c r="AW45" s="640" t="s">
        <v>90</v>
      </c>
      <c r="AX45" s="630" t="s">
        <v>218</v>
      </c>
      <c r="AY45" s="647">
        <v>6380</v>
      </c>
      <c r="AZ45" s="647"/>
      <c r="BA45" s="647"/>
      <c r="BB45" s="647"/>
      <c r="BC45" s="647"/>
      <c r="BD45" s="647">
        <f t="shared" si="2"/>
        <v>6380</v>
      </c>
      <c r="BE45" s="630"/>
      <c r="BF45" s="630"/>
      <c r="BG45" s="630"/>
    </row>
    <row r="46" spans="1:59">
      <c r="A46" s="640" t="s">
        <v>55</v>
      </c>
      <c r="B46" s="630" t="s">
        <v>5836</v>
      </c>
      <c r="C46" s="630" t="s">
        <v>5981</v>
      </c>
      <c r="D46" s="641">
        <v>44672</v>
      </c>
      <c r="E46" s="640" t="s">
        <v>502</v>
      </c>
      <c r="F46" s="640" t="s">
        <v>85</v>
      </c>
      <c r="G46" s="630" t="s">
        <v>5855</v>
      </c>
      <c r="H46" s="630" t="s">
        <v>5856</v>
      </c>
      <c r="I46" s="630" t="s">
        <v>5857</v>
      </c>
      <c r="J46" s="630" t="s">
        <v>85</v>
      </c>
      <c r="K46" s="642" t="s">
        <v>5858</v>
      </c>
      <c r="L46" s="640" t="s">
        <v>503</v>
      </c>
      <c r="M46" s="630" t="s">
        <v>504</v>
      </c>
      <c r="N46" s="630" t="s">
        <v>5979</v>
      </c>
      <c r="O46" s="630" t="s">
        <v>361</v>
      </c>
      <c r="P46" s="643">
        <v>89431</v>
      </c>
      <c r="Q46" s="640" t="s">
        <v>1267</v>
      </c>
      <c r="R46" s="630" t="s">
        <v>689</v>
      </c>
      <c r="S46" s="630" t="s">
        <v>5946</v>
      </c>
      <c r="T46" s="630" t="s">
        <v>5947</v>
      </c>
      <c r="U46" s="640">
        <v>12005833</v>
      </c>
      <c r="V46" s="644">
        <v>15</v>
      </c>
      <c r="W46" s="630" t="s">
        <v>5952</v>
      </c>
      <c r="X46" s="630">
        <v>475</v>
      </c>
      <c r="Y46" s="630">
        <v>420</v>
      </c>
      <c r="Z46" s="630">
        <v>14</v>
      </c>
      <c r="AA46" s="645">
        <f t="shared" si="3"/>
        <v>0.19950000000000001</v>
      </c>
      <c r="AB46" s="640" t="s">
        <v>70</v>
      </c>
      <c r="AC46" s="641">
        <v>44694</v>
      </c>
      <c r="AD46" s="630"/>
      <c r="AE46" s="643" t="s">
        <v>5982</v>
      </c>
      <c r="AF46" s="630" t="s">
        <v>5981</v>
      </c>
      <c r="AG46" s="630">
        <v>420</v>
      </c>
      <c r="AH46" s="630">
        <v>14</v>
      </c>
      <c r="AI46" s="645">
        <f t="shared" si="4"/>
        <v>0.19950000000000001</v>
      </c>
      <c r="AJ46" s="630" t="s">
        <v>5848</v>
      </c>
      <c r="AK46" s="630" t="s">
        <v>5981</v>
      </c>
      <c r="AL46" s="641">
        <v>44690</v>
      </c>
      <c r="AM46" s="641">
        <v>44690</v>
      </c>
      <c r="AN46" s="641">
        <v>44694</v>
      </c>
      <c r="AO46" s="641">
        <v>44694</v>
      </c>
      <c r="AP46" s="641">
        <v>44694</v>
      </c>
      <c r="AQ46" s="630" t="s">
        <v>5862</v>
      </c>
      <c r="AR46" s="630"/>
      <c r="AS46" s="630" t="s">
        <v>5981</v>
      </c>
      <c r="AT46" s="646">
        <v>44690</v>
      </c>
      <c r="AU46" s="646">
        <v>44694</v>
      </c>
      <c r="AV46" s="646">
        <v>44690</v>
      </c>
      <c r="AW46" s="640" t="s">
        <v>90</v>
      </c>
      <c r="AX46" s="630" t="s">
        <v>218</v>
      </c>
      <c r="AY46" s="647">
        <v>6380</v>
      </c>
      <c r="AZ46" s="647"/>
      <c r="BA46" s="647"/>
      <c r="BB46" s="647"/>
      <c r="BC46" s="647"/>
      <c r="BD46" s="647">
        <f t="shared" si="2"/>
        <v>6380</v>
      </c>
      <c r="BE46" s="630"/>
      <c r="BF46" s="630"/>
      <c r="BG46" s="630"/>
    </row>
    <row r="47" spans="1:59">
      <c r="A47" s="640" t="s">
        <v>55</v>
      </c>
      <c r="B47" s="630" t="s">
        <v>56</v>
      </c>
      <c r="C47" s="630" t="s">
        <v>5983</v>
      </c>
      <c r="D47" s="641">
        <v>44672</v>
      </c>
      <c r="E47" s="640" t="s">
        <v>502</v>
      </c>
      <c r="F47" s="640" t="s">
        <v>85</v>
      </c>
      <c r="G47" s="630" t="s">
        <v>5855</v>
      </c>
      <c r="H47" s="630" t="s">
        <v>5856</v>
      </c>
      <c r="I47" s="630" t="s">
        <v>5857</v>
      </c>
      <c r="J47" s="630" t="s">
        <v>85</v>
      </c>
      <c r="K47" s="642" t="s">
        <v>5858</v>
      </c>
      <c r="L47" s="640" t="s">
        <v>503</v>
      </c>
      <c r="M47" s="630" t="s">
        <v>504</v>
      </c>
      <c r="N47" s="630" t="s">
        <v>5979</v>
      </c>
      <c r="O47" s="630" t="s">
        <v>361</v>
      </c>
      <c r="P47" s="643">
        <v>89431</v>
      </c>
      <c r="Q47" s="640" t="s">
        <v>1267</v>
      </c>
      <c r="R47" s="630" t="s">
        <v>689</v>
      </c>
      <c r="S47" s="630" t="s">
        <v>5946</v>
      </c>
      <c r="T47" s="630" t="s">
        <v>5947</v>
      </c>
      <c r="U47" s="640">
        <v>12005833</v>
      </c>
      <c r="V47" s="644">
        <v>15</v>
      </c>
      <c r="W47" s="630" t="s">
        <v>5952</v>
      </c>
      <c r="X47" s="630">
        <v>475</v>
      </c>
      <c r="Y47" s="630">
        <v>60</v>
      </c>
      <c r="Z47" s="630">
        <v>2</v>
      </c>
      <c r="AA47" s="645">
        <f t="shared" si="3"/>
        <v>2.8500000000000001E-2</v>
      </c>
      <c r="AB47" s="640" t="s">
        <v>70</v>
      </c>
      <c r="AC47" s="641">
        <v>44694</v>
      </c>
      <c r="AD47" s="630"/>
      <c r="AE47" s="643" t="s">
        <v>5982</v>
      </c>
      <c r="AF47" s="630" t="s">
        <v>5983</v>
      </c>
      <c r="AG47" s="630">
        <v>60</v>
      </c>
      <c r="AH47" s="630">
        <v>2</v>
      </c>
      <c r="AI47" s="645">
        <f t="shared" si="4"/>
        <v>2.8500000000000001E-2</v>
      </c>
      <c r="AJ47" s="630" t="s">
        <v>5848</v>
      </c>
      <c r="AK47" s="630" t="s">
        <v>5983</v>
      </c>
      <c r="AL47" s="641">
        <v>44690</v>
      </c>
      <c r="AM47" s="641">
        <v>44690</v>
      </c>
      <c r="AN47" s="648">
        <v>44694</v>
      </c>
      <c r="AO47" s="641">
        <v>44694</v>
      </c>
      <c r="AP47" s="641">
        <v>44694</v>
      </c>
      <c r="AQ47" s="630" t="s">
        <v>5862</v>
      </c>
      <c r="AR47" s="630"/>
      <c r="AS47" s="630" t="s">
        <v>5983</v>
      </c>
      <c r="AT47" s="646">
        <v>44690</v>
      </c>
      <c r="AU47" s="646">
        <v>44694</v>
      </c>
      <c r="AV47" s="646">
        <v>44690</v>
      </c>
      <c r="AW47" s="640" t="s">
        <v>90</v>
      </c>
      <c r="AX47" s="630" t="s">
        <v>218</v>
      </c>
      <c r="AY47" s="647">
        <v>6380</v>
      </c>
      <c r="AZ47" s="647"/>
      <c r="BA47" s="647"/>
      <c r="BB47" s="647"/>
      <c r="BC47" s="647"/>
      <c r="BD47" s="647"/>
      <c r="BE47" s="630"/>
      <c r="BF47" s="630"/>
      <c r="BG47" s="630"/>
    </row>
    <row r="48" spans="1:59">
      <c r="A48" s="640" t="s">
        <v>55</v>
      </c>
      <c r="B48" s="630" t="s">
        <v>5836</v>
      </c>
      <c r="C48" s="630" t="s">
        <v>5984</v>
      </c>
      <c r="D48" s="641">
        <v>44672</v>
      </c>
      <c r="E48" s="640" t="s">
        <v>502</v>
      </c>
      <c r="F48" s="640" t="s">
        <v>85</v>
      </c>
      <c r="G48" s="630" t="s">
        <v>5855</v>
      </c>
      <c r="H48" s="630" t="s">
        <v>5856</v>
      </c>
      <c r="I48" s="630" t="s">
        <v>5857</v>
      </c>
      <c r="J48" s="630" t="s">
        <v>85</v>
      </c>
      <c r="K48" s="642" t="s">
        <v>5858</v>
      </c>
      <c r="L48" s="640" t="s">
        <v>503</v>
      </c>
      <c r="M48" s="630" t="s">
        <v>504</v>
      </c>
      <c r="N48" s="630" t="s">
        <v>5979</v>
      </c>
      <c r="O48" s="630" t="s">
        <v>361</v>
      </c>
      <c r="P48" s="643">
        <v>89431</v>
      </c>
      <c r="Q48" s="640" t="s">
        <v>1267</v>
      </c>
      <c r="R48" s="630" t="s">
        <v>689</v>
      </c>
      <c r="S48" s="630" t="s">
        <v>5946</v>
      </c>
      <c r="T48" s="630" t="s">
        <v>5947</v>
      </c>
      <c r="U48" s="640">
        <v>12005833</v>
      </c>
      <c r="V48" s="644">
        <v>15</v>
      </c>
      <c r="W48" s="630" t="s">
        <v>5952</v>
      </c>
      <c r="X48" s="630">
        <v>475</v>
      </c>
      <c r="Y48" s="630">
        <v>27</v>
      </c>
      <c r="Z48" s="630">
        <v>1</v>
      </c>
      <c r="AA48" s="645">
        <f t="shared" si="3"/>
        <v>1.2825E-2</v>
      </c>
      <c r="AB48" s="640" t="s">
        <v>70</v>
      </c>
      <c r="AC48" s="641">
        <v>44694</v>
      </c>
      <c r="AD48" s="630"/>
      <c r="AE48" s="643" t="s">
        <v>5869</v>
      </c>
      <c r="AF48" s="630" t="s">
        <v>5984</v>
      </c>
      <c r="AG48" s="630">
        <v>27</v>
      </c>
      <c r="AH48" s="630">
        <v>1</v>
      </c>
      <c r="AI48" s="645">
        <f t="shared" si="4"/>
        <v>1.2825E-2</v>
      </c>
      <c r="AJ48" s="630" t="s">
        <v>5848</v>
      </c>
      <c r="AK48" s="630" t="s">
        <v>5984</v>
      </c>
      <c r="AL48" s="641">
        <v>44690</v>
      </c>
      <c r="AM48" s="641">
        <v>44690</v>
      </c>
      <c r="AN48" s="641">
        <v>44694</v>
      </c>
      <c r="AO48" s="641">
        <v>44694</v>
      </c>
      <c r="AP48" s="641">
        <v>44694</v>
      </c>
      <c r="AQ48" s="630" t="s">
        <v>5862</v>
      </c>
      <c r="AR48" s="630"/>
      <c r="AS48" s="630" t="s">
        <v>5984</v>
      </c>
      <c r="AT48" s="646">
        <v>44690</v>
      </c>
      <c r="AU48" s="646">
        <v>44694</v>
      </c>
      <c r="AV48" s="646">
        <v>44690</v>
      </c>
      <c r="AW48" s="640" t="s">
        <v>90</v>
      </c>
      <c r="AX48" s="630" t="s">
        <v>218</v>
      </c>
      <c r="AY48" s="647">
        <v>6380</v>
      </c>
      <c r="AZ48" s="647"/>
      <c r="BA48" s="647"/>
      <c r="BB48" s="647"/>
      <c r="BC48" s="647"/>
      <c r="BD48" s="647">
        <f t="shared" ref="BD48:BD79" si="5">SUM(AY48:BC48)</f>
        <v>6380</v>
      </c>
      <c r="BE48" s="630"/>
      <c r="BF48" s="630"/>
      <c r="BG48" s="630"/>
    </row>
    <row r="49" spans="1:59">
      <c r="A49" s="640" t="s">
        <v>55</v>
      </c>
      <c r="B49" s="630" t="s">
        <v>5836</v>
      </c>
      <c r="C49" s="630" t="s">
        <v>5985</v>
      </c>
      <c r="D49" s="641">
        <v>44672</v>
      </c>
      <c r="E49" s="640" t="s">
        <v>502</v>
      </c>
      <c r="F49" s="640" t="s">
        <v>85</v>
      </c>
      <c r="G49" s="630" t="s">
        <v>5855</v>
      </c>
      <c r="H49" s="630" t="s">
        <v>5856</v>
      </c>
      <c r="I49" s="630" t="s">
        <v>5857</v>
      </c>
      <c r="J49" s="630" t="s">
        <v>85</v>
      </c>
      <c r="K49" s="642" t="s">
        <v>5858</v>
      </c>
      <c r="L49" s="640" t="s">
        <v>503</v>
      </c>
      <c r="M49" s="630" t="s">
        <v>504</v>
      </c>
      <c r="N49" s="630" t="s">
        <v>5979</v>
      </c>
      <c r="O49" s="630" t="s">
        <v>361</v>
      </c>
      <c r="P49" s="643">
        <v>89431</v>
      </c>
      <c r="Q49" s="640" t="s">
        <v>1267</v>
      </c>
      <c r="R49" s="630" t="s">
        <v>689</v>
      </c>
      <c r="S49" s="630" t="s">
        <v>5946</v>
      </c>
      <c r="T49" s="630" t="s">
        <v>5947</v>
      </c>
      <c r="U49" s="640">
        <v>12005559</v>
      </c>
      <c r="V49" s="644">
        <v>15</v>
      </c>
      <c r="W49" s="630" t="s">
        <v>5952</v>
      </c>
      <c r="X49" s="630">
        <v>475</v>
      </c>
      <c r="Y49" s="630">
        <v>30</v>
      </c>
      <c r="Z49" s="630">
        <v>1</v>
      </c>
      <c r="AA49" s="645">
        <f t="shared" si="3"/>
        <v>1.4250000000000001E-2</v>
      </c>
      <c r="AB49" s="640" t="s">
        <v>70</v>
      </c>
      <c r="AC49" s="641">
        <v>44694</v>
      </c>
      <c r="AD49" s="630"/>
      <c r="AE49" s="643" t="s">
        <v>5869</v>
      </c>
      <c r="AF49" s="630" t="s">
        <v>5985</v>
      </c>
      <c r="AG49" s="630">
        <v>30</v>
      </c>
      <c r="AH49" s="630">
        <v>1</v>
      </c>
      <c r="AI49" s="645">
        <f t="shared" si="4"/>
        <v>1.4250000000000001E-2</v>
      </c>
      <c r="AJ49" s="630" t="s">
        <v>5848</v>
      </c>
      <c r="AK49" s="630" t="s">
        <v>5985</v>
      </c>
      <c r="AL49" s="641">
        <v>44690</v>
      </c>
      <c r="AM49" s="641">
        <v>44690</v>
      </c>
      <c r="AN49" s="641">
        <v>44694</v>
      </c>
      <c r="AO49" s="641">
        <v>44694</v>
      </c>
      <c r="AP49" s="641">
        <v>44694</v>
      </c>
      <c r="AQ49" s="630" t="s">
        <v>5862</v>
      </c>
      <c r="AR49" s="630"/>
      <c r="AS49" s="630" t="s">
        <v>5985</v>
      </c>
      <c r="AT49" s="646">
        <v>44690</v>
      </c>
      <c r="AU49" s="646">
        <v>44694</v>
      </c>
      <c r="AV49" s="646">
        <v>44690</v>
      </c>
      <c r="AW49" s="640" t="s">
        <v>90</v>
      </c>
      <c r="AX49" s="630" t="s">
        <v>218</v>
      </c>
      <c r="AY49" s="647">
        <v>6380</v>
      </c>
      <c r="AZ49" s="647"/>
      <c r="BA49" s="647"/>
      <c r="BB49" s="647"/>
      <c r="BC49" s="647"/>
      <c r="BD49" s="647">
        <f t="shared" si="5"/>
        <v>6380</v>
      </c>
      <c r="BE49" s="630"/>
      <c r="BF49" s="630"/>
      <c r="BG49" s="630"/>
    </row>
    <row r="50" spans="1:59">
      <c r="A50" s="640" t="s">
        <v>55</v>
      </c>
      <c r="B50" s="630" t="s">
        <v>5836</v>
      </c>
      <c r="C50" s="630" t="s">
        <v>5986</v>
      </c>
      <c r="D50" s="641">
        <v>44672</v>
      </c>
      <c r="E50" s="640" t="s">
        <v>502</v>
      </c>
      <c r="F50" s="640" t="s">
        <v>85</v>
      </c>
      <c r="G50" s="630" t="s">
        <v>5855</v>
      </c>
      <c r="H50" s="630" t="s">
        <v>5856</v>
      </c>
      <c r="I50" s="630" t="s">
        <v>5857</v>
      </c>
      <c r="J50" s="630" t="s">
        <v>85</v>
      </c>
      <c r="K50" s="642" t="s">
        <v>5858</v>
      </c>
      <c r="L50" s="640" t="s">
        <v>503</v>
      </c>
      <c r="M50" s="630" t="s">
        <v>504</v>
      </c>
      <c r="N50" s="630" t="s">
        <v>5979</v>
      </c>
      <c r="O50" s="630" t="s">
        <v>361</v>
      </c>
      <c r="P50" s="643">
        <v>89431</v>
      </c>
      <c r="Q50" s="640" t="s">
        <v>1267</v>
      </c>
      <c r="R50" s="630" t="s">
        <v>689</v>
      </c>
      <c r="S50" s="630" t="s">
        <v>5946</v>
      </c>
      <c r="T50" s="630" t="s">
        <v>5947</v>
      </c>
      <c r="U50" s="640">
        <v>12005559</v>
      </c>
      <c r="V50" s="644">
        <v>15</v>
      </c>
      <c r="W50" s="630" t="s">
        <v>5952</v>
      </c>
      <c r="X50" s="630">
        <v>475</v>
      </c>
      <c r="Y50" s="630">
        <v>22</v>
      </c>
      <c r="Z50" s="630">
        <v>1</v>
      </c>
      <c r="AA50" s="645">
        <f t="shared" si="3"/>
        <v>1.0449999999999999E-2</v>
      </c>
      <c r="AB50" s="640" t="s">
        <v>70</v>
      </c>
      <c r="AC50" s="641">
        <v>44694</v>
      </c>
      <c r="AD50" s="630"/>
      <c r="AE50" s="643" t="s">
        <v>5869</v>
      </c>
      <c r="AF50" s="630" t="s">
        <v>5986</v>
      </c>
      <c r="AG50" s="630">
        <v>22</v>
      </c>
      <c r="AH50" s="630">
        <v>1</v>
      </c>
      <c r="AI50" s="645">
        <f t="shared" si="4"/>
        <v>1.0449999999999999E-2</v>
      </c>
      <c r="AJ50" s="630" t="s">
        <v>5848</v>
      </c>
      <c r="AK50" s="630" t="s">
        <v>5986</v>
      </c>
      <c r="AL50" s="641">
        <v>44690</v>
      </c>
      <c r="AM50" s="641">
        <v>44690</v>
      </c>
      <c r="AN50" s="641">
        <v>44694</v>
      </c>
      <c r="AO50" s="641">
        <v>44694</v>
      </c>
      <c r="AP50" s="641">
        <v>44694</v>
      </c>
      <c r="AQ50" s="630" t="s">
        <v>5862</v>
      </c>
      <c r="AR50" s="630"/>
      <c r="AS50" s="630" t="s">
        <v>5986</v>
      </c>
      <c r="AT50" s="646">
        <v>44690</v>
      </c>
      <c r="AU50" s="646">
        <v>44694</v>
      </c>
      <c r="AV50" s="646">
        <v>44690</v>
      </c>
      <c r="AW50" s="640" t="s">
        <v>90</v>
      </c>
      <c r="AX50" s="630" t="s">
        <v>218</v>
      </c>
      <c r="AY50" s="647">
        <v>6380</v>
      </c>
      <c r="AZ50" s="647"/>
      <c r="BA50" s="647"/>
      <c r="BB50" s="647"/>
      <c r="BC50" s="647"/>
      <c r="BD50" s="647">
        <f t="shared" si="5"/>
        <v>6380</v>
      </c>
      <c r="BE50" s="630"/>
      <c r="BF50" s="630"/>
      <c r="BG50" s="630"/>
    </row>
    <row r="51" spans="1:59">
      <c r="A51" s="640" t="s">
        <v>428</v>
      </c>
      <c r="B51" s="630" t="s">
        <v>5852</v>
      </c>
      <c r="C51" s="630" t="s">
        <v>5987</v>
      </c>
      <c r="D51" s="641">
        <v>44679</v>
      </c>
      <c r="E51" s="640" t="s">
        <v>5894</v>
      </c>
      <c r="F51" s="640" t="s">
        <v>85</v>
      </c>
      <c r="G51" s="630" t="s">
        <v>5855</v>
      </c>
      <c r="H51" s="630" t="s">
        <v>5856</v>
      </c>
      <c r="I51" s="630" t="s">
        <v>5857</v>
      </c>
      <c r="J51" s="630" t="s">
        <v>85</v>
      </c>
      <c r="K51" s="642" t="s">
        <v>5858</v>
      </c>
      <c r="L51" s="640" t="s">
        <v>525</v>
      </c>
      <c r="M51" s="630" t="s">
        <v>5895</v>
      </c>
      <c r="N51" s="630" t="s">
        <v>1035</v>
      </c>
      <c r="O51" s="630" t="s">
        <v>376</v>
      </c>
      <c r="P51" s="643">
        <v>29673</v>
      </c>
      <c r="Q51" s="640" t="s">
        <v>1267</v>
      </c>
      <c r="R51" s="630" t="s">
        <v>5859</v>
      </c>
      <c r="S51" s="630" t="s">
        <v>5860</v>
      </c>
      <c r="T51" s="630" t="s">
        <v>5861</v>
      </c>
      <c r="U51" s="640">
        <v>30390456</v>
      </c>
      <c r="V51" s="644">
        <v>14.75</v>
      </c>
      <c r="W51" s="630" t="s">
        <v>163</v>
      </c>
      <c r="X51" s="630">
        <v>400</v>
      </c>
      <c r="Y51" s="630">
        <v>224</v>
      </c>
      <c r="Z51" s="630">
        <v>7</v>
      </c>
      <c r="AA51" s="645">
        <f t="shared" si="3"/>
        <v>8.9599999999999999E-2</v>
      </c>
      <c r="AB51" s="640" t="s">
        <v>70</v>
      </c>
      <c r="AC51" s="641">
        <v>44692</v>
      </c>
      <c r="AD51" s="630"/>
      <c r="AE51" s="643" t="s">
        <v>5869</v>
      </c>
      <c r="AF51" s="630" t="s">
        <v>5987</v>
      </c>
      <c r="AG51" s="630">
        <v>224</v>
      </c>
      <c r="AH51" s="630">
        <v>7</v>
      </c>
      <c r="AI51" s="645">
        <f t="shared" si="4"/>
        <v>8.9599999999999999E-2</v>
      </c>
      <c r="AJ51" s="630" t="s">
        <v>5848</v>
      </c>
      <c r="AK51" s="630" t="s">
        <v>5987</v>
      </c>
      <c r="AL51" s="641">
        <v>44690</v>
      </c>
      <c r="AM51" s="641">
        <v>44690</v>
      </c>
      <c r="AN51" s="641">
        <v>44692</v>
      </c>
      <c r="AO51" s="641">
        <v>44692</v>
      </c>
      <c r="AP51" s="641">
        <v>44692</v>
      </c>
      <c r="AQ51" s="630" t="s">
        <v>5862</v>
      </c>
      <c r="AR51" s="630"/>
      <c r="AS51" s="630" t="s">
        <v>5987</v>
      </c>
      <c r="AT51" s="646">
        <v>44690</v>
      </c>
      <c r="AU51" s="646">
        <v>44692</v>
      </c>
      <c r="AV51" s="646">
        <v>44690</v>
      </c>
      <c r="AW51" s="640" t="s">
        <v>90</v>
      </c>
      <c r="AX51" s="630" t="s">
        <v>218</v>
      </c>
      <c r="AY51" s="647">
        <v>1815</v>
      </c>
      <c r="AZ51" s="647"/>
      <c r="BA51" s="647"/>
      <c r="BB51" s="647"/>
      <c r="BC51" s="647"/>
      <c r="BD51" s="647">
        <f t="shared" si="5"/>
        <v>1815</v>
      </c>
      <c r="BE51" s="630"/>
      <c r="BF51" s="630"/>
      <c r="BG51" s="630"/>
    </row>
    <row r="52" spans="1:59">
      <c r="A52" s="640" t="s">
        <v>428</v>
      </c>
      <c r="B52" s="630" t="s">
        <v>5852</v>
      </c>
      <c r="C52" s="630" t="s">
        <v>5988</v>
      </c>
      <c r="D52" s="641">
        <v>44679</v>
      </c>
      <c r="E52" s="640" t="s">
        <v>5894</v>
      </c>
      <c r="F52" s="640" t="s">
        <v>85</v>
      </c>
      <c r="G52" s="630" t="s">
        <v>5855</v>
      </c>
      <c r="H52" s="630" t="s">
        <v>5856</v>
      </c>
      <c r="I52" s="630" t="s">
        <v>5857</v>
      </c>
      <c r="J52" s="630" t="s">
        <v>85</v>
      </c>
      <c r="K52" s="642" t="s">
        <v>5858</v>
      </c>
      <c r="L52" s="640" t="s">
        <v>525</v>
      </c>
      <c r="M52" s="630" t="s">
        <v>5895</v>
      </c>
      <c r="N52" s="630" t="s">
        <v>1035</v>
      </c>
      <c r="O52" s="630" t="s">
        <v>376</v>
      </c>
      <c r="P52" s="643">
        <v>29673</v>
      </c>
      <c r="Q52" s="640" t="s">
        <v>1267</v>
      </c>
      <c r="R52" s="630" t="s">
        <v>5859</v>
      </c>
      <c r="S52" s="630" t="s">
        <v>5860</v>
      </c>
      <c r="T52" s="630" t="s">
        <v>5861</v>
      </c>
      <c r="U52" s="640">
        <v>30390456</v>
      </c>
      <c r="V52" s="644">
        <v>14.75</v>
      </c>
      <c r="W52" s="630" t="s">
        <v>163</v>
      </c>
      <c r="X52" s="630">
        <v>400</v>
      </c>
      <c r="Y52" s="630">
        <v>192</v>
      </c>
      <c r="Z52" s="630">
        <v>6</v>
      </c>
      <c r="AA52" s="645">
        <f t="shared" si="3"/>
        <v>7.6799999999999993E-2</v>
      </c>
      <c r="AB52" s="640" t="s">
        <v>70</v>
      </c>
      <c r="AC52" s="641">
        <v>44692</v>
      </c>
      <c r="AD52" s="630"/>
      <c r="AE52" s="643" t="s">
        <v>5869</v>
      </c>
      <c r="AF52" s="630" t="s">
        <v>5988</v>
      </c>
      <c r="AG52" s="630">
        <v>192</v>
      </c>
      <c r="AH52" s="630">
        <v>6</v>
      </c>
      <c r="AI52" s="645">
        <f t="shared" si="4"/>
        <v>7.6799999999999993E-2</v>
      </c>
      <c r="AJ52" s="630" t="s">
        <v>5848</v>
      </c>
      <c r="AK52" s="630" t="s">
        <v>5988</v>
      </c>
      <c r="AL52" s="641">
        <v>44690</v>
      </c>
      <c r="AM52" s="641">
        <v>44690</v>
      </c>
      <c r="AN52" s="641">
        <v>44692</v>
      </c>
      <c r="AO52" s="641">
        <v>44692</v>
      </c>
      <c r="AP52" s="641">
        <v>44692</v>
      </c>
      <c r="AQ52" s="630" t="s">
        <v>5862</v>
      </c>
      <c r="AR52" s="630"/>
      <c r="AS52" s="630" t="s">
        <v>5988</v>
      </c>
      <c r="AT52" s="646">
        <v>44690</v>
      </c>
      <c r="AU52" s="646">
        <v>44692</v>
      </c>
      <c r="AV52" s="646">
        <v>44690</v>
      </c>
      <c r="AW52" s="640" t="s">
        <v>475</v>
      </c>
      <c r="AX52" s="630" t="s">
        <v>218</v>
      </c>
      <c r="AY52" s="647">
        <v>1393</v>
      </c>
      <c r="AZ52" s="647"/>
      <c r="BA52" s="647"/>
      <c r="BB52" s="647"/>
      <c r="BC52" s="647"/>
      <c r="BD52" s="647">
        <f t="shared" si="5"/>
        <v>1393</v>
      </c>
      <c r="BE52" s="630"/>
      <c r="BF52" s="630"/>
      <c r="BG52" s="630"/>
    </row>
    <row r="53" spans="1:59">
      <c r="A53" s="640" t="s">
        <v>428</v>
      </c>
      <c r="B53" s="630" t="s">
        <v>1264</v>
      </c>
      <c r="C53" s="630" t="s">
        <v>5989</v>
      </c>
      <c r="D53" s="641">
        <v>44678</v>
      </c>
      <c r="E53" s="640" t="s">
        <v>5990</v>
      </c>
      <c r="F53" s="640" t="s">
        <v>85</v>
      </c>
      <c r="G53" s="630" t="s">
        <v>5855</v>
      </c>
      <c r="H53" s="630" t="s">
        <v>5856</v>
      </c>
      <c r="I53" s="630" t="s">
        <v>5857</v>
      </c>
      <c r="J53" s="630" t="s">
        <v>85</v>
      </c>
      <c r="K53" s="642" t="s">
        <v>5858</v>
      </c>
      <c r="L53" s="640" t="s">
        <v>221</v>
      </c>
      <c r="M53" s="630" t="s">
        <v>5991</v>
      </c>
      <c r="N53" s="630" t="s">
        <v>5868</v>
      </c>
      <c r="O53" s="630" t="s">
        <v>98</v>
      </c>
      <c r="P53" s="643">
        <v>32809</v>
      </c>
      <c r="Q53" s="640" t="s">
        <v>1267</v>
      </c>
      <c r="R53" s="630" t="s">
        <v>647</v>
      </c>
      <c r="S53" s="630" t="s">
        <v>1489</v>
      </c>
      <c r="T53" s="630" t="s">
        <v>5992</v>
      </c>
      <c r="U53" s="640">
        <v>30390456</v>
      </c>
      <c r="V53" s="644">
        <v>14.75</v>
      </c>
      <c r="W53" s="630" t="s">
        <v>163</v>
      </c>
      <c r="X53" s="630">
        <v>400</v>
      </c>
      <c r="Y53" s="630">
        <v>832</v>
      </c>
      <c r="Z53" s="630">
        <v>26</v>
      </c>
      <c r="AA53" s="645">
        <f t="shared" si="3"/>
        <v>0.33279999999999998</v>
      </c>
      <c r="AB53" s="640" t="s">
        <v>88</v>
      </c>
      <c r="AC53" s="641">
        <v>44692</v>
      </c>
      <c r="AD53" s="630"/>
      <c r="AE53" s="643" t="s">
        <v>5869</v>
      </c>
      <c r="AF53" s="630" t="s">
        <v>5989</v>
      </c>
      <c r="AG53" s="630">
        <v>832</v>
      </c>
      <c r="AH53" s="630">
        <v>26</v>
      </c>
      <c r="AI53" s="645">
        <f t="shared" si="4"/>
        <v>0.33279999999999998</v>
      </c>
      <c r="AJ53" s="630" t="s">
        <v>5848</v>
      </c>
      <c r="AK53" s="630" t="s">
        <v>5989</v>
      </c>
      <c r="AL53" s="641">
        <v>44690</v>
      </c>
      <c r="AM53" s="641">
        <v>44690</v>
      </c>
      <c r="AN53" s="641">
        <v>44692</v>
      </c>
      <c r="AO53" s="641">
        <v>44692</v>
      </c>
      <c r="AP53" s="641">
        <v>44692</v>
      </c>
      <c r="AQ53" s="630" t="s">
        <v>5862</v>
      </c>
      <c r="AR53" s="630"/>
      <c r="AS53" s="630" t="s">
        <v>5989</v>
      </c>
      <c r="AT53" s="646">
        <v>44690</v>
      </c>
      <c r="AU53" s="646">
        <v>44692</v>
      </c>
      <c r="AV53" s="646">
        <v>44690</v>
      </c>
      <c r="AW53" s="640" t="s">
        <v>90</v>
      </c>
      <c r="AX53" s="630" t="s">
        <v>218</v>
      </c>
      <c r="AY53" s="647">
        <v>2970</v>
      </c>
      <c r="AZ53" s="647"/>
      <c r="BA53" s="647"/>
      <c r="BB53" s="647"/>
      <c r="BC53" s="647"/>
      <c r="BD53" s="647">
        <f t="shared" si="5"/>
        <v>2970</v>
      </c>
      <c r="BE53" s="630"/>
      <c r="BF53" s="630"/>
      <c r="BG53" s="630"/>
    </row>
    <row r="54" spans="1:59">
      <c r="A54" s="640" t="s">
        <v>428</v>
      </c>
      <c r="B54" s="630" t="s">
        <v>1264</v>
      </c>
      <c r="C54" s="630" t="s">
        <v>5993</v>
      </c>
      <c r="D54" s="641">
        <v>44678</v>
      </c>
      <c r="E54" s="640" t="s">
        <v>5990</v>
      </c>
      <c r="F54" s="640" t="s">
        <v>85</v>
      </c>
      <c r="G54" s="630" t="s">
        <v>5855</v>
      </c>
      <c r="H54" s="630" t="s">
        <v>5856</v>
      </c>
      <c r="I54" s="630" t="s">
        <v>5857</v>
      </c>
      <c r="J54" s="630" t="s">
        <v>85</v>
      </c>
      <c r="K54" s="642" t="s">
        <v>5858</v>
      </c>
      <c r="L54" s="640" t="s">
        <v>221</v>
      </c>
      <c r="M54" s="630" t="s">
        <v>5991</v>
      </c>
      <c r="N54" s="630" t="s">
        <v>5868</v>
      </c>
      <c r="O54" s="630" t="s">
        <v>98</v>
      </c>
      <c r="P54" s="643">
        <v>32809</v>
      </c>
      <c r="Q54" s="640" t="s">
        <v>1267</v>
      </c>
      <c r="R54" s="630" t="s">
        <v>647</v>
      </c>
      <c r="S54" s="630" t="s">
        <v>1489</v>
      </c>
      <c r="T54" s="630" t="s">
        <v>5992</v>
      </c>
      <c r="U54" s="640">
        <v>30390456</v>
      </c>
      <c r="V54" s="644">
        <v>14.75</v>
      </c>
      <c r="W54" s="630" t="s">
        <v>163</v>
      </c>
      <c r="X54" s="630">
        <v>400</v>
      </c>
      <c r="Y54" s="630">
        <v>832</v>
      </c>
      <c r="Z54" s="630">
        <v>26</v>
      </c>
      <c r="AA54" s="645">
        <f t="shared" si="3"/>
        <v>0.33279999999999998</v>
      </c>
      <c r="AB54" s="640" t="s">
        <v>88</v>
      </c>
      <c r="AC54" s="641">
        <v>44692</v>
      </c>
      <c r="AD54" s="630"/>
      <c r="AE54" s="643" t="s">
        <v>5869</v>
      </c>
      <c r="AF54" s="630" t="s">
        <v>5993</v>
      </c>
      <c r="AG54" s="630">
        <v>832</v>
      </c>
      <c r="AH54" s="630">
        <v>26</v>
      </c>
      <c r="AI54" s="645">
        <f t="shared" si="4"/>
        <v>0.33279999999999998</v>
      </c>
      <c r="AJ54" s="630" t="s">
        <v>5848</v>
      </c>
      <c r="AK54" s="630" t="s">
        <v>5993</v>
      </c>
      <c r="AL54" s="641">
        <v>44690</v>
      </c>
      <c r="AM54" s="641">
        <v>44690</v>
      </c>
      <c r="AN54" s="641">
        <v>44692</v>
      </c>
      <c r="AO54" s="641">
        <v>44692</v>
      </c>
      <c r="AP54" s="641">
        <v>44692</v>
      </c>
      <c r="AQ54" s="630" t="s">
        <v>5862</v>
      </c>
      <c r="AR54" s="630"/>
      <c r="AS54" s="630" t="s">
        <v>5993</v>
      </c>
      <c r="AT54" s="646">
        <v>44690</v>
      </c>
      <c r="AU54" s="646">
        <v>44692</v>
      </c>
      <c r="AV54" s="646">
        <v>44690</v>
      </c>
      <c r="AW54" s="640" t="s">
        <v>90</v>
      </c>
      <c r="AX54" s="630" t="s">
        <v>218</v>
      </c>
      <c r="AY54" s="647">
        <v>2970</v>
      </c>
      <c r="AZ54" s="647"/>
      <c r="BA54" s="647"/>
      <c r="BB54" s="647"/>
      <c r="BC54" s="647"/>
      <c r="BD54" s="647">
        <f t="shared" si="5"/>
        <v>2970</v>
      </c>
      <c r="BE54" s="630"/>
      <c r="BF54" s="630"/>
      <c r="BG54" s="630"/>
    </row>
    <row r="55" spans="1:59">
      <c r="A55" s="640" t="s">
        <v>428</v>
      </c>
      <c r="B55" s="630" t="s">
        <v>1264</v>
      </c>
      <c r="C55" s="630" t="s">
        <v>5994</v>
      </c>
      <c r="D55" s="641">
        <v>44678</v>
      </c>
      <c r="E55" s="640" t="s">
        <v>5990</v>
      </c>
      <c r="F55" s="640" t="s">
        <v>85</v>
      </c>
      <c r="G55" s="630" t="s">
        <v>5855</v>
      </c>
      <c r="H55" s="630" t="s">
        <v>5856</v>
      </c>
      <c r="I55" s="630" t="s">
        <v>5857</v>
      </c>
      <c r="J55" s="630" t="s">
        <v>85</v>
      </c>
      <c r="K55" s="642" t="s">
        <v>5858</v>
      </c>
      <c r="L55" s="640" t="s">
        <v>221</v>
      </c>
      <c r="M55" s="630" t="s">
        <v>5991</v>
      </c>
      <c r="N55" s="630" t="s">
        <v>5868</v>
      </c>
      <c r="O55" s="630" t="s">
        <v>98</v>
      </c>
      <c r="P55" s="643">
        <v>32809</v>
      </c>
      <c r="Q55" s="640" t="s">
        <v>1267</v>
      </c>
      <c r="R55" s="630" t="s">
        <v>647</v>
      </c>
      <c r="S55" s="630" t="s">
        <v>1489</v>
      </c>
      <c r="T55" s="630" t="s">
        <v>5992</v>
      </c>
      <c r="U55" s="640">
        <v>30390456</v>
      </c>
      <c r="V55" s="644">
        <v>14.75</v>
      </c>
      <c r="W55" s="630" t="s">
        <v>163</v>
      </c>
      <c r="X55" s="630">
        <v>400</v>
      </c>
      <c r="Y55" s="630">
        <v>832</v>
      </c>
      <c r="Z55" s="630">
        <v>26</v>
      </c>
      <c r="AA55" s="645">
        <f t="shared" si="3"/>
        <v>0.33279999999999998</v>
      </c>
      <c r="AB55" s="640" t="s">
        <v>88</v>
      </c>
      <c r="AC55" s="641">
        <v>44692</v>
      </c>
      <c r="AD55" s="630"/>
      <c r="AE55" s="643" t="s">
        <v>5869</v>
      </c>
      <c r="AF55" s="630" t="s">
        <v>5994</v>
      </c>
      <c r="AG55" s="630">
        <v>832</v>
      </c>
      <c r="AH55" s="630">
        <v>26</v>
      </c>
      <c r="AI55" s="645">
        <f t="shared" si="4"/>
        <v>0.33279999999999998</v>
      </c>
      <c r="AJ55" s="630" t="s">
        <v>5848</v>
      </c>
      <c r="AK55" s="630" t="s">
        <v>5994</v>
      </c>
      <c r="AL55" s="641">
        <v>44690</v>
      </c>
      <c r="AM55" s="641">
        <v>44690</v>
      </c>
      <c r="AN55" s="641">
        <v>44692</v>
      </c>
      <c r="AO55" s="641">
        <v>44692</v>
      </c>
      <c r="AP55" s="641">
        <v>44692</v>
      </c>
      <c r="AQ55" s="630" t="s">
        <v>5862</v>
      </c>
      <c r="AR55" s="630"/>
      <c r="AS55" s="630" t="s">
        <v>5994</v>
      </c>
      <c r="AT55" s="646">
        <v>44690</v>
      </c>
      <c r="AU55" s="646">
        <v>44692</v>
      </c>
      <c r="AV55" s="646">
        <v>44690</v>
      </c>
      <c r="AW55" s="640" t="s">
        <v>90</v>
      </c>
      <c r="AX55" s="630" t="s">
        <v>218</v>
      </c>
      <c r="AY55" s="647">
        <v>2970</v>
      </c>
      <c r="AZ55" s="647"/>
      <c r="BA55" s="647"/>
      <c r="BB55" s="647"/>
      <c r="BC55" s="647"/>
      <c r="BD55" s="647">
        <f t="shared" si="5"/>
        <v>2970</v>
      </c>
      <c r="BE55" s="630"/>
      <c r="BF55" s="630"/>
      <c r="BG55" s="630"/>
    </row>
    <row r="56" spans="1:59">
      <c r="A56" s="640" t="s">
        <v>428</v>
      </c>
      <c r="B56" s="630" t="s">
        <v>1264</v>
      </c>
      <c r="C56" s="630" t="s">
        <v>5995</v>
      </c>
      <c r="D56" s="641">
        <v>44678</v>
      </c>
      <c r="E56" s="640" t="s">
        <v>5996</v>
      </c>
      <c r="F56" s="640" t="s">
        <v>85</v>
      </c>
      <c r="G56" s="630" t="s">
        <v>5855</v>
      </c>
      <c r="H56" s="630" t="s">
        <v>5856</v>
      </c>
      <c r="I56" s="630" t="s">
        <v>5857</v>
      </c>
      <c r="J56" s="630" t="s">
        <v>85</v>
      </c>
      <c r="K56" s="642" t="s">
        <v>5858</v>
      </c>
      <c r="L56" s="640" t="s">
        <v>341</v>
      </c>
      <c r="M56" s="630" t="s">
        <v>342</v>
      </c>
      <c r="N56" s="630" t="s">
        <v>343</v>
      </c>
      <c r="O56" s="630" t="s">
        <v>299</v>
      </c>
      <c r="P56" s="643">
        <v>21075</v>
      </c>
      <c r="Q56" s="640" t="s">
        <v>5843</v>
      </c>
      <c r="R56" s="630" t="s">
        <v>5844</v>
      </c>
      <c r="S56" s="630"/>
      <c r="T56" s="630" t="s">
        <v>5845</v>
      </c>
      <c r="U56" s="640">
        <v>30390256</v>
      </c>
      <c r="V56" s="644">
        <v>14.75</v>
      </c>
      <c r="W56" s="630" t="s">
        <v>5997</v>
      </c>
      <c r="X56" s="630">
        <v>400</v>
      </c>
      <c r="Y56" s="630">
        <v>780</v>
      </c>
      <c r="Z56" s="630">
        <v>30</v>
      </c>
      <c r="AA56" s="645">
        <f t="shared" si="3"/>
        <v>0.312</v>
      </c>
      <c r="AB56" s="640" t="s">
        <v>70</v>
      </c>
      <c r="AC56" s="641">
        <v>44691</v>
      </c>
      <c r="AD56" s="630"/>
      <c r="AE56" s="643" t="s">
        <v>5968</v>
      </c>
      <c r="AF56" s="630" t="s">
        <v>5995</v>
      </c>
      <c r="AG56" s="630">
        <v>780</v>
      </c>
      <c r="AH56" s="630">
        <v>30</v>
      </c>
      <c r="AI56" s="645">
        <f t="shared" si="4"/>
        <v>0.312</v>
      </c>
      <c r="AJ56" s="630" t="s">
        <v>5848</v>
      </c>
      <c r="AK56" s="630" t="s">
        <v>5995</v>
      </c>
      <c r="AL56" s="641">
        <v>44690</v>
      </c>
      <c r="AM56" s="641">
        <v>44690</v>
      </c>
      <c r="AN56" s="641">
        <v>44691</v>
      </c>
      <c r="AO56" s="641">
        <v>44691</v>
      </c>
      <c r="AP56" s="641">
        <v>44691</v>
      </c>
      <c r="AQ56" s="630" t="s">
        <v>5862</v>
      </c>
      <c r="AR56" s="630"/>
      <c r="AS56" s="630" t="s">
        <v>5995</v>
      </c>
      <c r="AT56" s="646">
        <v>44690</v>
      </c>
      <c r="AU56" s="646">
        <v>44691</v>
      </c>
      <c r="AV56" s="646">
        <v>44690</v>
      </c>
      <c r="AW56" s="640" t="s">
        <v>90</v>
      </c>
      <c r="AX56" s="630" t="s">
        <v>218</v>
      </c>
      <c r="AY56" s="647">
        <v>1115</v>
      </c>
      <c r="AZ56" s="647"/>
      <c r="BA56" s="647"/>
      <c r="BB56" s="647"/>
      <c r="BC56" s="647"/>
      <c r="BD56" s="647">
        <f t="shared" si="5"/>
        <v>1115</v>
      </c>
      <c r="BE56" s="630"/>
      <c r="BF56" s="630"/>
      <c r="BG56" s="630"/>
    </row>
    <row r="57" spans="1:59">
      <c r="A57" s="640" t="s">
        <v>428</v>
      </c>
      <c r="B57" s="630" t="s">
        <v>1264</v>
      </c>
      <c r="C57" s="630" t="s">
        <v>5998</v>
      </c>
      <c r="D57" s="641">
        <v>44678</v>
      </c>
      <c r="E57" s="640" t="s">
        <v>5996</v>
      </c>
      <c r="F57" s="640" t="s">
        <v>85</v>
      </c>
      <c r="G57" s="630" t="s">
        <v>5855</v>
      </c>
      <c r="H57" s="630" t="s">
        <v>5856</v>
      </c>
      <c r="I57" s="630" t="s">
        <v>5857</v>
      </c>
      <c r="J57" s="630" t="s">
        <v>85</v>
      </c>
      <c r="K57" s="642" t="s">
        <v>5858</v>
      </c>
      <c r="L57" s="640" t="s">
        <v>341</v>
      </c>
      <c r="M57" s="630" t="s">
        <v>342</v>
      </c>
      <c r="N57" s="630" t="s">
        <v>343</v>
      </c>
      <c r="O57" s="630" t="s">
        <v>299</v>
      </c>
      <c r="P57" s="643">
        <v>21075</v>
      </c>
      <c r="Q57" s="640" t="s">
        <v>5843</v>
      </c>
      <c r="R57" s="630" t="s">
        <v>5844</v>
      </c>
      <c r="S57" s="630"/>
      <c r="T57" s="630" t="s">
        <v>5845</v>
      </c>
      <c r="U57" s="640">
        <v>30390256</v>
      </c>
      <c r="V57" s="644">
        <v>14.75</v>
      </c>
      <c r="W57" s="630" t="s">
        <v>5997</v>
      </c>
      <c r="X57" s="630">
        <v>400</v>
      </c>
      <c r="Y57" s="630">
        <v>780</v>
      </c>
      <c r="Z57" s="630">
        <v>30</v>
      </c>
      <c r="AA57" s="645">
        <f t="shared" si="3"/>
        <v>0.312</v>
      </c>
      <c r="AB57" s="640" t="s">
        <v>70</v>
      </c>
      <c r="AC57" s="641">
        <v>44691</v>
      </c>
      <c r="AD57" s="630"/>
      <c r="AE57" s="643" t="s">
        <v>5999</v>
      </c>
      <c r="AF57" s="630" t="s">
        <v>5998</v>
      </c>
      <c r="AG57" s="630">
        <v>780</v>
      </c>
      <c r="AH57" s="630">
        <v>30</v>
      </c>
      <c r="AI57" s="645">
        <f t="shared" si="4"/>
        <v>0.312</v>
      </c>
      <c r="AJ57" s="630" t="s">
        <v>5848</v>
      </c>
      <c r="AK57" s="630" t="s">
        <v>5998</v>
      </c>
      <c r="AL57" s="641">
        <v>44690</v>
      </c>
      <c r="AM57" s="641">
        <v>44690</v>
      </c>
      <c r="AN57" s="641">
        <v>44691</v>
      </c>
      <c r="AO57" s="641">
        <v>44691</v>
      </c>
      <c r="AP57" s="641">
        <v>44691</v>
      </c>
      <c r="AQ57" s="630" t="s">
        <v>5862</v>
      </c>
      <c r="AR57" s="630"/>
      <c r="AS57" s="630" t="s">
        <v>5998</v>
      </c>
      <c r="AT57" s="646">
        <v>44690</v>
      </c>
      <c r="AU57" s="646">
        <v>44691</v>
      </c>
      <c r="AV57" s="646">
        <v>44690</v>
      </c>
      <c r="AW57" s="640" t="s">
        <v>90</v>
      </c>
      <c r="AX57" s="630" t="s">
        <v>218</v>
      </c>
      <c r="AY57" s="647">
        <v>1115</v>
      </c>
      <c r="AZ57" s="647"/>
      <c r="BA57" s="647"/>
      <c r="BB57" s="647"/>
      <c r="BC57" s="647"/>
      <c r="BD57" s="647">
        <f t="shared" si="5"/>
        <v>1115</v>
      </c>
      <c r="BE57" s="630"/>
      <c r="BF57" s="630"/>
      <c r="BG57" s="630"/>
    </row>
    <row r="58" spans="1:59">
      <c r="A58" s="640" t="s">
        <v>428</v>
      </c>
      <c r="B58" s="630" t="s">
        <v>1264</v>
      </c>
      <c r="C58" s="630" t="s">
        <v>6000</v>
      </c>
      <c r="D58" s="641">
        <v>44678</v>
      </c>
      <c r="E58" s="640" t="s">
        <v>5996</v>
      </c>
      <c r="F58" s="640" t="s">
        <v>85</v>
      </c>
      <c r="G58" s="630" t="s">
        <v>5855</v>
      </c>
      <c r="H58" s="630" t="s">
        <v>5856</v>
      </c>
      <c r="I58" s="630" t="s">
        <v>5857</v>
      </c>
      <c r="J58" s="630" t="s">
        <v>85</v>
      </c>
      <c r="K58" s="642" t="s">
        <v>5858</v>
      </c>
      <c r="L58" s="640" t="s">
        <v>341</v>
      </c>
      <c r="M58" s="630" t="s">
        <v>342</v>
      </c>
      <c r="N58" s="630" t="s">
        <v>343</v>
      </c>
      <c r="O58" s="630" t="s">
        <v>299</v>
      </c>
      <c r="P58" s="643">
        <v>21075</v>
      </c>
      <c r="Q58" s="640" t="s">
        <v>5843</v>
      </c>
      <c r="R58" s="630" t="s">
        <v>5844</v>
      </c>
      <c r="S58" s="630"/>
      <c r="T58" s="630" t="s">
        <v>5845</v>
      </c>
      <c r="U58" s="640">
        <v>30390256</v>
      </c>
      <c r="V58" s="644">
        <v>14.75</v>
      </c>
      <c r="W58" s="630" t="s">
        <v>5997</v>
      </c>
      <c r="X58" s="630">
        <v>400</v>
      </c>
      <c r="Y58" s="630">
        <v>780</v>
      </c>
      <c r="Z58" s="630">
        <v>30</v>
      </c>
      <c r="AA58" s="645">
        <f t="shared" si="3"/>
        <v>0.312</v>
      </c>
      <c r="AB58" s="640" t="s">
        <v>70</v>
      </c>
      <c r="AC58" s="641">
        <v>44691</v>
      </c>
      <c r="AD58" s="630"/>
      <c r="AE58" s="643" t="s">
        <v>6001</v>
      </c>
      <c r="AF58" s="630" t="s">
        <v>6000</v>
      </c>
      <c r="AG58" s="630">
        <v>780</v>
      </c>
      <c r="AH58" s="630">
        <v>30</v>
      </c>
      <c r="AI58" s="645">
        <f t="shared" si="4"/>
        <v>0.312</v>
      </c>
      <c r="AJ58" s="630" t="s">
        <v>5848</v>
      </c>
      <c r="AK58" s="630" t="s">
        <v>6000</v>
      </c>
      <c r="AL58" s="641">
        <v>44690</v>
      </c>
      <c r="AM58" s="641">
        <v>44690</v>
      </c>
      <c r="AN58" s="641">
        <v>44691</v>
      </c>
      <c r="AO58" s="641">
        <v>44691</v>
      </c>
      <c r="AP58" s="641">
        <v>44691</v>
      </c>
      <c r="AQ58" s="630" t="s">
        <v>5862</v>
      </c>
      <c r="AR58" s="630"/>
      <c r="AS58" s="630" t="s">
        <v>6000</v>
      </c>
      <c r="AT58" s="646">
        <v>44690</v>
      </c>
      <c r="AU58" s="646">
        <v>44691</v>
      </c>
      <c r="AV58" s="646">
        <v>44690</v>
      </c>
      <c r="AW58" s="640" t="s">
        <v>90</v>
      </c>
      <c r="AX58" s="630" t="s">
        <v>218</v>
      </c>
      <c r="AY58" s="647">
        <v>1115</v>
      </c>
      <c r="AZ58" s="647"/>
      <c r="BA58" s="647"/>
      <c r="BB58" s="647"/>
      <c r="BC58" s="647"/>
      <c r="BD58" s="647">
        <f t="shared" si="5"/>
        <v>1115</v>
      </c>
      <c r="BE58" s="630"/>
      <c r="BF58" s="630"/>
      <c r="BG58" s="630"/>
    </row>
    <row r="59" spans="1:59">
      <c r="A59" s="640" t="s">
        <v>428</v>
      </c>
      <c r="B59" s="630" t="s">
        <v>1264</v>
      </c>
      <c r="C59" s="630" t="s">
        <v>6002</v>
      </c>
      <c r="D59" s="641">
        <v>44678</v>
      </c>
      <c r="E59" s="640" t="s">
        <v>5996</v>
      </c>
      <c r="F59" s="640" t="s">
        <v>85</v>
      </c>
      <c r="G59" s="630" t="s">
        <v>5855</v>
      </c>
      <c r="H59" s="630" t="s">
        <v>5856</v>
      </c>
      <c r="I59" s="630" t="s">
        <v>5857</v>
      </c>
      <c r="J59" s="630" t="s">
        <v>85</v>
      </c>
      <c r="K59" s="642" t="s">
        <v>5858</v>
      </c>
      <c r="L59" s="640" t="s">
        <v>341</v>
      </c>
      <c r="M59" s="630" t="s">
        <v>342</v>
      </c>
      <c r="N59" s="630" t="s">
        <v>343</v>
      </c>
      <c r="O59" s="630" t="s">
        <v>299</v>
      </c>
      <c r="P59" s="643">
        <v>21075</v>
      </c>
      <c r="Q59" s="640" t="s">
        <v>5843</v>
      </c>
      <c r="R59" s="630" t="s">
        <v>5844</v>
      </c>
      <c r="S59" s="630"/>
      <c r="T59" s="630" t="s">
        <v>5845</v>
      </c>
      <c r="U59" s="640">
        <v>30390256</v>
      </c>
      <c r="V59" s="644">
        <v>14.75</v>
      </c>
      <c r="W59" s="630" t="s">
        <v>5997</v>
      </c>
      <c r="X59" s="630">
        <v>400</v>
      </c>
      <c r="Y59" s="630">
        <v>780</v>
      </c>
      <c r="Z59" s="630">
        <v>30</v>
      </c>
      <c r="AA59" s="645">
        <f t="shared" si="3"/>
        <v>0.312</v>
      </c>
      <c r="AB59" s="640" t="s">
        <v>70</v>
      </c>
      <c r="AC59" s="641">
        <v>44692</v>
      </c>
      <c r="AD59" s="630"/>
      <c r="AE59" s="643" t="s">
        <v>6003</v>
      </c>
      <c r="AF59" s="630" t="s">
        <v>6002</v>
      </c>
      <c r="AG59" s="630">
        <v>780</v>
      </c>
      <c r="AH59" s="630">
        <v>30</v>
      </c>
      <c r="AI59" s="645">
        <f t="shared" si="4"/>
        <v>0.312</v>
      </c>
      <c r="AJ59" s="630" t="s">
        <v>5848</v>
      </c>
      <c r="AK59" s="630" t="s">
        <v>6002</v>
      </c>
      <c r="AL59" s="641">
        <v>44691</v>
      </c>
      <c r="AM59" s="641">
        <v>44691</v>
      </c>
      <c r="AN59" s="641">
        <v>44692</v>
      </c>
      <c r="AO59" s="641">
        <v>44692</v>
      </c>
      <c r="AP59" s="641">
        <v>44692</v>
      </c>
      <c r="AQ59" s="630" t="s">
        <v>5862</v>
      </c>
      <c r="AR59" s="630"/>
      <c r="AS59" s="630" t="s">
        <v>6002</v>
      </c>
      <c r="AT59" s="646">
        <v>44691</v>
      </c>
      <c r="AU59" s="646">
        <v>44692</v>
      </c>
      <c r="AV59" s="646">
        <v>44691</v>
      </c>
      <c r="AW59" s="640" t="s">
        <v>90</v>
      </c>
      <c r="AX59" s="630" t="s">
        <v>218</v>
      </c>
      <c r="AY59" s="647">
        <v>1115</v>
      </c>
      <c r="AZ59" s="647"/>
      <c r="BA59" s="647"/>
      <c r="BB59" s="647"/>
      <c r="BC59" s="647"/>
      <c r="BD59" s="647">
        <f t="shared" si="5"/>
        <v>1115</v>
      </c>
      <c r="BE59" s="630"/>
      <c r="BF59" s="630"/>
      <c r="BG59" s="630"/>
    </row>
    <row r="60" spans="1:59">
      <c r="A60" s="640" t="s">
        <v>428</v>
      </c>
      <c r="B60" s="630" t="s">
        <v>1264</v>
      </c>
      <c r="C60" s="630" t="s">
        <v>6004</v>
      </c>
      <c r="D60" s="641">
        <v>44678</v>
      </c>
      <c r="E60" s="640" t="s">
        <v>5996</v>
      </c>
      <c r="F60" s="640" t="s">
        <v>85</v>
      </c>
      <c r="G60" s="630" t="s">
        <v>5855</v>
      </c>
      <c r="H60" s="630" t="s">
        <v>5856</v>
      </c>
      <c r="I60" s="630" t="s">
        <v>5857</v>
      </c>
      <c r="J60" s="630" t="s">
        <v>85</v>
      </c>
      <c r="K60" s="642" t="s">
        <v>5858</v>
      </c>
      <c r="L60" s="640" t="s">
        <v>341</v>
      </c>
      <c r="M60" s="630" t="s">
        <v>342</v>
      </c>
      <c r="N60" s="630" t="s">
        <v>343</v>
      </c>
      <c r="O60" s="630" t="s">
        <v>299</v>
      </c>
      <c r="P60" s="643">
        <v>21075</v>
      </c>
      <c r="Q60" s="640" t="s">
        <v>5843</v>
      </c>
      <c r="R60" s="630" t="s">
        <v>5844</v>
      </c>
      <c r="S60" s="630"/>
      <c r="T60" s="630" t="s">
        <v>5845</v>
      </c>
      <c r="U60" s="640">
        <v>30390256</v>
      </c>
      <c r="V60" s="644">
        <v>14.75</v>
      </c>
      <c r="W60" s="630" t="s">
        <v>5997</v>
      </c>
      <c r="X60" s="630">
        <v>400</v>
      </c>
      <c r="Y60" s="630">
        <v>780</v>
      </c>
      <c r="Z60" s="630">
        <v>30</v>
      </c>
      <c r="AA60" s="645">
        <f t="shared" si="3"/>
        <v>0.312</v>
      </c>
      <c r="AB60" s="640" t="s">
        <v>70</v>
      </c>
      <c r="AC60" s="641">
        <v>44692</v>
      </c>
      <c r="AD60" s="630"/>
      <c r="AE60" s="643" t="s">
        <v>5968</v>
      </c>
      <c r="AF60" s="630" t="s">
        <v>6004</v>
      </c>
      <c r="AG60" s="630">
        <v>780</v>
      </c>
      <c r="AH60" s="630">
        <v>30</v>
      </c>
      <c r="AI60" s="645">
        <f t="shared" si="4"/>
        <v>0.312</v>
      </c>
      <c r="AJ60" s="630" t="s">
        <v>5848</v>
      </c>
      <c r="AK60" s="630" t="s">
        <v>6004</v>
      </c>
      <c r="AL60" s="641">
        <v>44691</v>
      </c>
      <c r="AM60" s="641">
        <v>44691</v>
      </c>
      <c r="AN60" s="641">
        <v>44692</v>
      </c>
      <c r="AO60" s="641">
        <v>44692</v>
      </c>
      <c r="AP60" s="641">
        <v>44692</v>
      </c>
      <c r="AQ60" s="630" t="s">
        <v>5862</v>
      </c>
      <c r="AR60" s="630"/>
      <c r="AS60" s="630" t="s">
        <v>6004</v>
      </c>
      <c r="AT60" s="646">
        <v>44691</v>
      </c>
      <c r="AU60" s="646">
        <v>44692</v>
      </c>
      <c r="AV60" s="646">
        <v>44691</v>
      </c>
      <c r="AW60" s="640" t="s">
        <v>90</v>
      </c>
      <c r="AX60" s="630" t="s">
        <v>218</v>
      </c>
      <c r="AY60" s="647">
        <v>1115</v>
      </c>
      <c r="AZ60" s="647"/>
      <c r="BA60" s="647"/>
      <c r="BB60" s="647"/>
      <c r="BC60" s="647"/>
      <c r="BD60" s="647">
        <f t="shared" si="5"/>
        <v>1115</v>
      </c>
      <c r="BE60" s="630"/>
      <c r="BF60" s="630"/>
      <c r="BG60" s="630"/>
    </row>
    <row r="61" spans="1:59">
      <c r="A61" s="640" t="s">
        <v>428</v>
      </c>
      <c r="B61" s="630" t="s">
        <v>1264</v>
      </c>
      <c r="C61" s="630" t="s">
        <v>6005</v>
      </c>
      <c r="D61" s="641">
        <v>44678</v>
      </c>
      <c r="E61" s="640" t="s">
        <v>5996</v>
      </c>
      <c r="F61" s="640" t="s">
        <v>85</v>
      </c>
      <c r="G61" s="630" t="s">
        <v>5855</v>
      </c>
      <c r="H61" s="630" t="s">
        <v>5856</v>
      </c>
      <c r="I61" s="630" t="s">
        <v>5857</v>
      </c>
      <c r="J61" s="630" t="s">
        <v>85</v>
      </c>
      <c r="K61" s="642" t="s">
        <v>5858</v>
      </c>
      <c r="L61" s="640" t="s">
        <v>341</v>
      </c>
      <c r="M61" s="630" t="s">
        <v>342</v>
      </c>
      <c r="N61" s="630" t="s">
        <v>343</v>
      </c>
      <c r="O61" s="630" t="s">
        <v>299</v>
      </c>
      <c r="P61" s="643">
        <v>21075</v>
      </c>
      <c r="Q61" s="640" t="s">
        <v>5843</v>
      </c>
      <c r="R61" s="630" t="s">
        <v>5844</v>
      </c>
      <c r="S61" s="630"/>
      <c r="T61" s="630" t="s">
        <v>5845</v>
      </c>
      <c r="U61" s="640">
        <v>30390256</v>
      </c>
      <c r="V61" s="644">
        <v>14.75</v>
      </c>
      <c r="W61" s="630" t="s">
        <v>5997</v>
      </c>
      <c r="X61" s="630">
        <v>400</v>
      </c>
      <c r="Y61" s="630">
        <v>780</v>
      </c>
      <c r="Z61" s="630">
        <v>30</v>
      </c>
      <c r="AA61" s="645">
        <f t="shared" si="3"/>
        <v>0.312</v>
      </c>
      <c r="AB61" s="640" t="s">
        <v>70</v>
      </c>
      <c r="AC61" s="641">
        <v>44692</v>
      </c>
      <c r="AD61" s="630"/>
      <c r="AE61" s="643" t="s">
        <v>5999</v>
      </c>
      <c r="AF61" s="630" t="s">
        <v>6005</v>
      </c>
      <c r="AG61" s="630">
        <v>780</v>
      </c>
      <c r="AH61" s="630">
        <v>30</v>
      </c>
      <c r="AI61" s="645">
        <f t="shared" si="4"/>
        <v>0.312</v>
      </c>
      <c r="AJ61" s="630" t="s">
        <v>5848</v>
      </c>
      <c r="AK61" s="630" t="s">
        <v>6005</v>
      </c>
      <c r="AL61" s="641">
        <v>44691</v>
      </c>
      <c r="AM61" s="641">
        <v>44691</v>
      </c>
      <c r="AN61" s="641">
        <v>44692</v>
      </c>
      <c r="AO61" s="641">
        <v>44692</v>
      </c>
      <c r="AP61" s="641">
        <v>44692</v>
      </c>
      <c r="AQ61" s="630" t="s">
        <v>5862</v>
      </c>
      <c r="AR61" s="630"/>
      <c r="AS61" s="630" t="s">
        <v>6005</v>
      </c>
      <c r="AT61" s="646">
        <v>44691</v>
      </c>
      <c r="AU61" s="646">
        <v>44692</v>
      </c>
      <c r="AV61" s="646">
        <v>44691</v>
      </c>
      <c r="AW61" s="640" t="s">
        <v>90</v>
      </c>
      <c r="AX61" s="630" t="s">
        <v>218</v>
      </c>
      <c r="AY61" s="647">
        <v>1115</v>
      </c>
      <c r="AZ61" s="647"/>
      <c r="BA61" s="647"/>
      <c r="BB61" s="647"/>
      <c r="BC61" s="647"/>
      <c r="BD61" s="647">
        <f t="shared" si="5"/>
        <v>1115</v>
      </c>
      <c r="BE61" s="630"/>
      <c r="BF61" s="630"/>
      <c r="BG61" s="630"/>
    </row>
    <row r="62" spans="1:59">
      <c r="A62" s="640" t="s">
        <v>428</v>
      </c>
      <c r="B62" s="630" t="s">
        <v>1264</v>
      </c>
      <c r="C62" s="630" t="s">
        <v>6006</v>
      </c>
      <c r="D62" s="641">
        <v>44678</v>
      </c>
      <c r="E62" s="640" t="s">
        <v>5996</v>
      </c>
      <c r="F62" s="640" t="s">
        <v>85</v>
      </c>
      <c r="G62" s="630" t="s">
        <v>5855</v>
      </c>
      <c r="H62" s="630" t="s">
        <v>5856</v>
      </c>
      <c r="I62" s="630" t="s">
        <v>5857</v>
      </c>
      <c r="J62" s="630" t="s">
        <v>85</v>
      </c>
      <c r="K62" s="642" t="s">
        <v>5858</v>
      </c>
      <c r="L62" s="640" t="s">
        <v>341</v>
      </c>
      <c r="M62" s="630" t="s">
        <v>342</v>
      </c>
      <c r="N62" s="630" t="s">
        <v>343</v>
      </c>
      <c r="O62" s="630" t="s">
        <v>299</v>
      </c>
      <c r="P62" s="643">
        <v>21075</v>
      </c>
      <c r="Q62" s="640" t="s">
        <v>5843</v>
      </c>
      <c r="R62" s="630" t="s">
        <v>5844</v>
      </c>
      <c r="S62" s="630"/>
      <c r="T62" s="630" t="s">
        <v>5845</v>
      </c>
      <c r="U62" s="640">
        <v>30390256</v>
      </c>
      <c r="V62" s="644">
        <v>14.75</v>
      </c>
      <c r="W62" s="630" t="s">
        <v>5997</v>
      </c>
      <c r="X62" s="630">
        <v>400</v>
      </c>
      <c r="Y62" s="630">
        <v>780</v>
      </c>
      <c r="Z62" s="630">
        <v>30</v>
      </c>
      <c r="AA62" s="645">
        <f t="shared" si="3"/>
        <v>0.312</v>
      </c>
      <c r="AB62" s="640" t="s">
        <v>70</v>
      </c>
      <c r="AC62" s="641">
        <v>44692</v>
      </c>
      <c r="AD62" s="630"/>
      <c r="AE62" s="643" t="s">
        <v>6001</v>
      </c>
      <c r="AF62" s="630" t="s">
        <v>6006</v>
      </c>
      <c r="AG62" s="630">
        <v>780</v>
      </c>
      <c r="AH62" s="630">
        <v>30</v>
      </c>
      <c r="AI62" s="645">
        <f t="shared" si="4"/>
        <v>0.312</v>
      </c>
      <c r="AJ62" s="630" t="s">
        <v>5848</v>
      </c>
      <c r="AK62" s="630" t="s">
        <v>6006</v>
      </c>
      <c r="AL62" s="641">
        <v>44691</v>
      </c>
      <c r="AM62" s="641">
        <v>44691</v>
      </c>
      <c r="AN62" s="641">
        <v>44692</v>
      </c>
      <c r="AO62" s="641">
        <v>44692</v>
      </c>
      <c r="AP62" s="641">
        <v>44692</v>
      </c>
      <c r="AQ62" s="630" t="s">
        <v>5862</v>
      </c>
      <c r="AR62" s="630"/>
      <c r="AS62" s="630" t="s">
        <v>6006</v>
      </c>
      <c r="AT62" s="646">
        <v>44691</v>
      </c>
      <c r="AU62" s="646">
        <v>44692</v>
      </c>
      <c r="AV62" s="646">
        <v>44691</v>
      </c>
      <c r="AW62" s="640" t="s">
        <v>90</v>
      </c>
      <c r="AX62" s="630" t="s">
        <v>218</v>
      </c>
      <c r="AY62" s="647">
        <v>1115</v>
      </c>
      <c r="AZ62" s="647"/>
      <c r="BA62" s="647"/>
      <c r="BB62" s="647"/>
      <c r="BC62" s="647"/>
      <c r="BD62" s="647">
        <f t="shared" si="5"/>
        <v>1115</v>
      </c>
      <c r="BE62" s="630"/>
      <c r="BF62" s="630"/>
      <c r="BG62" s="630"/>
    </row>
    <row r="63" spans="1:59">
      <c r="A63" s="640" t="s">
        <v>428</v>
      </c>
      <c r="B63" s="630" t="s">
        <v>1264</v>
      </c>
      <c r="C63" s="630" t="s">
        <v>6007</v>
      </c>
      <c r="D63" s="641">
        <v>44678</v>
      </c>
      <c r="E63" s="640" t="s">
        <v>5990</v>
      </c>
      <c r="F63" s="640" t="s">
        <v>85</v>
      </c>
      <c r="G63" s="630" t="s">
        <v>5855</v>
      </c>
      <c r="H63" s="630" t="s">
        <v>5856</v>
      </c>
      <c r="I63" s="630" t="s">
        <v>5857</v>
      </c>
      <c r="J63" s="630" t="s">
        <v>85</v>
      </c>
      <c r="K63" s="642" t="s">
        <v>5858</v>
      </c>
      <c r="L63" s="640" t="s">
        <v>221</v>
      </c>
      <c r="M63" s="630" t="s">
        <v>5991</v>
      </c>
      <c r="N63" s="630" t="s">
        <v>5868</v>
      </c>
      <c r="O63" s="630" t="s">
        <v>98</v>
      </c>
      <c r="P63" s="643">
        <v>32809</v>
      </c>
      <c r="Q63" s="640" t="s">
        <v>1267</v>
      </c>
      <c r="R63" s="630" t="s">
        <v>647</v>
      </c>
      <c r="S63" s="630" t="s">
        <v>1489</v>
      </c>
      <c r="T63" s="630" t="s">
        <v>5992</v>
      </c>
      <c r="U63" s="640">
        <v>30390456</v>
      </c>
      <c r="V63" s="644">
        <v>14.75</v>
      </c>
      <c r="W63" s="630" t="s">
        <v>163</v>
      </c>
      <c r="X63" s="630">
        <v>400</v>
      </c>
      <c r="Y63" s="630">
        <v>832</v>
      </c>
      <c r="Z63" s="630">
        <v>26</v>
      </c>
      <c r="AA63" s="645">
        <f t="shared" si="3"/>
        <v>0.33279999999999998</v>
      </c>
      <c r="AB63" s="640" t="s">
        <v>88</v>
      </c>
      <c r="AC63" s="641">
        <v>44693</v>
      </c>
      <c r="AD63" s="630"/>
      <c r="AE63" s="643" t="s">
        <v>5869</v>
      </c>
      <c r="AF63" s="630" t="s">
        <v>6007</v>
      </c>
      <c r="AG63" s="630">
        <v>832</v>
      </c>
      <c r="AH63" s="630">
        <v>26</v>
      </c>
      <c r="AI63" s="645">
        <f t="shared" si="4"/>
        <v>0.33279999999999998</v>
      </c>
      <c r="AJ63" s="630" t="s">
        <v>5848</v>
      </c>
      <c r="AK63" s="630" t="s">
        <v>6007</v>
      </c>
      <c r="AL63" s="641">
        <v>44691</v>
      </c>
      <c r="AM63" s="641">
        <v>44691</v>
      </c>
      <c r="AN63" s="641">
        <v>44693</v>
      </c>
      <c r="AO63" s="641">
        <v>44693</v>
      </c>
      <c r="AP63" s="641">
        <v>44693</v>
      </c>
      <c r="AQ63" s="630" t="s">
        <v>5862</v>
      </c>
      <c r="AR63" s="630"/>
      <c r="AS63" s="630" t="s">
        <v>6007</v>
      </c>
      <c r="AT63" s="646">
        <v>44691</v>
      </c>
      <c r="AU63" s="646">
        <v>44693</v>
      </c>
      <c r="AV63" s="646">
        <v>44691</v>
      </c>
      <c r="AW63" s="640" t="s">
        <v>90</v>
      </c>
      <c r="AX63" s="630" t="s">
        <v>218</v>
      </c>
      <c r="AY63" s="647">
        <v>2970</v>
      </c>
      <c r="AZ63" s="647"/>
      <c r="BA63" s="647"/>
      <c r="BB63" s="647"/>
      <c r="BC63" s="647"/>
      <c r="BD63" s="647">
        <f t="shared" si="5"/>
        <v>2970</v>
      </c>
      <c r="BE63" s="630"/>
      <c r="BF63" s="630"/>
      <c r="BG63" s="630"/>
    </row>
    <row r="64" spans="1:59">
      <c r="A64" s="640" t="s">
        <v>428</v>
      </c>
      <c r="B64" s="630" t="s">
        <v>1264</v>
      </c>
      <c r="C64" s="630" t="s">
        <v>6008</v>
      </c>
      <c r="D64" s="641">
        <v>44678</v>
      </c>
      <c r="E64" s="640" t="s">
        <v>5990</v>
      </c>
      <c r="F64" s="640" t="s">
        <v>85</v>
      </c>
      <c r="G64" s="630" t="s">
        <v>5855</v>
      </c>
      <c r="H64" s="630" t="s">
        <v>5856</v>
      </c>
      <c r="I64" s="630" t="s">
        <v>5857</v>
      </c>
      <c r="J64" s="630" t="s">
        <v>85</v>
      </c>
      <c r="K64" s="642" t="s">
        <v>5858</v>
      </c>
      <c r="L64" s="640" t="s">
        <v>221</v>
      </c>
      <c r="M64" s="630" t="s">
        <v>5991</v>
      </c>
      <c r="N64" s="630" t="s">
        <v>5868</v>
      </c>
      <c r="O64" s="630" t="s">
        <v>98</v>
      </c>
      <c r="P64" s="643">
        <v>32809</v>
      </c>
      <c r="Q64" s="640" t="s">
        <v>1267</v>
      </c>
      <c r="R64" s="630" t="s">
        <v>647</v>
      </c>
      <c r="S64" s="630" t="s">
        <v>1489</v>
      </c>
      <c r="T64" s="630" t="s">
        <v>5992</v>
      </c>
      <c r="U64" s="640">
        <v>30390456</v>
      </c>
      <c r="V64" s="644">
        <v>14.75</v>
      </c>
      <c r="W64" s="630" t="s">
        <v>163</v>
      </c>
      <c r="X64" s="630">
        <v>400</v>
      </c>
      <c r="Y64" s="630">
        <v>832</v>
      </c>
      <c r="Z64" s="630">
        <v>26</v>
      </c>
      <c r="AA64" s="645">
        <f t="shared" si="3"/>
        <v>0.33279999999999998</v>
      </c>
      <c r="AB64" s="640" t="s">
        <v>88</v>
      </c>
      <c r="AC64" s="641">
        <v>44693</v>
      </c>
      <c r="AD64" s="630"/>
      <c r="AE64" s="643" t="s">
        <v>5869</v>
      </c>
      <c r="AF64" s="630" t="s">
        <v>6008</v>
      </c>
      <c r="AG64" s="630">
        <v>832</v>
      </c>
      <c r="AH64" s="630">
        <v>26</v>
      </c>
      <c r="AI64" s="645">
        <f t="shared" si="4"/>
        <v>0.33279999999999998</v>
      </c>
      <c r="AJ64" s="630" t="s">
        <v>5848</v>
      </c>
      <c r="AK64" s="630" t="s">
        <v>6008</v>
      </c>
      <c r="AL64" s="641">
        <v>44691</v>
      </c>
      <c r="AM64" s="641">
        <v>44691</v>
      </c>
      <c r="AN64" s="641">
        <v>44693</v>
      </c>
      <c r="AO64" s="641">
        <v>44693</v>
      </c>
      <c r="AP64" s="641">
        <v>44693</v>
      </c>
      <c r="AQ64" s="630" t="s">
        <v>5862</v>
      </c>
      <c r="AR64" s="630"/>
      <c r="AS64" s="630" t="s">
        <v>6008</v>
      </c>
      <c r="AT64" s="646">
        <v>44691</v>
      </c>
      <c r="AU64" s="646">
        <v>44693</v>
      </c>
      <c r="AV64" s="646">
        <v>44691</v>
      </c>
      <c r="AW64" s="640" t="s">
        <v>90</v>
      </c>
      <c r="AX64" s="630" t="s">
        <v>218</v>
      </c>
      <c r="AY64" s="647">
        <v>2970</v>
      </c>
      <c r="AZ64" s="647"/>
      <c r="BA64" s="647"/>
      <c r="BB64" s="647"/>
      <c r="BC64" s="647"/>
      <c r="BD64" s="647">
        <f t="shared" si="5"/>
        <v>2970</v>
      </c>
      <c r="BE64" s="630"/>
      <c r="BF64" s="630"/>
      <c r="BG64" s="630"/>
    </row>
    <row r="65" spans="1:59">
      <c r="A65" s="640" t="s">
        <v>428</v>
      </c>
      <c r="B65" s="630" t="s">
        <v>1264</v>
      </c>
      <c r="C65" s="630" t="s">
        <v>6009</v>
      </c>
      <c r="D65" s="641">
        <v>44678</v>
      </c>
      <c r="E65" s="640" t="s">
        <v>5990</v>
      </c>
      <c r="F65" s="640" t="s">
        <v>85</v>
      </c>
      <c r="G65" s="630" t="s">
        <v>5855</v>
      </c>
      <c r="H65" s="630" t="s">
        <v>5856</v>
      </c>
      <c r="I65" s="630" t="s">
        <v>5857</v>
      </c>
      <c r="J65" s="630" t="s">
        <v>85</v>
      </c>
      <c r="K65" s="642" t="s">
        <v>5858</v>
      </c>
      <c r="L65" s="640" t="s">
        <v>221</v>
      </c>
      <c r="M65" s="630" t="s">
        <v>5991</v>
      </c>
      <c r="N65" s="630" t="s">
        <v>5868</v>
      </c>
      <c r="O65" s="630" t="s">
        <v>98</v>
      </c>
      <c r="P65" s="643">
        <v>32809</v>
      </c>
      <c r="Q65" s="640" t="s">
        <v>1267</v>
      </c>
      <c r="R65" s="630" t="s">
        <v>647</v>
      </c>
      <c r="S65" s="630" t="s">
        <v>1489</v>
      </c>
      <c r="T65" s="630" t="s">
        <v>5992</v>
      </c>
      <c r="U65" s="640">
        <v>30390456</v>
      </c>
      <c r="V65" s="644">
        <v>14.75</v>
      </c>
      <c r="W65" s="630" t="s">
        <v>163</v>
      </c>
      <c r="X65" s="630">
        <v>400</v>
      </c>
      <c r="Y65" s="630">
        <v>832</v>
      </c>
      <c r="Z65" s="630">
        <v>26</v>
      </c>
      <c r="AA65" s="645">
        <f t="shared" si="3"/>
        <v>0.33279999999999998</v>
      </c>
      <c r="AB65" s="640" t="s">
        <v>88</v>
      </c>
      <c r="AC65" s="641">
        <v>44693</v>
      </c>
      <c r="AD65" s="630"/>
      <c r="AE65" s="643" t="s">
        <v>5869</v>
      </c>
      <c r="AF65" s="630" t="s">
        <v>6009</v>
      </c>
      <c r="AG65" s="630">
        <v>832</v>
      </c>
      <c r="AH65" s="630">
        <v>26</v>
      </c>
      <c r="AI65" s="645">
        <f t="shared" si="4"/>
        <v>0.33279999999999998</v>
      </c>
      <c r="AJ65" s="630" t="s">
        <v>5848</v>
      </c>
      <c r="AK65" s="630" t="s">
        <v>6009</v>
      </c>
      <c r="AL65" s="641">
        <v>44691</v>
      </c>
      <c r="AM65" s="641">
        <v>44691</v>
      </c>
      <c r="AN65" s="641">
        <v>44693</v>
      </c>
      <c r="AO65" s="641">
        <v>44693</v>
      </c>
      <c r="AP65" s="641">
        <v>44693</v>
      </c>
      <c r="AQ65" s="630" t="s">
        <v>5862</v>
      </c>
      <c r="AR65" s="630"/>
      <c r="AS65" s="630" t="s">
        <v>6009</v>
      </c>
      <c r="AT65" s="646">
        <v>44691</v>
      </c>
      <c r="AU65" s="646">
        <v>44693</v>
      </c>
      <c r="AV65" s="646">
        <v>44691</v>
      </c>
      <c r="AW65" s="640" t="s">
        <v>90</v>
      </c>
      <c r="AX65" s="630" t="s">
        <v>218</v>
      </c>
      <c r="AY65" s="647">
        <v>2970</v>
      </c>
      <c r="AZ65" s="647"/>
      <c r="BA65" s="647"/>
      <c r="BB65" s="647"/>
      <c r="BC65" s="647"/>
      <c r="BD65" s="647">
        <f t="shared" si="5"/>
        <v>2970</v>
      </c>
      <c r="BE65" s="630"/>
      <c r="BF65" s="630"/>
      <c r="BG65" s="630"/>
    </row>
    <row r="66" spans="1:59">
      <c r="A66" s="640" t="s">
        <v>428</v>
      </c>
      <c r="B66" s="630" t="s">
        <v>5852</v>
      </c>
      <c r="C66" s="630" t="s">
        <v>6010</v>
      </c>
      <c r="D66" s="641">
        <v>44679</v>
      </c>
      <c r="E66" s="640" t="s">
        <v>5902</v>
      </c>
      <c r="F66" s="640" t="s">
        <v>85</v>
      </c>
      <c r="G66" s="630" t="s">
        <v>5855</v>
      </c>
      <c r="H66" s="630" t="s">
        <v>5856</v>
      </c>
      <c r="I66" s="630" t="s">
        <v>5857</v>
      </c>
      <c r="J66" s="630" t="s">
        <v>85</v>
      </c>
      <c r="K66" s="642" t="s">
        <v>5858</v>
      </c>
      <c r="L66" s="640" t="s">
        <v>525</v>
      </c>
      <c r="M66" s="630" t="s">
        <v>5903</v>
      </c>
      <c r="N66" s="630" t="s">
        <v>6011</v>
      </c>
      <c r="O66" s="630" t="s">
        <v>376</v>
      </c>
      <c r="P66" s="643">
        <v>29420</v>
      </c>
      <c r="Q66" s="640" t="s">
        <v>1267</v>
      </c>
      <c r="R66" s="630" t="s">
        <v>5859</v>
      </c>
      <c r="S66" s="630" t="s">
        <v>5860</v>
      </c>
      <c r="T66" s="630" t="s">
        <v>5861</v>
      </c>
      <c r="U66" s="640">
        <v>30390456</v>
      </c>
      <c r="V66" s="644">
        <v>14.75</v>
      </c>
      <c r="W66" s="630" t="s">
        <v>163</v>
      </c>
      <c r="X66" s="630">
        <v>400</v>
      </c>
      <c r="Y66" s="630">
        <v>512</v>
      </c>
      <c r="Z66" s="630">
        <v>16</v>
      </c>
      <c r="AA66" s="645">
        <f t="shared" ref="AA66:AA94" si="6">X66*Y66/1000000</f>
        <v>0.20480000000000001</v>
      </c>
      <c r="AB66" s="640" t="s">
        <v>70</v>
      </c>
      <c r="AC66" s="641">
        <v>44693</v>
      </c>
      <c r="AD66" s="630"/>
      <c r="AE66" s="643" t="s">
        <v>5869</v>
      </c>
      <c r="AF66" s="630" t="s">
        <v>6010</v>
      </c>
      <c r="AG66" s="630">
        <v>512</v>
      </c>
      <c r="AH66" s="630">
        <v>16</v>
      </c>
      <c r="AI66" s="645">
        <f t="shared" si="4"/>
        <v>0.20480000000000001</v>
      </c>
      <c r="AJ66" s="630" t="s">
        <v>5848</v>
      </c>
      <c r="AK66" s="630" t="s">
        <v>6010</v>
      </c>
      <c r="AL66" s="641">
        <v>44691</v>
      </c>
      <c r="AM66" s="641">
        <v>44691</v>
      </c>
      <c r="AN66" s="641">
        <v>44693</v>
      </c>
      <c r="AO66" s="641">
        <v>44693</v>
      </c>
      <c r="AP66" s="641">
        <v>44693</v>
      </c>
      <c r="AQ66" s="630" t="s">
        <v>5862</v>
      </c>
      <c r="AR66" s="630"/>
      <c r="AS66" s="630" t="s">
        <v>6010</v>
      </c>
      <c r="AT66" s="646">
        <v>44691</v>
      </c>
      <c r="AU66" s="646">
        <v>44693</v>
      </c>
      <c r="AV66" s="646">
        <v>44691</v>
      </c>
      <c r="AW66" s="640" t="s">
        <v>90</v>
      </c>
      <c r="AX66" s="630" t="s">
        <v>218</v>
      </c>
      <c r="AY66" s="647">
        <v>2420</v>
      </c>
      <c r="AZ66" s="647"/>
      <c r="BA66" s="647"/>
      <c r="BB66" s="647"/>
      <c r="BC66" s="647"/>
      <c r="BD66" s="647">
        <f t="shared" si="5"/>
        <v>2420</v>
      </c>
      <c r="BE66" s="630"/>
      <c r="BF66" s="630"/>
      <c r="BG66" s="630"/>
    </row>
    <row r="67" spans="1:59">
      <c r="A67" s="640" t="s">
        <v>428</v>
      </c>
      <c r="B67" s="630" t="s">
        <v>5852</v>
      </c>
      <c r="C67" s="630" t="s">
        <v>6012</v>
      </c>
      <c r="D67" s="641">
        <v>44679</v>
      </c>
      <c r="E67" s="640" t="s">
        <v>5905</v>
      </c>
      <c r="F67" s="640" t="s">
        <v>85</v>
      </c>
      <c r="G67" s="630" t="s">
        <v>5855</v>
      </c>
      <c r="H67" s="630" t="s">
        <v>5856</v>
      </c>
      <c r="I67" s="630" t="s">
        <v>5857</v>
      </c>
      <c r="J67" s="630" t="s">
        <v>85</v>
      </c>
      <c r="K67" s="642" t="s">
        <v>5858</v>
      </c>
      <c r="L67" s="640" t="s">
        <v>525</v>
      </c>
      <c r="M67" s="630" t="s">
        <v>5906</v>
      </c>
      <c r="N67" s="630" t="s">
        <v>1029</v>
      </c>
      <c r="O67" s="630" t="s">
        <v>638</v>
      </c>
      <c r="P67" s="643">
        <v>28216</v>
      </c>
      <c r="Q67" s="640" t="s">
        <v>1267</v>
      </c>
      <c r="R67" s="630" t="s">
        <v>5859</v>
      </c>
      <c r="S67" s="630" t="s">
        <v>5860</v>
      </c>
      <c r="T67" s="630" t="s">
        <v>5861</v>
      </c>
      <c r="U67" s="640">
        <v>30390456</v>
      </c>
      <c r="V67" s="644">
        <v>14.75</v>
      </c>
      <c r="W67" s="630" t="s">
        <v>163</v>
      </c>
      <c r="X67" s="630">
        <v>400</v>
      </c>
      <c r="Y67" s="630">
        <v>864</v>
      </c>
      <c r="Z67" s="630">
        <v>27</v>
      </c>
      <c r="AA67" s="645">
        <f t="shared" si="6"/>
        <v>0.34560000000000002</v>
      </c>
      <c r="AB67" s="640" t="s">
        <v>70</v>
      </c>
      <c r="AC67" s="641">
        <v>44692</v>
      </c>
      <c r="AD67" s="630"/>
      <c r="AE67" s="643" t="s">
        <v>5869</v>
      </c>
      <c r="AF67" s="630" t="s">
        <v>6012</v>
      </c>
      <c r="AG67" s="630">
        <v>864</v>
      </c>
      <c r="AH67" s="630">
        <v>27</v>
      </c>
      <c r="AI67" s="645">
        <f t="shared" si="4"/>
        <v>0.34560000000000002</v>
      </c>
      <c r="AJ67" s="630" t="s">
        <v>5848</v>
      </c>
      <c r="AK67" s="630" t="s">
        <v>6012</v>
      </c>
      <c r="AL67" s="641">
        <v>44691</v>
      </c>
      <c r="AM67" s="641">
        <v>44691</v>
      </c>
      <c r="AN67" s="641">
        <v>44692</v>
      </c>
      <c r="AO67" s="641">
        <v>44692</v>
      </c>
      <c r="AP67" s="641">
        <v>44692</v>
      </c>
      <c r="AQ67" s="630" t="s">
        <v>5862</v>
      </c>
      <c r="AR67" s="630"/>
      <c r="AS67" s="630" t="s">
        <v>6012</v>
      </c>
      <c r="AT67" s="646">
        <v>44691</v>
      </c>
      <c r="AU67" s="646">
        <v>44692</v>
      </c>
      <c r="AV67" s="646">
        <v>44691</v>
      </c>
      <c r="AW67" s="640" t="s">
        <v>90</v>
      </c>
      <c r="AX67" s="630" t="s">
        <v>218</v>
      </c>
      <c r="AY67" s="647">
        <v>1980</v>
      </c>
      <c r="AZ67" s="647"/>
      <c r="BA67" s="647"/>
      <c r="BB67" s="647"/>
      <c r="BC67" s="647"/>
      <c r="BD67" s="647">
        <f t="shared" si="5"/>
        <v>1980</v>
      </c>
      <c r="BE67" s="630"/>
      <c r="BF67" s="630"/>
      <c r="BG67" s="630"/>
    </row>
    <row r="68" spans="1:59">
      <c r="A68" s="640" t="s">
        <v>428</v>
      </c>
      <c r="B68" s="630" t="s">
        <v>5852</v>
      </c>
      <c r="C68" s="630" t="s">
        <v>6013</v>
      </c>
      <c r="D68" s="641">
        <v>44679</v>
      </c>
      <c r="E68" s="640" t="s">
        <v>5908</v>
      </c>
      <c r="F68" s="640" t="s">
        <v>85</v>
      </c>
      <c r="G68" s="630" t="s">
        <v>5855</v>
      </c>
      <c r="H68" s="630" t="s">
        <v>5856</v>
      </c>
      <c r="I68" s="630" t="s">
        <v>5857</v>
      </c>
      <c r="J68" s="630" t="s">
        <v>85</v>
      </c>
      <c r="K68" s="642" t="s">
        <v>5858</v>
      </c>
      <c r="L68" s="640" t="s">
        <v>525</v>
      </c>
      <c r="M68" s="630" t="s">
        <v>2492</v>
      </c>
      <c r="N68" s="630" t="s">
        <v>1046</v>
      </c>
      <c r="O68" s="630" t="s">
        <v>275</v>
      </c>
      <c r="P68" s="643">
        <v>23502</v>
      </c>
      <c r="Q68" s="640" t="s">
        <v>1267</v>
      </c>
      <c r="R68" s="630" t="s">
        <v>5859</v>
      </c>
      <c r="S68" s="630" t="s">
        <v>5860</v>
      </c>
      <c r="T68" s="630" t="s">
        <v>5861</v>
      </c>
      <c r="U68" s="640">
        <v>30390456</v>
      </c>
      <c r="V68" s="644">
        <v>14.75</v>
      </c>
      <c r="W68" s="630" t="s">
        <v>163</v>
      </c>
      <c r="X68" s="630">
        <v>400</v>
      </c>
      <c r="Y68" s="630">
        <v>576</v>
      </c>
      <c r="Z68" s="630">
        <v>18</v>
      </c>
      <c r="AA68" s="645">
        <f t="shared" si="6"/>
        <v>0.23039999999999999</v>
      </c>
      <c r="AB68" s="640" t="s">
        <v>70</v>
      </c>
      <c r="AC68" s="641">
        <v>44692</v>
      </c>
      <c r="AD68" s="630"/>
      <c r="AE68" s="643" t="s">
        <v>5869</v>
      </c>
      <c r="AF68" s="630" t="s">
        <v>6013</v>
      </c>
      <c r="AG68" s="630">
        <v>576</v>
      </c>
      <c r="AH68" s="630">
        <v>18</v>
      </c>
      <c r="AI68" s="645">
        <f t="shared" si="4"/>
        <v>0.23039999999999999</v>
      </c>
      <c r="AJ68" s="630" t="s">
        <v>5848</v>
      </c>
      <c r="AK68" s="630" t="s">
        <v>6013</v>
      </c>
      <c r="AL68" s="641">
        <v>44691</v>
      </c>
      <c r="AM68" s="641">
        <v>44691</v>
      </c>
      <c r="AN68" s="641">
        <v>44692</v>
      </c>
      <c r="AO68" s="641">
        <v>44692</v>
      </c>
      <c r="AP68" s="641">
        <v>44692</v>
      </c>
      <c r="AQ68" s="630" t="s">
        <v>5862</v>
      </c>
      <c r="AR68" s="630"/>
      <c r="AS68" s="630" t="s">
        <v>6013</v>
      </c>
      <c r="AT68" s="646">
        <v>44691</v>
      </c>
      <c r="AU68" s="646">
        <v>44692</v>
      </c>
      <c r="AV68" s="646">
        <v>44691</v>
      </c>
      <c r="AW68" s="640" t="s">
        <v>90</v>
      </c>
      <c r="AX68" s="630" t="s">
        <v>218</v>
      </c>
      <c r="AY68" s="647">
        <v>1458</v>
      </c>
      <c r="AZ68" s="647"/>
      <c r="BA68" s="647"/>
      <c r="BB68" s="647"/>
      <c r="BC68" s="647"/>
      <c r="BD68" s="647">
        <f t="shared" si="5"/>
        <v>1458</v>
      </c>
      <c r="BE68" s="630"/>
      <c r="BF68" s="630"/>
      <c r="BG68" s="630"/>
    </row>
    <row r="69" spans="1:59">
      <c r="A69" s="640" t="s">
        <v>428</v>
      </c>
      <c r="B69" s="630" t="s">
        <v>5852</v>
      </c>
      <c r="C69" s="630" t="s">
        <v>6014</v>
      </c>
      <c r="D69" s="641">
        <v>44679</v>
      </c>
      <c r="E69" s="640" t="s">
        <v>5910</v>
      </c>
      <c r="F69" s="640" t="s">
        <v>85</v>
      </c>
      <c r="G69" s="630" t="s">
        <v>5855</v>
      </c>
      <c r="H69" s="630" t="s">
        <v>5856</v>
      </c>
      <c r="I69" s="630" t="s">
        <v>5857</v>
      </c>
      <c r="J69" s="630" t="s">
        <v>85</v>
      </c>
      <c r="K69" s="642" t="s">
        <v>5858</v>
      </c>
      <c r="L69" s="640" t="s">
        <v>525</v>
      </c>
      <c r="M69" s="630" t="s">
        <v>2962</v>
      </c>
      <c r="N69" s="630" t="s">
        <v>1052</v>
      </c>
      <c r="O69" s="630" t="s">
        <v>98</v>
      </c>
      <c r="P69" s="643">
        <v>34741</v>
      </c>
      <c r="Q69" s="640" t="s">
        <v>1267</v>
      </c>
      <c r="R69" s="630" t="s">
        <v>5859</v>
      </c>
      <c r="S69" s="630" t="s">
        <v>5860</v>
      </c>
      <c r="T69" s="630" t="s">
        <v>5861</v>
      </c>
      <c r="U69" s="640">
        <v>30390456</v>
      </c>
      <c r="V69" s="644">
        <v>14.75</v>
      </c>
      <c r="W69" s="630" t="s">
        <v>163</v>
      </c>
      <c r="X69" s="630">
        <v>400</v>
      </c>
      <c r="Y69" s="630">
        <v>512</v>
      </c>
      <c r="Z69" s="630">
        <v>16</v>
      </c>
      <c r="AA69" s="645">
        <f t="shared" si="6"/>
        <v>0.20480000000000001</v>
      </c>
      <c r="AB69" s="640" t="s">
        <v>70</v>
      </c>
      <c r="AC69" s="641">
        <v>44693</v>
      </c>
      <c r="AD69" s="630"/>
      <c r="AE69" s="643" t="s">
        <v>5869</v>
      </c>
      <c r="AF69" s="630" t="s">
        <v>6014</v>
      </c>
      <c r="AG69" s="630">
        <v>512</v>
      </c>
      <c r="AH69" s="630">
        <v>16</v>
      </c>
      <c r="AI69" s="645">
        <f t="shared" si="4"/>
        <v>0.20480000000000001</v>
      </c>
      <c r="AJ69" s="630" t="s">
        <v>5848</v>
      </c>
      <c r="AK69" s="630" t="s">
        <v>6014</v>
      </c>
      <c r="AL69" s="641">
        <v>44691</v>
      </c>
      <c r="AM69" s="641">
        <v>44691</v>
      </c>
      <c r="AN69" s="641">
        <v>44693</v>
      </c>
      <c r="AO69" s="641">
        <v>44693</v>
      </c>
      <c r="AP69" s="641">
        <v>44693</v>
      </c>
      <c r="AQ69" s="630" t="s">
        <v>5862</v>
      </c>
      <c r="AR69" s="630"/>
      <c r="AS69" s="630" t="s">
        <v>6014</v>
      </c>
      <c r="AT69" s="646">
        <v>44691</v>
      </c>
      <c r="AU69" s="646">
        <v>44693</v>
      </c>
      <c r="AV69" s="646">
        <v>44691</v>
      </c>
      <c r="AW69" s="640" t="s">
        <v>90</v>
      </c>
      <c r="AX69" s="630" t="s">
        <v>218</v>
      </c>
      <c r="AY69" s="647">
        <v>3630</v>
      </c>
      <c r="AZ69" s="647"/>
      <c r="BA69" s="647"/>
      <c r="BB69" s="647"/>
      <c r="BC69" s="647"/>
      <c r="BD69" s="647">
        <f t="shared" si="5"/>
        <v>3630</v>
      </c>
      <c r="BE69" s="630"/>
      <c r="BF69" s="630"/>
      <c r="BG69" s="630"/>
    </row>
    <row r="70" spans="1:59">
      <c r="A70" s="640" t="s">
        <v>428</v>
      </c>
      <c r="B70" s="630" t="s">
        <v>5852</v>
      </c>
      <c r="C70" s="630" t="s">
        <v>6015</v>
      </c>
      <c r="D70" s="641">
        <v>44679</v>
      </c>
      <c r="E70" s="640" t="s">
        <v>5915</v>
      </c>
      <c r="F70" s="640" t="s">
        <v>85</v>
      </c>
      <c r="G70" s="630" t="s">
        <v>5855</v>
      </c>
      <c r="H70" s="630" t="s">
        <v>5856</v>
      </c>
      <c r="I70" s="630" t="s">
        <v>5857</v>
      </c>
      <c r="J70" s="630" t="s">
        <v>85</v>
      </c>
      <c r="K70" s="642" t="s">
        <v>5858</v>
      </c>
      <c r="L70" s="640" t="s">
        <v>525</v>
      </c>
      <c r="M70" s="630" t="s">
        <v>6016</v>
      </c>
      <c r="N70" s="630" t="s">
        <v>1064</v>
      </c>
      <c r="O70" s="630" t="s">
        <v>98</v>
      </c>
      <c r="P70" s="643">
        <v>33762</v>
      </c>
      <c r="Q70" s="640" t="s">
        <v>1267</v>
      </c>
      <c r="R70" s="630" t="s">
        <v>5859</v>
      </c>
      <c r="S70" s="630" t="s">
        <v>5860</v>
      </c>
      <c r="T70" s="630" t="s">
        <v>5861</v>
      </c>
      <c r="U70" s="640">
        <v>30390456</v>
      </c>
      <c r="V70" s="644">
        <v>14.75</v>
      </c>
      <c r="W70" s="630" t="s">
        <v>163</v>
      </c>
      <c r="X70" s="630">
        <v>400</v>
      </c>
      <c r="Y70" s="630">
        <v>416</v>
      </c>
      <c r="Z70" s="630">
        <v>13</v>
      </c>
      <c r="AA70" s="645">
        <f t="shared" si="6"/>
        <v>0.16639999999999999</v>
      </c>
      <c r="AB70" s="640" t="s">
        <v>70</v>
      </c>
      <c r="AC70" s="641">
        <v>44693</v>
      </c>
      <c r="AD70" s="630"/>
      <c r="AE70" s="643" t="s">
        <v>5869</v>
      </c>
      <c r="AF70" s="630" t="s">
        <v>6015</v>
      </c>
      <c r="AG70" s="630">
        <v>416</v>
      </c>
      <c r="AH70" s="630">
        <v>13</v>
      </c>
      <c r="AI70" s="645">
        <f t="shared" si="4"/>
        <v>0.16639999999999999</v>
      </c>
      <c r="AJ70" s="630" t="s">
        <v>5848</v>
      </c>
      <c r="AK70" s="630" t="s">
        <v>6015</v>
      </c>
      <c r="AL70" s="641">
        <v>44691</v>
      </c>
      <c r="AM70" s="641">
        <v>44691</v>
      </c>
      <c r="AN70" s="641">
        <v>44693</v>
      </c>
      <c r="AO70" s="641">
        <v>44693</v>
      </c>
      <c r="AP70" s="641">
        <v>44693</v>
      </c>
      <c r="AQ70" s="630" t="s">
        <v>5862</v>
      </c>
      <c r="AR70" s="630"/>
      <c r="AS70" s="630" t="s">
        <v>6015</v>
      </c>
      <c r="AT70" s="646">
        <v>44691</v>
      </c>
      <c r="AU70" s="646">
        <v>44693</v>
      </c>
      <c r="AV70" s="646">
        <v>44691</v>
      </c>
      <c r="AW70" s="640" t="s">
        <v>90</v>
      </c>
      <c r="AX70" s="630" t="s">
        <v>218</v>
      </c>
      <c r="AY70" s="647">
        <v>3960</v>
      </c>
      <c r="AZ70" s="647"/>
      <c r="BA70" s="647"/>
      <c r="BB70" s="647"/>
      <c r="BC70" s="647"/>
      <c r="BD70" s="647">
        <f t="shared" si="5"/>
        <v>3960</v>
      </c>
      <c r="BE70" s="630"/>
      <c r="BF70" s="630"/>
      <c r="BG70" s="630"/>
    </row>
    <row r="71" spans="1:59">
      <c r="A71" s="640" t="s">
        <v>428</v>
      </c>
      <c r="B71" s="630" t="s">
        <v>1264</v>
      </c>
      <c r="C71" s="630" t="s">
        <v>6017</v>
      </c>
      <c r="D71" s="641">
        <v>44678</v>
      </c>
      <c r="E71" s="640" t="s">
        <v>5996</v>
      </c>
      <c r="F71" s="640" t="s">
        <v>85</v>
      </c>
      <c r="G71" s="630" t="s">
        <v>5855</v>
      </c>
      <c r="H71" s="630" t="s">
        <v>5856</v>
      </c>
      <c r="I71" s="630" t="s">
        <v>5857</v>
      </c>
      <c r="J71" s="630" t="s">
        <v>85</v>
      </c>
      <c r="K71" s="642" t="s">
        <v>5858</v>
      </c>
      <c r="L71" s="640" t="s">
        <v>341</v>
      </c>
      <c r="M71" s="630" t="s">
        <v>342</v>
      </c>
      <c r="N71" s="630" t="s">
        <v>343</v>
      </c>
      <c r="O71" s="630" t="s">
        <v>299</v>
      </c>
      <c r="P71" s="643">
        <v>21075</v>
      </c>
      <c r="Q71" s="640" t="s">
        <v>5843</v>
      </c>
      <c r="R71" s="630" t="s">
        <v>5844</v>
      </c>
      <c r="S71" s="630"/>
      <c r="T71" s="630" t="s">
        <v>5845</v>
      </c>
      <c r="U71" s="640">
        <v>30390256</v>
      </c>
      <c r="V71" s="644">
        <v>14.75</v>
      </c>
      <c r="W71" s="630" t="s">
        <v>5997</v>
      </c>
      <c r="X71" s="630">
        <v>400</v>
      </c>
      <c r="Y71" s="630">
        <v>780</v>
      </c>
      <c r="Z71" s="630">
        <v>30</v>
      </c>
      <c r="AA71" s="645">
        <f t="shared" si="6"/>
        <v>0.312</v>
      </c>
      <c r="AB71" s="640" t="s">
        <v>70</v>
      </c>
      <c r="AC71" s="641">
        <v>44693</v>
      </c>
      <c r="AD71" s="630"/>
      <c r="AE71" s="643" t="s">
        <v>6018</v>
      </c>
      <c r="AF71" s="630" t="s">
        <v>6017</v>
      </c>
      <c r="AG71" s="630">
        <v>780</v>
      </c>
      <c r="AH71" s="630">
        <v>30</v>
      </c>
      <c r="AI71" s="645">
        <f t="shared" ref="AI71:AI94" si="7">AG71*X71/1000000</f>
        <v>0.312</v>
      </c>
      <c r="AJ71" s="630" t="s">
        <v>5848</v>
      </c>
      <c r="AK71" s="630" t="s">
        <v>6017</v>
      </c>
      <c r="AL71" s="641">
        <v>44692</v>
      </c>
      <c r="AM71" s="641">
        <v>44692</v>
      </c>
      <c r="AN71" s="641">
        <v>44693</v>
      </c>
      <c r="AO71" s="641">
        <v>44693</v>
      </c>
      <c r="AP71" s="641">
        <v>44693</v>
      </c>
      <c r="AQ71" s="630" t="s">
        <v>5862</v>
      </c>
      <c r="AR71" s="630"/>
      <c r="AS71" s="630" t="s">
        <v>6017</v>
      </c>
      <c r="AT71" s="646">
        <v>44692</v>
      </c>
      <c r="AU71" s="646">
        <v>44693</v>
      </c>
      <c r="AV71" s="646">
        <v>44692</v>
      </c>
      <c r="AW71" s="640" t="s">
        <v>90</v>
      </c>
      <c r="AX71" s="630" t="s">
        <v>218</v>
      </c>
      <c r="AY71" s="647">
        <v>1115</v>
      </c>
      <c r="AZ71" s="647"/>
      <c r="BA71" s="647"/>
      <c r="BB71" s="647"/>
      <c r="BC71" s="647"/>
      <c r="BD71" s="647">
        <f t="shared" si="5"/>
        <v>1115</v>
      </c>
      <c r="BE71" s="630"/>
      <c r="BF71" s="630"/>
      <c r="BG71" s="630"/>
    </row>
    <row r="72" spans="1:59">
      <c r="A72" s="640" t="s">
        <v>428</v>
      </c>
      <c r="B72" s="630" t="s">
        <v>1264</v>
      </c>
      <c r="C72" s="630" t="s">
        <v>6019</v>
      </c>
      <c r="D72" s="641">
        <v>44678</v>
      </c>
      <c r="E72" s="640" t="s">
        <v>5996</v>
      </c>
      <c r="F72" s="640" t="s">
        <v>85</v>
      </c>
      <c r="G72" s="630" t="s">
        <v>5855</v>
      </c>
      <c r="H72" s="630" t="s">
        <v>5856</v>
      </c>
      <c r="I72" s="630" t="s">
        <v>5857</v>
      </c>
      <c r="J72" s="630" t="s">
        <v>85</v>
      </c>
      <c r="K72" s="642" t="s">
        <v>5858</v>
      </c>
      <c r="L72" s="640" t="s">
        <v>341</v>
      </c>
      <c r="M72" s="630" t="s">
        <v>342</v>
      </c>
      <c r="N72" s="630" t="s">
        <v>343</v>
      </c>
      <c r="O72" s="630" t="s">
        <v>299</v>
      </c>
      <c r="P72" s="643">
        <v>21075</v>
      </c>
      <c r="Q72" s="640" t="s">
        <v>5843</v>
      </c>
      <c r="R72" s="630" t="s">
        <v>5844</v>
      </c>
      <c r="S72" s="630"/>
      <c r="T72" s="630" t="s">
        <v>5845</v>
      </c>
      <c r="U72" s="640">
        <v>30390256</v>
      </c>
      <c r="V72" s="644">
        <v>14.75</v>
      </c>
      <c r="W72" s="630" t="s">
        <v>5997</v>
      </c>
      <c r="X72" s="630">
        <v>400</v>
      </c>
      <c r="Y72" s="630">
        <v>780</v>
      </c>
      <c r="Z72" s="630">
        <v>30</v>
      </c>
      <c r="AA72" s="645">
        <f t="shared" si="6"/>
        <v>0.312</v>
      </c>
      <c r="AB72" s="640" t="s">
        <v>70</v>
      </c>
      <c r="AC72" s="641">
        <v>44693</v>
      </c>
      <c r="AD72" s="630"/>
      <c r="AE72" s="643" t="s">
        <v>6020</v>
      </c>
      <c r="AF72" s="630" t="s">
        <v>6019</v>
      </c>
      <c r="AG72" s="630">
        <v>780</v>
      </c>
      <c r="AH72" s="630">
        <v>30</v>
      </c>
      <c r="AI72" s="645">
        <f t="shared" si="7"/>
        <v>0.312</v>
      </c>
      <c r="AJ72" s="630" t="s">
        <v>5848</v>
      </c>
      <c r="AK72" s="630" t="s">
        <v>6019</v>
      </c>
      <c r="AL72" s="641">
        <v>44692</v>
      </c>
      <c r="AM72" s="641">
        <v>44692</v>
      </c>
      <c r="AN72" s="641">
        <v>44693</v>
      </c>
      <c r="AO72" s="641">
        <v>44693</v>
      </c>
      <c r="AP72" s="641">
        <v>44693</v>
      </c>
      <c r="AQ72" s="630" t="s">
        <v>5862</v>
      </c>
      <c r="AR72" s="630"/>
      <c r="AS72" s="630" t="s">
        <v>6019</v>
      </c>
      <c r="AT72" s="646">
        <v>44692</v>
      </c>
      <c r="AU72" s="646">
        <v>44693</v>
      </c>
      <c r="AV72" s="646">
        <v>44692</v>
      </c>
      <c r="AW72" s="640" t="s">
        <v>90</v>
      </c>
      <c r="AX72" s="630" t="s">
        <v>218</v>
      </c>
      <c r="AY72" s="647">
        <v>1115</v>
      </c>
      <c r="AZ72" s="647"/>
      <c r="BA72" s="647"/>
      <c r="BB72" s="647"/>
      <c r="BC72" s="647"/>
      <c r="BD72" s="647">
        <f t="shared" si="5"/>
        <v>1115</v>
      </c>
      <c r="BE72" s="630"/>
      <c r="BF72" s="630"/>
      <c r="BG72" s="630"/>
    </row>
    <row r="73" spans="1:59">
      <c r="A73" s="640" t="s">
        <v>428</v>
      </c>
      <c r="B73" s="630" t="s">
        <v>1264</v>
      </c>
      <c r="C73" s="630" t="s">
        <v>6021</v>
      </c>
      <c r="D73" s="641">
        <v>44678</v>
      </c>
      <c r="E73" s="640" t="s">
        <v>5996</v>
      </c>
      <c r="F73" s="640" t="s">
        <v>85</v>
      </c>
      <c r="G73" s="630" t="s">
        <v>5855</v>
      </c>
      <c r="H73" s="630" t="s">
        <v>5856</v>
      </c>
      <c r="I73" s="630" t="s">
        <v>5857</v>
      </c>
      <c r="J73" s="630" t="s">
        <v>85</v>
      </c>
      <c r="K73" s="642" t="s">
        <v>5858</v>
      </c>
      <c r="L73" s="640" t="s">
        <v>341</v>
      </c>
      <c r="M73" s="630" t="s">
        <v>342</v>
      </c>
      <c r="N73" s="630" t="s">
        <v>343</v>
      </c>
      <c r="O73" s="630" t="s">
        <v>299</v>
      </c>
      <c r="P73" s="643">
        <v>21075</v>
      </c>
      <c r="Q73" s="640" t="s">
        <v>5843</v>
      </c>
      <c r="R73" s="630" t="s">
        <v>5844</v>
      </c>
      <c r="S73" s="630"/>
      <c r="T73" s="630" t="s">
        <v>5845</v>
      </c>
      <c r="U73" s="640">
        <v>30390256</v>
      </c>
      <c r="V73" s="644">
        <v>14.75</v>
      </c>
      <c r="W73" s="630" t="s">
        <v>5997</v>
      </c>
      <c r="X73" s="630">
        <v>400</v>
      </c>
      <c r="Y73" s="630">
        <v>780</v>
      </c>
      <c r="Z73" s="630">
        <v>30</v>
      </c>
      <c r="AA73" s="645">
        <f t="shared" si="6"/>
        <v>0.312</v>
      </c>
      <c r="AB73" s="640" t="s">
        <v>70</v>
      </c>
      <c r="AC73" s="641">
        <v>44693</v>
      </c>
      <c r="AD73" s="630"/>
      <c r="AE73" s="643" t="s">
        <v>5980</v>
      </c>
      <c r="AF73" s="630" t="s">
        <v>6021</v>
      </c>
      <c r="AG73" s="630">
        <v>780</v>
      </c>
      <c r="AH73" s="630">
        <v>30</v>
      </c>
      <c r="AI73" s="645">
        <f t="shared" si="7"/>
        <v>0.312</v>
      </c>
      <c r="AJ73" s="630" t="s">
        <v>5848</v>
      </c>
      <c r="AK73" s="630" t="s">
        <v>6021</v>
      </c>
      <c r="AL73" s="641">
        <v>44692</v>
      </c>
      <c r="AM73" s="641">
        <v>44692</v>
      </c>
      <c r="AN73" s="641">
        <v>44693</v>
      </c>
      <c r="AO73" s="641">
        <v>44693</v>
      </c>
      <c r="AP73" s="641">
        <v>44693</v>
      </c>
      <c r="AQ73" s="630" t="s">
        <v>5862</v>
      </c>
      <c r="AR73" s="630"/>
      <c r="AS73" s="630" t="s">
        <v>6021</v>
      </c>
      <c r="AT73" s="646">
        <v>44692</v>
      </c>
      <c r="AU73" s="646">
        <v>44693</v>
      </c>
      <c r="AV73" s="646">
        <v>44692</v>
      </c>
      <c r="AW73" s="640" t="s">
        <v>90</v>
      </c>
      <c r="AX73" s="630" t="s">
        <v>218</v>
      </c>
      <c r="AY73" s="647">
        <v>1115</v>
      </c>
      <c r="AZ73" s="647"/>
      <c r="BA73" s="647"/>
      <c r="BB73" s="647"/>
      <c r="BC73" s="647"/>
      <c r="BD73" s="647">
        <f t="shared" si="5"/>
        <v>1115</v>
      </c>
      <c r="BE73" s="630"/>
      <c r="BF73" s="630"/>
      <c r="BG73" s="630"/>
    </row>
    <row r="74" spans="1:59">
      <c r="A74" s="640" t="s">
        <v>55</v>
      </c>
      <c r="B74" s="630" t="s">
        <v>1264</v>
      </c>
      <c r="C74" s="630" t="s">
        <v>6022</v>
      </c>
      <c r="D74" s="641">
        <v>44687</v>
      </c>
      <c r="E74" s="640" t="s">
        <v>6023</v>
      </c>
      <c r="F74" s="640" t="s">
        <v>85</v>
      </c>
      <c r="G74" s="630" t="s">
        <v>5855</v>
      </c>
      <c r="H74" s="630" t="s">
        <v>5856</v>
      </c>
      <c r="I74" s="630" t="s">
        <v>5857</v>
      </c>
      <c r="J74" s="630" t="s">
        <v>85</v>
      </c>
      <c r="K74" s="642" t="s">
        <v>5858</v>
      </c>
      <c r="L74" s="640" t="s">
        <v>503</v>
      </c>
      <c r="M74" s="630" t="s">
        <v>6024</v>
      </c>
      <c r="N74" s="630" t="s">
        <v>687</v>
      </c>
      <c r="O74" s="630" t="s">
        <v>85</v>
      </c>
      <c r="P74" s="643" t="s">
        <v>688</v>
      </c>
      <c r="Q74" s="640" t="s">
        <v>1267</v>
      </c>
      <c r="R74" s="630" t="s">
        <v>6025</v>
      </c>
      <c r="S74" s="630" t="s">
        <v>690</v>
      </c>
      <c r="T74" s="630" t="s">
        <v>5947</v>
      </c>
      <c r="U74" s="640">
        <v>12005832</v>
      </c>
      <c r="V74" s="644">
        <v>0</v>
      </c>
      <c r="W74" s="630" t="s">
        <v>69</v>
      </c>
      <c r="X74" s="630">
        <v>480</v>
      </c>
      <c r="Y74" s="630">
        <v>600</v>
      </c>
      <c r="Z74" s="630">
        <v>20</v>
      </c>
      <c r="AA74" s="645">
        <f t="shared" si="6"/>
        <v>0.28799999999999998</v>
      </c>
      <c r="AB74" s="640" t="s">
        <v>70</v>
      </c>
      <c r="AC74" s="641">
        <v>44693</v>
      </c>
      <c r="AD74" s="630"/>
      <c r="AE74" s="643" t="s">
        <v>5847</v>
      </c>
      <c r="AF74" s="630" t="s">
        <v>6022</v>
      </c>
      <c r="AG74" s="630">
        <v>600</v>
      </c>
      <c r="AH74" s="630">
        <v>20</v>
      </c>
      <c r="AI74" s="645">
        <f t="shared" si="7"/>
        <v>0.28799999999999998</v>
      </c>
      <c r="AJ74" s="630" t="s">
        <v>5848</v>
      </c>
      <c r="AK74" s="630" t="s">
        <v>6022</v>
      </c>
      <c r="AL74" s="641">
        <v>44692</v>
      </c>
      <c r="AM74" s="641">
        <v>44692</v>
      </c>
      <c r="AN74" s="641">
        <v>44693</v>
      </c>
      <c r="AO74" s="641">
        <v>44693</v>
      </c>
      <c r="AP74" s="641">
        <v>44693</v>
      </c>
      <c r="AQ74" s="630" t="s">
        <v>5862</v>
      </c>
      <c r="AR74" s="630"/>
      <c r="AS74" s="630" t="s">
        <v>6022</v>
      </c>
      <c r="AT74" s="646">
        <v>44692</v>
      </c>
      <c r="AU74" s="646">
        <v>44693</v>
      </c>
      <c r="AV74" s="646">
        <v>44692</v>
      </c>
      <c r="AW74" s="640" t="s">
        <v>90</v>
      </c>
      <c r="AX74" s="630" t="s">
        <v>218</v>
      </c>
      <c r="AY74" s="647">
        <v>690</v>
      </c>
      <c r="AZ74" s="647"/>
      <c r="BA74" s="647"/>
      <c r="BB74" s="647"/>
      <c r="BC74" s="647"/>
      <c r="BD74" s="647">
        <f t="shared" si="5"/>
        <v>690</v>
      </c>
      <c r="BE74" s="630"/>
      <c r="BF74" s="630"/>
      <c r="BG74" s="630"/>
    </row>
    <row r="75" spans="1:59">
      <c r="A75" s="640" t="s">
        <v>55</v>
      </c>
      <c r="B75" s="630" t="s">
        <v>1264</v>
      </c>
      <c r="C75" s="630" t="s">
        <v>6026</v>
      </c>
      <c r="D75" s="641">
        <v>44687</v>
      </c>
      <c r="E75" s="640" t="s">
        <v>6023</v>
      </c>
      <c r="F75" s="640" t="s">
        <v>85</v>
      </c>
      <c r="G75" s="630" t="s">
        <v>5855</v>
      </c>
      <c r="H75" s="630" t="s">
        <v>5856</v>
      </c>
      <c r="I75" s="630" t="s">
        <v>5857</v>
      </c>
      <c r="J75" s="630" t="s">
        <v>85</v>
      </c>
      <c r="K75" s="642" t="s">
        <v>5858</v>
      </c>
      <c r="L75" s="640" t="s">
        <v>503</v>
      </c>
      <c r="M75" s="630" t="s">
        <v>6024</v>
      </c>
      <c r="N75" s="630" t="s">
        <v>687</v>
      </c>
      <c r="O75" s="630" t="s">
        <v>85</v>
      </c>
      <c r="P75" s="643" t="s">
        <v>688</v>
      </c>
      <c r="Q75" s="640" t="s">
        <v>1267</v>
      </c>
      <c r="R75" s="630" t="s">
        <v>6025</v>
      </c>
      <c r="S75" s="630" t="s">
        <v>690</v>
      </c>
      <c r="T75" s="630" t="s">
        <v>5947</v>
      </c>
      <c r="U75" s="640">
        <v>12005832</v>
      </c>
      <c r="V75" s="644">
        <v>0</v>
      </c>
      <c r="W75" s="630" t="s">
        <v>69</v>
      </c>
      <c r="X75" s="630">
        <v>480</v>
      </c>
      <c r="Y75" s="630">
        <v>600</v>
      </c>
      <c r="Z75" s="630">
        <v>20</v>
      </c>
      <c r="AA75" s="645">
        <f t="shared" si="6"/>
        <v>0.28799999999999998</v>
      </c>
      <c r="AB75" s="640" t="s">
        <v>70</v>
      </c>
      <c r="AC75" s="641">
        <v>44693</v>
      </c>
      <c r="AD75" s="630"/>
      <c r="AE75" s="643" t="s">
        <v>5847</v>
      </c>
      <c r="AF75" s="630" t="s">
        <v>6026</v>
      </c>
      <c r="AG75" s="630">
        <v>600</v>
      </c>
      <c r="AH75" s="630">
        <v>20</v>
      </c>
      <c r="AI75" s="645">
        <f t="shared" si="7"/>
        <v>0.28799999999999998</v>
      </c>
      <c r="AJ75" s="630" t="s">
        <v>5848</v>
      </c>
      <c r="AK75" s="630" t="s">
        <v>6026</v>
      </c>
      <c r="AL75" s="641">
        <v>44692</v>
      </c>
      <c r="AM75" s="641">
        <v>44693</v>
      </c>
      <c r="AN75" s="641">
        <v>44693</v>
      </c>
      <c r="AO75" s="641">
        <v>44693</v>
      </c>
      <c r="AP75" s="641">
        <v>44693</v>
      </c>
      <c r="AQ75" s="630" t="s">
        <v>5862</v>
      </c>
      <c r="AR75" s="630"/>
      <c r="AS75" s="630" t="s">
        <v>6026</v>
      </c>
      <c r="AT75" s="646">
        <v>44693</v>
      </c>
      <c r="AU75" s="646">
        <v>44693</v>
      </c>
      <c r="AV75" s="646">
        <v>44693</v>
      </c>
      <c r="AW75" s="640" t="s">
        <v>90</v>
      </c>
      <c r="AX75" s="630" t="s">
        <v>218</v>
      </c>
      <c r="AY75" s="647">
        <v>690</v>
      </c>
      <c r="AZ75" s="647"/>
      <c r="BA75" s="647"/>
      <c r="BB75" s="647"/>
      <c r="BC75" s="647"/>
      <c r="BD75" s="647">
        <f t="shared" si="5"/>
        <v>690</v>
      </c>
      <c r="BE75" s="630"/>
      <c r="BF75" s="630"/>
      <c r="BG75" s="630"/>
    </row>
    <row r="76" spans="1:59">
      <c r="A76" s="640" t="s">
        <v>55</v>
      </c>
      <c r="B76" s="630" t="s">
        <v>1264</v>
      </c>
      <c r="C76" s="630" t="s">
        <v>6027</v>
      </c>
      <c r="D76" s="641">
        <v>44687</v>
      </c>
      <c r="E76" s="640" t="s">
        <v>6023</v>
      </c>
      <c r="F76" s="640" t="s">
        <v>85</v>
      </c>
      <c r="G76" s="630" t="s">
        <v>5855</v>
      </c>
      <c r="H76" s="630" t="s">
        <v>5856</v>
      </c>
      <c r="I76" s="630" t="s">
        <v>5857</v>
      </c>
      <c r="J76" s="630" t="s">
        <v>85</v>
      </c>
      <c r="K76" s="642" t="s">
        <v>5858</v>
      </c>
      <c r="L76" s="640" t="s">
        <v>503</v>
      </c>
      <c r="M76" s="630" t="s">
        <v>6024</v>
      </c>
      <c r="N76" s="630" t="s">
        <v>687</v>
      </c>
      <c r="O76" s="630" t="s">
        <v>85</v>
      </c>
      <c r="P76" s="643" t="s">
        <v>688</v>
      </c>
      <c r="Q76" s="640" t="s">
        <v>1267</v>
      </c>
      <c r="R76" s="630" t="s">
        <v>6025</v>
      </c>
      <c r="S76" s="630" t="s">
        <v>690</v>
      </c>
      <c r="T76" s="630" t="s">
        <v>5947</v>
      </c>
      <c r="U76" s="640">
        <v>12005832</v>
      </c>
      <c r="V76" s="644">
        <v>0</v>
      </c>
      <c r="W76" s="630" t="s">
        <v>69</v>
      </c>
      <c r="X76" s="630">
        <v>480</v>
      </c>
      <c r="Y76" s="630">
        <v>600</v>
      </c>
      <c r="Z76" s="630">
        <v>20</v>
      </c>
      <c r="AA76" s="645">
        <f t="shared" si="6"/>
        <v>0.28799999999999998</v>
      </c>
      <c r="AB76" s="640" t="s">
        <v>70</v>
      </c>
      <c r="AC76" s="641">
        <v>44693</v>
      </c>
      <c r="AD76" s="630"/>
      <c r="AE76" s="643" t="s">
        <v>5847</v>
      </c>
      <c r="AF76" s="630" t="s">
        <v>6027</v>
      </c>
      <c r="AG76" s="630">
        <v>600</v>
      </c>
      <c r="AH76" s="630">
        <v>20</v>
      </c>
      <c r="AI76" s="645">
        <f t="shared" si="7"/>
        <v>0.28799999999999998</v>
      </c>
      <c r="AJ76" s="630" t="s">
        <v>5848</v>
      </c>
      <c r="AK76" s="630" t="s">
        <v>6027</v>
      </c>
      <c r="AL76" s="641">
        <v>44692</v>
      </c>
      <c r="AM76" s="641">
        <v>44693</v>
      </c>
      <c r="AN76" s="641">
        <v>44693</v>
      </c>
      <c r="AO76" s="641">
        <v>44693</v>
      </c>
      <c r="AP76" s="641">
        <v>44693</v>
      </c>
      <c r="AQ76" s="630" t="s">
        <v>5862</v>
      </c>
      <c r="AR76" s="630"/>
      <c r="AS76" s="630" t="s">
        <v>6027</v>
      </c>
      <c r="AT76" s="646">
        <v>44693</v>
      </c>
      <c r="AU76" s="646">
        <v>44693</v>
      </c>
      <c r="AV76" s="646">
        <v>44693</v>
      </c>
      <c r="AW76" s="640" t="s">
        <v>90</v>
      </c>
      <c r="AX76" s="630" t="s">
        <v>218</v>
      </c>
      <c r="AY76" s="647">
        <v>690</v>
      </c>
      <c r="AZ76" s="647"/>
      <c r="BA76" s="647"/>
      <c r="BB76" s="647"/>
      <c r="BC76" s="647"/>
      <c r="BD76" s="647">
        <f t="shared" si="5"/>
        <v>690</v>
      </c>
      <c r="BE76" s="630"/>
      <c r="BF76" s="630"/>
      <c r="BG76" s="630"/>
    </row>
    <row r="77" spans="1:59">
      <c r="A77" s="640" t="s">
        <v>55</v>
      </c>
      <c r="B77" s="630" t="s">
        <v>1264</v>
      </c>
      <c r="C77" s="630" t="s">
        <v>6028</v>
      </c>
      <c r="D77" s="641">
        <v>44687</v>
      </c>
      <c r="E77" s="640" t="s">
        <v>6023</v>
      </c>
      <c r="F77" s="640" t="s">
        <v>85</v>
      </c>
      <c r="G77" s="630" t="s">
        <v>5855</v>
      </c>
      <c r="H77" s="630" t="s">
        <v>5856</v>
      </c>
      <c r="I77" s="630" t="s">
        <v>5857</v>
      </c>
      <c r="J77" s="630" t="s">
        <v>85</v>
      </c>
      <c r="K77" s="642" t="s">
        <v>5858</v>
      </c>
      <c r="L77" s="640" t="s">
        <v>503</v>
      </c>
      <c r="M77" s="630" t="s">
        <v>6024</v>
      </c>
      <c r="N77" s="630" t="s">
        <v>687</v>
      </c>
      <c r="O77" s="630" t="s">
        <v>85</v>
      </c>
      <c r="P77" s="643" t="s">
        <v>688</v>
      </c>
      <c r="Q77" s="640" t="s">
        <v>1267</v>
      </c>
      <c r="R77" s="630" t="s">
        <v>6025</v>
      </c>
      <c r="S77" s="630" t="s">
        <v>690</v>
      </c>
      <c r="T77" s="630" t="s">
        <v>5947</v>
      </c>
      <c r="U77" s="640">
        <v>12005832</v>
      </c>
      <c r="V77" s="644">
        <v>0</v>
      </c>
      <c r="W77" s="630" t="s">
        <v>69</v>
      </c>
      <c r="X77" s="630">
        <v>480</v>
      </c>
      <c r="Y77" s="630">
        <v>600</v>
      </c>
      <c r="Z77" s="630">
        <v>20</v>
      </c>
      <c r="AA77" s="645">
        <f t="shared" si="6"/>
        <v>0.28799999999999998</v>
      </c>
      <c r="AB77" s="640" t="s">
        <v>70</v>
      </c>
      <c r="AC77" s="641">
        <v>44693</v>
      </c>
      <c r="AD77" s="630"/>
      <c r="AE77" s="643" t="s">
        <v>5847</v>
      </c>
      <c r="AF77" s="630" t="s">
        <v>6028</v>
      </c>
      <c r="AG77" s="630">
        <v>600</v>
      </c>
      <c r="AH77" s="630">
        <v>20</v>
      </c>
      <c r="AI77" s="645">
        <f t="shared" si="7"/>
        <v>0.28799999999999998</v>
      </c>
      <c r="AJ77" s="630" t="s">
        <v>5848</v>
      </c>
      <c r="AK77" s="630" t="s">
        <v>6028</v>
      </c>
      <c r="AL77" s="641">
        <v>44692</v>
      </c>
      <c r="AM77" s="641">
        <v>44693</v>
      </c>
      <c r="AN77" s="641">
        <v>44693</v>
      </c>
      <c r="AO77" s="641">
        <v>44693</v>
      </c>
      <c r="AP77" s="641">
        <v>44693</v>
      </c>
      <c r="AQ77" s="630" t="s">
        <v>5862</v>
      </c>
      <c r="AR77" s="630"/>
      <c r="AS77" s="630" t="s">
        <v>6028</v>
      </c>
      <c r="AT77" s="646">
        <v>44693</v>
      </c>
      <c r="AU77" s="646">
        <v>44693</v>
      </c>
      <c r="AV77" s="646">
        <v>44693</v>
      </c>
      <c r="AW77" s="640" t="s">
        <v>90</v>
      </c>
      <c r="AX77" s="630" t="s">
        <v>218</v>
      </c>
      <c r="AY77" s="647">
        <v>690</v>
      </c>
      <c r="AZ77" s="647"/>
      <c r="BA77" s="647"/>
      <c r="BB77" s="647"/>
      <c r="BC77" s="647"/>
      <c r="BD77" s="647">
        <f t="shared" si="5"/>
        <v>690</v>
      </c>
      <c r="BE77" s="630"/>
      <c r="BF77" s="630"/>
      <c r="BG77" s="630"/>
    </row>
    <row r="78" spans="1:59">
      <c r="A78" s="640" t="s">
        <v>55</v>
      </c>
      <c r="B78" s="630" t="s">
        <v>1264</v>
      </c>
      <c r="C78" s="630" t="s">
        <v>6029</v>
      </c>
      <c r="D78" s="641">
        <v>44687</v>
      </c>
      <c r="E78" s="640" t="s">
        <v>6023</v>
      </c>
      <c r="F78" s="640" t="s">
        <v>85</v>
      </c>
      <c r="G78" s="630" t="s">
        <v>5855</v>
      </c>
      <c r="H78" s="630" t="s">
        <v>5856</v>
      </c>
      <c r="I78" s="630" t="s">
        <v>5857</v>
      </c>
      <c r="J78" s="630" t="s">
        <v>85</v>
      </c>
      <c r="K78" s="642" t="s">
        <v>5858</v>
      </c>
      <c r="L78" s="640" t="s">
        <v>503</v>
      </c>
      <c r="M78" s="630" t="s">
        <v>6024</v>
      </c>
      <c r="N78" s="630" t="s">
        <v>687</v>
      </c>
      <c r="O78" s="630" t="s">
        <v>85</v>
      </c>
      <c r="P78" s="643" t="s">
        <v>688</v>
      </c>
      <c r="Q78" s="640" t="s">
        <v>1267</v>
      </c>
      <c r="R78" s="630" t="s">
        <v>6025</v>
      </c>
      <c r="S78" s="630" t="s">
        <v>690</v>
      </c>
      <c r="T78" s="630" t="s">
        <v>5947</v>
      </c>
      <c r="U78" s="640">
        <v>12005832</v>
      </c>
      <c r="V78" s="644">
        <v>0</v>
      </c>
      <c r="W78" s="630" t="s">
        <v>69</v>
      </c>
      <c r="X78" s="630">
        <v>480</v>
      </c>
      <c r="Y78" s="630">
        <v>600</v>
      </c>
      <c r="Z78" s="630">
        <v>20</v>
      </c>
      <c r="AA78" s="645">
        <f t="shared" si="6"/>
        <v>0.28799999999999998</v>
      </c>
      <c r="AB78" s="640" t="s">
        <v>70</v>
      </c>
      <c r="AC78" s="641">
        <v>44694</v>
      </c>
      <c r="AD78" s="630"/>
      <c r="AE78" s="643" t="s">
        <v>5847</v>
      </c>
      <c r="AF78" s="630" t="s">
        <v>6029</v>
      </c>
      <c r="AG78" s="630">
        <v>600</v>
      </c>
      <c r="AH78" s="630">
        <v>20</v>
      </c>
      <c r="AI78" s="645">
        <f t="shared" si="7"/>
        <v>0.28799999999999998</v>
      </c>
      <c r="AJ78" s="630" t="s">
        <v>5848</v>
      </c>
      <c r="AK78" s="630" t="s">
        <v>6029</v>
      </c>
      <c r="AL78" s="641">
        <v>44693</v>
      </c>
      <c r="AM78" s="641">
        <v>44693</v>
      </c>
      <c r="AN78" s="641">
        <v>44694</v>
      </c>
      <c r="AO78" s="641">
        <v>44694</v>
      </c>
      <c r="AP78" s="641">
        <v>44694</v>
      </c>
      <c r="AQ78" s="630" t="s">
        <v>5862</v>
      </c>
      <c r="AR78" s="630"/>
      <c r="AS78" s="630" t="s">
        <v>6029</v>
      </c>
      <c r="AT78" s="646">
        <v>44694</v>
      </c>
      <c r="AU78" s="646">
        <v>44694</v>
      </c>
      <c r="AV78" s="646">
        <v>44693</v>
      </c>
      <c r="AW78" s="640" t="s">
        <v>90</v>
      </c>
      <c r="AX78" s="630" t="s">
        <v>218</v>
      </c>
      <c r="AY78" s="647">
        <v>690</v>
      </c>
      <c r="AZ78" s="647"/>
      <c r="BA78" s="647"/>
      <c r="BB78" s="647"/>
      <c r="BC78" s="647"/>
      <c r="BD78" s="647">
        <f t="shared" si="5"/>
        <v>690</v>
      </c>
      <c r="BE78" s="630"/>
      <c r="BF78" s="630"/>
      <c r="BG78" s="630"/>
    </row>
    <row r="79" spans="1:59">
      <c r="A79" s="640" t="s">
        <v>55</v>
      </c>
      <c r="B79" s="630" t="s">
        <v>1264</v>
      </c>
      <c r="C79" s="630" t="s">
        <v>6030</v>
      </c>
      <c r="D79" s="641">
        <v>44687</v>
      </c>
      <c r="E79" s="640" t="s">
        <v>6023</v>
      </c>
      <c r="F79" s="640" t="s">
        <v>85</v>
      </c>
      <c r="G79" s="630" t="s">
        <v>5855</v>
      </c>
      <c r="H79" s="630" t="s">
        <v>5856</v>
      </c>
      <c r="I79" s="630" t="s">
        <v>5857</v>
      </c>
      <c r="J79" s="630" t="s">
        <v>85</v>
      </c>
      <c r="K79" s="642" t="s">
        <v>5858</v>
      </c>
      <c r="L79" s="640" t="s">
        <v>503</v>
      </c>
      <c r="M79" s="630" t="s">
        <v>6024</v>
      </c>
      <c r="N79" s="630" t="s">
        <v>687</v>
      </c>
      <c r="O79" s="630" t="s">
        <v>85</v>
      </c>
      <c r="P79" s="643" t="s">
        <v>688</v>
      </c>
      <c r="Q79" s="640" t="s">
        <v>1267</v>
      </c>
      <c r="R79" s="630" t="s">
        <v>6025</v>
      </c>
      <c r="S79" s="630" t="s">
        <v>690</v>
      </c>
      <c r="T79" s="630" t="s">
        <v>5947</v>
      </c>
      <c r="U79" s="640">
        <v>12005832</v>
      </c>
      <c r="V79" s="644">
        <v>0</v>
      </c>
      <c r="W79" s="630" t="s">
        <v>69</v>
      </c>
      <c r="X79" s="630">
        <v>480</v>
      </c>
      <c r="Y79" s="630">
        <v>600</v>
      </c>
      <c r="Z79" s="630">
        <v>20</v>
      </c>
      <c r="AA79" s="645">
        <f t="shared" si="6"/>
        <v>0.28799999999999998</v>
      </c>
      <c r="AB79" s="640" t="s">
        <v>70</v>
      </c>
      <c r="AC79" s="641">
        <v>44694</v>
      </c>
      <c r="AD79" s="630"/>
      <c r="AE79" s="643" t="s">
        <v>5847</v>
      </c>
      <c r="AF79" s="630" t="s">
        <v>6030</v>
      </c>
      <c r="AG79" s="630">
        <v>600</v>
      </c>
      <c r="AH79" s="630">
        <v>20</v>
      </c>
      <c r="AI79" s="645">
        <f t="shared" si="7"/>
        <v>0.28799999999999998</v>
      </c>
      <c r="AJ79" s="630" t="s">
        <v>5848</v>
      </c>
      <c r="AK79" s="630" t="s">
        <v>6030</v>
      </c>
      <c r="AL79" s="641">
        <v>44693</v>
      </c>
      <c r="AM79" s="641">
        <v>44693</v>
      </c>
      <c r="AN79" s="641">
        <v>44694</v>
      </c>
      <c r="AO79" s="641">
        <v>44694</v>
      </c>
      <c r="AP79" s="641">
        <v>44694</v>
      </c>
      <c r="AQ79" s="630" t="s">
        <v>5862</v>
      </c>
      <c r="AR79" s="630"/>
      <c r="AS79" s="630" t="s">
        <v>6030</v>
      </c>
      <c r="AT79" s="646">
        <v>44694</v>
      </c>
      <c r="AU79" s="646">
        <v>44694</v>
      </c>
      <c r="AV79" s="646">
        <v>44693</v>
      </c>
      <c r="AW79" s="640" t="s">
        <v>90</v>
      </c>
      <c r="AX79" s="630" t="s">
        <v>218</v>
      </c>
      <c r="AY79" s="647">
        <v>690</v>
      </c>
      <c r="AZ79" s="647"/>
      <c r="BA79" s="647"/>
      <c r="BB79" s="647"/>
      <c r="BC79" s="647"/>
      <c r="BD79" s="647">
        <f t="shared" si="5"/>
        <v>690</v>
      </c>
      <c r="BE79" s="630"/>
      <c r="BF79" s="630"/>
      <c r="BG79" s="630"/>
    </row>
    <row r="80" spans="1:59">
      <c r="A80" s="640" t="s">
        <v>55</v>
      </c>
      <c r="B80" s="630" t="s">
        <v>1264</v>
      </c>
      <c r="C80" s="630" t="s">
        <v>6031</v>
      </c>
      <c r="D80" s="641">
        <v>44687</v>
      </c>
      <c r="E80" s="640" t="s">
        <v>6023</v>
      </c>
      <c r="F80" s="640" t="s">
        <v>85</v>
      </c>
      <c r="G80" s="630" t="s">
        <v>5855</v>
      </c>
      <c r="H80" s="630" t="s">
        <v>5856</v>
      </c>
      <c r="I80" s="630" t="s">
        <v>5857</v>
      </c>
      <c r="J80" s="630" t="s">
        <v>85</v>
      </c>
      <c r="K80" s="642" t="s">
        <v>5858</v>
      </c>
      <c r="L80" s="640" t="s">
        <v>503</v>
      </c>
      <c r="M80" s="630" t="s">
        <v>6024</v>
      </c>
      <c r="N80" s="630" t="s">
        <v>687</v>
      </c>
      <c r="O80" s="630" t="s">
        <v>85</v>
      </c>
      <c r="P80" s="643" t="s">
        <v>688</v>
      </c>
      <c r="Q80" s="640" t="s">
        <v>1267</v>
      </c>
      <c r="R80" s="630" t="s">
        <v>6025</v>
      </c>
      <c r="S80" s="630" t="s">
        <v>690</v>
      </c>
      <c r="T80" s="630" t="s">
        <v>5947</v>
      </c>
      <c r="U80" s="640">
        <v>12005832</v>
      </c>
      <c r="V80" s="644">
        <v>0</v>
      </c>
      <c r="W80" s="630" t="s">
        <v>69</v>
      </c>
      <c r="X80" s="630">
        <v>480</v>
      </c>
      <c r="Y80" s="630">
        <v>600</v>
      </c>
      <c r="Z80" s="630">
        <v>20</v>
      </c>
      <c r="AA80" s="645">
        <f t="shared" si="6"/>
        <v>0.28799999999999998</v>
      </c>
      <c r="AB80" s="640" t="s">
        <v>70</v>
      </c>
      <c r="AC80" s="641">
        <v>44694</v>
      </c>
      <c r="AD80" s="630"/>
      <c r="AE80" s="643" t="s">
        <v>5847</v>
      </c>
      <c r="AF80" s="630" t="s">
        <v>6031</v>
      </c>
      <c r="AG80" s="630">
        <v>600</v>
      </c>
      <c r="AH80" s="630">
        <v>20</v>
      </c>
      <c r="AI80" s="645">
        <f t="shared" si="7"/>
        <v>0.28799999999999998</v>
      </c>
      <c r="AJ80" s="630" t="s">
        <v>5848</v>
      </c>
      <c r="AK80" s="630" t="s">
        <v>6031</v>
      </c>
      <c r="AL80" s="641">
        <v>44693</v>
      </c>
      <c r="AM80" s="641">
        <v>44693</v>
      </c>
      <c r="AN80" s="641">
        <v>44694</v>
      </c>
      <c r="AO80" s="641">
        <v>44694</v>
      </c>
      <c r="AP80" s="641">
        <v>44694</v>
      </c>
      <c r="AQ80" s="630" t="s">
        <v>5862</v>
      </c>
      <c r="AR80" s="630"/>
      <c r="AS80" s="630" t="s">
        <v>6031</v>
      </c>
      <c r="AT80" s="646">
        <v>44694</v>
      </c>
      <c r="AU80" s="646">
        <v>44694</v>
      </c>
      <c r="AV80" s="646">
        <v>44693</v>
      </c>
      <c r="AW80" s="640" t="s">
        <v>90</v>
      </c>
      <c r="AX80" s="630" t="s">
        <v>218</v>
      </c>
      <c r="AY80" s="647">
        <v>690</v>
      </c>
      <c r="AZ80" s="647"/>
      <c r="BA80" s="647"/>
      <c r="BB80" s="647"/>
      <c r="BC80" s="647"/>
      <c r="BD80" s="647">
        <f t="shared" ref="BD80:BD111" si="8">SUM(AY80:BC80)</f>
        <v>690</v>
      </c>
      <c r="BE80" s="630"/>
      <c r="BF80" s="630"/>
      <c r="BG80" s="630"/>
    </row>
    <row r="81" spans="1:59">
      <c r="A81" s="640" t="s">
        <v>55</v>
      </c>
      <c r="B81" s="630" t="s">
        <v>1264</v>
      </c>
      <c r="C81" s="630" t="s">
        <v>6032</v>
      </c>
      <c r="D81" s="641">
        <v>44687</v>
      </c>
      <c r="E81" s="640" t="s">
        <v>6023</v>
      </c>
      <c r="F81" s="640" t="s">
        <v>85</v>
      </c>
      <c r="G81" s="630" t="s">
        <v>5855</v>
      </c>
      <c r="H81" s="630" t="s">
        <v>5856</v>
      </c>
      <c r="I81" s="630" t="s">
        <v>5857</v>
      </c>
      <c r="J81" s="630" t="s">
        <v>85</v>
      </c>
      <c r="K81" s="642" t="s">
        <v>5858</v>
      </c>
      <c r="L81" s="640" t="s">
        <v>503</v>
      </c>
      <c r="M81" s="630" t="s">
        <v>6024</v>
      </c>
      <c r="N81" s="630" t="s">
        <v>687</v>
      </c>
      <c r="O81" s="630" t="s">
        <v>85</v>
      </c>
      <c r="P81" s="643" t="s">
        <v>688</v>
      </c>
      <c r="Q81" s="640" t="s">
        <v>1267</v>
      </c>
      <c r="R81" s="630" t="s">
        <v>6025</v>
      </c>
      <c r="S81" s="630" t="s">
        <v>690</v>
      </c>
      <c r="T81" s="630" t="s">
        <v>5947</v>
      </c>
      <c r="U81" s="640">
        <v>12005832</v>
      </c>
      <c r="V81" s="644">
        <v>0</v>
      </c>
      <c r="W81" s="630" t="s">
        <v>69</v>
      </c>
      <c r="X81" s="630">
        <v>480</v>
      </c>
      <c r="Y81" s="630">
        <v>600</v>
      </c>
      <c r="Z81" s="630">
        <v>20</v>
      </c>
      <c r="AA81" s="645">
        <f t="shared" si="6"/>
        <v>0.28799999999999998</v>
      </c>
      <c r="AB81" s="640" t="s">
        <v>70</v>
      </c>
      <c r="AC81" s="641">
        <v>44694</v>
      </c>
      <c r="AD81" s="630"/>
      <c r="AE81" s="643" t="s">
        <v>5847</v>
      </c>
      <c r="AF81" s="630" t="s">
        <v>6032</v>
      </c>
      <c r="AG81" s="630">
        <v>600</v>
      </c>
      <c r="AH81" s="630">
        <v>20</v>
      </c>
      <c r="AI81" s="645">
        <f t="shared" si="7"/>
        <v>0.28799999999999998</v>
      </c>
      <c r="AJ81" s="630" t="s">
        <v>5848</v>
      </c>
      <c r="AK81" s="630" t="s">
        <v>6032</v>
      </c>
      <c r="AL81" s="641">
        <v>44693</v>
      </c>
      <c r="AM81" s="641">
        <v>44693</v>
      </c>
      <c r="AN81" s="641">
        <v>44694</v>
      </c>
      <c r="AO81" s="641">
        <v>44694</v>
      </c>
      <c r="AP81" s="641">
        <v>44694</v>
      </c>
      <c r="AQ81" s="630" t="s">
        <v>5862</v>
      </c>
      <c r="AR81" s="630"/>
      <c r="AS81" s="630" t="s">
        <v>6032</v>
      </c>
      <c r="AT81" s="646">
        <v>44694</v>
      </c>
      <c r="AU81" s="646">
        <v>44694</v>
      </c>
      <c r="AV81" s="646">
        <v>44693</v>
      </c>
      <c r="AW81" s="640" t="s">
        <v>90</v>
      </c>
      <c r="AX81" s="630" t="s">
        <v>218</v>
      </c>
      <c r="AY81" s="647">
        <v>690</v>
      </c>
      <c r="AZ81" s="647"/>
      <c r="BA81" s="647"/>
      <c r="BB81" s="647"/>
      <c r="BC81" s="647"/>
      <c r="BD81" s="647">
        <f t="shared" si="8"/>
        <v>690</v>
      </c>
      <c r="BE81" s="630"/>
      <c r="BF81" s="630"/>
      <c r="BG81" s="630"/>
    </row>
    <row r="82" spans="1:59">
      <c r="A82" s="640" t="s">
        <v>428</v>
      </c>
      <c r="B82" s="630" t="s">
        <v>1264</v>
      </c>
      <c r="C82" s="630" t="s">
        <v>6033</v>
      </c>
      <c r="D82" s="641">
        <v>44678</v>
      </c>
      <c r="E82" s="640" t="s">
        <v>5996</v>
      </c>
      <c r="F82" s="640" t="s">
        <v>85</v>
      </c>
      <c r="G82" s="630" t="s">
        <v>5855</v>
      </c>
      <c r="H82" s="630" t="s">
        <v>5856</v>
      </c>
      <c r="I82" s="630" t="s">
        <v>5857</v>
      </c>
      <c r="J82" s="630" t="s">
        <v>85</v>
      </c>
      <c r="K82" s="642" t="s">
        <v>5858</v>
      </c>
      <c r="L82" s="640" t="s">
        <v>341</v>
      </c>
      <c r="M82" s="630" t="s">
        <v>342</v>
      </c>
      <c r="N82" s="630" t="s">
        <v>343</v>
      </c>
      <c r="O82" s="630" t="s">
        <v>299</v>
      </c>
      <c r="P82" s="643">
        <v>21075</v>
      </c>
      <c r="Q82" s="640" t="s">
        <v>5843</v>
      </c>
      <c r="R82" s="630" t="s">
        <v>5844</v>
      </c>
      <c r="S82" s="630"/>
      <c r="T82" s="630" t="s">
        <v>5845</v>
      </c>
      <c r="U82" s="640">
        <v>30390256</v>
      </c>
      <c r="V82" s="644">
        <v>14.75</v>
      </c>
      <c r="W82" s="630" t="s">
        <v>5997</v>
      </c>
      <c r="X82" s="630">
        <v>400</v>
      </c>
      <c r="Y82" s="630">
        <v>780</v>
      </c>
      <c r="Z82" s="630">
        <v>30</v>
      </c>
      <c r="AA82" s="645">
        <f t="shared" si="6"/>
        <v>0.312</v>
      </c>
      <c r="AB82" s="640" t="s">
        <v>70</v>
      </c>
      <c r="AC82" s="641">
        <v>44694</v>
      </c>
      <c r="AD82" s="630"/>
      <c r="AE82" s="643" t="s">
        <v>6018</v>
      </c>
      <c r="AF82" s="630" t="s">
        <v>6033</v>
      </c>
      <c r="AG82" s="630">
        <v>780</v>
      </c>
      <c r="AH82" s="630">
        <v>30</v>
      </c>
      <c r="AI82" s="645">
        <f t="shared" si="7"/>
        <v>0.312</v>
      </c>
      <c r="AJ82" s="630" t="s">
        <v>5848</v>
      </c>
      <c r="AK82" s="630" t="s">
        <v>6033</v>
      </c>
      <c r="AL82" s="641">
        <v>44693</v>
      </c>
      <c r="AM82" s="641">
        <v>44693</v>
      </c>
      <c r="AN82" s="641">
        <v>44694</v>
      </c>
      <c r="AO82" s="641">
        <v>44694</v>
      </c>
      <c r="AP82" s="641">
        <v>44694</v>
      </c>
      <c r="AQ82" s="630" t="s">
        <v>5862</v>
      </c>
      <c r="AR82" s="630"/>
      <c r="AS82" s="630" t="s">
        <v>6033</v>
      </c>
      <c r="AT82" s="646">
        <v>44693</v>
      </c>
      <c r="AU82" s="646">
        <v>44694</v>
      </c>
      <c r="AV82" s="646">
        <v>44693</v>
      </c>
      <c r="AW82" s="640" t="s">
        <v>90</v>
      </c>
      <c r="AX82" s="630" t="s">
        <v>218</v>
      </c>
      <c r="AY82" s="647">
        <v>1115</v>
      </c>
      <c r="AZ82" s="647"/>
      <c r="BA82" s="647"/>
      <c r="BB82" s="647"/>
      <c r="BC82" s="647"/>
      <c r="BD82" s="647">
        <f t="shared" si="8"/>
        <v>1115</v>
      </c>
      <c r="BE82" s="630"/>
      <c r="BF82" s="630"/>
      <c r="BG82" s="630"/>
    </row>
    <row r="83" spans="1:59">
      <c r="A83" s="640" t="s">
        <v>428</v>
      </c>
      <c r="B83" s="630" t="s">
        <v>1264</v>
      </c>
      <c r="C83" s="630" t="s">
        <v>6034</v>
      </c>
      <c r="D83" s="641">
        <v>44678</v>
      </c>
      <c r="E83" s="640" t="s">
        <v>5996</v>
      </c>
      <c r="F83" s="640" t="s">
        <v>85</v>
      </c>
      <c r="G83" s="630" t="s">
        <v>5855</v>
      </c>
      <c r="H83" s="630" t="s">
        <v>5856</v>
      </c>
      <c r="I83" s="630" t="s">
        <v>5857</v>
      </c>
      <c r="J83" s="630" t="s">
        <v>85</v>
      </c>
      <c r="K83" s="642" t="s">
        <v>5858</v>
      </c>
      <c r="L83" s="640" t="s">
        <v>341</v>
      </c>
      <c r="M83" s="630" t="s">
        <v>342</v>
      </c>
      <c r="N83" s="630" t="s">
        <v>343</v>
      </c>
      <c r="O83" s="630" t="s">
        <v>299</v>
      </c>
      <c r="P83" s="643">
        <v>21075</v>
      </c>
      <c r="Q83" s="640" t="s">
        <v>5843</v>
      </c>
      <c r="R83" s="630" t="s">
        <v>5844</v>
      </c>
      <c r="S83" s="630"/>
      <c r="T83" s="630" t="s">
        <v>5845</v>
      </c>
      <c r="U83" s="640">
        <v>30390256</v>
      </c>
      <c r="V83" s="644">
        <v>14.75</v>
      </c>
      <c r="W83" s="630" t="s">
        <v>5997</v>
      </c>
      <c r="X83" s="630">
        <v>400</v>
      </c>
      <c r="Y83" s="630">
        <v>780</v>
      </c>
      <c r="Z83" s="630">
        <v>30</v>
      </c>
      <c r="AA83" s="645">
        <f t="shared" si="6"/>
        <v>0.312</v>
      </c>
      <c r="AB83" s="640" t="s">
        <v>70</v>
      </c>
      <c r="AC83" s="641">
        <v>44694</v>
      </c>
      <c r="AD83" s="630"/>
      <c r="AE83" s="643" t="s">
        <v>6020</v>
      </c>
      <c r="AF83" s="630" t="s">
        <v>6034</v>
      </c>
      <c r="AG83" s="630">
        <v>780</v>
      </c>
      <c r="AH83" s="630">
        <v>30</v>
      </c>
      <c r="AI83" s="645">
        <f t="shared" si="7"/>
        <v>0.312</v>
      </c>
      <c r="AJ83" s="630" t="s">
        <v>5848</v>
      </c>
      <c r="AK83" s="630" t="s">
        <v>6034</v>
      </c>
      <c r="AL83" s="641">
        <v>44693</v>
      </c>
      <c r="AM83" s="641">
        <v>44693</v>
      </c>
      <c r="AN83" s="641">
        <v>44694</v>
      </c>
      <c r="AO83" s="641">
        <v>44694</v>
      </c>
      <c r="AP83" s="641">
        <v>44694</v>
      </c>
      <c r="AQ83" s="630" t="s">
        <v>5862</v>
      </c>
      <c r="AR83" s="630"/>
      <c r="AS83" s="630" t="s">
        <v>6034</v>
      </c>
      <c r="AT83" s="646">
        <v>44693</v>
      </c>
      <c r="AU83" s="646">
        <v>44694</v>
      </c>
      <c r="AV83" s="646">
        <v>44693</v>
      </c>
      <c r="AW83" s="640" t="s">
        <v>90</v>
      </c>
      <c r="AX83" s="630" t="s">
        <v>218</v>
      </c>
      <c r="AY83" s="647">
        <v>1115</v>
      </c>
      <c r="AZ83" s="647"/>
      <c r="BA83" s="647"/>
      <c r="BB83" s="647"/>
      <c r="BC83" s="647"/>
      <c r="BD83" s="647">
        <f t="shared" si="8"/>
        <v>1115</v>
      </c>
      <c r="BE83" s="630"/>
      <c r="BF83" s="630"/>
      <c r="BG83" s="630"/>
    </row>
    <row r="84" spans="1:59">
      <c r="A84" s="640" t="s">
        <v>428</v>
      </c>
      <c r="B84" s="630" t="s">
        <v>1264</v>
      </c>
      <c r="C84" s="630" t="s">
        <v>6035</v>
      </c>
      <c r="D84" s="641">
        <v>44678</v>
      </c>
      <c r="E84" s="640" t="s">
        <v>5996</v>
      </c>
      <c r="F84" s="640" t="s">
        <v>85</v>
      </c>
      <c r="G84" s="630" t="s">
        <v>5855</v>
      </c>
      <c r="H84" s="630" t="s">
        <v>5856</v>
      </c>
      <c r="I84" s="630" t="s">
        <v>5857</v>
      </c>
      <c r="J84" s="630" t="s">
        <v>85</v>
      </c>
      <c r="K84" s="642" t="s">
        <v>5858</v>
      </c>
      <c r="L84" s="640" t="s">
        <v>341</v>
      </c>
      <c r="M84" s="630" t="s">
        <v>342</v>
      </c>
      <c r="N84" s="630" t="s">
        <v>343</v>
      </c>
      <c r="O84" s="630" t="s">
        <v>299</v>
      </c>
      <c r="P84" s="643">
        <v>21075</v>
      </c>
      <c r="Q84" s="640" t="s">
        <v>5843</v>
      </c>
      <c r="R84" s="630" t="s">
        <v>5844</v>
      </c>
      <c r="S84" s="630"/>
      <c r="T84" s="630" t="s">
        <v>5845</v>
      </c>
      <c r="U84" s="640">
        <v>30390256</v>
      </c>
      <c r="V84" s="644">
        <v>14.75</v>
      </c>
      <c r="W84" s="630" t="s">
        <v>5997</v>
      </c>
      <c r="X84" s="630">
        <v>400</v>
      </c>
      <c r="Y84" s="630">
        <v>780</v>
      </c>
      <c r="Z84" s="630">
        <v>30</v>
      </c>
      <c r="AA84" s="645">
        <f t="shared" si="6"/>
        <v>0.312</v>
      </c>
      <c r="AB84" s="640" t="s">
        <v>70</v>
      </c>
      <c r="AC84" s="641">
        <v>44694</v>
      </c>
      <c r="AD84" s="630"/>
      <c r="AE84" s="643" t="s">
        <v>5980</v>
      </c>
      <c r="AF84" s="630" t="s">
        <v>6035</v>
      </c>
      <c r="AG84" s="630">
        <v>780</v>
      </c>
      <c r="AH84" s="630">
        <v>30</v>
      </c>
      <c r="AI84" s="645">
        <f t="shared" si="7"/>
        <v>0.312</v>
      </c>
      <c r="AJ84" s="630" t="s">
        <v>5848</v>
      </c>
      <c r="AK84" s="630" t="s">
        <v>6035</v>
      </c>
      <c r="AL84" s="641">
        <v>44693</v>
      </c>
      <c r="AM84" s="641">
        <v>44693</v>
      </c>
      <c r="AN84" s="641">
        <v>44694</v>
      </c>
      <c r="AO84" s="641">
        <v>44694</v>
      </c>
      <c r="AP84" s="641">
        <v>44694</v>
      </c>
      <c r="AQ84" s="630" t="s">
        <v>5862</v>
      </c>
      <c r="AR84" s="630"/>
      <c r="AS84" s="630" t="s">
        <v>6035</v>
      </c>
      <c r="AT84" s="646">
        <v>44693</v>
      </c>
      <c r="AU84" s="646">
        <v>44694</v>
      </c>
      <c r="AV84" s="646">
        <v>44693</v>
      </c>
      <c r="AW84" s="640" t="s">
        <v>90</v>
      </c>
      <c r="AX84" s="630" t="s">
        <v>218</v>
      </c>
      <c r="AY84" s="647">
        <v>1115</v>
      </c>
      <c r="AZ84" s="647"/>
      <c r="BA84" s="647"/>
      <c r="BB84" s="647"/>
      <c r="BC84" s="647"/>
      <c r="BD84" s="647">
        <f t="shared" si="8"/>
        <v>1115</v>
      </c>
      <c r="BE84" s="630"/>
      <c r="BF84" s="630"/>
      <c r="BG84" s="630"/>
    </row>
    <row r="85" spans="1:59">
      <c r="A85" s="640" t="s">
        <v>55</v>
      </c>
      <c r="B85" s="630" t="s">
        <v>5852</v>
      </c>
      <c r="C85" s="630" t="s">
        <v>6036</v>
      </c>
      <c r="D85" s="641">
        <v>44691</v>
      </c>
      <c r="E85" s="640" t="s">
        <v>6037</v>
      </c>
      <c r="F85" s="640" t="s">
        <v>85</v>
      </c>
      <c r="G85" s="630" t="s">
        <v>5838</v>
      </c>
      <c r="H85" s="630" t="s">
        <v>5839</v>
      </c>
      <c r="I85" s="630" t="s">
        <v>5840</v>
      </c>
      <c r="J85" s="630" t="s">
        <v>85</v>
      </c>
      <c r="K85" s="642" t="s">
        <v>5841</v>
      </c>
      <c r="L85" s="640" t="s">
        <v>6038</v>
      </c>
      <c r="M85" s="630" t="s">
        <v>1938</v>
      </c>
      <c r="N85" s="630" t="s">
        <v>1939</v>
      </c>
      <c r="O85" s="630" t="s">
        <v>1940</v>
      </c>
      <c r="P85" s="643" t="s">
        <v>1941</v>
      </c>
      <c r="Q85" s="640"/>
      <c r="R85" s="630" t="s">
        <v>1942</v>
      </c>
      <c r="S85" s="630" t="s">
        <v>1943</v>
      </c>
      <c r="T85" s="630" t="s">
        <v>1944</v>
      </c>
      <c r="U85" s="640">
        <v>30397572</v>
      </c>
      <c r="V85" s="644">
        <v>15</v>
      </c>
      <c r="W85" s="630" t="s">
        <v>134</v>
      </c>
      <c r="X85" s="630">
        <v>480</v>
      </c>
      <c r="Y85" s="630">
        <v>377</v>
      </c>
      <c r="Z85" s="630">
        <v>13</v>
      </c>
      <c r="AA85" s="645">
        <f t="shared" si="6"/>
        <v>0.18096000000000001</v>
      </c>
      <c r="AB85" s="640" t="s">
        <v>88</v>
      </c>
      <c r="AC85" s="641">
        <v>44694</v>
      </c>
      <c r="AD85" s="630"/>
      <c r="AE85" s="643" t="s">
        <v>5869</v>
      </c>
      <c r="AF85" s="630" t="s">
        <v>6036</v>
      </c>
      <c r="AG85" s="630">
        <v>377</v>
      </c>
      <c r="AH85" s="630">
        <v>13</v>
      </c>
      <c r="AI85" s="645">
        <f t="shared" si="7"/>
        <v>0.18096000000000001</v>
      </c>
      <c r="AJ85" s="630" t="s">
        <v>5848</v>
      </c>
      <c r="AK85" s="630" t="s">
        <v>6036</v>
      </c>
      <c r="AL85" s="641">
        <v>44693</v>
      </c>
      <c r="AM85" s="641">
        <v>44693</v>
      </c>
      <c r="AN85" s="641">
        <v>44694</v>
      </c>
      <c r="AO85" s="641">
        <v>44694</v>
      </c>
      <c r="AP85" s="641">
        <v>44694</v>
      </c>
      <c r="AQ85" s="630" t="s">
        <v>5862</v>
      </c>
      <c r="AR85" s="630"/>
      <c r="AS85" s="630" t="s">
        <v>6036</v>
      </c>
      <c r="AT85" s="646">
        <v>44693</v>
      </c>
      <c r="AU85" s="646">
        <v>44694</v>
      </c>
      <c r="AV85" s="646">
        <v>44693</v>
      </c>
      <c r="AW85" s="640" t="s">
        <v>90</v>
      </c>
      <c r="AX85" s="630" t="s">
        <v>218</v>
      </c>
      <c r="AY85" s="647">
        <v>1384</v>
      </c>
      <c r="AZ85" s="647"/>
      <c r="BA85" s="647"/>
      <c r="BB85" s="647"/>
      <c r="BC85" s="647"/>
      <c r="BD85" s="647">
        <f t="shared" si="8"/>
        <v>1384</v>
      </c>
      <c r="BE85" s="630"/>
      <c r="BF85" s="630"/>
      <c r="BG85" s="630"/>
    </row>
    <row r="86" spans="1:59">
      <c r="A86" s="640" t="s">
        <v>55</v>
      </c>
      <c r="B86" s="630" t="s">
        <v>5852</v>
      </c>
      <c r="C86" s="630" t="s">
        <v>6039</v>
      </c>
      <c r="D86" s="641">
        <v>44691</v>
      </c>
      <c r="E86" s="640" t="s">
        <v>6037</v>
      </c>
      <c r="F86" s="640" t="s">
        <v>85</v>
      </c>
      <c r="G86" s="630" t="s">
        <v>5838</v>
      </c>
      <c r="H86" s="630" t="s">
        <v>5839</v>
      </c>
      <c r="I86" s="630" t="s">
        <v>5840</v>
      </c>
      <c r="J86" s="630" t="s">
        <v>85</v>
      </c>
      <c r="K86" s="642" t="s">
        <v>5841</v>
      </c>
      <c r="L86" s="640" t="s">
        <v>6038</v>
      </c>
      <c r="M86" s="630" t="s">
        <v>1938</v>
      </c>
      <c r="N86" s="630" t="s">
        <v>1939</v>
      </c>
      <c r="O86" s="630" t="s">
        <v>1940</v>
      </c>
      <c r="P86" s="643" t="s">
        <v>1941</v>
      </c>
      <c r="Q86" s="640"/>
      <c r="R86" s="630" t="s">
        <v>1942</v>
      </c>
      <c r="S86" s="630" t="s">
        <v>1943</v>
      </c>
      <c r="T86" s="630" t="s">
        <v>1944</v>
      </c>
      <c r="U86" s="640">
        <v>30397572</v>
      </c>
      <c r="V86" s="644">
        <v>15</v>
      </c>
      <c r="W86" s="630" t="s">
        <v>134</v>
      </c>
      <c r="X86" s="630">
        <v>480</v>
      </c>
      <c r="Y86" s="630">
        <v>377</v>
      </c>
      <c r="Z86" s="630">
        <v>13</v>
      </c>
      <c r="AA86" s="645">
        <f t="shared" si="6"/>
        <v>0.18096000000000001</v>
      </c>
      <c r="AB86" s="640" t="s">
        <v>88</v>
      </c>
      <c r="AC86" s="641">
        <v>44694</v>
      </c>
      <c r="AD86" s="630"/>
      <c r="AE86" s="643" t="s">
        <v>5869</v>
      </c>
      <c r="AF86" s="630" t="s">
        <v>6036</v>
      </c>
      <c r="AG86" s="630">
        <v>377</v>
      </c>
      <c r="AH86" s="630">
        <v>13</v>
      </c>
      <c r="AI86" s="645">
        <f t="shared" si="7"/>
        <v>0.18096000000000001</v>
      </c>
      <c r="AJ86" s="630" t="s">
        <v>5848</v>
      </c>
      <c r="AK86" s="630" t="s">
        <v>6039</v>
      </c>
      <c r="AL86" s="641">
        <v>44693</v>
      </c>
      <c r="AM86" s="641">
        <v>44693</v>
      </c>
      <c r="AN86" s="641">
        <v>44694</v>
      </c>
      <c r="AO86" s="641">
        <v>44694</v>
      </c>
      <c r="AP86" s="641">
        <v>44694</v>
      </c>
      <c r="AQ86" s="630" t="s">
        <v>5862</v>
      </c>
      <c r="AR86" s="630"/>
      <c r="AS86" s="630" t="s">
        <v>6039</v>
      </c>
      <c r="AT86" s="646">
        <v>44693</v>
      </c>
      <c r="AU86" s="646">
        <v>44694</v>
      </c>
      <c r="AV86" s="641">
        <v>44693</v>
      </c>
      <c r="AW86" s="640" t="s">
        <v>90</v>
      </c>
      <c r="AX86" s="630" t="s">
        <v>218</v>
      </c>
      <c r="AY86" s="647">
        <v>1384</v>
      </c>
      <c r="AZ86" s="647"/>
      <c r="BA86" s="647"/>
      <c r="BB86" s="647"/>
      <c r="BC86" s="647"/>
      <c r="BD86" s="647">
        <f t="shared" si="8"/>
        <v>1384</v>
      </c>
      <c r="BE86" s="630"/>
      <c r="BF86" s="630"/>
      <c r="BG86" s="630"/>
    </row>
    <row r="87" spans="1:59">
      <c r="A87" s="640" t="s">
        <v>428</v>
      </c>
      <c r="B87" s="630" t="s">
        <v>5880</v>
      </c>
      <c r="C87" s="630" t="s">
        <v>6040</v>
      </c>
      <c r="D87" s="641">
        <v>44690</v>
      </c>
      <c r="E87" s="640" t="s">
        <v>6041</v>
      </c>
      <c r="F87" s="640" t="s">
        <v>85</v>
      </c>
      <c r="G87" s="630" t="s">
        <v>5855</v>
      </c>
      <c r="H87" s="630" t="s">
        <v>5856</v>
      </c>
      <c r="I87" s="630" t="s">
        <v>5857</v>
      </c>
      <c r="J87" s="630" t="s">
        <v>85</v>
      </c>
      <c r="K87" s="642" t="s">
        <v>5858</v>
      </c>
      <c r="L87" s="640" t="s">
        <v>358</v>
      </c>
      <c r="M87" s="649" t="s">
        <v>735</v>
      </c>
      <c r="N87" s="649" t="s">
        <v>391</v>
      </c>
      <c r="O87" s="649" t="s">
        <v>392</v>
      </c>
      <c r="P87" s="651" t="s">
        <v>1258</v>
      </c>
      <c r="Q87" s="640" t="s">
        <v>1267</v>
      </c>
      <c r="R87" s="630" t="s">
        <v>1254</v>
      </c>
      <c r="S87" s="630" t="s">
        <v>6042</v>
      </c>
      <c r="T87" s="630" t="s">
        <v>1255</v>
      </c>
      <c r="U87" s="640">
        <v>30390456</v>
      </c>
      <c r="V87" s="644">
        <v>14.75</v>
      </c>
      <c r="W87" s="630" t="s">
        <v>163</v>
      </c>
      <c r="X87" s="630">
        <v>400</v>
      </c>
      <c r="Y87" s="630">
        <v>768</v>
      </c>
      <c r="Z87" s="630">
        <v>24</v>
      </c>
      <c r="AA87" s="645">
        <f t="shared" si="6"/>
        <v>0.30719999999999997</v>
      </c>
      <c r="AB87" s="640" t="s">
        <v>70</v>
      </c>
      <c r="AC87" s="641">
        <v>44697</v>
      </c>
      <c r="AD87" s="630"/>
      <c r="AE87" s="643" t="s">
        <v>5869</v>
      </c>
      <c r="AF87" s="630" t="s">
        <v>6040</v>
      </c>
      <c r="AG87" s="630">
        <v>768</v>
      </c>
      <c r="AH87" s="630">
        <v>24</v>
      </c>
      <c r="AI87" s="645">
        <f t="shared" si="7"/>
        <v>0.30719999999999997</v>
      </c>
      <c r="AJ87" s="630" t="s">
        <v>5848</v>
      </c>
      <c r="AK87" s="630" t="s">
        <v>6040</v>
      </c>
      <c r="AL87" s="641">
        <v>44694</v>
      </c>
      <c r="AM87" s="641">
        <v>44694</v>
      </c>
      <c r="AN87" s="641">
        <v>44697</v>
      </c>
      <c r="AO87" s="641">
        <v>44697</v>
      </c>
      <c r="AP87" s="641">
        <v>44697</v>
      </c>
      <c r="AQ87" s="630" t="s">
        <v>5862</v>
      </c>
      <c r="AR87" s="630"/>
      <c r="AS87" s="630" t="s">
        <v>6040</v>
      </c>
      <c r="AT87" s="641">
        <v>44694</v>
      </c>
      <c r="AU87" s="646">
        <v>44697</v>
      </c>
      <c r="AV87" s="641">
        <v>44694</v>
      </c>
      <c r="AW87" s="640" t="s">
        <v>90</v>
      </c>
      <c r="AX87" s="630" t="s">
        <v>218</v>
      </c>
      <c r="AY87" s="647">
        <v>1128</v>
      </c>
      <c r="AZ87" s="647"/>
      <c r="BA87" s="647"/>
      <c r="BB87" s="647"/>
      <c r="BC87" s="647"/>
      <c r="BD87" s="647">
        <f t="shared" si="8"/>
        <v>1128</v>
      </c>
      <c r="BE87" s="630"/>
      <c r="BF87" s="630"/>
      <c r="BG87" s="630"/>
    </row>
    <row r="88" spans="1:59">
      <c r="A88" s="640" t="s">
        <v>428</v>
      </c>
      <c r="B88" s="630" t="s">
        <v>5880</v>
      </c>
      <c r="C88" s="630" t="s">
        <v>6043</v>
      </c>
      <c r="D88" s="641">
        <v>44690</v>
      </c>
      <c r="E88" s="640" t="s">
        <v>6044</v>
      </c>
      <c r="F88" s="640" t="s">
        <v>85</v>
      </c>
      <c r="G88" s="630" t="s">
        <v>5855</v>
      </c>
      <c r="H88" s="630" t="s">
        <v>5856</v>
      </c>
      <c r="I88" s="630" t="s">
        <v>5857</v>
      </c>
      <c r="J88" s="630" t="s">
        <v>85</v>
      </c>
      <c r="K88" s="642" t="s">
        <v>5858</v>
      </c>
      <c r="L88" s="640" t="s">
        <v>358</v>
      </c>
      <c r="M88" s="652" t="s">
        <v>6045</v>
      </c>
      <c r="N88" s="652" t="s">
        <v>6046</v>
      </c>
      <c r="O88" s="652" t="s">
        <v>629</v>
      </c>
      <c r="P88" s="653" t="s">
        <v>6047</v>
      </c>
      <c r="Q88" s="640" t="s">
        <v>1267</v>
      </c>
      <c r="R88" s="630" t="s">
        <v>1254</v>
      </c>
      <c r="S88" s="630" t="s">
        <v>6042</v>
      </c>
      <c r="T88" s="630" t="s">
        <v>1255</v>
      </c>
      <c r="U88" s="640">
        <v>30390456</v>
      </c>
      <c r="V88" s="644">
        <v>14.75</v>
      </c>
      <c r="W88" s="630" t="s">
        <v>163</v>
      </c>
      <c r="X88" s="630">
        <v>400</v>
      </c>
      <c r="Y88" s="630">
        <v>768</v>
      </c>
      <c r="Z88" s="630">
        <v>24</v>
      </c>
      <c r="AA88" s="645">
        <f t="shared" si="6"/>
        <v>0.30719999999999997</v>
      </c>
      <c r="AB88" s="640" t="s">
        <v>70</v>
      </c>
      <c r="AC88" s="641">
        <v>44697</v>
      </c>
      <c r="AD88" s="630"/>
      <c r="AE88" s="643" t="s">
        <v>5869</v>
      </c>
      <c r="AF88" s="630" t="s">
        <v>6043</v>
      </c>
      <c r="AG88" s="630">
        <v>768</v>
      </c>
      <c r="AH88" s="630">
        <v>24</v>
      </c>
      <c r="AI88" s="645">
        <f t="shared" si="7"/>
        <v>0.30719999999999997</v>
      </c>
      <c r="AJ88" s="630" t="s">
        <v>5848</v>
      </c>
      <c r="AK88" s="630" t="s">
        <v>6043</v>
      </c>
      <c r="AL88" s="641">
        <v>44694</v>
      </c>
      <c r="AM88" s="641">
        <v>44694</v>
      </c>
      <c r="AN88" s="641">
        <v>44697</v>
      </c>
      <c r="AO88" s="641">
        <v>44697</v>
      </c>
      <c r="AP88" s="641">
        <v>44697</v>
      </c>
      <c r="AQ88" s="630" t="s">
        <v>5862</v>
      </c>
      <c r="AR88" s="630" t="s">
        <v>6048</v>
      </c>
      <c r="AS88" s="630" t="s">
        <v>6043</v>
      </c>
      <c r="AT88" s="641">
        <v>44694</v>
      </c>
      <c r="AU88" s="646">
        <v>44697</v>
      </c>
      <c r="AV88" s="641">
        <v>44694</v>
      </c>
      <c r="AW88" s="640" t="s">
        <v>90</v>
      </c>
      <c r="AX88" s="630" t="s">
        <v>218</v>
      </c>
      <c r="AY88" s="647">
        <v>1624</v>
      </c>
      <c r="AZ88" s="647"/>
      <c r="BA88" s="647"/>
      <c r="BB88" s="647"/>
      <c r="BC88" s="647"/>
      <c r="BD88" s="647">
        <f t="shared" si="8"/>
        <v>1624</v>
      </c>
      <c r="BE88" s="630"/>
      <c r="BF88" s="630"/>
      <c r="BG88" s="630"/>
    </row>
    <row r="89" spans="1:59">
      <c r="A89" s="640" t="s">
        <v>55</v>
      </c>
      <c r="B89" s="630" t="s">
        <v>1264</v>
      </c>
      <c r="C89" s="630" t="s">
        <v>6049</v>
      </c>
      <c r="D89" s="641">
        <v>44687</v>
      </c>
      <c r="E89" s="640" t="s">
        <v>6023</v>
      </c>
      <c r="F89" s="640" t="s">
        <v>85</v>
      </c>
      <c r="G89" s="630" t="s">
        <v>5855</v>
      </c>
      <c r="H89" s="630" t="s">
        <v>5856</v>
      </c>
      <c r="I89" s="630" t="s">
        <v>5857</v>
      </c>
      <c r="J89" s="630" t="s">
        <v>85</v>
      </c>
      <c r="K89" s="642" t="s">
        <v>5858</v>
      </c>
      <c r="L89" s="640" t="s">
        <v>503</v>
      </c>
      <c r="M89" s="630" t="s">
        <v>6024</v>
      </c>
      <c r="N89" s="630" t="s">
        <v>687</v>
      </c>
      <c r="O89" s="630" t="s">
        <v>85</v>
      </c>
      <c r="P89" s="643" t="s">
        <v>688</v>
      </c>
      <c r="Q89" s="640" t="s">
        <v>1267</v>
      </c>
      <c r="R89" s="630" t="s">
        <v>6025</v>
      </c>
      <c r="S89" s="630" t="s">
        <v>690</v>
      </c>
      <c r="T89" s="630" t="s">
        <v>5947</v>
      </c>
      <c r="U89" s="640">
        <v>12005832</v>
      </c>
      <c r="V89" s="644">
        <v>0</v>
      </c>
      <c r="W89" s="630" t="s">
        <v>69</v>
      </c>
      <c r="X89" s="630">
        <v>480</v>
      </c>
      <c r="Y89" s="630">
        <v>600</v>
      </c>
      <c r="Z89" s="630">
        <v>20</v>
      </c>
      <c r="AA89" s="645">
        <f t="shared" si="6"/>
        <v>0.28799999999999998</v>
      </c>
      <c r="AB89" s="640" t="s">
        <v>70</v>
      </c>
      <c r="AC89" s="641">
        <v>44697</v>
      </c>
      <c r="AD89" s="630"/>
      <c r="AE89" s="643" t="s">
        <v>5847</v>
      </c>
      <c r="AF89" s="630" t="s">
        <v>6049</v>
      </c>
      <c r="AG89" s="630">
        <v>600</v>
      </c>
      <c r="AH89" s="630">
        <v>20</v>
      </c>
      <c r="AI89" s="645">
        <f t="shared" si="7"/>
        <v>0.28799999999999998</v>
      </c>
      <c r="AJ89" s="630" t="s">
        <v>5848</v>
      </c>
      <c r="AK89" s="630" t="s">
        <v>6049</v>
      </c>
      <c r="AL89" s="641">
        <v>44694</v>
      </c>
      <c r="AM89" s="641">
        <v>44694</v>
      </c>
      <c r="AN89" s="641">
        <v>44697</v>
      </c>
      <c r="AO89" s="641">
        <v>44697</v>
      </c>
      <c r="AP89" s="641">
        <v>44697</v>
      </c>
      <c r="AQ89" s="630" t="s">
        <v>5862</v>
      </c>
      <c r="AR89" s="630"/>
      <c r="AS89" s="630" t="s">
        <v>6049</v>
      </c>
      <c r="AT89" s="641">
        <v>44694</v>
      </c>
      <c r="AU89" s="646">
        <v>44697</v>
      </c>
      <c r="AV89" s="641">
        <v>44694</v>
      </c>
      <c r="AW89" s="640" t="s">
        <v>90</v>
      </c>
      <c r="AX89" s="630" t="s">
        <v>218</v>
      </c>
      <c r="AY89" s="647">
        <v>690</v>
      </c>
      <c r="AZ89" s="647"/>
      <c r="BA89" s="647"/>
      <c r="BB89" s="647"/>
      <c r="BC89" s="647"/>
      <c r="BD89" s="647">
        <f t="shared" si="8"/>
        <v>690</v>
      </c>
      <c r="BE89" s="630"/>
      <c r="BF89" s="630"/>
      <c r="BG89" s="630"/>
    </row>
    <row r="90" spans="1:59">
      <c r="A90" s="640" t="s">
        <v>428</v>
      </c>
      <c r="B90" s="630" t="s">
        <v>1264</v>
      </c>
      <c r="C90" s="630" t="s">
        <v>6050</v>
      </c>
      <c r="D90" s="641">
        <v>44678</v>
      </c>
      <c r="E90" s="640" t="s">
        <v>5996</v>
      </c>
      <c r="F90" s="640" t="s">
        <v>85</v>
      </c>
      <c r="G90" s="630" t="s">
        <v>5855</v>
      </c>
      <c r="H90" s="630" t="s">
        <v>5856</v>
      </c>
      <c r="I90" s="630" t="s">
        <v>5857</v>
      </c>
      <c r="J90" s="630" t="s">
        <v>85</v>
      </c>
      <c r="K90" s="642" t="s">
        <v>5858</v>
      </c>
      <c r="L90" s="640" t="s">
        <v>341</v>
      </c>
      <c r="M90" s="630" t="s">
        <v>342</v>
      </c>
      <c r="N90" s="630" t="s">
        <v>343</v>
      </c>
      <c r="O90" s="630" t="s">
        <v>299</v>
      </c>
      <c r="P90" s="643">
        <v>21075</v>
      </c>
      <c r="Q90" s="640" t="s">
        <v>5843</v>
      </c>
      <c r="R90" s="630" t="s">
        <v>5844</v>
      </c>
      <c r="S90" s="630"/>
      <c r="T90" s="630" t="s">
        <v>5845</v>
      </c>
      <c r="U90" s="640">
        <v>30390256</v>
      </c>
      <c r="V90" s="644">
        <v>14.75</v>
      </c>
      <c r="W90" s="630" t="s">
        <v>5997</v>
      </c>
      <c r="X90" s="630">
        <v>400</v>
      </c>
      <c r="Y90" s="630">
        <v>780</v>
      </c>
      <c r="Z90" s="630">
        <v>30</v>
      </c>
      <c r="AA90" s="645">
        <f t="shared" si="6"/>
        <v>0.312</v>
      </c>
      <c r="AB90" s="640" t="s">
        <v>70</v>
      </c>
      <c r="AC90" s="641">
        <v>44695</v>
      </c>
      <c r="AD90" s="630"/>
      <c r="AE90" s="643" t="s">
        <v>6018</v>
      </c>
      <c r="AF90" s="630" t="s">
        <v>6050</v>
      </c>
      <c r="AG90" s="630">
        <v>780</v>
      </c>
      <c r="AH90" s="630">
        <v>30</v>
      </c>
      <c r="AI90" s="645">
        <f t="shared" si="7"/>
        <v>0.312</v>
      </c>
      <c r="AJ90" s="630" t="s">
        <v>5848</v>
      </c>
      <c r="AK90" s="630" t="s">
        <v>6050</v>
      </c>
      <c r="AL90" s="641">
        <v>44694</v>
      </c>
      <c r="AM90" s="641">
        <v>44694</v>
      </c>
      <c r="AN90" s="641">
        <v>44695</v>
      </c>
      <c r="AO90" s="641">
        <v>44695</v>
      </c>
      <c r="AP90" s="641">
        <v>44695</v>
      </c>
      <c r="AQ90" s="630" t="s">
        <v>5862</v>
      </c>
      <c r="AR90" s="630"/>
      <c r="AS90" s="630" t="s">
        <v>6050</v>
      </c>
      <c r="AT90" s="641">
        <v>44694</v>
      </c>
      <c r="AU90" s="646">
        <v>44695</v>
      </c>
      <c r="AV90" s="641">
        <v>44694</v>
      </c>
      <c r="AW90" s="640" t="s">
        <v>90</v>
      </c>
      <c r="AX90" s="630" t="s">
        <v>218</v>
      </c>
      <c r="AY90" s="647">
        <v>1115</v>
      </c>
      <c r="AZ90" s="647"/>
      <c r="BA90" s="647"/>
      <c r="BB90" s="647"/>
      <c r="BC90" s="647"/>
      <c r="BD90" s="647">
        <f t="shared" si="8"/>
        <v>1115</v>
      </c>
      <c r="BE90" s="630"/>
      <c r="BF90" s="630"/>
      <c r="BG90" s="630"/>
    </row>
    <row r="91" spans="1:59">
      <c r="A91" s="640" t="s">
        <v>428</v>
      </c>
      <c r="B91" s="630" t="s">
        <v>1264</v>
      </c>
      <c r="C91" s="630" t="s">
        <v>6051</v>
      </c>
      <c r="D91" s="641">
        <v>44678</v>
      </c>
      <c r="E91" s="640" t="s">
        <v>5996</v>
      </c>
      <c r="F91" s="640" t="s">
        <v>85</v>
      </c>
      <c r="G91" s="630" t="s">
        <v>5855</v>
      </c>
      <c r="H91" s="630" t="s">
        <v>5856</v>
      </c>
      <c r="I91" s="630" t="s">
        <v>5857</v>
      </c>
      <c r="J91" s="630" t="s">
        <v>85</v>
      </c>
      <c r="K91" s="642" t="s">
        <v>5858</v>
      </c>
      <c r="L91" s="640" t="s">
        <v>341</v>
      </c>
      <c r="M91" s="630" t="s">
        <v>342</v>
      </c>
      <c r="N91" s="630" t="s">
        <v>343</v>
      </c>
      <c r="O91" s="630" t="s">
        <v>299</v>
      </c>
      <c r="P91" s="643">
        <v>21075</v>
      </c>
      <c r="Q91" s="640" t="s">
        <v>5843</v>
      </c>
      <c r="R91" s="630" t="s">
        <v>5844</v>
      </c>
      <c r="S91" s="630"/>
      <c r="T91" s="630" t="s">
        <v>5845</v>
      </c>
      <c r="U91" s="640">
        <v>30390256</v>
      </c>
      <c r="V91" s="644">
        <v>14.75</v>
      </c>
      <c r="W91" s="630" t="s">
        <v>5997</v>
      </c>
      <c r="X91" s="630">
        <v>400</v>
      </c>
      <c r="Y91" s="630">
        <v>780</v>
      </c>
      <c r="Z91" s="630">
        <v>30</v>
      </c>
      <c r="AA91" s="645">
        <f t="shared" si="6"/>
        <v>0.312</v>
      </c>
      <c r="AB91" s="640" t="s">
        <v>70</v>
      </c>
      <c r="AC91" s="641">
        <v>44695</v>
      </c>
      <c r="AD91" s="630"/>
      <c r="AE91" s="643" t="s">
        <v>6020</v>
      </c>
      <c r="AF91" s="630" t="s">
        <v>6051</v>
      </c>
      <c r="AG91" s="630">
        <v>780</v>
      </c>
      <c r="AH91" s="630">
        <v>30</v>
      </c>
      <c r="AI91" s="645">
        <f t="shared" si="7"/>
        <v>0.312</v>
      </c>
      <c r="AJ91" s="630" t="s">
        <v>5848</v>
      </c>
      <c r="AK91" s="630" t="s">
        <v>6051</v>
      </c>
      <c r="AL91" s="641">
        <v>44694</v>
      </c>
      <c r="AM91" s="641">
        <v>44694</v>
      </c>
      <c r="AN91" s="641">
        <v>44695</v>
      </c>
      <c r="AO91" s="641">
        <v>44695</v>
      </c>
      <c r="AP91" s="641">
        <v>44695</v>
      </c>
      <c r="AQ91" s="630" t="s">
        <v>5862</v>
      </c>
      <c r="AR91" s="630"/>
      <c r="AS91" s="630" t="s">
        <v>6051</v>
      </c>
      <c r="AT91" s="641">
        <v>44694</v>
      </c>
      <c r="AU91" s="646">
        <v>44695</v>
      </c>
      <c r="AV91" s="641">
        <v>44694</v>
      </c>
      <c r="AW91" s="640" t="s">
        <v>90</v>
      </c>
      <c r="AX91" s="630" t="s">
        <v>218</v>
      </c>
      <c r="AY91" s="647">
        <v>1115</v>
      </c>
      <c r="AZ91" s="647"/>
      <c r="BA91" s="647"/>
      <c r="BB91" s="647"/>
      <c r="BC91" s="647"/>
      <c r="BD91" s="647">
        <f t="shared" si="8"/>
        <v>1115</v>
      </c>
      <c r="BE91" s="630"/>
      <c r="BF91" s="630"/>
      <c r="BG91" s="630"/>
    </row>
    <row r="92" spans="1:59">
      <c r="A92" s="640" t="s">
        <v>428</v>
      </c>
      <c r="B92" s="630" t="s">
        <v>1264</v>
      </c>
      <c r="C92" s="630" t="s">
        <v>6052</v>
      </c>
      <c r="D92" s="641">
        <v>44678</v>
      </c>
      <c r="E92" s="640" t="s">
        <v>5996</v>
      </c>
      <c r="F92" s="640" t="s">
        <v>85</v>
      </c>
      <c r="G92" s="630" t="s">
        <v>5855</v>
      </c>
      <c r="H92" s="630" t="s">
        <v>5856</v>
      </c>
      <c r="I92" s="630" t="s">
        <v>5857</v>
      </c>
      <c r="J92" s="630" t="s">
        <v>85</v>
      </c>
      <c r="K92" s="642" t="s">
        <v>5858</v>
      </c>
      <c r="L92" s="640" t="s">
        <v>341</v>
      </c>
      <c r="M92" s="630" t="s">
        <v>342</v>
      </c>
      <c r="N92" s="630" t="s">
        <v>343</v>
      </c>
      <c r="O92" s="630" t="s">
        <v>299</v>
      </c>
      <c r="P92" s="643">
        <v>21075</v>
      </c>
      <c r="Q92" s="640" t="s">
        <v>5843</v>
      </c>
      <c r="R92" s="630" t="s">
        <v>5844</v>
      </c>
      <c r="S92" s="630"/>
      <c r="T92" s="630" t="s">
        <v>5845</v>
      </c>
      <c r="U92" s="640">
        <v>30390256</v>
      </c>
      <c r="V92" s="644">
        <v>14.75</v>
      </c>
      <c r="W92" s="630" t="s">
        <v>5997</v>
      </c>
      <c r="X92" s="630">
        <v>400</v>
      </c>
      <c r="Y92" s="630">
        <v>780</v>
      </c>
      <c r="Z92" s="630">
        <v>30</v>
      </c>
      <c r="AA92" s="645">
        <f t="shared" si="6"/>
        <v>0.312</v>
      </c>
      <c r="AB92" s="640" t="s">
        <v>70</v>
      </c>
      <c r="AC92" s="641">
        <v>44695</v>
      </c>
      <c r="AD92" s="630"/>
      <c r="AE92" s="643" t="s">
        <v>5980</v>
      </c>
      <c r="AF92" s="630" t="s">
        <v>6052</v>
      </c>
      <c r="AG92" s="630">
        <v>780</v>
      </c>
      <c r="AH92" s="630">
        <v>30</v>
      </c>
      <c r="AI92" s="645">
        <f t="shared" si="7"/>
        <v>0.312</v>
      </c>
      <c r="AJ92" s="630" t="s">
        <v>5848</v>
      </c>
      <c r="AK92" s="630" t="s">
        <v>6052</v>
      </c>
      <c r="AL92" s="641">
        <v>44694</v>
      </c>
      <c r="AM92" s="641">
        <v>44694</v>
      </c>
      <c r="AN92" s="641">
        <v>44695</v>
      </c>
      <c r="AO92" s="641">
        <v>44695</v>
      </c>
      <c r="AP92" s="641">
        <v>44695</v>
      </c>
      <c r="AQ92" s="630" t="s">
        <v>5862</v>
      </c>
      <c r="AR92" s="630"/>
      <c r="AS92" s="630" t="s">
        <v>6052</v>
      </c>
      <c r="AT92" s="641">
        <v>44694</v>
      </c>
      <c r="AU92" s="646">
        <v>44695</v>
      </c>
      <c r="AV92" s="641">
        <v>44694</v>
      </c>
      <c r="AW92" s="640" t="s">
        <v>90</v>
      </c>
      <c r="AX92" s="630" t="s">
        <v>218</v>
      </c>
      <c r="AY92" s="647">
        <v>1115</v>
      </c>
      <c r="AZ92" s="647"/>
      <c r="BA92" s="647"/>
      <c r="BB92" s="647"/>
      <c r="BC92" s="647"/>
      <c r="BD92" s="647">
        <f t="shared" si="8"/>
        <v>1115</v>
      </c>
      <c r="BE92" s="630"/>
      <c r="BF92" s="630"/>
      <c r="BG92" s="630"/>
    </row>
    <row r="93" spans="1:59">
      <c r="A93" s="640" t="s">
        <v>55</v>
      </c>
      <c r="B93" s="630" t="s">
        <v>1264</v>
      </c>
      <c r="C93" s="630" t="s">
        <v>6053</v>
      </c>
      <c r="D93" s="641">
        <v>44623</v>
      </c>
      <c r="E93" s="640">
        <v>7700016249</v>
      </c>
      <c r="F93" s="640" t="s">
        <v>85</v>
      </c>
      <c r="G93" s="630" t="s">
        <v>5838</v>
      </c>
      <c r="H93" s="630" t="s">
        <v>5856</v>
      </c>
      <c r="I93" s="630" t="s">
        <v>5840</v>
      </c>
      <c r="J93" s="630" t="s">
        <v>85</v>
      </c>
      <c r="K93" s="642" t="s">
        <v>5841</v>
      </c>
      <c r="L93" s="640" t="s">
        <v>2310</v>
      </c>
      <c r="M93" s="630" t="s">
        <v>5842</v>
      </c>
      <c r="N93" s="630" t="s">
        <v>6054</v>
      </c>
      <c r="O93" s="630" t="s">
        <v>445</v>
      </c>
      <c r="P93" s="643">
        <v>78725</v>
      </c>
      <c r="Q93" s="640" t="s">
        <v>1267</v>
      </c>
      <c r="R93" s="630" t="s">
        <v>5844</v>
      </c>
      <c r="S93" s="630"/>
      <c r="T93" s="650" t="s">
        <v>5845</v>
      </c>
      <c r="U93" s="640">
        <v>30397571</v>
      </c>
      <c r="V93" s="644">
        <v>15</v>
      </c>
      <c r="W93" s="630" t="s">
        <v>5846</v>
      </c>
      <c r="X93" s="630">
        <v>475</v>
      </c>
      <c r="Y93" s="630">
        <v>638</v>
      </c>
      <c r="Z93" s="630">
        <v>22</v>
      </c>
      <c r="AA93" s="645">
        <f t="shared" si="6"/>
        <v>0.30304999999999999</v>
      </c>
      <c r="AB93" s="640" t="s">
        <v>70</v>
      </c>
      <c r="AC93" s="641">
        <v>44698</v>
      </c>
      <c r="AD93" s="630"/>
      <c r="AE93" s="643" t="s">
        <v>5847</v>
      </c>
      <c r="AF93" s="630" t="s">
        <v>6053</v>
      </c>
      <c r="AG93" s="630">
        <v>638</v>
      </c>
      <c r="AH93" s="630">
        <v>22</v>
      </c>
      <c r="AI93" s="645">
        <f t="shared" si="7"/>
        <v>0.30304999999999999</v>
      </c>
      <c r="AJ93" s="630" t="s">
        <v>5848</v>
      </c>
      <c r="AK93" s="630" t="s">
        <v>6053</v>
      </c>
      <c r="AL93" s="641">
        <v>44694</v>
      </c>
      <c r="AM93" s="641">
        <v>44694</v>
      </c>
      <c r="AN93" s="641">
        <v>44698</v>
      </c>
      <c r="AO93" s="641">
        <v>44698</v>
      </c>
      <c r="AP93" s="641">
        <v>44698</v>
      </c>
      <c r="AQ93" s="630" t="s">
        <v>5862</v>
      </c>
      <c r="AR93" s="630"/>
      <c r="AS93" s="630" t="s">
        <v>6053</v>
      </c>
      <c r="AT93" s="641">
        <v>44694</v>
      </c>
      <c r="AU93" s="646">
        <v>44698</v>
      </c>
      <c r="AV93" s="641">
        <v>44694</v>
      </c>
      <c r="AW93" s="640" t="s">
        <v>90</v>
      </c>
      <c r="AX93" s="630" t="s">
        <v>218</v>
      </c>
      <c r="AY93" s="647">
        <v>4131</v>
      </c>
      <c r="AZ93" s="647"/>
      <c r="BA93" s="647"/>
      <c r="BB93" s="647"/>
      <c r="BC93" s="647"/>
      <c r="BD93" s="647">
        <f t="shared" si="8"/>
        <v>4131</v>
      </c>
      <c r="BE93" s="630"/>
      <c r="BF93" s="630"/>
      <c r="BG93" s="630"/>
    </row>
    <row r="94" spans="1:59">
      <c r="A94" s="640" t="s">
        <v>55</v>
      </c>
      <c r="B94" s="630" t="s">
        <v>1264</v>
      </c>
      <c r="C94" s="630" t="s">
        <v>6055</v>
      </c>
      <c r="D94" s="641">
        <v>44623</v>
      </c>
      <c r="E94" s="640">
        <v>7700016249</v>
      </c>
      <c r="F94" s="640" t="s">
        <v>85</v>
      </c>
      <c r="G94" s="630" t="s">
        <v>5838</v>
      </c>
      <c r="H94" s="630" t="s">
        <v>5856</v>
      </c>
      <c r="I94" s="630" t="s">
        <v>5840</v>
      </c>
      <c r="J94" s="630" t="s">
        <v>85</v>
      </c>
      <c r="K94" s="642" t="s">
        <v>5841</v>
      </c>
      <c r="L94" s="640" t="s">
        <v>2310</v>
      </c>
      <c r="M94" s="630" t="s">
        <v>5842</v>
      </c>
      <c r="N94" s="630" t="s">
        <v>6054</v>
      </c>
      <c r="O94" s="630" t="s">
        <v>445</v>
      </c>
      <c r="P94" s="643">
        <v>78725</v>
      </c>
      <c r="Q94" s="640" t="s">
        <v>1267</v>
      </c>
      <c r="R94" s="630" t="s">
        <v>5844</v>
      </c>
      <c r="S94" s="630"/>
      <c r="T94" s="650" t="s">
        <v>5845</v>
      </c>
      <c r="U94" s="640">
        <v>30397571</v>
      </c>
      <c r="V94" s="644">
        <v>15</v>
      </c>
      <c r="W94" s="630" t="s">
        <v>5846</v>
      </c>
      <c r="X94" s="630">
        <v>475</v>
      </c>
      <c r="Y94" s="630">
        <v>638</v>
      </c>
      <c r="Z94" s="630">
        <v>22</v>
      </c>
      <c r="AA94" s="645">
        <f t="shared" si="6"/>
        <v>0.30304999999999999</v>
      </c>
      <c r="AB94" s="640" t="s">
        <v>70</v>
      </c>
      <c r="AC94" s="641">
        <v>44698</v>
      </c>
      <c r="AD94" s="630"/>
      <c r="AE94" s="643" t="s">
        <v>5847</v>
      </c>
      <c r="AF94" s="630" t="s">
        <v>6055</v>
      </c>
      <c r="AG94" s="630">
        <v>638</v>
      </c>
      <c r="AH94" s="630">
        <v>22</v>
      </c>
      <c r="AI94" s="645">
        <f t="shared" si="7"/>
        <v>0.30304999999999999</v>
      </c>
      <c r="AJ94" s="630" t="s">
        <v>5848</v>
      </c>
      <c r="AK94" s="630" t="s">
        <v>6055</v>
      </c>
      <c r="AL94" s="641">
        <v>44694</v>
      </c>
      <c r="AM94" s="641">
        <v>44694</v>
      </c>
      <c r="AN94" s="641">
        <v>44698</v>
      </c>
      <c r="AO94" s="641">
        <v>44698</v>
      </c>
      <c r="AP94" s="641">
        <v>44698</v>
      </c>
      <c r="AQ94" s="630" t="s">
        <v>5862</v>
      </c>
      <c r="AR94" s="630"/>
      <c r="AS94" s="630" t="s">
        <v>6055</v>
      </c>
      <c r="AT94" s="641">
        <v>44694</v>
      </c>
      <c r="AU94" s="646">
        <v>44698</v>
      </c>
      <c r="AV94" s="641">
        <v>44694</v>
      </c>
      <c r="AW94" s="640" t="s">
        <v>90</v>
      </c>
      <c r="AX94" s="630" t="s">
        <v>218</v>
      </c>
      <c r="AY94" s="647">
        <v>4131</v>
      </c>
      <c r="AZ94" s="647"/>
      <c r="BA94" s="647"/>
      <c r="BB94" s="647"/>
      <c r="BC94" s="647"/>
      <c r="BD94" s="647">
        <f t="shared" si="8"/>
        <v>4131</v>
      </c>
      <c r="BE94" s="630"/>
      <c r="BF94" s="630"/>
      <c r="BG94" s="630"/>
    </row>
    <row r="95" spans="1:59">
      <c r="A95" s="654" t="s">
        <v>428</v>
      </c>
      <c r="B95" s="655" t="s">
        <v>5880</v>
      </c>
      <c r="C95" s="655" t="s">
        <v>6056</v>
      </c>
      <c r="D95" s="656">
        <v>44691</v>
      </c>
      <c r="E95" s="654" t="s">
        <v>4248</v>
      </c>
      <c r="F95" s="654"/>
      <c r="G95" s="655" t="s">
        <v>5838</v>
      </c>
      <c r="H95" s="655" t="s">
        <v>5856</v>
      </c>
      <c r="I95" s="655"/>
      <c r="J95" s="655"/>
      <c r="K95" s="657"/>
      <c r="L95" s="654" t="s">
        <v>529</v>
      </c>
      <c r="M95" s="655" t="s">
        <v>1921</v>
      </c>
      <c r="N95" s="655" t="s">
        <v>1922</v>
      </c>
      <c r="O95" s="655" t="s">
        <v>85</v>
      </c>
      <c r="P95" s="658" t="s">
        <v>1923</v>
      </c>
      <c r="Q95" s="654" t="s">
        <v>1267</v>
      </c>
      <c r="R95" s="655" t="s">
        <v>631</v>
      </c>
      <c r="S95" s="655"/>
      <c r="T95" s="655" t="s">
        <v>1342</v>
      </c>
      <c r="U95" s="654">
        <v>30390456</v>
      </c>
      <c r="V95" s="659">
        <v>14.75</v>
      </c>
      <c r="W95" s="655" t="s">
        <v>163</v>
      </c>
      <c r="X95" s="655">
        <v>400</v>
      </c>
      <c r="Y95" s="655">
        <v>768</v>
      </c>
      <c r="Z95" s="655">
        <v>24</v>
      </c>
      <c r="AA95" s="637"/>
      <c r="AB95" s="654" t="s">
        <v>70</v>
      </c>
      <c r="AC95" s="656">
        <v>44694</v>
      </c>
      <c r="AD95" s="655"/>
      <c r="AE95" s="660" t="s">
        <v>5869</v>
      </c>
      <c r="AF95" s="655" t="s">
        <v>6056</v>
      </c>
      <c r="AG95" s="655">
        <v>768</v>
      </c>
      <c r="AH95" s="655">
        <v>24</v>
      </c>
      <c r="AI95" s="661"/>
      <c r="AJ95" s="662" t="s">
        <v>5848</v>
      </c>
      <c r="AK95" s="655" t="s">
        <v>6056</v>
      </c>
      <c r="AL95" s="656"/>
      <c r="AM95" s="656"/>
      <c r="AN95" s="656"/>
      <c r="AO95" s="656"/>
      <c r="AP95" s="656"/>
      <c r="AQ95" s="655" t="s">
        <v>6057</v>
      </c>
      <c r="AR95" s="655" t="s">
        <v>6058</v>
      </c>
      <c r="AS95" s="655" t="s">
        <v>6056</v>
      </c>
      <c r="AT95" s="656"/>
      <c r="AU95" s="663"/>
      <c r="AV95" s="656"/>
      <c r="AW95" s="654"/>
      <c r="AX95" s="655" t="s">
        <v>218</v>
      </c>
      <c r="AY95" s="664">
        <v>728</v>
      </c>
      <c r="AZ95" s="664"/>
      <c r="BA95" s="664"/>
      <c r="BB95" s="664"/>
      <c r="BC95" s="664"/>
      <c r="BD95" s="664">
        <f t="shared" si="8"/>
        <v>728</v>
      </c>
      <c r="BE95" s="655"/>
      <c r="BF95" s="655"/>
      <c r="BG95" s="655"/>
    </row>
    <row r="96" spans="1:59">
      <c r="A96" s="640" t="s">
        <v>428</v>
      </c>
      <c r="B96" s="630" t="s">
        <v>5880</v>
      </c>
      <c r="C96" s="630" t="s">
        <v>6059</v>
      </c>
      <c r="D96" s="641">
        <v>44691</v>
      </c>
      <c r="E96" s="640" t="s">
        <v>6060</v>
      </c>
      <c r="F96" s="640" t="s">
        <v>85</v>
      </c>
      <c r="G96" s="630" t="s">
        <v>5855</v>
      </c>
      <c r="H96" s="630" t="s">
        <v>5856</v>
      </c>
      <c r="I96" s="630" t="s">
        <v>5857</v>
      </c>
      <c r="J96" s="630" t="s">
        <v>85</v>
      </c>
      <c r="K96" s="642" t="s">
        <v>5858</v>
      </c>
      <c r="L96" s="640" t="s">
        <v>529</v>
      </c>
      <c r="M96" s="630" t="s">
        <v>6061</v>
      </c>
      <c r="N96" s="630" t="s">
        <v>1929</v>
      </c>
      <c r="O96" s="630" t="s">
        <v>388</v>
      </c>
      <c r="P96" s="643" t="s">
        <v>6062</v>
      </c>
      <c r="Q96" s="640" t="s">
        <v>1267</v>
      </c>
      <c r="R96" s="630" t="s">
        <v>631</v>
      </c>
      <c r="S96" s="630"/>
      <c r="T96" s="630" t="s">
        <v>1342</v>
      </c>
      <c r="U96" s="640">
        <v>30390456</v>
      </c>
      <c r="V96" s="644">
        <v>14.75</v>
      </c>
      <c r="W96" s="630" t="s">
        <v>163</v>
      </c>
      <c r="X96" s="630">
        <v>400</v>
      </c>
      <c r="Y96" s="630">
        <v>768</v>
      </c>
      <c r="Z96" s="630">
        <v>24</v>
      </c>
      <c r="AA96" s="645">
        <f t="shared" ref="AA96:AA113" si="9">X96*Y96/1000000</f>
        <v>0.30719999999999997</v>
      </c>
      <c r="AB96" s="640" t="s">
        <v>70</v>
      </c>
      <c r="AC96" s="641">
        <v>44697</v>
      </c>
      <c r="AD96" s="630"/>
      <c r="AE96" s="643" t="s">
        <v>5869</v>
      </c>
      <c r="AF96" s="630" t="s">
        <v>6059</v>
      </c>
      <c r="AG96" s="630">
        <v>768</v>
      </c>
      <c r="AH96" s="630">
        <v>24</v>
      </c>
      <c r="AI96" s="645">
        <f t="shared" ref="AI96:AI127" si="10">AG96*X96/1000000</f>
        <v>0.30719999999999997</v>
      </c>
      <c r="AJ96" s="630" t="s">
        <v>5848</v>
      </c>
      <c r="AK96" s="630" t="s">
        <v>6059</v>
      </c>
      <c r="AL96" s="641">
        <v>44694</v>
      </c>
      <c r="AM96" s="641">
        <v>44694</v>
      </c>
      <c r="AN96" s="641">
        <v>44697</v>
      </c>
      <c r="AO96" s="641">
        <v>44697</v>
      </c>
      <c r="AP96" s="641">
        <v>44697</v>
      </c>
      <c r="AQ96" s="630" t="s">
        <v>5862</v>
      </c>
      <c r="AR96" s="630"/>
      <c r="AS96" s="630" t="s">
        <v>6059</v>
      </c>
      <c r="AT96" s="641">
        <v>44694</v>
      </c>
      <c r="AU96" s="646">
        <v>44697</v>
      </c>
      <c r="AV96" s="641">
        <v>44694</v>
      </c>
      <c r="AW96" s="640" t="s">
        <v>90</v>
      </c>
      <c r="AX96" s="630" t="s">
        <v>218</v>
      </c>
      <c r="AY96" s="647">
        <v>2010</v>
      </c>
      <c r="AZ96" s="647"/>
      <c r="BA96" s="647"/>
      <c r="BB96" s="647"/>
      <c r="BC96" s="647"/>
      <c r="BD96" s="647">
        <f t="shared" si="8"/>
        <v>2010</v>
      </c>
      <c r="BE96" s="630"/>
      <c r="BF96" s="630"/>
      <c r="BG96" s="630"/>
    </row>
    <row r="97" spans="1:59">
      <c r="A97" s="640" t="s">
        <v>55</v>
      </c>
      <c r="B97" s="630" t="s">
        <v>1264</v>
      </c>
      <c r="C97" s="630" t="s">
        <v>6063</v>
      </c>
      <c r="D97" s="641">
        <v>44687</v>
      </c>
      <c r="E97" s="640" t="s">
        <v>6023</v>
      </c>
      <c r="F97" s="640" t="s">
        <v>85</v>
      </c>
      <c r="G97" s="630" t="s">
        <v>5855</v>
      </c>
      <c r="H97" s="630" t="s">
        <v>5856</v>
      </c>
      <c r="I97" s="630" t="s">
        <v>5857</v>
      </c>
      <c r="J97" s="630" t="s">
        <v>85</v>
      </c>
      <c r="K97" s="642" t="s">
        <v>5858</v>
      </c>
      <c r="L97" s="640" t="s">
        <v>503</v>
      </c>
      <c r="M97" s="630" t="s">
        <v>6024</v>
      </c>
      <c r="N97" s="630" t="s">
        <v>687</v>
      </c>
      <c r="O97" s="630" t="s">
        <v>85</v>
      </c>
      <c r="P97" s="643" t="s">
        <v>688</v>
      </c>
      <c r="Q97" s="640" t="s">
        <v>1267</v>
      </c>
      <c r="R97" s="630" t="s">
        <v>6025</v>
      </c>
      <c r="S97" s="630" t="s">
        <v>690</v>
      </c>
      <c r="T97" s="630" t="s">
        <v>5947</v>
      </c>
      <c r="U97" s="640">
        <v>12005832</v>
      </c>
      <c r="V97" s="644">
        <v>0</v>
      </c>
      <c r="W97" s="630" t="s">
        <v>69</v>
      </c>
      <c r="X97" s="630">
        <v>480</v>
      </c>
      <c r="Y97" s="630">
        <v>600</v>
      </c>
      <c r="Z97" s="630">
        <v>20</v>
      </c>
      <c r="AA97" s="645">
        <f t="shared" si="9"/>
        <v>0.28799999999999998</v>
      </c>
      <c r="AB97" s="640" t="s">
        <v>70</v>
      </c>
      <c r="AC97" s="641">
        <v>44697</v>
      </c>
      <c r="AD97" s="630"/>
      <c r="AE97" s="643" t="s">
        <v>5847</v>
      </c>
      <c r="AF97" s="630" t="s">
        <v>6063</v>
      </c>
      <c r="AG97" s="630">
        <v>600</v>
      </c>
      <c r="AH97" s="630">
        <v>20</v>
      </c>
      <c r="AI97" s="645">
        <f t="shared" si="10"/>
        <v>0.28799999999999998</v>
      </c>
      <c r="AJ97" s="630" t="s">
        <v>5848</v>
      </c>
      <c r="AK97" s="630" t="s">
        <v>6063</v>
      </c>
      <c r="AL97" s="665">
        <v>44697</v>
      </c>
      <c r="AM97" s="641">
        <v>44697</v>
      </c>
      <c r="AN97" s="641">
        <v>44697</v>
      </c>
      <c r="AO97" s="641">
        <v>44697</v>
      </c>
      <c r="AP97" s="641">
        <v>44697</v>
      </c>
      <c r="AQ97" s="630" t="s">
        <v>5862</v>
      </c>
      <c r="AR97" s="630"/>
      <c r="AS97" s="630" t="s">
        <v>6063</v>
      </c>
      <c r="AT97" s="641">
        <v>44697</v>
      </c>
      <c r="AU97" s="646">
        <v>44697</v>
      </c>
      <c r="AV97" s="641">
        <v>44697</v>
      </c>
      <c r="AW97" s="640" t="s">
        <v>90</v>
      </c>
      <c r="AX97" s="630" t="s">
        <v>218</v>
      </c>
      <c r="AY97" s="647">
        <v>690</v>
      </c>
      <c r="AZ97" s="647"/>
      <c r="BA97" s="647"/>
      <c r="BB97" s="647"/>
      <c r="BC97" s="647"/>
      <c r="BD97" s="647">
        <f t="shared" si="8"/>
        <v>690</v>
      </c>
      <c r="BE97" s="630"/>
      <c r="BF97" s="630"/>
      <c r="BG97" s="630"/>
    </row>
    <row r="98" spans="1:59">
      <c r="A98" s="640" t="s">
        <v>55</v>
      </c>
      <c r="B98" s="630" t="s">
        <v>1264</v>
      </c>
      <c r="C98" s="630" t="s">
        <v>6064</v>
      </c>
      <c r="D98" s="641">
        <v>44687</v>
      </c>
      <c r="E98" s="640" t="s">
        <v>6023</v>
      </c>
      <c r="F98" s="640" t="s">
        <v>85</v>
      </c>
      <c r="G98" s="630" t="s">
        <v>5855</v>
      </c>
      <c r="H98" s="630" t="s">
        <v>5856</v>
      </c>
      <c r="I98" s="630" t="s">
        <v>5857</v>
      </c>
      <c r="J98" s="630" t="s">
        <v>85</v>
      </c>
      <c r="K98" s="642" t="s">
        <v>5858</v>
      </c>
      <c r="L98" s="640" t="s">
        <v>503</v>
      </c>
      <c r="M98" s="630" t="s">
        <v>6024</v>
      </c>
      <c r="N98" s="630" t="s">
        <v>687</v>
      </c>
      <c r="O98" s="630" t="s">
        <v>85</v>
      </c>
      <c r="P98" s="643" t="s">
        <v>688</v>
      </c>
      <c r="Q98" s="640" t="s">
        <v>1267</v>
      </c>
      <c r="R98" s="630" t="s">
        <v>6025</v>
      </c>
      <c r="S98" s="630" t="s">
        <v>690</v>
      </c>
      <c r="T98" s="630" t="s">
        <v>5947</v>
      </c>
      <c r="U98" s="640">
        <v>12005832</v>
      </c>
      <c r="V98" s="644">
        <v>0</v>
      </c>
      <c r="W98" s="630" t="s">
        <v>69</v>
      </c>
      <c r="X98" s="630">
        <v>480</v>
      </c>
      <c r="Y98" s="630">
        <v>600</v>
      </c>
      <c r="Z98" s="630">
        <v>20</v>
      </c>
      <c r="AA98" s="645">
        <f t="shared" si="9"/>
        <v>0.28799999999999998</v>
      </c>
      <c r="AB98" s="640" t="s">
        <v>70</v>
      </c>
      <c r="AC98" s="641">
        <v>44697</v>
      </c>
      <c r="AD98" s="630"/>
      <c r="AE98" s="643" t="s">
        <v>5847</v>
      </c>
      <c r="AF98" s="630" t="s">
        <v>6064</v>
      </c>
      <c r="AG98" s="630">
        <v>600</v>
      </c>
      <c r="AH98" s="630">
        <v>20</v>
      </c>
      <c r="AI98" s="645">
        <f t="shared" si="10"/>
        <v>0.28799999999999998</v>
      </c>
      <c r="AJ98" s="630" t="s">
        <v>5848</v>
      </c>
      <c r="AK98" s="630" t="s">
        <v>6064</v>
      </c>
      <c r="AL98" s="665">
        <v>44697</v>
      </c>
      <c r="AM98" s="641">
        <v>44697</v>
      </c>
      <c r="AN98" s="641">
        <v>44697</v>
      </c>
      <c r="AO98" s="641">
        <v>44697</v>
      </c>
      <c r="AP98" s="641">
        <v>44697</v>
      </c>
      <c r="AQ98" s="630" t="s">
        <v>5862</v>
      </c>
      <c r="AR98" s="630"/>
      <c r="AS98" s="630" t="s">
        <v>6064</v>
      </c>
      <c r="AT98" s="641">
        <v>44697</v>
      </c>
      <c r="AU98" s="646">
        <v>44697</v>
      </c>
      <c r="AV98" s="641">
        <v>44697</v>
      </c>
      <c r="AW98" s="640" t="s">
        <v>90</v>
      </c>
      <c r="AX98" s="630" t="s">
        <v>218</v>
      </c>
      <c r="AY98" s="647">
        <v>690</v>
      </c>
      <c r="AZ98" s="647"/>
      <c r="BA98" s="647"/>
      <c r="BB98" s="647"/>
      <c r="BC98" s="647"/>
      <c r="BD98" s="647">
        <f t="shared" si="8"/>
        <v>690</v>
      </c>
      <c r="BE98" s="630"/>
      <c r="BF98" s="630"/>
      <c r="BG98" s="630"/>
    </row>
    <row r="99" spans="1:59">
      <c r="A99" s="640" t="s">
        <v>55</v>
      </c>
      <c r="B99" s="630" t="s">
        <v>1264</v>
      </c>
      <c r="C99" s="630" t="s">
        <v>6065</v>
      </c>
      <c r="D99" s="641">
        <v>44687</v>
      </c>
      <c r="E99" s="640" t="s">
        <v>6023</v>
      </c>
      <c r="F99" s="640" t="s">
        <v>85</v>
      </c>
      <c r="G99" s="630" t="s">
        <v>5855</v>
      </c>
      <c r="H99" s="630" t="s">
        <v>5856</v>
      </c>
      <c r="I99" s="630" t="s">
        <v>5857</v>
      </c>
      <c r="J99" s="630" t="s">
        <v>85</v>
      </c>
      <c r="K99" s="642" t="s">
        <v>5858</v>
      </c>
      <c r="L99" s="640" t="s">
        <v>503</v>
      </c>
      <c r="M99" s="630" t="s">
        <v>6024</v>
      </c>
      <c r="N99" s="630" t="s">
        <v>687</v>
      </c>
      <c r="O99" s="630" t="s">
        <v>85</v>
      </c>
      <c r="P99" s="643" t="s">
        <v>688</v>
      </c>
      <c r="Q99" s="640" t="s">
        <v>1267</v>
      </c>
      <c r="R99" s="630" t="s">
        <v>6025</v>
      </c>
      <c r="S99" s="630" t="s">
        <v>690</v>
      </c>
      <c r="T99" s="630" t="s">
        <v>5947</v>
      </c>
      <c r="U99" s="640">
        <v>12005832</v>
      </c>
      <c r="V99" s="644">
        <v>0</v>
      </c>
      <c r="W99" s="630" t="s">
        <v>69</v>
      </c>
      <c r="X99" s="630">
        <v>480</v>
      </c>
      <c r="Y99" s="630">
        <v>600</v>
      </c>
      <c r="Z99" s="630">
        <v>20</v>
      </c>
      <c r="AA99" s="645">
        <f t="shared" si="9"/>
        <v>0.28799999999999998</v>
      </c>
      <c r="AB99" s="640" t="s">
        <v>70</v>
      </c>
      <c r="AC99" s="641">
        <v>44697</v>
      </c>
      <c r="AD99" s="630"/>
      <c r="AE99" s="643" t="s">
        <v>5847</v>
      </c>
      <c r="AF99" s="630" t="s">
        <v>6065</v>
      </c>
      <c r="AG99" s="630">
        <v>600</v>
      </c>
      <c r="AH99" s="630">
        <v>20</v>
      </c>
      <c r="AI99" s="645">
        <f t="shared" si="10"/>
        <v>0.28799999999999998</v>
      </c>
      <c r="AJ99" s="630" t="s">
        <v>5848</v>
      </c>
      <c r="AK99" s="630" t="s">
        <v>6065</v>
      </c>
      <c r="AL99" s="665">
        <v>44697</v>
      </c>
      <c r="AM99" s="641">
        <v>44697</v>
      </c>
      <c r="AN99" s="641">
        <v>44697</v>
      </c>
      <c r="AO99" s="641">
        <v>44697</v>
      </c>
      <c r="AP99" s="641">
        <v>44697</v>
      </c>
      <c r="AQ99" s="630" t="s">
        <v>5862</v>
      </c>
      <c r="AR99" s="630"/>
      <c r="AS99" s="630" t="s">
        <v>6065</v>
      </c>
      <c r="AT99" s="641">
        <v>44697</v>
      </c>
      <c r="AU99" s="646">
        <v>44697</v>
      </c>
      <c r="AV99" s="641">
        <v>44697</v>
      </c>
      <c r="AW99" s="640" t="s">
        <v>90</v>
      </c>
      <c r="AX99" s="630" t="s">
        <v>218</v>
      </c>
      <c r="AY99" s="647">
        <v>690</v>
      </c>
      <c r="AZ99" s="647"/>
      <c r="BA99" s="647"/>
      <c r="BB99" s="647"/>
      <c r="BC99" s="647"/>
      <c r="BD99" s="647">
        <f t="shared" si="8"/>
        <v>690</v>
      </c>
      <c r="BE99" s="630"/>
      <c r="BF99" s="630"/>
      <c r="BG99" s="630"/>
    </row>
    <row r="100" spans="1:59">
      <c r="A100" s="640" t="s">
        <v>55</v>
      </c>
      <c r="B100" s="630" t="s">
        <v>1264</v>
      </c>
      <c r="C100" s="630" t="s">
        <v>6066</v>
      </c>
      <c r="D100" s="641">
        <v>44691</v>
      </c>
      <c r="E100" s="640" t="s">
        <v>6067</v>
      </c>
      <c r="F100" s="640" t="s">
        <v>85</v>
      </c>
      <c r="G100" s="630" t="s">
        <v>5855</v>
      </c>
      <c r="H100" s="630" t="s">
        <v>5856</v>
      </c>
      <c r="I100" s="630" t="s">
        <v>5857</v>
      </c>
      <c r="J100" s="630" t="s">
        <v>85</v>
      </c>
      <c r="K100" s="642" t="s">
        <v>5858</v>
      </c>
      <c r="L100" s="640" t="s">
        <v>354</v>
      </c>
      <c r="M100" s="630" t="s">
        <v>6068</v>
      </c>
      <c r="N100" s="630" t="s">
        <v>962</v>
      </c>
      <c r="O100" s="630" t="s">
        <v>98</v>
      </c>
      <c r="P100" s="643">
        <v>32226</v>
      </c>
      <c r="Q100" s="640" t="s">
        <v>1267</v>
      </c>
      <c r="R100" s="630" t="s">
        <v>6069</v>
      </c>
      <c r="S100" s="630" t="s">
        <v>6070</v>
      </c>
      <c r="T100" s="630" t="s">
        <v>6071</v>
      </c>
      <c r="U100" s="640">
        <v>30397371</v>
      </c>
      <c r="V100" s="644">
        <v>18</v>
      </c>
      <c r="W100" s="630" t="s">
        <v>6072</v>
      </c>
      <c r="X100" s="630">
        <v>475</v>
      </c>
      <c r="Y100" s="630">
        <v>638</v>
      </c>
      <c r="Z100" s="630">
        <v>22</v>
      </c>
      <c r="AA100" s="645">
        <f t="shared" si="9"/>
        <v>0.30304999999999999</v>
      </c>
      <c r="AB100" s="640" t="s">
        <v>88</v>
      </c>
      <c r="AC100" s="641">
        <v>44698</v>
      </c>
      <c r="AD100" s="630"/>
      <c r="AE100" s="643" t="s">
        <v>6073</v>
      </c>
      <c r="AF100" s="630" t="s">
        <v>6066</v>
      </c>
      <c r="AG100" s="630">
        <v>638</v>
      </c>
      <c r="AH100" s="630">
        <v>22</v>
      </c>
      <c r="AI100" s="645">
        <f t="shared" si="10"/>
        <v>0.30304999999999999</v>
      </c>
      <c r="AJ100" s="630" t="s">
        <v>5848</v>
      </c>
      <c r="AK100" s="630" t="s">
        <v>6066</v>
      </c>
      <c r="AL100" s="641">
        <v>44697</v>
      </c>
      <c r="AM100" s="641">
        <v>44697</v>
      </c>
      <c r="AN100" s="641">
        <v>44699</v>
      </c>
      <c r="AO100" s="641">
        <v>44699</v>
      </c>
      <c r="AP100" s="641">
        <v>44699</v>
      </c>
      <c r="AQ100" s="630" t="s">
        <v>5862</v>
      </c>
      <c r="AR100" s="630"/>
      <c r="AS100" s="630" t="s">
        <v>6066</v>
      </c>
      <c r="AT100" s="641">
        <v>44697</v>
      </c>
      <c r="AU100" s="646">
        <v>44699</v>
      </c>
      <c r="AV100" s="641">
        <v>44697</v>
      </c>
      <c r="AW100" s="640" t="s">
        <v>90</v>
      </c>
      <c r="AX100" s="630" t="s">
        <v>6074</v>
      </c>
      <c r="AY100" s="647">
        <v>2640</v>
      </c>
      <c r="AZ100" s="647"/>
      <c r="BA100" s="647"/>
      <c r="BB100" s="647"/>
      <c r="BC100" s="647"/>
      <c r="BD100" s="647">
        <f t="shared" si="8"/>
        <v>2640</v>
      </c>
      <c r="BE100" s="630"/>
      <c r="BF100" s="630"/>
      <c r="BG100" s="630"/>
    </row>
    <row r="101" spans="1:59">
      <c r="A101" s="640" t="s">
        <v>55</v>
      </c>
      <c r="B101" s="630" t="s">
        <v>1264</v>
      </c>
      <c r="C101" s="630" t="s">
        <v>6075</v>
      </c>
      <c r="D101" s="641">
        <v>44691</v>
      </c>
      <c r="E101" s="640" t="s">
        <v>6067</v>
      </c>
      <c r="F101" s="640" t="s">
        <v>85</v>
      </c>
      <c r="G101" s="630" t="s">
        <v>5855</v>
      </c>
      <c r="H101" s="630" t="s">
        <v>5856</v>
      </c>
      <c r="I101" s="630" t="s">
        <v>5857</v>
      </c>
      <c r="J101" s="630" t="s">
        <v>85</v>
      </c>
      <c r="K101" s="642" t="s">
        <v>5858</v>
      </c>
      <c r="L101" s="640" t="s">
        <v>354</v>
      </c>
      <c r="M101" s="630" t="s">
        <v>6068</v>
      </c>
      <c r="N101" s="630" t="s">
        <v>962</v>
      </c>
      <c r="O101" s="630" t="s">
        <v>98</v>
      </c>
      <c r="P101" s="643">
        <v>32226</v>
      </c>
      <c r="Q101" s="640" t="s">
        <v>1267</v>
      </c>
      <c r="R101" s="630" t="s">
        <v>6069</v>
      </c>
      <c r="S101" s="630" t="s">
        <v>6070</v>
      </c>
      <c r="T101" s="630" t="s">
        <v>6071</v>
      </c>
      <c r="U101" s="640">
        <v>30397371</v>
      </c>
      <c r="V101" s="644">
        <v>18</v>
      </c>
      <c r="W101" s="630" t="s">
        <v>6072</v>
      </c>
      <c r="X101" s="630">
        <v>475</v>
      </c>
      <c r="Y101" s="630">
        <v>638</v>
      </c>
      <c r="Z101" s="630">
        <v>22</v>
      </c>
      <c r="AA101" s="645">
        <f t="shared" si="9"/>
        <v>0.30304999999999999</v>
      </c>
      <c r="AB101" s="640" t="s">
        <v>88</v>
      </c>
      <c r="AC101" s="641">
        <v>44698</v>
      </c>
      <c r="AD101" s="630"/>
      <c r="AE101" s="643" t="s">
        <v>6073</v>
      </c>
      <c r="AF101" s="630" t="s">
        <v>6075</v>
      </c>
      <c r="AG101" s="630">
        <v>638</v>
      </c>
      <c r="AH101" s="630">
        <v>22</v>
      </c>
      <c r="AI101" s="645">
        <f t="shared" si="10"/>
        <v>0.30304999999999999</v>
      </c>
      <c r="AJ101" s="630" t="s">
        <v>5848</v>
      </c>
      <c r="AK101" s="630" t="s">
        <v>6075</v>
      </c>
      <c r="AL101" s="641">
        <v>44697</v>
      </c>
      <c r="AM101" s="641">
        <v>44697</v>
      </c>
      <c r="AN101" s="641">
        <v>44699</v>
      </c>
      <c r="AO101" s="641">
        <v>44699</v>
      </c>
      <c r="AP101" s="641">
        <v>44699</v>
      </c>
      <c r="AQ101" s="630" t="s">
        <v>5862</v>
      </c>
      <c r="AR101" s="630"/>
      <c r="AS101" s="630" t="s">
        <v>6075</v>
      </c>
      <c r="AT101" s="641">
        <v>44697</v>
      </c>
      <c r="AU101" s="646">
        <v>44699</v>
      </c>
      <c r="AV101" s="641">
        <v>44697</v>
      </c>
      <c r="AW101" s="640" t="s">
        <v>90</v>
      </c>
      <c r="AX101" s="630" t="s">
        <v>6074</v>
      </c>
      <c r="AY101" s="647">
        <v>2640</v>
      </c>
      <c r="AZ101" s="647">
        <v>148.75</v>
      </c>
      <c r="BA101" s="647"/>
      <c r="BB101" s="647"/>
      <c r="BC101" s="647"/>
      <c r="BD101" s="647">
        <f t="shared" si="8"/>
        <v>2788.75</v>
      </c>
      <c r="BE101" s="630"/>
      <c r="BF101" s="630"/>
      <c r="BG101" s="630"/>
    </row>
    <row r="102" spans="1:59">
      <c r="A102" s="640" t="s">
        <v>55</v>
      </c>
      <c r="B102" s="630" t="s">
        <v>1264</v>
      </c>
      <c r="C102" s="630" t="s">
        <v>6076</v>
      </c>
      <c r="D102" s="641">
        <v>44691</v>
      </c>
      <c r="E102" s="640" t="s">
        <v>6067</v>
      </c>
      <c r="F102" s="640" t="s">
        <v>85</v>
      </c>
      <c r="G102" s="630" t="s">
        <v>5855</v>
      </c>
      <c r="H102" s="630" t="s">
        <v>5856</v>
      </c>
      <c r="I102" s="630" t="s">
        <v>5857</v>
      </c>
      <c r="J102" s="630" t="s">
        <v>85</v>
      </c>
      <c r="K102" s="642" t="s">
        <v>5858</v>
      </c>
      <c r="L102" s="640" t="s">
        <v>354</v>
      </c>
      <c r="M102" s="630" t="s">
        <v>6068</v>
      </c>
      <c r="N102" s="630" t="s">
        <v>962</v>
      </c>
      <c r="O102" s="630" t="s">
        <v>98</v>
      </c>
      <c r="P102" s="643">
        <v>32226</v>
      </c>
      <c r="Q102" s="640" t="s">
        <v>1267</v>
      </c>
      <c r="R102" s="630" t="s">
        <v>6069</v>
      </c>
      <c r="S102" s="630" t="s">
        <v>6070</v>
      </c>
      <c r="T102" s="630" t="s">
        <v>6071</v>
      </c>
      <c r="U102" s="666">
        <v>30397371</v>
      </c>
      <c r="V102" s="644">
        <v>18</v>
      </c>
      <c r="W102" s="630" t="s">
        <v>596</v>
      </c>
      <c r="X102" s="630">
        <v>475</v>
      </c>
      <c r="Y102" s="652">
        <v>435</v>
      </c>
      <c r="Z102" s="652">
        <v>15</v>
      </c>
      <c r="AA102" s="645">
        <f t="shared" si="9"/>
        <v>0.206625</v>
      </c>
      <c r="AB102" s="640" t="s">
        <v>88</v>
      </c>
      <c r="AC102" s="641">
        <v>44698</v>
      </c>
      <c r="AD102" s="630"/>
      <c r="AE102" s="643" t="s">
        <v>6073</v>
      </c>
      <c r="AF102" s="630" t="s">
        <v>6076</v>
      </c>
      <c r="AG102" s="630">
        <v>203</v>
      </c>
      <c r="AH102" s="630">
        <v>7</v>
      </c>
      <c r="AI102" s="645">
        <f t="shared" si="10"/>
        <v>9.6424999999999997E-2</v>
      </c>
      <c r="AJ102" s="630" t="s">
        <v>5848</v>
      </c>
      <c r="AK102" s="630" t="s">
        <v>6076</v>
      </c>
      <c r="AL102" s="641">
        <v>44697</v>
      </c>
      <c r="AM102" s="641">
        <v>44697</v>
      </c>
      <c r="AN102" s="641">
        <v>44699</v>
      </c>
      <c r="AO102" s="641">
        <v>44699</v>
      </c>
      <c r="AP102" s="641">
        <v>44699</v>
      </c>
      <c r="AQ102" s="630" t="s">
        <v>5862</v>
      </c>
      <c r="AR102" s="630"/>
      <c r="AS102" s="630" t="s">
        <v>6076</v>
      </c>
      <c r="AT102" s="641">
        <v>44697</v>
      </c>
      <c r="AU102" s="646">
        <v>44699</v>
      </c>
      <c r="AV102" s="641">
        <v>44697</v>
      </c>
      <c r="AW102" s="640" t="s">
        <v>90</v>
      </c>
      <c r="AX102" s="630" t="s">
        <v>6074</v>
      </c>
      <c r="AY102" s="647">
        <v>2640</v>
      </c>
      <c r="AZ102" s="647"/>
      <c r="BA102" s="647"/>
      <c r="BB102" s="647"/>
      <c r="BC102" s="647"/>
      <c r="BD102" s="647">
        <f t="shared" si="8"/>
        <v>2640</v>
      </c>
      <c r="BE102" s="630"/>
      <c r="BF102" s="630"/>
      <c r="BG102" s="630"/>
    </row>
    <row r="103" spans="1:59">
      <c r="A103" s="640" t="s">
        <v>55</v>
      </c>
      <c r="B103" s="630" t="s">
        <v>1264</v>
      </c>
      <c r="C103" s="652" t="s">
        <v>6077</v>
      </c>
      <c r="D103" s="641">
        <v>44691</v>
      </c>
      <c r="E103" s="640" t="s">
        <v>6067</v>
      </c>
      <c r="F103" s="640" t="s">
        <v>85</v>
      </c>
      <c r="G103" s="630" t="s">
        <v>5855</v>
      </c>
      <c r="H103" s="630" t="s">
        <v>5856</v>
      </c>
      <c r="I103" s="630" t="s">
        <v>5857</v>
      </c>
      <c r="J103" s="630" t="s">
        <v>85</v>
      </c>
      <c r="K103" s="642" t="s">
        <v>5858</v>
      </c>
      <c r="L103" s="640" t="s">
        <v>354</v>
      </c>
      <c r="M103" s="630" t="s">
        <v>6068</v>
      </c>
      <c r="N103" s="630" t="s">
        <v>962</v>
      </c>
      <c r="O103" s="630" t="s">
        <v>98</v>
      </c>
      <c r="P103" s="643">
        <v>32226</v>
      </c>
      <c r="Q103" s="640" t="s">
        <v>1267</v>
      </c>
      <c r="R103" s="630" t="s">
        <v>6069</v>
      </c>
      <c r="S103" s="630" t="s">
        <v>6070</v>
      </c>
      <c r="T103" s="630" t="s">
        <v>6071</v>
      </c>
      <c r="U103" s="666">
        <v>30397471</v>
      </c>
      <c r="V103" s="644">
        <v>18</v>
      </c>
      <c r="W103" s="630" t="s">
        <v>596</v>
      </c>
      <c r="X103" s="630">
        <v>475</v>
      </c>
      <c r="Y103" s="652">
        <v>203</v>
      </c>
      <c r="Z103" s="652">
        <v>7</v>
      </c>
      <c r="AA103" s="645">
        <f t="shared" si="9"/>
        <v>9.6424999999999997E-2</v>
      </c>
      <c r="AB103" s="640" t="s">
        <v>88</v>
      </c>
      <c r="AC103" s="641">
        <v>44698</v>
      </c>
      <c r="AD103" s="630"/>
      <c r="AE103" s="643" t="s">
        <v>6073</v>
      </c>
      <c r="AF103" s="630" t="s">
        <v>6077</v>
      </c>
      <c r="AG103" s="630">
        <v>203</v>
      </c>
      <c r="AH103" s="630">
        <v>7</v>
      </c>
      <c r="AI103" s="645">
        <f t="shared" si="10"/>
        <v>9.6424999999999997E-2</v>
      </c>
      <c r="AJ103" s="630" t="s">
        <v>5848</v>
      </c>
      <c r="AK103" s="630" t="s">
        <v>6076</v>
      </c>
      <c r="AL103" s="641">
        <v>44697</v>
      </c>
      <c r="AM103" s="641">
        <v>44697</v>
      </c>
      <c r="AN103" s="641">
        <v>44699</v>
      </c>
      <c r="AO103" s="641">
        <v>44699</v>
      </c>
      <c r="AP103" s="641">
        <v>44699</v>
      </c>
      <c r="AQ103" s="630" t="s">
        <v>5862</v>
      </c>
      <c r="AR103" s="630"/>
      <c r="AS103" s="630" t="s">
        <v>6077</v>
      </c>
      <c r="AT103" s="641">
        <v>44697</v>
      </c>
      <c r="AU103" s="646">
        <v>44699</v>
      </c>
      <c r="AV103" s="641">
        <v>44697</v>
      </c>
      <c r="AW103" s="640" t="s">
        <v>90</v>
      </c>
      <c r="AX103" s="630" t="s">
        <v>6074</v>
      </c>
      <c r="AY103" s="647">
        <v>2640</v>
      </c>
      <c r="AZ103" s="647"/>
      <c r="BA103" s="647"/>
      <c r="BB103" s="647"/>
      <c r="BC103" s="647"/>
      <c r="BD103" s="647">
        <f t="shared" si="8"/>
        <v>2640</v>
      </c>
      <c r="BE103" s="630"/>
      <c r="BF103" s="630"/>
      <c r="BG103" s="630"/>
    </row>
    <row r="104" spans="1:59">
      <c r="A104" s="640" t="s">
        <v>55</v>
      </c>
      <c r="B104" s="630" t="s">
        <v>5836</v>
      </c>
      <c r="C104" s="630" t="s">
        <v>6078</v>
      </c>
      <c r="D104" s="641">
        <v>44623</v>
      </c>
      <c r="E104" s="640">
        <v>7700016249</v>
      </c>
      <c r="F104" s="640" t="s">
        <v>85</v>
      </c>
      <c r="G104" s="630" t="s">
        <v>5838</v>
      </c>
      <c r="H104" s="630" t="s">
        <v>5839</v>
      </c>
      <c r="I104" s="630" t="s">
        <v>5840</v>
      </c>
      <c r="J104" s="630" t="s">
        <v>85</v>
      </c>
      <c r="K104" s="642" t="s">
        <v>5841</v>
      </c>
      <c r="L104" s="640" t="s">
        <v>2310</v>
      </c>
      <c r="M104" s="630" t="s">
        <v>5842</v>
      </c>
      <c r="N104" s="630" t="s">
        <v>6054</v>
      </c>
      <c r="O104" s="630" t="s">
        <v>445</v>
      </c>
      <c r="P104" s="643">
        <v>78725</v>
      </c>
      <c r="Q104" s="640" t="s">
        <v>1267</v>
      </c>
      <c r="R104" s="630" t="s">
        <v>5844</v>
      </c>
      <c r="S104" s="630"/>
      <c r="T104" s="650" t="s">
        <v>5845</v>
      </c>
      <c r="U104" s="640">
        <v>30397571</v>
      </c>
      <c r="V104" s="644">
        <v>15</v>
      </c>
      <c r="W104" s="630" t="s">
        <v>5846</v>
      </c>
      <c r="X104" s="630">
        <v>475</v>
      </c>
      <c r="Y104" s="630">
        <v>638</v>
      </c>
      <c r="Z104" s="630">
        <v>22</v>
      </c>
      <c r="AA104" s="645">
        <f t="shared" si="9"/>
        <v>0.30304999999999999</v>
      </c>
      <c r="AB104" s="640" t="s">
        <v>70</v>
      </c>
      <c r="AC104" s="641">
        <v>44700</v>
      </c>
      <c r="AD104" s="630"/>
      <c r="AE104" s="643" t="s">
        <v>5847</v>
      </c>
      <c r="AF104" s="630" t="s">
        <v>6078</v>
      </c>
      <c r="AG104" s="630">
        <v>638</v>
      </c>
      <c r="AH104" s="630">
        <v>22</v>
      </c>
      <c r="AI104" s="645">
        <f t="shared" si="10"/>
        <v>0.30304999999999999</v>
      </c>
      <c r="AJ104" s="630" t="s">
        <v>5848</v>
      </c>
      <c r="AK104" s="630" t="s">
        <v>6078</v>
      </c>
      <c r="AL104" s="641">
        <v>44697</v>
      </c>
      <c r="AM104" s="641">
        <v>44697</v>
      </c>
      <c r="AN104" s="641">
        <v>44700</v>
      </c>
      <c r="AO104" s="641">
        <v>44700</v>
      </c>
      <c r="AP104" s="641">
        <v>44700</v>
      </c>
      <c r="AQ104" s="630" t="s">
        <v>5862</v>
      </c>
      <c r="AR104" s="630"/>
      <c r="AS104" s="630" t="s">
        <v>6078</v>
      </c>
      <c r="AT104" s="641">
        <v>44697</v>
      </c>
      <c r="AU104" s="646">
        <v>44700</v>
      </c>
      <c r="AV104" s="641">
        <v>44697</v>
      </c>
      <c r="AW104" s="640" t="s">
        <v>90</v>
      </c>
      <c r="AX104" s="630" t="s">
        <v>218</v>
      </c>
      <c r="AY104" s="647">
        <v>4131</v>
      </c>
      <c r="AZ104" s="647"/>
      <c r="BA104" s="647"/>
      <c r="BB104" s="647"/>
      <c r="BC104" s="647"/>
      <c r="BD104" s="647">
        <f t="shared" si="8"/>
        <v>4131</v>
      </c>
      <c r="BE104" s="630"/>
      <c r="BF104" s="630"/>
      <c r="BG104" s="630"/>
    </row>
    <row r="105" spans="1:59">
      <c r="A105" s="640" t="s">
        <v>55</v>
      </c>
      <c r="B105" s="630" t="s">
        <v>1264</v>
      </c>
      <c r="C105" s="630" t="s">
        <v>6079</v>
      </c>
      <c r="D105" s="641">
        <v>44687</v>
      </c>
      <c r="E105" s="640" t="s">
        <v>6023</v>
      </c>
      <c r="F105" s="640" t="s">
        <v>85</v>
      </c>
      <c r="G105" s="630" t="s">
        <v>5855</v>
      </c>
      <c r="H105" s="630" t="s">
        <v>5856</v>
      </c>
      <c r="I105" s="630" t="s">
        <v>5857</v>
      </c>
      <c r="J105" s="630" t="s">
        <v>85</v>
      </c>
      <c r="K105" s="642" t="s">
        <v>5858</v>
      </c>
      <c r="L105" s="640" t="s">
        <v>503</v>
      </c>
      <c r="M105" s="630" t="s">
        <v>6024</v>
      </c>
      <c r="N105" s="630" t="s">
        <v>687</v>
      </c>
      <c r="O105" s="630" t="s">
        <v>85</v>
      </c>
      <c r="P105" s="643" t="s">
        <v>688</v>
      </c>
      <c r="Q105" s="640" t="s">
        <v>1267</v>
      </c>
      <c r="R105" s="630" t="s">
        <v>6025</v>
      </c>
      <c r="S105" s="630" t="s">
        <v>690</v>
      </c>
      <c r="T105" s="630" t="s">
        <v>5947</v>
      </c>
      <c r="U105" s="640">
        <v>12005832</v>
      </c>
      <c r="V105" s="644">
        <v>0</v>
      </c>
      <c r="W105" s="630" t="s">
        <v>69</v>
      </c>
      <c r="X105" s="630">
        <v>480</v>
      </c>
      <c r="Y105" s="630">
        <v>600</v>
      </c>
      <c r="Z105" s="630">
        <v>20</v>
      </c>
      <c r="AA105" s="645">
        <f t="shared" si="9"/>
        <v>0.28799999999999998</v>
      </c>
      <c r="AB105" s="640" t="s">
        <v>70</v>
      </c>
      <c r="AC105" s="641">
        <v>44698</v>
      </c>
      <c r="AD105" s="630"/>
      <c r="AE105" s="643" t="s">
        <v>5847</v>
      </c>
      <c r="AF105" s="630" t="s">
        <v>6079</v>
      </c>
      <c r="AG105" s="630">
        <v>600</v>
      </c>
      <c r="AH105" s="630">
        <v>20</v>
      </c>
      <c r="AI105" s="645">
        <f t="shared" si="10"/>
        <v>0.28799999999999998</v>
      </c>
      <c r="AJ105" s="630" t="s">
        <v>5848</v>
      </c>
      <c r="AK105" s="630" t="s">
        <v>6079</v>
      </c>
      <c r="AL105" s="641">
        <v>44697</v>
      </c>
      <c r="AM105" s="641">
        <v>44698</v>
      </c>
      <c r="AN105" s="641">
        <v>44698</v>
      </c>
      <c r="AO105" s="641">
        <v>44698</v>
      </c>
      <c r="AP105" s="641">
        <v>44698</v>
      </c>
      <c r="AQ105" s="630" t="s">
        <v>5862</v>
      </c>
      <c r="AR105" s="630"/>
      <c r="AS105" s="630" t="s">
        <v>6079</v>
      </c>
      <c r="AT105" s="641">
        <v>44698</v>
      </c>
      <c r="AU105" s="641">
        <v>44698</v>
      </c>
      <c r="AV105" s="641">
        <v>44698</v>
      </c>
      <c r="AW105" s="640" t="s">
        <v>90</v>
      </c>
      <c r="AX105" s="630" t="s">
        <v>218</v>
      </c>
      <c r="AY105" s="647">
        <v>690</v>
      </c>
      <c r="AZ105" s="647"/>
      <c r="BA105" s="647"/>
      <c r="BB105" s="647"/>
      <c r="BC105" s="647"/>
      <c r="BD105" s="647">
        <f t="shared" si="8"/>
        <v>690</v>
      </c>
      <c r="BE105" s="630"/>
      <c r="BF105" s="630"/>
      <c r="BG105" s="630"/>
    </row>
    <row r="106" spans="1:59">
      <c r="A106" s="640" t="s">
        <v>55</v>
      </c>
      <c r="B106" s="630" t="s">
        <v>1264</v>
      </c>
      <c r="C106" s="630" t="s">
        <v>6080</v>
      </c>
      <c r="D106" s="641">
        <v>44687</v>
      </c>
      <c r="E106" s="640" t="s">
        <v>6023</v>
      </c>
      <c r="F106" s="640" t="s">
        <v>85</v>
      </c>
      <c r="G106" s="630" t="s">
        <v>5855</v>
      </c>
      <c r="H106" s="630" t="s">
        <v>5856</v>
      </c>
      <c r="I106" s="630" t="s">
        <v>5857</v>
      </c>
      <c r="J106" s="630" t="s">
        <v>85</v>
      </c>
      <c r="K106" s="642" t="s">
        <v>5858</v>
      </c>
      <c r="L106" s="640" t="s">
        <v>503</v>
      </c>
      <c r="M106" s="630" t="s">
        <v>6024</v>
      </c>
      <c r="N106" s="630" t="s">
        <v>687</v>
      </c>
      <c r="O106" s="630" t="s">
        <v>85</v>
      </c>
      <c r="P106" s="643" t="s">
        <v>688</v>
      </c>
      <c r="Q106" s="640" t="s">
        <v>1267</v>
      </c>
      <c r="R106" s="630" t="s">
        <v>6025</v>
      </c>
      <c r="S106" s="630" t="s">
        <v>690</v>
      </c>
      <c r="T106" s="630" t="s">
        <v>5947</v>
      </c>
      <c r="U106" s="640">
        <v>12005832</v>
      </c>
      <c r="V106" s="644">
        <v>0</v>
      </c>
      <c r="W106" s="630" t="s">
        <v>69</v>
      </c>
      <c r="X106" s="630">
        <v>480</v>
      </c>
      <c r="Y106" s="630">
        <v>600</v>
      </c>
      <c r="Z106" s="630">
        <v>20</v>
      </c>
      <c r="AA106" s="645">
        <f t="shared" si="9"/>
        <v>0.28799999999999998</v>
      </c>
      <c r="AB106" s="640" t="s">
        <v>70</v>
      </c>
      <c r="AC106" s="641">
        <v>44698</v>
      </c>
      <c r="AD106" s="630"/>
      <c r="AE106" s="643" t="s">
        <v>5847</v>
      </c>
      <c r="AF106" s="630" t="s">
        <v>6080</v>
      </c>
      <c r="AG106" s="630">
        <v>600</v>
      </c>
      <c r="AH106" s="630">
        <v>20</v>
      </c>
      <c r="AI106" s="645">
        <f t="shared" si="10"/>
        <v>0.28799999999999998</v>
      </c>
      <c r="AJ106" s="630" t="s">
        <v>5848</v>
      </c>
      <c r="AK106" s="630" t="s">
        <v>6080</v>
      </c>
      <c r="AL106" s="641">
        <v>44697</v>
      </c>
      <c r="AM106" s="641">
        <v>44698</v>
      </c>
      <c r="AN106" s="641">
        <v>44698</v>
      </c>
      <c r="AO106" s="641">
        <v>44698</v>
      </c>
      <c r="AP106" s="641">
        <v>44698</v>
      </c>
      <c r="AQ106" s="630" t="s">
        <v>5862</v>
      </c>
      <c r="AR106" s="630"/>
      <c r="AS106" s="630" t="s">
        <v>6080</v>
      </c>
      <c r="AT106" s="641">
        <v>44698</v>
      </c>
      <c r="AU106" s="641">
        <v>44698</v>
      </c>
      <c r="AV106" s="641">
        <v>44698</v>
      </c>
      <c r="AW106" s="640" t="s">
        <v>90</v>
      </c>
      <c r="AX106" s="630" t="s">
        <v>218</v>
      </c>
      <c r="AY106" s="647">
        <v>690</v>
      </c>
      <c r="AZ106" s="647"/>
      <c r="BA106" s="647"/>
      <c r="BB106" s="647"/>
      <c r="BC106" s="647"/>
      <c r="BD106" s="647">
        <f t="shared" si="8"/>
        <v>690</v>
      </c>
      <c r="BE106" s="630"/>
      <c r="BF106" s="630"/>
      <c r="BG106" s="630"/>
    </row>
    <row r="107" spans="1:59">
      <c r="A107" s="640" t="s">
        <v>55</v>
      </c>
      <c r="B107" s="630" t="s">
        <v>1264</v>
      </c>
      <c r="C107" s="630" t="s">
        <v>6081</v>
      </c>
      <c r="D107" s="641">
        <v>44687</v>
      </c>
      <c r="E107" s="640" t="s">
        <v>6023</v>
      </c>
      <c r="F107" s="640" t="s">
        <v>85</v>
      </c>
      <c r="G107" s="630" t="s">
        <v>5855</v>
      </c>
      <c r="H107" s="630" t="s">
        <v>5856</v>
      </c>
      <c r="I107" s="630" t="s">
        <v>5857</v>
      </c>
      <c r="J107" s="630" t="s">
        <v>85</v>
      </c>
      <c r="K107" s="642" t="s">
        <v>5858</v>
      </c>
      <c r="L107" s="640" t="s">
        <v>503</v>
      </c>
      <c r="M107" s="630" t="s">
        <v>6024</v>
      </c>
      <c r="N107" s="630" t="s">
        <v>687</v>
      </c>
      <c r="O107" s="630" t="s">
        <v>85</v>
      </c>
      <c r="P107" s="643" t="s">
        <v>688</v>
      </c>
      <c r="Q107" s="640" t="s">
        <v>1267</v>
      </c>
      <c r="R107" s="630" t="s">
        <v>6025</v>
      </c>
      <c r="S107" s="630" t="s">
        <v>690</v>
      </c>
      <c r="T107" s="630" t="s">
        <v>5947</v>
      </c>
      <c r="U107" s="640">
        <v>12005832</v>
      </c>
      <c r="V107" s="644">
        <v>0</v>
      </c>
      <c r="W107" s="630" t="s">
        <v>69</v>
      </c>
      <c r="X107" s="630">
        <v>480</v>
      </c>
      <c r="Y107" s="630">
        <v>600</v>
      </c>
      <c r="Z107" s="630">
        <v>20</v>
      </c>
      <c r="AA107" s="645">
        <f t="shared" si="9"/>
        <v>0.28799999999999998</v>
      </c>
      <c r="AB107" s="640" t="s">
        <v>70</v>
      </c>
      <c r="AC107" s="641">
        <v>44698</v>
      </c>
      <c r="AD107" s="630"/>
      <c r="AE107" s="643" t="s">
        <v>5847</v>
      </c>
      <c r="AF107" s="630" t="s">
        <v>6081</v>
      </c>
      <c r="AG107" s="630">
        <v>600</v>
      </c>
      <c r="AH107" s="630">
        <v>20</v>
      </c>
      <c r="AI107" s="645">
        <f t="shared" si="10"/>
        <v>0.28799999999999998</v>
      </c>
      <c r="AJ107" s="630" t="s">
        <v>5848</v>
      </c>
      <c r="AK107" s="630" t="s">
        <v>6081</v>
      </c>
      <c r="AL107" s="641">
        <v>44697</v>
      </c>
      <c r="AM107" s="641">
        <v>44698</v>
      </c>
      <c r="AN107" s="641">
        <v>44698</v>
      </c>
      <c r="AO107" s="641">
        <v>44698</v>
      </c>
      <c r="AP107" s="641">
        <v>44698</v>
      </c>
      <c r="AQ107" s="630" t="s">
        <v>5862</v>
      </c>
      <c r="AR107" s="630"/>
      <c r="AS107" s="630" t="s">
        <v>6081</v>
      </c>
      <c r="AT107" s="641">
        <v>44698</v>
      </c>
      <c r="AU107" s="641">
        <v>44698</v>
      </c>
      <c r="AV107" s="641">
        <v>44698</v>
      </c>
      <c r="AW107" s="640" t="s">
        <v>90</v>
      </c>
      <c r="AX107" s="630" t="s">
        <v>218</v>
      </c>
      <c r="AY107" s="647">
        <v>690</v>
      </c>
      <c r="AZ107" s="647"/>
      <c r="BA107" s="647"/>
      <c r="BB107" s="647"/>
      <c r="BC107" s="647"/>
      <c r="BD107" s="647">
        <f t="shared" si="8"/>
        <v>690</v>
      </c>
      <c r="BE107" s="630"/>
      <c r="BF107" s="630"/>
      <c r="BG107" s="630"/>
    </row>
    <row r="108" spans="1:59">
      <c r="A108" s="640" t="s">
        <v>55</v>
      </c>
      <c r="B108" s="630" t="s">
        <v>1264</v>
      </c>
      <c r="C108" s="630" t="s">
        <v>6082</v>
      </c>
      <c r="D108" s="641">
        <v>44687</v>
      </c>
      <c r="E108" s="640" t="s">
        <v>6023</v>
      </c>
      <c r="F108" s="640" t="s">
        <v>85</v>
      </c>
      <c r="G108" s="630" t="s">
        <v>5855</v>
      </c>
      <c r="H108" s="630" t="s">
        <v>5856</v>
      </c>
      <c r="I108" s="630" t="s">
        <v>5857</v>
      </c>
      <c r="J108" s="630" t="s">
        <v>85</v>
      </c>
      <c r="K108" s="642" t="s">
        <v>5858</v>
      </c>
      <c r="L108" s="640" t="s">
        <v>503</v>
      </c>
      <c r="M108" s="630" t="s">
        <v>6024</v>
      </c>
      <c r="N108" s="630" t="s">
        <v>687</v>
      </c>
      <c r="O108" s="630" t="s">
        <v>85</v>
      </c>
      <c r="P108" s="643" t="s">
        <v>688</v>
      </c>
      <c r="Q108" s="640" t="s">
        <v>1267</v>
      </c>
      <c r="R108" s="630" t="s">
        <v>6025</v>
      </c>
      <c r="S108" s="630" t="s">
        <v>690</v>
      </c>
      <c r="T108" s="630" t="s">
        <v>5947</v>
      </c>
      <c r="U108" s="640">
        <v>12005832</v>
      </c>
      <c r="V108" s="644">
        <v>0</v>
      </c>
      <c r="W108" s="630" t="s">
        <v>69</v>
      </c>
      <c r="X108" s="630">
        <v>480</v>
      </c>
      <c r="Y108" s="630">
        <v>600</v>
      </c>
      <c r="Z108" s="630">
        <v>20</v>
      </c>
      <c r="AA108" s="645">
        <f t="shared" si="9"/>
        <v>0.28799999999999998</v>
      </c>
      <c r="AB108" s="640" t="s">
        <v>70</v>
      </c>
      <c r="AC108" s="641">
        <v>44698</v>
      </c>
      <c r="AD108" s="630"/>
      <c r="AE108" s="643" t="s">
        <v>5847</v>
      </c>
      <c r="AF108" s="630" t="s">
        <v>6082</v>
      </c>
      <c r="AG108" s="630">
        <v>600</v>
      </c>
      <c r="AH108" s="630">
        <v>20</v>
      </c>
      <c r="AI108" s="645">
        <f t="shared" si="10"/>
        <v>0.28799999999999998</v>
      </c>
      <c r="AJ108" s="630" t="s">
        <v>5848</v>
      </c>
      <c r="AK108" s="630" t="s">
        <v>6082</v>
      </c>
      <c r="AL108" s="641">
        <v>44697</v>
      </c>
      <c r="AM108" s="641">
        <v>44698</v>
      </c>
      <c r="AN108" s="641">
        <v>44698</v>
      </c>
      <c r="AO108" s="641">
        <v>44698</v>
      </c>
      <c r="AP108" s="641">
        <v>44698</v>
      </c>
      <c r="AQ108" s="630" t="s">
        <v>5862</v>
      </c>
      <c r="AR108" s="630"/>
      <c r="AS108" s="630" t="s">
        <v>6082</v>
      </c>
      <c r="AT108" s="641">
        <v>44698</v>
      </c>
      <c r="AU108" s="641">
        <v>44698</v>
      </c>
      <c r="AV108" s="641">
        <v>44698</v>
      </c>
      <c r="AW108" s="640" t="s">
        <v>90</v>
      </c>
      <c r="AX108" s="630" t="s">
        <v>218</v>
      </c>
      <c r="AY108" s="647">
        <v>690</v>
      </c>
      <c r="AZ108" s="647"/>
      <c r="BA108" s="647"/>
      <c r="BB108" s="647"/>
      <c r="BC108" s="647"/>
      <c r="BD108" s="647">
        <f t="shared" si="8"/>
        <v>690</v>
      </c>
      <c r="BE108" s="630"/>
      <c r="BF108" s="630"/>
      <c r="BG108" s="630"/>
    </row>
    <row r="109" spans="1:59" s="692" customFormat="1">
      <c r="A109" s="640" t="s">
        <v>55</v>
      </c>
      <c r="B109" s="630" t="s">
        <v>5852</v>
      </c>
      <c r="C109" s="630" t="s">
        <v>6083</v>
      </c>
      <c r="D109" s="641">
        <v>44693</v>
      </c>
      <c r="E109" s="640" t="s">
        <v>6084</v>
      </c>
      <c r="F109" s="640" t="s">
        <v>85</v>
      </c>
      <c r="G109" s="630" t="s">
        <v>5838</v>
      </c>
      <c r="H109" s="630" t="s">
        <v>5839</v>
      </c>
      <c r="I109" s="630" t="s">
        <v>5840</v>
      </c>
      <c r="J109" s="630" t="s">
        <v>85</v>
      </c>
      <c r="K109" s="642" t="s">
        <v>5841</v>
      </c>
      <c r="L109" s="640" t="s">
        <v>6085</v>
      </c>
      <c r="M109" s="630" t="s">
        <v>6086</v>
      </c>
      <c r="N109" s="630" t="s">
        <v>6087</v>
      </c>
      <c r="O109" s="630" t="s">
        <v>6088</v>
      </c>
      <c r="P109" s="643">
        <v>20020</v>
      </c>
      <c r="Q109" s="640" t="s">
        <v>1267</v>
      </c>
      <c r="R109" s="630" t="s">
        <v>6089</v>
      </c>
      <c r="S109" s="630" t="s">
        <v>6090</v>
      </c>
      <c r="T109" s="650" t="s">
        <v>6091</v>
      </c>
      <c r="U109" s="640">
        <v>30397572</v>
      </c>
      <c r="V109" s="644">
        <v>15</v>
      </c>
      <c r="W109" s="630" t="s">
        <v>134</v>
      </c>
      <c r="X109" s="630">
        <v>480</v>
      </c>
      <c r="Y109" s="630">
        <v>580</v>
      </c>
      <c r="Z109" s="630">
        <v>20</v>
      </c>
      <c r="AA109" s="645">
        <f t="shared" si="9"/>
        <v>0.27839999999999998</v>
      </c>
      <c r="AB109" s="640" t="s">
        <v>88</v>
      </c>
      <c r="AC109" s="665">
        <v>44706</v>
      </c>
      <c r="AD109" s="630"/>
      <c r="AE109" s="643" t="s">
        <v>5847</v>
      </c>
      <c r="AF109" s="630" t="s">
        <v>6083</v>
      </c>
      <c r="AG109" s="630">
        <v>580</v>
      </c>
      <c r="AH109" s="630">
        <v>20</v>
      </c>
      <c r="AI109" s="645">
        <f t="shared" si="10"/>
        <v>0.27839999999999998</v>
      </c>
      <c r="AJ109" s="630" t="s">
        <v>5848</v>
      </c>
      <c r="AK109" s="630" t="s">
        <v>6083</v>
      </c>
      <c r="AL109" s="665">
        <v>44714</v>
      </c>
      <c r="AM109" s="641">
        <v>44714</v>
      </c>
      <c r="AN109" s="665">
        <v>44715</v>
      </c>
      <c r="AO109" s="641">
        <v>44715</v>
      </c>
      <c r="AP109" s="641">
        <v>44715</v>
      </c>
      <c r="AQ109" s="630" t="s">
        <v>5862</v>
      </c>
      <c r="AR109" s="630" t="s">
        <v>6092</v>
      </c>
      <c r="AS109" s="630" t="s">
        <v>6083</v>
      </c>
      <c r="AT109" s="641"/>
      <c r="AU109" s="646"/>
      <c r="AV109" s="641"/>
      <c r="AW109" s="640" t="s">
        <v>90</v>
      </c>
      <c r="AX109" s="630" t="s">
        <v>218</v>
      </c>
      <c r="AY109" s="647">
        <v>1265</v>
      </c>
      <c r="AZ109" s="647"/>
      <c r="BA109" s="647"/>
      <c r="BB109" s="647"/>
      <c r="BC109" s="647"/>
      <c r="BD109" s="647">
        <f t="shared" si="8"/>
        <v>1265</v>
      </c>
      <c r="BE109" s="630"/>
      <c r="BF109" s="630"/>
      <c r="BG109" s="630"/>
    </row>
    <row r="110" spans="1:59" s="692" customFormat="1">
      <c r="A110" s="640" t="s">
        <v>55</v>
      </c>
      <c r="B110" s="630" t="s">
        <v>5852</v>
      </c>
      <c r="C110" s="630" t="s">
        <v>6093</v>
      </c>
      <c r="D110" s="641">
        <v>44693</v>
      </c>
      <c r="E110" s="640" t="s">
        <v>6084</v>
      </c>
      <c r="F110" s="640" t="s">
        <v>85</v>
      </c>
      <c r="G110" s="630" t="s">
        <v>5838</v>
      </c>
      <c r="H110" s="630" t="s">
        <v>5839</v>
      </c>
      <c r="I110" s="630" t="s">
        <v>5840</v>
      </c>
      <c r="J110" s="630" t="s">
        <v>85</v>
      </c>
      <c r="K110" s="642" t="s">
        <v>5841</v>
      </c>
      <c r="L110" s="640" t="s">
        <v>6085</v>
      </c>
      <c r="M110" s="630" t="s">
        <v>6086</v>
      </c>
      <c r="N110" s="630" t="s">
        <v>6087</v>
      </c>
      <c r="O110" s="630" t="s">
        <v>6088</v>
      </c>
      <c r="P110" s="643">
        <v>20020</v>
      </c>
      <c r="Q110" s="640" t="s">
        <v>1267</v>
      </c>
      <c r="R110" s="630" t="s">
        <v>6089</v>
      </c>
      <c r="S110" s="630" t="s">
        <v>6090</v>
      </c>
      <c r="T110" s="650" t="s">
        <v>6091</v>
      </c>
      <c r="U110" s="640">
        <v>30397572</v>
      </c>
      <c r="V110" s="644">
        <v>15</v>
      </c>
      <c r="W110" s="630" t="s">
        <v>134</v>
      </c>
      <c r="X110" s="630">
        <v>480</v>
      </c>
      <c r="Y110" s="630">
        <v>580</v>
      </c>
      <c r="Z110" s="630">
        <v>20</v>
      </c>
      <c r="AA110" s="645">
        <f t="shared" si="9"/>
        <v>0.27839999999999998</v>
      </c>
      <c r="AB110" s="640" t="s">
        <v>88</v>
      </c>
      <c r="AC110" s="665">
        <v>44706</v>
      </c>
      <c r="AD110" s="630"/>
      <c r="AE110" s="643" t="s">
        <v>5847</v>
      </c>
      <c r="AF110" s="630" t="s">
        <v>6093</v>
      </c>
      <c r="AG110" s="630">
        <v>580</v>
      </c>
      <c r="AH110" s="630">
        <v>20</v>
      </c>
      <c r="AI110" s="645">
        <f t="shared" si="10"/>
        <v>0.27839999999999998</v>
      </c>
      <c r="AJ110" s="630" t="s">
        <v>5848</v>
      </c>
      <c r="AK110" s="630" t="s">
        <v>6093</v>
      </c>
      <c r="AL110" s="665">
        <v>44714</v>
      </c>
      <c r="AM110" s="641">
        <v>44714</v>
      </c>
      <c r="AN110" s="665">
        <v>44715</v>
      </c>
      <c r="AO110" s="641">
        <v>44715</v>
      </c>
      <c r="AP110" s="641">
        <v>44715</v>
      </c>
      <c r="AQ110" s="630" t="s">
        <v>5862</v>
      </c>
      <c r="AR110" s="630" t="s">
        <v>6092</v>
      </c>
      <c r="AS110" s="630" t="s">
        <v>6093</v>
      </c>
      <c r="AT110" s="641"/>
      <c r="AU110" s="646"/>
      <c r="AV110" s="641"/>
      <c r="AW110" s="640" t="s">
        <v>90</v>
      </c>
      <c r="AX110" s="630" t="s">
        <v>218</v>
      </c>
      <c r="AY110" s="647">
        <v>1265</v>
      </c>
      <c r="AZ110" s="647"/>
      <c r="BA110" s="647"/>
      <c r="BB110" s="647"/>
      <c r="BC110" s="647"/>
      <c r="BD110" s="647">
        <f t="shared" si="8"/>
        <v>1265</v>
      </c>
      <c r="BE110" s="630"/>
      <c r="BF110" s="630"/>
      <c r="BG110" s="630"/>
    </row>
    <row r="111" spans="1:59" s="692" customFormat="1">
      <c r="A111" s="640" t="s">
        <v>55</v>
      </c>
      <c r="B111" s="630" t="s">
        <v>5852</v>
      </c>
      <c r="C111" s="630" t="s">
        <v>6094</v>
      </c>
      <c r="D111" s="641">
        <v>44693</v>
      </c>
      <c r="E111" s="640" t="s">
        <v>6084</v>
      </c>
      <c r="F111" s="640" t="s">
        <v>85</v>
      </c>
      <c r="G111" s="630" t="s">
        <v>5838</v>
      </c>
      <c r="H111" s="630" t="s">
        <v>5839</v>
      </c>
      <c r="I111" s="630" t="s">
        <v>5840</v>
      </c>
      <c r="J111" s="630" t="s">
        <v>85</v>
      </c>
      <c r="K111" s="642" t="s">
        <v>5841</v>
      </c>
      <c r="L111" s="640" t="s">
        <v>6085</v>
      </c>
      <c r="M111" s="630" t="s">
        <v>6086</v>
      </c>
      <c r="N111" s="630" t="s">
        <v>6087</v>
      </c>
      <c r="O111" s="630" t="s">
        <v>6088</v>
      </c>
      <c r="P111" s="643">
        <v>20020</v>
      </c>
      <c r="Q111" s="640" t="s">
        <v>1267</v>
      </c>
      <c r="R111" s="630" t="s">
        <v>6089</v>
      </c>
      <c r="S111" s="630" t="s">
        <v>6090</v>
      </c>
      <c r="T111" s="630" t="s">
        <v>6091</v>
      </c>
      <c r="U111" s="640">
        <v>30397572</v>
      </c>
      <c r="V111" s="644">
        <v>15</v>
      </c>
      <c r="W111" s="630" t="s">
        <v>134</v>
      </c>
      <c r="X111" s="630">
        <v>480</v>
      </c>
      <c r="Y111" s="630">
        <v>406</v>
      </c>
      <c r="Z111" s="630">
        <v>14</v>
      </c>
      <c r="AA111" s="645">
        <f t="shared" si="9"/>
        <v>0.19488</v>
      </c>
      <c r="AB111" s="640" t="s">
        <v>88</v>
      </c>
      <c r="AC111" s="665">
        <v>44706</v>
      </c>
      <c r="AD111" s="630"/>
      <c r="AE111" s="643" t="s">
        <v>5847</v>
      </c>
      <c r="AF111" s="630" t="s">
        <v>6094</v>
      </c>
      <c r="AG111" s="630">
        <v>406</v>
      </c>
      <c r="AH111" s="630">
        <v>14</v>
      </c>
      <c r="AI111" s="645">
        <f t="shared" si="10"/>
        <v>0.19488</v>
      </c>
      <c r="AJ111" s="630" t="s">
        <v>5848</v>
      </c>
      <c r="AK111" s="630" t="s">
        <v>6094</v>
      </c>
      <c r="AL111" s="665">
        <v>44714</v>
      </c>
      <c r="AM111" s="641">
        <v>44714</v>
      </c>
      <c r="AN111" s="665">
        <v>44715</v>
      </c>
      <c r="AO111" s="641">
        <v>44715</v>
      </c>
      <c r="AP111" s="641">
        <v>44715</v>
      </c>
      <c r="AQ111" s="630" t="s">
        <v>5862</v>
      </c>
      <c r="AR111" s="630" t="s">
        <v>6092</v>
      </c>
      <c r="AS111" s="630" t="s">
        <v>6094</v>
      </c>
      <c r="AT111" s="641"/>
      <c r="AU111" s="646"/>
      <c r="AV111" s="641"/>
      <c r="AW111" s="640" t="s">
        <v>90</v>
      </c>
      <c r="AX111" s="630" t="s">
        <v>218</v>
      </c>
      <c r="AY111" s="647">
        <v>1265</v>
      </c>
      <c r="AZ111" s="647"/>
      <c r="BA111" s="647"/>
      <c r="BB111" s="647"/>
      <c r="BC111" s="647"/>
      <c r="BD111" s="647">
        <f t="shared" si="8"/>
        <v>1265</v>
      </c>
      <c r="BE111" s="630"/>
      <c r="BF111" s="630"/>
      <c r="BG111" s="630"/>
    </row>
    <row r="112" spans="1:59">
      <c r="A112" s="640" t="s">
        <v>428</v>
      </c>
      <c r="B112" s="630" t="s">
        <v>5880</v>
      </c>
      <c r="C112" s="630" t="s">
        <v>6095</v>
      </c>
      <c r="D112" s="641">
        <v>44691</v>
      </c>
      <c r="E112" s="640" t="s">
        <v>6096</v>
      </c>
      <c r="F112" s="640" t="s">
        <v>85</v>
      </c>
      <c r="G112" s="630" t="s">
        <v>5855</v>
      </c>
      <c r="H112" s="630" t="s">
        <v>5856</v>
      </c>
      <c r="I112" s="630" t="s">
        <v>5857</v>
      </c>
      <c r="J112" s="630" t="s">
        <v>85</v>
      </c>
      <c r="K112" s="642" t="s">
        <v>5858</v>
      </c>
      <c r="L112" s="640" t="s">
        <v>358</v>
      </c>
      <c r="M112" s="630" t="s">
        <v>6097</v>
      </c>
      <c r="N112" s="630" t="s">
        <v>391</v>
      </c>
      <c r="O112" s="630" t="s">
        <v>392</v>
      </c>
      <c r="P112" s="643" t="s">
        <v>1258</v>
      </c>
      <c r="Q112" s="640" t="s">
        <v>1267</v>
      </c>
      <c r="R112" s="630" t="s">
        <v>6098</v>
      </c>
      <c r="S112" s="630"/>
      <c r="T112" s="630" t="s">
        <v>6099</v>
      </c>
      <c r="U112" s="640">
        <v>30390456</v>
      </c>
      <c r="V112" s="644">
        <v>14.75</v>
      </c>
      <c r="W112" s="630" t="s">
        <v>163</v>
      </c>
      <c r="X112" s="630">
        <v>400</v>
      </c>
      <c r="Y112" s="630">
        <v>768</v>
      </c>
      <c r="Z112" s="630">
        <v>24</v>
      </c>
      <c r="AA112" s="645">
        <f t="shared" si="9"/>
        <v>0.30719999999999997</v>
      </c>
      <c r="AB112" s="640" t="s">
        <v>70</v>
      </c>
      <c r="AC112" s="641">
        <v>44700</v>
      </c>
      <c r="AD112" s="630"/>
      <c r="AE112" s="643" t="s">
        <v>5869</v>
      </c>
      <c r="AF112" s="630" t="s">
        <v>6095</v>
      </c>
      <c r="AG112" s="630">
        <v>768</v>
      </c>
      <c r="AH112" s="630">
        <v>24</v>
      </c>
      <c r="AI112" s="645">
        <f t="shared" si="10"/>
        <v>0.30719999999999997</v>
      </c>
      <c r="AJ112" s="630" t="s">
        <v>5848</v>
      </c>
      <c r="AK112" s="630" t="s">
        <v>6095</v>
      </c>
      <c r="AL112" s="641">
        <v>44699</v>
      </c>
      <c r="AM112" s="641">
        <v>44699</v>
      </c>
      <c r="AN112" s="641">
        <v>44699</v>
      </c>
      <c r="AO112" s="641">
        <v>44699</v>
      </c>
      <c r="AP112" s="641">
        <v>44699</v>
      </c>
      <c r="AQ112" s="630" t="s">
        <v>5862</v>
      </c>
      <c r="AR112" s="630"/>
      <c r="AS112" s="630" t="s">
        <v>6095</v>
      </c>
      <c r="AT112" s="641">
        <v>44699</v>
      </c>
      <c r="AU112" s="641">
        <v>44699</v>
      </c>
      <c r="AV112" s="641">
        <v>44699</v>
      </c>
      <c r="AW112" s="640" t="s">
        <v>90</v>
      </c>
      <c r="AX112" s="630" t="s">
        <v>218</v>
      </c>
      <c r="AY112" s="647">
        <v>1128</v>
      </c>
      <c r="AZ112" s="647"/>
      <c r="BA112" s="647"/>
      <c r="BB112" s="647"/>
      <c r="BC112" s="647"/>
      <c r="BD112" s="647">
        <f t="shared" ref="BD112:BD143" si="11">SUM(AY112:BC112)</f>
        <v>1128</v>
      </c>
      <c r="BE112" s="630"/>
      <c r="BF112" s="630"/>
      <c r="BG112" s="630"/>
    </row>
    <row r="113" spans="1:59">
      <c r="A113" s="640" t="s">
        <v>428</v>
      </c>
      <c r="B113" s="630" t="s">
        <v>5880</v>
      </c>
      <c r="C113" s="630" t="s">
        <v>6100</v>
      </c>
      <c r="D113" s="641">
        <v>44698</v>
      </c>
      <c r="E113" s="640" t="s">
        <v>6101</v>
      </c>
      <c r="F113" s="640" t="s">
        <v>85</v>
      </c>
      <c r="G113" s="630" t="s">
        <v>5855</v>
      </c>
      <c r="H113" s="630" t="s">
        <v>5856</v>
      </c>
      <c r="I113" s="630" t="s">
        <v>5857</v>
      </c>
      <c r="J113" s="630" t="s">
        <v>85</v>
      </c>
      <c r="K113" s="642" t="s">
        <v>5858</v>
      </c>
      <c r="L113" s="640" t="s">
        <v>358</v>
      </c>
      <c r="M113" s="630" t="s">
        <v>1252</v>
      </c>
      <c r="N113" s="630" t="s">
        <v>223</v>
      </c>
      <c r="O113" s="630" t="s">
        <v>98</v>
      </c>
      <c r="P113" s="643" t="s">
        <v>1253</v>
      </c>
      <c r="Q113" s="640" t="s">
        <v>1267</v>
      </c>
      <c r="R113" s="630" t="s">
        <v>1254</v>
      </c>
      <c r="S113" s="630"/>
      <c r="T113" s="630" t="s">
        <v>1255</v>
      </c>
      <c r="U113" s="640">
        <v>30390456</v>
      </c>
      <c r="V113" s="644">
        <v>14.75</v>
      </c>
      <c r="W113" s="630" t="s">
        <v>163</v>
      </c>
      <c r="X113" s="630">
        <v>400</v>
      </c>
      <c r="Y113" s="630">
        <v>768</v>
      </c>
      <c r="Z113" s="630">
        <v>24</v>
      </c>
      <c r="AA113" s="645">
        <f t="shared" si="9"/>
        <v>0.30719999999999997</v>
      </c>
      <c r="AB113" s="640" t="s">
        <v>70</v>
      </c>
      <c r="AC113" s="641">
        <v>44701</v>
      </c>
      <c r="AD113" s="630" t="s">
        <v>6102</v>
      </c>
      <c r="AE113" s="643"/>
      <c r="AF113" s="630" t="s">
        <v>6100</v>
      </c>
      <c r="AG113" s="630">
        <v>768</v>
      </c>
      <c r="AH113" s="630">
        <v>24</v>
      </c>
      <c r="AI113" s="645">
        <f t="shared" si="10"/>
        <v>0.30719999999999997</v>
      </c>
      <c r="AJ113" s="630" t="s">
        <v>5848</v>
      </c>
      <c r="AK113" s="630" t="s">
        <v>6100</v>
      </c>
      <c r="AL113" s="641">
        <v>44699</v>
      </c>
      <c r="AM113" s="641">
        <v>44699</v>
      </c>
      <c r="AN113" s="641">
        <v>44699</v>
      </c>
      <c r="AO113" s="641">
        <v>44699</v>
      </c>
      <c r="AP113" s="641">
        <v>44699</v>
      </c>
      <c r="AQ113" s="630" t="s">
        <v>5862</v>
      </c>
      <c r="AR113" s="630"/>
      <c r="AS113" s="630" t="s">
        <v>6100</v>
      </c>
      <c r="AT113" s="641">
        <v>44699</v>
      </c>
      <c r="AU113" s="641">
        <v>44699</v>
      </c>
      <c r="AV113" s="641">
        <v>44699</v>
      </c>
      <c r="AW113" s="640" t="s">
        <v>90</v>
      </c>
      <c r="AX113" s="630" t="s">
        <v>218</v>
      </c>
      <c r="AY113" s="647">
        <v>2978</v>
      </c>
      <c r="AZ113" s="647"/>
      <c r="BA113" s="647"/>
      <c r="BB113" s="647"/>
      <c r="BC113" s="647"/>
      <c r="BD113" s="647">
        <f t="shared" si="11"/>
        <v>2978</v>
      </c>
      <c r="BE113" s="630"/>
      <c r="BF113" s="630"/>
      <c r="BG113" s="630"/>
    </row>
    <row r="114" spans="1:59">
      <c r="A114" s="640" t="s">
        <v>55</v>
      </c>
      <c r="B114" s="630" t="s">
        <v>1264</v>
      </c>
      <c r="C114" s="630" t="s">
        <v>6103</v>
      </c>
      <c r="D114" s="641">
        <v>44687</v>
      </c>
      <c r="E114" s="640" t="s">
        <v>6023</v>
      </c>
      <c r="F114" s="640" t="s">
        <v>85</v>
      </c>
      <c r="G114" s="630" t="s">
        <v>5855</v>
      </c>
      <c r="H114" s="630" t="s">
        <v>5856</v>
      </c>
      <c r="I114" s="630" t="s">
        <v>5857</v>
      </c>
      <c r="J114" s="630" t="s">
        <v>85</v>
      </c>
      <c r="K114" s="642">
        <v>8902</v>
      </c>
      <c r="L114" s="640" t="s">
        <v>503</v>
      </c>
      <c r="M114" s="630" t="s">
        <v>6024</v>
      </c>
      <c r="N114" s="630" t="s">
        <v>687</v>
      </c>
      <c r="O114" s="630" t="s">
        <v>85</v>
      </c>
      <c r="P114" s="643" t="s">
        <v>688</v>
      </c>
      <c r="Q114" s="640" t="s">
        <v>1267</v>
      </c>
      <c r="R114" s="630"/>
      <c r="S114" s="630"/>
      <c r="T114" s="630"/>
      <c r="U114" s="640">
        <v>12005832</v>
      </c>
      <c r="V114" s="644">
        <v>0</v>
      </c>
      <c r="W114" s="630" t="s">
        <v>69</v>
      </c>
      <c r="X114" s="630">
        <v>480</v>
      </c>
      <c r="Y114" s="630">
        <v>600</v>
      </c>
      <c r="Z114" s="630">
        <v>20</v>
      </c>
      <c r="AA114" s="645">
        <v>0.28999999999999998</v>
      </c>
      <c r="AB114" s="640" t="s">
        <v>70</v>
      </c>
      <c r="AC114" s="641">
        <v>44700</v>
      </c>
      <c r="AD114" s="630"/>
      <c r="AE114" s="643" t="s">
        <v>5847</v>
      </c>
      <c r="AF114" s="630" t="s">
        <v>6103</v>
      </c>
      <c r="AG114" s="630">
        <v>600</v>
      </c>
      <c r="AH114" s="630">
        <v>20</v>
      </c>
      <c r="AI114" s="645">
        <f t="shared" si="10"/>
        <v>0.28799999999999998</v>
      </c>
      <c r="AJ114" s="630" t="s">
        <v>5848</v>
      </c>
      <c r="AK114" s="630" t="s">
        <v>6103</v>
      </c>
      <c r="AL114" s="641">
        <v>44700</v>
      </c>
      <c r="AM114" s="641">
        <v>44700</v>
      </c>
      <c r="AN114" s="641">
        <v>44700</v>
      </c>
      <c r="AO114" s="641">
        <v>44700</v>
      </c>
      <c r="AP114" s="641">
        <v>44700</v>
      </c>
      <c r="AQ114" s="630" t="s">
        <v>5862</v>
      </c>
      <c r="AR114" s="630"/>
      <c r="AS114" s="630" t="s">
        <v>6103</v>
      </c>
      <c r="AT114" s="641">
        <v>44700</v>
      </c>
      <c r="AU114" s="641">
        <v>44700</v>
      </c>
      <c r="AV114" s="641">
        <v>44700</v>
      </c>
      <c r="AW114" s="640" t="s">
        <v>90</v>
      </c>
      <c r="AX114" s="630" t="s">
        <v>218</v>
      </c>
      <c r="AY114" s="647">
        <v>690</v>
      </c>
      <c r="AZ114" s="647"/>
      <c r="BA114" s="647"/>
      <c r="BB114" s="647"/>
      <c r="BC114" s="647"/>
      <c r="BD114" s="647">
        <f t="shared" si="11"/>
        <v>690</v>
      </c>
      <c r="BE114" s="630"/>
      <c r="BF114" s="630"/>
      <c r="BG114" s="630"/>
    </row>
    <row r="115" spans="1:59">
      <c r="A115" s="640" t="s">
        <v>55</v>
      </c>
      <c r="B115" s="630" t="s">
        <v>1264</v>
      </c>
      <c r="C115" s="630" t="s">
        <v>6104</v>
      </c>
      <c r="D115" s="641">
        <v>44687</v>
      </c>
      <c r="E115" s="640" t="s">
        <v>6023</v>
      </c>
      <c r="F115" s="640" t="s">
        <v>85</v>
      </c>
      <c r="G115" s="630" t="s">
        <v>5855</v>
      </c>
      <c r="H115" s="630" t="s">
        <v>5856</v>
      </c>
      <c r="I115" s="630" t="s">
        <v>5857</v>
      </c>
      <c r="J115" s="630" t="s">
        <v>85</v>
      </c>
      <c r="K115" s="642">
        <v>8902</v>
      </c>
      <c r="L115" s="640" t="s">
        <v>503</v>
      </c>
      <c r="M115" s="630" t="s">
        <v>6024</v>
      </c>
      <c r="N115" s="630" t="s">
        <v>687</v>
      </c>
      <c r="O115" s="630" t="s">
        <v>85</v>
      </c>
      <c r="P115" s="643" t="s">
        <v>688</v>
      </c>
      <c r="Q115" s="640" t="s">
        <v>1267</v>
      </c>
      <c r="R115" s="630"/>
      <c r="S115" s="630"/>
      <c r="T115" s="630"/>
      <c r="U115" s="640">
        <v>12005832</v>
      </c>
      <c r="V115" s="644">
        <v>0</v>
      </c>
      <c r="W115" s="630" t="s">
        <v>69</v>
      </c>
      <c r="X115" s="630">
        <v>480</v>
      </c>
      <c r="Y115" s="630">
        <v>600</v>
      </c>
      <c r="Z115" s="630">
        <v>20</v>
      </c>
      <c r="AA115" s="645">
        <v>0.28999999999999998</v>
      </c>
      <c r="AB115" s="640" t="s">
        <v>70</v>
      </c>
      <c r="AC115" s="641">
        <v>44700</v>
      </c>
      <c r="AD115" s="630"/>
      <c r="AE115" s="643" t="s">
        <v>5847</v>
      </c>
      <c r="AF115" s="630" t="s">
        <v>6104</v>
      </c>
      <c r="AG115" s="630">
        <v>600</v>
      </c>
      <c r="AH115" s="630">
        <v>20</v>
      </c>
      <c r="AI115" s="645">
        <f t="shared" si="10"/>
        <v>0.28799999999999998</v>
      </c>
      <c r="AJ115" s="630" t="s">
        <v>5848</v>
      </c>
      <c r="AK115" s="630" t="s">
        <v>6104</v>
      </c>
      <c r="AL115" s="641">
        <v>44700</v>
      </c>
      <c r="AM115" s="641">
        <v>44700</v>
      </c>
      <c r="AN115" s="641">
        <v>44700</v>
      </c>
      <c r="AO115" s="641">
        <v>44700</v>
      </c>
      <c r="AP115" s="641">
        <v>44700</v>
      </c>
      <c r="AQ115" s="630" t="s">
        <v>5862</v>
      </c>
      <c r="AR115" s="630"/>
      <c r="AS115" s="630" t="s">
        <v>6104</v>
      </c>
      <c r="AT115" s="641">
        <v>44700</v>
      </c>
      <c r="AU115" s="641">
        <v>44700</v>
      </c>
      <c r="AV115" s="641">
        <v>44700</v>
      </c>
      <c r="AW115" s="640" t="s">
        <v>90</v>
      </c>
      <c r="AX115" s="630" t="s">
        <v>218</v>
      </c>
      <c r="AY115" s="647">
        <v>690</v>
      </c>
      <c r="AZ115" s="647"/>
      <c r="BA115" s="647"/>
      <c r="BB115" s="647"/>
      <c r="BC115" s="647"/>
      <c r="BD115" s="647">
        <f t="shared" si="11"/>
        <v>690</v>
      </c>
      <c r="BE115" s="630"/>
      <c r="BF115" s="630"/>
      <c r="BG115" s="630"/>
    </row>
    <row r="116" spans="1:59">
      <c r="A116" s="640" t="s">
        <v>55</v>
      </c>
      <c r="B116" s="630" t="s">
        <v>1264</v>
      </c>
      <c r="C116" s="630" t="s">
        <v>6105</v>
      </c>
      <c r="D116" s="641">
        <v>44687</v>
      </c>
      <c r="E116" s="640" t="s">
        <v>6023</v>
      </c>
      <c r="F116" s="640" t="s">
        <v>85</v>
      </c>
      <c r="G116" s="630" t="s">
        <v>5855</v>
      </c>
      <c r="H116" s="630" t="s">
        <v>5856</v>
      </c>
      <c r="I116" s="630" t="s">
        <v>5857</v>
      </c>
      <c r="J116" s="630" t="s">
        <v>85</v>
      </c>
      <c r="K116" s="642">
        <v>8902</v>
      </c>
      <c r="L116" s="640" t="s">
        <v>503</v>
      </c>
      <c r="M116" s="630" t="s">
        <v>6024</v>
      </c>
      <c r="N116" s="630" t="s">
        <v>687</v>
      </c>
      <c r="O116" s="630" t="s">
        <v>85</v>
      </c>
      <c r="P116" s="643" t="s">
        <v>688</v>
      </c>
      <c r="Q116" s="640" t="s">
        <v>1267</v>
      </c>
      <c r="R116" s="630"/>
      <c r="S116" s="630"/>
      <c r="T116" s="630"/>
      <c r="U116" s="640">
        <v>12005832</v>
      </c>
      <c r="V116" s="644">
        <v>0</v>
      </c>
      <c r="W116" s="630" t="s">
        <v>69</v>
      </c>
      <c r="X116" s="630">
        <v>480</v>
      </c>
      <c r="Y116" s="630">
        <v>600</v>
      </c>
      <c r="Z116" s="630">
        <v>20</v>
      </c>
      <c r="AA116" s="645">
        <v>0.28999999999999998</v>
      </c>
      <c r="AB116" s="640" t="s">
        <v>70</v>
      </c>
      <c r="AC116" s="641">
        <v>44700</v>
      </c>
      <c r="AD116" s="630"/>
      <c r="AE116" s="643" t="s">
        <v>5847</v>
      </c>
      <c r="AF116" s="630" t="s">
        <v>6105</v>
      </c>
      <c r="AG116" s="630">
        <v>600</v>
      </c>
      <c r="AH116" s="630">
        <v>20</v>
      </c>
      <c r="AI116" s="645">
        <f t="shared" si="10"/>
        <v>0.28799999999999998</v>
      </c>
      <c r="AJ116" s="630" t="s">
        <v>5848</v>
      </c>
      <c r="AK116" s="630" t="s">
        <v>6105</v>
      </c>
      <c r="AL116" s="641">
        <v>44700</v>
      </c>
      <c r="AM116" s="641">
        <v>44700</v>
      </c>
      <c r="AN116" s="641">
        <v>44700</v>
      </c>
      <c r="AO116" s="641">
        <v>44700</v>
      </c>
      <c r="AP116" s="641">
        <v>44700</v>
      </c>
      <c r="AQ116" s="630" t="s">
        <v>5862</v>
      </c>
      <c r="AR116" s="630"/>
      <c r="AS116" s="630" t="s">
        <v>6105</v>
      </c>
      <c r="AT116" s="641">
        <v>44700</v>
      </c>
      <c r="AU116" s="641">
        <v>44700</v>
      </c>
      <c r="AV116" s="641">
        <v>44700</v>
      </c>
      <c r="AW116" s="640" t="s">
        <v>90</v>
      </c>
      <c r="AX116" s="630" t="s">
        <v>218</v>
      </c>
      <c r="AY116" s="647">
        <v>690</v>
      </c>
      <c r="AZ116" s="647"/>
      <c r="BA116" s="647"/>
      <c r="BB116" s="647"/>
      <c r="BC116" s="647"/>
      <c r="BD116" s="647">
        <f t="shared" si="11"/>
        <v>690</v>
      </c>
      <c r="BE116" s="630"/>
      <c r="BF116" s="630"/>
      <c r="BG116" s="630"/>
    </row>
    <row r="117" spans="1:59">
      <c r="A117" s="640" t="s">
        <v>55</v>
      </c>
      <c r="B117" s="630" t="s">
        <v>1264</v>
      </c>
      <c r="C117" s="630" t="s">
        <v>6106</v>
      </c>
      <c r="D117" s="641">
        <v>44687</v>
      </c>
      <c r="E117" s="640" t="s">
        <v>6023</v>
      </c>
      <c r="F117" s="640" t="s">
        <v>85</v>
      </c>
      <c r="G117" s="630" t="s">
        <v>5855</v>
      </c>
      <c r="H117" s="630" t="s">
        <v>5856</v>
      </c>
      <c r="I117" s="630" t="s">
        <v>5857</v>
      </c>
      <c r="J117" s="630" t="s">
        <v>85</v>
      </c>
      <c r="K117" s="642">
        <v>8902</v>
      </c>
      <c r="L117" s="640" t="s">
        <v>503</v>
      </c>
      <c r="M117" s="630" t="s">
        <v>6024</v>
      </c>
      <c r="N117" s="630" t="s">
        <v>687</v>
      </c>
      <c r="O117" s="630" t="s">
        <v>85</v>
      </c>
      <c r="P117" s="643" t="s">
        <v>688</v>
      </c>
      <c r="Q117" s="640" t="s">
        <v>1267</v>
      </c>
      <c r="R117" s="630"/>
      <c r="S117" s="630"/>
      <c r="T117" s="630"/>
      <c r="U117" s="640">
        <v>12005832</v>
      </c>
      <c r="V117" s="644">
        <v>0</v>
      </c>
      <c r="W117" s="630" t="s">
        <v>69</v>
      </c>
      <c r="X117" s="630">
        <v>480</v>
      </c>
      <c r="Y117" s="630">
        <v>600</v>
      </c>
      <c r="Z117" s="630">
        <v>20</v>
      </c>
      <c r="AA117" s="645">
        <v>0.28999999999999998</v>
      </c>
      <c r="AB117" s="640" t="s">
        <v>70</v>
      </c>
      <c r="AC117" s="641">
        <v>44700</v>
      </c>
      <c r="AD117" s="630"/>
      <c r="AE117" s="643" t="s">
        <v>5847</v>
      </c>
      <c r="AF117" s="630" t="s">
        <v>6106</v>
      </c>
      <c r="AG117" s="630">
        <v>600</v>
      </c>
      <c r="AH117" s="630">
        <v>20</v>
      </c>
      <c r="AI117" s="645">
        <f t="shared" si="10"/>
        <v>0.28799999999999998</v>
      </c>
      <c r="AJ117" s="630" t="s">
        <v>5848</v>
      </c>
      <c r="AK117" s="630" t="s">
        <v>6106</v>
      </c>
      <c r="AL117" s="641">
        <v>44700</v>
      </c>
      <c r="AM117" s="641">
        <v>44700</v>
      </c>
      <c r="AN117" s="641">
        <v>44700</v>
      </c>
      <c r="AO117" s="641">
        <v>44700</v>
      </c>
      <c r="AP117" s="641">
        <v>44700</v>
      </c>
      <c r="AQ117" s="630" t="s">
        <v>5862</v>
      </c>
      <c r="AR117" s="630"/>
      <c r="AS117" s="630" t="s">
        <v>6106</v>
      </c>
      <c r="AT117" s="641">
        <v>44700</v>
      </c>
      <c r="AU117" s="641">
        <v>44700</v>
      </c>
      <c r="AV117" s="641">
        <v>44700</v>
      </c>
      <c r="AW117" s="640" t="s">
        <v>90</v>
      </c>
      <c r="AX117" s="630" t="s">
        <v>218</v>
      </c>
      <c r="AY117" s="647">
        <v>690</v>
      </c>
      <c r="AZ117" s="647"/>
      <c r="BA117" s="647"/>
      <c r="BB117" s="647"/>
      <c r="BC117" s="647"/>
      <c r="BD117" s="647">
        <f t="shared" si="11"/>
        <v>690</v>
      </c>
      <c r="BE117" s="630"/>
      <c r="BF117" s="630"/>
      <c r="BG117" s="630"/>
    </row>
    <row r="118" spans="1:59">
      <c r="A118" s="640" t="s">
        <v>428</v>
      </c>
      <c r="B118" s="630" t="s">
        <v>5880</v>
      </c>
      <c r="C118" s="630" t="s">
        <v>6107</v>
      </c>
      <c r="D118" s="641">
        <v>44698</v>
      </c>
      <c r="E118" s="640" t="s">
        <v>6108</v>
      </c>
      <c r="F118" s="640" t="s">
        <v>85</v>
      </c>
      <c r="G118" s="630" t="s">
        <v>5855</v>
      </c>
      <c r="H118" s="630" t="s">
        <v>5856</v>
      </c>
      <c r="I118" s="630" t="s">
        <v>5857</v>
      </c>
      <c r="J118" s="630" t="s">
        <v>85</v>
      </c>
      <c r="K118" s="642" t="s">
        <v>5858</v>
      </c>
      <c r="L118" s="640" t="s">
        <v>727</v>
      </c>
      <c r="M118" s="630" t="s">
        <v>6109</v>
      </c>
      <c r="N118" s="630" t="s">
        <v>628</v>
      </c>
      <c r="O118" s="630" t="s">
        <v>629</v>
      </c>
      <c r="P118" s="643" t="s">
        <v>630</v>
      </c>
      <c r="Q118" s="640" t="s">
        <v>1267</v>
      </c>
      <c r="R118" s="630" t="s">
        <v>631</v>
      </c>
      <c r="S118" s="630"/>
      <c r="T118" s="650" t="s">
        <v>1342</v>
      </c>
      <c r="U118" s="640">
        <v>30390456</v>
      </c>
      <c r="V118" s="644">
        <v>14.75</v>
      </c>
      <c r="W118" s="630" t="s">
        <v>163</v>
      </c>
      <c r="X118" s="630">
        <v>400</v>
      </c>
      <c r="Y118" s="630">
        <v>768</v>
      </c>
      <c r="Z118" s="630">
        <v>24</v>
      </c>
      <c r="AA118" s="645">
        <f t="shared" ref="AA118:AA132" si="12">X118*Y118/1000000</f>
        <v>0.30719999999999997</v>
      </c>
      <c r="AB118" s="640" t="s">
        <v>70</v>
      </c>
      <c r="AC118" s="641">
        <v>44701</v>
      </c>
      <c r="AD118" s="630"/>
      <c r="AE118" s="643"/>
      <c r="AF118" s="630" t="s">
        <v>6107</v>
      </c>
      <c r="AG118" s="630">
        <v>768</v>
      </c>
      <c r="AH118" s="630">
        <v>24</v>
      </c>
      <c r="AI118" s="645">
        <f t="shared" si="10"/>
        <v>0.30719999999999997</v>
      </c>
      <c r="AJ118" s="630" t="s">
        <v>5848</v>
      </c>
      <c r="AK118" s="630" t="s">
        <v>6107</v>
      </c>
      <c r="AL118" s="641">
        <v>44700</v>
      </c>
      <c r="AM118" s="641">
        <v>44700</v>
      </c>
      <c r="AN118" s="641">
        <v>44701</v>
      </c>
      <c r="AO118" s="641">
        <v>44701</v>
      </c>
      <c r="AP118" s="641">
        <v>44701</v>
      </c>
      <c r="AQ118" s="630" t="s">
        <v>5862</v>
      </c>
      <c r="AR118" s="630"/>
      <c r="AS118" s="630" t="s">
        <v>6107</v>
      </c>
      <c r="AT118" s="641">
        <v>44700</v>
      </c>
      <c r="AU118" s="641">
        <v>44701</v>
      </c>
      <c r="AV118" s="641">
        <v>44700</v>
      </c>
      <c r="AW118" s="640" t="s">
        <v>90</v>
      </c>
      <c r="AX118" s="630" t="s">
        <v>218</v>
      </c>
      <c r="AY118" s="647">
        <v>1524</v>
      </c>
      <c r="AZ118" s="647"/>
      <c r="BA118" s="647"/>
      <c r="BB118" s="647"/>
      <c r="BC118" s="647"/>
      <c r="BD118" s="647">
        <f t="shared" si="11"/>
        <v>1524</v>
      </c>
      <c r="BE118" s="630"/>
      <c r="BF118" s="630"/>
      <c r="BG118" s="630"/>
    </row>
    <row r="119" spans="1:59">
      <c r="A119" s="640" t="s">
        <v>428</v>
      </c>
      <c r="B119" s="630" t="s">
        <v>5880</v>
      </c>
      <c r="C119" s="630" t="s">
        <v>6110</v>
      </c>
      <c r="D119" s="641">
        <v>44698</v>
      </c>
      <c r="E119" s="640" t="s">
        <v>6111</v>
      </c>
      <c r="F119" s="640" t="s">
        <v>85</v>
      </c>
      <c r="G119" s="630" t="s">
        <v>5855</v>
      </c>
      <c r="H119" s="630" t="s">
        <v>5856</v>
      </c>
      <c r="I119" s="630" t="s">
        <v>5857</v>
      </c>
      <c r="J119" s="630" t="s">
        <v>85</v>
      </c>
      <c r="K119" s="642" t="s">
        <v>5858</v>
      </c>
      <c r="L119" s="640" t="s">
        <v>727</v>
      </c>
      <c r="M119" s="630" t="s">
        <v>1921</v>
      </c>
      <c r="N119" s="630" t="s">
        <v>1922</v>
      </c>
      <c r="O119" s="630" t="s">
        <v>85</v>
      </c>
      <c r="P119" s="643" t="s">
        <v>1923</v>
      </c>
      <c r="Q119" s="640" t="s">
        <v>1267</v>
      </c>
      <c r="R119" s="630" t="s">
        <v>631</v>
      </c>
      <c r="S119" s="630"/>
      <c r="T119" s="650" t="s">
        <v>1342</v>
      </c>
      <c r="U119" s="640">
        <v>30390456</v>
      </c>
      <c r="V119" s="644">
        <v>14.75</v>
      </c>
      <c r="W119" s="630" t="s">
        <v>163</v>
      </c>
      <c r="X119" s="630">
        <v>400</v>
      </c>
      <c r="Y119" s="630">
        <v>768</v>
      </c>
      <c r="Z119" s="630">
        <v>24</v>
      </c>
      <c r="AA119" s="645">
        <f t="shared" si="12"/>
        <v>0.30719999999999997</v>
      </c>
      <c r="AB119" s="640" t="s">
        <v>70</v>
      </c>
      <c r="AC119" s="641">
        <v>44701</v>
      </c>
      <c r="AD119" s="630"/>
      <c r="AE119" s="643"/>
      <c r="AF119" s="630" t="s">
        <v>6110</v>
      </c>
      <c r="AG119" s="630">
        <v>768</v>
      </c>
      <c r="AH119" s="630">
        <v>24</v>
      </c>
      <c r="AI119" s="645">
        <f t="shared" si="10"/>
        <v>0.30719999999999997</v>
      </c>
      <c r="AJ119" s="630" t="s">
        <v>5848</v>
      </c>
      <c r="AK119" s="630" t="s">
        <v>6110</v>
      </c>
      <c r="AL119" s="641">
        <v>44701</v>
      </c>
      <c r="AM119" s="641">
        <v>44701</v>
      </c>
      <c r="AN119" s="641">
        <v>44701</v>
      </c>
      <c r="AO119" s="641">
        <v>44701</v>
      </c>
      <c r="AP119" s="641">
        <v>44701</v>
      </c>
      <c r="AQ119" s="630" t="s">
        <v>5862</v>
      </c>
      <c r="AR119" s="630"/>
      <c r="AS119" s="630" t="s">
        <v>6110</v>
      </c>
      <c r="AT119" s="641">
        <v>44701</v>
      </c>
      <c r="AU119" s="641">
        <v>44701</v>
      </c>
      <c r="AV119" s="641">
        <v>44701</v>
      </c>
      <c r="AW119" s="640" t="s">
        <v>90</v>
      </c>
      <c r="AX119" s="630" t="s">
        <v>218</v>
      </c>
      <c r="AY119" s="647">
        <v>715</v>
      </c>
      <c r="AZ119" s="647"/>
      <c r="BA119" s="647"/>
      <c r="BB119" s="647"/>
      <c r="BC119" s="647"/>
      <c r="BD119" s="647">
        <f t="shared" si="11"/>
        <v>715</v>
      </c>
      <c r="BE119" s="630"/>
      <c r="BF119" s="630"/>
      <c r="BG119" s="630"/>
    </row>
    <row r="120" spans="1:59">
      <c r="A120" s="640" t="s">
        <v>55</v>
      </c>
      <c r="B120" s="630" t="s">
        <v>5836</v>
      </c>
      <c r="C120" s="630" t="s">
        <v>6112</v>
      </c>
      <c r="D120" s="641">
        <v>44623</v>
      </c>
      <c r="E120" s="640">
        <v>7700016249</v>
      </c>
      <c r="F120" s="640" t="s">
        <v>85</v>
      </c>
      <c r="G120" s="630" t="s">
        <v>5838</v>
      </c>
      <c r="H120" s="630" t="s">
        <v>5839</v>
      </c>
      <c r="I120" s="630" t="s">
        <v>5840</v>
      </c>
      <c r="J120" s="630" t="s">
        <v>85</v>
      </c>
      <c r="K120" s="642" t="s">
        <v>5841</v>
      </c>
      <c r="L120" s="640" t="s">
        <v>2310</v>
      </c>
      <c r="M120" s="630" t="s">
        <v>5842</v>
      </c>
      <c r="N120" s="630" t="s">
        <v>6054</v>
      </c>
      <c r="O120" s="630" t="s">
        <v>445</v>
      </c>
      <c r="P120" s="643">
        <v>78725</v>
      </c>
      <c r="Q120" s="640" t="s">
        <v>1267</v>
      </c>
      <c r="R120" s="630" t="s">
        <v>5844</v>
      </c>
      <c r="S120" s="630"/>
      <c r="T120" s="650" t="s">
        <v>5845</v>
      </c>
      <c r="U120" s="640">
        <v>30397571</v>
      </c>
      <c r="V120" s="644">
        <v>15</v>
      </c>
      <c r="W120" s="630" t="s">
        <v>5846</v>
      </c>
      <c r="X120" s="630">
        <v>475</v>
      </c>
      <c r="Y120" s="630">
        <v>638</v>
      </c>
      <c r="Z120" s="630">
        <v>22</v>
      </c>
      <c r="AA120" s="645">
        <f t="shared" si="12"/>
        <v>0.30304999999999999</v>
      </c>
      <c r="AB120" s="640" t="s">
        <v>70</v>
      </c>
      <c r="AC120" s="641">
        <v>44705</v>
      </c>
      <c r="AD120" s="630"/>
      <c r="AE120" s="643" t="s">
        <v>5847</v>
      </c>
      <c r="AF120" s="630" t="s">
        <v>6112</v>
      </c>
      <c r="AG120" s="630">
        <v>638</v>
      </c>
      <c r="AH120" s="630">
        <v>22</v>
      </c>
      <c r="AI120" s="645">
        <f t="shared" si="10"/>
        <v>0.30304999999999999</v>
      </c>
      <c r="AJ120" s="630" t="s">
        <v>5848</v>
      </c>
      <c r="AK120" s="630" t="s">
        <v>6112</v>
      </c>
      <c r="AL120" s="641">
        <v>44701</v>
      </c>
      <c r="AM120" s="641">
        <v>44701</v>
      </c>
      <c r="AN120" s="641">
        <v>44705</v>
      </c>
      <c r="AO120" s="641">
        <v>44705</v>
      </c>
      <c r="AP120" s="641">
        <v>44705</v>
      </c>
      <c r="AQ120" s="630" t="s">
        <v>5862</v>
      </c>
      <c r="AR120" s="630"/>
      <c r="AS120" s="630" t="s">
        <v>6112</v>
      </c>
      <c r="AT120" s="641">
        <v>44701</v>
      </c>
      <c r="AU120" s="641">
        <v>44705</v>
      </c>
      <c r="AV120" s="641">
        <v>44701</v>
      </c>
      <c r="AW120" s="640" t="s">
        <v>90</v>
      </c>
      <c r="AX120" s="630" t="s">
        <v>218</v>
      </c>
      <c r="AY120" s="647">
        <v>4131</v>
      </c>
      <c r="AZ120" s="647"/>
      <c r="BA120" s="647"/>
      <c r="BB120" s="647"/>
      <c r="BC120" s="647"/>
      <c r="BD120" s="647">
        <f t="shared" si="11"/>
        <v>4131</v>
      </c>
      <c r="BE120" s="630"/>
      <c r="BF120" s="630"/>
      <c r="BG120" s="630"/>
    </row>
    <row r="121" spans="1:59">
      <c r="A121" s="640" t="s">
        <v>55</v>
      </c>
      <c r="B121" s="630" t="s">
        <v>5836</v>
      </c>
      <c r="C121" s="630" t="s">
        <v>6113</v>
      </c>
      <c r="D121" s="641">
        <v>44623</v>
      </c>
      <c r="E121" s="640">
        <v>7700016249</v>
      </c>
      <c r="F121" s="640" t="s">
        <v>85</v>
      </c>
      <c r="G121" s="630" t="s">
        <v>5838</v>
      </c>
      <c r="H121" s="630" t="s">
        <v>5839</v>
      </c>
      <c r="I121" s="630" t="s">
        <v>5840</v>
      </c>
      <c r="J121" s="630" t="s">
        <v>85</v>
      </c>
      <c r="K121" s="642" t="s">
        <v>5841</v>
      </c>
      <c r="L121" s="640" t="s">
        <v>2310</v>
      </c>
      <c r="M121" s="630" t="s">
        <v>5842</v>
      </c>
      <c r="N121" s="630" t="s">
        <v>6054</v>
      </c>
      <c r="O121" s="630" t="s">
        <v>445</v>
      </c>
      <c r="P121" s="643">
        <v>78725</v>
      </c>
      <c r="Q121" s="640" t="s">
        <v>1267</v>
      </c>
      <c r="R121" s="630" t="s">
        <v>5844</v>
      </c>
      <c r="S121" s="630"/>
      <c r="T121" s="650" t="s">
        <v>5845</v>
      </c>
      <c r="U121" s="640">
        <v>30397571</v>
      </c>
      <c r="V121" s="644">
        <v>15</v>
      </c>
      <c r="W121" s="630" t="s">
        <v>5846</v>
      </c>
      <c r="X121" s="630">
        <v>475</v>
      </c>
      <c r="Y121" s="630">
        <v>638</v>
      </c>
      <c r="Z121" s="630">
        <v>22</v>
      </c>
      <c r="AA121" s="645">
        <f t="shared" si="12"/>
        <v>0.30304999999999999</v>
      </c>
      <c r="AB121" s="640" t="s">
        <v>70</v>
      </c>
      <c r="AC121" s="641">
        <v>44705</v>
      </c>
      <c r="AD121" s="630"/>
      <c r="AE121" s="643" t="s">
        <v>5847</v>
      </c>
      <c r="AF121" s="630" t="s">
        <v>6113</v>
      </c>
      <c r="AG121" s="630">
        <v>638</v>
      </c>
      <c r="AH121" s="630">
        <v>22</v>
      </c>
      <c r="AI121" s="645">
        <f t="shared" si="10"/>
        <v>0.30304999999999999</v>
      </c>
      <c r="AJ121" s="630" t="s">
        <v>5848</v>
      </c>
      <c r="AK121" s="630" t="s">
        <v>6113</v>
      </c>
      <c r="AL121" s="641">
        <v>44701</v>
      </c>
      <c r="AM121" s="641">
        <v>44704</v>
      </c>
      <c r="AN121" s="641">
        <v>44705</v>
      </c>
      <c r="AO121" s="641">
        <v>44707</v>
      </c>
      <c r="AP121" s="641">
        <v>44707</v>
      </c>
      <c r="AQ121" s="630" t="s">
        <v>5862</v>
      </c>
      <c r="AR121" s="630"/>
      <c r="AS121" s="630" t="s">
        <v>6113</v>
      </c>
      <c r="AT121" s="641">
        <v>44704</v>
      </c>
      <c r="AU121" s="641">
        <v>44707</v>
      </c>
      <c r="AV121" s="641">
        <v>44704</v>
      </c>
      <c r="AW121" s="640" t="s">
        <v>90</v>
      </c>
      <c r="AX121" s="630" t="s">
        <v>218</v>
      </c>
      <c r="AY121" s="647">
        <v>4131</v>
      </c>
      <c r="AZ121" s="647"/>
      <c r="BA121" s="647"/>
      <c r="BB121" s="647"/>
      <c r="BC121" s="647"/>
      <c r="BD121" s="647">
        <f t="shared" si="11"/>
        <v>4131</v>
      </c>
      <c r="BE121" s="630"/>
      <c r="BF121" s="630"/>
      <c r="BG121" s="630"/>
    </row>
    <row r="122" spans="1:59">
      <c r="A122" s="640" t="s">
        <v>55</v>
      </c>
      <c r="B122" s="630" t="s">
        <v>5836</v>
      </c>
      <c r="C122" s="630" t="s">
        <v>6114</v>
      </c>
      <c r="D122" s="641">
        <v>44697</v>
      </c>
      <c r="E122" s="640" t="s">
        <v>6115</v>
      </c>
      <c r="F122" s="640" t="s">
        <v>85</v>
      </c>
      <c r="G122" s="630" t="s">
        <v>5855</v>
      </c>
      <c r="H122" s="630" t="s">
        <v>5856</v>
      </c>
      <c r="I122" s="630" t="s">
        <v>5857</v>
      </c>
      <c r="J122" s="630" t="s">
        <v>85</v>
      </c>
      <c r="K122" s="642" t="s">
        <v>5858</v>
      </c>
      <c r="L122" s="640" t="s">
        <v>6116</v>
      </c>
      <c r="M122" s="630" t="s">
        <v>6117</v>
      </c>
      <c r="N122" s="630" t="s">
        <v>6118</v>
      </c>
      <c r="O122" s="630" t="s">
        <v>388</v>
      </c>
      <c r="P122" s="643" t="s">
        <v>6119</v>
      </c>
      <c r="Q122" s="640" t="s">
        <v>1267</v>
      </c>
      <c r="R122" s="630" t="s">
        <v>6120</v>
      </c>
      <c r="S122" s="630" t="s">
        <v>6121</v>
      </c>
      <c r="T122" s="650" t="s">
        <v>6122</v>
      </c>
      <c r="U122" s="640">
        <v>30397570</v>
      </c>
      <c r="V122" s="644">
        <v>0</v>
      </c>
      <c r="W122" s="630" t="s">
        <v>134</v>
      </c>
      <c r="X122" s="630">
        <v>470</v>
      </c>
      <c r="Y122" s="630">
        <v>638</v>
      </c>
      <c r="Z122" s="630">
        <v>22</v>
      </c>
      <c r="AA122" s="645">
        <f t="shared" si="12"/>
        <v>0.29986000000000002</v>
      </c>
      <c r="AB122" s="640" t="s">
        <v>88</v>
      </c>
      <c r="AC122" s="641">
        <v>44704</v>
      </c>
      <c r="AD122" s="630"/>
      <c r="AE122" s="643"/>
      <c r="AF122" s="630" t="s">
        <v>6114</v>
      </c>
      <c r="AG122" s="630">
        <v>638</v>
      </c>
      <c r="AH122" s="630">
        <v>22</v>
      </c>
      <c r="AI122" s="645">
        <f t="shared" si="10"/>
        <v>0.29986000000000002</v>
      </c>
      <c r="AJ122" s="630" t="s">
        <v>5848</v>
      </c>
      <c r="AK122" s="630" t="s">
        <v>6114</v>
      </c>
      <c r="AL122" s="641">
        <v>44704</v>
      </c>
      <c r="AM122" s="641">
        <v>44704</v>
      </c>
      <c r="AN122" s="641">
        <v>44706</v>
      </c>
      <c r="AO122" s="641">
        <v>44706</v>
      </c>
      <c r="AP122" s="641">
        <v>44706</v>
      </c>
      <c r="AQ122" s="630" t="s">
        <v>5862</v>
      </c>
      <c r="AR122" s="630"/>
      <c r="AS122" s="630" t="s">
        <v>6114</v>
      </c>
      <c r="AT122" s="641">
        <v>44704</v>
      </c>
      <c r="AU122" s="641">
        <v>44706</v>
      </c>
      <c r="AV122" s="641">
        <v>44704</v>
      </c>
      <c r="AW122" s="640" t="s">
        <v>90</v>
      </c>
      <c r="AX122" s="630" t="s">
        <v>218</v>
      </c>
      <c r="AY122" s="647">
        <v>2090</v>
      </c>
      <c r="AZ122" s="647"/>
      <c r="BA122" s="647"/>
      <c r="BB122" s="647"/>
      <c r="BC122" s="647"/>
      <c r="BD122" s="647">
        <f t="shared" si="11"/>
        <v>2090</v>
      </c>
      <c r="BE122" s="630"/>
      <c r="BF122" s="630"/>
      <c r="BG122" s="630"/>
    </row>
    <row r="123" spans="1:59">
      <c r="A123" s="640" t="s">
        <v>428</v>
      </c>
      <c r="B123" s="630" t="s">
        <v>5880</v>
      </c>
      <c r="C123" s="630" t="s">
        <v>6123</v>
      </c>
      <c r="D123" s="641">
        <v>44698</v>
      </c>
      <c r="E123" s="640" t="s">
        <v>6124</v>
      </c>
      <c r="F123" s="640" t="s">
        <v>85</v>
      </c>
      <c r="G123" s="630" t="s">
        <v>5855</v>
      </c>
      <c r="H123" s="630" t="s">
        <v>5856</v>
      </c>
      <c r="I123" s="630" t="s">
        <v>5857</v>
      </c>
      <c r="J123" s="630" t="s">
        <v>85</v>
      </c>
      <c r="K123" s="642" t="s">
        <v>5858</v>
      </c>
      <c r="L123" s="640" t="s">
        <v>451</v>
      </c>
      <c r="M123" s="630" t="s">
        <v>1473</v>
      </c>
      <c r="N123" s="630" t="s">
        <v>453</v>
      </c>
      <c r="O123" s="630" t="s">
        <v>392</v>
      </c>
      <c r="P123" s="643" t="s">
        <v>1474</v>
      </c>
      <c r="Q123" s="640" t="s">
        <v>1267</v>
      </c>
      <c r="R123" s="630" t="s">
        <v>1475</v>
      </c>
      <c r="S123" s="630"/>
      <c r="T123" s="650" t="s">
        <v>6125</v>
      </c>
      <c r="U123" s="640">
        <v>30390456</v>
      </c>
      <c r="V123" s="644">
        <v>14.75</v>
      </c>
      <c r="W123" s="630" t="s">
        <v>163</v>
      </c>
      <c r="X123" s="630">
        <v>400</v>
      </c>
      <c r="Y123" s="630">
        <v>768</v>
      </c>
      <c r="Z123" s="630">
        <v>24</v>
      </c>
      <c r="AA123" s="645">
        <f t="shared" si="12"/>
        <v>0.30719999999999997</v>
      </c>
      <c r="AB123" s="640" t="s">
        <v>88</v>
      </c>
      <c r="AC123" s="641">
        <v>44701</v>
      </c>
      <c r="AD123" s="630"/>
      <c r="AE123" s="643"/>
      <c r="AF123" s="630" t="s">
        <v>6123</v>
      </c>
      <c r="AG123" s="630">
        <v>768</v>
      </c>
      <c r="AH123" s="630">
        <v>24</v>
      </c>
      <c r="AI123" s="645">
        <f t="shared" si="10"/>
        <v>0.30719999999999997</v>
      </c>
      <c r="AJ123" s="630" t="s">
        <v>5848</v>
      </c>
      <c r="AK123" s="630" t="s">
        <v>6123</v>
      </c>
      <c r="AL123" s="641">
        <v>44701</v>
      </c>
      <c r="AM123" s="641">
        <v>44701</v>
      </c>
      <c r="AN123" s="641">
        <v>44701</v>
      </c>
      <c r="AO123" s="641">
        <v>44701</v>
      </c>
      <c r="AP123" s="641">
        <v>44701</v>
      </c>
      <c r="AQ123" s="630" t="s">
        <v>5862</v>
      </c>
      <c r="AR123" s="630"/>
      <c r="AS123" s="630" t="s">
        <v>6123</v>
      </c>
      <c r="AT123" s="641">
        <v>44701</v>
      </c>
      <c r="AU123" s="641">
        <v>44701</v>
      </c>
      <c r="AV123" s="641">
        <v>44701</v>
      </c>
      <c r="AW123" s="640" t="s">
        <v>90</v>
      </c>
      <c r="AX123" s="630" t="s">
        <v>218</v>
      </c>
      <c r="AY123" s="647">
        <v>1090</v>
      </c>
      <c r="AZ123" s="647"/>
      <c r="BA123" s="647"/>
      <c r="BB123" s="647"/>
      <c r="BC123" s="647"/>
      <c r="BD123" s="647">
        <f t="shared" si="11"/>
        <v>1090</v>
      </c>
      <c r="BE123" s="630"/>
      <c r="BF123" s="630"/>
      <c r="BG123" s="630"/>
    </row>
    <row r="124" spans="1:59">
      <c r="A124" s="640" t="s">
        <v>428</v>
      </c>
      <c r="B124" s="630" t="s">
        <v>5880</v>
      </c>
      <c r="C124" s="630" t="s">
        <v>6126</v>
      </c>
      <c r="D124" s="641">
        <v>44698</v>
      </c>
      <c r="E124" s="640" t="s">
        <v>6127</v>
      </c>
      <c r="F124" s="640" t="s">
        <v>85</v>
      </c>
      <c r="G124" s="630" t="s">
        <v>5855</v>
      </c>
      <c r="H124" s="630" t="s">
        <v>5856</v>
      </c>
      <c r="I124" s="630" t="s">
        <v>5857</v>
      </c>
      <c r="J124" s="630" t="s">
        <v>85</v>
      </c>
      <c r="K124" s="642" t="s">
        <v>5858</v>
      </c>
      <c r="L124" s="640" t="s">
        <v>358</v>
      </c>
      <c r="M124" s="652" t="s">
        <v>1873</v>
      </c>
      <c r="N124" s="652" t="s">
        <v>1262</v>
      </c>
      <c r="O124" s="652" t="s">
        <v>445</v>
      </c>
      <c r="P124" s="653" t="s">
        <v>1263</v>
      </c>
      <c r="Q124" s="640" t="s">
        <v>1267</v>
      </c>
      <c r="R124" s="630" t="s">
        <v>1254</v>
      </c>
      <c r="S124" s="630"/>
      <c r="T124" s="630" t="s">
        <v>1255</v>
      </c>
      <c r="U124" s="640">
        <v>30390456</v>
      </c>
      <c r="V124" s="644">
        <v>14.75</v>
      </c>
      <c r="W124" s="630" t="s">
        <v>163</v>
      </c>
      <c r="X124" s="630">
        <v>400</v>
      </c>
      <c r="Y124" s="630">
        <v>768</v>
      </c>
      <c r="Z124" s="630">
        <v>24</v>
      </c>
      <c r="AA124" s="645">
        <f t="shared" si="12"/>
        <v>0.30719999999999997</v>
      </c>
      <c r="AB124" s="640" t="s">
        <v>70</v>
      </c>
      <c r="AC124" s="641">
        <v>44701</v>
      </c>
      <c r="AD124" s="630" t="s">
        <v>6102</v>
      </c>
      <c r="AE124" s="643"/>
      <c r="AF124" s="630" t="s">
        <v>6126</v>
      </c>
      <c r="AG124" s="630">
        <v>768</v>
      </c>
      <c r="AH124" s="630">
        <v>24</v>
      </c>
      <c r="AI124" s="645">
        <f t="shared" si="10"/>
        <v>0.30719999999999997</v>
      </c>
      <c r="AJ124" s="630" t="s">
        <v>5848</v>
      </c>
      <c r="AK124" s="630" t="s">
        <v>6126</v>
      </c>
      <c r="AL124" s="641">
        <v>44704</v>
      </c>
      <c r="AM124" s="641">
        <v>44704</v>
      </c>
      <c r="AN124" s="641">
        <v>44705</v>
      </c>
      <c r="AO124" s="641">
        <v>44707</v>
      </c>
      <c r="AP124" s="641">
        <v>44707</v>
      </c>
      <c r="AQ124" s="630" t="s">
        <v>5862</v>
      </c>
      <c r="AR124" s="630" t="s">
        <v>6128</v>
      </c>
      <c r="AS124" s="630" t="s">
        <v>6126</v>
      </c>
      <c r="AT124" s="641">
        <v>44704</v>
      </c>
      <c r="AU124" s="641">
        <v>44707</v>
      </c>
      <c r="AV124" s="641">
        <v>44704</v>
      </c>
      <c r="AW124" s="640" t="s">
        <v>90</v>
      </c>
      <c r="AX124" s="630" t="s">
        <v>218</v>
      </c>
      <c r="AY124" s="647">
        <v>3586</v>
      </c>
      <c r="AZ124" s="647"/>
      <c r="BA124" s="647"/>
      <c r="BB124" s="647"/>
      <c r="BC124" s="647"/>
      <c r="BD124" s="647">
        <f t="shared" si="11"/>
        <v>3586</v>
      </c>
      <c r="BE124" s="630"/>
      <c r="BF124" s="630"/>
      <c r="BG124" s="630"/>
    </row>
    <row r="125" spans="1:59">
      <c r="A125" s="640" t="s">
        <v>428</v>
      </c>
      <c r="B125" s="630" t="s">
        <v>5880</v>
      </c>
      <c r="C125" s="630" t="s">
        <v>6129</v>
      </c>
      <c r="D125" s="641">
        <v>44698</v>
      </c>
      <c r="E125" s="640" t="s">
        <v>6130</v>
      </c>
      <c r="F125" s="640" t="s">
        <v>85</v>
      </c>
      <c r="G125" s="630" t="s">
        <v>5855</v>
      </c>
      <c r="H125" s="630" t="s">
        <v>5856</v>
      </c>
      <c r="I125" s="630" t="s">
        <v>5857</v>
      </c>
      <c r="J125" s="630" t="s">
        <v>85</v>
      </c>
      <c r="K125" s="642" t="s">
        <v>5858</v>
      </c>
      <c r="L125" s="640" t="s">
        <v>358</v>
      </c>
      <c r="M125" s="652" t="s">
        <v>1870</v>
      </c>
      <c r="N125" s="652" t="s">
        <v>380</v>
      </c>
      <c r="O125" s="652" t="s">
        <v>85</v>
      </c>
      <c r="P125" s="653" t="s">
        <v>381</v>
      </c>
      <c r="Q125" s="640" t="s">
        <v>1267</v>
      </c>
      <c r="R125" s="630" t="s">
        <v>1254</v>
      </c>
      <c r="S125" s="630"/>
      <c r="T125" s="630" t="s">
        <v>1255</v>
      </c>
      <c r="U125" s="640">
        <v>30390456</v>
      </c>
      <c r="V125" s="644">
        <v>14.75</v>
      </c>
      <c r="W125" s="630" t="s">
        <v>163</v>
      </c>
      <c r="X125" s="630">
        <v>400</v>
      </c>
      <c r="Y125" s="630">
        <v>768</v>
      </c>
      <c r="Z125" s="630">
        <v>24</v>
      </c>
      <c r="AA125" s="645">
        <f t="shared" si="12"/>
        <v>0.30719999999999997</v>
      </c>
      <c r="AB125" s="640" t="s">
        <v>70</v>
      </c>
      <c r="AC125" s="641">
        <v>44701</v>
      </c>
      <c r="AD125" s="630" t="s">
        <v>6102</v>
      </c>
      <c r="AE125" s="643"/>
      <c r="AF125" s="630" t="s">
        <v>6129</v>
      </c>
      <c r="AG125" s="630">
        <v>768</v>
      </c>
      <c r="AH125" s="630">
        <v>24</v>
      </c>
      <c r="AI125" s="645">
        <f t="shared" si="10"/>
        <v>0.30719999999999997</v>
      </c>
      <c r="AJ125" s="630" t="s">
        <v>5848</v>
      </c>
      <c r="AK125" s="630" t="s">
        <v>6129</v>
      </c>
      <c r="AL125" s="641">
        <v>44704</v>
      </c>
      <c r="AM125" s="641">
        <v>44705</v>
      </c>
      <c r="AN125" s="641">
        <v>44705</v>
      </c>
      <c r="AO125" s="641">
        <v>44705</v>
      </c>
      <c r="AP125" s="641">
        <v>44705</v>
      </c>
      <c r="AQ125" s="630" t="s">
        <v>5862</v>
      </c>
      <c r="AR125" s="630" t="s">
        <v>6128</v>
      </c>
      <c r="AS125" s="630" t="s">
        <v>6129</v>
      </c>
      <c r="AT125" s="641">
        <v>44705</v>
      </c>
      <c r="AU125" s="641">
        <v>44705</v>
      </c>
      <c r="AV125" s="641">
        <v>44705</v>
      </c>
      <c r="AW125" s="640" t="s">
        <v>90</v>
      </c>
      <c r="AX125" s="630" t="s">
        <v>218</v>
      </c>
      <c r="AY125" s="647">
        <v>754</v>
      </c>
      <c r="AZ125" s="647"/>
      <c r="BA125" s="647"/>
      <c r="BB125" s="647"/>
      <c r="BC125" s="647"/>
      <c r="BD125" s="647">
        <f t="shared" si="11"/>
        <v>754</v>
      </c>
      <c r="BE125" s="630"/>
      <c r="BF125" s="630"/>
      <c r="BG125" s="630"/>
    </row>
    <row r="126" spans="1:59">
      <c r="A126" s="640" t="s">
        <v>55</v>
      </c>
      <c r="B126" s="630" t="s">
        <v>5836</v>
      </c>
      <c r="C126" s="630" t="s">
        <v>6131</v>
      </c>
      <c r="D126" s="641">
        <v>44623</v>
      </c>
      <c r="E126" s="640">
        <v>7700016249</v>
      </c>
      <c r="F126" s="640" t="s">
        <v>85</v>
      </c>
      <c r="G126" s="630" t="s">
        <v>5838</v>
      </c>
      <c r="H126" s="630" t="s">
        <v>5839</v>
      </c>
      <c r="I126" s="630" t="s">
        <v>5840</v>
      </c>
      <c r="J126" s="630" t="s">
        <v>85</v>
      </c>
      <c r="K126" s="642" t="s">
        <v>5841</v>
      </c>
      <c r="L126" s="640" t="s">
        <v>2310</v>
      </c>
      <c r="M126" s="630" t="s">
        <v>5842</v>
      </c>
      <c r="N126" s="630" t="s">
        <v>6054</v>
      </c>
      <c r="O126" s="630" t="s">
        <v>445</v>
      </c>
      <c r="P126" s="643">
        <v>78725</v>
      </c>
      <c r="Q126" s="640" t="s">
        <v>1267</v>
      </c>
      <c r="R126" s="630" t="s">
        <v>5844</v>
      </c>
      <c r="S126" s="630"/>
      <c r="T126" s="650" t="s">
        <v>5845</v>
      </c>
      <c r="U126" s="640">
        <v>30397571</v>
      </c>
      <c r="V126" s="644">
        <v>15</v>
      </c>
      <c r="W126" s="630" t="s">
        <v>5846</v>
      </c>
      <c r="X126" s="630">
        <v>475</v>
      </c>
      <c r="Y126" s="630">
        <v>58</v>
      </c>
      <c r="Z126" s="630">
        <v>2</v>
      </c>
      <c r="AA126" s="645">
        <f t="shared" si="12"/>
        <v>2.7550000000000002E-2</v>
      </c>
      <c r="AB126" s="640" t="s">
        <v>70</v>
      </c>
      <c r="AC126" s="641">
        <v>44707</v>
      </c>
      <c r="AD126" s="630"/>
      <c r="AE126" s="643" t="s">
        <v>5847</v>
      </c>
      <c r="AF126" s="630" t="s">
        <v>6131</v>
      </c>
      <c r="AG126" s="630">
        <v>58</v>
      </c>
      <c r="AH126" s="630">
        <v>2</v>
      </c>
      <c r="AI126" s="645">
        <f t="shared" si="10"/>
        <v>2.7550000000000002E-2</v>
      </c>
      <c r="AJ126" s="630" t="s">
        <v>5848</v>
      </c>
      <c r="AK126" s="630" t="s">
        <v>6131</v>
      </c>
      <c r="AL126" s="641">
        <v>44704</v>
      </c>
      <c r="AM126" s="641">
        <v>44704</v>
      </c>
      <c r="AN126" s="641">
        <v>44707</v>
      </c>
      <c r="AO126" s="641">
        <v>44707</v>
      </c>
      <c r="AP126" s="641">
        <v>44707</v>
      </c>
      <c r="AQ126" s="630" t="s">
        <v>5862</v>
      </c>
      <c r="AR126" s="630"/>
      <c r="AS126" s="630" t="s">
        <v>6131</v>
      </c>
      <c r="AT126" s="641">
        <v>44704</v>
      </c>
      <c r="AU126" s="641">
        <v>44707</v>
      </c>
      <c r="AV126" s="641">
        <v>44704</v>
      </c>
      <c r="AW126" s="640" t="s">
        <v>90</v>
      </c>
      <c r="AX126" s="630" t="s">
        <v>218</v>
      </c>
      <c r="AY126" s="647">
        <v>4131</v>
      </c>
      <c r="AZ126" s="647"/>
      <c r="BA126" s="647"/>
      <c r="BB126" s="647"/>
      <c r="BC126" s="647"/>
      <c r="BD126" s="647">
        <f t="shared" si="11"/>
        <v>4131</v>
      </c>
      <c r="BE126" s="630"/>
      <c r="BF126" s="630"/>
      <c r="BG126" s="630"/>
    </row>
    <row r="127" spans="1:59">
      <c r="A127" s="640" t="s">
        <v>55</v>
      </c>
      <c r="B127" s="630" t="s">
        <v>5836</v>
      </c>
      <c r="C127" s="630" t="s">
        <v>6132</v>
      </c>
      <c r="D127" s="641">
        <v>44623</v>
      </c>
      <c r="E127" s="640">
        <v>7700016249</v>
      </c>
      <c r="F127" s="640" t="s">
        <v>85</v>
      </c>
      <c r="G127" s="630" t="s">
        <v>5838</v>
      </c>
      <c r="H127" s="630" t="s">
        <v>5839</v>
      </c>
      <c r="I127" s="630" t="s">
        <v>5840</v>
      </c>
      <c r="J127" s="630" t="s">
        <v>85</v>
      </c>
      <c r="K127" s="642" t="s">
        <v>5841</v>
      </c>
      <c r="L127" s="640" t="s">
        <v>2310</v>
      </c>
      <c r="M127" s="630" t="s">
        <v>5842</v>
      </c>
      <c r="N127" s="630" t="s">
        <v>6054</v>
      </c>
      <c r="O127" s="630" t="s">
        <v>445</v>
      </c>
      <c r="P127" s="643">
        <v>78725</v>
      </c>
      <c r="Q127" s="640" t="s">
        <v>1267</v>
      </c>
      <c r="R127" s="630" t="s">
        <v>5844</v>
      </c>
      <c r="S127" s="630"/>
      <c r="T127" s="650" t="s">
        <v>5845</v>
      </c>
      <c r="U127" s="640">
        <v>30397571</v>
      </c>
      <c r="V127" s="644">
        <v>15</v>
      </c>
      <c r="W127" s="630" t="s">
        <v>6133</v>
      </c>
      <c r="X127" s="630">
        <v>475</v>
      </c>
      <c r="Y127" s="630">
        <v>203</v>
      </c>
      <c r="Z127" s="630">
        <v>7</v>
      </c>
      <c r="AA127" s="645">
        <f t="shared" si="12"/>
        <v>9.6424999999999997E-2</v>
      </c>
      <c r="AB127" s="640" t="s">
        <v>70</v>
      </c>
      <c r="AC127" s="641">
        <v>44707</v>
      </c>
      <c r="AD127" s="630"/>
      <c r="AE127" s="643" t="s">
        <v>5847</v>
      </c>
      <c r="AF127" s="630" t="s">
        <v>6132</v>
      </c>
      <c r="AG127" s="630">
        <v>203</v>
      </c>
      <c r="AH127" s="630">
        <v>7</v>
      </c>
      <c r="AI127" s="645">
        <f t="shared" si="10"/>
        <v>9.6424999999999997E-2</v>
      </c>
      <c r="AJ127" s="630" t="s">
        <v>5848</v>
      </c>
      <c r="AK127" s="630" t="s">
        <v>6132</v>
      </c>
      <c r="AL127" s="641">
        <v>44704</v>
      </c>
      <c r="AM127" s="641">
        <v>44704</v>
      </c>
      <c r="AN127" s="641">
        <v>44707</v>
      </c>
      <c r="AO127" s="641">
        <v>44707</v>
      </c>
      <c r="AP127" s="641">
        <v>44707</v>
      </c>
      <c r="AQ127" s="630" t="s">
        <v>5862</v>
      </c>
      <c r="AR127" s="630"/>
      <c r="AS127" s="630" t="s">
        <v>6132</v>
      </c>
      <c r="AT127" s="641">
        <v>44704</v>
      </c>
      <c r="AU127" s="641">
        <v>44707</v>
      </c>
      <c r="AV127" s="641">
        <v>44704</v>
      </c>
      <c r="AW127" s="640" t="s">
        <v>90</v>
      </c>
      <c r="AX127" s="630" t="s">
        <v>218</v>
      </c>
      <c r="AY127" s="647">
        <v>4131</v>
      </c>
      <c r="AZ127" s="647"/>
      <c r="BA127" s="647"/>
      <c r="BB127" s="647"/>
      <c r="BC127" s="647"/>
      <c r="BD127" s="647">
        <f t="shared" si="11"/>
        <v>4131</v>
      </c>
      <c r="BE127" s="630"/>
      <c r="BF127" s="630"/>
      <c r="BG127" s="630"/>
    </row>
    <row r="128" spans="1:59">
      <c r="A128" s="640" t="s">
        <v>55</v>
      </c>
      <c r="B128" s="630" t="s">
        <v>5836</v>
      </c>
      <c r="C128" s="630" t="s">
        <v>6134</v>
      </c>
      <c r="D128" s="641">
        <v>44623</v>
      </c>
      <c r="E128" s="640">
        <v>7700016249</v>
      </c>
      <c r="F128" s="640" t="s">
        <v>85</v>
      </c>
      <c r="G128" s="630" t="s">
        <v>5855</v>
      </c>
      <c r="H128" s="630" t="s">
        <v>5856</v>
      </c>
      <c r="I128" s="630" t="s">
        <v>5857</v>
      </c>
      <c r="J128" s="630" t="s">
        <v>85</v>
      </c>
      <c r="K128" s="642" t="s">
        <v>5858</v>
      </c>
      <c r="L128" s="640" t="s">
        <v>2310</v>
      </c>
      <c r="M128" s="630" t="s">
        <v>5842</v>
      </c>
      <c r="N128" s="630" t="s">
        <v>6054</v>
      </c>
      <c r="O128" s="630" t="s">
        <v>445</v>
      </c>
      <c r="P128" s="643">
        <v>78725</v>
      </c>
      <c r="Q128" s="640" t="s">
        <v>1267</v>
      </c>
      <c r="R128" s="630" t="s">
        <v>5844</v>
      </c>
      <c r="S128" s="630"/>
      <c r="T128" s="650" t="s">
        <v>5845</v>
      </c>
      <c r="U128" s="640">
        <v>30397571</v>
      </c>
      <c r="V128" s="644">
        <v>15</v>
      </c>
      <c r="W128" s="630" t="s">
        <v>6133</v>
      </c>
      <c r="X128" s="630">
        <v>475</v>
      </c>
      <c r="Y128" s="630">
        <v>435</v>
      </c>
      <c r="Z128" s="630">
        <v>15</v>
      </c>
      <c r="AA128" s="645">
        <f t="shared" si="12"/>
        <v>0.206625</v>
      </c>
      <c r="AB128" s="640" t="s">
        <v>70</v>
      </c>
      <c r="AC128" s="641">
        <v>44712</v>
      </c>
      <c r="AD128" s="630"/>
      <c r="AE128" s="643" t="s">
        <v>5847</v>
      </c>
      <c r="AF128" s="630" t="s">
        <v>6134</v>
      </c>
      <c r="AG128" s="630">
        <v>435</v>
      </c>
      <c r="AH128" s="630">
        <v>15</v>
      </c>
      <c r="AI128" s="645">
        <f t="shared" ref="AI128:AI159" si="13">AG128*X128/1000000</f>
        <v>0.206625</v>
      </c>
      <c r="AJ128" s="630" t="s">
        <v>5848</v>
      </c>
      <c r="AK128" s="630" t="s">
        <v>6134</v>
      </c>
      <c r="AL128" s="641">
        <v>44708</v>
      </c>
      <c r="AM128" s="641">
        <v>44708</v>
      </c>
      <c r="AN128" s="641">
        <v>44712</v>
      </c>
      <c r="AO128" s="641">
        <v>44712</v>
      </c>
      <c r="AP128" s="641">
        <v>44712</v>
      </c>
      <c r="AQ128" s="630" t="s">
        <v>5862</v>
      </c>
      <c r="AR128" s="630"/>
      <c r="AS128" s="630" t="s">
        <v>6134</v>
      </c>
      <c r="AT128" s="641">
        <v>44708</v>
      </c>
      <c r="AU128" s="641">
        <v>44712</v>
      </c>
      <c r="AV128" s="641">
        <v>44708</v>
      </c>
      <c r="AW128" s="640" t="s">
        <v>90</v>
      </c>
      <c r="AX128" s="630" t="s">
        <v>218</v>
      </c>
      <c r="AY128" s="647">
        <v>4131</v>
      </c>
      <c r="AZ128" s="647"/>
      <c r="BA128" s="647"/>
      <c r="BB128" s="647"/>
      <c r="BC128" s="647"/>
      <c r="BD128" s="647">
        <f t="shared" si="11"/>
        <v>4131</v>
      </c>
      <c r="BE128" s="630"/>
      <c r="BF128" s="630"/>
      <c r="BG128" s="630"/>
    </row>
    <row r="129" spans="1:59">
      <c r="A129" s="640" t="s">
        <v>428</v>
      </c>
      <c r="B129" s="630" t="s">
        <v>5880</v>
      </c>
      <c r="C129" s="630" t="s">
        <v>6135</v>
      </c>
      <c r="D129" s="641">
        <v>44701</v>
      </c>
      <c r="E129" s="640" t="s">
        <v>6136</v>
      </c>
      <c r="F129" s="640" t="s">
        <v>85</v>
      </c>
      <c r="G129" s="630" t="s">
        <v>5855</v>
      </c>
      <c r="H129" s="630" t="s">
        <v>5856</v>
      </c>
      <c r="I129" s="630" t="s">
        <v>5857</v>
      </c>
      <c r="J129" s="630" t="s">
        <v>85</v>
      </c>
      <c r="K129" s="642" t="s">
        <v>5858</v>
      </c>
      <c r="L129" s="640" t="s">
        <v>451</v>
      </c>
      <c r="M129" s="630" t="s">
        <v>1473</v>
      </c>
      <c r="N129" s="630" t="s">
        <v>453</v>
      </c>
      <c r="O129" s="630" t="s">
        <v>392</v>
      </c>
      <c r="P129" s="643" t="s">
        <v>1474</v>
      </c>
      <c r="Q129" s="640" t="s">
        <v>1267</v>
      </c>
      <c r="R129" s="630" t="s">
        <v>1475</v>
      </c>
      <c r="S129" s="630"/>
      <c r="T129" s="630" t="s">
        <v>6125</v>
      </c>
      <c r="U129" s="640">
        <v>30390456</v>
      </c>
      <c r="V129" s="644">
        <v>14.75</v>
      </c>
      <c r="W129" s="630" t="s">
        <v>163</v>
      </c>
      <c r="X129" s="630">
        <v>400</v>
      </c>
      <c r="Y129" s="630">
        <v>768</v>
      </c>
      <c r="Z129" s="630">
        <v>24</v>
      </c>
      <c r="AA129" s="645">
        <f t="shared" si="12"/>
        <v>0.30719999999999997</v>
      </c>
      <c r="AB129" s="640" t="s">
        <v>88</v>
      </c>
      <c r="AC129" s="641">
        <v>44706</v>
      </c>
      <c r="AD129" s="630" t="s">
        <v>6102</v>
      </c>
      <c r="AE129" s="643"/>
      <c r="AF129" s="630" t="s">
        <v>6135</v>
      </c>
      <c r="AG129" s="630">
        <v>768</v>
      </c>
      <c r="AH129" s="630">
        <v>24</v>
      </c>
      <c r="AI129" s="645">
        <f t="shared" si="13"/>
        <v>0.30719999999999997</v>
      </c>
      <c r="AJ129" s="630" t="s">
        <v>5848</v>
      </c>
      <c r="AK129" s="630" t="s">
        <v>6135</v>
      </c>
      <c r="AL129" s="641">
        <v>44706</v>
      </c>
      <c r="AM129" s="641">
        <v>44706</v>
      </c>
      <c r="AN129" s="641">
        <v>44706</v>
      </c>
      <c r="AO129" s="641">
        <v>44706</v>
      </c>
      <c r="AP129" s="641">
        <v>44706</v>
      </c>
      <c r="AQ129" s="630" t="s">
        <v>5862</v>
      </c>
      <c r="AR129" s="630"/>
      <c r="AS129" s="630" t="s">
        <v>6135</v>
      </c>
      <c r="AT129" s="641">
        <v>44706</v>
      </c>
      <c r="AU129" s="641">
        <v>44706</v>
      </c>
      <c r="AV129" s="641">
        <v>44706</v>
      </c>
      <c r="AW129" s="640" t="s">
        <v>90</v>
      </c>
      <c r="AX129" s="630" t="s">
        <v>218</v>
      </c>
      <c r="AY129" s="647">
        <v>1090</v>
      </c>
      <c r="AZ129" s="647"/>
      <c r="BA129" s="647"/>
      <c r="BB129" s="647"/>
      <c r="BC129" s="647"/>
      <c r="BD129" s="647">
        <f t="shared" si="11"/>
        <v>1090</v>
      </c>
      <c r="BE129" s="630"/>
      <c r="BF129" s="630"/>
      <c r="BG129" s="630"/>
    </row>
    <row r="130" spans="1:59">
      <c r="A130" s="640" t="s">
        <v>55</v>
      </c>
      <c r="B130" s="630" t="s">
        <v>5852</v>
      </c>
      <c r="C130" s="630" t="s">
        <v>6137</v>
      </c>
      <c r="D130" s="641">
        <v>44701</v>
      </c>
      <c r="E130" s="640" t="s">
        <v>6138</v>
      </c>
      <c r="F130" s="640" t="s">
        <v>85</v>
      </c>
      <c r="G130" s="630" t="s">
        <v>5838</v>
      </c>
      <c r="H130" s="630" t="s">
        <v>5839</v>
      </c>
      <c r="I130" s="630" t="s">
        <v>5840</v>
      </c>
      <c r="J130" s="630" t="s">
        <v>85</v>
      </c>
      <c r="K130" s="642" t="s">
        <v>5841</v>
      </c>
      <c r="L130" s="640" t="s">
        <v>6139</v>
      </c>
      <c r="M130" s="630" t="s">
        <v>6140</v>
      </c>
      <c r="N130" s="630" t="s">
        <v>3878</v>
      </c>
      <c r="O130" s="630" t="s">
        <v>205</v>
      </c>
      <c r="P130" s="643" t="s">
        <v>6141</v>
      </c>
      <c r="Q130" s="640" t="s">
        <v>1267</v>
      </c>
      <c r="R130" s="630" t="s">
        <v>6142</v>
      </c>
      <c r="S130" s="630" t="s">
        <v>6143</v>
      </c>
      <c r="T130" s="630" t="s">
        <v>6144</v>
      </c>
      <c r="U130" s="640">
        <v>30397572</v>
      </c>
      <c r="V130" s="644">
        <v>15</v>
      </c>
      <c r="W130" s="630" t="s">
        <v>134</v>
      </c>
      <c r="X130" s="630">
        <v>480</v>
      </c>
      <c r="Y130" s="630">
        <v>638</v>
      </c>
      <c r="Z130" s="630">
        <v>22</v>
      </c>
      <c r="AA130" s="645">
        <f t="shared" si="12"/>
        <v>0.30624000000000001</v>
      </c>
      <c r="AB130" s="640" t="s">
        <v>88</v>
      </c>
      <c r="AC130" s="641">
        <v>44706</v>
      </c>
      <c r="AD130" s="630"/>
      <c r="AE130" s="643"/>
      <c r="AF130" s="630" t="s">
        <v>6137</v>
      </c>
      <c r="AG130" s="630">
        <v>638</v>
      </c>
      <c r="AH130" s="630">
        <v>22</v>
      </c>
      <c r="AI130" s="645">
        <f t="shared" si="13"/>
        <v>0.30624000000000001</v>
      </c>
      <c r="AJ130" s="630" t="s">
        <v>5848</v>
      </c>
      <c r="AK130" s="630" t="s">
        <v>6137</v>
      </c>
      <c r="AL130" s="641">
        <v>44712</v>
      </c>
      <c r="AM130" s="641">
        <v>44712</v>
      </c>
      <c r="AN130" s="641">
        <v>44715</v>
      </c>
      <c r="AO130" s="641">
        <v>44715</v>
      </c>
      <c r="AP130" s="641">
        <v>44715</v>
      </c>
      <c r="AQ130" s="630" t="s">
        <v>5862</v>
      </c>
      <c r="AR130" s="630"/>
      <c r="AS130" s="630" t="s">
        <v>6137</v>
      </c>
      <c r="AT130" s="641">
        <v>44712</v>
      </c>
      <c r="AU130" s="641">
        <v>44715</v>
      </c>
      <c r="AV130" s="641">
        <v>44712</v>
      </c>
      <c r="AW130" s="640" t="s">
        <v>90</v>
      </c>
      <c r="AX130" s="630" t="s">
        <v>218</v>
      </c>
      <c r="AY130" s="647">
        <v>5488</v>
      </c>
      <c r="AZ130" s="647"/>
      <c r="BA130" s="647"/>
      <c r="BB130" s="647"/>
      <c r="BC130" s="647"/>
      <c r="BD130" s="647">
        <f t="shared" si="11"/>
        <v>5488</v>
      </c>
      <c r="BE130" s="630"/>
      <c r="BF130" s="630"/>
      <c r="BG130" s="630"/>
    </row>
    <row r="131" spans="1:59">
      <c r="A131" s="640" t="s">
        <v>55</v>
      </c>
      <c r="B131" s="630" t="s">
        <v>5852</v>
      </c>
      <c r="C131" s="630" t="s">
        <v>6145</v>
      </c>
      <c r="D131" s="641">
        <v>44701</v>
      </c>
      <c r="E131" s="640" t="s">
        <v>6138</v>
      </c>
      <c r="F131" s="640" t="s">
        <v>85</v>
      </c>
      <c r="G131" s="630" t="s">
        <v>5838</v>
      </c>
      <c r="H131" s="630" t="s">
        <v>5839</v>
      </c>
      <c r="I131" s="630" t="s">
        <v>5840</v>
      </c>
      <c r="J131" s="630" t="s">
        <v>85</v>
      </c>
      <c r="K131" s="642" t="s">
        <v>5841</v>
      </c>
      <c r="L131" s="640" t="s">
        <v>6139</v>
      </c>
      <c r="M131" s="630" t="s">
        <v>6140</v>
      </c>
      <c r="N131" s="630" t="s">
        <v>3878</v>
      </c>
      <c r="O131" s="630" t="s">
        <v>205</v>
      </c>
      <c r="P131" s="643" t="s">
        <v>6141</v>
      </c>
      <c r="Q131" s="640" t="s">
        <v>1267</v>
      </c>
      <c r="R131" s="630" t="s">
        <v>6142</v>
      </c>
      <c r="S131" s="630" t="s">
        <v>6143</v>
      </c>
      <c r="T131" s="630" t="s">
        <v>6144</v>
      </c>
      <c r="U131" s="640">
        <v>30397572</v>
      </c>
      <c r="V131" s="644">
        <v>15</v>
      </c>
      <c r="W131" s="630" t="s">
        <v>134</v>
      </c>
      <c r="X131" s="630">
        <v>480</v>
      </c>
      <c r="Y131" s="630">
        <v>580</v>
      </c>
      <c r="Z131" s="630">
        <v>20</v>
      </c>
      <c r="AA131" s="645">
        <f t="shared" si="12"/>
        <v>0.27839999999999998</v>
      </c>
      <c r="AB131" s="640" t="s">
        <v>88</v>
      </c>
      <c r="AC131" s="641">
        <v>44706</v>
      </c>
      <c r="AD131" s="630"/>
      <c r="AE131" s="643"/>
      <c r="AF131" s="630" t="s">
        <v>6145</v>
      </c>
      <c r="AG131" s="630">
        <v>580</v>
      </c>
      <c r="AH131" s="630">
        <v>20</v>
      </c>
      <c r="AI131" s="645">
        <f t="shared" si="13"/>
        <v>0.27839999999999998</v>
      </c>
      <c r="AJ131" s="630" t="s">
        <v>5848</v>
      </c>
      <c r="AK131" s="630" t="s">
        <v>6145</v>
      </c>
      <c r="AL131" s="641">
        <v>44712</v>
      </c>
      <c r="AM131" s="641">
        <v>44712</v>
      </c>
      <c r="AN131" s="641">
        <v>44715</v>
      </c>
      <c r="AO131" s="641">
        <v>44715</v>
      </c>
      <c r="AP131" s="641">
        <v>44715</v>
      </c>
      <c r="AQ131" s="630" t="s">
        <v>5862</v>
      </c>
      <c r="AR131" s="630"/>
      <c r="AS131" s="630" t="s">
        <v>6145</v>
      </c>
      <c r="AT131" s="641">
        <v>44712</v>
      </c>
      <c r="AU131" s="641">
        <v>44715</v>
      </c>
      <c r="AV131" s="641">
        <v>44712</v>
      </c>
      <c r="AW131" s="640" t="s">
        <v>90</v>
      </c>
      <c r="AX131" s="630" t="s">
        <v>218</v>
      </c>
      <c r="AY131" s="647">
        <v>5488</v>
      </c>
      <c r="AZ131" s="647"/>
      <c r="BA131" s="647"/>
      <c r="BB131" s="647"/>
      <c r="BC131" s="647"/>
      <c r="BD131" s="647">
        <f t="shared" si="11"/>
        <v>5488</v>
      </c>
      <c r="BE131" s="630"/>
      <c r="BF131" s="630"/>
      <c r="BG131" s="630"/>
    </row>
    <row r="132" spans="1:59">
      <c r="A132" s="640" t="s">
        <v>55</v>
      </c>
      <c r="B132" s="630" t="s">
        <v>5852</v>
      </c>
      <c r="C132" s="630" t="s">
        <v>6146</v>
      </c>
      <c r="D132" s="641">
        <v>44701</v>
      </c>
      <c r="E132" s="640" t="s">
        <v>6147</v>
      </c>
      <c r="F132" s="640" t="s">
        <v>85</v>
      </c>
      <c r="G132" s="630" t="s">
        <v>5838</v>
      </c>
      <c r="H132" s="630" t="s">
        <v>5839</v>
      </c>
      <c r="I132" s="630" t="s">
        <v>5840</v>
      </c>
      <c r="J132" s="630" t="s">
        <v>85</v>
      </c>
      <c r="K132" s="642" t="s">
        <v>5841</v>
      </c>
      <c r="L132" s="640" t="s">
        <v>6148</v>
      </c>
      <c r="M132" s="630" t="s">
        <v>6149</v>
      </c>
      <c r="N132" s="630" t="s">
        <v>6150</v>
      </c>
      <c r="O132" s="630" t="s">
        <v>638</v>
      </c>
      <c r="P132" s="643" t="s">
        <v>6151</v>
      </c>
      <c r="Q132" s="640" t="s">
        <v>1267</v>
      </c>
      <c r="R132" s="630" t="s">
        <v>6152</v>
      </c>
      <c r="S132" s="630" t="s">
        <v>6153</v>
      </c>
      <c r="T132" s="630" t="s">
        <v>6154</v>
      </c>
      <c r="U132" s="640">
        <v>30397572</v>
      </c>
      <c r="V132" s="644">
        <v>15</v>
      </c>
      <c r="W132" s="630" t="s">
        <v>134</v>
      </c>
      <c r="X132" s="630">
        <v>480</v>
      </c>
      <c r="Y132" s="630">
        <v>638</v>
      </c>
      <c r="Z132" s="630">
        <v>22</v>
      </c>
      <c r="AA132" s="645">
        <f t="shared" si="12"/>
        <v>0.30624000000000001</v>
      </c>
      <c r="AB132" s="640" t="s">
        <v>88</v>
      </c>
      <c r="AC132" s="641">
        <v>44706</v>
      </c>
      <c r="AD132" s="630"/>
      <c r="AE132" s="643"/>
      <c r="AF132" s="630" t="s">
        <v>6146</v>
      </c>
      <c r="AG132" s="630">
        <v>638</v>
      </c>
      <c r="AH132" s="630">
        <v>22</v>
      </c>
      <c r="AI132" s="645">
        <f t="shared" si="13"/>
        <v>0.30624000000000001</v>
      </c>
      <c r="AJ132" s="630" t="s">
        <v>5848</v>
      </c>
      <c r="AK132" s="630" t="s">
        <v>6146</v>
      </c>
      <c r="AL132" s="641">
        <v>44712</v>
      </c>
      <c r="AM132" s="641">
        <v>44712</v>
      </c>
      <c r="AN132" s="641">
        <v>44713</v>
      </c>
      <c r="AO132" s="641">
        <v>44713</v>
      </c>
      <c r="AP132" s="641">
        <v>44713</v>
      </c>
      <c r="AQ132" s="630" t="s">
        <v>5862</v>
      </c>
      <c r="AR132" s="630"/>
      <c r="AS132" s="630" t="s">
        <v>6146</v>
      </c>
      <c r="AT132" s="641">
        <v>44712</v>
      </c>
      <c r="AU132" s="641">
        <v>44713</v>
      </c>
      <c r="AV132" s="641">
        <v>44712</v>
      </c>
      <c r="AW132" s="640" t="s">
        <v>90</v>
      </c>
      <c r="AX132" s="630" t="s">
        <v>218</v>
      </c>
      <c r="AY132" s="647">
        <v>1595</v>
      </c>
      <c r="AZ132" s="647"/>
      <c r="BA132" s="647"/>
      <c r="BB132" s="647"/>
      <c r="BC132" s="647"/>
      <c r="BD132" s="647">
        <f t="shared" si="11"/>
        <v>1595</v>
      </c>
      <c r="BE132" s="630"/>
      <c r="BF132" s="630"/>
      <c r="BG132" s="630"/>
    </row>
    <row r="133" spans="1:59">
      <c r="A133" s="654" t="s">
        <v>428</v>
      </c>
      <c r="B133" s="655" t="s">
        <v>1264</v>
      </c>
      <c r="C133" s="655" t="s">
        <v>6155</v>
      </c>
      <c r="D133" s="656">
        <v>44701</v>
      </c>
      <c r="E133" s="654" t="s">
        <v>4886</v>
      </c>
      <c r="F133" s="654" t="s">
        <v>85</v>
      </c>
      <c r="G133" s="655" t="s">
        <v>5855</v>
      </c>
      <c r="H133" s="655" t="s">
        <v>5856</v>
      </c>
      <c r="I133" s="655" t="s">
        <v>5857</v>
      </c>
      <c r="J133" s="655" t="s">
        <v>85</v>
      </c>
      <c r="K133" s="657" t="s">
        <v>5858</v>
      </c>
      <c r="L133" s="654" t="s">
        <v>4887</v>
      </c>
      <c r="M133" s="655" t="s">
        <v>3898</v>
      </c>
      <c r="N133" s="655" t="s">
        <v>343</v>
      </c>
      <c r="O133" s="655" t="s">
        <v>299</v>
      </c>
      <c r="P133" s="658" t="s">
        <v>6156</v>
      </c>
      <c r="Q133" s="654" t="s">
        <v>1267</v>
      </c>
      <c r="R133" s="655" t="s">
        <v>6157</v>
      </c>
      <c r="S133" s="655"/>
      <c r="T133" s="655"/>
      <c r="U133" s="654">
        <v>30390456</v>
      </c>
      <c r="V133" s="659">
        <v>14.75</v>
      </c>
      <c r="W133" s="655" t="s">
        <v>6158</v>
      </c>
      <c r="X133" s="655">
        <v>400</v>
      </c>
      <c r="Y133" s="655">
        <v>768</v>
      </c>
      <c r="Z133" s="655">
        <v>24</v>
      </c>
      <c r="AA133" s="667"/>
      <c r="AB133" s="654" t="s">
        <v>70</v>
      </c>
      <c r="AC133" s="656">
        <v>44707</v>
      </c>
      <c r="AD133" s="655"/>
      <c r="AE133" s="658"/>
      <c r="AF133" s="655"/>
      <c r="AG133" s="655"/>
      <c r="AH133" s="655"/>
      <c r="AI133" s="661">
        <f t="shared" si="13"/>
        <v>0</v>
      </c>
      <c r="AJ133" s="655"/>
      <c r="AK133" s="655" t="s">
        <v>6155</v>
      </c>
      <c r="AL133" s="656"/>
      <c r="AM133" s="656"/>
      <c r="AN133" s="656"/>
      <c r="AO133" s="656"/>
      <c r="AP133" s="656"/>
      <c r="AQ133" s="655" t="s">
        <v>6057</v>
      </c>
      <c r="AR133" s="655" t="s">
        <v>6159</v>
      </c>
      <c r="AS133" s="655" t="s">
        <v>6155</v>
      </c>
      <c r="AT133" s="663"/>
      <c r="AU133" s="656"/>
      <c r="AV133" s="663"/>
      <c r="AW133" s="654"/>
      <c r="AX133" s="655" t="s">
        <v>6057</v>
      </c>
      <c r="AY133" s="664"/>
      <c r="AZ133" s="664"/>
      <c r="BA133" s="664"/>
      <c r="BB133" s="664"/>
      <c r="BC133" s="664"/>
      <c r="BD133" s="668">
        <f t="shared" si="11"/>
        <v>0</v>
      </c>
      <c r="BE133" s="655"/>
      <c r="BF133" s="655"/>
      <c r="BG133" s="655"/>
    </row>
    <row r="134" spans="1:59">
      <c r="A134" s="654" t="s">
        <v>428</v>
      </c>
      <c r="B134" s="655" t="s">
        <v>1264</v>
      </c>
      <c r="C134" s="655" t="s">
        <v>6160</v>
      </c>
      <c r="D134" s="656">
        <v>44701</v>
      </c>
      <c r="E134" s="654" t="s">
        <v>4886</v>
      </c>
      <c r="F134" s="654" t="s">
        <v>85</v>
      </c>
      <c r="G134" s="655" t="s">
        <v>5855</v>
      </c>
      <c r="H134" s="655" t="s">
        <v>5856</v>
      </c>
      <c r="I134" s="655" t="s">
        <v>5857</v>
      </c>
      <c r="J134" s="655" t="s">
        <v>85</v>
      </c>
      <c r="K134" s="657" t="s">
        <v>5858</v>
      </c>
      <c r="L134" s="654" t="s">
        <v>4887</v>
      </c>
      <c r="M134" s="655" t="s">
        <v>3898</v>
      </c>
      <c r="N134" s="655" t="s">
        <v>343</v>
      </c>
      <c r="O134" s="655" t="s">
        <v>299</v>
      </c>
      <c r="P134" s="658" t="s">
        <v>6156</v>
      </c>
      <c r="Q134" s="654" t="s">
        <v>1267</v>
      </c>
      <c r="R134" s="655" t="s">
        <v>6157</v>
      </c>
      <c r="S134" s="655"/>
      <c r="T134" s="655"/>
      <c r="U134" s="654">
        <v>30390456</v>
      </c>
      <c r="V134" s="659">
        <v>14.75</v>
      </c>
      <c r="W134" s="655" t="s">
        <v>6158</v>
      </c>
      <c r="X134" s="655">
        <v>400</v>
      </c>
      <c r="Y134" s="655">
        <v>768</v>
      </c>
      <c r="Z134" s="655">
        <v>24</v>
      </c>
      <c r="AA134" s="667"/>
      <c r="AB134" s="654" t="s">
        <v>70</v>
      </c>
      <c r="AC134" s="656">
        <v>44707</v>
      </c>
      <c r="AD134" s="655"/>
      <c r="AE134" s="658"/>
      <c r="AF134" s="655"/>
      <c r="AG134" s="655"/>
      <c r="AH134" s="655"/>
      <c r="AI134" s="661">
        <f t="shared" si="13"/>
        <v>0</v>
      </c>
      <c r="AJ134" s="655"/>
      <c r="AK134" s="655" t="s">
        <v>6160</v>
      </c>
      <c r="AL134" s="656"/>
      <c r="AM134" s="656"/>
      <c r="AN134" s="656"/>
      <c r="AO134" s="656"/>
      <c r="AP134" s="656"/>
      <c r="AQ134" s="655" t="s">
        <v>6057</v>
      </c>
      <c r="AR134" s="655" t="s">
        <v>6159</v>
      </c>
      <c r="AS134" s="655" t="s">
        <v>6160</v>
      </c>
      <c r="AT134" s="663"/>
      <c r="AU134" s="656"/>
      <c r="AV134" s="663"/>
      <c r="AW134" s="654"/>
      <c r="AX134" s="655" t="s">
        <v>6057</v>
      </c>
      <c r="AY134" s="664"/>
      <c r="AZ134" s="664"/>
      <c r="BA134" s="664"/>
      <c r="BB134" s="664"/>
      <c r="BC134" s="664"/>
      <c r="BD134" s="668">
        <f t="shared" si="11"/>
        <v>0</v>
      </c>
      <c r="BE134" s="655"/>
      <c r="BF134" s="655"/>
      <c r="BG134" s="655"/>
    </row>
    <row r="135" spans="1:59">
      <c r="A135" s="654" t="s">
        <v>428</v>
      </c>
      <c r="B135" s="655" t="s">
        <v>1264</v>
      </c>
      <c r="C135" s="655" t="s">
        <v>6161</v>
      </c>
      <c r="D135" s="656">
        <v>44701</v>
      </c>
      <c r="E135" s="654" t="s">
        <v>4886</v>
      </c>
      <c r="F135" s="654" t="s">
        <v>85</v>
      </c>
      <c r="G135" s="655" t="s">
        <v>5855</v>
      </c>
      <c r="H135" s="655" t="s">
        <v>5856</v>
      </c>
      <c r="I135" s="655" t="s">
        <v>5857</v>
      </c>
      <c r="J135" s="655" t="s">
        <v>85</v>
      </c>
      <c r="K135" s="657" t="s">
        <v>5858</v>
      </c>
      <c r="L135" s="654" t="s">
        <v>4887</v>
      </c>
      <c r="M135" s="655" t="s">
        <v>3898</v>
      </c>
      <c r="N135" s="655" t="s">
        <v>343</v>
      </c>
      <c r="O135" s="655" t="s">
        <v>299</v>
      </c>
      <c r="P135" s="658" t="s">
        <v>6156</v>
      </c>
      <c r="Q135" s="654" t="s">
        <v>1267</v>
      </c>
      <c r="R135" s="655" t="s">
        <v>6157</v>
      </c>
      <c r="S135" s="655"/>
      <c r="T135" s="655"/>
      <c r="U135" s="654">
        <v>30390456</v>
      </c>
      <c r="V135" s="659">
        <v>14.75</v>
      </c>
      <c r="W135" s="655" t="s">
        <v>6158</v>
      </c>
      <c r="X135" s="655">
        <v>400</v>
      </c>
      <c r="Y135" s="655">
        <v>768</v>
      </c>
      <c r="Z135" s="655">
        <v>24</v>
      </c>
      <c r="AA135" s="667"/>
      <c r="AB135" s="654" t="s">
        <v>70</v>
      </c>
      <c r="AC135" s="656">
        <v>44707</v>
      </c>
      <c r="AD135" s="655"/>
      <c r="AE135" s="658"/>
      <c r="AF135" s="655"/>
      <c r="AG135" s="655"/>
      <c r="AH135" s="655"/>
      <c r="AI135" s="661">
        <f t="shared" si="13"/>
        <v>0</v>
      </c>
      <c r="AJ135" s="655"/>
      <c r="AK135" s="655" t="s">
        <v>6161</v>
      </c>
      <c r="AL135" s="656"/>
      <c r="AM135" s="656"/>
      <c r="AN135" s="656"/>
      <c r="AO135" s="656"/>
      <c r="AP135" s="656"/>
      <c r="AQ135" s="655" t="s">
        <v>6057</v>
      </c>
      <c r="AR135" s="655" t="s">
        <v>6159</v>
      </c>
      <c r="AS135" s="655" t="s">
        <v>6161</v>
      </c>
      <c r="AT135" s="663"/>
      <c r="AU135" s="656"/>
      <c r="AV135" s="663"/>
      <c r="AW135" s="654"/>
      <c r="AX135" s="655" t="s">
        <v>6057</v>
      </c>
      <c r="AY135" s="664"/>
      <c r="AZ135" s="664"/>
      <c r="BA135" s="664"/>
      <c r="BB135" s="664"/>
      <c r="BC135" s="664"/>
      <c r="BD135" s="668">
        <f t="shared" si="11"/>
        <v>0</v>
      </c>
      <c r="BE135" s="655"/>
      <c r="BF135" s="655"/>
      <c r="BG135" s="655"/>
    </row>
    <row r="136" spans="1:59">
      <c r="A136" s="654" t="s">
        <v>428</v>
      </c>
      <c r="B136" s="655" t="s">
        <v>1264</v>
      </c>
      <c r="C136" s="655" t="s">
        <v>6162</v>
      </c>
      <c r="D136" s="656">
        <v>44701</v>
      </c>
      <c r="E136" s="654" t="s">
        <v>4886</v>
      </c>
      <c r="F136" s="654"/>
      <c r="G136" s="655"/>
      <c r="H136" s="655" t="s">
        <v>5856</v>
      </c>
      <c r="I136" s="655"/>
      <c r="J136" s="655"/>
      <c r="K136" s="657"/>
      <c r="L136" s="654" t="s">
        <v>4887</v>
      </c>
      <c r="M136" s="655" t="s">
        <v>3898</v>
      </c>
      <c r="N136" s="655" t="s">
        <v>343</v>
      </c>
      <c r="O136" s="655" t="s">
        <v>299</v>
      </c>
      <c r="P136" s="658" t="s">
        <v>6156</v>
      </c>
      <c r="Q136" s="654" t="s">
        <v>1267</v>
      </c>
      <c r="R136" s="655" t="s">
        <v>6157</v>
      </c>
      <c r="S136" s="655"/>
      <c r="T136" s="655"/>
      <c r="U136" s="654">
        <v>30390456</v>
      </c>
      <c r="V136" s="659">
        <v>14.75</v>
      </c>
      <c r="W136" s="655" t="s">
        <v>6158</v>
      </c>
      <c r="X136" s="655">
        <v>400</v>
      </c>
      <c r="Y136" s="655">
        <v>768</v>
      </c>
      <c r="Z136" s="655">
        <v>24</v>
      </c>
      <c r="AA136" s="667"/>
      <c r="AB136" s="654" t="s">
        <v>70</v>
      </c>
      <c r="AC136" s="656">
        <v>44707</v>
      </c>
      <c r="AD136" s="655"/>
      <c r="AE136" s="658"/>
      <c r="AF136" s="655"/>
      <c r="AG136" s="655"/>
      <c r="AH136" s="655"/>
      <c r="AI136" s="661">
        <f t="shared" si="13"/>
        <v>0</v>
      </c>
      <c r="AJ136" s="655"/>
      <c r="AK136" s="655" t="s">
        <v>6162</v>
      </c>
      <c r="AL136" s="656"/>
      <c r="AM136" s="656"/>
      <c r="AN136" s="656"/>
      <c r="AO136" s="656"/>
      <c r="AP136" s="656"/>
      <c r="AQ136" s="655" t="s">
        <v>6057</v>
      </c>
      <c r="AR136" s="655" t="s">
        <v>6159</v>
      </c>
      <c r="AS136" s="655" t="s">
        <v>6162</v>
      </c>
      <c r="AT136" s="663"/>
      <c r="AU136" s="656"/>
      <c r="AV136" s="663"/>
      <c r="AW136" s="654"/>
      <c r="AX136" s="655" t="s">
        <v>6057</v>
      </c>
      <c r="AY136" s="664"/>
      <c r="AZ136" s="664"/>
      <c r="BA136" s="664"/>
      <c r="BB136" s="664"/>
      <c r="BC136" s="664"/>
      <c r="BD136" s="668">
        <f t="shared" si="11"/>
        <v>0</v>
      </c>
      <c r="BE136" s="655"/>
      <c r="BF136" s="655"/>
      <c r="BG136" s="655"/>
    </row>
    <row r="137" spans="1:59">
      <c r="A137" s="654" t="s">
        <v>428</v>
      </c>
      <c r="B137" s="655" t="s">
        <v>1264</v>
      </c>
      <c r="C137" s="655" t="s">
        <v>6163</v>
      </c>
      <c r="D137" s="656">
        <v>44701</v>
      </c>
      <c r="E137" s="654" t="s">
        <v>4886</v>
      </c>
      <c r="F137" s="654"/>
      <c r="G137" s="655"/>
      <c r="H137" s="655" t="s">
        <v>5856</v>
      </c>
      <c r="I137" s="655"/>
      <c r="J137" s="655"/>
      <c r="K137" s="657"/>
      <c r="L137" s="654" t="s">
        <v>4887</v>
      </c>
      <c r="M137" s="655" t="s">
        <v>3898</v>
      </c>
      <c r="N137" s="655" t="s">
        <v>343</v>
      </c>
      <c r="O137" s="655" t="s">
        <v>299</v>
      </c>
      <c r="P137" s="658" t="s">
        <v>6156</v>
      </c>
      <c r="Q137" s="654" t="s">
        <v>1267</v>
      </c>
      <c r="R137" s="655" t="s">
        <v>6157</v>
      </c>
      <c r="S137" s="655"/>
      <c r="T137" s="655"/>
      <c r="U137" s="654">
        <v>30390456</v>
      </c>
      <c r="V137" s="659">
        <v>14.75</v>
      </c>
      <c r="W137" s="655" t="s">
        <v>6158</v>
      </c>
      <c r="X137" s="655">
        <v>400</v>
      </c>
      <c r="Y137" s="655">
        <v>768</v>
      </c>
      <c r="Z137" s="655">
        <v>24</v>
      </c>
      <c r="AA137" s="667"/>
      <c r="AB137" s="654" t="s">
        <v>70</v>
      </c>
      <c r="AC137" s="656">
        <v>44707</v>
      </c>
      <c r="AD137" s="655"/>
      <c r="AE137" s="658"/>
      <c r="AF137" s="655"/>
      <c r="AG137" s="655"/>
      <c r="AH137" s="655"/>
      <c r="AI137" s="661">
        <f t="shared" si="13"/>
        <v>0</v>
      </c>
      <c r="AJ137" s="655"/>
      <c r="AK137" s="655" t="s">
        <v>6163</v>
      </c>
      <c r="AL137" s="656"/>
      <c r="AM137" s="656"/>
      <c r="AN137" s="656"/>
      <c r="AO137" s="656"/>
      <c r="AP137" s="656"/>
      <c r="AQ137" s="655" t="s">
        <v>6057</v>
      </c>
      <c r="AR137" s="655" t="s">
        <v>6159</v>
      </c>
      <c r="AS137" s="655" t="s">
        <v>6163</v>
      </c>
      <c r="AT137" s="663"/>
      <c r="AU137" s="656"/>
      <c r="AV137" s="663"/>
      <c r="AW137" s="654"/>
      <c r="AX137" s="655" t="s">
        <v>6057</v>
      </c>
      <c r="AY137" s="664"/>
      <c r="AZ137" s="664"/>
      <c r="BA137" s="664"/>
      <c r="BB137" s="664"/>
      <c r="BC137" s="664"/>
      <c r="BD137" s="668">
        <f t="shared" si="11"/>
        <v>0</v>
      </c>
      <c r="BE137" s="655"/>
      <c r="BF137" s="655"/>
      <c r="BG137" s="655"/>
    </row>
    <row r="138" spans="1:59">
      <c r="A138" s="654" t="s">
        <v>428</v>
      </c>
      <c r="B138" s="655" t="s">
        <v>1264</v>
      </c>
      <c r="C138" s="655" t="s">
        <v>6164</v>
      </c>
      <c r="D138" s="656">
        <v>44701</v>
      </c>
      <c r="E138" s="654" t="s">
        <v>4886</v>
      </c>
      <c r="F138" s="654"/>
      <c r="G138" s="655"/>
      <c r="H138" s="655" t="s">
        <v>5856</v>
      </c>
      <c r="I138" s="655"/>
      <c r="J138" s="655"/>
      <c r="K138" s="657"/>
      <c r="L138" s="654" t="s">
        <v>4887</v>
      </c>
      <c r="M138" s="655" t="s">
        <v>3898</v>
      </c>
      <c r="N138" s="655" t="s">
        <v>343</v>
      </c>
      <c r="O138" s="655" t="s">
        <v>299</v>
      </c>
      <c r="P138" s="658" t="s">
        <v>6156</v>
      </c>
      <c r="Q138" s="654" t="s">
        <v>1267</v>
      </c>
      <c r="R138" s="655" t="s">
        <v>6157</v>
      </c>
      <c r="S138" s="655"/>
      <c r="T138" s="655"/>
      <c r="U138" s="654">
        <v>30390456</v>
      </c>
      <c r="V138" s="659">
        <v>14.75</v>
      </c>
      <c r="W138" s="655" t="s">
        <v>6158</v>
      </c>
      <c r="X138" s="655">
        <v>400</v>
      </c>
      <c r="Y138" s="655">
        <v>320</v>
      </c>
      <c r="Z138" s="655">
        <v>10</v>
      </c>
      <c r="AA138" s="667"/>
      <c r="AB138" s="654" t="s">
        <v>70</v>
      </c>
      <c r="AC138" s="656">
        <v>44707</v>
      </c>
      <c r="AD138" s="655"/>
      <c r="AE138" s="658"/>
      <c r="AF138" s="655"/>
      <c r="AG138" s="655"/>
      <c r="AH138" s="655"/>
      <c r="AI138" s="661">
        <f t="shared" si="13"/>
        <v>0</v>
      </c>
      <c r="AJ138" s="655"/>
      <c r="AK138" s="655" t="s">
        <v>6164</v>
      </c>
      <c r="AL138" s="656"/>
      <c r="AM138" s="656"/>
      <c r="AN138" s="656"/>
      <c r="AO138" s="656"/>
      <c r="AP138" s="656"/>
      <c r="AQ138" s="655" t="s">
        <v>6057</v>
      </c>
      <c r="AR138" s="655" t="s">
        <v>6159</v>
      </c>
      <c r="AS138" s="655" t="s">
        <v>6164</v>
      </c>
      <c r="AT138" s="663"/>
      <c r="AU138" s="656"/>
      <c r="AV138" s="663"/>
      <c r="AW138" s="654"/>
      <c r="AX138" s="655" t="s">
        <v>6057</v>
      </c>
      <c r="AY138" s="664"/>
      <c r="AZ138" s="664"/>
      <c r="BA138" s="664"/>
      <c r="BB138" s="664"/>
      <c r="BC138" s="664"/>
      <c r="BD138" s="668">
        <f t="shared" si="11"/>
        <v>0</v>
      </c>
      <c r="BE138" s="655"/>
      <c r="BF138" s="655"/>
      <c r="BG138" s="655"/>
    </row>
    <row r="139" spans="1:59">
      <c r="A139" s="654" t="s">
        <v>428</v>
      </c>
      <c r="B139" s="655" t="s">
        <v>1264</v>
      </c>
      <c r="C139" s="655" t="s">
        <v>6165</v>
      </c>
      <c r="D139" s="656">
        <v>44701</v>
      </c>
      <c r="E139" s="654">
        <v>114452</v>
      </c>
      <c r="F139" s="654"/>
      <c r="G139" s="655"/>
      <c r="H139" s="655" t="s">
        <v>5856</v>
      </c>
      <c r="I139" s="655"/>
      <c r="J139" s="655"/>
      <c r="K139" s="657"/>
      <c r="L139" s="654" t="s">
        <v>4887</v>
      </c>
      <c r="M139" s="655" t="s">
        <v>3898</v>
      </c>
      <c r="N139" s="655" t="s">
        <v>343</v>
      </c>
      <c r="O139" s="655" t="s">
        <v>299</v>
      </c>
      <c r="P139" s="658" t="s">
        <v>6156</v>
      </c>
      <c r="Q139" s="654" t="s">
        <v>1267</v>
      </c>
      <c r="R139" s="655" t="s">
        <v>6157</v>
      </c>
      <c r="S139" s="655"/>
      <c r="T139" s="655"/>
      <c r="U139" s="654">
        <v>30390456</v>
      </c>
      <c r="V139" s="659">
        <v>15</v>
      </c>
      <c r="W139" s="655" t="s">
        <v>6158</v>
      </c>
      <c r="X139" s="655">
        <v>400</v>
      </c>
      <c r="Y139" s="655">
        <v>768</v>
      </c>
      <c r="Z139" s="655">
        <v>24</v>
      </c>
      <c r="AA139" s="667"/>
      <c r="AB139" s="654" t="s">
        <v>70</v>
      </c>
      <c r="AC139" s="656">
        <v>44707</v>
      </c>
      <c r="AD139" s="655"/>
      <c r="AE139" s="658"/>
      <c r="AF139" s="655"/>
      <c r="AG139" s="655"/>
      <c r="AH139" s="655"/>
      <c r="AI139" s="661">
        <f t="shared" si="13"/>
        <v>0</v>
      </c>
      <c r="AJ139" s="655"/>
      <c r="AK139" s="655" t="s">
        <v>6165</v>
      </c>
      <c r="AL139" s="656"/>
      <c r="AM139" s="656"/>
      <c r="AN139" s="656"/>
      <c r="AO139" s="656"/>
      <c r="AP139" s="656"/>
      <c r="AQ139" s="655" t="s">
        <v>6057</v>
      </c>
      <c r="AR139" s="655" t="s">
        <v>6159</v>
      </c>
      <c r="AS139" s="655" t="s">
        <v>6165</v>
      </c>
      <c r="AT139" s="663"/>
      <c r="AU139" s="656"/>
      <c r="AV139" s="663"/>
      <c r="AW139" s="654"/>
      <c r="AX139" s="655" t="s">
        <v>6057</v>
      </c>
      <c r="AY139" s="664"/>
      <c r="AZ139" s="664"/>
      <c r="BA139" s="664"/>
      <c r="BB139" s="664"/>
      <c r="BC139" s="664"/>
      <c r="BD139" s="668">
        <f t="shared" si="11"/>
        <v>0</v>
      </c>
      <c r="BE139" s="655"/>
      <c r="BF139" s="655"/>
      <c r="BG139" s="655"/>
    </row>
    <row r="140" spans="1:59">
      <c r="A140" s="654" t="s">
        <v>428</v>
      </c>
      <c r="B140" s="655" t="s">
        <v>1264</v>
      </c>
      <c r="C140" s="655" t="s">
        <v>6166</v>
      </c>
      <c r="D140" s="656">
        <v>44701</v>
      </c>
      <c r="E140" s="654">
        <v>114452</v>
      </c>
      <c r="F140" s="654"/>
      <c r="G140" s="655"/>
      <c r="H140" s="655" t="s">
        <v>5856</v>
      </c>
      <c r="I140" s="655"/>
      <c r="J140" s="655"/>
      <c r="K140" s="657"/>
      <c r="L140" s="654" t="s">
        <v>4887</v>
      </c>
      <c r="M140" s="655" t="s">
        <v>3898</v>
      </c>
      <c r="N140" s="655" t="s">
        <v>343</v>
      </c>
      <c r="O140" s="655" t="s">
        <v>299</v>
      </c>
      <c r="P140" s="658" t="s">
        <v>6156</v>
      </c>
      <c r="Q140" s="654" t="s">
        <v>1267</v>
      </c>
      <c r="R140" s="655" t="s">
        <v>6157</v>
      </c>
      <c r="S140" s="655"/>
      <c r="T140" s="655"/>
      <c r="U140" s="654">
        <v>30390456</v>
      </c>
      <c r="V140" s="659">
        <v>15</v>
      </c>
      <c r="W140" s="655" t="s">
        <v>6158</v>
      </c>
      <c r="X140" s="655">
        <v>400</v>
      </c>
      <c r="Y140" s="655">
        <v>768</v>
      </c>
      <c r="Z140" s="655">
        <v>24</v>
      </c>
      <c r="AA140" s="667"/>
      <c r="AB140" s="654" t="s">
        <v>70</v>
      </c>
      <c r="AC140" s="656">
        <v>44707</v>
      </c>
      <c r="AD140" s="655"/>
      <c r="AE140" s="658"/>
      <c r="AF140" s="655"/>
      <c r="AG140" s="655"/>
      <c r="AH140" s="655"/>
      <c r="AI140" s="661">
        <f t="shared" si="13"/>
        <v>0</v>
      </c>
      <c r="AJ140" s="655"/>
      <c r="AK140" s="655" t="s">
        <v>6166</v>
      </c>
      <c r="AL140" s="656"/>
      <c r="AM140" s="656"/>
      <c r="AN140" s="656"/>
      <c r="AO140" s="656"/>
      <c r="AP140" s="656"/>
      <c r="AQ140" s="655" t="s">
        <v>6057</v>
      </c>
      <c r="AR140" s="655" t="s">
        <v>6159</v>
      </c>
      <c r="AS140" s="655" t="s">
        <v>6166</v>
      </c>
      <c r="AT140" s="663"/>
      <c r="AU140" s="656"/>
      <c r="AV140" s="663"/>
      <c r="AW140" s="654"/>
      <c r="AX140" s="655" t="s">
        <v>6057</v>
      </c>
      <c r="AY140" s="664"/>
      <c r="AZ140" s="664"/>
      <c r="BA140" s="664"/>
      <c r="BB140" s="664"/>
      <c r="BC140" s="664"/>
      <c r="BD140" s="668">
        <f t="shared" si="11"/>
        <v>0</v>
      </c>
      <c r="BE140" s="655"/>
      <c r="BF140" s="655"/>
      <c r="BG140" s="655"/>
    </row>
    <row r="141" spans="1:59">
      <c r="A141" s="654" t="s">
        <v>428</v>
      </c>
      <c r="B141" s="655" t="s">
        <v>1264</v>
      </c>
      <c r="C141" s="655" t="s">
        <v>6167</v>
      </c>
      <c r="D141" s="656">
        <v>44701</v>
      </c>
      <c r="E141" s="654">
        <v>114452</v>
      </c>
      <c r="F141" s="654"/>
      <c r="G141" s="655"/>
      <c r="H141" s="655" t="s">
        <v>5856</v>
      </c>
      <c r="I141" s="655"/>
      <c r="J141" s="655"/>
      <c r="K141" s="657"/>
      <c r="L141" s="654" t="s">
        <v>4887</v>
      </c>
      <c r="M141" s="655" t="s">
        <v>3898</v>
      </c>
      <c r="N141" s="655" t="s">
        <v>343</v>
      </c>
      <c r="O141" s="655" t="s">
        <v>299</v>
      </c>
      <c r="P141" s="658" t="s">
        <v>6156</v>
      </c>
      <c r="Q141" s="654" t="s">
        <v>1267</v>
      </c>
      <c r="R141" s="655" t="s">
        <v>6157</v>
      </c>
      <c r="S141" s="655"/>
      <c r="T141" s="655"/>
      <c r="U141" s="654">
        <v>30390456</v>
      </c>
      <c r="V141" s="659">
        <v>15</v>
      </c>
      <c r="W141" s="655" t="s">
        <v>6158</v>
      </c>
      <c r="X141" s="655">
        <v>400</v>
      </c>
      <c r="Y141" s="655">
        <v>768</v>
      </c>
      <c r="Z141" s="655">
        <v>24</v>
      </c>
      <c r="AA141" s="667"/>
      <c r="AB141" s="654" t="s">
        <v>70</v>
      </c>
      <c r="AC141" s="656">
        <v>44707</v>
      </c>
      <c r="AD141" s="655"/>
      <c r="AE141" s="658"/>
      <c r="AF141" s="655"/>
      <c r="AG141" s="655"/>
      <c r="AH141" s="655"/>
      <c r="AI141" s="661">
        <f t="shared" si="13"/>
        <v>0</v>
      </c>
      <c r="AJ141" s="655"/>
      <c r="AK141" s="655" t="s">
        <v>6167</v>
      </c>
      <c r="AL141" s="656"/>
      <c r="AM141" s="656"/>
      <c r="AN141" s="656"/>
      <c r="AO141" s="656"/>
      <c r="AP141" s="656"/>
      <c r="AQ141" s="655" t="s">
        <v>6057</v>
      </c>
      <c r="AR141" s="655" t="s">
        <v>6159</v>
      </c>
      <c r="AS141" s="655" t="s">
        <v>6167</v>
      </c>
      <c r="AT141" s="663"/>
      <c r="AU141" s="656"/>
      <c r="AV141" s="663"/>
      <c r="AW141" s="654"/>
      <c r="AX141" s="655" t="s">
        <v>6057</v>
      </c>
      <c r="AY141" s="664"/>
      <c r="AZ141" s="664"/>
      <c r="BA141" s="664"/>
      <c r="BB141" s="664"/>
      <c r="BC141" s="664"/>
      <c r="BD141" s="668">
        <f t="shared" si="11"/>
        <v>0</v>
      </c>
      <c r="BE141" s="655"/>
      <c r="BF141" s="655"/>
      <c r="BG141" s="655"/>
    </row>
    <row r="142" spans="1:59">
      <c r="A142" s="654" t="s">
        <v>428</v>
      </c>
      <c r="B142" s="655" t="s">
        <v>1264</v>
      </c>
      <c r="C142" s="655" t="s">
        <v>6168</v>
      </c>
      <c r="D142" s="656">
        <v>44701</v>
      </c>
      <c r="E142" s="654">
        <v>114452</v>
      </c>
      <c r="F142" s="654"/>
      <c r="G142" s="655"/>
      <c r="H142" s="655" t="s">
        <v>5856</v>
      </c>
      <c r="I142" s="655"/>
      <c r="J142" s="655"/>
      <c r="K142" s="657"/>
      <c r="L142" s="654" t="s">
        <v>4887</v>
      </c>
      <c r="M142" s="655" t="s">
        <v>3898</v>
      </c>
      <c r="N142" s="655" t="s">
        <v>343</v>
      </c>
      <c r="O142" s="655" t="s">
        <v>299</v>
      </c>
      <c r="P142" s="658" t="s">
        <v>6156</v>
      </c>
      <c r="Q142" s="654" t="s">
        <v>1267</v>
      </c>
      <c r="R142" s="655" t="s">
        <v>6157</v>
      </c>
      <c r="S142" s="655"/>
      <c r="T142" s="655"/>
      <c r="U142" s="654">
        <v>30390456</v>
      </c>
      <c r="V142" s="659">
        <v>15</v>
      </c>
      <c r="W142" s="655" t="s">
        <v>6158</v>
      </c>
      <c r="X142" s="655">
        <v>400</v>
      </c>
      <c r="Y142" s="655">
        <v>768</v>
      </c>
      <c r="Z142" s="655">
        <v>24</v>
      </c>
      <c r="AA142" s="667"/>
      <c r="AB142" s="654" t="s">
        <v>70</v>
      </c>
      <c r="AC142" s="656">
        <v>44707</v>
      </c>
      <c r="AD142" s="655"/>
      <c r="AE142" s="658"/>
      <c r="AF142" s="655"/>
      <c r="AG142" s="655"/>
      <c r="AH142" s="655"/>
      <c r="AI142" s="661">
        <f t="shared" si="13"/>
        <v>0</v>
      </c>
      <c r="AJ142" s="655"/>
      <c r="AK142" s="655" t="s">
        <v>6168</v>
      </c>
      <c r="AL142" s="656"/>
      <c r="AM142" s="656"/>
      <c r="AN142" s="656"/>
      <c r="AO142" s="656"/>
      <c r="AP142" s="656"/>
      <c r="AQ142" s="655" t="s">
        <v>6057</v>
      </c>
      <c r="AR142" s="655" t="s">
        <v>6159</v>
      </c>
      <c r="AS142" s="655" t="s">
        <v>6168</v>
      </c>
      <c r="AT142" s="663"/>
      <c r="AU142" s="656"/>
      <c r="AV142" s="663"/>
      <c r="AW142" s="654"/>
      <c r="AX142" s="655" t="s">
        <v>6057</v>
      </c>
      <c r="AY142" s="664"/>
      <c r="AZ142" s="664"/>
      <c r="BA142" s="664"/>
      <c r="BB142" s="664"/>
      <c r="BC142" s="664"/>
      <c r="BD142" s="668">
        <f t="shared" si="11"/>
        <v>0</v>
      </c>
      <c r="BE142" s="655"/>
      <c r="BF142" s="655"/>
      <c r="BG142" s="655"/>
    </row>
    <row r="143" spans="1:59">
      <c r="A143" s="654" t="s">
        <v>428</v>
      </c>
      <c r="B143" s="655" t="s">
        <v>1264</v>
      </c>
      <c r="C143" s="655" t="s">
        <v>6169</v>
      </c>
      <c r="D143" s="656">
        <v>44701</v>
      </c>
      <c r="E143" s="654">
        <v>114452</v>
      </c>
      <c r="F143" s="654"/>
      <c r="G143" s="655"/>
      <c r="H143" s="655" t="s">
        <v>5856</v>
      </c>
      <c r="I143" s="655"/>
      <c r="J143" s="655"/>
      <c r="K143" s="657"/>
      <c r="L143" s="654" t="s">
        <v>4887</v>
      </c>
      <c r="M143" s="655" t="s">
        <v>3898</v>
      </c>
      <c r="N143" s="655" t="s">
        <v>343</v>
      </c>
      <c r="O143" s="655" t="s">
        <v>299</v>
      </c>
      <c r="P143" s="658" t="s">
        <v>6156</v>
      </c>
      <c r="Q143" s="654" t="s">
        <v>1267</v>
      </c>
      <c r="R143" s="655" t="s">
        <v>6157</v>
      </c>
      <c r="S143" s="655"/>
      <c r="T143" s="655"/>
      <c r="U143" s="654">
        <v>30390456</v>
      </c>
      <c r="V143" s="659">
        <v>15</v>
      </c>
      <c r="W143" s="655" t="s">
        <v>6158</v>
      </c>
      <c r="X143" s="655">
        <v>400</v>
      </c>
      <c r="Y143" s="655">
        <v>768</v>
      </c>
      <c r="Z143" s="655">
        <v>24</v>
      </c>
      <c r="AA143" s="667"/>
      <c r="AB143" s="654" t="s">
        <v>70</v>
      </c>
      <c r="AC143" s="656">
        <v>44707</v>
      </c>
      <c r="AD143" s="655"/>
      <c r="AE143" s="658"/>
      <c r="AF143" s="655"/>
      <c r="AG143" s="655"/>
      <c r="AH143" s="655"/>
      <c r="AI143" s="661">
        <f t="shared" si="13"/>
        <v>0</v>
      </c>
      <c r="AJ143" s="655"/>
      <c r="AK143" s="655" t="s">
        <v>6169</v>
      </c>
      <c r="AL143" s="656"/>
      <c r="AM143" s="656"/>
      <c r="AN143" s="656"/>
      <c r="AO143" s="656"/>
      <c r="AP143" s="656"/>
      <c r="AQ143" s="655" t="s">
        <v>6057</v>
      </c>
      <c r="AR143" s="655" t="s">
        <v>6159</v>
      </c>
      <c r="AS143" s="655" t="s">
        <v>6169</v>
      </c>
      <c r="AT143" s="663"/>
      <c r="AU143" s="656"/>
      <c r="AV143" s="663"/>
      <c r="AW143" s="654"/>
      <c r="AX143" s="655" t="s">
        <v>6057</v>
      </c>
      <c r="AY143" s="664"/>
      <c r="AZ143" s="664"/>
      <c r="BA143" s="664"/>
      <c r="BB143" s="664"/>
      <c r="BC143" s="664"/>
      <c r="BD143" s="668">
        <f t="shared" si="11"/>
        <v>0</v>
      </c>
      <c r="BE143" s="655"/>
      <c r="BF143" s="655"/>
      <c r="BG143" s="655"/>
    </row>
    <row r="144" spans="1:59">
      <c r="A144" s="654" t="s">
        <v>428</v>
      </c>
      <c r="B144" s="655" t="s">
        <v>1264</v>
      </c>
      <c r="C144" s="655" t="s">
        <v>6170</v>
      </c>
      <c r="D144" s="656">
        <v>44701</v>
      </c>
      <c r="E144" s="654">
        <v>114452</v>
      </c>
      <c r="F144" s="654"/>
      <c r="G144" s="655"/>
      <c r="H144" s="655" t="s">
        <v>5856</v>
      </c>
      <c r="I144" s="655"/>
      <c r="J144" s="655"/>
      <c r="K144" s="657"/>
      <c r="L144" s="654" t="s">
        <v>4887</v>
      </c>
      <c r="M144" s="655" t="s">
        <v>3898</v>
      </c>
      <c r="N144" s="655" t="s">
        <v>343</v>
      </c>
      <c r="O144" s="655" t="s">
        <v>299</v>
      </c>
      <c r="P144" s="658" t="s">
        <v>6156</v>
      </c>
      <c r="Q144" s="654" t="s">
        <v>1267</v>
      </c>
      <c r="R144" s="655" t="s">
        <v>6157</v>
      </c>
      <c r="S144" s="655"/>
      <c r="T144" s="655"/>
      <c r="U144" s="654">
        <v>30390456</v>
      </c>
      <c r="V144" s="659">
        <v>15</v>
      </c>
      <c r="W144" s="655" t="s">
        <v>6158</v>
      </c>
      <c r="X144" s="655">
        <v>400</v>
      </c>
      <c r="Y144" s="655">
        <v>768</v>
      </c>
      <c r="Z144" s="655">
        <v>24</v>
      </c>
      <c r="AA144" s="667"/>
      <c r="AB144" s="654" t="s">
        <v>70</v>
      </c>
      <c r="AC144" s="656">
        <v>44707</v>
      </c>
      <c r="AD144" s="655"/>
      <c r="AE144" s="658"/>
      <c r="AF144" s="655"/>
      <c r="AG144" s="655"/>
      <c r="AH144" s="655"/>
      <c r="AI144" s="661">
        <f t="shared" si="13"/>
        <v>0</v>
      </c>
      <c r="AJ144" s="655"/>
      <c r="AK144" s="655" t="s">
        <v>6170</v>
      </c>
      <c r="AL144" s="656"/>
      <c r="AM144" s="656"/>
      <c r="AN144" s="656"/>
      <c r="AO144" s="656"/>
      <c r="AP144" s="656"/>
      <c r="AQ144" s="655" t="s">
        <v>6057</v>
      </c>
      <c r="AR144" s="655" t="s">
        <v>6159</v>
      </c>
      <c r="AS144" s="655" t="s">
        <v>6170</v>
      </c>
      <c r="AT144" s="663"/>
      <c r="AU144" s="656"/>
      <c r="AV144" s="663"/>
      <c r="AW144" s="654"/>
      <c r="AX144" s="655" t="s">
        <v>6057</v>
      </c>
      <c r="AY144" s="664"/>
      <c r="AZ144" s="664"/>
      <c r="BA144" s="664"/>
      <c r="BB144" s="664"/>
      <c r="BC144" s="664"/>
      <c r="BD144" s="668">
        <f t="shared" ref="BD144:BD163" si="14">SUM(AY144:BC144)</f>
        <v>0</v>
      </c>
      <c r="BE144" s="655"/>
      <c r="BF144" s="655"/>
      <c r="BG144" s="655"/>
    </row>
    <row r="145" spans="1:59">
      <c r="A145" s="654" t="s">
        <v>428</v>
      </c>
      <c r="B145" s="655" t="s">
        <v>1264</v>
      </c>
      <c r="C145" s="655" t="s">
        <v>6171</v>
      </c>
      <c r="D145" s="656">
        <v>44701</v>
      </c>
      <c r="E145" s="654">
        <v>114452</v>
      </c>
      <c r="F145" s="654"/>
      <c r="G145" s="655"/>
      <c r="H145" s="655" t="s">
        <v>5856</v>
      </c>
      <c r="I145" s="655"/>
      <c r="J145" s="655"/>
      <c r="K145" s="657"/>
      <c r="L145" s="654" t="s">
        <v>4887</v>
      </c>
      <c r="M145" s="655" t="s">
        <v>3898</v>
      </c>
      <c r="N145" s="655" t="s">
        <v>343</v>
      </c>
      <c r="O145" s="655" t="s">
        <v>299</v>
      </c>
      <c r="P145" s="658" t="s">
        <v>6156</v>
      </c>
      <c r="Q145" s="654" t="s">
        <v>1267</v>
      </c>
      <c r="R145" s="655" t="s">
        <v>6157</v>
      </c>
      <c r="S145" s="655"/>
      <c r="T145" s="655"/>
      <c r="U145" s="654">
        <v>30390456</v>
      </c>
      <c r="V145" s="659">
        <v>15</v>
      </c>
      <c r="W145" s="655" t="s">
        <v>6158</v>
      </c>
      <c r="X145" s="655">
        <v>400</v>
      </c>
      <c r="Y145" s="655">
        <v>768</v>
      </c>
      <c r="Z145" s="655">
        <v>24</v>
      </c>
      <c r="AA145" s="667"/>
      <c r="AB145" s="654" t="s">
        <v>70</v>
      </c>
      <c r="AC145" s="656">
        <v>44707</v>
      </c>
      <c r="AD145" s="655"/>
      <c r="AE145" s="658"/>
      <c r="AF145" s="655"/>
      <c r="AG145" s="655"/>
      <c r="AH145" s="655"/>
      <c r="AI145" s="661">
        <f t="shared" si="13"/>
        <v>0</v>
      </c>
      <c r="AJ145" s="655"/>
      <c r="AK145" s="655" t="s">
        <v>6171</v>
      </c>
      <c r="AL145" s="656"/>
      <c r="AM145" s="656"/>
      <c r="AN145" s="656"/>
      <c r="AO145" s="656"/>
      <c r="AP145" s="656"/>
      <c r="AQ145" s="655" t="s">
        <v>6057</v>
      </c>
      <c r="AR145" s="655" t="s">
        <v>6159</v>
      </c>
      <c r="AS145" s="655" t="s">
        <v>6171</v>
      </c>
      <c r="AT145" s="663"/>
      <c r="AU145" s="656"/>
      <c r="AV145" s="663"/>
      <c r="AW145" s="654"/>
      <c r="AX145" s="655" t="s">
        <v>6057</v>
      </c>
      <c r="AY145" s="664"/>
      <c r="AZ145" s="664"/>
      <c r="BA145" s="664"/>
      <c r="BB145" s="664"/>
      <c r="BC145" s="664"/>
      <c r="BD145" s="668">
        <f t="shared" si="14"/>
        <v>0</v>
      </c>
      <c r="BE145" s="655"/>
      <c r="BF145" s="655"/>
      <c r="BG145" s="655"/>
    </row>
    <row r="146" spans="1:59">
      <c r="A146" s="654" t="s">
        <v>428</v>
      </c>
      <c r="B146" s="655" t="s">
        <v>1264</v>
      </c>
      <c r="C146" s="655" t="s">
        <v>6172</v>
      </c>
      <c r="D146" s="656">
        <v>44701</v>
      </c>
      <c r="E146" s="654">
        <v>114452</v>
      </c>
      <c r="F146" s="654"/>
      <c r="G146" s="655"/>
      <c r="H146" s="655" t="s">
        <v>5856</v>
      </c>
      <c r="I146" s="655"/>
      <c r="J146" s="655"/>
      <c r="K146" s="657"/>
      <c r="L146" s="654" t="s">
        <v>4887</v>
      </c>
      <c r="M146" s="655" t="s">
        <v>3898</v>
      </c>
      <c r="N146" s="655" t="s">
        <v>343</v>
      </c>
      <c r="O146" s="655" t="s">
        <v>299</v>
      </c>
      <c r="P146" s="658" t="s">
        <v>6156</v>
      </c>
      <c r="Q146" s="654" t="s">
        <v>1267</v>
      </c>
      <c r="R146" s="655" t="s">
        <v>6157</v>
      </c>
      <c r="S146" s="655"/>
      <c r="T146" s="655"/>
      <c r="U146" s="654">
        <v>30390456</v>
      </c>
      <c r="V146" s="659">
        <v>15</v>
      </c>
      <c r="W146" s="655" t="s">
        <v>6158</v>
      </c>
      <c r="X146" s="655">
        <v>400</v>
      </c>
      <c r="Y146" s="655">
        <v>768</v>
      </c>
      <c r="Z146" s="655">
        <v>24</v>
      </c>
      <c r="AA146" s="667"/>
      <c r="AB146" s="654" t="s">
        <v>70</v>
      </c>
      <c r="AC146" s="656">
        <v>44707</v>
      </c>
      <c r="AD146" s="655"/>
      <c r="AE146" s="658"/>
      <c r="AF146" s="655"/>
      <c r="AG146" s="655"/>
      <c r="AH146" s="655"/>
      <c r="AI146" s="661">
        <f t="shared" si="13"/>
        <v>0</v>
      </c>
      <c r="AJ146" s="655"/>
      <c r="AK146" s="655" t="s">
        <v>6172</v>
      </c>
      <c r="AL146" s="656"/>
      <c r="AM146" s="656"/>
      <c r="AN146" s="656"/>
      <c r="AO146" s="656"/>
      <c r="AP146" s="656"/>
      <c r="AQ146" s="655" t="s">
        <v>6057</v>
      </c>
      <c r="AR146" s="655" t="s">
        <v>6159</v>
      </c>
      <c r="AS146" s="655" t="s">
        <v>6172</v>
      </c>
      <c r="AT146" s="663"/>
      <c r="AU146" s="656"/>
      <c r="AV146" s="663"/>
      <c r="AW146" s="654"/>
      <c r="AX146" s="655" t="s">
        <v>6057</v>
      </c>
      <c r="AY146" s="664"/>
      <c r="AZ146" s="664"/>
      <c r="BA146" s="664"/>
      <c r="BB146" s="664"/>
      <c r="BC146" s="664"/>
      <c r="BD146" s="668">
        <f t="shared" si="14"/>
        <v>0</v>
      </c>
      <c r="BE146" s="655"/>
      <c r="BF146" s="655"/>
      <c r="BG146" s="655"/>
    </row>
    <row r="147" spans="1:59">
      <c r="A147" s="654" t="s">
        <v>428</v>
      </c>
      <c r="B147" s="655" t="s">
        <v>1264</v>
      </c>
      <c r="C147" s="655" t="s">
        <v>6173</v>
      </c>
      <c r="D147" s="656">
        <v>44701</v>
      </c>
      <c r="E147" s="654">
        <v>114452</v>
      </c>
      <c r="F147" s="654"/>
      <c r="G147" s="655"/>
      <c r="H147" s="655" t="s">
        <v>5856</v>
      </c>
      <c r="I147" s="655"/>
      <c r="J147" s="655"/>
      <c r="K147" s="657"/>
      <c r="L147" s="654" t="s">
        <v>4887</v>
      </c>
      <c r="M147" s="655" t="s">
        <v>3898</v>
      </c>
      <c r="N147" s="655" t="s">
        <v>343</v>
      </c>
      <c r="O147" s="655" t="s">
        <v>299</v>
      </c>
      <c r="P147" s="658" t="s">
        <v>6156</v>
      </c>
      <c r="Q147" s="654" t="s">
        <v>1267</v>
      </c>
      <c r="R147" s="655" t="s">
        <v>6157</v>
      </c>
      <c r="S147" s="655"/>
      <c r="T147" s="655"/>
      <c r="U147" s="654">
        <v>30390456</v>
      </c>
      <c r="V147" s="659">
        <v>15</v>
      </c>
      <c r="W147" s="655" t="s">
        <v>6158</v>
      </c>
      <c r="X147" s="655">
        <v>400</v>
      </c>
      <c r="Y147" s="655">
        <v>512</v>
      </c>
      <c r="Z147" s="655">
        <v>16</v>
      </c>
      <c r="AA147" s="667"/>
      <c r="AB147" s="654" t="s">
        <v>70</v>
      </c>
      <c r="AC147" s="656">
        <v>44707</v>
      </c>
      <c r="AD147" s="655"/>
      <c r="AE147" s="658"/>
      <c r="AF147" s="655"/>
      <c r="AG147" s="655"/>
      <c r="AH147" s="655"/>
      <c r="AI147" s="661">
        <f t="shared" si="13"/>
        <v>0</v>
      </c>
      <c r="AJ147" s="655"/>
      <c r="AK147" s="655" t="s">
        <v>6173</v>
      </c>
      <c r="AL147" s="656"/>
      <c r="AM147" s="656"/>
      <c r="AN147" s="656"/>
      <c r="AO147" s="656"/>
      <c r="AP147" s="656"/>
      <c r="AQ147" s="655" t="s">
        <v>6057</v>
      </c>
      <c r="AR147" s="655" t="s">
        <v>6159</v>
      </c>
      <c r="AS147" s="655" t="s">
        <v>6173</v>
      </c>
      <c r="AT147" s="663"/>
      <c r="AU147" s="656"/>
      <c r="AV147" s="663"/>
      <c r="AW147" s="654"/>
      <c r="AX147" s="655" t="s">
        <v>6057</v>
      </c>
      <c r="AY147" s="664"/>
      <c r="AZ147" s="664"/>
      <c r="BA147" s="664"/>
      <c r="BB147" s="664"/>
      <c r="BC147" s="664"/>
      <c r="BD147" s="668">
        <f t="shared" si="14"/>
        <v>0</v>
      </c>
      <c r="BE147" s="655"/>
      <c r="BF147" s="655"/>
      <c r="BG147" s="655"/>
    </row>
    <row r="148" spans="1:59">
      <c r="A148" s="640" t="s">
        <v>55</v>
      </c>
      <c r="B148" s="630" t="s">
        <v>1264</v>
      </c>
      <c r="C148" s="630" t="s">
        <v>6174</v>
      </c>
      <c r="D148" s="641">
        <v>44687</v>
      </c>
      <c r="E148" s="640" t="s">
        <v>6023</v>
      </c>
      <c r="F148" s="640" t="s">
        <v>85</v>
      </c>
      <c r="G148" s="630" t="s">
        <v>5855</v>
      </c>
      <c r="H148" s="630" t="s">
        <v>5856</v>
      </c>
      <c r="I148" s="630" t="s">
        <v>5857</v>
      </c>
      <c r="J148" s="630" t="s">
        <v>85</v>
      </c>
      <c r="K148" s="642" t="s">
        <v>5858</v>
      </c>
      <c r="L148" s="640" t="s">
        <v>503</v>
      </c>
      <c r="M148" s="630" t="s">
        <v>6175</v>
      </c>
      <c r="N148" s="630" t="s">
        <v>687</v>
      </c>
      <c r="O148" s="630" t="s">
        <v>85</v>
      </c>
      <c r="P148" s="643" t="s">
        <v>688</v>
      </c>
      <c r="Q148" s="640" t="s">
        <v>1267</v>
      </c>
      <c r="R148" s="630" t="s">
        <v>6025</v>
      </c>
      <c r="S148" s="630" t="s">
        <v>690</v>
      </c>
      <c r="T148" s="630" t="s">
        <v>5947</v>
      </c>
      <c r="U148" s="640">
        <v>12005832</v>
      </c>
      <c r="V148" s="644">
        <v>0</v>
      </c>
      <c r="W148" s="630" t="s">
        <v>4634</v>
      </c>
      <c r="X148" s="630">
        <v>480</v>
      </c>
      <c r="Y148" s="630">
        <v>600</v>
      </c>
      <c r="Z148" s="630">
        <v>20</v>
      </c>
      <c r="AA148" s="645">
        <f t="shared" ref="AA148:AA179" si="15">X148*Y148/1000000</f>
        <v>0.28799999999999998</v>
      </c>
      <c r="AB148" s="640" t="s">
        <v>70</v>
      </c>
      <c r="AC148" s="641">
        <v>44708</v>
      </c>
      <c r="AD148" s="630"/>
      <c r="AE148" s="643"/>
      <c r="AF148" s="630" t="s">
        <v>6174</v>
      </c>
      <c r="AG148" s="630">
        <v>600</v>
      </c>
      <c r="AH148" s="630">
        <v>20</v>
      </c>
      <c r="AI148" s="645">
        <f t="shared" si="13"/>
        <v>0.28799999999999998</v>
      </c>
      <c r="AJ148" s="630" t="s">
        <v>5848</v>
      </c>
      <c r="AK148" s="630" t="s">
        <v>6174</v>
      </c>
      <c r="AL148" s="641">
        <v>44708</v>
      </c>
      <c r="AM148" s="641">
        <v>44708</v>
      </c>
      <c r="AN148" s="641">
        <v>44708</v>
      </c>
      <c r="AO148" s="641">
        <v>44708</v>
      </c>
      <c r="AP148" s="641">
        <v>44708</v>
      </c>
      <c r="AQ148" s="630" t="s">
        <v>5862</v>
      </c>
      <c r="AR148" s="630"/>
      <c r="AS148" s="630"/>
      <c r="AT148" s="641">
        <v>44708</v>
      </c>
      <c r="AU148" s="641">
        <v>44708</v>
      </c>
      <c r="AV148" s="641">
        <v>44708</v>
      </c>
      <c r="AW148" s="640"/>
      <c r="AX148" s="630"/>
      <c r="AY148" s="647">
        <v>690</v>
      </c>
      <c r="AZ148" s="647"/>
      <c r="BA148" s="647"/>
      <c r="BB148" s="647"/>
      <c r="BC148" s="647"/>
      <c r="BD148" s="647">
        <f t="shared" si="14"/>
        <v>690</v>
      </c>
      <c r="BE148" s="630"/>
      <c r="BF148" s="630"/>
      <c r="BG148" s="630"/>
    </row>
    <row r="149" spans="1:59">
      <c r="A149" s="640" t="s">
        <v>55</v>
      </c>
      <c r="B149" s="630" t="s">
        <v>1264</v>
      </c>
      <c r="C149" s="630" t="s">
        <v>6176</v>
      </c>
      <c r="D149" s="641">
        <v>44687</v>
      </c>
      <c r="E149" s="640" t="s">
        <v>6023</v>
      </c>
      <c r="F149" s="640" t="s">
        <v>85</v>
      </c>
      <c r="G149" s="630" t="s">
        <v>5855</v>
      </c>
      <c r="H149" s="630" t="s">
        <v>5856</v>
      </c>
      <c r="I149" s="630" t="s">
        <v>5857</v>
      </c>
      <c r="J149" s="630" t="s">
        <v>85</v>
      </c>
      <c r="K149" s="642" t="s">
        <v>5858</v>
      </c>
      <c r="L149" s="640" t="s">
        <v>503</v>
      </c>
      <c r="M149" s="630" t="s">
        <v>6175</v>
      </c>
      <c r="N149" s="630" t="s">
        <v>687</v>
      </c>
      <c r="O149" s="630" t="s">
        <v>85</v>
      </c>
      <c r="P149" s="643" t="s">
        <v>688</v>
      </c>
      <c r="Q149" s="640" t="s">
        <v>1267</v>
      </c>
      <c r="R149" s="630" t="s">
        <v>6025</v>
      </c>
      <c r="S149" s="630" t="s">
        <v>690</v>
      </c>
      <c r="T149" s="630" t="s">
        <v>5947</v>
      </c>
      <c r="U149" s="640">
        <v>12005832</v>
      </c>
      <c r="V149" s="644">
        <v>0</v>
      </c>
      <c r="W149" s="630" t="s">
        <v>4634</v>
      </c>
      <c r="X149" s="630">
        <v>480</v>
      </c>
      <c r="Y149" s="652">
        <v>510</v>
      </c>
      <c r="Z149" s="652">
        <v>17</v>
      </c>
      <c r="AA149" s="645">
        <f t="shared" si="15"/>
        <v>0.24479999999999999</v>
      </c>
      <c r="AB149" s="640" t="s">
        <v>70</v>
      </c>
      <c r="AC149" s="641">
        <v>44712</v>
      </c>
      <c r="AD149" s="630"/>
      <c r="AE149" s="643"/>
      <c r="AF149" s="630" t="s">
        <v>6176</v>
      </c>
      <c r="AG149" s="652">
        <v>510</v>
      </c>
      <c r="AH149" s="652">
        <v>17</v>
      </c>
      <c r="AI149" s="645">
        <f t="shared" si="13"/>
        <v>0.24479999999999999</v>
      </c>
      <c r="AJ149" s="630" t="s">
        <v>5848</v>
      </c>
      <c r="AK149" s="630" t="s">
        <v>6176</v>
      </c>
      <c r="AL149" s="641">
        <v>44712</v>
      </c>
      <c r="AM149" s="641">
        <v>44712</v>
      </c>
      <c r="AN149" s="641">
        <v>44712</v>
      </c>
      <c r="AO149" s="641">
        <v>44712</v>
      </c>
      <c r="AP149" s="641">
        <v>44712</v>
      </c>
      <c r="AQ149" s="630" t="s">
        <v>5862</v>
      </c>
      <c r="AR149" s="630" t="s">
        <v>6177</v>
      </c>
      <c r="AS149" s="630"/>
      <c r="AT149" s="641">
        <v>44712</v>
      </c>
      <c r="AU149" s="641">
        <v>44712</v>
      </c>
      <c r="AV149" s="641">
        <v>44712</v>
      </c>
      <c r="AW149" s="640"/>
      <c r="AX149" s="630"/>
      <c r="AY149" s="647">
        <v>690</v>
      </c>
      <c r="AZ149" s="647"/>
      <c r="BA149" s="647"/>
      <c r="BB149" s="647"/>
      <c r="BC149" s="647"/>
      <c r="BD149" s="647">
        <f t="shared" si="14"/>
        <v>690</v>
      </c>
      <c r="BE149" s="630"/>
      <c r="BF149" s="630"/>
      <c r="BG149" s="630"/>
    </row>
    <row r="150" spans="1:59">
      <c r="A150" s="705" t="s">
        <v>55</v>
      </c>
      <c r="B150" s="125" t="s">
        <v>1264</v>
      </c>
      <c r="C150" s="125" t="s">
        <v>6178</v>
      </c>
      <c r="D150" s="632">
        <v>44687</v>
      </c>
      <c r="E150" s="705" t="s">
        <v>6023</v>
      </c>
      <c r="F150" s="705" t="s">
        <v>85</v>
      </c>
      <c r="G150" s="125" t="s">
        <v>5855</v>
      </c>
      <c r="H150" s="125" t="s">
        <v>5856</v>
      </c>
      <c r="I150" s="125" t="s">
        <v>5857</v>
      </c>
      <c r="J150" s="125" t="s">
        <v>85</v>
      </c>
      <c r="K150" s="633" t="s">
        <v>5858</v>
      </c>
      <c r="L150" s="705" t="s">
        <v>503</v>
      </c>
      <c r="M150" s="125" t="s">
        <v>6175</v>
      </c>
      <c r="N150" s="125" t="s">
        <v>687</v>
      </c>
      <c r="O150" s="125" t="s">
        <v>85</v>
      </c>
      <c r="P150" s="634" t="s">
        <v>688</v>
      </c>
      <c r="Q150" s="705" t="s">
        <v>1267</v>
      </c>
      <c r="R150" s="125" t="s">
        <v>6025</v>
      </c>
      <c r="S150" s="125" t="s">
        <v>690</v>
      </c>
      <c r="T150" s="125" t="s">
        <v>5947</v>
      </c>
      <c r="U150" s="705">
        <v>12005832</v>
      </c>
      <c r="V150" s="636">
        <v>0</v>
      </c>
      <c r="W150" s="125" t="s">
        <v>4634</v>
      </c>
      <c r="X150" s="125">
        <v>480</v>
      </c>
      <c r="Y150" s="631">
        <v>450</v>
      </c>
      <c r="Z150" s="631">
        <v>15</v>
      </c>
      <c r="AA150" s="637">
        <f t="shared" si="15"/>
        <v>0.216</v>
      </c>
      <c r="AB150" s="705" t="s">
        <v>70</v>
      </c>
      <c r="AC150" s="632">
        <v>44712</v>
      </c>
      <c r="AD150" s="125"/>
      <c r="AE150" s="634"/>
      <c r="AF150" s="125" t="s">
        <v>6178</v>
      </c>
      <c r="AG150" s="631">
        <v>450</v>
      </c>
      <c r="AH150" s="631">
        <v>15</v>
      </c>
      <c r="AI150" s="637">
        <f t="shared" si="13"/>
        <v>0.216</v>
      </c>
      <c r="AJ150" s="125" t="s">
        <v>5848</v>
      </c>
      <c r="AK150" s="125" t="s">
        <v>6178</v>
      </c>
      <c r="AL150" s="632"/>
      <c r="AM150" s="632"/>
      <c r="AN150" s="632"/>
      <c r="AO150" s="632"/>
      <c r="AP150" s="632"/>
      <c r="AQ150" s="125"/>
      <c r="AR150" s="125" t="s">
        <v>6177</v>
      </c>
      <c r="AS150" s="125"/>
      <c r="AT150" s="638"/>
      <c r="AU150" s="632"/>
      <c r="AV150" s="638"/>
      <c r="AW150" s="705"/>
      <c r="AX150" s="125"/>
      <c r="AY150" s="639">
        <v>690</v>
      </c>
      <c r="AZ150" s="639"/>
      <c r="BA150" s="639"/>
      <c r="BB150" s="639"/>
      <c r="BC150" s="639"/>
      <c r="BD150" s="639">
        <f t="shared" si="14"/>
        <v>690</v>
      </c>
      <c r="BE150" s="125"/>
      <c r="BF150" s="125"/>
      <c r="BG150" s="125"/>
    </row>
    <row r="151" spans="1:59">
      <c r="A151" s="705" t="s">
        <v>55</v>
      </c>
      <c r="B151" s="125" t="s">
        <v>1264</v>
      </c>
      <c r="C151" s="125" t="s">
        <v>6179</v>
      </c>
      <c r="D151" s="632">
        <v>44687</v>
      </c>
      <c r="E151" s="705" t="s">
        <v>6023</v>
      </c>
      <c r="F151" s="705" t="s">
        <v>85</v>
      </c>
      <c r="G151" s="125" t="s">
        <v>5855</v>
      </c>
      <c r="H151" s="125" t="s">
        <v>5856</v>
      </c>
      <c r="I151" s="125" t="s">
        <v>5857</v>
      </c>
      <c r="J151" s="125" t="s">
        <v>85</v>
      </c>
      <c r="K151" s="633" t="s">
        <v>5858</v>
      </c>
      <c r="L151" s="705" t="s">
        <v>503</v>
      </c>
      <c r="M151" s="125" t="s">
        <v>6175</v>
      </c>
      <c r="N151" s="125" t="s">
        <v>687</v>
      </c>
      <c r="O151" s="125" t="s">
        <v>85</v>
      </c>
      <c r="P151" s="634" t="s">
        <v>688</v>
      </c>
      <c r="Q151" s="705" t="s">
        <v>1267</v>
      </c>
      <c r="R151" s="125" t="s">
        <v>6025</v>
      </c>
      <c r="S151" s="125" t="s">
        <v>690</v>
      </c>
      <c r="T151" s="125" t="s">
        <v>5947</v>
      </c>
      <c r="U151" s="705">
        <v>12005832</v>
      </c>
      <c r="V151" s="636">
        <v>0</v>
      </c>
      <c r="W151" s="125" t="s">
        <v>4634</v>
      </c>
      <c r="X151" s="125">
        <v>480</v>
      </c>
      <c r="Y151" s="631">
        <v>480</v>
      </c>
      <c r="Z151" s="631">
        <v>16</v>
      </c>
      <c r="AA151" s="637">
        <f t="shared" si="15"/>
        <v>0.23039999999999999</v>
      </c>
      <c r="AB151" s="705" t="s">
        <v>70</v>
      </c>
      <c r="AC151" s="632">
        <v>44712</v>
      </c>
      <c r="AD151" s="125"/>
      <c r="AE151" s="634"/>
      <c r="AF151" s="125" t="s">
        <v>6179</v>
      </c>
      <c r="AG151" s="631">
        <v>480</v>
      </c>
      <c r="AH151" s="631">
        <v>16</v>
      </c>
      <c r="AI151" s="637">
        <f t="shared" si="13"/>
        <v>0.23039999999999999</v>
      </c>
      <c r="AJ151" s="125" t="s">
        <v>5848</v>
      </c>
      <c r="AK151" s="125" t="s">
        <v>6179</v>
      </c>
      <c r="AL151" s="632"/>
      <c r="AM151" s="632"/>
      <c r="AN151" s="632"/>
      <c r="AO151" s="632"/>
      <c r="AP151" s="632"/>
      <c r="AQ151" s="125"/>
      <c r="AR151" s="125" t="s">
        <v>6177</v>
      </c>
      <c r="AS151" s="125"/>
      <c r="AT151" s="638"/>
      <c r="AU151" s="632"/>
      <c r="AV151" s="638"/>
      <c r="AW151" s="705"/>
      <c r="AX151" s="125"/>
      <c r="AY151" s="639">
        <v>690</v>
      </c>
      <c r="AZ151" s="639"/>
      <c r="BA151" s="639"/>
      <c r="BB151" s="639"/>
      <c r="BC151" s="639"/>
      <c r="BD151" s="639">
        <f t="shared" si="14"/>
        <v>690</v>
      </c>
      <c r="BE151" s="125"/>
      <c r="BF151" s="125"/>
      <c r="BG151" s="125"/>
    </row>
    <row r="152" spans="1:59">
      <c r="A152" s="705" t="s">
        <v>55</v>
      </c>
      <c r="B152" s="125" t="s">
        <v>5836</v>
      </c>
      <c r="C152" s="669" t="s">
        <v>6180</v>
      </c>
      <c r="D152" s="632">
        <v>44706</v>
      </c>
      <c r="E152" s="705" t="s">
        <v>5518</v>
      </c>
      <c r="F152" s="705" t="s">
        <v>85</v>
      </c>
      <c r="G152" s="125" t="s">
        <v>5855</v>
      </c>
      <c r="H152" s="125" t="s">
        <v>5856</v>
      </c>
      <c r="I152" s="125" t="s">
        <v>5857</v>
      </c>
      <c r="J152" s="125" t="s">
        <v>85</v>
      </c>
      <c r="K152" s="633" t="s">
        <v>5858</v>
      </c>
      <c r="L152" s="705" t="s">
        <v>5519</v>
      </c>
      <c r="M152" s="125" t="s">
        <v>6181</v>
      </c>
      <c r="N152" s="125" t="s">
        <v>5521</v>
      </c>
      <c r="O152" s="125" t="s">
        <v>392</v>
      </c>
      <c r="P152" s="634" t="s">
        <v>5533</v>
      </c>
      <c r="Q152" s="705"/>
      <c r="R152" s="125" t="s">
        <v>6182</v>
      </c>
      <c r="S152" s="125" t="s">
        <v>6183</v>
      </c>
      <c r="T152" s="125" t="s">
        <v>6184</v>
      </c>
      <c r="U152" s="705">
        <v>30391371</v>
      </c>
      <c r="V152" s="636">
        <v>0</v>
      </c>
      <c r="W152" s="125" t="s">
        <v>6185</v>
      </c>
      <c r="X152" s="125">
        <v>475</v>
      </c>
      <c r="Y152" s="125">
        <v>580</v>
      </c>
      <c r="Z152" s="125">
        <v>20</v>
      </c>
      <c r="AA152" s="637">
        <f t="shared" si="15"/>
        <v>0.27550000000000002</v>
      </c>
      <c r="AB152" s="705" t="s">
        <v>88</v>
      </c>
      <c r="AC152" s="632" t="s">
        <v>6186</v>
      </c>
      <c r="AD152" s="125"/>
      <c r="AE152" s="634"/>
      <c r="AF152" s="125" t="s">
        <v>6180</v>
      </c>
      <c r="AG152" s="125">
        <v>580</v>
      </c>
      <c r="AH152" s="125">
        <v>20</v>
      </c>
      <c r="AI152" s="637">
        <f t="shared" si="13"/>
        <v>0.27550000000000002</v>
      </c>
      <c r="AJ152" s="125" t="s">
        <v>5848</v>
      </c>
      <c r="AK152" s="125" t="s">
        <v>6180</v>
      </c>
      <c r="AL152" s="632">
        <v>44725</v>
      </c>
      <c r="AM152" s="632"/>
      <c r="AN152" s="632">
        <v>44726</v>
      </c>
      <c r="AO152" s="632"/>
      <c r="AP152" s="632"/>
      <c r="AQ152" s="125" t="s">
        <v>5111</v>
      </c>
      <c r="AR152" s="125" t="s">
        <v>6187</v>
      </c>
      <c r="AS152" s="125"/>
      <c r="AT152" s="638"/>
      <c r="AU152" s="638"/>
      <c r="AV152" s="638"/>
      <c r="AW152" s="705"/>
      <c r="AX152" s="125"/>
      <c r="AY152" s="639">
        <v>1045</v>
      </c>
      <c r="AZ152" s="639"/>
      <c r="BA152" s="639"/>
      <c r="BB152" s="639"/>
      <c r="BC152" s="639"/>
      <c r="BD152" s="639">
        <f t="shared" si="14"/>
        <v>1045</v>
      </c>
      <c r="BE152" s="125"/>
      <c r="BF152" s="125"/>
      <c r="BG152" s="125"/>
    </row>
    <row r="153" spans="1:59">
      <c r="A153" s="705" t="s">
        <v>55</v>
      </c>
      <c r="B153" s="125" t="s">
        <v>5836</v>
      </c>
      <c r="C153" s="669" t="s">
        <v>6188</v>
      </c>
      <c r="D153" s="632">
        <v>44706</v>
      </c>
      <c r="E153" s="705" t="s">
        <v>5518</v>
      </c>
      <c r="F153" s="705" t="s">
        <v>85</v>
      </c>
      <c r="G153" s="125" t="s">
        <v>5855</v>
      </c>
      <c r="H153" s="125" t="s">
        <v>5856</v>
      </c>
      <c r="I153" s="125" t="s">
        <v>5857</v>
      </c>
      <c r="J153" s="125" t="s">
        <v>85</v>
      </c>
      <c r="K153" s="633" t="s">
        <v>5858</v>
      </c>
      <c r="L153" s="705" t="s">
        <v>5519</v>
      </c>
      <c r="M153" s="125" t="s">
        <v>6181</v>
      </c>
      <c r="N153" s="125" t="s">
        <v>5521</v>
      </c>
      <c r="O153" s="125" t="s">
        <v>392</v>
      </c>
      <c r="P153" s="634" t="s">
        <v>5533</v>
      </c>
      <c r="Q153" s="705"/>
      <c r="R153" s="125" t="s">
        <v>6182</v>
      </c>
      <c r="S153" s="125" t="s">
        <v>6183</v>
      </c>
      <c r="T153" s="125" t="s">
        <v>6184</v>
      </c>
      <c r="U153" s="705">
        <v>30391371</v>
      </c>
      <c r="V153" s="636">
        <v>0</v>
      </c>
      <c r="W153" s="125" t="s">
        <v>6185</v>
      </c>
      <c r="X153" s="125">
        <v>475</v>
      </c>
      <c r="Y153" s="125">
        <v>580</v>
      </c>
      <c r="Z153" s="125">
        <v>20</v>
      </c>
      <c r="AA153" s="637">
        <f t="shared" si="15"/>
        <v>0.27550000000000002</v>
      </c>
      <c r="AB153" s="705" t="s">
        <v>88</v>
      </c>
      <c r="AC153" s="632" t="s">
        <v>6186</v>
      </c>
      <c r="AD153" s="125"/>
      <c r="AE153" s="634"/>
      <c r="AF153" s="125" t="s">
        <v>6188</v>
      </c>
      <c r="AG153" s="125">
        <v>580</v>
      </c>
      <c r="AH153" s="125">
        <v>20</v>
      </c>
      <c r="AI153" s="637">
        <f t="shared" si="13"/>
        <v>0.27550000000000002</v>
      </c>
      <c r="AJ153" s="125" t="s">
        <v>5848</v>
      </c>
      <c r="AK153" s="125" t="s">
        <v>6188</v>
      </c>
      <c r="AL153" s="632">
        <v>44725</v>
      </c>
      <c r="AM153" s="632"/>
      <c r="AN153" s="632">
        <v>44726</v>
      </c>
      <c r="AO153" s="632"/>
      <c r="AP153" s="632"/>
      <c r="AQ153" s="125" t="s">
        <v>5111</v>
      </c>
      <c r="AR153" s="125" t="s">
        <v>6187</v>
      </c>
      <c r="AS153" s="125"/>
      <c r="AT153" s="638"/>
      <c r="AU153" s="638"/>
      <c r="AV153" s="638"/>
      <c r="AW153" s="705"/>
      <c r="AX153" s="125"/>
      <c r="AY153" s="639">
        <v>1045</v>
      </c>
      <c r="AZ153" s="639"/>
      <c r="BA153" s="639"/>
      <c r="BB153" s="639"/>
      <c r="BC153" s="639"/>
      <c r="BD153" s="639">
        <f t="shared" si="14"/>
        <v>1045</v>
      </c>
      <c r="BE153" s="125"/>
      <c r="BF153" s="125"/>
      <c r="BG153" s="125"/>
    </row>
    <row r="154" spans="1:59">
      <c r="A154" s="705" t="s">
        <v>55</v>
      </c>
      <c r="B154" s="125" t="s">
        <v>5836</v>
      </c>
      <c r="C154" s="669" t="s">
        <v>6189</v>
      </c>
      <c r="D154" s="632">
        <v>44706</v>
      </c>
      <c r="E154" s="705" t="s">
        <v>5518</v>
      </c>
      <c r="F154" s="705" t="s">
        <v>85</v>
      </c>
      <c r="G154" s="125" t="s">
        <v>5855</v>
      </c>
      <c r="H154" s="125" t="s">
        <v>5856</v>
      </c>
      <c r="I154" s="125" t="s">
        <v>5857</v>
      </c>
      <c r="J154" s="125" t="s">
        <v>85</v>
      </c>
      <c r="K154" s="633" t="s">
        <v>5858</v>
      </c>
      <c r="L154" s="705" t="s">
        <v>5519</v>
      </c>
      <c r="M154" s="125" t="s">
        <v>6181</v>
      </c>
      <c r="N154" s="125" t="s">
        <v>5521</v>
      </c>
      <c r="O154" s="125" t="s">
        <v>392</v>
      </c>
      <c r="P154" s="634" t="s">
        <v>5533</v>
      </c>
      <c r="Q154" s="705"/>
      <c r="R154" s="125" t="s">
        <v>6182</v>
      </c>
      <c r="S154" s="125" t="s">
        <v>6183</v>
      </c>
      <c r="T154" s="125" t="s">
        <v>6184</v>
      </c>
      <c r="U154" s="705">
        <v>30391371</v>
      </c>
      <c r="V154" s="636">
        <v>0</v>
      </c>
      <c r="W154" s="125" t="s">
        <v>6185</v>
      </c>
      <c r="X154" s="125">
        <v>475</v>
      </c>
      <c r="Y154" s="125">
        <v>580</v>
      </c>
      <c r="Z154" s="125">
        <v>20</v>
      </c>
      <c r="AA154" s="637">
        <f t="shared" si="15"/>
        <v>0.27550000000000002</v>
      </c>
      <c r="AB154" s="705" t="s">
        <v>88</v>
      </c>
      <c r="AC154" s="632" t="s">
        <v>6186</v>
      </c>
      <c r="AD154" s="125"/>
      <c r="AE154" s="634"/>
      <c r="AF154" s="125" t="s">
        <v>6189</v>
      </c>
      <c r="AG154" s="125">
        <v>580</v>
      </c>
      <c r="AH154" s="125">
        <v>20</v>
      </c>
      <c r="AI154" s="637">
        <f t="shared" si="13"/>
        <v>0.27550000000000002</v>
      </c>
      <c r="AJ154" s="125" t="s">
        <v>5848</v>
      </c>
      <c r="AK154" s="125" t="s">
        <v>6189</v>
      </c>
      <c r="AL154" s="632">
        <v>44725</v>
      </c>
      <c r="AM154" s="632"/>
      <c r="AN154" s="632">
        <v>44726</v>
      </c>
      <c r="AO154" s="632"/>
      <c r="AP154" s="632"/>
      <c r="AQ154" s="125" t="s">
        <v>5111</v>
      </c>
      <c r="AR154" s="125" t="s">
        <v>6187</v>
      </c>
      <c r="AS154" s="125"/>
      <c r="AT154" s="638"/>
      <c r="AU154" s="638"/>
      <c r="AV154" s="638"/>
      <c r="AW154" s="705"/>
      <c r="AX154" s="125"/>
      <c r="AY154" s="639">
        <v>1045</v>
      </c>
      <c r="AZ154" s="639"/>
      <c r="BA154" s="639"/>
      <c r="BB154" s="639"/>
      <c r="BC154" s="639"/>
      <c r="BD154" s="639">
        <f t="shared" si="14"/>
        <v>1045</v>
      </c>
      <c r="BE154" s="125"/>
      <c r="BF154" s="125"/>
      <c r="BG154" s="125"/>
    </row>
    <row r="155" spans="1:59">
      <c r="A155" s="705" t="s">
        <v>55</v>
      </c>
      <c r="B155" s="125" t="s">
        <v>5836</v>
      </c>
      <c r="C155" s="669" t="s">
        <v>6190</v>
      </c>
      <c r="D155" s="632">
        <v>44706</v>
      </c>
      <c r="E155" s="705" t="s">
        <v>5518</v>
      </c>
      <c r="F155" s="705" t="s">
        <v>85</v>
      </c>
      <c r="G155" s="125" t="s">
        <v>5855</v>
      </c>
      <c r="H155" s="125" t="s">
        <v>5856</v>
      </c>
      <c r="I155" s="125" t="s">
        <v>5857</v>
      </c>
      <c r="J155" s="125" t="s">
        <v>85</v>
      </c>
      <c r="K155" s="633" t="s">
        <v>5858</v>
      </c>
      <c r="L155" s="705" t="s">
        <v>5519</v>
      </c>
      <c r="M155" s="125" t="s">
        <v>6181</v>
      </c>
      <c r="N155" s="125" t="s">
        <v>5521</v>
      </c>
      <c r="O155" s="125" t="s">
        <v>392</v>
      </c>
      <c r="P155" s="634" t="s">
        <v>5533</v>
      </c>
      <c r="Q155" s="705"/>
      <c r="R155" s="125" t="s">
        <v>6182</v>
      </c>
      <c r="S155" s="125" t="s">
        <v>6183</v>
      </c>
      <c r="T155" s="125" t="s">
        <v>6184</v>
      </c>
      <c r="U155" s="705">
        <v>30391371</v>
      </c>
      <c r="V155" s="636">
        <v>0</v>
      </c>
      <c r="W155" s="125" t="s">
        <v>6185</v>
      </c>
      <c r="X155" s="125">
        <v>475</v>
      </c>
      <c r="Y155" s="125">
        <v>580</v>
      </c>
      <c r="Z155" s="125">
        <v>20</v>
      </c>
      <c r="AA155" s="637">
        <f t="shared" si="15"/>
        <v>0.27550000000000002</v>
      </c>
      <c r="AB155" s="705" t="s">
        <v>88</v>
      </c>
      <c r="AC155" s="632" t="s">
        <v>6186</v>
      </c>
      <c r="AD155" s="125"/>
      <c r="AE155" s="634"/>
      <c r="AF155" s="125" t="s">
        <v>6190</v>
      </c>
      <c r="AG155" s="125">
        <v>580</v>
      </c>
      <c r="AH155" s="125">
        <v>20</v>
      </c>
      <c r="AI155" s="637">
        <f t="shared" si="13"/>
        <v>0.27550000000000002</v>
      </c>
      <c r="AJ155" s="125" t="s">
        <v>5848</v>
      </c>
      <c r="AK155" s="125" t="s">
        <v>6190</v>
      </c>
      <c r="AL155" s="632">
        <v>44725</v>
      </c>
      <c r="AM155" s="632"/>
      <c r="AN155" s="632">
        <v>44726</v>
      </c>
      <c r="AO155" s="632"/>
      <c r="AP155" s="632"/>
      <c r="AQ155" s="125" t="s">
        <v>5111</v>
      </c>
      <c r="AR155" s="125" t="s">
        <v>6187</v>
      </c>
      <c r="AS155" s="125"/>
      <c r="AT155" s="638"/>
      <c r="AU155" s="638"/>
      <c r="AV155" s="638"/>
      <c r="AW155" s="705"/>
      <c r="AX155" s="125"/>
      <c r="AY155" s="639">
        <v>1045</v>
      </c>
      <c r="AZ155" s="639"/>
      <c r="BA155" s="639"/>
      <c r="BB155" s="639"/>
      <c r="BC155" s="639"/>
      <c r="BD155" s="639">
        <f t="shared" si="14"/>
        <v>1045</v>
      </c>
      <c r="BE155" s="125"/>
      <c r="BF155" s="125"/>
      <c r="BG155" s="125"/>
    </row>
    <row r="156" spans="1:59">
      <c r="A156" s="705" t="s">
        <v>55</v>
      </c>
      <c r="B156" s="125" t="s">
        <v>5836</v>
      </c>
      <c r="C156" s="669" t="s">
        <v>6191</v>
      </c>
      <c r="D156" s="632">
        <v>44706</v>
      </c>
      <c r="E156" s="705" t="s">
        <v>5518</v>
      </c>
      <c r="F156" s="705" t="s">
        <v>85</v>
      </c>
      <c r="G156" s="125" t="s">
        <v>5855</v>
      </c>
      <c r="H156" s="125" t="s">
        <v>5856</v>
      </c>
      <c r="I156" s="125" t="s">
        <v>5857</v>
      </c>
      <c r="J156" s="125" t="s">
        <v>85</v>
      </c>
      <c r="K156" s="633" t="s">
        <v>5858</v>
      </c>
      <c r="L156" s="705" t="s">
        <v>5519</v>
      </c>
      <c r="M156" s="125" t="s">
        <v>6181</v>
      </c>
      <c r="N156" s="125" t="s">
        <v>5521</v>
      </c>
      <c r="O156" s="125" t="s">
        <v>392</v>
      </c>
      <c r="P156" s="634" t="s">
        <v>5533</v>
      </c>
      <c r="Q156" s="705"/>
      <c r="R156" s="125" t="s">
        <v>6182</v>
      </c>
      <c r="S156" s="125" t="s">
        <v>6183</v>
      </c>
      <c r="T156" s="125" t="s">
        <v>6184</v>
      </c>
      <c r="U156" s="705">
        <v>30391371</v>
      </c>
      <c r="V156" s="636">
        <v>0</v>
      </c>
      <c r="W156" s="125" t="s">
        <v>6185</v>
      </c>
      <c r="X156" s="125">
        <v>475</v>
      </c>
      <c r="Y156" s="125">
        <v>580</v>
      </c>
      <c r="Z156" s="125">
        <v>20</v>
      </c>
      <c r="AA156" s="637">
        <f t="shared" si="15"/>
        <v>0.27550000000000002</v>
      </c>
      <c r="AB156" s="705" t="s">
        <v>88</v>
      </c>
      <c r="AC156" s="632" t="s">
        <v>6186</v>
      </c>
      <c r="AD156" s="125"/>
      <c r="AE156" s="634"/>
      <c r="AF156" s="125" t="s">
        <v>6191</v>
      </c>
      <c r="AG156" s="125">
        <v>580</v>
      </c>
      <c r="AH156" s="125">
        <v>20</v>
      </c>
      <c r="AI156" s="637">
        <f t="shared" si="13"/>
        <v>0.27550000000000002</v>
      </c>
      <c r="AJ156" s="125" t="s">
        <v>5848</v>
      </c>
      <c r="AK156" s="125" t="s">
        <v>6191</v>
      </c>
      <c r="AL156" s="632">
        <v>44725</v>
      </c>
      <c r="AM156" s="632"/>
      <c r="AN156" s="632">
        <v>44726</v>
      </c>
      <c r="AO156" s="632"/>
      <c r="AP156" s="632"/>
      <c r="AQ156" s="125" t="s">
        <v>5111</v>
      </c>
      <c r="AR156" s="125" t="s">
        <v>6187</v>
      </c>
      <c r="AS156" s="125"/>
      <c r="AT156" s="638"/>
      <c r="AU156" s="638"/>
      <c r="AV156" s="638"/>
      <c r="AW156" s="705"/>
      <c r="AX156" s="125"/>
      <c r="AY156" s="639">
        <v>1045</v>
      </c>
      <c r="AZ156" s="639"/>
      <c r="BA156" s="639"/>
      <c r="BB156" s="639"/>
      <c r="BC156" s="639"/>
      <c r="BD156" s="639">
        <f t="shared" si="14"/>
        <v>1045</v>
      </c>
      <c r="BE156" s="125"/>
      <c r="BF156" s="125"/>
      <c r="BG156" s="125"/>
    </row>
    <row r="157" spans="1:59">
      <c r="A157" s="705" t="s">
        <v>55</v>
      </c>
      <c r="B157" s="125" t="s">
        <v>5836</v>
      </c>
      <c r="C157" s="669" t="s">
        <v>6192</v>
      </c>
      <c r="D157" s="632">
        <v>44706</v>
      </c>
      <c r="E157" s="705" t="s">
        <v>5518</v>
      </c>
      <c r="F157" s="705" t="s">
        <v>85</v>
      </c>
      <c r="G157" s="125" t="s">
        <v>5855</v>
      </c>
      <c r="H157" s="125" t="s">
        <v>5856</v>
      </c>
      <c r="I157" s="125" t="s">
        <v>5857</v>
      </c>
      <c r="J157" s="125" t="s">
        <v>85</v>
      </c>
      <c r="K157" s="633" t="s">
        <v>5858</v>
      </c>
      <c r="L157" s="705" t="s">
        <v>5519</v>
      </c>
      <c r="M157" s="125" t="s">
        <v>6181</v>
      </c>
      <c r="N157" s="125" t="s">
        <v>5521</v>
      </c>
      <c r="O157" s="125" t="s">
        <v>392</v>
      </c>
      <c r="P157" s="634" t="s">
        <v>5533</v>
      </c>
      <c r="Q157" s="705"/>
      <c r="R157" s="125" t="s">
        <v>6182</v>
      </c>
      <c r="S157" s="125" t="s">
        <v>6183</v>
      </c>
      <c r="T157" s="125" t="s">
        <v>6184</v>
      </c>
      <c r="U157" s="705">
        <v>30392471</v>
      </c>
      <c r="V157" s="636">
        <v>0</v>
      </c>
      <c r="W157" s="125" t="s">
        <v>6193</v>
      </c>
      <c r="X157" s="125">
        <v>475</v>
      </c>
      <c r="Y157" s="125">
        <v>580</v>
      </c>
      <c r="Z157" s="125">
        <v>20</v>
      </c>
      <c r="AA157" s="637">
        <f t="shared" si="15"/>
        <v>0.27550000000000002</v>
      </c>
      <c r="AB157" s="705" t="s">
        <v>88</v>
      </c>
      <c r="AC157" s="632" t="s">
        <v>6186</v>
      </c>
      <c r="AD157" s="125"/>
      <c r="AE157" s="634"/>
      <c r="AF157" s="125" t="s">
        <v>6192</v>
      </c>
      <c r="AG157" s="125">
        <v>580</v>
      </c>
      <c r="AH157" s="125">
        <v>20</v>
      </c>
      <c r="AI157" s="637">
        <f t="shared" si="13"/>
        <v>0.27550000000000002</v>
      </c>
      <c r="AJ157" s="125" t="s">
        <v>5848</v>
      </c>
      <c r="AK157" s="125" t="s">
        <v>6192</v>
      </c>
      <c r="AL157" s="632">
        <v>44725</v>
      </c>
      <c r="AM157" s="632"/>
      <c r="AN157" s="632">
        <v>44726</v>
      </c>
      <c r="AO157" s="632"/>
      <c r="AP157" s="632"/>
      <c r="AQ157" s="125" t="s">
        <v>5111</v>
      </c>
      <c r="AR157" s="125" t="s">
        <v>6187</v>
      </c>
      <c r="AS157" s="125"/>
      <c r="AT157" s="638"/>
      <c r="AU157" s="638"/>
      <c r="AV157" s="638"/>
      <c r="AW157" s="705"/>
      <c r="AX157" s="125"/>
      <c r="AY157" s="639">
        <v>1045</v>
      </c>
      <c r="AZ157" s="639"/>
      <c r="BA157" s="639"/>
      <c r="BB157" s="639"/>
      <c r="BC157" s="639"/>
      <c r="BD157" s="639">
        <f t="shared" si="14"/>
        <v>1045</v>
      </c>
      <c r="BE157" s="125"/>
      <c r="BF157" s="125"/>
      <c r="BG157" s="125"/>
    </row>
    <row r="158" spans="1:59">
      <c r="A158" s="705" t="s">
        <v>55</v>
      </c>
      <c r="B158" s="125" t="s">
        <v>5836</v>
      </c>
      <c r="C158" s="669" t="s">
        <v>6194</v>
      </c>
      <c r="D158" s="632">
        <v>44706</v>
      </c>
      <c r="E158" s="705" t="s">
        <v>5518</v>
      </c>
      <c r="F158" s="705" t="s">
        <v>85</v>
      </c>
      <c r="G158" s="125" t="s">
        <v>5855</v>
      </c>
      <c r="H158" s="125" t="s">
        <v>5856</v>
      </c>
      <c r="I158" s="125" t="s">
        <v>5857</v>
      </c>
      <c r="J158" s="125" t="s">
        <v>85</v>
      </c>
      <c r="K158" s="633" t="s">
        <v>5858</v>
      </c>
      <c r="L158" s="705" t="s">
        <v>5519</v>
      </c>
      <c r="M158" s="125" t="s">
        <v>6181</v>
      </c>
      <c r="N158" s="125" t="s">
        <v>5521</v>
      </c>
      <c r="O158" s="125" t="s">
        <v>392</v>
      </c>
      <c r="P158" s="634" t="s">
        <v>5533</v>
      </c>
      <c r="Q158" s="705"/>
      <c r="R158" s="125" t="s">
        <v>6182</v>
      </c>
      <c r="S158" s="125" t="s">
        <v>6183</v>
      </c>
      <c r="T158" s="125" t="s">
        <v>6184</v>
      </c>
      <c r="U158" s="705">
        <v>30392471</v>
      </c>
      <c r="V158" s="636">
        <v>0</v>
      </c>
      <c r="W158" s="125" t="s">
        <v>6193</v>
      </c>
      <c r="X158" s="125">
        <v>475</v>
      </c>
      <c r="Y158" s="631">
        <v>87</v>
      </c>
      <c r="Z158" s="631">
        <v>3</v>
      </c>
      <c r="AA158" s="637">
        <f t="shared" si="15"/>
        <v>4.1325000000000001E-2</v>
      </c>
      <c r="AB158" s="705" t="s">
        <v>88</v>
      </c>
      <c r="AC158" s="632" t="s">
        <v>6186</v>
      </c>
      <c r="AD158" s="125"/>
      <c r="AE158" s="634"/>
      <c r="AF158" s="125" t="s">
        <v>6194</v>
      </c>
      <c r="AG158" s="631">
        <v>87</v>
      </c>
      <c r="AH158" s="631">
        <v>3</v>
      </c>
      <c r="AI158" s="637">
        <f t="shared" si="13"/>
        <v>4.1325000000000001E-2</v>
      </c>
      <c r="AJ158" s="125" t="s">
        <v>5848</v>
      </c>
      <c r="AK158" s="125" t="s">
        <v>6194</v>
      </c>
      <c r="AL158" s="632">
        <v>44725</v>
      </c>
      <c r="AM158" s="632"/>
      <c r="AN158" s="632">
        <v>44726</v>
      </c>
      <c r="AO158" s="632"/>
      <c r="AP158" s="632"/>
      <c r="AQ158" s="125" t="s">
        <v>5111</v>
      </c>
      <c r="AR158" s="125" t="s">
        <v>6187</v>
      </c>
      <c r="AS158" s="125"/>
      <c r="AT158" s="638"/>
      <c r="AU158" s="638"/>
      <c r="AV158" s="638"/>
      <c r="AW158" s="705"/>
      <c r="AX158" s="125"/>
      <c r="AY158" s="639">
        <v>1045</v>
      </c>
      <c r="AZ158" s="639"/>
      <c r="BA158" s="639"/>
      <c r="BB158" s="639"/>
      <c r="BC158" s="639"/>
      <c r="BD158" s="639">
        <f t="shared" si="14"/>
        <v>1045</v>
      </c>
      <c r="BE158" s="125"/>
      <c r="BF158" s="125"/>
      <c r="BG158" s="125"/>
    </row>
    <row r="159" spans="1:59">
      <c r="A159" s="640" t="s">
        <v>55</v>
      </c>
      <c r="B159" s="630" t="s">
        <v>5836</v>
      </c>
      <c r="C159" s="630" t="s">
        <v>6195</v>
      </c>
      <c r="D159" s="641">
        <v>44706</v>
      </c>
      <c r="E159" s="640" t="s">
        <v>5518</v>
      </c>
      <c r="F159" s="640" t="s">
        <v>85</v>
      </c>
      <c r="G159" s="630" t="s">
        <v>5838</v>
      </c>
      <c r="H159" s="630" t="s">
        <v>5839</v>
      </c>
      <c r="I159" s="630" t="s">
        <v>5840</v>
      </c>
      <c r="J159" s="630" t="s">
        <v>85</v>
      </c>
      <c r="K159" s="642" t="s">
        <v>5841</v>
      </c>
      <c r="L159" s="640" t="s">
        <v>5519</v>
      </c>
      <c r="M159" s="630" t="s">
        <v>6181</v>
      </c>
      <c r="N159" s="630" t="s">
        <v>5521</v>
      </c>
      <c r="O159" s="630" t="s">
        <v>392</v>
      </c>
      <c r="P159" s="643" t="s">
        <v>5533</v>
      </c>
      <c r="Q159" s="640"/>
      <c r="R159" s="630" t="s">
        <v>6182</v>
      </c>
      <c r="S159" s="630" t="s">
        <v>6183</v>
      </c>
      <c r="T159" s="630" t="s">
        <v>6184</v>
      </c>
      <c r="U159" s="640">
        <v>12005833</v>
      </c>
      <c r="V159" s="644">
        <v>15</v>
      </c>
      <c r="W159" s="630" t="s">
        <v>134</v>
      </c>
      <c r="X159" s="630">
        <v>475</v>
      </c>
      <c r="Y159" s="630">
        <v>600</v>
      </c>
      <c r="Z159" s="630">
        <v>20</v>
      </c>
      <c r="AA159" s="645">
        <f t="shared" si="15"/>
        <v>0.28499999999999998</v>
      </c>
      <c r="AB159" s="640" t="s">
        <v>88</v>
      </c>
      <c r="AC159" s="641">
        <v>44712</v>
      </c>
      <c r="AD159" s="630"/>
      <c r="AE159" s="643"/>
      <c r="AF159" s="630" t="s">
        <v>6195</v>
      </c>
      <c r="AG159" s="630">
        <v>600</v>
      </c>
      <c r="AH159" s="630">
        <v>20</v>
      </c>
      <c r="AI159" s="645">
        <f t="shared" si="13"/>
        <v>0.28499999999999998</v>
      </c>
      <c r="AJ159" s="630" t="s">
        <v>5848</v>
      </c>
      <c r="AK159" s="630" t="s">
        <v>6195</v>
      </c>
      <c r="AL159" s="641">
        <v>44712</v>
      </c>
      <c r="AM159" s="641">
        <v>44712</v>
      </c>
      <c r="AN159" s="641">
        <v>44713</v>
      </c>
      <c r="AO159" s="641">
        <v>44715</v>
      </c>
      <c r="AP159" s="641">
        <v>44715</v>
      </c>
      <c r="AQ159" s="630" t="s">
        <v>5862</v>
      </c>
      <c r="AR159" s="630"/>
      <c r="AS159" s="630"/>
      <c r="AT159" s="641">
        <v>44712</v>
      </c>
      <c r="AU159" s="641">
        <v>44715</v>
      </c>
      <c r="AV159" s="641">
        <v>44712</v>
      </c>
      <c r="AW159" s="640"/>
      <c r="AX159" s="630"/>
      <c r="AY159" s="647">
        <v>1045</v>
      </c>
      <c r="AZ159" s="647"/>
      <c r="BA159" s="647"/>
      <c r="BB159" s="647"/>
      <c r="BC159" s="647"/>
      <c r="BD159" s="647">
        <f t="shared" si="14"/>
        <v>1045</v>
      </c>
      <c r="BE159" s="630"/>
      <c r="BF159" s="630"/>
      <c r="BG159" s="630"/>
    </row>
    <row r="160" spans="1:59">
      <c r="A160" s="640" t="s">
        <v>55</v>
      </c>
      <c r="B160" s="630" t="s">
        <v>5836</v>
      </c>
      <c r="C160" s="630" t="s">
        <v>6196</v>
      </c>
      <c r="D160" s="641">
        <v>44706</v>
      </c>
      <c r="E160" s="640" t="s">
        <v>5518</v>
      </c>
      <c r="F160" s="640" t="s">
        <v>85</v>
      </c>
      <c r="G160" s="630" t="s">
        <v>5838</v>
      </c>
      <c r="H160" s="630" t="s">
        <v>5839</v>
      </c>
      <c r="I160" s="630" t="s">
        <v>5840</v>
      </c>
      <c r="J160" s="630" t="s">
        <v>85</v>
      </c>
      <c r="K160" s="642" t="s">
        <v>5841</v>
      </c>
      <c r="L160" s="640" t="s">
        <v>5519</v>
      </c>
      <c r="M160" s="630" t="s">
        <v>6181</v>
      </c>
      <c r="N160" s="630" t="s">
        <v>5521</v>
      </c>
      <c r="O160" s="630" t="s">
        <v>392</v>
      </c>
      <c r="P160" s="643" t="s">
        <v>5533</v>
      </c>
      <c r="Q160" s="640"/>
      <c r="R160" s="630" t="s">
        <v>6182</v>
      </c>
      <c r="S160" s="630" t="s">
        <v>6183</v>
      </c>
      <c r="T160" s="630" t="s">
        <v>6184</v>
      </c>
      <c r="U160" s="640">
        <v>12005833</v>
      </c>
      <c r="V160" s="644">
        <v>15</v>
      </c>
      <c r="W160" s="630" t="s">
        <v>134</v>
      </c>
      <c r="X160" s="630">
        <v>475</v>
      </c>
      <c r="Y160" s="652">
        <v>540</v>
      </c>
      <c r="Z160" s="670">
        <v>18</v>
      </c>
      <c r="AA160" s="645">
        <f t="shared" si="15"/>
        <v>0.25650000000000001</v>
      </c>
      <c r="AB160" s="640" t="s">
        <v>88</v>
      </c>
      <c r="AC160" s="641">
        <v>44712</v>
      </c>
      <c r="AD160" s="630"/>
      <c r="AE160" s="643"/>
      <c r="AF160" s="630" t="s">
        <v>6196</v>
      </c>
      <c r="AG160" s="652">
        <v>540</v>
      </c>
      <c r="AH160" s="670">
        <v>18</v>
      </c>
      <c r="AI160" s="645">
        <f t="shared" ref="AI160:AI167" si="16">AG160*X160/1000000</f>
        <v>0.25650000000000001</v>
      </c>
      <c r="AJ160" s="630" t="s">
        <v>5848</v>
      </c>
      <c r="AK160" s="630" t="s">
        <v>6196</v>
      </c>
      <c r="AL160" s="641">
        <v>44712</v>
      </c>
      <c r="AM160" s="641">
        <v>44712</v>
      </c>
      <c r="AN160" s="641">
        <v>44713</v>
      </c>
      <c r="AO160" s="641">
        <v>44715</v>
      </c>
      <c r="AP160" s="641">
        <v>44715</v>
      </c>
      <c r="AQ160" s="630" t="s">
        <v>5862</v>
      </c>
      <c r="AR160" s="630"/>
      <c r="AS160" s="630"/>
      <c r="AT160" s="641">
        <v>44712</v>
      </c>
      <c r="AU160" s="641">
        <v>44715</v>
      </c>
      <c r="AV160" s="641">
        <v>44712</v>
      </c>
      <c r="AW160" s="640"/>
      <c r="AX160" s="630"/>
      <c r="AY160" s="647">
        <v>1045</v>
      </c>
      <c r="AZ160" s="647"/>
      <c r="BA160" s="647"/>
      <c r="BB160" s="647"/>
      <c r="BC160" s="647"/>
      <c r="BD160" s="647">
        <f t="shared" si="14"/>
        <v>1045</v>
      </c>
      <c r="BE160" s="630"/>
      <c r="BF160" s="630"/>
      <c r="BG160" s="630"/>
    </row>
    <row r="161" spans="1:59">
      <c r="A161" s="640" t="s">
        <v>55</v>
      </c>
      <c r="B161" s="630" t="s">
        <v>5836</v>
      </c>
      <c r="C161" s="630" t="s">
        <v>6197</v>
      </c>
      <c r="D161" s="641">
        <v>44706</v>
      </c>
      <c r="E161" s="640" t="s">
        <v>5518</v>
      </c>
      <c r="F161" s="640" t="s">
        <v>85</v>
      </c>
      <c r="G161" s="630" t="s">
        <v>5838</v>
      </c>
      <c r="H161" s="630" t="s">
        <v>5839</v>
      </c>
      <c r="I161" s="630" t="s">
        <v>5840</v>
      </c>
      <c r="J161" s="630" t="s">
        <v>85</v>
      </c>
      <c r="K161" s="642" t="s">
        <v>5841</v>
      </c>
      <c r="L161" s="640" t="s">
        <v>5519</v>
      </c>
      <c r="M161" s="630" t="s">
        <v>6181</v>
      </c>
      <c r="N161" s="630" t="s">
        <v>5521</v>
      </c>
      <c r="O161" s="630" t="s">
        <v>392</v>
      </c>
      <c r="P161" s="643" t="s">
        <v>5533</v>
      </c>
      <c r="Q161" s="640"/>
      <c r="R161" s="630" t="s">
        <v>6182</v>
      </c>
      <c r="S161" s="630" t="s">
        <v>6183</v>
      </c>
      <c r="T161" s="630" t="s">
        <v>6184</v>
      </c>
      <c r="U161" s="640">
        <v>12005833</v>
      </c>
      <c r="V161" s="644">
        <v>15</v>
      </c>
      <c r="W161" s="630" t="s">
        <v>134</v>
      </c>
      <c r="X161" s="630">
        <v>475</v>
      </c>
      <c r="Y161" s="652">
        <v>20</v>
      </c>
      <c r="Z161" s="652">
        <v>1</v>
      </c>
      <c r="AA161" s="645">
        <f t="shared" si="15"/>
        <v>9.4999999999999998E-3</v>
      </c>
      <c r="AB161" s="640" t="s">
        <v>88</v>
      </c>
      <c r="AC161" s="641">
        <v>44712</v>
      </c>
      <c r="AD161" s="630"/>
      <c r="AE161" s="643"/>
      <c r="AF161" s="630" t="s">
        <v>6197</v>
      </c>
      <c r="AG161" s="652">
        <v>20</v>
      </c>
      <c r="AH161" s="652">
        <v>1</v>
      </c>
      <c r="AI161" s="645">
        <f t="shared" si="16"/>
        <v>9.4999999999999998E-3</v>
      </c>
      <c r="AJ161" s="630" t="s">
        <v>5848</v>
      </c>
      <c r="AK161" s="630" t="s">
        <v>6197</v>
      </c>
      <c r="AL161" s="641">
        <v>44712</v>
      </c>
      <c r="AM161" s="641">
        <v>44712</v>
      </c>
      <c r="AN161" s="641">
        <v>44713</v>
      </c>
      <c r="AO161" s="641">
        <v>44715</v>
      </c>
      <c r="AP161" s="641">
        <v>44715</v>
      </c>
      <c r="AQ161" s="630" t="s">
        <v>5862</v>
      </c>
      <c r="AR161" s="630"/>
      <c r="AS161" s="630"/>
      <c r="AT161" s="641">
        <v>44712</v>
      </c>
      <c r="AU161" s="641">
        <v>44715</v>
      </c>
      <c r="AV161" s="641">
        <v>44712</v>
      </c>
      <c r="AW161" s="640"/>
      <c r="AX161" s="630"/>
      <c r="AY161" s="647">
        <v>1045</v>
      </c>
      <c r="AZ161" s="647"/>
      <c r="BA161" s="647"/>
      <c r="BB161" s="647">
        <v>100</v>
      </c>
      <c r="BC161" s="647">
        <v>50</v>
      </c>
      <c r="BD161" s="647">
        <f t="shared" si="14"/>
        <v>1195</v>
      </c>
      <c r="BE161" s="630"/>
      <c r="BF161" s="630"/>
      <c r="BG161" s="630" t="s">
        <v>6198</v>
      </c>
    </row>
    <row r="162" spans="1:59">
      <c r="A162" s="705" t="s">
        <v>55</v>
      </c>
      <c r="B162" s="125" t="s">
        <v>5836</v>
      </c>
      <c r="C162" s="669" t="s">
        <v>6199</v>
      </c>
      <c r="D162" s="632">
        <v>44706</v>
      </c>
      <c r="E162" s="705" t="s">
        <v>5518</v>
      </c>
      <c r="F162" s="705" t="s">
        <v>85</v>
      </c>
      <c r="G162" s="125" t="s">
        <v>5855</v>
      </c>
      <c r="H162" s="125" t="s">
        <v>5856</v>
      </c>
      <c r="I162" s="125" t="s">
        <v>5857</v>
      </c>
      <c r="J162" s="125" t="s">
        <v>85</v>
      </c>
      <c r="K162" s="633" t="s">
        <v>5858</v>
      </c>
      <c r="L162" s="705" t="s">
        <v>5519</v>
      </c>
      <c r="M162" s="125" t="s">
        <v>6181</v>
      </c>
      <c r="N162" s="125" t="s">
        <v>5521</v>
      </c>
      <c r="O162" s="125" t="s">
        <v>392</v>
      </c>
      <c r="P162" s="634" t="s">
        <v>5533</v>
      </c>
      <c r="Q162" s="705"/>
      <c r="R162" s="125" t="s">
        <v>6182</v>
      </c>
      <c r="S162" s="125" t="s">
        <v>6183</v>
      </c>
      <c r="T162" s="125" t="s">
        <v>6184</v>
      </c>
      <c r="U162" s="705">
        <v>12005833</v>
      </c>
      <c r="V162" s="636">
        <v>0</v>
      </c>
      <c r="W162" s="125" t="s">
        <v>134</v>
      </c>
      <c r="X162" s="125">
        <v>475</v>
      </c>
      <c r="Y162" s="631">
        <v>15</v>
      </c>
      <c r="Z162" s="631">
        <v>1</v>
      </c>
      <c r="AA162" s="637">
        <f t="shared" si="15"/>
        <v>7.1250000000000003E-3</v>
      </c>
      <c r="AB162" s="705" t="s">
        <v>88</v>
      </c>
      <c r="AC162" s="632" t="s">
        <v>6186</v>
      </c>
      <c r="AD162" s="125"/>
      <c r="AE162" s="634"/>
      <c r="AF162" s="125" t="s">
        <v>6199</v>
      </c>
      <c r="AG162" s="631">
        <v>15</v>
      </c>
      <c r="AH162" s="631">
        <v>1</v>
      </c>
      <c r="AI162" s="637">
        <f t="shared" si="16"/>
        <v>7.1250000000000003E-3</v>
      </c>
      <c r="AJ162" s="125" t="s">
        <v>5848</v>
      </c>
      <c r="AK162" s="125" t="s">
        <v>6199</v>
      </c>
      <c r="AL162" s="632">
        <v>44725</v>
      </c>
      <c r="AM162" s="632"/>
      <c r="AN162" s="632">
        <v>44726</v>
      </c>
      <c r="AO162" s="632"/>
      <c r="AP162" s="632"/>
      <c r="AQ162" s="125" t="s">
        <v>5111</v>
      </c>
      <c r="AR162" s="125" t="s">
        <v>6187</v>
      </c>
      <c r="AS162" s="125"/>
      <c r="AT162" s="632"/>
      <c r="AU162" s="632"/>
      <c r="AV162" s="632"/>
      <c r="AW162" s="705"/>
      <c r="AX162" s="125"/>
      <c r="AY162" s="639">
        <v>1045</v>
      </c>
      <c r="AZ162" s="639"/>
      <c r="BA162" s="639"/>
      <c r="BB162" s="639">
        <v>100</v>
      </c>
      <c r="BC162" s="639">
        <v>50</v>
      </c>
      <c r="BD162" s="639">
        <f t="shared" si="14"/>
        <v>1195</v>
      </c>
      <c r="BE162" s="125"/>
      <c r="BF162" s="125"/>
      <c r="BG162" s="125"/>
    </row>
    <row r="163" spans="1:59">
      <c r="A163" s="640" t="s">
        <v>55</v>
      </c>
      <c r="B163" s="630" t="s">
        <v>5836</v>
      </c>
      <c r="C163" s="630" t="s">
        <v>6200</v>
      </c>
      <c r="D163" s="641">
        <v>44706</v>
      </c>
      <c r="E163" s="640" t="s">
        <v>5518</v>
      </c>
      <c r="F163" s="640" t="s">
        <v>85</v>
      </c>
      <c r="G163" s="630" t="s">
        <v>5855</v>
      </c>
      <c r="H163" s="630" t="s">
        <v>5856</v>
      </c>
      <c r="I163" s="630" t="s">
        <v>5857</v>
      </c>
      <c r="J163" s="630" t="s">
        <v>85</v>
      </c>
      <c r="K163" s="642" t="s">
        <v>5858</v>
      </c>
      <c r="L163" s="640" t="s">
        <v>5519</v>
      </c>
      <c r="M163" s="630" t="s">
        <v>6181</v>
      </c>
      <c r="N163" s="630" t="s">
        <v>5521</v>
      </c>
      <c r="O163" s="630" t="s">
        <v>392</v>
      </c>
      <c r="P163" s="643" t="s">
        <v>5533</v>
      </c>
      <c r="Q163" s="640"/>
      <c r="R163" s="630" t="s">
        <v>6182</v>
      </c>
      <c r="S163" s="630" t="s">
        <v>6183</v>
      </c>
      <c r="T163" s="630" t="s">
        <v>6184</v>
      </c>
      <c r="U163" s="640">
        <v>12005833</v>
      </c>
      <c r="V163" s="644">
        <v>0</v>
      </c>
      <c r="W163" s="630" t="s">
        <v>134</v>
      </c>
      <c r="X163" s="630">
        <v>475</v>
      </c>
      <c r="Y163" s="652">
        <v>330</v>
      </c>
      <c r="Z163" s="652">
        <v>11</v>
      </c>
      <c r="AA163" s="645">
        <f t="shared" si="15"/>
        <v>0.15675</v>
      </c>
      <c r="AB163" s="640" t="s">
        <v>88</v>
      </c>
      <c r="AC163" s="641">
        <v>44712</v>
      </c>
      <c r="AD163" s="630"/>
      <c r="AE163" s="643"/>
      <c r="AF163" s="630" t="s">
        <v>6200</v>
      </c>
      <c r="AG163" s="652">
        <v>330</v>
      </c>
      <c r="AH163" s="652">
        <v>11</v>
      </c>
      <c r="AI163" s="645">
        <f t="shared" si="16"/>
        <v>0.15675</v>
      </c>
      <c r="AJ163" s="630" t="s">
        <v>5848</v>
      </c>
      <c r="AK163" s="630" t="s">
        <v>6200</v>
      </c>
      <c r="AL163" s="641">
        <v>44712</v>
      </c>
      <c r="AM163" s="641">
        <v>44712</v>
      </c>
      <c r="AN163" s="641">
        <v>44713</v>
      </c>
      <c r="AO163" s="641">
        <v>44713</v>
      </c>
      <c r="AP163" s="641">
        <v>44713</v>
      </c>
      <c r="AQ163" s="630" t="s">
        <v>5862</v>
      </c>
      <c r="AR163" s="630"/>
      <c r="AS163" s="630"/>
      <c r="AT163" s="641">
        <v>44712</v>
      </c>
      <c r="AU163" s="641">
        <v>44713</v>
      </c>
      <c r="AV163" s="641">
        <v>44712</v>
      </c>
      <c r="AW163" s="640"/>
      <c r="AX163" s="630"/>
      <c r="AY163" s="647">
        <v>1045</v>
      </c>
      <c r="AZ163" s="647"/>
      <c r="BA163" s="647"/>
      <c r="BB163" s="647"/>
      <c r="BC163" s="647"/>
      <c r="BD163" s="647">
        <f t="shared" si="14"/>
        <v>1045</v>
      </c>
      <c r="BE163" s="630"/>
      <c r="BF163" s="630"/>
      <c r="BG163" s="630"/>
    </row>
    <row r="164" spans="1:59">
      <c r="A164" s="640" t="s">
        <v>55</v>
      </c>
      <c r="B164" s="630" t="s">
        <v>5836</v>
      </c>
      <c r="C164" s="630" t="s">
        <v>6201</v>
      </c>
      <c r="D164" s="641">
        <v>44706</v>
      </c>
      <c r="E164" s="640" t="s">
        <v>5518</v>
      </c>
      <c r="F164" s="640" t="s">
        <v>85</v>
      </c>
      <c r="G164" s="630" t="s">
        <v>5855</v>
      </c>
      <c r="H164" s="630" t="s">
        <v>5856</v>
      </c>
      <c r="I164" s="630" t="s">
        <v>5857</v>
      </c>
      <c r="J164" s="630" t="s">
        <v>85</v>
      </c>
      <c r="K164" s="642" t="s">
        <v>5858</v>
      </c>
      <c r="L164" s="640" t="s">
        <v>5519</v>
      </c>
      <c r="M164" s="630" t="s">
        <v>6181</v>
      </c>
      <c r="N164" s="630" t="s">
        <v>5521</v>
      </c>
      <c r="O164" s="630" t="s">
        <v>392</v>
      </c>
      <c r="P164" s="643" t="s">
        <v>5533</v>
      </c>
      <c r="Q164" s="640"/>
      <c r="R164" s="630" t="s">
        <v>6182</v>
      </c>
      <c r="S164" s="630" t="s">
        <v>6183</v>
      </c>
      <c r="T164" s="630" t="s">
        <v>6184</v>
      </c>
      <c r="U164" s="640">
        <v>12005833</v>
      </c>
      <c r="V164" s="644">
        <v>0</v>
      </c>
      <c r="W164" s="630" t="s">
        <v>134</v>
      </c>
      <c r="X164" s="630">
        <v>475</v>
      </c>
      <c r="Y164" s="652">
        <v>300</v>
      </c>
      <c r="Z164" s="652">
        <v>10</v>
      </c>
      <c r="AA164" s="645">
        <f t="shared" si="15"/>
        <v>0.14249999999999999</v>
      </c>
      <c r="AB164" s="640" t="s">
        <v>88</v>
      </c>
      <c r="AC164" s="641">
        <v>44712</v>
      </c>
      <c r="AD164" s="630"/>
      <c r="AE164" s="643"/>
      <c r="AF164" s="630" t="s">
        <v>6201</v>
      </c>
      <c r="AG164" s="652">
        <v>300</v>
      </c>
      <c r="AH164" s="652">
        <v>10</v>
      </c>
      <c r="AI164" s="645">
        <f t="shared" si="16"/>
        <v>0.14249999999999999</v>
      </c>
      <c r="AJ164" s="630" t="s">
        <v>5848</v>
      </c>
      <c r="AK164" s="630" t="s">
        <v>6201</v>
      </c>
      <c r="AL164" s="641">
        <v>44712</v>
      </c>
      <c r="AM164" s="641">
        <v>44712</v>
      </c>
      <c r="AN164" s="641">
        <v>44713</v>
      </c>
      <c r="AO164" s="641">
        <v>44713</v>
      </c>
      <c r="AP164" s="641">
        <v>44713</v>
      </c>
      <c r="AQ164" s="630" t="s">
        <v>5862</v>
      </c>
      <c r="AR164" s="630"/>
      <c r="AS164" s="630"/>
      <c r="AT164" s="641">
        <v>44712</v>
      </c>
      <c r="AU164" s="641">
        <v>44713</v>
      </c>
      <c r="AV164" s="641">
        <v>44712</v>
      </c>
      <c r="AW164" s="640"/>
      <c r="AX164" s="630"/>
      <c r="AY164" s="647">
        <v>1045</v>
      </c>
      <c r="AZ164" s="647"/>
      <c r="BA164" s="647"/>
      <c r="BB164" s="647"/>
      <c r="BC164" s="647"/>
      <c r="BD164" s="647"/>
      <c r="BE164" s="630"/>
      <c r="BF164" s="630"/>
      <c r="BG164" s="630"/>
    </row>
    <row r="165" spans="1:59">
      <c r="A165" s="640" t="s">
        <v>55</v>
      </c>
      <c r="B165" s="630" t="s">
        <v>5836</v>
      </c>
      <c r="C165" s="630" t="s">
        <v>6202</v>
      </c>
      <c r="D165" s="641">
        <v>44706</v>
      </c>
      <c r="E165" s="640" t="s">
        <v>5518</v>
      </c>
      <c r="F165" s="640" t="s">
        <v>85</v>
      </c>
      <c r="G165" s="630" t="s">
        <v>5855</v>
      </c>
      <c r="H165" s="630" t="s">
        <v>5856</v>
      </c>
      <c r="I165" s="630" t="s">
        <v>5857</v>
      </c>
      <c r="J165" s="630" t="s">
        <v>85</v>
      </c>
      <c r="K165" s="642" t="s">
        <v>5858</v>
      </c>
      <c r="L165" s="640" t="s">
        <v>5519</v>
      </c>
      <c r="M165" s="630" t="s">
        <v>6181</v>
      </c>
      <c r="N165" s="630" t="s">
        <v>5521</v>
      </c>
      <c r="O165" s="630" t="s">
        <v>392</v>
      </c>
      <c r="P165" s="643" t="s">
        <v>5533</v>
      </c>
      <c r="Q165" s="640"/>
      <c r="R165" s="630" t="s">
        <v>6182</v>
      </c>
      <c r="S165" s="630" t="s">
        <v>6183</v>
      </c>
      <c r="T165" s="630" t="s">
        <v>6184</v>
      </c>
      <c r="U165" s="640">
        <v>12005833</v>
      </c>
      <c r="V165" s="644">
        <v>0</v>
      </c>
      <c r="W165" s="630" t="s">
        <v>134</v>
      </c>
      <c r="X165" s="630">
        <v>475</v>
      </c>
      <c r="Y165" s="652">
        <v>1</v>
      </c>
      <c r="Z165" s="652">
        <v>1</v>
      </c>
      <c r="AA165" s="645">
        <f t="shared" si="15"/>
        <v>4.75E-4</v>
      </c>
      <c r="AB165" s="640" t="s">
        <v>88</v>
      </c>
      <c r="AC165" s="641">
        <v>44712</v>
      </c>
      <c r="AD165" s="630"/>
      <c r="AE165" s="643"/>
      <c r="AF165" s="630" t="s">
        <v>6202</v>
      </c>
      <c r="AG165" s="652">
        <v>1</v>
      </c>
      <c r="AH165" s="652">
        <v>1</v>
      </c>
      <c r="AI165" s="645">
        <f t="shared" si="16"/>
        <v>4.75E-4</v>
      </c>
      <c r="AJ165" s="630" t="s">
        <v>5848</v>
      </c>
      <c r="AK165" s="630" t="s">
        <v>6202</v>
      </c>
      <c r="AL165" s="641">
        <v>44712</v>
      </c>
      <c r="AM165" s="641">
        <v>44712</v>
      </c>
      <c r="AN165" s="641">
        <v>44713</v>
      </c>
      <c r="AO165" s="641">
        <v>44713</v>
      </c>
      <c r="AP165" s="641">
        <v>44713</v>
      </c>
      <c r="AQ165" s="630" t="s">
        <v>5862</v>
      </c>
      <c r="AR165" s="630"/>
      <c r="AS165" s="630"/>
      <c r="AT165" s="641">
        <v>44712</v>
      </c>
      <c r="AU165" s="641">
        <v>44713</v>
      </c>
      <c r="AV165" s="641">
        <v>44712</v>
      </c>
      <c r="AW165" s="640"/>
      <c r="AX165" s="630"/>
      <c r="AY165" s="647">
        <v>1045</v>
      </c>
      <c r="AZ165" s="647"/>
      <c r="BA165" s="647"/>
      <c r="BB165" s="647">
        <v>100</v>
      </c>
      <c r="BC165" s="647">
        <v>50</v>
      </c>
      <c r="BD165" s="647">
        <f>SUM(AY165:BC165)</f>
        <v>1195</v>
      </c>
      <c r="BE165" s="630"/>
      <c r="BF165" s="630"/>
      <c r="BG165" s="630" t="s">
        <v>6198</v>
      </c>
    </row>
    <row r="166" spans="1:59">
      <c r="A166" s="640" t="s">
        <v>55</v>
      </c>
      <c r="B166" s="630" t="s">
        <v>5836</v>
      </c>
      <c r="C166" s="630" t="s">
        <v>6203</v>
      </c>
      <c r="D166" s="641">
        <v>44706</v>
      </c>
      <c r="E166" s="640" t="s">
        <v>5518</v>
      </c>
      <c r="F166" s="640" t="s">
        <v>85</v>
      </c>
      <c r="G166" s="630" t="s">
        <v>5855</v>
      </c>
      <c r="H166" s="630" t="s">
        <v>5856</v>
      </c>
      <c r="I166" s="630" t="s">
        <v>5857</v>
      </c>
      <c r="J166" s="630" t="s">
        <v>85</v>
      </c>
      <c r="K166" s="642" t="s">
        <v>5858</v>
      </c>
      <c r="L166" s="640" t="s">
        <v>5519</v>
      </c>
      <c r="M166" s="630" t="s">
        <v>6181</v>
      </c>
      <c r="N166" s="630" t="s">
        <v>5521</v>
      </c>
      <c r="O166" s="630" t="s">
        <v>392</v>
      </c>
      <c r="P166" s="643" t="s">
        <v>5533</v>
      </c>
      <c r="Q166" s="640"/>
      <c r="R166" s="630" t="s">
        <v>6182</v>
      </c>
      <c r="S166" s="630" t="s">
        <v>6183</v>
      </c>
      <c r="T166" s="630" t="s">
        <v>6184</v>
      </c>
      <c r="U166" s="640">
        <v>12005833</v>
      </c>
      <c r="V166" s="644">
        <v>15</v>
      </c>
      <c r="W166" s="630" t="s">
        <v>134</v>
      </c>
      <c r="X166" s="630">
        <v>475</v>
      </c>
      <c r="Y166" s="652">
        <v>30</v>
      </c>
      <c r="Z166" s="652">
        <v>1</v>
      </c>
      <c r="AA166" s="645">
        <f t="shared" si="15"/>
        <v>1.4250000000000001E-2</v>
      </c>
      <c r="AB166" s="640" t="s">
        <v>88</v>
      </c>
      <c r="AC166" s="641">
        <v>44712</v>
      </c>
      <c r="AD166" s="630"/>
      <c r="AE166" s="643"/>
      <c r="AF166" s="630" t="s">
        <v>6203</v>
      </c>
      <c r="AG166" s="652">
        <v>30</v>
      </c>
      <c r="AH166" s="652">
        <v>1</v>
      </c>
      <c r="AI166" s="645">
        <f t="shared" si="16"/>
        <v>1.4250000000000001E-2</v>
      </c>
      <c r="AJ166" s="630" t="s">
        <v>5848</v>
      </c>
      <c r="AK166" s="630" t="s">
        <v>6203</v>
      </c>
      <c r="AL166" s="641">
        <v>44712</v>
      </c>
      <c r="AM166" s="641">
        <v>44712</v>
      </c>
      <c r="AN166" s="641">
        <v>44713</v>
      </c>
      <c r="AO166" s="641">
        <v>44713</v>
      </c>
      <c r="AP166" s="641">
        <v>44713</v>
      </c>
      <c r="AQ166" s="630" t="s">
        <v>5862</v>
      </c>
      <c r="AR166" s="630"/>
      <c r="AS166" s="630"/>
      <c r="AT166" s="641">
        <v>44712</v>
      </c>
      <c r="AU166" s="641">
        <v>44713</v>
      </c>
      <c r="AV166" s="641">
        <v>44712</v>
      </c>
      <c r="AW166" s="640"/>
      <c r="AX166" s="630"/>
      <c r="AY166" s="647">
        <v>1045</v>
      </c>
      <c r="AZ166" s="647"/>
      <c r="BA166" s="647"/>
      <c r="BB166" s="647"/>
      <c r="BC166" s="647"/>
      <c r="BD166" s="647">
        <f>SUM(AY166:BC166)</f>
        <v>1045</v>
      </c>
      <c r="BE166" s="630"/>
      <c r="BF166" s="630"/>
      <c r="BG166" s="630"/>
    </row>
    <row r="167" spans="1:59">
      <c r="A167" s="640" t="s">
        <v>55</v>
      </c>
      <c r="B167" s="630" t="s">
        <v>5836</v>
      </c>
      <c r="C167" s="630" t="s">
        <v>6204</v>
      </c>
      <c r="D167" s="641">
        <v>44706</v>
      </c>
      <c r="E167" s="640" t="s">
        <v>5518</v>
      </c>
      <c r="F167" s="640" t="s">
        <v>85</v>
      </c>
      <c r="G167" s="630" t="s">
        <v>5855</v>
      </c>
      <c r="H167" s="630" t="s">
        <v>5856</v>
      </c>
      <c r="I167" s="630" t="s">
        <v>5857</v>
      </c>
      <c r="J167" s="630" t="s">
        <v>85</v>
      </c>
      <c r="K167" s="642" t="s">
        <v>5858</v>
      </c>
      <c r="L167" s="640" t="s">
        <v>5530</v>
      </c>
      <c r="M167" s="630" t="s">
        <v>6205</v>
      </c>
      <c r="N167" s="630" t="s">
        <v>5521</v>
      </c>
      <c r="O167" s="630" t="s">
        <v>392</v>
      </c>
      <c r="P167" s="643" t="s">
        <v>5533</v>
      </c>
      <c r="Q167" s="640"/>
      <c r="R167" s="630" t="s">
        <v>6182</v>
      </c>
      <c r="S167" s="630" t="s">
        <v>5523</v>
      </c>
      <c r="T167" s="630" t="s">
        <v>6184</v>
      </c>
      <c r="U167" s="640">
        <v>12005833</v>
      </c>
      <c r="V167" s="644">
        <v>15</v>
      </c>
      <c r="W167" s="630" t="s">
        <v>134</v>
      </c>
      <c r="X167" s="630">
        <v>475</v>
      </c>
      <c r="Y167" s="652">
        <v>3</v>
      </c>
      <c r="Z167" s="630">
        <v>1</v>
      </c>
      <c r="AA167" s="645">
        <f t="shared" si="15"/>
        <v>1.4250000000000001E-3</v>
      </c>
      <c r="AB167" s="640" t="s">
        <v>88</v>
      </c>
      <c r="AC167" s="641">
        <v>44712</v>
      </c>
      <c r="AD167" s="630"/>
      <c r="AE167" s="643"/>
      <c r="AF167" s="630" t="s">
        <v>6204</v>
      </c>
      <c r="AG167" s="652">
        <v>3</v>
      </c>
      <c r="AH167" s="630">
        <v>1</v>
      </c>
      <c r="AI167" s="645">
        <f t="shared" si="16"/>
        <v>1.4250000000000001E-3</v>
      </c>
      <c r="AJ167" s="630" t="s">
        <v>5848</v>
      </c>
      <c r="AK167" s="630" t="s">
        <v>6204</v>
      </c>
      <c r="AL167" s="641">
        <v>44712</v>
      </c>
      <c r="AM167" s="641">
        <v>44712</v>
      </c>
      <c r="AN167" s="641">
        <v>44713</v>
      </c>
      <c r="AO167" s="641">
        <v>44713</v>
      </c>
      <c r="AP167" s="641">
        <v>44713</v>
      </c>
      <c r="AQ167" s="630" t="s">
        <v>5862</v>
      </c>
      <c r="AR167" s="630"/>
      <c r="AS167" s="630"/>
      <c r="AT167" s="641">
        <v>44712</v>
      </c>
      <c r="AU167" s="641">
        <v>44713</v>
      </c>
      <c r="AV167" s="641">
        <v>44712</v>
      </c>
      <c r="AW167" s="640"/>
      <c r="AX167" s="630"/>
      <c r="AY167" s="647">
        <v>1045</v>
      </c>
      <c r="AZ167" s="647"/>
      <c r="BA167" s="647"/>
      <c r="BB167" s="647">
        <v>100</v>
      </c>
      <c r="BC167" s="647">
        <v>50</v>
      </c>
      <c r="BD167" s="647">
        <f>SUM(AY167:BC167)</f>
        <v>1195</v>
      </c>
      <c r="BE167" s="630"/>
      <c r="BF167" s="630"/>
      <c r="BG167" s="630"/>
    </row>
    <row r="168" spans="1:59">
      <c r="A168" s="640" t="s">
        <v>55</v>
      </c>
      <c r="B168" s="630" t="s">
        <v>5836</v>
      </c>
      <c r="C168" s="630" t="s">
        <v>6206</v>
      </c>
      <c r="D168" s="641">
        <v>44706</v>
      </c>
      <c r="E168" s="640" t="s">
        <v>5518</v>
      </c>
      <c r="F168" s="640" t="s">
        <v>85</v>
      </c>
      <c r="G168" s="630" t="s">
        <v>5855</v>
      </c>
      <c r="H168" s="630" t="s">
        <v>5856</v>
      </c>
      <c r="I168" s="630" t="s">
        <v>5857</v>
      </c>
      <c r="J168" s="630" t="s">
        <v>85</v>
      </c>
      <c r="K168" s="642" t="s">
        <v>5858</v>
      </c>
      <c r="L168" s="640" t="s">
        <v>5530</v>
      </c>
      <c r="M168" s="630" t="s">
        <v>6205</v>
      </c>
      <c r="N168" s="630" t="s">
        <v>5521</v>
      </c>
      <c r="O168" s="630" t="s">
        <v>392</v>
      </c>
      <c r="P168" s="643" t="s">
        <v>5533</v>
      </c>
      <c r="Q168" s="640"/>
      <c r="R168" s="630" t="s">
        <v>6182</v>
      </c>
      <c r="S168" s="630" t="s">
        <v>5523</v>
      </c>
      <c r="T168" s="630" t="s">
        <v>6184</v>
      </c>
      <c r="U168" s="640">
        <v>12005833</v>
      </c>
      <c r="V168" s="644">
        <v>15</v>
      </c>
      <c r="W168" s="630" t="s">
        <v>134</v>
      </c>
      <c r="X168" s="630">
        <v>475</v>
      </c>
      <c r="Y168" s="652">
        <v>6</v>
      </c>
      <c r="Z168" s="630">
        <v>1</v>
      </c>
      <c r="AA168" s="645">
        <f t="shared" si="15"/>
        <v>2.8500000000000001E-3</v>
      </c>
      <c r="AB168" s="640" t="s">
        <v>88</v>
      </c>
      <c r="AC168" s="641">
        <v>44712</v>
      </c>
      <c r="AD168" s="630"/>
      <c r="AE168" s="643"/>
      <c r="AF168" s="630" t="s">
        <v>6206</v>
      </c>
      <c r="AG168" s="652">
        <v>6</v>
      </c>
      <c r="AH168" s="630">
        <v>1</v>
      </c>
      <c r="AI168" s="645">
        <v>4.7499999999999999E-3</v>
      </c>
      <c r="AJ168" s="630" t="s">
        <v>5848</v>
      </c>
      <c r="AK168" s="630" t="s">
        <v>6206</v>
      </c>
      <c r="AL168" s="641">
        <v>44712</v>
      </c>
      <c r="AM168" s="641">
        <v>44712</v>
      </c>
      <c r="AN168" s="641">
        <v>44713</v>
      </c>
      <c r="AO168" s="641">
        <v>44713</v>
      </c>
      <c r="AP168" s="641">
        <v>44713</v>
      </c>
      <c r="AQ168" s="630" t="s">
        <v>5862</v>
      </c>
      <c r="AR168" s="630"/>
      <c r="AS168" s="630"/>
      <c r="AT168" s="641">
        <v>44712</v>
      </c>
      <c r="AU168" s="641">
        <v>44713</v>
      </c>
      <c r="AV168" s="641">
        <v>44712</v>
      </c>
      <c r="AW168" s="640"/>
      <c r="AX168" s="630"/>
      <c r="AY168" s="647"/>
      <c r="AZ168" s="647"/>
      <c r="BA168" s="647"/>
      <c r="BB168" s="647"/>
      <c r="BC168" s="647"/>
      <c r="BD168" s="647"/>
      <c r="BE168" s="630"/>
      <c r="BF168" s="630"/>
      <c r="BG168" s="630"/>
    </row>
    <row r="169" spans="1:59">
      <c r="A169" s="640" t="s">
        <v>55</v>
      </c>
      <c r="B169" s="630" t="s">
        <v>5836</v>
      </c>
      <c r="C169" s="630" t="s">
        <v>6207</v>
      </c>
      <c r="D169" s="641">
        <v>44706</v>
      </c>
      <c r="E169" s="640" t="s">
        <v>5518</v>
      </c>
      <c r="F169" s="640" t="s">
        <v>85</v>
      </c>
      <c r="G169" s="630" t="s">
        <v>5855</v>
      </c>
      <c r="H169" s="630" t="s">
        <v>5856</v>
      </c>
      <c r="I169" s="630" t="s">
        <v>5857</v>
      </c>
      <c r="J169" s="630" t="s">
        <v>85</v>
      </c>
      <c r="K169" s="642" t="s">
        <v>5858</v>
      </c>
      <c r="L169" s="640" t="s">
        <v>5530</v>
      </c>
      <c r="M169" s="630" t="s">
        <v>6205</v>
      </c>
      <c r="N169" s="630" t="s">
        <v>5521</v>
      </c>
      <c r="O169" s="630" t="s">
        <v>392</v>
      </c>
      <c r="P169" s="643" t="s">
        <v>5533</v>
      </c>
      <c r="Q169" s="640"/>
      <c r="R169" s="630" t="s">
        <v>6182</v>
      </c>
      <c r="S169" s="630" t="s">
        <v>5523</v>
      </c>
      <c r="T169" s="630" t="s">
        <v>6184</v>
      </c>
      <c r="U169" s="640">
        <v>12005833</v>
      </c>
      <c r="V169" s="644">
        <v>15</v>
      </c>
      <c r="W169" s="630" t="s">
        <v>134</v>
      </c>
      <c r="X169" s="630">
        <v>475</v>
      </c>
      <c r="Y169" s="652">
        <v>1</v>
      </c>
      <c r="Z169" s="630">
        <v>1</v>
      </c>
      <c r="AA169" s="645">
        <f t="shared" si="15"/>
        <v>4.75E-4</v>
      </c>
      <c r="AB169" s="640" t="s">
        <v>88</v>
      </c>
      <c r="AC169" s="641">
        <v>44712</v>
      </c>
      <c r="AD169" s="630"/>
      <c r="AE169" s="643"/>
      <c r="AF169" s="630" t="s">
        <v>6207</v>
      </c>
      <c r="AG169" s="652">
        <v>1</v>
      </c>
      <c r="AH169" s="630">
        <v>1</v>
      </c>
      <c r="AI169" s="645">
        <v>4.7499999999999999E-3</v>
      </c>
      <c r="AJ169" s="630" t="s">
        <v>5848</v>
      </c>
      <c r="AK169" s="630" t="s">
        <v>6207</v>
      </c>
      <c r="AL169" s="641">
        <v>44712</v>
      </c>
      <c r="AM169" s="641">
        <v>44712</v>
      </c>
      <c r="AN169" s="641">
        <v>44713</v>
      </c>
      <c r="AO169" s="641">
        <v>44713</v>
      </c>
      <c r="AP169" s="641">
        <v>44713</v>
      </c>
      <c r="AQ169" s="630" t="s">
        <v>5862</v>
      </c>
      <c r="AR169" s="630"/>
      <c r="AS169" s="630"/>
      <c r="AT169" s="641">
        <v>44712</v>
      </c>
      <c r="AU169" s="641">
        <v>44713</v>
      </c>
      <c r="AV169" s="641">
        <v>44712</v>
      </c>
      <c r="AW169" s="640"/>
      <c r="AX169" s="630"/>
      <c r="AY169" s="647"/>
      <c r="AZ169" s="647"/>
      <c r="BA169" s="647"/>
      <c r="BB169" s="647"/>
      <c r="BC169" s="647"/>
      <c r="BD169" s="647"/>
      <c r="BE169" s="630"/>
      <c r="BF169" s="630"/>
      <c r="BG169" s="630"/>
    </row>
    <row r="170" spans="1:59">
      <c r="A170" s="640" t="s">
        <v>55</v>
      </c>
      <c r="B170" s="630" t="s">
        <v>5836</v>
      </c>
      <c r="C170" s="630" t="s">
        <v>6208</v>
      </c>
      <c r="D170" s="641">
        <v>44706</v>
      </c>
      <c r="E170" s="640" t="s">
        <v>5529</v>
      </c>
      <c r="F170" s="705" t="s">
        <v>85</v>
      </c>
      <c r="G170" s="125" t="s">
        <v>5855</v>
      </c>
      <c r="H170" s="125" t="s">
        <v>5856</v>
      </c>
      <c r="I170" s="125" t="s">
        <v>5857</v>
      </c>
      <c r="J170" s="125" t="s">
        <v>85</v>
      </c>
      <c r="K170" s="633" t="s">
        <v>5858</v>
      </c>
      <c r="L170" s="640" t="s">
        <v>5519</v>
      </c>
      <c r="M170" s="630" t="s">
        <v>5531</v>
      </c>
      <c r="N170" s="630" t="s">
        <v>5532</v>
      </c>
      <c r="O170" s="630" t="s">
        <v>392</v>
      </c>
      <c r="P170" s="643" t="s">
        <v>5533</v>
      </c>
      <c r="Q170" s="705"/>
      <c r="R170" s="125" t="s">
        <v>6209</v>
      </c>
      <c r="S170" s="125" t="s">
        <v>6183</v>
      </c>
      <c r="T170" s="125" t="s">
        <v>5096</v>
      </c>
      <c r="U170" s="640">
        <v>30397572</v>
      </c>
      <c r="V170" s="644">
        <v>15</v>
      </c>
      <c r="W170" s="630" t="s">
        <v>134</v>
      </c>
      <c r="X170" s="630">
        <v>475</v>
      </c>
      <c r="Y170" s="630">
        <v>600</v>
      </c>
      <c r="Z170" s="630">
        <v>20</v>
      </c>
      <c r="AA170" s="645">
        <f t="shared" si="15"/>
        <v>0.28499999999999998</v>
      </c>
      <c r="AB170" s="640" t="s">
        <v>88</v>
      </c>
      <c r="AC170" s="641">
        <v>44712</v>
      </c>
      <c r="AD170" s="630"/>
      <c r="AE170" s="643"/>
      <c r="AF170" s="630" t="s">
        <v>6208</v>
      </c>
      <c r="AG170" s="630">
        <v>600</v>
      </c>
      <c r="AH170" s="630">
        <v>20</v>
      </c>
      <c r="AI170" s="645">
        <f t="shared" ref="AI170:AI201" si="17">AG170*X170/1000000</f>
        <v>0.28499999999999998</v>
      </c>
      <c r="AJ170" s="630" t="s">
        <v>5848</v>
      </c>
      <c r="AK170" s="630" t="s">
        <v>6208</v>
      </c>
      <c r="AL170" s="641">
        <v>44712</v>
      </c>
      <c r="AM170" s="641">
        <v>44712</v>
      </c>
      <c r="AN170" s="641">
        <v>44713</v>
      </c>
      <c r="AO170" s="641">
        <v>44713</v>
      </c>
      <c r="AP170" s="641">
        <v>44713</v>
      </c>
      <c r="AQ170" s="630" t="s">
        <v>5862</v>
      </c>
      <c r="AR170" s="630"/>
      <c r="AS170" s="630"/>
      <c r="AT170" s="641">
        <v>44712</v>
      </c>
      <c r="AU170" s="641">
        <v>44713</v>
      </c>
      <c r="AV170" s="641">
        <v>44712</v>
      </c>
      <c r="AW170" s="640"/>
      <c r="AX170" s="630"/>
      <c r="AY170" s="647">
        <v>825</v>
      </c>
      <c r="AZ170" s="647"/>
      <c r="BA170" s="647"/>
      <c r="BB170" s="647"/>
      <c r="BC170" s="647"/>
      <c r="BD170" s="647">
        <f>SUM(AY170:BC170)</f>
        <v>825</v>
      </c>
      <c r="BE170" s="630"/>
      <c r="BF170" s="630"/>
      <c r="BG170" s="630"/>
    </row>
    <row r="171" spans="1:59">
      <c r="A171" s="640" t="s">
        <v>55</v>
      </c>
      <c r="B171" s="630" t="s">
        <v>5836</v>
      </c>
      <c r="C171" s="630" t="s">
        <v>6210</v>
      </c>
      <c r="D171" s="641">
        <v>44706</v>
      </c>
      <c r="E171" s="640" t="s">
        <v>5529</v>
      </c>
      <c r="F171" s="640" t="s">
        <v>85</v>
      </c>
      <c r="G171" s="630" t="s">
        <v>5855</v>
      </c>
      <c r="H171" s="630" t="s">
        <v>5856</v>
      </c>
      <c r="I171" s="630" t="s">
        <v>5857</v>
      </c>
      <c r="J171" s="630" t="s">
        <v>85</v>
      </c>
      <c r="K171" s="642" t="s">
        <v>5858</v>
      </c>
      <c r="L171" s="640" t="s">
        <v>5530</v>
      </c>
      <c r="M171" s="630" t="s">
        <v>5531</v>
      </c>
      <c r="N171" s="630" t="s">
        <v>5532</v>
      </c>
      <c r="O171" s="630" t="s">
        <v>392</v>
      </c>
      <c r="P171" s="643" t="s">
        <v>5533</v>
      </c>
      <c r="Q171" s="640"/>
      <c r="R171" s="630" t="s">
        <v>5095</v>
      </c>
      <c r="S171" s="630" t="s">
        <v>5523</v>
      </c>
      <c r="T171" s="630" t="s">
        <v>5096</v>
      </c>
      <c r="U171" s="640">
        <v>30397572</v>
      </c>
      <c r="V171" s="644">
        <v>15</v>
      </c>
      <c r="W171" s="630" t="s">
        <v>134</v>
      </c>
      <c r="X171" s="630">
        <v>480</v>
      </c>
      <c r="Y171" s="630">
        <v>580</v>
      </c>
      <c r="Z171" s="630">
        <v>20</v>
      </c>
      <c r="AA171" s="645">
        <f t="shared" si="15"/>
        <v>0.27839999999999998</v>
      </c>
      <c r="AB171" s="640" t="s">
        <v>88</v>
      </c>
      <c r="AC171" s="641" t="s">
        <v>6186</v>
      </c>
      <c r="AD171" s="630"/>
      <c r="AE171" s="643"/>
      <c r="AF171" s="630" t="s">
        <v>6210</v>
      </c>
      <c r="AG171" s="630">
        <v>580</v>
      </c>
      <c r="AH171" s="630">
        <v>20</v>
      </c>
      <c r="AI171" s="645">
        <f t="shared" si="17"/>
        <v>0.27839999999999998</v>
      </c>
      <c r="AJ171" s="630" t="s">
        <v>5848</v>
      </c>
      <c r="AK171" s="630" t="s">
        <v>6210</v>
      </c>
      <c r="AL171" s="641">
        <v>44719</v>
      </c>
      <c r="AM171" s="641">
        <v>44719</v>
      </c>
      <c r="AN171" s="641">
        <v>44720</v>
      </c>
      <c r="AO171" s="641">
        <v>44720</v>
      </c>
      <c r="AP171" s="641">
        <v>44720</v>
      </c>
      <c r="AQ171" s="630" t="s">
        <v>5862</v>
      </c>
      <c r="AR171" s="630"/>
      <c r="AS171" s="630"/>
      <c r="AT171" s="641">
        <v>44719</v>
      </c>
      <c r="AU171" s="641">
        <v>44720</v>
      </c>
      <c r="AV171" s="641">
        <v>44719</v>
      </c>
      <c r="AW171" s="640"/>
      <c r="AX171" s="630"/>
      <c r="AY171" s="647">
        <v>825</v>
      </c>
      <c r="AZ171" s="647"/>
      <c r="BA171" s="647"/>
      <c r="BB171" s="647"/>
      <c r="BC171" s="647"/>
      <c r="BD171" s="647"/>
      <c r="BE171" s="630"/>
      <c r="BF171" s="630"/>
      <c r="BG171" s="630"/>
    </row>
    <row r="172" spans="1:59">
      <c r="A172" s="640" t="s">
        <v>55</v>
      </c>
      <c r="B172" s="731" t="s">
        <v>5836</v>
      </c>
      <c r="C172" s="731" t="s">
        <v>6211</v>
      </c>
      <c r="D172" s="641">
        <v>44706</v>
      </c>
      <c r="E172" s="640" t="s">
        <v>5529</v>
      </c>
      <c r="F172" s="640" t="s">
        <v>85</v>
      </c>
      <c r="G172" s="731" t="s">
        <v>5855</v>
      </c>
      <c r="H172" s="731" t="s">
        <v>5856</v>
      </c>
      <c r="I172" s="731" t="s">
        <v>5857</v>
      </c>
      <c r="J172" s="731" t="s">
        <v>85</v>
      </c>
      <c r="K172" s="642" t="s">
        <v>5858</v>
      </c>
      <c r="L172" s="640" t="s">
        <v>5530</v>
      </c>
      <c r="M172" s="731" t="s">
        <v>5531</v>
      </c>
      <c r="N172" s="731" t="s">
        <v>5532</v>
      </c>
      <c r="O172" s="731" t="s">
        <v>392</v>
      </c>
      <c r="P172" s="643" t="s">
        <v>5533</v>
      </c>
      <c r="Q172" s="640"/>
      <c r="R172" s="125" t="s">
        <v>5095</v>
      </c>
      <c r="S172" s="125" t="s">
        <v>5523</v>
      </c>
      <c r="T172" s="125" t="s">
        <v>5096</v>
      </c>
      <c r="U172" s="640">
        <v>30397572</v>
      </c>
      <c r="V172" s="644">
        <v>15</v>
      </c>
      <c r="W172" s="731" t="s">
        <v>134</v>
      </c>
      <c r="X172" s="731">
        <v>480</v>
      </c>
      <c r="Y172" s="731">
        <v>580</v>
      </c>
      <c r="Z172" s="731">
        <v>20</v>
      </c>
      <c r="AA172" s="645">
        <f t="shared" si="15"/>
        <v>0.27839999999999998</v>
      </c>
      <c r="AB172" s="640" t="s">
        <v>88</v>
      </c>
      <c r="AC172" s="641" t="s">
        <v>6186</v>
      </c>
      <c r="AD172" s="731"/>
      <c r="AE172" s="643"/>
      <c r="AF172" s="731" t="s">
        <v>6211</v>
      </c>
      <c r="AG172" s="731">
        <v>580</v>
      </c>
      <c r="AH172" s="731">
        <v>20</v>
      </c>
      <c r="AI172" s="645">
        <f t="shared" si="17"/>
        <v>0.27839999999999998</v>
      </c>
      <c r="AJ172" s="731" t="s">
        <v>5848</v>
      </c>
      <c r="AK172" s="731" t="s">
        <v>6211</v>
      </c>
      <c r="AL172" s="641">
        <v>44719</v>
      </c>
      <c r="AM172" s="641">
        <v>44719</v>
      </c>
      <c r="AN172" s="641">
        <v>44720</v>
      </c>
      <c r="AO172" s="641">
        <v>44721</v>
      </c>
      <c r="AP172" s="641">
        <v>44721</v>
      </c>
      <c r="AQ172" s="731" t="s">
        <v>5862</v>
      </c>
      <c r="AR172" s="731"/>
      <c r="AS172" s="731"/>
      <c r="AT172" s="641">
        <v>44719</v>
      </c>
      <c r="AU172" s="641">
        <v>44720</v>
      </c>
      <c r="AV172" s="641">
        <v>44719</v>
      </c>
      <c r="AW172" s="640"/>
      <c r="AX172" s="731"/>
      <c r="AY172" s="647">
        <v>825</v>
      </c>
      <c r="AZ172" s="647"/>
      <c r="BA172" s="647"/>
      <c r="BB172" s="647"/>
      <c r="BC172" s="647"/>
      <c r="BD172" s="647">
        <f t="shared" ref="BD172:BD186" si="18">SUM(AY172:BC172)</f>
        <v>825</v>
      </c>
      <c r="BE172" s="731"/>
      <c r="BF172" s="731"/>
      <c r="BG172" s="731"/>
    </row>
    <row r="173" spans="1:59">
      <c r="A173" s="640" t="s">
        <v>55</v>
      </c>
      <c r="B173" s="731" t="s">
        <v>5836</v>
      </c>
      <c r="C173" s="731" t="s">
        <v>6212</v>
      </c>
      <c r="D173" s="641">
        <v>44706</v>
      </c>
      <c r="E173" s="640" t="s">
        <v>5529</v>
      </c>
      <c r="F173" s="640" t="s">
        <v>85</v>
      </c>
      <c r="G173" s="731" t="s">
        <v>5855</v>
      </c>
      <c r="H173" s="731" t="s">
        <v>5856</v>
      </c>
      <c r="I173" s="731" t="s">
        <v>5857</v>
      </c>
      <c r="J173" s="731" t="s">
        <v>85</v>
      </c>
      <c r="K173" s="642" t="s">
        <v>5858</v>
      </c>
      <c r="L173" s="640" t="s">
        <v>5530</v>
      </c>
      <c r="M173" s="731" t="s">
        <v>5531</v>
      </c>
      <c r="N173" s="731" t="s">
        <v>5532</v>
      </c>
      <c r="O173" s="731" t="s">
        <v>392</v>
      </c>
      <c r="P173" s="643" t="s">
        <v>5533</v>
      </c>
      <c r="Q173" s="640"/>
      <c r="R173" s="125" t="s">
        <v>5095</v>
      </c>
      <c r="S173" s="125" t="s">
        <v>5523</v>
      </c>
      <c r="T173" s="125" t="s">
        <v>5096</v>
      </c>
      <c r="U173" s="640">
        <v>30397572</v>
      </c>
      <c r="V173" s="644">
        <v>15</v>
      </c>
      <c r="W173" s="731" t="s">
        <v>134</v>
      </c>
      <c r="X173" s="731">
        <v>480</v>
      </c>
      <c r="Y173" s="731">
        <v>580</v>
      </c>
      <c r="Z173" s="731">
        <v>20</v>
      </c>
      <c r="AA173" s="645">
        <f t="shared" si="15"/>
        <v>0.27839999999999998</v>
      </c>
      <c r="AB173" s="640" t="s">
        <v>88</v>
      </c>
      <c r="AC173" s="641" t="s">
        <v>6186</v>
      </c>
      <c r="AD173" s="731"/>
      <c r="AE173" s="643"/>
      <c r="AF173" s="731" t="s">
        <v>6212</v>
      </c>
      <c r="AG173" s="731">
        <v>580</v>
      </c>
      <c r="AH173" s="731">
        <v>20</v>
      </c>
      <c r="AI173" s="645">
        <f t="shared" si="17"/>
        <v>0.27839999999999998</v>
      </c>
      <c r="AJ173" s="731" t="s">
        <v>5848</v>
      </c>
      <c r="AK173" s="731" t="s">
        <v>6212</v>
      </c>
      <c r="AL173" s="641">
        <v>44719</v>
      </c>
      <c r="AM173" s="641">
        <v>44720</v>
      </c>
      <c r="AN173" s="641">
        <v>44720</v>
      </c>
      <c r="AO173" s="641">
        <v>44721</v>
      </c>
      <c r="AP173" s="641">
        <v>44721</v>
      </c>
      <c r="AQ173" s="731" t="s">
        <v>5862</v>
      </c>
      <c r="AR173" s="731"/>
      <c r="AS173" s="731"/>
      <c r="AT173" s="641">
        <v>44720</v>
      </c>
      <c r="AU173" s="646"/>
      <c r="AV173" s="641">
        <v>44720</v>
      </c>
      <c r="AW173" s="640"/>
      <c r="AX173" s="731"/>
      <c r="AY173" s="647">
        <v>825</v>
      </c>
      <c r="AZ173" s="647"/>
      <c r="BA173" s="647"/>
      <c r="BB173" s="647"/>
      <c r="BC173" s="647"/>
      <c r="BD173" s="647">
        <f t="shared" si="18"/>
        <v>825</v>
      </c>
      <c r="BE173" s="731"/>
      <c r="BF173" s="731"/>
      <c r="BG173" s="731"/>
    </row>
    <row r="174" spans="1:59">
      <c r="A174" s="705" t="s">
        <v>55</v>
      </c>
      <c r="B174" s="125" t="s">
        <v>5836</v>
      </c>
      <c r="C174" s="125" t="s">
        <v>6213</v>
      </c>
      <c r="D174" s="632">
        <v>44706</v>
      </c>
      <c r="E174" s="705" t="s">
        <v>5529</v>
      </c>
      <c r="F174" s="705" t="s">
        <v>85</v>
      </c>
      <c r="G174" s="125" t="s">
        <v>5855</v>
      </c>
      <c r="H174" s="125" t="s">
        <v>5856</v>
      </c>
      <c r="I174" s="125" t="s">
        <v>5857</v>
      </c>
      <c r="J174" s="125" t="s">
        <v>85</v>
      </c>
      <c r="K174" s="633" t="s">
        <v>5858</v>
      </c>
      <c r="L174" s="705" t="s">
        <v>5530</v>
      </c>
      <c r="M174" s="125" t="s">
        <v>5531</v>
      </c>
      <c r="N174" s="125" t="s">
        <v>5532</v>
      </c>
      <c r="O174" s="125" t="s">
        <v>392</v>
      </c>
      <c r="P174" s="634" t="s">
        <v>5533</v>
      </c>
      <c r="Q174" s="705"/>
      <c r="R174" s="125" t="s">
        <v>5095</v>
      </c>
      <c r="S174" s="125" t="s">
        <v>5523</v>
      </c>
      <c r="T174" s="125" t="s">
        <v>5096</v>
      </c>
      <c r="U174" s="705">
        <v>30397572</v>
      </c>
      <c r="V174" s="636">
        <v>15</v>
      </c>
      <c r="W174" s="125" t="s">
        <v>134</v>
      </c>
      <c r="X174" s="125">
        <v>480</v>
      </c>
      <c r="Y174" s="125">
        <v>580</v>
      </c>
      <c r="Z174" s="125">
        <v>20</v>
      </c>
      <c r="AA174" s="637">
        <f t="shared" si="15"/>
        <v>0.27839999999999998</v>
      </c>
      <c r="AB174" s="705" t="s">
        <v>88</v>
      </c>
      <c r="AC174" s="632" t="s">
        <v>6186</v>
      </c>
      <c r="AD174" s="125"/>
      <c r="AE174" s="634"/>
      <c r="AF174" s="125" t="s">
        <v>6213</v>
      </c>
      <c r="AG174" s="125">
        <v>580</v>
      </c>
      <c r="AH174" s="125">
        <v>20</v>
      </c>
      <c r="AI174" s="637">
        <f t="shared" si="17"/>
        <v>0.27839999999999998</v>
      </c>
      <c r="AJ174" s="125" t="s">
        <v>5848</v>
      </c>
      <c r="AK174" s="125" t="s">
        <v>6213</v>
      </c>
      <c r="AL174" s="696">
        <v>44725</v>
      </c>
      <c r="AM174" s="632"/>
      <c r="AN174" s="696">
        <v>44725</v>
      </c>
      <c r="AO174" s="632"/>
      <c r="AP174" s="632"/>
      <c r="AQ174" s="125"/>
      <c r="AR174" s="125"/>
      <c r="AS174" s="125"/>
      <c r="AT174" s="638"/>
      <c r="AU174" s="638"/>
      <c r="AV174" s="638"/>
      <c r="AW174" s="705"/>
      <c r="AX174" s="125"/>
      <c r="AY174" s="639">
        <v>825</v>
      </c>
      <c r="AZ174" s="639"/>
      <c r="BA174" s="639"/>
      <c r="BB174" s="639"/>
      <c r="BC174" s="639"/>
      <c r="BD174" s="639">
        <f t="shared" si="18"/>
        <v>825</v>
      </c>
      <c r="BE174" s="125"/>
      <c r="BF174" s="125"/>
      <c r="BG174" s="125"/>
    </row>
    <row r="175" spans="1:59">
      <c r="A175" s="705" t="s">
        <v>55</v>
      </c>
      <c r="B175" s="125" t="s">
        <v>5836</v>
      </c>
      <c r="C175" s="125" t="s">
        <v>6214</v>
      </c>
      <c r="D175" s="632">
        <v>44706</v>
      </c>
      <c r="E175" s="705" t="s">
        <v>5529</v>
      </c>
      <c r="F175" s="705" t="s">
        <v>85</v>
      </c>
      <c r="G175" s="125" t="s">
        <v>5855</v>
      </c>
      <c r="H175" s="125" t="s">
        <v>5856</v>
      </c>
      <c r="I175" s="125" t="s">
        <v>5857</v>
      </c>
      <c r="J175" s="125" t="s">
        <v>85</v>
      </c>
      <c r="K175" s="633" t="s">
        <v>5858</v>
      </c>
      <c r="L175" s="705" t="s">
        <v>5530</v>
      </c>
      <c r="M175" s="125" t="s">
        <v>5531</v>
      </c>
      <c r="N175" s="125" t="s">
        <v>5532</v>
      </c>
      <c r="O175" s="125" t="s">
        <v>392</v>
      </c>
      <c r="P175" s="634" t="s">
        <v>5533</v>
      </c>
      <c r="Q175" s="705"/>
      <c r="R175" s="125" t="s">
        <v>5095</v>
      </c>
      <c r="S175" s="125" t="s">
        <v>5523</v>
      </c>
      <c r="T175" s="125" t="s">
        <v>5096</v>
      </c>
      <c r="U175" s="705">
        <v>30397572</v>
      </c>
      <c r="V175" s="636">
        <v>0</v>
      </c>
      <c r="W175" s="125" t="s">
        <v>134</v>
      </c>
      <c r="X175" s="125">
        <v>480</v>
      </c>
      <c r="Y175" s="125">
        <v>551</v>
      </c>
      <c r="Z175" s="125">
        <v>20</v>
      </c>
      <c r="AA175" s="637">
        <f t="shared" si="15"/>
        <v>0.26447999999999999</v>
      </c>
      <c r="AB175" s="705" t="s">
        <v>88</v>
      </c>
      <c r="AC175" s="632">
        <v>44712</v>
      </c>
      <c r="AD175" s="125"/>
      <c r="AE175" s="634"/>
      <c r="AF175" s="125" t="s">
        <v>6214</v>
      </c>
      <c r="AG175" s="125">
        <v>580</v>
      </c>
      <c r="AH175" s="125">
        <v>20</v>
      </c>
      <c r="AI175" s="637">
        <f t="shared" si="17"/>
        <v>0.27839999999999998</v>
      </c>
      <c r="AJ175" s="125" t="s">
        <v>5848</v>
      </c>
      <c r="AK175" s="125" t="s">
        <v>6214</v>
      </c>
      <c r="AL175" s="632">
        <v>44727</v>
      </c>
      <c r="AM175" s="632"/>
      <c r="AN175" s="632">
        <v>44728</v>
      </c>
      <c r="AO175" s="632"/>
      <c r="AP175" s="632"/>
      <c r="AQ175" s="125"/>
      <c r="AR175" s="125"/>
      <c r="AS175" s="125"/>
      <c r="AT175" s="638"/>
      <c r="AU175" s="638"/>
      <c r="AV175" s="638"/>
      <c r="AW175" s="705"/>
      <c r="AX175" s="125"/>
      <c r="AY175" s="639">
        <v>825</v>
      </c>
      <c r="AZ175" s="639"/>
      <c r="BA175" s="639"/>
      <c r="BB175" s="639"/>
      <c r="BC175" s="639"/>
      <c r="BD175" s="639">
        <f t="shared" si="18"/>
        <v>825</v>
      </c>
      <c r="BE175" s="125"/>
      <c r="BF175" s="125"/>
      <c r="BG175" s="125"/>
    </row>
    <row r="176" spans="1:59">
      <c r="A176" s="705" t="s">
        <v>55</v>
      </c>
      <c r="B176" s="125" t="s">
        <v>5836</v>
      </c>
      <c r="C176" s="125" t="s">
        <v>6215</v>
      </c>
      <c r="D176" s="632">
        <v>44706</v>
      </c>
      <c r="E176" s="705" t="s">
        <v>5529</v>
      </c>
      <c r="F176" s="705" t="s">
        <v>85</v>
      </c>
      <c r="G176" s="125" t="s">
        <v>5855</v>
      </c>
      <c r="H176" s="125" t="s">
        <v>5856</v>
      </c>
      <c r="I176" s="125" t="s">
        <v>6216</v>
      </c>
      <c r="J176" s="125" t="s">
        <v>85</v>
      </c>
      <c r="K176" s="633" t="s">
        <v>5858</v>
      </c>
      <c r="L176" s="705" t="s">
        <v>5530</v>
      </c>
      <c r="M176" s="125" t="s">
        <v>5531</v>
      </c>
      <c r="N176" s="125" t="s">
        <v>5532</v>
      </c>
      <c r="O176" s="125" t="s">
        <v>392</v>
      </c>
      <c r="P176" s="634" t="s">
        <v>5533</v>
      </c>
      <c r="Q176" s="705"/>
      <c r="R176" s="125" t="s">
        <v>5095</v>
      </c>
      <c r="S176" s="125" t="s">
        <v>5523</v>
      </c>
      <c r="T176" s="125" t="s">
        <v>5096</v>
      </c>
      <c r="U176" s="705">
        <v>30397572</v>
      </c>
      <c r="V176" s="636">
        <v>0</v>
      </c>
      <c r="W176" s="125" t="s">
        <v>134</v>
      </c>
      <c r="X176" s="125">
        <v>480</v>
      </c>
      <c r="Y176" s="631">
        <v>87</v>
      </c>
      <c r="Z176" s="631">
        <v>3</v>
      </c>
      <c r="AA176" s="637">
        <f t="shared" si="15"/>
        <v>4.1759999999999999E-2</v>
      </c>
      <c r="AB176" s="705" t="s">
        <v>88</v>
      </c>
      <c r="AC176" s="632">
        <v>44712</v>
      </c>
      <c r="AD176" s="125"/>
      <c r="AE176" s="634"/>
      <c r="AF176" s="125" t="s">
        <v>6215</v>
      </c>
      <c r="AG176" s="631">
        <v>87</v>
      </c>
      <c r="AH176" s="631">
        <v>3</v>
      </c>
      <c r="AI176" s="637">
        <f t="shared" si="17"/>
        <v>4.1759999999999999E-2</v>
      </c>
      <c r="AJ176" s="125" t="s">
        <v>5848</v>
      </c>
      <c r="AK176" s="125" t="s">
        <v>6215</v>
      </c>
      <c r="AL176" s="632">
        <v>44727</v>
      </c>
      <c r="AM176" s="632"/>
      <c r="AN176" s="632">
        <v>44728</v>
      </c>
      <c r="AO176" s="632"/>
      <c r="AP176" s="632"/>
      <c r="AQ176" s="125"/>
      <c r="AR176" s="125"/>
      <c r="AS176" s="125"/>
      <c r="AT176" s="638"/>
      <c r="AU176" s="638"/>
      <c r="AV176" s="638"/>
      <c r="AW176" s="705"/>
      <c r="AX176" s="125"/>
      <c r="AY176" s="639">
        <v>825</v>
      </c>
      <c r="AZ176" s="639"/>
      <c r="BA176" s="639"/>
      <c r="BB176" s="639">
        <v>100</v>
      </c>
      <c r="BC176" s="639">
        <v>50</v>
      </c>
      <c r="BD176" s="639">
        <f t="shared" si="18"/>
        <v>975</v>
      </c>
      <c r="BE176" s="125"/>
      <c r="BF176" s="125"/>
      <c r="BG176" s="125"/>
    </row>
    <row r="177" spans="1:59">
      <c r="A177" s="705" t="s">
        <v>55</v>
      </c>
      <c r="B177" s="125" t="s">
        <v>5836</v>
      </c>
      <c r="C177" s="125" t="s">
        <v>6217</v>
      </c>
      <c r="D177" s="632">
        <v>44706</v>
      </c>
      <c r="E177" s="705" t="s">
        <v>5529</v>
      </c>
      <c r="F177" s="705" t="s">
        <v>85</v>
      </c>
      <c r="G177" s="125" t="s">
        <v>5855</v>
      </c>
      <c r="H177" s="125" t="s">
        <v>5856</v>
      </c>
      <c r="I177" s="125" t="s">
        <v>6216</v>
      </c>
      <c r="J177" s="125" t="s">
        <v>85</v>
      </c>
      <c r="K177" s="633" t="s">
        <v>5858</v>
      </c>
      <c r="L177" s="705" t="s">
        <v>5530</v>
      </c>
      <c r="M177" s="125" t="s">
        <v>5531</v>
      </c>
      <c r="N177" s="125" t="s">
        <v>5532</v>
      </c>
      <c r="O177" s="125" t="s">
        <v>392</v>
      </c>
      <c r="P177" s="634" t="s">
        <v>5533</v>
      </c>
      <c r="Q177" s="705"/>
      <c r="R177" s="125" t="s">
        <v>5095</v>
      </c>
      <c r="S177" s="125" t="s">
        <v>5523</v>
      </c>
      <c r="T177" s="125" t="s">
        <v>5096</v>
      </c>
      <c r="U177" s="705">
        <v>30397572</v>
      </c>
      <c r="V177" s="636">
        <v>0</v>
      </c>
      <c r="W177" s="125" t="s">
        <v>134</v>
      </c>
      <c r="X177" s="125">
        <v>480</v>
      </c>
      <c r="Y177" s="631">
        <v>17</v>
      </c>
      <c r="Z177" s="631">
        <v>1</v>
      </c>
      <c r="AA177" s="637">
        <f t="shared" si="15"/>
        <v>8.1600000000000006E-3</v>
      </c>
      <c r="AB177" s="705" t="s">
        <v>88</v>
      </c>
      <c r="AC177" s="632">
        <v>44712</v>
      </c>
      <c r="AD177" s="125"/>
      <c r="AE177" s="634"/>
      <c r="AF177" s="125" t="s">
        <v>6217</v>
      </c>
      <c r="AG177" s="631">
        <v>17</v>
      </c>
      <c r="AH177" s="631">
        <v>1</v>
      </c>
      <c r="AI177" s="637">
        <f t="shared" si="17"/>
        <v>8.1600000000000006E-3</v>
      </c>
      <c r="AJ177" s="125" t="s">
        <v>5848</v>
      </c>
      <c r="AK177" s="125" t="s">
        <v>6217</v>
      </c>
      <c r="AL177" s="632">
        <v>44727</v>
      </c>
      <c r="AM177" s="632"/>
      <c r="AN177" s="632">
        <v>44728</v>
      </c>
      <c r="AO177" s="632"/>
      <c r="AP177" s="632"/>
      <c r="AQ177" s="125"/>
      <c r="AR177" s="125"/>
      <c r="AS177" s="125"/>
      <c r="AT177" s="638"/>
      <c r="AU177" s="638"/>
      <c r="AV177" s="638"/>
      <c r="AW177" s="705"/>
      <c r="AX177" s="125"/>
      <c r="AY177" s="639">
        <v>825</v>
      </c>
      <c r="AZ177" s="639"/>
      <c r="BA177" s="639"/>
      <c r="BB177" s="639">
        <v>100</v>
      </c>
      <c r="BC177" s="639">
        <v>50</v>
      </c>
      <c r="BD177" s="639">
        <f t="shared" si="18"/>
        <v>975</v>
      </c>
      <c r="BE177" s="125"/>
      <c r="BF177" s="125"/>
      <c r="BG177" s="125"/>
    </row>
    <row r="178" spans="1:59">
      <c r="A178" s="705" t="s">
        <v>55</v>
      </c>
      <c r="B178" s="125" t="s">
        <v>5836</v>
      </c>
      <c r="C178" s="125" t="s">
        <v>6218</v>
      </c>
      <c r="D178" s="632">
        <v>44706</v>
      </c>
      <c r="E178" s="705" t="s">
        <v>5529</v>
      </c>
      <c r="F178" s="705" t="s">
        <v>85</v>
      </c>
      <c r="G178" s="125" t="s">
        <v>5855</v>
      </c>
      <c r="H178" s="125" t="s">
        <v>5856</v>
      </c>
      <c r="I178" s="125" t="s">
        <v>5857</v>
      </c>
      <c r="J178" s="125" t="s">
        <v>85</v>
      </c>
      <c r="K178" s="633" t="s">
        <v>5858</v>
      </c>
      <c r="L178" s="705" t="s">
        <v>5530</v>
      </c>
      <c r="M178" s="125" t="s">
        <v>5531</v>
      </c>
      <c r="N178" s="125" t="s">
        <v>5532</v>
      </c>
      <c r="O178" s="125" t="s">
        <v>392</v>
      </c>
      <c r="P178" s="634">
        <v>12534</v>
      </c>
      <c r="Q178" s="705"/>
      <c r="R178" s="125" t="s">
        <v>5095</v>
      </c>
      <c r="S178" s="125" t="s">
        <v>5523</v>
      </c>
      <c r="T178" s="125" t="s">
        <v>5096</v>
      </c>
      <c r="U178" s="705">
        <v>30397572</v>
      </c>
      <c r="V178" s="636">
        <v>0</v>
      </c>
      <c r="W178" s="125" t="s">
        <v>134</v>
      </c>
      <c r="X178" s="125">
        <v>480</v>
      </c>
      <c r="Y178" s="631">
        <v>493</v>
      </c>
      <c r="Z178" s="631">
        <v>16</v>
      </c>
      <c r="AA178" s="637">
        <f t="shared" si="15"/>
        <v>0.23663999999999999</v>
      </c>
      <c r="AB178" s="705" t="s">
        <v>88</v>
      </c>
      <c r="AC178" s="632" t="s">
        <v>6186</v>
      </c>
      <c r="AD178" s="125"/>
      <c r="AE178" s="634"/>
      <c r="AF178" s="125" t="s">
        <v>6218</v>
      </c>
      <c r="AG178" s="631">
        <v>464</v>
      </c>
      <c r="AH178" s="631">
        <v>16</v>
      </c>
      <c r="AI178" s="637">
        <f t="shared" si="17"/>
        <v>0.22272</v>
      </c>
      <c r="AJ178" s="125" t="s">
        <v>5848</v>
      </c>
      <c r="AK178" s="125" t="s">
        <v>6218</v>
      </c>
      <c r="AL178" s="632">
        <v>44727</v>
      </c>
      <c r="AM178" s="632"/>
      <c r="AN178" s="632">
        <v>44728</v>
      </c>
      <c r="AO178" s="632"/>
      <c r="AP178" s="632"/>
      <c r="AQ178" s="125"/>
      <c r="AR178" s="125"/>
      <c r="AS178" s="125"/>
      <c r="AT178" s="638"/>
      <c r="AU178" s="638"/>
      <c r="AV178" s="638"/>
      <c r="AW178" s="705"/>
      <c r="AX178" s="125"/>
      <c r="AY178" s="639"/>
      <c r="AZ178" s="639"/>
      <c r="BA178" s="639"/>
      <c r="BB178" s="639">
        <v>100</v>
      </c>
      <c r="BC178" s="639">
        <v>50</v>
      </c>
      <c r="BD178" s="639">
        <f t="shared" si="18"/>
        <v>150</v>
      </c>
      <c r="BE178" s="125"/>
      <c r="BF178" s="125"/>
      <c r="BG178" s="125"/>
    </row>
    <row r="179" spans="1:59">
      <c r="A179" s="705" t="s">
        <v>55</v>
      </c>
      <c r="B179" s="125" t="s">
        <v>5836</v>
      </c>
      <c r="C179" s="125" t="s">
        <v>6219</v>
      </c>
      <c r="D179" s="632">
        <v>44706</v>
      </c>
      <c r="E179" s="705" t="s">
        <v>5529</v>
      </c>
      <c r="F179" s="705" t="s">
        <v>85</v>
      </c>
      <c r="G179" s="125" t="s">
        <v>5855</v>
      </c>
      <c r="H179" s="125" t="s">
        <v>5856</v>
      </c>
      <c r="I179" s="125" t="s">
        <v>5857</v>
      </c>
      <c r="J179" s="125" t="s">
        <v>85</v>
      </c>
      <c r="K179" s="633" t="s">
        <v>5858</v>
      </c>
      <c r="L179" s="705" t="s">
        <v>5530</v>
      </c>
      <c r="M179" s="125" t="s">
        <v>5531</v>
      </c>
      <c r="N179" s="125" t="s">
        <v>5532</v>
      </c>
      <c r="O179" s="125" t="s">
        <v>392</v>
      </c>
      <c r="P179" s="634">
        <v>12534</v>
      </c>
      <c r="Q179" s="705"/>
      <c r="R179" s="125" t="s">
        <v>5095</v>
      </c>
      <c r="S179" s="125" t="s">
        <v>5523</v>
      </c>
      <c r="T179" s="125" t="s">
        <v>5096</v>
      </c>
      <c r="U179" s="705">
        <v>30397572</v>
      </c>
      <c r="V179" s="636">
        <v>0</v>
      </c>
      <c r="W179" s="125" t="s">
        <v>134</v>
      </c>
      <c r="X179" s="125">
        <v>480</v>
      </c>
      <c r="Y179" s="631">
        <v>12</v>
      </c>
      <c r="Z179" s="631">
        <v>1</v>
      </c>
      <c r="AA179" s="637">
        <f t="shared" si="15"/>
        <v>5.7600000000000004E-3</v>
      </c>
      <c r="AB179" s="705" t="s">
        <v>88</v>
      </c>
      <c r="AC179" s="632" t="s">
        <v>6186</v>
      </c>
      <c r="AD179" s="125"/>
      <c r="AE179" s="634"/>
      <c r="AF179" s="125" t="s">
        <v>6219</v>
      </c>
      <c r="AG179" s="631">
        <v>12</v>
      </c>
      <c r="AH179" s="631">
        <v>1</v>
      </c>
      <c r="AI179" s="637">
        <f t="shared" si="17"/>
        <v>5.7600000000000004E-3</v>
      </c>
      <c r="AJ179" s="125" t="s">
        <v>5848</v>
      </c>
      <c r="AK179" s="125" t="s">
        <v>6219</v>
      </c>
      <c r="AL179" s="632">
        <v>44727</v>
      </c>
      <c r="AM179" s="632"/>
      <c r="AN179" s="632">
        <v>44728</v>
      </c>
      <c r="AO179" s="632"/>
      <c r="AP179" s="632"/>
      <c r="AQ179" s="125"/>
      <c r="AR179" s="125"/>
      <c r="AS179" s="125"/>
      <c r="AT179" s="638"/>
      <c r="AU179" s="638"/>
      <c r="AV179" s="638"/>
      <c r="AW179" s="705"/>
      <c r="AX179" s="125"/>
      <c r="AY179" s="639"/>
      <c r="AZ179" s="639"/>
      <c r="BA179" s="639"/>
      <c r="BB179" s="639">
        <v>100</v>
      </c>
      <c r="BC179" s="639">
        <v>50</v>
      </c>
      <c r="BD179" s="639">
        <f t="shared" si="18"/>
        <v>150</v>
      </c>
      <c r="BE179" s="125"/>
      <c r="BF179" s="125"/>
      <c r="BG179" s="125"/>
    </row>
    <row r="180" spans="1:59">
      <c r="A180" s="705" t="s">
        <v>55</v>
      </c>
      <c r="B180" s="125" t="s">
        <v>5836</v>
      </c>
      <c r="C180" s="125" t="s">
        <v>6220</v>
      </c>
      <c r="D180" s="632">
        <v>44706</v>
      </c>
      <c r="E180" s="705" t="s">
        <v>5529</v>
      </c>
      <c r="F180" s="705" t="s">
        <v>85</v>
      </c>
      <c r="G180" s="125" t="s">
        <v>5855</v>
      </c>
      <c r="H180" s="125" t="s">
        <v>5856</v>
      </c>
      <c r="I180" s="125" t="s">
        <v>6216</v>
      </c>
      <c r="J180" s="125" t="s">
        <v>85</v>
      </c>
      <c r="K180" s="633" t="s">
        <v>5858</v>
      </c>
      <c r="L180" s="705" t="s">
        <v>5530</v>
      </c>
      <c r="M180" s="125" t="s">
        <v>5531</v>
      </c>
      <c r="N180" s="125" t="s">
        <v>5532</v>
      </c>
      <c r="O180" s="125" t="s">
        <v>392</v>
      </c>
      <c r="P180" s="634" t="s">
        <v>5533</v>
      </c>
      <c r="Q180" s="705"/>
      <c r="R180" s="125" t="s">
        <v>5095</v>
      </c>
      <c r="S180" s="125" t="s">
        <v>5523</v>
      </c>
      <c r="T180" s="125" t="s">
        <v>5096</v>
      </c>
      <c r="U180" s="705">
        <v>30397572</v>
      </c>
      <c r="V180" s="636">
        <v>0</v>
      </c>
      <c r="W180" s="125" t="s">
        <v>134</v>
      </c>
      <c r="X180" s="125">
        <v>480</v>
      </c>
      <c r="Y180" s="125">
        <v>580</v>
      </c>
      <c r="Z180" s="125">
        <v>20</v>
      </c>
      <c r="AA180" s="637">
        <f t="shared" ref="AA180:AA211" si="19">X180*Y180/1000000</f>
        <v>0.27839999999999998</v>
      </c>
      <c r="AB180" s="705" t="s">
        <v>88</v>
      </c>
      <c r="AC180" s="632" t="s">
        <v>6186</v>
      </c>
      <c r="AD180" s="125"/>
      <c r="AE180" s="634"/>
      <c r="AF180" s="125" t="s">
        <v>6220</v>
      </c>
      <c r="AG180" s="125">
        <v>580</v>
      </c>
      <c r="AH180" s="125">
        <v>20</v>
      </c>
      <c r="AI180" s="637">
        <f t="shared" si="17"/>
        <v>0.27839999999999998</v>
      </c>
      <c r="AJ180" s="125" t="s">
        <v>5848</v>
      </c>
      <c r="AK180" s="125" t="s">
        <v>6220</v>
      </c>
      <c r="AL180" s="632">
        <v>44727</v>
      </c>
      <c r="AM180" s="632"/>
      <c r="AN180" s="632">
        <v>44728</v>
      </c>
      <c r="AO180" s="632"/>
      <c r="AP180" s="632"/>
      <c r="AQ180" s="125"/>
      <c r="AR180" s="125"/>
      <c r="AS180" s="125"/>
      <c r="AT180" s="638"/>
      <c r="AU180" s="638"/>
      <c r="AV180" s="638"/>
      <c r="AW180" s="705"/>
      <c r="AX180" s="125"/>
      <c r="AY180" s="639">
        <v>825</v>
      </c>
      <c r="AZ180" s="639"/>
      <c r="BA180" s="639"/>
      <c r="BB180" s="639"/>
      <c r="BC180" s="639"/>
      <c r="BD180" s="639">
        <f t="shared" si="18"/>
        <v>825</v>
      </c>
      <c r="BE180" s="125"/>
      <c r="BF180" s="125"/>
      <c r="BG180" s="125"/>
    </row>
    <row r="181" spans="1:59">
      <c r="A181" s="705" t="s">
        <v>55</v>
      </c>
      <c r="B181" s="125" t="s">
        <v>5836</v>
      </c>
      <c r="C181" s="125" t="s">
        <v>6221</v>
      </c>
      <c r="D181" s="632">
        <v>44706</v>
      </c>
      <c r="E181" s="705" t="s">
        <v>5529</v>
      </c>
      <c r="F181" s="705" t="s">
        <v>85</v>
      </c>
      <c r="G181" s="125" t="s">
        <v>5855</v>
      </c>
      <c r="H181" s="125" t="s">
        <v>5856</v>
      </c>
      <c r="I181" s="125" t="s">
        <v>6216</v>
      </c>
      <c r="J181" s="125" t="s">
        <v>85</v>
      </c>
      <c r="K181" s="633" t="s">
        <v>5858</v>
      </c>
      <c r="L181" s="705" t="s">
        <v>5530</v>
      </c>
      <c r="M181" s="125" t="s">
        <v>5531</v>
      </c>
      <c r="N181" s="125" t="s">
        <v>5532</v>
      </c>
      <c r="O181" s="125" t="s">
        <v>392</v>
      </c>
      <c r="P181" s="634" t="s">
        <v>5533</v>
      </c>
      <c r="Q181" s="705"/>
      <c r="R181" s="125" t="s">
        <v>5095</v>
      </c>
      <c r="S181" s="125" t="s">
        <v>5523</v>
      </c>
      <c r="T181" s="125" t="s">
        <v>5096</v>
      </c>
      <c r="U181" s="705">
        <v>30397572</v>
      </c>
      <c r="V181" s="636">
        <v>0</v>
      </c>
      <c r="W181" s="125" t="s">
        <v>134</v>
      </c>
      <c r="X181" s="125">
        <v>480</v>
      </c>
      <c r="Y181" s="125">
        <v>580</v>
      </c>
      <c r="Z181" s="125">
        <v>20</v>
      </c>
      <c r="AA181" s="637">
        <f t="shared" si="19"/>
        <v>0.27839999999999998</v>
      </c>
      <c r="AB181" s="705" t="s">
        <v>88</v>
      </c>
      <c r="AC181" s="632" t="s">
        <v>6186</v>
      </c>
      <c r="AD181" s="125"/>
      <c r="AE181" s="634"/>
      <c r="AF181" s="125" t="s">
        <v>6221</v>
      </c>
      <c r="AG181" s="125">
        <v>580</v>
      </c>
      <c r="AH181" s="125">
        <v>20</v>
      </c>
      <c r="AI181" s="637">
        <f t="shared" si="17"/>
        <v>0.27839999999999998</v>
      </c>
      <c r="AJ181" s="125" t="s">
        <v>5848</v>
      </c>
      <c r="AK181" s="125" t="s">
        <v>6221</v>
      </c>
      <c r="AL181" s="632">
        <v>44727</v>
      </c>
      <c r="AM181" s="632"/>
      <c r="AN181" s="632">
        <v>44728</v>
      </c>
      <c r="AO181" s="632"/>
      <c r="AP181" s="632"/>
      <c r="AQ181" s="125"/>
      <c r="AR181" s="125"/>
      <c r="AS181" s="125"/>
      <c r="AT181" s="638"/>
      <c r="AU181" s="638"/>
      <c r="AV181" s="638"/>
      <c r="AW181" s="705"/>
      <c r="AX181" s="125"/>
      <c r="AY181" s="639">
        <v>825</v>
      </c>
      <c r="AZ181" s="639"/>
      <c r="BA181" s="639"/>
      <c r="BB181" s="639"/>
      <c r="BC181" s="639"/>
      <c r="BD181" s="639">
        <f t="shared" si="18"/>
        <v>825</v>
      </c>
      <c r="BE181" s="125"/>
      <c r="BF181" s="125"/>
      <c r="BG181" s="125"/>
    </row>
    <row r="182" spans="1:59">
      <c r="A182" s="705" t="s">
        <v>55</v>
      </c>
      <c r="B182" s="125" t="s">
        <v>5836</v>
      </c>
      <c r="C182" s="125" t="s">
        <v>6222</v>
      </c>
      <c r="D182" s="632">
        <v>44706</v>
      </c>
      <c r="E182" s="705" t="s">
        <v>5529</v>
      </c>
      <c r="F182" s="705" t="s">
        <v>85</v>
      </c>
      <c r="G182" s="125" t="s">
        <v>5855</v>
      </c>
      <c r="H182" s="125" t="s">
        <v>5856</v>
      </c>
      <c r="I182" s="125" t="s">
        <v>6216</v>
      </c>
      <c r="J182" s="125" t="s">
        <v>85</v>
      </c>
      <c r="K182" s="633" t="s">
        <v>5858</v>
      </c>
      <c r="L182" s="705" t="s">
        <v>5530</v>
      </c>
      <c r="M182" s="125" t="s">
        <v>5531</v>
      </c>
      <c r="N182" s="125" t="s">
        <v>5532</v>
      </c>
      <c r="O182" s="125" t="s">
        <v>392</v>
      </c>
      <c r="P182" s="634" t="s">
        <v>5533</v>
      </c>
      <c r="Q182" s="705"/>
      <c r="R182" s="125" t="s">
        <v>5095</v>
      </c>
      <c r="S182" s="125" t="s">
        <v>5523</v>
      </c>
      <c r="T182" s="125" t="s">
        <v>5096</v>
      </c>
      <c r="U182" s="705">
        <v>30397572</v>
      </c>
      <c r="V182" s="636">
        <v>0</v>
      </c>
      <c r="W182" s="125" t="s">
        <v>134</v>
      </c>
      <c r="X182" s="125">
        <v>480</v>
      </c>
      <c r="Y182" s="125">
        <v>580</v>
      </c>
      <c r="Z182" s="125">
        <v>20</v>
      </c>
      <c r="AA182" s="637">
        <f t="shared" si="19"/>
        <v>0.27839999999999998</v>
      </c>
      <c r="AB182" s="705" t="s">
        <v>88</v>
      </c>
      <c r="AC182" s="632" t="s">
        <v>6186</v>
      </c>
      <c r="AD182" s="125"/>
      <c r="AE182" s="634"/>
      <c r="AF182" s="125" t="s">
        <v>6222</v>
      </c>
      <c r="AG182" s="125">
        <v>580</v>
      </c>
      <c r="AH182" s="125">
        <v>20</v>
      </c>
      <c r="AI182" s="637">
        <f t="shared" si="17"/>
        <v>0.27839999999999998</v>
      </c>
      <c r="AJ182" s="125" t="s">
        <v>5848</v>
      </c>
      <c r="AK182" s="125" t="s">
        <v>6222</v>
      </c>
      <c r="AL182" s="632">
        <v>44728</v>
      </c>
      <c r="AM182" s="632"/>
      <c r="AN182" s="632">
        <v>44729</v>
      </c>
      <c r="AO182" s="632"/>
      <c r="AP182" s="632"/>
      <c r="AQ182" s="125"/>
      <c r="AR182" s="125"/>
      <c r="AS182" s="125"/>
      <c r="AT182" s="638"/>
      <c r="AU182" s="638"/>
      <c r="AV182" s="638"/>
      <c r="AW182" s="705"/>
      <c r="AX182" s="125"/>
      <c r="AY182" s="639">
        <v>825</v>
      </c>
      <c r="AZ182" s="639"/>
      <c r="BA182" s="639"/>
      <c r="BB182" s="639"/>
      <c r="BC182" s="639"/>
      <c r="BD182" s="639">
        <f t="shared" si="18"/>
        <v>825</v>
      </c>
      <c r="BE182" s="125"/>
      <c r="BF182" s="125"/>
      <c r="BG182" s="125"/>
    </row>
    <row r="183" spans="1:59">
      <c r="A183" s="705" t="s">
        <v>55</v>
      </c>
      <c r="B183" s="125" t="s">
        <v>5836</v>
      </c>
      <c r="C183" s="125" t="s">
        <v>6223</v>
      </c>
      <c r="D183" s="632">
        <v>44706</v>
      </c>
      <c r="E183" s="705" t="s">
        <v>5529</v>
      </c>
      <c r="F183" s="705" t="s">
        <v>85</v>
      </c>
      <c r="G183" s="125" t="s">
        <v>5855</v>
      </c>
      <c r="H183" s="125" t="s">
        <v>5856</v>
      </c>
      <c r="I183" s="125" t="s">
        <v>6216</v>
      </c>
      <c r="J183" s="125" t="s">
        <v>85</v>
      </c>
      <c r="K183" s="633" t="s">
        <v>5858</v>
      </c>
      <c r="L183" s="705" t="s">
        <v>5530</v>
      </c>
      <c r="M183" s="125" t="s">
        <v>5531</v>
      </c>
      <c r="N183" s="125" t="s">
        <v>5532</v>
      </c>
      <c r="O183" s="125" t="s">
        <v>392</v>
      </c>
      <c r="P183" s="634" t="s">
        <v>5533</v>
      </c>
      <c r="Q183" s="705"/>
      <c r="R183" s="125" t="s">
        <v>5095</v>
      </c>
      <c r="S183" s="125" t="s">
        <v>5523</v>
      </c>
      <c r="T183" s="125" t="s">
        <v>5096</v>
      </c>
      <c r="U183" s="705">
        <v>30397572</v>
      </c>
      <c r="V183" s="636">
        <v>0</v>
      </c>
      <c r="W183" s="125" t="s">
        <v>134</v>
      </c>
      <c r="X183" s="125">
        <v>480</v>
      </c>
      <c r="Y183" s="125">
        <v>580</v>
      </c>
      <c r="Z183" s="125">
        <v>20</v>
      </c>
      <c r="AA183" s="637">
        <f t="shared" si="19"/>
        <v>0.27839999999999998</v>
      </c>
      <c r="AB183" s="705" t="s">
        <v>88</v>
      </c>
      <c r="AC183" s="632" t="s">
        <v>6186</v>
      </c>
      <c r="AD183" s="125"/>
      <c r="AE183" s="634"/>
      <c r="AF183" s="125" t="s">
        <v>6223</v>
      </c>
      <c r="AG183" s="125">
        <v>580</v>
      </c>
      <c r="AH183" s="125">
        <v>20</v>
      </c>
      <c r="AI183" s="637">
        <f t="shared" si="17"/>
        <v>0.27839999999999998</v>
      </c>
      <c r="AJ183" s="125" t="s">
        <v>5848</v>
      </c>
      <c r="AK183" s="125" t="s">
        <v>6223</v>
      </c>
      <c r="AL183" s="632">
        <v>44728</v>
      </c>
      <c r="AM183" s="632"/>
      <c r="AN183" s="632">
        <v>44729</v>
      </c>
      <c r="AO183" s="632"/>
      <c r="AP183" s="632"/>
      <c r="AQ183" s="125"/>
      <c r="AR183" s="125"/>
      <c r="AS183" s="125"/>
      <c r="AT183" s="638"/>
      <c r="AU183" s="638"/>
      <c r="AV183" s="638"/>
      <c r="AW183" s="705"/>
      <c r="AX183" s="125"/>
      <c r="AY183" s="639">
        <v>825</v>
      </c>
      <c r="AZ183" s="639"/>
      <c r="BA183" s="639"/>
      <c r="BB183" s="639"/>
      <c r="BC183" s="639"/>
      <c r="BD183" s="639">
        <f t="shared" si="18"/>
        <v>825</v>
      </c>
      <c r="BE183" s="125"/>
      <c r="BF183" s="125"/>
      <c r="BG183" s="125"/>
    </row>
    <row r="184" spans="1:59">
      <c r="A184" s="705" t="s">
        <v>55</v>
      </c>
      <c r="B184" s="125" t="s">
        <v>5836</v>
      </c>
      <c r="C184" s="125" t="s">
        <v>6224</v>
      </c>
      <c r="D184" s="632">
        <v>44706</v>
      </c>
      <c r="E184" s="705" t="s">
        <v>5529</v>
      </c>
      <c r="F184" s="705" t="s">
        <v>85</v>
      </c>
      <c r="G184" s="125" t="s">
        <v>5855</v>
      </c>
      <c r="H184" s="125" t="s">
        <v>5856</v>
      </c>
      <c r="I184" s="125" t="s">
        <v>6216</v>
      </c>
      <c r="J184" s="125" t="s">
        <v>85</v>
      </c>
      <c r="K184" s="633" t="s">
        <v>5858</v>
      </c>
      <c r="L184" s="705" t="s">
        <v>5530</v>
      </c>
      <c r="M184" s="125" t="s">
        <v>5531</v>
      </c>
      <c r="N184" s="125" t="s">
        <v>5532</v>
      </c>
      <c r="O184" s="125" t="s">
        <v>392</v>
      </c>
      <c r="P184" s="634" t="s">
        <v>5533</v>
      </c>
      <c r="Q184" s="705"/>
      <c r="R184" s="125" t="s">
        <v>5095</v>
      </c>
      <c r="S184" s="125" t="s">
        <v>5523</v>
      </c>
      <c r="T184" s="125" t="s">
        <v>5096</v>
      </c>
      <c r="U184" s="705">
        <v>30397572</v>
      </c>
      <c r="V184" s="636">
        <v>0</v>
      </c>
      <c r="W184" s="125" t="s">
        <v>134</v>
      </c>
      <c r="X184" s="125">
        <v>480</v>
      </c>
      <c r="Y184" s="125">
        <v>580</v>
      </c>
      <c r="Z184" s="125">
        <v>20</v>
      </c>
      <c r="AA184" s="637">
        <f t="shared" si="19"/>
        <v>0.27839999999999998</v>
      </c>
      <c r="AB184" s="705" t="s">
        <v>88</v>
      </c>
      <c r="AC184" s="632" t="s">
        <v>6186</v>
      </c>
      <c r="AD184" s="125"/>
      <c r="AE184" s="634"/>
      <c r="AF184" s="125" t="s">
        <v>6224</v>
      </c>
      <c r="AG184" s="125">
        <v>580</v>
      </c>
      <c r="AH184" s="125">
        <v>20</v>
      </c>
      <c r="AI184" s="637">
        <f t="shared" si="17"/>
        <v>0.27839999999999998</v>
      </c>
      <c r="AJ184" s="125" t="s">
        <v>5848</v>
      </c>
      <c r="AK184" s="125" t="s">
        <v>6224</v>
      </c>
      <c r="AL184" s="632">
        <v>44728</v>
      </c>
      <c r="AM184" s="632"/>
      <c r="AN184" s="632">
        <v>44729</v>
      </c>
      <c r="AO184" s="632"/>
      <c r="AP184" s="632"/>
      <c r="AQ184" s="125"/>
      <c r="AR184" s="125"/>
      <c r="AS184" s="125"/>
      <c r="AT184" s="638"/>
      <c r="AU184" s="638"/>
      <c r="AV184" s="638"/>
      <c r="AW184" s="705"/>
      <c r="AX184" s="125"/>
      <c r="AY184" s="639">
        <v>825</v>
      </c>
      <c r="AZ184" s="639"/>
      <c r="BA184" s="639"/>
      <c r="BB184" s="639"/>
      <c r="BC184" s="639"/>
      <c r="BD184" s="639">
        <f t="shared" si="18"/>
        <v>825</v>
      </c>
      <c r="BE184" s="125"/>
      <c r="BF184" s="125"/>
      <c r="BG184" s="125"/>
    </row>
    <row r="185" spans="1:59">
      <c r="A185" s="705" t="s">
        <v>55</v>
      </c>
      <c r="B185" s="125" t="s">
        <v>5836</v>
      </c>
      <c r="C185" s="125" t="s">
        <v>6225</v>
      </c>
      <c r="D185" s="632">
        <v>44706</v>
      </c>
      <c r="E185" s="705" t="s">
        <v>5529</v>
      </c>
      <c r="F185" s="705" t="s">
        <v>85</v>
      </c>
      <c r="G185" s="125" t="s">
        <v>5855</v>
      </c>
      <c r="H185" s="125" t="s">
        <v>5856</v>
      </c>
      <c r="I185" s="125" t="s">
        <v>6216</v>
      </c>
      <c r="J185" s="125" t="s">
        <v>85</v>
      </c>
      <c r="K185" s="633" t="s">
        <v>5858</v>
      </c>
      <c r="L185" s="705" t="s">
        <v>5530</v>
      </c>
      <c r="M185" s="125" t="s">
        <v>5531</v>
      </c>
      <c r="N185" s="125" t="s">
        <v>5532</v>
      </c>
      <c r="O185" s="125" t="s">
        <v>392</v>
      </c>
      <c r="P185" s="634" t="s">
        <v>5533</v>
      </c>
      <c r="Q185" s="705"/>
      <c r="R185" s="125" t="s">
        <v>5095</v>
      </c>
      <c r="S185" s="125" t="s">
        <v>5523</v>
      </c>
      <c r="T185" s="125" t="s">
        <v>5096</v>
      </c>
      <c r="U185" s="705">
        <v>30397572</v>
      </c>
      <c r="V185" s="636">
        <v>0</v>
      </c>
      <c r="W185" s="125" t="s">
        <v>134</v>
      </c>
      <c r="X185" s="125">
        <v>480</v>
      </c>
      <c r="Y185" s="125">
        <v>580</v>
      </c>
      <c r="Z185" s="125">
        <v>20</v>
      </c>
      <c r="AA185" s="637">
        <f t="shared" si="19"/>
        <v>0.27839999999999998</v>
      </c>
      <c r="AB185" s="705" t="s">
        <v>88</v>
      </c>
      <c r="AC185" s="632" t="s">
        <v>6186</v>
      </c>
      <c r="AD185" s="125"/>
      <c r="AE185" s="634"/>
      <c r="AF185" s="125" t="s">
        <v>6225</v>
      </c>
      <c r="AG185" s="125">
        <v>580</v>
      </c>
      <c r="AH185" s="125">
        <v>20</v>
      </c>
      <c r="AI185" s="637">
        <f t="shared" si="17"/>
        <v>0.27839999999999998</v>
      </c>
      <c r="AJ185" s="125" t="s">
        <v>5848</v>
      </c>
      <c r="AK185" s="125" t="s">
        <v>6225</v>
      </c>
      <c r="AL185" s="632">
        <v>44728</v>
      </c>
      <c r="AM185" s="632"/>
      <c r="AN185" s="632">
        <v>44729</v>
      </c>
      <c r="AO185" s="632"/>
      <c r="AP185" s="632"/>
      <c r="AQ185" s="125"/>
      <c r="AR185" s="125"/>
      <c r="AS185" s="125"/>
      <c r="AT185" s="638"/>
      <c r="AU185" s="638"/>
      <c r="AV185" s="638"/>
      <c r="AW185" s="705"/>
      <c r="AX185" s="125"/>
      <c r="AY185" s="639">
        <v>825</v>
      </c>
      <c r="AZ185" s="639"/>
      <c r="BA185" s="639"/>
      <c r="BB185" s="639"/>
      <c r="BC185" s="639"/>
      <c r="BD185" s="639">
        <f t="shared" si="18"/>
        <v>825</v>
      </c>
      <c r="BE185" s="125"/>
      <c r="BF185" s="125"/>
      <c r="BG185" s="125"/>
    </row>
    <row r="186" spans="1:59">
      <c r="A186" s="705" t="s">
        <v>55</v>
      </c>
      <c r="B186" s="125" t="s">
        <v>5836</v>
      </c>
      <c r="C186" s="125" t="s">
        <v>6226</v>
      </c>
      <c r="D186" s="632">
        <v>44706</v>
      </c>
      <c r="E186" s="705" t="s">
        <v>5529</v>
      </c>
      <c r="F186" s="705" t="s">
        <v>85</v>
      </c>
      <c r="G186" s="125" t="s">
        <v>5855</v>
      </c>
      <c r="H186" s="125" t="s">
        <v>5856</v>
      </c>
      <c r="I186" s="125" t="s">
        <v>6216</v>
      </c>
      <c r="J186" s="125" t="s">
        <v>85</v>
      </c>
      <c r="K186" s="633" t="s">
        <v>5858</v>
      </c>
      <c r="L186" s="705" t="s">
        <v>5530</v>
      </c>
      <c r="M186" s="125" t="s">
        <v>5531</v>
      </c>
      <c r="N186" s="125" t="s">
        <v>5532</v>
      </c>
      <c r="O186" s="125" t="s">
        <v>392</v>
      </c>
      <c r="P186" s="634" t="s">
        <v>5533</v>
      </c>
      <c r="Q186" s="705"/>
      <c r="R186" s="125" t="s">
        <v>5095</v>
      </c>
      <c r="S186" s="125" t="s">
        <v>5523</v>
      </c>
      <c r="T186" s="125" t="s">
        <v>5096</v>
      </c>
      <c r="U186" s="705">
        <v>30397572</v>
      </c>
      <c r="V186" s="636">
        <v>0</v>
      </c>
      <c r="W186" s="125" t="s">
        <v>134</v>
      </c>
      <c r="X186" s="125">
        <v>480</v>
      </c>
      <c r="Y186" s="125">
        <v>580</v>
      </c>
      <c r="Z186" s="125">
        <v>20</v>
      </c>
      <c r="AA186" s="637">
        <f t="shared" si="19"/>
        <v>0.27839999999999998</v>
      </c>
      <c r="AB186" s="705" t="s">
        <v>88</v>
      </c>
      <c r="AC186" s="632" t="s">
        <v>6186</v>
      </c>
      <c r="AD186" s="125"/>
      <c r="AE186" s="634"/>
      <c r="AF186" s="125" t="s">
        <v>6226</v>
      </c>
      <c r="AG186" s="125">
        <v>580</v>
      </c>
      <c r="AH186" s="125">
        <v>20</v>
      </c>
      <c r="AI186" s="637">
        <f t="shared" si="17"/>
        <v>0.27839999999999998</v>
      </c>
      <c r="AJ186" s="125" t="s">
        <v>5848</v>
      </c>
      <c r="AK186" s="125" t="s">
        <v>6226</v>
      </c>
      <c r="AL186" s="632">
        <v>44729</v>
      </c>
      <c r="AM186" s="632"/>
      <c r="AN186" s="632">
        <v>44730</v>
      </c>
      <c r="AO186" s="632"/>
      <c r="AP186" s="632"/>
      <c r="AQ186" s="125"/>
      <c r="AR186" s="125"/>
      <c r="AS186" s="125"/>
      <c r="AT186" s="638"/>
      <c r="AU186" s="638"/>
      <c r="AV186" s="638"/>
      <c r="AW186" s="705"/>
      <c r="AX186" s="125"/>
      <c r="AY186" s="639">
        <v>825</v>
      </c>
      <c r="AZ186" s="639"/>
      <c r="BA186" s="639"/>
      <c r="BB186" s="639"/>
      <c r="BC186" s="639"/>
      <c r="BD186" s="639">
        <f t="shared" si="18"/>
        <v>825</v>
      </c>
      <c r="BE186" s="125"/>
      <c r="BF186" s="125"/>
      <c r="BG186" s="125"/>
    </row>
    <row r="187" spans="1:59">
      <c r="A187" s="705" t="s">
        <v>55</v>
      </c>
      <c r="B187" s="125" t="s">
        <v>5836</v>
      </c>
      <c r="C187" s="125" t="s">
        <v>6227</v>
      </c>
      <c r="D187" s="632">
        <v>44706</v>
      </c>
      <c r="E187" s="705" t="s">
        <v>5529</v>
      </c>
      <c r="F187" s="705" t="s">
        <v>85</v>
      </c>
      <c r="G187" s="125" t="s">
        <v>5855</v>
      </c>
      <c r="H187" s="125" t="s">
        <v>5856</v>
      </c>
      <c r="I187" s="125" t="s">
        <v>6216</v>
      </c>
      <c r="J187" s="125" t="s">
        <v>85</v>
      </c>
      <c r="K187" s="633" t="s">
        <v>5858</v>
      </c>
      <c r="L187" s="705" t="s">
        <v>5530</v>
      </c>
      <c r="M187" s="125" t="s">
        <v>5531</v>
      </c>
      <c r="N187" s="125" t="s">
        <v>5532</v>
      </c>
      <c r="O187" s="125" t="s">
        <v>392</v>
      </c>
      <c r="P187" s="634" t="s">
        <v>5533</v>
      </c>
      <c r="Q187" s="705"/>
      <c r="R187" s="125" t="s">
        <v>5095</v>
      </c>
      <c r="S187" s="125" t="s">
        <v>5523</v>
      </c>
      <c r="T187" s="125" t="s">
        <v>5096</v>
      </c>
      <c r="U187" s="705">
        <v>30397572</v>
      </c>
      <c r="V187" s="636">
        <v>0</v>
      </c>
      <c r="W187" s="125" t="s">
        <v>134</v>
      </c>
      <c r="X187" s="125">
        <v>480</v>
      </c>
      <c r="Y187" s="631">
        <v>406</v>
      </c>
      <c r="Z187" s="631">
        <v>14</v>
      </c>
      <c r="AA187" s="637">
        <f t="shared" si="19"/>
        <v>0.19488</v>
      </c>
      <c r="AB187" s="705" t="s">
        <v>88</v>
      </c>
      <c r="AC187" s="632" t="s">
        <v>6186</v>
      </c>
      <c r="AD187" s="125"/>
      <c r="AE187" s="634"/>
      <c r="AF187" s="125" t="s">
        <v>6227</v>
      </c>
      <c r="AG187" s="697">
        <v>406</v>
      </c>
      <c r="AH187" s="697">
        <v>14</v>
      </c>
      <c r="AI187" s="637">
        <f t="shared" si="17"/>
        <v>0.19488</v>
      </c>
      <c r="AJ187" s="125" t="s">
        <v>5848</v>
      </c>
      <c r="AK187" s="125" t="s">
        <v>6227</v>
      </c>
      <c r="AL187" s="632">
        <v>44729</v>
      </c>
      <c r="AM187" s="632"/>
      <c r="AN187" s="632">
        <v>44730</v>
      </c>
      <c r="AO187" s="632"/>
      <c r="AP187" s="632"/>
      <c r="AQ187" s="125"/>
      <c r="AR187" s="125"/>
      <c r="AS187" s="125"/>
      <c r="AT187" s="638"/>
      <c r="AU187" s="638"/>
      <c r="AV187" s="638"/>
      <c r="AW187" s="705"/>
      <c r="AX187" s="125"/>
      <c r="AY187" s="639"/>
      <c r="AZ187" s="639"/>
      <c r="BA187" s="639"/>
      <c r="BB187" s="639"/>
      <c r="BC187" s="639"/>
      <c r="BD187" s="639"/>
      <c r="BE187" s="125"/>
      <c r="BF187" s="125"/>
      <c r="BG187" s="125"/>
    </row>
    <row r="188" spans="1:59">
      <c r="A188" s="705" t="s">
        <v>55</v>
      </c>
      <c r="B188" s="125" t="s">
        <v>5836</v>
      </c>
      <c r="C188" s="125" t="s">
        <v>6228</v>
      </c>
      <c r="D188" s="632">
        <v>44706</v>
      </c>
      <c r="E188" s="705" t="s">
        <v>5529</v>
      </c>
      <c r="F188" s="705" t="s">
        <v>85</v>
      </c>
      <c r="G188" s="125" t="s">
        <v>5855</v>
      </c>
      <c r="H188" s="125" t="s">
        <v>5856</v>
      </c>
      <c r="I188" s="125" t="s">
        <v>6216</v>
      </c>
      <c r="J188" s="125" t="s">
        <v>85</v>
      </c>
      <c r="K188" s="633" t="s">
        <v>5858</v>
      </c>
      <c r="L188" s="705" t="s">
        <v>5530</v>
      </c>
      <c r="M188" s="125" t="s">
        <v>5531</v>
      </c>
      <c r="N188" s="125" t="s">
        <v>5532</v>
      </c>
      <c r="O188" s="125" t="s">
        <v>392</v>
      </c>
      <c r="P188" s="634" t="s">
        <v>5533</v>
      </c>
      <c r="Q188" s="705"/>
      <c r="R188" s="125" t="s">
        <v>5095</v>
      </c>
      <c r="S188" s="125" t="s">
        <v>5523</v>
      </c>
      <c r="T188" s="125" t="s">
        <v>5096</v>
      </c>
      <c r="U188" s="705">
        <v>30397572</v>
      </c>
      <c r="V188" s="636">
        <v>0</v>
      </c>
      <c r="W188" s="125" t="s">
        <v>134</v>
      </c>
      <c r="X188" s="125">
        <v>480</v>
      </c>
      <c r="Y188" s="125">
        <v>203</v>
      </c>
      <c r="Z188" s="125">
        <v>7</v>
      </c>
      <c r="AA188" s="637">
        <f t="shared" si="19"/>
        <v>9.7439999999999999E-2</v>
      </c>
      <c r="AB188" s="705" t="s">
        <v>88</v>
      </c>
      <c r="AC188" s="632" t="s">
        <v>6186</v>
      </c>
      <c r="AD188" s="125"/>
      <c r="AE188" s="634"/>
      <c r="AF188" s="125" t="s">
        <v>6228</v>
      </c>
      <c r="AG188" s="125">
        <v>203</v>
      </c>
      <c r="AH188" s="125">
        <v>7</v>
      </c>
      <c r="AI188" s="637">
        <f t="shared" si="17"/>
        <v>9.7439999999999999E-2</v>
      </c>
      <c r="AJ188" s="125" t="s">
        <v>5848</v>
      </c>
      <c r="AK188" s="125" t="s">
        <v>6228</v>
      </c>
      <c r="AL188" s="632">
        <v>44729</v>
      </c>
      <c r="AM188" s="632"/>
      <c r="AN188" s="632">
        <v>44730</v>
      </c>
      <c r="AO188" s="632"/>
      <c r="AP188" s="632"/>
      <c r="AQ188" s="125"/>
      <c r="AR188" s="125"/>
      <c r="AS188" s="125"/>
      <c r="AT188" s="638"/>
      <c r="AU188" s="638"/>
      <c r="AV188" s="638"/>
      <c r="AW188" s="705"/>
      <c r="AX188" s="125"/>
      <c r="AY188" s="639">
        <v>825</v>
      </c>
      <c r="AZ188" s="639"/>
      <c r="BA188" s="639"/>
      <c r="BB188" s="639">
        <v>100</v>
      </c>
      <c r="BC188" s="639">
        <v>50</v>
      </c>
      <c r="BD188" s="639">
        <f t="shared" ref="BD188:BD219" si="20">SUM(AY188:BC188)</f>
        <v>975</v>
      </c>
      <c r="BE188" s="125"/>
      <c r="BF188" s="125"/>
      <c r="BG188" s="125"/>
    </row>
    <row r="189" spans="1:59">
      <c r="A189" s="705" t="s">
        <v>55</v>
      </c>
      <c r="B189" s="125" t="s">
        <v>5836</v>
      </c>
      <c r="C189" s="669" t="s">
        <v>6229</v>
      </c>
      <c r="D189" s="632">
        <v>44706</v>
      </c>
      <c r="E189" s="705" t="s">
        <v>5518</v>
      </c>
      <c r="F189" s="705" t="s">
        <v>85</v>
      </c>
      <c r="G189" s="125" t="s">
        <v>5855</v>
      </c>
      <c r="H189" s="125" t="s">
        <v>5856</v>
      </c>
      <c r="I189" s="125" t="s">
        <v>6216</v>
      </c>
      <c r="J189" s="125" t="s">
        <v>85</v>
      </c>
      <c r="K189" s="633" t="s">
        <v>5858</v>
      </c>
      <c r="L189" s="705" t="s">
        <v>5530</v>
      </c>
      <c r="M189" s="125" t="s">
        <v>6205</v>
      </c>
      <c r="N189" s="125" t="s">
        <v>5521</v>
      </c>
      <c r="O189" s="125" t="s">
        <v>392</v>
      </c>
      <c r="P189" s="634" t="s">
        <v>5533</v>
      </c>
      <c r="Q189" s="705"/>
      <c r="R189" s="125" t="s">
        <v>6182</v>
      </c>
      <c r="S189" s="125" t="s">
        <v>5523</v>
      </c>
      <c r="T189" s="125" t="s">
        <v>6184</v>
      </c>
      <c r="U189" s="705">
        <v>12005833</v>
      </c>
      <c r="V189" s="636">
        <v>0</v>
      </c>
      <c r="W189" s="125" t="s">
        <v>134</v>
      </c>
      <c r="X189" s="125">
        <v>475</v>
      </c>
      <c r="Y189" s="125">
        <v>600</v>
      </c>
      <c r="Z189" s="125">
        <v>20</v>
      </c>
      <c r="AA189" s="637">
        <f t="shared" si="19"/>
        <v>0.28499999999999998</v>
      </c>
      <c r="AB189" s="705" t="s">
        <v>88</v>
      </c>
      <c r="AC189" s="632" t="s">
        <v>6186</v>
      </c>
      <c r="AD189" s="125"/>
      <c r="AE189" s="634"/>
      <c r="AF189" s="125" t="s">
        <v>6229</v>
      </c>
      <c r="AG189" s="125">
        <v>600</v>
      </c>
      <c r="AH189" s="125">
        <v>20</v>
      </c>
      <c r="AI189" s="637">
        <f t="shared" si="17"/>
        <v>0.28499999999999998</v>
      </c>
      <c r="AJ189" s="125" t="s">
        <v>5848</v>
      </c>
      <c r="AK189" s="125" t="s">
        <v>6229</v>
      </c>
      <c r="AL189" s="632">
        <v>44725</v>
      </c>
      <c r="AM189" s="632"/>
      <c r="AN189" s="632">
        <v>44726</v>
      </c>
      <c r="AO189" s="632"/>
      <c r="AP189" s="632"/>
      <c r="AQ189" s="125" t="s">
        <v>5111</v>
      </c>
      <c r="AR189" s="125" t="s">
        <v>6187</v>
      </c>
      <c r="AS189" s="125"/>
      <c r="AT189" s="638"/>
      <c r="AU189" s="638"/>
      <c r="AV189" s="638"/>
      <c r="AW189" s="705"/>
      <c r="AX189" s="125"/>
      <c r="AY189" s="639">
        <v>1045</v>
      </c>
      <c r="AZ189" s="639"/>
      <c r="BA189" s="639"/>
      <c r="BB189" s="639"/>
      <c r="BC189" s="639"/>
      <c r="BD189" s="639">
        <f t="shared" si="20"/>
        <v>1045</v>
      </c>
      <c r="BE189" s="125"/>
      <c r="BF189" s="125"/>
      <c r="BG189" s="125"/>
    </row>
    <row r="190" spans="1:59">
      <c r="A190" s="705" t="s">
        <v>55</v>
      </c>
      <c r="B190" s="125" t="s">
        <v>5836</v>
      </c>
      <c r="C190" s="669" t="s">
        <v>6230</v>
      </c>
      <c r="D190" s="632">
        <v>44706</v>
      </c>
      <c r="E190" s="705" t="s">
        <v>5518</v>
      </c>
      <c r="F190" s="705" t="s">
        <v>85</v>
      </c>
      <c r="G190" s="125" t="s">
        <v>5855</v>
      </c>
      <c r="H190" s="125" t="s">
        <v>5856</v>
      </c>
      <c r="I190" s="125" t="s">
        <v>6216</v>
      </c>
      <c r="J190" s="125" t="s">
        <v>85</v>
      </c>
      <c r="K190" s="633" t="s">
        <v>5858</v>
      </c>
      <c r="L190" s="705" t="s">
        <v>5530</v>
      </c>
      <c r="M190" s="125" t="s">
        <v>6205</v>
      </c>
      <c r="N190" s="125" t="s">
        <v>5521</v>
      </c>
      <c r="O190" s="125" t="s">
        <v>392</v>
      </c>
      <c r="P190" s="634" t="s">
        <v>5533</v>
      </c>
      <c r="Q190" s="705"/>
      <c r="R190" s="125" t="s">
        <v>6182</v>
      </c>
      <c r="S190" s="125" t="s">
        <v>5523</v>
      </c>
      <c r="T190" s="125" t="s">
        <v>6184</v>
      </c>
      <c r="U190" s="705">
        <v>12005833</v>
      </c>
      <c r="V190" s="636">
        <v>0</v>
      </c>
      <c r="W190" s="125" t="s">
        <v>134</v>
      </c>
      <c r="X190" s="125">
        <v>475</v>
      </c>
      <c r="Y190" s="125">
        <v>330</v>
      </c>
      <c r="Z190" s="125">
        <v>11</v>
      </c>
      <c r="AA190" s="637">
        <f t="shared" si="19"/>
        <v>0.15675</v>
      </c>
      <c r="AB190" s="705" t="s">
        <v>88</v>
      </c>
      <c r="AC190" s="632" t="s">
        <v>6186</v>
      </c>
      <c r="AD190" s="125"/>
      <c r="AE190" s="634"/>
      <c r="AF190" s="125" t="s">
        <v>6230</v>
      </c>
      <c r="AG190" s="125">
        <v>330</v>
      </c>
      <c r="AH190" s="125">
        <v>11</v>
      </c>
      <c r="AI190" s="637">
        <f t="shared" si="17"/>
        <v>0.15675</v>
      </c>
      <c r="AJ190" s="125" t="s">
        <v>5848</v>
      </c>
      <c r="AK190" s="125" t="s">
        <v>6230</v>
      </c>
      <c r="AL190" s="632">
        <v>44725</v>
      </c>
      <c r="AM190" s="632"/>
      <c r="AN190" s="632">
        <v>44726</v>
      </c>
      <c r="AO190" s="632"/>
      <c r="AP190" s="632"/>
      <c r="AQ190" s="125" t="s">
        <v>5111</v>
      </c>
      <c r="AR190" s="125" t="s">
        <v>6187</v>
      </c>
      <c r="AS190" s="125"/>
      <c r="AT190" s="638"/>
      <c r="AU190" s="638"/>
      <c r="AV190" s="638"/>
      <c r="AW190" s="705"/>
      <c r="AX190" s="125"/>
      <c r="AY190" s="639">
        <v>1045</v>
      </c>
      <c r="AZ190" s="639"/>
      <c r="BA190" s="639"/>
      <c r="BB190" s="639"/>
      <c r="BC190" s="639"/>
      <c r="BD190" s="639">
        <f t="shared" si="20"/>
        <v>1045</v>
      </c>
      <c r="BE190" s="125"/>
      <c r="BF190" s="125"/>
      <c r="BG190" s="125"/>
    </row>
    <row r="191" spans="1:59">
      <c r="A191" s="705" t="s">
        <v>55</v>
      </c>
      <c r="B191" s="125" t="s">
        <v>5836</v>
      </c>
      <c r="C191" s="669" t="s">
        <v>6231</v>
      </c>
      <c r="D191" s="632">
        <v>44706</v>
      </c>
      <c r="E191" s="705" t="s">
        <v>5518</v>
      </c>
      <c r="F191" s="705" t="s">
        <v>85</v>
      </c>
      <c r="G191" s="125" t="s">
        <v>5855</v>
      </c>
      <c r="H191" s="125" t="s">
        <v>5839</v>
      </c>
      <c r="I191" s="125" t="s">
        <v>5840</v>
      </c>
      <c r="J191" s="125" t="s">
        <v>85</v>
      </c>
      <c r="K191" s="633" t="s">
        <v>5841</v>
      </c>
      <c r="L191" s="705" t="s">
        <v>5530</v>
      </c>
      <c r="M191" s="125" t="s">
        <v>6205</v>
      </c>
      <c r="N191" s="125" t="s">
        <v>5521</v>
      </c>
      <c r="O191" s="125" t="s">
        <v>392</v>
      </c>
      <c r="P191" s="634" t="s">
        <v>5533</v>
      </c>
      <c r="Q191" s="705"/>
      <c r="R191" s="125" t="s">
        <v>6182</v>
      </c>
      <c r="S191" s="125" t="s">
        <v>5523</v>
      </c>
      <c r="T191" s="125" t="s">
        <v>6184</v>
      </c>
      <c r="U191" s="705">
        <v>12005833</v>
      </c>
      <c r="V191" s="636">
        <v>0</v>
      </c>
      <c r="W191" s="125" t="s">
        <v>134</v>
      </c>
      <c r="X191" s="125">
        <v>475</v>
      </c>
      <c r="Y191" s="125">
        <v>21</v>
      </c>
      <c r="Z191" s="125">
        <v>1</v>
      </c>
      <c r="AA191" s="637">
        <f t="shared" si="19"/>
        <v>9.9749999999999995E-3</v>
      </c>
      <c r="AB191" s="705" t="s">
        <v>88</v>
      </c>
      <c r="AC191" s="632" t="s">
        <v>6186</v>
      </c>
      <c r="AD191" s="125"/>
      <c r="AE191" s="634"/>
      <c r="AF191" s="125" t="s">
        <v>6231</v>
      </c>
      <c r="AG191" s="125">
        <v>21</v>
      </c>
      <c r="AH191" s="125">
        <v>1</v>
      </c>
      <c r="AI191" s="637">
        <f t="shared" si="17"/>
        <v>9.9749999999999995E-3</v>
      </c>
      <c r="AJ191" s="125" t="s">
        <v>5848</v>
      </c>
      <c r="AK191" s="125" t="s">
        <v>6231</v>
      </c>
      <c r="AL191" s="632">
        <v>44725</v>
      </c>
      <c r="AM191" s="632"/>
      <c r="AN191" s="632">
        <v>44726</v>
      </c>
      <c r="AO191" s="632"/>
      <c r="AP191" s="632"/>
      <c r="AQ191" s="125" t="s">
        <v>5111</v>
      </c>
      <c r="AR191" s="125" t="s">
        <v>6187</v>
      </c>
      <c r="AS191" s="125"/>
      <c r="AT191" s="638"/>
      <c r="AU191" s="638"/>
      <c r="AV191" s="638"/>
      <c r="AW191" s="705"/>
      <c r="AX191" s="125"/>
      <c r="AY191" s="639">
        <v>1045</v>
      </c>
      <c r="AZ191" s="639"/>
      <c r="BA191" s="639"/>
      <c r="BB191" s="639">
        <v>100</v>
      </c>
      <c r="BC191" s="639">
        <v>50</v>
      </c>
      <c r="BD191" s="639">
        <f t="shared" si="20"/>
        <v>1195</v>
      </c>
      <c r="BE191" s="125"/>
      <c r="BF191" s="125"/>
      <c r="BG191" s="125"/>
    </row>
    <row r="192" spans="1:59">
      <c r="A192" s="671" t="s">
        <v>55</v>
      </c>
      <c r="B192" s="672" t="s">
        <v>5836</v>
      </c>
      <c r="C192" s="669"/>
      <c r="D192" s="673">
        <v>44706</v>
      </c>
      <c r="E192" s="671" t="s">
        <v>5518</v>
      </c>
      <c r="F192" s="671"/>
      <c r="G192" s="672" t="s">
        <v>6232</v>
      </c>
      <c r="H192" s="672"/>
      <c r="I192" s="672"/>
      <c r="J192" s="672"/>
      <c r="K192" s="674"/>
      <c r="L192" s="671" t="s">
        <v>5530</v>
      </c>
      <c r="M192" s="672" t="s">
        <v>6205</v>
      </c>
      <c r="N192" s="672" t="s">
        <v>5521</v>
      </c>
      <c r="O192" s="672" t="s">
        <v>392</v>
      </c>
      <c r="P192" s="675" t="s">
        <v>5533</v>
      </c>
      <c r="Q192" s="671"/>
      <c r="R192" s="672" t="s">
        <v>6182</v>
      </c>
      <c r="S192" s="672" t="s">
        <v>5523</v>
      </c>
      <c r="T192" s="672" t="s">
        <v>6184</v>
      </c>
      <c r="U192" s="671">
        <v>12005833</v>
      </c>
      <c r="V192" s="676">
        <v>15</v>
      </c>
      <c r="W192" s="672" t="s">
        <v>134</v>
      </c>
      <c r="X192" s="672">
        <v>475</v>
      </c>
      <c r="Y192" s="672">
        <v>480</v>
      </c>
      <c r="Z192" s="672">
        <v>16</v>
      </c>
      <c r="AA192" s="637">
        <f t="shared" si="19"/>
        <v>0.22800000000000001</v>
      </c>
      <c r="AB192" s="671" t="s">
        <v>88</v>
      </c>
      <c r="AC192" s="673"/>
      <c r="AD192" s="672"/>
      <c r="AE192" s="675"/>
      <c r="AF192" s="672"/>
      <c r="AG192" s="672">
        <v>480</v>
      </c>
      <c r="AH192" s="672">
        <v>16</v>
      </c>
      <c r="AI192" s="677">
        <f t="shared" si="17"/>
        <v>0.22800000000000001</v>
      </c>
      <c r="AJ192" s="672" t="s">
        <v>5848</v>
      </c>
      <c r="AK192" s="672"/>
      <c r="AL192" s="673"/>
      <c r="AM192" s="673"/>
      <c r="AN192" s="673"/>
      <c r="AO192" s="673"/>
      <c r="AP192" s="673"/>
      <c r="AQ192" s="125" t="s">
        <v>5111</v>
      </c>
      <c r="AR192" s="125" t="s">
        <v>6233</v>
      </c>
      <c r="AS192" s="672"/>
      <c r="AT192" s="678"/>
      <c r="AU192" s="678"/>
      <c r="AV192" s="678"/>
      <c r="AW192" s="671"/>
      <c r="AX192" s="672"/>
      <c r="AY192" s="679">
        <v>1045</v>
      </c>
      <c r="AZ192" s="679"/>
      <c r="BA192" s="679"/>
      <c r="BB192" s="679"/>
      <c r="BC192" s="679"/>
      <c r="BD192" s="679">
        <f t="shared" si="20"/>
        <v>1045</v>
      </c>
      <c r="BE192" s="672"/>
      <c r="BF192" s="672"/>
      <c r="BG192" s="672"/>
    </row>
    <row r="193" spans="1:59">
      <c r="A193" s="671" t="s">
        <v>55</v>
      </c>
      <c r="B193" s="672" t="s">
        <v>5836</v>
      </c>
      <c r="C193" s="669"/>
      <c r="D193" s="673">
        <v>44706</v>
      </c>
      <c r="E193" s="671" t="s">
        <v>5518</v>
      </c>
      <c r="F193" s="671"/>
      <c r="G193" s="672" t="s">
        <v>6232</v>
      </c>
      <c r="H193" s="672"/>
      <c r="I193" s="672"/>
      <c r="J193" s="672"/>
      <c r="K193" s="674"/>
      <c r="L193" s="671" t="s">
        <v>5530</v>
      </c>
      <c r="M193" s="672" t="s">
        <v>6205</v>
      </c>
      <c r="N193" s="672" t="s">
        <v>5521</v>
      </c>
      <c r="O193" s="672" t="s">
        <v>392</v>
      </c>
      <c r="P193" s="675" t="s">
        <v>5533</v>
      </c>
      <c r="Q193" s="671"/>
      <c r="R193" s="672" t="s">
        <v>6182</v>
      </c>
      <c r="S193" s="672" t="s">
        <v>5523</v>
      </c>
      <c r="T193" s="672" t="s">
        <v>6184</v>
      </c>
      <c r="U193" s="671">
        <v>12005833</v>
      </c>
      <c r="V193" s="676">
        <v>15</v>
      </c>
      <c r="W193" s="672" t="s">
        <v>134</v>
      </c>
      <c r="X193" s="672">
        <v>475</v>
      </c>
      <c r="Y193" s="672">
        <v>9</v>
      </c>
      <c r="Z193" s="672">
        <v>1</v>
      </c>
      <c r="AA193" s="637">
        <f t="shared" si="19"/>
        <v>4.2750000000000002E-3</v>
      </c>
      <c r="AB193" s="671" t="s">
        <v>88</v>
      </c>
      <c r="AC193" s="673"/>
      <c r="AD193" s="672"/>
      <c r="AE193" s="675"/>
      <c r="AF193" s="672"/>
      <c r="AG193" s="672">
        <v>9</v>
      </c>
      <c r="AH193" s="672">
        <v>1</v>
      </c>
      <c r="AI193" s="677">
        <f t="shared" si="17"/>
        <v>4.2750000000000002E-3</v>
      </c>
      <c r="AJ193" s="672" t="s">
        <v>5848</v>
      </c>
      <c r="AK193" s="672"/>
      <c r="AL193" s="673"/>
      <c r="AM193" s="673"/>
      <c r="AN193" s="673"/>
      <c r="AO193" s="673"/>
      <c r="AP193" s="673"/>
      <c r="AQ193" s="125" t="s">
        <v>5111</v>
      </c>
      <c r="AR193" s="125" t="s">
        <v>6233</v>
      </c>
      <c r="AS193" s="672"/>
      <c r="AT193" s="678"/>
      <c r="AU193" s="678"/>
      <c r="AV193" s="678"/>
      <c r="AW193" s="671"/>
      <c r="AX193" s="672"/>
      <c r="AY193" s="679">
        <v>1045</v>
      </c>
      <c r="AZ193" s="679"/>
      <c r="BA193" s="679"/>
      <c r="BB193" s="679"/>
      <c r="BC193" s="679"/>
      <c r="BD193" s="679">
        <f t="shared" si="20"/>
        <v>1045</v>
      </c>
      <c r="BE193" s="672"/>
      <c r="BF193" s="672"/>
      <c r="BG193" s="672"/>
    </row>
    <row r="194" spans="1:59">
      <c r="A194" s="705" t="s">
        <v>55</v>
      </c>
      <c r="B194" s="125" t="s">
        <v>5836</v>
      </c>
      <c r="C194" s="125" t="s">
        <v>6234</v>
      </c>
      <c r="D194" s="632">
        <v>44706</v>
      </c>
      <c r="E194" s="705" t="s">
        <v>5529</v>
      </c>
      <c r="F194" s="705" t="s">
        <v>85</v>
      </c>
      <c r="G194" s="125" t="s">
        <v>5855</v>
      </c>
      <c r="H194" s="125" t="s">
        <v>5856</v>
      </c>
      <c r="I194" s="125" t="s">
        <v>6216</v>
      </c>
      <c r="J194" s="125" t="s">
        <v>85</v>
      </c>
      <c r="K194" s="633" t="s">
        <v>5858</v>
      </c>
      <c r="L194" s="705" t="s">
        <v>5530</v>
      </c>
      <c r="M194" s="125" t="s">
        <v>5531</v>
      </c>
      <c r="N194" s="125" t="s">
        <v>5532</v>
      </c>
      <c r="O194" s="125" t="s">
        <v>392</v>
      </c>
      <c r="P194" s="634" t="s">
        <v>5533</v>
      </c>
      <c r="Q194" s="705"/>
      <c r="R194" s="125" t="s">
        <v>5095</v>
      </c>
      <c r="S194" s="125" t="s">
        <v>5523</v>
      </c>
      <c r="T194" s="125" t="s">
        <v>5096</v>
      </c>
      <c r="U194" s="705">
        <v>12005559</v>
      </c>
      <c r="V194" s="636">
        <v>15</v>
      </c>
      <c r="W194" s="125" t="s">
        <v>134</v>
      </c>
      <c r="X194" s="125">
        <v>480</v>
      </c>
      <c r="Y194" s="125">
        <v>29</v>
      </c>
      <c r="Z194" s="125">
        <v>1</v>
      </c>
      <c r="AA194" s="637">
        <f t="shared" si="19"/>
        <v>1.392E-2</v>
      </c>
      <c r="AB194" s="705" t="s">
        <v>88</v>
      </c>
      <c r="AC194" s="632"/>
      <c r="AD194" s="125"/>
      <c r="AE194" s="634"/>
      <c r="AF194" s="125" t="s">
        <v>6234</v>
      </c>
      <c r="AG194" s="125">
        <v>29</v>
      </c>
      <c r="AH194" s="125">
        <v>1</v>
      </c>
      <c r="AI194" s="637">
        <f t="shared" si="17"/>
        <v>1.392E-2</v>
      </c>
      <c r="AJ194" s="125" t="s">
        <v>5848</v>
      </c>
      <c r="AK194" s="125" t="s">
        <v>6234</v>
      </c>
      <c r="AL194" s="632">
        <v>44729</v>
      </c>
      <c r="AM194" s="632"/>
      <c r="AN194" s="632">
        <v>44730</v>
      </c>
      <c r="AO194" s="632"/>
      <c r="AP194" s="632"/>
      <c r="AQ194" s="125"/>
      <c r="AR194" s="125"/>
      <c r="AS194" s="125"/>
      <c r="AT194" s="638"/>
      <c r="AU194" s="638"/>
      <c r="AV194" s="638"/>
      <c r="AW194" s="705"/>
      <c r="AX194" s="125"/>
      <c r="AY194" s="639">
        <v>825</v>
      </c>
      <c r="AZ194" s="639"/>
      <c r="BA194" s="639"/>
      <c r="BB194" s="639">
        <v>100</v>
      </c>
      <c r="BC194" s="639">
        <v>50</v>
      </c>
      <c r="BD194" s="639">
        <f t="shared" si="20"/>
        <v>975</v>
      </c>
      <c r="BE194" s="125"/>
      <c r="BF194" s="125"/>
      <c r="BG194" s="125"/>
    </row>
    <row r="195" spans="1:59">
      <c r="A195" s="705" t="s">
        <v>55</v>
      </c>
      <c r="B195" s="125" t="s">
        <v>5836</v>
      </c>
      <c r="C195" s="125" t="s">
        <v>6235</v>
      </c>
      <c r="D195" s="632">
        <v>44714</v>
      </c>
      <c r="E195" s="705" t="s">
        <v>6236</v>
      </c>
      <c r="F195" s="705" t="s">
        <v>85</v>
      </c>
      <c r="G195" s="125" t="s">
        <v>5855</v>
      </c>
      <c r="H195" s="125" t="s">
        <v>5856</v>
      </c>
      <c r="I195" s="125" t="s">
        <v>6216</v>
      </c>
      <c r="J195" s="125" t="s">
        <v>85</v>
      </c>
      <c r="K195" s="633" t="s">
        <v>5858</v>
      </c>
      <c r="L195" s="705" t="s">
        <v>6237</v>
      </c>
      <c r="M195" s="125" t="s">
        <v>6238</v>
      </c>
      <c r="N195" s="125" t="s">
        <v>6239</v>
      </c>
      <c r="O195" s="125" t="s">
        <v>629</v>
      </c>
      <c r="P195" s="634" t="s">
        <v>6240</v>
      </c>
      <c r="Q195" s="705" t="s">
        <v>1267</v>
      </c>
      <c r="R195" s="125" t="s">
        <v>6241</v>
      </c>
      <c r="S195" s="125" t="s">
        <v>6242</v>
      </c>
      <c r="T195" s="125"/>
      <c r="U195" s="705">
        <v>30397572</v>
      </c>
      <c r="V195" s="636">
        <v>0</v>
      </c>
      <c r="W195" s="125" t="s">
        <v>134</v>
      </c>
      <c r="X195" s="125">
        <v>480</v>
      </c>
      <c r="Y195" s="125">
        <v>638</v>
      </c>
      <c r="Z195" s="125">
        <v>22</v>
      </c>
      <c r="AA195" s="637">
        <f t="shared" si="19"/>
        <v>0.30624000000000001</v>
      </c>
      <c r="AB195" s="705" t="s">
        <v>88</v>
      </c>
      <c r="AC195" s="632">
        <v>44718</v>
      </c>
      <c r="AD195" s="125"/>
      <c r="AE195" s="634"/>
      <c r="AF195" s="125"/>
      <c r="AG195" s="125">
        <v>638</v>
      </c>
      <c r="AH195" s="125">
        <v>22</v>
      </c>
      <c r="AI195" s="637">
        <f t="shared" si="17"/>
        <v>0.30624000000000001</v>
      </c>
      <c r="AJ195" s="125"/>
      <c r="AK195" s="125" t="s">
        <v>6235</v>
      </c>
      <c r="AL195" s="632">
        <v>44727</v>
      </c>
      <c r="AM195" s="632"/>
      <c r="AN195" s="632">
        <v>44728</v>
      </c>
      <c r="AO195" s="632"/>
      <c r="AP195" s="632"/>
      <c r="AQ195" s="125"/>
      <c r="AR195" s="125"/>
      <c r="AS195" s="125"/>
      <c r="AT195" s="638"/>
      <c r="AU195" s="638"/>
      <c r="AV195" s="638"/>
      <c r="AW195" s="705"/>
      <c r="AX195" s="125"/>
      <c r="AY195" s="639">
        <v>1485</v>
      </c>
      <c r="AZ195" s="639"/>
      <c r="BA195" s="639"/>
      <c r="BB195" s="639"/>
      <c r="BC195" s="639"/>
      <c r="BD195" s="639">
        <f t="shared" si="20"/>
        <v>1485</v>
      </c>
      <c r="BE195" s="125"/>
      <c r="BF195" s="125"/>
      <c r="BG195" s="125"/>
    </row>
    <row r="196" spans="1:59">
      <c r="A196" s="705" t="s">
        <v>55</v>
      </c>
      <c r="B196" s="125" t="s">
        <v>5836</v>
      </c>
      <c r="C196" s="125" t="s">
        <v>6243</v>
      </c>
      <c r="D196" s="632">
        <v>44714</v>
      </c>
      <c r="E196" s="705" t="s">
        <v>6244</v>
      </c>
      <c r="F196" s="705" t="s">
        <v>85</v>
      </c>
      <c r="G196" s="125" t="s">
        <v>5855</v>
      </c>
      <c r="H196" s="125" t="s">
        <v>5856</v>
      </c>
      <c r="I196" s="125" t="s">
        <v>6216</v>
      </c>
      <c r="J196" s="125" t="s">
        <v>85</v>
      </c>
      <c r="K196" s="633" t="s">
        <v>5858</v>
      </c>
      <c r="L196" s="705" t="s">
        <v>6237</v>
      </c>
      <c r="M196" s="125" t="s">
        <v>6238</v>
      </c>
      <c r="N196" s="125" t="s">
        <v>6239</v>
      </c>
      <c r="O196" s="125" t="s">
        <v>629</v>
      </c>
      <c r="P196" s="634" t="s">
        <v>6240</v>
      </c>
      <c r="Q196" s="705" t="s">
        <v>1267</v>
      </c>
      <c r="R196" s="125" t="s">
        <v>6241</v>
      </c>
      <c r="S196" s="125" t="s">
        <v>6242</v>
      </c>
      <c r="T196" s="125"/>
      <c r="U196" s="705">
        <v>30397572</v>
      </c>
      <c r="V196" s="636">
        <v>0</v>
      </c>
      <c r="W196" s="125" t="s">
        <v>134</v>
      </c>
      <c r="X196" s="125">
        <v>480</v>
      </c>
      <c r="Y196" s="125">
        <v>638</v>
      </c>
      <c r="Z196" s="125">
        <v>22</v>
      </c>
      <c r="AA196" s="637">
        <f t="shared" si="19"/>
        <v>0.30624000000000001</v>
      </c>
      <c r="AB196" s="705" t="s">
        <v>88</v>
      </c>
      <c r="AC196" s="632">
        <v>44718</v>
      </c>
      <c r="AD196" s="125"/>
      <c r="AE196" s="634"/>
      <c r="AF196" s="125"/>
      <c r="AG196" s="125">
        <v>638</v>
      </c>
      <c r="AH196" s="125">
        <v>22</v>
      </c>
      <c r="AI196" s="637">
        <f t="shared" si="17"/>
        <v>0.30624000000000001</v>
      </c>
      <c r="AJ196" s="125"/>
      <c r="AK196" s="125" t="s">
        <v>6243</v>
      </c>
      <c r="AL196" s="632">
        <v>44727</v>
      </c>
      <c r="AM196" s="632"/>
      <c r="AN196" s="632">
        <v>44728</v>
      </c>
      <c r="AO196" s="632"/>
      <c r="AP196" s="632"/>
      <c r="AQ196" s="125"/>
      <c r="AR196" s="125"/>
      <c r="AS196" s="125"/>
      <c r="AT196" s="638"/>
      <c r="AU196" s="638"/>
      <c r="AV196" s="638"/>
      <c r="AW196" s="705"/>
      <c r="AX196" s="125"/>
      <c r="AY196" s="639">
        <v>1485</v>
      </c>
      <c r="AZ196" s="639"/>
      <c r="BA196" s="639"/>
      <c r="BB196" s="639"/>
      <c r="BC196" s="639"/>
      <c r="BD196" s="639">
        <f t="shared" si="20"/>
        <v>1485</v>
      </c>
      <c r="BE196" s="125"/>
      <c r="BF196" s="125"/>
      <c r="BG196" s="125"/>
    </row>
    <row r="197" spans="1:59">
      <c r="A197" s="705" t="s">
        <v>55</v>
      </c>
      <c r="B197" s="125" t="s">
        <v>5836</v>
      </c>
      <c r="C197" s="125" t="s">
        <v>6245</v>
      </c>
      <c r="D197" s="632">
        <v>44714</v>
      </c>
      <c r="E197" s="705" t="s">
        <v>6246</v>
      </c>
      <c r="F197" s="705" t="s">
        <v>85</v>
      </c>
      <c r="G197" s="125" t="s">
        <v>5855</v>
      </c>
      <c r="H197" s="125" t="s">
        <v>5856</v>
      </c>
      <c r="I197" s="125" t="s">
        <v>6216</v>
      </c>
      <c r="J197" s="125" t="s">
        <v>85</v>
      </c>
      <c r="K197" s="633" t="s">
        <v>5858</v>
      </c>
      <c r="L197" s="705" t="s">
        <v>6237</v>
      </c>
      <c r="M197" s="125" t="s">
        <v>6238</v>
      </c>
      <c r="N197" s="125" t="s">
        <v>6239</v>
      </c>
      <c r="O197" s="125" t="s">
        <v>629</v>
      </c>
      <c r="P197" s="634" t="s">
        <v>6240</v>
      </c>
      <c r="Q197" s="705" t="s">
        <v>1267</v>
      </c>
      <c r="R197" s="125" t="s">
        <v>6241</v>
      </c>
      <c r="S197" s="125" t="s">
        <v>6242</v>
      </c>
      <c r="T197" s="125"/>
      <c r="U197" s="705">
        <v>30397572</v>
      </c>
      <c r="V197" s="636">
        <v>0</v>
      </c>
      <c r="W197" s="125" t="s">
        <v>134</v>
      </c>
      <c r="X197" s="125">
        <v>480</v>
      </c>
      <c r="Y197" s="125">
        <v>638</v>
      </c>
      <c r="Z197" s="125">
        <v>22</v>
      </c>
      <c r="AA197" s="637">
        <f t="shared" si="19"/>
        <v>0.30624000000000001</v>
      </c>
      <c r="AB197" s="705" t="s">
        <v>88</v>
      </c>
      <c r="AC197" s="632">
        <v>44718</v>
      </c>
      <c r="AD197" s="125"/>
      <c r="AE197" s="634"/>
      <c r="AF197" s="125"/>
      <c r="AG197" s="125">
        <v>638</v>
      </c>
      <c r="AH197" s="125">
        <v>22</v>
      </c>
      <c r="AI197" s="637">
        <f t="shared" si="17"/>
        <v>0.30624000000000001</v>
      </c>
      <c r="AJ197" s="125"/>
      <c r="AK197" s="125" t="s">
        <v>6245</v>
      </c>
      <c r="AL197" s="632">
        <v>44739</v>
      </c>
      <c r="AM197" s="632"/>
      <c r="AN197" s="632">
        <v>44740</v>
      </c>
      <c r="AO197" s="632"/>
      <c r="AP197" s="632"/>
      <c r="AQ197" s="125"/>
      <c r="AR197" s="125"/>
      <c r="AS197" s="125"/>
      <c r="AT197" s="638"/>
      <c r="AU197" s="638"/>
      <c r="AV197" s="638"/>
      <c r="AW197" s="705"/>
      <c r="AX197" s="125"/>
      <c r="AY197" s="639">
        <v>1485</v>
      </c>
      <c r="AZ197" s="639"/>
      <c r="BA197" s="639"/>
      <c r="BB197" s="639"/>
      <c r="BC197" s="639"/>
      <c r="BD197" s="639">
        <f t="shared" si="20"/>
        <v>1485</v>
      </c>
      <c r="BE197" s="125"/>
      <c r="BF197" s="125"/>
      <c r="BG197" s="125"/>
    </row>
    <row r="198" spans="1:59">
      <c r="A198" s="705" t="s">
        <v>55</v>
      </c>
      <c r="B198" s="125" t="s">
        <v>5836</v>
      </c>
      <c r="C198" s="125" t="s">
        <v>6247</v>
      </c>
      <c r="D198" s="632">
        <v>44714</v>
      </c>
      <c r="E198" s="705" t="s">
        <v>6248</v>
      </c>
      <c r="F198" s="705" t="s">
        <v>85</v>
      </c>
      <c r="G198" s="125" t="s">
        <v>5855</v>
      </c>
      <c r="H198" s="125" t="s">
        <v>5856</v>
      </c>
      <c r="I198" s="125" t="s">
        <v>6216</v>
      </c>
      <c r="J198" s="125" t="s">
        <v>85</v>
      </c>
      <c r="K198" s="633" t="s">
        <v>5858</v>
      </c>
      <c r="L198" s="705" t="s">
        <v>6237</v>
      </c>
      <c r="M198" s="125" t="s">
        <v>6238</v>
      </c>
      <c r="N198" s="125" t="s">
        <v>6239</v>
      </c>
      <c r="O198" s="125" t="s">
        <v>629</v>
      </c>
      <c r="P198" s="634" t="s">
        <v>6240</v>
      </c>
      <c r="Q198" s="705" t="s">
        <v>1267</v>
      </c>
      <c r="R198" s="125" t="s">
        <v>6249</v>
      </c>
      <c r="S198" s="125" t="s">
        <v>6242</v>
      </c>
      <c r="T198" s="125"/>
      <c r="U198" s="705">
        <v>30397572</v>
      </c>
      <c r="V198" s="636">
        <v>0</v>
      </c>
      <c r="W198" s="125" t="s">
        <v>134</v>
      </c>
      <c r="X198" s="125">
        <v>480</v>
      </c>
      <c r="Y198" s="125">
        <v>638</v>
      </c>
      <c r="Z198" s="125">
        <v>22</v>
      </c>
      <c r="AA198" s="637">
        <f t="shared" si="19"/>
        <v>0.30624000000000001</v>
      </c>
      <c r="AB198" s="705" t="s">
        <v>88</v>
      </c>
      <c r="AC198" s="632">
        <v>44718</v>
      </c>
      <c r="AD198" s="125"/>
      <c r="AE198" s="634"/>
      <c r="AF198" s="125"/>
      <c r="AG198" s="125">
        <v>638</v>
      </c>
      <c r="AH198" s="125">
        <v>22</v>
      </c>
      <c r="AI198" s="637">
        <f t="shared" si="17"/>
        <v>0.30624000000000001</v>
      </c>
      <c r="AJ198" s="125"/>
      <c r="AK198" s="125" t="s">
        <v>6247</v>
      </c>
      <c r="AL198" s="632">
        <v>44739</v>
      </c>
      <c r="AM198" s="632"/>
      <c r="AN198" s="632">
        <v>44740</v>
      </c>
      <c r="AO198" s="632"/>
      <c r="AP198" s="632"/>
      <c r="AQ198" s="125"/>
      <c r="AR198" s="125"/>
      <c r="AS198" s="125"/>
      <c r="AT198" s="638"/>
      <c r="AU198" s="638"/>
      <c r="AV198" s="638"/>
      <c r="AW198" s="705"/>
      <c r="AX198" s="125"/>
      <c r="AY198" s="639">
        <v>1485</v>
      </c>
      <c r="AZ198" s="639"/>
      <c r="BA198" s="639"/>
      <c r="BB198" s="639"/>
      <c r="BC198" s="639"/>
      <c r="BD198" s="639">
        <f t="shared" si="20"/>
        <v>1485</v>
      </c>
      <c r="BE198" s="125"/>
      <c r="BF198" s="125"/>
      <c r="BG198" s="125"/>
    </row>
    <row r="199" spans="1:59">
      <c r="A199" s="705" t="s">
        <v>55</v>
      </c>
      <c r="B199" s="125" t="s">
        <v>5836</v>
      </c>
      <c r="C199" s="125" t="s">
        <v>6250</v>
      </c>
      <c r="D199" s="632">
        <v>44714</v>
      </c>
      <c r="E199" s="705" t="s">
        <v>6251</v>
      </c>
      <c r="F199" s="705" t="s">
        <v>85</v>
      </c>
      <c r="G199" s="125" t="s">
        <v>5855</v>
      </c>
      <c r="H199" s="125" t="s">
        <v>5856</v>
      </c>
      <c r="I199" s="125" t="s">
        <v>6216</v>
      </c>
      <c r="J199" s="125" t="s">
        <v>85</v>
      </c>
      <c r="K199" s="633" t="s">
        <v>5858</v>
      </c>
      <c r="L199" s="705" t="s">
        <v>6252</v>
      </c>
      <c r="M199" s="125" t="s">
        <v>6253</v>
      </c>
      <c r="N199" s="125" t="s">
        <v>6254</v>
      </c>
      <c r="O199" s="125" t="s">
        <v>392</v>
      </c>
      <c r="P199" s="634" t="s">
        <v>6255</v>
      </c>
      <c r="Q199" s="705" t="s">
        <v>1267</v>
      </c>
      <c r="R199" s="125" t="s">
        <v>6256</v>
      </c>
      <c r="S199" s="125" t="s">
        <v>6257</v>
      </c>
      <c r="T199" s="125" t="s">
        <v>6258</v>
      </c>
      <c r="U199" s="705">
        <v>30391492</v>
      </c>
      <c r="V199" s="636">
        <v>0</v>
      </c>
      <c r="W199" s="125" t="s">
        <v>6259</v>
      </c>
      <c r="X199" s="125">
        <v>580</v>
      </c>
      <c r="Y199" s="125">
        <v>551</v>
      </c>
      <c r="Z199" s="125">
        <v>19</v>
      </c>
      <c r="AA199" s="637">
        <f t="shared" si="19"/>
        <v>0.31957999999999998</v>
      </c>
      <c r="AB199" s="705" t="s">
        <v>88</v>
      </c>
      <c r="AC199" s="632" t="s">
        <v>6186</v>
      </c>
      <c r="AD199" s="125"/>
      <c r="AE199" s="634"/>
      <c r="AF199" s="125"/>
      <c r="AG199" s="125">
        <v>551</v>
      </c>
      <c r="AH199" s="125">
        <v>19</v>
      </c>
      <c r="AI199" s="637">
        <f t="shared" si="17"/>
        <v>0.31957999999999998</v>
      </c>
      <c r="AJ199" s="125"/>
      <c r="AK199" s="125" t="s">
        <v>6250</v>
      </c>
      <c r="AL199" s="632">
        <v>44726</v>
      </c>
      <c r="AM199" s="632"/>
      <c r="AN199" s="632"/>
      <c r="AO199" s="632"/>
      <c r="AP199" s="632"/>
      <c r="AQ199" s="125"/>
      <c r="AR199" s="125"/>
      <c r="AS199" s="125"/>
      <c r="AT199" s="638"/>
      <c r="AU199" s="638"/>
      <c r="AV199" s="638"/>
      <c r="AW199" s="705"/>
      <c r="AX199" s="125"/>
      <c r="AY199" s="639">
        <v>1315</v>
      </c>
      <c r="AZ199" s="639"/>
      <c r="BA199" s="639"/>
      <c r="BB199" s="639"/>
      <c r="BC199" s="639"/>
      <c r="BD199" s="639">
        <f t="shared" si="20"/>
        <v>1315</v>
      </c>
      <c r="BE199" s="125"/>
      <c r="BF199" s="125"/>
      <c r="BG199" s="125"/>
    </row>
    <row r="200" spans="1:59">
      <c r="A200" s="705" t="s">
        <v>55</v>
      </c>
      <c r="B200" s="125" t="s">
        <v>5836</v>
      </c>
      <c r="C200" s="125" t="s">
        <v>6260</v>
      </c>
      <c r="D200" s="632">
        <v>44714</v>
      </c>
      <c r="E200" s="705" t="s">
        <v>6251</v>
      </c>
      <c r="F200" s="705" t="s">
        <v>85</v>
      </c>
      <c r="G200" s="125" t="s">
        <v>5855</v>
      </c>
      <c r="H200" s="125" t="s">
        <v>5856</v>
      </c>
      <c r="I200" s="125" t="s">
        <v>6216</v>
      </c>
      <c r="J200" s="125" t="s">
        <v>85</v>
      </c>
      <c r="K200" s="633" t="s">
        <v>5858</v>
      </c>
      <c r="L200" s="705" t="s">
        <v>6252</v>
      </c>
      <c r="M200" s="125" t="s">
        <v>6253</v>
      </c>
      <c r="N200" s="125" t="s">
        <v>6254</v>
      </c>
      <c r="O200" s="125" t="s">
        <v>392</v>
      </c>
      <c r="P200" s="634" t="s">
        <v>6255</v>
      </c>
      <c r="Q200" s="705" t="s">
        <v>1267</v>
      </c>
      <c r="R200" s="125" t="s">
        <v>6256</v>
      </c>
      <c r="S200" s="125" t="s">
        <v>6257</v>
      </c>
      <c r="T200" s="125" t="s">
        <v>6258</v>
      </c>
      <c r="U200" s="705">
        <v>30391492</v>
      </c>
      <c r="V200" s="636">
        <v>0</v>
      </c>
      <c r="W200" s="125" t="s">
        <v>6259</v>
      </c>
      <c r="X200" s="125">
        <v>580</v>
      </c>
      <c r="Y200" s="125">
        <v>551</v>
      </c>
      <c r="Z200" s="125">
        <v>19</v>
      </c>
      <c r="AA200" s="637">
        <f t="shared" si="19"/>
        <v>0.31957999999999998</v>
      </c>
      <c r="AB200" s="705" t="s">
        <v>88</v>
      </c>
      <c r="AC200" s="632" t="s">
        <v>6186</v>
      </c>
      <c r="AD200" s="125"/>
      <c r="AE200" s="634"/>
      <c r="AF200" s="125"/>
      <c r="AG200" s="125">
        <v>551</v>
      </c>
      <c r="AH200" s="125">
        <v>19</v>
      </c>
      <c r="AI200" s="637">
        <f t="shared" si="17"/>
        <v>0.31957999999999998</v>
      </c>
      <c r="AJ200" s="125"/>
      <c r="AK200" s="125" t="s">
        <v>6260</v>
      </c>
      <c r="AL200" s="632">
        <v>44726</v>
      </c>
      <c r="AM200" s="632"/>
      <c r="AN200" s="632"/>
      <c r="AO200" s="632"/>
      <c r="AP200" s="632"/>
      <c r="AQ200" s="125"/>
      <c r="AR200" s="125"/>
      <c r="AS200" s="125"/>
      <c r="AT200" s="638"/>
      <c r="AU200" s="638"/>
      <c r="AV200" s="638"/>
      <c r="AW200" s="705"/>
      <c r="AX200" s="125"/>
      <c r="AY200" s="639">
        <v>1315</v>
      </c>
      <c r="AZ200" s="639"/>
      <c r="BA200" s="639"/>
      <c r="BB200" s="639"/>
      <c r="BC200" s="639"/>
      <c r="BD200" s="639">
        <f t="shared" si="20"/>
        <v>1315</v>
      </c>
      <c r="BE200" s="125"/>
      <c r="BF200" s="125"/>
      <c r="BG200" s="125"/>
    </row>
    <row r="201" spans="1:59">
      <c r="A201" s="705" t="s">
        <v>55</v>
      </c>
      <c r="B201" s="125" t="s">
        <v>5836</v>
      </c>
      <c r="C201" s="125" t="s">
        <v>6261</v>
      </c>
      <c r="D201" s="632">
        <v>44714</v>
      </c>
      <c r="E201" s="705" t="s">
        <v>6251</v>
      </c>
      <c r="F201" s="705" t="s">
        <v>85</v>
      </c>
      <c r="G201" s="125" t="s">
        <v>5855</v>
      </c>
      <c r="H201" s="125" t="s">
        <v>5856</v>
      </c>
      <c r="I201" s="125" t="s">
        <v>6216</v>
      </c>
      <c r="J201" s="125" t="s">
        <v>85</v>
      </c>
      <c r="K201" s="633" t="s">
        <v>5858</v>
      </c>
      <c r="L201" s="705" t="s">
        <v>6252</v>
      </c>
      <c r="M201" s="125" t="s">
        <v>6253</v>
      </c>
      <c r="N201" s="125" t="s">
        <v>6254</v>
      </c>
      <c r="O201" s="125" t="s">
        <v>392</v>
      </c>
      <c r="P201" s="634" t="s">
        <v>6255</v>
      </c>
      <c r="Q201" s="705" t="s">
        <v>1267</v>
      </c>
      <c r="R201" s="125" t="s">
        <v>6256</v>
      </c>
      <c r="S201" s="125" t="s">
        <v>6257</v>
      </c>
      <c r="T201" s="125" t="s">
        <v>6258</v>
      </c>
      <c r="U201" s="705">
        <v>30391492</v>
      </c>
      <c r="V201" s="636">
        <v>0</v>
      </c>
      <c r="W201" s="125" t="s">
        <v>6259</v>
      </c>
      <c r="X201" s="125">
        <v>580</v>
      </c>
      <c r="Y201" s="125">
        <v>551</v>
      </c>
      <c r="Z201" s="125">
        <v>19</v>
      </c>
      <c r="AA201" s="637">
        <f t="shared" si="19"/>
        <v>0.31957999999999998</v>
      </c>
      <c r="AB201" s="705" t="s">
        <v>88</v>
      </c>
      <c r="AC201" s="632" t="s">
        <v>6186</v>
      </c>
      <c r="AD201" s="125"/>
      <c r="AE201" s="634"/>
      <c r="AF201" s="125"/>
      <c r="AG201" s="125">
        <v>551</v>
      </c>
      <c r="AH201" s="125">
        <v>19</v>
      </c>
      <c r="AI201" s="637">
        <f t="shared" si="17"/>
        <v>0.31957999999999998</v>
      </c>
      <c r="AJ201" s="125"/>
      <c r="AK201" s="125" t="s">
        <v>6261</v>
      </c>
      <c r="AL201" s="632">
        <v>44726</v>
      </c>
      <c r="AM201" s="632"/>
      <c r="AN201" s="632"/>
      <c r="AO201" s="632"/>
      <c r="AP201" s="632"/>
      <c r="AQ201" s="125"/>
      <c r="AR201" s="125"/>
      <c r="AS201" s="125"/>
      <c r="AT201" s="638"/>
      <c r="AU201" s="638"/>
      <c r="AV201" s="638"/>
      <c r="AW201" s="705"/>
      <c r="AX201" s="125"/>
      <c r="AY201" s="639">
        <v>1315</v>
      </c>
      <c r="AZ201" s="639"/>
      <c r="BA201" s="639"/>
      <c r="BB201" s="639"/>
      <c r="BC201" s="639"/>
      <c r="BD201" s="639">
        <f t="shared" si="20"/>
        <v>1315</v>
      </c>
      <c r="BE201" s="125"/>
      <c r="BF201" s="125"/>
      <c r="BG201" s="125"/>
    </row>
    <row r="202" spans="1:59">
      <c r="A202" s="705" t="s">
        <v>55</v>
      </c>
      <c r="B202" s="125" t="s">
        <v>5836</v>
      </c>
      <c r="C202" s="125" t="s">
        <v>6262</v>
      </c>
      <c r="D202" s="632">
        <v>44714</v>
      </c>
      <c r="E202" s="705" t="s">
        <v>6251</v>
      </c>
      <c r="F202" s="705" t="s">
        <v>85</v>
      </c>
      <c r="G202" s="125" t="s">
        <v>5855</v>
      </c>
      <c r="H202" s="125" t="s">
        <v>5856</v>
      </c>
      <c r="I202" s="125" t="s">
        <v>6216</v>
      </c>
      <c r="J202" s="125" t="s">
        <v>85</v>
      </c>
      <c r="K202" s="633" t="s">
        <v>5858</v>
      </c>
      <c r="L202" s="705" t="s">
        <v>6252</v>
      </c>
      <c r="M202" s="125" t="s">
        <v>6253</v>
      </c>
      <c r="N202" s="125" t="s">
        <v>6254</v>
      </c>
      <c r="O202" s="125" t="s">
        <v>392</v>
      </c>
      <c r="P202" s="634" t="s">
        <v>6255</v>
      </c>
      <c r="Q202" s="705" t="s">
        <v>1267</v>
      </c>
      <c r="R202" s="125" t="s">
        <v>6256</v>
      </c>
      <c r="S202" s="125" t="s">
        <v>6257</v>
      </c>
      <c r="T202" s="125" t="s">
        <v>6258</v>
      </c>
      <c r="U202" s="705">
        <v>30391492</v>
      </c>
      <c r="V202" s="636">
        <v>0</v>
      </c>
      <c r="W202" s="125" t="s">
        <v>6259</v>
      </c>
      <c r="X202" s="125">
        <v>580</v>
      </c>
      <c r="Y202" s="125">
        <v>551</v>
      </c>
      <c r="Z202" s="125">
        <v>19</v>
      </c>
      <c r="AA202" s="637">
        <f t="shared" si="19"/>
        <v>0.31957999999999998</v>
      </c>
      <c r="AB202" s="705" t="s">
        <v>88</v>
      </c>
      <c r="AC202" s="632" t="s">
        <v>6186</v>
      </c>
      <c r="AD202" s="125"/>
      <c r="AE202" s="634"/>
      <c r="AF202" s="125"/>
      <c r="AG202" s="125">
        <v>551</v>
      </c>
      <c r="AH202" s="125">
        <v>19</v>
      </c>
      <c r="AI202" s="637">
        <f t="shared" ref="AI202:AI233" si="21">AG202*X202/1000000</f>
        <v>0.31957999999999998</v>
      </c>
      <c r="AJ202" s="125"/>
      <c r="AK202" s="125" t="s">
        <v>6262</v>
      </c>
      <c r="AL202" s="632">
        <v>44726</v>
      </c>
      <c r="AM202" s="632"/>
      <c r="AN202" s="632"/>
      <c r="AO202" s="632"/>
      <c r="AP202" s="632"/>
      <c r="AQ202" s="125"/>
      <c r="AR202" s="125"/>
      <c r="AS202" s="125"/>
      <c r="AT202" s="638"/>
      <c r="AU202" s="638"/>
      <c r="AV202" s="638"/>
      <c r="AW202" s="705"/>
      <c r="AX202" s="125"/>
      <c r="AY202" s="639">
        <v>1315</v>
      </c>
      <c r="AZ202" s="639"/>
      <c r="BA202" s="639"/>
      <c r="BB202" s="639"/>
      <c r="BC202" s="639"/>
      <c r="BD202" s="639">
        <f t="shared" si="20"/>
        <v>1315</v>
      </c>
      <c r="BE202" s="125"/>
      <c r="BF202" s="125"/>
      <c r="BG202" s="125"/>
    </row>
    <row r="203" spans="1:59">
      <c r="A203" s="705" t="s">
        <v>55</v>
      </c>
      <c r="B203" s="125" t="s">
        <v>5836</v>
      </c>
      <c r="C203" s="125" t="s">
        <v>6263</v>
      </c>
      <c r="D203" s="632">
        <v>44714</v>
      </c>
      <c r="E203" s="705" t="s">
        <v>6251</v>
      </c>
      <c r="F203" s="705" t="s">
        <v>85</v>
      </c>
      <c r="G203" s="125" t="s">
        <v>5855</v>
      </c>
      <c r="H203" s="125" t="s">
        <v>5856</v>
      </c>
      <c r="I203" s="125" t="s">
        <v>6216</v>
      </c>
      <c r="J203" s="125" t="s">
        <v>85</v>
      </c>
      <c r="K203" s="633" t="s">
        <v>5858</v>
      </c>
      <c r="L203" s="705" t="s">
        <v>6252</v>
      </c>
      <c r="M203" s="125" t="s">
        <v>6253</v>
      </c>
      <c r="N203" s="125" t="s">
        <v>6254</v>
      </c>
      <c r="O203" s="125" t="s">
        <v>392</v>
      </c>
      <c r="P203" s="634" t="s">
        <v>6255</v>
      </c>
      <c r="Q203" s="705" t="s">
        <v>1267</v>
      </c>
      <c r="R203" s="125" t="s">
        <v>6256</v>
      </c>
      <c r="S203" s="125" t="s">
        <v>6257</v>
      </c>
      <c r="T203" s="125" t="s">
        <v>6258</v>
      </c>
      <c r="U203" s="705">
        <v>30391492</v>
      </c>
      <c r="V203" s="636">
        <v>0</v>
      </c>
      <c r="W203" s="125" t="s">
        <v>6259</v>
      </c>
      <c r="X203" s="125">
        <v>580</v>
      </c>
      <c r="Y203" s="125">
        <v>551</v>
      </c>
      <c r="Z203" s="125">
        <v>19</v>
      </c>
      <c r="AA203" s="637">
        <f t="shared" si="19"/>
        <v>0.31957999999999998</v>
      </c>
      <c r="AB203" s="705" t="s">
        <v>88</v>
      </c>
      <c r="AC203" s="632" t="s">
        <v>6186</v>
      </c>
      <c r="AD203" s="125"/>
      <c r="AE203" s="634"/>
      <c r="AF203" s="125"/>
      <c r="AG203" s="125">
        <v>551</v>
      </c>
      <c r="AH203" s="125">
        <v>19</v>
      </c>
      <c r="AI203" s="637">
        <f t="shared" si="21"/>
        <v>0.31957999999999998</v>
      </c>
      <c r="AJ203" s="125"/>
      <c r="AK203" s="125" t="s">
        <v>6263</v>
      </c>
      <c r="AL203" s="632">
        <v>44726</v>
      </c>
      <c r="AM203" s="632"/>
      <c r="AN203" s="632"/>
      <c r="AO203" s="632"/>
      <c r="AP203" s="632"/>
      <c r="AQ203" s="125"/>
      <c r="AR203" s="125"/>
      <c r="AS203" s="125"/>
      <c r="AT203" s="638"/>
      <c r="AU203" s="638"/>
      <c r="AV203" s="638"/>
      <c r="AW203" s="705"/>
      <c r="AX203" s="125"/>
      <c r="AY203" s="639">
        <v>1315</v>
      </c>
      <c r="AZ203" s="639"/>
      <c r="BA203" s="639"/>
      <c r="BB203" s="639"/>
      <c r="BC203" s="639"/>
      <c r="BD203" s="639">
        <f t="shared" si="20"/>
        <v>1315</v>
      </c>
      <c r="BE203" s="125"/>
      <c r="BF203" s="125"/>
      <c r="BG203" s="125"/>
    </row>
    <row r="204" spans="1:59">
      <c r="A204" s="705" t="s">
        <v>55</v>
      </c>
      <c r="B204" s="125" t="s">
        <v>5836</v>
      </c>
      <c r="C204" s="125" t="s">
        <v>6264</v>
      </c>
      <c r="D204" s="632">
        <v>44714</v>
      </c>
      <c r="E204" s="705" t="s">
        <v>6251</v>
      </c>
      <c r="F204" s="705" t="s">
        <v>85</v>
      </c>
      <c r="G204" s="125" t="s">
        <v>5855</v>
      </c>
      <c r="H204" s="125" t="s">
        <v>5856</v>
      </c>
      <c r="I204" s="125" t="s">
        <v>6216</v>
      </c>
      <c r="J204" s="125" t="s">
        <v>85</v>
      </c>
      <c r="K204" s="633" t="s">
        <v>5858</v>
      </c>
      <c r="L204" s="705" t="s">
        <v>6252</v>
      </c>
      <c r="M204" s="125" t="s">
        <v>6253</v>
      </c>
      <c r="N204" s="125" t="s">
        <v>6254</v>
      </c>
      <c r="O204" s="125" t="s">
        <v>392</v>
      </c>
      <c r="P204" s="634" t="s">
        <v>6255</v>
      </c>
      <c r="Q204" s="705" t="s">
        <v>1267</v>
      </c>
      <c r="R204" s="125" t="s">
        <v>6256</v>
      </c>
      <c r="S204" s="125" t="s">
        <v>6257</v>
      </c>
      <c r="T204" s="125" t="s">
        <v>6258</v>
      </c>
      <c r="U204" s="705">
        <v>30391492</v>
      </c>
      <c r="V204" s="636">
        <v>0</v>
      </c>
      <c r="W204" s="125" t="s">
        <v>6259</v>
      </c>
      <c r="X204" s="125">
        <v>580</v>
      </c>
      <c r="Y204" s="125">
        <v>551</v>
      </c>
      <c r="Z204" s="125">
        <v>19</v>
      </c>
      <c r="AA204" s="637">
        <f t="shared" si="19"/>
        <v>0.31957999999999998</v>
      </c>
      <c r="AB204" s="705" t="s">
        <v>88</v>
      </c>
      <c r="AC204" s="632" t="s">
        <v>6186</v>
      </c>
      <c r="AD204" s="125"/>
      <c r="AE204" s="634"/>
      <c r="AF204" s="125"/>
      <c r="AG204" s="125">
        <v>551</v>
      </c>
      <c r="AH204" s="125">
        <v>19</v>
      </c>
      <c r="AI204" s="637">
        <f t="shared" si="21"/>
        <v>0.31957999999999998</v>
      </c>
      <c r="AJ204" s="125"/>
      <c r="AK204" s="125" t="s">
        <v>6264</v>
      </c>
      <c r="AL204" s="632">
        <v>44727</v>
      </c>
      <c r="AM204" s="632"/>
      <c r="AN204" s="632"/>
      <c r="AO204" s="632"/>
      <c r="AP204" s="632"/>
      <c r="AQ204" s="125"/>
      <c r="AR204" s="125"/>
      <c r="AS204" s="125"/>
      <c r="AT204" s="638"/>
      <c r="AU204" s="638"/>
      <c r="AV204" s="638"/>
      <c r="AW204" s="705"/>
      <c r="AX204" s="125"/>
      <c r="AY204" s="639">
        <v>1315</v>
      </c>
      <c r="AZ204" s="639"/>
      <c r="BA204" s="639"/>
      <c r="BB204" s="639"/>
      <c r="BC204" s="639"/>
      <c r="BD204" s="639">
        <f t="shared" si="20"/>
        <v>1315</v>
      </c>
      <c r="BE204" s="125"/>
      <c r="BF204" s="125"/>
      <c r="BG204" s="125"/>
    </row>
    <row r="205" spans="1:59">
      <c r="A205" s="705" t="s">
        <v>55</v>
      </c>
      <c r="B205" s="125" t="s">
        <v>5836</v>
      </c>
      <c r="C205" s="125" t="s">
        <v>6265</v>
      </c>
      <c r="D205" s="632">
        <v>44714</v>
      </c>
      <c r="E205" s="705" t="s">
        <v>6251</v>
      </c>
      <c r="F205" s="705" t="s">
        <v>85</v>
      </c>
      <c r="G205" s="125" t="s">
        <v>5855</v>
      </c>
      <c r="H205" s="125" t="s">
        <v>5856</v>
      </c>
      <c r="I205" s="125" t="s">
        <v>6216</v>
      </c>
      <c r="J205" s="125" t="s">
        <v>85</v>
      </c>
      <c r="K205" s="633" t="s">
        <v>5858</v>
      </c>
      <c r="L205" s="705" t="s">
        <v>6252</v>
      </c>
      <c r="M205" s="125" t="s">
        <v>6253</v>
      </c>
      <c r="N205" s="125" t="s">
        <v>6254</v>
      </c>
      <c r="O205" s="125" t="s">
        <v>392</v>
      </c>
      <c r="P205" s="634" t="s">
        <v>6255</v>
      </c>
      <c r="Q205" s="705" t="s">
        <v>1267</v>
      </c>
      <c r="R205" s="125" t="s">
        <v>6256</v>
      </c>
      <c r="S205" s="125" t="s">
        <v>6257</v>
      </c>
      <c r="T205" s="125" t="s">
        <v>6258</v>
      </c>
      <c r="U205" s="705">
        <v>30391492</v>
      </c>
      <c r="V205" s="636">
        <v>0</v>
      </c>
      <c r="W205" s="125" t="s">
        <v>6259</v>
      </c>
      <c r="X205" s="125">
        <v>580</v>
      </c>
      <c r="Y205" s="125">
        <v>551</v>
      </c>
      <c r="Z205" s="125">
        <v>19</v>
      </c>
      <c r="AA205" s="637">
        <f t="shared" si="19"/>
        <v>0.31957999999999998</v>
      </c>
      <c r="AB205" s="705" t="s">
        <v>88</v>
      </c>
      <c r="AC205" s="632" t="s">
        <v>6186</v>
      </c>
      <c r="AD205" s="125"/>
      <c r="AE205" s="634"/>
      <c r="AF205" s="125"/>
      <c r="AG205" s="125">
        <v>551</v>
      </c>
      <c r="AH205" s="125">
        <v>19</v>
      </c>
      <c r="AI205" s="637">
        <f t="shared" si="21"/>
        <v>0.31957999999999998</v>
      </c>
      <c r="AJ205" s="125"/>
      <c r="AK205" s="125" t="s">
        <v>6265</v>
      </c>
      <c r="AL205" s="632">
        <v>44727</v>
      </c>
      <c r="AM205" s="632"/>
      <c r="AN205" s="632"/>
      <c r="AO205" s="632"/>
      <c r="AP205" s="632"/>
      <c r="AQ205" s="125"/>
      <c r="AR205" s="125"/>
      <c r="AS205" s="125"/>
      <c r="AT205" s="638"/>
      <c r="AU205" s="638"/>
      <c r="AV205" s="638"/>
      <c r="AW205" s="705"/>
      <c r="AX205" s="125"/>
      <c r="AY205" s="639">
        <v>1315</v>
      </c>
      <c r="AZ205" s="639"/>
      <c r="BA205" s="639"/>
      <c r="BB205" s="639"/>
      <c r="BC205" s="639"/>
      <c r="BD205" s="639">
        <f t="shared" si="20"/>
        <v>1315</v>
      </c>
      <c r="BE205" s="125"/>
      <c r="BF205" s="125"/>
      <c r="BG205" s="125"/>
    </row>
    <row r="206" spans="1:59">
      <c r="A206" s="705" t="s">
        <v>55</v>
      </c>
      <c r="B206" s="125" t="s">
        <v>5836</v>
      </c>
      <c r="C206" s="125" t="s">
        <v>6266</v>
      </c>
      <c r="D206" s="632">
        <v>44714</v>
      </c>
      <c r="E206" s="705" t="s">
        <v>6251</v>
      </c>
      <c r="F206" s="705" t="s">
        <v>85</v>
      </c>
      <c r="G206" s="125" t="s">
        <v>5855</v>
      </c>
      <c r="H206" s="125" t="s">
        <v>5856</v>
      </c>
      <c r="I206" s="125" t="s">
        <v>6216</v>
      </c>
      <c r="J206" s="125" t="s">
        <v>85</v>
      </c>
      <c r="K206" s="633" t="s">
        <v>5858</v>
      </c>
      <c r="L206" s="705" t="s">
        <v>6252</v>
      </c>
      <c r="M206" s="125" t="s">
        <v>6253</v>
      </c>
      <c r="N206" s="125" t="s">
        <v>6254</v>
      </c>
      <c r="O206" s="125" t="s">
        <v>392</v>
      </c>
      <c r="P206" s="634" t="s">
        <v>6255</v>
      </c>
      <c r="Q206" s="705" t="s">
        <v>1267</v>
      </c>
      <c r="R206" s="125" t="s">
        <v>6256</v>
      </c>
      <c r="S206" s="125" t="s">
        <v>6257</v>
      </c>
      <c r="T206" s="125" t="s">
        <v>6258</v>
      </c>
      <c r="U206" s="705">
        <v>30391492</v>
      </c>
      <c r="V206" s="636">
        <v>0</v>
      </c>
      <c r="W206" s="125" t="s">
        <v>6259</v>
      </c>
      <c r="X206" s="125">
        <v>580</v>
      </c>
      <c r="Y206" s="125">
        <v>551</v>
      </c>
      <c r="Z206" s="125">
        <v>19</v>
      </c>
      <c r="AA206" s="637">
        <f t="shared" si="19"/>
        <v>0.31957999999999998</v>
      </c>
      <c r="AB206" s="705" t="s">
        <v>88</v>
      </c>
      <c r="AC206" s="632" t="s">
        <v>6186</v>
      </c>
      <c r="AD206" s="125"/>
      <c r="AE206" s="634"/>
      <c r="AF206" s="125"/>
      <c r="AG206" s="125">
        <v>551</v>
      </c>
      <c r="AH206" s="125">
        <v>19</v>
      </c>
      <c r="AI206" s="637">
        <f t="shared" si="21"/>
        <v>0.31957999999999998</v>
      </c>
      <c r="AJ206" s="125"/>
      <c r="AK206" s="125" t="s">
        <v>6266</v>
      </c>
      <c r="AL206" s="632">
        <v>44727</v>
      </c>
      <c r="AM206" s="632"/>
      <c r="AN206" s="632"/>
      <c r="AO206" s="632"/>
      <c r="AP206" s="632"/>
      <c r="AQ206" s="125"/>
      <c r="AR206" s="125"/>
      <c r="AS206" s="125"/>
      <c r="AT206" s="638"/>
      <c r="AU206" s="638"/>
      <c r="AV206" s="638"/>
      <c r="AW206" s="705"/>
      <c r="AX206" s="125"/>
      <c r="AY206" s="639">
        <v>1315</v>
      </c>
      <c r="AZ206" s="639"/>
      <c r="BA206" s="639"/>
      <c r="BB206" s="639"/>
      <c r="BC206" s="639"/>
      <c r="BD206" s="639">
        <f t="shared" si="20"/>
        <v>1315</v>
      </c>
      <c r="BE206" s="125"/>
      <c r="BF206" s="125"/>
      <c r="BG206" s="125"/>
    </row>
    <row r="207" spans="1:59">
      <c r="A207" s="705" t="s">
        <v>55</v>
      </c>
      <c r="B207" s="125" t="s">
        <v>5836</v>
      </c>
      <c r="C207" s="125" t="s">
        <v>6267</v>
      </c>
      <c r="D207" s="632">
        <v>44714</v>
      </c>
      <c r="E207" s="705" t="s">
        <v>6251</v>
      </c>
      <c r="F207" s="705" t="s">
        <v>85</v>
      </c>
      <c r="G207" s="125" t="s">
        <v>5855</v>
      </c>
      <c r="H207" s="125" t="s">
        <v>5856</v>
      </c>
      <c r="I207" s="125" t="s">
        <v>6216</v>
      </c>
      <c r="J207" s="125" t="s">
        <v>85</v>
      </c>
      <c r="K207" s="633" t="s">
        <v>5858</v>
      </c>
      <c r="L207" s="705" t="s">
        <v>6252</v>
      </c>
      <c r="M207" s="125" t="s">
        <v>6253</v>
      </c>
      <c r="N207" s="125" t="s">
        <v>6254</v>
      </c>
      <c r="O207" s="125" t="s">
        <v>392</v>
      </c>
      <c r="P207" s="634" t="s">
        <v>6255</v>
      </c>
      <c r="Q207" s="705" t="s">
        <v>1267</v>
      </c>
      <c r="R207" s="125" t="s">
        <v>6256</v>
      </c>
      <c r="S207" s="125" t="s">
        <v>6257</v>
      </c>
      <c r="T207" s="125" t="s">
        <v>6258</v>
      </c>
      <c r="U207" s="705">
        <v>30391492</v>
      </c>
      <c r="V207" s="636">
        <v>0</v>
      </c>
      <c r="W207" s="125" t="s">
        <v>6259</v>
      </c>
      <c r="X207" s="125">
        <v>580</v>
      </c>
      <c r="Y207" s="125">
        <v>551</v>
      </c>
      <c r="Z207" s="125">
        <v>19</v>
      </c>
      <c r="AA207" s="637">
        <f t="shared" si="19"/>
        <v>0.31957999999999998</v>
      </c>
      <c r="AB207" s="705" t="s">
        <v>88</v>
      </c>
      <c r="AC207" s="632" t="s">
        <v>6186</v>
      </c>
      <c r="AD207" s="125"/>
      <c r="AE207" s="634"/>
      <c r="AF207" s="125"/>
      <c r="AG207" s="125">
        <v>551</v>
      </c>
      <c r="AH207" s="125">
        <v>19</v>
      </c>
      <c r="AI207" s="637">
        <f t="shared" si="21"/>
        <v>0.31957999999999998</v>
      </c>
      <c r="AJ207" s="125"/>
      <c r="AK207" s="125" t="s">
        <v>6267</v>
      </c>
      <c r="AL207" s="632">
        <v>44727</v>
      </c>
      <c r="AM207" s="632"/>
      <c r="AN207" s="632"/>
      <c r="AO207" s="632"/>
      <c r="AP207" s="632"/>
      <c r="AQ207" s="125"/>
      <c r="AR207" s="125"/>
      <c r="AS207" s="125"/>
      <c r="AT207" s="638"/>
      <c r="AU207" s="638"/>
      <c r="AV207" s="638"/>
      <c r="AW207" s="705"/>
      <c r="AX207" s="125"/>
      <c r="AY207" s="639">
        <v>1315</v>
      </c>
      <c r="AZ207" s="639"/>
      <c r="BA207" s="639"/>
      <c r="BB207" s="639"/>
      <c r="BC207" s="639"/>
      <c r="BD207" s="639">
        <f t="shared" si="20"/>
        <v>1315</v>
      </c>
      <c r="BE207" s="125"/>
      <c r="BF207" s="125"/>
      <c r="BG207" s="125"/>
    </row>
    <row r="208" spans="1:59">
      <c r="A208" s="705" t="s">
        <v>55</v>
      </c>
      <c r="B208" s="125" t="s">
        <v>5836</v>
      </c>
      <c r="C208" s="125" t="s">
        <v>6268</v>
      </c>
      <c r="D208" s="632">
        <v>44714</v>
      </c>
      <c r="E208" s="705" t="s">
        <v>6251</v>
      </c>
      <c r="F208" s="705" t="s">
        <v>85</v>
      </c>
      <c r="G208" s="125" t="s">
        <v>5855</v>
      </c>
      <c r="H208" s="125" t="s">
        <v>5856</v>
      </c>
      <c r="I208" s="125" t="s">
        <v>6216</v>
      </c>
      <c r="J208" s="125" t="s">
        <v>85</v>
      </c>
      <c r="K208" s="633" t="s">
        <v>5858</v>
      </c>
      <c r="L208" s="705" t="s">
        <v>6252</v>
      </c>
      <c r="M208" s="125" t="s">
        <v>6253</v>
      </c>
      <c r="N208" s="125" t="s">
        <v>6254</v>
      </c>
      <c r="O208" s="125" t="s">
        <v>392</v>
      </c>
      <c r="P208" s="634" t="s">
        <v>6255</v>
      </c>
      <c r="Q208" s="705" t="s">
        <v>1267</v>
      </c>
      <c r="R208" s="125" t="s">
        <v>6256</v>
      </c>
      <c r="S208" s="125" t="s">
        <v>6257</v>
      </c>
      <c r="T208" s="125" t="s">
        <v>6258</v>
      </c>
      <c r="U208" s="705">
        <v>30391492</v>
      </c>
      <c r="V208" s="636">
        <v>0</v>
      </c>
      <c r="W208" s="125" t="s">
        <v>6259</v>
      </c>
      <c r="X208" s="125">
        <v>580</v>
      </c>
      <c r="Y208" s="125">
        <v>551</v>
      </c>
      <c r="Z208" s="125">
        <v>19</v>
      </c>
      <c r="AA208" s="637">
        <f t="shared" si="19"/>
        <v>0.31957999999999998</v>
      </c>
      <c r="AB208" s="705" t="s">
        <v>88</v>
      </c>
      <c r="AC208" s="632" t="s">
        <v>6186</v>
      </c>
      <c r="AD208" s="125"/>
      <c r="AE208" s="634"/>
      <c r="AF208" s="125"/>
      <c r="AG208" s="125">
        <v>551</v>
      </c>
      <c r="AH208" s="125">
        <v>19</v>
      </c>
      <c r="AI208" s="637">
        <f t="shared" si="21"/>
        <v>0.31957999999999998</v>
      </c>
      <c r="AJ208" s="125"/>
      <c r="AK208" s="125" t="s">
        <v>6268</v>
      </c>
      <c r="AL208" s="632">
        <v>44727</v>
      </c>
      <c r="AM208" s="632"/>
      <c r="AN208" s="632"/>
      <c r="AO208" s="632"/>
      <c r="AP208" s="632"/>
      <c r="AQ208" s="125"/>
      <c r="AR208" s="125"/>
      <c r="AS208" s="125"/>
      <c r="AT208" s="638"/>
      <c r="AU208" s="638"/>
      <c r="AV208" s="638"/>
      <c r="AW208" s="705"/>
      <c r="AX208" s="125"/>
      <c r="AY208" s="639">
        <v>1315</v>
      </c>
      <c r="AZ208" s="639"/>
      <c r="BA208" s="639"/>
      <c r="BB208" s="639"/>
      <c r="BC208" s="639"/>
      <c r="BD208" s="639">
        <f t="shared" si="20"/>
        <v>1315</v>
      </c>
      <c r="BE208" s="125"/>
      <c r="BF208" s="125"/>
      <c r="BG208" s="125"/>
    </row>
    <row r="209" spans="1:59">
      <c r="A209" s="705" t="s">
        <v>55</v>
      </c>
      <c r="B209" s="125" t="s">
        <v>5836</v>
      </c>
      <c r="C209" s="125" t="s">
        <v>6269</v>
      </c>
      <c r="D209" s="632">
        <v>44714</v>
      </c>
      <c r="E209" s="705" t="s">
        <v>6251</v>
      </c>
      <c r="F209" s="705" t="s">
        <v>85</v>
      </c>
      <c r="G209" s="125" t="s">
        <v>5855</v>
      </c>
      <c r="H209" s="125" t="s">
        <v>5856</v>
      </c>
      <c r="I209" s="125" t="s">
        <v>6216</v>
      </c>
      <c r="J209" s="125" t="s">
        <v>85</v>
      </c>
      <c r="K209" s="633" t="s">
        <v>5858</v>
      </c>
      <c r="L209" s="705" t="s">
        <v>6252</v>
      </c>
      <c r="M209" s="125" t="s">
        <v>6253</v>
      </c>
      <c r="N209" s="125" t="s">
        <v>6254</v>
      </c>
      <c r="O209" s="125" t="s">
        <v>392</v>
      </c>
      <c r="P209" s="634" t="s">
        <v>6255</v>
      </c>
      <c r="Q209" s="705" t="s">
        <v>1267</v>
      </c>
      <c r="R209" s="125" t="s">
        <v>6256</v>
      </c>
      <c r="S209" s="125" t="s">
        <v>6257</v>
      </c>
      <c r="T209" s="125" t="s">
        <v>6258</v>
      </c>
      <c r="U209" s="705">
        <v>30391492</v>
      </c>
      <c r="V209" s="636">
        <v>0</v>
      </c>
      <c r="W209" s="125" t="s">
        <v>6259</v>
      </c>
      <c r="X209" s="125">
        <v>580</v>
      </c>
      <c r="Y209" s="125">
        <v>551</v>
      </c>
      <c r="Z209" s="125">
        <v>19</v>
      </c>
      <c r="AA209" s="637">
        <f t="shared" si="19"/>
        <v>0.31957999999999998</v>
      </c>
      <c r="AB209" s="705" t="s">
        <v>88</v>
      </c>
      <c r="AC209" s="632" t="s">
        <v>6186</v>
      </c>
      <c r="AD209" s="125"/>
      <c r="AE209" s="634"/>
      <c r="AF209" s="125"/>
      <c r="AG209" s="125">
        <v>551</v>
      </c>
      <c r="AH209" s="125">
        <v>19</v>
      </c>
      <c r="AI209" s="637">
        <f t="shared" si="21"/>
        <v>0.31957999999999998</v>
      </c>
      <c r="AJ209" s="125"/>
      <c r="AK209" s="125" t="s">
        <v>6269</v>
      </c>
      <c r="AL209" s="632">
        <v>44728</v>
      </c>
      <c r="AM209" s="632"/>
      <c r="AN209" s="632"/>
      <c r="AO209" s="632"/>
      <c r="AP209" s="632"/>
      <c r="AQ209" s="125"/>
      <c r="AR209" s="125"/>
      <c r="AS209" s="125"/>
      <c r="AT209" s="638"/>
      <c r="AU209" s="638"/>
      <c r="AV209" s="638"/>
      <c r="AW209" s="705"/>
      <c r="AX209" s="125"/>
      <c r="AY209" s="639">
        <v>1315</v>
      </c>
      <c r="AZ209" s="639"/>
      <c r="BA209" s="639"/>
      <c r="BB209" s="639"/>
      <c r="BC209" s="639"/>
      <c r="BD209" s="639">
        <f t="shared" si="20"/>
        <v>1315</v>
      </c>
      <c r="BE209" s="125"/>
      <c r="BF209" s="125"/>
      <c r="BG209" s="125"/>
    </row>
    <row r="210" spans="1:59">
      <c r="A210" s="705" t="s">
        <v>55</v>
      </c>
      <c r="B210" s="125" t="s">
        <v>5836</v>
      </c>
      <c r="C210" s="125" t="s">
        <v>6270</v>
      </c>
      <c r="D210" s="632">
        <v>44714</v>
      </c>
      <c r="E210" s="705" t="s">
        <v>6251</v>
      </c>
      <c r="F210" s="705" t="s">
        <v>85</v>
      </c>
      <c r="G210" s="125" t="s">
        <v>5855</v>
      </c>
      <c r="H210" s="125" t="s">
        <v>5856</v>
      </c>
      <c r="I210" s="125" t="s">
        <v>6216</v>
      </c>
      <c r="J210" s="125" t="s">
        <v>85</v>
      </c>
      <c r="K210" s="633" t="s">
        <v>5858</v>
      </c>
      <c r="L210" s="705" t="s">
        <v>6252</v>
      </c>
      <c r="M210" s="125" t="s">
        <v>6253</v>
      </c>
      <c r="N210" s="125" t="s">
        <v>6254</v>
      </c>
      <c r="O210" s="125" t="s">
        <v>392</v>
      </c>
      <c r="P210" s="634" t="s">
        <v>6255</v>
      </c>
      <c r="Q210" s="705" t="s">
        <v>1267</v>
      </c>
      <c r="R210" s="125" t="s">
        <v>6256</v>
      </c>
      <c r="S210" s="125" t="s">
        <v>6257</v>
      </c>
      <c r="T210" s="125" t="s">
        <v>6258</v>
      </c>
      <c r="U210" s="705">
        <v>30391492</v>
      </c>
      <c r="V210" s="636">
        <v>0</v>
      </c>
      <c r="W210" s="125" t="s">
        <v>6259</v>
      </c>
      <c r="X210" s="125">
        <v>580</v>
      </c>
      <c r="Y210" s="125">
        <v>551</v>
      </c>
      <c r="Z210" s="125">
        <v>19</v>
      </c>
      <c r="AA210" s="637">
        <f t="shared" si="19"/>
        <v>0.31957999999999998</v>
      </c>
      <c r="AB210" s="705" t="s">
        <v>88</v>
      </c>
      <c r="AC210" s="632" t="s">
        <v>6186</v>
      </c>
      <c r="AD210" s="125"/>
      <c r="AE210" s="634"/>
      <c r="AF210" s="125"/>
      <c r="AG210" s="125">
        <v>551</v>
      </c>
      <c r="AH210" s="125">
        <v>19</v>
      </c>
      <c r="AI210" s="637">
        <f t="shared" si="21"/>
        <v>0.31957999999999998</v>
      </c>
      <c r="AJ210" s="125"/>
      <c r="AK210" s="125" t="s">
        <v>6270</v>
      </c>
      <c r="AL210" s="632">
        <v>44728</v>
      </c>
      <c r="AM210" s="632"/>
      <c r="AN210" s="632"/>
      <c r="AO210" s="632"/>
      <c r="AP210" s="632"/>
      <c r="AQ210" s="125"/>
      <c r="AR210" s="125"/>
      <c r="AS210" s="125"/>
      <c r="AT210" s="638"/>
      <c r="AU210" s="638"/>
      <c r="AV210" s="638"/>
      <c r="AW210" s="705"/>
      <c r="AX210" s="125"/>
      <c r="AY210" s="639">
        <v>1315</v>
      </c>
      <c r="AZ210" s="639"/>
      <c r="BA210" s="639"/>
      <c r="BB210" s="639"/>
      <c r="BC210" s="639"/>
      <c r="BD210" s="639">
        <f t="shared" si="20"/>
        <v>1315</v>
      </c>
      <c r="BE210" s="125"/>
      <c r="BF210" s="125"/>
      <c r="BG210" s="125"/>
    </row>
    <row r="211" spans="1:59">
      <c r="A211" s="705" t="s">
        <v>55</v>
      </c>
      <c r="B211" s="125" t="s">
        <v>5836</v>
      </c>
      <c r="C211" s="125" t="s">
        <v>6271</v>
      </c>
      <c r="D211" s="632">
        <v>44714</v>
      </c>
      <c r="E211" s="705" t="s">
        <v>6251</v>
      </c>
      <c r="F211" s="705" t="s">
        <v>85</v>
      </c>
      <c r="G211" s="125" t="s">
        <v>5855</v>
      </c>
      <c r="H211" s="125" t="s">
        <v>5856</v>
      </c>
      <c r="I211" s="125" t="s">
        <v>6216</v>
      </c>
      <c r="J211" s="125" t="s">
        <v>85</v>
      </c>
      <c r="K211" s="633" t="s">
        <v>5858</v>
      </c>
      <c r="L211" s="705" t="s">
        <v>6252</v>
      </c>
      <c r="M211" s="125" t="s">
        <v>6253</v>
      </c>
      <c r="N211" s="125" t="s">
        <v>6254</v>
      </c>
      <c r="O211" s="125" t="s">
        <v>392</v>
      </c>
      <c r="P211" s="634" t="s">
        <v>6255</v>
      </c>
      <c r="Q211" s="705" t="s">
        <v>1267</v>
      </c>
      <c r="R211" s="125" t="s">
        <v>6256</v>
      </c>
      <c r="S211" s="125" t="s">
        <v>6257</v>
      </c>
      <c r="T211" s="125" t="s">
        <v>6258</v>
      </c>
      <c r="U211" s="705">
        <v>30391492</v>
      </c>
      <c r="V211" s="636">
        <v>0</v>
      </c>
      <c r="W211" s="125" t="s">
        <v>6259</v>
      </c>
      <c r="X211" s="125">
        <v>580</v>
      </c>
      <c r="Y211" s="125">
        <v>551</v>
      </c>
      <c r="Z211" s="125">
        <v>19</v>
      </c>
      <c r="AA211" s="637">
        <f t="shared" si="19"/>
        <v>0.31957999999999998</v>
      </c>
      <c r="AB211" s="705" t="s">
        <v>88</v>
      </c>
      <c r="AC211" s="632" t="s">
        <v>6186</v>
      </c>
      <c r="AD211" s="125"/>
      <c r="AE211" s="634"/>
      <c r="AF211" s="125"/>
      <c r="AG211" s="125">
        <v>551</v>
      </c>
      <c r="AH211" s="125">
        <v>19</v>
      </c>
      <c r="AI211" s="637">
        <f t="shared" si="21"/>
        <v>0.31957999999999998</v>
      </c>
      <c r="AJ211" s="125"/>
      <c r="AK211" s="125" t="s">
        <v>6271</v>
      </c>
      <c r="AL211" s="632">
        <v>44728</v>
      </c>
      <c r="AM211" s="632"/>
      <c r="AN211" s="632"/>
      <c r="AO211" s="632"/>
      <c r="AP211" s="632"/>
      <c r="AQ211" s="125"/>
      <c r="AR211" s="125"/>
      <c r="AS211" s="125"/>
      <c r="AT211" s="638"/>
      <c r="AU211" s="638"/>
      <c r="AV211" s="638"/>
      <c r="AW211" s="705"/>
      <c r="AX211" s="125"/>
      <c r="AY211" s="639">
        <v>1315</v>
      </c>
      <c r="AZ211" s="639"/>
      <c r="BA211" s="639"/>
      <c r="BB211" s="639"/>
      <c r="BC211" s="639"/>
      <c r="BD211" s="639">
        <f t="shared" si="20"/>
        <v>1315</v>
      </c>
      <c r="BE211" s="125"/>
      <c r="BF211" s="125"/>
      <c r="BG211" s="125"/>
    </row>
    <row r="212" spans="1:59">
      <c r="A212" s="705" t="s">
        <v>55</v>
      </c>
      <c r="B212" s="125" t="s">
        <v>5836</v>
      </c>
      <c r="C212" s="125" t="s">
        <v>6272</v>
      </c>
      <c r="D212" s="632">
        <v>44714</v>
      </c>
      <c r="E212" s="705" t="s">
        <v>6251</v>
      </c>
      <c r="F212" s="705" t="s">
        <v>85</v>
      </c>
      <c r="G212" s="125" t="s">
        <v>5855</v>
      </c>
      <c r="H212" s="125" t="s">
        <v>5856</v>
      </c>
      <c r="I212" s="125" t="s">
        <v>6216</v>
      </c>
      <c r="J212" s="125" t="s">
        <v>85</v>
      </c>
      <c r="K212" s="633" t="s">
        <v>5858</v>
      </c>
      <c r="L212" s="705" t="s">
        <v>6252</v>
      </c>
      <c r="M212" s="125" t="s">
        <v>6253</v>
      </c>
      <c r="N212" s="125" t="s">
        <v>6254</v>
      </c>
      <c r="O212" s="125" t="s">
        <v>392</v>
      </c>
      <c r="P212" s="634" t="s">
        <v>6255</v>
      </c>
      <c r="Q212" s="705" t="s">
        <v>1267</v>
      </c>
      <c r="R212" s="125" t="s">
        <v>6256</v>
      </c>
      <c r="S212" s="125" t="s">
        <v>6257</v>
      </c>
      <c r="T212" s="125" t="s">
        <v>6258</v>
      </c>
      <c r="U212" s="705">
        <v>30391492</v>
      </c>
      <c r="V212" s="636">
        <v>0</v>
      </c>
      <c r="W212" s="125" t="s">
        <v>6259</v>
      </c>
      <c r="X212" s="125">
        <v>580</v>
      </c>
      <c r="Y212" s="125">
        <v>551</v>
      </c>
      <c r="Z212" s="125">
        <v>19</v>
      </c>
      <c r="AA212" s="637">
        <f t="shared" ref="AA212:AA243" si="22">X212*Y212/1000000</f>
        <v>0.31957999999999998</v>
      </c>
      <c r="AB212" s="705" t="s">
        <v>88</v>
      </c>
      <c r="AC212" s="632" t="s">
        <v>6186</v>
      </c>
      <c r="AD212" s="125"/>
      <c r="AE212" s="634"/>
      <c r="AF212" s="125"/>
      <c r="AG212" s="125">
        <v>551</v>
      </c>
      <c r="AH212" s="125">
        <v>19</v>
      </c>
      <c r="AI212" s="637">
        <f t="shared" si="21"/>
        <v>0.31957999999999998</v>
      </c>
      <c r="AJ212" s="125"/>
      <c r="AK212" s="125" t="s">
        <v>6272</v>
      </c>
      <c r="AL212" s="632">
        <v>44728</v>
      </c>
      <c r="AM212" s="632"/>
      <c r="AN212" s="632"/>
      <c r="AO212" s="632"/>
      <c r="AP212" s="632"/>
      <c r="AQ212" s="125"/>
      <c r="AR212" s="125"/>
      <c r="AS212" s="125"/>
      <c r="AT212" s="638"/>
      <c r="AU212" s="638"/>
      <c r="AV212" s="638"/>
      <c r="AW212" s="705"/>
      <c r="AX212" s="125"/>
      <c r="AY212" s="639">
        <v>1315</v>
      </c>
      <c r="AZ212" s="639"/>
      <c r="BA212" s="639"/>
      <c r="BB212" s="639"/>
      <c r="BC212" s="639"/>
      <c r="BD212" s="639">
        <f t="shared" si="20"/>
        <v>1315</v>
      </c>
      <c r="BE212" s="125"/>
      <c r="BF212" s="125"/>
      <c r="BG212" s="125"/>
    </row>
    <row r="213" spans="1:59">
      <c r="A213" s="705" t="s">
        <v>55</v>
      </c>
      <c r="B213" s="125" t="s">
        <v>5836</v>
      </c>
      <c r="C213" s="125" t="s">
        <v>6273</v>
      </c>
      <c r="D213" s="632">
        <v>44714</v>
      </c>
      <c r="E213" s="705" t="s">
        <v>6251</v>
      </c>
      <c r="F213" s="705" t="s">
        <v>85</v>
      </c>
      <c r="G213" s="125" t="s">
        <v>5855</v>
      </c>
      <c r="H213" s="125" t="s">
        <v>5856</v>
      </c>
      <c r="I213" s="125" t="s">
        <v>6216</v>
      </c>
      <c r="J213" s="125" t="s">
        <v>85</v>
      </c>
      <c r="K213" s="633" t="s">
        <v>5858</v>
      </c>
      <c r="L213" s="705" t="s">
        <v>6252</v>
      </c>
      <c r="M213" s="125" t="s">
        <v>6253</v>
      </c>
      <c r="N213" s="125" t="s">
        <v>6254</v>
      </c>
      <c r="O213" s="125" t="s">
        <v>392</v>
      </c>
      <c r="P213" s="634" t="s">
        <v>6255</v>
      </c>
      <c r="Q213" s="705" t="s">
        <v>1267</v>
      </c>
      <c r="R213" s="125" t="s">
        <v>6256</v>
      </c>
      <c r="S213" s="125" t="s">
        <v>6257</v>
      </c>
      <c r="T213" s="125" t="s">
        <v>6258</v>
      </c>
      <c r="U213" s="705">
        <v>30391492</v>
      </c>
      <c r="V213" s="636">
        <v>0</v>
      </c>
      <c r="W213" s="125" t="s">
        <v>6259</v>
      </c>
      <c r="X213" s="125">
        <v>580</v>
      </c>
      <c r="Y213" s="125">
        <v>551</v>
      </c>
      <c r="Z213" s="125">
        <v>19</v>
      </c>
      <c r="AA213" s="637">
        <f t="shared" si="22"/>
        <v>0.31957999999999998</v>
      </c>
      <c r="AB213" s="705" t="s">
        <v>88</v>
      </c>
      <c r="AC213" s="632" t="s">
        <v>6186</v>
      </c>
      <c r="AD213" s="125"/>
      <c r="AE213" s="634"/>
      <c r="AF213" s="125"/>
      <c r="AG213" s="125">
        <v>551</v>
      </c>
      <c r="AH213" s="125">
        <v>19</v>
      </c>
      <c r="AI213" s="637">
        <f t="shared" si="21"/>
        <v>0.31957999999999998</v>
      </c>
      <c r="AJ213" s="125"/>
      <c r="AK213" s="125" t="s">
        <v>6273</v>
      </c>
      <c r="AL213" s="632">
        <v>44728</v>
      </c>
      <c r="AM213" s="632"/>
      <c r="AN213" s="632"/>
      <c r="AO213" s="632"/>
      <c r="AP213" s="632"/>
      <c r="AQ213" s="125"/>
      <c r="AR213" s="125"/>
      <c r="AS213" s="125"/>
      <c r="AT213" s="638"/>
      <c r="AU213" s="638"/>
      <c r="AV213" s="638"/>
      <c r="AW213" s="705"/>
      <c r="AX213" s="125"/>
      <c r="AY213" s="639">
        <v>1315</v>
      </c>
      <c r="AZ213" s="639"/>
      <c r="BA213" s="639"/>
      <c r="BB213" s="639"/>
      <c r="BC213" s="639"/>
      <c r="BD213" s="639">
        <f t="shared" si="20"/>
        <v>1315</v>
      </c>
      <c r="BE213" s="125"/>
      <c r="BF213" s="125"/>
      <c r="BG213" s="125"/>
    </row>
    <row r="214" spans="1:59">
      <c r="A214" s="705" t="s">
        <v>55</v>
      </c>
      <c r="B214" s="125" t="s">
        <v>5836</v>
      </c>
      <c r="C214" s="125" t="s">
        <v>6274</v>
      </c>
      <c r="D214" s="632">
        <v>44714</v>
      </c>
      <c r="E214" s="705" t="s">
        <v>6251</v>
      </c>
      <c r="F214" s="705" t="s">
        <v>85</v>
      </c>
      <c r="G214" s="125" t="s">
        <v>5855</v>
      </c>
      <c r="H214" s="125" t="s">
        <v>5856</v>
      </c>
      <c r="I214" s="125" t="s">
        <v>6216</v>
      </c>
      <c r="J214" s="125" t="s">
        <v>85</v>
      </c>
      <c r="K214" s="633" t="s">
        <v>5858</v>
      </c>
      <c r="L214" s="705" t="s">
        <v>6252</v>
      </c>
      <c r="M214" s="125" t="s">
        <v>6253</v>
      </c>
      <c r="N214" s="125" t="s">
        <v>6254</v>
      </c>
      <c r="O214" s="125" t="s">
        <v>392</v>
      </c>
      <c r="P214" s="634" t="s">
        <v>6255</v>
      </c>
      <c r="Q214" s="705" t="s">
        <v>1267</v>
      </c>
      <c r="R214" s="125" t="s">
        <v>6256</v>
      </c>
      <c r="S214" s="125" t="s">
        <v>6257</v>
      </c>
      <c r="T214" s="125" t="s">
        <v>6258</v>
      </c>
      <c r="U214" s="705">
        <v>30391492</v>
      </c>
      <c r="V214" s="636">
        <v>0</v>
      </c>
      <c r="W214" s="125" t="s">
        <v>6259</v>
      </c>
      <c r="X214" s="125">
        <v>580</v>
      </c>
      <c r="Y214" s="125">
        <v>551</v>
      </c>
      <c r="Z214" s="125">
        <v>19</v>
      </c>
      <c r="AA214" s="637">
        <f t="shared" si="22"/>
        <v>0.31957999999999998</v>
      </c>
      <c r="AB214" s="705" t="s">
        <v>88</v>
      </c>
      <c r="AC214" s="632" t="s">
        <v>6186</v>
      </c>
      <c r="AD214" s="125"/>
      <c r="AE214" s="634"/>
      <c r="AF214" s="125"/>
      <c r="AG214" s="125">
        <v>551</v>
      </c>
      <c r="AH214" s="125">
        <v>19</v>
      </c>
      <c r="AI214" s="637">
        <f t="shared" si="21"/>
        <v>0.31957999999999998</v>
      </c>
      <c r="AJ214" s="125"/>
      <c r="AK214" s="125" t="s">
        <v>6274</v>
      </c>
      <c r="AL214" s="632">
        <v>44729</v>
      </c>
      <c r="AM214" s="632"/>
      <c r="AN214" s="632"/>
      <c r="AO214" s="632"/>
      <c r="AP214" s="632"/>
      <c r="AQ214" s="125"/>
      <c r="AR214" s="125"/>
      <c r="AS214" s="125"/>
      <c r="AT214" s="638"/>
      <c r="AU214" s="638"/>
      <c r="AV214" s="638"/>
      <c r="AW214" s="705"/>
      <c r="AX214" s="125"/>
      <c r="AY214" s="639">
        <v>1315</v>
      </c>
      <c r="AZ214" s="639"/>
      <c r="BA214" s="639"/>
      <c r="BB214" s="639"/>
      <c r="BC214" s="639"/>
      <c r="BD214" s="639">
        <f t="shared" si="20"/>
        <v>1315</v>
      </c>
      <c r="BE214" s="125"/>
      <c r="BF214" s="125"/>
      <c r="BG214" s="125"/>
    </row>
    <row r="215" spans="1:59">
      <c r="A215" s="705" t="s">
        <v>55</v>
      </c>
      <c r="B215" s="125" t="s">
        <v>5836</v>
      </c>
      <c r="C215" s="125" t="s">
        <v>6275</v>
      </c>
      <c r="D215" s="632">
        <v>44714</v>
      </c>
      <c r="E215" s="705" t="s">
        <v>6251</v>
      </c>
      <c r="F215" s="705" t="s">
        <v>85</v>
      </c>
      <c r="G215" s="125" t="s">
        <v>5855</v>
      </c>
      <c r="H215" s="125" t="s">
        <v>5856</v>
      </c>
      <c r="I215" s="125" t="s">
        <v>6216</v>
      </c>
      <c r="J215" s="125" t="s">
        <v>85</v>
      </c>
      <c r="K215" s="633" t="s">
        <v>5858</v>
      </c>
      <c r="L215" s="705" t="s">
        <v>6252</v>
      </c>
      <c r="M215" s="125" t="s">
        <v>6253</v>
      </c>
      <c r="N215" s="125" t="s">
        <v>6254</v>
      </c>
      <c r="O215" s="125" t="s">
        <v>392</v>
      </c>
      <c r="P215" s="634" t="s">
        <v>6255</v>
      </c>
      <c r="Q215" s="705" t="s">
        <v>1267</v>
      </c>
      <c r="R215" s="125" t="s">
        <v>6256</v>
      </c>
      <c r="S215" s="125" t="s">
        <v>6257</v>
      </c>
      <c r="T215" s="125" t="s">
        <v>6258</v>
      </c>
      <c r="U215" s="705">
        <v>30391492</v>
      </c>
      <c r="V215" s="636">
        <v>0</v>
      </c>
      <c r="W215" s="125" t="s">
        <v>6259</v>
      </c>
      <c r="X215" s="125">
        <v>580</v>
      </c>
      <c r="Y215" s="125">
        <v>551</v>
      </c>
      <c r="Z215" s="125">
        <v>19</v>
      </c>
      <c r="AA215" s="637">
        <f t="shared" si="22"/>
        <v>0.31957999999999998</v>
      </c>
      <c r="AB215" s="705" t="s">
        <v>88</v>
      </c>
      <c r="AC215" s="632" t="s">
        <v>6186</v>
      </c>
      <c r="AD215" s="125"/>
      <c r="AE215" s="634"/>
      <c r="AF215" s="125"/>
      <c r="AG215" s="125">
        <v>551</v>
      </c>
      <c r="AH215" s="125">
        <v>19</v>
      </c>
      <c r="AI215" s="637">
        <f t="shared" si="21"/>
        <v>0.31957999999999998</v>
      </c>
      <c r="AJ215" s="125"/>
      <c r="AK215" s="125" t="s">
        <v>6275</v>
      </c>
      <c r="AL215" s="632">
        <v>44729</v>
      </c>
      <c r="AM215" s="632"/>
      <c r="AN215" s="632"/>
      <c r="AO215" s="632"/>
      <c r="AP215" s="632"/>
      <c r="AQ215" s="125"/>
      <c r="AR215" s="125"/>
      <c r="AS215" s="125"/>
      <c r="AT215" s="638"/>
      <c r="AU215" s="638"/>
      <c r="AV215" s="638"/>
      <c r="AW215" s="705"/>
      <c r="AX215" s="125"/>
      <c r="AY215" s="639">
        <v>1315</v>
      </c>
      <c r="AZ215" s="639"/>
      <c r="BA215" s="639"/>
      <c r="BB215" s="639"/>
      <c r="BC215" s="639"/>
      <c r="BD215" s="639">
        <f t="shared" si="20"/>
        <v>1315</v>
      </c>
      <c r="BE215" s="125"/>
      <c r="BF215" s="125"/>
      <c r="BG215" s="125"/>
    </row>
    <row r="216" spans="1:59">
      <c r="A216" s="705" t="s">
        <v>55</v>
      </c>
      <c r="B216" s="125" t="s">
        <v>5836</v>
      </c>
      <c r="C216" s="125" t="s">
        <v>6276</v>
      </c>
      <c r="D216" s="632">
        <v>44714</v>
      </c>
      <c r="E216" s="705" t="s">
        <v>6251</v>
      </c>
      <c r="F216" s="705" t="s">
        <v>85</v>
      </c>
      <c r="G216" s="125" t="s">
        <v>5855</v>
      </c>
      <c r="H216" s="125" t="s">
        <v>5856</v>
      </c>
      <c r="I216" s="125" t="s">
        <v>6216</v>
      </c>
      <c r="J216" s="125" t="s">
        <v>85</v>
      </c>
      <c r="K216" s="633" t="s">
        <v>5858</v>
      </c>
      <c r="L216" s="705" t="s">
        <v>6252</v>
      </c>
      <c r="M216" s="125" t="s">
        <v>6253</v>
      </c>
      <c r="N216" s="125" t="s">
        <v>6254</v>
      </c>
      <c r="O216" s="125" t="s">
        <v>392</v>
      </c>
      <c r="P216" s="634" t="s">
        <v>6255</v>
      </c>
      <c r="Q216" s="705" t="s">
        <v>1267</v>
      </c>
      <c r="R216" s="125" t="s">
        <v>6256</v>
      </c>
      <c r="S216" s="125" t="s">
        <v>6257</v>
      </c>
      <c r="T216" s="125" t="s">
        <v>6258</v>
      </c>
      <c r="U216" s="705">
        <v>30391492</v>
      </c>
      <c r="V216" s="636">
        <v>0</v>
      </c>
      <c r="W216" s="125" t="s">
        <v>6259</v>
      </c>
      <c r="X216" s="125">
        <v>580</v>
      </c>
      <c r="Y216" s="125">
        <v>551</v>
      </c>
      <c r="Z216" s="125">
        <v>19</v>
      </c>
      <c r="AA216" s="637">
        <f t="shared" si="22"/>
        <v>0.31957999999999998</v>
      </c>
      <c r="AB216" s="705" t="s">
        <v>88</v>
      </c>
      <c r="AC216" s="632" t="s">
        <v>6186</v>
      </c>
      <c r="AD216" s="125"/>
      <c r="AE216" s="634"/>
      <c r="AF216" s="125"/>
      <c r="AG216" s="125">
        <v>551</v>
      </c>
      <c r="AH216" s="125">
        <v>19</v>
      </c>
      <c r="AI216" s="637">
        <f t="shared" si="21"/>
        <v>0.31957999999999998</v>
      </c>
      <c r="AJ216" s="125"/>
      <c r="AK216" s="125" t="s">
        <v>6276</v>
      </c>
      <c r="AL216" s="632">
        <v>44729</v>
      </c>
      <c r="AM216" s="632"/>
      <c r="AN216" s="632"/>
      <c r="AO216" s="632"/>
      <c r="AP216" s="632"/>
      <c r="AQ216" s="125"/>
      <c r="AR216" s="125"/>
      <c r="AS216" s="125"/>
      <c r="AT216" s="638"/>
      <c r="AU216" s="638"/>
      <c r="AV216" s="638"/>
      <c r="AW216" s="705"/>
      <c r="AX216" s="125"/>
      <c r="AY216" s="639">
        <v>1315</v>
      </c>
      <c r="AZ216" s="639"/>
      <c r="BA216" s="639"/>
      <c r="BB216" s="639"/>
      <c r="BC216" s="639"/>
      <c r="BD216" s="639">
        <f t="shared" si="20"/>
        <v>1315</v>
      </c>
      <c r="BE216" s="125"/>
      <c r="BF216" s="125"/>
      <c r="BG216" s="125"/>
    </row>
    <row r="217" spans="1:59">
      <c r="A217" s="705" t="s">
        <v>55</v>
      </c>
      <c r="B217" s="125" t="s">
        <v>5836</v>
      </c>
      <c r="C217" s="125" t="s">
        <v>6277</v>
      </c>
      <c r="D217" s="632">
        <v>44714</v>
      </c>
      <c r="E217" s="705" t="s">
        <v>6251</v>
      </c>
      <c r="F217" s="705" t="s">
        <v>85</v>
      </c>
      <c r="G217" s="125" t="s">
        <v>5855</v>
      </c>
      <c r="H217" s="125" t="s">
        <v>5856</v>
      </c>
      <c r="I217" s="125" t="s">
        <v>6216</v>
      </c>
      <c r="J217" s="125" t="s">
        <v>85</v>
      </c>
      <c r="K217" s="633" t="s">
        <v>5858</v>
      </c>
      <c r="L217" s="705" t="s">
        <v>6252</v>
      </c>
      <c r="M217" s="125" t="s">
        <v>6253</v>
      </c>
      <c r="N217" s="125" t="s">
        <v>6254</v>
      </c>
      <c r="O217" s="125" t="s">
        <v>392</v>
      </c>
      <c r="P217" s="634" t="s">
        <v>6255</v>
      </c>
      <c r="Q217" s="705" t="s">
        <v>1267</v>
      </c>
      <c r="R217" s="125" t="s">
        <v>6256</v>
      </c>
      <c r="S217" s="125" t="s">
        <v>6257</v>
      </c>
      <c r="T217" s="125" t="s">
        <v>6258</v>
      </c>
      <c r="U217" s="705">
        <v>30391492</v>
      </c>
      <c r="V217" s="636">
        <v>0</v>
      </c>
      <c r="W217" s="125" t="s">
        <v>6259</v>
      </c>
      <c r="X217" s="125">
        <v>580</v>
      </c>
      <c r="Y217" s="125">
        <v>551</v>
      </c>
      <c r="Z217" s="125">
        <v>19</v>
      </c>
      <c r="AA217" s="637">
        <f t="shared" si="22"/>
        <v>0.31957999999999998</v>
      </c>
      <c r="AB217" s="705" t="s">
        <v>88</v>
      </c>
      <c r="AC217" s="632" t="s">
        <v>6186</v>
      </c>
      <c r="AD217" s="125"/>
      <c r="AE217" s="634"/>
      <c r="AF217" s="125"/>
      <c r="AG217" s="125">
        <v>551</v>
      </c>
      <c r="AH217" s="125">
        <v>19</v>
      </c>
      <c r="AI217" s="637">
        <f t="shared" si="21"/>
        <v>0.31957999999999998</v>
      </c>
      <c r="AJ217" s="125"/>
      <c r="AK217" s="125" t="s">
        <v>6277</v>
      </c>
      <c r="AL217" s="632">
        <v>44729</v>
      </c>
      <c r="AM217" s="632"/>
      <c r="AN217" s="632"/>
      <c r="AO217" s="632"/>
      <c r="AP217" s="632"/>
      <c r="AQ217" s="125"/>
      <c r="AR217" s="125"/>
      <c r="AS217" s="125"/>
      <c r="AT217" s="638"/>
      <c r="AU217" s="638"/>
      <c r="AV217" s="638"/>
      <c r="AW217" s="705"/>
      <c r="AX217" s="125"/>
      <c r="AY217" s="639">
        <v>1315</v>
      </c>
      <c r="AZ217" s="639"/>
      <c r="BA217" s="639"/>
      <c r="BB217" s="639"/>
      <c r="BC217" s="639"/>
      <c r="BD217" s="639">
        <f t="shared" si="20"/>
        <v>1315</v>
      </c>
      <c r="BE217" s="125"/>
      <c r="BF217" s="125"/>
      <c r="BG217" s="125"/>
    </row>
    <row r="218" spans="1:59">
      <c r="A218" s="705" t="s">
        <v>55</v>
      </c>
      <c r="B218" s="125" t="s">
        <v>5836</v>
      </c>
      <c r="C218" s="125" t="s">
        <v>6278</v>
      </c>
      <c r="D218" s="632">
        <v>44714</v>
      </c>
      <c r="E218" s="705" t="s">
        <v>6251</v>
      </c>
      <c r="F218" s="705" t="s">
        <v>85</v>
      </c>
      <c r="G218" s="125" t="s">
        <v>5855</v>
      </c>
      <c r="H218" s="125" t="s">
        <v>5856</v>
      </c>
      <c r="I218" s="125" t="s">
        <v>6216</v>
      </c>
      <c r="J218" s="125" t="s">
        <v>85</v>
      </c>
      <c r="K218" s="633" t="s">
        <v>5858</v>
      </c>
      <c r="L218" s="705" t="s">
        <v>6252</v>
      </c>
      <c r="M218" s="125" t="s">
        <v>6253</v>
      </c>
      <c r="N218" s="125" t="s">
        <v>6254</v>
      </c>
      <c r="O218" s="125" t="s">
        <v>392</v>
      </c>
      <c r="P218" s="634" t="s">
        <v>6255</v>
      </c>
      <c r="Q218" s="705" t="s">
        <v>1267</v>
      </c>
      <c r="R218" s="125" t="s">
        <v>6256</v>
      </c>
      <c r="S218" s="125" t="s">
        <v>6257</v>
      </c>
      <c r="T218" s="125" t="s">
        <v>6258</v>
      </c>
      <c r="U218" s="705">
        <v>30391492</v>
      </c>
      <c r="V218" s="636">
        <v>0</v>
      </c>
      <c r="W218" s="125" t="s">
        <v>6259</v>
      </c>
      <c r="X218" s="125">
        <v>580</v>
      </c>
      <c r="Y218" s="125">
        <v>551</v>
      </c>
      <c r="Z218" s="125">
        <v>19</v>
      </c>
      <c r="AA218" s="637">
        <f t="shared" si="22"/>
        <v>0.31957999999999998</v>
      </c>
      <c r="AB218" s="705" t="s">
        <v>88</v>
      </c>
      <c r="AC218" s="632" t="s">
        <v>6186</v>
      </c>
      <c r="AD218" s="125"/>
      <c r="AE218" s="634"/>
      <c r="AF218" s="125"/>
      <c r="AG218" s="125">
        <v>551</v>
      </c>
      <c r="AH218" s="125">
        <v>19</v>
      </c>
      <c r="AI218" s="637">
        <f t="shared" si="21"/>
        <v>0.31957999999999998</v>
      </c>
      <c r="AJ218" s="125"/>
      <c r="AK218" s="125" t="s">
        <v>6278</v>
      </c>
      <c r="AL218" s="632">
        <v>44729</v>
      </c>
      <c r="AM218" s="632"/>
      <c r="AN218" s="632"/>
      <c r="AO218" s="632"/>
      <c r="AP218" s="632"/>
      <c r="AQ218" s="125"/>
      <c r="AR218" s="125"/>
      <c r="AS218" s="125"/>
      <c r="AT218" s="638"/>
      <c r="AU218" s="638"/>
      <c r="AV218" s="638"/>
      <c r="AW218" s="705"/>
      <c r="AX218" s="125"/>
      <c r="AY218" s="639">
        <v>1315</v>
      </c>
      <c r="AZ218" s="639"/>
      <c r="BA218" s="639"/>
      <c r="BB218" s="639"/>
      <c r="BC218" s="639"/>
      <c r="BD218" s="639">
        <f t="shared" si="20"/>
        <v>1315</v>
      </c>
      <c r="BE218" s="125"/>
      <c r="BF218" s="125"/>
      <c r="BG218" s="125"/>
    </row>
    <row r="219" spans="1:59">
      <c r="A219" s="705" t="s">
        <v>55</v>
      </c>
      <c r="B219" s="125" t="s">
        <v>5836</v>
      </c>
      <c r="C219" s="125" t="s">
        <v>6279</v>
      </c>
      <c r="D219" s="632">
        <v>44714</v>
      </c>
      <c r="E219" s="705" t="s">
        <v>6251</v>
      </c>
      <c r="F219" s="705" t="s">
        <v>85</v>
      </c>
      <c r="G219" s="125" t="s">
        <v>5855</v>
      </c>
      <c r="H219" s="125" t="s">
        <v>5856</v>
      </c>
      <c r="I219" s="125" t="s">
        <v>6216</v>
      </c>
      <c r="J219" s="125" t="s">
        <v>85</v>
      </c>
      <c r="K219" s="633" t="s">
        <v>5858</v>
      </c>
      <c r="L219" s="705" t="s">
        <v>6252</v>
      </c>
      <c r="M219" s="125" t="s">
        <v>6253</v>
      </c>
      <c r="N219" s="125" t="s">
        <v>6254</v>
      </c>
      <c r="O219" s="125" t="s">
        <v>392</v>
      </c>
      <c r="P219" s="634" t="s">
        <v>6255</v>
      </c>
      <c r="Q219" s="705" t="s">
        <v>1267</v>
      </c>
      <c r="R219" s="125" t="s">
        <v>6256</v>
      </c>
      <c r="S219" s="125" t="s">
        <v>6257</v>
      </c>
      <c r="T219" s="125" t="s">
        <v>6258</v>
      </c>
      <c r="U219" s="705">
        <v>30391492</v>
      </c>
      <c r="V219" s="636">
        <v>0</v>
      </c>
      <c r="W219" s="125" t="s">
        <v>6259</v>
      </c>
      <c r="X219" s="125">
        <v>580</v>
      </c>
      <c r="Y219" s="125">
        <v>551</v>
      </c>
      <c r="Z219" s="125">
        <v>19</v>
      </c>
      <c r="AA219" s="637">
        <f t="shared" si="22"/>
        <v>0.31957999999999998</v>
      </c>
      <c r="AB219" s="705" t="s">
        <v>88</v>
      </c>
      <c r="AC219" s="632" t="s">
        <v>6186</v>
      </c>
      <c r="AD219" s="125"/>
      <c r="AE219" s="634"/>
      <c r="AF219" s="125"/>
      <c r="AG219" s="125">
        <v>551</v>
      </c>
      <c r="AH219" s="125">
        <v>19</v>
      </c>
      <c r="AI219" s="637">
        <f t="shared" si="21"/>
        <v>0.31957999999999998</v>
      </c>
      <c r="AJ219" s="125"/>
      <c r="AK219" s="125" t="s">
        <v>6279</v>
      </c>
      <c r="AL219" s="632">
        <v>44733</v>
      </c>
      <c r="AM219" s="632"/>
      <c r="AN219" s="632"/>
      <c r="AO219" s="632"/>
      <c r="AP219" s="632"/>
      <c r="AQ219" s="125"/>
      <c r="AR219" s="125"/>
      <c r="AS219" s="125"/>
      <c r="AT219" s="638"/>
      <c r="AU219" s="638"/>
      <c r="AV219" s="638"/>
      <c r="AW219" s="705"/>
      <c r="AX219" s="125"/>
      <c r="AY219" s="639">
        <v>1315</v>
      </c>
      <c r="AZ219" s="639"/>
      <c r="BA219" s="639"/>
      <c r="BB219" s="639"/>
      <c r="BC219" s="639"/>
      <c r="BD219" s="639">
        <f t="shared" si="20"/>
        <v>1315</v>
      </c>
      <c r="BE219" s="125"/>
      <c r="BF219" s="125"/>
      <c r="BG219" s="125"/>
    </row>
    <row r="220" spans="1:59">
      <c r="A220" s="705" t="s">
        <v>55</v>
      </c>
      <c r="B220" s="125" t="s">
        <v>5836</v>
      </c>
      <c r="C220" s="125" t="s">
        <v>6280</v>
      </c>
      <c r="D220" s="632">
        <v>44714</v>
      </c>
      <c r="E220" s="705" t="s">
        <v>6251</v>
      </c>
      <c r="F220" s="705" t="s">
        <v>85</v>
      </c>
      <c r="G220" s="125" t="s">
        <v>5855</v>
      </c>
      <c r="H220" s="125" t="s">
        <v>5856</v>
      </c>
      <c r="I220" s="125" t="s">
        <v>6216</v>
      </c>
      <c r="J220" s="125" t="s">
        <v>85</v>
      </c>
      <c r="K220" s="633" t="s">
        <v>5858</v>
      </c>
      <c r="L220" s="705" t="s">
        <v>6252</v>
      </c>
      <c r="M220" s="125" t="s">
        <v>6253</v>
      </c>
      <c r="N220" s="125" t="s">
        <v>6254</v>
      </c>
      <c r="O220" s="125" t="s">
        <v>392</v>
      </c>
      <c r="P220" s="634" t="s">
        <v>6255</v>
      </c>
      <c r="Q220" s="705" t="s">
        <v>1267</v>
      </c>
      <c r="R220" s="125" t="s">
        <v>6256</v>
      </c>
      <c r="S220" s="125" t="s">
        <v>6257</v>
      </c>
      <c r="T220" s="125" t="s">
        <v>6258</v>
      </c>
      <c r="U220" s="705">
        <v>30391492</v>
      </c>
      <c r="V220" s="636">
        <v>0</v>
      </c>
      <c r="W220" s="125" t="s">
        <v>6259</v>
      </c>
      <c r="X220" s="125">
        <v>580</v>
      </c>
      <c r="Y220" s="125">
        <v>551</v>
      </c>
      <c r="Z220" s="125">
        <v>19</v>
      </c>
      <c r="AA220" s="637">
        <f t="shared" si="22"/>
        <v>0.31957999999999998</v>
      </c>
      <c r="AB220" s="705" t="s">
        <v>88</v>
      </c>
      <c r="AC220" s="632" t="s">
        <v>6186</v>
      </c>
      <c r="AD220" s="125"/>
      <c r="AE220" s="634"/>
      <c r="AF220" s="125"/>
      <c r="AG220" s="125">
        <v>551</v>
      </c>
      <c r="AH220" s="125">
        <v>19</v>
      </c>
      <c r="AI220" s="637">
        <f t="shared" si="21"/>
        <v>0.31957999999999998</v>
      </c>
      <c r="AJ220" s="125"/>
      <c r="AK220" s="125" t="s">
        <v>6280</v>
      </c>
      <c r="AL220" s="632">
        <v>44733</v>
      </c>
      <c r="AM220" s="632"/>
      <c r="AN220" s="632"/>
      <c r="AO220" s="632"/>
      <c r="AP220" s="632"/>
      <c r="AQ220" s="125"/>
      <c r="AR220" s="125"/>
      <c r="AS220" s="125"/>
      <c r="AT220" s="638"/>
      <c r="AU220" s="638"/>
      <c r="AV220" s="638"/>
      <c r="AW220" s="705"/>
      <c r="AX220" s="125"/>
      <c r="AY220" s="639">
        <v>1315</v>
      </c>
      <c r="AZ220" s="639"/>
      <c r="BA220" s="639"/>
      <c r="BB220" s="639"/>
      <c r="BC220" s="639"/>
      <c r="BD220" s="639">
        <f t="shared" ref="BD220:BD251" si="23">SUM(AY220:BC220)</f>
        <v>1315</v>
      </c>
      <c r="BE220" s="125"/>
      <c r="BF220" s="125"/>
      <c r="BG220" s="125"/>
    </row>
    <row r="221" spans="1:59">
      <c r="A221" s="705" t="s">
        <v>55</v>
      </c>
      <c r="B221" s="125" t="s">
        <v>5836</v>
      </c>
      <c r="C221" s="125" t="s">
        <v>6281</v>
      </c>
      <c r="D221" s="632">
        <v>44714</v>
      </c>
      <c r="E221" s="705" t="s">
        <v>6251</v>
      </c>
      <c r="F221" s="705" t="s">
        <v>85</v>
      </c>
      <c r="G221" s="125" t="s">
        <v>5855</v>
      </c>
      <c r="H221" s="125" t="s">
        <v>5856</v>
      </c>
      <c r="I221" s="125" t="s">
        <v>6216</v>
      </c>
      <c r="J221" s="125" t="s">
        <v>85</v>
      </c>
      <c r="K221" s="633" t="s">
        <v>5858</v>
      </c>
      <c r="L221" s="705" t="s">
        <v>6252</v>
      </c>
      <c r="M221" s="125" t="s">
        <v>6253</v>
      </c>
      <c r="N221" s="125" t="s">
        <v>6254</v>
      </c>
      <c r="O221" s="125" t="s">
        <v>392</v>
      </c>
      <c r="P221" s="634" t="s">
        <v>6255</v>
      </c>
      <c r="Q221" s="705" t="s">
        <v>1267</v>
      </c>
      <c r="R221" s="125" t="s">
        <v>6256</v>
      </c>
      <c r="S221" s="125" t="s">
        <v>6257</v>
      </c>
      <c r="T221" s="125" t="s">
        <v>6258</v>
      </c>
      <c r="U221" s="705">
        <v>30391492</v>
      </c>
      <c r="V221" s="636">
        <v>0</v>
      </c>
      <c r="W221" s="125" t="s">
        <v>6259</v>
      </c>
      <c r="X221" s="125">
        <v>580</v>
      </c>
      <c r="Y221" s="125">
        <v>551</v>
      </c>
      <c r="Z221" s="125">
        <v>19</v>
      </c>
      <c r="AA221" s="637">
        <f t="shared" si="22"/>
        <v>0.31957999999999998</v>
      </c>
      <c r="AB221" s="705" t="s">
        <v>88</v>
      </c>
      <c r="AC221" s="632" t="s">
        <v>6186</v>
      </c>
      <c r="AD221" s="125"/>
      <c r="AE221" s="634"/>
      <c r="AF221" s="125"/>
      <c r="AG221" s="125">
        <v>551</v>
      </c>
      <c r="AH221" s="125">
        <v>19</v>
      </c>
      <c r="AI221" s="637">
        <f t="shared" si="21"/>
        <v>0.31957999999999998</v>
      </c>
      <c r="AJ221" s="125"/>
      <c r="AK221" s="125" t="s">
        <v>6281</v>
      </c>
      <c r="AL221" s="632">
        <v>44733</v>
      </c>
      <c r="AM221" s="632"/>
      <c r="AN221" s="632"/>
      <c r="AO221" s="632"/>
      <c r="AP221" s="632"/>
      <c r="AQ221" s="125"/>
      <c r="AR221" s="125"/>
      <c r="AS221" s="125"/>
      <c r="AT221" s="638"/>
      <c r="AU221" s="638"/>
      <c r="AV221" s="638"/>
      <c r="AW221" s="705"/>
      <c r="AX221" s="125"/>
      <c r="AY221" s="639">
        <v>1315</v>
      </c>
      <c r="AZ221" s="639"/>
      <c r="BA221" s="639"/>
      <c r="BB221" s="639"/>
      <c r="BC221" s="639"/>
      <c r="BD221" s="639">
        <f t="shared" si="23"/>
        <v>1315</v>
      </c>
      <c r="BE221" s="125"/>
      <c r="BF221" s="125"/>
      <c r="BG221" s="125"/>
    </row>
    <row r="222" spans="1:59">
      <c r="A222" s="705" t="s">
        <v>55</v>
      </c>
      <c r="B222" s="125" t="s">
        <v>5836</v>
      </c>
      <c r="C222" s="125" t="s">
        <v>6282</v>
      </c>
      <c r="D222" s="632">
        <v>44714</v>
      </c>
      <c r="E222" s="705" t="s">
        <v>6251</v>
      </c>
      <c r="F222" s="705" t="s">
        <v>85</v>
      </c>
      <c r="G222" s="125" t="s">
        <v>5855</v>
      </c>
      <c r="H222" s="125" t="s">
        <v>5856</v>
      </c>
      <c r="I222" s="125" t="s">
        <v>6216</v>
      </c>
      <c r="J222" s="125" t="s">
        <v>85</v>
      </c>
      <c r="K222" s="633" t="s">
        <v>5858</v>
      </c>
      <c r="L222" s="705" t="s">
        <v>6252</v>
      </c>
      <c r="M222" s="125" t="s">
        <v>6253</v>
      </c>
      <c r="N222" s="125" t="s">
        <v>6254</v>
      </c>
      <c r="O222" s="125" t="s">
        <v>392</v>
      </c>
      <c r="P222" s="634" t="s">
        <v>6255</v>
      </c>
      <c r="Q222" s="705" t="s">
        <v>1267</v>
      </c>
      <c r="R222" s="125" t="s">
        <v>6256</v>
      </c>
      <c r="S222" s="125" t="s">
        <v>6257</v>
      </c>
      <c r="T222" s="125" t="s">
        <v>6258</v>
      </c>
      <c r="U222" s="705">
        <v>30391492</v>
      </c>
      <c r="V222" s="636">
        <v>0</v>
      </c>
      <c r="W222" s="125" t="s">
        <v>6259</v>
      </c>
      <c r="X222" s="125">
        <v>580</v>
      </c>
      <c r="Y222" s="125">
        <v>551</v>
      </c>
      <c r="Z222" s="125">
        <v>19</v>
      </c>
      <c r="AA222" s="637">
        <f t="shared" si="22"/>
        <v>0.31957999999999998</v>
      </c>
      <c r="AB222" s="705" t="s">
        <v>88</v>
      </c>
      <c r="AC222" s="632" t="s">
        <v>6186</v>
      </c>
      <c r="AD222" s="125"/>
      <c r="AE222" s="634"/>
      <c r="AF222" s="125"/>
      <c r="AG222" s="125">
        <v>551</v>
      </c>
      <c r="AH222" s="125">
        <v>19</v>
      </c>
      <c r="AI222" s="637">
        <f t="shared" si="21"/>
        <v>0.31957999999999998</v>
      </c>
      <c r="AJ222" s="125"/>
      <c r="AK222" s="125" t="s">
        <v>6282</v>
      </c>
      <c r="AL222" s="632">
        <v>44733</v>
      </c>
      <c r="AM222" s="632"/>
      <c r="AN222" s="632"/>
      <c r="AO222" s="632"/>
      <c r="AP222" s="632"/>
      <c r="AQ222" s="125"/>
      <c r="AR222" s="125"/>
      <c r="AS222" s="125"/>
      <c r="AT222" s="638"/>
      <c r="AU222" s="638"/>
      <c r="AV222" s="638"/>
      <c r="AW222" s="705"/>
      <c r="AX222" s="125"/>
      <c r="AY222" s="639">
        <v>1315</v>
      </c>
      <c r="AZ222" s="639"/>
      <c r="BA222" s="639"/>
      <c r="BB222" s="639"/>
      <c r="BC222" s="639"/>
      <c r="BD222" s="639">
        <f t="shared" si="23"/>
        <v>1315</v>
      </c>
      <c r="BE222" s="125"/>
      <c r="BF222" s="125"/>
      <c r="BG222" s="125"/>
    </row>
    <row r="223" spans="1:59">
      <c r="A223" s="705" t="s">
        <v>55</v>
      </c>
      <c r="B223" s="125" t="s">
        <v>5836</v>
      </c>
      <c r="C223" s="125" t="s">
        <v>6283</v>
      </c>
      <c r="D223" s="632">
        <v>44714</v>
      </c>
      <c r="E223" s="705" t="s">
        <v>6251</v>
      </c>
      <c r="F223" s="705" t="s">
        <v>85</v>
      </c>
      <c r="G223" s="125" t="s">
        <v>5855</v>
      </c>
      <c r="H223" s="125" t="s">
        <v>5856</v>
      </c>
      <c r="I223" s="125" t="s">
        <v>6216</v>
      </c>
      <c r="J223" s="125" t="s">
        <v>85</v>
      </c>
      <c r="K223" s="633" t="s">
        <v>5858</v>
      </c>
      <c r="L223" s="705" t="s">
        <v>6252</v>
      </c>
      <c r="M223" s="125" t="s">
        <v>6253</v>
      </c>
      <c r="N223" s="125" t="s">
        <v>6254</v>
      </c>
      <c r="O223" s="125" t="s">
        <v>392</v>
      </c>
      <c r="P223" s="634" t="s">
        <v>6255</v>
      </c>
      <c r="Q223" s="705" t="s">
        <v>1267</v>
      </c>
      <c r="R223" s="125" t="s">
        <v>6256</v>
      </c>
      <c r="S223" s="125" t="s">
        <v>6257</v>
      </c>
      <c r="T223" s="125" t="s">
        <v>6258</v>
      </c>
      <c r="U223" s="705">
        <v>30391492</v>
      </c>
      <c r="V223" s="636">
        <v>0</v>
      </c>
      <c r="W223" s="125" t="s">
        <v>6259</v>
      </c>
      <c r="X223" s="125">
        <v>580</v>
      </c>
      <c r="Y223" s="125">
        <v>551</v>
      </c>
      <c r="Z223" s="125">
        <v>19</v>
      </c>
      <c r="AA223" s="637">
        <f t="shared" si="22"/>
        <v>0.31957999999999998</v>
      </c>
      <c r="AB223" s="705" t="s">
        <v>88</v>
      </c>
      <c r="AC223" s="632" t="s">
        <v>6186</v>
      </c>
      <c r="AD223" s="125"/>
      <c r="AE223" s="634"/>
      <c r="AF223" s="125"/>
      <c r="AG223" s="125">
        <v>551</v>
      </c>
      <c r="AH223" s="125">
        <v>19</v>
      </c>
      <c r="AI223" s="637">
        <f t="shared" si="21"/>
        <v>0.31957999999999998</v>
      </c>
      <c r="AJ223" s="125"/>
      <c r="AK223" s="125" t="s">
        <v>6283</v>
      </c>
      <c r="AL223" s="632">
        <v>44733</v>
      </c>
      <c r="AM223" s="632"/>
      <c r="AN223" s="632"/>
      <c r="AO223" s="632"/>
      <c r="AP223" s="632"/>
      <c r="AQ223" s="125"/>
      <c r="AR223" s="125"/>
      <c r="AS223" s="125"/>
      <c r="AT223" s="638"/>
      <c r="AU223" s="638"/>
      <c r="AV223" s="638"/>
      <c r="AW223" s="705"/>
      <c r="AX223" s="125"/>
      <c r="AY223" s="639">
        <v>1315</v>
      </c>
      <c r="AZ223" s="639"/>
      <c r="BA223" s="639"/>
      <c r="BB223" s="639"/>
      <c r="BC223" s="639"/>
      <c r="BD223" s="639">
        <f t="shared" si="23"/>
        <v>1315</v>
      </c>
      <c r="BE223" s="125"/>
      <c r="BF223" s="125"/>
      <c r="BG223" s="125"/>
    </row>
    <row r="224" spans="1:59">
      <c r="A224" s="705" t="s">
        <v>55</v>
      </c>
      <c r="B224" s="125" t="s">
        <v>5836</v>
      </c>
      <c r="C224" s="125" t="s">
        <v>6284</v>
      </c>
      <c r="D224" s="632">
        <v>44714</v>
      </c>
      <c r="E224" s="705" t="s">
        <v>6251</v>
      </c>
      <c r="F224" s="705" t="s">
        <v>85</v>
      </c>
      <c r="G224" s="125" t="s">
        <v>5855</v>
      </c>
      <c r="H224" s="125" t="s">
        <v>5856</v>
      </c>
      <c r="I224" s="125" t="s">
        <v>6216</v>
      </c>
      <c r="J224" s="125" t="s">
        <v>85</v>
      </c>
      <c r="K224" s="633" t="s">
        <v>5858</v>
      </c>
      <c r="L224" s="705" t="s">
        <v>6252</v>
      </c>
      <c r="M224" s="125" t="s">
        <v>6253</v>
      </c>
      <c r="N224" s="125" t="s">
        <v>6254</v>
      </c>
      <c r="O224" s="125" t="s">
        <v>392</v>
      </c>
      <c r="P224" s="634" t="s">
        <v>6255</v>
      </c>
      <c r="Q224" s="705" t="s">
        <v>1267</v>
      </c>
      <c r="R224" s="125" t="s">
        <v>6256</v>
      </c>
      <c r="S224" s="125" t="s">
        <v>6257</v>
      </c>
      <c r="T224" s="125" t="s">
        <v>6258</v>
      </c>
      <c r="U224" s="705">
        <v>30391492</v>
      </c>
      <c r="V224" s="636">
        <v>0</v>
      </c>
      <c r="W224" s="125" t="s">
        <v>6259</v>
      </c>
      <c r="X224" s="125">
        <v>580</v>
      </c>
      <c r="Y224" s="125">
        <v>551</v>
      </c>
      <c r="Z224" s="125">
        <v>19</v>
      </c>
      <c r="AA224" s="637">
        <f t="shared" si="22"/>
        <v>0.31957999999999998</v>
      </c>
      <c r="AB224" s="705" t="s">
        <v>88</v>
      </c>
      <c r="AC224" s="632" t="s">
        <v>6186</v>
      </c>
      <c r="AD224" s="125"/>
      <c r="AE224" s="634"/>
      <c r="AF224" s="125"/>
      <c r="AG224" s="125">
        <v>551</v>
      </c>
      <c r="AH224" s="125">
        <v>19</v>
      </c>
      <c r="AI224" s="637">
        <f t="shared" si="21"/>
        <v>0.31957999999999998</v>
      </c>
      <c r="AJ224" s="125"/>
      <c r="AK224" s="125" t="s">
        <v>6284</v>
      </c>
      <c r="AL224" s="632">
        <v>44734</v>
      </c>
      <c r="AM224" s="632"/>
      <c r="AN224" s="632"/>
      <c r="AO224" s="632"/>
      <c r="AP224" s="632"/>
      <c r="AQ224" s="125"/>
      <c r="AR224" s="125"/>
      <c r="AS224" s="125"/>
      <c r="AT224" s="638"/>
      <c r="AU224" s="638"/>
      <c r="AV224" s="638"/>
      <c r="AW224" s="705"/>
      <c r="AX224" s="125"/>
      <c r="AY224" s="639">
        <v>1315</v>
      </c>
      <c r="AZ224" s="639"/>
      <c r="BA224" s="639"/>
      <c r="BB224" s="639"/>
      <c r="BC224" s="639"/>
      <c r="BD224" s="639">
        <f t="shared" si="23"/>
        <v>1315</v>
      </c>
      <c r="BE224" s="125"/>
      <c r="BF224" s="125"/>
      <c r="BG224" s="125"/>
    </row>
    <row r="225" spans="1:59">
      <c r="A225" s="705" t="s">
        <v>55</v>
      </c>
      <c r="B225" s="125" t="s">
        <v>5836</v>
      </c>
      <c r="C225" s="125" t="s">
        <v>6285</v>
      </c>
      <c r="D225" s="632">
        <v>44714</v>
      </c>
      <c r="E225" s="705" t="s">
        <v>6251</v>
      </c>
      <c r="F225" s="705" t="s">
        <v>85</v>
      </c>
      <c r="G225" s="125" t="s">
        <v>5855</v>
      </c>
      <c r="H225" s="125" t="s">
        <v>5856</v>
      </c>
      <c r="I225" s="125" t="s">
        <v>6216</v>
      </c>
      <c r="J225" s="125" t="s">
        <v>85</v>
      </c>
      <c r="K225" s="633" t="s">
        <v>5858</v>
      </c>
      <c r="L225" s="705" t="s">
        <v>6252</v>
      </c>
      <c r="M225" s="125" t="s">
        <v>6253</v>
      </c>
      <c r="N225" s="125" t="s">
        <v>6254</v>
      </c>
      <c r="O225" s="125" t="s">
        <v>392</v>
      </c>
      <c r="P225" s="634" t="s">
        <v>6255</v>
      </c>
      <c r="Q225" s="705" t="s">
        <v>1267</v>
      </c>
      <c r="R225" s="125" t="s">
        <v>6256</v>
      </c>
      <c r="S225" s="125" t="s">
        <v>6257</v>
      </c>
      <c r="T225" s="125" t="s">
        <v>6258</v>
      </c>
      <c r="U225" s="705">
        <v>30391492</v>
      </c>
      <c r="V225" s="636">
        <v>0</v>
      </c>
      <c r="W225" s="125" t="s">
        <v>6259</v>
      </c>
      <c r="X225" s="125">
        <v>580</v>
      </c>
      <c r="Y225" s="125">
        <v>551</v>
      </c>
      <c r="Z225" s="125">
        <v>19</v>
      </c>
      <c r="AA225" s="637">
        <f t="shared" si="22"/>
        <v>0.31957999999999998</v>
      </c>
      <c r="AB225" s="705" t="s">
        <v>88</v>
      </c>
      <c r="AC225" s="632" t="s">
        <v>6186</v>
      </c>
      <c r="AD225" s="125"/>
      <c r="AE225" s="634"/>
      <c r="AF225" s="125"/>
      <c r="AG225" s="125">
        <v>551</v>
      </c>
      <c r="AH225" s="125">
        <v>19</v>
      </c>
      <c r="AI225" s="637">
        <f t="shared" si="21"/>
        <v>0.31957999999999998</v>
      </c>
      <c r="AJ225" s="125"/>
      <c r="AK225" s="125" t="s">
        <v>6285</v>
      </c>
      <c r="AL225" s="632">
        <v>44734</v>
      </c>
      <c r="AM225" s="632"/>
      <c r="AN225" s="632"/>
      <c r="AO225" s="632"/>
      <c r="AP225" s="632"/>
      <c r="AQ225" s="125"/>
      <c r="AR225" s="125"/>
      <c r="AS225" s="125"/>
      <c r="AT225" s="638"/>
      <c r="AU225" s="638"/>
      <c r="AV225" s="638"/>
      <c r="AW225" s="705"/>
      <c r="AX225" s="125"/>
      <c r="AY225" s="639">
        <v>1315</v>
      </c>
      <c r="AZ225" s="639"/>
      <c r="BA225" s="639"/>
      <c r="BB225" s="639"/>
      <c r="BC225" s="639"/>
      <c r="BD225" s="639">
        <f t="shared" si="23"/>
        <v>1315</v>
      </c>
      <c r="BE225" s="125"/>
      <c r="BF225" s="125"/>
      <c r="BG225" s="125"/>
    </row>
    <row r="226" spans="1:59">
      <c r="A226" s="705" t="s">
        <v>55</v>
      </c>
      <c r="B226" s="125" t="s">
        <v>5836</v>
      </c>
      <c r="C226" s="125" t="s">
        <v>6286</v>
      </c>
      <c r="D226" s="632">
        <v>44714</v>
      </c>
      <c r="E226" s="705" t="s">
        <v>6251</v>
      </c>
      <c r="F226" s="705" t="s">
        <v>85</v>
      </c>
      <c r="G226" s="125" t="s">
        <v>5855</v>
      </c>
      <c r="H226" s="125" t="s">
        <v>5856</v>
      </c>
      <c r="I226" s="125" t="s">
        <v>6216</v>
      </c>
      <c r="J226" s="125" t="s">
        <v>85</v>
      </c>
      <c r="K226" s="633" t="s">
        <v>5858</v>
      </c>
      <c r="L226" s="705" t="s">
        <v>6252</v>
      </c>
      <c r="M226" s="125" t="s">
        <v>6253</v>
      </c>
      <c r="N226" s="125" t="s">
        <v>6254</v>
      </c>
      <c r="O226" s="125" t="s">
        <v>392</v>
      </c>
      <c r="P226" s="634" t="s">
        <v>6255</v>
      </c>
      <c r="Q226" s="705" t="s">
        <v>1267</v>
      </c>
      <c r="R226" s="125" t="s">
        <v>6256</v>
      </c>
      <c r="S226" s="125" t="s">
        <v>6257</v>
      </c>
      <c r="T226" s="125" t="s">
        <v>6258</v>
      </c>
      <c r="U226" s="705">
        <v>30391492</v>
      </c>
      <c r="V226" s="636">
        <v>0</v>
      </c>
      <c r="W226" s="125" t="s">
        <v>6259</v>
      </c>
      <c r="X226" s="125">
        <v>580</v>
      </c>
      <c r="Y226" s="125">
        <v>551</v>
      </c>
      <c r="Z226" s="125">
        <v>19</v>
      </c>
      <c r="AA226" s="637">
        <f t="shared" si="22"/>
        <v>0.31957999999999998</v>
      </c>
      <c r="AB226" s="705" t="s">
        <v>88</v>
      </c>
      <c r="AC226" s="632" t="s">
        <v>6186</v>
      </c>
      <c r="AD226" s="125"/>
      <c r="AE226" s="634"/>
      <c r="AF226" s="125"/>
      <c r="AG226" s="125">
        <v>551</v>
      </c>
      <c r="AH226" s="125">
        <v>19</v>
      </c>
      <c r="AI226" s="637">
        <f t="shared" si="21"/>
        <v>0.31957999999999998</v>
      </c>
      <c r="AJ226" s="125"/>
      <c r="AK226" s="125" t="s">
        <v>6286</v>
      </c>
      <c r="AL226" s="632">
        <v>44734</v>
      </c>
      <c r="AM226" s="632"/>
      <c r="AN226" s="632"/>
      <c r="AO226" s="632"/>
      <c r="AP226" s="632"/>
      <c r="AQ226" s="125"/>
      <c r="AR226" s="125"/>
      <c r="AS226" s="125"/>
      <c r="AT226" s="638"/>
      <c r="AU226" s="638"/>
      <c r="AV226" s="638"/>
      <c r="AW226" s="705"/>
      <c r="AX226" s="125"/>
      <c r="AY226" s="639">
        <v>1315</v>
      </c>
      <c r="AZ226" s="639"/>
      <c r="BA226" s="639"/>
      <c r="BB226" s="639"/>
      <c r="BC226" s="639"/>
      <c r="BD226" s="639">
        <f t="shared" si="23"/>
        <v>1315</v>
      </c>
      <c r="BE226" s="125"/>
      <c r="BF226" s="125"/>
      <c r="BG226" s="125"/>
    </row>
    <row r="227" spans="1:59">
      <c r="A227" s="705" t="s">
        <v>55</v>
      </c>
      <c r="B227" s="125" t="s">
        <v>5836</v>
      </c>
      <c r="C227" s="125" t="s">
        <v>6287</v>
      </c>
      <c r="D227" s="632">
        <v>44714</v>
      </c>
      <c r="E227" s="705" t="s">
        <v>6251</v>
      </c>
      <c r="F227" s="705" t="s">
        <v>85</v>
      </c>
      <c r="G227" s="125" t="s">
        <v>5855</v>
      </c>
      <c r="H227" s="125" t="s">
        <v>5856</v>
      </c>
      <c r="I227" s="125" t="s">
        <v>6216</v>
      </c>
      <c r="J227" s="125" t="s">
        <v>85</v>
      </c>
      <c r="K227" s="633" t="s">
        <v>5858</v>
      </c>
      <c r="L227" s="705" t="s">
        <v>6252</v>
      </c>
      <c r="M227" s="125" t="s">
        <v>6253</v>
      </c>
      <c r="N227" s="125" t="s">
        <v>6254</v>
      </c>
      <c r="O227" s="125" t="s">
        <v>392</v>
      </c>
      <c r="P227" s="634" t="s">
        <v>6255</v>
      </c>
      <c r="Q227" s="705" t="s">
        <v>1267</v>
      </c>
      <c r="R227" s="125" t="s">
        <v>6256</v>
      </c>
      <c r="S227" s="125" t="s">
        <v>6257</v>
      </c>
      <c r="T227" s="125" t="s">
        <v>6258</v>
      </c>
      <c r="U227" s="705">
        <v>30391492</v>
      </c>
      <c r="V227" s="636">
        <v>0</v>
      </c>
      <c r="W227" s="125" t="s">
        <v>6259</v>
      </c>
      <c r="X227" s="125">
        <v>580</v>
      </c>
      <c r="Y227" s="125">
        <v>551</v>
      </c>
      <c r="Z227" s="125">
        <v>19</v>
      </c>
      <c r="AA227" s="637">
        <f t="shared" si="22"/>
        <v>0.31957999999999998</v>
      </c>
      <c r="AB227" s="705" t="s">
        <v>88</v>
      </c>
      <c r="AC227" s="632" t="s">
        <v>6186</v>
      </c>
      <c r="AD227" s="125"/>
      <c r="AE227" s="634"/>
      <c r="AF227" s="125"/>
      <c r="AG227" s="125">
        <v>551</v>
      </c>
      <c r="AH227" s="125">
        <v>19</v>
      </c>
      <c r="AI227" s="637">
        <f t="shared" si="21"/>
        <v>0.31957999999999998</v>
      </c>
      <c r="AJ227" s="125"/>
      <c r="AK227" s="125" t="s">
        <v>6287</v>
      </c>
      <c r="AL227" s="632">
        <v>44734</v>
      </c>
      <c r="AM227" s="632"/>
      <c r="AN227" s="632"/>
      <c r="AO227" s="632"/>
      <c r="AP227" s="632"/>
      <c r="AQ227" s="125"/>
      <c r="AR227" s="125"/>
      <c r="AS227" s="125"/>
      <c r="AT227" s="638"/>
      <c r="AU227" s="638"/>
      <c r="AV227" s="638"/>
      <c r="AW227" s="705"/>
      <c r="AX227" s="125"/>
      <c r="AY227" s="639">
        <v>1315</v>
      </c>
      <c r="AZ227" s="639"/>
      <c r="BA227" s="639"/>
      <c r="BB227" s="639"/>
      <c r="BC227" s="639"/>
      <c r="BD227" s="639">
        <f t="shared" si="23"/>
        <v>1315</v>
      </c>
      <c r="BE227" s="125"/>
      <c r="BF227" s="125"/>
      <c r="BG227" s="125"/>
    </row>
    <row r="228" spans="1:59">
      <c r="A228" s="705" t="s">
        <v>55</v>
      </c>
      <c r="B228" s="125" t="s">
        <v>5836</v>
      </c>
      <c r="C228" s="125" t="s">
        <v>6288</v>
      </c>
      <c r="D228" s="632">
        <v>44714</v>
      </c>
      <c r="E228" s="705" t="s">
        <v>6251</v>
      </c>
      <c r="F228" s="705" t="s">
        <v>85</v>
      </c>
      <c r="G228" s="125" t="s">
        <v>5855</v>
      </c>
      <c r="H228" s="125" t="s">
        <v>5856</v>
      </c>
      <c r="I228" s="125" t="s">
        <v>6216</v>
      </c>
      <c r="J228" s="125" t="s">
        <v>85</v>
      </c>
      <c r="K228" s="633" t="s">
        <v>5858</v>
      </c>
      <c r="L228" s="705" t="s">
        <v>6252</v>
      </c>
      <c r="M228" s="125" t="s">
        <v>6253</v>
      </c>
      <c r="N228" s="125" t="s">
        <v>6254</v>
      </c>
      <c r="O228" s="125" t="s">
        <v>392</v>
      </c>
      <c r="P228" s="634" t="s">
        <v>6255</v>
      </c>
      <c r="Q228" s="705" t="s">
        <v>1267</v>
      </c>
      <c r="R228" s="125" t="s">
        <v>6256</v>
      </c>
      <c r="S228" s="125" t="s">
        <v>6257</v>
      </c>
      <c r="T228" s="125" t="s">
        <v>6258</v>
      </c>
      <c r="U228" s="705">
        <v>30391492</v>
      </c>
      <c r="V228" s="636">
        <v>0</v>
      </c>
      <c r="W228" s="125" t="s">
        <v>6259</v>
      </c>
      <c r="X228" s="125">
        <v>580</v>
      </c>
      <c r="Y228" s="125">
        <v>551</v>
      </c>
      <c r="Z228" s="125">
        <v>19</v>
      </c>
      <c r="AA228" s="637">
        <f t="shared" si="22"/>
        <v>0.31957999999999998</v>
      </c>
      <c r="AB228" s="705" t="s">
        <v>88</v>
      </c>
      <c r="AC228" s="632" t="s">
        <v>6186</v>
      </c>
      <c r="AD228" s="125"/>
      <c r="AE228" s="634"/>
      <c r="AF228" s="125"/>
      <c r="AG228" s="125">
        <v>551</v>
      </c>
      <c r="AH228" s="125">
        <v>19</v>
      </c>
      <c r="AI228" s="637">
        <f t="shared" si="21"/>
        <v>0.31957999999999998</v>
      </c>
      <c r="AJ228" s="125"/>
      <c r="AK228" s="125" t="s">
        <v>6288</v>
      </c>
      <c r="AL228" s="632">
        <v>44734</v>
      </c>
      <c r="AM228" s="632"/>
      <c r="AN228" s="632"/>
      <c r="AO228" s="632"/>
      <c r="AP228" s="632"/>
      <c r="AQ228" s="125"/>
      <c r="AR228" s="125"/>
      <c r="AS228" s="125"/>
      <c r="AT228" s="638"/>
      <c r="AU228" s="638"/>
      <c r="AV228" s="638"/>
      <c r="AW228" s="705"/>
      <c r="AX228" s="125"/>
      <c r="AY228" s="639">
        <v>1315</v>
      </c>
      <c r="AZ228" s="639"/>
      <c r="BA228" s="639"/>
      <c r="BB228" s="639"/>
      <c r="BC228" s="639"/>
      <c r="BD228" s="639">
        <f t="shared" si="23"/>
        <v>1315</v>
      </c>
      <c r="BE228" s="125"/>
      <c r="BF228" s="125"/>
      <c r="BG228" s="125"/>
    </row>
    <row r="229" spans="1:59">
      <c r="A229" s="705" t="s">
        <v>55</v>
      </c>
      <c r="B229" s="125" t="s">
        <v>5836</v>
      </c>
      <c r="C229" s="125" t="s">
        <v>6289</v>
      </c>
      <c r="D229" s="632">
        <v>44714</v>
      </c>
      <c r="E229" s="705" t="s">
        <v>6251</v>
      </c>
      <c r="F229" s="705" t="s">
        <v>85</v>
      </c>
      <c r="G229" s="125" t="s">
        <v>5855</v>
      </c>
      <c r="H229" s="125" t="s">
        <v>5856</v>
      </c>
      <c r="I229" s="125" t="s">
        <v>6216</v>
      </c>
      <c r="J229" s="125" t="s">
        <v>85</v>
      </c>
      <c r="K229" s="633" t="s">
        <v>5858</v>
      </c>
      <c r="L229" s="705" t="s">
        <v>6252</v>
      </c>
      <c r="M229" s="125" t="s">
        <v>6253</v>
      </c>
      <c r="N229" s="125" t="s">
        <v>6254</v>
      </c>
      <c r="O229" s="125" t="s">
        <v>392</v>
      </c>
      <c r="P229" s="634" t="s">
        <v>6255</v>
      </c>
      <c r="Q229" s="705" t="s">
        <v>1267</v>
      </c>
      <c r="R229" s="125" t="s">
        <v>6256</v>
      </c>
      <c r="S229" s="125" t="s">
        <v>6257</v>
      </c>
      <c r="T229" s="125" t="s">
        <v>6258</v>
      </c>
      <c r="U229" s="705">
        <v>30391492</v>
      </c>
      <c r="V229" s="636">
        <v>0</v>
      </c>
      <c r="W229" s="125" t="s">
        <v>6259</v>
      </c>
      <c r="X229" s="125">
        <v>580</v>
      </c>
      <c r="Y229" s="125">
        <v>551</v>
      </c>
      <c r="Z229" s="125">
        <v>19</v>
      </c>
      <c r="AA229" s="637">
        <f t="shared" si="22"/>
        <v>0.31957999999999998</v>
      </c>
      <c r="AB229" s="705" t="s">
        <v>88</v>
      </c>
      <c r="AC229" s="632" t="s">
        <v>6186</v>
      </c>
      <c r="AD229" s="125"/>
      <c r="AE229" s="634"/>
      <c r="AF229" s="125"/>
      <c r="AG229" s="125">
        <v>551</v>
      </c>
      <c r="AH229" s="125">
        <v>19</v>
      </c>
      <c r="AI229" s="637">
        <f t="shared" si="21"/>
        <v>0.31957999999999998</v>
      </c>
      <c r="AJ229" s="125"/>
      <c r="AK229" s="125" t="s">
        <v>6289</v>
      </c>
      <c r="AL229" s="632">
        <v>44735</v>
      </c>
      <c r="AM229" s="632"/>
      <c r="AN229" s="632"/>
      <c r="AO229" s="632"/>
      <c r="AP229" s="632"/>
      <c r="AQ229" s="125"/>
      <c r="AR229" s="125"/>
      <c r="AS229" s="125"/>
      <c r="AT229" s="638"/>
      <c r="AU229" s="638"/>
      <c r="AV229" s="638"/>
      <c r="AW229" s="705"/>
      <c r="AX229" s="125"/>
      <c r="AY229" s="639">
        <v>1315</v>
      </c>
      <c r="AZ229" s="639"/>
      <c r="BA229" s="639"/>
      <c r="BB229" s="639"/>
      <c r="BC229" s="639"/>
      <c r="BD229" s="639">
        <f t="shared" si="23"/>
        <v>1315</v>
      </c>
      <c r="BE229" s="125"/>
      <c r="BF229" s="125"/>
      <c r="BG229" s="125"/>
    </row>
    <row r="230" spans="1:59">
      <c r="A230" s="705" t="s">
        <v>55</v>
      </c>
      <c r="B230" s="125" t="s">
        <v>5836</v>
      </c>
      <c r="C230" s="125" t="s">
        <v>6290</v>
      </c>
      <c r="D230" s="632">
        <v>44714</v>
      </c>
      <c r="E230" s="705" t="s">
        <v>6251</v>
      </c>
      <c r="F230" s="705" t="s">
        <v>85</v>
      </c>
      <c r="G230" s="125" t="s">
        <v>5855</v>
      </c>
      <c r="H230" s="125" t="s">
        <v>5856</v>
      </c>
      <c r="I230" s="125" t="s">
        <v>6216</v>
      </c>
      <c r="J230" s="125" t="s">
        <v>85</v>
      </c>
      <c r="K230" s="633" t="s">
        <v>5858</v>
      </c>
      <c r="L230" s="705" t="s">
        <v>6252</v>
      </c>
      <c r="M230" s="125" t="s">
        <v>6253</v>
      </c>
      <c r="N230" s="125" t="s">
        <v>6254</v>
      </c>
      <c r="O230" s="125" t="s">
        <v>392</v>
      </c>
      <c r="P230" s="634" t="s">
        <v>6255</v>
      </c>
      <c r="Q230" s="705" t="s">
        <v>1267</v>
      </c>
      <c r="R230" s="125" t="s">
        <v>6256</v>
      </c>
      <c r="S230" s="125" t="s">
        <v>6257</v>
      </c>
      <c r="T230" s="125" t="s">
        <v>6258</v>
      </c>
      <c r="U230" s="705">
        <v>30391492</v>
      </c>
      <c r="V230" s="636">
        <v>0</v>
      </c>
      <c r="W230" s="125" t="s">
        <v>6259</v>
      </c>
      <c r="X230" s="125">
        <v>580</v>
      </c>
      <c r="Y230" s="125">
        <v>551</v>
      </c>
      <c r="Z230" s="125">
        <v>19</v>
      </c>
      <c r="AA230" s="637">
        <f t="shared" si="22"/>
        <v>0.31957999999999998</v>
      </c>
      <c r="AB230" s="705" t="s">
        <v>88</v>
      </c>
      <c r="AC230" s="632" t="s">
        <v>6186</v>
      </c>
      <c r="AD230" s="125"/>
      <c r="AE230" s="634"/>
      <c r="AF230" s="125"/>
      <c r="AG230" s="125">
        <v>551</v>
      </c>
      <c r="AH230" s="125">
        <v>19</v>
      </c>
      <c r="AI230" s="637">
        <f t="shared" si="21"/>
        <v>0.31957999999999998</v>
      </c>
      <c r="AJ230" s="125"/>
      <c r="AK230" s="125" t="s">
        <v>6290</v>
      </c>
      <c r="AL230" s="632">
        <v>44735</v>
      </c>
      <c r="AM230" s="632"/>
      <c r="AN230" s="632"/>
      <c r="AO230" s="632"/>
      <c r="AP230" s="632"/>
      <c r="AQ230" s="125"/>
      <c r="AR230" s="125"/>
      <c r="AS230" s="125"/>
      <c r="AT230" s="638"/>
      <c r="AU230" s="638"/>
      <c r="AV230" s="638"/>
      <c r="AW230" s="705"/>
      <c r="AX230" s="125"/>
      <c r="AY230" s="639">
        <v>1315</v>
      </c>
      <c r="AZ230" s="639"/>
      <c r="BA230" s="639"/>
      <c r="BB230" s="639"/>
      <c r="BC230" s="639"/>
      <c r="BD230" s="639">
        <f t="shared" si="23"/>
        <v>1315</v>
      </c>
      <c r="BE230" s="125"/>
      <c r="BF230" s="125"/>
      <c r="BG230" s="125"/>
    </row>
    <row r="231" spans="1:59">
      <c r="A231" s="705" t="s">
        <v>55</v>
      </c>
      <c r="B231" s="125" t="s">
        <v>5836</v>
      </c>
      <c r="C231" s="125" t="s">
        <v>6291</v>
      </c>
      <c r="D231" s="632">
        <v>44714</v>
      </c>
      <c r="E231" s="705" t="s">
        <v>6251</v>
      </c>
      <c r="F231" s="705" t="s">
        <v>85</v>
      </c>
      <c r="G231" s="125" t="s">
        <v>5855</v>
      </c>
      <c r="H231" s="125" t="s">
        <v>5856</v>
      </c>
      <c r="I231" s="125" t="s">
        <v>6216</v>
      </c>
      <c r="J231" s="125" t="s">
        <v>85</v>
      </c>
      <c r="K231" s="633" t="s">
        <v>5858</v>
      </c>
      <c r="L231" s="705" t="s">
        <v>6252</v>
      </c>
      <c r="M231" s="125" t="s">
        <v>6253</v>
      </c>
      <c r="N231" s="125" t="s">
        <v>6254</v>
      </c>
      <c r="O231" s="125" t="s">
        <v>392</v>
      </c>
      <c r="P231" s="634" t="s">
        <v>6255</v>
      </c>
      <c r="Q231" s="705" t="s">
        <v>1267</v>
      </c>
      <c r="R231" s="125" t="s">
        <v>6256</v>
      </c>
      <c r="S231" s="125" t="s">
        <v>6257</v>
      </c>
      <c r="T231" s="125" t="s">
        <v>6258</v>
      </c>
      <c r="U231" s="705">
        <v>30391492</v>
      </c>
      <c r="V231" s="636">
        <v>0</v>
      </c>
      <c r="W231" s="125" t="s">
        <v>6259</v>
      </c>
      <c r="X231" s="125">
        <v>580</v>
      </c>
      <c r="Y231" s="125">
        <v>551</v>
      </c>
      <c r="Z231" s="125">
        <v>19</v>
      </c>
      <c r="AA231" s="637">
        <f t="shared" si="22"/>
        <v>0.31957999999999998</v>
      </c>
      <c r="AB231" s="705" t="s">
        <v>88</v>
      </c>
      <c r="AC231" s="632" t="s">
        <v>6186</v>
      </c>
      <c r="AD231" s="125"/>
      <c r="AE231" s="634"/>
      <c r="AF231" s="125"/>
      <c r="AG231" s="125">
        <v>551</v>
      </c>
      <c r="AH231" s="125">
        <v>19</v>
      </c>
      <c r="AI231" s="637">
        <f t="shared" si="21"/>
        <v>0.31957999999999998</v>
      </c>
      <c r="AJ231" s="125"/>
      <c r="AK231" s="125" t="s">
        <v>6291</v>
      </c>
      <c r="AL231" s="632">
        <v>44735</v>
      </c>
      <c r="AM231" s="632"/>
      <c r="AN231" s="632"/>
      <c r="AO231" s="632"/>
      <c r="AP231" s="632"/>
      <c r="AQ231" s="125"/>
      <c r="AR231" s="125"/>
      <c r="AS231" s="125"/>
      <c r="AT231" s="638"/>
      <c r="AU231" s="638"/>
      <c r="AV231" s="638"/>
      <c r="AW231" s="705"/>
      <c r="AX231" s="125"/>
      <c r="AY231" s="639">
        <v>1315</v>
      </c>
      <c r="AZ231" s="639"/>
      <c r="BA231" s="639"/>
      <c r="BB231" s="639"/>
      <c r="BC231" s="639"/>
      <c r="BD231" s="639">
        <f t="shared" si="23"/>
        <v>1315</v>
      </c>
      <c r="BE231" s="125"/>
      <c r="BF231" s="125"/>
      <c r="BG231" s="125"/>
    </row>
    <row r="232" spans="1:59">
      <c r="A232" s="705" t="s">
        <v>55</v>
      </c>
      <c r="B232" s="125" t="s">
        <v>5836</v>
      </c>
      <c r="C232" s="125" t="s">
        <v>6292</v>
      </c>
      <c r="D232" s="632">
        <v>44714</v>
      </c>
      <c r="E232" s="705" t="s">
        <v>6251</v>
      </c>
      <c r="F232" s="705" t="s">
        <v>85</v>
      </c>
      <c r="G232" s="125" t="s">
        <v>5855</v>
      </c>
      <c r="H232" s="125" t="s">
        <v>5856</v>
      </c>
      <c r="I232" s="125" t="s">
        <v>6216</v>
      </c>
      <c r="J232" s="125" t="s">
        <v>85</v>
      </c>
      <c r="K232" s="633" t="s">
        <v>5858</v>
      </c>
      <c r="L232" s="705" t="s">
        <v>6252</v>
      </c>
      <c r="M232" s="125" t="s">
        <v>6253</v>
      </c>
      <c r="N232" s="125" t="s">
        <v>6254</v>
      </c>
      <c r="O232" s="125" t="s">
        <v>392</v>
      </c>
      <c r="P232" s="634" t="s">
        <v>6255</v>
      </c>
      <c r="Q232" s="705" t="s">
        <v>1267</v>
      </c>
      <c r="R232" s="125" t="s">
        <v>6256</v>
      </c>
      <c r="S232" s="125" t="s">
        <v>6257</v>
      </c>
      <c r="T232" s="125" t="s">
        <v>6258</v>
      </c>
      <c r="U232" s="705">
        <v>30391492</v>
      </c>
      <c r="V232" s="636">
        <v>0</v>
      </c>
      <c r="W232" s="125" t="s">
        <v>6259</v>
      </c>
      <c r="X232" s="125">
        <v>580</v>
      </c>
      <c r="Y232" s="125">
        <v>551</v>
      </c>
      <c r="Z232" s="125">
        <v>19</v>
      </c>
      <c r="AA232" s="637">
        <f t="shared" si="22"/>
        <v>0.31957999999999998</v>
      </c>
      <c r="AB232" s="705" t="s">
        <v>88</v>
      </c>
      <c r="AC232" s="632" t="s">
        <v>6186</v>
      </c>
      <c r="AD232" s="125"/>
      <c r="AE232" s="634"/>
      <c r="AF232" s="125"/>
      <c r="AG232" s="125">
        <v>551</v>
      </c>
      <c r="AH232" s="125">
        <v>19</v>
      </c>
      <c r="AI232" s="637">
        <f t="shared" si="21"/>
        <v>0.31957999999999998</v>
      </c>
      <c r="AJ232" s="125"/>
      <c r="AK232" s="125" t="s">
        <v>6292</v>
      </c>
      <c r="AL232" s="632">
        <v>44735</v>
      </c>
      <c r="AM232" s="632"/>
      <c r="AN232" s="632"/>
      <c r="AO232" s="632"/>
      <c r="AP232" s="632"/>
      <c r="AQ232" s="125"/>
      <c r="AR232" s="125"/>
      <c r="AS232" s="125"/>
      <c r="AT232" s="638"/>
      <c r="AU232" s="638"/>
      <c r="AV232" s="638"/>
      <c r="AW232" s="705"/>
      <c r="AX232" s="125"/>
      <c r="AY232" s="639">
        <v>1315</v>
      </c>
      <c r="AZ232" s="639"/>
      <c r="BA232" s="639"/>
      <c r="BB232" s="639"/>
      <c r="BC232" s="639"/>
      <c r="BD232" s="639">
        <f t="shared" si="23"/>
        <v>1315</v>
      </c>
      <c r="BE232" s="125"/>
      <c r="BF232" s="125"/>
      <c r="BG232" s="125"/>
    </row>
    <row r="233" spans="1:59">
      <c r="A233" s="705" t="s">
        <v>55</v>
      </c>
      <c r="B233" s="125" t="s">
        <v>5836</v>
      </c>
      <c r="C233" s="125" t="s">
        <v>6293</v>
      </c>
      <c r="D233" s="632">
        <v>44714</v>
      </c>
      <c r="E233" s="705" t="s">
        <v>6251</v>
      </c>
      <c r="F233" s="705" t="s">
        <v>85</v>
      </c>
      <c r="G233" s="125" t="s">
        <v>5855</v>
      </c>
      <c r="H233" s="125" t="s">
        <v>5856</v>
      </c>
      <c r="I233" s="125" t="s">
        <v>6216</v>
      </c>
      <c r="J233" s="125" t="s">
        <v>85</v>
      </c>
      <c r="K233" s="633" t="s">
        <v>5858</v>
      </c>
      <c r="L233" s="705" t="s">
        <v>6252</v>
      </c>
      <c r="M233" s="125" t="s">
        <v>6253</v>
      </c>
      <c r="N233" s="125" t="s">
        <v>6254</v>
      </c>
      <c r="O233" s="125" t="s">
        <v>392</v>
      </c>
      <c r="P233" s="634" t="s">
        <v>6255</v>
      </c>
      <c r="Q233" s="705" t="s">
        <v>1267</v>
      </c>
      <c r="R233" s="125" t="s">
        <v>6256</v>
      </c>
      <c r="S233" s="125" t="s">
        <v>6257</v>
      </c>
      <c r="T233" s="125" t="s">
        <v>6258</v>
      </c>
      <c r="U233" s="705">
        <v>30391492</v>
      </c>
      <c r="V233" s="636">
        <v>0</v>
      </c>
      <c r="W233" s="125" t="s">
        <v>6259</v>
      </c>
      <c r="X233" s="125">
        <v>580</v>
      </c>
      <c r="Y233" s="125">
        <v>551</v>
      </c>
      <c r="Z233" s="125">
        <v>19</v>
      </c>
      <c r="AA233" s="637">
        <f t="shared" si="22"/>
        <v>0.31957999999999998</v>
      </c>
      <c r="AB233" s="705" t="s">
        <v>88</v>
      </c>
      <c r="AC233" s="632" t="s">
        <v>6186</v>
      </c>
      <c r="AD233" s="125"/>
      <c r="AE233" s="634"/>
      <c r="AF233" s="125"/>
      <c r="AG233" s="125">
        <v>551</v>
      </c>
      <c r="AH233" s="125">
        <v>19</v>
      </c>
      <c r="AI233" s="637">
        <f t="shared" si="21"/>
        <v>0.31957999999999998</v>
      </c>
      <c r="AJ233" s="125"/>
      <c r="AK233" s="125" t="s">
        <v>6293</v>
      </c>
      <c r="AL233" s="632">
        <v>44735</v>
      </c>
      <c r="AM233" s="632"/>
      <c r="AN233" s="632"/>
      <c r="AO233" s="632"/>
      <c r="AP233" s="632"/>
      <c r="AQ233" s="125"/>
      <c r="AR233" s="125"/>
      <c r="AS233" s="125"/>
      <c r="AT233" s="638"/>
      <c r="AU233" s="638"/>
      <c r="AV233" s="638"/>
      <c r="AW233" s="705"/>
      <c r="AX233" s="125"/>
      <c r="AY233" s="639">
        <v>1315</v>
      </c>
      <c r="AZ233" s="639"/>
      <c r="BA233" s="639"/>
      <c r="BB233" s="639"/>
      <c r="BC233" s="639"/>
      <c r="BD233" s="639">
        <f t="shared" si="23"/>
        <v>1315</v>
      </c>
      <c r="BE233" s="125"/>
      <c r="BF233" s="125"/>
      <c r="BG233" s="125"/>
    </row>
    <row r="234" spans="1:59">
      <c r="A234" s="705" t="s">
        <v>55</v>
      </c>
      <c r="B234" s="125" t="s">
        <v>5836</v>
      </c>
      <c r="C234" s="125" t="s">
        <v>6294</v>
      </c>
      <c r="D234" s="632">
        <v>44714</v>
      </c>
      <c r="E234" s="705" t="s">
        <v>6251</v>
      </c>
      <c r="F234" s="705" t="s">
        <v>85</v>
      </c>
      <c r="G234" s="125" t="s">
        <v>5855</v>
      </c>
      <c r="H234" s="125" t="s">
        <v>5856</v>
      </c>
      <c r="I234" s="125" t="s">
        <v>6216</v>
      </c>
      <c r="J234" s="125" t="s">
        <v>85</v>
      </c>
      <c r="K234" s="633" t="s">
        <v>5858</v>
      </c>
      <c r="L234" s="705" t="s">
        <v>6252</v>
      </c>
      <c r="M234" s="125" t="s">
        <v>6253</v>
      </c>
      <c r="N234" s="125" t="s">
        <v>6254</v>
      </c>
      <c r="O234" s="125" t="s">
        <v>392</v>
      </c>
      <c r="P234" s="634" t="s">
        <v>6255</v>
      </c>
      <c r="Q234" s="705" t="s">
        <v>1267</v>
      </c>
      <c r="R234" s="125" t="s">
        <v>6256</v>
      </c>
      <c r="S234" s="125" t="s">
        <v>6257</v>
      </c>
      <c r="T234" s="125" t="s">
        <v>6258</v>
      </c>
      <c r="U234" s="705">
        <v>30391492</v>
      </c>
      <c r="V234" s="636">
        <v>0</v>
      </c>
      <c r="W234" s="125" t="s">
        <v>6259</v>
      </c>
      <c r="X234" s="125">
        <v>580</v>
      </c>
      <c r="Y234" s="125">
        <v>551</v>
      </c>
      <c r="Z234" s="125">
        <v>19</v>
      </c>
      <c r="AA234" s="637">
        <f t="shared" si="22"/>
        <v>0.31957999999999998</v>
      </c>
      <c r="AB234" s="705" t="s">
        <v>88</v>
      </c>
      <c r="AC234" s="632" t="s">
        <v>6186</v>
      </c>
      <c r="AD234" s="125"/>
      <c r="AE234" s="634"/>
      <c r="AF234" s="125"/>
      <c r="AG234" s="125">
        <v>551</v>
      </c>
      <c r="AH234" s="125">
        <v>19</v>
      </c>
      <c r="AI234" s="637">
        <f t="shared" ref="AI234:AI265" si="24">AG234*X234/1000000</f>
        <v>0.31957999999999998</v>
      </c>
      <c r="AJ234" s="125"/>
      <c r="AK234" s="125" t="s">
        <v>6294</v>
      </c>
      <c r="AL234" s="632">
        <v>44736</v>
      </c>
      <c r="AM234" s="632"/>
      <c r="AN234" s="632"/>
      <c r="AO234" s="632"/>
      <c r="AP234" s="632"/>
      <c r="AQ234" s="125"/>
      <c r="AR234" s="125"/>
      <c r="AS234" s="125"/>
      <c r="AT234" s="638"/>
      <c r="AU234" s="638"/>
      <c r="AV234" s="638"/>
      <c r="AW234" s="705"/>
      <c r="AX234" s="125"/>
      <c r="AY234" s="639">
        <v>1315</v>
      </c>
      <c r="AZ234" s="639"/>
      <c r="BA234" s="639"/>
      <c r="BB234" s="639"/>
      <c r="BC234" s="639"/>
      <c r="BD234" s="639">
        <f t="shared" si="23"/>
        <v>1315</v>
      </c>
      <c r="BE234" s="125"/>
      <c r="BF234" s="125"/>
      <c r="BG234" s="125"/>
    </row>
    <row r="235" spans="1:59">
      <c r="A235" s="705" t="s">
        <v>55</v>
      </c>
      <c r="B235" s="125" t="s">
        <v>5836</v>
      </c>
      <c r="C235" s="125" t="s">
        <v>6295</v>
      </c>
      <c r="D235" s="632">
        <v>44714</v>
      </c>
      <c r="E235" s="705" t="s">
        <v>6251</v>
      </c>
      <c r="F235" s="705" t="s">
        <v>85</v>
      </c>
      <c r="G235" s="125" t="s">
        <v>5855</v>
      </c>
      <c r="H235" s="125" t="s">
        <v>5856</v>
      </c>
      <c r="I235" s="125" t="s">
        <v>6216</v>
      </c>
      <c r="J235" s="125" t="s">
        <v>85</v>
      </c>
      <c r="K235" s="633" t="s">
        <v>5858</v>
      </c>
      <c r="L235" s="705" t="s">
        <v>6252</v>
      </c>
      <c r="M235" s="125" t="s">
        <v>6253</v>
      </c>
      <c r="N235" s="125" t="s">
        <v>6254</v>
      </c>
      <c r="O235" s="125" t="s">
        <v>392</v>
      </c>
      <c r="P235" s="634" t="s">
        <v>6255</v>
      </c>
      <c r="Q235" s="705" t="s">
        <v>1267</v>
      </c>
      <c r="R235" s="125" t="s">
        <v>6256</v>
      </c>
      <c r="S235" s="125" t="s">
        <v>6257</v>
      </c>
      <c r="T235" s="125" t="s">
        <v>6258</v>
      </c>
      <c r="U235" s="705">
        <v>30391492</v>
      </c>
      <c r="V235" s="636">
        <v>0</v>
      </c>
      <c r="W235" s="125" t="s">
        <v>6259</v>
      </c>
      <c r="X235" s="125">
        <v>580</v>
      </c>
      <c r="Y235" s="125">
        <v>551</v>
      </c>
      <c r="Z235" s="125">
        <v>19</v>
      </c>
      <c r="AA235" s="637">
        <f t="shared" si="22"/>
        <v>0.31957999999999998</v>
      </c>
      <c r="AB235" s="705" t="s">
        <v>88</v>
      </c>
      <c r="AC235" s="632" t="s">
        <v>6186</v>
      </c>
      <c r="AD235" s="125"/>
      <c r="AE235" s="634"/>
      <c r="AF235" s="125"/>
      <c r="AG235" s="125">
        <v>551</v>
      </c>
      <c r="AH235" s="125">
        <v>19</v>
      </c>
      <c r="AI235" s="637">
        <f t="shared" si="24"/>
        <v>0.31957999999999998</v>
      </c>
      <c r="AJ235" s="125"/>
      <c r="AK235" s="125" t="s">
        <v>6295</v>
      </c>
      <c r="AL235" s="632">
        <v>44736</v>
      </c>
      <c r="AM235" s="632"/>
      <c r="AN235" s="632"/>
      <c r="AO235" s="632"/>
      <c r="AP235" s="632"/>
      <c r="AQ235" s="125"/>
      <c r="AR235" s="125"/>
      <c r="AS235" s="125"/>
      <c r="AT235" s="638"/>
      <c r="AU235" s="638"/>
      <c r="AV235" s="638"/>
      <c r="AW235" s="705"/>
      <c r="AX235" s="125"/>
      <c r="AY235" s="639">
        <v>1315</v>
      </c>
      <c r="AZ235" s="639"/>
      <c r="BA235" s="639"/>
      <c r="BB235" s="639"/>
      <c r="BC235" s="639"/>
      <c r="BD235" s="639">
        <f t="shared" si="23"/>
        <v>1315</v>
      </c>
      <c r="BE235" s="125"/>
      <c r="BF235" s="125"/>
      <c r="BG235" s="125"/>
    </row>
    <row r="236" spans="1:59">
      <c r="A236" s="705" t="s">
        <v>55</v>
      </c>
      <c r="B236" s="125" t="s">
        <v>5836</v>
      </c>
      <c r="C236" s="125" t="s">
        <v>6296</v>
      </c>
      <c r="D236" s="632">
        <v>44714</v>
      </c>
      <c r="E236" s="705" t="s">
        <v>6251</v>
      </c>
      <c r="F236" s="705" t="s">
        <v>85</v>
      </c>
      <c r="G236" s="125" t="s">
        <v>5855</v>
      </c>
      <c r="H236" s="125" t="s">
        <v>5856</v>
      </c>
      <c r="I236" s="125" t="s">
        <v>6216</v>
      </c>
      <c r="J236" s="125" t="s">
        <v>85</v>
      </c>
      <c r="K236" s="633" t="s">
        <v>5858</v>
      </c>
      <c r="L236" s="705" t="s">
        <v>6252</v>
      </c>
      <c r="M236" s="125" t="s">
        <v>6253</v>
      </c>
      <c r="N236" s="125" t="s">
        <v>6254</v>
      </c>
      <c r="O236" s="125" t="s">
        <v>392</v>
      </c>
      <c r="P236" s="634" t="s">
        <v>6255</v>
      </c>
      <c r="Q236" s="705" t="s">
        <v>1267</v>
      </c>
      <c r="R236" s="125" t="s">
        <v>6256</v>
      </c>
      <c r="S236" s="125" t="s">
        <v>6257</v>
      </c>
      <c r="T236" s="125" t="s">
        <v>6258</v>
      </c>
      <c r="U236" s="705">
        <v>30391492</v>
      </c>
      <c r="V236" s="636">
        <v>0</v>
      </c>
      <c r="W236" s="125" t="s">
        <v>6259</v>
      </c>
      <c r="X236" s="125">
        <v>580</v>
      </c>
      <c r="Y236" s="125">
        <v>551</v>
      </c>
      <c r="Z236" s="125">
        <v>19</v>
      </c>
      <c r="AA236" s="637">
        <f t="shared" si="22"/>
        <v>0.31957999999999998</v>
      </c>
      <c r="AB236" s="705" t="s">
        <v>88</v>
      </c>
      <c r="AC236" s="632" t="s">
        <v>6186</v>
      </c>
      <c r="AD236" s="125"/>
      <c r="AE236" s="634"/>
      <c r="AF236" s="125"/>
      <c r="AG236" s="125">
        <v>551</v>
      </c>
      <c r="AH236" s="125">
        <v>19</v>
      </c>
      <c r="AI236" s="637">
        <f t="shared" si="24"/>
        <v>0.31957999999999998</v>
      </c>
      <c r="AJ236" s="125"/>
      <c r="AK236" s="125" t="s">
        <v>6296</v>
      </c>
      <c r="AL236" s="632">
        <v>44736</v>
      </c>
      <c r="AM236" s="632"/>
      <c r="AN236" s="632"/>
      <c r="AO236" s="632"/>
      <c r="AP236" s="632"/>
      <c r="AQ236" s="125"/>
      <c r="AR236" s="125"/>
      <c r="AS236" s="125"/>
      <c r="AT236" s="638"/>
      <c r="AU236" s="638"/>
      <c r="AV236" s="638"/>
      <c r="AW236" s="705"/>
      <c r="AX236" s="125"/>
      <c r="AY236" s="639">
        <v>1315</v>
      </c>
      <c r="AZ236" s="639"/>
      <c r="BA236" s="639"/>
      <c r="BB236" s="639"/>
      <c r="BC236" s="639"/>
      <c r="BD236" s="639">
        <f t="shared" si="23"/>
        <v>1315</v>
      </c>
      <c r="BE236" s="125"/>
      <c r="BF236" s="125"/>
      <c r="BG236" s="125"/>
    </row>
    <row r="237" spans="1:59">
      <c r="A237" s="705" t="s">
        <v>55</v>
      </c>
      <c r="B237" s="125" t="s">
        <v>5836</v>
      </c>
      <c r="C237" s="125" t="s">
        <v>6297</v>
      </c>
      <c r="D237" s="632">
        <v>44714</v>
      </c>
      <c r="E237" s="705" t="s">
        <v>6251</v>
      </c>
      <c r="F237" s="705" t="s">
        <v>85</v>
      </c>
      <c r="G237" s="125" t="s">
        <v>5855</v>
      </c>
      <c r="H237" s="125" t="s">
        <v>5856</v>
      </c>
      <c r="I237" s="125" t="s">
        <v>6216</v>
      </c>
      <c r="J237" s="125" t="s">
        <v>85</v>
      </c>
      <c r="K237" s="633" t="s">
        <v>5858</v>
      </c>
      <c r="L237" s="705" t="s">
        <v>6252</v>
      </c>
      <c r="M237" s="125" t="s">
        <v>6253</v>
      </c>
      <c r="N237" s="125" t="s">
        <v>6254</v>
      </c>
      <c r="O237" s="125" t="s">
        <v>392</v>
      </c>
      <c r="P237" s="634" t="s">
        <v>6255</v>
      </c>
      <c r="Q237" s="705" t="s">
        <v>1267</v>
      </c>
      <c r="R237" s="125" t="s">
        <v>6256</v>
      </c>
      <c r="S237" s="125" t="s">
        <v>6257</v>
      </c>
      <c r="T237" s="125" t="s">
        <v>6258</v>
      </c>
      <c r="U237" s="705">
        <v>30391492</v>
      </c>
      <c r="V237" s="636">
        <v>0</v>
      </c>
      <c r="W237" s="125" t="s">
        <v>6259</v>
      </c>
      <c r="X237" s="125">
        <v>580</v>
      </c>
      <c r="Y237" s="125">
        <v>551</v>
      </c>
      <c r="Z237" s="125">
        <v>19</v>
      </c>
      <c r="AA237" s="637">
        <f t="shared" si="22"/>
        <v>0.31957999999999998</v>
      </c>
      <c r="AB237" s="705" t="s">
        <v>88</v>
      </c>
      <c r="AC237" s="632" t="s">
        <v>6186</v>
      </c>
      <c r="AD237" s="125"/>
      <c r="AE237" s="634"/>
      <c r="AF237" s="125"/>
      <c r="AG237" s="125">
        <v>551</v>
      </c>
      <c r="AH237" s="125">
        <v>19</v>
      </c>
      <c r="AI237" s="637">
        <f t="shared" si="24"/>
        <v>0.31957999999999998</v>
      </c>
      <c r="AJ237" s="125"/>
      <c r="AK237" s="125" t="s">
        <v>6297</v>
      </c>
      <c r="AL237" s="632">
        <v>44736</v>
      </c>
      <c r="AM237" s="632"/>
      <c r="AN237" s="632"/>
      <c r="AO237" s="632"/>
      <c r="AP237" s="632"/>
      <c r="AQ237" s="125"/>
      <c r="AR237" s="125"/>
      <c r="AS237" s="125"/>
      <c r="AT237" s="638"/>
      <c r="AU237" s="638"/>
      <c r="AV237" s="638"/>
      <c r="AW237" s="705"/>
      <c r="AX237" s="125"/>
      <c r="AY237" s="639">
        <v>1315</v>
      </c>
      <c r="AZ237" s="639"/>
      <c r="BA237" s="639"/>
      <c r="BB237" s="639"/>
      <c r="BC237" s="639"/>
      <c r="BD237" s="639">
        <f t="shared" si="23"/>
        <v>1315</v>
      </c>
      <c r="BE237" s="125"/>
      <c r="BF237" s="125"/>
      <c r="BG237" s="125"/>
    </row>
    <row r="238" spans="1:59">
      <c r="A238" s="705" t="s">
        <v>55</v>
      </c>
      <c r="B238" s="125" t="s">
        <v>5836</v>
      </c>
      <c r="C238" s="125" t="s">
        <v>6298</v>
      </c>
      <c r="D238" s="632">
        <v>44714</v>
      </c>
      <c r="E238" s="705" t="s">
        <v>6251</v>
      </c>
      <c r="F238" s="705" t="s">
        <v>85</v>
      </c>
      <c r="G238" s="125" t="s">
        <v>5855</v>
      </c>
      <c r="H238" s="125" t="s">
        <v>5856</v>
      </c>
      <c r="I238" s="125" t="s">
        <v>6216</v>
      </c>
      <c r="J238" s="125" t="s">
        <v>85</v>
      </c>
      <c r="K238" s="633" t="s">
        <v>5858</v>
      </c>
      <c r="L238" s="705" t="s">
        <v>6252</v>
      </c>
      <c r="M238" s="125" t="s">
        <v>6253</v>
      </c>
      <c r="N238" s="125" t="s">
        <v>6254</v>
      </c>
      <c r="O238" s="125" t="s">
        <v>392</v>
      </c>
      <c r="P238" s="634" t="s">
        <v>6255</v>
      </c>
      <c r="Q238" s="705" t="s">
        <v>1267</v>
      </c>
      <c r="R238" s="125" t="s">
        <v>6256</v>
      </c>
      <c r="S238" s="125" t="s">
        <v>6257</v>
      </c>
      <c r="T238" s="125" t="s">
        <v>6258</v>
      </c>
      <c r="U238" s="705">
        <v>30391492</v>
      </c>
      <c r="V238" s="636">
        <v>0</v>
      </c>
      <c r="W238" s="125" t="s">
        <v>6259</v>
      </c>
      <c r="X238" s="125">
        <v>580</v>
      </c>
      <c r="Y238" s="125">
        <v>551</v>
      </c>
      <c r="Z238" s="125">
        <v>19</v>
      </c>
      <c r="AA238" s="637">
        <f t="shared" si="22"/>
        <v>0.31957999999999998</v>
      </c>
      <c r="AB238" s="705" t="s">
        <v>88</v>
      </c>
      <c r="AC238" s="632" t="s">
        <v>6186</v>
      </c>
      <c r="AD238" s="125"/>
      <c r="AE238" s="634"/>
      <c r="AF238" s="125"/>
      <c r="AG238" s="125">
        <v>551</v>
      </c>
      <c r="AH238" s="125">
        <v>19</v>
      </c>
      <c r="AI238" s="637">
        <f t="shared" si="24"/>
        <v>0.31957999999999998</v>
      </c>
      <c r="AJ238" s="125"/>
      <c r="AK238" s="125" t="s">
        <v>6298</v>
      </c>
      <c r="AL238" s="632">
        <v>44736</v>
      </c>
      <c r="AM238" s="632"/>
      <c r="AN238" s="632"/>
      <c r="AO238" s="632"/>
      <c r="AP238" s="632"/>
      <c r="AQ238" s="125"/>
      <c r="AR238" s="125"/>
      <c r="AS238" s="125"/>
      <c r="AT238" s="638"/>
      <c r="AU238" s="638"/>
      <c r="AV238" s="638"/>
      <c r="AW238" s="705"/>
      <c r="AX238" s="125"/>
      <c r="AY238" s="639">
        <v>1315</v>
      </c>
      <c r="AZ238" s="639"/>
      <c r="BA238" s="639"/>
      <c r="BB238" s="639"/>
      <c r="BC238" s="639"/>
      <c r="BD238" s="639">
        <f t="shared" si="23"/>
        <v>1315</v>
      </c>
      <c r="BE238" s="125"/>
      <c r="BF238" s="125"/>
      <c r="BG238" s="125"/>
    </row>
    <row r="239" spans="1:59">
      <c r="A239" s="705" t="s">
        <v>55</v>
      </c>
      <c r="B239" s="125" t="s">
        <v>5836</v>
      </c>
      <c r="C239" s="125" t="s">
        <v>6299</v>
      </c>
      <c r="D239" s="632">
        <v>44714</v>
      </c>
      <c r="E239" s="705" t="s">
        <v>6251</v>
      </c>
      <c r="F239" s="705" t="s">
        <v>85</v>
      </c>
      <c r="G239" s="125" t="s">
        <v>5855</v>
      </c>
      <c r="H239" s="125" t="s">
        <v>5856</v>
      </c>
      <c r="I239" s="125" t="s">
        <v>6216</v>
      </c>
      <c r="J239" s="125" t="s">
        <v>85</v>
      </c>
      <c r="K239" s="633" t="s">
        <v>5858</v>
      </c>
      <c r="L239" s="705" t="s">
        <v>6252</v>
      </c>
      <c r="M239" s="125" t="s">
        <v>6253</v>
      </c>
      <c r="N239" s="125" t="s">
        <v>6254</v>
      </c>
      <c r="O239" s="125" t="s">
        <v>392</v>
      </c>
      <c r="P239" s="634" t="s">
        <v>6255</v>
      </c>
      <c r="Q239" s="705" t="s">
        <v>1267</v>
      </c>
      <c r="R239" s="125" t="s">
        <v>6256</v>
      </c>
      <c r="S239" s="125" t="s">
        <v>6257</v>
      </c>
      <c r="T239" s="125" t="s">
        <v>6258</v>
      </c>
      <c r="U239" s="705">
        <v>30391492</v>
      </c>
      <c r="V239" s="636">
        <v>0</v>
      </c>
      <c r="W239" s="125" t="s">
        <v>6259</v>
      </c>
      <c r="X239" s="125">
        <v>580</v>
      </c>
      <c r="Y239" s="125">
        <v>551</v>
      </c>
      <c r="Z239" s="125">
        <v>19</v>
      </c>
      <c r="AA239" s="637">
        <f t="shared" si="22"/>
        <v>0.31957999999999998</v>
      </c>
      <c r="AB239" s="705" t="s">
        <v>88</v>
      </c>
      <c r="AC239" s="632" t="s">
        <v>6186</v>
      </c>
      <c r="AD239" s="125"/>
      <c r="AE239" s="634"/>
      <c r="AF239" s="125"/>
      <c r="AG239" s="125">
        <v>551</v>
      </c>
      <c r="AH239" s="125">
        <v>19</v>
      </c>
      <c r="AI239" s="637">
        <f t="shared" si="24"/>
        <v>0.31957999999999998</v>
      </c>
      <c r="AJ239" s="125"/>
      <c r="AK239" s="125" t="s">
        <v>6299</v>
      </c>
      <c r="AL239" s="632">
        <v>44740</v>
      </c>
      <c r="AM239" s="632"/>
      <c r="AN239" s="632"/>
      <c r="AO239" s="632"/>
      <c r="AP239" s="632"/>
      <c r="AQ239" s="125"/>
      <c r="AR239" s="125"/>
      <c r="AS239" s="125"/>
      <c r="AT239" s="638"/>
      <c r="AU239" s="638"/>
      <c r="AV239" s="638"/>
      <c r="AW239" s="705"/>
      <c r="AX239" s="125"/>
      <c r="AY239" s="639">
        <v>1315</v>
      </c>
      <c r="AZ239" s="639"/>
      <c r="BA239" s="639"/>
      <c r="BB239" s="639"/>
      <c r="BC239" s="639"/>
      <c r="BD239" s="639">
        <f t="shared" si="23"/>
        <v>1315</v>
      </c>
      <c r="BE239" s="125"/>
      <c r="BF239" s="125"/>
      <c r="BG239" s="125"/>
    </row>
    <row r="240" spans="1:59">
      <c r="A240" s="705" t="s">
        <v>55</v>
      </c>
      <c r="B240" s="125" t="s">
        <v>5836</v>
      </c>
      <c r="C240" s="125" t="s">
        <v>6300</v>
      </c>
      <c r="D240" s="632">
        <v>44714</v>
      </c>
      <c r="E240" s="705" t="s">
        <v>6251</v>
      </c>
      <c r="F240" s="705" t="s">
        <v>85</v>
      </c>
      <c r="G240" s="125" t="s">
        <v>5855</v>
      </c>
      <c r="H240" s="125" t="s">
        <v>5856</v>
      </c>
      <c r="I240" s="125" t="s">
        <v>6216</v>
      </c>
      <c r="J240" s="125" t="s">
        <v>85</v>
      </c>
      <c r="K240" s="633" t="s">
        <v>5858</v>
      </c>
      <c r="L240" s="705" t="s">
        <v>6252</v>
      </c>
      <c r="M240" s="125" t="s">
        <v>6253</v>
      </c>
      <c r="N240" s="125" t="s">
        <v>6254</v>
      </c>
      <c r="O240" s="125" t="s">
        <v>392</v>
      </c>
      <c r="P240" s="634" t="s">
        <v>6255</v>
      </c>
      <c r="Q240" s="705" t="s">
        <v>1267</v>
      </c>
      <c r="R240" s="125" t="s">
        <v>6256</v>
      </c>
      <c r="S240" s="125" t="s">
        <v>6257</v>
      </c>
      <c r="T240" s="125" t="s">
        <v>6258</v>
      </c>
      <c r="U240" s="705">
        <v>30391492</v>
      </c>
      <c r="V240" s="636">
        <v>0</v>
      </c>
      <c r="W240" s="125" t="s">
        <v>6259</v>
      </c>
      <c r="X240" s="125">
        <v>580</v>
      </c>
      <c r="Y240" s="125">
        <v>551</v>
      </c>
      <c r="Z240" s="125">
        <v>19</v>
      </c>
      <c r="AA240" s="637">
        <f t="shared" si="22"/>
        <v>0.31957999999999998</v>
      </c>
      <c r="AB240" s="705" t="s">
        <v>88</v>
      </c>
      <c r="AC240" s="632" t="s">
        <v>6186</v>
      </c>
      <c r="AD240" s="125"/>
      <c r="AE240" s="634"/>
      <c r="AF240" s="125"/>
      <c r="AG240" s="125">
        <v>551</v>
      </c>
      <c r="AH240" s="125">
        <v>19</v>
      </c>
      <c r="AI240" s="637">
        <f t="shared" si="24"/>
        <v>0.31957999999999998</v>
      </c>
      <c r="AJ240" s="125"/>
      <c r="AK240" s="125" t="s">
        <v>6300</v>
      </c>
      <c r="AL240" s="632">
        <v>44740</v>
      </c>
      <c r="AM240" s="632"/>
      <c r="AN240" s="632"/>
      <c r="AO240" s="632"/>
      <c r="AP240" s="632"/>
      <c r="AQ240" s="125"/>
      <c r="AR240" s="125"/>
      <c r="AS240" s="125"/>
      <c r="AT240" s="638"/>
      <c r="AU240" s="638"/>
      <c r="AV240" s="638"/>
      <c r="AW240" s="705"/>
      <c r="AX240" s="125"/>
      <c r="AY240" s="639">
        <v>1315</v>
      </c>
      <c r="AZ240" s="639"/>
      <c r="BA240" s="639"/>
      <c r="BB240" s="639"/>
      <c r="BC240" s="639"/>
      <c r="BD240" s="639">
        <f t="shared" si="23"/>
        <v>1315</v>
      </c>
      <c r="BE240" s="125"/>
      <c r="BF240" s="125"/>
      <c r="BG240" s="125"/>
    </row>
    <row r="241" spans="1:59">
      <c r="A241" s="705" t="s">
        <v>55</v>
      </c>
      <c r="B241" s="125" t="s">
        <v>5836</v>
      </c>
      <c r="C241" s="125" t="s">
        <v>6301</v>
      </c>
      <c r="D241" s="632">
        <v>44714</v>
      </c>
      <c r="E241" s="705" t="s">
        <v>6251</v>
      </c>
      <c r="F241" s="705" t="s">
        <v>85</v>
      </c>
      <c r="G241" s="125" t="s">
        <v>5855</v>
      </c>
      <c r="H241" s="125" t="s">
        <v>5856</v>
      </c>
      <c r="I241" s="125" t="s">
        <v>6216</v>
      </c>
      <c r="J241" s="125" t="s">
        <v>85</v>
      </c>
      <c r="K241" s="633" t="s">
        <v>5858</v>
      </c>
      <c r="L241" s="705" t="s">
        <v>6252</v>
      </c>
      <c r="M241" s="125" t="s">
        <v>6253</v>
      </c>
      <c r="N241" s="125" t="s">
        <v>6254</v>
      </c>
      <c r="O241" s="125" t="s">
        <v>392</v>
      </c>
      <c r="P241" s="634" t="s">
        <v>6255</v>
      </c>
      <c r="Q241" s="705" t="s">
        <v>1267</v>
      </c>
      <c r="R241" s="125" t="s">
        <v>6256</v>
      </c>
      <c r="S241" s="125" t="s">
        <v>6257</v>
      </c>
      <c r="T241" s="125" t="s">
        <v>6258</v>
      </c>
      <c r="U241" s="705">
        <v>30391492</v>
      </c>
      <c r="V241" s="636">
        <v>0</v>
      </c>
      <c r="W241" s="125" t="s">
        <v>6259</v>
      </c>
      <c r="X241" s="125">
        <v>580</v>
      </c>
      <c r="Y241" s="125">
        <v>551</v>
      </c>
      <c r="Z241" s="125">
        <v>19</v>
      </c>
      <c r="AA241" s="637">
        <f t="shared" si="22"/>
        <v>0.31957999999999998</v>
      </c>
      <c r="AB241" s="705" t="s">
        <v>88</v>
      </c>
      <c r="AC241" s="632" t="s">
        <v>6186</v>
      </c>
      <c r="AD241" s="125"/>
      <c r="AE241" s="634"/>
      <c r="AF241" s="125"/>
      <c r="AG241" s="125">
        <v>551</v>
      </c>
      <c r="AH241" s="125">
        <v>19</v>
      </c>
      <c r="AI241" s="637">
        <f t="shared" si="24"/>
        <v>0.31957999999999998</v>
      </c>
      <c r="AJ241" s="125"/>
      <c r="AK241" s="125" t="s">
        <v>6301</v>
      </c>
      <c r="AL241" s="632">
        <v>44740</v>
      </c>
      <c r="AM241" s="632"/>
      <c r="AN241" s="632"/>
      <c r="AO241" s="632"/>
      <c r="AP241" s="632"/>
      <c r="AQ241" s="125"/>
      <c r="AR241" s="125"/>
      <c r="AS241" s="125"/>
      <c r="AT241" s="638"/>
      <c r="AU241" s="638"/>
      <c r="AV241" s="638"/>
      <c r="AW241" s="705"/>
      <c r="AX241" s="125"/>
      <c r="AY241" s="639">
        <v>1315</v>
      </c>
      <c r="AZ241" s="639"/>
      <c r="BA241" s="639"/>
      <c r="BB241" s="639"/>
      <c r="BC241" s="639"/>
      <c r="BD241" s="639">
        <f t="shared" si="23"/>
        <v>1315</v>
      </c>
      <c r="BE241" s="125"/>
      <c r="BF241" s="125"/>
      <c r="BG241" s="125"/>
    </row>
    <row r="242" spans="1:59">
      <c r="A242" s="705" t="s">
        <v>55</v>
      </c>
      <c r="B242" s="125" t="s">
        <v>5836</v>
      </c>
      <c r="C242" s="125" t="s">
        <v>6302</v>
      </c>
      <c r="D242" s="632">
        <v>44714</v>
      </c>
      <c r="E242" s="705" t="s">
        <v>6251</v>
      </c>
      <c r="F242" s="705" t="s">
        <v>85</v>
      </c>
      <c r="G242" s="125" t="s">
        <v>5855</v>
      </c>
      <c r="H242" s="125" t="s">
        <v>5856</v>
      </c>
      <c r="I242" s="125" t="s">
        <v>6216</v>
      </c>
      <c r="J242" s="125" t="s">
        <v>85</v>
      </c>
      <c r="K242" s="633" t="s">
        <v>5858</v>
      </c>
      <c r="L242" s="705" t="s">
        <v>6252</v>
      </c>
      <c r="M242" s="125" t="s">
        <v>6253</v>
      </c>
      <c r="N242" s="125" t="s">
        <v>6254</v>
      </c>
      <c r="O242" s="125" t="s">
        <v>392</v>
      </c>
      <c r="P242" s="634" t="s">
        <v>6255</v>
      </c>
      <c r="Q242" s="705" t="s">
        <v>1267</v>
      </c>
      <c r="R242" s="125" t="s">
        <v>6256</v>
      </c>
      <c r="S242" s="125" t="s">
        <v>6257</v>
      </c>
      <c r="T242" s="125" t="s">
        <v>6258</v>
      </c>
      <c r="U242" s="705">
        <v>30391492</v>
      </c>
      <c r="V242" s="636">
        <v>0</v>
      </c>
      <c r="W242" s="125" t="s">
        <v>6259</v>
      </c>
      <c r="X242" s="125">
        <v>580</v>
      </c>
      <c r="Y242" s="125">
        <v>551</v>
      </c>
      <c r="Z242" s="125">
        <v>19</v>
      </c>
      <c r="AA242" s="637">
        <f t="shared" si="22"/>
        <v>0.31957999999999998</v>
      </c>
      <c r="AB242" s="705" t="s">
        <v>88</v>
      </c>
      <c r="AC242" s="632" t="s">
        <v>6186</v>
      </c>
      <c r="AD242" s="125"/>
      <c r="AE242" s="634"/>
      <c r="AF242" s="125"/>
      <c r="AG242" s="125">
        <v>551</v>
      </c>
      <c r="AH242" s="125">
        <v>19</v>
      </c>
      <c r="AI242" s="637">
        <f t="shared" si="24"/>
        <v>0.31957999999999998</v>
      </c>
      <c r="AJ242" s="125"/>
      <c r="AK242" s="125" t="s">
        <v>6302</v>
      </c>
      <c r="AL242" s="632">
        <v>44740</v>
      </c>
      <c r="AM242" s="632"/>
      <c r="AN242" s="632"/>
      <c r="AO242" s="632"/>
      <c r="AP242" s="632"/>
      <c r="AQ242" s="125"/>
      <c r="AR242" s="125"/>
      <c r="AS242" s="125"/>
      <c r="AT242" s="638"/>
      <c r="AU242" s="638"/>
      <c r="AV242" s="638"/>
      <c r="AW242" s="705"/>
      <c r="AX242" s="125"/>
      <c r="AY242" s="639">
        <v>1315</v>
      </c>
      <c r="AZ242" s="639"/>
      <c r="BA242" s="639"/>
      <c r="BB242" s="639"/>
      <c r="BC242" s="639"/>
      <c r="BD242" s="639">
        <f t="shared" si="23"/>
        <v>1315</v>
      </c>
      <c r="BE242" s="125"/>
      <c r="BF242" s="125"/>
      <c r="BG242" s="125"/>
    </row>
    <row r="243" spans="1:59">
      <c r="A243" s="705" t="s">
        <v>55</v>
      </c>
      <c r="B243" s="125" t="s">
        <v>5836</v>
      </c>
      <c r="C243" s="125" t="s">
        <v>6303</v>
      </c>
      <c r="D243" s="632">
        <v>44714</v>
      </c>
      <c r="E243" s="705" t="s">
        <v>6251</v>
      </c>
      <c r="F243" s="705" t="s">
        <v>85</v>
      </c>
      <c r="G243" s="125" t="s">
        <v>5855</v>
      </c>
      <c r="H243" s="125" t="s">
        <v>5856</v>
      </c>
      <c r="I243" s="125" t="s">
        <v>6216</v>
      </c>
      <c r="J243" s="125" t="s">
        <v>85</v>
      </c>
      <c r="K243" s="633" t="s">
        <v>5858</v>
      </c>
      <c r="L243" s="705" t="s">
        <v>6252</v>
      </c>
      <c r="M243" s="125" t="s">
        <v>6253</v>
      </c>
      <c r="N243" s="125" t="s">
        <v>6254</v>
      </c>
      <c r="O243" s="125" t="s">
        <v>392</v>
      </c>
      <c r="P243" s="634" t="s">
        <v>6255</v>
      </c>
      <c r="Q243" s="705" t="s">
        <v>1267</v>
      </c>
      <c r="R243" s="125" t="s">
        <v>6256</v>
      </c>
      <c r="S243" s="125" t="s">
        <v>6257</v>
      </c>
      <c r="T243" s="125" t="s">
        <v>6258</v>
      </c>
      <c r="U243" s="705">
        <v>30391492</v>
      </c>
      <c r="V243" s="636">
        <v>0</v>
      </c>
      <c r="W243" s="125" t="s">
        <v>6259</v>
      </c>
      <c r="X243" s="125">
        <v>580</v>
      </c>
      <c r="Y243" s="125">
        <v>551</v>
      </c>
      <c r="Z243" s="125">
        <v>19</v>
      </c>
      <c r="AA243" s="637">
        <f t="shared" si="22"/>
        <v>0.31957999999999998</v>
      </c>
      <c r="AB243" s="705" t="s">
        <v>88</v>
      </c>
      <c r="AC243" s="632" t="s">
        <v>6186</v>
      </c>
      <c r="AD243" s="125"/>
      <c r="AE243" s="634"/>
      <c r="AF243" s="125"/>
      <c r="AG243" s="125">
        <v>551</v>
      </c>
      <c r="AH243" s="125">
        <v>19</v>
      </c>
      <c r="AI243" s="637">
        <f t="shared" si="24"/>
        <v>0.31957999999999998</v>
      </c>
      <c r="AJ243" s="125"/>
      <c r="AK243" s="125" t="s">
        <v>6303</v>
      </c>
      <c r="AL243" s="632">
        <v>44740</v>
      </c>
      <c r="AM243" s="632"/>
      <c r="AN243" s="632"/>
      <c r="AO243" s="632"/>
      <c r="AP243" s="632"/>
      <c r="AQ243" s="125"/>
      <c r="AR243" s="125"/>
      <c r="AS243" s="125"/>
      <c r="AT243" s="638"/>
      <c r="AU243" s="638"/>
      <c r="AV243" s="638"/>
      <c r="AW243" s="705"/>
      <c r="AX243" s="125"/>
      <c r="AY243" s="639">
        <v>1315</v>
      </c>
      <c r="AZ243" s="639"/>
      <c r="BA243" s="639"/>
      <c r="BB243" s="639"/>
      <c r="BC243" s="639"/>
      <c r="BD243" s="639">
        <f t="shared" si="23"/>
        <v>1315</v>
      </c>
      <c r="BE243" s="125"/>
      <c r="BF243" s="125"/>
      <c r="BG243" s="125"/>
    </row>
    <row r="244" spans="1:59">
      <c r="A244" s="705" t="s">
        <v>55</v>
      </c>
      <c r="B244" s="125" t="s">
        <v>5836</v>
      </c>
      <c r="C244" s="125" t="s">
        <v>6304</v>
      </c>
      <c r="D244" s="632">
        <v>44714</v>
      </c>
      <c r="E244" s="705" t="s">
        <v>6251</v>
      </c>
      <c r="F244" s="705" t="s">
        <v>85</v>
      </c>
      <c r="G244" s="125" t="s">
        <v>5855</v>
      </c>
      <c r="H244" s="125" t="s">
        <v>5856</v>
      </c>
      <c r="I244" s="125" t="s">
        <v>6216</v>
      </c>
      <c r="J244" s="125" t="s">
        <v>85</v>
      </c>
      <c r="K244" s="633" t="s">
        <v>5858</v>
      </c>
      <c r="L244" s="705" t="s">
        <v>6252</v>
      </c>
      <c r="M244" s="125" t="s">
        <v>6253</v>
      </c>
      <c r="N244" s="125" t="s">
        <v>6254</v>
      </c>
      <c r="O244" s="125" t="s">
        <v>392</v>
      </c>
      <c r="P244" s="634" t="s">
        <v>6255</v>
      </c>
      <c r="Q244" s="705" t="s">
        <v>1267</v>
      </c>
      <c r="R244" s="125" t="s">
        <v>6256</v>
      </c>
      <c r="S244" s="125" t="s">
        <v>6257</v>
      </c>
      <c r="T244" s="125" t="s">
        <v>6258</v>
      </c>
      <c r="U244" s="705">
        <v>30391492</v>
      </c>
      <c r="V244" s="636">
        <v>0</v>
      </c>
      <c r="W244" s="125" t="s">
        <v>6259</v>
      </c>
      <c r="X244" s="125">
        <v>580</v>
      </c>
      <c r="Y244" s="125">
        <v>551</v>
      </c>
      <c r="Z244" s="125">
        <v>19</v>
      </c>
      <c r="AA244" s="637">
        <f t="shared" ref="AA244:AA275" si="25">X244*Y244/1000000</f>
        <v>0.31957999999999998</v>
      </c>
      <c r="AB244" s="705" t="s">
        <v>88</v>
      </c>
      <c r="AC244" s="632" t="s">
        <v>6186</v>
      </c>
      <c r="AD244" s="125"/>
      <c r="AE244" s="634"/>
      <c r="AF244" s="125"/>
      <c r="AG244" s="125">
        <v>551</v>
      </c>
      <c r="AH244" s="125">
        <v>19</v>
      </c>
      <c r="AI244" s="637">
        <f t="shared" si="24"/>
        <v>0.31957999999999998</v>
      </c>
      <c r="AJ244" s="125"/>
      <c r="AK244" s="125" t="s">
        <v>6304</v>
      </c>
      <c r="AL244" s="632">
        <v>44741</v>
      </c>
      <c r="AM244" s="632"/>
      <c r="AN244" s="632"/>
      <c r="AO244" s="632"/>
      <c r="AP244" s="632"/>
      <c r="AQ244" s="125"/>
      <c r="AR244" s="125"/>
      <c r="AS244" s="125"/>
      <c r="AT244" s="638"/>
      <c r="AU244" s="638"/>
      <c r="AV244" s="638"/>
      <c r="AW244" s="705"/>
      <c r="AX244" s="125"/>
      <c r="AY244" s="639">
        <v>1315</v>
      </c>
      <c r="AZ244" s="639"/>
      <c r="BA244" s="639"/>
      <c r="BB244" s="639"/>
      <c r="BC244" s="639"/>
      <c r="BD244" s="639">
        <f t="shared" si="23"/>
        <v>1315</v>
      </c>
      <c r="BE244" s="125"/>
      <c r="BF244" s="125"/>
      <c r="BG244" s="125"/>
    </row>
    <row r="245" spans="1:59">
      <c r="A245" s="705" t="s">
        <v>55</v>
      </c>
      <c r="B245" s="125" t="s">
        <v>5836</v>
      </c>
      <c r="C245" s="125" t="s">
        <v>6305</v>
      </c>
      <c r="D245" s="632">
        <v>44714</v>
      </c>
      <c r="E245" s="705" t="s">
        <v>6251</v>
      </c>
      <c r="F245" s="705" t="s">
        <v>85</v>
      </c>
      <c r="G245" s="125" t="s">
        <v>5855</v>
      </c>
      <c r="H245" s="125" t="s">
        <v>5856</v>
      </c>
      <c r="I245" s="125" t="s">
        <v>6216</v>
      </c>
      <c r="J245" s="125" t="s">
        <v>85</v>
      </c>
      <c r="K245" s="633" t="s">
        <v>5858</v>
      </c>
      <c r="L245" s="705" t="s">
        <v>6252</v>
      </c>
      <c r="M245" s="125" t="s">
        <v>6253</v>
      </c>
      <c r="N245" s="125" t="s">
        <v>6254</v>
      </c>
      <c r="O245" s="125" t="s">
        <v>392</v>
      </c>
      <c r="P245" s="634" t="s">
        <v>6255</v>
      </c>
      <c r="Q245" s="705" t="s">
        <v>1267</v>
      </c>
      <c r="R245" s="125" t="s">
        <v>6256</v>
      </c>
      <c r="S245" s="125" t="s">
        <v>6257</v>
      </c>
      <c r="T245" s="125" t="s">
        <v>6258</v>
      </c>
      <c r="U245" s="705">
        <v>30391492</v>
      </c>
      <c r="V245" s="636">
        <v>0</v>
      </c>
      <c r="W245" s="125" t="s">
        <v>6259</v>
      </c>
      <c r="X245" s="125">
        <v>580</v>
      </c>
      <c r="Y245" s="125">
        <v>551</v>
      </c>
      <c r="Z245" s="125">
        <v>19</v>
      </c>
      <c r="AA245" s="637">
        <f t="shared" si="25"/>
        <v>0.31957999999999998</v>
      </c>
      <c r="AB245" s="705" t="s">
        <v>88</v>
      </c>
      <c r="AC245" s="632" t="s">
        <v>6186</v>
      </c>
      <c r="AD245" s="125"/>
      <c r="AE245" s="634"/>
      <c r="AF245" s="125"/>
      <c r="AG245" s="125">
        <v>551</v>
      </c>
      <c r="AH245" s="125">
        <v>19</v>
      </c>
      <c r="AI245" s="637">
        <f t="shared" si="24"/>
        <v>0.31957999999999998</v>
      </c>
      <c r="AJ245" s="125"/>
      <c r="AK245" s="125" t="s">
        <v>6305</v>
      </c>
      <c r="AL245" s="632">
        <v>44741</v>
      </c>
      <c r="AM245" s="632"/>
      <c r="AN245" s="632"/>
      <c r="AO245" s="632"/>
      <c r="AP245" s="632"/>
      <c r="AQ245" s="125"/>
      <c r="AR245" s="125"/>
      <c r="AS245" s="125"/>
      <c r="AT245" s="638"/>
      <c r="AU245" s="638"/>
      <c r="AV245" s="638"/>
      <c r="AW245" s="705"/>
      <c r="AX245" s="125"/>
      <c r="AY245" s="639">
        <v>1315</v>
      </c>
      <c r="AZ245" s="639"/>
      <c r="BA245" s="639"/>
      <c r="BB245" s="639"/>
      <c r="BC245" s="639"/>
      <c r="BD245" s="639">
        <f t="shared" si="23"/>
        <v>1315</v>
      </c>
      <c r="BE245" s="125"/>
      <c r="BF245" s="125"/>
      <c r="BG245" s="125"/>
    </row>
    <row r="246" spans="1:59">
      <c r="A246" s="705" t="s">
        <v>55</v>
      </c>
      <c r="B246" s="125" t="s">
        <v>5836</v>
      </c>
      <c r="C246" s="125" t="s">
        <v>6306</v>
      </c>
      <c r="D246" s="632">
        <v>44714</v>
      </c>
      <c r="E246" s="705" t="s">
        <v>6251</v>
      </c>
      <c r="F246" s="705" t="s">
        <v>85</v>
      </c>
      <c r="G246" s="125" t="s">
        <v>5855</v>
      </c>
      <c r="H246" s="125" t="s">
        <v>5856</v>
      </c>
      <c r="I246" s="125" t="s">
        <v>6216</v>
      </c>
      <c r="J246" s="125" t="s">
        <v>85</v>
      </c>
      <c r="K246" s="633" t="s">
        <v>5858</v>
      </c>
      <c r="L246" s="705" t="s">
        <v>6252</v>
      </c>
      <c r="M246" s="125" t="s">
        <v>6253</v>
      </c>
      <c r="N246" s="125" t="s">
        <v>6254</v>
      </c>
      <c r="O246" s="125" t="s">
        <v>392</v>
      </c>
      <c r="P246" s="634" t="s">
        <v>6255</v>
      </c>
      <c r="Q246" s="705" t="s">
        <v>1267</v>
      </c>
      <c r="R246" s="125" t="s">
        <v>6256</v>
      </c>
      <c r="S246" s="125" t="s">
        <v>6257</v>
      </c>
      <c r="T246" s="125" t="s">
        <v>6258</v>
      </c>
      <c r="U246" s="705">
        <v>30391492</v>
      </c>
      <c r="V246" s="636">
        <v>0</v>
      </c>
      <c r="W246" s="125" t="s">
        <v>6259</v>
      </c>
      <c r="X246" s="125">
        <v>580</v>
      </c>
      <c r="Y246" s="125">
        <v>551</v>
      </c>
      <c r="Z246" s="125">
        <v>19</v>
      </c>
      <c r="AA246" s="637">
        <f t="shared" si="25"/>
        <v>0.31957999999999998</v>
      </c>
      <c r="AB246" s="705" t="s">
        <v>88</v>
      </c>
      <c r="AC246" s="632" t="s">
        <v>6186</v>
      </c>
      <c r="AD246" s="125"/>
      <c r="AE246" s="634"/>
      <c r="AF246" s="125"/>
      <c r="AG246" s="125">
        <v>551</v>
      </c>
      <c r="AH246" s="125">
        <v>19</v>
      </c>
      <c r="AI246" s="637">
        <f t="shared" si="24"/>
        <v>0.31957999999999998</v>
      </c>
      <c r="AJ246" s="125"/>
      <c r="AK246" s="125" t="s">
        <v>6306</v>
      </c>
      <c r="AL246" s="632">
        <v>44741</v>
      </c>
      <c r="AM246" s="632"/>
      <c r="AN246" s="632"/>
      <c r="AO246" s="632"/>
      <c r="AP246" s="632"/>
      <c r="AQ246" s="125"/>
      <c r="AR246" s="125"/>
      <c r="AS246" s="125"/>
      <c r="AT246" s="638"/>
      <c r="AU246" s="638"/>
      <c r="AV246" s="638"/>
      <c r="AW246" s="705"/>
      <c r="AX246" s="125"/>
      <c r="AY246" s="639">
        <v>1315</v>
      </c>
      <c r="AZ246" s="639"/>
      <c r="BA246" s="639"/>
      <c r="BB246" s="639"/>
      <c r="BC246" s="639"/>
      <c r="BD246" s="639">
        <f t="shared" si="23"/>
        <v>1315</v>
      </c>
      <c r="BE246" s="125"/>
      <c r="BF246" s="125"/>
      <c r="BG246" s="125"/>
    </row>
    <row r="247" spans="1:59">
      <c r="A247" s="705" t="s">
        <v>55</v>
      </c>
      <c r="B247" s="125" t="s">
        <v>5836</v>
      </c>
      <c r="C247" s="125" t="s">
        <v>6307</v>
      </c>
      <c r="D247" s="632">
        <v>44714</v>
      </c>
      <c r="E247" s="705" t="s">
        <v>6251</v>
      </c>
      <c r="F247" s="705" t="s">
        <v>85</v>
      </c>
      <c r="G247" s="125" t="s">
        <v>5855</v>
      </c>
      <c r="H247" s="125" t="s">
        <v>5856</v>
      </c>
      <c r="I247" s="125" t="s">
        <v>6216</v>
      </c>
      <c r="J247" s="125" t="s">
        <v>85</v>
      </c>
      <c r="K247" s="633" t="s">
        <v>5858</v>
      </c>
      <c r="L247" s="705" t="s">
        <v>6252</v>
      </c>
      <c r="M247" s="125" t="s">
        <v>6253</v>
      </c>
      <c r="N247" s="125" t="s">
        <v>6254</v>
      </c>
      <c r="O247" s="125" t="s">
        <v>392</v>
      </c>
      <c r="P247" s="634" t="s">
        <v>6255</v>
      </c>
      <c r="Q247" s="705" t="s">
        <v>1267</v>
      </c>
      <c r="R247" s="125" t="s">
        <v>6256</v>
      </c>
      <c r="S247" s="125" t="s">
        <v>6257</v>
      </c>
      <c r="T247" s="125" t="s">
        <v>6258</v>
      </c>
      <c r="U247" s="705">
        <v>30391492</v>
      </c>
      <c r="V247" s="636">
        <v>0</v>
      </c>
      <c r="W247" s="125" t="s">
        <v>6259</v>
      </c>
      <c r="X247" s="125">
        <v>580</v>
      </c>
      <c r="Y247" s="125">
        <v>551</v>
      </c>
      <c r="Z247" s="125">
        <v>19</v>
      </c>
      <c r="AA247" s="637">
        <f t="shared" si="25"/>
        <v>0.31957999999999998</v>
      </c>
      <c r="AB247" s="705" t="s">
        <v>88</v>
      </c>
      <c r="AC247" s="632" t="s">
        <v>6186</v>
      </c>
      <c r="AD247" s="125"/>
      <c r="AE247" s="634"/>
      <c r="AF247" s="125"/>
      <c r="AG247" s="125">
        <v>551</v>
      </c>
      <c r="AH247" s="125">
        <v>19</v>
      </c>
      <c r="AI247" s="637">
        <f t="shared" si="24"/>
        <v>0.31957999999999998</v>
      </c>
      <c r="AJ247" s="125"/>
      <c r="AK247" s="125" t="s">
        <v>6307</v>
      </c>
      <c r="AL247" s="632">
        <v>44741</v>
      </c>
      <c r="AM247" s="632"/>
      <c r="AN247" s="632"/>
      <c r="AO247" s="632"/>
      <c r="AP247" s="632"/>
      <c r="AQ247" s="125"/>
      <c r="AR247" s="125"/>
      <c r="AS247" s="125"/>
      <c r="AT247" s="638"/>
      <c r="AU247" s="638"/>
      <c r="AV247" s="638"/>
      <c r="AW247" s="705"/>
      <c r="AX247" s="125"/>
      <c r="AY247" s="639">
        <v>1315</v>
      </c>
      <c r="AZ247" s="639"/>
      <c r="BA247" s="639"/>
      <c r="BB247" s="639"/>
      <c r="BC247" s="639"/>
      <c r="BD247" s="639">
        <f t="shared" si="23"/>
        <v>1315</v>
      </c>
      <c r="BE247" s="125"/>
      <c r="BF247" s="125"/>
      <c r="BG247" s="125"/>
    </row>
    <row r="248" spans="1:59">
      <c r="A248" s="705" t="s">
        <v>55</v>
      </c>
      <c r="B248" s="125" t="s">
        <v>5836</v>
      </c>
      <c r="C248" s="125" t="s">
        <v>6308</v>
      </c>
      <c r="D248" s="632">
        <v>44714</v>
      </c>
      <c r="E248" s="705" t="s">
        <v>6251</v>
      </c>
      <c r="F248" s="705" t="s">
        <v>85</v>
      </c>
      <c r="G248" s="125" t="s">
        <v>5855</v>
      </c>
      <c r="H248" s="125" t="s">
        <v>5856</v>
      </c>
      <c r="I248" s="125" t="s">
        <v>6216</v>
      </c>
      <c r="J248" s="125" t="s">
        <v>85</v>
      </c>
      <c r="K248" s="633" t="s">
        <v>5858</v>
      </c>
      <c r="L248" s="705" t="s">
        <v>6252</v>
      </c>
      <c r="M248" s="125" t="s">
        <v>6253</v>
      </c>
      <c r="N248" s="125" t="s">
        <v>6254</v>
      </c>
      <c r="O248" s="125" t="s">
        <v>392</v>
      </c>
      <c r="P248" s="634" t="s">
        <v>6255</v>
      </c>
      <c r="Q248" s="705" t="s">
        <v>1267</v>
      </c>
      <c r="R248" s="125" t="s">
        <v>6256</v>
      </c>
      <c r="S248" s="125" t="s">
        <v>6257</v>
      </c>
      <c r="T248" s="125" t="s">
        <v>6258</v>
      </c>
      <c r="U248" s="705">
        <v>30391492</v>
      </c>
      <c r="V248" s="636">
        <v>0</v>
      </c>
      <c r="W248" s="125" t="s">
        <v>6259</v>
      </c>
      <c r="X248" s="125">
        <v>580</v>
      </c>
      <c r="Y248" s="125">
        <v>551</v>
      </c>
      <c r="Z248" s="125">
        <v>19</v>
      </c>
      <c r="AA248" s="637">
        <f t="shared" si="25"/>
        <v>0.31957999999999998</v>
      </c>
      <c r="AB248" s="705" t="s">
        <v>88</v>
      </c>
      <c r="AC248" s="632" t="s">
        <v>6186</v>
      </c>
      <c r="AD248" s="125"/>
      <c r="AE248" s="634"/>
      <c r="AF248" s="125"/>
      <c r="AG248" s="125">
        <v>551</v>
      </c>
      <c r="AH248" s="125">
        <v>19</v>
      </c>
      <c r="AI248" s="637">
        <f t="shared" si="24"/>
        <v>0.31957999999999998</v>
      </c>
      <c r="AJ248" s="125"/>
      <c r="AK248" s="125" t="s">
        <v>6308</v>
      </c>
      <c r="AL248" s="632">
        <v>44741</v>
      </c>
      <c r="AM248" s="632"/>
      <c r="AN248" s="632"/>
      <c r="AO248" s="632"/>
      <c r="AP248" s="632"/>
      <c r="AQ248" s="125"/>
      <c r="AR248" s="125"/>
      <c r="AS248" s="125"/>
      <c r="AT248" s="638"/>
      <c r="AU248" s="638"/>
      <c r="AV248" s="638"/>
      <c r="AW248" s="705"/>
      <c r="AX248" s="125"/>
      <c r="AY248" s="639">
        <v>1315</v>
      </c>
      <c r="AZ248" s="639"/>
      <c r="BA248" s="639"/>
      <c r="BB248" s="639"/>
      <c r="BC248" s="639"/>
      <c r="BD248" s="639">
        <f t="shared" si="23"/>
        <v>1315</v>
      </c>
      <c r="BE248" s="125"/>
      <c r="BF248" s="125"/>
      <c r="BG248" s="125"/>
    </row>
    <row r="249" spans="1:59">
      <c r="A249" s="705" t="s">
        <v>55</v>
      </c>
      <c r="B249" s="125" t="s">
        <v>5836</v>
      </c>
      <c r="C249" s="125" t="s">
        <v>6309</v>
      </c>
      <c r="D249" s="632">
        <v>44714</v>
      </c>
      <c r="E249" s="705" t="s">
        <v>6251</v>
      </c>
      <c r="F249" s="705" t="s">
        <v>85</v>
      </c>
      <c r="G249" s="125" t="s">
        <v>5855</v>
      </c>
      <c r="H249" s="125" t="s">
        <v>5856</v>
      </c>
      <c r="I249" s="125" t="s">
        <v>6216</v>
      </c>
      <c r="J249" s="125" t="s">
        <v>85</v>
      </c>
      <c r="K249" s="633" t="s">
        <v>5858</v>
      </c>
      <c r="L249" s="705" t="s">
        <v>6252</v>
      </c>
      <c r="M249" s="125" t="s">
        <v>6253</v>
      </c>
      <c r="N249" s="125" t="s">
        <v>6254</v>
      </c>
      <c r="O249" s="125" t="s">
        <v>392</v>
      </c>
      <c r="P249" s="634" t="s">
        <v>6255</v>
      </c>
      <c r="Q249" s="705" t="s">
        <v>1267</v>
      </c>
      <c r="R249" s="125" t="s">
        <v>6256</v>
      </c>
      <c r="S249" s="125" t="s">
        <v>6257</v>
      </c>
      <c r="T249" s="125" t="s">
        <v>6258</v>
      </c>
      <c r="U249" s="705">
        <v>30391492</v>
      </c>
      <c r="V249" s="636">
        <v>0</v>
      </c>
      <c r="W249" s="125" t="s">
        <v>6259</v>
      </c>
      <c r="X249" s="125">
        <v>580</v>
      </c>
      <c r="Y249" s="125">
        <v>551</v>
      </c>
      <c r="Z249" s="125">
        <v>19</v>
      </c>
      <c r="AA249" s="637">
        <f t="shared" si="25"/>
        <v>0.31957999999999998</v>
      </c>
      <c r="AB249" s="705" t="s">
        <v>88</v>
      </c>
      <c r="AC249" s="632" t="s">
        <v>6186</v>
      </c>
      <c r="AD249" s="125"/>
      <c r="AE249" s="634"/>
      <c r="AF249" s="125"/>
      <c r="AG249" s="125">
        <v>551</v>
      </c>
      <c r="AH249" s="125">
        <v>19</v>
      </c>
      <c r="AI249" s="637">
        <f t="shared" si="24"/>
        <v>0.31957999999999998</v>
      </c>
      <c r="AJ249" s="125"/>
      <c r="AK249" s="125" t="s">
        <v>6309</v>
      </c>
      <c r="AL249" s="632">
        <v>44742</v>
      </c>
      <c r="AM249" s="632"/>
      <c r="AN249" s="632"/>
      <c r="AO249" s="632"/>
      <c r="AP249" s="632"/>
      <c r="AQ249" s="125"/>
      <c r="AR249" s="125"/>
      <c r="AS249" s="125"/>
      <c r="AT249" s="638"/>
      <c r="AU249" s="638"/>
      <c r="AV249" s="638"/>
      <c r="AW249" s="705"/>
      <c r="AX249" s="125"/>
      <c r="AY249" s="639">
        <v>1315</v>
      </c>
      <c r="AZ249" s="639"/>
      <c r="BA249" s="639"/>
      <c r="BB249" s="639"/>
      <c r="BC249" s="639"/>
      <c r="BD249" s="639">
        <f t="shared" si="23"/>
        <v>1315</v>
      </c>
      <c r="BE249" s="125"/>
      <c r="BF249" s="125"/>
      <c r="BG249" s="125"/>
    </row>
    <row r="250" spans="1:59">
      <c r="A250" s="705" t="s">
        <v>55</v>
      </c>
      <c r="B250" s="125" t="s">
        <v>5836</v>
      </c>
      <c r="C250" s="125" t="s">
        <v>6310</v>
      </c>
      <c r="D250" s="632">
        <v>44714</v>
      </c>
      <c r="E250" s="705" t="s">
        <v>6251</v>
      </c>
      <c r="F250" s="705" t="s">
        <v>85</v>
      </c>
      <c r="G250" s="125" t="s">
        <v>5855</v>
      </c>
      <c r="H250" s="125" t="s">
        <v>5856</v>
      </c>
      <c r="I250" s="125" t="s">
        <v>6216</v>
      </c>
      <c r="J250" s="125" t="s">
        <v>85</v>
      </c>
      <c r="K250" s="633" t="s">
        <v>5858</v>
      </c>
      <c r="L250" s="705" t="s">
        <v>6252</v>
      </c>
      <c r="M250" s="125" t="s">
        <v>6253</v>
      </c>
      <c r="N250" s="125" t="s">
        <v>6254</v>
      </c>
      <c r="O250" s="125" t="s">
        <v>392</v>
      </c>
      <c r="P250" s="634" t="s">
        <v>6255</v>
      </c>
      <c r="Q250" s="705" t="s">
        <v>1267</v>
      </c>
      <c r="R250" s="125" t="s">
        <v>6256</v>
      </c>
      <c r="S250" s="125" t="s">
        <v>6257</v>
      </c>
      <c r="T250" s="125" t="s">
        <v>6258</v>
      </c>
      <c r="U250" s="705">
        <v>30391492</v>
      </c>
      <c r="V250" s="636">
        <v>0</v>
      </c>
      <c r="W250" s="125" t="s">
        <v>6259</v>
      </c>
      <c r="X250" s="125">
        <v>580</v>
      </c>
      <c r="Y250" s="125">
        <v>551</v>
      </c>
      <c r="Z250" s="125">
        <v>19</v>
      </c>
      <c r="AA250" s="637">
        <f t="shared" si="25"/>
        <v>0.31957999999999998</v>
      </c>
      <c r="AB250" s="705" t="s">
        <v>88</v>
      </c>
      <c r="AC250" s="632" t="s">
        <v>6186</v>
      </c>
      <c r="AD250" s="125"/>
      <c r="AE250" s="634"/>
      <c r="AF250" s="125"/>
      <c r="AG250" s="125">
        <v>551</v>
      </c>
      <c r="AH250" s="125">
        <v>19</v>
      </c>
      <c r="AI250" s="637">
        <f t="shared" si="24"/>
        <v>0.31957999999999998</v>
      </c>
      <c r="AJ250" s="125"/>
      <c r="AK250" s="125" t="s">
        <v>6310</v>
      </c>
      <c r="AL250" s="632">
        <v>44742</v>
      </c>
      <c r="AM250" s="632"/>
      <c r="AN250" s="632"/>
      <c r="AO250" s="632"/>
      <c r="AP250" s="632"/>
      <c r="AQ250" s="125"/>
      <c r="AR250" s="125"/>
      <c r="AS250" s="125"/>
      <c r="AT250" s="638"/>
      <c r="AU250" s="638"/>
      <c r="AV250" s="638"/>
      <c r="AW250" s="705"/>
      <c r="AX250" s="125"/>
      <c r="AY250" s="639">
        <v>1315</v>
      </c>
      <c r="AZ250" s="639"/>
      <c r="BA250" s="639"/>
      <c r="BB250" s="639"/>
      <c r="BC250" s="639"/>
      <c r="BD250" s="639">
        <f t="shared" si="23"/>
        <v>1315</v>
      </c>
      <c r="BE250" s="125"/>
      <c r="BF250" s="125"/>
      <c r="BG250" s="125"/>
    </row>
    <row r="251" spans="1:59">
      <c r="A251" s="705" t="s">
        <v>55</v>
      </c>
      <c r="B251" s="125" t="s">
        <v>5836</v>
      </c>
      <c r="C251" s="125" t="s">
        <v>6311</v>
      </c>
      <c r="D251" s="632">
        <v>44714</v>
      </c>
      <c r="E251" s="705" t="s">
        <v>6251</v>
      </c>
      <c r="F251" s="705" t="s">
        <v>85</v>
      </c>
      <c r="G251" s="125" t="s">
        <v>5855</v>
      </c>
      <c r="H251" s="125" t="s">
        <v>5856</v>
      </c>
      <c r="I251" s="125" t="s">
        <v>6216</v>
      </c>
      <c r="J251" s="125" t="s">
        <v>85</v>
      </c>
      <c r="K251" s="633" t="s">
        <v>5858</v>
      </c>
      <c r="L251" s="705" t="s">
        <v>6252</v>
      </c>
      <c r="M251" s="125" t="s">
        <v>6253</v>
      </c>
      <c r="N251" s="125" t="s">
        <v>6254</v>
      </c>
      <c r="O251" s="125" t="s">
        <v>392</v>
      </c>
      <c r="P251" s="634" t="s">
        <v>6255</v>
      </c>
      <c r="Q251" s="705" t="s">
        <v>1267</v>
      </c>
      <c r="R251" s="125" t="s">
        <v>6256</v>
      </c>
      <c r="S251" s="125" t="s">
        <v>6257</v>
      </c>
      <c r="T251" s="125" t="s">
        <v>6258</v>
      </c>
      <c r="U251" s="705">
        <v>30391492</v>
      </c>
      <c r="V251" s="636">
        <v>0</v>
      </c>
      <c r="W251" s="125" t="s">
        <v>6259</v>
      </c>
      <c r="X251" s="125">
        <v>580</v>
      </c>
      <c r="Y251" s="125">
        <v>551</v>
      </c>
      <c r="Z251" s="125">
        <v>19</v>
      </c>
      <c r="AA251" s="637">
        <f t="shared" si="25"/>
        <v>0.31957999999999998</v>
      </c>
      <c r="AB251" s="705" t="s">
        <v>88</v>
      </c>
      <c r="AC251" s="632" t="s">
        <v>6186</v>
      </c>
      <c r="AD251" s="125"/>
      <c r="AE251" s="634"/>
      <c r="AF251" s="125"/>
      <c r="AG251" s="125">
        <v>551</v>
      </c>
      <c r="AH251" s="125">
        <v>19</v>
      </c>
      <c r="AI251" s="637">
        <f t="shared" si="24"/>
        <v>0.31957999999999998</v>
      </c>
      <c r="AJ251" s="125"/>
      <c r="AK251" s="125" t="s">
        <v>6311</v>
      </c>
      <c r="AL251" s="632">
        <v>44742</v>
      </c>
      <c r="AM251" s="632"/>
      <c r="AN251" s="632"/>
      <c r="AO251" s="632"/>
      <c r="AP251" s="632"/>
      <c r="AQ251" s="125"/>
      <c r="AR251" s="125"/>
      <c r="AS251" s="125"/>
      <c r="AT251" s="638"/>
      <c r="AU251" s="638"/>
      <c r="AV251" s="638"/>
      <c r="AW251" s="705"/>
      <c r="AX251" s="125"/>
      <c r="AY251" s="639">
        <v>1315</v>
      </c>
      <c r="AZ251" s="639"/>
      <c r="BA251" s="639"/>
      <c r="BB251" s="639"/>
      <c r="BC251" s="639"/>
      <c r="BD251" s="639">
        <f t="shared" si="23"/>
        <v>1315</v>
      </c>
      <c r="BE251" s="125"/>
      <c r="BF251" s="125"/>
      <c r="BG251" s="125"/>
    </row>
    <row r="252" spans="1:59">
      <c r="A252" s="705" t="s">
        <v>55</v>
      </c>
      <c r="B252" s="125" t="s">
        <v>5836</v>
      </c>
      <c r="C252" s="125" t="s">
        <v>6312</v>
      </c>
      <c r="D252" s="632">
        <v>44714</v>
      </c>
      <c r="E252" s="705" t="s">
        <v>6251</v>
      </c>
      <c r="F252" s="705" t="s">
        <v>85</v>
      </c>
      <c r="G252" s="125" t="s">
        <v>5855</v>
      </c>
      <c r="H252" s="125" t="s">
        <v>5856</v>
      </c>
      <c r="I252" s="125" t="s">
        <v>6216</v>
      </c>
      <c r="J252" s="125" t="s">
        <v>85</v>
      </c>
      <c r="K252" s="633" t="s">
        <v>5858</v>
      </c>
      <c r="L252" s="705" t="s">
        <v>6252</v>
      </c>
      <c r="M252" s="125" t="s">
        <v>6253</v>
      </c>
      <c r="N252" s="125" t="s">
        <v>6254</v>
      </c>
      <c r="O252" s="125" t="s">
        <v>392</v>
      </c>
      <c r="P252" s="634" t="s">
        <v>6255</v>
      </c>
      <c r="Q252" s="705" t="s">
        <v>1267</v>
      </c>
      <c r="R252" s="125" t="s">
        <v>6256</v>
      </c>
      <c r="S252" s="125" t="s">
        <v>6257</v>
      </c>
      <c r="T252" s="125" t="s">
        <v>6258</v>
      </c>
      <c r="U252" s="705">
        <v>30391492</v>
      </c>
      <c r="V252" s="636">
        <v>0</v>
      </c>
      <c r="W252" s="125" t="s">
        <v>6259</v>
      </c>
      <c r="X252" s="125">
        <v>580</v>
      </c>
      <c r="Y252" s="125">
        <v>551</v>
      </c>
      <c r="Z252" s="125">
        <v>19</v>
      </c>
      <c r="AA252" s="637">
        <f t="shared" si="25"/>
        <v>0.31957999999999998</v>
      </c>
      <c r="AB252" s="705" t="s">
        <v>88</v>
      </c>
      <c r="AC252" s="632" t="s">
        <v>6186</v>
      </c>
      <c r="AD252" s="125"/>
      <c r="AE252" s="634"/>
      <c r="AF252" s="125"/>
      <c r="AG252" s="125">
        <v>551</v>
      </c>
      <c r="AH252" s="125">
        <v>19</v>
      </c>
      <c r="AI252" s="637">
        <f t="shared" si="24"/>
        <v>0.31957999999999998</v>
      </c>
      <c r="AJ252" s="125"/>
      <c r="AK252" s="125" t="s">
        <v>6312</v>
      </c>
      <c r="AL252" s="632">
        <v>44742</v>
      </c>
      <c r="AM252" s="632"/>
      <c r="AN252" s="632"/>
      <c r="AO252" s="632"/>
      <c r="AP252" s="632"/>
      <c r="AQ252" s="125"/>
      <c r="AR252" s="125"/>
      <c r="AS252" s="125"/>
      <c r="AT252" s="638"/>
      <c r="AU252" s="638"/>
      <c r="AV252" s="638"/>
      <c r="AW252" s="705"/>
      <c r="AX252" s="125"/>
      <c r="AY252" s="639">
        <v>1315</v>
      </c>
      <c r="AZ252" s="639"/>
      <c r="BA252" s="639"/>
      <c r="BB252" s="639"/>
      <c r="BC252" s="639"/>
      <c r="BD252" s="639">
        <f t="shared" ref="BD252:BD283" si="26">SUM(AY252:BC252)</f>
        <v>1315</v>
      </c>
      <c r="BE252" s="125"/>
      <c r="BF252" s="125"/>
      <c r="BG252" s="125"/>
    </row>
    <row r="253" spans="1:59">
      <c r="A253" s="705" t="s">
        <v>55</v>
      </c>
      <c r="B253" s="125" t="s">
        <v>5836</v>
      </c>
      <c r="C253" s="125" t="s">
        <v>6313</v>
      </c>
      <c r="D253" s="632">
        <v>44714</v>
      </c>
      <c r="E253" s="705" t="s">
        <v>6251</v>
      </c>
      <c r="F253" s="705" t="s">
        <v>85</v>
      </c>
      <c r="G253" s="125" t="s">
        <v>5855</v>
      </c>
      <c r="H253" s="125" t="s">
        <v>5856</v>
      </c>
      <c r="I253" s="125" t="s">
        <v>6216</v>
      </c>
      <c r="J253" s="125" t="s">
        <v>85</v>
      </c>
      <c r="K253" s="633" t="s">
        <v>5858</v>
      </c>
      <c r="L253" s="705" t="s">
        <v>6252</v>
      </c>
      <c r="M253" s="125" t="s">
        <v>6253</v>
      </c>
      <c r="N253" s="125" t="s">
        <v>6254</v>
      </c>
      <c r="O253" s="125" t="s">
        <v>392</v>
      </c>
      <c r="P253" s="634" t="s">
        <v>6255</v>
      </c>
      <c r="Q253" s="705" t="s">
        <v>1267</v>
      </c>
      <c r="R253" s="125" t="s">
        <v>6256</v>
      </c>
      <c r="S253" s="125" t="s">
        <v>6257</v>
      </c>
      <c r="T253" s="125" t="s">
        <v>6258</v>
      </c>
      <c r="U253" s="705">
        <v>30391492</v>
      </c>
      <c r="V253" s="636">
        <v>0</v>
      </c>
      <c r="W253" s="125" t="s">
        <v>6259</v>
      </c>
      <c r="X253" s="125">
        <v>580</v>
      </c>
      <c r="Y253" s="125">
        <v>551</v>
      </c>
      <c r="Z253" s="125">
        <v>19</v>
      </c>
      <c r="AA253" s="637">
        <f t="shared" si="25"/>
        <v>0.31957999999999998</v>
      </c>
      <c r="AB253" s="705" t="s">
        <v>88</v>
      </c>
      <c r="AC253" s="632" t="s">
        <v>6186</v>
      </c>
      <c r="AD253" s="125"/>
      <c r="AE253" s="634"/>
      <c r="AF253" s="125"/>
      <c r="AG253" s="125">
        <v>551</v>
      </c>
      <c r="AH253" s="125">
        <v>19</v>
      </c>
      <c r="AI253" s="637">
        <f t="shared" si="24"/>
        <v>0.31957999999999998</v>
      </c>
      <c r="AJ253" s="125"/>
      <c r="AK253" s="125" t="s">
        <v>6313</v>
      </c>
      <c r="AL253" s="632">
        <v>44742</v>
      </c>
      <c r="AM253" s="632"/>
      <c r="AN253" s="632"/>
      <c r="AO253" s="632"/>
      <c r="AP253" s="632"/>
      <c r="AQ253" s="125"/>
      <c r="AR253" s="125"/>
      <c r="AS253" s="125"/>
      <c r="AT253" s="638"/>
      <c r="AU253" s="638"/>
      <c r="AV253" s="638"/>
      <c r="AW253" s="705"/>
      <c r="AX253" s="125"/>
      <c r="AY253" s="639">
        <v>1315</v>
      </c>
      <c r="AZ253" s="639"/>
      <c r="BA253" s="639"/>
      <c r="BB253" s="639"/>
      <c r="BC253" s="639"/>
      <c r="BD253" s="639">
        <f t="shared" si="26"/>
        <v>1315</v>
      </c>
      <c r="BE253" s="125"/>
      <c r="BF253" s="125"/>
      <c r="BG253" s="125"/>
    </row>
    <row r="254" spans="1:59">
      <c r="A254" s="705" t="s">
        <v>55</v>
      </c>
      <c r="B254" s="125" t="s">
        <v>5836</v>
      </c>
      <c r="C254" s="125" t="s">
        <v>6314</v>
      </c>
      <c r="D254" s="632">
        <v>44714</v>
      </c>
      <c r="E254" s="705" t="s">
        <v>6251</v>
      </c>
      <c r="F254" s="705" t="s">
        <v>85</v>
      </c>
      <c r="G254" s="125" t="s">
        <v>5855</v>
      </c>
      <c r="H254" s="125" t="s">
        <v>5856</v>
      </c>
      <c r="I254" s="125" t="s">
        <v>6216</v>
      </c>
      <c r="J254" s="125" t="s">
        <v>85</v>
      </c>
      <c r="K254" s="633" t="s">
        <v>5858</v>
      </c>
      <c r="L254" s="705" t="s">
        <v>6252</v>
      </c>
      <c r="M254" s="125" t="s">
        <v>6253</v>
      </c>
      <c r="N254" s="125" t="s">
        <v>6254</v>
      </c>
      <c r="O254" s="125" t="s">
        <v>392</v>
      </c>
      <c r="P254" s="634" t="s">
        <v>6255</v>
      </c>
      <c r="Q254" s="705" t="s">
        <v>1267</v>
      </c>
      <c r="R254" s="125" t="s">
        <v>6256</v>
      </c>
      <c r="S254" s="125" t="s">
        <v>6257</v>
      </c>
      <c r="T254" s="125" t="s">
        <v>6258</v>
      </c>
      <c r="U254" s="705">
        <v>30391492</v>
      </c>
      <c r="V254" s="636">
        <v>0</v>
      </c>
      <c r="W254" s="125" t="s">
        <v>6259</v>
      </c>
      <c r="X254" s="125">
        <v>580</v>
      </c>
      <c r="Y254" s="125">
        <v>551</v>
      </c>
      <c r="Z254" s="125">
        <v>19</v>
      </c>
      <c r="AA254" s="637">
        <f t="shared" si="25"/>
        <v>0.31957999999999998</v>
      </c>
      <c r="AB254" s="705" t="s">
        <v>88</v>
      </c>
      <c r="AC254" s="632" t="s">
        <v>6186</v>
      </c>
      <c r="AD254" s="125"/>
      <c r="AE254" s="634"/>
      <c r="AF254" s="125"/>
      <c r="AG254" s="125">
        <v>551</v>
      </c>
      <c r="AH254" s="125">
        <v>19</v>
      </c>
      <c r="AI254" s="637">
        <f t="shared" si="24"/>
        <v>0.31957999999999998</v>
      </c>
      <c r="AJ254" s="125"/>
      <c r="AK254" s="125" t="s">
        <v>6314</v>
      </c>
      <c r="AL254" s="632">
        <v>44743</v>
      </c>
      <c r="AM254" s="632"/>
      <c r="AN254" s="632"/>
      <c r="AO254" s="632"/>
      <c r="AP254" s="632"/>
      <c r="AQ254" s="125"/>
      <c r="AR254" s="125"/>
      <c r="AS254" s="125"/>
      <c r="AT254" s="638"/>
      <c r="AU254" s="638"/>
      <c r="AV254" s="638"/>
      <c r="AW254" s="705"/>
      <c r="AX254" s="125"/>
      <c r="AY254" s="639">
        <v>1315</v>
      </c>
      <c r="AZ254" s="639"/>
      <c r="BA254" s="639"/>
      <c r="BB254" s="639"/>
      <c r="BC254" s="639"/>
      <c r="BD254" s="639">
        <f t="shared" si="26"/>
        <v>1315</v>
      </c>
      <c r="BE254" s="125"/>
      <c r="BF254" s="125"/>
      <c r="BG254" s="125"/>
    </row>
    <row r="255" spans="1:59">
      <c r="A255" s="705" t="s">
        <v>55</v>
      </c>
      <c r="B255" s="125" t="s">
        <v>5836</v>
      </c>
      <c r="C255" s="125" t="s">
        <v>6315</v>
      </c>
      <c r="D255" s="632">
        <v>44714</v>
      </c>
      <c r="E255" s="705" t="s">
        <v>6251</v>
      </c>
      <c r="F255" s="705" t="s">
        <v>85</v>
      </c>
      <c r="G255" s="125" t="s">
        <v>5855</v>
      </c>
      <c r="H255" s="125" t="s">
        <v>5856</v>
      </c>
      <c r="I255" s="125" t="s">
        <v>6216</v>
      </c>
      <c r="J255" s="125" t="s">
        <v>85</v>
      </c>
      <c r="K255" s="633" t="s">
        <v>5858</v>
      </c>
      <c r="L255" s="705" t="s">
        <v>6252</v>
      </c>
      <c r="M255" s="125" t="s">
        <v>6253</v>
      </c>
      <c r="N255" s="125" t="s">
        <v>6254</v>
      </c>
      <c r="O255" s="125" t="s">
        <v>392</v>
      </c>
      <c r="P255" s="634" t="s">
        <v>6255</v>
      </c>
      <c r="Q255" s="705" t="s">
        <v>1267</v>
      </c>
      <c r="R255" s="125" t="s">
        <v>6256</v>
      </c>
      <c r="S255" s="125" t="s">
        <v>6257</v>
      </c>
      <c r="T255" s="125" t="s">
        <v>6258</v>
      </c>
      <c r="U255" s="705">
        <v>30391492</v>
      </c>
      <c r="V255" s="636">
        <v>0</v>
      </c>
      <c r="W255" s="125" t="s">
        <v>6259</v>
      </c>
      <c r="X255" s="125">
        <v>580</v>
      </c>
      <c r="Y255" s="125">
        <v>551</v>
      </c>
      <c r="Z255" s="125">
        <v>19</v>
      </c>
      <c r="AA255" s="637">
        <f t="shared" si="25"/>
        <v>0.31957999999999998</v>
      </c>
      <c r="AB255" s="705" t="s">
        <v>88</v>
      </c>
      <c r="AC255" s="632" t="s">
        <v>6186</v>
      </c>
      <c r="AD255" s="125"/>
      <c r="AE255" s="634"/>
      <c r="AF255" s="125"/>
      <c r="AG255" s="125">
        <v>551</v>
      </c>
      <c r="AH255" s="125">
        <v>19</v>
      </c>
      <c r="AI255" s="637">
        <f t="shared" si="24"/>
        <v>0.31957999999999998</v>
      </c>
      <c r="AJ255" s="125"/>
      <c r="AK255" s="125" t="s">
        <v>6315</v>
      </c>
      <c r="AL255" s="632">
        <v>44743</v>
      </c>
      <c r="AM255" s="632"/>
      <c r="AN255" s="632"/>
      <c r="AO255" s="632"/>
      <c r="AP255" s="632"/>
      <c r="AQ255" s="125"/>
      <c r="AR255" s="125"/>
      <c r="AS255" s="125"/>
      <c r="AT255" s="638"/>
      <c r="AU255" s="638"/>
      <c r="AV255" s="638"/>
      <c r="AW255" s="705"/>
      <c r="AX255" s="125"/>
      <c r="AY255" s="639">
        <v>1315</v>
      </c>
      <c r="AZ255" s="639"/>
      <c r="BA255" s="639"/>
      <c r="BB255" s="639"/>
      <c r="BC255" s="639"/>
      <c r="BD255" s="639">
        <f t="shared" si="26"/>
        <v>1315</v>
      </c>
      <c r="BE255" s="125"/>
      <c r="BF255" s="125"/>
      <c r="BG255" s="125"/>
    </row>
    <row r="256" spans="1:59">
      <c r="A256" s="705" t="s">
        <v>55</v>
      </c>
      <c r="B256" s="125" t="s">
        <v>5836</v>
      </c>
      <c r="C256" s="125" t="s">
        <v>6316</v>
      </c>
      <c r="D256" s="632">
        <v>44714</v>
      </c>
      <c r="E256" s="705" t="s">
        <v>6251</v>
      </c>
      <c r="F256" s="705" t="s">
        <v>85</v>
      </c>
      <c r="G256" s="125" t="s">
        <v>5855</v>
      </c>
      <c r="H256" s="125" t="s">
        <v>5856</v>
      </c>
      <c r="I256" s="125" t="s">
        <v>6216</v>
      </c>
      <c r="J256" s="125" t="s">
        <v>85</v>
      </c>
      <c r="K256" s="633" t="s">
        <v>5858</v>
      </c>
      <c r="L256" s="705" t="s">
        <v>6252</v>
      </c>
      <c r="M256" s="125" t="s">
        <v>6253</v>
      </c>
      <c r="N256" s="125" t="s">
        <v>6254</v>
      </c>
      <c r="O256" s="125" t="s">
        <v>392</v>
      </c>
      <c r="P256" s="634" t="s">
        <v>6255</v>
      </c>
      <c r="Q256" s="705" t="s">
        <v>1267</v>
      </c>
      <c r="R256" s="125" t="s">
        <v>6256</v>
      </c>
      <c r="S256" s="125" t="s">
        <v>6257</v>
      </c>
      <c r="T256" s="125" t="s">
        <v>6258</v>
      </c>
      <c r="U256" s="705">
        <v>30391492</v>
      </c>
      <c r="V256" s="636">
        <v>0</v>
      </c>
      <c r="W256" s="125" t="s">
        <v>6259</v>
      </c>
      <c r="X256" s="125">
        <v>580</v>
      </c>
      <c r="Y256" s="125">
        <v>464</v>
      </c>
      <c r="Z256" s="125">
        <v>16</v>
      </c>
      <c r="AA256" s="637">
        <f t="shared" si="25"/>
        <v>0.26912000000000003</v>
      </c>
      <c r="AB256" s="705" t="s">
        <v>88</v>
      </c>
      <c r="AC256" s="632" t="s">
        <v>6186</v>
      </c>
      <c r="AD256" s="125"/>
      <c r="AE256" s="634"/>
      <c r="AF256" s="125"/>
      <c r="AG256" s="125">
        <v>464</v>
      </c>
      <c r="AH256" s="125">
        <v>16</v>
      </c>
      <c r="AI256" s="637">
        <f t="shared" si="24"/>
        <v>0.26912000000000003</v>
      </c>
      <c r="AJ256" s="125"/>
      <c r="AK256" s="125" t="s">
        <v>6316</v>
      </c>
      <c r="AL256" s="632">
        <v>44743</v>
      </c>
      <c r="AM256" s="632"/>
      <c r="AN256" s="632"/>
      <c r="AO256" s="632"/>
      <c r="AP256" s="632"/>
      <c r="AQ256" s="125"/>
      <c r="AR256" s="125"/>
      <c r="AS256" s="125"/>
      <c r="AT256" s="638"/>
      <c r="AU256" s="638"/>
      <c r="AV256" s="638"/>
      <c r="AW256" s="705"/>
      <c r="AX256" s="125"/>
      <c r="AY256" s="639">
        <v>1315</v>
      </c>
      <c r="AZ256" s="639"/>
      <c r="BA256" s="639"/>
      <c r="BB256" s="639"/>
      <c r="BC256" s="639"/>
      <c r="BD256" s="639">
        <f t="shared" si="26"/>
        <v>1315</v>
      </c>
      <c r="BE256" s="125"/>
      <c r="BF256" s="125"/>
      <c r="BG256" s="125"/>
    </row>
    <row r="257" spans="1:59">
      <c r="A257" s="640" t="s">
        <v>55</v>
      </c>
      <c r="B257" s="731" t="s">
        <v>1781</v>
      </c>
      <c r="C257" s="731" t="s">
        <v>6317</v>
      </c>
      <c r="D257" s="641">
        <v>44714</v>
      </c>
      <c r="E257" s="640" t="s">
        <v>6318</v>
      </c>
      <c r="F257" s="640" t="s">
        <v>85</v>
      </c>
      <c r="G257" s="731" t="s">
        <v>5838</v>
      </c>
      <c r="H257" s="731" t="s">
        <v>5839</v>
      </c>
      <c r="I257" s="731" t="s">
        <v>5840</v>
      </c>
      <c r="J257" s="731" t="s">
        <v>85</v>
      </c>
      <c r="K257" s="642" t="s">
        <v>5841</v>
      </c>
      <c r="L257" s="640" t="s">
        <v>6319</v>
      </c>
      <c r="M257" s="731" t="s">
        <v>6320</v>
      </c>
      <c r="N257" s="731" t="s">
        <v>84</v>
      </c>
      <c r="O257" s="731" t="s">
        <v>85</v>
      </c>
      <c r="P257" s="643" t="s">
        <v>86</v>
      </c>
      <c r="Q257" s="640" t="s">
        <v>1267</v>
      </c>
      <c r="R257" s="125" t="s">
        <v>921</v>
      </c>
      <c r="S257" s="125" t="s">
        <v>133</v>
      </c>
      <c r="T257" s="125" t="s">
        <v>276</v>
      </c>
      <c r="U257" s="640">
        <v>30397572</v>
      </c>
      <c r="V257" s="735">
        <v>15</v>
      </c>
      <c r="W257" s="731" t="s">
        <v>134</v>
      </c>
      <c r="X257" s="731">
        <v>480</v>
      </c>
      <c r="Y257" s="731">
        <v>638</v>
      </c>
      <c r="Z257" s="731">
        <v>22</v>
      </c>
      <c r="AA257" s="645">
        <f t="shared" si="25"/>
        <v>0.30624000000000001</v>
      </c>
      <c r="AB257" s="640" t="s">
        <v>88</v>
      </c>
      <c r="AC257" s="641" t="s">
        <v>6186</v>
      </c>
      <c r="AD257" s="731"/>
      <c r="AE257" s="643"/>
      <c r="AF257" s="731"/>
      <c r="AG257" s="731">
        <v>638</v>
      </c>
      <c r="AH257" s="731">
        <v>22</v>
      </c>
      <c r="AI257" s="645">
        <f t="shared" si="24"/>
        <v>0.30624000000000001</v>
      </c>
      <c r="AJ257" s="731"/>
      <c r="AK257" s="731" t="s">
        <v>6317</v>
      </c>
      <c r="AL257" s="641">
        <v>44721</v>
      </c>
      <c r="AM257" s="641">
        <v>44721</v>
      </c>
      <c r="AN257" s="641">
        <v>44721</v>
      </c>
      <c r="AO257" s="641">
        <v>44721</v>
      </c>
      <c r="AP257" s="641">
        <v>44721</v>
      </c>
      <c r="AQ257" s="731" t="s">
        <v>5862</v>
      </c>
      <c r="AR257" s="731" t="s">
        <v>6321</v>
      </c>
      <c r="AS257" s="731"/>
      <c r="AT257" s="646"/>
      <c r="AU257" s="646"/>
      <c r="AV257" s="646"/>
      <c r="AW257" s="640"/>
      <c r="AX257" s="731"/>
      <c r="AY257" s="647">
        <v>896</v>
      </c>
      <c r="AZ257" s="647"/>
      <c r="BA257" s="647"/>
      <c r="BB257" s="647"/>
      <c r="BC257" s="647"/>
      <c r="BD257" s="647">
        <f t="shared" si="26"/>
        <v>896</v>
      </c>
      <c r="BE257" s="731"/>
      <c r="BF257" s="731"/>
      <c r="BG257" s="731"/>
    </row>
    <row r="258" spans="1:59">
      <c r="A258" s="705" t="s">
        <v>55</v>
      </c>
      <c r="B258" s="125" t="s">
        <v>1781</v>
      </c>
      <c r="C258" s="125" t="s">
        <v>6322</v>
      </c>
      <c r="D258" s="632">
        <v>44714</v>
      </c>
      <c r="E258" s="705" t="s">
        <v>6318</v>
      </c>
      <c r="F258" s="705" t="s">
        <v>85</v>
      </c>
      <c r="G258" s="125" t="s">
        <v>5855</v>
      </c>
      <c r="H258" s="125" t="s">
        <v>5856</v>
      </c>
      <c r="I258" s="125" t="s">
        <v>6216</v>
      </c>
      <c r="J258" s="125" t="s">
        <v>85</v>
      </c>
      <c r="K258" s="633" t="s">
        <v>5858</v>
      </c>
      <c r="L258" s="705" t="s">
        <v>6319</v>
      </c>
      <c r="M258" s="125" t="s">
        <v>6320</v>
      </c>
      <c r="N258" s="125" t="s">
        <v>84</v>
      </c>
      <c r="O258" s="125" t="s">
        <v>85</v>
      </c>
      <c r="P258" s="634" t="s">
        <v>86</v>
      </c>
      <c r="Q258" s="705" t="s">
        <v>1267</v>
      </c>
      <c r="R258" s="125" t="s">
        <v>921</v>
      </c>
      <c r="S258" s="125" t="s">
        <v>133</v>
      </c>
      <c r="T258" s="125" t="s">
        <v>276</v>
      </c>
      <c r="U258" s="705">
        <v>30397572</v>
      </c>
      <c r="V258" s="636">
        <v>0</v>
      </c>
      <c r="W258" s="125" t="s">
        <v>134</v>
      </c>
      <c r="X258" s="125">
        <v>480</v>
      </c>
      <c r="Y258" s="125">
        <v>638</v>
      </c>
      <c r="Z258" s="125">
        <v>22</v>
      </c>
      <c r="AA258" s="637">
        <f t="shared" si="25"/>
        <v>0.30624000000000001</v>
      </c>
      <c r="AB258" s="705" t="s">
        <v>88</v>
      </c>
      <c r="AC258" s="632" t="s">
        <v>6186</v>
      </c>
      <c r="AD258" s="125"/>
      <c r="AE258" s="634"/>
      <c r="AF258" s="125"/>
      <c r="AG258" s="125">
        <v>638</v>
      </c>
      <c r="AH258" s="125">
        <v>22</v>
      </c>
      <c r="AI258" s="637">
        <f t="shared" si="24"/>
        <v>0.30624000000000001</v>
      </c>
      <c r="AJ258" s="125"/>
      <c r="AK258" s="125" t="s">
        <v>6322</v>
      </c>
      <c r="AL258" s="632">
        <v>44722</v>
      </c>
      <c r="AM258" s="632"/>
      <c r="AN258" s="632">
        <v>44722</v>
      </c>
      <c r="AO258" s="632"/>
      <c r="AP258" s="632"/>
      <c r="AQ258" s="125"/>
      <c r="AR258" s="125"/>
      <c r="AS258" s="125"/>
      <c r="AT258" s="638"/>
      <c r="AU258" s="638"/>
      <c r="AV258" s="638"/>
      <c r="AW258" s="705"/>
      <c r="AX258" s="125"/>
      <c r="AY258" s="639">
        <v>896</v>
      </c>
      <c r="AZ258" s="639"/>
      <c r="BA258" s="639"/>
      <c r="BB258" s="639"/>
      <c r="BC258" s="639"/>
      <c r="BD258" s="639">
        <f t="shared" si="26"/>
        <v>896</v>
      </c>
      <c r="BE258" s="125"/>
      <c r="BF258" s="125"/>
      <c r="BG258" s="125"/>
    </row>
    <row r="259" spans="1:59">
      <c r="A259" s="705" t="s">
        <v>55</v>
      </c>
      <c r="B259" s="125" t="s">
        <v>1781</v>
      </c>
      <c r="C259" s="125" t="s">
        <v>6323</v>
      </c>
      <c r="D259" s="632">
        <v>44714</v>
      </c>
      <c r="E259" s="705" t="s">
        <v>6318</v>
      </c>
      <c r="F259" s="705" t="s">
        <v>85</v>
      </c>
      <c r="G259" s="125" t="s">
        <v>5855</v>
      </c>
      <c r="H259" s="125" t="s">
        <v>5856</v>
      </c>
      <c r="I259" s="125" t="s">
        <v>6216</v>
      </c>
      <c r="J259" s="125" t="s">
        <v>85</v>
      </c>
      <c r="K259" s="633" t="s">
        <v>5858</v>
      </c>
      <c r="L259" s="705" t="s">
        <v>6319</v>
      </c>
      <c r="M259" s="125" t="s">
        <v>6320</v>
      </c>
      <c r="N259" s="125" t="s">
        <v>84</v>
      </c>
      <c r="O259" s="125" t="s">
        <v>85</v>
      </c>
      <c r="P259" s="634" t="s">
        <v>86</v>
      </c>
      <c r="Q259" s="705" t="s">
        <v>1267</v>
      </c>
      <c r="R259" s="125" t="s">
        <v>921</v>
      </c>
      <c r="S259" s="125" t="s">
        <v>133</v>
      </c>
      <c r="T259" s="125" t="s">
        <v>276</v>
      </c>
      <c r="U259" s="705">
        <v>30397572</v>
      </c>
      <c r="V259" s="636">
        <v>0</v>
      </c>
      <c r="W259" s="125" t="s">
        <v>134</v>
      </c>
      <c r="X259" s="125">
        <v>480</v>
      </c>
      <c r="Y259" s="125">
        <v>638</v>
      </c>
      <c r="Z259" s="125">
        <v>22</v>
      </c>
      <c r="AA259" s="637">
        <f t="shared" si="25"/>
        <v>0.30624000000000001</v>
      </c>
      <c r="AB259" s="705" t="s">
        <v>88</v>
      </c>
      <c r="AC259" s="632" t="s">
        <v>6186</v>
      </c>
      <c r="AD259" s="125"/>
      <c r="AE259" s="634"/>
      <c r="AF259" s="125"/>
      <c r="AG259" s="125">
        <v>638</v>
      </c>
      <c r="AH259" s="125">
        <v>22</v>
      </c>
      <c r="AI259" s="637">
        <f t="shared" si="24"/>
        <v>0.30624000000000001</v>
      </c>
      <c r="AJ259" s="125"/>
      <c r="AK259" s="125" t="s">
        <v>6323</v>
      </c>
      <c r="AL259" s="632">
        <v>44722</v>
      </c>
      <c r="AM259" s="632"/>
      <c r="AN259" s="632">
        <v>44722</v>
      </c>
      <c r="AO259" s="632"/>
      <c r="AP259" s="632"/>
      <c r="AQ259" s="125"/>
      <c r="AR259" s="125"/>
      <c r="AS259" s="125"/>
      <c r="AT259" s="638"/>
      <c r="AU259" s="638"/>
      <c r="AV259" s="638"/>
      <c r="AW259" s="705"/>
      <c r="AX259" s="125"/>
      <c r="AY259" s="639">
        <v>896</v>
      </c>
      <c r="AZ259" s="639"/>
      <c r="BA259" s="639"/>
      <c r="BB259" s="639"/>
      <c r="BC259" s="639"/>
      <c r="BD259" s="639">
        <f t="shared" si="26"/>
        <v>896</v>
      </c>
      <c r="BE259" s="125"/>
      <c r="BF259" s="125"/>
      <c r="BG259" s="125"/>
    </row>
    <row r="260" spans="1:59">
      <c r="A260" s="705" t="s">
        <v>55</v>
      </c>
      <c r="B260" s="125" t="s">
        <v>1781</v>
      </c>
      <c r="C260" s="125" t="s">
        <v>6324</v>
      </c>
      <c r="D260" s="632">
        <v>44714</v>
      </c>
      <c r="E260" s="705" t="s">
        <v>6318</v>
      </c>
      <c r="F260" s="705" t="s">
        <v>85</v>
      </c>
      <c r="G260" s="125" t="s">
        <v>5855</v>
      </c>
      <c r="H260" s="125" t="s">
        <v>5856</v>
      </c>
      <c r="I260" s="125" t="s">
        <v>6216</v>
      </c>
      <c r="J260" s="125" t="s">
        <v>85</v>
      </c>
      <c r="K260" s="633" t="s">
        <v>5858</v>
      </c>
      <c r="L260" s="705" t="s">
        <v>6319</v>
      </c>
      <c r="M260" s="125" t="s">
        <v>6320</v>
      </c>
      <c r="N260" s="125" t="s">
        <v>84</v>
      </c>
      <c r="O260" s="125" t="s">
        <v>85</v>
      </c>
      <c r="P260" s="634" t="s">
        <v>86</v>
      </c>
      <c r="Q260" s="705" t="s">
        <v>1267</v>
      </c>
      <c r="R260" s="125" t="s">
        <v>921</v>
      </c>
      <c r="S260" s="125" t="s">
        <v>133</v>
      </c>
      <c r="T260" s="125" t="s">
        <v>276</v>
      </c>
      <c r="U260" s="705">
        <v>30397572</v>
      </c>
      <c r="V260" s="636">
        <v>0</v>
      </c>
      <c r="W260" s="125" t="s">
        <v>134</v>
      </c>
      <c r="X260" s="125">
        <v>480</v>
      </c>
      <c r="Y260" s="125">
        <v>638</v>
      </c>
      <c r="Z260" s="125">
        <v>22</v>
      </c>
      <c r="AA260" s="637">
        <f t="shared" si="25"/>
        <v>0.30624000000000001</v>
      </c>
      <c r="AB260" s="705" t="s">
        <v>88</v>
      </c>
      <c r="AC260" s="632" t="s">
        <v>6186</v>
      </c>
      <c r="AD260" s="125"/>
      <c r="AE260" s="634"/>
      <c r="AF260" s="125"/>
      <c r="AG260" s="125">
        <v>638</v>
      </c>
      <c r="AH260" s="125">
        <v>22</v>
      </c>
      <c r="AI260" s="637">
        <f t="shared" si="24"/>
        <v>0.30624000000000001</v>
      </c>
      <c r="AJ260" s="125"/>
      <c r="AK260" s="125" t="s">
        <v>6324</v>
      </c>
      <c r="AL260" s="632">
        <v>44727</v>
      </c>
      <c r="AM260" s="632"/>
      <c r="AN260" s="632"/>
      <c r="AO260" s="632"/>
      <c r="AP260" s="632"/>
      <c r="AQ260" s="125"/>
      <c r="AR260" s="125"/>
      <c r="AS260" s="125"/>
      <c r="AT260" s="638"/>
      <c r="AU260" s="638"/>
      <c r="AV260" s="638"/>
      <c r="AW260" s="705"/>
      <c r="AX260" s="125"/>
      <c r="AY260" s="639">
        <v>896</v>
      </c>
      <c r="AZ260" s="639"/>
      <c r="BA260" s="639"/>
      <c r="BB260" s="639"/>
      <c r="BC260" s="639"/>
      <c r="BD260" s="639">
        <f t="shared" si="26"/>
        <v>896</v>
      </c>
      <c r="BE260" s="125"/>
      <c r="BF260" s="125"/>
      <c r="BG260" s="125"/>
    </row>
    <row r="261" spans="1:59">
      <c r="A261" s="705" t="s">
        <v>55</v>
      </c>
      <c r="B261" s="125" t="s">
        <v>1781</v>
      </c>
      <c r="C261" s="125" t="s">
        <v>6325</v>
      </c>
      <c r="D261" s="632">
        <v>44714</v>
      </c>
      <c r="E261" s="705" t="s">
        <v>6318</v>
      </c>
      <c r="F261" s="705" t="s">
        <v>85</v>
      </c>
      <c r="G261" s="125" t="s">
        <v>5855</v>
      </c>
      <c r="H261" s="125" t="s">
        <v>5856</v>
      </c>
      <c r="I261" s="125" t="s">
        <v>6216</v>
      </c>
      <c r="J261" s="125" t="s">
        <v>85</v>
      </c>
      <c r="K261" s="633" t="s">
        <v>5858</v>
      </c>
      <c r="L261" s="705" t="s">
        <v>6319</v>
      </c>
      <c r="M261" s="125" t="s">
        <v>6320</v>
      </c>
      <c r="N261" s="125" t="s">
        <v>84</v>
      </c>
      <c r="O261" s="125" t="s">
        <v>85</v>
      </c>
      <c r="P261" s="634" t="s">
        <v>86</v>
      </c>
      <c r="Q261" s="705" t="s">
        <v>1267</v>
      </c>
      <c r="R261" s="125" t="s">
        <v>921</v>
      </c>
      <c r="S261" s="125" t="s">
        <v>133</v>
      </c>
      <c r="T261" s="125" t="s">
        <v>276</v>
      </c>
      <c r="U261" s="705">
        <v>30397572</v>
      </c>
      <c r="V261" s="636">
        <v>0</v>
      </c>
      <c r="W261" s="125" t="s">
        <v>134</v>
      </c>
      <c r="X261" s="125">
        <v>480</v>
      </c>
      <c r="Y261" s="125">
        <v>638</v>
      </c>
      <c r="Z261" s="125">
        <v>22</v>
      </c>
      <c r="AA261" s="637">
        <f t="shared" si="25"/>
        <v>0.30624000000000001</v>
      </c>
      <c r="AB261" s="705" t="s">
        <v>88</v>
      </c>
      <c r="AC261" s="632" t="s">
        <v>6186</v>
      </c>
      <c r="AD261" s="125"/>
      <c r="AE261" s="634"/>
      <c r="AF261" s="125"/>
      <c r="AG261" s="125">
        <v>638</v>
      </c>
      <c r="AH261" s="125">
        <v>22</v>
      </c>
      <c r="AI261" s="637">
        <f t="shared" si="24"/>
        <v>0.30624000000000001</v>
      </c>
      <c r="AJ261" s="125"/>
      <c r="AK261" s="125" t="s">
        <v>6325</v>
      </c>
      <c r="AL261" s="632">
        <v>44727</v>
      </c>
      <c r="AM261" s="632"/>
      <c r="AN261" s="632"/>
      <c r="AO261" s="632"/>
      <c r="AP261" s="632"/>
      <c r="AQ261" s="125"/>
      <c r="AR261" s="125"/>
      <c r="AS261" s="125"/>
      <c r="AT261" s="638"/>
      <c r="AU261" s="638"/>
      <c r="AV261" s="638"/>
      <c r="AW261" s="705"/>
      <c r="AX261" s="125"/>
      <c r="AY261" s="639">
        <v>896</v>
      </c>
      <c r="AZ261" s="639"/>
      <c r="BA261" s="639"/>
      <c r="BB261" s="639"/>
      <c r="BC261" s="639"/>
      <c r="BD261" s="639">
        <f t="shared" si="26"/>
        <v>896</v>
      </c>
      <c r="BE261" s="125"/>
      <c r="BF261" s="125"/>
      <c r="BG261" s="125"/>
    </row>
    <row r="262" spans="1:59">
      <c r="A262" s="705" t="s">
        <v>55</v>
      </c>
      <c r="B262" s="125" t="s">
        <v>1781</v>
      </c>
      <c r="C262" s="125" t="s">
        <v>6326</v>
      </c>
      <c r="D262" s="632">
        <v>44714</v>
      </c>
      <c r="E262" s="705" t="s">
        <v>6318</v>
      </c>
      <c r="F262" s="705" t="s">
        <v>85</v>
      </c>
      <c r="G262" s="125" t="s">
        <v>5855</v>
      </c>
      <c r="H262" s="125" t="s">
        <v>5856</v>
      </c>
      <c r="I262" s="125" t="s">
        <v>6216</v>
      </c>
      <c r="J262" s="125" t="s">
        <v>85</v>
      </c>
      <c r="K262" s="633" t="s">
        <v>5858</v>
      </c>
      <c r="L262" s="705" t="s">
        <v>6319</v>
      </c>
      <c r="M262" s="125" t="s">
        <v>6320</v>
      </c>
      <c r="N262" s="125" t="s">
        <v>84</v>
      </c>
      <c r="O262" s="125" t="s">
        <v>85</v>
      </c>
      <c r="P262" s="634" t="s">
        <v>86</v>
      </c>
      <c r="Q262" s="705" t="s">
        <v>1267</v>
      </c>
      <c r="R262" s="125" t="s">
        <v>921</v>
      </c>
      <c r="S262" s="125" t="s">
        <v>133</v>
      </c>
      <c r="T262" s="125" t="s">
        <v>276</v>
      </c>
      <c r="U262" s="705">
        <v>30397572</v>
      </c>
      <c r="V262" s="636">
        <v>0</v>
      </c>
      <c r="W262" s="125" t="s">
        <v>134</v>
      </c>
      <c r="X262" s="125">
        <v>480</v>
      </c>
      <c r="Y262" s="125">
        <v>638</v>
      </c>
      <c r="Z262" s="125">
        <v>22</v>
      </c>
      <c r="AA262" s="637">
        <f t="shared" si="25"/>
        <v>0.30624000000000001</v>
      </c>
      <c r="AB262" s="705" t="s">
        <v>88</v>
      </c>
      <c r="AC262" s="632" t="s">
        <v>6186</v>
      </c>
      <c r="AD262" s="125"/>
      <c r="AE262" s="634"/>
      <c r="AF262" s="125"/>
      <c r="AG262" s="125">
        <v>638</v>
      </c>
      <c r="AH262" s="125">
        <v>22</v>
      </c>
      <c r="AI262" s="637">
        <f t="shared" si="24"/>
        <v>0.30624000000000001</v>
      </c>
      <c r="AJ262" s="125"/>
      <c r="AK262" s="125" t="s">
        <v>6326</v>
      </c>
      <c r="AL262" s="632">
        <v>44727</v>
      </c>
      <c r="AM262" s="632"/>
      <c r="AN262" s="632"/>
      <c r="AO262" s="632"/>
      <c r="AP262" s="632"/>
      <c r="AQ262" s="125"/>
      <c r="AR262" s="125"/>
      <c r="AS262" s="125"/>
      <c r="AT262" s="638"/>
      <c r="AU262" s="638"/>
      <c r="AV262" s="638"/>
      <c r="AW262" s="705"/>
      <c r="AX262" s="125"/>
      <c r="AY262" s="639">
        <v>896</v>
      </c>
      <c r="AZ262" s="639"/>
      <c r="BA262" s="639"/>
      <c r="BB262" s="639"/>
      <c r="BC262" s="639"/>
      <c r="BD262" s="639">
        <f t="shared" si="26"/>
        <v>896</v>
      </c>
      <c r="BE262" s="125"/>
      <c r="BF262" s="125"/>
      <c r="BG262" s="125"/>
    </row>
    <row r="263" spans="1:59">
      <c r="A263" s="705" t="s">
        <v>55</v>
      </c>
      <c r="B263" s="125" t="s">
        <v>1772</v>
      </c>
      <c r="C263" s="125" t="s">
        <v>6327</v>
      </c>
      <c r="D263" s="632">
        <v>44714</v>
      </c>
      <c r="E263" s="705" t="s">
        <v>6328</v>
      </c>
      <c r="F263" s="705" t="s">
        <v>85</v>
      </c>
      <c r="G263" s="125"/>
      <c r="H263" s="125"/>
      <c r="I263" s="125"/>
      <c r="J263" s="125"/>
      <c r="K263" s="633"/>
      <c r="L263" s="705" t="s">
        <v>503</v>
      </c>
      <c r="M263" s="125" t="s">
        <v>6329</v>
      </c>
      <c r="N263" s="125" t="s">
        <v>687</v>
      </c>
      <c r="O263" s="125" t="s">
        <v>85</v>
      </c>
      <c r="P263" s="634" t="s">
        <v>6330</v>
      </c>
      <c r="Q263" s="705" t="s">
        <v>1267</v>
      </c>
      <c r="R263" s="125" t="s">
        <v>689</v>
      </c>
      <c r="S263" s="125" t="s">
        <v>690</v>
      </c>
      <c r="T263" s="635" t="s">
        <v>691</v>
      </c>
      <c r="U263" s="705">
        <v>30391372</v>
      </c>
      <c r="V263" s="636">
        <v>0</v>
      </c>
      <c r="W263" s="125" t="s">
        <v>134</v>
      </c>
      <c r="X263" s="125">
        <v>480</v>
      </c>
      <c r="Y263" s="125">
        <v>638</v>
      </c>
      <c r="Z263" s="125">
        <v>22</v>
      </c>
      <c r="AA263" s="637">
        <f t="shared" si="25"/>
        <v>0.30624000000000001</v>
      </c>
      <c r="AB263" s="705" t="s">
        <v>70</v>
      </c>
      <c r="AC263" s="632" t="s">
        <v>6186</v>
      </c>
      <c r="AD263" s="125"/>
      <c r="AE263" s="634"/>
      <c r="AF263" s="125"/>
      <c r="AG263" s="125">
        <v>638</v>
      </c>
      <c r="AH263" s="125">
        <v>22</v>
      </c>
      <c r="AI263" s="637">
        <f t="shared" si="24"/>
        <v>0.30624000000000001</v>
      </c>
      <c r="AJ263" s="125"/>
      <c r="AK263" s="125" t="s">
        <v>6327</v>
      </c>
      <c r="AL263" s="632">
        <v>44729</v>
      </c>
      <c r="AM263" s="632"/>
      <c r="AN263" s="632"/>
      <c r="AO263" s="632"/>
      <c r="AP263" s="632"/>
      <c r="AQ263" s="125"/>
      <c r="AR263" s="125"/>
      <c r="AS263" s="125"/>
      <c r="AT263" s="638"/>
      <c r="AU263" s="638"/>
      <c r="AV263" s="638"/>
      <c r="AW263" s="705"/>
      <c r="AX263" s="125"/>
      <c r="AY263" s="639">
        <v>672</v>
      </c>
      <c r="AZ263" s="639"/>
      <c r="BA263" s="639"/>
      <c r="BB263" s="639"/>
      <c r="BC263" s="639"/>
      <c r="BD263" s="639">
        <f t="shared" si="26"/>
        <v>672</v>
      </c>
      <c r="BE263" s="125"/>
      <c r="BF263" s="125"/>
      <c r="BG263" s="125"/>
    </row>
    <row r="264" spans="1:59">
      <c r="A264" s="705" t="s">
        <v>55</v>
      </c>
      <c r="B264" s="125" t="s">
        <v>1772</v>
      </c>
      <c r="C264" s="125" t="s">
        <v>6331</v>
      </c>
      <c r="D264" s="632">
        <v>44714</v>
      </c>
      <c r="E264" s="705" t="s">
        <v>6328</v>
      </c>
      <c r="F264" s="705" t="s">
        <v>85</v>
      </c>
      <c r="G264" s="125"/>
      <c r="H264" s="125"/>
      <c r="I264" s="125"/>
      <c r="J264" s="125"/>
      <c r="K264" s="633"/>
      <c r="L264" s="705" t="s">
        <v>503</v>
      </c>
      <c r="M264" s="125" t="s">
        <v>6329</v>
      </c>
      <c r="N264" s="125" t="s">
        <v>687</v>
      </c>
      <c r="O264" s="125" t="s">
        <v>85</v>
      </c>
      <c r="P264" s="634" t="s">
        <v>6330</v>
      </c>
      <c r="Q264" s="705" t="s">
        <v>1267</v>
      </c>
      <c r="R264" s="125" t="s">
        <v>689</v>
      </c>
      <c r="S264" s="125" t="s">
        <v>690</v>
      </c>
      <c r="T264" s="635" t="s">
        <v>691</v>
      </c>
      <c r="U264" s="705">
        <v>30391372</v>
      </c>
      <c r="V264" s="636">
        <v>0</v>
      </c>
      <c r="W264" s="125" t="s">
        <v>134</v>
      </c>
      <c r="X264" s="125">
        <v>480</v>
      </c>
      <c r="Y264" s="125">
        <v>638</v>
      </c>
      <c r="Z264" s="125">
        <v>22</v>
      </c>
      <c r="AA264" s="637">
        <f t="shared" si="25"/>
        <v>0.30624000000000001</v>
      </c>
      <c r="AB264" s="705" t="s">
        <v>70</v>
      </c>
      <c r="AC264" s="632" t="s">
        <v>6186</v>
      </c>
      <c r="AD264" s="125"/>
      <c r="AE264" s="634"/>
      <c r="AF264" s="125"/>
      <c r="AG264" s="125">
        <v>638</v>
      </c>
      <c r="AH264" s="125">
        <v>22</v>
      </c>
      <c r="AI264" s="637">
        <f t="shared" si="24"/>
        <v>0.30624000000000001</v>
      </c>
      <c r="AJ264" s="125"/>
      <c r="AK264" s="125" t="s">
        <v>6331</v>
      </c>
      <c r="AL264" s="632">
        <v>44729</v>
      </c>
      <c r="AM264" s="632"/>
      <c r="AN264" s="632"/>
      <c r="AO264" s="632"/>
      <c r="AP264" s="632"/>
      <c r="AQ264" s="125"/>
      <c r="AR264" s="125"/>
      <c r="AS264" s="125"/>
      <c r="AT264" s="638"/>
      <c r="AU264" s="638"/>
      <c r="AV264" s="638"/>
      <c r="AW264" s="705"/>
      <c r="AX264" s="125"/>
      <c r="AY264" s="639">
        <v>672</v>
      </c>
      <c r="AZ264" s="639"/>
      <c r="BA264" s="639"/>
      <c r="BB264" s="639"/>
      <c r="BC264" s="639"/>
      <c r="BD264" s="639">
        <f t="shared" si="26"/>
        <v>672</v>
      </c>
      <c r="BE264" s="125"/>
      <c r="BF264" s="125"/>
      <c r="BG264" s="125"/>
    </row>
    <row r="265" spans="1:59">
      <c r="A265" s="705" t="s">
        <v>55</v>
      </c>
      <c r="B265" s="125" t="s">
        <v>1772</v>
      </c>
      <c r="C265" s="125" t="s">
        <v>6332</v>
      </c>
      <c r="D265" s="632">
        <v>44714</v>
      </c>
      <c r="E265" s="705" t="s">
        <v>6328</v>
      </c>
      <c r="F265" s="705" t="s">
        <v>85</v>
      </c>
      <c r="G265" s="125"/>
      <c r="H265" s="125"/>
      <c r="I265" s="125"/>
      <c r="J265" s="125"/>
      <c r="K265" s="633"/>
      <c r="L265" s="705" t="s">
        <v>503</v>
      </c>
      <c r="M265" s="125" t="s">
        <v>6329</v>
      </c>
      <c r="N265" s="125" t="s">
        <v>687</v>
      </c>
      <c r="O265" s="125" t="s">
        <v>85</v>
      </c>
      <c r="P265" s="634" t="s">
        <v>6330</v>
      </c>
      <c r="Q265" s="705" t="s">
        <v>1267</v>
      </c>
      <c r="R265" s="125" t="s">
        <v>689</v>
      </c>
      <c r="S265" s="125" t="s">
        <v>690</v>
      </c>
      <c r="T265" s="635" t="s">
        <v>691</v>
      </c>
      <c r="U265" s="705">
        <v>30391372</v>
      </c>
      <c r="V265" s="636">
        <v>0</v>
      </c>
      <c r="W265" s="125" t="s">
        <v>134</v>
      </c>
      <c r="X265" s="125">
        <v>480</v>
      </c>
      <c r="Y265" s="125">
        <v>638</v>
      </c>
      <c r="Z265" s="125">
        <v>22</v>
      </c>
      <c r="AA265" s="637">
        <f t="shared" si="25"/>
        <v>0.30624000000000001</v>
      </c>
      <c r="AB265" s="705" t="s">
        <v>70</v>
      </c>
      <c r="AC265" s="632" t="s">
        <v>6186</v>
      </c>
      <c r="AD265" s="125"/>
      <c r="AE265" s="634"/>
      <c r="AF265" s="125"/>
      <c r="AG265" s="125">
        <v>638</v>
      </c>
      <c r="AH265" s="125">
        <v>22</v>
      </c>
      <c r="AI265" s="637">
        <f t="shared" si="24"/>
        <v>0.30624000000000001</v>
      </c>
      <c r="AJ265" s="125"/>
      <c r="AK265" s="125" t="s">
        <v>6332</v>
      </c>
      <c r="AL265" s="632">
        <v>44729</v>
      </c>
      <c r="AM265" s="632"/>
      <c r="AN265" s="632"/>
      <c r="AO265" s="632"/>
      <c r="AP265" s="632"/>
      <c r="AQ265" s="125"/>
      <c r="AR265" s="125"/>
      <c r="AS265" s="125"/>
      <c r="AT265" s="638"/>
      <c r="AU265" s="638"/>
      <c r="AV265" s="638"/>
      <c r="AW265" s="705"/>
      <c r="AX265" s="125"/>
      <c r="AY265" s="639">
        <v>672</v>
      </c>
      <c r="AZ265" s="639"/>
      <c r="BA265" s="639"/>
      <c r="BB265" s="639"/>
      <c r="BC265" s="639"/>
      <c r="BD265" s="639">
        <f t="shared" si="26"/>
        <v>672</v>
      </c>
      <c r="BE265" s="125"/>
      <c r="BF265" s="125"/>
      <c r="BG265" s="125"/>
    </row>
    <row r="266" spans="1:59">
      <c r="A266" s="705" t="s">
        <v>55</v>
      </c>
      <c r="B266" s="125" t="s">
        <v>1772</v>
      </c>
      <c r="C266" s="125" t="s">
        <v>6333</v>
      </c>
      <c r="D266" s="632">
        <v>44714</v>
      </c>
      <c r="E266" s="705" t="s">
        <v>6328</v>
      </c>
      <c r="F266" s="705" t="s">
        <v>85</v>
      </c>
      <c r="G266" s="125"/>
      <c r="H266" s="125"/>
      <c r="I266" s="125"/>
      <c r="J266" s="125"/>
      <c r="K266" s="633"/>
      <c r="L266" s="705" t="s">
        <v>503</v>
      </c>
      <c r="M266" s="125" t="s">
        <v>6329</v>
      </c>
      <c r="N266" s="125" t="s">
        <v>687</v>
      </c>
      <c r="O266" s="125" t="s">
        <v>85</v>
      </c>
      <c r="P266" s="634" t="s">
        <v>6330</v>
      </c>
      <c r="Q266" s="705" t="s">
        <v>1267</v>
      </c>
      <c r="R266" s="125" t="s">
        <v>689</v>
      </c>
      <c r="S266" s="125" t="s">
        <v>690</v>
      </c>
      <c r="T266" s="635" t="s">
        <v>691</v>
      </c>
      <c r="U266" s="705">
        <v>30391372</v>
      </c>
      <c r="V266" s="636">
        <v>0</v>
      </c>
      <c r="W266" s="125" t="s">
        <v>134</v>
      </c>
      <c r="X266" s="125">
        <v>480</v>
      </c>
      <c r="Y266" s="125">
        <v>638</v>
      </c>
      <c r="Z266" s="125">
        <v>22</v>
      </c>
      <c r="AA266" s="637">
        <f t="shared" si="25"/>
        <v>0.30624000000000001</v>
      </c>
      <c r="AB266" s="705" t="s">
        <v>70</v>
      </c>
      <c r="AC266" s="632" t="s">
        <v>6186</v>
      </c>
      <c r="AD266" s="125"/>
      <c r="AE266" s="634"/>
      <c r="AF266" s="125"/>
      <c r="AG266" s="125">
        <v>638</v>
      </c>
      <c r="AH266" s="125">
        <v>22</v>
      </c>
      <c r="AI266" s="637">
        <f t="shared" ref="AI266:AI297" si="27">AG266*X266/1000000</f>
        <v>0.30624000000000001</v>
      </c>
      <c r="AJ266" s="125"/>
      <c r="AK266" s="125" t="s">
        <v>6333</v>
      </c>
      <c r="AL266" s="632">
        <v>44729</v>
      </c>
      <c r="AM266" s="632"/>
      <c r="AN266" s="632"/>
      <c r="AO266" s="632"/>
      <c r="AP266" s="632"/>
      <c r="AQ266" s="125"/>
      <c r="AR266" s="125"/>
      <c r="AS266" s="125"/>
      <c r="AT266" s="638"/>
      <c r="AU266" s="638"/>
      <c r="AV266" s="638"/>
      <c r="AW266" s="705"/>
      <c r="AX266" s="125"/>
      <c r="AY266" s="639">
        <v>672</v>
      </c>
      <c r="AZ266" s="639"/>
      <c r="BA266" s="639"/>
      <c r="BB266" s="639"/>
      <c r="BC266" s="639"/>
      <c r="BD266" s="639">
        <f t="shared" si="26"/>
        <v>672</v>
      </c>
      <c r="BE266" s="125"/>
      <c r="BF266" s="125"/>
      <c r="BG266" s="125"/>
    </row>
    <row r="267" spans="1:59">
      <c r="A267" s="705" t="s">
        <v>55</v>
      </c>
      <c r="B267" s="125" t="s">
        <v>1772</v>
      </c>
      <c r="C267" s="125" t="s">
        <v>6334</v>
      </c>
      <c r="D267" s="632">
        <v>44714</v>
      </c>
      <c r="E267" s="705" t="s">
        <v>6328</v>
      </c>
      <c r="F267" s="705" t="s">
        <v>85</v>
      </c>
      <c r="G267" s="125"/>
      <c r="H267" s="125"/>
      <c r="I267" s="125"/>
      <c r="J267" s="125"/>
      <c r="K267" s="633"/>
      <c r="L267" s="705" t="s">
        <v>503</v>
      </c>
      <c r="M267" s="125" t="s">
        <v>6329</v>
      </c>
      <c r="N267" s="125" t="s">
        <v>687</v>
      </c>
      <c r="O267" s="125" t="s">
        <v>85</v>
      </c>
      <c r="P267" s="634" t="s">
        <v>6330</v>
      </c>
      <c r="Q267" s="705" t="s">
        <v>1267</v>
      </c>
      <c r="R267" s="125" t="s">
        <v>689</v>
      </c>
      <c r="S267" s="125" t="s">
        <v>690</v>
      </c>
      <c r="T267" s="635" t="s">
        <v>691</v>
      </c>
      <c r="U267" s="705">
        <v>30391372</v>
      </c>
      <c r="V267" s="636">
        <v>0</v>
      </c>
      <c r="W267" s="125" t="s">
        <v>134</v>
      </c>
      <c r="X267" s="125">
        <v>480</v>
      </c>
      <c r="Y267" s="125">
        <v>638</v>
      </c>
      <c r="Z267" s="125">
        <v>22</v>
      </c>
      <c r="AA267" s="637">
        <f t="shared" si="25"/>
        <v>0.30624000000000001</v>
      </c>
      <c r="AB267" s="705" t="s">
        <v>70</v>
      </c>
      <c r="AC267" s="632" t="s">
        <v>6186</v>
      </c>
      <c r="AD267" s="125"/>
      <c r="AE267" s="634"/>
      <c r="AF267" s="125"/>
      <c r="AG267" s="125">
        <v>638</v>
      </c>
      <c r="AH267" s="125">
        <v>22</v>
      </c>
      <c r="AI267" s="637">
        <f t="shared" si="27"/>
        <v>0.30624000000000001</v>
      </c>
      <c r="AJ267" s="125"/>
      <c r="AK267" s="125" t="s">
        <v>6334</v>
      </c>
      <c r="AL267" s="632">
        <v>44729</v>
      </c>
      <c r="AM267" s="632"/>
      <c r="AN267" s="632"/>
      <c r="AO267" s="632"/>
      <c r="AP267" s="632"/>
      <c r="AQ267" s="125"/>
      <c r="AR267" s="125"/>
      <c r="AS267" s="125"/>
      <c r="AT267" s="638"/>
      <c r="AU267" s="638"/>
      <c r="AV267" s="638"/>
      <c r="AW267" s="705"/>
      <c r="AX267" s="125"/>
      <c r="AY267" s="639">
        <v>672</v>
      </c>
      <c r="AZ267" s="639"/>
      <c r="BA267" s="639"/>
      <c r="BB267" s="639"/>
      <c r="BC267" s="639"/>
      <c r="BD267" s="639">
        <f t="shared" si="26"/>
        <v>672</v>
      </c>
      <c r="BE267" s="125"/>
      <c r="BF267" s="125"/>
      <c r="BG267" s="125"/>
    </row>
    <row r="268" spans="1:59">
      <c r="A268" s="705" t="s">
        <v>55</v>
      </c>
      <c r="B268" s="125" t="s">
        <v>1772</v>
      </c>
      <c r="C268" s="125" t="s">
        <v>6335</v>
      </c>
      <c r="D268" s="632">
        <v>44714</v>
      </c>
      <c r="E268" s="705" t="s">
        <v>6328</v>
      </c>
      <c r="F268" s="705" t="s">
        <v>85</v>
      </c>
      <c r="G268" s="125"/>
      <c r="H268" s="125"/>
      <c r="I268" s="125"/>
      <c r="J268" s="125"/>
      <c r="K268" s="633"/>
      <c r="L268" s="705" t="s">
        <v>503</v>
      </c>
      <c r="M268" s="125" t="s">
        <v>6329</v>
      </c>
      <c r="N268" s="125" t="s">
        <v>687</v>
      </c>
      <c r="O268" s="125" t="s">
        <v>85</v>
      </c>
      <c r="P268" s="634" t="s">
        <v>6330</v>
      </c>
      <c r="Q268" s="705" t="s">
        <v>1267</v>
      </c>
      <c r="R268" s="125" t="s">
        <v>689</v>
      </c>
      <c r="S268" s="125" t="s">
        <v>690</v>
      </c>
      <c r="T268" s="635" t="s">
        <v>691</v>
      </c>
      <c r="U268" s="705">
        <v>30391372</v>
      </c>
      <c r="V268" s="636">
        <v>0</v>
      </c>
      <c r="W268" s="125" t="s">
        <v>134</v>
      </c>
      <c r="X268" s="125">
        <v>480</v>
      </c>
      <c r="Y268" s="125">
        <v>638</v>
      </c>
      <c r="Z268" s="125">
        <v>22</v>
      </c>
      <c r="AA268" s="637">
        <f t="shared" si="25"/>
        <v>0.30624000000000001</v>
      </c>
      <c r="AB268" s="705" t="s">
        <v>70</v>
      </c>
      <c r="AC268" s="632" t="s">
        <v>6186</v>
      </c>
      <c r="AD268" s="125"/>
      <c r="AE268" s="634"/>
      <c r="AF268" s="125"/>
      <c r="AG268" s="125">
        <v>638</v>
      </c>
      <c r="AH268" s="125">
        <v>22</v>
      </c>
      <c r="AI268" s="637">
        <f t="shared" si="27"/>
        <v>0.30624000000000001</v>
      </c>
      <c r="AJ268" s="125"/>
      <c r="AK268" s="125" t="s">
        <v>6335</v>
      </c>
      <c r="AL268" s="632">
        <v>44729</v>
      </c>
      <c r="AM268" s="632"/>
      <c r="AN268" s="632"/>
      <c r="AO268" s="632"/>
      <c r="AP268" s="632"/>
      <c r="AQ268" s="125"/>
      <c r="AR268" s="125"/>
      <c r="AS268" s="125"/>
      <c r="AT268" s="638"/>
      <c r="AU268" s="638"/>
      <c r="AV268" s="638"/>
      <c r="AW268" s="705"/>
      <c r="AX268" s="125"/>
      <c r="AY268" s="639">
        <v>672</v>
      </c>
      <c r="AZ268" s="639"/>
      <c r="BA268" s="639"/>
      <c r="BB268" s="639"/>
      <c r="BC268" s="639"/>
      <c r="BD268" s="639">
        <f t="shared" si="26"/>
        <v>672</v>
      </c>
      <c r="BE268" s="125"/>
      <c r="BF268" s="125"/>
      <c r="BG268" s="125"/>
    </row>
    <row r="269" spans="1:59">
      <c r="A269" s="705" t="s">
        <v>55</v>
      </c>
      <c r="B269" s="125" t="s">
        <v>1772</v>
      </c>
      <c r="C269" s="125" t="s">
        <v>6336</v>
      </c>
      <c r="D269" s="632">
        <v>44714</v>
      </c>
      <c r="E269" s="705" t="s">
        <v>6328</v>
      </c>
      <c r="F269" s="705" t="s">
        <v>85</v>
      </c>
      <c r="G269" s="125"/>
      <c r="H269" s="125"/>
      <c r="I269" s="125"/>
      <c r="J269" s="125"/>
      <c r="K269" s="633"/>
      <c r="L269" s="705" t="s">
        <v>503</v>
      </c>
      <c r="M269" s="125" t="s">
        <v>6329</v>
      </c>
      <c r="N269" s="125" t="s">
        <v>687</v>
      </c>
      <c r="O269" s="125" t="s">
        <v>85</v>
      </c>
      <c r="P269" s="634" t="s">
        <v>6330</v>
      </c>
      <c r="Q269" s="705" t="s">
        <v>1267</v>
      </c>
      <c r="R269" s="125" t="s">
        <v>689</v>
      </c>
      <c r="S269" s="125" t="s">
        <v>690</v>
      </c>
      <c r="T269" s="635" t="s">
        <v>691</v>
      </c>
      <c r="U269" s="705">
        <v>30391372</v>
      </c>
      <c r="V269" s="636">
        <v>0</v>
      </c>
      <c r="W269" s="125" t="s">
        <v>134</v>
      </c>
      <c r="X269" s="125">
        <v>480</v>
      </c>
      <c r="Y269" s="125">
        <v>638</v>
      </c>
      <c r="Z269" s="125">
        <v>22</v>
      </c>
      <c r="AA269" s="637">
        <f t="shared" si="25"/>
        <v>0.30624000000000001</v>
      </c>
      <c r="AB269" s="705" t="s">
        <v>70</v>
      </c>
      <c r="AC269" s="632" t="s">
        <v>6186</v>
      </c>
      <c r="AD269" s="125"/>
      <c r="AE269" s="634"/>
      <c r="AF269" s="125"/>
      <c r="AG269" s="125">
        <v>638</v>
      </c>
      <c r="AH269" s="125">
        <v>22</v>
      </c>
      <c r="AI269" s="637">
        <f t="shared" si="27"/>
        <v>0.30624000000000001</v>
      </c>
      <c r="AJ269" s="125"/>
      <c r="AK269" s="125" t="s">
        <v>6336</v>
      </c>
      <c r="AL269" s="632">
        <v>44729</v>
      </c>
      <c r="AM269" s="632"/>
      <c r="AN269" s="632"/>
      <c r="AO269" s="632"/>
      <c r="AP269" s="632"/>
      <c r="AQ269" s="125"/>
      <c r="AR269" s="125"/>
      <c r="AS269" s="125"/>
      <c r="AT269" s="638"/>
      <c r="AU269" s="638"/>
      <c r="AV269" s="638"/>
      <c r="AW269" s="705"/>
      <c r="AX269" s="125"/>
      <c r="AY269" s="639">
        <v>672</v>
      </c>
      <c r="AZ269" s="639"/>
      <c r="BA269" s="639"/>
      <c r="BB269" s="639"/>
      <c r="BC269" s="639"/>
      <c r="BD269" s="639">
        <f t="shared" si="26"/>
        <v>672</v>
      </c>
      <c r="BE269" s="125"/>
      <c r="BF269" s="125"/>
      <c r="BG269" s="125"/>
    </row>
    <row r="270" spans="1:59">
      <c r="A270" s="705" t="s">
        <v>55</v>
      </c>
      <c r="B270" s="125" t="s">
        <v>1772</v>
      </c>
      <c r="C270" s="125" t="s">
        <v>6337</v>
      </c>
      <c r="D270" s="632">
        <v>44714</v>
      </c>
      <c r="E270" s="705" t="s">
        <v>6328</v>
      </c>
      <c r="F270" s="705" t="s">
        <v>85</v>
      </c>
      <c r="G270" s="125"/>
      <c r="H270" s="125"/>
      <c r="I270" s="125"/>
      <c r="J270" s="125"/>
      <c r="K270" s="633"/>
      <c r="L270" s="705" t="s">
        <v>503</v>
      </c>
      <c r="M270" s="125" t="s">
        <v>6329</v>
      </c>
      <c r="N270" s="125" t="s">
        <v>687</v>
      </c>
      <c r="O270" s="125" t="s">
        <v>85</v>
      </c>
      <c r="P270" s="634" t="s">
        <v>6330</v>
      </c>
      <c r="Q270" s="705" t="s">
        <v>1267</v>
      </c>
      <c r="R270" s="125" t="s">
        <v>689</v>
      </c>
      <c r="S270" s="125" t="s">
        <v>690</v>
      </c>
      <c r="T270" s="635" t="s">
        <v>691</v>
      </c>
      <c r="U270" s="705">
        <v>30391372</v>
      </c>
      <c r="V270" s="636">
        <v>0</v>
      </c>
      <c r="W270" s="125" t="s">
        <v>134</v>
      </c>
      <c r="X270" s="125">
        <v>480</v>
      </c>
      <c r="Y270" s="125">
        <v>638</v>
      </c>
      <c r="Z270" s="125">
        <v>22</v>
      </c>
      <c r="AA270" s="637">
        <f t="shared" si="25"/>
        <v>0.30624000000000001</v>
      </c>
      <c r="AB270" s="705" t="s">
        <v>70</v>
      </c>
      <c r="AC270" s="632" t="s">
        <v>6186</v>
      </c>
      <c r="AD270" s="125"/>
      <c r="AE270" s="634"/>
      <c r="AF270" s="125"/>
      <c r="AG270" s="125">
        <v>638</v>
      </c>
      <c r="AH270" s="125">
        <v>22</v>
      </c>
      <c r="AI270" s="637">
        <f t="shared" si="27"/>
        <v>0.30624000000000001</v>
      </c>
      <c r="AJ270" s="125"/>
      <c r="AK270" s="125" t="s">
        <v>6337</v>
      </c>
      <c r="AL270" s="632">
        <v>44729</v>
      </c>
      <c r="AM270" s="632"/>
      <c r="AN270" s="632"/>
      <c r="AO270" s="632"/>
      <c r="AP270" s="632"/>
      <c r="AQ270" s="125"/>
      <c r="AR270" s="125"/>
      <c r="AS270" s="125"/>
      <c r="AT270" s="638"/>
      <c r="AU270" s="638"/>
      <c r="AV270" s="638"/>
      <c r="AW270" s="705"/>
      <c r="AX270" s="125"/>
      <c r="AY270" s="639">
        <v>672</v>
      </c>
      <c r="AZ270" s="639"/>
      <c r="BA270" s="639"/>
      <c r="BB270" s="639"/>
      <c r="BC270" s="639"/>
      <c r="BD270" s="639">
        <f t="shared" si="26"/>
        <v>672</v>
      </c>
      <c r="BE270" s="125"/>
      <c r="BF270" s="125"/>
      <c r="BG270" s="125"/>
    </row>
    <row r="271" spans="1:59">
      <c r="A271" s="705" t="s">
        <v>55</v>
      </c>
      <c r="B271" s="125" t="s">
        <v>1772</v>
      </c>
      <c r="C271" s="125" t="s">
        <v>6338</v>
      </c>
      <c r="D271" s="632">
        <v>44714</v>
      </c>
      <c r="E271" s="705" t="s">
        <v>6328</v>
      </c>
      <c r="F271" s="705" t="s">
        <v>85</v>
      </c>
      <c r="G271" s="125"/>
      <c r="H271" s="125"/>
      <c r="I271" s="125"/>
      <c r="J271" s="125"/>
      <c r="K271" s="633"/>
      <c r="L271" s="705" t="s">
        <v>503</v>
      </c>
      <c r="M271" s="125" t="s">
        <v>6329</v>
      </c>
      <c r="N271" s="125" t="s">
        <v>687</v>
      </c>
      <c r="O271" s="125" t="s">
        <v>85</v>
      </c>
      <c r="P271" s="634" t="s">
        <v>6330</v>
      </c>
      <c r="Q271" s="705" t="s">
        <v>1267</v>
      </c>
      <c r="R271" s="125" t="s">
        <v>689</v>
      </c>
      <c r="S271" s="125" t="s">
        <v>690</v>
      </c>
      <c r="T271" s="635" t="s">
        <v>691</v>
      </c>
      <c r="U271" s="705">
        <v>30391372</v>
      </c>
      <c r="V271" s="636">
        <v>0</v>
      </c>
      <c r="W271" s="125" t="s">
        <v>134</v>
      </c>
      <c r="X271" s="125">
        <v>480</v>
      </c>
      <c r="Y271" s="125">
        <v>638</v>
      </c>
      <c r="Z271" s="125">
        <v>22</v>
      </c>
      <c r="AA271" s="637">
        <f t="shared" si="25"/>
        <v>0.30624000000000001</v>
      </c>
      <c r="AB271" s="705" t="s">
        <v>70</v>
      </c>
      <c r="AC271" s="632" t="s">
        <v>6186</v>
      </c>
      <c r="AD271" s="125"/>
      <c r="AE271" s="634"/>
      <c r="AF271" s="125"/>
      <c r="AG271" s="125">
        <v>638</v>
      </c>
      <c r="AH271" s="125">
        <v>22</v>
      </c>
      <c r="AI271" s="637">
        <f t="shared" si="27"/>
        <v>0.30624000000000001</v>
      </c>
      <c r="AJ271" s="125"/>
      <c r="AK271" s="125" t="s">
        <v>6338</v>
      </c>
      <c r="AL271" s="632">
        <v>44729</v>
      </c>
      <c r="AM271" s="632"/>
      <c r="AN271" s="632"/>
      <c r="AO271" s="632"/>
      <c r="AP271" s="632"/>
      <c r="AQ271" s="125"/>
      <c r="AR271" s="125"/>
      <c r="AS271" s="125"/>
      <c r="AT271" s="638"/>
      <c r="AU271" s="638"/>
      <c r="AV271" s="638"/>
      <c r="AW271" s="705"/>
      <c r="AX271" s="125"/>
      <c r="AY271" s="639">
        <v>672</v>
      </c>
      <c r="AZ271" s="639"/>
      <c r="BA271" s="639"/>
      <c r="BB271" s="639"/>
      <c r="BC271" s="639"/>
      <c r="BD271" s="639">
        <f t="shared" si="26"/>
        <v>672</v>
      </c>
      <c r="BE271" s="125"/>
      <c r="BF271" s="125"/>
      <c r="BG271" s="125"/>
    </row>
    <row r="272" spans="1:59">
      <c r="A272" s="705" t="s">
        <v>55</v>
      </c>
      <c r="B272" s="125" t="s">
        <v>1772</v>
      </c>
      <c r="C272" s="125" t="s">
        <v>6339</v>
      </c>
      <c r="D272" s="632">
        <v>44714</v>
      </c>
      <c r="E272" s="705" t="s">
        <v>6328</v>
      </c>
      <c r="F272" s="705" t="s">
        <v>85</v>
      </c>
      <c r="G272" s="125"/>
      <c r="H272" s="125"/>
      <c r="I272" s="125"/>
      <c r="J272" s="125"/>
      <c r="K272" s="633"/>
      <c r="L272" s="705" t="s">
        <v>503</v>
      </c>
      <c r="M272" s="125" t="s">
        <v>6329</v>
      </c>
      <c r="N272" s="125" t="s">
        <v>687</v>
      </c>
      <c r="O272" s="125" t="s">
        <v>85</v>
      </c>
      <c r="P272" s="634" t="s">
        <v>6330</v>
      </c>
      <c r="Q272" s="705" t="s">
        <v>1267</v>
      </c>
      <c r="R272" s="125" t="s">
        <v>689</v>
      </c>
      <c r="S272" s="125" t="s">
        <v>690</v>
      </c>
      <c r="T272" s="635" t="s">
        <v>691</v>
      </c>
      <c r="U272" s="705">
        <v>30391372</v>
      </c>
      <c r="V272" s="636">
        <v>0</v>
      </c>
      <c r="W272" s="125" t="s">
        <v>134</v>
      </c>
      <c r="X272" s="125">
        <v>480</v>
      </c>
      <c r="Y272" s="125">
        <v>638</v>
      </c>
      <c r="Z272" s="125">
        <v>22</v>
      </c>
      <c r="AA272" s="637">
        <f t="shared" si="25"/>
        <v>0.30624000000000001</v>
      </c>
      <c r="AB272" s="705" t="s">
        <v>70</v>
      </c>
      <c r="AC272" s="632" t="s">
        <v>6186</v>
      </c>
      <c r="AD272" s="125"/>
      <c r="AE272" s="634"/>
      <c r="AF272" s="125"/>
      <c r="AG272" s="125">
        <v>638</v>
      </c>
      <c r="AH272" s="125">
        <v>22</v>
      </c>
      <c r="AI272" s="637">
        <f t="shared" si="27"/>
        <v>0.30624000000000001</v>
      </c>
      <c r="AJ272" s="125"/>
      <c r="AK272" s="125" t="s">
        <v>6339</v>
      </c>
      <c r="AL272" s="632">
        <v>44729</v>
      </c>
      <c r="AM272" s="632"/>
      <c r="AN272" s="632"/>
      <c r="AO272" s="632"/>
      <c r="AP272" s="632"/>
      <c r="AQ272" s="125"/>
      <c r="AR272" s="125"/>
      <c r="AS272" s="125"/>
      <c r="AT272" s="638"/>
      <c r="AU272" s="638"/>
      <c r="AV272" s="638"/>
      <c r="AW272" s="705"/>
      <c r="AX272" s="125"/>
      <c r="AY272" s="639">
        <v>672</v>
      </c>
      <c r="AZ272" s="639"/>
      <c r="BA272" s="639"/>
      <c r="BB272" s="639"/>
      <c r="BC272" s="639"/>
      <c r="BD272" s="639">
        <f t="shared" si="26"/>
        <v>672</v>
      </c>
      <c r="BE272" s="125"/>
      <c r="BF272" s="125"/>
      <c r="BG272" s="125"/>
    </row>
    <row r="273" spans="1:59">
      <c r="A273" s="705" t="s">
        <v>55</v>
      </c>
      <c r="B273" s="125" t="s">
        <v>1772</v>
      </c>
      <c r="C273" s="125" t="s">
        <v>6340</v>
      </c>
      <c r="D273" s="632">
        <v>44714</v>
      </c>
      <c r="E273" s="705" t="s">
        <v>6328</v>
      </c>
      <c r="F273" s="705" t="s">
        <v>85</v>
      </c>
      <c r="G273" s="125"/>
      <c r="H273" s="125"/>
      <c r="I273" s="125"/>
      <c r="J273" s="125"/>
      <c r="K273" s="633"/>
      <c r="L273" s="705" t="s">
        <v>503</v>
      </c>
      <c r="M273" s="125" t="s">
        <v>6329</v>
      </c>
      <c r="N273" s="125" t="s">
        <v>687</v>
      </c>
      <c r="O273" s="125" t="s">
        <v>85</v>
      </c>
      <c r="P273" s="634" t="s">
        <v>6330</v>
      </c>
      <c r="Q273" s="705" t="s">
        <v>1267</v>
      </c>
      <c r="R273" s="125" t="s">
        <v>689</v>
      </c>
      <c r="S273" s="125" t="s">
        <v>690</v>
      </c>
      <c r="T273" s="635" t="s">
        <v>691</v>
      </c>
      <c r="U273" s="705">
        <v>30391372</v>
      </c>
      <c r="V273" s="636">
        <v>0</v>
      </c>
      <c r="W273" s="125" t="s">
        <v>134</v>
      </c>
      <c r="X273" s="125">
        <v>480</v>
      </c>
      <c r="Y273" s="125">
        <v>638</v>
      </c>
      <c r="Z273" s="125">
        <v>22</v>
      </c>
      <c r="AA273" s="637">
        <f t="shared" si="25"/>
        <v>0.30624000000000001</v>
      </c>
      <c r="AB273" s="705" t="s">
        <v>70</v>
      </c>
      <c r="AC273" s="632" t="s">
        <v>6186</v>
      </c>
      <c r="AD273" s="125"/>
      <c r="AE273" s="634"/>
      <c r="AF273" s="125"/>
      <c r="AG273" s="125">
        <v>638</v>
      </c>
      <c r="AH273" s="125">
        <v>22</v>
      </c>
      <c r="AI273" s="637">
        <f t="shared" si="27"/>
        <v>0.30624000000000001</v>
      </c>
      <c r="AJ273" s="125"/>
      <c r="AK273" s="125" t="s">
        <v>6340</v>
      </c>
      <c r="AL273" s="632">
        <v>44729</v>
      </c>
      <c r="AM273" s="632"/>
      <c r="AN273" s="632"/>
      <c r="AO273" s="632"/>
      <c r="AP273" s="632"/>
      <c r="AQ273" s="125"/>
      <c r="AR273" s="125"/>
      <c r="AS273" s="125"/>
      <c r="AT273" s="638"/>
      <c r="AU273" s="638"/>
      <c r="AV273" s="638"/>
      <c r="AW273" s="705"/>
      <c r="AX273" s="125"/>
      <c r="AY273" s="639">
        <v>672</v>
      </c>
      <c r="AZ273" s="639"/>
      <c r="BA273" s="639"/>
      <c r="BB273" s="639"/>
      <c r="BC273" s="639"/>
      <c r="BD273" s="639">
        <f t="shared" si="26"/>
        <v>672</v>
      </c>
      <c r="BE273" s="125"/>
      <c r="BF273" s="125"/>
      <c r="BG273" s="125"/>
    </row>
    <row r="274" spans="1:59">
      <c r="A274" s="705" t="s">
        <v>55</v>
      </c>
      <c r="B274" s="125" t="s">
        <v>1772</v>
      </c>
      <c r="C274" s="125" t="s">
        <v>6341</v>
      </c>
      <c r="D274" s="632">
        <v>44714</v>
      </c>
      <c r="E274" s="705" t="s">
        <v>6328</v>
      </c>
      <c r="F274" s="705" t="s">
        <v>85</v>
      </c>
      <c r="G274" s="125"/>
      <c r="H274" s="125"/>
      <c r="I274" s="125"/>
      <c r="J274" s="125"/>
      <c r="K274" s="633"/>
      <c r="L274" s="705" t="s">
        <v>503</v>
      </c>
      <c r="M274" s="125" t="s">
        <v>6329</v>
      </c>
      <c r="N274" s="125" t="s">
        <v>687</v>
      </c>
      <c r="O274" s="125" t="s">
        <v>85</v>
      </c>
      <c r="P274" s="634" t="s">
        <v>6330</v>
      </c>
      <c r="Q274" s="705" t="s">
        <v>1267</v>
      </c>
      <c r="R274" s="125" t="s">
        <v>689</v>
      </c>
      <c r="S274" s="125" t="s">
        <v>690</v>
      </c>
      <c r="T274" s="635" t="s">
        <v>691</v>
      </c>
      <c r="U274" s="705">
        <v>30391372</v>
      </c>
      <c r="V274" s="636">
        <v>0</v>
      </c>
      <c r="W274" s="125" t="s">
        <v>134</v>
      </c>
      <c r="X274" s="125">
        <v>480</v>
      </c>
      <c r="Y274" s="125">
        <v>638</v>
      </c>
      <c r="Z274" s="125">
        <v>22</v>
      </c>
      <c r="AA274" s="637">
        <f t="shared" si="25"/>
        <v>0.30624000000000001</v>
      </c>
      <c r="AB274" s="705" t="s">
        <v>70</v>
      </c>
      <c r="AC274" s="632" t="s">
        <v>6186</v>
      </c>
      <c r="AD274" s="125"/>
      <c r="AE274" s="634"/>
      <c r="AF274" s="125"/>
      <c r="AG274" s="125">
        <v>638</v>
      </c>
      <c r="AH274" s="125">
        <v>22</v>
      </c>
      <c r="AI274" s="637">
        <f t="shared" si="27"/>
        <v>0.30624000000000001</v>
      </c>
      <c r="AJ274" s="125"/>
      <c r="AK274" s="125" t="s">
        <v>6341</v>
      </c>
      <c r="AL274" s="632">
        <v>44729</v>
      </c>
      <c r="AM274" s="632"/>
      <c r="AN274" s="632"/>
      <c r="AO274" s="632"/>
      <c r="AP274" s="632"/>
      <c r="AQ274" s="125"/>
      <c r="AR274" s="125"/>
      <c r="AS274" s="125"/>
      <c r="AT274" s="638"/>
      <c r="AU274" s="638"/>
      <c r="AV274" s="638"/>
      <c r="AW274" s="705"/>
      <c r="AX274" s="125"/>
      <c r="AY274" s="639">
        <v>672</v>
      </c>
      <c r="AZ274" s="639"/>
      <c r="BA274" s="639"/>
      <c r="BB274" s="639"/>
      <c r="BC274" s="639"/>
      <c r="BD274" s="639">
        <f t="shared" si="26"/>
        <v>672</v>
      </c>
      <c r="BE274" s="125"/>
      <c r="BF274" s="125"/>
      <c r="BG274" s="125"/>
    </row>
    <row r="275" spans="1:59">
      <c r="A275" s="705" t="s">
        <v>55</v>
      </c>
      <c r="B275" s="125" t="s">
        <v>1772</v>
      </c>
      <c r="C275" s="125" t="s">
        <v>6342</v>
      </c>
      <c r="D275" s="632">
        <v>44714</v>
      </c>
      <c r="E275" s="705" t="s">
        <v>6328</v>
      </c>
      <c r="F275" s="705" t="s">
        <v>85</v>
      </c>
      <c r="G275" s="125"/>
      <c r="H275" s="125"/>
      <c r="I275" s="125"/>
      <c r="J275" s="125"/>
      <c r="K275" s="633"/>
      <c r="L275" s="705" t="s">
        <v>503</v>
      </c>
      <c r="M275" s="125" t="s">
        <v>6329</v>
      </c>
      <c r="N275" s="125" t="s">
        <v>687</v>
      </c>
      <c r="O275" s="125" t="s">
        <v>85</v>
      </c>
      <c r="P275" s="634" t="s">
        <v>6330</v>
      </c>
      <c r="Q275" s="705" t="s">
        <v>1267</v>
      </c>
      <c r="R275" s="125" t="s">
        <v>689</v>
      </c>
      <c r="S275" s="125" t="s">
        <v>690</v>
      </c>
      <c r="T275" s="635" t="s">
        <v>691</v>
      </c>
      <c r="U275" s="705">
        <v>30391372</v>
      </c>
      <c r="V275" s="636">
        <v>0</v>
      </c>
      <c r="W275" s="125" t="s">
        <v>134</v>
      </c>
      <c r="X275" s="125">
        <v>480</v>
      </c>
      <c r="Y275" s="125">
        <v>638</v>
      </c>
      <c r="Z275" s="125">
        <v>22</v>
      </c>
      <c r="AA275" s="637">
        <f t="shared" si="25"/>
        <v>0.30624000000000001</v>
      </c>
      <c r="AB275" s="705" t="s">
        <v>70</v>
      </c>
      <c r="AC275" s="632" t="s">
        <v>6186</v>
      </c>
      <c r="AD275" s="125"/>
      <c r="AE275" s="634"/>
      <c r="AF275" s="125"/>
      <c r="AG275" s="125">
        <v>638</v>
      </c>
      <c r="AH275" s="125">
        <v>22</v>
      </c>
      <c r="AI275" s="637">
        <f t="shared" si="27"/>
        <v>0.30624000000000001</v>
      </c>
      <c r="AJ275" s="125"/>
      <c r="AK275" s="125" t="s">
        <v>6342</v>
      </c>
      <c r="AL275" s="632">
        <v>44729</v>
      </c>
      <c r="AM275" s="632"/>
      <c r="AN275" s="632"/>
      <c r="AO275" s="632"/>
      <c r="AP275" s="632"/>
      <c r="AQ275" s="125"/>
      <c r="AR275" s="125"/>
      <c r="AS275" s="125"/>
      <c r="AT275" s="638"/>
      <c r="AU275" s="638"/>
      <c r="AV275" s="638"/>
      <c r="AW275" s="705"/>
      <c r="AX275" s="125"/>
      <c r="AY275" s="639">
        <v>672</v>
      </c>
      <c r="AZ275" s="639"/>
      <c r="BA275" s="639"/>
      <c r="BB275" s="639"/>
      <c r="BC275" s="639"/>
      <c r="BD275" s="639">
        <f t="shared" si="26"/>
        <v>672</v>
      </c>
      <c r="BE275" s="125"/>
      <c r="BF275" s="125"/>
      <c r="BG275" s="125"/>
    </row>
    <row r="276" spans="1:59">
      <c r="A276" s="705" t="s">
        <v>55</v>
      </c>
      <c r="B276" s="125" t="s">
        <v>1772</v>
      </c>
      <c r="C276" s="125" t="s">
        <v>6343</v>
      </c>
      <c r="D276" s="632">
        <v>44714</v>
      </c>
      <c r="E276" s="705" t="s">
        <v>6328</v>
      </c>
      <c r="F276" s="705" t="s">
        <v>85</v>
      </c>
      <c r="G276" s="125"/>
      <c r="H276" s="125"/>
      <c r="I276" s="125"/>
      <c r="J276" s="125"/>
      <c r="K276" s="633"/>
      <c r="L276" s="705" t="s">
        <v>503</v>
      </c>
      <c r="M276" s="125" t="s">
        <v>6329</v>
      </c>
      <c r="N276" s="125" t="s">
        <v>687</v>
      </c>
      <c r="O276" s="125" t="s">
        <v>85</v>
      </c>
      <c r="P276" s="634" t="s">
        <v>6330</v>
      </c>
      <c r="Q276" s="705" t="s">
        <v>1267</v>
      </c>
      <c r="R276" s="125" t="s">
        <v>689</v>
      </c>
      <c r="S276" s="125" t="s">
        <v>690</v>
      </c>
      <c r="T276" s="635" t="s">
        <v>691</v>
      </c>
      <c r="U276" s="705">
        <v>30391372</v>
      </c>
      <c r="V276" s="636">
        <v>0</v>
      </c>
      <c r="W276" s="125" t="s">
        <v>134</v>
      </c>
      <c r="X276" s="125">
        <v>480</v>
      </c>
      <c r="Y276" s="125">
        <v>638</v>
      </c>
      <c r="Z276" s="125">
        <v>22</v>
      </c>
      <c r="AA276" s="637">
        <f t="shared" ref="AA276:AA312" si="28">X276*Y276/1000000</f>
        <v>0.30624000000000001</v>
      </c>
      <c r="AB276" s="705" t="s">
        <v>70</v>
      </c>
      <c r="AC276" s="632" t="s">
        <v>6186</v>
      </c>
      <c r="AD276" s="125"/>
      <c r="AE276" s="634"/>
      <c r="AF276" s="125"/>
      <c r="AG276" s="125">
        <v>638</v>
      </c>
      <c r="AH276" s="125">
        <v>22</v>
      </c>
      <c r="AI276" s="637">
        <f t="shared" si="27"/>
        <v>0.30624000000000001</v>
      </c>
      <c r="AJ276" s="125"/>
      <c r="AK276" s="125" t="s">
        <v>6343</v>
      </c>
      <c r="AL276" s="632">
        <v>44729</v>
      </c>
      <c r="AM276" s="632"/>
      <c r="AN276" s="632"/>
      <c r="AO276" s="632"/>
      <c r="AP276" s="632"/>
      <c r="AQ276" s="125"/>
      <c r="AR276" s="125"/>
      <c r="AS276" s="125"/>
      <c r="AT276" s="638"/>
      <c r="AU276" s="638"/>
      <c r="AV276" s="638"/>
      <c r="AW276" s="705"/>
      <c r="AX276" s="125"/>
      <c r="AY276" s="639">
        <v>672</v>
      </c>
      <c r="AZ276" s="639"/>
      <c r="BA276" s="639"/>
      <c r="BB276" s="639"/>
      <c r="BC276" s="639"/>
      <c r="BD276" s="639">
        <f t="shared" si="26"/>
        <v>672</v>
      </c>
      <c r="BE276" s="125"/>
      <c r="BF276" s="125"/>
      <c r="BG276" s="125"/>
    </row>
    <row r="277" spans="1:59">
      <c r="A277" s="705" t="s">
        <v>55</v>
      </c>
      <c r="B277" s="125" t="s">
        <v>1772</v>
      </c>
      <c r="C277" s="125" t="s">
        <v>6344</v>
      </c>
      <c r="D277" s="632">
        <v>44714</v>
      </c>
      <c r="E277" s="705" t="s">
        <v>6328</v>
      </c>
      <c r="F277" s="705" t="s">
        <v>85</v>
      </c>
      <c r="G277" s="125"/>
      <c r="H277" s="125"/>
      <c r="I277" s="125"/>
      <c r="J277" s="125"/>
      <c r="K277" s="633"/>
      <c r="L277" s="705" t="s">
        <v>503</v>
      </c>
      <c r="M277" s="125" t="s">
        <v>6329</v>
      </c>
      <c r="N277" s="125" t="s">
        <v>687</v>
      </c>
      <c r="O277" s="125" t="s">
        <v>85</v>
      </c>
      <c r="P277" s="634" t="s">
        <v>6330</v>
      </c>
      <c r="Q277" s="705" t="s">
        <v>1267</v>
      </c>
      <c r="R277" s="125" t="s">
        <v>689</v>
      </c>
      <c r="S277" s="125" t="s">
        <v>690</v>
      </c>
      <c r="T277" s="635" t="s">
        <v>691</v>
      </c>
      <c r="U277" s="705">
        <v>30391372</v>
      </c>
      <c r="V277" s="636">
        <v>0</v>
      </c>
      <c r="W277" s="125" t="s">
        <v>134</v>
      </c>
      <c r="X277" s="125">
        <v>480</v>
      </c>
      <c r="Y277" s="125">
        <v>638</v>
      </c>
      <c r="Z277" s="125">
        <v>22</v>
      </c>
      <c r="AA277" s="637">
        <f t="shared" si="28"/>
        <v>0.30624000000000001</v>
      </c>
      <c r="AB277" s="705" t="s">
        <v>70</v>
      </c>
      <c r="AC277" s="632" t="s">
        <v>6186</v>
      </c>
      <c r="AD277" s="125"/>
      <c r="AE277" s="634"/>
      <c r="AF277" s="125"/>
      <c r="AG277" s="125">
        <v>638</v>
      </c>
      <c r="AH277" s="125">
        <v>22</v>
      </c>
      <c r="AI277" s="637">
        <f t="shared" si="27"/>
        <v>0.30624000000000001</v>
      </c>
      <c r="AJ277" s="125"/>
      <c r="AK277" s="125" t="s">
        <v>6344</v>
      </c>
      <c r="AL277" s="632">
        <v>44729</v>
      </c>
      <c r="AM277" s="632"/>
      <c r="AN277" s="632"/>
      <c r="AO277" s="632"/>
      <c r="AP277" s="632"/>
      <c r="AQ277" s="125"/>
      <c r="AR277" s="125"/>
      <c r="AS277" s="125"/>
      <c r="AT277" s="638"/>
      <c r="AU277" s="638"/>
      <c r="AV277" s="638"/>
      <c r="AW277" s="705"/>
      <c r="AX277" s="125"/>
      <c r="AY277" s="639">
        <v>672</v>
      </c>
      <c r="AZ277" s="639"/>
      <c r="BA277" s="639"/>
      <c r="BB277" s="639"/>
      <c r="BC277" s="639"/>
      <c r="BD277" s="639">
        <f t="shared" si="26"/>
        <v>672</v>
      </c>
      <c r="BE277" s="125"/>
      <c r="BF277" s="125"/>
      <c r="BG277" s="125"/>
    </row>
    <row r="278" spans="1:59">
      <c r="A278" s="705" t="s">
        <v>55</v>
      </c>
      <c r="B278" s="125" t="s">
        <v>1772</v>
      </c>
      <c r="C278" s="125" t="s">
        <v>6345</v>
      </c>
      <c r="D278" s="632">
        <v>44714</v>
      </c>
      <c r="E278" s="705" t="s">
        <v>6328</v>
      </c>
      <c r="F278" s="705" t="s">
        <v>85</v>
      </c>
      <c r="G278" s="125"/>
      <c r="H278" s="125"/>
      <c r="I278" s="125"/>
      <c r="J278" s="125"/>
      <c r="K278" s="633"/>
      <c r="L278" s="705" t="s">
        <v>503</v>
      </c>
      <c r="M278" s="125" t="s">
        <v>6329</v>
      </c>
      <c r="N278" s="125" t="s">
        <v>687</v>
      </c>
      <c r="O278" s="125" t="s">
        <v>85</v>
      </c>
      <c r="P278" s="634" t="s">
        <v>6330</v>
      </c>
      <c r="Q278" s="705" t="s">
        <v>1267</v>
      </c>
      <c r="R278" s="125" t="s">
        <v>689</v>
      </c>
      <c r="S278" s="125" t="s">
        <v>690</v>
      </c>
      <c r="T278" s="635" t="s">
        <v>691</v>
      </c>
      <c r="U278" s="705">
        <v>30391372</v>
      </c>
      <c r="V278" s="636">
        <v>0</v>
      </c>
      <c r="W278" s="125" t="s">
        <v>134</v>
      </c>
      <c r="X278" s="125">
        <v>480</v>
      </c>
      <c r="Y278" s="125">
        <v>638</v>
      </c>
      <c r="Z278" s="125">
        <v>22</v>
      </c>
      <c r="AA278" s="637">
        <f t="shared" si="28"/>
        <v>0.30624000000000001</v>
      </c>
      <c r="AB278" s="705" t="s">
        <v>70</v>
      </c>
      <c r="AC278" s="632" t="s">
        <v>6186</v>
      </c>
      <c r="AD278" s="125"/>
      <c r="AE278" s="634"/>
      <c r="AF278" s="125"/>
      <c r="AG278" s="125">
        <v>638</v>
      </c>
      <c r="AH278" s="125">
        <v>22</v>
      </c>
      <c r="AI278" s="637">
        <f t="shared" si="27"/>
        <v>0.30624000000000001</v>
      </c>
      <c r="AJ278" s="125"/>
      <c r="AK278" s="125" t="s">
        <v>6345</v>
      </c>
      <c r="AL278" s="632">
        <v>44729</v>
      </c>
      <c r="AM278" s="632"/>
      <c r="AN278" s="632"/>
      <c r="AO278" s="632"/>
      <c r="AP278" s="632"/>
      <c r="AQ278" s="125"/>
      <c r="AR278" s="125"/>
      <c r="AS278" s="125"/>
      <c r="AT278" s="638"/>
      <c r="AU278" s="638"/>
      <c r="AV278" s="638"/>
      <c r="AW278" s="705"/>
      <c r="AX278" s="125"/>
      <c r="AY278" s="639">
        <v>672</v>
      </c>
      <c r="AZ278" s="639"/>
      <c r="BA278" s="639"/>
      <c r="BB278" s="639"/>
      <c r="BC278" s="639"/>
      <c r="BD278" s="639">
        <f t="shared" si="26"/>
        <v>672</v>
      </c>
      <c r="BE278" s="125"/>
      <c r="BF278" s="125"/>
      <c r="BG278" s="125"/>
    </row>
    <row r="279" spans="1:59">
      <c r="A279" s="705" t="s">
        <v>55</v>
      </c>
      <c r="B279" s="125" t="s">
        <v>1772</v>
      </c>
      <c r="C279" s="125" t="s">
        <v>6346</v>
      </c>
      <c r="D279" s="632">
        <v>44714</v>
      </c>
      <c r="E279" s="705" t="s">
        <v>6328</v>
      </c>
      <c r="F279" s="705" t="s">
        <v>85</v>
      </c>
      <c r="G279" s="125"/>
      <c r="H279" s="125"/>
      <c r="I279" s="125"/>
      <c r="J279" s="125"/>
      <c r="K279" s="633"/>
      <c r="L279" s="705" t="s">
        <v>503</v>
      </c>
      <c r="M279" s="125" t="s">
        <v>6329</v>
      </c>
      <c r="N279" s="125" t="s">
        <v>687</v>
      </c>
      <c r="O279" s="125" t="s">
        <v>85</v>
      </c>
      <c r="P279" s="634" t="s">
        <v>6330</v>
      </c>
      <c r="Q279" s="705" t="s">
        <v>1267</v>
      </c>
      <c r="R279" s="125" t="s">
        <v>689</v>
      </c>
      <c r="S279" s="125" t="s">
        <v>690</v>
      </c>
      <c r="T279" s="635" t="s">
        <v>691</v>
      </c>
      <c r="U279" s="705">
        <v>30391372</v>
      </c>
      <c r="V279" s="636">
        <v>0</v>
      </c>
      <c r="W279" s="125" t="s">
        <v>134</v>
      </c>
      <c r="X279" s="125">
        <v>480</v>
      </c>
      <c r="Y279" s="125">
        <v>638</v>
      </c>
      <c r="Z279" s="125">
        <v>22</v>
      </c>
      <c r="AA279" s="637">
        <f t="shared" si="28"/>
        <v>0.30624000000000001</v>
      </c>
      <c r="AB279" s="705" t="s">
        <v>70</v>
      </c>
      <c r="AC279" s="632" t="s">
        <v>6186</v>
      </c>
      <c r="AD279" s="125"/>
      <c r="AE279" s="634"/>
      <c r="AF279" s="125"/>
      <c r="AG279" s="125">
        <v>638</v>
      </c>
      <c r="AH279" s="125">
        <v>22</v>
      </c>
      <c r="AI279" s="637">
        <f t="shared" si="27"/>
        <v>0.30624000000000001</v>
      </c>
      <c r="AJ279" s="125"/>
      <c r="AK279" s="125" t="s">
        <v>6346</v>
      </c>
      <c r="AL279" s="632">
        <v>44729</v>
      </c>
      <c r="AM279" s="632"/>
      <c r="AN279" s="632"/>
      <c r="AO279" s="632"/>
      <c r="AP279" s="632"/>
      <c r="AQ279" s="125"/>
      <c r="AR279" s="125"/>
      <c r="AS279" s="125"/>
      <c r="AT279" s="638"/>
      <c r="AU279" s="638"/>
      <c r="AV279" s="638"/>
      <c r="AW279" s="705"/>
      <c r="AX279" s="125"/>
      <c r="AY279" s="639">
        <v>672</v>
      </c>
      <c r="AZ279" s="639"/>
      <c r="BA279" s="639"/>
      <c r="BB279" s="639"/>
      <c r="BC279" s="639"/>
      <c r="BD279" s="639">
        <f t="shared" si="26"/>
        <v>672</v>
      </c>
      <c r="BE279" s="125"/>
      <c r="BF279" s="125"/>
      <c r="BG279" s="125"/>
    </row>
    <row r="280" spans="1:59">
      <c r="A280" s="705" t="s">
        <v>55</v>
      </c>
      <c r="B280" s="125" t="s">
        <v>1772</v>
      </c>
      <c r="C280" s="125" t="s">
        <v>6347</v>
      </c>
      <c r="D280" s="632">
        <v>44714</v>
      </c>
      <c r="E280" s="705" t="s">
        <v>6328</v>
      </c>
      <c r="F280" s="705" t="s">
        <v>85</v>
      </c>
      <c r="G280" s="125"/>
      <c r="H280" s="125"/>
      <c r="I280" s="125"/>
      <c r="J280" s="125"/>
      <c r="K280" s="633"/>
      <c r="L280" s="705" t="s">
        <v>503</v>
      </c>
      <c r="M280" s="125" t="s">
        <v>6329</v>
      </c>
      <c r="N280" s="125" t="s">
        <v>687</v>
      </c>
      <c r="O280" s="125" t="s">
        <v>85</v>
      </c>
      <c r="P280" s="634" t="s">
        <v>6330</v>
      </c>
      <c r="Q280" s="705" t="s">
        <v>1267</v>
      </c>
      <c r="R280" s="125" t="s">
        <v>689</v>
      </c>
      <c r="S280" s="125" t="s">
        <v>690</v>
      </c>
      <c r="T280" s="635" t="s">
        <v>691</v>
      </c>
      <c r="U280" s="705">
        <v>30391372</v>
      </c>
      <c r="V280" s="636">
        <v>0</v>
      </c>
      <c r="W280" s="125" t="s">
        <v>134</v>
      </c>
      <c r="X280" s="125">
        <v>480</v>
      </c>
      <c r="Y280" s="125">
        <v>638</v>
      </c>
      <c r="Z280" s="125">
        <v>22</v>
      </c>
      <c r="AA280" s="637">
        <f t="shared" si="28"/>
        <v>0.30624000000000001</v>
      </c>
      <c r="AB280" s="705" t="s">
        <v>70</v>
      </c>
      <c r="AC280" s="632" t="s">
        <v>6186</v>
      </c>
      <c r="AD280" s="125"/>
      <c r="AE280" s="634"/>
      <c r="AF280" s="125"/>
      <c r="AG280" s="125">
        <v>638</v>
      </c>
      <c r="AH280" s="125">
        <v>22</v>
      </c>
      <c r="AI280" s="637">
        <f t="shared" si="27"/>
        <v>0.30624000000000001</v>
      </c>
      <c r="AJ280" s="125"/>
      <c r="AK280" s="125" t="s">
        <v>6347</v>
      </c>
      <c r="AL280" s="632">
        <v>44729</v>
      </c>
      <c r="AM280" s="632"/>
      <c r="AN280" s="632"/>
      <c r="AO280" s="632"/>
      <c r="AP280" s="632"/>
      <c r="AQ280" s="125"/>
      <c r="AR280" s="125"/>
      <c r="AS280" s="125"/>
      <c r="AT280" s="638"/>
      <c r="AU280" s="638"/>
      <c r="AV280" s="638"/>
      <c r="AW280" s="705"/>
      <c r="AX280" s="125"/>
      <c r="AY280" s="639">
        <v>672</v>
      </c>
      <c r="AZ280" s="639"/>
      <c r="BA280" s="639"/>
      <c r="BB280" s="639"/>
      <c r="BC280" s="639"/>
      <c r="BD280" s="639">
        <f t="shared" si="26"/>
        <v>672</v>
      </c>
      <c r="BE280" s="125"/>
      <c r="BF280" s="125"/>
      <c r="BG280" s="125"/>
    </row>
    <row r="281" spans="1:59">
      <c r="A281" s="705" t="s">
        <v>55</v>
      </c>
      <c r="B281" s="125" t="s">
        <v>1772</v>
      </c>
      <c r="C281" s="125" t="s">
        <v>6348</v>
      </c>
      <c r="D281" s="632">
        <v>44714</v>
      </c>
      <c r="E281" s="705" t="s">
        <v>6328</v>
      </c>
      <c r="F281" s="705" t="s">
        <v>85</v>
      </c>
      <c r="G281" s="125"/>
      <c r="H281" s="125"/>
      <c r="I281" s="125"/>
      <c r="J281" s="125"/>
      <c r="K281" s="633"/>
      <c r="L281" s="705" t="s">
        <v>503</v>
      </c>
      <c r="M281" s="125" t="s">
        <v>6329</v>
      </c>
      <c r="N281" s="125" t="s">
        <v>687</v>
      </c>
      <c r="O281" s="125" t="s">
        <v>85</v>
      </c>
      <c r="P281" s="634" t="s">
        <v>6330</v>
      </c>
      <c r="Q281" s="705" t="s">
        <v>1267</v>
      </c>
      <c r="R281" s="125" t="s">
        <v>689</v>
      </c>
      <c r="S281" s="125" t="s">
        <v>690</v>
      </c>
      <c r="T281" s="635" t="s">
        <v>691</v>
      </c>
      <c r="U281" s="705">
        <v>30391372</v>
      </c>
      <c r="V281" s="636">
        <v>0</v>
      </c>
      <c r="W281" s="125" t="s">
        <v>134</v>
      </c>
      <c r="X281" s="125">
        <v>480</v>
      </c>
      <c r="Y281" s="125">
        <v>638</v>
      </c>
      <c r="Z281" s="125">
        <v>22</v>
      </c>
      <c r="AA281" s="637">
        <f t="shared" si="28"/>
        <v>0.30624000000000001</v>
      </c>
      <c r="AB281" s="705" t="s">
        <v>70</v>
      </c>
      <c r="AC281" s="632" t="s">
        <v>6186</v>
      </c>
      <c r="AD281" s="125"/>
      <c r="AE281" s="634"/>
      <c r="AF281" s="125"/>
      <c r="AG281" s="125">
        <v>638</v>
      </c>
      <c r="AH281" s="125">
        <v>22</v>
      </c>
      <c r="AI281" s="637">
        <f t="shared" si="27"/>
        <v>0.30624000000000001</v>
      </c>
      <c r="AJ281" s="125"/>
      <c r="AK281" s="125" t="s">
        <v>6348</v>
      </c>
      <c r="AL281" s="632">
        <v>44729</v>
      </c>
      <c r="AM281" s="632"/>
      <c r="AN281" s="632"/>
      <c r="AO281" s="632"/>
      <c r="AP281" s="632"/>
      <c r="AQ281" s="125"/>
      <c r="AR281" s="125"/>
      <c r="AS281" s="125"/>
      <c r="AT281" s="638"/>
      <c r="AU281" s="638"/>
      <c r="AV281" s="638"/>
      <c r="AW281" s="705"/>
      <c r="AX281" s="125"/>
      <c r="AY281" s="639">
        <v>672</v>
      </c>
      <c r="AZ281" s="639"/>
      <c r="BA281" s="639"/>
      <c r="BB281" s="639"/>
      <c r="BC281" s="639"/>
      <c r="BD281" s="639">
        <f t="shared" si="26"/>
        <v>672</v>
      </c>
      <c r="BE281" s="125"/>
      <c r="BF281" s="125"/>
      <c r="BG281" s="125"/>
    </row>
    <row r="282" spans="1:59">
      <c r="A282" s="705" t="s">
        <v>55</v>
      </c>
      <c r="B282" s="125" t="s">
        <v>1772</v>
      </c>
      <c r="C282" s="125" t="s">
        <v>6349</v>
      </c>
      <c r="D282" s="632">
        <v>44714</v>
      </c>
      <c r="E282" s="705" t="s">
        <v>6328</v>
      </c>
      <c r="F282" s="705" t="s">
        <v>85</v>
      </c>
      <c r="G282" s="125"/>
      <c r="H282" s="125"/>
      <c r="I282" s="125"/>
      <c r="J282" s="125"/>
      <c r="K282" s="633"/>
      <c r="L282" s="705" t="s">
        <v>503</v>
      </c>
      <c r="M282" s="125" t="s">
        <v>6329</v>
      </c>
      <c r="N282" s="125" t="s">
        <v>687</v>
      </c>
      <c r="O282" s="125" t="s">
        <v>85</v>
      </c>
      <c r="P282" s="634" t="s">
        <v>6330</v>
      </c>
      <c r="Q282" s="705" t="s">
        <v>1267</v>
      </c>
      <c r="R282" s="125" t="s">
        <v>689</v>
      </c>
      <c r="S282" s="125" t="s">
        <v>690</v>
      </c>
      <c r="T282" s="635" t="s">
        <v>691</v>
      </c>
      <c r="U282" s="705">
        <v>30391372</v>
      </c>
      <c r="V282" s="636">
        <v>0</v>
      </c>
      <c r="W282" s="125" t="s">
        <v>134</v>
      </c>
      <c r="X282" s="125">
        <v>480</v>
      </c>
      <c r="Y282" s="125">
        <v>638</v>
      </c>
      <c r="Z282" s="125">
        <v>22</v>
      </c>
      <c r="AA282" s="637">
        <f t="shared" si="28"/>
        <v>0.30624000000000001</v>
      </c>
      <c r="AB282" s="705" t="s">
        <v>70</v>
      </c>
      <c r="AC282" s="632" t="s">
        <v>6186</v>
      </c>
      <c r="AD282" s="125"/>
      <c r="AE282" s="634"/>
      <c r="AF282" s="125"/>
      <c r="AG282" s="125">
        <v>638</v>
      </c>
      <c r="AH282" s="125">
        <v>22</v>
      </c>
      <c r="AI282" s="637">
        <f t="shared" si="27"/>
        <v>0.30624000000000001</v>
      </c>
      <c r="AJ282" s="125"/>
      <c r="AK282" s="125" t="s">
        <v>6349</v>
      </c>
      <c r="AL282" s="632">
        <v>44729</v>
      </c>
      <c r="AM282" s="632"/>
      <c r="AN282" s="632"/>
      <c r="AO282" s="632"/>
      <c r="AP282" s="632"/>
      <c r="AQ282" s="125"/>
      <c r="AR282" s="125"/>
      <c r="AS282" s="125"/>
      <c r="AT282" s="638"/>
      <c r="AU282" s="638"/>
      <c r="AV282" s="638"/>
      <c r="AW282" s="705"/>
      <c r="AX282" s="125"/>
      <c r="AY282" s="639">
        <v>672</v>
      </c>
      <c r="AZ282" s="639"/>
      <c r="BA282" s="639"/>
      <c r="BB282" s="639"/>
      <c r="BC282" s="639"/>
      <c r="BD282" s="639">
        <f t="shared" si="26"/>
        <v>672</v>
      </c>
      <c r="BE282" s="125"/>
      <c r="BF282" s="125"/>
      <c r="BG282" s="125"/>
    </row>
    <row r="283" spans="1:59">
      <c r="A283" s="705" t="s">
        <v>55</v>
      </c>
      <c r="B283" s="125" t="s">
        <v>1772</v>
      </c>
      <c r="C283" s="125" t="s">
        <v>6350</v>
      </c>
      <c r="D283" s="632">
        <v>44714</v>
      </c>
      <c r="E283" s="705" t="s">
        <v>6328</v>
      </c>
      <c r="F283" s="705" t="s">
        <v>85</v>
      </c>
      <c r="G283" s="125"/>
      <c r="H283" s="125"/>
      <c r="I283" s="125"/>
      <c r="J283" s="125"/>
      <c r="K283" s="633"/>
      <c r="L283" s="705" t="s">
        <v>503</v>
      </c>
      <c r="M283" s="125" t="s">
        <v>6329</v>
      </c>
      <c r="N283" s="125" t="s">
        <v>687</v>
      </c>
      <c r="O283" s="125" t="s">
        <v>85</v>
      </c>
      <c r="P283" s="634" t="s">
        <v>6330</v>
      </c>
      <c r="Q283" s="705" t="s">
        <v>1267</v>
      </c>
      <c r="R283" s="125" t="s">
        <v>689</v>
      </c>
      <c r="S283" s="125" t="s">
        <v>690</v>
      </c>
      <c r="T283" s="635" t="s">
        <v>691</v>
      </c>
      <c r="U283" s="705">
        <v>30391372</v>
      </c>
      <c r="V283" s="636">
        <v>0</v>
      </c>
      <c r="W283" s="125" t="s">
        <v>134</v>
      </c>
      <c r="X283" s="125">
        <v>480</v>
      </c>
      <c r="Y283" s="125">
        <v>638</v>
      </c>
      <c r="Z283" s="125">
        <v>22</v>
      </c>
      <c r="AA283" s="637">
        <f t="shared" si="28"/>
        <v>0.30624000000000001</v>
      </c>
      <c r="AB283" s="705" t="s">
        <v>70</v>
      </c>
      <c r="AC283" s="632" t="s">
        <v>6186</v>
      </c>
      <c r="AD283" s="125"/>
      <c r="AE283" s="634"/>
      <c r="AF283" s="125"/>
      <c r="AG283" s="125">
        <v>638</v>
      </c>
      <c r="AH283" s="125">
        <v>22</v>
      </c>
      <c r="AI283" s="637">
        <f t="shared" si="27"/>
        <v>0.30624000000000001</v>
      </c>
      <c r="AJ283" s="125"/>
      <c r="AK283" s="125" t="s">
        <v>6350</v>
      </c>
      <c r="AL283" s="632">
        <v>44729</v>
      </c>
      <c r="AM283" s="632"/>
      <c r="AN283" s="632"/>
      <c r="AO283" s="632"/>
      <c r="AP283" s="632"/>
      <c r="AQ283" s="125"/>
      <c r="AR283" s="125"/>
      <c r="AS283" s="125"/>
      <c r="AT283" s="638"/>
      <c r="AU283" s="638"/>
      <c r="AV283" s="638"/>
      <c r="AW283" s="705"/>
      <c r="AX283" s="125"/>
      <c r="AY283" s="639">
        <v>672</v>
      </c>
      <c r="AZ283" s="639"/>
      <c r="BA283" s="639"/>
      <c r="BB283" s="639"/>
      <c r="BC283" s="639"/>
      <c r="BD283" s="639">
        <f t="shared" si="26"/>
        <v>672</v>
      </c>
      <c r="BE283" s="125"/>
      <c r="BF283" s="125"/>
      <c r="BG283" s="125"/>
    </row>
    <row r="284" spans="1:59">
      <c r="A284" s="705" t="s">
        <v>55</v>
      </c>
      <c r="B284" s="125" t="s">
        <v>1772</v>
      </c>
      <c r="C284" s="125" t="s">
        <v>6351</v>
      </c>
      <c r="D284" s="632">
        <v>44714</v>
      </c>
      <c r="E284" s="705" t="s">
        <v>6328</v>
      </c>
      <c r="F284" s="705" t="s">
        <v>85</v>
      </c>
      <c r="G284" s="125"/>
      <c r="H284" s="125"/>
      <c r="I284" s="125"/>
      <c r="J284" s="125"/>
      <c r="K284" s="633"/>
      <c r="L284" s="705" t="s">
        <v>503</v>
      </c>
      <c r="M284" s="125" t="s">
        <v>6329</v>
      </c>
      <c r="N284" s="125" t="s">
        <v>687</v>
      </c>
      <c r="O284" s="125" t="s">
        <v>85</v>
      </c>
      <c r="P284" s="634" t="s">
        <v>6330</v>
      </c>
      <c r="Q284" s="705" t="s">
        <v>1267</v>
      </c>
      <c r="R284" s="125" t="s">
        <v>689</v>
      </c>
      <c r="S284" s="125" t="s">
        <v>690</v>
      </c>
      <c r="T284" s="635" t="s">
        <v>691</v>
      </c>
      <c r="U284" s="705">
        <v>30391372</v>
      </c>
      <c r="V284" s="636">
        <v>0</v>
      </c>
      <c r="W284" s="125" t="s">
        <v>134</v>
      </c>
      <c r="X284" s="125">
        <v>480</v>
      </c>
      <c r="Y284" s="125">
        <v>638</v>
      </c>
      <c r="Z284" s="125">
        <v>22</v>
      </c>
      <c r="AA284" s="637">
        <f t="shared" si="28"/>
        <v>0.30624000000000001</v>
      </c>
      <c r="AB284" s="705" t="s">
        <v>70</v>
      </c>
      <c r="AC284" s="632" t="s">
        <v>6186</v>
      </c>
      <c r="AD284" s="125"/>
      <c r="AE284" s="634"/>
      <c r="AF284" s="125"/>
      <c r="AG284" s="125">
        <v>638</v>
      </c>
      <c r="AH284" s="125">
        <v>22</v>
      </c>
      <c r="AI284" s="637">
        <f t="shared" si="27"/>
        <v>0.30624000000000001</v>
      </c>
      <c r="AJ284" s="125"/>
      <c r="AK284" s="125" t="s">
        <v>6351</v>
      </c>
      <c r="AL284" s="632">
        <v>44729</v>
      </c>
      <c r="AM284" s="632"/>
      <c r="AN284" s="632"/>
      <c r="AO284" s="632"/>
      <c r="AP284" s="632"/>
      <c r="AQ284" s="125"/>
      <c r="AR284" s="125"/>
      <c r="AS284" s="125"/>
      <c r="AT284" s="638"/>
      <c r="AU284" s="638"/>
      <c r="AV284" s="638"/>
      <c r="AW284" s="705"/>
      <c r="AX284" s="125"/>
      <c r="AY284" s="639">
        <v>672</v>
      </c>
      <c r="AZ284" s="639"/>
      <c r="BA284" s="639"/>
      <c r="BB284" s="639"/>
      <c r="BC284" s="639"/>
      <c r="BD284" s="639">
        <f t="shared" ref="BD284:BD304" si="29">SUM(AY284:BC284)</f>
        <v>672</v>
      </c>
      <c r="BE284" s="125"/>
      <c r="BF284" s="125"/>
      <c r="BG284" s="125"/>
    </row>
    <row r="285" spans="1:59">
      <c r="A285" s="705" t="s">
        <v>55</v>
      </c>
      <c r="B285" s="125" t="s">
        <v>1772</v>
      </c>
      <c r="C285" s="125" t="s">
        <v>6352</v>
      </c>
      <c r="D285" s="632">
        <v>44714</v>
      </c>
      <c r="E285" s="705" t="s">
        <v>6328</v>
      </c>
      <c r="F285" s="705" t="s">
        <v>85</v>
      </c>
      <c r="G285" s="125"/>
      <c r="H285" s="125"/>
      <c r="I285" s="125"/>
      <c r="J285" s="125"/>
      <c r="K285" s="633"/>
      <c r="L285" s="705" t="s">
        <v>503</v>
      </c>
      <c r="M285" s="125" t="s">
        <v>6329</v>
      </c>
      <c r="N285" s="125" t="s">
        <v>687</v>
      </c>
      <c r="O285" s="125" t="s">
        <v>85</v>
      </c>
      <c r="P285" s="634" t="s">
        <v>6330</v>
      </c>
      <c r="Q285" s="705" t="s">
        <v>1267</v>
      </c>
      <c r="R285" s="125" t="s">
        <v>689</v>
      </c>
      <c r="S285" s="125" t="s">
        <v>690</v>
      </c>
      <c r="T285" s="635" t="s">
        <v>691</v>
      </c>
      <c r="U285" s="705">
        <v>30391372</v>
      </c>
      <c r="V285" s="636">
        <v>0</v>
      </c>
      <c r="W285" s="125" t="s">
        <v>134</v>
      </c>
      <c r="X285" s="125">
        <v>480</v>
      </c>
      <c r="Y285" s="125">
        <v>638</v>
      </c>
      <c r="Z285" s="125">
        <v>22</v>
      </c>
      <c r="AA285" s="637">
        <f t="shared" si="28"/>
        <v>0.30624000000000001</v>
      </c>
      <c r="AB285" s="705" t="s">
        <v>70</v>
      </c>
      <c r="AC285" s="632" t="s">
        <v>6186</v>
      </c>
      <c r="AD285" s="125"/>
      <c r="AE285" s="634"/>
      <c r="AF285" s="125"/>
      <c r="AG285" s="125">
        <v>638</v>
      </c>
      <c r="AH285" s="125">
        <v>22</v>
      </c>
      <c r="AI285" s="637">
        <f t="shared" si="27"/>
        <v>0.30624000000000001</v>
      </c>
      <c r="AJ285" s="125"/>
      <c r="AK285" s="125" t="s">
        <v>6352</v>
      </c>
      <c r="AL285" s="632">
        <v>44729</v>
      </c>
      <c r="AM285" s="632"/>
      <c r="AN285" s="632"/>
      <c r="AO285" s="632"/>
      <c r="AP285" s="632"/>
      <c r="AQ285" s="125"/>
      <c r="AR285" s="125"/>
      <c r="AS285" s="125"/>
      <c r="AT285" s="638"/>
      <c r="AU285" s="638"/>
      <c r="AV285" s="638"/>
      <c r="AW285" s="705"/>
      <c r="AX285" s="125"/>
      <c r="AY285" s="639">
        <v>672</v>
      </c>
      <c r="AZ285" s="639"/>
      <c r="BA285" s="639"/>
      <c r="BB285" s="639"/>
      <c r="BC285" s="639"/>
      <c r="BD285" s="639">
        <f t="shared" si="29"/>
        <v>672</v>
      </c>
      <c r="BE285" s="125"/>
      <c r="BF285" s="125"/>
      <c r="BG285" s="125"/>
    </row>
    <row r="286" spans="1:59">
      <c r="A286" s="705" t="s">
        <v>55</v>
      </c>
      <c r="B286" s="125" t="s">
        <v>1772</v>
      </c>
      <c r="C286" s="125" t="s">
        <v>6353</v>
      </c>
      <c r="D286" s="632">
        <v>44714</v>
      </c>
      <c r="E286" s="705" t="s">
        <v>6328</v>
      </c>
      <c r="F286" s="705" t="s">
        <v>85</v>
      </c>
      <c r="G286" s="125"/>
      <c r="H286" s="125"/>
      <c r="I286" s="125"/>
      <c r="J286" s="125"/>
      <c r="K286" s="633"/>
      <c r="L286" s="705" t="s">
        <v>503</v>
      </c>
      <c r="M286" s="125" t="s">
        <v>6329</v>
      </c>
      <c r="N286" s="125" t="s">
        <v>687</v>
      </c>
      <c r="O286" s="125" t="s">
        <v>85</v>
      </c>
      <c r="P286" s="634" t="s">
        <v>6330</v>
      </c>
      <c r="Q286" s="705" t="s">
        <v>1267</v>
      </c>
      <c r="R286" s="125" t="s">
        <v>689</v>
      </c>
      <c r="S286" s="125" t="s">
        <v>690</v>
      </c>
      <c r="T286" s="635" t="s">
        <v>691</v>
      </c>
      <c r="U286" s="705">
        <v>30391372</v>
      </c>
      <c r="V286" s="636">
        <v>0</v>
      </c>
      <c r="W286" s="125" t="s">
        <v>134</v>
      </c>
      <c r="X286" s="125">
        <v>480</v>
      </c>
      <c r="Y286" s="125">
        <v>638</v>
      </c>
      <c r="Z286" s="125">
        <v>22</v>
      </c>
      <c r="AA286" s="637">
        <f t="shared" si="28"/>
        <v>0.30624000000000001</v>
      </c>
      <c r="AB286" s="705" t="s">
        <v>70</v>
      </c>
      <c r="AC286" s="632" t="s">
        <v>6186</v>
      </c>
      <c r="AD286" s="125"/>
      <c r="AE286" s="634"/>
      <c r="AF286" s="125"/>
      <c r="AG286" s="125">
        <v>638</v>
      </c>
      <c r="AH286" s="125">
        <v>22</v>
      </c>
      <c r="AI286" s="637">
        <f t="shared" si="27"/>
        <v>0.30624000000000001</v>
      </c>
      <c r="AJ286" s="125"/>
      <c r="AK286" s="125" t="s">
        <v>6353</v>
      </c>
      <c r="AL286" s="632">
        <v>44729</v>
      </c>
      <c r="AM286" s="632"/>
      <c r="AN286" s="632"/>
      <c r="AO286" s="632"/>
      <c r="AP286" s="632"/>
      <c r="AQ286" s="125"/>
      <c r="AR286" s="125"/>
      <c r="AS286" s="125"/>
      <c r="AT286" s="638"/>
      <c r="AU286" s="638"/>
      <c r="AV286" s="638"/>
      <c r="AW286" s="705"/>
      <c r="AX286" s="125"/>
      <c r="AY286" s="639">
        <v>672</v>
      </c>
      <c r="AZ286" s="639"/>
      <c r="BA286" s="639"/>
      <c r="BB286" s="639"/>
      <c r="BC286" s="639"/>
      <c r="BD286" s="639">
        <f t="shared" si="29"/>
        <v>672</v>
      </c>
      <c r="BE286" s="125"/>
      <c r="BF286" s="125"/>
      <c r="BG286" s="125"/>
    </row>
    <row r="287" spans="1:59">
      <c r="A287" s="705" t="s">
        <v>55</v>
      </c>
      <c r="B287" s="125" t="s">
        <v>1772</v>
      </c>
      <c r="C287" s="125" t="s">
        <v>6354</v>
      </c>
      <c r="D287" s="632">
        <v>44714</v>
      </c>
      <c r="E287" s="705" t="s">
        <v>6328</v>
      </c>
      <c r="F287" s="705" t="s">
        <v>85</v>
      </c>
      <c r="G287" s="125"/>
      <c r="H287" s="125"/>
      <c r="I287" s="125"/>
      <c r="J287" s="125"/>
      <c r="K287" s="633"/>
      <c r="L287" s="705" t="s">
        <v>503</v>
      </c>
      <c r="M287" s="125" t="s">
        <v>6329</v>
      </c>
      <c r="N287" s="125" t="s">
        <v>687</v>
      </c>
      <c r="O287" s="125" t="s">
        <v>85</v>
      </c>
      <c r="P287" s="634" t="s">
        <v>6330</v>
      </c>
      <c r="Q287" s="705" t="s">
        <v>1267</v>
      </c>
      <c r="R287" s="125" t="s">
        <v>689</v>
      </c>
      <c r="S287" s="125" t="s">
        <v>690</v>
      </c>
      <c r="T287" s="635" t="s">
        <v>691</v>
      </c>
      <c r="U287" s="705">
        <v>30391372</v>
      </c>
      <c r="V287" s="636">
        <v>0</v>
      </c>
      <c r="W287" s="125" t="s">
        <v>134</v>
      </c>
      <c r="X287" s="125">
        <v>480</v>
      </c>
      <c r="Y287" s="125">
        <v>638</v>
      </c>
      <c r="Z287" s="125">
        <v>22</v>
      </c>
      <c r="AA287" s="637">
        <f t="shared" si="28"/>
        <v>0.30624000000000001</v>
      </c>
      <c r="AB287" s="705" t="s">
        <v>70</v>
      </c>
      <c r="AC287" s="632" t="s">
        <v>6186</v>
      </c>
      <c r="AD287" s="125"/>
      <c r="AE287" s="634"/>
      <c r="AF287" s="125"/>
      <c r="AG287" s="125">
        <v>638</v>
      </c>
      <c r="AH287" s="125">
        <v>22</v>
      </c>
      <c r="AI287" s="637">
        <f t="shared" si="27"/>
        <v>0.30624000000000001</v>
      </c>
      <c r="AJ287" s="125"/>
      <c r="AK287" s="125" t="s">
        <v>6354</v>
      </c>
      <c r="AL287" s="632">
        <v>44729</v>
      </c>
      <c r="AM287" s="632"/>
      <c r="AN287" s="632"/>
      <c r="AO287" s="632"/>
      <c r="AP287" s="632"/>
      <c r="AQ287" s="125"/>
      <c r="AR287" s="125"/>
      <c r="AS287" s="125"/>
      <c r="AT287" s="638"/>
      <c r="AU287" s="638"/>
      <c r="AV287" s="638"/>
      <c r="AW287" s="705"/>
      <c r="AX287" s="125"/>
      <c r="AY287" s="639">
        <v>672</v>
      </c>
      <c r="AZ287" s="639"/>
      <c r="BA287" s="639"/>
      <c r="BB287" s="639"/>
      <c r="BC287" s="639"/>
      <c r="BD287" s="639">
        <f t="shared" si="29"/>
        <v>672</v>
      </c>
      <c r="BE287" s="125"/>
      <c r="BF287" s="125"/>
      <c r="BG287" s="125"/>
    </row>
    <row r="288" spans="1:59">
      <c r="A288" s="705" t="s">
        <v>55</v>
      </c>
      <c r="B288" s="125" t="s">
        <v>1772</v>
      </c>
      <c r="C288" s="125" t="s">
        <v>6355</v>
      </c>
      <c r="D288" s="632">
        <v>44714</v>
      </c>
      <c r="E288" s="705" t="s">
        <v>6328</v>
      </c>
      <c r="F288" s="705" t="s">
        <v>85</v>
      </c>
      <c r="G288" s="125"/>
      <c r="H288" s="125"/>
      <c r="I288" s="125"/>
      <c r="J288" s="125"/>
      <c r="K288" s="633"/>
      <c r="L288" s="705" t="s">
        <v>503</v>
      </c>
      <c r="M288" s="125" t="s">
        <v>6329</v>
      </c>
      <c r="N288" s="125" t="s">
        <v>687</v>
      </c>
      <c r="O288" s="125" t="s">
        <v>85</v>
      </c>
      <c r="P288" s="634" t="s">
        <v>6330</v>
      </c>
      <c r="Q288" s="705" t="s">
        <v>1267</v>
      </c>
      <c r="R288" s="125" t="s">
        <v>689</v>
      </c>
      <c r="S288" s="125" t="s">
        <v>690</v>
      </c>
      <c r="T288" s="635" t="s">
        <v>691</v>
      </c>
      <c r="U288" s="705">
        <v>30391372</v>
      </c>
      <c r="V288" s="636">
        <v>0</v>
      </c>
      <c r="W288" s="125" t="s">
        <v>134</v>
      </c>
      <c r="X288" s="125">
        <v>480</v>
      </c>
      <c r="Y288" s="125">
        <v>638</v>
      </c>
      <c r="Z288" s="125">
        <v>22</v>
      </c>
      <c r="AA288" s="637">
        <f t="shared" si="28"/>
        <v>0.30624000000000001</v>
      </c>
      <c r="AB288" s="705" t="s">
        <v>70</v>
      </c>
      <c r="AC288" s="632" t="s">
        <v>6186</v>
      </c>
      <c r="AD288" s="125"/>
      <c r="AE288" s="634"/>
      <c r="AF288" s="125"/>
      <c r="AG288" s="125">
        <v>638</v>
      </c>
      <c r="AH288" s="125">
        <v>22</v>
      </c>
      <c r="AI288" s="637">
        <f t="shared" si="27"/>
        <v>0.30624000000000001</v>
      </c>
      <c r="AJ288" s="125"/>
      <c r="AK288" s="125" t="s">
        <v>6355</v>
      </c>
      <c r="AL288" s="632">
        <v>44729</v>
      </c>
      <c r="AM288" s="632"/>
      <c r="AN288" s="632"/>
      <c r="AO288" s="632"/>
      <c r="AP288" s="632"/>
      <c r="AQ288" s="125"/>
      <c r="AR288" s="125"/>
      <c r="AS288" s="125"/>
      <c r="AT288" s="638"/>
      <c r="AU288" s="638"/>
      <c r="AV288" s="638"/>
      <c r="AW288" s="705"/>
      <c r="AX288" s="125"/>
      <c r="AY288" s="639">
        <v>672</v>
      </c>
      <c r="AZ288" s="639"/>
      <c r="BA288" s="639"/>
      <c r="BB288" s="639"/>
      <c r="BC288" s="639"/>
      <c r="BD288" s="639">
        <f t="shared" si="29"/>
        <v>672</v>
      </c>
      <c r="BE288" s="125"/>
      <c r="BF288" s="125"/>
      <c r="BG288" s="125"/>
    </row>
    <row r="289" spans="1:59">
      <c r="A289" s="705" t="s">
        <v>55</v>
      </c>
      <c r="B289" s="125" t="s">
        <v>1772</v>
      </c>
      <c r="C289" s="125" t="s">
        <v>6356</v>
      </c>
      <c r="D289" s="632">
        <v>44714</v>
      </c>
      <c r="E289" s="705" t="s">
        <v>6328</v>
      </c>
      <c r="F289" s="705" t="s">
        <v>85</v>
      </c>
      <c r="G289" s="125"/>
      <c r="H289" s="125"/>
      <c r="I289" s="125"/>
      <c r="J289" s="125"/>
      <c r="K289" s="633"/>
      <c r="L289" s="705" t="s">
        <v>503</v>
      </c>
      <c r="M289" s="125" t="s">
        <v>6329</v>
      </c>
      <c r="N289" s="125" t="s">
        <v>687</v>
      </c>
      <c r="O289" s="125" t="s">
        <v>85</v>
      </c>
      <c r="P289" s="634" t="s">
        <v>6330</v>
      </c>
      <c r="Q289" s="705" t="s">
        <v>1267</v>
      </c>
      <c r="R289" s="125" t="s">
        <v>689</v>
      </c>
      <c r="S289" s="125" t="s">
        <v>690</v>
      </c>
      <c r="T289" s="635" t="s">
        <v>691</v>
      </c>
      <c r="U289" s="705">
        <v>30391372</v>
      </c>
      <c r="V289" s="636">
        <v>0</v>
      </c>
      <c r="W289" s="125" t="s">
        <v>134</v>
      </c>
      <c r="X289" s="125">
        <v>480</v>
      </c>
      <c r="Y289" s="125">
        <v>435</v>
      </c>
      <c r="Z289" s="125">
        <v>15</v>
      </c>
      <c r="AA289" s="637">
        <f t="shared" si="28"/>
        <v>0.20880000000000001</v>
      </c>
      <c r="AB289" s="705" t="s">
        <v>70</v>
      </c>
      <c r="AC289" s="632" t="s">
        <v>6186</v>
      </c>
      <c r="AD289" s="125"/>
      <c r="AE289" s="634"/>
      <c r="AF289" s="125"/>
      <c r="AG289" s="125">
        <v>435</v>
      </c>
      <c r="AH289" s="125">
        <v>15</v>
      </c>
      <c r="AI289" s="637">
        <f t="shared" si="27"/>
        <v>0.20880000000000001</v>
      </c>
      <c r="AJ289" s="125"/>
      <c r="AK289" s="125" t="s">
        <v>6356</v>
      </c>
      <c r="AL289" s="632">
        <v>44729</v>
      </c>
      <c r="AM289" s="632"/>
      <c r="AN289" s="632"/>
      <c r="AO289" s="632"/>
      <c r="AP289" s="632"/>
      <c r="AQ289" s="125"/>
      <c r="AR289" s="125"/>
      <c r="AS289" s="125"/>
      <c r="AT289" s="638"/>
      <c r="AU289" s="638"/>
      <c r="AV289" s="638"/>
      <c r="AW289" s="705"/>
      <c r="AX289" s="125"/>
      <c r="AY289" s="639">
        <v>672</v>
      </c>
      <c r="AZ289" s="639"/>
      <c r="BA289" s="639"/>
      <c r="BB289" s="639"/>
      <c r="BC289" s="639"/>
      <c r="BD289" s="639">
        <f t="shared" si="29"/>
        <v>672</v>
      </c>
      <c r="BE289" s="125"/>
      <c r="BF289" s="125"/>
      <c r="BG289" s="125"/>
    </row>
    <row r="290" spans="1:59">
      <c r="A290" s="705" t="s">
        <v>55</v>
      </c>
      <c r="B290" s="125" t="s">
        <v>1772</v>
      </c>
      <c r="C290" s="125" t="s">
        <v>6357</v>
      </c>
      <c r="D290" s="632">
        <v>44714</v>
      </c>
      <c r="E290" s="705" t="s">
        <v>6328</v>
      </c>
      <c r="F290" s="705" t="s">
        <v>85</v>
      </c>
      <c r="G290" s="125"/>
      <c r="H290" s="125"/>
      <c r="I290" s="125"/>
      <c r="J290" s="125"/>
      <c r="K290" s="633"/>
      <c r="L290" s="705" t="s">
        <v>503</v>
      </c>
      <c r="M290" s="125" t="s">
        <v>6329</v>
      </c>
      <c r="N290" s="125" t="s">
        <v>687</v>
      </c>
      <c r="O290" s="125" t="s">
        <v>85</v>
      </c>
      <c r="P290" s="634" t="s">
        <v>6330</v>
      </c>
      <c r="Q290" s="705" t="s">
        <v>1267</v>
      </c>
      <c r="R290" s="125" t="s">
        <v>689</v>
      </c>
      <c r="S290" s="125" t="s">
        <v>690</v>
      </c>
      <c r="T290" s="635" t="s">
        <v>691</v>
      </c>
      <c r="U290" s="705">
        <v>30391372</v>
      </c>
      <c r="V290" s="636">
        <v>0</v>
      </c>
      <c r="W290" s="125" t="s">
        <v>134</v>
      </c>
      <c r="X290" s="125">
        <v>480</v>
      </c>
      <c r="Y290" s="125">
        <v>1</v>
      </c>
      <c r="Z290" s="125">
        <v>1</v>
      </c>
      <c r="AA290" s="637">
        <f t="shared" si="28"/>
        <v>4.8000000000000001E-4</v>
      </c>
      <c r="AB290" s="705" t="s">
        <v>70</v>
      </c>
      <c r="AC290" s="632" t="s">
        <v>6186</v>
      </c>
      <c r="AD290" s="125"/>
      <c r="AE290" s="634"/>
      <c r="AF290" s="125"/>
      <c r="AG290" s="125">
        <v>1</v>
      </c>
      <c r="AH290" s="125">
        <v>1</v>
      </c>
      <c r="AI290" s="637">
        <f t="shared" si="27"/>
        <v>4.8000000000000001E-4</v>
      </c>
      <c r="AJ290" s="125"/>
      <c r="AK290" s="125" t="s">
        <v>6357</v>
      </c>
      <c r="AL290" s="632">
        <v>44729</v>
      </c>
      <c r="AM290" s="632"/>
      <c r="AN290" s="632"/>
      <c r="AO290" s="632"/>
      <c r="AP290" s="632"/>
      <c r="AQ290" s="125"/>
      <c r="AR290" s="125"/>
      <c r="AS290" s="125"/>
      <c r="AT290" s="638"/>
      <c r="AU290" s="638"/>
      <c r="AV290" s="638"/>
      <c r="AW290" s="705"/>
      <c r="AX290" s="125"/>
      <c r="AY290" s="639">
        <v>672</v>
      </c>
      <c r="AZ290" s="639"/>
      <c r="BA290" s="639"/>
      <c r="BB290" s="639"/>
      <c r="BC290" s="639"/>
      <c r="BD290" s="639">
        <f t="shared" si="29"/>
        <v>672</v>
      </c>
      <c r="BE290" s="125"/>
      <c r="BF290" s="125"/>
      <c r="BG290" s="125"/>
    </row>
    <row r="291" spans="1:59">
      <c r="A291" s="640" t="s">
        <v>55</v>
      </c>
      <c r="B291" s="731" t="s">
        <v>1772</v>
      </c>
      <c r="C291" s="731" t="s">
        <v>6358</v>
      </c>
      <c r="D291" s="641">
        <v>44714</v>
      </c>
      <c r="E291" s="640" t="s">
        <v>6359</v>
      </c>
      <c r="F291" s="640" t="s">
        <v>85</v>
      </c>
      <c r="G291" s="731" t="s">
        <v>5855</v>
      </c>
      <c r="H291" s="731" t="s">
        <v>5856</v>
      </c>
      <c r="I291" s="731" t="s">
        <v>6216</v>
      </c>
      <c r="J291" s="731" t="s">
        <v>85</v>
      </c>
      <c r="K291" s="642" t="s">
        <v>5858</v>
      </c>
      <c r="L291" s="640" t="s">
        <v>503</v>
      </c>
      <c r="M291" s="731" t="s">
        <v>6329</v>
      </c>
      <c r="N291" s="731" t="s">
        <v>687</v>
      </c>
      <c r="O291" s="731" t="s">
        <v>85</v>
      </c>
      <c r="P291" s="643" t="s">
        <v>688</v>
      </c>
      <c r="Q291" s="640" t="s">
        <v>1267</v>
      </c>
      <c r="R291" s="125" t="s">
        <v>689</v>
      </c>
      <c r="S291" s="125" t="s">
        <v>690</v>
      </c>
      <c r="T291" s="635" t="s">
        <v>691</v>
      </c>
      <c r="U291" s="640">
        <v>30392472</v>
      </c>
      <c r="V291" s="644">
        <v>0</v>
      </c>
      <c r="W291" s="731" t="s">
        <v>134</v>
      </c>
      <c r="X291" s="731">
        <v>480</v>
      </c>
      <c r="Y291" s="731">
        <v>580</v>
      </c>
      <c r="Z291" s="731">
        <v>20</v>
      </c>
      <c r="AA291" s="645">
        <f t="shared" si="28"/>
        <v>0.27839999999999998</v>
      </c>
      <c r="AB291" s="640" t="s">
        <v>70</v>
      </c>
      <c r="AC291" s="641" t="s">
        <v>6186</v>
      </c>
      <c r="AD291" s="731"/>
      <c r="AE291" s="643"/>
      <c r="AF291" s="731"/>
      <c r="AG291" s="731">
        <v>580</v>
      </c>
      <c r="AH291" s="731">
        <v>20</v>
      </c>
      <c r="AI291" s="645">
        <f t="shared" si="27"/>
        <v>0.27839999999999998</v>
      </c>
      <c r="AJ291" s="731"/>
      <c r="AK291" s="731" t="s">
        <v>6358</v>
      </c>
      <c r="AL291" s="641">
        <v>44721</v>
      </c>
      <c r="AM291" s="641">
        <v>44721</v>
      </c>
      <c r="AN291" s="641">
        <v>44721</v>
      </c>
      <c r="AO291" s="641">
        <v>44721</v>
      </c>
      <c r="AP291" s="641">
        <v>44721</v>
      </c>
      <c r="AQ291" s="731" t="s">
        <v>5862</v>
      </c>
      <c r="AR291" s="731"/>
      <c r="AS291" s="731"/>
      <c r="AT291" s="646"/>
      <c r="AU291" s="646"/>
      <c r="AV291" s="646"/>
      <c r="AW291" s="640"/>
      <c r="AX291" s="731"/>
      <c r="AY291" s="647">
        <v>672</v>
      </c>
      <c r="AZ291" s="647"/>
      <c r="BA291" s="647"/>
      <c r="BB291" s="647"/>
      <c r="BC291" s="647"/>
      <c r="BD291" s="647">
        <f t="shared" si="29"/>
        <v>672</v>
      </c>
      <c r="BE291" s="731"/>
      <c r="BF291" s="731"/>
      <c r="BG291" s="731"/>
    </row>
    <row r="292" spans="1:59">
      <c r="A292" s="640" t="s">
        <v>55</v>
      </c>
      <c r="B292" s="731" t="s">
        <v>1772</v>
      </c>
      <c r="C292" s="731" t="s">
        <v>6360</v>
      </c>
      <c r="D292" s="641">
        <v>44714</v>
      </c>
      <c r="E292" s="640" t="s">
        <v>6359</v>
      </c>
      <c r="F292" s="640" t="s">
        <v>85</v>
      </c>
      <c r="G292" s="731" t="s">
        <v>5855</v>
      </c>
      <c r="H292" s="731" t="s">
        <v>5856</v>
      </c>
      <c r="I292" s="731" t="s">
        <v>6216</v>
      </c>
      <c r="J292" s="731" t="s">
        <v>85</v>
      </c>
      <c r="K292" s="642" t="s">
        <v>5858</v>
      </c>
      <c r="L292" s="640" t="s">
        <v>503</v>
      </c>
      <c r="M292" s="731" t="s">
        <v>6329</v>
      </c>
      <c r="N292" s="731" t="s">
        <v>687</v>
      </c>
      <c r="O292" s="731" t="s">
        <v>85</v>
      </c>
      <c r="P292" s="643" t="s">
        <v>688</v>
      </c>
      <c r="Q292" s="640" t="s">
        <v>1267</v>
      </c>
      <c r="R292" s="125" t="s">
        <v>689</v>
      </c>
      <c r="S292" s="125" t="s">
        <v>690</v>
      </c>
      <c r="T292" s="635" t="s">
        <v>691</v>
      </c>
      <c r="U292" s="640">
        <v>30392472</v>
      </c>
      <c r="V292" s="644">
        <v>0</v>
      </c>
      <c r="W292" s="731" t="s">
        <v>134</v>
      </c>
      <c r="X292" s="731">
        <v>480</v>
      </c>
      <c r="Y292" s="731">
        <v>580</v>
      </c>
      <c r="Z292" s="731">
        <v>20</v>
      </c>
      <c r="AA292" s="645">
        <f t="shared" si="28"/>
        <v>0.27839999999999998</v>
      </c>
      <c r="AB292" s="640" t="s">
        <v>70</v>
      </c>
      <c r="AC292" s="641" t="s">
        <v>6186</v>
      </c>
      <c r="AD292" s="731"/>
      <c r="AE292" s="643"/>
      <c r="AF292" s="731"/>
      <c r="AG292" s="731">
        <v>580</v>
      </c>
      <c r="AH292" s="731">
        <v>20</v>
      </c>
      <c r="AI292" s="645">
        <f t="shared" si="27"/>
        <v>0.27839999999999998</v>
      </c>
      <c r="AJ292" s="731"/>
      <c r="AK292" s="731" t="s">
        <v>6360</v>
      </c>
      <c r="AL292" s="641">
        <v>44721</v>
      </c>
      <c r="AM292" s="641">
        <v>44721</v>
      </c>
      <c r="AN292" s="641">
        <v>44721</v>
      </c>
      <c r="AO292" s="641">
        <v>44721</v>
      </c>
      <c r="AP292" s="641">
        <v>44721</v>
      </c>
      <c r="AQ292" s="731" t="s">
        <v>5862</v>
      </c>
      <c r="AR292" s="731"/>
      <c r="AS292" s="731"/>
      <c r="AT292" s="646"/>
      <c r="AU292" s="646"/>
      <c r="AV292" s="646"/>
      <c r="AW292" s="640"/>
      <c r="AX292" s="731"/>
      <c r="AY292" s="647">
        <v>672</v>
      </c>
      <c r="AZ292" s="647"/>
      <c r="BA292" s="647"/>
      <c r="BB292" s="647"/>
      <c r="BC292" s="647"/>
      <c r="BD292" s="647">
        <f t="shared" si="29"/>
        <v>672</v>
      </c>
      <c r="BE292" s="731"/>
      <c r="BF292" s="731"/>
      <c r="BG292" s="731"/>
    </row>
    <row r="293" spans="1:59">
      <c r="A293" s="640" t="s">
        <v>55</v>
      </c>
      <c r="B293" s="731" t="s">
        <v>1772</v>
      </c>
      <c r="C293" s="731" t="s">
        <v>6361</v>
      </c>
      <c r="D293" s="641">
        <v>44714</v>
      </c>
      <c r="E293" s="640" t="s">
        <v>6359</v>
      </c>
      <c r="F293" s="640" t="s">
        <v>85</v>
      </c>
      <c r="G293" s="731" t="s">
        <v>5855</v>
      </c>
      <c r="H293" s="731" t="s">
        <v>5856</v>
      </c>
      <c r="I293" s="731" t="s">
        <v>6216</v>
      </c>
      <c r="J293" s="731" t="s">
        <v>85</v>
      </c>
      <c r="K293" s="642" t="s">
        <v>5858</v>
      </c>
      <c r="L293" s="640" t="s">
        <v>503</v>
      </c>
      <c r="M293" s="731" t="s">
        <v>6329</v>
      </c>
      <c r="N293" s="731" t="s">
        <v>687</v>
      </c>
      <c r="O293" s="731" t="s">
        <v>85</v>
      </c>
      <c r="P293" s="643" t="s">
        <v>688</v>
      </c>
      <c r="Q293" s="640" t="s">
        <v>1267</v>
      </c>
      <c r="R293" s="125" t="s">
        <v>689</v>
      </c>
      <c r="S293" s="125" t="s">
        <v>690</v>
      </c>
      <c r="T293" s="635" t="s">
        <v>691</v>
      </c>
      <c r="U293" s="640">
        <v>30392472</v>
      </c>
      <c r="V293" s="644">
        <v>0</v>
      </c>
      <c r="W293" s="731" t="s">
        <v>134</v>
      </c>
      <c r="X293" s="731">
        <v>480</v>
      </c>
      <c r="Y293" s="731">
        <v>580</v>
      </c>
      <c r="Z293" s="731">
        <v>20</v>
      </c>
      <c r="AA293" s="645">
        <f t="shared" si="28"/>
        <v>0.27839999999999998</v>
      </c>
      <c r="AB293" s="640" t="s">
        <v>70</v>
      </c>
      <c r="AC293" s="641" t="s">
        <v>6186</v>
      </c>
      <c r="AD293" s="731"/>
      <c r="AE293" s="643"/>
      <c r="AF293" s="731"/>
      <c r="AG293" s="731">
        <v>580</v>
      </c>
      <c r="AH293" s="731">
        <v>20</v>
      </c>
      <c r="AI293" s="645">
        <f t="shared" si="27"/>
        <v>0.27839999999999998</v>
      </c>
      <c r="AJ293" s="731"/>
      <c r="AK293" s="731" t="s">
        <v>6361</v>
      </c>
      <c r="AL293" s="641">
        <v>44721</v>
      </c>
      <c r="AM293" s="641">
        <v>44721</v>
      </c>
      <c r="AN293" s="641">
        <v>44721</v>
      </c>
      <c r="AO293" s="641">
        <v>44721</v>
      </c>
      <c r="AP293" s="641">
        <v>44721</v>
      </c>
      <c r="AQ293" s="731" t="s">
        <v>5862</v>
      </c>
      <c r="AR293" s="731"/>
      <c r="AS293" s="731"/>
      <c r="AT293" s="646"/>
      <c r="AU293" s="646"/>
      <c r="AV293" s="646"/>
      <c r="AW293" s="640"/>
      <c r="AX293" s="731"/>
      <c r="AY293" s="647">
        <v>672</v>
      </c>
      <c r="AZ293" s="647"/>
      <c r="BA293" s="647"/>
      <c r="BB293" s="647"/>
      <c r="BC293" s="647"/>
      <c r="BD293" s="647">
        <f t="shared" si="29"/>
        <v>672</v>
      </c>
      <c r="BE293" s="731"/>
      <c r="BF293" s="731"/>
      <c r="BG293" s="731"/>
    </row>
    <row r="294" spans="1:59">
      <c r="A294" s="640" t="s">
        <v>55</v>
      </c>
      <c r="B294" s="731" t="s">
        <v>1772</v>
      </c>
      <c r="C294" s="731" t="s">
        <v>6362</v>
      </c>
      <c r="D294" s="641">
        <v>44714</v>
      </c>
      <c r="E294" s="640" t="s">
        <v>6359</v>
      </c>
      <c r="F294" s="640" t="s">
        <v>85</v>
      </c>
      <c r="G294" s="731" t="s">
        <v>5855</v>
      </c>
      <c r="H294" s="731" t="s">
        <v>5856</v>
      </c>
      <c r="I294" s="731" t="s">
        <v>6216</v>
      </c>
      <c r="J294" s="731" t="s">
        <v>85</v>
      </c>
      <c r="K294" s="642" t="s">
        <v>5858</v>
      </c>
      <c r="L294" s="640" t="s">
        <v>503</v>
      </c>
      <c r="M294" s="731" t="s">
        <v>6329</v>
      </c>
      <c r="N294" s="731" t="s">
        <v>687</v>
      </c>
      <c r="O294" s="731" t="s">
        <v>85</v>
      </c>
      <c r="P294" s="643" t="s">
        <v>688</v>
      </c>
      <c r="Q294" s="640" t="s">
        <v>1267</v>
      </c>
      <c r="R294" s="125" t="s">
        <v>689</v>
      </c>
      <c r="S294" s="125" t="s">
        <v>690</v>
      </c>
      <c r="T294" s="635" t="s">
        <v>691</v>
      </c>
      <c r="U294" s="640">
        <v>30392472</v>
      </c>
      <c r="V294" s="644">
        <v>0</v>
      </c>
      <c r="W294" s="731" t="s">
        <v>134</v>
      </c>
      <c r="X294" s="731">
        <v>480</v>
      </c>
      <c r="Y294" s="731">
        <v>580</v>
      </c>
      <c r="Z294" s="731">
        <v>20</v>
      </c>
      <c r="AA294" s="645">
        <f t="shared" si="28"/>
        <v>0.27839999999999998</v>
      </c>
      <c r="AB294" s="640" t="s">
        <v>70</v>
      </c>
      <c r="AC294" s="641" t="s">
        <v>6186</v>
      </c>
      <c r="AD294" s="731"/>
      <c r="AE294" s="643"/>
      <c r="AF294" s="731"/>
      <c r="AG294" s="731">
        <v>580</v>
      </c>
      <c r="AH294" s="731">
        <v>20</v>
      </c>
      <c r="AI294" s="645">
        <f t="shared" si="27"/>
        <v>0.27839999999999998</v>
      </c>
      <c r="AJ294" s="731"/>
      <c r="AK294" s="731" t="s">
        <v>6362</v>
      </c>
      <c r="AL294" s="641">
        <v>44721</v>
      </c>
      <c r="AM294" s="641">
        <v>44721</v>
      </c>
      <c r="AN294" s="641">
        <v>44721</v>
      </c>
      <c r="AO294" s="641">
        <v>44721</v>
      </c>
      <c r="AP294" s="641">
        <v>44721</v>
      </c>
      <c r="AQ294" s="731" t="s">
        <v>5862</v>
      </c>
      <c r="AR294" s="731"/>
      <c r="AS294" s="731"/>
      <c r="AT294" s="646"/>
      <c r="AU294" s="646"/>
      <c r="AV294" s="646"/>
      <c r="AW294" s="640"/>
      <c r="AX294" s="731"/>
      <c r="AY294" s="647">
        <v>672</v>
      </c>
      <c r="AZ294" s="647"/>
      <c r="BA294" s="647"/>
      <c r="BB294" s="647"/>
      <c r="BC294" s="647"/>
      <c r="BD294" s="647">
        <f t="shared" si="29"/>
        <v>672</v>
      </c>
      <c r="BE294" s="731"/>
      <c r="BF294" s="731"/>
      <c r="BG294" s="731"/>
    </row>
    <row r="295" spans="1:59">
      <c r="A295" s="705" t="s">
        <v>55</v>
      </c>
      <c r="B295" s="125" t="s">
        <v>1772</v>
      </c>
      <c r="C295" s="125" t="s">
        <v>6363</v>
      </c>
      <c r="D295" s="632">
        <v>44714</v>
      </c>
      <c r="E295" s="705" t="s">
        <v>6359</v>
      </c>
      <c r="F295" s="705" t="s">
        <v>85</v>
      </c>
      <c r="G295" s="125" t="s">
        <v>5855</v>
      </c>
      <c r="H295" s="125" t="s">
        <v>5856</v>
      </c>
      <c r="I295" s="125" t="s">
        <v>6216</v>
      </c>
      <c r="J295" s="125" t="s">
        <v>85</v>
      </c>
      <c r="K295" s="633" t="s">
        <v>5858</v>
      </c>
      <c r="L295" s="705" t="s">
        <v>503</v>
      </c>
      <c r="M295" s="125" t="s">
        <v>6329</v>
      </c>
      <c r="N295" s="125" t="s">
        <v>687</v>
      </c>
      <c r="O295" s="125" t="s">
        <v>85</v>
      </c>
      <c r="P295" s="634" t="s">
        <v>688</v>
      </c>
      <c r="Q295" s="705" t="s">
        <v>1267</v>
      </c>
      <c r="R295" s="125" t="s">
        <v>689</v>
      </c>
      <c r="S295" s="125" t="s">
        <v>690</v>
      </c>
      <c r="T295" s="635" t="s">
        <v>691</v>
      </c>
      <c r="U295" s="705">
        <v>30392472</v>
      </c>
      <c r="V295" s="636">
        <v>0</v>
      </c>
      <c r="W295" s="125" t="s">
        <v>134</v>
      </c>
      <c r="X295" s="125">
        <v>480</v>
      </c>
      <c r="Y295" s="125">
        <v>580</v>
      </c>
      <c r="Z295" s="125">
        <v>20</v>
      </c>
      <c r="AA295" s="637">
        <f t="shared" si="28"/>
        <v>0.27839999999999998</v>
      </c>
      <c r="AB295" s="705" t="s">
        <v>70</v>
      </c>
      <c r="AC295" s="632" t="s">
        <v>6186</v>
      </c>
      <c r="AD295" s="125"/>
      <c r="AE295" s="634"/>
      <c r="AF295" s="125"/>
      <c r="AG295" s="125">
        <v>580</v>
      </c>
      <c r="AH295" s="125">
        <v>20</v>
      </c>
      <c r="AI295" s="637">
        <f t="shared" si="27"/>
        <v>0.27839999999999998</v>
      </c>
      <c r="AJ295" s="125"/>
      <c r="AK295" s="125" t="s">
        <v>6363</v>
      </c>
      <c r="AL295" s="632">
        <v>44722</v>
      </c>
      <c r="AM295" s="632"/>
      <c r="AN295" s="632">
        <v>44722</v>
      </c>
      <c r="AO295" s="632"/>
      <c r="AP295" s="632"/>
      <c r="AQ295" s="125"/>
      <c r="AR295" s="125"/>
      <c r="AS295" s="125"/>
      <c r="AT295" s="638"/>
      <c r="AU295" s="638"/>
      <c r="AV295" s="638"/>
      <c r="AW295" s="705"/>
      <c r="AX295" s="125"/>
      <c r="AY295" s="639">
        <v>672</v>
      </c>
      <c r="AZ295" s="639"/>
      <c r="BA295" s="639"/>
      <c r="BB295" s="639"/>
      <c r="BC295" s="639"/>
      <c r="BD295" s="639">
        <f t="shared" si="29"/>
        <v>672</v>
      </c>
      <c r="BE295" s="125"/>
      <c r="BF295" s="125"/>
      <c r="BG295" s="125"/>
    </row>
    <row r="296" spans="1:59">
      <c r="A296" s="705" t="s">
        <v>55</v>
      </c>
      <c r="B296" s="125" t="s">
        <v>1772</v>
      </c>
      <c r="C296" s="125" t="s">
        <v>6364</v>
      </c>
      <c r="D296" s="632">
        <v>44714</v>
      </c>
      <c r="E296" s="705" t="s">
        <v>6359</v>
      </c>
      <c r="F296" s="705" t="s">
        <v>85</v>
      </c>
      <c r="G296" s="125" t="s">
        <v>5855</v>
      </c>
      <c r="H296" s="125" t="s">
        <v>5856</v>
      </c>
      <c r="I296" s="125" t="s">
        <v>6216</v>
      </c>
      <c r="J296" s="125" t="s">
        <v>85</v>
      </c>
      <c r="K296" s="633" t="s">
        <v>5858</v>
      </c>
      <c r="L296" s="705" t="s">
        <v>503</v>
      </c>
      <c r="M296" s="125" t="s">
        <v>6329</v>
      </c>
      <c r="N296" s="125" t="s">
        <v>687</v>
      </c>
      <c r="O296" s="125" t="s">
        <v>85</v>
      </c>
      <c r="P296" s="634" t="s">
        <v>688</v>
      </c>
      <c r="Q296" s="705" t="s">
        <v>1267</v>
      </c>
      <c r="R296" s="125" t="s">
        <v>689</v>
      </c>
      <c r="S296" s="125" t="s">
        <v>690</v>
      </c>
      <c r="T296" s="635" t="s">
        <v>691</v>
      </c>
      <c r="U296" s="705">
        <v>30392472</v>
      </c>
      <c r="V296" s="636">
        <v>0</v>
      </c>
      <c r="W296" s="125" t="s">
        <v>134</v>
      </c>
      <c r="X296" s="125">
        <v>480</v>
      </c>
      <c r="Y296" s="125">
        <v>580</v>
      </c>
      <c r="Z296" s="125">
        <v>20</v>
      </c>
      <c r="AA296" s="637">
        <f t="shared" si="28"/>
        <v>0.27839999999999998</v>
      </c>
      <c r="AB296" s="705" t="s">
        <v>70</v>
      </c>
      <c r="AC296" s="632" t="s">
        <v>6186</v>
      </c>
      <c r="AD296" s="125"/>
      <c r="AE296" s="634"/>
      <c r="AF296" s="125"/>
      <c r="AG296" s="125">
        <v>580</v>
      </c>
      <c r="AH296" s="125">
        <v>20</v>
      </c>
      <c r="AI296" s="637">
        <f t="shared" si="27"/>
        <v>0.27839999999999998</v>
      </c>
      <c r="AJ296" s="125"/>
      <c r="AK296" s="125" t="s">
        <v>6364</v>
      </c>
      <c r="AL296" s="632">
        <v>44722</v>
      </c>
      <c r="AM296" s="632"/>
      <c r="AN296" s="632">
        <v>44722</v>
      </c>
      <c r="AO296" s="632"/>
      <c r="AP296" s="632"/>
      <c r="AQ296" s="125"/>
      <c r="AR296" s="125"/>
      <c r="AS296" s="125"/>
      <c r="AT296" s="638"/>
      <c r="AU296" s="638"/>
      <c r="AV296" s="638"/>
      <c r="AW296" s="705"/>
      <c r="AX296" s="125"/>
      <c r="AY296" s="639">
        <v>672</v>
      </c>
      <c r="AZ296" s="639"/>
      <c r="BA296" s="639"/>
      <c r="BB296" s="639"/>
      <c r="BC296" s="639"/>
      <c r="BD296" s="639">
        <f t="shared" si="29"/>
        <v>672</v>
      </c>
      <c r="BE296" s="125"/>
      <c r="BF296" s="125"/>
      <c r="BG296" s="125"/>
    </row>
    <row r="297" spans="1:59">
      <c r="A297" s="705" t="s">
        <v>55</v>
      </c>
      <c r="B297" s="125" t="s">
        <v>1772</v>
      </c>
      <c r="C297" s="125" t="s">
        <v>6365</v>
      </c>
      <c r="D297" s="632">
        <v>44714</v>
      </c>
      <c r="E297" s="705" t="s">
        <v>6359</v>
      </c>
      <c r="F297" s="705" t="s">
        <v>85</v>
      </c>
      <c r="G297" s="125" t="s">
        <v>5855</v>
      </c>
      <c r="H297" s="125" t="s">
        <v>5856</v>
      </c>
      <c r="I297" s="125" t="s">
        <v>6216</v>
      </c>
      <c r="J297" s="125" t="s">
        <v>85</v>
      </c>
      <c r="K297" s="633" t="s">
        <v>5858</v>
      </c>
      <c r="L297" s="705" t="s">
        <v>503</v>
      </c>
      <c r="M297" s="125" t="s">
        <v>6329</v>
      </c>
      <c r="N297" s="125" t="s">
        <v>687</v>
      </c>
      <c r="O297" s="125" t="s">
        <v>85</v>
      </c>
      <c r="P297" s="634" t="s">
        <v>688</v>
      </c>
      <c r="Q297" s="705" t="s">
        <v>1267</v>
      </c>
      <c r="R297" s="125" t="s">
        <v>689</v>
      </c>
      <c r="S297" s="125" t="s">
        <v>690</v>
      </c>
      <c r="T297" s="635" t="s">
        <v>691</v>
      </c>
      <c r="U297" s="705">
        <v>30392472</v>
      </c>
      <c r="V297" s="636">
        <v>0</v>
      </c>
      <c r="W297" s="125" t="s">
        <v>134</v>
      </c>
      <c r="X297" s="125">
        <v>480</v>
      </c>
      <c r="Y297" s="125">
        <v>580</v>
      </c>
      <c r="Z297" s="125">
        <v>20</v>
      </c>
      <c r="AA297" s="637">
        <f t="shared" si="28"/>
        <v>0.27839999999999998</v>
      </c>
      <c r="AB297" s="705" t="s">
        <v>70</v>
      </c>
      <c r="AC297" s="632" t="s">
        <v>6186</v>
      </c>
      <c r="AD297" s="125"/>
      <c r="AE297" s="634"/>
      <c r="AF297" s="125"/>
      <c r="AG297" s="125">
        <v>580</v>
      </c>
      <c r="AH297" s="125">
        <v>20</v>
      </c>
      <c r="AI297" s="637">
        <f t="shared" si="27"/>
        <v>0.27839999999999998</v>
      </c>
      <c r="AJ297" s="125"/>
      <c r="AK297" s="125" t="s">
        <v>6365</v>
      </c>
      <c r="AL297" s="632">
        <v>44722</v>
      </c>
      <c r="AM297" s="632"/>
      <c r="AN297" s="632">
        <v>44722</v>
      </c>
      <c r="AO297" s="632"/>
      <c r="AP297" s="632"/>
      <c r="AQ297" s="125"/>
      <c r="AR297" s="125"/>
      <c r="AS297" s="125"/>
      <c r="AT297" s="638"/>
      <c r="AU297" s="638"/>
      <c r="AV297" s="638"/>
      <c r="AW297" s="705"/>
      <c r="AX297" s="125"/>
      <c r="AY297" s="639">
        <v>672</v>
      </c>
      <c r="AZ297" s="639"/>
      <c r="BA297" s="639"/>
      <c r="BB297" s="639"/>
      <c r="BC297" s="639"/>
      <c r="BD297" s="639">
        <f t="shared" si="29"/>
        <v>672</v>
      </c>
      <c r="BE297" s="125"/>
      <c r="BF297" s="125"/>
      <c r="BG297" s="125"/>
    </row>
    <row r="298" spans="1:59">
      <c r="A298" s="705" t="s">
        <v>55</v>
      </c>
      <c r="B298" s="125" t="s">
        <v>1772</v>
      </c>
      <c r="C298" s="125" t="s">
        <v>6366</v>
      </c>
      <c r="D298" s="632">
        <v>44714</v>
      </c>
      <c r="E298" s="705" t="s">
        <v>6359</v>
      </c>
      <c r="F298" s="705" t="s">
        <v>85</v>
      </c>
      <c r="G298" s="125" t="s">
        <v>5855</v>
      </c>
      <c r="H298" s="125" t="s">
        <v>5856</v>
      </c>
      <c r="I298" s="125" t="s">
        <v>6216</v>
      </c>
      <c r="J298" s="125" t="s">
        <v>85</v>
      </c>
      <c r="K298" s="633" t="s">
        <v>5858</v>
      </c>
      <c r="L298" s="705" t="s">
        <v>503</v>
      </c>
      <c r="M298" s="125" t="s">
        <v>6329</v>
      </c>
      <c r="N298" s="125" t="s">
        <v>687</v>
      </c>
      <c r="O298" s="125" t="s">
        <v>85</v>
      </c>
      <c r="P298" s="634" t="s">
        <v>688</v>
      </c>
      <c r="Q298" s="705" t="s">
        <v>1267</v>
      </c>
      <c r="R298" s="125" t="s">
        <v>689</v>
      </c>
      <c r="S298" s="125" t="s">
        <v>690</v>
      </c>
      <c r="T298" s="635" t="s">
        <v>691</v>
      </c>
      <c r="U298" s="705">
        <v>30392472</v>
      </c>
      <c r="V298" s="636">
        <v>0</v>
      </c>
      <c r="W298" s="125" t="s">
        <v>134</v>
      </c>
      <c r="X298" s="125">
        <v>480</v>
      </c>
      <c r="Y298" s="125">
        <v>580</v>
      </c>
      <c r="Z298" s="125">
        <v>20</v>
      </c>
      <c r="AA298" s="637">
        <f t="shared" si="28"/>
        <v>0.27839999999999998</v>
      </c>
      <c r="AB298" s="705" t="s">
        <v>70</v>
      </c>
      <c r="AC298" s="632" t="s">
        <v>6186</v>
      </c>
      <c r="AD298" s="125"/>
      <c r="AE298" s="634"/>
      <c r="AF298" s="125"/>
      <c r="AG298" s="125">
        <v>580</v>
      </c>
      <c r="AH298" s="125">
        <v>20</v>
      </c>
      <c r="AI298" s="637">
        <f t="shared" ref="AI298:AI305" si="30">AG298*X298/1000000</f>
        <v>0.27839999999999998</v>
      </c>
      <c r="AJ298" s="125"/>
      <c r="AK298" s="125" t="s">
        <v>6366</v>
      </c>
      <c r="AL298" s="632">
        <v>44725</v>
      </c>
      <c r="AM298" s="632"/>
      <c r="AN298" s="632">
        <v>44725</v>
      </c>
      <c r="AO298" s="632"/>
      <c r="AP298" s="632"/>
      <c r="AQ298" s="125"/>
      <c r="AR298" s="125"/>
      <c r="AS298" s="125"/>
      <c r="AT298" s="638"/>
      <c r="AU298" s="638"/>
      <c r="AV298" s="638"/>
      <c r="AW298" s="705"/>
      <c r="AX298" s="125"/>
      <c r="AY298" s="639">
        <v>672</v>
      </c>
      <c r="AZ298" s="639"/>
      <c r="BA298" s="639"/>
      <c r="BB298" s="639"/>
      <c r="BC298" s="639"/>
      <c r="BD298" s="639">
        <f t="shared" si="29"/>
        <v>672</v>
      </c>
      <c r="BE298" s="125"/>
      <c r="BF298" s="125"/>
      <c r="BG298" s="125"/>
    </row>
    <row r="299" spans="1:59">
      <c r="A299" s="705" t="s">
        <v>55</v>
      </c>
      <c r="B299" s="125" t="s">
        <v>1772</v>
      </c>
      <c r="C299" s="125" t="s">
        <v>6367</v>
      </c>
      <c r="D299" s="632">
        <v>44714</v>
      </c>
      <c r="E299" s="705" t="s">
        <v>6359</v>
      </c>
      <c r="F299" s="705" t="s">
        <v>85</v>
      </c>
      <c r="G299" s="125" t="s">
        <v>5855</v>
      </c>
      <c r="H299" s="125" t="s">
        <v>5856</v>
      </c>
      <c r="I299" s="125" t="s">
        <v>6216</v>
      </c>
      <c r="J299" s="125" t="s">
        <v>85</v>
      </c>
      <c r="K299" s="633" t="s">
        <v>5858</v>
      </c>
      <c r="L299" s="705" t="s">
        <v>503</v>
      </c>
      <c r="M299" s="125" t="s">
        <v>6329</v>
      </c>
      <c r="N299" s="125" t="s">
        <v>687</v>
      </c>
      <c r="O299" s="125" t="s">
        <v>85</v>
      </c>
      <c r="P299" s="634" t="s">
        <v>688</v>
      </c>
      <c r="Q299" s="705" t="s">
        <v>1267</v>
      </c>
      <c r="R299" s="125" t="s">
        <v>689</v>
      </c>
      <c r="S299" s="125" t="s">
        <v>690</v>
      </c>
      <c r="T299" s="635" t="s">
        <v>691</v>
      </c>
      <c r="U299" s="705">
        <v>30392472</v>
      </c>
      <c r="V299" s="636">
        <v>0</v>
      </c>
      <c r="W299" s="125" t="s">
        <v>134</v>
      </c>
      <c r="X299" s="125">
        <v>480</v>
      </c>
      <c r="Y299" s="125">
        <v>580</v>
      </c>
      <c r="Z299" s="125">
        <v>20</v>
      </c>
      <c r="AA299" s="637">
        <f t="shared" si="28"/>
        <v>0.27839999999999998</v>
      </c>
      <c r="AB299" s="705" t="s">
        <v>70</v>
      </c>
      <c r="AC299" s="632" t="s">
        <v>6186</v>
      </c>
      <c r="AD299" s="125"/>
      <c r="AE299" s="634"/>
      <c r="AF299" s="125"/>
      <c r="AG299" s="125">
        <v>580</v>
      </c>
      <c r="AH299" s="125">
        <v>20</v>
      </c>
      <c r="AI299" s="637">
        <f t="shared" si="30"/>
        <v>0.27839999999999998</v>
      </c>
      <c r="AJ299" s="125"/>
      <c r="AK299" s="125" t="s">
        <v>6367</v>
      </c>
      <c r="AL299" s="632">
        <v>44725</v>
      </c>
      <c r="AM299" s="632"/>
      <c r="AN299" s="632">
        <v>44725</v>
      </c>
      <c r="AO299" s="632"/>
      <c r="AP299" s="632"/>
      <c r="AQ299" s="125"/>
      <c r="AR299" s="125"/>
      <c r="AS299" s="125"/>
      <c r="AT299" s="638"/>
      <c r="AU299" s="638"/>
      <c r="AV299" s="638"/>
      <c r="AW299" s="705"/>
      <c r="AX299" s="125"/>
      <c r="AY299" s="639">
        <v>672</v>
      </c>
      <c r="AZ299" s="639"/>
      <c r="BA299" s="639"/>
      <c r="BB299" s="639"/>
      <c r="BC299" s="639"/>
      <c r="BD299" s="639">
        <f t="shared" si="29"/>
        <v>672</v>
      </c>
      <c r="BE299" s="125"/>
      <c r="BF299" s="125"/>
      <c r="BG299" s="125"/>
    </row>
    <row r="300" spans="1:59">
      <c r="A300" s="705" t="s">
        <v>55</v>
      </c>
      <c r="B300" s="125" t="s">
        <v>1772</v>
      </c>
      <c r="C300" s="125" t="s">
        <v>6368</v>
      </c>
      <c r="D300" s="632">
        <v>44714</v>
      </c>
      <c r="E300" s="705" t="s">
        <v>6359</v>
      </c>
      <c r="F300" s="705" t="s">
        <v>85</v>
      </c>
      <c r="G300" s="125" t="s">
        <v>5855</v>
      </c>
      <c r="H300" s="125" t="s">
        <v>5856</v>
      </c>
      <c r="I300" s="125" t="s">
        <v>6216</v>
      </c>
      <c r="J300" s="125" t="s">
        <v>85</v>
      </c>
      <c r="K300" s="633" t="s">
        <v>5858</v>
      </c>
      <c r="L300" s="705" t="s">
        <v>503</v>
      </c>
      <c r="M300" s="125" t="s">
        <v>6329</v>
      </c>
      <c r="N300" s="125" t="s">
        <v>687</v>
      </c>
      <c r="O300" s="125" t="s">
        <v>85</v>
      </c>
      <c r="P300" s="634" t="s">
        <v>688</v>
      </c>
      <c r="Q300" s="705" t="s">
        <v>1267</v>
      </c>
      <c r="R300" s="125" t="s">
        <v>689</v>
      </c>
      <c r="S300" s="125" t="s">
        <v>690</v>
      </c>
      <c r="T300" s="635" t="s">
        <v>691</v>
      </c>
      <c r="U300" s="705">
        <v>30392472</v>
      </c>
      <c r="V300" s="636">
        <v>0</v>
      </c>
      <c r="W300" s="125" t="s">
        <v>134</v>
      </c>
      <c r="X300" s="125">
        <v>480</v>
      </c>
      <c r="Y300" s="125">
        <v>580</v>
      </c>
      <c r="Z300" s="125">
        <v>20</v>
      </c>
      <c r="AA300" s="637">
        <f t="shared" si="28"/>
        <v>0.27839999999999998</v>
      </c>
      <c r="AB300" s="705" t="s">
        <v>70</v>
      </c>
      <c r="AC300" s="632" t="s">
        <v>6186</v>
      </c>
      <c r="AD300" s="125"/>
      <c r="AE300" s="634"/>
      <c r="AF300" s="125"/>
      <c r="AG300" s="125">
        <v>580</v>
      </c>
      <c r="AH300" s="125">
        <v>20</v>
      </c>
      <c r="AI300" s="637">
        <f t="shared" si="30"/>
        <v>0.27839999999999998</v>
      </c>
      <c r="AJ300" s="125"/>
      <c r="AK300" s="125" t="s">
        <v>6368</v>
      </c>
      <c r="AL300" s="632">
        <v>44725</v>
      </c>
      <c r="AM300" s="632"/>
      <c r="AN300" s="632">
        <v>44725</v>
      </c>
      <c r="AO300" s="632"/>
      <c r="AP300" s="632"/>
      <c r="AQ300" s="125"/>
      <c r="AR300" s="125"/>
      <c r="AS300" s="125"/>
      <c r="AT300" s="638"/>
      <c r="AU300" s="638"/>
      <c r="AV300" s="638"/>
      <c r="AW300" s="705"/>
      <c r="AX300" s="125"/>
      <c r="AY300" s="639">
        <v>672</v>
      </c>
      <c r="AZ300" s="639"/>
      <c r="BA300" s="639"/>
      <c r="BB300" s="639"/>
      <c r="BC300" s="639"/>
      <c r="BD300" s="639">
        <f t="shared" si="29"/>
        <v>672</v>
      </c>
      <c r="BE300" s="125"/>
      <c r="BF300" s="125"/>
      <c r="BG300" s="125"/>
    </row>
    <row r="301" spans="1:59">
      <c r="A301" s="705" t="s">
        <v>55</v>
      </c>
      <c r="B301" s="125" t="s">
        <v>1772</v>
      </c>
      <c r="C301" s="125" t="s">
        <v>6369</v>
      </c>
      <c r="D301" s="632">
        <v>44714</v>
      </c>
      <c r="E301" s="705" t="s">
        <v>6359</v>
      </c>
      <c r="F301" s="705" t="s">
        <v>85</v>
      </c>
      <c r="G301" s="125" t="s">
        <v>5855</v>
      </c>
      <c r="H301" s="125" t="s">
        <v>5856</v>
      </c>
      <c r="I301" s="125" t="s">
        <v>6216</v>
      </c>
      <c r="J301" s="125" t="s">
        <v>85</v>
      </c>
      <c r="K301" s="633" t="s">
        <v>5858</v>
      </c>
      <c r="L301" s="705" t="s">
        <v>503</v>
      </c>
      <c r="M301" s="125" t="s">
        <v>6329</v>
      </c>
      <c r="N301" s="125" t="s">
        <v>687</v>
      </c>
      <c r="O301" s="125" t="s">
        <v>85</v>
      </c>
      <c r="P301" s="634" t="s">
        <v>688</v>
      </c>
      <c r="Q301" s="705" t="s">
        <v>1267</v>
      </c>
      <c r="R301" s="125" t="s">
        <v>689</v>
      </c>
      <c r="S301" s="125" t="s">
        <v>690</v>
      </c>
      <c r="T301" s="635" t="s">
        <v>691</v>
      </c>
      <c r="U301" s="705">
        <v>30392472</v>
      </c>
      <c r="V301" s="636">
        <v>0</v>
      </c>
      <c r="W301" s="125" t="s">
        <v>134</v>
      </c>
      <c r="X301" s="125">
        <v>480</v>
      </c>
      <c r="Y301" s="125">
        <v>464</v>
      </c>
      <c r="Z301" s="125">
        <v>16</v>
      </c>
      <c r="AA301" s="637">
        <f t="shared" si="28"/>
        <v>0.22272</v>
      </c>
      <c r="AB301" s="705" t="s">
        <v>70</v>
      </c>
      <c r="AC301" s="632" t="s">
        <v>6186</v>
      </c>
      <c r="AD301" s="125"/>
      <c r="AE301" s="634"/>
      <c r="AF301" s="125"/>
      <c r="AG301" s="125">
        <v>464</v>
      </c>
      <c r="AH301" s="125">
        <v>16</v>
      </c>
      <c r="AI301" s="637">
        <f t="shared" si="30"/>
        <v>0.22272</v>
      </c>
      <c r="AJ301" s="125"/>
      <c r="AK301" s="125" t="s">
        <v>6369</v>
      </c>
      <c r="AL301" s="632">
        <v>44726</v>
      </c>
      <c r="AM301" s="632"/>
      <c r="AN301" s="632">
        <v>44726</v>
      </c>
      <c r="AO301" s="632"/>
      <c r="AP301" s="632"/>
      <c r="AQ301" s="125"/>
      <c r="AR301" s="125"/>
      <c r="AS301" s="125"/>
      <c r="AT301" s="638"/>
      <c r="AU301" s="638"/>
      <c r="AV301" s="638"/>
      <c r="AW301" s="705"/>
      <c r="AX301" s="125"/>
      <c r="AY301" s="639">
        <v>672</v>
      </c>
      <c r="AZ301" s="639"/>
      <c r="BA301" s="639"/>
      <c r="BB301" s="639"/>
      <c r="BC301" s="639"/>
      <c r="BD301" s="639">
        <f t="shared" si="29"/>
        <v>672</v>
      </c>
      <c r="BE301" s="125"/>
      <c r="BF301" s="125"/>
      <c r="BG301" s="125"/>
    </row>
    <row r="302" spans="1:59">
      <c r="A302" s="705" t="s">
        <v>55</v>
      </c>
      <c r="B302" s="125" t="s">
        <v>1772</v>
      </c>
      <c r="C302" s="125" t="s">
        <v>6370</v>
      </c>
      <c r="D302" s="632">
        <v>44714</v>
      </c>
      <c r="E302" s="705" t="s">
        <v>6371</v>
      </c>
      <c r="F302" s="705" t="s">
        <v>85</v>
      </c>
      <c r="G302" s="125" t="s">
        <v>5855</v>
      </c>
      <c r="H302" s="125" t="s">
        <v>5856</v>
      </c>
      <c r="I302" s="125" t="s">
        <v>6216</v>
      </c>
      <c r="J302" s="125" t="s">
        <v>85</v>
      </c>
      <c r="K302" s="633" t="s">
        <v>5858</v>
      </c>
      <c r="L302" s="705" t="s">
        <v>6116</v>
      </c>
      <c r="M302" s="125" t="s">
        <v>6117</v>
      </c>
      <c r="N302" s="125" t="s">
        <v>6118</v>
      </c>
      <c r="O302" s="125" t="s">
        <v>388</v>
      </c>
      <c r="P302" s="634" t="s">
        <v>6119</v>
      </c>
      <c r="Q302" s="705" t="s">
        <v>5843</v>
      </c>
      <c r="R302" s="125" t="s">
        <v>6372</v>
      </c>
      <c r="S302" s="125" t="s">
        <v>6373</v>
      </c>
      <c r="T302" s="125" t="s">
        <v>6374</v>
      </c>
      <c r="U302" s="705">
        <v>30397570</v>
      </c>
      <c r="V302" s="636">
        <v>0</v>
      </c>
      <c r="W302" s="125" t="s">
        <v>134</v>
      </c>
      <c r="X302" s="125">
        <v>470</v>
      </c>
      <c r="Y302" s="125">
        <v>638</v>
      </c>
      <c r="Z302" s="125">
        <v>22</v>
      </c>
      <c r="AA302" s="637">
        <f t="shared" si="28"/>
        <v>0.29986000000000002</v>
      </c>
      <c r="AB302" s="705" t="s">
        <v>88</v>
      </c>
      <c r="AC302" s="632" t="s">
        <v>6186</v>
      </c>
      <c r="AD302" s="125"/>
      <c r="AE302" s="634"/>
      <c r="AF302" s="125"/>
      <c r="AG302" s="125">
        <v>638</v>
      </c>
      <c r="AH302" s="125">
        <v>22</v>
      </c>
      <c r="AI302" s="637">
        <f t="shared" si="30"/>
        <v>0.29986000000000002</v>
      </c>
      <c r="AJ302" s="125"/>
      <c r="AK302" s="125" t="s">
        <v>6370</v>
      </c>
      <c r="AL302" s="632">
        <v>44726</v>
      </c>
      <c r="AM302" s="632"/>
      <c r="AN302" s="632">
        <v>44728</v>
      </c>
      <c r="AO302" s="632"/>
      <c r="AP302" s="632"/>
      <c r="AQ302" s="125"/>
      <c r="AR302" s="125"/>
      <c r="AS302" s="125"/>
      <c r="AT302" s="638"/>
      <c r="AU302" s="638"/>
      <c r="AV302" s="638"/>
      <c r="AW302" s="705"/>
      <c r="AX302" s="125"/>
      <c r="AY302" s="639">
        <v>2200</v>
      </c>
      <c r="AZ302" s="639"/>
      <c r="BA302" s="639"/>
      <c r="BB302" s="639"/>
      <c r="BC302" s="639"/>
      <c r="BD302" s="639">
        <f t="shared" si="29"/>
        <v>2200</v>
      </c>
      <c r="BE302" s="125"/>
      <c r="BF302" s="125"/>
      <c r="BG302" s="125"/>
    </row>
    <row r="303" spans="1:59">
      <c r="A303" s="705" t="s">
        <v>55</v>
      </c>
      <c r="B303" s="125" t="s">
        <v>6375</v>
      </c>
      <c r="C303" s="125" t="s">
        <v>6376</v>
      </c>
      <c r="D303" s="632">
        <v>44718</v>
      </c>
      <c r="E303" s="705" t="s">
        <v>6377</v>
      </c>
      <c r="F303" s="705" t="s">
        <v>85</v>
      </c>
      <c r="G303" s="125"/>
      <c r="H303" s="125" t="s">
        <v>6378</v>
      </c>
      <c r="I303" s="125" t="s">
        <v>6216</v>
      </c>
      <c r="J303" s="125" t="s">
        <v>85</v>
      </c>
      <c r="K303" s="633" t="s">
        <v>5858</v>
      </c>
      <c r="L303" s="705" t="s">
        <v>6379</v>
      </c>
      <c r="M303" s="125" t="s">
        <v>6380</v>
      </c>
      <c r="N303" s="125" t="s">
        <v>6381</v>
      </c>
      <c r="O303" s="125" t="s">
        <v>4751</v>
      </c>
      <c r="P303" s="634" t="s">
        <v>6382</v>
      </c>
      <c r="Q303" s="705"/>
      <c r="R303" s="125" t="s">
        <v>6383</v>
      </c>
      <c r="S303" s="125"/>
      <c r="T303" s="125" t="s">
        <v>6384</v>
      </c>
      <c r="U303" s="705">
        <v>30361018</v>
      </c>
      <c r="V303" s="698">
        <v>25</v>
      </c>
      <c r="W303" s="125" t="s">
        <v>423</v>
      </c>
      <c r="X303" s="125">
        <v>385</v>
      </c>
      <c r="Y303" s="631">
        <v>19</v>
      </c>
      <c r="Z303" s="631">
        <v>1</v>
      </c>
      <c r="AA303" s="637">
        <f t="shared" si="28"/>
        <v>7.3150000000000003E-3</v>
      </c>
      <c r="AB303" s="705" t="s">
        <v>88</v>
      </c>
      <c r="AC303" s="632" t="s">
        <v>588</v>
      </c>
      <c r="AD303" s="125"/>
      <c r="AE303" s="634"/>
      <c r="AF303" s="125"/>
      <c r="AG303" s="631">
        <v>19</v>
      </c>
      <c r="AH303" s="631">
        <v>1</v>
      </c>
      <c r="AI303" s="637">
        <f t="shared" si="30"/>
        <v>7.3150000000000003E-3</v>
      </c>
      <c r="AJ303" s="125"/>
      <c r="AK303" s="125" t="s">
        <v>6376</v>
      </c>
      <c r="AL303" s="632">
        <v>44721</v>
      </c>
      <c r="AM303" s="632">
        <v>44721</v>
      </c>
      <c r="AN303" s="632">
        <v>44722</v>
      </c>
      <c r="AO303" s="632"/>
      <c r="AP303" s="632"/>
      <c r="AQ303" s="125" t="s">
        <v>5849</v>
      </c>
      <c r="AR303" s="125"/>
      <c r="AS303" s="125"/>
      <c r="AT303" s="638"/>
      <c r="AU303" s="638"/>
      <c r="AV303" s="638"/>
      <c r="AW303" s="705"/>
      <c r="AX303" s="125"/>
      <c r="AY303" s="639">
        <v>450</v>
      </c>
      <c r="AZ303" s="639"/>
      <c r="BA303" s="639"/>
      <c r="BB303" s="639">
        <v>100</v>
      </c>
      <c r="BC303" s="639">
        <v>50</v>
      </c>
      <c r="BD303" s="639">
        <f t="shared" si="29"/>
        <v>600</v>
      </c>
      <c r="BE303" s="125"/>
      <c r="BF303" s="125"/>
      <c r="BG303" s="125" t="s">
        <v>6385</v>
      </c>
    </row>
    <row r="304" spans="1:59">
      <c r="A304" s="705" t="s">
        <v>55</v>
      </c>
      <c r="B304" s="125" t="s">
        <v>6375</v>
      </c>
      <c r="C304" s="125" t="s">
        <v>6386</v>
      </c>
      <c r="D304" s="632">
        <v>44718</v>
      </c>
      <c r="E304" s="705" t="s">
        <v>6377</v>
      </c>
      <c r="F304" s="705" t="s">
        <v>85</v>
      </c>
      <c r="G304" s="125"/>
      <c r="H304" s="125" t="s">
        <v>6378</v>
      </c>
      <c r="I304" s="125" t="s">
        <v>6216</v>
      </c>
      <c r="J304" s="125" t="s">
        <v>85</v>
      </c>
      <c r="K304" s="633" t="s">
        <v>5858</v>
      </c>
      <c r="L304" s="705" t="s">
        <v>6379</v>
      </c>
      <c r="M304" s="125" t="s">
        <v>6380</v>
      </c>
      <c r="N304" s="125" t="s">
        <v>6381</v>
      </c>
      <c r="O304" s="125" t="s">
        <v>4751</v>
      </c>
      <c r="P304" s="634" t="s">
        <v>6382</v>
      </c>
      <c r="Q304" s="705"/>
      <c r="R304" s="125" t="s">
        <v>6383</v>
      </c>
      <c r="S304" s="125"/>
      <c r="T304" s="125" t="s">
        <v>6384</v>
      </c>
      <c r="U304" s="705">
        <v>30361018</v>
      </c>
      <c r="V304" s="698">
        <v>25</v>
      </c>
      <c r="W304" s="125" t="s">
        <v>423</v>
      </c>
      <c r="X304" s="125">
        <v>385</v>
      </c>
      <c r="Y304" s="631">
        <v>1</v>
      </c>
      <c r="Z304" s="631">
        <v>1</v>
      </c>
      <c r="AA304" s="637">
        <f t="shared" si="28"/>
        <v>3.8499999999999998E-4</v>
      </c>
      <c r="AB304" s="705" t="s">
        <v>88</v>
      </c>
      <c r="AC304" s="632" t="s">
        <v>588</v>
      </c>
      <c r="AD304" s="125"/>
      <c r="AE304" s="634"/>
      <c r="AF304" s="125"/>
      <c r="AG304" s="631">
        <v>1</v>
      </c>
      <c r="AH304" s="631">
        <v>1</v>
      </c>
      <c r="AI304" s="637">
        <f t="shared" si="30"/>
        <v>3.8499999999999998E-4</v>
      </c>
      <c r="AJ304" s="125"/>
      <c r="AK304" s="125" t="s">
        <v>6386</v>
      </c>
      <c r="AL304" s="632">
        <v>44721</v>
      </c>
      <c r="AM304" s="632">
        <v>44721</v>
      </c>
      <c r="AN304" s="632">
        <v>44722</v>
      </c>
      <c r="AO304" s="632"/>
      <c r="AP304" s="632"/>
      <c r="AQ304" s="125" t="s">
        <v>5849</v>
      </c>
      <c r="AR304" s="125"/>
      <c r="AS304" s="125"/>
      <c r="AT304" s="638"/>
      <c r="AU304" s="638"/>
      <c r="AV304" s="638"/>
      <c r="AW304" s="705"/>
      <c r="AX304" s="125"/>
      <c r="AY304" s="639"/>
      <c r="AZ304" s="639"/>
      <c r="BA304" s="639"/>
      <c r="BB304" s="639">
        <v>100</v>
      </c>
      <c r="BC304" s="639">
        <v>50</v>
      </c>
      <c r="BD304" s="639">
        <f t="shared" si="29"/>
        <v>150</v>
      </c>
      <c r="BE304" s="125"/>
      <c r="BF304" s="125"/>
      <c r="BG304" s="125" t="s">
        <v>6385</v>
      </c>
    </row>
    <row r="305" spans="1:59" s="727" customFormat="1">
      <c r="A305" s="705" t="s">
        <v>55</v>
      </c>
      <c r="B305" s="729" t="s">
        <v>5852</v>
      </c>
      <c r="C305" s="729" t="s">
        <v>8417</v>
      </c>
      <c r="D305" s="632">
        <v>44720</v>
      </c>
      <c r="E305" s="705" t="s">
        <v>8418</v>
      </c>
      <c r="F305" s="705" t="s">
        <v>85</v>
      </c>
      <c r="G305" s="729"/>
      <c r="H305" s="729"/>
      <c r="I305" s="729"/>
      <c r="J305" s="729"/>
      <c r="K305" s="633"/>
      <c r="L305" s="705" t="s">
        <v>8419</v>
      </c>
      <c r="M305" s="729" t="s">
        <v>8329</v>
      </c>
      <c r="N305" s="729" t="s">
        <v>1955</v>
      </c>
      <c r="O305" s="729" t="s">
        <v>603</v>
      </c>
      <c r="P305" s="634" t="s">
        <v>8420</v>
      </c>
      <c r="Q305" s="705" t="s">
        <v>1267</v>
      </c>
      <c r="R305" s="729" t="s">
        <v>1956</v>
      </c>
      <c r="S305" s="729" t="s">
        <v>1957</v>
      </c>
      <c r="T305" s="729" t="s">
        <v>1958</v>
      </c>
      <c r="U305" s="705">
        <v>30391592</v>
      </c>
      <c r="V305" s="736">
        <v>0</v>
      </c>
      <c r="W305" s="729" t="s">
        <v>8421</v>
      </c>
      <c r="X305" s="729">
        <v>580</v>
      </c>
      <c r="Y305" s="732">
        <v>116</v>
      </c>
      <c r="Z305" s="732">
        <v>4</v>
      </c>
      <c r="AA305" s="637">
        <f t="shared" si="28"/>
        <v>6.7280000000000006E-2</v>
      </c>
      <c r="AB305" s="705" t="s">
        <v>88</v>
      </c>
      <c r="AC305" s="632" t="s">
        <v>6186</v>
      </c>
      <c r="AD305" s="729"/>
      <c r="AE305" s="634"/>
      <c r="AF305" s="729"/>
      <c r="AG305" s="732">
        <v>116</v>
      </c>
      <c r="AH305" s="732">
        <v>4</v>
      </c>
      <c r="AI305" s="637">
        <f t="shared" si="30"/>
        <v>6.7280000000000006E-2</v>
      </c>
      <c r="AJ305" s="729"/>
      <c r="AK305" s="729"/>
      <c r="AL305" s="632"/>
      <c r="AM305" s="632"/>
      <c r="AN305" s="632"/>
      <c r="AO305" s="632"/>
      <c r="AP305" s="632"/>
      <c r="AQ305" s="729"/>
      <c r="AR305" s="729"/>
      <c r="AS305" s="729"/>
      <c r="AT305" s="638"/>
      <c r="AU305" s="638"/>
      <c r="AV305" s="638"/>
      <c r="AW305" s="705"/>
      <c r="AX305" s="729"/>
      <c r="AY305" s="639"/>
      <c r="AZ305" s="639"/>
      <c r="BA305" s="639"/>
      <c r="BB305" s="639"/>
      <c r="BC305" s="639"/>
      <c r="BD305" s="639"/>
      <c r="BE305" s="729"/>
      <c r="BF305" s="729"/>
      <c r="BG305" s="729"/>
    </row>
    <row r="306" spans="1:59" s="727" customFormat="1">
      <c r="A306" s="592" t="s">
        <v>55</v>
      </c>
      <c r="B306" s="730" t="s">
        <v>5836</v>
      </c>
      <c r="C306" s="737" t="s">
        <v>8422</v>
      </c>
      <c r="D306" s="738">
        <v>44721</v>
      </c>
      <c r="E306" s="592" t="s">
        <v>8423</v>
      </c>
      <c r="F306" s="592" t="s">
        <v>85</v>
      </c>
      <c r="G306" s="730"/>
      <c r="H306" s="730"/>
      <c r="I306" s="730"/>
      <c r="J306" s="730"/>
      <c r="K306" s="739"/>
      <c r="L306" s="592" t="s">
        <v>8424</v>
      </c>
      <c r="M306" s="730" t="s">
        <v>7280</v>
      </c>
      <c r="N306" s="730" t="s">
        <v>7281</v>
      </c>
      <c r="O306" s="730" t="s">
        <v>1654</v>
      </c>
      <c r="P306" s="740" t="s">
        <v>8425</v>
      </c>
      <c r="Q306" s="592" t="s">
        <v>1267</v>
      </c>
      <c r="R306" s="730" t="s">
        <v>8426</v>
      </c>
      <c r="S306" s="730" t="s">
        <v>8427</v>
      </c>
      <c r="T306" s="730" t="s">
        <v>8428</v>
      </c>
      <c r="U306" s="592">
        <v>12005559</v>
      </c>
      <c r="V306" s="741">
        <v>15</v>
      </c>
      <c r="W306" s="730" t="s">
        <v>134</v>
      </c>
      <c r="X306" s="730">
        <v>475</v>
      </c>
      <c r="Y306" s="742">
        <v>633</v>
      </c>
      <c r="Z306" s="742">
        <v>21</v>
      </c>
      <c r="AA306" s="743">
        <f t="shared" si="28"/>
        <v>0.30067500000000003</v>
      </c>
      <c r="AB306" s="592" t="s">
        <v>70</v>
      </c>
      <c r="AC306" s="738" t="s">
        <v>6186</v>
      </c>
      <c r="AD306" s="730"/>
      <c r="AE306" s="740"/>
      <c r="AF306" s="730"/>
      <c r="AG306" s="730"/>
      <c r="AH306" s="730"/>
      <c r="AI306" s="743"/>
      <c r="AJ306" s="730"/>
      <c r="AK306" s="730"/>
      <c r="AL306" s="738"/>
      <c r="AM306" s="738"/>
      <c r="AN306" s="738"/>
      <c r="AO306" s="738"/>
      <c r="AP306" s="738"/>
      <c r="AQ306" s="730"/>
      <c r="AR306" s="730"/>
      <c r="AS306" s="730"/>
      <c r="AT306" s="744"/>
      <c r="AU306" s="744"/>
      <c r="AV306" s="744"/>
      <c r="AW306" s="592"/>
      <c r="AX306" s="730"/>
      <c r="AY306" s="668"/>
      <c r="AZ306" s="668"/>
      <c r="BA306" s="668"/>
      <c r="BB306" s="668"/>
      <c r="BC306" s="668"/>
      <c r="BD306" s="668"/>
      <c r="BE306" s="730"/>
      <c r="BF306" s="730"/>
      <c r="BG306" s="730"/>
    </row>
    <row r="307" spans="1:59" s="727" customFormat="1">
      <c r="A307" s="592" t="s">
        <v>55</v>
      </c>
      <c r="B307" s="730" t="s">
        <v>5836</v>
      </c>
      <c r="C307" s="737" t="s">
        <v>8429</v>
      </c>
      <c r="D307" s="738">
        <v>44721</v>
      </c>
      <c r="E307" s="592" t="s">
        <v>8423</v>
      </c>
      <c r="F307" s="592" t="s">
        <v>85</v>
      </c>
      <c r="G307" s="730"/>
      <c r="H307" s="730"/>
      <c r="I307" s="730"/>
      <c r="J307" s="730"/>
      <c r="K307" s="739"/>
      <c r="L307" s="592" t="s">
        <v>8424</v>
      </c>
      <c r="M307" s="730" t="s">
        <v>7280</v>
      </c>
      <c r="N307" s="730" t="s">
        <v>7281</v>
      </c>
      <c r="O307" s="730" t="s">
        <v>1654</v>
      </c>
      <c r="P307" s="740" t="s">
        <v>8425</v>
      </c>
      <c r="Q307" s="592" t="s">
        <v>1267</v>
      </c>
      <c r="R307" s="730" t="s">
        <v>8426</v>
      </c>
      <c r="S307" s="730" t="s">
        <v>8427</v>
      </c>
      <c r="T307" s="730" t="s">
        <v>8428</v>
      </c>
      <c r="U307" s="592">
        <v>12005833</v>
      </c>
      <c r="V307" s="741">
        <v>15</v>
      </c>
      <c r="W307" s="730" t="s">
        <v>134</v>
      </c>
      <c r="X307" s="730">
        <v>475</v>
      </c>
      <c r="Y307" s="742">
        <v>600</v>
      </c>
      <c r="Z307" s="742">
        <v>20</v>
      </c>
      <c r="AA307" s="743">
        <f t="shared" si="28"/>
        <v>0.28499999999999998</v>
      </c>
      <c r="AB307" s="592" t="s">
        <v>70</v>
      </c>
      <c r="AC307" s="738" t="s">
        <v>6186</v>
      </c>
      <c r="AD307" s="730"/>
      <c r="AE307" s="740"/>
      <c r="AF307" s="730"/>
      <c r="AG307" s="730"/>
      <c r="AH307" s="730"/>
      <c r="AI307" s="743"/>
      <c r="AJ307" s="730"/>
      <c r="AK307" s="730"/>
      <c r="AL307" s="738"/>
      <c r="AM307" s="738"/>
      <c r="AN307" s="738"/>
      <c r="AO307" s="738"/>
      <c r="AP307" s="738"/>
      <c r="AQ307" s="730"/>
      <c r="AR307" s="730"/>
      <c r="AS307" s="730"/>
      <c r="AT307" s="744"/>
      <c r="AU307" s="744"/>
      <c r="AV307" s="744"/>
      <c r="AW307" s="592"/>
      <c r="AX307" s="730"/>
      <c r="AY307" s="668"/>
      <c r="AZ307" s="668"/>
      <c r="BA307" s="668"/>
      <c r="BB307" s="668"/>
      <c r="BC307" s="668"/>
      <c r="BD307" s="668"/>
      <c r="BE307" s="730"/>
      <c r="BF307" s="730"/>
      <c r="BG307" s="730"/>
    </row>
    <row r="308" spans="1:59" s="727" customFormat="1">
      <c r="A308" s="592" t="s">
        <v>55</v>
      </c>
      <c r="B308" s="730" t="s">
        <v>5836</v>
      </c>
      <c r="C308" s="737" t="s">
        <v>8430</v>
      </c>
      <c r="D308" s="738">
        <v>44721</v>
      </c>
      <c r="E308" s="592" t="s">
        <v>8423</v>
      </c>
      <c r="F308" s="592" t="s">
        <v>85</v>
      </c>
      <c r="G308" s="730"/>
      <c r="H308" s="730"/>
      <c r="I308" s="730"/>
      <c r="J308" s="730"/>
      <c r="K308" s="739"/>
      <c r="L308" s="592" t="s">
        <v>8424</v>
      </c>
      <c r="M308" s="730" t="s">
        <v>7280</v>
      </c>
      <c r="N308" s="730" t="s">
        <v>7281</v>
      </c>
      <c r="O308" s="730" t="s">
        <v>1654</v>
      </c>
      <c r="P308" s="740" t="s">
        <v>8425</v>
      </c>
      <c r="Q308" s="592" t="s">
        <v>1267</v>
      </c>
      <c r="R308" s="730" t="s">
        <v>8426</v>
      </c>
      <c r="S308" s="730" t="s">
        <v>8427</v>
      </c>
      <c r="T308" s="730" t="s">
        <v>8428</v>
      </c>
      <c r="U308" s="592">
        <v>30390371</v>
      </c>
      <c r="V308" s="741">
        <v>15</v>
      </c>
      <c r="W308" s="730" t="s">
        <v>134</v>
      </c>
      <c r="X308" s="730">
        <v>475</v>
      </c>
      <c r="Y308" s="742">
        <v>29</v>
      </c>
      <c r="Z308" s="742">
        <v>1</v>
      </c>
      <c r="AA308" s="743">
        <f t="shared" si="28"/>
        <v>1.3775000000000001E-2</v>
      </c>
      <c r="AB308" s="592" t="s">
        <v>70</v>
      </c>
      <c r="AC308" s="738" t="s">
        <v>6186</v>
      </c>
      <c r="AD308" s="730"/>
      <c r="AE308" s="740"/>
      <c r="AF308" s="730"/>
      <c r="AG308" s="730"/>
      <c r="AH308" s="730"/>
      <c r="AI308" s="743"/>
      <c r="AJ308" s="730"/>
      <c r="AK308" s="730"/>
      <c r="AL308" s="738"/>
      <c r="AM308" s="738"/>
      <c r="AN308" s="738"/>
      <c r="AO308" s="738"/>
      <c r="AP308" s="738"/>
      <c r="AQ308" s="730"/>
      <c r="AR308" s="730"/>
      <c r="AS308" s="730"/>
      <c r="AT308" s="744"/>
      <c r="AU308" s="744"/>
      <c r="AV308" s="744"/>
      <c r="AW308" s="592"/>
      <c r="AX308" s="730"/>
      <c r="AY308" s="668"/>
      <c r="AZ308" s="668"/>
      <c r="BA308" s="668"/>
      <c r="BB308" s="668"/>
      <c r="BC308" s="668"/>
      <c r="BD308" s="668"/>
      <c r="BE308" s="730"/>
      <c r="BF308" s="730"/>
      <c r="BG308" s="730"/>
    </row>
    <row r="309" spans="1:59" s="727" customFormat="1">
      <c r="A309" s="592" t="s">
        <v>55</v>
      </c>
      <c r="B309" s="730" t="s">
        <v>5836</v>
      </c>
      <c r="C309" s="737" t="s">
        <v>8431</v>
      </c>
      <c r="D309" s="738">
        <v>44721</v>
      </c>
      <c r="E309" s="592" t="s">
        <v>8423</v>
      </c>
      <c r="F309" s="592" t="s">
        <v>85</v>
      </c>
      <c r="G309" s="730"/>
      <c r="H309" s="730"/>
      <c r="I309" s="730"/>
      <c r="J309" s="730"/>
      <c r="K309" s="739"/>
      <c r="L309" s="592" t="s">
        <v>8424</v>
      </c>
      <c r="M309" s="730" t="s">
        <v>7280</v>
      </c>
      <c r="N309" s="730" t="s">
        <v>7281</v>
      </c>
      <c r="O309" s="730" t="s">
        <v>1654</v>
      </c>
      <c r="P309" s="740" t="s">
        <v>8425</v>
      </c>
      <c r="Q309" s="592" t="s">
        <v>1267</v>
      </c>
      <c r="R309" s="730" t="s">
        <v>8426</v>
      </c>
      <c r="S309" s="730" t="s">
        <v>8427</v>
      </c>
      <c r="T309" s="730" t="s">
        <v>8428</v>
      </c>
      <c r="U309" s="592">
        <v>12005833</v>
      </c>
      <c r="V309" s="741">
        <v>0</v>
      </c>
      <c r="W309" s="730" t="s">
        <v>134</v>
      </c>
      <c r="X309" s="730">
        <v>475</v>
      </c>
      <c r="Y309" s="742">
        <v>600</v>
      </c>
      <c r="Z309" s="742">
        <v>20</v>
      </c>
      <c r="AA309" s="743">
        <f t="shared" si="28"/>
        <v>0.28499999999999998</v>
      </c>
      <c r="AB309" s="592" t="s">
        <v>70</v>
      </c>
      <c r="AC309" s="738" t="s">
        <v>6186</v>
      </c>
      <c r="AD309" s="730"/>
      <c r="AE309" s="740"/>
      <c r="AF309" s="730"/>
      <c r="AG309" s="730"/>
      <c r="AH309" s="730"/>
      <c r="AI309" s="743"/>
      <c r="AJ309" s="730"/>
      <c r="AK309" s="730"/>
      <c r="AL309" s="738"/>
      <c r="AM309" s="738"/>
      <c r="AN309" s="738"/>
      <c r="AO309" s="738"/>
      <c r="AP309" s="738"/>
      <c r="AQ309" s="730"/>
      <c r="AR309" s="730"/>
      <c r="AS309" s="730"/>
      <c r="AT309" s="744"/>
      <c r="AU309" s="744"/>
      <c r="AV309" s="744"/>
      <c r="AW309" s="592"/>
      <c r="AX309" s="730"/>
      <c r="AY309" s="668"/>
      <c r="AZ309" s="668"/>
      <c r="BA309" s="668"/>
      <c r="BB309" s="668"/>
      <c r="BC309" s="668"/>
      <c r="BD309" s="668"/>
      <c r="BE309" s="730"/>
      <c r="BF309" s="730"/>
      <c r="BG309" s="730"/>
    </row>
    <row r="310" spans="1:59" s="727" customFormat="1">
      <c r="A310" s="592" t="s">
        <v>55</v>
      </c>
      <c r="B310" s="730" t="s">
        <v>5836</v>
      </c>
      <c r="C310" s="737" t="s">
        <v>8432</v>
      </c>
      <c r="D310" s="738">
        <v>44721</v>
      </c>
      <c r="E310" s="592" t="s">
        <v>8423</v>
      </c>
      <c r="F310" s="592" t="s">
        <v>85</v>
      </c>
      <c r="G310" s="730"/>
      <c r="H310" s="730"/>
      <c r="I310" s="730"/>
      <c r="J310" s="730"/>
      <c r="K310" s="739"/>
      <c r="L310" s="592" t="s">
        <v>8424</v>
      </c>
      <c r="M310" s="730" t="s">
        <v>7280</v>
      </c>
      <c r="N310" s="730" t="s">
        <v>7281</v>
      </c>
      <c r="O310" s="730" t="s">
        <v>1654</v>
      </c>
      <c r="P310" s="740" t="s">
        <v>8425</v>
      </c>
      <c r="Q310" s="592" t="s">
        <v>1267</v>
      </c>
      <c r="R310" s="730" t="s">
        <v>8426</v>
      </c>
      <c r="S310" s="730" t="s">
        <v>8427</v>
      </c>
      <c r="T310" s="730" t="s">
        <v>8428</v>
      </c>
      <c r="U310" s="592">
        <v>12005833</v>
      </c>
      <c r="V310" s="741">
        <v>0</v>
      </c>
      <c r="W310" s="730" t="s">
        <v>134</v>
      </c>
      <c r="X310" s="730">
        <v>475</v>
      </c>
      <c r="Y310" s="742">
        <v>330</v>
      </c>
      <c r="Z310" s="742">
        <v>11</v>
      </c>
      <c r="AA310" s="743">
        <f t="shared" si="28"/>
        <v>0.15675</v>
      </c>
      <c r="AB310" s="592" t="s">
        <v>70</v>
      </c>
      <c r="AC310" s="738" t="s">
        <v>6186</v>
      </c>
      <c r="AD310" s="730"/>
      <c r="AE310" s="740"/>
      <c r="AF310" s="730"/>
      <c r="AG310" s="730"/>
      <c r="AH310" s="730"/>
      <c r="AI310" s="743"/>
      <c r="AJ310" s="730"/>
      <c r="AK310" s="730"/>
      <c r="AL310" s="738"/>
      <c r="AM310" s="738"/>
      <c r="AN310" s="738"/>
      <c r="AO310" s="738"/>
      <c r="AP310" s="738"/>
      <c r="AQ310" s="730"/>
      <c r="AR310" s="730"/>
      <c r="AS310" s="730"/>
      <c r="AT310" s="744"/>
      <c r="AU310" s="744"/>
      <c r="AV310" s="744"/>
      <c r="AW310" s="592"/>
      <c r="AX310" s="730"/>
      <c r="AY310" s="668"/>
      <c r="AZ310" s="668"/>
      <c r="BA310" s="668"/>
      <c r="BB310" s="668"/>
      <c r="BC310" s="668"/>
      <c r="BD310" s="668"/>
      <c r="BE310" s="730"/>
      <c r="BF310" s="730"/>
      <c r="BG310" s="730"/>
    </row>
    <row r="311" spans="1:59" s="727" customFormat="1">
      <c r="A311" s="592" t="s">
        <v>55</v>
      </c>
      <c r="B311" s="730" t="s">
        <v>5836</v>
      </c>
      <c r="C311" s="737" t="s">
        <v>8433</v>
      </c>
      <c r="D311" s="738">
        <v>44721</v>
      </c>
      <c r="E311" s="592" t="s">
        <v>8423</v>
      </c>
      <c r="F311" s="592" t="s">
        <v>85</v>
      </c>
      <c r="G311" s="730"/>
      <c r="H311" s="730"/>
      <c r="I311" s="730"/>
      <c r="J311" s="730"/>
      <c r="K311" s="739"/>
      <c r="L311" s="592" t="s">
        <v>8424</v>
      </c>
      <c r="M311" s="730" t="s">
        <v>7280</v>
      </c>
      <c r="N311" s="730" t="s">
        <v>7281</v>
      </c>
      <c r="O311" s="730" t="s">
        <v>1654</v>
      </c>
      <c r="P311" s="740" t="s">
        <v>8425</v>
      </c>
      <c r="Q311" s="592" t="s">
        <v>1267</v>
      </c>
      <c r="R311" s="730" t="s">
        <v>8426</v>
      </c>
      <c r="S311" s="730" t="s">
        <v>8427</v>
      </c>
      <c r="T311" s="730" t="s">
        <v>8428</v>
      </c>
      <c r="U311" s="592">
        <v>30390371</v>
      </c>
      <c r="V311" s="741">
        <v>0</v>
      </c>
      <c r="W311" s="730" t="s">
        <v>134</v>
      </c>
      <c r="X311" s="730">
        <v>475</v>
      </c>
      <c r="Y311" s="742">
        <v>11</v>
      </c>
      <c r="Z311" s="742">
        <v>1</v>
      </c>
      <c r="AA311" s="743">
        <f t="shared" si="28"/>
        <v>5.2249999999999996E-3</v>
      </c>
      <c r="AB311" s="592" t="s">
        <v>70</v>
      </c>
      <c r="AC311" s="738" t="s">
        <v>6186</v>
      </c>
      <c r="AD311" s="730"/>
      <c r="AE311" s="740"/>
      <c r="AF311" s="730"/>
      <c r="AG311" s="730"/>
      <c r="AH311" s="730"/>
      <c r="AI311" s="743"/>
      <c r="AJ311" s="730"/>
      <c r="AK311" s="730"/>
      <c r="AL311" s="738"/>
      <c r="AM311" s="738"/>
      <c r="AN311" s="738"/>
      <c r="AO311" s="738"/>
      <c r="AP311" s="738"/>
      <c r="AQ311" s="730"/>
      <c r="AR311" s="730"/>
      <c r="AS311" s="730"/>
      <c r="AT311" s="744"/>
      <c r="AU311" s="744"/>
      <c r="AV311" s="744"/>
      <c r="AW311" s="592"/>
      <c r="AX311" s="730"/>
      <c r="AY311" s="668"/>
      <c r="AZ311" s="668"/>
      <c r="BA311" s="668"/>
      <c r="BB311" s="668"/>
      <c r="BC311" s="668"/>
      <c r="BD311" s="668"/>
      <c r="BE311" s="730"/>
      <c r="BF311" s="730"/>
      <c r="BG311" s="730"/>
    </row>
    <row r="312" spans="1:59" s="727" customFormat="1">
      <c r="A312" s="592" t="s">
        <v>55</v>
      </c>
      <c r="B312" s="730" t="s">
        <v>5836</v>
      </c>
      <c r="C312" s="737" t="s">
        <v>8434</v>
      </c>
      <c r="D312" s="738">
        <v>44721</v>
      </c>
      <c r="E312" s="592" t="s">
        <v>8423</v>
      </c>
      <c r="F312" s="592" t="s">
        <v>85</v>
      </c>
      <c r="G312" s="730"/>
      <c r="H312" s="730"/>
      <c r="I312" s="730"/>
      <c r="J312" s="730"/>
      <c r="K312" s="739"/>
      <c r="L312" s="592" t="s">
        <v>8424</v>
      </c>
      <c r="M312" s="730" t="s">
        <v>7280</v>
      </c>
      <c r="N312" s="730" t="s">
        <v>7281</v>
      </c>
      <c r="O312" s="730" t="s">
        <v>1654</v>
      </c>
      <c r="P312" s="740" t="s">
        <v>8425</v>
      </c>
      <c r="Q312" s="592" t="s">
        <v>1267</v>
      </c>
      <c r="R312" s="730" t="s">
        <v>8426</v>
      </c>
      <c r="S312" s="730" t="s">
        <v>8427</v>
      </c>
      <c r="T312" s="730" t="s">
        <v>8428</v>
      </c>
      <c r="U312" s="592">
        <v>30397571</v>
      </c>
      <c r="V312" s="741">
        <v>0</v>
      </c>
      <c r="W312" s="730" t="s">
        <v>134</v>
      </c>
      <c r="X312" s="730">
        <v>475</v>
      </c>
      <c r="Y312" s="742">
        <v>12</v>
      </c>
      <c r="Z312" s="742">
        <v>1</v>
      </c>
      <c r="AA312" s="743">
        <f t="shared" si="28"/>
        <v>5.7000000000000002E-3</v>
      </c>
      <c r="AB312" s="592" t="s">
        <v>70</v>
      </c>
      <c r="AC312" s="738" t="s">
        <v>6186</v>
      </c>
      <c r="AD312" s="730"/>
      <c r="AE312" s="740"/>
      <c r="AF312" s="730"/>
      <c r="AG312" s="730"/>
      <c r="AH312" s="730"/>
      <c r="AI312" s="743"/>
      <c r="AJ312" s="730"/>
      <c r="AK312" s="730"/>
      <c r="AL312" s="738"/>
      <c r="AM312" s="738"/>
      <c r="AN312" s="738"/>
      <c r="AO312" s="738"/>
      <c r="AP312" s="738"/>
      <c r="AQ312" s="730"/>
      <c r="AR312" s="730"/>
      <c r="AS312" s="730"/>
      <c r="AT312" s="744"/>
      <c r="AU312" s="744"/>
      <c r="AV312" s="744"/>
      <c r="AW312" s="592"/>
      <c r="AX312" s="730"/>
      <c r="AY312" s="668"/>
      <c r="AZ312" s="668"/>
      <c r="BA312" s="668"/>
      <c r="BB312" s="668"/>
      <c r="BC312" s="668"/>
      <c r="BD312" s="668"/>
      <c r="BE312" s="730"/>
      <c r="BF312" s="730"/>
      <c r="BG312" s="730"/>
    </row>
    <row r="313" spans="1:59">
      <c r="A313" s="707" t="s">
        <v>428</v>
      </c>
      <c r="B313" s="707" t="s">
        <v>1264</v>
      </c>
      <c r="C313" s="707" t="s">
        <v>6387</v>
      </c>
      <c r="D313" s="708">
        <v>44714</v>
      </c>
      <c r="E313" s="707" t="s">
        <v>6388</v>
      </c>
      <c r="F313" s="707" t="s">
        <v>85</v>
      </c>
      <c r="G313" s="707" t="s">
        <v>5855</v>
      </c>
      <c r="H313" s="707" t="s">
        <v>5856</v>
      </c>
      <c r="I313" s="707" t="s">
        <v>6216</v>
      </c>
      <c r="J313" s="707" t="s">
        <v>85</v>
      </c>
      <c r="K313" s="709" t="s">
        <v>5858</v>
      </c>
      <c r="L313" s="707" t="s">
        <v>341</v>
      </c>
      <c r="M313" s="707" t="s">
        <v>1364</v>
      </c>
      <c r="N313" s="707" t="s">
        <v>343</v>
      </c>
      <c r="O313" s="707" t="s">
        <v>299</v>
      </c>
      <c r="P313" s="707">
        <v>21075</v>
      </c>
      <c r="Q313" s="707" t="s">
        <v>1267</v>
      </c>
      <c r="R313" s="707"/>
      <c r="S313" s="707"/>
      <c r="T313" s="707"/>
      <c r="U313" s="707">
        <v>30390256</v>
      </c>
      <c r="V313" s="707">
        <v>14.75</v>
      </c>
      <c r="W313" s="707" t="s">
        <v>2197</v>
      </c>
      <c r="X313" s="707">
        <v>400</v>
      </c>
      <c r="Y313" s="707">
        <v>780</v>
      </c>
      <c r="Z313" s="707">
        <v>30</v>
      </c>
      <c r="AA313" s="707">
        <v>0.31</v>
      </c>
      <c r="AB313" s="707" t="s">
        <v>70</v>
      </c>
      <c r="AC313" s="708">
        <v>44742</v>
      </c>
      <c r="AD313" s="707"/>
      <c r="AE313" s="707"/>
      <c r="AF313" s="707" t="s">
        <v>6387</v>
      </c>
      <c r="AG313" s="707">
        <v>780</v>
      </c>
      <c r="AH313" s="707">
        <v>30</v>
      </c>
      <c r="AI313" s="707">
        <v>0.31</v>
      </c>
      <c r="AJ313" s="710" t="s">
        <v>5848</v>
      </c>
      <c r="AK313" s="707" t="s">
        <v>6387</v>
      </c>
      <c r="AL313" s="708">
        <v>44719</v>
      </c>
      <c r="AM313" s="708">
        <v>44719</v>
      </c>
      <c r="AN313" s="708">
        <v>44720</v>
      </c>
      <c r="AO313" s="708">
        <v>44720</v>
      </c>
      <c r="AP313" s="708">
        <v>44720</v>
      </c>
      <c r="AQ313" s="707" t="s">
        <v>89</v>
      </c>
      <c r="AR313" s="708" t="s">
        <v>8242</v>
      </c>
      <c r="AS313" s="707"/>
      <c r="AT313" s="707"/>
      <c r="AU313" s="707"/>
      <c r="AV313" s="707"/>
      <c r="AW313" s="711"/>
      <c r="AX313" s="711"/>
      <c r="AY313" s="711">
        <v>1100</v>
      </c>
      <c r="AZ313" s="711"/>
      <c r="BA313" s="711"/>
      <c r="BB313" s="712"/>
      <c r="BC313" s="707"/>
      <c r="BD313" s="707"/>
      <c r="BE313" s="707"/>
      <c r="BF313" s="707"/>
      <c r="BG313" s="707" t="s">
        <v>6389</v>
      </c>
    </row>
    <row r="314" spans="1:59">
      <c r="A314" s="707" t="s">
        <v>428</v>
      </c>
      <c r="B314" s="707" t="s">
        <v>1264</v>
      </c>
      <c r="C314" s="707" t="s">
        <v>6390</v>
      </c>
      <c r="D314" s="708">
        <v>44714</v>
      </c>
      <c r="E314" s="707" t="s">
        <v>6388</v>
      </c>
      <c r="F314" s="707" t="s">
        <v>85</v>
      </c>
      <c r="G314" s="707" t="s">
        <v>5855</v>
      </c>
      <c r="H314" s="707" t="s">
        <v>5856</v>
      </c>
      <c r="I314" s="707" t="s">
        <v>6216</v>
      </c>
      <c r="J314" s="707" t="s">
        <v>85</v>
      </c>
      <c r="K314" s="709" t="s">
        <v>5858</v>
      </c>
      <c r="L314" s="707" t="s">
        <v>341</v>
      </c>
      <c r="M314" s="707" t="s">
        <v>1364</v>
      </c>
      <c r="N314" s="707" t="s">
        <v>343</v>
      </c>
      <c r="O314" s="707" t="s">
        <v>299</v>
      </c>
      <c r="P314" s="707">
        <v>21075</v>
      </c>
      <c r="Q314" s="707" t="s">
        <v>1267</v>
      </c>
      <c r="R314" s="707"/>
      <c r="S314" s="707"/>
      <c r="T314" s="707"/>
      <c r="U314" s="707">
        <v>30390256</v>
      </c>
      <c r="V314" s="707">
        <v>14.75</v>
      </c>
      <c r="W314" s="707" t="s">
        <v>2197</v>
      </c>
      <c r="X314" s="707">
        <v>400</v>
      </c>
      <c r="Y314" s="707">
        <v>780</v>
      </c>
      <c r="Z314" s="707">
        <v>30</v>
      </c>
      <c r="AA314" s="707">
        <v>0.31</v>
      </c>
      <c r="AB314" s="707" t="s">
        <v>70</v>
      </c>
      <c r="AC314" s="708">
        <v>44742</v>
      </c>
      <c r="AD314" s="707"/>
      <c r="AE314" s="707"/>
      <c r="AF314" s="707" t="s">
        <v>6390</v>
      </c>
      <c r="AG314" s="707">
        <v>780</v>
      </c>
      <c r="AH314" s="707">
        <v>30</v>
      </c>
      <c r="AI314" s="707">
        <v>0.31</v>
      </c>
      <c r="AJ314" s="710" t="s">
        <v>5848</v>
      </c>
      <c r="AK314" s="707" t="s">
        <v>6390</v>
      </c>
      <c r="AL314" s="708">
        <v>44719</v>
      </c>
      <c r="AM314" s="708">
        <v>44719</v>
      </c>
      <c r="AN314" s="708">
        <v>44720</v>
      </c>
      <c r="AO314" s="708">
        <v>44720</v>
      </c>
      <c r="AP314" s="708">
        <v>44720</v>
      </c>
      <c r="AQ314" s="707" t="s">
        <v>89</v>
      </c>
      <c r="AR314" s="708" t="s">
        <v>8243</v>
      </c>
      <c r="AS314" s="707"/>
      <c r="AT314" s="707"/>
      <c r="AU314" s="707"/>
      <c r="AV314" s="707"/>
      <c r="AW314" s="711"/>
      <c r="AX314" s="711"/>
      <c r="AY314" s="711">
        <v>1100</v>
      </c>
      <c r="AZ314" s="711"/>
      <c r="BA314" s="711"/>
      <c r="BB314" s="712"/>
      <c r="BC314" s="707"/>
      <c r="BD314" s="707"/>
      <c r="BE314" s="707"/>
      <c r="BF314" s="707"/>
      <c r="BG314" s="707" t="s">
        <v>6389</v>
      </c>
    </row>
    <row r="315" spans="1:59">
      <c r="A315" s="707" t="s">
        <v>428</v>
      </c>
      <c r="B315" s="707" t="s">
        <v>1264</v>
      </c>
      <c r="C315" s="707" t="s">
        <v>6391</v>
      </c>
      <c r="D315" s="708">
        <v>44714</v>
      </c>
      <c r="E315" s="707" t="s">
        <v>6388</v>
      </c>
      <c r="F315" s="707" t="s">
        <v>85</v>
      </c>
      <c r="G315" s="707" t="s">
        <v>5855</v>
      </c>
      <c r="H315" s="707" t="s">
        <v>5856</v>
      </c>
      <c r="I315" s="707" t="s">
        <v>6216</v>
      </c>
      <c r="J315" s="707" t="s">
        <v>85</v>
      </c>
      <c r="K315" s="709" t="s">
        <v>5858</v>
      </c>
      <c r="L315" s="707" t="s">
        <v>341</v>
      </c>
      <c r="M315" s="707" t="s">
        <v>1364</v>
      </c>
      <c r="N315" s="707" t="s">
        <v>343</v>
      </c>
      <c r="O315" s="707" t="s">
        <v>299</v>
      </c>
      <c r="P315" s="707">
        <v>21075</v>
      </c>
      <c r="Q315" s="707" t="s">
        <v>1267</v>
      </c>
      <c r="R315" s="707"/>
      <c r="S315" s="707"/>
      <c r="T315" s="707"/>
      <c r="U315" s="707">
        <v>30390256</v>
      </c>
      <c r="V315" s="707">
        <v>14.75</v>
      </c>
      <c r="W315" s="707" t="s">
        <v>2197</v>
      </c>
      <c r="X315" s="707">
        <v>400</v>
      </c>
      <c r="Y315" s="707">
        <v>780</v>
      </c>
      <c r="Z315" s="707">
        <v>30</v>
      </c>
      <c r="AA315" s="707">
        <v>0.31</v>
      </c>
      <c r="AB315" s="707" t="s">
        <v>70</v>
      </c>
      <c r="AC315" s="708">
        <v>44742</v>
      </c>
      <c r="AD315" s="707"/>
      <c r="AE315" s="707"/>
      <c r="AF315" s="707" t="s">
        <v>6391</v>
      </c>
      <c r="AG315" s="707">
        <v>780</v>
      </c>
      <c r="AH315" s="707">
        <v>30</v>
      </c>
      <c r="AI315" s="707">
        <v>0.31</v>
      </c>
      <c r="AJ315" s="710" t="s">
        <v>5848</v>
      </c>
      <c r="AK315" s="707" t="s">
        <v>6391</v>
      </c>
      <c r="AL315" s="708">
        <v>44719</v>
      </c>
      <c r="AM315" s="708">
        <v>44719</v>
      </c>
      <c r="AN315" s="708">
        <v>44720</v>
      </c>
      <c r="AO315" s="708">
        <v>44720</v>
      </c>
      <c r="AP315" s="708">
        <v>44720</v>
      </c>
      <c r="AQ315" s="707" t="s">
        <v>89</v>
      </c>
      <c r="AR315" s="708" t="s">
        <v>8244</v>
      </c>
      <c r="AS315" s="707"/>
      <c r="AT315" s="707"/>
      <c r="AU315" s="707"/>
      <c r="AV315" s="707"/>
      <c r="AW315" s="711"/>
      <c r="AX315" s="711"/>
      <c r="AY315" s="711">
        <v>1100</v>
      </c>
      <c r="AZ315" s="711"/>
      <c r="BA315" s="711"/>
      <c r="BB315" s="712"/>
      <c r="BC315" s="707"/>
      <c r="BD315" s="707"/>
      <c r="BE315" s="707"/>
      <c r="BF315" s="707"/>
      <c r="BG315" s="707" t="s">
        <v>6389</v>
      </c>
    </row>
    <row r="316" spans="1:59">
      <c r="A316" s="713" t="s">
        <v>428</v>
      </c>
      <c r="B316" s="713" t="s">
        <v>1264</v>
      </c>
      <c r="C316" s="713" t="s">
        <v>6392</v>
      </c>
      <c r="D316" s="714">
        <v>44714</v>
      </c>
      <c r="E316" s="713" t="s">
        <v>6388</v>
      </c>
      <c r="F316" s="713" t="s">
        <v>85</v>
      </c>
      <c r="G316" s="713" t="s">
        <v>5855</v>
      </c>
      <c r="H316" s="713" t="s">
        <v>5856</v>
      </c>
      <c r="I316" s="713" t="s">
        <v>6216</v>
      </c>
      <c r="J316" s="713" t="s">
        <v>85</v>
      </c>
      <c r="K316" s="715" t="s">
        <v>5858</v>
      </c>
      <c r="L316" s="713" t="s">
        <v>341</v>
      </c>
      <c r="M316" s="713" t="s">
        <v>1364</v>
      </c>
      <c r="N316" s="713" t="s">
        <v>343</v>
      </c>
      <c r="O316" s="713" t="s">
        <v>299</v>
      </c>
      <c r="P316" s="713">
        <v>21075</v>
      </c>
      <c r="Q316" s="713" t="s">
        <v>1267</v>
      </c>
      <c r="R316" s="713"/>
      <c r="S316" s="713"/>
      <c r="T316" s="713"/>
      <c r="U316" s="713">
        <v>30390256</v>
      </c>
      <c r="V316" s="713">
        <v>14.75</v>
      </c>
      <c r="W316" s="713" t="s">
        <v>2197</v>
      </c>
      <c r="X316" s="713">
        <v>400</v>
      </c>
      <c r="Y316" s="713">
        <v>780</v>
      </c>
      <c r="Z316" s="713">
        <v>30</v>
      </c>
      <c r="AA316" s="713">
        <v>0.31</v>
      </c>
      <c r="AB316" s="713" t="s">
        <v>70</v>
      </c>
      <c r="AC316" s="714">
        <v>44742</v>
      </c>
      <c r="AD316" s="713"/>
      <c r="AE316" s="713"/>
      <c r="AF316" s="713" t="s">
        <v>6392</v>
      </c>
      <c r="AG316" s="713">
        <v>780</v>
      </c>
      <c r="AH316" s="713">
        <v>30</v>
      </c>
      <c r="AI316" s="713">
        <v>0.31</v>
      </c>
      <c r="AJ316" s="716" t="s">
        <v>5848</v>
      </c>
      <c r="AK316" s="713" t="s">
        <v>6392</v>
      </c>
      <c r="AL316" s="714">
        <v>44720</v>
      </c>
      <c r="AM316" s="714">
        <v>44720</v>
      </c>
      <c r="AN316" s="714">
        <v>44721</v>
      </c>
      <c r="AO316" s="713"/>
      <c r="AP316" s="713"/>
      <c r="AQ316" s="713" t="s">
        <v>896</v>
      </c>
      <c r="AR316" s="714" t="s">
        <v>8245</v>
      </c>
      <c r="AS316" s="713"/>
      <c r="AT316" s="713"/>
      <c r="AU316" s="713"/>
      <c r="AV316" s="713"/>
      <c r="AW316" s="717"/>
      <c r="AX316" s="717"/>
      <c r="AY316" s="717">
        <v>1100</v>
      </c>
      <c r="AZ316" s="717"/>
      <c r="BA316" s="717"/>
      <c r="BB316" s="718"/>
      <c r="BC316" s="713"/>
      <c r="BD316" s="713"/>
      <c r="BE316" s="713"/>
      <c r="BF316" s="713"/>
      <c r="BG316" s="713" t="s">
        <v>6389</v>
      </c>
    </row>
    <row r="317" spans="1:59">
      <c r="A317" s="713" t="s">
        <v>428</v>
      </c>
      <c r="B317" s="713" t="s">
        <v>1264</v>
      </c>
      <c r="C317" s="713" t="s">
        <v>6393</v>
      </c>
      <c r="D317" s="714">
        <v>44714</v>
      </c>
      <c r="E317" s="713" t="s">
        <v>6388</v>
      </c>
      <c r="F317" s="713" t="s">
        <v>85</v>
      </c>
      <c r="G317" s="713" t="s">
        <v>5855</v>
      </c>
      <c r="H317" s="713" t="s">
        <v>5856</v>
      </c>
      <c r="I317" s="713" t="s">
        <v>6216</v>
      </c>
      <c r="J317" s="713" t="s">
        <v>85</v>
      </c>
      <c r="K317" s="715" t="s">
        <v>5858</v>
      </c>
      <c r="L317" s="713" t="s">
        <v>341</v>
      </c>
      <c r="M317" s="713" t="s">
        <v>1364</v>
      </c>
      <c r="N317" s="713" t="s">
        <v>343</v>
      </c>
      <c r="O317" s="713" t="s">
        <v>299</v>
      </c>
      <c r="P317" s="713">
        <v>21075</v>
      </c>
      <c r="Q317" s="713" t="s">
        <v>1267</v>
      </c>
      <c r="R317" s="713"/>
      <c r="S317" s="713"/>
      <c r="T317" s="713"/>
      <c r="U317" s="713">
        <v>30390256</v>
      </c>
      <c r="V317" s="713">
        <v>14.75</v>
      </c>
      <c r="W317" s="713" t="s">
        <v>2197</v>
      </c>
      <c r="X317" s="713">
        <v>400</v>
      </c>
      <c r="Y317" s="713">
        <v>780</v>
      </c>
      <c r="Z317" s="713">
        <v>30</v>
      </c>
      <c r="AA317" s="713">
        <v>0.31</v>
      </c>
      <c r="AB317" s="713" t="s">
        <v>70</v>
      </c>
      <c r="AC317" s="714">
        <v>44742</v>
      </c>
      <c r="AD317" s="713"/>
      <c r="AE317" s="713"/>
      <c r="AF317" s="713" t="s">
        <v>6393</v>
      </c>
      <c r="AG317" s="713">
        <v>780</v>
      </c>
      <c r="AH317" s="713">
        <v>30</v>
      </c>
      <c r="AI317" s="713">
        <v>0.31</v>
      </c>
      <c r="AJ317" s="716" t="s">
        <v>5848</v>
      </c>
      <c r="AK317" s="713" t="s">
        <v>6393</v>
      </c>
      <c r="AL317" s="714">
        <v>44720</v>
      </c>
      <c r="AM317" s="714">
        <v>44720</v>
      </c>
      <c r="AN317" s="714">
        <v>44721</v>
      </c>
      <c r="AO317" s="713"/>
      <c r="AP317" s="713"/>
      <c r="AQ317" s="713" t="s">
        <v>896</v>
      </c>
      <c r="AR317" s="714" t="s">
        <v>8246</v>
      </c>
      <c r="AS317" s="713"/>
      <c r="AT317" s="713"/>
      <c r="AU317" s="713"/>
      <c r="AV317" s="713"/>
      <c r="AW317" s="717"/>
      <c r="AX317" s="717"/>
      <c r="AY317" s="717">
        <v>1100</v>
      </c>
      <c r="AZ317" s="717"/>
      <c r="BA317" s="717"/>
      <c r="BB317" s="718"/>
      <c r="BC317" s="713"/>
      <c r="BD317" s="713"/>
      <c r="BE317" s="713"/>
      <c r="BF317" s="713"/>
      <c r="BG317" s="713" t="s">
        <v>6389</v>
      </c>
    </row>
    <row r="318" spans="1:59">
      <c r="A318" s="713" t="s">
        <v>428</v>
      </c>
      <c r="B318" s="713" t="s">
        <v>1264</v>
      </c>
      <c r="C318" s="713" t="s">
        <v>6394</v>
      </c>
      <c r="D318" s="714">
        <v>44714</v>
      </c>
      <c r="E318" s="713" t="s">
        <v>6388</v>
      </c>
      <c r="F318" s="713" t="s">
        <v>85</v>
      </c>
      <c r="G318" s="713" t="s">
        <v>5855</v>
      </c>
      <c r="H318" s="713" t="s">
        <v>5856</v>
      </c>
      <c r="I318" s="713" t="s">
        <v>6216</v>
      </c>
      <c r="J318" s="713" t="s">
        <v>85</v>
      </c>
      <c r="K318" s="715" t="s">
        <v>5858</v>
      </c>
      <c r="L318" s="713" t="s">
        <v>341</v>
      </c>
      <c r="M318" s="713" t="s">
        <v>1364</v>
      </c>
      <c r="N318" s="713" t="s">
        <v>343</v>
      </c>
      <c r="O318" s="713" t="s">
        <v>299</v>
      </c>
      <c r="P318" s="713">
        <v>21075</v>
      </c>
      <c r="Q318" s="713" t="s">
        <v>1267</v>
      </c>
      <c r="R318" s="713"/>
      <c r="S318" s="713"/>
      <c r="T318" s="713"/>
      <c r="U318" s="713">
        <v>30390256</v>
      </c>
      <c r="V318" s="713">
        <v>14.75</v>
      </c>
      <c r="W318" s="713" t="s">
        <v>2197</v>
      </c>
      <c r="X318" s="713">
        <v>400</v>
      </c>
      <c r="Y318" s="713">
        <v>780</v>
      </c>
      <c r="Z318" s="713">
        <v>30</v>
      </c>
      <c r="AA318" s="713">
        <v>0.31</v>
      </c>
      <c r="AB318" s="713" t="s">
        <v>70</v>
      </c>
      <c r="AC318" s="714">
        <v>44742</v>
      </c>
      <c r="AD318" s="713"/>
      <c r="AE318" s="713"/>
      <c r="AF318" s="713" t="s">
        <v>6394</v>
      </c>
      <c r="AG318" s="713">
        <v>780</v>
      </c>
      <c r="AH318" s="713">
        <v>30</v>
      </c>
      <c r="AI318" s="713">
        <v>0.31</v>
      </c>
      <c r="AJ318" s="716" t="s">
        <v>5848</v>
      </c>
      <c r="AK318" s="713" t="s">
        <v>6394</v>
      </c>
      <c r="AL318" s="714">
        <v>44720</v>
      </c>
      <c r="AM318" s="714">
        <v>44720</v>
      </c>
      <c r="AN318" s="714">
        <v>44721</v>
      </c>
      <c r="AO318" s="713"/>
      <c r="AP318" s="713"/>
      <c r="AQ318" s="713" t="s">
        <v>896</v>
      </c>
      <c r="AR318" s="714" t="s">
        <v>8247</v>
      </c>
      <c r="AS318" s="713"/>
      <c r="AT318" s="713"/>
      <c r="AU318" s="713"/>
      <c r="AV318" s="713"/>
      <c r="AW318" s="717"/>
      <c r="AX318" s="717"/>
      <c r="AY318" s="717">
        <v>1100</v>
      </c>
      <c r="AZ318" s="717"/>
      <c r="BA318" s="717"/>
      <c r="BB318" s="718"/>
      <c r="BC318" s="713"/>
      <c r="BD318" s="713"/>
      <c r="BE318" s="713"/>
      <c r="BF318" s="713"/>
      <c r="BG318" s="713" t="s">
        <v>6389</v>
      </c>
    </row>
    <row r="319" spans="1:59">
      <c r="A319" s="520" t="s">
        <v>428</v>
      </c>
      <c r="B319" s="520" t="s">
        <v>1264</v>
      </c>
      <c r="C319" s="680" t="s">
        <v>6395</v>
      </c>
      <c r="D319" s="681">
        <v>44714</v>
      </c>
      <c r="E319" s="520" t="s">
        <v>6388</v>
      </c>
      <c r="F319" s="520" t="s">
        <v>85</v>
      </c>
      <c r="G319" s="520" t="s">
        <v>5855</v>
      </c>
      <c r="H319" s="520" t="s">
        <v>5856</v>
      </c>
      <c r="I319" s="520" t="s">
        <v>6216</v>
      </c>
      <c r="J319" s="520" t="s">
        <v>85</v>
      </c>
      <c r="K319" s="684" t="s">
        <v>5858</v>
      </c>
      <c r="L319" s="520" t="s">
        <v>341</v>
      </c>
      <c r="M319" s="520" t="s">
        <v>1364</v>
      </c>
      <c r="N319" s="520" t="s">
        <v>343</v>
      </c>
      <c r="O319" s="520" t="s">
        <v>299</v>
      </c>
      <c r="P319" s="520">
        <v>21075</v>
      </c>
      <c r="Q319" s="520" t="s">
        <v>1267</v>
      </c>
      <c r="R319" s="520"/>
      <c r="S319" s="520"/>
      <c r="T319" s="520"/>
      <c r="U319" s="520">
        <v>30390256</v>
      </c>
      <c r="V319" s="520">
        <v>14.75</v>
      </c>
      <c r="W319" s="520" t="s">
        <v>2197</v>
      </c>
      <c r="X319" s="520">
        <v>400</v>
      </c>
      <c r="Y319" s="520">
        <v>780</v>
      </c>
      <c r="Z319" s="520">
        <v>30</v>
      </c>
      <c r="AA319" s="520">
        <v>0.31</v>
      </c>
      <c r="AB319" s="520" t="s">
        <v>70</v>
      </c>
      <c r="AC319" s="570">
        <v>44742</v>
      </c>
      <c r="AD319" s="107"/>
      <c r="AE319" s="107"/>
      <c r="AF319" s="680" t="s">
        <v>6395</v>
      </c>
      <c r="AG319" s="520">
        <v>780</v>
      </c>
      <c r="AH319" s="520">
        <v>30</v>
      </c>
      <c r="AI319" s="520">
        <v>0.31</v>
      </c>
      <c r="AJ319" s="125" t="s">
        <v>5848</v>
      </c>
      <c r="AK319" s="706" t="s">
        <v>6395</v>
      </c>
      <c r="AL319" s="570">
        <v>44721</v>
      </c>
      <c r="AM319" s="107"/>
      <c r="AN319" s="570">
        <v>44722</v>
      </c>
      <c r="AO319" s="107"/>
      <c r="AP319" s="107"/>
      <c r="AQ319" s="107"/>
      <c r="AR319" s="570" t="s">
        <v>8248</v>
      </c>
      <c r="AS319" s="107"/>
      <c r="AT319" s="107"/>
      <c r="AU319" s="107"/>
      <c r="AV319" s="107"/>
      <c r="AW319" s="682"/>
      <c r="AX319" s="682"/>
      <c r="AY319" s="682">
        <v>1100</v>
      </c>
      <c r="AZ319" s="682"/>
      <c r="BA319" s="682"/>
      <c r="BB319" s="683"/>
      <c r="BC319" s="107"/>
      <c r="BD319" s="107"/>
      <c r="BE319" s="107"/>
      <c r="BF319" s="107"/>
      <c r="BG319" s="107" t="s">
        <v>6389</v>
      </c>
    </row>
    <row r="320" spans="1:59">
      <c r="A320" s="520" t="s">
        <v>428</v>
      </c>
      <c r="B320" s="520" t="s">
        <v>1264</v>
      </c>
      <c r="C320" s="680" t="s">
        <v>6396</v>
      </c>
      <c r="D320" s="681">
        <v>44714</v>
      </c>
      <c r="E320" s="520" t="s">
        <v>6388</v>
      </c>
      <c r="F320" s="520" t="s">
        <v>85</v>
      </c>
      <c r="G320" s="520" t="s">
        <v>5855</v>
      </c>
      <c r="H320" s="520" t="s">
        <v>5856</v>
      </c>
      <c r="I320" s="520" t="s">
        <v>6216</v>
      </c>
      <c r="J320" s="520" t="s">
        <v>85</v>
      </c>
      <c r="K320" s="684" t="s">
        <v>5858</v>
      </c>
      <c r="L320" s="520" t="s">
        <v>341</v>
      </c>
      <c r="M320" s="520" t="s">
        <v>1364</v>
      </c>
      <c r="N320" s="520" t="s">
        <v>343</v>
      </c>
      <c r="O320" s="520" t="s">
        <v>299</v>
      </c>
      <c r="P320" s="520">
        <v>21075</v>
      </c>
      <c r="Q320" s="520" t="s">
        <v>1267</v>
      </c>
      <c r="R320" s="520"/>
      <c r="S320" s="520"/>
      <c r="T320" s="520"/>
      <c r="U320" s="520">
        <v>30390256</v>
      </c>
      <c r="V320" s="520">
        <v>14.75</v>
      </c>
      <c r="W320" s="520" t="s">
        <v>2197</v>
      </c>
      <c r="X320" s="520">
        <v>400</v>
      </c>
      <c r="Y320" s="520">
        <v>780</v>
      </c>
      <c r="Z320" s="520">
        <v>30</v>
      </c>
      <c r="AA320" s="520">
        <v>0.31</v>
      </c>
      <c r="AB320" s="520" t="s">
        <v>70</v>
      </c>
      <c r="AC320" s="570">
        <v>44742</v>
      </c>
      <c r="AD320" s="107"/>
      <c r="AE320" s="107"/>
      <c r="AF320" s="680" t="s">
        <v>6396</v>
      </c>
      <c r="AG320" s="520">
        <v>780</v>
      </c>
      <c r="AH320" s="520">
        <v>30</v>
      </c>
      <c r="AI320" s="520">
        <v>0.31</v>
      </c>
      <c r="AJ320" s="125" t="s">
        <v>5848</v>
      </c>
      <c r="AK320" s="706" t="s">
        <v>6396</v>
      </c>
      <c r="AL320" s="570">
        <v>44721</v>
      </c>
      <c r="AM320" s="107"/>
      <c r="AN320" s="570">
        <v>44722</v>
      </c>
      <c r="AO320" s="107"/>
      <c r="AP320" s="107"/>
      <c r="AQ320" s="107"/>
      <c r="AR320" s="570" t="s">
        <v>8249</v>
      </c>
      <c r="AS320" s="107"/>
      <c r="AT320" s="107"/>
      <c r="AU320" s="107"/>
      <c r="AV320" s="107"/>
      <c r="AW320" s="682"/>
      <c r="AX320" s="682"/>
      <c r="AY320" s="682">
        <v>1100</v>
      </c>
      <c r="AZ320" s="682"/>
      <c r="BA320" s="682"/>
      <c r="BB320" s="683"/>
      <c r="BC320" s="107"/>
      <c r="BD320" s="107"/>
      <c r="BE320" s="107"/>
      <c r="BF320" s="107"/>
      <c r="BG320" s="107" t="s">
        <v>6389</v>
      </c>
    </row>
  </sheetData>
  <autoFilter ref="A1:BG1" xr:uid="{1C87CB23-BD65-4A4C-8ACA-EDFBEF11BFB7}"/>
  <phoneticPr fontId="7" type="noConversion"/>
  <conditionalFormatting sqref="AK111">
    <cfRule type="duplicateValues" dxfId="111" priority="36"/>
  </conditionalFormatting>
  <conditionalFormatting sqref="AF111">
    <cfRule type="duplicateValues" dxfId="110" priority="35"/>
  </conditionalFormatting>
  <conditionalFormatting sqref="AS111">
    <cfRule type="duplicateValues" dxfId="109" priority="34"/>
  </conditionalFormatting>
  <conditionalFormatting sqref="AK114:AK117 AK112">
    <cfRule type="duplicateValues" dxfId="108" priority="33"/>
  </conditionalFormatting>
  <conditionalFormatting sqref="AF112">
    <cfRule type="duplicateValues" dxfId="107" priority="32"/>
  </conditionalFormatting>
  <conditionalFormatting sqref="AF114:AF117">
    <cfRule type="duplicateValues" dxfId="106" priority="31"/>
  </conditionalFormatting>
  <conditionalFormatting sqref="C113">
    <cfRule type="duplicateValues" dxfId="105" priority="29"/>
  </conditionalFormatting>
  <conditionalFormatting sqref="C113">
    <cfRule type="duplicateValues" dxfId="104" priority="30"/>
  </conditionalFormatting>
  <conditionalFormatting sqref="AF113">
    <cfRule type="duplicateValues" dxfId="103" priority="27"/>
  </conditionalFormatting>
  <conditionalFormatting sqref="AF113">
    <cfRule type="duplicateValues" dxfId="102" priority="28"/>
  </conditionalFormatting>
  <conditionalFormatting sqref="AK113">
    <cfRule type="duplicateValues" dxfId="101" priority="25"/>
  </conditionalFormatting>
  <conditionalFormatting sqref="AK113">
    <cfRule type="duplicateValues" dxfId="100" priority="26"/>
  </conditionalFormatting>
  <conditionalFormatting sqref="AS114:AS116 AS112">
    <cfRule type="duplicateValues" dxfId="99" priority="24"/>
  </conditionalFormatting>
  <conditionalFormatting sqref="AS113">
    <cfRule type="duplicateValues" dxfId="98" priority="22"/>
  </conditionalFormatting>
  <conditionalFormatting sqref="AS113">
    <cfRule type="duplicateValues" dxfId="97" priority="23"/>
  </conditionalFormatting>
  <conditionalFormatting sqref="AS117">
    <cfRule type="duplicateValues" dxfId="96" priority="21"/>
  </conditionalFormatting>
  <conditionalFormatting sqref="AF129">
    <cfRule type="duplicateValues" dxfId="95" priority="19"/>
  </conditionalFormatting>
  <conditionalFormatting sqref="AF129">
    <cfRule type="duplicateValues" dxfId="94" priority="20"/>
  </conditionalFormatting>
  <conditionalFormatting sqref="AS129:AS148">
    <cfRule type="duplicateValues" dxfId="93" priority="17"/>
  </conditionalFormatting>
  <conditionalFormatting sqref="AS129:AS148">
    <cfRule type="duplicateValues" dxfId="92" priority="18"/>
  </conditionalFormatting>
  <conditionalFormatting sqref="AK129:AK148">
    <cfRule type="duplicateValues" dxfId="91" priority="15"/>
  </conditionalFormatting>
  <conditionalFormatting sqref="AK129:AK148">
    <cfRule type="duplicateValues" dxfId="90" priority="16"/>
  </conditionalFormatting>
  <conditionalFormatting sqref="AF130:AF132">
    <cfRule type="duplicateValues" dxfId="89" priority="13"/>
  </conditionalFormatting>
  <conditionalFormatting sqref="AF130:AF132">
    <cfRule type="duplicateValues" dxfId="88" priority="14"/>
  </conditionalFormatting>
  <conditionalFormatting sqref="AK152:AK166 AK170">
    <cfRule type="duplicateValues" dxfId="87" priority="12"/>
  </conditionalFormatting>
  <conditionalFormatting sqref="AF148">
    <cfRule type="duplicateValues" dxfId="86" priority="10"/>
  </conditionalFormatting>
  <conditionalFormatting sqref="AF148">
    <cfRule type="duplicateValues" dxfId="85" priority="11"/>
  </conditionalFormatting>
  <conditionalFormatting sqref="AF152:AF166 AF170">
    <cfRule type="duplicateValues" dxfId="84" priority="9"/>
  </conditionalFormatting>
  <conditionalFormatting sqref="AF178:AF179">
    <cfRule type="duplicateValues" dxfId="83" priority="7"/>
  </conditionalFormatting>
  <conditionalFormatting sqref="AF178:AF179">
    <cfRule type="duplicateValues" dxfId="82" priority="8"/>
  </conditionalFormatting>
  <conditionalFormatting sqref="AK178:AK179">
    <cfRule type="duplicateValues" dxfId="81" priority="5"/>
  </conditionalFormatting>
  <conditionalFormatting sqref="AK178:AK179">
    <cfRule type="duplicateValues" dxfId="80" priority="6"/>
  </conditionalFormatting>
  <conditionalFormatting sqref="AK171:AK177">
    <cfRule type="duplicateValues" dxfId="79" priority="37"/>
  </conditionalFormatting>
  <conditionalFormatting sqref="AF171:AF177">
    <cfRule type="duplicateValues" dxfId="78" priority="38"/>
  </conditionalFormatting>
  <conditionalFormatting sqref="AK180:AK186 AK188:AK194">
    <cfRule type="duplicateValues" dxfId="77" priority="39"/>
  </conditionalFormatting>
  <conditionalFormatting sqref="AF180:AF186 AF188:AF194">
    <cfRule type="duplicateValues" dxfId="76" priority="40"/>
  </conditionalFormatting>
  <conditionalFormatting sqref="C13:C112 C114:C122 C124:C166 C170:C194">
    <cfRule type="duplicateValues" dxfId="75" priority="41"/>
  </conditionalFormatting>
  <conditionalFormatting sqref="C118:C122 C104:C110 C97:C99 C89:C94 C2:C84 C124:C166 C170:C194">
    <cfRule type="duplicateValues" dxfId="74" priority="42"/>
  </conditionalFormatting>
  <conditionalFormatting sqref="AF187">
    <cfRule type="duplicateValues" dxfId="73" priority="3"/>
  </conditionalFormatting>
  <conditionalFormatting sqref="AF187">
    <cfRule type="duplicateValues" dxfId="72" priority="4"/>
  </conditionalFormatting>
  <conditionalFormatting sqref="AK187">
    <cfRule type="duplicateValues" dxfId="71" priority="1"/>
  </conditionalFormatting>
  <conditionalFormatting sqref="AK187">
    <cfRule type="duplicateValues" dxfId="70" priority="2"/>
  </conditionalFormatting>
  <hyperlinks>
    <hyperlink ref="T93" r:id="rId1" xr:uid="{68C571E1-1D38-4904-99F2-8BE0044CF642}"/>
    <hyperlink ref="T94" r:id="rId2" xr:uid="{07677F08-0A80-4B3B-BDDD-7F1A425E2D10}"/>
    <hyperlink ref="T104" r:id="rId3" xr:uid="{81252D92-8EEC-4E6F-A03E-FABE58D2B7EF}"/>
    <hyperlink ref="T120" r:id="rId4" xr:uid="{9C85540F-8F4B-4BE2-A58A-85619C1B009F}"/>
    <hyperlink ref="T121" r:id="rId5" xr:uid="{3AE01BD8-9A42-42B7-80B4-BE8DAEE7DF63}"/>
    <hyperlink ref="T126" r:id="rId6" xr:uid="{4F07D036-A9BD-4B6F-82B6-CDE99921707F}"/>
    <hyperlink ref="T127" r:id="rId7" xr:uid="{794D2C96-1604-4E47-AFB0-1EFC45FE941C}"/>
    <hyperlink ref="T128" r:id="rId8" xr:uid="{FCBD0CCC-D40A-4065-BE11-4FB5A2288A9D}"/>
    <hyperlink ref="T2" r:id="rId9" xr:uid="{CE69BE1B-1AB7-4BA1-B954-E4E64E2BD656}"/>
    <hyperlink ref="T3" r:id="rId10" xr:uid="{AC65F4FD-C219-48BB-8E56-D168927B9CFA}"/>
    <hyperlink ref="T41" r:id="rId11" xr:uid="{CDEDCFE3-7DF0-421E-AB11-D87FBD3D8F4B}"/>
    <hyperlink ref="T42" r:id="rId12" xr:uid="{1F58D8C5-8FF7-4452-87A6-6E363DB4D32B}"/>
    <hyperlink ref="T44" r:id="rId13" xr:uid="{623CC18F-41AC-4B1D-B65A-3B436784FB53}"/>
    <hyperlink ref="T31" r:id="rId14" xr:uid="{45D57953-6FA4-4481-A7CD-2B98F821BA96}"/>
    <hyperlink ref="T32" r:id="rId15" xr:uid="{6B361D5A-5A3E-467A-B89C-2665E10FAA2B}"/>
    <hyperlink ref="T33" r:id="rId16" xr:uid="{F256E93E-ED05-4AAF-8A91-C0AADF8190BD}"/>
    <hyperlink ref="T34" r:id="rId17" xr:uid="{38713021-B2F8-44ED-9142-91F607AF4C8D}"/>
    <hyperlink ref="T35" r:id="rId18" xr:uid="{7A9F4F3F-392B-46FF-A8AD-B9DB3CC1C4F9}"/>
    <hyperlink ref="T37" r:id="rId19" xr:uid="{9D2A783D-AB51-4290-BC04-6C8B064EEC7F}"/>
    <hyperlink ref="T45" r:id="rId20" xr:uid="{409A80C9-0F72-4897-AC91-C2D969C245FD}"/>
    <hyperlink ref="T118" r:id="rId21" xr:uid="{848812DE-6079-4B7A-910F-33C7E9D9589E}"/>
    <hyperlink ref="T119" r:id="rId22" xr:uid="{1A999092-372C-4213-BA41-46FBF1E6949C}"/>
    <hyperlink ref="T122" r:id="rId23" xr:uid="{5F70C6C9-4B07-4802-8706-D6D684464E94}"/>
    <hyperlink ref="T123" r:id="rId24" display="connie@cedgreentechli.com / " xr:uid="{09C01276-80D7-4B82-B38F-44FC70D41580}"/>
    <hyperlink ref="T263" r:id="rId25" display="erik.anderson@dsdrenewables.com / " xr:uid="{08AB4A01-1BE6-4485-88DD-EB5F62A51F13}"/>
    <hyperlink ref="T301" r:id="rId26" display="erik.anderson@dsdrenewables.com / " xr:uid="{A5BDBBD7-068D-4753-B726-30E655F10B25}"/>
    <hyperlink ref="T300" r:id="rId27" display="erik.anderson@dsdrenewables.com / " xr:uid="{56FCF42E-DF4B-46BB-82CD-F455789B25B5}"/>
    <hyperlink ref="T299" r:id="rId28" display="erik.anderson@dsdrenewables.com / " xr:uid="{69AD4DE4-0EC5-48EA-B062-74535DE9447D}"/>
    <hyperlink ref="T298" r:id="rId29" display="erik.anderson@dsdrenewables.com / " xr:uid="{3AEBA5B3-1A93-4369-9304-FAAC4C58DF2C}"/>
    <hyperlink ref="T297" r:id="rId30" display="erik.anderson@dsdrenewables.com / " xr:uid="{4B913C86-5B03-4F5C-A137-BB38218BCF10}"/>
    <hyperlink ref="T296" r:id="rId31" display="erik.anderson@dsdrenewables.com / " xr:uid="{134D462F-6A4F-4C56-8F03-39A68FAF02FC}"/>
    <hyperlink ref="T295" r:id="rId32" display="erik.anderson@dsdrenewables.com / " xr:uid="{2BB8A434-A105-4BDF-B7E2-76A419112761}"/>
    <hyperlink ref="T294" r:id="rId33" display="erik.anderson@dsdrenewables.com / " xr:uid="{00F27911-6142-4E9B-9740-0ADC272C8633}"/>
    <hyperlink ref="T293" r:id="rId34" display="erik.anderson@dsdrenewables.com / " xr:uid="{A88AAC8F-1C3D-4672-BB66-680A39F7EBAD}"/>
    <hyperlink ref="T292" r:id="rId35" display="erik.anderson@dsdrenewables.com / " xr:uid="{912D5A75-409C-4380-937E-1630F01DB052}"/>
    <hyperlink ref="T291" r:id="rId36" display="erik.anderson@dsdrenewables.com / " xr:uid="{F4159727-BEF3-4C27-B4C8-175DF3FA10BC}"/>
    <hyperlink ref="T264" r:id="rId37" display="erik.anderson@dsdrenewables.com / " xr:uid="{8A820BCC-05D0-41F7-9BA6-24641712C413}"/>
    <hyperlink ref="T265" r:id="rId38" display="erik.anderson@dsdrenewables.com / " xr:uid="{0A4C5377-336A-49ED-81DF-86ADFE588E54}"/>
    <hyperlink ref="T266" r:id="rId39" display="erik.anderson@dsdrenewables.com / " xr:uid="{AFFA2513-F63A-4D85-8F97-53FA4FD5CB87}"/>
    <hyperlink ref="T267" r:id="rId40" display="erik.anderson@dsdrenewables.com / " xr:uid="{947362D1-4ABD-4826-A371-F73DE7AA3BD5}"/>
    <hyperlink ref="T268" r:id="rId41" display="erik.anderson@dsdrenewables.com / " xr:uid="{CA63894D-230D-4CEA-85D8-FE004F27A6C5}"/>
    <hyperlink ref="T269" r:id="rId42" display="erik.anderson@dsdrenewables.com / " xr:uid="{5D76F6B2-D1C7-4F94-AF57-B7F3625101A7}"/>
    <hyperlink ref="T270" r:id="rId43" display="erik.anderson@dsdrenewables.com / " xr:uid="{5FE9B5B8-CB1F-47CA-B9A5-3C5B0E9BE4D5}"/>
    <hyperlink ref="T271" r:id="rId44" display="erik.anderson@dsdrenewables.com / " xr:uid="{7DBB4298-A0C2-4FFE-A422-7E7F6D477A5D}"/>
    <hyperlink ref="T272" r:id="rId45" display="erik.anderson@dsdrenewables.com / " xr:uid="{F1C220ED-976D-42AB-B1C6-E86554746FC7}"/>
    <hyperlink ref="T273" r:id="rId46" display="erik.anderson@dsdrenewables.com / " xr:uid="{493E7A0A-391F-4F47-808E-9ADA59EE2E91}"/>
    <hyperlink ref="T274" r:id="rId47" display="erik.anderson@dsdrenewables.com / " xr:uid="{A3B513BD-58B0-49A6-869C-34FF7BB5C27C}"/>
    <hyperlink ref="T275" r:id="rId48" display="erik.anderson@dsdrenewables.com / " xr:uid="{14407F33-DF3A-4DD2-A6E4-D72F6D012708}"/>
    <hyperlink ref="T276" r:id="rId49" display="erik.anderson@dsdrenewables.com / " xr:uid="{EC3F5A76-8DAA-415E-B08B-26C57A40B474}"/>
    <hyperlink ref="T277" r:id="rId50" display="erik.anderson@dsdrenewables.com / " xr:uid="{7106D166-F27D-4471-A3FA-1A68B3FD129B}"/>
    <hyperlink ref="T278" r:id="rId51" display="erik.anderson@dsdrenewables.com / " xr:uid="{A898FD1C-C8CF-4FC8-BFFA-F64E48066B26}"/>
    <hyperlink ref="T279" r:id="rId52" display="erik.anderson@dsdrenewables.com / " xr:uid="{EA3FE493-D097-4743-91EB-404A23B43A96}"/>
    <hyperlink ref="T280" r:id="rId53" display="erik.anderson@dsdrenewables.com / " xr:uid="{BF5DA2E6-3950-4502-B433-E2D67114484A}"/>
    <hyperlink ref="T281" r:id="rId54" display="erik.anderson@dsdrenewables.com / " xr:uid="{628A14E2-4349-4C26-9691-C7AD51023549}"/>
    <hyperlink ref="T282" r:id="rId55" display="erik.anderson@dsdrenewables.com / " xr:uid="{E8926B1A-494A-4564-B146-4B767CC3145C}"/>
    <hyperlink ref="T283" r:id="rId56" display="erik.anderson@dsdrenewables.com / " xr:uid="{85FFAC5F-6065-4747-91A1-CFE3CEFBE2E1}"/>
    <hyperlink ref="T284" r:id="rId57" display="erik.anderson@dsdrenewables.com / " xr:uid="{850ADC70-F99D-4979-BAF4-2A8CECAB2921}"/>
    <hyperlink ref="T285" r:id="rId58" display="erik.anderson@dsdrenewables.com / " xr:uid="{880F1383-324D-495A-A1FB-7271C28F6999}"/>
    <hyperlink ref="T286" r:id="rId59" display="erik.anderson@dsdrenewables.com / " xr:uid="{7BEA31EB-0D88-443B-B669-CE07CEDEA908}"/>
    <hyperlink ref="T287" r:id="rId60" display="erik.anderson@dsdrenewables.com / " xr:uid="{A98765FF-A739-42A8-BACA-CE01953572B6}"/>
    <hyperlink ref="T288" r:id="rId61" display="erik.anderson@dsdrenewables.com / " xr:uid="{6C97E2D2-15FA-4C03-85D5-AFAFAAFE24B6}"/>
    <hyperlink ref="T289" r:id="rId62" display="erik.anderson@dsdrenewables.com / " xr:uid="{3FAFCBE9-46B8-4802-B033-6F7C3B824CAE}"/>
    <hyperlink ref="T290" r:id="rId63" display="erik.anderson@dsdrenewables.com / " xr:uid="{842861C0-F0C3-43B1-AFAF-7971B03F0B1D}"/>
  </hyperlinks>
  <pageMargins left="0.7" right="0.7" top="0.75" bottom="0.75" header="0.3" footer="0.3"/>
  <pageSetup orientation="portrait" horizontalDpi="1200" verticalDpi="1200" r:id="rId6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12D93-62C6-41C5-837B-0AB45DD09521}">
  <dimension ref="A1:BI419"/>
  <sheetViews>
    <sheetView workbookViewId="0">
      <pane ySplit="1" topLeftCell="A400" activePane="bottomLeft" state="frozen"/>
      <selection pane="bottomLeft" activeCell="E409" sqref="E409"/>
    </sheetView>
  </sheetViews>
  <sheetFormatPr defaultRowHeight="15"/>
  <cols>
    <col min="2" max="2" width="18" bestFit="1" customWidth="1"/>
    <col min="3" max="3" width="23.28515625" bestFit="1" customWidth="1"/>
    <col min="4" max="4" width="9.7109375" style="123" bestFit="1" customWidth="1"/>
    <col min="5" max="5" width="34.28515625" bestFit="1" customWidth="1"/>
    <col min="6" max="6" width="18.28515625" bestFit="1" customWidth="1"/>
    <col min="7" max="7" width="17.28515625" customWidth="1"/>
    <col min="8" max="8" width="17.7109375" customWidth="1"/>
    <col min="12" max="12" width="50.85546875" bestFit="1" customWidth="1"/>
    <col min="13" max="13" width="51.85546875" bestFit="1" customWidth="1"/>
    <col min="21" max="21" width="13.85546875" bestFit="1" customWidth="1"/>
    <col min="22" max="22" width="4.7109375" customWidth="1"/>
    <col min="23" max="23" width="28" bestFit="1" customWidth="1"/>
    <col min="25" max="25" width="6" customWidth="1"/>
    <col min="26" max="26" width="4.28515625" customWidth="1"/>
    <col min="27" max="27" width="9.140625" style="569"/>
    <col min="29" max="29" width="9.7109375" style="123" bestFit="1" customWidth="1"/>
    <col min="37" max="37" width="17.5703125" customWidth="1"/>
    <col min="38" max="39" width="11.85546875" style="123" bestFit="1" customWidth="1"/>
    <col min="40" max="41" width="10.7109375" style="123" bestFit="1" customWidth="1"/>
    <col min="42" max="42" width="11.28515625" style="123" customWidth="1"/>
    <col min="43" max="43" width="10.85546875" bestFit="1" customWidth="1"/>
    <col min="44" max="44" width="65.85546875" customWidth="1"/>
    <col min="45" max="45" width="16.42578125" customWidth="1"/>
  </cols>
  <sheetData>
    <row r="1" spans="1:60" ht="15.75">
      <c r="A1" s="96" t="s">
        <v>2092</v>
      </c>
      <c r="B1" s="96" t="s">
        <v>2093</v>
      </c>
      <c r="C1" s="277" t="s">
        <v>2094</v>
      </c>
      <c r="D1" s="593" t="s">
        <v>2095</v>
      </c>
      <c r="E1" s="277" t="s">
        <v>2096</v>
      </c>
      <c r="F1" s="277" t="s">
        <v>2097</v>
      </c>
      <c r="G1" s="277" t="s">
        <v>2098</v>
      </c>
      <c r="H1" s="277" t="s">
        <v>2099</v>
      </c>
      <c r="I1" s="277" t="s">
        <v>2100</v>
      </c>
      <c r="J1" s="277" t="s">
        <v>2101</v>
      </c>
      <c r="K1" s="277" t="s">
        <v>2102</v>
      </c>
      <c r="L1" s="277" t="s">
        <v>2103</v>
      </c>
      <c r="M1" s="277" t="s">
        <v>2104</v>
      </c>
      <c r="N1" s="277" t="s">
        <v>2105</v>
      </c>
      <c r="O1" s="277" t="s">
        <v>2106</v>
      </c>
      <c r="P1" s="277" t="s">
        <v>2107</v>
      </c>
      <c r="Q1" s="277" t="s">
        <v>16</v>
      </c>
      <c r="R1" s="277" t="s">
        <v>2108</v>
      </c>
      <c r="S1" s="277" t="s">
        <v>2109</v>
      </c>
      <c r="T1" s="277" t="s">
        <v>2110</v>
      </c>
      <c r="U1" s="277" t="s">
        <v>2111</v>
      </c>
      <c r="V1" s="277" t="s">
        <v>21</v>
      </c>
      <c r="W1" s="277" t="s">
        <v>2112</v>
      </c>
      <c r="X1" s="277" t="s">
        <v>2113</v>
      </c>
      <c r="Y1" s="277" t="s">
        <v>24</v>
      </c>
      <c r="Z1" s="277" t="s">
        <v>2114</v>
      </c>
      <c r="AA1" s="277" t="s">
        <v>26</v>
      </c>
      <c r="AB1" s="277" t="s">
        <v>2115</v>
      </c>
      <c r="AC1" s="593" t="s">
        <v>28</v>
      </c>
      <c r="AD1" s="277" t="s">
        <v>2116</v>
      </c>
      <c r="AE1" s="147" t="s">
        <v>2117</v>
      </c>
      <c r="AF1" s="147" t="s">
        <v>2118</v>
      </c>
      <c r="AG1" s="147" t="s">
        <v>24</v>
      </c>
      <c r="AH1" s="147" t="s">
        <v>2114</v>
      </c>
      <c r="AI1" s="147" t="s">
        <v>26</v>
      </c>
      <c r="AJ1" s="146" t="s">
        <v>2119</v>
      </c>
      <c r="AK1" s="146" t="s">
        <v>2120</v>
      </c>
      <c r="AL1" s="554" t="s">
        <v>33</v>
      </c>
      <c r="AM1" s="554" t="s">
        <v>34</v>
      </c>
      <c r="AN1" s="554" t="s">
        <v>35</v>
      </c>
      <c r="AO1" s="554" t="s">
        <v>36</v>
      </c>
      <c r="AP1" s="554" t="s">
        <v>2121</v>
      </c>
      <c r="AQ1" s="128" t="s">
        <v>38</v>
      </c>
      <c r="AR1" s="128" t="s">
        <v>39</v>
      </c>
      <c r="AS1" s="147" t="s">
        <v>2122</v>
      </c>
      <c r="AT1" s="147" t="s">
        <v>41</v>
      </c>
      <c r="AU1" s="147" t="s">
        <v>2123</v>
      </c>
      <c r="AV1" s="147" t="s">
        <v>2124</v>
      </c>
      <c r="AW1" s="147" t="s">
        <v>44</v>
      </c>
      <c r="AX1" s="147" t="s">
        <v>45</v>
      </c>
      <c r="AY1" s="147" t="s">
        <v>2125</v>
      </c>
      <c r="AZ1" s="147" t="s">
        <v>47</v>
      </c>
      <c r="BA1" s="147" t="s">
        <v>48</v>
      </c>
      <c r="BB1" s="147" t="s">
        <v>49</v>
      </c>
      <c r="BC1" s="147" t="s">
        <v>2126</v>
      </c>
      <c r="BD1" s="147" t="s">
        <v>2127</v>
      </c>
      <c r="BE1" s="147" t="s">
        <v>2128</v>
      </c>
      <c r="BF1" s="147" t="s">
        <v>2129</v>
      </c>
      <c r="BG1" s="147" t="s">
        <v>2130</v>
      </c>
      <c r="BH1" s="147" t="s">
        <v>2131</v>
      </c>
    </row>
    <row r="2" spans="1:60">
      <c r="A2" s="95"/>
      <c r="B2" s="77" t="s">
        <v>6397</v>
      </c>
      <c r="C2" s="368" t="s">
        <v>6398</v>
      </c>
      <c r="D2" s="78"/>
      <c r="E2" s="369" t="s">
        <v>6399</v>
      </c>
      <c r="F2" s="369"/>
      <c r="G2" s="77" t="s">
        <v>6400</v>
      </c>
      <c r="H2" s="77"/>
      <c r="I2" s="77"/>
      <c r="J2" s="77"/>
      <c r="K2" s="77"/>
      <c r="L2" s="77" t="s">
        <v>6401</v>
      </c>
      <c r="M2" s="77" t="s">
        <v>6402</v>
      </c>
      <c r="N2" s="77"/>
      <c r="O2" s="77"/>
      <c r="P2" s="77"/>
      <c r="Q2" s="77"/>
      <c r="R2" s="77"/>
      <c r="S2" s="77"/>
      <c r="T2" s="77"/>
      <c r="U2" s="77" t="s">
        <v>6403</v>
      </c>
      <c r="V2" s="77">
        <v>18</v>
      </c>
      <c r="W2" s="77" t="s">
        <v>6404</v>
      </c>
      <c r="X2" s="77"/>
      <c r="Y2" s="77">
        <v>360</v>
      </c>
      <c r="Z2" s="77">
        <v>12</v>
      </c>
      <c r="AA2" s="89"/>
      <c r="AB2" s="77"/>
      <c r="AC2" s="78"/>
      <c r="AD2" s="77"/>
      <c r="AE2" s="77"/>
      <c r="AF2" s="77"/>
      <c r="AG2" s="77">
        <f>Y2</f>
        <v>360</v>
      </c>
      <c r="AH2" s="77">
        <f>Z2</f>
        <v>12</v>
      </c>
      <c r="AI2" s="77">
        <f>AA2</f>
        <v>0</v>
      </c>
      <c r="AJ2" s="77" t="s">
        <v>5848</v>
      </c>
      <c r="AK2" s="77" t="s">
        <v>6398</v>
      </c>
      <c r="AL2" s="78">
        <v>44328</v>
      </c>
      <c r="AM2" s="78">
        <v>44328</v>
      </c>
      <c r="AN2" s="78">
        <v>44333</v>
      </c>
      <c r="AO2" s="78">
        <v>44333</v>
      </c>
      <c r="AP2" s="78"/>
      <c r="AQ2" s="77" t="s">
        <v>5862</v>
      </c>
      <c r="AR2" s="77"/>
      <c r="AS2" s="77" t="s">
        <v>6398</v>
      </c>
      <c r="AT2" s="77"/>
      <c r="AU2" s="77"/>
      <c r="AV2" s="77"/>
      <c r="AW2" s="77" t="s">
        <v>90</v>
      </c>
      <c r="AX2" s="77"/>
      <c r="AY2" s="77"/>
      <c r="AZ2" s="77"/>
      <c r="BA2" s="77"/>
      <c r="BB2" s="77"/>
      <c r="BC2" s="77"/>
      <c r="BD2" s="77"/>
      <c r="BE2" s="77"/>
      <c r="BF2" s="77"/>
      <c r="BG2" s="77"/>
      <c r="BH2" s="77"/>
    </row>
    <row r="3" spans="1:60">
      <c r="A3" s="95"/>
      <c r="B3" s="77" t="s">
        <v>6397</v>
      </c>
      <c r="C3" s="368" t="s">
        <v>6405</v>
      </c>
      <c r="D3" s="78"/>
      <c r="E3" s="77" t="s">
        <v>6406</v>
      </c>
      <c r="F3" s="77"/>
      <c r="G3" s="77" t="s">
        <v>5829</v>
      </c>
      <c r="H3" s="77"/>
      <c r="I3" s="77"/>
      <c r="J3" s="77"/>
      <c r="K3" s="77"/>
      <c r="L3" s="77" t="s">
        <v>6407</v>
      </c>
      <c r="M3" s="77" t="s">
        <v>6408</v>
      </c>
      <c r="N3" s="77"/>
      <c r="O3" s="77"/>
      <c r="P3" s="77"/>
      <c r="Q3" s="77"/>
      <c r="R3" s="77"/>
      <c r="S3" s="77"/>
      <c r="T3" s="77"/>
      <c r="U3" s="77" t="s">
        <v>5750</v>
      </c>
      <c r="V3" s="77">
        <v>20</v>
      </c>
      <c r="W3" s="77" t="s">
        <v>6409</v>
      </c>
      <c r="X3" s="77"/>
      <c r="Y3" s="77">
        <v>261</v>
      </c>
      <c r="Z3" s="77">
        <v>9</v>
      </c>
      <c r="AA3" s="89"/>
      <c r="AB3" s="77"/>
      <c r="AC3" s="78"/>
      <c r="AD3" s="77"/>
      <c r="AE3" s="77"/>
      <c r="AF3" s="77"/>
      <c r="AG3" s="77"/>
      <c r="AH3" s="77"/>
      <c r="AI3" s="77"/>
      <c r="AJ3" s="77" t="s">
        <v>5848</v>
      </c>
      <c r="AK3" s="77" t="s">
        <v>6405</v>
      </c>
      <c r="AL3" s="78">
        <v>44336</v>
      </c>
      <c r="AM3" s="78">
        <v>44336</v>
      </c>
      <c r="AN3" s="78">
        <v>44337</v>
      </c>
      <c r="AO3" s="78">
        <v>44337</v>
      </c>
      <c r="AP3" s="78"/>
      <c r="AQ3" s="77" t="s">
        <v>5862</v>
      </c>
      <c r="AR3" s="77"/>
      <c r="AS3" s="77" t="s">
        <v>6405</v>
      </c>
      <c r="AT3" s="77"/>
      <c r="AU3" s="77"/>
      <c r="AV3" s="77"/>
      <c r="AW3" s="77" t="s">
        <v>90</v>
      </c>
      <c r="AX3" s="77"/>
      <c r="AY3" s="77"/>
      <c r="AZ3" s="77"/>
      <c r="BA3" s="77"/>
      <c r="BB3" s="77"/>
      <c r="BC3" s="77"/>
      <c r="BD3" s="77"/>
      <c r="BE3" s="77"/>
      <c r="BF3" s="77"/>
      <c r="BG3" s="77"/>
      <c r="BH3" s="77"/>
    </row>
    <row r="4" spans="1:60">
      <c r="A4" s="95"/>
      <c r="B4" s="77" t="s">
        <v>6397</v>
      </c>
      <c r="C4" s="368" t="s">
        <v>6410</v>
      </c>
      <c r="D4" s="78"/>
      <c r="E4" s="77" t="s">
        <v>6406</v>
      </c>
      <c r="F4" s="77"/>
      <c r="G4" s="77" t="s">
        <v>5829</v>
      </c>
      <c r="H4" s="77"/>
      <c r="I4" s="77"/>
      <c r="J4" s="77"/>
      <c r="K4" s="77"/>
      <c r="L4" s="77" t="s">
        <v>6407</v>
      </c>
      <c r="M4" s="77" t="s">
        <v>6408</v>
      </c>
      <c r="N4" s="77"/>
      <c r="O4" s="77"/>
      <c r="P4" s="77"/>
      <c r="Q4" s="77"/>
      <c r="R4" s="77"/>
      <c r="S4" s="77"/>
      <c r="T4" s="77"/>
      <c r="U4" s="77" t="s">
        <v>5750</v>
      </c>
      <c r="V4" s="77">
        <v>20</v>
      </c>
      <c r="W4" s="77" t="s">
        <v>6409</v>
      </c>
      <c r="X4" s="77"/>
      <c r="Y4" s="77">
        <v>28</v>
      </c>
      <c r="Z4" s="77">
        <v>1</v>
      </c>
      <c r="AA4" s="89"/>
      <c r="AB4" s="77"/>
      <c r="AC4" s="78"/>
      <c r="AD4" s="77"/>
      <c r="AE4" s="77"/>
      <c r="AF4" s="77"/>
      <c r="AG4" s="77"/>
      <c r="AH4" s="77"/>
      <c r="AI4" s="77"/>
      <c r="AJ4" s="77" t="s">
        <v>5848</v>
      </c>
      <c r="AK4" s="77" t="s">
        <v>6410</v>
      </c>
      <c r="AL4" s="78">
        <v>44336</v>
      </c>
      <c r="AM4" s="78">
        <v>44336</v>
      </c>
      <c r="AN4" s="78">
        <v>44337</v>
      </c>
      <c r="AO4" s="78">
        <v>44337</v>
      </c>
      <c r="AP4" s="78"/>
      <c r="AQ4" s="77" t="s">
        <v>5862</v>
      </c>
      <c r="AR4" s="77"/>
      <c r="AS4" s="77" t="s">
        <v>6410</v>
      </c>
      <c r="AT4" s="77"/>
      <c r="AU4" s="77"/>
      <c r="AV4" s="77"/>
      <c r="AW4" s="77" t="s">
        <v>6411</v>
      </c>
      <c r="AX4" s="77"/>
      <c r="AY4" s="77"/>
      <c r="AZ4" s="77"/>
      <c r="BA4" s="77"/>
      <c r="BB4" s="77"/>
      <c r="BC4" s="77"/>
      <c r="BD4" s="77"/>
      <c r="BE4" s="77"/>
      <c r="BF4" s="77"/>
      <c r="BG4" s="77"/>
      <c r="BH4" s="77"/>
    </row>
    <row r="5" spans="1:60">
      <c r="A5" s="95"/>
      <c r="B5" s="77" t="s">
        <v>101</v>
      </c>
      <c r="C5" s="368" t="s">
        <v>6412</v>
      </c>
      <c r="D5" s="78"/>
      <c r="E5" s="77" t="s">
        <v>6413</v>
      </c>
      <c r="F5" s="77"/>
      <c r="G5" s="77" t="s">
        <v>6400</v>
      </c>
      <c r="H5" s="77"/>
      <c r="I5" s="77"/>
      <c r="J5" s="77"/>
      <c r="K5" s="77"/>
      <c r="L5" s="77" t="s">
        <v>1283</v>
      </c>
      <c r="M5" s="77" t="s">
        <v>6414</v>
      </c>
      <c r="N5" s="77"/>
      <c r="O5" s="77"/>
      <c r="P5" s="77"/>
      <c r="Q5" s="77"/>
      <c r="R5" s="77"/>
      <c r="S5" s="77"/>
      <c r="T5" s="77"/>
      <c r="U5" s="77" t="s">
        <v>6403</v>
      </c>
      <c r="V5" s="77">
        <v>18</v>
      </c>
      <c r="W5" s="77" t="s">
        <v>6404</v>
      </c>
      <c r="X5" s="77"/>
      <c r="Y5" s="77">
        <v>450</v>
      </c>
      <c r="Z5" s="77">
        <v>15</v>
      </c>
      <c r="AA5" s="89"/>
      <c r="AB5" s="77"/>
      <c r="AC5" s="78"/>
      <c r="AD5" s="77"/>
      <c r="AE5" s="77"/>
      <c r="AF5" s="77"/>
      <c r="AG5" s="77"/>
      <c r="AH5" s="77"/>
      <c r="AI5" s="77"/>
      <c r="AJ5" s="77" t="s">
        <v>5848</v>
      </c>
      <c r="AK5" s="77" t="s">
        <v>6412</v>
      </c>
      <c r="AL5" s="78">
        <v>44356</v>
      </c>
      <c r="AM5" s="78">
        <v>44356</v>
      </c>
      <c r="AN5" s="78">
        <v>44361</v>
      </c>
      <c r="AO5" s="78">
        <v>44361</v>
      </c>
      <c r="AP5" s="78"/>
      <c r="AQ5" s="77" t="s">
        <v>5862</v>
      </c>
      <c r="AR5" s="77" t="s">
        <v>6415</v>
      </c>
      <c r="AS5" s="77" t="s">
        <v>6412</v>
      </c>
      <c r="AT5" s="77"/>
      <c r="AU5" s="77"/>
      <c r="AV5" s="77"/>
      <c r="AW5" s="77" t="s">
        <v>90</v>
      </c>
      <c r="AX5" s="77"/>
      <c r="AY5" s="77"/>
      <c r="AZ5" s="77"/>
      <c r="BA5" s="77"/>
      <c r="BB5" s="77"/>
      <c r="BC5" s="77"/>
      <c r="BD5" s="77"/>
      <c r="BE5" s="77"/>
      <c r="BF5" s="77"/>
      <c r="BG5" s="77"/>
      <c r="BH5" s="77"/>
    </row>
    <row r="6" spans="1:60">
      <c r="A6" s="95"/>
      <c r="B6" s="77" t="s">
        <v>101</v>
      </c>
      <c r="C6" s="368" t="s">
        <v>6412</v>
      </c>
      <c r="D6" s="78"/>
      <c r="E6" s="77" t="s">
        <v>6413</v>
      </c>
      <c r="F6" s="77"/>
      <c r="G6" s="77" t="s">
        <v>6400</v>
      </c>
      <c r="H6" s="77"/>
      <c r="I6" s="77"/>
      <c r="J6" s="77"/>
      <c r="K6" s="77"/>
      <c r="L6" s="77" t="s">
        <v>1283</v>
      </c>
      <c r="M6" s="77" t="s">
        <v>6414</v>
      </c>
      <c r="N6" s="77"/>
      <c r="O6" s="77"/>
      <c r="P6" s="77"/>
      <c r="Q6" s="77"/>
      <c r="R6" s="77"/>
      <c r="S6" s="77"/>
      <c r="T6" s="77"/>
      <c r="U6" s="77" t="s">
        <v>6416</v>
      </c>
      <c r="V6" s="77">
        <v>18</v>
      </c>
      <c r="W6" s="77" t="s">
        <v>6417</v>
      </c>
      <c r="X6" s="77"/>
      <c r="Y6" s="77">
        <v>60</v>
      </c>
      <c r="Z6" s="77">
        <v>2</v>
      </c>
      <c r="AA6" s="89"/>
      <c r="AB6" s="77"/>
      <c r="AC6" s="78"/>
      <c r="AD6" s="77"/>
      <c r="AE6" s="77"/>
      <c r="AF6" s="77"/>
      <c r="AG6" s="77"/>
      <c r="AH6" s="77"/>
      <c r="AI6" s="77"/>
      <c r="AJ6" s="77" t="s">
        <v>5848</v>
      </c>
      <c r="AK6" s="77" t="s">
        <v>6412</v>
      </c>
      <c r="AL6" s="78">
        <v>44356</v>
      </c>
      <c r="AM6" s="78">
        <v>44356</v>
      </c>
      <c r="AN6" s="78">
        <v>44361</v>
      </c>
      <c r="AO6" s="78">
        <v>44361</v>
      </c>
      <c r="AP6" s="78"/>
      <c r="AQ6" s="77" t="s">
        <v>5862</v>
      </c>
      <c r="AR6" s="77" t="s">
        <v>6415</v>
      </c>
      <c r="AS6" s="77" t="s">
        <v>6412</v>
      </c>
      <c r="AT6" s="77"/>
      <c r="AU6" s="77"/>
      <c r="AV6" s="77"/>
      <c r="AW6" s="77" t="s">
        <v>90</v>
      </c>
      <c r="AX6" s="77"/>
      <c r="AY6" s="77"/>
      <c r="AZ6" s="77"/>
      <c r="BA6" s="77"/>
      <c r="BB6" s="77"/>
      <c r="BC6" s="77"/>
      <c r="BD6" s="77"/>
      <c r="BE6" s="77"/>
      <c r="BF6" s="77"/>
      <c r="BG6" s="77"/>
      <c r="BH6" s="77"/>
    </row>
    <row r="7" spans="1:60">
      <c r="A7" s="95"/>
      <c r="B7" s="77" t="s">
        <v>101</v>
      </c>
      <c r="C7" s="368" t="s">
        <v>6418</v>
      </c>
      <c r="D7" s="78"/>
      <c r="E7" s="77" t="s">
        <v>6413</v>
      </c>
      <c r="F7" s="77"/>
      <c r="G7" s="77" t="s">
        <v>6400</v>
      </c>
      <c r="H7" s="77"/>
      <c r="I7" s="77"/>
      <c r="J7" s="77"/>
      <c r="K7" s="77"/>
      <c r="L7" s="77" t="s">
        <v>1283</v>
      </c>
      <c r="M7" s="77" t="s">
        <v>6414</v>
      </c>
      <c r="N7" s="77"/>
      <c r="O7" s="77"/>
      <c r="P7" s="77"/>
      <c r="Q7" s="77"/>
      <c r="R7" s="77"/>
      <c r="S7" s="77"/>
      <c r="T7" s="77"/>
      <c r="U7" s="77" t="s">
        <v>6403</v>
      </c>
      <c r="V7" s="77">
        <v>18</v>
      </c>
      <c r="W7" s="77" t="s">
        <v>6404</v>
      </c>
      <c r="X7" s="77"/>
      <c r="Y7" s="77">
        <v>600</v>
      </c>
      <c r="Z7" s="77">
        <v>20</v>
      </c>
      <c r="AA7" s="89"/>
      <c r="AB7" s="77"/>
      <c r="AC7" s="78"/>
      <c r="AD7" s="77"/>
      <c r="AE7" s="77"/>
      <c r="AF7" s="77"/>
      <c r="AG7" s="77"/>
      <c r="AH7" s="77"/>
      <c r="AI7" s="77"/>
      <c r="AJ7" s="77" t="s">
        <v>5848</v>
      </c>
      <c r="AK7" s="77" t="s">
        <v>6418</v>
      </c>
      <c r="AL7" s="78">
        <v>44357</v>
      </c>
      <c r="AM7" s="78">
        <v>44357</v>
      </c>
      <c r="AN7" s="78">
        <v>44362</v>
      </c>
      <c r="AO7" s="78">
        <v>44362</v>
      </c>
      <c r="AP7" s="78"/>
      <c r="AQ7" s="77" t="s">
        <v>5862</v>
      </c>
      <c r="AR7" s="77"/>
      <c r="AS7" s="77" t="s">
        <v>6418</v>
      </c>
      <c r="AT7" s="77"/>
      <c r="AU7" s="77"/>
      <c r="AV7" s="77"/>
      <c r="AW7" s="77" t="s">
        <v>90</v>
      </c>
      <c r="AX7" s="77"/>
      <c r="AY7" s="77"/>
      <c r="AZ7" s="77"/>
      <c r="BA7" s="77"/>
      <c r="BB7" s="77"/>
      <c r="BC7" s="77"/>
      <c r="BD7" s="77"/>
      <c r="BE7" s="77"/>
      <c r="BF7" s="77"/>
      <c r="BG7" s="77"/>
      <c r="BH7" s="77"/>
    </row>
    <row r="8" spans="1:60">
      <c r="A8" s="95"/>
      <c r="B8" s="77" t="s">
        <v>101</v>
      </c>
      <c r="C8" s="368" t="s">
        <v>6419</v>
      </c>
      <c r="D8" s="78"/>
      <c r="E8" s="77" t="s">
        <v>6420</v>
      </c>
      <c r="F8" s="77"/>
      <c r="G8" s="77" t="s">
        <v>6400</v>
      </c>
      <c r="H8" s="77"/>
      <c r="I8" s="77"/>
      <c r="J8" s="77"/>
      <c r="K8" s="77"/>
      <c r="L8" s="77" t="s">
        <v>6421</v>
      </c>
      <c r="M8" s="77" t="s">
        <v>6422</v>
      </c>
      <c r="N8" s="77"/>
      <c r="O8" s="77"/>
      <c r="P8" s="77"/>
      <c r="Q8" s="77"/>
      <c r="R8" s="77"/>
      <c r="S8" s="77"/>
      <c r="T8" s="77"/>
      <c r="U8" s="77" t="s">
        <v>6403</v>
      </c>
      <c r="V8" s="77">
        <v>18</v>
      </c>
      <c r="W8" s="77" t="s">
        <v>6404</v>
      </c>
      <c r="X8" s="77"/>
      <c r="Y8" s="77">
        <v>420</v>
      </c>
      <c r="Z8" s="77">
        <v>14</v>
      </c>
      <c r="AA8" s="89"/>
      <c r="AB8" s="77"/>
      <c r="AC8" s="78"/>
      <c r="AD8" s="77"/>
      <c r="AE8" s="77"/>
      <c r="AF8" s="77"/>
      <c r="AG8" s="77"/>
      <c r="AH8" s="77"/>
      <c r="AI8" s="77"/>
      <c r="AJ8" s="77" t="s">
        <v>5848</v>
      </c>
      <c r="AK8" s="77" t="s">
        <v>6419</v>
      </c>
      <c r="AL8" s="78">
        <v>44357</v>
      </c>
      <c r="AM8" s="78">
        <v>44357</v>
      </c>
      <c r="AN8" s="78">
        <v>44363</v>
      </c>
      <c r="AO8" s="78">
        <v>44363</v>
      </c>
      <c r="AP8" s="78"/>
      <c r="AQ8" s="77" t="s">
        <v>5862</v>
      </c>
      <c r="AR8" s="77"/>
      <c r="AS8" s="77" t="s">
        <v>6419</v>
      </c>
      <c r="AT8" s="77"/>
      <c r="AU8" s="77"/>
      <c r="AV8" s="77"/>
      <c r="AW8" s="77" t="s">
        <v>90</v>
      </c>
      <c r="AX8" s="77"/>
      <c r="AY8" s="77"/>
      <c r="AZ8" s="77"/>
      <c r="BA8" s="77"/>
      <c r="BB8" s="77"/>
      <c r="BC8" s="77"/>
      <c r="BD8" s="77"/>
      <c r="BE8" s="77"/>
      <c r="BF8" s="77"/>
      <c r="BG8" s="77"/>
      <c r="BH8" s="77"/>
    </row>
    <row r="9" spans="1:60">
      <c r="A9" s="95"/>
      <c r="B9" s="77" t="s">
        <v>6423</v>
      </c>
      <c r="C9" s="368" t="s">
        <v>6424</v>
      </c>
      <c r="D9" s="78"/>
      <c r="E9" s="77" t="s">
        <v>6425</v>
      </c>
      <c r="F9" s="77"/>
      <c r="G9" s="77" t="s">
        <v>6400</v>
      </c>
      <c r="H9" s="77"/>
      <c r="I9" s="77"/>
      <c r="J9" s="77"/>
      <c r="K9" s="77"/>
      <c r="L9" s="77" t="s">
        <v>6426</v>
      </c>
      <c r="M9" s="77" t="s">
        <v>6427</v>
      </c>
      <c r="N9" s="77"/>
      <c r="O9" s="77"/>
      <c r="P9" s="77"/>
      <c r="Q9" s="77"/>
      <c r="R9" s="77"/>
      <c r="S9" s="77"/>
      <c r="T9" s="77"/>
      <c r="U9" s="77" t="s">
        <v>6403</v>
      </c>
      <c r="V9" s="77">
        <v>18</v>
      </c>
      <c r="W9" s="77" t="s">
        <v>6404</v>
      </c>
      <c r="X9" s="77"/>
      <c r="Y9" s="77">
        <v>720</v>
      </c>
      <c r="Z9" s="77">
        <v>24</v>
      </c>
      <c r="AA9" s="89"/>
      <c r="AB9" s="77"/>
      <c r="AC9" s="78"/>
      <c r="AD9" s="77"/>
      <c r="AE9" s="77"/>
      <c r="AF9" s="77"/>
      <c r="AG9" s="77"/>
      <c r="AH9" s="77"/>
      <c r="AI9" s="77"/>
      <c r="AJ9" s="77" t="s">
        <v>5848</v>
      </c>
      <c r="AK9" s="77" t="s">
        <v>6424</v>
      </c>
      <c r="AL9" s="78">
        <v>44358</v>
      </c>
      <c r="AM9" s="78">
        <v>44358</v>
      </c>
      <c r="AN9" s="78">
        <v>44363</v>
      </c>
      <c r="AO9" s="78">
        <v>44363</v>
      </c>
      <c r="AP9" s="78"/>
      <c r="AQ9" s="77" t="s">
        <v>5862</v>
      </c>
      <c r="AR9" s="77" t="s">
        <v>6428</v>
      </c>
      <c r="AS9" s="77" t="s">
        <v>6424</v>
      </c>
      <c r="AT9" s="77"/>
      <c r="AU9" s="77"/>
      <c r="AV9" s="77"/>
      <c r="AW9" s="77" t="s">
        <v>90</v>
      </c>
      <c r="AX9" s="77"/>
      <c r="AY9" s="77"/>
      <c r="AZ9" s="77"/>
      <c r="BA9" s="77"/>
      <c r="BB9" s="77"/>
      <c r="BC9" s="77"/>
      <c r="BD9" s="77"/>
      <c r="BE9" s="77"/>
      <c r="BF9" s="77"/>
      <c r="BG9" s="77"/>
      <c r="BH9" s="77"/>
    </row>
    <row r="10" spans="1:60">
      <c r="A10" s="95"/>
      <c r="B10" s="77" t="s">
        <v>101</v>
      </c>
      <c r="C10" s="368" t="s">
        <v>6429</v>
      </c>
      <c r="D10" s="78"/>
      <c r="E10" s="77" t="s">
        <v>6430</v>
      </c>
      <c r="F10" s="77"/>
      <c r="G10" s="77" t="s">
        <v>6400</v>
      </c>
      <c r="H10" s="77"/>
      <c r="I10" s="77"/>
      <c r="J10" s="77"/>
      <c r="K10" s="77"/>
      <c r="L10" s="77" t="s">
        <v>190</v>
      </c>
      <c r="M10" s="77" t="s">
        <v>191</v>
      </c>
      <c r="N10" s="77"/>
      <c r="O10" s="77"/>
      <c r="P10" s="77"/>
      <c r="Q10" s="77"/>
      <c r="R10" s="77"/>
      <c r="S10" s="77"/>
      <c r="T10" s="77"/>
      <c r="U10" s="77" t="s">
        <v>6403</v>
      </c>
      <c r="V10" s="77">
        <v>18</v>
      </c>
      <c r="W10" s="77" t="s">
        <v>6404</v>
      </c>
      <c r="X10" s="77"/>
      <c r="Y10" s="77">
        <v>600</v>
      </c>
      <c r="Z10" s="77">
        <v>20</v>
      </c>
      <c r="AA10" s="89"/>
      <c r="AB10" s="77"/>
      <c r="AC10" s="78"/>
      <c r="AD10" s="77"/>
      <c r="AE10" s="77"/>
      <c r="AF10" s="77"/>
      <c r="AG10" s="77"/>
      <c r="AH10" s="77"/>
      <c r="AI10" s="77"/>
      <c r="AJ10" s="77" t="s">
        <v>5848</v>
      </c>
      <c r="AK10" s="77" t="s">
        <v>6429</v>
      </c>
      <c r="AL10" s="78">
        <v>44358</v>
      </c>
      <c r="AM10" s="78">
        <v>44358</v>
      </c>
      <c r="AN10" s="78">
        <v>44363</v>
      </c>
      <c r="AO10" s="78">
        <v>44363</v>
      </c>
      <c r="AP10" s="78"/>
      <c r="AQ10" s="77" t="s">
        <v>5862</v>
      </c>
      <c r="AR10" s="77"/>
      <c r="AS10" s="77" t="s">
        <v>6429</v>
      </c>
      <c r="AT10" s="77"/>
      <c r="AU10" s="77"/>
      <c r="AV10" s="77"/>
      <c r="AW10" s="77" t="s">
        <v>90</v>
      </c>
      <c r="AX10" s="77"/>
      <c r="AY10" s="77"/>
      <c r="AZ10" s="77"/>
      <c r="BA10" s="77"/>
      <c r="BB10" s="77"/>
      <c r="BC10" s="77"/>
      <c r="BD10" s="77"/>
      <c r="BE10" s="77"/>
      <c r="BF10" s="77"/>
      <c r="BG10" s="77"/>
      <c r="BH10" s="77"/>
    </row>
    <row r="11" spans="1:60">
      <c r="A11" s="95"/>
      <c r="B11" s="77" t="s">
        <v>101</v>
      </c>
      <c r="C11" s="368" t="s">
        <v>6431</v>
      </c>
      <c r="D11" s="78"/>
      <c r="E11" s="77" t="s">
        <v>6430</v>
      </c>
      <c r="F11" s="77"/>
      <c r="G11" s="77" t="s">
        <v>6400</v>
      </c>
      <c r="H11" s="77"/>
      <c r="I11" s="77"/>
      <c r="J11" s="77"/>
      <c r="K11" s="77"/>
      <c r="L11" s="77" t="s">
        <v>190</v>
      </c>
      <c r="M11" s="77" t="s">
        <v>191</v>
      </c>
      <c r="N11" s="77"/>
      <c r="O11" s="77"/>
      <c r="P11" s="77"/>
      <c r="Q11" s="77"/>
      <c r="R11" s="77"/>
      <c r="S11" s="77"/>
      <c r="T11" s="77"/>
      <c r="U11" s="77" t="s">
        <v>6416</v>
      </c>
      <c r="V11" s="77">
        <v>18</v>
      </c>
      <c r="W11" s="77" t="s">
        <v>6417</v>
      </c>
      <c r="X11" s="77"/>
      <c r="Y11" s="77">
        <v>60</v>
      </c>
      <c r="Z11" s="77">
        <v>2</v>
      </c>
      <c r="AA11" s="89"/>
      <c r="AB11" s="77"/>
      <c r="AC11" s="78"/>
      <c r="AD11" s="77"/>
      <c r="AE11" s="77"/>
      <c r="AF11" s="77"/>
      <c r="AG11" s="77"/>
      <c r="AH11" s="77"/>
      <c r="AI11" s="77"/>
      <c r="AJ11" s="77" t="s">
        <v>5848</v>
      </c>
      <c r="AK11" s="77" t="s">
        <v>6431</v>
      </c>
      <c r="AL11" s="78">
        <v>44358</v>
      </c>
      <c r="AM11" s="78">
        <v>44358</v>
      </c>
      <c r="AN11" s="78">
        <v>44363</v>
      </c>
      <c r="AO11" s="78">
        <v>44363</v>
      </c>
      <c r="AP11" s="78"/>
      <c r="AQ11" s="77" t="s">
        <v>5862</v>
      </c>
      <c r="AR11" s="77" t="s">
        <v>6432</v>
      </c>
      <c r="AS11" s="77" t="s">
        <v>6431</v>
      </c>
      <c r="AT11" s="77"/>
      <c r="AU11" s="77"/>
      <c r="AV11" s="77"/>
      <c r="AW11" s="77" t="s">
        <v>90</v>
      </c>
      <c r="AX11" s="77"/>
      <c r="AY11" s="77"/>
      <c r="AZ11" s="77"/>
      <c r="BA11" s="77"/>
      <c r="BB11" s="77"/>
      <c r="BC11" s="77"/>
      <c r="BD11" s="77"/>
      <c r="BE11" s="77"/>
      <c r="BF11" s="77"/>
      <c r="BG11" s="77"/>
      <c r="BH11" s="77"/>
    </row>
    <row r="12" spans="1:60">
      <c r="A12" s="95"/>
      <c r="B12" s="77" t="s">
        <v>101</v>
      </c>
      <c r="C12" s="368" t="s">
        <v>6433</v>
      </c>
      <c r="D12" s="78"/>
      <c r="E12" s="77" t="s">
        <v>6434</v>
      </c>
      <c r="F12" s="77"/>
      <c r="G12" s="77" t="s">
        <v>6400</v>
      </c>
      <c r="H12" s="77"/>
      <c r="I12" s="77"/>
      <c r="J12" s="77"/>
      <c r="K12" s="77"/>
      <c r="L12" s="77" t="s">
        <v>6421</v>
      </c>
      <c r="M12" s="77" t="s">
        <v>6435</v>
      </c>
      <c r="N12" s="77"/>
      <c r="O12" s="77"/>
      <c r="P12" s="77"/>
      <c r="Q12" s="77"/>
      <c r="R12" s="77"/>
      <c r="S12" s="77"/>
      <c r="T12" s="77"/>
      <c r="U12" s="77" t="s">
        <v>6403</v>
      </c>
      <c r="V12" s="77">
        <v>18</v>
      </c>
      <c r="W12" s="77" t="s">
        <v>6404</v>
      </c>
      <c r="X12" s="77"/>
      <c r="Y12" s="77">
        <v>750</v>
      </c>
      <c r="Z12" s="77">
        <v>25</v>
      </c>
      <c r="AA12" s="89"/>
      <c r="AB12" s="77"/>
      <c r="AC12" s="78"/>
      <c r="AD12" s="77"/>
      <c r="AE12" s="77"/>
      <c r="AF12" s="77"/>
      <c r="AG12" s="77"/>
      <c r="AH12" s="77"/>
      <c r="AI12" s="77"/>
      <c r="AJ12" s="77" t="s">
        <v>5848</v>
      </c>
      <c r="AK12" s="77" t="s">
        <v>6433</v>
      </c>
      <c r="AL12" s="78">
        <v>44361</v>
      </c>
      <c r="AM12" s="78">
        <v>44361</v>
      </c>
      <c r="AN12" s="78">
        <v>44365</v>
      </c>
      <c r="AO12" s="78">
        <v>44365</v>
      </c>
      <c r="AP12" s="78"/>
      <c r="AQ12" s="77" t="s">
        <v>5862</v>
      </c>
      <c r="AR12" s="77" t="s">
        <v>6436</v>
      </c>
      <c r="AS12" s="77" t="s">
        <v>6433</v>
      </c>
      <c r="AT12" s="77"/>
      <c r="AU12" s="77"/>
      <c r="AV12" s="77"/>
      <c r="AW12" s="77" t="s">
        <v>90</v>
      </c>
      <c r="AX12" s="77"/>
      <c r="AY12" s="77"/>
      <c r="AZ12" s="77"/>
      <c r="BA12" s="77"/>
      <c r="BB12" s="77"/>
      <c r="BC12" s="77"/>
      <c r="BD12" s="77"/>
      <c r="BE12" s="77"/>
      <c r="BF12" s="77"/>
      <c r="BG12" s="77"/>
      <c r="BH12" s="77"/>
    </row>
    <row r="13" spans="1:60">
      <c r="A13" s="95"/>
      <c r="B13" s="77" t="s">
        <v>6437</v>
      </c>
      <c r="C13" s="368" t="s">
        <v>6438</v>
      </c>
      <c r="D13" s="78"/>
      <c r="E13" s="77" t="s">
        <v>6439</v>
      </c>
      <c r="F13" s="77"/>
      <c r="G13" s="77" t="s">
        <v>6400</v>
      </c>
      <c r="H13" s="77"/>
      <c r="I13" s="77"/>
      <c r="J13" s="77"/>
      <c r="K13" s="77"/>
      <c r="L13" s="77" t="s">
        <v>6440</v>
      </c>
      <c r="M13" s="77" t="s">
        <v>6441</v>
      </c>
      <c r="N13" s="77"/>
      <c r="O13" s="77"/>
      <c r="P13" s="77"/>
      <c r="Q13" s="77"/>
      <c r="R13" s="77"/>
      <c r="S13" s="77"/>
      <c r="T13" s="77"/>
      <c r="U13" s="77" t="s">
        <v>6403</v>
      </c>
      <c r="V13" s="77">
        <v>18</v>
      </c>
      <c r="W13" s="77" t="s">
        <v>6404</v>
      </c>
      <c r="X13" s="77"/>
      <c r="Y13" s="77">
        <v>210</v>
      </c>
      <c r="Z13" s="77">
        <v>7</v>
      </c>
      <c r="AA13" s="89"/>
      <c r="AB13" s="77"/>
      <c r="AC13" s="78"/>
      <c r="AD13" s="77"/>
      <c r="AE13" s="77"/>
      <c r="AF13" s="77"/>
      <c r="AG13" s="77"/>
      <c r="AH13" s="77"/>
      <c r="AI13" s="77"/>
      <c r="AJ13" s="77" t="s">
        <v>5848</v>
      </c>
      <c r="AK13" s="77" t="s">
        <v>6438</v>
      </c>
      <c r="AL13" s="78">
        <v>44362</v>
      </c>
      <c r="AM13" s="78">
        <v>44362</v>
      </c>
      <c r="AN13" s="78">
        <v>44364</v>
      </c>
      <c r="AO13" s="78">
        <v>44364</v>
      </c>
      <c r="AP13" s="78"/>
      <c r="AQ13" s="77" t="s">
        <v>5862</v>
      </c>
      <c r="AR13" s="77"/>
      <c r="AS13" s="77" t="s">
        <v>6438</v>
      </c>
      <c r="AT13" s="77"/>
      <c r="AU13" s="77"/>
      <c r="AV13" s="77"/>
      <c r="AW13" s="77" t="s">
        <v>90</v>
      </c>
      <c r="AX13" s="77"/>
      <c r="AY13" s="77"/>
      <c r="AZ13" s="77"/>
      <c r="BA13" s="77"/>
      <c r="BB13" s="77"/>
      <c r="BC13" s="77"/>
      <c r="BD13" s="77"/>
      <c r="BE13" s="77"/>
      <c r="BF13" s="77"/>
      <c r="BG13" s="77"/>
      <c r="BH13" s="77"/>
    </row>
    <row r="14" spans="1:60">
      <c r="A14" s="95"/>
      <c r="B14" s="77" t="s">
        <v>6423</v>
      </c>
      <c r="C14" s="368" t="s">
        <v>6442</v>
      </c>
      <c r="D14" s="78"/>
      <c r="E14" s="77" t="s">
        <v>6443</v>
      </c>
      <c r="F14" s="77"/>
      <c r="G14" s="77" t="s">
        <v>6400</v>
      </c>
      <c r="H14" s="77"/>
      <c r="I14" s="77"/>
      <c r="J14" s="77"/>
      <c r="K14" s="77"/>
      <c r="L14" s="77" t="s">
        <v>6444</v>
      </c>
      <c r="M14" s="77" t="s">
        <v>6445</v>
      </c>
      <c r="N14" s="77"/>
      <c r="O14" s="77"/>
      <c r="P14" s="77"/>
      <c r="Q14" s="77"/>
      <c r="R14" s="77"/>
      <c r="S14" s="77"/>
      <c r="T14" s="77"/>
      <c r="U14" s="77" t="s">
        <v>6403</v>
      </c>
      <c r="V14" s="77">
        <v>18</v>
      </c>
      <c r="W14" s="77" t="s">
        <v>6404</v>
      </c>
      <c r="X14" s="77"/>
      <c r="Y14" s="77">
        <v>630</v>
      </c>
      <c r="Z14" s="77">
        <v>21</v>
      </c>
      <c r="AA14" s="89"/>
      <c r="AB14" s="77"/>
      <c r="AC14" s="78"/>
      <c r="AD14" s="77"/>
      <c r="AE14" s="77"/>
      <c r="AF14" s="77"/>
      <c r="AG14" s="77"/>
      <c r="AH14" s="77"/>
      <c r="AI14" s="77"/>
      <c r="AJ14" s="77" t="s">
        <v>5848</v>
      </c>
      <c r="AK14" s="77" t="s">
        <v>6442</v>
      </c>
      <c r="AL14" s="78">
        <v>44365</v>
      </c>
      <c r="AM14" s="78">
        <v>44365</v>
      </c>
      <c r="AN14" s="78">
        <v>44368</v>
      </c>
      <c r="AO14" s="78">
        <v>44368</v>
      </c>
      <c r="AP14" s="78"/>
      <c r="AQ14" s="77" t="s">
        <v>5862</v>
      </c>
      <c r="AR14" s="77"/>
      <c r="AS14" s="77" t="s">
        <v>6442</v>
      </c>
      <c r="AT14" s="77"/>
      <c r="AU14" s="77"/>
      <c r="AV14" s="77"/>
      <c r="AW14" s="77" t="s">
        <v>90</v>
      </c>
      <c r="AX14" s="77"/>
      <c r="AY14" s="77"/>
      <c r="AZ14" s="77"/>
      <c r="BA14" s="77"/>
      <c r="BB14" s="77"/>
      <c r="BC14" s="77"/>
      <c r="BD14" s="77"/>
      <c r="BE14" s="77"/>
      <c r="BF14" s="77"/>
      <c r="BG14" s="77"/>
      <c r="BH14" s="77"/>
    </row>
    <row r="15" spans="1:60">
      <c r="A15" s="95"/>
      <c r="B15" s="77" t="s">
        <v>6423</v>
      </c>
      <c r="C15" s="368" t="s">
        <v>6446</v>
      </c>
      <c r="D15" s="78"/>
      <c r="E15" s="77" t="s">
        <v>6425</v>
      </c>
      <c r="F15" s="77"/>
      <c r="G15" s="77" t="s">
        <v>6400</v>
      </c>
      <c r="H15" s="77"/>
      <c r="I15" s="77"/>
      <c r="J15" s="77"/>
      <c r="K15" s="77"/>
      <c r="L15" s="77" t="s">
        <v>6426</v>
      </c>
      <c r="M15" s="77" t="s">
        <v>6447</v>
      </c>
      <c r="N15" s="77"/>
      <c r="O15" s="77"/>
      <c r="P15" s="77"/>
      <c r="Q15" s="77"/>
      <c r="R15" s="77"/>
      <c r="S15" s="77"/>
      <c r="T15" s="77"/>
      <c r="U15" s="77" t="s">
        <v>6403</v>
      </c>
      <c r="V15" s="77">
        <v>18</v>
      </c>
      <c r="W15" s="77" t="s">
        <v>6404</v>
      </c>
      <c r="X15" s="77"/>
      <c r="Y15" s="77">
        <v>720</v>
      </c>
      <c r="Z15" s="77">
        <v>24</v>
      </c>
      <c r="AA15" s="89"/>
      <c r="AB15" s="77"/>
      <c r="AC15" s="78"/>
      <c r="AD15" s="77"/>
      <c r="AE15" s="77"/>
      <c r="AF15" s="77"/>
      <c r="AG15" s="77"/>
      <c r="AH15" s="77"/>
      <c r="AI15" s="77"/>
      <c r="AJ15" s="77" t="s">
        <v>5848</v>
      </c>
      <c r="AK15" s="77" t="s">
        <v>6446</v>
      </c>
      <c r="AL15" s="78">
        <v>44365</v>
      </c>
      <c r="AM15" s="78">
        <v>44365</v>
      </c>
      <c r="AN15" s="78">
        <v>44368</v>
      </c>
      <c r="AO15" s="78">
        <v>44368</v>
      </c>
      <c r="AP15" s="78"/>
      <c r="AQ15" s="77" t="s">
        <v>5862</v>
      </c>
      <c r="AR15" s="77" t="s">
        <v>6448</v>
      </c>
      <c r="AS15" s="77" t="s">
        <v>6446</v>
      </c>
      <c r="AT15" s="77"/>
      <c r="AU15" s="77"/>
      <c r="AV15" s="77"/>
      <c r="AW15" s="77" t="s">
        <v>90</v>
      </c>
      <c r="AX15" s="77"/>
      <c r="AY15" s="77"/>
      <c r="AZ15" s="77"/>
      <c r="BA15" s="77"/>
      <c r="BB15" s="77"/>
      <c r="BC15" s="77"/>
      <c r="BD15" s="77"/>
      <c r="BE15" s="77"/>
      <c r="BF15" s="77"/>
      <c r="BG15" s="77"/>
      <c r="BH15" s="77"/>
    </row>
    <row r="16" spans="1:60">
      <c r="A16" s="95"/>
      <c r="B16" s="77" t="s">
        <v>101</v>
      </c>
      <c r="C16" s="368" t="s">
        <v>6449</v>
      </c>
      <c r="D16" s="78"/>
      <c r="E16" s="77" t="s">
        <v>6430</v>
      </c>
      <c r="F16" s="77"/>
      <c r="G16" s="77" t="s">
        <v>6400</v>
      </c>
      <c r="H16" s="77"/>
      <c r="I16" s="77"/>
      <c r="J16" s="77"/>
      <c r="K16" s="77"/>
      <c r="L16" s="77" t="s">
        <v>190</v>
      </c>
      <c r="M16" s="77" t="s">
        <v>191</v>
      </c>
      <c r="N16" s="77"/>
      <c r="O16" s="77"/>
      <c r="P16" s="77"/>
      <c r="Q16" s="77"/>
      <c r="R16" s="77"/>
      <c r="S16" s="77"/>
      <c r="T16" s="77"/>
      <c r="U16" s="77" t="s">
        <v>6403</v>
      </c>
      <c r="V16" s="77">
        <v>18</v>
      </c>
      <c r="W16" s="77" t="s">
        <v>6404</v>
      </c>
      <c r="X16" s="77"/>
      <c r="Y16" s="77">
        <v>660</v>
      </c>
      <c r="Z16" s="77">
        <v>22</v>
      </c>
      <c r="AA16" s="89"/>
      <c r="AB16" s="77"/>
      <c r="AC16" s="78"/>
      <c r="AD16" s="77"/>
      <c r="AE16" s="77"/>
      <c r="AF16" s="77"/>
      <c r="AG16" s="77"/>
      <c r="AH16" s="77"/>
      <c r="AI16" s="77"/>
      <c r="AJ16" s="77" t="s">
        <v>5848</v>
      </c>
      <c r="AK16" s="77" t="s">
        <v>6449</v>
      </c>
      <c r="AL16" s="78">
        <v>44368</v>
      </c>
      <c r="AM16" s="78">
        <v>44368</v>
      </c>
      <c r="AN16" s="78">
        <v>44372</v>
      </c>
      <c r="AO16" s="78">
        <v>44372</v>
      </c>
      <c r="AP16" s="78"/>
      <c r="AQ16" s="77" t="s">
        <v>5862</v>
      </c>
      <c r="AR16" s="370"/>
      <c r="AS16" s="77" t="s">
        <v>6449</v>
      </c>
      <c r="AT16" s="77"/>
      <c r="AU16" s="77"/>
      <c r="AV16" s="77"/>
      <c r="AW16" s="77" t="s">
        <v>90</v>
      </c>
      <c r="AX16" s="77"/>
      <c r="AY16" s="77"/>
      <c r="AZ16" s="77"/>
      <c r="BA16" s="77"/>
      <c r="BB16" s="77"/>
      <c r="BC16" s="77"/>
      <c r="BD16" s="77"/>
      <c r="BE16" s="77"/>
      <c r="BF16" s="77"/>
      <c r="BG16" s="77"/>
      <c r="BH16" s="77"/>
    </row>
    <row r="17" spans="1:60">
      <c r="A17" s="95"/>
      <c r="B17" s="77" t="s">
        <v>6423</v>
      </c>
      <c r="C17" s="368" t="s">
        <v>6450</v>
      </c>
      <c r="D17" s="78"/>
      <c r="E17" s="77" t="s">
        <v>6451</v>
      </c>
      <c r="F17" s="77"/>
      <c r="G17" s="77" t="s">
        <v>6400</v>
      </c>
      <c r="H17" s="77"/>
      <c r="I17" s="77"/>
      <c r="J17" s="77"/>
      <c r="K17" s="77"/>
      <c r="L17" s="77" t="s">
        <v>6452</v>
      </c>
      <c r="M17" s="77" t="s">
        <v>6453</v>
      </c>
      <c r="N17" s="77"/>
      <c r="O17" s="77"/>
      <c r="P17" s="77"/>
      <c r="Q17" s="77"/>
      <c r="R17" s="77"/>
      <c r="S17" s="77"/>
      <c r="T17" s="77"/>
      <c r="U17" s="77" t="s">
        <v>6403</v>
      </c>
      <c r="V17" s="77">
        <v>18</v>
      </c>
      <c r="W17" s="77" t="s">
        <v>6404</v>
      </c>
      <c r="X17" s="77"/>
      <c r="Y17" s="77">
        <v>720</v>
      </c>
      <c r="Z17" s="77">
        <v>24</v>
      </c>
      <c r="AA17" s="89"/>
      <c r="AB17" s="77"/>
      <c r="AC17" s="78"/>
      <c r="AD17" s="77"/>
      <c r="AE17" s="77"/>
      <c r="AF17" s="77"/>
      <c r="AG17" s="77"/>
      <c r="AH17" s="77"/>
      <c r="AI17" s="77"/>
      <c r="AJ17" s="77" t="s">
        <v>5848</v>
      </c>
      <c r="AK17" s="77" t="s">
        <v>6450</v>
      </c>
      <c r="AL17" s="78">
        <v>44368</v>
      </c>
      <c r="AM17" s="78">
        <v>44368</v>
      </c>
      <c r="AN17" s="78">
        <v>44371</v>
      </c>
      <c r="AO17" s="78">
        <v>44371</v>
      </c>
      <c r="AP17" s="78"/>
      <c r="AQ17" s="77" t="s">
        <v>5862</v>
      </c>
      <c r="AR17" s="77" t="s">
        <v>6454</v>
      </c>
      <c r="AS17" s="77" t="s">
        <v>6450</v>
      </c>
      <c r="AT17" s="77"/>
      <c r="AU17" s="77"/>
      <c r="AV17" s="77"/>
      <c r="AW17" s="77" t="s">
        <v>90</v>
      </c>
      <c r="AX17" s="77"/>
      <c r="AY17" s="77"/>
      <c r="AZ17" s="77"/>
      <c r="BA17" s="77"/>
      <c r="BB17" s="77"/>
      <c r="BC17" s="77"/>
      <c r="BD17" s="77"/>
      <c r="BE17" s="77"/>
      <c r="BF17" s="77"/>
      <c r="BG17" s="77"/>
      <c r="BH17" s="77"/>
    </row>
    <row r="18" spans="1:60">
      <c r="A18" s="95"/>
      <c r="B18" s="77" t="s">
        <v>6423</v>
      </c>
      <c r="C18" s="368" t="s">
        <v>6455</v>
      </c>
      <c r="D18" s="78"/>
      <c r="E18" s="77">
        <v>10626</v>
      </c>
      <c r="F18" s="77"/>
      <c r="G18" s="77" t="s">
        <v>6400</v>
      </c>
      <c r="H18" s="77"/>
      <c r="I18" s="77"/>
      <c r="J18" s="77"/>
      <c r="K18" s="77"/>
      <c r="L18" s="77" t="s">
        <v>6456</v>
      </c>
      <c r="M18" s="77" t="s">
        <v>6457</v>
      </c>
      <c r="N18" s="77"/>
      <c r="O18" s="77"/>
      <c r="P18" s="77"/>
      <c r="Q18" s="77"/>
      <c r="R18" s="77"/>
      <c r="S18" s="77"/>
      <c r="T18" s="77"/>
      <c r="U18" s="77" t="s">
        <v>6403</v>
      </c>
      <c r="V18" s="77">
        <v>18</v>
      </c>
      <c r="W18" s="77" t="s">
        <v>6404</v>
      </c>
      <c r="X18" s="77"/>
      <c r="Y18" s="77">
        <v>240</v>
      </c>
      <c r="Z18" s="77">
        <v>8</v>
      </c>
      <c r="AA18" s="89"/>
      <c r="AB18" s="77"/>
      <c r="AC18" s="78"/>
      <c r="AD18" s="77"/>
      <c r="AE18" s="77"/>
      <c r="AF18" s="77"/>
      <c r="AG18" s="77"/>
      <c r="AH18" s="77"/>
      <c r="AI18" s="77"/>
      <c r="AJ18" s="77" t="s">
        <v>5848</v>
      </c>
      <c r="AK18" s="77" t="s">
        <v>6455</v>
      </c>
      <c r="AL18" s="78">
        <v>44372</v>
      </c>
      <c r="AM18" s="78">
        <v>44372</v>
      </c>
      <c r="AN18" s="78">
        <v>44375</v>
      </c>
      <c r="AO18" s="78">
        <v>44375</v>
      </c>
      <c r="AP18" s="78"/>
      <c r="AQ18" s="77" t="s">
        <v>5862</v>
      </c>
      <c r="AR18" s="77"/>
      <c r="AS18" s="77" t="s">
        <v>6455</v>
      </c>
      <c r="AT18" s="77"/>
      <c r="AU18" s="77"/>
      <c r="AV18" s="77"/>
      <c r="AW18" s="77" t="s">
        <v>475</v>
      </c>
      <c r="AX18" s="77"/>
      <c r="AY18" s="77"/>
      <c r="AZ18" s="77"/>
      <c r="BA18" s="77"/>
      <c r="BB18" s="77"/>
      <c r="BC18" s="77"/>
      <c r="BD18" s="77"/>
      <c r="BE18" s="77"/>
      <c r="BF18" s="77"/>
      <c r="BG18" s="77"/>
      <c r="BH18" s="77"/>
    </row>
    <row r="19" spans="1:60">
      <c r="A19" s="95"/>
      <c r="B19" s="77" t="s">
        <v>6437</v>
      </c>
      <c r="C19" s="368" t="s">
        <v>6458</v>
      </c>
      <c r="D19" s="78"/>
      <c r="E19" s="77" t="s">
        <v>6459</v>
      </c>
      <c r="F19" s="77"/>
      <c r="G19" s="77" t="s">
        <v>6400</v>
      </c>
      <c r="H19" s="77"/>
      <c r="I19" s="77"/>
      <c r="J19" s="77"/>
      <c r="K19" s="77"/>
      <c r="L19" s="77" t="s">
        <v>6460</v>
      </c>
      <c r="M19" s="77" t="s">
        <v>6461</v>
      </c>
      <c r="N19" s="77"/>
      <c r="O19" s="77"/>
      <c r="P19" s="77"/>
      <c r="Q19" s="77"/>
      <c r="R19" s="77"/>
      <c r="S19" s="77"/>
      <c r="T19" s="77"/>
      <c r="U19" s="77" t="s">
        <v>6403</v>
      </c>
      <c r="V19" s="77">
        <v>18</v>
      </c>
      <c r="W19" s="77" t="s">
        <v>6404</v>
      </c>
      <c r="X19" s="77"/>
      <c r="Y19" s="77">
        <v>420</v>
      </c>
      <c r="Z19" s="77">
        <v>14</v>
      </c>
      <c r="AA19" s="89"/>
      <c r="AB19" s="77"/>
      <c r="AC19" s="78"/>
      <c r="AD19" s="77"/>
      <c r="AE19" s="77"/>
      <c r="AF19" s="77"/>
      <c r="AG19" s="77"/>
      <c r="AH19" s="77"/>
      <c r="AI19" s="77"/>
      <c r="AJ19" s="77" t="s">
        <v>5848</v>
      </c>
      <c r="AK19" s="77" t="s">
        <v>6458</v>
      </c>
      <c r="AL19" s="78">
        <v>44372</v>
      </c>
      <c r="AM19" s="78">
        <v>44372</v>
      </c>
      <c r="AN19" s="78">
        <v>44375</v>
      </c>
      <c r="AO19" s="78">
        <v>44375</v>
      </c>
      <c r="AP19" s="78"/>
      <c r="AQ19" s="77" t="s">
        <v>5862</v>
      </c>
      <c r="AR19" s="77"/>
      <c r="AS19" s="77" t="s">
        <v>6458</v>
      </c>
      <c r="AT19" s="77"/>
      <c r="AU19" s="77"/>
      <c r="AV19" s="77"/>
      <c r="AW19" s="77" t="s">
        <v>90</v>
      </c>
      <c r="AX19" s="77"/>
      <c r="AY19" s="77"/>
      <c r="AZ19" s="77"/>
      <c r="BA19" s="77"/>
      <c r="BB19" s="77"/>
      <c r="BC19" s="77"/>
      <c r="BD19" s="77"/>
      <c r="BE19" s="77"/>
      <c r="BF19" s="77"/>
      <c r="BG19" s="77"/>
      <c r="BH19" s="77"/>
    </row>
    <row r="20" spans="1:60">
      <c r="A20" s="95"/>
      <c r="B20" s="77" t="s">
        <v>6437</v>
      </c>
      <c r="C20" s="368" t="s">
        <v>6462</v>
      </c>
      <c r="D20" s="78"/>
      <c r="E20" s="77" t="s">
        <v>6459</v>
      </c>
      <c r="F20" s="77"/>
      <c r="G20" s="77" t="s">
        <v>6400</v>
      </c>
      <c r="H20" s="77"/>
      <c r="I20" s="77"/>
      <c r="J20" s="77"/>
      <c r="K20" s="77"/>
      <c r="L20" s="77" t="s">
        <v>6460</v>
      </c>
      <c r="M20" s="77" t="s">
        <v>6461</v>
      </c>
      <c r="N20" s="77"/>
      <c r="O20" s="77"/>
      <c r="P20" s="77"/>
      <c r="Q20" s="77"/>
      <c r="R20" s="77"/>
      <c r="S20" s="77"/>
      <c r="T20" s="77"/>
      <c r="U20" s="77" t="s">
        <v>6403</v>
      </c>
      <c r="V20" s="77">
        <v>18</v>
      </c>
      <c r="W20" s="77" t="s">
        <v>6404</v>
      </c>
      <c r="X20" s="77"/>
      <c r="Y20" s="77">
        <v>420</v>
      </c>
      <c r="Z20" s="77">
        <v>14</v>
      </c>
      <c r="AA20" s="89"/>
      <c r="AB20" s="77"/>
      <c r="AC20" s="78"/>
      <c r="AD20" s="77"/>
      <c r="AE20" s="77"/>
      <c r="AF20" s="77"/>
      <c r="AG20" s="77"/>
      <c r="AH20" s="77"/>
      <c r="AI20" s="77"/>
      <c r="AJ20" s="77" t="s">
        <v>5848</v>
      </c>
      <c r="AK20" s="77" t="s">
        <v>6462</v>
      </c>
      <c r="AL20" s="78">
        <v>44372</v>
      </c>
      <c r="AM20" s="78">
        <v>44372</v>
      </c>
      <c r="AN20" s="78">
        <v>44375</v>
      </c>
      <c r="AO20" s="78">
        <v>44375</v>
      </c>
      <c r="AP20" s="78"/>
      <c r="AQ20" s="77" t="s">
        <v>5862</v>
      </c>
      <c r="AR20" s="77"/>
      <c r="AS20" s="77" t="s">
        <v>6462</v>
      </c>
      <c r="AT20" s="77"/>
      <c r="AU20" s="77"/>
      <c r="AV20" s="77"/>
      <c r="AW20" s="77" t="s">
        <v>90</v>
      </c>
      <c r="AX20" s="77"/>
      <c r="AY20" s="77"/>
      <c r="AZ20" s="77"/>
      <c r="BA20" s="77"/>
      <c r="BB20" s="77"/>
      <c r="BC20" s="77"/>
      <c r="BD20" s="77"/>
      <c r="BE20" s="77"/>
      <c r="BF20" s="77"/>
      <c r="BG20" s="77"/>
      <c r="BH20" s="77"/>
    </row>
    <row r="21" spans="1:60">
      <c r="A21" s="95"/>
      <c r="B21" s="77" t="s">
        <v>6437</v>
      </c>
      <c r="C21" s="368" t="s">
        <v>6463</v>
      </c>
      <c r="D21" s="78"/>
      <c r="E21" s="77" t="s">
        <v>6464</v>
      </c>
      <c r="F21" s="77"/>
      <c r="G21" s="77" t="s">
        <v>6400</v>
      </c>
      <c r="H21" s="77"/>
      <c r="I21" s="77"/>
      <c r="J21" s="77"/>
      <c r="K21" s="77"/>
      <c r="L21" s="77" t="s">
        <v>6465</v>
      </c>
      <c r="M21" s="77" t="s">
        <v>6466</v>
      </c>
      <c r="N21" s="77"/>
      <c r="O21" s="77"/>
      <c r="P21" s="77"/>
      <c r="Q21" s="77"/>
      <c r="R21" s="77"/>
      <c r="S21" s="77"/>
      <c r="T21" s="77"/>
      <c r="U21" s="77" t="s">
        <v>6403</v>
      </c>
      <c r="V21" s="77">
        <v>18</v>
      </c>
      <c r="W21" s="77" t="s">
        <v>6404</v>
      </c>
      <c r="X21" s="77"/>
      <c r="Y21" s="77">
        <v>300</v>
      </c>
      <c r="Z21" s="77">
        <v>10</v>
      </c>
      <c r="AA21" s="89"/>
      <c r="AB21" s="77"/>
      <c r="AC21" s="78"/>
      <c r="AD21" s="77"/>
      <c r="AE21" s="77"/>
      <c r="AF21" s="77"/>
      <c r="AG21" s="77"/>
      <c r="AH21" s="77"/>
      <c r="AI21" s="77"/>
      <c r="AJ21" s="77" t="s">
        <v>5848</v>
      </c>
      <c r="AK21" s="77" t="s">
        <v>6463</v>
      </c>
      <c r="AL21" s="78">
        <v>44375</v>
      </c>
      <c r="AM21" s="78">
        <v>44375</v>
      </c>
      <c r="AN21" s="78">
        <v>44377</v>
      </c>
      <c r="AO21" s="78">
        <v>44377</v>
      </c>
      <c r="AP21" s="78"/>
      <c r="AQ21" s="77" t="s">
        <v>5862</v>
      </c>
      <c r="AR21" s="370">
        <v>44378</v>
      </c>
      <c r="AS21" s="77" t="s">
        <v>6463</v>
      </c>
      <c r="AT21" s="77"/>
      <c r="AU21" s="77"/>
      <c r="AV21" s="77"/>
      <c r="AW21" s="77" t="s">
        <v>90</v>
      </c>
      <c r="AX21" s="77"/>
      <c r="AY21" s="77"/>
      <c r="AZ21" s="77"/>
      <c r="BA21" s="77"/>
      <c r="BB21" s="77"/>
      <c r="BC21" s="77"/>
      <c r="BD21" s="77"/>
      <c r="BE21" s="77"/>
      <c r="BF21" s="77"/>
      <c r="BG21" s="77"/>
      <c r="BH21" s="77"/>
    </row>
    <row r="22" spans="1:60">
      <c r="A22" s="95"/>
      <c r="B22" s="77" t="s">
        <v>101</v>
      </c>
      <c r="C22" s="368" t="s">
        <v>6467</v>
      </c>
      <c r="D22" s="78"/>
      <c r="E22" s="77" t="s">
        <v>6468</v>
      </c>
      <c r="F22" s="77"/>
      <c r="G22" s="77" t="s">
        <v>6400</v>
      </c>
      <c r="H22" s="77"/>
      <c r="I22" s="77"/>
      <c r="J22" s="77"/>
      <c r="K22" s="77"/>
      <c r="L22" s="77" t="s">
        <v>6469</v>
      </c>
      <c r="M22" s="77" t="s">
        <v>6470</v>
      </c>
      <c r="N22" s="77"/>
      <c r="O22" s="77"/>
      <c r="P22" s="77"/>
      <c r="Q22" s="77"/>
      <c r="R22" s="77"/>
      <c r="S22" s="77"/>
      <c r="T22" s="77"/>
      <c r="U22" s="77" t="s">
        <v>6403</v>
      </c>
      <c r="V22" s="77">
        <v>18</v>
      </c>
      <c r="W22" s="77" t="s">
        <v>6404</v>
      </c>
      <c r="X22" s="77"/>
      <c r="Y22" s="77">
        <v>390</v>
      </c>
      <c r="Z22" s="77">
        <v>13</v>
      </c>
      <c r="AA22" s="89"/>
      <c r="AB22" s="77"/>
      <c r="AC22" s="78"/>
      <c r="AD22" s="77"/>
      <c r="AE22" s="77"/>
      <c r="AF22" s="77"/>
      <c r="AG22" s="77"/>
      <c r="AH22" s="77"/>
      <c r="AI22" s="77"/>
      <c r="AJ22" s="77" t="s">
        <v>5848</v>
      </c>
      <c r="AK22" s="77" t="s">
        <v>6467</v>
      </c>
      <c r="AL22" s="78">
        <v>44376</v>
      </c>
      <c r="AM22" s="78">
        <v>44376</v>
      </c>
      <c r="AN22" s="78">
        <v>44379</v>
      </c>
      <c r="AO22" s="78">
        <v>44379</v>
      </c>
      <c r="AP22" s="78"/>
      <c r="AQ22" s="77" t="s">
        <v>5862</v>
      </c>
      <c r="AR22" s="370" t="s">
        <v>588</v>
      </c>
      <c r="AS22" s="77" t="s">
        <v>6467</v>
      </c>
      <c r="AT22" s="77"/>
      <c r="AU22" s="77"/>
      <c r="AV22" s="77"/>
      <c r="AW22" s="77" t="s">
        <v>90</v>
      </c>
      <c r="AX22" s="77"/>
      <c r="AY22" s="77"/>
      <c r="AZ22" s="77"/>
      <c r="BA22" s="77"/>
      <c r="BB22" s="77"/>
      <c r="BC22" s="77"/>
      <c r="BD22" s="77"/>
      <c r="BE22" s="77"/>
      <c r="BF22" s="77"/>
      <c r="BG22" s="77"/>
      <c r="BH22" s="77"/>
    </row>
    <row r="23" spans="1:60">
      <c r="A23" s="95"/>
      <c r="B23" s="77" t="s">
        <v>6423</v>
      </c>
      <c r="C23" s="368" t="s">
        <v>6471</v>
      </c>
      <c r="D23" s="78"/>
      <c r="E23" s="77" t="s">
        <v>6472</v>
      </c>
      <c r="F23" s="77"/>
      <c r="G23" s="77" t="s">
        <v>6400</v>
      </c>
      <c r="H23" s="77"/>
      <c r="I23" s="77"/>
      <c r="J23" s="77"/>
      <c r="K23" s="77"/>
      <c r="L23" s="77" t="s">
        <v>6473</v>
      </c>
      <c r="M23" s="77" t="s">
        <v>6474</v>
      </c>
      <c r="N23" s="77"/>
      <c r="O23" s="77"/>
      <c r="P23" s="77"/>
      <c r="Q23" s="77"/>
      <c r="R23" s="77"/>
      <c r="S23" s="77"/>
      <c r="T23" s="77"/>
      <c r="U23" s="77" t="s">
        <v>6403</v>
      </c>
      <c r="V23" s="77">
        <v>18</v>
      </c>
      <c r="W23" s="77" t="s">
        <v>6404</v>
      </c>
      <c r="X23" s="77"/>
      <c r="Y23" s="77">
        <v>450</v>
      </c>
      <c r="Z23" s="77">
        <v>15</v>
      </c>
      <c r="AA23" s="89"/>
      <c r="AB23" s="77"/>
      <c r="AC23" s="78"/>
      <c r="AD23" s="77"/>
      <c r="AE23" s="77"/>
      <c r="AF23" s="77"/>
      <c r="AG23" s="77"/>
      <c r="AH23" s="77"/>
      <c r="AI23" s="77"/>
      <c r="AJ23" s="77" t="s">
        <v>5848</v>
      </c>
      <c r="AK23" s="77" t="s">
        <v>6471</v>
      </c>
      <c r="AL23" s="78">
        <v>44376</v>
      </c>
      <c r="AM23" s="78">
        <v>44376</v>
      </c>
      <c r="AN23" s="78">
        <v>44378</v>
      </c>
      <c r="AO23" s="78">
        <v>44378</v>
      </c>
      <c r="AP23" s="78"/>
      <c r="AQ23" s="77" t="s">
        <v>5862</v>
      </c>
      <c r="AR23" s="77" t="s">
        <v>6475</v>
      </c>
      <c r="AS23" s="77" t="s">
        <v>6471</v>
      </c>
      <c r="AT23" s="77"/>
      <c r="AU23" s="77"/>
      <c r="AV23" s="77"/>
      <c r="AW23" s="77" t="s">
        <v>90</v>
      </c>
      <c r="AX23" s="77"/>
      <c r="AY23" s="77"/>
      <c r="AZ23" s="77"/>
      <c r="BA23" s="77"/>
      <c r="BB23" s="77"/>
      <c r="BC23" s="77"/>
      <c r="BD23" s="77"/>
      <c r="BE23" s="77"/>
      <c r="BF23" s="77"/>
      <c r="BG23" s="77"/>
      <c r="BH23" s="77"/>
    </row>
    <row r="24" spans="1:60">
      <c r="A24" s="95"/>
      <c r="B24" s="77" t="s">
        <v>6423</v>
      </c>
      <c r="C24" s="368" t="s">
        <v>6476</v>
      </c>
      <c r="D24" s="78"/>
      <c r="E24" s="77" t="s">
        <v>6472</v>
      </c>
      <c r="F24" s="77"/>
      <c r="G24" s="77" t="s">
        <v>6400</v>
      </c>
      <c r="H24" s="77"/>
      <c r="I24" s="77"/>
      <c r="J24" s="77"/>
      <c r="K24" s="77"/>
      <c r="L24" s="77" t="s">
        <v>6473</v>
      </c>
      <c r="M24" s="77" t="s">
        <v>6474</v>
      </c>
      <c r="N24" s="77"/>
      <c r="O24" s="77"/>
      <c r="P24" s="77"/>
      <c r="Q24" s="77"/>
      <c r="R24" s="77"/>
      <c r="S24" s="77"/>
      <c r="T24" s="77"/>
      <c r="U24" s="77" t="s">
        <v>6403</v>
      </c>
      <c r="V24" s="77">
        <v>18</v>
      </c>
      <c r="W24" s="77" t="s">
        <v>6404</v>
      </c>
      <c r="X24" s="77"/>
      <c r="Y24" s="77">
        <v>420</v>
      </c>
      <c r="Z24" s="77">
        <v>14</v>
      </c>
      <c r="AA24" s="89"/>
      <c r="AB24" s="77"/>
      <c r="AC24" s="78"/>
      <c r="AD24" s="77"/>
      <c r="AE24" s="77"/>
      <c r="AF24" s="77"/>
      <c r="AG24" s="77"/>
      <c r="AH24" s="77"/>
      <c r="AI24" s="77"/>
      <c r="AJ24" s="77" t="s">
        <v>5848</v>
      </c>
      <c r="AK24" s="77" t="s">
        <v>6476</v>
      </c>
      <c r="AL24" s="78">
        <v>44376</v>
      </c>
      <c r="AM24" s="78">
        <v>44376</v>
      </c>
      <c r="AN24" s="78">
        <v>44378</v>
      </c>
      <c r="AO24" s="78">
        <v>44378</v>
      </c>
      <c r="AP24" s="78"/>
      <c r="AQ24" s="77" t="s">
        <v>5862</v>
      </c>
      <c r="AR24" s="77" t="s">
        <v>6477</v>
      </c>
      <c r="AS24" s="77" t="s">
        <v>6476</v>
      </c>
      <c r="AT24" s="77"/>
      <c r="AU24" s="77"/>
      <c r="AV24" s="77"/>
      <c r="AW24" s="77" t="s">
        <v>90</v>
      </c>
      <c r="AX24" s="77"/>
      <c r="AY24" s="77"/>
      <c r="AZ24" s="77"/>
      <c r="BA24" s="77"/>
      <c r="BB24" s="77"/>
      <c r="BC24" s="77"/>
      <c r="BD24" s="77"/>
      <c r="BE24" s="77"/>
      <c r="BF24" s="77"/>
      <c r="BG24" s="77"/>
      <c r="BH24" s="77"/>
    </row>
    <row r="25" spans="1:60">
      <c r="A25" s="95"/>
      <c r="B25" s="77" t="s">
        <v>6423</v>
      </c>
      <c r="C25" s="368" t="s">
        <v>6478</v>
      </c>
      <c r="D25" s="78"/>
      <c r="E25" s="77" t="s">
        <v>6479</v>
      </c>
      <c r="F25" s="77"/>
      <c r="G25" s="77" t="s">
        <v>6400</v>
      </c>
      <c r="H25" s="77"/>
      <c r="I25" s="77"/>
      <c r="J25" s="77"/>
      <c r="K25" s="77"/>
      <c r="L25" s="77" t="s">
        <v>6473</v>
      </c>
      <c r="M25" s="77" t="s">
        <v>6474</v>
      </c>
      <c r="N25" s="77"/>
      <c r="O25" s="77"/>
      <c r="P25" s="77"/>
      <c r="Q25" s="77"/>
      <c r="R25" s="77"/>
      <c r="S25" s="77"/>
      <c r="T25" s="77"/>
      <c r="U25" s="77" t="s">
        <v>6403</v>
      </c>
      <c r="V25" s="77">
        <v>18</v>
      </c>
      <c r="W25" s="77" t="s">
        <v>6404</v>
      </c>
      <c r="X25" s="77"/>
      <c r="Y25" s="77">
        <v>120</v>
      </c>
      <c r="Z25" s="77">
        <v>4</v>
      </c>
      <c r="AA25" s="89"/>
      <c r="AB25" s="77"/>
      <c r="AC25" s="78"/>
      <c r="AD25" s="77"/>
      <c r="AE25" s="77"/>
      <c r="AF25" s="77"/>
      <c r="AG25" s="77"/>
      <c r="AH25" s="77"/>
      <c r="AI25" s="77"/>
      <c r="AJ25" s="77" t="s">
        <v>5848</v>
      </c>
      <c r="AK25" s="77" t="s">
        <v>6478</v>
      </c>
      <c r="AL25" s="78">
        <v>44376</v>
      </c>
      <c r="AM25" s="78">
        <v>44376</v>
      </c>
      <c r="AN25" s="78">
        <v>44378</v>
      </c>
      <c r="AO25" s="78">
        <v>44378</v>
      </c>
      <c r="AP25" s="78"/>
      <c r="AQ25" s="77" t="s">
        <v>5862</v>
      </c>
      <c r="AR25" s="77" t="s">
        <v>6477</v>
      </c>
      <c r="AS25" s="77" t="s">
        <v>6478</v>
      </c>
      <c r="AT25" s="77"/>
      <c r="AU25" s="77"/>
      <c r="AV25" s="77"/>
      <c r="AW25" s="77" t="s">
        <v>90</v>
      </c>
      <c r="AX25" s="77"/>
      <c r="AY25" s="77"/>
      <c r="AZ25" s="77"/>
      <c r="BA25" s="77"/>
      <c r="BB25" s="77"/>
      <c r="BC25" s="77"/>
      <c r="BD25" s="77"/>
      <c r="BE25" s="77"/>
      <c r="BF25" s="77"/>
      <c r="BG25" s="77"/>
      <c r="BH25" s="77"/>
    </row>
    <row r="26" spans="1:60">
      <c r="A26" s="95"/>
      <c r="B26" s="77" t="s">
        <v>6437</v>
      </c>
      <c r="C26" s="368" t="s">
        <v>6480</v>
      </c>
      <c r="D26" s="78"/>
      <c r="E26" s="77" t="s">
        <v>6481</v>
      </c>
      <c r="F26" s="77"/>
      <c r="G26" s="77" t="s">
        <v>6400</v>
      </c>
      <c r="H26" s="77"/>
      <c r="I26" s="77"/>
      <c r="J26" s="77"/>
      <c r="K26" s="77"/>
      <c r="L26" s="77" t="s">
        <v>6482</v>
      </c>
      <c r="M26" s="77" t="s">
        <v>6483</v>
      </c>
      <c r="N26" s="77"/>
      <c r="O26" s="77"/>
      <c r="P26" s="77"/>
      <c r="Q26" s="77"/>
      <c r="R26" s="77"/>
      <c r="S26" s="77"/>
      <c r="T26" s="77"/>
      <c r="U26" s="77" t="s">
        <v>6484</v>
      </c>
      <c r="V26" s="77">
        <v>18</v>
      </c>
      <c r="W26" s="77" t="s">
        <v>6485</v>
      </c>
      <c r="X26" s="77"/>
      <c r="Y26" s="77">
        <v>832</v>
      </c>
      <c r="Z26" s="77">
        <v>26</v>
      </c>
      <c r="AA26" s="89"/>
      <c r="AB26" s="77"/>
      <c r="AC26" s="78"/>
      <c r="AD26" s="77"/>
      <c r="AE26" s="77"/>
      <c r="AF26" s="77"/>
      <c r="AG26" s="77"/>
      <c r="AH26" s="77"/>
      <c r="AI26" s="77"/>
      <c r="AJ26" s="77" t="s">
        <v>5848</v>
      </c>
      <c r="AK26" s="77" t="s">
        <v>6480</v>
      </c>
      <c r="AL26" s="78">
        <v>44377</v>
      </c>
      <c r="AM26" s="78">
        <v>44377</v>
      </c>
      <c r="AN26" s="78">
        <v>44378</v>
      </c>
      <c r="AO26" s="78">
        <v>44378</v>
      </c>
      <c r="AP26" s="78"/>
      <c r="AQ26" s="77" t="s">
        <v>5862</v>
      </c>
      <c r="AR26" s="77"/>
      <c r="AS26" s="77" t="s">
        <v>6480</v>
      </c>
      <c r="AT26" s="77"/>
      <c r="AU26" s="77"/>
      <c r="AV26" s="77"/>
      <c r="AW26" s="77" t="s">
        <v>90</v>
      </c>
      <c r="AX26" s="77"/>
      <c r="AY26" s="77"/>
      <c r="AZ26" s="77"/>
      <c r="BA26" s="77"/>
      <c r="BB26" s="77"/>
      <c r="BC26" s="77"/>
      <c r="BD26" s="77"/>
      <c r="BE26" s="77"/>
      <c r="BF26" s="77"/>
      <c r="BG26" s="77"/>
      <c r="BH26" s="77"/>
    </row>
    <row r="27" spans="1:60">
      <c r="A27" s="95"/>
      <c r="B27" s="77" t="s">
        <v>6437</v>
      </c>
      <c r="C27" s="368" t="s">
        <v>6486</v>
      </c>
      <c r="D27" s="78"/>
      <c r="E27" s="77" t="s">
        <v>6481</v>
      </c>
      <c r="F27" s="77"/>
      <c r="G27" s="77" t="s">
        <v>6400</v>
      </c>
      <c r="H27" s="77"/>
      <c r="I27" s="77"/>
      <c r="J27" s="77"/>
      <c r="K27" s="77"/>
      <c r="L27" s="77" t="s">
        <v>6482</v>
      </c>
      <c r="M27" s="77" t="s">
        <v>6483</v>
      </c>
      <c r="N27" s="77"/>
      <c r="O27" s="77"/>
      <c r="P27" s="77"/>
      <c r="Q27" s="77"/>
      <c r="R27" s="77"/>
      <c r="S27" s="77"/>
      <c r="T27" s="77"/>
      <c r="U27" s="77" t="s">
        <v>6484</v>
      </c>
      <c r="V27" s="77">
        <v>18</v>
      </c>
      <c r="W27" s="77" t="s">
        <v>6485</v>
      </c>
      <c r="X27" s="77"/>
      <c r="Y27" s="77">
        <v>832</v>
      </c>
      <c r="Z27" s="77">
        <v>26</v>
      </c>
      <c r="AA27" s="89"/>
      <c r="AB27" s="77"/>
      <c r="AC27" s="78"/>
      <c r="AD27" s="77"/>
      <c r="AE27" s="77"/>
      <c r="AF27" s="77"/>
      <c r="AG27" s="77"/>
      <c r="AH27" s="77"/>
      <c r="AI27" s="77"/>
      <c r="AJ27" s="77" t="s">
        <v>5848</v>
      </c>
      <c r="AK27" s="77" t="s">
        <v>6486</v>
      </c>
      <c r="AL27" s="78">
        <v>44377</v>
      </c>
      <c r="AM27" s="78">
        <v>44377</v>
      </c>
      <c r="AN27" s="78">
        <v>44378</v>
      </c>
      <c r="AO27" s="78">
        <v>44378</v>
      </c>
      <c r="AP27" s="78"/>
      <c r="AQ27" s="77" t="s">
        <v>5862</v>
      </c>
      <c r="AR27" s="77"/>
      <c r="AS27" s="77" t="s">
        <v>6486</v>
      </c>
      <c r="AT27" s="77"/>
      <c r="AU27" s="77"/>
      <c r="AV27" s="77"/>
      <c r="AW27" s="77" t="s">
        <v>90</v>
      </c>
      <c r="AX27" s="77"/>
      <c r="AY27" s="77"/>
      <c r="AZ27" s="77"/>
      <c r="BA27" s="77"/>
      <c r="BB27" s="77"/>
      <c r="BC27" s="77"/>
      <c r="BD27" s="77"/>
      <c r="BE27" s="77"/>
      <c r="BF27" s="77"/>
      <c r="BG27" s="77"/>
      <c r="BH27" s="77"/>
    </row>
    <row r="28" spans="1:60">
      <c r="A28" s="95"/>
      <c r="B28" s="77" t="s">
        <v>6437</v>
      </c>
      <c r="C28" s="368" t="s">
        <v>6487</v>
      </c>
      <c r="D28" s="78"/>
      <c r="E28" s="77" t="s">
        <v>6481</v>
      </c>
      <c r="F28" s="77"/>
      <c r="G28" s="77" t="s">
        <v>6400</v>
      </c>
      <c r="H28" s="77"/>
      <c r="I28" s="77"/>
      <c r="J28" s="77"/>
      <c r="K28" s="77"/>
      <c r="L28" s="77" t="s">
        <v>6482</v>
      </c>
      <c r="M28" s="77" t="s">
        <v>6483</v>
      </c>
      <c r="N28" s="77"/>
      <c r="O28" s="77"/>
      <c r="P28" s="77"/>
      <c r="Q28" s="77"/>
      <c r="R28" s="77"/>
      <c r="S28" s="77"/>
      <c r="T28" s="77"/>
      <c r="U28" s="77" t="s">
        <v>6484</v>
      </c>
      <c r="V28" s="77">
        <v>18</v>
      </c>
      <c r="W28" s="77" t="s">
        <v>6485</v>
      </c>
      <c r="X28" s="77"/>
      <c r="Y28" s="77">
        <v>832</v>
      </c>
      <c r="Z28" s="77">
        <v>26</v>
      </c>
      <c r="AA28" s="89"/>
      <c r="AB28" s="77"/>
      <c r="AC28" s="78"/>
      <c r="AD28" s="77"/>
      <c r="AE28" s="77"/>
      <c r="AF28" s="77"/>
      <c r="AG28" s="77"/>
      <c r="AH28" s="77"/>
      <c r="AI28" s="77"/>
      <c r="AJ28" s="77" t="s">
        <v>5848</v>
      </c>
      <c r="AK28" s="77" t="s">
        <v>6487</v>
      </c>
      <c r="AL28" s="78">
        <v>44378</v>
      </c>
      <c r="AM28" s="78">
        <v>44378</v>
      </c>
      <c r="AN28" s="78">
        <v>44378</v>
      </c>
      <c r="AO28" s="78">
        <v>44378</v>
      </c>
      <c r="AP28" s="78"/>
      <c r="AQ28" s="77" t="s">
        <v>5862</v>
      </c>
      <c r="AR28" s="77" t="s">
        <v>6488</v>
      </c>
      <c r="AS28" s="77" t="s">
        <v>6487</v>
      </c>
      <c r="AT28" s="77"/>
      <c r="AU28" s="77"/>
      <c r="AV28" s="77"/>
      <c r="AW28" s="77" t="s">
        <v>90</v>
      </c>
      <c r="AX28" s="77"/>
      <c r="AY28" s="77"/>
      <c r="AZ28" s="77"/>
      <c r="BA28" s="77"/>
      <c r="BB28" s="77"/>
      <c r="BC28" s="77"/>
      <c r="BD28" s="77"/>
      <c r="BE28" s="77"/>
      <c r="BF28" s="77"/>
      <c r="BG28" s="77"/>
      <c r="BH28" s="77"/>
    </row>
    <row r="29" spans="1:60">
      <c r="A29" s="95"/>
      <c r="B29" s="77" t="s">
        <v>6437</v>
      </c>
      <c r="C29" s="368" t="s">
        <v>6489</v>
      </c>
      <c r="D29" s="78"/>
      <c r="E29" s="77" t="s">
        <v>6481</v>
      </c>
      <c r="F29" s="77"/>
      <c r="G29" s="77" t="s">
        <v>6400</v>
      </c>
      <c r="H29" s="77"/>
      <c r="I29" s="77"/>
      <c r="J29" s="77"/>
      <c r="K29" s="77"/>
      <c r="L29" s="77" t="s">
        <v>6482</v>
      </c>
      <c r="M29" s="77" t="s">
        <v>6483</v>
      </c>
      <c r="N29" s="77"/>
      <c r="O29" s="77"/>
      <c r="P29" s="77"/>
      <c r="Q29" s="77"/>
      <c r="R29" s="77"/>
      <c r="S29" s="77"/>
      <c r="T29" s="77"/>
      <c r="U29" s="77" t="s">
        <v>6484</v>
      </c>
      <c r="V29" s="77">
        <v>18</v>
      </c>
      <c r="W29" s="77" t="s">
        <v>6485</v>
      </c>
      <c r="X29" s="77"/>
      <c r="Y29" s="77">
        <v>832</v>
      </c>
      <c r="Z29" s="77">
        <v>26</v>
      </c>
      <c r="AA29" s="89"/>
      <c r="AB29" s="77"/>
      <c r="AC29" s="78"/>
      <c r="AD29" s="77"/>
      <c r="AE29" s="77"/>
      <c r="AF29" s="77"/>
      <c r="AG29" s="77"/>
      <c r="AH29" s="77"/>
      <c r="AI29" s="77"/>
      <c r="AJ29" s="77" t="s">
        <v>5848</v>
      </c>
      <c r="AK29" s="77" t="s">
        <v>6489</v>
      </c>
      <c r="AL29" s="78">
        <v>44378</v>
      </c>
      <c r="AM29" s="78">
        <v>44378</v>
      </c>
      <c r="AN29" s="78">
        <v>44378</v>
      </c>
      <c r="AO29" s="78">
        <v>44378</v>
      </c>
      <c r="AP29" s="78"/>
      <c r="AQ29" s="77" t="s">
        <v>5862</v>
      </c>
      <c r="AR29" s="77"/>
      <c r="AS29" s="77" t="s">
        <v>6489</v>
      </c>
      <c r="AT29" s="77"/>
      <c r="AU29" s="77"/>
      <c r="AV29" s="77"/>
      <c r="AW29" s="77" t="s">
        <v>90</v>
      </c>
      <c r="AX29" s="77"/>
      <c r="AY29" s="77"/>
      <c r="AZ29" s="77"/>
      <c r="BA29" s="77"/>
      <c r="BB29" s="77"/>
      <c r="BC29" s="77"/>
      <c r="BD29" s="77"/>
      <c r="BE29" s="77"/>
      <c r="BF29" s="77"/>
      <c r="BG29" s="77"/>
      <c r="BH29" s="77"/>
    </row>
    <row r="30" spans="1:60">
      <c r="A30" s="95"/>
      <c r="B30" s="77" t="s">
        <v>6437</v>
      </c>
      <c r="C30" s="368" t="s">
        <v>6490</v>
      </c>
      <c r="D30" s="78"/>
      <c r="E30" s="77" t="s">
        <v>6481</v>
      </c>
      <c r="F30" s="77"/>
      <c r="G30" s="77" t="s">
        <v>6400</v>
      </c>
      <c r="H30" s="77"/>
      <c r="I30" s="77"/>
      <c r="J30" s="77"/>
      <c r="K30" s="77"/>
      <c r="L30" s="77" t="s">
        <v>6482</v>
      </c>
      <c r="M30" s="77" t="s">
        <v>6483</v>
      </c>
      <c r="N30" s="77"/>
      <c r="O30" s="77"/>
      <c r="P30" s="77"/>
      <c r="Q30" s="77"/>
      <c r="R30" s="77"/>
      <c r="S30" s="77"/>
      <c r="T30" s="77"/>
      <c r="U30" s="77" t="s">
        <v>6484</v>
      </c>
      <c r="V30" s="77">
        <v>18</v>
      </c>
      <c r="W30" s="77" t="s">
        <v>6485</v>
      </c>
      <c r="X30" s="77"/>
      <c r="Y30" s="77">
        <v>832</v>
      </c>
      <c r="Z30" s="77">
        <v>26</v>
      </c>
      <c r="AA30" s="89"/>
      <c r="AB30" s="77"/>
      <c r="AC30" s="78"/>
      <c r="AD30" s="77"/>
      <c r="AE30" s="77"/>
      <c r="AF30" s="77"/>
      <c r="AG30" s="77"/>
      <c r="AH30" s="77"/>
      <c r="AI30" s="77"/>
      <c r="AJ30" s="77" t="s">
        <v>5848</v>
      </c>
      <c r="AK30" s="77" t="s">
        <v>6490</v>
      </c>
      <c r="AL30" s="78">
        <v>44378</v>
      </c>
      <c r="AM30" s="78">
        <v>44378</v>
      </c>
      <c r="AN30" s="78">
        <v>44378</v>
      </c>
      <c r="AO30" s="78">
        <v>44378</v>
      </c>
      <c r="AP30" s="78"/>
      <c r="AQ30" s="77" t="s">
        <v>5862</v>
      </c>
      <c r="AR30" s="77" t="s">
        <v>6491</v>
      </c>
      <c r="AS30" s="77" t="s">
        <v>6490</v>
      </c>
      <c r="AT30" s="77"/>
      <c r="AU30" s="77"/>
      <c r="AV30" s="77"/>
      <c r="AW30" s="77" t="s">
        <v>90</v>
      </c>
      <c r="AX30" s="77"/>
      <c r="AY30" s="77"/>
      <c r="AZ30" s="77"/>
      <c r="BA30" s="77"/>
      <c r="BB30" s="77"/>
      <c r="BC30" s="77"/>
      <c r="BD30" s="77"/>
      <c r="BE30" s="77"/>
      <c r="BF30" s="77"/>
      <c r="BG30" s="77"/>
      <c r="BH30" s="77"/>
    </row>
    <row r="31" spans="1:60">
      <c r="A31" s="95"/>
      <c r="B31" s="77" t="s">
        <v>6437</v>
      </c>
      <c r="C31" s="368" t="s">
        <v>6492</v>
      </c>
      <c r="D31" s="78"/>
      <c r="E31" s="77" t="s">
        <v>6481</v>
      </c>
      <c r="F31" s="77"/>
      <c r="G31" s="77" t="s">
        <v>6400</v>
      </c>
      <c r="H31" s="77"/>
      <c r="I31" s="77"/>
      <c r="J31" s="77"/>
      <c r="K31" s="77"/>
      <c r="L31" s="77" t="s">
        <v>6482</v>
      </c>
      <c r="M31" s="77" t="s">
        <v>6483</v>
      </c>
      <c r="N31" s="77"/>
      <c r="O31" s="77"/>
      <c r="P31" s="77"/>
      <c r="Q31" s="77"/>
      <c r="R31" s="77"/>
      <c r="S31" s="77"/>
      <c r="T31" s="77"/>
      <c r="U31" s="77" t="s">
        <v>6484</v>
      </c>
      <c r="V31" s="77">
        <v>18</v>
      </c>
      <c r="W31" s="77" t="s">
        <v>6485</v>
      </c>
      <c r="X31" s="77"/>
      <c r="Y31" s="77">
        <v>832</v>
      </c>
      <c r="Z31" s="77">
        <v>26</v>
      </c>
      <c r="AA31" s="89"/>
      <c r="AB31" s="77"/>
      <c r="AC31" s="78"/>
      <c r="AD31" s="77"/>
      <c r="AE31" s="77"/>
      <c r="AF31" s="77"/>
      <c r="AG31" s="77"/>
      <c r="AH31" s="77"/>
      <c r="AI31" s="77"/>
      <c r="AJ31" s="77" t="s">
        <v>5848</v>
      </c>
      <c r="AK31" s="77" t="s">
        <v>6492</v>
      </c>
      <c r="AL31" s="78">
        <v>44378</v>
      </c>
      <c r="AM31" s="78">
        <v>44378</v>
      </c>
      <c r="AN31" s="78">
        <v>44379</v>
      </c>
      <c r="AO31" s="78">
        <v>44379</v>
      </c>
      <c r="AP31" s="78"/>
      <c r="AQ31" s="77" t="s">
        <v>5862</v>
      </c>
      <c r="AR31" s="77"/>
      <c r="AS31" s="77" t="s">
        <v>6492</v>
      </c>
      <c r="AT31" s="77"/>
      <c r="AU31" s="77"/>
      <c r="AV31" s="77"/>
      <c r="AW31" s="77" t="s">
        <v>90</v>
      </c>
      <c r="AX31" s="77"/>
      <c r="AY31" s="77"/>
      <c r="AZ31" s="77"/>
      <c r="BA31" s="77"/>
      <c r="BB31" s="77"/>
      <c r="BC31" s="77"/>
      <c r="BD31" s="77"/>
      <c r="BE31" s="77"/>
      <c r="BF31" s="77"/>
      <c r="BG31" s="77"/>
      <c r="BH31" s="77"/>
    </row>
    <row r="32" spans="1:60">
      <c r="A32" s="95"/>
      <c r="B32" s="77" t="s">
        <v>6437</v>
      </c>
      <c r="C32" s="368" t="s">
        <v>6493</v>
      </c>
      <c r="D32" s="78"/>
      <c r="E32" s="77" t="s">
        <v>6481</v>
      </c>
      <c r="F32" s="77"/>
      <c r="G32" s="77" t="s">
        <v>6400</v>
      </c>
      <c r="H32" s="77"/>
      <c r="I32" s="77"/>
      <c r="J32" s="77"/>
      <c r="K32" s="77"/>
      <c r="L32" s="77" t="s">
        <v>6482</v>
      </c>
      <c r="M32" s="77" t="s">
        <v>6483</v>
      </c>
      <c r="N32" s="77"/>
      <c r="O32" s="77"/>
      <c r="P32" s="77"/>
      <c r="Q32" s="77"/>
      <c r="R32" s="77"/>
      <c r="S32" s="77"/>
      <c r="T32" s="77"/>
      <c r="U32" s="77" t="s">
        <v>6484</v>
      </c>
      <c r="V32" s="77">
        <v>18</v>
      </c>
      <c r="W32" s="77" t="s">
        <v>6485</v>
      </c>
      <c r="X32" s="77"/>
      <c r="Y32" s="77">
        <v>832</v>
      </c>
      <c r="Z32" s="77">
        <v>26</v>
      </c>
      <c r="AA32" s="89"/>
      <c r="AB32" s="77"/>
      <c r="AC32" s="78"/>
      <c r="AD32" s="77"/>
      <c r="AE32" s="77"/>
      <c r="AF32" s="77"/>
      <c r="AG32" s="77"/>
      <c r="AH32" s="77"/>
      <c r="AI32" s="77"/>
      <c r="AJ32" s="77" t="s">
        <v>5848</v>
      </c>
      <c r="AK32" s="77" t="s">
        <v>6493</v>
      </c>
      <c r="AL32" s="78">
        <v>44383</v>
      </c>
      <c r="AM32" s="78">
        <v>44383</v>
      </c>
      <c r="AN32" s="78">
        <v>44384</v>
      </c>
      <c r="AO32" s="78">
        <v>44384</v>
      </c>
      <c r="AP32" s="78"/>
      <c r="AQ32" s="77" t="s">
        <v>5862</v>
      </c>
      <c r="AR32" s="77"/>
      <c r="AS32" s="77" t="s">
        <v>6493</v>
      </c>
      <c r="AT32" s="77"/>
      <c r="AU32" s="77"/>
      <c r="AV32" s="77"/>
      <c r="AW32" s="77" t="s">
        <v>90</v>
      </c>
      <c r="AX32" s="77"/>
      <c r="AY32" s="77"/>
      <c r="AZ32" s="77"/>
      <c r="BA32" s="77"/>
      <c r="BB32" s="77"/>
      <c r="BC32" s="77"/>
      <c r="BD32" s="77"/>
      <c r="BE32" s="77"/>
      <c r="BF32" s="77"/>
      <c r="BG32" s="77"/>
      <c r="BH32" s="77"/>
    </row>
    <row r="33" spans="1:60">
      <c r="A33" s="95"/>
      <c r="B33" s="77" t="s">
        <v>6437</v>
      </c>
      <c r="C33" s="368" t="s">
        <v>6494</v>
      </c>
      <c r="D33" s="78"/>
      <c r="E33" s="77" t="s">
        <v>6481</v>
      </c>
      <c r="F33" s="77"/>
      <c r="G33" s="77" t="s">
        <v>6400</v>
      </c>
      <c r="H33" s="77"/>
      <c r="I33" s="77"/>
      <c r="J33" s="77"/>
      <c r="K33" s="77"/>
      <c r="L33" s="77" t="s">
        <v>6482</v>
      </c>
      <c r="M33" s="77" t="s">
        <v>6483</v>
      </c>
      <c r="N33" s="77"/>
      <c r="O33" s="77"/>
      <c r="P33" s="77"/>
      <c r="Q33" s="77"/>
      <c r="R33" s="77"/>
      <c r="S33" s="77"/>
      <c r="T33" s="77"/>
      <c r="U33" s="77" t="s">
        <v>6484</v>
      </c>
      <c r="V33" s="77">
        <v>18</v>
      </c>
      <c r="W33" s="77" t="s">
        <v>6485</v>
      </c>
      <c r="X33" s="77"/>
      <c r="Y33" s="77">
        <v>832</v>
      </c>
      <c r="Z33" s="77">
        <v>26</v>
      </c>
      <c r="AA33" s="89"/>
      <c r="AB33" s="77"/>
      <c r="AC33" s="78"/>
      <c r="AD33" s="77"/>
      <c r="AE33" s="77"/>
      <c r="AF33" s="77"/>
      <c r="AG33" s="77"/>
      <c r="AH33" s="77"/>
      <c r="AI33" s="77"/>
      <c r="AJ33" s="77" t="s">
        <v>5848</v>
      </c>
      <c r="AK33" s="77" t="s">
        <v>6494</v>
      </c>
      <c r="AL33" s="78">
        <v>44383</v>
      </c>
      <c r="AM33" s="78">
        <v>44383</v>
      </c>
      <c r="AN33" s="78">
        <v>44384</v>
      </c>
      <c r="AO33" s="78">
        <v>44384</v>
      </c>
      <c r="AP33" s="78"/>
      <c r="AQ33" s="77" t="s">
        <v>5862</v>
      </c>
      <c r="AR33" s="77"/>
      <c r="AS33" s="77" t="s">
        <v>6494</v>
      </c>
      <c r="AT33" s="77"/>
      <c r="AU33" s="77"/>
      <c r="AV33" s="77"/>
      <c r="AW33" s="77" t="s">
        <v>90</v>
      </c>
      <c r="AX33" s="77"/>
      <c r="AY33" s="77"/>
      <c r="AZ33" s="77"/>
      <c r="BA33" s="77"/>
      <c r="BB33" s="77"/>
      <c r="BC33" s="77"/>
      <c r="BD33" s="77"/>
      <c r="BE33" s="77"/>
      <c r="BF33" s="77"/>
      <c r="BG33" s="77"/>
      <c r="BH33" s="77"/>
    </row>
    <row r="34" spans="1:60">
      <c r="A34" s="95"/>
      <c r="B34" s="77" t="s">
        <v>6437</v>
      </c>
      <c r="C34" s="368" t="s">
        <v>6495</v>
      </c>
      <c r="D34" s="78"/>
      <c r="E34" s="77" t="s">
        <v>6481</v>
      </c>
      <c r="F34" s="77"/>
      <c r="G34" s="77" t="s">
        <v>6400</v>
      </c>
      <c r="H34" s="77"/>
      <c r="I34" s="77"/>
      <c r="J34" s="77"/>
      <c r="K34" s="77"/>
      <c r="L34" s="77" t="s">
        <v>6482</v>
      </c>
      <c r="M34" s="77" t="s">
        <v>6483</v>
      </c>
      <c r="N34" s="77"/>
      <c r="O34" s="77"/>
      <c r="P34" s="77"/>
      <c r="Q34" s="77"/>
      <c r="R34" s="77"/>
      <c r="S34" s="77"/>
      <c r="T34" s="77"/>
      <c r="U34" s="77" t="s">
        <v>6484</v>
      </c>
      <c r="V34" s="77">
        <v>18</v>
      </c>
      <c r="W34" s="77" t="s">
        <v>6485</v>
      </c>
      <c r="X34" s="77"/>
      <c r="Y34" s="77">
        <v>832</v>
      </c>
      <c r="Z34" s="77">
        <v>26</v>
      </c>
      <c r="AA34" s="89"/>
      <c r="AB34" s="77"/>
      <c r="AC34" s="78"/>
      <c r="AD34" s="77"/>
      <c r="AE34" s="77"/>
      <c r="AF34" s="77"/>
      <c r="AG34" s="77"/>
      <c r="AH34" s="77"/>
      <c r="AI34" s="77"/>
      <c r="AJ34" s="77" t="s">
        <v>5848</v>
      </c>
      <c r="AK34" s="77" t="s">
        <v>6495</v>
      </c>
      <c r="AL34" s="78">
        <v>44383</v>
      </c>
      <c r="AM34" s="78">
        <v>44383</v>
      </c>
      <c r="AN34" s="78">
        <v>44384</v>
      </c>
      <c r="AO34" s="78">
        <v>44384</v>
      </c>
      <c r="AP34" s="78"/>
      <c r="AQ34" s="77" t="s">
        <v>5862</v>
      </c>
      <c r="AR34" s="77"/>
      <c r="AS34" s="77" t="s">
        <v>6495</v>
      </c>
      <c r="AT34" s="77"/>
      <c r="AU34" s="77"/>
      <c r="AV34" s="77"/>
      <c r="AW34" s="77" t="s">
        <v>90</v>
      </c>
      <c r="AX34" s="77"/>
      <c r="AY34" s="77"/>
      <c r="AZ34" s="77"/>
      <c r="BA34" s="77"/>
      <c r="BB34" s="77"/>
      <c r="BC34" s="77"/>
      <c r="BD34" s="77"/>
      <c r="BE34" s="77"/>
      <c r="BF34" s="77"/>
      <c r="BG34" s="77"/>
      <c r="BH34" s="77"/>
    </row>
    <row r="35" spans="1:60">
      <c r="A35" s="95"/>
      <c r="B35" s="77" t="s">
        <v>101</v>
      </c>
      <c r="C35" s="368" t="s">
        <v>6496</v>
      </c>
      <c r="D35" s="78"/>
      <c r="E35" s="77" t="s">
        <v>6430</v>
      </c>
      <c r="F35" s="77"/>
      <c r="G35" s="77" t="s">
        <v>6400</v>
      </c>
      <c r="H35" s="77"/>
      <c r="I35" s="77"/>
      <c r="J35" s="77"/>
      <c r="K35" s="77"/>
      <c r="L35" s="77" t="s">
        <v>190</v>
      </c>
      <c r="M35" s="77" t="s">
        <v>191</v>
      </c>
      <c r="N35" s="77"/>
      <c r="O35" s="77"/>
      <c r="P35" s="77"/>
      <c r="Q35" s="77"/>
      <c r="R35" s="77"/>
      <c r="S35" s="77"/>
      <c r="T35" s="77"/>
      <c r="U35" s="77" t="s">
        <v>6403</v>
      </c>
      <c r="V35" s="77">
        <v>18</v>
      </c>
      <c r="W35" s="77" t="s">
        <v>6404</v>
      </c>
      <c r="X35" s="77"/>
      <c r="Y35" s="77">
        <v>60</v>
      </c>
      <c r="Z35" s="77">
        <v>2</v>
      </c>
      <c r="AA35" s="89"/>
      <c r="AB35" s="77"/>
      <c r="AC35" s="78"/>
      <c r="AD35" s="77"/>
      <c r="AE35" s="77"/>
      <c r="AF35" s="77"/>
      <c r="AG35" s="77"/>
      <c r="AH35" s="77"/>
      <c r="AI35" s="77"/>
      <c r="AJ35" s="77" t="s">
        <v>5848</v>
      </c>
      <c r="AK35" s="77" t="s">
        <v>6496</v>
      </c>
      <c r="AL35" s="78">
        <v>44384</v>
      </c>
      <c r="AM35" s="78">
        <v>44384</v>
      </c>
      <c r="AN35" s="78">
        <v>44393</v>
      </c>
      <c r="AO35" s="78">
        <v>44393</v>
      </c>
      <c r="AP35" s="78"/>
      <c r="AQ35" s="77" t="s">
        <v>5862</v>
      </c>
      <c r="AR35" s="77" t="s">
        <v>6497</v>
      </c>
      <c r="AS35" s="77" t="s">
        <v>6496</v>
      </c>
      <c r="AT35" s="77"/>
      <c r="AU35" s="77"/>
      <c r="AV35" s="77"/>
      <c r="AW35" s="77" t="s">
        <v>475</v>
      </c>
      <c r="AX35" s="77"/>
      <c r="AY35" s="77"/>
      <c r="AZ35" s="77"/>
      <c r="BA35" s="77"/>
      <c r="BB35" s="77"/>
      <c r="BC35" s="77"/>
      <c r="BD35" s="77"/>
      <c r="BE35" s="77"/>
      <c r="BF35" s="77"/>
      <c r="BG35" s="77"/>
      <c r="BH35" s="77"/>
    </row>
    <row r="36" spans="1:60">
      <c r="A36" s="95"/>
      <c r="B36" s="77" t="s">
        <v>6437</v>
      </c>
      <c r="C36" s="368" t="s">
        <v>6498</v>
      </c>
      <c r="D36" s="78"/>
      <c r="E36" s="77" t="s">
        <v>6481</v>
      </c>
      <c r="F36" s="77"/>
      <c r="G36" s="77" t="s">
        <v>6400</v>
      </c>
      <c r="H36" s="77"/>
      <c r="I36" s="77"/>
      <c r="J36" s="77"/>
      <c r="K36" s="77"/>
      <c r="L36" s="77" t="s">
        <v>6482</v>
      </c>
      <c r="M36" s="77" t="s">
        <v>6483</v>
      </c>
      <c r="N36" s="77"/>
      <c r="O36" s="77"/>
      <c r="P36" s="77"/>
      <c r="Q36" s="77"/>
      <c r="R36" s="77"/>
      <c r="S36" s="77"/>
      <c r="T36" s="77"/>
      <c r="U36" s="77" t="s">
        <v>6484</v>
      </c>
      <c r="V36" s="77">
        <v>18</v>
      </c>
      <c r="W36" s="77" t="s">
        <v>6485</v>
      </c>
      <c r="X36" s="77"/>
      <c r="Y36" s="77">
        <v>832</v>
      </c>
      <c r="Z36" s="77">
        <v>26</v>
      </c>
      <c r="AA36" s="89"/>
      <c r="AB36" s="77"/>
      <c r="AC36" s="78"/>
      <c r="AD36" s="77"/>
      <c r="AE36" s="77"/>
      <c r="AF36" s="77"/>
      <c r="AG36" s="77"/>
      <c r="AH36" s="77"/>
      <c r="AI36" s="77"/>
      <c r="AJ36" s="77" t="s">
        <v>5848</v>
      </c>
      <c r="AK36" s="77" t="s">
        <v>6498</v>
      </c>
      <c r="AL36" s="78">
        <v>44384</v>
      </c>
      <c r="AM36" s="78">
        <v>44384</v>
      </c>
      <c r="AN36" s="78">
        <v>44385</v>
      </c>
      <c r="AO36" s="78">
        <v>44385</v>
      </c>
      <c r="AP36" s="78"/>
      <c r="AQ36" s="77" t="s">
        <v>5862</v>
      </c>
      <c r="AR36" s="77"/>
      <c r="AS36" s="77" t="s">
        <v>6498</v>
      </c>
      <c r="AT36" s="77"/>
      <c r="AU36" s="77"/>
      <c r="AV36" s="77"/>
      <c r="AW36" s="77" t="s">
        <v>90</v>
      </c>
      <c r="AX36" s="77"/>
      <c r="AY36" s="77"/>
      <c r="AZ36" s="77"/>
      <c r="BA36" s="77"/>
      <c r="BB36" s="77"/>
      <c r="BC36" s="77"/>
      <c r="BD36" s="77"/>
      <c r="BE36" s="77"/>
      <c r="BF36" s="77"/>
      <c r="BG36" s="77"/>
      <c r="BH36" s="77"/>
    </row>
    <row r="37" spans="1:60">
      <c r="A37" s="95"/>
      <c r="B37" s="77" t="s">
        <v>6437</v>
      </c>
      <c r="C37" s="368" t="s">
        <v>6499</v>
      </c>
      <c r="D37" s="78"/>
      <c r="E37" s="77" t="s">
        <v>6500</v>
      </c>
      <c r="F37" s="77"/>
      <c r="G37" s="77" t="s">
        <v>6400</v>
      </c>
      <c r="H37" s="77"/>
      <c r="I37" s="77"/>
      <c r="J37" s="77"/>
      <c r="K37" s="77"/>
      <c r="L37" s="77" t="s">
        <v>6482</v>
      </c>
      <c r="M37" s="77" t="s">
        <v>6483</v>
      </c>
      <c r="N37" s="77"/>
      <c r="O37" s="77"/>
      <c r="P37" s="77"/>
      <c r="Q37" s="77"/>
      <c r="R37" s="77"/>
      <c r="S37" s="77"/>
      <c r="T37" s="77"/>
      <c r="U37" s="77" t="s">
        <v>6484</v>
      </c>
      <c r="V37" s="77">
        <v>18</v>
      </c>
      <c r="W37" s="77" t="s">
        <v>6485</v>
      </c>
      <c r="X37" s="77"/>
      <c r="Y37" s="77">
        <v>832</v>
      </c>
      <c r="Z37" s="77">
        <v>26</v>
      </c>
      <c r="AA37" s="89"/>
      <c r="AB37" s="77"/>
      <c r="AC37" s="78"/>
      <c r="AD37" s="77"/>
      <c r="AE37" s="77"/>
      <c r="AF37" s="77"/>
      <c r="AG37" s="77"/>
      <c r="AH37" s="77"/>
      <c r="AI37" s="77"/>
      <c r="AJ37" s="77" t="s">
        <v>5848</v>
      </c>
      <c r="AK37" s="77" t="s">
        <v>6499</v>
      </c>
      <c r="AL37" s="78">
        <v>44384</v>
      </c>
      <c r="AM37" s="78">
        <v>44384</v>
      </c>
      <c r="AN37" s="78">
        <v>44385</v>
      </c>
      <c r="AO37" s="78">
        <v>44385</v>
      </c>
      <c r="AP37" s="78"/>
      <c r="AQ37" s="77" t="s">
        <v>5862</v>
      </c>
      <c r="AR37" s="77"/>
      <c r="AS37" s="77" t="s">
        <v>6499</v>
      </c>
      <c r="AT37" s="77"/>
      <c r="AU37" s="77"/>
      <c r="AV37" s="77"/>
      <c r="AW37" s="77" t="s">
        <v>90</v>
      </c>
      <c r="AX37" s="77"/>
      <c r="AY37" s="77"/>
      <c r="AZ37" s="77"/>
      <c r="BA37" s="77"/>
      <c r="BB37" s="77"/>
      <c r="BC37" s="77"/>
      <c r="BD37" s="77"/>
      <c r="BE37" s="77"/>
      <c r="BF37" s="77"/>
      <c r="BG37" s="77"/>
      <c r="BH37" s="77"/>
    </row>
    <row r="38" spans="1:60">
      <c r="A38" s="95"/>
      <c r="B38" s="77" t="s">
        <v>6437</v>
      </c>
      <c r="C38" s="368" t="s">
        <v>6501</v>
      </c>
      <c r="D38" s="78"/>
      <c r="E38" s="77" t="s">
        <v>6500</v>
      </c>
      <c r="F38" s="77"/>
      <c r="G38" s="77" t="s">
        <v>6400</v>
      </c>
      <c r="H38" s="77"/>
      <c r="I38" s="77"/>
      <c r="J38" s="77"/>
      <c r="K38" s="77"/>
      <c r="L38" s="77" t="s">
        <v>6482</v>
      </c>
      <c r="M38" s="77" t="s">
        <v>6483</v>
      </c>
      <c r="N38" s="77"/>
      <c r="O38" s="77"/>
      <c r="P38" s="77"/>
      <c r="Q38" s="77"/>
      <c r="R38" s="77"/>
      <c r="S38" s="77"/>
      <c r="T38" s="77"/>
      <c r="U38" s="77" t="s">
        <v>6484</v>
      </c>
      <c r="V38" s="77">
        <v>18</v>
      </c>
      <c r="W38" s="77" t="s">
        <v>6485</v>
      </c>
      <c r="X38" s="77"/>
      <c r="Y38" s="77">
        <v>832</v>
      </c>
      <c r="Z38" s="77">
        <v>26</v>
      </c>
      <c r="AA38" s="89"/>
      <c r="AB38" s="77"/>
      <c r="AC38" s="78"/>
      <c r="AD38" s="77"/>
      <c r="AE38" s="77"/>
      <c r="AF38" s="77"/>
      <c r="AG38" s="77"/>
      <c r="AH38" s="77"/>
      <c r="AI38" s="77"/>
      <c r="AJ38" s="77" t="s">
        <v>5848</v>
      </c>
      <c r="AK38" s="77" t="s">
        <v>6501</v>
      </c>
      <c r="AL38" s="78">
        <v>44384</v>
      </c>
      <c r="AM38" s="78">
        <v>44384</v>
      </c>
      <c r="AN38" s="78">
        <v>44385</v>
      </c>
      <c r="AO38" s="78">
        <v>44385</v>
      </c>
      <c r="AP38" s="78"/>
      <c r="AQ38" s="77" t="s">
        <v>5862</v>
      </c>
      <c r="AR38" s="77"/>
      <c r="AS38" s="77" t="s">
        <v>6501</v>
      </c>
      <c r="AT38" s="77"/>
      <c r="AU38" s="77"/>
      <c r="AV38" s="77"/>
      <c r="AW38" s="77" t="s">
        <v>90</v>
      </c>
      <c r="AX38" s="77"/>
      <c r="AY38" s="77"/>
      <c r="AZ38" s="77"/>
      <c r="BA38" s="77"/>
      <c r="BB38" s="77"/>
      <c r="BC38" s="77"/>
      <c r="BD38" s="77"/>
      <c r="BE38" s="77"/>
      <c r="BF38" s="77"/>
      <c r="BG38" s="77"/>
      <c r="BH38" s="77"/>
    </row>
    <row r="39" spans="1:60">
      <c r="A39" s="95"/>
      <c r="B39" s="77" t="s">
        <v>6437</v>
      </c>
      <c r="C39" s="368" t="s">
        <v>6502</v>
      </c>
      <c r="D39" s="78"/>
      <c r="E39" s="77" t="s">
        <v>6500</v>
      </c>
      <c r="F39" s="77"/>
      <c r="G39" s="77" t="s">
        <v>6400</v>
      </c>
      <c r="H39" s="77"/>
      <c r="I39" s="77"/>
      <c r="J39" s="77"/>
      <c r="K39" s="77"/>
      <c r="L39" s="77" t="s">
        <v>6482</v>
      </c>
      <c r="M39" s="77" t="s">
        <v>6483</v>
      </c>
      <c r="N39" s="77"/>
      <c r="O39" s="77"/>
      <c r="P39" s="77"/>
      <c r="Q39" s="77"/>
      <c r="R39" s="77"/>
      <c r="S39" s="77"/>
      <c r="T39" s="77"/>
      <c r="U39" s="77" t="s">
        <v>6484</v>
      </c>
      <c r="V39" s="77">
        <v>18</v>
      </c>
      <c r="W39" s="77" t="s">
        <v>6485</v>
      </c>
      <c r="X39" s="77"/>
      <c r="Y39" s="77">
        <v>832</v>
      </c>
      <c r="Z39" s="77">
        <v>26</v>
      </c>
      <c r="AA39" s="89"/>
      <c r="AB39" s="77"/>
      <c r="AC39" s="78"/>
      <c r="AD39" s="77"/>
      <c r="AE39" s="77"/>
      <c r="AF39" s="77"/>
      <c r="AG39" s="77"/>
      <c r="AH39" s="77"/>
      <c r="AI39" s="77"/>
      <c r="AJ39" s="77" t="s">
        <v>5848</v>
      </c>
      <c r="AK39" s="77" t="s">
        <v>6502</v>
      </c>
      <c r="AL39" s="78">
        <v>44385</v>
      </c>
      <c r="AM39" s="78">
        <v>44385</v>
      </c>
      <c r="AN39" s="78">
        <v>44386</v>
      </c>
      <c r="AO39" s="78">
        <v>44386</v>
      </c>
      <c r="AP39" s="78"/>
      <c r="AQ39" s="77" t="s">
        <v>5862</v>
      </c>
      <c r="AR39" s="77"/>
      <c r="AS39" s="77" t="s">
        <v>6502</v>
      </c>
      <c r="AT39" s="77"/>
      <c r="AU39" s="77"/>
      <c r="AV39" s="77"/>
      <c r="AW39" s="77" t="s">
        <v>90</v>
      </c>
      <c r="AX39" s="77"/>
      <c r="AY39" s="77"/>
      <c r="AZ39" s="77"/>
      <c r="BA39" s="77"/>
      <c r="BB39" s="77"/>
      <c r="BC39" s="77"/>
      <c r="BD39" s="77"/>
      <c r="BE39" s="77"/>
      <c r="BF39" s="77"/>
      <c r="BG39" s="77"/>
      <c r="BH39" s="77"/>
    </row>
    <row r="40" spans="1:60">
      <c r="A40" s="95"/>
      <c r="B40" s="77" t="s">
        <v>6437</v>
      </c>
      <c r="C40" s="368" t="s">
        <v>6503</v>
      </c>
      <c r="D40" s="78"/>
      <c r="E40" s="77" t="s">
        <v>6500</v>
      </c>
      <c r="F40" s="77"/>
      <c r="G40" s="77" t="s">
        <v>6400</v>
      </c>
      <c r="H40" s="77"/>
      <c r="I40" s="77"/>
      <c r="J40" s="77"/>
      <c r="K40" s="77"/>
      <c r="L40" s="77" t="s">
        <v>6482</v>
      </c>
      <c r="M40" s="77" t="s">
        <v>6483</v>
      </c>
      <c r="N40" s="77"/>
      <c r="O40" s="77"/>
      <c r="P40" s="77"/>
      <c r="Q40" s="77"/>
      <c r="R40" s="77"/>
      <c r="S40" s="77"/>
      <c r="T40" s="77"/>
      <c r="U40" s="77" t="s">
        <v>6484</v>
      </c>
      <c r="V40" s="77">
        <v>18</v>
      </c>
      <c r="W40" s="77" t="s">
        <v>6485</v>
      </c>
      <c r="X40" s="77"/>
      <c r="Y40" s="77">
        <v>832</v>
      </c>
      <c r="Z40" s="77">
        <v>26</v>
      </c>
      <c r="AA40" s="89"/>
      <c r="AB40" s="77"/>
      <c r="AC40" s="78"/>
      <c r="AD40" s="77"/>
      <c r="AE40" s="77"/>
      <c r="AF40" s="77"/>
      <c r="AG40" s="77"/>
      <c r="AH40" s="77"/>
      <c r="AI40" s="77"/>
      <c r="AJ40" s="77" t="s">
        <v>5848</v>
      </c>
      <c r="AK40" s="77" t="s">
        <v>6503</v>
      </c>
      <c r="AL40" s="78">
        <v>44385</v>
      </c>
      <c r="AM40" s="78">
        <v>44385</v>
      </c>
      <c r="AN40" s="78">
        <v>44386</v>
      </c>
      <c r="AO40" s="78">
        <v>44386</v>
      </c>
      <c r="AP40" s="78"/>
      <c r="AQ40" s="77" t="s">
        <v>5862</v>
      </c>
      <c r="AR40" s="77"/>
      <c r="AS40" s="77" t="s">
        <v>6503</v>
      </c>
      <c r="AT40" s="77"/>
      <c r="AU40" s="77"/>
      <c r="AV40" s="77"/>
      <c r="AW40" s="77" t="s">
        <v>90</v>
      </c>
      <c r="AX40" s="77"/>
      <c r="AY40" s="77"/>
      <c r="AZ40" s="77"/>
      <c r="BA40" s="77"/>
      <c r="BB40" s="77"/>
      <c r="BC40" s="77"/>
      <c r="BD40" s="77"/>
      <c r="BE40" s="77"/>
      <c r="BF40" s="77"/>
      <c r="BG40" s="77"/>
      <c r="BH40" s="77"/>
    </row>
    <row r="41" spans="1:60">
      <c r="A41" s="95"/>
      <c r="B41" s="77" t="s">
        <v>56</v>
      </c>
      <c r="C41" s="368" t="s">
        <v>6504</v>
      </c>
      <c r="D41" s="78"/>
      <c r="E41" s="77" t="s">
        <v>6505</v>
      </c>
      <c r="F41" s="77"/>
      <c r="G41" s="77" t="s">
        <v>6400</v>
      </c>
      <c r="H41" s="77"/>
      <c r="I41" s="77"/>
      <c r="J41" s="77"/>
      <c r="K41" s="77"/>
      <c r="L41" s="77" t="s">
        <v>6506</v>
      </c>
      <c r="M41" s="77" t="s">
        <v>6507</v>
      </c>
      <c r="N41" s="77"/>
      <c r="O41" s="77"/>
      <c r="P41" s="77"/>
      <c r="Q41" s="77"/>
      <c r="R41" s="77"/>
      <c r="S41" s="77"/>
      <c r="T41" s="77"/>
      <c r="U41" s="77" t="s">
        <v>6403</v>
      </c>
      <c r="V41" s="77">
        <v>18</v>
      </c>
      <c r="W41" s="77" t="s">
        <v>6404</v>
      </c>
      <c r="X41" s="77"/>
      <c r="Y41" s="77">
        <v>540</v>
      </c>
      <c r="Z41" s="77">
        <v>18</v>
      </c>
      <c r="AA41" s="89"/>
      <c r="AB41" s="77"/>
      <c r="AC41" s="78"/>
      <c r="AD41" s="77"/>
      <c r="AE41" s="77"/>
      <c r="AF41" s="77"/>
      <c r="AG41" s="77"/>
      <c r="AH41" s="77"/>
      <c r="AI41" s="77"/>
      <c r="AJ41" s="77" t="s">
        <v>5848</v>
      </c>
      <c r="AK41" s="77" t="s">
        <v>6504</v>
      </c>
      <c r="AL41" s="78">
        <v>44389</v>
      </c>
      <c r="AM41" s="78">
        <v>44389</v>
      </c>
      <c r="AN41" s="78">
        <v>44391</v>
      </c>
      <c r="AO41" s="78">
        <v>44391</v>
      </c>
      <c r="AP41" s="78"/>
      <c r="AQ41" s="77" t="s">
        <v>5862</v>
      </c>
      <c r="AR41" s="77"/>
      <c r="AS41" s="77" t="s">
        <v>6504</v>
      </c>
      <c r="AT41" s="77"/>
      <c r="AU41" s="77"/>
      <c r="AV41" s="77"/>
      <c r="AW41" s="77" t="s">
        <v>90</v>
      </c>
      <c r="AX41" s="77"/>
      <c r="AY41" s="77"/>
      <c r="AZ41" s="77"/>
      <c r="BA41" s="77"/>
      <c r="BB41" s="77"/>
      <c r="BC41" s="77"/>
      <c r="BD41" s="77"/>
      <c r="BE41" s="77"/>
      <c r="BF41" s="77"/>
      <c r="BG41" s="77"/>
      <c r="BH41" s="77"/>
    </row>
    <row r="42" spans="1:60">
      <c r="A42" s="95"/>
      <c r="B42" s="77" t="s">
        <v>56</v>
      </c>
      <c r="C42" s="368" t="s">
        <v>6508</v>
      </c>
      <c r="D42" s="78"/>
      <c r="E42" s="77" t="s">
        <v>6505</v>
      </c>
      <c r="F42" s="77"/>
      <c r="G42" s="77" t="s">
        <v>6400</v>
      </c>
      <c r="H42" s="77"/>
      <c r="I42" s="77"/>
      <c r="J42" s="77"/>
      <c r="K42" s="77"/>
      <c r="L42" s="77" t="s">
        <v>6506</v>
      </c>
      <c r="M42" s="77" t="s">
        <v>6507</v>
      </c>
      <c r="N42" s="77"/>
      <c r="O42" s="77"/>
      <c r="P42" s="77"/>
      <c r="Q42" s="77"/>
      <c r="R42" s="77"/>
      <c r="S42" s="77"/>
      <c r="T42" s="77"/>
      <c r="U42" s="77" t="s">
        <v>6403</v>
      </c>
      <c r="V42" s="77">
        <v>18</v>
      </c>
      <c r="W42" s="77" t="s">
        <v>6404</v>
      </c>
      <c r="X42" s="77"/>
      <c r="Y42" s="77">
        <v>480</v>
      </c>
      <c r="Z42" s="77">
        <v>16</v>
      </c>
      <c r="AA42" s="89"/>
      <c r="AB42" s="77"/>
      <c r="AC42" s="78"/>
      <c r="AD42" s="77"/>
      <c r="AE42" s="77"/>
      <c r="AF42" s="77"/>
      <c r="AG42" s="77"/>
      <c r="AH42" s="77"/>
      <c r="AI42" s="77"/>
      <c r="AJ42" s="77" t="s">
        <v>5848</v>
      </c>
      <c r="AK42" s="77" t="s">
        <v>6508</v>
      </c>
      <c r="AL42" s="78">
        <v>44390</v>
      </c>
      <c r="AM42" s="78">
        <v>44390</v>
      </c>
      <c r="AN42" s="78">
        <v>44391</v>
      </c>
      <c r="AO42" s="78">
        <v>44391</v>
      </c>
      <c r="AP42" s="78"/>
      <c r="AQ42" s="77" t="s">
        <v>5862</v>
      </c>
      <c r="AR42" s="77"/>
      <c r="AS42" s="77" t="s">
        <v>6508</v>
      </c>
      <c r="AT42" s="77"/>
      <c r="AU42" s="77"/>
      <c r="AV42" s="77"/>
      <c r="AW42" s="77" t="s">
        <v>90</v>
      </c>
      <c r="AX42" s="77"/>
      <c r="AY42" s="77"/>
      <c r="AZ42" s="77"/>
      <c r="BA42" s="77"/>
      <c r="BB42" s="77"/>
      <c r="BC42" s="77"/>
      <c r="BD42" s="77"/>
      <c r="BE42" s="77"/>
      <c r="BF42" s="77"/>
      <c r="BG42" s="77"/>
      <c r="BH42" s="77"/>
    </row>
    <row r="43" spans="1:60">
      <c r="A43" s="95"/>
      <c r="B43" s="77" t="s">
        <v>6437</v>
      </c>
      <c r="C43" s="368" t="s">
        <v>6509</v>
      </c>
      <c r="D43" s="78"/>
      <c r="E43" s="77" t="s">
        <v>6510</v>
      </c>
      <c r="F43" s="77"/>
      <c r="G43" s="77" t="s">
        <v>6400</v>
      </c>
      <c r="H43" s="77"/>
      <c r="I43" s="77"/>
      <c r="J43" s="77"/>
      <c r="K43" s="77"/>
      <c r="L43" s="77" t="s">
        <v>6511</v>
      </c>
      <c r="M43" s="77" t="s">
        <v>6512</v>
      </c>
      <c r="N43" s="77"/>
      <c r="O43" s="77"/>
      <c r="P43" s="77"/>
      <c r="Q43" s="77"/>
      <c r="R43" s="77"/>
      <c r="S43" s="77"/>
      <c r="T43" s="77"/>
      <c r="U43" s="77" t="s">
        <v>6403</v>
      </c>
      <c r="V43" s="77">
        <v>18</v>
      </c>
      <c r="W43" s="77" t="s">
        <v>6404</v>
      </c>
      <c r="X43" s="77"/>
      <c r="Y43" s="77">
        <v>300</v>
      </c>
      <c r="Z43" s="77">
        <v>10</v>
      </c>
      <c r="AA43" s="89"/>
      <c r="AB43" s="77"/>
      <c r="AC43" s="78"/>
      <c r="AD43" s="77"/>
      <c r="AE43" s="77"/>
      <c r="AF43" s="77"/>
      <c r="AG43" s="77"/>
      <c r="AH43" s="77"/>
      <c r="AI43" s="77"/>
      <c r="AJ43" s="77" t="s">
        <v>5848</v>
      </c>
      <c r="AK43" s="77" t="s">
        <v>6509</v>
      </c>
      <c r="AL43" s="78">
        <v>44391</v>
      </c>
      <c r="AM43" s="78">
        <v>44391</v>
      </c>
      <c r="AN43" s="78">
        <v>44396</v>
      </c>
      <c r="AO43" s="78">
        <v>44396</v>
      </c>
      <c r="AP43" s="78"/>
      <c r="AQ43" s="77" t="s">
        <v>5862</v>
      </c>
      <c r="AR43" s="77" t="s">
        <v>6513</v>
      </c>
      <c r="AS43" s="77" t="s">
        <v>6509</v>
      </c>
      <c r="AT43" s="77"/>
      <c r="AU43" s="77"/>
      <c r="AV43" s="77"/>
      <c r="AW43" s="77" t="s">
        <v>90</v>
      </c>
      <c r="AX43" s="77"/>
      <c r="AY43" s="77"/>
      <c r="AZ43" s="77"/>
      <c r="BA43" s="77"/>
      <c r="BB43" s="77"/>
      <c r="BC43" s="77"/>
      <c r="BD43" s="77"/>
      <c r="BE43" s="77"/>
      <c r="BF43" s="77"/>
      <c r="BG43" s="77"/>
      <c r="BH43" s="77"/>
    </row>
    <row r="44" spans="1:60">
      <c r="A44" s="95"/>
      <c r="B44" s="77" t="s">
        <v>101</v>
      </c>
      <c r="C44" s="368" t="s">
        <v>6514</v>
      </c>
      <c r="D44" s="78"/>
      <c r="E44" s="77" t="s">
        <v>6413</v>
      </c>
      <c r="F44" s="77"/>
      <c r="G44" s="77" t="s">
        <v>6400</v>
      </c>
      <c r="H44" s="77"/>
      <c r="I44" s="77"/>
      <c r="J44" s="77"/>
      <c r="K44" s="77"/>
      <c r="L44" s="77" t="s">
        <v>1283</v>
      </c>
      <c r="M44" s="77" t="s">
        <v>6414</v>
      </c>
      <c r="N44" s="77"/>
      <c r="O44" s="77"/>
      <c r="P44" s="77"/>
      <c r="Q44" s="77"/>
      <c r="R44" s="77"/>
      <c r="S44" s="77"/>
      <c r="T44" s="77"/>
      <c r="U44" s="77" t="s">
        <v>6403</v>
      </c>
      <c r="V44" s="77">
        <v>18</v>
      </c>
      <c r="W44" s="77" t="s">
        <v>6404</v>
      </c>
      <c r="X44" s="77"/>
      <c r="Y44" s="77">
        <v>60</v>
      </c>
      <c r="Z44" s="77">
        <v>2</v>
      </c>
      <c r="AA44" s="89"/>
      <c r="AB44" s="77"/>
      <c r="AC44" s="78"/>
      <c r="AD44" s="77"/>
      <c r="AE44" s="77"/>
      <c r="AF44" s="77"/>
      <c r="AG44" s="77"/>
      <c r="AH44" s="77"/>
      <c r="AI44" s="77"/>
      <c r="AJ44" s="77" t="s">
        <v>5848</v>
      </c>
      <c r="AK44" s="77" t="s">
        <v>6514</v>
      </c>
      <c r="AL44" s="78">
        <v>44398</v>
      </c>
      <c r="AM44" s="78">
        <v>44398</v>
      </c>
      <c r="AN44" s="78">
        <v>44406</v>
      </c>
      <c r="AO44" s="78">
        <v>44406</v>
      </c>
      <c r="AP44" s="78"/>
      <c r="AQ44" s="77" t="s">
        <v>5862</v>
      </c>
      <c r="AR44" s="77"/>
      <c r="AS44" s="77" t="s">
        <v>6514</v>
      </c>
      <c r="AT44" s="77"/>
      <c r="AU44" s="77"/>
      <c r="AV44" s="77"/>
      <c r="AW44" s="77" t="s">
        <v>475</v>
      </c>
      <c r="AX44" s="77"/>
      <c r="AY44" s="77"/>
      <c r="AZ44" s="77"/>
      <c r="BA44" s="77"/>
      <c r="BB44" s="77"/>
      <c r="BC44" s="77"/>
      <c r="BD44" s="77"/>
      <c r="BE44" s="77"/>
      <c r="BF44" s="77"/>
      <c r="BG44" s="77"/>
      <c r="BH44" s="77"/>
    </row>
    <row r="45" spans="1:60">
      <c r="A45" s="95"/>
      <c r="B45" s="77" t="s">
        <v>6437</v>
      </c>
      <c r="C45" s="368" t="s">
        <v>6515</v>
      </c>
      <c r="D45" s="78"/>
      <c r="E45" s="77" t="s">
        <v>6516</v>
      </c>
      <c r="F45" s="77"/>
      <c r="G45" s="77" t="s">
        <v>6400</v>
      </c>
      <c r="H45" s="77"/>
      <c r="I45" s="77"/>
      <c r="J45" s="77"/>
      <c r="K45" s="77"/>
      <c r="L45" s="77" t="s">
        <v>6517</v>
      </c>
      <c r="M45" s="77" t="s">
        <v>6518</v>
      </c>
      <c r="N45" s="77"/>
      <c r="O45" s="77"/>
      <c r="P45" s="77"/>
      <c r="Q45" s="77"/>
      <c r="R45" s="77"/>
      <c r="S45" s="77"/>
      <c r="T45" s="77"/>
      <c r="U45" s="77" t="s">
        <v>6416</v>
      </c>
      <c r="V45" s="77">
        <v>18</v>
      </c>
      <c r="W45" s="77" t="s">
        <v>6519</v>
      </c>
      <c r="X45" s="77"/>
      <c r="Y45" s="77">
        <v>690</v>
      </c>
      <c r="Z45" s="77">
        <v>23</v>
      </c>
      <c r="AA45" s="89"/>
      <c r="AB45" s="77"/>
      <c r="AC45" s="78"/>
      <c r="AD45" s="77"/>
      <c r="AE45" s="77"/>
      <c r="AF45" s="77"/>
      <c r="AG45" s="77"/>
      <c r="AH45" s="77"/>
      <c r="AI45" s="77"/>
      <c r="AJ45" s="77" t="s">
        <v>5848</v>
      </c>
      <c r="AK45" s="77" t="s">
        <v>6515</v>
      </c>
      <c r="AL45" s="78">
        <v>44400</v>
      </c>
      <c r="AM45" s="78">
        <v>44400</v>
      </c>
      <c r="AN45" s="78">
        <v>44403</v>
      </c>
      <c r="AO45" s="78">
        <v>44403</v>
      </c>
      <c r="AP45" s="78"/>
      <c r="AQ45" s="77" t="s">
        <v>5862</v>
      </c>
      <c r="AR45" s="77"/>
      <c r="AS45" s="77" t="s">
        <v>6515</v>
      </c>
      <c r="AT45" s="77"/>
      <c r="AU45" s="77"/>
      <c r="AV45" s="77"/>
      <c r="AW45" s="77" t="s">
        <v>90</v>
      </c>
      <c r="AX45" s="77"/>
      <c r="AY45" s="77"/>
      <c r="AZ45" s="77"/>
      <c r="BA45" s="77"/>
      <c r="BB45" s="77"/>
      <c r="BC45" s="77"/>
      <c r="BD45" s="77"/>
      <c r="BE45" s="77"/>
      <c r="BF45" s="77"/>
      <c r="BG45" s="77"/>
      <c r="BH45" s="77"/>
    </row>
    <row r="46" spans="1:60">
      <c r="A46" s="95"/>
      <c r="B46" s="77" t="s">
        <v>6437</v>
      </c>
      <c r="C46" s="368" t="s">
        <v>6520</v>
      </c>
      <c r="D46" s="78"/>
      <c r="E46" s="77" t="s">
        <v>6516</v>
      </c>
      <c r="F46" s="77"/>
      <c r="G46" s="77" t="s">
        <v>6400</v>
      </c>
      <c r="H46" s="77"/>
      <c r="I46" s="77"/>
      <c r="J46" s="77"/>
      <c r="K46" s="77"/>
      <c r="L46" s="77" t="s">
        <v>6517</v>
      </c>
      <c r="M46" s="77" t="s">
        <v>6518</v>
      </c>
      <c r="N46" s="77"/>
      <c r="O46" s="77"/>
      <c r="P46" s="77"/>
      <c r="Q46" s="77"/>
      <c r="R46" s="77"/>
      <c r="S46" s="77"/>
      <c r="T46" s="77"/>
      <c r="U46" s="77" t="s">
        <v>6416</v>
      </c>
      <c r="V46" s="77">
        <v>18</v>
      </c>
      <c r="W46" s="77" t="s">
        <v>6519</v>
      </c>
      <c r="X46" s="77"/>
      <c r="Y46" s="77">
        <v>660</v>
      </c>
      <c r="Z46" s="77">
        <v>22</v>
      </c>
      <c r="AA46" s="89"/>
      <c r="AB46" s="77"/>
      <c r="AC46" s="78"/>
      <c r="AD46" s="77"/>
      <c r="AE46" s="77"/>
      <c r="AF46" s="77"/>
      <c r="AG46" s="77"/>
      <c r="AH46" s="77"/>
      <c r="AI46" s="77"/>
      <c r="AJ46" s="77" t="s">
        <v>5848</v>
      </c>
      <c r="AK46" s="77" t="s">
        <v>6520</v>
      </c>
      <c r="AL46" s="78">
        <v>44400</v>
      </c>
      <c r="AM46" s="78">
        <v>44400</v>
      </c>
      <c r="AN46" s="78">
        <v>44403</v>
      </c>
      <c r="AO46" s="78">
        <v>44403</v>
      </c>
      <c r="AP46" s="78"/>
      <c r="AQ46" s="77" t="s">
        <v>5862</v>
      </c>
      <c r="AR46" s="77"/>
      <c r="AS46" s="77" t="s">
        <v>6520</v>
      </c>
      <c r="AT46" s="77"/>
      <c r="AU46" s="77"/>
      <c r="AV46" s="77"/>
      <c r="AW46" s="77" t="s">
        <v>90</v>
      </c>
      <c r="AX46" s="77"/>
      <c r="AY46" s="77"/>
      <c r="AZ46" s="77"/>
      <c r="BA46" s="77"/>
      <c r="BB46" s="77"/>
      <c r="BC46" s="77"/>
      <c r="BD46" s="77"/>
      <c r="BE46" s="77"/>
      <c r="BF46" s="77"/>
      <c r="BG46" s="77"/>
      <c r="BH46" s="77"/>
    </row>
    <row r="47" spans="1:60">
      <c r="A47" s="95"/>
      <c r="B47" s="77" t="s">
        <v>6437</v>
      </c>
      <c r="C47" s="368" t="s">
        <v>6521</v>
      </c>
      <c r="D47" s="78"/>
      <c r="E47" s="77" t="s">
        <v>6516</v>
      </c>
      <c r="F47" s="77"/>
      <c r="G47" s="77" t="s">
        <v>6400</v>
      </c>
      <c r="H47" s="77"/>
      <c r="I47" s="77"/>
      <c r="J47" s="77"/>
      <c r="K47" s="77"/>
      <c r="L47" s="77" t="s">
        <v>6517</v>
      </c>
      <c r="M47" s="77" t="s">
        <v>6518</v>
      </c>
      <c r="N47" s="77"/>
      <c r="O47" s="77"/>
      <c r="P47" s="77"/>
      <c r="Q47" s="77"/>
      <c r="R47" s="77"/>
      <c r="S47" s="77"/>
      <c r="T47" s="77"/>
      <c r="U47" s="77" t="s">
        <v>6416</v>
      </c>
      <c r="V47" s="77">
        <v>18</v>
      </c>
      <c r="W47" s="77" t="s">
        <v>6519</v>
      </c>
      <c r="X47" s="77"/>
      <c r="Y47" s="77">
        <v>660</v>
      </c>
      <c r="Z47" s="77">
        <v>22</v>
      </c>
      <c r="AA47" s="89"/>
      <c r="AB47" s="77"/>
      <c r="AC47" s="78"/>
      <c r="AD47" s="77"/>
      <c r="AE47" s="77"/>
      <c r="AF47" s="77"/>
      <c r="AG47" s="77"/>
      <c r="AH47" s="77"/>
      <c r="AI47" s="77"/>
      <c r="AJ47" s="77" t="s">
        <v>5848</v>
      </c>
      <c r="AK47" s="77" t="s">
        <v>6521</v>
      </c>
      <c r="AL47" s="78">
        <v>44400</v>
      </c>
      <c r="AM47" s="78">
        <v>44400</v>
      </c>
      <c r="AN47" s="78">
        <v>44403</v>
      </c>
      <c r="AO47" s="78">
        <v>44403</v>
      </c>
      <c r="AP47" s="78"/>
      <c r="AQ47" s="77" t="s">
        <v>5862</v>
      </c>
      <c r="AR47" s="77"/>
      <c r="AS47" s="77" t="s">
        <v>6521</v>
      </c>
      <c r="AT47" s="77"/>
      <c r="AU47" s="77"/>
      <c r="AV47" s="77"/>
      <c r="AW47" s="77" t="s">
        <v>90</v>
      </c>
      <c r="AX47" s="77"/>
      <c r="AY47" s="77"/>
      <c r="AZ47" s="77"/>
      <c r="BA47" s="77"/>
      <c r="BB47" s="77"/>
      <c r="BC47" s="77"/>
      <c r="BD47" s="77"/>
      <c r="BE47" s="77"/>
      <c r="BF47" s="77"/>
      <c r="BG47" s="77"/>
      <c r="BH47" s="77"/>
    </row>
    <row r="48" spans="1:60">
      <c r="A48" s="95"/>
      <c r="B48" s="77" t="s">
        <v>6437</v>
      </c>
      <c r="C48" s="368" t="s">
        <v>6522</v>
      </c>
      <c r="D48" s="78"/>
      <c r="E48" s="77" t="s">
        <v>6516</v>
      </c>
      <c r="F48" s="77"/>
      <c r="G48" s="77" t="s">
        <v>6400</v>
      </c>
      <c r="H48" s="77"/>
      <c r="I48" s="77"/>
      <c r="J48" s="77"/>
      <c r="K48" s="77"/>
      <c r="L48" s="77" t="s">
        <v>6517</v>
      </c>
      <c r="M48" s="77" t="s">
        <v>6518</v>
      </c>
      <c r="N48" s="77"/>
      <c r="O48" s="77"/>
      <c r="P48" s="77"/>
      <c r="Q48" s="77"/>
      <c r="R48" s="77"/>
      <c r="S48" s="77"/>
      <c r="T48" s="77"/>
      <c r="U48" s="77" t="s">
        <v>6416</v>
      </c>
      <c r="V48" s="77">
        <v>18</v>
      </c>
      <c r="W48" s="77" t="s">
        <v>6519</v>
      </c>
      <c r="X48" s="77"/>
      <c r="Y48" s="77">
        <v>660</v>
      </c>
      <c r="Z48" s="77">
        <v>22</v>
      </c>
      <c r="AA48" s="89"/>
      <c r="AB48" s="77"/>
      <c r="AC48" s="78"/>
      <c r="AD48" s="77"/>
      <c r="AE48" s="77"/>
      <c r="AF48" s="77"/>
      <c r="AG48" s="77"/>
      <c r="AH48" s="77"/>
      <c r="AI48" s="77"/>
      <c r="AJ48" s="77" t="s">
        <v>5848</v>
      </c>
      <c r="AK48" s="77" t="s">
        <v>6522</v>
      </c>
      <c r="AL48" s="78">
        <v>44403</v>
      </c>
      <c r="AM48" s="78">
        <v>44403</v>
      </c>
      <c r="AN48" s="78">
        <v>44405</v>
      </c>
      <c r="AO48" s="78">
        <v>44405</v>
      </c>
      <c r="AP48" s="78"/>
      <c r="AQ48" s="77" t="s">
        <v>5862</v>
      </c>
      <c r="AR48" s="77"/>
      <c r="AS48" s="77" t="s">
        <v>6522</v>
      </c>
      <c r="AT48" s="77"/>
      <c r="AU48" s="77"/>
      <c r="AV48" s="77"/>
      <c r="AW48" s="77" t="s">
        <v>90</v>
      </c>
      <c r="AX48" s="77"/>
      <c r="AY48" s="77"/>
      <c r="AZ48" s="77"/>
      <c r="BA48" s="77"/>
      <c r="BB48" s="77"/>
      <c r="BC48" s="77"/>
      <c r="BD48" s="77"/>
      <c r="BE48" s="77"/>
      <c r="BF48" s="77"/>
      <c r="BG48" s="77"/>
      <c r="BH48" s="77"/>
    </row>
    <row r="49" spans="1:60">
      <c r="A49" s="95"/>
      <c r="B49" s="77" t="s">
        <v>6437</v>
      </c>
      <c r="C49" s="368" t="s">
        <v>6523</v>
      </c>
      <c r="D49" s="78"/>
      <c r="E49" s="77" t="s">
        <v>6516</v>
      </c>
      <c r="F49" s="77"/>
      <c r="G49" s="77" t="s">
        <v>6400</v>
      </c>
      <c r="H49" s="77"/>
      <c r="I49" s="77"/>
      <c r="J49" s="77"/>
      <c r="K49" s="77"/>
      <c r="L49" s="77" t="s">
        <v>6517</v>
      </c>
      <c r="M49" s="77" t="s">
        <v>6518</v>
      </c>
      <c r="N49" s="77"/>
      <c r="O49" s="77"/>
      <c r="P49" s="77"/>
      <c r="Q49" s="77"/>
      <c r="R49" s="77"/>
      <c r="S49" s="77"/>
      <c r="T49" s="77"/>
      <c r="U49" s="77" t="s">
        <v>6416</v>
      </c>
      <c r="V49" s="77">
        <v>18</v>
      </c>
      <c r="W49" s="77" t="s">
        <v>6519</v>
      </c>
      <c r="X49" s="77"/>
      <c r="Y49" s="77">
        <v>660</v>
      </c>
      <c r="Z49" s="77">
        <v>22</v>
      </c>
      <c r="AA49" s="89"/>
      <c r="AB49" s="77"/>
      <c r="AC49" s="78"/>
      <c r="AD49" s="77"/>
      <c r="AE49" s="77"/>
      <c r="AF49" s="77"/>
      <c r="AG49" s="77"/>
      <c r="AH49" s="77"/>
      <c r="AI49" s="77"/>
      <c r="AJ49" s="77" t="s">
        <v>5848</v>
      </c>
      <c r="AK49" s="77" t="s">
        <v>6523</v>
      </c>
      <c r="AL49" s="78">
        <v>44403</v>
      </c>
      <c r="AM49" s="78">
        <v>44403</v>
      </c>
      <c r="AN49" s="78">
        <v>44405</v>
      </c>
      <c r="AO49" s="78">
        <v>44405</v>
      </c>
      <c r="AP49" s="78"/>
      <c r="AQ49" s="77" t="s">
        <v>5862</v>
      </c>
      <c r="AR49" s="77"/>
      <c r="AS49" s="77" t="s">
        <v>6523</v>
      </c>
      <c r="AT49" s="77"/>
      <c r="AU49" s="77"/>
      <c r="AV49" s="77"/>
      <c r="AW49" s="77" t="s">
        <v>90</v>
      </c>
      <c r="AX49" s="77"/>
      <c r="AY49" s="77"/>
      <c r="AZ49" s="77"/>
      <c r="BA49" s="77"/>
      <c r="BB49" s="77"/>
      <c r="BC49" s="77"/>
      <c r="BD49" s="77"/>
      <c r="BE49" s="77"/>
      <c r="BF49" s="77"/>
      <c r="BG49" s="77"/>
      <c r="BH49" s="77"/>
    </row>
    <row r="50" spans="1:60">
      <c r="A50" s="95"/>
      <c r="B50" s="77" t="s">
        <v>6437</v>
      </c>
      <c r="C50" s="368" t="s">
        <v>6524</v>
      </c>
      <c r="D50" s="78"/>
      <c r="E50" s="77" t="s">
        <v>6516</v>
      </c>
      <c r="F50" s="77"/>
      <c r="G50" s="77" t="s">
        <v>6400</v>
      </c>
      <c r="H50" s="77"/>
      <c r="I50" s="77"/>
      <c r="J50" s="77"/>
      <c r="K50" s="77"/>
      <c r="L50" s="77" t="s">
        <v>6517</v>
      </c>
      <c r="M50" s="77" t="s">
        <v>6518</v>
      </c>
      <c r="N50" s="77"/>
      <c r="O50" s="77"/>
      <c r="P50" s="77"/>
      <c r="Q50" s="77"/>
      <c r="R50" s="77"/>
      <c r="S50" s="77"/>
      <c r="T50" s="77"/>
      <c r="U50" s="77" t="s">
        <v>6416</v>
      </c>
      <c r="V50" s="77">
        <v>18</v>
      </c>
      <c r="W50" s="77" t="s">
        <v>6519</v>
      </c>
      <c r="X50" s="77"/>
      <c r="Y50" s="77">
        <v>660</v>
      </c>
      <c r="Z50" s="77">
        <v>22</v>
      </c>
      <c r="AA50" s="89"/>
      <c r="AB50" s="77"/>
      <c r="AC50" s="78"/>
      <c r="AD50" s="77"/>
      <c r="AE50" s="77"/>
      <c r="AF50" s="77"/>
      <c r="AG50" s="77"/>
      <c r="AH50" s="77"/>
      <c r="AI50" s="77"/>
      <c r="AJ50" s="77" t="s">
        <v>5848</v>
      </c>
      <c r="AK50" s="77" t="s">
        <v>6524</v>
      </c>
      <c r="AL50" s="78">
        <v>44403</v>
      </c>
      <c r="AM50" s="78">
        <v>44403</v>
      </c>
      <c r="AN50" s="78">
        <v>44405</v>
      </c>
      <c r="AO50" s="78">
        <v>44405</v>
      </c>
      <c r="AP50" s="78"/>
      <c r="AQ50" s="77" t="s">
        <v>5862</v>
      </c>
      <c r="AR50" s="77"/>
      <c r="AS50" s="77" t="s">
        <v>6524</v>
      </c>
      <c r="AT50" s="77"/>
      <c r="AU50" s="77"/>
      <c r="AV50" s="77"/>
      <c r="AW50" s="77" t="s">
        <v>90</v>
      </c>
      <c r="AX50" s="77"/>
      <c r="AY50" s="77"/>
      <c r="AZ50" s="77"/>
      <c r="BA50" s="77"/>
      <c r="BB50" s="77"/>
      <c r="BC50" s="77"/>
      <c r="BD50" s="77"/>
      <c r="BE50" s="77"/>
      <c r="BF50" s="77"/>
      <c r="BG50" s="77"/>
      <c r="BH50" s="77"/>
    </row>
    <row r="51" spans="1:60">
      <c r="A51" s="95"/>
      <c r="B51" s="77" t="s">
        <v>6437</v>
      </c>
      <c r="C51" s="368" t="s">
        <v>6525</v>
      </c>
      <c r="D51" s="78"/>
      <c r="E51" s="77" t="s">
        <v>6526</v>
      </c>
      <c r="F51" s="77"/>
      <c r="G51" s="77" t="s">
        <v>6400</v>
      </c>
      <c r="H51" s="77"/>
      <c r="I51" s="77"/>
      <c r="J51" s="77"/>
      <c r="K51" s="77"/>
      <c r="L51" s="77" t="s">
        <v>6517</v>
      </c>
      <c r="M51" s="77" t="s">
        <v>6518</v>
      </c>
      <c r="N51" s="77"/>
      <c r="O51" s="77"/>
      <c r="P51" s="77"/>
      <c r="Q51" s="77"/>
      <c r="R51" s="77"/>
      <c r="S51" s="77"/>
      <c r="T51" s="77"/>
      <c r="U51" s="77" t="s">
        <v>6416</v>
      </c>
      <c r="V51" s="77">
        <v>18</v>
      </c>
      <c r="W51" s="77" t="s">
        <v>6519</v>
      </c>
      <c r="X51" s="77"/>
      <c r="Y51" s="77">
        <v>60</v>
      </c>
      <c r="Z51" s="77">
        <v>2</v>
      </c>
      <c r="AA51" s="89"/>
      <c r="AB51" s="77"/>
      <c r="AC51" s="78"/>
      <c r="AD51" s="77"/>
      <c r="AE51" s="77"/>
      <c r="AF51" s="77"/>
      <c r="AG51" s="77"/>
      <c r="AH51" s="77"/>
      <c r="AI51" s="77"/>
      <c r="AJ51" s="77" t="s">
        <v>5848</v>
      </c>
      <c r="AK51" s="77" t="s">
        <v>6525</v>
      </c>
      <c r="AL51" s="78">
        <v>44403</v>
      </c>
      <c r="AM51" s="78">
        <v>44403</v>
      </c>
      <c r="AN51" s="78">
        <v>44405</v>
      </c>
      <c r="AO51" s="78">
        <v>44405</v>
      </c>
      <c r="AP51" s="78"/>
      <c r="AQ51" s="77" t="s">
        <v>5862</v>
      </c>
      <c r="AR51" s="77"/>
      <c r="AS51" s="77" t="s">
        <v>6525</v>
      </c>
      <c r="AT51" s="77"/>
      <c r="AU51" s="77"/>
      <c r="AV51" s="77"/>
      <c r="AW51" s="77" t="s">
        <v>90</v>
      </c>
      <c r="AX51" s="77"/>
      <c r="AY51" s="77"/>
      <c r="AZ51" s="77"/>
      <c r="BA51" s="77"/>
      <c r="BB51" s="77"/>
      <c r="BC51" s="77"/>
      <c r="BD51" s="77"/>
      <c r="BE51" s="77"/>
      <c r="BF51" s="77"/>
      <c r="BG51" s="77"/>
      <c r="BH51" s="77"/>
    </row>
    <row r="52" spans="1:60">
      <c r="A52" s="95"/>
      <c r="B52" s="77" t="s">
        <v>6437</v>
      </c>
      <c r="C52" s="368" t="s">
        <v>6527</v>
      </c>
      <c r="D52" s="78"/>
      <c r="E52" s="77" t="s">
        <v>6528</v>
      </c>
      <c r="F52" s="77"/>
      <c r="G52" s="77" t="s">
        <v>6400</v>
      </c>
      <c r="H52" s="77"/>
      <c r="I52" s="77"/>
      <c r="J52" s="77"/>
      <c r="K52" s="77"/>
      <c r="L52" s="77" t="s">
        <v>6517</v>
      </c>
      <c r="M52" s="77" t="s">
        <v>6518</v>
      </c>
      <c r="N52" s="77"/>
      <c r="O52" s="77"/>
      <c r="P52" s="77"/>
      <c r="Q52" s="77"/>
      <c r="R52" s="77"/>
      <c r="S52" s="77"/>
      <c r="T52" s="77"/>
      <c r="U52" s="77" t="s">
        <v>6416</v>
      </c>
      <c r="V52" s="77">
        <v>18</v>
      </c>
      <c r="W52" s="77" t="s">
        <v>6519</v>
      </c>
      <c r="X52" s="77"/>
      <c r="Y52" s="77">
        <v>720</v>
      </c>
      <c r="Z52" s="77">
        <v>24</v>
      </c>
      <c r="AA52" s="89"/>
      <c r="AB52" s="77"/>
      <c r="AC52" s="78"/>
      <c r="AD52" s="77"/>
      <c r="AE52" s="77"/>
      <c r="AF52" s="77"/>
      <c r="AG52" s="77"/>
      <c r="AH52" s="77"/>
      <c r="AI52" s="77"/>
      <c r="AJ52" s="77" t="s">
        <v>5848</v>
      </c>
      <c r="AK52" s="77" t="s">
        <v>6527</v>
      </c>
      <c r="AL52" s="78">
        <v>44404</v>
      </c>
      <c r="AM52" s="78">
        <v>44404</v>
      </c>
      <c r="AN52" s="78">
        <v>44406</v>
      </c>
      <c r="AO52" s="78">
        <v>44406</v>
      </c>
      <c r="AP52" s="78"/>
      <c r="AQ52" s="77" t="s">
        <v>5862</v>
      </c>
      <c r="AR52" s="77"/>
      <c r="AS52" s="77" t="s">
        <v>6527</v>
      </c>
      <c r="AT52" s="77"/>
      <c r="AU52" s="77"/>
      <c r="AV52" s="77"/>
      <c r="AW52" s="77" t="s">
        <v>90</v>
      </c>
      <c r="AX52" s="77"/>
      <c r="AY52" s="77"/>
      <c r="AZ52" s="77"/>
      <c r="BA52" s="77"/>
      <c r="BB52" s="77"/>
      <c r="BC52" s="77"/>
      <c r="BD52" s="77"/>
      <c r="BE52" s="77"/>
      <c r="BF52" s="77"/>
      <c r="BG52" s="77"/>
      <c r="BH52" s="77"/>
    </row>
    <row r="53" spans="1:60">
      <c r="A53" s="95"/>
      <c r="B53" s="77" t="s">
        <v>6437</v>
      </c>
      <c r="C53" s="368" t="s">
        <v>6529</v>
      </c>
      <c r="D53" s="78"/>
      <c r="E53" s="77" t="s">
        <v>6528</v>
      </c>
      <c r="F53" s="77"/>
      <c r="G53" s="77" t="s">
        <v>6400</v>
      </c>
      <c r="H53" s="77"/>
      <c r="I53" s="77"/>
      <c r="J53" s="77"/>
      <c r="K53" s="77"/>
      <c r="L53" s="77" t="s">
        <v>6517</v>
      </c>
      <c r="M53" s="77" t="s">
        <v>6518</v>
      </c>
      <c r="N53" s="77"/>
      <c r="O53" s="77"/>
      <c r="P53" s="77"/>
      <c r="Q53" s="77"/>
      <c r="R53" s="77"/>
      <c r="S53" s="77"/>
      <c r="T53" s="77"/>
      <c r="U53" s="77" t="s">
        <v>6416</v>
      </c>
      <c r="V53" s="77">
        <v>18</v>
      </c>
      <c r="W53" s="77" t="s">
        <v>6519</v>
      </c>
      <c r="X53" s="77"/>
      <c r="Y53" s="77">
        <v>720</v>
      </c>
      <c r="Z53" s="77">
        <v>24</v>
      </c>
      <c r="AA53" s="89"/>
      <c r="AB53" s="77"/>
      <c r="AC53" s="78"/>
      <c r="AD53" s="77"/>
      <c r="AE53" s="77"/>
      <c r="AF53" s="77"/>
      <c r="AG53" s="77"/>
      <c r="AH53" s="77"/>
      <c r="AI53" s="77"/>
      <c r="AJ53" s="77" t="s">
        <v>5848</v>
      </c>
      <c r="AK53" s="77" t="s">
        <v>6529</v>
      </c>
      <c r="AL53" s="78">
        <v>44404</v>
      </c>
      <c r="AM53" s="78">
        <v>44404</v>
      </c>
      <c r="AN53" s="78">
        <v>44406</v>
      </c>
      <c r="AO53" s="78">
        <v>44406</v>
      </c>
      <c r="AP53" s="78"/>
      <c r="AQ53" s="77" t="s">
        <v>5862</v>
      </c>
      <c r="AR53" s="77"/>
      <c r="AS53" s="77" t="s">
        <v>6529</v>
      </c>
      <c r="AT53" s="77"/>
      <c r="AU53" s="77"/>
      <c r="AV53" s="77"/>
      <c r="AW53" s="77" t="s">
        <v>90</v>
      </c>
      <c r="AX53" s="77"/>
      <c r="AY53" s="77"/>
      <c r="AZ53" s="77"/>
      <c r="BA53" s="77"/>
      <c r="BB53" s="77"/>
      <c r="BC53" s="77"/>
      <c r="BD53" s="77"/>
      <c r="BE53" s="77"/>
      <c r="BF53" s="77"/>
      <c r="BG53" s="77"/>
      <c r="BH53" s="77"/>
    </row>
    <row r="54" spans="1:60">
      <c r="A54" s="95"/>
      <c r="B54" s="77" t="s">
        <v>6437</v>
      </c>
      <c r="C54" s="368" t="s">
        <v>6530</v>
      </c>
      <c r="D54" s="78"/>
      <c r="E54" s="77" t="s">
        <v>6528</v>
      </c>
      <c r="F54" s="77"/>
      <c r="G54" s="77" t="s">
        <v>6400</v>
      </c>
      <c r="H54" s="77"/>
      <c r="I54" s="77"/>
      <c r="J54" s="77"/>
      <c r="K54" s="77"/>
      <c r="L54" s="77" t="s">
        <v>6517</v>
      </c>
      <c r="M54" s="77" t="s">
        <v>6518</v>
      </c>
      <c r="N54" s="77"/>
      <c r="O54" s="77"/>
      <c r="P54" s="77"/>
      <c r="Q54" s="77"/>
      <c r="R54" s="77"/>
      <c r="S54" s="77"/>
      <c r="T54" s="77"/>
      <c r="U54" s="77" t="s">
        <v>6416</v>
      </c>
      <c r="V54" s="77">
        <v>18</v>
      </c>
      <c r="W54" s="77" t="s">
        <v>6519</v>
      </c>
      <c r="X54" s="77"/>
      <c r="Y54" s="77">
        <v>720</v>
      </c>
      <c r="Z54" s="77">
        <v>24</v>
      </c>
      <c r="AA54" s="89"/>
      <c r="AB54" s="77"/>
      <c r="AC54" s="78"/>
      <c r="AD54" s="77"/>
      <c r="AE54" s="77"/>
      <c r="AF54" s="77"/>
      <c r="AG54" s="77"/>
      <c r="AH54" s="77"/>
      <c r="AI54" s="77"/>
      <c r="AJ54" s="77" t="s">
        <v>5848</v>
      </c>
      <c r="AK54" s="77" t="s">
        <v>6530</v>
      </c>
      <c r="AL54" s="78">
        <v>44404</v>
      </c>
      <c r="AM54" s="78">
        <v>44404</v>
      </c>
      <c r="AN54" s="78">
        <v>44406</v>
      </c>
      <c r="AO54" s="78">
        <v>44406</v>
      </c>
      <c r="AP54" s="78"/>
      <c r="AQ54" s="77" t="s">
        <v>5862</v>
      </c>
      <c r="AR54" s="77"/>
      <c r="AS54" s="77" t="s">
        <v>6530</v>
      </c>
      <c r="AT54" s="77"/>
      <c r="AU54" s="77"/>
      <c r="AV54" s="77"/>
      <c r="AW54" s="77" t="s">
        <v>90</v>
      </c>
      <c r="AX54" s="77"/>
      <c r="AY54" s="77"/>
      <c r="AZ54" s="77"/>
      <c r="BA54" s="77"/>
      <c r="BB54" s="77"/>
      <c r="BC54" s="77"/>
      <c r="BD54" s="77"/>
      <c r="BE54" s="77"/>
      <c r="BF54" s="77"/>
      <c r="BG54" s="77"/>
      <c r="BH54" s="77"/>
    </row>
    <row r="55" spans="1:60">
      <c r="A55" s="95"/>
      <c r="B55" s="77" t="s">
        <v>6437</v>
      </c>
      <c r="C55" s="368" t="s">
        <v>6531</v>
      </c>
      <c r="D55" s="78"/>
      <c r="E55" s="77" t="s">
        <v>6528</v>
      </c>
      <c r="F55" s="77"/>
      <c r="G55" s="77" t="s">
        <v>6400</v>
      </c>
      <c r="H55" s="77"/>
      <c r="I55" s="77"/>
      <c r="J55" s="77"/>
      <c r="K55" s="77"/>
      <c r="L55" s="77" t="s">
        <v>6517</v>
      </c>
      <c r="M55" s="77" t="s">
        <v>6518</v>
      </c>
      <c r="N55" s="77"/>
      <c r="O55" s="77"/>
      <c r="P55" s="77"/>
      <c r="Q55" s="77"/>
      <c r="R55" s="77"/>
      <c r="S55" s="77"/>
      <c r="T55" s="77"/>
      <c r="U55" s="77" t="s">
        <v>6416</v>
      </c>
      <c r="V55" s="77">
        <v>18</v>
      </c>
      <c r="W55" s="77" t="s">
        <v>6519</v>
      </c>
      <c r="X55" s="77"/>
      <c r="Y55" s="77">
        <v>720</v>
      </c>
      <c r="Z55" s="77">
        <v>24</v>
      </c>
      <c r="AA55" s="89"/>
      <c r="AB55" s="77"/>
      <c r="AC55" s="78"/>
      <c r="AD55" s="77"/>
      <c r="AE55" s="77"/>
      <c r="AF55" s="77"/>
      <c r="AG55" s="77"/>
      <c r="AH55" s="77"/>
      <c r="AI55" s="77"/>
      <c r="AJ55" s="77" t="s">
        <v>5848</v>
      </c>
      <c r="AK55" s="77" t="s">
        <v>6531</v>
      </c>
      <c r="AL55" s="78">
        <v>44405</v>
      </c>
      <c r="AM55" s="78">
        <v>44405</v>
      </c>
      <c r="AN55" s="78">
        <v>44407</v>
      </c>
      <c r="AO55" s="78">
        <v>44407</v>
      </c>
      <c r="AP55" s="78"/>
      <c r="AQ55" s="77" t="s">
        <v>5862</v>
      </c>
      <c r="AR55" s="77"/>
      <c r="AS55" s="77" t="s">
        <v>6531</v>
      </c>
      <c r="AT55" s="77"/>
      <c r="AU55" s="77"/>
      <c r="AV55" s="77"/>
      <c r="AW55" s="77" t="s">
        <v>90</v>
      </c>
      <c r="AX55" s="77"/>
      <c r="AY55" s="77"/>
      <c r="AZ55" s="77"/>
      <c r="BA55" s="77"/>
      <c r="BB55" s="77"/>
      <c r="BC55" s="77"/>
      <c r="BD55" s="77"/>
      <c r="BE55" s="77"/>
      <c r="BF55" s="77"/>
      <c r="BG55" s="77"/>
      <c r="BH55" s="77"/>
    </row>
    <row r="56" spans="1:60">
      <c r="A56" s="95"/>
      <c r="B56" s="77" t="s">
        <v>6437</v>
      </c>
      <c r="C56" s="368" t="s">
        <v>6532</v>
      </c>
      <c r="D56" s="78"/>
      <c r="E56" s="77" t="s">
        <v>6528</v>
      </c>
      <c r="F56" s="77"/>
      <c r="G56" s="77" t="s">
        <v>6400</v>
      </c>
      <c r="H56" s="77"/>
      <c r="I56" s="77"/>
      <c r="J56" s="77"/>
      <c r="K56" s="77"/>
      <c r="L56" s="77" t="s">
        <v>6517</v>
      </c>
      <c r="M56" s="77" t="s">
        <v>6518</v>
      </c>
      <c r="N56" s="77"/>
      <c r="O56" s="77"/>
      <c r="P56" s="77"/>
      <c r="Q56" s="77"/>
      <c r="R56" s="77"/>
      <c r="S56" s="77"/>
      <c r="T56" s="77"/>
      <c r="U56" s="77" t="s">
        <v>6416</v>
      </c>
      <c r="V56" s="77">
        <v>18</v>
      </c>
      <c r="W56" s="77" t="s">
        <v>6519</v>
      </c>
      <c r="X56" s="77"/>
      <c r="Y56" s="77">
        <v>690</v>
      </c>
      <c r="Z56" s="77">
        <v>23</v>
      </c>
      <c r="AA56" s="89"/>
      <c r="AB56" s="77"/>
      <c r="AC56" s="78"/>
      <c r="AD56" s="77"/>
      <c r="AE56" s="77"/>
      <c r="AF56" s="77"/>
      <c r="AG56" s="77"/>
      <c r="AH56" s="77"/>
      <c r="AI56" s="77"/>
      <c r="AJ56" s="77" t="s">
        <v>5848</v>
      </c>
      <c r="AK56" s="77" t="s">
        <v>6532</v>
      </c>
      <c r="AL56" s="78">
        <v>44405</v>
      </c>
      <c r="AM56" s="78">
        <v>44405</v>
      </c>
      <c r="AN56" s="78">
        <v>44407</v>
      </c>
      <c r="AO56" s="78">
        <v>44407</v>
      </c>
      <c r="AP56" s="78"/>
      <c r="AQ56" s="77" t="s">
        <v>5862</v>
      </c>
      <c r="AR56" s="77"/>
      <c r="AS56" s="77" t="s">
        <v>6532</v>
      </c>
      <c r="AT56" s="77"/>
      <c r="AU56" s="77"/>
      <c r="AV56" s="77"/>
      <c r="AW56" s="77" t="s">
        <v>90</v>
      </c>
      <c r="AX56" s="77"/>
      <c r="AY56" s="77"/>
      <c r="AZ56" s="77"/>
      <c r="BA56" s="77"/>
      <c r="BB56" s="77"/>
      <c r="BC56" s="77"/>
      <c r="BD56" s="77"/>
      <c r="BE56" s="77"/>
      <c r="BF56" s="77"/>
      <c r="BG56" s="77"/>
      <c r="BH56" s="77"/>
    </row>
    <row r="57" spans="1:60">
      <c r="A57" s="95"/>
      <c r="B57" s="77" t="s">
        <v>6437</v>
      </c>
      <c r="C57" s="368" t="s">
        <v>6533</v>
      </c>
      <c r="D57" s="78"/>
      <c r="E57" s="77" t="s">
        <v>6534</v>
      </c>
      <c r="F57" s="77"/>
      <c r="G57" s="77" t="s">
        <v>6400</v>
      </c>
      <c r="H57" s="77"/>
      <c r="I57" s="77"/>
      <c r="J57" s="77"/>
      <c r="K57" s="77"/>
      <c r="L57" s="77" t="s">
        <v>6517</v>
      </c>
      <c r="M57" s="77" t="s">
        <v>6518</v>
      </c>
      <c r="N57" s="77"/>
      <c r="O57" s="77"/>
      <c r="P57" s="77"/>
      <c r="Q57" s="77"/>
      <c r="R57" s="77"/>
      <c r="S57" s="77"/>
      <c r="T57" s="77"/>
      <c r="U57" s="77" t="s">
        <v>6416</v>
      </c>
      <c r="V57" s="77">
        <v>18</v>
      </c>
      <c r="W57" s="77" t="s">
        <v>6519</v>
      </c>
      <c r="X57" s="77"/>
      <c r="Y57" s="77">
        <v>750</v>
      </c>
      <c r="Z57" s="77">
        <v>25</v>
      </c>
      <c r="AA57" s="89"/>
      <c r="AB57" s="77"/>
      <c r="AC57" s="78"/>
      <c r="AD57" s="77"/>
      <c r="AE57" s="77"/>
      <c r="AF57" s="77"/>
      <c r="AG57" s="77"/>
      <c r="AH57" s="77"/>
      <c r="AI57" s="77"/>
      <c r="AJ57" s="77" t="s">
        <v>5848</v>
      </c>
      <c r="AK57" s="77" t="s">
        <v>6533</v>
      </c>
      <c r="AL57" s="78">
        <v>44405</v>
      </c>
      <c r="AM57" s="78">
        <v>44405</v>
      </c>
      <c r="AN57" s="78">
        <v>44407</v>
      </c>
      <c r="AO57" s="78">
        <v>44407</v>
      </c>
      <c r="AP57" s="78"/>
      <c r="AQ57" s="77" t="s">
        <v>5862</v>
      </c>
      <c r="AR57" s="77"/>
      <c r="AS57" s="77" t="s">
        <v>6533</v>
      </c>
      <c r="AT57" s="77"/>
      <c r="AU57" s="77"/>
      <c r="AV57" s="77"/>
      <c r="AW57" s="77" t="s">
        <v>90</v>
      </c>
      <c r="AX57" s="77"/>
      <c r="AY57" s="77"/>
      <c r="AZ57" s="77"/>
      <c r="BA57" s="77"/>
      <c r="BB57" s="77"/>
      <c r="BC57" s="77"/>
      <c r="BD57" s="77"/>
      <c r="BE57" s="77"/>
      <c r="BF57" s="77"/>
      <c r="BG57" s="77"/>
      <c r="BH57" s="77"/>
    </row>
    <row r="58" spans="1:60">
      <c r="A58" s="95"/>
      <c r="B58" s="77" t="s">
        <v>1264</v>
      </c>
      <c r="C58" s="368" t="s">
        <v>6535</v>
      </c>
      <c r="D58" s="78"/>
      <c r="E58" s="77">
        <v>10624</v>
      </c>
      <c r="F58" s="77"/>
      <c r="G58" s="77" t="s">
        <v>5829</v>
      </c>
      <c r="H58" s="77"/>
      <c r="I58" s="77"/>
      <c r="J58" s="77"/>
      <c r="K58" s="77"/>
      <c r="L58" s="77" t="s">
        <v>6456</v>
      </c>
      <c r="M58" s="77" t="s">
        <v>6536</v>
      </c>
      <c r="N58" s="77"/>
      <c r="O58" s="77"/>
      <c r="P58" s="77"/>
      <c r="Q58" s="77"/>
      <c r="R58" s="77"/>
      <c r="S58" s="77"/>
      <c r="T58" s="77"/>
      <c r="U58" s="77" t="s">
        <v>5750</v>
      </c>
      <c r="V58" s="77">
        <v>20</v>
      </c>
      <c r="W58" s="77" t="s">
        <v>6537</v>
      </c>
      <c r="X58" s="77"/>
      <c r="Y58" s="77">
        <v>87</v>
      </c>
      <c r="Z58" s="77">
        <v>3</v>
      </c>
      <c r="AA58" s="89"/>
      <c r="AB58" s="77"/>
      <c r="AC58" s="78"/>
      <c r="AD58" s="77"/>
      <c r="AE58" s="77"/>
      <c r="AF58" s="77"/>
      <c r="AG58" s="77"/>
      <c r="AH58" s="77"/>
      <c r="AI58" s="77"/>
      <c r="AJ58" s="77" t="s">
        <v>5848</v>
      </c>
      <c r="AK58" s="77" t="s">
        <v>6535</v>
      </c>
      <c r="AL58" s="78">
        <v>44407</v>
      </c>
      <c r="AM58" s="78">
        <v>44407</v>
      </c>
      <c r="AN58" s="78">
        <v>44410</v>
      </c>
      <c r="AO58" s="78">
        <v>44410</v>
      </c>
      <c r="AP58" s="78"/>
      <c r="AQ58" s="77" t="s">
        <v>5862</v>
      </c>
      <c r="AR58" s="77"/>
      <c r="AS58" s="77" t="s">
        <v>6535</v>
      </c>
      <c r="AT58" s="77"/>
      <c r="AU58" s="77"/>
      <c r="AV58" s="77"/>
      <c r="AW58" s="77" t="s">
        <v>475</v>
      </c>
      <c r="AX58" s="77"/>
      <c r="AY58" s="77"/>
      <c r="AZ58" s="77"/>
      <c r="BA58" s="77"/>
      <c r="BB58" s="77"/>
      <c r="BC58" s="77"/>
      <c r="BD58" s="77"/>
      <c r="BE58" s="77"/>
      <c r="BF58" s="77"/>
      <c r="BG58" s="77"/>
      <c r="BH58" s="77"/>
    </row>
    <row r="59" spans="1:60">
      <c r="A59" s="95"/>
      <c r="B59" s="77" t="s">
        <v>56</v>
      </c>
      <c r="C59" s="368" t="s">
        <v>6538</v>
      </c>
      <c r="D59" s="78"/>
      <c r="E59" s="77" t="s">
        <v>6539</v>
      </c>
      <c r="F59" s="77"/>
      <c r="G59" s="77" t="s">
        <v>5829</v>
      </c>
      <c r="H59" s="77"/>
      <c r="I59" s="77"/>
      <c r="J59" s="77"/>
      <c r="K59" s="77"/>
      <c r="L59" s="77" t="s">
        <v>6540</v>
      </c>
      <c r="M59" s="77" t="s">
        <v>6541</v>
      </c>
      <c r="N59" s="77"/>
      <c r="O59" s="77"/>
      <c r="P59" s="77"/>
      <c r="Q59" s="77"/>
      <c r="R59" s="77"/>
      <c r="S59" s="77"/>
      <c r="T59" s="77"/>
      <c r="U59" s="77" t="s">
        <v>5750</v>
      </c>
      <c r="V59" s="77">
        <v>20</v>
      </c>
      <c r="W59" s="77" t="s">
        <v>6409</v>
      </c>
      <c r="X59" s="77"/>
      <c r="Y59" s="77">
        <v>1</v>
      </c>
      <c r="Z59" s="77">
        <v>1</v>
      </c>
      <c r="AA59" s="89"/>
      <c r="AB59" s="77"/>
      <c r="AC59" s="78"/>
      <c r="AD59" s="77"/>
      <c r="AE59" s="77"/>
      <c r="AF59" s="77"/>
      <c r="AG59" s="77"/>
      <c r="AH59" s="77"/>
      <c r="AI59" s="77"/>
      <c r="AJ59" s="77" t="s">
        <v>5848</v>
      </c>
      <c r="AK59" s="77" t="s">
        <v>6538</v>
      </c>
      <c r="AL59" s="78">
        <v>44418</v>
      </c>
      <c r="AM59" s="78">
        <v>44418</v>
      </c>
      <c r="AN59" s="78">
        <v>44424</v>
      </c>
      <c r="AO59" s="78">
        <v>44424</v>
      </c>
      <c r="AP59" s="78"/>
      <c r="AQ59" s="77" t="s">
        <v>5862</v>
      </c>
      <c r="AR59" s="77"/>
      <c r="AS59" s="77" t="s">
        <v>6538</v>
      </c>
      <c r="AT59" s="77"/>
      <c r="AU59" s="77"/>
      <c r="AV59" s="77"/>
      <c r="AW59" s="77" t="s">
        <v>475</v>
      </c>
      <c r="AX59" s="77"/>
      <c r="AY59" s="77"/>
      <c r="AZ59" s="77"/>
      <c r="BA59" s="77"/>
      <c r="BB59" s="77"/>
      <c r="BC59" s="77"/>
      <c r="BD59" s="77"/>
      <c r="BE59" s="77"/>
      <c r="BF59" s="77"/>
      <c r="BG59" s="77"/>
      <c r="BH59" s="77"/>
    </row>
    <row r="60" spans="1:60">
      <c r="A60" s="95"/>
      <c r="B60" s="77" t="s">
        <v>56</v>
      </c>
      <c r="C60" s="368" t="s">
        <v>6542</v>
      </c>
      <c r="D60" s="78"/>
      <c r="E60" s="77">
        <v>5000072058</v>
      </c>
      <c r="F60" s="77"/>
      <c r="G60" s="77" t="s">
        <v>5831</v>
      </c>
      <c r="H60" s="77"/>
      <c r="I60" s="77"/>
      <c r="J60" s="77"/>
      <c r="K60" s="77"/>
      <c r="L60" s="77" t="s">
        <v>6543</v>
      </c>
      <c r="M60" s="77" t="s">
        <v>6544</v>
      </c>
      <c r="N60" s="77"/>
      <c r="O60" s="77"/>
      <c r="P60" s="77"/>
      <c r="Q60" s="77"/>
      <c r="R60" s="77"/>
      <c r="S60" s="77"/>
      <c r="T60" s="77"/>
      <c r="U60" s="77" t="s">
        <v>6545</v>
      </c>
      <c r="V60" s="77">
        <v>18</v>
      </c>
      <c r="W60" s="77" t="s">
        <v>6546</v>
      </c>
      <c r="X60" s="77"/>
      <c r="Y60" s="77">
        <v>638</v>
      </c>
      <c r="Z60" s="77">
        <v>22</v>
      </c>
      <c r="AA60" s="89"/>
      <c r="AB60" s="77"/>
      <c r="AC60" s="78"/>
      <c r="AD60" s="77"/>
      <c r="AE60" s="77"/>
      <c r="AF60" s="77"/>
      <c r="AG60" s="77"/>
      <c r="AH60" s="77"/>
      <c r="AI60" s="77"/>
      <c r="AJ60" s="77" t="s">
        <v>5848</v>
      </c>
      <c r="AK60" s="77" t="s">
        <v>6542</v>
      </c>
      <c r="AL60" s="78">
        <v>44424</v>
      </c>
      <c r="AM60" s="78">
        <v>44424</v>
      </c>
      <c r="AN60" s="78">
        <v>44425</v>
      </c>
      <c r="AO60" s="78">
        <v>44425</v>
      </c>
      <c r="AP60" s="78"/>
      <c r="AQ60" s="77" t="s">
        <v>5862</v>
      </c>
      <c r="AR60" s="77"/>
      <c r="AS60" s="77" t="s">
        <v>6542</v>
      </c>
      <c r="AT60" s="77"/>
      <c r="AU60" s="77"/>
      <c r="AV60" s="77"/>
      <c r="AW60" s="77" t="s">
        <v>90</v>
      </c>
      <c r="AX60" s="77"/>
      <c r="AY60" s="77"/>
      <c r="AZ60" s="77"/>
      <c r="BA60" s="77"/>
      <c r="BB60" s="77"/>
      <c r="BC60" s="77"/>
      <c r="BD60" s="77"/>
      <c r="BE60" s="77"/>
      <c r="BF60" s="77"/>
      <c r="BG60" s="77"/>
      <c r="BH60" s="77"/>
    </row>
    <row r="61" spans="1:60">
      <c r="A61" s="95"/>
      <c r="B61" s="77" t="s">
        <v>56</v>
      </c>
      <c r="C61" s="368" t="s">
        <v>6547</v>
      </c>
      <c r="D61" s="78"/>
      <c r="E61" s="77">
        <v>5000072058</v>
      </c>
      <c r="F61" s="77"/>
      <c r="G61" s="77" t="s">
        <v>5831</v>
      </c>
      <c r="H61" s="77"/>
      <c r="I61" s="77"/>
      <c r="J61" s="77"/>
      <c r="K61" s="77"/>
      <c r="L61" s="77" t="s">
        <v>6543</v>
      </c>
      <c r="M61" s="77" t="s">
        <v>6544</v>
      </c>
      <c r="N61" s="77"/>
      <c r="O61" s="77"/>
      <c r="P61" s="77"/>
      <c r="Q61" s="77"/>
      <c r="R61" s="77"/>
      <c r="S61" s="77"/>
      <c r="T61" s="77"/>
      <c r="U61" s="77" t="s">
        <v>6545</v>
      </c>
      <c r="V61" s="77">
        <v>18</v>
      </c>
      <c r="W61" s="77" t="s">
        <v>6546</v>
      </c>
      <c r="X61" s="77"/>
      <c r="Y61" s="77">
        <v>638</v>
      </c>
      <c r="Z61" s="77">
        <v>22</v>
      </c>
      <c r="AA61" s="89"/>
      <c r="AB61" s="77"/>
      <c r="AC61" s="78"/>
      <c r="AD61" s="77"/>
      <c r="AE61" s="77"/>
      <c r="AF61" s="77"/>
      <c r="AG61" s="77"/>
      <c r="AH61" s="77"/>
      <c r="AI61" s="77"/>
      <c r="AJ61" s="77" t="s">
        <v>5848</v>
      </c>
      <c r="AK61" s="77" t="s">
        <v>6547</v>
      </c>
      <c r="AL61" s="78">
        <v>44424</v>
      </c>
      <c r="AM61" s="78">
        <v>44424</v>
      </c>
      <c r="AN61" s="78">
        <v>44425</v>
      </c>
      <c r="AO61" s="78">
        <v>44425</v>
      </c>
      <c r="AP61" s="78"/>
      <c r="AQ61" s="77" t="s">
        <v>5862</v>
      </c>
      <c r="AR61" s="77"/>
      <c r="AS61" s="77" t="s">
        <v>6547</v>
      </c>
      <c r="AT61" s="77"/>
      <c r="AU61" s="77"/>
      <c r="AV61" s="77"/>
      <c r="AW61" s="77" t="s">
        <v>90</v>
      </c>
      <c r="AX61" s="77"/>
      <c r="AY61" s="77"/>
      <c r="AZ61" s="77"/>
      <c r="BA61" s="77"/>
      <c r="BB61" s="77"/>
      <c r="BC61" s="77"/>
      <c r="BD61" s="77"/>
      <c r="BE61" s="77"/>
      <c r="BF61" s="77"/>
      <c r="BG61" s="77"/>
      <c r="BH61" s="77"/>
    </row>
    <row r="62" spans="1:60">
      <c r="A62" s="95"/>
      <c r="B62" s="77" t="s">
        <v>56</v>
      </c>
      <c r="C62" s="368" t="s">
        <v>6548</v>
      </c>
      <c r="D62" s="78"/>
      <c r="E62" s="77">
        <v>5000072058</v>
      </c>
      <c r="F62" s="77"/>
      <c r="G62" s="77" t="s">
        <v>5831</v>
      </c>
      <c r="H62" s="77"/>
      <c r="I62" s="77"/>
      <c r="J62" s="77"/>
      <c r="K62" s="77"/>
      <c r="L62" s="77" t="s">
        <v>6543</v>
      </c>
      <c r="M62" s="77" t="s">
        <v>6544</v>
      </c>
      <c r="N62" s="77"/>
      <c r="O62" s="77"/>
      <c r="P62" s="77"/>
      <c r="Q62" s="77"/>
      <c r="R62" s="77"/>
      <c r="S62" s="77"/>
      <c r="T62" s="77"/>
      <c r="U62" s="77" t="s">
        <v>6545</v>
      </c>
      <c r="V62" s="77">
        <v>18</v>
      </c>
      <c r="W62" s="77" t="s">
        <v>5948</v>
      </c>
      <c r="X62" s="77"/>
      <c r="Y62" s="77">
        <v>638</v>
      </c>
      <c r="Z62" s="77">
        <v>22</v>
      </c>
      <c r="AA62" s="89"/>
      <c r="AB62" s="77"/>
      <c r="AC62" s="78"/>
      <c r="AD62" s="77"/>
      <c r="AE62" s="77"/>
      <c r="AF62" s="77"/>
      <c r="AG62" s="77"/>
      <c r="AH62" s="77"/>
      <c r="AI62" s="77"/>
      <c r="AJ62" s="77" t="s">
        <v>5848</v>
      </c>
      <c r="AK62" s="77" t="s">
        <v>6548</v>
      </c>
      <c r="AL62" s="78">
        <v>44425</v>
      </c>
      <c r="AM62" s="78">
        <v>44425</v>
      </c>
      <c r="AN62" s="78">
        <v>44426</v>
      </c>
      <c r="AO62" s="78">
        <v>44426</v>
      </c>
      <c r="AP62" s="78"/>
      <c r="AQ62" s="77" t="s">
        <v>5862</v>
      </c>
      <c r="AR62" s="77"/>
      <c r="AS62" s="77" t="s">
        <v>6548</v>
      </c>
      <c r="AT62" s="77"/>
      <c r="AU62" s="77"/>
      <c r="AV62" s="77"/>
      <c r="AW62" s="77" t="s">
        <v>90</v>
      </c>
      <c r="AX62" s="77"/>
      <c r="AY62" s="77"/>
      <c r="AZ62" s="77"/>
      <c r="BA62" s="77"/>
      <c r="BB62" s="77"/>
      <c r="BC62" s="77"/>
      <c r="BD62" s="77"/>
      <c r="BE62" s="77"/>
      <c r="BF62" s="77"/>
      <c r="BG62" s="77"/>
      <c r="BH62" s="77"/>
    </row>
    <row r="63" spans="1:60">
      <c r="A63" s="95"/>
      <c r="B63" s="77" t="s">
        <v>56</v>
      </c>
      <c r="C63" s="368" t="s">
        <v>6549</v>
      </c>
      <c r="D63" s="78"/>
      <c r="E63" s="77">
        <v>5000072058</v>
      </c>
      <c r="F63" s="77"/>
      <c r="G63" s="77" t="s">
        <v>5831</v>
      </c>
      <c r="H63" s="77"/>
      <c r="I63" s="77"/>
      <c r="J63" s="77"/>
      <c r="K63" s="77"/>
      <c r="L63" s="77" t="s">
        <v>6543</v>
      </c>
      <c r="M63" s="77" t="s">
        <v>6544</v>
      </c>
      <c r="N63" s="77"/>
      <c r="O63" s="77"/>
      <c r="P63" s="77"/>
      <c r="Q63" s="77"/>
      <c r="R63" s="77"/>
      <c r="S63" s="77"/>
      <c r="T63" s="77"/>
      <c r="U63" s="77" t="s">
        <v>6545</v>
      </c>
      <c r="V63" s="77">
        <v>18</v>
      </c>
      <c r="W63" s="77" t="s">
        <v>5948</v>
      </c>
      <c r="X63" s="77"/>
      <c r="Y63" s="77">
        <v>638</v>
      </c>
      <c r="Z63" s="77">
        <v>22</v>
      </c>
      <c r="AA63" s="89"/>
      <c r="AB63" s="77"/>
      <c r="AC63" s="78"/>
      <c r="AD63" s="77"/>
      <c r="AE63" s="77"/>
      <c r="AF63" s="77"/>
      <c r="AG63" s="77"/>
      <c r="AH63" s="77"/>
      <c r="AI63" s="77"/>
      <c r="AJ63" s="77" t="s">
        <v>5848</v>
      </c>
      <c r="AK63" s="77" t="s">
        <v>6549</v>
      </c>
      <c r="AL63" s="78">
        <v>44425</v>
      </c>
      <c r="AM63" s="78">
        <v>44425</v>
      </c>
      <c r="AN63" s="78">
        <v>44426</v>
      </c>
      <c r="AO63" s="78">
        <v>44426</v>
      </c>
      <c r="AP63" s="78"/>
      <c r="AQ63" s="77" t="s">
        <v>5862</v>
      </c>
      <c r="AR63" s="77"/>
      <c r="AS63" s="77" t="s">
        <v>6549</v>
      </c>
      <c r="AT63" s="77"/>
      <c r="AU63" s="77"/>
      <c r="AV63" s="77"/>
      <c r="AW63" s="77" t="s">
        <v>90</v>
      </c>
      <c r="AX63" s="77"/>
      <c r="AY63" s="77"/>
      <c r="AZ63" s="77"/>
      <c r="BA63" s="77"/>
      <c r="BB63" s="77"/>
      <c r="BC63" s="77"/>
      <c r="BD63" s="77"/>
      <c r="BE63" s="77"/>
      <c r="BF63" s="77"/>
      <c r="BG63" s="77"/>
      <c r="BH63" s="77"/>
    </row>
    <row r="64" spans="1:60">
      <c r="A64" s="95"/>
      <c r="B64" s="77" t="s">
        <v>56</v>
      </c>
      <c r="C64" s="368" t="s">
        <v>6550</v>
      </c>
      <c r="D64" s="78"/>
      <c r="E64" s="77">
        <v>5000072058</v>
      </c>
      <c r="F64" s="77"/>
      <c r="G64" s="77" t="s">
        <v>5831</v>
      </c>
      <c r="H64" s="77"/>
      <c r="I64" s="77"/>
      <c r="J64" s="77"/>
      <c r="K64" s="77"/>
      <c r="L64" s="77" t="s">
        <v>6543</v>
      </c>
      <c r="M64" s="77" t="s">
        <v>6544</v>
      </c>
      <c r="N64" s="77"/>
      <c r="O64" s="77"/>
      <c r="P64" s="77"/>
      <c r="Q64" s="77"/>
      <c r="R64" s="77"/>
      <c r="S64" s="77"/>
      <c r="T64" s="77"/>
      <c r="U64" s="77" t="s">
        <v>6545</v>
      </c>
      <c r="V64" s="77">
        <v>18</v>
      </c>
      <c r="W64" s="77" t="s">
        <v>5948</v>
      </c>
      <c r="X64" s="77"/>
      <c r="Y64" s="77">
        <v>638</v>
      </c>
      <c r="Z64" s="77">
        <v>22</v>
      </c>
      <c r="AA64" s="89"/>
      <c r="AB64" s="77"/>
      <c r="AC64" s="78"/>
      <c r="AD64" s="77"/>
      <c r="AE64" s="77"/>
      <c r="AF64" s="77"/>
      <c r="AG64" s="77"/>
      <c r="AH64" s="77"/>
      <c r="AI64" s="77"/>
      <c r="AJ64" s="77" t="s">
        <v>5848</v>
      </c>
      <c r="AK64" s="77" t="s">
        <v>6550</v>
      </c>
      <c r="AL64" s="78">
        <v>44425</v>
      </c>
      <c r="AM64" s="78">
        <v>44425</v>
      </c>
      <c r="AN64" s="78">
        <v>44426</v>
      </c>
      <c r="AO64" s="78">
        <v>44426</v>
      </c>
      <c r="AP64" s="78"/>
      <c r="AQ64" s="77" t="s">
        <v>5862</v>
      </c>
      <c r="AR64" s="77"/>
      <c r="AS64" s="77" t="s">
        <v>6550</v>
      </c>
      <c r="AT64" s="77"/>
      <c r="AU64" s="77"/>
      <c r="AV64" s="77"/>
      <c r="AW64" s="77" t="s">
        <v>90</v>
      </c>
      <c r="AX64" s="77"/>
      <c r="AY64" s="77"/>
      <c r="AZ64" s="77"/>
      <c r="BA64" s="77"/>
      <c r="BB64" s="77"/>
      <c r="BC64" s="77"/>
      <c r="BD64" s="77"/>
      <c r="BE64" s="77"/>
      <c r="BF64" s="77"/>
      <c r="BG64" s="77"/>
      <c r="BH64" s="77"/>
    </row>
    <row r="65" spans="1:60">
      <c r="A65" s="95"/>
      <c r="B65" s="77" t="s">
        <v>56</v>
      </c>
      <c r="C65" s="368" t="s">
        <v>6551</v>
      </c>
      <c r="D65" s="78"/>
      <c r="E65" s="77">
        <v>5000072058</v>
      </c>
      <c r="F65" s="77"/>
      <c r="G65" s="77" t="s">
        <v>5831</v>
      </c>
      <c r="H65" s="77"/>
      <c r="I65" s="77"/>
      <c r="J65" s="77"/>
      <c r="K65" s="77"/>
      <c r="L65" s="77" t="s">
        <v>6543</v>
      </c>
      <c r="M65" s="77" t="s">
        <v>6544</v>
      </c>
      <c r="N65" s="77"/>
      <c r="O65" s="77"/>
      <c r="P65" s="77"/>
      <c r="Q65" s="77"/>
      <c r="R65" s="77"/>
      <c r="S65" s="77"/>
      <c r="T65" s="77"/>
      <c r="U65" s="77" t="s">
        <v>6545</v>
      </c>
      <c r="V65" s="77">
        <v>18</v>
      </c>
      <c r="W65" s="77" t="s">
        <v>5948</v>
      </c>
      <c r="X65" s="77"/>
      <c r="Y65" s="77">
        <v>638</v>
      </c>
      <c r="Z65" s="77">
        <v>22</v>
      </c>
      <c r="AA65" s="89"/>
      <c r="AB65" s="77"/>
      <c r="AC65" s="78"/>
      <c r="AD65" s="77"/>
      <c r="AE65" s="77"/>
      <c r="AF65" s="77"/>
      <c r="AG65" s="77"/>
      <c r="AH65" s="77"/>
      <c r="AI65" s="77"/>
      <c r="AJ65" s="77" t="s">
        <v>5848</v>
      </c>
      <c r="AK65" s="77" t="s">
        <v>6551</v>
      </c>
      <c r="AL65" s="78">
        <v>44425</v>
      </c>
      <c r="AM65" s="78">
        <v>44425</v>
      </c>
      <c r="AN65" s="78">
        <v>44426</v>
      </c>
      <c r="AO65" s="78">
        <v>44426</v>
      </c>
      <c r="AP65" s="78"/>
      <c r="AQ65" s="77" t="s">
        <v>5862</v>
      </c>
      <c r="AR65" s="77"/>
      <c r="AS65" s="77" t="s">
        <v>6551</v>
      </c>
      <c r="AT65" s="77"/>
      <c r="AU65" s="77"/>
      <c r="AV65" s="77"/>
      <c r="AW65" s="77" t="s">
        <v>90</v>
      </c>
      <c r="AX65" s="77"/>
      <c r="AY65" s="77"/>
      <c r="AZ65" s="77"/>
      <c r="BA65" s="77"/>
      <c r="BB65" s="77"/>
      <c r="BC65" s="77"/>
      <c r="BD65" s="77"/>
      <c r="BE65" s="77"/>
      <c r="BF65" s="77"/>
      <c r="BG65" s="77"/>
      <c r="BH65" s="77"/>
    </row>
    <row r="66" spans="1:60">
      <c r="A66" s="95"/>
      <c r="B66" s="77" t="s">
        <v>56</v>
      </c>
      <c r="C66" s="368" t="s">
        <v>6552</v>
      </c>
      <c r="D66" s="78"/>
      <c r="E66" s="77">
        <v>5000072058</v>
      </c>
      <c r="F66" s="77"/>
      <c r="G66" s="77" t="s">
        <v>5831</v>
      </c>
      <c r="H66" s="77"/>
      <c r="I66" s="77"/>
      <c r="J66" s="77"/>
      <c r="K66" s="77"/>
      <c r="L66" s="77" t="s">
        <v>6543</v>
      </c>
      <c r="M66" s="77" t="s">
        <v>6544</v>
      </c>
      <c r="N66" s="77"/>
      <c r="O66" s="77"/>
      <c r="P66" s="77"/>
      <c r="Q66" s="77"/>
      <c r="R66" s="77"/>
      <c r="S66" s="77"/>
      <c r="T66" s="77"/>
      <c r="U66" s="77" t="s">
        <v>6545</v>
      </c>
      <c r="V66" s="77">
        <v>18</v>
      </c>
      <c r="W66" s="77" t="s">
        <v>5948</v>
      </c>
      <c r="X66" s="77"/>
      <c r="Y66" s="77">
        <v>638</v>
      </c>
      <c r="Z66" s="77">
        <v>22</v>
      </c>
      <c r="AA66" s="89"/>
      <c r="AB66" s="77"/>
      <c r="AC66" s="78"/>
      <c r="AD66" s="77"/>
      <c r="AE66" s="77"/>
      <c r="AF66" s="77"/>
      <c r="AG66" s="77"/>
      <c r="AH66" s="77"/>
      <c r="AI66" s="77"/>
      <c r="AJ66" s="77" t="s">
        <v>5848</v>
      </c>
      <c r="AK66" s="77" t="s">
        <v>6552</v>
      </c>
      <c r="AL66" s="78">
        <v>44425</v>
      </c>
      <c r="AM66" s="78">
        <v>44425</v>
      </c>
      <c r="AN66" s="78">
        <v>44426</v>
      </c>
      <c r="AO66" s="78">
        <v>44426</v>
      </c>
      <c r="AP66" s="78"/>
      <c r="AQ66" s="77" t="s">
        <v>5862</v>
      </c>
      <c r="AR66" s="77"/>
      <c r="AS66" s="77" t="s">
        <v>6552</v>
      </c>
      <c r="AT66" s="77"/>
      <c r="AU66" s="77"/>
      <c r="AV66" s="77"/>
      <c r="AW66" s="77" t="s">
        <v>90</v>
      </c>
      <c r="AX66" s="77"/>
      <c r="AY66" s="77"/>
      <c r="AZ66" s="77"/>
      <c r="BA66" s="77"/>
      <c r="BB66" s="77"/>
      <c r="BC66" s="77"/>
      <c r="BD66" s="77"/>
      <c r="BE66" s="77"/>
      <c r="BF66" s="77"/>
      <c r="BG66" s="77"/>
      <c r="BH66" s="77"/>
    </row>
    <row r="67" spans="1:60">
      <c r="A67" s="95"/>
      <c r="B67" s="77" t="s">
        <v>56</v>
      </c>
      <c r="C67" s="368" t="s">
        <v>6553</v>
      </c>
      <c r="D67" s="78"/>
      <c r="E67" s="77">
        <v>5000072058</v>
      </c>
      <c r="F67" s="77"/>
      <c r="G67" s="77" t="s">
        <v>5831</v>
      </c>
      <c r="H67" s="77"/>
      <c r="I67" s="77"/>
      <c r="J67" s="77"/>
      <c r="K67" s="77"/>
      <c r="L67" s="77" t="s">
        <v>6543</v>
      </c>
      <c r="M67" s="77" t="s">
        <v>6544</v>
      </c>
      <c r="N67" s="77"/>
      <c r="O67" s="77"/>
      <c r="P67" s="77"/>
      <c r="Q67" s="77"/>
      <c r="R67" s="77"/>
      <c r="S67" s="77"/>
      <c r="T67" s="77"/>
      <c r="U67" s="77" t="s">
        <v>6545</v>
      </c>
      <c r="V67" s="77">
        <v>18</v>
      </c>
      <c r="W67" s="77" t="s">
        <v>5948</v>
      </c>
      <c r="X67" s="77"/>
      <c r="Y67" s="77">
        <v>638</v>
      </c>
      <c r="Z67" s="77">
        <v>22</v>
      </c>
      <c r="AA67" s="89"/>
      <c r="AB67" s="77"/>
      <c r="AC67" s="78"/>
      <c r="AD67" s="77"/>
      <c r="AE67" s="77"/>
      <c r="AF67" s="77"/>
      <c r="AG67" s="77"/>
      <c r="AH67" s="77"/>
      <c r="AI67" s="77"/>
      <c r="AJ67" s="77" t="s">
        <v>5848</v>
      </c>
      <c r="AK67" s="77" t="s">
        <v>6553</v>
      </c>
      <c r="AL67" s="78">
        <v>44426</v>
      </c>
      <c r="AM67" s="78">
        <v>44426</v>
      </c>
      <c r="AN67" s="78">
        <v>44427</v>
      </c>
      <c r="AO67" s="78">
        <v>44427</v>
      </c>
      <c r="AP67" s="78"/>
      <c r="AQ67" s="77" t="s">
        <v>5862</v>
      </c>
      <c r="AR67" s="77"/>
      <c r="AS67" s="77" t="s">
        <v>6553</v>
      </c>
      <c r="AT67" s="77"/>
      <c r="AU67" s="77"/>
      <c r="AV67" s="77"/>
      <c r="AW67" s="77" t="s">
        <v>90</v>
      </c>
      <c r="AX67" s="77"/>
      <c r="AY67" s="77"/>
      <c r="AZ67" s="77"/>
      <c r="BA67" s="77"/>
      <c r="BB67" s="77"/>
      <c r="BC67" s="77"/>
      <c r="BD67" s="77"/>
      <c r="BE67" s="77"/>
      <c r="BF67" s="77"/>
      <c r="BG67" s="77"/>
      <c r="BH67" s="77"/>
    </row>
    <row r="68" spans="1:60">
      <c r="A68" s="95"/>
      <c r="B68" s="77" t="s">
        <v>56</v>
      </c>
      <c r="C68" s="368" t="s">
        <v>6554</v>
      </c>
      <c r="D68" s="78"/>
      <c r="E68" s="77">
        <v>5000072058</v>
      </c>
      <c r="F68" s="77"/>
      <c r="G68" s="77" t="s">
        <v>5831</v>
      </c>
      <c r="H68" s="77"/>
      <c r="I68" s="77"/>
      <c r="J68" s="77"/>
      <c r="K68" s="77"/>
      <c r="L68" s="77" t="s">
        <v>6543</v>
      </c>
      <c r="M68" s="77" t="s">
        <v>6544</v>
      </c>
      <c r="N68" s="77"/>
      <c r="O68" s="77"/>
      <c r="P68" s="77"/>
      <c r="Q68" s="77"/>
      <c r="R68" s="77"/>
      <c r="S68" s="77"/>
      <c r="T68" s="77"/>
      <c r="U68" s="77" t="s">
        <v>6545</v>
      </c>
      <c r="V68" s="77">
        <v>18</v>
      </c>
      <c r="W68" s="77" t="s">
        <v>5948</v>
      </c>
      <c r="X68" s="77"/>
      <c r="Y68" s="77">
        <v>638</v>
      </c>
      <c r="Z68" s="77">
        <v>22</v>
      </c>
      <c r="AA68" s="89"/>
      <c r="AB68" s="77"/>
      <c r="AC68" s="78"/>
      <c r="AD68" s="77"/>
      <c r="AE68" s="77"/>
      <c r="AF68" s="77"/>
      <c r="AG68" s="77"/>
      <c r="AH68" s="77"/>
      <c r="AI68" s="77"/>
      <c r="AJ68" s="77" t="s">
        <v>5848</v>
      </c>
      <c r="AK68" s="77" t="s">
        <v>6554</v>
      </c>
      <c r="AL68" s="78">
        <v>44426</v>
      </c>
      <c r="AM68" s="78">
        <v>44426</v>
      </c>
      <c r="AN68" s="78">
        <v>44427</v>
      </c>
      <c r="AO68" s="78">
        <v>44427</v>
      </c>
      <c r="AP68" s="78"/>
      <c r="AQ68" s="77" t="s">
        <v>5862</v>
      </c>
      <c r="AR68" s="77"/>
      <c r="AS68" s="77" t="s">
        <v>6554</v>
      </c>
      <c r="AT68" s="77"/>
      <c r="AU68" s="77"/>
      <c r="AV68" s="77"/>
      <c r="AW68" s="77" t="s">
        <v>90</v>
      </c>
      <c r="AX68" s="77"/>
      <c r="AY68" s="77"/>
      <c r="AZ68" s="77"/>
      <c r="BA68" s="77"/>
      <c r="BB68" s="77"/>
      <c r="BC68" s="77"/>
      <c r="BD68" s="77"/>
      <c r="BE68" s="77"/>
      <c r="BF68" s="77"/>
      <c r="BG68" s="77"/>
      <c r="BH68" s="77"/>
    </row>
    <row r="69" spans="1:60">
      <c r="A69" s="95"/>
      <c r="B69" s="77" t="s">
        <v>56</v>
      </c>
      <c r="C69" s="368" t="s">
        <v>6555</v>
      </c>
      <c r="D69" s="78"/>
      <c r="E69" s="77">
        <v>5000072058</v>
      </c>
      <c r="F69" s="77"/>
      <c r="G69" s="77" t="s">
        <v>5831</v>
      </c>
      <c r="H69" s="77"/>
      <c r="I69" s="77"/>
      <c r="J69" s="77"/>
      <c r="K69" s="77"/>
      <c r="L69" s="77" t="s">
        <v>6543</v>
      </c>
      <c r="M69" s="77" t="s">
        <v>6544</v>
      </c>
      <c r="N69" s="77"/>
      <c r="O69" s="77"/>
      <c r="P69" s="77"/>
      <c r="Q69" s="77"/>
      <c r="R69" s="77"/>
      <c r="S69" s="77"/>
      <c r="T69" s="77"/>
      <c r="U69" s="77" t="s">
        <v>6545</v>
      </c>
      <c r="V69" s="77">
        <v>18</v>
      </c>
      <c r="W69" s="77" t="s">
        <v>5948</v>
      </c>
      <c r="X69" s="77"/>
      <c r="Y69" s="77">
        <v>638</v>
      </c>
      <c r="Z69" s="77">
        <v>22</v>
      </c>
      <c r="AA69" s="89"/>
      <c r="AB69" s="77"/>
      <c r="AC69" s="78"/>
      <c r="AD69" s="77"/>
      <c r="AE69" s="77"/>
      <c r="AF69" s="77"/>
      <c r="AG69" s="77"/>
      <c r="AH69" s="77"/>
      <c r="AI69" s="77"/>
      <c r="AJ69" s="77" t="s">
        <v>5848</v>
      </c>
      <c r="AK69" s="77" t="s">
        <v>6555</v>
      </c>
      <c r="AL69" s="78">
        <v>44426</v>
      </c>
      <c r="AM69" s="78">
        <v>44426</v>
      </c>
      <c r="AN69" s="78">
        <v>44427</v>
      </c>
      <c r="AO69" s="78">
        <v>44427</v>
      </c>
      <c r="AP69" s="78"/>
      <c r="AQ69" s="77" t="s">
        <v>5862</v>
      </c>
      <c r="AR69" s="77"/>
      <c r="AS69" s="77" t="s">
        <v>6555</v>
      </c>
      <c r="AT69" s="77"/>
      <c r="AU69" s="77"/>
      <c r="AV69" s="77"/>
      <c r="AW69" s="77" t="s">
        <v>90</v>
      </c>
      <c r="AX69" s="77"/>
      <c r="AY69" s="77"/>
      <c r="AZ69" s="77"/>
      <c r="BA69" s="77"/>
      <c r="BB69" s="77"/>
      <c r="BC69" s="77"/>
      <c r="BD69" s="77"/>
      <c r="BE69" s="77"/>
      <c r="BF69" s="77"/>
      <c r="BG69" s="77"/>
      <c r="BH69" s="77"/>
    </row>
    <row r="70" spans="1:60">
      <c r="A70" s="95"/>
      <c r="B70" s="77" t="s">
        <v>56</v>
      </c>
      <c r="C70" s="368" t="s">
        <v>6556</v>
      </c>
      <c r="D70" s="78"/>
      <c r="E70" s="77">
        <v>5000072058</v>
      </c>
      <c r="F70" s="77"/>
      <c r="G70" s="77" t="s">
        <v>5831</v>
      </c>
      <c r="H70" s="77"/>
      <c r="I70" s="77"/>
      <c r="J70" s="77"/>
      <c r="K70" s="77"/>
      <c r="L70" s="77" t="s">
        <v>6543</v>
      </c>
      <c r="M70" s="77" t="s">
        <v>6544</v>
      </c>
      <c r="N70" s="77"/>
      <c r="O70" s="77"/>
      <c r="P70" s="77"/>
      <c r="Q70" s="77"/>
      <c r="R70" s="77"/>
      <c r="S70" s="77"/>
      <c r="T70" s="77"/>
      <c r="U70" s="77" t="s">
        <v>6545</v>
      </c>
      <c r="V70" s="77">
        <v>18</v>
      </c>
      <c r="W70" s="77" t="s">
        <v>5948</v>
      </c>
      <c r="X70" s="77"/>
      <c r="Y70" s="77">
        <v>638</v>
      </c>
      <c r="Z70" s="77">
        <v>22</v>
      </c>
      <c r="AA70" s="89"/>
      <c r="AB70" s="77"/>
      <c r="AC70" s="78"/>
      <c r="AD70" s="77"/>
      <c r="AE70" s="77"/>
      <c r="AF70" s="77"/>
      <c r="AG70" s="77"/>
      <c r="AH70" s="77"/>
      <c r="AI70" s="77"/>
      <c r="AJ70" s="77" t="s">
        <v>5848</v>
      </c>
      <c r="AK70" s="77" t="s">
        <v>6556</v>
      </c>
      <c r="AL70" s="78">
        <v>44426</v>
      </c>
      <c r="AM70" s="78">
        <v>44426</v>
      </c>
      <c r="AN70" s="78">
        <v>44428</v>
      </c>
      <c r="AO70" s="78">
        <v>44428</v>
      </c>
      <c r="AP70" s="78"/>
      <c r="AQ70" s="77" t="s">
        <v>5862</v>
      </c>
      <c r="AR70" s="77" t="s">
        <v>6557</v>
      </c>
      <c r="AS70" s="77" t="s">
        <v>6556</v>
      </c>
      <c r="AT70" s="77"/>
      <c r="AU70" s="77"/>
      <c r="AV70" s="77"/>
      <c r="AW70" s="77" t="s">
        <v>90</v>
      </c>
      <c r="AX70" s="77"/>
      <c r="AY70" s="77"/>
      <c r="AZ70" s="77"/>
      <c r="BA70" s="77"/>
      <c r="BB70" s="77"/>
      <c r="BC70" s="77"/>
      <c r="BD70" s="77"/>
      <c r="BE70" s="77"/>
      <c r="BF70" s="77"/>
      <c r="BG70" s="77"/>
      <c r="BH70" s="77"/>
    </row>
    <row r="71" spans="1:60">
      <c r="A71" s="95"/>
      <c r="B71" s="77" t="s">
        <v>56</v>
      </c>
      <c r="C71" s="368" t="s">
        <v>6558</v>
      </c>
      <c r="D71" s="78"/>
      <c r="E71" s="77">
        <v>5000072058</v>
      </c>
      <c r="F71" s="77"/>
      <c r="G71" s="77" t="s">
        <v>5831</v>
      </c>
      <c r="H71" s="77"/>
      <c r="I71" s="77"/>
      <c r="J71" s="77"/>
      <c r="K71" s="77"/>
      <c r="L71" s="77" t="s">
        <v>6543</v>
      </c>
      <c r="M71" s="77" t="s">
        <v>6544</v>
      </c>
      <c r="N71" s="77"/>
      <c r="O71" s="77"/>
      <c r="P71" s="77"/>
      <c r="Q71" s="77"/>
      <c r="R71" s="77"/>
      <c r="S71" s="77"/>
      <c r="T71" s="77"/>
      <c r="U71" s="77" t="s">
        <v>6545</v>
      </c>
      <c r="V71" s="77">
        <v>18</v>
      </c>
      <c r="W71" s="77" t="s">
        <v>5948</v>
      </c>
      <c r="X71" s="77"/>
      <c r="Y71" s="77">
        <v>638</v>
      </c>
      <c r="Z71" s="77">
        <v>22</v>
      </c>
      <c r="AA71" s="89"/>
      <c r="AB71" s="77"/>
      <c r="AC71" s="78"/>
      <c r="AD71" s="77"/>
      <c r="AE71" s="77"/>
      <c r="AF71" s="77"/>
      <c r="AG71" s="77"/>
      <c r="AH71" s="77"/>
      <c r="AI71" s="77"/>
      <c r="AJ71" s="77" t="s">
        <v>5848</v>
      </c>
      <c r="AK71" s="77" t="s">
        <v>6558</v>
      </c>
      <c r="AL71" s="78">
        <v>44426</v>
      </c>
      <c r="AM71" s="78">
        <v>44426</v>
      </c>
      <c r="AN71" s="78">
        <v>44427</v>
      </c>
      <c r="AO71" s="78">
        <v>44427</v>
      </c>
      <c r="AP71" s="78"/>
      <c r="AQ71" s="77" t="s">
        <v>5862</v>
      </c>
      <c r="AR71" s="77"/>
      <c r="AS71" s="77" t="s">
        <v>6558</v>
      </c>
      <c r="AT71" s="77"/>
      <c r="AU71" s="77"/>
      <c r="AV71" s="77"/>
      <c r="AW71" s="77" t="s">
        <v>90</v>
      </c>
      <c r="AX71" s="77"/>
      <c r="AY71" s="77"/>
      <c r="AZ71" s="77"/>
      <c r="BA71" s="77"/>
      <c r="BB71" s="77"/>
      <c r="BC71" s="77"/>
      <c r="BD71" s="77"/>
      <c r="BE71" s="77"/>
      <c r="BF71" s="77"/>
      <c r="BG71" s="77"/>
      <c r="BH71" s="77"/>
    </row>
    <row r="72" spans="1:60">
      <c r="A72" s="95"/>
      <c r="B72" s="77" t="s">
        <v>56</v>
      </c>
      <c r="C72" s="368" t="s">
        <v>6559</v>
      </c>
      <c r="D72" s="78"/>
      <c r="E72" s="77">
        <v>5000072058</v>
      </c>
      <c r="F72" s="77"/>
      <c r="G72" s="77" t="s">
        <v>5831</v>
      </c>
      <c r="H72" s="77"/>
      <c r="I72" s="77"/>
      <c r="J72" s="77"/>
      <c r="K72" s="77"/>
      <c r="L72" s="77" t="s">
        <v>6543</v>
      </c>
      <c r="M72" s="77" t="s">
        <v>6544</v>
      </c>
      <c r="N72" s="77"/>
      <c r="O72" s="77"/>
      <c r="P72" s="77"/>
      <c r="Q72" s="77"/>
      <c r="R72" s="77"/>
      <c r="S72" s="77"/>
      <c r="T72" s="77"/>
      <c r="U72" s="77" t="s">
        <v>6545</v>
      </c>
      <c r="V72" s="77">
        <v>18</v>
      </c>
      <c r="W72" s="77" t="s">
        <v>5948</v>
      </c>
      <c r="X72" s="77"/>
      <c r="Y72" s="77">
        <v>638</v>
      </c>
      <c r="Z72" s="77">
        <v>22</v>
      </c>
      <c r="AA72" s="89"/>
      <c r="AB72" s="77"/>
      <c r="AC72" s="78"/>
      <c r="AD72" s="77"/>
      <c r="AE72" s="77"/>
      <c r="AF72" s="77"/>
      <c r="AG72" s="77"/>
      <c r="AH72" s="77"/>
      <c r="AI72" s="77"/>
      <c r="AJ72" s="77" t="s">
        <v>5848</v>
      </c>
      <c r="AK72" s="77" t="s">
        <v>6559</v>
      </c>
      <c r="AL72" s="78">
        <v>44427</v>
      </c>
      <c r="AM72" s="78">
        <v>44427</v>
      </c>
      <c r="AN72" s="78">
        <v>44428</v>
      </c>
      <c r="AO72" s="78">
        <v>44428</v>
      </c>
      <c r="AP72" s="78"/>
      <c r="AQ72" s="77" t="s">
        <v>5862</v>
      </c>
      <c r="AR72" s="77"/>
      <c r="AS72" s="77" t="s">
        <v>6559</v>
      </c>
      <c r="AT72" s="77"/>
      <c r="AU72" s="77"/>
      <c r="AV72" s="77"/>
      <c r="AW72" s="77" t="s">
        <v>90</v>
      </c>
      <c r="AX72" s="77"/>
      <c r="AY72" s="77"/>
      <c r="AZ72" s="77"/>
      <c r="BA72" s="77"/>
      <c r="BB72" s="77"/>
      <c r="BC72" s="77"/>
      <c r="BD72" s="77"/>
      <c r="BE72" s="77"/>
      <c r="BF72" s="77"/>
      <c r="BG72" s="77"/>
      <c r="BH72" s="77"/>
    </row>
    <row r="73" spans="1:60">
      <c r="A73" s="95"/>
      <c r="B73" s="77" t="s">
        <v>56</v>
      </c>
      <c r="C73" s="368" t="s">
        <v>6560</v>
      </c>
      <c r="D73" s="78"/>
      <c r="E73" s="77">
        <v>5000072058</v>
      </c>
      <c r="F73" s="77"/>
      <c r="G73" s="77" t="s">
        <v>5831</v>
      </c>
      <c r="H73" s="77"/>
      <c r="I73" s="77"/>
      <c r="J73" s="77"/>
      <c r="K73" s="77"/>
      <c r="L73" s="77" t="s">
        <v>6543</v>
      </c>
      <c r="M73" s="77" t="s">
        <v>6544</v>
      </c>
      <c r="N73" s="77"/>
      <c r="O73" s="77"/>
      <c r="P73" s="77"/>
      <c r="Q73" s="77"/>
      <c r="R73" s="77"/>
      <c r="S73" s="77"/>
      <c r="T73" s="77"/>
      <c r="U73" s="77" t="s">
        <v>6545</v>
      </c>
      <c r="V73" s="77">
        <v>18</v>
      </c>
      <c r="W73" s="77" t="s">
        <v>5948</v>
      </c>
      <c r="X73" s="77"/>
      <c r="Y73" s="77">
        <v>638</v>
      </c>
      <c r="Z73" s="77">
        <v>22</v>
      </c>
      <c r="AA73" s="89"/>
      <c r="AB73" s="77"/>
      <c r="AC73" s="78"/>
      <c r="AD73" s="77"/>
      <c r="AE73" s="77"/>
      <c r="AF73" s="77"/>
      <c r="AG73" s="77"/>
      <c r="AH73" s="77"/>
      <c r="AI73" s="77"/>
      <c r="AJ73" s="77" t="s">
        <v>5848</v>
      </c>
      <c r="AK73" s="77" t="s">
        <v>6560</v>
      </c>
      <c r="AL73" s="78">
        <v>44427</v>
      </c>
      <c r="AM73" s="78">
        <v>44427</v>
      </c>
      <c r="AN73" s="78">
        <v>44428</v>
      </c>
      <c r="AO73" s="78">
        <v>44428</v>
      </c>
      <c r="AP73" s="78"/>
      <c r="AQ73" s="77" t="s">
        <v>5862</v>
      </c>
      <c r="AR73" s="77"/>
      <c r="AS73" s="77" t="s">
        <v>6560</v>
      </c>
      <c r="AT73" s="77"/>
      <c r="AU73" s="77"/>
      <c r="AV73" s="77"/>
      <c r="AW73" s="77" t="s">
        <v>90</v>
      </c>
      <c r="AX73" s="77"/>
      <c r="AY73" s="77"/>
      <c r="AZ73" s="77"/>
      <c r="BA73" s="77"/>
      <c r="BB73" s="77"/>
      <c r="BC73" s="77"/>
      <c r="BD73" s="77"/>
      <c r="BE73" s="77"/>
      <c r="BF73" s="77"/>
      <c r="BG73" s="77"/>
      <c r="BH73" s="77"/>
    </row>
    <row r="74" spans="1:60">
      <c r="A74" s="95"/>
      <c r="B74" s="77" t="s">
        <v>56</v>
      </c>
      <c r="C74" s="368" t="s">
        <v>6561</v>
      </c>
      <c r="D74" s="78"/>
      <c r="E74" s="77">
        <v>5000072058</v>
      </c>
      <c r="F74" s="77"/>
      <c r="G74" s="77" t="s">
        <v>5831</v>
      </c>
      <c r="H74" s="77"/>
      <c r="I74" s="77"/>
      <c r="J74" s="77"/>
      <c r="K74" s="77"/>
      <c r="L74" s="77" t="s">
        <v>6543</v>
      </c>
      <c r="M74" s="77" t="s">
        <v>6544</v>
      </c>
      <c r="N74" s="77"/>
      <c r="O74" s="77"/>
      <c r="P74" s="77"/>
      <c r="Q74" s="77"/>
      <c r="R74" s="77"/>
      <c r="S74" s="77"/>
      <c r="T74" s="77"/>
      <c r="U74" s="77" t="s">
        <v>6545</v>
      </c>
      <c r="V74" s="77">
        <v>18</v>
      </c>
      <c r="W74" s="77" t="s">
        <v>5948</v>
      </c>
      <c r="X74" s="77"/>
      <c r="Y74" s="77">
        <v>638</v>
      </c>
      <c r="Z74" s="77">
        <v>22</v>
      </c>
      <c r="AA74" s="89"/>
      <c r="AB74" s="77"/>
      <c r="AC74" s="78"/>
      <c r="AD74" s="77"/>
      <c r="AE74" s="77"/>
      <c r="AF74" s="77"/>
      <c r="AG74" s="77"/>
      <c r="AH74" s="77"/>
      <c r="AI74" s="77"/>
      <c r="AJ74" s="77" t="s">
        <v>5848</v>
      </c>
      <c r="AK74" s="77" t="s">
        <v>6561</v>
      </c>
      <c r="AL74" s="78">
        <v>44427</v>
      </c>
      <c r="AM74" s="78">
        <v>44427</v>
      </c>
      <c r="AN74" s="78">
        <v>44428</v>
      </c>
      <c r="AO74" s="78">
        <v>44428</v>
      </c>
      <c r="AP74" s="78"/>
      <c r="AQ74" s="77" t="s">
        <v>5862</v>
      </c>
      <c r="AR74" s="77"/>
      <c r="AS74" s="77" t="s">
        <v>6561</v>
      </c>
      <c r="AT74" s="77"/>
      <c r="AU74" s="77"/>
      <c r="AV74" s="77"/>
      <c r="AW74" s="77" t="s">
        <v>90</v>
      </c>
      <c r="AX74" s="77"/>
      <c r="AY74" s="77"/>
      <c r="AZ74" s="77"/>
      <c r="BA74" s="77"/>
      <c r="BB74" s="77"/>
      <c r="BC74" s="77"/>
      <c r="BD74" s="77"/>
      <c r="BE74" s="77"/>
      <c r="BF74" s="77"/>
      <c r="BG74" s="77"/>
      <c r="BH74" s="77"/>
    </row>
    <row r="75" spans="1:60">
      <c r="A75" s="95"/>
      <c r="B75" s="77" t="s">
        <v>56</v>
      </c>
      <c r="C75" s="368" t="s">
        <v>6562</v>
      </c>
      <c r="D75" s="78"/>
      <c r="E75" s="77">
        <v>5000072058</v>
      </c>
      <c r="F75" s="77"/>
      <c r="G75" s="77" t="s">
        <v>5831</v>
      </c>
      <c r="H75" s="77"/>
      <c r="I75" s="77"/>
      <c r="J75" s="77"/>
      <c r="K75" s="77"/>
      <c r="L75" s="77" t="s">
        <v>6543</v>
      </c>
      <c r="M75" s="77" t="s">
        <v>6544</v>
      </c>
      <c r="N75" s="77"/>
      <c r="O75" s="77"/>
      <c r="P75" s="77"/>
      <c r="Q75" s="77"/>
      <c r="R75" s="77"/>
      <c r="S75" s="77"/>
      <c r="T75" s="77"/>
      <c r="U75" s="77" t="s">
        <v>6545</v>
      </c>
      <c r="V75" s="77">
        <v>18</v>
      </c>
      <c r="W75" s="77" t="s">
        <v>5948</v>
      </c>
      <c r="X75" s="77"/>
      <c r="Y75" s="77">
        <v>638</v>
      </c>
      <c r="Z75" s="77">
        <v>22</v>
      </c>
      <c r="AA75" s="89"/>
      <c r="AB75" s="77"/>
      <c r="AC75" s="78"/>
      <c r="AD75" s="77"/>
      <c r="AE75" s="77"/>
      <c r="AF75" s="77"/>
      <c r="AG75" s="77"/>
      <c r="AH75" s="77"/>
      <c r="AI75" s="77"/>
      <c r="AJ75" s="77" t="s">
        <v>5848</v>
      </c>
      <c r="AK75" s="77" t="s">
        <v>6562</v>
      </c>
      <c r="AL75" s="78">
        <v>44427</v>
      </c>
      <c r="AM75" s="78">
        <v>44427</v>
      </c>
      <c r="AN75" s="78">
        <v>44428</v>
      </c>
      <c r="AO75" s="78">
        <v>44428</v>
      </c>
      <c r="AP75" s="78"/>
      <c r="AQ75" s="77" t="s">
        <v>5862</v>
      </c>
      <c r="AR75" s="77"/>
      <c r="AS75" s="77" t="s">
        <v>6562</v>
      </c>
      <c r="AT75" s="77"/>
      <c r="AU75" s="77"/>
      <c r="AV75" s="77"/>
      <c r="AW75" s="77" t="s">
        <v>90</v>
      </c>
      <c r="AX75" s="77"/>
      <c r="AY75" s="77"/>
      <c r="AZ75" s="77"/>
      <c r="BA75" s="77"/>
      <c r="BB75" s="77"/>
      <c r="BC75" s="77"/>
      <c r="BD75" s="77"/>
      <c r="BE75" s="77"/>
      <c r="BF75" s="77"/>
      <c r="BG75" s="77"/>
      <c r="BH75" s="77"/>
    </row>
    <row r="76" spans="1:60">
      <c r="A76" s="95"/>
      <c r="B76" s="77" t="s">
        <v>56</v>
      </c>
      <c r="C76" s="368" t="s">
        <v>6563</v>
      </c>
      <c r="D76" s="78"/>
      <c r="E76" s="77">
        <v>5000072058</v>
      </c>
      <c r="F76" s="77"/>
      <c r="G76" s="77" t="s">
        <v>5831</v>
      </c>
      <c r="H76" s="77"/>
      <c r="I76" s="77"/>
      <c r="J76" s="77"/>
      <c r="K76" s="77"/>
      <c r="L76" s="77" t="s">
        <v>6543</v>
      </c>
      <c r="M76" s="77" t="s">
        <v>6544</v>
      </c>
      <c r="N76" s="77"/>
      <c r="O76" s="77"/>
      <c r="P76" s="77"/>
      <c r="Q76" s="77"/>
      <c r="R76" s="77"/>
      <c r="S76" s="77"/>
      <c r="T76" s="77"/>
      <c r="U76" s="77" t="s">
        <v>6545</v>
      </c>
      <c r="V76" s="77">
        <v>18</v>
      </c>
      <c r="W76" s="77" t="s">
        <v>5948</v>
      </c>
      <c r="X76" s="77"/>
      <c r="Y76" s="77">
        <v>638</v>
      </c>
      <c r="Z76" s="77">
        <v>22</v>
      </c>
      <c r="AA76" s="89"/>
      <c r="AB76" s="77"/>
      <c r="AC76" s="78"/>
      <c r="AD76" s="77"/>
      <c r="AE76" s="77"/>
      <c r="AF76" s="77"/>
      <c r="AG76" s="77"/>
      <c r="AH76" s="77"/>
      <c r="AI76" s="77"/>
      <c r="AJ76" s="77" t="s">
        <v>5848</v>
      </c>
      <c r="AK76" s="77" t="s">
        <v>6563</v>
      </c>
      <c r="AL76" s="78">
        <v>44427</v>
      </c>
      <c r="AM76" s="78">
        <v>44427</v>
      </c>
      <c r="AN76" s="78">
        <v>44428</v>
      </c>
      <c r="AO76" s="78">
        <v>44428</v>
      </c>
      <c r="AP76" s="78"/>
      <c r="AQ76" s="77" t="s">
        <v>5862</v>
      </c>
      <c r="AR76" s="77"/>
      <c r="AS76" s="77" t="s">
        <v>6563</v>
      </c>
      <c r="AT76" s="77"/>
      <c r="AU76" s="77"/>
      <c r="AV76" s="77"/>
      <c r="AW76" s="77" t="s">
        <v>90</v>
      </c>
      <c r="AX76" s="77"/>
      <c r="AY76" s="77"/>
      <c r="AZ76" s="77"/>
      <c r="BA76" s="77"/>
      <c r="BB76" s="77"/>
      <c r="BC76" s="77"/>
      <c r="BD76" s="77"/>
      <c r="BE76" s="77"/>
      <c r="BF76" s="77"/>
      <c r="BG76" s="77"/>
      <c r="BH76" s="77"/>
    </row>
    <row r="77" spans="1:60">
      <c r="A77" s="95"/>
      <c r="B77" s="77" t="s">
        <v>56</v>
      </c>
      <c r="C77" s="368" t="s">
        <v>6564</v>
      </c>
      <c r="D77" s="78"/>
      <c r="E77" s="77" t="s">
        <v>6565</v>
      </c>
      <c r="F77" s="77"/>
      <c r="G77" s="77" t="s">
        <v>5829</v>
      </c>
      <c r="H77" s="77"/>
      <c r="I77" s="77"/>
      <c r="J77" s="77"/>
      <c r="K77" s="77"/>
      <c r="L77" s="77" t="s">
        <v>6566</v>
      </c>
      <c r="M77" s="77" t="s">
        <v>6567</v>
      </c>
      <c r="N77" s="77"/>
      <c r="O77" s="77"/>
      <c r="P77" s="77"/>
      <c r="Q77" s="77"/>
      <c r="R77" s="77"/>
      <c r="S77" s="77"/>
      <c r="T77" s="77"/>
      <c r="U77" s="77" t="s">
        <v>6545</v>
      </c>
      <c r="V77" s="77">
        <v>18</v>
      </c>
      <c r="W77" s="77" t="s">
        <v>5948</v>
      </c>
      <c r="X77" s="77"/>
      <c r="Y77" s="77">
        <v>638</v>
      </c>
      <c r="Z77" s="77">
        <v>22</v>
      </c>
      <c r="AA77" s="89"/>
      <c r="AB77" s="77"/>
      <c r="AC77" s="78"/>
      <c r="AD77" s="77"/>
      <c r="AE77" s="77"/>
      <c r="AF77" s="77"/>
      <c r="AG77" s="77"/>
      <c r="AH77" s="77"/>
      <c r="AI77" s="77"/>
      <c r="AJ77" s="77" t="s">
        <v>5848</v>
      </c>
      <c r="AK77" s="77" t="s">
        <v>6564</v>
      </c>
      <c r="AL77" s="78">
        <v>44427</v>
      </c>
      <c r="AM77" s="78">
        <v>44427</v>
      </c>
      <c r="AN77" s="78">
        <v>44431</v>
      </c>
      <c r="AO77" s="78">
        <v>44431</v>
      </c>
      <c r="AP77" s="78"/>
      <c r="AQ77" s="77" t="s">
        <v>5862</v>
      </c>
      <c r="AR77" s="77"/>
      <c r="AS77" s="77" t="s">
        <v>6564</v>
      </c>
      <c r="AT77" s="77"/>
      <c r="AU77" s="77"/>
      <c r="AV77" s="77"/>
      <c r="AW77" s="77" t="s">
        <v>90</v>
      </c>
      <c r="AX77" s="77"/>
      <c r="AY77" s="77"/>
      <c r="AZ77" s="77"/>
      <c r="BA77" s="77"/>
      <c r="BB77" s="77"/>
      <c r="BC77" s="77"/>
      <c r="BD77" s="77"/>
      <c r="BE77" s="77"/>
      <c r="BF77" s="77"/>
      <c r="BG77" s="77"/>
      <c r="BH77" s="77"/>
    </row>
    <row r="78" spans="1:60">
      <c r="A78" s="95"/>
      <c r="B78" s="77" t="s">
        <v>56</v>
      </c>
      <c r="C78" s="368" t="s">
        <v>6568</v>
      </c>
      <c r="D78" s="78"/>
      <c r="E78" s="77" t="s">
        <v>6565</v>
      </c>
      <c r="F78" s="77"/>
      <c r="G78" s="77" t="s">
        <v>5829</v>
      </c>
      <c r="H78" s="77"/>
      <c r="I78" s="77"/>
      <c r="J78" s="77"/>
      <c r="K78" s="77"/>
      <c r="L78" s="77" t="s">
        <v>6566</v>
      </c>
      <c r="M78" s="77" t="s">
        <v>6567</v>
      </c>
      <c r="N78" s="77"/>
      <c r="O78" s="77"/>
      <c r="P78" s="77"/>
      <c r="Q78" s="77"/>
      <c r="R78" s="77"/>
      <c r="S78" s="77"/>
      <c r="T78" s="77"/>
      <c r="U78" s="77" t="s">
        <v>6545</v>
      </c>
      <c r="V78" s="77">
        <v>18</v>
      </c>
      <c r="W78" s="77" t="s">
        <v>5948</v>
      </c>
      <c r="X78" s="77"/>
      <c r="Y78" s="77">
        <v>638</v>
      </c>
      <c r="Z78" s="77">
        <v>22</v>
      </c>
      <c r="AA78" s="89"/>
      <c r="AB78" s="77"/>
      <c r="AC78" s="78"/>
      <c r="AD78" s="77"/>
      <c r="AE78" s="77"/>
      <c r="AF78" s="77"/>
      <c r="AG78" s="77"/>
      <c r="AH78" s="77"/>
      <c r="AI78" s="77"/>
      <c r="AJ78" s="77" t="s">
        <v>5848</v>
      </c>
      <c r="AK78" s="77" t="s">
        <v>6568</v>
      </c>
      <c r="AL78" s="78">
        <v>44427</v>
      </c>
      <c r="AM78" s="78">
        <v>44427</v>
      </c>
      <c r="AN78" s="78">
        <v>44431</v>
      </c>
      <c r="AO78" s="78">
        <v>44431</v>
      </c>
      <c r="AP78" s="78"/>
      <c r="AQ78" s="77" t="s">
        <v>5862</v>
      </c>
      <c r="AR78" s="77"/>
      <c r="AS78" s="77" t="s">
        <v>6568</v>
      </c>
      <c r="AT78" s="77"/>
      <c r="AU78" s="77"/>
      <c r="AV78" s="77"/>
      <c r="AW78" s="77" t="s">
        <v>90</v>
      </c>
      <c r="AX78" s="77"/>
      <c r="AY78" s="77"/>
      <c r="AZ78" s="77"/>
      <c r="BA78" s="77"/>
      <c r="BB78" s="77"/>
      <c r="BC78" s="77"/>
      <c r="BD78" s="77"/>
      <c r="BE78" s="77"/>
      <c r="BF78" s="77"/>
      <c r="BG78" s="77"/>
      <c r="BH78" s="77"/>
    </row>
    <row r="79" spans="1:60">
      <c r="A79" s="95"/>
      <c r="B79" s="77" t="s">
        <v>56</v>
      </c>
      <c r="C79" s="368" t="s">
        <v>6569</v>
      </c>
      <c r="D79" s="78"/>
      <c r="E79" s="77" t="s">
        <v>6570</v>
      </c>
      <c r="F79" s="77"/>
      <c r="G79" s="77" t="s">
        <v>5829</v>
      </c>
      <c r="H79" s="77"/>
      <c r="I79" s="77"/>
      <c r="J79" s="77"/>
      <c r="K79" s="77"/>
      <c r="L79" s="77" t="s">
        <v>6571</v>
      </c>
      <c r="M79" s="77" t="s">
        <v>6572</v>
      </c>
      <c r="N79" s="77"/>
      <c r="O79" s="77"/>
      <c r="P79" s="77"/>
      <c r="Q79" s="77"/>
      <c r="R79" s="77"/>
      <c r="S79" s="77"/>
      <c r="T79" s="77"/>
      <c r="U79" s="77" t="s">
        <v>6545</v>
      </c>
      <c r="V79" s="77">
        <v>18</v>
      </c>
      <c r="W79" s="77" t="s">
        <v>5948</v>
      </c>
      <c r="X79" s="77"/>
      <c r="Y79" s="77">
        <v>638</v>
      </c>
      <c r="Z79" s="77">
        <v>22</v>
      </c>
      <c r="AA79" s="89"/>
      <c r="AB79" s="77"/>
      <c r="AC79" s="78"/>
      <c r="AD79" s="77"/>
      <c r="AE79" s="77"/>
      <c r="AF79" s="77"/>
      <c r="AG79" s="77"/>
      <c r="AH79" s="77"/>
      <c r="AI79" s="77"/>
      <c r="AJ79" s="77" t="s">
        <v>5848</v>
      </c>
      <c r="AK79" s="77" t="s">
        <v>6569</v>
      </c>
      <c r="AL79" s="78">
        <v>44427</v>
      </c>
      <c r="AM79" s="78">
        <v>44427</v>
      </c>
      <c r="AN79" s="78">
        <v>44431</v>
      </c>
      <c r="AO79" s="78">
        <v>44431</v>
      </c>
      <c r="AP79" s="78"/>
      <c r="AQ79" s="77" t="s">
        <v>5862</v>
      </c>
      <c r="AR79" s="77" t="s">
        <v>6573</v>
      </c>
      <c r="AS79" s="77" t="s">
        <v>6569</v>
      </c>
      <c r="AT79" s="77"/>
      <c r="AU79" s="77"/>
      <c r="AV79" s="77"/>
      <c r="AW79" s="77" t="s">
        <v>90</v>
      </c>
      <c r="AX79" s="77"/>
      <c r="AY79" s="77"/>
      <c r="AZ79" s="77"/>
      <c r="BA79" s="77"/>
      <c r="BB79" s="77"/>
      <c r="BC79" s="77"/>
      <c r="BD79" s="77"/>
      <c r="BE79" s="77"/>
      <c r="BF79" s="77"/>
      <c r="BG79" s="77"/>
      <c r="BH79" s="77"/>
    </row>
    <row r="80" spans="1:60">
      <c r="A80" s="95"/>
      <c r="B80" s="77" t="s">
        <v>56</v>
      </c>
      <c r="C80" s="368" t="s">
        <v>6574</v>
      </c>
      <c r="D80" s="78"/>
      <c r="E80" s="77" t="s">
        <v>6570</v>
      </c>
      <c r="F80" s="77"/>
      <c r="G80" s="77" t="s">
        <v>5829</v>
      </c>
      <c r="H80" s="77"/>
      <c r="I80" s="77"/>
      <c r="J80" s="77"/>
      <c r="K80" s="77"/>
      <c r="L80" s="77" t="s">
        <v>6571</v>
      </c>
      <c r="M80" s="77" t="s">
        <v>6572</v>
      </c>
      <c r="N80" s="77"/>
      <c r="O80" s="77"/>
      <c r="P80" s="77"/>
      <c r="Q80" s="77"/>
      <c r="R80" s="77"/>
      <c r="S80" s="77"/>
      <c r="T80" s="77"/>
      <c r="U80" s="77" t="s">
        <v>6545</v>
      </c>
      <c r="V80" s="77">
        <v>18</v>
      </c>
      <c r="W80" s="77" t="s">
        <v>5948</v>
      </c>
      <c r="X80" s="77"/>
      <c r="Y80" s="77">
        <v>638</v>
      </c>
      <c r="Z80" s="77">
        <v>22</v>
      </c>
      <c r="AA80" s="89"/>
      <c r="AB80" s="77"/>
      <c r="AC80" s="78"/>
      <c r="AD80" s="77"/>
      <c r="AE80" s="77"/>
      <c r="AF80" s="77"/>
      <c r="AG80" s="77"/>
      <c r="AH80" s="77"/>
      <c r="AI80" s="77"/>
      <c r="AJ80" s="77" t="s">
        <v>5848</v>
      </c>
      <c r="AK80" s="77" t="s">
        <v>6574</v>
      </c>
      <c r="AL80" s="78">
        <v>44427</v>
      </c>
      <c r="AM80" s="78">
        <v>44427</v>
      </c>
      <c r="AN80" s="78">
        <v>44431</v>
      </c>
      <c r="AO80" s="78">
        <v>44431</v>
      </c>
      <c r="AP80" s="78"/>
      <c r="AQ80" s="77" t="s">
        <v>5862</v>
      </c>
      <c r="AR80" s="77" t="s">
        <v>6573</v>
      </c>
      <c r="AS80" s="77" t="s">
        <v>6574</v>
      </c>
      <c r="AT80" s="77"/>
      <c r="AU80" s="77"/>
      <c r="AV80" s="77"/>
      <c r="AW80" s="77" t="s">
        <v>90</v>
      </c>
      <c r="AX80" s="77"/>
      <c r="AY80" s="77"/>
      <c r="AZ80" s="77"/>
      <c r="BA80" s="77"/>
      <c r="BB80" s="77"/>
      <c r="BC80" s="77"/>
      <c r="BD80" s="77"/>
      <c r="BE80" s="77"/>
      <c r="BF80" s="77"/>
      <c r="BG80" s="77"/>
      <c r="BH80" s="77"/>
    </row>
    <row r="81" spans="1:60">
      <c r="A81" s="95"/>
      <c r="B81" s="77" t="s">
        <v>56</v>
      </c>
      <c r="C81" s="368" t="s">
        <v>6575</v>
      </c>
      <c r="D81" s="78"/>
      <c r="E81" s="77">
        <v>5000072058</v>
      </c>
      <c r="F81" s="77"/>
      <c r="G81" s="77" t="s">
        <v>5831</v>
      </c>
      <c r="H81" s="77"/>
      <c r="I81" s="77"/>
      <c r="J81" s="77"/>
      <c r="K81" s="77"/>
      <c r="L81" s="77" t="s">
        <v>6543</v>
      </c>
      <c r="M81" s="77" t="s">
        <v>6544</v>
      </c>
      <c r="N81" s="77"/>
      <c r="O81" s="77"/>
      <c r="P81" s="77"/>
      <c r="Q81" s="77"/>
      <c r="R81" s="77"/>
      <c r="S81" s="77"/>
      <c r="T81" s="77"/>
      <c r="U81" s="77" t="s">
        <v>6545</v>
      </c>
      <c r="V81" s="77">
        <v>18</v>
      </c>
      <c r="W81" s="77" t="s">
        <v>5948</v>
      </c>
      <c r="X81" s="77"/>
      <c r="Y81" s="77">
        <v>638</v>
      </c>
      <c r="Z81" s="77">
        <v>22</v>
      </c>
      <c r="AA81" s="89"/>
      <c r="AB81" s="77"/>
      <c r="AC81" s="78"/>
      <c r="AD81" s="77"/>
      <c r="AE81" s="77"/>
      <c r="AF81" s="77"/>
      <c r="AG81" s="77"/>
      <c r="AH81" s="77"/>
      <c r="AI81" s="77"/>
      <c r="AJ81" s="77" t="s">
        <v>5848</v>
      </c>
      <c r="AK81" s="77" t="s">
        <v>6575</v>
      </c>
      <c r="AL81" s="78">
        <v>44428</v>
      </c>
      <c r="AM81" s="78">
        <v>44428</v>
      </c>
      <c r="AN81" s="78">
        <v>44431</v>
      </c>
      <c r="AO81" s="78">
        <v>44431</v>
      </c>
      <c r="AP81" s="78"/>
      <c r="AQ81" s="77" t="s">
        <v>5862</v>
      </c>
      <c r="AR81" s="77"/>
      <c r="AS81" s="77" t="s">
        <v>6575</v>
      </c>
      <c r="AT81" s="77"/>
      <c r="AU81" s="77"/>
      <c r="AV81" s="77"/>
      <c r="AW81" s="77" t="s">
        <v>90</v>
      </c>
      <c r="AX81" s="77"/>
      <c r="AY81" s="77"/>
      <c r="AZ81" s="77"/>
      <c r="BA81" s="77"/>
      <c r="BB81" s="77"/>
      <c r="BC81" s="77"/>
      <c r="BD81" s="77"/>
      <c r="BE81" s="77"/>
      <c r="BF81" s="77"/>
      <c r="BG81" s="77"/>
      <c r="BH81" s="77"/>
    </row>
    <row r="82" spans="1:60">
      <c r="A82" s="95"/>
      <c r="B82" s="77" t="s">
        <v>56</v>
      </c>
      <c r="C82" s="368" t="s">
        <v>6576</v>
      </c>
      <c r="D82" s="78"/>
      <c r="E82" s="77">
        <v>5000072058</v>
      </c>
      <c r="F82" s="77"/>
      <c r="G82" s="77" t="s">
        <v>5831</v>
      </c>
      <c r="H82" s="77"/>
      <c r="I82" s="77"/>
      <c r="J82" s="77"/>
      <c r="K82" s="77"/>
      <c r="L82" s="77" t="s">
        <v>6543</v>
      </c>
      <c r="M82" s="77" t="s">
        <v>6544</v>
      </c>
      <c r="N82" s="77"/>
      <c r="O82" s="77"/>
      <c r="P82" s="77"/>
      <c r="Q82" s="77"/>
      <c r="R82" s="77"/>
      <c r="S82" s="77"/>
      <c r="T82" s="77"/>
      <c r="U82" s="77" t="s">
        <v>6545</v>
      </c>
      <c r="V82" s="77">
        <v>18</v>
      </c>
      <c r="W82" s="77" t="s">
        <v>5948</v>
      </c>
      <c r="X82" s="77"/>
      <c r="Y82" s="77">
        <v>638</v>
      </c>
      <c r="Z82" s="77">
        <v>22</v>
      </c>
      <c r="AA82" s="89"/>
      <c r="AB82" s="77"/>
      <c r="AC82" s="78"/>
      <c r="AD82" s="77"/>
      <c r="AE82" s="77"/>
      <c r="AF82" s="77"/>
      <c r="AG82" s="77"/>
      <c r="AH82" s="77"/>
      <c r="AI82" s="77"/>
      <c r="AJ82" s="77" t="s">
        <v>5848</v>
      </c>
      <c r="AK82" s="77" t="s">
        <v>6576</v>
      </c>
      <c r="AL82" s="78">
        <v>44428</v>
      </c>
      <c r="AM82" s="78">
        <v>44428</v>
      </c>
      <c r="AN82" s="78">
        <v>44431</v>
      </c>
      <c r="AO82" s="78">
        <v>44431</v>
      </c>
      <c r="AP82" s="78"/>
      <c r="AQ82" s="77" t="s">
        <v>5862</v>
      </c>
      <c r="AR82" s="77"/>
      <c r="AS82" s="77" t="s">
        <v>6576</v>
      </c>
      <c r="AT82" s="77"/>
      <c r="AU82" s="77"/>
      <c r="AV82" s="77"/>
      <c r="AW82" s="77" t="s">
        <v>90</v>
      </c>
      <c r="AX82" s="77"/>
      <c r="AY82" s="77"/>
      <c r="AZ82" s="77"/>
      <c r="BA82" s="77"/>
      <c r="BB82" s="77"/>
      <c r="BC82" s="77"/>
      <c r="BD82" s="77"/>
      <c r="BE82" s="77"/>
      <c r="BF82" s="77"/>
      <c r="BG82" s="77"/>
      <c r="BH82" s="77"/>
    </row>
    <row r="83" spans="1:60">
      <c r="A83" s="95"/>
      <c r="B83" s="77" t="s">
        <v>56</v>
      </c>
      <c r="C83" s="368" t="s">
        <v>6577</v>
      </c>
      <c r="D83" s="78"/>
      <c r="E83" s="77">
        <v>5000072058</v>
      </c>
      <c r="F83" s="77"/>
      <c r="G83" s="77" t="s">
        <v>5831</v>
      </c>
      <c r="H83" s="77"/>
      <c r="I83" s="77"/>
      <c r="J83" s="77"/>
      <c r="K83" s="77"/>
      <c r="L83" s="77" t="s">
        <v>6543</v>
      </c>
      <c r="M83" s="77" t="s">
        <v>6544</v>
      </c>
      <c r="N83" s="77"/>
      <c r="O83" s="77"/>
      <c r="P83" s="77"/>
      <c r="Q83" s="77"/>
      <c r="R83" s="77"/>
      <c r="S83" s="77"/>
      <c r="T83" s="77"/>
      <c r="U83" s="77" t="s">
        <v>6545</v>
      </c>
      <c r="V83" s="77">
        <v>18</v>
      </c>
      <c r="W83" s="77" t="s">
        <v>5948</v>
      </c>
      <c r="X83" s="77"/>
      <c r="Y83" s="77">
        <v>638</v>
      </c>
      <c r="Z83" s="77">
        <v>22</v>
      </c>
      <c r="AA83" s="89"/>
      <c r="AB83" s="77"/>
      <c r="AC83" s="78"/>
      <c r="AD83" s="77"/>
      <c r="AE83" s="77"/>
      <c r="AF83" s="77"/>
      <c r="AG83" s="77"/>
      <c r="AH83" s="77"/>
      <c r="AI83" s="77"/>
      <c r="AJ83" s="77" t="s">
        <v>5848</v>
      </c>
      <c r="AK83" s="77" t="s">
        <v>6577</v>
      </c>
      <c r="AL83" s="78">
        <v>44428</v>
      </c>
      <c r="AM83" s="78">
        <v>44428</v>
      </c>
      <c r="AN83" s="78">
        <v>44431</v>
      </c>
      <c r="AO83" s="78">
        <v>44431</v>
      </c>
      <c r="AP83" s="78"/>
      <c r="AQ83" s="77" t="s">
        <v>5862</v>
      </c>
      <c r="AR83" s="77"/>
      <c r="AS83" s="77" t="s">
        <v>6577</v>
      </c>
      <c r="AT83" s="77"/>
      <c r="AU83" s="77"/>
      <c r="AV83" s="77"/>
      <c r="AW83" s="77" t="s">
        <v>90</v>
      </c>
      <c r="AX83" s="77"/>
      <c r="AY83" s="77"/>
      <c r="AZ83" s="77"/>
      <c r="BA83" s="77"/>
      <c r="BB83" s="77"/>
      <c r="BC83" s="77"/>
      <c r="BD83" s="77"/>
      <c r="BE83" s="77"/>
      <c r="BF83" s="77"/>
      <c r="BG83" s="77"/>
      <c r="BH83" s="77"/>
    </row>
    <row r="84" spans="1:60">
      <c r="A84" s="95"/>
      <c r="B84" s="77" t="s">
        <v>56</v>
      </c>
      <c r="C84" s="368" t="s">
        <v>6578</v>
      </c>
      <c r="D84" s="78"/>
      <c r="E84" s="77">
        <v>5000072058</v>
      </c>
      <c r="F84" s="77"/>
      <c r="G84" s="77" t="s">
        <v>5831</v>
      </c>
      <c r="H84" s="77"/>
      <c r="I84" s="77"/>
      <c r="J84" s="77"/>
      <c r="K84" s="77"/>
      <c r="L84" s="77" t="s">
        <v>6543</v>
      </c>
      <c r="M84" s="77" t="s">
        <v>6544</v>
      </c>
      <c r="N84" s="77"/>
      <c r="O84" s="77"/>
      <c r="P84" s="77"/>
      <c r="Q84" s="77"/>
      <c r="R84" s="77"/>
      <c r="S84" s="77"/>
      <c r="T84" s="77"/>
      <c r="U84" s="77" t="s">
        <v>6545</v>
      </c>
      <c r="V84" s="77">
        <v>18</v>
      </c>
      <c r="W84" s="77" t="s">
        <v>5948</v>
      </c>
      <c r="X84" s="77"/>
      <c r="Y84" s="77">
        <v>638</v>
      </c>
      <c r="Z84" s="77">
        <v>22</v>
      </c>
      <c r="AA84" s="89"/>
      <c r="AB84" s="77"/>
      <c r="AC84" s="78"/>
      <c r="AD84" s="77"/>
      <c r="AE84" s="77"/>
      <c r="AF84" s="77"/>
      <c r="AG84" s="77"/>
      <c r="AH84" s="77"/>
      <c r="AI84" s="77"/>
      <c r="AJ84" s="77" t="s">
        <v>5848</v>
      </c>
      <c r="AK84" s="77" t="s">
        <v>6578</v>
      </c>
      <c r="AL84" s="78">
        <v>44428</v>
      </c>
      <c r="AM84" s="78">
        <v>44428</v>
      </c>
      <c r="AN84" s="78">
        <v>44431</v>
      </c>
      <c r="AO84" s="78">
        <v>44431</v>
      </c>
      <c r="AP84" s="78"/>
      <c r="AQ84" s="77" t="s">
        <v>5862</v>
      </c>
      <c r="AR84" s="77"/>
      <c r="AS84" s="77" t="s">
        <v>6578</v>
      </c>
      <c r="AT84" s="77"/>
      <c r="AU84" s="77"/>
      <c r="AV84" s="77"/>
      <c r="AW84" s="77" t="s">
        <v>90</v>
      </c>
      <c r="AX84" s="77"/>
      <c r="AY84" s="77"/>
      <c r="AZ84" s="77"/>
      <c r="BA84" s="77"/>
      <c r="BB84" s="77"/>
      <c r="BC84" s="77"/>
      <c r="BD84" s="77"/>
      <c r="BE84" s="77"/>
      <c r="BF84" s="77"/>
      <c r="BG84" s="77"/>
      <c r="BH84" s="77"/>
    </row>
    <row r="85" spans="1:60">
      <c r="A85" s="95"/>
      <c r="B85" s="77" t="s">
        <v>56</v>
      </c>
      <c r="C85" s="368" t="s">
        <v>6579</v>
      </c>
      <c r="D85" s="78"/>
      <c r="E85" s="77">
        <v>5000072058</v>
      </c>
      <c r="F85" s="77"/>
      <c r="G85" s="77" t="s">
        <v>5831</v>
      </c>
      <c r="H85" s="77"/>
      <c r="I85" s="77"/>
      <c r="J85" s="77"/>
      <c r="K85" s="77"/>
      <c r="L85" s="77" t="s">
        <v>6543</v>
      </c>
      <c r="M85" s="77" t="s">
        <v>6544</v>
      </c>
      <c r="N85" s="77"/>
      <c r="O85" s="77"/>
      <c r="P85" s="77"/>
      <c r="Q85" s="77"/>
      <c r="R85" s="77"/>
      <c r="S85" s="77"/>
      <c r="T85" s="77"/>
      <c r="U85" s="77" t="s">
        <v>6545</v>
      </c>
      <c r="V85" s="77">
        <v>18</v>
      </c>
      <c r="W85" s="77" t="s">
        <v>5948</v>
      </c>
      <c r="X85" s="77"/>
      <c r="Y85" s="77">
        <v>638</v>
      </c>
      <c r="Z85" s="77">
        <v>22</v>
      </c>
      <c r="AA85" s="89"/>
      <c r="AB85" s="77"/>
      <c r="AC85" s="78"/>
      <c r="AD85" s="77"/>
      <c r="AE85" s="77"/>
      <c r="AF85" s="77"/>
      <c r="AG85" s="77"/>
      <c r="AH85" s="77"/>
      <c r="AI85" s="77"/>
      <c r="AJ85" s="77" t="s">
        <v>5848</v>
      </c>
      <c r="AK85" s="77" t="s">
        <v>6579</v>
      </c>
      <c r="AL85" s="78">
        <v>44428</v>
      </c>
      <c r="AM85" s="78">
        <v>44428</v>
      </c>
      <c r="AN85" s="78">
        <v>44431</v>
      </c>
      <c r="AO85" s="78">
        <v>44431</v>
      </c>
      <c r="AP85" s="78"/>
      <c r="AQ85" s="77" t="s">
        <v>5862</v>
      </c>
      <c r="AR85" s="77" t="s">
        <v>6580</v>
      </c>
      <c r="AS85" s="77" t="s">
        <v>6579</v>
      </c>
      <c r="AT85" s="77"/>
      <c r="AU85" s="77"/>
      <c r="AV85" s="77"/>
      <c r="AW85" s="77" t="s">
        <v>90</v>
      </c>
      <c r="AX85" s="77"/>
      <c r="AY85" s="77"/>
      <c r="AZ85" s="77"/>
      <c r="BA85" s="77"/>
      <c r="BB85" s="77"/>
      <c r="BC85" s="77"/>
      <c r="BD85" s="77"/>
      <c r="BE85" s="77"/>
      <c r="BF85" s="77"/>
      <c r="BG85" s="77"/>
      <c r="BH85" s="77"/>
    </row>
    <row r="86" spans="1:60">
      <c r="A86" s="95"/>
      <c r="B86" s="77" t="s">
        <v>56</v>
      </c>
      <c r="C86" s="368" t="s">
        <v>6581</v>
      </c>
      <c r="D86" s="78"/>
      <c r="E86" s="77" t="s">
        <v>6565</v>
      </c>
      <c r="F86" s="77"/>
      <c r="G86" s="77" t="s">
        <v>5829</v>
      </c>
      <c r="H86" s="77"/>
      <c r="I86" s="77"/>
      <c r="J86" s="77"/>
      <c r="K86" s="77"/>
      <c r="L86" s="77" t="s">
        <v>6566</v>
      </c>
      <c r="M86" s="77" t="s">
        <v>6567</v>
      </c>
      <c r="N86" s="77"/>
      <c r="O86" s="77"/>
      <c r="P86" s="77"/>
      <c r="Q86" s="77"/>
      <c r="R86" s="77"/>
      <c r="S86" s="77"/>
      <c r="T86" s="77"/>
      <c r="U86" s="77" t="s">
        <v>6545</v>
      </c>
      <c r="V86" s="77">
        <v>18</v>
      </c>
      <c r="W86" s="77" t="s">
        <v>5948</v>
      </c>
      <c r="X86" s="77"/>
      <c r="Y86" s="77">
        <v>638</v>
      </c>
      <c r="Z86" s="77">
        <v>22</v>
      </c>
      <c r="AA86" s="89"/>
      <c r="AB86" s="77"/>
      <c r="AC86" s="78"/>
      <c r="AD86" s="77"/>
      <c r="AE86" s="77"/>
      <c r="AF86" s="77"/>
      <c r="AG86" s="77"/>
      <c r="AH86" s="77"/>
      <c r="AI86" s="77"/>
      <c r="AJ86" s="77" t="s">
        <v>5848</v>
      </c>
      <c r="AK86" s="77" t="s">
        <v>6581</v>
      </c>
      <c r="AL86" s="78">
        <v>44428</v>
      </c>
      <c r="AM86" s="78">
        <v>44428</v>
      </c>
      <c r="AN86" s="78">
        <v>44431</v>
      </c>
      <c r="AO86" s="78">
        <v>44431</v>
      </c>
      <c r="AP86" s="78"/>
      <c r="AQ86" s="77" t="s">
        <v>5862</v>
      </c>
      <c r="AR86" s="77"/>
      <c r="AS86" s="77" t="s">
        <v>6581</v>
      </c>
      <c r="AT86" s="77"/>
      <c r="AU86" s="77"/>
      <c r="AV86" s="77"/>
      <c r="AW86" s="77" t="s">
        <v>90</v>
      </c>
      <c r="AX86" s="77"/>
      <c r="AY86" s="77"/>
      <c r="AZ86" s="77"/>
      <c r="BA86" s="77"/>
      <c r="BB86" s="77"/>
      <c r="BC86" s="77"/>
      <c r="BD86" s="77"/>
      <c r="BE86" s="77"/>
      <c r="BF86" s="77"/>
      <c r="BG86" s="77"/>
      <c r="BH86" s="77"/>
    </row>
    <row r="87" spans="1:60">
      <c r="A87" s="95"/>
      <c r="B87" s="77" t="s">
        <v>56</v>
      </c>
      <c r="C87" s="368" t="s">
        <v>6582</v>
      </c>
      <c r="D87" s="78"/>
      <c r="E87" s="77" t="s">
        <v>6570</v>
      </c>
      <c r="F87" s="77"/>
      <c r="G87" s="77" t="s">
        <v>5829</v>
      </c>
      <c r="H87" s="77"/>
      <c r="I87" s="77"/>
      <c r="J87" s="77"/>
      <c r="K87" s="77"/>
      <c r="L87" s="77" t="s">
        <v>6571</v>
      </c>
      <c r="M87" s="77" t="s">
        <v>6572</v>
      </c>
      <c r="N87" s="77"/>
      <c r="O87" s="77"/>
      <c r="P87" s="77"/>
      <c r="Q87" s="77"/>
      <c r="R87" s="77"/>
      <c r="S87" s="77"/>
      <c r="T87" s="77"/>
      <c r="U87" s="77" t="s">
        <v>6545</v>
      </c>
      <c r="V87" s="77">
        <v>18</v>
      </c>
      <c r="W87" s="77" t="s">
        <v>5948</v>
      </c>
      <c r="X87" s="77"/>
      <c r="Y87" s="77">
        <v>638</v>
      </c>
      <c r="Z87" s="77">
        <v>22</v>
      </c>
      <c r="AA87" s="89"/>
      <c r="AB87" s="77"/>
      <c r="AC87" s="78"/>
      <c r="AD87" s="77"/>
      <c r="AE87" s="77"/>
      <c r="AF87" s="77"/>
      <c r="AG87" s="77"/>
      <c r="AH87" s="77"/>
      <c r="AI87" s="77"/>
      <c r="AJ87" s="77" t="s">
        <v>5848</v>
      </c>
      <c r="AK87" s="77" t="s">
        <v>6582</v>
      </c>
      <c r="AL87" s="78">
        <v>44428</v>
      </c>
      <c r="AM87" s="78">
        <v>44428</v>
      </c>
      <c r="AN87" s="78">
        <v>44431</v>
      </c>
      <c r="AO87" s="78">
        <v>44431</v>
      </c>
      <c r="AP87" s="78"/>
      <c r="AQ87" s="77" t="s">
        <v>5862</v>
      </c>
      <c r="AR87" s="77" t="s">
        <v>6573</v>
      </c>
      <c r="AS87" s="77" t="s">
        <v>6582</v>
      </c>
      <c r="AT87" s="77"/>
      <c r="AU87" s="77"/>
      <c r="AV87" s="77"/>
      <c r="AW87" s="77" t="s">
        <v>90</v>
      </c>
      <c r="AX87" s="77"/>
      <c r="AY87" s="77"/>
      <c r="AZ87" s="77"/>
      <c r="BA87" s="77"/>
      <c r="BB87" s="77"/>
      <c r="BC87" s="77"/>
      <c r="BD87" s="77"/>
      <c r="BE87" s="77"/>
      <c r="BF87" s="77"/>
      <c r="BG87" s="77"/>
      <c r="BH87" s="77"/>
    </row>
    <row r="88" spans="1:60">
      <c r="A88" s="95"/>
      <c r="B88" s="77" t="s">
        <v>56</v>
      </c>
      <c r="C88" s="368" t="s">
        <v>6583</v>
      </c>
      <c r="D88" s="78"/>
      <c r="E88" s="77" t="s">
        <v>6584</v>
      </c>
      <c r="F88" s="77"/>
      <c r="G88" s="77" t="s">
        <v>5829</v>
      </c>
      <c r="H88" s="77"/>
      <c r="I88" s="77"/>
      <c r="J88" s="77"/>
      <c r="K88" s="77"/>
      <c r="L88" s="77" t="s">
        <v>6585</v>
      </c>
      <c r="M88" s="77" t="s">
        <v>6586</v>
      </c>
      <c r="N88" s="77"/>
      <c r="O88" s="77"/>
      <c r="P88" s="77"/>
      <c r="Q88" s="77"/>
      <c r="R88" s="77"/>
      <c r="S88" s="77"/>
      <c r="T88" s="77"/>
      <c r="U88" s="77" t="s">
        <v>6545</v>
      </c>
      <c r="V88" s="77">
        <v>18</v>
      </c>
      <c r="W88" s="77" t="s">
        <v>5948</v>
      </c>
      <c r="X88" s="77"/>
      <c r="Y88" s="77">
        <v>638</v>
      </c>
      <c r="Z88" s="77">
        <v>22</v>
      </c>
      <c r="AA88" s="89"/>
      <c r="AB88" s="77"/>
      <c r="AC88" s="78"/>
      <c r="AD88" s="77"/>
      <c r="AE88" s="77"/>
      <c r="AF88" s="77"/>
      <c r="AG88" s="77"/>
      <c r="AH88" s="77"/>
      <c r="AI88" s="77"/>
      <c r="AJ88" s="77" t="s">
        <v>5848</v>
      </c>
      <c r="AK88" s="77" t="s">
        <v>6583</v>
      </c>
      <c r="AL88" s="78">
        <v>44428</v>
      </c>
      <c r="AM88" s="78">
        <v>44428</v>
      </c>
      <c r="AN88" s="78">
        <v>44431</v>
      </c>
      <c r="AO88" s="78">
        <v>44431</v>
      </c>
      <c r="AP88" s="78"/>
      <c r="AQ88" s="77" t="s">
        <v>5862</v>
      </c>
      <c r="AR88" s="77" t="s">
        <v>6587</v>
      </c>
      <c r="AS88" s="77" t="s">
        <v>6583</v>
      </c>
      <c r="AT88" s="77"/>
      <c r="AU88" s="77"/>
      <c r="AV88" s="77"/>
      <c r="AW88" s="77" t="s">
        <v>90</v>
      </c>
      <c r="AX88" s="77"/>
      <c r="AY88" s="77"/>
      <c r="AZ88" s="77"/>
      <c r="BA88" s="77"/>
      <c r="BB88" s="77"/>
      <c r="BC88" s="77"/>
      <c r="BD88" s="77"/>
      <c r="BE88" s="77"/>
      <c r="BF88" s="77"/>
      <c r="BG88" s="77"/>
      <c r="BH88" s="77"/>
    </row>
    <row r="89" spans="1:60">
      <c r="A89" s="95"/>
      <c r="B89" s="77" t="s">
        <v>56</v>
      </c>
      <c r="C89" s="368" t="s">
        <v>6588</v>
      </c>
      <c r="D89" s="78"/>
      <c r="E89" s="77" t="s">
        <v>6584</v>
      </c>
      <c r="F89" s="77"/>
      <c r="G89" s="77" t="s">
        <v>5829</v>
      </c>
      <c r="H89" s="77"/>
      <c r="I89" s="77"/>
      <c r="J89" s="77"/>
      <c r="K89" s="77"/>
      <c r="L89" s="77" t="s">
        <v>6585</v>
      </c>
      <c r="M89" s="77" t="s">
        <v>6586</v>
      </c>
      <c r="N89" s="77"/>
      <c r="O89" s="77"/>
      <c r="P89" s="77"/>
      <c r="Q89" s="77"/>
      <c r="R89" s="77"/>
      <c r="S89" s="77"/>
      <c r="T89" s="77"/>
      <c r="U89" s="77" t="s">
        <v>6545</v>
      </c>
      <c r="V89" s="77">
        <v>18</v>
      </c>
      <c r="W89" s="77" t="s">
        <v>5948</v>
      </c>
      <c r="X89" s="77"/>
      <c r="Y89" s="77">
        <v>638</v>
      </c>
      <c r="Z89" s="77">
        <v>22</v>
      </c>
      <c r="AA89" s="89"/>
      <c r="AB89" s="77"/>
      <c r="AC89" s="78"/>
      <c r="AD89" s="77"/>
      <c r="AE89" s="77"/>
      <c r="AF89" s="77"/>
      <c r="AG89" s="77"/>
      <c r="AH89" s="77"/>
      <c r="AI89" s="77"/>
      <c r="AJ89" s="77" t="s">
        <v>5848</v>
      </c>
      <c r="AK89" s="77" t="s">
        <v>6588</v>
      </c>
      <c r="AL89" s="78">
        <v>44428</v>
      </c>
      <c r="AM89" s="78">
        <v>44428</v>
      </c>
      <c r="AN89" s="78">
        <v>44431</v>
      </c>
      <c r="AO89" s="78">
        <v>44431</v>
      </c>
      <c r="AP89" s="78"/>
      <c r="AQ89" s="77" t="s">
        <v>5862</v>
      </c>
      <c r="AR89" s="77" t="s">
        <v>6587</v>
      </c>
      <c r="AS89" s="77" t="s">
        <v>6588</v>
      </c>
      <c r="AT89" s="77"/>
      <c r="AU89" s="77"/>
      <c r="AV89" s="77"/>
      <c r="AW89" s="77" t="s">
        <v>90</v>
      </c>
      <c r="AX89" s="77"/>
      <c r="AY89" s="77"/>
      <c r="AZ89" s="77"/>
      <c r="BA89" s="77"/>
      <c r="BB89" s="77"/>
      <c r="BC89" s="77"/>
      <c r="BD89" s="77"/>
      <c r="BE89" s="77"/>
      <c r="BF89" s="77"/>
      <c r="BG89" s="77"/>
      <c r="BH89" s="77"/>
    </row>
    <row r="90" spans="1:60">
      <c r="A90" s="95"/>
      <c r="B90" s="77" t="s">
        <v>56</v>
      </c>
      <c r="C90" s="368" t="s">
        <v>6589</v>
      </c>
      <c r="D90" s="78"/>
      <c r="E90" s="77" t="s">
        <v>6584</v>
      </c>
      <c r="F90" s="77"/>
      <c r="G90" s="77" t="s">
        <v>5829</v>
      </c>
      <c r="H90" s="77"/>
      <c r="I90" s="77"/>
      <c r="J90" s="77"/>
      <c r="K90" s="77"/>
      <c r="L90" s="77" t="s">
        <v>6585</v>
      </c>
      <c r="M90" s="77" t="s">
        <v>6586</v>
      </c>
      <c r="N90" s="77"/>
      <c r="O90" s="77"/>
      <c r="P90" s="77"/>
      <c r="Q90" s="77"/>
      <c r="R90" s="77"/>
      <c r="S90" s="77"/>
      <c r="T90" s="77"/>
      <c r="U90" s="77" t="s">
        <v>6545</v>
      </c>
      <c r="V90" s="77">
        <v>18</v>
      </c>
      <c r="W90" s="77" t="s">
        <v>5948</v>
      </c>
      <c r="X90" s="77"/>
      <c r="Y90" s="77">
        <v>638</v>
      </c>
      <c r="Z90" s="77">
        <v>22</v>
      </c>
      <c r="AA90" s="89"/>
      <c r="AB90" s="77"/>
      <c r="AC90" s="78"/>
      <c r="AD90" s="77"/>
      <c r="AE90" s="77"/>
      <c r="AF90" s="77"/>
      <c r="AG90" s="77"/>
      <c r="AH90" s="77"/>
      <c r="AI90" s="77"/>
      <c r="AJ90" s="77" t="s">
        <v>5848</v>
      </c>
      <c r="AK90" s="77" t="s">
        <v>6589</v>
      </c>
      <c r="AL90" s="78">
        <v>44428</v>
      </c>
      <c r="AM90" s="78">
        <v>44428</v>
      </c>
      <c r="AN90" s="78">
        <v>44431</v>
      </c>
      <c r="AO90" s="78">
        <v>44431</v>
      </c>
      <c r="AP90" s="78"/>
      <c r="AQ90" s="77" t="s">
        <v>5862</v>
      </c>
      <c r="AR90" s="77" t="s">
        <v>6587</v>
      </c>
      <c r="AS90" s="77" t="s">
        <v>6589</v>
      </c>
      <c r="AT90" s="77"/>
      <c r="AU90" s="77"/>
      <c r="AV90" s="77"/>
      <c r="AW90" s="77" t="s">
        <v>90</v>
      </c>
      <c r="AX90" s="77"/>
      <c r="AY90" s="77"/>
      <c r="AZ90" s="77"/>
      <c r="BA90" s="77"/>
      <c r="BB90" s="77"/>
      <c r="BC90" s="77"/>
      <c r="BD90" s="77"/>
      <c r="BE90" s="77"/>
      <c r="BF90" s="77"/>
      <c r="BG90" s="77"/>
      <c r="BH90" s="77"/>
    </row>
    <row r="91" spans="1:60">
      <c r="A91" s="95"/>
      <c r="B91" s="77" t="s">
        <v>56</v>
      </c>
      <c r="C91" s="368" t="s">
        <v>6590</v>
      </c>
      <c r="D91" s="78"/>
      <c r="E91" s="77" t="s">
        <v>6591</v>
      </c>
      <c r="F91" s="77"/>
      <c r="G91" s="77" t="s">
        <v>5831</v>
      </c>
      <c r="H91" s="77"/>
      <c r="I91" s="77"/>
      <c r="J91" s="77"/>
      <c r="K91" s="77"/>
      <c r="L91" s="77" t="s">
        <v>6592</v>
      </c>
      <c r="M91" s="77" t="s">
        <v>6593</v>
      </c>
      <c r="N91" s="77"/>
      <c r="O91" s="77"/>
      <c r="P91" s="77"/>
      <c r="Q91" s="77"/>
      <c r="R91" s="77"/>
      <c r="S91" s="77"/>
      <c r="T91" s="77"/>
      <c r="U91" s="77" t="s">
        <v>6545</v>
      </c>
      <c r="V91" s="77">
        <v>18</v>
      </c>
      <c r="W91" s="77" t="s">
        <v>5948</v>
      </c>
      <c r="X91" s="77"/>
      <c r="Y91" s="77">
        <v>638</v>
      </c>
      <c r="Z91" s="77">
        <v>22</v>
      </c>
      <c r="AA91" s="89"/>
      <c r="AB91" s="77"/>
      <c r="AC91" s="78"/>
      <c r="AD91" s="77"/>
      <c r="AE91" s="77"/>
      <c r="AF91" s="77"/>
      <c r="AG91" s="77"/>
      <c r="AH91" s="77"/>
      <c r="AI91" s="77"/>
      <c r="AJ91" s="77" t="s">
        <v>5848</v>
      </c>
      <c r="AK91" s="77" t="s">
        <v>6590</v>
      </c>
      <c r="AL91" s="78">
        <v>44428</v>
      </c>
      <c r="AM91" s="78">
        <v>44428</v>
      </c>
      <c r="AN91" s="78">
        <v>44431</v>
      </c>
      <c r="AO91" s="78">
        <v>44431</v>
      </c>
      <c r="AP91" s="78"/>
      <c r="AQ91" s="77" t="s">
        <v>5862</v>
      </c>
      <c r="AR91" s="77"/>
      <c r="AS91" s="77" t="s">
        <v>6590</v>
      </c>
      <c r="AT91" s="77"/>
      <c r="AU91" s="77"/>
      <c r="AV91" s="77"/>
      <c r="AW91" s="77" t="s">
        <v>90</v>
      </c>
      <c r="AX91" s="77"/>
      <c r="AY91" s="77"/>
      <c r="AZ91" s="77"/>
      <c r="BA91" s="77"/>
      <c r="BB91" s="77"/>
      <c r="BC91" s="77"/>
      <c r="BD91" s="77"/>
      <c r="BE91" s="77"/>
      <c r="BF91" s="77"/>
      <c r="BG91" s="77"/>
      <c r="BH91" s="77"/>
    </row>
    <row r="92" spans="1:60">
      <c r="A92" s="95"/>
      <c r="B92" s="77" t="s">
        <v>56</v>
      </c>
      <c r="C92" s="368" t="s">
        <v>6594</v>
      </c>
      <c r="D92" s="78"/>
      <c r="E92" s="77" t="s">
        <v>6591</v>
      </c>
      <c r="F92" s="77"/>
      <c r="G92" s="77" t="s">
        <v>5831</v>
      </c>
      <c r="H92" s="77"/>
      <c r="I92" s="77"/>
      <c r="J92" s="77"/>
      <c r="K92" s="77"/>
      <c r="L92" s="77" t="s">
        <v>6592</v>
      </c>
      <c r="M92" s="77" t="s">
        <v>6593</v>
      </c>
      <c r="N92" s="77"/>
      <c r="O92" s="77"/>
      <c r="P92" s="77"/>
      <c r="Q92" s="77"/>
      <c r="R92" s="77"/>
      <c r="S92" s="77"/>
      <c r="T92" s="77"/>
      <c r="U92" s="77" t="s">
        <v>6545</v>
      </c>
      <c r="V92" s="77">
        <v>18</v>
      </c>
      <c r="W92" s="77" t="s">
        <v>5948</v>
      </c>
      <c r="X92" s="77"/>
      <c r="Y92" s="77">
        <v>638</v>
      </c>
      <c r="Z92" s="77">
        <v>22</v>
      </c>
      <c r="AA92" s="89"/>
      <c r="AB92" s="77"/>
      <c r="AC92" s="78"/>
      <c r="AD92" s="77"/>
      <c r="AE92" s="77"/>
      <c r="AF92" s="77"/>
      <c r="AG92" s="77"/>
      <c r="AH92" s="77"/>
      <c r="AI92" s="77"/>
      <c r="AJ92" s="77" t="s">
        <v>5848</v>
      </c>
      <c r="AK92" s="77" t="s">
        <v>6594</v>
      </c>
      <c r="AL92" s="78">
        <v>44428</v>
      </c>
      <c r="AM92" s="78">
        <v>44428</v>
      </c>
      <c r="AN92" s="78">
        <v>44431</v>
      </c>
      <c r="AO92" s="78">
        <v>44431</v>
      </c>
      <c r="AP92" s="78"/>
      <c r="AQ92" s="77" t="s">
        <v>5862</v>
      </c>
      <c r="AR92" s="77"/>
      <c r="AS92" s="77" t="s">
        <v>6594</v>
      </c>
      <c r="AT92" s="77"/>
      <c r="AU92" s="77"/>
      <c r="AV92" s="77"/>
      <c r="AW92" s="77" t="s">
        <v>90</v>
      </c>
      <c r="AX92" s="77"/>
      <c r="AY92" s="77"/>
      <c r="AZ92" s="77"/>
      <c r="BA92" s="77"/>
      <c r="BB92" s="77"/>
      <c r="BC92" s="77"/>
      <c r="BD92" s="77"/>
      <c r="BE92" s="77"/>
      <c r="BF92" s="77"/>
      <c r="BG92" s="77"/>
      <c r="BH92" s="77"/>
    </row>
    <row r="93" spans="1:60">
      <c r="A93" s="95"/>
      <c r="B93" s="77" t="s">
        <v>56</v>
      </c>
      <c r="C93" s="368" t="s">
        <v>6595</v>
      </c>
      <c r="D93" s="78"/>
      <c r="E93" s="77" t="s">
        <v>6570</v>
      </c>
      <c r="F93" s="77"/>
      <c r="G93" s="77" t="s">
        <v>5829</v>
      </c>
      <c r="H93" s="77"/>
      <c r="I93" s="77"/>
      <c r="J93" s="77"/>
      <c r="K93" s="77"/>
      <c r="L93" s="77" t="s">
        <v>6571</v>
      </c>
      <c r="M93" s="77" t="s">
        <v>6572</v>
      </c>
      <c r="N93" s="77"/>
      <c r="O93" s="77"/>
      <c r="P93" s="77"/>
      <c r="Q93" s="77"/>
      <c r="R93" s="77"/>
      <c r="S93" s="77"/>
      <c r="T93" s="77"/>
      <c r="U93" s="77" t="s">
        <v>6545</v>
      </c>
      <c r="V93" s="77">
        <v>18</v>
      </c>
      <c r="W93" s="77" t="s">
        <v>5948</v>
      </c>
      <c r="X93" s="77"/>
      <c r="Y93" s="77">
        <v>638</v>
      </c>
      <c r="Z93" s="77">
        <v>22</v>
      </c>
      <c r="AA93" s="89"/>
      <c r="AB93" s="77"/>
      <c r="AC93" s="78"/>
      <c r="AD93" s="77"/>
      <c r="AE93" s="77"/>
      <c r="AF93" s="77"/>
      <c r="AG93" s="77"/>
      <c r="AH93" s="77"/>
      <c r="AI93" s="77"/>
      <c r="AJ93" s="77" t="s">
        <v>5848</v>
      </c>
      <c r="AK93" s="77" t="s">
        <v>6595</v>
      </c>
      <c r="AL93" s="78">
        <v>44431</v>
      </c>
      <c r="AM93" s="78">
        <v>44431</v>
      </c>
      <c r="AN93" s="78">
        <v>44433</v>
      </c>
      <c r="AO93" s="78">
        <v>44433</v>
      </c>
      <c r="AP93" s="78"/>
      <c r="AQ93" s="77" t="s">
        <v>5862</v>
      </c>
      <c r="AR93" s="77" t="s">
        <v>6573</v>
      </c>
      <c r="AS93" s="77" t="s">
        <v>6595</v>
      </c>
      <c r="AT93" s="77"/>
      <c r="AU93" s="77"/>
      <c r="AV93" s="77"/>
      <c r="AW93" s="77" t="s">
        <v>90</v>
      </c>
      <c r="AX93" s="77"/>
      <c r="AY93" s="77"/>
      <c r="AZ93" s="77"/>
      <c r="BA93" s="77"/>
      <c r="BB93" s="77"/>
      <c r="BC93" s="77"/>
      <c r="BD93" s="77"/>
      <c r="BE93" s="77"/>
      <c r="BF93" s="77"/>
      <c r="BG93" s="77"/>
      <c r="BH93" s="77"/>
    </row>
    <row r="94" spans="1:60">
      <c r="A94" s="95"/>
      <c r="B94" s="77" t="s">
        <v>56</v>
      </c>
      <c r="C94" s="368" t="s">
        <v>6596</v>
      </c>
      <c r="D94" s="78"/>
      <c r="E94" s="77" t="s">
        <v>6570</v>
      </c>
      <c r="F94" s="77"/>
      <c r="G94" s="77" t="s">
        <v>5829</v>
      </c>
      <c r="H94" s="77"/>
      <c r="I94" s="77"/>
      <c r="J94" s="77"/>
      <c r="K94" s="77"/>
      <c r="L94" s="77" t="s">
        <v>6571</v>
      </c>
      <c r="M94" s="77" t="s">
        <v>6572</v>
      </c>
      <c r="N94" s="77"/>
      <c r="O94" s="77"/>
      <c r="P94" s="77"/>
      <c r="Q94" s="77"/>
      <c r="R94" s="77"/>
      <c r="S94" s="77"/>
      <c r="T94" s="77"/>
      <c r="U94" s="77" t="s">
        <v>6545</v>
      </c>
      <c r="V94" s="77">
        <v>18</v>
      </c>
      <c r="W94" s="77" t="s">
        <v>5948</v>
      </c>
      <c r="X94" s="77"/>
      <c r="Y94" s="77">
        <v>638</v>
      </c>
      <c r="Z94" s="77">
        <v>22</v>
      </c>
      <c r="AA94" s="89"/>
      <c r="AB94" s="77"/>
      <c r="AC94" s="78"/>
      <c r="AD94" s="77"/>
      <c r="AE94" s="77"/>
      <c r="AF94" s="77"/>
      <c r="AG94" s="77"/>
      <c r="AH94" s="77"/>
      <c r="AI94" s="77"/>
      <c r="AJ94" s="77" t="s">
        <v>5848</v>
      </c>
      <c r="AK94" s="77" t="s">
        <v>6596</v>
      </c>
      <c r="AL94" s="78">
        <v>44431</v>
      </c>
      <c r="AM94" s="78">
        <v>44431</v>
      </c>
      <c r="AN94" s="78">
        <v>44433</v>
      </c>
      <c r="AO94" s="78">
        <v>44433</v>
      </c>
      <c r="AP94" s="78"/>
      <c r="AQ94" s="77" t="s">
        <v>5862</v>
      </c>
      <c r="AR94" s="77" t="s">
        <v>6573</v>
      </c>
      <c r="AS94" s="77" t="s">
        <v>6596</v>
      </c>
      <c r="AT94" s="77"/>
      <c r="AU94" s="77"/>
      <c r="AV94" s="77"/>
      <c r="AW94" s="77" t="s">
        <v>90</v>
      </c>
      <c r="AX94" s="77"/>
      <c r="AY94" s="77"/>
      <c r="AZ94" s="77"/>
      <c r="BA94" s="77"/>
      <c r="BB94" s="77"/>
      <c r="BC94" s="77"/>
      <c r="BD94" s="77"/>
      <c r="BE94" s="77"/>
      <c r="BF94" s="77"/>
      <c r="BG94" s="77"/>
      <c r="BH94" s="77"/>
    </row>
    <row r="95" spans="1:60">
      <c r="A95" s="95"/>
      <c r="B95" s="77" t="s">
        <v>56</v>
      </c>
      <c r="C95" s="368" t="s">
        <v>6597</v>
      </c>
      <c r="D95" s="78"/>
      <c r="E95" s="77" t="s">
        <v>6570</v>
      </c>
      <c r="F95" s="77"/>
      <c r="G95" s="77" t="s">
        <v>5829</v>
      </c>
      <c r="H95" s="77"/>
      <c r="I95" s="77"/>
      <c r="J95" s="77"/>
      <c r="K95" s="77"/>
      <c r="L95" s="77" t="s">
        <v>6571</v>
      </c>
      <c r="M95" s="77" t="s">
        <v>6572</v>
      </c>
      <c r="N95" s="77"/>
      <c r="O95" s="77"/>
      <c r="P95" s="77"/>
      <c r="Q95" s="77"/>
      <c r="R95" s="77"/>
      <c r="S95" s="77"/>
      <c r="T95" s="77"/>
      <c r="U95" s="77" t="s">
        <v>6545</v>
      </c>
      <c r="V95" s="77">
        <v>18</v>
      </c>
      <c r="W95" s="77" t="s">
        <v>5948</v>
      </c>
      <c r="X95" s="77"/>
      <c r="Y95" s="77">
        <v>638</v>
      </c>
      <c r="Z95" s="77">
        <v>22</v>
      </c>
      <c r="AA95" s="89"/>
      <c r="AB95" s="77"/>
      <c r="AC95" s="78"/>
      <c r="AD95" s="77"/>
      <c r="AE95" s="77"/>
      <c r="AF95" s="77"/>
      <c r="AG95" s="77"/>
      <c r="AH95" s="77"/>
      <c r="AI95" s="77"/>
      <c r="AJ95" s="77" t="s">
        <v>5848</v>
      </c>
      <c r="AK95" s="77" t="s">
        <v>6597</v>
      </c>
      <c r="AL95" s="78">
        <v>44431</v>
      </c>
      <c r="AM95" s="78">
        <v>44431</v>
      </c>
      <c r="AN95" s="78">
        <v>44433</v>
      </c>
      <c r="AO95" s="78">
        <v>44433</v>
      </c>
      <c r="AP95" s="78"/>
      <c r="AQ95" s="77" t="s">
        <v>5862</v>
      </c>
      <c r="AR95" s="77" t="s">
        <v>6573</v>
      </c>
      <c r="AS95" s="77" t="s">
        <v>6597</v>
      </c>
      <c r="AT95" s="77"/>
      <c r="AU95" s="77"/>
      <c r="AV95" s="77"/>
      <c r="AW95" s="77" t="s">
        <v>90</v>
      </c>
      <c r="AX95" s="77"/>
      <c r="AY95" s="77"/>
      <c r="AZ95" s="77"/>
      <c r="BA95" s="77"/>
      <c r="BB95" s="77"/>
      <c r="BC95" s="77"/>
      <c r="BD95" s="77"/>
      <c r="BE95" s="77"/>
      <c r="BF95" s="77"/>
      <c r="BG95" s="77"/>
      <c r="BH95" s="77"/>
    </row>
    <row r="96" spans="1:60">
      <c r="A96" s="95"/>
      <c r="B96" s="77" t="s">
        <v>56</v>
      </c>
      <c r="C96" s="368" t="s">
        <v>6598</v>
      </c>
      <c r="D96" s="78"/>
      <c r="E96" s="77" t="s">
        <v>6584</v>
      </c>
      <c r="F96" s="77"/>
      <c r="G96" s="77" t="s">
        <v>5829</v>
      </c>
      <c r="H96" s="77"/>
      <c r="I96" s="77"/>
      <c r="J96" s="77"/>
      <c r="K96" s="77"/>
      <c r="L96" s="77" t="s">
        <v>6585</v>
      </c>
      <c r="M96" s="77" t="s">
        <v>6586</v>
      </c>
      <c r="N96" s="77"/>
      <c r="O96" s="77"/>
      <c r="P96" s="77"/>
      <c r="Q96" s="77"/>
      <c r="R96" s="77"/>
      <c r="S96" s="77"/>
      <c r="T96" s="77"/>
      <c r="U96" s="77" t="s">
        <v>6545</v>
      </c>
      <c r="V96" s="77">
        <v>18</v>
      </c>
      <c r="W96" s="77" t="s">
        <v>5948</v>
      </c>
      <c r="X96" s="77"/>
      <c r="Y96" s="77">
        <v>638</v>
      </c>
      <c r="Z96" s="77">
        <v>22</v>
      </c>
      <c r="AA96" s="89"/>
      <c r="AB96" s="77"/>
      <c r="AC96" s="78"/>
      <c r="AD96" s="77"/>
      <c r="AE96" s="77"/>
      <c r="AF96" s="77"/>
      <c r="AG96" s="77"/>
      <c r="AH96" s="77"/>
      <c r="AI96" s="77"/>
      <c r="AJ96" s="77" t="s">
        <v>5848</v>
      </c>
      <c r="AK96" s="77" t="s">
        <v>6598</v>
      </c>
      <c r="AL96" s="78">
        <v>44431</v>
      </c>
      <c r="AM96" s="78">
        <v>44431</v>
      </c>
      <c r="AN96" s="78">
        <v>44433</v>
      </c>
      <c r="AO96" s="78">
        <v>44433</v>
      </c>
      <c r="AP96" s="78"/>
      <c r="AQ96" s="77" t="s">
        <v>5862</v>
      </c>
      <c r="AR96" s="77" t="s">
        <v>6587</v>
      </c>
      <c r="AS96" s="77" t="s">
        <v>6598</v>
      </c>
      <c r="AT96" s="77"/>
      <c r="AU96" s="77"/>
      <c r="AV96" s="77"/>
      <c r="AW96" s="77" t="s">
        <v>90</v>
      </c>
      <c r="AX96" s="77"/>
      <c r="AY96" s="77"/>
      <c r="AZ96" s="77"/>
      <c r="BA96" s="77"/>
      <c r="BB96" s="77"/>
      <c r="BC96" s="77"/>
      <c r="BD96" s="77"/>
      <c r="BE96" s="77"/>
      <c r="BF96" s="77"/>
      <c r="BG96" s="77"/>
      <c r="BH96" s="77"/>
    </row>
    <row r="97" spans="1:60">
      <c r="A97" s="95"/>
      <c r="B97" s="77" t="s">
        <v>56</v>
      </c>
      <c r="C97" s="368" t="s">
        <v>6599</v>
      </c>
      <c r="D97" s="78"/>
      <c r="E97" s="77" t="s">
        <v>6584</v>
      </c>
      <c r="F97" s="77"/>
      <c r="G97" s="77" t="s">
        <v>5829</v>
      </c>
      <c r="H97" s="77"/>
      <c r="I97" s="77"/>
      <c r="J97" s="77"/>
      <c r="K97" s="77"/>
      <c r="L97" s="77" t="s">
        <v>6585</v>
      </c>
      <c r="M97" s="77" t="s">
        <v>6586</v>
      </c>
      <c r="N97" s="77"/>
      <c r="O97" s="77"/>
      <c r="P97" s="77"/>
      <c r="Q97" s="77"/>
      <c r="R97" s="77"/>
      <c r="S97" s="77"/>
      <c r="T97" s="77"/>
      <c r="U97" s="77" t="s">
        <v>6545</v>
      </c>
      <c r="V97" s="77">
        <v>18</v>
      </c>
      <c r="W97" s="77" t="s">
        <v>5948</v>
      </c>
      <c r="X97" s="77"/>
      <c r="Y97" s="77">
        <v>638</v>
      </c>
      <c r="Z97" s="77">
        <v>22</v>
      </c>
      <c r="AA97" s="89"/>
      <c r="AB97" s="77"/>
      <c r="AC97" s="78"/>
      <c r="AD97" s="77"/>
      <c r="AE97" s="77"/>
      <c r="AF97" s="77"/>
      <c r="AG97" s="77"/>
      <c r="AH97" s="77"/>
      <c r="AI97" s="77"/>
      <c r="AJ97" s="77" t="s">
        <v>5848</v>
      </c>
      <c r="AK97" s="77" t="s">
        <v>6599</v>
      </c>
      <c r="AL97" s="78">
        <v>44431</v>
      </c>
      <c r="AM97" s="78">
        <v>44431</v>
      </c>
      <c r="AN97" s="78">
        <v>44433</v>
      </c>
      <c r="AO97" s="78">
        <v>44433</v>
      </c>
      <c r="AP97" s="78"/>
      <c r="AQ97" s="77" t="s">
        <v>5862</v>
      </c>
      <c r="AR97" s="77" t="s">
        <v>6587</v>
      </c>
      <c r="AS97" s="77" t="s">
        <v>6599</v>
      </c>
      <c r="AT97" s="77"/>
      <c r="AU97" s="77"/>
      <c r="AV97" s="77"/>
      <c r="AW97" s="77" t="s">
        <v>90</v>
      </c>
      <c r="AX97" s="77"/>
      <c r="AY97" s="77"/>
      <c r="AZ97" s="77"/>
      <c r="BA97" s="77"/>
      <c r="BB97" s="77"/>
      <c r="BC97" s="77"/>
      <c r="BD97" s="77"/>
      <c r="BE97" s="77"/>
      <c r="BF97" s="77"/>
      <c r="BG97" s="77"/>
      <c r="BH97" s="77"/>
    </row>
    <row r="98" spans="1:60">
      <c r="A98" s="95"/>
      <c r="B98" s="77" t="s">
        <v>56</v>
      </c>
      <c r="C98" s="368" t="s">
        <v>6600</v>
      </c>
      <c r="D98" s="78"/>
      <c r="E98" s="77" t="s">
        <v>6565</v>
      </c>
      <c r="F98" s="77"/>
      <c r="G98" s="77" t="s">
        <v>5829</v>
      </c>
      <c r="H98" s="77"/>
      <c r="I98" s="77"/>
      <c r="J98" s="77"/>
      <c r="K98" s="77"/>
      <c r="L98" s="77" t="s">
        <v>6566</v>
      </c>
      <c r="M98" s="77" t="s">
        <v>6567</v>
      </c>
      <c r="N98" s="77"/>
      <c r="O98" s="77"/>
      <c r="P98" s="77"/>
      <c r="Q98" s="77"/>
      <c r="R98" s="77"/>
      <c r="S98" s="77"/>
      <c r="T98" s="77"/>
      <c r="U98" s="77" t="s">
        <v>6545</v>
      </c>
      <c r="V98" s="77">
        <v>18</v>
      </c>
      <c r="W98" s="77" t="s">
        <v>5948</v>
      </c>
      <c r="X98" s="77"/>
      <c r="Y98" s="77">
        <v>638</v>
      </c>
      <c r="Z98" s="77">
        <v>22</v>
      </c>
      <c r="AA98" s="89"/>
      <c r="AB98" s="77"/>
      <c r="AC98" s="78"/>
      <c r="AD98" s="77"/>
      <c r="AE98" s="77"/>
      <c r="AF98" s="77"/>
      <c r="AG98" s="77"/>
      <c r="AH98" s="77"/>
      <c r="AI98" s="77"/>
      <c r="AJ98" s="77" t="s">
        <v>5848</v>
      </c>
      <c r="AK98" s="77" t="s">
        <v>6600</v>
      </c>
      <c r="AL98" s="78">
        <v>44431</v>
      </c>
      <c r="AM98" s="78">
        <v>44431</v>
      </c>
      <c r="AN98" s="78">
        <v>44433</v>
      </c>
      <c r="AO98" s="78">
        <v>44433</v>
      </c>
      <c r="AP98" s="78"/>
      <c r="AQ98" s="77" t="s">
        <v>5862</v>
      </c>
      <c r="AR98" s="77"/>
      <c r="AS98" s="77" t="s">
        <v>6600</v>
      </c>
      <c r="AT98" s="77"/>
      <c r="AU98" s="77"/>
      <c r="AV98" s="77"/>
      <c r="AW98" s="77" t="s">
        <v>90</v>
      </c>
      <c r="AX98" s="77"/>
      <c r="AY98" s="77"/>
      <c r="AZ98" s="77"/>
      <c r="BA98" s="77"/>
      <c r="BB98" s="77"/>
      <c r="BC98" s="77"/>
      <c r="BD98" s="77"/>
      <c r="BE98" s="77"/>
      <c r="BF98" s="77"/>
      <c r="BG98" s="77"/>
      <c r="BH98" s="77"/>
    </row>
    <row r="99" spans="1:60">
      <c r="A99" s="95"/>
      <c r="B99" s="77" t="s">
        <v>56</v>
      </c>
      <c r="C99" s="368" t="s">
        <v>6601</v>
      </c>
      <c r="D99" s="78"/>
      <c r="E99" s="77" t="s">
        <v>6565</v>
      </c>
      <c r="F99" s="77"/>
      <c r="G99" s="77" t="s">
        <v>5829</v>
      </c>
      <c r="H99" s="77"/>
      <c r="I99" s="77"/>
      <c r="J99" s="77"/>
      <c r="K99" s="77"/>
      <c r="L99" s="77" t="s">
        <v>6566</v>
      </c>
      <c r="M99" s="77" t="s">
        <v>6567</v>
      </c>
      <c r="N99" s="77"/>
      <c r="O99" s="77"/>
      <c r="P99" s="77"/>
      <c r="Q99" s="77"/>
      <c r="R99" s="77"/>
      <c r="S99" s="77"/>
      <c r="T99" s="77"/>
      <c r="U99" s="77" t="s">
        <v>6545</v>
      </c>
      <c r="V99" s="77">
        <v>18</v>
      </c>
      <c r="W99" s="77" t="s">
        <v>5948</v>
      </c>
      <c r="X99" s="77"/>
      <c r="Y99" s="77">
        <v>638</v>
      </c>
      <c r="Z99" s="77">
        <v>22</v>
      </c>
      <c r="AA99" s="89"/>
      <c r="AB99" s="77"/>
      <c r="AC99" s="78"/>
      <c r="AD99" s="77"/>
      <c r="AE99" s="77"/>
      <c r="AF99" s="77"/>
      <c r="AG99" s="77"/>
      <c r="AH99" s="77"/>
      <c r="AI99" s="77"/>
      <c r="AJ99" s="77" t="s">
        <v>5848</v>
      </c>
      <c r="AK99" s="77" t="s">
        <v>6601</v>
      </c>
      <c r="AL99" s="78">
        <v>44431</v>
      </c>
      <c r="AM99" s="78">
        <v>44431</v>
      </c>
      <c r="AN99" s="78">
        <v>44433</v>
      </c>
      <c r="AO99" s="78">
        <v>44433</v>
      </c>
      <c r="AP99" s="78"/>
      <c r="AQ99" s="77" t="s">
        <v>5862</v>
      </c>
      <c r="AR99" s="77"/>
      <c r="AS99" s="77" t="s">
        <v>6601</v>
      </c>
      <c r="AT99" s="77"/>
      <c r="AU99" s="77"/>
      <c r="AV99" s="77"/>
      <c r="AW99" s="77" t="s">
        <v>90</v>
      </c>
      <c r="AX99" s="77"/>
      <c r="AY99" s="77"/>
      <c r="AZ99" s="77"/>
      <c r="BA99" s="77"/>
      <c r="BB99" s="77"/>
      <c r="BC99" s="77"/>
      <c r="BD99" s="77"/>
      <c r="BE99" s="77"/>
      <c r="BF99" s="77"/>
      <c r="BG99" s="77"/>
      <c r="BH99" s="77"/>
    </row>
    <row r="100" spans="1:60">
      <c r="A100" s="95"/>
      <c r="B100" s="77" t="s">
        <v>56</v>
      </c>
      <c r="C100" s="368" t="s">
        <v>6602</v>
      </c>
      <c r="D100" s="78"/>
      <c r="E100" s="77" t="s">
        <v>6565</v>
      </c>
      <c r="F100" s="77"/>
      <c r="G100" s="77" t="s">
        <v>5829</v>
      </c>
      <c r="H100" s="77"/>
      <c r="I100" s="77"/>
      <c r="J100" s="77"/>
      <c r="K100" s="77"/>
      <c r="L100" s="77" t="s">
        <v>6566</v>
      </c>
      <c r="M100" s="77" t="s">
        <v>6567</v>
      </c>
      <c r="N100" s="77"/>
      <c r="O100" s="77"/>
      <c r="P100" s="77"/>
      <c r="Q100" s="77"/>
      <c r="R100" s="77"/>
      <c r="S100" s="77"/>
      <c r="T100" s="77"/>
      <c r="U100" s="77" t="s">
        <v>6545</v>
      </c>
      <c r="V100" s="77">
        <v>18</v>
      </c>
      <c r="W100" s="77" t="s">
        <v>5948</v>
      </c>
      <c r="X100" s="77"/>
      <c r="Y100" s="77">
        <v>638</v>
      </c>
      <c r="Z100" s="77">
        <v>22</v>
      </c>
      <c r="AA100" s="89"/>
      <c r="AB100" s="77"/>
      <c r="AC100" s="78"/>
      <c r="AD100" s="77"/>
      <c r="AE100" s="77"/>
      <c r="AF100" s="77"/>
      <c r="AG100" s="77"/>
      <c r="AH100" s="77"/>
      <c r="AI100" s="77"/>
      <c r="AJ100" s="77" t="s">
        <v>5848</v>
      </c>
      <c r="AK100" s="77" t="s">
        <v>6602</v>
      </c>
      <c r="AL100" s="78">
        <v>44431</v>
      </c>
      <c r="AM100" s="78">
        <v>44431</v>
      </c>
      <c r="AN100" s="78">
        <v>44433</v>
      </c>
      <c r="AO100" s="78">
        <v>44433</v>
      </c>
      <c r="AP100" s="78"/>
      <c r="AQ100" s="77" t="s">
        <v>5862</v>
      </c>
      <c r="AR100" s="77"/>
      <c r="AS100" s="77" t="s">
        <v>6602</v>
      </c>
      <c r="AT100" s="77"/>
      <c r="AU100" s="77"/>
      <c r="AV100" s="77"/>
      <c r="AW100" s="77" t="s">
        <v>90</v>
      </c>
      <c r="AX100" s="77"/>
      <c r="AY100" s="77"/>
      <c r="AZ100" s="77"/>
      <c r="BA100" s="77"/>
      <c r="BB100" s="77"/>
      <c r="BC100" s="77"/>
      <c r="BD100" s="77"/>
      <c r="BE100" s="77"/>
      <c r="BF100" s="77"/>
      <c r="BG100" s="77"/>
      <c r="BH100" s="77"/>
    </row>
    <row r="101" spans="1:60">
      <c r="A101" s="95"/>
      <c r="B101" s="77" t="s">
        <v>56</v>
      </c>
      <c r="C101" s="368" t="s">
        <v>6603</v>
      </c>
      <c r="D101" s="78"/>
      <c r="E101" s="77">
        <v>5000072058</v>
      </c>
      <c r="F101" s="77"/>
      <c r="G101" s="77" t="s">
        <v>5831</v>
      </c>
      <c r="H101" s="77"/>
      <c r="I101" s="77"/>
      <c r="J101" s="77"/>
      <c r="K101" s="77"/>
      <c r="L101" s="77" t="s">
        <v>6543</v>
      </c>
      <c r="M101" s="77" t="s">
        <v>6544</v>
      </c>
      <c r="N101" s="77"/>
      <c r="O101" s="77"/>
      <c r="P101" s="77"/>
      <c r="Q101" s="77"/>
      <c r="R101" s="77"/>
      <c r="S101" s="77"/>
      <c r="T101" s="77"/>
      <c r="U101" s="77" t="s">
        <v>6545</v>
      </c>
      <c r="V101" s="77">
        <v>18</v>
      </c>
      <c r="W101" s="77" t="s">
        <v>5948</v>
      </c>
      <c r="X101" s="77"/>
      <c r="Y101" s="77">
        <v>638</v>
      </c>
      <c r="Z101" s="77">
        <v>22</v>
      </c>
      <c r="AA101" s="89"/>
      <c r="AB101" s="77"/>
      <c r="AC101" s="78"/>
      <c r="AD101" s="77"/>
      <c r="AE101" s="77"/>
      <c r="AF101" s="77"/>
      <c r="AG101" s="77"/>
      <c r="AH101" s="77"/>
      <c r="AI101" s="77"/>
      <c r="AJ101" s="77" t="s">
        <v>5848</v>
      </c>
      <c r="AK101" s="77" t="s">
        <v>6603</v>
      </c>
      <c r="AL101" s="78">
        <v>44431</v>
      </c>
      <c r="AM101" s="78">
        <v>44431</v>
      </c>
      <c r="AN101" s="78">
        <v>44432</v>
      </c>
      <c r="AO101" s="78">
        <v>44432</v>
      </c>
      <c r="AP101" s="78"/>
      <c r="AQ101" s="77" t="s">
        <v>5862</v>
      </c>
      <c r="AR101" s="77" t="s">
        <v>6604</v>
      </c>
      <c r="AS101" s="77" t="s">
        <v>6603</v>
      </c>
      <c r="AT101" s="77"/>
      <c r="AU101" s="77"/>
      <c r="AV101" s="77"/>
      <c r="AW101" s="77" t="s">
        <v>90</v>
      </c>
      <c r="AX101" s="77"/>
      <c r="AY101" s="77"/>
      <c r="AZ101" s="77"/>
      <c r="BA101" s="77"/>
      <c r="BB101" s="77"/>
      <c r="BC101" s="77"/>
      <c r="BD101" s="77"/>
      <c r="BE101" s="77"/>
      <c r="BF101" s="77"/>
      <c r="BG101" s="77"/>
      <c r="BH101" s="77"/>
    </row>
    <row r="102" spans="1:60">
      <c r="A102" s="95"/>
      <c r="B102" s="77" t="s">
        <v>56</v>
      </c>
      <c r="C102" s="368" t="s">
        <v>6605</v>
      </c>
      <c r="D102" s="78"/>
      <c r="E102" s="77">
        <v>5000072058</v>
      </c>
      <c r="F102" s="77"/>
      <c r="G102" s="77" t="s">
        <v>5831</v>
      </c>
      <c r="H102" s="77"/>
      <c r="I102" s="77"/>
      <c r="J102" s="77"/>
      <c r="K102" s="77"/>
      <c r="L102" s="77" t="s">
        <v>6543</v>
      </c>
      <c r="M102" s="77" t="s">
        <v>6544</v>
      </c>
      <c r="N102" s="77"/>
      <c r="O102" s="77"/>
      <c r="P102" s="77"/>
      <c r="Q102" s="77"/>
      <c r="R102" s="77"/>
      <c r="S102" s="77"/>
      <c r="T102" s="77"/>
      <c r="U102" s="77" t="s">
        <v>6545</v>
      </c>
      <c r="V102" s="77">
        <v>18</v>
      </c>
      <c r="W102" s="77" t="s">
        <v>5948</v>
      </c>
      <c r="X102" s="77"/>
      <c r="Y102" s="77">
        <v>638</v>
      </c>
      <c r="Z102" s="77">
        <v>22</v>
      </c>
      <c r="AA102" s="89"/>
      <c r="AB102" s="77"/>
      <c r="AC102" s="78"/>
      <c r="AD102" s="77"/>
      <c r="AE102" s="77"/>
      <c r="AF102" s="77"/>
      <c r="AG102" s="77"/>
      <c r="AH102" s="77"/>
      <c r="AI102" s="77"/>
      <c r="AJ102" s="77" t="s">
        <v>5848</v>
      </c>
      <c r="AK102" s="77" t="s">
        <v>6605</v>
      </c>
      <c r="AL102" s="78">
        <v>44431</v>
      </c>
      <c r="AM102" s="78">
        <v>44431</v>
      </c>
      <c r="AN102" s="78">
        <v>44432</v>
      </c>
      <c r="AO102" s="78">
        <v>44432</v>
      </c>
      <c r="AP102" s="78"/>
      <c r="AQ102" s="77" t="s">
        <v>5862</v>
      </c>
      <c r="AR102" s="77"/>
      <c r="AS102" s="77" t="s">
        <v>6605</v>
      </c>
      <c r="AT102" s="77"/>
      <c r="AU102" s="77"/>
      <c r="AV102" s="77"/>
      <c r="AW102" s="77" t="s">
        <v>90</v>
      </c>
      <c r="AX102" s="77"/>
      <c r="AY102" s="77"/>
      <c r="AZ102" s="77"/>
      <c r="BA102" s="77"/>
      <c r="BB102" s="77"/>
      <c r="BC102" s="77"/>
      <c r="BD102" s="77"/>
      <c r="BE102" s="77"/>
      <c r="BF102" s="77"/>
      <c r="BG102" s="77"/>
      <c r="BH102" s="77"/>
    </row>
    <row r="103" spans="1:60">
      <c r="A103" s="95"/>
      <c r="B103" s="77" t="s">
        <v>56</v>
      </c>
      <c r="C103" s="368" t="s">
        <v>6606</v>
      </c>
      <c r="D103" s="78"/>
      <c r="E103" s="77" t="s">
        <v>6584</v>
      </c>
      <c r="F103" s="77"/>
      <c r="G103" s="77" t="s">
        <v>5829</v>
      </c>
      <c r="H103" s="77"/>
      <c r="I103" s="77"/>
      <c r="J103" s="77"/>
      <c r="K103" s="77"/>
      <c r="L103" s="77" t="s">
        <v>6585</v>
      </c>
      <c r="M103" s="77" t="s">
        <v>6586</v>
      </c>
      <c r="N103" s="77"/>
      <c r="O103" s="77"/>
      <c r="P103" s="77"/>
      <c r="Q103" s="77"/>
      <c r="R103" s="77"/>
      <c r="S103" s="77"/>
      <c r="T103" s="77"/>
      <c r="U103" s="77" t="s">
        <v>6545</v>
      </c>
      <c r="V103" s="77">
        <v>18</v>
      </c>
      <c r="W103" s="77" t="s">
        <v>5948</v>
      </c>
      <c r="X103" s="77"/>
      <c r="Y103" s="77">
        <v>638</v>
      </c>
      <c r="Z103" s="77">
        <v>22</v>
      </c>
      <c r="AA103" s="89"/>
      <c r="AB103" s="77"/>
      <c r="AC103" s="78"/>
      <c r="AD103" s="77"/>
      <c r="AE103" s="77"/>
      <c r="AF103" s="77"/>
      <c r="AG103" s="77"/>
      <c r="AH103" s="77"/>
      <c r="AI103" s="77"/>
      <c r="AJ103" s="77" t="s">
        <v>5848</v>
      </c>
      <c r="AK103" s="77" t="s">
        <v>6606</v>
      </c>
      <c r="AL103" s="78">
        <v>44431</v>
      </c>
      <c r="AM103" s="78">
        <v>44431</v>
      </c>
      <c r="AN103" s="78">
        <v>44433</v>
      </c>
      <c r="AO103" s="78">
        <v>44433</v>
      </c>
      <c r="AP103" s="78"/>
      <c r="AQ103" s="77" t="s">
        <v>5862</v>
      </c>
      <c r="AR103" s="77" t="s">
        <v>6587</v>
      </c>
      <c r="AS103" s="77" t="s">
        <v>6606</v>
      </c>
      <c r="AT103" s="77"/>
      <c r="AU103" s="77"/>
      <c r="AV103" s="77"/>
      <c r="AW103" s="77" t="s">
        <v>90</v>
      </c>
      <c r="AX103" s="77"/>
      <c r="AY103" s="77"/>
      <c r="AZ103" s="77"/>
      <c r="BA103" s="77"/>
      <c r="BB103" s="77"/>
      <c r="BC103" s="77"/>
      <c r="BD103" s="77"/>
      <c r="BE103" s="77"/>
      <c r="BF103" s="77"/>
      <c r="BG103" s="77"/>
      <c r="BH103" s="77"/>
    </row>
    <row r="104" spans="1:60">
      <c r="A104" s="95"/>
      <c r="B104" s="77" t="s">
        <v>56</v>
      </c>
      <c r="C104" s="368" t="s">
        <v>6607</v>
      </c>
      <c r="D104" s="78"/>
      <c r="E104" s="77" t="s">
        <v>6570</v>
      </c>
      <c r="F104" s="77"/>
      <c r="G104" s="77" t="s">
        <v>5831</v>
      </c>
      <c r="H104" s="77"/>
      <c r="I104" s="77"/>
      <c r="J104" s="77"/>
      <c r="K104" s="77"/>
      <c r="L104" s="77" t="s">
        <v>6571</v>
      </c>
      <c r="M104" s="77" t="s">
        <v>6572</v>
      </c>
      <c r="N104" s="77"/>
      <c r="O104" s="77"/>
      <c r="P104" s="77"/>
      <c r="Q104" s="77"/>
      <c r="R104" s="77"/>
      <c r="S104" s="77"/>
      <c r="T104" s="77"/>
      <c r="U104" s="77" t="s">
        <v>6545</v>
      </c>
      <c r="V104" s="77">
        <v>18</v>
      </c>
      <c r="W104" s="77" t="s">
        <v>5948</v>
      </c>
      <c r="X104" s="77"/>
      <c r="Y104" s="77">
        <v>638</v>
      </c>
      <c r="Z104" s="77">
        <v>22</v>
      </c>
      <c r="AA104" s="89"/>
      <c r="AB104" s="77"/>
      <c r="AC104" s="78"/>
      <c r="AD104" s="77"/>
      <c r="AE104" s="77"/>
      <c r="AF104" s="77"/>
      <c r="AG104" s="77"/>
      <c r="AH104" s="77"/>
      <c r="AI104" s="77"/>
      <c r="AJ104" s="77" t="s">
        <v>5848</v>
      </c>
      <c r="AK104" s="77" t="s">
        <v>6607</v>
      </c>
      <c r="AL104" s="78">
        <v>44432</v>
      </c>
      <c r="AM104" s="78">
        <v>44432</v>
      </c>
      <c r="AN104" s="78">
        <v>44433</v>
      </c>
      <c r="AO104" s="78">
        <v>44433</v>
      </c>
      <c r="AP104" s="78"/>
      <c r="AQ104" s="77" t="s">
        <v>5862</v>
      </c>
      <c r="AR104" s="77" t="s">
        <v>6608</v>
      </c>
      <c r="AS104" s="77" t="s">
        <v>6607</v>
      </c>
      <c r="AT104" s="77"/>
      <c r="AU104" s="77"/>
      <c r="AV104" s="77"/>
      <c r="AW104" s="77" t="s">
        <v>90</v>
      </c>
      <c r="AX104" s="77"/>
      <c r="AY104" s="77"/>
      <c r="AZ104" s="77"/>
      <c r="BA104" s="77"/>
      <c r="BB104" s="77"/>
      <c r="BC104" s="77"/>
      <c r="BD104" s="77"/>
      <c r="BE104" s="77"/>
      <c r="BF104" s="77"/>
      <c r="BG104" s="77"/>
      <c r="BH104" s="77"/>
    </row>
    <row r="105" spans="1:60">
      <c r="A105" s="95"/>
      <c r="B105" s="77" t="s">
        <v>56</v>
      </c>
      <c r="C105" s="368" t="s">
        <v>6609</v>
      </c>
      <c r="D105" s="78"/>
      <c r="E105" s="77" t="s">
        <v>6570</v>
      </c>
      <c r="F105" s="77"/>
      <c r="G105" s="77" t="s">
        <v>5831</v>
      </c>
      <c r="H105" s="77"/>
      <c r="I105" s="77"/>
      <c r="J105" s="77"/>
      <c r="K105" s="77"/>
      <c r="L105" s="77" t="s">
        <v>6571</v>
      </c>
      <c r="M105" s="77" t="s">
        <v>6572</v>
      </c>
      <c r="N105" s="77"/>
      <c r="O105" s="77"/>
      <c r="P105" s="77"/>
      <c r="Q105" s="77"/>
      <c r="R105" s="77"/>
      <c r="S105" s="77"/>
      <c r="T105" s="77"/>
      <c r="U105" s="77" t="s">
        <v>6545</v>
      </c>
      <c r="V105" s="77">
        <v>18</v>
      </c>
      <c r="W105" s="77" t="s">
        <v>5948</v>
      </c>
      <c r="X105" s="77"/>
      <c r="Y105" s="77">
        <v>638</v>
      </c>
      <c r="Z105" s="77">
        <v>22</v>
      </c>
      <c r="AA105" s="89"/>
      <c r="AB105" s="77"/>
      <c r="AC105" s="78"/>
      <c r="AD105" s="77"/>
      <c r="AE105" s="77"/>
      <c r="AF105" s="77"/>
      <c r="AG105" s="77"/>
      <c r="AH105" s="77"/>
      <c r="AI105" s="77"/>
      <c r="AJ105" s="77" t="s">
        <v>5848</v>
      </c>
      <c r="AK105" s="77" t="s">
        <v>6609</v>
      </c>
      <c r="AL105" s="78">
        <v>44432</v>
      </c>
      <c r="AM105" s="78">
        <v>44432</v>
      </c>
      <c r="AN105" s="78">
        <v>44433</v>
      </c>
      <c r="AO105" s="78">
        <v>44433</v>
      </c>
      <c r="AP105" s="78"/>
      <c r="AQ105" s="77" t="s">
        <v>5862</v>
      </c>
      <c r="AR105" s="77" t="s">
        <v>6608</v>
      </c>
      <c r="AS105" s="77" t="s">
        <v>6609</v>
      </c>
      <c r="AT105" s="77"/>
      <c r="AU105" s="77"/>
      <c r="AV105" s="77"/>
      <c r="AW105" s="77" t="s">
        <v>90</v>
      </c>
      <c r="AX105" s="77"/>
      <c r="AY105" s="77"/>
      <c r="AZ105" s="77"/>
      <c r="BA105" s="77"/>
      <c r="BB105" s="77"/>
      <c r="BC105" s="77"/>
      <c r="BD105" s="77"/>
      <c r="BE105" s="77"/>
      <c r="BF105" s="77"/>
      <c r="BG105" s="77"/>
      <c r="BH105" s="77"/>
    </row>
    <row r="106" spans="1:60">
      <c r="A106" s="95"/>
      <c r="B106" s="77" t="s">
        <v>56</v>
      </c>
      <c r="C106" s="368" t="s">
        <v>6610</v>
      </c>
      <c r="D106" s="78"/>
      <c r="E106" s="77">
        <v>5000072058</v>
      </c>
      <c r="F106" s="77"/>
      <c r="G106" s="77" t="s">
        <v>5831</v>
      </c>
      <c r="H106" s="77"/>
      <c r="I106" s="77"/>
      <c r="J106" s="77"/>
      <c r="K106" s="77"/>
      <c r="L106" s="77" t="s">
        <v>6543</v>
      </c>
      <c r="M106" s="77" t="s">
        <v>6544</v>
      </c>
      <c r="N106" s="77"/>
      <c r="O106" s="77"/>
      <c r="P106" s="77"/>
      <c r="Q106" s="77"/>
      <c r="R106" s="77"/>
      <c r="S106" s="77"/>
      <c r="T106" s="77"/>
      <c r="U106" s="77" t="s">
        <v>6545</v>
      </c>
      <c r="V106" s="77">
        <v>18</v>
      </c>
      <c r="W106" s="77" t="s">
        <v>5948</v>
      </c>
      <c r="X106" s="77"/>
      <c r="Y106" s="77">
        <v>638</v>
      </c>
      <c r="Z106" s="77">
        <v>22</v>
      </c>
      <c r="AA106" s="89"/>
      <c r="AB106" s="77"/>
      <c r="AC106" s="78"/>
      <c r="AD106" s="77"/>
      <c r="AE106" s="77"/>
      <c r="AF106" s="77"/>
      <c r="AG106" s="77"/>
      <c r="AH106" s="77"/>
      <c r="AI106" s="77"/>
      <c r="AJ106" s="77" t="s">
        <v>5848</v>
      </c>
      <c r="AK106" s="77" t="s">
        <v>6610</v>
      </c>
      <c r="AL106" s="78">
        <v>44432</v>
      </c>
      <c r="AM106" s="78">
        <v>44432</v>
      </c>
      <c r="AN106" s="78">
        <v>44433</v>
      </c>
      <c r="AO106" s="78">
        <v>44433</v>
      </c>
      <c r="AP106" s="78"/>
      <c r="AQ106" s="77" t="s">
        <v>5862</v>
      </c>
      <c r="AR106" s="77"/>
      <c r="AS106" s="77" t="s">
        <v>6610</v>
      </c>
      <c r="AT106" s="77"/>
      <c r="AU106" s="77"/>
      <c r="AV106" s="77"/>
      <c r="AW106" s="77" t="s">
        <v>90</v>
      </c>
      <c r="AX106" s="77"/>
      <c r="AY106" s="77"/>
      <c r="AZ106" s="77"/>
      <c r="BA106" s="77"/>
      <c r="BB106" s="77"/>
      <c r="BC106" s="77"/>
      <c r="BD106" s="77"/>
      <c r="BE106" s="77"/>
      <c r="BF106" s="77"/>
      <c r="BG106" s="77"/>
      <c r="BH106" s="77"/>
    </row>
    <row r="107" spans="1:60">
      <c r="A107" s="95"/>
      <c r="B107" s="77" t="s">
        <v>56</v>
      </c>
      <c r="C107" s="368" t="s">
        <v>6611</v>
      </c>
      <c r="D107" s="78"/>
      <c r="E107" s="77">
        <v>5000072058</v>
      </c>
      <c r="F107" s="77"/>
      <c r="G107" s="77" t="s">
        <v>5831</v>
      </c>
      <c r="H107" s="77"/>
      <c r="I107" s="77"/>
      <c r="J107" s="77"/>
      <c r="K107" s="77"/>
      <c r="L107" s="77" t="s">
        <v>6543</v>
      </c>
      <c r="M107" s="77" t="s">
        <v>6544</v>
      </c>
      <c r="N107" s="77"/>
      <c r="O107" s="77"/>
      <c r="P107" s="77"/>
      <c r="Q107" s="77"/>
      <c r="R107" s="77"/>
      <c r="S107" s="77"/>
      <c r="T107" s="77"/>
      <c r="U107" s="77" t="s">
        <v>6545</v>
      </c>
      <c r="V107" s="77">
        <v>18</v>
      </c>
      <c r="W107" s="77" t="s">
        <v>5948</v>
      </c>
      <c r="X107" s="77"/>
      <c r="Y107" s="77">
        <v>638</v>
      </c>
      <c r="Z107" s="77">
        <v>22</v>
      </c>
      <c r="AA107" s="89"/>
      <c r="AB107" s="77"/>
      <c r="AC107" s="78"/>
      <c r="AD107" s="77"/>
      <c r="AE107" s="77"/>
      <c r="AF107" s="77"/>
      <c r="AG107" s="77"/>
      <c r="AH107" s="77"/>
      <c r="AI107" s="77"/>
      <c r="AJ107" s="77" t="s">
        <v>5848</v>
      </c>
      <c r="AK107" s="77" t="s">
        <v>6611</v>
      </c>
      <c r="AL107" s="78">
        <v>44432</v>
      </c>
      <c r="AM107" s="78">
        <v>44432</v>
      </c>
      <c r="AN107" s="78">
        <v>44433</v>
      </c>
      <c r="AO107" s="78">
        <v>44433</v>
      </c>
      <c r="AP107" s="78"/>
      <c r="AQ107" s="77" t="s">
        <v>5862</v>
      </c>
      <c r="AR107" s="77"/>
      <c r="AS107" s="77" t="s">
        <v>6611</v>
      </c>
      <c r="AT107" s="77"/>
      <c r="AU107" s="77"/>
      <c r="AV107" s="77"/>
      <c r="AW107" s="77" t="s">
        <v>90</v>
      </c>
      <c r="AX107" s="77"/>
      <c r="AY107" s="77"/>
      <c r="AZ107" s="77"/>
      <c r="BA107" s="77"/>
      <c r="BB107" s="77"/>
      <c r="BC107" s="77"/>
      <c r="BD107" s="77"/>
      <c r="BE107" s="77"/>
      <c r="BF107" s="77"/>
      <c r="BG107" s="77"/>
      <c r="BH107" s="77"/>
    </row>
    <row r="108" spans="1:60">
      <c r="A108" s="95"/>
      <c r="B108" s="77" t="s">
        <v>56</v>
      </c>
      <c r="C108" s="368" t="s">
        <v>6612</v>
      </c>
      <c r="D108" s="78"/>
      <c r="E108" s="77">
        <v>5000072058</v>
      </c>
      <c r="F108" s="77"/>
      <c r="G108" s="77" t="s">
        <v>5831</v>
      </c>
      <c r="H108" s="77"/>
      <c r="I108" s="77"/>
      <c r="J108" s="77"/>
      <c r="K108" s="77"/>
      <c r="L108" s="77" t="s">
        <v>6543</v>
      </c>
      <c r="M108" s="77" t="s">
        <v>6544</v>
      </c>
      <c r="N108" s="77"/>
      <c r="O108" s="77"/>
      <c r="P108" s="77"/>
      <c r="Q108" s="77"/>
      <c r="R108" s="77"/>
      <c r="S108" s="77"/>
      <c r="T108" s="77"/>
      <c r="U108" s="77" t="s">
        <v>6545</v>
      </c>
      <c r="V108" s="77">
        <v>18</v>
      </c>
      <c r="W108" s="77" t="s">
        <v>5948</v>
      </c>
      <c r="X108" s="77"/>
      <c r="Y108" s="77">
        <v>638</v>
      </c>
      <c r="Z108" s="77">
        <v>22</v>
      </c>
      <c r="AA108" s="89"/>
      <c r="AB108" s="77"/>
      <c r="AC108" s="78"/>
      <c r="AD108" s="77"/>
      <c r="AE108" s="77"/>
      <c r="AF108" s="77"/>
      <c r="AG108" s="77"/>
      <c r="AH108" s="77"/>
      <c r="AI108" s="77"/>
      <c r="AJ108" s="77" t="s">
        <v>5848</v>
      </c>
      <c r="AK108" s="77" t="s">
        <v>6612</v>
      </c>
      <c r="AL108" s="78">
        <v>44432</v>
      </c>
      <c r="AM108" s="78">
        <v>44432</v>
      </c>
      <c r="AN108" s="78">
        <v>44433</v>
      </c>
      <c r="AO108" s="78">
        <v>44433</v>
      </c>
      <c r="AP108" s="78"/>
      <c r="AQ108" s="77" t="s">
        <v>5862</v>
      </c>
      <c r="AR108" s="77" t="s">
        <v>6613</v>
      </c>
      <c r="AS108" s="77" t="s">
        <v>6612</v>
      </c>
      <c r="AT108" s="77"/>
      <c r="AU108" s="77"/>
      <c r="AV108" s="77"/>
      <c r="AW108" s="77" t="s">
        <v>90</v>
      </c>
      <c r="AX108" s="77"/>
      <c r="AY108" s="77"/>
      <c r="AZ108" s="77"/>
      <c r="BA108" s="77"/>
      <c r="BB108" s="77"/>
      <c r="BC108" s="77"/>
      <c r="BD108" s="77"/>
      <c r="BE108" s="77"/>
      <c r="BF108" s="77"/>
      <c r="BG108" s="77"/>
      <c r="BH108" s="77"/>
    </row>
    <row r="109" spans="1:60">
      <c r="A109" s="95"/>
      <c r="B109" s="77" t="s">
        <v>56</v>
      </c>
      <c r="C109" s="368" t="s">
        <v>6614</v>
      </c>
      <c r="D109" s="78"/>
      <c r="E109" s="77" t="s">
        <v>6591</v>
      </c>
      <c r="F109" s="77"/>
      <c r="G109" s="77" t="s">
        <v>5831</v>
      </c>
      <c r="H109" s="77"/>
      <c r="I109" s="77"/>
      <c r="J109" s="77"/>
      <c r="K109" s="77"/>
      <c r="L109" s="77" t="s">
        <v>6592</v>
      </c>
      <c r="M109" s="77" t="s">
        <v>6593</v>
      </c>
      <c r="N109" s="77"/>
      <c r="O109" s="77"/>
      <c r="P109" s="77"/>
      <c r="Q109" s="77"/>
      <c r="R109" s="77"/>
      <c r="S109" s="77"/>
      <c r="T109" s="77"/>
      <c r="U109" s="77" t="s">
        <v>6545</v>
      </c>
      <c r="V109" s="77">
        <v>18</v>
      </c>
      <c r="W109" s="77" t="s">
        <v>5948</v>
      </c>
      <c r="X109" s="77"/>
      <c r="Y109" s="77">
        <v>638</v>
      </c>
      <c r="Z109" s="77">
        <v>22</v>
      </c>
      <c r="AA109" s="89"/>
      <c r="AB109" s="77"/>
      <c r="AC109" s="78"/>
      <c r="AD109" s="77"/>
      <c r="AE109" s="77"/>
      <c r="AF109" s="77"/>
      <c r="AG109" s="77"/>
      <c r="AH109" s="77"/>
      <c r="AI109" s="77"/>
      <c r="AJ109" s="77" t="s">
        <v>5848</v>
      </c>
      <c r="AK109" s="77" t="s">
        <v>6614</v>
      </c>
      <c r="AL109" s="78">
        <v>44432</v>
      </c>
      <c r="AM109" s="78">
        <v>44432</v>
      </c>
      <c r="AN109" s="78">
        <v>44434</v>
      </c>
      <c r="AO109" s="78">
        <v>44434</v>
      </c>
      <c r="AP109" s="78"/>
      <c r="AQ109" s="77" t="s">
        <v>5862</v>
      </c>
      <c r="AR109" s="77"/>
      <c r="AS109" s="77" t="s">
        <v>6614</v>
      </c>
      <c r="AT109" s="77"/>
      <c r="AU109" s="77"/>
      <c r="AV109" s="77"/>
      <c r="AW109" s="77" t="s">
        <v>90</v>
      </c>
      <c r="AX109" s="77"/>
      <c r="AY109" s="77"/>
      <c r="AZ109" s="77"/>
      <c r="BA109" s="77"/>
      <c r="BB109" s="77"/>
      <c r="BC109" s="77"/>
      <c r="BD109" s="77"/>
      <c r="BE109" s="77"/>
      <c r="BF109" s="77"/>
      <c r="BG109" s="77"/>
      <c r="BH109" s="77"/>
    </row>
    <row r="110" spans="1:60">
      <c r="A110" s="95"/>
      <c r="B110" s="77" t="s">
        <v>56</v>
      </c>
      <c r="C110" s="368" t="s">
        <v>6615</v>
      </c>
      <c r="D110" s="78"/>
      <c r="E110" s="77" t="s">
        <v>6591</v>
      </c>
      <c r="F110" s="77"/>
      <c r="G110" s="77" t="s">
        <v>5831</v>
      </c>
      <c r="H110" s="77"/>
      <c r="I110" s="77"/>
      <c r="J110" s="77"/>
      <c r="K110" s="77"/>
      <c r="L110" s="77" t="s">
        <v>6592</v>
      </c>
      <c r="M110" s="77" t="s">
        <v>6593</v>
      </c>
      <c r="N110" s="77"/>
      <c r="O110" s="77"/>
      <c r="P110" s="77"/>
      <c r="Q110" s="77"/>
      <c r="R110" s="77"/>
      <c r="S110" s="77"/>
      <c r="T110" s="77"/>
      <c r="U110" s="77" t="s">
        <v>6545</v>
      </c>
      <c r="V110" s="77">
        <v>18</v>
      </c>
      <c r="W110" s="77" t="s">
        <v>5948</v>
      </c>
      <c r="X110" s="77"/>
      <c r="Y110" s="77">
        <v>638</v>
      </c>
      <c r="Z110" s="77">
        <v>22</v>
      </c>
      <c r="AA110" s="89"/>
      <c r="AB110" s="77"/>
      <c r="AC110" s="78"/>
      <c r="AD110" s="77"/>
      <c r="AE110" s="77"/>
      <c r="AF110" s="77"/>
      <c r="AG110" s="77"/>
      <c r="AH110" s="77"/>
      <c r="AI110" s="77"/>
      <c r="AJ110" s="77" t="s">
        <v>5848</v>
      </c>
      <c r="AK110" s="77" t="s">
        <v>6615</v>
      </c>
      <c r="AL110" s="78">
        <v>44432</v>
      </c>
      <c r="AM110" s="78">
        <v>44432</v>
      </c>
      <c r="AN110" s="78">
        <v>44434</v>
      </c>
      <c r="AO110" s="78">
        <v>44434</v>
      </c>
      <c r="AP110" s="78"/>
      <c r="AQ110" s="77" t="s">
        <v>5862</v>
      </c>
      <c r="AR110" s="77"/>
      <c r="AS110" s="77" t="s">
        <v>6615</v>
      </c>
      <c r="AT110" s="77"/>
      <c r="AU110" s="77"/>
      <c r="AV110" s="77"/>
      <c r="AW110" s="77" t="s">
        <v>90</v>
      </c>
      <c r="AX110" s="77"/>
      <c r="AY110" s="77"/>
      <c r="AZ110" s="77"/>
      <c r="BA110" s="77"/>
      <c r="BB110" s="77"/>
      <c r="BC110" s="77"/>
      <c r="BD110" s="77"/>
      <c r="BE110" s="77"/>
      <c r="BF110" s="77"/>
      <c r="BG110" s="77"/>
      <c r="BH110" s="77"/>
    </row>
    <row r="111" spans="1:60">
      <c r="A111" s="95"/>
      <c r="B111" s="77" t="s">
        <v>56</v>
      </c>
      <c r="C111" s="368" t="s">
        <v>6616</v>
      </c>
      <c r="D111" s="78"/>
      <c r="E111" s="77">
        <v>5000072058</v>
      </c>
      <c r="F111" s="77"/>
      <c r="G111" s="77" t="s">
        <v>5831</v>
      </c>
      <c r="H111" s="77"/>
      <c r="I111" s="77"/>
      <c r="J111" s="77"/>
      <c r="K111" s="77"/>
      <c r="L111" s="77" t="s">
        <v>6543</v>
      </c>
      <c r="M111" s="77" t="s">
        <v>6544</v>
      </c>
      <c r="N111" s="77"/>
      <c r="O111" s="77"/>
      <c r="P111" s="77"/>
      <c r="Q111" s="77"/>
      <c r="R111" s="77"/>
      <c r="S111" s="77"/>
      <c r="T111" s="77"/>
      <c r="U111" s="77" t="s">
        <v>6545</v>
      </c>
      <c r="V111" s="77">
        <v>18</v>
      </c>
      <c r="W111" s="77" t="s">
        <v>5948</v>
      </c>
      <c r="X111" s="77"/>
      <c r="Y111" s="77">
        <v>638</v>
      </c>
      <c r="Z111" s="77">
        <v>22</v>
      </c>
      <c r="AA111" s="89"/>
      <c r="AB111" s="77"/>
      <c r="AC111" s="78"/>
      <c r="AD111" s="77"/>
      <c r="AE111" s="77"/>
      <c r="AF111" s="77"/>
      <c r="AG111" s="77"/>
      <c r="AH111" s="77"/>
      <c r="AI111" s="77"/>
      <c r="AJ111" s="77" t="s">
        <v>5848</v>
      </c>
      <c r="AK111" s="77" t="s">
        <v>6616</v>
      </c>
      <c r="AL111" s="78">
        <v>44432</v>
      </c>
      <c r="AM111" s="78">
        <v>44432</v>
      </c>
      <c r="AN111" s="78">
        <v>44433</v>
      </c>
      <c r="AO111" s="78">
        <v>44433</v>
      </c>
      <c r="AP111" s="78"/>
      <c r="AQ111" s="77" t="s">
        <v>5862</v>
      </c>
      <c r="AR111" s="77"/>
      <c r="AS111" s="77" t="s">
        <v>6616</v>
      </c>
      <c r="AT111" s="77"/>
      <c r="AU111" s="77"/>
      <c r="AV111" s="77"/>
      <c r="AW111" s="77" t="s">
        <v>90</v>
      </c>
      <c r="AX111" s="77"/>
      <c r="AY111" s="77"/>
      <c r="AZ111" s="77"/>
      <c r="BA111" s="77"/>
      <c r="BB111" s="77"/>
      <c r="BC111" s="77"/>
      <c r="BD111" s="77"/>
      <c r="BE111" s="77"/>
      <c r="BF111" s="77"/>
      <c r="BG111" s="77"/>
      <c r="BH111" s="77"/>
    </row>
    <row r="112" spans="1:60">
      <c r="A112" s="95"/>
      <c r="B112" s="77" t="s">
        <v>56</v>
      </c>
      <c r="C112" s="368" t="s">
        <v>6617</v>
      </c>
      <c r="D112" s="78"/>
      <c r="E112" s="77">
        <v>5000072058</v>
      </c>
      <c r="F112" s="77"/>
      <c r="G112" s="77" t="s">
        <v>5831</v>
      </c>
      <c r="H112" s="77"/>
      <c r="I112" s="77"/>
      <c r="J112" s="77"/>
      <c r="K112" s="77"/>
      <c r="L112" s="77" t="s">
        <v>6543</v>
      </c>
      <c r="M112" s="77" t="s">
        <v>6544</v>
      </c>
      <c r="N112" s="77"/>
      <c r="O112" s="77"/>
      <c r="P112" s="77"/>
      <c r="Q112" s="77"/>
      <c r="R112" s="77"/>
      <c r="S112" s="77"/>
      <c r="T112" s="77"/>
      <c r="U112" s="77" t="s">
        <v>6545</v>
      </c>
      <c r="V112" s="77">
        <v>18</v>
      </c>
      <c r="W112" s="77" t="s">
        <v>5948</v>
      </c>
      <c r="X112" s="77"/>
      <c r="Y112" s="77">
        <v>638</v>
      </c>
      <c r="Z112" s="77">
        <v>22</v>
      </c>
      <c r="AA112" s="89"/>
      <c r="AB112" s="77"/>
      <c r="AC112" s="78"/>
      <c r="AD112" s="77"/>
      <c r="AE112" s="77"/>
      <c r="AF112" s="77"/>
      <c r="AG112" s="77"/>
      <c r="AH112" s="77"/>
      <c r="AI112" s="77"/>
      <c r="AJ112" s="77" t="s">
        <v>5848</v>
      </c>
      <c r="AK112" s="77" t="s">
        <v>6617</v>
      </c>
      <c r="AL112" s="78">
        <v>44432</v>
      </c>
      <c r="AM112" s="78">
        <v>44432</v>
      </c>
      <c r="AN112" s="78">
        <v>44433</v>
      </c>
      <c r="AO112" s="78">
        <v>44433</v>
      </c>
      <c r="AP112" s="78"/>
      <c r="AQ112" s="77" t="s">
        <v>5862</v>
      </c>
      <c r="AR112" s="77"/>
      <c r="AS112" s="77" t="s">
        <v>6617</v>
      </c>
      <c r="AT112" s="77"/>
      <c r="AU112" s="77"/>
      <c r="AV112" s="77"/>
      <c r="AW112" s="77" t="s">
        <v>90</v>
      </c>
      <c r="AX112" s="77"/>
      <c r="AY112" s="77"/>
      <c r="AZ112" s="77"/>
      <c r="BA112" s="77"/>
      <c r="BB112" s="77"/>
      <c r="BC112" s="77"/>
      <c r="BD112" s="77"/>
      <c r="BE112" s="77"/>
      <c r="BF112" s="77"/>
      <c r="BG112" s="77"/>
      <c r="BH112" s="77"/>
    </row>
    <row r="113" spans="1:60">
      <c r="A113" s="95"/>
      <c r="B113" s="77" t="s">
        <v>56</v>
      </c>
      <c r="C113" s="368" t="s">
        <v>6618</v>
      </c>
      <c r="D113" s="78"/>
      <c r="E113" s="77" t="s">
        <v>6565</v>
      </c>
      <c r="F113" s="77"/>
      <c r="G113" s="77" t="s">
        <v>5829</v>
      </c>
      <c r="H113" s="77"/>
      <c r="I113" s="77"/>
      <c r="J113" s="77"/>
      <c r="K113" s="77"/>
      <c r="L113" s="77" t="s">
        <v>6566</v>
      </c>
      <c r="M113" s="77" t="s">
        <v>6567</v>
      </c>
      <c r="N113" s="77"/>
      <c r="O113" s="77"/>
      <c r="P113" s="77"/>
      <c r="Q113" s="77"/>
      <c r="R113" s="77"/>
      <c r="S113" s="77"/>
      <c r="T113" s="77"/>
      <c r="U113" s="77" t="s">
        <v>6545</v>
      </c>
      <c r="V113" s="77">
        <v>18</v>
      </c>
      <c r="W113" s="77" t="s">
        <v>5948</v>
      </c>
      <c r="X113" s="77"/>
      <c r="Y113" s="77">
        <v>638</v>
      </c>
      <c r="Z113" s="77">
        <v>22</v>
      </c>
      <c r="AA113" s="89"/>
      <c r="AB113" s="77"/>
      <c r="AC113" s="78"/>
      <c r="AD113" s="77"/>
      <c r="AE113" s="77"/>
      <c r="AF113" s="77"/>
      <c r="AG113" s="77"/>
      <c r="AH113" s="77"/>
      <c r="AI113" s="77"/>
      <c r="AJ113" s="77" t="s">
        <v>5848</v>
      </c>
      <c r="AK113" s="77" t="s">
        <v>6618</v>
      </c>
      <c r="AL113" s="78">
        <v>44432</v>
      </c>
      <c r="AM113" s="78">
        <v>44432</v>
      </c>
      <c r="AN113" s="78">
        <v>44434</v>
      </c>
      <c r="AO113" s="78">
        <v>44434</v>
      </c>
      <c r="AP113" s="78"/>
      <c r="AQ113" s="77" t="s">
        <v>5862</v>
      </c>
      <c r="AR113" s="77"/>
      <c r="AS113" s="77" t="s">
        <v>6618</v>
      </c>
      <c r="AT113" s="77"/>
      <c r="AU113" s="77"/>
      <c r="AV113" s="77"/>
      <c r="AW113" s="77" t="s">
        <v>90</v>
      </c>
      <c r="AX113" s="77"/>
      <c r="AY113" s="77"/>
      <c r="AZ113" s="77"/>
      <c r="BA113" s="77"/>
      <c r="BB113" s="77"/>
      <c r="BC113" s="77"/>
      <c r="BD113" s="77"/>
      <c r="BE113" s="77"/>
      <c r="BF113" s="77"/>
      <c r="BG113" s="77"/>
      <c r="BH113" s="77"/>
    </row>
    <row r="114" spans="1:60">
      <c r="A114" s="95"/>
      <c r="B114" s="77" t="s">
        <v>56</v>
      </c>
      <c r="C114" s="368" t="s">
        <v>6619</v>
      </c>
      <c r="D114" s="78"/>
      <c r="E114" s="77" t="s">
        <v>6565</v>
      </c>
      <c r="F114" s="77"/>
      <c r="G114" s="77" t="s">
        <v>5829</v>
      </c>
      <c r="H114" s="77"/>
      <c r="I114" s="77"/>
      <c r="J114" s="77"/>
      <c r="K114" s="77"/>
      <c r="L114" s="77" t="s">
        <v>6566</v>
      </c>
      <c r="M114" s="77" t="s">
        <v>6567</v>
      </c>
      <c r="N114" s="77"/>
      <c r="O114" s="77"/>
      <c r="P114" s="77"/>
      <c r="Q114" s="77"/>
      <c r="R114" s="77"/>
      <c r="S114" s="77"/>
      <c r="T114" s="77"/>
      <c r="U114" s="77" t="s">
        <v>6545</v>
      </c>
      <c r="V114" s="77">
        <v>18</v>
      </c>
      <c r="W114" s="77" t="s">
        <v>5948</v>
      </c>
      <c r="X114" s="77"/>
      <c r="Y114" s="77">
        <v>638</v>
      </c>
      <c r="Z114" s="77">
        <v>22</v>
      </c>
      <c r="AA114" s="89"/>
      <c r="AB114" s="77"/>
      <c r="AC114" s="78"/>
      <c r="AD114" s="77"/>
      <c r="AE114" s="77"/>
      <c r="AF114" s="77"/>
      <c r="AG114" s="77"/>
      <c r="AH114" s="77"/>
      <c r="AI114" s="77"/>
      <c r="AJ114" s="77" t="s">
        <v>5848</v>
      </c>
      <c r="AK114" s="77" t="s">
        <v>6619</v>
      </c>
      <c r="AL114" s="78">
        <v>44432</v>
      </c>
      <c r="AM114" s="78">
        <v>44432</v>
      </c>
      <c r="AN114" s="78">
        <v>44434</v>
      </c>
      <c r="AO114" s="78">
        <v>44434</v>
      </c>
      <c r="AP114" s="78"/>
      <c r="AQ114" s="77" t="s">
        <v>5862</v>
      </c>
      <c r="AR114" s="77"/>
      <c r="AS114" s="77" t="s">
        <v>6619</v>
      </c>
      <c r="AT114" s="77"/>
      <c r="AU114" s="77"/>
      <c r="AV114" s="77"/>
      <c r="AW114" s="77" t="s">
        <v>90</v>
      </c>
      <c r="AX114" s="77"/>
      <c r="AY114" s="77"/>
      <c r="AZ114" s="77"/>
      <c r="BA114" s="77"/>
      <c r="BB114" s="77"/>
      <c r="BC114" s="77"/>
      <c r="BD114" s="77"/>
      <c r="BE114" s="77"/>
      <c r="BF114" s="77"/>
      <c r="BG114" s="77"/>
      <c r="BH114" s="77"/>
    </row>
    <row r="115" spans="1:60">
      <c r="A115" s="95"/>
      <c r="B115" s="77" t="s">
        <v>56</v>
      </c>
      <c r="C115" s="368" t="s">
        <v>6620</v>
      </c>
      <c r="D115" s="78"/>
      <c r="E115" s="77" t="s">
        <v>6565</v>
      </c>
      <c r="F115" s="77"/>
      <c r="G115" s="77" t="s">
        <v>5829</v>
      </c>
      <c r="H115" s="77"/>
      <c r="I115" s="77"/>
      <c r="J115" s="77"/>
      <c r="K115" s="77"/>
      <c r="L115" s="77" t="s">
        <v>6566</v>
      </c>
      <c r="M115" s="77" t="s">
        <v>6567</v>
      </c>
      <c r="N115" s="77"/>
      <c r="O115" s="77"/>
      <c r="P115" s="77"/>
      <c r="Q115" s="77"/>
      <c r="R115" s="77"/>
      <c r="S115" s="77"/>
      <c r="T115" s="77"/>
      <c r="U115" s="77" t="s">
        <v>6545</v>
      </c>
      <c r="V115" s="77">
        <v>18</v>
      </c>
      <c r="W115" s="77" t="s">
        <v>5948</v>
      </c>
      <c r="X115" s="77"/>
      <c r="Y115" s="77">
        <v>638</v>
      </c>
      <c r="Z115" s="77">
        <v>22</v>
      </c>
      <c r="AA115" s="89"/>
      <c r="AB115" s="77"/>
      <c r="AC115" s="78"/>
      <c r="AD115" s="77"/>
      <c r="AE115" s="77"/>
      <c r="AF115" s="77"/>
      <c r="AG115" s="77"/>
      <c r="AH115" s="77"/>
      <c r="AI115" s="77"/>
      <c r="AJ115" s="77" t="s">
        <v>5848</v>
      </c>
      <c r="AK115" s="77" t="s">
        <v>6620</v>
      </c>
      <c r="AL115" s="78">
        <v>44432</v>
      </c>
      <c r="AM115" s="78">
        <v>44432</v>
      </c>
      <c r="AN115" s="78">
        <v>44434</v>
      </c>
      <c r="AO115" s="78">
        <v>44434</v>
      </c>
      <c r="AP115" s="78"/>
      <c r="AQ115" s="77" t="s">
        <v>5862</v>
      </c>
      <c r="AR115" s="77"/>
      <c r="AS115" s="77" t="s">
        <v>6620</v>
      </c>
      <c r="AT115" s="77"/>
      <c r="AU115" s="77"/>
      <c r="AV115" s="77"/>
      <c r="AW115" s="77" t="s">
        <v>90</v>
      </c>
      <c r="AX115" s="77"/>
      <c r="AY115" s="77"/>
      <c r="AZ115" s="77"/>
      <c r="BA115" s="77"/>
      <c r="BB115" s="77"/>
      <c r="BC115" s="77"/>
      <c r="BD115" s="77"/>
      <c r="BE115" s="77"/>
      <c r="BF115" s="77"/>
      <c r="BG115" s="77"/>
      <c r="BH115" s="77"/>
    </row>
    <row r="116" spans="1:60">
      <c r="A116" s="95"/>
      <c r="B116" s="77" t="s">
        <v>56</v>
      </c>
      <c r="C116" s="368" t="s">
        <v>6621</v>
      </c>
      <c r="D116" s="78"/>
      <c r="E116" s="77" t="s">
        <v>6570</v>
      </c>
      <c r="F116" s="77"/>
      <c r="G116" s="77" t="s">
        <v>5829</v>
      </c>
      <c r="H116" s="77"/>
      <c r="I116" s="77"/>
      <c r="J116" s="77"/>
      <c r="K116" s="77"/>
      <c r="L116" s="77" t="s">
        <v>6571</v>
      </c>
      <c r="M116" s="77" t="s">
        <v>6572</v>
      </c>
      <c r="N116" s="77"/>
      <c r="O116" s="77"/>
      <c r="P116" s="77"/>
      <c r="Q116" s="77"/>
      <c r="R116" s="77"/>
      <c r="S116" s="77"/>
      <c r="T116" s="77"/>
      <c r="U116" s="77" t="s">
        <v>6545</v>
      </c>
      <c r="V116" s="77">
        <v>18</v>
      </c>
      <c r="W116" s="77" t="s">
        <v>5948</v>
      </c>
      <c r="X116" s="77"/>
      <c r="Y116" s="77">
        <v>638</v>
      </c>
      <c r="Z116" s="77">
        <v>22</v>
      </c>
      <c r="AA116" s="89"/>
      <c r="AB116" s="77"/>
      <c r="AC116" s="78"/>
      <c r="AD116" s="77"/>
      <c r="AE116" s="77"/>
      <c r="AF116" s="77"/>
      <c r="AG116" s="77"/>
      <c r="AH116" s="77"/>
      <c r="AI116" s="77"/>
      <c r="AJ116" s="77" t="s">
        <v>5848</v>
      </c>
      <c r="AK116" s="77" t="s">
        <v>6621</v>
      </c>
      <c r="AL116" s="78">
        <v>44432</v>
      </c>
      <c r="AM116" s="78">
        <v>44432</v>
      </c>
      <c r="AN116" s="78">
        <v>44434</v>
      </c>
      <c r="AO116" s="78">
        <v>44434</v>
      </c>
      <c r="AP116" s="78"/>
      <c r="AQ116" s="77" t="s">
        <v>5862</v>
      </c>
      <c r="AR116" s="77" t="s">
        <v>6573</v>
      </c>
      <c r="AS116" s="77" t="s">
        <v>6621</v>
      </c>
      <c r="AT116" s="77"/>
      <c r="AU116" s="77"/>
      <c r="AV116" s="77"/>
      <c r="AW116" s="77" t="s">
        <v>90</v>
      </c>
      <c r="AX116" s="77"/>
      <c r="AY116" s="77"/>
      <c r="AZ116" s="77"/>
      <c r="BA116" s="77"/>
      <c r="BB116" s="77"/>
      <c r="BC116" s="77"/>
      <c r="BD116" s="77"/>
      <c r="BE116" s="77"/>
      <c r="BF116" s="77"/>
      <c r="BG116" s="77"/>
      <c r="BH116" s="77"/>
    </row>
    <row r="117" spans="1:60">
      <c r="A117" s="95"/>
      <c r="B117" s="77" t="s">
        <v>56</v>
      </c>
      <c r="C117" s="368" t="s">
        <v>6622</v>
      </c>
      <c r="D117" s="78"/>
      <c r="E117" s="77" t="s">
        <v>6570</v>
      </c>
      <c r="F117" s="77"/>
      <c r="G117" s="77" t="s">
        <v>5829</v>
      </c>
      <c r="H117" s="77"/>
      <c r="I117" s="77"/>
      <c r="J117" s="77"/>
      <c r="K117" s="77"/>
      <c r="L117" s="77" t="s">
        <v>6571</v>
      </c>
      <c r="M117" s="77" t="s">
        <v>6572</v>
      </c>
      <c r="N117" s="77"/>
      <c r="O117" s="77"/>
      <c r="P117" s="77"/>
      <c r="Q117" s="77"/>
      <c r="R117" s="77"/>
      <c r="S117" s="77"/>
      <c r="T117" s="77"/>
      <c r="U117" s="77" t="s">
        <v>6545</v>
      </c>
      <c r="V117" s="77">
        <v>18</v>
      </c>
      <c r="W117" s="77" t="s">
        <v>5948</v>
      </c>
      <c r="X117" s="77"/>
      <c r="Y117" s="77">
        <v>638</v>
      </c>
      <c r="Z117" s="77">
        <v>22</v>
      </c>
      <c r="AA117" s="89"/>
      <c r="AB117" s="77"/>
      <c r="AC117" s="78"/>
      <c r="AD117" s="77"/>
      <c r="AE117" s="77"/>
      <c r="AF117" s="77"/>
      <c r="AG117" s="77"/>
      <c r="AH117" s="77"/>
      <c r="AI117" s="77"/>
      <c r="AJ117" s="77" t="s">
        <v>5848</v>
      </c>
      <c r="AK117" s="77" t="s">
        <v>6622</v>
      </c>
      <c r="AL117" s="78">
        <v>44432</v>
      </c>
      <c r="AM117" s="78">
        <v>44432</v>
      </c>
      <c r="AN117" s="78">
        <v>44434</v>
      </c>
      <c r="AO117" s="78">
        <v>44434</v>
      </c>
      <c r="AP117" s="78"/>
      <c r="AQ117" s="77" t="s">
        <v>5862</v>
      </c>
      <c r="AR117" s="77" t="s">
        <v>6573</v>
      </c>
      <c r="AS117" s="77" t="s">
        <v>6622</v>
      </c>
      <c r="AT117" s="77"/>
      <c r="AU117" s="77"/>
      <c r="AV117" s="77"/>
      <c r="AW117" s="77" t="s">
        <v>90</v>
      </c>
      <c r="AX117" s="77"/>
      <c r="AY117" s="77"/>
      <c r="AZ117" s="77"/>
      <c r="BA117" s="77"/>
      <c r="BB117" s="77"/>
      <c r="BC117" s="77"/>
      <c r="BD117" s="77"/>
      <c r="BE117" s="77"/>
      <c r="BF117" s="77"/>
      <c r="BG117" s="77"/>
      <c r="BH117" s="77"/>
    </row>
    <row r="118" spans="1:60">
      <c r="A118" s="95"/>
      <c r="B118" s="77" t="s">
        <v>56</v>
      </c>
      <c r="C118" s="368" t="s">
        <v>6623</v>
      </c>
      <c r="D118" s="78"/>
      <c r="E118" s="77" t="s">
        <v>6584</v>
      </c>
      <c r="F118" s="77"/>
      <c r="G118" s="77" t="s">
        <v>5829</v>
      </c>
      <c r="H118" s="77"/>
      <c r="I118" s="77"/>
      <c r="J118" s="77"/>
      <c r="K118" s="77"/>
      <c r="L118" s="77" t="s">
        <v>6585</v>
      </c>
      <c r="M118" s="77" t="s">
        <v>6586</v>
      </c>
      <c r="N118" s="77"/>
      <c r="O118" s="77"/>
      <c r="P118" s="77"/>
      <c r="Q118" s="77"/>
      <c r="R118" s="77"/>
      <c r="S118" s="77"/>
      <c r="T118" s="77"/>
      <c r="U118" s="77" t="s">
        <v>6545</v>
      </c>
      <c r="V118" s="77">
        <v>18</v>
      </c>
      <c r="W118" s="77" t="s">
        <v>5948</v>
      </c>
      <c r="X118" s="77"/>
      <c r="Y118" s="77">
        <v>638</v>
      </c>
      <c r="Z118" s="77">
        <v>22</v>
      </c>
      <c r="AA118" s="89"/>
      <c r="AB118" s="77"/>
      <c r="AC118" s="78"/>
      <c r="AD118" s="77"/>
      <c r="AE118" s="77"/>
      <c r="AF118" s="77"/>
      <c r="AG118" s="77"/>
      <c r="AH118" s="77"/>
      <c r="AI118" s="77"/>
      <c r="AJ118" s="77" t="s">
        <v>5848</v>
      </c>
      <c r="AK118" s="77" t="s">
        <v>6623</v>
      </c>
      <c r="AL118" s="78">
        <v>44432</v>
      </c>
      <c r="AM118" s="78">
        <v>44432</v>
      </c>
      <c r="AN118" s="78">
        <v>44434</v>
      </c>
      <c r="AO118" s="78">
        <v>44434</v>
      </c>
      <c r="AP118" s="78"/>
      <c r="AQ118" s="77" t="s">
        <v>5862</v>
      </c>
      <c r="AR118" s="77" t="s">
        <v>6587</v>
      </c>
      <c r="AS118" s="77" t="s">
        <v>6623</v>
      </c>
      <c r="AT118" s="77"/>
      <c r="AU118" s="77"/>
      <c r="AV118" s="77"/>
      <c r="AW118" s="77" t="s">
        <v>90</v>
      </c>
      <c r="AX118" s="77"/>
      <c r="AY118" s="77"/>
      <c r="AZ118" s="77"/>
      <c r="BA118" s="77"/>
      <c r="BB118" s="77"/>
      <c r="BC118" s="77"/>
      <c r="BD118" s="77"/>
      <c r="BE118" s="77"/>
      <c r="BF118" s="77"/>
      <c r="BG118" s="77"/>
      <c r="BH118" s="77"/>
    </row>
    <row r="119" spans="1:60">
      <c r="A119" s="95"/>
      <c r="B119" s="77" t="s">
        <v>56</v>
      </c>
      <c r="C119" s="368" t="s">
        <v>6624</v>
      </c>
      <c r="D119" s="78"/>
      <c r="E119" s="77" t="s">
        <v>6584</v>
      </c>
      <c r="F119" s="77"/>
      <c r="G119" s="77" t="s">
        <v>5829</v>
      </c>
      <c r="H119" s="77"/>
      <c r="I119" s="77"/>
      <c r="J119" s="77"/>
      <c r="K119" s="77"/>
      <c r="L119" s="77" t="s">
        <v>6585</v>
      </c>
      <c r="M119" s="77" t="s">
        <v>6586</v>
      </c>
      <c r="N119" s="77"/>
      <c r="O119" s="77"/>
      <c r="P119" s="77"/>
      <c r="Q119" s="77"/>
      <c r="R119" s="77"/>
      <c r="S119" s="77"/>
      <c r="T119" s="77"/>
      <c r="U119" s="77" t="s">
        <v>6545</v>
      </c>
      <c r="V119" s="77">
        <v>18</v>
      </c>
      <c r="W119" s="77" t="s">
        <v>5948</v>
      </c>
      <c r="X119" s="77"/>
      <c r="Y119" s="77">
        <v>638</v>
      </c>
      <c r="Z119" s="77">
        <v>22</v>
      </c>
      <c r="AA119" s="89"/>
      <c r="AB119" s="77"/>
      <c r="AC119" s="78"/>
      <c r="AD119" s="77"/>
      <c r="AE119" s="77"/>
      <c r="AF119" s="77"/>
      <c r="AG119" s="77"/>
      <c r="AH119" s="77"/>
      <c r="AI119" s="77"/>
      <c r="AJ119" s="77" t="s">
        <v>5848</v>
      </c>
      <c r="AK119" s="77" t="s">
        <v>6624</v>
      </c>
      <c r="AL119" s="78">
        <v>44432</v>
      </c>
      <c r="AM119" s="78">
        <v>44432</v>
      </c>
      <c r="AN119" s="78">
        <v>44434</v>
      </c>
      <c r="AO119" s="78">
        <v>44434</v>
      </c>
      <c r="AP119" s="78"/>
      <c r="AQ119" s="77" t="s">
        <v>5862</v>
      </c>
      <c r="AR119" s="77" t="s">
        <v>6587</v>
      </c>
      <c r="AS119" s="77" t="s">
        <v>6624</v>
      </c>
      <c r="AT119" s="77"/>
      <c r="AU119" s="77"/>
      <c r="AV119" s="77"/>
      <c r="AW119" s="77" t="s">
        <v>90</v>
      </c>
      <c r="AX119" s="77"/>
      <c r="AY119" s="77"/>
      <c r="AZ119" s="77"/>
      <c r="BA119" s="77"/>
      <c r="BB119" s="77"/>
      <c r="BC119" s="77"/>
      <c r="BD119" s="77"/>
      <c r="BE119" s="77"/>
      <c r="BF119" s="77"/>
      <c r="BG119" s="77"/>
      <c r="BH119" s="77"/>
    </row>
    <row r="120" spans="1:60">
      <c r="A120" s="95"/>
      <c r="B120" s="77" t="s">
        <v>56</v>
      </c>
      <c r="C120" s="368" t="s">
        <v>6625</v>
      </c>
      <c r="D120" s="78"/>
      <c r="E120" s="77" t="s">
        <v>6584</v>
      </c>
      <c r="F120" s="77"/>
      <c r="G120" s="77" t="s">
        <v>5829</v>
      </c>
      <c r="H120" s="77"/>
      <c r="I120" s="77"/>
      <c r="J120" s="77"/>
      <c r="K120" s="77"/>
      <c r="L120" s="77" t="s">
        <v>6585</v>
      </c>
      <c r="M120" s="77" t="s">
        <v>6586</v>
      </c>
      <c r="N120" s="77"/>
      <c r="O120" s="77"/>
      <c r="P120" s="77"/>
      <c r="Q120" s="77"/>
      <c r="R120" s="77"/>
      <c r="S120" s="77"/>
      <c r="T120" s="77"/>
      <c r="U120" s="77" t="s">
        <v>6545</v>
      </c>
      <c r="V120" s="77">
        <v>18</v>
      </c>
      <c r="W120" s="77" t="s">
        <v>5948</v>
      </c>
      <c r="X120" s="77"/>
      <c r="Y120" s="77">
        <v>638</v>
      </c>
      <c r="Z120" s="77">
        <v>22</v>
      </c>
      <c r="AA120" s="89"/>
      <c r="AB120" s="77"/>
      <c r="AC120" s="78"/>
      <c r="AD120" s="77"/>
      <c r="AE120" s="77"/>
      <c r="AF120" s="77"/>
      <c r="AG120" s="77"/>
      <c r="AH120" s="77"/>
      <c r="AI120" s="77"/>
      <c r="AJ120" s="77" t="s">
        <v>5848</v>
      </c>
      <c r="AK120" s="77" t="s">
        <v>6625</v>
      </c>
      <c r="AL120" s="78">
        <v>44432</v>
      </c>
      <c r="AM120" s="78">
        <v>44432</v>
      </c>
      <c r="AN120" s="78">
        <v>44434</v>
      </c>
      <c r="AO120" s="78">
        <v>44434</v>
      </c>
      <c r="AP120" s="78"/>
      <c r="AQ120" s="77" t="s">
        <v>5862</v>
      </c>
      <c r="AR120" s="77" t="s">
        <v>6587</v>
      </c>
      <c r="AS120" s="77" t="s">
        <v>6625</v>
      </c>
      <c r="AT120" s="77"/>
      <c r="AU120" s="77"/>
      <c r="AV120" s="77"/>
      <c r="AW120" s="77" t="s">
        <v>90</v>
      </c>
      <c r="AX120" s="77"/>
      <c r="AY120" s="77"/>
      <c r="AZ120" s="77"/>
      <c r="BA120" s="77"/>
      <c r="BB120" s="77"/>
      <c r="BC120" s="77"/>
      <c r="BD120" s="77"/>
      <c r="BE120" s="77"/>
      <c r="BF120" s="77"/>
      <c r="BG120" s="77"/>
      <c r="BH120" s="77"/>
    </row>
    <row r="121" spans="1:60">
      <c r="A121" s="95"/>
      <c r="B121" s="77" t="s">
        <v>56</v>
      </c>
      <c r="C121" s="368" t="s">
        <v>6626</v>
      </c>
      <c r="D121" s="78"/>
      <c r="E121" s="77" t="s">
        <v>6570</v>
      </c>
      <c r="F121" s="77"/>
      <c r="G121" s="77" t="s">
        <v>5829</v>
      </c>
      <c r="H121" s="77"/>
      <c r="I121" s="77"/>
      <c r="J121" s="77"/>
      <c r="K121" s="77"/>
      <c r="L121" s="77" t="s">
        <v>6571</v>
      </c>
      <c r="M121" s="77" t="s">
        <v>6572</v>
      </c>
      <c r="N121" s="77"/>
      <c r="O121" s="77"/>
      <c r="P121" s="77"/>
      <c r="Q121" s="77"/>
      <c r="R121" s="77"/>
      <c r="S121" s="77"/>
      <c r="T121" s="77"/>
      <c r="U121" s="77" t="s">
        <v>6545</v>
      </c>
      <c r="V121" s="77">
        <v>18</v>
      </c>
      <c r="W121" s="77" t="s">
        <v>5948</v>
      </c>
      <c r="X121" s="77"/>
      <c r="Y121" s="77">
        <v>638</v>
      </c>
      <c r="Z121" s="77">
        <v>22</v>
      </c>
      <c r="AA121" s="89"/>
      <c r="AB121" s="77"/>
      <c r="AC121" s="78"/>
      <c r="AD121" s="77"/>
      <c r="AE121" s="77"/>
      <c r="AF121" s="77"/>
      <c r="AG121" s="77"/>
      <c r="AH121" s="77"/>
      <c r="AI121" s="77"/>
      <c r="AJ121" s="77" t="s">
        <v>5848</v>
      </c>
      <c r="AK121" s="77" t="s">
        <v>6626</v>
      </c>
      <c r="AL121" s="78">
        <v>44433</v>
      </c>
      <c r="AM121" s="78">
        <v>44433</v>
      </c>
      <c r="AN121" s="78">
        <v>44434</v>
      </c>
      <c r="AO121" s="78">
        <v>44434</v>
      </c>
      <c r="AP121" s="78"/>
      <c r="AQ121" s="77" t="s">
        <v>5862</v>
      </c>
      <c r="AR121" s="77" t="s">
        <v>6627</v>
      </c>
      <c r="AS121" s="77" t="s">
        <v>6626</v>
      </c>
      <c r="AT121" s="77"/>
      <c r="AU121" s="77"/>
      <c r="AV121" s="77"/>
      <c r="AW121" s="77" t="s">
        <v>90</v>
      </c>
      <c r="AX121" s="77"/>
      <c r="AY121" s="77"/>
      <c r="AZ121" s="77"/>
      <c r="BA121" s="77"/>
      <c r="BB121" s="77"/>
      <c r="BC121" s="77"/>
      <c r="BD121" s="77"/>
      <c r="BE121" s="77"/>
      <c r="BF121" s="77"/>
      <c r="BG121" s="77"/>
      <c r="BH121" s="77"/>
    </row>
    <row r="122" spans="1:60">
      <c r="A122" s="95"/>
      <c r="B122" s="77" t="s">
        <v>56</v>
      </c>
      <c r="C122" s="368" t="s">
        <v>6628</v>
      </c>
      <c r="D122" s="78"/>
      <c r="E122" s="77" t="s">
        <v>6570</v>
      </c>
      <c r="F122" s="77"/>
      <c r="G122" s="77" t="s">
        <v>5829</v>
      </c>
      <c r="H122" s="77"/>
      <c r="I122" s="77"/>
      <c r="J122" s="77"/>
      <c r="K122" s="77"/>
      <c r="L122" s="77" t="s">
        <v>6571</v>
      </c>
      <c r="M122" s="77" t="s">
        <v>6572</v>
      </c>
      <c r="N122" s="77"/>
      <c r="O122" s="77"/>
      <c r="P122" s="77"/>
      <c r="Q122" s="77"/>
      <c r="R122" s="77"/>
      <c r="S122" s="77"/>
      <c r="T122" s="77"/>
      <c r="U122" s="77" t="s">
        <v>6545</v>
      </c>
      <c r="V122" s="77">
        <v>18</v>
      </c>
      <c r="W122" s="77" t="s">
        <v>5948</v>
      </c>
      <c r="X122" s="77"/>
      <c r="Y122" s="77">
        <v>638</v>
      </c>
      <c r="Z122" s="77">
        <v>22</v>
      </c>
      <c r="AA122" s="89"/>
      <c r="AB122" s="77"/>
      <c r="AC122" s="78"/>
      <c r="AD122" s="77"/>
      <c r="AE122" s="77"/>
      <c r="AF122" s="77"/>
      <c r="AG122" s="77"/>
      <c r="AH122" s="77"/>
      <c r="AI122" s="77"/>
      <c r="AJ122" s="77" t="s">
        <v>5848</v>
      </c>
      <c r="AK122" s="77" t="s">
        <v>6628</v>
      </c>
      <c r="AL122" s="78">
        <v>44433</v>
      </c>
      <c r="AM122" s="78">
        <v>44433</v>
      </c>
      <c r="AN122" s="78">
        <v>44435</v>
      </c>
      <c r="AO122" s="78">
        <v>44435</v>
      </c>
      <c r="AP122" s="78"/>
      <c r="AQ122" s="77" t="s">
        <v>5862</v>
      </c>
      <c r="AR122" s="77" t="s">
        <v>6629</v>
      </c>
      <c r="AS122" s="77" t="s">
        <v>6628</v>
      </c>
      <c r="AT122" s="77"/>
      <c r="AU122" s="77"/>
      <c r="AV122" s="77"/>
      <c r="AW122" s="77" t="s">
        <v>90</v>
      </c>
      <c r="AX122" s="77"/>
      <c r="AY122" s="77"/>
      <c r="AZ122" s="77"/>
      <c r="BA122" s="77"/>
      <c r="BB122" s="77"/>
      <c r="BC122" s="77"/>
      <c r="BD122" s="77"/>
      <c r="BE122" s="77"/>
      <c r="BF122" s="77"/>
      <c r="BG122" s="77"/>
      <c r="BH122" s="77"/>
    </row>
    <row r="123" spans="1:60">
      <c r="A123" s="95"/>
      <c r="B123" s="77" t="s">
        <v>56</v>
      </c>
      <c r="C123" s="368" t="s">
        <v>6630</v>
      </c>
      <c r="D123" s="78"/>
      <c r="E123" s="77" t="s">
        <v>6570</v>
      </c>
      <c r="F123" s="77"/>
      <c r="G123" s="77" t="s">
        <v>5829</v>
      </c>
      <c r="H123" s="77"/>
      <c r="I123" s="77"/>
      <c r="J123" s="77"/>
      <c r="K123" s="77"/>
      <c r="L123" s="77" t="s">
        <v>6571</v>
      </c>
      <c r="M123" s="77" t="s">
        <v>6572</v>
      </c>
      <c r="N123" s="77"/>
      <c r="O123" s="77"/>
      <c r="P123" s="77"/>
      <c r="Q123" s="77"/>
      <c r="R123" s="77"/>
      <c r="S123" s="77"/>
      <c r="T123" s="77"/>
      <c r="U123" s="77" t="s">
        <v>6545</v>
      </c>
      <c r="V123" s="77">
        <v>18</v>
      </c>
      <c r="W123" s="77" t="s">
        <v>5948</v>
      </c>
      <c r="X123" s="77"/>
      <c r="Y123" s="77">
        <v>638</v>
      </c>
      <c r="Z123" s="77">
        <v>22</v>
      </c>
      <c r="AA123" s="89"/>
      <c r="AB123" s="77"/>
      <c r="AC123" s="78"/>
      <c r="AD123" s="77"/>
      <c r="AE123" s="77"/>
      <c r="AF123" s="77"/>
      <c r="AG123" s="77"/>
      <c r="AH123" s="77"/>
      <c r="AI123" s="77"/>
      <c r="AJ123" s="77" t="s">
        <v>5848</v>
      </c>
      <c r="AK123" s="77" t="s">
        <v>6630</v>
      </c>
      <c r="AL123" s="78">
        <v>44433</v>
      </c>
      <c r="AM123" s="78">
        <v>44433</v>
      </c>
      <c r="AN123" s="78">
        <v>44435</v>
      </c>
      <c r="AO123" s="78">
        <v>44435</v>
      </c>
      <c r="AP123" s="78"/>
      <c r="AQ123" s="77" t="s">
        <v>5862</v>
      </c>
      <c r="AR123" s="77" t="s">
        <v>6573</v>
      </c>
      <c r="AS123" s="77" t="s">
        <v>6630</v>
      </c>
      <c r="AT123" s="77"/>
      <c r="AU123" s="77"/>
      <c r="AV123" s="77"/>
      <c r="AW123" s="77" t="s">
        <v>90</v>
      </c>
      <c r="AX123" s="77"/>
      <c r="AY123" s="77"/>
      <c r="AZ123" s="77"/>
      <c r="BA123" s="77"/>
      <c r="BB123" s="77"/>
      <c r="BC123" s="77"/>
      <c r="BD123" s="77"/>
      <c r="BE123" s="77"/>
      <c r="BF123" s="77"/>
      <c r="BG123" s="77"/>
      <c r="BH123" s="77"/>
    </row>
    <row r="124" spans="1:60">
      <c r="A124" s="95"/>
      <c r="B124" s="77" t="s">
        <v>56</v>
      </c>
      <c r="C124" s="368" t="s">
        <v>6631</v>
      </c>
      <c r="D124" s="78"/>
      <c r="E124" s="77" t="s">
        <v>6584</v>
      </c>
      <c r="F124" s="77"/>
      <c r="G124" s="77" t="s">
        <v>5829</v>
      </c>
      <c r="H124" s="77"/>
      <c r="I124" s="77"/>
      <c r="J124" s="77"/>
      <c r="K124" s="77"/>
      <c r="L124" s="77" t="s">
        <v>6585</v>
      </c>
      <c r="M124" s="77" t="s">
        <v>6586</v>
      </c>
      <c r="N124" s="77"/>
      <c r="O124" s="77"/>
      <c r="P124" s="77"/>
      <c r="Q124" s="77"/>
      <c r="R124" s="77"/>
      <c r="S124" s="77"/>
      <c r="T124" s="77"/>
      <c r="U124" s="77" t="s">
        <v>6545</v>
      </c>
      <c r="V124" s="77">
        <v>18</v>
      </c>
      <c r="W124" s="77" t="s">
        <v>5948</v>
      </c>
      <c r="X124" s="77"/>
      <c r="Y124" s="77">
        <v>638</v>
      </c>
      <c r="Z124" s="77">
        <v>22</v>
      </c>
      <c r="AA124" s="89"/>
      <c r="AB124" s="77"/>
      <c r="AC124" s="78"/>
      <c r="AD124" s="77"/>
      <c r="AE124" s="77"/>
      <c r="AF124" s="77"/>
      <c r="AG124" s="77"/>
      <c r="AH124" s="77"/>
      <c r="AI124" s="77"/>
      <c r="AJ124" s="77" t="s">
        <v>5848</v>
      </c>
      <c r="AK124" s="77" t="s">
        <v>6631</v>
      </c>
      <c r="AL124" s="78">
        <v>44433</v>
      </c>
      <c r="AM124" s="78">
        <v>44433</v>
      </c>
      <c r="AN124" s="78">
        <v>44435</v>
      </c>
      <c r="AO124" s="78">
        <v>44435</v>
      </c>
      <c r="AP124" s="78"/>
      <c r="AQ124" s="77" t="s">
        <v>5862</v>
      </c>
      <c r="AR124" s="77" t="s">
        <v>6587</v>
      </c>
      <c r="AS124" s="77" t="s">
        <v>6631</v>
      </c>
      <c r="AT124" s="77"/>
      <c r="AU124" s="77"/>
      <c r="AV124" s="77"/>
      <c r="AW124" s="77" t="s">
        <v>90</v>
      </c>
      <c r="AX124" s="77"/>
      <c r="AY124" s="77"/>
      <c r="AZ124" s="77"/>
      <c r="BA124" s="77"/>
      <c r="BB124" s="77"/>
      <c r="BC124" s="77"/>
      <c r="BD124" s="77"/>
      <c r="BE124" s="77"/>
      <c r="BF124" s="77"/>
      <c r="BG124" s="77"/>
      <c r="BH124" s="77"/>
    </row>
    <row r="125" spans="1:60">
      <c r="A125" s="95"/>
      <c r="B125" s="77" t="s">
        <v>56</v>
      </c>
      <c r="C125" s="368" t="s">
        <v>6632</v>
      </c>
      <c r="D125" s="78"/>
      <c r="E125" s="77" t="s">
        <v>6584</v>
      </c>
      <c r="F125" s="77"/>
      <c r="G125" s="77" t="s">
        <v>5829</v>
      </c>
      <c r="H125" s="77"/>
      <c r="I125" s="77"/>
      <c r="J125" s="77"/>
      <c r="K125" s="77"/>
      <c r="L125" s="77" t="s">
        <v>6585</v>
      </c>
      <c r="M125" s="77" t="s">
        <v>6586</v>
      </c>
      <c r="N125" s="77"/>
      <c r="O125" s="77"/>
      <c r="P125" s="77"/>
      <c r="Q125" s="77"/>
      <c r="R125" s="77"/>
      <c r="S125" s="77"/>
      <c r="T125" s="77"/>
      <c r="U125" s="77" t="s">
        <v>6545</v>
      </c>
      <c r="V125" s="77">
        <v>18</v>
      </c>
      <c r="W125" s="77" t="s">
        <v>5948</v>
      </c>
      <c r="X125" s="77"/>
      <c r="Y125" s="77">
        <v>638</v>
      </c>
      <c r="Z125" s="77">
        <v>22</v>
      </c>
      <c r="AA125" s="89"/>
      <c r="AB125" s="77"/>
      <c r="AC125" s="78"/>
      <c r="AD125" s="77"/>
      <c r="AE125" s="77"/>
      <c r="AF125" s="77"/>
      <c r="AG125" s="77"/>
      <c r="AH125" s="77"/>
      <c r="AI125" s="77"/>
      <c r="AJ125" s="77" t="s">
        <v>5848</v>
      </c>
      <c r="AK125" s="77" t="s">
        <v>6632</v>
      </c>
      <c r="AL125" s="78">
        <v>44433</v>
      </c>
      <c r="AM125" s="78">
        <v>44433</v>
      </c>
      <c r="AN125" s="78">
        <v>44435</v>
      </c>
      <c r="AO125" s="78">
        <v>44435</v>
      </c>
      <c r="AP125" s="78"/>
      <c r="AQ125" s="77" t="s">
        <v>5862</v>
      </c>
      <c r="AR125" s="77" t="s">
        <v>6587</v>
      </c>
      <c r="AS125" s="77" t="s">
        <v>6632</v>
      </c>
      <c r="AT125" s="77"/>
      <c r="AU125" s="77"/>
      <c r="AV125" s="77"/>
      <c r="AW125" s="77" t="s">
        <v>90</v>
      </c>
      <c r="AX125" s="77"/>
      <c r="AY125" s="77"/>
      <c r="AZ125" s="77"/>
      <c r="BA125" s="77"/>
      <c r="BB125" s="77"/>
      <c r="BC125" s="77"/>
      <c r="BD125" s="77"/>
      <c r="BE125" s="77"/>
      <c r="BF125" s="77"/>
      <c r="BG125" s="77"/>
      <c r="BH125" s="77"/>
    </row>
    <row r="126" spans="1:60">
      <c r="A126" s="95"/>
      <c r="B126" s="77" t="s">
        <v>56</v>
      </c>
      <c r="C126" s="368" t="s">
        <v>6633</v>
      </c>
      <c r="D126" s="78"/>
      <c r="E126" s="77" t="s">
        <v>6584</v>
      </c>
      <c r="F126" s="77"/>
      <c r="G126" s="77" t="s">
        <v>5831</v>
      </c>
      <c r="H126" s="77"/>
      <c r="I126" s="77"/>
      <c r="J126" s="77"/>
      <c r="K126" s="77"/>
      <c r="L126" s="77" t="s">
        <v>6585</v>
      </c>
      <c r="M126" s="77" t="s">
        <v>6586</v>
      </c>
      <c r="N126" s="77"/>
      <c r="O126" s="77"/>
      <c r="P126" s="77"/>
      <c r="Q126" s="77"/>
      <c r="R126" s="77"/>
      <c r="S126" s="77"/>
      <c r="T126" s="77"/>
      <c r="U126" s="77" t="s">
        <v>6545</v>
      </c>
      <c r="V126" s="77">
        <v>18</v>
      </c>
      <c r="W126" s="77" t="s">
        <v>5948</v>
      </c>
      <c r="X126" s="77"/>
      <c r="Y126" s="77">
        <v>638</v>
      </c>
      <c r="Z126" s="77">
        <v>22</v>
      </c>
      <c r="AA126" s="89"/>
      <c r="AB126" s="77"/>
      <c r="AC126" s="78"/>
      <c r="AD126" s="77"/>
      <c r="AE126" s="77"/>
      <c r="AF126" s="77"/>
      <c r="AG126" s="77"/>
      <c r="AH126" s="77"/>
      <c r="AI126" s="77"/>
      <c r="AJ126" s="77" t="s">
        <v>5848</v>
      </c>
      <c r="AK126" s="77" t="s">
        <v>6633</v>
      </c>
      <c r="AL126" s="78">
        <v>44433</v>
      </c>
      <c r="AM126" s="78">
        <v>44433</v>
      </c>
      <c r="AN126" s="78">
        <v>44435</v>
      </c>
      <c r="AO126" s="78">
        <v>44435</v>
      </c>
      <c r="AP126" s="78"/>
      <c r="AQ126" s="77" t="s">
        <v>5862</v>
      </c>
      <c r="AR126" s="77" t="s">
        <v>6587</v>
      </c>
      <c r="AS126" s="77" t="s">
        <v>6633</v>
      </c>
      <c r="AT126" s="77"/>
      <c r="AU126" s="77"/>
      <c r="AV126" s="77"/>
      <c r="AW126" s="77" t="s">
        <v>90</v>
      </c>
      <c r="AX126" s="77"/>
      <c r="AY126" s="77"/>
      <c r="AZ126" s="77"/>
      <c r="BA126" s="77"/>
      <c r="BB126" s="77"/>
      <c r="BC126" s="77"/>
      <c r="BD126" s="77"/>
      <c r="BE126" s="77"/>
      <c r="BF126" s="77"/>
      <c r="BG126" s="77"/>
      <c r="BH126" s="77"/>
    </row>
    <row r="127" spans="1:60">
      <c r="A127" s="95"/>
      <c r="B127" s="77" t="s">
        <v>56</v>
      </c>
      <c r="C127" s="368" t="s">
        <v>6634</v>
      </c>
      <c r="D127" s="78"/>
      <c r="E127" s="77" t="s">
        <v>6565</v>
      </c>
      <c r="F127" s="77"/>
      <c r="G127" s="77" t="s">
        <v>5829</v>
      </c>
      <c r="H127" s="77"/>
      <c r="I127" s="77"/>
      <c r="J127" s="77"/>
      <c r="K127" s="77"/>
      <c r="L127" s="77" t="s">
        <v>6566</v>
      </c>
      <c r="M127" s="77" t="s">
        <v>6567</v>
      </c>
      <c r="N127" s="77"/>
      <c r="O127" s="77"/>
      <c r="P127" s="77"/>
      <c r="Q127" s="77"/>
      <c r="R127" s="77"/>
      <c r="S127" s="77"/>
      <c r="T127" s="77"/>
      <c r="U127" s="77" t="s">
        <v>6545</v>
      </c>
      <c r="V127" s="77">
        <v>18</v>
      </c>
      <c r="W127" s="77" t="s">
        <v>5948</v>
      </c>
      <c r="X127" s="77"/>
      <c r="Y127" s="77">
        <v>522</v>
      </c>
      <c r="Z127" s="77">
        <v>18</v>
      </c>
      <c r="AA127" s="89"/>
      <c r="AB127" s="77"/>
      <c r="AC127" s="78"/>
      <c r="AD127" s="77"/>
      <c r="AE127" s="77"/>
      <c r="AF127" s="77"/>
      <c r="AG127" s="77"/>
      <c r="AH127" s="77"/>
      <c r="AI127" s="77"/>
      <c r="AJ127" s="77" t="s">
        <v>5848</v>
      </c>
      <c r="AK127" s="77" t="s">
        <v>6634</v>
      </c>
      <c r="AL127" s="78">
        <v>44433</v>
      </c>
      <c r="AM127" s="78">
        <v>44433</v>
      </c>
      <c r="AN127" s="78">
        <v>44435</v>
      </c>
      <c r="AO127" s="78">
        <v>44435</v>
      </c>
      <c r="AP127" s="78"/>
      <c r="AQ127" s="77" t="s">
        <v>5862</v>
      </c>
      <c r="AR127" s="77"/>
      <c r="AS127" s="77" t="s">
        <v>6634</v>
      </c>
      <c r="AT127" s="77"/>
      <c r="AU127" s="77"/>
      <c r="AV127" s="77"/>
      <c r="AW127" s="77" t="s">
        <v>90</v>
      </c>
      <c r="AX127" s="77"/>
      <c r="AY127" s="77"/>
      <c r="AZ127" s="77"/>
      <c r="BA127" s="77"/>
      <c r="BB127" s="77"/>
      <c r="BC127" s="77"/>
      <c r="BD127" s="77"/>
      <c r="BE127" s="77"/>
      <c r="BF127" s="77"/>
      <c r="BG127" s="77"/>
      <c r="BH127" s="77"/>
    </row>
    <row r="128" spans="1:60">
      <c r="A128" s="95"/>
      <c r="B128" s="77" t="s">
        <v>56</v>
      </c>
      <c r="C128" s="368" t="s">
        <v>6635</v>
      </c>
      <c r="D128" s="78"/>
      <c r="E128" s="77">
        <v>5000072058</v>
      </c>
      <c r="F128" s="77"/>
      <c r="G128" s="77" t="s">
        <v>5831</v>
      </c>
      <c r="H128" s="77"/>
      <c r="I128" s="77"/>
      <c r="J128" s="77"/>
      <c r="K128" s="77"/>
      <c r="L128" s="77" t="s">
        <v>6543</v>
      </c>
      <c r="M128" s="77" t="s">
        <v>6544</v>
      </c>
      <c r="N128" s="77"/>
      <c r="O128" s="77"/>
      <c r="P128" s="77"/>
      <c r="Q128" s="77"/>
      <c r="R128" s="77"/>
      <c r="S128" s="77"/>
      <c r="T128" s="77"/>
      <c r="U128" s="77" t="s">
        <v>6545</v>
      </c>
      <c r="V128" s="77">
        <v>18</v>
      </c>
      <c r="W128" s="77" t="s">
        <v>5948</v>
      </c>
      <c r="X128" s="77"/>
      <c r="Y128" s="77">
        <v>638</v>
      </c>
      <c r="Z128" s="77">
        <v>22</v>
      </c>
      <c r="AA128" s="89"/>
      <c r="AB128" s="77"/>
      <c r="AC128" s="78"/>
      <c r="AD128" s="77"/>
      <c r="AE128" s="77"/>
      <c r="AF128" s="77"/>
      <c r="AG128" s="77"/>
      <c r="AH128" s="77"/>
      <c r="AI128" s="77"/>
      <c r="AJ128" s="77" t="s">
        <v>5848</v>
      </c>
      <c r="AK128" s="77" t="s">
        <v>6635</v>
      </c>
      <c r="AL128" s="78">
        <v>44433</v>
      </c>
      <c r="AM128" s="78">
        <v>44433</v>
      </c>
      <c r="AN128" s="78">
        <v>44434</v>
      </c>
      <c r="AO128" s="78">
        <v>44434</v>
      </c>
      <c r="AP128" s="78"/>
      <c r="AQ128" s="77" t="s">
        <v>5862</v>
      </c>
      <c r="AR128" s="77" t="s">
        <v>6636</v>
      </c>
      <c r="AS128" s="77" t="s">
        <v>6635</v>
      </c>
      <c r="AT128" s="77"/>
      <c r="AU128" s="77"/>
      <c r="AV128" s="77"/>
      <c r="AW128" s="77" t="s">
        <v>90</v>
      </c>
      <c r="AX128" s="77"/>
      <c r="AY128" s="77"/>
      <c r="AZ128" s="77"/>
      <c r="BA128" s="77"/>
      <c r="BB128" s="77"/>
      <c r="BC128" s="77"/>
      <c r="BD128" s="77"/>
      <c r="BE128" s="77"/>
      <c r="BF128" s="77"/>
      <c r="BG128" s="77"/>
      <c r="BH128" s="77"/>
    </row>
    <row r="129" spans="1:60">
      <c r="A129" s="95"/>
      <c r="B129" s="77" t="s">
        <v>56</v>
      </c>
      <c r="C129" s="368" t="s">
        <v>6637</v>
      </c>
      <c r="D129" s="78"/>
      <c r="E129" s="77">
        <v>5000072058</v>
      </c>
      <c r="F129" s="77"/>
      <c r="G129" s="77" t="s">
        <v>5831</v>
      </c>
      <c r="H129" s="77"/>
      <c r="I129" s="77"/>
      <c r="J129" s="77"/>
      <c r="K129" s="77"/>
      <c r="L129" s="77" t="s">
        <v>6543</v>
      </c>
      <c r="M129" s="77" t="s">
        <v>6544</v>
      </c>
      <c r="N129" s="77"/>
      <c r="O129" s="77"/>
      <c r="P129" s="77"/>
      <c r="Q129" s="77"/>
      <c r="R129" s="77"/>
      <c r="S129" s="77"/>
      <c r="T129" s="77"/>
      <c r="U129" s="77" t="s">
        <v>6545</v>
      </c>
      <c r="V129" s="77">
        <v>18</v>
      </c>
      <c r="W129" s="77" t="s">
        <v>5948</v>
      </c>
      <c r="X129" s="77"/>
      <c r="Y129" s="77">
        <v>638</v>
      </c>
      <c r="Z129" s="77">
        <v>22</v>
      </c>
      <c r="AA129" s="89"/>
      <c r="AB129" s="77"/>
      <c r="AC129" s="78"/>
      <c r="AD129" s="77"/>
      <c r="AE129" s="77"/>
      <c r="AF129" s="77"/>
      <c r="AG129" s="77"/>
      <c r="AH129" s="77"/>
      <c r="AI129" s="77"/>
      <c r="AJ129" s="77" t="s">
        <v>5848</v>
      </c>
      <c r="AK129" s="77" t="s">
        <v>6637</v>
      </c>
      <c r="AL129" s="78">
        <v>44433</v>
      </c>
      <c r="AM129" s="78">
        <v>44433</v>
      </c>
      <c r="AN129" s="78">
        <v>44434</v>
      </c>
      <c r="AO129" s="78">
        <v>44434</v>
      </c>
      <c r="AP129" s="78"/>
      <c r="AQ129" s="77" t="s">
        <v>5862</v>
      </c>
      <c r="AR129" s="77" t="s">
        <v>6636</v>
      </c>
      <c r="AS129" s="77" t="s">
        <v>6637</v>
      </c>
      <c r="AT129" s="77"/>
      <c r="AU129" s="77"/>
      <c r="AV129" s="77"/>
      <c r="AW129" s="77" t="s">
        <v>90</v>
      </c>
      <c r="AX129" s="77"/>
      <c r="AY129" s="77"/>
      <c r="AZ129" s="77"/>
      <c r="BA129" s="77"/>
      <c r="BB129" s="77"/>
      <c r="BC129" s="77"/>
      <c r="BD129" s="77"/>
      <c r="BE129" s="77"/>
      <c r="BF129" s="77"/>
      <c r="BG129" s="77"/>
      <c r="BH129" s="77"/>
    </row>
    <row r="130" spans="1:60">
      <c r="A130" s="95"/>
      <c r="B130" s="77" t="s">
        <v>56</v>
      </c>
      <c r="C130" s="368" t="s">
        <v>6638</v>
      </c>
      <c r="D130" s="78"/>
      <c r="E130" s="77">
        <v>5000072058</v>
      </c>
      <c r="F130" s="77"/>
      <c r="G130" s="77" t="s">
        <v>5831</v>
      </c>
      <c r="H130" s="77"/>
      <c r="I130" s="77"/>
      <c r="J130" s="77"/>
      <c r="K130" s="77"/>
      <c r="L130" s="77" t="s">
        <v>6543</v>
      </c>
      <c r="M130" s="77" t="s">
        <v>6544</v>
      </c>
      <c r="N130" s="77"/>
      <c r="O130" s="77"/>
      <c r="P130" s="77"/>
      <c r="Q130" s="77"/>
      <c r="R130" s="77"/>
      <c r="S130" s="77"/>
      <c r="T130" s="77"/>
      <c r="U130" s="77" t="s">
        <v>6545</v>
      </c>
      <c r="V130" s="77">
        <v>18</v>
      </c>
      <c r="W130" s="77" t="s">
        <v>5948</v>
      </c>
      <c r="X130" s="77"/>
      <c r="Y130" s="77">
        <v>638</v>
      </c>
      <c r="Z130" s="77">
        <v>22</v>
      </c>
      <c r="AA130" s="89"/>
      <c r="AB130" s="77"/>
      <c r="AC130" s="78"/>
      <c r="AD130" s="77"/>
      <c r="AE130" s="77"/>
      <c r="AF130" s="77"/>
      <c r="AG130" s="77"/>
      <c r="AH130" s="77"/>
      <c r="AI130" s="77"/>
      <c r="AJ130" s="77" t="s">
        <v>5848</v>
      </c>
      <c r="AK130" s="77" t="s">
        <v>6638</v>
      </c>
      <c r="AL130" s="78">
        <v>44433</v>
      </c>
      <c r="AM130" s="78">
        <v>44433</v>
      </c>
      <c r="AN130" s="78">
        <v>44434</v>
      </c>
      <c r="AO130" s="78">
        <v>44434</v>
      </c>
      <c r="AP130" s="78"/>
      <c r="AQ130" s="77" t="s">
        <v>5862</v>
      </c>
      <c r="AR130" s="77" t="s">
        <v>6636</v>
      </c>
      <c r="AS130" s="77" t="s">
        <v>6638</v>
      </c>
      <c r="AT130" s="77"/>
      <c r="AU130" s="77"/>
      <c r="AV130" s="77"/>
      <c r="AW130" s="77" t="s">
        <v>90</v>
      </c>
      <c r="AX130" s="77"/>
      <c r="AY130" s="77"/>
      <c r="AZ130" s="77"/>
      <c r="BA130" s="77"/>
      <c r="BB130" s="77"/>
      <c r="BC130" s="77"/>
      <c r="BD130" s="77"/>
      <c r="BE130" s="77"/>
      <c r="BF130" s="77"/>
      <c r="BG130" s="77"/>
      <c r="BH130" s="77"/>
    </row>
    <row r="131" spans="1:60">
      <c r="A131" s="95"/>
      <c r="B131" s="77" t="s">
        <v>56</v>
      </c>
      <c r="C131" s="368" t="s">
        <v>6639</v>
      </c>
      <c r="D131" s="78"/>
      <c r="E131" s="77">
        <v>5000072058</v>
      </c>
      <c r="F131" s="77"/>
      <c r="G131" s="77" t="s">
        <v>5831</v>
      </c>
      <c r="H131" s="77"/>
      <c r="I131" s="77"/>
      <c r="J131" s="77"/>
      <c r="K131" s="77"/>
      <c r="L131" s="77" t="s">
        <v>6543</v>
      </c>
      <c r="M131" s="77" t="s">
        <v>6544</v>
      </c>
      <c r="N131" s="77"/>
      <c r="O131" s="77"/>
      <c r="P131" s="77"/>
      <c r="Q131" s="77"/>
      <c r="R131" s="77"/>
      <c r="S131" s="77"/>
      <c r="T131" s="77"/>
      <c r="U131" s="77" t="s">
        <v>6545</v>
      </c>
      <c r="V131" s="77">
        <v>18</v>
      </c>
      <c r="W131" s="77" t="s">
        <v>5948</v>
      </c>
      <c r="X131" s="77"/>
      <c r="Y131" s="77">
        <v>638</v>
      </c>
      <c r="Z131" s="77">
        <v>22</v>
      </c>
      <c r="AA131" s="89"/>
      <c r="AB131" s="77"/>
      <c r="AC131" s="78"/>
      <c r="AD131" s="77"/>
      <c r="AE131" s="77"/>
      <c r="AF131" s="77"/>
      <c r="AG131" s="77"/>
      <c r="AH131" s="77"/>
      <c r="AI131" s="77"/>
      <c r="AJ131" s="77" t="s">
        <v>5848</v>
      </c>
      <c r="AK131" s="77" t="s">
        <v>6639</v>
      </c>
      <c r="AL131" s="78">
        <v>44433</v>
      </c>
      <c r="AM131" s="78">
        <v>44433</v>
      </c>
      <c r="AN131" s="78">
        <v>44434</v>
      </c>
      <c r="AO131" s="78">
        <v>44434</v>
      </c>
      <c r="AP131" s="78"/>
      <c r="AQ131" s="77" t="s">
        <v>5862</v>
      </c>
      <c r="AR131" s="77" t="s">
        <v>6640</v>
      </c>
      <c r="AS131" s="77" t="s">
        <v>6639</v>
      </c>
      <c r="AT131" s="77"/>
      <c r="AU131" s="77"/>
      <c r="AV131" s="77"/>
      <c r="AW131" s="77" t="s">
        <v>90</v>
      </c>
      <c r="AX131" s="77"/>
      <c r="AY131" s="77"/>
      <c r="AZ131" s="77"/>
      <c r="BA131" s="77"/>
      <c r="BB131" s="77"/>
      <c r="BC131" s="77"/>
      <c r="BD131" s="77"/>
      <c r="BE131" s="77"/>
      <c r="BF131" s="77"/>
      <c r="BG131" s="77"/>
      <c r="BH131" s="77"/>
    </row>
    <row r="132" spans="1:60">
      <c r="A132" s="95"/>
      <c r="B132" s="77" t="s">
        <v>56</v>
      </c>
      <c r="C132" s="368" t="s">
        <v>6641</v>
      </c>
      <c r="D132" s="78"/>
      <c r="E132" s="77">
        <v>5000072058</v>
      </c>
      <c r="F132" s="77"/>
      <c r="G132" s="77" t="s">
        <v>5831</v>
      </c>
      <c r="H132" s="77"/>
      <c r="I132" s="77"/>
      <c r="J132" s="77"/>
      <c r="K132" s="77"/>
      <c r="L132" s="77" t="s">
        <v>6543</v>
      </c>
      <c r="M132" s="77" t="s">
        <v>6544</v>
      </c>
      <c r="N132" s="77"/>
      <c r="O132" s="77"/>
      <c r="P132" s="77"/>
      <c r="Q132" s="77"/>
      <c r="R132" s="77"/>
      <c r="S132" s="77"/>
      <c r="T132" s="77"/>
      <c r="U132" s="77" t="s">
        <v>6545</v>
      </c>
      <c r="V132" s="77">
        <v>18</v>
      </c>
      <c r="W132" s="77" t="s">
        <v>5948</v>
      </c>
      <c r="X132" s="77"/>
      <c r="Y132" s="77">
        <v>638</v>
      </c>
      <c r="Z132" s="77">
        <v>22</v>
      </c>
      <c r="AA132" s="89"/>
      <c r="AB132" s="77"/>
      <c r="AC132" s="78"/>
      <c r="AD132" s="77"/>
      <c r="AE132" s="77"/>
      <c r="AF132" s="77"/>
      <c r="AG132" s="77"/>
      <c r="AH132" s="77"/>
      <c r="AI132" s="77"/>
      <c r="AJ132" s="77" t="s">
        <v>5848</v>
      </c>
      <c r="AK132" s="77" t="s">
        <v>6641</v>
      </c>
      <c r="AL132" s="78">
        <v>44433</v>
      </c>
      <c r="AM132" s="78">
        <v>44433</v>
      </c>
      <c r="AN132" s="78">
        <v>44434</v>
      </c>
      <c r="AO132" s="78">
        <v>44434</v>
      </c>
      <c r="AP132" s="78"/>
      <c r="AQ132" s="77" t="s">
        <v>5862</v>
      </c>
      <c r="AR132" s="77" t="s">
        <v>6642</v>
      </c>
      <c r="AS132" s="77" t="s">
        <v>6641</v>
      </c>
      <c r="AT132" s="77"/>
      <c r="AU132" s="77"/>
      <c r="AV132" s="77"/>
      <c r="AW132" s="77" t="s">
        <v>90</v>
      </c>
      <c r="AX132" s="77"/>
      <c r="AY132" s="77"/>
      <c r="AZ132" s="77"/>
      <c r="BA132" s="77"/>
      <c r="BB132" s="77"/>
      <c r="BC132" s="77"/>
      <c r="BD132" s="77"/>
      <c r="BE132" s="77"/>
      <c r="BF132" s="77"/>
      <c r="BG132" s="77"/>
      <c r="BH132" s="77"/>
    </row>
    <row r="133" spans="1:60">
      <c r="A133" s="95"/>
      <c r="B133" s="77" t="s">
        <v>56</v>
      </c>
      <c r="C133" s="368" t="s">
        <v>6643</v>
      </c>
      <c r="D133" s="78"/>
      <c r="E133" s="77" t="s">
        <v>6565</v>
      </c>
      <c r="F133" s="77"/>
      <c r="G133" s="77" t="s">
        <v>5831</v>
      </c>
      <c r="H133" s="77"/>
      <c r="I133" s="77"/>
      <c r="J133" s="77"/>
      <c r="K133" s="77"/>
      <c r="L133" s="77" t="s">
        <v>6566</v>
      </c>
      <c r="M133" s="77" t="s">
        <v>6567</v>
      </c>
      <c r="N133" s="77"/>
      <c r="O133" s="77"/>
      <c r="P133" s="77"/>
      <c r="Q133" s="77"/>
      <c r="R133" s="77"/>
      <c r="S133" s="77"/>
      <c r="T133" s="77"/>
      <c r="U133" s="77" t="s">
        <v>6545</v>
      </c>
      <c r="V133" s="77">
        <v>18</v>
      </c>
      <c r="W133" s="77" t="s">
        <v>5948</v>
      </c>
      <c r="X133" s="77"/>
      <c r="Y133" s="77">
        <v>638</v>
      </c>
      <c r="Z133" s="77">
        <v>22</v>
      </c>
      <c r="AA133" s="89"/>
      <c r="AB133" s="77"/>
      <c r="AC133" s="78"/>
      <c r="AD133" s="77"/>
      <c r="AE133" s="77"/>
      <c r="AF133" s="77"/>
      <c r="AG133" s="77"/>
      <c r="AH133" s="77"/>
      <c r="AI133" s="77"/>
      <c r="AJ133" s="77" t="s">
        <v>5848</v>
      </c>
      <c r="AK133" s="77" t="s">
        <v>6643</v>
      </c>
      <c r="AL133" s="78">
        <v>44433</v>
      </c>
      <c r="AM133" s="78">
        <v>44433</v>
      </c>
      <c r="AN133" s="78">
        <v>44435</v>
      </c>
      <c r="AO133" s="78">
        <v>44435</v>
      </c>
      <c r="AP133" s="78"/>
      <c r="AQ133" s="77" t="s">
        <v>5862</v>
      </c>
      <c r="AR133" s="77"/>
      <c r="AS133" s="77" t="s">
        <v>6643</v>
      </c>
      <c r="AT133" s="77"/>
      <c r="AU133" s="77"/>
      <c r="AV133" s="77"/>
      <c r="AW133" s="77" t="s">
        <v>90</v>
      </c>
      <c r="AX133" s="77"/>
      <c r="AY133" s="77"/>
      <c r="AZ133" s="77"/>
      <c r="BA133" s="77"/>
      <c r="BB133" s="77"/>
      <c r="BC133" s="77"/>
      <c r="BD133" s="77"/>
      <c r="BE133" s="77"/>
      <c r="BF133" s="77"/>
      <c r="BG133" s="77"/>
      <c r="BH133" s="77"/>
    </row>
    <row r="134" spans="1:60">
      <c r="A134" s="95"/>
      <c r="B134" s="77" t="s">
        <v>56</v>
      </c>
      <c r="C134" s="368" t="s">
        <v>6644</v>
      </c>
      <c r="D134" s="78"/>
      <c r="E134" s="77" t="s">
        <v>6565</v>
      </c>
      <c r="F134" s="77"/>
      <c r="G134" s="77" t="s">
        <v>5831</v>
      </c>
      <c r="H134" s="77"/>
      <c r="I134" s="77"/>
      <c r="J134" s="77"/>
      <c r="K134" s="77"/>
      <c r="L134" s="77" t="s">
        <v>6566</v>
      </c>
      <c r="M134" s="77" t="s">
        <v>6567</v>
      </c>
      <c r="N134" s="77"/>
      <c r="O134" s="77"/>
      <c r="P134" s="77"/>
      <c r="Q134" s="77"/>
      <c r="R134" s="77"/>
      <c r="S134" s="77"/>
      <c r="T134" s="77"/>
      <c r="U134" s="77" t="s">
        <v>6545</v>
      </c>
      <c r="V134" s="77">
        <v>18</v>
      </c>
      <c r="W134" s="77" t="s">
        <v>5948</v>
      </c>
      <c r="X134" s="77"/>
      <c r="Y134" s="77">
        <v>638</v>
      </c>
      <c r="Z134" s="77">
        <v>22</v>
      </c>
      <c r="AA134" s="89"/>
      <c r="AB134" s="77"/>
      <c r="AC134" s="78"/>
      <c r="AD134" s="77"/>
      <c r="AE134" s="77"/>
      <c r="AF134" s="77"/>
      <c r="AG134" s="77"/>
      <c r="AH134" s="77"/>
      <c r="AI134" s="77"/>
      <c r="AJ134" s="77" t="s">
        <v>5848</v>
      </c>
      <c r="AK134" s="77" t="s">
        <v>6644</v>
      </c>
      <c r="AL134" s="78">
        <v>44434</v>
      </c>
      <c r="AM134" s="78">
        <v>44434</v>
      </c>
      <c r="AN134" s="78">
        <v>44435</v>
      </c>
      <c r="AO134" s="78">
        <v>44435</v>
      </c>
      <c r="AP134" s="78"/>
      <c r="AQ134" s="77" t="s">
        <v>5862</v>
      </c>
      <c r="AR134" s="77"/>
      <c r="AS134" s="77" t="s">
        <v>6644</v>
      </c>
      <c r="AT134" s="77"/>
      <c r="AU134" s="77"/>
      <c r="AV134" s="77"/>
      <c r="AW134" s="77" t="s">
        <v>90</v>
      </c>
      <c r="AX134" s="77"/>
      <c r="AY134" s="77"/>
      <c r="AZ134" s="77"/>
      <c r="BA134" s="77"/>
      <c r="BB134" s="77"/>
      <c r="BC134" s="77"/>
      <c r="BD134" s="77"/>
      <c r="BE134" s="77"/>
      <c r="BF134" s="77"/>
      <c r="BG134" s="77"/>
      <c r="BH134" s="77"/>
    </row>
    <row r="135" spans="1:60">
      <c r="A135" s="95"/>
      <c r="B135" s="77" t="s">
        <v>56</v>
      </c>
      <c r="C135" s="368" t="s">
        <v>6645</v>
      </c>
      <c r="D135" s="78"/>
      <c r="E135" s="77" t="s">
        <v>6570</v>
      </c>
      <c r="F135" s="77"/>
      <c r="G135" s="77" t="s">
        <v>5831</v>
      </c>
      <c r="H135" s="77"/>
      <c r="I135" s="77"/>
      <c r="J135" s="77"/>
      <c r="K135" s="77"/>
      <c r="L135" s="77" t="s">
        <v>6571</v>
      </c>
      <c r="M135" s="77" t="s">
        <v>6572</v>
      </c>
      <c r="N135" s="77"/>
      <c r="O135" s="77"/>
      <c r="P135" s="77"/>
      <c r="Q135" s="77"/>
      <c r="R135" s="77"/>
      <c r="S135" s="77"/>
      <c r="T135" s="77"/>
      <c r="U135" s="77" t="s">
        <v>6545</v>
      </c>
      <c r="V135" s="77">
        <v>18</v>
      </c>
      <c r="W135" s="77" t="s">
        <v>5948</v>
      </c>
      <c r="X135" s="77"/>
      <c r="Y135" s="77">
        <v>638</v>
      </c>
      <c r="Z135" s="77">
        <v>22</v>
      </c>
      <c r="AA135" s="89"/>
      <c r="AB135" s="77"/>
      <c r="AC135" s="78"/>
      <c r="AD135" s="77"/>
      <c r="AE135" s="77"/>
      <c r="AF135" s="77"/>
      <c r="AG135" s="77"/>
      <c r="AH135" s="77"/>
      <c r="AI135" s="77"/>
      <c r="AJ135" s="77" t="s">
        <v>5848</v>
      </c>
      <c r="AK135" s="77" t="s">
        <v>6645</v>
      </c>
      <c r="AL135" s="78">
        <v>44434</v>
      </c>
      <c r="AM135" s="78">
        <v>44434</v>
      </c>
      <c r="AN135" s="78">
        <v>44435</v>
      </c>
      <c r="AO135" s="78">
        <v>44435</v>
      </c>
      <c r="AP135" s="78"/>
      <c r="AQ135" s="77" t="s">
        <v>5862</v>
      </c>
      <c r="AR135" s="77" t="s">
        <v>6573</v>
      </c>
      <c r="AS135" s="77" t="s">
        <v>6645</v>
      </c>
      <c r="AT135" s="77"/>
      <c r="AU135" s="77"/>
      <c r="AV135" s="77"/>
      <c r="AW135" s="77" t="s">
        <v>90</v>
      </c>
      <c r="AX135" s="77"/>
      <c r="AY135" s="77"/>
      <c r="AZ135" s="77"/>
      <c r="BA135" s="77"/>
      <c r="BB135" s="77"/>
      <c r="BC135" s="77"/>
      <c r="BD135" s="77"/>
      <c r="BE135" s="77"/>
      <c r="BF135" s="77"/>
      <c r="BG135" s="77"/>
      <c r="BH135" s="77"/>
    </row>
    <row r="136" spans="1:60">
      <c r="A136" s="95"/>
      <c r="B136" s="77" t="s">
        <v>56</v>
      </c>
      <c r="C136" s="368" t="s">
        <v>6646</v>
      </c>
      <c r="D136" s="78"/>
      <c r="E136" s="77">
        <v>5000072058</v>
      </c>
      <c r="F136" s="77"/>
      <c r="G136" s="77" t="s">
        <v>5831</v>
      </c>
      <c r="H136" s="77"/>
      <c r="I136" s="77"/>
      <c r="J136" s="77"/>
      <c r="K136" s="77"/>
      <c r="L136" s="77" t="s">
        <v>6543</v>
      </c>
      <c r="M136" s="77" t="s">
        <v>6544</v>
      </c>
      <c r="N136" s="77"/>
      <c r="O136" s="77"/>
      <c r="P136" s="77"/>
      <c r="Q136" s="77"/>
      <c r="R136" s="77"/>
      <c r="S136" s="77"/>
      <c r="T136" s="77"/>
      <c r="U136" s="77" t="s">
        <v>6545</v>
      </c>
      <c r="V136" s="77">
        <v>18</v>
      </c>
      <c r="W136" s="77" t="s">
        <v>5948</v>
      </c>
      <c r="X136" s="77"/>
      <c r="Y136" s="77">
        <v>638</v>
      </c>
      <c r="Z136" s="77">
        <v>22</v>
      </c>
      <c r="AA136" s="89"/>
      <c r="AB136" s="77"/>
      <c r="AC136" s="78"/>
      <c r="AD136" s="77"/>
      <c r="AE136" s="77"/>
      <c r="AF136" s="77"/>
      <c r="AG136" s="77"/>
      <c r="AH136" s="77"/>
      <c r="AI136" s="77"/>
      <c r="AJ136" s="77" t="s">
        <v>5848</v>
      </c>
      <c r="AK136" s="77" t="s">
        <v>6646</v>
      </c>
      <c r="AL136" s="78">
        <v>44434</v>
      </c>
      <c r="AM136" s="78">
        <v>44434</v>
      </c>
      <c r="AN136" s="78">
        <v>44435</v>
      </c>
      <c r="AO136" s="78">
        <v>44435</v>
      </c>
      <c r="AP136" s="78"/>
      <c r="AQ136" s="77" t="s">
        <v>5862</v>
      </c>
      <c r="AR136" s="77"/>
      <c r="AS136" s="77" t="s">
        <v>6646</v>
      </c>
      <c r="AT136" s="77"/>
      <c r="AU136" s="77"/>
      <c r="AV136" s="77"/>
      <c r="AW136" s="77" t="s">
        <v>90</v>
      </c>
      <c r="AX136" s="77"/>
      <c r="AY136" s="77"/>
      <c r="AZ136" s="77"/>
      <c r="BA136" s="77"/>
      <c r="BB136" s="77"/>
      <c r="BC136" s="77"/>
      <c r="BD136" s="77"/>
      <c r="BE136" s="77"/>
      <c r="BF136" s="77"/>
      <c r="BG136" s="77"/>
      <c r="BH136" s="77"/>
    </row>
    <row r="137" spans="1:60">
      <c r="A137" s="95"/>
      <c r="B137" s="77" t="s">
        <v>56</v>
      </c>
      <c r="C137" s="368" t="s">
        <v>6647</v>
      </c>
      <c r="D137" s="78"/>
      <c r="E137" s="77">
        <v>5000072058</v>
      </c>
      <c r="F137" s="77"/>
      <c r="G137" s="77" t="s">
        <v>5831</v>
      </c>
      <c r="H137" s="77"/>
      <c r="I137" s="77"/>
      <c r="J137" s="77"/>
      <c r="K137" s="77"/>
      <c r="L137" s="77" t="s">
        <v>6543</v>
      </c>
      <c r="M137" s="77" t="s">
        <v>6544</v>
      </c>
      <c r="N137" s="77"/>
      <c r="O137" s="77"/>
      <c r="P137" s="77"/>
      <c r="Q137" s="77"/>
      <c r="R137" s="77"/>
      <c r="S137" s="77"/>
      <c r="T137" s="77"/>
      <c r="U137" s="77" t="s">
        <v>6545</v>
      </c>
      <c r="V137" s="77">
        <v>18</v>
      </c>
      <c r="W137" s="77" t="s">
        <v>5948</v>
      </c>
      <c r="X137" s="77"/>
      <c r="Y137" s="77">
        <v>638</v>
      </c>
      <c r="Z137" s="77">
        <v>22</v>
      </c>
      <c r="AA137" s="89"/>
      <c r="AB137" s="77"/>
      <c r="AC137" s="78"/>
      <c r="AD137" s="77"/>
      <c r="AE137" s="77"/>
      <c r="AF137" s="77"/>
      <c r="AG137" s="77"/>
      <c r="AH137" s="77"/>
      <c r="AI137" s="77"/>
      <c r="AJ137" s="77" t="s">
        <v>5848</v>
      </c>
      <c r="AK137" s="77" t="s">
        <v>6647</v>
      </c>
      <c r="AL137" s="78">
        <v>44434</v>
      </c>
      <c r="AM137" s="78">
        <v>44434</v>
      </c>
      <c r="AN137" s="78">
        <v>44435</v>
      </c>
      <c r="AO137" s="78">
        <v>44435</v>
      </c>
      <c r="AP137" s="78"/>
      <c r="AQ137" s="77" t="s">
        <v>5862</v>
      </c>
      <c r="AR137" s="77"/>
      <c r="AS137" s="77" t="s">
        <v>6647</v>
      </c>
      <c r="AT137" s="77"/>
      <c r="AU137" s="77"/>
      <c r="AV137" s="77"/>
      <c r="AW137" s="77" t="s">
        <v>90</v>
      </c>
      <c r="AX137" s="77"/>
      <c r="AY137" s="77"/>
      <c r="AZ137" s="77"/>
      <c r="BA137" s="77"/>
      <c r="BB137" s="77"/>
      <c r="BC137" s="77"/>
      <c r="BD137" s="77"/>
      <c r="BE137" s="77"/>
      <c r="BF137" s="77"/>
      <c r="BG137" s="77"/>
      <c r="BH137" s="77"/>
    </row>
    <row r="138" spans="1:60">
      <c r="A138" s="95"/>
      <c r="B138" s="77" t="s">
        <v>56</v>
      </c>
      <c r="C138" s="368" t="s">
        <v>6648</v>
      </c>
      <c r="D138" s="78"/>
      <c r="E138" s="77">
        <v>5000072058</v>
      </c>
      <c r="F138" s="77"/>
      <c r="G138" s="77" t="s">
        <v>5831</v>
      </c>
      <c r="H138" s="77"/>
      <c r="I138" s="77"/>
      <c r="J138" s="77"/>
      <c r="K138" s="77"/>
      <c r="L138" s="77" t="s">
        <v>6543</v>
      </c>
      <c r="M138" s="77" t="s">
        <v>6544</v>
      </c>
      <c r="N138" s="77"/>
      <c r="O138" s="77"/>
      <c r="P138" s="77"/>
      <c r="Q138" s="77"/>
      <c r="R138" s="77"/>
      <c r="S138" s="77"/>
      <c r="T138" s="77"/>
      <c r="U138" s="77" t="s">
        <v>6545</v>
      </c>
      <c r="V138" s="77">
        <v>18</v>
      </c>
      <c r="W138" s="77" t="s">
        <v>5948</v>
      </c>
      <c r="X138" s="77"/>
      <c r="Y138" s="77">
        <v>638</v>
      </c>
      <c r="Z138" s="77">
        <v>22</v>
      </c>
      <c r="AA138" s="89"/>
      <c r="AB138" s="77"/>
      <c r="AC138" s="78"/>
      <c r="AD138" s="77"/>
      <c r="AE138" s="77"/>
      <c r="AF138" s="77"/>
      <c r="AG138" s="77"/>
      <c r="AH138" s="77"/>
      <c r="AI138" s="77"/>
      <c r="AJ138" s="77" t="s">
        <v>5848</v>
      </c>
      <c r="AK138" s="77" t="s">
        <v>6648</v>
      </c>
      <c r="AL138" s="78">
        <v>44434</v>
      </c>
      <c r="AM138" s="78">
        <v>44434</v>
      </c>
      <c r="AN138" s="78">
        <v>44435</v>
      </c>
      <c r="AO138" s="78">
        <v>44435</v>
      </c>
      <c r="AP138" s="78"/>
      <c r="AQ138" s="77" t="s">
        <v>5862</v>
      </c>
      <c r="AR138" s="77"/>
      <c r="AS138" s="77" t="s">
        <v>6648</v>
      </c>
      <c r="AT138" s="77"/>
      <c r="AU138" s="77"/>
      <c r="AV138" s="77"/>
      <c r="AW138" s="77" t="s">
        <v>90</v>
      </c>
      <c r="AX138" s="77"/>
      <c r="AY138" s="77"/>
      <c r="AZ138" s="77"/>
      <c r="BA138" s="77"/>
      <c r="BB138" s="77"/>
      <c r="BC138" s="77"/>
      <c r="BD138" s="77"/>
      <c r="BE138" s="77"/>
      <c r="BF138" s="77"/>
      <c r="BG138" s="77"/>
      <c r="BH138" s="77"/>
    </row>
    <row r="139" spans="1:60">
      <c r="A139" s="95"/>
      <c r="B139" s="77" t="s">
        <v>56</v>
      </c>
      <c r="C139" s="368" t="s">
        <v>6649</v>
      </c>
      <c r="D139" s="78"/>
      <c r="E139" s="77">
        <v>5000072058</v>
      </c>
      <c r="F139" s="77"/>
      <c r="G139" s="77" t="s">
        <v>5831</v>
      </c>
      <c r="H139" s="77"/>
      <c r="I139" s="77"/>
      <c r="J139" s="77"/>
      <c r="K139" s="77"/>
      <c r="L139" s="77" t="s">
        <v>6543</v>
      </c>
      <c r="M139" s="77" t="s">
        <v>6544</v>
      </c>
      <c r="N139" s="77"/>
      <c r="O139" s="77"/>
      <c r="P139" s="77"/>
      <c r="Q139" s="77"/>
      <c r="R139" s="77"/>
      <c r="S139" s="77"/>
      <c r="T139" s="77"/>
      <c r="U139" s="77" t="s">
        <v>6545</v>
      </c>
      <c r="V139" s="77">
        <v>18</v>
      </c>
      <c r="W139" s="77" t="s">
        <v>5948</v>
      </c>
      <c r="X139" s="77"/>
      <c r="Y139" s="77">
        <v>638</v>
      </c>
      <c r="Z139" s="77">
        <v>22</v>
      </c>
      <c r="AA139" s="89"/>
      <c r="AB139" s="77"/>
      <c r="AC139" s="78"/>
      <c r="AD139" s="77"/>
      <c r="AE139" s="77"/>
      <c r="AF139" s="77"/>
      <c r="AG139" s="77"/>
      <c r="AH139" s="77"/>
      <c r="AI139" s="77"/>
      <c r="AJ139" s="77" t="s">
        <v>5848</v>
      </c>
      <c r="AK139" s="77" t="s">
        <v>6649</v>
      </c>
      <c r="AL139" s="78">
        <v>44434</v>
      </c>
      <c r="AM139" s="78">
        <v>44434</v>
      </c>
      <c r="AN139" s="78">
        <v>44435</v>
      </c>
      <c r="AO139" s="78">
        <v>44435</v>
      </c>
      <c r="AP139" s="78"/>
      <c r="AQ139" s="77" t="s">
        <v>5862</v>
      </c>
      <c r="AR139" s="77"/>
      <c r="AS139" s="77" t="s">
        <v>6649</v>
      </c>
      <c r="AT139" s="77"/>
      <c r="AU139" s="77"/>
      <c r="AV139" s="77"/>
      <c r="AW139" s="77" t="s">
        <v>90</v>
      </c>
      <c r="AX139" s="77"/>
      <c r="AY139" s="77"/>
      <c r="AZ139" s="77"/>
      <c r="BA139" s="77"/>
      <c r="BB139" s="77"/>
      <c r="BC139" s="77"/>
      <c r="BD139" s="77"/>
      <c r="BE139" s="77"/>
      <c r="BF139" s="77"/>
      <c r="BG139" s="77"/>
      <c r="BH139" s="77"/>
    </row>
    <row r="140" spans="1:60">
      <c r="A140" s="95"/>
      <c r="B140" s="77" t="s">
        <v>56</v>
      </c>
      <c r="C140" s="368" t="s">
        <v>6650</v>
      </c>
      <c r="D140" s="78"/>
      <c r="E140" s="77">
        <v>5000072058</v>
      </c>
      <c r="F140" s="77"/>
      <c r="G140" s="77" t="s">
        <v>5831</v>
      </c>
      <c r="H140" s="77"/>
      <c r="I140" s="77"/>
      <c r="J140" s="77"/>
      <c r="K140" s="77"/>
      <c r="L140" s="77" t="s">
        <v>6543</v>
      </c>
      <c r="M140" s="77" t="s">
        <v>6544</v>
      </c>
      <c r="N140" s="77"/>
      <c r="O140" s="77"/>
      <c r="P140" s="77"/>
      <c r="Q140" s="77"/>
      <c r="R140" s="77"/>
      <c r="S140" s="77"/>
      <c r="T140" s="77"/>
      <c r="U140" s="77" t="s">
        <v>6545</v>
      </c>
      <c r="V140" s="77">
        <v>18</v>
      </c>
      <c r="W140" s="77" t="s">
        <v>5948</v>
      </c>
      <c r="X140" s="77"/>
      <c r="Y140" s="77">
        <v>638</v>
      </c>
      <c r="Z140" s="77">
        <v>22</v>
      </c>
      <c r="AA140" s="89"/>
      <c r="AB140" s="77"/>
      <c r="AC140" s="78"/>
      <c r="AD140" s="77"/>
      <c r="AE140" s="77"/>
      <c r="AF140" s="77"/>
      <c r="AG140" s="77"/>
      <c r="AH140" s="77"/>
      <c r="AI140" s="77"/>
      <c r="AJ140" s="77" t="s">
        <v>5848</v>
      </c>
      <c r="AK140" s="77" t="s">
        <v>6650</v>
      </c>
      <c r="AL140" s="78">
        <v>44434</v>
      </c>
      <c r="AM140" s="78">
        <v>44434</v>
      </c>
      <c r="AN140" s="78">
        <v>44435</v>
      </c>
      <c r="AO140" s="78">
        <v>44435</v>
      </c>
      <c r="AP140" s="78"/>
      <c r="AQ140" s="77" t="s">
        <v>5862</v>
      </c>
      <c r="AR140" s="77"/>
      <c r="AS140" s="77" t="s">
        <v>6650</v>
      </c>
      <c r="AT140" s="77"/>
      <c r="AU140" s="77"/>
      <c r="AV140" s="77"/>
      <c r="AW140" s="77" t="s">
        <v>90</v>
      </c>
      <c r="AX140" s="77"/>
      <c r="AY140" s="77"/>
      <c r="AZ140" s="77"/>
      <c r="BA140" s="77"/>
      <c r="BB140" s="77"/>
      <c r="BC140" s="77"/>
      <c r="BD140" s="77"/>
      <c r="BE140" s="77"/>
      <c r="BF140" s="77"/>
      <c r="BG140" s="77"/>
      <c r="BH140" s="77"/>
    </row>
    <row r="141" spans="1:60">
      <c r="A141" s="95"/>
      <c r="B141" s="77" t="s">
        <v>56</v>
      </c>
      <c r="C141" s="368" t="s">
        <v>6651</v>
      </c>
      <c r="D141" s="78"/>
      <c r="E141" s="77">
        <v>5000072058</v>
      </c>
      <c r="F141" s="77"/>
      <c r="G141" s="77" t="s">
        <v>5831</v>
      </c>
      <c r="H141" s="77"/>
      <c r="I141" s="77"/>
      <c r="J141" s="77"/>
      <c r="K141" s="77"/>
      <c r="L141" s="77" t="s">
        <v>6543</v>
      </c>
      <c r="M141" s="77" t="s">
        <v>6544</v>
      </c>
      <c r="N141" s="77"/>
      <c r="O141" s="77"/>
      <c r="P141" s="77"/>
      <c r="Q141" s="77"/>
      <c r="R141" s="77"/>
      <c r="S141" s="77"/>
      <c r="T141" s="77"/>
      <c r="U141" s="77" t="s">
        <v>6545</v>
      </c>
      <c r="V141" s="77">
        <v>18</v>
      </c>
      <c r="W141" s="77" t="s">
        <v>5948</v>
      </c>
      <c r="X141" s="77"/>
      <c r="Y141" s="77">
        <v>638</v>
      </c>
      <c r="Z141" s="77">
        <v>22</v>
      </c>
      <c r="AA141" s="89"/>
      <c r="AB141" s="77"/>
      <c r="AC141" s="78"/>
      <c r="AD141" s="77"/>
      <c r="AE141" s="77"/>
      <c r="AF141" s="77"/>
      <c r="AG141" s="77"/>
      <c r="AH141" s="77"/>
      <c r="AI141" s="77"/>
      <c r="AJ141" s="77" t="s">
        <v>5848</v>
      </c>
      <c r="AK141" s="77" t="s">
        <v>6651</v>
      </c>
      <c r="AL141" s="78">
        <v>44435</v>
      </c>
      <c r="AM141" s="78">
        <v>44435</v>
      </c>
      <c r="AN141" s="78">
        <v>44438</v>
      </c>
      <c r="AO141" s="78">
        <v>44438</v>
      </c>
      <c r="AP141" s="78"/>
      <c r="AQ141" s="77" t="s">
        <v>5862</v>
      </c>
      <c r="AR141" s="77"/>
      <c r="AS141" s="77" t="s">
        <v>6651</v>
      </c>
      <c r="AT141" s="77"/>
      <c r="AU141" s="77"/>
      <c r="AV141" s="77"/>
      <c r="AW141" s="77" t="s">
        <v>90</v>
      </c>
      <c r="AX141" s="77"/>
      <c r="AY141" s="77"/>
      <c r="AZ141" s="77"/>
      <c r="BA141" s="77"/>
      <c r="BB141" s="77"/>
      <c r="BC141" s="77"/>
      <c r="BD141" s="77"/>
      <c r="BE141" s="77"/>
      <c r="BF141" s="77"/>
      <c r="BG141" s="77"/>
      <c r="BH141" s="77"/>
    </row>
    <row r="142" spans="1:60">
      <c r="A142" s="95"/>
      <c r="B142" s="77" t="s">
        <v>56</v>
      </c>
      <c r="C142" s="368" t="s">
        <v>6652</v>
      </c>
      <c r="D142" s="78"/>
      <c r="E142" s="77">
        <v>5000072058</v>
      </c>
      <c r="F142" s="77"/>
      <c r="G142" s="77" t="s">
        <v>5831</v>
      </c>
      <c r="H142" s="77"/>
      <c r="I142" s="77"/>
      <c r="J142" s="77"/>
      <c r="K142" s="77"/>
      <c r="L142" s="77" t="s">
        <v>6543</v>
      </c>
      <c r="M142" s="77" t="s">
        <v>6544</v>
      </c>
      <c r="N142" s="77"/>
      <c r="O142" s="77"/>
      <c r="P142" s="77"/>
      <c r="Q142" s="77"/>
      <c r="R142" s="77"/>
      <c r="S142" s="77"/>
      <c r="T142" s="77"/>
      <c r="U142" s="77" t="s">
        <v>6545</v>
      </c>
      <c r="V142" s="77">
        <v>18</v>
      </c>
      <c r="W142" s="77" t="s">
        <v>5948</v>
      </c>
      <c r="X142" s="77"/>
      <c r="Y142" s="77">
        <v>638</v>
      </c>
      <c r="Z142" s="77">
        <v>22</v>
      </c>
      <c r="AA142" s="89"/>
      <c r="AB142" s="77"/>
      <c r="AC142" s="78"/>
      <c r="AD142" s="77"/>
      <c r="AE142" s="77"/>
      <c r="AF142" s="77"/>
      <c r="AG142" s="77"/>
      <c r="AH142" s="77"/>
      <c r="AI142" s="77"/>
      <c r="AJ142" s="77" t="s">
        <v>5848</v>
      </c>
      <c r="AK142" s="77" t="s">
        <v>6652</v>
      </c>
      <c r="AL142" s="78">
        <v>44435</v>
      </c>
      <c r="AM142" s="78">
        <v>44435</v>
      </c>
      <c r="AN142" s="78">
        <v>44438</v>
      </c>
      <c r="AO142" s="78">
        <v>44438</v>
      </c>
      <c r="AP142" s="78"/>
      <c r="AQ142" s="77" t="s">
        <v>5862</v>
      </c>
      <c r="AR142" s="77"/>
      <c r="AS142" s="77" t="s">
        <v>6652</v>
      </c>
      <c r="AT142" s="77"/>
      <c r="AU142" s="77"/>
      <c r="AV142" s="77"/>
      <c r="AW142" s="77" t="s">
        <v>90</v>
      </c>
      <c r="AX142" s="77"/>
      <c r="AY142" s="77"/>
      <c r="AZ142" s="77"/>
      <c r="BA142" s="77"/>
      <c r="BB142" s="77"/>
      <c r="BC142" s="77"/>
      <c r="BD142" s="77"/>
      <c r="BE142" s="77"/>
      <c r="BF142" s="77"/>
      <c r="BG142" s="77"/>
      <c r="BH142" s="77"/>
    </row>
    <row r="143" spans="1:60">
      <c r="A143" s="95"/>
      <c r="B143" s="77" t="s">
        <v>56</v>
      </c>
      <c r="C143" s="368" t="s">
        <v>6653</v>
      </c>
      <c r="D143" s="78"/>
      <c r="E143" s="77">
        <v>5000072058</v>
      </c>
      <c r="F143" s="77"/>
      <c r="G143" s="77" t="s">
        <v>5831</v>
      </c>
      <c r="H143" s="77"/>
      <c r="I143" s="77"/>
      <c r="J143" s="77"/>
      <c r="K143" s="77"/>
      <c r="L143" s="77" t="s">
        <v>6543</v>
      </c>
      <c r="M143" s="77" t="s">
        <v>6544</v>
      </c>
      <c r="N143" s="77"/>
      <c r="O143" s="77"/>
      <c r="P143" s="77"/>
      <c r="Q143" s="77"/>
      <c r="R143" s="77"/>
      <c r="S143" s="77"/>
      <c r="T143" s="77"/>
      <c r="U143" s="77" t="s">
        <v>6545</v>
      </c>
      <c r="V143" s="77">
        <v>18</v>
      </c>
      <c r="W143" s="77" t="s">
        <v>5948</v>
      </c>
      <c r="X143" s="77"/>
      <c r="Y143" s="77">
        <v>638</v>
      </c>
      <c r="Z143" s="77">
        <v>22</v>
      </c>
      <c r="AA143" s="89"/>
      <c r="AB143" s="77"/>
      <c r="AC143" s="78"/>
      <c r="AD143" s="77"/>
      <c r="AE143" s="77"/>
      <c r="AF143" s="77"/>
      <c r="AG143" s="77"/>
      <c r="AH143" s="77"/>
      <c r="AI143" s="77"/>
      <c r="AJ143" s="77" t="s">
        <v>5848</v>
      </c>
      <c r="AK143" s="77" t="s">
        <v>6653</v>
      </c>
      <c r="AL143" s="78">
        <v>44435</v>
      </c>
      <c r="AM143" s="78">
        <v>44435</v>
      </c>
      <c r="AN143" s="78">
        <v>44438</v>
      </c>
      <c r="AO143" s="78">
        <v>44438</v>
      </c>
      <c r="AP143" s="78"/>
      <c r="AQ143" s="77" t="s">
        <v>5862</v>
      </c>
      <c r="AR143" s="77"/>
      <c r="AS143" s="77" t="s">
        <v>6653</v>
      </c>
      <c r="AT143" s="77"/>
      <c r="AU143" s="77"/>
      <c r="AV143" s="77"/>
      <c r="AW143" s="77" t="s">
        <v>90</v>
      </c>
      <c r="AX143" s="77"/>
      <c r="AY143" s="77"/>
      <c r="AZ143" s="77"/>
      <c r="BA143" s="77"/>
      <c r="BB143" s="77"/>
      <c r="BC143" s="77"/>
      <c r="BD143" s="77"/>
      <c r="BE143" s="77"/>
      <c r="BF143" s="77"/>
      <c r="BG143" s="77"/>
      <c r="BH143" s="77"/>
    </row>
    <row r="144" spans="1:60">
      <c r="A144" s="95"/>
      <c r="B144" s="77" t="s">
        <v>56</v>
      </c>
      <c r="C144" s="368" t="s">
        <v>6654</v>
      </c>
      <c r="D144" s="78"/>
      <c r="E144" s="77">
        <v>5000072058</v>
      </c>
      <c r="F144" s="77"/>
      <c r="G144" s="77" t="s">
        <v>5831</v>
      </c>
      <c r="H144" s="77"/>
      <c r="I144" s="77"/>
      <c r="J144" s="77"/>
      <c r="K144" s="77"/>
      <c r="L144" s="77" t="s">
        <v>6543</v>
      </c>
      <c r="M144" s="77" t="s">
        <v>6544</v>
      </c>
      <c r="N144" s="77"/>
      <c r="O144" s="77"/>
      <c r="P144" s="77"/>
      <c r="Q144" s="77"/>
      <c r="R144" s="77"/>
      <c r="S144" s="77"/>
      <c r="T144" s="77"/>
      <c r="U144" s="77" t="s">
        <v>6545</v>
      </c>
      <c r="V144" s="77">
        <v>18</v>
      </c>
      <c r="W144" s="77" t="s">
        <v>5948</v>
      </c>
      <c r="X144" s="77"/>
      <c r="Y144" s="77">
        <v>638</v>
      </c>
      <c r="Z144" s="77">
        <v>22</v>
      </c>
      <c r="AA144" s="89"/>
      <c r="AB144" s="77"/>
      <c r="AC144" s="78"/>
      <c r="AD144" s="77"/>
      <c r="AE144" s="77"/>
      <c r="AF144" s="77"/>
      <c r="AG144" s="77"/>
      <c r="AH144" s="77"/>
      <c r="AI144" s="77"/>
      <c r="AJ144" s="77" t="s">
        <v>5848</v>
      </c>
      <c r="AK144" s="77" t="s">
        <v>6654</v>
      </c>
      <c r="AL144" s="78">
        <v>44435</v>
      </c>
      <c r="AM144" s="78">
        <v>44435</v>
      </c>
      <c r="AN144" s="78">
        <v>44438</v>
      </c>
      <c r="AO144" s="78">
        <v>44438</v>
      </c>
      <c r="AP144" s="78"/>
      <c r="AQ144" s="77" t="s">
        <v>5862</v>
      </c>
      <c r="AR144" s="77"/>
      <c r="AS144" s="77" t="s">
        <v>6654</v>
      </c>
      <c r="AT144" s="77"/>
      <c r="AU144" s="77"/>
      <c r="AV144" s="77"/>
      <c r="AW144" s="77" t="s">
        <v>90</v>
      </c>
      <c r="AX144" s="77"/>
      <c r="AY144" s="77"/>
      <c r="AZ144" s="77"/>
      <c r="BA144" s="77"/>
      <c r="BB144" s="77"/>
      <c r="BC144" s="77"/>
      <c r="BD144" s="77"/>
      <c r="BE144" s="77"/>
      <c r="BF144" s="77"/>
      <c r="BG144" s="77"/>
      <c r="BH144" s="77"/>
    </row>
    <row r="145" spans="1:60">
      <c r="A145" s="95"/>
      <c r="B145" s="77" t="s">
        <v>56</v>
      </c>
      <c r="C145" s="368" t="s">
        <v>6655</v>
      </c>
      <c r="D145" s="78"/>
      <c r="E145" s="77">
        <v>5000072058</v>
      </c>
      <c r="F145" s="77"/>
      <c r="G145" s="77" t="s">
        <v>5831</v>
      </c>
      <c r="H145" s="77"/>
      <c r="I145" s="77"/>
      <c r="J145" s="77"/>
      <c r="K145" s="77"/>
      <c r="L145" s="77" t="s">
        <v>6543</v>
      </c>
      <c r="M145" s="77" t="s">
        <v>6544</v>
      </c>
      <c r="N145" s="77"/>
      <c r="O145" s="77"/>
      <c r="P145" s="77"/>
      <c r="Q145" s="77"/>
      <c r="R145" s="77"/>
      <c r="S145" s="77"/>
      <c r="T145" s="77"/>
      <c r="U145" s="77" t="s">
        <v>6545</v>
      </c>
      <c r="V145" s="77">
        <v>18</v>
      </c>
      <c r="W145" s="77" t="s">
        <v>5948</v>
      </c>
      <c r="X145" s="77"/>
      <c r="Y145" s="77">
        <v>638</v>
      </c>
      <c r="Z145" s="77">
        <v>22</v>
      </c>
      <c r="AA145" s="89"/>
      <c r="AB145" s="77"/>
      <c r="AC145" s="78"/>
      <c r="AD145" s="77"/>
      <c r="AE145" s="77"/>
      <c r="AF145" s="77"/>
      <c r="AG145" s="77"/>
      <c r="AH145" s="77"/>
      <c r="AI145" s="77"/>
      <c r="AJ145" s="77" t="s">
        <v>5848</v>
      </c>
      <c r="AK145" s="77" t="s">
        <v>6655</v>
      </c>
      <c r="AL145" s="78">
        <v>44435</v>
      </c>
      <c r="AM145" s="78">
        <v>44435</v>
      </c>
      <c r="AN145" s="78">
        <v>44438</v>
      </c>
      <c r="AO145" s="78">
        <v>44438</v>
      </c>
      <c r="AP145" s="78"/>
      <c r="AQ145" s="77" t="s">
        <v>5862</v>
      </c>
      <c r="AR145" s="77"/>
      <c r="AS145" s="77" t="s">
        <v>6655</v>
      </c>
      <c r="AT145" s="77"/>
      <c r="AU145" s="77"/>
      <c r="AV145" s="77"/>
      <c r="AW145" s="77" t="s">
        <v>90</v>
      </c>
      <c r="AX145" s="77"/>
      <c r="AY145" s="77"/>
      <c r="AZ145" s="77"/>
      <c r="BA145" s="77"/>
      <c r="BB145" s="77"/>
      <c r="BC145" s="77"/>
      <c r="BD145" s="77"/>
      <c r="BE145" s="77"/>
      <c r="BF145" s="77"/>
      <c r="BG145" s="77"/>
      <c r="BH145" s="77"/>
    </row>
    <row r="146" spans="1:60">
      <c r="A146" s="95"/>
      <c r="B146" s="77" t="s">
        <v>56</v>
      </c>
      <c r="C146" s="368" t="s">
        <v>6656</v>
      </c>
      <c r="D146" s="78"/>
      <c r="E146" s="77" t="s">
        <v>6584</v>
      </c>
      <c r="F146" s="77"/>
      <c r="G146" s="77" t="s">
        <v>5831</v>
      </c>
      <c r="H146" s="77"/>
      <c r="I146" s="77"/>
      <c r="J146" s="77"/>
      <c r="K146" s="77"/>
      <c r="L146" s="77" t="s">
        <v>6585</v>
      </c>
      <c r="M146" s="77" t="s">
        <v>6586</v>
      </c>
      <c r="N146" s="77"/>
      <c r="O146" s="77"/>
      <c r="P146" s="77"/>
      <c r="Q146" s="77"/>
      <c r="R146" s="77"/>
      <c r="S146" s="77"/>
      <c r="T146" s="77"/>
      <c r="U146" s="77" t="s">
        <v>6545</v>
      </c>
      <c r="V146" s="77">
        <v>18</v>
      </c>
      <c r="W146" s="77" t="s">
        <v>5948</v>
      </c>
      <c r="X146" s="77"/>
      <c r="Y146" s="77">
        <v>638</v>
      </c>
      <c r="Z146" s="77">
        <v>22</v>
      </c>
      <c r="AA146" s="89"/>
      <c r="AB146" s="77"/>
      <c r="AC146" s="78"/>
      <c r="AD146" s="77"/>
      <c r="AE146" s="77"/>
      <c r="AF146" s="77"/>
      <c r="AG146" s="77"/>
      <c r="AH146" s="77"/>
      <c r="AI146" s="77"/>
      <c r="AJ146" s="77" t="s">
        <v>5848</v>
      </c>
      <c r="AK146" s="77" t="s">
        <v>6656</v>
      </c>
      <c r="AL146" s="78">
        <v>44435</v>
      </c>
      <c r="AM146" s="78">
        <v>44435</v>
      </c>
      <c r="AN146" s="78">
        <v>44438</v>
      </c>
      <c r="AO146" s="78">
        <v>44438</v>
      </c>
      <c r="AP146" s="78"/>
      <c r="AQ146" s="77" t="s">
        <v>5862</v>
      </c>
      <c r="AR146" s="77"/>
      <c r="AS146" s="77" t="s">
        <v>6656</v>
      </c>
      <c r="AT146" s="77"/>
      <c r="AU146" s="77"/>
      <c r="AV146" s="77"/>
      <c r="AW146" s="77" t="s">
        <v>90</v>
      </c>
      <c r="AX146" s="77"/>
      <c r="AY146" s="77"/>
      <c r="AZ146" s="77"/>
      <c r="BA146" s="77"/>
      <c r="BB146" s="77"/>
      <c r="BC146" s="77"/>
      <c r="BD146" s="77"/>
      <c r="BE146" s="77"/>
      <c r="BF146" s="77"/>
      <c r="BG146" s="77"/>
      <c r="BH146" s="77"/>
    </row>
    <row r="147" spans="1:60">
      <c r="A147" s="95"/>
      <c r="B147" s="77" t="s">
        <v>56</v>
      </c>
      <c r="C147" s="368" t="s">
        <v>6657</v>
      </c>
      <c r="D147" s="78"/>
      <c r="E147" s="77" t="s">
        <v>6584</v>
      </c>
      <c r="F147" s="77"/>
      <c r="G147" s="77" t="s">
        <v>5831</v>
      </c>
      <c r="H147" s="77"/>
      <c r="I147" s="77"/>
      <c r="J147" s="77"/>
      <c r="K147" s="77"/>
      <c r="L147" s="77" t="s">
        <v>6585</v>
      </c>
      <c r="M147" s="77" t="s">
        <v>6586</v>
      </c>
      <c r="N147" s="77"/>
      <c r="O147" s="77"/>
      <c r="P147" s="77"/>
      <c r="Q147" s="77"/>
      <c r="R147" s="77"/>
      <c r="S147" s="77"/>
      <c r="T147" s="77"/>
      <c r="U147" s="77" t="s">
        <v>6545</v>
      </c>
      <c r="V147" s="77">
        <v>18</v>
      </c>
      <c r="W147" s="77" t="s">
        <v>5948</v>
      </c>
      <c r="X147" s="77"/>
      <c r="Y147" s="77">
        <v>638</v>
      </c>
      <c r="Z147" s="77">
        <v>22</v>
      </c>
      <c r="AA147" s="89"/>
      <c r="AB147" s="77"/>
      <c r="AC147" s="78"/>
      <c r="AD147" s="77"/>
      <c r="AE147" s="77"/>
      <c r="AF147" s="77"/>
      <c r="AG147" s="77"/>
      <c r="AH147" s="77"/>
      <c r="AI147" s="77"/>
      <c r="AJ147" s="77" t="s">
        <v>5848</v>
      </c>
      <c r="AK147" s="77" t="s">
        <v>6657</v>
      </c>
      <c r="AL147" s="78">
        <v>44435</v>
      </c>
      <c r="AM147" s="78">
        <v>44435</v>
      </c>
      <c r="AN147" s="78">
        <v>44438</v>
      </c>
      <c r="AO147" s="78">
        <v>44438</v>
      </c>
      <c r="AP147" s="78"/>
      <c r="AQ147" s="77" t="s">
        <v>5862</v>
      </c>
      <c r="AR147" s="77"/>
      <c r="AS147" s="77" t="s">
        <v>6657</v>
      </c>
      <c r="AT147" s="77"/>
      <c r="AU147" s="77"/>
      <c r="AV147" s="77"/>
      <c r="AW147" s="77" t="s">
        <v>90</v>
      </c>
      <c r="AX147" s="77"/>
      <c r="AY147" s="77"/>
      <c r="AZ147" s="77"/>
      <c r="BA147" s="77"/>
      <c r="BB147" s="77"/>
      <c r="BC147" s="77"/>
      <c r="BD147" s="77"/>
      <c r="BE147" s="77"/>
      <c r="BF147" s="77"/>
      <c r="BG147" s="77"/>
      <c r="BH147" s="77"/>
    </row>
    <row r="148" spans="1:60">
      <c r="A148" s="95"/>
      <c r="B148" s="77" t="s">
        <v>56</v>
      </c>
      <c r="C148" s="368" t="s">
        <v>6658</v>
      </c>
      <c r="D148" s="78"/>
      <c r="E148" s="77" t="s">
        <v>6565</v>
      </c>
      <c r="F148" s="77"/>
      <c r="G148" s="77" t="s">
        <v>5831</v>
      </c>
      <c r="H148" s="77"/>
      <c r="I148" s="77"/>
      <c r="J148" s="77"/>
      <c r="K148" s="77"/>
      <c r="L148" s="77" t="s">
        <v>6566</v>
      </c>
      <c r="M148" s="77" t="s">
        <v>6567</v>
      </c>
      <c r="N148" s="77"/>
      <c r="O148" s="77"/>
      <c r="P148" s="77"/>
      <c r="Q148" s="77"/>
      <c r="R148" s="77"/>
      <c r="S148" s="77"/>
      <c r="T148" s="77"/>
      <c r="U148" s="77" t="s">
        <v>6545</v>
      </c>
      <c r="V148" s="77">
        <v>18</v>
      </c>
      <c r="W148" s="77" t="s">
        <v>5948</v>
      </c>
      <c r="X148" s="77"/>
      <c r="Y148" s="77">
        <v>638</v>
      </c>
      <c r="Z148" s="77">
        <v>22</v>
      </c>
      <c r="AA148" s="89"/>
      <c r="AB148" s="77"/>
      <c r="AC148" s="78"/>
      <c r="AD148" s="77"/>
      <c r="AE148" s="77"/>
      <c r="AF148" s="77"/>
      <c r="AG148" s="77"/>
      <c r="AH148" s="77"/>
      <c r="AI148" s="77"/>
      <c r="AJ148" s="77" t="s">
        <v>5848</v>
      </c>
      <c r="AK148" s="77" t="s">
        <v>6658</v>
      </c>
      <c r="AL148" s="78">
        <v>44438</v>
      </c>
      <c r="AM148" s="78">
        <v>44438</v>
      </c>
      <c r="AN148" s="78">
        <v>44439</v>
      </c>
      <c r="AO148" s="78">
        <v>44439</v>
      </c>
      <c r="AP148" s="78"/>
      <c r="AQ148" s="77" t="s">
        <v>5862</v>
      </c>
      <c r="AR148" s="77"/>
      <c r="AS148" s="77" t="s">
        <v>6658</v>
      </c>
      <c r="AT148" s="77"/>
      <c r="AU148" s="77"/>
      <c r="AV148" s="77"/>
      <c r="AW148" s="77" t="s">
        <v>90</v>
      </c>
      <c r="AX148" s="77"/>
      <c r="AY148" s="77"/>
      <c r="AZ148" s="77"/>
      <c r="BA148" s="77"/>
      <c r="BB148" s="77"/>
      <c r="BC148" s="77"/>
      <c r="BD148" s="77"/>
      <c r="BE148" s="77"/>
      <c r="BF148" s="77"/>
      <c r="BG148" s="77"/>
      <c r="BH148" s="77"/>
    </row>
    <row r="149" spans="1:60">
      <c r="A149" s="95"/>
      <c r="B149" s="77" t="s">
        <v>56</v>
      </c>
      <c r="C149" s="368" t="s">
        <v>6659</v>
      </c>
      <c r="D149" s="78"/>
      <c r="E149" s="77" t="s">
        <v>6565</v>
      </c>
      <c r="F149" s="77"/>
      <c r="G149" s="77" t="s">
        <v>5831</v>
      </c>
      <c r="H149" s="77"/>
      <c r="I149" s="77"/>
      <c r="J149" s="77"/>
      <c r="K149" s="77"/>
      <c r="L149" s="77" t="s">
        <v>6566</v>
      </c>
      <c r="M149" s="77" t="s">
        <v>6567</v>
      </c>
      <c r="N149" s="77"/>
      <c r="O149" s="77"/>
      <c r="P149" s="77"/>
      <c r="Q149" s="77"/>
      <c r="R149" s="77"/>
      <c r="S149" s="77"/>
      <c r="T149" s="77"/>
      <c r="U149" s="77" t="s">
        <v>6545</v>
      </c>
      <c r="V149" s="77">
        <v>18</v>
      </c>
      <c r="W149" s="77" t="s">
        <v>5948</v>
      </c>
      <c r="X149" s="77"/>
      <c r="Y149" s="77">
        <v>638</v>
      </c>
      <c r="Z149" s="77">
        <v>22</v>
      </c>
      <c r="AA149" s="89"/>
      <c r="AB149" s="77"/>
      <c r="AC149" s="78"/>
      <c r="AD149" s="77"/>
      <c r="AE149" s="77"/>
      <c r="AF149" s="77"/>
      <c r="AG149" s="77"/>
      <c r="AH149" s="77"/>
      <c r="AI149" s="77"/>
      <c r="AJ149" s="77" t="s">
        <v>5848</v>
      </c>
      <c r="AK149" s="77" t="s">
        <v>6659</v>
      </c>
      <c r="AL149" s="78">
        <v>44438</v>
      </c>
      <c r="AM149" s="78">
        <v>44438</v>
      </c>
      <c r="AN149" s="78">
        <v>44439</v>
      </c>
      <c r="AO149" s="78">
        <v>44439</v>
      </c>
      <c r="AP149" s="78"/>
      <c r="AQ149" s="77" t="s">
        <v>5862</v>
      </c>
      <c r="AR149" s="77"/>
      <c r="AS149" s="77" t="s">
        <v>6659</v>
      </c>
      <c r="AT149" s="77"/>
      <c r="AU149" s="77"/>
      <c r="AV149" s="77"/>
      <c r="AW149" s="77" t="s">
        <v>90</v>
      </c>
      <c r="AX149" s="77"/>
      <c r="AY149" s="77"/>
      <c r="AZ149" s="77"/>
      <c r="BA149" s="77"/>
      <c r="BB149" s="77"/>
      <c r="BC149" s="77"/>
      <c r="BD149" s="77"/>
      <c r="BE149" s="77"/>
      <c r="BF149" s="77"/>
      <c r="BG149" s="77"/>
      <c r="BH149" s="77"/>
    </row>
    <row r="150" spans="1:60">
      <c r="A150" s="95"/>
      <c r="B150" s="77" t="s">
        <v>56</v>
      </c>
      <c r="C150" s="368" t="s">
        <v>6660</v>
      </c>
      <c r="D150" s="78"/>
      <c r="E150" s="77">
        <v>5000072058</v>
      </c>
      <c r="F150" s="77"/>
      <c r="G150" s="77" t="s">
        <v>5831</v>
      </c>
      <c r="H150" s="77"/>
      <c r="I150" s="77"/>
      <c r="J150" s="77"/>
      <c r="K150" s="77"/>
      <c r="L150" s="77" t="s">
        <v>6543</v>
      </c>
      <c r="M150" s="77" t="s">
        <v>6544</v>
      </c>
      <c r="N150" s="77"/>
      <c r="O150" s="77"/>
      <c r="P150" s="77"/>
      <c r="Q150" s="77"/>
      <c r="R150" s="77"/>
      <c r="S150" s="77"/>
      <c r="T150" s="77"/>
      <c r="U150" s="77" t="s">
        <v>6545</v>
      </c>
      <c r="V150" s="77">
        <v>18</v>
      </c>
      <c r="W150" s="77" t="s">
        <v>5948</v>
      </c>
      <c r="X150" s="77"/>
      <c r="Y150" s="77">
        <v>638</v>
      </c>
      <c r="Z150" s="77">
        <v>22</v>
      </c>
      <c r="AA150" s="89"/>
      <c r="AB150" s="77"/>
      <c r="AC150" s="78"/>
      <c r="AD150" s="77"/>
      <c r="AE150" s="77"/>
      <c r="AF150" s="77"/>
      <c r="AG150" s="77"/>
      <c r="AH150" s="77"/>
      <c r="AI150" s="77"/>
      <c r="AJ150" s="77" t="s">
        <v>5848</v>
      </c>
      <c r="AK150" s="77" t="s">
        <v>6660</v>
      </c>
      <c r="AL150" s="78">
        <v>44438</v>
      </c>
      <c r="AM150" s="78">
        <v>44438</v>
      </c>
      <c r="AN150" s="78">
        <v>44439</v>
      </c>
      <c r="AO150" s="78">
        <v>44439</v>
      </c>
      <c r="AP150" s="78"/>
      <c r="AQ150" s="77" t="s">
        <v>5862</v>
      </c>
      <c r="AR150" s="77"/>
      <c r="AS150" s="77" t="s">
        <v>6660</v>
      </c>
      <c r="AT150" s="77"/>
      <c r="AU150" s="77"/>
      <c r="AV150" s="77"/>
      <c r="AW150" s="77" t="s">
        <v>90</v>
      </c>
      <c r="AX150" s="77"/>
      <c r="AY150" s="77"/>
      <c r="AZ150" s="77"/>
      <c r="BA150" s="77"/>
      <c r="BB150" s="77"/>
      <c r="BC150" s="77"/>
      <c r="BD150" s="77"/>
      <c r="BE150" s="77"/>
      <c r="BF150" s="77"/>
      <c r="BG150" s="77"/>
      <c r="BH150" s="77"/>
    </row>
    <row r="151" spans="1:60">
      <c r="A151" s="95"/>
      <c r="B151" s="77" t="s">
        <v>56</v>
      </c>
      <c r="C151" s="368" t="s">
        <v>6661</v>
      </c>
      <c r="D151" s="78"/>
      <c r="E151" s="77">
        <v>5000072058</v>
      </c>
      <c r="F151" s="77"/>
      <c r="G151" s="77" t="s">
        <v>5831</v>
      </c>
      <c r="H151" s="77"/>
      <c r="I151" s="77"/>
      <c r="J151" s="77"/>
      <c r="K151" s="77"/>
      <c r="L151" s="77" t="s">
        <v>6543</v>
      </c>
      <c r="M151" s="77" t="s">
        <v>6544</v>
      </c>
      <c r="N151" s="77"/>
      <c r="O151" s="77"/>
      <c r="P151" s="77"/>
      <c r="Q151" s="77"/>
      <c r="R151" s="77"/>
      <c r="S151" s="77"/>
      <c r="T151" s="77"/>
      <c r="U151" s="77" t="s">
        <v>6545</v>
      </c>
      <c r="V151" s="77">
        <v>18</v>
      </c>
      <c r="W151" s="77" t="s">
        <v>5948</v>
      </c>
      <c r="X151" s="77"/>
      <c r="Y151" s="77">
        <v>638</v>
      </c>
      <c r="Z151" s="77">
        <v>22</v>
      </c>
      <c r="AA151" s="89"/>
      <c r="AB151" s="77"/>
      <c r="AC151" s="78"/>
      <c r="AD151" s="77"/>
      <c r="AE151" s="77"/>
      <c r="AF151" s="77"/>
      <c r="AG151" s="77"/>
      <c r="AH151" s="77"/>
      <c r="AI151" s="77"/>
      <c r="AJ151" s="77" t="s">
        <v>5848</v>
      </c>
      <c r="AK151" s="77" t="s">
        <v>6661</v>
      </c>
      <c r="AL151" s="78">
        <v>44438</v>
      </c>
      <c r="AM151" s="78">
        <v>44438</v>
      </c>
      <c r="AN151" s="78">
        <v>44439</v>
      </c>
      <c r="AO151" s="78">
        <v>44439</v>
      </c>
      <c r="AP151" s="78"/>
      <c r="AQ151" s="77" t="s">
        <v>5862</v>
      </c>
      <c r="AR151" s="77"/>
      <c r="AS151" s="77" t="s">
        <v>6661</v>
      </c>
      <c r="AT151" s="77"/>
      <c r="AU151" s="77"/>
      <c r="AV151" s="77"/>
      <c r="AW151" s="77" t="s">
        <v>90</v>
      </c>
      <c r="AX151" s="77"/>
      <c r="AY151" s="77"/>
      <c r="AZ151" s="77"/>
      <c r="BA151" s="77"/>
      <c r="BB151" s="77"/>
      <c r="BC151" s="77"/>
      <c r="BD151" s="77"/>
      <c r="BE151" s="77"/>
      <c r="BF151" s="77"/>
      <c r="BG151" s="77"/>
      <c r="BH151" s="77"/>
    </row>
    <row r="152" spans="1:60">
      <c r="A152" s="95"/>
      <c r="B152" s="77" t="s">
        <v>56</v>
      </c>
      <c r="C152" s="368" t="s">
        <v>6662</v>
      </c>
      <c r="D152" s="78"/>
      <c r="E152" s="77">
        <v>5000072058</v>
      </c>
      <c r="F152" s="77"/>
      <c r="G152" s="77" t="s">
        <v>5831</v>
      </c>
      <c r="H152" s="77"/>
      <c r="I152" s="77"/>
      <c r="J152" s="77"/>
      <c r="K152" s="77"/>
      <c r="L152" s="77" t="s">
        <v>6543</v>
      </c>
      <c r="M152" s="77" t="s">
        <v>6544</v>
      </c>
      <c r="N152" s="77"/>
      <c r="O152" s="77"/>
      <c r="P152" s="77"/>
      <c r="Q152" s="77"/>
      <c r="R152" s="77"/>
      <c r="S152" s="77"/>
      <c r="T152" s="77"/>
      <c r="U152" s="77" t="s">
        <v>6545</v>
      </c>
      <c r="V152" s="77">
        <v>18</v>
      </c>
      <c r="W152" s="77" t="s">
        <v>5948</v>
      </c>
      <c r="X152" s="77"/>
      <c r="Y152" s="77">
        <v>638</v>
      </c>
      <c r="Z152" s="77">
        <v>22</v>
      </c>
      <c r="AA152" s="89"/>
      <c r="AB152" s="77"/>
      <c r="AC152" s="78"/>
      <c r="AD152" s="77"/>
      <c r="AE152" s="77"/>
      <c r="AF152" s="77"/>
      <c r="AG152" s="77"/>
      <c r="AH152" s="77"/>
      <c r="AI152" s="77"/>
      <c r="AJ152" s="77" t="s">
        <v>5848</v>
      </c>
      <c r="AK152" s="77" t="s">
        <v>6662</v>
      </c>
      <c r="AL152" s="78">
        <v>44438</v>
      </c>
      <c r="AM152" s="78">
        <v>44438</v>
      </c>
      <c r="AN152" s="78">
        <v>44439</v>
      </c>
      <c r="AO152" s="78">
        <v>44439</v>
      </c>
      <c r="AP152" s="78"/>
      <c r="AQ152" s="77" t="s">
        <v>5862</v>
      </c>
      <c r="AR152" s="77"/>
      <c r="AS152" s="77" t="s">
        <v>6662</v>
      </c>
      <c r="AT152" s="77"/>
      <c r="AU152" s="77"/>
      <c r="AV152" s="77"/>
      <c r="AW152" s="77" t="s">
        <v>90</v>
      </c>
      <c r="AX152" s="77"/>
      <c r="AY152" s="77"/>
      <c r="AZ152" s="77"/>
      <c r="BA152" s="77"/>
      <c r="BB152" s="77"/>
      <c r="BC152" s="77"/>
      <c r="BD152" s="77"/>
      <c r="BE152" s="77"/>
      <c r="BF152" s="77"/>
      <c r="BG152" s="77"/>
      <c r="BH152" s="77"/>
    </row>
    <row r="153" spans="1:60">
      <c r="A153" s="95"/>
      <c r="B153" s="77" t="s">
        <v>56</v>
      </c>
      <c r="C153" s="368" t="s">
        <v>6663</v>
      </c>
      <c r="D153" s="78"/>
      <c r="E153" s="77">
        <v>5000072058</v>
      </c>
      <c r="F153" s="77"/>
      <c r="G153" s="77" t="s">
        <v>5831</v>
      </c>
      <c r="H153" s="77"/>
      <c r="I153" s="77"/>
      <c r="J153" s="77"/>
      <c r="K153" s="77"/>
      <c r="L153" s="77" t="s">
        <v>6543</v>
      </c>
      <c r="M153" s="77" t="s">
        <v>6544</v>
      </c>
      <c r="N153" s="77"/>
      <c r="O153" s="77"/>
      <c r="P153" s="77"/>
      <c r="Q153" s="77"/>
      <c r="R153" s="77"/>
      <c r="S153" s="77"/>
      <c r="T153" s="77"/>
      <c r="U153" s="77" t="s">
        <v>6545</v>
      </c>
      <c r="V153" s="77">
        <v>18</v>
      </c>
      <c r="W153" s="77" t="s">
        <v>5948</v>
      </c>
      <c r="X153" s="77"/>
      <c r="Y153" s="77">
        <v>638</v>
      </c>
      <c r="Z153" s="77">
        <v>22</v>
      </c>
      <c r="AA153" s="89"/>
      <c r="AB153" s="77"/>
      <c r="AC153" s="78"/>
      <c r="AD153" s="77"/>
      <c r="AE153" s="77"/>
      <c r="AF153" s="77"/>
      <c r="AG153" s="77"/>
      <c r="AH153" s="77"/>
      <c r="AI153" s="77"/>
      <c r="AJ153" s="77" t="s">
        <v>5848</v>
      </c>
      <c r="AK153" s="77" t="s">
        <v>6663</v>
      </c>
      <c r="AL153" s="78">
        <v>44438</v>
      </c>
      <c r="AM153" s="78">
        <v>44438</v>
      </c>
      <c r="AN153" s="78">
        <v>44439</v>
      </c>
      <c r="AO153" s="78">
        <v>44439</v>
      </c>
      <c r="AP153" s="78"/>
      <c r="AQ153" s="77" t="s">
        <v>5862</v>
      </c>
      <c r="AR153" s="77"/>
      <c r="AS153" s="77" t="s">
        <v>6663</v>
      </c>
      <c r="AT153" s="77"/>
      <c r="AU153" s="77"/>
      <c r="AV153" s="77"/>
      <c r="AW153" s="77" t="s">
        <v>90</v>
      </c>
      <c r="AX153" s="77"/>
      <c r="AY153" s="77"/>
      <c r="AZ153" s="77"/>
      <c r="BA153" s="77"/>
      <c r="BB153" s="77"/>
      <c r="BC153" s="77"/>
      <c r="BD153" s="77"/>
      <c r="BE153" s="77"/>
      <c r="BF153" s="77"/>
      <c r="BG153" s="77"/>
      <c r="BH153" s="77"/>
    </row>
    <row r="154" spans="1:60">
      <c r="A154" s="95"/>
      <c r="B154" s="77" t="s">
        <v>56</v>
      </c>
      <c r="C154" s="368" t="s">
        <v>6664</v>
      </c>
      <c r="D154" s="78"/>
      <c r="E154" s="77">
        <v>5000072058</v>
      </c>
      <c r="F154" s="77"/>
      <c r="G154" s="77" t="s">
        <v>5831</v>
      </c>
      <c r="H154" s="77"/>
      <c r="I154" s="77"/>
      <c r="J154" s="77"/>
      <c r="K154" s="77"/>
      <c r="L154" s="77" t="s">
        <v>6543</v>
      </c>
      <c r="M154" s="77" t="s">
        <v>6544</v>
      </c>
      <c r="N154" s="77"/>
      <c r="O154" s="77"/>
      <c r="P154" s="77"/>
      <c r="Q154" s="77"/>
      <c r="R154" s="77"/>
      <c r="S154" s="77"/>
      <c r="T154" s="77"/>
      <c r="U154" s="77" t="s">
        <v>6545</v>
      </c>
      <c r="V154" s="77">
        <v>18</v>
      </c>
      <c r="W154" s="77" t="s">
        <v>5948</v>
      </c>
      <c r="X154" s="77"/>
      <c r="Y154" s="77">
        <v>638</v>
      </c>
      <c r="Z154" s="77">
        <v>22</v>
      </c>
      <c r="AA154" s="89"/>
      <c r="AB154" s="77"/>
      <c r="AC154" s="78"/>
      <c r="AD154" s="77"/>
      <c r="AE154" s="77"/>
      <c r="AF154" s="77"/>
      <c r="AG154" s="77"/>
      <c r="AH154" s="77"/>
      <c r="AI154" s="77"/>
      <c r="AJ154" s="77" t="s">
        <v>5848</v>
      </c>
      <c r="AK154" s="77" t="s">
        <v>6664</v>
      </c>
      <c r="AL154" s="78">
        <v>44438</v>
      </c>
      <c r="AM154" s="78">
        <v>44438</v>
      </c>
      <c r="AN154" s="78">
        <v>44439</v>
      </c>
      <c r="AO154" s="78">
        <v>44439</v>
      </c>
      <c r="AP154" s="78"/>
      <c r="AQ154" s="77" t="s">
        <v>5862</v>
      </c>
      <c r="AR154" s="77"/>
      <c r="AS154" s="77" t="s">
        <v>6664</v>
      </c>
      <c r="AT154" s="77"/>
      <c r="AU154" s="77"/>
      <c r="AV154" s="77"/>
      <c r="AW154" s="77" t="s">
        <v>90</v>
      </c>
      <c r="AX154" s="77"/>
      <c r="AY154" s="77"/>
      <c r="AZ154" s="77"/>
      <c r="BA154" s="77"/>
      <c r="BB154" s="77"/>
      <c r="BC154" s="77"/>
      <c r="BD154" s="77"/>
      <c r="BE154" s="77"/>
      <c r="BF154" s="77"/>
      <c r="BG154" s="77"/>
      <c r="BH154" s="77"/>
    </row>
    <row r="155" spans="1:60">
      <c r="A155" s="95"/>
      <c r="B155" s="77" t="s">
        <v>56</v>
      </c>
      <c r="C155" s="368" t="s">
        <v>6665</v>
      </c>
      <c r="D155" s="78"/>
      <c r="E155" s="77">
        <v>5000072058</v>
      </c>
      <c r="F155" s="77"/>
      <c r="G155" s="77" t="s">
        <v>5831</v>
      </c>
      <c r="H155" s="77"/>
      <c r="I155" s="77"/>
      <c r="J155" s="77"/>
      <c r="K155" s="77"/>
      <c r="L155" s="77" t="s">
        <v>6543</v>
      </c>
      <c r="M155" s="77" t="s">
        <v>6544</v>
      </c>
      <c r="N155" s="77"/>
      <c r="O155" s="77"/>
      <c r="P155" s="77"/>
      <c r="Q155" s="77"/>
      <c r="R155" s="77"/>
      <c r="S155" s="77"/>
      <c r="T155" s="77"/>
      <c r="U155" s="77" t="s">
        <v>6545</v>
      </c>
      <c r="V155" s="77">
        <v>18</v>
      </c>
      <c r="W155" s="77" t="s">
        <v>5948</v>
      </c>
      <c r="X155" s="77"/>
      <c r="Y155" s="77">
        <v>638</v>
      </c>
      <c r="Z155" s="77">
        <v>22</v>
      </c>
      <c r="AA155" s="89"/>
      <c r="AB155" s="77"/>
      <c r="AC155" s="78"/>
      <c r="AD155" s="77"/>
      <c r="AE155" s="77"/>
      <c r="AF155" s="77"/>
      <c r="AG155" s="77"/>
      <c r="AH155" s="77"/>
      <c r="AI155" s="77"/>
      <c r="AJ155" s="77" t="s">
        <v>5848</v>
      </c>
      <c r="AK155" s="77" t="s">
        <v>6665</v>
      </c>
      <c r="AL155" s="78">
        <v>44439</v>
      </c>
      <c r="AM155" s="78">
        <v>44439</v>
      </c>
      <c r="AN155" s="78">
        <v>44440</v>
      </c>
      <c r="AO155" s="78">
        <v>44440</v>
      </c>
      <c r="AP155" s="78"/>
      <c r="AQ155" s="77" t="s">
        <v>5862</v>
      </c>
      <c r="AR155" s="77"/>
      <c r="AS155" s="77" t="s">
        <v>6665</v>
      </c>
      <c r="AT155" s="77"/>
      <c r="AU155" s="77"/>
      <c r="AV155" s="77"/>
      <c r="AW155" s="77" t="s">
        <v>90</v>
      </c>
      <c r="AX155" s="77"/>
      <c r="AY155" s="77"/>
      <c r="AZ155" s="77"/>
      <c r="BA155" s="77"/>
      <c r="BB155" s="77"/>
      <c r="BC155" s="77"/>
      <c r="BD155" s="77"/>
      <c r="BE155" s="77"/>
      <c r="BF155" s="77"/>
      <c r="BG155" s="77"/>
      <c r="BH155" s="77"/>
    </row>
    <row r="156" spans="1:60">
      <c r="A156" s="95"/>
      <c r="B156" s="77" t="s">
        <v>56</v>
      </c>
      <c r="C156" s="368" t="s">
        <v>6666</v>
      </c>
      <c r="D156" s="78"/>
      <c r="E156" s="77">
        <v>5000072058</v>
      </c>
      <c r="F156" s="77"/>
      <c r="G156" s="77" t="s">
        <v>5831</v>
      </c>
      <c r="H156" s="77"/>
      <c r="I156" s="77"/>
      <c r="J156" s="77"/>
      <c r="K156" s="77"/>
      <c r="L156" s="77" t="s">
        <v>6543</v>
      </c>
      <c r="M156" s="77" t="s">
        <v>6544</v>
      </c>
      <c r="N156" s="77"/>
      <c r="O156" s="77"/>
      <c r="P156" s="77"/>
      <c r="Q156" s="77"/>
      <c r="R156" s="77"/>
      <c r="S156" s="77"/>
      <c r="T156" s="77"/>
      <c r="U156" s="77" t="s">
        <v>6545</v>
      </c>
      <c r="V156" s="77">
        <v>18</v>
      </c>
      <c r="W156" s="77" t="s">
        <v>5948</v>
      </c>
      <c r="X156" s="77"/>
      <c r="Y156" s="77">
        <v>638</v>
      </c>
      <c r="Z156" s="77">
        <v>22</v>
      </c>
      <c r="AA156" s="89"/>
      <c r="AB156" s="77"/>
      <c r="AC156" s="78"/>
      <c r="AD156" s="77"/>
      <c r="AE156" s="77"/>
      <c r="AF156" s="77"/>
      <c r="AG156" s="77"/>
      <c r="AH156" s="77"/>
      <c r="AI156" s="77"/>
      <c r="AJ156" s="77" t="s">
        <v>5848</v>
      </c>
      <c r="AK156" s="77" t="s">
        <v>6666</v>
      </c>
      <c r="AL156" s="78">
        <v>44439</v>
      </c>
      <c r="AM156" s="78">
        <v>44439</v>
      </c>
      <c r="AN156" s="78">
        <v>44440</v>
      </c>
      <c r="AO156" s="78">
        <v>44440</v>
      </c>
      <c r="AP156" s="78"/>
      <c r="AQ156" s="77" t="s">
        <v>5862</v>
      </c>
      <c r="AR156" s="77"/>
      <c r="AS156" s="77" t="s">
        <v>6666</v>
      </c>
      <c r="AT156" s="77"/>
      <c r="AU156" s="77"/>
      <c r="AV156" s="77"/>
      <c r="AW156" s="77" t="s">
        <v>90</v>
      </c>
      <c r="AX156" s="77"/>
      <c r="AY156" s="77"/>
      <c r="AZ156" s="77"/>
      <c r="BA156" s="77"/>
      <c r="BB156" s="77"/>
      <c r="BC156" s="77"/>
      <c r="BD156" s="77"/>
      <c r="BE156" s="77"/>
      <c r="BF156" s="77"/>
      <c r="BG156" s="77"/>
      <c r="BH156" s="77"/>
    </row>
    <row r="157" spans="1:60">
      <c r="A157" s="95"/>
      <c r="B157" s="77" t="s">
        <v>56</v>
      </c>
      <c r="C157" s="368" t="s">
        <v>6667</v>
      </c>
      <c r="D157" s="78"/>
      <c r="E157" s="77">
        <v>5000072058</v>
      </c>
      <c r="F157" s="77"/>
      <c r="G157" s="77" t="s">
        <v>5831</v>
      </c>
      <c r="H157" s="77"/>
      <c r="I157" s="77"/>
      <c r="J157" s="77"/>
      <c r="K157" s="77"/>
      <c r="L157" s="77" t="s">
        <v>6543</v>
      </c>
      <c r="M157" s="77" t="s">
        <v>6544</v>
      </c>
      <c r="N157" s="77"/>
      <c r="O157" s="77"/>
      <c r="P157" s="77"/>
      <c r="Q157" s="77"/>
      <c r="R157" s="77"/>
      <c r="S157" s="77"/>
      <c r="T157" s="77"/>
      <c r="U157" s="77" t="s">
        <v>6545</v>
      </c>
      <c r="V157" s="77">
        <v>18</v>
      </c>
      <c r="W157" s="77" t="s">
        <v>5948</v>
      </c>
      <c r="X157" s="77"/>
      <c r="Y157" s="77">
        <v>609</v>
      </c>
      <c r="Z157" s="77">
        <v>21</v>
      </c>
      <c r="AA157" s="89"/>
      <c r="AB157" s="77"/>
      <c r="AC157" s="78"/>
      <c r="AD157" s="77"/>
      <c r="AE157" s="77"/>
      <c r="AF157" s="77"/>
      <c r="AG157" s="77"/>
      <c r="AH157" s="77"/>
      <c r="AI157" s="77"/>
      <c r="AJ157" s="77" t="s">
        <v>5848</v>
      </c>
      <c r="AK157" s="77" t="s">
        <v>6667</v>
      </c>
      <c r="AL157" s="78">
        <v>44439</v>
      </c>
      <c r="AM157" s="78">
        <v>44439</v>
      </c>
      <c r="AN157" s="78">
        <v>44441</v>
      </c>
      <c r="AO157" s="78">
        <v>44441</v>
      </c>
      <c r="AP157" s="78"/>
      <c r="AQ157" s="77" t="s">
        <v>5862</v>
      </c>
      <c r="AR157" s="77"/>
      <c r="AS157" s="77" t="s">
        <v>6667</v>
      </c>
      <c r="AT157" s="77"/>
      <c r="AU157" s="77"/>
      <c r="AV157" s="77"/>
      <c r="AW157" s="77" t="s">
        <v>90</v>
      </c>
      <c r="AX157" s="77"/>
      <c r="AY157" s="77"/>
      <c r="AZ157" s="77"/>
      <c r="BA157" s="77"/>
      <c r="BB157" s="77"/>
      <c r="BC157" s="77"/>
      <c r="BD157" s="77"/>
      <c r="BE157" s="77"/>
      <c r="BF157" s="77"/>
      <c r="BG157" s="77"/>
      <c r="BH157" s="77"/>
    </row>
    <row r="158" spans="1:60">
      <c r="A158" s="95"/>
      <c r="B158" s="77" t="s">
        <v>56</v>
      </c>
      <c r="C158" s="368" t="s">
        <v>6668</v>
      </c>
      <c r="D158" s="78"/>
      <c r="E158" s="77" t="s">
        <v>6570</v>
      </c>
      <c r="F158" s="77"/>
      <c r="G158" s="77" t="s">
        <v>5829</v>
      </c>
      <c r="H158" s="77"/>
      <c r="I158" s="77"/>
      <c r="J158" s="77"/>
      <c r="K158" s="77"/>
      <c r="L158" s="77" t="s">
        <v>6571</v>
      </c>
      <c r="M158" s="77" t="s">
        <v>6572</v>
      </c>
      <c r="N158" s="77"/>
      <c r="O158" s="77"/>
      <c r="P158" s="77"/>
      <c r="Q158" s="77"/>
      <c r="R158" s="77"/>
      <c r="S158" s="77"/>
      <c r="T158" s="77"/>
      <c r="U158" s="77" t="s">
        <v>6545</v>
      </c>
      <c r="V158" s="77">
        <v>18</v>
      </c>
      <c r="W158" s="77" t="s">
        <v>5948</v>
      </c>
      <c r="X158" s="77"/>
      <c r="Y158" s="77">
        <v>638</v>
      </c>
      <c r="Z158" s="77">
        <v>22</v>
      </c>
      <c r="AA158" s="89"/>
      <c r="AB158" s="77"/>
      <c r="AC158" s="78"/>
      <c r="AD158" s="77"/>
      <c r="AE158" s="77"/>
      <c r="AF158" s="77"/>
      <c r="AG158" s="77"/>
      <c r="AH158" s="77"/>
      <c r="AI158" s="77"/>
      <c r="AJ158" s="77" t="s">
        <v>5848</v>
      </c>
      <c r="AK158" s="77" t="s">
        <v>6668</v>
      </c>
      <c r="AL158" s="78">
        <v>44440</v>
      </c>
      <c r="AM158" s="78">
        <v>44440</v>
      </c>
      <c r="AN158" s="78">
        <v>44442</v>
      </c>
      <c r="AO158" s="78">
        <v>44442</v>
      </c>
      <c r="AP158" s="78"/>
      <c r="AQ158" s="77" t="s">
        <v>5862</v>
      </c>
      <c r="AR158" s="77" t="s">
        <v>6573</v>
      </c>
      <c r="AS158" s="77" t="s">
        <v>6668</v>
      </c>
      <c r="AT158" s="77"/>
      <c r="AU158" s="77"/>
      <c r="AV158" s="77"/>
      <c r="AW158" s="77" t="s">
        <v>90</v>
      </c>
      <c r="AX158" s="77"/>
      <c r="AY158" s="77"/>
      <c r="AZ158" s="77"/>
      <c r="BA158" s="77"/>
      <c r="BB158" s="77"/>
      <c r="BC158" s="77"/>
      <c r="BD158" s="77"/>
      <c r="BE158" s="77"/>
      <c r="BF158" s="77"/>
      <c r="BG158" s="77"/>
      <c r="BH158" s="77"/>
    </row>
    <row r="159" spans="1:60">
      <c r="A159" s="95"/>
      <c r="B159" s="77" t="s">
        <v>56</v>
      </c>
      <c r="C159" s="368" t="s">
        <v>6669</v>
      </c>
      <c r="D159" s="78"/>
      <c r="E159" s="77" t="s">
        <v>6570</v>
      </c>
      <c r="F159" s="77"/>
      <c r="G159" s="77" t="s">
        <v>5829</v>
      </c>
      <c r="H159" s="77"/>
      <c r="I159" s="77"/>
      <c r="J159" s="77"/>
      <c r="K159" s="77"/>
      <c r="L159" s="77" t="s">
        <v>6571</v>
      </c>
      <c r="M159" s="77" t="s">
        <v>6572</v>
      </c>
      <c r="N159" s="77"/>
      <c r="O159" s="77"/>
      <c r="P159" s="77"/>
      <c r="Q159" s="77"/>
      <c r="R159" s="77"/>
      <c r="S159" s="77"/>
      <c r="T159" s="77"/>
      <c r="U159" s="77" t="s">
        <v>6545</v>
      </c>
      <c r="V159" s="77">
        <v>18</v>
      </c>
      <c r="W159" s="77" t="s">
        <v>5948</v>
      </c>
      <c r="X159" s="77"/>
      <c r="Y159" s="77">
        <v>638</v>
      </c>
      <c r="Z159" s="77">
        <v>22</v>
      </c>
      <c r="AA159" s="89"/>
      <c r="AB159" s="77"/>
      <c r="AC159" s="78"/>
      <c r="AD159" s="77"/>
      <c r="AE159" s="77"/>
      <c r="AF159" s="77"/>
      <c r="AG159" s="77"/>
      <c r="AH159" s="77"/>
      <c r="AI159" s="77"/>
      <c r="AJ159" s="77" t="s">
        <v>5848</v>
      </c>
      <c r="AK159" s="77" t="s">
        <v>6669</v>
      </c>
      <c r="AL159" s="78">
        <v>44440</v>
      </c>
      <c r="AM159" s="78">
        <v>44440</v>
      </c>
      <c r="AN159" s="78">
        <v>44442</v>
      </c>
      <c r="AO159" s="78">
        <v>44442</v>
      </c>
      <c r="AP159" s="78"/>
      <c r="AQ159" s="77" t="s">
        <v>5862</v>
      </c>
      <c r="AR159" s="77" t="s">
        <v>6573</v>
      </c>
      <c r="AS159" s="77" t="s">
        <v>6669</v>
      </c>
      <c r="AT159" s="77"/>
      <c r="AU159" s="77"/>
      <c r="AV159" s="77"/>
      <c r="AW159" s="77" t="s">
        <v>90</v>
      </c>
      <c r="AX159" s="77"/>
      <c r="AY159" s="77"/>
      <c r="AZ159" s="77"/>
      <c r="BA159" s="77"/>
      <c r="BB159" s="77"/>
      <c r="BC159" s="77"/>
      <c r="BD159" s="77"/>
      <c r="BE159" s="77"/>
      <c r="BF159" s="77"/>
      <c r="BG159" s="77"/>
      <c r="BH159" s="77"/>
    </row>
    <row r="160" spans="1:60">
      <c r="A160" s="95"/>
      <c r="B160" s="77" t="s">
        <v>56</v>
      </c>
      <c r="C160" s="368" t="s">
        <v>6670</v>
      </c>
      <c r="D160" s="78"/>
      <c r="E160" s="77" t="s">
        <v>6584</v>
      </c>
      <c r="F160" s="77"/>
      <c r="G160" s="77" t="s">
        <v>5829</v>
      </c>
      <c r="H160" s="77"/>
      <c r="I160" s="77"/>
      <c r="J160" s="77"/>
      <c r="K160" s="77"/>
      <c r="L160" s="77" t="s">
        <v>6585</v>
      </c>
      <c r="M160" s="77" t="s">
        <v>6586</v>
      </c>
      <c r="N160" s="77"/>
      <c r="O160" s="77"/>
      <c r="P160" s="77"/>
      <c r="Q160" s="77"/>
      <c r="R160" s="77"/>
      <c r="S160" s="77"/>
      <c r="T160" s="77"/>
      <c r="U160" s="77" t="s">
        <v>6545</v>
      </c>
      <c r="V160" s="77">
        <v>18</v>
      </c>
      <c r="W160" s="77" t="s">
        <v>5948</v>
      </c>
      <c r="X160" s="77"/>
      <c r="Y160" s="77">
        <v>406</v>
      </c>
      <c r="Z160" s="77">
        <v>14</v>
      </c>
      <c r="AA160" s="89"/>
      <c r="AB160" s="77"/>
      <c r="AC160" s="78"/>
      <c r="AD160" s="77"/>
      <c r="AE160" s="77"/>
      <c r="AF160" s="77"/>
      <c r="AG160" s="77"/>
      <c r="AH160" s="77"/>
      <c r="AI160" s="77"/>
      <c r="AJ160" s="77" t="s">
        <v>5848</v>
      </c>
      <c r="AK160" s="77" t="s">
        <v>6670</v>
      </c>
      <c r="AL160" s="78">
        <v>44440</v>
      </c>
      <c r="AM160" s="78">
        <v>44440</v>
      </c>
      <c r="AN160" s="78">
        <v>44442</v>
      </c>
      <c r="AO160" s="78">
        <v>44442</v>
      </c>
      <c r="AP160" s="78"/>
      <c r="AQ160" s="77" t="s">
        <v>5862</v>
      </c>
      <c r="AR160" s="77" t="s">
        <v>6587</v>
      </c>
      <c r="AS160" s="77" t="s">
        <v>6670</v>
      </c>
      <c r="AT160" s="77"/>
      <c r="AU160" s="77"/>
      <c r="AV160" s="77"/>
      <c r="AW160" s="77" t="s">
        <v>90</v>
      </c>
      <c r="AX160" s="77"/>
      <c r="AY160" s="77"/>
      <c r="AZ160" s="77"/>
      <c r="BA160" s="77"/>
      <c r="BB160" s="77"/>
      <c r="BC160" s="77"/>
      <c r="BD160" s="77"/>
      <c r="BE160" s="77"/>
      <c r="BF160" s="77"/>
      <c r="BG160" s="77"/>
      <c r="BH160" s="77"/>
    </row>
    <row r="161" spans="1:60">
      <c r="A161" s="95"/>
      <c r="B161" s="77" t="s">
        <v>56</v>
      </c>
      <c r="C161" s="368" t="s">
        <v>6671</v>
      </c>
      <c r="D161" s="78"/>
      <c r="E161" s="77" t="s">
        <v>6584</v>
      </c>
      <c r="F161" s="77"/>
      <c r="G161" s="77" t="s">
        <v>5831</v>
      </c>
      <c r="H161" s="77"/>
      <c r="I161" s="77"/>
      <c r="J161" s="77"/>
      <c r="K161" s="77"/>
      <c r="L161" s="77" t="s">
        <v>6585</v>
      </c>
      <c r="M161" s="77" t="s">
        <v>6586</v>
      </c>
      <c r="N161" s="77"/>
      <c r="O161" s="77"/>
      <c r="P161" s="77"/>
      <c r="Q161" s="77"/>
      <c r="R161" s="77"/>
      <c r="S161" s="77"/>
      <c r="T161" s="77"/>
      <c r="U161" s="77" t="s">
        <v>6545</v>
      </c>
      <c r="V161" s="77">
        <v>18</v>
      </c>
      <c r="W161" s="77" t="s">
        <v>5948</v>
      </c>
      <c r="X161" s="77"/>
      <c r="Y161" s="77">
        <v>638</v>
      </c>
      <c r="Z161" s="77">
        <v>22</v>
      </c>
      <c r="AA161" s="89"/>
      <c r="AB161" s="77"/>
      <c r="AC161" s="78"/>
      <c r="AD161" s="77"/>
      <c r="AE161" s="77"/>
      <c r="AF161" s="77"/>
      <c r="AG161" s="77"/>
      <c r="AH161" s="77"/>
      <c r="AI161" s="77"/>
      <c r="AJ161" s="77" t="s">
        <v>5848</v>
      </c>
      <c r="AK161" s="77" t="s">
        <v>6671</v>
      </c>
      <c r="AL161" s="78">
        <v>44440</v>
      </c>
      <c r="AM161" s="78">
        <v>44440</v>
      </c>
      <c r="AN161" s="78">
        <v>44442</v>
      </c>
      <c r="AO161" s="78">
        <v>44442</v>
      </c>
      <c r="AP161" s="78"/>
      <c r="AQ161" s="77" t="s">
        <v>5862</v>
      </c>
      <c r="AR161" s="77" t="s">
        <v>6587</v>
      </c>
      <c r="AS161" s="77" t="s">
        <v>6671</v>
      </c>
      <c r="AT161" s="77"/>
      <c r="AU161" s="77"/>
      <c r="AV161" s="77"/>
      <c r="AW161" s="77" t="s">
        <v>90</v>
      </c>
      <c r="AX161" s="77"/>
      <c r="AY161" s="77"/>
      <c r="AZ161" s="77"/>
      <c r="BA161" s="77"/>
      <c r="BB161" s="77"/>
      <c r="BC161" s="77"/>
      <c r="BD161" s="77"/>
      <c r="BE161" s="77"/>
      <c r="BF161" s="77"/>
      <c r="BG161" s="77"/>
      <c r="BH161" s="77"/>
    </row>
    <row r="162" spans="1:60">
      <c r="A162" s="95"/>
      <c r="B162" s="77" t="s">
        <v>56</v>
      </c>
      <c r="C162" s="368" t="s">
        <v>6672</v>
      </c>
      <c r="D162" s="78"/>
      <c r="E162" s="77" t="s">
        <v>6584</v>
      </c>
      <c r="F162" s="77"/>
      <c r="G162" s="77" t="s">
        <v>5831</v>
      </c>
      <c r="H162" s="77"/>
      <c r="I162" s="77"/>
      <c r="J162" s="77"/>
      <c r="K162" s="77"/>
      <c r="L162" s="77" t="s">
        <v>6585</v>
      </c>
      <c r="M162" s="77" t="s">
        <v>6586</v>
      </c>
      <c r="N162" s="77"/>
      <c r="O162" s="77"/>
      <c r="P162" s="77"/>
      <c r="Q162" s="77"/>
      <c r="R162" s="77"/>
      <c r="S162" s="77"/>
      <c r="T162" s="77"/>
      <c r="U162" s="77" t="s">
        <v>6545</v>
      </c>
      <c r="V162" s="77">
        <v>18</v>
      </c>
      <c r="W162" s="77" t="s">
        <v>5948</v>
      </c>
      <c r="X162" s="77"/>
      <c r="Y162" s="77">
        <v>638</v>
      </c>
      <c r="Z162" s="77">
        <v>22</v>
      </c>
      <c r="AA162" s="89"/>
      <c r="AB162" s="77"/>
      <c r="AC162" s="78"/>
      <c r="AD162" s="77"/>
      <c r="AE162" s="77"/>
      <c r="AF162" s="77"/>
      <c r="AG162" s="77"/>
      <c r="AH162" s="77"/>
      <c r="AI162" s="77"/>
      <c r="AJ162" s="77" t="s">
        <v>5848</v>
      </c>
      <c r="AK162" s="77" t="s">
        <v>6672</v>
      </c>
      <c r="AL162" s="78">
        <v>44440</v>
      </c>
      <c r="AM162" s="78">
        <v>44440</v>
      </c>
      <c r="AN162" s="78">
        <v>44442</v>
      </c>
      <c r="AO162" s="78">
        <v>44442</v>
      </c>
      <c r="AP162" s="78"/>
      <c r="AQ162" s="77" t="s">
        <v>5862</v>
      </c>
      <c r="AR162" s="77" t="s">
        <v>6587</v>
      </c>
      <c r="AS162" s="77" t="s">
        <v>6672</v>
      </c>
      <c r="AT162" s="77"/>
      <c r="AU162" s="77"/>
      <c r="AV162" s="77"/>
      <c r="AW162" s="77" t="s">
        <v>90</v>
      </c>
      <c r="AX162" s="77"/>
      <c r="AY162" s="77"/>
      <c r="AZ162" s="77"/>
      <c r="BA162" s="77"/>
      <c r="BB162" s="77"/>
      <c r="BC162" s="77"/>
      <c r="BD162" s="77"/>
      <c r="BE162" s="77"/>
      <c r="BF162" s="77"/>
      <c r="BG162" s="77"/>
      <c r="BH162" s="77"/>
    </row>
    <row r="163" spans="1:60">
      <c r="A163" s="95"/>
      <c r="B163" s="77" t="s">
        <v>56</v>
      </c>
      <c r="C163" s="368" t="s">
        <v>6673</v>
      </c>
      <c r="D163" s="78"/>
      <c r="E163" s="77" t="s">
        <v>6565</v>
      </c>
      <c r="F163" s="77"/>
      <c r="G163" s="77" t="s">
        <v>5831</v>
      </c>
      <c r="H163" s="77"/>
      <c r="I163" s="77"/>
      <c r="J163" s="77"/>
      <c r="K163" s="77"/>
      <c r="L163" s="77" t="s">
        <v>6566</v>
      </c>
      <c r="M163" s="77" t="s">
        <v>6567</v>
      </c>
      <c r="N163" s="77"/>
      <c r="O163" s="77"/>
      <c r="P163" s="77"/>
      <c r="Q163" s="77"/>
      <c r="R163" s="77"/>
      <c r="S163" s="77"/>
      <c r="T163" s="77"/>
      <c r="U163" s="77" t="s">
        <v>6545</v>
      </c>
      <c r="V163" s="77">
        <v>18</v>
      </c>
      <c r="W163" s="77" t="s">
        <v>5948</v>
      </c>
      <c r="X163" s="77"/>
      <c r="Y163" s="77">
        <v>638</v>
      </c>
      <c r="Z163" s="77">
        <v>22</v>
      </c>
      <c r="AA163" s="89"/>
      <c r="AB163" s="77"/>
      <c r="AC163" s="78"/>
      <c r="AD163" s="77"/>
      <c r="AE163" s="77"/>
      <c r="AF163" s="77"/>
      <c r="AG163" s="77"/>
      <c r="AH163" s="77"/>
      <c r="AI163" s="77"/>
      <c r="AJ163" s="77" t="s">
        <v>5848</v>
      </c>
      <c r="AK163" s="77" t="s">
        <v>6673</v>
      </c>
      <c r="AL163" s="78">
        <v>44440</v>
      </c>
      <c r="AM163" s="78">
        <v>44440</v>
      </c>
      <c r="AN163" s="78">
        <v>44442</v>
      </c>
      <c r="AO163" s="78">
        <v>44442</v>
      </c>
      <c r="AP163" s="78"/>
      <c r="AQ163" s="77" t="s">
        <v>5862</v>
      </c>
      <c r="AR163" s="77"/>
      <c r="AS163" s="77" t="s">
        <v>6673</v>
      </c>
      <c r="AT163" s="77"/>
      <c r="AU163" s="77"/>
      <c r="AV163" s="77"/>
      <c r="AW163" s="77" t="s">
        <v>90</v>
      </c>
      <c r="AX163" s="77"/>
      <c r="AY163" s="77"/>
      <c r="AZ163" s="77"/>
      <c r="BA163" s="77"/>
      <c r="BB163" s="77"/>
      <c r="BC163" s="77"/>
      <c r="BD163" s="77"/>
      <c r="BE163" s="77"/>
      <c r="BF163" s="77"/>
      <c r="BG163" s="77"/>
      <c r="BH163" s="77"/>
    </row>
    <row r="164" spans="1:60">
      <c r="A164" s="95"/>
      <c r="B164" s="77" t="s">
        <v>56</v>
      </c>
      <c r="C164" s="368" t="s">
        <v>6674</v>
      </c>
      <c r="D164" s="78"/>
      <c r="E164" s="77" t="s">
        <v>6565</v>
      </c>
      <c r="F164" s="77"/>
      <c r="G164" s="77" t="s">
        <v>5831</v>
      </c>
      <c r="H164" s="77"/>
      <c r="I164" s="77"/>
      <c r="J164" s="77"/>
      <c r="K164" s="77"/>
      <c r="L164" s="77" t="s">
        <v>6566</v>
      </c>
      <c r="M164" s="77" t="s">
        <v>6567</v>
      </c>
      <c r="N164" s="77"/>
      <c r="O164" s="77"/>
      <c r="P164" s="77"/>
      <c r="Q164" s="77"/>
      <c r="R164" s="77"/>
      <c r="S164" s="77"/>
      <c r="T164" s="77"/>
      <c r="U164" s="77" t="s">
        <v>6545</v>
      </c>
      <c r="V164" s="77">
        <v>18</v>
      </c>
      <c r="W164" s="77" t="s">
        <v>5948</v>
      </c>
      <c r="X164" s="77"/>
      <c r="Y164" s="77">
        <v>493</v>
      </c>
      <c r="Z164" s="77">
        <v>17</v>
      </c>
      <c r="AA164" s="89"/>
      <c r="AB164" s="77"/>
      <c r="AC164" s="78"/>
      <c r="AD164" s="77"/>
      <c r="AE164" s="77"/>
      <c r="AF164" s="77"/>
      <c r="AG164" s="77"/>
      <c r="AH164" s="77"/>
      <c r="AI164" s="77"/>
      <c r="AJ164" s="77" t="s">
        <v>5848</v>
      </c>
      <c r="AK164" s="77" t="s">
        <v>6674</v>
      </c>
      <c r="AL164" s="78">
        <v>44440</v>
      </c>
      <c r="AM164" s="78">
        <v>44440</v>
      </c>
      <c r="AN164" s="78">
        <v>44442</v>
      </c>
      <c r="AO164" s="78">
        <v>44442</v>
      </c>
      <c r="AP164" s="78"/>
      <c r="AQ164" s="77" t="s">
        <v>5862</v>
      </c>
      <c r="AR164" s="77"/>
      <c r="AS164" s="77" t="s">
        <v>6674</v>
      </c>
      <c r="AT164" s="77"/>
      <c r="AU164" s="77"/>
      <c r="AV164" s="77"/>
      <c r="AW164" s="77" t="s">
        <v>90</v>
      </c>
      <c r="AX164" s="77"/>
      <c r="AY164" s="77"/>
      <c r="AZ164" s="77"/>
      <c r="BA164" s="77"/>
      <c r="BB164" s="77"/>
      <c r="BC164" s="77"/>
      <c r="BD164" s="77"/>
      <c r="BE164" s="77"/>
      <c r="BF164" s="77"/>
      <c r="BG164" s="77"/>
      <c r="BH164" s="77"/>
    </row>
    <row r="165" spans="1:60">
      <c r="A165" s="95"/>
      <c r="B165" s="77" t="s">
        <v>56</v>
      </c>
      <c r="C165" s="368" t="s">
        <v>6675</v>
      </c>
      <c r="D165" s="78"/>
      <c r="E165" s="77" t="s">
        <v>6570</v>
      </c>
      <c r="F165" s="77"/>
      <c r="G165" s="77" t="s">
        <v>5829</v>
      </c>
      <c r="H165" s="77"/>
      <c r="I165" s="77"/>
      <c r="J165" s="77"/>
      <c r="K165" s="77"/>
      <c r="L165" s="77" t="s">
        <v>6571</v>
      </c>
      <c r="M165" s="77" t="s">
        <v>6572</v>
      </c>
      <c r="N165" s="77"/>
      <c r="O165" s="77"/>
      <c r="P165" s="77"/>
      <c r="Q165" s="77"/>
      <c r="R165" s="77"/>
      <c r="S165" s="77"/>
      <c r="T165" s="77"/>
      <c r="U165" s="77" t="s">
        <v>6545</v>
      </c>
      <c r="V165" s="77">
        <v>18</v>
      </c>
      <c r="W165" s="77" t="s">
        <v>5948</v>
      </c>
      <c r="X165" s="77"/>
      <c r="Y165" s="77">
        <v>638</v>
      </c>
      <c r="Z165" s="77">
        <v>22</v>
      </c>
      <c r="AA165" s="89"/>
      <c r="AB165" s="77"/>
      <c r="AC165" s="78"/>
      <c r="AD165" s="77"/>
      <c r="AE165" s="77"/>
      <c r="AF165" s="77"/>
      <c r="AG165" s="77"/>
      <c r="AH165" s="77"/>
      <c r="AI165" s="77"/>
      <c r="AJ165" s="77" t="s">
        <v>5848</v>
      </c>
      <c r="AK165" s="77" t="s">
        <v>6675</v>
      </c>
      <c r="AL165" s="78">
        <v>44442</v>
      </c>
      <c r="AM165" s="78">
        <v>44442</v>
      </c>
      <c r="AN165" s="78">
        <v>44446</v>
      </c>
      <c r="AO165" s="78">
        <v>44446</v>
      </c>
      <c r="AP165" s="78"/>
      <c r="AQ165" s="77" t="s">
        <v>5862</v>
      </c>
      <c r="AR165" s="77" t="s">
        <v>6573</v>
      </c>
      <c r="AS165" s="77" t="s">
        <v>6675</v>
      </c>
      <c r="AT165" s="77"/>
      <c r="AU165" s="77"/>
      <c r="AV165" s="77"/>
      <c r="AW165" s="77" t="s">
        <v>90</v>
      </c>
      <c r="AX165" s="77"/>
      <c r="AY165" s="77"/>
      <c r="AZ165" s="77"/>
      <c r="BA165" s="77"/>
      <c r="BB165" s="77"/>
      <c r="BC165" s="77"/>
      <c r="BD165" s="77"/>
      <c r="BE165" s="77"/>
      <c r="BF165" s="77"/>
      <c r="BG165" s="77"/>
      <c r="BH165" s="77"/>
    </row>
    <row r="166" spans="1:60">
      <c r="A166" s="95"/>
      <c r="B166" s="77" t="s">
        <v>56</v>
      </c>
      <c r="C166" s="368" t="s">
        <v>6676</v>
      </c>
      <c r="D166" s="78"/>
      <c r="E166" s="77" t="s">
        <v>6584</v>
      </c>
      <c r="F166" s="77"/>
      <c r="G166" s="77" t="s">
        <v>5831</v>
      </c>
      <c r="H166" s="77"/>
      <c r="I166" s="77"/>
      <c r="J166" s="77"/>
      <c r="K166" s="77"/>
      <c r="L166" s="77" t="s">
        <v>6585</v>
      </c>
      <c r="M166" s="77" t="s">
        <v>6586</v>
      </c>
      <c r="N166" s="77"/>
      <c r="O166" s="77"/>
      <c r="P166" s="77"/>
      <c r="Q166" s="77"/>
      <c r="R166" s="77"/>
      <c r="S166" s="77"/>
      <c r="T166" s="77"/>
      <c r="U166" s="77" t="s">
        <v>6545</v>
      </c>
      <c r="V166" s="77">
        <v>18</v>
      </c>
      <c r="W166" s="77" t="s">
        <v>5948</v>
      </c>
      <c r="X166" s="77"/>
      <c r="Y166" s="77">
        <v>638</v>
      </c>
      <c r="Z166" s="77">
        <v>22</v>
      </c>
      <c r="AA166" s="89"/>
      <c r="AB166" s="77"/>
      <c r="AC166" s="78"/>
      <c r="AD166" s="77"/>
      <c r="AE166" s="77"/>
      <c r="AF166" s="77"/>
      <c r="AG166" s="77"/>
      <c r="AH166" s="77"/>
      <c r="AI166" s="77"/>
      <c r="AJ166" s="77" t="s">
        <v>5848</v>
      </c>
      <c r="AK166" s="77" t="s">
        <v>6676</v>
      </c>
      <c r="AL166" s="78">
        <v>44446</v>
      </c>
      <c r="AM166" s="78">
        <v>44446</v>
      </c>
      <c r="AN166" s="78">
        <v>44448</v>
      </c>
      <c r="AO166" s="78">
        <v>44448</v>
      </c>
      <c r="AP166" s="78"/>
      <c r="AQ166" s="77" t="s">
        <v>5862</v>
      </c>
      <c r="AR166" s="77" t="s">
        <v>6587</v>
      </c>
      <c r="AS166" s="77" t="s">
        <v>6676</v>
      </c>
      <c r="AT166" s="77"/>
      <c r="AU166" s="77"/>
      <c r="AV166" s="77"/>
      <c r="AW166" s="77" t="s">
        <v>90</v>
      </c>
      <c r="AX166" s="77"/>
      <c r="AY166" s="77"/>
      <c r="AZ166" s="77"/>
      <c r="BA166" s="77"/>
      <c r="BB166" s="77"/>
      <c r="BC166" s="77"/>
      <c r="BD166" s="77"/>
      <c r="BE166" s="77"/>
      <c r="BF166" s="77"/>
      <c r="BG166" s="77"/>
      <c r="BH166" s="77"/>
    </row>
    <row r="167" spans="1:60">
      <c r="A167" s="95"/>
      <c r="B167" s="77" t="s">
        <v>56</v>
      </c>
      <c r="C167" s="368" t="s">
        <v>6677</v>
      </c>
      <c r="D167" s="78"/>
      <c r="E167" s="77" t="s">
        <v>6584</v>
      </c>
      <c r="F167" s="77"/>
      <c r="G167" s="77" t="s">
        <v>5831</v>
      </c>
      <c r="H167" s="77"/>
      <c r="I167" s="77"/>
      <c r="J167" s="77"/>
      <c r="K167" s="77"/>
      <c r="L167" s="77" t="s">
        <v>6585</v>
      </c>
      <c r="M167" s="77" t="s">
        <v>6586</v>
      </c>
      <c r="N167" s="77"/>
      <c r="O167" s="77"/>
      <c r="P167" s="77"/>
      <c r="Q167" s="77"/>
      <c r="R167" s="77"/>
      <c r="S167" s="77"/>
      <c r="T167" s="77"/>
      <c r="U167" s="77" t="s">
        <v>6545</v>
      </c>
      <c r="V167" s="77">
        <v>18</v>
      </c>
      <c r="W167" s="77" t="s">
        <v>5948</v>
      </c>
      <c r="X167" s="77"/>
      <c r="Y167" s="77">
        <v>377</v>
      </c>
      <c r="Z167" s="77">
        <v>13</v>
      </c>
      <c r="AA167" s="89"/>
      <c r="AB167" s="77"/>
      <c r="AC167" s="78"/>
      <c r="AD167" s="77"/>
      <c r="AE167" s="77"/>
      <c r="AF167" s="77"/>
      <c r="AG167" s="77"/>
      <c r="AH167" s="77"/>
      <c r="AI167" s="77"/>
      <c r="AJ167" s="77" t="s">
        <v>5848</v>
      </c>
      <c r="AK167" s="77" t="s">
        <v>6677</v>
      </c>
      <c r="AL167" s="78">
        <v>44446</v>
      </c>
      <c r="AM167" s="78">
        <v>44446</v>
      </c>
      <c r="AN167" s="78">
        <v>44448</v>
      </c>
      <c r="AO167" s="78">
        <v>44448</v>
      </c>
      <c r="AP167" s="78"/>
      <c r="AQ167" s="77" t="s">
        <v>5862</v>
      </c>
      <c r="AR167" s="77" t="s">
        <v>6587</v>
      </c>
      <c r="AS167" s="77" t="s">
        <v>6677</v>
      </c>
      <c r="AT167" s="77"/>
      <c r="AU167" s="77"/>
      <c r="AV167" s="77"/>
      <c r="AW167" s="77" t="s">
        <v>90</v>
      </c>
      <c r="AX167" s="77"/>
      <c r="AY167" s="77"/>
      <c r="AZ167" s="77"/>
      <c r="BA167" s="77"/>
      <c r="BB167" s="77"/>
      <c r="BC167" s="77"/>
      <c r="BD167" s="77"/>
      <c r="BE167" s="77"/>
      <c r="BF167" s="77"/>
      <c r="BG167" s="77"/>
      <c r="BH167" s="77"/>
    </row>
    <row r="168" spans="1:60">
      <c r="A168" s="95"/>
      <c r="B168" s="77" t="s">
        <v>56</v>
      </c>
      <c r="C168" s="368" t="s">
        <v>6678</v>
      </c>
      <c r="D168" s="78"/>
      <c r="E168" s="77" t="s">
        <v>6570</v>
      </c>
      <c r="F168" s="77"/>
      <c r="G168" s="77" t="s">
        <v>5831</v>
      </c>
      <c r="H168" s="77"/>
      <c r="I168" s="77"/>
      <c r="J168" s="77"/>
      <c r="K168" s="77"/>
      <c r="L168" s="77" t="s">
        <v>6571</v>
      </c>
      <c r="M168" s="77" t="s">
        <v>6572</v>
      </c>
      <c r="N168" s="77"/>
      <c r="O168" s="77"/>
      <c r="P168" s="77"/>
      <c r="Q168" s="77"/>
      <c r="R168" s="77"/>
      <c r="S168" s="77"/>
      <c r="T168" s="77"/>
      <c r="U168" s="77" t="s">
        <v>6545</v>
      </c>
      <c r="V168" s="77">
        <v>18</v>
      </c>
      <c r="W168" s="77" t="s">
        <v>5948</v>
      </c>
      <c r="X168" s="77"/>
      <c r="Y168" s="77">
        <v>638</v>
      </c>
      <c r="Z168" s="77">
        <v>22</v>
      </c>
      <c r="AA168" s="89"/>
      <c r="AB168" s="77"/>
      <c r="AC168" s="78"/>
      <c r="AD168" s="77"/>
      <c r="AE168" s="77"/>
      <c r="AF168" s="77"/>
      <c r="AG168" s="77"/>
      <c r="AH168" s="77"/>
      <c r="AI168" s="77"/>
      <c r="AJ168" s="77" t="s">
        <v>5848</v>
      </c>
      <c r="AK168" s="77" t="s">
        <v>6678</v>
      </c>
      <c r="AL168" s="78">
        <v>44446</v>
      </c>
      <c r="AM168" s="78">
        <v>44446</v>
      </c>
      <c r="AN168" s="78">
        <v>44448</v>
      </c>
      <c r="AO168" s="78">
        <v>44448</v>
      </c>
      <c r="AP168" s="78"/>
      <c r="AQ168" s="77" t="s">
        <v>5862</v>
      </c>
      <c r="AR168" s="77" t="s">
        <v>6573</v>
      </c>
      <c r="AS168" s="77" t="s">
        <v>6678</v>
      </c>
      <c r="AT168" s="77"/>
      <c r="AU168" s="77"/>
      <c r="AV168" s="77"/>
      <c r="AW168" s="77" t="s">
        <v>90</v>
      </c>
      <c r="AX168" s="77"/>
      <c r="AY168" s="77"/>
      <c r="AZ168" s="77"/>
      <c r="BA168" s="77"/>
      <c r="BB168" s="77"/>
      <c r="BC168" s="77"/>
      <c r="BD168" s="77"/>
      <c r="BE168" s="77"/>
      <c r="BF168" s="77"/>
      <c r="BG168" s="77"/>
      <c r="BH168" s="77"/>
    </row>
    <row r="169" spans="1:60">
      <c r="A169" s="95"/>
      <c r="B169" s="77" t="s">
        <v>56</v>
      </c>
      <c r="C169" s="368" t="s">
        <v>6679</v>
      </c>
      <c r="D169" s="78"/>
      <c r="E169" s="77" t="s">
        <v>6570</v>
      </c>
      <c r="F169" s="77"/>
      <c r="G169" s="77" t="s">
        <v>5831</v>
      </c>
      <c r="H169" s="77"/>
      <c r="I169" s="77"/>
      <c r="J169" s="77"/>
      <c r="K169" s="77"/>
      <c r="L169" s="77" t="s">
        <v>6571</v>
      </c>
      <c r="M169" s="77" t="s">
        <v>6572</v>
      </c>
      <c r="N169" s="77"/>
      <c r="O169" s="77"/>
      <c r="P169" s="77"/>
      <c r="Q169" s="77"/>
      <c r="R169" s="77"/>
      <c r="S169" s="77"/>
      <c r="T169" s="77"/>
      <c r="U169" s="77" t="s">
        <v>6545</v>
      </c>
      <c r="V169" s="77">
        <v>18</v>
      </c>
      <c r="W169" s="77" t="s">
        <v>5948</v>
      </c>
      <c r="X169" s="77"/>
      <c r="Y169" s="77">
        <v>638</v>
      </c>
      <c r="Z169" s="77">
        <v>22</v>
      </c>
      <c r="AA169" s="89"/>
      <c r="AB169" s="77"/>
      <c r="AC169" s="78"/>
      <c r="AD169" s="77"/>
      <c r="AE169" s="77"/>
      <c r="AF169" s="77"/>
      <c r="AG169" s="77"/>
      <c r="AH169" s="77"/>
      <c r="AI169" s="77"/>
      <c r="AJ169" s="77" t="s">
        <v>5848</v>
      </c>
      <c r="AK169" s="77" t="s">
        <v>6679</v>
      </c>
      <c r="AL169" s="78">
        <v>44446</v>
      </c>
      <c r="AM169" s="78">
        <v>44446</v>
      </c>
      <c r="AN169" s="78">
        <v>44448</v>
      </c>
      <c r="AO169" s="78">
        <v>44448</v>
      </c>
      <c r="AP169" s="78"/>
      <c r="AQ169" s="77" t="s">
        <v>5862</v>
      </c>
      <c r="AR169" s="77" t="s">
        <v>6573</v>
      </c>
      <c r="AS169" s="77" t="s">
        <v>6679</v>
      </c>
      <c r="AT169" s="77"/>
      <c r="AU169" s="77"/>
      <c r="AV169" s="77"/>
      <c r="AW169" s="77" t="s">
        <v>90</v>
      </c>
      <c r="AX169" s="77"/>
      <c r="AY169" s="77"/>
      <c r="AZ169" s="77"/>
      <c r="BA169" s="77"/>
      <c r="BB169" s="77"/>
      <c r="BC169" s="77"/>
      <c r="BD169" s="77"/>
      <c r="BE169" s="77"/>
      <c r="BF169" s="77"/>
      <c r="BG169" s="77"/>
      <c r="BH169" s="77"/>
    </row>
    <row r="170" spans="1:60">
      <c r="A170" s="95"/>
      <c r="B170" s="77" t="s">
        <v>56</v>
      </c>
      <c r="C170" s="368" t="s">
        <v>6680</v>
      </c>
      <c r="D170" s="78"/>
      <c r="E170" s="77" t="s">
        <v>6570</v>
      </c>
      <c r="F170" s="77"/>
      <c r="G170" s="77" t="s">
        <v>5831</v>
      </c>
      <c r="H170" s="77"/>
      <c r="I170" s="77"/>
      <c r="J170" s="77"/>
      <c r="K170" s="77"/>
      <c r="L170" s="77" t="s">
        <v>6571</v>
      </c>
      <c r="M170" s="77" t="s">
        <v>6572</v>
      </c>
      <c r="N170" s="77"/>
      <c r="O170" s="77"/>
      <c r="P170" s="77"/>
      <c r="Q170" s="77"/>
      <c r="R170" s="77"/>
      <c r="S170" s="77"/>
      <c r="T170" s="77"/>
      <c r="U170" s="77" t="s">
        <v>6545</v>
      </c>
      <c r="V170" s="77">
        <v>18</v>
      </c>
      <c r="W170" s="77" t="s">
        <v>5948</v>
      </c>
      <c r="X170" s="77"/>
      <c r="Y170" s="77">
        <v>638</v>
      </c>
      <c r="Z170" s="77">
        <v>22</v>
      </c>
      <c r="AA170" s="89"/>
      <c r="AB170" s="77"/>
      <c r="AC170" s="78"/>
      <c r="AD170" s="77"/>
      <c r="AE170" s="77"/>
      <c r="AF170" s="77"/>
      <c r="AG170" s="77"/>
      <c r="AH170" s="77"/>
      <c r="AI170" s="77"/>
      <c r="AJ170" s="77" t="s">
        <v>5848</v>
      </c>
      <c r="AK170" s="77" t="s">
        <v>6680</v>
      </c>
      <c r="AL170" s="78">
        <v>44446</v>
      </c>
      <c r="AM170" s="78">
        <v>44446</v>
      </c>
      <c r="AN170" s="78">
        <v>44448</v>
      </c>
      <c r="AO170" s="78">
        <v>44448</v>
      </c>
      <c r="AP170" s="78"/>
      <c r="AQ170" s="77" t="s">
        <v>5862</v>
      </c>
      <c r="AR170" s="77" t="s">
        <v>6573</v>
      </c>
      <c r="AS170" s="77" t="s">
        <v>6680</v>
      </c>
      <c r="AT170" s="77"/>
      <c r="AU170" s="77"/>
      <c r="AV170" s="77"/>
      <c r="AW170" s="77" t="s">
        <v>90</v>
      </c>
      <c r="AX170" s="77"/>
      <c r="AY170" s="77"/>
      <c r="AZ170" s="77"/>
      <c r="BA170" s="77"/>
      <c r="BB170" s="77"/>
      <c r="BC170" s="77"/>
      <c r="BD170" s="77"/>
      <c r="BE170" s="77"/>
      <c r="BF170" s="77"/>
      <c r="BG170" s="77"/>
      <c r="BH170" s="77"/>
    </row>
    <row r="171" spans="1:60">
      <c r="A171" s="95"/>
      <c r="B171" s="77" t="s">
        <v>56</v>
      </c>
      <c r="C171" s="368" t="s">
        <v>6681</v>
      </c>
      <c r="D171" s="78"/>
      <c r="E171" s="77" t="s">
        <v>6591</v>
      </c>
      <c r="F171" s="77"/>
      <c r="G171" s="77" t="s">
        <v>5831</v>
      </c>
      <c r="H171" s="77"/>
      <c r="I171" s="77"/>
      <c r="J171" s="77"/>
      <c r="K171" s="77"/>
      <c r="L171" s="77" t="s">
        <v>6592</v>
      </c>
      <c r="M171" s="77" t="s">
        <v>6593</v>
      </c>
      <c r="N171" s="77"/>
      <c r="O171" s="77"/>
      <c r="P171" s="77"/>
      <c r="Q171" s="77"/>
      <c r="R171" s="77"/>
      <c r="S171" s="77"/>
      <c r="T171" s="77"/>
      <c r="U171" s="77" t="s">
        <v>6545</v>
      </c>
      <c r="V171" s="77">
        <v>18</v>
      </c>
      <c r="W171" s="77" t="s">
        <v>5948</v>
      </c>
      <c r="X171" s="77"/>
      <c r="Y171" s="77">
        <v>638</v>
      </c>
      <c r="Z171" s="77">
        <v>22</v>
      </c>
      <c r="AA171" s="89"/>
      <c r="AB171" s="77"/>
      <c r="AC171" s="78"/>
      <c r="AD171" s="77"/>
      <c r="AE171" s="77"/>
      <c r="AF171" s="77"/>
      <c r="AG171" s="77"/>
      <c r="AH171" s="77"/>
      <c r="AI171" s="77"/>
      <c r="AJ171" s="77" t="s">
        <v>5848</v>
      </c>
      <c r="AK171" s="77" t="s">
        <v>6681</v>
      </c>
      <c r="AL171" s="78">
        <v>44446</v>
      </c>
      <c r="AM171" s="78">
        <v>44446</v>
      </c>
      <c r="AN171" s="78">
        <v>44448</v>
      </c>
      <c r="AO171" s="78">
        <v>44448</v>
      </c>
      <c r="AP171" s="78"/>
      <c r="AQ171" s="77" t="s">
        <v>5862</v>
      </c>
      <c r="AR171" s="77"/>
      <c r="AS171" s="77" t="s">
        <v>6681</v>
      </c>
      <c r="AT171" s="77"/>
      <c r="AU171" s="77"/>
      <c r="AV171" s="77"/>
      <c r="AW171" s="77" t="s">
        <v>90</v>
      </c>
      <c r="AX171" s="77"/>
      <c r="AY171" s="77"/>
      <c r="AZ171" s="77"/>
      <c r="BA171" s="77"/>
      <c r="BB171" s="77"/>
      <c r="BC171" s="77"/>
      <c r="BD171" s="77"/>
      <c r="BE171" s="77"/>
      <c r="BF171" s="77"/>
      <c r="BG171" s="77"/>
      <c r="BH171" s="77"/>
    </row>
    <row r="172" spans="1:60">
      <c r="A172" s="95"/>
      <c r="B172" s="77" t="s">
        <v>56</v>
      </c>
      <c r="C172" s="368" t="s">
        <v>6682</v>
      </c>
      <c r="D172" s="78"/>
      <c r="E172" s="77" t="s">
        <v>6591</v>
      </c>
      <c r="F172" s="77"/>
      <c r="G172" s="77" t="s">
        <v>5831</v>
      </c>
      <c r="H172" s="77"/>
      <c r="I172" s="77"/>
      <c r="J172" s="77"/>
      <c r="K172" s="77"/>
      <c r="L172" s="77" t="s">
        <v>6592</v>
      </c>
      <c r="M172" s="77" t="s">
        <v>6593</v>
      </c>
      <c r="N172" s="77"/>
      <c r="O172" s="77"/>
      <c r="P172" s="77"/>
      <c r="Q172" s="77"/>
      <c r="R172" s="77"/>
      <c r="S172" s="77"/>
      <c r="T172" s="77"/>
      <c r="U172" s="77" t="s">
        <v>6545</v>
      </c>
      <c r="V172" s="77">
        <v>18</v>
      </c>
      <c r="W172" s="77" t="s">
        <v>5948</v>
      </c>
      <c r="X172" s="77"/>
      <c r="Y172" s="77">
        <v>638</v>
      </c>
      <c r="Z172" s="77">
        <v>22</v>
      </c>
      <c r="AA172" s="89"/>
      <c r="AB172" s="77"/>
      <c r="AC172" s="78"/>
      <c r="AD172" s="77"/>
      <c r="AE172" s="77"/>
      <c r="AF172" s="77"/>
      <c r="AG172" s="77"/>
      <c r="AH172" s="77"/>
      <c r="AI172" s="77"/>
      <c r="AJ172" s="77" t="s">
        <v>5848</v>
      </c>
      <c r="AK172" s="77" t="s">
        <v>6682</v>
      </c>
      <c r="AL172" s="78">
        <v>44446</v>
      </c>
      <c r="AM172" s="78">
        <v>44446</v>
      </c>
      <c r="AN172" s="78">
        <v>44448</v>
      </c>
      <c r="AO172" s="78">
        <v>44448</v>
      </c>
      <c r="AP172" s="78"/>
      <c r="AQ172" s="77" t="s">
        <v>5862</v>
      </c>
      <c r="AR172" s="77"/>
      <c r="AS172" s="77" t="s">
        <v>6682</v>
      </c>
      <c r="AT172" s="77"/>
      <c r="AU172" s="77"/>
      <c r="AV172" s="77"/>
      <c r="AW172" s="77" t="s">
        <v>90</v>
      </c>
      <c r="AX172" s="77"/>
      <c r="AY172" s="77"/>
      <c r="AZ172" s="77"/>
      <c r="BA172" s="77"/>
      <c r="BB172" s="77"/>
      <c r="BC172" s="77"/>
      <c r="BD172" s="77"/>
      <c r="BE172" s="77"/>
      <c r="BF172" s="77"/>
      <c r="BG172" s="77"/>
      <c r="BH172" s="77"/>
    </row>
    <row r="173" spans="1:60">
      <c r="A173" s="95"/>
      <c r="B173" s="77" t="s">
        <v>5852</v>
      </c>
      <c r="C173" s="368" t="s">
        <v>6683</v>
      </c>
      <c r="D173" s="78"/>
      <c r="E173" s="77" t="s">
        <v>6684</v>
      </c>
      <c r="F173" s="77"/>
      <c r="G173" s="77" t="s">
        <v>5829</v>
      </c>
      <c r="H173" s="77"/>
      <c r="I173" s="77"/>
      <c r="J173" s="77"/>
      <c r="K173" s="77"/>
      <c r="L173" s="77" t="s">
        <v>6685</v>
      </c>
      <c r="M173" s="77" t="s">
        <v>6686</v>
      </c>
      <c r="N173" s="77"/>
      <c r="O173" s="77"/>
      <c r="P173" s="77"/>
      <c r="Q173" s="77"/>
      <c r="R173" s="77"/>
      <c r="S173" s="77"/>
      <c r="T173" s="77"/>
      <c r="U173" s="77" t="s">
        <v>6545</v>
      </c>
      <c r="V173" s="77">
        <v>18</v>
      </c>
      <c r="W173" s="77" t="s">
        <v>5948</v>
      </c>
      <c r="X173" s="77"/>
      <c r="Y173" s="77">
        <v>638</v>
      </c>
      <c r="Z173" s="77">
        <v>22</v>
      </c>
      <c r="AA173" s="89"/>
      <c r="AB173" s="77"/>
      <c r="AC173" s="78"/>
      <c r="AD173" s="77"/>
      <c r="AE173" s="77"/>
      <c r="AF173" s="77"/>
      <c r="AG173" s="77"/>
      <c r="AH173" s="77"/>
      <c r="AI173" s="77"/>
      <c r="AJ173" s="77" t="s">
        <v>5848</v>
      </c>
      <c r="AK173" s="77" t="s">
        <v>6683</v>
      </c>
      <c r="AL173" s="78">
        <v>44446</v>
      </c>
      <c r="AM173" s="78">
        <v>44446</v>
      </c>
      <c r="AN173" s="78">
        <v>44448</v>
      </c>
      <c r="AO173" s="78">
        <v>44448</v>
      </c>
      <c r="AP173" s="78"/>
      <c r="AQ173" s="77" t="s">
        <v>5862</v>
      </c>
      <c r="AR173" s="77"/>
      <c r="AS173" s="77" t="s">
        <v>6683</v>
      </c>
      <c r="AT173" s="77"/>
      <c r="AU173" s="77"/>
      <c r="AV173" s="77"/>
      <c r="AW173" s="77" t="s">
        <v>90</v>
      </c>
      <c r="AX173" s="77"/>
      <c r="AY173" s="77"/>
      <c r="AZ173" s="77"/>
      <c r="BA173" s="77"/>
      <c r="BB173" s="77"/>
      <c r="BC173" s="77"/>
      <c r="BD173" s="77"/>
      <c r="BE173" s="77"/>
      <c r="BF173" s="77"/>
      <c r="BG173" s="77"/>
      <c r="BH173" s="77"/>
    </row>
    <row r="174" spans="1:60">
      <c r="A174" s="95"/>
      <c r="B174" s="77" t="s">
        <v>6687</v>
      </c>
      <c r="C174" s="368" t="s">
        <v>6688</v>
      </c>
      <c r="D174" s="78"/>
      <c r="E174" s="77" t="s">
        <v>6689</v>
      </c>
      <c r="F174" s="77"/>
      <c r="G174" s="77" t="s">
        <v>5831</v>
      </c>
      <c r="H174" s="77"/>
      <c r="I174" s="77"/>
      <c r="J174" s="77"/>
      <c r="K174" s="77"/>
      <c r="L174" s="77" t="s">
        <v>635</v>
      </c>
      <c r="M174" s="77" t="s">
        <v>6690</v>
      </c>
      <c r="N174" s="77"/>
      <c r="O174" s="77"/>
      <c r="P174" s="77"/>
      <c r="Q174" s="77"/>
      <c r="R174" s="77"/>
      <c r="S174" s="77"/>
      <c r="T174" s="77"/>
      <c r="U174" s="77" t="s">
        <v>6691</v>
      </c>
      <c r="V174" s="77">
        <v>18</v>
      </c>
      <c r="W174" s="77" t="s">
        <v>6692</v>
      </c>
      <c r="X174" s="77"/>
      <c r="Y174" s="77">
        <v>768</v>
      </c>
      <c r="Z174" s="77">
        <v>24</v>
      </c>
      <c r="AA174" s="89"/>
      <c r="AB174" s="77"/>
      <c r="AC174" s="78"/>
      <c r="AD174" s="77"/>
      <c r="AE174" s="77"/>
      <c r="AF174" s="77"/>
      <c r="AG174" s="77"/>
      <c r="AH174" s="77"/>
      <c r="AI174" s="77"/>
      <c r="AJ174" s="77" t="s">
        <v>5848</v>
      </c>
      <c r="AK174" s="77" t="s">
        <v>6688</v>
      </c>
      <c r="AL174" s="78">
        <v>44446</v>
      </c>
      <c r="AM174" s="78">
        <v>44446</v>
      </c>
      <c r="AN174" s="78">
        <v>44449</v>
      </c>
      <c r="AO174" s="78">
        <v>44449</v>
      </c>
      <c r="AP174" s="78"/>
      <c r="AQ174" s="77" t="s">
        <v>5862</v>
      </c>
      <c r="AR174" s="77"/>
      <c r="AS174" s="77" t="s">
        <v>6688</v>
      </c>
      <c r="AT174" s="77"/>
      <c r="AU174" s="77"/>
      <c r="AV174" s="77"/>
      <c r="AW174" s="77" t="s">
        <v>90</v>
      </c>
      <c r="AX174" s="77"/>
      <c r="AY174" s="77"/>
      <c r="AZ174" s="77"/>
      <c r="BA174" s="77"/>
      <c r="BB174" s="77"/>
      <c r="BC174" s="77"/>
      <c r="BD174" s="77"/>
      <c r="BE174" s="77"/>
      <c r="BF174" s="77"/>
      <c r="BG174" s="77"/>
      <c r="BH174" s="77"/>
    </row>
    <row r="175" spans="1:60">
      <c r="A175" s="95"/>
      <c r="B175" s="77" t="s">
        <v>56</v>
      </c>
      <c r="C175" s="368" t="s">
        <v>6693</v>
      </c>
      <c r="D175" s="78"/>
      <c r="E175" s="77" t="s">
        <v>6570</v>
      </c>
      <c r="F175" s="77"/>
      <c r="G175" s="77" t="s">
        <v>5831</v>
      </c>
      <c r="H175" s="77"/>
      <c r="I175" s="77"/>
      <c r="J175" s="77"/>
      <c r="K175" s="77"/>
      <c r="L175" s="77" t="s">
        <v>6571</v>
      </c>
      <c r="M175" s="77" t="s">
        <v>6572</v>
      </c>
      <c r="N175" s="77"/>
      <c r="O175" s="77"/>
      <c r="P175" s="77"/>
      <c r="Q175" s="77"/>
      <c r="R175" s="77"/>
      <c r="S175" s="77"/>
      <c r="T175" s="77"/>
      <c r="U175" s="77" t="s">
        <v>6545</v>
      </c>
      <c r="V175" s="77">
        <v>18</v>
      </c>
      <c r="W175" s="77" t="s">
        <v>5948</v>
      </c>
      <c r="X175" s="77"/>
      <c r="Y175" s="77">
        <v>464</v>
      </c>
      <c r="Z175" s="77">
        <v>16</v>
      </c>
      <c r="AA175" s="89"/>
      <c r="AB175" s="77"/>
      <c r="AC175" s="78"/>
      <c r="AD175" s="77"/>
      <c r="AE175" s="77"/>
      <c r="AF175" s="77"/>
      <c r="AG175" s="77"/>
      <c r="AH175" s="77"/>
      <c r="AI175" s="77"/>
      <c r="AJ175" s="77" t="s">
        <v>5848</v>
      </c>
      <c r="AK175" s="77" t="s">
        <v>6693</v>
      </c>
      <c r="AL175" s="78">
        <v>44447</v>
      </c>
      <c r="AM175" s="78">
        <v>44447</v>
      </c>
      <c r="AN175" s="78">
        <v>44454</v>
      </c>
      <c r="AO175" s="78">
        <v>44454</v>
      </c>
      <c r="AP175" s="78"/>
      <c r="AQ175" s="77" t="s">
        <v>5862</v>
      </c>
      <c r="AR175" s="77" t="s">
        <v>6573</v>
      </c>
      <c r="AS175" s="77" t="s">
        <v>6693</v>
      </c>
      <c r="AT175" s="77"/>
      <c r="AU175" s="77"/>
      <c r="AV175" s="77"/>
      <c r="AW175" s="77" t="s">
        <v>90</v>
      </c>
      <c r="AX175" s="77"/>
      <c r="AY175" s="77"/>
      <c r="AZ175" s="77"/>
      <c r="BA175" s="77"/>
      <c r="BB175" s="77"/>
      <c r="BC175" s="77"/>
      <c r="BD175" s="77"/>
      <c r="BE175" s="77"/>
      <c r="BF175" s="77"/>
      <c r="BG175" s="77"/>
      <c r="BH175" s="77"/>
    </row>
    <row r="176" spans="1:60">
      <c r="A176" s="95"/>
      <c r="B176" s="77" t="s">
        <v>56</v>
      </c>
      <c r="C176" s="368" t="s">
        <v>6694</v>
      </c>
      <c r="D176" s="78"/>
      <c r="E176" s="77" t="s">
        <v>6570</v>
      </c>
      <c r="F176" s="77"/>
      <c r="G176" s="77" t="s">
        <v>5831</v>
      </c>
      <c r="H176" s="77"/>
      <c r="I176" s="77"/>
      <c r="J176" s="77"/>
      <c r="K176" s="77"/>
      <c r="L176" s="77" t="s">
        <v>6571</v>
      </c>
      <c r="M176" s="77" t="s">
        <v>6572</v>
      </c>
      <c r="N176" s="77"/>
      <c r="O176" s="77"/>
      <c r="P176" s="77"/>
      <c r="Q176" s="77"/>
      <c r="R176" s="77"/>
      <c r="S176" s="77"/>
      <c r="T176" s="77"/>
      <c r="U176" s="77" t="s">
        <v>6545</v>
      </c>
      <c r="V176" s="77">
        <v>18</v>
      </c>
      <c r="W176" s="77" t="s">
        <v>5948</v>
      </c>
      <c r="X176" s="77"/>
      <c r="Y176" s="77">
        <v>464</v>
      </c>
      <c r="Z176" s="77">
        <v>16</v>
      </c>
      <c r="AA176" s="89"/>
      <c r="AB176" s="77"/>
      <c r="AC176" s="78"/>
      <c r="AD176" s="77"/>
      <c r="AE176" s="77"/>
      <c r="AF176" s="77"/>
      <c r="AG176" s="77"/>
      <c r="AH176" s="77"/>
      <c r="AI176" s="77"/>
      <c r="AJ176" s="77" t="s">
        <v>5848</v>
      </c>
      <c r="AK176" s="77" t="s">
        <v>6694</v>
      </c>
      <c r="AL176" s="78">
        <v>44447</v>
      </c>
      <c r="AM176" s="78">
        <v>44447</v>
      </c>
      <c r="AN176" s="78">
        <v>44454</v>
      </c>
      <c r="AO176" s="78">
        <v>44454</v>
      </c>
      <c r="AP176" s="78"/>
      <c r="AQ176" s="77" t="s">
        <v>5862</v>
      </c>
      <c r="AR176" s="77" t="s">
        <v>6573</v>
      </c>
      <c r="AS176" s="77" t="s">
        <v>6694</v>
      </c>
      <c r="AT176" s="77"/>
      <c r="AU176" s="77"/>
      <c r="AV176" s="77"/>
      <c r="AW176" s="77" t="s">
        <v>90</v>
      </c>
      <c r="AX176" s="77"/>
      <c r="AY176" s="77"/>
      <c r="AZ176" s="77"/>
      <c r="BA176" s="77"/>
      <c r="BB176" s="77"/>
      <c r="BC176" s="77"/>
      <c r="BD176" s="77"/>
      <c r="BE176" s="77"/>
      <c r="BF176" s="77"/>
      <c r="BG176" s="77"/>
      <c r="BH176" s="77"/>
    </row>
    <row r="177" spans="1:60">
      <c r="A177" s="95"/>
      <c r="B177" s="77" t="s">
        <v>56</v>
      </c>
      <c r="C177" s="368" t="s">
        <v>6695</v>
      </c>
      <c r="D177" s="78"/>
      <c r="E177" s="77" t="s">
        <v>6591</v>
      </c>
      <c r="F177" s="77"/>
      <c r="G177" s="77" t="s">
        <v>5831</v>
      </c>
      <c r="H177" s="77"/>
      <c r="I177" s="77"/>
      <c r="J177" s="77"/>
      <c r="K177" s="77"/>
      <c r="L177" s="77" t="s">
        <v>6592</v>
      </c>
      <c r="M177" s="77" t="s">
        <v>6593</v>
      </c>
      <c r="N177" s="77"/>
      <c r="O177" s="77"/>
      <c r="P177" s="77"/>
      <c r="Q177" s="77"/>
      <c r="R177" s="77"/>
      <c r="S177" s="77"/>
      <c r="T177" s="77"/>
      <c r="U177" s="77" t="s">
        <v>6545</v>
      </c>
      <c r="V177" s="77">
        <v>18</v>
      </c>
      <c r="W177" s="77" t="s">
        <v>5948</v>
      </c>
      <c r="X177" s="77"/>
      <c r="Y177" s="77">
        <v>638</v>
      </c>
      <c r="Z177" s="77">
        <v>22</v>
      </c>
      <c r="AA177" s="89"/>
      <c r="AB177" s="77"/>
      <c r="AC177" s="78"/>
      <c r="AD177" s="77"/>
      <c r="AE177" s="77"/>
      <c r="AF177" s="77"/>
      <c r="AG177" s="77"/>
      <c r="AH177" s="77"/>
      <c r="AI177" s="77"/>
      <c r="AJ177" s="77" t="s">
        <v>5848</v>
      </c>
      <c r="AK177" s="77" t="s">
        <v>6695</v>
      </c>
      <c r="AL177" s="78">
        <v>44447</v>
      </c>
      <c r="AM177" s="78">
        <v>44447</v>
      </c>
      <c r="AN177" s="78">
        <v>44449</v>
      </c>
      <c r="AO177" s="78">
        <v>44449</v>
      </c>
      <c r="AP177" s="78"/>
      <c r="AQ177" s="77" t="s">
        <v>5862</v>
      </c>
      <c r="AR177" s="77"/>
      <c r="AS177" s="77" t="s">
        <v>6695</v>
      </c>
      <c r="AT177" s="77"/>
      <c r="AU177" s="77"/>
      <c r="AV177" s="77"/>
      <c r="AW177" s="77" t="s">
        <v>90</v>
      </c>
      <c r="AX177" s="77"/>
      <c r="AY177" s="77"/>
      <c r="AZ177" s="77"/>
      <c r="BA177" s="77"/>
      <c r="BB177" s="77"/>
      <c r="BC177" s="77"/>
      <c r="BD177" s="77"/>
      <c r="BE177" s="77"/>
      <c r="BF177" s="77"/>
      <c r="BG177" s="77"/>
      <c r="BH177" s="77"/>
    </row>
    <row r="178" spans="1:60">
      <c r="A178" s="95"/>
      <c r="B178" s="77" t="s">
        <v>56</v>
      </c>
      <c r="C178" s="368" t="s">
        <v>6696</v>
      </c>
      <c r="D178" s="78"/>
      <c r="E178" s="77" t="s">
        <v>6591</v>
      </c>
      <c r="F178" s="77"/>
      <c r="G178" s="77" t="s">
        <v>5831</v>
      </c>
      <c r="H178" s="77"/>
      <c r="I178" s="77"/>
      <c r="J178" s="77"/>
      <c r="K178" s="77"/>
      <c r="L178" s="77" t="s">
        <v>6592</v>
      </c>
      <c r="M178" s="77" t="s">
        <v>6593</v>
      </c>
      <c r="N178" s="77"/>
      <c r="O178" s="77"/>
      <c r="P178" s="77"/>
      <c r="Q178" s="77"/>
      <c r="R178" s="77"/>
      <c r="S178" s="77"/>
      <c r="T178" s="77"/>
      <c r="U178" s="77" t="s">
        <v>6545</v>
      </c>
      <c r="V178" s="77">
        <v>18</v>
      </c>
      <c r="W178" s="77" t="s">
        <v>5948</v>
      </c>
      <c r="X178" s="77"/>
      <c r="Y178" s="77">
        <v>638</v>
      </c>
      <c r="Z178" s="77">
        <v>22</v>
      </c>
      <c r="AA178" s="89"/>
      <c r="AB178" s="77"/>
      <c r="AC178" s="78"/>
      <c r="AD178" s="77"/>
      <c r="AE178" s="77"/>
      <c r="AF178" s="77"/>
      <c r="AG178" s="77"/>
      <c r="AH178" s="77"/>
      <c r="AI178" s="77"/>
      <c r="AJ178" s="77" t="s">
        <v>5848</v>
      </c>
      <c r="AK178" s="77" t="s">
        <v>6696</v>
      </c>
      <c r="AL178" s="78">
        <v>44447</v>
      </c>
      <c r="AM178" s="78">
        <v>44447</v>
      </c>
      <c r="AN178" s="78">
        <v>44449</v>
      </c>
      <c r="AO178" s="78">
        <v>44449</v>
      </c>
      <c r="AP178" s="78"/>
      <c r="AQ178" s="77" t="s">
        <v>5862</v>
      </c>
      <c r="AR178" s="77"/>
      <c r="AS178" s="77" t="s">
        <v>6696</v>
      </c>
      <c r="AT178" s="77"/>
      <c r="AU178" s="77"/>
      <c r="AV178" s="77"/>
      <c r="AW178" s="77" t="s">
        <v>90</v>
      </c>
      <c r="AX178" s="77"/>
      <c r="AY178" s="77"/>
      <c r="AZ178" s="77"/>
      <c r="BA178" s="77"/>
      <c r="BB178" s="77"/>
      <c r="BC178" s="77"/>
      <c r="BD178" s="77"/>
      <c r="BE178" s="77"/>
      <c r="BF178" s="77"/>
      <c r="BG178" s="77"/>
      <c r="BH178" s="77"/>
    </row>
    <row r="179" spans="1:60">
      <c r="A179" s="95"/>
      <c r="B179" s="77" t="s">
        <v>56</v>
      </c>
      <c r="C179" s="368" t="s">
        <v>6697</v>
      </c>
      <c r="D179" s="78"/>
      <c r="E179" s="77" t="s">
        <v>6591</v>
      </c>
      <c r="F179" s="77"/>
      <c r="G179" s="77" t="s">
        <v>5831</v>
      </c>
      <c r="H179" s="77"/>
      <c r="I179" s="77"/>
      <c r="J179" s="77"/>
      <c r="K179" s="77"/>
      <c r="L179" s="77" t="s">
        <v>6592</v>
      </c>
      <c r="M179" s="77" t="s">
        <v>6593</v>
      </c>
      <c r="N179" s="77"/>
      <c r="O179" s="77"/>
      <c r="P179" s="77"/>
      <c r="Q179" s="77"/>
      <c r="R179" s="77"/>
      <c r="S179" s="77"/>
      <c r="T179" s="77"/>
      <c r="U179" s="77" t="s">
        <v>6545</v>
      </c>
      <c r="V179" s="77">
        <v>18</v>
      </c>
      <c r="W179" s="77" t="s">
        <v>5948</v>
      </c>
      <c r="X179" s="77"/>
      <c r="Y179" s="77">
        <v>638</v>
      </c>
      <c r="Z179" s="77">
        <v>22</v>
      </c>
      <c r="AA179" s="89"/>
      <c r="AB179" s="77"/>
      <c r="AC179" s="78"/>
      <c r="AD179" s="77"/>
      <c r="AE179" s="77"/>
      <c r="AF179" s="77"/>
      <c r="AG179" s="77"/>
      <c r="AH179" s="77"/>
      <c r="AI179" s="77"/>
      <c r="AJ179" s="77" t="s">
        <v>5848</v>
      </c>
      <c r="AK179" s="77" t="s">
        <v>6697</v>
      </c>
      <c r="AL179" s="78">
        <v>44447</v>
      </c>
      <c r="AM179" s="78">
        <v>44447</v>
      </c>
      <c r="AN179" s="78">
        <v>44449</v>
      </c>
      <c r="AO179" s="78">
        <v>44449</v>
      </c>
      <c r="AP179" s="78"/>
      <c r="AQ179" s="77" t="s">
        <v>5862</v>
      </c>
      <c r="AR179" s="77"/>
      <c r="AS179" s="77" t="s">
        <v>6697</v>
      </c>
      <c r="AT179" s="77"/>
      <c r="AU179" s="77"/>
      <c r="AV179" s="77"/>
      <c r="AW179" s="77" t="s">
        <v>90</v>
      </c>
      <c r="AX179" s="77"/>
      <c r="AY179" s="77"/>
      <c r="AZ179" s="77"/>
      <c r="BA179" s="77"/>
      <c r="BB179" s="77"/>
      <c r="BC179" s="77"/>
      <c r="BD179" s="77"/>
      <c r="BE179" s="77"/>
      <c r="BF179" s="77"/>
      <c r="BG179" s="77"/>
      <c r="BH179" s="77"/>
    </row>
    <row r="180" spans="1:60">
      <c r="A180" s="95"/>
      <c r="B180" s="77" t="s">
        <v>6423</v>
      </c>
      <c r="C180" s="368" t="s">
        <v>6698</v>
      </c>
      <c r="D180" s="78"/>
      <c r="E180" s="77" t="s">
        <v>6699</v>
      </c>
      <c r="F180" s="77"/>
      <c r="G180" s="77" t="s">
        <v>6400</v>
      </c>
      <c r="H180" s="77"/>
      <c r="I180" s="77"/>
      <c r="J180" s="77"/>
      <c r="K180" s="77"/>
      <c r="L180" s="77" t="s">
        <v>6700</v>
      </c>
      <c r="M180" s="77" t="s">
        <v>6701</v>
      </c>
      <c r="N180" s="77"/>
      <c r="O180" s="77"/>
      <c r="P180" s="77"/>
      <c r="Q180" s="77"/>
      <c r="R180" s="77"/>
      <c r="S180" s="77"/>
      <c r="T180" s="77"/>
      <c r="U180" s="77" t="s">
        <v>6403</v>
      </c>
      <c r="V180" s="77">
        <v>18</v>
      </c>
      <c r="W180" s="77" t="s">
        <v>6404</v>
      </c>
      <c r="X180" s="77"/>
      <c r="Y180" s="77">
        <v>540</v>
      </c>
      <c r="Z180" s="77">
        <v>18</v>
      </c>
      <c r="AA180" s="89"/>
      <c r="AB180" s="77"/>
      <c r="AC180" s="78"/>
      <c r="AD180" s="77"/>
      <c r="AE180" s="77"/>
      <c r="AF180" s="77"/>
      <c r="AG180" s="77"/>
      <c r="AH180" s="77"/>
      <c r="AI180" s="77"/>
      <c r="AJ180" s="77" t="s">
        <v>5848</v>
      </c>
      <c r="AK180" s="77" t="s">
        <v>6698</v>
      </c>
      <c r="AL180" s="78">
        <v>44448</v>
      </c>
      <c r="AM180" s="78">
        <v>44448</v>
      </c>
      <c r="AN180" s="78">
        <v>44453</v>
      </c>
      <c r="AO180" s="78">
        <v>44453</v>
      </c>
      <c r="AP180" s="78"/>
      <c r="AQ180" s="77" t="s">
        <v>5862</v>
      </c>
      <c r="AR180" s="77"/>
      <c r="AS180" s="77" t="s">
        <v>6698</v>
      </c>
      <c r="AT180" s="77"/>
      <c r="AU180" s="77"/>
      <c r="AV180" s="77"/>
      <c r="AW180" s="77" t="s">
        <v>90</v>
      </c>
      <c r="AX180" s="77"/>
      <c r="AY180" s="77"/>
      <c r="AZ180" s="77"/>
      <c r="BA180" s="77"/>
      <c r="BB180" s="77"/>
      <c r="BC180" s="77"/>
      <c r="BD180" s="77"/>
      <c r="BE180" s="77"/>
      <c r="BF180" s="77"/>
      <c r="BG180" s="77"/>
      <c r="BH180" s="77"/>
    </row>
    <row r="181" spans="1:60">
      <c r="A181" s="95"/>
      <c r="B181" s="77" t="s">
        <v>6423</v>
      </c>
      <c r="C181" s="368" t="s">
        <v>6702</v>
      </c>
      <c r="D181" s="78"/>
      <c r="E181" s="77" t="s">
        <v>6699</v>
      </c>
      <c r="F181" s="77"/>
      <c r="G181" s="77" t="s">
        <v>6400</v>
      </c>
      <c r="H181" s="77"/>
      <c r="I181" s="77"/>
      <c r="J181" s="77"/>
      <c r="K181" s="77"/>
      <c r="L181" s="77" t="s">
        <v>6700</v>
      </c>
      <c r="M181" s="77" t="s">
        <v>6701</v>
      </c>
      <c r="N181" s="77"/>
      <c r="O181" s="77"/>
      <c r="P181" s="77"/>
      <c r="Q181" s="77"/>
      <c r="R181" s="77"/>
      <c r="S181" s="77"/>
      <c r="T181" s="77"/>
      <c r="U181" s="77" t="s">
        <v>6403</v>
      </c>
      <c r="V181" s="77">
        <v>18</v>
      </c>
      <c r="W181" s="77" t="s">
        <v>6404</v>
      </c>
      <c r="X181" s="77"/>
      <c r="Y181" s="77">
        <v>510</v>
      </c>
      <c r="Z181" s="77">
        <v>17</v>
      </c>
      <c r="AA181" s="89"/>
      <c r="AB181" s="77"/>
      <c r="AC181" s="78"/>
      <c r="AD181" s="77"/>
      <c r="AE181" s="77"/>
      <c r="AF181" s="77"/>
      <c r="AG181" s="77"/>
      <c r="AH181" s="77"/>
      <c r="AI181" s="77"/>
      <c r="AJ181" s="77" t="s">
        <v>5848</v>
      </c>
      <c r="AK181" s="77" t="s">
        <v>6702</v>
      </c>
      <c r="AL181" s="78">
        <v>44448</v>
      </c>
      <c r="AM181" s="78">
        <v>44448</v>
      </c>
      <c r="AN181" s="78">
        <v>44454</v>
      </c>
      <c r="AO181" s="78">
        <v>44454</v>
      </c>
      <c r="AP181" s="78"/>
      <c r="AQ181" s="77" t="s">
        <v>5862</v>
      </c>
      <c r="AR181" s="77"/>
      <c r="AS181" s="77" t="s">
        <v>6702</v>
      </c>
      <c r="AT181" s="77"/>
      <c r="AU181" s="77"/>
      <c r="AV181" s="77"/>
      <c r="AW181" s="77" t="s">
        <v>90</v>
      </c>
      <c r="AX181" s="77"/>
      <c r="AY181" s="77"/>
      <c r="AZ181" s="77"/>
      <c r="BA181" s="77"/>
      <c r="BB181" s="77"/>
      <c r="BC181" s="77"/>
      <c r="BD181" s="77"/>
      <c r="BE181" s="77"/>
      <c r="BF181" s="77"/>
      <c r="BG181" s="77"/>
      <c r="BH181" s="77"/>
    </row>
    <row r="182" spans="1:60">
      <c r="A182" s="95"/>
      <c r="B182" s="77" t="s">
        <v>6423</v>
      </c>
      <c r="C182" s="368" t="s">
        <v>6703</v>
      </c>
      <c r="D182" s="78"/>
      <c r="E182" s="77" t="s">
        <v>6699</v>
      </c>
      <c r="F182" s="77"/>
      <c r="G182" s="77" t="s">
        <v>6400</v>
      </c>
      <c r="H182" s="77"/>
      <c r="I182" s="77"/>
      <c r="J182" s="77"/>
      <c r="K182" s="77"/>
      <c r="L182" s="77" t="s">
        <v>6700</v>
      </c>
      <c r="M182" s="77" t="s">
        <v>6701</v>
      </c>
      <c r="N182" s="77"/>
      <c r="O182" s="77"/>
      <c r="P182" s="77"/>
      <c r="Q182" s="77"/>
      <c r="R182" s="77"/>
      <c r="S182" s="77"/>
      <c r="T182" s="77"/>
      <c r="U182" s="77" t="s">
        <v>6403</v>
      </c>
      <c r="V182" s="77">
        <v>18</v>
      </c>
      <c r="W182" s="77" t="s">
        <v>6404</v>
      </c>
      <c r="X182" s="77"/>
      <c r="Y182" s="77">
        <v>510</v>
      </c>
      <c r="Z182" s="77">
        <v>17</v>
      </c>
      <c r="AA182" s="89"/>
      <c r="AB182" s="77"/>
      <c r="AC182" s="78"/>
      <c r="AD182" s="77"/>
      <c r="AE182" s="77"/>
      <c r="AF182" s="77"/>
      <c r="AG182" s="77"/>
      <c r="AH182" s="77"/>
      <c r="AI182" s="77"/>
      <c r="AJ182" s="77" t="s">
        <v>5848</v>
      </c>
      <c r="AK182" s="77" t="s">
        <v>6703</v>
      </c>
      <c r="AL182" s="78">
        <v>44448</v>
      </c>
      <c r="AM182" s="78">
        <v>44448</v>
      </c>
      <c r="AN182" s="78">
        <v>44455</v>
      </c>
      <c r="AO182" s="78">
        <v>44455</v>
      </c>
      <c r="AP182" s="78"/>
      <c r="AQ182" s="77" t="s">
        <v>5862</v>
      </c>
      <c r="AR182" s="77"/>
      <c r="AS182" s="77" t="s">
        <v>6703</v>
      </c>
      <c r="AT182" s="77"/>
      <c r="AU182" s="77"/>
      <c r="AV182" s="77"/>
      <c r="AW182" s="77" t="s">
        <v>90</v>
      </c>
      <c r="AX182" s="77"/>
      <c r="AY182" s="77"/>
      <c r="AZ182" s="77"/>
      <c r="BA182" s="77"/>
      <c r="BB182" s="77"/>
      <c r="BC182" s="77"/>
      <c r="BD182" s="77"/>
      <c r="BE182" s="77"/>
      <c r="BF182" s="77"/>
      <c r="BG182" s="77"/>
      <c r="BH182" s="77"/>
    </row>
    <row r="183" spans="1:60">
      <c r="A183" s="367"/>
      <c r="B183" s="278" t="s">
        <v>101</v>
      </c>
      <c r="C183" s="358" t="s">
        <v>6704</v>
      </c>
      <c r="D183" s="366"/>
      <c r="E183" s="278" t="s">
        <v>6705</v>
      </c>
      <c r="F183" s="278"/>
      <c r="G183" s="278" t="s">
        <v>5831</v>
      </c>
      <c r="H183" s="278"/>
      <c r="I183" s="278"/>
      <c r="J183" s="278"/>
      <c r="K183" s="278"/>
      <c r="L183" s="278" t="s">
        <v>190</v>
      </c>
      <c r="M183" s="278" t="s">
        <v>191</v>
      </c>
      <c r="N183" s="278"/>
      <c r="O183" s="278"/>
      <c r="P183" s="278"/>
      <c r="Q183" s="278"/>
      <c r="R183" s="278"/>
      <c r="S183" s="278"/>
      <c r="T183" s="278"/>
      <c r="U183" s="278" t="s">
        <v>6706</v>
      </c>
      <c r="V183" s="278">
        <v>18</v>
      </c>
      <c r="W183" s="278" t="s">
        <v>6707</v>
      </c>
      <c r="X183" s="278"/>
      <c r="Y183" s="278">
        <v>638</v>
      </c>
      <c r="Z183" s="278">
        <v>22</v>
      </c>
      <c r="AA183" s="322"/>
      <c r="AB183" s="278"/>
      <c r="AC183" s="366"/>
      <c r="AD183" s="278"/>
      <c r="AE183" s="278"/>
      <c r="AF183" s="278"/>
      <c r="AG183" s="278"/>
      <c r="AH183" s="278"/>
      <c r="AI183" s="278"/>
      <c r="AJ183" s="278" t="s">
        <v>5848</v>
      </c>
      <c r="AK183" s="278" t="s">
        <v>6704</v>
      </c>
      <c r="AL183" s="366">
        <v>44453</v>
      </c>
      <c r="AM183" s="366">
        <v>44453</v>
      </c>
      <c r="AN183" s="366">
        <v>44456</v>
      </c>
      <c r="AO183" s="366">
        <v>44456</v>
      </c>
      <c r="AP183" s="366"/>
      <c r="AQ183" s="278" t="s">
        <v>5849</v>
      </c>
      <c r="AR183" s="278" t="s">
        <v>6708</v>
      </c>
      <c r="AS183" s="278" t="s">
        <v>6704</v>
      </c>
      <c r="AT183" s="278"/>
      <c r="AU183" s="278"/>
      <c r="AV183" s="278"/>
      <c r="AW183" s="278" t="s">
        <v>90</v>
      </c>
      <c r="AX183" s="278"/>
      <c r="AY183" s="278"/>
      <c r="AZ183" s="278"/>
      <c r="BA183" s="278"/>
      <c r="BB183" s="278"/>
      <c r="BC183" s="278"/>
      <c r="BD183" s="278"/>
      <c r="BE183" s="278"/>
      <c r="BF183" s="278"/>
      <c r="BG183" s="278"/>
      <c r="BH183" s="278"/>
    </row>
    <row r="184" spans="1:60">
      <c r="A184" s="95"/>
      <c r="B184" s="77" t="s">
        <v>1264</v>
      </c>
      <c r="C184" s="368" t="s">
        <v>6709</v>
      </c>
      <c r="D184" s="78"/>
      <c r="E184" s="371">
        <v>44440</v>
      </c>
      <c r="F184" s="371"/>
      <c r="G184" s="77" t="s">
        <v>5831</v>
      </c>
      <c r="H184" s="77"/>
      <c r="I184" s="77"/>
      <c r="J184" s="77"/>
      <c r="K184" s="77"/>
      <c r="L184" s="77" t="s">
        <v>1829</v>
      </c>
      <c r="M184" s="77" t="s">
        <v>6710</v>
      </c>
      <c r="N184" s="77"/>
      <c r="O184" s="77"/>
      <c r="P184" s="77"/>
      <c r="Q184" s="77"/>
      <c r="R184" s="77"/>
      <c r="S184" s="77"/>
      <c r="T184" s="77"/>
      <c r="U184" s="77" t="s">
        <v>6711</v>
      </c>
      <c r="V184" s="77">
        <v>18</v>
      </c>
      <c r="W184" s="77" t="s">
        <v>6692</v>
      </c>
      <c r="X184" s="77"/>
      <c r="Y184" s="77">
        <v>832</v>
      </c>
      <c r="Z184" s="77">
        <v>26</v>
      </c>
      <c r="AA184" s="89"/>
      <c r="AB184" s="77"/>
      <c r="AC184" s="78"/>
      <c r="AD184" s="77"/>
      <c r="AE184" s="77"/>
      <c r="AF184" s="77"/>
      <c r="AG184" s="77"/>
      <c r="AH184" s="77"/>
      <c r="AI184" s="77"/>
      <c r="AJ184" s="77" t="s">
        <v>5848</v>
      </c>
      <c r="AK184" s="77" t="s">
        <v>6709</v>
      </c>
      <c r="AL184" s="78">
        <v>44453</v>
      </c>
      <c r="AM184" s="78">
        <v>44453</v>
      </c>
      <c r="AN184" s="78">
        <v>44454</v>
      </c>
      <c r="AO184" s="78">
        <v>44454</v>
      </c>
      <c r="AP184" s="78"/>
      <c r="AQ184" s="77" t="s">
        <v>5862</v>
      </c>
      <c r="AR184" s="77"/>
      <c r="AS184" s="77" t="s">
        <v>6709</v>
      </c>
      <c r="AT184" s="77"/>
      <c r="AU184" s="77"/>
      <c r="AV184" s="77"/>
      <c r="AW184" s="77" t="s">
        <v>90</v>
      </c>
      <c r="AX184" s="77"/>
      <c r="AY184" s="77"/>
      <c r="AZ184" s="77"/>
      <c r="BA184" s="77"/>
      <c r="BB184" s="77"/>
      <c r="BC184" s="77"/>
      <c r="BD184" s="77"/>
      <c r="BE184" s="77"/>
      <c r="BF184" s="77"/>
      <c r="BG184" s="77"/>
      <c r="BH184" s="77"/>
    </row>
    <row r="185" spans="1:60">
      <c r="A185" s="95"/>
      <c r="B185" s="77" t="s">
        <v>1264</v>
      </c>
      <c r="C185" s="368" t="s">
        <v>6712</v>
      </c>
      <c r="D185" s="78"/>
      <c r="E185" s="371">
        <v>44440</v>
      </c>
      <c r="F185" s="371"/>
      <c r="G185" s="77" t="s">
        <v>5831</v>
      </c>
      <c r="H185" s="77"/>
      <c r="I185" s="77"/>
      <c r="J185" s="77"/>
      <c r="K185" s="77"/>
      <c r="L185" s="77" t="s">
        <v>1829</v>
      </c>
      <c r="M185" s="77" t="s">
        <v>6710</v>
      </c>
      <c r="N185" s="77"/>
      <c r="O185" s="77"/>
      <c r="P185" s="77"/>
      <c r="Q185" s="77"/>
      <c r="R185" s="77"/>
      <c r="S185" s="77"/>
      <c r="T185" s="77"/>
      <c r="U185" s="77" t="s">
        <v>6711</v>
      </c>
      <c r="V185" s="77">
        <v>18</v>
      </c>
      <c r="W185" s="77" t="s">
        <v>6692</v>
      </c>
      <c r="X185" s="77"/>
      <c r="Y185" s="77">
        <v>832</v>
      </c>
      <c r="Z185" s="77">
        <v>26</v>
      </c>
      <c r="AA185" s="89"/>
      <c r="AB185" s="77"/>
      <c r="AC185" s="78"/>
      <c r="AD185" s="77"/>
      <c r="AE185" s="77"/>
      <c r="AF185" s="77"/>
      <c r="AG185" s="77"/>
      <c r="AH185" s="77"/>
      <c r="AI185" s="77"/>
      <c r="AJ185" s="77" t="s">
        <v>5848</v>
      </c>
      <c r="AK185" s="77" t="s">
        <v>6712</v>
      </c>
      <c r="AL185" s="78">
        <v>44453</v>
      </c>
      <c r="AM185" s="78">
        <v>44453</v>
      </c>
      <c r="AN185" s="78">
        <v>44454</v>
      </c>
      <c r="AO185" s="78">
        <v>44454</v>
      </c>
      <c r="AP185" s="78"/>
      <c r="AQ185" s="77" t="s">
        <v>5862</v>
      </c>
      <c r="AR185" s="77"/>
      <c r="AS185" s="77" t="s">
        <v>6712</v>
      </c>
      <c r="AT185" s="77"/>
      <c r="AU185" s="77"/>
      <c r="AV185" s="77"/>
      <c r="AW185" s="77" t="s">
        <v>90</v>
      </c>
      <c r="AX185" s="77"/>
      <c r="AY185" s="77"/>
      <c r="AZ185" s="77"/>
      <c r="BA185" s="77"/>
      <c r="BB185" s="77"/>
      <c r="BC185" s="77"/>
      <c r="BD185" s="77"/>
      <c r="BE185" s="77"/>
      <c r="BF185" s="77"/>
      <c r="BG185" s="77"/>
      <c r="BH185" s="77"/>
    </row>
    <row r="186" spans="1:60">
      <c r="A186" s="95"/>
      <c r="B186" s="77" t="s">
        <v>1264</v>
      </c>
      <c r="C186" s="368" t="s">
        <v>6713</v>
      </c>
      <c r="D186" s="78"/>
      <c r="E186" s="371">
        <v>44440</v>
      </c>
      <c r="F186" s="371"/>
      <c r="G186" s="77" t="s">
        <v>5831</v>
      </c>
      <c r="H186" s="77"/>
      <c r="I186" s="77"/>
      <c r="J186" s="77"/>
      <c r="K186" s="77"/>
      <c r="L186" s="77" t="s">
        <v>1829</v>
      </c>
      <c r="M186" s="77" t="s">
        <v>6710</v>
      </c>
      <c r="N186" s="77"/>
      <c r="O186" s="77"/>
      <c r="P186" s="77"/>
      <c r="Q186" s="77"/>
      <c r="R186" s="77"/>
      <c r="S186" s="77"/>
      <c r="T186" s="77"/>
      <c r="U186" s="77" t="s">
        <v>6711</v>
      </c>
      <c r="V186" s="77">
        <v>18</v>
      </c>
      <c r="W186" s="77" t="s">
        <v>6692</v>
      </c>
      <c r="X186" s="77"/>
      <c r="Y186" s="77">
        <v>832</v>
      </c>
      <c r="Z186" s="77">
        <v>26</v>
      </c>
      <c r="AA186" s="89"/>
      <c r="AB186" s="77"/>
      <c r="AC186" s="78"/>
      <c r="AD186" s="77"/>
      <c r="AE186" s="77"/>
      <c r="AF186" s="77"/>
      <c r="AG186" s="77"/>
      <c r="AH186" s="77"/>
      <c r="AI186" s="77"/>
      <c r="AJ186" s="77" t="s">
        <v>5848</v>
      </c>
      <c r="AK186" s="77" t="s">
        <v>6713</v>
      </c>
      <c r="AL186" s="78">
        <v>44453</v>
      </c>
      <c r="AM186" s="78">
        <v>44453</v>
      </c>
      <c r="AN186" s="78">
        <v>44454</v>
      </c>
      <c r="AO186" s="78">
        <v>44454</v>
      </c>
      <c r="AP186" s="78"/>
      <c r="AQ186" s="77" t="s">
        <v>5862</v>
      </c>
      <c r="AR186" s="77"/>
      <c r="AS186" s="77" t="s">
        <v>6713</v>
      </c>
      <c r="AT186" s="77"/>
      <c r="AU186" s="77"/>
      <c r="AV186" s="77"/>
      <c r="AW186" s="77" t="s">
        <v>90</v>
      </c>
      <c r="AX186" s="77"/>
      <c r="AY186" s="77"/>
      <c r="AZ186" s="77"/>
      <c r="BA186" s="77"/>
      <c r="BB186" s="77"/>
      <c r="BC186" s="77"/>
      <c r="BD186" s="77"/>
      <c r="BE186" s="77"/>
      <c r="BF186" s="77"/>
      <c r="BG186" s="77"/>
      <c r="BH186" s="77"/>
    </row>
    <row r="187" spans="1:60">
      <c r="A187" s="95"/>
      <c r="B187" s="77" t="s">
        <v>1264</v>
      </c>
      <c r="C187" s="368" t="s">
        <v>6714</v>
      </c>
      <c r="D187" s="78"/>
      <c r="E187" s="371">
        <v>44440</v>
      </c>
      <c r="F187" s="371"/>
      <c r="G187" s="77" t="s">
        <v>5831</v>
      </c>
      <c r="H187" s="77"/>
      <c r="I187" s="77"/>
      <c r="J187" s="77"/>
      <c r="K187" s="77"/>
      <c r="L187" s="77" t="s">
        <v>1829</v>
      </c>
      <c r="M187" s="77" t="s">
        <v>6710</v>
      </c>
      <c r="N187" s="77"/>
      <c r="O187" s="77"/>
      <c r="P187" s="77"/>
      <c r="Q187" s="77"/>
      <c r="R187" s="77"/>
      <c r="S187" s="77"/>
      <c r="T187" s="77"/>
      <c r="U187" s="77" t="s">
        <v>6711</v>
      </c>
      <c r="V187" s="77">
        <v>18</v>
      </c>
      <c r="W187" s="77" t="s">
        <v>6692</v>
      </c>
      <c r="X187" s="77"/>
      <c r="Y187" s="77">
        <v>832</v>
      </c>
      <c r="Z187" s="77">
        <v>26</v>
      </c>
      <c r="AA187" s="89"/>
      <c r="AB187" s="77"/>
      <c r="AC187" s="78"/>
      <c r="AD187" s="77"/>
      <c r="AE187" s="77"/>
      <c r="AF187" s="77"/>
      <c r="AG187" s="77"/>
      <c r="AH187" s="77"/>
      <c r="AI187" s="77"/>
      <c r="AJ187" s="77" t="s">
        <v>5848</v>
      </c>
      <c r="AK187" s="77" t="s">
        <v>6714</v>
      </c>
      <c r="AL187" s="78">
        <v>44454</v>
      </c>
      <c r="AM187" s="78">
        <v>44454</v>
      </c>
      <c r="AN187" s="78">
        <v>44455</v>
      </c>
      <c r="AO187" s="78">
        <v>44455</v>
      </c>
      <c r="AP187" s="78"/>
      <c r="AQ187" s="77" t="s">
        <v>5862</v>
      </c>
      <c r="AR187" s="77"/>
      <c r="AS187" s="77" t="s">
        <v>6714</v>
      </c>
      <c r="AT187" s="77"/>
      <c r="AU187" s="77"/>
      <c r="AV187" s="77"/>
      <c r="AW187" s="77" t="s">
        <v>90</v>
      </c>
      <c r="AX187" s="77"/>
      <c r="AY187" s="77"/>
      <c r="AZ187" s="77"/>
      <c r="BA187" s="77"/>
      <c r="BB187" s="77"/>
      <c r="BC187" s="77"/>
      <c r="BD187" s="77"/>
      <c r="BE187" s="77"/>
      <c r="BF187" s="77"/>
      <c r="BG187" s="77"/>
      <c r="BH187" s="77"/>
    </row>
    <row r="188" spans="1:60">
      <c r="A188" s="95"/>
      <c r="B188" s="77" t="s">
        <v>1264</v>
      </c>
      <c r="C188" s="368" t="s">
        <v>6715</v>
      </c>
      <c r="D188" s="78"/>
      <c r="E188" s="371">
        <v>44440</v>
      </c>
      <c r="F188" s="371"/>
      <c r="G188" s="77" t="s">
        <v>5831</v>
      </c>
      <c r="H188" s="77"/>
      <c r="I188" s="77"/>
      <c r="J188" s="77"/>
      <c r="K188" s="77"/>
      <c r="L188" s="77" t="s">
        <v>1829</v>
      </c>
      <c r="M188" s="77" t="s">
        <v>6710</v>
      </c>
      <c r="N188" s="77"/>
      <c r="O188" s="77"/>
      <c r="P188" s="77"/>
      <c r="Q188" s="77"/>
      <c r="R188" s="77"/>
      <c r="S188" s="77"/>
      <c r="T188" s="77"/>
      <c r="U188" s="77" t="s">
        <v>6711</v>
      </c>
      <c r="V188" s="77">
        <v>18</v>
      </c>
      <c r="W188" s="77" t="s">
        <v>6692</v>
      </c>
      <c r="X188" s="77"/>
      <c r="Y188" s="77">
        <v>832</v>
      </c>
      <c r="Z188" s="77">
        <v>26</v>
      </c>
      <c r="AA188" s="89"/>
      <c r="AB188" s="77"/>
      <c r="AC188" s="78"/>
      <c r="AD188" s="77"/>
      <c r="AE188" s="77"/>
      <c r="AF188" s="77"/>
      <c r="AG188" s="77"/>
      <c r="AH188" s="77"/>
      <c r="AI188" s="77"/>
      <c r="AJ188" s="77" t="s">
        <v>5848</v>
      </c>
      <c r="AK188" s="77" t="s">
        <v>6715</v>
      </c>
      <c r="AL188" s="78">
        <v>44454</v>
      </c>
      <c r="AM188" s="78">
        <v>44454</v>
      </c>
      <c r="AN188" s="78">
        <v>44455</v>
      </c>
      <c r="AO188" s="78">
        <v>44455</v>
      </c>
      <c r="AP188" s="78"/>
      <c r="AQ188" s="77" t="s">
        <v>5862</v>
      </c>
      <c r="AR188" s="77"/>
      <c r="AS188" s="77" t="s">
        <v>6715</v>
      </c>
      <c r="AT188" s="77"/>
      <c r="AU188" s="77"/>
      <c r="AV188" s="77"/>
      <c r="AW188" s="77" t="s">
        <v>90</v>
      </c>
      <c r="AX188" s="77"/>
      <c r="AY188" s="77"/>
      <c r="AZ188" s="77"/>
      <c r="BA188" s="77"/>
      <c r="BB188" s="77"/>
      <c r="BC188" s="77"/>
      <c r="BD188" s="77"/>
      <c r="BE188" s="77"/>
      <c r="BF188" s="77"/>
      <c r="BG188" s="77"/>
      <c r="BH188" s="77"/>
    </row>
    <row r="189" spans="1:60">
      <c r="A189" s="95"/>
      <c r="B189" s="77" t="s">
        <v>1264</v>
      </c>
      <c r="C189" s="368" t="s">
        <v>6716</v>
      </c>
      <c r="D189" s="78"/>
      <c r="E189" s="371">
        <v>44440</v>
      </c>
      <c r="F189" s="371"/>
      <c r="G189" s="77" t="s">
        <v>5831</v>
      </c>
      <c r="H189" s="77"/>
      <c r="I189" s="77"/>
      <c r="J189" s="77"/>
      <c r="K189" s="77"/>
      <c r="L189" s="77" t="s">
        <v>1829</v>
      </c>
      <c r="M189" s="77" t="s">
        <v>6710</v>
      </c>
      <c r="N189" s="77"/>
      <c r="O189" s="77"/>
      <c r="P189" s="77"/>
      <c r="Q189" s="77"/>
      <c r="R189" s="77"/>
      <c r="S189" s="77"/>
      <c r="T189" s="77"/>
      <c r="U189" s="77" t="s">
        <v>6711</v>
      </c>
      <c r="V189" s="77">
        <v>18</v>
      </c>
      <c r="W189" s="77" t="s">
        <v>6692</v>
      </c>
      <c r="X189" s="77"/>
      <c r="Y189" s="77">
        <v>896</v>
      </c>
      <c r="Z189" s="77">
        <v>28</v>
      </c>
      <c r="AA189" s="89"/>
      <c r="AB189" s="77"/>
      <c r="AC189" s="78"/>
      <c r="AD189" s="77"/>
      <c r="AE189" s="77"/>
      <c r="AF189" s="77"/>
      <c r="AG189" s="77"/>
      <c r="AH189" s="77"/>
      <c r="AI189" s="77"/>
      <c r="AJ189" s="77" t="s">
        <v>5848</v>
      </c>
      <c r="AK189" s="77" t="s">
        <v>6716</v>
      </c>
      <c r="AL189" s="78">
        <v>44455</v>
      </c>
      <c r="AM189" s="78">
        <v>44455</v>
      </c>
      <c r="AN189" s="78">
        <v>44456</v>
      </c>
      <c r="AO189" s="78">
        <v>44456</v>
      </c>
      <c r="AP189" s="78"/>
      <c r="AQ189" s="77" t="s">
        <v>5862</v>
      </c>
      <c r="AR189" s="77"/>
      <c r="AS189" s="77" t="s">
        <v>6716</v>
      </c>
      <c r="AT189" s="77"/>
      <c r="AU189" s="77"/>
      <c r="AV189" s="77"/>
      <c r="AW189" s="77" t="s">
        <v>90</v>
      </c>
      <c r="AX189" s="77"/>
      <c r="AY189" s="77"/>
      <c r="AZ189" s="77"/>
      <c r="BA189" s="77"/>
      <c r="BB189" s="77"/>
      <c r="BC189" s="77"/>
      <c r="BD189" s="77"/>
      <c r="BE189" s="77"/>
      <c r="BF189" s="77"/>
      <c r="BG189" s="77"/>
      <c r="BH189" s="77"/>
    </row>
    <row r="190" spans="1:60">
      <c r="A190" s="95"/>
      <c r="B190" s="77" t="s">
        <v>101</v>
      </c>
      <c r="C190" s="368" t="s">
        <v>6717</v>
      </c>
      <c r="D190" s="78"/>
      <c r="E190" s="77" t="s">
        <v>6705</v>
      </c>
      <c r="F190" s="77"/>
      <c r="G190" s="77" t="s">
        <v>5831</v>
      </c>
      <c r="H190" s="77"/>
      <c r="I190" s="77"/>
      <c r="J190" s="77"/>
      <c r="K190" s="77"/>
      <c r="L190" s="77" t="s">
        <v>190</v>
      </c>
      <c r="M190" s="77" t="s">
        <v>191</v>
      </c>
      <c r="N190" s="77"/>
      <c r="O190" s="77"/>
      <c r="P190" s="77"/>
      <c r="Q190" s="77"/>
      <c r="R190" s="77"/>
      <c r="S190" s="77"/>
      <c r="T190" s="77"/>
      <c r="U190" s="77" t="s">
        <v>6706</v>
      </c>
      <c r="V190" s="77">
        <v>18</v>
      </c>
      <c r="W190" s="77" t="s">
        <v>6707</v>
      </c>
      <c r="X190" s="77"/>
      <c r="Y190" s="77">
        <v>638</v>
      </c>
      <c r="Z190" s="77">
        <v>22</v>
      </c>
      <c r="AA190" s="89"/>
      <c r="AB190" s="77"/>
      <c r="AC190" s="78"/>
      <c r="AD190" s="77"/>
      <c r="AE190" s="77"/>
      <c r="AF190" s="77"/>
      <c r="AG190" s="77"/>
      <c r="AH190" s="77"/>
      <c r="AI190" s="77"/>
      <c r="AJ190" s="77" t="s">
        <v>5848</v>
      </c>
      <c r="AK190" s="77" t="s">
        <v>6717</v>
      </c>
      <c r="AL190" s="78">
        <v>44454</v>
      </c>
      <c r="AM190" s="78">
        <v>44454</v>
      </c>
      <c r="AN190" s="78">
        <v>44459</v>
      </c>
      <c r="AO190" s="78">
        <v>44459</v>
      </c>
      <c r="AP190" s="78"/>
      <c r="AQ190" s="77" t="s">
        <v>5862</v>
      </c>
      <c r="AR190" s="77"/>
      <c r="AS190" s="77" t="s">
        <v>6717</v>
      </c>
      <c r="AT190" s="77"/>
      <c r="AU190" s="77"/>
      <c r="AV190" s="77"/>
      <c r="AW190" s="77" t="s">
        <v>90</v>
      </c>
      <c r="AX190" s="77"/>
      <c r="AY190" s="77"/>
      <c r="AZ190" s="77"/>
      <c r="BA190" s="77"/>
      <c r="BB190" s="77"/>
      <c r="BC190" s="77"/>
      <c r="BD190" s="77"/>
      <c r="BE190" s="77"/>
      <c r="BF190" s="77"/>
      <c r="BG190" s="77"/>
      <c r="BH190" s="77"/>
    </row>
    <row r="191" spans="1:60">
      <c r="A191" s="95"/>
      <c r="B191" s="77" t="s">
        <v>101</v>
      </c>
      <c r="C191" s="368" t="s">
        <v>6718</v>
      </c>
      <c r="D191" s="78"/>
      <c r="E191" s="77" t="s">
        <v>6705</v>
      </c>
      <c r="F191" s="77"/>
      <c r="G191" s="77" t="s">
        <v>5831</v>
      </c>
      <c r="H191" s="77"/>
      <c r="I191" s="77"/>
      <c r="J191" s="77"/>
      <c r="K191" s="77"/>
      <c r="L191" s="77" t="s">
        <v>190</v>
      </c>
      <c r="M191" s="77" t="s">
        <v>191</v>
      </c>
      <c r="N191" s="77"/>
      <c r="O191" s="77"/>
      <c r="P191" s="77"/>
      <c r="Q191" s="77"/>
      <c r="R191" s="77"/>
      <c r="S191" s="77"/>
      <c r="T191" s="77"/>
      <c r="U191" s="77" t="s">
        <v>6706</v>
      </c>
      <c r="V191" s="77">
        <v>18</v>
      </c>
      <c r="W191" s="77" t="s">
        <v>6707</v>
      </c>
      <c r="X191" s="77"/>
      <c r="Y191" s="77">
        <v>638</v>
      </c>
      <c r="Z191" s="77">
        <v>22</v>
      </c>
      <c r="AA191" s="89"/>
      <c r="AB191" s="77"/>
      <c r="AC191" s="78"/>
      <c r="AD191" s="77"/>
      <c r="AE191" s="77"/>
      <c r="AF191" s="77"/>
      <c r="AG191" s="77"/>
      <c r="AH191" s="77"/>
      <c r="AI191" s="77"/>
      <c r="AJ191" s="77" t="s">
        <v>5848</v>
      </c>
      <c r="AK191" s="77" t="s">
        <v>6718</v>
      </c>
      <c r="AL191" s="78">
        <v>44456</v>
      </c>
      <c r="AM191" s="78">
        <v>44456</v>
      </c>
      <c r="AN191" s="78">
        <v>44461</v>
      </c>
      <c r="AO191" s="78">
        <v>44461</v>
      </c>
      <c r="AP191" s="78"/>
      <c r="AQ191" s="77" t="s">
        <v>5862</v>
      </c>
      <c r="AR191" s="77"/>
      <c r="AS191" s="77" t="s">
        <v>6718</v>
      </c>
      <c r="AT191" s="77"/>
      <c r="AU191" s="77"/>
      <c r="AV191" s="77"/>
      <c r="AW191" s="77" t="s">
        <v>90</v>
      </c>
      <c r="AX191" s="77"/>
      <c r="AY191" s="77"/>
      <c r="AZ191" s="77"/>
      <c r="BA191" s="77"/>
      <c r="BB191" s="77"/>
      <c r="BC191" s="77"/>
      <c r="BD191" s="77"/>
      <c r="BE191" s="77"/>
      <c r="BF191" s="77"/>
      <c r="BG191" s="77"/>
      <c r="BH191" s="77"/>
    </row>
    <row r="192" spans="1:60">
      <c r="A192" s="95"/>
      <c r="B192" s="77" t="s">
        <v>101</v>
      </c>
      <c r="C192" s="368" t="s">
        <v>6719</v>
      </c>
      <c r="D192" s="78"/>
      <c r="E192" s="77" t="s">
        <v>6705</v>
      </c>
      <c r="F192" s="77"/>
      <c r="G192" s="77" t="s">
        <v>5831</v>
      </c>
      <c r="H192" s="77"/>
      <c r="I192" s="77"/>
      <c r="J192" s="77"/>
      <c r="K192" s="77"/>
      <c r="L192" s="77" t="s">
        <v>190</v>
      </c>
      <c r="M192" s="77" t="s">
        <v>191</v>
      </c>
      <c r="N192" s="77"/>
      <c r="O192" s="77"/>
      <c r="P192" s="77"/>
      <c r="Q192" s="77"/>
      <c r="R192" s="77"/>
      <c r="S192" s="77"/>
      <c r="T192" s="77"/>
      <c r="U192" s="77" t="s">
        <v>6706</v>
      </c>
      <c r="V192" s="77">
        <v>18</v>
      </c>
      <c r="W192" s="77" t="s">
        <v>6707</v>
      </c>
      <c r="X192" s="77"/>
      <c r="Y192" s="77">
        <v>638</v>
      </c>
      <c r="Z192" s="77">
        <v>22</v>
      </c>
      <c r="AA192" s="89"/>
      <c r="AB192" s="77"/>
      <c r="AC192" s="78"/>
      <c r="AD192" s="77"/>
      <c r="AE192" s="77"/>
      <c r="AF192" s="77"/>
      <c r="AG192" s="77"/>
      <c r="AH192" s="77"/>
      <c r="AI192" s="77"/>
      <c r="AJ192" s="77" t="s">
        <v>5848</v>
      </c>
      <c r="AK192" s="77" t="s">
        <v>6719</v>
      </c>
      <c r="AL192" s="78">
        <v>44459</v>
      </c>
      <c r="AM192" s="78">
        <v>44459</v>
      </c>
      <c r="AN192" s="78">
        <v>44463</v>
      </c>
      <c r="AO192" s="78">
        <v>44463</v>
      </c>
      <c r="AP192" s="78"/>
      <c r="AQ192" s="77" t="s">
        <v>5862</v>
      </c>
      <c r="AR192" s="77"/>
      <c r="AS192" s="77" t="s">
        <v>6719</v>
      </c>
      <c r="AT192" s="77"/>
      <c r="AU192" s="77"/>
      <c r="AV192" s="77"/>
      <c r="AW192" s="77" t="s">
        <v>90</v>
      </c>
      <c r="AX192" s="77"/>
      <c r="AY192" s="77"/>
      <c r="AZ192" s="77"/>
      <c r="BA192" s="77"/>
      <c r="BB192" s="77"/>
      <c r="BC192" s="77"/>
      <c r="BD192" s="77"/>
      <c r="BE192" s="77"/>
      <c r="BF192" s="77"/>
      <c r="BG192" s="77"/>
      <c r="BH192" s="77"/>
    </row>
    <row r="193" spans="1:60">
      <c r="A193" s="95"/>
      <c r="B193" s="77" t="s">
        <v>101</v>
      </c>
      <c r="C193" s="368" t="s">
        <v>6720</v>
      </c>
      <c r="D193" s="78"/>
      <c r="E193" s="77" t="s">
        <v>6705</v>
      </c>
      <c r="F193" s="77"/>
      <c r="G193" s="77" t="s">
        <v>5831</v>
      </c>
      <c r="H193" s="77"/>
      <c r="I193" s="77"/>
      <c r="J193" s="77"/>
      <c r="K193" s="77"/>
      <c r="L193" s="77" t="s">
        <v>190</v>
      </c>
      <c r="M193" s="77" t="s">
        <v>191</v>
      </c>
      <c r="N193" s="77"/>
      <c r="O193" s="77"/>
      <c r="P193" s="77"/>
      <c r="Q193" s="77"/>
      <c r="R193" s="77"/>
      <c r="S193" s="77"/>
      <c r="T193" s="77"/>
      <c r="U193" s="77" t="s">
        <v>6706</v>
      </c>
      <c r="V193" s="77">
        <v>18</v>
      </c>
      <c r="W193" s="77" t="s">
        <v>6707</v>
      </c>
      <c r="X193" s="77"/>
      <c r="Y193" s="77">
        <v>638</v>
      </c>
      <c r="Z193" s="77">
        <v>22</v>
      </c>
      <c r="AA193" s="89"/>
      <c r="AB193" s="77"/>
      <c r="AC193" s="78"/>
      <c r="AD193" s="77"/>
      <c r="AE193" s="77"/>
      <c r="AF193" s="77"/>
      <c r="AG193" s="77"/>
      <c r="AH193" s="77"/>
      <c r="AI193" s="77"/>
      <c r="AJ193" s="77" t="s">
        <v>5848</v>
      </c>
      <c r="AK193" s="77" t="s">
        <v>6720</v>
      </c>
      <c r="AL193" s="78">
        <v>44461</v>
      </c>
      <c r="AM193" s="78">
        <v>44461</v>
      </c>
      <c r="AN193" s="78">
        <v>44466</v>
      </c>
      <c r="AO193" s="78">
        <v>44466</v>
      </c>
      <c r="AP193" s="78"/>
      <c r="AQ193" s="77" t="s">
        <v>5862</v>
      </c>
      <c r="AR193" s="77"/>
      <c r="AS193" s="77" t="s">
        <v>6720</v>
      </c>
      <c r="AT193" s="77"/>
      <c r="AU193" s="77"/>
      <c r="AV193" s="77"/>
      <c r="AW193" s="77" t="s">
        <v>90</v>
      </c>
      <c r="AX193" s="77"/>
      <c r="AY193" s="77"/>
      <c r="AZ193" s="77"/>
      <c r="BA193" s="77"/>
      <c r="BB193" s="77"/>
      <c r="BC193" s="77"/>
      <c r="BD193" s="77"/>
      <c r="BE193" s="77"/>
      <c r="BF193" s="77"/>
      <c r="BG193" s="77"/>
      <c r="BH193" s="77"/>
    </row>
    <row r="194" spans="1:60">
      <c r="A194" s="95"/>
      <c r="B194" s="77" t="s">
        <v>101</v>
      </c>
      <c r="C194" s="368" t="s">
        <v>6721</v>
      </c>
      <c r="D194" s="78"/>
      <c r="E194" s="77" t="s">
        <v>6705</v>
      </c>
      <c r="F194" s="77"/>
      <c r="G194" s="77" t="s">
        <v>5831</v>
      </c>
      <c r="H194" s="77"/>
      <c r="I194" s="77"/>
      <c r="J194" s="77"/>
      <c r="K194" s="77"/>
      <c r="L194" s="77" t="s">
        <v>190</v>
      </c>
      <c r="M194" s="77" t="s">
        <v>191</v>
      </c>
      <c r="N194" s="77"/>
      <c r="O194" s="77"/>
      <c r="P194" s="77"/>
      <c r="Q194" s="77"/>
      <c r="R194" s="77"/>
      <c r="S194" s="77"/>
      <c r="T194" s="77"/>
      <c r="U194" s="77" t="s">
        <v>6706</v>
      </c>
      <c r="V194" s="77">
        <v>18</v>
      </c>
      <c r="W194" s="77" t="s">
        <v>6707</v>
      </c>
      <c r="X194" s="77"/>
      <c r="Y194" s="77">
        <v>638</v>
      </c>
      <c r="Z194" s="77">
        <v>22</v>
      </c>
      <c r="AA194" s="89"/>
      <c r="AB194" s="77"/>
      <c r="AC194" s="78"/>
      <c r="AD194" s="77"/>
      <c r="AE194" s="77"/>
      <c r="AF194" s="77"/>
      <c r="AG194" s="77"/>
      <c r="AH194" s="77"/>
      <c r="AI194" s="77"/>
      <c r="AJ194" s="77" t="s">
        <v>5848</v>
      </c>
      <c r="AK194" s="77" t="s">
        <v>6721</v>
      </c>
      <c r="AL194" s="78">
        <v>44466</v>
      </c>
      <c r="AM194" s="78">
        <v>44466</v>
      </c>
      <c r="AN194" s="78">
        <v>44470</v>
      </c>
      <c r="AO194" s="78">
        <v>44470</v>
      </c>
      <c r="AP194" s="78"/>
      <c r="AQ194" s="77" t="s">
        <v>5862</v>
      </c>
      <c r="AR194" s="77"/>
      <c r="AS194" s="77" t="s">
        <v>6721</v>
      </c>
      <c r="AT194" s="77"/>
      <c r="AU194" s="77"/>
      <c r="AV194" s="77"/>
      <c r="AW194" s="77" t="s">
        <v>90</v>
      </c>
      <c r="AX194" s="77"/>
      <c r="AY194" s="77"/>
      <c r="AZ194" s="77"/>
      <c r="BA194" s="77"/>
      <c r="BB194" s="77"/>
      <c r="BC194" s="77"/>
      <c r="BD194" s="77"/>
      <c r="BE194" s="77"/>
      <c r="BF194" s="77"/>
      <c r="BG194" s="77"/>
      <c r="BH194" s="77"/>
    </row>
    <row r="195" spans="1:60">
      <c r="A195" s="95"/>
      <c r="B195" s="77" t="s">
        <v>101</v>
      </c>
      <c r="C195" s="368" t="s">
        <v>6722</v>
      </c>
      <c r="D195" s="78"/>
      <c r="E195" s="77" t="s">
        <v>6705</v>
      </c>
      <c r="F195" s="77"/>
      <c r="G195" s="77" t="s">
        <v>5831</v>
      </c>
      <c r="H195" s="77"/>
      <c r="I195" s="77"/>
      <c r="J195" s="77"/>
      <c r="K195" s="77"/>
      <c r="L195" s="77" t="s">
        <v>190</v>
      </c>
      <c r="M195" s="77" t="s">
        <v>191</v>
      </c>
      <c r="N195" s="77"/>
      <c r="O195" s="77"/>
      <c r="P195" s="77"/>
      <c r="Q195" s="77"/>
      <c r="R195" s="77"/>
      <c r="S195" s="77"/>
      <c r="T195" s="77"/>
      <c r="U195" s="77" t="s">
        <v>6706</v>
      </c>
      <c r="V195" s="77">
        <v>18</v>
      </c>
      <c r="W195" s="77" t="s">
        <v>6707</v>
      </c>
      <c r="X195" s="77"/>
      <c r="Y195" s="77">
        <v>638</v>
      </c>
      <c r="Z195" s="77">
        <v>22</v>
      </c>
      <c r="AA195" s="89"/>
      <c r="AB195" s="77"/>
      <c r="AC195" s="78"/>
      <c r="AD195" s="77"/>
      <c r="AE195" s="77"/>
      <c r="AF195" s="77"/>
      <c r="AG195" s="77"/>
      <c r="AH195" s="77"/>
      <c r="AI195" s="77"/>
      <c r="AJ195" s="77" t="s">
        <v>5848</v>
      </c>
      <c r="AK195" s="77" t="s">
        <v>6722</v>
      </c>
      <c r="AL195" s="78">
        <v>44466</v>
      </c>
      <c r="AM195" s="78">
        <v>44466</v>
      </c>
      <c r="AN195" s="78">
        <v>44470</v>
      </c>
      <c r="AO195" s="78">
        <v>44470</v>
      </c>
      <c r="AP195" s="78"/>
      <c r="AQ195" s="77" t="s">
        <v>5862</v>
      </c>
      <c r="AR195" s="77"/>
      <c r="AS195" s="77" t="s">
        <v>6722</v>
      </c>
      <c r="AT195" s="77"/>
      <c r="AU195" s="77"/>
      <c r="AV195" s="77"/>
      <c r="AW195" s="77" t="s">
        <v>90</v>
      </c>
      <c r="AX195" s="77"/>
      <c r="AY195" s="77"/>
      <c r="AZ195" s="77"/>
      <c r="BA195" s="77"/>
      <c r="BB195" s="77"/>
      <c r="BC195" s="77"/>
      <c r="BD195" s="77"/>
      <c r="BE195" s="77"/>
      <c r="BF195" s="77"/>
      <c r="BG195" s="77"/>
      <c r="BH195" s="77"/>
    </row>
    <row r="196" spans="1:60">
      <c r="A196" s="95"/>
      <c r="B196" s="77" t="s">
        <v>6423</v>
      </c>
      <c r="C196" s="368" t="s">
        <v>6723</v>
      </c>
      <c r="D196" s="78"/>
      <c r="E196" s="77" t="s">
        <v>6724</v>
      </c>
      <c r="F196" s="77"/>
      <c r="G196" s="77" t="s">
        <v>5829</v>
      </c>
      <c r="H196" s="77"/>
      <c r="I196" s="77"/>
      <c r="J196" s="77"/>
      <c r="K196" s="77"/>
      <c r="L196" s="77" t="s">
        <v>6725</v>
      </c>
      <c r="M196" s="77" t="s">
        <v>6726</v>
      </c>
      <c r="N196" s="77"/>
      <c r="O196" s="77"/>
      <c r="P196" s="77"/>
      <c r="Q196" s="77"/>
      <c r="R196" s="77"/>
      <c r="S196" s="77"/>
      <c r="T196" s="77"/>
      <c r="U196" s="77" t="s">
        <v>6545</v>
      </c>
      <c r="V196" s="77">
        <v>18</v>
      </c>
      <c r="W196" s="77" t="s">
        <v>5948</v>
      </c>
      <c r="X196" s="77"/>
      <c r="Y196" s="77">
        <v>580</v>
      </c>
      <c r="Z196" s="77">
        <v>20</v>
      </c>
      <c r="AA196" s="89"/>
      <c r="AB196" s="77"/>
      <c r="AC196" s="78"/>
      <c r="AD196" s="77"/>
      <c r="AE196" s="77"/>
      <c r="AF196" s="77"/>
      <c r="AG196" s="77"/>
      <c r="AH196" s="77"/>
      <c r="AI196" s="77"/>
      <c r="AJ196" s="77" t="s">
        <v>5848</v>
      </c>
      <c r="AK196" s="77" t="s">
        <v>6723</v>
      </c>
      <c r="AL196" s="78">
        <v>44467</v>
      </c>
      <c r="AM196" s="78">
        <v>44467</v>
      </c>
      <c r="AN196" s="78">
        <v>44468</v>
      </c>
      <c r="AO196" s="78">
        <v>44468</v>
      </c>
      <c r="AP196" s="78"/>
      <c r="AQ196" s="77" t="s">
        <v>5862</v>
      </c>
      <c r="AR196" s="77" t="s">
        <v>6727</v>
      </c>
      <c r="AS196" s="77" t="s">
        <v>6723</v>
      </c>
      <c r="AT196" s="77"/>
      <c r="AU196" s="77"/>
      <c r="AV196" s="77"/>
      <c r="AW196" s="77" t="s">
        <v>90</v>
      </c>
      <c r="AX196" s="77"/>
      <c r="AY196" s="77"/>
      <c r="AZ196" s="77"/>
      <c r="BA196" s="77"/>
      <c r="BB196" s="77"/>
      <c r="BC196" s="77"/>
      <c r="BD196" s="77"/>
      <c r="BE196" s="77"/>
      <c r="BF196" s="77"/>
      <c r="BG196" s="77"/>
      <c r="BH196" s="77"/>
    </row>
    <row r="197" spans="1:60">
      <c r="A197" s="95"/>
      <c r="B197" s="77" t="s">
        <v>6423</v>
      </c>
      <c r="C197" s="368" t="s">
        <v>6728</v>
      </c>
      <c r="D197" s="78"/>
      <c r="E197" s="77" t="s">
        <v>6724</v>
      </c>
      <c r="F197" s="77"/>
      <c r="G197" s="77" t="s">
        <v>5829</v>
      </c>
      <c r="H197" s="77"/>
      <c r="I197" s="77"/>
      <c r="J197" s="77"/>
      <c r="K197" s="77"/>
      <c r="L197" s="77" t="s">
        <v>6725</v>
      </c>
      <c r="M197" s="77" t="s">
        <v>6726</v>
      </c>
      <c r="N197" s="77"/>
      <c r="O197" s="77"/>
      <c r="P197" s="77"/>
      <c r="Q197" s="77"/>
      <c r="R197" s="77"/>
      <c r="S197" s="77"/>
      <c r="T197" s="77"/>
      <c r="U197" s="77" t="s">
        <v>6545</v>
      </c>
      <c r="V197" s="77">
        <v>18</v>
      </c>
      <c r="W197" s="77" t="s">
        <v>5948</v>
      </c>
      <c r="X197" s="77"/>
      <c r="Y197" s="77">
        <v>580</v>
      </c>
      <c r="Z197" s="77">
        <v>20</v>
      </c>
      <c r="AA197" s="89"/>
      <c r="AB197" s="77"/>
      <c r="AC197" s="78"/>
      <c r="AD197" s="77"/>
      <c r="AE197" s="77"/>
      <c r="AF197" s="77"/>
      <c r="AG197" s="77"/>
      <c r="AH197" s="77"/>
      <c r="AI197" s="77"/>
      <c r="AJ197" s="77" t="s">
        <v>5848</v>
      </c>
      <c r="AK197" s="77" t="s">
        <v>6728</v>
      </c>
      <c r="AL197" s="78">
        <v>44467</v>
      </c>
      <c r="AM197" s="78">
        <v>44467</v>
      </c>
      <c r="AN197" s="78">
        <v>44468</v>
      </c>
      <c r="AO197" s="78">
        <v>44468</v>
      </c>
      <c r="AP197" s="78"/>
      <c r="AQ197" s="77" t="s">
        <v>5862</v>
      </c>
      <c r="AR197" s="77" t="s">
        <v>6727</v>
      </c>
      <c r="AS197" s="77" t="s">
        <v>6728</v>
      </c>
      <c r="AT197" s="77"/>
      <c r="AU197" s="77"/>
      <c r="AV197" s="77"/>
      <c r="AW197" s="77" t="s">
        <v>90</v>
      </c>
      <c r="AX197" s="77"/>
      <c r="AY197" s="77"/>
      <c r="AZ197" s="77"/>
      <c r="BA197" s="77"/>
      <c r="BB197" s="77"/>
      <c r="BC197" s="77"/>
      <c r="BD197" s="77"/>
      <c r="BE197" s="77"/>
      <c r="BF197" s="77"/>
      <c r="BG197" s="77"/>
      <c r="BH197" s="77"/>
    </row>
    <row r="198" spans="1:60">
      <c r="A198" s="95"/>
      <c r="B198" s="77" t="s">
        <v>6423</v>
      </c>
      <c r="C198" s="368" t="s">
        <v>6729</v>
      </c>
      <c r="D198" s="78"/>
      <c r="E198" s="77" t="s">
        <v>6724</v>
      </c>
      <c r="F198" s="77"/>
      <c r="G198" s="77" t="s">
        <v>5829</v>
      </c>
      <c r="H198" s="77"/>
      <c r="I198" s="77"/>
      <c r="J198" s="77"/>
      <c r="K198" s="77"/>
      <c r="L198" s="77" t="s">
        <v>6725</v>
      </c>
      <c r="M198" s="77" t="s">
        <v>6726</v>
      </c>
      <c r="N198" s="77"/>
      <c r="O198" s="77"/>
      <c r="P198" s="77"/>
      <c r="Q198" s="77"/>
      <c r="R198" s="77"/>
      <c r="S198" s="77"/>
      <c r="T198" s="77"/>
      <c r="U198" s="77" t="s">
        <v>6545</v>
      </c>
      <c r="V198" s="77">
        <v>18</v>
      </c>
      <c r="W198" s="77" t="s">
        <v>5948</v>
      </c>
      <c r="X198" s="77"/>
      <c r="Y198" s="77">
        <v>551</v>
      </c>
      <c r="Z198" s="77">
        <v>19</v>
      </c>
      <c r="AA198" s="89"/>
      <c r="AB198" s="77"/>
      <c r="AC198" s="78"/>
      <c r="AD198" s="77"/>
      <c r="AE198" s="77"/>
      <c r="AF198" s="77"/>
      <c r="AG198" s="77"/>
      <c r="AH198" s="77"/>
      <c r="AI198" s="77"/>
      <c r="AJ198" s="77" t="s">
        <v>5848</v>
      </c>
      <c r="AK198" s="77" t="s">
        <v>6729</v>
      </c>
      <c r="AL198" s="78">
        <v>44468</v>
      </c>
      <c r="AM198" s="78">
        <v>44468</v>
      </c>
      <c r="AN198" s="78">
        <v>44469</v>
      </c>
      <c r="AO198" s="78">
        <v>44469</v>
      </c>
      <c r="AP198" s="78"/>
      <c r="AQ198" s="77" t="s">
        <v>5862</v>
      </c>
      <c r="AR198" s="77" t="s">
        <v>6730</v>
      </c>
      <c r="AS198" s="77" t="s">
        <v>6729</v>
      </c>
      <c r="AT198" s="77"/>
      <c r="AU198" s="77"/>
      <c r="AV198" s="77"/>
      <c r="AW198" s="77" t="s">
        <v>90</v>
      </c>
      <c r="AX198" s="77"/>
      <c r="AY198" s="77"/>
      <c r="AZ198" s="77"/>
      <c r="BA198" s="77"/>
      <c r="BB198" s="77"/>
      <c r="BC198" s="77"/>
      <c r="BD198" s="77"/>
      <c r="BE198" s="77"/>
      <c r="BF198" s="77"/>
      <c r="BG198" s="77"/>
      <c r="BH198" s="77"/>
    </row>
    <row r="199" spans="1:60">
      <c r="A199" s="95"/>
      <c r="B199" s="77" t="s">
        <v>6423</v>
      </c>
      <c r="C199" s="368" t="s">
        <v>6731</v>
      </c>
      <c r="D199" s="78"/>
      <c r="E199" s="77" t="s">
        <v>6724</v>
      </c>
      <c r="F199" s="77"/>
      <c r="G199" s="77" t="s">
        <v>5829</v>
      </c>
      <c r="H199" s="77"/>
      <c r="I199" s="77"/>
      <c r="J199" s="77"/>
      <c r="K199" s="77"/>
      <c r="L199" s="77" t="s">
        <v>6725</v>
      </c>
      <c r="M199" s="77" t="s">
        <v>6726</v>
      </c>
      <c r="N199" s="77"/>
      <c r="O199" s="77"/>
      <c r="P199" s="77"/>
      <c r="Q199" s="77"/>
      <c r="R199" s="77"/>
      <c r="S199" s="77"/>
      <c r="T199" s="77"/>
      <c r="U199" s="77" t="s">
        <v>6545</v>
      </c>
      <c r="V199" s="77">
        <v>18</v>
      </c>
      <c r="W199" s="77" t="s">
        <v>5948</v>
      </c>
      <c r="X199" s="77"/>
      <c r="Y199" s="77">
        <v>13</v>
      </c>
      <c r="Z199" s="77">
        <v>1</v>
      </c>
      <c r="AA199" s="89"/>
      <c r="AB199" s="77"/>
      <c r="AC199" s="78"/>
      <c r="AD199" s="77"/>
      <c r="AE199" s="77"/>
      <c r="AF199" s="77"/>
      <c r="AG199" s="77"/>
      <c r="AH199" s="77"/>
      <c r="AI199" s="77"/>
      <c r="AJ199" s="77" t="s">
        <v>5848</v>
      </c>
      <c r="AK199" s="77" t="s">
        <v>6731</v>
      </c>
      <c r="AL199" s="78">
        <v>44468</v>
      </c>
      <c r="AM199" s="78">
        <v>44468</v>
      </c>
      <c r="AN199" s="78">
        <v>44469</v>
      </c>
      <c r="AO199" s="78">
        <v>44469</v>
      </c>
      <c r="AP199" s="78"/>
      <c r="AQ199" s="77" t="s">
        <v>5862</v>
      </c>
      <c r="AR199" s="77" t="s">
        <v>6730</v>
      </c>
      <c r="AS199" s="77" t="s">
        <v>6731</v>
      </c>
      <c r="AT199" s="77"/>
      <c r="AU199" s="77"/>
      <c r="AV199" s="77"/>
      <c r="AW199" s="77" t="s">
        <v>90</v>
      </c>
      <c r="AX199" s="77"/>
      <c r="AY199" s="77"/>
      <c r="AZ199" s="77"/>
      <c r="BA199" s="77"/>
      <c r="BB199" s="77"/>
      <c r="BC199" s="77"/>
      <c r="BD199" s="77"/>
      <c r="BE199" s="77"/>
      <c r="BF199" s="77"/>
      <c r="BG199" s="77"/>
      <c r="BH199" s="77"/>
    </row>
    <row r="200" spans="1:60">
      <c r="A200" s="95"/>
      <c r="B200" s="77" t="s">
        <v>6423</v>
      </c>
      <c r="C200" s="368" t="s">
        <v>6732</v>
      </c>
      <c r="D200" s="78"/>
      <c r="E200" s="77" t="s">
        <v>6724</v>
      </c>
      <c r="F200" s="77"/>
      <c r="G200" s="77" t="s">
        <v>5829</v>
      </c>
      <c r="H200" s="77"/>
      <c r="I200" s="77"/>
      <c r="J200" s="77"/>
      <c r="K200" s="77"/>
      <c r="L200" s="77" t="s">
        <v>6725</v>
      </c>
      <c r="M200" s="77" t="s">
        <v>6726</v>
      </c>
      <c r="N200" s="77"/>
      <c r="O200" s="77"/>
      <c r="P200" s="77"/>
      <c r="Q200" s="77"/>
      <c r="R200" s="77"/>
      <c r="S200" s="77"/>
      <c r="T200" s="77"/>
      <c r="U200" s="77" t="s">
        <v>6545</v>
      </c>
      <c r="V200" s="77">
        <v>18</v>
      </c>
      <c r="W200" s="77" t="s">
        <v>5948</v>
      </c>
      <c r="X200" s="77"/>
      <c r="Y200" s="77">
        <v>580</v>
      </c>
      <c r="Z200" s="77">
        <v>20</v>
      </c>
      <c r="AA200" s="89"/>
      <c r="AB200" s="77"/>
      <c r="AC200" s="78"/>
      <c r="AD200" s="77"/>
      <c r="AE200" s="77"/>
      <c r="AF200" s="77"/>
      <c r="AG200" s="77"/>
      <c r="AH200" s="77"/>
      <c r="AI200" s="77"/>
      <c r="AJ200" s="77" t="s">
        <v>5848</v>
      </c>
      <c r="AK200" s="77" t="s">
        <v>6732</v>
      </c>
      <c r="AL200" s="78">
        <v>44468</v>
      </c>
      <c r="AM200" s="78">
        <v>44468</v>
      </c>
      <c r="AN200" s="78">
        <v>44469</v>
      </c>
      <c r="AO200" s="78">
        <v>44469</v>
      </c>
      <c r="AP200" s="78"/>
      <c r="AQ200" s="77" t="s">
        <v>5862</v>
      </c>
      <c r="AR200" s="77" t="s">
        <v>6727</v>
      </c>
      <c r="AS200" s="77" t="s">
        <v>6732</v>
      </c>
      <c r="AT200" s="77"/>
      <c r="AU200" s="77"/>
      <c r="AV200" s="77"/>
      <c r="AW200" s="77" t="s">
        <v>90</v>
      </c>
      <c r="AX200" s="77"/>
      <c r="AY200" s="77"/>
      <c r="AZ200" s="77"/>
      <c r="BA200" s="77"/>
      <c r="BB200" s="77"/>
      <c r="BC200" s="77"/>
      <c r="BD200" s="77"/>
      <c r="BE200" s="77"/>
      <c r="BF200" s="77"/>
      <c r="BG200" s="77"/>
      <c r="BH200" s="77"/>
    </row>
    <row r="201" spans="1:60">
      <c r="A201" s="95"/>
      <c r="B201" s="77" t="s">
        <v>6423</v>
      </c>
      <c r="C201" s="368" t="s">
        <v>6733</v>
      </c>
      <c r="D201" s="78"/>
      <c r="E201" s="77" t="s">
        <v>6724</v>
      </c>
      <c r="F201" s="77"/>
      <c r="G201" s="77" t="s">
        <v>5829</v>
      </c>
      <c r="H201" s="77"/>
      <c r="I201" s="77"/>
      <c r="J201" s="77"/>
      <c r="K201" s="77"/>
      <c r="L201" s="77" t="s">
        <v>6725</v>
      </c>
      <c r="M201" s="77" t="s">
        <v>6726</v>
      </c>
      <c r="N201" s="77"/>
      <c r="O201" s="77"/>
      <c r="P201" s="77"/>
      <c r="Q201" s="77"/>
      <c r="R201" s="77"/>
      <c r="S201" s="77"/>
      <c r="T201" s="77"/>
      <c r="U201" s="77" t="s">
        <v>5833</v>
      </c>
      <c r="V201" s="77">
        <v>18</v>
      </c>
      <c r="W201" s="77" t="s">
        <v>6734</v>
      </c>
      <c r="X201" s="77"/>
      <c r="Y201" s="77">
        <v>638</v>
      </c>
      <c r="Z201" s="77">
        <v>22</v>
      </c>
      <c r="AA201" s="89"/>
      <c r="AB201" s="77"/>
      <c r="AC201" s="78"/>
      <c r="AD201" s="77"/>
      <c r="AE201" s="77"/>
      <c r="AF201" s="77"/>
      <c r="AG201" s="77"/>
      <c r="AH201" s="77"/>
      <c r="AI201" s="77"/>
      <c r="AJ201" s="77" t="s">
        <v>5848</v>
      </c>
      <c r="AK201" s="77" t="s">
        <v>6733</v>
      </c>
      <c r="AL201" s="78">
        <v>44468</v>
      </c>
      <c r="AM201" s="78">
        <v>44468</v>
      </c>
      <c r="AN201" s="78">
        <v>44469</v>
      </c>
      <c r="AO201" s="78">
        <v>44469</v>
      </c>
      <c r="AP201" s="78"/>
      <c r="AQ201" s="77" t="s">
        <v>5862</v>
      </c>
      <c r="AR201" s="77" t="s">
        <v>6727</v>
      </c>
      <c r="AS201" s="77" t="s">
        <v>6733</v>
      </c>
      <c r="AT201" s="77"/>
      <c r="AU201" s="77"/>
      <c r="AV201" s="77"/>
      <c r="AW201" s="77" t="s">
        <v>90</v>
      </c>
      <c r="AX201" s="77"/>
      <c r="AY201" s="77"/>
      <c r="AZ201" s="77"/>
      <c r="BA201" s="77"/>
      <c r="BB201" s="77"/>
      <c r="BC201" s="77"/>
      <c r="BD201" s="77"/>
      <c r="BE201" s="77"/>
      <c r="BF201" s="77"/>
      <c r="BG201" s="77"/>
      <c r="BH201" s="77"/>
    </row>
    <row r="202" spans="1:60">
      <c r="A202" s="95"/>
      <c r="B202" s="77" t="s">
        <v>6423</v>
      </c>
      <c r="C202" s="368" t="s">
        <v>6735</v>
      </c>
      <c r="D202" s="78"/>
      <c r="E202" s="77" t="s">
        <v>6724</v>
      </c>
      <c r="F202" s="77"/>
      <c r="G202" s="77" t="s">
        <v>5829</v>
      </c>
      <c r="H202" s="77"/>
      <c r="I202" s="77"/>
      <c r="J202" s="77"/>
      <c r="K202" s="77"/>
      <c r="L202" s="77" t="s">
        <v>6725</v>
      </c>
      <c r="M202" s="77" t="s">
        <v>6726</v>
      </c>
      <c r="N202" s="77"/>
      <c r="O202" s="77"/>
      <c r="P202" s="77"/>
      <c r="Q202" s="77"/>
      <c r="R202" s="77"/>
      <c r="S202" s="77"/>
      <c r="T202" s="77"/>
      <c r="U202" s="77" t="s">
        <v>5833</v>
      </c>
      <c r="V202" s="77">
        <v>18</v>
      </c>
      <c r="W202" s="77" t="s">
        <v>6734</v>
      </c>
      <c r="X202" s="77"/>
      <c r="Y202" s="77">
        <v>638</v>
      </c>
      <c r="Z202" s="77">
        <v>22</v>
      </c>
      <c r="AA202" s="89"/>
      <c r="AB202" s="77"/>
      <c r="AC202" s="78"/>
      <c r="AD202" s="77"/>
      <c r="AE202" s="77"/>
      <c r="AF202" s="77"/>
      <c r="AG202" s="77"/>
      <c r="AH202" s="77"/>
      <c r="AI202" s="77"/>
      <c r="AJ202" s="77" t="s">
        <v>5848</v>
      </c>
      <c r="AK202" s="77" t="s">
        <v>6735</v>
      </c>
      <c r="AL202" s="78">
        <v>44468</v>
      </c>
      <c r="AM202" s="78">
        <v>44468</v>
      </c>
      <c r="AN202" s="78">
        <v>44469</v>
      </c>
      <c r="AO202" s="78">
        <v>44469</v>
      </c>
      <c r="AP202" s="78"/>
      <c r="AQ202" s="77" t="s">
        <v>5862</v>
      </c>
      <c r="AR202" s="77" t="s">
        <v>6727</v>
      </c>
      <c r="AS202" s="77" t="s">
        <v>6735</v>
      </c>
      <c r="AT202" s="77"/>
      <c r="AU202" s="77"/>
      <c r="AV202" s="77"/>
      <c r="AW202" s="77" t="s">
        <v>90</v>
      </c>
      <c r="AX202" s="77"/>
      <c r="AY202" s="77"/>
      <c r="AZ202" s="77"/>
      <c r="BA202" s="77"/>
      <c r="BB202" s="77"/>
      <c r="BC202" s="77"/>
      <c r="BD202" s="77"/>
      <c r="BE202" s="77"/>
      <c r="BF202" s="77"/>
      <c r="BG202" s="77"/>
      <c r="BH202" s="77"/>
    </row>
    <row r="203" spans="1:60">
      <c r="A203" s="95"/>
      <c r="B203" s="77" t="s">
        <v>101</v>
      </c>
      <c r="C203" s="368" t="s">
        <v>6736</v>
      </c>
      <c r="D203" s="78"/>
      <c r="E203" s="77" t="s">
        <v>6705</v>
      </c>
      <c r="F203" s="77"/>
      <c r="G203" s="77" t="s">
        <v>5831</v>
      </c>
      <c r="H203" s="77"/>
      <c r="I203" s="77"/>
      <c r="J203" s="77"/>
      <c r="K203" s="77"/>
      <c r="L203" s="77" t="s">
        <v>190</v>
      </c>
      <c r="M203" s="77" t="s">
        <v>191</v>
      </c>
      <c r="N203" s="77"/>
      <c r="O203" s="77"/>
      <c r="P203" s="77"/>
      <c r="Q203" s="77"/>
      <c r="R203" s="77"/>
      <c r="S203" s="77"/>
      <c r="T203" s="77"/>
      <c r="U203" s="77" t="s">
        <v>6706</v>
      </c>
      <c r="V203" s="77">
        <v>18</v>
      </c>
      <c r="W203" s="77" t="s">
        <v>6707</v>
      </c>
      <c r="X203" s="77"/>
      <c r="Y203" s="77">
        <v>638</v>
      </c>
      <c r="Z203" s="77">
        <v>22</v>
      </c>
      <c r="AA203" s="89"/>
      <c r="AB203" s="77"/>
      <c r="AC203" s="78"/>
      <c r="AD203" s="77"/>
      <c r="AE203" s="77"/>
      <c r="AF203" s="77"/>
      <c r="AG203" s="77"/>
      <c r="AH203" s="77"/>
      <c r="AI203" s="77"/>
      <c r="AJ203" s="77" t="s">
        <v>5848</v>
      </c>
      <c r="AK203" s="77" t="s">
        <v>6736</v>
      </c>
      <c r="AL203" s="78">
        <v>44468</v>
      </c>
      <c r="AM203" s="78">
        <v>44468</v>
      </c>
      <c r="AN203" s="78">
        <v>44474</v>
      </c>
      <c r="AO203" s="78">
        <v>44474</v>
      </c>
      <c r="AP203" s="78"/>
      <c r="AQ203" s="77" t="s">
        <v>5862</v>
      </c>
      <c r="AR203" s="77"/>
      <c r="AS203" s="77" t="s">
        <v>6736</v>
      </c>
      <c r="AT203" s="77"/>
      <c r="AU203" s="77"/>
      <c r="AV203" s="77"/>
      <c r="AW203" s="77" t="s">
        <v>90</v>
      </c>
      <c r="AX203" s="77"/>
      <c r="AY203" s="77"/>
      <c r="AZ203" s="77"/>
      <c r="BA203" s="77"/>
      <c r="BB203" s="77"/>
      <c r="BC203" s="77"/>
      <c r="BD203" s="77"/>
      <c r="BE203" s="77"/>
      <c r="BF203" s="77"/>
      <c r="BG203" s="77"/>
      <c r="BH203" s="77"/>
    </row>
    <row r="204" spans="1:60">
      <c r="A204" s="95"/>
      <c r="B204" s="77" t="s">
        <v>6423</v>
      </c>
      <c r="C204" s="368" t="s">
        <v>6737</v>
      </c>
      <c r="D204" s="78"/>
      <c r="E204" s="77" t="s">
        <v>6724</v>
      </c>
      <c r="F204" s="77"/>
      <c r="G204" s="77" t="s">
        <v>5829</v>
      </c>
      <c r="H204" s="77"/>
      <c r="I204" s="77"/>
      <c r="J204" s="77"/>
      <c r="K204" s="77"/>
      <c r="L204" s="77" t="s">
        <v>6725</v>
      </c>
      <c r="M204" s="77" t="s">
        <v>6726</v>
      </c>
      <c r="N204" s="77"/>
      <c r="O204" s="77"/>
      <c r="P204" s="77"/>
      <c r="Q204" s="77"/>
      <c r="R204" s="77"/>
      <c r="S204" s="77"/>
      <c r="T204" s="77"/>
      <c r="U204" s="77" t="s">
        <v>5833</v>
      </c>
      <c r="V204" s="77">
        <v>18</v>
      </c>
      <c r="W204" s="77" t="s">
        <v>6734</v>
      </c>
      <c r="X204" s="77"/>
      <c r="Y204" s="77">
        <v>638</v>
      </c>
      <c r="Z204" s="77">
        <v>22</v>
      </c>
      <c r="AA204" s="89"/>
      <c r="AB204" s="77"/>
      <c r="AC204" s="78"/>
      <c r="AD204" s="77"/>
      <c r="AE204" s="77"/>
      <c r="AF204" s="77"/>
      <c r="AG204" s="77"/>
      <c r="AH204" s="77"/>
      <c r="AI204" s="77"/>
      <c r="AJ204" s="77" t="s">
        <v>5848</v>
      </c>
      <c r="AK204" s="77" t="s">
        <v>6737</v>
      </c>
      <c r="AL204" s="78">
        <v>44469</v>
      </c>
      <c r="AM204" s="78">
        <v>44469</v>
      </c>
      <c r="AN204" s="78">
        <v>44470</v>
      </c>
      <c r="AO204" s="78">
        <v>44470</v>
      </c>
      <c r="AP204" s="78"/>
      <c r="AQ204" s="77" t="s">
        <v>5862</v>
      </c>
      <c r="AR204" s="77" t="s">
        <v>6727</v>
      </c>
      <c r="AS204" s="77" t="s">
        <v>6737</v>
      </c>
      <c r="AT204" s="77"/>
      <c r="AU204" s="77"/>
      <c r="AV204" s="77"/>
      <c r="AW204" s="77" t="s">
        <v>90</v>
      </c>
      <c r="AX204" s="77"/>
      <c r="AY204" s="77"/>
      <c r="AZ204" s="77"/>
      <c r="BA204" s="77"/>
      <c r="BB204" s="77"/>
      <c r="BC204" s="77"/>
      <c r="BD204" s="77"/>
      <c r="BE204" s="77"/>
      <c r="BF204" s="77"/>
      <c r="BG204" s="77"/>
      <c r="BH204" s="77"/>
    </row>
    <row r="205" spans="1:60">
      <c r="A205" s="95"/>
      <c r="B205" s="77" t="s">
        <v>6423</v>
      </c>
      <c r="C205" s="368" t="s">
        <v>6738</v>
      </c>
      <c r="D205" s="78"/>
      <c r="E205" s="77" t="s">
        <v>6724</v>
      </c>
      <c r="F205" s="77"/>
      <c r="G205" s="77" t="s">
        <v>5829</v>
      </c>
      <c r="H205" s="77"/>
      <c r="I205" s="77"/>
      <c r="J205" s="77"/>
      <c r="K205" s="77"/>
      <c r="L205" s="77" t="s">
        <v>6725</v>
      </c>
      <c r="M205" s="77" t="s">
        <v>6726</v>
      </c>
      <c r="N205" s="77"/>
      <c r="O205" s="77"/>
      <c r="P205" s="77"/>
      <c r="Q205" s="77"/>
      <c r="R205" s="77"/>
      <c r="S205" s="77"/>
      <c r="T205" s="77"/>
      <c r="U205" s="77" t="s">
        <v>5833</v>
      </c>
      <c r="V205" s="77">
        <v>18</v>
      </c>
      <c r="W205" s="77" t="s">
        <v>6734</v>
      </c>
      <c r="X205" s="77"/>
      <c r="Y205" s="77">
        <v>638</v>
      </c>
      <c r="Z205" s="77">
        <v>22</v>
      </c>
      <c r="AA205" s="89"/>
      <c r="AB205" s="77"/>
      <c r="AC205" s="78"/>
      <c r="AD205" s="77"/>
      <c r="AE205" s="77"/>
      <c r="AF205" s="77"/>
      <c r="AG205" s="77"/>
      <c r="AH205" s="77"/>
      <c r="AI205" s="77"/>
      <c r="AJ205" s="77" t="s">
        <v>5848</v>
      </c>
      <c r="AK205" s="77" t="s">
        <v>6738</v>
      </c>
      <c r="AL205" s="78">
        <v>44469</v>
      </c>
      <c r="AM205" s="78">
        <v>44469</v>
      </c>
      <c r="AN205" s="78">
        <v>44470</v>
      </c>
      <c r="AO205" s="78">
        <v>44470</v>
      </c>
      <c r="AP205" s="78"/>
      <c r="AQ205" s="77" t="s">
        <v>5862</v>
      </c>
      <c r="AR205" s="77" t="s">
        <v>6727</v>
      </c>
      <c r="AS205" s="77" t="s">
        <v>6738</v>
      </c>
      <c r="AT205" s="77"/>
      <c r="AU205" s="77"/>
      <c r="AV205" s="77"/>
      <c r="AW205" s="77" t="s">
        <v>90</v>
      </c>
      <c r="AX205" s="77"/>
      <c r="AY205" s="77"/>
      <c r="AZ205" s="77"/>
      <c r="BA205" s="77"/>
      <c r="BB205" s="77"/>
      <c r="BC205" s="77"/>
      <c r="BD205" s="77"/>
      <c r="BE205" s="77"/>
      <c r="BF205" s="77"/>
      <c r="BG205" s="77"/>
      <c r="BH205" s="77"/>
    </row>
    <row r="206" spans="1:60">
      <c r="A206" s="95"/>
      <c r="B206" s="77" t="s">
        <v>6423</v>
      </c>
      <c r="C206" s="368" t="s">
        <v>6739</v>
      </c>
      <c r="D206" s="78"/>
      <c r="E206" s="77" t="s">
        <v>6724</v>
      </c>
      <c r="F206" s="77"/>
      <c r="G206" s="77" t="s">
        <v>5829</v>
      </c>
      <c r="H206" s="77"/>
      <c r="I206" s="77"/>
      <c r="J206" s="77"/>
      <c r="K206" s="77"/>
      <c r="L206" s="77" t="s">
        <v>6725</v>
      </c>
      <c r="M206" s="77" t="s">
        <v>6726</v>
      </c>
      <c r="N206" s="77"/>
      <c r="O206" s="77"/>
      <c r="P206" s="77"/>
      <c r="Q206" s="77"/>
      <c r="R206" s="77"/>
      <c r="S206" s="77"/>
      <c r="T206" s="77"/>
      <c r="U206" s="77" t="s">
        <v>5833</v>
      </c>
      <c r="V206" s="77">
        <v>18</v>
      </c>
      <c r="W206" s="77" t="s">
        <v>6734</v>
      </c>
      <c r="X206" s="77"/>
      <c r="Y206" s="77">
        <v>638</v>
      </c>
      <c r="Z206" s="77">
        <v>22</v>
      </c>
      <c r="AA206" s="89"/>
      <c r="AB206" s="77"/>
      <c r="AC206" s="78"/>
      <c r="AD206" s="77"/>
      <c r="AE206" s="77"/>
      <c r="AF206" s="77"/>
      <c r="AG206" s="77"/>
      <c r="AH206" s="77"/>
      <c r="AI206" s="77"/>
      <c r="AJ206" s="77" t="s">
        <v>5848</v>
      </c>
      <c r="AK206" s="77" t="s">
        <v>6739</v>
      </c>
      <c r="AL206" s="78">
        <v>44469</v>
      </c>
      <c r="AM206" s="78">
        <v>44469</v>
      </c>
      <c r="AN206" s="78">
        <v>44470</v>
      </c>
      <c r="AO206" s="78">
        <v>44470</v>
      </c>
      <c r="AP206" s="78"/>
      <c r="AQ206" s="77" t="s">
        <v>5862</v>
      </c>
      <c r="AR206" s="77" t="s">
        <v>6727</v>
      </c>
      <c r="AS206" s="77" t="s">
        <v>6739</v>
      </c>
      <c r="AT206" s="77"/>
      <c r="AU206" s="77"/>
      <c r="AV206" s="77"/>
      <c r="AW206" s="77" t="s">
        <v>90</v>
      </c>
      <c r="AX206" s="77"/>
      <c r="AY206" s="77"/>
      <c r="AZ206" s="77"/>
      <c r="BA206" s="77"/>
      <c r="BB206" s="77"/>
      <c r="BC206" s="77"/>
      <c r="BD206" s="77"/>
      <c r="BE206" s="77"/>
      <c r="BF206" s="77"/>
      <c r="BG206" s="77"/>
      <c r="BH206" s="77"/>
    </row>
    <row r="207" spans="1:60">
      <c r="A207" s="95"/>
      <c r="B207" s="77" t="s">
        <v>6423</v>
      </c>
      <c r="C207" s="368" t="s">
        <v>6740</v>
      </c>
      <c r="D207" s="78"/>
      <c r="E207" s="77" t="s">
        <v>6724</v>
      </c>
      <c r="F207" s="77"/>
      <c r="G207" s="77" t="s">
        <v>5829</v>
      </c>
      <c r="H207" s="77"/>
      <c r="I207" s="77"/>
      <c r="J207" s="77"/>
      <c r="K207" s="77"/>
      <c r="L207" s="77" t="s">
        <v>6725</v>
      </c>
      <c r="M207" s="77" t="s">
        <v>6726</v>
      </c>
      <c r="N207" s="77"/>
      <c r="O207" s="77"/>
      <c r="P207" s="77"/>
      <c r="Q207" s="77"/>
      <c r="R207" s="77"/>
      <c r="S207" s="77"/>
      <c r="T207" s="77"/>
      <c r="U207" s="77" t="s">
        <v>5833</v>
      </c>
      <c r="V207" s="77">
        <v>18</v>
      </c>
      <c r="W207" s="77" t="s">
        <v>6734</v>
      </c>
      <c r="X207" s="77"/>
      <c r="Y207" s="77">
        <v>638</v>
      </c>
      <c r="Z207" s="77">
        <v>22</v>
      </c>
      <c r="AA207" s="89"/>
      <c r="AB207" s="77"/>
      <c r="AC207" s="78"/>
      <c r="AD207" s="77"/>
      <c r="AE207" s="77"/>
      <c r="AF207" s="77"/>
      <c r="AG207" s="77"/>
      <c r="AH207" s="77"/>
      <c r="AI207" s="77"/>
      <c r="AJ207" s="77" t="s">
        <v>5848</v>
      </c>
      <c r="AK207" s="77" t="s">
        <v>6740</v>
      </c>
      <c r="AL207" s="78">
        <v>44469</v>
      </c>
      <c r="AM207" s="78">
        <v>44469</v>
      </c>
      <c r="AN207" s="78">
        <v>44470</v>
      </c>
      <c r="AO207" s="78">
        <v>44470</v>
      </c>
      <c r="AP207" s="78"/>
      <c r="AQ207" s="77" t="s">
        <v>5862</v>
      </c>
      <c r="AR207" s="77" t="s">
        <v>6727</v>
      </c>
      <c r="AS207" s="77" t="s">
        <v>6740</v>
      </c>
      <c r="AT207" s="77"/>
      <c r="AU207" s="77"/>
      <c r="AV207" s="77"/>
      <c r="AW207" s="77" t="s">
        <v>90</v>
      </c>
      <c r="AX207" s="77"/>
      <c r="AY207" s="77"/>
      <c r="AZ207" s="77"/>
      <c r="BA207" s="77"/>
      <c r="BB207" s="77"/>
      <c r="BC207" s="77"/>
      <c r="BD207" s="77"/>
      <c r="BE207" s="77"/>
      <c r="BF207" s="77"/>
      <c r="BG207" s="77"/>
      <c r="BH207" s="77"/>
    </row>
    <row r="208" spans="1:60">
      <c r="A208" s="95"/>
      <c r="B208" s="77" t="s">
        <v>101</v>
      </c>
      <c r="C208" s="368" t="s">
        <v>6741</v>
      </c>
      <c r="D208" s="78"/>
      <c r="E208" s="77" t="s">
        <v>6742</v>
      </c>
      <c r="F208" s="77"/>
      <c r="G208" s="77" t="s">
        <v>5831</v>
      </c>
      <c r="H208" s="77"/>
      <c r="I208" s="77"/>
      <c r="J208" s="77"/>
      <c r="K208" s="77"/>
      <c r="L208" s="77" t="s">
        <v>190</v>
      </c>
      <c r="M208" s="77" t="s">
        <v>191</v>
      </c>
      <c r="N208" s="77"/>
      <c r="O208" s="77"/>
      <c r="P208" s="77"/>
      <c r="Q208" s="77"/>
      <c r="R208" s="77"/>
      <c r="S208" s="77"/>
      <c r="T208" s="77"/>
      <c r="U208" s="77" t="s">
        <v>6706</v>
      </c>
      <c r="V208" s="77">
        <v>18</v>
      </c>
      <c r="W208" s="77" t="s">
        <v>6707</v>
      </c>
      <c r="X208" s="77"/>
      <c r="Y208" s="77">
        <v>638</v>
      </c>
      <c r="Z208" s="77">
        <v>22</v>
      </c>
      <c r="AA208" s="89"/>
      <c r="AB208" s="77"/>
      <c r="AC208" s="78"/>
      <c r="AD208" s="77"/>
      <c r="AE208" s="77"/>
      <c r="AF208" s="77"/>
      <c r="AG208" s="77"/>
      <c r="AH208" s="77"/>
      <c r="AI208" s="77"/>
      <c r="AJ208" s="77" t="s">
        <v>5848</v>
      </c>
      <c r="AK208" s="77" t="s">
        <v>6741</v>
      </c>
      <c r="AL208" s="78">
        <v>44469</v>
      </c>
      <c r="AM208" s="78">
        <v>44469</v>
      </c>
      <c r="AN208" s="78">
        <v>44473</v>
      </c>
      <c r="AO208" s="78">
        <v>44473</v>
      </c>
      <c r="AP208" s="78"/>
      <c r="AQ208" s="77" t="s">
        <v>5862</v>
      </c>
      <c r="AR208" s="77"/>
      <c r="AS208" s="77" t="s">
        <v>6741</v>
      </c>
      <c r="AT208" s="77"/>
      <c r="AU208" s="77"/>
      <c r="AV208" s="77"/>
      <c r="AW208" s="77" t="s">
        <v>90</v>
      </c>
      <c r="AX208" s="77"/>
      <c r="AY208" s="77"/>
      <c r="AZ208" s="77"/>
      <c r="BA208" s="77"/>
      <c r="BB208" s="77"/>
      <c r="BC208" s="77"/>
      <c r="BD208" s="77"/>
      <c r="BE208" s="77"/>
      <c r="BF208" s="77"/>
      <c r="BG208" s="77"/>
      <c r="BH208" s="77"/>
    </row>
    <row r="209" spans="1:60">
      <c r="A209" s="95"/>
      <c r="B209" s="77" t="s">
        <v>6423</v>
      </c>
      <c r="C209" s="368" t="s">
        <v>6743</v>
      </c>
      <c r="D209" s="78"/>
      <c r="E209" s="77" t="s">
        <v>6724</v>
      </c>
      <c r="F209" s="77"/>
      <c r="G209" s="77" t="s">
        <v>5829</v>
      </c>
      <c r="H209" s="77"/>
      <c r="I209" s="77"/>
      <c r="J209" s="77"/>
      <c r="K209" s="77"/>
      <c r="L209" s="77" t="s">
        <v>6725</v>
      </c>
      <c r="M209" s="77" t="s">
        <v>6726</v>
      </c>
      <c r="N209" s="77"/>
      <c r="O209" s="77"/>
      <c r="P209" s="77"/>
      <c r="Q209" s="77"/>
      <c r="R209" s="77"/>
      <c r="S209" s="77"/>
      <c r="T209" s="77"/>
      <c r="U209" s="77" t="s">
        <v>5833</v>
      </c>
      <c r="V209" s="77">
        <v>18</v>
      </c>
      <c r="W209" s="77" t="s">
        <v>6734</v>
      </c>
      <c r="X209" s="77"/>
      <c r="Y209" s="77">
        <v>638</v>
      </c>
      <c r="Z209" s="77">
        <v>22</v>
      </c>
      <c r="AA209" s="89"/>
      <c r="AB209" s="77"/>
      <c r="AC209" s="78"/>
      <c r="AD209" s="77"/>
      <c r="AE209" s="77"/>
      <c r="AF209" s="77"/>
      <c r="AG209" s="77"/>
      <c r="AH209" s="77"/>
      <c r="AI209" s="77"/>
      <c r="AJ209" s="77" t="s">
        <v>5848</v>
      </c>
      <c r="AK209" s="77" t="s">
        <v>6743</v>
      </c>
      <c r="AL209" s="78">
        <v>44473</v>
      </c>
      <c r="AM209" s="78">
        <v>44473</v>
      </c>
      <c r="AN209" s="78">
        <v>44474</v>
      </c>
      <c r="AO209" s="78">
        <v>44474</v>
      </c>
      <c r="AP209" s="78"/>
      <c r="AQ209" s="77" t="s">
        <v>5862</v>
      </c>
      <c r="AR209" s="77" t="s">
        <v>6727</v>
      </c>
      <c r="AS209" s="77" t="s">
        <v>6743</v>
      </c>
      <c r="AT209" s="77"/>
      <c r="AU209" s="77"/>
      <c r="AV209" s="77"/>
      <c r="AW209" s="77" t="s">
        <v>90</v>
      </c>
      <c r="AX209" s="77"/>
      <c r="AY209" s="77"/>
      <c r="AZ209" s="77"/>
      <c r="BA209" s="77"/>
      <c r="BB209" s="77"/>
      <c r="BC209" s="77"/>
      <c r="BD209" s="77"/>
      <c r="BE209" s="77"/>
      <c r="BF209" s="77"/>
      <c r="BG209" s="77"/>
      <c r="BH209" s="77"/>
    </row>
    <row r="210" spans="1:60">
      <c r="A210" s="95"/>
      <c r="B210" s="77" t="s">
        <v>6423</v>
      </c>
      <c r="C210" s="368" t="s">
        <v>6744</v>
      </c>
      <c r="D210" s="78"/>
      <c r="E210" s="77" t="s">
        <v>6724</v>
      </c>
      <c r="F210" s="77"/>
      <c r="G210" s="77" t="s">
        <v>5829</v>
      </c>
      <c r="H210" s="77"/>
      <c r="I210" s="77"/>
      <c r="J210" s="77"/>
      <c r="K210" s="77"/>
      <c r="L210" s="77" t="s">
        <v>6725</v>
      </c>
      <c r="M210" s="77" t="s">
        <v>6726</v>
      </c>
      <c r="N210" s="77"/>
      <c r="O210" s="77"/>
      <c r="P210" s="77"/>
      <c r="Q210" s="77"/>
      <c r="R210" s="77"/>
      <c r="S210" s="77"/>
      <c r="T210" s="77"/>
      <c r="U210" s="77" t="s">
        <v>5833</v>
      </c>
      <c r="V210" s="77">
        <v>18</v>
      </c>
      <c r="W210" s="77" t="s">
        <v>6734</v>
      </c>
      <c r="X210" s="77"/>
      <c r="Y210" s="77">
        <v>638</v>
      </c>
      <c r="Z210" s="77">
        <v>22</v>
      </c>
      <c r="AA210" s="89"/>
      <c r="AB210" s="77"/>
      <c r="AC210" s="78"/>
      <c r="AD210" s="77"/>
      <c r="AE210" s="77"/>
      <c r="AF210" s="77"/>
      <c r="AG210" s="77"/>
      <c r="AH210" s="77"/>
      <c r="AI210" s="77"/>
      <c r="AJ210" s="77" t="s">
        <v>5848</v>
      </c>
      <c r="AK210" s="77" t="s">
        <v>6744</v>
      </c>
      <c r="AL210" s="78">
        <v>44473</v>
      </c>
      <c r="AM210" s="78">
        <v>44473</v>
      </c>
      <c r="AN210" s="78">
        <v>44474</v>
      </c>
      <c r="AO210" s="78">
        <v>44474</v>
      </c>
      <c r="AP210" s="78"/>
      <c r="AQ210" s="77" t="s">
        <v>5862</v>
      </c>
      <c r="AR210" s="77" t="s">
        <v>6727</v>
      </c>
      <c r="AS210" s="77" t="s">
        <v>6744</v>
      </c>
      <c r="AT210" s="77"/>
      <c r="AU210" s="77"/>
      <c r="AV210" s="77"/>
      <c r="AW210" s="77" t="s">
        <v>90</v>
      </c>
      <c r="AX210" s="77"/>
      <c r="AY210" s="77"/>
      <c r="AZ210" s="77"/>
      <c r="BA210" s="77"/>
      <c r="BB210" s="77"/>
      <c r="BC210" s="77"/>
      <c r="BD210" s="77"/>
      <c r="BE210" s="77"/>
      <c r="BF210" s="77"/>
      <c r="BG210" s="77"/>
      <c r="BH210" s="77"/>
    </row>
    <row r="211" spans="1:60">
      <c r="A211" s="95"/>
      <c r="B211" s="77" t="s">
        <v>6423</v>
      </c>
      <c r="C211" s="368" t="s">
        <v>6745</v>
      </c>
      <c r="D211" s="78"/>
      <c r="E211" s="77" t="s">
        <v>6724</v>
      </c>
      <c r="F211" s="77"/>
      <c r="G211" s="77" t="s">
        <v>5829</v>
      </c>
      <c r="H211" s="77"/>
      <c r="I211" s="77"/>
      <c r="J211" s="77"/>
      <c r="K211" s="77"/>
      <c r="L211" s="77" t="s">
        <v>6725</v>
      </c>
      <c r="M211" s="77" t="s">
        <v>6726</v>
      </c>
      <c r="N211" s="77"/>
      <c r="O211" s="77"/>
      <c r="P211" s="77"/>
      <c r="Q211" s="77"/>
      <c r="R211" s="77"/>
      <c r="S211" s="77"/>
      <c r="T211" s="77"/>
      <c r="U211" s="77" t="s">
        <v>5833</v>
      </c>
      <c r="V211" s="77">
        <v>18</v>
      </c>
      <c r="W211" s="77" t="s">
        <v>6734</v>
      </c>
      <c r="X211" s="77"/>
      <c r="Y211" s="77">
        <v>638</v>
      </c>
      <c r="Z211" s="77">
        <v>22</v>
      </c>
      <c r="AA211" s="89"/>
      <c r="AB211" s="77"/>
      <c r="AC211" s="78"/>
      <c r="AD211" s="77"/>
      <c r="AE211" s="77"/>
      <c r="AF211" s="77"/>
      <c r="AG211" s="77"/>
      <c r="AH211" s="77"/>
      <c r="AI211" s="77"/>
      <c r="AJ211" s="77" t="s">
        <v>5848</v>
      </c>
      <c r="AK211" s="77" t="s">
        <v>6745</v>
      </c>
      <c r="AL211" s="78">
        <v>44473</v>
      </c>
      <c r="AM211" s="78">
        <v>44473</v>
      </c>
      <c r="AN211" s="78">
        <v>44474</v>
      </c>
      <c r="AO211" s="78">
        <v>44474</v>
      </c>
      <c r="AP211" s="78"/>
      <c r="AQ211" s="77" t="s">
        <v>5862</v>
      </c>
      <c r="AR211" s="77" t="s">
        <v>6727</v>
      </c>
      <c r="AS211" s="77" t="s">
        <v>6745</v>
      </c>
      <c r="AT211" s="77"/>
      <c r="AU211" s="77"/>
      <c r="AV211" s="77"/>
      <c r="AW211" s="77" t="s">
        <v>90</v>
      </c>
      <c r="AX211" s="77"/>
      <c r="AY211" s="77"/>
      <c r="AZ211" s="77"/>
      <c r="BA211" s="77"/>
      <c r="BB211" s="77"/>
      <c r="BC211" s="77"/>
      <c r="BD211" s="77"/>
      <c r="BE211" s="77"/>
      <c r="BF211" s="77"/>
      <c r="BG211" s="77"/>
      <c r="BH211" s="77"/>
    </row>
    <row r="212" spans="1:60">
      <c r="A212" s="95"/>
      <c r="B212" s="77" t="s">
        <v>6423</v>
      </c>
      <c r="C212" s="368" t="s">
        <v>6746</v>
      </c>
      <c r="D212" s="78"/>
      <c r="E212" s="77" t="s">
        <v>6724</v>
      </c>
      <c r="F212" s="77"/>
      <c r="G212" s="77" t="s">
        <v>5829</v>
      </c>
      <c r="H212" s="77"/>
      <c r="I212" s="77"/>
      <c r="J212" s="77"/>
      <c r="K212" s="77"/>
      <c r="L212" s="77" t="s">
        <v>6725</v>
      </c>
      <c r="M212" s="77" t="s">
        <v>6726</v>
      </c>
      <c r="N212" s="77"/>
      <c r="O212" s="77"/>
      <c r="P212" s="77"/>
      <c r="Q212" s="77"/>
      <c r="R212" s="77"/>
      <c r="S212" s="77"/>
      <c r="T212" s="77"/>
      <c r="U212" s="77" t="s">
        <v>5833</v>
      </c>
      <c r="V212" s="77">
        <v>18</v>
      </c>
      <c r="W212" s="77" t="s">
        <v>6734</v>
      </c>
      <c r="X212" s="77"/>
      <c r="Y212" s="77">
        <v>638</v>
      </c>
      <c r="Z212" s="77">
        <v>22</v>
      </c>
      <c r="AA212" s="89"/>
      <c r="AB212" s="77"/>
      <c r="AC212" s="78"/>
      <c r="AD212" s="77"/>
      <c r="AE212" s="77"/>
      <c r="AF212" s="77"/>
      <c r="AG212" s="77"/>
      <c r="AH212" s="77"/>
      <c r="AI212" s="77"/>
      <c r="AJ212" s="77" t="s">
        <v>5848</v>
      </c>
      <c r="AK212" s="77" t="s">
        <v>6746</v>
      </c>
      <c r="AL212" s="78">
        <v>44474</v>
      </c>
      <c r="AM212" s="78">
        <v>44474</v>
      </c>
      <c r="AN212" s="78">
        <v>44475</v>
      </c>
      <c r="AO212" s="78">
        <v>44475</v>
      </c>
      <c r="AP212" s="78"/>
      <c r="AQ212" s="77" t="s">
        <v>5862</v>
      </c>
      <c r="AR212" s="77" t="s">
        <v>6727</v>
      </c>
      <c r="AS212" s="77" t="s">
        <v>6746</v>
      </c>
      <c r="AT212" s="77"/>
      <c r="AU212" s="77"/>
      <c r="AV212" s="77"/>
      <c r="AW212" s="77" t="s">
        <v>90</v>
      </c>
      <c r="AX212" s="77"/>
      <c r="AY212" s="77"/>
      <c r="AZ212" s="77"/>
      <c r="BA212" s="77"/>
      <c r="BB212" s="77"/>
      <c r="BC212" s="77"/>
      <c r="BD212" s="77"/>
      <c r="BE212" s="77"/>
      <c r="BF212" s="77"/>
      <c r="BG212" s="77"/>
      <c r="BH212" s="77"/>
    </row>
    <row r="213" spans="1:60">
      <c r="A213" s="95"/>
      <c r="B213" s="77" t="s">
        <v>6423</v>
      </c>
      <c r="C213" s="368" t="s">
        <v>6747</v>
      </c>
      <c r="D213" s="78"/>
      <c r="E213" s="77" t="s">
        <v>6724</v>
      </c>
      <c r="F213" s="77"/>
      <c r="G213" s="77" t="s">
        <v>5829</v>
      </c>
      <c r="H213" s="77"/>
      <c r="I213" s="77"/>
      <c r="J213" s="77"/>
      <c r="K213" s="77"/>
      <c r="L213" s="77" t="s">
        <v>6725</v>
      </c>
      <c r="M213" s="77" t="s">
        <v>6726</v>
      </c>
      <c r="N213" s="77"/>
      <c r="O213" s="77"/>
      <c r="P213" s="77"/>
      <c r="Q213" s="77"/>
      <c r="R213" s="77"/>
      <c r="S213" s="77"/>
      <c r="T213" s="77"/>
      <c r="U213" s="77" t="s">
        <v>5833</v>
      </c>
      <c r="V213" s="77">
        <v>18</v>
      </c>
      <c r="W213" s="77" t="s">
        <v>6734</v>
      </c>
      <c r="X213" s="77"/>
      <c r="Y213" s="77">
        <v>580</v>
      </c>
      <c r="Z213" s="77">
        <v>20</v>
      </c>
      <c r="AA213" s="89"/>
      <c r="AB213" s="77"/>
      <c r="AC213" s="78"/>
      <c r="AD213" s="77"/>
      <c r="AE213" s="77"/>
      <c r="AF213" s="77"/>
      <c r="AG213" s="77"/>
      <c r="AH213" s="77"/>
      <c r="AI213" s="77"/>
      <c r="AJ213" s="77" t="s">
        <v>5848</v>
      </c>
      <c r="AK213" s="77" t="s">
        <v>6747</v>
      </c>
      <c r="AL213" s="78">
        <v>44474</v>
      </c>
      <c r="AM213" s="78">
        <v>44474</v>
      </c>
      <c r="AN213" s="78">
        <v>44476</v>
      </c>
      <c r="AO213" s="78">
        <v>44476</v>
      </c>
      <c r="AP213" s="78"/>
      <c r="AQ213" s="77" t="s">
        <v>5862</v>
      </c>
      <c r="AR213" s="77" t="s">
        <v>6748</v>
      </c>
      <c r="AS213" s="77" t="s">
        <v>6747</v>
      </c>
      <c r="AT213" s="77"/>
      <c r="AU213" s="77"/>
      <c r="AV213" s="77"/>
      <c r="AW213" s="77" t="s">
        <v>90</v>
      </c>
      <c r="AX213" s="77"/>
      <c r="AY213" s="77"/>
      <c r="AZ213" s="77"/>
      <c r="BA213" s="77"/>
      <c r="BB213" s="77"/>
      <c r="BC213" s="77"/>
      <c r="BD213" s="77"/>
      <c r="BE213" s="77"/>
      <c r="BF213" s="77"/>
      <c r="BG213" s="77"/>
      <c r="BH213" s="77"/>
    </row>
    <row r="214" spans="1:60">
      <c r="A214" s="95"/>
      <c r="B214" s="77" t="s">
        <v>6423</v>
      </c>
      <c r="C214" s="368" t="s">
        <v>6749</v>
      </c>
      <c r="D214" s="78"/>
      <c r="E214" s="77" t="s">
        <v>6724</v>
      </c>
      <c r="F214" s="77"/>
      <c r="G214" s="77" t="s">
        <v>5831</v>
      </c>
      <c r="H214" s="77"/>
      <c r="I214" s="77"/>
      <c r="J214" s="77"/>
      <c r="K214" s="77"/>
      <c r="L214" s="77" t="s">
        <v>6725</v>
      </c>
      <c r="M214" s="77" t="s">
        <v>6726</v>
      </c>
      <c r="N214" s="77"/>
      <c r="O214" s="77"/>
      <c r="P214" s="77"/>
      <c r="Q214" s="77"/>
      <c r="R214" s="77"/>
      <c r="S214" s="77"/>
      <c r="T214" s="77"/>
      <c r="U214" s="77" t="s">
        <v>5833</v>
      </c>
      <c r="V214" s="77">
        <v>18</v>
      </c>
      <c r="W214" s="77" t="s">
        <v>6734</v>
      </c>
      <c r="X214" s="77"/>
      <c r="Y214" s="77">
        <v>580</v>
      </c>
      <c r="Z214" s="77">
        <v>20</v>
      </c>
      <c r="AA214" s="89"/>
      <c r="AB214" s="77"/>
      <c r="AC214" s="78"/>
      <c r="AD214" s="77"/>
      <c r="AE214" s="77"/>
      <c r="AF214" s="77"/>
      <c r="AG214" s="77"/>
      <c r="AH214" s="77"/>
      <c r="AI214" s="77"/>
      <c r="AJ214" s="77" t="s">
        <v>5848</v>
      </c>
      <c r="AK214" s="77" t="s">
        <v>6749</v>
      </c>
      <c r="AL214" s="78">
        <v>44480</v>
      </c>
      <c r="AM214" s="78">
        <v>44480</v>
      </c>
      <c r="AN214" s="78">
        <v>44481</v>
      </c>
      <c r="AO214" s="78">
        <v>44481</v>
      </c>
      <c r="AP214" s="78"/>
      <c r="AQ214" s="77" t="s">
        <v>5862</v>
      </c>
      <c r="AR214" s="77" t="s">
        <v>6727</v>
      </c>
      <c r="AS214" s="77" t="s">
        <v>6749</v>
      </c>
      <c r="AT214" s="77"/>
      <c r="AU214" s="77"/>
      <c r="AV214" s="77"/>
      <c r="AW214" s="77" t="s">
        <v>90</v>
      </c>
      <c r="AX214" s="77"/>
      <c r="AY214" s="77"/>
      <c r="AZ214" s="77"/>
      <c r="BA214" s="77"/>
      <c r="BB214" s="77"/>
      <c r="BC214" s="77"/>
      <c r="BD214" s="77"/>
      <c r="BE214" s="77"/>
      <c r="BF214" s="77"/>
      <c r="BG214" s="77"/>
      <c r="BH214" s="77"/>
    </row>
    <row r="215" spans="1:60">
      <c r="A215" s="95"/>
      <c r="B215" s="77" t="s">
        <v>6423</v>
      </c>
      <c r="C215" s="368" t="s">
        <v>6750</v>
      </c>
      <c r="D215" s="78"/>
      <c r="E215" s="77" t="s">
        <v>6724</v>
      </c>
      <c r="F215" s="77"/>
      <c r="G215" s="77" t="s">
        <v>5831</v>
      </c>
      <c r="H215" s="77"/>
      <c r="I215" s="77"/>
      <c r="J215" s="77"/>
      <c r="K215" s="77"/>
      <c r="L215" s="77" t="s">
        <v>6725</v>
      </c>
      <c r="M215" s="77" t="s">
        <v>6726</v>
      </c>
      <c r="N215" s="77"/>
      <c r="O215" s="77"/>
      <c r="P215" s="77"/>
      <c r="Q215" s="77"/>
      <c r="R215" s="77"/>
      <c r="S215" s="77"/>
      <c r="T215" s="77"/>
      <c r="U215" s="77" t="s">
        <v>5833</v>
      </c>
      <c r="V215" s="77">
        <v>18</v>
      </c>
      <c r="W215" s="77" t="s">
        <v>6734</v>
      </c>
      <c r="X215" s="77"/>
      <c r="Y215" s="77">
        <v>580</v>
      </c>
      <c r="Z215" s="77">
        <v>20</v>
      </c>
      <c r="AA215" s="89"/>
      <c r="AB215" s="77"/>
      <c r="AC215" s="78"/>
      <c r="AD215" s="77"/>
      <c r="AE215" s="77"/>
      <c r="AF215" s="77"/>
      <c r="AG215" s="77"/>
      <c r="AH215" s="77"/>
      <c r="AI215" s="77"/>
      <c r="AJ215" s="77" t="s">
        <v>5848</v>
      </c>
      <c r="AK215" s="77" t="s">
        <v>6750</v>
      </c>
      <c r="AL215" s="78">
        <v>44480</v>
      </c>
      <c r="AM215" s="78">
        <v>44480</v>
      </c>
      <c r="AN215" s="78">
        <v>44481</v>
      </c>
      <c r="AO215" s="78">
        <v>44481</v>
      </c>
      <c r="AP215" s="78"/>
      <c r="AQ215" s="77" t="s">
        <v>5862</v>
      </c>
      <c r="AR215" s="77" t="s">
        <v>6727</v>
      </c>
      <c r="AS215" s="77" t="s">
        <v>6750</v>
      </c>
      <c r="AT215" s="77"/>
      <c r="AU215" s="77"/>
      <c r="AV215" s="77"/>
      <c r="AW215" s="77" t="s">
        <v>90</v>
      </c>
      <c r="AX215" s="77"/>
      <c r="AY215" s="77"/>
      <c r="AZ215" s="77"/>
      <c r="BA215" s="77"/>
      <c r="BB215" s="77"/>
      <c r="BC215" s="77"/>
      <c r="BD215" s="77"/>
      <c r="BE215" s="77"/>
      <c r="BF215" s="77"/>
      <c r="BG215" s="77"/>
      <c r="BH215" s="77"/>
    </row>
    <row r="216" spans="1:60">
      <c r="A216" s="95"/>
      <c r="B216" s="77" t="s">
        <v>6423</v>
      </c>
      <c r="C216" s="368" t="s">
        <v>6751</v>
      </c>
      <c r="D216" s="78"/>
      <c r="E216" s="371" t="s">
        <v>6752</v>
      </c>
      <c r="F216" s="371"/>
      <c r="G216" s="77" t="s">
        <v>5831</v>
      </c>
      <c r="H216" s="77"/>
      <c r="I216" s="77"/>
      <c r="J216" s="77"/>
      <c r="K216" s="77"/>
      <c r="L216" s="77" t="s">
        <v>6753</v>
      </c>
      <c r="M216" s="77" t="s">
        <v>6593</v>
      </c>
      <c r="N216" s="77"/>
      <c r="O216" s="77"/>
      <c r="P216" s="77"/>
      <c r="Q216" s="77"/>
      <c r="R216" s="77"/>
      <c r="S216" s="77"/>
      <c r="T216" s="77"/>
      <c r="U216" s="77" t="s">
        <v>6545</v>
      </c>
      <c r="V216" s="77">
        <v>18</v>
      </c>
      <c r="W216" s="77" t="s">
        <v>5948</v>
      </c>
      <c r="X216" s="77"/>
      <c r="Y216" s="77">
        <v>87</v>
      </c>
      <c r="Z216" s="77">
        <v>3</v>
      </c>
      <c r="AA216" s="89"/>
      <c r="AB216" s="77"/>
      <c r="AC216" s="78"/>
      <c r="AD216" s="77"/>
      <c r="AE216" s="77"/>
      <c r="AF216" s="77"/>
      <c r="AG216" s="77"/>
      <c r="AH216" s="77"/>
      <c r="AI216" s="77"/>
      <c r="AJ216" s="77" t="s">
        <v>5848</v>
      </c>
      <c r="AK216" s="77" t="s">
        <v>6751</v>
      </c>
      <c r="AL216" s="78">
        <v>44480</v>
      </c>
      <c r="AM216" s="78">
        <v>44480</v>
      </c>
      <c r="AN216" s="78">
        <v>44483</v>
      </c>
      <c r="AO216" s="78">
        <v>44483</v>
      </c>
      <c r="AP216" s="78"/>
      <c r="AQ216" s="77" t="s">
        <v>5862</v>
      </c>
      <c r="AR216" s="77"/>
      <c r="AS216" s="77" t="s">
        <v>6751</v>
      </c>
      <c r="AT216" s="77"/>
      <c r="AU216" s="77"/>
      <c r="AV216" s="77"/>
      <c r="AW216" s="77" t="s">
        <v>475</v>
      </c>
      <c r="AX216" s="77"/>
      <c r="AY216" s="77"/>
      <c r="AZ216" s="77"/>
      <c r="BA216" s="77"/>
      <c r="BB216" s="77"/>
      <c r="BC216" s="77"/>
      <c r="BD216" s="77"/>
      <c r="BE216" s="77"/>
      <c r="BF216" s="77"/>
      <c r="BG216" s="77"/>
      <c r="BH216" s="77"/>
    </row>
    <row r="217" spans="1:60">
      <c r="A217" s="95"/>
      <c r="B217" s="77" t="s">
        <v>6423</v>
      </c>
      <c r="C217" s="368" t="s">
        <v>6754</v>
      </c>
      <c r="D217" s="78"/>
      <c r="E217" s="77" t="s">
        <v>6724</v>
      </c>
      <c r="F217" s="77"/>
      <c r="G217" s="77" t="s">
        <v>5829</v>
      </c>
      <c r="H217" s="77"/>
      <c r="I217" s="77"/>
      <c r="J217" s="77"/>
      <c r="K217" s="77"/>
      <c r="L217" s="77" t="s">
        <v>6725</v>
      </c>
      <c r="M217" s="77" t="s">
        <v>6726</v>
      </c>
      <c r="N217" s="77"/>
      <c r="O217" s="77"/>
      <c r="P217" s="77"/>
      <c r="Q217" s="77"/>
      <c r="R217" s="77"/>
      <c r="S217" s="77"/>
      <c r="T217" s="77"/>
      <c r="U217" s="77" t="s">
        <v>5833</v>
      </c>
      <c r="V217" s="77">
        <v>18</v>
      </c>
      <c r="W217" s="77" t="s">
        <v>6734</v>
      </c>
      <c r="X217" s="77"/>
      <c r="Y217" s="77">
        <v>638</v>
      </c>
      <c r="Z217" s="77">
        <v>22</v>
      </c>
      <c r="AA217" s="89"/>
      <c r="AB217" s="77"/>
      <c r="AC217" s="78"/>
      <c r="AD217" s="77"/>
      <c r="AE217" s="77"/>
      <c r="AF217" s="77"/>
      <c r="AG217" s="77"/>
      <c r="AH217" s="77"/>
      <c r="AI217" s="77"/>
      <c r="AJ217" s="77" t="s">
        <v>5848</v>
      </c>
      <c r="AK217" s="77" t="s">
        <v>6754</v>
      </c>
      <c r="AL217" s="78">
        <v>44482</v>
      </c>
      <c r="AM217" s="78">
        <v>44482</v>
      </c>
      <c r="AN217" s="78">
        <v>44483</v>
      </c>
      <c r="AO217" s="78">
        <v>44483</v>
      </c>
      <c r="AP217" s="78"/>
      <c r="AQ217" s="77" t="s">
        <v>5862</v>
      </c>
      <c r="AR217" s="77" t="s">
        <v>6727</v>
      </c>
      <c r="AS217" s="77" t="s">
        <v>6754</v>
      </c>
      <c r="AT217" s="77"/>
      <c r="AU217" s="77"/>
      <c r="AV217" s="77"/>
      <c r="AW217" s="77" t="s">
        <v>90</v>
      </c>
      <c r="AX217" s="77"/>
      <c r="AY217" s="77"/>
      <c r="AZ217" s="77"/>
      <c r="BA217" s="77"/>
      <c r="BB217" s="77"/>
      <c r="BC217" s="77"/>
      <c r="BD217" s="77"/>
      <c r="BE217" s="77"/>
      <c r="BF217" s="77"/>
      <c r="BG217" s="77"/>
      <c r="BH217" s="77"/>
    </row>
    <row r="218" spans="1:60">
      <c r="A218" s="95"/>
      <c r="B218" s="77" t="s">
        <v>6423</v>
      </c>
      <c r="C218" s="368" t="s">
        <v>6755</v>
      </c>
      <c r="D218" s="78"/>
      <c r="E218" s="77" t="s">
        <v>6724</v>
      </c>
      <c r="F218" s="77"/>
      <c r="G218" s="77" t="s">
        <v>5829</v>
      </c>
      <c r="H218" s="77"/>
      <c r="I218" s="77"/>
      <c r="J218" s="77"/>
      <c r="K218" s="77"/>
      <c r="L218" s="77" t="s">
        <v>6725</v>
      </c>
      <c r="M218" s="77" t="s">
        <v>6726</v>
      </c>
      <c r="N218" s="77"/>
      <c r="O218" s="77"/>
      <c r="P218" s="77"/>
      <c r="Q218" s="77"/>
      <c r="R218" s="77"/>
      <c r="S218" s="77"/>
      <c r="T218" s="77"/>
      <c r="U218" s="77" t="s">
        <v>5833</v>
      </c>
      <c r="V218" s="77">
        <v>18</v>
      </c>
      <c r="W218" s="77" t="s">
        <v>6734</v>
      </c>
      <c r="X218" s="77"/>
      <c r="Y218" s="77">
        <v>638</v>
      </c>
      <c r="Z218" s="77">
        <v>22</v>
      </c>
      <c r="AA218" s="89"/>
      <c r="AB218" s="77"/>
      <c r="AC218" s="78"/>
      <c r="AD218" s="77"/>
      <c r="AE218" s="77"/>
      <c r="AF218" s="77"/>
      <c r="AG218" s="77"/>
      <c r="AH218" s="77"/>
      <c r="AI218" s="77"/>
      <c r="AJ218" s="77" t="s">
        <v>5848</v>
      </c>
      <c r="AK218" s="77" t="s">
        <v>6755</v>
      </c>
      <c r="AL218" s="78">
        <v>44482</v>
      </c>
      <c r="AM218" s="78">
        <v>44482</v>
      </c>
      <c r="AN218" s="78">
        <v>44483</v>
      </c>
      <c r="AO218" s="78">
        <v>44483</v>
      </c>
      <c r="AP218" s="78"/>
      <c r="AQ218" s="77" t="s">
        <v>5862</v>
      </c>
      <c r="AR218" s="77" t="s">
        <v>6727</v>
      </c>
      <c r="AS218" s="77" t="s">
        <v>6755</v>
      </c>
      <c r="AT218" s="77"/>
      <c r="AU218" s="77"/>
      <c r="AV218" s="77"/>
      <c r="AW218" s="77" t="s">
        <v>90</v>
      </c>
      <c r="AX218" s="77"/>
      <c r="AY218" s="77"/>
      <c r="AZ218" s="77"/>
      <c r="BA218" s="77"/>
      <c r="BB218" s="77"/>
      <c r="BC218" s="77"/>
      <c r="BD218" s="77"/>
      <c r="BE218" s="77"/>
      <c r="BF218" s="77"/>
      <c r="BG218" s="77"/>
      <c r="BH218" s="77"/>
    </row>
    <row r="219" spans="1:60">
      <c r="A219" s="95"/>
      <c r="B219" s="77" t="s">
        <v>6423</v>
      </c>
      <c r="C219" s="368" t="s">
        <v>6756</v>
      </c>
      <c r="D219" s="78"/>
      <c r="E219" s="77" t="s">
        <v>6724</v>
      </c>
      <c r="F219" s="77"/>
      <c r="G219" s="77" t="s">
        <v>5829</v>
      </c>
      <c r="H219" s="77"/>
      <c r="I219" s="77"/>
      <c r="J219" s="77"/>
      <c r="K219" s="77"/>
      <c r="L219" s="77" t="s">
        <v>6725</v>
      </c>
      <c r="M219" s="77" t="s">
        <v>6726</v>
      </c>
      <c r="N219" s="77"/>
      <c r="O219" s="77"/>
      <c r="P219" s="77"/>
      <c r="Q219" s="77"/>
      <c r="R219" s="77"/>
      <c r="S219" s="77"/>
      <c r="T219" s="77"/>
      <c r="U219" s="77" t="s">
        <v>5833</v>
      </c>
      <c r="V219" s="77">
        <v>18</v>
      </c>
      <c r="W219" s="77" t="s">
        <v>6734</v>
      </c>
      <c r="X219" s="77"/>
      <c r="Y219" s="77">
        <v>638</v>
      </c>
      <c r="Z219" s="77">
        <v>22</v>
      </c>
      <c r="AA219" s="89"/>
      <c r="AB219" s="77"/>
      <c r="AC219" s="78"/>
      <c r="AD219" s="77"/>
      <c r="AE219" s="77"/>
      <c r="AF219" s="77"/>
      <c r="AG219" s="77"/>
      <c r="AH219" s="77"/>
      <c r="AI219" s="77"/>
      <c r="AJ219" s="77" t="s">
        <v>5848</v>
      </c>
      <c r="AK219" s="77" t="s">
        <v>6756</v>
      </c>
      <c r="AL219" s="78">
        <v>44482</v>
      </c>
      <c r="AM219" s="78">
        <v>44482</v>
      </c>
      <c r="AN219" s="78">
        <v>44483</v>
      </c>
      <c r="AO219" s="78">
        <v>44483</v>
      </c>
      <c r="AP219" s="78"/>
      <c r="AQ219" s="77" t="s">
        <v>5862</v>
      </c>
      <c r="AR219" s="77" t="s">
        <v>6727</v>
      </c>
      <c r="AS219" s="77" t="s">
        <v>6756</v>
      </c>
      <c r="AT219" s="77"/>
      <c r="AU219" s="77"/>
      <c r="AV219" s="77"/>
      <c r="AW219" s="77" t="s">
        <v>90</v>
      </c>
      <c r="AX219" s="77"/>
      <c r="AY219" s="77"/>
      <c r="AZ219" s="77"/>
      <c r="BA219" s="77"/>
      <c r="BB219" s="77"/>
      <c r="BC219" s="77"/>
      <c r="BD219" s="77"/>
      <c r="BE219" s="77"/>
      <c r="BF219" s="77"/>
      <c r="BG219" s="77"/>
      <c r="BH219" s="77"/>
    </row>
    <row r="220" spans="1:60">
      <c r="A220" s="95"/>
      <c r="B220" s="77" t="s">
        <v>6423</v>
      </c>
      <c r="C220" s="368" t="s">
        <v>6757</v>
      </c>
      <c r="D220" s="78"/>
      <c r="E220" s="77" t="s">
        <v>6724</v>
      </c>
      <c r="F220" s="77"/>
      <c r="G220" s="77" t="s">
        <v>5829</v>
      </c>
      <c r="H220" s="77"/>
      <c r="I220" s="77"/>
      <c r="J220" s="77"/>
      <c r="K220" s="77"/>
      <c r="L220" s="77" t="s">
        <v>6725</v>
      </c>
      <c r="M220" s="77" t="s">
        <v>6726</v>
      </c>
      <c r="N220" s="77"/>
      <c r="O220" s="77"/>
      <c r="P220" s="77"/>
      <c r="Q220" s="77"/>
      <c r="R220" s="77"/>
      <c r="S220" s="77"/>
      <c r="T220" s="77"/>
      <c r="U220" s="77" t="s">
        <v>5833</v>
      </c>
      <c r="V220" s="77">
        <v>18</v>
      </c>
      <c r="W220" s="77" t="s">
        <v>6734</v>
      </c>
      <c r="X220" s="77"/>
      <c r="Y220" s="77">
        <v>638</v>
      </c>
      <c r="Z220" s="77">
        <v>22</v>
      </c>
      <c r="AA220" s="89"/>
      <c r="AB220" s="77"/>
      <c r="AC220" s="78"/>
      <c r="AD220" s="77"/>
      <c r="AE220" s="77"/>
      <c r="AF220" s="77"/>
      <c r="AG220" s="77"/>
      <c r="AH220" s="77"/>
      <c r="AI220" s="77"/>
      <c r="AJ220" s="77" t="s">
        <v>5848</v>
      </c>
      <c r="AK220" s="77" t="s">
        <v>6757</v>
      </c>
      <c r="AL220" s="78">
        <v>44483</v>
      </c>
      <c r="AM220" s="78">
        <v>44483</v>
      </c>
      <c r="AN220" s="78">
        <v>44484</v>
      </c>
      <c r="AO220" s="78">
        <v>44484</v>
      </c>
      <c r="AP220" s="78"/>
      <c r="AQ220" s="77" t="s">
        <v>5862</v>
      </c>
      <c r="AR220" s="77" t="s">
        <v>6727</v>
      </c>
      <c r="AS220" s="77" t="s">
        <v>6757</v>
      </c>
      <c r="AT220" s="77"/>
      <c r="AU220" s="77"/>
      <c r="AV220" s="77"/>
      <c r="AW220" s="77" t="s">
        <v>90</v>
      </c>
      <c r="AX220" s="77"/>
      <c r="AY220" s="77"/>
      <c r="AZ220" s="77"/>
      <c r="BA220" s="77"/>
      <c r="BB220" s="77"/>
      <c r="BC220" s="77"/>
      <c r="BD220" s="77"/>
      <c r="BE220" s="77"/>
      <c r="BF220" s="77"/>
      <c r="BG220" s="77"/>
      <c r="BH220" s="77"/>
    </row>
    <row r="221" spans="1:60">
      <c r="A221" s="95"/>
      <c r="B221" s="77" t="s">
        <v>6423</v>
      </c>
      <c r="C221" s="368" t="s">
        <v>6758</v>
      </c>
      <c r="D221" s="78"/>
      <c r="E221" s="77" t="s">
        <v>6724</v>
      </c>
      <c r="F221" s="77"/>
      <c r="G221" s="77" t="s">
        <v>5829</v>
      </c>
      <c r="H221" s="77"/>
      <c r="I221" s="77"/>
      <c r="J221" s="77"/>
      <c r="K221" s="77"/>
      <c r="L221" s="77" t="s">
        <v>6725</v>
      </c>
      <c r="M221" s="77" t="s">
        <v>6726</v>
      </c>
      <c r="N221" s="77"/>
      <c r="O221" s="77"/>
      <c r="P221" s="77"/>
      <c r="Q221" s="77"/>
      <c r="R221" s="77"/>
      <c r="S221" s="77"/>
      <c r="T221" s="77"/>
      <c r="U221" s="77" t="s">
        <v>5833</v>
      </c>
      <c r="V221" s="77">
        <v>18</v>
      </c>
      <c r="W221" s="77" t="s">
        <v>6734</v>
      </c>
      <c r="X221" s="77"/>
      <c r="Y221" s="77">
        <v>638</v>
      </c>
      <c r="Z221" s="77">
        <v>22</v>
      </c>
      <c r="AA221" s="89"/>
      <c r="AB221" s="77"/>
      <c r="AC221" s="78"/>
      <c r="AD221" s="77"/>
      <c r="AE221" s="77"/>
      <c r="AF221" s="77"/>
      <c r="AG221" s="77"/>
      <c r="AH221" s="77"/>
      <c r="AI221" s="77"/>
      <c r="AJ221" s="77" t="s">
        <v>5848</v>
      </c>
      <c r="AK221" s="77" t="s">
        <v>6758</v>
      </c>
      <c r="AL221" s="78">
        <v>44483</v>
      </c>
      <c r="AM221" s="78">
        <v>44483</v>
      </c>
      <c r="AN221" s="78">
        <v>44484</v>
      </c>
      <c r="AO221" s="78">
        <v>44484</v>
      </c>
      <c r="AP221" s="78"/>
      <c r="AQ221" s="77" t="s">
        <v>5862</v>
      </c>
      <c r="AR221" s="77" t="s">
        <v>6727</v>
      </c>
      <c r="AS221" s="77" t="s">
        <v>6758</v>
      </c>
      <c r="AT221" s="77"/>
      <c r="AU221" s="77"/>
      <c r="AV221" s="77"/>
      <c r="AW221" s="77" t="s">
        <v>90</v>
      </c>
      <c r="AX221" s="77"/>
      <c r="AY221" s="77"/>
      <c r="AZ221" s="77"/>
      <c r="BA221" s="77"/>
      <c r="BB221" s="77"/>
      <c r="BC221" s="77"/>
      <c r="BD221" s="77"/>
      <c r="BE221" s="77"/>
      <c r="BF221" s="77"/>
      <c r="BG221" s="77"/>
      <c r="BH221" s="77"/>
    </row>
    <row r="222" spans="1:60">
      <c r="A222" s="95"/>
      <c r="B222" s="77" t="s">
        <v>6423</v>
      </c>
      <c r="C222" s="368" t="s">
        <v>6759</v>
      </c>
      <c r="D222" s="78"/>
      <c r="E222" s="77" t="s">
        <v>6724</v>
      </c>
      <c r="F222" s="77"/>
      <c r="G222" s="77" t="s">
        <v>5829</v>
      </c>
      <c r="H222" s="77"/>
      <c r="I222" s="77"/>
      <c r="J222" s="77"/>
      <c r="K222" s="77"/>
      <c r="L222" s="77" t="s">
        <v>6725</v>
      </c>
      <c r="M222" s="77" t="s">
        <v>6726</v>
      </c>
      <c r="N222" s="77"/>
      <c r="O222" s="77"/>
      <c r="P222" s="77"/>
      <c r="Q222" s="77"/>
      <c r="R222" s="77"/>
      <c r="S222" s="77"/>
      <c r="T222" s="77"/>
      <c r="U222" s="77" t="s">
        <v>5833</v>
      </c>
      <c r="V222" s="77">
        <v>18</v>
      </c>
      <c r="W222" s="77" t="s">
        <v>6734</v>
      </c>
      <c r="X222" s="77"/>
      <c r="Y222" s="77">
        <v>638</v>
      </c>
      <c r="Z222" s="77">
        <v>22</v>
      </c>
      <c r="AA222" s="89"/>
      <c r="AB222" s="77"/>
      <c r="AC222" s="78"/>
      <c r="AD222" s="77"/>
      <c r="AE222" s="77"/>
      <c r="AF222" s="77"/>
      <c r="AG222" s="77"/>
      <c r="AH222" s="77"/>
      <c r="AI222" s="77"/>
      <c r="AJ222" s="77" t="s">
        <v>5848</v>
      </c>
      <c r="AK222" s="77" t="s">
        <v>6759</v>
      </c>
      <c r="AL222" s="78">
        <v>44483</v>
      </c>
      <c r="AM222" s="78">
        <v>44483</v>
      </c>
      <c r="AN222" s="78">
        <v>44484</v>
      </c>
      <c r="AO222" s="78">
        <v>44484</v>
      </c>
      <c r="AP222" s="78"/>
      <c r="AQ222" s="77" t="s">
        <v>5862</v>
      </c>
      <c r="AR222" s="77" t="s">
        <v>6727</v>
      </c>
      <c r="AS222" s="77" t="s">
        <v>6759</v>
      </c>
      <c r="AT222" s="77"/>
      <c r="AU222" s="77"/>
      <c r="AV222" s="77"/>
      <c r="AW222" s="77" t="s">
        <v>90</v>
      </c>
      <c r="AX222" s="77"/>
      <c r="AY222" s="77"/>
      <c r="AZ222" s="77"/>
      <c r="BA222" s="77"/>
      <c r="BB222" s="77"/>
      <c r="BC222" s="77"/>
      <c r="BD222" s="77"/>
      <c r="BE222" s="77"/>
      <c r="BF222" s="77"/>
      <c r="BG222" s="77"/>
      <c r="BH222" s="77"/>
    </row>
    <row r="223" spans="1:60">
      <c r="A223" s="95"/>
      <c r="B223" s="77" t="s">
        <v>6423</v>
      </c>
      <c r="C223" s="368" t="s">
        <v>6760</v>
      </c>
      <c r="D223" s="78"/>
      <c r="E223" s="77" t="s">
        <v>6724</v>
      </c>
      <c r="F223" s="77"/>
      <c r="G223" s="77" t="s">
        <v>5829</v>
      </c>
      <c r="H223" s="77"/>
      <c r="I223" s="77"/>
      <c r="J223" s="77"/>
      <c r="K223" s="77"/>
      <c r="L223" s="77" t="s">
        <v>6725</v>
      </c>
      <c r="M223" s="77" t="s">
        <v>6726</v>
      </c>
      <c r="N223" s="77"/>
      <c r="O223" s="77"/>
      <c r="P223" s="77"/>
      <c r="Q223" s="77"/>
      <c r="R223" s="77"/>
      <c r="S223" s="77"/>
      <c r="T223" s="77"/>
      <c r="U223" s="77" t="s">
        <v>5833</v>
      </c>
      <c r="V223" s="77">
        <v>18</v>
      </c>
      <c r="W223" s="77" t="s">
        <v>6734</v>
      </c>
      <c r="X223" s="77"/>
      <c r="Y223" s="77">
        <v>638</v>
      </c>
      <c r="Z223" s="77">
        <v>22</v>
      </c>
      <c r="AA223" s="89"/>
      <c r="AB223" s="77"/>
      <c r="AC223" s="78"/>
      <c r="AD223" s="77"/>
      <c r="AE223" s="77"/>
      <c r="AF223" s="77"/>
      <c r="AG223" s="77"/>
      <c r="AH223" s="77"/>
      <c r="AI223" s="77"/>
      <c r="AJ223" s="77" t="s">
        <v>5848</v>
      </c>
      <c r="AK223" s="77" t="s">
        <v>6760</v>
      </c>
      <c r="AL223" s="78">
        <v>44487</v>
      </c>
      <c r="AM223" s="78">
        <v>44487</v>
      </c>
      <c r="AN223" s="78">
        <v>44488</v>
      </c>
      <c r="AO223" s="78">
        <v>44488</v>
      </c>
      <c r="AP223" s="78"/>
      <c r="AQ223" s="77" t="s">
        <v>5862</v>
      </c>
      <c r="AR223" s="77" t="s">
        <v>6727</v>
      </c>
      <c r="AS223" s="77" t="s">
        <v>6760</v>
      </c>
      <c r="AT223" s="77"/>
      <c r="AU223" s="77"/>
      <c r="AV223" s="77"/>
      <c r="AW223" s="77" t="s">
        <v>90</v>
      </c>
      <c r="AX223" s="77"/>
      <c r="AY223" s="77"/>
      <c r="AZ223" s="77"/>
      <c r="BA223" s="77"/>
      <c r="BB223" s="77"/>
      <c r="BC223" s="77"/>
      <c r="BD223" s="77"/>
      <c r="BE223" s="77"/>
      <c r="BF223" s="77"/>
      <c r="BG223" s="77"/>
      <c r="BH223" s="77"/>
    </row>
    <row r="224" spans="1:60">
      <c r="A224" s="95"/>
      <c r="B224" s="77" t="s">
        <v>6423</v>
      </c>
      <c r="C224" s="368" t="s">
        <v>6761</v>
      </c>
      <c r="D224" s="78"/>
      <c r="E224" s="77" t="s">
        <v>6724</v>
      </c>
      <c r="F224" s="77"/>
      <c r="G224" s="77" t="s">
        <v>5829</v>
      </c>
      <c r="H224" s="77"/>
      <c r="I224" s="77"/>
      <c r="J224" s="77"/>
      <c r="K224" s="77"/>
      <c r="L224" s="77" t="s">
        <v>6725</v>
      </c>
      <c r="M224" s="77" t="s">
        <v>6726</v>
      </c>
      <c r="N224" s="77"/>
      <c r="O224" s="77"/>
      <c r="P224" s="77"/>
      <c r="Q224" s="77"/>
      <c r="R224" s="77"/>
      <c r="S224" s="77"/>
      <c r="T224" s="77"/>
      <c r="U224" s="77" t="s">
        <v>5833</v>
      </c>
      <c r="V224" s="77">
        <v>18</v>
      </c>
      <c r="W224" s="77" t="s">
        <v>6734</v>
      </c>
      <c r="X224" s="77"/>
      <c r="Y224" s="77">
        <v>638</v>
      </c>
      <c r="Z224" s="77">
        <v>22</v>
      </c>
      <c r="AA224" s="89"/>
      <c r="AB224" s="77"/>
      <c r="AC224" s="78"/>
      <c r="AD224" s="77"/>
      <c r="AE224" s="77"/>
      <c r="AF224" s="77"/>
      <c r="AG224" s="77"/>
      <c r="AH224" s="77"/>
      <c r="AI224" s="77"/>
      <c r="AJ224" s="77" t="s">
        <v>5848</v>
      </c>
      <c r="AK224" s="77" t="s">
        <v>6761</v>
      </c>
      <c r="AL224" s="78">
        <v>44488</v>
      </c>
      <c r="AM224" s="78">
        <v>44488</v>
      </c>
      <c r="AN224" s="78">
        <v>44489</v>
      </c>
      <c r="AO224" s="78">
        <v>44489</v>
      </c>
      <c r="AP224" s="78"/>
      <c r="AQ224" s="77" t="s">
        <v>5862</v>
      </c>
      <c r="AR224" s="77" t="s">
        <v>6727</v>
      </c>
      <c r="AS224" s="77" t="s">
        <v>6761</v>
      </c>
      <c r="AT224" s="77"/>
      <c r="AU224" s="77"/>
      <c r="AV224" s="77"/>
      <c r="AW224" s="77" t="s">
        <v>90</v>
      </c>
      <c r="AX224" s="77"/>
      <c r="AY224" s="77"/>
      <c r="AZ224" s="77"/>
      <c r="BA224" s="77"/>
      <c r="BB224" s="77"/>
      <c r="BC224" s="77"/>
      <c r="BD224" s="77"/>
      <c r="BE224" s="77"/>
      <c r="BF224" s="77"/>
      <c r="BG224" s="77"/>
      <c r="BH224" s="77"/>
    </row>
    <row r="225" spans="1:60">
      <c r="A225" s="95"/>
      <c r="B225" s="77" t="s">
        <v>6423</v>
      </c>
      <c r="C225" s="368" t="s">
        <v>6762</v>
      </c>
      <c r="D225" s="78"/>
      <c r="E225" s="77" t="s">
        <v>6724</v>
      </c>
      <c r="F225" s="77"/>
      <c r="G225" s="77" t="s">
        <v>5829</v>
      </c>
      <c r="H225" s="77"/>
      <c r="I225" s="77"/>
      <c r="J225" s="77"/>
      <c r="K225" s="77"/>
      <c r="L225" s="77" t="s">
        <v>6725</v>
      </c>
      <c r="M225" s="77" t="s">
        <v>6726</v>
      </c>
      <c r="N225" s="77"/>
      <c r="O225" s="77"/>
      <c r="P225" s="77"/>
      <c r="Q225" s="77"/>
      <c r="R225" s="77"/>
      <c r="S225" s="77"/>
      <c r="T225" s="77"/>
      <c r="U225" s="77" t="s">
        <v>5833</v>
      </c>
      <c r="V225" s="77">
        <v>18</v>
      </c>
      <c r="W225" s="77" t="s">
        <v>6734</v>
      </c>
      <c r="X225" s="77"/>
      <c r="Y225" s="77">
        <v>638</v>
      </c>
      <c r="Z225" s="77">
        <v>22</v>
      </c>
      <c r="AA225" s="89"/>
      <c r="AB225" s="77"/>
      <c r="AC225" s="78"/>
      <c r="AD225" s="77"/>
      <c r="AE225" s="77"/>
      <c r="AF225" s="77"/>
      <c r="AG225" s="77"/>
      <c r="AH225" s="77"/>
      <c r="AI225" s="77"/>
      <c r="AJ225" s="77" t="s">
        <v>5848</v>
      </c>
      <c r="AK225" s="77" t="s">
        <v>6762</v>
      </c>
      <c r="AL225" s="78">
        <v>44488</v>
      </c>
      <c r="AM225" s="78">
        <v>44488</v>
      </c>
      <c r="AN225" s="78">
        <v>44489</v>
      </c>
      <c r="AO225" s="78">
        <v>44489</v>
      </c>
      <c r="AP225" s="78"/>
      <c r="AQ225" s="77" t="s">
        <v>5862</v>
      </c>
      <c r="AR225" s="77" t="s">
        <v>6727</v>
      </c>
      <c r="AS225" s="77" t="s">
        <v>6762</v>
      </c>
      <c r="AT225" s="77"/>
      <c r="AU225" s="77"/>
      <c r="AV225" s="77"/>
      <c r="AW225" s="77" t="s">
        <v>90</v>
      </c>
      <c r="AX225" s="77"/>
      <c r="AY225" s="77"/>
      <c r="AZ225" s="77"/>
      <c r="BA225" s="77"/>
      <c r="BB225" s="77"/>
      <c r="BC225" s="77"/>
      <c r="BD225" s="77"/>
      <c r="BE225" s="77"/>
      <c r="BF225" s="77"/>
      <c r="BG225" s="77"/>
      <c r="BH225" s="77"/>
    </row>
    <row r="226" spans="1:60">
      <c r="A226" s="95"/>
      <c r="B226" s="77" t="s">
        <v>6423</v>
      </c>
      <c r="C226" s="368" t="s">
        <v>6763</v>
      </c>
      <c r="D226" s="78"/>
      <c r="E226" s="77" t="s">
        <v>6724</v>
      </c>
      <c r="F226" s="77"/>
      <c r="G226" s="77" t="s">
        <v>5829</v>
      </c>
      <c r="H226" s="77"/>
      <c r="I226" s="77"/>
      <c r="J226" s="77"/>
      <c r="K226" s="77"/>
      <c r="L226" s="77" t="s">
        <v>6725</v>
      </c>
      <c r="M226" s="77" t="s">
        <v>6726</v>
      </c>
      <c r="N226" s="77"/>
      <c r="O226" s="77"/>
      <c r="P226" s="77"/>
      <c r="Q226" s="77"/>
      <c r="R226" s="77"/>
      <c r="S226" s="77"/>
      <c r="T226" s="77"/>
      <c r="U226" s="77" t="s">
        <v>5833</v>
      </c>
      <c r="V226" s="77">
        <v>18</v>
      </c>
      <c r="W226" s="77" t="s">
        <v>6734</v>
      </c>
      <c r="X226" s="77"/>
      <c r="Y226" s="77">
        <v>638</v>
      </c>
      <c r="Z226" s="77">
        <v>22</v>
      </c>
      <c r="AA226" s="89"/>
      <c r="AB226" s="77"/>
      <c r="AC226" s="78"/>
      <c r="AD226" s="77"/>
      <c r="AE226" s="77"/>
      <c r="AF226" s="77"/>
      <c r="AG226" s="77"/>
      <c r="AH226" s="77"/>
      <c r="AI226" s="77"/>
      <c r="AJ226" s="77" t="s">
        <v>5848</v>
      </c>
      <c r="AK226" s="77" t="s">
        <v>6763</v>
      </c>
      <c r="AL226" s="78">
        <v>44488</v>
      </c>
      <c r="AM226" s="78">
        <v>44488</v>
      </c>
      <c r="AN226" s="78">
        <v>44489</v>
      </c>
      <c r="AO226" s="78">
        <v>44489</v>
      </c>
      <c r="AP226" s="78"/>
      <c r="AQ226" s="77" t="s">
        <v>5862</v>
      </c>
      <c r="AR226" s="77" t="s">
        <v>6727</v>
      </c>
      <c r="AS226" s="77" t="s">
        <v>6763</v>
      </c>
      <c r="AT226" s="77"/>
      <c r="AU226" s="77"/>
      <c r="AV226" s="77"/>
      <c r="AW226" s="77" t="s">
        <v>90</v>
      </c>
      <c r="AX226" s="77"/>
      <c r="AY226" s="77"/>
      <c r="AZ226" s="77"/>
      <c r="BA226" s="77"/>
      <c r="BB226" s="77"/>
      <c r="BC226" s="77"/>
      <c r="BD226" s="77"/>
      <c r="BE226" s="77"/>
      <c r="BF226" s="77"/>
      <c r="BG226" s="77"/>
      <c r="BH226" s="77"/>
    </row>
    <row r="227" spans="1:60">
      <c r="A227" s="95"/>
      <c r="B227" s="77" t="s">
        <v>6423</v>
      </c>
      <c r="C227" s="368" t="s">
        <v>6764</v>
      </c>
      <c r="D227" s="78"/>
      <c r="E227" s="77" t="s">
        <v>6724</v>
      </c>
      <c r="F227" s="77"/>
      <c r="G227" s="77" t="s">
        <v>5831</v>
      </c>
      <c r="H227" s="77"/>
      <c r="I227" s="77"/>
      <c r="J227" s="77"/>
      <c r="K227" s="77"/>
      <c r="L227" s="77" t="s">
        <v>6725</v>
      </c>
      <c r="M227" s="77" t="s">
        <v>6726</v>
      </c>
      <c r="N227" s="77"/>
      <c r="O227" s="77"/>
      <c r="P227" s="77"/>
      <c r="Q227" s="77"/>
      <c r="R227" s="77"/>
      <c r="S227" s="77"/>
      <c r="T227" s="77"/>
      <c r="U227" s="77" t="s">
        <v>5833</v>
      </c>
      <c r="V227" s="77">
        <v>18</v>
      </c>
      <c r="W227" s="77" t="s">
        <v>6734</v>
      </c>
      <c r="X227" s="77"/>
      <c r="Y227" s="77">
        <v>638</v>
      </c>
      <c r="Z227" s="77">
        <v>22</v>
      </c>
      <c r="AA227" s="89"/>
      <c r="AB227" s="77"/>
      <c r="AC227" s="78"/>
      <c r="AD227" s="77"/>
      <c r="AE227" s="77"/>
      <c r="AF227" s="77"/>
      <c r="AG227" s="77"/>
      <c r="AH227" s="77"/>
      <c r="AI227" s="77"/>
      <c r="AJ227" s="77" t="s">
        <v>5848</v>
      </c>
      <c r="AK227" s="77" t="s">
        <v>6764</v>
      </c>
      <c r="AL227" s="78">
        <v>44494</v>
      </c>
      <c r="AM227" s="78">
        <v>44494</v>
      </c>
      <c r="AN227" s="78">
        <v>44496</v>
      </c>
      <c r="AO227" s="78">
        <v>44496</v>
      </c>
      <c r="AP227" s="78"/>
      <c r="AQ227" s="77" t="s">
        <v>5862</v>
      </c>
      <c r="AR227" s="77" t="s">
        <v>6765</v>
      </c>
      <c r="AS227" s="77" t="s">
        <v>6764</v>
      </c>
      <c r="AT227" s="77"/>
      <c r="AU227" s="77"/>
      <c r="AV227" s="77"/>
      <c r="AW227" s="77" t="s">
        <v>90</v>
      </c>
      <c r="AX227" s="77"/>
      <c r="AY227" s="77"/>
      <c r="AZ227" s="77"/>
      <c r="BA227" s="77"/>
      <c r="BB227" s="77"/>
      <c r="BC227" s="77"/>
      <c r="BD227" s="77"/>
      <c r="BE227" s="77"/>
      <c r="BF227" s="77"/>
      <c r="BG227" s="77"/>
      <c r="BH227" s="77"/>
    </row>
    <row r="228" spans="1:60">
      <c r="A228" s="95"/>
      <c r="B228" s="77" t="s">
        <v>6423</v>
      </c>
      <c r="C228" s="368" t="s">
        <v>6766</v>
      </c>
      <c r="D228" s="78"/>
      <c r="E228" s="77" t="s">
        <v>6724</v>
      </c>
      <c r="F228" s="77"/>
      <c r="G228" s="77" t="s">
        <v>5831</v>
      </c>
      <c r="H228" s="77"/>
      <c r="I228" s="77"/>
      <c r="J228" s="77"/>
      <c r="K228" s="77"/>
      <c r="L228" s="77" t="s">
        <v>6725</v>
      </c>
      <c r="M228" s="77" t="s">
        <v>6726</v>
      </c>
      <c r="N228" s="77"/>
      <c r="O228" s="77"/>
      <c r="P228" s="77"/>
      <c r="Q228" s="77"/>
      <c r="R228" s="77"/>
      <c r="S228" s="77"/>
      <c r="T228" s="77"/>
      <c r="U228" s="77" t="s">
        <v>5833</v>
      </c>
      <c r="V228" s="77">
        <v>18</v>
      </c>
      <c r="W228" s="77" t="s">
        <v>6734</v>
      </c>
      <c r="X228" s="77"/>
      <c r="Y228" s="77">
        <v>638</v>
      </c>
      <c r="Z228" s="77">
        <v>22</v>
      </c>
      <c r="AA228" s="89"/>
      <c r="AB228" s="77"/>
      <c r="AC228" s="78"/>
      <c r="AD228" s="77"/>
      <c r="AE228" s="77"/>
      <c r="AF228" s="77"/>
      <c r="AG228" s="77"/>
      <c r="AH228" s="77"/>
      <c r="AI228" s="77"/>
      <c r="AJ228" s="77" t="s">
        <v>5848</v>
      </c>
      <c r="AK228" s="77" t="s">
        <v>6766</v>
      </c>
      <c r="AL228" s="78">
        <v>44494</v>
      </c>
      <c r="AM228" s="78">
        <v>44494</v>
      </c>
      <c r="AN228" s="78">
        <v>44496</v>
      </c>
      <c r="AO228" s="78">
        <v>44496</v>
      </c>
      <c r="AP228" s="78"/>
      <c r="AQ228" s="77" t="s">
        <v>5862</v>
      </c>
      <c r="AR228" s="77" t="s">
        <v>6765</v>
      </c>
      <c r="AS228" s="77" t="s">
        <v>6766</v>
      </c>
      <c r="AT228" s="77"/>
      <c r="AU228" s="77"/>
      <c r="AV228" s="77"/>
      <c r="AW228" s="77" t="s">
        <v>90</v>
      </c>
      <c r="AX228" s="77"/>
      <c r="AY228" s="77"/>
      <c r="AZ228" s="77"/>
      <c r="BA228" s="77"/>
      <c r="BB228" s="77"/>
      <c r="BC228" s="77"/>
      <c r="BD228" s="77"/>
      <c r="BE228" s="77"/>
      <c r="BF228" s="77"/>
      <c r="BG228" s="77"/>
      <c r="BH228" s="77"/>
    </row>
    <row r="229" spans="1:60">
      <c r="A229" s="95"/>
      <c r="B229" s="77" t="s">
        <v>6423</v>
      </c>
      <c r="C229" s="368" t="s">
        <v>6767</v>
      </c>
      <c r="D229" s="78"/>
      <c r="E229" s="77" t="s">
        <v>6724</v>
      </c>
      <c r="F229" s="77"/>
      <c r="G229" s="77" t="s">
        <v>5831</v>
      </c>
      <c r="H229" s="77"/>
      <c r="I229" s="77"/>
      <c r="J229" s="77"/>
      <c r="K229" s="77"/>
      <c r="L229" s="77" t="s">
        <v>6725</v>
      </c>
      <c r="M229" s="77" t="s">
        <v>6726</v>
      </c>
      <c r="N229" s="77"/>
      <c r="O229" s="77"/>
      <c r="P229" s="77"/>
      <c r="Q229" s="77"/>
      <c r="R229" s="77"/>
      <c r="S229" s="77"/>
      <c r="T229" s="77"/>
      <c r="U229" s="77" t="s">
        <v>5833</v>
      </c>
      <c r="V229" s="77">
        <v>18</v>
      </c>
      <c r="W229" s="77" t="s">
        <v>6734</v>
      </c>
      <c r="X229" s="77"/>
      <c r="Y229" s="77">
        <v>638</v>
      </c>
      <c r="Z229" s="77">
        <v>22</v>
      </c>
      <c r="AA229" s="89"/>
      <c r="AB229" s="77"/>
      <c r="AC229" s="78"/>
      <c r="AD229" s="77"/>
      <c r="AE229" s="77"/>
      <c r="AF229" s="77"/>
      <c r="AG229" s="77"/>
      <c r="AH229" s="77"/>
      <c r="AI229" s="77"/>
      <c r="AJ229" s="77" t="s">
        <v>5848</v>
      </c>
      <c r="AK229" s="77" t="s">
        <v>6767</v>
      </c>
      <c r="AL229" s="78">
        <v>44494</v>
      </c>
      <c r="AM229" s="78">
        <v>44494</v>
      </c>
      <c r="AN229" s="78">
        <v>44496</v>
      </c>
      <c r="AO229" s="78">
        <v>44496</v>
      </c>
      <c r="AP229" s="78"/>
      <c r="AQ229" s="77" t="s">
        <v>5862</v>
      </c>
      <c r="AR229" s="77" t="s">
        <v>6765</v>
      </c>
      <c r="AS229" s="77" t="s">
        <v>6767</v>
      </c>
      <c r="AT229" s="77"/>
      <c r="AU229" s="77"/>
      <c r="AV229" s="77"/>
      <c r="AW229" s="77" t="s">
        <v>90</v>
      </c>
      <c r="AX229" s="77"/>
      <c r="AY229" s="77"/>
      <c r="AZ229" s="77"/>
      <c r="BA229" s="77"/>
      <c r="BB229" s="77"/>
      <c r="BC229" s="77"/>
      <c r="BD229" s="77"/>
      <c r="BE229" s="77"/>
      <c r="BF229" s="77"/>
      <c r="BG229" s="77"/>
      <c r="BH229" s="77"/>
    </row>
    <row r="230" spans="1:60">
      <c r="A230" s="95"/>
      <c r="B230" s="77" t="s">
        <v>6423</v>
      </c>
      <c r="C230" s="368" t="s">
        <v>6768</v>
      </c>
      <c r="D230" s="78"/>
      <c r="E230" s="77" t="s">
        <v>6724</v>
      </c>
      <c r="F230" s="77"/>
      <c r="G230" s="77" t="s">
        <v>5831</v>
      </c>
      <c r="H230" s="77"/>
      <c r="I230" s="77"/>
      <c r="J230" s="77"/>
      <c r="K230" s="77"/>
      <c r="L230" s="77" t="s">
        <v>6725</v>
      </c>
      <c r="M230" s="77" t="s">
        <v>6726</v>
      </c>
      <c r="N230" s="77"/>
      <c r="O230" s="77"/>
      <c r="P230" s="77"/>
      <c r="Q230" s="77"/>
      <c r="R230" s="77"/>
      <c r="S230" s="77"/>
      <c r="T230" s="77"/>
      <c r="U230" s="77" t="s">
        <v>5833</v>
      </c>
      <c r="V230" s="77">
        <v>18</v>
      </c>
      <c r="W230" s="77" t="s">
        <v>6734</v>
      </c>
      <c r="X230" s="77"/>
      <c r="Y230" s="77">
        <v>638</v>
      </c>
      <c r="Z230" s="77">
        <v>22</v>
      </c>
      <c r="AA230" s="89"/>
      <c r="AB230" s="77"/>
      <c r="AC230" s="78"/>
      <c r="AD230" s="77"/>
      <c r="AE230" s="77"/>
      <c r="AF230" s="77"/>
      <c r="AG230" s="77"/>
      <c r="AH230" s="77"/>
      <c r="AI230" s="77"/>
      <c r="AJ230" s="77" t="s">
        <v>5848</v>
      </c>
      <c r="AK230" s="77" t="s">
        <v>6768</v>
      </c>
      <c r="AL230" s="78">
        <v>44494</v>
      </c>
      <c r="AM230" s="78">
        <v>44494</v>
      </c>
      <c r="AN230" s="78">
        <v>44496</v>
      </c>
      <c r="AO230" s="78">
        <v>44496</v>
      </c>
      <c r="AP230" s="78"/>
      <c r="AQ230" s="77" t="s">
        <v>5862</v>
      </c>
      <c r="AR230" s="77" t="s">
        <v>6765</v>
      </c>
      <c r="AS230" s="77" t="s">
        <v>6768</v>
      </c>
      <c r="AT230" s="77"/>
      <c r="AU230" s="77"/>
      <c r="AV230" s="77"/>
      <c r="AW230" s="77" t="s">
        <v>90</v>
      </c>
      <c r="AX230" s="77"/>
      <c r="AY230" s="77"/>
      <c r="AZ230" s="77"/>
      <c r="BA230" s="77"/>
      <c r="BB230" s="77"/>
      <c r="BC230" s="77"/>
      <c r="BD230" s="77"/>
      <c r="BE230" s="77"/>
      <c r="BF230" s="77"/>
      <c r="BG230" s="77"/>
      <c r="BH230" s="77"/>
    </row>
    <row r="231" spans="1:60">
      <c r="A231" s="95"/>
      <c r="B231" s="77" t="s">
        <v>6423</v>
      </c>
      <c r="C231" s="368" t="s">
        <v>6769</v>
      </c>
      <c r="D231" s="78"/>
      <c r="E231" s="77" t="s">
        <v>6724</v>
      </c>
      <c r="F231" s="77"/>
      <c r="G231" s="77" t="s">
        <v>5831</v>
      </c>
      <c r="H231" s="77"/>
      <c r="I231" s="77"/>
      <c r="J231" s="77"/>
      <c r="K231" s="77"/>
      <c r="L231" s="77" t="s">
        <v>6725</v>
      </c>
      <c r="M231" s="77" t="s">
        <v>6726</v>
      </c>
      <c r="N231" s="77"/>
      <c r="O231" s="77"/>
      <c r="P231" s="77"/>
      <c r="Q231" s="77"/>
      <c r="R231" s="77"/>
      <c r="S231" s="77"/>
      <c r="T231" s="77"/>
      <c r="U231" s="77" t="s">
        <v>5833</v>
      </c>
      <c r="V231" s="77">
        <v>18</v>
      </c>
      <c r="W231" s="77" t="s">
        <v>6734</v>
      </c>
      <c r="X231" s="77"/>
      <c r="Y231" s="77">
        <v>638</v>
      </c>
      <c r="Z231" s="77">
        <v>22</v>
      </c>
      <c r="AA231" s="89"/>
      <c r="AB231" s="77"/>
      <c r="AC231" s="78"/>
      <c r="AD231" s="77"/>
      <c r="AE231" s="77"/>
      <c r="AF231" s="77"/>
      <c r="AG231" s="77"/>
      <c r="AH231" s="77"/>
      <c r="AI231" s="77"/>
      <c r="AJ231" s="77" t="s">
        <v>5848</v>
      </c>
      <c r="AK231" s="77" t="s">
        <v>6769</v>
      </c>
      <c r="AL231" s="78">
        <v>44496</v>
      </c>
      <c r="AM231" s="78">
        <v>44496</v>
      </c>
      <c r="AN231" s="78">
        <v>44497</v>
      </c>
      <c r="AO231" s="78">
        <v>44497</v>
      </c>
      <c r="AP231" s="78"/>
      <c r="AQ231" s="77" t="s">
        <v>5862</v>
      </c>
      <c r="AR231" s="77" t="s">
        <v>6727</v>
      </c>
      <c r="AS231" s="77" t="s">
        <v>6769</v>
      </c>
      <c r="AT231" s="77"/>
      <c r="AU231" s="77"/>
      <c r="AV231" s="77"/>
      <c r="AW231" s="77" t="s">
        <v>90</v>
      </c>
      <c r="AX231" s="77"/>
      <c r="AY231" s="77"/>
      <c r="AZ231" s="77"/>
      <c r="BA231" s="77"/>
      <c r="BB231" s="77"/>
      <c r="BC231" s="77"/>
      <c r="BD231" s="77"/>
      <c r="BE231" s="77"/>
      <c r="BF231" s="77"/>
      <c r="BG231" s="77"/>
      <c r="BH231" s="77"/>
    </row>
    <row r="232" spans="1:60">
      <c r="A232" s="95"/>
      <c r="B232" s="77" t="s">
        <v>6423</v>
      </c>
      <c r="C232" s="368" t="s">
        <v>6770</v>
      </c>
      <c r="D232" s="78"/>
      <c r="E232" s="77" t="s">
        <v>6724</v>
      </c>
      <c r="F232" s="77"/>
      <c r="G232" s="77" t="s">
        <v>5831</v>
      </c>
      <c r="H232" s="77"/>
      <c r="I232" s="77"/>
      <c r="J232" s="77"/>
      <c r="K232" s="77"/>
      <c r="L232" s="77" t="s">
        <v>6725</v>
      </c>
      <c r="M232" s="77" t="s">
        <v>6726</v>
      </c>
      <c r="N232" s="77"/>
      <c r="O232" s="77"/>
      <c r="P232" s="77"/>
      <c r="Q232" s="77"/>
      <c r="R232" s="77"/>
      <c r="S232" s="77"/>
      <c r="T232" s="77"/>
      <c r="U232" s="77" t="s">
        <v>5833</v>
      </c>
      <c r="V232" s="77">
        <v>18</v>
      </c>
      <c r="W232" s="77" t="s">
        <v>6734</v>
      </c>
      <c r="X232" s="77"/>
      <c r="Y232" s="77">
        <v>638</v>
      </c>
      <c r="Z232" s="77">
        <v>22</v>
      </c>
      <c r="AA232" s="89"/>
      <c r="AB232" s="77"/>
      <c r="AC232" s="78"/>
      <c r="AD232" s="77"/>
      <c r="AE232" s="77"/>
      <c r="AF232" s="77"/>
      <c r="AG232" s="77"/>
      <c r="AH232" s="77"/>
      <c r="AI232" s="77"/>
      <c r="AJ232" s="77" t="s">
        <v>5848</v>
      </c>
      <c r="AK232" s="77" t="s">
        <v>6770</v>
      </c>
      <c r="AL232" s="78">
        <v>44496</v>
      </c>
      <c r="AM232" s="78">
        <v>44496</v>
      </c>
      <c r="AN232" s="78">
        <v>44497</v>
      </c>
      <c r="AO232" s="78">
        <v>44497</v>
      </c>
      <c r="AP232" s="78"/>
      <c r="AQ232" s="77" t="s">
        <v>5862</v>
      </c>
      <c r="AR232" s="77" t="s">
        <v>6727</v>
      </c>
      <c r="AS232" s="77" t="s">
        <v>6770</v>
      </c>
      <c r="AT232" s="77"/>
      <c r="AU232" s="77"/>
      <c r="AV232" s="77"/>
      <c r="AW232" s="77" t="s">
        <v>90</v>
      </c>
      <c r="AX232" s="77"/>
      <c r="AY232" s="77"/>
      <c r="AZ232" s="77"/>
      <c r="BA232" s="77"/>
      <c r="BB232" s="77"/>
      <c r="BC232" s="77"/>
      <c r="BD232" s="77"/>
      <c r="BE232" s="77"/>
      <c r="BF232" s="77"/>
      <c r="BG232" s="77"/>
      <c r="BH232" s="77"/>
    </row>
    <row r="233" spans="1:60">
      <c r="A233" s="95"/>
      <c r="B233" s="77" t="s">
        <v>6423</v>
      </c>
      <c r="C233" s="368" t="s">
        <v>6771</v>
      </c>
      <c r="D233" s="78"/>
      <c r="E233" s="77" t="s">
        <v>6724</v>
      </c>
      <c r="F233" s="77"/>
      <c r="G233" s="77" t="s">
        <v>5831</v>
      </c>
      <c r="H233" s="77"/>
      <c r="I233" s="77"/>
      <c r="J233" s="77"/>
      <c r="K233" s="77"/>
      <c r="L233" s="77" t="s">
        <v>6725</v>
      </c>
      <c r="M233" s="77" t="s">
        <v>6726</v>
      </c>
      <c r="N233" s="77"/>
      <c r="O233" s="77"/>
      <c r="P233" s="77"/>
      <c r="Q233" s="77"/>
      <c r="R233" s="77"/>
      <c r="S233" s="77"/>
      <c r="T233" s="77"/>
      <c r="U233" s="77" t="s">
        <v>5833</v>
      </c>
      <c r="V233" s="77">
        <v>18</v>
      </c>
      <c r="W233" s="77" t="s">
        <v>6734</v>
      </c>
      <c r="X233" s="77"/>
      <c r="Y233" s="77">
        <v>638</v>
      </c>
      <c r="Z233" s="77">
        <v>22</v>
      </c>
      <c r="AA233" s="89"/>
      <c r="AB233" s="77"/>
      <c r="AC233" s="78"/>
      <c r="AD233" s="77"/>
      <c r="AE233" s="77"/>
      <c r="AF233" s="77"/>
      <c r="AG233" s="77"/>
      <c r="AH233" s="77"/>
      <c r="AI233" s="77"/>
      <c r="AJ233" s="77" t="s">
        <v>5848</v>
      </c>
      <c r="AK233" s="77" t="s">
        <v>6771</v>
      </c>
      <c r="AL233" s="78">
        <v>44496</v>
      </c>
      <c r="AM233" s="78">
        <v>44496</v>
      </c>
      <c r="AN233" s="78">
        <v>44497</v>
      </c>
      <c r="AO233" s="78">
        <v>44497</v>
      </c>
      <c r="AP233" s="78"/>
      <c r="AQ233" s="77" t="s">
        <v>5862</v>
      </c>
      <c r="AR233" s="77" t="s">
        <v>6727</v>
      </c>
      <c r="AS233" s="77" t="s">
        <v>6771</v>
      </c>
      <c r="AT233" s="77"/>
      <c r="AU233" s="77"/>
      <c r="AV233" s="77"/>
      <c r="AW233" s="77" t="s">
        <v>90</v>
      </c>
      <c r="AX233" s="77"/>
      <c r="AY233" s="77"/>
      <c r="AZ233" s="77"/>
      <c r="BA233" s="77"/>
      <c r="BB233" s="77"/>
      <c r="BC233" s="77"/>
      <c r="BD233" s="77"/>
      <c r="BE233" s="77"/>
      <c r="BF233" s="77"/>
      <c r="BG233" s="77"/>
      <c r="BH233" s="77"/>
    </row>
    <row r="234" spans="1:60">
      <c r="A234" s="95"/>
      <c r="B234" s="77" t="s">
        <v>6423</v>
      </c>
      <c r="C234" s="368" t="s">
        <v>6772</v>
      </c>
      <c r="D234" s="78"/>
      <c r="E234" s="77" t="s">
        <v>6724</v>
      </c>
      <c r="F234" s="77"/>
      <c r="G234" s="77" t="s">
        <v>5831</v>
      </c>
      <c r="H234" s="77"/>
      <c r="I234" s="77"/>
      <c r="J234" s="77"/>
      <c r="K234" s="77"/>
      <c r="L234" s="77" t="s">
        <v>6725</v>
      </c>
      <c r="M234" s="77" t="s">
        <v>6726</v>
      </c>
      <c r="N234" s="77"/>
      <c r="O234" s="77"/>
      <c r="P234" s="77"/>
      <c r="Q234" s="77"/>
      <c r="R234" s="77"/>
      <c r="S234" s="77"/>
      <c r="T234" s="77"/>
      <c r="U234" s="77" t="s">
        <v>5833</v>
      </c>
      <c r="V234" s="77">
        <v>18</v>
      </c>
      <c r="W234" s="77" t="s">
        <v>6734</v>
      </c>
      <c r="X234" s="77"/>
      <c r="Y234" s="77">
        <v>638</v>
      </c>
      <c r="Z234" s="77">
        <v>22</v>
      </c>
      <c r="AA234" s="89"/>
      <c r="AB234" s="77"/>
      <c r="AC234" s="78"/>
      <c r="AD234" s="77"/>
      <c r="AE234" s="77"/>
      <c r="AF234" s="77"/>
      <c r="AG234" s="77"/>
      <c r="AH234" s="77"/>
      <c r="AI234" s="77"/>
      <c r="AJ234" s="77" t="s">
        <v>5848</v>
      </c>
      <c r="AK234" s="77" t="s">
        <v>6772</v>
      </c>
      <c r="AL234" s="78">
        <v>44496</v>
      </c>
      <c r="AM234" s="78">
        <v>44496</v>
      </c>
      <c r="AN234" s="78">
        <v>44497</v>
      </c>
      <c r="AO234" s="78">
        <v>44497</v>
      </c>
      <c r="AP234" s="78"/>
      <c r="AQ234" s="77" t="s">
        <v>5862</v>
      </c>
      <c r="AR234" s="77" t="s">
        <v>6727</v>
      </c>
      <c r="AS234" s="77" t="s">
        <v>6772</v>
      </c>
      <c r="AT234" s="77"/>
      <c r="AU234" s="77"/>
      <c r="AV234" s="77"/>
      <c r="AW234" s="77" t="s">
        <v>90</v>
      </c>
      <c r="AX234" s="77"/>
      <c r="AY234" s="77"/>
      <c r="AZ234" s="77"/>
      <c r="BA234" s="77"/>
      <c r="BB234" s="77"/>
      <c r="BC234" s="77"/>
      <c r="BD234" s="77"/>
      <c r="BE234" s="77"/>
      <c r="BF234" s="77"/>
      <c r="BG234" s="77"/>
      <c r="BH234" s="77"/>
    </row>
    <row r="235" spans="1:60">
      <c r="A235" s="95"/>
      <c r="B235" s="77" t="s">
        <v>6423</v>
      </c>
      <c r="C235" s="368" t="s">
        <v>6773</v>
      </c>
      <c r="D235" s="78"/>
      <c r="E235" s="77" t="s">
        <v>6724</v>
      </c>
      <c r="F235" s="77"/>
      <c r="G235" s="77" t="s">
        <v>5831</v>
      </c>
      <c r="H235" s="77"/>
      <c r="I235" s="77"/>
      <c r="J235" s="77"/>
      <c r="K235" s="77"/>
      <c r="L235" s="77" t="s">
        <v>6725</v>
      </c>
      <c r="M235" s="77" t="s">
        <v>6726</v>
      </c>
      <c r="N235" s="77"/>
      <c r="O235" s="77"/>
      <c r="P235" s="77"/>
      <c r="Q235" s="77"/>
      <c r="R235" s="77"/>
      <c r="S235" s="77"/>
      <c r="T235" s="77"/>
      <c r="U235" s="77" t="s">
        <v>5833</v>
      </c>
      <c r="V235" s="77">
        <v>18</v>
      </c>
      <c r="W235" s="77" t="s">
        <v>6734</v>
      </c>
      <c r="X235" s="77"/>
      <c r="Y235" s="77">
        <v>638</v>
      </c>
      <c r="Z235" s="77">
        <v>22</v>
      </c>
      <c r="AA235" s="89"/>
      <c r="AB235" s="77"/>
      <c r="AC235" s="78"/>
      <c r="AD235" s="77"/>
      <c r="AE235" s="77"/>
      <c r="AF235" s="77"/>
      <c r="AG235" s="77"/>
      <c r="AH235" s="77"/>
      <c r="AI235" s="77"/>
      <c r="AJ235" s="77" t="s">
        <v>5848</v>
      </c>
      <c r="AK235" s="77" t="s">
        <v>6773</v>
      </c>
      <c r="AL235" s="78">
        <v>44497</v>
      </c>
      <c r="AM235" s="78">
        <v>44497</v>
      </c>
      <c r="AN235" s="78">
        <v>44498</v>
      </c>
      <c r="AO235" s="78">
        <v>44498</v>
      </c>
      <c r="AP235" s="78"/>
      <c r="AQ235" s="77" t="s">
        <v>5862</v>
      </c>
      <c r="AR235" s="77" t="s">
        <v>6727</v>
      </c>
      <c r="AS235" s="77" t="s">
        <v>6773</v>
      </c>
      <c r="AT235" s="77"/>
      <c r="AU235" s="77"/>
      <c r="AV235" s="77"/>
      <c r="AW235" s="77" t="s">
        <v>90</v>
      </c>
      <c r="AX235" s="77"/>
      <c r="AY235" s="77"/>
      <c r="AZ235" s="77"/>
      <c r="BA235" s="77"/>
      <c r="BB235" s="77"/>
      <c r="BC235" s="77"/>
      <c r="BD235" s="77"/>
      <c r="BE235" s="77"/>
      <c r="BF235" s="77"/>
      <c r="BG235" s="77"/>
      <c r="BH235" s="77"/>
    </row>
    <row r="236" spans="1:60">
      <c r="A236" s="95"/>
      <c r="B236" s="77" t="s">
        <v>6423</v>
      </c>
      <c r="C236" s="368" t="s">
        <v>6774</v>
      </c>
      <c r="D236" s="78"/>
      <c r="E236" s="77" t="s">
        <v>6724</v>
      </c>
      <c r="F236" s="77"/>
      <c r="G236" s="77" t="s">
        <v>5831</v>
      </c>
      <c r="H236" s="77"/>
      <c r="I236" s="77"/>
      <c r="J236" s="77"/>
      <c r="K236" s="77"/>
      <c r="L236" s="77" t="s">
        <v>6725</v>
      </c>
      <c r="M236" s="77" t="s">
        <v>6726</v>
      </c>
      <c r="N236" s="77"/>
      <c r="O236" s="77"/>
      <c r="P236" s="77"/>
      <c r="Q236" s="77"/>
      <c r="R236" s="77"/>
      <c r="S236" s="77"/>
      <c r="T236" s="77"/>
      <c r="U236" s="77" t="s">
        <v>5833</v>
      </c>
      <c r="V236" s="77">
        <v>18</v>
      </c>
      <c r="W236" s="77" t="s">
        <v>6734</v>
      </c>
      <c r="X236" s="77"/>
      <c r="Y236" s="77">
        <v>638</v>
      </c>
      <c r="Z236" s="77">
        <v>22</v>
      </c>
      <c r="AA236" s="89"/>
      <c r="AB236" s="77"/>
      <c r="AC236" s="78"/>
      <c r="AD236" s="77"/>
      <c r="AE236" s="77"/>
      <c r="AF236" s="77"/>
      <c r="AG236" s="77"/>
      <c r="AH236" s="77"/>
      <c r="AI236" s="77"/>
      <c r="AJ236" s="77" t="s">
        <v>5848</v>
      </c>
      <c r="AK236" s="77" t="s">
        <v>6774</v>
      </c>
      <c r="AL236" s="78">
        <v>44497</v>
      </c>
      <c r="AM236" s="78">
        <v>44497</v>
      </c>
      <c r="AN236" s="78">
        <v>44498</v>
      </c>
      <c r="AO236" s="78">
        <v>44498</v>
      </c>
      <c r="AP236" s="78"/>
      <c r="AQ236" s="77" t="s">
        <v>5862</v>
      </c>
      <c r="AR236" s="77" t="s">
        <v>6727</v>
      </c>
      <c r="AS236" s="77" t="s">
        <v>6774</v>
      </c>
      <c r="AT236" s="77"/>
      <c r="AU236" s="77"/>
      <c r="AV236" s="77"/>
      <c r="AW236" s="77" t="s">
        <v>90</v>
      </c>
      <c r="AX236" s="77"/>
      <c r="AY236" s="77"/>
      <c r="AZ236" s="77"/>
      <c r="BA236" s="77"/>
      <c r="BB236" s="77"/>
      <c r="BC236" s="77"/>
      <c r="BD236" s="77"/>
      <c r="BE236" s="77"/>
      <c r="BF236" s="77"/>
      <c r="BG236" s="77"/>
      <c r="BH236" s="77"/>
    </row>
    <row r="237" spans="1:60">
      <c r="A237" s="95"/>
      <c r="B237" s="77" t="s">
        <v>6423</v>
      </c>
      <c r="C237" s="368" t="s">
        <v>6775</v>
      </c>
      <c r="D237" s="78"/>
      <c r="E237" s="77" t="s">
        <v>6724</v>
      </c>
      <c r="F237" s="77"/>
      <c r="G237" s="77" t="s">
        <v>5831</v>
      </c>
      <c r="H237" s="77"/>
      <c r="I237" s="77"/>
      <c r="J237" s="77"/>
      <c r="K237" s="77"/>
      <c r="L237" s="77" t="s">
        <v>6725</v>
      </c>
      <c r="M237" s="77" t="s">
        <v>6726</v>
      </c>
      <c r="N237" s="77"/>
      <c r="O237" s="77"/>
      <c r="P237" s="77"/>
      <c r="Q237" s="77"/>
      <c r="R237" s="77"/>
      <c r="S237" s="77"/>
      <c r="T237" s="77"/>
      <c r="U237" s="77" t="s">
        <v>5833</v>
      </c>
      <c r="V237" s="77">
        <v>18</v>
      </c>
      <c r="W237" s="77" t="s">
        <v>6734</v>
      </c>
      <c r="X237" s="77"/>
      <c r="Y237" s="77">
        <v>638</v>
      </c>
      <c r="Z237" s="77">
        <v>22</v>
      </c>
      <c r="AA237" s="89"/>
      <c r="AB237" s="77"/>
      <c r="AC237" s="78"/>
      <c r="AD237" s="77"/>
      <c r="AE237" s="77"/>
      <c r="AF237" s="77"/>
      <c r="AG237" s="77"/>
      <c r="AH237" s="77"/>
      <c r="AI237" s="77"/>
      <c r="AJ237" s="77" t="s">
        <v>5848</v>
      </c>
      <c r="AK237" s="77" t="s">
        <v>6775</v>
      </c>
      <c r="AL237" s="78">
        <v>44497</v>
      </c>
      <c r="AM237" s="78">
        <v>44497</v>
      </c>
      <c r="AN237" s="78">
        <v>44498</v>
      </c>
      <c r="AO237" s="78">
        <v>44498</v>
      </c>
      <c r="AP237" s="78"/>
      <c r="AQ237" s="77" t="s">
        <v>5862</v>
      </c>
      <c r="AR237" s="77" t="s">
        <v>6727</v>
      </c>
      <c r="AS237" s="77" t="s">
        <v>6775</v>
      </c>
      <c r="AT237" s="77"/>
      <c r="AU237" s="77"/>
      <c r="AV237" s="77"/>
      <c r="AW237" s="77" t="s">
        <v>90</v>
      </c>
      <c r="AX237" s="77"/>
      <c r="AY237" s="77"/>
      <c r="AZ237" s="77"/>
      <c r="BA237" s="77"/>
      <c r="BB237" s="77"/>
      <c r="BC237" s="77"/>
      <c r="BD237" s="77"/>
      <c r="BE237" s="77"/>
      <c r="BF237" s="77"/>
      <c r="BG237" s="77"/>
      <c r="BH237" s="77"/>
    </row>
    <row r="238" spans="1:60">
      <c r="A238" s="95"/>
      <c r="B238" s="77" t="s">
        <v>6423</v>
      </c>
      <c r="C238" s="368" t="s">
        <v>6776</v>
      </c>
      <c r="D238" s="78"/>
      <c r="E238" s="77" t="s">
        <v>6724</v>
      </c>
      <c r="F238" s="77"/>
      <c r="G238" s="77" t="s">
        <v>5831</v>
      </c>
      <c r="H238" s="77"/>
      <c r="I238" s="77"/>
      <c r="J238" s="77"/>
      <c r="K238" s="77"/>
      <c r="L238" s="77" t="s">
        <v>6725</v>
      </c>
      <c r="M238" s="77" t="s">
        <v>6726</v>
      </c>
      <c r="N238" s="77"/>
      <c r="O238" s="77"/>
      <c r="P238" s="77"/>
      <c r="Q238" s="77"/>
      <c r="R238" s="77"/>
      <c r="S238" s="77"/>
      <c r="T238" s="77"/>
      <c r="U238" s="77" t="s">
        <v>5833</v>
      </c>
      <c r="V238" s="77">
        <v>18</v>
      </c>
      <c r="W238" s="77" t="s">
        <v>6734</v>
      </c>
      <c r="X238" s="77"/>
      <c r="Y238" s="77">
        <v>609</v>
      </c>
      <c r="Z238" s="77">
        <v>21</v>
      </c>
      <c r="AA238" s="89"/>
      <c r="AB238" s="77"/>
      <c r="AC238" s="78"/>
      <c r="AD238" s="77"/>
      <c r="AE238" s="77"/>
      <c r="AF238" s="77"/>
      <c r="AG238" s="77"/>
      <c r="AH238" s="77"/>
      <c r="AI238" s="77"/>
      <c r="AJ238" s="77" t="s">
        <v>5848</v>
      </c>
      <c r="AK238" s="77" t="s">
        <v>6776</v>
      </c>
      <c r="AL238" s="78">
        <v>44497</v>
      </c>
      <c r="AM238" s="78">
        <v>44497</v>
      </c>
      <c r="AN238" s="78">
        <v>44498</v>
      </c>
      <c r="AO238" s="78">
        <v>44498</v>
      </c>
      <c r="AP238" s="78"/>
      <c r="AQ238" s="77" t="s">
        <v>5862</v>
      </c>
      <c r="AR238" s="77" t="s">
        <v>6777</v>
      </c>
      <c r="AS238" s="77" t="s">
        <v>6776</v>
      </c>
      <c r="AT238" s="77"/>
      <c r="AU238" s="77"/>
      <c r="AV238" s="77"/>
      <c r="AW238" s="77" t="s">
        <v>90</v>
      </c>
      <c r="AX238" s="77"/>
      <c r="AY238" s="77"/>
      <c r="AZ238" s="77"/>
      <c r="BA238" s="77"/>
      <c r="BB238" s="77"/>
      <c r="BC238" s="77"/>
      <c r="BD238" s="77"/>
      <c r="BE238" s="77"/>
      <c r="BF238" s="77"/>
      <c r="BG238" s="77"/>
      <c r="BH238" s="77"/>
    </row>
    <row r="239" spans="1:60">
      <c r="A239" s="95"/>
      <c r="B239" s="77" t="s">
        <v>6423</v>
      </c>
      <c r="C239" s="368" t="s">
        <v>6778</v>
      </c>
      <c r="D239" s="78"/>
      <c r="E239" s="77" t="s">
        <v>6724</v>
      </c>
      <c r="F239" s="77"/>
      <c r="G239" s="77" t="s">
        <v>5831</v>
      </c>
      <c r="H239" s="77"/>
      <c r="I239" s="77"/>
      <c r="J239" s="77"/>
      <c r="K239" s="77"/>
      <c r="L239" s="77" t="s">
        <v>6725</v>
      </c>
      <c r="M239" s="77" t="s">
        <v>6726</v>
      </c>
      <c r="N239" s="77"/>
      <c r="O239" s="77"/>
      <c r="P239" s="77"/>
      <c r="Q239" s="77"/>
      <c r="R239" s="77"/>
      <c r="S239" s="77"/>
      <c r="T239" s="77"/>
      <c r="U239" s="77" t="s">
        <v>5833</v>
      </c>
      <c r="V239" s="77">
        <v>18</v>
      </c>
      <c r="W239" s="77" t="s">
        <v>6734</v>
      </c>
      <c r="X239" s="77"/>
      <c r="Y239" s="77">
        <v>16</v>
      </c>
      <c r="Z239" s="77">
        <v>1</v>
      </c>
      <c r="AA239" s="89"/>
      <c r="AB239" s="77"/>
      <c r="AC239" s="78"/>
      <c r="AD239" s="77"/>
      <c r="AE239" s="77"/>
      <c r="AF239" s="77"/>
      <c r="AG239" s="77"/>
      <c r="AH239" s="77"/>
      <c r="AI239" s="77"/>
      <c r="AJ239" s="77" t="s">
        <v>5848</v>
      </c>
      <c r="AK239" s="77" t="s">
        <v>6778</v>
      </c>
      <c r="AL239" s="78">
        <v>44497</v>
      </c>
      <c r="AM239" s="78">
        <v>44497</v>
      </c>
      <c r="AN239" s="78">
        <v>44498</v>
      </c>
      <c r="AO239" s="78">
        <v>44498</v>
      </c>
      <c r="AP239" s="78"/>
      <c r="AQ239" s="77" t="s">
        <v>5862</v>
      </c>
      <c r="AR239" s="77" t="s">
        <v>6779</v>
      </c>
      <c r="AS239" s="77" t="s">
        <v>6778</v>
      </c>
      <c r="AT239" s="77"/>
      <c r="AU239" s="77"/>
      <c r="AV239" s="77"/>
      <c r="AW239" s="77" t="s">
        <v>6780</v>
      </c>
      <c r="AX239" s="77"/>
      <c r="AY239" s="77"/>
      <c r="AZ239" s="77"/>
      <c r="BA239" s="77"/>
      <c r="BB239" s="77"/>
      <c r="BC239" s="77"/>
      <c r="BD239" s="77"/>
      <c r="BE239" s="77"/>
      <c r="BF239" s="77"/>
      <c r="BG239" s="77"/>
      <c r="BH239" s="77"/>
    </row>
    <row r="240" spans="1:60">
      <c r="A240" s="95"/>
      <c r="B240" s="77" t="s">
        <v>6423</v>
      </c>
      <c r="C240" s="368" t="s">
        <v>6781</v>
      </c>
      <c r="D240" s="78"/>
      <c r="E240" s="77" t="s">
        <v>6724</v>
      </c>
      <c r="F240" s="77"/>
      <c r="G240" s="77" t="s">
        <v>5829</v>
      </c>
      <c r="H240" s="77"/>
      <c r="I240" s="77"/>
      <c r="J240" s="77"/>
      <c r="K240" s="77"/>
      <c r="L240" s="77" t="s">
        <v>6725</v>
      </c>
      <c r="M240" s="77" t="s">
        <v>6726</v>
      </c>
      <c r="N240" s="77"/>
      <c r="O240" s="77"/>
      <c r="P240" s="77"/>
      <c r="Q240" s="77"/>
      <c r="R240" s="77"/>
      <c r="S240" s="77"/>
      <c r="T240" s="77"/>
      <c r="U240" s="77" t="s">
        <v>5833</v>
      </c>
      <c r="V240" s="77">
        <v>18</v>
      </c>
      <c r="W240" s="77" t="s">
        <v>6734</v>
      </c>
      <c r="X240" s="77"/>
      <c r="Y240" s="77">
        <v>638</v>
      </c>
      <c r="Z240" s="77">
        <v>22</v>
      </c>
      <c r="AA240" s="89"/>
      <c r="AB240" s="77"/>
      <c r="AC240" s="78"/>
      <c r="AD240" s="77"/>
      <c r="AE240" s="77"/>
      <c r="AF240" s="77"/>
      <c r="AG240" s="77"/>
      <c r="AH240" s="77"/>
      <c r="AI240" s="77"/>
      <c r="AJ240" s="77" t="s">
        <v>5848</v>
      </c>
      <c r="AK240" s="77" t="s">
        <v>6781</v>
      </c>
      <c r="AL240" s="78">
        <v>44498</v>
      </c>
      <c r="AM240" s="78">
        <v>44498</v>
      </c>
      <c r="AN240" s="78">
        <v>44501</v>
      </c>
      <c r="AO240" s="78">
        <v>44501</v>
      </c>
      <c r="AP240" s="78"/>
      <c r="AQ240" s="77" t="s">
        <v>5862</v>
      </c>
      <c r="AR240" s="77" t="s">
        <v>6727</v>
      </c>
      <c r="AS240" s="77" t="s">
        <v>6781</v>
      </c>
      <c r="AT240" s="77"/>
      <c r="AU240" s="77"/>
      <c r="AV240" s="77"/>
      <c r="AW240" s="77" t="s">
        <v>90</v>
      </c>
      <c r="AX240" s="77"/>
      <c r="AY240" s="77"/>
      <c r="AZ240" s="77"/>
      <c r="BA240" s="77"/>
      <c r="BB240" s="77"/>
      <c r="BC240" s="77"/>
      <c r="BD240" s="77"/>
      <c r="BE240" s="77"/>
      <c r="BF240" s="77"/>
      <c r="BG240" s="77"/>
      <c r="BH240" s="77"/>
    </row>
    <row r="241" spans="1:60">
      <c r="A241" s="95"/>
      <c r="B241" s="77" t="s">
        <v>6423</v>
      </c>
      <c r="C241" s="368" t="s">
        <v>6782</v>
      </c>
      <c r="D241" s="78"/>
      <c r="E241" s="77" t="s">
        <v>6724</v>
      </c>
      <c r="F241" s="77"/>
      <c r="G241" s="77" t="s">
        <v>5829</v>
      </c>
      <c r="H241" s="77"/>
      <c r="I241" s="77"/>
      <c r="J241" s="77"/>
      <c r="K241" s="77"/>
      <c r="L241" s="77" t="s">
        <v>6725</v>
      </c>
      <c r="M241" s="77" t="s">
        <v>6726</v>
      </c>
      <c r="N241" s="77"/>
      <c r="O241" s="77"/>
      <c r="P241" s="77"/>
      <c r="Q241" s="77"/>
      <c r="R241" s="77"/>
      <c r="S241" s="77"/>
      <c r="T241" s="77"/>
      <c r="U241" s="77" t="s">
        <v>5833</v>
      </c>
      <c r="V241" s="77">
        <v>18</v>
      </c>
      <c r="W241" s="77" t="s">
        <v>6734</v>
      </c>
      <c r="X241" s="77"/>
      <c r="Y241" s="77">
        <v>638</v>
      </c>
      <c r="Z241" s="77">
        <v>22</v>
      </c>
      <c r="AA241" s="89"/>
      <c r="AB241" s="77"/>
      <c r="AC241" s="78"/>
      <c r="AD241" s="77"/>
      <c r="AE241" s="77"/>
      <c r="AF241" s="77"/>
      <c r="AG241" s="77"/>
      <c r="AH241" s="77"/>
      <c r="AI241" s="77"/>
      <c r="AJ241" s="77" t="s">
        <v>5848</v>
      </c>
      <c r="AK241" s="77" t="s">
        <v>6782</v>
      </c>
      <c r="AL241" s="78">
        <v>44498</v>
      </c>
      <c r="AM241" s="78">
        <v>44498</v>
      </c>
      <c r="AN241" s="78">
        <v>44501</v>
      </c>
      <c r="AO241" s="78">
        <v>44501</v>
      </c>
      <c r="AP241" s="78"/>
      <c r="AQ241" s="77" t="s">
        <v>5862</v>
      </c>
      <c r="AR241" s="77" t="s">
        <v>6727</v>
      </c>
      <c r="AS241" s="77" t="s">
        <v>6782</v>
      </c>
      <c r="AT241" s="77"/>
      <c r="AU241" s="77"/>
      <c r="AV241" s="77"/>
      <c r="AW241" s="77" t="s">
        <v>90</v>
      </c>
      <c r="AX241" s="77"/>
      <c r="AY241" s="77"/>
      <c r="AZ241" s="77"/>
      <c r="BA241" s="77"/>
      <c r="BB241" s="77"/>
      <c r="BC241" s="77"/>
      <c r="BD241" s="77"/>
      <c r="BE241" s="77"/>
      <c r="BF241" s="77"/>
      <c r="BG241" s="77"/>
      <c r="BH241" s="77"/>
    </row>
    <row r="242" spans="1:60">
      <c r="A242" s="95"/>
      <c r="B242" s="77" t="s">
        <v>6423</v>
      </c>
      <c r="C242" s="368" t="s">
        <v>6783</v>
      </c>
      <c r="D242" s="78"/>
      <c r="E242" s="77" t="s">
        <v>6724</v>
      </c>
      <c r="F242" s="77"/>
      <c r="G242" s="77" t="s">
        <v>5829</v>
      </c>
      <c r="H242" s="77"/>
      <c r="I242" s="77"/>
      <c r="J242" s="77"/>
      <c r="K242" s="77"/>
      <c r="L242" s="77" t="s">
        <v>6725</v>
      </c>
      <c r="M242" s="77" t="s">
        <v>6726</v>
      </c>
      <c r="N242" s="77"/>
      <c r="O242" s="77"/>
      <c r="P242" s="77"/>
      <c r="Q242" s="77"/>
      <c r="R242" s="77"/>
      <c r="S242" s="77"/>
      <c r="T242" s="77"/>
      <c r="U242" s="77" t="s">
        <v>5833</v>
      </c>
      <c r="V242" s="77">
        <v>18</v>
      </c>
      <c r="W242" s="77" t="s">
        <v>6734</v>
      </c>
      <c r="X242" s="77"/>
      <c r="Y242" s="77">
        <v>638</v>
      </c>
      <c r="Z242" s="77">
        <v>22</v>
      </c>
      <c r="AA242" s="89"/>
      <c r="AB242" s="77"/>
      <c r="AC242" s="78"/>
      <c r="AD242" s="77"/>
      <c r="AE242" s="77"/>
      <c r="AF242" s="77"/>
      <c r="AG242" s="77"/>
      <c r="AH242" s="77"/>
      <c r="AI242" s="77"/>
      <c r="AJ242" s="77" t="s">
        <v>5848</v>
      </c>
      <c r="AK242" s="77" t="s">
        <v>6783</v>
      </c>
      <c r="AL242" s="78">
        <v>44498</v>
      </c>
      <c r="AM242" s="78">
        <v>44498</v>
      </c>
      <c r="AN242" s="78">
        <v>44501</v>
      </c>
      <c r="AO242" s="78">
        <v>44501</v>
      </c>
      <c r="AP242" s="78"/>
      <c r="AQ242" s="77" t="s">
        <v>5862</v>
      </c>
      <c r="AR242" s="77" t="s">
        <v>6727</v>
      </c>
      <c r="AS242" s="77" t="s">
        <v>6783</v>
      </c>
      <c r="AT242" s="77"/>
      <c r="AU242" s="77"/>
      <c r="AV242" s="77"/>
      <c r="AW242" s="77" t="s">
        <v>90</v>
      </c>
      <c r="AX242" s="77"/>
      <c r="AY242" s="77"/>
      <c r="AZ242" s="77"/>
      <c r="BA242" s="77"/>
      <c r="BB242" s="77"/>
      <c r="BC242" s="77"/>
      <c r="BD242" s="77"/>
      <c r="BE242" s="77"/>
      <c r="BF242" s="77"/>
      <c r="BG242" s="77"/>
      <c r="BH242" s="77"/>
    </row>
    <row r="243" spans="1:60">
      <c r="A243" s="95"/>
      <c r="B243" s="77" t="s">
        <v>6423</v>
      </c>
      <c r="C243" s="368" t="s">
        <v>6784</v>
      </c>
      <c r="D243" s="78"/>
      <c r="E243" s="77" t="s">
        <v>6724</v>
      </c>
      <c r="F243" s="77"/>
      <c r="G243" s="77" t="s">
        <v>5829</v>
      </c>
      <c r="H243" s="77"/>
      <c r="I243" s="77"/>
      <c r="J243" s="77"/>
      <c r="K243" s="77"/>
      <c r="L243" s="77" t="s">
        <v>6725</v>
      </c>
      <c r="M243" s="77" t="s">
        <v>6726</v>
      </c>
      <c r="N243" s="77"/>
      <c r="O243" s="77"/>
      <c r="P243" s="77"/>
      <c r="Q243" s="77"/>
      <c r="R243" s="77"/>
      <c r="S243" s="77"/>
      <c r="T243" s="77"/>
      <c r="U243" s="77" t="s">
        <v>5833</v>
      </c>
      <c r="V243" s="77">
        <v>18</v>
      </c>
      <c r="W243" s="77" t="s">
        <v>6734</v>
      </c>
      <c r="X243" s="77"/>
      <c r="Y243" s="77">
        <v>377</v>
      </c>
      <c r="Z243" s="77">
        <v>13</v>
      </c>
      <c r="AA243" s="89"/>
      <c r="AB243" s="77"/>
      <c r="AC243" s="78"/>
      <c r="AD243" s="77"/>
      <c r="AE243" s="77"/>
      <c r="AF243" s="77"/>
      <c r="AG243" s="77"/>
      <c r="AH243" s="77"/>
      <c r="AI243" s="77"/>
      <c r="AJ243" s="77" t="s">
        <v>5848</v>
      </c>
      <c r="AK243" s="77" t="s">
        <v>6784</v>
      </c>
      <c r="AL243" s="78">
        <v>44498</v>
      </c>
      <c r="AM243" s="78">
        <v>44498</v>
      </c>
      <c r="AN243" s="78">
        <v>44501</v>
      </c>
      <c r="AO243" s="78">
        <v>44501</v>
      </c>
      <c r="AP243" s="78"/>
      <c r="AQ243" s="77" t="s">
        <v>5862</v>
      </c>
      <c r="AR243" s="77" t="s">
        <v>6727</v>
      </c>
      <c r="AS243" s="77" t="s">
        <v>6784</v>
      </c>
      <c r="AT243" s="77"/>
      <c r="AU243" s="77"/>
      <c r="AV243" s="77"/>
      <c r="AW243" s="77" t="s">
        <v>90</v>
      </c>
      <c r="AX243" s="77"/>
      <c r="AY243" s="77"/>
      <c r="AZ243" s="77"/>
      <c r="BA243" s="77"/>
      <c r="BB243" s="77"/>
      <c r="BC243" s="77"/>
      <c r="BD243" s="77"/>
      <c r="BE243" s="77"/>
      <c r="BF243" s="77"/>
      <c r="BG243" s="77"/>
      <c r="BH243" s="77"/>
    </row>
    <row r="244" spans="1:60">
      <c r="A244" s="95"/>
      <c r="B244" s="77" t="s">
        <v>6423</v>
      </c>
      <c r="C244" s="368" t="s">
        <v>6785</v>
      </c>
      <c r="D244" s="78"/>
      <c r="E244" s="77" t="s">
        <v>6786</v>
      </c>
      <c r="F244" s="77"/>
      <c r="G244" s="77" t="s">
        <v>6400</v>
      </c>
      <c r="H244" s="77"/>
      <c r="I244" s="77"/>
      <c r="J244" s="77"/>
      <c r="K244" s="77"/>
      <c r="L244" s="77" t="s">
        <v>6787</v>
      </c>
      <c r="M244" s="77" t="s">
        <v>6445</v>
      </c>
      <c r="N244" s="77"/>
      <c r="O244" s="77"/>
      <c r="P244" s="77"/>
      <c r="Q244" s="77"/>
      <c r="R244" s="77"/>
      <c r="S244" s="77"/>
      <c r="T244" s="77"/>
      <c r="U244" s="77" t="s">
        <v>6403</v>
      </c>
      <c r="V244" s="77">
        <v>18</v>
      </c>
      <c r="W244" s="77" t="s">
        <v>6404</v>
      </c>
      <c r="X244" s="77"/>
      <c r="Y244" s="77">
        <v>660</v>
      </c>
      <c r="Z244" s="77">
        <v>22</v>
      </c>
      <c r="AA244" s="89"/>
      <c r="AB244" s="77"/>
      <c r="AC244" s="78"/>
      <c r="AD244" s="77"/>
      <c r="AE244" s="77"/>
      <c r="AF244" s="77"/>
      <c r="AG244" s="77"/>
      <c r="AH244" s="77"/>
      <c r="AI244" s="77"/>
      <c r="AJ244" s="77" t="s">
        <v>5848</v>
      </c>
      <c r="AK244" s="77" t="s">
        <v>6785</v>
      </c>
      <c r="AL244" s="78">
        <v>44510</v>
      </c>
      <c r="AM244" s="78">
        <v>44510</v>
      </c>
      <c r="AN244" s="78">
        <v>44512</v>
      </c>
      <c r="AO244" s="78">
        <v>44512</v>
      </c>
      <c r="AP244" s="78"/>
      <c r="AQ244" s="77" t="s">
        <v>5862</v>
      </c>
      <c r="AR244" s="77"/>
      <c r="AS244" s="77" t="s">
        <v>6785</v>
      </c>
      <c r="AT244" s="77"/>
      <c r="AU244" s="77"/>
      <c r="AV244" s="77"/>
      <c r="AW244" s="77" t="s">
        <v>90</v>
      </c>
      <c r="AX244" s="77"/>
      <c r="AY244" s="77"/>
      <c r="AZ244" s="77"/>
      <c r="BA244" s="77"/>
      <c r="BB244" s="77"/>
      <c r="BC244" s="77"/>
      <c r="BD244" s="77"/>
      <c r="BE244" s="77"/>
      <c r="BF244" s="77"/>
      <c r="BG244" s="77"/>
      <c r="BH244" s="77"/>
    </row>
    <row r="245" spans="1:60">
      <c r="A245" s="95"/>
      <c r="B245" s="77" t="s">
        <v>6423</v>
      </c>
      <c r="C245" s="368" t="s">
        <v>6788</v>
      </c>
      <c r="D245" s="78"/>
      <c r="E245" s="77" t="s">
        <v>6786</v>
      </c>
      <c r="F245" s="77"/>
      <c r="G245" s="77" t="s">
        <v>6400</v>
      </c>
      <c r="H245" s="77"/>
      <c r="I245" s="77"/>
      <c r="J245" s="77"/>
      <c r="K245" s="77"/>
      <c r="L245" s="77" t="s">
        <v>6787</v>
      </c>
      <c r="M245" s="77" t="s">
        <v>6445</v>
      </c>
      <c r="N245" s="77"/>
      <c r="O245" s="77"/>
      <c r="P245" s="77"/>
      <c r="Q245" s="77"/>
      <c r="R245" s="77"/>
      <c r="S245" s="77"/>
      <c r="T245" s="77"/>
      <c r="U245" s="77" t="s">
        <v>6403</v>
      </c>
      <c r="V245" s="77">
        <v>18</v>
      </c>
      <c r="W245" s="77" t="s">
        <v>6404</v>
      </c>
      <c r="X245" s="77"/>
      <c r="Y245" s="77">
        <v>660</v>
      </c>
      <c r="Z245" s="77">
        <v>22</v>
      </c>
      <c r="AA245" s="89"/>
      <c r="AB245" s="77"/>
      <c r="AC245" s="78"/>
      <c r="AD245" s="77"/>
      <c r="AE245" s="77"/>
      <c r="AF245" s="77"/>
      <c r="AG245" s="77"/>
      <c r="AH245" s="77"/>
      <c r="AI245" s="77"/>
      <c r="AJ245" s="77" t="s">
        <v>5848</v>
      </c>
      <c r="AK245" s="77" t="s">
        <v>6788</v>
      </c>
      <c r="AL245" s="78">
        <v>44510</v>
      </c>
      <c r="AM245" s="78">
        <v>44510</v>
      </c>
      <c r="AN245" s="78">
        <v>44512</v>
      </c>
      <c r="AO245" s="78">
        <v>44512</v>
      </c>
      <c r="AP245" s="78"/>
      <c r="AQ245" s="77" t="s">
        <v>5862</v>
      </c>
      <c r="AR245" s="77"/>
      <c r="AS245" s="77" t="s">
        <v>6788</v>
      </c>
      <c r="AT245" s="77"/>
      <c r="AU245" s="77"/>
      <c r="AV245" s="77"/>
      <c r="AW245" s="77" t="s">
        <v>90</v>
      </c>
      <c r="AX245" s="77"/>
      <c r="AY245" s="77"/>
      <c r="AZ245" s="77"/>
      <c r="BA245" s="77"/>
      <c r="BB245" s="77"/>
      <c r="BC245" s="77"/>
      <c r="BD245" s="77"/>
      <c r="BE245" s="77"/>
      <c r="BF245" s="77"/>
      <c r="BG245" s="77"/>
      <c r="BH245" s="77"/>
    </row>
    <row r="246" spans="1:60">
      <c r="A246" s="95"/>
      <c r="B246" s="77" t="s">
        <v>6423</v>
      </c>
      <c r="C246" s="368" t="s">
        <v>6789</v>
      </c>
      <c r="D246" s="78"/>
      <c r="E246" s="77" t="s">
        <v>6786</v>
      </c>
      <c r="F246" s="77"/>
      <c r="G246" s="77" t="s">
        <v>6400</v>
      </c>
      <c r="H246" s="77"/>
      <c r="I246" s="77"/>
      <c r="J246" s="77"/>
      <c r="K246" s="77"/>
      <c r="L246" s="77" t="s">
        <v>6787</v>
      </c>
      <c r="M246" s="77" t="s">
        <v>6445</v>
      </c>
      <c r="N246" s="77"/>
      <c r="O246" s="77"/>
      <c r="P246" s="77"/>
      <c r="Q246" s="77"/>
      <c r="R246" s="77"/>
      <c r="S246" s="77"/>
      <c r="T246" s="77"/>
      <c r="U246" s="77" t="s">
        <v>6403</v>
      </c>
      <c r="V246" s="77">
        <v>18</v>
      </c>
      <c r="W246" s="77" t="s">
        <v>6404</v>
      </c>
      <c r="X246" s="77"/>
      <c r="Y246" s="77">
        <v>660</v>
      </c>
      <c r="Z246" s="77">
        <v>22</v>
      </c>
      <c r="AA246" s="89"/>
      <c r="AB246" s="77"/>
      <c r="AC246" s="78"/>
      <c r="AD246" s="77"/>
      <c r="AE246" s="77"/>
      <c r="AF246" s="77"/>
      <c r="AG246" s="77"/>
      <c r="AH246" s="77"/>
      <c r="AI246" s="77"/>
      <c r="AJ246" s="77" t="s">
        <v>5848</v>
      </c>
      <c r="AK246" s="77" t="s">
        <v>6789</v>
      </c>
      <c r="AL246" s="78">
        <v>44511</v>
      </c>
      <c r="AM246" s="78">
        <v>44511</v>
      </c>
      <c r="AN246" s="78">
        <v>44515</v>
      </c>
      <c r="AO246" s="78">
        <v>44515</v>
      </c>
      <c r="AP246" s="78"/>
      <c r="AQ246" s="77" t="s">
        <v>5862</v>
      </c>
      <c r="AR246" s="77"/>
      <c r="AS246" s="77" t="s">
        <v>6789</v>
      </c>
      <c r="AT246" s="77"/>
      <c r="AU246" s="77"/>
      <c r="AV246" s="77"/>
      <c r="AW246" s="77" t="s">
        <v>90</v>
      </c>
      <c r="AX246" s="77"/>
      <c r="AY246" s="77"/>
      <c r="AZ246" s="77"/>
      <c r="BA246" s="77"/>
      <c r="BB246" s="77"/>
      <c r="BC246" s="77"/>
      <c r="BD246" s="77"/>
      <c r="BE246" s="77"/>
      <c r="BF246" s="77"/>
      <c r="BG246" s="77"/>
      <c r="BH246" s="77"/>
    </row>
    <row r="247" spans="1:60">
      <c r="A247" s="95"/>
      <c r="B247" s="77" t="s">
        <v>230</v>
      </c>
      <c r="C247" s="368" t="s">
        <v>6790</v>
      </c>
      <c r="D247" s="78"/>
      <c r="E247" s="77" t="s">
        <v>6791</v>
      </c>
      <c r="F247" s="77"/>
      <c r="G247" s="77" t="s">
        <v>5831</v>
      </c>
      <c r="H247" s="77"/>
      <c r="I247" s="77"/>
      <c r="J247" s="77"/>
      <c r="K247" s="77"/>
      <c r="L247" s="77" t="s">
        <v>6792</v>
      </c>
      <c r="M247" s="77" t="s">
        <v>6793</v>
      </c>
      <c r="N247" s="77"/>
      <c r="O247" s="77"/>
      <c r="P247" s="77"/>
      <c r="Q247" s="77"/>
      <c r="R247" s="77"/>
      <c r="S247" s="77"/>
      <c r="T247" s="77"/>
      <c r="U247" s="77" t="s">
        <v>6794</v>
      </c>
      <c r="V247" s="77">
        <v>15</v>
      </c>
      <c r="W247" s="77" t="s">
        <v>6795</v>
      </c>
      <c r="X247" s="77"/>
      <c r="Y247" s="77">
        <v>750</v>
      </c>
      <c r="Z247" s="77">
        <v>25</v>
      </c>
      <c r="AA247" s="89"/>
      <c r="AB247" s="77" t="s">
        <v>70</v>
      </c>
      <c r="AC247" s="78"/>
      <c r="AD247" s="77"/>
      <c r="AE247" s="77"/>
      <c r="AF247" s="77"/>
      <c r="AG247" s="77"/>
      <c r="AH247" s="77"/>
      <c r="AI247" s="77"/>
      <c r="AJ247" s="77" t="s">
        <v>5848</v>
      </c>
      <c r="AK247" s="77" t="s">
        <v>6790</v>
      </c>
      <c r="AL247" s="78">
        <v>44540</v>
      </c>
      <c r="AM247" s="78">
        <v>44540</v>
      </c>
      <c r="AN247" s="78">
        <v>44543</v>
      </c>
      <c r="AO247" s="78">
        <v>44543</v>
      </c>
      <c r="AP247" s="78"/>
      <c r="AQ247" s="77" t="s">
        <v>5862</v>
      </c>
      <c r="AR247" s="77" t="s">
        <v>6796</v>
      </c>
      <c r="AS247" s="77" t="s">
        <v>6790</v>
      </c>
      <c r="AT247" s="77"/>
      <c r="AU247" s="77"/>
      <c r="AV247" s="77"/>
      <c r="AW247" s="77" t="s">
        <v>90</v>
      </c>
      <c r="AX247" s="77"/>
      <c r="AY247" s="77"/>
      <c r="AZ247" s="77"/>
      <c r="BA247" s="77"/>
      <c r="BB247" s="77"/>
      <c r="BC247" s="77"/>
      <c r="BD247" s="77"/>
      <c r="BE247" s="77"/>
      <c r="BF247" s="77"/>
      <c r="BG247" s="77"/>
      <c r="BH247" s="77"/>
    </row>
    <row r="248" spans="1:60">
      <c r="A248" s="95"/>
      <c r="B248" s="77" t="s">
        <v>2157</v>
      </c>
      <c r="C248" s="368" t="s">
        <v>6797</v>
      </c>
      <c r="D248" s="78"/>
      <c r="E248" s="77">
        <v>112485</v>
      </c>
      <c r="F248" s="77"/>
      <c r="G248" s="77" t="s">
        <v>5829</v>
      </c>
      <c r="H248" s="77"/>
      <c r="I248" s="77"/>
      <c r="J248" s="77"/>
      <c r="K248" s="77"/>
      <c r="L248" s="77" t="s">
        <v>2159</v>
      </c>
      <c r="M248" s="77" t="s">
        <v>6798</v>
      </c>
      <c r="N248" s="77"/>
      <c r="O248" s="77"/>
      <c r="P248" s="77"/>
      <c r="Q248" s="77"/>
      <c r="R248" s="77"/>
      <c r="S248" s="77"/>
      <c r="T248" s="77"/>
      <c r="U248" s="77" t="s">
        <v>6794</v>
      </c>
      <c r="V248" s="77">
        <v>15</v>
      </c>
      <c r="W248" s="77" t="s">
        <v>6795</v>
      </c>
      <c r="X248" s="77"/>
      <c r="Y248" s="77">
        <v>720</v>
      </c>
      <c r="Z248" s="77">
        <v>24</v>
      </c>
      <c r="AA248" s="89"/>
      <c r="AB248" s="77" t="s">
        <v>70</v>
      </c>
      <c r="AC248" s="78"/>
      <c r="AD248" s="77"/>
      <c r="AE248" s="77"/>
      <c r="AF248" s="77"/>
      <c r="AG248" s="77"/>
      <c r="AH248" s="77"/>
      <c r="AI248" s="77"/>
      <c r="AJ248" s="77" t="s">
        <v>5848</v>
      </c>
      <c r="AK248" s="77" t="s">
        <v>6797</v>
      </c>
      <c r="AL248" s="78">
        <v>44544</v>
      </c>
      <c r="AM248" s="78">
        <v>44544</v>
      </c>
      <c r="AN248" s="78">
        <v>44546</v>
      </c>
      <c r="AO248" s="78">
        <v>44546</v>
      </c>
      <c r="AP248" s="78"/>
      <c r="AQ248" s="77" t="s">
        <v>5862</v>
      </c>
      <c r="AR248" s="77" t="s">
        <v>6799</v>
      </c>
      <c r="AS248" s="77" t="s">
        <v>6797</v>
      </c>
      <c r="AT248" s="77"/>
      <c r="AU248" s="77"/>
      <c r="AV248" s="77"/>
      <c r="AW248" s="77" t="s">
        <v>90</v>
      </c>
      <c r="AX248" s="77"/>
      <c r="AY248" s="77"/>
      <c r="AZ248" s="77"/>
      <c r="BA248" s="77"/>
      <c r="BB248" s="77"/>
      <c r="BC248" s="77"/>
      <c r="BD248" s="77"/>
      <c r="BE248" s="77"/>
      <c r="BF248" s="77"/>
      <c r="BG248" s="77"/>
      <c r="BH248" s="77"/>
    </row>
    <row r="249" spans="1:60">
      <c r="A249" s="95"/>
      <c r="B249" s="77" t="s">
        <v>230</v>
      </c>
      <c r="C249" s="368" t="s">
        <v>6800</v>
      </c>
      <c r="D249" s="78"/>
      <c r="E249" s="77" t="s">
        <v>6801</v>
      </c>
      <c r="F249" s="77"/>
      <c r="G249" s="77" t="s">
        <v>5831</v>
      </c>
      <c r="H249" s="77"/>
      <c r="I249" s="77"/>
      <c r="J249" s="77"/>
      <c r="K249" s="77"/>
      <c r="L249" s="77" t="s">
        <v>6802</v>
      </c>
      <c r="M249" s="77" t="s">
        <v>6803</v>
      </c>
      <c r="N249" s="77"/>
      <c r="O249" s="77"/>
      <c r="P249" s="77"/>
      <c r="Q249" s="77"/>
      <c r="R249" s="77"/>
      <c r="S249" s="77"/>
      <c r="T249" s="77"/>
      <c r="U249" s="77" t="s">
        <v>5823</v>
      </c>
      <c r="V249" s="77">
        <v>18</v>
      </c>
      <c r="W249" s="77" t="s">
        <v>3891</v>
      </c>
      <c r="X249" s="77"/>
      <c r="Y249" s="77">
        <v>522</v>
      </c>
      <c r="Z249" s="77">
        <v>18</v>
      </c>
      <c r="AA249" s="89"/>
      <c r="AB249" s="77" t="s">
        <v>88</v>
      </c>
      <c r="AC249" s="78"/>
      <c r="AD249" s="77"/>
      <c r="AE249" s="77"/>
      <c r="AF249" s="77"/>
      <c r="AG249" s="77"/>
      <c r="AH249" s="77"/>
      <c r="AI249" s="77"/>
      <c r="AJ249" s="77" t="s">
        <v>5848</v>
      </c>
      <c r="AK249" s="77" t="s">
        <v>6800</v>
      </c>
      <c r="AL249" s="78">
        <v>44550</v>
      </c>
      <c r="AM249" s="78">
        <v>44550</v>
      </c>
      <c r="AN249" s="78">
        <v>44552</v>
      </c>
      <c r="AO249" s="78">
        <v>44552</v>
      </c>
      <c r="AP249" s="78"/>
      <c r="AQ249" s="77" t="s">
        <v>5862</v>
      </c>
      <c r="AR249" s="77" t="s">
        <v>6804</v>
      </c>
      <c r="AS249" s="77" t="s">
        <v>6800</v>
      </c>
      <c r="AT249" s="77"/>
      <c r="AU249" s="77"/>
      <c r="AV249" s="77"/>
      <c r="AW249" s="77" t="s">
        <v>90</v>
      </c>
      <c r="AX249" s="77"/>
      <c r="AY249" s="77"/>
      <c r="AZ249" s="77"/>
      <c r="BA249" s="77"/>
      <c r="BB249" s="77"/>
      <c r="BC249" s="77"/>
      <c r="BD249" s="77"/>
      <c r="BE249" s="77"/>
      <c r="BF249" s="77"/>
      <c r="BG249" s="77"/>
      <c r="BH249" s="77"/>
    </row>
    <row r="250" spans="1:60">
      <c r="A250" s="95"/>
      <c r="B250" s="77" t="s">
        <v>230</v>
      </c>
      <c r="C250" s="368" t="s">
        <v>6805</v>
      </c>
      <c r="D250" s="78"/>
      <c r="E250" s="77" t="s">
        <v>6801</v>
      </c>
      <c r="F250" s="77"/>
      <c r="G250" s="77" t="s">
        <v>5831</v>
      </c>
      <c r="H250" s="77"/>
      <c r="I250" s="77"/>
      <c r="J250" s="77"/>
      <c r="K250" s="77"/>
      <c r="L250" s="77" t="s">
        <v>6802</v>
      </c>
      <c r="M250" s="77" t="s">
        <v>6803</v>
      </c>
      <c r="N250" s="77"/>
      <c r="O250" s="77"/>
      <c r="P250" s="77"/>
      <c r="Q250" s="77"/>
      <c r="R250" s="77"/>
      <c r="S250" s="77"/>
      <c r="T250" s="77"/>
      <c r="U250" s="77" t="s">
        <v>5823</v>
      </c>
      <c r="V250" s="77">
        <v>18</v>
      </c>
      <c r="W250" s="77" t="s">
        <v>3891</v>
      </c>
      <c r="X250" s="77"/>
      <c r="Y250" s="77">
        <v>638</v>
      </c>
      <c r="Z250" s="77">
        <v>22</v>
      </c>
      <c r="AA250" s="89"/>
      <c r="AB250" s="77" t="s">
        <v>88</v>
      </c>
      <c r="AC250" s="78"/>
      <c r="AD250" s="77"/>
      <c r="AE250" s="77"/>
      <c r="AF250" s="77"/>
      <c r="AG250" s="77"/>
      <c r="AH250" s="77"/>
      <c r="AI250" s="77"/>
      <c r="AJ250" s="77" t="s">
        <v>5848</v>
      </c>
      <c r="AK250" s="77" t="s">
        <v>6805</v>
      </c>
      <c r="AL250" s="78">
        <v>44550</v>
      </c>
      <c r="AM250" s="78">
        <v>44550</v>
      </c>
      <c r="AN250" s="78">
        <v>44552</v>
      </c>
      <c r="AO250" s="78">
        <v>44552</v>
      </c>
      <c r="AP250" s="78"/>
      <c r="AQ250" s="77" t="s">
        <v>5862</v>
      </c>
      <c r="AR250" s="77" t="s">
        <v>6806</v>
      </c>
      <c r="AS250" s="77" t="s">
        <v>6805</v>
      </c>
      <c r="AT250" s="77"/>
      <c r="AU250" s="77"/>
      <c r="AV250" s="77"/>
      <c r="AW250" s="77" t="s">
        <v>90</v>
      </c>
      <c r="AX250" s="77"/>
      <c r="AY250" s="77"/>
      <c r="AZ250" s="77"/>
      <c r="BA250" s="77"/>
      <c r="BB250" s="77"/>
      <c r="BC250" s="77"/>
      <c r="BD250" s="77"/>
      <c r="BE250" s="77"/>
      <c r="BF250" s="77"/>
      <c r="BG250" s="77"/>
      <c r="BH250" s="77"/>
    </row>
    <row r="251" spans="1:60">
      <c r="A251" s="95"/>
      <c r="B251" s="77" t="s">
        <v>230</v>
      </c>
      <c r="C251" s="368" t="s">
        <v>6807</v>
      </c>
      <c r="D251" s="78"/>
      <c r="E251" s="77" t="s">
        <v>6801</v>
      </c>
      <c r="F251" s="77"/>
      <c r="G251" s="77" t="s">
        <v>5831</v>
      </c>
      <c r="H251" s="77"/>
      <c r="I251" s="77"/>
      <c r="J251" s="77"/>
      <c r="K251" s="77"/>
      <c r="L251" s="77" t="s">
        <v>6802</v>
      </c>
      <c r="M251" s="77" t="s">
        <v>6803</v>
      </c>
      <c r="N251" s="77"/>
      <c r="O251" s="77"/>
      <c r="P251" s="77"/>
      <c r="Q251" s="77"/>
      <c r="R251" s="77"/>
      <c r="S251" s="77"/>
      <c r="T251" s="77"/>
      <c r="U251" s="77" t="s">
        <v>6808</v>
      </c>
      <c r="V251" s="77">
        <v>15</v>
      </c>
      <c r="W251" s="77" t="s">
        <v>3891</v>
      </c>
      <c r="X251" s="77"/>
      <c r="Y251" s="77">
        <v>580</v>
      </c>
      <c r="Z251" s="77">
        <v>20</v>
      </c>
      <c r="AA251" s="89"/>
      <c r="AB251" s="77" t="s">
        <v>88</v>
      </c>
      <c r="AC251" s="78"/>
      <c r="AD251" s="77"/>
      <c r="AE251" s="77"/>
      <c r="AF251" s="77"/>
      <c r="AG251" s="77"/>
      <c r="AH251" s="77"/>
      <c r="AI251" s="77"/>
      <c r="AJ251" s="77" t="s">
        <v>5848</v>
      </c>
      <c r="AK251" s="77" t="s">
        <v>6807</v>
      </c>
      <c r="AL251" s="78">
        <v>44550</v>
      </c>
      <c r="AM251" s="78">
        <v>44550</v>
      </c>
      <c r="AN251" s="78">
        <v>44552</v>
      </c>
      <c r="AO251" s="78">
        <v>44552</v>
      </c>
      <c r="AP251" s="78"/>
      <c r="AQ251" s="77" t="s">
        <v>5862</v>
      </c>
      <c r="AR251" s="77" t="s">
        <v>6799</v>
      </c>
      <c r="AS251" s="77" t="s">
        <v>6807</v>
      </c>
      <c r="AT251" s="77"/>
      <c r="AU251" s="77"/>
      <c r="AV251" s="77"/>
      <c r="AW251" s="77" t="s">
        <v>90</v>
      </c>
      <c r="AX251" s="77"/>
      <c r="AY251" s="77"/>
      <c r="AZ251" s="77"/>
      <c r="BA251" s="77"/>
      <c r="BB251" s="77"/>
      <c r="BC251" s="77"/>
      <c r="BD251" s="77"/>
      <c r="BE251" s="77"/>
      <c r="BF251" s="77"/>
      <c r="BG251" s="77"/>
      <c r="BH251" s="77"/>
    </row>
    <row r="252" spans="1:60">
      <c r="A252" s="95"/>
      <c r="B252" s="77" t="s">
        <v>230</v>
      </c>
      <c r="C252" s="368" t="s">
        <v>6809</v>
      </c>
      <c r="D252" s="78"/>
      <c r="E252" s="77" t="s">
        <v>6801</v>
      </c>
      <c r="F252" s="77"/>
      <c r="G252" s="77" t="s">
        <v>5831</v>
      </c>
      <c r="H252" s="77"/>
      <c r="I252" s="77"/>
      <c r="J252" s="77"/>
      <c r="K252" s="77"/>
      <c r="L252" s="77" t="s">
        <v>6802</v>
      </c>
      <c r="M252" s="77" t="s">
        <v>6803</v>
      </c>
      <c r="N252" s="77"/>
      <c r="O252" s="77"/>
      <c r="P252" s="77"/>
      <c r="Q252" s="77"/>
      <c r="R252" s="77"/>
      <c r="S252" s="77"/>
      <c r="T252" s="77"/>
      <c r="U252" s="77" t="s">
        <v>6808</v>
      </c>
      <c r="V252" s="77">
        <v>15</v>
      </c>
      <c r="W252" s="77" t="s">
        <v>3891</v>
      </c>
      <c r="X252" s="77"/>
      <c r="Y252" s="77">
        <v>580</v>
      </c>
      <c r="Z252" s="77">
        <v>20</v>
      </c>
      <c r="AA252" s="89"/>
      <c r="AB252" s="77" t="s">
        <v>88</v>
      </c>
      <c r="AC252" s="78"/>
      <c r="AD252" s="77"/>
      <c r="AE252" s="77"/>
      <c r="AF252" s="77"/>
      <c r="AG252" s="77"/>
      <c r="AH252" s="77"/>
      <c r="AI252" s="77"/>
      <c r="AJ252" s="77" t="s">
        <v>5848</v>
      </c>
      <c r="AK252" s="77" t="s">
        <v>6809</v>
      </c>
      <c r="AL252" s="78">
        <v>44557</v>
      </c>
      <c r="AM252" s="78">
        <v>44557</v>
      </c>
      <c r="AN252" s="78">
        <v>44559</v>
      </c>
      <c r="AO252" s="78">
        <v>44559</v>
      </c>
      <c r="AP252" s="78"/>
      <c r="AQ252" s="77" t="s">
        <v>5862</v>
      </c>
      <c r="AR252" s="77" t="s">
        <v>6799</v>
      </c>
      <c r="AS252" s="77" t="s">
        <v>6809</v>
      </c>
      <c r="AT252" s="77"/>
      <c r="AU252" s="77"/>
      <c r="AV252" s="77"/>
      <c r="AW252" s="77" t="s">
        <v>90</v>
      </c>
      <c r="AX252" s="77"/>
      <c r="AY252" s="77"/>
      <c r="AZ252" s="77"/>
      <c r="BA252" s="77"/>
      <c r="BB252" s="77"/>
      <c r="BC252" s="77"/>
      <c r="BD252" s="77"/>
      <c r="BE252" s="77"/>
      <c r="BF252" s="77"/>
      <c r="BG252" s="77"/>
      <c r="BH252" s="77"/>
    </row>
    <row r="253" spans="1:60">
      <c r="A253" s="95"/>
      <c r="B253" s="77" t="s">
        <v>230</v>
      </c>
      <c r="C253" s="368" t="s">
        <v>6810</v>
      </c>
      <c r="D253" s="78"/>
      <c r="E253" s="77" t="s">
        <v>6801</v>
      </c>
      <c r="F253" s="77"/>
      <c r="G253" s="77" t="s">
        <v>5831</v>
      </c>
      <c r="H253" s="77"/>
      <c r="I253" s="77"/>
      <c r="J253" s="77"/>
      <c r="K253" s="77"/>
      <c r="L253" s="77" t="s">
        <v>6802</v>
      </c>
      <c r="M253" s="77" t="s">
        <v>6803</v>
      </c>
      <c r="N253" s="77"/>
      <c r="O253" s="77"/>
      <c r="P253" s="77"/>
      <c r="Q253" s="77"/>
      <c r="R253" s="77"/>
      <c r="S253" s="77"/>
      <c r="T253" s="77"/>
      <c r="U253" s="77" t="s">
        <v>6808</v>
      </c>
      <c r="V253" s="77">
        <v>15</v>
      </c>
      <c r="W253" s="77" t="s">
        <v>3891</v>
      </c>
      <c r="X253" s="77"/>
      <c r="Y253" s="77">
        <v>580</v>
      </c>
      <c r="Z253" s="77">
        <v>20</v>
      </c>
      <c r="AA253" s="89"/>
      <c r="AB253" s="77" t="s">
        <v>88</v>
      </c>
      <c r="AC253" s="78"/>
      <c r="AD253" s="77"/>
      <c r="AE253" s="77"/>
      <c r="AF253" s="77"/>
      <c r="AG253" s="77"/>
      <c r="AH253" s="77"/>
      <c r="AI253" s="77"/>
      <c r="AJ253" s="77" t="s">
        <v>5848</v>
      </c>
      <c r="AK253" s="77" t="s">
        <v>6810</v>
      </c>
      <c r="AL253" s="78">
        <v>44557</v>
      </c>
      <c r="AM253" s="78">
        <v>44557</v>
      </c>
      <c r="AN253" s="78">
        <v>44559</v>
      </c>
      <c r="AO253" s="78">
        <v>44559</v>
      </c>
      <c r="AP253" s="78"/>
      <c r="AQ253" s="77" t="s">
        <v>5862</v>
      </c>
      <c r="AR253" s="77" t="s">
        <v>6799</v>
      </c>
      <c r="AS253" s="77" t="s">
        <v>6810</v>
      </c>
      <c r="AT253" s="77"/>
      <c r="AU253" s="77"/>
      <c r="AV253" s="77"/>
      <c r="AW253" s="77" t="s">
        <v>90</v>
      </c>
      <c r="AX253" s="77"/>
      <c r="AY253" s="77"/>
      <c r="AZ253" s="77"/>
      <c r="BA253" s="77"/>
      <c r="BB253" s="77"/>
      <c r="BC253" s="77"/>
      <c r="BD253" s="77"/>
      <c r="BE253" s="77"/>
      <c r="BF253" s="77"/>
      <c r="BG253" s="77"/>
      <c r="BH253" s="77"/>
    </row>
    <row r="254" spans="1:60">
      <c r="A254" s="95"/>
      <c r="B254" s="77" t="s">
        <v>230</v>
      </c>
      <c r="C254" s="368" t="s">
        <v>6811</v>
      </c>
      <c r="D254" s="78"/>
      <c r="E254" s="77" t="s">
        <v>6801</v>
      </c>
      <c r="F254" s="77"/>
      <c r="G254" s="77" t="s">
        <v>5831</v>
      </c>
      <c r="H254" s="77"/>
      <c r="I254" s="77"/>
      <c r="J254" s="77"/>
      <c r="K254" s="77"/>
      <c r="L254" s="77" t="s">
        <v>6802</v>
      </c>
      <c r="M254" s="77" t="s">
        <v>6803</v>
      </c>
      <c r="N254" s="77"/>
      <c r="O254" s="77"/>
      <c r="P254" s="77"/>
      <c r="Q254" s="77"/>
      <c r="R254" s="77"/>
      <c r="S254" s="77"/>
      <c r="T254" s="77"/>
      <c r="U254" s="77" t="s">
        <v>6808</v>
      </c>
      <c r="V254" s="77">
        <v>15</v>
      </c>
      <c r="W254" s="77" t="s">
        <v>3891</v>
      </c>
      <c r="X254" s="77"/>
      <c r="Y254" s="77">
        <v>580</v>
      </c>
      <c r="Z254" s="77">
        <v>20</v>
      </c>
      <c r="AA254" s="89"/>
      <c r="AB254" s="77" t="s">
        <v>88</v>
      </c>
      <c r="AC254" s="78"/>
      <c r="AD254" s="77"/>
      <c r="AE254" s="77"/>
      <c r="AF254" s="77"/>
      <c r="AG254" s="77"/>
      <c r="AH254" s="77"/>
      <c r="AI254" s="77"/>
      <c r="AJ254" s="77" t="s">
        <v>5848</v>
      </c>
      <c r="AK254" s="77" t="s">
        <v>6811</v>
      </c>
      <c r="AL254" s="78">
        <v>44557</v>
      </c>
      <c r="AM254" s="78">
        <v>44557</v>
      </c>
      <c r="AN254" s="78">
        <v>44559</v>
      </c>
      <c r="AO254" s="78">
        <v>44559</v>
      </c>
      <c r="AP254" s="78"/>
      <c r="AQ254" s="77" t="s">
        <v>5862</v>
      </c>
      <c r="AR254" s="77" t="s">
        <v>6799</v>
      </c>
      <c r="AS254" s="77" t="s">
        <v>6811</v>
      </c>
      <c r="AT254" s="77"/>
      <c r="AU254" s="77"/>
      <c r="AV254" s="77"/>
      <c r="AW254" s="77" t="s">
        <v>90</v>
      </c>
      <c r="AX254" s="77"/>
      <c r="AY254" s="77"/>
      <c r="AZ254" s="77"/>
      <c r="BA254" s="77"/>
      <c r="BB254" s="77"/>
      <c r="BC254" s="77"/>
      <c r="BD254" s="77"/>
      <c r="BE254" s="77"/>
      <c r="BF254" s="77"/>
      <c r="BG254" s="77"/>
      <c r="BH254" s="77"/>
    </row>
    <row r="255" spans="1:60">
      <c r="A255" s="95"/>
      <c r="B255" s="77" t="s">
        <v>230</v>
      </c>
      <c r="C255" s="368" t="s">
        <v>6812</v>
      </c>
      <c r="D255" s="78"/>
      <c r="E255" s="77" t="s">
        <v>6801</v>
      </c>
      <c r="F255" s="77"/>
      <c r="G255" s="77" t="s">
        <v>5831</v>
      </c>
      <c r="H255" s="77"/>
      <c r="I255" s="77"/>
      <c r="J255" s="77"/>
      <c r="K255" s="77"/>
      <c r="L255" s="77" t="s">
        <v>6802</v>
      </c>
      <c r="M255" s="77" t="s">
        <v>6803</v>
      </c>
      <c r="N255" s="77"/>
      <c r="O255" s="77"/>
      <c r="P255" s="77"/>
      <c r="Q255" s="77"/>
      <c r="R255" s="77"/>
      <c r="S255" s="77"/>
      <c r="T255" s="77"/>
      <c r="U255" s="77" t="s">
        <v>5823</v>
      </c>
      <c r="V255" s="77">
        <v>18</v>
      </c>
      <c r="W255" s="77" t="s">
        <v>3891</v>
      </c>
      <c r="X255" s="77"/>
      <c r="Y255" s="77">
        <v>493</v>
      </c>
      <c r="Z255" s="77">
        <v>17</v>
      </c>
      <c r="AA255" s="89"/>
      <c r="AB255" s="77" t="s">
        <v>88</v>
      </c>
      <c r="AC255" s="78"/>
      <c r="AD255" s="77"/>
      <c r="AE255" s="77"/>
      <c r="AF255" s="77"/>
      <c r="AG255" s="77"/>
      <c r="AH255" s="77"/>
      <c r="AI255" s="77"/>
      <c r="AJ255" s="77" t="s">
        <v>5848</v>
      </c>
      <c r="AK255" s="77" t="s">
        <v>6812</v>
      </c>
      <c r="AL255" s="78">
        <v>44560</v>
      </c>
      <c r="AM255" s="78">
        <v>44560</v>
      </c>
      <c r="AN255" s="78">
        <v>44566</v>
      </c>
      <c r="AO255" s="78">
        <v>44566</v>
      </c>
      <c r="AP255" s="78"/>
      <c r="AQ255" s="77" t="s">
        <v>5862</v>
      </c>
      <c r="AR255" s="77" t="s">
        <v>6813</v>
      </c>
      <c r="AS255" s="77" t="s">
        <v>6812</v>
      </c>
      <c r="AT255" s="77"/>
      <c r="AU255" s="77"/>
      <c r="AV255" s="77"/>
      <c r="AW255" s="77" t="s">
        <v>90</v>
      </c>
      <c r="AX255" s="77"/>
      <c r="AY255" s="77"/>
      <c r="AZ255" s="77"/>
      <c r="BA255" s="77"/>
      <c r="BB255" s="77"/>
      <c r="BC255" s="77"/>
      <c r="BD255" s="77"/>
      <c r="BE255" s="77"/>
      <c r="BF255" s="77"/>
      <c r="BG255" s="77"/>
      <c r="BH255" s="77"/>
    </row>
    <row r="256" spans="1:60">
      <c r="A256" s="95"/>
      <c r="B256" s="77" t="s">
        <v>230</v>
      </c>
      <c r="C256" s="368" t="s">
        <v>6812</v>
      </c>
      <c r="D256" s="78"/>
      <c r="E256" s="77" t="s">
        <v>6801</v>
      </c>
      <c r="F256" s="77"/>
      <c r="G256" s="77" t="s">
        <v>5831</v>
      </c>
      <c r="H256" s="77"/>
      <c r="I256" s="77"/>
      <c r="J256" s="77"/>
      <c r="K256" s="77"/>
      <c r="L256" s="77" t="s">
        <v>6802</v>
      </c>
      <c r="M256" s="77" t="s">
        <v>6803</v>
      </c>
      <c r="N256" s="77"/>
      <c r="O256" s="77"/>
      <c r="P256" s="77"/>
      <c r="Q256" s="77"/>
      <c r="R256" s="77"/>
      <c r="S256" s="77"/>
      <c r="T256" s="77"/>
      <c r="U256" s="77" t="s">
        <v>6808</v>
      </c>
      <c r="V256" s="77">
        <v>15</v>
      </c>
      <c r="W256" s="77" t="s">
        <v>3891</v>
      </c>
      <c r="X256" s="77"/>
      <c r="Y256" s="77">
        <v>87</v>
      </c>
      <c r="Z256" s="77">
        <v>3</v>
      </c>
      <c r="AA256" s="89"/>
      <c r="AB256" s="77" t="s">
        <v>88</v>
      </c>
      <c r="AC256" s="78"/>
      <c r="AD256" s="77"/>
      <c r="AE256" s="77"/>
      <c r="AF256" s="77"/>
      <c r="AG256" s="77"/>
      <c r="AH256" s="77"/>
      <c r="AI256" s="77"/>
      <c r="AJ256" s="77" t="s">
        <v>5848</v>
      </c>
      <c r="AK256" s="77" t="s">
        <v>6812</v>
      </c>
      <c r="AL256" s="78">
        <v>44560</v>
      </c>
      <c r="AM256" s="78">
        <v>44560</v>
      </c>
      <c r="AN256" s="78">
        <v>44566</v>
      </c>
      <c r="AO256" s="78">
        <v>44566</v>
      </c>
      <c r="AP256" s="78"/>
      <c r="AQ256" s="77" t="s">
        <v>5862</v>
      </c>
      <c r="AR256" s="77" t="s">
        <v>6813</v>
      </c>
      <c r="AS256" s="77" t="s">
        <v>6812</v>
      </c>
      <c r="AT256" s="77"/>
      <c r="AU256" s="77"/>
      <c r="AV256" s="77"/>
      <c r="AW256" s="77" t="s">
        <v>90</v>
      </c>
      <c r="AX256" s="77"/>
      <c r="AY256" s="77"/>
      <c r="AZ256" s="77"/>
      <c r="BA256" s="77"/>
      <c r="BB256" s="77"/>
      <c r="BC256" s="77"/>
      <c r="BD256" s="77"/>
      <c r="BE256" s="77"/>
      <c r="BF256" s="77"/>
      <c r="BG256" s="77"/>
      <c r="BH256" s="77"/>
    </row>
    <row r="257" spans="1:60">
      <c r="A257" s="95"/>
      <c r="B257" s="77" t="s">
        <v>230</v>
      </c>
      <c r="C257" s="368" t="s">
        <v>6814</v>
      </c>
      <c r="D257" s="78"/>
      <c r="E257" s="77" t="s">
        <v>6801</v>
      </c>
      <c r="F257" s="77"/>
      <c r="G257" s="77" t="s">
        <v>5831</v>
      </c>
      <c r="H257" s="77"/>
      <c r="I257" s="77"/>
      <c r="J257" s="77"/>
      <c r="K257" s="77"/>
      <c r="L257" s="77" t="s">
        <v>6802</v>
      </c>
      <c r="M257" s="77" t="s">
        <v>6803</v>
      </c>
      <c r="N257" s="77"/>
      <c r="O257" s="77"/>
      <c r="P257" s="77"/>
      <c r="Q257" s="77"/>
      <c r="R257" s="77"/>
      <c r="S257" s="77"/>
      <c r="T257" s="77"/>
      <c r="U257" s="77" t="s">
        <v>5823</v>
      </c>
      <c r="V257" s="77">
        <v>18</v>
      </c>
      <c r="W257" s="77" t="s">
        <v>3891</v>
      </c>
      <c r="X257" s="77"/>
      <c r="Y257" s="77">
        <v>174</v>
      </c>
      <c r="Z257" s="77">
        <v>6</v>
      </c>
      <c r="AA257" s="89"/>
      <c r="AB257" s="77" t="s">
        <v>88</v>
      </c>
      <c r="AC257" s="78"/>
      <c r="AD257" s="77"/>
      <c r="AE257" s="77"/>
      <c r="AF257" s="77"/>
      <c r="AG257" s="77"/>
      <c r="AH257" s="77"/>
      <c r="AI257" s="77"/>
      <c r="AJ257" s="77" t="s">
        <v>5848</v>
      </c>
      <c r="AK257" s="77" t="s">
        <v>6814</v>
      </c>
      <c r="AL257" s="78">
        <v>44560</v>
      </c>
      <c r="AM257" s="78">
        <v>44560</v>
      </c>
      <c r="AN257" s="78">
        <v>44566</v>
      </c>
      <c r="AO257" s="78">
        <v>44566</v>
      </c>
      <c r="AP257" s="78"/>
      <c r="AQ257" s="77" t="s">
        <v>5862</v>
      </c>
      <c r="AR257" s="77" t="s">
        <v>6815</v>
      </c>
      <c r="AS257" s="77" t="s">
        <v>6814</v>
      </c>
      <c r="AT257" s="77"/>
      <c r="AU257" s="77"/>
      <c r="AV257" s="77"/>
      <c r="AW257" s="77" t="s">
        <v>90</v>
      </c>
      <c r="AX257" s="77"/>
      <c r="AY257" s="77"/>
      <c r="AZ257" s="77"/>
      <c r="BA257" s="77"/>
      <c r="BB257" s="77"/>
      <c r="BC257" s="77"/>
      <c r="BD257" s="77"/>
      <c r="BE257" s="77"/>
      <c r="BF257" s="77"/>
      <c r="BG257" s="77"/>
      <c r="BH257" s="77"/>
    </row>
    <row r="258" spans="1:60">
      <c r="A258" s="95"/>
      <c r="B258" s="77" t="s">
        <v>230</v>
      </c>
      <c r="C258" s="368" t="s">
        <v>6816</v>
      </c>
      <c r="D258" s="78"/>
      <c r="E258" s="77" t="s">
        <v>6801</v>
      </c>
      <c r="F258" s="77"/>
      <c r="G258" s="77" t="s">
        <v>5831</v>
      </c>
      <c r="H258" s="77"/>
      <c r="I258" s="77"/>
      <c r="J258" s="77"/>
      <c r="K258" s="77"/>
      <c r="L258" s="77" t="s">
        <v>6802</v>
      </c>
      <c r="M258" s="77" t="s">
        <v>6803</v>
      </c>
      <c r="N258" s="77"/>
      <c r="O258" s="77"/>
      <c r="P258" s="77"/>
      <c r="Q258" s="77"/>
      <c r="R258" s="77"/>
      <c r="S258" s="77"/>
      <c r="T258" s="77"/>
      <c r="U258" s="77" t="s">
        <v>6808</v>
      </c>
      <c r="V258" s="77">
        <v>15</v>
      </c>
      <c r="W258" s="77" t="s">
        <v>3891</v>
      </c>
      <c r="X258" s="77"/>
      <c r="Y258" s="77">
        <v>406</v>
      </c>
      <c r="Z258" s="77">
        <v>14</v>
      </c>
      <c r="AA258" s="89"/>
      <c r="AB258" s="77" t="s">
        <v>88</v>
      </c>
      <c r="AC258" s="78"/>
      <c r="AD258" s="77"/>
      <c r="AE258" s="77"/>
      <c r="AF258" s="77"/>
      <c r="AG258" s="77"/>
      <c r="AH258" s="77"/>
      <c r="AI258" s="77"/>
      <c r="AJ258" s="77" t="s">
        <v>5848</v>
      </c>
      <c r="AK258" s="77" t="s">
        <v>6816</v>
      </c>
      <c r="AL258" s="78">
        <v>44560</v>
      </c>
      <c r="AM258" s="78">
        <v>44560</v>
      </c>
      <c r="AN258" s="78">
        <v>44566</v>
      </c>
      <c r="AO258" s="78">
        <v>44566</v>
      </c>
      <c r="AP258" s="78"/>
      <c r="AQ258" s="77" t="s">
        <v>5862</v>
      </c>
      <c r="AR258" s="77" t="s">
        <v>6815</v>
      </c>
      <c r="AS258" s="77" t="s">
        <v>6816</v>
      </c>
      <c r="AT258" s="77"/>
      <c r="AU258" s="77"/>
      <c r="AV258" s="77"/>
      <c r="AW258" s="77" t="s">
        <v>90</v>
      </c>
      <c r="AX258" s="77"/>
      <c r="AY258" s="77"/>
      <c r="AZ258" s="77"/>
      <c r="BA258" s="77"/>
      <c r="BB258" s="77"/>
      <c r="BC258" s="77"/>
      <c r="BD258" s="77"/>
      <c r="BE258" s="77"/>
      <c r="BF258" s="77"/>
      <c r="BG258" s="77"/>
      <c r="BH258" s="77"/>
    </row>
    <row r="259" spans="1:60">
      <c r="A259" s="95"/>
      <c r="B259" s="77" t="s">
        <v>230</v>
      </c>
      <c r="C259" s="368" t="s">
        <v>6817</v>
      </c>
      <c r="D259" s="78"/>
      <c r="E259" s="77" t="s">
        <v>6801</v>
      </c>
      <c r="F259" s="77"/>
      <c r="G259" s="77" t="s">
        <v>5831</v>
      </c>
      <c r="H259" s="77"/>
      <c r="I259" s="77"/>
      <c r="J259" s="77"/>
      <c r="K259" s="77"/>
      <c r="L259" s="77" t="s">
        <v>6802</v>
      </c>
      <c r="M259" s="77" t="s">
        <v>6803</v>
      </c>
      <c r="N259" s="77"/>
      <c r="O259" s="77"/>
      <c r="P259" s="77"/>
      <c r="Q259" s="77"/>
      <c r="R259" s="77"/>
      <c r="S259" s="77"/>
      <c r="T259" s="77"/>
      <c r="U259" s="77" t="s">
        <v>5823</v>
      </c>
      <c r="V259" s="77">
        <v>18</v>
      </c>
      <c r="W259" s="77" t="s">
        <v>3891</v>
      </c>
      <c r="X259" s="77"/>
      <c r="Y259" s="77">
        <v>348</v>
      </c>
      <c r="Z259" s="77">
        <v>12</v>
      </c>
      <c r="AA259" s="89"/>
      <c r="AB259" s="77" t="s">
        <v>88</v>
      </c>
      <c r="AC259" s="78"/>
      <c r="AD259" s="77"/>
      <c r="AE259" s="77"/>
      <c r="AF259" s="77"/>
      <c r="AG259" s="77"/>
      <c r="AH259" s="77"/>
      <c r="AI259" s="77"/>
      <c r="AJ259" s="77" t="s">
        <v>5848</v>
      </c>
      <c r="AK259" s="77" t="s">
        <v>6817</v>
      </c>
      <c r="AL259" s="78">
        <v>44560</v>
      </c>
      <c r="AM259" s="78">
        <v>44560</v>
      </c>
      <c r="AN259" s="78">
        <v>44566</v>
      </c>
      <c r="AO259" s="78">
        <v>44566</v>
      </c>
      <c r="AP259" s="78"/>
      <c r="AQ259" s="77" t="s">
        <v>5862</v>
      </c>
      <c r="AR259" s="77" t="s">
        <v>6818</v>
      </c>
      <c r="AS259" s="77" t="s">
        <v>6817</v>
      </c>
      <c r="AT259" s="77"/>
      <c r="AU259" s="77"/>
      <c r="AV259" s="77"/>
      <c r="AW259" s="77" t="s">
        <v>90</v>
      </c>
      <c r="AX259" s="77"/>
      <c r="AY259" s="77"/>
      <c r="AZ259" s="77"/>
      <c r="BA259" s="77"/>
      <c r="BB259" s="77"/>
      <c r="BC259" s="77"/>
      <c r="BD259" s="77"/>
      <c r="BE259" s="77"/>
      <c r="BF259" s="77"/>
      <c r="BG259" s="77"/>
      <c r="BH259" s="77"/>
    </row>
    <row r="260" spans="1:60">
      <c r="A260" s="95"/>
      <c r="B260" s="77" t="s">
        <v>230</v>
      </c>
      <c r="C260" s="368" t="s">
        <v>6817</v>
      </c>
      <c r="D260" s="78"/>
      <c r="E260" s="77" t="s">
        <v>6801</v>
      </c>
      <c r="F260" s="77"/>
      <c r="G260" s="77" t="s">
        <v>5831</v>
      </c>
      <c r="H260" s="77"/>
      <c r="I260" s="77"/>
      <c r="J260" s="77"/>
      <c r="K260" s="77"/>
      <c r="L260" s="77" t="s">
        <v>6802</v>
      </c>
      <c r="M260" s="77" t="s">
        <v>6803</v>
      </c>
      <c r="N260" s="77"/>
      <c r="O260" s="77"/>
      <c r="P260" s="77"/>
      <c r="Q260" s="77"/>
      <c r="R260" s="77"/>
      <c r="S260" s="77"/>
      <c r="T260" s="77"/>
      <c r="U260" s="77" t="s">
        <v>6808</v>
      </c>
      <c r="V260" s="77">
        <v>15</v>
      </c>
      <c r="W260" s="77" t="s">
        <v>3891</v>
      </c>
      <c r="X260" s="77"/>
      <c r="Y260" s="77">
        <v>116</v>
      </c>
      <c r="Z260" s="77">
        <v>4</v>
      </c>
      <c r="AA260" s="89"/>
      <c r="AB260" s="77" t="s">
        <v>88</v>
      </c>
      <c r="AC260" s="78"/>
      <c r="AD260" s="77"/>
      <c r="AE260" s="77"/>
      <c r="AF260" s="77"/>
      <c r="AG260" s="77"/>
      <c r="AH260" s="77"/>
      <c r="AI260" s="77"/>
      <c r="AJ260" s="77" t="s">
        <v>5848</v>
      </c>
      <c r="AK260" s="77" t="s">
        <v>6817</v>
      </c>
      <c r="AL260" s="78">
        <v>44560</v>
      </c>
      <c r="AM260" s="78">
        <v>44560</v>
      </c>
      <c r="AN260" s="78">
        <v>44566</v>
      </c>
      <c r="AO260" s="78">
        <v>44566</v>
      </c>
      <c r="AP260" s="78"/>
      <c r="AQ260" s="77" t="s">
        <v>5862</v>
      </c>
      <c r="AR260" s="77" t="s">
        <v>6818</v>
      </c>
      <c r="AS260" s="77" t="s">
        <v>6817</v>
      </c>
      <c r="AT260" s="77"/>
      <c r="AU260" s="77"/>
      <c r="AV260" s="77"/>
      <c r="AW260" s="77" t="s">
        <v>90</v>
      </c>
      <c r="AX260" s="77"/>
      <c r="AY260" s="77"/>
      <c r="AZ260" s="77"/>
      <c r="BA260" s="77"/>
      <c r="BB260" s="77"/>
      <c r="BC260" s="77"/>
      <c r="BD260" s="77"/>
      <c r="BE260" s="77"/>
      <c r="BF260" s="77"/>
      <c r="BG260" s="77"/>
      <c r="BH260" s="77"/>
    </row>
    <row r="261" spans="1:60">
      <c r="A261" s="95"/>
      <c r="B261" s="77" t="s">
        <v>230</v>
      </c>
      <c r="C261" s="368" t="s">
        <v>6819</v>
      </c>
      <c r="D261" s="78"/>
      <c r="E261" s="77" t="s">
        <v>6801</v>
      </c>
      <c r="F261" s="77"/>
      <c r="G261" s="77" t="s">
        <v>5831</v>
      </c>
      <c r="H261" s="77"/>
      <c r="I261" s="77"/>
      <c r="J261" s="77"/>
      <c r="K261" s="77"/>
      <c r="L261" s="77" t="s">
        <v>6802</v>
      </c>
      <c r="M261" s="77" t="s">
        <v>6803</v>
      </c>
      <c r="N261" s="77"/>
      <c r="O261" s="77"/>
      <c r="P261" s="77"/>
      <c r="Q261" s="77"/>
      <c r="R261" s="77"/>
      <c r="S261" s="77"/>
      <c r="T261" s="77"/>
      <c r="U261" s="77" t="s">
        <v>6808</v>
      </c>
      <c r="V261" s="77">
        <v>15</v>
      </c>
      <c r="W261" s="77" t="s">
        <v>3891</v>
      </c>
      <c r="X261" s="77"/>
      <c r="Y261" s="77">
        <v>116</v>
      </c>
      <c r="Z261" s="77">
        <v>4</v>
      </c>
      <c r="AA261" s="89"/>
      <c r="AB261" s="77" t="s">
        <v>88</v>
      </c>
      <c r="AC261" s="78"/>
      <c r="AD261" s="77"/>
      <c r="AE261" s="77"/>
      <c r="AF261" s="77"/>
      <c r="AG261" s="77"/>
      <c r="AH261" s="77"/>
      <c r="AI261" s="77"/>
      <c r="AJ261" s="77" t="s">
        <v>5848</v>
      </c>
      <c r="AK261" s="77" t="s">
        <v>6819</v>
      </c>
      <c r="AL261" s="78">
        <v>44560</v>
      </c>
      <c r="AM261" s="78">
        <v>44560</v>
      </c>
      <c r="AN261" s="78">
        <v>44566</v>
      </c>
      <c r="AO261" s="78">
        <v>44566</v>
      </c>
      <c r="AP261" s="78"/>
      <c r="AQ261" s="77" t="s">
        <v>5862</v>
      </c>
      <c r="AR261" s="77" t="s">
        <v>6820</v>
      </c>
      <c r="AS261" s="77" t="s">
        <v>6819</v>
      </c>
      <c r="AT261" s="77"/>
      <c r="AU261" s="77"/>
      <c r="AV261" s="77"/>
      <c r="AW261" s="77" t="s">
        <v>90</v>
      </c>
      <c r="AX261" s="77"/>
      <c r="AY261" s="77"/>
      <c r="AZ261" s="77"/>
      <c r="BA261" s="77"/>
      <c r="BB261" s="77"/>
      <c r="BC261" s="77"/>
      <c r="BD261" s="77"/>
      <c r="BE261" s="77"/>
      <c r="BF261" s="77"/>
      <c r="BG261" s="77"/>
      <c r="BH261" s="77"/>
    </row>
    <row r="262" spans="1:60">
      <c r="A262" s="95"/>
      <c r="B262" s="77" t="s">
        <v>230</v>
      </c>
      <c r="C262" s="368" t="s">
        <v>6821</v>
      </c>
      <c r="D262" s="78"/>
      <c r="E262" s="77" t="s">
        <v>6801</v>
      </c>
      <c r="F262" s="77"/>
      <c r="G262" s="77" t="s">
        <v>5831</v>
      </c>
      <c r="H262" s="77"/>
      <c r="I262" s="77"/>
      <c r="J262" s="77"/>
      <c r="K262" s="77"/>
      <c r="L262" s="77" t="s">
        <v>6802</v>
      </c>
      <c r="M262" s="77" t="s">
        <v>6803</v>
      </c>
      <c r="N262" s="77"/>
      <c r="O262" s="77"/>
      <c r="P262" s="77"/>
      <c r="Q262" s="77"/>
      <c r="R262" s="77"/>
      <c r="S262" s="77"/>
      <c r="T262" s="77"/>
      <c r="U262" s="77" t="s">
        <v>6808</v>
      </c>
      <c r="V262" s="77">
        <v>15</v>
      </c>
      <c r="W262" s="77" t="s">
        <v>3891</v>
      </c>
      <c r="X262" s="77"/>
      <c r="Y262" s="77">
        <v>261</v>
      </c>
      <c r="Z262" s="77">
        <v>9</v>
      </c>
      <c r="AA262" s="89"/>
      <c r="AB262" s="77" t="s">
        <v>88</v>
      </c>
      <c r="AC262" s="78"/>
      <c r="AD262" s="77"/>
      <c r="AE262" s="77"/>
      <c r="AF262" s="77"/>
      <c r="AG262" s="77"/>
      <c r="AH262" s="77"/>
      <c r="AI262" s="77"/>
      <c r="AJ262" s="77" t="s">
        <v>5848</v>
      </c>
      <c r="AK262" s="77" t="s">
        <v>6821</v>
      </c>
      <c r="AL262" s="78">
        <v>44560</v>
      </c>
      <c r="AM262" s="78">
        <v>44560</v>
      </c>
      <c r="AN262" s="78">
        <v>44566</v>
      </c>
      <c r="AO262" s="78">
        <v>44566</v>
      </c>
      <c r="AP262" s="78"/>
      <c r="AQ262" s="77" t="s">
        <v>5862</v>
      </c>
      <c r="AR262" s="77" t="s">
        <v>6822</v>
      </c>
      <c r="AS262" s="77" t="s">
        <v>6821</v>
      </c>
      <c r="AT262" s="77"/>
      <c r="AU262" s="77"/>
      <c r="AV262" s="77"/>
      <c r="AW262" s="77" t="s">
        <v>90</v>
      </c>
      <c r="AX262" s="77"/>
      <c r="AY262" s="77"/>
      <c r="AZ262" s="77"/>
      <c r="BA262" s="77"/>
      <c r="BB262" s="77"/>
      <c r="BC262" s="77"/>
      <c r="BD262" s="77"/>
      <c r="BE262" s="77"/>
      <c r="BF262" s="77"/>
      <c r="BG262" s="77"/>
      <c r="BH262" s="77"/>
    </row>
    <row r="263" spans="1:60">
      <c r="A263" s="95"/>
      <c r="B263" s="77" t="s">
        <v>5880</v>
      </c>
      <c r="C263" s="368" t="s">
        <v>6823</v>
      </c>
      <c r="D263" s="78"/>
      <c r="E263" s="77" t="s">
        <v>6824</v>
      </c>
      <c r="F263" s="77"/>
      <c r="G263" s="77" t="s">
        <v>5831</v>
      </c>
      <c r="H263" s="77"/>
      <c r="I263" s="77"/>
      <c r="J263" s="77"/>
      <c r="K263" s="77"/>
      <c r="L263" s="77" t="s">
        <v>257</v>
      </c>
      <c r="M263" s="77" t="s">
        <v>6825</v>
      </c>
      <c r="N263" s="77"/>
      <c r="O263" s="77"/>
      <c r="P263" s="77"/>
      <c r="Q263" s="77"/>
      <c r="R263" s="77"/>
      <c r="S263" s="77"/>
      <c r="T263" s="77"/>
      <c r="U263" s="77" t="s">
        <v>6794</v>
      </c>
      <c r="V263" s="77">
        <v>15</v>
      </c>
      <c r="W263" s="77" t="s">
        <v>6795</v>
      </c>
      <c r="X263" s="77"/>
      <c r="Y263" s="77">
        <v>720</v>
      </c>
      <c r="Z263" s="77">
        <v>24</v>
      </c>
      <c r="AA263" s="89"/>
      <c r="AB263" s="77" t="s">
        <v>88</v>
      </c>
      <c r="AC263" s="78"/>
      <c r="AD263" s="77"/>
      <c r="AE263" s="77"/>
      <c r="AF263" s="77"/>
      <c r="AG263" s="77"/>
      <c r="AH263" s="77"/>
      <c r="AI263" s="77"/>
      <c r="AJ263" s="77" t="s">
        <v>5848</v>
      </c>
      <c r="AK263" s="77" t="s">
        <v>6823</v>
      </c>
      <c r="AL263" s="78">
        <v>44572</v>
      </c>
      <c r="AM263" s="78">
        <v>44572</v>
      </c>
      <c r="AN263" s="78">
        <v>44574</v>
      </c>
      <c r="AO263" s="78">
        <v>44574</v>
      </c>
      <c r="AP263" s="78"/>
      <c r="AQ263" s="77" t="s">
        <v>5862</v>
      </c>
      <c r="AR263" s="77"/>
      <c r="AS263" s="77" t="s">
        <v>6823</v>
      </c>
      <c r="AT263" s="77"/>
      <c r="AU263" s="77"/>
      <c r="AV263" s="77"/>
      <c r="AW263" s="77" t="s">
        <v>90</v>
      </c>
      <c r="AX263" s="77"/>
      <c r="AY263" s="77"/>
      <c r="AZ263" s="77"/>
      <c r="BA263" s="77"/>
      <c r="BB263" s="77"/>
      <c r="BC263" s="77"/>
      <c r="BD263" s="77"/>
      <c r="BE263" s="77"/>
      <c r="BF263" s="77"/>
      <c r="BG263" s="77"/>
      <c r="BH263" s="77"/>
    </row>
    <row r="264" spans="1:60">
      <c r="A264" s="95"/>
      <c r="B264" s="77" t="s">
        <v>5880</v>
      </c>
      <c r="C264" s="368" t="s">
        <v>6826</v>
      </c>
      <c r="D264" s="78"/>
      <c r="E264" s="77" t="s">
        <v>6824</v>
      </c>
      <c r="F264" s="77"/>
      <c r="G264" s="77" t="s">
        <v>5831</v>
      </c>
      <c r="H264" s="77"/>
      <c r="I264" s="77"/>
      <c r="J264" s="77"/>
      <c r="K264" s="77"/>
      <c r="L264" s="77" t="s">
        <v>257</v>
      </c>
      <c r="M264" s="77" t="s">
        <v>6825</v>
      </c>
      <c r="N264" s="77"/>
      <c r="O264" s="77"/>
      <c r="P264" s="77"/>
      <c r="Q264" s="77"/>
      <c r="R264" s="77"/>
      <c r="S264" s="77"/>
      <c r="T264" s="77"/>
      <c r="U264" s="77" t="s">
        <v>6794</v>
      </c>
      <c r="V264" s="77">
        <v>15</v>
      </c>
      <c r="W264" s="77" t="s">
        <v>6795</v>
      </c>
      <c r="X264" s="77"/>
      <c r="Y264" s="77">
        <v>720</v>
      </c>
      <c r="Z264" s="77">
        <v>24</v>
      </c>
      <c r="AA264" s="89"/>
      <c r="AB264" s="77" t="s">
        <v>88</v>
      </c>
      <c r="AC264" s="78"/>
      <c r="AD264" s="77"/>
      <c r="AE264" s="77"/>
      <c r="AF264" s="77"/>
      <c r="AG264" s="77"/>
      <c r="AH264" s="77"/>
      <c r="AI264" s="77"/>
      <c r="AJ264" s="77" t="s">
        <v>5848</v>
      </c>
      <c r="AK264" s="77" t="s">
        <v>6826</v>
      </c>
      <c r="AL264" s="78">
        <v>44572</v>
      </c>
      <c r="AM264" s="78">
        <v>44572</v>
      </c>
      <c r="AN264" s="78">
        <v>44574</v>
      </c>
      <c r="AO264" s="78">
        <v>44574</v>
      </c>
      <c r="AP264" s="78"/>
      <c r="AQ264" s="77" t="s">
        <v>5862</v>
      </c>
      <c r="AR264" s="77"/>
      <c r="AS264" s="77" t="s">
        <v>6826</v>
      </c>
      <c r="AT264" s="77"/>
      <c r="AU264" s="77"/>
      <c r="AV264" s="77"/>
      <c r="AW264" s="77" t="s">
        <v>90</v>
      </c>
      <c r="AX264" s="77"/>
      <c r="AY264" s="77"/>
      <c r="AZ264" s="77"/>
      <c r="BA264" s="77"/>
      <c r="BB264" s="77"/>
      <c r="BC264" s="77"/>
      <c r="BD264" s="77"/>
      <c r="BE264" s="77"/>
      <c r="BF264" s="77"/>
      <c r="BG264" s="77"/>
      <c r="BH264" s="77"/>
    </row>
    <row r="265" spans="1:60">
      <c r="A265" s="95"/>
      <c r="B265" s="77" t="s">
        <v>6423</v>
      </c>
      <c r="C265" s="368" t="s">
        <v>6827</v>
      </c>
      <c r="D265" s="78"/>
      <c r="E265" s="77" t="s">
        <v>6828</v>
      </c>
      <c r="F265" s="77"/>
      <c r="G265" s="77" t="s">
        <v>5829</v>
      </c>
      <c r="H265" s="77"/>
      <c r="I265" s="77"/>
      <c r="J265" s="77"/>
      <c r="K265" s="77"/>
      <c r="L265" s="77" t="s">
        <v>503</v>
      </c>
      <c r="M265" s="77" t="s">
        <v>6829</v>
      </c>
      <c r="N265" s="77"/>
      <c r="O265" s="77"/>
      <c r="P265" s="77"/>
      <c r="Q265" s="77"/>
      <c r="R265" s="77"/>
      <c r="S265" s="77"/>
      <c r="T265" s="77"/>
      <c r="U265" s="77" t="s">
        <v>6830</v>
      </c>
      <c r="V265" s="77">
        <v>18</v>
      </c>
      <c r="W265" s="77" t="s">
        <v>6831</v>
      </c>
      <c r="X265" s="77"/>
      <c r="Y265" s="77">
        <v>725</v>
      </c>
      <c r="Z265" s="77">
        <v>25</v>
      </c>
      <c r="AA265" s="89"/>
      <c r="AB265" s="77" t="s">
        <v>70</v>
      </c>
      <c r="AC265" s="78"/>
      <c r="AD265" s="77"/>
      <c r="AE265" s="77"/>
      <c r="AF265" s="77"/>
      <c r="AG265" s="77"/>
      <c r="AH265" s="77"/>
      <c r="AI265" s="77"/>
      <c r="AJ265" s="77" t="s">
        <v>5848</v>
      </c>
      <c r="AK265" s="77" t="s">
        <v>6827</v>
      </c>
      <c r="AL265" s="78">
        <v>44575</v>
      </c>
      <c r="AM265" s="78">
        <v>44575</v>
      </c>
      <c r="AN265" s="78">
        <v>44578</v>
      </c>
      <c r="AO265" s="78">
        <v>44578</v>
      </c>
      <c r="AP265" s="78"/>
      <c r="AQ265" s="77" t="s">
        <v>5862</v>
      </c>
      <c r="AR265" s="77"/>
      <c r="AS265" s="77" t="s">
        <v>6827</v>
      </c>
      <c r="AT265" s="77"/>
      <c r="AU265" s="77"/>
      <c r="AV265" s="77"/>
      <c r="AW265" s="77" t="s">
        <v>90</v>
      </c>
      <c r="AX265" s="77"/>
      <c r="AY265" s="77"/>
      <c r="AZ265" s="77"/>
      <c r="BA265" s="77"/>
      <c r="BB265" s="77"/>
      <c r="BC265" s="77"/>
      <c r="BD265" s="77"/>
      <c r="BE265" s="77"/>
      <c r="BF265" s="77"/>
      <c r="BG265" s="77"/>
      <c r="BH265" s="77"/>
    </row>
    <row r="266" spans="1:60">
      <c r="A266" s="95"/>
      <c r="B266" s="77" t="s">
        <v>6423</v>
      </c>
      <c r="C266" s="368" t="s">
        <v>6832</v>
      </c>
      <c r="D266" s="78"/>
      <c r="E266" s="77" t="s">
        <v>6828</v>
      </c>
      <c r="F266" s="77"/>
      <c r="G266" s="77" t="s">
        <v>5829</v>
      </c>
      <c r="H266" s="77"/>
      <c r="I266" s="77"/>
      <c r="J266" s="77"/>
      <c r="K266" s="77"/>
      <c r="L266" s="77" t="s">
        <v>503</v>
      </c>
      <c r="M266" s="77" t="s">
        <v>6829</v>
      </c>
      <c r="N266" s="77"/>
      <c r="O266" s="77"/>
      <c r="P266" s="77"/>
      <c r="Q266" s="77"/>
      <c r="R266" s="77"/>
      <c r="S266" s="77"/>
      <c r="T266" s="77"/>
      <c r="U266" s="77" t="s">
        <v>6830</v>
      </c>
      <c r="V266" s="77">
        <v>18</v>
      </c>
      <c r="W266" s="77" t="s">
        <v>6831</v>
      </c>
      <c r="X266" s="77"/>
      <c r="Y266" s="77">
        <v>725</v>
      </c>
      <c r="Z266" s="77">
        <v>25</v>
      </c>
      <c r="AA266" s="89"/>
      <c r="AB266" s="77" t="s">
        <v>70</v>
      </c>
      <c r="AC266" s="78"/>
      <c r="AD266" s="77"/>
      <c r="AE266" s="77"/>
      <c r="AF266" s="77"/>
      <c r="AG266" s="77"/>
      <c r="AH266" s="77"/>
      <c r="AI266" s="77"/>
      <c r="AJ266" s="77" t="s">
        <v>5848</v>
      </c>
      <c r="AK266" s="77" t="s">
        <v>6832</v>
      </c>
      <c r="AL266" s="78">
        <v>44575</v>
      </c>
      <c r="AM266" s="78">
        <v>44575</v>
      </c>
      <c r="AN266" s="78">
        <v>44578</v>
      </c>
      <c r="AO266" s="78">
        <v>44578</v>
      </c>
      <c r="AP266" s="78"/>
      <c r="AQ266" s="77" t="s">
        <v>5862</v>
      </c>
      <c r="AR266" s="77"/>
      <c r="AS266" s="77" t="s">
        <v>6832</v>
      </c>
      <c r="AT266" s="77"/>
      <c r="AU266" s="77"/>
      <c r="AV266" s="77"/>
      <c r="AW266" s="77" t="s">
        <v>90</v>
      </c>
      <c r="AX266" s="77"/>
      <c r="AY266" s="77"/>
      <c r="AZ266" s="77"/>
      <c r="BA266" s="77"/>
      <c r="BB266" s="77"/>
      <c r="BC266" s="77"/>
      <c r="BD266" s="77"/>
      <c r="BE266" s="77"/>
      <c r="BF266" s="77"/>
      <c r="BG266" s="77"/>
      <c r="BH266" s="77"/>
    </row>
    <row r="267" spans="1:60">
      <c r="A267" s="95"/>
      <c r="B267" s="77" t="s">
        <v>6423</v>
      </c>
      <c r="C267" s="368" t="s">
        <v>6833</v>
      </c>
      <c r="D267" s="78"/>
      <c r="E267" s="77" t="s">
        <v>6828</v>
      </c>
      <c r="F267" s="77"/>
      <c r="G267" s="77" t="s">
        <v>5829</v>
      </c>
      <c r="H267" s="77"/>
      <c r="I267" s="77"/>
      <c r="J267" s="77"/>
      <c r="K267" s="77"/>
      <c r="L267" s="77" t="s">
        <v>503</v>
      </c>
      <c r="M267" s="77" t="s">
        <v>6829</v>
      </c>
      <c r="N267" s="77"/>
      <c r="O267" s="77"/>
      <c r="P267" s="77"/>
      <c r="Q267" s="77"/>
      <c r="R267" s="77"/>
      <c r="S267" s="77"/>
      <c r="T267" s="77"/>
      <c r="U267" s="77" t="s">
        <v>6830</v>
      </c>
      <c r="V267" s="77">
        <v>18</v>
      </c>
      <c r="W267" s="77" t="s">
        <v>6831</v>
      </c>
      <c r="X267" s="77"/>
      <c r="Y267" s="77">
        <v>725</v>
      </c>
      <c r="Z267" s="77">
        <v>25</v>
      </c>
      <c r="AA267" s="89"/>
      <c r="AB267" s="77" t="s">
        <v>70</v>
      </c>
      <c r="AC267" s="78"/>
      <c r="AD267" s="77"/>
      <c r="AE267" s="77"/>
      <c r="AF267" s="77"/>
      <c r="AG267" s="77"/>
      <c r="AH267" s="77"/>
      <c r="AI267" s="77"/>
      <c r="AJ267" s="77" t="s">
        <v>5848</v>
      </c>
      <c r="AK267" s="77" t="s">
        <v>6833</v>
      </c>
      <c r="AL267" s="78">
        <v>44575</v>
      </c>
      <c r="AM267" s="78">
        <v>44575</v>
      </c>
      <c r="AN267" s="78">
        <v>44578</v>
      </c>
      <c r="AO267" s="78">
        <v>44578</v>
      </c>
      <c r="AP267" s="78"/>
      <c r="AQ267" s="77" t="s">
        <v>5862</v>
      </c>
      <c r="AR267" s="77"/>
      <c r="AS267" s="77" t="s">
        <v>6833</v>
      </c>
      <c r="AT267" s="77"/>
      <c r="AU267" s="77"/>
      <c r="AV267" s="77"/>
      <c r="AW267" s="77" t="s">
        <v>90</v>
      </c>
      <c r="AX267" s="77"/>
      <c r="AY267" s="77"/>
      <c r="AZ267" s="77"/>
      <c r="BA267" s="77"/>
      <c r="BB267" s="77"/>
      <c r="BC267" s="77"/>
      <c r="BD267" s="77"/>
      <c r="BE267" s="77"/>
      <c r="BF267" s="77"/>
      <c r="BG267" s="77"/>
      <c r="BH267" s="77"/>
    </row>
    <row r="268" spans="1:60">
      <c r="A268" s="95"/>
      <c r="B268" s="77" t="s">
        <v>6423</v>
      </c>
      <c r="C268" s="368" t="s">
        <v>6834</v>
      </c>
      <c r="D268" s="78"/>
      <c r="E268" s="77" t="s">
        <v>6835</v>
      </c>
      <c r="F268" s="77"/>
      <c r="G268" s="77" t="s">
        <v>5831</v>
      </c>
      <c r="H268" s="77"/>
      <c r="I268" s="77"/>
      <c r="J268" s="77"/>
      <c r="K268" s="77"/>
      <c r="L268" s="77" t="s">
        <v>503</v>
      </c>
      <c r="M268" s="77" t="s">
        <v>6836</v>
      </c>
      <c r="N268" s="77"/>
      <c r="O268" s="77"/>
      <c r="P268" s="77"/>
      <c r="Q268" s="77"/>
      <c r="R268" s="77"/>
      <c r="S268" s="77"/>
      <c r="T268" s="77"/>
      <c r="U268" s="77" t="s">
        <v>6794</v>
      </c>
      <c r="V268" s="77">
        <v>15</v>
      </c>
      <c r="W268" s="77" t="s">
        <v>6795</v>
      </c>
      <c r="X268" s="77"/>
      <c r="Y268" s="77">
        <v>750</v>
      </c>
      <c r="Z268" s="77">
        <v>25</v>
      </c>
      <c r="AA268" s="89"/>
      <c r="AB268" s="77" t="s">
        <v>70</v>
      </c>
      <c r="AC268" s="78"/>
      <c r="AD268" s="77"/>
      <c r="AE268" s="77"/>
      <c r="AF268" s="77"/>
      <c r="AG268" s="77"/>
      <c r="AH268" s="77"/>
      <c r="AI268" s="77"/>
      <c r="AJ268" s="77" t="s">
        <v>5848</v>
      </c>
      <c r="AK268" s="77" t="s">
        <v>6834</v>
      </c>
      <c r="AL268" s="78">
        <v>44575</v>
      </c>
      <c r="AM268" s="78">
        <v>44575</v>
      </c>
      <c r="AN268" s="78">
        <v>44579</v>
      </c>
      <c r="AO268" s="78">
        <v>44579</v>
      </c>
      <c r="AP268" s="78"/>
      <c r="AQ268" s="77" t="s">
        <v>5862</v>
      </c>
      <c r="AR268" s="77"/>
      <c r="AS268" s="77" t="s">
        <v>6834</v>
      </c>
      <c r="AT268" s="77"/>
      <c r="AU268" s="77"/>
      <c r="AV268" s="77"/>
      <c r="AW268" s="77" t="s">
        <v>90</v>
      </c>
      <c r="AX268" s="77"/>
      <c r="AY268" s="77"/>
      <c r="AZ268" s="77"/>
      <c r="BA268" s="77"/>
      <c r="BB268" s="77"/>
      <c r="BC268" s="77"/>
      <c r="BD268" s="77"/>
      <c r="BE268" s="77"/>
      <c r="BF268" s="77"/>
      <c r="BG268" s="77"/>
      <c r="BH268" s="77"/>
    </row>
    <row r="269" spans="1:60">
      <c r="A269" s="95"/>
      <c r="B269" s="77" t="s">
        <v>6423</v>
      </c>
      <c r="C269" s="368" t="s">
        <v>6837</v>
      </c>
      <c r="D269" s="78"/>
      <c r="E269" s="77" t="s">
        <v>6835</v>
      </c>
      <c r="F269" s="77"/>
      <c r="G269" s="77" t="s">
        <v>5831</v>
      </c>
      <c r="H269" s="77"/>
      <c r="I269" s="77"/>
      <c r="J269" s="77"/>
      <c r="K269" s="77"/>
      <c r="L269" s="77" t="s">
        <v>503</v>
      </c>
      <c r="M269" s="77" t="s">
        <v>6836</v>
      </c>
      <c r="N269" s="77"/>
      <c r="O269" s="77"/>
      <c r="P269" s="77"/>
      <c r="Q269" s="77"/>
      <c r="R269" s="77"/>
      <c r="S269" s="77"/>
      <c r="T269" s="77"/>
      <c r="U269" s="77" t="s">
        <v>6794</v>
      </c>
      <c r="V269" s="77">
        <v>15</v>
      </c>
      <c r="W269" s="77" t="s">
        <v>6795</v>
      </c>
      <c r="X269" s="77"/>
      <c r="Y269" s="77">
        <v>720</v>
      </c>
      <c r="Z269" s="77">
        <v>24</v>
      </c>
      <c r="AA269" s="89"/>
      <c r="AB269" s="77" t="s">
        <v>70</v>
      </c>
      <c r="AC269" s="78"/>
      <c r="AD269" s="77"/>
      <c r="AE269" s="77"/>
      <c r="AF269" s="77"/>
      <c r="AG269" s="77"/>
      <c r="AH269" s="77"/>
      <c r="AI269" s="77"/>
      <c r="AJ269" s="77" t="s">
        <v>5848</v>
      </c>
      <c r="AK269" s="77" t="s">
        <v>6837</v>
      </c>
      <c r="AL269" s="78">
        <v>44578</v>
      </c>
      <c r="AM269" s="78">
        <v>44578</v>
      </c>
      <c r="AN269" s="78">
        <v>44216</v>
      </c>
      <c r="AO269" s="78">
        <v>44216</v>
      </c>
      <c r="AP269" s="78"/>
      <c r="AQ269" s="77" t="s">
        <v>5862</v>
      </c>
      <c r="AR269" s="77"/>
      <c r="AS269" s="77" t="s">
        <v>6837</v>
      </c>
      <c r="AT269" s="77"/>
      <c r="AU269" s="77"/>
      <c r="AV269" s="77"/>
      <c r="AW269" s="77" t="s">
        <v>90</v>
      </c>
      <c r="AX269" s="77"/>
      <c r="AY269" s="77"/>
      <c r="AZ269" s="77"/>
      <c r="BA269" s="77"/>
      <c r="BB269" s="77"/>
      <c r="BC269" s="77"/>
      <c r="BD269" s="77"/>
      <c r="BE269" s="77"/>
      <c r="BF269" s="77"/>
      <c r="BG269" s="77"/>
      <c r="BH269" s="77"/>
    </row>
    <row r="270" spans="1:60">
      <c r="A270" s="95"/>
      <c r="B270" s="77" t="s">
        <v>6423</v>
      </c>
      <c r="C270" s="368" t="s">
        <v>6838</v>
      </c>
      <c r="D270" s="78"/>
      <c r="E270" s="77" t="s">
        <v>6835</v>
      </c>
      <c r="F270" s="77"/>
      <c r="G270" s="77" t="s">
        <v>5831</v>
      </c>
      <c r="H270" s="77"/>
      <c r="I270" s="77"/>
      <c r="J270" s="77"/>
      <c r="K270" s="77"/>
      <c r="L270" s="77" t="s">
        <v>503</v>
      </c>
      <c r="M270" s="77" t="s">
        <v>6836</v>
      </c>
      <c r="N270" s="77"/>
      <c r="O270" s="77"/>
      <c r="P270" s="77"/>
      <c r="Q270" s="77"/>
      <c r="R270" s="77"/>
      <c r="S270" s="77"/>
      <c r="T270" s="77"/>
      <c r="U270" s="77" t="s">
        <v>6794</v>
      </c>
      <c r="V270" s="77">
        <v>15</v>
      </c>
      <c r="W270" s="77" t="s">
        <v>6795</v>
      </c>
      <c r="X270" s="77"/>
      <c r="Y270" s="77">
        <v>9</v>
      </c>
      <c r="Z270" s="77">
        <v>1</v>
      </c>
      <c r="AA270" s="89"/>
      <c r="AB270" s="77" t="s">
        <v>70</v>
      </c>
      <c r="AC270" s="78"/>
      <c r="AD270" s="77"/>
      <c r="AE270" s="77"/>
      <c r="AF270" s="77"/>
      <c r="AG270" s="77"/>
      <c r="AH270" s="77"/>
      <c r="AI270" s="77"/>
      <c r="AJ270" s="77" t="s">
        <v>5848</v>
      </c>
      <c r="AK270" s="77" t="s">
        <v>6838</v>
      </c>
      <c r="AL270" s="78">
        <v>44578</v>
      </c>
      <c r="AM270" s="78">
        <v>44578</v>
      </c>
      <c r="AN270" s="78">
        <v>44216</v>
      </c>
      <c r="AO270" s="78">
        <v>44216</v>
      </c>
      <c r="AP270" s="78"/>
      <c r="AQ270" s="77" t="s">
        <v>5862</v>
      </c>
      <c r="AR270" s="77"/>
      <c r="AS270" s="77" t="s">
        <v>6838</v>
      </c>
      <c r="AT270" s="77"/>
      <c r="AU270" s="77"/>
      <c r="AV270" s="77"/>
      <c r="AW270" s="77" t="s">
        <v>6411</v>
      </c>
      <c r="AX270" s="77"/>
      <c r="AY270" s="77"/>
      <c r="AZ270" s="77"/>
      <c r="BA270" s="77"/>
      <c r="BB270" s="77"/>
      <c r="BC270" s="77"/>
      <c r="BD270" s="77"/>
      <c r="BE270" s="77"/>
      <c r="BF270" s="77"/>
      <c r="BG270" s="77"/>
      <c r="BH270" s="77"/>
    </row>
    <row r="271" spans="1:60">
      <c r="A271" s="95"/>
      <c r="B271" s="77" t="s">
        <v>6423</v>
      </c>
      <c r="C271" s="368" t="s">
        <v>6839</v>
      </c>
      <c r="D271" s="78"/>
      <c r="E271" s="77" t="s">
        <v>6828</v>
      </c>
      <c r="F271" s="77"/>
      <c r="G271" s="77" t="s">
        <v>5829</v>
      </c>
      <c r="H271" s="77"/>
      <c r="I271" s="77"/>
      <c r="J271" s="77"/>
      <c r="K271" s="77"/>
      <c r="L271" s="77" t="s">
        <v>503</v>
      </c>
      <c r="M271" s="77" t="s">
        <v>6829</v>
      </c>
      <c r="N271" s="77"/>
      <c r="O271" s="77"/>
      <c r="P271" s="77"/>
      <c r="Q271" s="77"/>
      <c r="R271" s="77"/>
      <c r="S271" s="77"/>
      <c r="T271" s="77"/>
      <c r="U271" s="77" t="s">
        <v>6794</v>
      </c>
      <c r="V271" s="77">
        <v>15</v>
      </c>
      <c r="W271" s="77" t="s">
        <v>6795</v>
      </c>
      <c r="X271" s="77"/>
      <c r="Y271" s="77">
        <v>750</v>
      </c>
      <c r="Z271" s="77">
        <v>25</v>
      </c>
      <c r="AA271" s="89"/>
      <c r="AB271" s="77" t="s">
        <v>70</v>
      </c>
      <c r="AC271" s="78"/>
      <c r="AD271" s="77"/>
      <c r="AE271" s="77"/>
      <c r="AF271" s="77"/>
      <c r="AG271" s="77"/>
      <c r="AH271" s="77"/>
      <c r="AI271" s="77"/>
      <c r="AJ271" s="77" t="s">
        <v>5848</v>
      </c>
      <c r="AK271" s="77" t="s">
        <v>6839</v>
      </c>
      <c r="AL271" s="78">
        <v>44579</v>
      </c>
      <c r="AM271" s="78">
        <v>44579</v>
      </c>
      <c r="AN271" s="78">
        <v>44585</v>
      </c>
      <c r="AO271" s="78">
        <v>44585</v>
      </c>
      <c r="AP271" s="78"/>
      <c r="AQ271" s="77" t="s">
        <v>5862</v>
      </c>
      <c r="AR271" s="77" t="s">
        <v>6840</v>
      </c>
      <c r="AS271" s="77" t="s">
        <v>6839</v>
      </c>
      <c r="AT271" s="77"/>
      <c r="AU271" s="77"/>
      <c r="AV271" s="77"/>
      <c r="AW271" s="77" t="s">
        <v>90</v>
      </c>
      <c r="AX271" s="77"/>
      <c r="AY271" s="77"/>
      <c r="AZ271" s="77"/>
      <c r="BA271" s="77"/>
      <c r="BB271" s="77"/>
      <c r="BC271" s="77"/>
      <c r="BD271" s="77"/>
      <c r="BE271" s="77"/>
      <c r="BF271" s="77"/>
      <c r="BG271" s="77"/>
      <c r="BH271" s="77"/>
    </row>
    <row r="272" spans="1:60">
      <c r="A272" s="95"/>
      <c r="B272" s="77" t="s">
        <v>6423</v>
      </c>
      <c r="C272" s="368" t="s">
        <v>6841</v>
      </c>
      <c r="D272" s="78"/>
      <c r="E272" s="77" t="s">
        <v>6828</v>
      </c>
      <c r="F272" s="77"/>
      <c r="G272" s="77" t="s">
        <v>5829</v>
      </c>
      <c r="H272" s="77"/>
      <c r="I272" s="77"/>
      <c r="J272" s="77"/>
      <c r="K272" s="77"/>
      <c r="L272" s="77" t="s">
        <v>503</v>
      </c>
      <c r="M272" s="77" t="s">
        <v>6829</v>
      </c>
      <c r="N272" s="77"/>
      <c r="O272" s="77"/>
      <c r="P272" s="77"/>
      <c r="Q272" s="77"/>
      <c r="R272" s="77"/>
      <c r="S272" s="77"/>
      <c r="T272" s="77"/>
      <c r="U272" s="77" t="s">
        <v>6794</v>
      </c>
      <c r="V272" s="77">
        <v>15</v>
      </c>
      <c r="W272" s="77" t="s">
        <v>6795</v>
      </c>
      <c r="X272" s="77"/>
      <c r="Y272" s="77">
        <v>750</v>
      </c>
      <c r="Z272" s="77">
        <v>25</v>
      </c>
      <c r="AA272" s="89"/>
      <c r="AB272" s="77" t="s">
        <v>70</v>
      </c>
      <c r="AC272" s="78"/>
      <c r="AD272" s="77"/>
      <c r="AE272" s="77"/>
      <c r="AF272" s="77"/>
      <c r="AG272" s="77"/>
      <c r="AH272" s="77"/>
      <c r="AI272" s="77"/>
      <c r="AJ272" s="77" t="s">
        <v>5848</v>
      </c>
      <c r="AK272" s="77" t="s">
        <v>6841</v>
      </c>
      <c r="AL272" s="78">
        <v>44579</v>
      </c>
      <c r="AM272" s="78">
        <v>44579</v>
      </c>
      <c r="AN272" s="78">
        <v>44581</v>
      </c>
      <c r="AO272" s="78">
        <v>44581</v>
      </c>
      <c r="AP272" s="78"/>
      <c r="AQ272" s="77" t="s">
        <v>5862</v>
      </c>
      <c r="AR272" s="77"/>
      <c r="AS272" s="77" t="s">
        <v>6841</v>
      </c>
      <c r="AT272" s="77"/>
      <c r="AU272" s="77"/>
      <c r="AV272" s="77"/>
      <c r="AW272" s="77" t="s">
        <v>90</v>
      </c>
      <c r="AX272" s="77"/>
      <c r="AY272" s="77"/>
      <c r="AZ272" s="77"/>
      <c r="BA272" s="77"/>
      <c r="BB272" s="77"/>
      <c r="BC272" s="77"/>
      <c r="BD272" s="77"/>
      <c r="BE272" s="77"/>
      <c r="BF272" s="77"/>
      <c r="BG272" s="77"/>
      <c r="BH272" s="77"/>
    </row>
    <row r="273" spans="1:60">
      <c r="A273" s="95"/>
      <c r="B273" s="77" t="s">
        <v>6423</v>
      </c>
      <c r="C273" s="368" t="s">
        <v>6842</v>
      </c>
      <c r="D273" s="78"/>
      <c r="E273" s="77" t="s">
        <v>6828</v>
      </c>
      <c r="F273" s="77"/>
      <c r="G273" s="77" t="s">
        <v>5829</v>
      </c>
      <c r="H273" s="77"/>
      <c r="I273" s="77"/>
      <c r="J273" s="77"/>
      <c r="K273" s="77"/>
      <c r="L273" s="77" t="s">
        <v>503</v>
      </c>
      <c r="M273" s="77" t="s">
        <v>6829</v>
      </c>
      <c r="N273" s="77"/>
      <c r="O273" s="77"/>
      <c r="P273" s="77"/>
      <c r="Q273" s="77"/>
      <c r="R273" s="77"/>
      <c r="S273" s="77"/>
      <c r="T273" s="77"/>
      <c r="U273" s="77" t="s">
        <v>6794</v>
      </c>
      <c r="V273" s="77">
        <v>15</v>
      </c>
      <c r="W273" s="77" t="s">
        <v>6795</v>
      </c>
      <c r="X273" s="77"/>
      <c r="Y273" s="77">
        <v>750</v>
      </c>
      <c r="Z273" s="77">
        <v>25</v>
      </c>
      <c r="AA273" s="89"/>
      <c r="AB273" s="77" t="s">
        <v>70</v>
      </c>
      <c r="AC273" s="78"/>
      <c r="AD273" s="77"/>
      <c r="AE273" s="77"/>
      <c r="AF273" s="77"/>
      <c r="AG273" s="77"/>
      <c r="AH273" s="77"/>
      <c r="AI273" s="77"/>
      <c r="AJ273" s="77" t="s">
        <v>5848</v>
      </c>
      <c r="AK273" s="77" t="s">
        <v>6842</v>
      </c>
      <c r="AL273" s="78">
        <v>44579</v>
      </c>
      <c r="AM273" s="78">
        <v>44579</v>
      </c>
      <c r="AN273" s="78">
        <v>44581</v>
      </c>
      <c r="AO273" s="78">
        <v>44581</v>
      </c>
      <c r="AP273" s="78"/>
      <c r="AQ273" s="77" t="s">
        <v>5862</v>
      </c>
      <c r="AR273" s="77"/>
      <c r="AS273" s="77" t="s">
        <v>6842</v>
      </c>
      <c r="AT273" s="77"/>
      <c r="AU273" s="77"/>
      <c r="AV273" s="77"/>
      <c r="AW273" s="77" t="s">
        <v>90</v>
      </c>
      <c r="AX273" s="77"/>
      <c r="AY273" s="77"/>
      <c r="AZ273" s="77"/>
      <c r="BA273" s="77"/>
      <c r="BB273" s="77"/>
      <c r="BC273" s="77"/>
      <c r="BD273" s="77"/>
      <c r="BE273" s="77"/>
      <c r="BF273" s="77"/>
      <c r="BG273" s="77"/>
      <c r="BH273" s="77"/>
    </row>
    <row r="274" spans="1:60">
      <c r="A274" s="95"/>
      <c r="B274" s="77" t="s">
        <v>6423</v>
      </c>
      <c r="C274" s="368" t="s">
        <v>6843</v>
      </c>
      <c r="D274" s="78"/>
      <c r="E274" s="77" t="s">
        <v>6828</v>
      </c>
      <c r="F274" s="77"/>
      <c r="G274" s="77" t="s">
        <v>5831</v>
      </c>
      <c r="H274" s="77"/>
      <c r="I274" s="77"/>
      <c r="J274" s="77"/>
      <c r="K274" s="77"/>
      <c r="L274" s="77" t="s">
        <v>503</v>
      </c>
      <c r="M274" s="77" t="s">
        <v>6829</v>
      </c>
      <c r="N274" s="77"/>
      <c r="O274" s="77"/>
      <c r="P274" s="77"/>
      <c r="Q274" s="77"/>
      <c r="R274" s="77"/>
      <c r="S274" s="77"/>
      <c r="T274" s="77"/>
      <c r="U274" s="77" t="s">
        <v>6830</v>
      </c>
      <c r="V274" s="77">
        <v>18</v>
      </c>
      <c r="W274" s="77" t="s">
        <v>6831</v>
      </c>
      <c r="X274" s="77"/>
      <c r="Y274" s="77">
        <v>290</v>
      </c>
      <c r="Z274" s="77">
        <v>10</v>
      </c>
      <c r="AA274" s="89"/>
      <c r="AB274" s="77" t="s">
        <v>70</v>
      </c>
      <c r="AC274" s="78"/>
      <c r="AD274" s="77"/>
      <c r="AE274" s="77"/>
      <c r="AF274" s="77"/>
      <c r="AG274" s="77"/>
      <c r="AH274" s="77"/>
      <c r="AI274" s="77"/>
      <c r="AJ274" s="77" t="s">
        <v>5848</v>
      </c>
      <c r="AK274" s="77" t="s">
        <v>6843</v>
      </c>
      <c r="AL274" s="78">
        <v>44579</v>
      </c>
      <c r="AM274" s="78">
        <v>44579</v>
      </c>
      <c r="AN274" s="78">
        <v>44581</v>
      </c>
      <c r="AO274" s="78">
        <v>44581</v>
      </c>
      <c r="AP274" s="78"/>
      <c r="AQ274" s="77" t="s">
        <v>5862</v>
      </c>
      <c r="AR274" s="77"/>
      <c r="AS274" s="77" t="s">
        <v>6843</v>
      </c>
      <c r="AT274" s="77"/>
      <c r="AU274" s="77"/>
      <c r="AV274" s="77"/>
      <c r="AW274" s="77" t="s">
        <v>90</v>
      </c>
      <c r="AX274" s="77"/>
      <c r="AY274" s="77"/>
      <c r="AZ274" s="77"/>
      <c r="BA274" s="77"/>
      <c r="BB274" s="77"/>
      <c r="BC274" s="77"/>
      <c r="BD274" s="77"/>
      <c r="BE274" s="77"/>
      <c r="BF274" s="77"/>
      <c r="BG274" s="77"/>
      <c r="BH274" s="77"/>
    </row>
    <row r="275" spans="1:60">
      <c r="A275" s="95"/>
      <c r="B275" s="77" t="s">
        <v>6423</v>
      </c>
      <c r="C275" s="368" t="s">
        <v>6844</v>
      </c>
      <c r="D275" s="78"/>
      <c r="E275" s="77" t="s">
        <v>6828</v>
      </c>
      <c r="F275" s="77"/>
      <c r="G275" s="77" t="s">
        <v>5831</v>
      </c>
      <c r="H275" s="77"/>
      <c r="I275" s="77"/>
      <c r="J275" s="77"/>
      <c r="K275" s="77"/>
      <c r="L275" s="77" t="s">
        <v>503</v>
      </c>
      <c r="M275" s="77" t="s">
        <v>6829</v>
      </c>
      <c r="N275" s="77"/>
      <c r="O275" s="77"/>
      <c r="P275" s="77"/>
      <c r="Q275" s="77"/>
      <c r="R275" s="77"/>
      <c r="S275" s="77"/>
      <c r="T275" s="77"/>
      <c r="U275" s="77" t="s">
        <v>6845</v>
      </c>
      <c r="V275" s="77">
        <v>15</v>
      </c>
      <c r="W275" s="77" t="s">
        <v>6831</v>
      </c>
      <c r="X275" s="77"/>
      <c r="Y275" s="77">
        <v>58</v>
      </c>
      <c r="Z275" s="77">
        <v>2</v>
      </c>
      <c r="AA275" s="89"/>
      <c r="AB275" s="77" t="s">
        <v>70</v>
      </c>
      <c r="AC275" s="78"/>
      <c r="AD275" s="77"/>
      <c r="AE275" s="77"/>
      <c r="AF275" s="77"/>
      <c r="AG275" s="77"/>
      <c r="AH275" s="77"/>
      <c r="AI275" s="77"/>
      <c r="AJ275" s="77" t="s">
        <v>5848</v>
      </c>
      <c r="AK275" s="77" t="s">
        <v>6844</v>
      </c>
      <c r="AL275" s="78">
        <v>44579</v>
      </c>
      <c r="AM275" s="78">
        <v>44579</v>
      </c>
      <c r="AN275" s="78">
        <v>44581</v>
      </c>
      <c r="AO275" s="78">
        <v>44581</v>
      </c>
      <c r="AP275" s="78"/>
      <c r="AQ275" s="77" t="s">
        <v>5862</v>
      </c>
      <c r="AR275" s="77"/>
      <c r="AS275" s="77" t="s">
        <v>6844</v>
      </c>
      <c r="AT275" s="77"/>
      <c r="AU275" s="77"/>
      <c r="AV275" s="77"/>
      <c r="AW275" s="77" t="s">
        <v>6846</v>
      </c>
      <c r="AX275" s="77"/>
      <c r="AY275" s="77"/>
      <c r="AZ275" s="77"/>
      <c r="BA275" s="77"/>
      <c r="BB275" s="77"/>
      <c r="BC275" s="77"/>
      <c r="BD275" s="77"/>
      <c r="BE275" s="77"/>
      <c r="BF275" s="77"/>
      <c r="BG275" s="77"/>
      <c r="BH275" s="77"/>
    </row>
    <row r="276" spans="1:60">
      <c r="A276" s="95"/>
      <c r="B276" s="77" t="s">
        <v>6423</v>
      </c>
      <c r="C276" s="368" t="s">
        <v>6847</v>
      </c>
      <c r="D276" s="78"/>
      <c r="E276" s="77" t="s">
        <v>6828</v>
      </c>
      <c r="F276" s="77"/>
      <c r="G276" s="77" t="s">
        <v>5829</v>
      </c>
      <c r="H276" s="77"/>
      <c r="I276" s="77"/>
      <c r="J276" s="77"/>
      <c r="K276" s="77"/>
      <c r="L276" s="77" t="s">
        <v>503</v>
      </c>
      <c r="M276" s="77" t="s">
        <v>6829</v>
      </c>
      <c r="N276" s="77"/>
      <c r="O276" s="77"/>
      <c r="P276" s="77"/>
      <c r="Q276" s="77"/>
      <c r="R276" s="77"/>
      <c r="S276" s="77"/>
      <c r="T276" s="77"/>
      <c r="U276" s="77" t="s">
        <v>6830</v>
      </c>
      <c r="V276" s="77">
        <v>18</v>
      </c>
      <c r="W276" s="77" t="s">
        <v>6831</v>
      </c>
      <c r="X276" s="77"/>
      <c r="Y276" s="77">
        <v>29</v>
      </c>
      <c r="Z276" s="77">
        <v>1</v>
      </c>
      <c r="AA276" s="89"/>
      <c r="AB276" s="77" t="s">
        <v>70</v>
      </c>
      <c r="AC276" s="78"/>
      <c r="AD276" s="77"/>
      <c r="AE276" s="77"/>
      <c r="AF276" s="77"/>
      <c r="AG276" s="77"/>
      <c r="AH276" s="77"/>
      <c r="AI276" s="77"/>
      <c r="AJ276" s="77" t="s">
        <v>5848</v>
      </c>
      <c r="AK276" s="77" t="s">
        <v>6847</v>
      </c>
      <c r="AL276" s="78">
        <v>44579</v>
      </c>
      <c r="AM276" s="78">
        <v>44579</v>
      </c>
      <c r="AN276" s="78">
        <v>44581</v>
      </c>
      <c r="AO276" s="78">
        <v>44581</v>
      </c>
      <c r="AP276" s="78"/>
      <c r="AQ276" s="77" t="s">
        <v>5862</v>
      </c>
      <c r="AR276" s="77"/>
      <c r="AS276" s="77" t="s">
        <v>6847</v>
      </c>
      <c r="AT276" s="77"/>
      <c r="AU276" s="77"/>
      <c r="AV276" s="77"/>
      <c r="AW276" s="77" t="s">
        <v>6846</v>
      </c>
      <c r="AX276" s="77"/>
      <c r="AY276" s="77"/>
      <c r="AZ276" s="77"/>
      <c r="BA276" s="77"/>
      <c r="BB276" s="77"/>
      <c r="BC276" s="77"/>
      <c r="BD276" s="77"/>
      <c r="BE276" s="77"/>
      <c r="BF276" s="77"/>
      <c r="BG276" s="77"/>
      <c r="BH276" s="77"/>
    </row>
    <row r="277" spans="1:60">
      <c r="A277" s="95"/>
      <c r="B277" s="77" t="s">
        <v>6423</v>
      </c>
      <c r="C277" s="368" t="s">
        <v>6848</v>
      </c>
      <c r="D277" s="78"/>
      <c r="E277" s="77" t="s">
        <v>6828</v>
      </c>
      <c r="F277" s="77"/>
      <c r="G277" s="77" t="s">
        <v>5829</v>
      </c>
      <c r="H277" s="77"/>
      <c r="I277" s="77"/>
      <c r="J277" s="77"/>
      <c r="K277" s="77"/>
      <c r="L277" s="77" t="s">
        <v>503</v>
      </c>
      <c r="M277" s="77" t="s">
        <v>6829</v>
      </c>
      <c r="N277" s="77"/>
      <c r="O277" s="77"/>
      <c r="P277" s="77"/>
      <c r="Q277" s="77"/>
      <c r="R277" s="77"/>
      <c r="S277" s="77"/>
      <c r="T277" s="77"/>
      <c r="U277" s="77" t="s">
        <v>6830</v>
      </c>
      <c r="V277" s="77">
        <v>18</v>
      </c>
      <c r="W277" s="77" t="s">
        <v>6831</v>
      </c>
      <c r="X277" s="77"/>
      <c r="Y277" s="77">
        <v>725</v>
      </c>
      <c r="Z277" s="77">
        <v>25</v>
      </c>
      <c r="AA277" s="89"/>
      <c r="AB277" s="77" t="s">
        <v>70</v>
      </c>
      <c r="AC277" s="78"/>
      <c r="AD277" s="77"/>
      <c r="AE277" s="77"/>
      <c r="AF277" s="77"/>
      <c r="AG277" s="77"/>
      <c r="AH277" s="77"/>
      <c r="AI277" s="77"/>
      <c r="AJ277" s="77" t="s">
        <v>5848</v>
      </c>
      <c r="AK277" s="77" t="s">
        <v>6848</v>
      </c>
      <c r="AL277" s="78">
        <v>44580</v>
      </c>
      <c r="AM277" s="78">
        <v>44580</v>
      </c>
      <c r="AN277" s="78">
        <v>44582</v>
      </c>
      <c r="AO277" s="78">
        <v>44582</v>
      </c>
      <c r="AP277" s="78"/>
      <c r="AQ277" s="77" t="s">
        <v>5862</v>
      </c>
      <c r="AR277" s="77"/>
      <c r="AS277" s="77" t="s">
        <v>6848</v>
      </c>
      <c r="AT277" s="77"/>
      <c r="AU277" s="77"/>
      <c r="AV277" s="77"/>
      <c r="AW277" s="77" t="s">
        <v>90</v>
      </c>
      <c r="AX277" s="77"/>
      <c r="AY277" s="77"/>
      <c r="AZ277" s="77"/>
      <c r="BA277" s="77"/>
      <c r="BB277" s="77"/>
      <c r="BC277" s="77"/>
      <c r="BD277" s="77"/>
      <c r="BE277" s="77"/>
      <c r="BF277" s="77"/>
      <c r="BG277" s="77"/>
      <c r="BH277" s="77"/>
    </row>
    <row r="278" spans="1:60">
      <c r="A278" s="95"/>
      <c r="B278" s="77" t="s">
        <v>6423</v>
      </c>
      <c r="C278" s="368" t="s">
        <v>6849</v>
      </c>
      <c r="D278" s="78"/>
      <c r="E278" s="77" t="s">
        <v>6828</v>
      </c>
      <c r="F278" s="77"/>
      <c r="G278" s="77" t="s">
        <v>5829</v>
      </c>
      <c r="H278" s="77"/>
      <c r="I278" s="77"/>
      <c r="J278" s="77"/>
      <c r="K278" s="77"/>
      <c r="L278" s="77" t="s">
        <v>503</v>
      </c>
      <c r="M278" s="77" t="s">
        <v>6829</v>
      </c>
      <c r="N278" s="77"/>
      <c r="O278" s="77"/>
      <c r="P278" s="77"/>
      <c r="Q278" s="77"/>
      <c r="R278" s="77"/>
      <c r="S278" s="77"/>
      <c r="T278" s="77"/>
      <c r="U278" s="77" t="s">
        <v>6794</v>
      </c>
      <c r="V278" s="77">
        <v>15</v>
      </c>
      <c r="W278" s="77" t="s">
        <v>6795</v>
      </c>
      <c r="X278" s="77"/>
      <c r="Y278" s="77">
        <v>750</v>
      </c>
      <c r="Z278" s="77">
        <v>25</v>
      </c>
      <c r="AA278" s="89"/>
      <c r="AB278" s="77" t="s">
        <v>70</v>
      </c>
      <c r="AC278" s="78"/>
      <c r="AD278" s="77"/>
      <c r="AE278" s="77"/>
      <c r="AF278" s="77"/>
      <c r="AG278" s="77"/>
      <c r="AH278" s="77"/>
      <c r="AI278" s="77"/>
      <c r="AJ278" s="77" t="s">
        <v>5848</v>
      </c>
      <c r="AK278" s="77" t="s">
        <v>6849</v>
      </c>
      <c r="AL278" s="78">
        <v>44580</v>
      </c>
      <c r="AM278" s="78">
        <v>44580</v>
      </c>
      <c r="AN278" s="78">
        <v>44582</v>
      </c>
      <c r="AO278" s="78">
        <v>44582</v>
      </c>
      <c r="AP278" s="78"/>
      <c r="AQ278" s="77" t="s">
        <v>5862</v>
      </c>
      <c r="AR278" s="77"/>
      <c r="AS278" s="77" t="s">
        <v>6849</v>
      </c>
      <c r="AT278" s="77"/>
      <c r="AU278" s="77"/>
      <c r="AV278" s="77"/>
      <c r="AW278" s="77" t="s">
        <v>90</v>
      </c>
      <c r="AX278" s="77"/>
      <c r="AY278" s="77"/>
      <c r="AZ278" s="77"/>
      <c r="BA278" s="77"/>
      <c r="BB278" s="77"/>
      <c r="BC278" s="77"/>
      <c r="BD278" s="77"/>
      <c r="BE278" s="77"/>
      <c r="BF278" s="77"/>
      <c r="BG278" s="77"/>
      <c r="BH278" s="77"/>
    </row>
    <row r="279" spans="1:60">
      <c r="A279" s="95"/>
      <c r="B279" s="77" t="s">
        <v>6423</v>
      </c>
      <c r="C279" s="368" t="s">
        <v>6850</v>
      </c>
      <c r="D279" s="78"/>
      <c r="E279" s="77" t="s">
        <v>6828</v>
      </c>
      <c r="F279" s="77"/>
      <c r="G279" s="77" t="s">
        <v>5829</v>
      </c>
      <c r="H279" s="77"/>
      <c r="I279" s="77"/>
      <c r="J279" s="77"/>
      <c r="K279" s="77"/>
      <c r="L279" s="77" t="s">
        <v>503</v>
      </c>
      <c r="M279" s="77" t="s">
        <v>6829</v>
      </c>
      <c r="N279" s="77"/>
      <c r="O279" s="77"/>
      <c r="P279" s="77"/>
      <c r="Q279" s="77"/>
      <c r="R279" s="77"/>
      <c r="S279" s="77"/>
      <c r="T279" s="77"/>
      <c r="U279" s="77" t="s">
        <v>6794</v>
      </c>
      <c r="V279" s="77">
        <v>15</v>
      </c>
      <c r="W279" s="77" t="s">
        <v>6795</v>
      </c>
      <c r="X279" s="77"/>
      <c r="Y279" s="77">
        <v>750</v>
      </c>
      <c r="Z279" s="77">
        <v>25</v>
      </c>
      <c r="AA279" s="89"/>
      <c r="AB279" s="77" t="s">
        <v>70</v>
      </c>
      <c r="AC279" s="78"/>
      <c r="AD279" s="77"/>
      <c r="AE279" s="77"/>
      <c r="AF279" s="77"/>
      <c r="AG279" s="77"/>
      <c r="AH279" s="77"/>
      <c r="AI279" s="77"/>
      <c r="AJ279" s="77" t="s">
        <v>5848</v>
      </c>
      <c r="AK279" s="77" t="s">
        <v>6850</v>
      </c>
      <c r="AL279" s="78">
        <v>44580</v>
      </c>
      <c r="AM279" s="78">
        <v>44580</v>
      </c>
      <c r="AN279" s="78">
        <v>44582</v>
      </c>
      <c r="AO279" s="78">
        <v>44582</v>
      </c>
      <c r="AP279" s="78"/>
      <c r="AQ279" s="77" t="s">
        <v>5862</v>
      </c>
      <c r="AR279" s="77"/>
      <c r="AS279" s="77" t="s">
        <v>6850</v>
      </c>
      <c r="AT279" s="77"/>
      <c r="AU279" s="77"/>
      <c r="AV279" s="77"/>
      <c r="AW279" s="77" t="s">
        <v>90</v>
      </c>
      <c r="AX279" s="77"/>
      <c r="AY279" s="77"/>
      <c r="AZ279" s="77"/>
      <c r="BA279" s="77"/>
      <c r="BB279" s="77"/>
      <c r="BC279" s="77"/>
      <c r="BD279" s="77"/>
      <c r="BE279" s="77"/>
      <c r="BF279" s="77"/>
      <c r="BG279" s="77"/>
      <c r="BH279" s="77"/>
    </row>
    <row r="280" spans="1:60">
      <c r="A280" s="95"/>
      <c r="B280" s="77" t="s">
        <v>6423</v>
      </c>
      <c r="C280" s="368" t="s">
        <v>6851</v>
      </c>
      <c r="D280" s="78"/>
      <c r="E280" s="77" t="s">
        <v>6828</v>
      </c>
      <c r="F280" s="77"/>
      <c r="G280" s="77" t="s">
        <v>5829</v>
      </c>
      <c r="H280" s="77"/>
      <c r="I280" s="77"/>
      <c r="J280" s="77"/>
      <c r="K280" s="77"/>
      <c r="L280" s="77" t="s">
        <v>503</v>
      </c>
      <c r="M280" s="77" t="s">
        <v>6829</v>
      </c>
      <c r="N280" s="77"/>
      <c r="O280" s="77"/>
      <c r="P280" s="77"/>
      <c r="Q280" s="77"/>
      <c r="R280" s="77"/>
      <c r="S280" s="77"/>
      <c r="T280" s="77"/>
      <c r="U280" s="77" t="s">
        <v>6794</v>
      </c>
      <c r="V280" s="77">
        <v>15</v>
      </c>
      <c r="W280" s="77" t="s">
        <v>6795</v>
      </c>
      <c r="X280" s="77"/>
      <c r="Y280" s="77">
        <v>750</v>
      </c>
      <c r="Z280" s="77">
        <v>25</v>
      </c>
      <c r="AA280" s="89"/>
      <c r="AB280" s="77" t="s">
        <v>70</v>
      </c>
      <c r="AC280" s="78"/>
      <c r="AD280" s="77"/>
      <c r="AE280" s="77"/>
      <c r="AF280" s="77"/>
      <c r="AG280" s="77"/>
      <c r="AH280" s="77"/>
      <c r="AI280" s="77"/>
      <c r="AJ280" s="77" t="s">
        <v>5848</v>
      </c>
      <c r="AK280" s="77" t="s">
        <v>6851</v>
      </c>
      <c r="AL280" s="78">
        <v>44580</v>
      </c>
      <c r="AM280" s="78">
        <v>44580</v>
      </c>
      <c r="AN280" s="78">
        <v>44582</v>
      </c>
      <c r="AO280" s="78">
        <v>44582</v>
      </c>
      <c r="AP280" s="78"/>
      <c r="AQ280" s="77" t="s">
        <v>5862</v>
      </c>
      <c r="AR280" s="77"/>
      <c r="AS280" s="77" t="s">
        <v>6851</v>
      </c>
      <c r="AT280" s="77"/>
      <c r="AU280" s="77"/>
      <c r="AV280" s="77"/>
      <c r="AW280" s="77" t="s">
        <v>90</v>
      </c>
      <c r="AX280" s="77"/>
      <c r="AY280" s="77"/>
      <c r="AZ280" s="77"/>
      <c r="BA280" s="77"/>
      <c r="BB280" s="77"/>
      <c r="BC280" s="77"/>
      <c r="BD280" s="77"/>
      <c r="BE280" s="77"/>
      <c r="BF280" s="77"/>
      <c r="BG280" s="77"/>
      <c r="BH280" s="77"/>
    </row>
    <row r="281" spans="1:60">
      <c r="A281" s="95"/>
      <c r="B281" s="77" t="s">
        <v>2157</v>
      </c>
      <c r="C281" s="368" t="s">
        <v>6852</v>
      </c>
      <c r="D281" s="78"/>
      <c r="E281" s="77">
        <v>112482</v>
      </c>
      <c r="F281" s="77"/>
      <c r="G281" s="77" t="s">
        <v>5829</v>
      </c>
      <c r="H281" s="77"/>
      <c r="I281" s="77"/>
      <c r="J281" s="77"/>
      <c r="K281" s="77"/>
      <c r="L281" s="77" t="s">
        <v>2159</v>
      </c>
      <c r="M281" s="77" t="s">
        <v>6853</v>
      </c>
      <c r="N281" s="77"/>
      <c r="O281" s="77"/>
      <c r="P281" s="77"/>
      <c r="Q281" s="77"/>
      <c r="R281" s="77"/>
      <c r="S281" s="77"/>
      <c r="T281" s="77"/>
      <c r="U281" s="77" t="s">
        <v>6794</v>
      </c>
      <c r="V281" s="77">
        <v>15</v>
      </c>
      <c r="W281" s="77" t="s">
        <v>6795</v>
      </c>
      <c r="X281" s="77"/>
      <c r="Y281" s="77">
        <v>720</v>
      </c>
      <c r="Z281" s="77">
        <v>24</v>
      </c>
      <c r="AA281" s="89"/>
      <c r="AB281" s="77" t="s">
        <v>70</v>
      </c>
      <c r="AC281" s="78"/>
      <c r="AD281" s="77"/>
      <c r="AE281" s="77"/>
      <c r="AF281" s="77"/>
      <c r="AG281" s="77"/>
      <c r="AH281" s="77"/>
      <c r="AI281" s="77"/>
      <c r="AJ281" s="77" t="s">
        <v>5848</v>
      </c>
      <c r="AK281" s="77" t="s">
        <v>6852</v>
      </c>
      <c r="AL281" s="78">
        <v>44580</v>
      </c>
      <c r="AM281" s="78">
        <v>44580</v>
      </c>
      <c r="AN281" s="78">
        <v>44585</v>
      </c>
      <c r="AO281" s="78">
        <v>44585</v>
      </c>
      <c r="AP281" s="78"/>
      <c r="AQ281" s="77" t="s">
        <v>5862</v>
      </c>
      <c r="AR281" s="77" t="s">
        <v>6854</v>
      </c>
      <c r="AS281" s="77" t="s">
        <v>6852</v>
      </c>
      <c r="AT281" s="77"/>
      <c r="AU281" s="77"/>
      <c r="AV281" s="77"/>
      <c r="AW281" s="77" t="s">
        <v>90</v>
      </c>
      <c r="AX281" s="77"/>
      <c r="AY281" s="77"/>
      <c r="AZ281" s="77"/>
      <c r="BA281" s="77"/>
      <c r="BB281" s="77"/>
      <c r="BC281" s="77"/>
      <c r="BD281" s="77"/>
      <c r="BE281" s="77"/>
      <c r="BF281" s="77"/>
      <c r="BG281" s="77"/>
      <c r="BH281" s="77"/>
    </row>
    <row r="282" spans="1:60">
      <c r="A282" s="95"/>
      <c r="B282" s="77" t="s">
        <v>6423</v>
      </c>
      <c r="C282" s="368" t="s">
        <v>6855</v>
      </c>
      <c r="D282" s="78"/>
      <c r="E282" s="77" t="s">
        <v>6828</v>
      </c>
      <c r="F282" s="77"/>
      <c r="G282" s="77" t="s">
        <v>5829</v>
      </c>
      <c r="H282" s="77"/>
      <c r="I282" s="77"/>
      <c r="J282" s="77"/>
      <c r="K282" s="77"/>
      <c r="L282" s="77" t="s">
        <v>503</v>
      </c>
      <c r="M282" s="77" t="s">
        <v>6829</v>
      </c>
      <c r="N282" s="77"/>
      <c r="O282" s="77"/>
      <c r="P282" s="77"/>
      <c r="Q282" s="77"/>
      <c r="R282" s="77"/>
      <c r="S282" s="77"/>
      <c r="T282" s="77"/>
      <c r="U282" s="77" t="s">
        <v>6794</v>
      </c>
      <c r="V282" s="77">
        <v>15</v>
      </c>
      <c r="W282" s="77" t="s">
        <v>6795</v>
      </c>
      <c r="X282" s="77"/>
      <c r="Y282" s="77">
        <v>750</v>
      </c>
      <c r="Z282" s="77">
        <v>25</v>
      </c>
      <c r="AA282" s="89"/>
      <c r="AB282" s="77" t="s">
        <v>70</v>
      </c>
      <c r="AC282" s="78"/>
      <c r="AD282" s="77"/>
      <c r="AE282" s="77"/>
      <c r="AF282" s="77"/>
      <c r="AG282" s="77"/>
      <c r="AH282" s="77"/>
      <c r="AI282" s="77"/>
      <c r="AJ282" s="77" t="s">
        <v>5848</v>
      </c>
      <c r="AK282" s="77" t="s">
        <v>6855</v>
      </c>
      <c r="AL282" s="78">
        <v>44582</v>
      </c>
      <c r="AM282" s="78">
        <v>44582</v>
      </c>
      <c r="AN282" s="78">
        <v>44586</v>
      </c>
      <c r="AO282" s="78">
        <v>44586</v>
      </c>
      <c r="AP282" s="78"/>
      <c r="AQ282" s="77" t="s">
        <v>5862</v>
      </c>
      <c r="AR282" s="77" t="s">
        <v>6856</v>
      </c>
      <c r="AS282" s="77" t="s">
        <v>6855</v>
      </c>
      <c r="AT282" s="77"/>
      <c r="AU282" s="77"/>
      <c r="AV282" s="77"/>
      <c r="AW282" s="77" t="s">
        <v>90</v>
      </c>
      <c r="AX282" s="77"/>
      <c r="AY282" s="77"/>
      <c r="AZ282" s="77"/>
      <c r="BA282" s="77"/>
      <c r="BB282" s="77"/>
      <c r="BC282" s="77"/>
      <c r="BD282" s="77"/>
      <c r="BE282" s="77"/>
      <c r="BF282" s="77"/>
      <c r="BG282" s="77"/>
      <c r="BH282" s="77"/>
    </row>
    <row r="283" spans="1:60">
      <c r="A283" s="95"/>
      <c r="B283" s="77" t="s">
        <v>6423</v>
      </c>
      <c r="C283" s="368" t="s">
        <v>6857</v>
      </c>
      <c r="D283" s="78"/>
      <c r="E283" s="77" t="s">
        <v>6828</v>
      </c>
      <c r="F283" s="77"/>
      <c r="G283" s="77" t="s">
        <v>5829</v>
      </c>
      <c r="H283" s="77"/>
      <c r="I283" s="77"/>
      <c r="J283" s="77"/>
      <c r="K283" s="77"/>
      <c r="L283" s="77" t="s">
        <v>503</v>
      </c>
      <c r="M283" s="77" t="s">
        <v>6829</v>
      </c>
      <c r="N283" s="77"/>
      <c r="O283" s="77"/>
      <c r="P283" s="77"/>
      <c r="Q283" s="77"/>
      <c r="R283" s="77"/>
      <c r="S283" s="77"/>
      <c r="T283" s="77"/>
      <c r="U283" s="77" t="s">
        <v>6794</v>
      </c>
      <c r="V283" s="77">
        <v>15</v>
      </c>
      <c r="W283" s="77" t="s">
        <v>6795</v>
      </c>
      <c r="X283" s="77"/>
      <c r="Y283" s="77">
        <v>750</v>
      </c>
      <c r="Z283" s="77">
        <v>25</v>
      </c>
      <c r="AA283" s="89"/>
      <c r="AB283" s="77" t="s">
        <v>70</v>
      </c>
      <c r="AC283" s="78"/>
      <c r="AD283" s="77"/>
      <c r="AE283" s="77"/>
      <c r="AF283" s="77"/>
      <c r="AG283" s="77"/>
      <c r="AH283" s="77"/>
      <c r="AI283" s="77"/>
      <c r="AJ283" s="77" t="s">
        <v>5848</v>
      </c>
      <c r="AK283" s="77" t="s">
        <v>6857</v>
      </c>
      <c r="AL283" s="78">
        <v>44582</v>
      </c>
      <c r="AM283" s="78">
        <v>44582</v>
      </c>
      <c r="AN283" s="78">
        <v>44585</v>
      </c>
      <c r="AO283" s="78">
        <v>44585</v>
      </c>
      <c r="AP283" s="78"/>
      <c r="AQ283" s="77" t="s">
        <v>5862</v>
      </c>
      <c r="AR283" s="77"/>
      <c r="AS283" s="77" t="s">
        <v>6857</v>
      </c>
      <c r="AT283" s="77"/>
      <c r="AU283" s="77"/>
      <c r="AV283" s="77"/>
      <c r="AW283" s="77" t="s">
        <v>90</v>
      </c>
      <c r="AX283" s="77"/>
      <c r="AY283" s="77"/>
      <c r="AZ283" s="77"/>
      <c r="BA283" s="77"/>
      <c r="BB283" s="77"/>
      <c r="BC283" s="77"/>
      <c r="BD283" s="77"/>
      <c r="BE283" s="77"/>
      <c r="BF283" s="77"/>
      <c r="BG283" s="77"/>
      <c r="BH283" s="77"/>
    </row>
    <row r="284" spans="1:60">
      <c r="A284" s="95"/>
      <c r="B284" s="77" t="s">
        <v>6423</v>
      </c>
      <c r="C284" s="368" t="s">
        <v>6858</v>
      </c>
      <c r="D284" s="78"/>
      <c r="E284" s="77" t="s">
        <v>6828</v>
      </c>
      <c r="F284" s="77"/>
      <c r="G284" s="77" t="s">
        <v>5829</v>
      </c>
      <c r="H284" s="77"/>
      <c r="I284" s="77"/>
      <c r="J284" s="77"/>
      <c r="K284" s="77"/>
      <c r="L284" s="77" t="s">
        <v>503</v>
      </c>
      <c r="M284" s="77" t="s">
        <v>6829</v>
      </c>
      <c r="N284" s="77"/>
      <c r="O284" s="77"/>
      <c r="P284" s="77"/>
      <c r="Q284" s="77"/>
      <c r="R284" s="77"/>
      <c r="S284" s="77"/>
      <c r="T284" s="77"/>
      <c r="U284" s="77" t="s">
        <v>6794</v>
      </c>
      <c r="V284" s="77">
        <v>15</v>
      </c>
      <c r="W284" s="77" t="s">
        <v>6795</v>
      </c>
      <c r="X284" s="77"/>
      <c r="Y284" s="77">
        <v>750</v>
      </c>
      <c r="Z284" s="77">
        <v>25</v>
      </c>
      <c r="AA284" s="89"/>
      <c r="AB284" s="77" t="s">
        <v>70</v>
      </c>
      <c r="AC284" s="78"/>
      <c r="AD284" s="77"/>
      <c r="AE284" s="77"/>
      <c r="AF284" s="77"/>
      <c r="AG284" s="77"/>
      <c r="AH284" s="77"/>
      <c r="AI284" s="77"/>
      <c r="AJ284" s="77" t="s">
        <v>5848</v>
      </c>
      <c r="AK284" s="77" t="s">
        <v>6858</v>
      </c>
      <c r="AL284" s="78">
        <v>44582</v>
      </c>
      <c r="AM284" s="78">
        <v>44582</v>
      </c>
      <c r="AN284" s="78">
        <v>44585</v>
      </c>
      <c r="AO284" s="78">
        <v>44585</v>
      </c>
      <c r="AP284" s="78"/>
      <c r="AQ284" s="77" t="s">
        <v>5862</v>
      </c>
      <c r="AR284" s="77"/>
      <c r="AS284" s="77" t="s">
        <v>6858</v>
      </c>
      <c r="AT284" s="77"/>
      <c r="AU284" s="77"/>
      <c r="AV284" s="77"/>
      <c r="AW284" s="77" t="s">
        <v>90</v>
      </c>
      <c r="AX284" s="77"/>
      <c r="AY284" s="77"/>
      <c r="AZ284" s="77"/>
      <c r="BA284" s="77"/>
      <c r="BB284" s="77"/>
      <c r="BC284" s="77"/>
      <c r="BD284" s="77"/>
      <c r="BE284" s="77"/>
      <c r="BF284" s="77"/>
      <c r="BG284" s="77"/>
      <c r="BH284" s="77"/>
    </row>
    <row r="285" spans="1:60">
      <c r="A285" s="95"/>
      <c r="B285" s="77" t="s">
        <v>6423</v>
      </c>
      <c r="C285" s="368" t="s">
        <v>6859</v>
      </c>
      <c r="D285" s="78"/>
      <c r="E285" s="77" t="s">
        <v>6828</v>
      </c>
      <c r="F285" s="77"/>
      <c r="G285" s="77" t="s">
        <v>5829</v>
      </c>
      <c r="H285" s="77"/>
      <c r="I285" s="77"/>
      <c r="J285" s="77"/>
      <c r="K285" s="77"/>
      <c r="L285" s="77" t="s">
        <v>503</v>
      </c>
      <c r="M285" s="77" t="s">
        <v>6829</v>
      </c>
      <c r="N285" s="77"/>
      <c r="O285" s="77"/>
      <c r="P285" s="77"/>
      <c r="Q285" s="77"/>
      <c r="R285" s="77"/>
      <c r="S285" s="77"/>
      <c r="T285" s="77"/>
      <c r="U285" s="77" t="s">
        <v>6794</v>
      </c>
      <c r="V285" s="77">
        <v>15</v>
      </c>
      <c r="W285" s="77" t="s">
        <v>6795</v>
      </c>
      <c r="X285" s="77"/>
      <c r="Y285" s="77">
        <v>750</v>
      </c>
      <c r="Z285" s="77">
        <v>25</v>
      </c>
      <c r="AA285" s="89"/>
      <c r="AB285" s="77" t="s">
        <v>70</v>
      </c>
      <c r="AC285" s="78"/>
      <c r="AD285" s="77"/>
      <c r="AE285" s="77"/>
      <c r="AF285" s="77"/>
      <c r="AG285" s="77"/>
      <c r="AH285" s="77"/>
      <c r="AI285" s="77"/>
      <c r="AJ285" s="77" t="s">
        <v>5848</v>
      </c>
      <c r="AK285" s="77" t="s">
        <v>6859</v>
      </c>
      <c r="AL285" s="78">
        <v>44582</v>
      </c>
      <c r="AM285" s="78">
        <v>44582</v>
      </c>
      <c r="AN285" s="78">
        <v>44586</v>
      </c>
      <c r="AO285" s="78">
        <v>44586</v>
      </c>
      <c r="AP285" s="78"/>
      <c r="AQ285" s="77" t="s">
        <v>5862</v>
      </c>
      <c r="AR285" s="77" t="s">
        <v>6860</v>
      </c>
      <c r="AS285" s="77" t="s">
        <v>6859</v>
      </c>
      <c r="AT285" s="77"/>
      <c r="AU285" s="77"/>
      <c r="AV285" s="77"/>
      <c r="AW285" s="77" t="s">
        <v>90</v>
      </c>
      <c r="AX285" s="77"/>
      <c r="AY285" s="77"/>
      <c r="AZ285" s="77"/>
      <c r="BA285" s="77"/>
      <c r="BB285" s="77"/>
      <c r="BC285" s="77"/>
      <c r="BD285" s="77"/>
      <c r="BE285" s="77"/>
      <c r="BF285" s="77"/>
      <c r="BG285" s="77"/>
      <c r="BH285" s="77"/>
    </row>
    <row r="286" spans="1:60">
      <c r="A286" s="95"/>
      <c r="B286" s="77" t="s">
        <v>101</v>
      </c>
      <c r="C286" s="368" t="s">
        <v>6861</v>
      </c>
      <c r="D286" s="78"/>
      <c r="E286" s="77" t="s">
        <v>6862</v>
      </c>
      <c r="F286" s="77"/>
      <c r="G286" s="77" t="s">
        <v>5831</v>
      </c>
      <c r="H286" s="77"/>
      <c r="I286" s="77"/>
      <c r="J286" s="77"/>
      <c r="K286" s="77"/>
      <c r="L286" s="77" t="s">
        <v>395</v>
      </c>
      <c r="M286" s="77" t="s">
        <v>3142</v>
      </c>
      <c r="N286" s="77"/>
      <c r="O286" s="77"/>
      <c r="P286" s="77"/>
      <c r="Q286" s="77"/>
      <c r="R286" s="77"/>
      <c r="S286" s="77"/>
      <c r="T286" s="77"/>
      <c r="U286" s="77" t="s">
        <v>6794</v>
      </c>
      <c r="V286" s="77">
        <v>15</v>
      </c>
      <c r="W286" s="77" t="s">
        <v>6795</v>
      </c>
      <c r="X286" s="77"/>
      <c r="Y286" s="77">
        <v>720</v>
      </c>
      <c r="Z286" s="77">
        <v>24</v>
      </c>
      <c r="AA286" s="89"/>
      <c r="AB286" s="77" t="s">
        <v>88</v>
      </c>
      <c r="AC286" s="78"/>
      <c r="AD286" s="77"/>
      <c r="AE286" s="77"/>
      <c r="AF286" s="77"/>
      <c r="AG286" s="77"/>
      <c r="AH286" s="77"/>
      <c r="AI286" s="77"/>
      <c r="AJ286" s="77" t="s">
        <v>5848</v>
      </c>
      <c r="AK286" s="77" t="s">
        <v>6861</v>
      </c>
      <c r="AL286" s="78">
        <v>44582</v>
      </c>
      <c r="AM286" s="78">
        <v>44582</v>
      </c>
      <c r="AN286" s="78">
        <v>44587</v>
      </c>
      <c r="AO286" s="78">
        <v>44587</v>
      </c>
      <c r="AP286" s="78"/>
      <c r="AQ286" s="77" t="s">
        <v>5862</v>
      </c>
      <c r="AR286" s="77"/>
      <c r="AS286" s="77" t="s">
        <v>6861</v>
      </c>
      <c r="AT286" s="77"/>
      <c r="AU286" s="77"/>
      <c r="AV286" s="77"/>
      <c r="AW286" s="77" t="s">
        <v>90</v>
      </c>
      <c r="AX286" s="77"/>
      <c r="AY286" s="77"/>
      <c r="AZ286" s="77"/>
      <c r="BA286" s="77"/>
      <c r="BB286" s="77"/>
      <c r="BC286" s="77"/>
      <c r="BD286" s="77"/>
      <c r="BE286" s="77"/>
      <c r="BF286" s="77"/>
      <c r="BG286" s="77"/>
      <c r="BH286" s="77"/>
    </row>
    <row r="287" spans="1:60">
      <c r="A287" s="95"/>
      <c r="B287" s="77" t="s">
        <v>101</v>
      </c>
      <c r="C287" s="368" t="s">
        <v>6863</v>
      </c>
      <c r="D287" s="78"/>
      <c r="E287" s="77" t="s">
        <v>6864</v>
      </c>
      <c r="F287" s="77"/>
      <c r="G287" s="77" t="s">
        <v>5831</v>
      </c>
      <c r="H287" s="77"/>
      <c r="I287" s="77"/>
      <c r="J287" s="77"/>
      <c r="K287" s="77"/>
      <c r="L287" s="77" t="s">
        <v>395</v>
      </c>
      <c r="M287" s="77" t="s">
        <v>3142</v>
      </c>
      <c r="N287" s="77"/>
      <c r="O287" s="77"/>
      <c r="P287" s="77"/>
      <c r="Q287" s="77"/>
      <c r="R287" s="77"/>
      <c r="S287" s="77"/>
      <c r="T287" s="77"/>
      <c r="U287" s="77" t="s">
        <v>6794</v>
      </c>
      <c r="V287" s="77">
        <v>15</v>
      </c>
      <c r="W287" s="77" t="s">
        <v>6795</v>
      </c>
      <c r="X287" s="77"/>
      <c r="Y287" s="77">
        <v>720</v>
      </c>
      <c r="Z287" s="77">
        <v>24</v>
      </c>
      <c r="AA287" s="89"/>
      <c r="AB287" s="77" t="s">
        <v>88</v>
      </c>
      <c r="AC287" s="78"/>
      <c r="AD287" s="77"/>
      <c r="AE287" s="77"/>
      <c r="AF287" s="77"/>
      <c r="AG287" s="77"/>
      <c r="AH287" s="77"/>
      <c r="AI287" s="77"/>
      <c r="AJ287" s="77" t="s">
        <v>5848</v>
      </c>
      <c r="AK287" s="77" t="s">
        <v>6863</v>
      </c>
      <c r="AL287" s="78">
        <v>44585</v>
      </c>
      <c r="AM287" s="78">
        <v>44585</v>
      </c>
      <c r="AN287" s="78">
        <v>44588</v>
      </c>
      <c r="AO287" s="78">
        <v>44588</v>
      </c>
      <c r="AP287" s="78"/>
      <c r="AQ287" s="77" t="s">
        <v>5862</v>
      </c>
      <c r="AR287" s="77"/>
      <c r="AS287" s="77" t="s">
        <v>6863</v>
      </c>
      <c r="AT287" s="77"/>
      <c r="AU287" s="77"/>
      <c r="AV287" s="77"/>
      <c r="AW287" s="77" t="s">
        <v>90</v>
      </c>
      <c r="AX287" s="77"/>
      <c r="AY287" s="77"/>
      <c r="AZ287" s="77"/>
      <c r="BA287" s="77"/>
      <c r="BB287" s="77"/>
      <c r="BC287" s="77"/>
      <c r="BD287" s="77"/>
      <c r="BE287" s="77"/>
      <c r="BF287" s="77"/>
      <c r="BG287" s="77"/>
      <c r="BH287" s="77"/>
    </row>
    <row r="288" spans="1:60">
      <c r="A288" s="95"/>
      <c r="B288" s="77" t="s">
        <v>6423</v>
      </c>
      <c r="C288" s="368" t="s">
        <v>6865</v>
      </c>
      <c r="D288" s="78"/>
      <c r="E288" s="77" t="s">
        <v>6828</v>
      </c>
      <c r="F288" s="77"/>
      <c r="G288" s="77" t="s">
        <v>5829</v>
      </c>
      <c r="H288" s="77"/>
      <c r="I288" s="77"/>
      <c r="J288" s="77"/>
      <c r="K288" s="77"/>
      <c r="L288" s="77" t="s">
        <v>503</v>
      </c>
      <c r="M288" s="77" t="s">
        <v>6829</v>
      </c>
      <c r="N288" s="77"/>
      <c r="O288" s="77"/>
      <c r="P288" s="77"/>
      <c r="Q288" s="77"/>
      <c r="R288" s="77"/>
      <c r="S288" s="77"/>
      <c r="T288" s="77"/>
      <c r="U288" s="77" t="s">
        <v>6794</v>
      </c>
      <c r="V288" s="77">
        <v>15</v>
      </c>
      <c r="W288" s="77" t="s">
        <v>6795</v>
      </c>
      <c r="X288" s="77"/>
      <c r="Y288" s="77">
        <v>750</v>
      </c>
      <c r="Z288" s="77">
        <v>25</v>
      </c>
      <c r="AA288" s="89"/>
      <c r="AB288" s="77" t="s">
        <v>70</v>
      </c>
      <c r="AC288" s="78"/>
      <c r="AD288" s="77"/>
      <c r="AE288" s="77"/>
      <c r="AF288" s="77"/>
      <c r="AG288" s="77"/>
      <c r="AH288" s="77"/>
      <c r="AI288" s="77"/>
      <c r="AJ288" s="77" t="s">
        <v>5848</v>
      </c>
      <c r="AK288" s="77" t="s">
        <v>6865</v>
      </c>
      <c r="AL288" s="78">
        <v>44585</v>
      </c>
      <c r="AM288" s="78">
        <v>44585</v>
      </c>
      <c r="AN288" s="78">
        <v>44587</v>
      </c>
      <c r="AO288" s="78">
        <v>44587</v>
      </c>
      <c r="AP288" s="78"/>
      <c r="AQ288" s="77" t="s">
        <v>5862</v>
      </c>
      <c r="AR288" s="77"/>
      <c r="AS288" s="77" t="s">
        <v>6865</v>
      </c>
      <c r="AT288" s="77"/>
      <c r="AU288" s="77"/>
      <c r="AV288" s="77"/>
      <c r="AW288" s="77" t="s">
        <v>90</v>
      </c>
      <c r="AX288" s="77"/>
      <c r="AY288" s="77"/>
      <c r="AZ288" s="77"/>
      <c r="BA288" s="77"/>
      <c r="BB288" s="77"/>
      <c r="BC288" s="77"/>
      <c r="BD288" s="77"/>
      <c r="BE288" s="77"/>
      <c r="BF288" s="77"/>
      <c r="BG288" s="77"/>
      <c r="BH288" s="77"/>
    </row>
    <row r="289" spans="1:60">
      <c r="A289" s="95"/>
      <c r="B289" s="77" t="s">
        <v>6423</v>
      </c>
      <c r="C289" s="368" t="s">
        <v>6866</v>
      </c>
      <c r="D289" s="78"/>
      <c r="E289" s="77" t="s">
        <v>6828</v>
      </c>
      <c r="F289" s="77"/>
      <c r="G289" s="77" t="s">
        <v>5829</v>
      </c>
      <c r="H289" s="77"/>
      <c r="I289" s="77"/>
      <c r="J289" s="77"/>
      <c r="K289" s="77"/>
      <c r="L289" s="77" t="s">
        <v>503</v>
      </c>
      <c r="M289" s="77" t="s">
        <v>6829</v>
      </c>
      <c r="N289" s="77"/>
      <c r="O289" s="77"/>
      <c r="P289" s="77"/>
      <c r="Q289" s="77"/>
      <c r="R289" s="77"/>
      <c r="S289" s="77"/>
      <c r="T289" s="77"/>
      <c r="U289" s="77" t="s">
        <v>6794</v>
      </c>
      <c r="V289" s="77">
        <v>15</v>
      </c>
      <c r="W289" s="77" t="s">
        <v>6795</v>
      </c>
      <c r="X289" s="77"/>
      <c r="Y289" s="77">
        <v>360</v>
      </c>
      <c r="Z289" s="77">
        <v>12</v>
      </c>
      <c r="AA289" s="89"/>
      <c r="AB289" s="77" t="s">
        <v>70</v>
      </c>
      <c r="AC289" s="78"/>
      <c r="AD289" s="77"/>
      <c r="AE289" s="77"/>
      <c r="AF289" s="77"/>
      <c r="AG289" s="77"/>
      <c r="AH289" s="77"/>
      <c r="AI289" s="77"/>
      <c r="AJ289" s="77" t="s">
        <v>5848</v>
      </c>
      <c r="AK289" s="77" t="s">
        <v>6866</v>
      </c>
      <c r="AL289" s="78">
        <v>44585</v>
      </c>
      <c r="AM289" s="78">
        <v>44585</v>
      </c>
      <c r="AN289" s="78">
        <v>44587</v>
      </c>
      <c r="AO289" s="78">
        <v>44587</v>
      </c>
      <c r="AP289" s="78"/>
      <c r="AQ289" s="77" t="s">
        <v>5862</v>
      </c>
      <c r="AR289" s="77"/>
      <c r="AS289" s="77" t="s">
        <v>6866</v>
      </c>
      <c r="AT289" s="77"/>
      <c r="AU289" s="77"/>
      <c r="AV289" s="77"/>
      <c r="AW289" s="77" t="s">
        <v>90</v>
      </c>
      <c r="AX289" s="77"/>
      <c r="AY289" s="77"/>
      <c r="AZ289" s="77"/>
      <c r="BA289" s="77"/>
      <c r="BB289" s="77"/>
      <c r="BC289" s="77"/>
      <c r="BD289" s="77"/>
      <c r="BE289" s="77"/>
      <c r="BF289" s="77"/>
      <c r="BG289" s="77"/>
      <c r="BH289" s="77"/>
    </row>
    <row r="290" spans="1:60">
      <c r="A290" s="95"/>
      <c r="B290" s="77" t="s">
        <v>6423</v>
      </c>
      <c r="C290" s="368" t="s">
        <v>6867</v>
      </c>
      <c r="D290" s="78"/>
      <c r="E290" s="77" t="s">
        <v>6828</v>
      </c>
      <c r="F290" s="77"/>
      <c r="G290" s="77" t="s">
        <v>5829</v>
      </c>
      <c r="H290" s="77"/>
      <c r="I290" s="77"/>
      <c r="J290" s="77"/>
      <c r="K290" s="77"/>
      <c r="L290" s="77" t="s">
        <v>503</v>
      </c>
      <c r="M290" s="77" t="s">
        <v>6829</v>
      </c>
      <c r="N290" s="77"/>
      <c r="O290" s="77"/>
      <c r="P290" s="77"/>
      <c r="Q290" s="77"/>
      <c r="R290" s="77"/>
      <c r="S290" s="77"/>
      <c r="T290" s="77"/>
      <c r="U290" s="77" t="s">
        <v>6794</v>
      </c>
      <c r="V290" s="77">
        <v>15</v>
      </c>
      <c r="W290" s="77" t="s">
        <v>6795</v>
      </c>
      <c r="X290" s="77"/>
      <c r="Y290" s="77">
        <v>6</v>
      </c>
      <c r="Z290" s="77">
        <v>1</v>
      </c>
      <c r="AA290" s="89"/>
      <c r="AB290" s="77" t="s">
        <v>70</v>
      </c>
      <c r="AC290" s="78"/>
      <c r="AD290" s="77"/>
      <c r="AE290" s="77"/>
      <c r="AF290" s="77"/>
      <c r="AG290" s="77"/>
      <c r="AH290" s="77"/>
      <c r="AI290" s="77"/>
      <c r="AJ290" s="77" t="s">
        <v>5848</v>
      </c>
      <c r="AK290" s="77" t="s">
        <v>6867</v>
      </c>
      <c r="AL290" s="78">
        <v>44585</v>
      </c>
      <c r="AM290" s="78">
        <v>44585</v>
      </c>
      <c r="AN290" s="78">
        <v>44587</v>
      </c>
      <c r="AO290" s="78">
        <v>44587</v>
      </c>
      <c r="AP290" s="78"/>
      <c r="AQ290" s="77" t="s">
        <v>5862</v>
      </c>
      <c r="AR290" s="77" t="s">
        <v>6868</v>
      </c>
      <c r="AS290" s="77" t="s">
        <v>6867</v>
      </c>
      <c r="AT290" s="77"/>
      <c r="AU290" s="77"/>
      <c r="AV290" s="77"/>
      <c r="AW290" s="77" t="s">
        <v>6411</v>
      </c>
      <c r="AX290" s="77"/>
      <c r="AY290" s="77"/>
      <c r="AZ290" s="77"/>
      <c r="BA290" s="77"/>
      <c r="BB290" s="77"/>
      <c r="BC290" s="77"/>
      <c r="BD290" s="77"/>
      <c r="BE290" s="77"/>
      <c r="BF290" s="77"/>
      <c r="BG290" s="77"/>
      <c r="BH290" s="77"/>
    </row>
    <row r="291" spans="1:60">
      <c r="A291" s="95"/>
      <c r="B291" s="77" t="s">
        <v>101</v>
      </c>
      <c r="C291" s="368" t="s">
        <v>6869</v>
      </c>
      <c r="D291" s="78"/>
      <c r="E291" s="77" t="s">
        <v>6870</v>
      </c>
      <c r="F291" s="77"/>
      <c r="G291" s="77" t="s">
        <v>5831</v>
      </c>
      <c r="H291" s="77"/>
      <c r="I291" s="77"/>
      <c r="J291" s="77"/>
      <c r="K291" s="77"/>
      <c r="L291" s="77" t="s">
        <v>395</v>
      </c>
      <c r="M291" s="77" t="s">
        <v>6871</v>
      </c>
      <c r="N291" s="77"/>
      <c r="O291" s="77"/>
      <c r="P291" s="77"/>
      <c r="Q291" s="77"/>
      <c r="R291" s="77"/>
      <c r="S291" s="77"/>
      <c r="T291" s="77"/>
      <c r="U291" s="77" t="s">
        <v>6794</v>
      </c>
      <c r="V291" s="77">
        <v>15</v>
      </c>
      <c r="W291" s="77" t="s">
        <v>6404</v>
      </c>
      <c r="X291" s="77"/>
      <c r="Y291" s="77">
        <v>150</v>
      </c>
      <c r="Z291" s="77">
        <v>5</v>
      </c>
      <c r="AA291" s="89"/>
      <c r="AB291" s="77" t="s">
        <v>88</v>
      </c>
      <c r="AC291" s="78"/>
      <c r="AD291" s="77"/>
      <c r="AE291" s="77"/>
      <c r="AF291" s="77"/>
      <c r="AG291" s="77"/>
      <c r="AH291" s="77"/>
      <c r="AI291" s="77"/>
      <c r="AJ291" s="77" t="s">
        <v>5848</v>
      </c>
      <c r="AK291" s="77" t="s">
        <v>6869</v>
      </c>
      <c r="AL291" s="78">
        <v>44595</v>
      </c>
      <c r="AM291" s="78">
        <v>44595</v>
      </c>
      <c r="AN291" s="78">
        <v>44600</v>
      </c>
      <c r="AO291" s="78">
        <v>44600</v>
      </c>
      <c r="AP291" s="78"/>
      <c r="AQ291" s="77" t="s">
        <v>5862</v>
      </c>
      <c r="AR291" s="77"/>
      <c r="AS291" s="77" t="s">
        <v>6869</v>
      </c>
      <c r="AT291" s="77"/>
      <c r="AU291" s="77"/>
      <c r="AV291" s="77"/>
      <c r="AW291" s="77" t="s">
        <v>90</v>
      </c>
      <c r="AX291" s="77"/>
      <c r="AY291" s="77"/>
      <c r="AZ291" s="77"/>
      <c r="BA291" s="77"/>
      <c r="BB291" s="77"/>
      <c r="BC291" s="77"/>
      <c r="BD291" s="77"/>
      <c r="BE291" s="77"/>
      <c r="BF291" s="77"/>
      <c r="BG291" s="77"/>
      <c r="BH291" s="77"/>
    </row>
    <row r="292" spans="1:60">
      <c r="A292" s="95"/>
      <c r="B292" s="77" t="s">
        <v>101</v>
      </c>
      <c r="C292" s="368" t="s">
        <v>6872</v>
      </c>
      <c r="D292" s="78"/>
      <c r="E292" s="77" t="s">
        <v>6870</v>
      </c>
      <c r="F292" s="77"/>
      <c r="G292" s="77" t="s">
        <v>5831</v>
      </c>
      <c r="H292" s="77"/>
      <c r="I292" s="77"/>
      <c r="J292" s="77"/>
      <c r="K292" s="77"/>
      <c r="L292" s="77" t="s">
        <v>395</v>
      </c>
      <c r="M292" s="77" t="s">
        <v>6871</v>
      </c>
      <c r="N292" s="77"/>
      <c r="O292" s="77"/>
      <c r="P292" s="77"/>
      <c r="Q292" s="77"/>
      <c r="R292" s="77"/>
      <c r="S292" s="77"/>
      <c r="T292" s="77"/>
      <c r="U292" s="77" t="s">
        <v>6794</v>
      </c>
      <c r="V292" s="77">
        <v>15</v>
      </c>
      <c r="W292" s="77" t="s">
        <v>6404</v>
      </c>
      <c r="X292" s="77"/>
      <c r="Y292" s="77">
        <v>21</v>
      </c>
      <c r="Z292" s="77">
        <v>1</v>
      </c>
      <c r="AA292" s="89"/>
      <c r="AB292" s="77" t="s">
        <v>88</v>
      </c>
      <c r="AC292" s="78"/>
      <c r="AD292" s="77"/>
      <c r="AE292" s="77"/>
      <c r="AF292" s="77"/>
      <c r="AG292" s="77"/>
      <c r="AH292" s="77"/>
      <c r="AI292" s="77"/>
      <c r="AJ292" s="77" t="s">
        <v>5848</v>
      </c>
      <c r="AK292" s="77" t="s">
        <v>6872</v>
      </c>
      <c r="AL292" s="78">
        <v>44595</v>
      </c>
      <c r="AM292" s="78">
        <v>44595</v>
      </c>
      <c r="AN292" s="78">
        <v>44600</v>
      </c>
      <c r="AO292" s="78">
        <v>44600</v>
      </c>
      <c r="AP292" s="78"/>
      <c r="AQ292" s="77" t="s">
        <v>5862</v>
      </c>
      <c r="AR292" s="77" t="s">
        <v>6873</v>
      </c>
      <c r="AS292" s="77" t="s">
        <v>6872</v>
      </c>
      <c r="AT292" s="77"/>
      <c r="AU292" s="77"/>
      <c r="AV292" s="77"/>
      <c r="AW292" s="77" t="s">
        <v>6874</v>
      </c>
      <c r="AX292" s="77"/>
      <c r="AY292" s="77"/>
      <c r="AZ292" s="77"/>
      <c r="BA292" s="77"/>
      <c r="BB292" s="77"/>
      <c r="BC292" s="77"/>
      <c r="BD292" s="77"/>
      <c r="BE292" s="77"/>
      <c r="BF292" s="77"/>
      <c r="BG292" s="77"/>
      <c r="BH292" s="77"/>
    </row>
    <row r="293" spans="1:60">
      <c r="A293" s="95"/>
      <c r="B293" s="77" t="s">
        <v>101</v>
      </c>
      <c r="C293" s="368" t="s">
        <v>6875</v>
      </c>
      <c r="D293" s="78"/>
      <c r="E293" s="77" t="s">
        <v>6870</v>
      </c>
      <c r="F293" s="77"/>
      <c r="G293" s="77" t="s">
        <v>5829</v>
      </c>
      <c r="H293" s="77"/>
      <c r="I293" s="77"/>
      <c r="J293" s="77"/>
      <c r="K293" s="77"/>
      <c r="L293" s="77" t="s">
        <v>395</v>
      </c>
      <c r="M293" s="77" t="s">
        <v>6871</v>
      </c>
      <c r="N293" s="77"/>
      <c r="O293" s="77"/>
      <c r="P293" s="77"/>
      <c r="Q293" s="77"/>
      <c r="R293" s="77"/>
      <c r="S293" s="77"/>
      <c r="T293" s="77"/>
      <c r="U293" s="77" t="s">
        <v>6794</v>
      </c>
      <c r="V293" s="77">
        <v>15</v>
      </c>
      <c r="W293" s="77" t="s">
        <v>6404</v>
      </c>
      <c r="X293" s="77"/>
      <c r="Y293" s="77">
        <v>3</v>
      </c>
      <c r="Z293" s="77">
        <v>1</v>
      </c>
      <c r="AA293" s="89"/>
      <c r="AB293" s="77" t="s">
        <v>88</v>
      </c>
      <c r="AC293" s="78"/>
      <c r="AD293" s="77"/>
      <c r="AE293" s="77"/>
      <c r="AF293" s="77"/>
      <c r="AG293" s="77"/>
      <c r="AH293" s="77"/>
      <c r="AI293" s="77"/>
      <c r="AJ293" s="77" t="s">
        <v>5848</v>
      </c>
      <c r="AK293" s="77" t="s">
        <v>6875</v>
      </c>
      <c r="AL293" s="78">
        <v>44595</v>
      </c>
      <c r="AM293" s="78">
        <v>44595</v>
      </c>
      <c r="AN293" s="78">
        <v>44600</v>
      </c>
      <c r="AO293" s="78">
        <v>44600</v>
      </c>
      <c r="AP293" s="78"/>
      <c r="AQ293" s="77" t="s">
        <v>5862</v>
      </c>
      <c r="AR293" s="77" t="s">
        <v>6876</v>
      </c>
      <c r="AS293" s="77" t="s">
        <v>6875</v>
      </c>
      <c r="AT293" s="77"/>
      <c r="AU293" s="77"/>
      <c r="AV293" s="77"/>
      <c r="AW293" s="77" t="s">
        <v>6411</v>
      </c>
      <c r="AX293" s="77"/>
      <c r="AY293" s="77"/>
      <c r="AZ293" s="77"/>
      <c r="BA293" s="77"/>
      <c r="BB293" s="77"/>
      <c r="BC293" s="77"/>
      <c r="BD293" s="77"/>
      <c r="BE293" s="77"/>
      <c r="BF293" s="77"/>
      <c r="BG293" s="77"/>
      <c r="BH293" s="77"/>
    </row>
    <row r="294" spans="1:60">
      <c r="A294" s="95"/>
      <c r="B294" s="77" t="s">
        <v>101</v>
      </c>
      <c r="C294" s="368" t="s">
        <v>6877</v>
      </c>
      <c r="D294" s="78"/>
      <c r="E294" s="77" t="s">
        <v>6870</v>
      </c>
      <c r="F294" s="77"/>
      <c r="G294" s="77" t="s">
        <v>5829</v>
      </c>
      <c r="H294" s="77"/>
      <c r="I294" s="77"/>
      <c r="J294" s="77"/>
      <c r="K294" s="77"/>
      <c r="L294" s="77" t="s">
        <v>395</v>
      </c>
      <c r="M294" s="77" t="s">
        <v>6871</v>
      </c>
      <c r="N294" s="77"/>
      <c r="O294" s="77"/>
      <c r="P294" s="77"/>
      <c r="Q294" s="77"/>
      <c r="R294" s="77"/>
      <c r="S294" s="77"/>
      <c r="T294" s="77"/>
      <c r="U294" s="77" t="s">
        <v>6794</v>
      </c>
      <c r="V294" s="77">
        <v>15</v>
      </c>
      <c r="W294" s="77" t="s">
        <v>6404</v>
      </c>
      <c r="X294" s="77"/>
      <c r="Y294" s="77">
        <v>180</v>
      </c>
      <c r="Z294" s="77">
        <v>6</v>
      </c>
      <c r="AA294" s="89"/>
      <c r="AB294" s="77" t="s">
        <v>88</v>
      </c>
      <c r="AC294" s="78"/>
      <c r="AD294" s="77"/>
      <c r="AE294" s="77"/>
      <c r="AF294" s="77"/>
      <c r="AG294" s="77"/>
      <c r="AH294" s="77"/>
      <c r="AI294" s="77"/>
      <c r="AJ294" s="77" t="s">
        <v>5848</v>
      </c>
      <c r="AK294" s="77" t="s">
        <v>6877</v>
      </c>
      <c r="AL294" s="78">
        <v>44595</v>
      </c>
      <c r="AM294" s="78">
        <v>44595</v>
      </c>
      <c r="AN294" s="78">
        <v>44600</v>
      </c>
      <c r="AO294" s="78">
        <v>44600</v>
      </c>
      <c r="AP294" s="78"/>
      <c r="AQ294" s="77" t="s">
        <v>5862</v>
      </c>
      <c r="AR294" s="77"/>
      <c r="AS294" s="77" t="s">
        <v>6877</v>
      </c>
      <c r="AT294" s="77"/>
      <c r="AU294" s="77"/>
      <c r="AV294" s="77"/>
      <c r="AW294" s="77" t="s">
        <v>6846</v>
      </c>
      <c r="AX294" s="77"/>
      <c r="AY294" s="77"/>
      <c r="AZ294" s="77"/>
      <c r="BA294" s="77"/>
      <c r="BB294" s="77"/>
      <c r="BC294" s="77"/>
      <c r="BD294" s="77"/>
      <c r="BE294" s="77"/>
      <c r="BF294" s="77"/>
      <c r="BG294" s="77"/>
      <c r="BH294" s="77"/>
    </row>
    <row r="295" spans="1:60">
      <c r="A295" s="95"/>
      <c r="B295" s="77" t="s">
        <v>101</v>
      </c>
      <c r="C295" s="368" t="s">
        <v>6878</v>
      </c>
      <c r="D295" s="78"/>
      <c r="E295" s="77" t="s">
        <v>6870</v>
      </c>
      <c r="F295" s="77"/>
      <c r="G295" s="77" t="s">
        <v>5829</v>
      </c>
      <c r="H295" s="77"/>
      <c r="I295" s="77"/>
      <c r="J295" s="77"/>
      <c r="K295" s="77"/>
      <c r="L295" s="77" t="s">
        <v>395</v>
      </c>
      <c r="M295" s="77" t="s">
        <v>6871</v>
      </c>
      <c r="N295" s="77"/>
      <c r="O295" s="77"/>
      <c r="P295" s="77"/>
      <c r="Q295" s="77"/>
      <c r="R295" s="77"/>
      <c r="S295" s="77"/>
      <c r="T295" s="77"/>
      <c r="U295" s="77" t="s">
        <v>6794</v>
      </c>
      <c r="V295" s="77">
        <v>15</v>
      </c>
      <c r="W295" s="77" t="s">
        <v>6404</v>
      </c>
      <c r="X295" s="77"/>
      <c r="Y295" s="77">
        <v>22</v>
      </c>
      <c r="Z295" s="77">
        <v>1</v>
      </c>
      <c r="AA295" s="89"/>
      <c r="AB295" s="77" t="s">
        <v>88</v>
      </c>
      <c r="AC295" s="78"/>
      <c r="AD295" s="77"/>
      <c r="AE295" s="77"/>
      <c r="AF295" s="77"/>
      <c r="AG295" s="77"/>
      <c r="AH295" s="77"/>
      <c r="AI295" s="77"/>
      <c r="AJ295" s="77" t="s">
        <v>5848</v>
      </c>
      <c r="AK295" s="77" t="s">
        <v>6878</v>
      </c>
      <c r="AL295" s="78">
        <v>44595</v>
      </c>
      <c r="AM295" s="78">
        <v>44595</v>
      </c>
      <c r="AN295" s="78">
        <v>44600</v>
      </c>
      <c r="AO295" s="78">
        <v>44600</v>
      </c>
      <c r="AP295" s="78"/>
      <c r="AQ295" s="77" t="s">
        <v>5862</v>
      </c>
      <c r="AR295" s="77" t="s">
        <v>6879</v>
      </c>
      <c r="AS295" s="77" t="s">
        <v>6878</v>
      </c>
      <c r="AT295" s="77"/>
      <c r="AU295" s="77"/>
      <c r="AV295" s="77"/>
      <c r="AW295" s="77" t="s">
        <v>6880</v>
      </c>
      <c r="AX295" s="77"/>
      <c r="AY295" s="77"/>
      <c r="AZ295" s="77"/>
      <c r="BA295" s="77"/>
      <c r="BB295" s="77"/>
      <c r="BC295" s="77"/>
      <c r="BD295" s="77"/>
      <c r="BE295" s="77"/>
      <c r="BF295" s="77"/>
      <c r="BG295" s="77"/>
      <c r="BH295" s="77"/>
    </row>
    <row r="296" spans="1:60">
      <c r="A296" s="95"/>
      <c r="B296" s="77" t="s">
        <v>101</v>
      </c>
      <c r="C296" s="368" t="s">
        <v>6881</v>
      </c>
      <c r="D296" s="78"/>
      <c r="E296" s="77" t="s">
        <v>6870</v>
      </c>
      <c r="F296" s="77"/>
      <c r="G296" s="77" t="s">
        <v>5829</v>
      </c>
      <c r="H296" s="77"/>
      <c r="I296" s="77"/>
      <c r="J296" s="77"/>
      <c r="K296" s="77"/>
      <c r="L296" s="77" t="s">
        <v>395</v>
      </c>
      <c r="M296" s="77" t="s">
        <v>6871</v>
      </c>
      <c r="N296" s="77"/>
      <c r="O296" s="77"/>
      <c r="P296" s="77"/>
      <c r="Q296" s="77"/>
      <c r="R296" s="77"/>
      <c r="S296" s="77"/>
      <c r="T296" s="77"/>
      <c r="U296" s="77" t="s">
        <v>6794</v>
      </c>
      <c r="V296" s="77">
        <v>15</v>
      </c>
      <c r="W296" s="77" t="s">
        <v>6404</v>
      </c>
      <c r="X296" s="77"/>
      <c r="Y296" s="77">
        <v>8</v>
      </c>
      <c r="Z296" s="77">
        <v>1</v>
      </c>
      <c r="AA296" s="89"/>
      <c r="AB296" s="77" t="s">
        <v>88</v>
      </c>
      <c r="AC296" s="78"/>
      <c r="AD296" s="77"/>
      <c r="AE296" s="77"/>
      <c r="AF296" s="77"/>
      <c r="AG296" s="77"/>
      <c r="AH296" s="77"/>
      <c r="AI296" s="77"/>
      <c r="AJ296" s="77" t="s">
        <v>5848</v>
      </c>
      <c r="AK296" s="77" t="s">
        <v>6881</v>
      </c>
      <c r="AL296" s="78">
        <v>44595</v>
      </c>
      <c r="AM296" s="78">
        <v>44595</v>
      </c>
      <c r="AN296" s="78">
        <v>44600</v>
      </c>
      <c r="AO296" s="78">
        <v>44600</v>
      </c>
      <c r="AP296" s="78"/>
      <c r="AQ296" s="77" t="s">
        <v>5862</v>
      </c>
      <c r="AR296" s="77" t="s">
        <v>6882</v>
      </c>
      <c r="AS296" s="77" t="s">
        <v>6881</v>
      </c>
      <c r="AT296" s="77"/>
      <c r="AU296" s="77"/>
      <c r="AV296" s="77"/>
      <c r="AW296" s="77" t="s">
        <v>6880</v>
      </c>
      <c r="AX296" s="77"/>
      <c r="AY296" s="77"/>
      <c r="AZ296" s="77"/>
      <c r="BA296" s="77"/>
      <c r="BB296" s="77"/>
      <c r="BC296" s="77"/>
      <c r="BD296" s="77"/>
      <c r="BE296" s="77"/>
      <c r="BF296" s="77"/>
      <c r="BG296" s="77"/>
      <c r="BH296" s="77"/>
    </row>
    <row r="297" spans="1:60">
      <c r="A297" s="95"/>
      <c r="B297" s="77" t="s">
        <v>101</v>
      </c>
      <c r="C297" s="368" t="s">
        <v>6883</v>
      </c>
      <c r="D297" s="78"/>
      <c r="E297" s="77" t="s">
        <v>6870</v>
      </c>
      <c r="F297" s="77"/>
      <c r="G297" s="77" t="s">
        <v>5829</v>
      </c>
      <c r="H297" s="77"/>
      <c r="I297" s="77"/>
      <c r="J297" s="77"/>
      <c r="K297" s="77"/>
      <c r="L297" s="77" t="s">
        <v>395</v>
      </c>
      <c r="M297" s="77" t="s">
        <v>6871</v>
      </c>
      <c r="N297" s="77"/>
      <c r="O297" s="77"/>
      <c r="P297" s="77"/>
      <c r="Q297" s="77"/>
      <c r="R297" s="77"/>
      <c r="S297" s="77"/>
      <c r="T297" s="77"/>
      <c r="U297" s="77" t="s">
        <v>6794</v>
      </c>
      <c r="V297" s="77">
        <v>15</v>
      </c>
      <c r="W297" s="77" t="s">
        <v>6404</v>
      </c>
      <c r="X297" s="77"/>
      <c r="Y297" s="77">
        <v>30</v>
      </c>
      <c r="Z297" s="77">
        <v>1</v>
      </c>
      <c r="AA297" s="89"/>
      <c r="AB297" s="77" t="s">
        <v>88</v>
      </c>
      <c r="AC297" s="78"/>
      <c r="AD297" s="77"/>
      <c r="AE297" s="77"/>
      <c r="AF297" s="77"/>
      <c r="AG297" s="77"/>
      <c r="AH297" s="77"/>
      <c r="AI297" s="77"/>
      <c r="AJ297" s="77" t="s">
        <v>5848</v>
      </c>
      <c r="AK297" s="77" t="s">
        <v>6883</v>
      </c>
      <c r="AL297" s="78">
        <v>44600</v>
      </c>
      <c r="AM297" s="78">
        <v>44600</v>
      </c>
      <c r="AN297" s="78">
        <v>44607</v>
      </c>
      <c r="AO297" s="78">
        <v>44607</v>
      </c>
      <c r="AP297" s="78"/>
      <c r="AQ297" s="77" t="s">
        <v>5862</v>
      </c>
      <c r="AR297" s="77" t="s">
        <v>6884</v>
      </c>
      <c r="AS297" s="77" t="s">
        <v>6883</v>
      </c>
      <c r="AT297" s="77"/>
      <c r="AU297" s="77"/>
      <c r="AV297" s="77"/>
      <c r="AW297" s="77" t="s">
        <v>475</v>
      </c>
      <c r="AX297" s="77"/>
      <c r="AY297" s="77"/>
      <c r="AZ297" s="77"/>
      <c r="BA297" s="77"/>
      <c r="BB297" s="77"/>
      <c r="BC297" s="77"/>
      <c r="BD297" s="77"/>
      <c r="BE297" s="77"/>
      <c r="BF297" s="77"/>
      <c r="BG297" s="77"/>
      <c r="BH297" s="77"/>
    </row>
    <row r="298" spans="1:60">
      <c r="A298" s="95"/>
      <c r="B298" s="77" t="s">
        <v>6423</v>
      </c>
      <c r="C298" s="368" t="s">
        <v>6885</v>
      </c>
      <c r="D298" s="78"/>
      <c r="E298" s="77" t="s">
        <v>6886</v>
      </c>
      <c r="F298" s="77"/>
      <c r="G298" s="77" t="s">
        <v>5831</v>
      </c>
      <c r="H298" s="77"/>
      <c r="I298" s="77"/>
      <c r="J298" s="77"/>
      <c r="K298" s="77"/>
      <c r="L298" s="77" t="s">
        <v>6887</v>
      </c>
      <c r="M298" s="77" t="s">
        <v>6888</v>
      </c>
      <c r="N298" s="77"/>
      <c r="O298" s="77"/>
      <c r="P298" s="77"/>
      <c r="Q298" s="77"/>
      <c r="R298" s="77"/>
      <c r="S298" s="77"/>
      <c r="T298" s="77"/>
      <c r="U298" s="77" t="s">
        <v>6706</v>
      </c>
      <c r="V298" s="77">
        <v>18</v>
      </c>
      <c r="W298" s="77" t="s">
        <v>6889</v>
      </c>
      <c r="X298" s="77"/>
      <c r="Y298" s="77">
        <v>58</v>
      </c>
      <c r="Z298" s="77">
        <v>2</v>
      </c>
      <c r="AA298" s="89"/>
      <c r="AB298" s="77" t="s">
        <v>88</v>
      </c>
      <c r="AC298" s="78"/>
      <c r="AD298" s="77"/>
      <c r="AE298" s="77"/>
      <c r="AF298" s="77"/>
      <c r="AG298" s="77"/>
      <c r="AH298" s="77"/>
      <c r="AI298" s="77"/>
      <c r="AJ298" s="77" t="s">
        <v>5848</v>
      </c>
      <c r="AK298" s="77" t="s">
        <v>6885</v>
      </c>
      <c r="AL298" s="78">
        <v>44608</v>
      </c>
      <c r="AM298" s="78">
        <v>44608</v>
      </c>
      <c r="AN298" s="78">
        <v>44610</v>
      </c>
      <c r="AO298" s="78">
        <v>44610</v>
      </c>
      <c r="AP298" s="78"/>
      <c r="AQ298" s="77" t="s">
        <v>5862</v>
      </c>
      <c r="AR298" s="77"/>
      <c r="AS298" s="77" t="s">
        <v>6885</v>
      </c>
      <c r="AT298" s="77"/>
      <c r="AU298" s="77"/>
      <c r="AV298" s="77"/>
      <c r="AW298" s="77" t="s">
        <v>475</v>
      </c>
      <c r="AX298" s="77"/>
      <c r="AY298" s="77"/>
      <c r="AZ298" s="77"/>
      <c r="BA298" s="77"/>
      <c r="BB298" s="77"/>
      <c r="BC298" s="77"/>
      <c r="BD298" s="77"/>
      <c r="BE298" s="77"/>
      <c r="BF298" s="77"/>
      <c r="BG298" s="77"/>
      <c r="BH298" s="77"/>
    </row>
    <row r="299" spans="1:60">
      <c r="A299" s="95"/>
      <c r="B299" s="77" t="s">
        <v>6423</v>
      </c>
      <c r="C299" s="368" t="s">
        <v>6890</v>
      </c>
      <c r="D299" s="78"/>
      <c r="E299" s="77" t="s">
        <v>6891</v>
      </c>
      <c r="F299" s="77"/>
      <c r="G299" s="77" t="s">
        <v>5829</v>
      </c>
      <c r="H299" s="77"/>
      <c r="I299" s="77"/>
      <c r="J299" s="77"/>
      <c r="K299" s="77"/>
      <c r="L299" s="77" t="s">
        <v>6892</v>
      </c>
      <c r="M299" s="77" t="s">
        <v>6893</v>
      </c>
      <c r="N299" s="77"/>
      <c r="O299" s="77"/>
      <c r="P299" s="77"/>
      <c r="Q299" s="77"/>
      <c r="R299" s="77"/>
      <c r="S299" s="77"/>
      <c r="T299" s="77"/>
      <c r="U299" s="77" t="s">
        <v>6894</v>
      </c>
      <c r="V299" s="77">
        <v>15</v>
      </c>
      <c r="W299" s="77" t="s">
        <v>6895</v>
      </c>
      <c r="X299" s="77"/>
      <c r="Y299" s="77">
        <v>750</v>
      </c>
      <c r="Z299" s="77">
        <v>25</v>
      </c>
      <c r="AA299" s="89"/>
      <c r="AB299" s="77" t="s">
        <v>88</v>
      </c>
      <c r="AC299" s="78"/>
      <c r="AD299" s="77"/>
      <c r="AE299" s="77"/>
      <c r="AF299" s="77"/>
      <c r="AG299" s="77"/>
      <c r="AH299" s="77"/>
      <c r="AI299" s="77"/>
      <c r="AJ299" s="77" t="s">
        <v>5848</v>
      </c>
      <c r="AK299" s="77" t="s">
        <v>6890</v>
      </c>
      <c r="AL299" s="78">
        <v>44608</v>
      </c>
      <c r="AM299" s="78">
        <v>44608</v>
      </c>
      <c r="AN299" s="78">
        <v>44610</v>
      </c>
      <c r="AO299" s="78">
        <v>44610</v>
      </c>
      <c r="AP299" s="78"/>
      <c r="AQ299" s="77" t="s">
        <v>5862</v>
      </c>
      <c r="AR299" s="77"/>
      <c r="AS299" s="77" t="s">
        <v>6890</v>
      </c>
      <c r="AT299" s="77"/>
      <c r="AU299" s="77"/>
      <c r="AV299" s="77"/>
      <c r="AW299" s="77" t="s">
        <v>90</v>
      </c>
      <c r="AX299" s="77"/>
      <c r="AY299" s="77"/>
      <c r="AZ299" s="77"/>
      <c r="BA299" s="77"/>
      <c r="BB299" s="77"/>
      <c r="BC299" s="77"/>
      <c r="BD299" s="77"/>
      <c r="BE299" s="77"/>
      <c r="BF299" s="77"/>
      <c r="BG299" s="77"/>
      <c r="BH299" s="77"/>
    </row>
    <row r="300" spans="1:60">
      <c r="A300" s="95"/>
      <c r="B300" s="77" t="s">
        <v>6423</v>
      </c>
      <c r="C300" s="368" t="s">
        <v>6896</v>
      </c>
      <c r="D300" s="78"/>
      <c r="E300" s="77" t="s">
        <v>6891</v>
      </c>
      <c r="F300" s="77"/>
      <c r="G300" s="77" t="s">
        <v>5829</v>
      </c>
      <c r="H300" s="77"/>
      <c r="I300" s="77"/>
      <c r="J300" s="77"/>
      <c r="K300" s="77"/>
      <c r="L300" s="77" t="s">
        <v>6892</v>
      </c>
      <c r="M300" s="77" t="s">
        <v>6893</v>
      </c>
      <c r="N300" s="77"/>
      <c r="O300" s="77"/>
      <c r="P300" s="77"/>
      <c r="Q300" s="77"/>
      <c r="R300" s="77"/>
      <c r="S300" s="77"/>
      <c r="T300" s="77"/>
      <c r="U300" s="77" t="s">
        <v>6894</v>
      </c>
      <c r="V300" s="77">
        <v>15</v>
      </c>
      <c r="W300" s="77" t="s">
        <v>6895</v>
      </c>
      <c r="X300" s="77"/>
      <c r="Y300" s="77">
        <v>750</v>
      </c>
      <c r="Z300" s="77">
        <v>25</v>
      </c>
      <c r="AA300" s="89"/>
      <c r="AB300" s="77" t="s">
        <v>88</v>
      </c>
      <c r="AC300" s="78"/>
      <c r="AD300" s="77"/>
      <c r="AE300" s="77"/>
      <c r="AF300" s="77"/>
      <c r="AG300" s="77"/>
      <c r="AH300" s="77"/>
      <c r="AI300" s="77"/>
      <c r="AJ300" s="77" t="s">
        <v>5848</v>
      </c>
      <c r="AK300" s="77" t="s">
        <v>6896</v>
      </c>
      <c r="AL300" s="78">
        <v>44608</v>
      </c>
      <c r="AM300" s="78">
        <v>44608</v>
      </c>
      <c r="AN300" s="78">
        <v>44610</v>
      </c>
      <c r="AO300" s="78">
        <v>44610</v>
      </c>
      <c r="AP300" s="78"/>
      <c r="AQ300" s="77" t="s">
        <v>5862</v>
      </c>
      <c r="AR300" s="77"/>
      <c r="AS300" s="77" t="s">
        <v>6896</v>
      </c>
      <c r="AT300" s="77"/>
      <c r="AU300" s="77"/>
      <c r="AV300" s="77"/>
      <c r="AW300" s="77" t="s">
        <v>90</v>
      </c>
      <c r="AX300" s="77"/>
      <c r="AY300" s="77"/>
      <c r="AZ300" s="77"/>
      <c r="BA300" s="77"/>
      <c r="BB300" s="77"/>
      <c r="BC300" s="77"/>
      <c r="BD300" s="77"/>
      <c r="BE300" s="77"/>
      <c r="BF300" s="77"/>
      <c r="BG300" s="77"/>
      <c r="BH300" s="77"/>
    </row>
    <row r="301" spans="1:60">
      <c r="A301" s="95"/>
      <c r="B301" s="77" t="s">
        <v>6423</v>
      </c>
      <c r="C301" s="368" t="s">
        <v>6897</v>
      </c>
      <c r="D301" s="78"/>
      <c r="E301" s="77" t="s">
        <v>6898</v>
      </c>
      <c r="F301" s="77"/>
      <c r="G301" s="77" t="s">
        <v>5829</v>
      </c>
      <c r="H301" s="77"/>
      <c r="I301" s="77"/>
      <c r="J301" s="77"/>
      <c r="K301" s="77"/>
      <c r="L301" s="77" t="s">
        <v>2310</v>
      </c>
      <c r="M301" s="77" t="s">
        <v>6899</v>
      </c>
      <c r="N301" s="77"/>
      <c r="O301" s="77"/>
      <c r="P301" s="77"/>
      <c r="Q301" s="77"/>
      <c r="R301" s="77"/>
      <c r="S301" s="77"/>
      <c r="T301" s="77"/>
      <c r="U301" s="77" t="s">
        <v>5832</v>
      </c>
      <c r="V301" s="77">
        <v>15</v>
      </c>
      <c r="W301" s="77" t="s">
        <v>6734</v>
      </c>
      <c r="X301" s="77"/>
      <c r="Y301" s="77">
        <v>609</v>
      </c>
      <c r="Z301" s="77">
        <v>21</v>
      </c>
      <c r="AA301" s="89"/>
      <c r="AB301" s="77" t="s">
        <v>70</v>
      </c>
      <c r="AC301" s="78"/>
      <c r="AD301" s="77"/>
      <c r="AE301" s="77"/>
      <c r="AF301" s="77"/>
      <c r="AG301" s="77"/>
      <c r="AH301" s="77"/>
      <c r="AI301" s="77"/>
      <c r="AJ301" s="77" t="s">
        <v>5848</v>
      </c>
      <c r="AK301" s="77" t="s">
        <v>6897</v>
      </c>
      <c r="AL301" s="78">
        <v>44608</v>
      </c>
      <c r="AM301" s="78">
        <v>44608</v>
      </c>
      <c r="AN301" s="78">
        <v>44613</v>
      </c>
      <c r="AO301" s="78">
        <v>44613</v>
      </c>
      <c r="AP301" s="78"/>
      <c r="AQ301" s="77" t="s">
        <v>5862</v>
      </c>
      <c r="AR301" s="77" t="s">
        <v>6900</v>
      </c>
      <c r="AS301" s="77" t="s">
        <v>6897</v>
      </c>
      <c r="AT301" s="77"/>
      <c r="AU301" s="77"/>
      <c r="AV301" s="77"/>
      <c r="AW301" s="77" t="s">
        <v>90</v>
      </c>
      <c r="AX301" s="77"/>
      <c r="AY301" s="77"/>
      <c r="AZ301" s="77"/>
      <c r="BA301" s="77"/>
      <c r="BB301" s="77"/>
      <c r="BC301" s="77"/>
      <c r="BD301" s="77"/>
      <c r="BE301" s="77"/>
      <c r="BF301" s="77"/>
      <c r="BG301" s="77"/>
      <c r="BH301" s="77"/>
    </row>
    <row r="302" spans="1:60">
      <c r="A302" s="95"/>
      <c r="B302" s="77" t="s">
        <v>6423</v>
      </c>
      <c r="C302" s="368" t="s">
        <v>6901</v>
      </c>
      <c r="D302" s="78"/>
      <c r="E302" s="77" t="s">
        <v>6898</v>
      </c>
      <c r="F302" s="77"/>
      <c r="G302" s="77" t="s">
        <v>5829</v>
      </c>
      <c r="H302" s="77"/>
      <c r="I302" s="77"/>
      <c r="J302" s="77"/>
      <c r="K302" s="77"/>
      <c r="L302" s="77" t="s">
        <v>2310</v>
      </c>
      <c r="M302" s="77" t="s">
        <v>6899</v>
      </c>
      <c r="N302" s="77"/>
      <c r="O302" s="77"/>
      <c r="P302" s="77"/>
      <c r="Q302" s="77"/>
      <c r="R302" s="77"/>
      <c r="S302" s="77"/>
      <c r="T302" s="77"/>
      <c r="U302" s="77" t="s">
        <v>5832</v>
      </c>
      <c r="V302" s="77">
        <v>15</v>
      </c>
      <c r="W302" s="77" t="s">
        <v>6734</v>
      </c>
      <c r="X302" s="77"/>
      <c r="Y302" s="77">
        <v>29</v>
      </c>
      <c r="Z302" s="77">
        <v>1</v>
      </c>
      <c r="AA302" s="89"/>
      <c r="AB302" s="77" t="s">
        <v>70</v>
      </c>
      <c r="AC302" s="78"/>
      <c r="AD302" s="77"/>
      <c r="AE302" s="77"/>
      <c r="AF302" s="77"/>
      <c r="AG302" s="77"/>
      <c r="AH302" s="77"/>
      <c r="AI302" s="77"/>
      <c r="AJ302" s="77" t="s">
        <v>5848</v>
      </c>
      <c r="AK302" s="77" t="s">
        <v>6901</v>
      </c>
      <c r="AL302" s="78">
        <v>44608</v>
      </c>
      <c r="AM302" s="78">
        <v>44608</v>
      </c>
      <c r="AN302" s="78">
        <v>44613</v>
      </c>
      <c r="AO302" s="78">
        <v>44613</v>
      </c>
      <c r="AP302" s="78"/>
      <c r="AQ302" s="77" t="s">
        <v>5862</v>
      </c>
      <c r="AR302" s="77" t="s">
        <v>6902</v>
      </c>
      <c r="AS302" s="77" t="s">
        <v>6901</v>
      </c>
      <c r="AT302" s="77"/>
      <c r="AU302" s="77"/>
      <c r="AV302" s="77"/>
      <c r="AW302" s="77" t="s">
        <v>90</v>
      </c>
      <c r="AX302" s="77"/>
      <c r="AY302" s="77"/>
      <c r="AZ302" s="77"/>
      <c r="BA302" s="77"/>
      <c r="BB302" s="77"/>
      <c r="BC302" s="77"/>
      <c r="BD302" s="77"/>
      <c r="BE302" s="77"/>
      <c r="BF302" s="77"/>
      <c r="BG302" s="77"/>
      <c r="BH302" s="77"/>
    </row>
    <row r="303" spans="1:60">
      <c r="A303" s="95"/>
      <c r="B303" s="77" t="s">
        <v>6423</v>
      </c>
      <c r="C303" s="368" t="s">
        <v>6903</v>
      </c>
      <c r="D303" s="78"/>
      <c r="E303" s="77" t="s">
        <v>6898</v>
      </c>
      <c r="F303" s="77"/>
      <c r="G303" s="77" t="s">
        <v>5829</v>
      </c>
      <c r="H303" s="77"/>
      <c r="I303" s="77"/>
      <c r="J303" s="77"/>
      <c r="K303" s="77"/>
      <c r="L303" s="77" t="s">
        <v>2310</v>
      </c>
      <c r="M303" s="77" t="s">
        <v>6899</v>
      </c>
      <c r="N303" s="77"/>
      <c r="O303" s="77"/>
      <c r="P303" s="77"/>
      <c r="Q303" s="77"/>
      <c r="R303" s="77"/>
      <c r="S303" s="77"/>
      <c r="T303" s="77"/>
      <c r="U303" s="77">
        <v>30397571</v>
      </c>
      <c r="V303" s="77">
        <v>0</v>
      </c>
      <c r="W303" s="77" t="s">
        <v>6734</v>
      </c>
      <c r="X303" s="77"/>
      <c r="Y303" s="77">
        <v>580</v>
      </c>
      <c r="Z303" s="77">
        <v>20</v>
      </c>
      <c r="AA303" s="89"/>
      <c r="AB303" s="77" t="s">
        <v>70</v>
      </c>
      <c r="AC303" s="78"/>
      <c r="AD303" s="77"/>
      <c r="AE303" s="77"/>
      <c r="AF303" s="77"/>
      <c r="AG303" s="77"/>
      <c r="AH303" s="77"/>
      <c r="AI303" s="77"/>
      <c r="AJ303" s="77" t="s">
        <v>5848</v>
      </c>
      <c r="AK303" s="77" t="s">
        <v>6903</v>
      </c>
      <c r="AL303" s="78">
        <v>44608</v>
      </c>
      <c r="AM303" s="78">
        <v>44608</v>
      </c>
      <c r="AN303" s="78">
        <v>44613</v>
      </c>
      <c r="AO303" s="78">
        <v>44613</v>
      </c>
      <c r="AP303" s="78"/>
      <c r="AQ303" s="77" t="s">
        <v>5862</v>
      </c>
      <c r="AR303" s="77" t="s">
        <v>6902</v>
      </c>
      <c r="AS303" s="77" t="s">
        <v>6903</v>
      </c>
      <c r="AT303" s="77"/>
      <c r="AU303" s="77"/>
      <c r="AV303" s="77"/>
      <c r="AW303" s="77" t="s">
        <v>90</v>
      </c>
      <c r="AX303" s="77"/>
      <c r="AY303" s="77"/>
      <c r="AZ303" s="77"/>
      <c r="BA303" s="77"/>
      <c r="BB303" s="77"/>
      <c r="BC303" s="77"/>
      <c r="BD303" s="77"/>
      <c r="BE303" s="77"/>
      <c r="BF303" s="77"/>
      <c r="BG303" s="77"/>
      <c r="BH303" s="77"/>
    </row>
    <row r="304" spans="1:60">
      <c r="A304" s="95"/>
      <c r="B304" s="77" t="s">
        <v>6423</v>
      </c>
      <c r="C304" s="368" t="s">
        <v>6904</v>
      </c>
      <c r="D304" s="78"/>
      <c r="E304" s="77" t="s">
        <v>6898</v>
      </c>
      <c r="F304" s="77"/>
      <c r="G304" s="77" t="s">
        <v>5829</v>
      </c>
      <c r="H304" s="77"/>
      <c r="I304" s="77"/>
      <c r="J304" s="77"/>
      <c r="K304" s="77"/>
      <c r="L304" s="77" t="s">
        <v>2310</v>
      </c>
      <c r="M304" s="77" t="s">
        <v>6899</v>
      </c>
      <c r="N304" s="77"/>
      <c r="O304" s="77"/>
      <c r="P304" s="77"/>
      <c r="Q304" s="77"/>
      <c r="R304" s="77"/>
      <c r="S304" s="77"/>
      <c r="T304" s="77"/>
      <c r="U304" s="77" t="s">
        <v>5832</v>
      </c>
      <c r="V304" s="77">
        <v>15</v>
      </c>
      <c r="W304" s="77" t="s">
        <v>6734</v>
      </c>
      <c r="X304" s="77"/>
      <c r="Y304" s="77">
        <v>609</v>
      </c>
      <c r="Z304" s="77">
        <v>21</v>
      </c>
      <c r="AA304" s="89"/>
      <c r="AB304" s="77" t="s">
        <v>70</v>
      </c>
      <c r="AC304" s="78"/>
      <c r="AD304" s="77"/>
      <c r="AE304" s="77"/>
      <c r="AF304" s="77"/>
      <c r="AG304" s="77"/>
      <c r="AH304" s="77"/>
      <c r="AI304" s="77"/>
      <c r="AJ304" s="77" t="s">
        <v>5848</v>
      </c>
      <c r="AK304" s="77" t="s">
        <v>6904</v>
      </c>
      <c r="AL304" s="78">
        <v>44608</v>
      </c>
      <c r="AM304" s="78">
        <v>44608</v>
      </c>
      <c r="AN304" s="78">
        <v>44613</v>
      </c>
      <c r="AO304" s="78">
        <v>44613</v>
      </c>
      <c r="AP304" s="78"/>
      <c r="AQ304" s="77" t="s">
        <v>5862</v>
      </c>
      <c r="AR304" s="77" t="s">
        <v>6905</v>
      </c>
      <c r="AS304" s="77" t="s">
        <v>6904</v>
      </c>
      <c r="AT304" s="77"/>
      <c r="AU304" s="77"/>
      <c r="AV304" s="77"/>
      <c r="AW304" s="77" t="s">
        <v>90</v>
      </c>
      <c r="AX304" s="77"/>
      <c r="AY304" s="77"/>
      <c r="AZ304" s="77"/>
      <c r="BA304" s="77"/>
      <c r="BB304" s="77"/>
      <c r="BC304" s="77"/>
      <c r="BD304" s="77"/>
      <c r="BE304" s="77"/>
      <c r="BF304" s="77"/>
      <c r="BG304" s="77"/>
      <c r="BH304" s="77"/>
    </row>
    <row r="305" spans="1:60">
      <c r="A305" s="95"/>
      <c r="B305" s="77" t="s">
        <v>6423</v>
      </c>
      <c r="C305" s="368" t="s">
        <v>6906</v>
      </c>
      <c r="D305" s="78"/>
      <c r="E305" s="77" t="s">
        <v>6898</v>
      </c>
      <c r="F305" s="77"/>
      <c r="G305" s="77" t="s">
        <v>5829</v>
      </c>
      <c r="H305" s="77"/>
      <c r="I305" s="77"/>
      <c r="J305" s="77"/>
      <c r="K305" s="77"/>
      <c r="L305" s="77" t="s">
        <v>2310</v>
      </c>
      <c r="M305" s="77" t="s">
        <v>6899</v>
      </c>
      <c r="N305" s="77"/>
      <c r="O305" s="77"/>
      <c r="P305" s="77"/>
      <c r="Q305" s="77"/>
      <c r="R305" s="77"/>
      <c r="S305" s="77"/>
      <c r="T305" s="77"/>
      <c r="U305" s="77" t="s">
        <v>5832</v>
      </c>
      <c r="V305" s="77">
        <v>15</v>
      </c>
      <c r="W305" s="77" t="s">
        <v>6734</v>
      </c>
      <c r="X305" s="77"/>
      <c r="Y305" s="77">
        <v>609</v>
      </c>
      <c r="Z305" s="77">
        <v>21</v>
      </c>
      <c r="AA305" s="89"/>
      <c r="AB305" s="77" t="s">
        <v>70</v>
      </c>
      <c r="AC305" s="78"/>
      <c r="AD305" s="77"/>
      <c r="AE305" s="77"/>
      <c r="AF305" s="77"/>
      <c r="AG305" s="77"/>
      <c r="AH305" s="77"/>
      <c r="AI305" s="77"/>
      <c r="AJ305" s="77" t="s">
        <v>5848</v>
      </c>
      <c r="AK305" s="77" t="s">
        <v>6906</v>
      </c>
      <c r="AL305" s="78">
        <v>44609</v>
      </c>
      <c r="AM305" s="78">
        <v>44609</v>
      </c>
      <c r="AN305" s="78">
        <v>44617</v>
      </c>
      <c r="AO305" s="78">
        <v>44617</v>
      </c>
      <c r="AP305" s="78"/>
      <c r="AQ305" s="77" t="s">
        <v>5862</v>
      </c>
      <c r="AR305" s="77" t="s">
        <v>6907</v>
      </c>
      <c r="AS305" s="77" t="s">
        <v>6906</v>
      </c>
      <c r="AT305" s="77"/>
      <c r="AU305" s="77"/>
      <c r="AV305" s="77"/>
      <c r="AW305" s="77" t="s">
        <v>90</v>
      </c>
      <c r="AX305" s="77"/>
      <c r="AY305" s="77"/>
      <c r="AZ305" s="77"/>
      <c r="BA305" s="77"/>
      <c r="BB305" s="77"/>
      <c r="BC305" s="77"/>
      <c r="BD305" s="77"/>
      <c r="BE305" s="77"/>
      <c r="BF305" s="77"/>
      <c r="BG305" s="77"/>
      <c r="BH305" s="77"/>
    </row>
    <row r="306" spans="1:60">
      <c r="A306" s="95"/>
      <c r="B306" s="77" t="s">
        <v>6423</v>
      </c>
      <c r="C306" s="368" t="s">
        <v>6908</v>
      </c>
      <c r="D306" s="78"/>
      <c r="E306" s="77" t="s">
        <v>6898</v>
      </c>
      <c r="F306" s="77"/>
      <c r="G306" s="77" t="s">
        <v>5829</v>
      </c>
      <c r="H306" s="77"/>
      <c r="I306" s="77"/>
      <c r="J306" s="77"/>
      <c r="K306" s="77"/>
      <c r="L306" s="77" t="s">
        <v>2310</v>
      </c>
      <c r="M306" s="77" t="s">
        <v>6899</v>
      </c>
      <c r="N306" s="77"/>
      <c r="O306" s="77"/>
      <c r="P306" s="77"/>
      <c r="Q306" s="77"/>
      <c r="R306" s="77"/>
      <c r="S306" s="77"/>
      <c r="T306" s="77"/>
      <c r="U306" s="77" t="s">
        <v>5832</v>
      </c>
      <c r="V306" s="77">
        <v>15</v>
      </c>
      <c r="W306" s="77" t="s">
        <v>6734</v>
      </c>
      <c r="X306" s="77"/>
      <c r="Y306" s="77">
        <v>609</v>
      </c>
      <c r="Z306" s="77">
        <v>21</v>
      </c>
      <c r="AA306" s="89"/>
      <c r="AB306" s="77" t="s">
        <v>70</v>
      </c>
      <c r="AC306" s="78"/>
      <c r="AD306" s="77"/>
      <c r="AE306" s="77"/>
      <c r="AF306" s="77"/>
      <c r="AG306" s="77"/>
      <c r="AH306" s="77"/>
      <c r="AI306" s="77"/>
      <c r="AJ306" s="77" t="s">
        <v>5848</v>
      </c>
      <c r="AK306" s="77" t="s">
        <v>6908</v>
      </c>
      <c r="AL306" s="78">
        <v>44609</v>
      </c>
      <c r="AM306" s="78">
        <v>44609</v>
      </c>
      <c r="AN306" s="78">
        <v>44616</v>
      </c>
      <c r="AO306" s="78">
        <v>44616</v>
      </c>
      <c r="AP306" s="78"/>
      <c r="AQ306" s="77" t="s">
        <v>5862</v>
      </c>
      <c r="AR306" s="77" t="s">
        <v>6909</v>
      </c>
      <c r="AS306" s="77" t="s">
        <v>6908</v>
      </c>
      <c r="AT306" s="77"/>
      <c r="AU306" s="77"/>
      <c r="AV306" s="77"/>
      <c r="AW306" s="77" t="s">
        <v>90</v>
      </c>
      <c r="AX306" s="77"/>
      <c r="AY306" s="77"/>
      <c r="AZ306" s="77"/>
      <c r="BA306" s="77"/>
      <c r="BB306" s="77"/>
      <c r="BC306" s="77"/>
      <c r="BD306" s="77"/>
      <c r="BE306" s="77"/>
      <c r="BF306" s="77"/>
      <c r="BG306" s="77"/>
      <c r="BH306" s="77"/>
    </row>
    <row r="307" spans="1:60">
      <c r="A307" s="95"/>
      <c r="B307" s="77" t="s">
        <v>6423</v>
      </c>
      <c r="C307" s="368" t="s">
        <v>6910</v>
      </c>
      <c r="D307" s="78"/>
      <c r="E307" s="77" t="s">
        <v>6898</v>
      </c>
      <c r="F307" s="77"/>
      <c r="G307" s="77" t="s">
        <v>5829</v>
      </c>
      <c r="H307" s="77"/>
      <c r="I307" s="77"/>
      <c r="J307" s="77"/>
      <c r="K307" s="77"/>
      <c r="L307" s="77" t="s">
        <v>2310</v>
      </c>
      <c r="M307" s="77" t="s">
        <v>6899</v>
      </c>
      <c r="N307" s="77"/>
      <c r="O307" s="77"/>
      <c r="P307" s="77"/>
      <c r="Q307" s="77"/>
      <c r="R307" s="77"/>
      <c r="S307" s="77"/>
      <c r="T307" s="77"/>
      <c r="U307" s="77" t="s">
        <v>5832</v>
      </c>
      <c r="V307" s="77">
        <v>15</v>
      </c>
      <c r="W307" s="77" t="s">
        <v>6734</v>
      </c>
      <c r="X307" s="77"/>
      <c r="Y307" s="77">
        <v>609</v>
      </c>
      <c r="Z307" s="77">
        <v>21</v>
      </c>
      <c r="AA307" s="89"/>
      <c r="AB307" s="77" t="s">
        <v>70</v>
      </c>
      <c r="AC307" s="78"/>
      <c r="AD307" s="77"/>
      <c r="AE307" s="77"/>
      <c r="AF307" s="77"/>
      <c r="AG307" s="77"/>
      <c r="AH307" s="77"/>
      <c r="AI307" s="77"/>
      <c r="AJ307" s="77" t="s">
        <v>5848</v>
      </c>
      <c r="AK307" s="77" t="s">
        <v>6910</v>
      </c>
      <c r="AL307" s="78">
        <v>44609</v>
      </c>
      <c r="AM307" s="78">
        <v>44609</v>
      </c>
      <c r="AN307" s="78">
        <v>44614</v>
      </c>
      <c r="AO307" s="78">
        <v>44614</v>
      </c>
      <c r="AP307" s="78"/>
      <c r="AQ307" s="77" t="s">
        <v>5862</v>
      </c>
      <c r="AR307" s="77" t="s">
        <v>6911</v>
      </c>
      <c r="AS307" s="77" t="s">
        <v>6910</v>
      </c>
      <c r="AT307" s="77"/>
      <c r="AU307" s="77"/>
      <c r="AV307" s="77"/>
      <c r="AW307" s="77" t="s">
        <v>90</v>
      </c>
      <c r="AX307" s="77"/>
      <c r="AY307" s="77"/>
      <c r="AZ307" s="77"/>
      <c r="BA307" s="77"/>
      <c r="BB307" s="77"/>
      <c r="BC307" s="77"/>
      <c r="BD307" s="77"/>
      <c r="BE307" s="77"/>
      <c r="BF307" s="77"/>
      <c r="BG307" s="77"/>
      <c r="BH307" s="77"/>
    </row>
    <row r="308" spans="1:60">
      <c r="A308" s="95"/>
      <c r="B308" s="77" t="s">
        <v>6423</v>
      </c>
      <c r="C308" s="368" t="s">
        <v>6912</v>
      </c>
      <c r="D308" s="78"/>
      <c r="E308" s="77" t="s">
        <v>6898</v>
      </c>
      <c r="F308" s="77"/>
      <c r="G308" s="77" t="s">
        <v>5829</v>
      </c>
      <c r="H308" s="77"/>
      <c r="I308" s="77"/>
      <c r="J308" s="77"/>
      <c r="K308" s="77"/>
      <c r="L308" s="77" t="s">
        <v>2310</v>
      </c>
      <c r="M308" s="77" t="s">
        <v>6899</v>
      </c>
      <c r="N308" s="77"/>
      <c r="O308" s="77"/>
      <c r="P308" s="77"/>
      <c r="Q308" s="77"/>
      <c r="R308" s="77"/>
      <c r="S308" s="77"/>
      <c r="T308" s="77"/>
      <c r="U308" s="77" t="s">
        <v>5832</v>
      </c>
      <c r="V308" s="77">
        <v>15</v>
      </c>
      <c r="W308" s="77" t="s">
        <v>6734</v>
      </c>
      <c r="X308" s="77"/>
      <c r="Y308" s="77">
        <v>609</v>
      </c>
      <c r="Z308" s="77">
        <v>21</v>
      </c>
      <c r="AA308" s="89"/>
      <c r="AB308" s="77" t="s">
        <v>70</v>
      </c>
      <c r="AC308" s="78"/>
      <c r="AD308" s="77"/>
      <c r="AE308" s="77"/>
      <c r="AF308" s="77"/>
      <c r="AG308" s="77"/>
      <c r="AH308" s="77"/>
      <c r="AI308" s="77"/>
      <c r="AJ308" s="77" t="s">
        <v>5848</v>
      </c>
      <c r="AK308" s="77" t="s">
        <v>6912</v>
      </c>
      <c r="AL308" s="78">
        <v>44609</v>
      </c>
      <c r="AM308" s="78">
        <v>44609</v>
      </c>
      <c r="AN308" s="78">
        <v>44614</v>
      </c>
      <c r="AO308" s="78">
        <v>44614</v>
      </c>
      <c r="AP308" s="78"/>
      <c r="AQ308" s="77" t="s">
        <v>5862</v>
      </c>
      <c r="AR308" s="77" t="s">
        <v>6913</v>
      </c>
      <c r="AS308" s="77" t="s">
        <v>6912</v>
      </c>
      <c r="AT308" s="77"/>
      <c r="AU308" s="77"/>
      <c r="AV308" s="77"/>
      <c r="AW308" s="77" t="s">
        <v>90</v>
      </c>
      <c r="AX308" s="77"/>
      <c r="AY308" s="77"/>
      <c r="AZ308" s="77"/>
      <c r="BA308" s="77"/>
      <c r="BB308" s="77"/>
      <c r="BC308" s="77"/>
      <c r="BD308" s="77"/>
      <c r="BE308" s="77"/>
      <c r="BF308" s="77"/>
      <c r="BG308" s="77"/>
      <c r="BH308" s="77"/>
    </row>
    <row r="309" spans="1:60">
      <c r="A309" s="95"/>
      <c r="B309" s="77" t="s">
        <v>6423</v>
      </c>
      <c r="C309" s="368" t="s">
        <v>6914</v>
      </c>
      <c r="D309" s="78"/>
      <c r="E309" s="77" t="s">
        <v>6898</v>
      </c>
      <c r="F309" s="77"/>
      <c r="G309" s="77" t="s">
        <v>5829</v>
      </c>
      <c r="H309" s="77"/>
      <c r="I309" s="77"/>
      <c r="J309" s="77"/>
      <c r="K309" s="77"/>
      <c r="L309" s="77" t="s">
        <v>2310</v>
      </c>
      <c r="M309" s="77" t="s">
        <v>6899</v>
      </c>
      <c r="N309" s="77"/>
      <c r="O309" s="77"/>
      <c r="P309" s="77"/>
      <c r="Q309" s="77"/>
      <c r="R309" s="77"/>
      <c r="S309" s="77"/>
      <c r="T309" s="77"/>
      <c r="U309" s="77" t="s">
        <v>5832</v>
      </c>
      <c r="V309" s="77">
        <v>15</v>
      </c>
      <c r="W309" s="77" t="s">
        <v>6734</v>
      </c>
      <c r="X309" s="77"/>
      <c r="Y309" s="77">
        <v>609</v>
      </c>
      <c r="Z309" s="77">
        <v>21</v>
      </c>
      <c r="AA309" s="89"/>
      <c r="AB309" s="77" t="s">
        <v>70</v>
      </c>
      <c r="AC309" s="78"/>
      <c r="AD309" s="77"/>
      <c r="AE309" s="77"/>
      <c r="AF309" s="77"/>
      <c r="AG309" s="77"/>
      <c r="AH309" s="77"/>
      <c r="AI309" s="77"/>
      <c r="AJ309" s="77" t="s">
        <v>5848</v>
      </c>
      <c r="AK309" s="77" t="s">
        <v>6914</v>
      </c>
      <c r="AL309" s="78">
        <v>44609</v>
      </c>
      <c r="AM309" s="78">
        <v>44609</v>
      </c>
      <c r="AN309" s="78">
        <v>44615</v>
      </c>
      <c r="AO309" s="78">
        <v>44615</v>
      </c>
      <c r="AP309" s="78"/>
      <c r="AQ309" s="77" t="s">
        <v>5862</v>
      </c>
      <c r="AR309" s="77" t="s">
        <v>6915</v>
      </c>
      <c r="AS309" s="77" t="s">
        <v>6914</v>
      </c>
      <c r="AT309" s="77"/>
      <c r="AU309" s="77"/>
      <c r="AV309" s="77"/>
      <c r="AW309" s="77" t="s">
        <v>90</v>
      </c>
      <c r="AX309" s="77"/>
      <c r="AY309" s="77"/>
      <c r="AZ309" s="77"/>
      <c r="BA309" s="77"/>
      <c r="BB309" s="77"/>
      <c r="BC309" s="77"/>
      <c r="BD309" s="77"/>
      <c r="BE309" s="77"/>
      <c r="BF309" s="77"/>
      <c r="BG309" s="77"/>
      <c r="BH309" s="77"/>
    </row>
    <row r="310" spans="1:60">
      <c r="A310" s="95"/>
      <c r="B310" s="77" t="s">
        <v>6423</v>
      </c>
      <c r="C310" s="368" t="s">
        <v>6916</v>
      </c>
      <c r="D310" s="78"/>
      <c r="E310" s="77" t="s">
        <v>6898</v>
      </c>
      <c r="F310" s="77"/>
      <c r="G310" s="77" t="s">
        <v>5829</v>
      </c>
      <c r="H310" s="77"/>
      <c r="I310" s="77"/>
      <c r="J310" s="77"/>
      <c r="K310" s="77"/>
      <c r="L310" s="77" t="s">
        <v>2310</v>
      </c>
      <c r="M310" s="77" t="s">
        <v>6899</v>
      </c>
      <c r="N310" s="77"/>
      <c r="O310" s="77"/>
      <c r="P310" s="77"/>
      <c r="Q310" s="77"/>
      <c r="R310" s="77"/>
      <c r="S310" s="77"/>
      <c r="T310" s="77"/>
      <c r="U310" s="77" t="s">
        <v>5832</v>
      </c>
      <c r="V310" s="77">
        <v>15</v>
      </c>
      <c r="W310" s="77" t="s">
        <v>6734</v>
      </c>
      <c r="X310" s="77"/>
      <c r="Y310" s="77">
        <v>609</v>
      </c>
      <c r="Z310" s="77">
        <v>21</v>
      </c>
      <c r="AA310" s="89"/>
      <c r="AB310" s="77" t="s">
        <v>70</v>
      </c>
      <c r="AC310" s="78"/>
      <c r="AD310" s="77"/>
      <c r="AE310" s="77"/>
      <c r="AF310" s="77"/>
      <c r="AG310" s="77"/>
      <c r="AH310" s="77"/>
      <c r="AI310" s="77"/>
      <c r="AJ310" s="77" t="s">
        <v>5848</v>
      </c>
      <c r="AK310" s="77" t="s">
        <v>6916</v>
      </c>
      <c r="AL310" s="78">
        <v>44609</v>
      </c>
      <c r="AM310" s="78">
        <v>44609</v>
      </c>
      <c r="AN310" s="78">
        <v>44615</v>
      </c>
      <c r="AO310" s="78">
        <v>44615</v>
      </c>
      <c r="AP310" s="78"/>
      <c r="AQ310" s="77" t="s">
        <v>5862</v>
      </c>
      <c r="AR310" s="77" t="s">
        <v>6917</v>
      </c>
      <c r="AS310" s="77" t="s">
        <v>6916</v>
      </c>
      <c r="AT310" s="77"/>
      <c r="AU310" s="77"/>
      <c r="AV310" s="77"/>
      <c r="AW310" s="77" t="s">
        <v>90</v>
      </c>
      <c r="AX310" s="77"/>
      <c r="AY310" s="77"/>
      <c r="AZ310" s="77"/>
      <c r="BA310" s="77"/>
      <c r="BB310" s="77"/>
      <c r="BC310" s="77"/>
      <c r="BD310" s="77"/>
      <c r="BE310" s="77"/>
      <c r="BF310" s="77"/>
      <c r="BG310" s="77"/>
      <c r="BH310" s="77"/>
    </row>
    <row r="311" spans="1:60">
      <c r="A311" s="95"/>
      <c r="B311" s="77" t="s">
        <v>6423</v>
      </c>
      <c r="C311" s="368" t="s">
        <v>6918</v>
      </c>
      <c r="D311" s="78"/>
      <c r="E311" s="77" t="s">
        <v>6898</v>
      </c>
      <c r="F311" s="77"/>
      <c r="G311" s="77" t="s">
        <v>5831</v>
      </c>
      <c r="H311" s="77"/>
      <c r="I311" s="77"/>
      <c r="J311" s="77"/>
      <c r="K311" s="77"/>
      <c r="L311" s="77" t="s">
        <v>2310</v>
      </c>
      <c r="M311" s="77" t="s">
        <v>6899</v>
      </c>
      <c r="N311" s="77"/>
      <c r="O311" s="77"/>
      <c r="P311" s="77"/>
      <c r="Q311" s="77"/>
      <c r="R311" s="77"/>
      <c r="S311" s="77"/>
      <c r="T311" s="77"/>
      <c r="U311" s="77" t="s">
        <v>5832</v>
      </c>
      <c r="V311" s="77">
        <v>15</v>
      </c>
      <c r="W311" s="77" t="s">
        <v>6734</v>
      </c>
      <c r="X311" s="77"/>
      <c r="Y311" s="77">
        <v>609</v>
      </c>
      <c r="Z311" s="77">
        <v>21</v>
      </c>
      <c r="AA311" s="89"/>
      <c r="AB311" s="77" t="s">
        <v>70</v>
      </c>
      <c r="AC311" s="78"/>
      <c r="AD311" s="77"/>
      <c r="AE311" s="77"/>
      <c r="AF311" s="77"/>
      <c r="AG311" s="77"/>
      <c r="AH311" s="77"/>
      <c r="AI311" s="77"/>
      <c r="AJ311" s="77" t="s">
        <v>5848</v>
      </c>
      <c r="AK311" s="77" t="s">
        <v>6918</v>
      </c>
      <c r="AL311" s="78">
        <v>44610</v>
      </c>
      <c r="AM311" s="78">
        <v>44610</v>
      </c>
      <c r="AN311" s="78">
        <v>44615</v>
      </c>
      <c r="AO311" s="78">
        <v>44615</v>
      </c>
      <c r="AP311" s="78"/>
      <c r="AQ311" s="77" t="s">
        <v>5862</v>
      </c>
      <c r="AR311" s="77" t="s">
        <v>6919</v>
      </c>
      <c r="AS311" s="77" t="s">
        <v>6918</v>
      </c>
      <c r="AT311" s="77"/>
      <c r="AU311" s="77"/>
      <c r="AV311" s="77"/>
      <c r="AW311" s="77" t="s">
        <v>90</v>
      </c>
      <c r="AX311" s="77"/>
      <c r="AY311" s="77"/>
      <c r="AZ311" s="77"/>
      <c r="BA311" s="77"/>
      <c r="BB311" s="77"/>
      <c r="BC311" s="77"/>
      <c r="BD311" s="77"/>
      <c r="BE311" s="77"/>
      <c r="BF311" s="77"/>
      <c r="BG311" s="77"/>
      <c r="BH311" s="77"/>
    </row>
    <row r="312" spans="1:60">
      <c r="A312" s="95"/>
      <c r="B312" s="77" t="s">
        <v>6423</v>
      </c>
      <c r="C312" s="368" t="s">
        <v>6920</v>
      </c>
      <c r="D312" s="78"/>
      <c r="E312" s="77" t="s">
        <v>6898</v>
      </c>
      <c r="F312" s="77"/>
      <c r="G312" s="77" t="s">
        <v>5831</v>
      </c>
      <c r="H312" s="77"/>
      <c r="I312" s="77"/>
      <c r="J312" s="77"/>
      <c r="K312" s="77"/>
      <c r="L312" s="77" t="s">
        <v>2310</v>
      </c>
      <c r="M312" s="77" t="s">
        <v>6899</v>
      </c>
      <c r="N312" s="77"/>
      <c r="O312" s="77"/>
      <c r="P312" s="77"/>
      <c r="Q312" s="77"/>
      <c r="R312" s="77"/>
      <c r="S312" s="77"/>
      <c r="T312" s="77"/>
      <c r="U312" s="77" t="s">
        <v>5832</v>
      </c>
      <c r="V312" s="77">
        <v>15</v>
      </c>
      <c r="W312" s="77" t="s">
        <v>6734</v>
      </c>
      <c r="X312" s="77"/>
      <c r="Y312" s="77">
        <v>145</v>
      </c>
      <c r="Z312" s="77">
        <v>5</v>
      </c>
      <c r="AA312" s="89"/>
      <c r="AB312" s="77" t="s">
        <v>70</v>
      </c>
      <c r="AC312" s="78"/>
      <c r="AD312" s="77"/>
      <c r="AE312" s="77"/>
      <c r="AF312" s="77"/>
      <c r="AG312" s="77"/>
      <c r="AH312" s="77"/>
      <c r="AI312" s="77"/>
      <c r="AJ312" s="77" t="s">
        <v>5848</v>
      </c>
      <c r="AK312" s="77" t="s">
        <v>6920</v>
      </c>
      <c r="AL312" s="78">
        <v>44610</v>
      </c>
      <c r="AM312" s="78">
        <v>44610</v>
      </c>
      <c r="AN312" s="78">
        <v>44615</v>
      </c>
      <c r="AO312" s="78">
        <v>44615</v>
      </c>
      <c r="AP312" s="78"/>
      <c r="AQ312" s="77" t="s">
        <v>5862</v>
      </c>
      <c r="AR312" s="77" t="s">
        <v>6921</v>
      </c>
      <c r="AS312" s="77" t="s">
        <v>6920</v>
      </c>
      <c r="AT312" s="77"/>
      <c r="AU312" s="77"/>
      <c r="AV312" s="77"/>
      <c r="AW312" s="77" t="s">
        <v>90</v>
      </c>
      <c r="AX312" s="77"/>
      <c r="AY312" s="77"/>
      <c r="AZ312" s="77"/>
      <c r="BA312" s="77"/>
      <c r="BB312" s="77"/>
      <c r="BC312" s="77"/>
      <c r="BD312" s="77"/>
      <c r="BE312" s="77"/>
      <c r="BF312" s="77"/>
      <c r="BG312" s="77"/>
      <c r="BH312" s="77"/>
    </row>
    <row r="313" spans="1:60">
      <c r="A313" s="95"/>
      <c r="B313" s="77" t="s">
        <v>6423</v>
      </c>
      <c r="C313" s="368" t="s">
        <v>6922</v>
      </c>
      <c r="D313" s="78"/>
      <c r="E313" s="77" t="s">
        <v>6898</v>
      </c>
      <c r="F313" s="77"/>
      <c r="G313" s="77" t="s">
        <v>5831</v>
      </c>
      <c r="H313" s="77"/>
      <c r="I313" s="77"/>
      <c r="J313" s="77"/>
      <c r="K313" s="77"/>
      <c r="L313" s="77" t="s">
        <v>2310</v>
      </c>
      <c r="M313" s="77" t="s">
        <v>6899</v>
      </c>
      <c r="N313" s="77"/>
      <c r="O313" s="77"/>
      <c r="P313" s="77"/>
      <c r="Q313" s="77"/>
      <c r="R313" s="77"/>
      <c r="S313" s="77"/>
      <c r="T313" s="77"/>
      <c r="U313" s="77">
        <v>30397571</v>
      </c>
      <c r="V313" s="77">
        <v>0</v>
      </c>
      <c r="W313" s="77" t="s">
        <v>6734</v>
      </c>
      <c r="X313" s="77"/>
      <c r="Y313" s="77">
        <v>464</v>
      </c>
      <c r="Z313" s="77">
        <v>16</v>
      </c>
      <c r="AA313" s="89"/>
      <c r="AB313" s="77" t="s">
        <v>70</v>
      </c>
      <c r="AC313" s="78"/>
      <c r="AD313" s="77"/>
      <c r="AE313" s="77"/>
      <c r="AF313" s="77"/>
      <c r="AG313" s="77"/>
      <c r="AH313" s="77"/>
      <c r="AI313" s="77"/>
      <c r="AJ313" s="77" t="s">
        <v>5848</v>
      </c>
      <c r="AK313" s="77" t="s">
        <v>6922</v>
      </c>
      <c r="AL313" s="78">
        <v>44610</v>
      </c>
      <c r="AM313" s="78">
        <v>44610</v>
      </c>
      <c r="AN313" s="78">
        <v>44615</v>
      </c>
      <c r="AO313" s="78">
        <v>44615</v>
      </c>
      <c r="AP313" s="78"/>
      <c r="AQ313" s="77" t="s">
        <v>5862</v>
      </c>
      <c r="AR313" s="77" t="s">
        <v>6921</v>
      </c>
      <c r="AS313" s="77" t="s">
        <v>6922</v>
      </c>
      <c r="AT313" s="77"/>
      <c r="AU313" s="77"/>
      <c r="AV313" s="77"/>
      <c r="AW313" s="77" t="s">
        <v>90</v>
      </c>
      <c r="AX313" s="77"/>
      <c r="AY313" s="77"/>
      <c r="AZ313" s="77"/>
      <c r="BA313" s="77"/>
      <c r="BB313" s="77"/>
      <c r="BC313" s="77"/>
      <c r="BD313" s="77"/>
      <c r="BE313" s="77"/>
      <c r="BF313" s="77"/>
      <c r="BG313" s="77"/>
      <c r="BH313" s="77"/>
    </row>
    <row r="314" spans="1:60">
      <c r="A314" s="95"/>
      <c r="B314" s="77" t="s">
        <v>6423</v>
      </c>
      <c r="C314" s="368" t="s">
        <v>6923</v>
      </c>
      <c r="D314" s="78"/>
      <c r="E314" s="77" t="s">
        <v>6898</v>
      </c>
      <c r="F314" s="77"/>
      <c r="G314" s="77" t="s">
        <v>5831</v>
      </c>
      <c r="H314" s="77"/>
      <c r="I314" s="77"/>
      <c r="J314" s="77"/>
      <c r="K314" s="77"/>
      <c r="L314" s="77" t="s">
        <v>2310</v>
      </c>
      <c r="M314" s="77" t="s">
        <v>6899</v>
      </c>
      <c r="N314" s="77"/>
      <c r="O314" s="77"/>
      <c r="P314" s="77"/>
      <c r="Q314" s="77"/>
      <c r="R314" s="77"/>
      <c r="S314" s="77"/>
      <c r="T314" s="77"/>
      <c r="U314" s="77" t="s">
        <v>5832</v>
      </c>
      <c r="V314" s="77">
        <v>15</v>
      </c>
      <c r="W314" s="77" t="s">
        <v>6734</v>
      </c>
      <c r="X314" s="77"/>
      <c r="Y314" s="77">
        <v>609</v>
      </c>
      <c r="Z314" s="77">
        <v>21</v>
      </c>
      <c r="AA314" s="89"/>
      <c r="AB314" s="77" t="s">
        <v>70</v>
      </c>
      <c r="AC314" s="78"/>
      <c r="AD314" s="77"/>
      <c r="AE314" s="77"/>
      <c r="AF314" s="77"/>
      <c r="AG314" s="77"/>
      <c r="AH314" s="77"/>
      <c r="AI314" s="77"/>
      <c r="AJ314" s="77" t="s">
        <v>5848</v>
      </c>
      <c r="AK314" s="77" t="s">
        <v>6923</v>
      </c>
      <c r="AL314" s="78">
        <v>44610</v>
      </c>
      <c r="AM314" s="78">
        <v>44610</v>
      </c>
      <c r="AN314" s="78">
        <v>44615</v>
      </c>
      <c r="AO314" s="78">
        <v>44615</v>
      </c>
      <c r="AP314" s="78"/>
      <c r="AQ314" s="77" t="s">
        <v>5862</v>
      </c>
      <c r="AR314" s="77" t="s">
        <v>6924</v>
      </c>
      <c r="AS314" s="77" t="s">
        <v>6923</v>
      </c>
      <c r="AT314" s="77"/>
      <c r="AU314" s="77"/>
      <c r="AV314" s="77"/>
      <c r="AW314" s="77" t="s">
        <v>90</v>
      </c>
      <c r="AX314" s="77"/>
      <c r="AY314" s="77"/>
      <c r="AZ314" s="77"/>
      <c r="BA314" s="77"/>
      <c r="BB314" s="77"/>
      <c r="BC314" s="77"/>
      <c r="BD314" s="77"/>
      <c r="BE314" s="77"/>
      <c r="BF314" s="77"/>
      <c r="BG314" s="77"/>
      <c r="BH314" s="77"/>
    </row>
    <row r="315" spans="1:60">
      <c r="A315" s="95"/>
      <c r="B315" s="77" t="s">
        <v>6423</v>
      </c>
      <c r="C315" s="368" t="s">
        <v>6925</v>
      </c>
      <c r="D315" s="78"/>
      <c r="E315" s="77" t="s">
        <v>6898</v>
      </c>
      <c r="F315" s="77"/>
      <c r="G315" s="77" t="s">
        <v>5831</v>
      </c>
      <c r="H315" s="77"/>
      <c r="I315" s="77"/>
      <c r="J315" s="77"/>
      <c r="K315" s="77"/>
      <c r="L315" s="77" t="s">
        <v>2310</v>
      </c>
      <c r="M315" s="77" t="s">
        <v>6899</v>
      </c>
      <c r="N315" s="77"/>
      <c r="O315" s="77"/>
      <c r="P315" s="77"/>
      <c r="Q315" s="77"/>
      <c r="R315" s="77"/>
      <c r="S315" s="77"/>
      <c r="T315" s="77"/>
      <c r="U315" s="77">
        <v>30397571</v>
      </c>
      <c r="V315" s="77">
        <v>0</v>
      </c>
      <c r="W315" s="77" t="s">
        <v>6734</v>
      </c>
      <c r="X315" s="77"/>
      <c r="Y315" s="77">
        <v>522</v>
      </c>
      <c r="Z315" s="77">
        <v>18</v>
      </c>
      <c r="AA315" s="89"/>
      <c r="AB315" s="77" t="s">
        <v>70</v>
      </c>
      <c r="AC315" s="78"/>
      <c r="AD315" s="77"/>
      <c r="AE315" s="77"/>
      <c r="AF315" s="77"/>
      <c r="AG315" s="77"/>
      <c r="AH315" s="77"/>
      <c r="AI315" s="77"/>
      <c r="AJ315" s="77" t="s">
        <v>5848</v>
      </c>
      <c r="AK315" s="77" t="s">
        <v>6925</v>
      </c>
      <c r="AL315" s="78">
        <v>44610</v>
      </c>
      <c r="AM315" s="78">
        <v>44610</v>
      </c>
      <c r="AN315" s="78">
        <v>44615</v>
      </c>
      <c r="AO315" s="78">
        <v>44615</v>
      </c>
      <c r="AP315" s="78"/>
      <c r="AQ315" s="77" t="s">
        <v>5862</v>
      </c>
      <c r="AR315" s="77" t="s">
        <v>6926</v>
      </c>
      <c r="AS315" s="77" t="s">
        <v>6925</v>
      </c>
      <c r="AT315" s="77"/>
      <c r="AU315" s="77"/>
      <c r="AV315" s="77"/>
      <c r="AW315" s="77" t="s">
        <v>90</v>
      </c>
      <c r="AX315" s="77"/>
      <c r="AY315" s="77"/>
      <c r="AZ315" s="77"/>
      <c r="BA315" s="77"/>
      <c r="BB315" s="77"/>
      <c r="BC315" s="77"/>
      <c r="BD315" s="77"/>
      <c r="BE315" s="77"/>
      <c r="BF315" s="77"/>
      <c r="BG315" s="77"/>
      <c r="BH315" s="77"/>
    </row>
    <row r="316" spans="1:60">
      <c r="A316" s="95"/>
      <c r="B316" s="77" t="s">
        <v>6423</v>
      </c>
      <c r="C316" s="368" t="s">
        <v>6927</v>
      </c>
      <c r="D316" s="78"/>
      <c r="E316" s="77" t="s">
        <v>6898</v>
      </c>
      <c r="F316" s="77"/>
      <c r="G316" s="77" t="s">
        <v>5831</v>
      </c>
      <c r="H316" s="77"/>
      <c r="I316" s="77"/>
      <c r="J316" s="77"/>
      <c r="K316" s="77"/>
      <c r="L316" s="77" t="s">
        <v>2310</v>
      </c>
      <c r="M316" s="77" t="s">
        <v>6899</v>
      </c>
      <c r="N316" s="77"/>
      <c r="O316" s="77"/>
      <c r="P316" s="77"/>
      <c r="Q316" s="77"/>
      <c r="R316" s="77"/>
      <c r="S316" s="77"/>
      <c r="T316" s="77"/>
      <c r="U316" s="77" t="s">
        <v>5832</v>
      </c>
      <c r="V316" s="77">
        <v>15</v>
      </c>
      <c r="W316" s="77" t="s">
        <v>6734</v>
      </c>
      <c r="X316" s="77"/>
      <c r="Y316" s="77">
        <v>290</v>
      </c>
      <c r="Z316" s="77">
        <v>10</v>
      </c>
      <c r="AA316" s="89"/>
      <c r="AB316" s="77" t="s">
        <v>70</v>
      </c>
      <c r="AC316" s="78"/>
      <c r="AD316" s="77"/>
      <c r="AE316" s="77"/>
      <c r="AF316" s="77"/>
      <c r="AG316" s="77"/>
      <c r="AH316" s="77"/>
      <c r="AI316" s="77"/>
      <c r="AJ316" s="77" t="s">
        <v>5848</v>
      </c>
      <c r="AK316" s="77" t="s">
        <v>6927</v>
      </c>
      <c r="AL316" s="78">
        <v>44614</v>
      </c>
      <c r="AM316" s="78">
        <v>44614</v>
      </c>
      <c r="AN316" s="78">
        <v>44617</v>
      </c>
      <c r="AO316" s="78">
        <v>44617</v>
      </c>
      <c r="AP316" s="78"/>
      <c r="AQ316" s="77" t="s">
        <v>5862</v>
      </c>
      <c r="AR316" s="77" t="s">
        <v>6928</v>
      </c>
      <c r="AS316" s="77" t="s">
        <v>6927</v>
      </c>
      <c r="AT316" s="77"/>
      <c r="AU316" s="77"/>
      <c r="AV316" s="77"/>
      <c r="AW316" s="77" t="s">
        <v>90</v>
      </c>
      <c r="AX316" s="77"/>
      <c r="AY316" s="77"/>
      <c r="AZ316" s="77"/>
      <c r="BA316" s="77"/>
      <c r="BB316" s="77"/>
      <c r="BC316" s="77"/>
      <c r="BD316" s="77"/>
      <c r="BE316" s="77"/>
      <c r="BF316" s="77"/>
      <c r="BG316" s="77"/>
      <c r="BH316" s="77"/>
    </row>
    <row r="317" spans="1:60">
      <c r="A317" s="95"/>
      <c r="B317" s="77" t="s">
        <v>6423</v>
      </c>
      <c r="C317" s="368" t="s">
        <v>6929</v>
      </c>
      <c r="D317" s="78"/>
      <c r="E317" s="77" t="s">
        <v>6898</v>
      </c>
      <c r="F317" s="77"/>
      <c r="G317" s="77" t="s">
        <v>5831</v>
      </c>
      <c r="H317" s="77"/>
      <c r="I317" s="77"/>
      <c r="J317" s="77"/>
      <c r="K317" s="77"/>
      <c r="L317" s="77" t="s">
        <v>2310</v>
      </c>
      <c r="M317" s="77" t="s">
        <v>6899</v>
      </c>
      <c r="N317" s="77"/>
      <c r="O317" s="77"/>
      <c r="P317" s="77"/>
      <c r="Q317" s="77"/>
      <c r="R317" s="77"/>
      <c r="S317" s="77"/>
      <c r="T317" s="77"/>
      <c r="U317" s="77" t="s">
        <v>5833</v>
      </c>
      <c r="V317" s="77">
        <v>18</v>
      </c>
      <c r="W317" s="77" t="s">
        <v>6734</v>
      </c>
      <c r="X317" s="77"/>
      <c r="Y317" s="77">
        <v>319</v>
      </c>
      <c r="Z317" s="77">
        <v>11</v>
      </c>
      <c r="AA317" s="89"/>
      <c r="AB317" s="77" t="s">
        <v>70</v>
      </c>
      <c r="AC317" s="78"/>
      <c r="AD317" s="77"/>
      <c r="AE317" s="77"/>
      <c r="AF317" s="77"/>
      <c r="AG317" s="77"/>
      <c r="AH317" s="77"/>
      <c r="AI317" s="77"/>
      <c r="AJ317" s="77" t="s">
        <v>5848</v>
      </c>
      <c r="AK317" s="77" t="s">
        <v>6929</v>
      </c>
      <c r="AL317" s="78">
        <v>44614</v>
      </c>
      <c r="AM317" s="78">
        <v>44614</v>
      </c>
      <c r="AN317" s="78">
        <v>44617</v>
      </c>
      <c r="AO317" s="78">
        <v>44617</v>
      </c>
      <c r="AP317" s="78"/>
      <c r="AQ317" s="77" t="s">
        <v>5862</v>
      </c>
      <c r="AR317" s="77" t="s">
        <v>6928</v>
      </c>
      <c r="AS317" s="77" t="s">
        <v>6929</v>
      </c>
      <c r="AT317" s="77"/>
      <c r="AU317" s="77"/>
      <c r="AV317" s="77"/>
      <c r="AW317" s="77" t="s">
        <v>90</v>
      </c>
      <c r="AX317" s="77"/>
      <c r="AY317" s="77"/>
      <c r="AZ317" s="77"/>
      <c r="BA317" s="77"/>
      <c r="BB317" s="77"/>
      <c r="BC317" s="77"/>
      <c r="BD317" s="77"/>
      <c r="BE317" s="77"/>
      <c r="BF317" s="77"/>
      <c r="BG317" s="77"/>
      <c r="BH317" s="77"/>
    </row>
    <row r="318" spans="1:60">
      <c r="A318" s="95"/>
      <c r="B318" s="77" t="s">
        <v>6423</v>
      </c>
      <c r="C318" s="368" t="s">
        <v>6930</v>
      </c>
      <c r="D318" s="78"/>
      <c r="E318" s="77" t="s">
        <v>6931</v>
      </c>
      <c r="F318" s="77"/>
      <c r="G318" s="77" t="s">
        <v>5831</v>
      </c>
      <c r="H318" s="77"/>
      <c r="I318" s="77"/>
      <c r="J318" s="77"/>
      <c r="K318" s="77"/>
      <c r="L318" s="77" t="s">
        <v>6932</v>
      </c>
      <c r="M318" s="77" t="s">
        <v>6933</v>
      </c>
      <c r="N318" s="77"/>
      <c r="O318" s="77"/>
      <c r="P318" s="77"/>
      <c r="Q318" s="77"/>
      <c r="R318" s="77"/>
      <c r="S318" s="77"/>
      <c r="T318" s="77"/>
      <c r="U318" s="77" t="s">
        <v>6934</v>
      </c>
      <c r="V318" s="77">
        <v>15</v>
      </c>
      <c r="W318" s="77" t="s">
        <v>6935</v>
      </c>
      <c r="X318" s="77"/>
      <c r="Y318" s="77">
        <v>638</v>
      </c>
      <c r="Z318" s="77">
        <v>22</v>
      </c>
      <c r="AA318" s="89"/>
      <c r="AB318" s="77" t="s">
        <v>70</v>
      </c>
      <c r="AC318" s="78"/>
      <c r="AD318" s="77"/>
      <c r="AE318" s="77"/>
      <c r="AF318" s="77"/>
      <c r="AG318" s="77"/>
      <c r="AH318" s="77"/>
      <c r="AI318" s="77"/>
      <c r="AJ318" s="77" t="s">
        <v>5848</v>
      </c>
      <c r="AK318" s="77" t="s">
        <v>6930</v>
      </c>
      <c r="AL318" s="78">
        <v>44614</v>
      </c>
      <c r="AM318" s="78">
        <v>44614</v>
      </c>
      <c r="AN318" s="78">
        <v>44615</v>
      </c>
      <c r="AO318" s="78">
        <v>44615</v>
      </c>
      <c r="AP318" s="78"/>
      <c r="AQ318" s="77" t="s">
        <v>5862</v>
      </c>
      <c r="AR318" s="77"/>
      <c r="AS318" s="77" t="s">
        <v>6930</v>
      </c>
      <c r="AT318" s="77"/>
      <c r="AU318" s="77"/>
      <c r="AV318" s="77"/>
      <c r="AW318" s="77" t="s">
        <v>90</v>
      </c>
      <c r="AX318" s="77"/>
      <c r="AY318" s="77"/>
      <c r="AZ318" s="77"/>
      <c r="BA318" s="77"/>
      <c r="BB318" s="77"/>
      <c r="BC318" s="77"/>
      <c r="BD318" s="77"/>
      <c r="BE318" s="77"/>
      <c r="BF318" s="77"/>
      <c r="BG318" s="77"/>
      <c r="BH318" s="77"/>
    </row>
    <row r="319" spans="1:60">
      <c r="A319" s="95"/>
      <c r="B319" s="77" t="s">
        <v>6423</v>
      </c>
      <c r="C319" s="368" t="s">
        <v>6936</v>
      </c>
      <c r="D319" s="78"/>
      <c r="E319" s="77" t="s">
        <v>6931</v>
      </c>
      <c r="F319" s="77"/>
      <c r="G319" s="77" t="s">
        <v>5831</v>
      </c>
      <c r="H319" s="77"/>
      <c r="I319" s="77"/>
      <c r="J319" s="77"/>
      <c r="K319" s="77"/>
      <c r="L319" s="77" t="s">
        <v>6932</v>
      </c>
      <c r="M319" s="77" t="s">
        <v>6933</v>
      </c>
      <c r="N319" s="77"/>
      <c r="O319" s="77"/>
      <c r="P319" s="77"/>
      <c r="Q319" s="77"/>
      <c r="R319" s="77"/>
      <c r="S319" s="77"/>
      <c r="T319" s="77"/>
      <c r="U319" s="77" t="s">
        <v>6934</v>
      </c>
      <c r="V319" s="77">
        <v>15</v>
      </c>
      <c r="W319" s="77" t="s">
        <v>6935</v>
      </c>
      <c r="X319" s="77"/>
      <c r="Y319" s="77">
        <v>638</v>
      </c>
      <c r="Z319" s="77">
        <v>22</v>
      </c>
      <c r="AA319" s="89"/>
      <c r="AB319" s="77" t="s">
        <v>70</v>
      </c>
      <c r="AC319" s="78"/>
      <c r="AD319" s="77"/>
      <c r="AE319" s="77"/>
      <c r="AF319" s="77"/>
      <c r="AG319" s="77"/>
      <c r="AH319" s="77"/>
      <c r="AI319" s="77"/>
      <c r="AJ319" s="77" t="s">
        <v>5848</v>
      </c>
      <c r="AK319" s="77" t="s">
        <v>6936</v>
      </c>
      <c r="AL319" s="78">
        <v>44614</v>
      </c>
      <c r="AM319" s="78">
        <v>44614</v>
      </c>
      <c r="AN319" s="78">
        <v>44615</v>
      </c>
      <c r="AO319" s="78">
        <v>44615</v>
      </c>
      <c r="AP319" s="78"/>
      <c r="AQ319" s="77" t="s">
        <v>5862</v>
      </c>
      <c r="AR319" s="77"/>
      <c r="AS319" s="77" t="s">
        <v>6936</v>
      </c>
      <c r="AT319" s="77"/>
      <c r="AU319" s="77"/>
      <c r="AV319" s="77"/>
      <c r="AW319" s="77" t="s">
        <v>90</v>
      </c>
      <c r="AX319" s="77"/>
      <c r="AY319" s="77"/>
      <c r="AZ319" s="77"/>
      <c r="BA319" s="77"/>
      <c r="BB319" s="77"/>
      <c r="BC319" s="77"/>
      <c r="BD319" s="77"/>
      <c r="BE319" s="77"/>
      <c r="BF319" s="77"/>
      <c r="BG319" s="77"/>
      <c r="BH319" s="77"/>
    </row>
    <row r="320" spans="1:60">
      <c r="A320" s="95"/>
      <c r="B320" s="77" t="s">
        <v>6423</v>
      </c>
      <c r="C320" s="368" t="s">
        <v>6937</v>
      </c>
      <c r="D320" s="78"/>
      <c r="E320" s="77" t="s">
        <v>6931</v>
      </c>
      <c r="F320" s="77"/>
      <c r="G320" s="77" t="s">
        <v>5831</v>
      </c>
      <c r="H320" s="77"/>
      <c r="I320" s="77"/>
      <c r="J320" s="77"/>
      <c r="K320" s="77"/>
      <c r="L320" s="77" t="s">
        <v>6932</v>
      </c>
      <c r="M320" s="77" t="s">
        <v>6933</v>
      </c>
      <c r="N320" s="77"/>
      <c r="O320" s="77"/>
      <c r="P320" s="77"/>
      <c r="Q320" s="77"/>
      <c r="R320" s="77"/>
      <c r="S320" s="77"/>
      <c r="T320" s="77"/>
      <c r="U320" s="77" t="s">
        <v>6934</v>
      </c>
      <c r="V320" s="77">
        <v>15</v>
      </c>
      <c r="W320" s="77" t="s">
        <v>6935</v>
      </c>
      <c r="X320" s="77"/>
      <c r="Y320" s="77">
        <v>638</v>
      </c>
      <c r="Z320" s="77">
        <v>22</v>
      </c>
      <c r="AA320" s="89"/>
      <c r="AB320" s="77" t="s">
        <v>70</v>
      </c>
      <c r="AC320" s="78"/>
      <c r="AD320" s="77"/>
      <c r="AE320" s="77"/>
      <c r="AF320" s="77"/>
      <c r="AG320" s="77"/>
      <c r="AH320" s="77"/>
      <c r="AI320" s="77"/>
      <c r="AJ320" s="77" t="s">
        <v>5848</v>
      </c>
      <c r="AK320" s="77" t="s">
        <v>6937</v>
      </c>
      <c r="AL320" s="78">
        <v>44614</v>
      </c>
      <c r="AM320" s="78">
        <v>44614</v>
      </c>
      <c r="AN320" s="78">
        <v>44615</v>
      </c>
      <c r="AO320" s="78">
        <v>44615</v>
      </c>
      <c r="AP320" s="78"/>
      <c r="AQ320" s="77" t="s">
        <v>5862</v>
      </c>
      <c r="AR320" s="77"/>
      <c r="AS320" s="77" t="s">
        <v>6937</v>
      </c>
      <c r="AT320" s="77"/>
      <c r="AU320" s="77"/>
      <c r="AV320" s="77"/>
      <c r="AW320" s="77" t="s">
        <v>90</v>
      </c>
      <c r="AX320" s="77"/>
      <c r="AY320" s="77"/>
      <c r="AZ320" s="77"/>
      <c r="BA320" s="77"/>
      <c r="BB320" s="77"/>
      <c r="BC320" s="77"/>
      <c r="BD320" s="77"/>
      <c r="BE320" s="77"/>
      <c r="BF320" s="77"/>
      <c r="BG320" s="77"/>
      <c r="BH320" s="77"/>
    </row>
    <row r="321" spans="1:60">
      <c r="A321" s="95"/>
      <c r="B321" s="77" t="s">
        <v>6423</v>
      </c>
      <c r="C321" s="368" t="s">
        <v>6938</v>
      </c>
      <c r="D321" s="78"/>
      <c r="E321" s="77" t="s">
        <v>6931</v>
      </c>
      <c r="F321" s="77"/>
      <c r="G321" s="77" t="s">
        <v>5831</v>
      </c>
      <c r="H321" s="77"/>
      <c r="I321" s="77"/>
      <c r="J321" s="77"/>
      <c r="K321" s="77"/>
      <c r="L321" s="77" t="s">
        <v>6932</v>
      </c>
      <c r="M321" s="77" t="s">
        <v>6933</v>
      </c>
      <c r="N321" s="77"/>
      <c r="O321" s="77"/>
      <c r="P321" s="77"/>
      <c r="Q321" s="77"/>
      <c r="R321" s="77"/>
      <c r="S321" s="77"/>
      <c r="T321" s="77"/>
      <c r="U321" s="77" t="s">
        <v>6934</v>
      </c>
      <c r="V321" s="77">
        <v>15</v>
      </c>
      <c r="W321" s="77" t="s">
        <v>6935</v>
      </c>
      <c r="X321" s="77"/>
      <c r="Y321" s="77">
        <v>580</v>
      </c>
      <c r="Z321" s="77">
        <v>20</v>
      </c>
      <c r="AA321" s="89"/>
      <c r="AB321" s="77" t="s">
        <v>70</v>
      </c>
      <c r="AC321" s="78"/>
      <c r="AD321" s="77"/>
      <c r="AE321" s="77"/>
      <c r="AF321" s="77"/>
      <c r="AG321" s="77"/>
      <c r="AH321" s="77"/>
      <c r="AI321" s="77"/>
      <c r="AJ321" s="77" t="s">
        <v>5848</v>
      </c>
      <c r="AK321" s="77" t="s">
        <v>6938</v>
      </c>
      <c r="AL321" s="78">
        <v>44614</v>
      </c>
      <c r="AM321" s="78">
        <v>44614</v>
      </c>
      <c r="AN321" s="78">
        <v>44615</v>
      </c>
      <c r="AO321" s="78">
        <v>44615</v>
      </c>
      <c r="AP321" s="78"/>
      <c r="AQ321" s="77" t="s">
        <v>5862</v>
      </c>
      <c r="AR321" s="77"/>
      <c r="AS321" s="77" t="s">
        <v>6938</v>
      </c>
      <c r="AT321" s="77"/>
      <c r="AU321" s="77"/>
      <c r="AV321" s="77"/>
      <c r="AW321" s="77" t="s">
        <v>90</v>
      </c>
      <c r="AX321" s="77"/>
      <c r="AY321" s="77"/>
      <c r="AZ321" s="77"/>
      <c r="BA321" s="77"/>
      <c r="BB321" s="77"/>
      <c r="BC321" s="77"/>
      <c r="BD321" s="77"/>
      <c r="BE321" s="77"/>
      <c r="BF321" s="77"/>
      <c r="BG321" s="77"/>
      <c r="BH321" s="77"/>
    </row>
    <row r="322" spans="1:60">
      <c r="A322" s="95"/>
      <c r="B322" s="77" t="s">
        <v>6423</v>
      </c>
      <c r="C322" s="368" t="s">
        <v>6939</v>
      </c>
      <c r="D322" s="78"/>
      <c r="E322" s="77" t="s">
        <v>6931</v>
      </c>
      <c r="F322" s="77"/>
      <c r="G322" s="77" t="s">
        <v>5831</v>
      </c>
      <c r="H322" s="77"/>
      <c r="I322" s="77"/>
      <c r="J322" s="77"/>
      <c r="K322" s="77"/>
      <c r="L322" s="77" t="s">
        <v>6932</v>
      </c>
      <c r="M322" s="77" t="s">
        <v>6933</v>
      </c>
      <c r="N322" s="77"/>
      <c r="O322" s="77"/>
      <c r="P322" s="77"/>
      <c r="Q322" s="77"/>
      <c r="R322" s="77"/>
      <c r="S322" s="77"/>
      <c r="T322" s="77"/>
      <c r="U322" s="77">
        <v>30390371</v>
      </c>
      <c r="V322" s="77">
        <v>0</v>
      </c>
      <c r="W322" s="77" t="s">
        <v>6935</v>
      </c>
      <c r="X322" s="77"/>
      <c r="Y322" s="77">
        <v>58</v>
      </c>
      <c r="Z322" s="77">
        <v>2</v>
      </c>
      <c r="AA322" s="89"/>
      <c r="AB322" s="77" t="s">
        <v>70</v>
      </c>
      <c r="AC322" s="78"/>
      <c r="AD322" s="77"/>
      <c r="AE322" s="77"/>
      <c r="AF322" s="77"/>
      <c r="AG322" s="77"/>
      <c r="AH322" s="77"/>
      <c r="AI322" s="77"/>
      <c r="AJ322" s="77" t="s">
        <v>5848</v>
      </c>
      <c r="AK322" s="77" t="s">
        <v>6939</v>
      </c>
      <c r="AL322" s="78">
        <v>44614</v>
      </c>
      <c r="AM322" s="78">
        <v>44614</v>
      </c>
      <c r="AN322" s="78">
        <v>44615</v>
      </c>
      <c r="AO322" s="78">
        <v>44615</v>
      </c>
      <c r="AP322" s="78"/>
      <c r="AQ322" s="77" t="s">
        <v>5862</v>
      </c>
      <c r="AR322" s="77"/>
      <c r="AS322" s="77" t="s">
        <v>6939</v>
      </c>
      <c r="AT322" s="77"/>
      <c r="AU322" s="77"/>
      <c r="AV322" s="77"/>
      <c r="AW322" s="77" t="s">
        <v>90</v>
      </c>
      <c r="AX322" s="77"/>
      <c r="AY322" s="77"/>
      <c r="AZ322" s="77"/>
      <c r="BA322" s="77"/>
      <c r="BB322" s="77"/>
      <c r="BC322" s="77"/>
      <c r="BD322" s="77"/>
      <c r="BE322" s="77"/>
      <c r="BF322" s="77"/>
      <c r="BG322" s="77"/>
      <c r="BH322" s="77"/>
    </row>
    <row r="323" spans="1:60">
      <c r="A323" s="95"/>
      <c r="B323" s="77" t="s">
        <v>6423</v>
      </c>
      <c r="C323" s="368" t="s">
        <v>6940</v>
      </c>
      <c r="D323" s="78"/>
      <c r="E323" s="77" t="s">
        <v>6931</v>
      </c>
      <c r="F323" s="77"/>
      <c r="G323" s="77" t="s">
        <v>5831</v>
      </c>
      <c r="H323" s="77"/>
      <c r="I323" s="77"/>
      <c r="J323" s="77"/>
      <c r="K323" s="77"/>
      <c r="L323" s="77" t="s">
        <v>6932</v>
      </c>
      <c r="M323" s="77" t="s">
        <v>6933</v>
      </c>
      <c r="N323" s="77"/>
      <c r="O323" s="77"/>
      <c r="P323" s="77"/>
      <c r="Q323" s="77"/>
      <c r="R323" s="77"/>
      <c r="S323" s="77"/>
      <c r="T323" s="77"/>
      <c r="U323" s="77" t="s">
        <v>6934</v>
      </c>
      <c r="V323" s="77">
        <v>15</v>
      </c>
      <c r="W323" s="77" t="s">
        <v>6935</v>
      </c>
      <c r="X323" s="77"/>
      <c r="Y323" s="77">
        <v>638</v>
      </c>
      <c r="Z323" s="77">
        <v>22</v>
      </c>
      <c r="AA323" s="89"/>
      <c r="AB323" s="77" t="s">
        <v>70</v>
      </c>
      <c r="AC323" s="78"/>
      <c r="AD323" s="77"/>
      <c r="AE323" s="77"/>
      <c r="AF323" s="77"/>
      <c r="AG323" s="77"/>
      <c r="AH323" s="77"/>
      <c r="AI323" s="77"/>
      <c r="AJ323" s="77" t="s">
        <v>5848</v>
      </c>
      <c r="AK323" s="77" t="s">
        <v>6940</v>
      </c>
      <c r="AL323" s="78">
        <v>44614</v>
      </c>
      <c r="AM323" s="78">
        <v>44614</v>
      </c>
      <c r="AN323" s="78">
        <v>44615</v>
      </c>
      <c r="AO323" s="78">
        <v>44615</v>
      </c>
      <c r="AP323" s="78"/>
      <c r="AQ323" s="77" t="s">
        <v>5862</v>
      </c>
      <c r="AR323" s="77"/>
      <c r="AS323" s="77" t="s">
        <v>6940</v>
      </c>
      <c r="AT323" s="77"/>
      <c r="AU323" s="77"/>
      <c r="AV323" s="77"/>
      <c r="AW323" s="77" t="s">
        <v>90</v>
      </c>
      <c r="AX323" s="77"/>
      <c r="AY323" s="77"/>
      <c r="AZ323" s="77"/>
      <c r="BA323" s="77"/>
      <c r="BB323" s="77"/>
      <c r="BC323" s="77"/>
      <c r="BD323" s="77"/>
      <c r="BE323" s="77"/>
      <c r="BF323" s="77"/>
      <c r="BG323" s="77"/>
      <c r="BH323" s="77"/>
    </row>
    <row r="324" spans="1:60">
      <c r="A324" s="95"/>
      <c r="B324" s="77" t="s">
        <v>6423</v>
      </c>
      <c r="C324" s="368" t="s">
        <v>6941</v>
      </c>
      <c r="D324" s="78"/>
      <c r="E324" s="77" t="s">
        <v>6931</v>
      </c>
      <c r="F324" s="77"/>
      <c r="G324" s="77" t="s">
        <v>5831</v>
      </c>
      <c r="H324" s="77"/>
      <c r="I324" s="77"/>
      <c r="J324" s="77"/>
      <c r="K324" s="77"/>
      <c r="L324" s="77" t="s">
        <v>6932</v>
      </c>
      <c r="M324" s="77" t="s">
        <v>6933</v>
      </c>
      <c r="N324" s="77"/>
      <c r="O324" s="77"/>
      <c r="P324" s="77"/>
      <c r="Q324" s="77"/>
      <c r="R324" s="77"/>
      <c r="S324" s="77"/>
      <c r="T324" s="77"/>
      <c r="U324" s="77" t="s">
        <v>6934</v>
      </c>
      <c r="V324" s="77">
        <v>15</v>
      </c>
      <c r="W324" s="77" t="s">
        <v>6935</v>
      </c>
      <c r="X324" s="77"/>
      <c r="Y324" s="77">
        <v>116</v>
      </c>
      <c r="Z324" s="77">
        <v>4</v>
      </c>
      <c r="AA324" s="89"/>
      <c r="AB324" s="77" t="s">
        <v>70</v>
      </c>
      <c r="AC324" s="78"/>
      <c r="AD324" s="77"/>
      <c r="AE324" s="77"/>
      <c r="AF324" s="77"/>
      <c r="AG324" s="77"/>
      <c r="AH324" s="77"/>
      <c r="AI324" s="77"/>
      <c r="AJ324" s="77" t="s">
        <v>5848</v>
      </c>
      <c r="AK324" s="77" t="s">
        <v>6941</v>
      </c>
      <c r="AL324" s="78">
        <v>44614</v>
      </c>
      <c r="AM324" s="78">
        <v>44614</v>
      </c>
      <c r="AN324" s="78">
        <v>44615</v>
      </c>
      <c r="AO324" s="78">
        <v>44615</v>
      </c>
      <c r="AP324" s="78"/>
      <c r="AQ324" s="77" t="s">
        <v>5862</v>
      </c>
      <c r="AR324" s="77"/>
      <c r="AS324" s="77" t="s">
        <v>6941</v>
      </c>
      <c r="AT324" s="77"/>
      <c r="AU324" s="77"/>
      <c r="AV324" s="77"/>
      <c r="AW324" s="77" t="s">
        <v>90</v>
      </c>
      <c r="AX324" s="77"/>
      <c r="AY324" s="77"/>
      <c r="AZ324" s="77"/>
      <c r="BA324" s="77"/>
      <c r="BB324" s="77"/>
      <c r="BC324" s="77"/>
      <c r="BD324" s="77"/>
      <c r="BE324" s="77"/>
      <c r="BF324" s="77"/>
      <c r="BG324" s="77"/>
      <c r="BH324" s="77"/>
    </row>
    <row r="325" spans="1:60">
      <c r="A325" s="95"/>
      <c r="B325" s="77" t="s">
        <v>6423</v>
      </c>
      <c r="C325" s="368" t="s">
        <v>6942</v>
      </c>
      <c r="D325" s="78"/>
      <c r="E325" s="77" t="s">
        <v>6931</v>
      </c>
      <c r="F325" s="77"/>
      <c r="G325" s="77" t="s">
        <v>5831</v>
      </c>
      <c r="H325" s="77"/>
      <c r="I325" s="77"/>
      <c r="J325" s="77"/>
      <c r="K325" s="77"/>
      <c r="L325" s="77" t="s">
        <v>6932</v>
      </c>
      <c r="M325" s="77" t="s">
        <v>6933</v>
      </c>
      <c r="N325" s="77"/>
      <c r="O325" s="77"/>
      <c r="P325" s="77"/>
      <c r="Q325" s="77"/>
      <c r="R325" s="77"/>
      <c r="S325" s="77"/>
      <c r="T325" s="77"/>
      <c r="U325" s="77">
        <v>30390371</v>
      </c>
      <c r="V325" s="77">
        <v>0</v>
      </c>
      <c r="W325" s="77" t="s">
        <v>6935</v>
      </c>
      <c r="X325" s="77"/>
      <c r="Y325" s="77">
        <v>522</v>
      </c>
      <c r="Z325" s="77">
        <v>18</v>
      </c>
      <c r="AA325" s="89"/>
      <c r="AB325" s="77" t="s">
        <v>70</v>
      </c>
      <c r="AC325" s="78"/>
      <c r="AD325" s="77"/>
      <c r="AE325" s="77"/>
      <c r="AF325" s="77"/>
      <c r="AG325" s="77"/>
      <c r="AH325" s="77"/>
      <c r="AI325" s="77"/>
      <c r="AJ325" s="77" t="s">
        <v>5848</v>
      </c>
      <c r="AK325" s="77" t="s">
        <v>6942</v>
      </c>
      <c r="AL325" s="78">
        <v>44614</v>
      </c>
      <c r="AM325" s="78">
        <v>44614</v>
      </c>
      <c r="AN325" s="78">
        <v>44615</v>
      </c>
      <c r="AO325" s="78">
        <v>44615</v>
      </c>
      <c r="AP325" s="78"/>
      <c r="AQ325" s="77" t="s">
        <v>5862</v>
      </c>
      <c r="AR325" s="77"/>
      <c r="AS325" s="77" t="s">
        <v>6942</v>
      </c>
      <c r="AT325" s="77"/>
      <c r="AU325" s="77"/>
      <c r="AV325" s="77"/>
      <c r="AW325" s="77" t="s">
        <v>90</v>
      </c>
      <c r="AX325" s="77"/>
      <c r="AY325" s="77"/>
      <c r="AZ325" s="77"/>
      <c r="BA325" s="77"/>
      <c r="BB325" s="77"/>
      <c r="BC325" s="77"/>
      <c r="BD325" s="77"/>
      <c r="BE325" s="77"/>
      <c r="BF325" s="77"/>
      <c r="BG325" s="77"/>
      <c r="BH325" s="77"/>
    </row>
    <row r="326" spans="1:60">
      <c r="A326" s="95"/>
      <c r="B326" s="77" t="s">
        <v>6423</v>
      </c>
      <c r="C326" s="368" t="s">
        <v>6943</v>
      </c>
      <c r="D326" s="78"/>
      <c r="E326" s="77" t="s">
        <v>6931</v>
      </c>
      <c r="F326" s="77"/>
      <c r="G326" s="77" t="s">
        <v>5831</v>
      </c>
      <c r="H326" s="77"/>
      <c r="I326" s="77"/>
      <c r="J326" s="77"/>
      <c r="K326" s="77"/>
      <c r="L326" s="77" t="s">
        <v>6932</v>
      </c>
      <c r="M326" s="77" t="s">
        <v>6933</v>
      </c>
      <c r="N326" s="77"/>
      <c r="O326" s="77"/>
      <c r="P326" s="77"/>
      <c r="Q326" s="77"/>
      <c r="R326" s="77"/>
      <c r="S326" s="77"/>
      <c r="T326" s="77"/>
      <c r="U326" s="77" t="s">
        <v>6934</v>
      </c>
      <c r="V326" s="77">
        <v>15</v>
      </c>
      <c r="W326" s="77" t="s">
        <v>6935</v>
      </c>
      <c r="X326" s="77"/>
      <c r="Y326" s="77">
        <v>638</v>
      </c>
      <c r="Z326" s="77">
        <v>22</v>
      </c>
      <c r="AA326" s="89"/>
      <c r="AB326" s="77" t="s">
        <v>70</v>
      </c>
      <c r="AC326" s="78"/>
      <c r="AD326" s="77"/>
      <c r="AE326" s="77"/>
      <c r="AF326" s="77"/>
      <c r="AG326" s="77"/>
      <c r="AH326" s="77"/>
      <c r="AI326" s="77"/>
      <c r="AJ326" s="77" t="s">
        <v>5848</v>
      </c>
      <c r="AK326" s="77" t="s">
        <v>6943</v>
      </c>
      <c r="AL326" s="78">
        <v>44615</v>
      </c>
      <c r="AM326" s="78">
        <v>44615</v>
      </c>
      <c r="AN326" s="78">
        <v>44616</v>
      </c>
      <c r="AO326" s="78">
        <v>44616</v>
      </c>
      <c r="AP326" s="78"/>
      <c r="AQ326" s="77" t="s">
        <v>5862</v>
      </c>
      <c r="AR326" s="77"/>
      <c r="AS326" s="77" t="s">
        <v>6943</v>
      </c>
      <c r="AT326" s="77"/>
      <c r="AU326" s="77"/>
      <c r="AV326" s="77"/>
      <c r="AW326" s="77" t="s">
        <v>90</v>
      </c>
      <c r="AX326" s="77"/>
      <c r="AY326" s="77"/>
      <c r="AZ326" s="77"/>
      <c r="BA326" s="77"/>
      <c r="BB326" s="77"/>
      <c r="BC326" s="77"/>
      <c r="BD326" s="77"/>
      <c r="BE326" s="77"/>
      <c r="BF326" s="77"/>
      <c r="BG326" s="77"/>
      <c r="BH326" s="77"/>
    </row>
    <row r="327" spans="1:60">
      <c r="A327" s="95"/>
      <c r="B327" s="77" t="s">
        <v>6423</v>
      </c>
      <c r="C327" s="368" t="s">
        <v>6944</v>
      </c>
      <c r="D327" s="78"/>
      <c r="E327" s="77" t="s">
        <v>6931</v>
      </c>
      <c r="F327" s="77"/>
      <c r="G327" s="77" t="s">
        <v>5831</v>
      </c>
      <c r="H327" s="77"/>
      <c r="I327" s="77"/>
      <c r="J327" s="77"/>
      <c r="K327" s="77"/>
      <c r="L327" s="77" t="s">
        <v>6932</v>
      </c>
      <c r="M327" s="77" t="s">
        <v>6933</v>
      </c>
      <c r="N327" s="77"/>
      <c r="O327" s="77"/>
      <c r="P327" s="77"/>
      <c r="Q327" s="77"/>
      <c r="R327" s="77"/>
      <c r="S327" s="77"/>
      <c r="T327" s="77"/>
      <c r="U327" s="77" t="s">
        <v>6934</v>
      </c>
      <c r="V327" s="77">
        <v>15</v>
      </c>
      <c r="W327" s="77" t="s">
        <v>6935</v>
      </c>
      <c r="X327" s="77"/>
      <c r="Y327" s="77">
        <v>638</v>
      </c>
      <c r="Z327" s="77">
        <v>22</v>
      </c>
      <c r="AA327" s="89"/>
      <c r="AB327" s="77" t="s">
        <v>70</v>
      </c>
      <c r="AC327" s="78"/>
      <c r="AD327" s="77"/>
      <c r="AE327" s="77"/>
      <c r="AF327" s="77"/>
      <c r="AG327" s="77"/>
      <c r="AH327" s="77"/>
      <c r="AI327" s="77"/>
      <c r="AJ327" s="77" t="s">
        <v>5848</v>
      </c>
      <c r="AK327" s="77" t="s">
        <v>6944</v>
      </c>
      <c r="AL327" s="78">
        <v>44615</v>
      </c>
      <c r="AM327" s="78">
        <v>44615</v>
      </c>
      <c r="AN327" s="78">
        <v>44616</v>
      </c>
      <c r="AO327" s="78">
        <v>44616</v>
      </c>
      <c r="AP327" s="78"/>
      <c r="AQ327" s="77" t="s">
        <v>5862</v>
      </c>
      <c r="AR327" s="77"/>
      <c r="AS327" s="77" t="s">
        <v>6944</v>
      </c>
      <c r="AT327" s="77"/>
      <c r="AU327" s="77"/>
      <c r="AV327" s="77"/>
      <c r="AW327" s="77" t="s">
        <v>90</v>
      </c>
      <c r="AX327" s="77"/>
      <c r="AY327" s="77"/>
      <c r="AZ327" s="77"/>
      <c r="BA327" s="77"/>
      <c r="BB327" s="77"/>
      <c r="BC327" s="77"/>
      <c r="BD327" s="77"/>
      <c r="BE327" s="77"/>
      <c r="BF327" s="77"/>
      <c r="BG327" s="77"/>
      <c r="BH327" s="77"/>
    </row>
    <row r="328" spans="1:60">
      <c r="A328" s="95"/>
      <c r="B328" s="77" t="s">
        <v>6423</v>
      </c>
      <c r="C328" s="368" t="s">
        <v>6945</v>
      </c>
      <c r="D328" s="78"/>
      <c r="E328" s="77" t="s">
        <v>6931</v>
      </c>
      <c r="F328" s="77"/>
      <c r="G328" s="77" t="s">
        <v>5831</v>
      </c>
      <c r="H328" s="77"/>
      <c r="I328" s="77"/>
      <c r="J328" s="77"/>
      <c r="K328" s="77"/>
      <c r="L328" s="77" t="s">
        <v>6932</v>
      </c>
      <c r="M328" s="77" t="s">
        <v>6933</v>
      </c>
      <c r="N328" s="77"/>
      <c r="O328" s="77"/>
      <c r="P328" s="77"/>
      <c r="Q328" s="77"/>
      <c r="R328" s="77"/>
      <c r="S328" s="77"/>
      <c r="T328" s="77"/>
      <c r="U328" s="77" t="s">
        <v>6934</v>
      </c>
      <c r="V328" s="77">
        <v>15</v>
      </c>
      <c r="W328" s="77" t="s">
        <v>6935</v>
      </c>
      <c r="X328" s="77"/>
      <c r="Y328" s="77">
        <v>638</v>
      </c>
      <c r="Z328" s="77">
        <v>22</v>
      </c>
      <c r="AA328" s="89"/>
      <c r="AB328" s="77" t="s">
        <v>70</v>
      </c>
      <c r="AC328" s="78"/>
      <c r="AD328" s="77"/>
      <c r="AE328" s="77"/>
      <c r="AF328" s="77"/>
      <c r="AG328" s="77"/>
      <c r="AH328" s="77"/>
      <c r="AI328" s="77"/>
      <c r="AJ328" s="77" t="s">
        <v>5848</v>
      </c>
      <c r="AK328" s="77" t="s">
        <v>6945</v>
      </c>
      <c r="AL328" s="78">
        <v>44615</v>
      </c>
      <c r="AM328" s="78">
        <v>44615</v>
      </c>
      <c r="AN328" s="78">
        <v>44616</v>
      </c>
      <c r="AO328" s="78">
        <v>44616</v>
      </c>
      <c r="AP328" s="78"/>
      <c r="AQ328" s="77" t="s">
        <v>5862</v>
      </c>
      <c r="AR328" s="77"/>
      <c r="AS328" s="77" t="s">
        <v>6945</v>
      </c>
      <c r="AT328" s="77"/>
      <c r="AU328" s="77"/>
      <c r="AV328" s="77"/>
      <c r="AW328" s="77" t="s">
        <v>90</v>
      </c>
      <c r="AX328" s="77"/>
      <c r="AY328" s="77"/>
      <c r="AZ328" s="77"/>
      <c r="BA328" s="77"/>
      <c r="BB328" s="77"/>
      <c r="BC328" s="77"/>
      <c r="BD328" s="77"/>
      <c r="BE328" s="77"/>
      <c r="BF328" s="77"/>
      <c r="BG328" s="77"/>
      <c r="BH328" s="77"/>
    </row>
    <row r="329" spans="1:60">
      <c r="A329" s="95"/>
      <c r="B329" s="77" t="s">
        <v>6423</v>
      </c>
      <c r="C329" s="368" t="s">
        <v>6946</v>
      </c>
      <c r="D329" s="78"/>
      <c r="E329" s="77" t="s">
        <v>6931</v>
      </c>
      <c r="F329" s="77"/>
      <c r="G329" s="77" t="s">
        <v>5831</v>
      </c>
      <c r="H329" s="77"/>
      <c r="I329" s="77"/>
      <c r="J329" s="77"/>
      <c r="K329" s="77"/>
      <c r="L329" s="77" t="s">
        <v>6932</v>
      </c>
      <c r="M329" s="77" t="s">
        <v>6933</v>
      </c>
      <c r="N329" s="77"/>
      <c r="O329" s="77"/>
      <c r="P329" s="77"/>
      <c r="Q329" s="77"/>
      <c r="R329" s="77"/>
      <c r="S329" s="77"/>
      <c r="T329" s="77"/>
      <c r="U329" s="77" t="s">
        <v>6934</v>
      </c>
      <c r="V329" s="77">
        <v>15</v>
      </c>
      <c r="W329" s="77" t="s">
        <v>6935</v>
      </c>
      <c r="X329" s="77"/>
      <c r="Y329" s="77">
        <v>638</v>
      </c>
      <c r="Z329" s="77">
        <v>22</v>
      </c>
      <c r="AA329" s="89"/>
      <c r="AB329" s="77" t="s">
        <v>70</v>
      </c>
      <c r="AC329" s="78"/>
      <c r="AD329" s="77"/>
      <c r="AE329" s="77"/>
      <c r="AF329" s="77"/>
      <c r="AG329" s="77"/>
      <c r="AH329" s="77"/>
      <c r="AI329" s="77"/>
      <c r="AJ329" s="77" t="s">
        <v>5848</v>
      </c>
      <c r="AK329" s="77" t="s">
        <v>6946</v>
      </c>
      <c r="AL329" s="78">
        <v>44615</v>
      </c>
      <c r="AM329" s="78">
        <v>44615</v>
      </c>
      <c r="AN329" s="78">
        <v>44616</v>
      </c>
      <c r="AO329" s="78">
        <v>44616</v>
      </c>
      <c r="AP329" s="78"/>
      <c r="AQ329" s="77" t="s">
        <v>5862</v>
      </c>
      <c r="AR329" s="77"/>
      <c r="AS329" s="77" t="s">
        <v>6946</v>
      </c>
      <c r="AT329" s="77"/>
      <c r="AU329" s="77"/>
      <c r="AV329" s="77"/>
      <c r="AW329" s="77" t="s">
        <v>90</v>
      </c>
      <c r="AX329" s="77"/>
      <c r="AY329" s="77"/>
      <c r="AZ329" s="77"/>
      <c r="BA329" s="77"/>
      <c r="BB329" s="77"/>
      <c r="BC329" s="77"/>
      <c r="BD329" s="77"/>
      <c r="BE329" s="77"/>
      <c r="BF329" s="77"/>
      <c r="BG329" s="77"/>
      <c r="BH329" s="77"/>
    </row>
    <row r="330" spans="1:60">
      <c r="A330" s="95"/>
      <c r="B330" s="77" t="s">
        <v>6423</v>
      </c>
      <c r="C330" s="368" t="s">
        <v>6947</v>
      </c>
      <c r="D330" s="78"/>
      <c r="E330" s="77" t="s">
        <v>6931</v>
      </c>
      <c r="F330" s="77"/>
      <c r="G330" s="77" t="s">
        <v>5831</v>
      </c>
      <c r="H330" s="77"/>
      <c r="I330" s="77"/>
      <c r="J330" s="77"/>
      <c r="K330" s="77"/>
      <c r="L330" s="77" t="s">
        <v>6932</v>
      </c>
      <c r="M330" s="77" t="s">
        <v>6933</v>
      </c>
      <c r="N330" s="77"/>
      <c r="O330" s="77"/>
      <c r="P330" s="77"/>
      <c r="Q330" s="77"/>
      <c r="R330" s="77"/>
      <c r="S330" s="77"/>
      <c r="T330" s="77"/>
      <c r="U330" s="77" t="s">
        <v>6934</v>
      </c>
      <c r="V330" s="77">
        <v>15</v>
      </c>
      <c r="W330" s="77" t="s">
        <v>6935</v>
      </c>
      <c r="X330" s="77"/>
      <c r="Y330" s="77">
        <v>638</v>
      </c>
      <c r="Z330" s="77">
        <v>22</v>
      </c>
      <c r="AA330" s="89"/>
      <c r="AB330" s="77" t="s">
        <v>70</v>
      </c>
      <c r="AC330" s="78"/>
      <c r="AD330" s="77"/>
      <c r="AE330" s="77"/>
      <c r="AF330" s="77"/>
      <c r="AG330" s="77"/>
      <c r="AH330" s="77"/>
      <c r="AI330" s="77"/>
      <c r="AJ330" s="77" t="s">
        <v>5848</v>
      </c>
      <c r="AK330" s="77" t="s">
        <v>6947</v>
      </c>
      <c r="AL330" s="78">
        <v>44616</v>
      </c>
      <c r="AM330" s="78">
        <v>44616</v>
      </c>
      <c r="AN330" s="78">
        <v>44617</v>
      </c>
      <c r="AO330" s="78">
        <v>44617</v>
      </c>
      <c r="AP330" s="78"/>
      <c r="AQ330" s="77" t="s">
        <v>5862</v>
      </c>
      <c r="AR330" s="77"/>
      <c r="AS330" s="77" t="s">
        <v>6947</v>
      </c>
      <c r="AT330" s="77"/>
      <c r="AU330" s="77"/>
      <c r="AV330" s="77"/>
      <c r="AW330" s="77" t="s">
        <v>90</v>
      </c>
      <c r="AX330" s="77"/>
      <c r="AY330" s="77"/>
      <c r="AZ330" s="77"/>
      <c r="BA330" s="77"/>
      <c r="BB330" s="77"/>
      <c r="BC330" s="77"/>
      <c r="BD330" s="77"/>
      <c r="BE330" s="77"/>
      <c r="BF330" s="77"/>
      <c r="BG330" s="77"/>
      <c r="BH330" s="77"/>
    </row>
    <row r="331" spans="1:60">
      <c r="A331" s="95"/>
      <c r="B331" s="77" t="s">
        <v>6423</v>
      </c>
      <c r="C331" s="368" t="s">
        <v>6948</v>
      </c>
      <c r="D331" s="78"/>
      <c r="E331" s="77" t="s">
        <v>6931</v>
      </c>
      <c r="F331" s="77"/>
      <c r="G331" s="77" t="s">
        <v>5831</v>
      </c>
      <c r="H331" s="77"/>
      <c r="I331" s="77"/>
      <c r="J331" s="77"/>
      <c r="K331" s="77"/>
      <c r="L331" s="77" t="s">
        <v>6932</v>
      </c>
      <c r="M331" s="77" t="s">
        <v>6933</v>
      </c>
      <c r="N331" s="77"/>
      <c r="O331" s="77"/>
      <c r="P331" s="77"/>
      <c r="Q331" s="77"/>
      <c r="R331" s="77"/>
      <c r="S331" s="77"/>
      <c r="T331" s="77"/>
      <c r="U331" s="77" t="s">
        <v>6934</v>
      </c>
      <c r="V331" s="77">
        <v>15</v>
      </c>
      <c r="W331" s="77" t="s">
        <v>6935</v>
      </c>
      <c r="X331" s="77"/>
      <c r="Y331" s="77">
        <v>638</v>
      </c>
      <c r="Z331" s="77">
        <v>22</v>
      </c>
      <c r="AA331" s="89"/>
      <c r="AB331" s="77" t="s">
        <v>70</v>
      </c>
      <c r="AC331" s="78"/>
      <c r="AD331" s="77"/>
      <c r="AE331" s="77"/>
      <c r="AF331" s="77"/>
      <c r="AG331" s="77"/>
      <c r="AH331" s="77"/>
      <c r="AI331" s="77"/>
      <c r="AJ331" s="77" t="s">
        <v>5848</v>
      </c>
      <c r="AK331" s="77" t="s">
        <v>6948</v>
      </c>
      <c r="AL331" s="78">
        <v>44616</v>
      </c>
      <c r="AM331" s="78">
        <v>44616</v>
      </c>
      <c r="AN331" s="78">
        <v>44617</v>
      </c>
      <c r="AO331" s="78">
        <v>44617</v>
      </c>
      <c r="AP331" s="78"/>
      <c r="AQ331" s="77" t="s">
        <v>5862</v>
      </c>
      <c r="AR331" s="77"/>
      <c r="AS331" s="77" t="s">
        <v>6948</v>
      </c>
      <c r="AT331" s="77"/>
      <c r="AU331" s="77"/>
      <c r="AV331" s="77"/>
      <c r="AW331" s="77" t="s">
        <v>90</v>
      </c>
      <c r="AX331" s="77"/>
      <c r="AY331" s="77"/>
      <c r="AZ331" s="77"/>
      <c r="BA331" s="77"/>
      <c r="BB331" s="77"/>
      <c r="BC331" s="77"/>
      <c r="BD331" s="77"/>
      <c r="BE331" s="77"/>
      <c r="BF331" s="77"/>
      <c r="BG331" s="77"/>
      <c r="BH331" s="77"/>
    </row>
    <row r="332" spans="1:60">
      <c r="A332" s="95"/>
      <c r="B332" s="77" t="s">
        <v>6423</v>
      </c>
      <c r="C332" s="368" t="s">
        <v>6949</v>
      </c>
      <c r="D332" s="78"/>
      <c r="E332" s="77" t="s">
        <v>6931</v>
      </c>
      <c r="F332" s="77"/>
      <c r="G332" s="77" t="s">
        <v>5831</v>
      </c>
      <c r="H332" s="77"/>
      <c r="I332" s="77"/>
      <c r="J332" s="77"/>
      <c r="K332" s="77"/>
      <c r="L332" s="77" t="s">
        <v>6932</v>
      </c>
      <c r="M332" s="77" t="s">
        <v>6933</v>
      </c>
      <c r="N332" s="77"/>
      <c r="O332" s="77"/>
      <c r="P332" s="77"/>
      <c r="Q332" s="77"/>
      <c r="R332" s="77"/>
      <c r="S332" s="77"/>
      <c r="T332" s="77"/>
      <c r="U332" s="77" t="s">
        <v>6934</v>
      </c>
      <c r="V332" s="77">
        <v>15</v>
      </c>
      <c r="W332" s="77" t="s">
        <v>6935</v>
      </c>
      <c r="X332" s="77"/>
      <c r="Y332" s="77">
        <v>638</v>
      </c>
      <c r="Z332" s="77">
        <v>22</v>
      </c>
      <c r="AA332" s="89"/>
      <c r="AB332" s="77" t="s">
        <v>70</v>
      </c>
      <c r="AC332" s="78"/>
      <c r="AD332" s="77"/>
      <c r="AE332" s="77"/>
      <c r="AF332" s="77"/>
      <c r="AG332" s="77"/>
      <c r="AH332" s="77"/>
      <c r="AI332" s="77"/>
      <c r="AJ332" s="77" t="s">
        <v>5848</v>
      </c>
      <c r="AK332" s="77" t="s">
        <v>6949</v>
      </c>
      <c r="AL332" s="78">
        <v>44616</v>
      </c>
      <c r="AM332" s="78">
        <v>44616</v>
      </c>
      <c r="AN332" s="78">
        <v>44617</v>
      </c>
      <c r="AO332" s="78">
        <v>44617</v>
      </c>
      <c r="AP332" s="78"/>
      <c r="AQ332" s="77" t="s">
        <v>5862</v>
      </c>
      <c r="AR332" s="77"/>
      <c r="AS332" s="77" t="s">
        <v>6949</v>
      </c>
      <c r="AT332" s="77"/>
      <c r="AU332" s="77"/>
      <c r="AV332" s="77"/>
      <c r="AW332" s="77" t="s">
        <v>90</v>
      </c>
      <c r="AX332" s="77"/>
      <c r="AY332" s="77"/>
      <c r="AZ332" s="77"/>
      <c r="BA332" s="77"/>
      <c r="BB332" s="77"/>
      <c r="BC332" s="77"/>
      <c r="BD332" s="77"/>
      <c r="BE332" s="77"/>
      <c r="BF332" s="77"/>
      <c r="BG332" s="77"/>
      <c r="BH332" s="77"/>
    </row>
    <row r="333" spans="1:60">
      <c r="A333" s="95"/>
      <c r="B333" s="77" t="s">
        <v>6423</v>
      </c>
      <c r="C333" s="368" t="s">
        <v>6950</v>
      </c>
      <c r="D333" s="78"/>
      <c r="E333" s="77" t="s">
        <v>6931</v>
      </c>
      <c r="F333" s="77"/>
      <c r="G333" s="77" t="s">
        <v>5831</v>
      </c>
      <c r="H333" s="77"/>
      <c r="I333" s="77"/>
      <c r="J333" s="77"/>
      <c r="K333" s="77"/>
      <c r="L333" s="77" t="s">
        <v>6932</v>
      </c>
      <c r="M333" s="77" t="s">
        <v>6933</v>
      </c>
      <c r="N333" s="77"/>
      <c r="O333" s="77"/>
      <c r="P333" s="77"/>
      <c r="Q333" s="77"/>
      <c r="R333" s="77"/>
      <c r="S333" s="77"/>
      <c r="T333" s="77"/>
      <c r="U333" s="77" t="s">
        <v>6934</v>
      </c>
      <c r="V333" s="77">
        <v>15</v>
      </c>
      <c r="W333" s="77" t="s">
        <v>6935</v>
      </c>
      <c r="X333" s="77"/>
      <c r="Y333" s="77">
        <v>638</v>
      </c>
      <c r="Z333" s="77">
        <v>22</v>
      </c>
      <c r="AA333" s="89"/>
      <c r="AB333" s="77" t="s">
        <v>70</v>
      </c>
      <c r="AC333" s="78"/>
      <c r="AD333" s="77"/>
      <c r="AE333" s="77"/>
      <c r="AF333" s="77"/>
      <c r="AG333" s="77"/>
      <c r="AH333" s="77"/>
      <c r="AI333" s="77"/>
      <c r="AJ333" s="77" t="s">
        <v>5848</v>
      </c>
      <c r="AK333" s="77" t="s">
        <v>6950</v>
      </c>
      <c r="AL333" s="78">
        <v>44616</v>
      </c>
      <c r="AM333" s="78">
        <v>44616</v>
      </c>
      <c r="AN333" s="78">
        <v>44617</v>
      </c>
      <c r="AO333" s="78">
        <v>44617</v>
      </c>
      <c r="AP333" s="78"/>
      <c r="AQ333" s="77" t="s">
        <v>5862</v>
      </c>
      <c r="AR333" s="77"/>
      <c r="AS333" s="77" t="s">
        <v>6950</v>
      </c>
      <c r="AT333" s="77"/>
      <c r="AU333" s="77"/>
      <c r="AV333" s="77"/>
      <c r="AW333" s="77" t="s">
        <v>90</v>
      </c>
      <c r="AX333" s="77"/>
      <c r="AY333" s="77"/>
      <c r="AZ333" s="77"/>
      <c r="BA333" s="77"/>
      <c r="BB333" s="77"/>
      <c r="BC333" s="77"/>
      <c r="BD333" s="77"/>
      <c r="BE333" s="77"/>
      <c r="BF333" s="77"/>
      <c r="BG333" s="77"/>
      <c r="BH333" s="77"/>
    </row>
    <row r="334" spans="1:60">
      <c r="A334" s="95"/>
      <c r="B334" s="77" t="s">
        <v>6423</v>
      </c>
      <c r="C334" s="368" t="s">
        <v>6951</v>
      </c>
      <c r="D334" s="78"/>
      <c r="E334" s="77" t="s">
        <v>6931</v>
      </c>
      <c r="F334" s="77"/>
      <c r="G334" s="77" t="s">
        <v>5831</v>
      </c>
      <c r="H334" s="77"/>
      <c r="I334" s="77"/>
      <c r="J334" s="77"/>
      <c r="K334" s="77"/>
      <c r="L334" s="77" t="s">
        <v>6932</v>
      </c>
      <c r="M334" s="77" t="s">
        <v>6933</v>
      </c>
      <c r="N334" s="77"/>
      <c r="O334" s="77"/>
      <c r="P334" s="77"/>
      <c r="Q334" s="77"/>
      <c r="R334" s="77"/>
      <c r="S334" s="77"/>
      <c r="T334" s="77"/>
      <c r="U334" s="77" t="s">
        <v>6934</v>
      </c>
      <c r="V334" s="77">
        <v>15</v>
      </c>
      <c r="W334" s="77" t="s">
        <v>6935</v>
      </c>
      <c r="X334" s="77"/>
      <c r="Y334" s="77">
        <v>638</v>
      </c>
      <c r="Z334" s="77">
        <v>22</v>
      </c>
      <c r="AA334" s="89"/>
      <c r="AB334" s="77" t="s">
        <v>70</v>
      </c>
      <c r="AC334" s="78"/>
      <c r="AD334" s="77"/>
      <c r="AE334" s="77"/>
      <c r="AF334" s="77"/>
      <c r="AG334" s="77"/>
      <c r="AH334" s="77"/>
      <c r="AI334" s="77"/>
      <c r="AJ334" s="77" t="s">
        <v>5848</v>
      </c>
      <c r="AK334" s="77" t="s">
        <v>6951</v>
      </c>
      <c r="AL334" s="78">
        <v>44616</v>
      </c>
      <c r="AM334" s="78">
        <v>44616</v>
      </c>
      <c r="AN334" s="78">
        <v>44621</v>
      </c>
      <c r="AO334" s="78">
        <v>44621</v>
      </c>
      <c r="AP334" s="78"/>
      <c r="AQ334" s="77" t="s">
        <v>5862</v>
      </c>
      <c r="AR334" s="77" t="s">
        <v>6952</v>
      </c>
      <c r="AS334" s="77" t="s">
        <v>6951</v>
      </c>
      <c r="AT334" s="77"/>
      <c r="AU334" s="77"/>
      <c r="AV334" s="77"/>
      <c r="AW334" s="77" t="s">
        <v>90</v>
      </c>
      <c r="AX334" s="77"/>
      <c r="AY334" s="77"/>
      <c r="AZ334" s="77"/>
      <c r="BA334" s="77"/>
      <c r="BB334" s="77"/>
      <c r="BC334" s="77"/>
      <c r="BD334" s="77"/>
      <c r="BE334" s="77"/>
      <c r="BF334" s="77"/>
      <c r="BG334" s="77"/>
      <c r="BH334" s="77"/>
    </row>
    <row r="335" spans="1:60">
      <c r="A335" s="95"/>
      <c r="B335" s="77" t="s">
        <v>6423</v>
      </c>
      <c r="C335" s="368" t="s">
        <v>6953</v>
      </c>
      <c r="D335" s="78"/>
      <c r="E335" s="77">
        <v>9232159</v>
      </c>
      <c r="F335" s="77"/>
      <c r="G335" s="77" t="s">
        <v>5829</v>
      </c>
      <c r="H335" s="77"/>
      <c r="I335" s="77"/>
      <c r="J335" s="77"/>
      <c r="K335" s="77"/>
      <c r="L335" s="77" t="s">
        <v>6954</v>
      </c>
      <c r="M335" s="77" t="s">
        <v>6955</v>
      </c>
      <c r="N335" s="77"/>
      <c r="O335" s="77"/>
      <c r="P335" s="77"/>
      <c r="Q335" s="77"/>
      <c r="R335" s="77"/>
      <c r="S335" s="77"/>
      <c r="T335" s="77"/>
      <c r="U335" s="77" t="s">
        <v>6956</v>
      </c>
      <c r="V335" s="77">
        <v>15</v>
      </c>
      <c r="W335" s="77" t="s">
        <v>6957</v>
      </c>
      <c r="X335" s="77"/>
      <c r="Y335" s="77">
        <v>750</v>
      </c>
      <c r="Z335" s="77">
        <v>25</v>
      </c>
      <c r="AA335" s="89"/>
      <c r="AB335" s="77" t="s">
        <v>70</v>
      </c>
      <c r="AC335" s="78"/>
      <c r="AD335" s="77"/>
      <c r="AE335" s="77"/>
      <c r="AF335" s="77"/>
      <c r="AG335" s="77"/>
      <c r="AH335" s="77"/>
      <c r="AI335" s="77"/>
      <c r="AJ335" s="77" t="s">
        <v>5848</v>
      </c>
      <c r="AK335" s="77" t="s">
        <v>6953</v>
      </c>
      <c r="AL335" s="78">
        <v>44616</v>
      </c>
      <c r="AM335" s="78">
        <v>44616</v>
      </c>
      <c r="AN335" s="78">
        <v>44620</v>
      </c>
      <c r="AO335" s="78">
        <v>44620</v>
      </c>
      <c r="AP335" s="78"/>
      <c r="AQ335" s="77" t="s">
        <v>5862</v>
      </c>
      <c r="AR335" s="77"/>
      <c r="AS335" s="77" t="s">
        <v>6953</v>
      </c>
      <c r="AT335" s="77"/>
      <c r="AU335" s="77"/>
      <c r="AV335" s="77"/>
      <c r="AW335" s="77" t="s">
        <v>90</v>
      </c>
      <c r="AX335" s="77"/>
      <c r="AY335" s="77"/>
      <c r="AZ335" s="77"/>
      <c r="BA335" s="77"/>
      <c r="BB335" s="77"/>
      <c r="BC335" s="77"/>
      <c r="BD335" s="77"/>
      <c r="BE335" s="77"/>
      <c r="BF335" s="77"/>
      <c r="BG335" s="77"/>
      <c r="BH335" s="77"/>
    </row>
    <row r="336" spans="1:60">
      <c r="A336" s="95"/>
      <c r="B336" s="77" t="s">
        <v>6423</v>
      </c>
      <c r="C336" s="368" t="s">
        <v>6958</v>
      </c>
      <c r="D336" s="78"/>
      <c r="E336" s="77">
        <v>9232159</v>
      </c>
      <c r="F336" s="77"/>
      <c r="G336" s="77" t="s">
        <v>5829</v>
      </c>
      <c r="H336" s="77"/>
      <c r="I336" s="77"/>
      <c r="J336" s="77"/>
      <c r="K336" s="77"/>
      <c r="L336" s="77" t="s">
        <v>6954</v>
      </c>
      <c r="M336" s="77" t="s">
        <v>6955</v>
      </c>
      <c r="N336" s="77"/>
      <c r="O336" s="77"/>
      <c r="P336" s="77"/>
      <c r="Q336" s="77"/>
      <c r="R336" s="77"/>
      <c r="S336" s="77"/>
      <c r="T336" s="77"/>
      <c r="U336" s="77" t="s">
        <v>6956</v>
      </c>
      <c r="V336" s="77">
        <v>15</v>
      </c>
      <c r="W336" s="77" t="s">
        <v>6957</v>
      </c>
      <c r="X336" s="77"/>
      <c r="Y336" s="77">
        <v>4</v>
      </c>
      <c r="Z336" s="77">
        <v>1</v>
      </c>
      <c r="AA336" s="89"/>
      <c r="AB336" s="77" t="s">
        <v>70</v>
      </c>
      <c r="AC336" s="78"/>
      <c r="AD336" s="77"/>
      <c r="AE336" s="77"/>
      <c r="AF336" s="77"/>
      <c r="AG336" s="77"/>
      <c r="AH336" s="77"/>
      <c r="AI336" s="77"/>
      <c r="AJ336" s="77" t="s">
        <v>5848</v>
      </c>
      <c r="AK336" s="77" t="s">
        <v>6958</v>
      </c>
      <c r="AL336" s="78">
        <v>44616</v>
      </c>
      <c r="AM336" s="78">
        <v>44616</v>
      </c>
      <c r="AN336" s="78">
        <v>44620</v>
      </c>
      <c r="AO336" s="78">
        <v>44620</v>
      </c>
      <c r="AP336" s="78"/>
      <c r="AQ336" s="77" t="s">
        <v>5862</v>
      </c>
      <c r="AR336" s="77" t="s">
        <v>6959</v>
      </c>
      <c r="AS336" s="77" t="s">
        <v>6958</v>
      </c>
      <c r="AT336" s="77"/>
      <c r="AU336" s="77"/>
      <c r="AV336" s="77"/>
      <c r="AW336" s="77" t="s">
        <v>6411</v>
      </c>
      <c r="AX336" s="77"/>
      <c r="AY336" s="77"/>
      <c r="AZ336" s="77"/>
      <c r="BA336" s="77"/>
      <c r="BB336" s="77"/>
      <c r="BC336" s="77"/>
      <c r="BD336" s="77"/>
      <c r="BE336" s="77"/>
      <c r="BF336" s="77"/>
      <c r="BG336" s="77"/>
      <c r="BH336" s="77"/>
    </row>
    <row r="337" spans="1:60">
      <c r="A337" s="95"/>
      <c r="B337" s="77" t="s">
        <v>6423</v>
      </c>
      <c r="C337" s="368" t="s">
        <v>6960</v>
      </c>
      <c r="D337" s="78"/>
      <c r="E337" s="77">
        <v>9232163</v>
      </c>
      <c r="F337" s="77"/>
      <c r="G337" s="77" t="s">
        <v>5829</v>
      </c>
      <c r="H337" s="77"/>
      <c r="I337" s="77"/>
      <c r="J337" s="77"/>
      <c r="K337" s="77"/>
      <c r="L337" s="77" t="s">
        <v>6954</v>
      </c>
      <c r="M337" s="77" t="s">
        <v>6955</v>
      </c>
      <c r="N337" s="77"/>
      <c r="O337" s="77"/>
      <c r="P337" s="77"/>
      <c r="Q337" s="77"/>
      <c r="R337" s="77"/>
      <c r="S337" s="77"/>
      <c r="T337" s="77"/>
      <c r="U337" s="77" t="s">
        <v>6956</v>
      </c>
      <c r="V337" s="77">
        <v>15</v>
      </c>
      <c r="W337" s="77" t="s">
        <v>6957</v>
      </c>
      <c r="X337" s="77"/>
      <c r="Y337" s="77">
        <v>750</v>
      </c>
      <c r="Z337" s="77">
        <v>25</v>
      </c>
      <c r="AA337" s="89"/>
      <c r="AB337" s="77" t="s">
        <v>70</v>
      </c>
      <c r="AC337" s="78"/>
      <c r="AD337" s="77"/>
      <c r="AE337" s="77"/>
      <c r="AF337" s="77"/>
      <c r="AG337" s="77"/>
      <c r="AH337" s="77"/>
      <c r="AI337" s="77"/>
      <c r="AJ337" s="77" t="s">
        <v>5848</v>
      </c>
      <c r="AK337" s="77" t="s">
        <v>6960</v>
      </c>
      <c r="AL337" s="78">
        <v>44616</v>
      </c>
      <c r="AM337" s="78">
        <v>44616</v>
      </c>
      <c r="AN337" s="78">
        <v>44621</v>
      </c>
      <c r="AO337" s="78">
        <v>44621</v>
      </c>
      <c r="AP337" s="78"/>
      <c r="AQ337" s="77" t="s">
        <v>5862</v>
      </c>
      <c r="AR337" s="77"/>
      <c r="AS337" s="77" t="s">
        <v>6960</v>
      </c>
      <c r="AT337" s="77"/>
      <c r="AU337" s="77"/>
      <c r="AV337" s="77"/>
      <c r="AW337" s="77" t="s">
        <v>90</v>
      </c>
      <c r="AX337" s="77"/>
      <c r="AY337" s="77"/>
      <c r="AZ337" s="77"/>
      <c r="BA337" s="77"/>
      <c r="BB337" s="77"/>
      <c r="BC337" s="77"/>
      <c r="BD337" s="77"/>
      <c r="BE337" s="77"/>
      <c r="BF337" s="77"/>
      <c r="BG337" s="77"/>
      <c r="BH337" s="77"/>
    </row>
    <row r="338" spans="1:60">
      <c r="A338" s="95"/>
      <c r="B338" s="77" t="s">
        <v>6423</v>
      </c>
      <c r="C338" s="368" t="s">
        <v>6961</v>
      </c>
      <c r="D338" s="78"/>
      <c r="E338" s="77">
        <v>9232163</v>
      </c>
      <c r="F338" s="77"/>
      <c r="G338" s="77" t="s">
        <v>5829</v>
      </c>
      <c r="H338" s="77"/>
      <c r="I338" s="77"/>
      <c r="J338" s="77"/>
      <c r="K338" s="77"/>
      <c r="L338" s="77" t="s">
        <v>6954</v>
      </c>
      <c r="M338" s="77" t="s">
        <v>6955</v>
      </c>
      <c r="N338" s="77"/>
      <c r="O338" s="77"/>
      <c r="P338" s="77"/>
      <c r="Q338" s="77"/>
      <c r="R338" s="77"/>
      <c r="S338" s="77"/>
      <c r="T338" s="77"/>
      <c r="U338" s="77" t="s">
        <v>6956</v>
      </c>
      <c r="V338" s="77">
        <v>15</v>
      </c>
      <c r="W338" s="77" t="s">
        <v>6957</v>
      </c>
      <c r="X338" s="77"/>
      <c r="Y338" s="77">
        <v>4</v>
      </c>
      <c r="Z338" s="77">
        <v>1</v>
      </c>
      <c r="AA338" s="89"/>
      <c r="AB338" s="77" t="s">
        <v>70</v>
      </c>
      <c r="AC338" s="78"/>
      <c r="AD338" s="77"/>
      <c r="AE338" s="77"/>
      <c r="AF338" s="77"/>
      <c r="AG338" s="77"/>
      <c r="AH338" s="77"/>
      <c r="AI338" s="77"/>
      <c r="AJ338" s="77" t="s">
        <v>5848</v>
      </c>
      <c r="AK338" s="77" t="s">
        <v>6961</v>
      </c>
      <c r="AL338" s="78">
        <v>44616</v>
      </c>
      <c r="AM338" s="78">
        <v>44616</v>
      </c>
      <c r="AN338" s="78">
        <v>44621</v>
      </c>
      <c r="AO338" s="78">
        <v>44621</v>
      </c>
      <c r="AP338" s="78"/>
      <c r="AQ338" s="77" t="s">
        <v>5862</v>
      </c>
      <c r="AR338" s="77" t="s">
        <v>6962</v>
      </c>
      <c r="AS338" s="77" t="s">
        <v>6961</v>
      </c>
      <c r="AT338" s="77"/>
      <c r="AU338" s="77"/>
      <c r="AV338" s="77"/>
      <c r="AW338" s="77" t="s">
        <v>6411</v>
      </c>
      <c r="AX338" s="77"/>
      <c r="AY338" s="77"/>
      <c r="AZ338" s="77"/>
      <c r="BA338" s="77"/>
      <c r="BB338" s="77"/>
      <c r="BC338" s="77"/>
      <c r="BD338" s="77"/>
      <c r="BE338" s="77"/>
      <c r="BF338" s="77"/>
      <c r="BG338" s="77"/>
      <c r="BH338" s="77"/>
    </row>
    <row r="339" spans="1:60">
      <c r="A339" s="95"/>
      <c r="B339" s="77" t="s">
        <v>6423</v>
      </c>
      <c r="C339" s="368" t="s">
        <v>6963</v>
      </c>
      <c r="D339" s="78"/>
      <c r="E339" s="77" t="s">
        <v>6931</v>
      </c>
      <c r="F339" s="77"/>
      <c r="G339" s="77" t="s">
        <v>5831</v>
      </c>
      <c r="H339" s="77"/>
      <c r="I339" s="77"/>
      <c r="J339" s="77"/>
      <c r="K339" s="77"/>
      <c r="L339" s="77" t="s">
        <v>6932</v>
      </c>
      <c r="M339" s="77" t="s">
        <v>6933</v>
      </c>
      <c r="N339" s="77"/>
      <c r="O339" s="77"/>
      <c r="P339" s="77"/>
      <c r="Q339" s="77"/>
      <c r="R339" s="77"/>
      <c r="S339" s="77"/>
      <c r="T339" s="77"/>
      <c r="U339" s="77" t="s">
        <v>6934</v>
      </c>
      <c r="V339" s="77">
        <v>15</v>
      </c>
      <c r="W339" s="77" t="s">
        <v>6935</v>
      </c>
      <c r="X339" s="77"/>
      <c r="Y339" s="77">
        <v>638</v>
      </c>
      <c r="Z339" s="77">
        <v>22</v>
      </c>
      <c r="AA339" s="89"/>
      <c r="AB339" s="77" t="s">
        <v>70</v>
      </c>
      <c r="AC339" s="78"/>
      <c r="AD339" s="77"/>
      <c r="AE339" s="77"/>
      <c r="AF339" s="77"/>
      <c r="AG339" s="77"/>
      <c r="AH339" s="77"/>
      <c r="AI339" s="77"/>
      <c r="AJ339" s="77" t="s">
        <v>5848</v>
      </c>
      <c r="AK339" s="77" t="s">
        <v>6963</v>
      </c>
      <c r="AL339" s="78">
        <v>44617</v>
      </c>
      <c r="AM339" s="78">
        <v>44617</v>
      </c>
      <c r="AN339" s="78">
        <v>44620</v>
      </c>
      <c r="AO339" s="78">
        <v>44620</v>
      </c>
      <c r="AP339" s="78"/>
      <c r="AQ339" s="77" t="s">
        <v>5862</v>
      </c>
      <c r="AR339" s="77"/>
      <c r="AS339" s="77" t="s">
        <v>6963</v>
      </c>
      <c r="AT339" s="77"/>
      <c r="AU339" s="77"/>
      <c r="AV339" s="77"/>
      <c r="AW339" s="77" t="s">
        <v>90</v>
      </c>
      <c r="AX339" s="77"/>
      <c r="AY339" s="77"/>
      <c r="AZ339" s="77"/>
      <c r="BA339" s="77"/>
      <c r="BB339" s="77"/>
      <c r="BC339" s="77"/>
      <c r="BD339" s="77"/>
      <c r="BE339" s="77"/>
      <c r="BF339" s="77"/>
      <c r="BG339" s="77"/>
      <c r="BH339" s="77"/>
    </row>
    <row r="340" spans="1:60">
      <c r="A340" s="95"/>
      <c r="B340" s="77" t="s">
        <v>6423</v>
      </c>
      <c r="C340" s="368" t="s">
        <v>6964</v>
      </c>
      <c r="D340" s="78"/>
      <c r="E340" s="77" t="s">
        <v>6931</v>
      </c>
      <c r="F340" s="77"/>
      <c r="G340" s="77" t="s">
        <v>5831</v>
      </c>
      <c r="H340" s="77"/>
      <c r="I340" s="77"/>
      <c r="J340" s="77"/>
      <c r="K340" s="77"/>
      <c r="L340" s="77" t="s">
        <v>6932</v>
      </c>
      <c r="M340" s="77" t="s">
        <v>6933</v>
      </c>
      <c r="N340" s="77"/>
      <c r="O340" s="77"/>
      <c r="P340" s="77"/>
      <c r="Q340" s="77"/>
      <c r="R340" s="77"/>
      <c r="S340" s="77"/>
      <c r="T340" s="77"/>
      <c r="U340" s="77" t="s">
        <v>6934</v>
      </c>
      <c r="V340" s="77">
        <v>15</v>
      </c>
      <c r="W340" s="77" t="s">
        <v>6935</v>
      </c>
      <c r="X340" s="77"/>
      <c r="Y340" s="77">
        <v>638</v>
      </c>
      <c r="Z340" s="77">
        <v>22</v>
      </c>
      <c r="AA340" s="89"/>
      <c r="AB340" s="77" t="s">
        <v>70</v>
      </c>
      <c r="AC340" s="78"/>
      <c r="AD340" s="77"/>
      <c r="AE340" s="77"/>
      <c r="AF340" s="77"/>
      <c r="AG340" s="77"/>
      <c r="AH340" s="77"/>
      <c r="AI340" s="77"/>
      <c r="AJ340" s="77" t="s">
        <v>5848</v>
      </c>
      <c r="AK340" s="77" t="s">
        <v>6964</v>
      </c>
      <c r="AL340" s="78">
        <v>44617</v>
      </c>
      <c r="AM340" s="78">
        <v>44617</v>
      </c>
      <c r="AN340" s="78">
        <v>44620</v>
      </c>
      <c r="AO340" s="78">
        <v>44620</v>
      </c>
      <c r="AP340" s="78"/>
      <c r="AQ340" s="77" t="s">
        <v>5862</v>
      </c>
      <c r="AR340" s="77"/>
      <c r="AS340" s="77" t="s">
        <v>6964</v>
      </c>
      <c r="AT340" s="77"/>
      <c r="AU340" s="77"/>
      <c r="AV340" s="77"/>
      <c r="AW340" s="77" t="s">
        <v>90</v>
      </c>
      <c r="AX340" s="77"/>
      <c r="AY340" s="77"/>
      <c r="AZ340" s="77"/>
      <c r="BA340" s="77"/>
      <c r="BB340" s="77"/>
      <c r="BC340" s="77"/>
      <c r="BD340" s="77"/>
      <c r="BE340" s="77"/>
      <c r="BF340" s="77"/>
      <c r="BG340" s="77"/>
      <c r="BH340" s="77"/>
    </row>
    <row r="341" spans="1:60">
      <c r="A341" s="95"/>
      <c r="B341" s="77" t="s">
        <v>6423</v>
      </c>
      <c r="C341" s="368" t="s">
        <v>6965</v>
      </c>
      <c r="D341" s="78"/>
      <c r="E341" s="77" t="s">
        <v>6931</v>
      </c>
      <c r="F341" s="77"/>
      <c r="G341" s="77" t="s">
        <v>5831</v>
      </c>
      <c r="H341" s="77"/>
      <c r="I341" s="77"/>
      <c r="J341" s="77"/>
      <c r="K341" s="77"/>
      <c r="L341" s="77" t="s">
        <v>6932</v>
      </c>
      <c r="M341" s="77" t="s">
        <v>6933</v>
      </c>
      <c r="N341" s="77"/>
      <c r="O341" s="77"/>
      <c r="P341" s="77"/>
      <c r="Q341" s="77"/>
      <c r="R341" s="77"/>
      <c r="S341" s="77"/>
      <c r="T341" s="77"/>
      <c r="U341" s="77" t="s">
        <v>6934</v>
      </c>
      <c r="V341" s="77">
        <v>15</v>
      </c>
      <c r="W341" s="77" t="s">
        <v>6935</v>
      </c>
      <c r="X341" s="77"/>
      <c r="Y341" s="77">
        <v>638</v>
      </c>
      <c r="Z341" s="77">
        <v>22</v>
      </c>
      <c r="AA341" s="89"/>
      <c r="AB341" s="77" t="s">
        <v>70</v>
      </c>
      <c r="AC341" s="78"/>
      <c r="AD341" s="77"/>
      <c r="AE341" s="77"/>
      <c r="AF341" s="77"/>
      <c r="AG341" s="77"/>
      <c r="AH341" s="77"/>
      <c r="AI341" s="77"/>
      <c r="AJ341" s="77" t="s">
        <v>5848</v>
      </c>
      <c r="AK341" s="77" t="s">
        <v>6965</v>
      </c>
      <c r="AL341" s="78">
        <v>44617</v>
      </c>
      <c r="AM341" s="78">
        <v>44617</v>
      </c>
      <c r="AN341" s="78">
        <v>44620</v>
      </c>
      <c r="AO341" s="78">
        <v>44620</v>
      </c>
      <c r="AP341" s="78"/>
      <c r="AQ341" s="77" t="s">
        <v>5862</v>
      </c>
      <c r="AR341" s="77"/>
      <c r="AS341" s="77" t="s">
        <v>6965</v>
      </c>
      <c r="AT341" s="77"/>
      <c r="AU341" s="77"/>
      <c r="AV341" s="77"/>
      <c r="AW341" s="77" t="s">
        <v>90</v>
      </c>
      <c r="AX341" s="77"/>
      <c r="AY341" s="77"/>
      <c r="AZ341" s="77"/>
      <c r="BA341" s="77"/>
      <c r="BB341" s="77"/>
      <c r="BC341" s="77"/>
      <c r="BD341" s="77"/>
      <c r="BE341" s="77"/>
      <c r="BF341" s="77"/>
      <c r="BG341" s="77"/>
      <c r="BH341" s="77"/>
    </row>
    <row r="342" spans="1:60">
      <c r="A342" s="95"/>
      <c r="B342" s="77" t="s">
        <v>6423</v>
      </c>
      <c r="C342" s="368" t="s">
        <v>6966</v>
      </c>
      <c r="D342" s="78"/>
      <c r="E342" s="77" t="s">
        <v>6931</v>
      </c>
      <c r="F342" s="77"/>
      <c r="G342" s="77" t="s">
        <v>5831</v>
      </c>
      <c r="H342" s="77"/>
      <c r="I342" s="77"/>
      <c r="J342" s="77"/>
      <c r="K342" s="77"/>
      <c r="L342" s="77" t="s">
        <v>6932</v>
      </c>
      <c r="M342" s="77" t="s">
        <v>6933</v>
      </c>
      <c r="N342" s="77"/>
      <c r="O342" s="77"/>
      <c r="P342" s="77"/>
      <c r="Q342" s="77"/>
      <c r="R342" s="77"/>
      <c r="S342" s="77"/>
      <c r="T342" s="77"/>
      <c r="U342" s="77" t="s">
        <v>6934</v>
      </c>
      <c r="V342" s="77">
        <v>15</v>
      </c>
      <c r="W342" s="77" t="s">
        <v>6935</v>
      </c>
      <c r="X342" s="77"/>
      <c r="Y342" s="77">
        <v>638</v>
      </c>
      <c r="Z342" s="77">
        <v>22</v>
      </c>
      <c r="AA342" s="89"/>
      <c r="AB342" s="77" t="s">
        <v>70</v>
      </c>
      <c r="AC342" s="78"/>
      <c r="AD342" s="77"/>
      <c r="AE342" s="77"/>
      <c r="AF342" s="77"/>
      <c r="AG342" s="77"/>
      <c r="AH342" s="77"/>
      <c r="AI342" s="77"/>
      <c r="AJ342" s="77" t="s">
        <v>5848</v>
      </c>
      <c r="AK342" s="77" t="s">
        <v>6966</v>
      </c>
      <c r="AL342" s="78">
        <v>44617</v>
      </c>
      <c r="AM342" s="78">
        <v>44617</v>
      </c>
      <c r="AN342" s="78">
        <v>44620</v>
      </c>
      <c r="AO342" s="78">
        <v>44620</v>
      </c>
      <c r="AP342" s="78"/>
      <c r="AQ342" s="77" t="s">
        <v>5862</v>
      </c>
      <c r="AR342" s="77"/>
      <c r="AS342" s="77" t="s">
        <v>6966</v>
      </c>
      <c r="AT342" s="77"/>
      <c r="AU342" s="77"/>
      <c r="AV342" s="77"/>
      <c r="AW342" s="77" t="s">
        <v>90</v>
      </c>
      <c r="AX342" s="77"/>
      <c r="AY342" s="77"/>
      <c r="AZ342" s="77"/>
      <c r="BA342" s="77"/>
      <c r="BB342" s="77"/>
      <c r="BC342" s="77"/>
      <c r="BD342" s="77"/>
      <c r="BE342" s="77"/>
      <c r="BF342" s="77"/>
      <c r="BG342" s="77"/>
      <c r="BH342" s="77"/>
    </row>
    <row r="343" spans="1:60">
      <c r="A343" s="95"/>
      <c r="B343" s="77" t="s">
        <v>6423</v>
      </c>
      <c r="C343" s="368" t="s">
        <v>6967</v>
      </c>
      <c r="D343" s="78"/>
      <c r="E343" s="77" t="s">
        <v>6931</v>
      </c>
      <c r="F343" s="77"/>
      <c r="G343" s="77" t="s">
        <v>5831</v>
      </c>
      <c r="H343" s="77"/>
      <c r="I343" s="77"/>
      <c r="J343" s="77"/>
      <c r="K343" s="77"/>
      <c r="L343" s="77" t="s">
        <v>6932</v>
      </c>
      <c r="M343" s="77" t="s">
        <v>6933</v>
      </c>
      <c r="N343" s="77"/>
      <c r="O343" s="77"/>
      <c r="P343" s="77"/>
      <c r="Q343" s="77"/>
      <c r="R343" s="77"/>
      <c r="S343" s="77"/>
      <c r="T343" s="77"/>
      <c r="U343" s="77" t="s">
        <v>6934</v>
      </c>
      <c r="V343" s="77">
        <v>15</v>
      </c>
      <c r="W343" s="77" t="s">
        <v>6935</v>
      </c>
      <c r="X343" s="77"/>
      <c r="Y343" s="77">
        <v>638</v>
      </c>
      <c r="Z343" s="77">
        <v>22</v>
      </c>
      <c r="AA343" s="89"/>
      <c r="AB343" s="77" t="s">
        <v>70</v>
      </c>
      <c r="AC343" s="78"/>
      <c r="AD343" s="77"/>
      <c r="AE343" s="77"/>
      <c r="AF343" s="77"/>
      <c r="AG343" s="77"/>
      <c r="AH343" s="77"/>
      <c r="AI343" s="77"/>
      <c r="AJ343" s="77" t="s">
        <v>5848</v>
      </c>
      <c r="AK343" s="77" t="s">
        <v>6967</v>
      </c>
      <c r="AL343" s="78">
        <v>44617</v>
      </c>
      <c r="AM343" s="78">
        <v>44617</v>
      </c>
      <c r="AN343" s="78">
        <v>44642</v>
      </c>
      <c r="AO343" s="78">
        <v>44642</v>
      </c>
      <c r="AP343" s="78"/>
      <c r="AQ343" s="77" t="s">
        <v>5862</v>
      </c>
      <c r="AR343" s="77" t="s">
        <v>6968</v>
      </c>
      <c r="AS343" s="77" t="s">
        <v>6967</v>
      </c>
      <c r="AT343" s="77"/>
      <c r="AU343" s="77"/>
      <c r="AV343" s="77"/>
      <c r="AW343" s="77" t="s">
        <v>90</v>
      </c>
      <c r="AX343" s="77"/>
      <c r="AY343" s="77"/>
      <c r="AZ343" s="77"/>
      <c r="BA343" s="77"/>
      <c r="BB343" s="77"/>
      <c r="BC343" s="77"/>
      <c r="BD343" s="77"/>
      <c r="BE343" s="77"/>
      <c r="BF343" s="77"/>
      <c r="BG343" s="77"/>
      <c r="BH343" s="77"/>
    </row>
    <row r="344" spans="1:60">
      <c r="A344" s="95"/>
      <c r="B344" s="77" t="s">
        <v>1264</v>
      </c>
      <c r="C344" s="368" t="s">
        <v>6969</v>
      </c>
      <c r="D344" s="78"/>
      <c r="E344" s="77" t="s">
        <v>6970</v>
      </c>
      <c r="F344" s="77"/>
      <c r="G344" s="77" t="s">
        <v>5831</v>
      </c>
      <c r="H344" s="77"/>
      <c r="I344" s="77"/>
      <c r="J344" s="77"/>
      <c r="K344" s="77"/>
      <c r="L344" s="77" t="s">
        <v>1775</v>
      </c>
      <c r="M344" s="77" t="s">
        <v>3759</v>
      </c>
      <c r="N344" s="77"/>
      <c r="O344" s="77"/>
      <c r="P344" s="77"/>
      <c r="Q344" s="77"/>
      <c r="R344" s="77"/>
      <c r="S344" s="77"/>
      <c r="T344" s="77"/>
      <c r="U344" s="77" t="s">
        <v>5823</v>
      </c>
      <c r="V344" s="77">
        <v>18</v>
      </c>
      <c r="W344" s="77" t="s">
        <v>3891</v>
      </c>
      <c r="X344" s="77"/>
      <c r="Y344" s="77">
        <v>406</v>
      </c>
      <c r="Z344" s="77">
        <v>14</v>
      </c>
      <c r="AA344" s="89"/>
      <c r="AB344" s="77" t="s">
        <v>88</v>
      </c>
      <c r="AC344" s="78"/>
      <c r="AD344" s="77"/>
      <c r="AE344" s="77"/>
      <c r="AF344" s="77"/>
      <c r="AG344" s="77"/>
      <c r="AH344" s="77"/>
      <c r="AI344" s="77"/>
      <c r="AJ344" s="77" t="s">
        <v>5848</v>
      </c>
      <c r="AK344" s="77" t="s">
        <v>6969</v>
      </c>
      <c r="AL344" s="78" t="s">
        <v>6971</v>
      </c>
      <c r="AM344" s="78" t="s">
        <v>6971</v>
      </c>
      <c r="AN344" s="78">
        <v>44623</v>
      </c>
      <c r="AO344" s="78">
        <v>44623</v>
      </c>
      <c r="AP344" s="78"/>
      <c r="AQ344" s="77" t="s">
        <v>5862</v>
      </c>
      <c r="AR344" s="77" t="s">
        <v>6972</v>
      </c>
      <c r="AS344" s="77" t="s">
        <v>6969</v>
      </c>
      <c r="AT344" s="77"/>
      <c r="AU344" s="77"/>
      <c r="AV344" s="77"/>
      <c r="AW344" s="77" t="s">
        <v>90</v>
      </c>
      <c r="AX344" s="77"/>
      <c r="AY344" s="77"/>
      <c r="AZ344" s="77"/>
      <c r="BA344" s="77"/>
      <c r="BB344" s="77"/>
      <c r="BC344" s="77"/>
      <c r="BD344" s="77"/>
      <c r="BE344" s="77"/>
      <c r="BF344" s="77"/>
      <c r="BG344" s="77"/>
      <c r="BH344" s="77"/>
    </row>
    <row r="345" spans="1:60">
      <c r="A345" s="95"/>
      <c r="B345" s="77" t="s">
        <v>1264</v>
      </c>
      <c r="C345" s="368" t="s">
        <v>6973</v>
      </c>
      <c r="D345" s="78"/>
      <c r="E345" s="77" t="s">
        <v>6970</v>
      </c>
      <c r="F345" s="77"/>
      <c r="G345" s="77" t="s">
        <v>5831</v>
      </c>
      <c r="H345" s="77"/>
      <c r="I345" s="77"/>
      <c r="J345" s="77"/>
      <c r="K345" s="77"/>
      <c r="L345" s="77" t="s">
        <v>1775</v>
      </c>
      <c r="M345" s="77" t="s">
        <v>3759</v>
      </c>
      <c r="N345" s="77"/>
      <c r="O345" s="77"/>
      <c r="P345" s="77"/>
      <c r="Q345" s="77"/>
      <c r="R345" s="77"/>
      <c r="S345" s="77"/>
      <c r="T345" s="77"/>
      <c r="U345" s="77" t="s">
        <v>6808</v>
      </c>
      <c r="V345" s="77">
        <v>15</v>
      </c>
      <c r="W345" s="77" t="s">
        <v>3891</v>
      </c>
      <c r="X345" s="77"/>
      <c r="Y345" s="77">
        <v>174</v>
      </c>
      <c r="Z345" s="77">
        <v>6</v>
      </c>
      <c r="AA345" s="89"/>
      <c r="AB345" s="77" t="s">
        <v>88</v>
      </c>
      <c r="AC345" s="78"/>
      <c r="AD345" s="77"/>
      <c r="AE345" s="77"/>
      <c r="AF345" s="77"/>
      <c r="AG345" s="77"/>
      <c r="AH345" s="77"/>
      <c r="AI345" s="77"/>
      <c r="AJ345" s="77" t="s">
        <v>5848</v>
      </c>
      <c r="AK345" s="77" t="s">
        <v>6973</v>
      </c>
      <c r="AL345" s="78" t="s">
        <v>6971</v>
      </c>
      <c r="AM345" s="78" t="s">
        <v>6971</v>
      </c>
      <c r="AN345" s="78">
        <v>44623</v>
      </c>
      <c r="AO345" s="78">
        <v>44623</v>
      </c>
      <c r="AP345" s="78"/>
      <c r="AQ345" s="77" t="s">
        <v>5862</v>
      </c>
      <c r="AR345" s="77" t="s">
        <v>6972</v>
      </c>
      <c r="AS345" s="77" t="s">
        <v>6973</v>
      </c>
      <c r="AT345" s="77"/>
      <c r="AU345" s="77"/>
      <c r="AV345" s="77"/>
      <c r="AW345" s="77" t="s">
        <v>90</v>
      </c>
      <c r="AX345" s="77"/>
      <c r="AY345" s="77"/>
      <c r="AZ345" s="77"/>
      <c r="BA345" s="77"/>
      <c r="BB345" s="77"/>
      <c r="BC345" s="77"/>
      <c r="BD345" s="77"/>
      <c r="BE345" s="77"/>
      <c r="BF345" s="77"/>
      <c r="BG345" s="77"/>
      <c r="BH345" s="77"/>
    </row>
    <row r="346" spans="1:60">
      <c r="A346" s="95"/>
      <c r="B346" s="77" t="s">
        <v>6423</v>
      </c>
      <c r="C346" s="368" t="s">
        <v>6974</v>
      </c>
      <c r="D346" s="78"/>
      <c r="E346" s="77" t="s">
        <v>6975</v>
      </c>
      <c r="F346" s="77"/>
      <c r="G346" s="77" t="s">
        <v>5829</v>
      </c>
      <c r="H346" s="77"/>
      <c r="I346" s="77"/>
      <c r="J346" s="77"/>
      <c r="K346" s="77"/>
      <c r="L346" s="77" t="s">
        <v>6976</v>
      </c>
      <c r="M346" s="77" t="s">
        <v>6977</v>
      </c>
      <c r="N346" s="77"/>
      <c r="O346" s="77"/>
      <c r="P346" s="77"/>
      <c r="Q346" s="77"/>
      <c r="R346" s="77"/>
      <c r="S346" s="77"/>
      <c r="T346" s="77"/>
      <c r="U346" s="77" t="s">
        <v>6894</v>
      </c>
      <c r="V346" s="77">
        <v>15</v>
      </c>
      <c r="W346" s="77" t="s">
        <v>6895</v>
      </c>
      <c r="X346" s="77"/>
      <c r="Y346" s="77">
        <v>780</v>
      </c>
      <c r="Z346" s="77">
        <v>26</v>
      </c>
      <c r="AA346" s="89"/>
      <c r="AB346" s="77" t="s">
        <v>88</v>
      </c>
      <c r="AC346" s="78"/>
      <c r="AD346" s="77"/>
      <c r="AE346" s="77"/>
      <c r="AF346" s="77"/>
      <c r="AG346" s="77"/>
      <c r="AH346" s="77"/>
      <c r="AI346" s="77"/>
      <c r="AJ346" s="77" t="s">
        <v>5848</v>
      </c>
      <c r="AK346" s="77" t="s">
        <v>6974</v>
      </c>
      <c r="AL346" s="78">
        <v>44620</v>
      </c>
      <c r="AM346" s="78">
        <v>44620</v>
      </c>
      <c r="AN346" s="78">
        <v>44624</v>
      </c>
      <c r="AO346" s="78">
        <v>44624</v>
      </c>
      <c r="AP346" s="78"/>
      <c r="AQ346" s="77" t="s">
        <v>5862</v>
      </c>
      <c r="AR346" s="77"/>
      <c r="AS346" s="77" t="s">
        <v>6974</v>
      </c>
      <c r="AT346" s="77"/>
      <c r="AU346" s="77"/>
      <c r="AV346" s="77"/>
      <c r="AW346" s="77" t="s">
        <v>90</v>
      </c>
      <c r="AX346" s="77"/>
      <c r="AY346" s="77"/>
      <c r="AZ346" s="77"/>
      <c r="BA346" s="77"/>
      <c r="BB346" s="77"/>
      <c r="BC346" s="77"/>
      <c r="BD346" s="77"/>
      <c r="BE346" s="77"/>
      <c r="BF346" s="77"/>
      <c r="BG346" s="77"/>
      <c r="BH346" s="77"/>
    </row>
    <row r="347" spans="1:60">
      <c r="A347" s="95"/>
      <c r="B347" s="77" t="s">
        <v>6423</v>
      </c>
      <c r="C347" s="368" t="s">
        <v>6978</v>
      </c>
      <c r="D347" s="78"/>
      <c r="E347" s="77" t="s">
        <v>6931</v>
      </c>
      <c r="F347" s="77"/>
      <c r="G347" s="77" t="s">
        <v>5831</v>
      </c>
      <c r="H347" s="77"/>
      <c r="I347" s="77"/>
      <c r="J347" s="77"/>
      <c r="K347" s="77"/>
      <c r="L347" s="77" t="s">
        <v>6932</v>
      </c>
      <c r="M347" s="77" t="s">
        <v>6933</v>
      </c>
      <c r="N347" s="77"/>
      <c r="O347" s="77"/>
      <c r="P347" s="77"/>
      <c r="Q347" s="77"/>
      <c r="R347" s="77"/>
      <c r="S347" s="77"/>
      <c r="T347" s="77"/>
      <c r="U347" s="77" t="s">
        <v>6934</v>
      </c>
      <c r="V347" s="77">
        <v>15</v>
      </c>
      <c r="W347" s="77" t="s">
        <v>6935</v>
      </c>
      <c r="X347" s="77"/>
      <c r="Y347" s="77">
        <v>638</v>
      </c>
      <c r="Z347" s="77">
        <v>22</v>
      </c>
      <c r="AA347" s="89"/>
      <c r="AB347" s="77" t="s">
        <v>70</v>
      </c>
      <c r="AC347" s="78"/>
      <c r="AD347" s="77"/>
      <c r="AE347" s="77"/>
      <c r="AF347" s="77"/>
      <c r="AG347" s="77"/>
      <c r="AH347" s="77"/>
      <c r="AI347" s="77"/>
      <c r="AJ347" s="77" t="s">
        <v>5848</v>
      </c>
      <c r="AK347" s="77" t="s">
        <v>6978</v>
      </c>
      <c r="AL347" s="78">
        <v>44620</v>
      </c>
      <c r="AM347" s="78">
        <v>44620</v>
      </c>
      <c r="AN347" s="78">
        <v>44621</v>
      </c>
      <c r="AO347" s="78">
        <v>44621</v>
      </c>
      <c r="AP347" s="78"/>
      <c r="AQ347" s="77" t="s">
        <v>5862</v>
      </c>
      <c r="AR347" s="77"/>
      <c r="AS347" s="77" t="s">
        <v>6978</v>
      </c>
      <c r="AT347" s="77"/>
      <c r="AU347" s="77"/>
      <c r="AV347" s="77"/>
      <c r="AW347" s="77" t="s">
        <v>90</v>
      </c>
      <c r="AX347" s="77"/>
      <c r="AY347" s="77"/>
      <c r="AZ347" s="77"/>
      <c r="BA347" s="77"/>
      <c r="BB347" s="77"/>
      <c r="BC347" s="77"/>
      <c r="BD347" s="77"/>
      <c r="BE347" s="77"/>
      <c r="BF347" s="77"/>
      <c r="BG347" s="77"/>
      <c r="BH347" s="77"/>
    </row>
    <row r="348" spans="1:60">
      <c r="A348" s="95"/>
      <c r="B348" s="77" t="s">
        <v>6423</v>
      </c>
      <c r="C348" s="368" t="s">
        <v>6979</v>
      </c>
      <c r="D348" s="78"/>
      <c r="E348" s="77" t="s">
        <v>6931</v>
      </c>
      <c r="F348" s="77"/>
      <c r="G348" s="77" t="s">
        <v>5831</v>
      </c>
      <c r="H348" s="77"/>
      <c r="I348" s="77"/>
      <c r="J348" s="77"/>
      <c r="K348" s="77"/>
      <c r="L348" s="77" t="s">
        <v>6932</v>
      </c>
      <c r="M348" s="77" t="s">
        <v>6933</v>
      </c>
      <c r="N348" s="77"/>
      <c r="O348" s="77"/>
      <c r="P348" s="77"/>
      <c r="Q348" s="77"/>
      <c r="R348" s="77"/>
      <c r="S348" s="77"/>
      <c r="T348" s="77"/>
      <c r="U348" s="77" t="s">
        <v>6934</v>
      </c>
      <c r="V348" s="77">
        <v>15</v>
      </c>
      <c r="W348" s="77" t="s">
        <v>6935</v>
      </c>
      <c r="X348" s="77"/>
      <c r="Y348" s="77">
        <v>522</v>
      </c>
      <c r="Z348" s="77">
        <v>18</v>
      </c>
      <c r="AA348" s="89"/>
      <c r="AB348" s="77" t="s">
        <v>70</v>
      </c>
      <c r="AC348" s="78"/>
      <c r="AD348" s="77"/>
      <c r="AE348" s="77"/>
      <c r="AF348" s="77"/>
      <c r="AG348" s="77"/>
      <c r="AH348" s="77"/>
      <c r="AI348" s="77"/>
      <c r="AJ348" s="77" t="s">
        <v>5848</v>
      </c>
      <c r="AK348" s="77" t="s">
        <v>6979</v>
      </c>
      <c r="AL348" s="78">
        <v>44620</v>
      </c>
      <c r="AM348" s="78">
        <v>44620</v>
      </c>
      <c r="AN348" s="78">
        <v>44621</v>
      </c>
      <c r="AO348" s="78">
        <v>44621</v>
      </c>
      <c r="AP348" s="78"/>
      <c r="AQ348" s="77" t="s">
        <v>5862</v>
      </c>
      <c r="AR348" s="77"/>
      <c r="AS348" s="77" t="s">
        <v>6979</v>
      </c>
      <c r="AT348" s="77"/>
      <c r="AU348" s="77"/>
      <c r="AV348" s="77"/>
      <c r="AW348" s="77" t="s">
        <v>90</v>
      </c>
      <c r="AX348" s="77"/>
      <c r="AY348" s="77"/>
      <c r="AZ348" s="77"/>
      <c r="BA348" s="77"/>
      <c r="BB348" s="77"/>
      <c r="BC348" s="77"/>
      <c r="BD348" s="77"/>
      <c r="BE348" s="77"/>
      <c r="BF348" s="77"/>
      <c r="BG348" s="77"/>
      <c r="BH348" s="77"/>
    </row>
    <row r="349" spans="1:60">
      <c r="A349" s="95"/>
      <c r="B349" s="77" t="s">
        <v>6423</v>
      </c>
      <c r="C349" s="368" t="s">
        <v>6980</v>
      </c>
      <c r="D349" s="78"/>
      <c r="E349" s="77" t="s">
        <v>6931</v>
      </c>
      <c r="F349" s="77"/>
      <c r="G349" s="77" t="s">
        <v>5831</v>
      </c>
      <c r="H349" s="77"/>
      <c r="I349" s="77"/>
      <c r="J349" s="77"/>
      <c r="K349" s="77"/>
      <c r="L349" s="77" t="s">
        <v>6932</v>
      </c>
      <c r="M349" s="77" t="s">
        <v>6933</v>
      </c>
      <c r="N349" s="77"/>
      <c r="O349" s="77"/>
      <c r="P349" s="77"/>
      <c r="Q349" s="77"/>
      <c r="R349" s="77"/>
      <c r="S349" s="77"/>
      <c r="T349" s="77"/>
      <c r="U349" s="77" t="s">
        <v>5832</v>
      </c>
      <c r="V349" s="77">
        <v>15</v>
      </c>
      <c r="W349" s="77" t="s">
        <v>6734</v>
      </c>
      <c r="X349" s="77"/>
      <c r="Y349" s="77">
        <v>261</v>
      </c>
      <c r="Z349" s="77">
        <v>9</v>
      </c>
      <c r="AA349" s="89"/>
      <c r="AB349" s="77" t="s">
        <v>70</v>
      </c>
      <c r="AC349" s="78"/>
      <c r="AD349" s="77"/>
      <c r="AE349" s="77"/>
      <c r="AF349" s="77"/>
      <c r="AG349" s="77"/>
      <c r="AH349" s="77"/>
      <c r="AI349" s="77"/>
      <c r="AJ349" s="77" t="s">
        <v>5848</v>
      </c>
      <c r="AK349" s="77" t="s">
        <v>6980</v>
      </c>
      <c r="AL349" s="78">
        <v>44620</v>
      </c>
      <c r="AM349" s="78">
        <v>44620</v>
      </c>
      <c r="AN349" s="78">
        <v>44621</v>
      </c>
      <c r="AO349" s="78">
        <v>44621</v>
      </c>
      <c r="AP349" s="78"/>
      <c r="AQ349" s="77" t="s">
        <v>5862</v>
      </c>
      <c r="AR349" s="77"/>
      <c r="AS349" s="77" t="s">
        <v>6980</v>
      </c>
      <c r="AT349" s="77"/>
      <c r="AU349" s="77"/>
      <c r="AV349" s="77"/>
      <c r="AW349" s="77" t="s">
        <v>90</v>
      </c>
      <c r="AX349" s="77"/>
      <c r="AY349" s="77"/>
      <c r="AZ349" s="77"/>
      <c r="BA349" s="77"/>
      <c r="BB349" s="77"/>
      <c r="BC349" s="77"/>
      <c r="BD349" s="77"/>
      <c r="BE349" s="77"/>
      <c r="BF349" s="77"/>
      <c r="BG349" s="77"/>
      <c r="BH349" s="77"/>
    </row>
    <row r="350" spans="1:60">
      <c r="A350" s="95"/>
      <c r="B350" s="77" t="s">
        <v>6423</v>
      </c>
      <c r="C350" s="368" t="s">
        <v>6981</v>
      </c>
      <c r="D350" s="78"/>
      <c r="E350" s="77" t="s">
        <v>6931</v>
      </c>
      <c r="F350" s="77"/>
      <c r="G350" s="77" t="s">
        <v>5831</v>
      </c>
      <c r="H350" s="77"/>
      <c r="I350" s="77"/>
      <c r="J350" s="77"/>
      <c r="K350" s="77"/>
      <c r="L350" s="77" t="s">
        <v>6932</v>
      </c>
      <c r="M350" s="77" t="s">
        <v>6933</v>
      </c>
      <c r="N350" s="77"/>
      <c r="O350" s="77"/>
      <c r="P350" s="77"/>
      <c r="Q350" s="77"/>
      <c r="R350" s="77"/>
      <c r="S350" s="77"/>
      <c r="T350" s="77"/>
      <c r="U350" s="77" t="s">
        <v>5833</v>
      </c>
      <c r="V350" s="77">
        <v>18</v>
      </c>
      <c r="W350" s="77" t="s">
        <v>6734</v>
      </c>
      <c r="X350" s="77"/>
      <c r="Y350" s="77">
        <v>377</v>
      </c>
      <c r="Z350" s="77">
        <v>13</v>
      </c>
      <c r="AA350" s="89"/>
      <c r="AB350" s="77" t="s">
        <v>70</v>
      </c>
      <c r="AC350" s="78"/>
      <c r="AD350" s="77"/>
      <c r="AE350" s="77"/>
      <c r="AF350" s="77"/>
      <c r="AG350" s="77"/>
      <c r="AH350" s="77"/>
      <c r="AI350" s="77"/>
      <c r="AJ350" s="77" t="s">
        <v>5848</v>
      </c>
      <c r="AK350" s="77" t="s">
        <v>6981</v>
      </c>
      <c r="AL350" s="78">
        <v>44620</v>
      </c>
      <c r="AM350" s="78">
        <v>44620</v>
      </c>
      <c r="AN350" s="78">
        <v>44621</v>
      </c>
      <c r="AO350" s="78">
        <v>44621</v>
      </c>
      <c r="AP350" s="78"/>
      <c r="AQ350" s="77" t="s">
        <v>5862</v>
      </c>
      <c r="AR350" s="77" t="s">
        <v>6982</v>
      </c>
      <c r="AS350" s="77" t="s">
        <v>6981</v>
      </c>
      <c r="AT350" s="77"/>
      <c r="AU350" s="77"/>
      <c r="AV350" s="77"/>
      <c r="AW350" s="77" t="s">
        <v>90</v>
      </c>
      <c r="AX350" s="77"/>
      <c r="AY350" s="77"/>
      <c r="AZ350" s="77"/>
      <c r="BA350" s="77"/>
      <c r="BB350" s="77"/>
      <c r="BC350" s="77"/>
      <c r="BD350" s="77"/>
      <c r="BE350" s="77"/>
      <c r="BF350" s="77"/>
      <c r="BG350" s="77"/>
      <c r="BH350" s="77"/>
    </row>
    <row r="351" spans="1:60">
      <c r="A351" s="95"/>
      <c r="B351" s="77" t="s">
        <v>6423</v>
      </c>
      <c r="C351" s="368" t="s">
        <v>6983</v>
      </c>
      <c r="D351" s="78"/>
      <c r="E351" s="77" t="s">
        <v>6931</v>
      </c>
      <c r="F351" s="77"/>
      <c r="G351" s="77" t="s">
        <v>5831</v>
      </c>
      <c r="H351" s="77"/>
      <c r="I351" s="77"/>
      <c r="J351" s="77"/>
      <c r="K351" s="77"/>
      <c r="L351" s="77" t="s">
        <v>6932</v>
      </c>
      <c r="M351" s="77" t="s">
        <v>6933</v>
      </c>
      <c r="N351" s="77"/>
      <c r="O351" s="77"/>
      <c r="P351" s="77"/>
      <c r="Q351" s="77"/>
      <c r="R351" s="77"/>
      <c r="S351" s="77"/>
      <c r="T351" s="77"/>
      <c r="U351" s="77" t="s">
        <v>5832</v>
      </c>
      <c r="V351" s="77">
        <v>15</v>
      </c>
      <c r="W351" s="77" t="s">
        <v>6734</v>
      </c>
      <c r="X351" s="77"/>
      <c r="Y351" s="77">
        <v>261</v>
      </c>
      <c r="Z351" s="77">
        <v>9</v>
      </c>
      <c r="AA351" s="89"/>
      <c r="AB351" s="77" t="s">
        <v>70</v>
      </c>
      <c r="AC351" s="78"/>
      <c r="AD351" s="77"/>
      <c r="AE351" s="77"/>
      <c r="AF351" s="77"/>
      <c r="AG351" s="77"/>
      <c r="AH351" s="77"/>
      <c r="AI351" s="77"/>
      <c r="AJ351" s="77" t="s">
        <v>5848</v>
      </c>
      <c r="AK351" s="77" t="s">
        <v>6983</v>
      </c>
      <c r="AL351" s="78">
        <v>44620</v>
      </c>
      <c r="AM351" s="78">
        <v>44620</v>
      </c>
      <c r="AN351" s="78">
        <v>44621</v>
      </c>
      <c r="AO351" s="78">
        <v>44621</v>
      </c>
      <c r="AP351" s="78"/>
      <c r="AQ351" s="77" t="s">
        <v>5862</v>
      </c>
      <c r="AR351" s="77"/>
      <c r="AS351" s="77" t="s">
        <v>6983</v>
      </c>
      <c r="AT351" s="77"/>
      <c r="AU351" s="77"/>
      <c r="AV351" s="77"/>
      <c r="AW351" s="77" t="s">
        <v>90</v>
      </c>
      <c r="AX351" s="77"/>
      <c r="AY351" s="77"/>
      <c r="AZ351" s="77"/>
      <c r="BA351" s="77"/>
      <c r="BB351" s="77"/>
      <c r="BC351" s="77"/>
      <c r="BD351" s="77"/>
      <c r="BE351" s="77"/>
      <c r="BF351" s="77"/>
      <c r="BG351" s="77"/>
      <c r="BH351" s="77"/>
    </row>
    <row r="352" spans="1:60">
      <c r="A352" s="95"/>
      <c r="B352" s="77" t="s">
        <v>6423</v>
      </c>
      <c r="C352" s="368" t="s">
        <v>6984</v>
      </c>
      <c r="D352" s="78"/>
      <c r="E352" s="77" t="s">
        <v>6931</v>
      </c>
      <c r="F352" s="77"/>
      <c r="G352" s="77" t="s">
        <v>5831</v>
      </c>
      <c r="H352" s="77"/>
      <c r="I352" s="77"/>
      <c r="J352" s="77"/>
      <c r="K352" s="77"/>
      <c r="L352" s="77" t="s">
        <v>6932</v>
      </c>
      <c r="M352" s="77" t="s">
        <v>6933</v>
      </c>
      <c r="N352" s="77"/>
      <c r="O352" s="77"/>
      <c r="P352" s="77"/>
      <c r="Q352" s="77"/>
      <c r="R352" s="77"/>
      <c r="S352" s="77"/>
      <c r="T352" s="77"/>
      <c r="U352" s="77" t="s">
        <v>5833</v>
      </c>
      <c r="V352" s="77">
        <v>18</v>
      </c>
      <c r="W352" s="77" t="s">
        <v>6734</v>
      </c>
      <c r="X352" s="77"/>
      <c r="Y352" s="77">
        <v>377</v>
      </c>
      <c r="Z352" s="77">
        <v>13</v>
      </c>
      <c r="AA352" s="89"/>
      <c r="AB352" s="77" t="s">
        <v>70</v>
      </c>
      <c r="AC352" s="78"/>
      <c r="AD352" s="77"/>
      <c r="AE352" s="77"/>
      <c r="AF352" s="77"/>
      <c r="AG352" s="77"/>
      <c r="AH352" s="77"/>
      <c r="AI352" s="77"/>
      <c r="AJ352" s="77" t="s">
        <v>5848</v>
      </c>
      <c r="AK352" s="77" t="s">
        <v>6984</v>
      </c>
      <c r="AL352" s="78">
        <v>44620</v>
      </c>
      <c r="AM352" s="78">
        <v>44620</v>
      </c>
      <c r="AN352" s="78">
        <v>44621</v>
      </c>
      <c r="AO352" s="78">
        <v>44621</v>
      </c>
      <c r="AP352" s="78"/>
      <c r="AQ352" s="77" t="s">
        <v>5862</v>
      </c>
      <c r="AR352" s="77" t="s">
        <v>6982</v>
      </c>
      <c r="AS352" s="77" t="s">
        <v>6984</v>
      </c>
      <c r="AT352" s="77"/>
      <c r="AU352" s="77"/>
      <c r="AV352" s="77"/>
      <c r="AW352" s="77" t="s">
        <v>90</v>
      </c>
      <c r="AX352" s="77"/>
      <c r="AY352" s="77"/>
      <c r="AZ352" s="77"/>
      <c r="BA352" s="77"/>
      <c r="BB352" s="77"/>
      <c r="BC352" s="77"/>
      <c r="BD352" s="77"/>
      <c r="BE352" s="77"/>
      <c r="BF352" s="77"/>
      <c r="BG352" s="77"/>
      <c r="BH352" s="77"/>
    </row>
    <row r="353" spans="1:60">
      <c r="A353" s="95"/>
      <c r="B353" s="77" t="s">
        <v>6423</v>
      </c>
      <c r="C353" s="368" t="s">
        <v>6985</v>
      </c>
      <c r="D353" s="78"/>
      <c r="E353" s="77" t="s">
        <v>6931</v>
      </c>
      <c r="F353" s="77"/>
      <c r="G353" s="77" t="s">
        <v>5831</v>
      </c>
      <c r="H353" s="77"/>
      <c r="I353" s="77"/>
      <c r="J353" s="77"/>
      <c r="K353" s="77"/>
      <c r="L353" s="77" t="s">
        <v>6932</v>
      </c>
      <c r="M353" s="77" t="s">
        <v>6933</v>
      </c>
      <c r="N353" s="77"/>
      <c r="O353" s="77"/>
      <c r="P353" s="77"/>
      <c r="Q353" s="77"/>
      <c r="R353" s="77"/>
      <c r="S353" s="77"/>
      <c r="T353" s="77"/>
      <c r="U353" s="77" t="s">
        <v>5832</v>
      </c>
      <c r="V353" s="77">
        <v>15</v>
      </c>
      <c r="W353" s="77" t="s">
        <v>6734</v>
      </c>
      <c r="X353" s="77"/>
      <c r="Y353" s="77">
        <v>174</v>
      </c>
      <c r="Z353" s="77">
        <v>6</v>
      </c>
      <c r="AA353" s="89"/>
      <c r="AB353" s="77" t="s">
        <v>70</v>
      </c>
      <c r="AC353" s="78"/>
      <c r="AD353" s="77"/>
      <c r="AE353" s="77"/>
      <c r="AF353" s="77"/>
      <c r="AG353" s="77"/>
      <c r="AH353" s="77"/>
      <c r="AI353" s="77"/>
      <c r="AJ353" s="77" t="s">
        <v>5848</v>
      </c>
      <c r="AK353" s="77" t="s">
        <v>6985</v>
      </c>
      <c r="AL353" s="78">
        <v>44620</v>
      </c>
      <c r="AM353" s="78">
        <v>44620</v>
      </c>
      <c r="AN353" s="78">
        <v>44621</v>
      </c>
      <c r="AO353" s="78">
        <v>44621</v>
      </c>
      <c r="AP353" s="78"/>
      <c r="AQ353" s="77" t="s">
        <v>5862</v>
      </c>
      <c r="AR353" s="77"/>
      <c r="AS353" s="77" t="s">
        <v>6985</v>
      </c>
      <c r="AT353" s="77"/>
      <c r="AU353" s="77"/>
      <c r="AV353" s="77"/>
      <c r="AW353" s="77" t="s">
        <v>90</v>
      </c>
      <c r="AX353" s="77"/>
      <c r="AY353" s="77"/>
      <c r="AZ353" s="77"/>
      <c r="BA353" s="77"/>
      <c r="BB353" s="77"/>
      <c r="BC353" s="77"/>
      <c r="BD353" s="77"/>
      <c r="BE353" s="77"/>
      <c r="BF353" s="77"/>
      <c r="BG353" s="77"/>
      <c r="BH353" s="77"/>
    </row>
    <row r="354" spans="1:60">
      <c r="A354" s="95"/>
      <c r="B354" s="77" t="s">
        <v>6423</v>
      </c>
      <c r="C354" s="368" t="s">
        <v>6986</v>
      </c>
      <c r="D354" s="78"/>
      <c r="E354" s="77" t="s">
        <v>6931</v>
      </c>
      <c r="F354" s="77"/>
      <c r="G354" s="77" t="s">
        <v>5831</v>
      </c>
      <c r="H354" s="77"/>
      <c r="I354" s="77"/>
      <c r="J354" s="77"/>
      <c r="K354" s="77"/>
      <c r="L354" s="77" t="s">
        <v>6932</v>
      </c>
      <c r="M354" s="77" t="s">
        <v>6933</v>
      </c>
      <c r="N354" s="77"/>
      <c r="O354" s="77"/>
      <c r="P354" s="77"/>
      <c r="Q354" s="77"/>
      <c r="R354" s="77"/>
      <c r="S354" s="77"/>
      <c r="T354" s="77"/>
      <c r="U354" s="77" t="s">
        <v>5833</v>
      </c>
      <c r="V354" s="77">
        <v>18</v>
      </c>
      <c r="W354" s="77" t="s">
        <v>6734</v>
      </c>
      <c r="X354" s="77"/>
      <c r="Y354" s="77">
        <v>261</v>
      </c>
      <c r="Z354" s="77">
        <v>9</v>
      </c>
      <c r="AA354" s="89"/>
      <c r="AB354" s="77" t="s">
        <v>70</v>
      </c>
      <c r="AC354" s="78"/>
      <c r="AD354" s="77"/>
      <c r="AE354" s="77"/>
      <c r="AF354" s="77"/>
      <c r="AG354" s="77"/>
      <c r="AH354" s="77"/>
      <c r="AI354" s="77"/>
      <c r="AJ354" s="77" t="s">
        <v>5848</v>
      </c>
      <c r="AK354" s="77" t="s">
        <v>6986</v>
      </c>
      <c r="AL354" s="78">
        <v>44620</v>
      </c>
      <c r="AM354" s="78">
        <v>44620</v>
      </c>
      <c r="AN354" s="78">
        <v>44621</v>
      </c>
      <c r="AO354" s="78">
        <v>44621</v>
      </c>
      <c r="AP354" s="78"/>
      <c r="AQ354" s="77" t="s">
        <v>5862</v>
      </c>
      <c r="AR354" s="77" t="s">
        <v>6982</v>
      </c>
      <c r="AS354" s="77" t="s">
        <v>6986</v>
      </c>
      <c r="AT354" s="77"/>
      <c r="AU354" s="77"/>
      <c r="AV354" s="77"/>
      <c r="AW354" s="77" t="s">
        <v>90</v>
      </c>
      <c r="AX354" s="77"/>
      <c r="AY354" s="77"/>
      <c r="AZ354" s="77"/>
      <c r="BA354" s="77"/>
      <c r="BB354" s="77"/>
      <c r="BC354" s="77"/>
      <c r="BD354" s="77"/>
      <c r="BE354" s="77"/>
      <c r="BF354" s="77"/>
      <c r="BG354" s="77"/>
      <c r="BH354" s="77"/>
    </row>
    <row r="355" spans="1:60">
      <c r="A355" s="95"/>
      <c r="B355" s="77" t="s">
        <v>6423</v>
      </c>
      <c r="C355" s="368" t="s">
        <v>6987</v>
      </c>
      <c r="D355" s="78"/>
      <c r="E355" s="77" t="s">
        <v>6931</v>
      </c>
      <c r="F355" s="77"/>
      <c r="G355" s="77" t="s">
        <v>5831</v>
      </c>
      <c r="H355" s="77"/>
      <c r="I355" s="77"/>
      <c r="J355" s="77"/>
      <c r="K355" s="77"/>
      <c r="L355" s="77" t="s">
        <v>6932</v>
      </c>
      <c r="M355" s="77" t="s">
        <v>6933</v>
      </c>
      <c r="N355" s="77"/>
      <c r="O355" s="77"/>
      <c r="P355" s="77"/>
      <c r="Q355" s="77"/>
      <c r="R355" s="77"/>
      <c r="S355" s="77"/>
      <c r="T355" s="77"/>
      <c r="U355" s="77" t="s">
        <v>5832</v>
      </c>
      <c r="V355" s="77">
        <v>15</v>
      </c>
      <c r="W355" s="77" t="s">
        <v>6734</v>
      </c>
      <c r="X355" s="77"/>
      <c r="Y355" s="77">
        <v>174</v>
      </c>
      <c r="Z355" s="77">
        <v>6</v>
      </c>
      <c r="AA355" s="89"/>
      <c r="AB355" s="77" t="s">
        <v>70</v>
      </c>
      <c r="AC355" s="78"/>
      <c r="AD355" s="77"/>
      <c r="AE355" s="77"/>
      <c r="AF355" s="77"/>
      <c r="AG355" s="77"/>
      <c r="AH355" s="77"/>
      <c r="AI355" s="77"/>
      <c r="AJ355" s="77" t="s">
        <v>5848</v>
      </c>
      <c r="AK355" s="77" t="s">
        <v>6987</v>
      </c>
      <c r="AL355" s="78">
        <v>44621</v>
      </c>
      <c r="AM355" s="78">
        <v>44621</v>
      </c>
      <c r="AN355" s="78">
        <v>44622</v>
      </c>
      <c r="AO355" s="78">
        <v>44622</v>
      </c>
      <c r="AP355" s="78"/>
      <c r="AQ355" s="77" t="s">
        <v>5862</v>
      </c>
      <c r="AR355" s="77"/>
      <c r="AS355" s="77" t="s">
        <v>6987</v>
      </c>
      <c r="AT355" s="77"/>
      <c r="AU355" s="77"/>
      <c r="AV355" s="77"/>
      <c r="AW355" s="77" t="s">
        <v>90</v>
      </c>
      <c r="AX355" s="77"/>
      <c r="AY355" s="77"/>
      <c r="AZ355" s="77"/>
      <c r="BA355" s="77"/>
      <c r="BB355" s="77"/>
      <c r="BC355" s="77"/>
      <c r="BD355" s="77"/>
      <c r="BE355" s="77"/>
      <c r="BF355" s="77"/>
      <c r="BG355" s="77"/>
      <c r="BH355" s="77"/>
    </row>
    <row r="356" spans="1:60">
      <c r="A356" s="95"/>
      <c r="B356" s="77" t="s">
        <v>6423</v>
      </c>
      <c r="C356" s="368" t="s">
        <v>6988</v>
      </c>
      <c r="D356" s="78"/>
      <c r="E356" s="77" t="s">
        <v>6931</v>
      </c>
      <c r="F356" s="77"/>
      <c r="G356" s="77" t="s">
        <v>5831</v>
      </c>
      <c r="H356" s="77"/>
      <c r="I356" s="77"/>
      <c r="J356" s="77"/>
      <c r="K356" s="77"/>
      <c r="L356" s="77" t="s">
        <v>6932</v>
      </c>
      <c r="M356" s="77" t="s">
        <v>6933</v>
      </c>
      <c r="N356" s="77"/>
      <c r="O356" s="77"/>
      <c r="P356" s="77"/>
      <c r="Q356" s="77"/>
      <c r="R356" s="77"/>
      <c r="S356" s="77"/>
      <c r="T356" s="77"/>
      <c r="U356" s="77" t="s">
        <v>5833</v>
      </c>
      <c r="V356" s="77">
        <v>18</v>
      </c>
      <c r="W356" s="77" t="s">
        <v>6734</v>
      </c>
      <c r="X356" s="77"/>
      <c r="Y356" s="77">
        <v>174</v>
      </c>
      <c r="Z356" s="77">
        <v>6</v>
      </c>
      <c r="AA356" s="89"/>
      <c r="AB356" s="77" t="s">
        <v>70</v>
      </c>
      <c r="AC356" s="78"/>
      <c r="AD356" s="77"/>
      <c r="AE356" s="77"/>
      <c r="AF356" s="77"/>
      <c r="AG356" s="77"/>
      <c r="AH356" s="77"/>
      <c r="AI356" s="77"/>
      <c r="AJ356" s="77" t="s">
        <v>5848</v>
      </c>
      <c r="AK356" s="77" t="s">
        <v>6988</v>
      </c>
      <c r="AL356" s="78">
        <v>44621</v>
      </c>
      <c r="AM356" s="78">
        <v>44621</v>
      </c>
      <c r="AN356" s="78">
        <v>44622</v>
      </c>
      <c r="AO356" s="78">
        <v>44622</v>
      </c>
      <c r="AP356" s="78"/>
      <c r="AQ356" s="77" t="s">
        <v>5862</v>
      </c>
      <c r="AR356" s="77"/>
      <c r="AS356" s="77" t="s">
        <v>6988</v>
      </c>
      <c r="AT356" s="77"/>
      <c r="AU356" s="77"/>
      <c r="AV356" s="77"/>
      <c r="AW356" s="77" t="s">
        <v>90</v>
      </c>
      <c r="AX356" s="77"/>
      <c r="AY356" s="77"/>
      <c r="AZ356" s="77"/>
      <c r="BA356" s="77"/>
      <c r="BB356" s="77"/>
      <c r="BC356" s="77"/>
      <c r="BD356" s="77"/>
      <c r="BE356" s="77"/>
      <c r="BF356" s="77"/>
      <c r="BG356" s="77"/>
      <c r="BH356" s="77"/>
    </row>
    <row r="357" spans="1:60">
      <c r="A357" s="95"/>
      <c r="B357" s="77" t="s">
        <v>6423</v>
      </c>
      <c r="C357" s="368" t="s">
        <v>6989</v>
      </c>
      <c r="D357" s="78"/>
      <c r="E357" s="77" t="s">
        <v>6990</v>
      </c>
      <c r="F357" s="77"/>
      <c r="G357" s="77" t="s">
        <v>5829</v>
      </c>
      <c r="H357" s="77"/>
      <c r="I357" s="77"/>
      <c r="J357" s="77"/>
      <c r="K357" s="77"/>
      <c r="L357" s="77" t="s">
        <v>6991</v>
      </c>
      <c r="M357" s="77" t="s">
        <v>297</v>
      </c>
      <c r="N357" s="77"/>
      <c r="O357" s="77"/>
      <c r="P357" s="77"/>
      <c r="Q357" s="77"/>
      <c r="R357" s="77"/>
      <c r="S357" s="77"/>
      <c r="T357" s="77"/>
      <c r="U357" s="77" t="s">
        <v>6894</v>
      </c>
      <c r="V357" s="77">
        <v>15</v>
      </c>
      <c r="W357" s="77" t="s">
        <v>6895</v>
      </c>
      <c r="X357" s="77"/>
      <c r="Y357" s="77">
        <v>60</v>
      </c>
      <c r="Z357" s="77">
        <v>2</v>
      </c>
      <c r="AA357" s="89"/>
      <c r="AB357" s="77" t="s">
        <v>88</v>
      </c>
      <c r="AC357" s="78"/>
      <c r="AD357" s="77"/>
      <c r="AE357" s="77"/>
      <c r="AF357" s="77"/>
      <c r="AG357" s="77"/>
      <c r="AH357" s="77"/>
      <c r="AI357" s="77"/>
      <c r="AJ357" s="77" t="s">
        <v>5848</v>
      </c>
      <c r="AK357" s="77" t="s">
        <v>6989</v>
      </c>
      <c r="AL357" s="78">
        <v>44634</v>
      </c>
      <c r="AM357" s="78">
        <v>44634</v>
      </c>
      <c r="AN357" s="78">
        <v>44636</v>
      </c>
      <c r="AO357" s="78">
        <v>44636</v>
      </c>
      <c r="AP357" s="78"/>
      <c r="AQ357" s="77" t="s">
        <v>5862</v>
      </c>
      <c r="AR357" s="77"/>
      <c r="AS357" s="77" t="s">
        <v>6989</v>
      </c>
      <c r="AT357" s="77"/>
      <c r="AU357" s="77"/>
      <c r="AV357" s="77"/>
      <c r="AW357" s="77" t="s">
        <v>475</v>
      </c>
      <c r="AX357" s="77"/>
      <c r="AY357" s="77"/>
      <c r="AZ357" s="77"/>
      <c r="BA357" s="77"/>
      <c r="BB357" s="77"/>
      <c r="BC357" s="77"/>
      <c r="BD357" s="77"/>
      <c r="BE357" s="77"/>
      <c r="BF357" s="77"/>
      <c r="BG357" s="77"/>
      <c r="BH357" s="77"/>
    </row>
    <row r="358" spans="1:60">
      <c r="A358" s="95"/>
      <c r="B358" s="77" t="s">
        <v>6423</v>
      </c>
      <c r="C358" s="368" t="s">
        <v>6992</v>
      </c>
      <c r="D358" s="78"/>
      <c r="E358" s="77" t="s">
        <v>6990</v>
      </c>
      <c r="F358" s="77"/>
      <c r="G358" s="77" t="s">
        <v>5829</v>
      </c>
      <c r="H358" s="77"/>
      <c r="I358" s="77"/>
      <c r="J358" s="77"/>
      <c r="K358" s="77"/>
      <c r="L358" s="77" t="s">
        <v>6991</v>
      </c>
      <c r="M358" s="77" t="s">
        <v>297</v>
      </c>
      <c r="N358" s="77"/>
      <c r="O358" s="77"/>
      <c r="P358" s="77"/>
      <c r="Q358" s="77"/>
      <c r="R358" s="77"/>
      <c r="S358" s="77"/>
      <c r="T358" s="77"/>
      <c r="U358" s="77" t="s">
        <v>6894</v>
      </c>
      <c r="V358" s="77">
        <v>15</v>
      </c>
      <c r="W358" s="77" t="s">
        <v>6895</v>
      </c>
      <c r="X358" s="77"/>
      <c r="Y358" s="77">
        <v>18</v>
      </c>
      <c r="Z358" s="77">
        <v>1</v>
      </c>
      <c r="AA358" s="89"/>
      <c r="AB358" s="77" t="s">
        <v>88</v>
      </c>
      <c r="AC358" s="78"/>
      <c r="AD358" s="77"/>
      <c r="AE358" s="77"/>
      <c r="AF358" s="77"/>
      <c r="AG358" s="77"/>
      <c r="AH358" s="77"/>
      <c r="AI358" s="77"/>
      <c r="AJ358" s="77" t="s">
        <v>5848</v>
      </c>
      <c r="AK358" s="77" t="s">
        <v>6992</v>
      </c>
      <c r="AL358" s="78">
        <v>44634</v>
      </c>
      <c r="AM358" s="78">
        <v>44634</v>
      </c>
      <c r="AN358" s="78">
        <v>44636</v>
      </c>
      <c r="AO358" s="78">
        <v>44636</v>
      </c>
      <c r="AP358" s="78"/>
      <c r="AQ358" s="77" t="s">
        <v>5862</v>
      </c>
      <c r="AR358" s="77" t="s">
        <v>6993</v>
      </c>
      <c r="AS358" s="77" t="s">
        <v>6992</v>
      </c>
      <c r="AT358" s="77"/>
      <c r="AU358" s="77"/>
      <c r="AV358" s="77"/>
      <c r="AW358" s="77" t="s">
        <v>6411</v>
      </c>
      <c r="AX358" s="77"/>
      <c r="AY358" s="77"/>
      <c r="AZ358" s="77"/>
      <c r="BA358" s="77"/>
      <c r="BB358" s="77"/>
      <c r="BC358" s="77"/>
      <c r="BD358" s="77"/>
      <c r="BE358" s="77"/>
      <c r="BF358" s="77"/>
      <c r="BG358" s="77"/>
      <c r="BH358" s="77"/>
    </row>
    <row r="359" spans="1:60">
      <c r="A359" s="95"/>
      <c r="B359" s="77" t="s">
        <v>6423</v>
      </c>
      <c r="C359" s="368" t="s">
        <v>6994</v>
      </c>
      <c r="D359" s="78"/>
      <c r="E359" s="77" t="s">
        <v>2421</v>
      </c>
      <c r="F359" s="77"/>
      <c r="G359" s="77" t="s">
        <v>5829</v>
      </c>
      <c r="H359" s="77"/>
      <c r="I359" s="77"/>
      <c r="J359" s="77"/>
      <c r="K359" s="77"/>
      <c r="L359" s="77" t="s">
        <v>2422</v>
      </c>
      <c r="M359" s="77" t="s">
        <v>2423</v>
      </c>
      <c r="N359" s="77"/>
      <c r="O359" s="77"/>
      <c r="P359" s="77"/>
      <c r="Q359" s="77"/>
      <c r="R359" s="77"/>
      <c r="S359" s="77"/>
      <c r="T359" s="77"/>
      <c r="U359" s="77" t="s">
        <v>6956</v>
      </c>
      <c r="V359" s="77">
        <v>15</v>
      </c>
      <c r="W359" s="77" t="s">
        <v>6957</v>
      </c>
      <c r="X359" s="77"/>
      <c r="Y359" s="77">
        <v>330</v>
      </c>
      <c r="Z359" s="77">
        <v>11</v>
      </c>
      <c r="AA359" s="89"/>
      <c r="AB359" s="77" t="s">
        <v>88</v>
      </c>
      <c r="AC359" s="78"/>
      <c r="AD359" s="77"/>
      <c r="AE359" s="77"/>
      <c r="AF359" s="77"/>
      <c r="AG359" s="77"/>
      <c r="AH359" s="77"/>
      <c r="AI359" s="77"/>
      <c r="AJ359" s="77" t="s">
        <v>5848</v>
      </c>
      <c r="AK359" s="77" t="s">
        <v>6994</v>
      </c>
      <c r="AL359" s="78">
        <v>44634</v>
      </c>
      <c r="AM359" s="78">
        <v>44634</v>
      </c>
      <c r="AN359" s="78">
        <v>44636</v>
      </c>
      <c r="AO359" s="78">
        <v>44636</v>
      </c>
      <c r="AP359" s="78"/>
      <c r="AQ359" s="77" t="s">
        <v>5862</v>
      </c>
      <c r="AR359" s="77"/>
      <c r="AS359" s="77" t="s">
        <v>6994</v>
      </c>
      <c r="AT359" s="77"/>
      <c r="AU359" s="77"/>
      <c r="AV359" s="77"/>
      <c r="AW359" s="77" t="s">
        <v>90</v>
      </c>
      <c r="AX359" s="77"/>
      <c r="AY359" s="77"/>
      <c r="AZ359" s="77"/>
      <c r="BA359" s="77"/>
      <c r="BB359" s="77"/>
      <c r="BC359" s="77"/>
      <c r="BD359" s="77"/>
      <c r="BE359" s="77"/>
      <c r="BF359" s="77"/>
      <c r="BG359" s="77"/>
      <c r="BH359" s="77"/>
    </row>
    <row r="360" spans="1:60">
      <c r="A360" s="95"/>
      <c r="B360" s="77" t="s">
        <v>6423</v>
      </c>
      <c r="C360" s="368" t="s">
        <v>6995</v>
      </c>
      <c r="D360" s="78"/>
      <c r="E360" s="77" t="s">
        <v>2421</v>
      </c>
      <c r="F360" s="77"/>
      <c r="G360" s="77" t="s">
        <v>5829</v>
      </c>
      <c r="H360" s="77"/>
      <c r="I360" s="77"/>
      <c r="J360" s="77"/>
      <c r="K360" s="77"/>
      <c r="L360" s="77" t="s">
        <v>2422</v>
      </c>
      <c r="M360" s="77" t="s">
        <v>2423</v>
      </c>
      <c r="N360" s="77"/>
      <c r="O360" s="77"/>
      <c r="P360" s="77"/>
      <c r="Q360" s="77"/>
      <c r="R360" s="77"/>
      <c r="S360" s="77"/>
      <c r="T360" s="77"/>
      <c r="U360" s="77" t="s">
        <v>6956</v>
      </c>
      <c r="V360" s="77">
        <v>15</v>
      </c>
      <c r="W360" s="77" t="s">
        <v>6957</v>
      </c>
      <c r="X360" s="77"/>
      <c r="Y360" s="77">
        <v>29</v>
      </c>
      <c r="Z360" s="77">
        <v>1</v>
      </c>
      <c r="AA360" s="89"/>
      <c r="AB360" s="77" t="s">
        <v>88</v>
      </c>
      <c r="AC360" s="78"/>
      <c r="AD360" s="77"/>
      <c r="AE360" s="77"/>
      <c r="AF360" s="77"/>
      <c r="AG360" s="77"/>
      <c r="AH360" s="77"/>
      <c r="AI360" s="77"/>
      <c r="AJ360" s="77" t="s">
        <v>5848</v>
      </c>
      <c r="AK360" s="77" t="s">
        <v>6995</v>
      </c>
      <c r="AL360" s="78">
        <v>44634</v>
      </c>
      <c r="AM360" s="78">
        <v>44634</v>
      </c>
      <c r="AN360" s="78">
        <v>44636</v>
      </c>
      <c r="AO360" s="78">
        <v>44636</v>
      </c>
      <c r="AP360" s="78"/>
      <c r="AQ360" s="77" t="s">
        <v>5862</v>
      </c>
      <c r="AR360" s="77" t="s">
        <v>6996</v>
      </c>
      <c r="AS360" s="77" t="s">
        <v>6995</v>
      </c>
      <c r="AT360" s="77"/>
      <c r="AU360" s="77"/>
      <c r="AV360" s="77"/>
      <c r="AW360" s="77" t="s">
        <v>6411</v>
      </c>
      <c r="AX360" s="77"/>
      <c r="AY360" s="77"/>
      <c r="AZ360" s="77"/>
      <c r="BA360" s="77"/>
      <c r="BB360" s="77"/>
      <c r="BC360" s="77"/>
      <c r="BD360" s="77"/>
      <c r="BE360" s="77"/>
      <c r="BF360" s="77"/>
      <c r="BG360" s="77"/>
      <c r="BH360" s="77"/>
    </row>
    <row r="361" spans="1:60">
      <c r="A361" s="95"/>
      <c r="B361" s="77" t="s">
        <v>6423</v>
      </c>
      <c r="C361" s="368" t="s">
        <v>6997</v>
      </c>
      <c r="D361" s="78"/>
      <c r="E361" s="77" t="s">
        <v>6998</v>
      </c>
      <c r="F361" s="77"/>
      <c r="G361" s="77" t="s">
        <v>5829</v>
      </c>
      <c r="H361" s="77"/>
      <c r="I361" s="77"/>
      <c r="J361" s="77"/>
      <c r="K361" s="77"/>
      <c r="L361" s="77" t="s">
        <v>6999</v>
      </c>
      <c r="M361" s="77" t="s">
        <v>7000</v>
      </c>
      <c r="N361" s="77"/>
      <c r="O361" s="77"/>
      <c r="P361" s="77"/>
      <c r="Q361" s="77"/>
      <c r="R361" s="77"/>
      <c r="S361" s="77"/>
      <c r="T361" s="77"/>
      <c r="U361" s="77" t="s">
        <v>6956</v>
      </c>
      <c r="V361" s="77">
        <v>15</v>
      </c>
      <c r="W361" s="77" t="s">
        <v>6957</v>
      </c>
      <c r="X361" s="77"/>
      <c r="Y361" s="77">
        <v>750</v>
      </c>
      <c r="Z361" s="77">
        <v>25</v>
      </c>
      <c r="AA361" s="89"/>
      <c r="AB361" s="77" t="s">
        <v>88</v>
      </c>
      <c r="AC361" s="78"/>
      <c r="AD361" s="77"/>
      <c r="AE361" s="77"/>
      <c r="AF361" s="77"/>
      <c r="AG361" s="77"/>
      <c r="AH361" s="77"/>
      <c r="AI361" s="77"/>
      <c r="AJ361" s="77" t="s">
        <v>5848</v>
      </c>
      <c r="AK361" s="77" t="s">
        <v>6997</v>
      </c>
      <c r="AL361" s="78">
        <v>44634</v>
      </c>
      <c r="AM361" s="78">
        <v>44634</v>
      </c>
      <c r="AN361" s="78">
        <v>44636</v>
      </c>
      <c r="AO361" s="78">
        <v>44636</v>
      </c>
      <c r="AP361" s="78"/>
      <c r="AQ361" s="77" t="s">
        <v>5862</v>
      </c>
      <c r="AR361" s="77"/>
      <c r="AS361" s="77" t="s">
        <v>6997</v>
      </c>
      <c r="AT361" s="77"/>
      <c r="AU361" s="77"/>
      <c r="AV361" s="77"/>
      <c r="AW361" s="77" t="s">
        <v>90</v>
      </c>
      <c r="AX361" s="77"/>
      <c r="AY361" s="77"/>
      <c r="AZ361" s="77"/>
      <c r="BA361" s="77"/>
      <c r="BB361" s="77"/>
      <c r="BC361" s="77"/>
      <c r="BD361" s="77"/>
      <c r="BE361" s="77"/>
      <c r="BF361" s="77"/>
      <c r="BG361" s="77"/>
      <c r="BH361" s="77"/>
    </row>
    <row r="362" spans="1:60">
      <c r="A362" s="95"/>
      <c r="B362" s="77" t="s">
        <v>6423</v>
      </c>
      <c r="C362" s="368" t="s">
        <v>7001</v>
      </c>
      <c r="D362" s="78"/>
      <c r="E362" s="77" t="s">
        <v>6998</v>
      </c>
      <c r="F362" s="77"/>
      <c r="G362" s="77" t="s">
        <v>5829</v>
      </c>
      <c r="H362" s="77"/>
      <c r="I362" s="77"/>
      <c r="J362" s="77"/>
      <c r="K362" s="77"/>
      <c r="L362" s="77" t="s">
        <v>6999</v>
      </c>
      <c r="M362" s="77" t="s">
        <v>7000</v>
      </c>
      <c r="N362" s="77"/>
      <c r="O362" s="77"/>
      <c r="P362" s="77"/>
      <c r="Q362" s="77"/>
      <c r="R362" s="77"/>
      <c r="S362" s="77"/>
      <c r="T362" s="77"/>
      <c r="U362" s="77" t="s">
        <v>6956</v>
      </c>
      <c r="V362" s="77">
        <v>15</v>
      </c>
      <c r="W362" s="77" t="s">
        <v>6957</v>
      </c>
      <c r="X362" s="77"/>
      <c r="Y362" s="77">
        <v>1</v>
      </c>
      <c r="Z362" s="77">
        <v>1</v>
      </c>
      <c r="AA362" s="89"/>
      <c r="AB362" s="77" t="s">
        <v>88</v>
      </c>
      <c r="AC362" s="78"/>
      <c r="AD362" s="77"/>
      <c r="AE362" s="77"/>
      <c r="AF362" s="77"/>
      <c r="AG362" s="77"/>
      <c r="AH362" s="77"/>
      <c r="AI362" s="77"/>
      <c r="AJ362" s="77" t="s">
        <v>5848</v>
      </c>
      <c r="AK362" s="77" t="s">
        <v>7001</v>
      </c>
      <c r="AL362" s="78">
        <v>44634</v>
      </c>
      <c r="AM362" s="78">
        <v>44634</v>
      </c>
      <c r="AN362" s="78">
        <v>44636</v>
      </c>
      <c r="AO362" s="78">
        <v>44636</v>
      </c>
      <c r="AP362" s="78"/>
      <c r="AQ362" s="77" t="s">
        <v>5862</v>
      </c>
      <c r="AR362" s="77" t="s">
        <v>7002</v>
      </c>
      <c r="AS362" s="77" t="s">
        <v>7001</v>
      </c>
      <c r="AT362" s="77"/>
      <c r="AU362" s="77"/>
      <c r="AV362" s="77"/>
      <c r="AW362" s="77" t="s">
        <v>6411</v>
      </c>
      <c r="AX362" s="77"/>
      <c r="AY362" s="77"/>
      <c r="AZ362" s="77"/>
      <c r="BA362" s="77"/>
      <c r="BB362" s="77"/>
      <c r="BC362" s="77"/>
      <c r="BD362" s="77"/>
      <c r="BE362" s="77"/>
      <c r="BF362" s="77"/>
      <c r="BG362" s="77"/>
      <c r="BH362" s="77"/>
    </row>
    <row r="363" spans="1:60">
      <c r="A363" s="95"/>
      <c r="B363" s="77" t="s">
        <v>101</v>
      </c>
      <c r="C363" s="368" t="s">
        <v>7003</v>
      </c>
      <c r="D363" s="78"/>
      <c r="E363" s="77" t="s">
        <v>7004</v>
      </c>
      <c r="F363" s="77"/>
      <c r="G363" s="77" t="s">
        <v>5829</v>
      </c>
      <c r="H363" s="77"/>
      <c r="I363" s="77"/>
      <c r="J363" s="77"/>
      <c r="K363" s="77"/>
      <c r="L363" s="77" t="s">
        <v>1144</v>
      </c>
      <c r="M363" s="77" t="s">
        <v>7005</v>
      </c>
      <c r="N363" s="77"/>
      <c r="O363" s="77"/>
      <c r="P363" s="77"/>
      <c r="Q363" s="77"/>
      <c r="R363" s="77"/>
      <c r="S363" s="77"/>
      <c r="T363" s="77"/>
      <c r="U363" s="77" t="s">
        <v>6956</v>
      </c>
      <c r="V363" s="77">
        <v>15</v>
      </c>
      <c r="W363" s="77" t="s">
        <v>6957</v>
      </c>
      <c r="X363" s="77"/>
      <c r="Y363" s="77">
        <v>720</v>
      </c>
      <c r="Z363" s="77">
        <v>24</v>
      </c>
      <c r="AA363" s="89"/>
      <c r="AB363" s="77" t="s">
        <v>88</v>
      </c>
      <c r="AC363" s="78"/>
      <c r="AD363" s="77"/>
      <c r="AE363" s="77"/>
      <c r="AF363" s="77"/>
      <c r="AG363" s="77"/>
      <c r="AH363" s="77"/>
      <c r="AI363" s="77"/>
      <c r="AJ363" s="77" t="s">
        <v>5848</v>
      </c>
      <c r="AK363" s="77" t="s">
        <v>7003</v>
      </c>
      <c r="AL363" s="78">
        <v>44634</v>
      </c>
      <c r="AM363" s="78">
        <v>44634</v>
      </c>
      <c r="AN363" s="78">
        <v>44638</v>
      </c>
      <c r="AO363" s="78">
        <v>44638</v>
      </c>
      <c r="AP363" s="78"/>
      <c r="AQ363" s="77" t="s">
        <v>5862</v>
      </c>
      <c r="AR363" s="77"/>
      <c r="AS363" s="77" t="s">
        <v>7003</v>
      </c>
      <c r="AT363" s="77"/>
      <c r="AU363" s="77"/>
      <c r="AV363" s="77"/>
      <c r="AW363" s="77" t="s">
        <v>90</v>
      </c>
      <c r="AX363" s="77"/>
      <c r="AY363" s="77"/>
      <c r="AZ363" s="77"/>
      <c r="BA363" s="77"/>
      <c r="BB363" s="77"/>
      <c r="BC363" s="77"/>
      <c r="BD363" s="77"/>
      <c r="BE363" s="77"/>
      <c r="BF363" s="77"/>
      <c r="BG363" s="77"/>
      <c r="BH363" s="77"/>
    </row>
    <row r="364" spans="1:60">
      <c r="A364" s="95"/>
      <c r="B364" s="77" t="s">
        <v>6423</v>
      </c>
      <c r="C364" s="368" t="s">
        <v>7006</v>
      </c>
      <c r="D364" s="78"/>
      <c r="E364" s="77" t="s">
        <v>7007</v>
      </c>
      <c r="F364" s="77"/>
      <c r="G364" s="77" t="s">
        <v>5831</v>
      </c>
      <c r="H364" s="77"/>
      <c r="I364" s="77"/>
      <c r="J364" s="77"/>
      <c r="K364" s="77"/>
      <c r="L364" s="77" t="s">
        <v>2310</v>
      </c>
      <c r="M364" s="77" t="s">
        <v>7008</v>
      </c>
      <c r="N364" s="77"/>
      <c r="O364" s="77"/>
      <c r="P364" s="77"/>
      <c r="Q364" s="77"/>
      <c r="R364" s="77"/>
      <c r="S364" s="77"/>
      <c r="T364" s="77"/>
      <c r="U364" s="77" t="s">
        <v>5832</v>
      </c>
      <c r="V364" s="77">
        <v>15</v>
      </c>
      <c r="W364" s="77" t="s">
        <v>6734</v>
      </c>
      <c r="X364" s="77"/>
      <c r="Y364" s="77">
        <v>638</v>
      </c>
      <c r="Z364" s="77">
        <v>22</v>
      </c>
      <c r="AA364" s="89"/>
      <c r="AB364" s="77" t="s">
        <v>70</v>
      </c>
      <c r="AC364" s="78"/>
      <c r="AD364" s="77"/>
      <c r="AE364" s="77"/>
      <c r="AF364" s="77"/>
      <c r="AG364" s="77"/>
      <c r="AH364" s="77"/>
      <c r="AI364" s="77"/>
      <c r="AJ364" s="77" t="s">
        <v>5848</v>
      </c>
      <c r="AK364" s="77" t="s">
        <v>7006</v>
      </c>
      <c r="AL364" s="78">
        <v>44637</v>
      </c>
      <c r="AM364" s="78">
        <v>44637</v>
      </c>
      <c r="AN364" s="78">
        <v>44638</v>
      </c>
      <c r="AO364" s="78">
        <v>44638</v>
      </c>
      <c r="AP364" s="78"/>
      <c r="AQ364" s="77" t="s">
        <v>5862</v>
      </c>
      <c r="AR364" s="77" t="s">
        <v>7009</v>
      </c>
      <c r="AS364" s="77" t="s">
        <v>7006</v>
      </c>
      <c r="AT364" s="77"/>
      <c r="AU364" s="77"/>
      <c r="AV364" s="77"/>
      <c r="AW364" s="77" t="s">
        <v>90</v>
      </c>
      <c r="AX364" s="77"/>
      <c r="AY364" s="77"/>
      <c r="AZ364" s="77"/>
      <c r="BA364" s="77"/>
      <c r="BB364" s="77"/>
      <c r="BC364" s="77"/>
      <c r="BD364" s="77"/>
      <c r="BE364" s="77"/>
      <c r="BF364" s="77"/>
      <c r="BG364" s="77"/>
      <c r="BH364" s="77"/>
    </row>
    <row r="365" spans="1:60">
      <c r="A365" s="95"/>
      <c r="B365" s="77" t="s">
        <v>6423</v>
      </c>
      <c r="C365" s="368" t="s">
        <v>7010</v>
      </c>
      <c r="D365" s="78"/>
      <c r="E365" s="77" t="s">
        <v>7007</v>
      </c>
      <c r="F365" s="77"/>
      <c r="G365" s="77" t="s">
        <v>5831</v>
      </c>
      <c r="H365" s="77"/>
      <c r="I365" s="77"/>
      <c r="J365" s="77"/>
      <c r="K365" s="77"/>
      <c r="L365" s="77" t="s">
        <v>2310</v>
      </c>
      <c r="M365" s="77" t="s">
        <v>7008</v>
      </c>
      <c r="N365" s="77"/>
      <c r="O365" s="77"/>
      <c r="P365" s="77"/>
      <c r="Q365" s="77"/>
      <c r="R365" s="77"/>
      <c r="S365" s="77"/>
      <c r="T365" s="77"/>
      <c r="U365" s="77" t="s">
        <v>5832</v>
      </c>
      <c r="V365" s="77">
        <v>15</v>
      </c>
      <c r="W365" s="77" t="s">
        <v>6734</v>
      </c>
      <c r="X365" s="77"/>
      <c r="Y365" s="77">
        <v>638</v>
      </c>
      <c r="Z365" s="77">
        <v>22</v>
      </c>
      <c r="AA365" s="89"/>
      <c r="AB365" s="77" t="s">
        <v>70</v>
      </c>
      <c r="AC365" s="78"/>
      <c r="AD365" s="77"/>
      <c r="AE365" s="77"/>
      <c r="AF365" s="77"/>
      <c r="AG365" s="77"/>
      <c r="AH365" s="77"/>
      <c r="AI365" s="77"/>
      <c r="AJ365" s="77" t="s">
        <v>5848</v>
      </c>
      <c r="AK365" s="77" t="s">
        <v>7010</v>
      </c>
      <c r="AL365" s="78">
        <v>44637</v>
      </c>
      <c r="AM365" s="78">
        <v>44637</v>
      </c>
      <c r="AN365" s="78">
        <v>44638</v>
      </c>
      <c r="AO365" s="78">
        <v>44638</v>
      </c>
      <c r="AP365" s="78"/>
      <c r="AQ365" s="77" t="s">
        <v>5862</v>
      </c>
      <c r="AR365" s="77" t="s">
        <v>7011</v>
      </c>
      <c r="AS365" s="77" t="s">
        <v>7010</v>
      </c>
      <c r="AT365" s="77"/>
      <c r="AU365" s="77"/>
      <c r="AV365" s="77"/>
      <c r="AW365" s="77" t="s">
        <v>90</v>
      </c>
      <c r="AX365" s="77"/>
      <c r="AY365" s="77"/>
      <c r="AZ365" s="77"/>
      <c r="BA365" s="77"/>
      <c r="BB365" s="77"/>
      <c r="BC365" s="77"/>
      <c r="BD365" s="77"/>
      <c r="BE365" s="77"/>
      <c r="BF365" s="77"/>
      <c r="BG365" s="77"/>
      <c r="BH365" s="77"/>
    </row>
    <row r="366" spans="1:60">
      <c r="A366" s="95"/>
      <c r="B366" s="77" t="s">
        <v>6423</v>
      </c>
      <c r="C366" s="368" t="s">
        <v>7012</v>
      </c>
      <c r="D366" s="78"/>
      <c r="E366" s="77" t="s">
        <v>7007</v>
      </c>
      <c r="F366" s="77"/>
      <c r="G366" s="77" t="s">
        <v>5831</v>
      </c>
      <c r="H366" s="77"/>
      <c r="I366" s="77"/>
      <c r="J366" s="77"/>
      <c r="K366" s="77"/>
      <c r="L366" s="77" t="s">
        <v>2310</v>
      </c>
      <c r="M366" s="77" t="s">
        <v>7008</v>
      </c>
      <c r="N366" s="77"/>
      <c r="O366" s="77"/>
      <c r="P366" s="77"/>
      <c r="Q366" s="77"/>
      <c r="R366" s="77"/>
      <c r="S366" s="77"/>
      <c r="T366" s="77"/>
      <c r="U366" s="77" t="s">
        <v>5832</v>
      </c>
      <c r="V366" s="77">
        <v>15</v>
      </c>
      <c r="W366" s="77" t="s">
        <v>6734</v>
      </c>
      <c r="X366" s="77"/>
      <c r="Y366" s="77">
        <v>638</v>
      </c>
      <c r="Z366" s="77">
        <v>22</v>
      </c>
      <c r="AA366" s="89"/>
      <c r="AB366" s="77" t="s">
        <v>70</v>
      </c>
      <c r="AC366" s="78"/>
      <c r="AD366" s="77"/>
      <c r="AE366" s="77"/>
      <c r="AF366" s="77"/>
      <c r="AG366" s="77"/>
      <c r="AH366" s="77"/>
      <c r="AI366" s="77"/>
      <c r="AJ366" s="77" t="s">
        <v>5848</v>
      </c>
      <c r="AK366" s="77" t="s">
        <v>7012</v>
      </c>
      <c r="AL366" s="78">
        <v>44637</v>
      </c>
      <c r="AM366" s="78">
        <v>44637</v>
      </c>
      <c r="AN366" s="78">
        <v>44638</v>
      </c>
      <c r="AO366" s="78">
        <v>44638</v>
      </c>
      <c r="AP366" s="78"/>
      <c r="AQ366" s="77" t="s">
        <v>5862</v>
      </c>
      <c r="AR366" s="77" t="s">
        <v>7013</v>
      </c>
      <c r="AS366" s="77" t="s">
        <v>7012</v>
      </c>
      <c r="AT366" s="77"/>
      <c r="AU366" s="77"/>
      <c r="AV366" s="77"/>
      <c r="AW366" s="77" t="s">
        <v>90</v>
      </c>
      <c r="AX366" s="77"/>
      <c r="AY366" s="77"/>
      <c r="AZ366" s="77"/>
      <c r="BA366" s="77"/>
      <c r="BB366" s="77"/>
      <c r="BC366" s="77"/>
      <c r="BD366" s="77"/>
      <c r="BE366" s="77"/>
      <c r="BF366" s="77"/>
      <c r="BG366" s="77"/>
      <c r="BH366" s="77"/>
    </row>
    <row r="367" spans="1:60">
      <c r="A367" s="95"/>
      <c r="B367" s="77" t="s">
        <v>6423</v>
      </c>
      <c r="C367" s="368" t="s">
        <v>7014</v>
      </c>
      <c r="D367" s="78"/>
      <c r="E367" s="77" t="s">
        <v>7007</v>
      </c>
      <c r="F367" s="77"/>
      <c r="G367" s="77" t="s">
        <v>5831</v>
      </c>
      <c r="H367" s="77"/>
      <c r="I367" s="77"/>
      <c r="J367" s="77"/>
      <c r="K367" s="77"/>
      <c r="L367" s="77" t="s">
        <v>2310</v>
      </c>
      <c r="M367" s="77" t="s">
        <v>7008</v>
      </c>
      <c r="N367" s="77"/>
      <c r="O367" s="77"/>
      <c r="P367" s="77"/>
      <c r="Q367" s="77"/>
      <c r="R367" s="77"/>
      <c r="S367" s="77"/>
      <c r="T367" s="77"/>
      <c r="U367" s="77" t="s">
        <v>5832</v>
      </c>
      <c r="V367" s="77">
        <v>15</v>
      </c>
      <c r="W367" s="77" t="s">
        <v>6734</v>
      </c>
      <c r="X367" s="77"/>
      <c r="Y367" s="77">
        <v>638</v>
      </c>
      <c r="Z367" s="77">
        <v>22</v>
      </c>
      <c r="AA367" s="89"/>
      <c r="AB367" s="77" t="s">
        <v>70</v>
      </c>
      <c r="AC367" s="78"/>
      <c r="AD367" s="77"/>
      <c r="AE367" s="77"/>
      <c r="AF367" s="77"/>
      <c r="AG367" s="77"/>
      <c r="AH367" s="77"/>
      <c r="AI367" s="77"/>
      <c r="AJ367" s="77" t="s">
        <v>5848</v>
      </c>
      <c r="AK367" s="77" t="s">
        <v>7014</v>
      </c>
      <c r="AL367" s="78">
        <v>44637</v>
      </c>
      <c r="AM367" s="78">
        <v>44637</v>
      </c>
      <c r="AN367" s="78">
        <v>44638</v>
      </c>
      <c r="AO367" s="78">
        <v>44638</v>
      </c>
      <c r="AP367" s="78"/>
      <c r="AQ367" s="77" t="s">
        <v>5862</v>
      </c>
      <c r="AR367" s="77" t="s">
        <v>7015</v>
      </c>
      <c r="AS367" s="77" t="s">
        <v>7014</v>
      </c>
      <c r="AT367" s="77"/>
      <c r="AU367" s="77"/>
      <c r="AV367" s="77"/>
      <c r="AW367" s="77" t="s">
        <v>90</v>
      </c>
      <c r="AX367" s="77"/>
      <c r="AY367" s="77"/>
      <c r="AZ367" s="77"/>
      <c r="BA367" s="77"/>
      <c r="BB367" s="77"/>
      <c r="BC367" s="77"/>
      <c r="BD367" s="77"/>
      <c r="BE367" s="77"/>
      <c r="BF367" s="77"/>
      <c r="BG367" s="77"/>
      <c r="BH367" s="77"/>
    </row>
    <row r="368" spans="1:60">
      <c r="A368" s="95"/>
      <c r="B368" s="77" t="s">
        <v>6423</v>
      </c>
      <c r="C368" s="368" t="s">
        <v>7016</v>
      </c>
      <c r="D368" s="78"/>
      <c r="E368" s="77" t="s">
        <v>7007</v>
      </c>
      <c r="F368" s="77"/>
      <c r="G368" s="77" t="s">
        <v>5831</v>
      </c>
      <c r="H368" s="77"/>
      <c r="I368" s="77"/>
      <c r="J368" s="77"/>
      <c r="K368" s="77"/>
      <c r="L368" s="77" t="s">
        <v>2310</v>
      </c>
      <c r="M368" s="77" t="s">
        <v>7008</v>
      </c>
      <c r="N368" s="77"/>
      <c r="O368" s="77"/>
      <c r="P368" s="77"/>
      <c r="Q368" s="77"/>
      <c r="R368" s="77"/>
      <c r="S368" s="77"/>
      <c r="T368" s="77"/>
      <c r="U368" s="77" t="s">
        <v>5832</v>
      </c>
      <c r="V368" s="77">
        <v>15</v>
      </c>
      <c r="W368" s="77" t="s">
        <v>6734</v>
      </c>
      <c r="X368" s="77"/>
      <c r="Y368" s="77">
        <v>203</v>
      </c>
      <c r="Z368" s="77">
        <v>7</v>
      </c>
      <c r="AA368" s="89"/>
      <c r="AB368" s="77" t="s">
        <v>70</v>
      </c>
      <c r="AC368" s="78"/>
      <c r="AD368" s="77"/>
      <c r="AE368" s="77"/>
      <c r="AF368" s="77"/>
      <c r="AG368" s="77"/>
      <c r="AH368" s="77"/>
      <c r="AI368" s="77"/>
      <c r="AJ368" s="77" t="s">
        <v>5848</v>
      </c>
      <c r="AK368" s="77" t="s">
        <v>7016</v>
      </c>
      <c r="AL368" s="78">
        <v>44638</v>
      </c>
      <c r="AM368" s="78">
        <v>44638</v>
      </c>
      <c r="AN368" s="78">
        <v>44641</v>
      </c>
      <c r="AO368" s="78">
        <v>44641</v>
      </c>
      <c r="AP368" s="78"/>
      <c r="AQ368" s="77" t="s">
        <v>5862</v>
      </c>
      <c r="AR368" s="77" t="s">
        <v>7017</v>
      </c>
      <c r="AS368" s="77" t="s">
        <v>7016</v>
      </c>
      <c r="AT368" s="77"/>
      <c r="AU368" s="77"/>
      <c r="AV368" s="77"/>
      <c r="AW368" s="77" t="s">
        <v>90</v>
      </c>
      <c r="AX368" s="77"/>
      <c r="AY368" s="77"/>
      <c r="AZ368" s="77"/>
      <c r="BA368" s="77"/>
      <c r="BB368" s="77"/>
      <c r="BC368" s="77"/>
      <c r="BD368" s="77"/>
      <c r="BE368" s="77"/>
      <c r="BF368" s="77"/>
      <c r="BG368" s="77"/>
      <c r="BH368" s="77"/>
    </row>
    <row r="369" spans="1:60">
      <c r="A369" s="95"/>
      <c r="B369" s="77" t="s">
        <v>6423</v>
      </c>
      <c r="C369" s="368" t="s">
        <v>7018</v>
      </c>
      <c r="D369" s="78"/>
      <c r="E369" s="77" t="s">
        <v>7007</v>
      </c>
      <c r="F369" s="77"/>
      <c r="G369" s="77" t="s">
        <v>5831</v>
      </c>
      <c r="H369" s="77"/>
      <c r="I369" s="77"/>
      <c r="J369" s="77"/>
      <c r="K369" s="77"/>
      <c r="L369" s="77" t="s">
        <v>2310</v>
      </c>
      <c r="M369" s="77" t="s">
        <v>7008</v>
      </c>
      <c r="N369" s="77"/>
      <c r="O369" s="77"/>
      <c r="P369" s="77"/>
      <c r="Q369" s="77"/>
      <c r="R369" s="77"/>
      <c r="S369" s="77"/>
      <c r="T369" s="77"/>
      <c r="U369" s="77" t="s">
        <v>5833</v>
      </c>
      <c r="V369" s="77">
        <v>18</v>
      </c>
      <c r="W369" s="77" t="s">
        <v>6734</v>
      </c>
      <c r="X369" s="77"/>
      <c r="Y369" s="77">
        <v>435</v>
      </c>
      <c r="Z369" s="77">
        <v>15</v>
      </c>
      <c r="AA369" s="89"/>
      <c r="AB369" s="77" t="s">
        <v>70</v>
      </c>
      <c r="AC369" s="78"/>
      <c r="AD369" s="77"/>
      <c r="AE369" s="77"/>
      <c r="AF369" s="77"/>
      <c r="AG369" s="77"/>
      <c r="AH369" s="77"/>
      <c r="AI369" s="77"/>
      <c r="AJ369" s="77" t="s">
        <v>5848</v>
      </c>
      <c r="AK369" s="77" t="s">
        <v>7018</v>
      </c>
      <c r="AL369" s="78">
        <v>44638</v>
      </c>
      <c r="AM369" s="78">
        <v>44638</v>
      </c>
      <c r="AN369" s="78">
        <v>44641</v>
      </c>
      <c r="AO369" s="78">
        <v>44641</v>
      </c>
      <c r="AP369" s="78"/>
      <c r="AQ369" s="77" t="s">
        <v>5862</v>
      </c>
      <c r="AR369" s="77" t="s">
        <v>7017</v>
      </c>
      <c r="AS369" s="77" t="s">
        <v>7018</v>
      </c>
      <c r="AT369" s="77"/>
      <c r="AU369" s="77"/>
      <c r="AV369" s="77"/>
      <c r="AW369" s="77" t="s">
        <v>90</v>
      </c>
      <c r="AX369" s="77"/>
      <c r="AY369" s="77"/>
      <c r="AZ369" s="77"/>
      <c r="BA369" s="77"/>
      <c r="BB369" s="77"/>
      <c r="BC369" s="77"/>
      <c r="BD369" s="77"/>
      <c r="BE369" s="77"/>
      <c r="BF369" s="77"/>
      <c r="BG369" s="77"/>
      <c r="BH369" s="77"/>
    </row>
    <row r="370" spans="1:60">
      <c r="A370" s="95"/>
      <c r="B370" s="77" t="s">
        <v>6423</v>
      </c>
      <c r="C370" s="368" t="s">
        <v>7019</v>
      </c>
      <c r="D370" s="78"/>
      <c r="E370" s="77" t="s">
        <v>7007</v>
      </c>
      <c r="F370" s="77"/>
      <c r="G370" s="77" t="s">
        <v>5831</v>
      </c>
      <c r="H370" s="77"/>
      <c r="I370" s="77"/>
      <c r="J370" s="77"/>
      <c r="K370" s="77"/>
      <c r="L370" s="77" t="s">
        <v>2310</v>
      </c>
      <c r="M370" s="77" t="s">
        <v>7008</v>
      </c>
      <c r="N370" s="77"/>
      <c r="O370" s="77"/>
      <c r="P370" s="77"/>
      <c r="Q370" s="77"/>
      <c r="R370" s="77"/>
      <c r="S370" s="77"/>
      <c r="T370" s="77"/>
      <c r="U370" s="77" t="s">
        <v>5832</v>
      </c>
      <c r="V370" s="77">
        <v>15</v>
      </c>
      <c r="W370" s="77" t="s">
        <v>6734</v>
      </c>
      <c r="X370" s="77"/>
      <c r="Y370" s="77">
        <v>638</v>
      </c>
      <c r="Z370" s="77">
        <v>22</v>
      </c>
      <c r="AA370" s="89"/>
      <c r="AB370" s="77" t="s">
        <v>70</v>
      </c>
      <c r="AC370" s="78"/>
      <c r="AD370" s="77"/>
      <c r="AE370" s="77"/>
      <c r="AF370" s="77"/>
      <c r="AG370" s="77"/>
      <c r="AH370" s="77"/>
      <c r="AI370" s="77"/>
      <c r="AJ370" s="77" t="s">
        <v>5848</v>
      </c>
      <c r="AK370" s="77" t="s">
        <v>7019</v>
      </c>
      <c r="AL370" s="78">
        <v>44638</v>
      </c>
      <c r="AM370" s="78">
        <v>44638</v>
      </c>
      <c r="AN370" s="78">
        <v>44641</v>
      </c>
      <c r="AO370" s="78">
        <v>44641</v>
      </c>
      <c r="AP370" s="78"/>
      <c r="AQ370" s="77" t="s">
        <v>5862</v>
      </c>
      <c r="AR370" s="77" t="s">
        <v>7020</v>
      </c>
      <c r="AS370" s="77" t="s">
        <v>7019</v>
      </c>
      <c r="AT370" s="77"/>
      <c r="AU370" s="77"/>
      <c r="AV370" s="77"/>
      <c r="AW370" s="77" t="s">
        <v>90</v>
      </c>
      <c r="AX370" s="77"/>
      <c r="AY370" s="77"/>
      <c r="AZ370" s="77"/>
      <c r="BA370" s="77"/>
      <c r="BB370" s="77"/>
      <c r="BC370" s="77"/>
      <c r="BD370" s="77"/>
      <c r="BE370" s="77"/>
      <c r="BF370" s="77"/>
      <c r="BG370" s="77"/>
      <c r="BH370" s="77"/>
    </row>
    <row r="371" spans="1:60">
      <c r="A371" s="95"/>
      <c r="B371" s="77" t="s">
        <v>6423</v>
      </c>
      <c r="C371" s="368" t="s">
        <v>7021</v>
      </c>
      <c r="D371" s="78"/>
      <c r="E371" s="77" t="s">
        <v>7007</v>
      </c>
      <c r="F371" s="77"/>
      <c r="G371" s="77" t="s">
        <v>5831</v>
      </c>
      <c r="H371" s="77"/>
      <c r="I371" s="77"/>
      <c r="J371" s="77"/>
      <c r="K371" s="77"/>
      <c r="L371" s="77" t="s">
        <v>2310</v>
      </c>
      <c r="M371" s="77" t="s">
        <v>7008</v>
      </c>
      <c r="N371" s="77"/>
      <c r="O371" s="77"/>
      <c r="P371" s="77"/>
      <c r="Q371" s="77"/>
      <c r="R371" s="77"/>
      <c r="S371" s="77"/>
      <c r="T371" s="77"/>
      <c r="U371" s="77" t="s">
        <v>5832</v>
      </c>
      <c r="V371" s="77">
        <v>15</v>
      </c>
      <c r="W371" s="77" t="s">
        <v>6734</v>
      </c>
      <c r="X371" s="77"/>
      <c r="Y371" s="77">
        <v>638</v>
      </c>
      <c r="Z371" s="77">
        <v>22</v>
      </c>
      <c r="AA371" s="89"/>
      <c r="AB371" s="77" t="s">
        <v>70</v>
      </c>
      <c r="AC371" s="78"/>
      <c r="AD371" s="77"/>
      <c r="AE371" s="77"/>
      <c r="AF371" s="77"/>
      <c r="AG371" s="77"/>
      <c r="AH371" s="77"/>
      <c r="AI371" s="77"/>
      <c r="AJ371" s="77" t="s">
        <v>5848</v>
      </c>
      <c r="AK371" s="77" t="s">
        <v>7021</v>
      </c>
      <c r="AL371" s="78">
        <v>44638</v>
      </c>
      <c r="AM371" s="78">
        <v>44638</v>
      </c>
      <c r="AN371" s="78">
        <v>44641</v>
      </c>
      <c r="AO371" s="78">
        <v>44641</v>
      </c>
      <c r="AP371" s="78"/>
      <c r="AQ371" s="77" t="s">
        <v>5862</v>
      </c>
      <c r="AR371" s="77" t="s">
        <v>7022</v>
      </c>
      <c r="AS371" s="77" t="s">
        <v>7021</v>
      </c>
      <c r="AT371" s="77"/>
      <c r="AU371" s="77"/>
      <c r="AV371" s="77"/>
      <c r="AW371" s="77" t="s">
        <v>90</v>
      </c>
      <c r="AX371" s="77"/>
      <c r="AY371" s="77"/>
      <c r="AZ371" s="77"/>
      <c r="BA371" s="77"/>
      <c r="BB371" s="77"/>
      <c r="BC371" s="77"/>
      <c r="BD371" s="77"/>
      <c r="BE371" s="77"/>
      <c r="BF371" s="77"/>
      <c r="BG371" s="77"/>
      <c r="BH371" s="77"/>
    </row>
    <row r="372" spans="1:60">
      <c r="A372" s="95"/>
      <c r="B372" s="77" t="s">
        <v>6423</v>
      </c>
      <c r="C372" s="368" t="s">
        <v>7023</v>
      </c>
      <c r="D372" s="78"/>
      <c r="E372" s="77" t="s">
        <v>7007</v>
      </c>
      <c r="F372" s="77"/>
      <c r="G372" s="77" t="s">
        <v>5831</v>
      </c>
      <c r="H372" s="77"/>
      <c r="I372" s="77"/>
      <c r="J372" s="77"/>
      <c r="K372" s="77"/>
      <c r="L372" s="77" t="s">
        <v>2310</v>
      </c>
      <c r="M372" s="77" t="s">
        <v>7008</v>
      </c>
      <c r="N372" s="77"/>
      <c r="O372" s="77"/>
      <c r="P372" s="77"/>
      <c r="Q372" s="77"/>
      <c r="R372" s="77"/>
      <c r="S372" s="77"/>
      <c r="T372" s="77"/>
      <c r="U372" s="77" t="s">
        <v>5832</v>
      </c>
      <c r="V372" s="77">
        <v>15</v>
      </c>
      <c r="W372" s="77" t="s">
        <v>6734</v>
      </c>
      <c r="X372" s="77"/>
      <c r="Y372" s="77">
        <v>638</v>
      </c>
      <c r="Z372" s="77">
        <v>22</v>
      </c>
      <c r="AA372" s="89"/>
      <c r="AB372" s="77" t="s">
        <v>70</v>
      </c>
      <c r="AC372" s="78"/>
      <c r="AD372" s="77"/>
      <c r="AE372" s="77"/>
      <c r="AF372" s="77"/>
      <c r="AG372" s="77"/>
      <c r="AH372" s="77"/>
      <c r="AI372" s="77"/>
      <c r="AJ372" s="77" t="s">
        <v>5848</v>
      </c>
      <c r="AK372" s="77" t="s">
        <v>7023</v>
      </c>
      <c r="AL372" s="78">
        <v>44638</v>
      </c>
      <c r="AM372" s="78">
        <v>44638</v>
      </c>
      <c r="AN372" s="78">
        <v>44641</v>
      </c>
      <c r="AO372" s="78">
        <v>44641</v>
      </c>
      <c r="AP372" s="78"/>
      <c r="AQ372" s="77" t="s">
        <v>5862</v>
      </c>
      <c r="AR372" s="77" t="s">
        <v>7024</v>
      </c>
      <c r="AS372" s="77" t="s">
        <v>7023</v>
      </c>
      <c r="AT372" s="77"/>
      <c r="AU372" s="77"/>
      <c r="AV372" s="77"/>
      <c r="AW372" s="77" t="s">
        <v>90</v>
      </c>
      <c r="AX372" s="77"/>
      <c r="AY372" s="77"/>
      <c r="AZ372" s="77"/>
      <c r="BA372" s="77"/>
      <c r="BB372" s="77"/>
      <c r="BC372" s="77"/>
      <c r="BD372" s="77"/>
      <c r="BE372" s="77"/>
      <c r="BF372" s="77"/>
      <c r="BG372" s="77"/>
      <c r="BH372" s="77"/>
    </row>
    <row r="373" spans="1:60">
      <c r="A373" s="95"/>
      <c r="B373" s="77" t="s">
        <v>6423</v>
      </c>
      <c r="C373" s="368" t="s">
        <v>7025</v>
      </c>
      <c r="D373" s="78"/>
      <c r="E373" s="77" t="s">
        <v>7007</v>
      </c>
      <c r="F373" s="77"/>
      <c r="G373" s="77" t="s">
        <v>5831</v>
      </c>
      <c r="H373" s="77"/>
      <c r="I373" s="77"/>
      <c r="J373" s="77"/>
      <c r="K373" s="77"/>
      <c r="L373" s="77" t="s">
        <v>2310</v>
      </c>
      <c r="M373" s="77" t="s">
        <v>7008</v>
      </c>
      <c r="N373" s="77"/>
      <c r="O373" s="77"/>
      <c r="P373" s="77"/>
      <c r="Q373" s="77"/>
      <c r="R373" s="77"/>
      <c r="S373" s="77"/>
      <c r="T373" s="77"/>
      <c r="U373" s="77" t="s">
        <v>5832</v>
      </c>
      <c r="V373" s="77">
        <v>15</v>
      </c>
      <c r="W373" s="77" t="s">
        <v>6734</v>
      </c>
      <c r="X373" s="77"/>
      <c r="Y373" s="77">
        <v>638</v>
      </c>
      <c r="Z373" s="77">
        <v>22</v>
      </c>
      <c r="AA373" s="89"/>
      <c r="AB373" s="77" t="s">
        <v>70</v>
      </c>
      <c r="AC373" s="78"/>
      <c r="AD373" s="77"/>
      <c r="AE373" s="77"/>
      <c r="AF373" s="77"/>
      <c r="AG373" s="77"/>
      <c r="AH373" s="77"/>
      <c r="AI373" s="77"/>
      <c r="AJ373" s="77" t="s">
        <v>5848</v>
      </c>
      <c r="AK373" s="77" t="s">
        <v>7025</v>
      </c>
      <c r="AL373" s="78">
        <v>44641</v>
      </c>
      <c r="AM373" s="78">
        <v>44641</v>
      </c>
      <c r="AN373" s="78">
        <v>44642</v>
      </c>
      <c r="AO373" s="78">
        <v>44642</v>
      </c>
      <c r="AP373" s="78"/>
      <c r="AQ373" s="77" t="s">
        <v>5862</v>
      </c>
      <c r="AR373" s="77" t="s">
        <v>7026</v>
      </c>
      <c r="AS373" s="77" t="s">
        <v>7025</v>
      </c>
      <c r="AT373" s="77"/>
      <c r="AU373" s="77"/>
      <c r="AV373" s="77"/>
      <c r="AW373" s="77" t="s">
        <v>90</v>
      </c>
      <c r="AX373" s="77"/>
      <c r="AY373" s="77"/>
      <c r="AZ373" s="77"/>
      <c r="BA373" s="77"/>
      <c r="BB373" s="77"/>
      <c r="BC373" s="77"/>
      <c r="BD373" s="77"/>
      <c r="BE373" s="77"/>
      <c r="BF373" s="77"/>
      <c r="BG373" s="77"/>
      <c r="BH373" s="77"/>
    </row>
    <row r="374" spans="1:60">
      <c r="A374" s="95"/>
      <c r="B374" s="77" t="s">
        <v>6423</v>
      </c>
      <c r="C374" s="368" t="s">
        <v>7027</v>
      </c>
      <c r="D374" s="78"/>
      <c r="E374" s="77" t="s">
        <v>7007</v>
      </c>
      <c r="F374" s="77"/>
      <c r="G374" s="77" t="s">
        <v>5831</v>
      </c>
      <c r="H374" s="77"/>
      <c r="I374" s="77"/>
      <c r="J374" s="77"/>
      <c r="K374" s="77"/>
      <c r="L374" s="77" t="s">
        <v>2310</v>
      </c>
      <c r="M374" s="77" t="s">
        <v>7008</v>
      </c>
      <c r="N374" s="77"/>
      <c r="O374" s="77"/>
      <c r="P374" s="77"/>
      <c r="Q374" s="77"/>
      <c r="R374" s="77"/>
      <c r="S374" s="77"/>
      <c r="T374" s="77"/>
      <c r="U374" s="77" t="s">
        <v>5832</v>
      </c>
      <c r="V374" s="77">
        <v>15</v>
      </c>
      <c r="W374" s="77" t="s">
        <v>6734</v>
      </c>
      <c r="X374" s="77"/>
      <c r="Y374" s="77">
        <v>377</v>
      </c>
      <c r="Z374" s="77">
        <v>13</v>
      </c>
      <c r="AA374" s="89"/>
      <c r="AB374" s="77" t="s">
        <v>70</v>
      </c>
      <c r="AC374" s="78"/>
      <c r="AD374" s="77"/>
      <c r="AE374" s="77"/>
      <c r="AF374" s="77"/>
      <c r="AG374" s="77"/>
      <c r="AH374" s="77"/>
      <c r="AI374" s="77"/>
      <c r="AJ374" s="77" t="s">
        <v>5848</v>
      </c>
      <c r="AK374" s="77" t="s">
        <v>7027</v>
      </c>
      <c r="AL374" s="78">
        <v>44641</v>
      </c>
      <c r="AM374" s="78">
        <v>44641</v>
      </c>
      <c r="AN374" s="78">
        <v>44642</v>
      </c>
      <c r="AO374" s="78">
        <v>44642</v>
      </c>
      <c r="AP374" s="78"/>
      <c r="AQ374" s="77" t="s">
        <v>5862</v>
      </c>
      <c r="AR374" s="77" t="s">
        <v>7028</v>
      </c>
      <c r="AS374" s="77" t="s">
        <v>7027</v>
      </c>
      <c r="AT374" s="77"/>
      <c r="AU374" s="77"/>
      <c r="AV374" s="77"/>
      <c r="AW374" s="77" t="s">
        <v>90</v>
      </c>
      <c r="AX374" s="77"/>
      <c r="AY374" s="77"/>
      <c r="AZ374" s="77"/>
      <c r="BA374" s="77"/>
      <c r="BB374" s="77"/>
      <c r="BC374" s="77"/>
      <c r="BD374" s="77"/>
      <c r="BE374" s="77"/>
      <c r="BF374" s="77"/>
      <c r="BG374" s="77"/>
      <c r="BH374" s="77"/>
    </row>
    <row r="375" spans="1:60">
      <c r="A375" s="95"/>
      <c r="B375" s="77" t="s">
        <v>6423</v>
      </c>
      <c r="C375" s="368" t="s">
        <v>7029</v>
      </c>
      <c r="D375" s="78"/>
      <c r="E375" s="77" t="s">
        <v>7007</v>
      </c>
      <c r="F375" s="77"/>
      <c r="G375" s="77" t="s">
        <v>5831</v>
      </c>
      <c r="H375" s="77"/>
      <c r="I375" s="77"/>
      <c r="J375" s="77"/>
      <c r="K375" s="77"/>
      <c r="L375" s="77" t="s">
        <v>2310</v>
      </c>
      <c r="M375" s="77" t="s">
        <v>7008</v>
      </c>
      <c r="N375" s="77"/>
      <c r="O375" s="77"/>
      <c r="P375" s="77"/>
      <c r="Q375" s="77"/>
      <c r="R375" s="77"/>
      <c r="S375" s="77"/>
      <c r="T375" s="77"/>
      <c r="U375" s="77" t="s">
        <v>5833</v>
      </c>
      <c r="V375" s="77">
        <v>18</v>
      </c>
      <c r="W375" s="77" t="s">
        <v>6734</v>
      </c>
      <c r="X375" s="77"/>
      <c r="Y375" s="77">
        <v>261</v>
      </c>
      <c r="Z375" s="77">
        <v>9</v>
      </c>
      <c r="AA375" s="89"/>
      <c r="AB375" s="77" t="s">
        <v>70</v>
      </c>
      <c r="AC375" s="78"/>
      <c r="AD375" s="77"/>
      <c r="AE375" s="77"/>
      <c r="AF375" s="77"/>
      <c r="AG375" s="77"/>
      <c r="AH375" s="77"/>
      <c r="AI375" s="77"/>
      <c r="AJ375" s="77" t="s">
        <v>5848</v>
      </c>
      <c r="AK375" s="77" t="s">
        <v>7029</v>
      </c>
      <c r="AL375" s="78">
        <v>44641</v>
      </c>
      <c r="AM375" s="78">
        <v>44641</v>
      </c>
      <c r="AN375" s="78">
        <v>44642</v>
      </c>
      <c r="AO375" s="78">
        <v>44642</v>
      </c>
      <c r="AP375" s="78"/>
      <c r="AQ375" s="77" t="s">
        <v>5862</v>
      </c>
      <c r="AR375" s="77" t="s">
        <v>7028</v>
      </c>
      <c r="AS375" s="77" t="s">
        <v>7029</v>
      </c>
      <c r="AT375" s="77"/>
      <c r="AU375" s="77"/>
      <c r="AV375" s="77"/>
      <c r="AW375" s="77" t="s">
        <v>90</v>
      </c>
      <c r="AX375" s="77"/>
      <c r="AY375" s="77"/>
      <c r="AZ375" s="77"/>
      <c r="BA375" s="77"/>
      <c r="BB375" s="77"/>
      <c r="BC375" s="77"/>
      <c r="BD375" s="77"/>
      <c r="BE375" s="77"/>
      <c r="BF375" s="77"/>
      <c r="BG375" s="77"/>
      <c r="BH375" s="77"/>
    </row>
    <row r="376" spans="1:60">
      <c r="A376" s="95"/>
      <c r="B376" s="77" t="s">
        <v>6423</v>
      </c>
      <c r="C376" s="368" t="s">
        <v>7030</v>
      </c>
      <c r="D376" s="78"/>
      <c r="E376" s="77" t="s">
        <v>7007</v>
      </c>
      <c r="F376" s="77"/>
      <c r="G376" s="77" t="s">
        <v>5831</v>
      </c>
      <c r="H376" s="77"/>
      <c r="I376" s="77"/>
      <c r="J376" s="77"/>
      <c r="K376" s="77"/>
      <c r="L376" s="77" t="s">
        <v>2310</v>
      </c>
      <c r="M376" s="77" t="s">
        <v>7008</v>
      </c>
      <c r="N376" s="77"/>
      <c r="O376" s="77"/>
      <c r="P376" s="77"/>
      <c r="Q376" s="77"/>
      <c r="R376" s="77"/>
      <c r="S376" s="77"/>
      <c r="T376" s="77"/>
      <c r="U376" s="77" t="s">
        <v>5832</v>
      </c>
      <c r="V376" s="77">
        <v>15</v>
      </c>
      <c r="W376" s="77" t="s">
        <v>6734</v>
      </c>
      <c r="X376" s="77"/>
      <c r="Y376" s="77">
        <v>551</v>
      </c>
      <c r="Z376" s="77">
        <v>19</v>
      </c>
      <c r="AA376" s="89"/>
      <c r="AB376" s="77" t="s">
        <v>70</v>
      </c>
      <c r="AC376" s="78"/>
      <c r="AD376" s="77"/>
      <c r="AE376" s="77"/>
      <c r="AF376" s="77"/>
      <c r="AG376" s="77"/>
      <c r="AH376" s="77"/>
      <c r="AI376" s="77"/>
      <c r="AJ376" s="77" t="s">
        <v>5848</v>
      </c>
      <c r="AK376" s="77" t="s">
        <v>7030</v>
      </c>
      <c r="AL376" s="78">
        <v>44641</v>
      </c>
      <c r="AM376" s="78">
        <v>44641</v>
      </c>
      <c r="AN376" s="78">
        <v>44642</v>
      </c>
      <c r="AO376" s="78">
        <v>44642</v>
      </c>
      <c r="AP376" s="78"/>
      <c r="AQ376" s="77" t="s">
        <v>5862</v>
      </c>
      <c r="AR376" s="77" t="s">
        <v>7031</v>
      </c>
      <c r="AS376" s="77" t="s">
        <v>7030</v>
      </c>
      <c r="AT376" s="77"/>
      <c r="AU376" s="77"/>
      <c r="AV376" s="77"/>
      <c r="AW376" s="77" t="s">
        <v>90</v>
      </c>
      <c r="AX376" s="77"/>
      <c r="AY376" s="77"/>
      <c r="AZ376" s="77"/>
      <c r="BA376" s="77"/>
      <c r="BB376" s="77"/>
      <c r="BC376" s="77"/>
      <c r="BD376" s="77"/>
      <c r="BE376" s="77"/>
      <c r="BF376" s="77"/>
      <c r="BG376" s="77"/>
      <c r="BH376" s="77"/>
    </row>
    <row r="377" spans="1:60">
      <c r="A377" s="95"/>
      <c r="B377" s="77" t="s">
        <v>6423</v>
      </c>
      <c r="C377" s="368" t="s">
        <v>7032</v>
      </c>
      <c r="D377" s="78"/>
      <c r="E377" s="77" t="s">
        <v>7007</v>
      </c>
      <c r="F377" s="77"/>
      <c r="G377" s="77" t="s">
        <v>5831</v>
      </c>
      <c r="H377" s="77"/>
      <c r="I377" s="77"/>
      <c r="J377" s="77"/>
      <c r="K377" s="77"/>
      <c r="L377" s="77" t="s">
        <v>2310</v>
      </c>
      <c r="M377" s="77" t="s">
        <v>7008</v>
      </c>
      <c r="N377" s="77"/>
      <c r="O377" s="77"/>
      <c r="P377" s="77"/>
      <c r="Q377" s="77"/>
      <c r="R377" s="77"/>
      <c r="S377" s="77"/>
      <c r="T377" s="77"/>
      <c r="U377" s="77" t="s">
        <v>5833</v>
      </c>
      <c r="V377" s="77">
        <v>18</v>
      </c>
      <c r="W377" s="77" t="s">
        <v>6734</v>
      </c>
      <c r="X377" s="77"/>
      <c r="Y377" s="77">
        <v>87</v>
      </c>
      <c r="Z377" s="77">
        <v>3</v>
      </c>
      <c r="AA377" s="89"/>
      <c r="AB377" s="77" t="s">
        <v>70</v>
      </c>
      <c r="AC377" s="78"/>
      <c r="AD377" s="77"/>
      <c r="AE377" s="77"/>
      <c r="AF377" s="77"/>
      <c r="AG377" s="77"/>
      <c r="AH377" s="77"/>
      <c r="AI377" s="77"/>
      <c r="AJ377" s="77" t="s">
        <v>5848</v>
      </c>
      <c r="AK377" s="77" t="s">
        <v>7032</v>
      </c>
      <c r="AL377" s="78">
        <v>44641</v>
      </c>
      <c r="AM377" s="78">
        <v>44641</v>
      </c>
      <c r="AN377" s="78">
        <v>44642</v>
      </c>
      <c r="AO377" s="78">
        <v>44642</v>
      </c>
      <c r="AP377" s="78"/>
      <c r="AQ377" s="77" t="s">
        <v>5862</v>
      </c>
      <c r="AR377" s="77" t="s">
        <v>7031</v>
      </c>
      <c r="AS377" s="77" t="s">
        <v>7032</v>
      </c>
      <c r="AT377" s="77"/>
      <c r="AU377" s="77"/>
      <c r="AV377" s="77"/>
      <c r="AW377" s="77" t="s">
        <v>90</v>
      </c>
      <c r="AX377" s="77"/>
      <c r="AY377" s="77"/>
      <c r="AZ377" s="77"/>
      <c r="BA377" s="77"/>
      <c r="BB377" s="77"/>
      <c r="BC377" s="77"/>
      <c r="BD377" s="77"/>
      <c r="BE377" s="77"/>
      <c r="BF377" s="77"/>
      <c r="BG377" s="77"/>
      <c r="BH377" s="77"/>
    </row>
    <row r="378" spans="1:60">
      <c r="A378" s="95"/>
      <c r="B378" s="77" t="s">
        <v>6423</v>
      </c>
      <c r="C378" s="368" t="s">
        <v>7033</v>
      </c>
      <c r="D378" s="78"/>
      <c r="E378" s="77" t="s">
        <v>7007</v>
      </c>
      <c r="F378" s="77"/>
      <c r="G378" s="77" t="s">
        <v>5831</v>
      </c>
      <c r="H378" s="77"/>
      <c r="I378" s="77"/>
      <c r="J378" s="77"/>
      <c r="K378" s="77"/>
      <c r="L378" s="77" t="s">
        <v>2310</v>
      </c>
      <c r="M378" s="77" t="s">
        <v>7008</v>
      </c>
      <c r="N378" s="77"/>
      <c r="O378" s="77"/>
      <c r="P378" s="77"/>
      <c r="Q378" s="77"/>
      <c r="R378" s="77"/>
      <c r="S378" s="77"/>
      <c r="T378" s="77"/>
      <c r="U378" s="77" t="s">
        <v>5832</v>
      </c>
      <c r="V378" s="77">
        <v>15</v>
      </c>
      <c r="W378" s="77" t="s">
        <v>6734</v>
      </c>
      <c r="X378" s="77"/>
      <c r="Y378" s="77">
        <v>464</v>
      </c>
      <c r="Z378" s="77">
        <v>16</v>
      </c>
      <c r="AA378" s="89"/>
      <c r="AB378" s="77" t="s">
        <v>70</v>
      </c>
      <c r="AC378" s="78"/>
      <c r="AD378" s="77"/>
      <c r="AE378" s="77"/>
      <c r="AF378" s="77"/>
      <c r="AG378" s="77"/>
      <c r="AH378" s="77"/>
      <c r="AI378" s="77"/>
      <c r="AJ378" s="77" t="s">
        <v>5848</v>
      </c>
      <c r="AK378" s="77" t="s">
        <v>7033</v>
      </c>
      <c r="AL378" s="78">
        <v>44641</v>
      </c>
      <c r="AM378" s="78">
        <v>44641</v>
      </c>
      <c r="AN378" s="78">
        <v>44645</v>
      </c>
      <c r="AO378" s="78">
        <v>44645</v>
      </c>
      <c r="AP378" s="78"/>
      <c r="AQ378" s="77" t="s">
        <v>5862</v>
      </c>
      <c r="AR378" s="77" t="s">
        <v>7034</v>
      </c>
      <c r="AS378" s="77" t="s">
        <v>7033</v>
      </c>
      <c r="AT378" s="77"/>
      <c r="AU378" s="77"/>
      <c r="AV378" s="77"/>
      <c r="AW378" s="77" t="s">
        <v>90</v>
      </c>
      <c r="AX378" s="77"/>
      <c r="AY378" s="77"/>
      <c r="AZ378" s="77"/>
      <c r="BA378" s="77"/>
      <c r="BB378" s="77"/>
      <c r="BC378" s="77"/>
      <c r="BD378" s="77"/>
      <c r="BE378" s="77"/>
      <c r="BF378" s="77"/>
      <c r="BG378" s="77"/>
      <c r="BH378" s="77"/>
    </row>
    <row r="379" spans="1:60">
      <c r="A379" s="95"/>
      <c r="B379" s="77" t="s">
        <v>6423</v>
      </c>
      <c r="C379" s="368" t="s">
        <v>7035</v>
      </c>
      <c r="D379" s="78"/>
      <c r="E379" s="77" t="s">
        <v>7007</v>
      </c>
      <c r="F379" s="77"/>
      <c r="G379" s="77" t="s">
        <v>5831</v>
      </c>
      <c r="H379" s="77"/>
      <c r="I379" s="77"/>
      <c r="J379" s="77"/>
      <c r="K379" s="77"/>
      <c r="L379" s="77" t="s">
        <v>2310</v>
      </c>
      <c r="M379" s="77" t="s">
        <v>7008</v>
      </c>
      <c r="N379" s="77"/>
      <c r="O379" s="77"/>
      <c r="P379" s="77"/>
      <c r="Q379" s="77"/>
      <c r="R379" s="77"/>
      <c r="S379" s="77"/>
      <c r="T379" s="77"/>
      <c r="U379" s="77" t="s">
        <v>5833</v>
      </c>
      <c r="V379" s="77">
        <v>18</v>
      </c>
      <c r="W379" s="77" t="s">
        <v>6734</v>
      </c>
      <c r="X379" s="77"/>
      <c r="Y379" s="77">
        <v>174</v>
      </c>
      <c r="Z379" s="77">
        <v>6</v>
      </c>
      <c r="AA379" s="89"/>
      <c r="AB379" s="77" t="s">
        <v>70</v>
      </c>
      <c r="AC379" s="78"/>
      <c r="AD379" s="77"/>
      <c r="AE379" s="77"/>
      <c r="AF379" s="77"/>
      <c r="AG379" s="77"/>
      <c r="AH379" s="77"/>
      <c r="AI379" s="77"/>
      <c r="AJ379" s="77" t="s">
        <v>5848</v>
      </c>
      <c r="AK379" s="77" t="s">
        <v>7035</v>
      </c>
      <c r="AL379" s="78">
        <v>44641</v>
      </c>
      <c r="AM379" s="78">
        <v>44641</v>
      </c>
      <c r="AN379" s="78">
        <v>44645</v>
      </c>
      <c r="AO379" s="78">
        <v>44645</v>
      </c>
      <c r="AP379" s="78"/>
      <c r="AQ379" s="77" t="s">
        <v>5862</v>
      </c>
      <c r="AR379" s="77" t="s">
        <v>7034</v>
      </c>
      <c r="AS379" s="77" t="s">
        <v>7035</v>
      </c>
      <c r="AT379" s="77"/>
      <c r="AU379" s="77"/>
      <c r="AV379" s="77"/>
      <c r="AW379" s="77" t="s">
        <v>90</v>
      </c>
      <c r="AX379" s="77"/>
      <c r="AY379" s="77"/>
      <c r="AZ379" s="77"/>
      <c r="BA379" s="77"/>
      <c r="BB379" s="77"/>
      <c r="BC379" s="77"/>
      <c r="BD379" s="77"/>
      <c r="BE379" s="77"/>
      <c r="BF379" s="77"/>
      <c r="BG379" s="77"/>
      <c r="BH379" s="77"/>
    </row>
    <row r="380" spans="1:60">
      <c r="A380" s="95"/>
      <c r="B380" s="77" t="s">
        <v>6423</v>
      </c>
      <c r="C380" s="368" t="s">
        <v>7036</v>
      </c>
      <c r="D380" s="78"/>
      <c r="E380" s="77" t="s">
        <v>7037</v>
      </c>
      <c r="F380" s="77"/>
      <c r="G380" s="77" t="s">
        <v>5829</v>
      </c>
      <c r="H380" s="77"/>
      <c r="I380" s="77"/>
      <c r="J380" s="77"/>
      <c r="K380" s="77"/>
      <c r="L380" s="77" t="s">
        <v>7038</v>
      </c>
      <c r="M380" s="77" t="s">
        <v>7039</v>
      </c>
      <c r="N380" s="77"/>
      <c r="O380" s="77"/>
      <c r="P380" s="77"/>
      <c r="Q380" s="77"/>
      <c r="R380" s="77"/>
      <c r="S380" s="77"/>
      <c r="T380" s="77"/>
      <c r="U380" s="77" t="s">
        <v>6956</v>
      </c>
      <c r="V380" s="77">
        <v>15</v>
      </c>
      <c r="W380" s="77" t="s">
        <v>6957</v>
      </c>
      <c r="X380" s="77"/>
      <c r="Y380" s="77">
        <v>750</v>
      </c>
      <c r="Z380" s="77">
        <v>25</v>
      </c>
      <c r="AA380" s="89"/>
      <c r="AB380" s="77" t="s">
        <v>88</v>
      </c>
      <c r="AC380" s="78"/>
      <c r="AD380" s="77"/>
      <c r="AE380" s="77"/>
      <c r="AF380" s="77"/>
      <c r="AG380" s="77"/>
      <c r="AH380" s="77"/>
      <c r="AI380" s="77"/>
      <c r="AJ380" s="77" t="s">
        <v>5848</v>
      </c>
      <c r="AK380" s="77" t="s">
        <v>7036</v>
      </c>
      <c r="AL380" s="78">
        <v>44641</v>
      </c>
      <c r="AM380" s="78">
        <v>44641</v>
      </c>
      <c r="AN380" s="78">
        <v>44642</v>
      </c>
      <c r="AO380" s="78">
        <v>44642</v>
      </c>
      <c r="AP380" s="78"/>
      <c r="AQ380" s="77" t="s">
        <v>5862</v>
      </c>
      <c r="AR380" s="77"/>
      <c r="AS380" s="77" t="s">
        <v>7036</v>
      </c>
      <c r="AT380" s="77"/>
      <c r="AU380" s="77"/>
      <c r="AV380" s="77"/>
      <c r="AW380" s="77" t="s">
        <v>90</v>
      </c>
      <c r="AX380" s="77"/>
      <c r="AY380" s="77"/>
      <c r="AZ380" s="77"/>
      <c r="BA380" s="77"/>
      <c r="BB380" s="77"/>
      <c r="BC380" s="77"/>
      <c r="BD380" s="77"/>
      <c r="BE380" s="77"/>
      <c r="BF380" s="77"/>
      <c r="BG380" s="77"/>
      <c r="BH380" s="77"/>
    </row>
    <row r="381" spans="1:60">
      <c r="A381" s="95"/>
      <c r="B381" s="77" t="s">
        <v>6423</v>
      </c>
      <c r="C381" s="368" t="s">
        <v>7040</v>
      </c>
      <c r="D381" s="78"/>
      <c r="E381" s="77" t="s">
        <v>7037</v>
      </c>
      <c r="F381" s="77"/>
      <c r="G381" s="77" t="s">
        <v>5829</v>
      </c>
      <c r="H381" s="77"/>
      <c r="I381" s="77"/>
      <c r="J381" s="77"/>
      <c r="K381" s="77"/>
      <c r="L381" s="77" t="s">
        <v>7038</v>
      </c>
      <c r="M381" s="77" t="s">
        <v>7039</v>
      </c>
      <c r="N381" s="77"/>
      <c r="O381" s="77"/>
      <c r="P381" s="77"/>
      <c r="Q381" s="77"/>
      <c r="R381" s="77"/>
      <c r="S381" s="77"/>
      <c r="T381" s="77"/>
      <c r="U381" s="77" t="s">
        <v>6956</v>
      </c>
      <c r="V381" s="77">
        <v>15</v>
      </c>
      <c r="W381" s="77" t="s">
        <v>6957</v>
      </c>
      <c r="X381" s="77"/>
      <c r="Y381" s="77">
        <v>1</v>
      </c>
      <c r="Z381" s="77">
        <v>1</v>
      </c>
      <c r="AA381" s="89"/>
      <c r="AB381" s="77" t="s">
        <v>88</v>
      </c>
      <c r="AC381" s="78"/>
      <c r="AD381" s="77"/>
      <c r="AE381" s="77"/>
      <c r="AF381" s="77"/>
      <c r="AG381" s="77"/>
      <c r="AH381" s="77"/>
      <c r="AI381" s="77"/>
      <c r="AJ381" s="77" t="s">
        <v>5848</v>
      </c>
      <c r="AK381" s="77" t="s">
        <v>7040</v>
      </c>
      <c r="AL381" s="78">
        <v>44641</v>
      </c>
      <c r="AM381" s="78">
        <v>44641</v>
      </c>
      <c r="AN381" s="78">
        <v>44642</v>
      </c>
      <c r="AO381" s="78">
        <v>44642</v>
      </c>
      <c r="AP381" s="78"/>
      <c r="AQ381" s="77" t="s">
        <v>5862</v>
      </c>
      <c r="AR381" s="77" t="s">
        <v>7041</v>
      </c>
      <c r="AS381" s="77" t="s">
        <v>7040</v>
      </c>
      <c r="AT381" s="77"/>
      <c r="AU381" s="77"/>
      <c r="AV381" s="77"/>
      <c r="AW381" s="77" t="s">
        <v>6411</v>
      </c>
      <c r="AX381" s="77"/>
      <c r="AY381" s="77"/>
      <c r="AZ381" s="77"/>
      <c r="BA381" s="77"/>
      <c r="BB381" s="77"/>
      <c r="BC381" s="77"/>
      <c r="BD381" s="77"/>
      <c r="BE381" s="77"/>
      <c r="BF381" s="77"/>
      <c r="BG381" s="77"/>
      <c r="BH381" s="77"/>
    </row>
    <row r="382" spans="1:60">
      <c r="A382" s="95"/>
      <c r="B382" s="77" t="s">
        <v>6423</v>
      </c>
      <c r="C382" s="368" t="s">
        <v>7042</v>
      </c>
      <c r="D382" s="78"/>
      <c r="E382" s="77" t="s">
        <v>7007</v>
      </c>
      <c r="F382" s="77"/>
      <c r="G382" s="77" t="s">
        <v>5831</v>
      </c>
      <c r="H382" s="77"/>
      <c r="I382" s="77"/>
      <c r="J382" s="77"/>
      <c r="K382" s="77"/>
      <c r="L382" s="77" t="s">
        <v>2310</v>
      </c>
      <c r="M382" s="77" t="s">
        <v>7008</v>
      </c>
      <c r="N382" s="77"/>
      <c r="O382" s="77"/>
      <c r="P382" s="77"/>
      <c r="Q382" s="77"/>
      <c r="R382" s="77"/>
      <c r="S382" s="77"/>
      <c r="T382" s="77"/>
      <c r="U382" s="77" t="s">
        <v>5832</v>
      </c>
      <c r="V382" s="77">
        <v>15</v>
      </c>
      <c r="W382" s="77" t="s">
        <v>6734</v>
      </c>
      <c r="X382" s="77"/>
      <c r="Y382" s="77">
        <v>464</v>
      </c>
      <c r="Z382" s="77">
        <v>16</v>
      </c>
      <c r="AA382" s="89"/>
      <c r="AB382" s="77" t="s">
        <v>70</v>
      </c>
      <c r="AC382" s="78"/>
      <c r="AD382" s="77"/>
      <c r="AE382" s="77"/>
      <c r="AF382" s="77"/>
      <c r="AG382" s="77"/>
      <c r="AH382" s="77"/>
      <c r="AI382" s="77"/>
      <c r="AJ382" s="77" t="s">
        <v>5848</v>
      </c>
      <c r="AK382" s="77" t="s">
        <v>7042</v>
      </c>
      <c r="AL382" s="78">
        <v>44642</v>
      </c>
      <c r="AM382" s="78">
        <v>44642</v>
      </c>
      <c r="AN382" s="78">
        <v>44643</v>
      </c>
      <c r="AO382" s="78">
        <v>44643</v>
      </c>
      <c r="AP382" s="78"/>
      <c r="AQ382" s="77" t="s">
        <v>5862</v>
      </c>
      <c r="AR382" s="77" t="s">
        <v>7043</v>
      </c>
      <c r="AS382" s="77" t="s">
        <v>7042</v>
      </c>
      <c r="AT382" s="77"/>
      <c r="AU382" s="77"/>
      <c r="AV382" s="77"/>
      <c r="AW382" s="77" t="s">
        <v>90</v>
      </c>
      <c r="AX382" s="77"/>
      <c r="AY382" s="77"/>
      <c r="AZ382" s="77"/>
      <c r="BA382" s="77"/>
      <c r="BB382" s="77"/>
      <c r="BC382" s="77"/>
      <c r="BD382" s="77"/>
      <c r="BE382" s="77"/>
      <c r="BF382" s="77"/>
      <c r="BG382" s="77"/>
      <c r="BH382" s="77"/>
    </row>
    <row r="383" spans="1:60">
      <c r="A383" s="95"/>
      <c r="B383" s="77" t="s">
        <v>6423</v>
      </c>
      <c r="C383" s="368" t="s">
        <v>7044</v>
      </c>
      <c r="D383" s="78"/>
      <c r="E383" s="77" t="s">
        <v>7007</v>
      </c>
      <c r="F383" s="77"/>
      <c r="G383" s="77" t="s">
        <v>5831</v>
      </c>
      <c r="H383" s="77"/>
      <c r="I383" s="77"/>
      <c r="J383" s="77"/>
      <c r="K383" s="77"/>
      <c r="L383" s="77" t="s">
        <v>2310</v>
      </c>
      <c r="M383" s="77" t="s">
        <v>7008</v>
      </c>
      <c r="N383" s="77"/>
      <c r="O383" s="77"/>
      <c r="P383" s="77"/>
      <c r="Q383" s="77"/>
      <c r="R383" s="77"/>
      <c r="S383" s="77"/>
      <c r="T383" s="77"/>
      <c r="U383" s="77" t="s">
        <v>5833</v>
      </c>
      <c r="V383" s="77">
        <v>18</v>
      </c>
      <c r="W383" s="77" t="s">
        <v>6734</v>
      </c>
      <c r="X383" s="77"/>
      <c r="Y383" s="77">
        <v>174</v>
      </c>
      <c r="Z383" s="77">
        <v>6</v>
      </c>
      <c r="AA383" s="89"/>
      <c r="AB383" s="77" t="s">
        <v>70</v>
      </c>
      <c r="AC383" s="78"/>
      <c r="AD383" s="77"/>
      <c r="AE383" s="77"/>
      <c r="AF383" s="77"/>
      <c r="AG383" s="77"/>
      <c r="AH383" s="77"/>
      <c r="AI383" s="77"/>
      <c r="AJ383" s="77" t="s">
        <v>5848</v>
      </c>
      <c r="AK383" s="77" t="s">
        <v>7044</v>
      </c>
      <c r="AL383" s="78">
        <v>44642</v>
      </c>
      <c r="AM383" s="78">
        <v>44642</v>
      </c>
      <c r="AN383" s="78">
        <v>44643</v>
      </c>
      <c r="AO383" s="78">
        <v>44643</v>
      </c>
      <c r="AP383" s="78"/>
      <c r="AQ383" s="77" t="s">
        <v>5862</v>
      </c>
      <c r="AR383" s="77" t="s">
        <v>7043</v>
      </c>
      <c r="AS383" s="77" t="s">
        <v>7044</v>
      </c>
      <c r="AT383" s="77"/>
      <c r="AU383" s="77"/>
      <c r="AV383" s="77"/>
      <c r="AW383" s="77" t="s">
        <v>90</v>
      </c>
      <c r="AX383" s="77"/>
      <c r="AY383" s="77"/>
      <c r="AZ383" s="77"/>
      <c r="BA383" s="77"/>
      <c r="BB383" s="77"/>
      <c r="BC383" s="77"/>
      <c r="BD383" s="77"/>
      <c r="BE383" s="77"/>
      <c r="BF383" s="77"/>
      <c r="BG383" s="77"/>
      <c r="BH383" s="77"/>
    </row>
    <row r="384" spans="1:60">
      <c r="A384" s="95"/>
      <c r="B384" s="77" t="s">
        <v>6423</v>
      </c>
      <c r="C384" s="368" t="s">
        <v>7045</v>
      </c>
      <c r="D384" s="78"/>
      <c r="E384" s="77" t="s">
        <v>7007</v>
      </c>
      <c r="F384" s="77"/>
      <c r="G384" s="77" t="s">
        <v>5831</v>
      </c>
      <c r="H384" s="77"/>
      <c r="I384" s="77"/>
      <c r="J384" s="77"/>
      <c r="K384" s="77"/>
      <c r="L384" s="77" t="s">
        <v>2310</v>
      </c>
      <c r="M384" s="77" t="s">
        <v>7008</v>
      </c>
      <c r="N384" s="77"/>
      <c r="O384" s="77"/>
      <c r="P384" s="77"/>
      <c r="Q384" s="77"/>
      <c r="R384" s="77"/>
      <c r="S384" s="77"/>
      <c r="T384" s="77"/>
      <c r="U384" s="77" t="s">
        <v>5832</v>
      </c>
      <c r="V384" s="77">
        <v>15</v>
      </c>
      <c r="W384" s="77" t="s">
        <v>6734</v>
      </c>
      <c r="X384" s="77"/>
      <c r="Y384" s="77">
        <v>232</v>
      </c>
      <c r="Z384" s="77">
        <v>8</v>
      </c>
      <c r="AA384" s="89"/>
      <c r="AB384" s="77" t="s">
        <v>70</v>
      </c>
      <c r="AC384" s="78"/>
      <c r="AD384" s="77"/>
      <c r="AE384" s="77"/>
      <c r="AF384" s="77"/>
      <c r="AG384" s="77"/>
      <c r="AH384" s="77"/>
      <c r="AI384" s="77"/>
      <c r="AJ384" s="77" t="s">
        <v>5848</v>
      </c>
      <c r="AK384" s="77" t="s">
        <v>7045</v>
      </c>
      <c r="AL384" s="78">
        <v>44642</v>
      </c>
      <c r="AM384" s="78">
        <v>44642</v>
      </c>
      <c r="AN384" s="78">
        <v>44643</v>
      </c>
      <c r="AO384" s="78">
        <v>44643</v>
      </c>
      <c r="AP384" s="78"/>
      <c r="AQ384" s="77" t="s">
        <v>5862</v>
      </c>
      <c r="AR384" s="77" t="s">
        <v>7046</v>
      </c>
      <c r="AS384" s="77" t="s">
        <v>7045</v>
      </c>
      <c r="AT384" s="77"/>
      <c r="AU384" s="77"/>
      <c r="AV384" s="77"/>
      <c r="AW384" s="77" t="s">
        <v>90</v>
      </c>
      <c r="AX384" s="77"/>
      <c r="AY384" s="77"/>
      <c r="AZ384" s="77"/>
      <c r="BA384" s="77"/>
      <c r="BB384" s="77"/>
      <c r="BC384" s="77"/>
      <c r="BD384" s="77"/>
      <c r="BE384" s="77"/>
      <c r="BF384" s="77"/>
      <c r="BG384" s="77"/>
      <c r="BH384" s="77"/>
    </row>
    <row r="385" spans="1:60">
      <c r="A385" s="95"/>
      <c r="B385" s="77" t="s">
        <v>6423</v>
      </c>
      <c r="C385" s="368" t="s">
        <v>7047</v>
      </c>
      <c r="D385" s="78"/>
      <c r="E385" s="77" t="s">
        <v>7007</v>
      </c>
      <c r="F385" s="77"/>
      <c r="G385" s="77" t="s">
        <v>5831</v>
      </c>
      <c r="H385" s="77"/>
      <c r="I385" s="77"/>
      <c r="J385" s="77"/>
      <c r="K385" s="77"/>
      <c r="L385" s="77" t="s">
        <v>2310</v>
      </c>
      <c r="M385" s="77" t="s">
        <v>7008</v>
      </c>
      <c r="N385" s="77"/>
      <c r="O385" s="77"/>
      <c r="P385" s="77"/>
      <c r="Q385" s="77"/>
      <c r="R385" s="77"/>
      <c r="S385" s="77"/>
      <c r="T385" s="77"/>
      <c r="U385" s="77" t="s">
        <v>5833</v>
      </c>
      <c r="V385" s="77">
        <v>18</v>
      </c>
      <c r="W385" s="77" t="s">
        <v>6734</v>
      </c>
      <c r="X385" s="77"/>
      <c r="Y385" s="77">
        <v>145</v>
      </c>
      <c r="Z385" s="77">
        <v>5</v>
      </c>
      <c r="AA385" s="89"/>
      <c r="AB385" s="77" t="s">
        <v>70</v>
      </c>
      <c r="AC385" s="78"/>
      <c r="AD385" s="77"/>
      <c r="AE385" s="77"/>
      <c r="AF385" s="77"/>
      <c r="AG385" s="77"/>
      <c r="AH385" s="77"/>
      <c r="AI385" s="77"/>
      <c r="AJ385" s="77" t="s">
        <v>5848</v>
      </c>
      <c r="AK385" s="77" t="s">
        <v>7047</v>
      </c>
      <c r="AL385" s="78">
        <v>44642</v>
      </c>
      <c r="AM385" s="78">
        <v>44642</v>
      </c>
      <c r="AN385" s="78">
        <v>44643</v>
      </c>
      <c r="AO385" s="78">
        <v>44643</v>
      </c>
      <c r="AP385" s="78"/>
      <c r="AQ385" s="77" t="s">
        <v>5862</v>
      </c>
      <c r="AR385" s="77" t="s">
        <v>7046</v>
      </c>
      <c r="AS385" s="77" t="s">
        <v>7047</v>
      </c>
      <c r="AT385" s="77"/>
      <c r="AU385" s="77"/>
      <c r="AV385" s="77"/>
      <c r="AW385" s="77" t="s">
        <v>90</v>
      </c>
      <c r="AX385" s="77"/>
      <c r="AY385" s="77"/>
      <c r="AZ385" s="77"/>
      <c r="BA385" s="77"/>
      <c r="BB385" s="77"/>
      <c r="BC385" s="77"/>
      <c r="BD385" s="77"/>
      <c r="BE385" s="77"/>
      <c r="BF385" s="77"/>
      <c r="BG385" s="77"/>
      <c r="BH385" s="77"/>
    </row>
    <row r="386" spans="1:60">
      <c r="A386" s="95"/>
      <c r="B386" s="77" t="s">
        <v>6423</v>
      </c>
      <c r="C386" s="368" t="s">
        <v>7048</v>
      </c>
      <c r="D386" s="78"/>
      <c r="E386" s="77" t="s">
        <v>5873</v>
      </c>
      <c r="F386" s="77"/>
      <c r="G386" s="77" t="s">
        <v>5831</v>
      </c>
      <c r="H386" s="77"/>
      <c r="I386" s="77"/>
      <c r="J386" s="77"/>
      <c r="K386" s="77"/>
      <c r="L386" s="77" t="s">
        <v>5874</v>
      </c>
      <c r="M386" s="77" t="s">
        <v>7049</v>
      </c>
      <c r="N386" s="77"/>
      <c r="O386" s="77"/>
      <c r="P386" s="77"/>
      <c r="Q386" s="77"/>
      <c r="R386" s="77"/>
      <c r="S386" s="77"/>
      <c r="T386" s="77"/>
      <c r="U386" s="77" t="s">
        <v>6934</v>
      </c>
      <c r="V386" s="77">
        <v>15</v>
      </c>
      <c r="W386" s="77" t="s">
        <v>6935</v>
      </c>
      <c r="X386" s="77"/>
      <c r="Y386" s="77">
        <v>580</v>
      </c>
      <c r="Z386" s="77">
        <v>20</v>
      </c>
      <c r="AA386" s="89"/>
      <c r="AB386" s="77" t="s">
        <v>70</v>
      </c>
      <c r="AC386" s="78"/>
      <c r="AD386" s="77"/>
      <c r="AE386" s="77"/>
      <c r="AF386" s="77"/>
      <c r="AG386" s="77"/>
      <c r="AH386" s="77"/>
      <c r="AI386" s="77"/>
      <c r="AJ386" s="77" t="s">
        <v>5848</v>
      </c>
      <c r="AK386" s="77" t="s">
        <v>7048</v>
      </c>
      <c r="AL386" s="78">
        <v>44645</v>
      </c>
      <c r="AM386" s="78">
        <v>44645</v>
      </c>
      <c r="AN386" s="78">
        <v>44648</v>
      </c>
      <c r="AO386" s="78">
        <v>44648</v>
      </c>
      <c r="AP386" s="78"/>
      <c r="AQ386" s="77" t="s">
        <v>5862</v>
      </c>
      <c r="AR386" s="77"/>
      <c r="AS386" s="77" t="s">
        <v>7048</v>
      </c>
      <c r="AT386" s="77"/>
      <c r="AU386" s="77"/>
      <c r="AV386" s="77"/>
      <c r="AW386" s="77" t="s">
        <v>90</v>
      </c>
      <c r="AX386" s="77"/>
      <c r="AY386" s="77"/>
      <c r="AZ386" s="77"/>
      <c r="BA386" s="77"/>
      <c r="BB386" s="77"/>
      <c r="BC386" s="77"/>
      <c r="BD386" s="77"/>
      <c r="BE386" s="77"/>
      <c r="BF386" s="77"/>
      <c r="BG386" s="77"/>
      <c r="BH386" s="77"/>
    </row>
    <row r="387" spans="1:60">
      <c r="A387" s="95"/>
      <c r="B387" s="77" t="s">
        <v>6423</v>
      </c>
      <c r="C387" s="368" t="s">
        <v>7050</v>
      </c>
      <c r="D387" s="78"/>
      <c r="E387" s="77" t="s">
        <v>7051</v>
      </c>
      <c r="F387" s="77"/>
      <c r="G387" s="77" t="s">
        <v>5829</v>
      </c>
      <c r="H387" s="77"/>
      <c r="I387" s="77"/>
      <c r="J387" s="77"/>
      <c r="K387" s="77"/>
      <c r="L387" s="77" t="s">
        <v>107</v>
      </c>
      <c r="M387" s="77" t="s">
        <v>7052</v>
      </c>
      <c r="N387" s="77"/>
      <c r="O387" s="77"/>
      <c r="P387" s="77"/>
      <c r="Q387" s="77"/>
      <c r="R387" s="77"/>
      <c r="S387" s="77"/>
      <c r="T387" s="77"/>
      <c r="U387" s="77" t="s">
        <v>7053</v>
      </c>
      <c r="V387" s="77">
        <v>15</v>
      </c>
      <c r="W387" s="77" t="s">
        <v>2819</v>
      </c>
      <c r="X387" s="77"/>
      <c r="Y387" s="77">
        <v>609</v>
      </c>
      <c r="Z387" s="77">
        <v>21</v>
      </c>
      <c r="AA387" s="89"/>
      <c r="AB387" s="77" t="s">
        <v>88</v>
      </c>
      <c r="AC387" s="78"/>
      <c r="AD387" s="77"/>
      <c r="AE387" s="77"/>
      <c r="AF387" s="77"/>
      <c r="AG387" s="77"/>
      <c r="AH387" s="77"/>
      <c r="AI387" s="77"/>
      <c r="AJ387" s="77" t="s">
        <v>5848</v>
      </c>
      <c r="AK387" s="77" t="s">
        <v>7050</v>
      </c>
      <c r="AL387" s="78">
        <v>44671</v>
      </c>
      <c r="AM387" s="78">
        <v>44671</v>
      </c>
      <c r="AN387" s="78">
        <v>44676</v>
      </c>
      <c r="AO387" s="78">
        <v>44676</v>
      </c>
      <c r="AP387" s="78"/>
      <c r="AQ387" s="77" t="s">
        <v>5862</v>
      </c>
      <c r="AR387" s="77"/>
      <c r="AS387" s="77" t="s">
        <v>7050</v>
      </c>
      <c r="AT387" s="77"/>
      <c r="AU387" s="77"/>
      <c r="AV387" s="77"/>
      <c r="AW387" s="77" t="s">
        <v>90</v>
      </c>
      <c r="AX387" s="77"/>
      <c r="AY387" s="77"/>
      <c r="AZ387" s="77"/>
      <c r="BA387" s="77"/>
      <c r="BB387" s="77"/>
      <c r="BC387" s="77"/>
      <c r="BD387" s="77"/>
      <c r="BE387" s="77"/>
      <c r="BF387" s="77"/>
      <c r="BG387" s="77"/>
      <c r="BH387" s="77"/>
    </row>
    <row r="388" spans="1:60">
      <c r="A388" s="95"/>
      <c r="B388" s="77" t="s">
        <v>6423</v>
      </c>
      <c r="C388" s="368" t="s">
        <v>7054</v>
      </c>
      <c r="D388" s="78"/>
      <c r="E388" s="77" t="s">
        <v>7051</v>
      </c>
      <c r="F388" s="77"/>
      <c r="G388" s="77" t="s">
        <v>5829</v>
      </c>
      <c r="H388" s="77"/>
      <c r="I388" s="77"/>
      <c r="J388" s="77"/>
      <c r="K388" s="77"/>
      <c r="L388" s="77" t="s">
        <v>107</v>
      </c>
      <c r="M388" s="77" t="s">
        <v>7052</v>
      </c>
      <c r="N388" s="77"/>
      <c r="O388" s="77"/>
      <c r="P388" s="77"/>
      <c r="Q388" s="77"/>
      <c r="R388" s="77"/>
      <c r="S388" s="77"/>
      <c r="T388" s="77"/>
      <c r="U388" s="77" t="s">
        <v>7053</v>
      </c>
      <c r="V388" s="77">
        <v>15</v>
      </c>
      <c r="W388" s="77" t="s">
        <v>2819</v>
      </c>
      <c r="X388" s="77"/>
      <c r="Y388" s="77">
        <v>609</v>
      </c>
      <c r="Z388" s="77">
        <v>21</v>
      </c>
      <c r="AA388" s="89"/>
      <c r="AB388" s="77" t="s">
        <v>88</v>
      </c>
      <c r="AC388" s="78"/>
      <c r="AD388" s="77"/>
      <c r="AE388" s="77"/>
      <c r="AF388" s="77"/>
      <c r="AG388" s="77"/>
      <c r="AH388" s="77"/>
      <c r="AI388" s="77"/>
      <c r="AJ388" s="77" t="s">
        <v>5848</v>
      </c>
      <c r="AK388" s="77" t="s">
        <v>7054</v>
      </c>
      <c r="AL388" s="78">
        <v>44671</v>
      </c>
      <c r="AM388" s="78">
        <v>44671</v>
      </c>
      <c r="AN388" s="78">
        <v>44676</v>
      </c>
      <c r="AO388" s="78">
        <v>44676</v>
      </c>
      <c r="AP388" s="78"/>
      <c r="AQ388" s="77" t="s">
        <v>5862</v>
      </c>
      <c r="AR388" s="77"/>
      <c r="AS388" s="77" t="s">
        <v>7054</v>
      </c>
      <c r="AT388" s="77"/>
      <c r="AU388" s="77"/>
      <c r="AV388" s="77"/>
      <c r="AW388" s="77" t="s">
        <v>90</v>
      </c>
      <c r="AX388" s="77"/>
      <c r="AY388" s="77"/>
      <c r="AZ388" s="77"/>
      <c r="BA388" s="77"/>
      <c r="BB388" s="77"/>
      <c r="BC388" s="77"/>
      <c r="BD388" s="77"/>
      <c r="BE388" s="77"/>
      <c r="BF388" s="77"/>
      <c r="BG388" s="77"/>
      <c r="BH388" s="77"/>
    </row>
    <row r="389" spans="1:60">
      <c r="A389" s="95"/>
      <c r="B389" s="77" t="s">
        <v>6423</v>
      </c>
      <c r="C389" s="368" t="s">
        <v>7055</v>
      </c>
      <c r="D389" s="78"/>
      <c r="E389" s="77" t="s">
        <v>7051</v>
      </c>
      <c r="F389" s="77"/>
      <c r="G389" s="77" t="s">
        <v>5829</v>
      </c>
      <c r="H389" s="77"/>
      <c r="I389" s="77"/>
      <c r="J389" s="77"/>
      <c r="K389" s="77"/>
      <c r="L389" s="77" t="s">
        <v>107</v>
      </c>
      <c r="M389" s="77" t="s">
        <v>7052</v>
      </c>
      <c r="N389" s="77"/>
      <c r="O389" s="77"/>
      <c r="P389" s="77"/>
      <c r="Q389" s="77"/>
      <c r="R389" s="77"/>
      <c r="S389" s="77"/>
      <c r="T389" s="77"/>
      <c r="U389" s="77" t="s">
        <v>7053</v>
      </c>
      <c r="V389" s="77">
        <v>15</v>
      </c>
      <c r="W389" s="77" t="s">
        <v>2819</v>
      </c>
      <c r="X389" s="77"/>
      <c r="Y389" s="77">
        <v>580</v>
      </c>
      <c r="Z389" s="77">
        <v>20</v>
      </c>
      <c r="AA389" s="89"/>
      <c r="AB389" s="77" t="s">
        <v>88</v>
      </c>
      <c r="AC389" s="78"/>
      <c r="AD389" s="77"/>
      <c r="AE389" s="77"/>
      <c r="AF389" s="77"/>
      <c r="AG389" s="77"/>
      <c r="AH389" s="77"/>
      <c r="AI389" s="77"/>
      <c r="AJ389" s="77" t="s">
        <v>5848</v>
      </c>
      <c r="AK389" s="77" t="s">
        <v>7055</v>
      </c>
      <c r="AL389" s="78">
        <v>44671</v>
      </c>
      <c r="AM389" s="78">
        <v>44671</v>
      </c>
      <c r="AN389" s="78">
        <v>44676</v>
      </c>
      <c r="AO389" s="78">
        <v>44676</v>
      </c>
      <c r="AP389" s="78"/>
      <c r="AQ389" s="77" t="s">
        <v>5862</v>
      </c>
      <c r="AR389" s="77"/>
      <c r="AS389" s="77" t="s">
        <v>7055</v>
      </c>
      <c r="AT389" s="77"/>
      <c r="AU389" s="77"/>
      <c r="AV389" s="77"/>
      <c r="AW389" s="77" t="s">
        <v>90</v>
      </c>
      <c r="AX389" s="77"/>
      <c r="AY389" s="77"/>
      <c r="AZ389" s="77"/>
      <c r="BA389" s="77"/>
      <c r="BB389" s="77"/>
      <c r="BC389" s="77"/>
      <c r="BD389" s="77"/>
      <c r="BE389" s="77"/>
      <c r="BF389" s="77"/>
      <c r="BG389" s="77"/>
      <c r="BH389" s="77"/>
    </row>
    <row r="390" spans="1:60">
      <c r="A390" s="95"/>
      <c r="B390" s="77" t="s">
        <v>6423</v>
      </c>
      <c r="C390" s="368" t="s">
        <v>7056</v>
      </c>
      <c r="D390" s="78"/>
      <c r="E390" s="77" t="s">
        <v>7051</v>
      </c>
      <c r="F390" s="77"/>
      <c r="G390" s="77" t="s">
        <v>5829</v>
      </c>
      <c r="H390" s="77"/>
      <c r="I390" s="77"/>
      <c r="J390" s="77"/>
      <c r="K390" s="77"/>
      <c r="L390" s="77" t="s">
        <v>107</v>
      </c>
      <c r="M390" s="77" t="s">
        <v>7052</v>
      </c>
      <c r="N390" s="77"/>
      <c r="O390" s="77"/>
      <c r="P390" s="77"/>
      <c r="Q390" s="77"/>
      <c r="R390" s="77"/>
      <c r="S390" s="77"/>
      <c r="T390" s="77"/>
      <c r="U390" s="77" t="s">
        <v>7053</v>
      </c>
      <c r="V390" s="77">
        <v>15</v>
      </c>
      <c r="W390" s="77" t="s">
        <v>2819</v>
      </c>
      <c r="X390" s="77"/>
      <c r="Y390" s="77">
        <v>609</v>
      </c>
      <c r="Z390" s="77">
        <v>21</v>
      </c>
      <c r="AA390" s="89"/>
      <c r="AB390" s="77" t="s">
        <v>88</v>
      </c>
      <c r="AC390" s="78"/>
      <c r="AD390" s="77"/>
      <c r="AE390" s="77"/>
      <c r="AF390" s="77"/>
      <c r="AG390" s="77"/>
      <c r="AH390" s="77"/>
      <c r="AI390" s="77"/>
      <c r="AJ390" s="77" t="s">
        <v>5848</v>
      </c>
      <c r="AK390" s="77" t="s">
        <v>7056</v>
      </c>
      <c r="AL390" s="78">
        <v>44672</v>
      </c>
      <c r="AM390" s="78">
        <v>44672</v>
      </c>
      <c r="AN390" s="78">
        <v>44676</v>
      </c>
      <c r="AO390" s="78">
        <v>44676</v>
      </c>
      <c r="AP390" s="78"/>
      <c r="AQ390" s="77" t="s">
        <v>5862</v>
      </c>
      <c r="AR390" s="77"/>
      <c r="AS390" s="77" t="s">
        <v>7056</v>
      </c>
      <c r="AT390" s="77"/>
      <c r="AU390" s="77"/>
      <c r="AV390" s="77"/>
      <c r="AW390" s="77" t="s">
        <v>90</v>
      </c>
      <c r="AX390" s="77"/>
      <c r="AY390" s="77"/>
      <c r="AZ390" s="77"/>
      <c r="BA390" s="77"/>
      <c r="BB390" s="77"/>
      <c r="BC390" s="77"/>
      <c r="BD390" s="77"/>
      <c r="BE390" s="77"/>
      <c r="BF390" s="77"/>
      <c r="BG390" s="77"/>
      <c r="BH390" s="77"/>
    </row>
    <row r="391" spans="1:60">
      <c r="A391" s="278" t="s">
        <v>55</v>
      </c>
      <c r="B391" s="278" t="s">
        <v>6423</v>
      </c>
      <c r="C391" s="358"/>
      <c r="D391" s="366"/>
      <c r="E391" s="278">
        <v>7700016249</v>
      </c>
      <c r="F391" s="278" t="s">
        <v>7057</v>
      </c>
      <c r="G391" s="278" t="s">
        <v>7058</v>
      </c>
      <c r="H391" s="278"/>
      <c r="I391" s="278"/>
      <c r="J391" s="278"/>
      <c r="K391" s="278"/>
      <c r="L391" s="278" t="s">
        <v>2310</v>
      </c>
      <c r="M391" s="278" t="s">
        <v>7059</v>
      </c>
      <c r="N391" s="278"/>
      <c r="O391" s="278"/>
      <c r="P391" s="278"/>
      <c r="Q391" s="278"/>
      <c r="R391" s="278"/>
      <c r="S391" s="278"/>
      <c r="T391" s="278"/>
      <c r="U391" s="278" t="s">
        <v>5832</v>
      </c>
      <c r="V391" s="278">
        <v>15</v>
      </c>
      <c r="W391" s="278" t="s">
        <v>6734</v>
      </c>
      <c r="X391" s="278">
        <v>475</v>
      </c>
      <c r="Y391" s="278">
        <v>638</v>
      </c>
      <c r="Z391" s="278">
        <v>22</v>
      </c>
      <c r="AA391" s="322">
        <f t="shared" ref="AA391:AA408" si="0">X391*Y391/1000000</f>
        <v>0.30304999999999999</v>
      </c>
      <c r="AB391" s="278" t="s">
        <v>70</v>
      </c>
      <c r="AC391" s="366"/>
      <c r="AD391" s="278"/>
      <c r="AE391" s="278"/>
      <c r="AF391" s="278"/>
      <c r="AG391" s="278">
        <f t="shared" ref="AG391:AG408" si="1">Y391</f>
        <v>638</v>
      </c>
      <c r="AH391" s="278">
        <f t="shared" ref="AH391:AH408" si="2">Z391</f>
        <v>22</v>
      </c>
      <c r="AI391" s="322">
        <f t="shared" ref="AI391:AI408" si="3">AA391</f>
        <v>0.30304999999999999</v>
      </c>
      <c r="AJ391" s="278"/>
      <c r="AK391" s="278"/>
      <c r="AL391" s="366"/>
      <c r="AM391" s="366"/>
      <c r="AN391" s="366">
        <v>44720</v>
      </c>
      <c r="AO391" s="366"/>
      <c r="AP391" s="366"/>
      <c r="AQ391" s="278"/>
      <c r="AR391" s="278" t="s">
        <v>7060</v>
      </c>
      <c r="AS391" s="278"/>
      <c r="AT391" s="278"/>
      <c r="AU391" s="278"/>
      <c r="AV391" s="278"/>
      <c r="AW391" s="278" t="s">
        <v>90</v>
      </c>
      <c r="AX391" s="278"/>
      <c r="AY391" s="278"/>
      <c r="AZ391" s="278"/>
      <c r="BA391" s="278"/>
      <c r="BB391" s="278"/>
      <c r="BC391" s="278"/>
      <c r="BD391" s="278"/>
      <c r="BE391" s="278"/>
      <c r="BF391" s="278"/>
      <c r="BG391" s="278"/>
      <c r="BH391" s="278"/>
    </row>
    <row r="392" spans="1:60">
      <c r="A392" s="278" t="s">
        <v>55</v>
      </c>
      <c r="B392" s="278" t="s">
        <v>6423</v>
      </c>
      <c r="C392" s="358"/>
      <c r="D392" s="366"/>
      <c r="E392" s="278">
        <v>7700016249</v>
      </c>
      <c r="F392" s="278" t="s">
        <v>7057</v>
      </c>
      <c r="G392" s="278" t="s">
        <v>7058</v>
      </c>
      <c r="H392" s="278"/>
      <c r="I392" s="278"/>
      <c r="J392" s="278"/>
      <c r="K392" s="278"/>
      <c r="L392" s="278" t="s">
        <v>2310</v>
      </c>
      <c r="M392" s="278" t="s">
        <v>7059</v>
      </c>
      <c r="N392" s="278"/>
      <c r="O392" s="278"/>
      <c r="P392" s="278"/>
      <c r="Q392" s="278"/>
      <c r="R392" s="278"/>
      <c r="S392" s="278"/>
      <c r="T392" s="278"/>
      <c r="U392" s="278" t="s">
        <v>5832</v>
      </c>
      <c r="V392" s="278">
        <v>15</v>
      </c>
      <c r="W392" s="278" t="s">
        <v>6734</v>
      </c>
      <c r="X392" s="278">
        <v>475</v>
      </c>
      <c r="Y392" s="278">
        <v>638</v>
      </c>
      <c r="Z392" s="278">
        <v>22</v>
      </c>
      <c r="AA392" s="322">
        <f t="shared" si="0"/>
        <v>0.30304999999999999</v>
      </c>
      <c r="AB392" s="278" t="s">
        <v>70</v>
      </c>
      <c r="AC392" s="366"/>
      <c r="AD392" s="278"/>
      <c r="AE392" s="278"/>
      <c r="AF392" s="278"/>
      <c r="AG392" s="278">
        <f t="shared" si="1"/>
        <v>638</v>
      </c>
      <c r="AH392" s="278">
        <f t="shared" si="2"/>
        <v>22</v>
      </c>
      <c r="AI392" s="322">
        <f t="shared" si="3"/>
        <v>0.30304999999999999</v>
      </c>
      <c r="AJ392" s="278"/>
      <c r="AK392" s="278"/>
      <c r="AL392" s="366"/>
      <c r="AM392" s="366"/>
      <c r="AN392" s="366">
        <v>44720</v>
      </c>
      <c r="AO392" s="366"/>
      <c r="AP392" s="366"/>
      <c r="AQ392" s="278"/>
      <c r="AR392" s="278" t="s">
        <v>7060</v>
      </c>
      <c r="AS392" s="278"/>
      <c r="AT392" s="278"/>
      <c r="AU392" s="278"/>
      <c r="AV392" s="278"/>
      <c r="AW392" s="278" t="s">
        <v>90</v>
      </c>
      <c r="AX392" s="278"/>
      <c r="AY392" s="278"/>
      <c r="AZ392" s="278"/>
      <c r="BA392" s="278"/>
      <c r="BB392" s="278"/>
      <c r="BC392" s="278"/>
      <c r="BD392" s="278"/>
      <c r="BE392" s="278"/>
      <c r="BF392" s="278"/>
      <c r="BG392" s="278"/>
      <c r="BH392" s="278"/>
    </row>
    <row r="393" spans="1:60">
      <c r="A393" s="278" t="s">
        <v>55</v>
      </c>
      <c r="B393" s="278" t="s">
        <v>6423</v>
      </c>
      <c r="C393" s="358"/>
      <c r="D393" s="366"/>
      <c r="E393" s="278">
        <v>7700016249</v>
      </c>
      <c r="F393" s="278" t="s">
        <v>7057</v>
      </c>
      <c r="G393" s="278" t="s">
        <v>7058</v>
      </c>
      <c r="H393" s="278"/>
      <c r="I393" s="278"/>
      <c r="J393" s="278"/>
      <c r="K393" s="278"/>
      <c r="L393" s="278" t="s">
        <v>2310</v>
      </c>
      <c r="M393" s="278" t="s">
        <v>7059</v>
      </c>
      <c r="N393" s="278"/>
      <c r="O393" s="278"/>
      <c r="P393" s="278"/>
      <c r="Q393" s="278"/>
      <c r="R393" s="278"/>
      <c r="S393" s="278"/>
      <c r="T393" s="278"/>
      <c r="U393" s="278" t="s">
        <v>5832</v>
      </c>
      <c r="V393" s="278">
        <v>15</v>
      </c>
      <c r="W393" s="278" t="s">
        <v>6734</v>
      </c>
      <c r="X393" s="278">
        <v>475</v>
      </c>
      <c r="Y393" s="278">
        <v>638</v>
      </c>
      <c r="Z393" s="278">
        <v>22</v>
      </c>
      <c r="AA393" s="322">
        <f t="shared" si="0"/>
        <v>0.30304999999999999</v>
      </c>
      <c r="AB393" s="278" t="s">
        <v>70</v>
      </c>
      <c r="AC393" s="366"/>
      <c r="AD393" s="278"/>
      <c r="AE393" s="278"/>
      <c r="AF393" s="278"/>
      <c r="AG393" s="278">
        <f t="shared" si="1"/>
        <v>638</v>
      </c>
      <c r="AH393" s="278">
        <f t="shared" si="2"/>
        <v>22</v>
      </c>
      <c r="AI393" s="322">
        <f t="shared" si="3"/>
        <v>0.30304999999999999</v>
      </c>
      <c r="AJ393" s="278"/>
      <c r="AK393" s="278"/>
      <c r="AL393" s="366"/>
      <c r="AM393" s="366"/>
      <c r="AN393" s="366">
        <v>44721</v>
      </c>
      <c r="AO393" s="366"/>
      <c r="AP393" s="366"/>
      <c r="AQ393" s="278"/>
      <c r="AR393" s="278" t="s">
        <v>7060</v>
      </c>
      <c r="AS393" s="278"/>
      <c r="AT393" s="278"/>
      <c r="AU393" s="278"/>
      <c r="AV393" s="278"/>
      <c r="AW393" s="278" t="s">
        <v>90</v>
      </c>
      <c r="AX393" s="278"/>
      <c r="AY393" s="278"/>
      <c r="AZ393" s="278"/>
      <c r="BA393" s="278"/>
      <c r="BB393" s="278"/>
      <c r="BC393" s="278"/>
      <c r="BD393" s="278"/>
      <c r="BE393" s="278"/>
      <c r="BF393" s="278"/>
      <c r="BG393" s="278"/>
      <c r="BH393" s="278"/>
    </row>
    <row r="394" spans="1:60">
      <c r="A394" s="278" t="s">
        <v>55</v>
      </c>
      <c r="B394" s="278" t="s">
        <v>6423</v>
      </c>
      <c r="C394" s="358"/>
      <c r="D394" s="366"/>
      <c r="E394" s="278">
        <v>7700016249</v>
      </c>
      <c r="F394" s="278" t="s">
        <v>7057</v>
      </c>
      <c r="G394" s="278" t="s">
        <v>7058</v>
      </c>
      <c r="H394" s="278"/>
      <c r="I394" s="278"/>
      <c r="J394" s="278"/>
      <c r="K394" s="278"/>
      <c r="L394" s="278" t="s">
        <v>2310</v>
      </c>
      <c r="M394" s="278" t="s">
        <v>7059</v>
      </c>
      <c r="N394" s="278"/>
      <c r="O394" s="278"/>
      <c r="P394" s="278"/>
      <c r="Q394" s="278"/>
      <c r="R394" s="278"/>
      <c r="S394" s="278"/>
      <c r="T394" s="278"/>
      <c r="U394" s="278" t="s">
        <v>5832</v>
      </c>
      <c r="V394" s="278">
        <v>15</v>
      </c>
      <c r="W394" s="278" t="s">
        <v>6734</v>
      </c>
      <c r="X394" s="278">
        <v>475</v>
      </c>
      <c r="Y394" s="278">
        <v>638</v>
      </c>
      <c r="Z394" s="278">
        <v>22</v>
      </c>
      <c r="AA394" s="322">
        <f t="shared" si="0"/>
        <v>0.30304999999999999</v>
      </c>
      <c r="AB394" s="278" t="s">
        <v>70</v>
      </c>
      <c r="AC394" s="366"/>
      <c r="AD394" s="278"/>
      <c r="AE394" s="278"/>
      <c r="AF394" s="278"/>
      <c r="AG394" s="278">
        <f t="shared" si="1"/>
        <v>638</v>
      </c>
      <c r="AH394" s="278">
        <f t="shared" si="2"/>
        <v>22</v>
      </c>
      <c r="AI394" s="322">
        <f t="shared" si="3"/>
        <v>0.30304999999999999</v>
      </c>
      <c r="AJ394" s="278"/>
      <c r="AK394" s="278"/>
      <c r="AL394" s="366"/>
      <c r="AM394" s="366"/>
      <c r="AN394" s="366">
        <v>44721</v>
      </c>
      <c r="AO394" s="366"/>
      <c r="AP394" s="366"/>
      <c r="AQ394" s="278"/>
      <c r="AR394" s="278" t="s">
        <v>7060</v>
      </c>
      <c r="AS394" s="278"/>
      <c r="AT394" s="278"/>
      <c r="AU394" s="278"/>
      <c r="AV394" s="278"/>
      <c r="AW394" s="278" t="s">
        <v>90</v>
      </c>
      <c r="AX394" s="278"/>
      <c r="AY394" s="278"/>
      <c r="AZ394" s="278"/>
      <c r="BA394" s="278"/>
      <c r="BB394" s="278"/>
      <c r="BC394" s="278"/>
      <c r="BD394" s="278"/>
      <c r="BE394" s="278"/>
      <c r="BF394" s="278"/>
      <c r="BG394" s="278"/>
      <c r="BH394" s="278"/>
    </row>
    <row r="395" spans="1:60">
      <c r="A395" s="278" t="s">
        <v>55</v>
      </c>
      <c r="B395" s="278" t="s">
        <v>6423</v>
      </c>
      <c r="C395" s="358"/>
      <c r="D395" s="366"/>
      <c r="E395" s="278">
        <v>7700016249</v>
      </c>
      <c r="F395" s="278" t="s">
        <v>7057</v>
      </c>
      <c r="G395" s="278" t="s">
        <v>7058</v>
      </c>
      <c r="H395" s="278"/>
      <c r="I395" s="278"/>
      <c r="J395" s="278"/>
      <c r="K395" s="278"/>
      <c r="L395" s="278" t="s">
        <v>2310</v>
      </c>
      <c r="M395" s="278" t="s">
        <v>7059</v>
      </c>
      <c r="N395" s="278"/>
      <c r="O395" s="278"/>
      <c r="P395" s="278"/>
      <c r="Q395" s="278"/>
      <c r="R395" s="278"/>
      <c r="S395" s="278"/>
      <c r="T395" s="278"/>
      <c r="U395" s="278" t="s">
        <v>5832</v>
      </c>
      <c r="V395" s="278">
        <v>15</v>
      </c>
      <c r="W395" s="278" t="s">
        <v>6734</v>
      </c>
      <c r="X395" s="278">
        <v>475</v>
      </c>
      <c r="Y395" s="278">
        <v>638</v>
      </c>
      <c r="Z395" s="278">
        <v>22</v>
      </c>
      <c r="AA395" s="322">
        <f t="shared" si="0"/>
        <v>0.30304999999999999</v>
      </c>
      <c r="AB395" s="278" t="s">
        <v>70</v>
      </c>
      <c r="AC395" s="366"/>
      <c r="AD395" s="278"/>
      <c r="AE395" s="278"/>
      <c r="AF395" s="278"/>
      <c r="AG395" s="278">
        <f t="shared" si="1"/>
        <v>638</v>
      </c>
      <c r="AH395" s="278">
        <f t="shared" si="2"/>
        <v>22</v>
      </c>
      <c r="AI395" s="322">
        <f t="shared" si="3"/>
        <v>0.30304999999999999</v>
      </c>
      <c r="AJ395" s="278"/>
      <c r="AK395" s="278"/>
      <c r="AL395" s="366"/>
      <c r="AM395" s="366"/>
      <c r="AN395" s="366">
        <v>44727</v>
      </c>
      <c r="AO395" s="366"/>
      <c r="AP395" s="366"/>
      <c r="AQ395" s="278"/>
      <c r="AR395" s="278" t="s">
        <v>7060</v>
      </c>
      <c r="AS395" s="278"/>
      <c r="AT395" s="278"/>
      <c r="AU395" s="278"/>
      <c r="AV395" s="278"/>
      <c r="AW395" s="278" t="s">
        <v>90</v>
      </c>
      <c r="AX395" s="278"/>
      <c r="AY395" s="278"/>
      <c r="AZ395" s="278"/>
      <c r="BA395" s="278"/>
      <c r="BB395" s="278"/>
      <c r="BC395" s="278"/>
      <c r="BD395" s="278"/>
      <c r="BE395" s="278"/>
      <c r="BF395" s="278"/>
      <c r="BG395" s="278"/>
      <c r="BH395" s="278"/>
    </row>
    <row r="396" spans="1:60">
      <c r="A396" s="278" t="s">
        <v>55</v>
      </c>
      <c r="B396" s="278" t="s">
        <v>6423</v>
      </c>
      <c r="C396" s="358"/>
      <c r="D396" s="366"/>
      <c r="E396" s="278">
        <v>7700016249</v>
      </c>
      <c r="F396" s="278" t="s">
        <v>7057</v>
      </c>
      <c r="G396" s="278" t="s">
        <v>7058</v>
      </c>
      <c r="H396" s="278"/>
      <c r="I396" s="278"/>
      <c r="J396" s="278"/>
      <c r="K396" s="278"/>
      <c r="L396" s="278" t="s">
        <v>2310</v>
      </c>
      <c r="M396" s="278" t="s">
        <v>7059</v>
      </c>
      <c r="N396" s="278"/>
      <c r="O396" s="278"/>
      <c r="P396" s="278"/>
      <c r="Q396" s="278"/>
      <c r="R396" s="278"/>
      <c r="S396" s="278"/>
      <c r="T396" s="278"/>
      <c r="U396" s="278" t="s">
        <v>5832</v>
      </c>
      <c r="V396" s="278">
        <v>15</v>
      </c>
      <c r="W396" s="278" t="s">
        <v>6734</v>
      </c>
      <c r="X396" s="278">
        <v>475</v>
      </c>
      <c r="Y396" s="278">
        <v>638</v>
      </c>
      <c r="Z396" s="278">
        <v>22</v>
      </c>
      <c r="AA396" s="322">
        <f t="shared" si="0"/>
        <v>0.30304999999999999</v>
      </c>
      <c r="AB396" s="278" t="s">
        <v>70</v>
      </c>
      <c r="AC396" s="366"/>
      <c r="AD396" s="278"/>
      <c r="AE396" s="278"/>
      <c r="AF396" s="278"/>
      <c r="AG396" s="278">
        <f t="shared" si="1"/>
        <v>638</v>
      </c>
      <c r="AH396" s="278">
        <f t="shared" si="2"/>
        <v>22</v>
      </c>
      <c r="AI396" s="322">
        <f t="shared" si="3"/>
        <v>0.30304999999999999</v>
      </c>
      <c r="AJ396" s="278"/>
      <c r="AK396" s="278"/>
      <c r="AL396" s="366"/>
      <c r="AM396" s="366"/>
      <c r="AN396" s="366">
        <v>44727</v>
      </c>
      <c r="AO396" s="366"/>
      <c r="AP396" s="366"/>
      <c r="AQ396" s="278"/>
      <c r="AR396" s="278" t="s">
        <v>7060</v>
      </c>
      <c r="AS396" s="278"/>
      <c r="AT396" s="278"/>
      <c r="AU396" s="278"/>
      <c r="AV396" s="278"/>
      <c r="AW396" s="278" t="s">
        <v>90</v>
      </c>
      <c r="AX396" s="278"/>
      <c r="AY396" s="278"/>
      <c r="AZ396" s="278"/>
      <c r="BA396" s="278"/>
      <c r="BB396" s="278"/>
      <c r="BC396" s="278"/>
      <c r="BD396" s="278"/>
      <c r="BE396" s="278"/>
      <c r="BF396" s="278"/>
      <c r="BG396" s="278"/>
      <c r="BH396" s="278"/>
    </row>
    <row r="397" spans="1:60">
      <c r="A397" s="278" t="s">
        <v>55</v>
      </c>
      <c r="B397" s="278" t="s">
        <v>6423</v>
      </c>
      <c r="C397" s="358"/>
      <c r="D397" s="366"/>
      <c r="E397" s="278">
        <v>7700016249</v>
      </c>
      <c r="F397" s="278" t="s">
        <v>7057</v>
      </c>
      <c r="G397" s="278" t="s">
        <v>7058</v>
      </c>
      <c r="H397" s="278"/>
      <c r="I397" s="278"/>
      <c r="J397" s="278"/>
      <c r="K397" s="278"/>
      <c r="L397" s="278" t="s">
        <v>2310</v>
      </c>
      <c r="M397" s="278" t="s">
        <v>7059</v>
      </c>
      <c r="N397" s="278"/>
      <c r="O397" s="278"/>
      <c r="P397" s="278"/>
      <c r="Q397" s="278"/>
      <c r="R397" s="278"/>
      <c r="S397" s="278"/>
      <c r="T397" s="278"/>
      <c r="U397" s="278" t="s">
        <v>5832</v>
      </c>
      <c r="V397" s="278">
        <v>15</v>
      </c>
      <c r="W397" s="278" t="s">
        <v>6734</v>
      </c>
      <c r="X397" s="278">
        <v>475</v>
      </c>
      <c r="Y397" s="278">
        <v>638</v>
      </c>
      <c r="Z397" s="278">
        <v>22</v>
      </c>
      <c r="AA397" s="322">
        <f t="shared" si="0"/>
        <v>0.30304999999999999</v>
      </c>
      <c r="AB397" s="278" t="s">
        <v>70</v>
      </c>
      <c r="AC397" s="366"/>
      <c r="AD397" s="278"/>
      <c r="AE397" s="278"/>
      <c r="AF397" s="278"/>
      <c r="AG397" s="278">
        <f t="shared" si="1"/>
        <v>638</v>
      </c>
      <c r="AH397" s="278">
        <f t="shared" si="2"/>
        <v>22</v>
      </c>
      <c r="AI397" s="322">
        <f t="shared" si="3"/>
        <v>0.30304999999999999</v>
      </c>
      <c r="AJ397" s="278"/>
      <c r="AK397" s="278"/>
      <c r="AL397" s="366"/>
      <c r="AM397" s="366"/>
      <c r="AN397" s="366">
        <v>44728</v>
      </c>
      <c r="AO397" s="366"/>
      <c r="AP397" s="366"/>
      <c r="AQ397" s="278"/>
      <c r="AR397" s="278" t="s">
        <v>7060</v>
      </c>
      <c r="AS397" s="278"/>
      <c r="AT397" s="278"/>
      <c r="AU397" s="278"/>
      <c r="AV397" s="278"/>
      <c r="AW397" s="278" t="s">
        <v>90</v>
      </c>
      <c r="AX397" s="278"/>
      <c r="AY397" s="278"/>
      <c r="AZ397" s="278"/>
      <c r="BA397" s="278"/>
      <c r="BB397" s="278"/>
      <c r="BC397" s="278"/>
      <c r="BD397" s="278"/>
      <c r="BE397" s="278"/>
      <c r="BF397" s="278"/>
      <c r="BG397" s="278"/>
      <c r="BH397" s="278"/>
    </row>
    <row r="398" spans="1:60">
      <c r="A398" s="278" t="s">
        <v>55</v>
      </c>
      <c r="B398" s="278" t="s">
        <v>6423</v>
      </c>
      <c r="C398" s="358"/>
      <c r="D398" s="366"/>
      <c r="E398" s="278">
        <v>7700016249</v>
      </c>
      <c r="F398" s="278" t="s">
        <v>7057</v>
      </c>
      <c r="G398" s="278" t="s">
        <v>7058</v>
      </c>
      <c r="H398" s="278"/>
      <c r="I398" s="278"/>
      <c r="J398" s="278"/>
      <c r="K398" s="278"/>
      <c r="L398" s="278" t="s">
        <v>2310</v>
      </c>
      <c r="M398" s="278" t="s">
        <v>7059</v>
      </c>
      <c r="N398" s="278"/>
      <c r="O398" s="278"/>
      <c r="P398" s="278"/>
      <c r="Q398" s="278"/>
      <c r="R398" s="278"/>
      <c r="S398" s="278"/>
      <c r="T398" s="278"/>
      <c r="U398" s="278" t="s">
        <v>5832</v>
      </c>
      <c r="V398" s="278">
        <v>15</v>
      </c>
      <c r="W398" s="278" t="s">
        <v>6734</v>
      </c>
      <c r="X398" s="278">
        <v>475</v>
      </c>
      <c r="Y398" s="278">
        <v>464</v>
      </c>
      <c r="Z398" s="278">
        <v>16</v>
      </c>
      <c r="AA398" s="322">
        <f t="shared" si="0"/>
        <v>0.22040000000000001</v>
      </c>
      <c r="AB398" s="278" t="s">
        <v>70</v>
      </c>
      <c r="AC398" s="366"/>
      <c r="AD398" s="278"/>
      <c r="AE398" s="278"/>
      <c r="AF398" s="278"/>
      <c r="AG398" s="278">
        <f t="shared" si="1"/>
        <v>464</v>
      </c>
      <c r="AH398" s="278">
        <f t="shared" si="2"/>
        <v>16</v>
      </c>
      <c r="AI398" s="322">
        <f t="shared" si="3"/>
        <v>0.22040000000000001</v>
      </c>
      <c r="AJ398" s="278"/>
      <c r="AK398" s="278"/>
      <c r="AL398" s="366"/>
      <c r="AM398" s="366"/>
      <c r="AN398" s="366">
        <v>44728</v>
      </c>
      <c r="AO398" s="366"/>
      <c r="AP398" s="366"/>
      <c r="AQ398" s="278"/>
      <c r="AR398" s="278" t="s">
        <v>7060</v>
      </c>
      <c r="AS398" s="278"/>
      <c r="AT398" s="278"/>
      <c r="AU398" s="278"/>
      <c r="AV398" s="278"/>
      <c r="AW398" s="278" t="s">
        <v>90</v>
      </c>
      <c r="AX398" s="278"/>
      <c r="AY398" s="278"/>
      <c r="AZ398" s="278"/>
      <c r="BA398" s="278"/>
      <c r="BB398" s="278"/>
      <c r="BC398" s="278"/>
      <c r="BD398" s="278"/>
      <c r="BE398" s="278"/>
      <c r="BF398" s="278"/>
      <c r="BG398" s="278"/>
      <c r="BH398" s="278"/>
    </row>
    <row r="399" spans="1:60">
      <c r="A399" s="278" t="s">
        <v>55</v>
      </c>
      <c r="B399" s="278" t="s">
        <v>6423</v>
      </c>
      <c r="C399" s="358"/>
      <c r="D399" s="366"/>
      <c r="E399" s="278">
        <v>7700016249</v>
      </c>
      <c r="F399" s="278" t="s">
        <v>7057</v>
      </c>
      <c r="G399" s="278" t="s">
        <v>7058</v>
      </c>
      <c r="H399" s="278"/>
      <c r="I399" s="278"/>
      <c r="J399" s="278"/>
      <c r="K399" s="278"/>
      <c r="L399" s="278" t="s">
        <v>2310</v>
      </c>
      <c r="M399" s="278" t="s">
        <v>7059</v>
      </c>
      <c r="N399" s="278"/>
      <c r="O399" s="278"/>
      <c r="P399" s="278"/>
      <c r="Q399" s="278"/>
      <c r="R399" s="278"/>
      <c r="S399" s="278"/>
      <c r="T399" s="278"/>
      <c r="U399" s="278" t="s">
        <v>5833</v>
      </c>
      <c r="V399" s="278">
        <v>18</v>
      </c>
      <c r="W399" s="278" t="s">
        <v>6734</v>
      </c>
      <c r="X399" s="278">
        <v>475</v>
      </c>
      <c r="Y399" s="278">
        <v>638</v>
      </c>
      <c r="Z399" s="278">
        <v>22</v>
      </c>
      <c r="AA399" s="322">
        <f t="shared" si="0"/>
        <v>0.30304999999999999</v>
      </c>
      <c r="AB399" s="278" t="s">
        <v>70</v>
      </c>
      <c r="AC399" s="366"/>
      <c r="AD399" s="278"/>
      <c r="AE399" s="278"/>
      <c r="AF399" s="278"/>
      <c r="AG399" s="278">
        <f t="shared" si="1"/>
        <v>638</v>
      </c>
      <c r="AH399" s="278">
        <f t="shared" si="2"/>
        <v>22</v>
      </c>
      <c r="AI399" s="322">
        <f t="shared" si="3"/>
        <v>0.30304999999999999</v>
      </c>
      <c r="AJ399" s="278"/>
      <c r="AK399" s="278"/>
      <c r="AL399" s="366"/>
      <c r="AM399" s="366"/>
      <c r="AN399" s="366">
        <v>44734</v>
      </c>
      <c r="AO399" s="366"/>
      <c r="AP399" s="366"/>
      <c r="AQ399" s="278"/>
      <c r="AR399" s="278" t="s">
        <v>7060</v>
      </c>
      <c r="AS399" s="278"/>
      <c r="AT399" s="278"/>
      <c r="AU399" s="278"/>
      <c r="AV399" s="278"/>
      <c r="AW399" s="278" t="s">
        <v>90</v>
      </c>
      <c r="AX399" s="278"/>
      <c r="AY399" s="278"/>
      <c r="AZ399" s="278"/>
      <c r="BA399" s="278"/>
      <c r="BB399" s="278"/>
      <c r="BC399" s="278"/>
      <c r="BD399" s="278"/>
      <c r="BE399" s="278"/>
      <c r="BF399" s="278"/>
      <c r="BG399" s="278"/>
      <c r="BH399" s="278"/>
    </row>
    <row r="400" spans="1:60">
      <c r="A400" s="278" t="s">
        <v>55</v>
      </c>
      <c r="B400" s="278" t="s">
        <v>6423</v>
      </c>
      <c r="C400" s="358"/>
      <c r="D400" s="366"/>
      <c r="E400" s="278">
        <v>7700016249</v>
      </c>
      <c r="F400" s="278" t="s">
        <v>7057</v>
      </c>
      <c r="G400" s="278" t="s">
        <v>7058</v>
      </c>
      <c r="H400" s="278"/>
      <c r="I400" s="278"/>
      <c r="J400" s="278"/>
      <c r="K400" s="278"/>
      <c r="L400" s="278" t="s">
        <v>2310</v>
      </c>
      <c r="M400" s="278" t="s">
        <v>7059</v>
      </c>
      <c r="N400" s="278"/>
      <c r="O400" s="278"/>
      <c r="P400" s="278"/>
      <c r="Q400" s="278"/>
      <c r="R400" s="278"/>
      <c r="S400" s="278"/>
      <c r="T400" s="278"/>
      <c r="U400" s="278" t="s">
        <v>5833</v>
      </c>
      <c r="V400" s="278">
        <v>18</v>
      </c>
      <c r="W400" s="278" t="s">
        <v>6734</v>
      </c>
      <c r="X400" s="278">
        <v>475</v>
      </c>
      <c r="Y400" s="278">
        <v>638</v>
      </c>
      <c r="Z400" s="278">
        <v>22</v>
      </c>
      <c r="AA400" s="322">
        <f t="shared" si="0"/>
        <v>0.30304999999999999</v>
      </c>
      <c r="AB400" s="278" t="s">
        <v>70</v>
      </c>
      <c r="AC400" s="366"/>
      <c r="AD400" s="278"/>
      <c r="AE400" s="278"/>
      <c r="AF400" s="278"/>
      <c r="AG400" s="278">
        <f t="shared" si="1"/>
        <v>638</v>
      </c>
      <c r="AH400" s="278">
        <f t="shared" si="2"/>
        <v>22</v>
      </c>
      <c r="AI400" s="322">
        <f t="shared" si="3"/>
        <v>0.30304999999999999</v>
      </c>
      <c r="AJ400" s="278"/>
      <c r="AK400" s="278"/>
      <c r="AL400" s="366"/>
      <c r="AM400" s="366"/>
      <c r="AN400" s="366">
        <v>44734</v>
      </c>
      <c r="AO400" s="366"/>
      <c r="AP400" s="366"/>
      <c r="AQ400" s="278"/>
      <c r="AR400" s="278" t="s">
        <v>7060</v>
      </c>
      <c r="AS400" s="278"/>
      <c r="AT400" s="278"/>
      <c r="AU400" s="278"/>
      <c r="AV400" s="278"/>
      <c r="AW400" s="278" t="s">
        <v>90</v>
      </c>
      <c r="AX400" s="278"/>
      <c r="AY400" s="278"/>
      <c r="AZ400" s="278"/>
      <c r="BA400" s="278"/>
      <c r="BB400" s="278"/>
      <c r="BC400" s="278"/>
      <c r="BD400" s="278"/>
      <c r="BE400" s="278"/>
      <c r="BF400" s="278"/>
      <c r="BG400" s="278"/>
      <c r="BH400" s="278"/>
    </row>
    <row r="401" spans="1:61">
      <c r="A401" s="278" t="s">
        <v>55</v>
      </c>
      <c r="B401" s="278" t="s">
        <v>6423</v>
      </c>
      <c r="C401" s="358"/>
      <c r="D401" s="366"/>
      <c r="E401" s="278">
        <v>7700016249</v>
      </c>
      <c r="F401" s="278" t="s">
        <v>7057</v>
      </c>
      <c r="G401" s="278" t="s">
        <v>7058</v>
      </c>
      <c r="H401" s="278"/>
      <c r="I401" s="278"/>
      <c r="J401" s="278"/>
      <c r="K401" s="278"/>
      <c r="L401" s="278" t="s">
        <v>2310</v>
      </c>
      <c r="M401" s="278" t="s">
        <v>7059</v>
      </c>
      <c r="N401" s="278"/>
      <c r="O401" s="278"/>
      <c r="P401" s="278"/>
      <c r="Q401" s="278"/>
      <c r="R401" s="278"/>
      <c r="S401" s="278"/>
      <c r="T401" s="278"/>
      <c r="U401" s="278" t="s">
        <v>5833</v>
      </c>
      <c r="V401" s="278">
        <v>18</v>
      </c>
      <c r="W401" s="278" t="s">
        <v>6734</v>
      </c>
      <c r="X401" s="278">
        <v>475</v>
      </c>
      <c r="Y401" s="278">
        <v>638</v>
      </c>
      <c r="Z401" s="278">
        <v>22</v>
      </c>
      <c r="AA401" s="322">
        <f t="shared" si="0"/>
        <v>0.30304999999999999</v>
      </c>
      <c r="AB401" s="278" t="s">
        <v>70</v>
      </c>
      <c r="AC401" s="366"/>
      <c r="AD401" s="278"/>
      <c r="AE401" s="278"/>
      <c r="AF401" s="278"/>
      <c r="AG401" s="278">
        <f t="shared" si="1"/>
        <v>638</v>
      </c>
      <c r="AH401" s="278">
        <f t="shared" si="2"/>
        <v>22</v>
      </c>
      <c r="AI401" s="322">
        <f t="shared" si="3"/>
        <v>0.30304999999999999</v>
      </c>
      <c r="AJ401" s="278"/>
      <c r="AK401" s="278"/>
      <c r="AL401" s="366"/>
      <c r="AM401" s="366"/>
      <c r="AN401" s="366">
        <v>44735</v>
      </c>
      <c r="AO401" s="366"/>
      <c r="AP401" s="366"/>
      <c r="AQ401" s="278"/>
      <c r="AR401" s="278" t="s">
        <v>7060</v>
      </c>
      <c r="AS401" s="278"/>
      <c r="AT401" s="278"/>
      <c r="AU401" s="278"/>
      <c r="AV401" s="278"/>
      <c r="AW401" s="278" t="s">
        <v>90</v>
      </c>
      <c r="AX401" s="278"/>
      <c r="AY401" s="278"/>
      <c r="AZ401" s="278"/>
      <c r="BA401" s="278"/>
      <c r="BB401" s="278"/>
      <c r="BC401" s="278"/>
      <c r="BD401" s="278"/>
      <c r="BE401" s="278"/>
      <c r="BF401" s="278"/>
      <c r="BG401" s="278"/>
      <c r="BH401" s="278"/>
    </row>
    <row r="402" spans="1:61">
      <c r="A402" s="278" t="s">
        <v>55</v>
      </c>
      <c r="B402" s="278" t="s">
        <v>6423</v>
      </c>
      <c r="C402" s="358"/>
      <c r="D402" s="366"/>
      <c r="E402" s="278">
        <v>7700016249</v>
      </c>
      <c r="F402" s="278" t="s">
        <v>7057</v>
      </c>
      <c r="G402" s="278" t="s">
        <v>7058</v>
      </c>
      <c r="H402" s="278"/>
      <c r="I402" s="278"/>
      <c r="J402" s="278"/>
      <c r="K402" s="278"/>
      <c r="L402" s="278" t="s">
        <v>2310</v>
      </c>
      <c r="M402" s="278" t="s">
        <v>7059</v>
      </c>
      <c r="N402" s="278"/>
      <c r="O402" s="278"/>
      <c r="P402" s="278"/>
      <c r="Q402" s="278"/>
      <c r="R402" s="278"/>
      <c r="S402" s="278"/>
      <c r="T402" s="278"/>
      <c r="U402" s="278" t="s">
        <v>5833</v>
      </c>
      <c r="V402" s="278">
        <v>18</v>
      </c>
      <c r="W402" s="278" t="s">
        <v>6734</v>
      </c>
      <c r="X402" s="278">
        <v>475</v>
      </c>
      <c r="Y402" s="278">
        <v>638</v>
      </c>
      <c r="Z402" s="278">
        <v>22</v>
      </c>
      <c r="AA402" s="322">
        <f t="shared" si="0"/>
        <v>0.30304999999999999</v>
      </c>
      <c r="AB402" s="278" t="s">
        <v>70</v>
      </c>
      <c r="AC402" s="366"/>
      <c r="AD402" s="278"/>
      <c r="AE402" s="278"/>
      <c r="AF402" s="278"/>
      <c r="AG402" s="278">
        <f t="shared" si="1"/>
        <v>638</v>
      </c>
      <c r="AH402" s="278">
        <f t="shared" si="2"/>
        <v>22</v>
      </c>
      <c r="AI402" s="322">
        <f t="shared" si="3"/>
        <v>0.30304999999999999</v>
      </c>
      <c r="AJ402" s="278"/>
      <c r="AK402" s="278"/>
      <c r="AL402" s="366"/>
      <c r="AM402" s="366"/>
      <c r="AN402" s="366">
        <v>44735</v>
      </c>
      <c r="AO402" s="366"/>
      <c r="AP402" s="366"/>
      <c r="AQ402" s="278"/>
      <c r="AR402" s="278" t="s">
        <v>7060</v>
      </c>
      <c r="AS402" s="278"/>
      <c r="AT402" s="278"/>
      <c r="AU402" s="278"/>
      <c r="AV402" s="278"/>
      <c r="AW402" s="278" t="s">
        <v>90</v>
      </c>
      <c r="AX402" s="278"/>
      <c r="AY402" s="278"/>
      <c r="AZ402" s="278"/>
      <c r="BA402" s="278"/>
      <c r="BB402" s="278"/>
      <c r="BC402" s="278"/>
      <c r="BD402" s="278"/>
      <c r="BE402" s="278"/>
      <c r="BF402" s="278"/>
      <c r="BG402" s="278"/>
      <c r="BH402" s="278"/>
    </row>
    <row r="403" spans="1:61">
      <c r="A403" s="278" t="s">
        <v>55</v>
      </c>
      <c r="B403" s="278" t="s">
        <v>6423</v>
      </c>
      <c r="C403" s="358"/>
      <c r="D403" s="366"/>
      <c r="E403" s="278">
        <v>7700016249</v>
      </c>
      <c r="F403" s="278" t="s">
        <v>7057</v>
      </c>
      <c r="G403" s="278" t="s">
        <v>7058</v>
      </c>
      <c r="H403" s="278"/>
      <c r="I403" s="278"/>
      <c r="J403" s="278"/>
      <c r="K403" s="278"/>
      <c r="L403" s="278" t="s">
        <v>2310</v>
      </c>
      <c r="M403" s="278" t="s">
        <v>7059</v>
      </c>
      <c r="N403" s="278"/>
      <c r="O403" s="278"/>
      <c r="P403" s="278"/>
      <c r="Q403" s="278"/>
      <c r="R403" s="278"/>
      <c r="S403" s="278"/>
      <c r="T403" s="278"/>
      <c r="U403" s="278" t="s">
        <v>5833</v>
      </c>
      <c r="V403" s="278">
        <v>18</v>
      </c>
      <c r="W403" s="278" t="s">
        <v>6734</v>
      </c>
      <c r="X403" s="278">
        <v>475</v>
      </c>
      <c r="Y403" s="278">
        <v>290</v>
      </c>
      <c r="Z403" s="278">
        <v>10</v>
      </c>
      <c r="AA403" s="322">
        <f t="shared" si="0"/>
        <v>0.13775000000000001</v>
      </c>
      <c r="AB403" s="278" t="s">
        <v>70</v>
      </c>
      <c r="AC403" s="366"/>
      <c r="AD403" s="278"/>
      <c r="AE403" s="278"/>
      <c r="AF403" s="278"/>
      <c r="AG403" s="278">
        <f t="shared" si="1"/>
        <v>290</v>
      </c>
      <c r="AH403" s="278">
        <f t="shared" si="2"/>
        <v>10</v>
      </c>
      <c r="AI403" s="322">
        <f t="shared" si="3"/>
        <v>0.13775000000000001</v>
      </c>
      <c r="AJ403" s="278"/>
      <c r="AK403" s="278"/>
      <c r="AL403" s="366"/>
      <c r="AM403" s="366"/>
      <c r="AN403" s="366">
        <v>44741</v>
      </c>
      <c r="AO403" s="366"/>
      <c r="AP403" s="366"/>
      <c r="AQ403" s="278"/>
      <c r="AR403" s="278" t="s">
        <v>7060</v>
      </c>
      <c r="AS403" s="278"/>
      <c r="AT403" s="278"/>
      <c r="AU403" s="278"/>
      <c r="AV403" s="278"/>
      <c r="AW403" s="278" t="s">
        <v>90</v>
      </c>
      <c r="AX403" s="278"/>
      <c r="AY403" s="278"/>
      <c r="AZ403" s="278"/>
      <c r="BA403" s="278"/>
      <c r="BB403" s="278"/>
      <c r="BC403" s="278"/>
      <c r="BD403" s="278"/>
      <c r="BE403" s="278"/>
      <c r="BF403" s="278"/>
      <c r="BG403" s="278"/>
      <c r="BH403" s="278"/>
    </row>
    <row r="404" spans="1:61">
      <c r="A404" s="278" t="s">
        <v>55</v>
      </c>
      <c r="B404" s="278" t="s">
        <v>6423</v>
      </c>
      <c r="C404" s="358"/>
      <c r="D404" s="366"/>
      <c r="E404" s="278">
        <v>7700016249</v>
      </c>
      <c r="F404" s="278" t="s">
        <v>7057</v>
      </c>
      <c r="G404" s="278" t="s">
        <v>7058</v>
      </c>
      <c r="H404" s="278"/>
      <c r="I404" s="278"/>
      <c r="J404" s="278"/>
      <c r="K404" s="278"/>
      <c r="L404" s="278" t="s">
        <v>2310</v>
      </c>
      <c r="M404" s="278" t="s">
        <v>7059</v>
      </c>
      <c r="N404" s="278"/>
      <c r="O404" s="278"/>
      <c r="P404" s="278"/>
      <c r="Q404" s="278"/>
      <c r="R404" s="278"/>
      <c r="S404" s="278"/>
      <c r="T404" s="278"/>
      <c r="U404" s="278" t="s">
        <v>5833</v>
      </c>
      <c r="V404" s="278">
        <v>18</v>
      </c>
      <c r="W404" s="278" t="s">
        <v>6734</v>
      </c>
      <c r="X404" s="278">
        <v>475</v>
      </c>
      <c r="Y404" s="278">
        <v>6</v>
      </c>
      <c r="Z404" s="278">
        <v>1</v>
      </c>
      <c r="AA404" s="322">
        <f t="shared" si="0"/>
        <v>2.8500000000000001E-3</v>
      </c>
      <c r="AB404" s="278" t="s">
        <v>70</v>
      </c>
      <c r="AC404" s="366"/>
      <c r="AD404" s="278"/>
      <c r="AE404" s="278"/>
      <c r="AF404" s="278"/>
      <c r="AG404" s="278">
        <f t="shared" si="1"/>
        <v>6</v>
      </c>
      <c r="AH404" s="278">
        <f t="shared" si="2"/>
        <v>1</v>
      </c>
      <c r="AI404" s="322">
        <f t="shared" si="3"/>
        <v>2.8500000000000001E-3</v>
      </c>
      <c r="AJ404" s="278"/>
      <c r="AK404" s="278"/>
      <c r="AL404" s="366"/>
      <c r="AM404" s="366"/>
      <c r="AN404" s="366">
        <v>44741</v>
      </c>
      <c r="AO404" s="366"/>
      <c r="AP404" s="366"/>
      <c r="AQ404" s="278"/>
      <c r="AR404" s="278" t="s">
        <v>7060</v>
      </c>
      <c r="AS404" s="278"/>
      <c r="AT404" s="278"/>
      <c r="AU404" s="278"/>
      <c r="AV404" s="278"/>
      <c r="AW404" s="278" t="s">
        <v>6411</v>
      </c>
      <c r="AX404" s="278"/>
      <c r="AY404" s="278"/>
      <c r="AZ404" s="278"/>
      <c r="BA404" s="278"/>
      <c r="BB404" s="278"/>
      <c r="BC404" s="278"/>
      <c r="BD404" s="278"/>
      <c r="BE404" s="278"/>
      <c r="BF404" s="278"/>
      <c r="BG404" s="278"/>
      <c r="BH404" s="278"/>
    </row>
    <row r="405" spans="1:61">
      <c r="A405" s="278" t="s">
        <v>55</v>
      </c>
      <c r="B405" s="278" t="s">
        <v>6423</v>
      </c>
      <c r="C405" s="358"/>
      <c r="D405" s="366"/>
      <c r="E405" s="278">
        <v>7700016249</v>
      </c>
      <c r="F405" s="278" t="s">
        <v>7057</v>
      </c>
      <c r="G405" s="278" t="s">
        <v>7058</v>
      </c>
      <c r="H405" s="278"/>
      <c r="I405" s="278"/>
      <c r="J405" s="278"/>
      <c r="K405" s="278"/>
      <c r="L405" s="278" t="s">
        <v>2310</v>
      </c>
      <c r="M405" s="278" t="s">
        <v>7059</v>
      </c>
      <c r="N405" s="278"/>
      <c r="O405" s="278"/>
      <c r="P405" s="278"/>
      <c r="Q405" s="278"/>
      <c r="R405" s="278"/>
      <c r="S405" s="278"/>
      <c r="T405" s="278"/>
      <c r="U405" s="278" t="s">
        <v>6808</v>
      </c>
      <c r="V405" s="278">
        <v>15</v>
      </c>
      <c r="W405" s="278" t="s">
        <v>7061</v>
      </c>
      <c r="X405" s="278">
        <v>475</v>
      </c>
      <c r="Y405" s="278">
        <v>23</v>
      </c>
      <c r="Z405" s="278">
        <v>1</v>
      </c>
      <c r="AA405" s="322">
        <f t="shared" si="0"/>
        <v>1.0925000000000001E-2</v>
      </c>
      <c r="AB405" s="278" t="s">
        <v>70</v>
      </c>
      <c r="AC405" s="366"/>
      <c r="AD405" s="278"/>
      <c r="AE405" s="278"/>
      <c r="AF405" s="278"/>
      <c r="AG405" s="278">
        <f t="shared" si="1"/>
        <v>23</v>
      </c>
      <c r="AH405" s="278">
        <f t="shared" si="2"/>
        <v>1</v>
      </c>
      <c r="AI405" s="322">
        <f t="shared" si="3"/>
        <v>1.0925000000000001E-2</v>
      </c>
      <c r="AJ405" s="278"/>
      <c r="AK405" s="278"/>
      <c r="AL405" s="366"/>
      <c r="AM405" s="366"/>
      <c r="AN405" s="366">
        <v>44741</v>
      </c>
      <c r="AO405" s="366"/>
      <c r="AP405" s="366"/>
      <c r="AQ405" s="278"/>
      <c r="AR405" s="278" t="s">
        <v>7060</v>
      </c>
      <c r="AS405" s="278"/>
      <c r="AT405" s="278"/>
      <c r="AU405" s="278"/>
      <c r="AV405" s="278"/>
      <c r="AW405" s="278" t="s">
        <v>6411</v>
      </c>
      <c r="AX405" s="278"/>
      <c r="AY405" s="278"/>
      <c r="AZ405" s="278"/>
      <c r="BA405" s="278"/>
      <c r="BB405" s="278"/>
      <c r="BC405" s="278"/>
      <c r="BD405" s="278"/>
      <c r="BE405" s="278"/>
      <c r="BF405" s="278"/>
      <c r="BG405" s="278"/>
      <c r="BH405" s="278"/>
    </row>
    <row r="406" spans="1:61">
      <c r="A406" s="278" t="s">
        <v>55</v>
      </c>
      <c r="B406" s="278" t="s">
        <v>6423</v>
      </c>
      <c r="C406" s="358"/>
      <c r="D406" s="366"/>
      <c r="E406" s="278">
        <v>7700016249</v>
      </c>
      <c r="F406" s="278" t="s">
        <v>7057</v>
      </c>
      <c r="G406" s="278" t="s">
        <v>7058</v>
      </c>
      <c r="H406" s="278"/>
      <c r="I406" s="278"/>
      <c r="J406" s="278"/>
      <c r="K406" s="278"/>
      <c r="L406" s="278" t="s">
        <v>2310</v>
      </c>
      <c r="M406" s="278" t="s">
        <v>7059</v>
      </c>
      <c r="N406" s="278"/>
      <c r="O406" s="278"/>
      <c r="P406" s="278"/>
      <c r="Q406" s="278"/>
      <c r="R406" s="278"/>
      <c r="S406" s="278"/>
      <c r="T406" s="278"/>
      <c r="U406" s="278" t="s">
        <v>6808</v>
      </c>
      <c r="V406" s="278">
        <v>15</v>
      </c>
      <c r="W406" s="278" t="s">
        <v>7061</v>
      </c>
      <c r="X406" s="278">
        <v>475</v>
      </c>
      <c r="Y406" s="278">
        <v>638</v>
      </c>
      <c r="Z406" s="278">
        <v>22</v>
      </c>
      <c r="AA406" s="322">
        <f t="shared" si="0"/>
        <v>0.30304999999999999</v>
      </c>
      <c r="AB406" s="278" t="s">
        <v>70</v>
      </c>
      <c r="AC406" s="366"/>
      <c r="AD406" s="278"/>
      <c r="AE406" s="278"/>
      <c r="AF406" s="278"/>
      <c r="AG406" s="278">
        <f t="shared" si="1"/>
        <v>638</v>
      </c>
      <c r="AH406" s="278">
        <f t="shared" si="2"/>
        <v>22</v>
      </c>
      <c r="AI406" s="322">
        <f t="shared" si="3"/>
        <v>0.30304999999999999</v>
      </c>
      <c r="AJ406" s="278"/>
      <c r="AK406" s="278"/>
      <c r="AL406" s="366"/>
      <c r="AM406" s="366"/>
      <c r="AN406" s="366">
        <v>44741</v>
      </c>
      <c r="AO406" s="366"/>
      <c r="AP406" s="366"/>
      <c r="AQ406" s="278"/>
      <c r="AR406" s="278" t="s">
        <v>7060</v>
      </c>
      <c r="AS406" s="278"/>
      <c r="AT406" s="278"/>
      <c r="AU406" s="278"/>
      <c r="AV406" s="278"/>
      <c r="AW406" s="278" t="s">
        <v>90</v>
      </c>
      <c r="AX406" s="278"/>
      <c r="AY406" s="278"/>
      <c r="AZ406" s="278"/>
      <c r="BA406" s="278"/>
      <c r="BB406" s="278"/>
      <c r="BC406" s="278"/>
      <c r="BD406" s="278"/>
      <c r="BE406" s="278"/>
      <c r="BF406" s="278"/>
      <c r="BG406" s="278"/>
      <c r="BH406" s="278"/>
    </row>
    <row r="407" spans="1:61">
      <c r="A407" s="278" t="s">
        <v>55</v>
      </c>
      <c r="B407" s="278" t="s">
        <v>6423</v>
      </c>
      <c r="C407" s="358"/>
      <c r="D407" s="366"/>
      <c r="E407" s="278">
        <v>7700016249</v>
      </c>
      <c r="F407" s="278" t="s">
        <v>7057</v>
      </c>
      <c r="G407" s="278" t="s">
        <v>7058</v>
      </c>
      <c r="H407" s="278"/>
      <c r="I407" s="278"/>
      <c r="J407" s="278"/>
      <c r="K407" s="278"/>
      <c r="L407" s="278" t="s">
        <v>2310</v>
      </c>
      <c r="M407" s="278" t="s">
        <v>7059</v>
      </c>
      <c r="N407" s="278"/>
      <c r="O407" s="278"/>
      <c r="P407" s="278"/>
      <c r="Q407" s="278"/>
      <c r="R407" s="278"/>
      <c r="S407" s="278"/>
      <c r="T407" s="278"/>
      <c r="U407" s="278" t="s">
        <v>6808</v>
      </c>
      <c r="V407" s="278">
        <v>15</v>
      </c>
      <c r="W407" s="278" t="s">
        <v>7061</v>
      </c>
      <c r="X407" s="278">
        <v>475</v>
      </c>
      <c r="Y407" s="278">
        <v>638</v>
      </c>
      <c r="Z407" s="278">
        <v>22</v>
      </c>
      <c r="AA407" s="322">
        <f t="shared" si="0"/>
        <v>0.30304999999999999</v>
      </c>
      <c r="AB407" s="278" t="s">
        <v>70</v>
      </c>
      <c r="AC407" s="366"/>
      <c r="AD407" s="278"/>
      <c r="AE407" s="278"/>
      <c r="AF407" s="278"/>
      <c r="AG407" s="278">
        <f t="shared" si="1"/>
        <v>638</v>
      </c>
      <c r="AH407" s="278">
        <f t="shared" si="2"/>
        <v>22</v>
      </c>
      <c r="AI407" s="322">
        <f t="shared" si="3"/>
        <v>0.30304999999999999</v>
      </c>
      <c r="AJ407" s="278"/>
      <c r="AK407" s="278"/>
      <c r="AL407" s="366"/>
      <c r="AM407" s="366"/>
      <c r="AN407" s="366">
        <v>44742</v>
      </c>
      <c r="AO407" s="366"/>
      <c r="AP407" s="366"/>
      <c r="AQ407" s="278"/>
      <c r="AR407" s="278" t="s">
        <v>7060</v>
      </c>
      <c r="AS407" s="278"/>
      <c r="AT407" s="278"/>
      <c r="AU407" s="278"/>
      <c r="AV407" s="278"/>
      <c r="AW407" s="278" t="s">
        <v>90</v>
      </c>
      <c r="AX407" s="278"/>
      <c r="AY407" s="278"/>
      <c r="AZ407" s="278"/>
      <c r="BA407" s="278"/>
      <c r="BB407" s="278"/>
      <c r="BC407" s="278"/>
      <c r="BD407" s="278"/>
      <c r="BE407" s="278"/>
      <c r="BF407" s="278"/>
      <c r="BG407" s="278"/>
      <c r="BH407" s="278"/>
    </row>
    <row r="408" spans="1:61">
      <c r="A408" s="278" t="s">
        <v>55</v>
      </c>
      <c r="B408" s="278" t="s">
        <v>6423</v>
      </c>
      <c r="C408" s="358"/>
      <c r="D408" s="366"/>
      <c r="E408" s="278">
        <v>7700016249</v>
      </c>
      <c r="F408" s="278" t="s">
        <v>7057</v>
      </c>
      <c r="G408" s="278" t="s">
        <v>7058</v>
      </c>
      <c r="H408" s="278"/>
      <c r="I408" s="278"/>
      <c r="J408" s="278"/>
      <c r="K408" s="278"/>
      <c r="L408" s="278" t="s">
        <v>2310</v>
      </c>
      <c r="M408" s="278" t="s">
        <v>7059</v>
      </c>
      <c r="N408" s="278"/>
      <c r="O408" s="278"/>
      <c r="P408" s="278"/>
      <c r="Q408" s="278"/>
      <c r="R408" s="278"/>
      <c r="S408" s="278"/>
      <c r="T408" s="278"/>
      <c r="U408" s="278" t="s">
        <v>5832</v>
      </c>
      <c r="V408" s="278">
        <v>15</v>
      </c>
      <c r="W408" s="278" t="s">
        <v>6734</v>
      </c>
      <c r="X408" s="278">
        <v>475</v>
      </c>
      <c r="Y408" s="278">
        <v>435</v>
      </c>
      <c r="Z408" s="278">
        <v>15</v>
      </c>
      <c r="AA408" s="322">
        <f t="shared" si="0"/>
        <v>0.206625</v>
      </c>
      <c r="AB408" s="278" t="s">
        <v>70</v>
      </c>
      <c r="AC408" s="366"/>
      <c r="AD408" s="278"/>
      <c r="AE408" s="278"/>
      <c r="AF408" s="278"/>
      <c r="AG408" s="278">
        <f t="shared" si="1"/>
        <v>435</v>
      </c>
      <c r="AH408" s="278">
        <f t="shared" si="2"/>
        <v>15</v>
      </c>
      <c r="AI408" s="322">
        <f t="shared" si="3"/>
        <v>0.206625</v>
      </c>
      <c r="AJ408" s="278"/>
      <c r="AK408" s="278"/>
      <c r="AL408" s="366"/>
      <c r="AM408" s="366"/>
      <c r="AN408" s="366">
        <v>44742</v>
      </c>
      <c r="AO408" s="366"/>
      <c r="AP408" s="366"/>
      <c r="AQ408" s="278"/>
      <c r="AR408" s="278" t="s">
        <v>7060</v>
      </c>
      <c r="AS408" s="278"/>
      <c r="AT408" s="278"/>
      <c r="AU408" s="278"/>
      <c r="AV408" s="278"/>
      <c r="AW408" s="278" t="s">
        <v>90</v>
      </c>
      <c r="AX408" s="278"/>
      <c r="AY408" s="278"/>
      <c r="AZ408" s="278"/>
      <c r="BA408" s="278"/>
      <c r="BB408" s="278"/>
      <c r="BC408" s="278"/>
      <c r="BD408" s="278"/>
      <c r="BE408" s="278"/>
      <c r="BF408" s="278"/>
      <c r="BG408" s="278"/>
      <c r="BH408" s="278"/>
    </row>
    <row r="409" spans="1:61" s="560" customFormat="1">
      <c r="A409" s="77" t="s">
        <v>55</v>
      </c>
      <c r="B409" s="77" t="s">
        <v>5836</v>
      </c>
      <c r="C409" s="77" t="s">
        <v>7062</v>
      </c>
      <c r="D409" s="78">
        <v>44706</v>
      </c>
      <c r="E409" s="77" t="s">
        <v>5518</v>
      </c>
      <c r="F409" s="278" t="s">
        <v>7057</v>
      </c>
      <c r="G409" s="77" t="s">
        <v>7063</v>
      </c>
      <c r="H409" s="77" t="s">
        <v>7064</v>
      </c>
      <c r="I409" s="77" t="s">
        <v>7065</v>
      </c>
      <c r="J409" s="77" t="s">
        <v>63</v>
      </c>
      <c r="K409" s="77">
        <v>31408</v>
      </c>
      <c r="L409" s="77" t="s">
        <v>5519</v>
      </c>
      <c r="M409" s="77" t="s">
        <v>6181</v>
      </c>
      <c r="N409" s="77" t="s">
        <v>5521</v>
      </c>
      <c r="O409" s="77" t="s">
        <v>392</v>
      </c>
      <c r="P409" s="77" t="s">
        <v>5533</v>
      </c>
      <c r="Q409" s="77" t="s">
        <v>5843</v>
      </c>
      <c r="R409" s="77" t="s">
        <v>6182</v>
      </c>
      <c r="S409" s="77" t="s">
        <v>6183</v>
      </c>
      <c r="T409" s="77" t="s">
        <v>6184</v>
      </c>
      <c r="U409" s="77">
        <v>30397871</v>
      </c>
      <c r="V409" s="77">
        <v>15</v>
      </c>
      <c r="W409" s="77" t="s">
        <v>134</v>
      </c>
      <c r="X409" s="77">
        <v>475</v>
      </c>
      <c r="Y409" s="77">
        <v>638</v>
      </c>
      <c r="Z409" s="77">
        <v>22</v>
      </c>
      <c r="AA409" s="89">
        <v>0.30304999999999999</v>
      </c>
      <c r="AB409" s="77" t="s">
        <v>88</v>
      </c>
      <c r="AC409" s="78">
        <v>44712</v>
      </c>
      <c r="AD409" s="77"/>
      <c r="AE409" s="77" t="s">
        <v>5869</v>
      </c>
      <c r="AF409" s="77" t="s">
        <v>7062</v>
      </c>
      <c r="AG409" s="77">
        <v>638</v>
      </c>
      <c r="AH409" s="77">
        <v>22</v>
      </c>
      <c r="AI409" s="77">
        <v>0.30304999999999999</v>
      </c>
      <c r="AJ409" s="77" t="s">
        <v>5848</v>
      </c>
      <c r="AK409" s="77" t="s">
        <v>7062</v>
      </c>
      <c r="AL409" s="78">
        <v>44708</v>
      </c>
      <c r="AM409" s="78">
        <v>44708</v>
      </c>
      <c r="AN409" s="78">
        <v>44712</v>
      </c>
      <c r="AO409" s="78">
        <v>44712</v>
      </c>
      <c r="AP409" s="78">
        <v>44712</v>
      </c>
      <c r="AQ409" s="77" t="s">
        <v>5862</v>
      </c>
      <c r="AR409" s="77" t="s">
        <v>7066</v>
      </c>
      <c r="AS409" s="77"/>
      <c r="AT409" s="77"/>
      <c r="AU409" s="77"/>
      <c r="AV409" s="77"/>
      <c r="AW409" s="77"/>
      <c r="AX409" s="77"/>
      <c r="AY409" s="77">
        <v>4267</v>
      </c>
      <c r="AZ409" s="77"/>
      <c r="BA409" s="77"/>
      <c r="BB409" s="77">
        <v>300</v>
      </c>
      <c r="BC409" s="77"/>
      <c r="BD409" s="77">
        <v>4567</v>
      </c>
      <c r="BE409" s="77"/>
      <c r="BF409" s="77"/>
      <c r="BG409" s="77"/>
      <c r="BH409" s="77" t="s">
        <v>4250</v>
      </c>
      <c r="BI409" s="560" t="s">
        <v>4250</v>
      </c>
    </row>
    <row r="410" spans="1:61" s="560" customFormat="1">
      <c r="A410" s="77" t="s">
        <v>55</v>
      </c>
      <c r="B410" s="77" t="s">
        <v>5836</v>
      </c>
      <c r="C410" s="77" t="s">
        <v>7067</v>
      </c>
      <c r="D410" s="78">
        <v>44706</v>
      </c>
      <c r="E410" s="77" t="s">
        <v>5518</v>
      </c>
      <c r="F410" s="278" t="s">
        <v>7057</v>
      </c>
      <c r="G410" s="77" t="s">
        <v>7063</v>
      </c>
      <c r="H410" s="77" t="s">
        <v>7064</v>
      </c>
      <c r="I410" s="77" t="s">
        <v>7065</v>
      </c>
      <c r="J410" s="77" t="s">
        <v>63</v>
      </c>
      <c r="K410" s="77">
        <v>31408</v>
      </c>
      <c r="L410" s="77" t="s">
        <v>5519</v>
      </c>
      <c r="M410" s="77" t="s">
        <v>6181</v>
      </c>
      <c r="N410" s="77" t="s">
        <v>5521</v>
      </c>
      <c r="O410" s="77" t="s">
        <v>392</v>
      </c>
      <c r="P410" s="77" t="s">
        <v>5533</v>
      </c>
      <c r="Q410" s="77" t="s">
        <v>5843</v>
      </c>
      <c r="R410" s="77" t="s">
        <v>6182</v>
      </c>
      <c r="S410" s="77" t="s">
        <v>6183</v>
      </c>
      <c r="T410" s="77" t="s">
        <v>6184</v>
      </c>
      <c r="U410" s="77">
        <v>30397871</v>
      </c>
      <c r="V410" s="77">
        <v>15</v>
      </c>
      <c r="W410" s="77" t="s">
        <v>134</v>
      </c>
      <c r="X410" s="77">
        <v>475</v>
      </c>
      <c r="Y410" s="77">
        <v>638</v>
      </c>
      <c r="Z410" s="77">
        <v>22</v>
      </c>
      <c r="AA410" s="89">
        <v>0.30304999999999999</v>
      </c>
      <c r="AB410" s="77" t="s">
        <v>88</v>
      </c>
      <c r="AC410" s="78">
        <v>44712</v>
      </c>
      <c r="AD410" s="77"/>
      <c r="AE410" s="77" t="s">
        <v>5869</v>
      </c>
      <c r="AF410" s="77" t="s">
        <v>7067</v>
      </c>
      <c r="AG410" s="77">
        <v>638</v>
      </c>
      <c r="AH410" s="77">
        <v>22</v>
      </c>
      <c r="AI410" s="77">
        <v>0.30304999999999999</v>
      </c>
      <c r="AJ410" s="77" t="s">
        <v>5848</v>
      </c>
      <c r="AK410" s="77" t="s">
        <v>7067</v>
      </c>
      <c r="AL410" s="78">
        <v>44708</v>
      </c>
      <c r="AM410" s="78">
        <v>44708</v>
      </c>
      <c r="AN410" s="78">
        <v>44712</v>
      </c>
      <c r="AO410" s="78">
        <v>44712</v>
      </c>
      <c r="AP410" s="78">
        <v>44712</v>
      </c>
      <c r="AQ410" s="77" t="s">
        <v>5862</v>
      </c>
      <c r="AR410" s="77" t="s">
        <v>7066</v>
      </c>
      <c r="AS410" s="77"/>
      <c r="AT410" s="77"/>
      <c r="AU410" s="77"/>
      <c r="AV410" s="77"/>
      <c r="AW410" s="77"/>
      <c r="AX410" s="77"/>
      <c r="AY410" s="77">
        <v>4267</v>
      </c>
      <c r="AZ410" s="77"/>
      <c r="BA410" s="77"/>
      <c r="BB410" s="77">
        <v>300</v>
      </c>
      <c r="BC410" s="77"/>
      <c r="BD410" s="77">
        <v>4567</v>
      </c>
      <c r="BE410" s="77"/>
      <c r="BF410" s="77"/>
      <c r="BG410" s="77"/>
      <c r="BH410" s="77" t="s">
        <v>4250</v>
      </c>
      <c r="BI410" s="560" t="s">
        <v>4250</v>
      </c>
    </row>
    <row r="411" spans="1:61" s="560" customFormat="1">
      <c r="A411" s="77" t="s">
        <v>55</v>
      </c>
      <c r="B411" s="77" t="s">
        <v>5836</v>
      </c>
      <c r="C411" s="77" t="s">
        <v>7068</v>
      </c>
      <c r="D411" s="78">
        <v>44706</v>
      </c>
      <c r="E411" s="77" t="s">
        <v>5518</v>
      </c>
      <c r="F411" s="278" t="s">
        <v>7057</v>
      </c>
      <c r="G411" s="77" t="s">
        <v>7063</v>
      </c>
      <c r="H411" s="77" t="s">
        <v>7064</v>
      </c>
      <c r="I411" s="77" t="s">
        <v>7065</v>
      </c>
      <c r="J411" s="77" t="s">
        <v>63</v>
      </c>
      <c r="K411" s="77">
        <v>31408</v>
      </c>
      <c r="L411" s="77" t="s">
        <v>5519</v>
      </c>
      <c r="M411" s="77" t="s">
        <v>6181</v>
      </c>
      <c r="N411" s="77" t="s">
        <v>5521</v>
      </c>
      <c r="O411" s="77" t="s">
        <v>392</v>
      </c>
      <c r="P411" s="77" t="s">
        <v>5533</v>
      </c>
      <c r="Q411" s="77" t="s">
        <v>5843</v>
      </c>
      <c r="R411" s="77" t="s">
        <v>6182</v>
      </c>
      <c r="S411" s="77" t="s">
        <v>6183</v>
      </c>
      <c r="T411" s="77" t="s">
        <v>6184</v>
      </c>
      <c r="U411" s="77">
        <v>30397871</v>
      </c>
      <c r="V411" s="77">
        <v>15</v>
      </c>
      <c r="W411" s="77" t="s">
        <v>134</v>
      </c>
      <c r="X411" s="77">
        <v>475</v>
      </c>
      <c r="Y411" s="77">
        <v>638</v>
      </c>
      <c r="Z411" s="77">
        <v>22</v>
      </c>
      <c r="AA411" s="89">
        <v>0.30304999999999999</v>
      </c>
      <c r="AB411" s="77" t="s">
        <v>88</v>
      </c>
      <c r="AC411" s="78">
        <v>44712</v>
      </c>
      <c r="AD411" s="77"/>
      <c r="AE411" s="77" t="s">
        <v>5869</v>
      </c>
      <c r="AF411" s="77" t="s">
        <v>7068</v>
      </c>
      <c r="AG411" s="77">
        <v>638</v>
      </c>
      <c r="AH411" s="77">
        <v>22</v>
      </c>
      <c r="AI411" s="77">
        <v>0.30304999999999999</v>
      </c>
      <c r="AJ411" s="77" t="s">
        <v>5848</v>
      </c>
      <c r="AK411" s="77" t="s">
        <v>7068</v>
      </c>
      <c r="AL411" s="78">
        <v>44708</v>
      </c>
      <c r="AM411" s="78">
        <v>44708</v>
      </c>
      <c r="AN411" s="78">
        <v>44712</v>
      </c>
      <c r="AO411" s="78">
        <v>44712</v>
      </c>
      <c r="AP411" s="78">
        <v>44712</v>
      </c>
      <c r="AQ411" s="77" t="s">
        <v>5862</v>
      </c>
      <c r="AR411" s="77" t="s">
        <v>7066</v>
      </c>
      <c r="AS411" s="77"/>
      <c r="AT411" s="77"/>
      <c r="AU411" s="77"/>
      <c r="AV411" s="77"/>
      <c r="AW411" s="77"/>
      <c r="AX411" s="77"/>
      <c r="AY411" s="77">
        <v>4267</v>
      </c>
      <c r="AZ411" s="77"/>
      <c r="BA411" s="77"/>
      <c r="BB411" s="77">
        <v>300</v>
      </c>
      <c r="BC411" s="77"/>
      <c r="BD411" s="77">
        <v>4567</v>
      </c>
      <c r="BE411" s="77"/>
      <c r="BF411" s="77"/>
      <c r="BG411" s="77"/>
      <c r="BH411" s="77" t="s">
        <v>4250</v>
      </c>
      <c r="BI411" s="560" t="s">
        <v>4250</v>
      </c>
    </row>
    <row r="412" spans="1:61" s="560" customFormat="1">
      <c r="A412" s="77" t="s">
        <v>55</v>
      </c>
      <c r="B412" s="77" t="s">
        <v>5836</v>
      </c>
      <c r="C412" s="77" t="s">
        <v>7069</v>
      </c>
      <c r="D412" s="78">
        <v>44706</v>
      </c>
      <c r="E412" s="77" t="s">
        <v>5518</v>
      </c>
      <c r="F412" s="278" t="s">
        <v>7057</v>
      </c>
      <c r="G412" s="77" t="s">
        <v>7063</v>
      </c>
      <c r="H412" s="77" t="s">
        <v>7064</v>
      </c>
      <c r="I412" s="77" t="s">
        <v>7065</v>
      </c>
      <c r="J412" s="77" t="s">
        <v>63</v>
      </c>
      <c r="K412" s="77">
        <v>31408</v>
      </c>
      <c r="L412" s="77" t="s">
        <v>5519</v>
      </c>
      <c r="M412" s="77" t="s">
        <v>6181</v>
      </c>
      <c r="N412" s="77" t="s">
        <v>5521</v>
      </c>
      <c r="O412" s="77" t="s">
        <v>392</v>
      </c>
      <c r="P412" s="77" t="s">
        <v>5533</v>
      </c>
      <c r="Q412" s="77" t="s">
        <v>5843</v>
      </c>
      <c r="R412" s="77" t="s">
        <v>6182</v>
      </c>
      <c r="S412" s="77" t="s">
        <v>6183</v>
      </c>
      <c r="T412" s="77" t="s">
        <v>6184</v>
      </c>
      <c r="U412" s="77">
        <v>30397871</v>
      </c>
      <c r="V412" s="77">
        <v>15</v>
      </c>
      <c r="W412" s="77" t="s">
        <v>134</v>
      </c>
      <c r="X412" s="77">
        <v>475</v>
      </c>
      <c r="Y412" s="77">
        <v>638</v>
      </c>
      <c r="Z412" s="77">
        <v>22</v>
      </c>
      <c r="AA412" s="89">
        <v>0.30304999999999999</v>
      </c>
      <c r="AB412" s="77" t="s">
        <v>88</v>
      </c>
      <c r="AC412" s="78">
        <v>44712</v>
      </c>
      <c r="AD412" s="77"/>
      <c r="AE412" s="77" t="s">
        <v>5869</v>
      </c>
      <c r="AF412" s="77" t="s">
        <v>7069</v>
      </c>
      <c r="AG412" s="77">
        <v>638</v>
      </c>
      <c r="AH412" s="77">
        <v>22</v>
      </c>
      <c r="AI412" s="77">
        <v>0.30304999999999999</v>
      </c>
      <c r="AJ412" s="77" t="s">
        <v>5848</v>
      </c>
      <c r="AK412" s="77" t="s">
        <v>7069</v>
      </c>
      <c r="AL412" s="78">
        <v>44708</v>
      </c>
      <c r="AM412" s="78">
        <v>44708</v>
      </c>
      <c r="AN412" s="78">
        <v>44712</v>
      </c>
      <c r="AO412" s="78">
        <v>44712</v>
      </c>
      <c r="AP412" s="78">
        <v>44713</v>
      </c>
      <c r="AQ412" s="77" t="s">
        <v>5862</v>
      </c>
      <c r="AR412" s="77" t="s">
        <v>7070</v>
      </c>
      <c r="AS412" s="77"/>
      <c r="AT412" s="77"/>
      <c r="AU412" s="77"/>
      <c r="AV412" s="77"/>
      <c r="AW412" s="77"/>
      <c r="AX412" s="77"/>
      <c r="AY412" s="77">
        <v>4267</v>
      </c>
      <c r="AZ412" s="77"/>
      <c r="BA412" s="77"/>
      <c r="BB412" s="77">
        <v>300</v>
      </c>
      <c r="BC412" s="77"/>
      <c r="BD412" s="77">
        <v>4567</v>
      </c>
      <c r="BE412" s="77"/>
      <c r="BF412" s="77"/>
      <c r="BG412" s="77" t="s">
        <v>7071</v>
      </c>
      <c r="BH412" s="77" t="s">
        <v>4250</v>
      </c>
      <c r="BI412" s="560" t="s">
        <v>4250</v>
      </c>
    </row>
    <row r="413" spans="1:61" s="560" customFormat="1">
      <c r="A413" s="77" t="s">
        <v>55</v>
      </c>
      <c r="B413" s="77" t="s">
        <v>5836</v>
      </c>
      <c r="C413" s="77" t="s">
        <v>7072</v>
      </c>
      <c r="D413" s="78">
        <v>44706</v>
      </c>
      <c r="E413" s="77" t="s">
        <v>5518</v>
      </c>
      <c r="F413" s="278" t="s">
        <v>7057</v>
      </c>
      <c r="G413" s="77" t="s">
        <v>7063</v>
      </c>
      <c r="H413" s="77" t="s">
        <v>7064</v>
      </c>
      <c r="I413" s="77" t="s">
        <v>7065</v>
      </c>
      <c r="J413" s="77" t="s">
        <v>63</v>
      </c>
      <c r="K413" s="77">
        <v>31408</v>
      </c>
      <c r="L413" s="77" t="s">
        <v>5519</v>
      </c>
      <c r="M413" s="77" t="s">
        <v>6181</v>
      </c>
      <c r="N413" s="77" t="s">
        <v>5521</v>
      </c>
      <c r="O413" s="77" t="s">
        <v>392</v>
      </c>
      <c r="P413" s="77" t="s">
        <v>5533</v>
      </c>
      <c r="Q413" s="77" t="s">
        <v>5843</v>
      </c>
      <c r="R413" s="77" t="s">
        <v>6182</v>
      </c>
      <c r="S413" s="77" t="s">
        <v>6183</v>
      </c>
      <c r="T413" s="77" t="s">
        <v>6184</v>
      </c>
      <c r="U413" s="77">
        <v>30397871</v>
      </c>
      <c r="V413" s="77">
        <v>15</v>
      </c>
      <c r="W413" s="77" t="s">
        <v>134</v>
      </c>
      <c r="X413" s="77">
        <v>475</v>
      </c>
      <c r="Y413" s="77">
        <v>638</v>
      </c>
      <c r="Z413" s="77">
        <v>22</v>
      </c>
      <c r="AA413" s="89">
        <v>0.30304999999999999</v>
      </c>
      <c r="AB413" s="77" t="s">
        <v>88</v>
      </c>
      <c r="AC413" s="78">
        <v>44712</v>
      </c>
      <c r="AD413" s="77"/>
      <c r="AE413" s="77" t="s">
        <v>5869</v>
      </c>
      <c r="AF413" s="77" t="s">
        <v>7072</v>
      </c>
      <c r="AG413" s="77">
        <v>638</v>
      </c>
      <c r="AH413" s="77">
        <v>22</v>
      </c>
      <c r="AI413" s="77">
        <v>0.30304999999999999</v>
      </c>
      <c r="AJ413" s="77" t="s">
        <v>5848</v>
      </c>
      <c r="AK413" s="77" t="s">
        <v>7072</v>
      </c>
      <c r="AL413" s="78">
        <v>44712</v>
      </c>
      <c r="AM413" s="78">
        <v>44712</v>
      </c>
      <c r="AN413" s="78">
        <v>44715</v>
      </c>
      <c r="AO413" s="78">
        <v>44715</v>
      </c>
      <c r="AP413" s="78">
        <v>44715</v>
      </c>
      <c r="AQ413" s="77" t="s">
        <v>5862</v>
      </c>
      <c r="AR413" s="77"/>
      <c r="AS413" s="77"/>
      <c r="AT413" s="77"/>
      <c r="AU413" s="77"/>
      <c r="AV413" s="77"/>
      <c r="AW413" s="77"/>
      <c r="AX413" s="77"/>
      <c r="AY413" s="77"/>
      <c r="AZ413" s="77"/>
      <c r="BA413" s="77"/>
      <c r="BB413" s="77"/>
      <c r="BC413" s="77"/>
      <c r="BD413" s="77">
        <v>0</v>
      </c>
      <c r="BE413" s="77"/>
      <c r="BF413" s="77"/>
      <c r="BG413" s="77"/>
      <c r="BH413" s="77" t="s">
        <v>4250</v>
      </c>
      <c r="BI413" s="560" t="s">
        <v>4250</v>
      </c>
    </row>
    <row r="414" spans="1:61" s="560" customFormat="1" ht="15.75" customHeight="1">
      <c r="A414" s="77" t="s">
        <v>55</v>
      </c>
      <c r="B414" s="77" t="s">
        <v>5836</v>
      </c>
      <c r="C414" s="77" t="s">
        <v>7073</v>
      </c>
      <c r="D414" s="78">
        <v>44706</v>
      </c>
      <c r="E414" s="77" t="s">
        <v>5518</v>
      </c>
      <c r="F414" s="77" t="s">
        <v>7057</v>
      </c>
      <c r="G414" s="77" t="s">
        <v>7063</v>
      </c>
      <c r="H414" s="77" t="s">
        <v>7064</v>
      </c>
      <c r="I414" s="77" t="s">
        <v>7065</v>
      </c>
      <c r="J414" s="77" t="s">
        <v>63</v>
      </c>
      <c r="K414" s="77">
        <v>31408</v>
      </c>
      <c r="L414" s="77" t="s">
        <v>5519</v>
      </c>
      <c r="M414" s="77" t="s">
        <v>6181</v>
      </c>
      <c r="N414" s="77" t="s">
        <v>5521</v>
      </c>
      <c r="O414" s="77" t="s">
        <v>392</v>
      </c>
      <c r="P414" s="77" t="s">
        <v>5533</v>
      </c>
      <c r="Q414" s="77" t="s">
        <v>5843</v>
      </c>
      <c r="R414" s="77" t="s">
        <v>6182</v>
      </c>
      <c r="S414" s="77" t="s">
        <v>6183</v>
      </c>
      <c r="T414" s="77" t="s">
        <v>6184</v>
      </c>
      <c r="U414" s="77">
        <v>30397871</v>
      </c>
      <c r="V414" s="77">
        <v>15</v>
      </c>
      <c r="W414" s="77" t="s">
        <v>134</v>
      </c>
      <c r="X414" s="77">
        <v>475</v>
      </c>
      <c r="Y414" s="77">
        <v>638</v>
      </c>
      <c r="Z414" s="77">
        <v>22</v>
      </c>
      <c r="AA414" s="89">
        <v>0.30304999999999999</v>
      </c>
      <c r="AB414" s="77" t="s">
        <v>88</v>
      </c>
      <c r="AC414" s="78">
        <v>44712</v>
      </c>
      <c r="AD414" s="77"/>
      <c r="AE414" s="77" t="s">
        <v>5869</v>
      </c>
      <c r="AF414" s="77" t="s">
        <v>7073</v>
      </c>
      <c r="AG414" s="77">
        <v>638</v>
      </c>
      <c r="AH414" s="77">
        <v>22</v>
      </c>
      <c r="AI414" s="77">
        <v>0.30304999999999999</v>
      </c>
      <c r="AJ414" s="77" t="s">
        <v>5848</v>
      </c>
      <c r="AK414" s="77" t="s">
        <v>7073</v>
      </c>
      <c r="AL414" s="78">
        <v>44712</v>
      </c>
      <c r="AM414" s="78">
        <v>44712</v>
      </c>
      <c r="AN414" s="78">
        <v>44715</v>
      </c>
      <c r="AO414" s="78">
        <v>44715</v>
      </c>
      <c r="AP414" s="78">
        <v>44715</v>
      </c>
      <c r="AQ414" s="77" t="s">
        <v>5862</v>
      </c>
      <c r="AR414" s="77"/>
      <c r="AS414" s="77"/>
      <c r="AT414" s="77"/>
      <c r="AU414" s="77"/>
      <c r="AV414" s="77"/>
      <c r="AW414" s="77"/>
      <c r="AX414" s="77"/>
      <c r="AY414" s="77"/>
      <c r="AZ414" s="77"/>
      <c r="BA414" s="77"/>
      <c r="BB414" s="77"/>
      <c r="BC414" s="77"/>
      <c r="BD414" s="77">
        <v>0</v>
      </c>
      <c r="BE414" s="77"/>
      <c r="BF414" s="77"/>
      <c r="BG414" s="77"/>
      <c r="BH414" s="77" t="s">
        <v>4250</v>
      </c>
      <c r="BI414" s="560" t="s">
        <v>4250</v>
      </c>
    </row>
    <row r="415" spans="1:61" s="560" customFormat="1">
      <c r="A415" s="77" t="s">
        <v>55</v>
      </c>
      <c r="B415" s="77" t="s">
        <v>5836</v>
      </c>
      <c r="C415" s="77" t="s">
        <v>7074</v>
      </c>
      <c r="D415" s="78">
        <v>44706</v>
      </c>
      <c r="E415" s="77" t="s">
        <v>5518</v>
      </c>
      <c r="F415" s="77" t="s">
        <v>7057</v>
      </c>
      <c r="G415" s="77" t="s">
        <v>7063</v>
      </c>
      <c r="H415" s="77" t="s">
        <v>7064</v>
      </c>
      <c r="I415" s="77" t="s">
        <v>7065</v>
      </c>
      <c r="J415" s="77" t="s">
        <v>63</v>
      </c>
      <c r="K415" s="77">
        <v>31408</v>
      </c>
      <c r="L415" s="77" t="s">
        <v>5519</v>
      </c>
      <c r="M415" s="77" t="s">
        <v>6181</v>
      </c>
      <c r="N415" s="77" t="s">
        <v>5521</v>
      </c>
      <c r="O415" s="77" t="s">
        <v>392</v>
      </c>
      <c r="P415" s="77" t="s">
        <v>5533</v>
      </c>
      <c r="Q415" s="77" t="s">
        <v>5843</v>
      </c>
      <c r="R415" s="77" t="s">
        <v>6182</v>
      </c>
      <c r="S415" s="77" t="s">
        <v>6183</v>
      </c>
      <c r="T415" s="77" t="s">
        <v>6184</v>
      </c>
      <c r="U415" s="77">
        <v>30397871</v>
      </c>
      <c r="V415" s="77">
        <v>15</v>
      </c>
      <c r="W415" s="77" t="s">
        <v>134</v>
      </c>
      <c r="X415" s="77">
        <v>475</v>
      </c>
      <c r="Y415" s="77">
        <v>638</v>
      </c>
      <c r="Z415" s="77">
        <v>22</v>
      </c>
      <c r="AA415" s="89">
        <v>0.30304999999999999</v>
      </c>
      <c r="AB415" s="77" t="s">
        <v>88</v>
      </c>
      <c r="AC415" s="78">
        <v>44712</v>
      </c>
      <c r="AD415" s="77"/>
      <c r="AE415" s="77" t="s">
        <v>5869</v>
      </c>
      <c r="AF415" s="77" t="s">
        <v>7074</v>
      </c>
      <c r="AG415" s="77">
        <v>638</v>
      </c>
      <c r="AH415" s="77">
        <v>22</v>
      </c>
      <c r="AI415" s="77">
        <v>0.30304999999999999</v>
      </c>
      <c r="AJ415" s="77" t="s">
        <v>5848</v>
      </c>
      <c r="AK415" s="77" t="s">
        <v>7074</v>
      </c>
      <c r="AL415" s="78">
        <v>44715</v>
      </c>
      <c r="AM415" s="78">
        <v>44715</v>
      </c>
      <c r="AN415" s="78">
        <v>44718</v>
      </c>
      <c r="AO415" s="78">
        <v>44718</v>
      </c>
      <c r="AP415" s="78">
        <v>44718</v>
      </c>
      <c r="AQ415" s="77" t="s">
        <v>5862</v>
      </c>
      <c r="AR415" s="77"/>
      <c r="AS415" s="77"/>
      <c r="AT415" s="77"/>
      <c r="AU415" s="77"/>
      <c r="AV415" s="77"/>
      <c r="AW415" s="77"/>
      <c r="AX415" s="77"/>
      <c r="AY415" s="77"/>
      <c r="AZ415" s="77"/>
      <c r="BA415" s="77"/>
      <c r="BB415" s="77"/>
      <c r="BC415" s="77"/>
      <c r="BD415" s="77">
        <v>0</v>
      </c>
      <c r="BE415" s="77"/>
      <c r="BF415" s="77"/>
      <c r="BG415" s="77"/>
      <c r="BH415" s="77" t="s">
        <v>4250</v>
      </c>
      <c r="BI415" s="560" t="s">
        <v>4250</v>
      </c>
    </row>
    <row r="416" spans="1:61" s="560" customFormat="1">
      <c r="A416" s="77" t="s">
        <v>55</v>
      </c>
      <c r="B416" s="77" t="s">
        <v>5836</v>
      </c>
      <c r="C416" s="77" t="s">
        <v>7075</v>
      </c>
      <c r="D416" s="78">
        <v>44706</v>
      </c>
      <c r="E416" s="77" t="s">
        <v>5518</v>
      </c>
      <c r="F416" s="77" t="s">
        <v>7057</v>
      </c>
      <c r="G416" s="77" t="s">
        <v>7063</v>
      </c>
      <c r="H416" s="77" t="s">
        <v>7064</v>
      </c>
      <c r="I416" s="77" t="s">
        <v>7065</v>
      </c>
      <c r="J416" s="77" t="s">
        <v>63</v>
      </c>
      <c r="K416" s="77">
        <v>31408</v>
      </c>
      <c r="L416" s="77" t="s">
        <v>5519</v>
      </c>
      <c r="M416" s="77" t="s">
        <v>6181</v>
      </c>
      <c r="N416" s="77" t="s">
        <v>5521</v>
      </c>
      <c r="O416" s="77" t="s">
        <v>392</v>
      </c>
      <c r="P416" s="77" t="s">
        <v>5533</v>
      </c>
      <c r="Q416" s="77" t="s">
        <v>5843</v>
      </c>
      <c r="R416" s="77" t="s">
        <v>6182</v>
      </c>
      <c r="S416" s="77" t="s">
        <v>6183</v>
      </c>
      <c r="T416" s="77" t="s">
        <v>6184</v>
      </c>
      <c r="U416" s="77">
        <v>30397871</v>
      </c>
      <c r="V416" s="77">
        <v>15</v>
      </c>
      <c r="W416" s="77" t="s">
        <v>134</v>
      </c>
      <c r="X416" s="77">
        <v>475</v>
      </c>
      <c r="Y416" s="77">
        <v>638</v>
      </c>
      <c r="Z416" s="77">
        <v>22</v>
      </c>
      <c r="AA416" s="89">
        <v>0.30304999999999999</v>
      </c>
      <c r="AB416" s="77" t="s">
        <v>88</v>
      </c>
      <c r="AC416" s="78">
        <v>44712</v>
      </c>
      <c r="AD416" s="77"/>
      <c r="AE416" s="77" t="s">
        <v>5869</v>
      </c>
      <c r="AF416" s="77" t="s">
        <v>7075</v>
      </c>
      <c r="AG416" s="77">
        <v>638</v>
      </c>
      <c r="AH416" s="77">
        <v>22</v>
      </c>
      <c r="AI416" s="77">
        <v>0.30304999999999999</v>
      </c>
      <c r="AJ416" s="77" t="s">
        <v>5848</v>
      </c>
      <c r="AK416" s="77" t="s">
        <v>7075</v>
      </c>
      <c r="AL416" s="78">
        <v>44715</v>
      </c>
      <c r="AM416" s="78">
        <v>44715</v>
      </c>
      <c r="AN416" s="78">
        <v>44718</v>
      </c>
      <c r="AO416" s="78">
        <v>44718</v>
      </c>
      <c r="AP416" s="78">
        <v>44718</v>
      </c>
      <c r="AQ416" s="77" t="s">
        <v>5862</v>
      </c>
      <c r="AR416" s="77"/>
      <c r="AS416" s="77"/>
      <c r="AT416" s="77"/>
      <c r="AU416" s="77"/>
      <c r="AV416" s="77"/>
      <c r="AW416" s="77"/>
      <c r="AX416" s="77"/>
      <c r="AY416" s="77"/>
      <c r="AZ416" s="77"/>
      <c r="BA416" s="77"/>
      <c r="BB416" s="77"/>
      <c r="BC416" s="77"/>
      <c r="BD416" s="77">
        <v>0</v>
      </c>
      <c r="BE416" s="77"/>
      <c r="BF416" s="77"/>
      <c r="BG416" s="77"/>
      <c r="BH416" s="77" t="s">
        <v>4250</v>
      </c>
      <c r="BI416" s="560" t="s">
        <v>4250</v>
      </c>
    </row>
    <row r="417" spans="1:61" s="560" customFormat="1">
      <c r="A417" s="77" t="s">
        <v>55</v>
      </c>
      <c r="B417" s="77" t="s">
        <v>5836</v>
      </c>
      <c r="C417" s="77" t="s">
        <v>7076</v>
      </c>
      <c r="D417" s="78">
        <v>44706</v>
      </c>
      <c r="E417" s="77" t="s">
        <v>5518</v>
      </c>
      <c r="F417" s="77" t="s">
        <v>7057</v>
      </c>
      <c r="G417" s="77" t="s">
        <v>7063</v>
      </c>
      <c r="H417" s="77" t="s">
        <v>7064</v>
      </c>
      <c r="I417" s="77" t="s">
        <v>7065</v>
      </c>
      <c r="J417" s="77" t="s">
        <v>63</v>
      </c>
      <c r="K417" s="77">
        <v>31408</v>
      </c>
      <c r="L417" s="77" t="s">
        <v>5519</v>
      </c>
      <c r="M417" s="77" t="s">
        <v>6181</v>
      </c>
      <c r="N417" s="77" t="s">
        <v>5521</v>
      </c>
      <c r="O417" s="77" t="s">
        <v>392</v>
      </c>
      <c r="P417" s="77" t="s">
        <v>5533</v>
      </c>
      <c r="Q417" s="77" t="s">
        <v>5843</v>
      </c>
      <c r="R417" s="77" t="s">
        <v>6182</v>
      </c>
      <c r="S417" s="77" t="s">
        <v>6183</v>
      </c>
      <c r="T417" s="77" t="s">
        <v>6184</v>
      </c>
      <c r="U417" s="77">
        <v>30397871</v>
      </c>
      <c r="V417" s="77">
        <v>15</v>
      </c>
      <c r="W417" s="77" t="s">
        <v>134</v>
      </c>
      <c r="X417" s="77">
        <v>475</v>
      </c>
      <c r="Y417" s="77">
        <v>638</v>
      </c>
      <c r="Z417" s="77">
        <v>22</v>
      </c>
      <c r="AA417" s="89">
        <v>0.30304999999999999</v>
      </c>
      <c r="AB417" s="77" t="s">
        <v>88</v>
      </c>
      <c r="AC417" s="78">
        <v>44712</v>
      </c>
      <c r="AD417" s="77"/>
      <c r="AE417" s="77" t="s">
        <v>5869</v>
      </c>
      <c r="AF417" s="77" t="s">
        <v>7076</v>
      </c>
      <c r="AG417" s="77">
        <v>638</v>
      </c>
      <c r="AH417" s="77">
        <v>22</v>
      </c>
      <c r="AI417" s="77">
        <v>0.30304999999999999</v>
      </c>
      <c r="AJ417" s="77" t="s">
        <v>5848</v>
      </c>
      <c r="AK417" s="77" t="s">
        <v>7076</v>
      </c>
      <c r="AL417" s="78">
        <v>44718</v>
      </c>
      <c r="AM417" s="78">
        <v>44718</v>
      </c>
      <c r="AN417" s="78">
        <v>44718</v>
      </c>
      <c r="AO417" s="78">
        <v>44718</v>
      </c>
      <c r="AP417" s="78">
        <v>44718</v>
      </c>
      <c r="AQ417" s="77" t="s">
        <v>5862</v>
      </c>
      <c r="AR417" s="77"/>
      <c r="AS417" s="77"/>
      <c r="AT417" s="77"/>
      <c r="AU417" s="77"/>
      <c r="AV417" s="77"/>
      <c r="AW417" s="77"/>
      <c r="AX417" s="77"/>
      <c r="AY417" s="77"/>
      <c r="AZ417" s="77"/>
      <c r="BA417" s="77"/>
      <c r="BB417" s="77"/>
      <c r="BC417" s="77"/>
      <c r="BD417" s="77">
        <v>0</v>
      </c>
      <c r="BE417" s="77"/>
      <c r="BF417" s="77"/>
      <c r="BG417" s="77"/>
      <c r="BH417" s="77" t="s">
        <v>4250</v>
      </c>
      <c r="BI417" s="560" t="s">
        <v>4250</v>
      </c>
    </row>
    <row r="418" spans="1:61">
      <c r="A418" s="107" t="s">
        <v>55</v>
      </c>
      <c r="B418" s="107" t="s">
        <v>5836</v>
      </c>
      <c r="C418" s="107" t="s">
        <v>7077</v>
      </c>
      <c r="D418" s="570">
        <v>44706</v>
      </c>
      <c r="E418" s="107" t="s">
        <v>5518</v>
      </c>
      <c r="F418" s="278" t="s">
        <v>7057</v>
      </c>
      <c r="G418" s="107" t="s">
        <v>7063</v>
      </c>
      <c r="H418" s="107" t="s">
        <v>7064</v>
      </c>
      <c r="I418" s="107" t="s">
        <v>7065</v>
      </c>
      <c r="J418" s="107" t="s">
        <v>63</v>
      </c>
      <c r="K418" s="107">
        <v>31408</v>
      </c>
      <c r="L418" s="107" t="s">
        <v>5519</v>
      </c>
      <c r="M418" s="107" t="s">
        <v>6181</v>
      </c>
      <c r="N418" s="107" t="s">
        <v>5521</v>
      </c>
      <c r="O418" s="107" t="s">
        <v>392</v>
      </c>
      <c r="P418" s="107" t="s">
        <v>5533</v>
      </c>
      <c r="Q418" s="107" t="s">
        <v>5843</v>
      </c>
      <c r="R418" s="107" t="s">
        <v>6182</v>
      </c>
      <c r="S418" s="107" t="s">
        <v>6183</v>
      </c>
      <c r="T418" s="107" t="s">
        <v>6184</v>
      </c>
      <c r="U418" s="107">
        <v>30397871</v>
      </c>
      <c r="V418" s="107">
        <v>15</v>
      </c>
      <c r="W418" s="107" t="s">
        <v>134</v>
      </c>
      <c r="X418" s="107">
        <v>475</v>
      </c>
      <c r="Y418" s="107">
        <v>406</v>
      </c>
      <c r="Z418" s="107">
        <v>14</v>
      </c>
      <c r="AA418" s="317">
        <v>0.19284999999999999</v>
      </c>
      <c r="AB418" s="107" t="s">
        <v>88</v>
      </c>
      <c r="AC418" s="570">
        <v>44712</v>
      </c>
      <c r="AD418" s="107"/>
      <c r="AE418" s="107" t="s">
        <v>5869</v>
      </c>
      <c r="AF418" s="107" t="s">
        <v>7077</v>
      </c>
      <c r="AG418" s="107">
        <v>406</v>
      </c>
      <c r="AH418" s="107">
        <v>14</v>
      </c>
      <c r="AI418" s="317">
        <v>0.19284999999999999</v>
      </c>
      <c r="AJ418" s="107" t="s">
        <v>5848</v>
      </c>
      <c r="AK418" s="107" t="s">
        <v>7077</v>
      </c>
      <c r="AL418" s="570">
        <v>44718</v>
      </c>
      <c r="AM418" s="570"/>
      <c r="AN418" s="570">
        <v>44720</v>
      </c>
      <c r="AO418" s="570"/>
      <c r="AP418" s="570"/>
      <c r="AQ418" s="107" t="s">
        <v>5111</v>
      </c>
      <c r="AR418" s="107" t="s">
        <v>6187</v>
      </c>
      <c r="AS418" s="107"/>
      <c r="AT418" s="107"/>
      <c r="AU418" s="107"/>
      <c r="AV418" s="107"/>
      <c r="AW418" s="107"/>
      <c r="AX418" s="107"/>
      <c r="AY418" s="107"/>
      <c r="AZ418" s="107"/>
      <c r="BA418" s="107"/>
      <c r="BB418" s="107"/>
      <c r="BC418" s="107"/>
      <c r="BD418" s="107">
        <v>0</v>
      </c>
      <c r="BE418" s="107"/>
      <c r="BF418" s="107"/>
      <c r="BG418" s="107"/>
      <c r="BH418" s="107" t="s">
        <v>4250</v>
      </c>
      <c r="BI418" t="s">
        <v>4250</v>
      </c>
    </row>
    <row r="419" spans="1:61">
      <c r="A419" s="107" t="s">
        <v>55</v>
      </c>
      <c r="B419" s="107" t="s">
        <v>5836</v>
      </c>
      <c r="C419" s="107" t="s">
        <v>7078</v>
      </c>
      <c r="D419" s="570">
        <v>44706</v>
      </c>
      <c r="E419" s="107" t="s">
        <v>5518</v>
      </c>
      <c r="F419" s="278" t="s">
        <v>7057</v>
      </c>
      <c r="G419" s="107" t="s">
        <v>7063</v>
      </c>
      <c r="H419" s="107" t="s">
        <v>7064</v>
      </c>
      <c r="I419" s="107" t="s">
        <v>7065</v>
      </c>
      <c r="J419" s="107" t="s">
        <v>63</v>
      </c>
      <c r="K419" s="107">
        <v>31408</v>
      </c>
      <c r="L419" s="107" t="s">
        <v>5519</v>
      </c>
      <c r="M419" s="107" t="s">
        <v>6181</v>
      </c>
      <c r="N419" s="107" t="s">
        <v>5521</v>
      </c>
      <c r="O419" s="107" t="s">
        <v>392</v>
      </c>
      <c r="P419" s="107" t="s">
        <v>5533</v>
      </c>
      <c r="Q419" s="107" t="s">
        <v>5843</v>
      </c>
      <c r="R419" s="107" t="s">
        <v>6182</v>
      </c>
      <c r="S419" s="107" t="s">
        <v>6183</v>
      </c>
      <c r="T419" s="107" t="s">
        <v>6184</v>
      </c>
      <c r="U419" s="107">
        <v>30397871</v>
      </c>
      <c r="V419" s="107">
        <v>15</v>
      </c>
      <c r="W419" s="107" t="s">
        <v>134</v>
      </c>
      <c r="X419" s="107">
        <v>475</v>
      </c>
      <c r="Y419" s="107">
        <v>435</v>
      </c>
      <c r="Z419" s="107">
        <v>15</v>
      </c>
      <c r="AA419" s="317">
        <v>0.206625</v>
      </c>
      <c r="AB419" s="107" t="s">
        <v>88</v>
      </c>
      <c r="AC419" s="570">
        <v>44712</v>
      </c>
      <c r="AD419" s="107"/>
      <c r="AE419" s="107" t="s">
        <v>5869</v>
      </c>
      <c r="AF419" s="107" t="s">
        <v>7078</v>
      </c>
      <c r="AG419" s="107">
        <v>435</v>
      </c>
      <c r="AH419" s="107">
        <v>15</v>
      </c>
      <c r="AI419" s="317">
        <v>0.206625</v>
      </c>
      <c r="AJ419" s="107" t="s">
        <v>5848</v>
      </c>
      <c r="AK419" s="107" t="s">
        <v>7078</v>
      </c>
      <c r="AL419" s="570">
        <v>44718</v>
      </c>
      <c r="AM419" s="570"/>
      <c r="AN419" s="570">
        <v>44720</v>
      </c>
      <c r="AO419" s="570"/>
      <c r="AP419" s="570"/>
      <c r="AQ419" s="107" t="s">
        <v>5111</v>
      </c>
      <c r="AR419" s="107" t="s">
        <v>6187</v>
      </c>
      <c r="AS419" s="107"/>
      <c r="AT419" s="107"/>
      <c r="AU419" s="107"/>
      <c r="AV419" s="107"/>
      <c r="AW419" s="107"/>
      <c r="AX419" s="107"/>
      <c r="AY419" s="107"/>
      <c r="AZ419" s="107"/>
      <c r="BA419" s="107"/>
      <c r="BB419" s="107"/>
      <c r="BC419" s="107"/>
      <c r="BD419" s="107">
        <v>0</v>
      </c>
      <c r="BE419" s="107"/>
      <c r="BF419" s="107"/>
      <c r="BG419" s="107"/>
      <c r="BH419" s="107" t="s">
        <v>4250</v>
      </c>
      <c r="BI419" t="s">
        <v>4250</v>
      </c>
    </row>
  </sheetData>
  <autoFilter ref="A1:BH419" xr:uid="{3E512D93-62C6-41C5-837B-0AB45DD09521}"/>
  <dataValidations count="1">
    <dataValidation type="custom" allowBlank="1" showDropDown="1" sqref="AL291:AO297" xr:uid="{97FBBF8F-52C7-4D12-8045-4268B69ABF9B}">
      <formula1>OR(NOT(ISERROR(DATEVALUE(AL291))), AND(ISNUMBER(AL291), LEFT(CELL("format", AL291))="D"))</formula1>
    </dataValidation>
  </dataValidations>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9DF8-9478-49B1-8A87-E47D6991A0AF}">
  <dimension ref="A1:BH774"/>
  <sheetViews>
    <sheetView workbookViewId="0">
      <pane ySplit="1" topLeftCell="A730" activePane="bottomLeft" state="frozen"/>
      <selection pane="bottomLeft" activeCell="H743" sqref="H743"/>
    </sheetView>
  </sheetViews>
  <sheetFormatPr defaultRowHeight="15"/>
  <cols>
    <col min="1" max="1" width="6.28515625" bestFit="1" customWidth="1"/>
    <col min="2" max="2" width="17.85546875" bestFit="1" customWidth="1"/>
    <col min="3" max="3" width="14.7109375" bestFit="1" customWidth="1"/>
    <col min="4" max="4" width="9.5703125" bestFit="1" customWidth="1"/>
    <col min="5" max="5" width="16.7109375" bestFit="1" customWidth="1"/>
    <col min="6" max="6" width="16.7109375" customWidth="1"/>
    <col min="7" max="7" width="17.7109375" bestFit="1" customWidth="1"/>
    <col min="8" max="8" width="37" bestFit="1" customWidth="1"/>
    <col min="9" max="9" width="16.42578125" bestFit="1" customWidth="1"/>
    <col min="10" max="10" width="4.85546875" customWidth="1"/>
    <col min="11" max="11" width="7.42578125" customWidth="1"/>
    <col min="12" max="12" width="22.140625" bestFit="1" customWidth="1"/>
    <col min="13" max="13" width="18.85546875" bestFit="1" customWidth="1"/>
    <col min="14" max="14" width="14.7109375" bestFit="1" customWidth="1"/>
    <col min="15" max="15" width="5.85546875" customWidth="1"/>
    <col min="16" max="16" width="7" customWidth="1"/>
    <col min="17" max="17" width="4.7109375" bestFit="1" customWidth="1"/>
    <col min="18" max="18" width="16" bestFit="1" customWidth="1"/>
    <col min="19" max="19" width="10.28515625" bestFit="1" customWidth="1"/>
    <col min="20" max="20" width="14.5703125" bestFit="1" customWidth="1"/>
    <col min="21" max="21" width="10.85546875" bestFit="1" customWidth="1"/>
    <col min="22" max="22" width="6.140625" bestFit="1" customWidth="1"/>
    <col min="23" max="23" width="31.140625" bestFit="1" customWidth="1"/>
    <col min="24" max="24" width="7.28515625" bestFit="1" customWidth="1"/>
    <col min="25" max="25" width="4.5703125" bestFit="1" customWidth="1"/>
    <col min="26" max="26" width="4.42578125" bestFit="1" customWidth="1"/>
    <col min="27" max="27" width="5.140625" bestFit="1" customWidth="1"/>
    <col min="28" max="28" width="10.7109375" bestFit="1" customWidth="1"/>
    <col min="29" max="29" width="5.140625" bestFit="1" customWidth="1"/>
    <col min="30" max="30" width="23.5703125" bestFit="1" customWidth="1"/>
    <col min="31" max="31" width="16.7109375" bestFit="1" customWidth="1"/>
    <col min="32" max="32" width="14.7109375" bestFit="1" customWidth="1"/>
    <col min="33" max="33" width="4.5703125" bestFit="1" customWidth="1"/>
    <col min="34" max="34" width="4.42578125" bestFit="1" customWidth="1"/>
    <col min="35" max="35" width="5.140625" bestFit="1" customWidth="1"/>
    <col min="36" max="36" width="7.5703125" bestFit="1" customWidth="1"/>
    <col min="37" max="37" width="18.140625" bestFit="1" customWidth="1"/>
    <col min="38" max="41" width="10.42578125" style="123" bestFit="1" customWidth="1"/>
    <col min="42" max="42" width="16.42578125" style="123" bestFit="1" customWidth="1"/>
    <col min="43" max="43" width="9.7109375" bestFit="1" customWidth="1"/>
    <col min="44" max="44" width="34.85546875" customWidth="1"/>
    <col min="45" max="45" width="10" bestFit="1" customWidth="1"/>
    <col min="46" max="46" width="7.85546875" bestFit="1" customWidth="1"/>
    <col min="47" max="47" width="9.85546875" bestFit="1" customWidth="1"/>
    <col min="48" max="48" width="14.28515625" style="123" bestFit="1" customWidth="1"/>
    <col min="49" max="49" width="4.7109375" customWidth="1"/>
    <col min="50" max="50" width="9.42578125" bestFit="1" customWidth="1"/>
    <col min="51" max="51" width="12.85546875" bestFit="1" customWidth="1"/>
    <col min="52" max="52" width="10.85546875" bestFit="1" customWidth="1"/>
    <col min="53" max="53" width="6.7109375" bestFit="1" customWidth="1"/>
    <col min="54" max="54" width="8.7109375" bestFit="1" customWidth="1"/>
    <col min="55" max="55" width="14.28515625" bestFit="1" customWidth="1"/>
    <col min="56" max="56" width="10.5703125" bestFit="1" customWidth="1"/>
    <col min="57" max="57" width="8.42578125" bestFit="1" customWidth="1"/>
    <col min="58" max="58" width="8.7109375" bestFit="1" customWidth="1"/>
    <col min="59" max="59" width="6" bestFit="1" customWidth="1"/>
    <col min="60" max="60" width="15.140625" bestFit="1" customWidth="1"/>
  </cols>
  <sheetData>
    <row r="1" spans="1:60" ht="15.75">
      <c r="A1" s="303" t="s">
        <v>2092</v>
      </c>
      <c r="B1" s="303" t="s">
        <v>2093</v>
      </c>
      <c r="C1" s="303" t="s">
        <v>2094</v>
      </c>
      <c r="D1" s="303" t="s">
        <v>2095</v>
      </c>
      <c r="E1" s="303" t="s">
        <v>2096</v>
      </c>
      <c r="F1" s="303" t="s">
        <v>2097</v>
      </c>
      <c r="G1" s="303" t="s">
        <v>2098</v>
      </c>
      <c r="H1" s="303" t="s">
        <v>2099</v>
      </c>
      <c r="I1" s="303" t="s">
        <v>2100</v>
      </c>
      <c r="J1" s="303" t="s">
        <v>2101</v>
      </c>
      <c r="K1" s="303" t="s">
        <v>2102</v>
      </c>
      <c r="L1" s="303" t="s">
        <v>2103</v>
      </c>
      <c r="M1" s="303" t="s">
        <v>2104</v>
      </c>
      <c r="N1" s="303" t="s">
        <v>2105</v>
      </c>
      <c r="O1" s="303" t="s">
        <v>2106</v>
      </c>
      <c r="P1" s="303" t="s">
        <v>2107</v>
      </c>
      <c r="Q1" s="303" t="s">
        <v>16</v>
      </c>
      <c r="R1" s="303" t="s">
        <v>2108</v>
      </c>
      <c r="S1" s="303" t="s">
        <v>2109</v>
      </c>
      <c r="T1" s="303" t="s">
        <v>2110</v>
      </c>
      <c r="U1" s="303" t="s">
        <v>2111</v>
      </c>
      <c r="V1" s="303" t="s">
        <v>21</v>
      </c>
      <c r="W1" s="303" t="s">
        <v>2112</v>
      </c>
      <c r="X1" s="303" t="s">
        <v>2113</v>
      </c>
      <c r="Y1" s="303" t="s">
        <v>24</v>
      </c>
      <c r="Z1" s="303" t="s">
        <v>2114</v>
      </c>
      <c r="AA1" s="303" t="s">
        <v>26</v>
      </c>
      <c r="AB1" s="303" t="s">
        <v>2115</v>
      </c>
      <c r="AC1" s="303" t="s">
        <v>28</v>
      </c>
      <c r="AD1" s="303" t="s">
        <v>2116</v>
      </c>
      <c r="AE1" s="304" t="s">
        <v>2117</v>
      </c>
      <c r="AF1" s="304" t="s">
        <v>2118</v>
      </c>
      <c r="AG1" s="304" t="s">
        <v>24</v>
      </c>
      <c r="AH1" s="304" t="s">
        <v>2114</v>
      </c>
      <c r="AI1" s="304" t="s">
        <v>26</v>
      </c>
      <c r="AJ1" s="305" t="s">
        <v>2119</v>
      </c>
      <c r="AK1" s="305" t="s">
        <v>2120</v>
      </c>
      <c r="AL1" s="605" t="s">
        <v>33</v>
      </c>
      <c r="AM1" s="605" t="s">
        <v>34</v>
      </c>
      <c r="AN1" s="605" t="s">
        <v>35</v>
      </c>
      <c r="AO1" s="605" t="s">
        <v>36</v>
      </c>
      <c r="AP1" s="605" t="s">
        <v>2121</v>
      </c>
      <c r="AQ1" s="306" t="s">
        <v>38</v>
      </c>
      <c r="AR1" s="306" t="s">
        <v>39</v>
      </c>
      <c r="AS1" s="304" t="s">
        <v>2122</v>
      </c>
      <c r="AT1" s="304" t="s">
        <v>41</v>
      </c>
      <c r="AU1" s="304" t="s">
        <v>2123</v>
      </c>
      <c r="AV1" s="605" t="s">
        <v>2124</v>
      </c>
      <c r="AW1" s="304" t="s">
        <v>44</v>
      </c>
      <c r="AX1" s="304" t="s">
        <v>45</v>
      </c>
      <c r="AY1" s="304" t="s">
        <v>2125</v>
      </c>
      <c r="AZ1" s="304" t="s">
        <v>47</v>
      </c>
      <c r="BA1" s="304" t="s">
        <v>48</v>
      </c>
      <c r="BB1" s="304" t="s">
        <v>49</v>
      </c>
      <c r="BC1" s="304" t="s">
        <v>2126</v>
      </c>
      <c r="BD1" s="304" t="s">
        <v>2127</v>
      </c>
      <c r="BE1" s="304" t="s">
        <v>2128</v>
      </c>
      <c r="BF1" s="304" t="s">
        <v>2129</v>
      </c>
      <c r="BG1" s="304" t="s">
        <v>2130</v>
      </c>
      <c r="BH1" s="304" t="s">
        <v>2131</v>
      </c>
    </row>
    <row r="2" spans="1:60">
      <c r="A2" s="77" t="s">
        <v>55</v>
      </c>
      <c r="B2" s="77" t="s">
        <v>56</v>
      </c>
      <c r="C2" s="77">
        <v>388940720</v>
      </c>
      <c r="D2" s="77"/>
      <c r="E2" s="77" t="s">
        <v>7079</v>
      </c>
      <c r="F2" s="77" t="s">
        <v>2135</v>
      </c>
      <c r="G2" s="77" t="s">
        <v>2136</v>
      </c>
      <c r="H2" s="77" t="s">
        <v>2137</v>
      </c>
      <c r="I2" s="77" t="s">
        <v>2138</v>
      </c>
      <c r="J2" s="77" t="s">
        <v>110</v>
      </c>
      <c r="K2" s="77">
        <v>90248</v>
      </c>
      <c r="L2" s="77" t="s">
        <v>7080</v>
      </c>
      <c r="M2" s="77" t="s">
        <v>7081</v>
      </c>
      <c r="N2" s="77" t="s">
        <v>7082</v>
      </c>
      <c r="O2" s="77" t="s">
        <v>445</v>
      </c>
      <c r="P2" s="77">
        <v>76904</v>
      </c>
      <c r="Q2" s="77"/>
      <c r="R2" s="77"/>
      <c r="S2" s="77"/>
      <c r="T2" s="77"/>
      <c r="U2" s="77">
        <v>12005832</v>
      </c>
      <c r="V2" s="77">
        <v>15</v>
      </c>
      <c r="W2" s="77" t="s">
        <v>4634</v>
      </c>
      <c r="X2" s="77">
        <v>480</v>
      </c>
      <c r="Y2" s="77">
        <v>600</v>
      </c>
      <c r="Z2" s="77">
        <v>20</v>
      </c>
      <c r="AA2" s="77">
        <f t="shared" ref="AA2:AA65" si="0">X2*Y2/1000000</f>
        <v>0.28799999999999998</v>
      </c>
      <c r="AB2" s="77" t="s">
        <v>70</v>
      </c>
      <c r="AC2" s="77"/>
      <c r="AD2" s="77"/>
      <c r="AE2" s="77"/>
      <c r="AF2" s="77">
        <f t="shared" ref="AF2:AF65" si="1">C2</f>
        <v>388940720</v>
      </c>
      <c r="AG2" s="77">
        <f t="shared" ref="AG2:AG65" si="2">Y2</f>
        <v>600</v>
      </c>
      <c r="AH2" s="77">
        <f t="shared" ref="AH2:AH65" si="3">Z2</f>
        <v>20</v>
      </c>
      <c r="AI2" s="77">
        <f t="shared" ref="AI2:AI65" si="4">AA2</f>
        <v>0.28799999999999998</v>
      </c>
      <c r="AJ2" s="77" t="s">
        <v>72</v>
      </c>
      <c r="AK2" s="77">
        <v>388940720</v>
      </c>
      <c r="AL2" s="78">
        <v>44608</v>
      </c>
      <c r="AM2" s="78">
        <v>44608</v>
      </c>
      <c r="AN2" s="78">
        <v>44610</v>
      </c>
      <c r="AO2" s="78">
        <v>44610</v>
      </c>
      <c r="AP2" s="78">
        <v>44610</v>
      </c>
      <c r="AQ2" s="77" t="s">
        <v>89</v>
      </c>
      <c r="AR2" s="77" t="s">
        <v>7083</v>
      </c>
      <c r="AS2" s="77"/>
      <c r="AT2" s="77"/>
      <c r="AU2" s="77"/>
      <c r="AV2" s="78"/>
      <c r="AW2" s="77" t="s">
        <v>1198</v>
      </c>
      <c r="AX2" s="77"/>
      <c r="AY2" s="77"/>
      <c r="AZ2" s="77"/>
      <c r="BA2" s="77"/>
      <c r="BB2" s="77"/>
      <c r="BC2" s="77"/>
      <c r="BD2" s="77"/>
      <c r="BE2" s="77">
        <f t="shared" ref="BE2:BE65" si="5">WEEKNUM(AL2)</f>
        <v>8</v>
      </c>
      <c r="BF2" s="77">
        <f t="shared" ref="BF2:BF65" si="6">MONTH(AL2)</f>
        <v>2</v>
      </c>
      <c r="BG2" s="77">
        <f t="shared" ref="BG2:BG65" si="7">YEAR(AL2)</f>
        <v>2022</v>
      </c>
      <c r="BH2" s="77"/>
    </row>
    <row r="3" spans="1:60">
      <c r="A3" s="77" t="s">
        <v>55</v>
      </c>
      <c r="B3" s="77" t="s">
        <v>56</v>
      </c>
      <c r="C3" s="77">
        <v>388940749</v>
      </c>
      <c r="D3" s="77"/>
      <c r="E3" s="77" t="s">
        <v>7079</v>
      </c>
      <c r="F3" s="77" t="s">
        <v>2135</v>
      </c>
      <c r="G3" s="77" t="s">
        <v>2136</v>
      </c>
      <c r="H3" s="77" t="s">
        <v>2137</v>
      </c>
      <c r="I3" s="77" t="s">
        <v>2138</v>
      </c>
      <c r="J3" s="77" t="s">
        <v>110</v>
      </c>
      <c r="K3" s="77">
        <v>90248</v>
      </c>
      <c r="L3" s="77" t="s">
        <v>7080</v>
      </c>
      <c r="M3" s="77" t="s">
        <v>7081</v>
      </c>
      <c r="N3" s="77" t="s">
        <v>7082</v>
      </c>
      <c r="O3" s="77" t="s">
        <v>445</v>
      </c>
      <c r="P3" s="77">
        <v>76904</v>
      </c>
      <c r="Q3" s="77"/>
      <c r="R3" s="77"/>
      <c r="S3" s="77"/>
      <c r="T3" s="77"/>
      <c r="U3" s="77">
        <v>12005832</v>
      </c>
      <c r="V3" s="77">
        <v>15</v>
      </c>
      <c r="W3" s="77" t="s">
        <v>4634</v>
      </c>
      <c r="X3" s="77">
        <v>480</v>
      </c>
      <c r="Y3" s="77">
        <v>600</v>
      </c>
      <c r="Z3" s="77">
        <v>20</v>
      </c>
      <c r="AA3" s="77">
        <f t="shared" si="0"/>
        <v>0.28799999999999998</v>
      </c>
      <c r="AB3" s="77" t="s">
        <v>70</v>
      </c>
      <c r="AC3" s="77"/>
      <c r="AD3" s="77"/>
      <c r="AE3" s="77"/>
      <c r="AF3" s="77">
        <f t="shared" si="1"/>
        <v>388940749</v>
      </c>
      <c r="AG3" s="77">
        <f t="shared" si="2"/>
        <v>600</v>
      </c>
      <c r="AH3" s="77">
        <f t="shared" si="3"/>
        <v>20</v>
      </c>
      <c r="AI3" s="77">
        <f t="shared" si="4"/>
        <v>0.28799999999999998</v>
      </c>
      <c r="AJ3" s="77" t="s">
        <v>72</v>
      </c>
      <c r="AK3" s="77">
        <v>388940749</v>
      </c>
      <c r="AL3" s="78">
        <v>44608</v>
      </c>
      <c r="AM3" s="78">
        <v>44608</v>
      </c>
      <c r="AN3" s="78">
        <v>44610</v>
      </c>
      <c r="AO3" s="78">
        <v>44610</v>
      </c>
      <c r="AP3" s="78">
        <v>44610</v>
      </c>
      <c r="AQ3" s="77" t="s">
        <v>89</v>
      </c>
      <c r="AR3" s="77" t="s">
        <v>7084</v>
      </c>
      <c r="AS3" s="77"/>
      <c r="AT3" s="77"/>
      <c r="AU3" s="77"/>
      <c r="AV3" s="78"/>
      <c r="AW3" s="77" t="s">
        <v>1198</v>
      </c>
      <c r="AX3" s="77"/>
      <c r="AY3" s="77"/>
      <c r="AZ3" s="77"/>
      <c r="BA3" s="77"/>
      <c r="BB3" s="77"/>
      <c r="BC3" s="77"/>
      <c r="BD3" s="77"/>
      <c r="BE3" s="77">
        <f t="shared" si="5"/>
        <v>8</v>
      </c>
      <c r="BF3" s="77">
        <f t="shared" si="6"/>
        <v>2</v>
      </c>
      <c r="BG3" s="77">
        <f t="shared" si="7"/>
        <v>2022</v>
      </c>
      <c r="BH3" s="77"/>
    </row>
    <row r="4" spans="1:60">
      <c r="A4" s="77" t="s">
        <v>55</v>
      </c>
      <c r="B4" s="77" t="s">
        <v>56</v>
      </c>
      <c r="C4" s="77">
        <v>388940759</v>
      </c>
      <c r="D4" s="77"/>
      <c r="E4" s="77" t="s">
        <v>7079</v>
      </c>
      <c r="F4" s="77" t="s">
        <v>2135</v>
      </c>
      <c r="G4" s="77" t="s">
        <v>2136</v>
      </c>
      <c r="H4" s="77" t="s">
        <v>2137</v>
      </c>
      <c r="I4" s="77" t="s">
        <v>2138</v>
      </c>
      <c r="J4" s="77" t="s">
        <v>110</v>
      </c>
      <c r="K4" s="77">
        <v>90248</v>
      </c>
      <c r="L4" s="77" t="s">
        <v>7080</v>
      </c>
      <c r="M4" s="77" t="s">
        <v>7081</v>
      </c>
      <c r="N4" s="77" t="s">
        <v>7082</v>
      </c>
      <c r="O4" s="77" t="s">
        <v>445</v>
      </c>
      <c r="P4" s="77">
        <v>76904</v>
      </c>
      <c r="Q4" s="77"/>
      <c r="R4" s="77"/>
      <c r="S4" s="77"/>
      <c r="T4" s="77"/>
      <c r="U4" s="77">
        <v>12005832</v>
      </c>
      <c r="V4" s="77">
        <v>15</v>
      </c>
      <c r="W4" s="77" t="s">
        <v>4634</v>
      </c>
      <c r="X4" s="77">
        <v>480</v>
      </c>
      <c r="Y4" s="77">
        <v>600</v>
      </c>
      <c r="Z4" s="77">
        <v>20</v>
      </c>
      <c r="AA4" s="77">
        <f t="shared" si="0"/>
        <v>0.28799999999999998</v>
      </c>
      <c r="AB4" s="77" t="s">
        <v>70</v>
      </c>
      <c r="AC4" s="77"/>
      <c r="AD4" s="77"/>
      <c r="AE4" s="77"/>
      <c r="AF4" s="77">
        <f t="shared" si="1"/>
        <v>388940759</v>
      </c>
      <c r="AG4" s="77">
        <f t="shared" si="2"/>
        <v>600</v>
      </c>
      <c r="AH4" s="77">
        <f t="shared" si="3"/>
        <v>20</v>
      </c>
      <c r="AI4" s="77">
        <f t="shared" si="4"/>
        <v>0.28799999999999998</v>
      </c>
      <c r="AJ4" s="77" t="s">
        <v>72</v>
      </c>
      <c r="AK4" s="77">
        <v>388940759</v>
      </c>
      <c r="AL4" s="78">
        <v>44608</v>
      </c>
      <c r="AM4" s="78">
        <v>44608</v>
      </c>
      <c r="AN4" s="78">
        <v>44610</v>
      </c>
      <c r="AO4" s="78">
        <v>44610</v>
      </c>
      <c r="AP4" s="78">
        <v>44610</v>
      </c>
      <c r="AQ4" s="77" t="s">
        <v>89</v>
      </c>
      <c r="AR4" s="77" t="s">
        <v>7085</v>
      </c>
      <c r="AS4" s="77"/>
      <c r="AT4" s="77"/>
      <c r="AU4" s="77"/>
      <c r="AV4" s="78"/>
      <c r="AW4" s="77" t="s">
        <v>1198</v>
      </c>
      <c r="AX4" s="77"/>
      <c r="AY4" s="77"/>
      <c r="AZ4" s="77"/>
      <c r="BA4" s="77"/>
      <c r="BB4" s="77"/>
      <c r="BC4" s="77"/>
      <c r="BD4" s="77"/>
      <c r="BE4" s="77">
        <f t="shared" si="5"/>
        <v>8</v>
      </c>
      <c r="BF4" s="77">
        <f t="shared" si="6"/>
        <v>2</v>
      </c>
      <c r="BG4" s="77">
        <f t="shared" si="7"/>
        <v>2022</v>
      </c>
      <c r="BH4" s="77"/>
    </row>
    <row r="5" spans="1:60">
      <c r="A5" s="77" t="s">
        <v>55</v>
      </c>
      <c r="B5" s="77" t="s">
        <v>56</v>
      </c>
      <c r="C5" s="77">
        <v>388940770</v>
      </c>
      <c r="D5" s="77"/>
      <c r="E5" s="77" t="s">
        <v>7079</v>
      </c>
      <c r="F5" s="77" t="s">
        <v>2135</v>
      </c>
      <c r="G5" s="77" t="s">
        <v>2136</v>
      </c>
      <c r="H5" s="77" t="s">
        <v>2137</v>
      </c>
      <c r="I5" s="77" t="s">
        <v>2138</v>
      </c>
      <c r="J5" s="77" t="s">
        <v>110</v>
      </c>
      <c r="K5" s="77">
        <v>90248</v>
      </c>
      <c r="L5" s="77" t="s">
        <v>7080</v>
      </c>
      <c r="M5" s="77" t="s">
        <v>7081</v>
      </c>
      <c r="N5" s="77" t="s">
        <v>7082</v>
      </c>
      <c r="O5" s="77" t="s">
        <v>445</v>
      </c>
      <c r="P5" s="77">
        <v>76904</v>
      </c>
      <c r="Q5" s="77"/>
      <c r="R5" s="77"/>
      <c r="S5" s="77"/>
      <c r="T5" s="77"/>
      <c r="U5" s="77">
        <v>12005832</v>
      </c>
      <c r="V5" s="77">
        <v>15</v>
      </c>
      <c r="W5" s="77" t="s">
        <v>4634</v>
      </c>
      <c r="X5" s="77">
        <v>480</v>
      </c>
      <c r="Y5" s="77">
        <v>600</v>
      </c>
      <c r="Z5" s="77">
        <v>20</v>
      </c>
      <c r="AA5" s="77">
        <f t="shared" si="0"/>
        <v>0.28799999999999998</v>
      </c>
      <c r="AB5" s="77" t="s">
        <v>70</v>
      </c>
      <c r="AC5" s="77"/>
      <c r="AD5" s="77"/>
      <c r="AE5" s="77"/>
      <c r="AF5" s="77">
        <f t="shared" si="1"/>
        <v>388940770</v>
      </c>
      <c r="AG5" s="77">
        <f t="shared" si="2"/>
        <v>600</v>
      </c>
      <c r="AH5" s="77">
        <f t="shared" si="3"/>
        <v>20</v>
      </c>
      <c r="AI5" s="77">
        <f t="shared" si="4"/>
        <v>0.28799999999999998</v>
      </c>
      <c r="AJ5" s="77" t="s">
        <v>72</v>
      </c>
      <c r="AK5" s="77">
        <v>388940770</v>
      </c>
      <c r="AL5" s="78">
        <v>44608</v>
      </c>
      <c r="AM5" s="78">
        <v>44608</v>
      </c>
      <c r="AN5" s="78">
        <v>44610</v>
      </c>
      <c r="AO5" s="78">
        <v>44610</v>
      </c>
      <c r="AP5" s="78">
        <v>44610</v>
      </c>
      <c r="AQ5" s="77" t="s">
        <v>89</v>
      </c>
      <c r="AR5" s="77" t="s">
        <v>7086</v>
      </c>
      <c r="AS5" s="77"/>
      <c r="AT5" s="77"/>
      <c r="AU5" s="77"/>
      <c r="AV5" s="78"/>
      <c r="AW5" s="77" t="s">
        <v>1198</v>
      </c>
      <c r="AX5" s="77"/>
      <c r="AY5" s="77"/>
      <c r="AZ5" s="77"/>
      <c r="BA5" s="77"/>
      <c r="BB5" s="77"/>
      <c r="BC5" s="77"/>
      <c r="BD5" s="77"/>
      <c r="BE5" s="77">
        <f t="shared" si="5"/>
        <v>8</v>
      </c>
      <c r="BF5" s="77">
        <f t="shared" si="6"/>
        <v>2</v>
      </c>
      <c r="BG5" s="77">
        <f t="shared" si="7"/>
        <v>2022</v>
      </c>
      <c r="BH5" s="77"/>
    </row>
    <row r="6" spans="1:60">
      <c r="A6" s="77" t="s">
        <v>55</v>
      </c>
      <c r="B6" s="77" t="s">
        <v>56</v>
      </c>
      <c r="C6" s="77">
        <v>388940783</v>
      </c>
      <c r="D6" s="77"/>
      <c r="E6" s="77" t="s">
        <v>7079</v>
      </c>
      <c r="F6" s="77" t="s">
        <v>2135</v>
      </c>
      <c r="G6" s="77" t="s">
        <v>2136</v>
      </c>
      <c r="H6" s="77" t="s">
        <v>2137</v>
      </c>
      <c r="I6" s="77" t="s">
        <v>2138</v>
      </c>
      <c r="J6" s="77" t="s">
        <v>110</v>
      </c>
      <c r="K6" s="77">
        <v>90248</v>
      </c>
      <c r="L6" s="77" t="s">
        <v>7080</v>
      </c>
      <c r="M6" s="77" t="s">
        <v>7081</v>
      </c>
      <c r="N6" s="77" t="s">
        <v>7082</v>
      </c>
      <c r="O6" s="77" t="s">
        <v>445</v>
      </c>
      <c r="P6" s="77">
        <v>76904</v>
      </c>
      <c r="Q6" s="77"/>
      <c r="R6" s="77"/>
      <c r="S6" s="77"/>
      <c r="T6" s="77"/>
      <c r="U6" s="77">
        <v>12005832</v>
      </c>
      <c r="V6" s="77">
        <v>15</v>
      </c>
      <c r="W6" s="77" t="s">
        <v>4634</v>
      </c>
      <c r="X6" s="77">
        <v>480</v>
      </c>
      <c r="Y6" s="77">
        <v>600</v>
      </c>
      <c r="Z6" s="77">
        <v>20</v>
      </c>
      <c r="AA6" s="77">
        <f t="shared" si="0"/>
        <v>0.28799999999999998</v>
      </c>
      <c r="AB6" s="77" t="s">
        <v>70</v>
      </c>
      <c r="AC6" s="77"/>
      <c r="AD6" s="77"/>
      <c r="AE6" s="77"/>
      <c r="AF6" s="77">
        <f t="shared" si="1"/>
        <v>388940783</v>
      </c>
      <c r="AG6" s="77">
        <f t="shared" si="2"/>
        <v>600</v>
      </c>
      <c r="AH6" s="77">
        <f t="shared" si="3"/>
        <v>20</v>
      </c>
      <c r="AI6" s="77">
        <f t="shared" si="4"/>
        <v>0.28799999999999998</v>
      </c>
      <c r="AJ6" s="77" t="s">
        <v>72</v>
      </c>
      <c r="AK6" s="77">
        <v>388940783</v>
      </c>
      <c r="AL6" s="78">
        <v>44608</v>
      </c>
      <c r="AM6" s="78">
        <v>44608</v>
      </c>
      <c r="AN6" s="78">
        <v>44610</v>
      </c>
      <c r="AO6" s="78">
        <v>44610</v>
      </c>
      <c r="AP6" s="78">
        <v>44610</v>
      </c>
      <c r="AQ6" s="77" t="s">
        <v>89</v>
      </c>
      <c r="AR6" s="77" t="s">
        <v>7087</v>
      </c>
      <c r="AS6" s="77"/>
      <c r="AT6" s="77"/>
      <c r="AU6" s="77"/>
      <c r="AV6" s="78"/>
      <c r="AW6" s="77" t="s">
        <v>1198</v>
      </c>
      <c r="AX6" s="77"/>
      <c r="AY6" s="77"/>
      <c r="AZ6" s="77"/>
      <c r="BA6" s="77"/>
      <c r="BB6" s="77"/>
      <c r="BC6" s="77"/>
      <c r="BD6" s="77"/>
      <c r="BE6" s="77">
        <f t="shared" si="5"/>
        <v>8</v>
      </c>
      <c r="BF6" s="77">
        <f t="shared" si="6"/>
        <v>2</v>
      </c>
      <c r="BG6" s="77">
        <f t="shared" si="7"/>
        <v>2022</v>
      </c>
      <c r="BH6" s="77"/>
    </row>
    <row r="7" spans="1:60">
      <c r="A7" s="77" t="s">
        <v>55</v>
      </c>
      <c r="B7" s="77" t="s">
        <v>56</v>
      </c>
      <c r="C7" s="77">
        <v>388940795</v>
      </c>
      <c r="D7" s="77"/>
      <c r="E7" s="77" t="s">
        <v>7079</v>
      </c>
      <c r="F7" s="77" t="s">
        <v>2135</v>
      </c>
      <c r="G7" s="77" t="s">
        <v>2136</v>
      </c>
      <c r="H7" s="77" t="s">
        <v>2137</v>
      </c>
      <c r="I7" s="77" t="s">
        <v>2138</v>
      </c>
      <c r="J7" s="77" t="s">
        <v>110</v>
      </c>
      <c r="K7" s="77">
        <v>90248</v>
      </c>
      <c r="L7" s="77" t="s">
        <v>7080</v>
      </c>
      <c r="M7" s="77" t="s">
        <v>7081</v>
      </c>
      <c r="N7" s="77" t="s">
        <v>7082</v>
      </c>
      <c r="O7" s="77" t="s">
        <v>445</v>
      </c>
      <c r="P7" s="77">
        <v>76904</v>
      </c>
      <c r="Q7" s="77"/>
      <c r="R7" s="77"/>
      <c r="S7" s="77"/>
      <c r="T7" s="77"/>
      <c r="U7" s="77">
        <v>12005832</v>
      </c>
      <c r="V7" s="77">
        <v>15</v>
      </c>
      <c r="W7" s="77" t="s">
        <v>4634</v>
      </c>
      <c r="X7" s="77">
        <v>480</v>
      </c>
      <c r="Y7" s="77">
        <v>600</v>
      </c>
      <c r="Z7" s="77">
        <v>20</v>
      </c>
      <c r="AA7" s="77">
        <f t="shared" si="0"/>
        <v>0.28799999999999998</v>
      </c>
      <c r="AB7" s="77" t="s">
        <v>70</v>
      </c>
      <c r="AC7" s="77"/>
      <c r="AD7" s="77"/>
      <c r="AE7" s="77"/>
      <c r="AF7" s="77">
        <f t="shared" si="1"/>
        <v>388940795</v>
      </c>
      <c r="AG7" s="77">
        <f t="shared" si="2"/>
        <v>600</v>
      </c>
      <c r="AH7" s="77">
        <f t="shared" si="3"/>
        <v>20</v>
      </c>
      <c r="AI7" s="77">
        <f t="shared" si="4"/>
        <v>0.28799999999999998</v>
      </c>
      <c r="AJ7" s="77" t="s">
        <v>72</v>
      </c>
      <c r="AK7" s="77">
        <v>388940795</v>
      </c>
      <c r="AL7" s="78">
        <v>44608</v>
      </c>
      <c r="AM7" s="78">
        <v>44608</v>
      </c>
      <c r="AN7" s="78">
        <v>44610</v>
      </c>
      <c r="AO7" s="78">
        <v>44610</v>
      </c>
      <c r="AP7" s="78">
        <v>44610</v>
      </c>
      <c r="AQ7" s="77" t="s">
        <v>89</v>
      </c>
      <c r="AR7" s="77" t="s">
        <v>7088</v>
      </c>
      <c r="AS7" s="77"/>
      <c r="AT7" s="77"/>
      <c r="AU7" s="77"/>
      <c r="AV7" s="78"/>
      <c r="AW7" s="77" t="s">
        <v>1198</v>
      </c>
      <c r="AX7" s="77"/>
      <c r="AY7" s="77"/>
      <c r="AZ7" s="77"/>
      <c r="BA7" s="77"/>
      <c r="BB7" s="77"/>
      <c r="BC7" s="77"/>
      <c r="BD7" s="77"/>
      <c r="BE7" s="77">
        <f t="shared" si="5"/>
        <v>8</v>
      </c>
      <c r="BF7" s="77">
        <f t="shared" si="6"/>
        <v>2</v>
      </c>
      <c r="BG7" s="77">
        <f t="shared" si="7"/>
        <v>2022</v>
      </c>
      <c r="BH7" s="77"/>
    </row>
    <row r="8" spans="1:60">
      <c r="A8" s="77" t="s">
        <v>55</v>
      </c>
      <c r="B8" s="77" t="s">
        <v>56</v>
      </c>
      <c r="C8" s="77">
        <v>388745419</v>
      </c>
      <c r="D8" s="77"/>
      <c r="E8" s="77" t="s">
        <v>7079</v>
      </c>
      <c r="F8" s="77" t="s">
        <v>85</v>
      </c>
      <c r="G8" s="77" t="s">
        <v>7089</v>
      </c>
      <c r="H8" s="77" t="s">
        <v>7090</v>
      </c>
      <c r="I8" s="77" t="s">
        <v>5840</v>
      </c>
      <c r="J8" s="77" t="s">
        <v>85</v>
      </c>
      <c r="K8" s="309" t="s">
        <v>5841</v>
      </c>
      <c r="L8" s="77" t="s">
        <v>7080</v>
      </c>
      <c r="M8" s="77" t="s">
        <v>7081</v>
      </c>
      <c r="N8" s="77" t="s">
        <v>7082</v>
      </c>
      <c r="O8" s="77" t="s">
        <v>445</v>
      </c>
      <c r="P8" s="77">
        <v>76904</v>
      </c>
      <c r="Q8" s="77"/>
      <c r="R8" s="77"/>
      <c r="S8" s="77"/>
      <c r="T8" s="77"/>
      <c r="U8" s="77">
        <v>12005832</v>
      </c>
      <c r="V8" s="77"/>
      <c r="W8" s="77" t="s">
        <v>4634</v>
      </c>
      <c r="X8" s="77">
        <v>480</v>
      </c>
      <c r="Y8" s="77">
        <v>600</v>
      </c>
      <c r="Z8" s="77">
        <v>20</v>
      </c>
      <c r="AA8" s="77">
        <f t="shared" si="0"/>
        <v>0.28799999999999998</v>
      </c>
      <c r="AB8" s="77" t="s">
        <v>70</v>
      </c>
      <c r="AC8" s="77"/>
      <c r="AD8" s="77"/>
      <c r="AE8" s="77"/>
      <c r="AF8" s="77">
        <f t="shared" si="1"/>
        <v>388745419</v>
      </c>
      <c r="AG8" s="77">
        <f t="shared" si="2"/>
        <v>600</v>
      </c>
      <c r="AH8" s="77">
        <f t="shared" si="3"/>
        <v>20</v>
      </c>
      <c r="AI8" s="77">
        <f t="shared" si="4"/>
        <v>0.28799999999999998</v>
      </c>
      <c r="AJ8" s="77" t="s">
        <v>72</v>
      </c>
      <c r="AK8" s="77">
        <v>388745419</v>
      </c>
      <c r="AL8" s="78">
        <v>44608</v>
      </c>
      <c r="AM8" s="78">
        <v>44608</v>
      </c>
      <c r="AN8" s="78">
        <v>44610</v>
      </c>
      <c r="AO8" s="78">
        <v>44610</v>
      </c>
      <c r="AP8" s="78">
        <v>44610</v>
      </c>
      <c r="AQ8" s="77" t="s">
        <v>89</v>
      </c>
      <c r="AR8" s="77"/>
      <c r="AS8" s="77"/>
      <c r="AT8" s="77"/>
      <c r="AU8" s="77"/>
      <c r="AV8" s="78"/>
      <c r="AW8" s="77" t="s">
        <v>1198</v>
      </c>
      <c r="AX8" s="77"/>
      <c r="AY8" s="77"/>
      <c r="AZ8" s="77"/>
      <c r="BA8" s="77"/>
      <c r="BB8" s="77"/>
      <c r="BC8" s="77"/>
      <c r="BD8" s="77"/>
      <c r="BE8" s="77">
        <f t="shared" si="5"/>
        <v>8</v>
      </c>
      <c r="BF8" s="77">
        <f t="shared" si="6"/>
        <v>2</v>
      </c>
      <c r="BG8" s="77">
        <f t="shared" si="7"/>
        <v>2022</v>
      </c>
      <c r="BH8" s="77"/>
    </row>
    <row r="9" spans="1:60">
      <c r="A9" s="77" t="s">
        <v>55</v>
      </c>
      <c r="B9" s="77" t="s">
        <v>56</v>
      </c>
      <c r="C9" s="77">
        <v>388940686</v>
      </c>
      <c r="D9" s="77"/>
      <c r="E9" s="77" t="s">
        <v>7079</v>
      </c>
      <c r="F9" s="77" t="s">
        <v>2135</v>
      </c>
      <c r="G9" s="77" t="s">
        <v>2147</v>
      </c>
      <c r="H9" s="77" t="s">
        <v>2148</v>
      </c>
      <c r="I9" s="77" t="s">
        <v>531</v>
      </c>
      <c r="J9" s="77" t="s">
        <v>110</v>
      </c>
      <c r="K9" s="77">
        <v>91761</v>
      </c>
      <c r="L9" s="77" t="s">
        <v>7080</v>
      </c>
      <c r="M9" s="77" t="s">
        <v>7081</v>
      </c>
      <c r="N9" s="77" t="s">
        <v>7082</v>
      </c>
      <c r="O9" s="77" t="s">
        <v>445</v>
      </c>
      <c r="P9" s="77">
        <v>76904</v>
      </c>
      <c r="Q9" s="77"/>
      <c r="R9" s="77"/>
      <c r="S9" s="77"/>
      <c r="T9" s="77"/>
      <c r="U9" s="77">
        <v>12005832</v>
      </c>
      <c r="V9" s="77">
        <v>15</v>
      </c>
      <c r="W9" s="77" t="s">
        <v>4634</v>
      </c>
      <c r="X9" s="77">
        <v>480</v>
      </c>
      <c r="Y9" s="77">
        <v>600</v>
      </c>
      <c r="Z9" s="77">
        <v>20</v>
      </c>
      <c r="AA9" s="77">
        <f t="shared" si="0"/>
        <v>0.28799999999999998</v>
      </c>
      <c r="AB9" s="77" t="s">
        <v>70</v>
      </c>
      <c r="AC9" s="77"/>
      <c r="AD9" s="77"/>
      <c r="AE9" s="77"/>
      <c r="AF9" s="77">
        <f t="shared" si="1"/>
        <v>388940686</v>
      </c>
      <c r="AG9" s="77">
        <f t="shared" si="2"/>
        <v>600</v>
      </c>
      <c r="AH9" s="77">
        <f t="shared" si="3"/>
        <v>20</v>
      </c>
      <c r="AI9" s="77">
        <f t="shared" si="4"/>
        <v>0.28799999999999998</v>
      </c>
      <c r="AJ9" s="77" t="s">
        <v>72</v>
      </c>
      <c r="AK9" s="77">
        <v>388940686</v>
      </c>
      <c r="AL9" s="78">
        <v>44609</v>
      </c>
      <c r="AM9" s="78">
        <v>44609</v>
      </c>
      <c r="AN9" s="78">
        <v>44611</v>
      </c>
      <c r="AO9" s="78">
        <v>44611</v>
      </c>
      <c r="AP9" s="78">
        <v>44611</v>
      </c>
      <c r="AQ9" s="77" t="s">
        <v>89</v>
      </c>
      <c r="AR9" s="77" t="s">
        <v>7091</v>
      </c>
      <c r="AS9" s="77"/>
      <c r="AT9" s="77"/>
      <c r="AU9" s="77"/>
      <c r="AV9" s="78"/>
      <c r="AW9" s="77" t="s">
        <v>1198</v>
      </c>
      <c r="AX9" s="77"/>
      <c r="AY9" s="77"/>
      <c r="AZ9" s="77"/>
      <c r="BA9" s="77"/>
      <c r="BB9" s="77"/>
      <c r="BC9" s="77"/>
      <c r="BD9" s="77"/>
      <c r="BE9" s="77">
        <f t="shared" si="5"/>
        <v>8</v>
      </c>
      <c r="BF9" s="77">
        <f t="shared" si="6"/>
        <v>2</v>
      </c>
      <c r="BG9" s="77">
        <f t="shared" si="7"/>
        <v>2022</v>
      </c>
      <c r="BH9" s="77"/>
    </row>
    <row r="10" spans="1:60">
      <c r="A10" s="77" t="s">
        <v>55</v>
      </c>
      <c r="B10" s="77" t="s">
        <v>56</v>
      </c>
      <c r="C10" s="77">
        <v>388940703</v>
      </c>
      <c r="D10" s="77"/>
      <c r="E10" s="77" t="s">
        <v>7079</v>
      </c>
      <c r="F10" s="77" t="s">
        <v>2135</v>
      </c>
      <c r="G10" s="77" t="s">
        <v>2147</v>
      </c>
      <c r="H10" s="77" t="s">
        <v>2148</v>
      </c>
      <c r="I10" s="77" t="s">
        <v>531</v>
      </c>
      <c r="J10" s="77" t="s">
        <v>110</v>
      </c>
      <c r="K10" s="77">
        <v>91761</v>
      </c>
      <c r="L10" s="77" t="s">
        <v>7080</v>
      </c>
      <c r="M10" s="77" t="s">
        <v>7081</v>
      </c>
      <c r="N10" s="77" t="s">
        <v>7082</v>
      </c>
      <c r="O10" s="77" t="s">
        <v>445</v>
      </c>
      <c r="P10" s="77">
        <v>76904</v>
      </c>
      <c r="Q10" s="77"/>
      <c r="R10" s="77"/>
      <c r="S10" s="77"/>
      <c r="T10" s="77"/>
      <c r="U10" s="77">
        <v>12005832</v>
      </c>
      <c r="V10" s="77">
        <v>15</v>
      </c>
      <c r="W10" s="77" t="s">
        <v>4634</v>
      </c>
      <c r="X10" s="77">
        <v>480</v>
      </c>
      <c r="Y10" s="77">
        <v>600</v>
      </c>
      <c r="Z10" s="77">
        <v>20</v>
      </c>
      <c r="AA10" s="77">
        <f t="shared" si="0"/>
        <v>0.28799999999999998</v>
      </c>
      <c r="AB10" s="77" t="s">
        <v>70</v>
      </c>
      <c r="AC10" s="77"/>
      <c r="AD10" s="77"/>
      <c r="AE10" s="77"/>
      <c r="AF10" s="77">
        <f t="shared" si="1"/>
        <v>388940703</v>
      </c>
      <c r="AG10" s="77">
        <f t="shared" si="2"/>
        <v>600</v>
      </c>
      <c r="AH10" s="77">
        <f t="shared" si="3"/>
        <v>20</v>
      </c>
      <c r="AI10" s="77">
        <f t="shared" si="4"/>
        <v>0.28799999999999998</v>
      </c>
      <c r="AJ10" s="77" t="s">
        <v>72</v>
      </c>
      <c r="AK10" s="77">
        <v>388940703</v>
      </c>
      <c r="AL10" s="78">
        <v>44609</v>
      </c>
      <c r="AM10" s="78">
        <v>44609</v>
      </c>
      <c r="AN10" s="78">
        <v>44611</v>
      </c>
      <c r="AO10" s="78">
        <v>44611</v>
      </c>
      <c r="AP10" s="78">
        <v>44611</v>
      </c>
      <c r="AQ10" s="77" t="s">
        <v>89</v>
      </c>
      <c r="AR10" s="77" t="s">
        <v>7092</v>
      </c>
      <c r="AS10" s="77"/>
      <c r="AT10" s="77"/>
      <c r="AU10" s="77"/>
      <c r="AV10" s="78"/>
      <c r="AW10" s="77" t="s">
        <v>1198</v>
      </c>
      <c r="AX10" s="77"/>
      <c r="AY10" s="77"/>
      <c r="AZ10" s="77"/>
      <c r="BA10" s="77"/>
      <c r="BB10" s="77"/>
      <c r="BC10" s="77"/>
      <c r="BD10" s="77"/>
      <c r="BE10" s="77">
        <f t="shared" si="5"/>
        <v>8</v>
      </c>
      <c r="BF10" s="77">
        <f t="shared" si="6"/>
        <v>2</v>
      </c>
      <c r="BG10" s="77">
        <f t="shared" si="7"/>
        <v>2022</v>
      </c>
      <c r="BH10" s="77"/>
    </row>
    <row r="11" spans="1:60">
      <c r="A11" s="77" t="s">
        <v>55</v>
      </c>
      <c r="B11" s="77" t="s">
        <v>56</v>
      </c>
      <c r="C11" s="77">
        <v>388940708</v>
      </c>
      <c r="D11" s="77"/>
      <c r="E11" s="77" t="s">
        <v>7079</v>
      </c>
      <c r="F11" s="77" t="s">
        <v>2135</v>
      </c>
      <c r="G11" s="77" t="s">
        <v>2147</v>
      </c>
      <c r="H11" s="77" t="s">
        <v>2148</v>
      </c>
      <c r="I11" s="77" t="s">
        <v>531</v>
      </c>
      <c r="J11" s="77" t="s">
        <v>110</v>
      </c>
      <c r="K11" s="77">
        <v>91761</v>
      </c>
      <c r="L11" s="77" t="s">
        <v>7080</v>
      </c>
      <c r="M11" s="77" t="s">
        <v>7081</v>
      </c>
      <c r="N11" s="77" t="s">
        <v>7082</v>
      </c>
      <c r="O11" s="77" t="s">
        <v>445</v>
      </c>
      <c r="P11" s="77">
        <v>76904</v>
      </c>
      <c r="Q11" s="77"/>
      <c r="R11" s="77"/>
      <c r="S11" s="77"/>
      <c r="T11" s="77"/>
      <c r="U11" s="77">
        <v>12005832</v>
      </c>
      <c r="V11" s="77">
        <v>15</v>
      </c>
      <c r="W11" s="77" t="s">
        <v>4634</v>
      </c>
      <c r="X11" s="77">
        <v>480</v>
      </c>
      <c r="Y11" s="77">
        <v>600</v>
      </c>
      <c r="Z11" s="77">
        <v>20</v>
      </c>
      <c r="AA11" s="77">
        <f t="shared" si="0"/>
        <v>0.28799999999999998</v>
      </c>
      <c r="AB11" s="77" t="s">
        <v>70</v>
      </c>
      <c r="AC11" s="77"/>
      <c r="AD11" s="77"/>
      <c r="AE11" s="77"/>
      <c r="AF11" s="77">
        <f t="shared" si="1"/>
        <v>388940708</v>
      </c>
      <c r="AG11" s="77">
        <f t="shared" si="2"/>
        <v>600</v>
      </c>
      <c r="AH11" s="77">
        <f t="shared" si="3"/>
        <v>20</v>
      </c>
      <c r="AI11" s="77">
        <f t="shared" si="4"/>
        <v>0.28799999999999998</v>
      </c>
      <c r="AJ11" s="77" t="s">
        <v>72</v>
      </c>
      <c r="AK11" s="77">
        <v>388940708</v>
      </c>
      <c r="AL11" s="78">
        <v>44609</v>
      </c>
      <c r="AM11" s="78">
        <v>44609</v>
      </c>
      <c r="AN11" s="78">
        <v>44611</v>
      </c>
      <c r="AO11" s="78">
        <v>44611</v>
      </c>
      <c r="AP11" s="78">
        <v>44611</v>
      </c>
      <c r="AQ11" s="77" t="s">
        <v>89</v>
      </c>
      <c r="AR11" s="77" t="s">
        <v>7093</v>
      </c>
      <c r="AS11" s="77"/>
      <c r="AT11" s="77"/>
      <c r="AU11" s="77"/>
      <c r="AV11" s="78"/>
      <c r="AW11" s="77" t="s">
        <v>1198</v>
      </c>
      <c r="AX11" s="77"/>
      <c r="AY11" s="77"/>
      <c r="AZ11" s="77"/>
      <c r="BA11" s="77"/>
      <c r="BB11" s="77"/>
      <c r="BC11" s="77"/>
      <c r="BD11" s="77"/>
      <c r="BE11" s="77">
        <f t="shared" si="5"/>
        <v>8</v>
      </c>
      <c r="BF11" s="77">
        <f t="shared" si="6"/>
        <v>2</v>
      </c>
      <c r="BG11" s="77">
        <f t="shared" si="7"/>
        <v>2022</v>
      </c>
      <c r="BH11" s="77"/>
    </row>
    <row r="12" spans="1:60">
      <c r="A12" s="77" t="s">
        <v>55</v>
      </c>
      <c r="B12" s="77" t="s">
        <v>56</v>
      </c>
      <c r="C12" s="77">
        <v>388940732</v>
      </c>
      <c r="D12" s="77"/>
      <c r="E12" s="77" t="s">
        <v>7079</v>
      </c>
      <c r="F12" s="77" t="s">
        <v>2135</v>
      </c>
      <c r="G12" s="77" t="s">
        <v>2147</v>
      </c>
      <c r="H12" s="77" t="s">
        <v>2148</v>
      </c>
      <c r="I12" s="77" t="s">
        <v>531</v>
      </c>
      <c r="J12" s="77" t="s">
        <v>110</v>
      </c>
      <c r="K12" s="77">
        <v>91761</v>
      </c>
      <c r="L12" s="77" t="s">
        <v>7080</v>
      </c>
      <c r="M12" s="77" t="s">
        <v>7081</v>
      </c>
      <c r="N12" s="77" t="s">
        <v>7082</v>
      </c>
      <c r="O12" s="77" t="s">
        <v>445</v>
      </c>
      <c r="P12" s="77">
        <v>76904</v>
      </c>
      <c r="Q12" s="77"/>
      <c r="R12" s="77"/>
      <c r="S12" s="77"/>
      <c r="T12" s="77"/>
      <c r="U12" s="77">
        <v>12005832</v>
      </c>
      <c r="V12" s="77">
        <v>15</v>
      </c>
      <c r="W12" s="77" t="s">
        <v>4634</v>
      </c>
      <c r="X12" s="77">
        <v>480</v>
      </c>
      <c r="Y12" s="77">
        <v>600</v>
      </c>
      <c r="Z12" s="77">
        <v>20</v>
      </c>
      <c r="AA12" s="77">
        <f t="shared" si="0"/>
        <v>0.28799999999999998</v>
      </c>
      <c r="AB12" s="77" t="s">
        <v>70</v>
      </c>
      <c r="AC12" s="77"/>
      <c r="AD12" s="77"/>
      <c r="AE12" s="77"/>
      <c r="AF12" s="77">
        <f t="shared" si="1"/>
        <v>388940732</v>
      </c>
      <c r="AG12" s="77">
        <f t="shared" si="2"/>
        <v>600</v>
      </c>
      <c r="AH12" s="77">
        <f t="shared" si="3"/>
        <v>20</v>
      </c>
      <c r="AI12" s="77">
        <f t="shared" si="4"/>
        <v>0.28799999999999998</v>
      </c>
      <c r="AJ12" s="77" t="s">
        <v>72</v>
      </c>
      <c r="AK12" s="77">
        <v>388940732</v>
      </c>
      <c r="AL12" s="78">
        <v>44609</v>
      </c>
      <c r="AM12" s="78">
        <v>44609</v>
      </c>
      <c r="AN12" s="78">
        <v>44611</v>
      </c>
      <c r="AO12" s="78">
        <v>44611</v>
      </c>
      <c r="AP12" s="78">
        <v>44611</v>
      </c>
      <c r="AQ12" s="77" t="s">
        <v>89</v>
      </c>
      <c r="AR12" s="77" t="s">
        <v>7094</v>
      </c>
      <c r="AS12" s="77"/>
      <c r="AT12" s="77"/>
      <c r="AU12" s="77"/>
      <c r="AV12" s="78"/>
      <c r="AW12" s="77" t="s">
        <v>1198</v>
      </c>
      <c r="AX12" s="77"/>
      <c r="AY12" s="77"/>
      <c r="AZ12" s="77"/>
      <c r="BA12" s="77"/>
      <c r="BB12" s="77"/>
      <c r="BC12" s="77"/>
      <c r="BD12" s="77"/>
      <c r="BE12" s="77">
        <f t="shared" si="5"/>
        <v>8</v>
      </c>
      <c r="BF12" s="77">
        <f t="shared" si="6"/>
        <v>2</v>
      </c>
      <c r="BG12" s="77">
        <f t="shared" si="7"/>
        <v>2022</v>
      </c>
      <c r="BH12" s="77"/>
    </row>
    <row r="13" spans="1:60">
      <c r="A13" s="77" t="s">
        <v>55</v>
      </c>
      <c r="B13" s="77" t="s">
        <v>56</v>
      </c>
      <c r="C13" s="77">
        <v>388940758</v>
      </c>
      <c r="D13" s="77"/>
      <c r="E13" s="77" t="s">
        <v>7079</v>
      </c>
      <c r="F13" s="77" t="s">
        <v>2135</v>
      </c>
      <c r="G13" s="77" t="s">
        <v>2147</v>
      </c>
      <c r="H13" s="77" t="s">
        <v>2148</v>
      </c>
      <c r="I13" s="77" t="s">
        <v>531</v>
      </c>
      <c r="J13" s="77" t="s">
        <v>110</v>
      </c>
      <c r="K13" s="77">
        <v>91761</v>
      </c>
      <c r="L13" s="77" t="s">
        <v>7080</v>
      </c>
      <c r="M13" s="77" t="s">
        <v>7081</v>
      </c>
      <c r="N13" s="77" t="s">
        <v>7082</v>
      </c>
      <c r="O13" s="77" t="s">
        <v>445</v>
      </c>
      <c r="P13" s="77">
        <v>76904</v>
      </c>
      <c r="Q13" s="77"/>
      <c r="R13" s="77"/>
      <c r="S13" s="77"/>
      <c r="T13" s="77"/>
      <c r="U13" s="77">
        <v>12005832</v>
      </c>
      <c r="V13" s="77">
        <v>15</v>
      </c>
      <c r="W13" s="77" t="s">
        <v>4634</v>
      </c>
      <c r="X13" s="77">
        <v>480</v>
      </c>
      <c r="Y13" s="77">
        <v>600</v>
      </c>
      <c r="Z13" s="77">
        <v>20</v>
      </c>
      <c r="AA13" s="77">
        <f t="shared" si="0"/>
        <v>0.28799999999999998</v>
      </c>
      <c r="AB13" s="77" t="s">
        <v>70</v>
      </c>
      <c r="AC13" s="77"/>
      <c r="AD13" s="77"/>
      <c r="AE13" s="77"/>
      <c r="AF13" s="77">
        <f t="shared" si="1"/>
        <v>388940758</v>
      </c>
      <c r="AG13" s="77">
        <f t="shared" si="2"/>
        <v>600</v>
      </c>
      <c r="AH13" s="77">
        <f t="shared" si="3"/>
        <v>20</v>
      </c>
      <c r="AI13" s="77">
        <f t="shared" si="4"/>
        <v>0.28799999999999998</v>
      </c>
      <c r="AJ13" s="77" t="s">
        <v>72</v>
      </c>
      <c r="AK13" s="77">
        <v>388940758</v>
      </c>
      <c r="AL13" s="78">
        <v>44609</v>
      </c>
      <c r="AM13" s="78">
        <v>44609</v>
      </c>
      <c r="AN13" s="78">
        <v>44611</v>
      </c>
      <c r="AO13" s="78">
        <v>44611</v>
      </c>
      <c r="AP13" s="78">
        <v>44611</v>
      </c>
      <c r="AQ13" s="77" t="s">
        <v>89</v>
      </c>
      <c r="AR13" s="77" t="s">
        <v>7095</v>
      </c>
      <c r="AS13" s="77"/>
      <c r="AT13" s="77"/>
      <c r="AU13" s="77"/>
      <c r="AV13" s="78"/>
      <c r="AW13" s="77" t="s">
        <v>1198</v>
      </c>
      <c r="AX13" s="77"/>
      <c r="AY13" s="77"/>
      <c r="AZ13" s="77"/>
      <c r="BA13" s="77"/>
      <c r="BB13" s="77"/>
      <c r="BC13" s="77"/>
      <c r="BD13" s="77"/>
      <c r="BE13" s="77">
        <f t="shared" si="5"/>
        <v>8</v>
      </c>
      <c r="BF13" s="77">
        <f t="shared" si="6"/>
        <v>2</v>
      </c>
      <c r="BG13" s="77">
        <f t="shared" si="7"/>
        <v>2022</v>
      </c>
      <c r="BH13" s="77"/>
    </row>
    <row r="14" spans="1:60">
      <c r="A14" s="77" t="s">
        <v>55</v>
      </c>
      <c r="B14" s="77" t="s">
        <v>56</v>
      </c>
      <c r="C14" s="77">
        <v>388940791</v>
      </c>
      <c r="D14" s="77"/>
      <c r="E14" s="77" t="s">
        <v>7079</v>
      </c>
      <c r="F14" s="77" t="s">
        <v>2135</v>
      </c>
      <c r="G14" s="77" t="s">
        <v>2147</v>
      </c>
      <c r="H14" s="77" t="s">
        <v>2148</v>
      </c>
      <c r="I14" s="77" t="s">
        <v>531</v>
      </c>
      <c r="J14" s="77" t="s">
        <v>110</v>
      </c>
      <c r="K14" s="77">
        <v>91761</v>
      </c>
      <c r="L14" s="77" t="s">
        <v>7080</v>
      </c>
      <c r="M14" s="77" t="s">
        <v>7081</v>
      </c>
      <c r="N14" s="77" t="s">
        <v>7082</v>
      </c>
      <c r="O14" s="77" t="s">
        <v>445</v>
      </c>
      <c r="P14" s="77">
        <v>76904</v>
      </c>
      <c r="Q14" s="77"/>
      <c r="R14" s="77"/>
      <c r="S14" s="77"/>
      <c r="T14" s="77"/>
      <c r="U14" s="77">
        <v>12005832</v>
      </c>
      <c r="V14" s="77">
        <v>15</v>
      </c>
      <c r="W14" s="77" t="s">
        <v>4634</v>
      </c>
      <c r="X14" s="77">
        <v>480</v>
      </c>
      <c r="Y14" s="77">
        <v>600</v>
      </c>
      <c r="Z14" s="77">
        <v>20</v>
      </c>
      <c r="AA14" s="77">
        <f t="shared" si="0"/>
        <v>0.28799999999999998</v>
      </c>
      <c r="AB14" s="77" t="s">
        <v>70</v>
      </c>
      <c r="AC14" s="77"/>
      <c r="AD14" s="77"/>
      <c r="AE14" s="77"/>
      <c r="AF14" s="77">
        <f t="shared" si="1"/>
        <v>388940791</v>
      </c>
      <c r="AG14" s="77">
        <f t="shared" si="2"/>
        <v>600</v>
      </c>
      <c r="AH14" s="77">
        <f t="shared" si="3"/>
        <v>20</v>
      </c>
      <c r="AI14" s="77">
        <f t="shared" si="4"/>
        <v>0.28799999999999998</v>
      </c>
      <c r="AJ14" s="77" t="s">
        <v>72</v>
      </c>
      <c r="AK14" s="77">
        <v>388940791</v>
      </c>
      <c r="AL14" s="78">
        <v>44609</v>
      </c>
      <c r="AM14" s="78">
        <v>44609</v>
      </c>
      <c r="AN14" s="78">
        <v>44611</v>
      </c>
      <c r="AO14" s="78">
        <v>44611</v>
      </c>
      <c r="AP14" s="78">
        <v>44611</v>
      </c>
      <c r="AQ14" s="77" t="s">
        <v>89</v>
      </c>
      <c r="AR14" s="77" t="s">
        <v>7096</v>
      </c>
      <c r="AS14" s="77"/>
      <c r="AT14" s="77"/>
      <c r="AU14" s="77"/>
      <c r="AV14" s="78"/>
      <c r="AW14" s="77" t="s">
        <v>1198</v>
      </c>
      <c r="AX14" s="77"/>
      <c r="AY14" s="77"/>
      <c r="AZ14" s="77"/>
      <c r="BA14" s="77"/>
      <c r="BB14" s="77"/>
      <c r="BC14" s="77"/>
      <c r="BD14" s="77"/>
      <c r="BE14" s="77">
        <f t="shared" si="5"/>
        <v>8</v>
      </c>
      <c r="BF14" s="77">
        <f t="shared" si="6"/>
        <v>2</v>
      </c>
      <c r="BG14" s="77">
        <f t="shared" si="7"/>
        <v>2022</v>
      </c>
      <c r="BH14" s="77"/>
    </row>
    <row r="15" spans="1:60">
      <c r="A15" s="77" t="s">
        <v>55</v>
      </c>
      <c r="B15" s="77" t="s">
        <v>56</v>
      </c>
      <c r="C15" s="77">
        <v>389034269</v>
      </c>
      <c r="D15" s="77"/>
      <c r="E15" s="77" t="s">
        <v>7079</v>
      </c>
      <c r="F15" s="77" t="s">
        <v>2135</v>
      </c>
      <c r="G15" s="77" t="s">
        <v>2136</v>
      </c>
      <c r="H15" s="77" t="s">
        <v>2137</v>
      </c>
      <c r="I15" s="77" t="s">
        <v>2138</v>
      </c>
      <c r="J15" s="77" t="s">
        <v>110</v>
      </c>
      <c r="K15" s="77">
        <v>90248</v>
      </c>
      <c r="L15" s="77" t="s">
        <v>7080</v>
      </c>
      <c r="M15" s="77" t="s">
        <v>7081</v>
      </c>
      <c r="N15" s="77" t="s">
        <v>7082</v>
      </c>
      <c r="O15" s="77" t="s">
        <v>445</v>
      </c>
      <c r="P15" s="77">
        <v>76904</v>
      </c>
      <c r="Q15" s="77"/>
      <c r="R15" s="77"/>
      <c r="S15" s="77"/>
      <c r="T15" s="77"/>
      <c r="U15" s="77">
        <v>12005832</v>
      </c>
      <c r="V15" s="77">
        <v>15</v>
      </c>
      <c r="W15" s="77" t="s">
        <v>4634</v>
      </c>
      <c r="X15" s="77">
        <v>480</v>
      </c>
      <c r="Y15" s="77">
        <v>600</v>
      </c>
      <c r="Z15" s="77">
        <v>20</v>
      </c>
      <c r="AA15" s="77">
        <f t="shared" si="0"/>
        <v>0.28799999999999998</v>
      </c>
      <c r="AB15" s="77" t="s">
        <v>70</v>
      </c>
      <c r="AC15" s="77"/>
      <c r="AD15" s="77"/>
      <c r="AE15" s="77"/>
      <c r="AF15" s="77">
        <f t="shared" si="1"/>
        <v>389034269</v>
      </c>
      <c r="AG15" s="77">
        <f t="shared" si="2"/>
        <v>600</v>
      </c>
      <c r="AH15" s="77">
        <f t="shared" si="3"/>
        <v>20</v>
      </c>
      <c r="AI15" s="77">
        <f t="shared" si="4"/>
        <v>0.28799999999999998</v>
      </c>
      <c r="AJ15" s="77" t="s">
        <v>72</v>
      </c>
      <c r="AK15" s="77">
        <v>389034269</v>
      </c>
      <c r="AL15" s="78">
        <v>44609</v>
      </c>
      <c r="AM15" s="78">
        <v>44609</v>
      </c>
      <c r="AN15" s="78">
        <v>44611</v>
      </c>
      <c r="AO15" s="78">
        <v>44611</v>
      </c>
      <c r="AP15" s="78">
        <v>44611</v>
      </c>
      <c r="AQ15" s="77" t="s">
        <v>89</v>
      </c>
      <c r="AR15" s="77" t="s">
        <v>7097</v>
      </c>
      <c r="AS15" s="77"/>
      <c r="AT15" s="77"/>
      <c r="AU15" s="77"/>
      <c r="AV15" s="78"/>
      <c r="AW15" s="77" t="s">
        <v>1198</v>
      </c>
      <c r="AX15" s="77"/>
      <c r="AY15" s="77"/>
      <c r="AZ15" s="77"/>
      <c r="BA15" s="77"/>
      <c r="BB15" s="77"/>
      <c r="BC15" s="77"/>
      <c r="BD15" s="77"/>
      <c r="BE15" s="77">
        <f t="shared" si="5"/>
        <v>8</v>
      </c>
      <c r="BF15" s="77">
        <f t="shared" si="6"/>
        <v>2</v>
      </c>
      <c r="BG15" s="77">
        <f t="shared" si="7"/>
        <v>2022</v>
      </c>
      <c r="BH15" s="77"/>
    </row>
    <row r="16" spans="1:60">
      <c r="A16" s="77" t="s">
        <v>55</v>
      </c>
      <c r="B16" s="77" t="s">
        <v>56</v>
      </c>
      <c r="C16" s="77">
        <v>389034698</v>
      </c>
      <c r="D16" s="77"/>
      <c r="E16" s="77" t="s">
        <v>7079</v>
      </c>
      <c r="F16" s="77" t="s">
        <v>2135</v>
      </c>
      <c r="G16" s="77" t="s">
        <v>2147</v>
      </c>
      <c r="H16" s="77" t="s">
        <v>2148</v>
      </c>
      <c r="I16" s="77" t="s">
        <v>531</v>
      </c>
      <c r="J16" s="77" t="s">
        <v>110</v>
      </c>
      <c r="K16" s="77">
        <v>91761</v>
      </c>
      <c r="L16" s="77" t="s">
        <v>7080</v>
      </c>
      <c r="M16" s="77" t="s">
        <v>7081</v>
      </c>
      <c r="N16" s="77" t="s">
        <v>7082</v>
      </c>
      <c r="O16" s="77" t="s">
        <v>445</v>
      </c>
      <c r="P16" s="77">
        <v>76904</v>
      </c>
      <c r="Q16" s="77"/>
      <c r="R16" s="77"/>
      <c r="S16" s="77"/>
      <c r="T16" s="77"/>
      <c r="U16" s="77">
        <v>12005832</v>
      </c>
      <c r="V16" s="77">
        <v>15</v>
      </c>
      <c r="W16" s="77" t="s">
        <v>4634</v>
      </c>
      <c r="X16" s="77">
        <v>480</v>
      </c>
      <c r="Y16" s="77">
        <v>600</v>
      </c>
      <c r="Z16" s="77">
        <v>20</v>
      </c>
      <c r="AA16" s="77">
        <f t="shared" si="0"/>
        <v>0.28799999999999998</v>
      </c>
      <c r="AB16" s="77" t="s">
        <v>70</v>
      </c>
      <c r="AC16" s="77"/>
      <c r="AD16" s="77"/>
      <c r="AE16" s="77"/>
      <c r="AF16" s="77">
        <f t="shared" si="1"/>
        <v>389034698</v>
      </c>
      <c r="AG16" s="77">
        <f t="shared" si="2"/>
        <v>600</v>
      </c>
      <c r="AH16" s="77">
        <f t="shared" si="3"/>
        <v>20</v>
      </c>
      <c r="AI16" s="77">
        <f t="shared" si="4"/>
        <v>0.28799999999999998</v>
      </c>
      <c r="AJ16" s="77" t="s">
        <v>72</v>
      </c>
      <c r="AK16" s="77">
        <v>389034698</v>
      </c>
      <c r="AL16" s="78">
        <v>44609</v>
      </c>
      <c r="AM16" s="78">
        <v>44609</v>
      </c>
      <c r="AN16" s="78">
        <v>44611</v>
      </c>
      <c r="AO16" s="78">
        <v>44611</v>
      </c>
      <c r="AP16" s="78">
        <v>44611</v>
      </c>
      <c r="AQ16" s="77" t="s">
        <v>89</v>
      </c>
      <c r="AR16" s="77" t="s">
        <v>7098</v>
      </c>
      <c r="AS16" s="77"/>
      <c r="AT16" s="77"/>
      <c r="AU16" s="77"/>
      <c r="AV16" s="78"/>
      <c r="AW16" s="77" t="s">
        <v>1198</v>
      </c>
      <c r="AX16" s="77"/>
      <c r="AY16" s="77"/>
      <c r="AZ16" s="77"/>
      <c r="BA16" s="77"/>
      <c r="BB16" s="77"/>
      <c r="BC16" s="77"/>
      <c r="BD16" s="77"/>
      <c r="BE16" s="77">
        <f t="shared" si="5"/>
        <v>8</v>
      </c>
      <c r="BF16" s="77">
        <f t="shared" si="6"/>
        <v>2</v>
      </c>
      <c r="BG16" s="77">
        <f t="shared" si="7"/>
        <v>2022</v>
      </c>
      <c r="BH16" s="77"/>
    </row>
    <row r="17" spans="1:60">
      <c r="A17" s="77" t="s">
        <v>55</v>
      </c>
      <c r="B17" s="77" t="s">
        <v>56</v>
      </c>
      <c r="C17" s="77">
        <v>388745536</v>
      </c>
      <c r="D17" s="77"/>
      <c r="E17" s="77" t="s">
        <v>7079</v>
      </c>
      <c r="F17" s="77" t="s">
        <v>85</v>
      </c>
      <c r="G17" s="77" t="s">
        <v>7089</v>
      </c>
      <c r="H17" s="77" t="s">
        <v>7090</v>
      </c>
      <c r="I17" s="77" t="s">
        <v>5840</v>
      </c>
      <c r="J17" s="77" t="s">
        <v>85</v>
      </c>
      <c r="K17" s="309" t="s">
        <v>5841</v>
      </c>
      <c r="L17" s="77" t="s">
        <v>7080</v>
      </c>
      <c r="M17" s="77" t="s">
        <v>7081</v>
      </c>
      <c r="N17" s="77" t="s">
        <v>7082</v>
      </c>
      <c r="O17" s="77" t="s">
        <v>445</v>
      </c>
      <c r="P17" s="77">
        <v>76904</v>
      </c>
      <c r="Q17" s="77"/>
      <c r="R17" s="77"/>
      <c r="S17" s="77"/>
      <c r="T17" s="77"/>
      <c r="U17" s="77">
        <v>12005832</v>
      </c>
      <c r="V17" s="77"/>
      <c r="W17" s="77" t="s">
        <v>4634</v>
      </c>
      <c r="X17" s="77">
        <v>480</v>
      </c>
      <c r="Y17" s="77">
        <v>600</v>
      </c>
      <c r="Z17" s="77">
        <v>20</v>
      </c>
      <c r="AA17" s="77">
        <f t="shared" si="0"/>
        <v>0.28799999999999998</v>
      </c>
      <c r="AB17" s="77" t="s">
        <v>70</v>
      </c>
      <c r="AC17" s="77"/>
      <c r="AD17" s="77"/>
      <c r="AE17" s="77"/>
      <c r="AF17" s="77">
        <f t="shared" si="1"/>
        <v>388745536</v>
      </c>
      <c r="AG17" s="77">
        <f t="shared" si="2"/>
        <v>600</v>
      </c>
      <c r="AH17" s="77">
        <f t="shared" si="3"/>
        <v>20</v>
      </c>
      <c r="AI17" s="77">
        <f t="shared" si="4"/>
        <v>0.28799999999999998</v>
      </c>
      <c r="AJ17" s="77" t="s">
        <v>72</v>
      </c>
      <c r="AK17" s="77">
        <v>388745536</v>
      </c>
      <c r="AL17" s="78">
        <v>44608</v>
      </c>
      <c r="AM17" s="78">
        <v>44608</v>
      </c>
      <c r="AN17" s="78">
        <v>44611</v>
      </c>
      <c r="AO17" s="78">
        <v>44611</v>
      </c>
      <c r="AP17" s="78">
        <v>44611</v>
      </c>
      <c r="AQ17" s="77" t="s">
        <v>89</v>
      </c>
      <c r="AR17" s="77"/>
      <c r="AS17" s="77"/>
      <c r="AT17" s="77"/>
      <c r="AU17" s="77"/>
      <c r="AV17" s="78"/>
      <c r="AW17" s="77" t="s">
        <v>1198</v>
      </c>
      <c r="AX17" s="77"/>
      <c r="AY17" s="77"/>
      <c r="AZ17" s="77"/>
      <c r="BA17" s="77"/>
      <c r="BB17" s="77"/>
      <c r="BC17" s="77"/>
      <c r="BD17" s="77"/>
      <c r="BE17" s="77">
        <f t="shared" si="5"/>
        <v>8</v>
      </c>
      <c r="BF17" s="77">
        <f t="shared" si="6"/>
        <v>2</v>
      </c>
      <c r="BG17" s="77">
        <f t="shared" si="7"/>
        <v>2022</v>
      </c>
      <c r="BH17" s="77"/>
    </row>
    <row r="18" spans="1:60">
      <c r="A18" s="77" t="s">
        <v>55</v>
      </c>
      <c r="B18" s="77" t="s">
        <v>56</v>
      </c>
      <c r="C18" s="77">
        <v>388940728</v>
      </c>
      <c r="D18" s="77"/>
      <c r="E18" s="77" t="s">
        <v>7079</v>
      </c>
      <c r="F18" s="77" t="s">
        <v>2135</v>
      </c>
      <c r="G18" s="77" t="s">
        <v>2136</v>
      </c>
      <c r="H18" s="77" t="s">
        <v>2137</v>
      </c>
      <c r="I18" s="77" t="s">
        <v>2138</v>
      </c>
      <c r="J18" s="77" t="s">
        <v>110</v>
      </c>
      <c r="K18" s="77">
        <v>90248</v>
      </c>
      <c r="L18" s="77" t="s">
        <v>7080</v>
      </c>
      <c r="M18" s="77" t="s">
        <v>7081</v>
      </c>
      <c r="N18" s="77" t="s">
        <v>7082</v>
      </c>
      <c r="O18" s="77" t="s">
        <v>445</v>
      </c>
      <c r="P18" s="77">
        <v>76904</v>
      </c>
      <c r="Q18" s="77"/>
      <c r="R18" s="77"/>
      <c r="S18" s="77"/>
      <c r="T18" s="77"/>
      <c r="U18" s="77">
        <v>12005832</v>
      </c>
      <c r="V18" s="77">
        <v>15</v>
      </c>
      <c r="W18" s="77" t="s">
        <v>4634</v>
      </c>
      <c r="X18" s="77">
        <v>480</v>
      </c>
      <c r="Y18" s="77">
        <v>600</v>
      </c>
      <c r="Z18" s="77">
        <v>20</v>
      </c>
      <c r="AA18" s="77">
        <f t="shared" si="0"/>
        <v>0.28799999999999998</v>
      </c>
      <c r="AB18" s="77" t="s">
        <v>70</v>
      </c>
      <c r="AC18" s="77"/>
      <c r="AD18" s="77"/>
      <c r="AE18" s="77"/>
      <c r="AF18" s="77">
        <f t="shared" si="1"/>
        <v>388940728</v>
      </c>
      <c r="AG18" s="77">
        <f t="shared" si="2"/>
        <v>600</v>
      </c>
      <c r="AH18" s="77">
        <f t="shared" si="3"/>
        <v>20</v>
      </c>
      <c r="AI18" s="77">
        <f t="shared" si="4"/>
        <v>0.28799999999999998</v>
      </c>
      <c r="AJ18" s="77" t="s">
        <v>72</v>
      </c>
      <c r="AK18" s="77">
        <v>388940728</v>
      </c>
      <c r="AL18" s="78">
        <v>44609</v>
      </c>
      <c r="AM18" s="78">
        <v>44609</v>
      </c>
      <c r="AN18" s="78">
        <v>44613</v>
      </c>
      <c r="AO18" s="78">
        <v>44613</v>
      </c>
      <c r="AP18" s="78">
        <v>44613</v>
      </c>
      <c r="AQ18" s="77" t="s">
        <v>89</v>
      </c>
      <c r="AR18" s="77" t="s">
        <v>7099</v>
      </c>
      <c r="AS18" s="77"/>
      <c r="AT18" s="77"/>
      <c r="AU18" s="77"/>
      <c r="AV18" s="78"/>
      <c r="AW18" s="77" t="s">
        <v>1198</v>
      </c>
      <c r="AX18" s="77"/>
      <c r="AY18" s="77"/>
      <c r="AZ18" s="77"/>
      <c r="BA18" s="77"/>
      <c r="BB18" s="77"/>
      <c r="BC18" s="77"/>
      <c r="BD18" s="77"/>
      <c r="BE18" s="77">
        <f t="shared" si="5"/>
        <v>8</v>
      </c>
      <c r="BF18" s="77">
        <f t="shared" si="6"/>
        <v>2</v>
      </c>
      <c r="BG18" s="77">
        <f t="shared" si="7"/>
        <v>2022</v>
      </c>
      <c r="BH18" s="77"/>
    </row>
    <row r="19" spans="1:60">
      <c r="A19" s="77" t="s">
        <v>55</v>
      </c>
      <c r="B19" s="77" t="s">
        <v>56</v>
      </c>
      <c r="C19" s="77">
        <v>388940699</v>
      </c>
      <c r="D19" s="77"/>
      <c r="E19" s="77" t="s">
        <v>7079</v>
      </c>
      <c r="F19" s="77" t="s">
        <v>2135</v>
      </c>
      <c r="G19" s="77" t="s">
        <v>2136</v>
      </c>
      <c r="H19" s="77" t="s">
        <v>2137</v>
      </c>
      <c r="I19" s="77" t="s">
        <v>2138</v>
      </c>
      <c r="J19" s="77" t="s">
        <v>110</v>
      </c>
      <c r="K19" s="77">
        <v>90248</v>
      </c>
      <c r="L19" s="77" t="s">
        <v>7080</v>
      </c>
      <c r="M19" s="77" t="s">
        <v>7081</v>
      </c>
      <c r="N19" s="77" t="s">
        <v>7082</v>
      </c>
      <c r="O19" s="77" t="s">
        <v>445</v>
      </c>
      <c r="P19" s="77">
        <v>76904</v>
      </c>
      <c r="Q19" s="77"/>
      <c r="R19" s="77"/>
      <c r="S19" s="77"/>
      <c r="T19" s="77"/>
      <c r="U19" s="77">
        <v>12005832</v>
      </c>
      <c r="V19" s="77">
        <v>15</v>
      </c>
      <c r="W19" s="77" t="s">
        <v>4634</v>
      </c>
      <c r="X19" s="77">
        <v>480</v>
      </c>
      <c r="Y19" s="77">
        <v>600</v>
      </c>
      <c r="Z19" s="77">
        <v>20</v>
      </c>
      <c r="AA19" s="77">
        <f t="shared" si="0"/>
        <v>0.28799999999999998</v>
      </c>
      <c r="AB19" s="77" t="s">
        <v>70</v>
      </c>
      <c r="AC19" s="77"/>
      <c r="AD19" s="77"/>
      <c r="AE19" s="77"/>
      <c r="AF19" s="77">
        <f t="shared" si="1"/>
        <v>388940699</v>
      </c>
      <c r="AG19" s="77">
        <f t="shared" si="2"/>
        <v>600</v>
      </c>
      <c r="AH19" s="77">
        <f t="shared" si="3"/>
        <v>20</v>
      </c>
      <c r="AI19" s="77">
        <f t="shared" si="4"/>
        <v>0.28799999999999998</v>
      </c>
      <c r="AJ19" s="77" t="s">
        <v>72</v>
      </c>
      <c r="AK19" s="77">
        <v>388940699</v>
      </c>
      <c r="AL19" s="78">
        <v>44614</v>
      </c>
      <c r="AM19" s="78">
        <v>44614</v>
      </c>
      <c r="AN19" s="78">
        <v>44617</v>
      </c>
      <c r="AO19" s="78">
        <v>44617</v>
      </c>
      <c r="AP19" s="78">
        <v>44617</v>
      </c>
      <c r="AQ19" s="77" t="s">
        <v>89</v>
      </c>
      <c r="AR19" s="77" t="s">
        <v>7100</v>
      </c>
      <c r="AS19" s="77"/>
      <c r="AT19" s="77"/>
      <c r="AU19" s="77"/>
      <c r="AV19" s="78"/>
      <c r="AW19" s="77" t="s">
        <v>1198</v>
      </c>
      <c r="AX19" s="77"/>
      <c r="AY19" s="77"/>
      <c r="AZ19" s="77"/>
      <c r="BA19" s="77"/>
      <c r="BB19" s="77"/>
      <c r="BC19" s="77"/>
      <c r="BD19" s="77"/>
      <c r="BE19" s="77">
        <f t="shared" si="5"/>
        <v>9</v>
      </c>
      <c r="BF19" s="77">
        <f t="shared" si="6"/>
        <v>2</v>
      </c>
      <c r="BG19" s="77">
        <f t="shared" si="7"/>
        <v>2022</v>
      </c>
      <c r="BH19" s="77"/>
    </row>
    <row r="20" spans="1:60">
      <c r="A20" s="77" t="s">
        <v>55</v>
      </c>
      <c r="B20" s="77" t="s">
        <v>56</v>
      </c>
      <c r="C20" s="77">
        <v>388940760</v>
      </c>
      <c r="D20" s="77"/>
      <c r="E20" s="77" t="s">
        <v>7079</v>
      </c>
      <c r="F20" s="77" t="s">
        <v>2135</v>
      </c>
      <c r="G20" s="77" t="s">
        <v>2136</v>
      </c>
      <c r="H20" s="77" t="s">
        <v>2137</v>
      </c>
      <c r="I20" s="77" t="s">
        <v>2138</v>
      </c>
      <c r="J20" s="77" t="s">
        <v>110</v>
      </c>
      <c r="K20" s="77">
        <v>90248</v>
      </c>
      <c r="L20" s="77" t="s">
        <v>7080</v>
      </c>
      <c r="M20" s="77" t="s">
        <v>7081</v>
      </c>
      <c r="N20" s="77" t="s">
        <v>7082</v>
      </c>
      <c r="O20" s="77" t="s">
        <v>445</v>
      </c>
      <c r="P20" s="77">
        <v>76904</v>
      </c>
      <c r="Q20" s="77"/>
      <c r="R20" s="77"/>
      <c r="S20" s="77"/>
      <c r="T20" s="77"/>
      <c r="U20" s="77">
        <v>12005832</v>
      </c>
      <c r="V20" s="77">
        <v>15</v>
      </c>
      <c r="W20" s="77" t="s">
        <v>4634</v>
      </c>
      <c r="X20" s="77">
        <v>480</v>
      </c>
      <c r="Y20" s="77">
        <v>600</v>
      </c>
      <c r="Z20" s="77">
        <v>20</v>
      </c>
      <c r="AA20" s="77">
        <f t="shared" si="0"/>
        <v>0.28799999999999998</v>
      </c>
      <c r="AB20" s="77" t="s">
        <v>70</v>
      </c>
      <c r="AC20" s="77"/>
      <c r="AD20" s="77"/>
      <c r="AE20" s="77"/>
      <c r="AF20" s="77">
        <f t="shared" si="1"/>
        <v>388940760</v>
      </c>
      <c r="AG20" s="77">
        <f t="shared" si="2"/>
        <v>600</v>
      </c>
      <c r="AH20" s="77">
        <f t="shared" si="3"/>
        <v>20</v>
      </c>
      <c r="AI20" s="77">
        <f t="shared" si="4"/>
        <v>0.28799999999999998</v>
      </c>
      <c r="AJ20" s="77" t="s">
        <v>72</v>
      </c>
      <c r="AK20" s="77">
        <v>388940760</v>
      </c>
      <c r="AL20" s="78">
        <v>44614</v>
      </c>
      <c r="AM20" s="78">
        <v>44614</v>
      </c>
      <c r="AN20" s="78">
        <v>44617</v>
      </c>
      <c r="AO20" s="78">
        <v>44617</v>
      </c>
      <c r="AP20" s="78">
        <v>44617</v>
      </c>
      <c r="AQ20" s="77" t="s">
        <v>89</v>
      </c>
      <c r="AR20" s="77" t="s">
        <v>7101</v>
      </c>
      <c r="AS20" s="77"/>
      <c r="AT20" s="77"/>
      <c r="AU20" s="77"/>
      <c r="AV20" s="78"/>
      <c r="AW20" s="77" t="s">
        <v>1198</v>
      </c>
      <c r="AX20" s="77"/>
      <c r="AY20" s="77"/>
      <c r="AZ20" s="77"/>
      <c r="BA20" s="77"/>
      <c r="BB20" s="77"/>
      <c r="BC20" s="77"/>
      <c r="BD20" s="77"/>
      <c r="BE20" s="77">
        <f t="shared" si="5"/>
        <v>9</v>
      </c>
      <c r="BF20" s="77">
        <f t="shared" si="6"/>
        <v>2</v>
      </c>
      <c r="BG20" s="77">
        <f t="shared" si="7"/>
        <v>2022</v>
      </c>
      <c r="BH20" s="77"/>
    </row>
    <row r="21" spans="1:60">
      <c r="A21" s="77" t="s">
        <v>55</v>
      </c>
      <c r="B21" s="77" t="s">
        <v>56</v>
      </c>
      <c r="C21" s="77">
        <v>388940794</v>
      </c>
      <c r="D21" s="77"/>
      <c r="E21" s="77" t="s">
        <v>7079</v>
      </c>
      <c r="F21" s="77" t="s">
        <v>2135</v>
      </c>
      <c r="G21" s="77" t="s">
        <v>2147</v>
      </c>
      <c r="H21" s="77" t="s">
        <v>2148</v>
      </c>
      <c r="I21" s="77" t="s">
        <v>531</v>
      </c>
      <c r="J21" s="77" t="s">
        <v>110</v>
      </c>
      <c r="K21" s="77">
        <v>91761</v>
      </c>
      <c r="L21" s="77" t="s">
        <v>7080</v>
      </c>
      <c r="M21" s="77" t="s">
        <v>7081</v>
      </c>
      <c r="N21" s="77" t="s">
        <v>7082</v>
      </c>
      <c r="O21" s="77" t="s">
        <v>445</v>
      </c>
      <c r="P21" s="77">
        <v>76904</v>
      </c>
      <c r="Q21" s="77"/>
      <c r="R21" s="77"/>
      <c r="S21" s="77"/>
      <c r="T21" s="77"/>
      <c r="U21" s="77">
        <v>12005832</v>
      </c>
      <c r="V21" s="77">
        <v>15</v>
      </c>
      <c r="W21" s="77" t="s">
        <v>4634</v>
      </c>
      <c r="X21" s="77">
        <v>480</v>
      </c>
      <c r="Y21" s="77">
        <v>600</v>
      </c>
      <c r="Z21" s="77">
        <v>20</v>
      </c>
      <c r="AA21" s="77">
        <f t="shared" si="0"/>
        <v>0.28799999999999998</v>
      </c>
      <c r="AB21" s="77" t="s">
        <v>70</v>
      </c>
      <c r="AC21" s="77"/>
      <c r="AD21" s="77"/>
      <c r="AE21" s="77"/>
      <c r="AF21" s="77">
        <f t="shared" si="1"/>
        <v>388940794</v>
      </c>
      <c r="AG21" s="77">
        <f t="shared" si="2"/>
        <v>600</v>
      </c>
      <c r="AH21" s="77">
        <f t="shared" si="3"/>
        <v>20</v>
      </c>
      <c r="AI21" s="77">
        <f t="shared" si="4"/>
        <v>0.28799999999999998</v>
      </c>
      <c r="AJ21" s="77" t="s">
        <v>72</v>
      </c>
      <c r="AK21" s="77">
        <v>388940794</v>
      </c>
      <c r="AL21" s="78">
        <v>44614</v>
      </c>
      <c r="AM21" s="78">
        <v>44614</v>
      </c>
      <c r="AN21" s="78">
        <v>44617</v>
      </c>
      <c r="AO21" s="78">
        <v>44617</v>
      </c>
      <c r="AP21" s="78">
        <v>44617</v>
      </c>
      <c r="AQ21" s="77" t="s">
        <v>89</v>
      </c>
      <c r="AR21" s="77" t="s">
        <v>7102</v>
      </c>
      <c r="AS21" s="77"/>
      <c r="AT21" s="77"/>
      <c r="AU21" s="77"/>
      <c r="AV21" s="78"/>
      <c r="AW21" s="77" t="s">
        <v>1198</v>
      </c>
      <c r="AX21" s="77"/>
      <c r="AY21" s="77"/>
      <c r="AZ21" s="77"/>
      <c r="BA21" s="77"/>
      <c r="BB21" s="77"/>
      <c r="BC21" s="77"/>
      <c r="BD21" s="77"/>
      <c r="BE21" s="77">
        <f t="shared" si="5"/>
        <v>9</v>
      </c>
      <c r="BF21" s="77">
        <f t="shared" si="6"/>
        <v>2</v>
      </c>
      <c r="BG21" s="77">
        <f t="shared" si="7"/>
        <v>2022</v>
      </c>
      <c r="BH21" s="77"/>
    </row>
    <row r="22" spans="1:60">
      <c r="A22" s="77" t="s">
        <v>55</v>
      </c>
      <c r="B22" s="77" t="s">
        <v>56</v>
      </c>
      <c r="C22" s="77">
        <v>388940796</v>
      </c>
      <c r="D22" s="77"/>
      <c r="E22" s="77" t="s">
        <v>7079</v>
      </c>
      <c r="F22" s="77" t="s">
        <v>2135</v>
      </c>
      <c r="G22" s="77" t="s">
        <v>2147</v>
      </c>
      <c r="H22" s="77" t="s">
        <v>2148</v>
      </c>
      <c r="I22" s="77" t="s">
        <v>531</v>
      </c>
      <c r="J22" s="77" t="s">
        <v>110</v>
      </c>
      <c r="K22" s="77">
        <v>91761</v>
      </c>
      <c r="L22" s="77" t="s">
        <v>7080</v>
      </c>
      <c r="M22" s="77" t="s">
        <v>7081</v>
      </c>
      <c r="N22" s="77" t="s">
        <v>7082</v>
      </c>
      <c r="O22" s="77" t="s">
        <v>445</v>
      </c>
      <c r="P22" s="77">
        <v>76904</v>
      </c>
      <c r="Q22" s="77"/>
      <c r="R22" s="77"/>
      <c r="S22" s="77"/>
      <c r="T22" s="77"/>
      <c r="U22" s="77">
        <v>12005832</v>
      </c>
      <c r="V22" s="77">
        <v>15</v>
      </c>
      <c r="W22" s="77" t="s">
        <v>4634</v>
      </c>
      <c r="X22" s="77">
        <v>480</v>
      </c>
      <c r="Y22" s="77">
        <v>600</v>
      </c>
      <c r="Z22" s="77">
        <v>20</v>
      </c>
      <c r="AA22" s="77">
        <f t="shared" si="0"/>
        <v>0.28799999999999998</v>
      </c>
      <c r="AB22" s="77" t="s">
        <v>70</v>
      </c>
      <c r="AC22" s="77"/>
      <c r="AD22" s="77"/>
      <c r="AE22" s="77"/>
      <c r="AF22" s="77">
        <f t="shared" si="1"/>
        <v>388940796</v>
      </c>
      <c r="AG22" s="77">
        <f t="shared" si="2"/>
        <v>600</v>
      </c>
      <c r="AH22" s="77">
        <f t="shared" si="3"/>
        <v>20</v>
      </c>
      <c r="AI22" s="77">
        <f t="shared" si="4"/>
        <v>0.28799999999999998</v>
      </c>
      <c r="AJ22" s="77" t="s">
        <v>72</v>
      </c>
      <c r="AK22" s="77">
        <v>388940796</v>
      </c>
      <c r="AL22" s="78">
        <v>44614</v>
      </c>
      <c r="AM22" s="78">
        <v>44614</v>
      </c>
      <c r="AN22" s="78">
        <v>44617</v>
      </c>
      <c r="AO22" s="78">
        <v>44617</v>
      </c>
      <c r="AP22" s="78">
        <v>44617</v>
      </c>
      <c r="AQ22" s="77" t="s">
        <v>89</v>
      </c>
      <c r="AR22" s="77" t="s">
        <v>7103</v>
      </c>
      <c r="AS22" s="77"/>
      <c r="AT22" s="77"/>
      <c r="AU22" s="77"/>
      <c r="AV22" s="78"/>
      <c r="AW22" s="77" t="s">
        <v>1198</v>
      </c>
      <c r="AX22" s="77"/>
      <c r="AY22" s="77"/>
      <c r="AZ22" s="77"/>
      <c r="BA22" s="77"/>
      <c r="BB22" s="77"/>
      <c r="BC22" s="77"/>
      <c r="BD22" s="77"/>
      <c r="BE22" s="77">
        <f t="shared" si="5"/>
        <v>9</v>
      </c>
      <c r="BF22" s="77">
        <f t="shared" si="6"/>
        <v>2</v>
      </c>
      <c r="BG22" s="77">
        <f t="shared" si="7"/>
        <v>2022</v>
      </c>
      <c r="BH22" s="77"/>
    </row>
    <row r="23" spans="1:60">
      <c r="A23" s="77" t="s">
        <v>55</v>
      </c>
      <c r="B23" s="77" t="s">
        <v>56</v>
      </c>
      <c r="C23" s="77">
        <v>388940694</v>
      </c>
      <c r="D23" s="77"/>
      <c r="E23" s="77" t="s">
        <v>7079</v>
      </c>
      <c r="F23" s="77" t="s">
        <v>2135</v>
      </c>
      <c r="G23" s="77" t="s">
        <v>2147</v>
      </c>
      <c r="H23" s="77" t="s">
        <v>2148</v>
      </c>
      <c r="I23" s="77" t="s">
        <v>531</v>
      </c>
      <c r="J23" s="77" t="s">
        <v>110</v>
      </c>
      <c r="K23" s="77">
        <v>91761</v>
      </c>
      <c r="L23" s="77" t="s">
        <v>7080</v>
      </c>
      <c r="M23" s="77" t="s">
        <v>7081</v>
      </c>
      <c r="N23" s="77" t="s">
        <v>7082</v>
      </c>
      <c r="O23" s="77" t="s">
        <v>445</v>
      </c>
      <c r="P23" s="77">
        <v>76904</v>
      </c>
      <c r="Q23" s="77"/>
      <c r="R23" s="77"/>
      <c r="S23" s="77"/>
      <c r="T23" s="77"/>
      <c r="U23" s="77">
        <v>12005832</v>
      </c>
      <c r="V23" s="77">
        <v>15</v>
      </c>
      <c r="W23" s="77" t="s">
        <v>4634</v>
      </c>
      <c r="X23" s="77">
        <v>480</v>
      </c>
      <c r="Y23" s="77">
        <v>600</v>
      </c>
      <c r="Z23" s="77">
        <v>20</v>
      </c>
      <c r="AA23" s="77">
        <f t="shared" si="0"/>
        <v>0.28799999999999998</v>
      </c>
      <c r="AB23" s="77" t="s">
        <v>70</v>
      </c>
      <c r="AC23" s="77"/>
      <c r="AD23" s="77"/>
      <c r="AE23" s="77"/>
      <c r="AF23" s="77">
        <f t="shared" si="1"/>
        <v>388940694</v>
      </c>
      <c r="AG23" s="77">
        <f t="shared" si="2"/>
        <v>600</v>
      </c>
      <c r="AH23" s="77">
        <f t="shared" si="3"/>
        <v>20</v>
      </c>
      <c r="AI23" s="77">
        <f t="shared" si="4"/>
        <v>0.28799999999999998</v>
      </c>
      <c r="AJ23" s="77" t="s">
        <v>72</v>
      </c>
      <c r="AK23" s="77">
        <v>388940694</v>
      </c>
      <c r="AL23" s="78">
        <v>44614</v>
      </c>
      <c r="AM23" s="78">
        <v>44614</v>
      </c>
      <c r="AN23" s="78">
        <v>44617</v>
      </c>
      <c r="AO23" s="78">
        <v>44617</v>
      </c>
      <c r="AP23" s="78">
        <v>44617</v>
      </c>
      <c r="AQ23" s="77" t="s">
        <v>89</v>
      </c>
      <c r="AR23" s="77" t="s">
        <v>7104</v>
      </c>
      <c r="AS23" s="77"/>
      <c r="AT23" s="77"/>
      <c r="AU23" s="77"/>
      <c r="AV23" s="78"/>
      <c r="AW23" s="77" t="s">
        <v>1198</v>
      </c>
      <c r="AX23" s="77"/>
      <c r="AY23" s="77"/>
      <c r="AZ23" s="77"/>
      <c r="BA23" s="77"/>
      <c r="BB23" s="77"/>
      <c r="BC23" s="77"/>
      <c r="BD23" s="77"/>
      <c r="BE23" s="77">
        <f t="shared" si="5"/>
        <v>9</v>
      </c>
      <c r="BF23" s="77">
        <f t="shared" si="6"/>
        <v>2</v>
      </c>
      <c r="BG23" s="77">
        <f t="shared" si="7"/>
        <v>2022</v>
      </c>
      <c r="BH23" s="77"/>
    </row>
    <row r="24" spans="1:60">
      <c r="A24" s="77" t="s">
        <v>55</v>
      </c>
      <c r="B24" s="77" t="s">
        <v>56</v>
      </c>
      <c r="C24" s="77">
        <v>388940714</v>
      </c>
      <c r="D24" s="77"/>
      <c r="E24" s="77" t="s">
        <v>7079</v>
      </c>
      <c r="F24" s="77" t="s">
        <v>2135</v>
      </c>
      <c r="G24" s="77" t="s">
        <v>2147</v>
      </c>
      <c r="H24" s="77" t="s">
        <v>2148</v>
      </c>
      <c r="I24" s="77" t="s">
        <v>531</v>
      </c>
      <c r="J24" s="77" t="s">
        <v>110</v>
      </c>
      <c r="K24" s="77">
        <v>91761</v>
      </c>
      <c r="L24" s="77" t="s">
        <v>7080</v>
      </c>
      <c r="M24" s="77" t="s">
        <v>7081</v>
      </c>
      <c r="N24" s="77" t="s">
        <v>7082</v>
      </c>
      <c r="O24" s="77" t="s">
        <v>445</v>
      </c>
      <c r="P24" s="77">
        <v>76904</v>
      </c>
      <c r="Q24" s="77"/>
      <c r="R24" s="77"/>
      <c r="S24" s="77"/>
      <c r="T24" s="77"/>
      <c r="U24" s="77">
        <v>12005832</v>
      </c>
      <c r="V24" s="77">
        <v>15</v>
      </c>
      <c r="W24" s="77" t="s">
        <v>4634</v>
      </c>
      <c r="X24" s="77">
        <v>480</v>
      </c>
      <c r="Y24" s="77">
        <v>600</v>
      </c>
      <c r="Z24" s="77">
        <v>20</v>
      </c>
      <c r="AA24" s="77">
        <f t="shared" si="0"/>
        <v>0.28799999999999998</v>
      </c>
      <c r="AB24" s="77" t="s">
        <v>70</v>
      </c>
      <c r="AC24" s="77"/>
      <c r="AD24" s="77"/>
      <c r="AE24" s="77"/>
      <c r="AF24" s="77">
        <f t="shared" si="1"/>
        <v>388940714</v>
      </c>
      <c r="AG24" s="77">
        <f t="shared" si="2"/>
        <v>600</v>
      </c>
      <c r="AH24" s="77">
        <f t="shared" si="3"/>
        <v>20</v>
      </c>
      <c r="AI24" s="77">
        <f t="shared" si="4"/>
        <v>0.28799999999999998</v>
      </c>
      <c r="AJ24" s="77" t="s">
        <v>72</v>
      </c>
      <c r="AK24" s="77">
        <v>388940714</v>
      </c>
      <c r="AL24" s="78">
        <v>44614</v>
      </c>
      <c r="AM24" s="78">
        <v>44614</v>
      </c>
      <c r="AN24" s="78">
        <v>44617</v>
      </c>
      <c r="AO24" s="78">
        <v>44617</v>
      </c>
      <c r="AP24" s="78">
        <v>44617</v>
      </c>
      <c r="AQ24" s="77" t="s">
        <v>89</v>
      </c>
      <c r="AR24" s="77" t="s">
        <v>7105</v>
      </c>
      <c r="AS24" s="77"/>
      <c r="AT24" s="77"/>
      <c r="AU24" s="77"/>
      <c r="AV24" s="78"/>
      <c r="AW24" s="77" t="s">
        <v>1198</v>
      </c>
      <c r="AX24" s="77"/>
      <c r="AY24" s="77"/>
      <c r="AZ24" s="77"/>
      <c r="BA24" s="77"/>
      <c r="BB24" s="77"/>
      <c r="BC24" s="77"/>
      <c r="BD24" s="77"/>
      <c r="BE24" s="77">
        <f t="shared" si="5"/>
        <v>9</v>
      </c>
      <c r="BF24" s="77">
        <f t="shared" si="6"/>
        <v>2</v>
      </c>
      <c r="BG24" s="77">
        <f t="shared" si="7"/>
        <v>2022</v>
      </c>
      <c r="BH24" s="77"/>
    </row>
    <row r="25" spans="1:60">
      <c r="A25" s="77" t="s">
        <v>55</v>
      </c>
      <c r="B25" s="77" t="s">
        <v>56</v>
      </c>
      <c r="C25" s="77">
        <v>389682405</v>
      </c>
      <c r="D25" s="77"/>
      <c r="E25" s="77" t="s">
        <v>7079</v>
      </c>
      <c r="F25" s="77" t="s">
        <v>2135</v>
      </c>
      <c r="G25" s="77" t="s">
        <v>2136</v>
      </c>
      <c r="H25" s="77" t="s">
        <v>2137</v>
      </c>
      <c r="I25" s="77" t="s">
        <v>2138</v>
      </c>
      <c r="J25" s="77" t="s">
        <v>110</v>
      </c>
      <c r="K25" s="77">
        <v>90248</v>
      </c>
      <c r="L25" s="77" t="s">
        <v>7080</v>
      </c>
      <c r="M25" s="77" t="s">
        <v>7081</v>
      </c>
      <c r="N25" s="77" t="s">
        <v>7082</v>
      </c>
      <c r="O25" s="77" t="s">
        <v>445</v>
      </c>
      <c r="P25" s="77">
        <v>76904</v>
      </c>
      <c r="Q25" s="77"/>
      <c r="R25" s="77"/>
      <c r="S25" s="77"/>
      <c r="T25" s="77"/>
      <c r="U25" s="77">
        <v>12005832</v>
      </c>
      <c r="V25" s="77">
        <v>15</v>
      </c>
      <c r="W25" s="77" t="s">
        <v>4634</v>
      </c>
      <c r="X25" s="77">
        <v>480</v>
      </c>
      <c r="Y25" s="77">
        <v>600</v>
      </c>
      <c r="Z25" s="77">
        <v>20</v>
      </c>
      <c r="AA25" s="77">
        <f t="shared" si="0"/>
        <v>0.28799999999999998</v>
      </c>
      <c r="AB25" s="77" t="s">
        <v>70</v>
      </c>
      <c r="AC25" s="77"/>
      <c r="AD25" s="77"/>
      <c r="AE25" s="77"/>
      <c r="AF25" s="77">
        <f t="shared" si="1"/>
        <v>389682405</v>
      </c>
      <c r="AG25" s="77">
        <f t="shared" si="2"/>
        <v>600</v>
      </c>
      <c r="AH25" s="77">
        <f t="shared" si="3"/>
        <v>20</v>
      </c>
      <c r="AI25" s="77">
        <f t="shared" si="4"/>
        <v>0.28799999999999998</v>
      </c>
      <c r="AJ25" s="77" t="s">
        <v>72</v>
      </c>
      <c r="AK25" s="77">
        <v>389682405</v>
      </c>
      <c r="AL25" s="78">
        <v>44615</v>
      </c>
      <c r="AM25" s="78">
        <v>44615</v>
      </c>
      <c r="AN25" s="78">
        <v>44617</v>
      </c>
      <c r="AO25" s="78">
        <v>44617</v>
      </c>
      <c r="AP25" s="78">
        <v>44617</v>
      </c>
      <c r="AQ25" s="77" t="s">
        <v>89</v>
      </c>
      <c r="AR25" s="77" t="s">
        <v>7106</v>
      </c>
      <c r="AS25" s="77"/>
      <c r="AT25" s="77"/>
      <c r="AU25" s="77"/>
      <c r="AV25" s="78"/>
      <c r="AW25" s="77" t="s">
        <v>1198</v>
      </c>
      <c r="AX25" s="77"/>
      <c r="AY25" s="77"/>
      <c r="AZ25" s="77"/>
      <c r="BA25" s="77"/>
      <c r="BB25" s="77"/>
      <c r="BC25" s="77"/>
      <c r="BD25" s="77"/>
      <c r="BE25" s="77">
        <f t="shared" si="5"/>
        <v>9</v>
      </c>
      <c r="BF25" s="77">
        <f t="shared" si="6"/>
        <v>2</v>
      </c>
      <c r="BG25" s="77">
        <f t="shared" si="7"/>
        <v>2022</v>
      </c>
      <c r="BH25" s="77"/>
    </row>
    <row r="26" spans="1:60">
      <c r="A26" s="77" t="s">
        <v>55</v>
      </c>
      <c r="B26" s="77" t="s">
        <v>56</v>
      </c>
      <c r="C26" s="77">
        <v>389682623</v>
      </c>
      <c r="D26" s="77"/>
      <c r="E26" s="77" t="s">
        <v>7079</v>
      </c>
      <c r="F26" s="77" t="s">
        <v>2135</v>
      </c>
      <c r="G26" s="77" t="s">
        <v>2136</v>
      </c>
      <c r="H26" s="77" t="s">
        <v>2137</v>
      </c>
      <c r="I26" s="77" t="s">
        <v>2138</v>
      </c>
      <c r="J26" s="77" t="s">
        <v>110</v>
      </c>
      <c r="K26" s="77">
        <v>90248</v>
      </c>
      <c r="L26" s="77" t="s">
        <v>7080</v>
      </c>
      <c r="M26" s="77" t="s">
        <v>7081</v>
      </c>
      <c r="N26" s="77" t="s">
        <v>7082</v>
      </c>
      <c r="O26" s="77" t="s">
        <v>445</v>
      </c>
      <c r="P26" s="77">
        <v>76904</v>
      </c>
      <c r="Q26" s="77"/>
      <c r="R26" s="77"/>
      <c r="S26" s="77"/>
      <c r="T26" s="77"/>
      <c r="U26" s="77">
        <v>12005832</v>
      </c>
      <c r="V26" s="77">
        <v>15</v>
      </c>
      <c r="W26" s="77" t="s">
        <v>4634</v>
      </c>
      <c r="X26" s="77">
        <v>480</v>
      </c>
      <c r="Y26" s="77">
        <v>600</v>
      </c>
      <c r="Z26" s="77">
        <v>20</v>
      </c>
      <c r="AA26" s="77">
        <f t="shared" si="0"/>
        <v>0.28799999999999998</v>
      </c>
      <c r="AB26" s="77" t="s">
        <v>70</v>
      </c>
      <c r="AC26" s="77"/>
      <c r="AD26" s="77"/>
      <c r="AE26" s="77"/>
      <c r="AF26" s="77">
        <f t="shared" si="1"/>
        <v>389682623</v>
      </c>
      <c r="AG26" s="77">
        <f t="shared" si="2"/>
        <v>600</v>
      </c>
      <c r="AH26" s="77">
        <f t="shared" si="3"/>
        <v>20</v>
      </c>
      <c r="AI26" s="77">
        <f t="shared" si="4"/>
        <v>0.28799999999999998</v>
      </c>
      <c r="AJ26" s="77" t="s">
        <v>72</v>
      </c>
      <c r="AK26" s="77">
        <v>389682623</v>
      </c>
      <c r="AL26" s="78">
        <v>44615</v>
      </c>
      <c r="AM26" s="78">
        <v>44615</v>
      </c>
      <c r="AN26" s="78">
        <v>44617</v>
      </c>
      <c r="AO26" s="78">
        <v>44617</v>
      </c>
      <c r="AP26" s="78">
        <v>44617</v>
      </c>
      <c r="AQ26" s="77" t="s">
        <v>89</v>
      </c>
      <c r="AR26" s="77" t="s">
        <v>7107</v>
      </c>
      <c r="AS26" s="77"/>
      <c r="AT26" s="77"/>
      <c r="AU26" s="77"/>
      <c r="AV26" s="78"/>
      <c r="AW26" s="77" t="s">
        <v>1198</v>
      </c>
      <c r="AX26" s="77"/>
      <c r="AY26" s="77"/>
      <c r="AZ26" s="77"/>
      <c r="BA26" s="77"/>
      <c r="BB26" s="77"/>
      <c r="BC26" s="77"/>
      <c r="BD26" s="77"/>
      <c r="BE26" s="77">
        <f t="shared" si="5"/>
        <v>9</v>
      </c>
      <c r="BF26" s="77">
        <f t="shared" si="6"/>
        <v>2</v>
      </c>
      <c r="BG26" s="77">
        <f t="shared" si="7"/>
        <v>2022</v>
      </c>
      <c r="BH26" s="77"/>
    </row>
    <row r="27" spans="1:60">
      <c r="A27" s="77" t="s">
        <v>55</v>
      </c>
      <c r="B27" s="77" t="s">
        <v>56</v>
      </c>
      <c r="C27" s="77">
        <v>388940702</v>
      </c>
      <c r="D27" s="77"/>
      <c r="E27" s="77" t="s">
        <v>7079</v>
      </c>
      <c r="F27" s="77" t="s">
        <v>85</v>
      </c>
      <c r="G27" s="77" t="s">
        <v>5855</v>
      </c>
      <c r="H27" s="77" t="s">
        <v>5856</v>
      </c>
      <c r="I27" s="77" t="s">
        <v>6216</v>
      </c>
      <c r="J27" s="77" t="s">
        <v>85</v>
      </c>
      <c r="K27" s="309" t="s">
        <v>5858</v>
      </c>
      <c r="L27" s="77" t="s">
        <v>7080</v>
      </c>
      <c r="M27" s="77" t="s">
        <v>7081</v>
      </c>
      <c r="N27" s="77" t="s">
        <v>7082</v>
      </c>
      <c r="O27" s="77" t="s">
        <v>445</v>
      </c>
      <c r="P27" s="77">
        <v>76904</v>
      </c>
      <c r="Q27" s="77"/>
      <c r="R27" s="77"/>
      <c r="S27" s="77"/>
      <c r="T27" s="77"/>
      <c r="U27" s="77">
        <v>30390372</v>
      </c>
      <c r="V27" s="77"/>
      <c r="W27" s="77" t="s">
        <v>7108</v>
      </c>
      <c r="X27" s="77">
        <v>480</v>
      </c>
      <c r="Y27" s="77">
        <v>580</v>
      </c>
      <c r="Z27" s="77">
        <v>20</v>
      </c>
      <c r="AA27" s="77">
        <f t="shared" si="0"/>
        <v>0.27839999999999998</v>
      </c>
      <c r="AB27" s="77" t="s">
        <v>70</v>
      </c>
      <c r="AC27" s="77"/>
      <c r="AD27" s="77"/>
      <c r="AE27" s="77"/>
      <c r="AF27" s="77">
        <f t="shared" si="1"/>
        <v>388940702</v>
      </c>
      <c r="AG27" s="77">
        <f t="shared" si="2"/>
        <v>580</v>
      </c>
      <c r="AH27" s="77">
        <f t="shared" si="3"/>
        <v>20</v>
      </c>
      <c r="AI27" s="77">
        <f t="shared" si="4"/>
        <v>0.27839999999999998</v>
      </c>
      <c r="AJ27" s="77" t="s">
        <v>72</v>
      </c>
      <c r="AK27" s="77">
        <v>388940702</v>
      </c>
      <c r="AL27" s="78">
        <v>44614</v>
      </c>
      <c r="AM27" s="78">
        <v>44614</v>
      </c>
      <c r="AN27" s="78">
        <v>44617</v>
      </c>
      <c r="AO27" s="78">
        <v>44617</v>
      </c>
      <c r="AP27" s="78">
        <v>44617</v>
      </c>
      <c r="AQ27" s="77" t="s">
        <v>89</v>
      </c>
      <c r="AR27" s="77"/>
      <c r="AS27" s="77"/>
      <c r="AT27" s="77"/>
      <c r="AU27" s="77"/>
      <c r="AV27" s="78"/>
      <c r="AW27" s="77" t="s">
        <v>1198</v>
      </c>
      <c r="AX27" s="77"/>
      <c r="AY27" s="77"/>
      <c r="AZ27" s="77"/>
      <c r="BA27" s="77"/>
      <c r="BB27" s="77"/>
      <c r="BC27" s="77"/>
      <c r="BD27" s="77"/>
      <c r="BE27" s="77">
        <f t="shared" si="5"/>
        <v>9</v>
      </c>
      <c r="BF27" s="77">
        <f t="shared" si="6"/>
        <v>2</v>
      </c>
      <c r="BG27" s="77">
        <f t="shared" si="7"/>
        <v>2022</v>
      </c>
      <c r="BH27" s="77"/>
    </row>
    <row r="28" spans="1:60">
      <c r="A28" s="77" t="s">
        <v>55</v>
      </c>
      <c r="B28" s="77" t="s">
        <v>56</v>
      </c>
      <c r="C28" s="77">
        <v>388940704</v>
      </c>
      <c r="D28" s="77"/>
      <c r="E28" s="77" t="s">
        <v>7079</v>
      </c>
      <c r="F28" s="77" t="s">
        <v>85</v>
      </c>
      <c r="G28" s="77" t="s">
        <v>7089</v>
      </c>
      <c r="H28" s="77" t="s">
        <v>7090</v>
      </c>
      <c r="I28" s="77" t="s">
        <v>5840</v>
      </c>
      <c r="J28" s="77" t="s">
        <v>85</v>
      </c>
      <c r="K28" s="309" t="s">
        <v>5841</v>
      </c>
      <c r="L28" s="77" t="s">
        <v>7080</v>
      </c>
      <c r="M28" s="77" t="s">
        <v>7081</v>
      </c>
      <c r="N28" s="77" t="s">
        <v>7082</v>
      </c>
      <c r="O28" s="77" t="s">
        <v>445</v>
      </c>
      <c r="P28" s="77">
        <v>76904</v>
      </c>
      <c r="Q28" s="77"/>
      <c r="R28" s="77"/>
      <c r="S28" s="77"/>
      <c r="T28" s="77"/>
      <c r="U28" s="77">
        <v>12005832</v>
      </c>
      <c r="V28" s="77"/>
      <c r="W28" s="77" t="s">
        <v>4634</v>
      </c>
      <c r="X28" s="77">
        <v>480</v>
      </c>
      <c r="Y28" s="77">
        <v>600</v>
      </c>
      <c r="Z28" s="77">
        <v>20</v>
      </c>
      <c r="AA28" s="77">
        <f t="shared" si="0"/>
        <v>0.28799999999999998</v>
      </c>
      <c r="AB28" s="77" t="s">
        <v>70</v>
      </c>
      <c r="AC28" s="77"/>
      <c r="AD28" s="77"/>
      <c r="AE28" s="77"/>
      <c r="AF28" s="77">
        <f t="shared" si="1"/>
        <v>388940704</v>
      </c>
      <c r="AG28" s="77">
        <f t="shared" si="2"/>
        <v>600</v>
      </c>
      <c r="AH28" s="77">
        <f t="shared" si="3"/>
        <v>20</v>
      </c>
      <c r="AI28" s="77">
        <f t="shared" si="4"/>
        <v>0.28799999999999998</v>
      </c>
      <c r="AJ28" s="77" t="s">
        <v>72</v>
      </c>
      <c r="AK28" s="77">
        <v>388940704</v>
      </c>
      <c r="AL28" s="78">
        <v>44614</v>
      </c>
      <c r="AM28" s="78">
        <v>44614</v>
      </c>
      <c r="AN28" s="78">
        <v>44617</v>
      </c>
      <c r="AO28" s="78">
        <v>44617</v>
      </c>
      <c r="AP28" s="78">
        <v>44617</v>
      </c>
      <c r="AQ28" s="77" t="s">
        <v>89</v>
      </c>
      <c r="AR28" s="77"/>
      <c r="AS28" s="77"/>
      <c r="AT28" s="77"/>
      <c r="AU28" s="77"/>
      <c r="AV28" s="78"/>
      <c r="AW28" s="77" t="s">
        <v>1198</v>
      </c>
      <c r="AX28" s="77"/>
      <c r="AY28" s="77"/>
      <c r="AZ28" s="77"/>
      <c r="BA28" s="77"/>
      <c r="BB28" s="77"/>
      <c r="BC28" s="77"/>
      <c r="BD28" s="77"/>
      <c r="BE28" s="77">
        <f t="shared" si="5"/>
        <v>9</v>
      </c>
      <c r="BF28" s="77">
        <f t="shared" si="6"/>
        <v>2</v>
      </c>
      <c r="BG28" s="77">
        <f t="shared" si="7"/>
        <v>2022</v>
      </c>
      <c r="BH28" s="77"/>
    </row>
    <row r="29" spans="1:60">
      <c r="A29" s="77" t="s">
        <v>55</v>
      </c>
      <c r="B29" s="77" t="s">
        <v>56</v>
      </c>
      <c r="C29" s="77">
        <v>388940719</v>
      </c>
      <c r="D29" s="77"/>
      <c r="E29" s="77" t="s">
        <v>7079</v>
      </c>
      <c r="F29" s="77" t="s">
        <v>85</v>
      </c>
      <c r="G29" s="77" t="s">
        <v>7089</v>
      </c>
      <c r="H29" s="77" t="s">
        <v>7090</v>
      </c>
      <c r="I29" s="77" t="s">
        <v>5840</v>
      </c>
      <c r="J29" s="77" t="s">
        <v>85</v>
      </c>
      <c r="K29" s="309" t="s">
        <v>5841</v>
      </c>
      <c r="L29" s="77" t="s">
        <v>7080</v>
      </c>
      <c r="M29" s="77" t="s">
        <v>7081</v>
      </c>
      <c r="N29" s="77" t="s">
        <v>7082</v>
      </c>
      <c r="O29" s="77" t="s">
        <v>445</v>
      </c>
      <c r="P29" s="77">
        <v>76904</v>
      </c>
      <c r="Q29" s="77"/>
      <c r="R29" s="77"/>
      <c r="S29" s="77"/>
      <c r="T29" s="77"/>
      <c r="U29" s="77">
        <v>12005832</v>
      </c>
      <c r="V29" s="77"/>
      <c r="W29" s="77" t="s">
        <v>4634</v>
      </c>
      <c r="X29" s="77">
        <v>480</v>
      </c>
      <c r="Y29" s="77">
        <v>600</v>
      </c>
      <c r="Z29" s="77">
        <v>20</v>
      </c>
      <c r="AA29" s="77">
        <f t="shared" si="0"/>
        <v>0.28799999999999998</v>
      </c>
      <c r="AB29" s="77" t="s">
        <v>70</v>
      </c>
      <c r="AC29" s="77"/>
      <c r="AD29" s="77"/>
      <c r="AE29" s="77"/>
      <c r="AF29" s="77">
        <f t="shared" si="1"/>
        <v>388940719</v>
      </c>
      <c r="AG29" s="77">
        <f t="shared" si="2"/>
        <v>600</v>
      </c>
      <c r="AH29" s="77">
        <f t="shared" si="3"/>
        <v>20</v>
      </c>
      <c r="AI29" s="77">
        <f t="shared" si="4"/>
        <v>0.28799999999999998</v>
      </c>
      <c r="AJ29" s="77" t="s">
        <v>72</v>
      </c>
      <c r="AK29" s="77">
        <v>388940719</v>
      </c>
      <c r="AL29" s="78">
        <v>44614</v>
      </c>
      <c r="AM29" s="78">
        <v>44614</v>
      </c>
      <c r="AN29" s="78">
        <v>44617</v>
      </c>
      <c r="AO29" s="78">
        <v>44617</v>
      </c>
      <c r="AP29" s="78">
        <v>44617</v>
      </c>
      <c r="AQ29" s="77" t="s">
        <v>89</v>
      </c>
      <c r="AR29" s="77"/>
      <c r="AS29" s="77"/>
      <c r="AT29" s="77"/>
      <c r="AU29" s="77"/>
      <c r="AV29" s="78"/>
      <c r="AW29" s="77" t="s">
        <v>1198</v>
      </c>
      <c r="AX29" s="77"/>
      <c r="AY29" s="77"/>
      <c r="AZ29" s="77"/>
      <c r="BA29" s="77"/>
      <c r="BB29" s="77"/>
      <c r="BC29" s="77"/>
      <c r="BD29" s="77"/>
      <c r="BE29" s="77">
        <f t="shared" si="5"/>
        <v>9</v>
      </c>
      <c r="BF29" s="77">
        <f t="shared" si="6"/>
        <v>2</v>
      </c>
      <c r="BG29" s="77">
        <f t="shared" si="7"/>
        <v>2022</v>
      </c>
      <c r="BH29" s="77"/>
    </row>
    <row r="30" spans="1:60">
      <c r="A30" s="77" t="s">
        <v>55</v>
      </c>
      <c r="B30" s="77" t="s">
        <v>56</v>
      </c>
      <c r="C30" s="77">
        <v>388940773</v>
      </c>
      <c r="D30" s="77"/>
      <c r="E30" s="77" t="s">
        <v>7079</v>
      </c>
      <c r="F30" s="77" t="s">
        <v>85</v>
      </c>
      <c r="G30" s="77" t="s">
        <v>5855</v>
      </c>
      <c r="H30" s="77" t="s">
        <v>5856</v>
      </c>
      <c r="I30" s="77" t="s">
        <v>6216</v>
      </c>
      <c r="J30" s="77" t="s">
        <v>85</v>
      </c>
      <c r="K30" s="309" t="s">
        <v>5858</v>
      </c>
      <c r="L30" s="77" t="s">
        <v>7080</v>
      </c>
      <c r="M30" s="77" t="s">
        <v>7081</v>
      </c>
      <c r="N30" s="77" t="s">
        <v>7082</v>
      </c>
      <c r="O30" s="77" t="s">
        <v>445</v>
      </c>
      <c r="P30" s="77">
        <v>76904</v>
      </c>
      <c r="Q30" s="77"/>
      <c r="R30" s="77"/>
      <c r="S30" s="77"/>
      <c r="T30" s="77"/>
      <c r="U30" s="77">
        <v>30390372</v>
      </c>
      <c r="V30" s="77"/>
      <c r="W30" s="77" t="s">
        <v>7108</v>
      </c>
      <c r="X30" s="77">
        <v>480</v>
      </c>
      <c r="Y30" s="77">
        <v>580</v>
      </c>
      <c r="Z30" s="77">
        <v>20</v>
      </c>
      <c r="AA30" s="77">
        <f t="shared" si="0"/>
        <v>0.27839999999999998</v>
      </c>
      <c r="AB30" s="77" t="s">
        <v>70</v>
      </c>
      <c r="AC30" s="77"/>
      <c r="AD30" s="77"/>
      <c r="AE30" s="77"/>
      <c r="AF30" s="77">
        <f t="shared" si="1"/>
        <v>388940773</v>
      </c>
      <c r="AG30" s="77">
        <f t="shared" si="2"/>
        <v>580</v>
      </c>
      <c r="AH30" s="77">
        <f t="shared" si="3"/>
        <v>20</v>
      </c>
      <c r="AI30" s="77">
        <f t="shared" si="4"/>
        <v>0.27839999999999998</v>
      </c>
      <c r="AJ30" s="77" t="s">
        <v>72</v>
      </c>
      <c r="AK30" s="77">
        <v>388940773</v>
      </c>
      <c r="AL30" s="78">
        <v>44614</v>
      </c>
      <c r="AM30" s="78">
        <v>44614</v>
      </c>
      <c r="AN30" s="78">
        <v>44617</v>
      </c>
      <c r="AO30" s="78">
        <v>44617</v>
      </c>
      <c r="AP30" s="78">
        <v>44617</v>
      </c>
      <c r="AQ30" s="77" t="s">
        <v>89</v>
      </c>
      <c r="AR30" s="77"/>
      <c r="AS30" s="77"/>
      <c r="AT30" s="77"/>
      <c r="AU30" s="77"/>
      <c r="AV30" s="78"/>
      <c r="AW30" s="77" t="s">
        <v>1198</v>
      </c>
      <c r="AX30" s="77"/>
      <c r="AY30" s="77"/>
      <c r="AZ30" s="77"/>
      <c r="BA30" s="77"/>
      <c r="BB30" s="77"/>
      <c r="BC30" s="77"/>
      <c r="BD30" s="77"/>
      <c r="BE30" s="77">
        <f t="shared" si="5"/>
        <v>9</v>
      </c>
      <c r="BF30" s="77">
        <f t="shared" si="6"/>
        <v>2</v>
      </c>
      <c r="BG30" s="77">
        <f t="shared" si="7"/>
        <v>2022</v>
      </c>
      <c r="BH30" s="77"/>
    </row>
    <row r="31" spans="1:60">
      <c r="A31" s="77" t="s">
        <v>55</v>
      </c>
      <c r="B31" s="77" t="s">
        <v>56</v>
      </c>
      <c r="C31" s="77">
        <v>389682295</v>
      </c>
      <c r="D31" s="77"/>
      <c r="E31" s="77" t="s">
        <v>7079</v>
      </c>
      <c r="F31" s="77" t="s">
        <v>2135</v>
      </c>
      <c r="G31" s="77" t="s">
        <v>2136</v>
      </c>
      <c r="H31" s="77" t="s">
        <v>2137</v>
      </c>
      <c r="I31" s="77" t="s">
        <v>2138</v>
      </c>
      <c r="J31" s="77" t="s">
        <v>110</v>
      </c>
      <c r="K31" s="77">
        <v>90248</v>
      </c>
      <c r="L31" s="77" t="s">
        <v>7080</v>
      </c>
      <c r="M31" s="77" t="s">
        <v>7081</v>
      </c>
      <c r="N31" s="77" t="s">
        <v>7082</v>
      </c>
      <c r="O31" s="77" t="s">
        <v>445</v>
      </c>
      <c r="P31" s="77">
        <v>76904</v>
      </c>
      <c r="Q31" s="77"/>
      <c r="R31" s="77"/>
      <c r="S31" s="77"/>
      <c r="T31" s="77"/>
      <c r="U31" s="77">
        <v>12005832</v>
      </c>
      <c r="V31" s="77">
        <v>15</v>
      </c>
      <c r="W31" s="77" t="s">
        <v>4634</v>
      </c>
      <c r="X31" s="77">
        <v>480</v>
      </c>
      <c r="Y31" s="77">
        <v>600</v>
      </c>
      <c r="Z31" s="77">
        <v>20</v>
      </c>
      <c r="AA31" s="77">
        <f t="shared" si="0"/>
        <v>0.28799999999999998</v>
      </c>
      <c r="AB31" s="77" t="s">
        <v>70</v>
      </c>
      <c r="AC31" s="77"/>
      <c r="AD31" s="77"/>
      <c r="AE31" s="77"/>
      <c r="AF31" s="77">
        <f t="shared" si="1"/>
        <v>389682295</v>
      </c>
      <c r="AG31" s="77">
        <f t="shared" si="2"/>
        <v>600</v>
      </c>
      <c r="AH31" s="77">
        <f t="shared" si="3"/>
        <v>20</v>
      </c>
      <c r="AI31" s="77">
        <f t="shared" si="4"/>
        <v>0.28799999999999998</v>
      </c>
      <c r="AJ31" s="77" t="s">
        <v>72</v>
      </c>
      <c r="AK31" s="77">
        <v>389682295</v>
      </c>
      <c r="AL31" s="78">
        <v>44616</v>
      </c>
      <c r="AM31" s="78">
        <v>44616</v>
      </c>
      <c r="AN31" s="78">
        <v>44618</v>
      </c>
      <c r="AO31" s="78">
        <v>44618</v>
      </c>
      <c r="AP31" s="78">
        <v>44618</v>
      </c>
      <c r="AQ31" s="77" t="s">
        <v>89</v>
      </c>
      <c r="AR31" s="77" t="s">
        <v>7109</v>
      </c>
      <c r="AS31" s="77"/>
      <c r="AT31" s="77"/>
      <c r="AU31" s="77"/>
      <c r="AV31" s="78"/>
      <c r="AW31" s="77" t="s">
        <v>1198</v>
      </c>
      <c r="AX31" s="77"/>
      <c r="AY31" s="77"/>
      <c r="AZ31" s="77"/>
      <c r="BA31" s="77"/>
      <c r="BB31" s="77"/>
      <c r="BC31" s="77"/>
      <c r="BD31" s="77"/>
      <c r="BE31" s="77">
        <f t="shared" si="5"/>
        <v>9</v>
      </c>
      <c r="BF31" s="77">
        <f t="shared" si="6"/>
        <v>2</v>
      </c>
      <c r="BG31" s="77">
        <f t="shared" si="7"/>
        <v>2022</v>
      </c>
      <c r="BH31" s="77"/>
    </row>
    <row r="32" spans="1:60">
      <c r="A32" s="77" t="s">
        <v>55</v>
      </c>
      <c r="B32" s="77" t="s">
        <v>56</v>
      </c>
      <c r="C32" s="77">
        <v>389682418</v>
      </c>
      <c r="D32" s="77"/>
      <c r="E32" s="77" t="s">
        <v>7079</v>
      </c>
      <c r="F32" s="77" t="s">
        <v>2135</v>
      </c>
      <c r="G32" s="77" t="s">
        <v>2147</v>
      </c>
      <c r="H32" s="77" t="s">
        <v>2148</v>
      </c>
      <c r="I32" s="77" t="s">
        <v>531</v>
      </c>
      <c r="J32" s="77" t="s">
        <v>110</v>
      </c>
      <c r="K32" s="77">
        <v>91761</v>
      </c>
      <c r="L32" s="77" t="s">
        <v>7080</v>
      </c>
      <c r="M32" s="77" t="s">
        <v>7081</v>
      </c>
      <c r="N32" s="77" t="s">
        <v>7082</v>
      </c>
      <c r="O32" s="77" t="s">
        <v>445</v>
      </c>
      <c r="P32" s="77">
        <v>76904</v>
      </c>
      <c r="Q32" s="77"/>
      <c r="R32" s="77"/>
      <c r="S32" s="77"/>
      <c r="T32" s="77"/>
      <c r="U32" s="77">
        <v>12005832</v>
      </c>
      <c r="V32" s="77">
        <v>15</v>
      </c>
      <c r="W32" s="77" t="s">
        <v>4634</v>
      </c>
      <c r="X32" s="77">
        <v>480</v>
      </c>
      <c r="Y32" s="77">
        <v>600</v>
      </c>
      <c r="Z32" s="77">
        <v>20</v>
      </c>
      <c r="AA32" s="77">
        <f t="shared" si="0"/>
        <v>0.28799999999999998</v>
      </c>
      <c r="AB32" s="77" t="s">
        <v>70</v>
      </c>
      <c r="AC32" s="77"/>
      <c r="AD32" s="77"/>
      <c r="AE32" s="77"/>
      <c r="AF32" s="77">
        <f t="shared" si="1"/>
        <v>389682418</v>
      </c>
      <c r="AG32" s="77">
        <f t="shared" si="2"/>
        <v>600</v>
      </c>
      <c r="AH32" s="77">
        <f t="shared" si="3"/>
        <v>20</v>
      </c>
      <c r="AI32" s="77">
        <f t="shared" si="4"/>
        <v>0.28799999999999998</v>
      </c>
      <c r="AJ32" s="77" t="s">
        <v>72</v>
      </c>
      <c r="AK32" s="77">
        <v>389682418</v>
      </c>
      <c r="AL32" s="78">
        <v>44616</v>
      </c>
      <c r="AM32" s="78">
        <v>44616</v>
      </c>
      <c r="AN32" s="78">
        <v>44618</v>
      </c>
      <c r="AO32" s="78">
        <v>44618</v>
      </c>
      <c r="AP32" s="78">
        <v>44618</v>
      </c>
      <c r="AQ32" s="77" t="s">
        <v>89</v>
      </c>
      <c r="AR32" s="77" t="s">
        <v>7110</v>
      </c>
      <c r="AS32" s="77"/>
      <c r="AT32" s="77"/>
      <c r="AU32" s="77"/>
      <c r="AV32" s="78"/>
      <c r="AW32" s="77" t="s">
        <v>1198</v>
      </c>
      <c r="AX32" s="77"/>
      <c r="AY32" s="77"/>
      <c r="AZ32" s="77"/>
      <c r="BA32" s="77"/>
      <c r="BB32" s="77"/>
      <c r="BC32" s="77"/>
      <c r="BD32" s="77"/>
      <c r="BE32" s="77">
        <f t="shared" si="5"/>
        <v>9</v>
      </c>
      <c r="BF32" s="77">
        <f t="shared" si="6"/>
        <v>2</v>
      </c>
      <c r="BG32" s="77">
        <f t="shared" si="7"/>
        <v>2022</v>
      </c>
      <c r="BH32" s="77"/>
    </row>
    <row r="33" spans="1:60">
      <c r="A33" s="77" t="s">
        <v>55</v>
      </c>
      <c r="B33" s="77" t="s">
        <v>56</v>
      </c>
      <c r="C33" s="77">
        <v>388940713</v>
      </c>
      <c r="D33" s="77"/>
      <c r="E33" s="77" t="s">
        <v>7079</v>
      </c>
      <c r="F33" s="77" t="s">
        <v>2135</v>
      </c>
      <c r="G33" s="77" t="s">
        <v>2136</v>
      </c>
      <c r="H33" s="77" t="s">
        <v>2137</v>
      </c>
      <c r="I33" s="77" t="s">
        <v>2138</v>
      </c>
      <c r="J33" s="77" t="s">
        <v>110</v>
      </c>
      <c r="K33" s="77">
        <v>90248</v>
      </c>
      <c r="L33" s="77" t="s">
        <v>7080</v>
      </c>
      <c r="M33" s="77" t="s">
        <v>7081</v>
      </c>
      <c r="N33" s="77" t="s">
        <v>7082</v>
      </c>
      <c r="O33" s="77" t="s">
        <v>445</v>
      </c>
      <c r="P33" s="77">
        <v>76904</v>
      </c>
      <c r="Q33" s="77"/>
      <c r="R33" s="77"/>
      <c r="S33" s="77"/>
      <c r="T33" s="77"/>
      <c r="U33" s="77">
        <v>12005832</v>
      </c>
      <c r="V33" s="77">
        <v>15</v>
      </c>
      <c r="W33" s="77" t="s">
        <v>4634</v>
      </c>
      <c r="X33" s="77">
        <v>480</v>
      </c>
      <c r="Y33" s="77">
        <v>600</v>
      </c>
      <c r="Z33" s="77">
        <v>20</v>
      </c>
      <c r="AA33" s="77">
        <f t="shared" si="0"/>
        <v>0.28799999999999998</v>
      </c>
      <c r="AB33" s="77" t="s">
        <v>70</v>
      </c>
      <c r="AC33" s="77"/>
      <c r="AD33" s="77"/>
      <c r="AE33" s="77"/>
      <c r="AF33" s="77">
        <f t="shared" si="1"/>
        <v>388940713</v>
      </c>
      <c r="AG33" s="77">
        <f t="shared" si="2"/>
        <v>600</v>
      </c>
      <c r="AH33" s="77">
        <f t="shared" si="3"/>
        <v>20</v>
      </c>
      <c r="AI33" s="77">
        <f t="shared" si="4"/>
        <v>0.28799999999999998</v>
      </c>
      <c r="AJ33" s="77" t="s">
        <v>72</v>
      </c>
      <c r="AK33" s="77">
        <v>388940713</v>
      </c>
      <c r="AL33" s="78">
        <v>44614</v>
      </c>
      <c r="AM33" s="78">
        <v>44614</v>
      </c>
      <c r="AN33" s="78">
        <v>44620</v>
      </c>
      <c r="AO33" s="78">
        <v>44620</v>
      </c>
      <c r="AP33" s="78">
        <v>44620</v>
      </c>
      <c r="AQ33" s="77" t="s">
        <v>89</v>
      </c>
      <c r="AR33" s="77" t="s">
        <v>7111</v>
      </c>
      <c r="AS33" s="77"/>
      <c r="AT33" s="77"/>
      <c r="AU33" s="77"/>
      <c r="AV33" s="78"/>
      <c r="AW33" s="77" t="s">
        <v>1198</v>
      </c>
      <c r="AX33" s="77"/>
      <c r="AY33" s="77"/>
      <c r="AZ33" s="77"/>
      <c r="BA33" s="77"/>
      <c r="BB33" s="77"/>
      <c r="BC33" s="77"/>
      <c r="BD33" s="77"/>
      <c r="BE33" s="77">
        <f t="shared" si="5"/>
        <v>9</v>
      </c>
      <c r="BF33" s="77">
        <f t="shared" si="6"/>
        <v>2</v>
      </c>
      <c r="BG33" s="77">
        <f t="shared" si="7"/>
        <v>2022</v>
      </c>
      <c r="BH33" s="77"/>
    </row>
    <row r="34" spans="1:60">
      <c r="A34" s="77" t="s">
        <v>55</v>
      </c>
      <c r="B34" s="77" t="s">
        <v>56</v>
      </c>
      <c r="C34" s="77">
        <v>389682464</v>
      </c>
      <c r="D34" s="77"/>
      <c r="E34" s="77" t="s">
        <v>7079</v>
      </c>
      <c r="F34" s="77" t="s">
        <v>2135</v>
      </c>
      <c r="G34" s="77" t="s">
        <v>2136</v>
      </c>
      <c r="H34" s="77" t="s">
        <v>2137</v>
      </c>
      <c r="I34" s="77" t="s">
        <v>2138</v>
      </c>
      <c r="J34" s="77" t="s">
        <v>110</v>
      </c>
      <c r="K34" s="77">
        <v>90248</v>
      </c>
      <c r="L34" s="77" t="s">
        <v>7080</v>
      </c>
      <c r="M34" s="77" t="s">
        <v>7081</v>
      </c>
      <c r="N34" s="77" t="s">
        <v>7082</v>
      </c>
      <c r="O34" s="77" t="s">
        <v>445</v>
      </c>
      <c r="P34" s="77">
        <v>76904</v>
      </c>
      <c r="Q34" s="77"/>
      <c r="R34" s="77"/>
      <c r="S34" s="77"/>
      <c r="T34" s="77"/>
      <c r="U34" s="77">
        <v>12005832</v>
      </c>
      <c r="V34" s="77">
        <v>15</v>
      </c>
      <c r="W34" s="77" t="s">
        <v>4634</v>
      </c>
      <c r="X34" s="77">
        <v>480</v>
      </c>
      <c r="Y34" s="77">
        <v>600</v>
      </c>
      <c r="Z34" s="77">
        <v>20</v>
      </c>
      <c r="AA34" s="77">
        <f t="shared" si="0"/>
        <v>0.28799999999999998</v>
      </c>
      <c r="AB34" s="77" t="s">
        <v>70</v>
      </c>
      <c r="AC34" s="77"/>
      <c r="AD34" s="77"/>
      <c r="AE34" s="77"/>
      <c r="AF34" s="77">
        <f t="shared" si="1"/>
        <v>389682464</v>
      </c>
      <c r="AG34" s="77">
        <f t="shared" si="2"/>
        <v>600</v>
      </c>
      <c r="AH34" s="77">
        <f t="shared" si="3"/>
        <v>20</v>
      </c>
      <c r="AI34" s="77">
        <f t="shared" si="4"/>
        <v>0.28799999999999998</v>
      </c>
      <c r="AJ34" s="77" t="s">
        <v>72</v>
      </c>
      <c r="AK34" s="77">
        <v>389682464</v>
      </c>
      <c r="AL34" s="78">
        <v>44615</v>
      </c>
      <c r="AM34" s="78">
        <v>44615</v>
      </c>
      <c r="AN34" s="78">
        <v>44620</v>
      </c>
      <c r="AO34" s="78">
        <v>44620</v>
      </c>
      <c r="AP34" s="78">
        <v>44620</v>
      </c>
      <c r="AQ34" s="77" t="s">
        <v>89</v>
      </c>
      <c r="AR34" s="77" t="s">
        <v>7112</v>
      </c>
      <c r="AS34" s="77"/>
      <c r="AT34" s="77"/>
      <c r="AU34" s="77"/>
      <c r="AV34" s="78"/>
      <c r="AW34" s="77" t="s">
        <v>1198</v>
      </c>
      <c r="AX34" s="77"/>
      <c r="AY34" s="77"/>
      <c r="AZ34" s="77"/>
      <c r="BA34" s="77"/>
      <c r="BB34" s="77"/>
      <c r="BC34" s="77"/>
      <c r="BD34" s="77"/>
      <c r="BE34" s="77">
        <f t="shared" si="5"/>
        <v>9</v>
      </c>
      <c r="BF34" s="77">
        <f t="shared" si="6"/>
        <v>2</v>
      </c>
      <c r="BG34" s="77">
        <f t="shared" si="7"/>
        <v>2022</v>
      </c>
      <c r="BH34" s="77"/>
    </row>
    <row r="35" spans="1:60">
      <c r="A35" s="77" t="s">
        <v>55</v>
      </c>
      <c r="B35" s="77" t="s">
        <v>56</v>
      </c>
      <c r="C35" s="77">
        <v>389682531</v>
      </c>
      <c r="D35" s="77"/>
      <c r="E35" s="77" t="s">
        <v>7079</v>
      </c>
      <c r="F35" s="77" t="s">
        <v>2135</v>
      </c>
      <c r="G35" s="77" t="s">
        <v>2136</v>
      </c>
      <c r="H35" s="77" t="s">
        <v>2137</v>
      </c>
      <c r="I35" s="77" t="s">
        <v>2138</v>
      </c>
      <c r="J35" s="77" t="s">
        <v>110</v>
      </c>
      <c r="K35" s="77">
        <v>90248</v>
      </c>
      <c r="L35" s="77" t="s">
        <v>7080</v>
      </c>
      <c r="M35" s="77" t="s">
        <v>7081</v>
      </c>
      <c r="N35" s="77" t="s">
        <v>7082</v>
      </c>
      <c r="O35" s="77" t="s">
        <v>445</v>
      </c>
      <c r="P35" s="77">
        <v>76904</v>
      </c>
      <c r="Q35" s="77"/>
      <c r="R35" s="77"/>
      <c r="S35" s="77"/>
      <c r="T35" s="77"/>
      <c r="U35" s="77">
        <v>12005832</v>
      </c>
      <c r="V35" s="77">
        <v>15</v>
      </c>
      <c r="W35" s="77" t="s">
        <v>4634</v>
      </c>
      <c r="X35" s="77">
        <v>480</v>
      </c>
      <c r="Y35" s="77">
        <v>600</v>
      </c>
      <c r="Z35" s="77">
        <v>20</v>
      </c>
      <c r="AA35" s="77">
        <f t="shared" si="0"/>
        <v>0.28799999999999998</v>
      </c>
      <c r="AB35" s="77" t="s">
        <v>70</v>
      </c>
      <c r="AC35" s="77"/>
      <c r="AD35" s="77"/>
      <c r="AE35" s="77"/>
      <c r="AF35" s="77">
        <f t="shared" si="1"/>
        <v>389682531</v>
      </c>
      <c r="AG35" s="77">
        <f t="shared" si="2"/>
        <v>600</v>
      </c>
      <c r="AH35" s="77">
        <f t="shared" si="3"/>
        <v>20</v>
      </c>
      <c r="AI35" s="77">
        <f t="shared" si="4"/>
        <v>0.28799999999999998</v>
      </c>
      <c r="AJ35" s="77" t="s">
        <v>72</v>
      </c>
      <c r="AK35" s="77">
        <v>389682531</v>
      </c>
      <c r="AL35" s="78">
        <v>44615</v>
      </c>
      <c r="AM35" s="78">
        <v>44615</v>
      </c>
      <c r="AN35" s="78">
        <v>44620</v>
      </c>
      <c r="AO35" s="78">
        <v>44620</v>
      </c>
      <c r="AP35" s="78">
        <v>44620</v>
      </c>
      <c r="AQ35" s="77" t="s">
        <v>89</v>
      </c>
      <c r="AR35" s="77" t="s">
        <v>7113</v>
      </c>
      <c r="AS35" s="77"/>
      <c r="AT35" s="77"/>
      <c r="AU35" s="77"/>
      <c r="AV35" s="78"/>
      <c r="AW35" s="77" t="s">
        <v>1198</v>
      </c>
      <c r="AX35" s="77"/>
      <c r="AY35" s="77"/>
      <c r="AZ35" s="77"/>
      <c r="BA35" s="77"/>
      <c r="BB35" s="77"/>
      <c r="BC35" s="77"/>
      <c r="BD35" s="77"/>
      <c r="BE35" s="77">
        <f t="shared" si="5"/>
        <v>9</v>
      </c>
      <c r="BF35" s="77">
        <f t="shared" si="6"/>
        <v>2</v>
      </c>
      <c r="BG35" s="77">
        <f t="shared" si="7"/>
        <v>2022</v>
      </c>
      <c r="BH35" s="77"/>
    </row>
    <row r="36" spans="1:60">
      <c r="A36" s="77" t="s">
        <v>55</v>
      </c>
      <c r="B36" s="77" t="s">
        <v>56</v>
      </c>
      <c r="C36" s="77">
        <v>389682506</v>
      </c>
      <c r="D36" s="77"/>
      <c r="E36" s="77" t="s">
        <v>7079</v>
      </c>
      <c r="F36" s="77" t="s">
        <v>2135</v>
      </c>
      <c r="G36" s="77" t="s">
        <v>2136</v>
      </c>
      <c r="H36" s="77" t="s">
        <v>2137</v>
      </c>
      <c r="I36" s="77" t="s">
        <v>2138</v>
      </c>
      <c r="J36" s="77" t="s">
        <v>110</v>
      </c>
      <c r="K36" s="77">
        <v>90248</v>
      </c>
      <c r="L36" s="77" t="s">
        <v>7080</v>
      </c>
      <c r="M36" s="77" t="s">
        <v>7081</v>
      </c>
      <c r="N36" s="77" t="s">
        <v>7082</v>
      </c>
      <c r="O36" s="77" t="s">
        <v>445</v>
      </c>
      <c r="P36" s="77">
        <v>76904</v>
      </c>
      <c r="Q36" s="77"/>
      <c r="R36" s="77"/>
      <c r="S36" s="77"/>
      <c r="T36" s="77"/>
      <c r="U36" s="77">
        <v>12005832</v>
      </c>
      <c r="V36" s="77">
        <v>15</v>
      </c>
      <c r="W36" s="77" t="s">
        <v>4634</v>
      </c>
      <c r="X36" s="77">
        <v>480</v>
      </c>
      <c r="Y36" s="77">
        <v>600</v>
      </c>
      <c r="Z36" s="77">
        <v>20</v>
      </c>
      <c r="AA36" s="77">
        <f t="shared" si="0"/>
        <v>0.28799999999999998</v>
      </c>
      <c r="AB36" s="77" t="s">
        <v>70</v>
      </c>
      <c r="AC36" s="77"/>
      <c r="AD36" s="77"/>
      <c r="AE36" s="77"/>
      <c r="AF36" s="77">
        <f t="shared" si="1"/>
        <v>389682506</v>
      </c>
      <c r="AG36" s="77">
        <f t="shared" si="2"/>
        <v>600</v>
      </c>
      <c r="AH36" s="77">
        <f t="shared" si="3"/>
        <v>20</v>
      </c>
      <c r="AI36" s="77">
        <f t="shared" si="4"/>
        <v>0.28799999999999998</v>
      </c>
      <c r="AJ36" s="77" t="s">
        <v>72</v>
      </c>
      <c r="AK36" s="77">
        <v>389682506</v>
      </c>
      <c r="AL36" s="78">
        <v>44615</v>
      </c>
      <c r="AM36" s="78">
        <v>44615</v>
      </c>
      <c r="AN36" s="78">
        <v>44620</v>
      </c>
      <c r="AO36" s="78">
        <v>44620</v>
      </c>
      <c r="AP36" s="78">
        <v>44620</v>
      </c>
      <c r="AQ36" s="77" t="s">
        <v>89</v>
      </c>
      <c r="AR36" s="77" t="s">
        <v>7114</v>
      </c>
      <c r="AS36" s="77"/>
      <c r="AT36" s="77"/>
      <c r="AU36" s="77"/>
      <c r="AV36" s="78"/>
      <c r="AW36" s="77" t="s">
        <v>1198</v>
      </c>
      <c r="AX36" s="77"/>
      <c r="AY36" s="77"/>
      <c r="AZ36" s="77"/>
      <c r="BA36" s="77"/>
      <c r="BB36" s="77"/>
      <c r="BC36" s="77"/>
      <c r="BD36" s="77"/>
      <c r="BE36" s="77">
        <f t="shared" si="5"/>
        <v>9</v>
      </c>
      <c r="BF36" s="77">
        <f t="shared" si="6"/>
        <v>2</v>
      </c>
      <c r="BG36" s="77">
        <f t="shared" si="7"/>
        <v>2022</v>
      </c>
      <c r="BH36" s="77"/>
    </row>
    <row r="37" spans="1:60">
      <c r="A37" s="77" t="s">
        <v>55</v>
      </c>
      <c r="B37" s="77" t="s">
        <v>56</v>
      </c>
      <c r="C37" s="77">
        <v>389682530</v>
      </c>
      <c r="D37" s="77"/>
      <c r="E37" s="77" t="s">
        <v>7079</v>
      </c>
      <c r="F37" s="77" t="s">
        <v>2135</v>
      </c>
      <c r="G37" s="77" t="s">
        <v>2147</v>
      </c>
      <c r="H37" s="77" t="s">
        <v>2148</v>
      </c>
      <c r="I37" s="77" t="s">
        <v>531</v>
      </c>
      <c r="J37" s="77" t="s">
        <v>110</v>
      </c>
      <c r="K37" s="77">
        <v>91761</v>
      </c>
      <c r="L37" s="77" t="s">
        <v>7080</v>
      </c>
      <c r="M37" s="77" t="s">
        <v>7081</v>
      </c>
      <c r="N37" s="77" t="s">
        <v>7082</v>
      </c>
      <c r="O37" s="77" t="s">
        <v>445</v>
      </c>
      <c r="P37" s="77">
        <v>76904</v>
      </c>
      <c r="Q37" s="77"/>
      <c r="R37" s="77"/>
      <c r="S37" s="77"/>
      <c r="T37" s="77"/>
      <c r="U37" s="77">
        <v>12005832</v>
      </c>
      <c r="V37" s="77">
        <v>15</v>
      </c>
      <c r="W37" s="77" t="s">
        <v>4634</v>
      </c>
      <c r="X37" s="77">
        <v>480</v>
      </c>
      <c r="Y37" s="77">
        <v>600</v>
      </c>
      <c r="Z37" s="77">
        <v>20</v>
      </c>
      <c r="AA37" s="77">
        <f t="shared" si="0"/>
        <v>0.28799999999999998</v>
      </c>
      <c r="AB37" s="77" t="s">
        <v>70</v>
      </c>
      <c r="AC37" s="77"/>
      <c r="AD37" s="77"/>
      <c r="AE37" s="77"/>
      <c r="AF37" s="77">
        <f t="shared" si="1"/>
        <v>389682530</v>
      </c>
      <c r="AG37" s="77">
        <f t="shared" si="2"/>
        <v>600</v>
      </c>
      <c r="AH37" s="77">
        <f t="shared" si="3"/>
        <v>20</v>
      </c>
      <c r="AI37" s="77">
        <f t="shared" si="4"/>
        <v>0.28799999999999998</v>
      </c>
      <c r="AJ37" s="77" t="s">
        <v>72</v>
      </c>
      <c r="AK37" s="77">
        <v>389682530</v>
      </c>
      <c r="AL37" s="78">
        <v>44616</v>
      </c>
      <c r="AM37" s="78">
        <v>44616</v>
      </c>
      <c r="AN37" s="78">
        <v>44620</v>
      </c>
      <c r="AO37" s="78">
        <v>44620</v>
      </c>
      <c r="AP37" s="78">
        <v>44620</v>
      </c>
      <c r="AQ37" s="77" t="s">
        <v>89</v>
      </c>
      <c r="AR37" s="77" t="s">
        <v>7115</v>
      </c>
      <c r="AS37" s="77"/>
      <c r="AT37" s="77"/>
      <c r="AU37" s="77"/>
      <c r="AV37" s="78"/>
      <c r="AW37" s="77" t="s">
        <v>1198</v>
      </c>
      <c r="AX37" s="77"/>
      <c r="AY37" s="77"/>
      <c r="AZ37" s="77"/>
      <c r="BA37" s="77"/>
      <c r="BB37" s="77"/>
      <c r="BC37" s="77"/>
      <c r="BD37" s="77"/>
      <c r="BE37" s="77">
        <f t="shared" si="5"/>
        <v>9</v>
      </c>
      <c r="BF37" s="77">
        <f t="shared" si="6"/>
        <v>2</v>
      </c>
      <c r="BG37" s="77">
        <f t="shared" si="7"/>
        <v>2022</v>
      </c>
      <c r="BH37" s="77"/>
    </row>
    <row r="38" spans="1:60">
      <c r="A38" s="77" t="s">
        <v>55</v>
      </c>
      <c r="B38" s="77" t="s">
        <v>56</v>
      </c>
      <c r="C38" s="77">
        <v>389682559</v>
      </c>
      <c r="D38" s="77"/>
      <c r="E38" s="77" t="s">
        <v>7079</v>
      </c>
      <c r="F38" s="77" t="s">
        <v>2135</v>
      </c>
      <c r="G38" s="77" t="s">
        <v>2147</v>
      </c>
      <c r="H38" s="77" t="s">
        <v>2148</v>
      </c>
      <c r="I38" s="77" t="s">
        <v>531</v>
      </c>
      <c r="J38" s="77" t="s">
        <v>110</v>
      </c>
      <c r="K38" s="77">
        <v>91761</v>
      </c>
      <c r="L38" s="77" t="s">
        <v>7080</v>
      </c>
      <c r="M38" s="77" t="s">
        <v>7081</v>
      </c>
      <c r="N38" s="77" t="s">
        <v>7082</v>
      </c>
      <c r="O38" s="77" t="s">
        <v>445</v>
      </c>
      <c r="P38" s="77">
        <v>76904</v>
      </c>
      <c r="Q38" s="77"/>
      <c r="R38" s="77"/>
      <c r="S38" s="77"/>
      <c r="T38" s="77"/>
      <c r="U38" s="77">
        <v>12005832</v>
      </c>
      <c r="V38" s="77">
        <v>15</v>
      </c>
      <c r="W38" s="77" t="s">
        <v>4634</v>
      </c>
      <c r="X38" s="77">
        <v>480</v>
      </c>
      <c r="Y38" s="77">
        <v>600</v>
      </c>
      <c r="Z38" s="77">
        <v>20</v>
      </c>
      <c r="AA38" s="77">
        <f t="shared" si="0"/>
        <v>0.28799999999999998</v>
      </c>
      <c r="AB38" s="77" t="s">
        <v>70</v>
      </c>
      <c r="AC38" s="77"/>
      <c r="AD38" s="77"/>
      <c r="AE38" s="77"/>
      <c r="AF38" s="77">
        <f t="shared" si="1"/>
        <v>389682559</v>
      </c>
      <c r="AG38" s="77">
        <f t="shared" si="2"/>
        <v>600</v>
      </c>
      <c r="AH38" s="77">
        <f t="shared" si="3"/>
        <v>20</v>
      </c>
      <c r="AI38" s="77">
        <f t="shared" si="4"/>
        <v>0.28799999999999998</v>
      </c>
      <c r="AJ38" s="77" t="s">
        <v>72</v>
      </c>
      <c r="AK38" s="77">
        <v>389682559</v>
      </c>
      <c r="AL38" s="78">
        <v>44616</v>
      </c>
      <c r="AM38" s="78">
        <v>44616</v>
      </c>
      <c r="AN38" s="78">
        <v>44620</v>
      </c>
      <c r="AO38" s="78">
        <v>44620</v>
      </c>
      <c r="AP38" s="78">
        <v>44620</v>
      </c>
      <c r="AQ38" s="77" t="s">
        <v>89</v>
      </c>
      <c r="AR38" s="77" t="s">
        <v>7116</v>
      </c>
      <c r="AS38" s="77"/>
      <c r="AT38" s="77"/>
      <c r="AU38" s="77"/>
      <c r="AV38" s="78"/>
      <c r="AW38" s="77" t="s">
        <v>1198</v>
      </c>
      <c r="AX38" s="77"/>
      <c r="AY38" s="77"/>
      <c r="AZ38" s="77"/>
      <c r="BA38" s="77"/>
      <c r="BB38" s="77"/>
      <c r="BC38" s="77"/>
      <c r="BD38" s="77"/>
      <c r="BE38" s="77">
        <f t="shared" si="5"/>
        <v>9</v>
      </c>
      <c r="BF38" s="77">
        <f t="shared" si="6"/>
        <v>2</v>
      </c>
      <c r="BG38" s="77">
        <f t="shared" si="7"/>
        <v>2022</v>
      </c>
      <c r="BH38" s="77"/>
    </row>
    <row r="39" spans="1:60">
      <c r="A39" s="77" t="s">
        <v>55</v>
      </c>
      <c r="B39" s="77" t="s">
        <v>56</v>
      </c>
      <c r="C39" s="77">
        <v>389682321</v>
      </c>
      <c r="D39" s="77"/>
      <c r="E39" s="77" t="s">
        <v>7079</v>
      </c>
      <c r="F39" s="77" t="s">
        <v>2135</v>
      </c>
      <c r="G39" s="77" t="s">
        <v>2147</v>
      </c>
      <c r="H39" s="77" t="s">
        <v>2148</v>
      </c>
      <c r="I39" s="77" t="s">
        <v>531</v>
      </c>
      <c r="J39" s="77" t="s">
        <v>110</v>
      </c>
      <c r="K39" s="77">
        <v>91761</v>
      </c>
      <c r="L39" s="77" t="s">
        <v>7080</v>
      </c>
      <c r="M39" s="77" t="s">
        <v>7081</v>
      </c>
      <c r="N39" s="77" t="s">
        <v>7082</v>
      </c>
      <c r="O39" s="77" t="s">
        <v>445</v>
      </c>
      <c r="P39" s="77">
        <v>76904</v>
      </c>
      <c r="Q39" s="77"/>
      <c r="R39" s="77"/>
      <c r="S39" s="77"/>
      <c r="T39" s="77"/>
      <c r="U39" s="77">
        <v>12005832</v>
      </c>
      <c r="V39" s="77">
        <v>15</v>
      </c>
      <c r="W39" s="77" t="s">
        <v>4634</v>
      </c>
      <c r="X39" s="77">
        <v>480</v>
      </c>
      <c r="Y39" s="77">
        <v>600</v>
      </c>
      <c r="Z39" s="77">
        <v>20</v>
      </c>
      <c r="AA39" s="77">
        <f t="shared" si="0"/>
        <v>0.28799999999999998</v>
      </c>
      <c r="AB39" s="77" t="s">
        <v>70</v>
      </c>
      <c r="AC39" s="77"/>
      <c r="AD39" s="77"/>
      <c r="AE39" s="77"/>
      <c r="AF39" s="77">
        <f t="shared" si="1"/>
        <v>389682321</v>
      </c>
      <c r="AG39" s="77">
        <f t="shared" si="2"/>
        <v>600</v>
      </c>
      <c r="AH39" s="77">
        <f t="shared" si="3"/>
        <v>20</v>
      </c>
      <c r="AI39" s="77">
        <f t="shared" si="4"/>
        <v>0.28799999999999998</v>
      </c>
      <c r="AJ39" s="77" t="s">
        <v>72</v>
      </c>
      <c r="AK39" s="77">
        <v>389682321</v>
      </c>
      <c r="AL39" s="78">
        <v>44616</v>
      </c>
      <c r="AM39" s="78">
        <v>44616</v>
      </c>
      <c r="AN39" s="78">
        <v>44620</v>
      </c>
      <c r="AO39" s="78">
        <v>44620</v>
      </c>
      <c r="AP39" s="78">
        <v>44620</v>
      </c>
      <c r="AQ39" s="77" t="s">
        <v>89</v>
      </c>
      <c r="AR39" s="77" t="s">
        <v>7117</v>
      </c>
      <c r="AS39" s="77"/>
      <c r="AT39" s="77"/>
      <c r="AU39" s="77"/>
      <c r="AV39" s="78"/>
      <c r="AW39" s="77" t="s">
        <v>1198</v>
      </c>
      <c r="AX39" s="77"/>
      <c r="AY39" s="77"/>
      <c r="AZ39" s="77"/>
      <c r="BA39" s="77"/>
      <c r="BB39" s="77"/>
      <c r="BC39" s="77"/>
      <c r="BD39" s="77"/>
      <c r="BE39" s="77">
        <f t="shared" si="5"/>
        <v>9</v>
      </c>
      <c r="BF39" s="77">
        <f t="shared" si="6"/>
        <v>2</v>
      </c>
      <c r="BG39" s="77">
        <f t="shared" si="7"/>
        <v>2022</v>
      </c>
      <c r="BH39" s="77"/>
    </row>
    <row r="40" spans="1:60">
      <c r="A40" s="77" t="s">
        <v>55</v>
      </c>
      <c r="B40" s="77" t="s">
        <v>56</v>
      </c>
      <c r="C40" s="77">
        <v>389682511</v>
      </c>
      <c r="D40" s="77"/>
      <c r="E40" s="77" t="s">
        <v>7079</v>
      </c>
      <c r="F40" s="77" t="s">
        <v>85</v>
      </c>
      <c r="G40" s="77" t="s">
        <v>7089</v>
      </c>
      <c r="H40" s="77" t="s">
        <v>7090</v>
      </c>
      <c r="I40" s="77" t="s">
        <v>5840</v>
      </c>
      <c r="J40" s="77" t="s">
        <v>85</v>
      </c>
      <c r="K40" s="309" t="s">
        <v>5841</v>
      </c>
      <c r="L40" s="77" t="s">
        <v>7080</v>
      </c>
      <c r="M40" s="77" t="s">
        <v>7081</v>
      </c>
      <c r="N40" s="77" t="s">
        <v>7082</v>
      </c>
      <c r="O40" s="77" t="s">
        <v>445</v>
      </c>
      <c r="P40" s="77">
        <v>76904</v>
      </c>
      <c r="Q40" s="77"/>
      <c r="R40" s="77"/>
      <c r="S40" s="77"/>
      <c r="T40" s="77"/>
      <c r="U40" s="77">
        <v>12005832</v>
      </c>
      <c r="V40" s="77"/>
      <c r="W40" s="77" t="s">
        <v>4634</v>
      </c>
      <c r="X40" s="77">
        <v>480</v>
      </c>
      <c r="Y40" s="77">
        <v>600</v>
      </c>
      <c r="Z40" s="77">
        <v>20</v>
      </c>
      <c r="AA40" s="77">
        <f t="shared" si="0"/>
        <v>0.28799999999999998</v>
      </c>
      <c r="AB40" s="77" t="s">
        <v>70</v>
      </c>
      <c r="AC40" s="77"/>
      <c r="AD40" s="77"/>
      <c r="AE40" s="77"/>
      <c r="AF40" s="77">
        <f t="shared" si="1"/>
        <v>389682511</v>
      </c>
      <c r="AG40" s="77">
        <f t="shared" si="2"/>
        <v>600</v>
      </c>
      <c r="AH40" s="77">
        <f t="shared" si="3"/>
        <v>20</v>
      </c>
      <c r="AI40" s="77">
        <f t="shared" si="4"/>
        <v>0.28799999999999998</v>
      </c>
      <c r="AJ40" s="77" t="s">
        <v>72</v>
      </c>
      <c r="AK40" s="77">
        <v>389682511</v>
      </c>
      <c r="AL40" s="78">
        <v>44616</v>
      </c>
      <c r="AM40" s="78">
        <v>44616</v>
      </c>
      <c r="AN40" s="78">
        <v>44620</v>
      </c>
      <c r="AO40" s="78">
        <v>44620</v>
      </c>
      <c r="AP40" s="78">
        <v>44620</v>
      </c>
      <c r="AQ40" s="77" t="s">
        <v>89</v>
      </c>
      <c r="AR40" s="77"/>
      <c r="AS40" s="77"/>
      <c r="AT40" s="77"/>
      <c r="AU40" s="77"/>
      <c r="AV40" s="78"/>
      <c r="AW40" s="77" t="s">
        <v>1198</v>
      </c>
      <c r="AX40" s="77"/>
      <c r="AY40" s="77"/>
      <c r="AZ40" s="77"/>
      <c r="BA40" s="77"/>
      <c r="BB40" s="77"/>
      <c r="BC40" s="77"/>
      <c r="BD40" s="77"/>
      <c r="BE40" s="77">
        <f t="shared" si="5"/>
        <v>9</v>
      </c>
      <c r="BF40" s="77">
        <f t="shared" si="6"/>
        <v>2</v>
      </c>
      <c r="BG40" s="77">
        <f t="shared" si="7"/>
        <v>2022</v>
      </c>
      <c r="BH40" s="77"/>
    </row>
    <row r="41" spans="1:60">
      <c r="A41" s="77" t="s">
        <v>55</v>
      </c>
      <c r="B41" s="77" t="s">
        <v>56</v>
      </c>
      <c r="C41" s="77">
        <v>389682516</v>
      </c>
      <c r="D41" s="77"/>
      <c r="E41" s="77" t="s">
        <v>7079</v>
      </c>
      <c r="F41" s="77" t="s">
        <v>85</v>
      </c>
      <c r="G41" s="77" t="s">
        <v>7089</v>
      </c>
      <c r="H41" s="77" t="s">
        <v>7090</v>
      </c>
      <c r="I41" s="77" t="s">
        <v>5840</v>
      </c>
      <c r="J41" s="77" t="s">
        <v>85</v>
      </c>
      <c r="K41" s="309" t="s">
        <v>5841</v>
      </c>
      <c r="L41" s="77" t="s">
        <v>7080</v>
      </c>
      <c r="M41" s="77" t="s">
        <v>7081</v>
      </c>
      <c r="N41" s="77" t="s">
        <v>7082</v>
      </c>
      <c r="O41" s="77" t="s">
        <v>445</v>
      </c>
      <c r="P41" s="77">
        <v>76904</v>
      </c>
      <c r="Q41" s="77"/>
      <c r="R41" s="77"/>
      <c r="S41" s="77"/>
      <c r="T41" s="77"/>
      <c r="U41" s="77">
        <v>12005832</v>
      </c>
      <c r="V41" s="77"/>
      <c r="W41" s="77" t="s">
        <v>4634</v>
      </c>
      <c r="X41" s="77">
        <v>480</v>
      </c>
      <c r="Y41" s="77">
        <v>600</v>
      </c>
      <c r="Z41" s="77">
        <v>20</v>
      </c>
      <c r="AA41" s="77">
        <f t="shared" si="0"/>
        <v>0.28799999999999998</v>
      </c>
      <c r="AB41" s="77" t="s">
        <v>70</v>
      </c>
      <c r="AC41" s="77"/>
      <c r="AD41" s="77"/>
      <c r="AE41" s="77"/>
      <c r="AF41" s="77">
        <f t="shared" si="1"/>
        <v>389682516</v>
      </c>
      <c r="AG41" s="77">
        <f t="shared" si="2"/>
        <v>600</v>
      </c>
      <c r="AH41" s="77">
        <f t="shared" si="3"/>
        <v>20</v>
      </c>
      <c r="AI41" s="77">
        <f t="shared" si="4"/>
        <v>0.28799999999999998</v>
      </c>
      <c r="AJ41" s="77" t="s">
        <v>72</v>
      </c>
      <c r="AK41" s="77">
        <v>389682516</v>
      </c>
      <c r="AL41" s="78">
        <v>44616</v>
      </c>
      <c r="AM41" s="78">
        <v>44616</v>
      </c>
      <c r="AN41" s="78">
        <v>44620</v>
      </c>
      <c r="AO41" s="78">
        <v>44620</v>
      </c>
      <c r="AP41" s="78">
        <v>44620</v>
      </c>
      <c r="AQ41" s="77" t="s">
        <v>89</v>
      </c>
      <c r="AR41" s="77"/>
      <c r="AS41" s="77"/>
      <c r="AT41" s="77"/>
      <c r="AU41" s="77"/>
      <c r="AV41" s="78"/>
      <c r="AW41" s="77" t="s">
        <v>1198</v>
      </c>
      <c r="AX41" s="77"/>
      <c r="AY41" s="77"/>
      <c r="AZ41" s="77"/>
      <c r="BA41" s="77"/>
      <c r="BB41" s="77"/>
      <c r="BC41" s="77"/>
      <c r="BD41" s="77"/>
      <c r="BE41" s="77">
        <f t="shared" si="5"/>
        <v>9</v>
      </c>
      <c r="BF41" s="77">
        <f t="shared" si="6"/>
        <v>2</v>
      </c>
      <c r="BG41" s="77">
        <f t="shared" si="7"/>
        <v>2022</v>
      </c>
      <c r="BH41" s="77"/>
    </row>
    <row r="42" spans="1:60">
      <c r="A42" s="77" t="s">
        <v>55</v>
      </c>
      <c r="B42" s="77" t="s">
        <v>56</v>
      </c>
      <c r="C42" s="77">
        <v>389682544</v>
      </c>
      <c r="D42" s="77"/>
      <c r="E42" s="77" t="s">
        <v>7079</v>
      </c>
      <c r="F42" s="77" t="s">
        <v>85</v>
      </c>
      <c r="G42" s="77" t="s">
        <v>5855</v>
      </c>
      <c r="H42" s="77" t="s">
        <v>5856</v>
      </c>
      <c r="I42" s="77" t="s">
        <v>6216</v>
      </c>
      <c r="J42" s="77" t="s">
        <v>85</v>
      </c>
      <c r="K42" s="309" t="s">
        <v>5858</v>
      </c>
      <c r="L42" s="77" t="s">
        <v>7080</v>
      </c>
      <c r="M42" s="77" t="s">
        <v>7081</v>
      </c>
      <c r="N42" s="77" t="s">
        <v>7082</v>
      </c>
      <c r="O42" s="77" t="s">
        <v>445</v>
      </c>
      <c r="P42" s="77">
        <v>76904</v>
      </c>
      <c r="Q42" s="77"/>
      <c r="R42" s="77"/>
      <c r="S42" s="77"/>
      <c r="T42" s="77"/>
      <c r="U42" s="77">
        <v>30390372</v>
      </c>
      <c r="V42" s="77"/>
      <c r="W42" s="77" t="s">
        <v>7108</v>
      </c>
      <c r="X42" s="77">
        <v>480</v>
      </c>
      <c r="Y42" s="77">
        <v>580</v>
      </c>
      <c r="Z42" s="77">
        <v>20</v>
      </c>
      <c r="AA42" s="77">
        <f t="shared" si="0"/>
        <v>0.27839999999999998</v>
      </c>
      <c r="AB42" s="77" t="s">
        <v>70</v>
      </c>
      <c r="AC42" s="77"/>
      <c r="AD42" s="77"/>
      <c r="AE42" s="77"/>
      <c r="AF42" s="77">
        <f t="shared" si="1"/>
        <v>389682544</v>
      </c>
      <c r="AG42" s="77">
        <f t="shared" si="2"/>
        <v>580</v>
      </c>
      <c r="AH42" s="77">
        <f t="shared" si="3"/>
        <v>20</v>
      </c>
      <c r="AI42" s="77">
        <f t="shared" si="4"/>
        <v>0.27839999999999998</v>
      </c>
      <c r="AJ42" s="77" t="s">
        <v>72</v>
      </c>
      <c r="AK42" s="77">
        <v>389682544</v>
      </c>
      <c r="AL42" s="78">
        <v>44616</v>
      </c>
      <c r="AM42" s="78">
        <v>44616</v>
      </c>
      <c r="AN42" s="78">
        <v>44620</v>
      </c>
      <c r="AO42" s="78">
        <v>44620</v>
      </c>
      <c r="AP42" s="78">
        <v>44620</v>
      </c>
      <c r="AQ42" s="77" t="s">
        <v>89</v>
      </c>
      <c r="AR42" s="77"/>
      <c r="AS42" s="77"/>
      <c r="AT42" s="77"/>
      <c r="AU42" s="77"/>
      <c r="AV42" s="78"/>
      <c r="AW42" s="77" t="s">
        <v>1198</v>
      </c>
      <c r="AX42" s="77"/>
      <c r="AY42" s="77"/>
      <c r="AZ42" s="77"/>
      <c r="BA42" s="77"/>
      <c r="BB42" s="77"/>
      <c r="BC42" s="77"/>
      <c r="BD42" s="77"/>
      <c r="BE42" s="77">
        <f t="shared" si="5"/>
        <v>9</v>
      </c>
      <c r="BF42" s="77">
        <f t="shared" si="6"/>
        <v>2</v>
      </c>
      <c r="BG42" s="77">
        <f t="shared" si="7"/>
        <v>2022</v>
      </c>
      <c r="BH42" s="77"/>
    </row>
    <row r="43" spans="1:60">
      <c r="A43" s="77" t="s">
        <v>55</v>
      </c>
      <c r="B43" s="77" t="s">
        <v>56</v>
      </c>
      <c r="C43" s="77" t="s">
        <v>7118</v>
      </c>
      <c r="D43" s="77"/>
      <c r="E43" s="77" t="s">
        <v>7079</v>
      </c>
      <c r="F43" s="77" t="s">
        <v>85</v>
      </c>
      <c r="G43" s="77" t="s">
        <v>5855</v>
      </c>
      <c r="H43" s="77" t="s">
        <v>5856</v>
      </c>
      <c r="I43" s="77" t="s">
        <v>6216</v>
      </c>
      <c r="J43" s="77" t="s">
        <v>85</v>
      </c>
      <c r="K43" s="309" t="s">
        <v>5858</v>
      </c>
      <c r="L43" s="77" t="s">
        <v>7080</v>
      </c>
      <c r="M43" s="77" t="s">
        <v>7081</v>
      </c>
      <c r="N43" s="77" t="s">
        <v>7082</v>
      </c>
      <c r="O43" s="77" t="s">
        <v>445</v>
      </c>
      <c r="P43" s="77">
        <v>76904</v>
      </c>
      <c r="Q43" s="77"/>
      <c r="R43" s="77"/>
      <c r="S43" s="77"/>
      <c r="T43" s="77"/>
      <c r="U43" s="77">
        <v>12005832</v>
      </c>
      <c r="V43" s="77"/>
      <c r="W43" s="77" t="s">
        <v>4634</v>
      </c>
      <c r="X43" s="77">
        <v>480</v>
      </c>
      <c r="Y43" s="77">
        <v>600</v>
      </c>
      <c r="Z43" s="77">
        <v>20</v>
      </c>
      <c r="AA43" s="77">
        <f t="shared" si="0"/>
        <v>0.28799999999999998</v>
      </c>
      <c r="AB43" s="77" t="s">
        <v>70</v>
      </c>
      <c r="AC43" s="77"/>
      <c r="AD43" s="77"/>
      <c r="AE43" s="77"/>
      <c r="AF43" s="77" t="str">
        <f t="shared" si="1"/>
        <v>SL208413839</v>
      </c>
      <c r="AG43" s="77">
        <f t="shared" si="2"/>
        <v>600</v>
      </c>
      <c r="AH43" s="77">
        <f t="shared" si="3"/>
        <v>20</v>
      </c>
      <c r="AI43" s="77">
        <f t="shared" si="4"/>
        <v>0.28799999999999998</v>
      </c>
      <c r="AJ43" s="77" t="s">
        <v>72</v>
      </c>
      <c r="AK43" s="77" t="s">
        <v>7118</v>
      </c>
      <c r="AL43" s="78">
        <v>44618</v>
      </c>
      <c r="AM43" s="78">
        <v>44618</v>
      </c>
      <c r="AN43" s="78">
        <v>44620</v>
      </c>
      <c r="AO43" s="78">
        <v>44620</v>
      </c>
      <c r="AP43" s="78">
        <v>44620</v>
      </c>
      <c r="AQ43" s="77" t="s">
        <v>89</v>
      </c>
      <c r="AR43" s="77"/>
      <c r="AS43" s="77"/>
      <c r="AT43" s="77"/>
      <c r="AU43" s="77"/>
      <c r="AV43" s="78"/>
      <c r="AW43" s="77" t="s">
        <v>1198</v>
      </c>
      <c r="AX43" s="77"/>
      <c r="AY43" s="77"/>
      <c r="AZ43" s="77"/>
      <c r="BA43" s="77"/>
      <c r="BB43" s="77"/>
      <c r="BC43" s="77"/>
      <c r="BD43" s="77"/>
      <c r="BE43" s="77">
        <f t="shared" si="5"/>
        <v>9</v>
      </c>
      <c r="BF43" s="77">
        <f t="shared" si="6"/>
        <v>2</v>
      </c>
      <c r="BG43" s="77">
        <f t="shared" si="7"/>
        <v>2022</v>
      </c>
      <c r="BH43" s="77"/>
    </row>
    <row r="44" spans="1:60">
      <c r="A44" s="77" t="s">
        <v>55</v>
      </c>
      <c r="B44" s="77" t="s">
        <v>56</v>
      </c>
      <c r="C44" s="77" t="s">
        <v>7119</v>
      </c>
      <c r="D44" s="77"/>
      <c r="E44" s="77" t="s">
        <v>7079</v>
      </c>
      <c r="F44" s="77" t="s">
        <v>85</v>
      </c>
      <c r="G44" s="77" t="s">
        <v>5855</v>
      </c>
      <c r="H44" s="77" t="s">
        <v>5856</v>
      </c>
      <c r="I44" s="77" t="s">
        <v>6216</v>
      </c>
      <c r="J44" s="77" t="s">
        <v>85</v>
      </c>
      <c r="K44" s="309" t="s">
        <v>5858</v>
      </c>
      <c r="L44" s="77" t="s">
        <v>7080</v>
      </c>
      <c r="M44" s="77" t="s">
        <v>7081</v>
      </c>
      <c r="N44" s="77" t="s">
        <v>7082</v>
      </c>
      <c r="O44" s="77" t="s">
        <v>445</v>
      </c>
      <c r="P44" s="77">
        <v>76904</v>
      </c>
      <c r="Q44" s="77"/>
      <c r="R44" s="77"/>
      <c r="S44" s="77"/>
      <c r="T44" s="77"/>
      <c r="U44" s="77">
        <v>12005832</v>
      </c>
      <c r="V44" s="77"/>
      <c r="W44" s="77" t="s">
        <v>4634</v>
      </c>
      <c r="X44" s="77">
        <v>480</v>
      </c>
      <c r="Y44" s="77">
        <v>600</v>
      </c>
      <c r="Z44" s="77">
        <v>20</v>
      </c>
      <c r="AA44" s="77">
        <f t="shared" si="0"/>
        <v>0.28799999999999998</v>
      </c>
      <c r="AB44" s="77" t="s">
        <v>70</v>
      </c>
      <c r="AC44" s="77"/>
      <c r="AD44" s="77"/>
      <c r="AE44" s="77"/>
      <c r="AF44" s="77" t="str">
        <f t="shared" si="1"/>
        <v>SL210442465</v>
      </c>
      <c r="AG44" s="77">
        <f t="shared" si="2"/>
        <v>600</v>
      </c>
      <c r="AH44" s="77">
        <f t="shared" si="3"/>
        <v>20</v>
      </c>
      <c r="AI44" s="77">
        <f t="shared" si="4"/>
        <v>0.28799999999999998</v>
      </c>
      <c r="AJ44" s="77" t="s">
        <v>72</v>
      </c>
      <c r="AK44" s="77" t="s">
        <v>7119</v>
      </c>
      <c r="AL44" s="78">
        <v>44618</v>
      </c>
      <c r="AM44" s="78">
        <v>44618</v>
      </c>
      <c r="AN44" s="78">
        <v>44620</v>
      </c>
      <c r="AO44" s="78">
        <v>44620</v>
      </c>
      <c r="AP44" s="78">
        <v>44620</v>
      </c>
      <c r="AQ44" s="77" t="s">
        <v>89</v>
      </c>
      <c r="AR44" s="77"/>
      <c r="AS44" s="77"/>
      <c r="AT44" s="77"/>
      <c r="AU44" s="77"/>
      <c r="AV44" s="78"/>
      <c r="AW44" s="77" t="s">
        <v>1198</v>
      </c>
      <c r="AX44" s="77"/>
      <c r="AY44" s="77"/>
      <c r="AZ44" s="77"/>
      <c r="BA44" s="77"/>
      <c r="BB44" s="77"/>
      <c r="BC44" s="77"/>
      <c r="BD44" s="77"/>
      <c r="BE44" s="77">
        <f t="shared" si="5"/>
        <v>9</v>
      </c>
      <c r="BF44" s="77">
        <f t="shared" si="6"/>
        <v>2</v>
      </c>
      <c r="BG44" s="77">
        <f t="shared" si="7"/>
        <v>2022</v>
      </c>
      <c r="BH44" s="77"/>
    </row>
    <row r="45" spans="1:60">
      <c r="A45" s="77" t="s">
        <v>55</v>
      </c>
      <c r="B45" s="77" t="s">
        <v>56</v>
      </c>
      <c r="C45" s="77" t="s">
        <v>7120</v>
      </c>
      <c r="D45" s="77"/>
      <c r="E45" s="77" t="s">
        <v>7079</v>
      </c>
      <c r="F45" s="77" t="s">
        <v>85</v>
      </c>
      <c r="G45" s="77" t="s">
        <v>5855</v>
      </c>
      <c r="H45" s="77" t="s">
        <v>5856</v>
      </c>
      <c r="I45" s="77" t="s">
        <v>6216</v>
      </c>
      <c r="J45" s="77" t="s">
        <v>85</v>
      </c>
      <c r="K45" s="309" t="s">
        <v>5858</v>
      </c>
      <c r="L45" s="77" t="s">
        <v>7080</v>
      </c>
      <c r="M45" s="77" t="s">
        <v>7081</v>
      </c>
      <c r="N45" s="77" t="s">
        <v>7082</v>
      </c>
      <c r="O45" s="77" t="s">
        <v>445</v>
      </c>
      <c r="P45" s="77">
        <v>76904</v>
      </c>
      <c r="Q45" s="77"/>
      <c r="R45" s="77"/>
      <c r="S45" s="77"/>
      <c r="T45" s="77"/>
      <c r="U45" s="77">
        <v>12005832</v>
      </c>
      <c r="V45" s="77"/>
      <c r="W45" s="77" t="s">
        <v>4634</v>
      </c>
      <c r="X45" s="77">
        <v>480</v>
      </c>
      <c r="Y45" s="77">
        <v>600</v>
      </c>
      <c r="Z45" s="77">
        <v>20</v>
      </c>
      <c r="AA45" s="77">
        <f t="shared" si="0"/>
        <v>0.28799999999999998</v>
      </c>
      <c r="AB45" s="77" t="s">
        <v>70</v>
      </c>
      <c r="AC45" s="77"/>
      <c r="AD45" s="77"/>
      <c r="AE45" s="77"/>
      <c r="AF45" s="77" t="str">
        <f t="shared" si="1"/>
        <v>SL210442475</v>
      </c>
      <c r="AG45" s="77">
        <f t="shared" si="2"/>
        <v>600</v>
      </c>
      <c r="AH45" s="77">
        <f t="shared" si="3"/>
        <v>20</v>
      </c>
      <c r="AI45" s="77">
        <f t="shared" si="4"/>
        <v>0.28799999999999998</v>
      </c>
      <c r="AJ45" s="77" t="s">
        <v>72</v>
      </c>
      <c r="AK45" s="77" t="s">
        <v>7120</v>
      </c>
      <c r="AL45" s="78">
        <v>44618</v>
      </c>
      <c r="AM45" s="78">
        <v>44618</v>
      </c>
      <c r="AN45" s="78">
        <v>44620</v>
      </c>
      <c r="AO45" s="78">
        <v>44620</v>
      </c>
      <c r="AP45" s="78">
        <v>44620</v>
      </c>
      <c r="AQ45" s="77" t="s">
        <v>89</v>
      </c>
      <c r="AR45" s="77"/>
      <c r="AS45" s="77"/>
      <c r="AT45" s="77"/>
      <c r="AU45" s="77"/>
      <c r="AV45" s="78"/>
      <c r="AW45" s="77" t="s">
        <v>1198</v>
      </c>
      <c r="AX45" s="77"/>
      <c r="AY45" s="77"/>
      <c r="AZ45" s="77"/>
      <c r="BA45" s="77"/>
      <c r="BB45" s="77"/>
      <c r="BC45" s="77"/>
      <c r="BD45" s="77"/>
      <c r="BE45" s="77">
        <f t="shared" si="5"/>
        <v>9</v>
      </c>
      <c r="BF45" s="77">
        <f t="shared" si="6"/>
        <v>2</v>
      </c>
      <c r="BG45" s="77">
        <f t="shared" si="7"/>
        <v>2022</v>
      </c>
      <c r="BH45" s="77"/>
    </row>
    <row r="46" spans="1:60">
      <c r="A46" s="77" t="s">
        <v>55</v>
      </c>
      <c r="B46" s="77" t="s">
        <v>56</v>
      </c>
      <c r="C46" s="77">
        <v>389682491</v>
      </c>
      <c r="D46" s="77"/>
      <c r="E46" s="77" t="s">
        <v>7079</v>
      </c>
      <c r="F46" s="77" t="s">
        <v>2135</v>
      </c>
      <c r="G46" s="77" t="s">
        <v>2136</v>
      </c>
      <c r="H46" s="77" t="s">
        <v>2137</v>
      </c>
      <c r="I46" s="77" t="s">
        <v>2138</v>
      </c>
      <c r="J46" s="77" t="s">
        <v>110</v>
      </c>
      <c r="K46" s="77">
        <v>90248</v>
      </c>
      <c r="L46" s="77" t="s">
        <v>7080</v>
      </c>
      <c r="M46" s="77" t="s">
        <v>7081</v>
      </c>
      <c r="N46" s="77" t="s">
        <v>7082</v>
      </c>
      <c r="O46" s="77" t="s">
        <v>445</v>
      </c>
      <c r="P46" s="77">
        <v>76904</v>
      </c>
      <c r="Q46" s="77"/>
      <c r="R46" s="77"/>
      <c r="S46" s="77"/>
      <c r="T46" s="77"/>
      <c r="U46" s="77">
        <v>12005832</v>
      </c>
      <c r="V46" s="77">
        <v>15</v>
      </c>
      <c r="W46" s="77" t="s">
        <v>4634</v>
      </c>
      <c r="X46" s="77">
        <v>480</v>
      </c>
      <c r="Y46" s="77">
        <v>600</v>
      </c>
      <c r="Z46" s="77">
        <v>20</v>
      </c>
      <c r="AA46" s="77">
        <f t="shared" si="0"/>
        <v>0.28799999999999998</v>
      </c>
      <c r="AB46" s="77" t="s">
        <v>70</v>
      </c>
      <c r="AC46" s="77"/>
      <c r="AD46" s="77"/>
      <c r="AE46" s="77"/>
      <c r="AF46" s="77">
        <f t="shared" si="1"/>
        <v>389682491</v>
      </c>
      <c r="AG46" s="77">
        <f t="shared" si="2"/>
        <v>600</v>
      </c>
      <c r="AH46" s="77">
        <f t="shared" si="3"/>
        <v>20</v>
      </c>
      <c r="AI46" s="77">
        <f t="shared" si="4"/>
        <v>0.28799999999999998</v>
      </c>
      <c r="AJ46" s="77" t="s">
        <v>72</v>
      </c>
      <c r="AK46" s="77">
        <v>389682491</v>
      </c>
      <c r="AL46" s="78">
        <v>44616</v>
      </c>
      <c r="AM46" s="78">
        <v>44616</v>
      </c>
      <c r="AN46" s="78">
        <v>44621</v>
      </c>
      <c r="AO46" s="78">
        <v>44621</v>
      </c>
      <c r="AP46" s="78">
        <v>44621</v>
      </c>
      <c r="AQ46" s="77" t="s">
        <v>89</v>
      </c>
      <c r="AR46" s="77" t="s">
        <v>7121</v>
      </c>
      <c r="AS46" s="77"/>
      <c r="AT46" s="77"/>
      <c r="AU46" s="77"/>
      <c r="AV46" s="78"/>
      <c r="AW46" s="77" t="s">
        <v>1198</v>
      </c>
      <c r="AX46" s="77"/>
      <c r="AY46" s="77"/>
      <c r="AZ46" s="77"/>
      <c r="BA46" s="77"/>
      <c r="BB46" s="77"/>
      <c r="BC46" s="77"/>
      <c r="BD46" s="77"/>
      <c r="BE46" s="77">
        <f t="shared" si="5"/>
        <v>9</v>
      </c>
      <c r="BF46" s="77">
        <f t="shared" si="6"/>
        <v>2</v>
      </c>
      <c r="BG46" s="77">
        <f t="shared" si="7"/>
        <v>2022</v>
      </c>
      <c r="BH46" s="77"/>
    </row>
    <row r="47" spans="1:60">
      <c r="A47" s="77" t="s">
        <v>55</v>
      </c>
      <c r="B47" s="77" t="s">
        <v>56</v>
      </c>
      <c r="C47" s="77">
        <v>389682490</v>
      </c>
      <c r="D47" s="77"/>
      <c r="E47" s="77" t="s">
        <v>7079</v>
      </c>
      <c r="F47" s="77" t="s">
        <v>2135</v>
      </c>
      <c r="G47" s="77" t="s">
        <v>2147</v>
      </c>
      <c r="H47" s="77" t="s">
        <v>2148</v>
      </c>
      <c r="I47" s="77" t="s">
        <v>531</v>
      </c>
      <c r="J47" s="77" t="s">
        <v>110</v>
      </c>
      <c r="K47" s="77">
        <v>91761</v>
      </c>
      <c r="L47" s="77" t="s">
        <v>7080</v>
      </c>
      <c r="M47" s="77" t="s">
        <v>7081</v>
      </c>
      <c r="N47" s="77" t="s">
        <v>7082</v>
      </c>
      <c r="O47" s="77" t="s">
        <v>445</v>
      </c>
      <c r="P47" s="77">
        <v>76904</v>
      </c>
      <c r="Q47" s="77"/>
      <c r="R47" s="77"/>
      <c r="S47" s="77"/>
      <c r="T47" s="77"/>
      <c r="U47" s="77">
        <v>12005832</v>
      </c>
      <c r="V47" s="77">
        <v>15</v>
      </c>
      <c r="W47" s="77" t="s">
        <v>4634</v>
      </c>
      <c r="X47" s="77">
        <v>480</v>
      </c>
      <c r="Y47" s="77">
        <v>600</v>
      </c>
      <c r="Z47" s="77">
        <v>20</v>
      </c>
      <c r="AA47" s="77">
        <f t="shared" si="0"/>
        <v>0.28799999999999998</v>
      </c>
      <c r="AB47" s="77" t="s">
        <v>70</v>
      </c>
      <c r="AC47" s="77"/>
      <c r="AD47" s="77"/>
      <c r="AE47" s="77"/>
      <c r="AF47" s="77">
        <f t="shared" si="1"/>
        <v>389682490</v>
      </c>
      <c r="AG47" s="77">
        <f t="shared" si="2"/>
        <v>600</v>
      </c>
      <c r="AH47" s="77">
        <f t="shared" si="3"/>
        <v>20</v>
      </c>
      <c r="AI47" s="77">
        <f t="shared" si="4"/>
        <v>0.28799999999999998</v>
      </c>
      <c r="AJ47" s="77" t="s">
        <v>72</v>
      </c>
      <c r="AK47" s="77">
        <v>389682490</v>
      </c>
      <c r="AL47" s="78">
        <v>44617</v>
      </c>
      <c r="AM47" s="78">
        <v>44617</v>
      </c>
      <c r="AN47" s="78">
        <v>44621</v>
      </c>
      <c r="AO47" s="78">
        <v>44621</v>
      </c>
      <c r="AP47" s="78">
        <v>44621</v>
      </c>
      <c r="AQ47" s="77" t="s">
        <v>89</v>
      </c>
      <c r="AR47" s="77" t="s">
        <v>7122</v>
      </c>
      <c r="AS47" s="77"/>
      <c r="AT47" s="77"/>
      <c r="AU47" s="77"/>
      <c r="AV47" s="78"/>
      <c r="AW47" s="77" t="s">
        <v>1198</v>
      </c>
      <c r="AX47" s="77"/>
      <c r="AY47" s="77"/>
      <c r="AZ47" s="77"/>
      <c r="BA47" s="77"/>
      <c r="BB47" s="77"/>
      <c r="BC47" s="77"/>
      <c r="BD47" s="77"/>
      <c r="BE47" s="77">
        <f t="shared" si="5"/>
        <v>9</v>
      </c>
      <c r="BF47" s="77">
        <f t="shared" si="6"/>
        <v>2</v>
      </c>
      <c r="BG47" s="77">
        <f t="shared" si="7"/>
        <v>2022</v>
      </c>
      <c r="BH47" s="77"/>
    </row>
    <row r="48" spans="1:60">
      <c r="A48" s="77" t="s">
        <v>55</v>
      </c>
      <c r="B48" s="77" t="s">
        <v>56</v>
      </c>
      <c r="C48" s="77">
        <v>389682521</v>
      </c>
      <c r="D48" s="77"/>
      <c r="E48" s="77" t="s">
        <v>7079</v>
      </c>
      <c r="F48" s="77" t="s">
        <v>2135</v>
      </c>
      <c r="G48" s="77" t="s">
        <v>2136</v>
      </c>
      <c r="H48" s="77" t="s">
        <v>2137</v>
      </c>
      <c r="I48" s="77" t="s">
        <v>2138</v>
      </c>
      <c r="J48" s="77" t="s">
        <v>110</v>
      </c>
      <c r="K48" s="77">
        <v>90248</v>
      </c>
      <c r="L48" s="77" t="s">
        <v>7080</v>
      </c>
      <c r="M48" s="77" t="s">
        <v>7081</v>
      </c>
      <c r="N48" s="77" t="s">
        <v>7082</v>
      </c>
      <c r="O48" s="77" t="s">
        <v>445</v>
      </c>
      <c r="P48" s="77">
        <v>76904</v>
      </c>
      <c r="Q48" s="77"/>
      <c r="R48" s="77"/>
      <c r="S48" s="77"/>
      <c r="T48" s="77"/>
      <c r="U48" s="77">
        <v>12005832</v>
      </c>
      <c r="V48" s="77">
        <v>15</v>
      </c>
      <c r="W48" s="77" t="s">
        <v>4634</v>
      </c>
      <c r="X48" s="77">
        <v>480</v>
      </c>
      <c r="Y48" s="77">
        <v>600</v>
      </c>
      <c r="Z48" s="77">
        <v>20</v>
      </c>
      <c r="AA48" s="77">
        <f t="shared" si="0"/>
        <v>0.28799999999999998</v>
      </c>
      <c r="AB48" s="77" t="s">
        <v>70</v>
      </c>
      <c r="AC48" s="77"/>
      <c r="AD48" s="77"/>
      <c r="AE48" s="77"/>
      <c r="AF48" s="77">
        <f t="shared" si="1"/>
        <v>389682521</v>
      </c>
      <c r="AG48" s="77">
        <f t="shared" si="2"/>
        <v>600</v>
      </c>
      <c r="AH48" s="77">
        <f t="shared" si="3"/>
        <v>20</v>
      </c>
      <c r="AI48" s="77">
        <f t="shared" si="4"/>
        <v>0.28799999999999998</v>
      </c>
      <c r="AJ48" s="77" t="s">
        <v>72</v>
      </c>
      <c r="AK48" s="77">
        <v>389682521</v>
      </c>
      <c r="AL48" s="78">
        <v>44617</v>
      </c>
      <c r="AM48" s="78">
        <v>44617</v>
      </c>
      <c r="AN48" s="78">
        <v>44621</v>
      </c>
      <c r="AO48" s="78">
        <v>44621</v>
      </c>
      <c r="AP48" s="78">
        <v>44621</v>
      </c>
      <c r="AQ48" s="77" t="s">
        <v>89</v>
      </c>
      <c r="AR48" s="77" t="s">
        <v>7123</v>
      </c>
      <c r="AS48" s="77"/>
      <c r="AT48" s="77"/>
      <c r="AU48" s="77"/>
      <c r="AV48" s="78"/>
      <c r="AW48" s="77" t="s">
        <v>1198</v>
      </c>
      <c r="AX48" s="77"/>
      <c r="AY48" s="77"/>
      <c r="AZ48" s="77"/>
      <c r="BA48" s="77"/>
      <c r="BB48" s="77"/>
      <c r="BC48" s="77"/>
      <c r="BD48" s="77"/>
      <c r="BE48" s="77">
        <f t="shared" si="5"/>
        <v>9</v>
      </c>
      <c r="BF48" s="77">
        <f t="shared" si="6"/>
        <v>2</v>
      </c>
      <c r="BG48" s="77">
        <f t="shared" si="7"/>
        <v>2022</v>
      </c>
      <c r="BH48" s="77"/>
    </row>
    <row r="49" spans="1:60">
      <c r="A49" s="77" t="s">
        <v>55</v>
      </c>
      <c r="B49" s="77" t="s">
        <v>56</v>
      </c>
      <c r="C49" s="77">
        <v>389682525</v>
      </c>
      <c r="D49" s="77"/>
      <c r="E49" s="77" t="s">
        <v>7079</v>
      </c>
      <c r="F49" s="77" t="s">
        <v>2135</v>
      </c>
      <c r="G49" s="77" t="s">
        <v>2136</v>
      </c>
      <c r="H49" s="77" t="s">
        <v>2137</v>
      </c>
      <c r="I49" s="77" t="s">
        <v>2138</v>
      </c>
      <c r="J49" s="77" t="s">
        <v>110</v>
      </c>
      <c r="K49" s="77">
        <v>90248</v>
      </c>
      <c r="L49" s="77" t="s">
        <v>7080</v>
      </c>
      <c r="M49" s="77" t="s">
        <v>7081</v>
      </c>
      <c r="N49" s="77" t="s">
        <v>7082</v>
      </c>
      <c r="O49" s="77" t="s">
        <v>445</v>
      </c>
      <c r="P49" s="77">
        <v>76904</v>
      </c>
      <c r="Q49" s="77"/>
      <c r="R49" s="77"/>
      <c r="S49" s="77"/>
      <c r="T49" s="77"/>
      <c r="U49" s="77">
        <v>12005832</v>
      </c>
      <c r="V49" s="77">
        <v>15</v>
      </c>
      <c r="W49" s="77" t="s">
        <v>4634</v>
      </c>
      <c r="X49" s="77">
        <v>480</v>
      </c>
      <c r="Y49" s="77">
        <v>600</v>
      </c>
      <c r="Z49" s="77">
        <v>20</v>
      </c>
      <c r="AA49" s="77">
        <f t="shared" si="0"/>
        <v>0.28799999999999998</v>
      </c>
      <c r="AB49" s="77" t="s">
        <v>70</v>
      </c>
      <c r="AC49" s="77"/>
      <c r="AD49" s="77"/>
      <c r="AE49" s="77"/>
      <c r="AF49" s="77">
        <f t="shared" si="1"/>
        <v>389682525</v>
      </c>
      <c r="AG49" s="77">
        <f t="shared" si="2"/>
        <v>600</v>
      </c>
      <c r="AH49" s="77">
        <f t="shared" si="3"/>
        <v>20</v>
      </c>
      <c r="AI49" s="77">
        <f t="shared" si="4"/>
        <v>0.28799999999999998</v>
      </c>
      <c r="AJ49" s="77" t="s">
        <v>72</v>
      </c>
      <c r="AK49" s="77">
        <v>389682525</v>
      </c>
      <c r="AL49" s="78">
        <v>44617</v>
      </c>
      <c r="AM49" s="78">
        <v>44617</v>
      </c>
      <c r="AN49" s="78">
        <v>44621</v>
      </c>
      <c r="AO49" s="78">
        <v>44621</v>
      </c>
      <c r="AP49" s="78">
        <v>44621</v>
      </c>
      <c r="AQ49" s="77" t="s">
        <v>89</v>
      </c>
      <c r="AR49" s="77" t="s">
        <v>7124</v>
      </c>
      <c r="AS49" s="77"/>
      <c r="AT49" s="77"/>
      <c r="AU49" s="77"/>
      <c r="AV49" s="78"/>
      <c r="AW49" s="77" t="s">
        <v>1198</v>
      </c>
      <c r="AX49" s="77"/>
      <c r="AY49" s="77"/>
      <c r="AZ49" s="77"/>
      <c r="BA49" s="77"/>
      <c r="BB49" s="77"/>
      <c r="BC49" s="77"/>
      <c r="BD49" s="77"/>
      <c r="BE49" s="77">
        <f t="shared" si="5"/>
        <v>9</v>
      </c>
      <c r="BF49" s="77">
        <f t="shared" si="6"/>
        <v>2</v>
      </c>
      <c r="BG49" s="77">
        <f t="shared" si="7"/>
        <v>2022</v>
      </c>
      <c r="BH49" s="77"/>
    </row>
    <row r="50" spans="1:60">
      <c r="A50" s="77" t="s">
        <v>55</v>
      </c>
      <c r="B50" s="77" t="s">
        <v>56</v>
      </c>
      <c r="C50" s="77" t="s">
        <v>7125</v>
      </c>
      <c r="D50" s="77"/>
      <c r="E50" s="77" t="s">
        <v>7079</v>
      </c>
      <c r="F50" s="77" t="s">
        <v>85</v>
      </c>
      <c r="G50" s="77" t="s">
        <v>5855</v>
      </c>
      <c r="H50" s="77" t="s">
        <v>5856</v>
      </c>
      <c r="I50" s="77" t="s">
        <v>6216</v>
      </c>
      <c r="J50" s="77" t="s">
        <v>85</v>
      </c>
      <c r="K50" s="309" t="s">
        <v>5858</v>
      </c>
      <c r="L50" s="77" t="s">
        <v>7080</v>
      </c>
      <c r="M50" s="77" t="s">
        <v>7081</v>
      </c>
      <c r="N50" s="77" t="s">
        <v>7082</v>
      </c>
      <c r="O50" s="77" t="s">
        <v>445</v>
      </c>
      <c r="P50" s="77">
        <v>76904</v>
      </c>
      <c r="Q50" s="77"/>
      <c r="R50" s="77"/>
      <c r="S50" s="77"/>
      <c r="T50" s="77"/>
      <c r="U50" s="77">
        <v>12005832</v>
      </c>
      <c r="V50" s="77"/>
      <c r="W50" s="77" t="s">
        <v>4634</v>
      </c>
      <c r="X50" s="77">
        <v>480</v>
      </c>
      <c r="Y50" s="77">
        <v>600</v>
      </c>
      <c r="Z50" s="77">
        <v>20</v>
      </c>
      <c r="AA50" s="77">
        <f t="shared" si="0"/>
        <v>0.28799999999999998</v>
      </c>
      <c r="AB50" s="77" t="s">
        <v>70</v>
      </c>
      <c r="AC50" s="77"/>
      <c r="AD50" s="77"/>
      <c r="AE50" s="77"/>
      <c r="AF50" s="77" t="str">
        <f t="shared" si="1"/>
        <v>SL207526772</v>
      </c>
      <c r="AG50" s="77">
        <f t="shared" si="2"/>
        <v>600</v>
      </c>
      <c r="AH50" s="77">
        <f t="shared" si="3"/>
        <v>20</v>
      </c>
      <c r="AI50" s="77">
        <f t="shared" si="4"/>
        <v>0.28799999999999998</v>
      </c>
      <c r="AJ50" s="77" t="s">
        <v>72</v>
      </c>
      <c r="AK50" s="77" t="s">
        <v>7125</v>
      </c>
      <c r="AL50" s="78">
        <v>44618</v>
      </c>
      <c r="AM50" s="78">
        <v>44618</v>
      </c>
      <c r="AN50" s="78">
        <v>44621</v>
      </c>
      <c r="AO50" s="78">
        <v>44621</v>
      </c>
      <c r="AP50" s="78">
        <v>44621</v>
      </c>
      <c r="AQ50" s="77" t="s">
        <v>89</v>
      </c>
      <c r="AR50" s="77"/>
      <c r="AS50" s="77"/>
      <c r="AT50" s="77"/>
      <c r="AU50" s="77"/>
      <c r="AV50" s="78"/>
      <c r="AW50" s="77" t="s">
        <v>1198</v>
      </c>
      <c r="AX50" s="77"/>
      <c r="AY50" s="77"/>
      <c r="AZ50" s="77"/>
      <c r="BA50" s="77"/>
      <c r="BB50" s="77"/>
      <c r="BC50" s="77"/>
      <c r="BD50" s="77"/>
      <c r="BE50" s="77">
        <f t="shared" si="5"/>
        <v>9</v>
      </c>
      <c r="BF50" s="77">
        <f t="shared" si="6"/>
        <v>2</v>
      </c>
      <c r="BG50" s="77">
        <f t="shared" si="7"/>
        <v>2022</v>
      </c>
      <c r="BH50" s="77"/>
    </row>
    <row r="51" spans="1:60">
      <c r="A51" s="77" t="s">
        <v>55</v>
      </c>
      <c r="B51" s="77" t="s">
        <v>56</v>
      </c>
      <c r="C51" s="77" t="s">
        <v>7126</v>
      </c>
      <c r="D51" s="77"/>
      <c r="E51" s="77" t="s">
        <v>7079</v>
      </c>
      <c r="F51" s="77" t="s">
        <v>85</v>
      </c>
      <c r="G51" s="77" t="s">
        <v>5855</v>
      </c>
      <c r="H51" s="77" t="s">
        <v>5856</v>
      </c>
      <c r="I51" s="77" t="s">
        <v>6216</v>
      </c>
      <c r="J51" s="77" t="s">
        <v>85</v>
      </c>
      <c r="K51" s="309" t="s">
        <v>5858</v>
      </c>
      <c r="L51" s="77" t="s">
        <v>7080</v>
      </c>
      <c r="M51" s="77" t="s">
        <v>7081</v>
      </c>
      <c r="N51" s="77" t="s">
        <v>7082</v>
      </c>
      <c r="O51" s="77" t="s">
        <v>445</v>
      </c>
      <c r="P51" s="77">
        <v>76904</v>
      </c>
      <c r="Q51" s="77"/>
      <c r="R51" s="77"/>
      <c r="S51" s="77"/>
      <c r="T51" s="77"/>
      <c r="U51" s="77">
        <v>12005832</v>
      </c>
      <c r="V51" s="77"/>
      <c r="W51" s="77" t="s">
        <v>4634</v>
      </c>
      <c r="X51" s="77">
        <v>480</v>
      </c>
      <c r="Y51" s="77">
        <v>600</v>
      </c>
      <c r="Z51" s="77">
        <v>20</v>
      </c>
      <c r="AA51" s="77">
        <f t="shared" si="0"/>
        <v>0.28799999999999998</v>
      </c>
      <c r="AB51" s="77" t="s">
        <v>70</v>
      </c>
      <c r="AC51" s="77"/>
      <c r="AD51" s="77"/>
      <c r="AE51" s="77"/>
      <c r="AF51" s="77" t="str">
        <f t="shared" si="1"/>
        <v>SL207537127</v>
      </c>
      <c r="AG51" s="77">
        <f t="shared" si="2"/>
        <v>600</v>
      </c>
      <c r="AH51" s="77">
        <f t="shared" si="3"/>
        <v>20</v>
      </c>
      <c r="AI51" s="77">
        <f t="shared" si="4"/>
        <v>0.28799999999999998</v>
      </c>
      <c r="AJ51" s="77" t="s">
        <v>72</v>
      </c>
      <c r="AK51" s="77" t="s">
        <v>7126</v>
      </c>
      <c r="AL51" s="78">
        <v>44618</v>
      </c>
      <c r="AM51" s="78">
        <v>44618</v>
      </c>
      <c r="AN51" s="78">
        <v>44621</v>
      </c>
      <c r="AO51" s="78">
        <v>44621</v>
      </c>
      <c r="AP51" s="78">
        <v>44621</v>
      </c>
      <c r="AQ51" s="77" t="s">
        <v>89</v>
      </c>
      <c r="AR51" s="77"/>
      <c r="AS51" s="77"/>
      <c r="AT51" s="77"/>
      <c r="AU51" s="77"/>
      <c r="AV51" s="78"/>
      <c r="AW51" s="77" t="s">
        <v>1198</v>
      </c>
      <c r="AX51" s="77"/>
      <c r="AY51" s="77"/>
      <c r="AZ51" s="77"/>
      <c r="BA51" s="77"/>
      <c r="BB51" s="77"/>
      <c r="BC51" s="77"/>
      <c r="BD51" s="77"/>
      <c r="BE51" s="77">
        <f t="shared" si="5"/>
        <v>9</v>
      </c>
      <c r="BF51" s="77">
        <f t="shared" si="6"/>
        <v>2</v>
      </c>
      <c r="BG51" s="77">
        <f t="shared" si="7"/>
        <v>2022</v>
      </c>
      <c r="BH51" s="77"/>
    </row>
    <row r="52" spans="1:60">
      <c r="A52" s="77" t="s">
        <v>55</v>
      </c>
      <c r="B52" s="77" t="s">
        <v>56</v>
      </c>
      <c r="C52" s="77" t="s">
        <v>7127</v>
      </c>
      <c r="D52" s="77"/>
      <c r="E52" s="77" t="s">
        <v>7079</v>
      </c>
      <c r="F52" s="77" t="s">
        <v>85</v>
      </c>
      <c r="G52" s="77" t="s">
        <v>5855</v>
      </c>
      <c r="H52" s="77" t="s">
        <v>5856</v>
      </c>
      <c r="I52" s="77" t="s">
        <v>6216</v>
      </c>
      <c r="J52" s="77" t="s">
        <v>85</v>
      </c>
      <c r="K52" s="309" t="s">
        <v>5858</v>
      </c>
      <c r="L52" s="77" t="s">
        <v>7080</v>
      </c>
      <c r="M52" s="77" t="s">
        <v>7081</v>
      </c>
      <c r="N52" s="77" t="s">
        <v>7082</v>
      </c>
      <c r="O52" s="77" t="s">
        <v>445</v>
      </c>
      <c r="P52" s="77">
        <v>76904</v>
      </c>
      <c r="Q52" s="77"/>
      <c r="R52" s="77"/>
      <c r="S52" s="77"/>
      <c r="T52" s="77"/>
      <c r="U52" s="77">
        <v>12005832</v>
      </c>
      <c r="V52" s="77"/>
      <c r="W52" s="77" t="s">
        <v>4634</v>
      </c>
      <c r="X52" s="77">
        <v>480</v>
      </c>
      <c r="Y52" s="77">
        <v>600</v>
      </c>
      <c r="Z52" s="77">
        <v>20</v>
      </c>
      <c r="AA52" s="77">
        <f t="shared" si="0"/>
        <v>0.28799999999999998</v>
      </c>
      <c r="AB52" s="77" t="s">
        <v>70</v>
      </c>
      <c r="AC52" s="77"/>
      <c r="AD52" s="77"/>
      <c r="AE52" s="77"/>
      <c r="AF52" s="77" t="str">
        <f t="shared" si="1"/>
        <v>SL207627773</v>
      </c>
      <c r="AG52" s="77">
        <f t="shared" si="2"/>
        <v>600</v>
      </c>
      <c r="AH52" s="77">
        <f t="shared" si="3"/>
        <v>20</v>
      </c>
      <c r="AI52" s="77">
        <f t="shared" si="4"/>
        <v>0.28799999999999998</v>
      </c>
      <c r="AJ52" s="77" t="s">
        <v>72</v>
      </c>
      <c r="AK52" s="77" t="s">
        <v>7127</v>
      </c>
      <c r="AL52" s="78">
        <v>44618</v>
      </c>
      <c r="AM52" s="78">
        <v>44618</v>
      </c>
      <c r="AN52" s="78">
        <v>44621</v>
      </c>
      <c r="AO52" s="78">
        <v>44621</v>
      </c>
      <c r="AP52" s="78">
        <v>44621</v>
      </c>
      <c r="AQ52" s="77" t="s">
        <v>89</v>
      </c>
      <c r="AR52" s="77"/>
      <c r="AS52" s="77"/>
      <c r="AT52" s="77"/>
      <c r="AU52" s="77"/>
      <c r="AV52" s="78"/>
      <c r="AW52" s="77" t="s">
        <v>1198</v>
      </c>
      <c r="AX52" s="77"/>
      <c r="AY52" s="77"/>
      <c r="AZ52" s="77"/>
      <c r="BA52" s="77"/>
      <c r="BB52" s="77"/>
      <c r="BC52" s="77"/>
      <c r="BD52" s="77"/>
      <c r="BE52" s="77">
        <f t="shared" si="5"/>
        <v>9</v>
      </c>
      <c r="BF52" s="77">
        <f t="shared" si="6"/>
        <v>2</v>
      </c>
      <c r="BG52" s="77">
        <f t="shared" si="7"/>
        <v>2022</v>
      </c>
      <c r="BH52" s="77"/>
    </row>
    <row r="53" spans="1:60">
      <c r="A53" s="77" t="s">
        <v>55</v>
      </c>
      <c r="B53" s="77" t="s">
        <v>56</v>
      </c>
      <c r="C53" s="77" t="s">
        <v>7128</v>
      </c>
      <c r="D53" s="77"/>
      <c r="E53" s="77" t="s">
        <v>7079</v>
      </c>
      <c r="F53" s="77" t="s">
        <v>85</v>
      </c>
      <c r="G53" s="77" t="s">
        <v>5855</v>
      </c>
      <c r="H53" s="77" t="s">
        <v>5856</v>
      </c>
      <c r="I53" s="77" t="s">
        <v>6216</v>
      </c>
      <c r="J53" s="77" t="s">
        <v>85</v>
      </c>
      <c r="K53" s="309" t="s">
        <v>5858</v>
      </c>
      <c r="L53" s="77" t="s">
        <v>7080</v>
      </c>
      <c r="M53" s="77" t="s">
        <v>7081</v>
      </c>
      <c r="N53" s="77" t="s">
        <v>7082</v>
      </c>
      <c r="O53" s="77" t="s">
        <v>445</v>
      </c>
      <c r="P53" s="77">
        <v>76904</v>
      </c>
      <c r="Q53" s="77"/>
      <c r="R53" s="77"/>
      <c r="S53" s="77"/>
      <c r="T53" s="77"/>
      <c r="U53" s="77">
        <v>12005832</v>
      </c>
      <c r="V53" s="77"/>
      <c r="W53" s="77" t="s">
        <v>4634</v>
      </c>
      <c r="X53" s="77">
        <v>480</v>
      </c>
      <c r="Y53" s="77">
        <v>600</v>
      </c>
      <c r="Z53" s="77">
        <v>20</v>
      </c>
      <c r="AA53" s="77">
        <f t="shared" si="0"/>
        <v>0.28799999999999998</v>
      </c>
      <c r="AB53" s="77" t="s">
        <v>70</v>
      </c>
      <c r="AC53" s="77"/>
      <c r="AD53" s="77"/>
      <c r="AE53" s="77"/>
      <c r="AF53" s="77" t="str">
        <f t="shared" si="1"/>
        <v>SL207903327</v>
      </c>
      <c r="AG53" s="77">
        <f t="shared" si="2"/>
        <v>600</v>
      </c>
      <c r="AH53" s="77">
        <f t="shared" si="3"/>
        <v>20</v>
      </c>
      <c r="AI53" s="77">
        <f t="shared" si="4"/>
        <v>0.28799999999999998</v>
      </c>
      <c r="AJ53" s="77" t="s">
        <v>72</v>
      </c>
      <c r="AK53" s="77" t="s">
        <v>7128</v>
      </c>
      <c r="AL53" s="78">
        <v>44618</v>
      </c>
      <c r="AM53" s="78">
        <v>44618</v>
      </c>
      <c r="AN53" s="78">
        <v>44621</v>
      </c>
      <c r="AO53" s="78">
        <v>44621</v>
      </c>
      <c r="AP53" s="78">
        <v>44621</v>
      </c>
      <c r="AQ53" s="77" t="s">
        <v>89</v>
      </c>
      <c r="AR53" s="77"/>
      <c r="AS53" s="77"/>
      <c r="AT53" s="77"/>
      <c r="AU53" s="77"/>
      <c r="AV53" s="78"/>
      <c r="AW53" s="77" t="s">
        <v>1198</v>
      </c>
      <c r="AX53" s="77"/>
      <c r="AY53" s="77"/>
      <c r="AZ53" s="77"/>
      <c r="BA53" s="77"/>
      <c r="BB53" s="77"/>
      <c r="BC53" s="77"/>
      <c r="BD53" s="77"/>
      <c r="BE53" s="77">
        <f t="shared" si="5"/>
        <v>9</v>
      </c>
      <c r="BF53" s="77">
        <f t="shared" si="6"/>
        <v>2</v>
      </c>
      <c r="BG53" s="77">
        <f t="shared" si="7"/>
        <v>2022</v>
      </c>
      <c r="BH53" s="77"/>
    </row>
    <row r="54" spans="1:60">
      <c r="A54" s="77" t="s">
        <v>55</v>
      </c>
      <c r="B54" s="77" t="s">
        <v>56</v>
      </c>
      <c r="C54" s="77" t="s">
        <v>7129</v>
      </c>
      <c r="D54" s="77"/>
      <c r="E54" s="77" t="s">
        <v>7079</v>
      </c>
      <c r="F54" s="77" t="s">
        <v>85</v>
      </c>
      <c r="G54" s="77" t="s">
        <v>5855</v>
      </c>
      <c r="H54" s="77" t="s">
        <v>5856</v>
      </c>
      <c r="I54" s="77" t="s">
        <v>6216</v>
      </c>
      <c r="J54" s="77" t="s">
        <v>85</v>
      </c>
      <c r="K54" s="309" t="s">
        <v>5858</v>
      </c>
      <c r="L54" s="77" t="s">
        <v>7080</v>
      </c>
      <c r="M54" s="77" t="s">
        <v>7081</v>
      </c>
      <c r="N54" s="77" t="s">
        <v>7082</v>
      </c>
      <c r="O54" s="77" t="s">
        <v>445</v>
      </c>
      <c r="P54" s="77">
        <v>76904</v>
      </c>
      <c r="Q54" s="77"/>
      <c r="R54" s="77"/>
      <c r="S54" s="77"/>
      <c r="T54" s="77"/>
      <c r="U54" s="77">
        <v>12005832</v>
      </c>
      <c r="V54" s="77"/>
      <c r="W54" s="77" t="s">
        <v>4634</v>
      </c>
      <c r="X54" s="77">
        <v>480</v>
      </c>
      <c r="Y54" s="77">
        <v>450</v>
      </c>
      <c r="Z54" s="77">
        <v>15</v>
      </c>
      <c r="AA54" s="77">
        <f t="shared" si="0"/>
        <v>0.216</v>
      </c>
      <c r="AB54" s="77" t="s">
        <v>70</v>
      </c>
      <c r="AC54" s="77"/>
      <c r="AD54" s="77"/>
      <c r="AE54" s="77"/>
      <c r="AF54" s="77" t="str">
        <f t="shared" si="1"/>
        <v>SL207903372</v>
      </c>
      <c r="AG54" s="77">
        <f t="shared" si="2"/>
        <v>450</v>
      </c>
      <c r="AH54" s="77">
        <f t="shared" si="3"/>
        <v>15</v>
      </c>
      <c r="AI54" s="77">
        <f t="shared" si="4"/>
        <v>0.216</v>
      </c>
      <c r="AJ54" s="77" t="s">
        <v>72</v>
      </c>
      <c r="AK54" s="77" t="s">
        <v>7129</v>
      </c>
      <c r="AL54" s="78">
        <v>44618</v>
      </c>
      <c r="AM54" s="78">
        <v>44618</v>
      </c>
      <c r="AN54" s="78">
        <v>44621</v>
      </c>
      <c r="AO54" s="78">
        <v>44621</v>
      </c>
      <c r="AP54" s="78">
        <v>44621</v>
      </c>
      <c r="AQ54" s="77" t="s">
        <v>89</v>
      </c>
      <c r="AR54" s="77"/>
      <c r="AS54" s="77"/>
      <c r="AT54" s="77"/>
      <c r="AU54" s="77"/>
      <c r="AV54" s="78"/>
      <c r="AW54" s="77" t="s">
        <v>1198</v>
      </c>
      <c r="AX54" s="77"/>
      <c r="AY54" s="77"/>
      <c r="AZ54" s="77"/>
      <c r="BA54" s="77"/>
      <c r="BB54" s="77"/>
      <c r="BC54" s="77"/>
      <c r="BD54" s="77"/>
      <c r="BE54" s="77">
        <f t="shared" si="5"/>
        <v>9</v>
      </c>
      <c r="BF54" s="77">
        <f t="shared" si="6"/>
        <v>2</v>
      </c>
      <c r="BG54" s="77">
        <f t="shared" si="7"/>
        <v>2022</v>
      </c>
      <c r="BH54" s="77"/>
    </row>
    <row r="55" spans="1:60">
      <c r="A55" s="77" t="s">
        <v>55</v>
      </c>
      <c r="B55" s="77" t="s">
        <v>56</v>
      </c>
      <c r="C55" s="77" t="s">
        <v>7130</v>
      </c>
      <c r="D55" s="77"/>
      <c r="E55" s="77" t="s">
        <v>7079</v>
      </c>
      <c r="F55" s="77" t="s">
        <v>85</v>
      </c>
      <c r="G55" s="77" t="s">
        <v>5855</v>
      </c>
      <c r="H55" s="77" t="s">
        <v>5856</v>
      </c>
      <c r="I55" s="77" t="s">
        <v>6216</v>
      </c>
      <c r="J55" s="77" t="s">
        <v>85</v>
      </c>
      <c r="K55" s="309" t="s">
        <v>5858</v>
      </c>
      <c r="L55" s="77" t="s">
        <v>7080</v>
      </c>
      <c r="M55" s="77" t="s">
        <v>7081</v>
      </c>
      <c r="N55" s="77" t="s">
        <v>7082</v>
      </c>
      <c r="O55" s="77" t="s">
        <v>445</v>
      </c>
      <c r="P55" s="77">
        <v>76904</v>
      </c>
      <c r="Q55" s="77"/>
      <c r="R55" s="77"/>
      <c r="S55" s="77"/>
      <c r="T55" s="77"/>
      <c r="U55" s="77">
        <v>30390372</v>
      </c>
      <c r="V55" s="77"/>
      <c r="W55" s="77" t="s">
        <v>4634</v>
      </c>
      <c r="X55" s="77">
        <v>480</v>
      </c>
      <c r="Y55" s="77">
        <v>580</v>
      </c>
      <c r="Z55" s="77">
        <v>20</v>
      </c>
      <c r="AA55" s="77">
        <f t="shared" si="0"/>
        <v>0.27839999999999998</v>
      </c>
      <c r="AB55" s="77" t="s">
        <v>70</v>
      </c>
      <c r="AC55" s="77"/>
      <c r="AD55" s="77"/>
      <c r="AE55" s="77"/>
      <c r="AF55" s="77" t="str">
        <f t="shared" si="1"/>
        <v>SL208080084</v>
      </c>
      <c r="AG55" s="77">
        <f t="shared" si="2"/>
        <v>580</v>
      </c>
      <c r="AH55" s="77">
        <f t="shared" si="3"/>
        <v>20</v>
      </c>
      <c r="AI55" s="77">
        <f t="shared" si="4"/>
        <v>0.27839999999999998</v>
      </c>
      <c r="AJ55" s="77" t="s">
        <v>72</v>
      </c>
      <c r="AK55" s="77" t="s">
        <v>7130</v>
      </c>
      <c r="AL55" s="78">
        <v>44618</v>
      </c>
      <c r="AM55" s="78">
        <v>44618</v>
      </c>
      <c r="AN55" s="78">
        <v>44621</v>
      </c>
      <c r="AO55" s="78">
        <v>44621</v>
      </c>
      <c r="AP55" s="78">
        <v>44621</v>
      </c>
      <c r="AQ55" s="77" t="s">
        <v>89</v>
      </c>
      <c r="AR55" s="77"/>
      <c r="AS55" s="77"/>
      <c r="AT55" s="77"/>
      <c r="AU55" s="77"/>
      <c r="AV55" s="78"/>
      <c r="AW55" s="77" t="s">
        <v>1198</v>
      </c>
      <c r="AX55" s="77"/>
      <c r="AY55" s="77"/>
      <c r="AZ55" s="77"/>
      <c r="BA55" s="77"/>
      <c r="BB55" s="77"/>
      <c r="BC55" s="77"/>
      <c r="BD55" s="77"/>
      <c r="BE55" s="77">
        <f t="shared" si="5"/>
        <v>9</v>
      </c>
      <c r="BF55" s="77">
        <f t="shared" si="6"/>
        <v>2</v>
      </c>
      <c r="BG55" s="77">
        <f t="shared" si="7"/>
        <v>2022</v>
      </c>
      <c r="BH55" s="77"/>
    </row>
    <row r="56" spans="1:60">
      <c r="A56" s="77" t="s">
        <v>55</v>
      </c>
      <c r="B56" s="77" t="s">
        <v>56</v>
      </c>
      <c r="C56" s="77" t="s">
        <v>7131</v>
      </c>
      <c r="D56" s="77"/>
      <c r="E56" s="77" t="s">
        <v>7079</v>
      </c>
      <c r="F56" s="77" t="s">
        <v>85</v>
      </c>
      <c r="G56" s="77" t="s">
        <v>5855</v>
      </c>
      <c r="H56" s="77" t="s">
        <v>5856</v>
      </c>
      <c r="I56" s="77" t="s">
        <v>6216</v>
      </c>
      <c r="J56" s="77" t="s">
        <v>85</v>
      </c>
      <c r="K56" s="309" t="s">
        <v>5858</v>
      </c>
      <c r="L56" s="77" t="s">
        <v>7080</v>
      </c>
      <c r="M56" s="77" t="s">
        <v>7081</v>
      </c>
      <c r="N56" s="77" t="s">
        <v>7082</v>
      </c>
      <c r="O56" s="77" t="s">
        <v>445</v>
      </c>
      <c r="P56" s="77">
        <v>76904</v>
      </c>
      <c r="Q56" s="77"/>
      <c r="R56" s="77"/>
      <c r="S56" s="77"/>
      <c r="T56" s="77"/>
      <c r="U56" s="77">
        <v>12005832</v>
      </c>
      <c r="V56" s="77"/>
      <c r="W56" s="77" t="s">
        <v>4634</v>
      </c>
      <c r="X56" s="77">
        <v>480</v>
      </c>
      <c r="Y56" s="77">
        <v>600</v>
      </c>
      <c r="Z56" s="77">
        <v>20</v>
      </c>
      <c r="AA56" s="77">
        <f t="shared" si="0"/>
        <v>0.28799999999999998</v>
      </c>
      <c r="AB56" s="77" t="s">
        <v>70</v>
      </c>
      <c r="AC56" s="77"/>
      <c r="AD56" s="77"/>
      <c r="AE56" s="77"/>
      <c r="AF56" s="77" t="str">
        <f t="shared" si="1"/>
        <v>SL208490893</v>
      </c>
      <c r="AG56" s="77">
        <f t="shared" si="2"/>
        <v>600</v>
      </c>
      <c r="AH56" s="77">
        <f t="shared" si="3"/>
        <v>20</v>
      </c>
      <c r="AI56" s="77">
        <f t="shared" si="4"/>
        <v>0.28799999999999998</v>
      </c>
      <c r="AJ56" s="77" t="s">
        <v>72</v>
      </c>
      <c r="AK56" s="77" t="s">
        <v>7131</v>
      </c>
      <c r="AL56" s="78">
        <v>44618</v>
      </c>
      <c r="AM56" s="78">
        <v>44618</v>
      </c>
      <c r="AN56" s="78">
        <v>44621</v>
      </c>
      <c r="AO56" s="78">
        <v>44621</v>
      </c>
      <c r="AP56" s="78">
        <v>44621</v>
      </c>
      <c r="AQ56" s="77" t="s">
        <v>89</v>
      </c>
      <c r="AR56" s="77"/>
      <c r="AS56" s="77"/>
      <c r="AT56" s="77"/>
      <c r="AU56" s="77"/>
      <c r="AV56" s="78"/>
      <c r="AW56" s="77" t="s">
        <v>1198</v>
      </c>
      <c r="AX56" s="77"/>
      <c r="AY56" s="77"/>
      <c r="AZ56" s="77"/>
      <c r="BA56" s="77"/>
      <c r="BB56" s="77"/>
      <c r="BC56" s="77"/>
      <c r="BD56" s="77"/>
      <c r="BE56" s="77">
        <f t="shared" si="5"/>
        <v>9</v>
      </c>
      <c r="BF56" s="77">
        <f t="shared" si="6"/>
        <v>2</v>
      </c>
      <c r="BG56" s="77">
        <f t="shared" si="7"/>
        <v>2022</v>
      </c>
      <c r="BH56" s="77"/>
    </row>
    <row r="57" spans="1:60">
      <c r="A57" s="77" t="s">
        <v>55</v>
      </c>
      <c r="B57" s="77" t="s">
        <v>56</v>
      </c>
      <c r="C57" s="77" t="s">
        <v>7132</v>
      </c>
      <c r="D57" s="77"/>
      <c r="E57" s="77" t="s">
        <v>7079</v>
      </c>
      <c r="F57" s="77" t="s">
        <v>85</v>
      </c>
      <c r="G57" s="77" t="s">
        <v>5855</v>
      </c>
      <c r="H57" s="77" t="s">
        <v>5856</v>
      </c>
      <c r="I57" s="77" t="s">
        <v>6216</v>
      </c>
      <c r="J57" s="77" t="s">
        <v>85</v>
      </c>
      <c r="K57" s="309" t="s">
        <v>5858</v>
      </c>
      <c r="L57" s="77" t="s">
        <v>7080</v>
      </c>
      <c r="M57" s="77" t="s">
        <v>7081</v>
      </c>
      <c r="N57" s="77" t="s">
        <v>7082</v>
      </c>
      <c r="O57" s="77" t="s">
        <v>445</v>
      </c>
      <c r="P57" s="77">
        <v>76904</v>
      </c>
      <c r="Q57" s="77"/>
      <c r="R57" s="77"/>
      <c r="S57" s="77"/>
      <c r="T57" s="77"/>
      <c r="U57" s="77">
        <v>30390372</v>
      </c>
      <c r="V57" s="77"/>
      <c r="W57" s="77" t="s">
        <v>7108</v>
      </c>
      <c r="X57" s="77">
        <v>480</v>
      </c>
      <c r="Y57" s="77">
        <v>580</v>
      </c>
      <c r="Z57" s="77">
        <v>20</v>
      </c>
      <c r="AA57" s="77">
        <f t="shared" si="0"/>
        <v>0.27839999999999998</v>
      </c>
      <c r="AB57" s="77" t="s">
        <v>70</v>
      </c>
      <c r="AC57" s="77"/>
      <c r="AD57" s="77"/>
      <c r="AE57" s="77"/>
      <c r="AF57" s="77" t="str">
        <f t="shared" si="1"/>
        <v>SL210442511</v>
      </c>
      <c r="AG57" s="77">
        <f t="shared" si="2"/>
        <v>580</v>
      </c>
      <c r="AH57" s="77">
        <f t="shared" si="3"/>
        <v>20</v>
      </c>
      <c r="AI57" s="77">
        <f t="shared" si="4"/>
        <v>0.27839999999999998</v>
      </c>
      <c r="AJ57" s="77" t="s">
        <v>72</v>
      </c>
      <c r="AK57" s="77" t="s">
        <v>7132</v>
      </c>
      <c r="AL57" s="78">
        <v>44618</v>
      </c>
      <c r="AM57" s="78">
        <v>44618</v>
      </c>
      <c r="AN57" s="78">
        <v>44621</v>
      </c>
      <c r="AO57" s="78">
        <v>44621</v>
      </c>
      <c r="AP57" s="78">
        <v>44621</v>
      </c>
      <c r="AQ57" s="77" t="s">
        <v>89</v>
      </c>
      <c r="AR57" s="77"/>
      <c r="AS57" s="77"/>
      <c r="AT57" s="77"/>
      <c r="AU57" s="77"/>
      <c r="AV57" s="78"/>
      <c r="AW57" s="77" t="s">
        <v>1198</v>
      </c>
      <c r="AX57" s="77"/>
      <c r="AY57" s="77"/>
      <c r="AZ57" s="77"/>
      <c r="BA57" s="77"/>
      <c r="BB57" s="77"/>
      <c r="BC57" s="77"/>
      <c r="BD57" s="77"/>
      <c r="BE57" s="77">
        <f t="shared" si="5"/>
        <v>9</v>
      </c>
      <c r="BF57" s="77">
        <f t="shared" si="6"/>
        <v>2</v>
      </c>
      <c r="BG57" s="77">
        <f t="shared" si="7"/>
        <v>2022</v>
      </c>
      <c r="BH57" s="77"/>
    </row>
    <row r="58" spans="1:60">
      <c r="A58" s="77" t="s">
        <v>55</v>
      </c>
      <c r="B58" s="77" t="s">
        <v>56</v>
      </c>
      <c r="C58" s="77" t="s">
        <v>7133</v>
      </c>
      <c r="D58" s="77"/>
      <c r="E58" s="77" t="s">
        <v>7079</v>
      </c>
      <c r="F58" s="77" t="s">
        <v>85</v>
      </c>
      <c r="G58" s="77" t="s">
        <v>5855</v>
      </c>
      <c r="H58" s="77" t="s">
        <v>5856</v>
      </c>
      <c r="I58" s="77" t="s">
        <v>6216</v>
      </c>
      <c r="J58" s="77" t="s">
        <v>85</v>
      </c>
      <c r="K58" s="309" t="s">
        <v>5858</v>
      </c>
      <c r="L58" s="77" t="s">
        <v>7080</v>
      </c>
      <c r="M58" s="77" t="s">
        <v>7081</v>
      </c>
      <c r="N58" s="77" t="s">
        <v>7082</v>
      </c>
      <c r="O58" s="77" t="s">
        <v>445</v>
      </c>
      <c r="P58" s="77">
        <v>76904</v>
      </c>
      <c r="Q58" s="77"/>
      <c r="R58" s="77"/>
      <c r="S58" s="77"/>
      <c r="T58" s="77"/>
      <c r="U58" s="77">
        <v>30390372</v>
      </c>
      <c r="V58" s="77"/>
      <c r="W58" s="77" t="s">
        <v>7108</v>
      </c>
      <c r="X58" s="77">
        <v>480</v>
      </c>
      <c r="Y58" s="77">
        <v>580</v>
      </c>
      <c r="Z58" s="77">
        <v>20</v>
      </c>
      <c r="AA58" s="77">
        <f t="shared" si="0"/>
        <v>0.27839999999999998</v>
      </c>
      <c r="AB58" s="77" t="s">
        <v>70</v>
      </c>
      <c r="AC58" s="77"/>
      <c r="AD58" s="77"/>
      <c r="AE58" s="77"/>
      <c r="AF58" s="77" t="str">
        <f t="shared" si="1"/>
        <v>SL210442545</v>
      </c>
      <c r="AG58" s="77">
        <f t="shared" si="2"/>
        <v>580</v>
      </c>
      <c r="AH58" s="77">
        <f t="shared" si="3"/>
        <v>20</v>
      </c>
      <c r="AI58" s="77">
        <f t="shared" si="4"/>
        <v>0.27839999999999998</v>
      </c>
      <c r="AJ58" s="77" t="s">
        <v>72</v>
      </c>
      <c r="AK58" s="77" t="s">
        <v>7133</v>
      </c>
      <c r="AL58" s="78">
        <v>44618</v>
      </c>
      <c r="AM58" s="78">
        <v>44618</v>
      </c>
      <c r="AN58" s="78">
        <v>44621</v>
      </c>
      <c r="AO58" s="78">
        <v>44621</v>
      </c>
      <c r="AP58" s="78">
        <v>44621</v>
      </c>
      <c r="AQ58" s="77" t="s">
        <v>89</v>
      </c>
      <c r="AR58" s="77"/>
      <c r="AS58" s="77"/>
      <c r="AT58" s="77"/>
      <c r="AU58" s="77"/>
      <c r="AV58" s="78"/>
      <c r="AW58" s="77" t="s">
        <v>1198</v>
      </c>
      <c r="AX58" s="77"/>
      <c r="AY58" s="77"/>
      <c r="AZ58" s="77"/>
      <c r="BA58" s="77"/>
      <c r="BB58" s="77"/>
      <c r="BC58" s="77"/>
      <c r="BD58" s="77"/>
      <c r="BE58" s="77">
        <f t="shared" si="5"/>
        <v>9</v>
      </c>
      <c r="BF58" s="77">
        <f t="shared" si="6"/>
        <v>2</v>
      </c>
      <c r="BG58" s="77">
        <f t="shared" si="7"/>
        <v>2022</v>
      </c>
      <c r="BH58" s="77"/>
    </row>
    <row r="59" spans="1:60">
      <c r="A59" s="77" t="s">
        <v>55</v>
      </c>
      <c r="B59" s="77" t="s">
        <v>56</v>
      </c>
      <c r="C59" s="77" t="s">
        <v>7134</v>
      </c>
      <c r="D59" s="77"/>
      <c r="E59" s="77" t="s">
        <v>7079</v>
      </c>
      <c r="F59" s="77" t="s">
        <v>85</v>
      </c>
      <c r="G59" s="77" t="s">
        <v>5855</v>
      </c>
      <c r="H59" s="77" t="s">
        <v>5856</v>
      </c>
      <c r="I59" s="77" t="s">
        <v>6216</v>
      </c>
      <c r="J59" s="77" t="s">
        <v>85</v>
      </c>
      <c r="K59" s="309" t="s">
        <v>5858</v>
      </c>
      <c r="L59" s="77" t="s">
        <v>7080</v>
      </c>
      <c r="M59" s="77" t="s">
        <v>7081</v>
      </c>
      <c r="N59" s="77" t="s">
        <v>7082</v>
      </c>
      <c r="O59" s="77" t="s">
        <v>445</v>
      </c>
      <c r="P59" s="77">
        <v>76904</v>
      </c>
      <c r="Q59" s="77"/>
      <c r="R59" s="77"/>
      <c r="S59" s="77"/>
      <c r="T59" s="77"/>
      <c r="U59" s="77">
        <v>30390372</v>
      </c>
      <c r="V59" s="77"/>
      <c r="W59" s="77" t="s">
        <v>7108</v>
      </c>
      <c r="X59" s="77">
        <v>480</v>
      </c>
      <c r="Y59" s="77">
        <v>580</v>
      </c>
      <c r="Z59" s="77">
        <v>20</v>
      </c>
      <c r="AA59" s="77">
        <f t="shared" si="0"/>
        <v>0.27839999999999998</v>
      </c>
      <c r="AB59" s="77" t="s">
        <v>70</v>
      </c>
      <c r="AC59" s="77"/>
      <c r="AD59" s="77"/>
      <c r="AE59" s="77"/>
      <c r="AF59" s="77" t="str">
        <f t="shared" si="1"/>
        <v>SL210448824</v>
      </c>
      <c r="AG59" s="77">
        <f t="shared" si="2"/>
        <v>580</v>
      </c>
      <c r="AH59" s="77">
        <f t="shared" si="3"/>
        <v>20</v>
      </c>
      <c r="AI59" s="77">
        <f t="shared" si="4"/>
        <v>0.27839999999999998</v>
      </c>
      <c r="AJ59" s="77" t="s">
        <v>72</v>
      </c>
      <c r="AK59" s="77" t="s">
        <v>7134</v>
      </c>
      <c r="AL59" s="78">
        <v>44618</v>
      </c>
      <c r="AM59" s="78">
        <v>44618</v>
      </c>
      <c r="AN59" s="78">
        <v>44621</v>
      </c>
      <c r="AO59" s="78">
        <v>44621</v>
      </c>
      <c r="AP59" s="78">
        <v>44621</v>
      </c>
      <c r="AQ59" s="77" t="s">
        <v>89</v>
      </c>
      <c r="AR59" s="77"/>
      <c r="AS59" s="77"/>
      <c r="AT59" s="77"/>
      <c r="AU59" s="77"/>
      <c r="AV59" s="78"/>
      <c r="AW59" s="77" t="s">
        <v>1198</v>
      </c>
      <c r="AX59" s="77"/>
      <c r="AY59" s="77"/>
      <c r="AZ59" s="77"/>
      <c r="BA59" s="77"/>
      <c r="BB59" s="77"/>
      <c r="BC59" s="77"/>
      <c r="BD59" s="77"/>
      <c r="BE59" s="77">
        <f t="shared" si="5"/>
        <v>9</v>
      </c>
      <c r="BF59" s="77">
        <f t="shared" si="6"/>
        <v>2</v>
      </c>
      <c r="BG59" s="77">
        <f t="shared" si="7"/>
        <v>2022</v>
      </c>
      <c r="BH59" s="77"/>
    </row>
    <row r="60" spans="1:60">
      <c r="A60" s="77" t="s">
        <v>55</v>
      </c>
      <c r="B60" s="77" t="s">
        <v>56</v>
      </c>
      <c r="C60" s="77">
        <v>389682498</v>
      </c>
      <c r="D60" s="77"/>
      <c r="E60" s="77" t="s">
        <v>7079</v>
      </c>
      <c r="F60" s="77" t="s">
        <v>2135</v>
      </c>
      <c r="G60" s="77" t="s">
        <v>2136</v>
      </c>
      <c r="H60" s="77" t="s">
        <v>2137</v>
      </c>
      <c r="I60" s="77" t="s">
        <v>2138</v>
      </c>
      <c r="J60" s="77" t="s">
        <v>110</v>
      </c>
      <c r="K60" s="77">
        <v>90248</v>
      </c>
      <c r="L60" s="77" t="s">
        <v>7080</v>
      </c>
      <c r="M60" s="77" t="s">
        <v>7081</v>
      </c>
      <c r="N60" s="77" t="s">
        <v>7082</v>
      </c>
      <c r="O60" s="77" t="s">
        <v>445</v>
      </c>
      <c r="P60" s="77">
        <v>76904</v>
      </c>
      <c r="Q60" s="77"/>
      <c r="R60" s="77"/>
      <c r="S60" s="77"/>
      <c r="T60" s="77"/>
      <c r="U60" s="77">
        <v>12005832</v>
      </c>
      <c r="V60" s="77">
        <v>15</v>
      </c>
      <c r="W60" s="77" t="s">
        <v>4634</v>
      </c>
      <c r="X60" s="77">
        <v>480</v>
      </c>
      <c r="Y60" s="77">
        <v>600</v>
      </c>
      <c r="Z60" s="77">
        <v>20</v>
      </c>
      <c r="AA60" s="77">
        <f t="shared" si="0"/>
        <v>0.28799999999999998</v>
      </c>
      <c r="AB60" s="77" t="s">
        <v>70</v>
      </c>
      <c r="AC60" s="77"/>
      <c r="AD60" s="77"/>
      <c r="AE60" s="77"/>
      <c r="AF60" s="77">
        <f t="shared" si="1"/>
        <v>389682498</v>
      </c>
      <c r="AG60" s="77">
        <f t="shared" si="2"/>
        <v>600</v>
      </c>
      <c r="AH60" s="77">
        <f t="shared" si="3"/>
        <v>20</v>
      </c>
      <c r="AI60" s="77">
        <f t="shared" si="4"/>
        <v>0.28799999999999998</v>
      </c>
      <c r="AJ60" s="77" t="s">
        <v>72</v>
      </c>
      <c r="AK60" s="77">
        <v>389682498</v>
      </c>
      <c r="AL60" s="78">
        <v>44620</v>
      </c>
      <c r="AM60" s="78">
        <v>44620</v>
      </c>
      <c r="AN60" s="78">
        <v>44622</v>
      </c>
      <c r="AO60" s="78">
        <v>44622</v>
      </c>
      <c r="AP60" s="78">
        <v>44622</v>
      </c>
      <c r="AQ60" s="77" t="s">
        <v>89</v>
      </c>
      <c r="AR60" s="77" t="s">
        <v>7135</v>
      </c>
      <c r="AS60" s="77"/>
      <c r="AT60" s="77"/>
      <c r="AU60" s="77"/>
      <c r="AV60" s="78"/>
      <c r="AW60" s="77" t="s">
        <v>1198</v>
      </c>
      <c r="AX60" s="77"/>
      <c r="AY60" s="77"/>
      <c r="AZ60" s="77"/>
      <c r="BA60" s="77"/>
      <c r="BB60" s="77"/>
      <c r="BC60" s="77"/>
      <c r="BD60" s="77"/>
      <c r="BE60" s="77">
        <f t="shared" si="5"/>
        <v>10</v>
      </c>
      <c r="BF60" s="77">
        <f t="shared" si="6"/>
        <v>2</v>
      </c>
      <c r="BG60" s="77">
        <f t="shared" si="7"/>
        <v>2022</v>
      </c>
      <c r="BH60" s="77"/>
    </row>
    <row r="61" spans="1:60">
      <c r="A61" s="77" t="s">
        <v>55</v>
      </c>
      <c r="B61" s="77" t="s">
        <v>56</v>
      </c>
      <c r="C61" s="77">
        <v>389682535</v>
      </c>
      <c r="D61" s="77"/>
      <c r="E61" s="77" t="s">
        <v>7079</v>
      </c>
      <c r="F61" s="77" t="s">
        <v>2135</v>
      </c>
      <c r="G61" s="77" t="s">
        <v>2136</v>
      </c>
      <c r="H61" s="77" t="s">
        <v>2137</v>
      </c>
      <c r="I61" s="77" t="s">
        <v>2138</v>
      </c>
      <c r="J61" s="77" t="s">
        <v>110</v>
      </c>
      <c r="K61" s="77">
        <v>90248</v>
      </c>
      <c r="L61" s="77" t="s">
        <v>7080</v>
      </c>
      <c r="M61" s="77" t="s">
        <v>7081</v>
      </c>
      <c r="N61" s="77" t="s">
        <v>7082</v>
      </c>
      <c r="O61" s="77" t="s">
        <v>445</v>
      </c>
      <c r="P61" s="77">
        <v>76904</v>
      </c>
      <c r="Q61" s="77"/>
      <c r="R61" s="77"/>
      <c r="S61" s="77"/>
      <c r="T61" s="77"/>
      <c r="U61" s="77">
        <v>12005832</v>
      </c>
      <c r="V61" s="77">
        <v>15</v>
      </c>
      <c r="W61" s="77" t="s">
        <v>4634</v>
      </c>
      <c r="X61" s="77">
        <v>480</v>
      </c>
      <c r="Y61" s="77">
        <v>600</v>
      </c>
      <c r="Z61" s="77">
        <v>20</v>
      </c>
      <c r="AA61" s="77">
        <f t="shared" si="0"/>
        <v>0.28799999999999998</v>
      </c>
      <c r="AB61" s="77" t="s">
        <v>70</v>
      </c>
      <c r="AC61" s="77"/>
      <c r="AD61" s="77"/>
      <c r="AE61" s="77"/>
      <c r="AF61" s="77">
        <f t="shared" si="1"/>
        <v>389682535</v>
      </c>
      <c r="AG61" s="77">
        <f t="shared" si="2"/>
        <v>600</v>
      </c>
      <c r="AH61" s="77">
        <f t="shared" si="3"/>
        <v>20</v>
      </c>
      <c r="AI61" s="77">
        <f t="shared" si="4"/>
        <v>0.28799999999999998</v>
      </c>
      <c r="AJ61" s="77" t="s">
        <v>72</v>
      </c>
      <c r="AK61" s="77">
        <v>389682535</v>
      </c>
      <c r="AL61" s="78">
        <v>44620</v>
      </c>
      <c r="AM61" s="78">
        <v>44620</v>
      </c>
      <c r="AN61" s="78">
        <v>44622</v>
      </c>
      <c r="AO61" s="78">
        <v>44622</v>
      </c>
      <c r="AP61" s="78">
        <v>44622</v>
      </c>
      <c r="AQ61" s="77" t="s">
        <v>89</v>
      </c>
      <c r="AR61" s="77" t="s">
        <v>7136</v>
      </c>
      <c r="AS61" s="77"/>
      <c r="AT61" s="77"/>
      <c r="AU61" s="77"/>
      <c r="AV61" s="78"/>
      <c r="AW61" s="77" t="s">
        <v>1198</v>
      </c>
      <c r="AX61" s="77"/>
      <c r="AY61" s="77"/>
      <c r="AZ61" s="77"/>
      <c r="BA61" s="77"/>
      <c r="BB61" s="77"/>
      <c r="BC61" s="77"/>
      <c r="BD61" s="77"/>
      <c r="BE61" s="77">
        <f t="shared" si="5"/>
        <v>10</v>
      </c>
      <c r="BF61" s="77">
        <f t="shared" si="6"/>
        <v>2</v>
      </c>
      <c r="BG61" s="77">
        <f t="shared" si="7"/>
        <v>2022</v>
      </c>
      <c r="BH61" s="77"/>
    </row>
    <row r="62" spans="1:60">
      <c r="A62" s="77" t="s">
        <v>55</v>
      </c>
      <c r="B62" s="77" t="s">
        <v>56</v>
      </c>
      <c r="C62" s="77">
        <v>389682616</v>
      </c>
      <c r="D62" s="77"/>
      <c r="E62" s="77" t="s">
        <v>7079</v>
      </c>
      <c r="F62" s="77" t="s">
        <v>2135</v>
      </c>
      <c r="G62" s="77" t="s">
        <v>2136</v>
      </c>
      <c r="H62" s="77" t="s">
        <v>2137</v>
      </c>
      <c r="I62" s="77" t="s">
        <v>2138</v>
      </c>
      <c r="J62" s="77" t="s">
        <v>110</v>
      </c>
      <c r="K62" s="77">
        <v>90248</v>
      </c>
      <c r="L62" s="77" t="s">
        <v>7080</v>
      </c>
      <c r="M62" s="77" t="s">
        <v>7081</v>
      </c>
      <c r="N62" s="77" t="s">
        <v>7082</v>
      </c>
      <c r="O62" s="77" t="s">
        <v>445</v>
      </c>
      <c r="P62" s="77">
        <v>76904</v>
      </c>
      <c r="Q62" s="77"/>
      <c r="R62" s="77"/>
      <c r="S62" s="77"/>
      <c r="T62" s="77"/>
      <c r="U62" s="77">
        <v>12005832</v>
      </c>
      <c r="V62" s="77">
        <v>15</v>
      </c>
      <c r="W62" s="77" t="s">
        <v>4634</v>
      </c>
      <c r="X62" s="77">
        <v>480</v>
      </c>
      <c r="Y62" s="77">
        <v>600</v>
      </c>
      <c r="Z62" s="77">
        <v>20</v>
      </c>
      <c r="AA62" s="77">
        <f t="shared" si="0"/>
        <v>0.28799999999999998</v>
      </c>
      <c r="AB62" s="77" t="s">
        <v>70</v>
      </c>
      <c r="AC62" s="77"/>
      <c r="AD62" s="77"/>
      <c r="AE62" s="77"/>
      <c r="AF62" s="77">
        <f t="shared" si="1"/>
        <v>389682616</v>
      </c>
      <c r="AG62" s="77">
        <f t="shared" si="2"/>
        <v>600</v>
      </c>
      <c r="AH62" s="77">
        <f t="shared" si="3"/>
        <v>20</v>
      </c>
      <c r="AI62" s="77">
        <f t="shared" si="4"/>
        <v>0.28799999999999998</v>
      </c>
      <c r="AJ62" s="77" t="s">
        <v>72</v>
      </c>
      <c r="AK62" s="77">
        <v>389682616</v>
      </c>
      <c r="AL62" s="78">
        <v>44620</v>
      </c>
      <c r="AM62" s="78">
        <v>44620</v>
      </c>
      <c r="AN62" s="78">
        <v>44622</v>
      </c>
      <c r="AO62" s="78">
        <v>44622</v>
      </c>
      <c r="AP62" s="78">
        <v>44622</v>
      </c>
      <c r="AQ62" s="77" t="s">
        <v>89</v>
      </c>
      <c r="AR62" s="77" t="s">
        <v>7137</v>
      </c>
      <c r="AS62" s="77"/>
      <c r="AT62" s="77"/>
      <c r="AU62" s="77"/>
      <c r="AV62" s="78"/>
      <c r="AW62" s="77" t="s">
        <v>1198</v>
      </c>
      <c r="AX62" s="77"/>
      <c r="AY62" s="77"/>
      <c r="AZ62" s="77"/>
      <c r="BA62" s="77"/>
      <c r="BB62" s="77"/>
      <c r="BC62" s="77"/>
      <c r="BD62" s="77"/>
      <c r="BE62" s="77">
        <f t="shared" si="5"/>
        <v>10</v>
      </c>
      <c r="BF62" s="77">
        <f t="shared" si="6"/>
        <v>2</v>
      </c>
      <c r="BG62" s="77">
        <f t="shared" si="7"/>
        <v>2022</v>
      </c>
      <c r="BH62" s="77"/>
    </row>
    <row r="63" spans="1:60">
      <c r="A63" s="77" t="s">
        <v>55</v>
      </c>
      <c r="B63" s="77" t="s">
        <v>56</v>
      </c>
      <c r="C63" s="77" t="s">
        <v>7138</v>
      </c>
      <c r="D63" s="77"/>
      <c r="E63" s="77" t="s">
        <v>7079</v>
      </c>
      <c r="F63" s="77" t="s">
        <v>85</v>
      </c>
      <c r="G63" s="77" t="s">
        <v>5855</v>
      </c>
      <c r="H63" s="77" t="s">
        <v>5856</v>
      </c>
      <c r="I63" s="77" t="s">
        <v>6216</v>
      </c>
      <c r="J63" s="77" t="s">
        <v>85</v>
      </c>
      <c r="K63" s="309" t="s">
        <v>5858</v>
      </c>
      <c r="L63" s="77" t="s">
        <v>7080</v>
      </c>
      <c r="M63" s="77" t="s">
        <v>7081</v>
      </c>
      <c r="N63" s="77" t="s">
        <v>7082</v>
      </c>
      <c r="O63" s="77" t="s">
        <v>445</v>
      </c>
      <c r="P63" s="77">
        <v>76904</v>
      </c>
      <c r="Q63" s="77"/>
      <c r="R63" s="77"/>
      <c r="S63" s="77"/>
      <c r="T63" s="77"/>
      <c r="U63" s="77">
        <v>30390372</v>
      </c>
      <c r="V63" s="77"/>
      <c r="W63" s="77" t="s">
        <v>7108</v>
      </c>
      <c r="X63" s="77">
        <v>480</v>
      </c>
      <c r="Y63" s="77">
        <v>580</v>
      </c>
      <c r="Z63" s="77">
        <v>20</v>
      </c>
      <c r="AA63" s="77">
        <f t="shared" si="0"/>
        <v>0.27839999999999998</v>
      </c>
      <c r="AB63" s="77" t="s">
        <v>70</v>
      </c>
      <c r="AC63" s="77"/>
      <c r="AD63" s="77"/>
      <c r="AE63" s="77"/>
      <c r="AF63" s="77" t="str">
        <f t="shared" si="1"/>
        <v>SL210356254</v>
      </c>
      <c r="AG63" s="77">
        <f t="shared" si="2"/>
        <v>580</v>
      </c>
      <c r="AH63" s="77">
        <f t="shared" si="3"/>
        <v>20</v>
      </c>
      <c r="AI63" s="77">
        <f t="shared" si="4"/>
        <v>0.27839999999999998</v>
      </c>
      <c r="AJ63" s="77" t="s">
        <v>72</v>
      </c>
      <c r="AK63" s="77" t="s">
        <v>7138</v>
      </c>
      <c r="AL63" s="78">
        <v>44618</v>
      </c>
      <c r="AM63" s="78">
        <v>44618</v>
      </c>
      <c r="AN63" s="78">
        <v>44622</v>
      </c>
      <c r="AO63" s="78">
        <v>44622</v>
      </c>
      <c r="AP63" s="78">
        <v>44622</v>
      </c>
      <c r="AQ63" s="77" t="s">
        <v>89</v>
      </c>
      <c r="AR63" s="77"/>
      <c r="AS63" s="77"/>
      <c r="AT63" s="77"/>
      <c r="AU63" s="77"/>
      <c r="AV63" s="78"/>
      <c r="AW63" s="77" t="s">
        <v>1198</v>
      </c>
      <c r="AX63" s="77"/>
      <c r="AY63" s="77"/>
      <c r="AZ63" s="77"/>
      <c r="BA63" s="77"/>
      <c r="BB63" s="77"/>
      <c r="BC63" s="77"/>
      <c r="BD63" s="77"/>
      <c r="BE63" s="77">
        <f t="shared" si="5"/>
        <v>9</v>
      </c>
      <c r="BF63" s="77">
        <f t="shared" si="6"/>
        <v>2</v>
      </c>
      <c r="BG63" s="77">
        <f t="shared" si="7"/>
        <v>2022</v>
      </c>
      <c r="BH63" s="77"/>
    </row>
    <row r="64" spans="1:60">
      <c r="A64" s="77" t="s">
        <v>55</v>
      </c>
      <c r="B64" s="77" t="s">
        <v>56</v>
      </c>
      <c r="C64" s="77" t="s">
        <v>7139</v>
      </c>
      <c r="D64" s="77"/>
      <c r="E64" s="77" t="s">
        <v>7079</v>
      </c>
      <c r="F64" s="77" t="s">
        <v>85</v>
      </c>
      <c r="G64" s="77" t="s">
        <v>5855</v>
      </c>
      <c r="H64" s="77" t="s">
        <v>5856</v>
      </c>
      <c r="I64" s="77" t="s">
        <v>6216</v>
      </c>
      <c r="J64" s="77" t="s">
        <v>85</v>
      </c>
      <c r="K64" s="309" t="s">
        <v>5858</v>
      </c>
      <c r="L64" s="77" t="s">
        <v>7080</v>
      </c>
      <c r="M64" s="77" t="s">
        <v>7081</v>
      </c>
      <c r="N64" s="77" t="s">
        <v>7082</v>
      </c>
      <c r="O64" s="77" t="s">
        <v>445</v>
      </c>
      <c r="P64" s="77">
        <v>76904</v>
      </c>
      <c r="Q64" s="77"/>
      <c r="R64" s="77"/>
      <c r="S64" s="77"/>
      <c r="T64" s="77"/>
      <c r="U64" s="77">
        <v>12005832</v>
      </c>
      <c r="V64" s="77"/>
      <c r="W64" s="77" t="s">
        <v>4634</v>
      </c>
      <c r="X64" s="77">
        <v>480</v>
      </c>
      <c r="Y64" s="77">
        <v>600</v>
      </c>
      <c r="Z64" s="77">
        <v>20</v>
      </c>
      <c r="AA64" s="77">
        <f t="shared" si="0"/>
        <v>0.28799999999999998</v>
      </c>
      <c r="AB64" s="77" t="s">
        <v>70</v>
      </c>
      <c r="AC64" s="77"/>
      <c r="AD64" s="77"/>
      <c r="AE64" s="77"/>
      <c r="AF64" s="77" t="str">
        <f t="shared" si="1"/>
        <v>SL210442447</v>
      </c>
      <c r="AG64" s="77">
        <f t="shared" si="2"/>
        <v>600</v>
      </c>
      <c r="AH64" s="77">
        <f t="shared" si="3"/>
        <v>20</v>
      </c>
      <c r="AI64" s="77">
        <f t="shared" si="4"/>
        <v>0.28799999999999998</v>
      </c>
      <c r="AJ64" s="77" t="s">
        <v>72</v>
      </c>
      <c r="AK64" s="77" t="s">
        <v>7139</v>
      </c>
      <c r="AL64" s="78">
        <v>44618</v>
      </c>
      <c r="AM64" s="78">
        <v>44618</v>
      </c>
      <c r="AN64" s="78">
        <v>44622</v>
      </c>
      <c r="AO64" s="78">
        <v>44622</v>
      </c>
      <c r="AP64" s="78">
        <v>44622</v>
      </c>
      <c r="AQ64" s="77" t="s">
        <v>89</v>
      </c>
      <c r="AR64" s="77"/>
      <c r="AS64" s="77"/>
      <c r="AT64" s="77"/>
      <c r="AU64" s="77"/>
      <c r="AV64" s="78"/>
      <c r="AW64" s="77" t="s">
        <v>1198</v>
      </c>
      <c r="AX64" s="77"/>
      <c r="AY64" s="77"/>
      <c r="AZ64" s="77"/>
      <c r="BA64" s="77"/>
      <c r="BB64" s="77"/>
      <c r="BC64" s="77"/>
      <c r="BD64" s="77"/>
      <c r="BE64" s="77">
        <f t="shared" si="5"/>
        <v>9</v>
      </c>
      <c r="BF64" s="77">
        <f t="shared" si="6"/>
        <v>2</v>
      </c>
      <c r="BG64" s="77">
        <f t="shared" si="7"/>
        <v>2022</v>
      </c>
      <c r="BH64" s="77"/>
    </row>
    <row r="65" spans="1:60">
      <c r="A65" s="77" t="s">
        <v>55</v>
      </c>
      <c r="B65" s="77" t="s">
        <v>56</v>
      </c>
      <c r="C65" s="77" t="s">
        <v>7140</v>
      </c>
      <c r="D65" s="77"/>
      <c r="E65" s="77" t="s">
        <v>7079</v>
      </c>
      <c r="F65" s="77" t="s">
        <v>85</v>
      </c>
      <c r="G65" s="77" t="s">
        <v>5855</v>
      </c>
      <c r="H65" s="77" t="s">
        <v>5856</v>
      </c>
      <c r="I65" s="77" t="s">
        <v>6216</v>
      </c>
      <c r="J65" s="77" t="s">
        <v>85</v>
      </c>
      <c r="K65" s="309" t="s">
        <v>5858</v>
      </c>
      <c r="L65" s="77" t="s">
        <v>7080</v>
      </c>
      <c r="M65" s="77" t="s">
        <v>7081</v>
      </c>
      <c r="N65" s="77" t="s">
        <v>7082</v>
      </c>
      <c r="O65" s="77" t="s">
        <v>445</v>
      </c>
      <c r="P65" s="77">
        <v>76904</v>
      </c>
      <c r="Q65" s="77"/>
      <c r="R65" s="77"/>
      <c r="S65" s="77"/>
      <c r="T65" s="77"/>
      <c r="U65" s="77">
        <v>12005832</v>
      </c>
      <c r="V65" s="77"/>
      <c r="W65" s="77" t="s">
        <v>4634</v>
      </c>
      <c r="X65" s="77">
        <v>480</v>
      </c>
      <c r="Y65" s="77">
        <v>600</v>
      </c>
      <c r="Z65" s="77">
        <v>20</v>
      </c>
      <c r="AA65" s="77">
        <f t="shared" si="0"/>
        <v>0.28799999999999998</v>
      </c>
      <c r="AB65" s="77" t="s">
        <v>70</v>
      </c>
      <c r="AC65" s="77"/>
      <c r="AD65" s="77"/>
      <c r="AE65" s="77"/>
      <c r="AF65" s="77" t="str">
        <f t="shared" si="1"/>
        <v>SL210442488</v>
      </c>
      <c r="AG65" s="77">
        <f t="shared" si="2"/>
        <v>600</v>
      </c>
      <c r="AH65" s="77">
        <f t="shared" si="3"/>
        <v>20</v>
      </c>
      <c r="AI65" s="77">
        <f t="shared" si="4"/>
        <v>0.28799999999999998</v>
      </c>
      <c r="AJ65" s="77" t="s">
        <v>72</v>
      </c>
      <c r="AK65" s="77" t="s">
        <v>7140</v>
      </c>
      <c r="AL65" s="78">
        <v>44618</v>
      </c>
      <c r="AM65" s="78">
        <v>44618</v>
      </c>
      <c r="AN65" s="78">
        <v>44622</v>
      </c>
      <c r="AO65" s="78">
        <v>44622</v>
      </c>
      <c r="AP65" s="78">
        <v>44622</v>
      </c>
      <c r="AQ65" s="77" t="s">
        <v>89</v>
      </c>
      <c r="AR65" s="77"/>
      <c r="AS65" s="77"/>
      <c r="AT65" s="77"/>
      <c r="AU65" s="77"/>
      <c r="AV65" s="78"/>
      <c r="AW65" s="77" t="s">
        <v>1198</v>
      </c>
      <c r="AX65" s="77"/>
      <c r="AY65" s="77"/>
      <c r="AZ65" s="77"/>
      <c r="BA65" s="77"/>
      <c r="BB65" s="77"/>
      <c r="BC65" s="77"/>
      <c r="BD65" s="77"/>
      <c r="BE65" s="77">
        <f t="shared" si="5"/>
        <v>9</v>
      </c>
      <c r="BF65" s="77">
        <f t="shared" si="6"/>
        <v>2</v>
      </c>
      <c r="BG65" s="77">
        <f t="shared" si="7"/>
        <v>2022</v>
      </c>
      <c r="BH65" s="77"/>
    </row>
    <row r="66" spans="1:60">
      <c r="A66" s="77" t="s">
        <v>55</v>
      </c>
      <c r="B66" s="77" t="s">
        <v>56</v>
      </c>
      <c r="C66" s="77" t="s">
        <v>7141</v>
      </c>
      <c r="D66" s="77"/>
      <c r="E66" s="77" t="s">
        <v>7079</v>
      </c>
      <c r="F66" s="77" t="s">
        <v>85</v>
      </c>
      <c r="G66" s="77" t="s">
        <v>5855</v>
      </c>
      <c r="H66" s="77" t="s">
        <v>5856</v>
      </c>
      <c r="I66" s="77" t="s">
        <v>6216</v>
      </c>
      <c r="J66" s="77" t="s">
        <v>85</v>
      </c>
      <c r="K66" s="309" t="s">
        <v>5858</v>
      </c>
      <c r="L66" s="77" t="s">
        <v>7080</v>
      </c>
      <c r="M66" s="77" t="s">
        <v>7081</v>
      </c>
      <c r="N66" s="77" t="s">
        <v>7082</v>
      </c>
      <c r="O66" s="77" t="s">
        <v>445</v>
      </c>
      <c r="P66" s="77">
        <v>76904</v>
      </c>
      <c r="Q66" s="77"/>
      <c r="R66" s="77"/>
      <c r="S66" s="77"/>
      <c r="T66" s="77"/>
      <c r="U66" s="77">
        <v>30390372</v>
      </c>
      <c r="V66" s="77"/>
      <c r="W66" s="77" t="s">
        <v>7108</v>
      </c>
      <c r="X66" s="77">
        <v>480</v>
      </c>
      <c r="Y66" s="77">
        <v>580</v>
      </c>
      <c r="Z66" s="77">
        <v>20</v>
      </c>
      <c r="AA66" s="77">
        <f t="shared" ref="AA66:AA129" si="8">X66*Y66/1000000</f>
        <v>0.27839999999999998</v>
      </c>
      <c r="AB66" s="77" t="s">
        <v>70</v>
      </c>
      <c r="AC66" s="77"/>
      <c r="AD66" s="77"/>
      <c r="AE66" s="77"/>
      <c r="AF66" s="77" t="str">
        <f t="shared" ref="AF66:AF129" si="9">C66</f>
        <v>5M55951</v>
      </c>
      <c r="AG66" s="77">
        <f t="shared" ref="AG66:AG129" si="10">Y66</f>
        <v>580</v>
      </c>
      <c r="AH66" s="77">
        <f t="shared" ref="AH66:AH129" si="11">Z66</f>
        <v>20</v>
      </c>
      <c r="AI66" s="77">
        <f t="shared" ref="AI66:AI129" si="12">AA66</f>
        <v>0.27839999999999998</v>
      </c>
      <c r="AJ66" s="77" t="s">
        <v>7142</v>
      </c>
      <c r="AK66" s="77" t="s">
        <v>7141</v>
      </c>
      <c r="AL66" s="78">
        <v>44619</v>
      </c>
      <c r="AM66" s="78">
        <v>44619</v>
      </c>
      <c r="AN66" s="78">
        <v>44622</v>
      </c>
      <c r="AO66" s="78">
        <v>44622</v>
      </c>
      <c r="AP66" s="78">
        <v>44622</v>
      </c>
      <c r="AQ66" s="77" t="s">
        <v>89</v>
      </c>
      <c r="AR66" s="77"/>
      <c r="AS66" s="77"/>
      <c r="AT66" s="77"/>
      <c r="AU66" s="77"/>
      <c r="AV66" s="78"/>
      <c r="AW66" s="77" t="s">
        <v>1198</v>
      </c>
      <c r="AX66" s="77"/>
      <c r="AY66" s="77"/>
      <c r="AZ66" s="77"/>
      <c r="BA66" s="77"/>
      <c r="BB66" s="77"/>
      <c r="BC66" s="77"/>
      <c r="BD66" s="77"/>
      <c r="BE66" s="77">
        <f t="shared" ref="BE66:BE129" si="13">WEEKNUM(AL66)</f>
        <v>10</v>
      </c>
      <c r="BF66" s="77">
        <f t="shared" ref="BF66:BF129" si="14">MONTH(AL66)</f>
        <v>2</v>
      </c>
      <c r="BG66" s="77">
        <f t="shared" ref="BG66:BG129" si="15">YEAR(AL66)</f>
        <v>2022</v>
      </c>
      <c r="BH66" s="77"/>
    </row>
    <row r="67" spans="1:60">
      <c r="A67" s="77" t="s">
        <v>55</v>
      </c>
      <c r="B67" s="77" t="s">
        <v>56</v>
      </c>
      <c r="C67" s="77" t="s">
        <v>7143</v>
      </c>
      <c r="D67" s="77"/>
      <c r="E67" s="77" t="s">
        <v>7079</v>
      </c>
      <c r="F67" s="77" t="s">
        <v>85</v>
      </c>
      <c r="G67" s="77" t="s">
        <v>5855</v>
      </c>
      <c r="H67" s="77" t="s">
        <v>5856</v>
      </c>
      <c r="I67" s="77" t="s">
        <v>6216</v>
      </c>
      <c r="J67" s="77" t="s">
        <v>85</v>
      </c>
      <c r="K67" s="309" t="s">
        <v>5858</v>
      </c>
      <c r="L67" s="77" t="s">
        <v>7080</v>
      </c>
      <c r="M67" s="77" t="s">
        <v>7081</v>
      </c>
      <c r="N67" s="77" t="s">
        <v>7082</v>
      </c>
      <c r="O67" s="77" t="s">
        <v>445</v>
      </c>
      <c r="P67" s="77">
        <v>76904</v>
      </c>
      <c r="Q67" s="77"/>
      <c r="R67" s="77"/>
      <c r="S67" s="77"/>
      <c r="T67" s="77"/>
      <c r="U67" s="77">
        <v>12005832</v>
      </c>
      <c r="V67" s="77"/>
      <c r="W67" s="77" t="s">
        <v>4634</v>
      </c>
      <c r="X67" s="77">
        <v>480</v>
      </c>
      <c r="Y67" s="77">
        <v>600</v>
      </c>
      <c r="Z67" s="77">
        <v>20</v>
      </c>
      <c r="AA67" s="77">
        <f t="shared" si="8"/>
        <v>0.28799999999999998</v>
      </c>
      <c r="AB67" s="77" t="s">
        <v>70</v>
      </c>
      <c r="AC67" s="77"/>
      <c r="AD67" s="77"/>
      <c r="AE67" s="77"/>
      <c r="AF67" s="77" t="str">
        <f t="shared" si="9"/>
        <v>5M56074</v>
      </c>
      <c r="AG67" s="77">
        <f t="shared" si="10"/>
        <v>600</v>
      </c>
      <c r="AH67" s="77">
        <f t="shared" si="11"/>
        <v>20</v>
      </c>
      <c r="AI67" s="77">
        <f t="shared" si="12"/>
        <v>0.28799999999999998</v>
      </c>
      <c r="AJ67" s="77" t="s">
        <v>7142</v>
      </c>
      <c r="AK67" s="77" t="s">
        <v>7143</v>
      </c>
      <c r="AL67" s="78">
        <v>44619</v>
      </c>
      <c r="AM67" s="78">
        <v>44619</v>
      </c>
      <c r="AN67" s="78">
        <v>44622</v>
      </c>
      <c r="AO67" s="78">
        <v>44622</v>
      </c>
      <c r="AP67" s="78">
        <v>44622</v>
      </c>
      <c r="AQ67" s="77" t="s">
        <v>89</v>
      </c>
      <c r="AR67" s="77"/>
      <c r="AS67" s="77"/>
      <c r="AT67" s="77"/>
      <c r="AU67" s="77"/>
      <c r="AV67" s="78"/>
      <c r="AW67" s="77" t="s">
        <v>1198</v>
      </c>
      <c r="AX67" s="77"/>
      <c r="AY67" s="77"/>
      <c r="AZ67" s="77"/>
      <c r="BA67" s="77"/>
      <c r="BB67" s="77"/>
      <c r="BC67" s="77"/>
      <c r="BD67" s="77"/>
      <c r="BE67" s="77">
        <f t="shared" si="13"/>
        <v>10</v>
      </c>
      <c r="BF67" s="77">
        <f t="shared" si="14"/>
        <v>2</v>
      </c>
      <c r="BG67" s="77">
        <f t="shared" si="15"/>
        <v>2022</v>
      </c>
      <c r="BH67" s="77"/>
    </row>
    <row r="68" spans="1:60">
      <c r="A68" s="77" t="s">
        <v>55</v>
      </c>
      <c r="B68" s="77" t="s">
        <v>56</v>
      </c>
      <c r="C68" s="77" t="s">
        <v>7144</v>
      </c>
      <c r="D68" s="77"/>
      <c r="E68" s="77" t="s">
        <v>7079</v>
      </c>
      <c r="F68" s="77" t="s">
        <v>85</v>
      </c>
      <c r="G68" s="77" t="s">
        <v>5855</v>
      </c>
      <c r="H68" s="77" t="s">
        <v>5856</v>
      </c>
      <c r="I68" s="77" t="s">
        <v>6216</v>
      </c>
      <c r="J68" s="77" t="s">
        <v>85</v>
      </c>
      <c r="K68" s="309" t="s">
        <v>5858</v>
      </c>
      <c r="L68" s="77" t="s">
        <v>7080</v>
      </c>
      <c r="M68" s="77" t="s">
        <v>7081</v>
      </c>
      <c r="N68" s="77" t="s">
        <v>7082</v>
      </c>
      <c r="O68" s="77" t="s">
        <v>445</v>
      </c>
      <c r="P68" s="77">
        <v>76904</v>
      </c>
      <c r="Q68" s="77"/>
      <c r="R68" s="77"/>
      <c r="S68" s="77"/>
      <c r="T68" s="77"/>
      <c r="U68" s="77">
        <v>12005832</v>
      </c>
      <c r="V68" s="77"/>
      <c r="W68" s="77" t="s">
        <v>4634</v>
      </c>
      <c r="X68" s="77">
        <v>480</v>
      </c>
      <c r="Y68" s="77">
        <v>600</v>
      </c>
      <c r="Z68" s="77">
        <v>20</v>
      </c>
      <c r="AA68" s="77">
        <f t="shared" si="8"/>
        <v>0.28799999999999998</v>
      </c>
      <c r="AB68" s="77" t="s">
        <v>70</v>
      </c>
      <c r="AC68" s="77"/>
      <c r="AD68" s="77"/>
      <c r="AE68" s="77"/>
      <c r="AF68" s="77" t="str">
        <f t="shared" si="9"/>
        <v>5M56153</v>
      </c>
      <c r="AG68" s="77">
        <f t="shared" si="10"/>
        <v>600</v>
      </c>
      <c r="AH68" s="77">
        <f t="shared" si="11"/>
        <v>20</v>
      </c>
      <c r="AI68" s="77">
        <f t="shared" si="12"/>
        <v>0.28799999999999998</v>
      </c>
      <c r="AJ68" s="77" t="s">
        <v>7142</v>
      </c>
      <c r="AK68" s="77" t="s">
        <v>7144</v>
      </c>
      <c r="AL68" s="78">
        <v>44619</v>
      </c>
      <c r="AM68" s="78">
        <v>44619</v>
      </c>
      <c r="AN68" s="78">
        <v>44622</v>
      </c>
      <c r="AO68" s="78">
        <v>44622</v>
      </c>
      <c r="AP68" s="78">
        <v>44622</v>
      </c>
      <c r="AQ68" s="77" t="s">
        <v>89</v>
      </c>
      <c r="AR68" s="77"/>
      <c r="AS68" s="77"/>
      <c r="AT68" s="77"/>
      <c r="AU68" s="77"/>
      <c r="AV68" s="78"/>
      <c r="AW68" s="77" t="s">
        <v>1198</v>
      </c>
      <c r="AX68" s="77"/>
      <c r="AY68" s="77"/>
      <c r="AZ68" s="77"/>
      <c r="BA68" s="77"/>
      <c r="BB68" s="77"/>
      <c r="BC68" s="77"/>
      <c r="BD68" s="77"/>
      <c r="BE68" s="77">
        <f t="shared" si="13"/>
        <v>10</v>
      </c>
      <c r="BF68" s="77">
        <f t="shared" si="14"/>
        <v>2</v>
      </c>
      <c r="BG68" s="77">
        <f t="shared" si="15"/>
        <v>2022</v>
      </c>
      <c r="BH68" s="77"/>
    </row>
    <row r="69" spans="1:60">
      <c r="A69" s="77" t="s">
        <v>55</v>
      </c>
      <c r="B69" s="77" t="s">
        <v>56</v>
      </c>
      <c r="C69" s="77" t="s">
        <v>7145</v>
      </c>
      <c r="D69" s="77"/>
      <c r="E69" s="77" t="s">
        <v>7079</v>
      </c>
      <c r="F69" s="77" t="s">
        <v>85</v>
      </c>
      <c r="G69" s="77" t="s">
        <v>5855</v>
      </c>
      <c r="H69" s="77" t="s">
        <v>5856</v>
      </c>
      <c r="I69" s="77" t="s">
        <v>6216</v>
      </c>
      <c r="J69" s="77" t="s">
        <v>85</v>
      </c>
      <c r="K69" s="309" t="s">
        <v>5858</v>
      </c>
      <c r="L69" s="77" t="s">
        <v>7080</v>
      </c>
      <c r="M69" s="77" t="s">
        <v>7081</v>
      </c>
      <c r="N69" s="77" t="s">
        <v>7082</v>
      </c>
      <c r="O69" s="77" t="s">
        <v>445</v>
      </c>
      <c r="P69" s="77">
        <v>76904</v>
      </c>
      <c r="Q69" s="77"/>
      <c r="R69" s="77"/>
      <c r="S69" s="77"/>
      <c r="T69" s="77"/>
      <c r="U69" s="77">
        <v>12005832</v>
      </c>
      <c r="V69" s="77"/>
      <c r="W69" s="77" t="s">
        <v>4634</v>
      </c>
      <c r="X69" s="77">
        <v>480</v>
      </c>
      <c r="Y69" s="77">
        <v>600</v>
      </c>
      <c r="Z69" s="77">
        <v>20</v>
      </c>
      <c r="AA69" s="77">
        <f t="shared" si="8"/>
        <v>0.28799999999999998</v>
      </c>
      <c r="AB69" s="77" t="s">
        <v>70</v>
      </c>
      <c r="AC69" s="77"/>
      <c r="AD69" s="77"/>
      <c r="AE69" s="77"/>
      <c r="AF69" s="77" t="str">
        <f t="shared" si="9"/>
        <v>5M56189</v>
      </c>
      <c r="AG69" s="77">
        <f t="shared" si="10"/>
        <v>600</v>
      </c>
      <c r="AH69" s="77">
        <f t="shared" si="11"/>
        <v>20</v>
      </c>
      <c r="AI69" s="77">
        <f t="shared" si="12"/>
        <v>0.28799999999999998</v>
      </c>
      <c r="AJ69" s="77" t="s">
        <v>7142</v>
      </c>
      <c r="AK69" s="77" t="s">
        <v>7145</v>
      </c>
      <c r="AL69" s="78">
        <v>44619</v>
      </c>
      <c r="AM69" s="78">
        <v>44619</v>
      </c>
      <c r="AN69" s="78">
        <v>44622</v>
      </c>
      <c r="AO69" s="78">
        <v>44622</v>
      </c>
      <c r="AP69" s="78">
        <v>44622</v>
      </c>
      <c r="AQ69" s="77" t="s">
        <v>89</v>
      </c>
      <c r="AR69" s="77"/>
      <c r="AS69" s="77"/>
      <c r="AT69" s="77"/>
      <c r="AU69" s="77"/>
      <c r="AV69" s="78"/>
      <c r="AW69" s="77" t="s">
        <v>1198</v>
      </c>
      <c r="AX69" s="77"/>
      <c r="AY69" s="77"/>
      <c r="AZ69" s="77"/>
      <c r="BA69" s="77"/>
      <c r="BB69" s="77"/>
      <c r="BC69" s="77"/>
      <c r="BD69" s="77"/>
      <c r="BE69" s="77">
        <f t="shared" si="13"/>
        <v>10</v>
      </c>
      <c r="BF69" s="77">
        <f t="shared" si="14"/>
        <v>2</v>
      </c>
      <c r="BG69" s="77">
        <f t="shared" si="15"/>
        <v>2022</v>
      </c>
      <c r="BH69" s="77"/>
    </row>
    <row r="70" spans="1:60">
      <c r="A70" s="77" t="s">
        <v>55</v>
      </c>
      <c r="B70" s="77" t="s">
        <v>56</v>
      </c>
      <c r="C70" s="77" t="s">
        <v>7146</v>
      </c>
      <c r="D70" s="77"/>
      <c r="E70" s="77" t="s">
        <v>7079</v>
      </c>
      <c r="F70" s="77" t="s">
        <v>85</v>
      </c>
      <c r="G70" s="77" t="s">
        <v>5855</v>
      </c>
      <c r="H70" s="77" t="s">
        <v>5856</v>
      </c>
      <c r="I70" s="77" t="s">
        <v>6216</v>
      </c>
      <c r="J70" s="77" t="s">
        <v>85</v>
      </c>
      <c r="K70" s="309" t="s">
        <v>5858</v>
      </c>
      <c r="L70" s="77" t="s">
        <v>7080</v>
      </c>
      <c r="M70" s="77" t="s">
        <v>7081</v>
      </c>
      <c r="N70" s="77" t="s">
        <v>7082</v>
      </c>
      <c r="O70" s="77" t="s">
        <v>445</v>
      </c>
      <c r="P70" s="77">
        <v>76904</v>
      </c>
      <c r="Q70" s="77"/>
      <c r="R70" s="77"/>
      <c r="S70" s="77"/>
      <c r="T70" s="77"/>
      <c r="U70" s="77">
        <v>30390372</v>
      </c>
      <c r="V70" s="77"/>
      <c r="W70" s="77" t="s">
        <v>7108</v>
      </c>
      <c r="X70" s="77">
        <v>480</v>
      </c>
      <c r="Y70" s="77">
        <v>580</v>
      </c>
      <c r="Z70" s="77">
        <v>20</v>
      </c>
      <c r="AA70" s="77">
        <f t="shared" si="8"/>
        <v>0.27839999999999998</v>
      </c>
      <c r="AB70" s="77" t="s">
        <v>70</v>
      </c>
      <c r="AC70" s="77"/>
      <c r="AD70" s="77"/>
      <c r="AE70" s="77"/>
      <c r="AF70" s="77" t="str">
        <f t="shared" si="9"/>
        <v>SL210442397</v>
      </c>
      <c r="AG70" s="77">
        <f t="shared" si="10"/>
        <v>580</v>
      </c>
      <c r="AH70" s="77">
        <f t="shared" si="11"/>
        <v>20</v>
      </c>
      <c r="AI70" s="77">
        <f t="shared" si="12"/>
        <v>0.27839999999999998</v>
      </c>
      <c r="AJ70" s="77" t="s">
        <v>72</v>
      </c>
      <c r="AK70" s="77" t="s">
        <v>7146</v>
      </c>
      <c r="AL70" s="78">
        <v>44619</v>
      </c>
      <c r="AM70" s="78">
        <v>44619</v>
      </c>
      <c r="AN70" s="78">
        <v>44622</v>
      </c>
      <c r="AO70" s="78">
        <v>44622</v>
      </c>
      <c r="AP70" s="78">
        <v>44622</v>
      </c>
      <c r="AQ70" s="77" t="s">
        <v>89</v>
      </c>
      <c r="AR70" s="77"/>
      <c r="AS70" s="77"/>
      <c r="AT70" s="77"/>
      <c r="AU70" s="77"/>
      <c r="AV70" s="78"/>
      <c r="AW70" s="77" t="s">
        <v>1198</v>
      </c>
      <c r="AX70" s="77"/>
      <c r="AY70" s="77"/>
      <c r="AZ70" s="77"/>
      <c r="BA70" s="77"/>
      <c r="BB70" s="77"/>
      <c r="BC70" s="77"/>
      <c r="BD70" s="77"/>
      <c r="BE70" s="77">
        <f t="shared" si="13"/>
        <v>10</v>
      </c>
      <c r="BF70" s="77">
        <f t="shared" si="14"/>
        <v>2</v>
      </c>
      <c r="BG70" s="77">
        <f t="shared" si="15"/>
        <v>2022</v>
      </c>
      <c r="BH70" s="77"/>
    </row>
    <row r="71" spans="1:60">
      <c r="A71" s="77" t="s">
        <v>55</v>
      </c>
      <c r="B71" s="77" t="s">
        <v>56</v>
      </c>
      <c r="C71" s="77" t="s">
        <v>7147</v>
      </c>
      <c r="D71" s="77"/>
      <c r="E71" s="77" t="s">
        <v>7079</v>
      </c>
      <c r="F71" s="77" t="s">
        <v>85</v>
      </c>
      <c r="G71" s="77" t="s">
        <v>5855</v>
      </c>
      <c r="H71" s="77" t="s">
        <v>5856</v>
      </c>
      <c r="I71" s="77" t="s">
        <v>6216</v>
      </c>
      <c r="J71" s="77" t="s">
        <v>85</v>
      </c>
      <c r="K71" s="309" t="s">
        <v>5858</v>
      </c>
      <c r="L71" s="77" t="s">
        <v>7080</v>
      </c>
      <c r="M71" s="77" t="s">
        <v>7081</v>
      </c>
      <c r="N71" s="77" t="s">
        <v>7082</v>
      </c>
      <c r="O71" s="77" t="s">
        <v>445</v>
      </c>
      <c r="P71" s="77">
        <v>76904</v>
      </c>
      <c r="Q71" s="77"/>
      <c r="R71" s="77"/>
      <c r="S71" s="77"/>
      <c r="T71" s="77"/>
      <c r="U71" s="77">
        <v>30390372</v>
      </c>
      <c r="V71" s="77"/>
      <c r="W71" s="77" t="s">
        <v>7108</v>
      </c>
      <c r="X71" s="77">
        <v>480</v>
      </c>
      <c r="Y71" s="77">
        <v>580</v>
      </c>
      <c r="Z71" s="77">
        <v>20</v>
      </c>
      <c r="AA71" s="77">
        <f t="shared" si="8"/>
        <v>0.27839999999999998</v>
      </c>
      <c r="AB71" s="77" t="s">
        <v>70</v>
      </c>
      <c r="AC71" s="77"/>
      <c r="AD71" s="77"/>
      <c r="AE71" s="77"/>
      <c r="AF71" s="77" t="str">
        <f t="shared" si="9"/>
        <v>SL210442406</v>
      </c>
      <c r="AG71" s="77">
        <f t="shared" si="10"/>
        <v>580</v>
      </c>
      <c r="AH71" s="77">
        <f t="shared" si="11"/>
        <v>20</v>
      </c>
      <c r="AI71" s="77">
        <f t="shared" si="12"/>
        <v>0.27839999999999998</v>
      </c>
      <c r="AJ71" s="77" t="s">
        <v>72</v>
      </c>
      <c r="AK71" s="77" t="s">
        <v>7147</v>
      </c>
      <c r="AL71" s="78">
        <v>44619</v>
      </c>
      <c r="AM71" s="78">
        <v>44619</v>
      </c>
      <c r="AN71" s="78">
        <v>44622</v>
      </c>
      <c r="AO71" s="78">
        <v>44622</v>
      </c>
      <c r="AP71" s="78">
        <v>44622</v>
      </c>
      <c r="AQ71" s="77" t="s">
        <v>89</v>
      </c>
      <c r="AR71" s="77"/>
      <c r="AS71" s="77"/>
      <c r="AT71" s="77"/>
      <c r="AU71" s="77"/>
      <c r="AV71" s="78"/>
      <c r="AW71" s="77" t="s">
        <v>1198</v>
      </c>
      <c r="AX71" s="77"/>
      <c r="AY71" s="77"/>
      <c r="AZ71" s="77"/>
      <c r="BA71" s="77"/>
      <c r="BB71" s="77"/>
      <c r="BC71" s="77"/>
      <c r="BD71" s="77"/>
      <c r="BE71" s="77">
        <f t="shared" si="13"/>
        <v>10</v>
      </c>
      <c r="BF71" s="77">
        <f t="shared" si="14"/>
        <v>2</v>
      </c>
      <c r="BG71" s="77">
        <f t="shared" si="15"/>
        <v>2022</v>
      </c>
      <c r="BH71" s="77"/>
    </row>
    <row r="72" spans="1:60">
      <c r="A72" s="77" t="s">
        <v>55</v>
      </c>
      <c r="B72" s="77" t="s">
        <v>56</v>
      </c>
      <c r="C72" s="77" t="s">
        <v>7148</v>
      </c>
      <c r="D72" s="77"/>
      <c r="E72" s="77" t="s">
        <v>7079</v>
      </c>
      <c r="F72" s="77" t="s">
        <v>85</v>
      </c>
      <c r="G72" s="77" t="s">
        <v>5855</v>
      </c>
      <c r="H72" s="77" t="s">
        <v>5856</v>
      </c>
      <c r="I72" s="77" t="s">
        <v>6216</v>
      </c>
      <c r="J72" s="77" t="s">
        <v>85</v>
      </c>
      <c r="K72" s="309" t="s">
        <v>5858</v>
      </c>
      <c r="L72" s="77" t="s">
        <v>7080</v>
      </c>
      <c r="M72" s="77" t="s">
        <v>7081</v>
      </c>
      <c r="N72" s="77" t="s">
        <v>7082</v>
      </c>
      <c r="O72" s="77" t="s">
        <v>445</v>
      </c>
      <c r="P72" s="77">
        <v>76904</v>
      </c>
      <c r="Q72" s="77"/>
      <c r="R72" s="77"/>
      <c r="S72" s="77"/>
      <c r="T72" s="77"/>
      <c r="U72" s="77">
        <v>30390372</v>
      </c>
      <c r="V72" s="77"/>
      <c r="W72" s="77" t="s">
        <v>7108</v>
      </c>
      <c r="X72" s="77">
        <v>480</v>
      </c>
      <c r="Y72" s="77">
        <v>580</v>
      </c>
      <c r="Z72" s="77">
        <v>20</v>
      </c>
      <c r="AA72" s="77">
        <f t="shared" si="8"/>
        <v>0.27839999999999998</v>
      </c>
      <c r="AB72" s="77" t="s">
        <v>70</v>
      </c>
      <c r="AC72" s="77"/>
      <c r="AD72" s="77"/>
      <c r="AE72" s="77"/>
      <c r="AF72" s="77" t="str">
        <f t="shared" si="9"/>
        <v>SL210442423</v>
      </c>
      <c r="AG72" s="77">
        <f t="shared" si="10"/>
        <v>580</v>
      </c>
      <c r="AH72" s="77">
        <f t="shared" si="11"/>
        <v>20</v>
      </c>
      <c r="AI72" s="77">
        <f t="shared" si="12"/>
        <v>0.27839999999999998</v>
      </c>
      <c r="AJ72" s="77" t="s">
        <v>72</v>
      </c>
      <c r="AK72" s="77" t="s">
        <v>7148</v>
      </c>
      <c r="AL72" s="78">
        <v>44619</v>
      </c>
      <c r="AM72" s="78">
        <v>44619</v>
      </c>
      <c r="AN72" s="78">
        <v>44622</v>
      </c>
      <c r="AO72" s="78">
        <v>44622</v>
      </c>
      <c r="AP72" s="78">
        <v>44622</v>
      </c>
      <c r="AQ72" s="77" t="s">
        <v>89</v>
      </c>
      <c r="AR72" s="77"/>
      <c r="AS72" s="77"/>
      <c r="AT72" s="77"/>
      <c r="AU72" s="77"/>
      <c r="AV72" s="78"/>
      <c r="AW72" s="77" t="s">
        <v>1198</v>
      </c>
      <c r="AX72" s="77"/>
      <c r="AY72" s="77"/>
      <c r="AZ72" s="77"/>
      <c r="BA72" s="77"/>
      <c r="BB72" s="77"/>
      <c r="BC72" s="77"/>
      <c r="BD72" s="77"/>
      <c r="BE72" s="77">
        <f t="shared" si="13"/>
        <v>10</v>
      </c>
      <c r="BF72" s="77">
        <f t="shared" si="14"/>
        <v>2</v>
      </c>
      <c r="BG72" s="77">
        <f t="shared" si="15"/>
        <v>2022</v>
      </c>
      <c r="BH72" s="77"/>
    </row>
    <row r="73" spans="1:60">
      <c r="A73" s="77" t="s">
        <v>55</v>
      </c>
      <c r="B73" s="77" t="s">
        <v>56</v>
      </c>
      <c r="C73" s="77" t="s">
        <v>7149</v>
      </c>
      <c r="D73" s="77"/>
      <c r="E73" s="77" t="s">
        <v>7079</v>
      </c>
      <c r="F73" s="77" t="s">
        <v>85</v>
      </c>
      <c r="G73" s="77" t="s">
        <v>5855</v>
      </c>
      <c r="H73" s="77" t="s">
        <v>5856</v>
      </c>
      <c r="I73" s="77" t="s">
        <v>6216</v>
      </c>
      <c r="J73" s="77" t="s">
        <v>85</v>
      </c>
      <c r="K73" s="309" t="s">
        <v>5858</v>
      </c>
      <c r="L73" s="77" t="s">
        <v>7080</v>
      </c>
      <c r="M73" s="77" t="s">
        <v>7081</v>
      </c>
      <c r="N73" s="77" t="s">
        <v>7082</v>
      </c>
      <c r="O73" s="77" t="s">
        <v>445</v>
      </c>
      <c r="P73" s="77">
        <v>76904</v>
      </c>
      <c r="Q73" s="77"/>
      <c r="R73" s="77"/>
      <c r="S73" s="77"/>
      <c r="T73" s="77"/>
      <c r="U73" s="77">
        <v>30390372</v>
      </c>
      <c r="V73" s="77"/>
      <c r="W73" s="77" t="s">
        <v>4634</v>
      </c>
      <c r="X73" s="77">
        <v>480</v>
      </c>
      <c r="Y73" s="77">
        <v>580</v>
      </c>
      <c r="Z73" s="77">
        <v>20</v>
      </c>
      <c r="AA73" s="77">
        <f t="shared" si="8"/>
        <v>0.27839999999999998</v>
      </c>
      <c r="AB73" s="77" t="s">
        <v>70</v>
      </c>
      <c r="AC73" s="77"/>
      <c r="AD73" s="77"/>
      <c r="AE73" s="77"/>
      <c r="AF73" s="77" t="str">
        <f t="shared" si="9"/>
        <v>SL210442439</v>
      </c>
      <c r="AG73" s="77">
        <f t="shared" si="10"/>
        <v>580</v>
      </c>
      <c r="AH73" s="77">
        <f t="shared" si="11"/>
        <v>20</v>
      </c>
      <c r="AI73" s="77">
        <f t="shared" si="12"/>
        <v>0.27839999999999998</v>
      </c>
      <c r="AJ73" s="77" t="s">
        <v>72</v>
      </c>
      <c r="AK73" s="77" t="s">
        <v>7149</v>
      </c>
      <c r="AL73" s="78">
        <v>44619</v>
      </c>
      <c r="AM73" s="78">
        <v>44619</v>
      </c>
      <c r="AN73" s="78">
        <v>44622</v>
      </c>
      <c r="AO73" s="78">
        <v>44622</v>
      </c>
      <c r="AP73" s="78">
        <v>44622</v>
      </c>
      <c r="AQ73" s="77" t="s">
        <v>89</v>
      </c>
      <c r="AR73" s="77"/>
      <c r="AS73" s="77"/>
      <c r="AT73" s="77"/>
      <c r="AU73" s="77"/>
      <c r="AV73" s="78"/>
      <c r="AW73" s="77" t="s">
        <v>1198</v>
      </c>
      <c r="AX73" s="77"/>
      <c r="AY73" s="77"/>
      <c r="AZ73" s="77"/>
      <c r="BA73" s="77"/>
      <c r="BB73" s="77"/>
      <c r="BC73" s="77"/>
      <c r="BD73" s="77"/>
      <c r="BE73" s="77">
        <f t="shared" si="13"/>
        <v>10</v>
      </c>
      <c r="BF73" s="77">
        <f t="shared" si="14"/>
        <v>2</v>
      </c>
      <c r="BG73" s="77">
        <f t="shared" si="15"/>
        <v>2022</v>
      </c>
      <c r="BH73" s="77"/>
    </row>
    <row r="74" spans="1:60">
      <c r="A74" s="77" t="s">
        <v>55</v>
      </c>
      <c r="B74" s="77" t="s">
        <v>56</v>
      </c>
      <c r="C74" s="77">
        <v>389682319</v>
      </c>
      <c r="D74" s="77"/>
      <c r="E74" s="77" t="s">
        <v>7079</v>
      </c>
      <c r="F74" s="77" t="s">
        <v>2135</v>
      </c>
      <c r="G74" s="77" t="s">
        <v>2136</v>
      </c>
      <c r="H74" s="77" t="s">
        <v>2137</v>
      </c>
      <c r="I74" s="77" t="s">
        <v>2138</v>
      </c>
      <c r="J74" s="77" t="s">
        <v>110</v>
      </c>
      <c r="K74" s="77">
        <v>90248</v>
      </c>
      <c r="L74" s="77" t="s">
        <v>7080</v>
      </c>
      <c r="M74" s="77" t="s">
        <v>7081</v>
      </c>
      <c r="N74" s="77" t="s">
        <v>7082</v>
      </c>
      <c r="O74" s="77" t="s">
        <v>445</v>
      </c>
      <c r="P74" s="77">
        <v>76904</v>
      </c>
      <c r="Q74" s="77"/>
      <c r="R74" s="77"/>
      <c r="S74" s="77"/>
      <c r="T74" s="77"/>
      <c r="U74" s="77">
        <v>12005832</v>
      </c>
      <c r="V74" s="77">
        <v>15</v>
      </c>
      <c r="W74" s="77" t="s">
        <v>4634</v>
      </c>
      <c r="X74" s="77">
        <v>480</v>
      </c>
      <c r="Y74" s="77">
        <v>600</v>
      </c>
      <c r="Z74" s="77">
        <v>20</v>
      </c>
      <c r="AA74" s="77">
        <f t="shared" si="8"/>
        <v>0.28799999999999998</v>
      </c>
      <c r="AB74" s="77" t="s">
        <v>70</v>
      </c>
      <c r="AC74" s="77"/>
      <c r="AD74" s="77"/>
      <c r="AE74" s="77"/>
      <c r="AF74" s="77">
        <f t="shared" si="9"/>
        <v>389682319</v>
      </c>
      <c r="AG74" s="77">
        <f t="shared" si="10"/>
        <v>600</v>
      </c>
      <c r="AH74" s="77">
        <f t="shared" si="11"/>
        <v>20</v>
      </c>
      <c r="AI74" s="77">
        <f t="shared" si="12"/>
        <v>0.28799999999999998</v>
      </c>
      <c r="AJ74" s="77" t="s">
        <v>72</v>
      </c>
      <c r="AK74" s="77">
        <v>389682319</v>
      </c>
      <c r="AL74" s="78">
        <v>44620</v>
      </c>
      <c r="AM74" s="78">
        <v>44620</v>
      </c>
      <c r="AN74" s="78">
        <v>44623</v>
      </c>
      <c r="AO74" s="78">
        <v>44623</v>
      </c>
      <c r="AP74" s="78">
        <v>44623</v>
      </c>
      <c r="AQ74" s="77" t="s">
        <v>89</v>
      </c>
      <c r="AR74" s="77" t="s">
        <v>7150</v>
      </c>
      <c r="AS74" s="77"/>
      <c r="AT74" s="77"/>
      <c r="AU74" s="77"/>
      <c r="AV74" s="78"/>
      <c r="AW74" s="77" t="s">
        <v>1198</v>
      </c>
      <c r="AX74" s="77"/>
      <c r="AY74" s="77"/>
      <c r="AZ74" s="77"/>
      <c r="BA74" s="77"/>
      <c r="BB74" s="77"/>
      <c r="BC74" s="77"/>
      <c r="BD74" s="77"/>
      <c r="BE74" s="77">
        <f t="shared" si="13"/>
        <v>10</v>
      </c>
      <c r="BF74" s="77">
        <f t="shared" si="14"/>
        <v>2</v>
      </c>
      <c r="BG74" s="77">
        <f t="shared" si="15"/>
        <v>2022</v>
      </c>
      <c r="BH74" s="77"/>
    </row>
    <row r="75" spans="1:60">
      <c r="A75" s="77" t="s">
        <v>55</v>
      </c>
      <c r="B75" s="77" t="s">
        <v>56</v>
      </c>
      <c r="C75" s="77">
        <v>389682505</v>
      </c>
      <c r="D75" s="77"/>
      <c r="E75" s="77" t="s">
        <v>7079</v>
      </c>
      <c r="F75" s="77" t="s">
        <v>2135</v>
      </c>
      <c r="G75" s="77" t="s">
        <v>2136</v>
      </c>
      <c r="H75" s="77" t="s">
        <v>2137</v>
      </c>
      <c r="I75" s="77" t="s">
        <v>2138</v>
      </c>
      <c r="J75" s="77" t="s">
        <v>110</v>
      </c>
      <c r="K75" s="77">
        <v>90248</v>
      </c>
      <c r="L75" s="77" t="s">
        <v>7080</v>
      </c>
      <c r="M75" s="77" t="s">
        <v>7081</v>
      </c>
      <c r="N75" s="77" t="s">
        <v>7082</v>
      </c>
      <c r="O75" s="77" t="s">
        <v>445</v>
      </c>
      <c r="P75" s="77">
        <v>76904</v>
      </c>
      <c r="Q75" s="77"/>
      <c r="R75" s="77"/>
      <c r="S75" s="77"/>
      <c r="T75" s="77"/>
      <c r="U75" s="77">
        <v>12005832</v>
      </c>
      <c r="V75" s="77">
        <v>15</v>
      </c>
      <c r="W75" s="77" t="s">
        <v>4634</v>
      </c>
      <c r="X75" s="77">
        <v>480</v>
      </c>
      <c r="Y75" s="77">
        <v>600</v>
      </c>
      <c r="Z75" s="77">
        <v>20</v>
      </c>
      <c r="AA75" s="77">
        <f t="shared" si="8"/>
        <v>0.28799999999999998</v>
      </c>
      <c r="AB75" s="77" t="s">
        <v>70</v>
      </c>
      <c r="AC75" s="77"/>
      <c r="AD75" s="77"/>
      <c r="AE75" s="77"/>
      <c r="AF75" s="77">
        <f t="shared" si="9"/>
        <v>389682505</v>
      </c>
      <c r="AG75" s="77">
        <f t="shared" si="10"/>
        <v>600</v>
      </c>
      <c r="AH75" s="77">
        <f t="shared" si="11"/>
        <v>20</v>
      </c>
      <c r="AI75" s="77">
        <f t="shared" si="12"/>
        <v>0.28799999999999998</v>
      </c>
      <c r="AJ75" s="77" t="s">
        <v>72</v>
      </c>
      <c r="AK75" s="77">
        <v>389682505</v>
      </c>
      <c r="AL75" s="78">
        <v>44620</v>
      </c>
      <c r="AM75" s="78">
        <v>44620</v>
      </c>
      <c r="AN75" s="78">
        <v>44623</v>
      </c>
      <c r="AO75" s="78">
        <v>44623</v>
      </c>
      <c r="AP75" s="78">
        <v>44623</v>
      </c>
      <c r="AQ75" s="77" t="s">
        <v>89</v>
      </c>
      <c r="AR75" s="77" t="s">
        <v>7151</v>
      </c>
      <c r="AS75" s="77"/>
      <c r="AT75" s="77"/>
      <c r="AU75" s="77"/>
      <c r="AV75" s="78"/>
      <c r="AW75" s="77" t="s">
        <v>1198</v>
      </c>
      <c r="AX75" s="77"/>
      <c r="AY75" s="77"/>
      <c r="AZ75" s="77"/>
      <c r="BA75" s="77"/>
      <c r="BB75" s="77"/>
      <c r="BC75" s="77"/>
      <c r="BD75" s="77"/>
      <c r="BE75" s="77">
        <f t="shared" si="13"/>
        <v>10</v>
      </c>
      <c r="BF75" s="77">
        <f t="shared" si="14"/>
        <v>2</v>
      </c>
      <c r="BG75" s="77">
        <f t="shared" si="15"/>
        <v>2022</v>
      </c>
      <c r="BH75" s="77"/>
    </row>
    <row r="76" spans="1:60">
      <c r="A76" s="77" t="s">
        <v>55</v>
      </c>
      <c r="B76" s="77" t="s">
        <v>56</v>
      </c>
      <c r="C76" s="77">
        <v>389682501</v>
      </c>
      <c r="D76" s="77"/>
      <c r="E76" s="77" t="s">
        <v>7079</v>
      </c>
      <c r="F76" s="77" t="s">
        <v>2135</v>
      </c>
      <c r="G76" s="77" t="s">
        <v>2136</v>
      </c>
      <c r="H76" s="77" t="s">
        <v>2137</v>
      </c>
      <c r="I76" s="77" t="s">
        <v>2138</v>
      </c>
      <c r="J76" s="77" t="s">
        <v>110</v>
      </c>
      <c r="K76" s="77">
        <v>90248</v>
      </c>
      <c r="L76" s="77" t="s">
        <v>7080</v>
      </c>
      <c r="M76" s="77" t="s">
        <v>7081</v>
      </c>
      <c r="N76" s="77" t="s">
        <v>7082</v>
      </c>
      <c r="O76" s="77" t="s">
        <v>445</v>
      </c>
      <c r="P76" s="77">
        <v>76904</v>
      </c>
      <c r="Q76" s="77"/>
      <c r="R76" s="77"/>
      <c r="S76" s="77"/>
      <c r="T76" s="77"/>
      <c r="U76" s="77">
        <v>12005832</v>
      </c>
      <c r="V76" s="77">
        <v>15</v>
      </c>
      <c r="W76" s="77" t="s">
        <v>4634</v>
      </c>
      <c r="X76" s="77">
        <v>480</v>
      </c>
      <c r="Y76" s="77">
        <v>600</v>
      </c>
      <c r="Z76" s="77">
        <v>20</v>
      </c>
      <c r="AA76" s="77">
        <f t="shared" si="8"/>
        <v>0.28799999999999998</v>
      </c>
      <c r="AB76" s="77" t="s">
        <v>70</v>
      </c>
      <c r="AC76" s="77"/>
      <c r="AD76" s="77"/>
      <c r="AE76" s="77"/>
      <c r="AF76" s="77">
        <f t="shared" si="9"/>
        <v>389682501</v>
      </c>
      <c r="AG76" s="77">
        <f t="shared" si="10"/>
        <v>600</v>
      </c>
      <c r="AH76" s="77">
        <f t="shared" si="11"/>
        <v>20</v>
      </c>
      <c r="AI76" s="77">
        <f t="shared" si="12"/>
        <v>0.28799999999999998</v>
      </c>
      <c r="AJ76" s="77" t="s">
        <v>72</v>
      </c>
      <c r="AK76" s="77">
        <v>389682501</v>
      </c>
      <c r="AL76" s="78">
        <v>44621</v>
      </c>
      <c r="AM76" s="78">
        <v>44621</v>
      </c>
      <c r="AN76" s="78">
        <v>44623</v>
      </c>
      <c r="AO76" s="78">
        <v>44623</v>
      </c>
      <c r="AP76" s="78">
        <v>44623</v>
      </c>
      <c r="AQ76" s="77" t="s">
        <v>89</v>
      </c>
      <c r="AR76" s="77" t="s">
        <v>7152</v>
      </c>
      <c r="AS76" s="77"/>
      <c r="AT76" s="77"/>
      <c r="AU76" s="77"/>
      <c r="AV76" s="78"/>
      <c r="AW76" s="77" t="s">
        <v>1198</v>
      </c>
      <c r="AX76" s="77"/>
      <c r="AY76" s="77"/>
      <c r="AZ76" s="77"/>
      <c r="BA76" s="77"/>
      <c r="BB76" s="77"/>
      <c r="BC76" s="77"/>
      <c r="BD76" s="77"/>
      <c r="BE76" s="77">
        <f t="shared" si="13"/>
        <v>10</v>
      </c>
      <c r="BF76" s="77">
        <f t="shared" si="14"/>
        <v>3</v>
      </c>
      <c r="BG76" s="77">
        <f t="shared" si="15"/>
        <v>2022</v>
      </c>
      <c r="BH76" s="77"/>
    </row>
    <row r="77" spans="1:60">
      <c r="A77" s="77" t="s">
        <v>55</v>
      </c>
      <c r="B77" s="77" t="s">
        <v>56</v>
      </c>
      <c r="C77" s="77" t="s">
        <v>7153</v>
      </c>
      <c r="D77" s="77"/>
      <c r="E77" s="77" t="s">
        <v>7079</v>
      </c>
      <c r="F77" s="77" t="s">
        <v>85</v>
      </c>
      <c r="G77" s="77" t="s">
        <v>5855</v>
      </c>
      <c r="H77" s="77" t="s">
        <v>5856</v>
      </c>
      <c r="I77" s="77" t="s">
        <v>6216</v>
      </c>
      <c r="J77" s="77" t="s">
        <v>85</v>
      </c>
      <c r="K77" s="309" t="s">
        <v>5858</v>
      </c>
      <c r="L77" s="77" t="s">
        <v>7080</v>
      </c>
      <c r="M77" s="77" t="s">
        <v>7081</v>
      </c>
      <c r="N77" s="77" t="s">
        <v>7082</v>
      </c>
      <c r="O77" s="77" t="s">
        <v>445</v>
      </c>
      <c r="P77" s="77">
        <v>76904</v>
      </c>
      <c r="Q77" s="77"/>
      <c r="R77" s="77"/>
      <c r="S77" s="77"/>
      <c r="T77" s="77"/>
      <c r="U77" s="77">
        <v>12005832</v>
      </c>
      <c r="V77" s="77"/>
      <c r="W77" s="77" t="s">
        <v>4634</v>
      </c>
      <c r="X77" s="77">
        <v>480</v>
      </c>
      <c r="Y77" s="77">
        <v>600</v>
      </c>
      <c r="Z77" s="77">
        <v>20</v>
      </c>
      <c r="AA77" s="77">
        <f t="shared" si="8"/>
        <v>0.28799999999999998</v>
      </c>
      <c r="AB77" s="77" t="s">
        <v>70</v>
      </c>
      <c r="AC77" s="77"/>
      <c r="AD77" s="77"/>
      <c r="AE77" s="77"/>
      <c r="AF77" s="77" t="str">
        <f t="shared" si="9"/>
        <v>5M56113</v>
      </c>
      <c r="AG77" s="77">
        <f t="shared" si="10"/>
        <v>600</v>
      </c>
      <c r="AH77" s="77">
        <f t="shared" si="11"/>
        <v>20</v>
      </c>
      <c r="AI77" s="77">
        <f t="shared" si="12"/>
        <v>0.28799999999999998</v>
      </c>
      <c r="AJ77" s="77" t="s">
        <v>7142</v>
      </c>
      <c r="AK77" s="77" t="s">
        <v>7153</v>
      </c>
      <c r="AL77" s="78">
        <v>44619</v>
      </c>
      <c r="AM77" s="78">
        <v>44619</v>
      </c>
      <c r="AN77" s="78">
        <v>44623</v>
      </c>
      <c r="AO77" s="78">
        <v>44623</v>
      </c>
      <c r="AP77" s="78">
        <v>44623</v>
      </c>
      <c r="AQ77" s="77" t="s">
        <v>89</v>
      </c>
      <c r="AR77" s="77"/>
      <c r="AS77" s="77"/>
      <c r="AT77" s="77"/>
      <c r="AU77" s="77"/>
      <c r="AV77" s="78"/>
      <c r="AW77" s="77" t="s">
        <v>1198</v>
      </c>
      <c r="AX77" s="77"/>
      <c r="AY77" s="77"/>
      <c r="AZ77" s="77"/>
      <c r="BA77" s="77"/>
      <c r="BB77" s="77"/>
      <c r="BC77" s="77"/>
      <c r="BD77" s="77"/>
      <c r="BE77" s="77">
        <f t="shared" si="13"/>
        <v>10</v>
      </c>
      <c r="BF77" s="77">
        <f t="shared" si="14"/>
        <v>2</v>
      </c>
      <c r="BG77" s="77">
        <f t="shared" si="15"/>
        <v>2022</v>
      </c>
      <c r="BH77" s="77"/>
    </row>
    <row r="78" spans="1:60">
      <c r="A78" s="77" t="s">
        <v>55</v>
      </c>
      <c r="B78" s="77" t="s">
        <v>56</v>
      </c>
      <c r="C78" s="77" t="s">
        <v>7154</v>
      </c>
      <c r="D78" s="77"/>
      <c r="E78" s="77" t="s">
        <v>7079</v>
      </c>
      <c r="F78" s="77" t="s">
        <v>85</v>
      </c>
      <c r="G78" s="77" t="s">
        <v>5855</v>
      </c>
      <c r="H78" s="77" t="s">
        <v>5856</v>
      </c>
      <c r="I78" s="77" t="s">
        <v>6216</v>
      </c>
      <c r="J78" s="77" t="s">
        <v>85</v>
      </c>
      <c r="K78" s="309" t="s">
        <v>5858</v>
      </c>
      <c r="L78" s="77" t="s">
        <v>7080</v>
      </c>
      <c r="M78" s="77" t="s">
        <v>7081</v>
      </c>
      <c r="N78" s="77" t="s">
        <v>7082</v>
      </c>
      <c r="O78" s="77" t="s">
        <v>445</v>
      </c>
      <c r="P78" s="77">
        <v>76904</v>
      </c>
      <c r="Q78" s="77"/>
      <c r="R78" s="77"/>
      <c r="S78" s="77"/>
      <c r="T78" s="77"/>
      <c r="U78" s="77">
        <v>12005832</v>
      </c>
      <c r="V78" s="77"/>
      <c r="W78" s="77" t="s">
        <v>4634</v>
      </c>
      <c r="X78" s="77">
        <v>480</v>
      </c>
      <c r="Y78" s="77">
        <v>600</v>
      </c>
      <c r="Z78" s="77">
        <v>20</v>
      </c>
      <c r="AA78" s="77">
        <f t="shared" si="8"/>
        <v>0.28799999999999998</v>
      </c>
      <c r="AB78" s="77" t="s">
        <v>70</v>
      </c>
      <c r="AC78" s="77"/>
      <c r="AD78" s="77"/>
      <c r="AE78" s="77"/>
      <c r="AF78" s="77" t="str">
        <f t="shared" si="9"/>
        <v>5M56132</v>
      </c>
      <c r="AG78" s="77">
        <f t="shared" si="10"/>
        <v>600</v>
      </c>
      <c r="AH78" s="77">
        <f t="shared" si="11"/>
        <v>20</v>
      </c>
      <c r="AI78" s="77">
        <f t="shared" si="12"/>
        <v>0.28799999999999998</v>
      </c>
      <c r="AJ78" s="77" t="s">
        <v>7142</v>
      </c>
      <c r="AK78" s="77" t="s">
        <v>7154</v>
      </c>
      <c r="AL78" s="78">
        <v>44619</v>
      </c>
      <c r="AM78" s="78">
        <v>44619</v>
      </c>
      <c r="AN78" s="78">
        <v>44623</v>
      </c>
      <c r="AO78" s="78">
        <v>44623</v>
      </c>
      <c r="AP78" s="78">
        <v>44623</v>
      </c>
      <c r="AQ78" s="77" t="s">
        <v>89</v>
      </c>
      <c r="AR78" s="77"/>
      <c r="AS78" s="77"/>
      <c r="AT78" s="77"/>
      <c r="AU78" s="77"/>
      <c r="AV78" s="78"/>
      <c r="AW78" s="77" t="s">
        <v>1198</v>
      </c>
      <c r="AX78" s="77"/>
      <c r="AY78" s="77"/>
      <c r="AZ78" s="77"/>
      <c r="BA78" s="77"/>
      <c r="BB78" s="77"/>
      <c r="BC78" s="77"/>
      <c r="BD78" s="77"/>
      <c r="BE78" s="77">
        <f t="shared" si="13"/>
        <v>10</v>
      </c>
      <c r="BF78" s="77">
        <f t="shared" si="14"/>
        <v>2</v>
      </c>
      <c r="BG78" s="77">
        <f t="shared" si="15"/>
        <v>2022</v>
      </c>
      <c r="BH78" s="77"/>
    </row>
    <row r="79" spans="1:60">
      <c r="A79" s="77" t="s">
        <v>55</v>
      </c>
      <c r="B79" s="77" t="s">
        <v>56</v>
      </c>
      <c r="C79" s="77" t="s">
        <v>7155</v>
      </c>
      <c r="D79" s="77"/>
      <c r="E79" s="77" t="s">
        <v>7079</v>
      </c>
      <c r="F79" s="77" t="s">
        <v>85</v>
      </c>
      <c r="G79" s="77" t="s">
        <v>5855</v>
      </c>
      <c r="H79" s="77" t="s">
        <v>5856</v>
      </c>
      <c r="I79" s="77" t="s">
        <v>6216</v>
      </c>
      <c r="J79" s="77" t="s">
        <v>85</v>
      </c>
      <c r="K79" s="309" t="s">
        <v>5858</v>
      </c>
      <c r="L79" s="77" t="s">
        <v>7080</v>
      </c>
      <c r="M79" s="77" t="s">
        <v>7081</v>
      </c>
      <c r="N79" s="77" t="s">
        <v>7082</v>
      </c>
      <c r="O79" s="77" t="s">
        <v>445</v>
      </c>
      <c r="P79" s="77">
        <v>76904</v>
      </c>
      <c r="Q79" s="77"/>
      <c r="R79" s="77"/>
      <c r="S79" s="77"/>
      <c r="T79" s="77"/>
      <c r="U79" s="77">
        <v>12005832</v>
      </c>
      <c r="V79" s="77"/>
      <c r="W79" s="77" t="s">
        <v>4634</v>
      </c>
      <c r="X79" s="77">
        <v>480</v>
      </c>
      <c r="Y79" s="77">
        <v>600</v>
      </c>
      <c r="Z79" s="77">
        <v>20</v>
      </c>
      <c r="AA79" s="77">
        <f t="shared" si="8"/>
        <v>0.28799999999999998</v>
      </c>
      <c r="AB79" s="77" t="s">
        <v>70</v>
      </c>
      <c r="AC79" s="77"/>
      <c r="AD79" s="77"/>
      <c r="AE79" s="77"/>
      <c r="AF79" s="77" t="str">
        <f t="shared" si="9"/>
        <v>5M56197</v>
      </c>
      <c r="AG79" s="77">
        <f t="shared" si="10"/>
        <v>600</v>
      </c>
      <c r="AH79" s="77">
        <f t="shared" si="11"/>
        <v>20</v>
      </c>
      <c r="AI79" s="77">
        <f t="shared" si="12"/>
        <v>0.28799999999999998</v>
      </c>
      <c r="AJ79" s="77" t="s">
        <v>7142</v>
      </c>
      <c r="AK79" s="77" t="s">
        <v>7155</v>
      </c>
      <c r="AL79" s="78">
        <v>44619</v>
      </c>
      <c r="AM79" s="78">
        <v>44619</v>
      </c>
      <c r="AN79" s="78">
        <v>44623</v>
      </c>
      <c r="AO79" s="78">
        <v>44623</v>
      </c>
      <c r="AP79" s="78">
        <v>44623</v>
      </c>
      <c r="AQ79" s="77" t="s">
        <v>89</v>
      </c>
      <c r="AR79" s="77"/>
      <c r="AS79" s="77"/>
      <c r="AT79" s="77"/>
      <c r="AU79" s="77"/>
      <c r="AV79" s="78"/>
      <c r="AW79" s="77" t="s">
        <v>1198</v>
      </c>
      <c r="AX79" s="77"/>
      <c r="AY79" s="77"/>
      <c r="AZ79" s="77"/>
      <c r="BA79" s="77"/>
      <c r="BB79" s="77"/>
      <c r="BC79" s="77"/>
      <c r="BD79" s="77"/>
      <c r="BE79" s="77">
        <f t="shared" si="13"/>
        <v>10</v>
      </c>
      <c r="BF79" s="77">
        <f t="shared" si="14"/>
        <v>2</v>
      </c>
      <c r="BG79" s="77">
        <f t="shared" si="15"/>
        <v>2022</v>
      </c>
      <c r="BH79" s="77"/>
    </row>
    <row r="80" spans="1:60">
      <c r="A80" s="77" t="s">
        <v>55</v>
      </c>
      <c r="B80" s="77" t="s">
        <v>56</v>
      </c>
      <c r="C80" s="77" t="s">
        <v>7156</v>
      </c>
      <c r="D80" s="77"/>
      <c r="E80" s="77" t="s">
        <v>7079</v>
      </c>
      <c r="F80" s="77" t="s">
        <v>85</v>
      </c>
      <c r="G80" s="77" t="s">
        <v>5855</v>
      </c>
      <c r="H80" s="77" t="s">
        <v>5856</v>
      </c>
      <c r="I80" s="77" t="s">
        <v>6216</v>
      </c>
      <c r="J80" s="77" t="s">
        <v>85</v>
      </c>
      <c r="K80" s="309" t="s">
        <v>5858</v>
      </c>
      <c r="L80" s="77" t="s">
        <v>7080</v>
      </c>
      <c r="M80" s="77" t="s">
        <v>7081</v>
      </c>
      <c r="N80" s="77" t="s">
        <v>7082</v>
      </c>
      <c r="O80" s="77" t="s">
        <v>445</v>
      </c>
      <c r="P80" s="77">
        <v>76904</v>
      </c>
      <c r="Q80" s="77"/>
      <c r="R80" s="77"/>
      <c r="S80" s="77"/>
      <c r="T80" s="77"/>
      <c r="U80" s="77">
        <v>12005832</v>
      </c>
      <c r="V80" s="77"/>
      <c r="W80" s="77" t="s">
        <v>4634</v>
      </c>
      <c r="X80" s="77">
        <v>480</v>
      </c>
      <c r="Y80" s="77">
        <v>600</v>
      </c>
      <c r="Z80" s="77">
        <v>20</v>
      </c>
      <c r="AA80" s="77">
        <f t="shared" si="8"/>
        <v>0.28799999999999998</v>
      </c>
      <c r="AB80" s="77" t="s">
        <v>70</v>
      </c>
      <c r="AC80" s="77"/>
      <c r="AD80" s="77"/>
      <c r="AE80" s="77"/>
      <c r="AF80" s="77" t="str">
        <f t="shared" si="9"/>
        <v>5M56204</v>
      </c>
      <c r="AG80" s="77">
        <f t="shared" si="10"/>
        <v>600</v>
      </c>
      <c r="AH80" s="77">
        <f t="shared" si="11"/>
        <v>20</v>
      </c>
      <c r="AI80" s="77">
        <f t="shared" si="12"/>
        <v>0.28799999999999998</v>
      </c>
      <c r="AJ80" s="77" t="s">
        <v>7142</v>
      </c>
      <c r="AK80" s="77" t="s">
        <v>7156</v>
      </c>
      <c r="AL80" s="78">
        <v>44619</v>
      </c>
      <c r="AM80" s="78">
        <v>44619</v>
      </c>
      <c r="AN80" s="78">
        <v>44623</v>
      </c>
      <c r="AO80" s="78">
        <v>44623</v>
      </c>
      <c r="AP80" s="78">
        <v>44623</v>
      </c>
      <c r="AQ80" s="77" t="s">
        <v>89</v>
      </c>
      <c r="AR80" s="77"/>
      <c r="AS80" s="77"/>
      <c r="AT80" s="77"/>
      <c r="AU80" s="77"/>
      <c r="AV80" s="78"/>
      <c r="AW80" s="77" t="s">
        <v>1198</v>
      </c>
      <c r="AX80" s="77"/>
      <c r="AY80" s="77"/>
      <c r="AZ80" s="77"/>
      <c r="BA80" s="77"/>
      <c r="BB80" s="77"/>
      <c r="BC80" s="77"/>
      <c r="BD80" s="77"/>
      <c r="BE80" s="77">
        <f t="shared" si="13"/>
        <v>10</v>
      </c>
      <c r="BF80" s="77">
        <f t="shared" si="14"/>
        <v>2</v>
      </c>
      <c r="BG80" s="77">
        <f t="shared" si="15"/>
        <v>2022</v>
      </c>
      <c r="BH80" s="77"/>
    </row>
    <row r="81" spans="1:60">
      <c r="A81" s="77" t="s">
        <v>55</v>
      </c>
      <c r="B81" s="77" t="s">
        <v>56</v>
      </c>
      <c r="C81" s="77">
        <v>389682313</v>
      </c>
      <c r="D81" s="77"/>
      <c r="E81" s="77" t="s">
        <v>7079</v>
      </c>
      <c r="F81" s="77" t="s">
        <v>85</v>
      </c>
      <c r="G81" s="77" t="s">
        <v>5855</v>
      </c>
      <c r="H81" s="77" t="s">
        <v>5856</v>
      </c>
      <c r="I81" s="77" t="s">
        <v>6216</v>
      </c>
      <c r="J81" s="77" t="s">
        <v>85</v>
      </c>
      <c r="K81" s="309" t="s">
        <v>5858</v>
      </c>
      <c r="L81" s="77" t="s">
        <v>7080</v>
      </c>
      <c r="M81" s="77" t="s">
        <v>7081</v>
      </c>
      <c r="N81" s="77" t="s">
        <v>7082</v>
      </c>
      <c r="O81" s="77" t="s">
        <v>445</v>
      </c>
      <c r="P81" s="77">
        <v>76904</v>
      </c>
      <c r="Q81" s="77"/>
      <c r="R81" s="77"/>
      <c r="S81" s="77"/>
      <c r="T81" s="77"/>
      <c r="U81" s="77">
        <v>30390372</v>
      </c>
      <c r="V81" s="77"/>
      <c r="W81" s="77" t="s">
        <v>4634</v>
      </c>
      <c r="X81" s="77">
        <v>480</v>
      </c>
      <c r="Y81" s="77">
        <v>580</v>
      </c>
      <c r="Z81" s="77">
        <v>20</v>
      </c>
      <c r="AA81" s="77">
        <f t="shared" si="8"/>
        <v>0.27839999999999998</v>
      </c>
      <c r="AB81" s="77" t="s">
        <v>70</v>
      </c>
      <c r="AC81" s="77"/>
      <c r="AD81" s="77"/>
      <c r="AE81" s="77"/>
      <c r="AF81" s="77">
        <f t="shared" si="9"/>
        <v>389682313</v>
      </c>
      <c r="AG81" s="77">
        <f t="shared" si="10"/>
        <v>580</v>
      </c>
      <c r="AH81" s="77">
        <f t="shared" si="11"/>
        <v>20</v>
      </c>
      <c r="AI81" s="77">
        <f t="shared" si="12"/>
        <v>0.27839999999999998</v>
      </c>
      <c r="AJ81" s="77" t="s">
        <v>72</v>
      </c>
      <c r="AK81" s="77">
        <v>389682313</v>
      </c>
      <c r="AL81" s="78">
        <v>44620</v>
      </c>
      <c r="AM81" s="78">
        <v>44620</v>
      </c>
      <c r="AN81" s="78">
        <v>44623</v>
      </c>
      <c r="AO81" s="78">
        <v>44623</v>
      </c>
      <c r="AP81" s="78">
        <v>44623</v>
      </c>
      <c r="AQ81" s="77" t="s">
        <v>89</v>
      </c>
      <c r="AR81" s="77"/>
      <c r="AS81" s="77"/>
      <c r="AT81" s="77"/>
      <c r="AU81" s="77"/>
      <c r="AV81" s="78"/>
      <c r="AW81" s="77" t="s">
        <v>1198</v>
      </c>
      <c r="AX81" s="77"/>
      <c r="AY81" s="77"/>
      <c r="AZ81" s="77"/>
      <c r="BA81" s="77"/>
      <c r="BB81" s="77"/>
      <c r="BC81" s="77"/>
      <c r="BD81" s="77"/>
      <c r="BE81" s="77">
        <f t="shared" si="13"/>
        <v>10</v>
      </c>
      <c r="BF81" s="77">
        <f t="shared" si="14"/>
        <v>2</v>
      </c>
      <c r="BG81" s="77">
        <f t="shared" si="15"/>
        <v>2022</v>
      </c>
      <c r="BH81" s="77"/>
    </row>
    <row r="82" spans="1:60">
      <c r="A82" s="77" t="s">
        <v>55</v>
      </c>
      <c r="B82" s="77" t="s">
        <v>56</v>
      </c>
      <c r="C82" s="77">
        <v>389682327</v>
      </c>
      <c r="D82" s="77"/>
      <c r="E82" s="77" t="s">
        <v>7079</v>
      </c>
      <c r="F82" s="77" t="s">
        <v>85</v>
      </c>
      <c r="G82" s="77" t="s">
        <v>5855</v>
      </c>
      <c r="H82" s="77" t="s">
        <v>5856</v>
      </c>
      <c r="I82" s="77" t="s">
        <v>6216</v>
      </c>
      <c r="J82" s="77" t="s">
        <v>85</v>
      </c>
      <c r="K82" s="309" t="s">
        <v>5858</v>
      </c>
      <c r="L82" s="77" t="s">
        <v>7080</v>
      </c>
      <c r="M82" s="77" t="s">
        <v>7081</v>
      </c>
      <c r="N82" s="77" t="s">
        <v>7082</v>
      </c>
      <c r="O82" s="77" t="s">
        <v>445</v>
      </c>
      <c r="P82" s="77">
        <v>76904</v>
      </c>
      <c r="Q82" s="77"/>
      <c r="R82" s="77"/>
      <c r="S82" s="77"/>
      <c r="T82" s="77"/>
      <c r="U82" s="77">
        <v>30390372</v>
      </c>
      <c r="V82" s="77"/>
      <c r="W82" s="77" t="s">
        <v>4634</v>
      </c>
      <c r="X82" s="77">
        <v>480</v>
      </c>
      <c r="Y82" s="77">
        <v>580</v>
      </c>
      <c r="Z82" s="77">
        <v>20</v>
      </c>
      <c r="AA82" s="77">
        <f t="shared" si="8"/>
        <v>0.27839999999999998</v>
      </c>
      <c r="AB82" s="77" t="s">
        <v>70</v>
      </c>
      <c r="AC82" s="77"/>
      <c r="AD82" s="77"/>
      <c r="AE82" s="77"/>
      <c r="AF82" s="77">
        <f t="shared" si="9"/>
        <v>389682327</v>
      </c>
      <c r="AG82" s="77">
        <f t="shared" si="10"/>
        <v>580</v>
      </c>
      <c r="AH82" s="77">
        <f t="shared" si="11"/>
        <v>20</v>
      </c>
      <c r="AI82" s="77">
        <f t="shared" si="12"/>
        <v>0.27839999999999998</v>
      </c>
      <c r="AJ82" s="77" t="s">
        <v>72</v>
      </c>
      <c r="AK82" s="77">
        <v>389682327</v>
      </c>
      <c r="AL82" s="78">
        <v>44620</v>
      </c>
      <c r="AM82" s="78">
        <v>44620</v>
      </c>
      <c r="AN82" s="78">
        <v>44623</v>
      </c>
      <c r="AO82" s="78">
        <v>44623</v>
      </c>
      <c r="AP82" s="78">
        <v>44623</v>
      </c>
      <c r="AQ82" s="77" t="s">
        <v>89</v>
      </c>
      <c r="AR82" s="77"/>
      <c r="AS82" s="77"/>
      <c r="AT82" s="77"/>
      <c r="AU82" s="77"/>
      <c r="AV82" s="78"/>
      <c r="AW82" s="77" t="s">
        <v>1198</v>
      </c>
      <c r="AX82" s="77"/>
      <c r="AY82" s="77"/>
      <c r="AZ82" s="77"/>
      <c r="BA82" s="77"/>
      <c r="BB82" s="77"/>
      <c r="BC82" s="77"/>
      <c r="BD82" s="77"/>
      <c r="BE82" s="77">
        <f t="shared" si="13"/>
        <v>10</v>
      </c>
      <c r="BF82" s="77">
        <f t="shared" si="14"/>
        <v>2</v>
      </c>
      <c r="BG82" s="77">
        <f t="shared" si="15"/>
        <v>2022</v>
      </c>
      <c r="BH82" s="77"/>
    </row>
    <row r="83" spans="1:60">
      <c r="A83" s="77" t="s">
        <v>55</v>
      </c>
      <c r="B83" s="77" t="s">
        <v>56</v>
      </c>
      <c r="C83" s="77">
        <v>389682336</v>
      </c>
      <c r="D83" s="77"/>
      <c r="E83" s="77" t="s">
        <v>7079</v>
      </c>
      <c r="F83" s="77" t="s">
        <v>85</v>
      </c>
      <c r="G83" s="77" t="s">
        <v>5855</v>
      </c>
      <c r="H83" s="77" t="s">
        <v>5856</v>
      </c>
      <c r="I83" s="77" t="s">
        <v>6216</v>
      </c>
      <c r="J83" s="77" t="s">
        <v>85</v>
      </c>
      <c r="K83" s="309" t="s">
        <v>5858</v>
      </c>
      <c r="L83" s="77" t="s">
        <v>7080</v>
      </c>
      <c r="M83" s="77" t="s">
        <v>7081</v>
      </c>
      <c r="N83" s="77" t="s">
        <v>7082</v>
      </c>
      <c r="O83" s="77" t="s">
        <v>445</v>
      </c>
      <c r="P83" s="77">
        <v>76904</v>
      </c>
      <c r="Q83" s="77"/>
      <c r="R83" s="77"/>
      <c r="S83" s="77"/>
      <c r="T83" s="77"/>
      <c r="U83" s="77">
        <v>30390372</v>
      </c>
      <c r="V83" s="77"/>
      <c r="W83" s="77" t="s">
        <v>4634</v>
      </c>
      <c r="X83" s="77">
        <v>480</v>
      </c>
      <c r="Y83" s="77">
        <v>580</v>
      </c>
      <c r="Z83" s="77">
        <v>20</v>
      </c>
      <c r="AA83" s="77">
        <f t="shared" si="8"/>
        <v>0.27839999999999998</v>
      </c>
      <c r="AB83" s="77" t="s">
        <v>70</v>
      </c>
      <c r="AC83" s="77"/>
      <c r="AD83" s="77"/>
      <c r="AE83" s="77"/>
      <c r="AF83" s="77">
        <f t="shared" si="9"/>
        <v>389682336</v>
      </c>
      <c r="AG83" s="77">
        <f t="shared" si="10"/>
        <v>580</v>
      </c>
      <c r="AH83" s="77">
        <f t="shared" si="11"/>
        <v>20</v>
      </c>
      <c r="AI83" s="77">
        <f t="shared" si="12"/>
        <v>0.27839999999999998</v>
      </c>
      <c r="AJ83" s="77" t="s">
        <v>72</v>
      </c>
      <c r="AK83" s="77">
        <v>389682336</v>
      </c>
      <c r="AL83" s="78">
        <v>44620</v>
      </c>
      <c r="AM83" s="78">
        <v>44620</v>
      </c>
      <c r="AN83" s="78">
        <v>44623</v>
      </c>
      <c r="AO83" s="78">
        <v>44623</v>
      </c>
      <c r="AP83" s="78">
        <v>44623</v>
      </c>
      <c r="AQ83" s="77" t="s">
        <v>89</v>
      </c>
      <c r="AR83" s="77"/>
      <c r="AS83" s="77"/>
      <c r="AT83" s="77"/>
      <c r="AU83" s="77"/>
      <c r="AV83" s="78"/>
      <c r="AW83" s="77" t="s">
        <v>1198</v>
      </c>
      <c r="AX83" s="77"/>
      <c r="AY83" s="77"/>
      <c r="AZ83" s="77"/>
      <c r="BA83" s="77"/>
      <c r="BB83" s="77"/>
      <c r="BC83" s="77"/>
      <c r="BD83" s="77"/>
      <c r="BE83" s="77">
        <f t="shared" si="13"/>
        <v>10</v>
      </c>
      <c r="BF83" s="77">
        <f t="shared" si="14"/>
        <v>2</v>
      </c>
      <c r="BG83" s="77">
        <f t="shared" si="15"/>
        <v>2022</v>
      </c>
      <c r="BH83" s="77"/>
    </row>
    <row r="84" spans="1:60">
      <c r="A84" s="77" t="s">
        <v>55</v>
      </c>
      <c r="B84" s="77" t="s">
        <v>56</v>
      </c>
      <c r="C84" s="77">
        <v>389682401</v>
      </c>
      <c r="D84" s="77"/>
      <c r="E84" s="77" t="s">
        <v>7079</v>
      </c>
      <c r="F84" s="77" t="s">
        <v>85</v>
      </c>
      <c r="G84" s="77" t="s">
        <v>7089</v>
      </c>
      <c r="H84" s="77" t="s">
        <v>7090</v>
      </c>
      <c r="I84" s="77" t="s">
        <v>5840</v>
      </c>
      <c r="J84" s="77" t="s">
        <v>85</v>
      </c>
      <c r="K84" s="309" t="s">
        <v>5841</v>
      </c>
      <c r="L84" s="77" t="s">
        <v>7080</v>
      </c>
      <c r="M84" s="77" t="s">
        <v>7081</v>
      </c>
      <c r="N84" s="77" t="s">
        <v>7082</v>
      </c>
      <c r="O84" s="77" t="s">
        <v>445</v>
      </c>
      <c r="P84" s="77">
        <v>76904</v>
      </c>
      <c r="Q84" s="77"/>
      <c r="R84" s="77"/>
      <c r="S84" s="77"/>
      <c r="T84" s="77"/>
      <c r="U84" s="77">
        <v>12005832</v>
      </c>
      <c r="V84" s="77"/>
      <c r="W84" s="77" t="s">
        <v>4634</v>
      </c>
      <c r="X84" s="77">
        <v>480</v>
      </c>
      <c r="Y84" s="77">
        <v>600</v>
      </c>
      <c r="Z84" s="77">
        <v>20</v>
      </c>
      <c r="AA84" s="77">
        <f t="shared" si="8"/>
        <v>0.28799999999999998</v>
      </c>
      <c r="AB84" s="77" t="s">
        <v>70</v>
      </c>
      <c r="AC84" s="77"/>
      <c r="AD84" s="77"/>
      <c r="AE84" s="77"/>
      <c r="AF84" s="77">
        <f t="shared" si="9"/>
        <v>389682401</v>
      </c>
      <c r="AG84" s="77">
        <f t="shared" si="10"/>
        <v>600</v>
      </c>
      <c r="AH84" s="77">
        <f t="shared" si="11"/>
        <v>20</v>
      </c>
      <c r="AI84" s="77">
        <f t="shared" si="12"/>
        <v>0.28799999999999998</v>
      </c>
      <c r="AJ84" s="77" t="s">
        <v>72</v>
      </c>
      <c r="AK84" s="77">
        <v>389682401</v>
      </c>
      <c r="AL84" s="78">
        <v>44620</v>
      </c>
      <c r="AM84" s="78">
        <v>44620</v>
      </c>
      <c r="AN84" s="78">
        <v>44623</v>
      </c>
      <c r="AO84" s="78">
        <v>44623</v>
      </c>
      <c r="AP84" s="78">
        <v>44623</v>
      </c>
      <c r="AQ84" s="77" t="s">
        <v>89</v>
      </c>
      <c r="AR84" s="77"/>
      <c r="AS84" s="77"/>
      <c r="AT84" s="77"/>
      <c r="AU84" s="77"/>
      <c r="AV84" s="78"/>
      <c r="AW84" s="77" t="s">
        <v>1198</v>
      </c>
      <c r="AX84" s="77"/>
      <c r="AY84" s="77"/>
      <c r="AZ84" s="77"/>
      <c r="BA84" s="77"/>
      <c r="BB84" s="77"/>
      <c r="BC84" s="77"/>
      <c r="BD84" s="77"/>
      <c r="BE84" s="77">
        <f t="shared" si="13"/>
        <v>10</v>
      </c>
      <c r="BF84" s="77">
        <f t="shared" si="14"/>
        <v>2</v>
      </c>
      <c r="BG84" s="77">
        <f t="shared" si="15"/>
        <v>2022</v>
      </c>
      <c r="BH84" s="77"/>
    </row>
    <row r="85" spans="1:60">
      <c r="A85" s="77" t="s">
        <v>55</v>
      </c>
      <c r="B85" s="77" t="s">
        <v>56</v>
      </c>
      <c r="C85" s="77">
        <v>389682512</v>
      </c>
      <c r="D85" s="77"/>
      <c r="E85" s="77" t="s">
        <v>7079</v>
      </c>
      <c r="F85" s="77" t="s">
        <v>85</v>
      </c>
      <c r="G85" s="77" t="s">
        <v>7089</v>
      </c>
      <c r="H85" s="77" t="s">
        <v>7090</v>
      </c>
      <c r="I85" s="77" t="s">
        <v>5840</v>
      </c>
      <c r="J85" s="77" t="s">
        <v>85</v>
      </c>
      <c r="K85" s="309" t="s">
        <v>5841</v>
      </c>
      <c r="L85" s="77" t="s">
        <v>7080</v>
      </c>
      <c r="M85" s="77" t="s">
        <v>7081</v>
      </c>
      <c r="N85" s="77" t="s">
        <v>7082</v>
      </c>
      <c r="O85" s="77" t="s">
        <v>445</v>
      </c>
      <c r="P85" s="77">
        <v>76904</v>
      </c>
      <c r="Q85" s="77"/>
      <c r="R85" s="77"/>
      <c r="S85" s="77"/>
      <c r="T85" s="77"/>
      <c r="U85" s="77">
        <v>12005832</v>
      </c>
      <c r="V85" s="77"/>
      <c r="W85" s="77" t="s">
        <v>4634</v>
      </c>
      <c r="X85" s="77">
        <v>480</v>
      </c>
      <c r="Y85" s="77">
        <v>600</v>
      </c>
      <c r="Z85" s="77">
        <v>20</v>
      </c>
      <c r="AA85" s="77">
        <f t="shared" si="8"/>
        <v>0.28799999999999998</v>
      </c>
      <c r="AB85" s="77" t="s">
        <v>70</v>
      </c>
      <c r="AC85" s="77"/>
      <c r="AD85" s="77"/>
      <c r="AE85" s="77"/>
      <c r="AF85" s="77">
        <f t="shared" si="9"/>
        <v>389682512</v>
      </c>
      <c r="AG85" s="77">
        <f t="shared" si="10"/>
        <v>600</v>
      </c>
      <c r="AH85" s="77">
        <f t="shared" si="11"/>
        <v>20</v>
      </c>
      <c r="AI85" s="77">
        <f t="shared" si="12"/>
        <v>0.28799999999999998</v>
      </c>
      <c r="AJ85" s="77" t="s">
        <v>72</v>
      </c>
      <c r="AK85" s="77">
        <v>389682512</v>
      </c>
      <c r="AL85" s="78">
        <v>44620</v>
      </c>
      <c r="AM85" s="78">
        <v>44620</v>
      </c>
      <c r="AN85" s="78">
        <v>44623</v>
      </c>
      <c r="AO85" s="78">
        <v>44623</v>
      </c>
      <c r="AP85" s="78">
        <v>44623</v>
      </c>
      <c r="AQ85" s="77" t="s">
        <v>89</v>
      </c>
      <c r="AR85" s="77"/>
      <c r="AS85" s="77"/>
      <c r="AT85" s="77"/>
      <c r="AU85" s="77"/>
      <c r="AV85" s="78"/>
      <c r="AW85" s="77" t="s">
        <v>1198</v>
      </c>
      <c r="AX85" s="77"/>
      <c r="AY85" s="77"/>
      <c r="AZ85" s="77"/>
      <c r="BA85" s="77"/>
      <c r="BB85" s="77"/>
      <c r="BC85" s="77"/>
      <c r="BD85" s="77"/>
      <c r="BE85" s="77">
        <f t="shared" si="13"/>
        <v>10</v>
      </c>
      <c r="BF85" s="77">
        <f t="shared" si="14"/>
        <v>2</v>
      </c>
      <c r="BG85" s="77">
        <f t="shared" si="15"/>
        <v>2022</v>
      </c>
      <c r="BH85" s="77"/>
    </row>
    <row r="86" spans="1:60">
      <c r="A86" s="77" t="s">
        <v>55</v>
      </c>
      <c r="B86" s="77" t="s">
        <v>56</v>
      </c>
      <c r="C86" s="77">
        <v>389682517</v>
      </c>
      <c r="D86" s="77"/>
      <c r="E86" s="77" t="s">
        <v>7079</v>
      </c>
      <c r="F86" s="77" t="s">
        <v>85</v>
      </c>
      <c r="G86" s="77" t="s">
        <v>5855</v>
      </c>
      <c r="H86" s="77" t="s">
        <v>5856</v>
      </c>
      <c r="I86" s="77" t="s">
        <v>6216</v>
      </c>
      <c r="J86" s="77" t="s">
        <v>85</v>
      </c>
      <c r="K86" s="309" t="s">
        <v>5858</v>
      </c>
      <c r="L86" s="77" t="s">
        <v>7080</v>
      </c>
      <c r="M86" s="77" t="s">
        <v>7081</v>
      </c>
      <c r="N86" s="77" t="s">
        <v>7082</v>
      </c>
      <c r="O86" s="77" t="s">
        <v>445</v>
      </c>
      <c r="P86" s="77">
        <v>76904</v>
      </c>
      <c r="Q86" s="77"/>
      <c r="R86" s="77"/>
      <c r="S86" s="77"/>
      <c r="T86" s="77"/>
      <c r="U86" s="77">
        <v>30390372</v>
      </c>
      <c r="V86" s="77"/>
      <c r="W86" s="77" t="s">
        <v>4634</v>
      </c>
      <c r="X86" s="77">
        <v>480</v>
      </c>
      <c r="Y86" s="77">
        <v>580</v>
      </c>
      <c r="Z86" s="77">
        <v>20</v>
      </c>
      <c r="AA86" s="77">
        <f t="shared" si="8"/>
        <v>0.27839999999999998</v>
      </c>
      <c r="AB86" s="77" t="s">
        <v>70</v>
      </c>
      <c r="AC86" s="77"/>
      <c r="AD86" s="77"/>
      <c r="AE86" s="77"/>
      <c r="AF86" s="77">
        <f t="shared" si="9"/>
        <v>389682517</v>
      </c>
      <c r="AG86" s="77">
        <f t="shared" si="10"/>
        <v>580</v>
      </c>
      <c r="AH86" s="77">
        <f t="shared" si="11"/>
        <v>20</v>
      </c>
      <c r="AI86" s="77">
        <f t="shared" si="12"/>
        <v>0.27839999999999998</v>
      </c>
      <c r="AJ86" s="77" t="s">
        <v>72</v>
      </c>
      <c r="AK86" s="77">
        <v>389682517</v>
      </c>
      <c r="AL86" s="78">
        <v>44620</v>
      </c>
      <c r="AM86" s="78">
        <v>44620</v>
      </c>
      <c r="AN86" s="78">
        <v>44623</v>
      </c>
      <c r="AO86" s="78">
        <v>44623</v>
      </c>
      <c r="AP86" s="78">
        <v>44623</v>
      </c>
      <c r="AQ86" s="77" t="s">
        <v>89</v>
      </c>
      <c r="AR86" s="77"/>
      <c r="AS86" s="77"/>
      <c r="AT86" s="77"/>
      <c r="AU86" s="77"/>
      <c r="AV86" s="78"/>
      <c r="AW86" s="77" t="s">
        <v>1198</v>
      </c>
      <c r="AX86" s="77"/>
      <c r="AY86" s="77"/>
      <c r="AZ86" s="77"/>
      <c r="BA86" s="77"/>
      <c r="BB86" s="77"/>
      <c r="BC86" s="77"/>
      <c r="BD86" s="77"/>
      <c r="BE86" s="77">
        <f t="shared" si="13"/>
        <v>10</v>
      </c>
      <c r="BF86" s="77">
        <f t="shared" si="14"/>
        <v>2</v>
      </c>
      <c r="BG86" s="77">
        <f t="shared" si="15"/>
        <v>2022</v>
      </c>
      <c r="BH86" s="77"/>
    </row>
    <row r="87" spans="1:60">
      <c r="A87" s="77" t="s">
        <v>55</v>
      </c>
      <c r="B87" s="77" t="s">
        <v>56</v>
      </c>
      <c r="C87" s="77">
        <v>389682552</v>
      </c>
      <c r="D87" s="77"/>
      <c r="E87" s="77" t="s">
        <v>7079</v>
      </c>
      <c r="F87" s="77" t="s">
        <v>85</v>
      </c>
      <c r="G87" s="77" t="s">
        <v>5855</v>
      </c>
      <c r="H87" s="77" t="s">
        <v>5856</v>
      </c>
      <c r="I87" s="77" t="s">
        <v>6216</v>
      </c>
      <c r="J87" s="77" t="s">
        <v>85</v>
      </c>
      <c r="K87" s="309" t="s">
        <v>5858</v>
      </c>
      <c r="L87" s="77" t="s">
        <v>7080</v>
      </c>
      <c r="M87" s="77" t="s">
        <v>7081</v>
      </c>
      <c r="N87" s="77" t="s">
        <v>7082</v>
      </c>
      <c r="O87" s="77" t="s">
        <v>445</v>
      </c>
      <c r="P87" s="77">
        <v>76904</v>
      </c>
      <c r="Q87" s="77"/>
      <c r="R87" s="77"/>
      <c r="S87" s="77"/>
      <c r="T87" s="77"/>
      <c r="U87" s="77">
        <v>30390372</v>
      </c>
      <c r="V87" s="77"/>
      <c r="W87" s="77" t="s">
        <v>4634</v>
      </c>
      <c r="X87" s="77">
        <v>480</v>
      </c>
      <c r="Y87" s="77">
        <v>580</v>
      </c>
      <c r="Z87" s="77">
        <v>20</v>
      </c>
      <c r="AA87" s="77">
        <f t="shared" si="8"/>
        <v>0.27839999999999998</v>
      </c>
      <c r="AB87" s="77" t="s">
        <v>70</v>
      </c>
      <c r="AC87" s="77"/>
      <c r="AD87" s="77"/>
      <c r="AE87" s="77"/>
      <c r="AF87" s="77">
        <f t="shared" si="9"/>
        <v>389682552</v>
      </c>
      <c r="AG87" s="77">
        <f t="shared" si="10"/>
        <v>580</v>
      </c>
      <c r="AH87" s="77">
        <f t="shared" si="11"/>
        <v>20</v>
      </c>
      <c r="AI87" s="77">
        <f t="shared" si="12"/>
        <v>0.27839999999999998</v>
      </c>
      <c r="AJ87" s="77" t="s">
        <v>72</v>
      </c>
      <c r="AK87" s="77">
        <v>389682552</v>
      </c>
      <c r="AL87" s="78">
        <v>44620</v>
      </c>
      <c r="AM87" s="78">
        <v>44620</v>
      </c>
      <c r="AN87" s="78">
        <v>44623</v>
      </c>
      <c r="AO87" s="78">
        <v>44623</v>
      </c>
      <c r="AP87" s="78">
        <v>44623</v>
      </c>
      <c r="AQ87" s="77" t="s">
        <v>89</v>
      </c>
      <c r="AR87" s="77"/>
      <c r="AS87" s="77"/>
      <c r="AT87" s="77"/>
      <c r="AU87" s="77"/>
      <c r="AV87" s="78"/>
      <c r="AW87" s="77" t="s">
        <v>1198</v>
      </c>
      <c r="AX87" s="77"/>
      <c r="AY87" s="77"/>
      <c r="AZ87" s="77"/>
      <c r="BA87" s="77"/>
      <c r="BB87" s="77"/>
      <c r="BC87" s="77"/>
      <c r="BD87" s="77"/>
      <c r="BE87" s="77">
        <f t="shared" si="13"/>
        <v>10</v>
      </c>
      <c r="BF87" s="77">
        <f t="shared" si="14"/>
        <v>2</v>
      </c>
      <c r="BG87" s="77">
        <f t="shared" si="15"/>
        <v>2022</v>
      </c>
      <c r="BH87" s="77"/>
    </row>
    <row r="88" spans="1:60">
      <c r="A88" s="77" t="s">
        <v>55</v>
      </c>
      <c r="B88" s="77" t="s">
        <v>56</v>
      </c>
      <c r="C88" s="77">
        <v>389682569</v>
      </c>
      <c r="D88" s="77"/>
      <c r="E88" s="77" t="s">
        <v>7079</v>
      </c>
      <c r="F88" s="77" t="s">
        <v>85</v>
      </c>
      <c r="G88" s="77" t="s">
        <v>5855</v>
      </c>
      <c r="H88" s="77" t="s">
        <v>5856</v>
      </c>
      <c r="I88" s="77" t="s">
        <v>6216</v>
      </c>
      <c r="J88" s="77" t="s">
        <v>85</v>
      </c>
      <c r="K88" s="309" t="s">
        <v>5858</v>
      </c>
      <c r="L88" s="77" t="s">
        <v>7080</v>
      </c>
      <c r="M88" s="77" t="s">
        <v>7081</v>
      </c>
      <c r="N88" s="77" t="s">
        <v>7082</v>
      </c>
      <c r="O88" s="77" t="s">
        <v>445</v>
      </c>
      <c r="P88" s="77">
        <v>76904</v>
      </c>
      <c r="Q88" s="77"/>
      <c r="R88" s="77"/>
      <c r="S88" s="77"/>
      <c r="T88" s="77"/>
      <c r="U88" s="77">
        <v>30390372</v>
      </c>
      <c r="V88" s="77"/>
      <c r="W88" s="77" t="s">
        <v>4634</v>
      </c>
      <c r="X88" s="77">
        <v>480</v>
      </c>
      <c r="Y88" s="77">
        <v>580</v>
      </c>
      <c r="Z88" s="77">
        <v>20</v>
      </c>
      <c r="AA88" s="77">
        <f t="shared" si="8"/>
        <v>0.27839999999999998</v>
      </c>
      <c r="AB88" s="77" t="s">
        <v>70</v>
      </c>
      <c r="AC88" s="77"/>
      <c r="AD88" s="77"/>
      <c r="AE88" s="77"/>
      <c r="AF88" s="77">
        <f t="shared" si="9"/>
        <v>389682569</v>
      </c>
      <c r="AG88" s="77">
        <f t="shared" si="10"/>
        <v>580</v>
      </c>
      <c r="AH88" s="77">
        <f t="shared" si="11"/>
        <v>20</v>
      </c>
      <c r="AI88" s="77">
        <f t="shared" si="12"/>
        <v>0.27839999999999998</v>
      </c>
      <c r="AJ88" s="77" t="s">
        <v>72</v>
      </c>
      <c r="AK88" s="77">
        <v>389682569</v>
      </c>
      <c r="AL88" s="78">
        <v>44620</v>
      </c>
      <c r="AM88" s="78">
        <v>44620</v>
      </c>
      <c r="AN88" s="78">
        <v>44623</v>
      </c>
      <c r="AO88" s="78">
        <v>44623</v>
      </c>
      <c r="AP88" s="78">
        <v>44623</v>
      </c>
      <c r="AQ88" s="77" t="s">
        <v>89</v>
      </c>
      <c r="AR88" s="77"/>
      <c r="AS88" s="77"/>
      <c r="AT88" s="77"/>
      <c r="AU88" s="77"/>
      <c r="AV88" s="78"/>
      <c r="AW88" s="77" t="s">
        <v>1198</v>
      </c>
      <c r="AX88" s="77"/>
      <c r="AY88" s="77"/>
      <c r="AZ88" s="77"/>
      <c r="BA88" s="77"/>
      <c r="BB88" s="77"/>
      <c r="BC88" s="77"/>
      <c r="BD88" s="77"/>
      <c r="BE88" s="77">
        <f t="shared" si="13"/>
        <v>10</v>
      </c>
      <c r="BF88" s="77">
        <f t="shared" si="14"/>
        <v>2</v>
      </c>
      <c r="BG88" s="77">
        <f t="shared" si="15"/>
        <v>2022</v>
      </c>
      <c r="BH88" s="77"/>
    </row>
    <row r="89" spans="1:60">
      <c r="A89" s="77" t="s">
        <v>55</v>
      </c>
      <c r="B89" s="77" t="s">
        <v>56</v>
      </c>
      <c r="C89" s="77">
        <v>389682643</v>
      </c>
      <c r="D89" s="77"/>
      <c r="E89" s="77" t="s">
        <v>7079</v>
      </c>
      <c r="F89" s="77" t="s">
        <v>2135</v>
      </c>
      <c r="G89" s="77" t="s">
        <v>2136</v>
      </c>
      <c r="H89" s="77" t="s">
        <v>2137</v>
      </c>
      <c r="I89" s="77" t="s">
        <v>2138</v>
      </c>
      <c r="J89" s="77" t="s">
        <v>110</v>
      </c>
      <c r="K89" s="77">
        <v>90248</v>
      </c>
      <c r="L89" s="77" t="s">
        <v>7080</v>
      </c>
      <c r="M89" s="77" t="s">
        <v>7081</v>
      </c>
      <c r="N89" s="77" t="s">
        <v>7082</v>
      </c>
      <c r="O89" s="77" t="s">
        <v>445</v>
      </c>
      <c r="P89" s="77">
        <v>76904</v>
      </c>
      <c r="Q89" s="77"/>
      <c r="R89" s="77"/>
      <c r="S89" s="77"/>
      <c r="T89" s="77"/>
      <c r="U89" s="77">
        <v>12005832</v>
      </c>
      <c r="V89" s="77">
        <v>15</v>
      </c>
      <c r="W89" s="77" t="s">
        <v>4634</v>
      </c>
      <c r="X89" s="77">
        <v>480</v>
      </c>
      <c r="Y89" s="77">
        <v>600</v>
      </c>
      <c r="Z89" s="77">
        <v>20</v>
      </c>
      <c r="AA89" s="77">
        <f t="shared" si="8"/>
        <v>0.28799999999999998</v>
      </c>
      <c r="AB89" s="77" t="s">
        <v>70</v>
      </c>
      <c r="AC89" s="77"/>
      <c r="AD89" s="77"/>
      <c r="AE89" s="77"/>
      <c r="AF89" s="77">
        <f t="shared" si="9"/>
        <v>389682643</v>
      </c>
      <c r="AG89" s="77">
        <f t="shared" si="10"/>
        <v>600</v>
      </c>
      <c r="AH89" s="77">
        <f t="shared" si="11"/>
        <v>20</v>
      </c>
      <c r="AI89" s="77">
        <f t="shared" si="12"/>
        <v>0.28799999999999998</v>
      </c>
      <c r="AJ89" s="77" t="s">
        <v>72</v>
      </c>
      <c r="AK89" s="77">
        <v>389682643</v>
      </c>
      <c r="AL89" s="78">
        <v>44622</v>
      </c>
      <c r="AM89" s="78">
        <v>44622</v>
      </c>
      <c r="AN89" s="78">
        <v>44624</v>
      </c>
      <c r="AO89" s="78">
        <v>44624</v>
      </c>
      <c r="AP89" s="78">
        <v>44624</v>
      </c>
      <c r="AQ89" s="77" t="s">
        <v>89</v>
      </c>
      <c r="AR89" s="77" t="s">
        <v>7157</v>
      </c>
      <c r="AS89" s="77"/>
      <c r="AT89" s="77"/>
      <c r="AU89" s="77"/>
      <c r="AV89" s="78"/>
      <c r="AW89" s="77" t="s">
        <v>1198</v>
      </c>
      <c r="AX89" s="77"/>
      <c r="AY89" s="77"/>
      <c r="AZ89" s="77"/>
      <c r="BA89" s="77"/>
      <c r="BB89" s="77"/>
      <c r="BC89" s="77"/>
      <c r="BD89" s="77"/>
      <c r="BE89" s="77">
        <f t="shared" si="13"/>
        <v>10</v>
      </c>
      <c r="BF89" s="77">
        <f t="shared" si="14"/>
        <v>3</v>
      </c>
      <c r="BG89" s="77">
        <f t="shared" si="15"/>
        <v>2022</v>
      </c>
      <c r="BH89" s="77"/>
    </row>
    <row r="90" spans="1:60">
      <c r="A90" s="77" t="s">
        <v>55</v>
      </c>
      <c r="B90" s="77" t="s">
        <v>56</v>
      </c>
      <c r="C90" s="77">
        <v>388940737</v>
      </c>
      <c r="D90" s="77"/>
      <c r="E90" s="77" t="s">
        <v>7079</v>
      </c>
      <c r="F90" s="77" t="s">
        <v>2135</v>
      </c>
      <c r="G90" s="77" t="s">
        <v>2136</v>
      </c>
      <c r="H90" s="77" t="s">
        <v>2137</v>
      </c>
      <c r="I90" s="77" t="s">
        <v>2138</v>
      </c>
      <c r="J90" s="77" t="s">
        <v>110</v>
      </c>
      <c r="K90" s="77">
        <v>90248</v>
      </c>
      <c r="L90" s="77" t="s">
        <v>7080</v>
      </c>
      <c r="M90" s="77" t="s">
        <v>7081</v>
      </c>
      <c r="N90" s="77" t="s">
        <v>7082</v>
      </c>
      <c r="O90" s="77" t="s">
        <v>445</v>
      </c>
      <c r="P90" s="77">
        <v>76904</v>
      </c>
      <c r="Q90" s="77"/>
      <c r="R90" s="77"/>
      <c r="S90" s="77"/>
      <c r="T90" s="77"/>
      <c r="U90" s="77">
        <v>12005832</v>
      </c>
      <c r="V90" s="77">
        <v>15</v>
      </c>
      <c r="W90" s="77" t="s">
        <v>4634</v>
      </c>
      <c r="X90" s="77">
        <v>480</v>
      </c>
      <c r="Y90" s="77">
        <v>600</v>
      </c>
      <c r="Z90" s="77">
        <v>20</v>
      </c>
      <c r="AA90" s="77">
        <f t="shared" si="8"/>
        <v>0.28799999999999998</v>
      </c>
      <c r="AB90" s="77" t="s">
        <v>70</v>
      </c>
      <c r="AC90" s="77"/>
      <c r="AD90" s="77"/>
      <c r="AE90" s="77"/>
      <c r="AF90" s="77">
        <f t="shared" si="9"/>
        <v>388940737</v>
      </c>
      <c r="AG90" s="77">
        <f t="shared" si="10"/>
        <v>600</v>
      </c>
      <c r="AH90" s="77">
        <f t="shared" si="11"/>
        <v>20</v>
      </c>
      <c r="AI90" s="77">
        <f t="shared" si="12"/>
        <v>0.28799999999999998</v>
      </c>
      <c r="AJ90" s="77" t="s">
        <v>72</v>
      </c>
      <c r="AK90" s="77">
        <v>388940737</v>
      </c>
      <c r="AL90" s="78">
        <v>44622</v>
      </c>
      <c r="AM90" s="78">
        <v>44622</v>
      </c>
      <c r="AN90" s="78">
        <v>44624</v>
      </c>
      <c r="AO90" s="78">
        <v>44624</v>
      </c>
      <c r="AP90" s="78">
        <v>44624</v>
      </c>
      <c r="AQ90" s="77" t="s">
        <v>89</v>
      </c>
      <c r="AR90" s="77" t="s">
        <v>7158</v>
      </c>
      <c r="AS90" s="77"/>
      <c r="AT90" s="77"/>
      <c r="AU90" s="77"/>
      <c r="AV90" s="78"/>
      <c r="AW90" s="77" t="s">
        <v>1198</v>
      </c>
      <c r="AX90" s="77"/>
      <c r="AY90" s="77"/>
      <c r="AZ90" s="77"/>
      <c r="BA90" s="77"/>
      <c r="BB90" s="77"/>
      <c r="BC90" s="77"/>
      <c r="BD90" s="77"/>
      <c r="BE90" s="77">
        <f t="shared" si="13"/>
        <v>10</v>
      </c>
      <c r="BF90" s="77">
        <f t="shared" si="14"/>
        <v>3</v>
      </c>
      <c r="BG90" s="77">
        <f t="shared" si="15"/>
        <v>2022</v>
      </c>
      <c r="BH90" s="77"/>
    </row>
    <row r="91" spans="1:60">
      <c r="A91" s="77" t="s">
        <v>55</v>
      </c>
      <c r="B91" s="77" t="s">
        <v>56</v>
      </c>
      <c r="C91" s="77">
        <v>388940738</v>
      </c>
      <c r="D91" s="77"/>
      <c r="E91" s="77" t="s">
        <v>7079</v>
      </c>
      <c r="F91" s="77" t="s">
        <v>2135</v>
      </c>
      <c r="G91" s="77" t="s">
        <v>2136</v>
      </c>
      <c r="H91" s="77" t="s">
        <v>2137</v>
      </c>
      <c r="I91" s="77" t="s">
        <v>2138</v>
      </c>
      <c r="J91" s="77" t="s">
        <v>110</v>
      </c>
      <c r="K91" s="77">
        <v>90248</v>
      </c>
      <c r="L91" s="77" t="s">
        <v>7080</v>
      </c>
      <c r="M91" s="77" t="s">
        <v>7081</v>
      </c>
      <c r="N91" s="77" t="s">
        <v>7082</v>
      </c>
      <c r="O91" s="77" t="s">
        <v>445</v>
      </c>
      <c r="P91" s="77">
        <v>76904</v>
      </c>
      <c r="Q91" s="77"/>
      <c r="R91" s="77"/>
      <c r="S91" s="77"/>
      <c r="T91" s="77"/>
      <c r="U91" s="77">
        <v>12005832</v>
      </c>
      <c r="V91" s="77">
        <v>15</v>
      </c>
      <c r="W91" s="77" t="s">
        <v>4634</v>
      </c>
      <c r="X91" s="77">
        <v>480</v>
      </c>
      <c r="Y91" s="77">
        <v>600</v>
      </c>
      <c r="Z91" s="77">
        <v>20</v>
      </c>
      <c r="AA91" s="77">
        <f t="shared" si="8"/>
        <v>0.28799999999999998</v>
      </c>
      <c r="AB91" s="77" t="s">
        <v>70</v>
      </c>
      <c r="AC91" s="77"/>
      <c r="AD91" s="77"/>
      <c r="AE91" s="77"/>
      <c r="AF91" s="77">
        <f t="shared" si="9"/>
        <v>388940738</v>
      </c>
      <c r="AG91" s="77">
        <f t="shared" si="10"/>
        <v>600</v>
      </c>
      <c r="AH91" s="77">
        <f t="shared" si="11"/>
        <v>20</v>
      </c>
      <c r="AI91" s="77">
        <f t="shared" si="12"/>
        <v>0.28799999999999998</v>
      </c>
      <c r="AJ91" s="77" t="s">
        <v>72</v>
      </c>
      <c r="AK91" s="77">
        <v>388940738</v>
      </c>
      <c r="AL91" s="78">
        <v>44622</v>
      </c>
      <c r="AM91" s="78">
        <v>44622</v>
      </c>
      <c r="AN91" s="78">
        <v>44624</v>
      </c>
      <c r="AO91" s="78">
        <v>44624</v>
      </c>
      <c r="AP91" s="78">
        <v>44624</v>
      </c>
      <c r="AQ91" s="77" t="s">
        <v>89</v>
      </c>
      <c r="AR91" s="77" t="s">
        <v>7159</v>
      </c>
      <c r="AS91" s="77"/>
      <c r="AT91" s="77"/>
      <c r="AU91" s="77"/>
      <c r="AV91" s="78"/>
      <c r="AW91" s="77" t="s">
        <v>1198</v>
      </c>
      <c r="AX91" s="77"/>
      <c r="AY91" s="77"/>
      <c r="AZ91" s="77"/>
      <c r="BA91" s="77"/>
      <c r="BB91" s="77"/>
      <c r="BC91" s="77"/>
      <c r="BD91" s="77"/>
      <c r="BE91" s="77">
        <f t="shared" si="13"/>
        <v>10</v>
      </c>
      <c r="BF91" s="77">
        <f t="shared" si="14"/>
        <v>3</v>
      </c>
      <c r="BG91" s="77">
        <f t="shared" si="15"/>
        <v>2022</v>
      </c>
      <c r="BH91" s="77"/>
    </row>
    <row r="92" spans="1:60">
      <c r="A92" s="77" t="s">
        <v>55</v>
      </c>
      <c r="B92" s="77" t="s">
        <v>56</v>
      </c>
      <c r="C92" s="77">
        <v>388940769</v>
      </c>
      <c r="D92" s="77"/>
      <c r="E92" s="77" t="s">
        <v>7079</v>
      </c>
      <c r="F92" s="77" t="s">
        <v>2135</v>
      </c>
      <c r="G92" s="77" t="s">
        <v>2136</v>
      </c>
      <c r="H92" s="77" t="s">
        <v>2137</v>
      </c>
      <c r="I92" s="77" t="s">
        <v>2138</v>
      </c>
      <c r="J92" s="77" t="s">
        <v>110</v>
      </c>
      <c r="K92" s="77">
        <v>90248</v>
      </c>
      <c r="L92" s="77" t="s">
        <v>7080</v>
      </c>
      <c r="M92" s="77" t="s">
        <v>7081</v>
      </c>
      <c r="N92" s="77" t="s">
        <v>7082</v>
      </c>
      <c r="O92" s="77" t="s">
        <v>445</v>
      </c>
      <c r="P92" s="77">
        <v>76904</v>
      </c>
      <c r="Q92" s="77"/>
      <c r="R92" s="77"/>
      <c r="S92" s="77"/>
      <c r="T92" s="77"/>
      <c r="U92" s="77">
        <v>12005832</v>
      </c>
      <c r="V92" s="77">
        <v>15</v>
      </c>
      <c r="W92" s="77" t="s">
        <v>4634</v>
      </c>
      <c r="X92" s="77">
        <v>480</v>
      </c>
      <c r="Y92" s="77">
        <v>600</v>
      </c>
      <c r="Z92" s="77">
        <v>20</v>
      </c>
      <c r="AA92" s="77">
        <f t="shared" si="8"/>
        <v>0.28799999999999998</v>
      </c>
      <c r="AB92" s="77" t="s">
        <v>70</v>
      </c>
      <c r="AC92" s="77"/>
      <c r="AD92" s="77"/>
      <c r="AE92" s="77"/>
      <c r="AF92" s="77">
        <f t="shared" si="9"/>
        <v>388940769</v>
      </c>
      <c r="AG92" s="77">
        <f t="shared" si="10"/>
        <v>600</v>
      </c>
      <c r="AH92" s="77">
        <f t="shared" si="11"/>
        <v>20</v>
      </c>
      <c r="AI92" s="77">
        <f t="shared" si="12"/>
        <v>0.28799999999999998</v>
      </c>
      <c r="AJ92" s="77" t="s">
        <v>72</v>
      </c>
      <c r="AK92" s="77">
        <v>388940769</v>
      </c>
      <c r="AL92" s="78">
        <v>44622</v>
      </c>
      <c r="AM92" s="78">
        <v>44622</v>
      </c>
      <c r="AN92" s="78">
        <v>44624</v>
      </c>
      <c r="AO92" s="78">
        <v>44624</v>
      </c>
      <c r="AP92" s="78">
        <v>44624</v>
      </c>
      <c r="AQ92" s="77" t="s">
        <v>89</v>
      </c>
      <c r="AR92" s="77" t="s">
        <v>7160</v>
      </c>
      <c r="AS92" s="77"/>
      <c r="AT92" s="77"/>
      <c r="AU92" s="77"/>
      <c r="AV92" s="78"/>
      <c r="AW92" s="77" t="s">
        <v>1198</v>
      </c>
      <c r="AX92" s="77"/>
      <c r="AY92" s="77"/>
      <c r="AZ92" s="77"/>
      <c r="BA92" s="77"/>
      <c r="BB92" s="77"/>
      <c r="BC92" s="77"/>
      <c r="BD92" s="77"/>
      <c r="BE92" s="77">
        <f t="shared" si="13"/>
        <v>10</v>
      </c>
      <c r="BF92" s="77">
        <f t="shared" si="14"/>
        <v>3</v>
      </c>
      <c r="BG92" s="77">
        <f t="shared" si="15"/>
        <v>2022</v>
      </c>
      <c r="BH92" s="77"/>
    </row>
    <row r="93" spans="1:60">
      <c r="A93" s="77" t="s">
        <v>55</v>
      </c>
      <c r="B93" s="77" t="s">
        <v>56</v>
      </c>
      <c r="C93" s="77">
        <v>388940790</v>
      </c>
      <c r="D93" s="77"/>
      <c r="E93" s="77" t="s">
        <v>7079</v>
      </c>
      <c r="F93" s="77" t="s">
        <v>2135</v>
      </c>
      <c r="G93" s="77" t="s">
        <v>2136</v>
      </c>
      <c r="H93" s="77" t="s">
        <v>2137</v>
      </c>
      <c r="I93" s="77" t="s">
        <v>2138</v>
      </c>
      <c r="J93" s="77" t="s">
        <v>110</v>
      </c>
      <c r="K93" s="77">
        <v>90248</v>
      </c>
      <c r="L93" s="77" t="s">
        <v>7080</v>
      </c>
      <c r="M93" s="77" t="s">
        <v>7081</v>
      </c>
      <c r="N93" s="77" t="s">
        <v>7082</v>
      </c>
      <c r="O93" s="77" t="s">
        <v>445</v>
      </c>
      <c r="P93" s="77">
        <v>76904</v>
      </c>
      <c r="Q93" s="77"/>
      <c r="R93" s="77"/>
      <c r="S93" s="77"/>
      <c r="T93" s="77"/>
      <c r="U93" s="77">
        <v>12005832</v>
      </c>
      <c r="V93" s="77">
        <v>15</v>
      </c>
      <c r="W93" s="77" t="s">
        <v>4634</v>
      </c>
      <c r="X93" s="77">
        <v>480</v>
      </c>
      <c r="Y93" s="77">
        <v>600</v>
      </c>
      <c r="Z93" s="77">
        <v>20</v>
      </c>
      <c r="AA93" s="77">
        <f t="shared" si="8"/>
        <v>0.28799999999999998</v>
      </c>
      <c r="AB93" s="77" t="s">
        <v>70</v>
      </c>
      <c r="AC93" s="77"/>
      <c r="AD93" s="77"/>
      <c r="AE93" s="77"/>
      <c r="AF93" s="77">
        <f t="shared" si="9"/>
        <v>388940790</v>
      </c>
      <c r="AG93" s="77">
        <f t="shared" si="10"/>
        <v>600</v>
      </c>
      <c r="AH93" s="77">
        <f t="shared" si="11"/>
        <v>20</v>
      </c>
      <c r="AI93" s="77">
        <f t="shared" si="12"/>
        <v>0.28799999999999998</v>
      </c>
      <c r="AJ93" s="77" t="s">
        <v>72</v>
      </c>
      <c r="AK93" s="77">
        <v>388940790</v>
      </c>
      <c r="AL93" s="78">
        <v>44622</v>
      </c>
      <c r="AM93" s="78">
        <v>44622</v>
      </c>
      <c r="AN93" s="78">
        <v>44624</v>
      </c>
      <c r="AO93" s="78">
        <v>44624</v>
      </c>
      <c r="AP93" s="78">
        <v>44624</v>
      </c>
      <c r="AQ93" s="77" t="s">
        <v>89</v>
      </c>
      <c r="AR93" s="77" t="s">
        <v>7161</v>
      </c>
      <c r="AS93" s="77"/>
      <c r="AT93" s="77"/>
      <c r="AU93" s="77"/>
      <c r="AV93" s="78"/>
      <c r="AW93" s="77" t="s">
        <v>1198</v>
      </c>
      <c r="AX93" s="77"/>
      <c r="AY93" s="77"/>
      <c r="AZ93" s="77"/>
      <c r="BA93" s="77"/>
      <c r="BB93" s="77"/>
      <c r="BC93" s="77"/>
      <c r="BD93" s="77"/>
      <c r="BE93" s="77">
        <f t="shared" si="13"/>
        <v>10</v>
      </c>
      <c r="BF93" s="77">
        <f t="shared" si="14"/>
        <v>3</v>
      </c>
      <c r="BG93" s="77">
        <f t="shared" si="15"/>
        <v>2022</v>
      </c>
      <c r="BH93" s="77"/>
    </row>
    <row r="94" spans="1:60">
      <c r="A94" s="77" t="s">
        <v>55</v>
      </c>
      <c r="B94" s="77" t="s">
        <v>56</v>
      </c>
      <c r="C94" s="77">
        <v>388940811</v>
      </c>
      <c r="D94" s="77"/>
      <c r="E94" s="77" t="s">
        <v>7079</v>
      </c>
      <c r="F94" s="77" t="s">
        <v>2135</v>
      </c>
      <c r="G94" s="77" t="s">
        <v>2136</v>
      </c>
      <c r="H94" s="77" t="s">
        <v>2137</v>
      </c>
      <c r="I94" s="77" t="s">
        <v>2138</v>
      </c>
      <c r="J94" s="77" t="s">
        <v>110</v>
      </c>
      <c r="K94" s="77">
        <v>90248</v>
      </c>
      <c r="L94" s="77" t="s">
        <v>7080</v>
      </c>
      <c r="M94" s="77" t="s">
        <v>7081</v>
      </c>
      <c r="N94" s="77" t="s">
        <v>7082</v>
      </c>
      <c r="O94" s="77" t="s">
        <v>445</v>
      </c>
      <c r="P94" s="77">
        <v>76904</v>
      </c>
      <c r="Q94" s="77"/>
      <c r="R94" s="77"/>
      <c r="S94" s="77"/>
      <c r="T94" s="77"/>
      <c r="U94" s="77">
        <v>12005832</v>
      </c>
      <c r="V94" s="77">
        <v>15</v>
      </c>
      <c r="W94" s="77" t="s">
        <v>4634</v>
      </c>
      <c r="X94" s="77">
        <v>480</v>
      </c>
      <c r="Y94" s="77">
        <v>600</v>
      </c>
      <c r="Z94" s="77">
        <v>20</v>
      </c>
      <c r="AA94" s="77">
        <f t="shared" si="8"/>
        <v>0.28799999999999998</v>
      </c>
      <c r="AB94" s="77" t="s">
        <v>70</v>
      </c>
      <c r="AC94" s="77"/>
      <c r="AD94" s="77"/>
      <c r="AE94" s="77"/>
      <c r="AF94" s="77">
        <f t="shared" si="9"/>
        <v>388940811</v>
      </c>
      <c r="AG94" s="77">
        <f t="shared" si="10"/>
        <v>600</v>
      </c>
      <c r="AH94" s="77">
        <f t="shared" si="11"/>
        <v>20</v>
      </c>
      <c r="AI94" s="77">
        <f t="shared" si="12"/>
        <v>0.28799999999999998</v>
      </c>
      <c r="AJ94" s="77" t="s">
        <v>72</v>
      </c>
      <c r="AK94" s="77">
        <v>388940811</v>
      </c>
      <c r="AL94" s="78">
        <v>44622</v>
      </c>
      <c r="AM94" s="78">
        <v>44622</v>
      </c>
      <c r="AN94" s="78">
        <v>44624</v>
      </c>
      <c r="AO94" s="78">
        <v>44624</v>
      </c>
      <c r="AP94" s="78">
        <v>44624</v>
      </c>
      <c r="AQ94" s="77" t="s">
        <v>89</v>
      </c>
      <c r="AR94" s="77" t="s">
        <v>7162</v>
      </c>
      <c r="AS94" s="77"/>
      <c r="AT94" s="77"/>
      <c r="AU94" s="77"/>
      <c r="AV94" s="78"/>
      <c r="AW94" s="77" t="s">
        <v>1198</v>
      </c>
      <c r="AX94" s="77"/>
      <c r="AY94" s="77"/>
      <c r="AZ94" s="77"/>
      <c r="BA94" s="77"/>
      <c r="BB94" s="77"/>
      <c r="BC94" s="77"/>
      <c r="BD94" s="77"/>
      <c r="BE94" s="77">
        <f t="shared" si="13"/>
        <v>10</v>
      </c>
      <c r="BF94" s="77">
        <f t="shared" si="14"/>
        <v>3</v>
      </c>
      <c r="BG94" s="77">
        <f t="shared" si="15"/>
        <v>2022</v>
      </c>
      <c r="BH94" s="77"/>
    </row>
    <row r="95" spans="1:60">
      <c r="A95" s="77" t="s">
        <v>55</v>
      </c>
      <c r="B95" s="77" t="s">
        <v>56</v>
      </c>
      <c r="C95" s="77">
        <v>388940819</v>
      </c>
      <c r="D95" s="77"/>
      <c r="E95" s="77" t="s">
        <v>7079</v>
      </c>
      <c r="F95" s="77" t="s">
        <v>2135</v>
      </c>
      <c r="G95" s="77" t="s">
        <v>2136</v>
      </c>
      <c r="H95" s="77" t="s">
        <v>2137</v>
      </c>
      <c r="I95" s="77" t="s">
        <v>2138</v>
      </c>
      <c r="J95" s="77" t="s">
        <v>110</v>
      </c>
      <c r="K95" s="77">
        <v>90248</v>
      </c>
      <c r="L95" s="77" t="s">
        <v>7080</v>
      </c>
      <c r="M95" s="77" t="s">
        <v>7081</v>
      </c>
      <c r="N95" s="77" t="s">
        <v>7082</v>
      </c>
      <c r="O95" s="77" t="s">
        <v>445</v>
      </c>
      <c r="P95" s="77">
        <v>76904</v>
      </c>
      <c r="Q95" s="77"/>
      <c r="R95" s="77"/>
      <c r="S95" s="77"/>
      <c r="T95" s="77"/>
      <c r="U95" s="77">
        <v>12005832</v>
      </c>
      <c r="V95" s="77">
        <v>15</v>
      </c>
      <c r="W95" s="77" t="s">
        <v>4634</v>
      </c>
      <c r="X95" s="77">
        <v>480</v>
      </c>
      <c r="Y95" s="77">
        <v>600</v>
      </c>
      <c r="Z95" s="77">
        <v>20</v>
      </c>
      <c r="AA95" s="77">
        <f t="shared" si="8"/>
        <v>0.28799999999999998</v>
      </c>
      <c r="AB95" s="77" t="s">
        <v>70</v>
      </c>
      <c r="AC95" s="77"/>
      <c r="AD95" s="77"/>
      <c r="AE95" s="77"/>
      <c r="AF95" s="77">
        <f t="shared" si="9"/>
        <v>388940819</v>
      </c>
      <c r="AG95" s="77">
        <f t="shared" si="10"/>
        <v>600</v>
      </c>
      <c r="AH95" s="77">
        <f t="shared" si="11"/>
        <v>20</v>
      </c>
      <c r="AI95" s="77">
        <f t="shared" si="12"/>
        <v>0.28799999999999998</v>
      </c>
      <c r="AJ95" s="77" t="s">
        <v>72</v>
      </c>
      <c r="AK95" s="77">
        <v>388940819</v>
      </c>
      <c r="AL95" s="78">
        <v>44622</v>
      </c>
      <c r="AM95" s="78">
        <v>44622</v>
      </c>
      <c r="AN95" s="78">
        <v>44624</v>
      </c>
      <c r="AO95" s="78">
        <v>44624</v>
      </c>
      <c r="AP95" s="78">
        <v>44624</v>
      </c>
      <c r="AQ95" s="77" t="s">
        <v>89</v>
      </c>
      <c r="AR95" s="77" t="s">
        <v>7163</v>
      </c>
      <c r="AS95" s="77"/>
      <c r="AT95" s="77"/>
      <c r="AU95" s="77"/>
      <c r="AV95" s="78"/>
      <c r="AW95" s="77" t="s">
        <v>1198</v>
      </c>
      <c r="AX95" s="77"/>
      <c r="AY95" s="77"/>
      <c r="AZ95" s="77"/>
      <c r="BA95" s="77"/>
      <c r="BB95" s="77"/>
      <c r="BC95" s="77"/>
      <c r="BD95" s="77"/>
      <c r="BE95" s="77">
        <f t="shared" si="13"/>
        <v>10</v>
      </c>
      <c r="BF95" s="77">
        <f t="shared" si="14"/>
        <v>3</v>
      </c>
      <c r="BG95" s="77">
        <f t="shared" si="15"/>
        <v>2022</v>
      </c>
      <c r="BH95" s="77"/>
    </row>
    <row r="96" spans="1:60">
      <c r="A96" s="77" t="s">
        <v>55</v>
      </c>
      <c r="B96" s="77" t="s">
        <v>56</v>
      </c>
      <c r="C96" s="77">
        <v>389682445</v>
      </c>
      <c r="D96" s="77"/>
      <c r="E96" s="77" t="s">
        <v>7079</v>
      </c>
      <c r="F96" s="77" t="s">
        <v>2135</v>
      </c>
      <c r="G96" s="77" t="s">
        <v>2136</v>
      </c>
      <c r="H96" s="77" t="s">
        <v>2137</v>
      </c>
      <c r="I96" s="77" t="s">
        <v>2138</v>
      </c>
      <c r="J96" s="77" t="s">
        <v>110</v>
      </c>
      <c r="K96" s="77">
        <v>90248</v>
      </c>
      <c r="L96" s="77" t="s">
        <v>7080</v>
      </c>
      <c r="M96" s="77" t="s">
        <v>7081</v>
      </c>
      <c r="N96" s="77" t="s">
        <v>7082</v>
      </c>
      <c r="O96" s="77" t="s">
        <v>445</v>
      </c>
      <c r="P96" s="77">
        <v>76904</v>
      </c>
      <c r="Q96" s="77"/>
      <c r="R96" s="77"/>
      <c r="S96" s="77"/>
      <c r="T96" s="77"/>
      <c r="U96" s="77">
        <v>12005832</v>
      </c>
      <c r="V96" s="77">
        <v>15</v>
      </c>
      <c r="W96" s="77" t="s">
        <v>4634</v>
      </c>
      <c r="X96" s="77">
        <v>480</v>
      </c>
      <c r="Y96" s="77">
        <v>600</v>
      </c>
      <c r="Z96" s="77">
        <v>20</v>
      </c>
      <c r="AA96" s="77">
        <f t="shared" si="8"/>
        <v>0.28799999999999998</v>
      </c>
      <c r="AB96" s="77" t="s">
        <v>70</v>
      </c>
      <c r="AC96" s="77"/>
      <c r="AD96" s="77"/>
      <c r="AE96" s="77"/>
      <c r="AF96" s="77">
        <f t="shared" si="9"/>
        <v>389682445</v>
      </c>
      <c r="AG96" s="77">
        <f t="shared" si="10"/>
        <v>600</v>
      </c>
      <c r="AH96" s="77">
        <f t="shared" si="11"/>
        <v>20</v>
      </c>
      <c r="AI96" s="77">
        <f t="shared" si="12"/>
        <v>0.28799999999999998</v>
      </c>
      <c r="AJ96" s="77" t="s">
        <v>72</v>
      </c>
      <c r="AK96" s="77">
        <v>389682445</v>
      </c>
      <c r="AL96" s="78">
        <v>44622</v>
      </c>
      <c r="AM96" s="78">
        <v>44622</v>
      </c>
      <c r="AN96" s="78">
        <v>44624</v>
      </c>
      <c r="AO96" s="78">
        <v>44624</v>
      </c>
      <c r="AP96" s="78">
        <v>44624</v>
      </c>
      <c r="AQ96" s="77" t="s">
        <v>89</v>
      </c>
      <c r="AR96" s="77" t="s">
        <v>7164</v>
      </c>
      <c r="AS96" s="77"/>
      <c r="AT96" s="77"/>
      <c r="AU96" s="77"/>
      <c r="AV96" s="78"/>
      <c r="AW96" s="77" t="s">
        <v>1198</v>
      </c>
      <c r="AX96" s="77"/>
      <c r="AY96" s="77"/>
      <c r="AZ96" s="77"/>
      <c r="BA96" s="77"/>
      <c r="BB96" s="77"/>
      <c r="BC96" s="77"/>
      <c r="BD96" s="77"/>
      <c r="BE96" s="77">
        <f t="shared" si="13"/>
        <v>10</v>
      </c>
      <c r="BF96" s="77">
        <f t="shared" si="14"/>
        <v>3</v>
      </c>
      <c r="BG96" s="77">
        <f t="shared" si="15"/>
        <v>2022</v>
      </c>
      <c r="BH96" s="77"/>
    </row>
    <row r="97" spans="1:60">
      <c r="A97" s="77" t="s">
        <v>55</v>
      </c>
      <c r="B97" s="77" t="s">
        <v>56</v>
      </c>
      <c r="C97" s="77" t="s">
        <v>7165</v>
      </c>
      <c r="D97" s="77"/>
      <c r="E97" s="77" t="s">
        <v>7079</v>
      </c>
      <c r="F97" s="77" t="s">
        <v>85</v>
      </c>
      <c r="G97" s="77" t="s">
        <v>5855</v>
      </c>
      <c r="H97" s="77" t="s">
        <v>5856</v>
      </c>
      <c r="I97" s="77" t="s">
        <v>6216</v>
      </c>
      <c r="J97" s="77" t="s">
        <v>85</v>
      </c>
      <c r="K97" s="309" t="s">
        <v>5858</v>
      </c>
      <c r="L97" s="77" t="s">
        <v>7080</v>
      </c>
      <c r="M97" s="77" t="s">
        <v>7081</v>
      </c>
      <c r="N97" s="77" t="s">
        <v>7082</v>
      </c>
      <c r="O97" s="77" t="s">
        <v>445</v>
      </c>
      <c r="P97" s="77">
        <v>76904</v>
      </c>
      <c r="Q97" s="77"/>
      <c r="R97" s="77"/>
      <c r="S97" s="77"/>
      <c r="T97" s="77"/>
      <c r="U97" s="77">
        <v>30390372</v>
      </c>
      <c r="V97" s="77"/>
      <c r="W97" s="77" t="s">
        <v>7108</v>
      </c>
      <c r="X97" s="77">
        <v>480</v>
      </c>
      <c r="Y97" s="77">
        <v>580</v>
      </c>
      <c r="Z97" s="77">
        <v>20</v>
      </c>
      <c r="AA97" s="77">
        <f t="shared" si="8"/>
        <v>0.27839999999999998</v>
      </c>
      <c r="AB97" s="77" t="s">
        <v>70</v>
      </c>
      <c r="AC97" s="77"/>
      <c r="AD97" s="77"/>
      <c r="AE97" s="77"/>
      <c r="AF97" s="77" t="str">
        <f t="shared" si="9"/>
        <v>5M55938</v>
      </c>
      <c r="AG97" s="77">
        <f t="shared" si="10"/>
        <v>580</v>
      </c>
      <c r="AH97" s="77">
        <f t="shared" si="11"/>
        <v>20</v>
      </c>
      <c r="AI97" s="77">
        <f t="shared" si="12"/>
        <v>0.27839999999999998</v>
      </c>
      <c r="AJ97" s="77" t="s">
        <v>7142</v>
      </c>
      <c r="AK97" s="77" t="s">
        <v>7165</v>
      </c>
      <c r="AL97" s="78">
        <v>44619</v>
      </c>
      <c r="AM97" s="78">
        <v>44619</v>
      </c>
      <c r="AN97" s="78">
        <v>44624</v>
      </c>
      <c r="AO97" s="78">
        <v>44624</v>
      </c>
      <c r="AP97" s="78">
        <v>44624</v>
      </c>
      <c r="AQ97" s="77" t="s">
        <v>89</v>
      </c>
      <c r="AR97" s="77"/>
      <c r="AS97" s="77"/>
      <c r="AT97" s="77"/>
      <c r="AU97" s="77"/>
      <c r="AV97" s="78"/>
      <c r="AW97" s="77" t="s">
        <v>1198</v>
      </c>
      <c r="AX97" s="77"/>
      <c r="AY97" s="77"/>
      <c r="AZ97" s="77"/>
      <c r="BA97" s="77"/>
      <c r="BB97" s="77"/>
      <c r="BC97" s="77"/>
      <c r="BD97" s="77"/>
      <c r="BE97" s="77">
        <f t="shared" si="13"/>
        <v>10</v>
      </c>
      <c r="BF97" s="77">
        <f t="shared" si="14"/>
        <v>2</v>
      </c>
      <c r="BG97" s="77">
        <f t="shared" si="15"/>
        <v>2022</v>
      </c>
      <c r="BH97" s="77"/>
    </row>
    <row r="98" spans="1:60">
      <c r="A98" s="77" t="s">
        <v>55</v>
      </c>
      <c r="B98" s="77" t="s">
        <v>56</v>
      </c>
      <c r="C98" s="77">
        <v>389682309</v>
      </c>
      <c r="D98" s="77"/>
      <c r="E98" s="77" t="s">
        <v>7079</v>
      </c>
      <c r="F98" s="77" t="s">
        <v>85</v>
      </c>
      <c r="G98" s="77" t="s">
        <v>7089</v>
      </c>
      <c r="H98" s="77" t="s">
        <v>7090</v>
      </c>
      <c r="I98" s="77" t="s">
        <v>5840</v>
      </c>
      <c r="J98" s="77" t="s">
        <v>85</v>
      </c>
      <c r="K98" s="309" t="s">
        <v>5841</v>
      </c>
      <c r="L98" s="77" t="s">
        <v>7080</v>
      </c>
      <c r="M98" s="77" t="s">
        <v>7081</v>
      </c>
      <c r="N98" s="77" t="s">
        <v>7082</v>
      </c>
      <c r="O98" s="77" t="s">
        <v>445</v>
      </c>
      <c r="P98" s="77">
        <v>76904</v>
      </c>
      <c r="Q98" s="77"/>
      <c r="R98" s="77"/>
      <c r="S98" s="77"/>
      <c r="T98" s="77"/>
      <c r="U98" s="77">
        <v>12005832</v>
      </c>
      <c r="V98" s="77"/>
      <c r="W98" s="77" t="s">
        <v>4634</v>
      </c>
      <c r="X98" s="77">
        <v>480</v>
      </c>
      <c r="Y98" s="77">
        <v>600</v>
      </c>
      <c r="Z98" s="77">
        <v>20</v>
      </c>
      <c r="AA98" s="77">
        <f t="shared" si="8"/>
        <v>0.28799999999999998</v>
      </c>
      <c r="AB98" s="77" t="s">
        <v>70</v>
      </c>
      <c r="AC98" s="77"/>
      <c r="AD98" s="77"/>
      <c r="AE98" s="77"/>
      <c r="AF98" s="77">
        <f t="shared" si="9"/>
        <v>389682309</v>
      </c>
      <c r="AG98" s="77">
        <f t="shared" si="10"/>
        <v>600</v>
      </c>
      <c r="AH98" s="77">
        <f t="shared" si="11"/>
        <v>20</v>
      </c>
      <c r="AI98" s="77">
        <f t="shared" si="12"/>
        <v>0.28799999999999998</v>
      </c>
      <c r="AJ98" s="77" t="s">
        <v>72</v>
      </c>
      <c r="AK98" s="77">
        <v>389682309</v>
      </c>
      <c r="AL98" s="78">
        <v>44621</v>
      </c>
      <c r="AM98" s="78">
        <v>44621</v>
      </c>
      <c r="AN98" s="78">
        <v>44624</v>
      </c>
      <c r="AO98" s="78">
        <v>44624</v>
      </c>
      <c r="AP98" s="78">
        <v>44624</v>
      </c>
      <c r="AQ98" s="77" t="s">
        <v>89</v>
      </c>
      <c r="AR98" s="77"/>
      <c r="AS98" s="77"/>
      <c r="AT98" s="77"/>
      <c r="AU98" s="77"/>
      <c r="AV98" s="78"/>
      <c r="AW98" s="77" t="s">
        <v>1198</v>
      </c>
      <c r="AX98" s="77"/>
      <c r="AY98" s="77"/>
      <c r="AZ98" s="77"/>
      <c r="BA98" s="77"/>
      <c r="BB98" s="77"/>
      <c r="BC98" s="77"/>
      <c r="BD98" s="77"/>
      <c r="BE98" s="77">
        <f t="shared" si="13"/>
        <v>10</v>
      </c>
      <c r="BF98" s="77">
        <f t="shared" si="14"/>
        <v>3</v>
      </c>
      <c r="BG98" s="77">
        <f t="shared" si="15"/>
        <v>2022</v>
      </c>
      <c r="BH98" s="77"/>
    </row>
    <row r="99" spans="1:60">
      <c r="A99" s="77" t="s">
        <v>55</v>
      </c>
      <c r="B99" s="77" t="s">
        <v>56</v>
      </c>
      <c r="C99" s="77">
        <v>389682433</v>
      </c>
      <c r="D99" s="77"/>
      <c r="E99" s="77" t="s">
        <v>7079</v>
      </c>
      <c r="F99" s="77" t="s">
        <v>85</v>
      </c>
      <c r="G99" s="77" t="s">
        <v>7089</v>
      </c>
      <c r="H99" s="77" t="s">
        <v>7090</v>
      </c>
      <c r="I99" s="77" t="s">
        <v>5840</v>
      </c>
      <c r="J99" s="77" t="s">
        <v>85</v>
      </c>
      <c r="K99" s="309" t="s">
        <v>5841</v>
      </c>
      <c r="L99" s="77" t="s">
        <v>7080</v>
      </c>
      <c r="M99" s="77" t="s">
        <v>7081</v>
      </c>
      <c r="N99" s="77" t="s">
        <v>7082</v>
      </c>
      <c r="O99" s="77" t="s">
        <v>445</v>
      </c>
      <c r="P99" s="77">
        <v>76904</v>
      </c>
      <c r="Q99" s="77"/>
      <c r="R99" s="77"/>
      <c r="S99" s="77"/>
      <c r="T99" s="77"/>
      <c r="U99" s="77">
        <v>12005832</v>
      </c>
      <c r="V99" s="77"/>
      <c r="W99" s="77" t="s">
        <v>4634</v>
      </c>
      <c r="X99" s="77">
        <v>480</v>
      </c>
      <c r="Y99" s="77">
        <v>600</v>
      </c>
      <c r="Z99" s="77">
        <v>20</v>
      </c>
      <c r="AA99" s="77">
        <f t="shared" si="8"/>
        <v>0.28799999999999998</v>
      </c>
      <c r="AB99" s="77" t="s">
        <v>70</v>
      </c>
      <c r="AC99" s="77"/>
      <c r="AD99" s="77"/>
      <c r="AE99" s="77"/>
      <c r="AF99" s="77">
        <f t="shared" si="9"/>
        <v>389682433</v>
      </c>
      <c r="AG99" s="77">
        <f t="shared" si="10"/>
        <v>600</v>
      </c>
      <c r="AH99" s="77">
        <f t="shared" si="11"/>
        <v>20</v>
      </c>
      <c r="AI99" s="77">
        <f t="shared" si="12"/>
        <v>0.28799999999999998</v>
      </c>
      <c r="AJ99" s="77" t="s">
        <v>72</v>
      </c>
      <c r="AK99" s="77">
        <v>389682433</v>
      </c>
      <c r="AL99" s="78">
        <v>44621</v>
      </c>
      <c r="AM99" s="78">
        <v>44621</v>
      </c>
      <c r="AN99" s="78">
        <v>44624</v>
      </c>
      <c r="AO99" s="78">
        <v>44624</v>
      </c>
      <c r="AP99" s="78">
        <v>44624</v>
      </c>
      <c r="AQ99" s="77" t="s">
        <v>89</v>
      </c>
      <c r="AR99" s="77"/>
      <c r="AS99" s="77"/>
      <c r="AT99" s="77"/>
      <c r="AU99" s="77"/>
      <c r="AV99" s="78"/>
      <c r="AW99" s="77" t="s">
        <v>1198</v>
      </c>
      <c r="AX99" s="77"/>
      <c r="AY99" s="77"/>
      <c r="AZ99" s="77"/>
      <c r="BA99" s="77"/>
      <c r="BB99" s="77"/>
      <c r="BC99" s="77"/>
      <c r="BD99" s="77"/>
      <c r="BE99" s="77">
        <f t="shared" si="13"/>
        <v>10</v>
      </c>
      <c r="BF99" s="77">
        <f t="shared" si="14"/>
        <v>3</v>
      </c>
      <c r="BG99" s="77">
        <f t="shared" si="15"/>
        <v>2022</v>
      </c>
      <c r="BH99" s="77"/>
    </row>
    <row r="100" spans="1:60">
      <c r="A100" s="77" t="s">
        <v>55</v>
      </c>
      <c r="B100" s="77" t="s">
        <v>56</v>
      </c>
      <c r="C100" s="77">
        <v>389682527</v>
      </c>
      <c r="D100" s="77"/>
      <c r="E100" s="77" t="s">
        <v>7079</v>
      </c>
      <c r="F100" s="77" t="s">
        <v>85</v>
      </c>
      <c r="G100" s="77" t="s">
        <v>7089</v>
      </c>
      <c r="H100" s="77" t="s">
        <v>7090</v>
      </c>
      <c r="I100" s="77" t="s">
        <v>5840</v>
      </c>
      <c r="J100" s="77" t="s">
        <v>85</v>
      </c>
      <c r="K100" s="309" t="s">
        <v>5841</v>
      </c>
      <c r="L100" s="77" t="s">
        <v>7080</v>
      </c>
      <c r="M100" s="77" t="s">
        <v>7081</v>
      </c>
      <c r="N100" s="77" t="s">
        <v>7082</v>
      </c>
      <c r="O100" s="77" t="s">
        <v>445</v>
      </c>
      <c r="P100" s="77">
        <v>76904</v>
      </c>
      <c r="Q100" s="77"/>
      <c r="R100" s="77"/>
      <c r="S100" s="77"/>
      <c r="T100" s="77"/>
      <c r="U100" s="77">
        <v>12005832</v>
      </c>
      <c r="V100" s="77"/>
      <c r="W100" s="77" t="s">
        <v>4634</v>
      </c>
      <c r="X100" s="77">
        <v>480</v>
      </c>
      <c r="Y100" s="77">
        <v>600</v>
      </c>
      <c r="Z100" s="77">
        <v>20</v>
      </c>
      <c r="AA100" s="77">
        <f t="shared" si="8"/>
        <v>0.28799999999999998</v>
      </c>
      <c r="AB100" s="77" t="s">
        <v>70</v>
      </c>
      <c r="AC100" s="77"/>
      <c r="AD100" s="77"/>
      <c r="AE100" s="77"/>
      <c r="AF100" s="77">
        <f t="shared" si="9"/>
        <v>389682527</v>
      </c>
      <c r="AG100" s="77">
        <f t="shared" si="10"/>
        <v>600</v>
      </c>
      <c r="AH100" s="77">
        <f t="shared" si="11"/>
        <v>20</v>
      </c>
      <c r="AI100" s="77">
        <f t="shared" si="12"/>
        <v>0.28799999999999998</v>
      </c>
      <c r="AJ100" s="77" t="s">
        <v>72</v>
      </c>
      <c r="AK100" s="77">
        <v>389682527</v>
      </c>
      <c r="AL100" s="78">
        <v>44621</v>
      </c>
      <c r="AM100" s="78">
        <v>44621</v>
      </c>
      <c r="AN100" s="78">
        <v>44624</v>
      </c>
      <c r="AO100" s="78">
        <v>44624</v>
      </c>
      <c r="AP100" s="78">
        <v>44624</v>
      </c>
      <c r="AQ100" s="77" t="s">
        <v>89</v>
      </c>
      <c r="AR100" s="77"/>
      <c r="AS100" s="77"/>
      <c r="AT100" s="77"/>
      <c r="AU100" s="77"/>
      <c r="AV100" s="78"/>
      <c r="AW100" s="77" t="s">
        <v>1198</v>
      </c>
      <c r="AX100" s="77"/>
      <c r="AY100" s="77"/>
      <c r="AZ100" s="77"/>
      <c r="BA100" s="77"/>
      <c r="BB100" s="77"/>
      <c r="BC100" s="77"/>
      <c r="BD100" s="77"/>
      <c r="BE100" s="77">
        <f t="shared" si="13"/>
        <v>10</v>
      </c>
      <c r="BF100" s="77">
        <f t="shared" si="14"/>
        <v>3</v>
      </c>
      <c r="BG100" s="77">
        <f t="shared" si="15"/>
        <v>2022</v>
      </c>
      <c r="BH100" s="77"/>
    </row>
    <row r="101" spans="1:60">
      <c r="A101" s="77" t="s">
        <v>55</v>
      </c>
      <c r="B101" s="77" t="s">
        <v>56</v>
      </c>
      <c r="C101" s="77">
        <v>389682532</v>
      </c>
      <c r="D101" s="77"/>
      <c r="E101" s="77" t="s">
        <v>7079</v>
      </c>
      <c r="F101" s="77" t="s">
        <v>85</v>
      </c>
      <c r="G101" s="77" t="s">
        <v>7089</v>
      </c>
      <c r="H101" s="77" t="s">
        <v>7090</v>
      </c>
      <c r="I101" s="77" t="s">
        <v>5840</v>
      </c>
      <c r="J101" s="77" t="s">
        <v>85</v>
      </c>
      <c r="K101" s="309" t="s">
        <v>5841</v>
      </c>
      <c r="L101" s="77" t="s">
        <v>7080</v>
      </c>
      <c r="M101" s="77" t="s">
        <v>7081</v>
      </c>
      <c r="N101" s="77" t="s">
        <v>7082</v>
      </c>
      <c r="O101" s="77" t="s">
        <v>445</v>
      </c>
      <c r="P101" s="77">
        <v>76904</v>
      </c>
      <c r="Q101" s="77"/>
      <c r="R101" s="77"/>
      <c r="S101" s="77"/>
      <c r="T101" s="77"/>
      <c r="U101" s="77">
        <v>12005832</v>
      </c>
      <c r="V101" s="77"/>
      <c r="W101" s="77" t="s">
        <v>4634</v>
      </c>
      <c r="X101" s="77">
        <v>480</v>
      </c>
      <c r="Y101" s="77">
        <v>600</v>
      </c>
      <c r="Z101" s="77">
        <v>20</v>
      </c>
      <c r="AA101" s="77">
        <f t="shared" si="8"/>
        <v>0.28799999999999998</v>
      </c>
      <c r="AB101" s="77" t="s">
        <v>70</v>
      </c>
      <c r="AC101" s="77"/>
      <c r="AD101" s="77"/>
      <c r="AE101" s="77"/>
      <c r="AF101" s="77">
        <f t="shared" si="9"/>
        <v>389682532</v>
      </c>
      <c r="AG101" s="77">
        <f t="shared" si="10"/>
        <v>600</v>
      </c>
      <c r="AH101" s="77">
        <f t="shared" si="11"/>
        <v>20</v>
      </c>
      <c r="AI101" s="77">
        <f t="shared" si="12"/>
        <v>0.28799999999999998</v>
      </c>
      <c r="AJ101" s="77" t="s">
        <v>72</v>
      </c>
      <c r="AK101" s="77">
        <v>389682532</v>
      </c>
      <c r="AL101" s="78">
        <v>44621</v>
      </c>
      <c r="AM101" s="78">
        <v>44621</v>
      </c>
      <c r="AN101" s="78">
        <v>44624</v>
      </c>
      <c r="AO101" s="78">
        <v>44624</v>
      </c>
      <c r="AP101" s="78">
        <v>44624</v>
      </c>
      <c r="AQ101" s="77" t="s">
        <v>89</v>
      </c>
      <c r="AR101" s="77"/>
      <c r="AS101" s="77"/>
      <c r="AT101" s="77"/>
      <c r="AU101" s="77"/>
      <c r="AV101" s="78"/>
      <c r="AW101" s="77" t="s">
        <v>1198</v>
      </c>
      <c r="AX101" s="77"/>
      <c r="AY101" s="77"/>
      <c r="AZ101" s="77"/>
      <c r="BA101" s="77"/>
      <c r="BB101" s="77"/>
      <c r="BC101" s="77"/>
      <c r="BD101" s="77"/>
      <c r="BE101" s="77">
        <f t="shared" si="13"/>
        <v>10</v>
      </c>
      <c r="BF101" s="77">
        <f t="shared" si="14"/>
        <v>3</v>
      </c>
      <c r="BG101" s="77">
        <f t="shared" si="15"/>
        <v>2022</v>
      </c>
      <c r="BH101" s="77"/>
    </row>
    <row r="102" spans="1:60">
      <c r="A102" s="77" t="s">
        <v>55</v>
      </c>
      <c r="B102" s="77" t="s">
        <v>56</v>
      </c>
      <c r="C102" s="77">
        <v>390793203</v>
      </c>
      <c r="D102" s="77"/>
      <c r="E102" s="77" t="s">
        <v>7166</v>
      </c>
      <c r="F102" s="77" t="s">
        <v>5498</v>
      </c>
      <c r="G102" s="77" t="s">
        <v>5499</v>
      </c>
      <c r="H102" s="77" t="s">
        <v>7167</v>
      </c>
      <c r="I102" s="77" t="s">
        <v>5501</v>
      </c>
      <c r="J102" s="77" t="s">
        <v>445</v>
      </c>
      <c r="K102" s="77">
        <v>77536</v>
      </c>
      <c r="L102" s="77" t="s">
        <v>7080</v>
      </c>
      <c r="M102" s="77" t="s">
        <v>7081</v>
      </c>
      <c r="N102" s="77" t="s">
        <v>7082</v>
      </c>
      <c r="O102" s="77" t="s">
        <v>445</v>
      </c>
      <c r="P102" s="77">
        <v>76904</v>
      </c>
      <c r="Q102" s="77"/>
      <c r="R102" s="77"/>
      <c r="S102" s="77"/>
      <c r="T102" s="77"/>
      <c r="U102" s="77">
        <v>30397572</v>
      </c>
      <c r="V102" s="77"/>
      <c r="W102" s="77" t="s">
        <v>7168</v>
      </c>
      <c r="X102" s="77">
        <v>480</v>
      </c>
      <c r="Y102" s="77">
        <v>638</v>
      </c>
      <c r="Z102" s="77">
        <v>22</v>
      </c>
      <c r="AA102" s="77">
        <f t="shared" si="8"/>
        <v>0.30624000000000001</v>
      </c>
      <c r="AB102" s="77" t="s">
        <v>70</v>
      </c>
      <c r="AC102" s="77"/>
      <c r="AD102" s="77"/>
      <c r="AE102" s="77"/>
      <c r="AF102" s="77">
        <f t="shared" si="9"/>
        <v>390793203</v>
      </c>
      <c r="AG102" s="77">
        <f t="shared" si="10"/>
        <v>638</v>
      </c>
      <c r="AH102" s="77">
        <f t="shared" si="11"/>
        <v>22</v>
      </c>
      <c r="AI102" s="77">
        <f t="shared" si="12"/>
        <v>0.30624000000000001</v>
      </c>
      <c r="AJ102" s="77" t="s">
        <v>72</v>
      </c>
      <c r="AK102" s="77">
        <v>390793203</v>
      </c>
      <c r="AL102" s="78">
        <v>44624</v>
      </c>
      <c r="AM102" s="78">
        <v>44624</v>
      </c>
      <c r="AN102" s="78">
        <v>44627</v>
      </c>
      <c r="AO102" s="78">
        <v>44627</v>
      </c>
      <c r="AP102" s="78">
        <v>44627</v>
      </c>
      <c r="AQ102" s="77" t="s">
        <v>89</v>
      </c>
      <c r="AR102" s="77"/>
      <c r="AS102" s="77"/>
      <c r="AT102" s="77"/>
      <c r="AU102" s="77"/>
      <c r="AV102" s="78"/>
      <c r="AW102" s="77" t="s">
        <v>1198</v>
      </c>
      <c r="AX102" s="77"/>
      <c r="AY102" s="77"/>
      <c r="AZ102" s="77"/>
      <c r="BA102" s="77"/>
      <c r="BB102" s="77"/>
      <c r="BC102" s="77"/>
      <c r="BD102" s="77"/>
      <c r="BE102" s="77">
        <f t="shared" si="13"/>
        <v>10</v>
      </c>
      <c r="BF102" s="77">
        <f t="shared" si="14"/>
        <v>3</v>
      </c>
      <c r="BG102" s="77">
        <f t="shared" si="15"/>
        <v>2022</v>
      </c>
      <c r="BH102" s="77"/>
    </row>
    <row r="103" spans="1:60">
      <c r="A103" s="77" t="s">
        <v>55</v>
      </c>
      <c r="B103" s="77" t="s">
        <v>56</v>
      </c>
      <c r="C103" s="77">
        <v>390793425</v>
      </c>
      <c r="D103" s="77"/>
      <c r="E103" s="77" t="s">
        <v>7166</v>
      </c>
      <c r="F103" s="77" t="s">
        <v>5498</v>
      </c>
      <c r="G103" s="77" t="s">
        <v>5499</v>
      </c>
      <c r="H103" s="77" t="s">
        <v>7167</v>
      </c>
      <c r="I103" s="77" t="s">
        <v>5501</v>
      </c>
      <c r="J103" s="77" t="s">
        <v>445</v>
      </c>
      <c r="K103" s="77">
        <v>77536</v>
      </c>
      <c r="L103" s="77" t="s">
        <v>7080</v>
      </c>
      <c r="M103" s="77" t="s">
        <v>7081</v>
      </c>
      <c r="N103" s="77" t="s">
        <v>7082</v>
      </c>
      <c r="O103" s="77" t="s">
        <v>445</v>
      </c>
      <c r="P103" s="77">
        <v>76904</v>
      </c>
      <c r="Q103" s="77"/>
      <c r="R103" s="77"/>
      <c r="S103" s="77"/>
      <c r="T103" s="77"/>
      <c r="U103" s="77">
        <v>30397572</v>
      </c>
      <c r="V103" s="77"/>
      <c r="W103" s="77" t="s">
        <v>7168</v>
      </c>
      <c r="X103" s="77">
        <v>480</v>
      </c>
      <c r="Y103" s="77">
        <v>638</v>
      </c>
      <c r="Z103" s="77">
        <v>22</v>
      </c>
      <c r="AA103" s="77">
        <f t="shared" si="8"/>
        <v>0.30624000000000001</v>
      </c>
      <c r="AB103" s="77" t="s">
        <v>70</v>
      </c>
      <c r="AC103" s="77"/>
      <c r="AD103" s="77"/>
      <c r="AE103" s="77"/>
      <c r="AF103" s="77">
        <f t="shared" si="9"/>
        <v>390793425</v>
      </c>
      <c r="AG103" s="77">
        <f t="shared" si="10"/>
        <v>638</v>
      </c>
      <c r="AH103" s="77">
        <f t="shared" si="11"/>
        <v>22</v>
      </c>
      <c r="AI103" s="77">
        <f t="shared" si="12"/>
        <v>0.30624000000000001</v>
      </c>
      <c r="AJ103" s="77" t="s">
        <v>72</v>
      </c>
      <c r="AK103" s="77">
        <v>390793425</v>
      </c>
      <c r="AL103" s="78">
        <v>44624</v>
      </c>
      <c r="AM103" s="78">
        <v>44624</v>
      </c>
      <c r="AN103" s="78">
        <v>44627</v>
      </c>
      <c r="AO103" s="78">
        <v>44627</v>
      </c>
      <c r="AP103" s="78">
        <v>44627</v>
      </c>
      <c r="AQ103" s="77" t="s">
        <v>89</v>
      </c>
      <c r="AR103" s="77"/>
      <c r="AS103" s="77"/>
      <c r="AT103" s="77"/>
      <c r="AU103" s="77"/>
      <c r="AV103" s="78"/>
      <c r="AW103" s="77" t="s">
        <v>1198</v>
      </c>
      <c r="AX103" s="77"/>
      <c r="AY103" s="77"/>
      <c r="AZ103" s="77"/>
      <c r="BA103" s="77"/>
      <c r="BB103" s="77"/>
      <c r="BC103" s="77"/>
      <c r="BD103" s="77"/>
      <c r="BE103" s="77">
        <f t="shared" si="13"/>
        <v>10</v>
      </c>
      <c r="BF103" s="77">
        <f t="shared" si="14"/>
        <v>3</v>
      </c>
      <c r="BG103" s="77">
        <f t="shared" si="15"/>
        <v>2022</v>
      </c>
      <c r="BH103" s="77"/>
    </row>
    <row r="104" spans="1:60">
      <c r="A104" s="77" t="s">
        <v>55</v>
      </c>
      <c r="B104" s="77" t="s">
        <v>56</v>
      </c>
      <c r="C104" s="77">
        <v>390793483</v>
      </c>
      <c r="D104" s="77"/>
      <c r="E104" s="77" t="s">
        <v>7166</v>
      </c>
      <c r="F104" s="77" t="s">
        <v>5498</v>
      </c>
      <c r="G104" s="77" t="s">
        <v>5499</v>
      </c>
      <c r="H104" s="77" t="s">
        <v>7167</v>
      </c>
      <c r="I104" s="77" t="s">
        <v>5501</v>
      </c>
      <c r="J104" s="77" t="s">
        <v>445</v>
      </c>
      <c r="K104" s="77">
        <v>77536</v>
      </c>
      <c r="L104" s="77" t="s">
        <v>7080</v>
      </c>
      <c r="M104" s="77" t="s">
        <v>7081</v>
      </c>
      <c r="N104" s="77" t="s">
        <v>7082</v>
      </c>
      <c r="O104" s="77" t="s">
        <v>445</v>
      </c>
      <c r="P104" s="77">
        <v>76904</v>
      </c>
      <c r="Q104" s="77"/>
      <c r="R104" s="77"/>
      <c r="S104" s="77"/>
      <c r="T104" s="77"/>
      <c r="U104" s="77">
        <v>30397572</v>
      </c>
      <c r="V104" s="77"/>
      <c r="W104" s="77" t="s">
        <v>7168</v>
      </c>
      <c r="X104" s="77">
        <v>480</v>
      </c>
      <c r="Y104" s="77">
        <v>638</v>
      </c>
      <c r="Z104" s="77">
        <v>22</v>
      </c>
      <c r="AA104" s="77">
        <f t="shared" si="8"/>
        <v>0.30624000000000001</v>
      </c>
      <c r="AB104" s="77" t="s">
        <v>70</v>
      </c>
      <c r="AC104" s="77"/>
      <c r="AD104" s="77"/>
      <c r="AE104" s="77"/>
      <c r="AF104" s="77">
        <f t="shared" si="9"/>
        <v>390793483</v>
      </c>
      <c r="AG104" s="77">
        <f t="shared" si="10"/>
        <v>638</v>
      </c>
      <c r="AH104" s="77">
        <f t="shared" si="11"/>
        <v>22</v>
      </c>
      <c r="AI104" s="77">
        <f t="shared" si="12"/>
        <v>0.30624000000000001</v>
      </c>
      <c r="AJ104" s="77" t="s">
        <v>72</v>
      </c>
      <c r="AK104" s="77">
        <v>390793483</v>
      </c>
      <c r="AL104" s="78">
        <v>44624</v>
      </c>
      <c r="AM104" s="78">
        <v>44624</v>
      </c>
      <c r="AN104" s="78">
        <v>44627</v>
      </c>
      <c r="AO104" s="78">
        <v>44627</v>
      </c>
      <c r="AP104" s="78">
        <v>44627</v>
      </c>
      <c r="AQ104" s="77" t="s">
        <v>89</v>
      </c>
      <c r="AR104" s="77"/>
      <c r="AS104" s="77"/>
      <c r="AT104" s="77"/>
      <c r="AU104" s="77"/>
      <c r="AV104" s="78"/>
      <c r="AW104" s="77" t="s">
        <v>1198</v>
      </c>
      <c r="AX104" s="77"/>
      <c r="AY104" s="77"/>
      <c r="AZ104" s="77"/>
      <c r="BA104" s="77"/>
      <c r="BB104" s="77"/>
      <c r="BC104" s="77"/>
      <c r="BD104" s="77"/>
      <c r="BE104" s="77">
        <f t="shared" si="13"/>
        <v>10</v>
      </c>
      <c r="BF104" s="77">
        <f t="shared" si="14"/>
        <v>3</v>
      </c>
      <c r="BG104" s="77">
        <f t="shared" si="15"/>
        <v>2022</v>
      </c>
      <c r="BH104" s="77"/>
    </row>
    <row r="105" spans="1:60">
      <c r="A105" s="77" t="s">
        <v>55</v>
      </c>
      <c r="B105" s="77" t="s">
        <v>56</v>
      </c>
      <c r="C105" s="77">
        <v>390793697</v>
      </c>
      <c r="D105" s="77"/>
      <c r="E105" s="77" t="s">
        <v>7166</v>
      </c>
      <c r="F105" s="77" t="s">
        <v>5498</v>
      </c>
      <c r="G105" s="77" t="s">
        <v>5499</v>
      </c>
      <c r="H105" s="77" t="s">
        <v>7167</v>
      </c>
      <c r="I105" s="77" t="s">
        <v>5501</v>
      </c>
      <c r="J105" s="77" t="s">
        <v>445</v>
      </c>
      <c r="K105" s="77">
        <v>77536</v>
      </c>
      <c r="L105" s="77" t="s">
        <v>7080</v>
      </c>
      <c r="M105" s="77" t="s">
        <v>7081</v>
      </c>
      <c r="N105" s="77" t="s">
        <v>7082</v>
      </c>
      <c r="O105" s="77" t="s">
        <v>445</v>
      </c>
      <c r="P105" s="77">
        <v>76904</v>
      </c>
      <c r="Q105" s="77"/>
      <c r="R105" s="77"/>
      <c r="S105" s="77"/>
      <c r="T105" s="77"/>
      <c r="U105" s="77">
        <v>30397572</v>
      </c>
      <c r="V105" s="77"/>
      <c r="W105" s="77" t="s">
        <v>7168</v>
      </c>
      <c r="X105" s="77">
        <v>480</v>
      </c>
      <c r="Y105" s="77">
        <v>638</v>
      </c>
      <c r="Z105" s="77">
        <v>22</v>
      </c>
      <c r="AA105" s="77">
        <f t="shared" si="8"/>
        <v>0.30624000000000001</v>
      </c>
      <c r="AB105" s="77" t="s">
        <v>70</v>
      </c>
      <c r="AC105" s="77"/>
      <c r="AD105" s="77"/>
      <c r="AE105" s="77"/>
      <c r="AF105" s="77">
        <f t="shared" si="9"/>
        <v>390793697</v>
      </c>
      <c r="AG105" s="77">
        <f t="shared" si="10"/>
        <v>638</v>
      </c>
      <c r="AH105" s="77">
        <f t="shared" si="11"/>
        <v>22</v>
      </c>
      <c r="AI105" s="77">
        <f t="shared" si="12"/>
        <v>0.30624000000000001</v>
      </c>
      <c r="AJ105" s="77" t="s">
        <v>72</v>
      </c>
      <c r="AK105" s="77">
        <v>390793697</v>
      </c>
      <c r="AL105" s="78">
        <v>44624</v>
      </c>
      <c r="AM105" s="78">
        <v>44624</v>
      </c>
      <c r="AN105" s="78">
        <v>44627</v>
      </c>
      <c r="AO105" s="78">
        <v>44627</v>
      </c>
      <c r="AP105" s="78">
        <v>44627</v>
      </c>
      <c r="AQ105" s="77" t="s">
        <v>89</v>
      </c>
      <c r="AR105" s="77"/>
      <c r="AS105" s="77"/>
      <c r="AT105" s="77"/>
      <c r="AU105" s="77"/>
      <c r="AV105" s="78"/>
      <c r="AW105" s="77" t="s">
        <v>1198</v>
      </c>
      <c r="AX105" s="77"/>
      <c r="AY105" s="77"/>
      <c r="AZ105" s="77"/>
      <c r="BA105" s="77"/>
      <c r="BB105" s="77"/>
      <c r="BC105" s="77"/>
      <c r="BD105" s="77"/>
      <c r="BE105" s="77">
        <f t="shared" si="13"/>
        <v>10</v>
      </c>
      <c r="BF105" s="77">
        <f t="shared" si="14"/>
        <v>3</v>
      </c>
      <c r="BG105" s="77">
        <f t="shared" si="15"/>
        <v>2022</v>
      </c>
      <c r="BH105" s="77"/>
    </row>
    <row r="106" spans="1:60">
      <c r="A106" s="77" t="s">
        <v>55</v>
      </c>
      <c r="B106" s="77" t="s">
        <v>56</v>
      </c>
      <c r="C106" s="77">
        <v>390793759</v>
      </c>
      <c r="D106" s="77"/>
      <c r="E106" s="77" t="s">
        <v>7166</v>
      </c>
      <c r="F106" s="77" t="s">
        <v>5498</v>
      </c>
      <c r="G106" s="77" t="s">
        <v>5499</v>
      </c>
      <c r="H106" s="77" t="s">
        <v>7167</v>
      </c>
      <c r="I106" s="77" t="s">
        <v>5501</v>
      </c>
      <c r="J106" s="77" t="s">
        <v>445</v>
      </c>
      <c r="K106" s="77">
        <v>77536</v>
      </c>
      <c r="L106" s="77" t="s">
        <v>7080</v>
      </c>
      <c r="M106" s="77" t="s">
        <v>7081</v>
      </c>
      <c r="N106" s="77" t="s">
        <v>7082</v>
      </c>
      <c r="O106" s="77" t="s">
        <v>445</v>
      </c>
      <c r="P106" s="77">
        <v>76904</v>
      </c>
      <c r="Q106" s="77"/>
      <c r="R106" s="77"/>
      <c r="S106" s="77"/>
      <c r="T106" s="77"/>
      <c r="U106" s="77">
        <v>30397572</v>
      </c>
      <c r="V106" s="77"/>
      <c r="W106" s="77" t="s">
        <v>7168</v>
      </c>
      <c r="X106" s="77">
        <v>480</v>
      </c>
      <c r="Y106" s="77">
        <v>638</v>
      </c>
      <c r="Z106" s="77">
        <v>22</v>
      </c>
      <c r="AA106" s="77">
        <f t="shared" si="8"/>
        <v>0.30624000000000001</v>
      </c>
      <c r="AB106" s="77" t="s">
        <v>70</v>
      </c>
      <c r="AC106" s="77"/>
      <c r="AD106" s="77"/>
      <c r="AE106" s="77"/>
      <c r="AF106" s="77">
        <f t="shared" si="9"/>
        <v>390793759</v>
      </c>
      <c r="AG106" s="77">
        <f t="shared" si="10"/>
        <v>638</v>
      </c>
      <c r="AH106" s="77">
        <f t="shared" si="11"/>
        <v>22</v>
      </c>
      <c r="AI106" s="77">
        <f t="shared" si="12"/>
        <v>0.30624000000000001</v>
      </c>
      <c r="AJ106" s="77" t="s">
        <v>72</v>
      </c>
      <c r="AK106" s="77">
        <v>390793759</v>
      </c>
      <c r="AL106" s="78">
        <v>44624</v>
      </c>
      <c r="AM106" s="78">
        <v>44624</v>
      </c>
      <c r="AN106" s="78">
        <v>44627</v>
      </c>
      <c r="AO106" s="78">
        <v>44627</v>
      </c>
      <c r="AP106" s="78">
        <v>44627</v>
      </c>
      <c r="AQ106" s="77" t="s">
        <v>89</v>
      </c>
      <c r="AR106" s="77"/>
      <c r="AS106" s="77"/>
      <c r="AT106" s="77"/>
      <c r="AU106" s="77"/>
      <c r="AV106" s="78"/>
      <c r="AW106" s="77" t="s">
        <v>1198</v>
      </c>
      <c r="AX106" s="77"/>
      <c r="AY106" s="77"/>
      <c r="AZ106" s="77"/>
      <c r="BA106" s="77"/>
      <c r="BB106" s="77"/>
      <c r="BC106" s="77"/>
      <c r="BD106" s="77"/>
      <c r="BE106" s="77">
        <f t="shared" si="13"/>
        <v>10</v>
      </c>
      <c r="BF106" s="77">
        <f t="shared" si="14"/>
        <v>3</v>
      </c>
      <c r="BG106" s="77">
        <f t="shared" si="15"/>
        <v>2022</v>
      </c>
      <c r="BH106" s="77"/>
    </row>
    <row r="107" spans="1:60">
      <c r="A107" s="77" t="s">
        <v>55</v>
      </c>
      <c r="B107" s="77" t="s">
        <v>56</v>
      </c>
      <c r="C107" s="77">
        <v>390793960</v>
      </c>
      <c r="D107" s="77"/>
      <c r="E107" s="77" t="s">
        <v>7166</v>
      </c>
      <c r="F107" s="77" t="s">
        <v>5498</v>
      </c>
      <c r="G107" s="77" t="s">
        <v>5499</v>
      </c>
      <c r="H107" s="77" t="s">
        <v>7167</v>
      </c>
      <c r="I107" s="77" t="s">
        <v>5501</v>
      </c>
      <c r="J107" s="77" t="s">
        <v>445</v>
      </c>
      <c r="K107" s="77">
        <v>77536</v>
      </c>
      <c r="L107" s="77" t="s">
        <v>7080</v>
      </c>
      <c r="M107" s="77" t="s">
        <v>7081</v>
      </c>
      <c r="N107" s="77" t="s">
        <v>7082</v>
      </c>
      <c r="O107" s="77" t="s">
        <v>445</v>
      </c>
      <c r="P107" s="77">
        <v>76904</v>
      </c>
      <c r="Q107" s="77"/>
      <c r="R107" s="77"/>
      <c r="S107" s="77"/>
      <c r="T107" s="77"/>
      <c r="U107" s="77">
        <v>30397572</v>
      </c>
      <c r="V107" s="77"/>
      <c r="W107" s="77" t="s">
        <v>7168</v>
      </c>
      <c r="X107" s="77">
        <v>480</v>
      </c>
      <c r="Y107" s="77">
        <v>638</v>
      </c>
      <c r="Z107" s="77">
        <v>22</v>
      </c>
      <c r="AA107" s="77">
        <f t="shared" si="8"/>
        <v>0.30624000000000001</v>
      </c>
      <c r="AB107" s="77" t="s">
        <v>70</v>
      </c>
      <c r="AC107" s="77"/>
      <c r="AD107" s="77"/>
      <c r="AE107" s="77"/>
      <c r="AF107" s="77">
        <f t="shared" si="9"/>
        <v>390793960</v>
      </c>
      <c r="AG107" s="77">
        <f t="shared" si="10"/>
        <v>638</v>
      </c>
      <c r="AH107" s="77">
        <f t="shared" si="11"/>
        <v>22</v>
      </c>
      <c r="AI107" s="77">
        <f t="shared" si="12"/>
        <v>0.30624000000000001</v>
      </c>
      <c r="AJ107" s="77" t="s">
        <v>72</v>
      </c>
      <c r="AK107" s="77">
        <v>390793960</v>
      </c>
      <c r="AL107" s="78">
        <v>44624</v>
      </c>
      <c r="AM107" s="78">
        <v>44624</v>
      </c>
      <c r="AN107" s="78">
        <v>44627</v>
      </c>
      <c r="AO107" s="78">
        <v>44627</v>
      </c>
      <c r="AP107" s="78">
        <v>44627</v>
      </c>
      <c r="AQ107" s="77" t="s">
        <v>89</v>
      </c>
      <c r="AR107" s="77"/>
      <c r="AS107" s="77"/>
      <c r="AT107" s="77"/>
      <c r="AU107" s="77"/>
      <c r="AV107" s="78"/>
      <c r="AW107" s="77" t="s">
        <v>1198</v>
      </c>
      <c r="AX107" s="77"/>
      <c r="AY107" s="77"/>
      <c r="AZ107" s="77"/>
      <c r="BA107" s="77"/>
      <c r="BB107" s="77"/>
      <c r="BC107" s="77"/>
      <c r="BD107" s="77"/>
      <c r="BE107" s="77">
        <f t="shared" si="13"/>
        <v>10</v>
      </c>
      <c r="BF107" s="77">
        <f t="shared" si="14"/>
        <v>3</v>
      </c>
      <c r="BG107" s="77">
        <f t="shared" si="15"/>
        <v>2022</v>
      </c>
      <c r="BH107" s="77"/>
    </row>
    <row r="108" spans="1:60">
      <c r="A108" s="77" t="s">
        <v>55</v>
      </c>
      <c r="B108" s="77" t="s">
        <v>56</v>
      </c>
      <c r="C108" s="77">
        <v>390794030</v>
      </c>
      <c r="D108" s="77"/>
      <c r="E108" s="77" t="s">
        <v>7166</v>
      </c>
      <c r="F108" s="77" t="s">
        <v>5498</v>
      </c>
      <c r="G108" s="77" t="s">
        <v>5499</v>
      </c>
      <c r="H108" s="77" t="s">
        <v>7167</v>
      </c>
      <c r="I108" s="77" t="s">
        <v>5501</v>
      </c>
      <c r="J108" s="77" t="s">
        <v>445</v>
      </c>
      <c r="K108" s="77">
        <v>77536</v>
      </c>
      <c r="L108" s="77" t="s">
        <v>7080</v>
      </c>
      <c r="M108" s="77" t="s">
        <v>7081</v>
      </c>
      <c r="N108" s="77" t="s">
        <v>7082</v>
      </c>
      <c r="O108" s="77" t="s">
        <v>445</v>
      </c>
      <c r="P108" s="77">
        <v>76904</v>
      </c>
      <c r="Q108" s="77"/>
      <c r="R108" s="77"/>
      <c r="S108" s="77"/>
      <c r="T108" s="77"/>
      <c r="U108" s="77">
        <v>30397572</v>
      </c>
      <c r="V108" s="77"/>
      <c r="W108" s="77" t="s">
        <v>7168</v>
      </c>
      <c r="X108" s="77">
        <v>480</v>
      </c>
      <c r="Y108" s="77">
        <v>638</v>
      </c>
      <c r="Z108" s="77">
        <v>22</v>
      </c>
      <c r="AA108" s="77">
        <f t="shared" si="8"/>
        <v>0.30624000000000001</v>
      </c>
      <c r="AB108" s="77" t="s">
        <v>70</v>
      </c>
      <c r="AC108" s="77"/>
      <c r="AD108" s="77"/>
      <c r="AE108" s="77"/>
      <c r="AF108" s="77">
        <f t="shared" si="9"/>
        <v>390794030</v>
      </c>
      <c r="AG108" s="77">
        <f t="shared" si="10"/>
        <v>638</v>
      </c>
      <c r="AH108" s="77">
        <f t="shared" si="11"/>
        <v>22</v>
      </c>
      <c r="AI108" s="77">
        <f t="shared" si="12"/>
        <v>0.30624000000000001</v>
      </c>
      <c r="AJ108" s="77" t="s">
        <v>72</v>
      </c>
      <c r="AK108" s="77">
        <v>390794030</v>
      </c>
      <c r="AL108" s="78">
        <v>44624</v>
      </c>
      <c r="AM108" s="78">
        <v>44624</v>
      </c>
      <c r="AN108" s="78">
        <v>44627</v>
      </c>
      <c r="AO108" s="78">
        <v>44627</v>
      </c>
      <c r="AP108" s="78">
        <v>44627</v>
      </c>
      <c r="AQ108" s="77" t="s">
        <v>89</v>
      </c>
      <c r="AR108" s="77"/>
      <c r="AS108" s="77"/>
      <c r="AT108" s="77"/>
      <c r="AU108" s="77"/>
      <c r="AV108" s="78"/>
      <c r="AW108" s="77" t="s">
        <v>1198</v>
      </c>
      <c r="AX108" s="77"/>
      <c r="AY108" s="77"/>
      <c r="AZ108" s="77"/>
      <c r="BA108" s="77"/>
      <c r="BB108" s="77"/>
      <c r="BC108" s="77"/>
      <c r="BD108" s="77"/>
      <c r="BE108" s="77">
        <f t="shared" si="13"/>
        <v>10</v>
      </c>
      <c r="BF108" s="77">
        <f t="shared" si="14"/>
        <v>3</v>
      </c>
      <c r="BG108" s="77">
        <f t="shared" si="15"/>
        <v>2022</v>
      </c>
      <c r="BH108" s="77"/>
    </row>
    <row r="109" spans="1:60">
      <c r="A109" s="77" t="s">
        <v>55</v>
      </c>
      <c r="B109" s="77" t="s">
        <v>56</v>
      </c>
      <c r="C109" s="77" t="s">
        <v>7169</v>
      </c>
      <c r="D109" s="77"/>
      <c r="E109" s="77" t="s">
        <v>7079</v>
      </c>
      <c r="F109" s="77" t="s">
        <v>85</v>
      </c>
      <c r="G109" s="77" t="s">
        <v>5855</v>
      </c>
      <c r="H109" s="77" t="s">
        <v>5856</v>
      </c>
      <c r="I109" s="77" t="s">
        <v>6216</v>
      </c>
      <c r="J109" s="77" t="s">
        <v>85</v>
      </c>
      <c r="K109" s="309" t="s">
        <v>5858</v>
      </c>
      <c r="L109" s="77" t="s">
        <v>7080</v>
      </c>
      <c r="M109" s="77" t="s">
        <v>7081</v>
      </c>
      <c r="N109" s="77" t="s">
        <v>7082</v>
      </c>
      <c r="O109" s="77" t="s">
        <v>445</v>
      </c>
      <c r="P109" s="77">
        <v>76904</v>
      </c>
      <c r="Q109" s="77"/>
      <c r="R109" s="77"/>
      <c r="S109" s="77"/>
      <c r="T109" s="77"/>
      <c r="U109" s="77">
        <v>30390372</v>
      </c>
      <c r="V109" s="77"/>
      <c r="W109" s="77" t="s">
        <v>7108</v>
      </c>
      <c r="X109" s="77">
        <v>480</v>
      </c>
      <c r="Y109" s="77">
        <v>580</v>
      </c>
      <c r="Z109" s="77">
        <v>20</v>
      </c>
      <c r="AA109" s="77">
        <f t="shared" si="8"/>
        <v>0.27839999999999998</v>
      </c>
      <c r="AB109" s="77" t="s">
        <v>70</v>
      </c>
      <c r="AC109" s="77"/>
      <c r="AD109" s="77"/>
      <c r="AE109" s="77"/>
      <c r="AF109" s="77" t="str">
        <f t="shared" si="9"/>
        <v>5M56142</v>
      </c>
      <c r="AG109" s="77">
        <f t="shared" si="10"/>
        <v>580</v>
      </c>
      <c r="AH109" s="77">
        <f t="shared" si="11"/>
        <v>20</v>
      </c>
      <c r="AI109" s="77">
        <f t="shared" si="12"/>
        <v>0.27839999999999998</v>
      </c>
      <c r="AJ109" s="77" t="s">
        <v>7142</v>
      </c>
      <c r="AK109" s="77" t="s">
        <v>7169</v>
      </c>
      <c r="AL109" s="78">
        <v>44619</v>
      </c>
      <c r="AM109" s="78">
        <v>44619</v>
      </c>
      <c r="AN109" s="78">
        <v>44627</v>
      </c>
      <c r="AO109" s="78">
        <v>44627</v>
      </c>
      <c r="AP109" s="78">
        <v>44627</v>
      </c>
      <c r="AQ109" s="77" t="s">
        <v>89</v>
      </c>
      <c r="AR109" s="77"/>
      <c r="AS109" s="77"/>
      <c r="AT109" s="77"/>
      <c r="AU109" s="77"/>
      <c r="AV109" s="78"/>
      <c r="AW109" s="77" t="s">
        <v>1198</v>
      </c>
      <c r="AX109" s="77"/>
      <c r="AY109" s="77"/>
      <c r="AZ109" s="77"/>
      <c r="BA109" s="77"/>
      <c r="BB109" s="77"/>
      <c r="BC109" s="77"/>
      <c r="BD109" s="77"/>
      <c r="BE109" s="77">
        <f t="shared" si="13"/>
        <v>10</v>
      </c>
      <c r="BF109" s="77">
        <f t="shared" si="14"/>
        <v>2</v>
      </c>
      <c r="BG109" s="77">
        <f t="shared" si="15"/>
        <v>2022</v>
      </c>
      <c r="BH109" s="77"/>
    </row>
    <row r="110" spans="1:60">
      <c r="A110" s="77" t="s">
        <v>55</v>
      </c>
      <c r="B110" s="77" t="s">
        <v>56</v>
      </c>
      <c r="C110" s="77">
        <v>390512298</v>
      </c>
      <c r="D110" s="77"/>
      <c r="E110" s="77" t="s">
        <v>7079</v>
      </c>
      <c r="F110" s="77" t="s">
        <v>85</v>
      </c>
      <c r="G110" s="77" t="s">
        <v>7089</v>
      </c>
      <c r="H110" s="77" t="s">
        <v>7090</v>
      </c>
      <c r="I110" s="77" t="s">
        <v>5840</v>
      </c>
      <c r="J110" s="77" t="s">
        <v>85</v>
      </c>
      <c r="K110" s="309" t="s">
        <v>5841</v>
      </c>
      <c r="L110" s="77" t="s">
        <v>7080</v>
      </c>
      <c r="M110" s="77" t="s">
        <v>7081</v>
      </c>
      <c r="N110" s="77" t="s">
        <v>7082</v>
      </c>
      <c r="O110" s="77" t="s">
        <v>445</v>
      </c>
      <c r="P110" s="77">
        <v>76904</v>
      </c>
      <c r="Q110" s="77"/>
      <c r="R110" s="77"/>
      <c r="S110" s="77"/>
      <c r="T110" s="77"/>
      <c r="U110" s="77">
        <v>12005832</v>
      </c>
      <c r="V110" s="77"/>
      <c r="W110" s="77" t="s">
        <v>4634</v>
      </c>
      <c r="X110" s="77">
        <v>480</v>
      </c>
      <c r="Y110" s="77">
        <v>600</v>
      </c>
      <c r="Z110" s="77">
        <v>20</v>
      </c>
      <c r="AA110" s="77">
        <f t="shared" si="8"/>
        <v>0.28799999999999998</v>
      </c>
      <c r="AB110" s="77" t="s">
        <v>70</v>
      </c>
      <c r="AC110" s="77"/>
      <c r="AD110" s="77"/>
      <c r="AE110" s="77"/>
      <c r="AF110" s="77">
        <f t="shared" si="9"/>
        <v>390512298</v>
      </c>
      <c r="AG110" s="77">
        <f t="shared" si="10"/>
        <v>600</v>
      </c>
      <c r="AH110" s="77">
        <f t="shared" si="11"/>
        <v>20</v>
      </c>
      <c r="AI110" s="77">
        <f t="shared" si="12"/>
        <v>0.28799999999999998</v>
      </c>
      <c r="AJ110" s="77" t="s">
        <v>72</v>
      </c>
      <c r="AK110" s="77">
        <v>390512298</v>
      </c>
      <c r="AL110" s="78">
        <v>44623</v>
      </c>
      <c r="AM110" s="78">
        <v>44623</v>
      </c>
      <c r="AN110" s="78">
        <v>44627</v>
      </c>
      <c r="AO110" s="78">
        <v>44627</v>
      </c>
      <c r="AP110" s="78">
        <v>44627</v>
      </c>
      <c r="AQ110" s="77" t="s">
        <v>89</v>
      </c>
      <c r="AR110" s="77"/>
      <c r="AS110" s="77"/>
      <c r="AT110" s="77"/>
      <c r="AU110" s="77"/>
      <c r="AV110" s="78"/>
      <c r="AW110" s="77" t="s">
        <v>1198</v>
      </c>
      <c r="AX110" s="77"/>
      <c r="AY110" s="77"/>
      <c r="AZ110" s="77"/>
      <c r="BA110" s="77"/>
      <c r="BB110" s="77"/>
      <c r="BC110" s="77"/>
      <c r="BD110" s="77"/>
      <c r="BE110" s="77">
        <f t="shared" si="13"/>
        <v>10</v>
      </c>
      <c r="BF110" s="77">
        <f t="shared" si="14"/>
        <v>3</v>
      </c>
      <c r="BG110" s="77">
        <f t="shared" si="15"/>
        <v>2022</v>
      </c>
      <c r="BH110" s="77"/>
    </row>
    <row r="111" spans="1:60">
      <c r="A111" s="77" t="s">
        <v>55</v>
      </c>
      <c r="B111" s="77" t="s">
        <v>56</v>
      </c>
      <c r="C111" s="77">
        <v>390513460</v>
      </c>
      <c r="D111" s="77"/>
      <c r="E111" s="77" t="s">
        <v>7166</v>
      </c>
      <c r="F111" s="77" t="s">
        <v>85</v>
      </c>
      <c r="G111" s="77" t="s">
        <v>5855</v>
      </c>
      <c r="H111" s="77" t="s">
        <v>5856</v>
      </c>
      <c r="I111" s="77" t="s">
        <v>6216</v>
      </c>
      <c r="J111" s="77" t="s">
        <v>85</v>
      </c>
      <c r="K111" s="309" t="s">
        <v>5858</v>
      </c>
      <c r="L111" s="77" t="s">
        <v>7080</v>
      </c>
      <c r="M111" s="77" t="s">
        <v>7081</v>
      </c>
      <c r="N111" s="77" t="s">
        <v>7082</v>
      </c>
      <c r="O111" s="77" t="s">
        <v>445</v>
      </c>
      <c r="P111" s="77">
        <v>76904</v>
      </c>
      <c r="Q111" s="77"/>
      <c r="R111" s="77"/>
      <c r="S111" s="77"/>
      <c r="T111" s="77"/>
      <c r="U111" s="77">
        <v>30397572</v>
      </c>
      <c r="V111" s="77"/>
      <c r="W111" s="77" t="s">
        <v>7168</v>
      </c>
      <c r="X111" s="77">
        <v>480</v>
      </c>
      <c r="Y111" s="77">
        <v>580</v>
      </c>
      <c r="Z111" s="77">
        <v>20</v>
      </c>
      <c r="AA111" s="77">
        <f t="shared" si="8"/>
        <v>0.27839999999999998</v>
      </c>
      <c r="AB111" s="77" t="s">
        <v>70</v>
      </c>
      <c r="AC111" s="77"/>
      <c r="AD111" s="77"/>
      <c r="AE111" s="77"/>
      <c r="AF111" s="77">
        <f t="shared" si="9"/>
        <v>390513460</v>
      </c>
      <c r="AG111" s="77">
        <f t="shared" si="10"/>
        <v>580</v>
      </c>
      <c r="AH111" s="77">
        <f t="shared" si="11"/>
        <v>20</v>
      </c>
      <c r="AI111" s="77">
        <f t="shared" si="12"/>
        <v>0.27839999999999998</v>
      </c>
      <c r="AJ111" s="77" t="s">
        <v>72</v>
      </c>
      <c r="AK111" s="77">
        <v>390513460</v>
      </c>
      <c r="AL111" s="78">
        <v>44623</v>
      </c>
      <c r="AM111" s="78">
        <v>44623</v>
      </c>
      <c r="AN111" s="78">
        <v>44627</v>
      </c>
      <c r="AO111" s="78">
        <v>44627</v>
      </c>
      <c r="AP111" s="78">
        <v>44627</v>
      </c>
      <c r="AQ111" s="77" t="s">
        <v>89</v>
      </c>
      <c r="AR111" s="77"/>
      <c r="AS111" s="77"/>
      <c r="AT111" s="77"/>
      <c r="AU111" s="77"/>
      <c r="AV111" s="78"/>
      <c r="AW111" s="77" t="s">
        <v>1198</v>
      </c>
      <c r="AX111" s="77"/>
      <c r="AY111" s="77"/>
      <c r="AZ111" s="77"/>
      <c r="BA111" s="77"/>
      <c r="BB111" s="77"/>
      <c r="BC111" s="77"/>
      <c r="BD111" s="77"/>
      <c r="BE111" s="77">
        <f t="shared" si="13"/>
        <v>10</v>
      </c>
      <c r="BF111" s="77">
        <f t="shared" si="14"/>
        <v>3</v>
      </c>
      <c r="BG111" s="77">
        <f t="shared" si="15"/>
        <v>2022</v>
      </c>
      <c r="BH111" s="77"/>
    </row>
    <row r="112" spans="1:60">
      <c r="A112" s="77" t="s">
        <v>55</v>
      </c>
      <c r="B112" s="77" t="s">
        <v>56</v>
      </c>
      <c r="C112" s="77">
        <v>390513573</v>
      </c>
      <c r="D112" s="77"/>
      <c r="E112" s="77" t="s">
        <v>7166</v>
      </c>
      <c r="F112" s="77" t="s">
        <v>85</v>
      </c>
      <c r="G112" s="77" t="s">
        <v>5855</v>
      </c>
      <c r="H112" s="77" t="s">
        <v>5856</v>
      </c>
      <c r="I112" s="77" t="s">
        <v>6216</v>
      </c>
      <c r="J112" s="77" t="s">
        <v>85</v>
      </c>
      <c r="K112" s="309" t="s">
        <v>5858</v>
      </c>
      <c r="L112" s="77" t="s">
        <v>7080</v>
      </c>
      <c r="M112" s="77" t="s">
        <v>7081</v>
      </c>
      <c r="N112" s="77" t="s">
        <v>7082</v>
      </c>
      <c r="O112" s="77" t="s">
        <v>445</v>
      </c>
      <c r="P112" s="77">
        <v>76904</v>
      </c>
      <c r="Q112" s="77"/>
      <c r="R112" s="77"/>
      <c r="S112" s="77"/>
      <c r="T112" s="77"/>
      <c r="U112" s="77">
        <v>30397572</v>
      </c>
      <c r="V112" s="77"/>
      <c r="W112" s="77" t="s">
        <v>7168</v>
      </c>
      <c r="X112" s="77">
        <v>480</v>
      </c>
      <c r="Y112" s="77">
        <v>580</v>
      </c>
      <c r="Z112" s="77">
        <v>20</v>
      </c>
      <c r="AA112" s="77">
        <f t="shared" si="8"/>
        <v>0.27839999999999998</v>
      </c>
      <c r="AB112" s="77" t="s">
        <v>70</v>
      </c>
      <c r="AC112" s="77"/>
      <c r="AD112" s="77"/>
      <c r="AE112" s="77"/>
      <c r="AF112" s="77">
        <f t="shared" si="9"/>
        <v>390513573</v>
      </c>
      <c r="AG112" s="77">
        <f t="shared" si="10"/>
        <v>580</v>
      </c>
      <c r="AH112" s="77">
        <f t="shared" si="11"/>
        <v>20</v>
      </c>
      <c r="AI112" s="77">
        <f t="shared" si="12"/>
        <v>0.27839999999999998</v>
      </c>
      <c r="AJ112" s="77" t="s">
        <v>72</v>
      </c>
      <c r="AK112" s="77">
        <v>390513573</v>
      </c>
      <c r="AL112" s="78">
        <v>44623</v>
      </c>
      <c r="AM112" s="78">
        <v>44623</v>
      </c>
      <c r="AN112" s="78">
        <v>44627</v>
      </c>
      <c r="AO112" s="78">
        <v>44627</v>
      </c>
      <c r="AP112" s="78">
        <v>44627</v>
      </c>
      <c r="AQ112" s="77" t="s">
        <v>89</v>
      </c>
      <c r="AR112" s="77"/>
      <c r="AS112" s="77"/>
      <c r="AT112" s="77"/>
      <c r="AU112" s="77"/>
      <c r="AV112" s="78"/>
      <c r="AW112" s="77" t="s">
        <v>1198</v>
      </c>
      <c r="AX112" s="77"/>
      <c r="AY112" s="77"/>
      <c r="AZ112" s="77"/>
      <c r="BA112" s="77"/>
      <c r="BB112" s="77"/>
      <c r="BC112" s="77"/>
      <c r="BD112" s="77"/>
      <c r="BE112" s="77">
        <f t="shared" si="13"/>
        <v>10</v>
      </c>
      <c r="BF112" s="77">
        <f t="shared" si="14"/>
        <v>3</v>
      </c>
      <c r="BG112" s="77">
        <f t="shared" si="15"/>
        <v>2022</v>
      </c>
      <c r="BH112" s="77"/>
    </row>
    <row r="113" spans="1:60">
      <c r="A113" s="77" t="s">
        <v>55</v>
      </c>
      <c r="B113" s="77" t="s">
        <v>56</v>
      </c>
      <c r="C113" s="77">
        <v>390512532</v>
      </c>
      <c r="D113" s="77"/>
      <c r="E113" s="77" t="s">
        <v>7079</v>
      </c>
      <c r="F113" s="77" t="s">
        <v>85</v>
      </c>
      <c r="G113" s="77" t="s">
        <v>7089</v>
      </c>
      <c r="H113" s="77" t="s">
        <v>7090</v>
      </c>
      <c r="I113" s="77" t="s">
        <v>5840</v>
      </c>
      <c r="J113" s="77" t="s">
        <v>85</v>
      </c>
      <c r="K113" s="309" t="s">
        <v>5841</v>
      </c>
      <c r="L113" s="77" t="s">
        <v>7080</v>
      </c>
      <c r="M113" s="77" t="s">
        <v>7081</v>
      </c>
      <c r="N113" s="77" t="s">
        <v>7082</v>
      </c>
      <c r="O113" s="77" t="s">
        <v>445</v>
      </c>
      <c r="P113" s="77">
        <v>76904</v>
      </c>
      <c r="Q113" s="77"/>
      <c r="R113" s="77"/>
      <c r="S113" s="77"/>
      <c r="T113" s="77"/>
      <c r="U113" s="77">
        <v>12005832</v>
      </c>
      <c r="V113" s="77"/>
      <c r="W113" s="77" t="s">
        <v>4634</v>
      </c>
      <c r="X113" s="77">
        <v>480</v>
      </c>
      <c r="Y113" s="77">
        <v>600</v>
      </c>
      <c r="Z113" s="77">
        <v>20</v>
      </c>
      <c r="AA113" s="77">
        <f t="shared" si="8"/>
        <v>0.28799999999999998</v>
      </c>
      <c r="AB113" s="77" t="s">
        <v>70</v>
      </c>
      <c r="AC113" s="77"/>
      <c r="AD113" s="77"/>
      <c r="AE113" s="77"/>
      <c r="AF113" s="77">
        <f t="shared" si="9"/>
        <v>390512532</v>
      </c>
      <c r="AG113" s="77">
        <f t="shared" si="10"/>
        <v>600</v>
      </c>
      <c r="AH113" s="77">
        <f t="shared" si="11"/>
        <v>20</v>
      </c>
      <c r="AI113" s="77">
        <f t="shared" si="12"/>
        <v>0.28799999999999998</v>
      </c>
      <c r="AJ113" s="77" t="s">
        <v>72</v>
      </c>
      <c r="AK113" s="77">
        <v>390512532</v>
      </c>
      <c r="AL113" s="78">
        <v>44624</v>
      </c>
      <c r="AM113" s="78">
        <v>44624</v>
      </c>
      <c r="AN113" s="78">
        <v>44627</v>
      </c>
      <c r="AO113" s="78">
        <v>44627</v>
      </c>
      <c r="AP113" s="78">
        <v>44627</v>
      </c>
      <c r="AQ113" s="77" t="s">
        <v>89</v>
      </c>
      <c r="AR113" s="77"/>
      <c r="AS113" s="77"/>
      <c r="AT113" s="77"/>
      <c r="AU113" s="77"/>
      <c r="AV113" s="78"/>
      <c r="AW113" s="77" t="s">
        <v>1198</v>
      </c>
      <c r="AX113" s="77"/>
      <c r="AY113" s="77"/>
      <c r="AZ113" s="77"/>
      <c r="BA113" s="77"/>
      <c r="BB113" s="77"/>
      <c r="BC113" s="77"/>
      <c r="BD113" s="77"/>
      <c r="BE113" s="77">
        <f t="shared" si="13"/>
        <v>10</v>
      </c>
      <c r="BF113" s="77">
        <f t="shared" si="14"/>
        <v>3</v>
      </c>
      <c r="BG113" s="77">
        <f t="shared" si="15"/>
        <v>2022</v>
      </c>
      <c r="BH113" s="77"/>
    </row>
    <row r="114" spans="1:60">
      <c r="A114" s="77" t="s">
        <v>55</v>
      </c>
      <c r="B114" s="77" t="s">
        <v>56</v>
      </c>
      <c r="C114" s="77">
        <v>390513619</v>
      </c>
      <c r="D114" s="77"/>
      <c r="E114" s="77" t="s">
        <v>7166</v>
      </c>
      <c r="F114" s="77" t="s">
        <v>85</v>
      </c>
      <c r="G114" s="77" t="s">
        <v>5855</v>
      </c>
      <c r="H114" s="77" t="s">
        <v>5856</v>
      </c>
      <c r="I114" s="77" t="s">
        <v>6216</v>
      </c>
      <c r="J114" s="77" t="s">
        <v>85</v>
      </c>
      <c r="K114" s="309" t="s">
        <v>5858</v>
      </c>
      <c r="L114" s="77" t="s">
        <v>7080</v>
      </c>
      <c r="M114" s="77" t="s">
        <v>7081</v>
      </c>
      <c r="N114" s="77" t="s">
        <v>7082</v>
      </c>
      <c r="O114" s="77" t="s">
        <v>445</v>
      </c>
      <c r="P114" s="77">
        <v>76904</v>
      </c>
      <c r="Q114" s="77"/>
      <c r="R114" s="77"/>
      <c r="S114" s="77"/>
      <c r="T114" s="77"/>
      <c r="U114" s="77">
        <v>30397572</v>
      </c>
      <c r="V114" s="77"/>
      <c r="W114" s="77" t="s">
        <v>7168</v>
      </c>
      <c r="X114" s="77">
        <v>480</v>
      </c>
      <c r="Y114" s="77">
        <v>580</v>
      </c>
      <c r="Z114" s="77">
        <v>20</v>
      </c>
      <c r="AA114" s="77">
        <f t="shared" si="8"/>
        <v>0.27839999999999998</v>
      </c>
      <c r="AB114" s="77" t="s">
        <v>70</v>
      </c>
      <c r="AC114" s="77"/>
      <c r="AD114" s="77"/>
      <c r="AE114" s="77"/>
      <c r="AF114" s="77">
        <f t="shared" si="9"/>
        <v>390513619</v>
      </c>
      <c r="AG114" s="77">
        <f t="shared" si="10"/>
        <v>580</v>
      </c>
      <c r="AH114" s="77">
        <f t="shared" si="11"/>
        <v>20</v>
      </c>
      <c r="AI114" s="77">
        <f t="shared" si="12"/>
        <v>0.27839999999999998</v>
      </c>
      <c r="AJ114" s="77" t="s">
        <v>72</v>
      </c>
      <c r="AK114" s="77">
        <v>390513619</v>
      </c>
      <c r="AL114" s="78">
        <v>44624</v>
      </c>
      <c r="AM114" s="78">
        <v>44624</v>
      </c>
      <c r="AN114" s="78">
        <v>44627</v>
      </c>
      <c r="AO114" s="78">
        <v>44627</v>
      </c>
      <c r="AP114" s="78">
        <v>44627</v>
      </c>
      <c r="AQ114" s="77" t="s">
        <v>89</v>
      </c>
      <c r="AR114" s="77"/>
      <c r="AS114" s="77"/>
      <c r="AT114" s="77"/>
      <c r="AU114" s="77"/>
      <c r="AV114" s="78"/>
      <c r="AW114" s="77" t="s">
        <v>1198</v>
      </c>
      <c r="AX114" s="77"/>
      <c r="AY114" s="77"/>
      <c r="AZ114" s="77"/>
      <c r="BA114" s="77"/>
      <c r="BB114" s="77"/>
      <c r="BC114" s="77"/>
      <c r="BD114" s="77"/>
      <c r="BE114" s="77">
        <f t="shared" si="13"/>
        <v>10</v>
      </c>
      <c r="BF114" s="77">
        <f t="shared" si="14"/>
        <v>3</v>
      </c>
      <c r="BG114" s="77">
        <f t="shared" si="15"/>
        <v>2022</v>
      </c>
      <c r="BH114" s="77"/>
    </row>
    <row r="115" spans="1:60">
      <c r="A115" s="77" t="s">
        <v>55</v>
      </c>
      <c r="B115" s="77" t="s">
        <v>56</v>
      </c>
      <c r="C115" s="77">
        <v>390513656</v>
      </c>
      <c r="D115" s="77"/>
      <c r="E115" s="77" t="s">
        <v>7166</v>
      </c>
      <c r="F115" s="77" t="s">
        <v>85</v>
      </c>
      <c r="G115" s="77" t="s">
        <v>5855</v>
      </c>
      <c r="H115" s="77" t="s">
        <v>5856</v>
      </c>
      <c r="I115" s="77" t="s">
        <v>6216</v>
      </c>
      <c r="J115" s="77" t="s">
        <v>85</v>
      </c>
      <c r="K115" s="309" t="s">
        <v>5858</v>
      </c>
      <c r="L115" s="77" t="s">
        <v>7080</v>
      </c>
      <c r="M115" s="77" t="s">
        <v>7081</v>
      </c>
      <c r="N115" s="77" t="s">
        <v>7082</v>
      </c>
      <c r="O115" s="77" t="s">
        <v>445</v>
      </c>
      <c r="P115" s="77">
        <v>76904</v>
      </c>
      <c r="Q115" s="77"/>
      <c r="R115" s="77"/>
      <c r="S115" s="77"/>
      <c r="T115" s="77"/>
      <c r="U115" s="77">
        <v>30397572</v>
      </c>
      <c r="V115" s="77"/>
      <c r="W115" s="77" t="s">
        <v>7168</v>
      </c>
      <c r="X115" s="77">
        <v>480</v>
      </c>
      <c r="Y115" s="77">
        <v>580</v>
      </c>
      <c r="Z115" s="77">
        <v>20</v>
      </c>
      <c r="AA115" s="77">
        <f t="shared" si="8"/>
        <v>0.27839999999999998</v>
      </c>
      <c r="AB115" s="77" t="s">
        <v>70</v>
      </c>
      <c r="AC115" s="77"/>
      <c r="AD115" s="77"/>
      <c r="AE115" s="77"/>
      <c r="AF115" s="77">
        <f t="shared" si="9"/>
        <v>390513656</v>
      </c>
      <c r="AG115" s="77">
        <f t="shared" si="10"/>
        <v>580</v>
      </c>
      <c r="AH115" s="77">
        <f t="shared" si="11"/>
        <v>20</v>
      </c>
      <c r="AI115" s="77">
        <f t="shared" si="12"/>
        <v>0.27839999999999998</v>
      </c>
      <c r="AJ115" s="77" t="s">
        <v>72</v>
      </c>
      <c r="AK115" s="77">
        <v>390513656</v>
      </c>
      <c r="AL115" s="78">
        <v>44624</v>
      </c>
      <c r="AM115" s="78">
        <v>44624</v>
      </c>
      <c r="AN115" s="78">
        <v>44627</v>
      </c>
      <c r="AO115" s="78">
        <v>44627</v>
      </c>
      <c r="AP115" s="78">
        <v>44627</v>
      </c>
      <c r="AQ115" s="77" t="s">
        <v>89</v>
      </c>
      <c r="AR115" s="77"/>
      <c r="AS115" s="77"/>
      <c r="AT115" s="77"/>
      <c r="AU115" s="77"/>
      <c r="AV115" s="78"/>
      <c r="AW115" s="77" t="s">
        <v>1198</v>
      </c>
      <c r="AX115" s="77"/>
      <c r="AY115" s="77"/>
      <c r="AZ115" s="77"/>
      <c r="BA115" s="77"/>
      <c r="BB115" s="77"/>
      <c r="BC115" s="77"/>
      <c r="BD115" s="77"/>
      <c r="BE115" s="77">
        <f t="shared" si="13"/>
        <v>10</v>
      </c>
      <c r="BF115" s="77">
        <f t="shared" si="14"/>
        <v>3</v>
      </c>
      <c r="BG115" s="77">
        <f t="shared" si="15"/>
        <v>2022</v>
      </c>
      <c r="BH115" s="77"/>
    </row>
    <row r="116" spans="1:60">
      <c r="A116" s="77" t="s">
        <v>55</v>
      </c>
      <c r="B116" s="77" t="s">
        <v>56</v>
      </c>
      <c r="C116" s="77">
        <v>388940822</v>
      </c>
      <c r="D116" s="77"/>
      <c r="E116" s="77" t="s">
        <v>7079</v>
      </c>
      <c r="F116" s="77" t="s">
        <v>2135</v>
      </c>
      <c r="G116" s="77" t="s">
        <v>2136</v>
      </c>
      <c r="H116" s="77" t="s">
        <v>2137</v>
      </c>
      <c r="I116" s="77" t="s">
        <v>2138</v>
      </c>
      <c r="J116" s="77" t="s">
        <v>110</v>
      </c>
      <c r="K116" s="77">
        <v>90248</v>
      </c>
      <c r="L116" s="77" t="s">
        <v>7080</v>
      </c>
      <c r="M116" s="77" t="s">
        <v>7081</v>
      </c>
      <c r="N116" s="77" t="s">
        <v>7082</v>
      </c>
      <c r="O116" s="77" t="s">
        <v>445</v>
      </c>
      <c r="P116" s="77">
        <v>76904</v>
      </c>
      <c r="Q116" s="77"/>
      <c r="R116" s="77"/>
      <c r="S116" s="77"/>
      <c r="T116" s="77"/>
      <c r="U116" s="77">
        <v>12005832</v>
      </c>
      <c r="V116" s="77">
        <v>15</v>
      </c>
      <c r="W116" s="77" t="s">
        <v>4634</v>
      </c>
      <c r="X116" s="77">
        <v>480</v>
      </c>
      <c r="Y116" s="77">
        <v>600</v>
      </c>
      <c r="Z116" s="77">
        <v>20</v>
      </c>
      <c r="AA116" s="77">
        <f t="shared" si="8"/>
        <v>0.28799999999999998</v>
      </c>
      <c r="AB116" s="77" t="s">
        <v>70</v>
      </c>
      <c r="AC116" s="77"/>
      <c r="AD116" s="77"/>
      <c r="AE116" s="77"/>
      <c r="AF116" s="77">
        <f t="shared" si="9"/>
        <v>388940822</v>
      </c>
      <c r="AG116" s="77">
        <f t="shared" si="10"/>
        <v>600</v>
      </c>
      <c r="AH116" s="77">
        <f t="shared" si="11"/>
        <v>20</v>
      </c>
      <c r="AI116" s="77">
        <f t="shared" si="12"/>
        <v>0.28799999999999998</v>
      </c>
      <c r="AJ116" s="77" t="s">
        <v>72</v>
      </c>
      <c r="AK116" s="77">
        <v>388940822</v>
      </c>
      <c r="AL116" s="78">
        <v>44622</v>
      </c>
      <c r="AM116" s="78">
        <v>44622</v>
      </c>
      <c r="AN116" s="78">
        <v>44628</v>
      </c>
      <c r="AO116" s="78">
        <v>44628</v>
      </c>
      <c r="AP116" s="78">
        <v>44628</v>
      </c>
      <c r="AQ116" s="77" t="s">
        <v>89</v>
      </c>
      <c r="AR116" s="77" t="s">
        <v>7170</v>
      </c>
      <c r="AS116" s="77"/>
      <c r="AT116" s="77"/>
      <c r="AU116" s="77"/>
      <c r="AV116" s="78"/>
      <c r="AW116" s="77" t="s">
        <v>1198</v>
      </c>
      <c r="AX116" s="77"/>
      <c r="AY116" s="77"/>
      <c r="AZ116" s="77"/>
      <c r="BA116" s="77"/>
      <c r="BB116" s="77"/>
      <c r="BC116" s="77"/>
      <c r="BD116" s="77"/>
      <c r="BE116" s="77">
        <f t="shared" si="13"/>
        <v>10</v>
      </c>
      <c r="BF116" s="77">
        <f t="shared" si="14"/>
        <v>3</v>
      </c>
      <c r="BG116" s="77">
        <f t="shared" si="15"/>
        <v>2022</v>
      </c>
      <c r="BH116" s="77"/>
    </row>
    <row r="117" spans="1:60">
      <c r="A117" s="77" t="s">
        <v>55</v>
      </c>
      <c r="B117" s="77" t="s">
        <v>56</v>
      </c>
      <c r="C117" s="77">
        <v>390916973</v>
      </c>
      <c r="D117" s="77"/>
      <c r="E117" s="77" t="s">
        <v>7166</v>
      </c>
      <c r="F117" s="77" t="s">
        <v>5498</v>
      </c>
      <c r="G117" s="77" t="s">
        <v>5499</v>
      </c>
      <c r="H117" s="77" t="s">
        <v>7167</v>
      </c>
      <c r="I117" s="77" t="s">
        <v>5501</v>
      </c>
      <c r="J117" s="77" t="s">
        <v>445</v>
      </c>
      <c r="K117" s="77">
        <v>77536</v>
      </c>
      <c r="L117" s="77" t="s">
        <v>7080</v>
      </c>
      <c r="M117" s="77" t="s">
        <v>7081</v>
      </c>
      <c r="N117" s="77" t="s">
        <v>7082</v>
      </c>
      <c r="O117" s="77" t="s">
        <v>445</v>
      </c>
      <c r="P117" s="77">
        <v>76904</v>
      </c>
      <c r="Q117" s="77"/>
      <c r="R117" s="77"/>
      <c r="S117" s="77"/>
      <c r="T117" s="77"/>
      <c r="U117" s="77">
        <v>30397572</v>
      </c>
      <c r="V117" s="77"/>
      <c r="W117" s="77" t="s">
        <v>7168</v>
      </c>
      <c r="X117" s="77">
        <v>480</v>
      </c>
      <c r="Y117" s="77">
        <v>638</v>
      </c>
      <c r="Z117" s="77">
        <v>22</v>
      </c>
      <c r="AA117" s="77">
        <f t="shared" si="8"/>
        <v>0.30624000000000001</v>
      </c>
      <c r="AB117" s="77" t="s">
        <v>70</v>
      </c>
      <c r="AC117" s="77"/>
      <c r="AD117" s="77"/>
      <c r="AE117" s="77"/>
      <c r="AF117" s="77">
        <f t="shared" si="9"/>
        <v>390916973</v>
      </c>
      <c r="AG117" s="77">
        <f t="shared" si="10"/>
        <v>638</v>
      </c>
      <c r="AH117" s="77">
        <f t="shared" si="11"/>
        <v>22</v>
      </c>
      <c r="AI117" s="77">
        <f t="shared" si="12"/>
        <v>0.30624000000000001</v>
      </c>
      <c r="AJ117" s="77" t="s">
        <v>72</v>
      </c>
      <c r="AK117" s="77">
        <v>390916973</v>
      </c>
      <c r="AL117" s="78">
        <v>44627</v>
      </c>
      <c r="AM117" s="78">
        <v>44627</v>
      </c>
      <c r="AN117" s="78">
        <v>44628</v>
      </c>
      <c r="AO117" s="78">
        <v>44628</v>
      </c>
      <c r="AP117" s="78">
        <v>44628</v>
      </c>
      <c r="AQ117" s="77" t="s">
        <v>89</v>
      </c>
      <c r="AR117" s="77"/>
      <c r="AS117" s="77"/>
      <c r="AT117" s="77"/>
      <c r="AU117" s="77"/>
      <c r="AV117" s="78"/>
      <c r="AW117" s="77" t="s">
        <v>1198</v>
      </c>
      <c r="AX117" s="77"/>
      <c r="AY117" s="77"/>
      <c r="AZ117" s="77"/>
      <c r="BA117" s="77"/>
      <c r="BB117" s="77"/>
      <c r="BC117" s="77"/>
      <c r="BD117" s="77"/>
      <c r="BE117" s="77">
        <f t="shared" si="13"/>
        <v>11</v>
      </c>
      <c r="BF117" s="77">
        <f t="shared" si="14"/>
        <v>3</v>
      </c>
      <c r="BG117" s="77">
        <f t="shared" si="15"/>
        <v>2022</v>
      </c>
      <c r="BH117" s="77"/>
    </row>
    <row r="118" spans="1:60">
      <c r="A118" s="77" t="s">
        <v>55</v>
      </c>
      <c r="B118" s="77" t="s">
        <v>56</v>
      </c>
      <c r="C118" s="77">
        <v>390919079</v>
      </c>
      <c r="D118" s="77"/>
      <c r="E118" s="77" t="s">
        <v>7166</v>
      </c>
      <c r="F118" s="77" t="s">
        <v>5498</v>
      </c>
      <c r="G118" s="77" t="s">
        <v>5499</v>
      </c>
      <c r="H118" s="77" t="s">
        <v>7167</v>
      </c>
      <c r="I118" s="77" t="s">
        <v>5501</v>
      </c>
      <c r="J118" s="77" t="s">
        <v>445</v>
      </c>
      <c r="K118" s="77">
        <v>77536</v>
      </c>
      <c r="L118" s="77" t="s">
        <v>7080</v>
      </c>
      <c r="M118" s="77" t="s">
        <v>7081</v>
      </c>
      <c r="N118" s="77" t="s">
        <v>7082</v>
      </c>
      <c r="O118" s="77" t="s">
        <v>445</v>
      </c>
      <c r="P118" s="77">
        <v>76904</v>
      </c>
      <c r="Q118" s="77"/>
      <c r="R118" s="77"/>
      <c r="S118" s="77"/>
      <c r="T118" s="77"/>
      <c r="U118" s="77">
        <v>30397572</v>
      </c>
      <c r="V118" s="77"/>
      <c r="W118" s="77" t="s">
        <v>7168</v>
      </c>
      <c r="X118" s="77">
        <v>480</v>
      </c>
      <c r="Y118" s="77">
        <v>638</v>
      </c>
      <c r="Z118" s="77">
        <v>22</v>
      </c>
      <c r="AA118" s="77">
        <f t="shared" si="8"/>
        <v>0.30624000000000001</v>
      </c>
      <c r="AB118" s="77" t="s">
        <v>70</v>
      </c>
      <c r="AC118" s="77"/>
      <c r="AD118" s="77"/>
      <c r="AE118" s="77"/>
      <c r="AF118" s="77">
        <f t="shared" si="9"/>
        <v>390919079</v>
      </c>
      <c r="AG118" s="77">
        <f t="shared" si="10"/>
        <v>638</v>
      </c>
      <c r="AH118" s="77">
        <f t="shared" si="11"/>
        <v>22</v>
      </c>
      <c r="AI118" s="77">
        <f t="shared" si="12"/>
        <v>0.30624000000000001</v>
      </c>
      <c r="AJ118" s="77" t="s">
        <v>72</v>
      </c>
      <c r="AK118" s="77">
        <v>390919079</v>
      </c>
      <c r="AL118" s="78">
        <v>44627</v>
      </c>
      <c r="AM118" s="78">
        <v>44627</v>
      </c>
      <c r="AN118" s="78">
        <v>44628</v>
      </c>
      <c r="AO118" s="78">
        <v>44628</v>
      </c>
      <c r="AP118" s="78">
        <v>44628</v>
      </c>
      <c r="AQ118" s="77" t="s">
        <v>89</v>
      </c>
      <c r="AR118" s="77"/>
      <c r="AS118" s="77"/>
      <c r="AT118" s="77"/>
      <c r="AU118" s="77"/>
      <c r="AV118" s="78"/>
      <c r="AW118" s="77" t="s">
        <v>1198</v>
      </c>
      <c r="AX118" s="77"/>
      <c r="AY118" s="77"/>
      <c r="AZ118" s="77"/>
      <c r="BA118" s="77"/>
      <c r="BB118" s="77"/>
      <c r="BC118" s="77"/>
      <c r="BD118" s="77"/>
      <c r="BE118" s="77">
        <f t="shared" si="13"/>
        <v>11</v>
      </c>
      <c r="BF118" s="77">
        <f t="shared" si="14"/>
        <v>3</v>
      </c>
      <c r="BG118" s="77">
        <f t="shared" si="15"/>
        <v>2022</v>
      </c>
      <c r="BH118" s="77"/>
    </row>
    <row r="119" spans="1:60">
      <c r="A119" s="77" t="s">
        <v>55</v>
      </c>
      <c r="B119" s="77" t="s">
        <v>56</v>
      </c>
      <c r="C119" s="77">
        <v>390919146</v>
      </c>
      <c r="D119" s="77"/>
      <c r="E119" s="77" t="s">
        <v>7166</v>
      </c>
      <c r="F119" s="77" t="s">
        <v>5498</v>
      </c>
      <c r="G119" s="77" t="s">
        <v>5499</v>
      </c>
      <c r="H119" s="77" t="s">
        <v>7167</v>
      </c>
      <c r="I119" s="77" t="s">
        <v>5501</v>
      </c>
      <c r="J119" s="77" t="s">
        <v>445</v>
      </c>
      <c r="K119" s="77">
        <v>77536</v>
      </c>
      <c r="L119" s="77" t="s">
        <v>7080</v>
      </c>
      <c r="M119" s="77" t="s">
        <v>7081</v>
      </c>
      <c r="N119" s="77" t="s">
        <v>7082</v>
      </c>
      <c r="O119" s="77" t="s">
        <v>445</v>
      </c>
      <c r="P119" s="77">
        <v>76904</v>
      </c>
      <c r="Q119" s="77"/>
      <c r="R119" s="77"/>
      <c r="S119" s="77"/>
      <c r="T119" s="77"/>
      <c r="U119" s="77">
        <v>30397572</v>
      </c>
      <c r="V119" s="77"/>
      <c r="W119" s="77" t="s">
        <v>7168</v>
      </c>
      <c r="X119" s="77">
        <v>480</v>
      </c>
      <c r="Y119" s="77">
        <v>638</v>
      </c>
      <c r="Z119" s="77">
        <v>22</v>
      </c>
      <c r="AA119" s="77">
        <f t="shared" si="8"/>
        <v>0.30624000000000001</v>
      </c>
      <c r="AB119" s="77" t="s">
        <v>70</v>
      </c>
      <c r="AC119" s="77"/>
      <c r="AD119" s="77"/>
      <c r="AE119" s="77"/>
      <c r="AF119" s="77">
        <f t="shared" si="9"/>
        <v>390919146</v>
      </c>
      <c r="AG119" s="77">
        <f t="shared" si="10"/>
        <v>638</v>
      </c>
      <c r="AH119" s="77">
        <f t="shared" si="11"/>
        <v>22</v>
      </c>
      <c r="AI119" s="77">
        <f t="shared" si="12"/>
        <v>0.30624000000000001</v>
      </c>
      <c r="AJ119" s="77" t="s">
        <v>72</v>
      </c>
      <c r="AK119" s="77">
        <v>390919146</v>
      </c>
      <c r="AL119" s="78">
        <v>44627</v>
      </c>
      <c r="AM119" s="78">
        <v>44627</v>
      </c>
      <c r="AN119" s="78">
        <v>44628</v>
      </c>
      <c r="AO119" s="78">
        <v>44628</v>
      </c>
      <c r="AP119" s="78">
        <v>44628</v>
      </c>
      <c r="AQ119" s="77" t="s">
        <v>89</v>
      </c>
      <c r="AR119" s="77"/>
      <c r="AS119" s="77"/>
      <c r="AT119" s="77"/>
      <c r="AU119" s="77"/>
      <c r="AV119" s="78"/>
      <c r="AW119" s="77" t="s">
        <v>1198</v>
      </c>
      <c r="AX119" s="77"/>
      <c r="AY119" s="77"/>
      <c r="AZ119" s="77"/>
      <c r="BA119" s="77"/>
      <c r="BB119" s="77"/>
      <c r="BC119" s="77"/>
      <c r="BD119" s="77"/>
      <c r="BE119" s="77">
        <f t="shared" si="13"/>
        <v>11</v>
      </c>
      <c r="BF119" s="77">
        <f t="shared" si="14"/>
        <v>3</v>
      </c>
      <c r="BG119" s="77">
        <f t="shared" si="15"/>
        <v>2022</v>
      </c>
      <c r="BH119" s="77"/>
    </row>
    <row r="120" spans="1:60">
      <c r="A120" s="77" t="s">
        <v>55</v>
      </c>
      <c r="B120" s="77" t="s">
        <v>56</v>
      </c>
      <c r="C120" s="77">
        <v>390919267</v>
      </c>
      <c r="D120" s="77"/>
      <c r="E120" s="77" t="s">
        <v>7166</v>
      </c>
      <c r="F120" s="77" t="s">
        <v>5498</v>
      </c>
      <c r="G120" s="77" t="s">
        <v>5499</v>
      </c>
      <c r="H120" s="77" t="s">
        <v>7167</v>
      </c>
      <c r="I120" s="77" t="s">
        <v>5501</v>
      </c>
      <c r="J120" s="77" t="s">
        <v>445</v>
      </c>
      <c r="K120" s="77">
        <v>77536</v>
      </c>
      <c r="L120" s="77" t="s">
        <v>7080</v>
      </c>
      <c r="M120" s="77" t="s">
        <v>7081</v>
      </c>
      <c r="N120" s="77" t="s">
        <v>7082</v>
      </c>
      <c r="O120" s="77" t="s">
        <v>445</v>
      </c>
      <c r="P120" s="77">
        <v>76904</v>
      </c>
      <c r="Q120" s="77"/>
      <c r="R120" s="77"/>
      <c r="S120" s="77"/>
      <c r="T120" s="77"/>
      <c r="U120" s="77">
        <v>30397572</v>
      </c>
      <c r="V120" s="77"/>
      <c r="W120" s="77" t="s">
        <v>7168</v>
      </c>
      <c r="X120" s="77">
        <v>480</v>
      </c>
      <c r="Y120" s="77">
        <v>638</v>
      </c>
      <c r="Z120" s="77">
        <v>22</v>
      </c>
      <c r="AA120" s="77">
        <f t="shared" si="8"/>
        <v>0.30624000000000001</v>
      </c>
      <c r="AB120" s="77" t="s">
        <v>70</v>
      </c>
      <c r="AC120" s="77"/>
      <c r="AD120" s="77"/>
      <c r="AE120" s="77"/>
      <c r="AF120" s="77">
        <f t="shared" si="9"/>
        <v>390919267</v>
      </c>
      <c r="AG120" s="77">
        <f t="shared" si="10"/>
        <v>638</v>
      </c>
      <c r="AH120" s="77">
        <f t="shared" si="11"/>
        <v>22</v>
      </c>
      <c r="AI120" s="77">
        <f t="shared" si="12"/>
        <v>0.30624000000000001</v>
      </c>
      <c r="AJ120" s="77" t="s">
        <v>72</v>
      </c>
      <c r="AK120" s="77">
        <v>390919267</v>
      </c>
      <c r="AL120" s="78">
        <v>44627</v>
      </c>
      <c r="AM120" s="78">
        <v>44627</v>
      </c>
      <c r="AN120" s="78">
        <v>44628</v>
      </c>
      <c r="AO120" s="78">
        <v>44628</v>
      </c>
      <c r="AP120" s="78">
        <v>44628</v>
      </c>
      <c r="AQ120" s="77" t="s">
        <v>89</v>
      </c>
      <c r="AR120" s="77"/>
      <c r="AS120" s="77"/>
      <c r="AT120" s="77"/>
      <c r="AU120" s="77"/>
      <c r="AV120" s="78"/>
      <c r="AW120" s="77" t="s">
        <v>1198</v>
      </c>
      <c r="AX120" s="77"/>
      <c r="AY120" s="77"/>
      <c r="AZ120" s="77"/>
      <c r="BA120" s="77"/>
      <c r="BB120" s="77"/>
      <c r="BC120" s="77"/>
      <c r="BD120" s="77"/>
      <c r="BE120" s="77">
        <f t="shared" si="13"/>
        <v>11</v>
      </c>
      <c r="BF120" s="77">
        <f t="shared" si="14"/>
        <v>3</v>
      </c>
      <c r="BG120" s="77">
        <f t="shared" si="15"/>
        <v>2022</v>
      </c>
      <c r="BH120" s="77"/>
    </row>
    <row r="121" spans="1:60">
      <c r="A121" s="77" t="s">
        <v>55</v>
      </c>
      <c r="B121" s="77" t="s">
        <v>56</v>
      </c>
      <c r="C121" s="77">
        <v>390919419</v>
      </c>
      <c r="D121" s="77"/>
      <c r="E121" s="77" t="s">
        <v>7166</v>
      </c>
      <c r="F121" s="77" t="s">
        <v>5498</v>
      </c>
      <c r="G121" s="77" t="s">
        <v>5499</v>
      </c>
      <c r="H121" s="77" t="s">
        <v>7167</v>
      </c>
      <c r="I121" s="77" t="s">
        <v>5501</v>
      </c>
      <c r="J121" s="77" t="s">
        <v>445</v>
      </c>
      <c r="K121" s="77">
        <v>77536</v>
      </c>
      <c r="L121" s="77" t="s">
        <v>7080</v>
      </c>
      <c r="M121" s="77" t="s">
        <v>7081</v>
      </c>
      <c r="N121" s="77" t="s">
        <v>7082</v>
      </c>
      <c r="O121" s="77" t="s">
        <v>445</v>
      </c>
      <c r="P121" s="77">
        <v>76904</v>
      </c>
      <c r="Q121" s="77"/>
      <c r="R121" s="77"/>
      <c r="S121" s="77"/>
      <c r="T121" s="77"/>
      <c r="U121" s="77">
        <v>30397572</v>
      </c>
      <c r="V121" s="77"/>
      <c r="W121" s="77" t="s">
        <v>7168</v>
      </c>
      <c r="X121" s="77">
        <v>480</v>
      </c>
      <c r="Y121" s="77">
        <v>638</v>
      </c>
      <c r="Z121" s="77">
        <v>22</v>
      </c>
      <c r="AA121" s="77">
        <f t="shared" si="8"/>
        <v>0.30624000000000001</v>
      </c>
      <c r="AB121" s="77" t="s">
        <v>70</v>
      </c>
      <c r="AC121" s="77"/>
      <c r="AD121" s="77"/>
      <c r="AE121" s="77"/>
      <c r="AF121" s="77">
        <f t="shared" si="9"/>
        <v>390919419</v>
      </c>
      <c r="AG121" s="77">
        <f t="shared" si="10"/>
        <v>638</v>
      </c>
      <c r="AH121" s="77">
        <f t="shared" si="11"/>
        <v>22</v>
      </c>
      <c r="AI121" s="77">
        <f t="shared" si="12"/>
        <v>0.30624000000000001</v>
      </c>
      <c r="AJ121" s="77" t="s">
        <v>72</v>
      </c>
      <c r="AK121" s="77">
        <v>390919419</v>
      </c>
      <c r="AL121" s="78">
        <v>44627</v>
      </c>
      <c r="AM121" s="78">
        <v>44627</v>
      </c>
      <c r="AN121" s="78">
        <v>44628</v>
      </c>
      <c r="AO121" s="78">
        <v>44628</v>
      </c>
      <c r="AP121" s="78">
        <v>44628</v>
      </c>
      <c r="AQ121" s="77" t="s">
        <v>89</v>
      </c>
      <c r="AR121" s="77"/>
      <c r="AS121" s="77"/>
      <c r="AT121" s="77"/>
      <c r="AU121" s="77"/>
      <c r="AV121" s="78"/>
      <c r="AW121" s="77" t="s">
        <v>1198</v>
      </c>
      <c r="AX121" s="77"/>
      <c r="AY121" s="77"/>
      <c r="AZ121" s="77"/>
      <c r="BA121" s="77"/>
      <c r="BB121" s="77"/>
      <c r="BC121" s="77"/>
      <c r="BD121" s="77"/>
      <c r="BE121" s="77">
        <f t="shared" si="13"/>
        <v>11</v>
      </c>
      <c r="BF121" s="77">
        <f t="shared" si="14"/>
        <v>3</v>
      </c>
      <c r="BG121" s="77">
        <f t="shared" si="15"/>
        <v>2022</v>
      </c>
      <c r="BH121" s="77"/>
    </row>
    <row r="122" spans="1:60">
      <c r="A122" s="77" t="s">
        <v>55</v>
      </c>
      <c r="B122" s="77" t="s">
        <v>56</v>
      </c>
      <c r="C122" s="77">
        <v>390919484</v>
      </c>
      <c r="D122" s="77"/>
      <c r="E122" s="77" t="s">
        <v>7166</v>
      </c>
      <c r="F122" s="77" t="s">
        <v>5498</v>
      </c>
      <c r="G122" s="77" t="s">
        <v>5499</v>
      </c>
      <c r="H122" s="77" t="s">
        <v>7167</v>
      </c>
      <c r="I122" s="77" t="s">
        <v>5501</v>
      </c>
      <c r="J122" s="77" t="s">
        <v>445</v>
      </c>
      <c r="K122" s="77">
        <v>77536</v>
      </c>
      <c r="L122" s="77" t="s">
        <v>7080</v>
      </c>
      <c r="M122" s="77" t="s">
        <v>7081</v>
      </c>
      <c r="N122" s="77" t="s">
        <v>7082</v>
      </c>
      <c r="O122" s="77" t="s">
        <v>445</v>
      </c>
      <c r="P122" s="77">
        <v>76904</v>
      </c>
      <c r="Q122" s="77"/>
      <c r="R122" s="77"/>
      <c r="S122" s="77"/>
      <c r="T122" s="77"/>
      <c r="U122" s="77">
        <v>30397572</v>
      </c>
      <c r="V122" s="77"/>
      <c r="W122" s="77" t="s">
        <v>7168</v>
      </c>
      <c r="X122" s="77">
        <v>480</v>
      </c>
      <c r="Y122" s="77">
        <v>638</v>
      </c>
      <c r="Z122" s="77">
        <v>22</v>
      </c>
      <c r="AA122" s="77">
        <f t="shared" si="8"/>
        <v>0.30624000000000001</v>
      </c>
      <c r="AB122" s="77" t="s">
        <v>70</v>
      </c>
      <c r="AC122" s="77"/>
      <c r="AD122" s="77"/>
      <c r="AE122" s="77"/>
      <c r="AF122" s="77">
        <f t="shared" si="9"/>
        <v>390919484</v>
      </c>
      <c r="AG122" s="77">
        <f t="shared" si="10"/>
        <v>638</v>
      </c>
      <c r="AH122" s="77">
        <f t="shared" si="11"/>
        <v>22</v>
      </c>
      <c r="AI122" s="77">
        <f t="shared" si="12"/>
        <v>0.30624000000000001</v>
      </c>
      <c r="AJ122" s="77" t="s">
        <v>72</v>
      </c>
      <c r="AK122" s="77">
        <v>390919484</v>
      </c>
      <c r="AL122" s="78">
        <v>44627</v>
      </c>
      <c r="AM122" s="78">
        <v>44627</v>
      </c>
      <c r="AN122" s="78">
        <v>44628</v>
      </c>
      <c r="AO122" s="78">
        <v>44628</v>
      </c>
      <c r="AP122" s="78">
        <v>44628</v>
      </c>
      <c r="AQ122" s="77" t="s">
        <v>89</v>
      </c>
      <c r="AR122" s="77"/>
      <c r="AS122" s="77"/>
      <c r="AT122" s="77"/>
      <c r="AU122" s="77"/>
      <c r="AV122" s="78"/>
      <c r="AW122" s="77" t="s">
        <v>1198</v>
      </c>
      <c r="AX122" s="77"/>
      <c r="AY122" s="77"/>
      <c r="AZ122" s="77"/>
      <c r="BA122" s="77"/>
      <c r="BB122" s="77"/>
      <c r="BC122" s="77"/>
      <c r="BD122" s="77"/>
      <c r="BE122" s="77">
        <f t="shared" si="13"/>
        <v>11</v>
      </c>
      <c r="BF122" s="77">
        <f t="shared" si="14"/>
        <v>3</v>
      </c>
      <c r="BG122" s="77">
        <f t="shared" si="15"/>
        <v>2022</v>
      </c>
      <c r="BH122" s="77"/>
    </row>
    <row r="123" spans="1:60">
      <c r="A123" s="77" t="s">
        <v>55</v>
      </c>
      <c r="B123" s="77" t="s">
        <v>56</v>
      </c>
      <c r="C123" s="77">
        <v>390919798</v>
      </c>
      <c r="D123" s="77"/>
      <c r="E123" s="77" t="s">
        <v>7166</v>
      </c>
      <c r="F123" s="77" t="s">
        <v>5498</v>
      </c>
      <c r="G123" s="77" t="s">
        <v>5499</v>
      </c>
      <c r="H123" s="77" t="s">
        <v>7167</v>
      </c>
      <c r="I123" s="77" t="s">
        <v>5501</v>
      </c>
      <c r="J123" s="77" t="s">
        <v>445</v>
      </c>
      <c r="K123" s="77">
        <v>77536</v>
      </c>
      <c r="L123" s="77" t="s">
        <v>7080</v>
      </c>
      <c r="M123" s="77" t="s">
        <v>7081</v>
      </c>
      <c r="N123" s="77" t="s">
        <v>7082</v>
      </c>
      <c r="O123" s="77" t="s">
        <v>445</v>
      </c>
      <c r="P123" s="77">
        <v>76904</v>
      </c>
      <c r="Q123" s="77"/>
      <c r="R123" s="77"/>
      <c r="S123" s="77"/>
      <c r="T123" s="77"/>
      <c r="U123" s="77">
        <v>30397572</v>
      </c>
      <c r="V123" s="77"/>
      <c r="W123" s="77" t="s">
        <v>7168</v>
      </c>
      <c r="X123" s="77">
        <v>480</v>
      </c>
      <c r="Y123" s="77">
        <v>638</v>
      </c>
      <c r="Z123" s="77">
        <v>22</v>
      </c>
      <c r="AA123" s="77">
        <f t="shared" si="8"/>
        <v>0.30624000000000001</v>
      </c>
      <c r="AB123" s="77" t="s">
        <v>70</v>
      </c>
      <c r="AC123" s="77"/>
      <c r="AD123" s="77"/>
      <c r="AE123" s="77"/>
      <c r="AF123" s="77">
        <f t="shared" si="9"/>
        <v>390919798</v>
      </c>
      <c r="AG123" s="77">
        <f t="shared" si="10"/>
        <v>638</v>
      </c>
      <c r="AH123" s="77">
        <f t="shared" si="11"/>
        <v>22</v>
      </c>
      <c r="AI123" s="77">
        <f t="shared" si="12"/>
        <v>0.30624000000000001</v>
      </c>
      <c r="AJ123" s="77" t="s">
        <v>72</v>
      </c>
      <c r="AK123" s="77">
        <v>390919798</v>
      </c>
      <c r="AL123" s="78">
        <v>44627</v>
      </c>
      <c r="AM123" s="78">
        <v>44627</v>
      </c>
      <c r="AN123" s="78">
        <v>44628</v>
      </c>
      <c r="AO123" s="78">
        <v>44628</v>
      </c>
      <c r="AP123" s="78">
        <v>44628</v>
      </c>
      <c r="AQ123" s="77" t="s">
        <v>89</v>
      </c>
      <c r="AR123" s="77"/>
      <c r="AS123" s="77"/>
      <c r="AT123" s="77"/>
      <c r="AU123" s="77"/>
      <c r="AV123" s="78"/>
      <c r="AW123" s="77" t="s">
        <v>1198</v>
      </c>
      <c r="AX123" s="77"/>
      <c r="AY123" s="77"/>
      <c r="AZ123" s="77"/>
      <c r="BA123" s="77"/>
      <c r="BB123" s="77"/>
      <c r="BC123" s="77"/>
      <c r="BD123" s="77"/>
      <c r="BE123" s="77">
        <f t="shared" si="13"/>
        <v>11</v>
      </c>
      <c r="BF123" s="77">
        <f t="shared" si="14"/>
        <v>3</v>
      </c>
      <c r="BG123" s="77">
        <f t="shared" si="15"/>
        <v>2022</v>
      </c>
      <c r="BH123" s="77"/>
    </row>
    <row r="124" spans="1:60">
      <c r="A124" s="77" t="s">
        <v>55</v>
      </c>
      <c r="B124" s="77" t="s">
        <v>56</v>
      </c>
      <c r="C124" s="77">
        <v>390919836</v>
      </c>
      <c r="D124" s="77"/>
      <c r="E124" s="77" t="s">
        <v>7166</v>
      </c>
      <c r="F124" s="77" t="s">
        <v>5498</v>
      </c>
      <c r="G124" s="77" t="s">
        <v>5499</v>
      </c>
      <c r="H124" s="77" t="s">
        <v>7167</v>
      </c>
      <c r="I124" s="77" t="s">
        <v>5501</v>
      </c>
      <c r="J124" s="77" t="s">
        <v>445</v>
      </c>
      <c r="K124" s="77">
        <v>77536</v>
      </c>
      <c r="L124" s="77" t="s">
        <v>7080</v>
      </c>
      <c r="M124" s="77" t="s">
        <v>7081</v>
      </c>
      <c r="N124" s="77" t="s">
        <v>7082</v>
      </c>
      <c r="O124" s="77" t="s">
        <v>445</v>
      </c>
      <c r="P124" s="77">
        <v>76904</v>
      </c>
      <c r="Q124" s="77"/>
      <c r="R124" s="77"/>
      <c r="S124" s="77"/>
      <c r="T124" s="77"/>
      <c r="U124" s="77">
        <v>30397572</v>
      </c>
      <c r="V124" s="77"/>
      <c r="W124" s="77" t="s">
        <v>7168</v>
      </c>
      <c r="X124" s="77">
        <v>480</v>
      </c>
      <c r="Y124" s="77">
        <v>638</v>
      </c>
      <c r="Z124" s="77">
        <v>22</v>
      </c>
      <c r="AA124" s="77">
        <f t="shared" si="8"/>
        <v>0.30624000000000001</v>
      </c>
      <c r="AB124" s="77" t="s">
        <v>70</v>
      </c>
      <c r="AC124" s="77"/>
      <c r="AD124" s="77"/>
      <c r="AE124" s="77"/>
      <c r="AF124" s="77">
        <f t="shared" si="9"/>
        <v>390919836</v>
      </c>
      <c r="AG124" s="77">
        <f t="shared" si="10"/>
        <v>638</v>
      </c>
      <c r="AH124" s="77">
        <f t="shared" si="11"/>
        <v>22</v>
      </c>
      <c r="AI124" s="77">
        <f t="shared" si="12"/>
        <v>0.30624000000000001</v>
      </c>
      <c r="AJ124" s="77" t="s">
        <v>72</v>
      </c>
      <c r="AK124" s="77">
        <v>390919836</v>
      </c>
      <c r="AL124" s="78">
        <v>44627</v>
      </c>
      <c r="AM124" s="78">
        <v>44627</v>
      </c>
      <c r="AN124" s="78">
        <v>44628</v>
      </c>
      <c r="AO124" s="78">
        <v>44628</v>
      </c>
      <c r="AP124" s="78">
        <v>44628</v>
      </c>
      <c r="AQ124" s="77" t="s">
        <v>89</v>
      </c>
      <c r="AR124" s="77"/>
      <c r="AS124" s="77"/>
      <c r="AT124" s="77"/>
      <c r="AU124" s="77"/>
      <c r="AV124" s="78"/>
      <c r="AW124" s="77" t="s">
        <v>1198</v>
      </c>
      <c r="AX124" s="77"/>
      <c r="AY124" s="77"/>
      <c r="AZ124" s="77"/>
      <c r="BA124" s="77"/>
      <c r="BB124" s="77"/>
      <c r="BC124" s="77"/>
      <c r="BD124" s="77"/>
      <c r="BE124" s="77">
        <f t="shared" si="13"/>
        <v>11</v>
      </c>
      <c r="BF124" s="77">
        <f t="shared" si="14"/>
        <v>3</v>
      </c>
      <c r="BG124" s="77">
        <f t="shared" si="15"/>
        <v>2022</v>
      </c>
      <c r="BH124" s="77"/>
    </row>
    <row r="125" spans="1:60">
      <c r="A125" s="77" t="s">
        <v>55</v>
      </c>
      <c r="B125" s="77" t="s">
        <v>56</v>
      </c>
      <c r="C125" s="77">
        <v>390920147</v>
      </c>
      <c r="D125" s="77"/>
      <c r="E125" s="77" t="s">
        <v>7166</v>
      </c>
      <c r="F125" s="77" t="s">
        <v>5498</v>
      </c>
      <c r="G125" s="77" t="s">
        <v>5499</v>
      </c>
      <c r="H125" s="77" t="s">
        <v>7167</v>
      </c>
      <c r="I125" s="77" t="s">
        <v>5501</v>
      </c>
      <c r="J125" s="77" t="s">
        <v>445</v>
      </c>
      <c r="K125" s="77">
        <v>77536</v>
      </c>
      <c r="L125" s="77" t="s">
        <v>7080</v>
      </c>
      <c r="M125" s="77" t="s">
        <v>7081</v>
      </c>
      <c r="N125" s="77" t="s">
        <v>7082</v>
      </c>
      <c r="O125" s="77" t="s">
        <v>445</v>
      </c>
      <c r="P125" s="77">
        <v>76904</v>
      </c>
      <c r="Q125" s="77"/>
      <c r="R125" s="77"/>
      <c r="S125" s="77"/>
      <c r="T125" s="77"/>
      <c r="U125" s="77">
        <v>30397572</v>
      </c>
      <c r="V125" s="77"/>
      <c r="W125" s="77" t="s">
        <v>7168</v>
      </c>
      <c r="X125" s="77">
        <v>480</v>
      </c>
      <c r="Y125" s="77">
        <v>638</v>
      </c>
      <c r="Z125" s="77">
        <v>22</v>
      </c>
      <c r="AA125" s="77">
        <f t="shared" si="8"/>
        <v>0.30624000000000001</v>
      </c>
      <c r="AB125" s="77" t="s">
        <v>70</v>
      </c>
      <c r="AC125" s="77"/>
      <c r="AD125" s="77"/>
      <c r="AE125" s="77"/>
      <c r="AF125" s="77">
        <f t="shared" si="9"/>
        <v>390920147</v>
      </c>
      <c r="AG125" s="77">
        <f t="shared" si="10"/>
        <v>638</v>
      </c>
      <c r="AH125" s="77">
        <f t="shared" si="11"/>
        <v>22</v>
      </c>
      <c r="AI125" s="77">
        <f t="shared" si="12"/>
        <v>0.30624000000000001</v>
      </c>
      <c r="AJ125" s="77" t="s">
        <v>72</v>
      </c>
      <c r="AK125" s="77">
        <v>390920147</v>
      </c>
      <c r="AL125" s="78">
        <v>44627</v>
      </c>
      <c r="AM125" s="78">
        <v>44627</v>
      </c>
      <c r="AN125" s="78">
        <v>44628</v>
      </c>
      <c r="AO125" s="78">
        <v>44628</v>
      </c>
      <c r="AP125" s="78">
        <v>44628</v>
      </c>
      <c r="AQ125" s="77" t="s">
        <v>89</v>
      </c>
      <c r="AR125" s="77"/>
      <c r="AS125" s="77"/>
      <c r="AT125" s="77"/>
      <c r="AU125" s="77"/>
      <c r="AV125" s="78"/>
      <c r="AW125" s="77" t="s">
        <v>1198</v>
      </c>
      <c r="AX125" s="77"/>
      <c r="AY125" s="77"/>
      <c r="AZ125" s="77"/>
      <c r="BA125" s="77"/>
      <c r="BB125" s="77"/>
      <c r="BC125" s="77"/>
      <c r="BD125" s="77"/>
      <c r="BE125" s="77">
        <f t="shared" si="13"/>
        <v>11</v>
      </c>
      <c r="BF125" s="77">
        <f t="shared" si="14"/>
        <v>3</v>
      </c>
      <c r="BG125" s="77">
        <f t="shared" si="15"/>
        <v>2022</v>
      </c>
      <c r="BH125" s="77"/>
    </row>
    <row r="126" spans="1:60">
      <c r="A126" s="77" t="s">
        <v>55</v>
      </c>
      <c r="B126" s="77" t="s">
        <v>56</v>
      </c>
      <c r="C126" s="77">
        <v>390920197</v>
      </c>
      <c r="D126" s="77"/>
      <c r="E126" s="77" t="s">
        <v>7166</v>
      </c>
      <c r="F126" s="77" t="s">
        <v>5498</v>
      </c>
      <c r="G126" s="77" t="s">
        <v>5499</v>
      </c>
      <c r="H126" s="77" t="s">
        <v>7167</v>
      </c>
      <c r="I126" s="77" t="s">
        <v>5501</v>
      </c>
      <c r="J126" s="77" t="s">
        <v>445</v>
      </c>
      <c r="K126" s="77">
        <v>77536</v>
      </c>
      <c r="L126" s="77" t="s">
        <v>7080</v>
      </c>
      <c r="M126" s="77" t="s">
        <v>7081</v>
      </c>
      <c r="N126" s="77" t="s">
        <v>7082</v>
      </c>
      <c r="O126" s="77" t="s">
        <v>445</v>
      </c>
      <c r="P126" s="77">
        <v>76904</v>
      </c>
      <c r="Q126" s="77"/>
      <c r="R126" s="77"/>
      <c r="S126" s="77"/>
      <c r="T126" s="77"/>
      <c r="U126" s="77">
        <v>30397572</v>
      </c>
      <c r="V126" s="77"/>
      <c r="W126" s="77" t="s">
        <v>7168</v>
      </c>
      <c r="X126" s="77">
        <v>480</v>
      </c>
      <c r="Y126" s="77">
        <v>638</v>
      </c>
      <c r="Z126" s="77">
        <v>22</v>
      </c>
      <c r="AA126" s="77">
        <f t="shared" si="8"/>
        <v>0.30624000000000001</v>
      </c>
      <c r="AB126" s="77" t="s">
        <v>70</v>
      </c>
      <c r="AC126" s="77"/>
      <c r="AD126" s="77"/>
      <c r="AE126" s="77"/>
      <c r="AF126" s="77">
        <f t="shared" si="9"/>
        <v>390920197</v>
      </c>
      <c r="AG126" s="77">
        <f t="shared" si="10"/>
        <v>638</v>
      </c>
      <c r="AH126" s="77">
        <f t="shared" si="11"/>
        <v>22</v>
      </c>
      <c r="AI126" s="77">
        <f t="shared" si="12"/>
        <v>0.30624000000000001</v>
      </c>
      <c r="AJ126" s="77" t="s">
        <v>72</v>
      </c>
      <c r="AK126" s="77">
        <v>390920197</v>
      </c>
      <c r="AL126" s="78">
        <v>44627</v>
      </c>
      <c r="AM126" s="78">
        <v>44627</v>
      </c>
      <c r="AN126" s="78">
        <v>44628</v>
      </c>
      <c r="AO126" s="78">
        <v>44628</v>
      </c>
      <c r="AP126" s="78">
        <v>44628</v>
      </c>
      <c r="AQ126" s="77" t="s">
        <v>89</v>
      </c>
      <c r="AR126" s="77"/>
      <c r="AS126" s="77"/>
      <c r="AT126" s="77"/>
      <c r="AU126" s="77"/>
      <c r="AV126" s="78"/>
      <c r="AW126" s="77" t="s">
        <v>1198</v>
      </c>
      <c r="AX126" s="77"/>
      <c r="AY126" s="77"/>
      <c r="AZ126" s="77"/>
      <c r="BA126" s="77"/>
      <c r="BB126" s="77"/>
      <c r="BC126" s="77"/>
      <c r="BD126" s="77"/>
      <c r="BE126" s="77">
        <f t="shared" si="13"/>
        <v>11</v>
      </c>
      <c r="BF126" s="77">
        <f t="shared" si="14"/>
        <v>3</v>
      </c>
      <c r="BG126" s="77">
        <f t="shared" si="15"/>
        <v>2022</v>
      </c>
      <c r="BH126" s="77"/>
    </row>
    <row r="127" spans="1:60">
      <c r="A127" s="77" t="s">
        <v>55</v>
      </c>
      <c r="B127" s="77" t="s">
        <v>56</v>
      </c>
      <c r="C127" s="77">
        <v>390920267</v>
      </c>
      <c r="D127" s="77"/>
      <c r="E127" s="77" t="s">
        <v>7166</v>
      </c>
      <c r="F127" s="77" t="s">
        <v>5498</v>
      </c>
      <c r="G127" s="77" t="s">
        <v>5499</v>
      </c>
      <c r="H127" s="77" t="s">
        <v>7167</v>
      </c>
      <c r="I127" s="77" t="s">
        <v>5501</v>
      </c>
      <c r="J127" s="77" t="s">
        <v>445</v>
      </c>
      <c r="K127" s="77">
        <v>77536</v>
      </c>
      <c r="L127" s="77" t="s">
        <v>7080</v>
      </c>
      <c r="M127" s="77" t="s">
        <v>7081</v>
      </c>
      <c r="N127" s="77" t="s">
        <v>7082</v>
      </c>
      <c r="O127" s="77" t="s">
        <v>445</v>
      </c>
      <c r="P127" s="77">
        <v>76904</v>
      </c>
      <c r="Q127" s="77"/>
      <c r="R127" s="77"/>
      <c r="S127" s="77"/>
      <c r="T127" s="77"/>
      <c r="U127" s="77">
        <v>30397572</v>
      </c>
      <c r="V127" s="77"/>
      <c r="W127" s="77" t="s">
        <v>7168</v>
      </c>
      <c r="X127" s="77">
        <v>480</v>
      </c>
      <c r="Y127" s="77">
        <v>638</v>
      </c>
      <c r="Z127" s="77">
        <v>22</v>
      </c>
      <c r="AA127" s="77">
        <f t="shared" si="8"/>
        <v>0.30624000000000001</v>
      </c>
      <c r="AB127" s="77" t="s">
        <v>70</v>
      </c>
      <c r="AC127" s="77"/>
      <c r="AD127" s="77"/>
      <c r="AE127" s="77"/>
      <c r="AF127" s="77">
        <f t="shared" si="9"/>
        <v>390920267</v>
      </c>
      <c r="AG127" s="77">
        <f t="shared" si="10"/>
        <v>638</v>
      </c>
      <c r="AH127" s="77">
        <f t="shared" si="11"/>
        <v>22</v>
      </c>
      <c r="AI127" s="77">
        <f t="shared" si="12"/>
        <v>0.30624000000000001</v>
      </c>
      <c r="AJ127" s="77" t="s">
        <v>72</v>
      </c>
      <c r="AK127" s="77">
        <v>390920267</v>
      </c>
      <c r="AL127" s="78">
        <v>44627</v>
      </c>
      <c r="AM127" s="78">
        <v>44627</v>
      </c>
      <c r="AN127" s="78">
        <v>44628</v>
      </c>
      <c r="AO127" s="78">
        <v>44628</v>
      </c>
      <c r="AP127" s="78">
        <v>44628</v>
      </c>
      <c r="AQ127" s="77" t="s">
        <v>89</v>
      </c>
      <c r="AR127" s="77"/>
      <c r="AS127" s="77"/>
      <c r="AT127" s="77"/>
      <c r="AU127" s="77"/>
      <c r="AV127" s="78"/>
      <c r="AW127" s="77" t="s">
        <v>1198</v>
      </c>
      <c r="AX127" s="77"/>
      <c r="AY127" s="77"/>
      <c r="AZ127" s="77"/>
      <c r="BA127" s="77"/>
      <c r="BB127" s="77"/>
      <c r="BC127" s="77"/>
      <c r="BD127" s="77"/>
      <c r="BE127" s="77">
        <f t="shared" si="13"/>
        <v>11</v>
      </c>
      <c r="BF127" s="77">
        <f t="shared" si="14"/>
        <v>3</v>
      </c>
      <c r="BG127" s="77">
        <f t="shared" si="15"/>
        <v>2022</v>
      </c>
      <c r="BH127" s="77"/>
    </row>
    <row r="128" spans="1:60">
      <c r="A128" s="77" t="s">
        <v>55</v>
      </c>
      <c r="B128" s="77" t="s">
        <v>56</v>
      </c>
      <c r="C128" s="77">
        <v>390962261</v>
      </c>
      <c r="D128" s="77"/>
      <c r="E128" s="77" t="s">
        <v>7166</v>
      </c>
      <c r="F128" s="77" t="s">
        <v>5498</v>
      </c>
      <c r="G128" s="77" t="s">
        <v>5499</v>
      </c>
      <c r="H128" s="77" t="s">
        <v>7167</v>
      </c>
      <c r="I128" s="77" t="s">
        <v>5501</v>
      </c>
      <c r="J128" s="77" t="s">
        <v>445</v>
      </c>
      <c r="K128" s="77">
        <v>77536</v>
      </c>
      <c r="L128" s="77" t="s">
        <v>7080</v>
      </c>
      <c r="M128" s="77" t="s">
        <v>7081</v>
      </c>
      <c r="N128" s="77" t="s">
        <v>7082</v>
      </c>
      <c r="O128" s="77" t="s">
        <v>445</v>
      </c>
      <c r="P128" s="77">
        <v>76904</v>
      </c>
      <c r="Q128" s="77"/>
      <c r="R128" s="77"/>
      <c r="S128" s="77"/>
      <c r="T128" s="77"/>
      <c r="U128" s="77">
        <v>30397572</v>
      </c>
      <c r="V128" s="77"/>
      <c r="W128" s="77" t="s">
        <v>7168</v>
      </c>
      <c r="X128" s="77">
        <v>480</v>
      </c>
      <c r="Y128" s="77">
        <v>638</v>
      </c>
      <c r="Z128" s="77">
        <v>22</v>
      </c>
      <c r="AA128" s="77">
        <f t="shared" si="8"/>
        <v>0.30624000000000001</v>
      </c>
      <c r="AB128" s="77" t="s">
        <v>70</v>
      </c>
      <c r="AC128" s="77"/>
      <c r="AD128" s="77"/>
      <c r="AE128" s="77"/>
      <c r="AF128" s="77">
        <f t="shared" si="9"/>
        <v>390962261</v>
      </c>
      <c r="AG128" s="77">
        <f t="shared" si="10"/>
        <v>638</v>
      </c>
      <c r="AH128" s="77">
        <f t="shared" si="11"/>
        <v>22</v>
      </c>
      <c r="AI128" s="77">
        <f t="shared" si="12"/>
        <v>0.30624000000000001</v>
      </c>
      <c r="AJ128" s="77" t="s">
        <v>72</v>
      </c>
      <c r="AK128" s="77">
        <v>390962261</v>
      </c>
      <c r="AL128" s="78">
        <v>44628</v>
      </c>
      <c r="AM128" s="78">
        <v>44628</v>
      </c>
      <c r="AN128" s="78">
        <v>44629</v>
      </c>
      <c r="AO128" s="78">
        <v>44629</v>
      </c>
      <c r="AP128" s="78">
        <v>44629</v>
      </c>
      <c r="AQ128" s="77" t="s">
        <v>89</v>
      </c>
      <c r="AR128" s="77"/>
      <c r="AS128" s="77"/>
      <c r="AT128" s="77"/>
      <c r="AU128" s="77"/>
      <c r="AV128" s="78"/>
      <c r="AW128" s="77" t="s">
        <v>1198</v>
      </c>
      <c r="AX128" s="77"/>
      <c r="AY128" s="77"/>
      <c r="AZ128" s="77"/>
      <c r="BA128" s="77"/>
      <c r="BB128" s="77"/>
      <c r="BC128" s="77"/>
      <c r="BD128" s="77"/>
      <c r="BE128" s="77">
        <f t="shared" si="13"/>
        <v>11</v>
      </c>
      <c r="BF128" s="77">
        <f t="shared" si="14"/>
        <v>3</v>
      </c>
      <c r="BG128" s="77">
        <f t="shared" si="15"/>
        <v>2022</v>
      </c>
      <c r="BH128" s="77"/>
    </row>
    <row r="129" spans="1:60">
      <c r="A129" s="77" t="s">
        <v>55</v>
      </c>
      <c r="B129" s="77" t="s">
        <v>56</v>
      </c>
      <c r="C129" s="77">
        <v>390962297</v>
      </c>
      <c r="D129" s="77"/>
      <c r="E129" s="77" t="s">
        <v>7166</v>
      </c>
      <c r="F129" s="77" t="s">
        <v>5498</v>
      </c>
      <c r="G129" s="77" t="s">
        <v>5499</v>
      </c>
      <c r="H129" s="77" t="s">
        <v>7167</v>
      </c>
      <c r="I129" s="77" t="s">
        <v>5501</v>
      </c>
      <c r="J129" s="77" t="s">
        <v>445</v>
      </c>
      <c r="K129" s="77">
        <v>77536</v>
      </c>
      <c r="L129" s="77" t="s">
        <v>7080</v>
      </c>
      <c r="M129" s="77" t="s">
        <v>7081</v>
      </c>
      <c r="N129" s="77" t="s">
        <v>7082</v>
      </c>
      <c r="O129" s="77" t="s">
        <v>445</v>
      </c>
      <c r="P129" s="77">
        <v>76904</v>
      </c>
      <c r="Q129" s="77"/>
      <c r="R129" s="77"/>
      <c r="S129" s="77"/>
      <c r="T129" s="77"/>
      <c r="U129" s="77">
        <v>30397572</v>
      </c>
      <c r="V129" s="77"/>
      <c r="W129" s="77" t="s">
        <v>7168</v>
      </c>
      <c r="X129" s="77">
        <v>480</v>
      </c>
      <c r="Y129" s="77">
        <v>638</v>
      </c>
      <c r="Z129" s="77">
        <v>22</v>
      </c>
      <c r="AA129" s="77">
        <f t="shared" si="8"/>
        <v>0.30624000000000001</v>
      </c>
      <c r="AB129" s="77" t="s">
        <v>70</v>
      </c>
      <c r="AC129" s="77"/>
      <c r="AD129" s="77"/>
      <c r="AE129" s="77"/>
      <c r="AF129" s="77">
        <f t="shared" si="9"/>
        <v>390962297</v>
      </c>
      <c r="AG129" s="77">
        <f t="shared" si="10"/>
        <v>638</v>
      </c>
      <c r="AH129" s="77">
        <f t="shared" si="11"/>
        <v>22</v>
      </c>
      <c r="AI129" s="77">
        <f t="shared" si="12"/>
        <v>0.30624000000000001</v>
      </c>
      <c r="AJ129" s="77" t="s">
        <v>72</v>
      </c>
      <c r="AK129" s="77">
        <v>390962297</v>
      </c>
      <c r="AL129" s="78">
        <v>44628</v>
      </c>
      <c r="AM129" s="78">
        <v>44628</v>
      </c>
      <c r="AN129" s="78">
        <v>44629</v>
      </c>
      <c r="AO129" s="78">
        <v>44629</v>
      </c>
      <c r="AP129" s="78">
        <v>44629</v>
      </c>
      <c r="AQ129" s="77" t="s">
        <v>89</v>
      </c>
      <c r="AR129" s="77"/>
      <c r="AS129" s="77"/>
      <c r="AT129" s="77"/>
      <c r="AU129" s="77"/>
      <c r="AV129" s="78"/>
      <c r="AW129" s="77" t="s">
        <v>1198</v>
      </c>
      <c r="AX129" s="77"/>
      <c r="AY129" s="77"/>
      <c r="AZ129" s="77"/>
      <c r="BA129" s="77"/>
      <c r="BB129" s="77"/>
      <c r="BC129" s="77"/>
      <c r="BD129" s="77"/>
      <c r="BE129" s="77">
        <f t="shared" si="13"/>
        <v>11</v>
      </c>
      <c r="BF129" s="77">
        <f t="shared" si="14"/>
        <v>3</v>
      </c>
      <c r="BG129" s="77">
        <f t="shared" si="15"/>
        <v>2022</v>
      </c>
      <c r="BH129" s="77"/>
    </row>
    <row r="130" spans="1:60">
      <c r="A130" s="77" t="s">
        <v>55</v>
      </c>
      <c r="B130" s="77" t="s">
        <v>56</v>
      </c>
      <c r="C130" s="77">
        <v>390962282</v>
      </c>
      <c r="D130" s="77"/>
      <c r="E130" s="77" t="s">
        <v>7166</v>
      </c>
      <c r="F130" s="77" t="s">
        <v>5498</v>
      </c>
      <c r="G130" s="77" t="s">
        <v>5499</v>
      </c>
      <c r="H130" s="77" t="s">
        <v>7167</v>
      </c>
      <c r="I130" s="77" t="s">
        <v>5501</v>
      </c>
      <c r="J130" s="77" t="s">
        <v>445</v>
      </c>
      <c r="K130" s="77">
        <v>77536</v>
      </c>
      <c r="L130" s="77" t="s">
        <v>7080</v>
      </c>
      <c r="M130" s="77" t="s">
        <v>7081</v>
      </c>
      <c r="N130" s="77" t="s">
        <v>7082</v>
      </c>
      <c r="O130" s="77" t="s">
        <v>445</v>
      </c>
      <c r="P130" s="77">
        <v>76904</v>
      </c>
      <c r="Q130" s="77"/>
      <c r="R130" s="77"/>
      <c r="S130" s="77"/>
      <c r="T130" s="77"/>
      <c r="U130" s="77">
        <v>30397572</v>
      </c>
      <c r="V130" s="77"/>
      <c r="W130" s="77" t="s">
        <v>7168</v>
      </c>
      <c r="X130" s="77">
        <v>480</v>
      </c>
      <c r="Y130" s="77">
        <v>638</v>
      </c>
      <c r="Z130" s="77">
        <v>22</v>
      </c>
      <c r="AA130" s="77">
        <f t="shared" ref="AA130:AA194" si="16">X130*Y130/1000000</f>
        <v>0.30624000000000001</v>
      </c>
      <c r="AB130" s="77" t="s">
        <v>70</v>
      </c>
      <c r="AC130" s="77"/>
      <c r="AD130" s="77"/>
      <c r="AE130" s="77"/>
      <c r="AF130" s="77">
        <f t="shared" ref="AF130:AF194" si="17">C130</f>
        <v>390962282</v>
      </c>
      <c r="AG130" s="77">
        <f t="shared" ref="AG130:AG194" si="18">Y130</f>
        <v>638</v>
      </c>
      <c r="AH130" s="77">
        <f t="shared" ref="AH130:AH194" si="19">Z130</f>
        <v>22</v>
      </c>
      <c r="AI130" s="77">
        <f t="shared" ref="AI130:AI194" si="20">AA130</f>
        <v>0.30624000000000001</v>
      </c>
      <c r="AJ130" s="77" t="s">
        <v>72</v>
      </c>
      <c r="AK130" s="77">
        <v>390962282</v>
      </c>
      <c r="AL130" s="78">
        <v>44628</v>
      </c>
      <c r="AM130" s="78">
        <v>44628</v>
      </c>
      <c r="AN130" s="78">
        <v>44629</v>
      </c>
      <c r="AO130" s="78">
        <v>44629</v>
      </c>
      <c r="AP130" s="78">
        <v>44629</v>
      </c>
      <c r="AQ130" s="77" t="s">
        <v>89</v>
      </c>
      <c r="AR130" s="77"/>
      <c r="AS130" s="77"/>
      <c r="AT130" s="77"/>
      <c r="AU130" s="77"/>
      <c r="AV130" s="78"/>
      <c r="AW130" s="77" t="s">
        <v>1198</v>
      </c>
      <c r="AX130" s="77"/>
      <c r="AY130" s="77"/>
      <c r="AZ130" s="77"/>
      <c r="BA130" s="77"/>
      <c r="BB130" s="77"/>
      <c r="BC130" s="77"/>
      <c r="BD130" s="77"/>
      <c r="BE130" s="77">
        <f t="shared" ref="BE130:BE194" si="21">WEEKNUM(AL130)</f>
        <v>11</v>
      </c>
      <c r="BF130" s="77">
        <f t="shared" ref="BF130:BF194" si="22">MONTH(AL130)</f>
        <v>3</v>
      </c>
      <c r="BG130" s="77">
        <f t="shared" ref="BG130:BG194" si="23">YEAR(AL130)</f>
        <v>2022</v>
      </c>
      <c r="BH130" s="77"/>
    </row>
    <row r="131" spans="1:60">
      <c r="A131" s="77" t="s">
        <v>55</v>
      </c>
      <c r="B131" s="77" t="s">
        <v>56</v>
      </c>
      <c r="C131" s="77">
        <v>390962275</v>
      </c>
      <c r="D131" s="77"/>
      <c r="E131" s="77" t="s">
        <v>7166</v>
      </c>
      <c r="F131" s="77" t="s">
        <v>5498</v>
      </c>
      <c r="G131" s="77" t="s">
        <v>5499</v>
      </c>
      <c r="H131" s="77" t="s">
        <v>7167</v>
      </c>
      <c r="I131" s="77" t="s">
        <v>5501</v>
      </c>
      <c r="J131" s="77" t="s">
        <v>445</v>
      </c>
      <c r="K131" s="77">
        <v>77536</v>
      </c>
      <c r="L131" s="77" t="s">
        <v>7080</v>
      </c>
      <c r="M131" s="77" t="s">
        <v>7081</v>
      </c>
      <c r="N131" s="77" t="s">
        <v>7082</v>
      </c>
      <c r="O131" s="77" t="s">
        <v>445</v>
      </c>
      <c r="P131" s="77">
        <v>76904</v>
      </c>
      <c r="Q131" s="77"/>
      <c r="R131" s="77"/>
      <c r="S131" s="77"/>
      <c r="T131" s="77"/>
      <c r="U131" s="77">
        <v>30397572</v>
      </c>
      <c r="V131" s="77"/>
      <c r="W131" s="77" t="s">
        <v>7168</v>
      </c>
      <c r="X131" s="77">
        <v>480</v>
      </c>
      <c r="Y131" s="77">
        <v>638</v>
      </c>
      <c r="Z131" s="77">
        <v>22</v>
      </c>
      <c r="AA131" s="77">
        <f t="shared" si="16"/>
        <v>0.30624000000000001</v>
      </c>
      <c r="AB131" s="77" t="s">
        <v>70</v>
      </c>
      <c r="AC131" s="77"/>
      <c r="AD131" s="77"/>
      <c r="AE131" s="77"/>
      <c r="AF131" s="77">
        <f t="shared" si="17"/>
        <v>390962275</v>
      </c>
      <c r="AG131" s="77">
        <f t="shared" si="18"/>
        <v>638</v>
      </c>
      <c r="AH131" s="77">
        <f t="shared" si="19"/>
        <v>22</v>
      </c>
      <c r="AI131" s="77">
        <f t="shared" si="20"/>
        <v>0.30624000000000001</v>
      </c>
      <c r="AJ131" s="77" t="s">
        <v>72</v>
      </c>
      <c r="AK131" s="77">
        <v>390962275</v>
      </c>
      <c r="AL131" s="78">
        <v>44628</v>
      </c>
      <c r="AM131" s="78">
        <v>44628</v>
      </c>
      <c r="AN131" s="78">
        <v>44629</v>
      </c>
      <c r="AO131" s="78">
        <v>44629</v>
      </c>
      <c r="AP131" s="78">
        <v>44629</v>
      </c>
      <c r="AQ131" s="77" t="s">
        <v>89</v>
      </c>
      <c r="AR131" s="77"/>
      <c r="AS131" s="77"/>
      <c r="AT131" s="77"/>
      <c r="AU131" s="77"/>
      <c r="AV131" s="78"/>
      <c r="AW131" s="77" t="s">
        <v>1198</v>
      </c>
      <c r="AX131" s="77"/>
      <c r="AY131" s="77"/>
      <c r="AZ131" s="77"/>
      <c r="BA131" s="77"/>
      <c r="BB131" s="77"/>
      <c r="BC131" s="77"/>
      <c r="BD131" s="77"/>
      <c r="BE131" s="77">
        <f t="shared" si="21"/>
        <v>11</v>
      </c>
      <c r="BF131" s="77">
        <f t="shared" si="22"/>
        <v>3</v>
      </c>
      <c r="BG131" s="77">
        <f t="shared" si="23"/>
        <v>2022</v>
      </c>
      <c r="BH131" s="77"/>
    </row>
    <row r="132" spans="1:60">
      <c r="A132" s="77" t="s">
        <v>55</v>
      </c>
      <c r="B132" s="77" t="s">
        <v>56</v>
      </c>
      <c r="C132" s="77">
        <v>390962285</v>
      </c>
      <c r="D132" s="77"/>
      <c r="E132" s="77" t="s">
        <v>7166</v>
      </c>
      <c r="F132" s="77" t="s">
        <v>5498</v>
      </c>
      <c r="G132" s="77" t="s">
        <v>5499</v>
      </c>
      <c r="H132" s="77" t="s">
        <v>7167</v>
      </c>
      <c r="I132" s="77" t="s">
        <v>5501</v>
      </c>
      <c r="J132" s="77" t="s">
        <v>445</v>
      </c>
      <c r="K132" s="77">
        <v>77536</v>
      </c>
      <c r="L132" s="77" t="s">
        <v>7080</v>
      </c>
      <c r="M132" s="77" t="s">
        <v>7081</v>
      </c>
      <c r="N132" s="77" t="s">
        <v>7082</v>
      </c>
      <c r="O132" s="77" t="s">
        <v>445</v>
      </c>
      <c r="P132" s="77">
        <v>76904</v>
      </c>
      <c r="Q132" s="77"/>
      <c r="R132" s="77"/>
      <c r="S132" s="77"/>
      <c r="T132" s="77"/>
      <c r="U132" s="77">
        <v>30397572</v>
      </c>
      <c r="V132" s="77"/>
      <c r="W132" s="77" t="s">
        <v>7168</v>
      </c>
      <c r="X132" s="77">
        <v>480</v>
      </c>
      <c r="Y132" s="77">
        <v>638</v>
      </c>
      <c r="Z132" s="77">
        <v>22</v>
      </c>
      <c r="AA132" s="77">
        <f t="shared" si="16"/>
        <v>0.30624000000000001</v>
      </c>
      <c r="AB132" s="77" t="s">
        <v>70</v>
      </c>
      <c r="AC132" s="77"/>
      <c r="AD132" s="77"/>
      <c r="AE132" s="77"/>
      <c r="AF132" s="77">
        <f t="shared" si="17"/>
        <v>390962285</v>
      </c>
      <c r="AG132" s="77">
        <f t="shared" si="18"/>
        <v>638</v>
      </c>
      <c r="AH132" s="77">
        <f t="shared" si="19"/>
        <v>22</v>
      </c>
      <c r="AI132" s="77">
        <f t="shared" si="20"/>
        <v>0.30624000000000001</v>
      </c>
      <c r="AJ132" s="77" t="s">
        <v>72</v>
      </c>
      <c r="AK132" s="77">
        <v>390962285</v>
      </c>
      <c r="AL132" s="78">
        <v>44628</v>
      </c>
      <c r="AM132" s="78">
        <v>44628</v>
      </c>
      <c r="AN132" s="78">
        <v>44629</v>
      </c>
      <c r="AO132" s="78">
        <v>44629</v>
      </c>
      <c r="AP132" s="78">
        <v>44629</v>
      </c>
      <c r="AQ132" s="77" t="s">
        <v>89</v>
      </c>
      <c r="AR132" s="77"/>
      <c r="AS132" s="77"/>
      <c r="AT132" s="77"/>
      <c r="AU132" s="77"/>
      <c r="AV132" s="78"/>
      <c r="AW132" s="77" t="s">
        <v>1198</v>
      </c>
      <c r="AX132" s="77"/>
      <c r="AY132" s="77"/>
      <c r="AZ132" s="77"/>
      <c r="BA132" s="77"/>
      <c r="BB132" s="77"/>
      <c r="BC132" s="77"/>
      <c r="BD132" s="77"/>
      <c r="BE132" s="77">
        <f t="shared" si="21"/>
        <v>11</v>
      </c>
      <c r="BF132" s="77">
        <f t="shared" si="22"/>
        <v>3</v>
      </c>
      <c r="BG132" s="77">
        <f t="shared" si="23"/>
        <v>2022</v>
      </c>
      <c r="BH132" s="77"/>
    </row>
    <row r="133" spans="1:60">
      <c r="A133" s="77" t="s">
        <v>55</v>
      </c>
      <c r="B133" s="77" t="s">
        <v>56</v>
      </c>
      <c r="C133" s="77">
        <v>390962250</v>
      </c>
      <c r="D133" s="77"/>
      <c r="E133" s="77" t="s">
        <v>7166</v>
      </c>
      <c r="F133" s="77" t="s">
        <v>5498</v>
      </c>
      <c r="G133" s="77" t="s">
        <v>5499</v>
      </c>
      <c r="H133" s="77" t="s">
        <v>7167</v>
      </c>
      <c r="I133" s="77" t="s">
        <v>5501</v>
      </c>
      <c r="J133" s="77" t="s">
        <v>445</v>
      </c>
      <c r="K133" s="77">
        <v>77536</v>
      </c>
      <c r="L133" s="77" t="s">
        <v>7080</v>
      </c>
      <c r="M133" s="77" t="s">
        <v>7081</v>
      </c>
      <c r="N133" s="77" t="s">
        <v>7082</v>
      </c>
      <c r="O133" s="77" t="s">
        <v>445</v>
      </c>
      <c r="P133" s="77">
        <v>76904</v>
      </c>
      <c r="Q133" s="77"/>
      <c r="R133" s="77"/>
      <c r="S133" s="77"/>
      <c r="T133" s="77"/>
      <c r="U133" s="77">
        <v>30397572</v>
      </c>
      <c r="V133" s="77"/>
      <c r="W133" s="77" t="s">
        <v>7168</v>
      </c>
      <c r="X133" s="77">
        <v>480</v>
      </c>
      <c r="Y133" s="77">
        <v>638</v>
      </c>
      <c r="Z133" s="77">
        <v>22</v>
      </c>
      <c r="AA133" s="77">
        <f t="shared" si="16"/>
        <v>0.30624000000000001</v>
      </c>
      <c r="AB133" s="77" t="s">
        <v>70</v>
      </c>
      <c r="AC133" s="77"/>
      <c r="AD133" s="77"/>
      <c r="AE133" s="77"/>
      <c r="AF133" s="77">
        <f t="shared" si="17"/>
        <v>390962250</v>
      </c>
      <c r="AG133" s="77">
        <f t="shared" si="18"/>
        <v>638</v>
      </c>
      <c r="AH133" s="77">
        <f t="shared" si="19"/>
        <v>22</v>
      </c>
      <c r="AI133" s="77">
        <f t="shared" si="20"/>
        <v>0.30624000000000001</v>
      </c>
      <c r="AJ133" s="77" t="s">
        <v>72</v>
      </c>
      <c r="AK133" s="77">
        <v>390962250</v>
      </c>
      <c r="AL133" s="78">
        <v>44628</v>
      </c>
      <c r="AM133" s="78">
        <v>44628</v>
      </c>
      <c r="AN133" s="78">
        <v>44629</v>
      </c>
      <c r="AO133" s="78">
        <v>44629</v>
      </c>
      <c r="AP133" s="78">
        <v>44629</v>
      </c>
      <c r="AQ133" s="77" t="s">
        <v>89</v>
      </c>
      <c r="AR133" s="77"/>
      <c r="AS133" s="77"/>
      <c r="AT133" s="77"/>
      <c r="AU133" s="77"/>
      <c r="AV133" s="78"/>
      <c r="AW133" s="77" t="s">
        <v>1198</v>
      </c>
      <c r="AX133" s="77"/>
      <c r="AY133" s="77"/>
      <c r="AZ133" s="77"/>
      <c r="BA133" s="77"/>
      <c r="BB133" s="77"/>
      <c r="BC133" s="77"/>
      <c r="BD133" s="77"/>
      <c r="BE133" s="77">
        <f t="shared" si="21"/>
        <v>11</v>
      </c>
      <c r="BF133" s="77">
        <f t="shared" si="22"/>
        <v>3</v>
      </c>
      <c r="BG133" s="77">
        <f t="shared" si="23"/>
        <v>2022</v>
      </c>
      <c r="BH133" s="77"/>
    </row>
    <row r="134" spans="1:60">
      <c r="A134" s="77" t="s">
        <v>55</v>
      </c>
      <c r="B134" s="77" t="s">
        <v>56</v>
      </c>
      <c r="C134" s="77">
        <v>390962265</v>
      </c>
      <c r="D134" s="77"/>
      <c r="E134" s="77" t="s">
        <v>7166</v>
      </c>
      <c r="F134" s="77" t="s">
        <v>5498</v>
      </c>
      <c r="G134" s="77" t="s">
        <v>5499</v>
      </c>
      <c r="H134" s="77" t="s">
        <v>7167</v>
      </c>
      <c r="I134" s="77" t="s">
        <v>5501</v>
      </c>
      <c r="J134" s="77" t="s">
        <v>445</v>
      </c>
      <c r="K134" s="77">
        <v>77536</v>
      </c>
      <c r="L134" s="77" t="s">
        <v>7080</v>
      </c>
      <c r="M134" s="77" t="s">
        <v>7081</v>
      </c>
      <c r="N134" s="77" t="s">
        <v>7082</v>
      </c>
      <c r="O134" s="77" t="s">
        <v>445</v>
      </c>
      <c r="P134" s="77">
        <v>76904</v>
      </c>
      <c r="Q134" s="77"/>
      <c r="R134" s="77"/>
      <c r="S134" s="77"/>
      <c r="T134" s="77"/>
      <c r="U134" s="77">
        <v>30397572</v>
      </c>
      <c r="V134" s="77"/>
      <c r="W134" s="77" t="s">
        <v>7168</v>
      </c>
      <c r="X134" s="77">
        <v>480</v>
      </c>
      <c r="Y134" s="77">
        <v>638</v>
      </c>
      <c r="Z134" s="77">
        <v>22</v>
      </c>
      <c r="AA134" s="77">
        <f t="shared" si="16"/>
        <v>0.30624000000000001</v>
      </c>
      <c r="AB134" s="77" t="s">
        <v>70</v>
      </c>
      <c r="AC134" s="77"/>
      <c r="AD134" s="77"/>
      <c r="AE134" s="77"/>
      <c r="AF134" s="77">
        <f t="shared" si="17"/>
        <v>390962265</v>
      </c>
      <c r="AG134" s="77">
        <f t="shared" si="18"/>
        <v>638</v>
      </c>
      <c r="AH134" s="77">
        <f t="shared" si="19"/>
        <v>22</v>
      </c>
      <c r="AI134" s="77">
        <f t="shared" si="20"/>
        <v>0.30624000000000001</v>
      </c>
      <c r="AJ134" s="77" t="s">
        <v>72</v>
      </c>
      <c r="AK134" s="77">
        <v>390962265</v>
      </c>
      <c r="AL134" s="78">
        <v>44628</v>
      </c>
      <c r="AM134" s="78">
        <v>44628</v>
      </c>
      <c r="AN134" s="78">
        <v>44629</v>
      </c>
      <c r="AO134" s="78">
        <v>44629</v>
      </c>
      <c r="AP134" s="78">
        <v>44629</v>
      </c>
      <c r="AQ134" s="77" t="s">
        <v>89</v>
      </c>
      <c r="AR134" s="77"/>
      <c r="AS134" s="77"/>
      <c r="AT134" s="77"/>
      <c r="AU134" s="77"/>
      <c r="AV134" s="78"/>
      <c r="AW134" s="77" t="s">
        <v>1198</v>
      </c>
      <c r="AX134" s="77"/>
      <c r="AY134" s="77"/>
      <c r="AZ134" s="77"/>
      <c r="BA134" s="77"/>
      <c r="BB134" s="77"/>
      <c r="BC134" s="77"/>
      <c r="BD134" s="77"/>
      <c r="BE134" s="77">
        <f t="shared" si="21"/>
        <v>11</v>
      </c>
      <c r="BF134" s="77">
        <f t="shared" si="22"/>
        <v>3</v>
      </c>
      <c r="BG134" s="77">
        <f t="shared" si="23"/>
        <v>2022</v>
      </c>
      <c r="BH134" s="77"/>
    </row>
    <row r="135" spans="1:60">
      <c r="A135" s="77" t="s">
        <v>55</v>
      </c>
      <c r="B135" s="77" t="s">
        <v>56</v>
      </c>
      <c r="C135" s="77">
        <v>390962263</v>
      </c>
      <c r="D135" s="77"/>
      <c r="E135" s="77" t="s">
        <v>7166</v>
      </c>
      <c r="F135" s="77" t="s">
        <v>5498</v>
      </c>
      <c r="G135" s="77" t="s">
        <v>5499</v>
      </c>
      <c r="H135" s="77" t="s">
        <v>7167</v>
      </c>
      <c r="I135" s="77" t="s">
        <v>5501</v>
      </c>
      <c r="J135" s="77" t="s">
        <v>445</v>
      </c>
      <c r="K135" s="77">
        <v>77536</v>
      </c>
      <c r="L135" s="77" t="s">
        <v>7080</v>
      </c>
      <c r="M135" s="77" t="s">
        <v>7081</v>
      </c>
      <c r="N135" s="77" t="s">
        <v>7082</v>
      </c>
      <c r="O135" s="77" t="s">
        <v>445</v>
      </c>
      <c r="P135" s="77">
        <v>76904</v>
      </c>
      <c r="Q135" s="77"/>
      <c r="R135" s="77"/>
      <c r="S135" s="77"/>
      <c r="T135" s="77"/>
      <c r="U135" s="77">
        <v>30397572</v>
      </c>
      <c r="V135" s="77"/>
      <c r="W135" s="77" t="s">
        <v>7168</v>
      </c>
      <c r="X135" s="77">
        <v>480</v>
      </c>
      <c r="Y135" s="77">
        <v>638</v>
      </c>
      <c r="Z135" s="77">
        <v>22</v>
      </c>
      <c r="AA135" s="77">
        <f t="shared" si="16"/>
        <v>0.30624000000000001</v>
      </c>
      <c r="AB135" s="77" t="s">
        <v>70</v>
      </c>
      <c r="AC135" s="77"/>
      <c r="AD135" s="77"/>
      <c r="AE135" s="77"/>
      <c r="AF135" s="77">
        <f t="shared" si="17"/>
        <v>390962263</v>
      </c>
      <c r="AG135" s="77">
        <f t="shared" si="18"/>
        <v>638</v>
      </c>
      <c r="AH135" s="77">
        <f t="shared" si="19"/>
        <v>22</v>
      </c>
      <c r="AI135" s="77">
        <f t="shared" si="20"/>
        <v>0.30624000000000001</v>
      </c>
      <c r="AJ135" s="77" t="s">
        <v>72</v>
      </c>
      <c r="AK135" s="77">
        <v>390962263</v>
      </c>
      <c r="AL135" s="78">
        <v>44628</v>
      </c>
      <c r="AM135" s="78">
        <v>44628</v>
      </c>
      <c r="AN135" s="78">
        <v>44629</v>
      </c>
      <c r="AO135" s="78">
        <v>44629</v>
      </c>
      <c r="AP135" s="78">
        <v>44629</v>
      </c>
      <c r="AQ135" s="77" t="s">
        <v>89</v>
      </c>
      <c r="AR135" s="77"/>
      <c r="AS135" s="77"/>
      <c r="AT135" s="77"/>
      <c r="AU135" s="77"/>
      <c r="AV135" s="78"/>
      <c r="AW135" s="77" t="s">
        <v>1198</v>
      </c>
      <c r="AX135" s="77"/>
      <c r="AY135" s="77"/>
      <c r="AZ135" s="77"/>
      <c r="BA135" s="77"/>
      <c r="BB135" s="77"/>
      <c r="BC135" s="77"/>
      <c r="BD135" s="77"/>
      <c r="BE135" s="77">
        <f t="shared" si="21"/>
        <v>11</v>
      </c>
      <c r="BF135" s="77">
        <f t="shared" si="22"/>
        <v>3</v>
      </c>
      <c r="BG135" s="77">
        <f t="shared" si="23"/>
        <v>2022</v>
      </c>
      <c r="BH135" s="77"/>
    </row>
    <row r="136" spans="1:60">
      <c r="A136" s="77" t="s">
        <v>55</v>
      </c>
      <c r="B136" s="77" t="s">
        <v>56</v>
      </c>
      <c r="C136" s="77">
        <v>390962299</v>
      </c>
      <c r="D136" s="77"/>
      <c r="E136" s="77" t="s">
        <v>7166</v>
      </c>
      <c r="F136" s="77" t="s">
        <v>5498</v>
      </c>
      <c r="G136" s="77" t="s">
        <v>5499</v>
      </c>
      <c r="H136" s="77" t="s">
        <v>7167</v>
      </c>
      <c r="I136" s="77" t="s">
        <v>5501</v>
      </c>
      <c r="J136" s="77" t="s">
        <v>445</v>
      </c>
      <c r="K136" s="77">
        <v>77536</v>
      </c>
      <c r="L136" s="77" t="s">
        <v>7080</v>
      </c>
      <c r="M136" s="77" t="s">
        <v>7081</v>
      </c>
      <c r="N136" s="77" t="s">
        <v>7082</v>
      </c>
      <c r="O136" s="77" t="s">
        <v>445</v>
      </c>
      <c r="P136" s="77">
        <v>76904</v>
      </c>
      <c r="Q136" s="77"/>
      <c r="R136" s="77"/>
      <c r="S136" s="77"/>
      <c r="T136" s="77"/>
      <c r="U136" s="77">
        <v>30397572</v>
      </c>
      <c r="V136" s="77"/>
      <c r="W136" s="77" t="s">
        <v>7168</v>
      </c>
      <c r="X136" s="77">
        <v>480</v>
      </c>
      <c r="Y136" s="77">
        <v>638</v>
      </c>
      <c r="Z136" s="77">
        <v>22</v>
      </c>
      <c r="AA136" s="77">
        <f t="shared" si="16"/>
        <v>0.30624000000000001</v>
      </c>
      <c r="AB136" s="77" t="s">
        <v>70</v>
      </c>
      <c r="AC136" s="77"/>
      <c r="AD136" s="77"/>
      <c r="AE136" s="77"/>
      <c r="AF136" s="77">
        <f t="shared" si="17"/>
        <v>390962299</v>
      </c>
      <c r="AG136" s="77">
        <f t="shared" si="18"/>
        <v>638</v>
      </c>
      <c r="AH136" s="77">
        <f t="shared" si="19"/>
        <v>22</v>
      </c>
      <c r="AI136" s="77">
        <f t="shared" si="20"/>
        <v>0.30624000000000001</v>
      </c>
      <c r="AJ136" s="77" t="s">
        <v>72</v>
      </c>
      <c r="AK136" s="77">
        <v>390962299</v>
      </c>
      <c r="AL136" s="78">
        <v>44628</v>
      </c>
      <c r="AM136" s="78">
        <v>44628</v>
      </c>
      <c r="AN136" s="78">
        <v>44629</v>
      </c>
      <c r="AO136" s="78">
        <v>44629</v>
      </c>
      <c r="AP136" s="78">
        <v>44629</v>
      </c>
      <c r="AQ136" s="77" t="s">
        <v>89</v>
      </c>
      <c r="AR136" s="77"/>
      <c r="AS136" s="77"/>
      <c r="AT136" s="77"/>
      <c r="AU136" s="77"/>
      <c r="AV136" s="78"/>
      <c r="AW136" s="77" t="s">
        <v>1198</v>
      </c>
      <c r="AX136" s="77"/>
      <c r="AY136" s="77"/>
      <c r="AZ136" s="77"/>
      <c r="BA136" s="77"/>
      <c r="BB136" s="77"/>
      <c r="BC136" s="77"/>
      <c r="BD136" s="77"/>
      <c r="BE136" s="77">
        <f t="shared" si="21"/>
        <v>11</v>
      </c>
      <c r="BF136" s="77">
        <f t="shared" si="22"/>
        <v>3</v>
      </c>
      <c r="BG136" s="77">
        <f t="shared" si="23"/>
        <v>2022</v>
      </c>
      <c r="BH136" s="77"/>
    </row>
    <row r="137" spans="1:60">
      <c r="A137" s="77" t="s">
        <v>55</v>
      </c>
      <c r="B137" s="77" t="s">
        <v>56</v>
      </c>
      <c r="C137" s="77">
        <v>390962249</v>
      </c>
      <c r="D137" s="77"/>
      <c r="E137" s="77" t="s">
        <v>7166</v>
      </c>
      <c r="F137" s="77" t="s">
        <v>5498</v>
      </c>
      <c r="G137" s="77" t="s">
        <v>5499</v>
      </c>
      <c r="H137" s="77" t="s">
        <v>7167</v>
      </c>
      <c r="I137" s="77" t="s">
        <v>5501</v>
      </c>
      <c r="J137" s="77" t="s">
        <v>445</v>
      </c>
      <c r="K137" s="77">
        <v>77536</v>
      </c>
      <c r="L137" s="77" t="s">
        <v>7080</v>
      </c>
      <c r="M137" s="77" t="s">
        <v>7081</v>
      </c>
      <c r="N137" s="77" t="s">
        <v>7082</v>
      </c>
      <c r="O137" s="77" t="s">
        <v>445</v>
      </c>
      <c r="P137" s="77">
        <v>76904</v>
      </c>
      <c r="Q137" s="77"/>
      <c r="R137" s="77"/>
      <c r="S137" s="77"/>
      <c r="T137" s="77"/>
      <c r="U137" s="77">
        <v>30397572</v>
      </c>
      <c r="V137" s="77"/>
      <c r="W137" s="77" t="s">
        <v>7168</v>
      </c>
      <c r="X137" s="77">
        <v>480</v>
      </c>
      <c r="Y137" s="77">
        <v>638</v>
      </c>
      <c r="Z137" s="77">
        <v>22</v>
      </c>
      <c r="AA137" s="77">
        <f t="shared" si="16"/>
        <v>0.30624000000000001</v>
      </c>
      <c r="AB137" s="77" t="s">
        <v>70</v>
      </c>
      <c r="AC137" s="77"/>
      <c r="AD137" s="77"/>
      <c r="AE137" s="77"/>
      <c r="AF137" s="77">
        <f t="shared" si="17"/>
        <v>390962249</v>
      </c>
      <c r="AG137" s="77">
        <f t="shared" si="18"/>
        <v>638</v>
      </c>
      <c r="AH137" s="77">
        <f t="shared" si="19"/>
        <v>22</v>
      </c>
      <c r="AI137" s="77">
        <f t="shared" si="20"/>
        <v>0.30624000000000001</v>
      </c>
      <c r="AJ137" s="77" t="s">
        <v>72</v>
      </c>
      <c r="AK137" s="77">
        <v>390962249</v>
      </c>
      <c r="AL137" s="78">
        <v>44628</v>
      </c>
      <c r="AM137" s="78">
        <v>44628</v>
      </c>
      <c r="AN137" s="78">
        <v>44629</v>
      </c>
      <c r="AO137" s="78">
        <v>44629</v>
      </c>
      <c r="AP137" s="78">
        <v>44629</v>
      </c>
      <c r="AQ137" s="77" t="s">
        <v>89</v>
      </c>
      <c r="AR137" s="77"/>
      <c r="AS137" s="77"/>
      <c r="AT137" s="77"/>
      <c r="AU137" s="77"/>
      <c r="AV137" s="78"/>
      <c r="AW137" s="77" t="s">
        <v>1198</v>
      </c>
      <c r="AX137" s="77"/>
      <c r="AY137" s="77"/>
      <c r="AZ137" s="77"/>
      <c r="BA137" s="77"/>
      <c r="BB137" s="77"/>
      <c r="BC137" s="77"/>
      <c r="BD137" s="77"/>
      <c r="BE137" s="77">
        <f t="shared" si="21"/>
        <v>11</v>
      </c>
      <c r="BF137" s="77">
        <f t="shared" si="22"/>
        <v>3</v>
      </c>
      <c r="BG137" s="77">
        <f t="shared" si="23"/>
        <v>2022</v>
      </c>
      <c r="BH137" s="77"/>
    </row>
    <row r="138" spans="1:60">
      <c r="A138" s="77" t="s">
        <v>55</v>
      </c>
      <c r="B138" s="77" t="s">
        <v>56</v>
      </c>
      <c r="C138" s="77">
        <v>390962280</v>
      </c>
      <c r="D138" s="77"/>
      <c r="E138" s="77" t="s">
        <v>7166</v>
      </c>
      <c r="F138" s="77" t="s">
        <v>5498</v>
      </c>
      <c r="G138" s="77" t="s">
        <v>5499</v>
      </c>
      <c r="H138" s="77" t="s">
        <v>7167</v>
      </c>
      <c r="I138" s="77" t="s">
        <v>5501</v>
      </c>
      <c r="J138" s="77" t="s">
        <v>445</v>
      </c>
      <c r="K138" s="77">
        <v>77536</v>
      </c>
      <c r="L138" s="77" t="s">
        <v>7080</v>
      </c>
      <c r="M138" s="77" t="s">
        <v>7081</v>
      </c>
      <c r="N138" s="77" t="s">
        <v>7082</v>
      </c>
      <c r="O138" s="77" t="s">
        <v>445</v>
      </c>
      <c r="P138" s="77">
        <v>76904</v>
      </c>
      <c r="Q138" s="77"/>
      <c r="R138" s="77"/>
      <c r="S138" s="77"/>
      <c r="T138" s="77"/>
      <c r="U138" s="77">
        <v>30397572</v>
      </c>
      <c r="V138" s="77"/>
      <c r="W138" s="77" t="s">
        <v>7168</v>
      </c>
      <c r="X138" s="77">
        <v>480</v>
      </c>
      <c r="Y138" s="77">
        <v>638</v>
      </c>
      <c r="Z138" s="77">
        <v>22</v>
      </c>
      <c r="AA138" s="77">
        <f t="shared" si="16"/>
        <v>0.30624000000000001</v>
      </c>
      <c r="AB138" s="77" t="s">
        <v>70</v>
      </c>
      <c r="AC138" s="77"/>
      <c r="AD138" s="77"/>
      <c r="AE138" s="77"/>
      <c r="AF138" s="77">
        <f t="shared" si="17"/>
        <v>390962280</v>
      </c>
      <c r="AG138" s="77">
        <f t="shared" si="18"/>
        <v>638</v>
      </c>
      <c r="AH138" s="77">
        <f t="shared" si="19"/>
        <v>22</v>
      </c>
      <c r="AI138" s="77">
        <f t="shared" si="20"/>
        <v>0.30624000000000001</v>
      </c>
      <c r="AJ138" s="77" t="s">
        <v>72</v>
      </c>
      <c r="AK138" s="77">
        <v>390962280</v>
      </c>
      <c r="AL138" s="78">
        <v>44628</v>
      </c>
      <c r="AM138" s="78">
        <v>44628</v>
      </c>
      <c r="AN138" s="78">
        <v>44629</v>
      </c>
      <c r="AO138" s="78">
        <v>44629</v>
      </c>
      <c r="AP138" s="78">
        <v>44629</v>
      </c>
      <c r="AQ138" s="77" t="s">
        <v>89</v>
      </c>
      <c r="AR138" s="77"/>
      <c r="AS138" s="77"/>
      <c r="AT138" s="77"/>
      <c r="AU138" s="77"/>
      <c r="AV138" s="78"/>
      <c r="AW138" s="77" t="s">
        <v>1198</v>
      </c>
      <c r="AX138" s="77"/>
      <c r="AY138" s="77"/>
      <c r="AZ138" s="77"/>
      <c r="BA138" s="77"/>
      <c r="BB138" s="77"/>
      <c r="BC138" s="77"/>
      <c r="BD138" s="77"/>
      <c r="BE138" s="77">
        <f t="shared" si="21"/>
        <v>11</v>
      </c>
      <c r="BF138" s="77">
        <f t="shared" si="22"/>
        <v>3</v>
      </c>
      <c r="BG138" s="77">
        <f t="shared" si="23"/>
        <v>2022</v>
      </c>
      <c r="BH138" s="77"/>
    </row>
    <row r="139" spans="1:60">
      <c r="A139" s="77" t="s">
        <v>55</v>
      </c>
      <c r="B139" s="77" t="s">
        <v>56</v>
      </c>
      <c r="C139" s="77">
        <v>390962256</v>
      </c>
      <c r="D139" s="77"/>
      <c r="E139" s="77" t="s">
        <v>7166</v>
      </c>
      <c r="F139" s="77" t="s">
        <v>5498</v>
      </c>
      <c r="G139" s="77" t="s">
        <v>5499</v>
      </c>
      <c r="H139" s="77" t="s">
        <v>7167</v>
      </c>
      <c r="I139" s="77" t="s">
        <v>5501</v>
      </c>
      <c r="J139" s="77" t="s">
        <v>445</v>
      </c>
      <c r="K139" s="77">
        <v>77536</v>
      </c>
      <c r="L139" s="77" t="s">
        <v>7080</v>
      </c>
      <c r="M139" s="77" t="s">
        <v>7081</v>
      </c>
      <c r="N139" s="77" t="s">
        <v>7082</v>
      </c>
      <c r="O139" s="77" t="s">
        <v>445</v>
      </c>
      <c r="P139" s="77">
        <v>76904</v>
      </c>
      <c r="Q139" s="77"/>
      <c r="R139" s="77"/>
      <c r="S139" s="77"/>
      <c r="T139" s="77"/>
      <c r="U139" s="77">
        <v>30397572</v>
      </c>
      <c r="V139" s="77"/>
      <c r="W139" s="77" t="s">
        <v>7168</v>
      </c>
      <c r="X139" s="77">
        <v>480</v>
      </c>
      <c r="Y139" s="77">
        <v>638</v>
      </c>
      <c r="Z139" s="77">
        <v>22</v>
      </c>
      <c r="AA139" s="77">
        <f t="shared" si="16"/>
        <v>0.30624000000000001</v>
      </c>
      <c r="AB139" s="77" t="s">
        <v>70</v>
      </c>
      <c r="AC139" s="77"/>
      <c r="AD139" s="77"/>
      <c r="AE139" s="77"/>
      <c r="AF139" s="77">
        <f t="shared" si="17"/>
        <v>390962256</v>
      </c>
      <c r="AG139" s="77">
        <f t="shared" si="18"/>
        <v>638</v>
      </c>
      <c r="AH139" s="77">
        <f t="shared" si="19"/>
        <v>22</v>
      </c>
      <c r="AI139" s="77">
        <f t="shared" si="20"/>
        <v>0.30624000000000001</v>
      </c>
      <c r="AJ139" s="77" t="s">
        <v>72</v>
      </c>
      <c r="AK139" s="77">
        <v>390962256</v>
      </c>
      <c r="AL139" s="78">
        <v>44628</v>
      </c>
      <c r="AM139" s="78">
        <v>44628</v>
      </c>
      <c r="AN139" s="78">
        <v>44629</v>
      </c>
      <c r="AO139" s="78">
        <v>44629</v>
      </c>
      <c r="AP139" s="78">
        <v>44629</v>
      </c>
      <c r="AQ139" s="77" t="s">
        <v>89</v>
      </c>
      <c r="AR139" s="77"/>
      <c r="AS139" s="77"/>
      <c r="AT139" s="77"/>
      <c r="AU139" s="77"/>
      <c r="AV139" s="78"/>
      <c r="AW139" s="77" t="s">
        <v>1198</v>
      </c>
      <c r="AX139" s="77"/>
      <c r="AY139" s="77"/>
      <c r="AZ139" s="77"/>
      <c r="BA139" s="77"/>
      <c r="BB139" s="77"/>
      <c r="BC139" s="77"/>
      <c r="BD139" s="77"/>
      <c r="BE139" s="77">
        <f t="shared" si="21"/>
        <v>11</v>
      </c>
      <c r="BF139" s="77">
        <f t="shared" si="22"/>
        <v>3</v>
      </c>
      <c r="BG139" s="77">
        <f t="shared" si="23"/>
        <v>2022</v>
      </c>
      <c r="BH139" s="77"/>
    </row>
    <row r="140" spans="1:60">
      <c r="A140" s="77" t="s">
        <v>55</v>
      </c>
      <c r="B140" s="77" t="s">
        <v>56</v>
      </c>
      <c r="C140" s="77">
        <v>390962286</v>
      </c>
      <c r="D140" s="77"/>
      <c r="E140" s="77" t="s">
        <v>7166</v>
      </c>
      <c r="F140" s="77" t="s">
        <v>5498</v>
      </c>
      <c r="G140" s="77" t="s">
        <v>5499</v>
      </c>
      <c r="H140" s="77" t="s">
        <v>7167</v>
      </c>
      <c r="I140" s="77" t="s">
        <v>5501</v>
      </c>
      <c r="J140" s="77" t="s">
        <v>445</v>
      </c>
      <c r="K140" s="77">
        <v>77536</v>
      </c>
      <c r="L140" s="77" t="s">
        <v>7080</v>
      </c>
      <c r="M140" s="77" t="s">
        <v>7081</v>
      </c>
      <c r="N140" s="77" t="s">
        <v>7082</v>
      </c>
      <c r="O140" s="77" t="s">
        <v>445</v>
      </c>
      <c r="P140" s="77">
        <v>76904</v>
      </c>
      <c r="Q140" s="77"/>
      <c r="R140" s="77"/>
      <c r="S140" s="77"/>
      <c r="T140" s="77"/>
      <c r="U140" s="77">
        <v>30397572</v>
      </c>
      <c r="V140" s="77"/>
      <c r="W140" s="77" t="s">
        <v>7168</v>
      </c>
      <c r="X140" s="77">
        <v>480</v>
      </c>
      <c r="Y140" s="77">
        <v>638</v>
      </c>
      <c r="Z140" s="77">
        <v>22</v>
      </c>
      <c r="AA140" s="77">
        <f t="shared" si="16"/>
        <v>0.30624000000000001</v>
      </c>
      <c r="AB140" s="77" t="s">
        <v>70</v>
      </c>
      <c r="AC140" s="77"/>
      <c r="AD140" s="77"/>
      <c r="AE140" s="77"/>
      <c r="AF140" s="77">
        <f t="shared" si="17"/>
        <v>390962286</v>
      </c>
      <c r="AG140" s="77">
        <f t="shared" si="18"/>
        <v>638</v>
      </c>
      <c r="AH140" s="77">
        <f t="shared" si="19"/>
        <v>22</v>
      </c>
      <c r="AI140" s="77">
        <f t="shared" si="20"/>
        <v>0.30624000000000001</v>
      </c>
      <c r="AJ140" s="77" t="s">
        <v>72</v>
      </c>
      <c r="AK140" s="77">
        <v>390962286</v>
      </c>
      <c r="AL140" s="78">
        <v>44628</v>
      </c>
      <c r="AM140" s="78">
        <v>44628</v>
      </c>
      <c r="AN140" s="78">
        <v>44629</v>
      </c>
      <c r="AO140" s="78">
        <v>44629</v>
      </c>
      <c r="AP140" s="78">
        <v>44629</v>
      </c>
      <c r="AQ140" s="77" t="s">
        <v>89</v>
      </c>
      <c r="AR140" s="77"/>
      <c r="AS140" s="77"/>
      <c r="AT140" s="77"/>
      <c r="AU140" s="77"/>
      <c r="AV140" s="78"/>
      <c r="AW140" s="77" t="s">
        <v>1198</v>
      </c>
      <c r="AX140" s="77"/>
      <c r="AY140" s="77"/>
      <c r="AZ140" s="77"/>
      <c r="BA140" s="77"/>
      <c r="BB140" s="77"/>
      <c r="BC140" s="77"/>
      <c r="BD140" s="77"/>
      <c r="BE140" s="77">
        <f t="shared" si="21"/>
        <v>11</v>
      </c>
      <c r="BF140" s="77">
        <f t="shared" si="22"/>
        <v>3</v>
      </c>
      <c r="BG140" s="77">
        <f t="shared" si="23"/>
        <v>2022</v>
      </c>
      <c r="BH140" s="77"/>
    </row>
    <row r="141" spans="1:60">
      <c r="A141" s="77" t="s">
        <v>55</v>
      </c>
      <c r="B141" s="77" t="s">
        <v>56</v>
      </c>
      <c r="C141" s="77">
        <v>390512626</v>
      </c>
      <c r="D141" s="77"/>
      <c r="E141" s="77" t="s">
        <v>7079</v>
      </c>
      <c r="F141" s="77" t="s">
        <v>85</v>
      </c>
      <c r="G141" s="77" t="s">
        <v>7089</v>
      </c>
      <c r="H141" s="77" t="s">
        <v>7090</v>
      </c>
      <c r="I141" s="77" t="s">
        <v>5840</v>
      </c>
      <c r="J141" s="77" t="s">
        <v>85</v>
      </c>
      <c r="K141" s="309" t="s">
        <v>5841</v>
      </c>
      <c r="L141" s="77" t="s">
        <v>7080</v>
      </c>
      <c r="M141" s="77" t="s">
        <v>7081</v>
      </c>
      <c r="N141" s="77" t="s">
        <v>7082</v>
      </c>
      <c r="O141" s="77" t="s">
        <v>445</v>
      </c>
      <c r="P141" s="77">
        <v>76904</v>
      </c>
      <c r="Q141" s="77"/>
      <c r="R141" s="77"/>
      <c r="S141" s="77"/>
      <c r="T141" s="77"/>
      <c r="U141" s="77">
        <v>12005832</v>
      </c>
      <c r="V141" s="77"/>
      <c r="W141" s="77" t="s">
        <v>4634</v>
      </c>
      <c r="X141" s="77">
        <v>480</v>
      </c>
      <c r="Y141" s="77">
        <v>600</v>
      </c>
      <c r="Z141" s="77">
        <v>20</v>
      </c>
      <c r="AA141" s="77">
        <f t="shared" si="16"/>
        <v>0.28799999999999998</v>
      </c>
      <c r="AB141" s="77" t="s">
        <v>70</v>
      </c>
      <c r="AC141" s="77"/>
      <c r="AD141" s="77"/>
      <c r="AE141" s="77"/>
      <c r="AF141" s="77">
        <f t="shared" si="17"/>
        <v>390512626</v>
      </c>
      <c r="AG141" s="77">
        <f t="shared" si="18"/>
        <v>600</v>
      </c>
      <c r="AH141" s="77">
        <f t="shared" si="19"/>
        <v>20</v>
      </c>
      <c r="AI141" s="77">
        <f t="shared" si="20"/>
        <v>0.28799999999999998</v>
      </c>
      <c r="AJ141" s="77" t="s">
        <v>72</v>
      </c>
      <c r="AK141" s="77">
        <v>390512626</v>
      </c>
      <c r="AL141" s="78">
        <v>44624</v>
      </c>
      <c r="AM141" s="78">
        <v>44624</v>
      </c>
      <c r="AN141" s="78">
        <v>44629</v>
      </c>
      <c r="AO141" s="78">
        <v>44629</v>
      </c>
      <c r="AP141" s="78">
        <v>44629</v>
      </c>
      <c r="AQ141" s="77" t="s">
        <v>89</v>
      </c>
      <c r="AR141" s="77"/>
      <c r="AS141" s="77"/>
      <c r="AT141" s="77"/>
      <c r="AU141" s="77"/>
      <c r="AV141" s="78"/>
      <c r="AW141" s="77" t="s">
        <v>1198</v>
      </c>
      <c r="AX141" s="77"/>
      <c r="AY141" s="77"/>
      <c r="AZ141" s="77"/>
      <c r="BA141" s="77"/>
      <c r="BB141" s="77"/>
      <c r="BC141" s="77"/>
      <c r="BD141" s="77"/>
      <c r="BE141" s="77">
        <f t="shared" si="21"/>
        <v>10</v>
      </c>
      <c r="BF141" s="77">
        <f t="shared" si="22"/>
        <v>3</v>
      </c>
      <c r="BG141" s="77">
        <f t="shared" si="23"/>
        <v>2022</v>
      </c>
      <c r="BH141" s="77"/>
    </row>
    <row r="142" spans="1:60">
      <c r="A142" s="77" t="s">
        <v>55</v>
      </c>
      <c r="B142" s="77" t="s">
        <v>56</v>
      </c>
      <c r="C142" s="77">
        <v>390920323</v>
      </c>
      <c r="D142" s="77"/>
      <c r="E142" s="77" t="s">
        <v>7166</v>
      </c>
      <c r="F142" s="77" t="s">
        <v>5498</v>
      </c>
      <c r="G142" s="77" t="s">
        <v>5499</v>
      </c>
      <c r="H142" s="77" t="s">
        <v>7167</v>
      </c>
      <c r="I142" s="77" t="s">
        <v>5501</v>
      </c>
      <c r="J142" s="77" t="s">
        <v>445</v>
      </c>
      <c r="K142" s="77">
        <v>77536</v>
      </c>
      <c r="L142" s="77" t="s">
        <v>7080</v>
      </c>
      <c r="M142" s="77" t="s">
        <v>7081</v>
      </c>
      <c r="N142" s="77" t="s">
        <v>7082</v>
      </c>
      <c r="O142" s="77" t="s">
        <v>445</v>
      </c>
      <c r="P142" s="77">
        <v>76904</v>
      </c>
      <c r="Q142" s="77"/>
      <c r="R142" s="77"/>
      <c r="S142" s="77"/>
      <c r="T142" s="77"/>
      <c r="U142" s="77">
        <v>30397572</v>
      </c>
      <c r="V142" s="77"/>
      <c r="W142" s="77" t="s">
        <v>7168</v>
      </c>
      <c r="X142" s="77">
        <v>480</v>
      </c>
      <c r="Y142" s="77">
        <v>638</v>
      </c>
      <c r="Z142" s="77">
        <v>22</v>
      </c>
      <c r="AA142" s="77">
        <f t="shared" si="16"/>
        <v>0.30624000000000001</v>
      </c>
      <c r="AB142" s="77" t="s">
        <v>70</v>
      </c>
      <c r="AC142" s="77"/>
      <c r="AD142" s="77"/>
      <c r="AE142" s="77"/>
      <c r="AF142" s="77">
        <f t="shared" si="17"/>
        <v>390920323</v>
      </c>
      <c r="AG142" s="77">
        <f t="shared" si="18"/>
        <v>638</v>
      </c>
      <c r="AH142" s="77">
        <f t="shared" si="19"/>
        <v>22</v>
      </c>
      <c r="AI142" s="77">
        <f t="shared" si="20"/>
        <v>0.30624000000000001</v>
      </c>
      <c r="AJ142" s="77" t="s">
        <v>72</v>
      </c>
      <c r="AK142" s="77">
        <v>390920323</v>
      </c>
      <c r="AL142" s="78">
        <v>44629</v>
      </c>
      <c r="AM142" s="78">
        <v>44629</v>
      </c>
      <c r="AN142" s="78">
        <v>44630</v>
      </c>
      <c r="AO142" s="78">
        <v>44630</v>
      </c>
      <c r="AP142" s="78">
        <v>44630</v>
      </c>
      <c r="AQ142" s="77" t="s">
        <v>89</v>
      </c>
      <c r="AR142" s="77"/>
      <c r="AS142" s="77"/>
      <c r="AT142" s="77"/>
      <c r="AU142" s="77"/>
      <c r="AV142" s="78"/>
      <c r="AW142" s="77" t="s">
        <v>1198</v>
      </c>
      <c r="AX142" s="77"/>
      <c r="AY142" s="77"/>
      <c r="AZ142" s="77"/>
      <c r="BA142" s="77"/>
      <c r="BB142" s="77"/>
      <c r="BC142" s="77"/>
      <c r="BD142" s="77"/>
      <c r="BE142" s="77">
        <f t="shared" si="21"/>
        <v>11</v>
      </c>
      <c r="BF142" s="77">
        <f t="shared" si="22"/>
        <v>3</v>
      </c>
      <c r="BG142" s="77">
        <f t="shared" si="23"/>
        <v>2022</v>
      </c>
      <c r="BH142" s="77"/>
    </row>
    <row r="143" spans="1:60">
      <c r="A143" s="77" t="s">
        <v>55</v>
      </c>
      <c r="B143" s="77" t="s">
        <v>56</v>
      </c>
      <c r="C143" s="77">
        <v>390920390</v>
      </c>
      <c r="D143" s="77"/>
      <c r="E143" s="77" t="s">
        <v>7166</v>
      </c>
      <c r="F143" s="77" t="s">
        <v>5498</v>
      </c>
      <c r="G143" s="77" t="s">
        <v>5499</v>
      </c>
      <c r="H143" s="77" t="s">
        <v>7167</v>
      </c>
      <c r="I143" s="77" t="s">
        <v>5501</v>
      </c>
      <c r="J143" s="77" t="s">
        <v>445</v>
      </c>
      <c r="K143" s="77">
        <v>77536</v>
      </c>
      <c r="L143" s="77" t="s">
        <v>7080</v>
      </c>
      <c r="M143" s="77" t="s">
        <v>7081</v>
      </c>
      <c r="N143" s="77" t="s">
        <v>7082</v>
      </c>
      <c r="O143" s="77" t="s">
        <v>445</v>
      </c>
      <c r="P143" s="77">
        <v>76904</v>
      </c>
      <c r="Q143" s="77"/>
      <c r="R143" s="77"/>
      <c r="S143" s="77"/>
      <c r="T143" s="77"/>
      <c r="U143" s="77">
        <v>30397572</v>
      </c>
      <c r="V143" s="77"/>
      <c r="W143" s="77" t="s">
        <v>7168</v>
      </c>
      <c r="X143" s="77">
        <v>480</v>
      </c>
      <c r="Y143" s="614">
        <v>58</v>
      </c>
      <c r="Z143" s="614">
        <v>2</v>
      </c>
      <c r="AA143" s="77">
        <f t="shared" si="16"/>
        <v>2.784E-2</v>
      </c>
      <c r="AB143" s="77" t="s">
        <v>70</v>
      </c>
      <c r="AC143" s="77"/>
      <c r="AD143" s="77"/>
      <c r="AE143" s="77"/>
      <c r="AF143" s="77">
        <f t="shared" si="17"/>
        <v>390920390</v>
      </c>
      <c r="AG143" s="77">
        <f t="shared" si="18"/>
        <v>58</v>
      </c>
      <c r="AH143" s="77">
        <f t="shared" si="19"/>
        <v>2</v>
      </c>
      <c r="AI143" s="77">
        <f t="shared" si="20"/>
        <v>2.784E-2</v>
      </c>
      <c r="AJ143" s="77" t="s">
        <v>72</v>
      </c>
      <c r="AK143" s="77">
        <v>390920390</v>
      </c>
      <c r="AL143" s="78">
        <v>44629</v>
      </c>
      <c r="AM143" s="78">
        <v>44629</v>
      </c>
      <c r="AN143" s="78">
        <v>44630</v>
      </c>
      <c r="AO143" s="78">
        <v>44630</v>
      </c>
      <c r="AP143" s="78">
        <v>44630</v>
      </c>
      <c r="AQ143" s="77" t="s">
        <v>89</v>
      </c>
      <c r="AR143" s="77"/>
      <c r="AS143" s="77"/>
      <c r="AT143" s="77"/>
      <c r="AU143" s="77"/>
      <c r="AV143" s="78"/>
      <c r="AW143" s="77" t="s">
        <v>1198</v>
      </c>
      <c r="AX143" s="77"/>
      <c r="AY143" s="77"/>
      <c r="AZ143" s="77"/>
      <c r="BA143" s="77"/>
      <c r="BB143" s="77"/>
      <c r="BC143" s="77"/>
      <c r="BD143" s="77"/>
      <c r="BE143" s="77">
        <f t="shared" si="21"/>
        <v>11</v>
      </c>
      <c r="BF143" s="77">
        <f t="shared" si="22"/>
        <v>3</v>
      </c>
      <c r="BG143" s="77">
        <f t="shared" si="23"/>
        <v>2022</v>
      </c>
      <c r="BH143" s="77"/>
    </row>
    <row r="144" spans="1:60">
      <c r="A144" s="614" t="s">
        <v>55</v>
      </c>
      <c r="B144" s="614" t="s">
        <v>56</v>
      </c>
      <c r="C144" s="614">
        <v>390920390</v>
      </c>
      <c r="D144" s="614"/>
      <c r="E144" s="614" t="s">
        <v>7166</v>
      </c>
      <c r="F144" s="614" t="s">
        <v>5498</v>
      </c>
      <c r="G144" s="614" t="s">
        <v>5499</v>
      </c>
      <c r="H144" s="614" t="s">
        <v>7167</v>
      </c>
      <c r="I144" s="614" t="s">
        <v>5501</v>
      </c>
      <c r="J144" s="614" t="s">
        <v>445</v>
      </c>
      <c r="K144" s="614">
        <v>77536</v>
      </c>
      <c r="L144" s="614" t="s">
        <v>7080</v>
      </c>
      <c r="M144" s="614" t="s">
        <v>7081</v>
      </c>
      <c r="N144" s="614" t="s">
        <v>7082</v>
      </c>
      <c r="O144" s="614" t="s">
        <v>445</v>
      </c>
      <c r="P144" s="614">
        <v>76904</v>
      </c>
      <c r="Q144" s="614"/>
      <c r="R144" s="614"/>
      <c r="S144" s="614"/>
      <c r="T144" s="614"/>
      <c r="U144" s="614">
        <v>12005832</v>
      </c>
      <c r="V144" s="614"/>
      <c r="W144" s="614" t="s">
        <v>7168</v>
      </c>
      <c r="X144" s="614">
        <v>480</v>
      </c>
      <c r="Y144" s="614">
        <v>600</v>
      </c>
      <c r="Z144" s="614">
        <v>20</v>
      </c>
      <c r="AA144" s="614">
        <f t="shared" si="16"/>
        <v>0.28799999999999998</v>
      </c>
      <c r="AB144" s="614" t="s">
        <v>70</v>
      </c>
      <c r="AC144" s="614"/>
      <c r="AD144" s="614"/>
      <c r="AE144" s="614"/>
      <c r="AF144" s="614">
        <f t="shared" ref="AF144" si="24">C144</f>
        <v>390920390</v>
      </c>
      <c r="AG144" s="614">
        <f t="shared" ref="AG144" si="25">Y144</f>
        <v>600</v>
      </c>
      <c r="AH144" s="614">
        <f t="shared" ref="AH144" si="26">Z144</f>
        <v>20</v>
      </c>
      <c r="AI144" s="614">
        <f t="shared" ref="AI144" si="27">AA144</f>
        <v>0.28799999999999998</v>
      </c>
      <c r="AJ144" s="614" t="s">
        <v>72</v>
      </c>
      <c r="AK144" s="614">
        <v>390920390</v>
      </c>
      <c r="AL144" s="615">
        <v>44629</v>
      </c>
      <c r="AM144" s="615">
        <v>44629</v>
      </c>
      <c r="AN144" s="615">
        <v>44630</v>
      </c>
      <c r="AO144" s="615">
        <v>44630</v>
      </c>
      <c r="AP144" s="615">
        <v>44630</v>
      </c>
      <c r="AQ144" s="614" t="s">
        <v>89</v>
      </c>
      <c r="AR144" s="614"/>
      <c r="AS144" s="614"/>
      <c r="AT144" s="614"/>
      <c r="AU144" s="614"/>
      <c r="AV144" s="615"/>
      <c r="AW144" s="614" t="s">
        <v>1198</v>
      </c>
      <c r="AX144" s="614"/>
      <c r="AY144" s="614"/>
      <c r="AZ144" s="614"/>
      <c r="BA144" s="614"/>
      <c r="BB144" s="614"/>
      <c r="BC144" s="614"/>
      <c r="BD144" s="614"/>
      <c r="BE144" s="614">
        <f t="shared" ref="BE144" si="28">WEEKNUM(AL144)</f>
        <v>11</v>
      </c>
      <c r="BF144" s="614">
        <f t="shared" ref="BF144" si="29">MONTH(AL144)</f>
        <v>3</v>
      </c>
      <c r="BG144" s="614">
        <f t="shared" ref="BG144" si="30">YEAR(AL144)</f>
        <v>2022</v>
      </c>
      <c r="BH144" s="614"/>
    </row>
    <row r="145" spans="1:60">
      <c r="A145" s="77" t="s">
        <v>55</v>
      </c>
      <c r="B145" s="77" t="s">
        <v>56</v>
      </c>
      <c r="C145" s="77">
        <v>390920469</v>
      </c>
      <c r="D145" s="77"/>
      <c r="E145" s="77" t="s">
        <v>7166</v>
      </c>
      <c r="F145" s="77" t="s">
        <v>5498</v>
      </c>
      <c r="G145" s="77" t="s">
        <v>5499</v>
      </c>
      <c r="H145" s="77" t="s">
        <v>7167</v>
      </c>
      <c r="I145" s="77" t="s">
        <v>5501</v>
      </c>
      <c r="J145" s="77" t="s">
        <v>445</v>
      </c>
      <c r="K145" s="77">
        <v>77536</v>
      </c>
      <c r="L145" s="77" t="s">
        <v>7080</v>
      </c>
      <c r="M145" s="77" t="s">
        <v>7081</v>
      </c>
      <c r="N145" s="77" t="s">
        <v>7082</v>
      </c>
      <c r="O145" s="77" t="s">
        <v>445</v>
      </c>
      <c r="P145" s="77">
        <v>76904</v>
      </c>
      <c r="Q145" s="77"/>
      <c r="R145" s="77"/>
      <c r="S145" s="77"/>
      <c r="T145" s="77"/>
      <c r="U145" s="77">
        <v>30397572</v>
      </c>
      <c r="V145" s="77"/>
      <c r="W145" s="77" t="s">
        <v>7168</v>
      </c>
      <c r="X145" s="77">
        <v>480</v>
      </c>
      <c r="Y145" s="77">
        <v>638</v>
      </c>
      <c r="Z145" s="77">
        <v>22</v>
      </c>
      <c r="AA145" s="77">
        <f t="shared" si="16"/>
        <v>0.30624000000000001</v>
      </c>
      <c r="AB145" s="77" t="s">
        <v>70</v>
      </c>
      <c r="AC145" s="77"/>
      <c r="AD145" s="77"/>
      <c r="AE145" s="77"/>
      <c r="AF145" s="77">
        <f t="shared" si="17"/>
        <v>390920469</v>
      </c>
      <c r="AG145" s="77">
        <f t="shared" si="18"/>
        <v>638</v>
      </c>
      <c r="AH145" s="77">
        <f t="shared" si="19"/>
        <v>22</v>
      </c>
      <c r="AI145" s="77">
        <f t="shared" si="20"/>
        <v>0.30624000000000001</v>
      </c>
      <c r="AJ145" s="77" t="s">
        <v>72</v>
      </c>
      <c r="AK145" s="77">
        <v>390920469</v>
      </c>
      <c r="AL145" s="78">
        <v>44629</v>
      </c>
      <c r="AM145" s="78">
        <v>44629</v>
      </c>
      <c r="AN145" s="78">
        <v>44630</v>
      </c>
      <c r="AO145" s="78">
        <v>44630</v>
      </c>
      <c r="AP145" s="78">
        <v>44630</v>
      </c>
      <c r="AQ145" s="77" t="s">
        <v>89</v>
      </c>
      <c r="AR145" s="77"/>
      <c r="AS145" s="77"/>
      <c r="AT145" s="77"/>
      <c r="AU145" s="77"/>
      <c r="AV145" s="78"/>
      <c r="AW145" s="77" t="s">
        <v>1198</v>
      </c>
      <c r="AX145" s="77"/>
      <c r="AY145" s="77"/>
      <c r="AZ145" s="77"/>
      <c r="BA145" s="77"/>
      <c r="BB145" s="77"/>
      <c r="BC145" s="77"/>
      <c r="BD145" s="77"/>
      <c r="BE145" s="77">
        <f t="shared" si="21"/>
        <v>11</v>
      </c>
      <c r="BF145" s="77">
        <f t="shared" si="22"/>
        <v>3</v>
      </c>
      <c r="BG145" s="77">
        <f t="shared" si="23"/>
        <v>2022</v>
      </c>
      <c r="BH145" s="77"/>
    </row>
    <row r="146" spans="1:60">
      <c r="A146" s="77" t="s">
        <v>55</v>
      </c>
      <c r="B146" s="77" t="s">
        <v>56</v>
      </c>
      <c r="C146" s="77">
        <v>390962274</v>
      </c>
      <c r="D146" s="77"/>
      <c r="E146" s="77" t="s">
        <v>7166</v>
      </c>
      <c r="F146" s="77" t="s">
        <v>5498</v>
      </c>
      <c r="G146" s="77" t="s">
        <v>5499</v>
      </c>
      <c r="H146" s="77" t="s">
        <v>7167</v>
      </c>
      <c r="I146" s="77" t="s">
        <v>5501</v>
      </c>
      <c r="J146" s="77" t="s">
        <v>445</v>
      </c>
      <c r="K146" s="77">
        <v>77536</v>
      </c>
      <c r="L146" s="77" t="s">
        <v>7080</v>
      </c>
      <c r="M146" s="77" t="s">
        <v>7081</v>
      </c>
      <c r="N146" s="77" t="s">
        <v>7082</v>
      </c>
      <c r="O146" s="77" t="s">
        <v>445</v>
      </c>
      <c r="P146" s="77">
        <v>76904</v>
      </c>
      <c r="Q146" s="77"/>
      <c r="R146" s="77"/>
      <c r="S146" s="77"/>
      <c r="T146" s="77"/>
      <c r="U146" s="77">
        <v>30397572</v>
      </c>
      <c r="V146" s="77"/>
      <c r="W146" s="77" t="s">
        <v>7168</v>
      </c>
      <c r="X146" s="77">
        <v>480</v>
      </c>
      <c r="Y146" s="77">
        <v>58</v>
      </c>
      <c r="Z146" s="77">
        <v>2</v>
      </c>
      <c r="AA146" s="77">
        <f t="shared" si="16"/>
        <v>2.784E-2</v>
      </c>
      <c r="AB146" s="77" t="s">
        <v>70</v>
      </c>
      <c r="AC146" s="77"/>
      <c r="AD146" s="77"/>
      <c r="AE146" s="77"/>
      <c r="AF146" s="77">
        <f t="shared" si="17"/>
        <v>390962274</v>
      </c>
      <c r="AG146" s="77">
        <f t="shared" si="18"/>
        <v>58</v>
      </c>
      <c r="AH146" s="77">
        <f t="shared" si="19"/>
        <v>2</v>
      </c>
      <c r="AI146" s="77">
        <f t="shared" si="20"/>
        <v>2.784E-2</v>
      </c>
      <c r="AJ146" s="77" t="s">
        <v>72</v>
      </c>
      <c r="AK146" s="77">
        <v>390962274</v>
      </c>
      <c r="AL146" s="78">
        <v>44629</v>
      </c>
      <c r="AM146" s="78">
        <v>44629</v>
      </c>
      <c r="AN146" s="78">
        <v>44630</v>
      </c>
      <c r="AO146" s="78">
        <v>44630</v>
      </c>
      <c r="AP146" s="78">
        <v>44630</v>
      </c>
      <c r="AQ146" s="77" t="s">
        <v>89</v>
      </c>
      <c r="AR146" s="77"/>
      <c r="AS146" s="77"/>
      <c r="AT146" s="77"/>
      <c r="AU146" s="77"/>
      <c r="AV146" s="78"/>
      <c r="AW146" s="77" t="s">
        <v>1198</v>
      </c>
      <c r="AX146" s="77"/>
      <c r="AY146" s="77"/>
      <c r="AZ146" s="77"/>
      <c r="BA146" s="77"/>
      <c r="BB146" s="77"/>
      <c r="BC146" s="77"/>
      <c r="BD146" s="77"/>
      <c r="BE146" s="77">
        <f t="shared" si="21"/>
        <v>11</v>
      </c>
      <c r="BF146" s="77">
        <f t="shared" si="22"/>
        <v>3</v>
      </c>
      <c r="BG146" s="77">
        <f t="shared" si="23"/>
        <v>2022</v>
      </c>
      <c r="BH146" s="77"/>
    </row>
    <row r="147" spans="1:60">
      <c r="A147" s="77" t="s">
        <v>55</v>
      </c>
      <c r="B147" s="77" t="s">
        <v>56</v>
      </c>
      <c r="C147" s="77">
        <v>390962274</v>
      </c>
      <c r="D147" s="77"/>
      <c r="E147" s="77" t="s">
        <v>7166</v>
      </c>
      <c r="F147" s="77" t="s">
        <v>5498</v>
      </c>
      <c r="G147" s="77" t="s">
        <v>5499</v>
      </c>
      <c r="H147" s="77" t="s">
        <v>7167</v>
      </c>
      <c r="I147" s="77" t="s">
        <v>5501</v>
      </c>
      <c r="J147" s="77" t="s">
        <v>445</v>
      </c>
      <c r="K147" s="77">
        <v>77536</v>
      </c>
      <c r="L147" s="77" t="s">
        <v>7080</v>
      </c>
      <c r="M147" s="77" t="s">
        <v>7081</v>
      </c>
      <c r="N147" s="77" t="s">
        <v>7082</v>
      </c>
      <c r="O147" s="77" t="s">
        <v>445</v>
      </c>
      <c r="P147" s="77">
        <v>76904</v>
      </c>
      <c r="Q147" s="77"/>
      <c r="R147" s="77"/>
      <c r="S147" s="77"/>
      <c r="T147" s="77"/>
      <c r="U147" s="77">
        <v>12005832</v>
      </c>
      <c r="V147" s="77"/>
      <c r="W147" s="77" t="s">
        <v>7168</v>
      </c>
      <c r="X147" s="77">
        <v>480</v>
      </c>
      <c r="Y147" s="77">
        <v>600</v>
      </c>
      <c r="Z147" s="77">
        <v>20</v>
      </c>
      <c r="AA147" s="77">
        <f t="shared" si="16"/>
        <v>0.28799999999999998</v>
      </c>
      <c r="AB147" s="77" t="s">
        <v>70</v>
      </c>
      <c r="AC147" s="77"/>
      <c r="AD147" s="77"/>
      <c r="AE147" s="77"/>
      <c r="AF147" s="77">
        <f t="shared" si="17"/>
        <v>390962274</v>
      </c>
      <c r="AG147" s="77">
        <f t="shared" si="18"/>
        <v>600</v>
      </c>
      <c r="AH147" s="77">
        <f t="shared" si="19"/>
        <v>20</v>
      </c>
      <c r="AI147" s="77">
        <f t="shared" si="20"/>
        <v>0.28799999999999998</v>
      </c>
      <c r="AJ147" s="77" t="s">
        <v>72</v>
      </c>
      <c r="AK147" s="77">
        <v>390962274</v>
      </c>
      <c r="AL147" s="78">
        <v>44629</v>
      </c>
      <c r="AM147" s="78">
        <v>44629</v>
      </c>
      <c r="AN147" s="78">
        <v>44630</v>
      </c>
      <c r="AO147" s="78">
        <v>44630</v>
      </c>
      <c r="AP147" s="78">
        <v>44630</v>
      </c>
      <c r="AQ147" s="77" t="s">
        <v>89</v>
      </c>
      <c r="AR147" s="77"/>
      <c r="AS147" s="77"/>
      <c r="AT147" s="77"/>
      <c r="AU147" s="77"/>
      <c r="AV147" s="78"/>
      <c r="AW147" s="77" t="s">
        <v>1198</v>
      </c>
      <c r="AX147" s="77"/>
      <c r="AY147" s="77"/>
      <c r="AZ147" s="77"/>
      <c r="BA147" s="77"/>
      <c r="BB147" s="77"/>
      <c r="BC147" s="77"/>
      <c r="BD147" s="77"/>
      <c r="BE147" s="77">
        <f t="shared" si="21"/>
        <v>11</v>
      </c>
      <c r="BF147" s="77">
        <f t="shared" si="22"/>
        <v>3</v>
      </c>
      <c r="BG147" s="77">
        <f t="shared" si="23"/>
        <v>2022</v>
      </c>
      <c r="BH147" s="77"/>
    </row>
    <row r="148" spans="1:60">
      <c r="A148" s="77" t="s">
        <v>55</v>
      </c>
      <c r="B148" s="77" t="s">
        <v>56</v>
      </c>
      <c r="C148" s="77">
        <v>390962257</v>
      </c>
      <c r="D148" s="77"/>
      <c r="E148" s="77" t="s">
        <v>7166</v>
      </c>
      <c r="F148" s="77" t="s">
        <v>5498</v>
      </c>
      <c r="G148" s="77" t="s">
        <v>5499</v>
      </c>
      <c r="H148" s="77" t="s">
        <v>7167</v>
      </c>
      <c r="I148" s="77" t="s">
        <v>5501</v>
      </c>
      <c r="J148" s="77" t="s">
        <v>445</v>
      </c>
      <c r="K148" s="77">
        <v>77536</v>
      </c>
      <c r="L148" s="77" t="s">
        <v>7080</v>
      </c>
      <c r="M148" s="77" t="s">
        <v>7081</v>
      </c>
      <c r="N148" s="77" t="s">
        <v>7082</v>
      </c>
      <c r="O148" s="77" t="s">
        <v>445</v>
      </c>
      <c r="P148" s="77">
        <v>76904</v>
      </c>
      <c r="Q148" s="77"/>
      <c r="R148" s="77"/>
      <c r="S148" s="77"/>
      <c r="T148" s="77"/>
      <c r="U148" s="77">
        <v>30397572</v>
      </c>
      <c r="V148" s="77"/>
      <c r="W148" s="77" t="s">
        <v>7168</v>
      </c>
      <c r="X148" s="77">
        <v>480</v>
      </c>
      <c r="Y148" s="77">
        <v>58</v>
      </c>
      <c r="Z148" s="77">
        <v>2</v>
      </c>
      <c r="AA148" s="77">
        <f t="shared" si="16"/>
        <v>2.784E-2</v>
      </c>
      <c r="AB148" s="77" t="s">
        <v>70</v>
      </c>
      <c r="AC148" s="77"/>
      <c r="AD148" s="77"/>
      <c r="AE148" s="77"/>
      <c r="AF148" s="77">
        <f t="shared" si="17"/>
        <v>390962257</v>
      </c>
      <c r="AG148" s="77">
        <f t="shared" si="18"/>
        <v>58</v>
      </c>
      <c r="AH148" s="77">
        <f t="shared" si="19"/>
        <v>2</v>
      </c>
      <c r="AI148" s="77">
        <f t="shared" si="20"/>
        <v>2.784E-2</v>
      </c>
      <c r="AJ148" s="77" t="s">
        <v>72</v>
      </c>
      <c r="AK148" s="77">
        <v>390962257</v>
      </c>
      <c r="AL148" s="78">
        <v>44629</v>
      </c>
      <c r="AM148" s="78">
        <v>44629</v>
      </c>
      <c r="AN148" s="78">
        <v>44630</v>
      </c>
      <c r="AO148" s="78">
        <v>44630</v>
      </c>
      <c r="AP148" s="78">
        <v>44630</v>
      </c>
      <c r="AQ148" s="77" t="s">
        <v>89</v>
      </c>
      <c r="AR148" s="77"/>
      <c r="AS148" s="77"/>
      <c r="AT148" s="77"/>
      <c r="AU148" s="77"/>
      <c r="AV148" s="78"/>
      <c r="AW148" s="77" t="s">
        <v>1198</v>
      </c>
      <c r="AX148" s="77"/>
      <c r="AY148" s="77"/>
      <c r="AZ148" s="77"/>
      <c r="BA148" s="77"/>
      <c r="BB148" s="77"/>
      <c r="BC148" s="77"/>
      <c r="BD148" s="77"/>
      <c r="BE148" s="77">
        <f t="shared" si="21"/>
        <v>11</v>
      </c>
      <c r="BF148" s="77">
        <f t="shared" si="22"/>
        <v>3</v>
      </c>
      <c r="BG148" s="77">
        <f t="shared" si="23"/>
        <v>2022</v>
      </c>
      <c r="BH148" s="77"/>
    </row>
    <row r="149" spans="1:60">
      <c r="A149" s="77" t="s">
        <v>55</v>
      </c>
      <c r="B149" s="77" t="s">
        <v>56</v>
      </c>
      <c r="C149" s="77">
        <v>390962257</v>
      </c>
      <c r="D149" s="77"/>
      <c r="E149" s="77" t="s">
        <v>7166</v>
      </c>
      <c r="F149" s="77" t="s">
        <v>5498</v>
      </c>
      <c r="G149" s="77" t="s">
        <v>5499</v>
      </c>
      <c r="H149" s="77" t="s">
        <v>7167</v>
      </c>
      <c r="I149" s="77" t="s">
        <v>5501</v>
      </c>
      <c r="J149" s="77" t="s">
        <v>445</v>
      </c>
      <c r="K149" s="77">
        <v>77536</v>
      </c>
      <c r="L149" s="77" t="s">
        <v>7080</v>
      </c>
      <c r="M149" s="77" t="s">
        <v>7081</v>
      </c>
      <c r="N149" s="77" t="s">
        <v>7082</v>
      </c>
      <c r="O149" s="77" t="s">
        <v>445</v>
      </c>
      <c r="P149" s="77">
        <v>76904</v>
      </c>
      <c r="Q149" s="77"/>
      <c r="R149" s="77"/>
      <c r="S149" s="77"/>
      <c r="T149" s="77"/>
      <c r="U149" s="77">
        <v>12005832</v>
      </c>
      <c r="V149" s="77"/>
      <c r="W149" s="77" t="s">
        <v>7168</v>
      </c>
      <c r="X149" s="77">
        <v>480</v>
      </c>
      <c r="Y149" s="77">
        <v>600</v>
      </c>
      <c r="Z149" s="77">
        <v>20</v>
      </c>
      <c r="AA149" s="77">
        <f t="shared" si="16"/>
        <v>0.28799999999999998</v>
      </c>
      <c r="AB149" s="77" t="s">
        <v>70</v>
      </c>
      <c r="AC149" s="77"/>
      <c r="AD149" s="77"/>
      <c r="AE149" s="77"/>
      <c r="AF149" s="77">
        <f t="shared" si="17"/>
        <v>390962257</v>
      </c>
      <c r="AG149" s="77">
        <f t="shared" si="18"/>
        <v>600</v>
      </c>
      <c r="AH149" s="77">
        <f t="shared" si="19"/>
        <v>20</v>
      </c>
      <c r="AI149" s="77">
        <f t="shared" si="20"/>
        <v>0.28799999999999998</v>
      </c>
      <c r="AJ149" s="77" t="s">
        <v>72</v>
      </c>
      <c r="AK149" s="77">
        <v>390962257</v>
      </c>
      <c r="AL149" s="78">
        <v>44629</v>
      </c>
      <c r="AM149" s="78">
        <v>44629</v>
      </c>
      <c r="AN149" s="78">
        <v>44630</v>
      </c>
      <c r="AO149" s="78">
        <v>44630</v>
      </c>
      <c r="AP149" s="78">
        <v>44630</v>
      </c>
      <c r="AQ149" s="77" t="s">
        <v>89</v>
      </c>
      <c r="AR149" s="77"/>
      <c r="AS149" s="77"/>
      <c r="AT149" s="77"/>
      <c r="AU149" s="77"/>
      <c r="AV149" s="78"/>
      <c r="AW149" s="77" t="s">
        <v>1198</v>
      </c>
      <c r="AX149" s="77"/>
      <c r="AY149" s="77"/>
      <c r="AZ149" s="77"/>
      <c r="BA149" s="77"/>
      <c r="BB149" s="77"/>
      <c r="BC149" s="77"/>
      <c r="BD149" s="77"/>
      <c r="BE149" s="77">
        <f t="shared" si="21"/>
        <v>11</v>
      </c>
      <c r="BF149" s="77">
        <f t="shared" si="22"/>
        <v>3</v>
      </c>
      <c r="BG149" s="77">
        <f t="shared" si="23"/>
        <v>2022</v>
      </c>
      <c r="BH149" s="77"/>
    </row>
    <row r="150" spans="1:60">
      <c r="A150" s="77" t="s">
        <v>55</v>
      </c>
      <c r="B150" s="77" t="s">
        <v>56</v>
      </c>
      <c r="C150" s="77">
        <v>390962289</v>
      </c>
      <c r="D150" s="77"/>
      <c r="E150" s="77" t="s">
        <v>7166</v>
      </c>
      <c r="F150" s="77" t="s">
        <v>5498</v>
      </c>
      <c r="G150" s="77" t="s">
        <v>5499</v>
      </c>
      <c r="H150" s="77" t="s">
        <v>7167</v>
      </c>
      <c r="I150" s="77" t="s">
        <v>5501</v>
      </c>
      <c r="J150" s="77" t="s">
        <v>445</v>
      </c>
      <c r="K150" s="77">
        <v>77536</v>
      </c>
      <c r="L150" s="77" t="s">
        <v>7080</v>
      </c>
      <c r="M150" s="77" t="s">
        <v>7081</v>
      </c>
      <c r="N150" s="77" t="s">
        <v>7082</v>
      </c>
      <c r="O150" s="77" t="s">
        <v>445</v>
      </c>
      <c r="P150" s="77">
        <v>76904</v>
      </c>
      <c r="Q150" s="77"/>
      <c r="R150" s="77"/>
      <c r="S150" s="77"/>
      <c r="T150" s="77"/>
      <c r="U150" s="77">
        <v>30397572</v>
      </c>
      <c r="V150" s="77"/>
      <c r="W150" s="77" t="s">
        <v>7168</v>
      </c>
      <c r="X150" s="77">
        <v>480</v>
      </c>
      <c r="Y150" s="77">
        <v>638</v>
      </c>
      <c r="Z150" s="77">
        <v>22</v>
      </c>
      <c r="AA150" s="77">
        <f t="shared" si="16"/>
        <v>0.30624000000000001</v>
      </c>
      <c r="AB150" s="77" t="s">
        <v>70</v>
      </c>
      <c r="AC150" s="77"/>
      <c r="AD150" s="77"/>
      <c r="AE150" s="77"/>
      <c r="AF150" s="77">
        <f t="shared" si="17"/>
        <v>390962289</v>
      </c>
      <c r="AG150" s="77">
        <f t="shared" si="18"/>
        <v>638</v>
      </c>
      <c r="AH150" s="77">
        <f t="shared" si="19"/>
        <v>22</v>
      </c>
      <c r="AI150" s="77">
        <f t="shared" si="20"/>
        <v>0.30624000000000001</v>
      </c>
      <c r="AJ150" s="77" t="s">
        <v>72</v>
      </c>
      <c r="AK150" s="77">
        <v>390962289</v>
      </c>
      <c r="AL150" s="78">
        <v>44629</v>
      </c>
      <c r="AM150" s="78">
        <v>44629</v>
      </c>
      <c r="AN150" s="78">
        <v>44630</v>
      </c>
      <c r="AO150" s="78">
        <v>44630</v>
      </c>
      <c r="AP150" s="78">
        <v>44630</v>
      </c>
      <c r="AQ150" s="77" t="s">
        <v>89</v>
      </c>
      <c r="AR150" s="77"/>
      <c r="AS150" s="77"/>
      <c r="AT150" s="77"/>
      <c r="AU150" s="77"/>
      <c r="AV150" s="78"/>
      <c r="AW150" s="77" t="s">
        <v>1198</v>
      </c>
      <c r="AX150" s="77"/>
      <c r="AY150" s="77"/>
      <c r="AZ150" s="77"/>
      <c r="BA150" s="77"/>
      <c r="BB150" s="77"/>
      <c r="BC150" s="77"/>
      <c r="BD150" s="77"/>
      <c r="BE150" s="77">
        <f t="shared" si="21"/>
        <v>11</v>
      </c>
      <c r="BF150" s="77">
        <f t="shared" si="22"/>
        <v>3</v>
      </c>
      <c r="BG150" s="77">
        <f t="shared" si="23"/>
        <v>2022</v>
      </c>
      <c r="BH150" s="77"/>
    </row>
    <row r="151" spans="1:60">
      <c r="A151" s="77" t="s">
        <v>55</v>
      </c>
      <c r="B151" s="77" t="s">
        <v>56</v>
      </c>
      <c r="C151" s="77">
        <v>390962270</v>
      </c>
      <c r="D151" s="77"/>
      <c r="E151" s="77" t="s">
        <v>7166</v>
      </c>
      <c r="F151" s="77" t="s">
        <v>5498</v>
      </c>
      <c r="G151" s="77" t="s">
        <v>5499</v>
      </c>
      <c r="H151" s="77" t="s">
        <v>7167</v>
      </c>
      <c r="I151" s="77" t="s">
        <v>5501</v>
      </c>
      <c r="J151" s="77" t="s">
        <v>445</v>
      </c>
      <c r="K151" s="77">
        <v>77536</v>
      </c>
      <c r="L151" s="77" t="s">
        <v>7080</v>
      </c>
      <c r="M151" s="77" t="s">
        <v>7081</v>
      </c>
      <c r="N151" s="77" t="s">
        <v>7082</v>
      </c>
      <c r="O151" s="77" t="s">
        <v>445</v>
      </c>
      <c r="P151" s="77">
        <v>76904</v>
      </c>
      <c r="Q151" s="77"/>
      <c r="R151" s="77"/>
      <c r="S151" s="77"/>
      <c r="T151" s="77"/>
      <c r="U151" s="77">
        <v>30397572</v>
      </c>
      <c r="V151" s="77"/>
      <c r="W151" s="77" t="s">
        <v>7168</v>
      </c>
      <c r="X151" s="77">
        <v>480</v>
      </c>
      <c r="Y151" s="77">
        <v>638</v>
      </c>
      <c r="Z151" s="77">
        <v>22</v>
      </c>
      <c r="AA151" s="77">
        <f t="shared" si="16"/>
        <v>0.30624000000000001</v>
      </c>
      <c r="AB151" s="77" t="s">
        <v>70</v>
      </c>
      <c r="AC151" s="77"/>
      <c r="AD151" s="77"/>
      <c r="AE151" s="77"/>
      <c r="AF151" s="77">
        <f t="shared" si="17"/>
        <v>390962270</v>
      </c>
      <c r="AG151" s="77">
        <f t="shared" si="18"/>
        <v>638</v>
      </c>
      <c r="AH151" s="77">
        <f t="shared" si="19"/>
        <v>22</v>
      </c>
      <c r="AI151" s="77">
        <f t="shared" si="20"/>
        <v>0.30624000000000001</v>
      </c>
      <c r="AJ151" s="77" t="s">
        <v>72</v>
      </c>
      <c r="AK151" s="77">
        <v>390962270</v>
      </c>
      <c r="AL151" s="78">
        <v>44629</v>
      </c>
      <c r="AM151" s="78">
        <v>44629</v>
      </c>
      <c r="AN151" s="78">
        <v>44630</v>
      </c>
      <c r="AO151" s="78">
        <v>44630</v>
      </c>
      <c r="AP151" s="78">
        <v>44630</v>
      </c>
      <c r="AQ151" s="77" t="s">
        <v>89</v>
      </c>
      <c r="AR151" s="77"/>
      <c r="AS151" s="77"/>
      <c r="AT151" s="77"/>
      <c r="AU151" s="77"/>
      <c r="AV151" s="78"/>
      <c r="AW151" s="77" t="s">
        <v>1198</v>
      </c>
      <c r="AX151" s="77"/>
      <c r="AY151" s="77"/>
      <c r="AZ151" s="77"/>
      <c r="BA151" s="77"/>
      <c r="BB151" s="77"/>
      <c r="BC151" s="77"/>
      <c r="BD151" s="77"/>
      <c r="BE151" s="77">
        <f t="shared" si="21"/>
        <v>11</v>
      </c>
      <c r="BF151" s="77">
        <f t="shared" si="22"/>
        <v>3</v>
      </c>
      <c r="BG151" s="77">
        <f t="shared" si="23"/>
        <v>2022</v>
      </c>
      <c r="BH151" s="77"/>
    </row>
    <row r="152" spans="1:60">
      <c r="A152" s="77" t="s">
        <v>55</v>
      </c>
      <c r="B152" s="77" t="s">
        <v>56</v>
      </c>
      <c r="C152" s="77">
        <v>390962277</v>
      </c>
      <c r="D152" s="77"/>
      <c r="E152" s="77" t="s">
        <v>7166</v>
      </c>
      <c r="F152" s="77" t="s">
        <v>5498</v>
      </c>
      <c r="G152" s="77" t="s">
        <v>5499</v>
      </c>
      <c r="H152" s="77" t="s">
        <v>7167</v>
      </c>
      <c r="I152" s="77" t="s">
        <v>5501</v>
      </c>
      <c r="J152" s="77" t="s">
        <v>445</v>
      </c>
      <c r="K152" s="77">
        <v>77536</v>
      </c>
      <c r="L152" s="77" t="s">
        <v>7080</v>
      </c>
      <c r="M152" s="77" t="s">
        <v>7081</v>
      </c>
      <c r="N152" s="77" t="s">
        <v>7082</v>
      </c>
      <c r="O152" s="77" t="s">
        <v>445</v>
      </c>
      <c r="P152" s="77">
        <v>76904</v>
      </c>
      <c r="Q152" s="77"/>
      <c r="R152" s="77"/>
      <c r="S152" s="77"/>
      <c r="T152" s="77"/>
      <c r="U152" s="77">
        <v>12005832</v>
      </c>
      <c r="V152" s="77"/>
      <c r="W152" s="77" t="s">
        <v>7168</v>
      </c>
      <c r="X152" s="77">
        <v>480</v>
      </c>
      <c r="Y152" s="77">
        <v>660</v>
      </c>
      <c r="Z152" s="77">
        <v>22</v>
      </c>
      <c r="AA152" s="77">
        <f t="shared" si="16"/>
        <v>0.31680000000000003</v>
      </c>
      <c r="AB152" s="77" t="s">
        <v>70</v>
      </c>
      <c r="AC152" s="77"/>
      <c r="AD152" s="77"/>
      <c r="AE152" s="77"/>
      <c r="AF152" s="77">
        <f t="shared" si="17"/>
        <v>390962277</v>
      </c>
      <c r="AG152" s="77">
        <f t="shared" si="18"/>
        <v>660</v>
      </c>
      <c r="AH152" s="77">
        <f t="shared" si="19"/>
        <v>22</v>
      </c>
      <c r="AI152" s="77">
        <f t="shared" si="20"/>
        <v>0.31680000000000003</v>
      </c>
      <c r="AJ152" s="77" t="s">
        <v>72</v>
      </c>
      <c r="AK152" s="77">
        <v>390962277</v>
      </c>
      <c r="AL152" s="78">
        <v>44629</v>
      </c>
      <c r="AM152" s="78">
        <v>44629</v>
      </c>
      <c r="AN152" s="78">
        <v>44630</v>
      </c>
      <c r="AO152" s="78">
        <v>44630</v>
      </c>
      <c r="AP152" s="78">
        <v>44630</v>
      </c>
      <c r="AQ152" s="77" t="s">
        <v>89</v>
      </c>
      <c r="AR152" s="77"/>
      <c r="AS152" s="77"/>
      <c r="AT152" s="77"/>
      <c r="AU152" s="77"/>
      <c r="AV152" s="78"/>
      <c r="AW152" s="77" t="s">
        <v>1198</v>
      </c>
      <c r="AX152" s="77"/>
      <c r="AY152" s="77"/>
      <c r="AZ152" s="77"/>
      <c r="BA152" s="77"/>
      <c r="BB152" s="77"/>
      <c r="BC152" s="77"/>
      <c r="BD152" s="77"/>
      <c r="BE152" s="77">
        <f t="shared" si="21"/>
        <v>11</v>
      </c>
      <c r="BF152" s="77">
        <f t="shared" si="22"/>
        <v>3</v>
      </c>
      <c r="BG152" s="77">
        <f t="shared" si="23"/>
        <v>2022</v>
      </c>
      <c r="BH152" s="77"/>
    </row>
    <row r="153" spans="1:60">
      <c r="A153" s="77" t="s">
        <v>55</v>
      </c>
      <c r="B153" s="77" t="s">
        <v>56</v>
      </c>
      <c r="C153" s="77">
        <v>390962271</v>
      </c>
      <c r="D153" s="77"/>
      <c r="E153" s="77" t="s">
        <v>7166</v>
      </c>
      <c r="F153" s="77" t="s">
        <v>5498</v>
      </c>
      <c r="G153" s="77" t="s">
        <v>5499</v>
      </c>
      <c r="H153" s="77" t="s">
        <v>7167</v>
      </c>
      <c r="I153" s="77" t="s">
        <v>5501</v>
      </c>
      <c r="J153" s="77" t="s">
        <v>445</v>
      </c>
      <c r="K153" s="77">
        <v>77536</v>
      </c>
      <c r="L153" s="77" t="s">
        <v>7080</v>
      </c>
      <c r="M153" s="77" t="s">
        <v>7081</v>
      </c>
      <c r="N153" s="77" t="s">
        <v>7082</v>
      </c>
      <c r="O153" s="77" t="s">
        <v>445</v>
      </c>
      <c r="P153" s="77">
        <v>76904</v>
      </c>
      <c r="Q153" s="77"/>
      <c r="R153" s="77"/>
      <c r="S153" s="77"/>
      <c r="T153" s="77"/>
      <c r="U153" s="77">
        <v>30397572</v>
      </c>
      <c r="V153" s="77"/>
      <c r="W153" s="77" t="s">
        <v>7168</v>
      </c>
      <c r="X153" s="77">
        <v>480</v>
      </c>
      <c r="Y153" s="77">
        <v>638</v>
      </c>
      <c r="Z153" s="77">
        <v>22</v>
      </c>
      <c r="AA153" s="77">
        <f t="shared" si="16"/>
        <v>0.30624000000000001</v>
      </c>
      <c r="AB153" s="77" t="s">
        <v>70</v>
      </c>
      <c r="AC153" s="77"/>
      <c r="AD153" s="77"/>
      <c r="AE153" s="77"/>
      <c r="AF153" s="77">
        <f t="shared" si="17"/>
        <v>390962271</v>
      </c>
      <c r="AG153" s="77">
        <f t="shared" si="18"/>
        <v>638</v>
      </c>
      <c r="AH153" s="77">
        <f t="shared" si="19"/>
        <v>22</v>
      </c>
      <c r="AI153" s="77">
        <f t="shared" si="20"/>
        <v>0.30624000000000001</v>
      </c>
      <c r="AJ153" s="77" t="s">
        <v>72</v>
      </c>
      <c r="AK153" s="77">
        <v>390962271</v>
      </c>
      <c r="AL153" s="78">
        <v>44629</v>
      </c>
      <c r="AM153" s="78">
        <v>44629</v>
      </c>
      <c r="AN153" s="78">
        <v>44630</v>
      </c>
      <c r="AO153" s="78">
        <v>44630</v>
      </c>
      <c r="AP153" s="78">
        <v>44630</v>
      </c>
      <c r="AQ153" s="77" t="s">
        <v>89</v>
      </c>
      <c r="AR153" s="77"/>
      <c r="AS153" s="77"/>
      <c r="AT153" s="77"/>
      <c r="AU153" s="77"/>
      <c r="AV153" s="78"/>
      <c r="AW153" s="77" t="s">
        <v>1198</v>
      </c>
      <c r="AX153" s="77"/>
      <c r="AY153" s="77"/>
      <c r="AZ153" s="77"/>
      <c r="BA153" s="77"/>
      <c r="BB153" s="77"/>
      <c r="BC153" s="77"/>
      <c r="BD153" s="77"/>
      <c r="BE153" s="77">
        <f t="shared" si="21"/>
        <v>11</v>
      </c>
      <c r="BF153" s="77">
        <f t="shared" si="22"/>
        <v>3</v>
      </c>
      <c r="BG153" s="77">
        <f t="shared" si="23"/>
        <v>2022</v>
      </c>
      <c r="BH153" s="77"/>
    </row>
    <row r="154" spans="1:60">
      <c r="A154" s="77" t="s">
        <v>55</v>
      </c>
      <c r="B154" s="77" t="s">
        <v>56</v>
      </c>
      <c r="C154" s="77">
        <v>390962252</v>
      </c>
      <c r="D154" s="77"/>
      <c r="E154" s="77" t="s">
        <v>7166</v>
      </c>
      <c r="F154" s="77" t="s">
        <v>5498</v>
      </c>
      <c r="G154" s="77" t="s">
        <v>5499</v>
      </c>
      <c r="H154" s="77" t="s">
        <v>7167</v>
      </c>
      <c r="I154" s="77" t="s">
        <v>5501</v>
      </c>
      <c r="J154" s="77" t="s">
        <v>445</v>
      </c>
      <c r="K154" s="77">
        <v>77536</v>
      </c>
      <c r="L154" s="77" t="s">
        <v>7080</v>
      </c>
      <c r="M154" s="77" t="s">
        <v>7081</v>
      </c>
      <c r="N154" s="77" t="s">
        <v>7082</v>
      </c>
      <c r="O154" s="77" t="s">
        <v>445</v>
      </c>
      <c r="P154" s="77">
        <v>76904</v>
      </c>
      <c r="Q154" s="77"/>
      <c r="R154" s="77"/>
      <c r="S154" s="77"/>
      <c r="T154" s="77"/>
      <c r="U154" s="77">
        <v>12005832</v>
      </c>
      <c r="V154" s="77"/>
      <c r="W154" s="77" t="s">
        <v>7168</v>
      </c>
      <c r="X154" s="77">
        <v>480</v>
      </c>
      <c r="Y154" s="77">
        <v>660</v>
      </c>
      <c r="Z154" s="77">
        <v>22</v>
      </c>
      <c r="AA154" s="77">
        <f t="shared" si="16"/>
        <v>0.31680000000000003</v>
      </c>
      <c r="AB154" s="77" t="s">
        <v>70</v>
      </c>
      <c r="AC154" s="77"/>
      <c r="AD154" s="77"/>
      <c r="AE154" s="77"/>
      <c r="AF154" s="77">
        <f t="shared" si="17"/>
        <v>390962252</v>
      </c>
      <c r="AG154" s="77">
        <f t="shared" si="18"/>
        <v>660</v>
      </c>
      <c r="AH154" s="77">
        <f t="shared" si="19"/>
        <v>22</v>
      </c>
      <c r="AI154" s="77">
        <f t="shared" si="20"/>
        <v>0.31680000000000003</v>
      </c>
      <c r="AJ154" s="77" t="s">
        <v>72</v>
      </c>
      <c r="AK154" s="77">
        <v>390962252</v>
      </c>
      <c r="AL154" s="78">
        <v>44629</v>
      </c>
      <c r="AM154" s="78">
        <v>44629</v>
      </c>
      <c r="AN154" s="78">
        <v>44630</v>
      </c>
      <c r="AO154" s="78">
        <v>44630</v>
      </c>
      <c r="AP154" s="78">
        <v>44630</v>
      </c>
      <c r="AQ154" s="77" t="s">
        <v>89</v>
      </c>
      <c r="AR154" s="77"/>
      <c r="AS154" s="77"/>
      <c r="AT154" s="77"/>
      <c r="AU154" s="77"/>
      <c r="AV154" s="78"/>
      <c r="AW154" s="77" t="s">
        <v>1198</v>
      </c>
      <c r="AX154" s="77"/>
      <c r="AY154" s="77"/>
      <c r="AZ154" s="77"/>
      <c r="BA154" s="77"/>
      <c r="BB154" s="77"/>
      <c r="BC154" s="77"/>
      <c r="BD154" s="77"/>
      <c r="BE154" s="77">
        <f t="shared" si="21"/>
        <v>11</v>
      </c>
      <c r="BF154" s="77">
        <f t="shared" si="22"/>
        <v>3</v>
      </c>
      <c r="BG154" s="77">
        <f t="shared" si="23"/>
        <v>2022</v>
      </c>
      <c r="BH154" s="77"/>
    </row>
    <row r="155" spans="1:60">
      <c r="A155" s="77" t="s">
        <v>55</v>
      </c>
      <c r="B155" s="77" t="s">
        <v>56</v>
      </c>
      <c r="C155" s="77">
        <v>390962251</v>
      </c>
      <c r="D155" s="77"/>
      <c r="E155" s="77" t="s">
        <v>7166</v>
      </c>
      <c r="F155" s="77" t="s">
        <v>5498</v>
      </c>
      <c r="G155" s="77" t="s">
        <v>5499</v>
      </c>
      <c r="H155" s="77" t="s">
        <v>7167</v>
      </c>
      <c r="I155" s="77" t="s">
        <v>5501</v>
      </c>
      <c r="J155" s="77" t="s">
        <v>445</v>
      </c>
      <c r="K155" s="77">
        <v>77536</v>
      </c>
      <c r="L155" s="77" t="s">
        <v>7080</v>
      </c>
      <c r="M155" s="77" t="s">
        <v>7081</v>
      </c>
      <c r="N155" s="77" t="s">
        <v>7082</v>
      </c>
      <c r="O155" s="77" t="s">
        <v>445</v>
      </c>
      <c r="P155" s="77">
        <v>76904</v>
      </c>
      <c r="Q155" s="77"/>
      <c r="R155" s="77"/>
      <c r="S155" s="77"/>
      <c r="T155" s="77"/>
      <c r="U155" s="77">
        <v>30397572</v>
      </c>
      <c r="V155" s="77"/>
      <c r="W155" s="77" t="s">
        <v>7168</v>
      </c>
      <c r="X155" s="77">
        <v>480</v>
      </c>
      <c r="Y155" s="77">
        <v>58</v>
      </c>
      <c r="Z155" s="77">
        <v>2</v>
      </c>
      <c r="AA155" s="77">
        <f t="shared" si="16"/>
        <v>2.784E-2</v>
      </c>
      <c r="AB155" s="77" t="s">
        <v>70</v>
      </c>
      <c r="AC155" s="77"/>
      <c r="AD155" s="77"/>
      <c r="AE155" s="77"/>
      <c r="AF155" s="77">
        <f t="shared" si="17"/>
        <v>390962251</v>
      </c>
      <c r="AG155" s="77">
        <f t="shared" si="18"/>
        <v>58</v>
      </c>
      <c r="AH155" s="77">
        <f t="shared" si="19"/>
        <v>2</v>
      </c>
      <c r="AI155" s="77">
        <f t="shared" si="20"/>
        <v>2.784E-2</v>
      </c>
      <c r="AJ155" s="77" t="s">
        <v>72</v>
      </c>
      <c r="AK155" s="77">
        <v>390962251</v>
      </c>
      <c r="AL155" s="78">
        <v>44629</v>
      </c>
      <c r="AM155" s="78">
        <v>44629</v>
      </c>
      <c r="AN155" s="78">
        <v>44630</v>
      </c>
      <c r="AO155" s="78">
        <v>44630</v>
      </c>
      <c r="AP155" s="78">
        <v>44630</v>
      </c>
      <c r="AQ155" s="77" t="s">
        <v>89</v>
      </c>
      <c r="AR155" s="77"/>
      <c r="AS155" s="77"/>
      <c r="AT155" s="77"/>
      <c r="AU155" s="77"/>
      <c r="AV155" s="78"/>
      <c r="AW155" s="77" t="s">
        <v>1198</v>
      </c>
      <c r="AX155" s="77"/>
      <c r="AY155" s="77"/>
      <c r="AZ155" s="77"/>
      <c r="BA155" s="77"/>
      <c r="BB155" s="77"/>
      <c r="BC155" s="77"/>
      <c r="BD155" s="77"/>
      <c r="BE155" s="77">
        <f t="shared" si="21"/>
        <v>11</v>
      </c>
      <c r="BF155" s="77">
        <f t="shared" si="22"/>
        <v>3</v>
      </c>
      <c r="BG155" s="77">
        <f t="shared" si="23"/>
        <v>2022</v>
      </c>
      <c r="BH155" s="77"/>
    </row>
    <row r="156" spans="1:60">
      <c r="A156" s="77" t="s">
        <v>55</v>
      </c>
      <c r="B156" s="77" t="s">
        <v>56</v>
      </c>
      <c r="C156" s="77">
        <v>390962251</v>
      </c>
      <c r="D156" s="77"/>
      <c r="E156" s="77" t="s">
        <v>7166</v>
      </c>
      <c r="F156" s="77" t="s">
        <v>5498</v>
      </c>
      <c r="G156" s="77" t="s">
        <v>5499</v>
      </c>
      <c r="H156" s="77" t="s">
        <v>7167</v>
      </c>
      <c r="I156" s="77" t="s">
        <v>5501</v>
      </c>
      <c r="J156" s="77" t="s">
        <v>445</v>
      </c>
      <c r="K156" s="77">
        <v>77536</v>
      </c>
      <c r="L156" s="77" t="s">
        <v>7080</v>
      </c>
      <c r="M156" s="77" t="s">
        <v>7081</v>
      </c>
      <c r="N156" s="77" t="s">
        <v>7082</v>
      </c>
      <c r="O156" s="77" t="s">
        <v>445</v>
      </c>
      <c r="P156" s="77">
        <v>76904</v>
      </c>
      <c r="Q156" s="77"/>
      <c r="R156" s="77"/>
      <c r="S156" s="77"/>
      <c r="T156" s="77"/>
      <c r="U156" s="77">
        <v>12005832</v>
      </c>
      <c r="V156" s="77"/>
      <c r="W156" s="77" t="s">
        <v>7168</v>
      </c>
      <c r="X156" s="77">
        <v>480</v>
      </c>
      <c r="Y156" s="77">
        <v>600</v>
      </c>
      <c r="Z156" s="77">
        <v>20</v>
      </c>
      <c r="AA156" s="77">
        <f t="shared" si="16"/>
        <v>0.28799999999999998</v>
      </c>
      <c r="AB156" s="77" t="s">
        <v>70</v>
      </c>
      <c r="AC156" s="77"/>
      <c r="AD156" s="77"/>
      <c r="AE156" s="77"/>
      <c r="AF156" s="77">
        <f t="shared" si="17"/>
        <v>390962251</v>
      </c>
      <c r="AG156" s="77">
        <f t="shared" si="18"/>
        <v>600</v>
      </c>
      <c r="AH156" s="77">
        <f t="shared" si="19"/>
        <v>20</v>
      </c>
      <c r="AI156" s="77">
        <f t="shared" si="20"/>
        <v>0.28799999999999998</v>
      </c>
      <c r="AJ156" s="77" t="s">
        <v>72</v>
      </c>
      <c r="AK156" s="77">
        <v>390962251</v>
      </c>
      <c r="AL156" s="78">
        <v>44629</v>
      </c>
      <c r="AM156" s="78">
        <v>44629</v>
      </c>
      <c r="AN156" s="78">
        <v>44630</v>
      </c>
      <c r="AO156" s="78">
        <v>44630</v>
      </c>
      <c r="AP156" s="78">
        <v>44630</v>
      </c>
      <c r="AQ156" s="77" t="s">
        <v>89</v>
      </c>
      <c r="AR156" s="77"/>
      <c r="AS156" s="77"/>
      <c r="AT156" s="77"/>
      <c r="AU156" s="77"/>
      <c r="AV156" s="78"/>
      <c r="AW156" s="77" t="s">
        <v>1198</v>
      </c>
      <c r="AX156" s="77"/>
      <c r="AY156" s="77"/>
      <c r="AZ156" s="77"/>
      <c r="BA156" s="77"/>
      <c r="BB156" s="77"/>
      <c r="BC156" s="77"/>
      <c r="BD156" s="77"/>
      <c r="BE156" s="77">
        <f t="shared" si="21"/>
        <v>11</v>
      </c>
      <c r="BF156" s="77">
        <f t="shared" si="22"/>
        <v>3</v>
      </c>
      <c r="BG156" s="77">
        <f t="shared" si="23"/>
        <v>2022</v>
      </c>
      <c r="BH156" s="77"/>
    </row>
    <row r="157" spans="1:60">
      <c r="A157" s="77" t="s">
        <v>55</v>
      </c>
      <c r="B157" s="77" t="s">
        <v>56</v>
      </c>
      <c r="C157" s="77">
        <v>390962283</v>
      </c>
      <c r="D157" s="77"/>
      <c r="E157" s="77" t="s">
        <v>7166</v>
      </c>
      <c r="F157" s="77" t="s">
        <v>5498</v>
      </c>
      <c r="G157" s="77" t="s">
        <v>5499</v>
      </c>
      <c r="H157" s="77" t="s">
        <v>7167</v>
      </c>
      <c r="I157" s="77" t="s">
        <v>5501</v>
      </c>
      <c r="J157" s="77" t="s">
        <v>445</v>
      </c>
      <c r="K157" s="77">
        <v>77536</v>
      </c>
      <c r="L157" s="77" t="s">
        <v>7080</v>
      </c>
      <c r="M157" s="77" t="s">
        <v>7081</v>
      </c>
      <c r="N157" s="77" t="s">
        <v>7082</v>
      </c>
      <c r="O157" s="77" t="s">
        <v>445</v>
      </c>
      <c r="P157" s="77">
        <v>76904</v>
      </c>
      <c r="Q157" s="77"/>
      <c r="R157" s="77"/>
      <c r="S157" s="77"/>
      <c r="T157" s="77"/>
      <c r="U157" s="77">
        <v>30397572</v>
      </c>
      <c r="V157" s="77"/>
      <c r="W157" s="77" t="s">
        <v>7168</v>
      </c>
      <c r="X157" s="77">
        <v>480</v>
      </c>
      <c r="Y157" s="77">
        <v>58</v>
      </c>
      <c r="Z157" s="77">
        <v>2</v>
      </c>
      <c r="AA157" s="77">
        <f t="shared" si="16"/>
        <v>2.784E-2</v>
      </c>
      <c r="AB157" s="77" t="s">
        <v>70</v>
      </c>
      <c r="AC157" s="77"/>
      <c r="AD157" s="77"/>
      <c r="AE157" s="77"/>
      <c r="AF157" s="77">
        <f t="shared" si="17"/>
        <v>390962283</v>
      </c>
      <c r="AG157" s="77">
        <f t="shared" si="18"/>
        <v>58</v>
      </c>
      <c r="AH157" s="77">
        <f t="shared" si="19"/>
        <v>2</v>
      </c>
      <c r="AI157" s="77">
        <f t="shared" si="20"/>
        <v>2.784E-2</v>
      </c>
      <c r="AJ157" s="77" t="s">
        <v>72</v>
      </c>
      <c r="AK157" s="77">
        <v>390962283</v>
      </c>
      <c r="AL157" s="78">
        <v>44629</v>
      </c>
      <c r="AM157" s="78">
        <v>44629</v>
      </c>
      <c r="AN157" s="78">
        <v>44630</v>
      </c>
      <c r="AO157" s="78">
        <v>44630</v>
      </c>
      <c r="AP157" s="78">
        <v>44630</v>
      </c>
      <c r="AQ157" s="77" t="s">
        <v>89</v>
      </c>
      <c r="AR157" s="77"/>
      <c r="AS157" s="77"/>
      <c r="AT157" s="77"/>
      <c r="AU157" s="77"/>
      <c r="AV157" s="78"/>
      <c r="AW157" s="77" t="s">
        <v>1198</v>
      </c>
      <c r="AX157" s="77"/>
      <c r="AY157" s="77"/>
      <c r="AZ157" s="77"/>
      <c r="BA157" s="77"/>
      <c r="BB157" s="77"/>
      <c r="BC157" s="77"/>
      <c r="BD157" s="77"/>
      <c r="BE157" s="77">
        <f t="shared" si="21"/>
        <v>11</v>
      </c>
      <c r="BF157" s="77">
        <f t="shared" si="22"/>
        <v>3</v>
      </c>
      <c r="BG157" s="77">
        <f t="shared" si="23"/>
        <v>2022</v>
      </c>
      <c r="BH157" s="77"/>
    </row>
    <row r="158" spans="1:60">
      <c r="A158" s="77" t="s">
        <v>55</v>
      </c>
      <c r="B158" s="77" t="s">
        <v>56</v>
      </c>
      <c r="C158" s="77">
        <v>390962283</v>
      </c>
      <c r="D158" s="77"/>
      <c r="E158" s="77" t="s">
        <v>7166</v>
      </c>
      <c r="F158" s="77" t="s">
        <v>5498</v>
      </c>
      <c r="G158" s="77" t="s">
        <v>5499</v>
      </c>
      <c r="H158" s="77" t="s">
        <v>7167</v>
      </c>
      <c r="I158" s="77" t="s">
        <v>5501</v>
      </c>
      <c r="J158" s="77" t="s">
        <v>445</v>
      </c>
      <c r="K158" s="77">
        <v>77536</v>
      </c>
      <c r="L158" s="77" t="s">
        <v>7080</v>
      </c>
      <c r="M158" s="77" t="s">
        <v>7081</v>
      </c>
      <c r="N158" s="77" t="s">
        <v>7082</v>
      </c>
      <c r="O158" s="77" t="s">
        <v>445</v>
      </c>
      <c r="P158" s="77">
        <v>76904</v>
      </c>
      <c r="Q158" s="77"/>
      <c r="R158" s="77"/>
      <c r="S158" s="77"/>
      <c r="T158" s="77"/>
      <c r="U158" s="77">
        <v>12005832</v>
      </c>
      <c r="V158" s="77"/>
      <c r="W158" s="77" t="s">
        <v>7168</v>
      </c>
      <c r="X158" s="77">
        <v>480</v>
      </c>
      <c r="Y158" s="77">
        <v>600</v>
      </c>
      <c r="Z158" s="77">
        <v>20</v>
      </c>
      <c r="AA158" s="77">
        <f t="shared" si="16"/>
        <v>0.28799999999999998</v>
      </c>
      <c r="AB158" s="77" t="s">
        <v>70</v>
      </c>
      <c r="AC158" s="77"/>
      <c r="AD158" s="77"/>
      <c r="AE158" s="77"/>
      <c r="AF158" s="77">
        <f t="shared" si="17"/>
        <v>390962283</v>
      </c>
      <c r="AG158" s="77">
        <f t="shared" si="18"/>
        <v>600</v>
      </c>
      <c r="AH158" s="77">
        <f t="shared" si="19"/>
        <v>20</v>
      </c>
      <c r="AI158" s="77">
        <f t="shared" si="20"/>
        <v>0.28799999999999998</v>
      </c>
      <c r="AJ158" s="77" t="s">
        <v>72</v>
      </c>
      <c r="AK158" s="77">
        <v>390962283</v>
      </c>
      <c r="AL158" s="78">
        <v>44629</v>
      </c>
      <c r="AM158" s="78">
        <v>44629</v>
      </c>
      <c r="AN158" s="78">
        <v>44630</v>
      </c>
      <c r="AO158" s="78">
        <v>44630</v>
      </c>
      <c r="AP158" s="78">
        <v>44630</v>
      </c>
      <c r="AQ158" s="77" t="s">
        <v>89</v>
      </c>
      <c r="AR158" s="77"/>
      <c r="AS158" s="77"/>
      <c r="AT158" s="77"/>
      <c r="AU158" s="77"/>
      <c r="AV158" s="78"/>
      <c r="AW158" s="77" t="s">
        <v>1198</v>
      </c>
      <c r="AX158" s="77"/>
      <c r="AY158" s="77"/>
      <c r="AZ158" s="77"/>
      <c r="BA158" s="77"/>
      <c r="BB158" s="77"/>
      <c r="BC158" s="77"/>
      <c r="BD158" s="77"/>
      <c r="BE158" s="77">
        <f t="shared" si="21"/>
        <v>11</v>
      </c>
      <c r="BF158" s="77">
        <f t="shared" si="22"/>
        <v>3</v>
      </c>
      <c r="BG158" s="77">
        <f t="shared" si="23"/>
        <v>2022</v>
      </c>
      <c r="BH158" s="77"/>
    </row>
    <row r="159" spans="1:60">
      <c r="A159" s="77" t="s">
        <v>55</v>
      </c>
      <c r="B159" s="77" t="s">
        <v>56</v>
      </c>
      <c r="C159" s="77" t="s">
        <v>7171</v>
      </c>
      <c r="D159" s="77"/>
      <c r="E159" s="77" t="s">
        <v>7079</v>
      </c>
      <c r="F159" s="77" t="s">
        <v>85</v>
      </c>
      <c r="G159" s="77" t="s">
        <v>5855</v>
      </c>
      <c r="H159" s="77" t="s">
        <v>5856</v>
      </c>
      <c r="I159" s="77" t="s">
        <v>6216</v>
      </c>
      <c r="J159" s="77" t="s">
        <v>85</v>
      </c>
      <c r="K159" s="309" t="s">
        <v>5858</v>
      </c>
      <c r="L159" s="77" t="s">
        <v>7080</v>
      </c>
      <c r="M159" s="77" t="s">
        <v>7081</v>
      </c>
      <c r="N159" s="77" t="s">
        <v>7082</v>
      </c>
      <c r="O159" s="77" t="s">
        <v>445</v>
      </c>
      <c r="P159" s="77">
        <v>76904</v>
      </c>
      <c r="Q159" s="77"/>
      <c r="R159" s="77"/>
      <c r="S159" s="77"/>
      <c r="T159" s="77"/>
      <c r="U159" s="77">
        <v>12005832</v>
      </c>
      <c r="V159" s="77"/>
      <c r="W159" s="77" t="s">
        <v>4634</v>
      </c>
      <c r="X159" s="77">
        <v>480</v>
      </c>
      <c r="Y159" s="77">
        <v>600</v>
      </c>
      <c r="Z159" s="77">
        <v>20</v>
      </c>
      <c r="AA159" s="77">
        <f t="shared" si="16"/>
        <v>0.28799999999999998</v>
      </c>
      <c r="AB159" s="77" t="s">
        <v>70</v>
      </c>
      <c r="AC159" s="77"/>
      <c r="AD159" s="77"/>
      <c r="AE159" s="77"/>
      <c r="AF159" s="77" t="str">
        <f t="shared" si="17"/>
        <v>5M56177</v>
      </c>
      <c r="AG159" s="77">
        <f t="shared" si="18"/>
        <v>600</v>
      </c>
      <c r="AH159" s="77">
        <f t="shared" si="19"/>
        <v>20</v>
      </c>
      <c r="AI159" s="77">
        <f t="shared" si="20"/>
        <v>0.28799999999999998</v>
      </c>
      <c r="AJ159" s="77" t="s">
        <v>7142</v>
      </c>
      <c r="AK159" s="77" t="s">
        <v>7171</v>
      </c>
      <c r="AL159" s="78">
        <v>44619</v>
      </c>
      <c r="AM159" s="78">
        <v>44619</v>
      </c>
      <c r="AN159" s="78">
        <v>44630</v>
      </c>
      <c r="AO159" s="78">
        <v>44630</v>
      </c>
      <c r="AP159" s="78">
        <v>44630</v>
      </c>
      <c r="AQ159" s="77" t="s">
        <v>89</v>
      </c>
      <c r="AR159" s="77"/>
      <c r="AS159" s="77"/>
      <c r="AT159" s="77"/>
      <c r="AU159" s="77"/>
      <c r="AV159" s="78"/>
      <c r="AW159" s="77" t="s">
        <v>1198</v>
      </c>
      <c r="AX159" s="77"/>
      <c r="AY159" s="77"/>
      <c r="AZ159" s="77"/>
      <c r="BA159" s="77"/>
      <c r="BB159" s="77"/>
      <c r="BC159" s="77"/>
      <c r="BD159" s="77"/>
      <c r="BE159" s="77">
        <f t="shared" si="21"/>
        <v>10</v>
      </c>
      <c r="BF159" s="77">
        <f t="shared" si="22"/>
        <v>2</v>
      </c>
      <c r="BG159" s="77">
        <f t="shared" si="23"/>
        <v>2022</v>
      </c>
      <c r="BH159" s="77"/>
    </row>
    <row r="160" spans="1:60">
      <c r="A160" s="77" t="s">
        <v>55</v>
      </c>
      <c r="B160" s="77" t="s">
        <v>56</v>
      </c>
      <c r="C160" s="77">
        <v>390512905</v>
      </c>
      <c r="D160" s="77"/>
      <c r="E160" s="77" t="s">
        <v>7079</v>
      </c>
      <c r="F160" s="77" t="s">
        <v>85</v>
      </c>
      <c r="G160" s="77" t="s">
        <v>7089</v>
      </c>
      <c r="H160" s="77" t="s">
        <v>7090</v>
      </c>
      <c r="I160" s="77" t="s">
        <v>5840</v>
      </c>
      <c r="J160" s="77" t="s">
        <v>85</v>
      </c>
      <c r="K160" s="309" t="s">
        <v>5841</v>
      </c>
      <c r="L160" s="77" t="s">
        <v>7080</v>
      </c>
      <c r="M160" s="77" t="s">
        <v>7081</v>
      </c>
      <c r="N160" s="77" t="s">
        <v>7082</v>
      </c>
      <c r="O160" s="77" t="s">
        <v>445</v>
      </c>
      <c r="P160" s="77">
        <v>76904</v>
      </c>
      <c r="Q160" s="77"/>
      <c r="R160" s="77"/>
      <c r="S160" s="77"/>
      <c r="T160" s="77"/>
      <c r="U160" s="77">
        <v>12005832</v>
      </c>
      <c r="V160" s="77"/>
      <c r="W160" s="77" t="s">
        <v>4634</v>
      </c>
      <c r="X160" s="77">
        <v>480</v>
      </c>
      <c r="Y160" s="77">
        <v>600</v>
      </c>
      <c r="Z160" s="77">
        <v>20</v>
      </c>
      <c r="AA160" s="77">
        <f t="shared" si="16"/>
        <v>0.28799999999999998</v>
      </c>
      <c r="AB160" s="77" t="s">
        <v>70</v>
      </c>
      <c r="AC160" s="77"/>
      <c r="AD160" s="77"/>
      <c r="AE160" s="77"/>
      <c r="AF160" s="77">
        <f t="shared" si="17"/>
        <v>390512905</v>
      </c>
      <c r="AG160" s="77">
        <f t="shared" si="18"/>
        <v>600</v>
      </c>
      <c r="AH160" s="77">
        <f t="shared" si="19"/>
        <v>20</v>
      </c>
      <c r="AI160" s="77">
        <f t="shared" si="20"/>
        <v>0.28799999999999998</v>
      </c>
      <c r="AJ160" s="77" t="s">
        <v>72</v>
      </c>
      <c r="AK160" s="77">
        <v>390512905</v>
      </c>
      <c r="AL160" s="78">
        <v>44627</v>
      </c>
      <c r="AM160" s="78">
        <v>44627</v>
      </c>
      <c r="AN160" s="78">
        <v>44630</v>
      </c>
      <c r="AO160" s="78">
        <v>44630</v>
      </c>
      <c r="AP160" s="78">
        <v>44630</v>
      </c>
      <c r="AQ160" s="77" t="s">
        <v>89</v>
      </c>
      <c r="AR160" s="77"/>
      <c r="AS160" s="77"/>
      <c r="AT160" s="77"/>
      <c r="AU160" s="77"/>
      <c r="AV160" s="78"/>
      <c r="AW160" s="77" t="s">
        <v>1198</v>
      </c>
      <c r="AX160" s="77"/>
      <c r="AY160" s="77"/>
      <c r="AZ160" s="77"/>
      <c r="BA160" s="77"/>
      <c r="BB160" s="77"/>
      <c r="BC160" s="77"/>
      <c r="BD160" s="77"/>
      <c r="BE160" s="77">
        <f t="shared" si="21"/>
        <v>11</v>
      </c>
      <c r="BF160" s="77">
        <f t="shared" si="22"/>
        <v>3</v>
      </c>
      <c r="BG160" s="77">
        <f t="shared" si="23"/>
        <v>2022</v>
      </c>
      <c r="BH160" s="77"/>
    </row>
    <row r="161" spans="1:60">
      <c r="A161" s="77" t="s">
        <v>55</v>
      </c>
      <c r="B161" s="77" t="s">
        <v>56</v>
      </c>
      <c r="C161" s="77">
        <v>390513705</v>
      </c>
      <c r="D161" s="77"/>
      <c r="E161" s="77" t="s">
        <v>7166</v>
      </c>
      <c r="F161" s="77" t="s">
        <v>85</v>
      </c>
      <c r="G161" s="77" t="s">
        <v>5855</v>
      </c>
      <c r="H161" s="77" t="s">
        <v>5856</v>
      </c>
      <c r="I161" s="77" t="s">
        <v>6216</v>
      </c>
      <c r="J161" s="77" t="s">
        <v>85</v>
      </c>
      <c r="K161" s="309" t="s">
        <v>5858</v>
      </c>
      <c r="L161" s="77" t="s">
        <v>7080</v>
      </c>
      <c r="M161" s="77" t="s">
        <v>7081</v>
      </c>
      <c r="N161" s="77" t="s">
        <v>7082</v>
      </c>
      <c r="O161" s="77" t="s">
        <v>445</v>
      </c>
      <c r="P161" s="77">
        <v>76904</v>
      </c>
      <c r="Q161" s="77"/>
      <c r="R161" s="77"/>
      <c r="S161" s="77"/>
      <c r="T161" s="77"/>
      <c r="U161" s="77">
        <v>30397572</v>
      </c>
      <c r="V161" s="77"/>
      <c r="W161" s="77" t="s">
        <v>7168</v>
      </c>
      <c r="X161" s="77">
        <v>480</v>
      </c>
      <c r="Y161" s="77">
        <v>580</v>
      </c>
      <c r="Z161" s="77">
        <v>20</v>
      </c>
      <c r="AA161" s="77">
        <f t="shared" si="16"/>
        <v>0.27839999999999998</v>
      </c>
      <c r="AB161" s="77" t="s">
        <v>70</v>
      </c>
      <c r="AC161" s="77"/>
      <c r="AD161" s="77"/>
      <c r="AE161" s="77"/>
      <c r="AF161" s="77">
        <f t="shared" si="17"/>
        <v>390513705</v>
      </c>
      <c r="AG161" s="77">
        <f t="shared" si="18"/>
        <v>580</v>
      </c>
      <c r="AH161" s="77">
        <f t="shared" si="19"/>
        <v>20</v>
      </c>
      <c r="AI161" s="77">
        <f t="shared" si="20"/>
        <v>0.27839999999999998</v>
      </c>
      <c r="AJ161" s="77" t="s">
        <v>72</v>
      </c>
      <c r="AK161" s="77">
        <v>390513705</v>
      </c>
      <c r="AL161" s="78">
        <v>44627</v>
      </c>
      <c r="AM161" s="78">
        <v>44627</v>
      </c>
      <c r="AN161" s="78">
        <v>44630</v>
      </c>
      <c r="AO161" s="78">
        <v>44630</v>
      </c>
      <c r="AP161" s="78">
        <v>44630</v>
      </c>
      <c r="AQ161" s="77" t="s">
        <v>89</v>
      </c>
      <c r="AR161" s="77"/>
      <c r="AS161" s="77"/>
      <c r="AT161" s="77"/>
      <c r="AU161" s="77"/>
      <c r="AV161" s="78"/>
      <c r="AW161" s="77" t="s">
        <v>1198</v>
      </c>
      <c r="AX161" s="77"/>
      <c r="AY161" s="77"/>
      <c r="AZ161" s="77"/>
      <c r="BA161" s="77"/>
      <c r="BB161" s="77"/>
      <c r="BC161" s="77"/>
      <c r="BD161" s="77"/>
      <c r="BE161" s="77">
        <f t="shared" si="21"/>
        <v>11</v>
      </c>
      <c r="BF161" s="77">
        <f t="shared" si="22"/>
        <v>3</v>
      </c>
      <c r="BG161" s="77">
        <f t="shared" si="23"/>
        <v>2022</v>
      </c>
      <c r="BH161" s="77"/>
    </row>
    <row r="162" spans="1:60">
      <c r="A162" s="77" t="s">
        <v>55</v>
      </c>
      <c r="B162" s="77" t="s">
        <v>56</v>
      </c>
      <c r="C162" s="77">
        <v>390513731</v>
      </c>
      <c r="D162" s="77"/>
      <c r="E162" s="77" t="s">
        <v>7166</v>
      </c>
      <c r="F162" s="77" t="s">
        <v>85</v>
      </c>
      <c r="G162" s="77" t="s">
        <v>5855</v>
      </c>
      <c r="H162" s="77" t="s">
        <v>5856</v>
      </c>
      <c r="I162" s="77" t="s">
        <v>6216</v>
      </c>
      <c r="J162" s="77" t="s">
        <v>85</v>
      </c>
      <c r="K162" s="309" t="s">
        <v>5858</v>
      </c>
      <c r="L162" s="77" t="s">
        <v>7080</v>
      </c>
      <c r="M162" s="77" t="s">
        <v>7081</v>
      </c>
      <c r="N162" s="77" t="s">
        <v>7082</v>
      </c>
      <c r="O162" s="77" t="s">
        <v>445</v>
      </c>
      <c r="P162" s="77">
        <v>76904</v>
      </c>
      <c r="Q162" s="77"/>
      <c r="R162" s="77"/>
      <c r="S162" s="77"/>
      <c r="T162" s="77"/>
      <c r="U162" s="77">
        <v>30397572</v>
      </c>
      <c r="V162" s="77"/>
      <c r="W162" s="77" t="s">
        <v>7168</v>
      </c>
      <c r="X162" s="77">
        <v>480</v>
      </c>
      <c r="Y162" s="77">
        <v>580</v>
      </c>
      <c r="Z162" s="77">
        <v>20</v>
      </c>
      <c r="AA162" s="77">
        <f t="shared" si="16"/>
        <v>0.27839999999999998</v>
      </c>
      <c r="AB162" s="77" t="s">
        <v>70</v>
      </c>
      <c r="AC162" s="77"/>
      <c r="AD162" s="77"/>
      <c r="AE162" s="77"/>
      <c r="AF162" s="77">
        <f t="shared" si="17"/>
        <v>390513731</v>
      </c>
      <c r="AG162" s="77">
        <f t="shared" si="18"/>
        <v>580</v>
      </c>
      <c r="AH162" s="77">
        <f t="shared" si="19"/>
        <v>20</v>
      </c>
      <c r="AI162" s="77">
        <f t="shared" si="20"/>
        <v>0.27839999999999998</v>
      </c>
      <c r="AJ162" s="77" t="s">
        <v>72</v>
      </c>
      <c r="AK162" s="77">
        <v>390513731</v>
      </c>
      <c r="AL162" s="78">
        <v>44627</v>
      </c>
      <c r="AM162" s="78">
        <v>44627</v>
      </c>
      <c r="AN162" s="78">
        <v>44630</v>
      </c>
      <c r="AO162" s="78">
        <v>44630</v>
      </c>
      <c r="AP162" s="78">
        <v>44630</v>
      </c>
      <c r="AQ162" s="77" t="s">
        <v>89</v>
      </c>
      <c r="AR162" s="77"/>
      <c r="AS162" s="77"/>
      <c r="AT162" s="77"/>
      <c r="AU162" s="77"/>
      <c r="AV162" s="78"/>
      <c r="AW162" s="77" t="s">
        <v>1198</v>
      </c>
      <c r="AX162" s="77"/>
      <c r="AY162" s="77"/>
      <c r="AZ162" s="77"/>
      <c r="BA162" s="77"/>
      <c r="BB162" s="77"/>
      <c r="BC162" s="77"/>
      <c r="BD162" s="77"/>
      <c r="BE162" s="77">
        <f t="shared" si="21"/>
        <v>11</v>
      </c>
      <c r="BF162" s="77">
        <f t="shared" si="22"/>
        <v>3</v>
      </c>
      <c r="BG162" s="77">
        <f t="shared" si="23"/>
        <v>2022</v>
      </c>
      <c r="BH162" s="77"/>
    </row>
    <row r="163" spans="1:60">
      <c r="A163" s="77" t="s">
        <v>55</v>
      </c>
      <c r="B163" s="77" t="s">
        <v>56</v>
      </c>
      <c r="C163" s="77">
        <v>390513753</v>
      </c>
      <c r="D163" s="77"/>
      <c r="E163" s="77" t="s">
        <v>7166</v>
      </c>
      <c r="F163" s="77" t="s">
        <v>85</v>
      </c>
      <c r="G163" s="77" t="s">
        <v>5855</v>
      </c>
      <c r="H163" s="77" t="s">
        <v>5856</v>
      </c>
      <c r="I163" s="77" t="s">
        <v>6216</v>
      </c>
      <c r="J163" s="77" t="s">
        <v>85</v>
      </c>
      <c r="K163" s="309" t="s">
        <v>5858</v>
      </c>
      <c r="L163" s="77" t="s">
        <v>7080</v>
      </c>
      <c r="M163" s="77" t="s">
        <v>7081</v>
      </c>
      <c r="N163" s="77" t="s">
        <v>7082</v>
      </c>
      <c r="O163" s="77" t="s">
        <v>445</v>
      </c>
      <c r="P163" s="77">
        <v>76904</v>
      </c>
      <c r="Q163" s="77"/>
      <c r="R163" s="77"/>
      <c r="S163" s="77"/>
      <c r="T163" s="77"/>
      <c r="U163" s="77">
        <v>30397572</v>
      </c>
      <c r="V163" s="77"/>
      <c r="W163" s="77" t="s">
        <v>7168</v>
      </c>
      <c r="X163" s="77">
        <v>480</v>
      </c>
      <c r="Y163" s="77">
        <v>580</v>
      </c>
      <c r="Z163" s="77">
        <v>20</v>
      </c>
      <c r="AA163" s="77">
        <f t="shared" si="16"/>
        <v>0.27839999999999998</v>
      </c>
      <c r="AB163" s="77" t="s">
        <v>70</v>
      </c>
      <c r="AC163" s="77"/>
      <c r="AD163" s="77"/>
      <c r="AE163" s="77"/>
      <c r="AF163" s="77">
        <f t="shared" si="17"/>
        <v>390513753</v>
      </c>
      <c r="AG163" s="77">
        <f t="shared" si="18"/>
        <v>580</v>
      </c>
      <c r="AH163" s="77">
        <f t="shared" si="19"/>
        <v>20</v>
      </c>
      <c r="AI163" s="77">
        <f t="shared" si="20"/>
        <v>0.27839999999999998</v>
      </c>
      <c r="AJ163" s="77" t="s">
        <v>72</v>
      </c>
      <c r="AK163" s="77">
        <v>390513753</v>
      </c>
      <c r="AL163" s="78">
        <v>44627</v>
      </c>
      <c r="AM163" s="78">
        <v>44627</v>
      </c>
      <c r="AN163" s="78">
        <v>44630</v>
      </c>
      <c r="AO163" s="78">
        <v>44630</v>
      </c>
      <c r="AP163" s="78">
        <v>44630</v>
      </c>
      <c r="AQ163" s="77" t="s">
        <v>89</v>
      </c>
      <c r="AR163" s="77"/>
      <c r="AS163" s="77"/>
      <c r="AT163" s="77"/>
      <c r="AU163" s="77"/>
      <c r="AV163" s="78"/>
      <c r="AW163" s="77" t="s">
        <v>1198</v>
      </c>
      <c r="AX163" s="77"/>
      <c r="AY163" s="77"/>
      <c r="AZ163" s="77"/>
      <c r="BA163" s="77"/>
      <c r="BB163" s="77"/>
      <c r="BC163" s="77"/>
      <c r="BD163" s="77"/>
      <c r="BE163" s="77">
        <f t="shared" si="21"/>
        <v>11</v>
      </c>
      <c r="BF163" s="77">
        <f t="shared" si="22"/>
        <v>3</v>
      </c>
      <c r="BG163" s="77">
        <f t="shared" si="23"/>
        <v>2022</v>
      </c>
      <c r="BH163" s="77"/>
    </row>
    <row r="164" spans="1:60">
      <c r="A164" s="77" t="s">
        <v>55</v>
      </c>
      <c r="B164" s="77" t="s">
        <v>56</v>
      </c>
      <c r="C164" s="77">
        <v>390919209</v>
      </c>
      <c r="D164" s="77"/>
      <c r="E164" s="77" t="s">
        <v>7166</v>
      </c>
      <c r="F164" s="77" t="s">
        <v>5498</v>
      </c>
      <c r="G164" s="77" t="s">
        <v>5499</v>
      </c>
      <c r="H164" s="77" t="s">
        <v>7167</v>
      </c>
      <c r="I164" s="77" t="s">
        <v>5501</v>
      </c>
      <c r="J164" s="77" t="s">
        <v>445</v>
      </c>
      <c r="K164" s="77">
        <v>77536</v>
      </c>
      <c r="L164" s="77" t="s">
        <v>7080</v>
      </c>
      <c r="M164" s="77" t="s">
        <v>7081</v>
      </c>
      <c r="N164" s="77" t="s">
        <v>7082</v>
      </c>
      <c r="O164" s="77" t="s">
        <v>445</v>
      </c>
      <c r="P164" s="77">
        <v>76904</v>
      </c>
      <c r="Q164" s="77"/>
      <c r="R164" s="77"/>
      <c r="S164" s="77"/>
      <c r="T164" s="77"/>
      <c r="U164" s="614">
        <v>12005832</v>
      </c>
      <c r="V164" s="77"/>
      <c r="W164" s="77" t="s">
        <v>7168</v>
      </c>
      <c r="X164" s="77">
        <v>480</v>
      </c>
      <c r="Y164" s="614">
        <v>660</v>
      </c>
      <c r="Z164" s="77">
        <v>22</v>
      </c>
      <c r="AA164" s="77">
        <f t="shared" si="16"/>
        <v>0.31680000000000003</v>
      </c>
      <c r="AB164" s="77" t="s">
        <v>70</v>
      </c>
      <c r="AC164" s="77"/>
      <c r="AD164" s="77"/>
      <c r="AE164" s="77"/>
      <c r="AF164" s="77">
        <f t="shared" si="17"/>
        <v>390919209</v>
      </c>
      <c r="AG164" s="77">
        <f t="shared" si="18"/>
        <v>660</v>
      </c>
      <c r="AH164" s="77">
        <f t="shared" si="19"/>
        <v>22</v>
      </c>
      <c r="AI164" s="77">
        <f t="shared" si="20"/>
        <v>0.31680000000000003</v>
      </c>
      <c r="AJ164" s="77" t="s">
        <v>72</v>
      </c>
      <c r="AK164" s="77">
        <v>390919209</v>
      </c>
      <c r="AL164" s="78">
        <v>44630</v>
      </c>
      <c r="AM164" s="78">
        <v>44630</v>
      </c>
      <c r="AN164" s="78">
        <v>44631</v>
      </c>
      <c r="AO164" s="78">
        <v>44631</v>
      </c>
      <c r="AP164" s="78">
        <v>44631</v>
      </c>
      <c r="AQ164" s="77" t="s">
        <v>89</v>
      </c>
      <c r="AR164" s="77"/>
      <c r="AS164" s="77"/>
      <c r="AT164" s="77"/>
      <c r="AU164" s="77"/>
      <c r="AV164" s="78"/>
      <c r="AW164" s="77" t="s">
        <v>1198</v>
      </c>
      <c r="AX164" s="77"/>
      <c r="AY164" s="77"/>
      <c r="AZ164" s="77"/>
      <c r="BA164" s="77"/>
      <c r="BB164" s="77"/>
      <c r="BC164" s="77"/>
      <c r="BD164" s="77"/>
      <c r="BE164" s="77">
        <f t="shared" si="21"/>
        <v>11</v>
      </c>
      <c r="BF164" s="77">
        <f t="shared" si="22"/>
        <v>3</v>
      </c>
      <c r="BG164" s="77">
        <f t="shared" si="23"/>
        <v>2022</v>
      </c>
      <c r="BH164" s="77"/>
    </row>
    <row r="165" spans="1:60">
      <c r="A165" s="77" t="s">
        <v>55</v>
      </c>
      <c r="B165" s="77" t="s">
        <v>56</v>
      </c>
      <c r="C165" s="77">
        <v>389682331</v>
      </c>
      <c r="D165" s="77"/>
      <c r="E165" s="77" t="s">
        <v>7079</v>
      </c>
      <c r="F165" s="77" t="s">
        <v>85</v>
      </c>
      <c r="G165" s="77" t="s">
        <v>7089</v>
      </c>
      <c r="H165" s="77" t="s">
        <v>7090</v>
      </c>
      <c r="I165" s="77" t="s">
        <v>5840</v>
      </c>
      <c r="J165" s="77" t="s">
        <v>85</v>
      </c>
      <c r="K165" s="309" t="s">
        <v>5841</v>
      </c>
      <c r="L165" s="77" t="s">
        <v>7080</v>
      </c>
      <c r="M165" s="77" t="s">
        <v>7081</v>
      </c>
      <c r="N165" s="77" t="s">
        <v>7082</v>
      </c>
      <c r="O165" s="77" t="s">
        <v>445</v>
      </c>
      <c r="P165" s="77">
        <v>76904</v>
      </c>
      <c r="Q165" s="77"/>
      <c r="R165" s="77"/>
      <c r="S165" s="77"/>
      <c r="T165" s="77"/>
      <c r="U165" s="77">
        <v>12005832</v>
      </c>
      <c r="V165" s="77"/>
      <c r="W165" s="77" t="s">
        <v>4634</v>
      </c>
      <c r="X165" s="77">
        <v>480</v>
      </c>
      <c r="Y165" s="77">
        <v>600</v>
      </c>
      <c r="Z165" s="77">
        <v>20</v>
      </c>
      <c r="AA165" s="77">
        <f t="shared" si="16"/>
        <v>0.28799999999999998</v>
      </c>
      <c r="AB165" s="77" t="s">
        <v>70</v>
      </c>
      <c r="AC165" s="77"/>
      <c r="AD165" s="77"/>
      <c r="AE165" s="77"/>
      <c r="AF165" s="77">
        <f t="shared" si="17"/>
        <v>389682331</v>
      </c>
      <c r="AG165" s="77">
        <f t="shared" si="18"/>
        <v>600</v>
      </c>
      <c r="AH165" s="77">
        <f t="shared" si="19"/>
        <v>20</v>
      </c>
      <c r="AI165" s="77">
        <f t="shared" si="20"/>
        <v>0.28799999999999998</v>
      </c>
      <c r="AJ165" s="77" t="s">
        <v>72</v>
      </c>
      <c r="AK165" s="77">
        <v>389682331</v>
      </c>
      <c r="AL165" s="78">
        <v>44628</v>
      </c>
      <c r="AM165" s="78">
        <v>44628</v>
      </c>
      <c r="AN165" s="78">
        <v>44631</v>
      </c>
      <c r="AO165" s="78">
        <v>44631</v>
      </c>
      <c r="AP165" s="78">
        <v>44631</v>
      </c>
      <c r="AQ165" s="77" t="s">
        <v>89</v>
      </c>
      <c r="AR165" s="77"/>
      <c r="AS165" s="77"/>
      <c r="AT165" s="77"/>
      <c r="AU165" s="77"/>
      <c r="AV165" s="78"/>
      <c r="AW165" s="77" t="s">
        <v>1198</v>
      </c>
      <c r="AX165" s="77"/>
      <c r="AY165" s="77"/>
      <c r="AZ165" s="77"/>
      <c r="BA165" s="77"/>
      <c r="BB165" s="77"/>
      <c r="BC165" s="77"/>
      <c r="BD165" s="77"/>
      <c r="BE165" s="77">
        <f t="shared" si="21"/>
        <v>11</v>
      </c>
      <c r="BF165" s="77">
        <f t="shared" si="22"/>
        <v>3</v>
      </c>
      <c r="BG165" s="77">
        <f t="shared" si="23"/>
        <v>2022</v>
      </c>
      <c r="BH165" s="77"/>
    </row>
    <row r="166" spans="1:60">
      <c r="A166" s="77" t="s">
        <v>55</v>
      </c>
      <c r="B166" s="77" t="s">
        <v>56</v>
      </c>
      <c r="C166" s="77">
        <v>390512978</v>
      </c>
      <c r="D166" s="77"/>
      <c r="E166" s="77" t="s">
        <v>7079</v>
      </c>
      <c r="F166" s="77" t="s">
        <v>85</v>
      </c>
      <c r="G166" s="77" t="s">
        <v>7089</v>
      </c>
      <c r="H166" s="77" t="s">
        <v>7090</v>
      </c>
      <c r="I166" s="77" t="s">
        <v>5840</v>
      </c>
      <c r="J166" s="77" t="s">
        <v>85</v>
      </c>
      <c r="K166" s="309" t="s">
        <v>5841</v>
      </c>
      <c r="L166" s="77" t="s">
        <v>7080</v>
      </c>
      <c r="M166" s="77" t="s">
        <v>7081</v>
      </c>
      <c r="N166" s="77" t="s">
        <v>7082</v>
      </c>
      <c r="O166" s="77" t="s">
        <v>445</v>
      </c>
      <c r="P166" s="77">
        <v>76904</v>
      </c>
      <c r="Q166" s="77"/>
      <c r="R166" s="77"/>
      <c r="S166" s="77"/>
      <c r="T166" s="77"/>
      <c r="U166" s="77">
        <v>12005832</v>
      </c>
      <c r="V166" s="77"/>
      <c r="W166" s="77" t="s">
        <v>4634</v>
      </c>
      <c r="X166" s="77">
        <v>480</v>
      </c>
      <c r="Y166" s="77">
        <v>600</v>
      </c>
      <c r="Z166" s="77">
        <v>20</v>
      </c>
      <c r="AA166" s="77">
        <f t="shared" si="16"/>
        <v>0.28799999999999998</v>
      </c>
      <c r="AB166" s="77" t="s">
        <v>70</v>
      </c>
      <c r="AC166" s="77"/>
      <c r="AD166" s="77"/>
      <c r="AE166" s="77"/>
      <c r="AF166" s="77">
        <f t="shared" si="17"/>
        <v>390512978</v>
      </c>
      <c r="AG166" s="77">
        <f t="shared" si="18"/>
        <v>600</v>
      </c>
      <c r="AH166" s="77">
        <f t="shared" si="19"/>
        <v>20</v>
      </c>
      <c r="AI166" s="77">
        <f t="shared" si="20"/>
        <v>0.28799999999999998</v>
      </c>
      <c r="AJ166" s="77" t="s">
        <v>72</v>
      </c>
      <c r="AK166" s="77">
        <v>390512978</v>
      </c>
      <c r="AL166" s="78">
        <v>44628</v>
      </c>
      <c r="AM166" s="78">
        <v>44628</v>
      </c>
      <c r="AN166" s="78">
        <v>44631</v>
      </c>
      <c r="AO166" s="78">
        <v>44631</v>
      </c>
      <c r="AP166" s="78">
        <v>44631</v>
      </c>
      <c r="AQ166" s="77" t="s">
        <v>89</v>
      </c>
      <c r="AR166" s="77"/>
      <c r="AS166" s="77"/>
      <c r="AT166" s="77"/>
      <c r="AU166" s="77"/>
      <c r="AV166" s="78"/>
      <c r="AW166" s="77" t="s">
        <v>1198</v>
      </c>
      <c r="AX166" s="77"/>
      <c r="AY166" s="77"/>
      <c r="AZ166" s="77"/>
      <c r="BA166" s="77"/>
      <c r="BB166" s="77"/>
      <c r="BC166" s="77"/>
      <c r="BD166" s="77"/>
      <c r="BE166" s="77">
        <f t="shared" si="21"/>
        <v>11</v>
      </c>
      <c r="BF166" s="77">
        <f t="shared" si="22"/>
        <v>3</v>
      </c>
      <c r="BG166" s="77">
        <f t="shared" si="23"/>
        <v>2022</v>
      </c>
      <c r="BH166" s="77"/>
    </row>
    <row r="167" spans="1:60">
      <c r="A167" s="77" t="s">
        <v>55</v>
      </c>
      <c r="B167" s="77" t="s">
        <v>56</v>
      </c>
      <c r="C167" s="77">
        <v>390962253</v>
      </c>
      <c r="D167" s="77"/>
      <c r="E167" s="77" t="s">
        <v>7079</v>
      </c>
      <c r="F167" s="77" t="s">
        <v>85</v>
      </c>
      <c r="G167" s="77" t="s">
        <v>5855</v>
      </c>
      <c r="H167" s="77" t="s">
        <v>5856</v>
      </c>
      <c r="I167" s="77" t="s">
        <v>6216</v>
      </c>
      <c r="J167" s="77" t="s">
        <v>85</v>
      </c>
      <c r="K167" s="309" t="s">
        <v>5858</v>
      </c>
      <c r="L167" s="77" t="s">
        <v>7080</v>
      </c>
      <c r="M167" s="77" t="s">
        <v>7081</v>
      </c>
      <c r="N167" s="77" t="s">
        <v>7082</v>
      </c>
      <c r="O167" s="77" t="s">
        <v>445</v>
      </c>
      <c r="P167" s="77">
        <v>76904</v>
      </c>
      <c r="Q167" s="77"/>
      <c r="R167" s="77"/>
      <c r="S167" s="77"/>
      <c r="T167" s="77"/>
      <c r="U167" s="77">
        <v>30397572</v>
      </c>
      <c r="V167" s="77"/>
      <c r="W167" s="77" t="s">
        <v>4634</v>
      </c>
      <c r="X167" s="77">
        <v>480</v>
      </c>
      <c r="Y167" s="77">
        <v>580</v>
      </c>
      <c r="Z167" s="77">
        <v>20</v>
      </c>
      <c r="AA167" s="77">
        <f t="shared" si="16"/>
        <v>0.27839999999999998</v>
      </c>
      <c r="AB167" s="77" t="s">
        <v>70</v>
      </c>
      <c r="AC167" s="77"/>
      <c r="AD167" s="77"/>
      <c r="AE167" s="77"/>
      <c r="AF167" s="77">
        <f t="shared" si="17"/>
        <v>390962253</v>
      </c>
      <c r="AG167" s="77">
        <f t="shared" si="18"/>
        <v>580</v>
      </c>
      <c r="AH167" s="77">
        <f t="shared" si="19"/>
        <v>20</v>
      </c>
      <c r="AI167" s="77">
        <f t="shared" si="20"/>
        <v>0.27839999999999998</v>
      </c>
      <c r="AJ167" s="77" t="s">
        <v>72</v>
      </c>
      <c r="AK167" s="77">
        <v>390962253</v>
      </c>
      <c r="AL167" s="78">
        <v>44628</v>
      </c>
      <c r="AM167" s="78">
        <v>44628</v>
      </c>
      <c r="AN167" s="78">
        <v>44631</v>
      </c>
      <c r="AO167" s="78">
        <v>44631</v>
      </c>
      <c r="AP167" s="78">
        <v>44631</v>
      </c>
      <c r="AQ167" s="77" t="s">
        <v>89</v>
      </c>
      <c r="AR167" s="77"/>
      <c r="AS167" s="77"/>
      <c r="AT167" s="77"/>
      <c r="AU167" s="77"/>
      <c r="AV167" s="78"/>
      <c r="AW167" s="77" t="s">
        <v>1198</v>
      </c>
      <c r="AX167" s="77"/>
      <c r="AY167" s="77"/>
      <c r="AZ167" s="77"/>
      <c r="BA167" s="77"/>
      <c r="BB167" s="77"/>
      <c r="BC167" s="77"/>
      <c r="BD167" s="77"/>
      <c r="BE167" s="77">
        <f t="shared" si="21"/>
        <v>11</v>
      </c>
      <c r="BF167" s="77">
        <f t="shared" si="22"/>
        <v>3</v>
      </c>
      <c r="BG167" s="77">
        <f t="shared" si="23"/>
        <v>2022</v>
      </c>
      <c r="BH167" s="77"/>
    </row>
    <row r="168" spans="1:60">
      <c r="A168" s="77" t="s">
        <v>55</v>
      </c>
      <c r="B168" s="77" t="s">
        <v>56</v>
      </c>
      <c r="C168" s="77">
        <v>390962254</v>
      </c>
      <c r="D168" s="77"/>
      <c r="E168" s="77" t="s">
        <v>7079</v>
      </c>
      <c r="F168" s="77" t="s">
        <v>85</v>
      </c>
      <c r="G168" s="77" t="s">
        <v>5855</v>
      </c>
      <c r="H168" s="77" t="s">
        <v>5856</v>
      </c>
      <c r="I168" s="77" t="s">
        <v>6216</v>
      </c>
      <c r="J168" s="77" t="s">
        <v>85</v>
      </c>
      <c r="K168" s="309" t="s">
        <v>5858</v>
      </c>
      <c r="L168" s="77" t="s">
        <v>7080</v>
      </c>
      <c r="M168" s="77" t="s">
        <v>7081</v>
      </c>
      <c r="N168" s="77" t="s">
        <v>7082</v>
      </c>
      <c r="O168" s="77" t="s">
        <v>445</v>
      </c>
      <c r="P168" s="77">
        <v>76904</v>
      </c>
      <c r="Q168" s="77"/>
      <c r="R168" s="77"/>
      <c r="S168" s="77"/>
      <c r="T168" s="77"/>
      <c r="U168" s="77">
        <v>30397572</v>
      </c>
      <c r="V168" s="77"/>
      <c r="W168" s="77" t="s">
        <v>4634</v>
      </c>
      <c r="X168" s="77">
        <v>480</v>
      </c>
      <c r="Y168" s="77">
        <v>580</v>
      </c>
      <c r="Z168" s="77">
        <v>20</v>
      </c>
      <c r="AA168" s="77">
        <f t="shared" si="16"/>
        <v>0.27839999999999998</v>
      </c>
      <c r="AB168" s="77" t="s">
        <v>70</v>
      </c>
      <c r="AC168" s="77"/>
      <c r="AD168" s="77"/>
      <c r="AE168" s="77"/>
      <c r="AF168" s="77">
        <f t="shared" si="17"/>
        <v>390962254</v>
      </c>
      <c r="AG168" s="77">
        <f t="shared" si="18"/>
        <v>580</v>
      </c>
      <c r="AH168" s="77">
        <f t="shared" si="19"/>
        <v>20</v>
      </c>
      <c r="AI168" s="77">
        <f t="shared" si="20"/>
        <v>0.27839999999999998</v>
      </c>
      <c r="AJ168" s="77" t="s">
        <v>72</v>
      </c>
      <c r="AK168" s="77">
        <v>390962254</v>
      </c>
      <c r="AL168" s="78">
        <v>44628</v>
      </c>
      <c r="AM168" s="78">
        <v>44628</v>
      </c>
      <c r="AN168" s="78">
        <v>44631</v>
      </c>
      <c r="AO168" s="78">
        <v>44631</v>
      </c>
      <c r="AP168" s="78">
        <v>44631</v>
      </c>
      <c r="AQ168" s="77" t="s">
        <v>89</v>
      </c>
      <c r="AR168" s="77"/>
      <c r="AS168" s="77"/>
      <c r="AT168" s="77"/>
      <c r="AU168" s="77"/>
      <c r="AV168" s="78"/>
      <c r="AW168" s="77" t="s">
        <v>1198</v>
      </c>
      <c r="AX168" s="77"/>
      <c r="AY168" s="77"/>
      <c r="AZ168" s="77"/>
      <c r="BA168" s="77"/>
      <c r="BB168" s="77"/>
      <c r="BC168" s="77"/>
      <c r="BD168" s="77"/>
      <c r="BE168" s="77">
        <f t="shared" si="21"/>
        <v>11</v>
      </c>
      <c r="BF168" s="77">
        <f t="shared" si="22"/>
        <v>3</v>
      </c>
      <c r="BG168" s="77">
        <f t="shared" si="23"/>
        <v>2022</v>
      </c>
      <c r="BH168" s="77"/>
    </row>
    <row r="169" spans="1:60">
      <c r="A169" s="77" t="s">
        <v>55</v>
      </c>
      <c r="B169" s="77" t="s">
        <v>56</v>
      </c>
      <c r="C169" s="77">
        <v>390962258</v>
      </c>
      <c r="D169" s="77"/>
      <c r="E169" s="77" t="s">
        <v>7079</v>
      </c>
      <c r="F169" s="77" t="s">
        <v>85</v>
      </c>
      <c r="G169" s="77" t="s">
        <v>5855</v>
      </c>
      <c r="H169" s="77" t="s">
        <v>5856</v>
      </c>
      <c r="I169" s="77" t="s">
        <v>6216</v>
      </c>
      <c r="J169" s="77" t="s">
        <v>85</v>
      </c>
      <c r="K169" s="309" t="s">
        <v>5858</v>
      </c>
      <c r="L169" s="77" t="s">
        <v>7080</v>
      </c>
      <c r="M169" s="77" t="s">
        <v>7081</v>
      </c>
      <c r="N169" s="77" t="s">
        <v>7082</v>
      </c>
      <c r="O169" s="77" t="s">
        <v>445</v>
      </c>
      <c r="P169" s="77">
        <v>76904</v>
      </c>
      <c r="Q169" s="77"/>
      <c r="R169" s="77"/>
      <c r="S169" s="77"/>
      <c r="T169" s="77"/>
      <c r="U169" s="77">
        <v>30397572</v>
      </c>
      <c r="V169" s="77"/>
      <c r="W169" s="77" t="s">
        <v>4634</v>
      </c>
      <c r="X169" s="77">
        <v>480</v>
      </c>
      <c r="Y169" s="77">
        <v>638</v>
      </c>
      <c r="Z169" s="77">
        <v>22</v>
      </c>
      <c r="AA169" s="77">
        <f t="shared" si="16"/>
        <v>0.30624000000000001</v>
      </c>
      <c r="AB169" s="77" t="s">
        <v>70</v>
      </c>
      <c r="AC169" s="77"/>
      <c r="AD169" s="77"/>
      <c r="AE169" s="77"/>
      <c r="AF169" s="77">
        <f t="shared" si="17"/>
        <v>390962258</v>
      </c>
      <c r="AG169" s="77">
        <f t="shared" si="18"/>
        <v>638</v>
      </c>
      <c r="AH169" s="77">
        <f t="shared" si="19"/>
        <v>22</v>
      </c>
      <c r="AI169" s="77">
        <f t="shared" si="20"/>
        <v>0.30624000000000001</v>
      </c>
      <c r="AJ169" s="77" t="s">
        <v>72</v>
      </c>
      <c r="AK169" s="77">
        <v>390962258</v>
      </c>
      <c r="AL169" s="78">
        <v>44628</v>
      </c>
      <c r="AM169" s="78">
        <v>44628</v>
      </c>
      <c r="AN169" s="78">
        <v>44631</v>
      </c>
      <c r="AO169" s="78">
        <v>44631</v>
      </c>
      <c r="AP169" s="78">
        <v>44631</v>
      </c>
      <c r="AQ169" s="77" t="s">
        <v>89</v>
      </c>
      <c r="AR169" s="77"/>
      <c r="AS169" s="77"/>
      <c r="AT169" s="77"/>
      <c r="AU169" s="77"/>
      <c r="AV169" s="78"/>
      <c r="AW169" s="77" t="s">
        <v>1198</v>
      </c>
      <c r="AX169" s="77"/>
      <c r="AY169" s="77"/>
      <c r="AZ169" s="77"/>
      <c r="BA169" s="77"/>
      <c r="BB169" s="77"/>
      <c r="BC169" s="77"/>
      <c r="BD169" s="77"/>
      <c r="BE169" s="77">
        <f t="shared" si="21"/>
        <v>11</v>
      </c>
      <c r="BF169" s="77">
        <f t="shared" si="22"/>
        <v>3</v>
      </c>
      <c r="BG169" s="77">
        <f t="shared" si="23"/>
        <v>2022</v>
      </c>
      <c r="BH169" s="77"/>
    </row>
    <row r="170" spans="1:60">
      <c r="A170" s="77" t="s">
        <v>55</v>
      </c>
      <c r="B170" s="77" t="s">
        <v>56</v>
      </c>
      <c r="C170" s="77">
        <v>390962266</v>
      </c>
      <c r="D170" s="77"/>
      <c r="E170" s="77" t="s">
        <v>7079</v>
      </c>
      <c r="F170" s="77" t="s">
        <v>85</v>
      </c>
      <c r="G170" s="77" t="s">
        <v>5855</v>
      </c>
      <c r="H170" s="77" t="s">
        <v>5856</v>
      </c>
      <c r="I170" s="77" t="s">
        <v>6216</v>
      </c>
      <c r="J170" s="77" t="s">
        <v>85</v>
      </c>
      <c r="K170" s="309" t="s">
        <v>5858</v>
      </c>
      <c r="L170" s="77" t="s">
        <v>7080</v>
      </c>
      <c r="M170" s="77" t="s">
        <v>7081</v>
      </c>
      <c r="N170" s="77" t="s">
        <v>7082</v>
      </c>
      <c r="O170" s="77" t="s">
        <v>445</v>
      </c>
      <c r="P170" s="77">
        <v>76904</v>
      </c>
      <c r="Q170" s="77"/>
      <c r="R170" s="77"/>
      <c r="S170" s="77"/>
      <c r="T170" s="77"/>
      <c r="U170" s="77">
        <v>30397572</v>
      </c>
      <c r="V170" s="77"/>
      <c r="W170" s="77" t="s">
        <v>4634</v>
      </c>
      <c r="X170" s="77">
        <v>480</v>
      </c>
      <c r="Y170" s="77">
        <v>638</v>
      </c>
      <c r="Z170" s="77">
        <v>22</v>
      </c>
      <c r="AA170" s="77">
        <f t="shared" si="16"/>
        <v>0.30624000000000001</v>
      </c>
      <c r="AB170" s="77" t="s">
        <v>70</v>
      </c>
      <c r="AC170" s="77"/>
      <c r="AD170" s="77"/>
      <c r="AE170" s="77"/>
      <c r="AF170" s="77">
        <f t="shared" si="17"/>
        <v>390962266</v>
      </c>
      <c r="AG170" s="77">
        <f t="shared" si="18"/>
        <v>638</v>
      </c>
      <c r="AH170" s="77">
        <f t="shared" si="19"/>
        <v>22</v>
      </c>
      <c r="AI170" s="77">
        <f t="shared" si="20"/>
        <v>0.30624000000000001</v>
      </c>
      <c r="AJ170" s="77" t="s">
        <v>72</v>
      </c>
      <c r="AK170" s="77">
        <v>390962266</v>
      </c>
      <c r="AL170" s="78">
        <v>44628</v>
      </c>
      <c r="AM170" s="78">
        <v>44628</v>
      </c>
      <c r="AN170" s="78">
        <v>44631</v>
      </c>
      <c r="AO170" s="78">
        <v>44631</v>
      </c>
      <c r="AP170" s="78">
        <v>44631</v>
      </c>
      <c r="AQ170" s="77" t="s">
        <v>89</v>
      </c>
      <c r="AR170" s="77"/>
      <c r="AS170" s="77"/>
      <c r="AT170" s="77"/>
      <c r="AU170" s="77"/>
      <c r="AV170" s="78"/>
      <c r="AW170" s="77" t="s">
        <v>1198</v>
      </c>
      <c r="AX170" s="77"/>
      <c r="AY170" s="77"/>
      <c r="AZ170" s="77"/>
      <c r="BA170" s="77"/>
      <c r="BB170" s="77"/>
      <c r="BC170" s="77"/>
      <c r="BD170" s="77"/>
      <c r="BE170" s="77">
        <f t="shared" si="21"/>
        <v>11</v>
      </c>
      <c r="BF170" s="77">
        <f t="shared" si="22"/>
        <v>3</v>
      </c>
      <c r="BG170" s="77">
        <f t="shared" si="23"/>
        <v>2022</v>
      </c>
      <c r="BH170" s="77"/>
    </row>
    <row r="171" spans="1:60">
      <c r="A171" s="77" t="s">
        <v>55</v>
      </c>
      <c r="B171" s="77" t="s">
        <v>56</v>
      </c>
      <c r="C171" s="77">
        <v>390962268</v>
      </c>
      <c r="D171" s="77"/>
      <c r="E171" s="77" t="s">
        <v>7079</v>
      </c>
      <c r="F171" s="77" t="s">
        <v>85</v>
      </c>
      <c r="G171" s="77" t="s">
        <v>7089</v>
      </c>
      <c r="H171" s="77" t="s">
        <v>7090</v>
      </c>
      <c r="I171" s="77" t="s">
        <v>5840</v>
      </c>
      <c r="J171" s="77" t="s">
        <v>85</v>
      </c>
      <c r="K171" s="309" t="s">
        <v>5841</v>
      </c>
      <c r="L171" s="77" t="s">
        <v>7080</v>
      </c>
      <c r="M171" s="77" t="s">
        <v>7081</v>
      </c>
      <c r="N171" s="77" t="s">
        <v>7082</v>
      </c>
      <c r="O171" s="77" t="s">
        <v>445</v>
      </c>
      <c r="P171" s="77">
        <v>76904</v>
      </c>
      <c r="Q171" s="77"/>
      <c r="R171" s="77"/>
      <c r="S171" s="77"/>
      <c r="T171" s="77"/>
      <c r="U171" s="77">
        <v>12005832</v>
      </c>
      <c r="V171" s="77"/>
      <c r="W171" s="77" t="s">
        <v>4634</v>
      </c>
      <c r="X171" s="77">
        <v>480</v>
      </c>
      <c r="Y171" s="77">
        <v>600</v>
      </c>
      <c r="Z171" s="77">
        <v>20</v>
      </c>
      <c r="AA171" s="77">
        <f t="shared" si="16"/>
        <v>0.28799999999999998</v>
      </c>
      <c r="AB171" s="77" t="s">
        <v>70</v>
      </c>
      <c r="AC171" s="77"/>
      <c r="AD171" s="77"/>
      <c r="AE171" s="77"/>
      <c r="AF171" s="77">
        <f t="shared" si="17"/>
        <v>390962268</v>
      </c>
      <c r="AG171" s="77">
        <f t="shared" si="18"/>
        <v>600</v>
      </c>
      <c r="AH171" s="77">
        <f t="shared" si="19"/>
        <v>20</v>
      </c>
      <c r="AI171" s="77">
        <f t="shared" si="20"/>
        <v>0.28799999999999998</v>
      </c>
      <c r="AJ171" s="77" t="s">
        <v>72</v>
      </c>
      <c r="AK171" s="77">
        <v>390962268</v>
      </c>
      <c r="AL171" s="78">
        <v>44628</v>
      </c>
      <c r="AM171" s="78">
        <v>44628</v>
      </c>
      <c r="AN171" s="78">
        <v>44631</v>
      </c>
      <c r="AO171" s="78">
        <v>44631</v>
      </c>
      <c r="AP171" s="78">
        <v>44631</v>
      </c>
      <c r="AQ171" s="77" t="s">
        <v>89</v>
      </c>
      <c r="AR171" s="77"/>
      <c r="AS171" s="77"/>
      <c r="AT171" s="77"/>
      <c r="AU171" s="77"/>
      <c r="AV171" s="78"/>
      <c r="AW171" s="77" t="s">
        <v>1198</v>
      </c>
      <c r="AX171" s="77"/>
      <c r="AY171" s="77"/>
      <c r="AZ171" s="77"/>
      <c r="BA171" s="77"/>
      <c r="BB171" s="77"/>
      <c r="BC171" s="77"/>
      <c r="BD171" s="77"/>
      <c r="BE171" s="77">
        <f t="shared" si="21"/>
        <v>11</v>
      </c>
      <c r="BF171" s="77">
        <f t="shared" si="22"/>
        <v>3</v>
      </c>
      <c r="BG171" s="77">
        <f t="shared" si="23"/>
        <v>2022</v>
      </c>
      <c r="BH171" s="77"/>
    </row>
    <row r="172" spans="1:60">
      <c r="A172" s="77" t="s">
        <v>55</v>
      </c>
      <c r="B172" s="77" t="s">
        <v>56</v>
      </c>
      <c r="C172" s="77">
        <v>390962288</v>
      </c>
      <c r="D172" s="77"/>
      <c r="E172" s="77" t="s">
        <v>7079</v>
      </c>
      <c r="F172" s="77" t="s">
        <v>85</v>
      </c>
      <c r="G172" s="77" t="s">
        <v>7089</v>
      </c>
      <c r="H172" s="77" t="s">
        <v>7090</v>
      </c>
      <c r="I172" s="77" t="s">
        <v>5840</v>
      </c>
      <c r="J172" s="77" t="s">
        <v>85</v>
      </c>
      <c r="K172" s="309" t="s">
        <v>5841</v>
      </c>
      <c r="L172" s="77" t="s">
        <v>7080</v>
      </c>
      <c r="M172" s="77" t="s">
        <v>7081</v>
      </c>
      <c r="N172" s="77" t="s">
        <v>7082</v>
      </c>
      <c r="O172" s="77" t="s">
        <v>445</v>
      </c>
      <c r="P172" s="77">
        <v>76904</v>
      </c>
      <c r="Q172" s="77"/>
      <c r="R172" s="77"/>
      <c r="S172" s="77"/>
      <c r="T172" s="77"/>
      <c r="U172" s="77">
        <v>12005832</v>
      </c>
      <c r="V172" s="77"/>
      <c r="W172" s="77" t="s">
        <v>4634</v>
      </c>
      <c r="X172" s="77">
        <v>480</v>
      </c>
      <c r="Y172" s="77">
        <v>600</v>
      </c>
      <c r="Z172" s="77">
        <v>20</v>
      </c>
      <c r="AA172" s="77">
        <f t="shared" si="16"/>
        <v>0.28799999999999998</v>
      </c>
      <c r="AB172" s="77" t="s">
        <v>70</v>
      </c>
      <c r="AC172" s="77"/>
      <c r="AD172" s="77"/>
      <c r="AE172" s="77"/>
      <c r="AF172" s="77">
        <f t="shared" si="17"/>
        <v>390962288</v>
      </c>
      <c r="AG172" s="77">
        <f t="shared" si="18"/>
        <v>600</v>
      </c>
      <c r="AH172" s="77">
        <f t="shared" si="19"/>
        <v>20</v>
      </c>
      <c r="AI172" s="77">
        <f t="shared" si="20"/>
        <v>0.28799999999999998</v>
      </c>
      <c r="AJ172" s="77" t="s">
        <v>72</v>
      </c>
      <c r="AK172" s="77">
        <v>390962288</v>
      </c>
      <c r="AL172" s="78">
        <v>44629</v>
      </c>
      <c r="AM172" s="78">
        <v>44629</v>
      </c>
      <c r="AN172" s="78">
        <v>44631</v>
      </c>
      <c r="AO172" s="78">
        <v>44631</v>
      </c>
      <c r="AP172" s="78">
        <v>44631</v>
      </c>
      <c r="AQ172" s="77" t="s">
        <v>89</v>
      </c>
      <c r="AR172" s="77"/>
      <c r="AS172" s="77"/>
      <c r="AT172" s="77"/>
      <c r="AU172" s="77"/>
      <c r="AV172" s="78"/>
      <c r="AW172" s="77" t="s">
        <v>1198</v>
      </c>
      <c r="AX172" s="77"/>
      <c r="AY172" s="77"/>
      <c r="AZ172" s="77"/>
      <c r="BA172" s="77"/>
      <c r="BB172" s="77"/>
      <c r="BC172" s="77"/>
      <c r="BD172" s="77"/>
      <c r="BE172" s="77">
        <f t="shared" si="21"/>
        <v>11</v>
      </c>
      <c r="BF172" s="77">
        <f t="shared" si="22"/>
        <v>3</v>
      </c>
      <c r="BG172" s="77">
        <f t="shared" si="23"/>
        <v>2022</v>
      </c>
      <c r="BH172" s="77"/>
    </row>
    <row r="173" spans="1:60">
      <c r="A173" s="77" t="s">
        <v>55</v>
      </c>
      <c r="B173" s="77" t="s">
        <v>56</v>
      </c>
      <c r="C173" s="77">
        <v>390962293</v>
      </c>
      <c r="D173" s="77"/>
      <c r="E173" s="77" t="s">
        <v>7166</v>
      </c>
      <c r="F173" s="77" t="s">
        <v>85</v>
      </c>
      <c r="G173" s="77" t="s">
        <v>5855</v>
      </c>
      <c r="H173" s="77" t="s">
        <v>5856</v>
      </c>
      <c r="I173" s="77" t="s">
        <v>6216</v>
      </c>
      <c r="J173" s="77" t="s">
        <v>85</v>
      </c>
      <c r="K173" s="309" t="s">
        <v>5858</v>
      </c>
      <c r="L173" s="77" t="s">
        <v>7080</v>
      </c>
      <c r="M173" s="77" t="s">
        <v>7081</v>
      </c>
      <c r="N173" s="77" t="s">
        <v>7082</v>
      </c>
      <c r="O173" s="77" t="s">
        <v>445</v>
      </c>
      <c r="P173" s="77">
        <v>76904</v>
      </c>
      <c r="Q173" s="77"/>
      <c r="R173" s="77"/>
      <c r="S173" s="77"/>
      <c r="T173" s="77"/>
      <c r="U173" s="77">
        <v>30397572</v>
      </c>
      <c r="V173" s="77"/>
      <c r="W173" s="77" t="s">
        <v>4634</v>
      </c>
      <c r="X173" s="77">
        <v>480</v>
      </c>
      <c r="Y173" s="77">
        <v>638</v>
      </c>
      <c r="Z173" s="77">
        <v>22</v>
      </c>
      <c r="AA173" s="77">
        <f t="shared" si="16"/>
        <v>0.30624000000000001</v>
      </c>
      <c r="AB173" s="77" t="s">
        <v>70</v>
      </c>
      <c r="AC173" s="77"/>
      <c r="AD173" s="77"/>
      <c r="AE173" s="77"/>
      <c r="AF173" s="77">
        <f t="shared" si="17"/>
        <v>390962293</v>
      </c>
      <c r="AG173" s="77">
        <f t="shared" si="18"/>
        <v>638</v>
      </c>
      <c r="AH173" s="77">
        <f t="shared" si="19"/>
        <v>22</v>
      </c>
      <c r="AI173" s="77">
        <f t="shared" si="20"/>
        <v>0.30624000000000001</v>
      </c>
      <c r="AJ173" s="77" t="s">
        <v>72</v>
      </c>
      <c r="AK173" s="77">
        <v>390962293</v>
      </c>
      <c r="AL173" s="78">
        <v>44629</v>
      </c>
      <c r="AM173" s="78">
        <v>44629</v>
      </c>
      <c r="AN173" s="78">
        <v>44631</v>
      </c>
      <c r="AO173" s="78">
        <v>44631</v>
      </c>
      <c r="AP173" s="78">
        <v>44631</v>
      </c>
      <c r="AQ173" s="77" t="s">
        <v>89</v>
      </c>
      <c r="AR173" s="77"/>
      <c r="AS173" s="77"/>
      <c r="AT173" s="77"/>
      <c r="AU173" s="77"/>
      <c r="AV173" s="78"/>
      <c r="AW173" s="77" t="s">
        <v>1198</v>
      </c>
      <c r="AX173" s="77"/>
      <c r="AY173" s="77"/>
      <c r="AZ173" s="77"/>
      <c r="BA173" s="77"/>
      <c r="BB173" s="77"/>
      <c r="BC173" s="77"/>
      <c r="BD173" s="77"/>
      <c r="BE173" s="77">
        <f t="shared" si="21"/>
        <v>11</v>
      </c>
      <c r="BF173" s="77">
        <f t="shared" si="22"/>
        <v>3</v>
      </c>
      <c r="BG173" s="77">
        <f t="shared" si="23"/>
        <v>2022</v>
      </c>
      <c r="BH173" s="77"/>
    </row>
    <row r="174" spans="1:60">
      <c r="A174" s="77" t="s">
        <v>55</v>
      </c>
      <c r="B174" s="77" t="s">
        <v>56</v>
      </c>
      <c r="C174" s="77">
        <v>390962295</v>
      </c>
      <c r="D174" s="77"/>
      <c r="E174" s="77" t="s">
        <v>7166</v>
      </c>
      <c r="F174" s="77" t="s">
        <v>85</v>
      </c>
      <c r="G174" s="77" t="s">
        <v>5855</v>
      </c>
      <c r="H174" s="77" t="s">
        <v>5856</v>
      </c>
      <c r="I174" s="77" t="s">
        <v>6216</v>
      </c>
      <c r="J174" s="77" t="s">
        <v>85</v>
      </c>
      <c r="K174" s="309" t="s">
        <v>5858</v>
      </c>
      <c r="L174" s="77" t="s">
        <v>7080</v>
      </c>
      <c r="M174" s="77" t="s">
        <v>7081</v>
      </c>
      <c r="N174" s="77" t="s">
        <v>7082</v>
      </c>
      <c r="O174" s="77" t="s">
        <v>445</v>
      </c>
      <c r="P174" s="77">
        <v>76904</v>
      </c>
      <c r="Q174" s="77"/>
      <c r="R174" s="77"/>
      <c r="S174" s="77"/>
      <c r="T174" s="77"/>
      <c r="U174" s="77">
        <v>30397572</v>
      </c>
      <c r="V174" s="77"/>
      <c r="W174" s="77" t="s">
        <v>4634</v>
      </c>
      <c r="X174" s="77">
        <v>480</v>
      </c>
      <c r="Y174" s="77">
        <v>638</v>
      </c>
      <c r="Z174" s="77">
        <v>22</v>
      </c>
      <c r="AA174" s="77">
        <f t="shared" si="16"/>
        <v>0.30624000000000001</v>
      </c>
      <c r="AB174" s="77" t="s">
        <v>70</v>
      </c>
      <c r="AC174" s="77"/>
      <c r="AD174" s="77"/>
      <c r="AE174" s="77"/>
      <c r="AF174" s="77">
        <f t="shared" si="17"/>
        <v>390962295</v>
      </c>
      <c r="AG174" s="77">
        <f t="shared" si="18"/>
        <v>638</v>
      </c>
      <c r="AH174" s="77">
        <f t="shared" si="19"/>
        <v>22</v>
      </c>
      <c r="AI174" s="77">
        <f t="shared" si="20"/>
        <v>0.30624000000000001</v>
      </c>
      <c r="AJ174" s="77" t="s">
        <v>72</v>
      </c>
      <c r="AK174" s="77">
        <v>390962295</v>
      </c>
      <c r="AL174" s="78">
        <v>44629</v>
      </c>
      <c r="AM174" s="78">
        <v>44629</v>
      </c>
      <c r="AN174" s="78">
        <v>44631</v>
      </c>
      <c r="AO174" s="78">
        <v>44631</v>
      </c>
      <c r="AP174" s="78">
        <v>44631</v>
      </c>
      <c r="AQ174" s="77" t="s">
        <v>89</v>
      </c>
      <c r="AR174" s="77"/>
      <c r="AS174" s="77"/>
      <c r="AT174" s="77"/>
      <c r="AU174" s="77"/>
      <c r="AV174" s="78"/>
      <c r="AW174" s="77" t="s">
        <v>1198</v>
      </c>
      <c r="AX174" s="77"/>
      <c r="AY174" s="77"/>
      <c r="AZ174" s="77"/>
      <c r="BA174" s="77"/>
      <c r="BB174" s="77"/>
      <c r="BC174" s="77"/>
      <c r="BD174" s="77"/>
      <c r="BE174" s="77">
        <f t="shared" si="21"/>
        <v>11</v>
      </c>
      <c r="BF174" s="77">
        <f t="shared" si="22"/>
        <v>3</v>
      </c>
      <c r="BG174" s="77">
        <f t="shared" si="23"/>
        <v>2022</v>
      </c>
      <c r="BH174" s="77"/>
    </row>
    <row r="175" spans="1:60">
      <c r="A175" s="77" t="s">
        <v>55</v>
      </c>
      <c r="B175" s="77" t="s">
        <v>56</v>
      </c>
      <c r="C175" s="77">
        <v>390962269</v>
      </c>
      <c r="D175" s="77"/>
      <c r="E175" s="77" t="s">
        <v>7079</v>
      </c>
      <c r="F175" s="77" t="s">
        <v>85</v>
      </c>
      <c r="G175" s="77" t="s">
        <v>7089</v>
      </c>
      <c r="H175" s="77" t="s">
        <v>7090</v>
      </c>
      <c r="I175" s="77" t="s">
        <v>5840</v>
      </c>
      <c r="J175" s="77" t="s">
        <v>85</v>
      </c>
      <c r="K175" s="309" t="s">
        <v>5841</v>
      </c>
      <c r="L175" s="77" t="s">
        <v>7080</v>
      </c>
      <c r="M175" s="77" t="s">
        <v>7081</v>
      </c>
      <c r="N175" s="77" t="s">
        <v>7082</v>
      </c>
      <c r="O175" s="77" t="s">
        <v>445</v>
      </c>
      <c r="P175" s="77">
        <v>76904</v>
      </c>
      <c r="Q175" s="77"/>
      <c r="R175" s="77"/>
      <c r="S175" s="77"/>
      <c r="T175" s="77"/>
      <c r="U175" s="77">
        <v>12005832</v>
      </c>
      <c r="V175" s="77"/>
      <c r="W175" s="77" t="s">
        <v>4634</v>
      </c>
      <c r="X175" s="77">
        <v>480</v>
      </c>
      <c r="Y175" s="77">
        <v>600</v>
      </c>
      <c r="Z175" s="77">
        <v>20</v>
      </c>
      <c r="AA175" s="77">
        <f t="shared" si="16"/>
        <v>0.28799999999999998</v>
      </c>
      <c r="AB175" s="77" t="s">
        <v>70</v>
      </c>
      <c r="AC175" s="77"/>
      <c r="AD175" s="77"/>
      <c r="AE175" s="77"/>
      <c r="AF175" s="77">
        <f t="shared" si="17"/>
        <v>390962269</v>
      </c>
      <c r="AG175" s="77">
        <f t="shared" si="18"/>
        <v>600</v>
      </c>
      <c r="AH175" s="77">
        <f t="shared" si="19"/>
        <v>20</v>
      </c>
      <c r="AI175" s="77">
        <f t="shared" si="20"/>
        <v>0.28799999999999998</v>
      </c>
      <c r="AJ175" s="77" t="s">
        <v>72</v>
      </c>
      <c r="AK175" s="77">
        <v>390962269</v>
      </c>
      <c r="AL175" s="78">
        <v>44629</v>
      </c>
      <c r="AM175" s="78">
        <v>44629</v>
      </c>
      <c r="AN175" s="78">
        <v>44634</v>
      </c>
      <c r="AO175" s="78">
        <v>44634</v>
      </c>
      <c r="AP175" s="78">
        <v>44634</v>
      </c>
      <c r="AQ175" s="77" t="s">
        <v>89</v>
      </c>
      <c r="AR175" s="77"/>
      <c r="AS175" s="77"/>
      <c r="AT175" s="77"/>
      <c r="AU175" s="77"/>
      <c r="AV175" s="78"/>
      <c r="AW175" s="77" t="s">
        <v>1198</v>
      </c>
      <c r="AX175" s="77"/>
      <c r="AY175" s="77"/>
      <c r="AZ175" s="77"/>
      <c r="BA175" s="77"/>
      <c r="BB175" s="77"/>
      <c r="BC175" s="77"/>
      <c r="BD175" s="77"/>
      <c r="BE175" s="77">
        <f t="shared" si="21"/>
        <v>11</v>
      </c>
      <c r="BF175" s="77">
        <f t="shared" si="22"/>
        <v>3</v>
      </c>
      <c r="BG175" s="77">
        <f t="shared" si="23"/>
        <v>2022</v>
      </c>
      <c r="BH175" s="77"/>
    </row>
    <row r="176" spans="1:60">
      <c r="A176" s="77" t="s">
        <v>55</v>
      </c>
      <c r="B176" s="77" t="s">
        <v>56</v>
      </c>
      <c r="C176" s="77">
        <v>390962273</v>
      </c>
      <c r="D176" s="77"/>
      <c r="E176" s="77" t="s">
        <v>7079</v>
      </c>
      <c r="F176" s="77" t="s">
        <v>85</v>
      </c>
      <c r="G176" s="77" t="s">
        <v>7089</v>
      </c>
      <c r="H176" s="77" t="s">
        <v>7090</v>
      </c>
      <c r="I176" s="77" t="s">
        <v>5840</v>
      </c>
      <c r="J176" s="77" t="s">
        <v>85</v>
      </c>
      <c r="K176" s="309" t="s">
        <v>5841</v>
      </c>
      <c r="L176" s="77" t="s">
        <v>7080</v>
      </c>
      <c r="M176" s="77" t="s">
        <v>7081</v>
      </c>
      <c r="N176" s="77" t="s">
        <v>7082</v>
      </c>
      <c r="O176" s="77" t="s">
        <v>445</v>
      </c>
      <c r="P176" s="77">
        <v>76904</v>
      </c>
      <c r="Q176" s="77"/>
      <c r="R176" s="77"/>
      <c r="S176" s="77"/>
      <c r="T176" s="77"/>
      <c r="U176" s="77">
        <v>12005832</v>
      </c>
      <c r="V176" s="77"/>
      <c r="W176" s="77" t="s">
        <v>4634</v>
      </c>
      <c r="X176" s="77">
        <v>480</v>
      </c>
      <c r="Y176" s="77">
        <v>600</v>
      </c>
      <c r="Z176" s="77">
        <v>20</v>
      </c>
      <c r="AA176" s="77">
        <f t="shared" si="16"/>
        <v>0.28799999999999998</v>
      </c>
      <c r="AB176" s="77" t="s">
        <v>70</v>
      </c>
      <c r="AC176" s="77"/>
      <c r="AD176" s="77"/>
      <c r="AE176" s="77"/>
      <c r="AF176" s="77">
        <f t="shared" si="17"/>
        <v>390962273</v>
      </c>
      <c r="AG176" s="77">
        <f t="shared" si="18"/>
        <v>600</v>
      </c>
      <c r="AH176" s="77">
        <f t="shared" si="19"/>
        <v>20</v>
      </c>
      <c r="AI176" s="77">
        <f t="shared" si="20"/>
        <v>0.28799999999999998</v>
      </c>
      <c r="AJ176" s="77" t="s">
        <v>72</v>
      </c>
      <c r="AK176" s="77">
        <v>390962273</v>
      </c>
      <c r="AL176" s="78">
        <v>44631</v>
      </c>
      <c r="AM176" s="78">
        <v>44631</v>
      </c>
      <c r="AN176" s="78">
        <v>44634</v>
      </c>
      <c r="AO176" s="78">
        <v>44634</v>
      </c>
      <c r="AP176" s="78">
        <v>44634</v>
      </c>
      <c r="AQ176" s="77" t="s">
        <v>89</v>
      </c>
      <c r="AR176" s="77"/>
      <c r="AS176" s="77"/>
      <c r="AT176" s="77"/>
      <c r="AU176" s="77"/>
      <c r="AV176" s="78"/>
      <c r="AW176" s="77" t="s">
        <v>1198</v>
      </c>
      <c r="AX176" s="77"/>
      <c r="AY176" s="77"/>
      <c r="AZ176" s="77"/>
      <c r="BA176" s="77"/>
      <c r="BB176" s="77"/>
      <c r="BC176" s="77"/>
      <c r="BD176" s="77"/>
      <c r="BE176" s="77">
        <f t="shared" si="21"/>
        <v>11</v>
      </c>
      <c r="BF176" s="77">
        <f t="shared" si="22"/>
        <v>3</v>
      </c>
      <c r="BG176" s="77">
        <f t="shared" si="23"/>
        <v>2022</v>
      </c>
      <c r="BH176" s="77"/>
    </row>
    <row r="177" spans="1:60">
      <c r="A177" s="77" t="s">
        <v>55</v>
      </c>
      <c r="B177" s="77" t="s">
        <v>56</v>
      </c>
      <c r="C177" s="77">
        <v>390962276</v>
      </c>
      <c r="D177" s="77"/>
      <c r="E177" s="77" t="s">
        <v>7166</v>
      </c>
      <c r="F177" s="77" t="s">
        <v>85</v>
      </c>
      <c r="G177" s="77" t="s">
        <v>5855</v>
      </c>
      <c r="H177" s="77" t="s">
        <v>5856</v>
      </c>
      <c r="I177" s="77" t="s">
        <v>6216</v>
      </c>
      <c r="J177" s="77" t="s">
        <v>85</v>
      </c>
      <c r="K177" s="309" t="s">
        <v>5858</v>
      </c>
      <c r="L177" s="77" t="s">
        <v>7080</v>
      </c>
      <c r="M177" s="77" t="s">
        <v>7081</v>
      </c>
      <c r="N177" s="77" t="s">
        <v>7082</v>
      </c>
      <c r="O177" s="77" t="s">
        <v>445</v>
      </c>
      <c r="P177" s="77">
        <v>76904</v>
      </c>
      <c r="Q177" s="77"/>
      <c r="R177" s="77"/>
      <c r="S177" s="77"/>
      <c r="T177" s="77"/>
      <c r="U177" s="77">
        <v>30390372</v>
      </c>
      <c r="V177" s="77"/>
      <c r="W177" s="77" t="s">
        <v>7108</v>
      </c>
      <c r="X177" s="77">
        <v>480</v>
      </c>
      <c r="Y177" s="77">
        <v>638</v>
      </c>
      <c r="Z177" s="77">
        <v>22</v>
      </c>
      <c r="AA177" s="77">
        <f t="shared" si="16"/>
        <v>0.30624000000000001</v>
      </c>
      <c r="AB177" s="77" t="s">
        <v>70</v>
      </c>
      <c r="AC177" s="77"/>
      <c r="AD177" s="77"/>
      <c r="AE177" s="77"/>
      <c r="AF177" s="77">
        <f t="shared" si="17"/>
        <v>390962276</v>
      </c>
      <c r="AG177" s="77">
        <f t="shared" si="18"/>
        <v>638</v>
      </c>
      <c r="AH177" s="77">
        <f t="shared" si="19"/>
        <v>22</v>
      </c>
      <c r="AI177" s="77">
        <f t="shared" si="20"/>
        <v>0.30624000000000001</v>
      </c>
      <c r="AJ177" s="77" t="s">
        <v>72</v>
      </c>
      <c r="AK177" s="77">
        <v>390962276</v>
      </c>
      <c r="AL177" s="78">
        <v>44631</v>
      </c>
      <c r="AM177" s="78">
        <v>44631</v>
      </c>
      <c r="AN177" s="78">
        <v>44634</v>
      </c>
      <c r="AO177" s="78">
        <v>44634</v>
      </c>
      <c r="AP177" s="78">
        <v>44634</v>
      </c>
      <c r="AQ177" s="77" t="s">
        <v>89</v>
      </c>
      <c r="AR177" s="77"/>
      <c r="AS177" s="77"/>
      <c r="AT177" s="77"/>
      <c r="AU177" s="77"/>
      <c r="AV177" s="78"/>
      <c r="AW177" s="77" t="s">
        <v>1198</v>
      </c>
      <c r="AX177" s="77"/>
      <c r="AY177" s="77"/>
      <c r="AZ177" s="77"/>
      <c r="BA177" s="77"/>
      <c r="BB177" s="77"/>
      <c r="BC177" s="77"/>
      <c r="BD177" s="77"/>
      <c r="BE177" s="77">
        <f t="shared" si="21"/>
        <v>11</v>
      </c>
      <c r="BF177" s="77">
        <f t="shared" si="22"/>
        <v>3</v>
      </c>
      <c r="BG177" s="77">
        <f t="shared" si="23"/>
        <v>2022</v>
      </c>
      <c r="BH177" s="77"/>
    </row>
    <row r="178" spans="1:60">
      <c r="A178" s="77" t="s">
        <v>55</v>
      </c>
      <c r="B178" s="77" t="s">
        <v>56</v>
      </c>
      <c r="C178" s="77">
        <v>390962279</v>
      </c>
      <c r="D178" s="77"/>
      <c r="E178" s="77" t="s">
        <v>7166</v>
      </c>
      <c r="F178" s="77" t="s">
        <v>85</v>
      </c>
      <c r="G178" s="77" t="s">
        <v>5855</v>
      </c>
      <c r="H178" s="77" t="s">
        <v>5856</v>
      </c>
      <c r="I178" s="77" t="s">
        <v>6216</v>
      </c>
      <c r="J178" s="77" t="s">
        <v>85</v>
      </c>
      <c r="K178" s="309" t="s">
        <v>5858</v>
      </c>
      <c r="L178" s="77" t="s">
        <v>7080</v>
      </c>
      <c r="M178" s="77" t="s">
        <v>7081</v>
      </c>
      <c r="N178" s="77" t="s">
        <v>7082</v>
      </c>
      <c r="O178" s="77" t="s">
        <v>445</v>
      </c>
      <c r="P178" s="77">
        <v>76904</v>
      </c>
      <c r="Q178" s="77"/>
      <c r="R178" s="77"/>
      <c r="S178" s="77"/>
      <c r="T178" s="77"/>
      <c r="U178" s="77">
        <v>30397572</v>
      </c>
      <c r="V178" s="77"/>
      <c r="W178" s="77" t="s">
        <v>4634</v>
      </c>
      <c r="X178" s="77">
        <v>480</v>
      </c>
      <c r="Y178" s="77">
        <v>638</v>
      </c>
      <c r="Z178" s="77">
        <v>22</v>
      </c>
      <c r="AA178" s="77">
        <f t="shared" si="16"/>
        <v>0.30624000000000001</v>
      </c>
      <c r="AB178" s="77" t="s">
        <v>70</v>
      </c>
      <c r="AC178" s="77"/>
      <c r="AD178" s="77"/>
      <c r="AE178" s="77"/>
      <c r="AF178" s="77">
        <f t="shared" si="17"/>
        <v>390962279</v>
      </c>
      <c r="AG178" s="77">
        <f t="shared" si="18"/>
        <v>638</v>
      </c>
      <c r="AH178" s="77">
        <f t="shared" si="19"/>
        <v>22</v>
      </c>
      <c r="AI178" s="77">
        <f t="shared" si="20"/>
        <v>0.30624000000000001</v>
      </c>
      <c r="AJ178" s="77" t="s">
        <v>72</v>
      </c>
      <c r="AK178" s="77">
        <v>390962279</v>
      </c>
      <c r="AL178" s="78">
        <v>44631</v>
      </c>
      <c r="AM178" s="78">
        <v>44631</v>
      </c>
      <c r="AN178" s="78">
        <v>44634</v>
      </c>
      <c r="AO178" s="78">
        <v>44634</v>
      </c>
      <c r="AP178" s="78">
        <v>44634</v>
      </c>
      <c r="AQ178" s="77" t="s">
        <v>89</v>
      </c>
      <c r="AR178" s="77"/>
      <c r="AS178" s="77"/>
      <c r="AT178" s="77"/>
      <c r="AU178" s="77"/>
      <c r="AV178" s="78"/>
      <c r="AW178" s="77" t="s">
        <v>1198</v>
      </c>
      <c r="AX178" s="77"/>
      <c r="AY178" s="77"/>
      <c r="AZ178" s="77"/>
      <c r="BA178" s="77"/>
      <c r="BB178" s="77"/>
      <c r="BC178" s="77"/>
      <c r="BD178" s="77"/>
      <c r="BE178" s="77">
        <f t="shared" si="21"/>
        <v>11</v>
      </c>
      <c r="BF178" s="77">
        <f t="shared" si="22"/>
        <v>3</v>
      </c>
      <c r="BG178" s="77">
        <f t="shared" si="23"/>
        <v>2022</v>
      </c>
      <c r="BH178" s="77"/>
    </row>
    <row r="179" spans="1:60">
      <c r="A179" s="77" t="s">
        <v>55</v>
      </c>
      <c r="B179" s="77" t="s">
        <v>56</v>
      </c>
      <c r="C179" s="77">
        <v>390962284</v>
      </c>
      <c r="D179" s="77"/>
      <c r="E179" s="77" t="s">
        <v>7166</v>
      </c>
      <c r="F179" s="77" t="s">
        <v>85</v>
      </c>
      <c r="G179" s="77" t="s">
        <v>5855</v>
      </c>
      <c r="H179" s="77" t="s">
        <v>5856</v>
      </c>
      <c r="I179" s="77" t="s">
        <v>6216</v>
      </c>
      <c r="J179" s="77" t="s">
        <v>85</v>
      </c>
      <c r="K179" s="309" t="s">
        <v>5858</v>
      </c>
      <c r="L179" s="77" t="s">
        <v>7080</v>
      </c>
      <c r="M179" s="77" t="s">
        <v>7081</v>
      </c>
      <c r="N179" s="77" t="s">
        <v>7082</v>
      </c>
      <c r="O179" s="77" t="s">
        <v>445</v>
      </c>
      <c r="P179" s="77">
        <v>76904</v>
      </c>
      <c r="Q179" s="77"/>
      <c r="R179" s="77"/>
      <c r="S179" s="77"/>
      <c r="T179" s="77"/>
      <c r="U179" s="77">
        <v>30397572</v>
      </c>
      <c r="V179" s="77"/>
      <c r="W179" s="77" t="s">
        <v>4634</v>
      </c>
      <c r="X179" s="77">
        <v>480</v>
      </c>
      <c r="Y179" s="77">
        <v>638</v>
      </c>
      <c r="Z179" s="77">
        <v>22</v>
      </c>
      <c r="AA179" s="77">
        <f t="shared" si="16"/>
        <v>0.30624000000000001</v>
      </c>
      <c r="AB179" s="77" t="s">
        <v>70</v>
      </c>
      <c r="AC179" s="77"/>
      <c r="AD179" s="77"/>
      <c r="AE179" s="77"/>
      <c r="AF179" s="77">
        <f t="shared" si="17"/>
        <v>390962284</v>
      </c>
      <c r="AG179" s="77">
        <f t="shared" si="18"/>
        <v>638</v>
      </c>
      <c r="AH179" s="77">
        <f t="shared" si="19"/>
        <v>22</v>
      </c>
      <c r="AI179" s="77">
        <f t="shared" si="20"/>
        <v>0.30624000000000001</v>
      </c>
      <c r="AJ179" s="77" t="s">
        <v>72</v>
      </c>
      <c r="AK179" s="77">
        <v>390962284</v>
      </c>
      <c r="AL179" s="78">
        <v>44631</v>
      </c>
      <c r="AM179" s="78">
        <v>44631</v>
      </c>
      <c r="AN179" s="78">
        <v>44634</v>
      </c>
      <c r="AO179" s="78">
        <v>44634</v>
      </c>
      <c r="AP179" s="78">
        <v>44634</v>
      </c>
      <c r="AQ179" s="77" t="s">
        <v>89</v>
      </c>
      <c r="AR179" s="77"/>
      <c r="AS179" s="77"/>
      <c r="AT179" s="77"/>
      <c r="AU179" s="77"/>
      <c r="AV179" s="78"/>
      <c r="AW179" s="77" t="s">
        <v>1198</v>
      </c>
      <c r="AX179" s="77"/>
      <c r="AY179" s="77"/>
      <c r="AZ179" s="77"/>
      <c r="BA179" s="77"/>
      <c r="BB179" s="77"/>
      <c r="BC179" s="77"/>
      <c r="BD179" s="77"/>
      <c r="BE179" s="77">
        <f t="shared" si="21"/>
        <v>11</v>
      </c>
      <c r="BF179" s="77">
        <f t="shared" si="22"/>
        <v>3</v>
      </c>
      <c r="BG179" s="77">
        <f t="shared" si="23"/>
        <v>2022</v>
      </c>
      <c r="BH179" s="77"/>
    </row>
    <row r="180" spans="1:60">
      <c r="A180" s="77" t="s">
        <v>55</v>
      </c>
      <c r="B180" s="77" t="s">
        <v>56</v>
      </c>
      <c r="C180" s="77">
        <v>390962287</v>
      </c>
      <c r="D180" s="77"/>
      <c r="E180" s="77" t="s">
        <v>7166</v>
      </c>
      <c r="F180" s="77" t="s">
        <v>85</v>
      </c>
      <c r="G180" s="77" t="s">
        <v>5855</v>
      </c>
      <c r="H180" s="77" t="s">
        <v>5856</v>
      </c>
      <c r="I180" s="77" t="s">
        <v>6216</v>
      </c>
      <c r="J180" s="77" t="s">
        <v>85</v>
      </c>
      <c r="K180" s="309" t="s">
        <v>5858</v>
      </c>
      <c r="L180" s="77" t="s">
        <v>7080</v>
      </c>
      <c r="M180" s="77" t="s">
        <v>7081</v>
      </c>
      <c r="N180" s="77" t="s">
        <v>7082</v>
      </c>
      <c r="O180" s="77" t="s">
        <v>445</v>
      </c>
      <c r="P180" s="77">
        <v>76904</v>
      </c>
      <c r="Q180" s="77"/>
      <c r="R180" s="77"/>
      <c r="S180" s="77"/>
      <c r="T180" s="77"/>
      <c r="U180" s="77">
        <v>30390372</v>
      </c>
      <c r="V180" s="77"/>
      <c r="W180" s="77" t="s">
        <v>7108</v>
      </c>
      <c r="X180" s="77">
        <v>480</v>
      </c>
      <c r="Y180" s="77">
        <v>638</v>
      </c>
      <c r="Z180" s="77">
        <v>22</v>
      </c>
      <c r="AA180" s="77">
        <f t="shared" si="16"/>
        <v>0.30624000000000001</v>
      </c>
      <c r="AB180" s="77" t="s">
        <v>70</v>
      </c>
      <c r="AC180" s="77"/>
      <c r="AD180" s="77"/>
      <c r="AE180" s="77"/>
      <c r="AF180" s="77">
        <f t="shared" si="17"/>
        <v>390962287</v>
      </c>
      <c r="AG180" s="77">
        <f t="shared" si="18"/>
        <v>638</v>
      </c>
      <c r="AH180" s="77">
        <f t="shared" si="19"/>
        <v>22</v>
      </c>
      <c r="AI180" s="77">
        <f t="shared" si="20"/>
        <v>0.30624000000000001</v>
      </c>
      <c r="AJ180" s="77" t="s">
        <v>72</v>
      </c>
      <c r="AK180" s="77">
        <v>390962287</v>
      </c>
      <c r="AL180" s="78">
        <v>44631</v>
      </c>
      <c r="AM180" s="78">
        <v>44631</v>
      </c>
      <c r="AN180" s="78">
        <v>44634</v>
      </c>
      <c r="AO180" s="78">
        <v>44634</v>
      </c>
      <c r="AP180" s="78">
        <v>44634</v>
      </c>
      <c r="AQ180" s="77" t="s">
        <v>89</v>
      </c>
      <c r="AR180" s="77"/>
      <c r="AS180" s="77"/>
      <c r="AT180" s="77"/>
      <c r="AU180" s="77"/>
      <c r="AV180" s="78"/>
      <c r="AW180" s="77" t="s">
        <v>1198</v>
      </c>
      <c r="AX180" s="77"/>
      <c r="AY180" s="77"/>
      <c r="AZ180" s="77"/>
      <c r="BA180" s="77"/>
      <c r="BB180" s="77"/>
      <c r="BC180" s="77"/>
      <c r="BD180" s="77"/>
      <c r="BE180" s="77">
        <f t="shared" si="21"/>
        <v>11</v>
      </c>
      <c r="BF180" s="77">
        <f t="shared" si="22"/>
        <v>3</v>
      </c>
      <c r="BG180" s="77">
        <f t="shared" si="23"/>
        <v>2022</v>
      </c>
      <c r="BH180" s="77"/>
    </row>
    <row r="181" spans="1:60">
      <c r="A181" s="77" t="s">
        <v>55</v>
      </c>
      <c r="B181" s="77" t="s">
        <v>56</v>
      </c>
      <c r="C181" s="77">
        <v>390962294</v>
      </c>
      <c r="D181" s="77"/>
      <c r="E181" s="77" t="s">
        <v>7166</v>
      </c>
      <c r="F181" s="77" t="s">
        <v>85</v>
      </c>
      <c r="G181" s="77" t="s">
        <v>5855</v>
      </c>
      <c r="H181" s="77" t="s">
        <v>5856</v>
      </c>
      <c r="I181" s="77" t="s">
        <v>6216</v>
      </c>
      <c r="J181" s="77" t="s">
        <v>85</v>
      </c>
      <c r="K181" s="309" t="s">
        <v>5858</v>
      </c>
      <c r="L181" s="77" t="s">
        <v>7080</v>
      </c>
      <c r="M181" s="77" t="s">
        <v>7081</v>
      </c>
      <c r="N181" s="77" t="s">
        <v>7082</v>
      </c>
      <c r="O181" s="77" t="s">
        <v>445</v>
      </c>
      <c r="P181" s="77">
        <v>76904</v>
      </c>
      <c r="Q181" s="77"/>
      <c r="R181" s="77"/>
      <c r="S181" s="77"/>
      <c r="T181" s="77"/>
      <c r="U181" s="77">
        <v>30390372</v>
      </c>
      <c r="V181" s="77"/>
      <c r="W181" s="77" t="s">
        <v>7108</v>
      </c>
      <c r="X181" s="77">
        <v>480</v>
      </c>
      <c r="Y181" s="77">
        <v>638</v>
      </c>
      <c r="Z181" s="77">
        <v>22</v>
      </c>
      <c r="AA181" s="77">
        <f t="shared" si="16"/>
        <v>0.30624000000000001</v>
      </c>
      <c r="AB181" s="77" t="s">
        <v>70</v>
      </c>
      <c r="AC181" s="77"/>
      <c r="AD181" s="77"/>
      <c r="AE181" s="77"/>
      <c r="AF181" s="77">
        <f t="shared" si="17"/>
        <v>390962294</v>
      </c>
      <c r="AG181" s="77">
        <f t="shared" si="18"/>
        <v>638</v>
      </c>
      <c r="AH181" s="77">
        <f t="shared" si="19"/>
        <v>22</v>
      </c>
      <c r="AI181" s="77">
        <f t="shared" si="20"/>
        <v>0.30624000000000001</v>
      </c>
      <c r="AJ181" s="77" t="s">
        <v>72</v>
      </c>
      <c r="AK181" s="77">
        <v>390962294</v>
      </c>
      <c r="AL181" s="78">
        <v>44631</v>
      </c>
      <c r="AM181" s="78">
        <v>44631</v>
      </c>
      <c r="AN181" s="78">
        <v>44634</v>
      </c>
      <c r="AO181" s="78">
        <v>44634</v>
      </c>
      <c r="AP181" s="78">
        <v>44634</v>
      </c>
      <c r="AQ181" s="77" t="s">
        <v>89</v>
      </c>
      <c r="AR181" s="77"/>
      <c r="AS181" s="77"/>
      <c r="AT181" s="77"/>
      <c r="AU181" s="77"/>
      <c r="AV181" s="78"/>
      <c r="AW181" s="77" t="s">
        <v>1198</v>
      </c>
      <c r="AX181" s="77"/>
      <c r="AY181" s="77"/>
      <c r="AZ181" s="77"/>
      <c r="BA181" s="77"/>
      <c r="BB181" s="77"/>
      <c r="BC181" s="77"/>
      <c r="BD181" s="77"/>
      <c r="BE181" s="77">
        <f t="shared" si="21"/>
        <v>11</v>
      </c>
      <c r="BF181" s="77">
        <f t="shared" si="22"/>
        <v>3</v>
      </c>
      <c r="BG181" s="77">
        <f t="shared" si="23"/>
        <v>2022</v>
      </c>
      <c r="BH181" s="77"/>
    </row>
    <row r="182" spans="1:60">
      <c r="A182" s="77" t="s">
        <v>55</v>
      </c>
      <c r="B182" s="77" t="s">
        <v>56</v>
      </c>
      <c r="C182" s="77">
        <v>390962298</v>
      </c>
      <c r="D182" s="77"/>
      <c r="E182" s="77" t="s">
        <v>7079</v>
      </c>
      <c r="F182" s="77" t="s">
        <v>85</v>
      </c>
      <c r="G182" s="77" t="s">
        <v>7089</v>
      </c>
      <c r="H182" s="77" t="s">
        <v>7090</v>
      </c>
      <c r="I182" s="77" t="s">
        <v>5840</v>
      </c>
      <c r="J182" s="77" t="s">
        <v>85</v>
      </c>
      <c r="K182" s="309" t="s">
        <v>5841</v>
      </c>
      <c r="L182" s="77" t="s">
        <v>7080</v>
      </c>
      <c r="M182" s="77" t="s">
        <v>7081</v>
      </c>
      <c r="N182" s="77" t="s">
        <v>7082</v>
      </c>
      <c r="O182" s="77" t="s">
        <v>445</v>
      </c>
      <c r="P182" s="77">
        <v>76904</v>
      </c>
      <c r="Q182" s="77"/>
      <c r="R182" s="77"/>
      <c r="S182" s="77"/>
      <c r="T182" s="77"/>
      <c r="U182" s="77">
        <v>12005832</v>
      </c>
      <c r="V182" s="77"/>
      <c r="W182" s="77" t="s">
        <v>4634</v>
      </c>
      <c r="X182" s="77">
        <v>480</v>
      </c>
      <c r="Y182" s="77">
        <v>600</v>
      </c>
      <c r="Z182" s="77">
        <v>20</v>
      </c>
      <c r="AA182" s="77">
        <f t="shared" si="16"/>
        <v>0.28799999999999998</v>
      </c>
      <c r="AB182" s="77" t="s">
        <v>70</v>
      </c>
      <c r="AC182" s="77"/>
      <c r="AD182" s="77"/>
      <c r="AE182" s="77"/>
      <c r="AF182" s="77">
        <f t="shared" si="17"/>
        <v>390962298</v>
      </c>
      <c r="AG182" s="77">
        <f t="shared" si="18"/>
        <v>600</v>
      </c>
      <c r="AH182" s="77">
        <f t="shared" si="19"/>
        <v>20</v>
      </c>
      <c r="AI182" s="77">
        <f t="shared" si="20"/>
        <v>0.28799999999999998</v>
      </c>
      <c r="AJ182" s="77" t="s">
        <v>72</v>
      </c>
      <c r="AK182" s="77">
        <v>390962298</v>
      </c>
      <c r="AL182" s="78">
        <v>44631</v>
      </c>
      <c r="AM182" s="78">
        <v>44631</v>
      </c>
      <c r="AN182" s="78">
        <v>44634</v>
      </c>
      <c r="AO182" s="78">
        <v>44634</v>
      </c>
      <c r="AP182" s="78">
        <v>44634</v>
      </c>
      <c r="AQ182" s="77" t="s">
        <v>89</v>
      </c>
      <c r="AR182" s="77"/>
      <c r="AS182" s="77"/>
      <c r="AT182" s="77"/>
      <c r="AU182" s="77"/>
      <c r="AV182" s="78"/>
      <c r="AW182" s="77" t="s">
        <v>1198</v>
      </c>
      <c r="AX182" s="77"/>
      <c r="AY182" s="77"/>
      <c r="AZ182" s="77"/>
      <c r="BA182" s="77"/>
      <c r="BB182" s="77"/>
      <c r="BC182" s="77"/>
      <c r="BD182" s="77"/>
      <c r="BE182" s="77">
        <f t="shared" si="21"/>
        <v>11</v>
      </c>
      <c r="BF182" s="77">
        <f t="shared" si="22"/>
        <v>3</v>
      </c>
      <c r="BG182" s="77">
        <f t="shared" si="23"/>
        <v>2022</v>
      </c>
      <c r="BH182" s="77"/>
    </row>
    <row r="183" spans="1:60">
      <c r="A183" s="77" t="s">
        <v>55</v>
      </c>
      <c r="B183" s="77" t="s">
        <v>56</v>
      </c>
      <c r="C183" s="77">
        <v>390962302</v>
      </c>
      <c r="D183" s="77"/>
      <c r="E183" s="77" t="s">
        <v>7166</v>
      </c>
      <c r="F183" s="77" t="s">
        <v>85</v>
      </c>
      <c r="G183" s="77" t="s">
        <v>5855</v>
      </c>
      <c r="H183" s="77" t="s">
        <v>5856</v>
      </c>
      <c r="I183" s="77" t="s">
        <v>6216</v>
      </c>
      <c r="J183" s="77" t="s">
        <v>85</v>
      </c>
      <c r="K183" s="309" t="s">
        <v>5858</v>
      </c>
      <c r="L183" s="77" t="s">
        <v>7080</v>
      </c>
      <c r="M183" s="77" t="s">
        <v>7081</v>
      </c>
      <c r="N183" s="77" t="s">
        <v>7082</v>
      </c>
      <c r="O183" s="77" t="s">
        <v>445</v>
      </c>
      <c r="P183" s="77">
        <v>76904</v>
      </c>
      <c r="Q183" s="77"/>
      <c r="R183" s="77"/>
      <c r="S183" s="77"/>
      <c r="T183" s="77"/>
      <c r="U183" s="77">
        <v>30397572</v>
      </c>
      <c r="V183" s="77"/>
      <c r="W183" s="77" t="s">
        <v>4634</v>
      </c>
      <c r="X183" s="77">
        <v>480</v>
      </c>
      <c r="Y183" s="77">
        <v>638</v>
      </c>
      <c r="Z183" s="77">
        <v>22</v>
      </c>
      <c r="AA183" s="77">
        <f t="shared" si="16"/>
        <v>0.30624000000000001</v>
      </c>
      <c r="AB183" s="77" t="s">
        <v>70</v>
      </c>
      <c r="AC183" s="77"/>
      <c r="AD183" s="77"/>
      <c r="AE183" s="77"/>
      <c r="AF183" s="77">
        <f t="shared" si="17"/>
        <v>390962302</v>
      </c>
      <c r="AG183" s="77">
        <f t="shared" si="18"/>
        <v>638</v>
      </c>
      <c r="AH183" s="77">
        <f t="shared" si="19"/>
        <v>22</v>
      </c>
      <c r="AI183" s="77">
        <f t="shared" si="20"/>
        <v>0.30624000000000001</v>
      </c>
      <c r="AJ183" s="77" t="s">
        <v>72</v>
      </c>
      <c r="AK183" s="77">
        <v>390962302</v>
      </c>
      <c r="AL183" s="78">
        <v>44631</v>
      </c>
      <c r="AM183" s="78">
        <v>44631</v>
      </c>
      <c r="AN183" s="78">
        <v>44634</v>
      </c>
      <c r="AO183" s="78">
        <v>44634</v>
      </c>
      <c r="AP183" s="78">
        <v>44634</v>
      </c>
      <c r="AQ183" s="77" t="s">
        <v>89</v>
      </c>
      <c r="AR183" s="77"/>
      <c r="AS183" s="77"/>
      <c r="AT183" s="77"/>
      <c r="AU183" s="77"/>
      <c r="AV183" s="78"/>
      <c r="AW183" s="77" t="s">
        <v>1198</v>
      </c>
      <c r="AX183" s="77"/>
      <c r="AY183" s="77"/>
      <c r="AZ183" s="77"/>
      <c r="BA183" s="77"/>
      <c r="BB183" s="77"/>
      <c r="BC183" s="77"/>
      <c r="BD183" s="77"/>
      <c r="BE183" s="77">
        <f t="shared" si="21"/>
        <v>11</v>
      </c>
      <c r="BF183" s="77">
        <f t="shared" si="22"/>
        <v>3</v>
      </c>
      <c r="BG183" s="77">
        <f t="shared" si="23"/>
        <v>2022</v>
      </c>
      <c r="BH183" s="77"/>
    </row>
    <row r="184" spans="1:60">
      <c r="A184" s="77" t="s">
        <v>55</v>
      </c>
      <c r="B184" s="77" t="s">
        <v>56</v>
      </c>
      <c r="C184" s="77">
        <v>390962303</v>
      </c>
      <c r="D184" s="77"/>
      <c r="E184" s="77" t="s">
        <v>7166</v>
      </c>
      <c r="F184" s="77" t="s">
        <v>85</v>
      </c>
      <c r="G184" s="77" t="s">
        <v>5855</v>
      </c>
      <c r="H184" s="77" t="s">
        <v>5856</v>
      </c>
      <c r="I184" s="77" t="s">
        <v>6216</v>
      </c>
      <c r="J184" s="77" t="s">
        <v>85</v>
      </c>
      <c r="K184" s="309" t="s">
        <v>5858</v>
      </c>
      <c r="L184" s="77" t="s">
        <v>7080</v>
      </c>
      <c r="M184" s="77" t="s">
        <v>7081</v>
      </c>
      <c r="N184" s="77" t="s">
        <v>7082</v>
      </c>
      <c r="O184" s="77" t="s">
        <v>445</v>
      </c>
      <c r="P184" s="77">
        <v>76904</v>
      </c>
      <c r="Q184" s="77"/>
      <c r="R184" s="77"/>
      <c r="S184" s="77"/>
      <c r="T184" s="77"/>
      <c r="U184" s="77">
        <v>30390372</v>
      </c>
      <c r="V184" s="77"/>
      <c r="W184" s="77" t="s">
        <v>7108</v>
      </c>
      <c r="X184" s="77">
        <v>480</v>
      </c>
      <c r="Y184" s="77">
        <v>638</v>
      </c>
      <c r="Z184" s="77">
        <v>22</v>
      </c>
      <c r="AA184" s="77">
        <f t="shared" si="16"/>
        <v>0.30624000000000001</v>
      </c>
      <c r="AB184" s="77" t="s">
        <v>70</v>
      </c>
      <c r="AC184" s="77"/>
      <c r="AD184" s="77"/>
      <c r="AE184" s="77"/>
      <c r="AF184" s="77">
        <f t="shared" si="17"/>
        <v>390962303</v>
      </c>
      <c r="AG184" s="77">
        <f t="shared" si="18"/>
        <v>638</v>
      </c>
      <c r="AH184" s="77">
        <f t="shared" si="19"/>
        <v>22</v>
      </c>
      <c r="AI184" s="77">
        <f t="shared" si="20"/>
        <v>0.30624000000000001</v>
      </c>
      <c r="AJ184" s="77" t="s">
        <v>72</v>
      </c>
      <c r="AK184" s="77">
        <v>390962303</v>
      </c>
      <c r="AL184" s="78">
        <v>44631</v>
      </c>
      <c r="AM184" s="78">
        <v>44631</v>
      </c>
      <c r="AN184" s="78">
        <v>44634</v>
      </c>
      <c r="AO184" s="78">
        <v>44634</v>
      </c>
      <c r="AP184" s="78">
        <v>44634</v>
      </c>
      <c r="AQ184" s="77" t="s">
        <v>89</v>
      </c>
      <c r="AR184" s="77"/>
      <c r="AS184" s="77"/>
      <c r="AT184" s="77"/>
      <c r="AU184" s="77"/>
      <c r="AV184" s="78"/>
      <c r="AW184" s="77" t="s">
        <v>1198</v>
      </c>
      <c r="AX184" s="77"/>
      <c r="AY184" s="77"/>
      <c r="AZ184" s="77"/>
      <c r="BA184" s="77"/>
      <c r="BB184" s="77"/>
      <c r="BC184" s="77"/>
      <c r="BD184" s="77"/>
      <c r="BE184" s="77">
        <f t="shared" si="21"/>
        <v>11</v>
      </c>
      <c r="BF184" s="77">
        <f t="shared" si="22"/>
        <v>3</v>
      </c>
      <c r="BG184" s="77">
        <f t="shared" si="23"/>
        <v>2022</v>
      </c>
      <c r="BH184" s="77"/>
    </row>
    <row r="185" spans="1:60">
      <c r="A185" s="77" t="s">
        <v>55</v>
      </c>
      <c r="B185" s="77" t="s">
        <v>56</v>
      </c>
      <c r="C185" s="77">
        <v>390962304</v>
      </c>
      <c r="D185" s="77"/>
      <c r="E185" s="77" t="s">
        <v>7166</v>
      </c>
      <c r="F185" s="77" t="s">
        <v>85</v>
      </c>
      <c r="G185" s="77" t="s">
        <v>5855</v>
      </c>
      <c r="H185" s="77" t="s">
        <v>5856</v>
      </c>
      <c r="I185" s="77" t="s">
        <v>6216</v>
      </c>
      <c r="J185" s="77" t="s">
        <v>85</v>
      </c>
      <c r="K185" s="309" t="s">
        <v>5858</v>
      </c>
      <c r="L185" s="77" t="s">
        <v>7080</v>
      </c>
      <c r="M185" s="77" t="s">
        <v>7081</v>
      </c>
      <c r="N185" s="77" t="s">
        <v>7082</v>
      </c>
      <c r="O185" s="77" t="s">
        <v>445</v>
      </c>
      <c r="P185" s="77">
        <v>76904</v>
      </c>
      <c r="Q185" s="77"/>
      <c r="R185" s="77"/>
      <c r="S185" s="77"/>
      <c r="T185" s="77"/>
      <c r="U185" s="77">
        <v>30390372</v>
      </c>
      <c r="V185" s="77"/>
      <c r="W185" s="77" t="s">
        <v>7108</v>
      </c>
      <c r="X185" s="77">
        <v>480</v>
      </c>
      <c r="Y185" s="77">
        <v>638</v>
      </c>
      <c r="Z185" s="77">
        <v>22</v>
      </c>
      <c r="AA185" s="77">
        <f t="shared" si="16"/>
        <v>0.30624000000000001</v>
      </c>
      <c r="AB185" s="77" t="s">
        <v>70</v>
      </c>
      <c r="AC185" s="77"/>
      <c r="AD185" s="77"/>
      <c r="AE185" s="77"/>
      <c r="AF185" s="77">
        <f t="shared" si="17"/>
        <v>390962304</v>
      </c>
      <c r="AG185" s="77">
        <f t="shared" si="18"/>
        <v>638</v>
      </c>
      <c r="AH185" s="77">
        <f t="shared" si="19"/>
        <v>22</v>
      </c>
      <c r="AI185" s="77">
        <f t="shared" si="20"/>
        <v>0.30624000000000001</v>
      </c>
      <c r="AJ185" s="77" t="s">
        <v>72</v>
      </c>
      <c r="AK185" s="77">
        <v>390962304</v>
      </c>
      <c r="AL185" s="78">
        <v>44631</v>
      </c>
      <c r="AM185" s="78">
        <v>44631</v>
      </c>
      <c r="AN185" s="78">
        <v>44634</v>
      </c>
      <c r="AO185" s="78">
        <v>44634</v>
      </c>
      <c r="AP185" s="78">
        <v>44634</v>
      </c>
      <c r="AQ185" s="77" t="s">
        <v>89</v>
      </c>
      <c r="AR185" s="77"/>
      <c r="AS185" s="77"/>
      <c r="AT185" s="77"/>
      <c r="AU185" s="77"/>
      <c r="AV185" s="78"/>
      <c r="AW185" s="77" t="s">
        <v>1198</v>
      </c>
      <c r="AX185" s="77"/>
      <c r="AY185" s="77"/>
      <c r="AZ185" s="77"/>
      <c r="BA185" s="77"/>
      <c r="BB185" s="77"/>
      <c r="BC185" s="77"/>
      <c r="BD185" s="77"/>
      <c r="BE185" s="77">
        <f t="shared" si="21"/>
        <v>11</v>
      </c>
      <c r="BF185" s="77">
        <f t="shared" si="22"/>
        <v>3</v>
      </c>
      <c r="BG185" s="77">
        <f t="shared" si="23"/>
        <v>2022</v>
      </c>
      <c r="BH185" s="77"/>
    </row>
    <row r="186" spans="1:60">
      <c r="A186" s="77" t="s">
        <v>55</v>
      </c>
      <c r="B186" s="77" t="s">
        <v>56</v>
      </c>
      <c r="C186" s="77">
        <v>390962305</v>
      </c>
      <c r="D186" s="77"/>
      <c r="E186" s="77" t="s">
        <v>7166</v>
      </c>
      <c r="F186" s="77" t="s">
        <v>85</v>
      </c>
      <c r="G186" s="77" t="s">
        <v>5855</v>
      </c>
      <c r="H186" s="77" t="s">
        <v>5856</v>
      </c>
      <c r="I186" s="77" t="s">
        <v>6216</v>
      </c>
      <c r="J186" s="77" t="s">
        <v>85</v>
      </c>
      <c r="K186" s="309" t="s">
        <v>5858</v>
      </c>
      <c r="L186" s="77" t="s">
        <v>7080</v>
      </c>
      <c r="M186" s="77" t="s">
        <v>7081</v>
      </c>
      <c r="N186" s="77" t="s">
        <v>7082</v>
      </c>
      <c r="O186" s="77" t="s">
        <v>445</v>
      </c>
      <c r="P186" s="77">
        <v>76904</v>
      </c>
      <c r="Q186" s="77"/>
      <c r="R186" s="77"/>
      <c r="S186" s="77"/>
      <c r="T186" s="77"/>
      <c r="U186" s="77">
        <v>30397572</v>
      </c>
      <c r="V186" s="77"/>
      <c r="W186" s="77" t="s">
        <v>4634</v>
      </c>
      <c r="X186" s="77">
        <v>480</v>
      </c>
      <c r="Y186" s="77">
        <v>638</v>
      </c>
      <c r="Z186" s="77">
        <v>22</v>
      </c>
      <c r="AA186" s="77">
        <f t="shared" si="16"/>
        <v>0.30624000000000001</v>
      </c>
      <c r="AB186" s="77" t="s">
        <v>70</v>
      </c>
      <c r="AC186" s="77"/>
      <c r="AD186" s="77"/>
      <c r="AE186" s="77"/>
      <c r="AF186" s="77">
        <f t="shared" si="17"/>
        <v>390962305</v>
      </c>
      <c r="AG186" s="77">
        <f t="shared" si="18"/>
        <v>638</v>
      </c>
      <c r="AH186" s="77">
        <f t="shared" si="19"/>
        <v>22</v>
      </c>
      <c r="AI186" s="77">
        <f t="shared" si="20"/>
        <v>0.30624000000000001</v>
      </c>
      <c r="AJ186" s="77" t="s">
        <v>72</v>
      </c>
      <c r="AK186" s="77">
        <v>390962305</v>
      </c>
      <c r="AL186" s="78">
        <v>44631</v>
      </c>
      <c r="AM186" s="78">
        <v>44631</v>
      </c>
      <c r="AN186" s="78">
        <v>44634</v>
      </c>
      <c r="AO186" s="78">
        <v>44634</v>
      </c>
      <c r="AP186" s="78">
        <v>44634</v>
      </c>
      <c r="AQ186" s="77" t="s">
        <v>89</v>
      </c>
      <c r="AR186" s="77"/>
      <c r="AS186" s="77"/>
      <c r="AT186" s="77"/>
      <c r="AU186" s="77"/>
      <c r="AV186" s="78"/>
      <c r="AW186" s="77" t="s">
        <v>1198</v>
      </c>
      <c r="AX186" s="77"/>
      <c r="AY186" s="77"/>
      <c r="AZ186" s="77"/>
      <c r="BA186" s="77"/>
      <c r="BB186" s="77"/>
      <c r="BC186" s="77"/>
      <c r="BD186" s="77"/>
      <c r="BE186" s="77">
        <f t="shared" si="21"/>
        <v>11</v>
      </c>
      <c r="BF186" s="77">
        <f t="shared" si="22"/>
        <v>3</v>
      </c>
      <c r="BG186" s="77">
        <f t="shared" si="23"/>
        <v>2022</v>
      </c>
      <c r="BH186" s="77"/>
    </row>
    <row r="187" spans="1:60">
      <c r="A187" s="77" t="s">
        <v>55</v>
      </c>
      <c r="B187" s="77" t="s">
        <v>56</v>
      </c>
      <c r="C187" s="77">
        <v>390962300</v>
      </c>
      <c r="D187" s="77"/>
      <c r="E187" s="77" t="s">
        <v>7166</v>
      </c>
      <c r="F187" s="77" t="s">
        <v>5498</v>
      </c>
      <c r="G187" s="77" t="s">
        <v>7172</v>
      </c>
      <c r="H187" s="77" t="s">
        <v>7173</v>
      </c>
      <c r="I187" s="77" t="s">
        <v>5501</v>
      </c>
      <c r="J187" s="77" t="s">
        <v>445</v>
      </c>
      <c r="K187" s="77">
        <v>77536</v>
      </c>
      <c r="L187" s="77" t="s">
        <v>7080</v>
      </c>
      <c r="M187" s="77" t="s">
        <v>7081</v>
      </c>
      <c r="N187" s="77" t="s">
        <v>7082</v>
      </c>
      <c r="O187" s="77" t="s">
        <v>445</v>
      </c>
      <c r="P187" s="77">
        <v>76904</v>
      </c>
      <c r="Q187" s="77"/>
      <c r="R187" s="77"/>
      <c r="S187" s="77"/>
      <c r="T187" s="77"/>
      <c r="U187" s="77">
        <v>30397572</v>
      </c>
      <c r="V187" s="77"/>
      <c r="W187" s="77" t="s">
        <v>7168</v>
      </c>
      <c r="X187" s="77">
        <v>480</v>
      </c>
      <c r="Y187" s="77">
        <v>638</v>
      </c>
      <c r="Z187" s="77">
        <v>22</v>
      </c>
      <c r="AA187" s="77">
        <f t="shared" si="16"/>
        <v>0.30624000000000001</v>
      </c>
      <c r="AB187" s="77" t="s">
        <v>70</v>
      </c>
      <c r="AC187" s="77"/>
      <c r="AD187" s="77"/>
      <c r="AE187" s="77"/>
      <c r="AF187" s="77">
        <f t="shared" si="17"/>
        <v>390962300</v>
      </c>
      <c r="AG187" s="77">
        <f t="shared" si="18"/>
        <v>638</v>
      </c>
      <c r="AH187" s="77">
        <f t="shared" si="19"/>
        <v>22</v>
      </c>
      <c r="AI187" s="77">
        <f t="shared" si="20"/>
        <v>0.30624000000000001</v>
      </c>
      <c r="AJ187" s="77" t="s">
        <v>72</v>
      </c>
      <c r="AK187" s="77">
        <v>390962300</v>
      </c>
      <c r="AL187" s="78">
        <v>44634</v>
      </c>
      <c r="AM187" s="78">
        <v>44634</v>
      </c>
      <c r="AN187" s="78">
        <v>44635</v>
      </c>
      <c r="AO187" s="78">
        <v>44635</v>
      </c>
      <c r="AP187" s="78">
        <v>44635</v>
      </c>
      <c r="AQ187" s="77" t="s">
        <v>89</v>
      </c>
      <c r="AR187" s="77"/>
      <c r="AS187" s="77"/>
      <c r="AT187" s="77"/>
      <c r="AU187" s="77"/>
      <c r="AV187" s="78"/>
      <c r="AW187" s="77" t="s">
        <v>1198</v>
      </c>
      <c r="AX187" s="77"/>
      <c r="AY187" s="77"/>
      <c r="AZ187" s="77"/>
      <c r="BA187" s="77"/>
      <c r="BB187" s="77"/>
      <c r="BC187" s="77"/>
      <c r="BD187" s="77"/>
      <c r="BE187" s="77">
        <f t="shared" si="21"/>
        <v>12</v>
      </c>
      <c r="BF187" s="77">
        <f t="shared" si="22"/>
        <v>3</v>
      </c>
      <c r="BG187" s="77">
        <f t="shared" si="23"/>
        <v>2022</v>
      </c>
      <c r="BH187" s="77"/>
    </row>
    <row r="188" spans="1:60">
      <c r="A188" s="77" t="s">
        <v>55</v>
      </c>
      <c r="B188" s="77" t="s">
        <v>56</v>
      </c>
      <c r="C188" s="77">
        <v>390962281</v>
      </c>
      <c r="D188" s="77"/>
      <c r="E188" s="77" t="s">
        <v>7166</v>
      </c>
      <c r="F188" s="77" t="s">
        <v>5498</v>
      </c>
      <c r="G188" s="77" t="s">
        <v>7172</v>
      </c>
      <c r="H188" s="77" t="s">
        <v>7173</v>
      </c>
      <c r="I188" s="77" t="s">
        <v>5501</v>
      </c>
      <c r="J188" s="77" t="s">
        <v>445</v>
      </c>
      <c r="K188" s="77">
        <v>77536</v>
      </c>
      <c r="L188" s="77" t="s">
        <v>7080</v>
      </c>
      <c r="M188" s="77" t="s">
        <v>7081</v>
      </c>
      <c r="N188" s="77" t="s">
        <v>7082</v>
      </c>
      <c r="O188" s="77" t="s">
        <v>445</v>
      </c>
      <c r="P188" s="77">
        <v>76904</v>
      </c>
      <c r="Q188" s="77"/>
      <c r="R188" s="77"/>
      <c r="S188" s="77"/>
      <c r="T188" s="77"/>
      <c r="U188" s="77">
        <v>30397572</v>
      </c>
      <c r="V188" s="77"/>
      <c r="W188" s="77" t="s">
        <v>7168</v>
      </c>
      <c r="X188" s="77">
        <v>480</v>
      </c>
      <c r="Y188" s="77">
        <v>638</v>
      </c>
      <c r="Z188" s="77">
        <v>22</v>
      </c>
      <c r="AA188" s="77">
        <f t="shared" si="16"/>
        <v>0.30624000000000001</v>
      </c>
      <c r="AB188" s="77" t="s">
        <v>70</v>
      </c>
      <c r="AC188" s="77"/>
      <c r="AD188" s="77"/>
      <c r="AE188" s="77"/>
      <c r="AF188" s="77">
        <f t="shared" si="17"/>
        <v>390962281</v>
      </c>
      <c r="AG188" s="77">
        <f t="shared" si="18"/>
        <v>638</v>
      </c>
      <c r="AH188" s="77">
        <f t="shared" si="19"/>
        <v>22</v>
      </c>
      <c r="AI188" s="77">
        <f t="shared" si="20"/>
        <v>0.30624000000000001</v>
      </c>
      <c r="AJ188" s="77" t="s">
        <v>72</v>
      </c>
      <c r="AK188" s="77">
        <v>390962281</v>
      </c>
      <c r="AL188" s="78">
        <v>44634</v>
      </c>
      <c r="AM188" s="78">
        <v>44634</v>
      </c>
      <c r="AN188" s="78">
        <v>44635</v>
      </c>
      <c r="AO188" s="78">
        <v>44635</v>
      </c>
      <c r="AP188" s="78">
        <v>44635</v>
      </c>
      <c r="AQ188" s="77" t="s">
        <v>89</v>
      </c>
      <c r="AR188" s="77"/>
      <c r="AS188" s="77"/>
      <c r="AT188" s="77"/>
      <c r="AU188" s="77"/>
      <c r="AV188" s="78"/>
      <c r="AW188" s="77" t="s">
        <v>1198</v>
      </c>
      <c r="AX188" s="77"/>
      <c r="AY188" s="77"/>
      <c r="AZ188" s="77"/>
      <c r="BA188" s="77"/>
      <c r="BB188" s="77"/>
      <c r="BC188" s="77"/>
      <c r="BD188" s="77"/>
      <c r="BE188" s="77">
        <f t="shared" si="21"/>
        <v>12</v>
      </c>
      <c r="BF188" s="77">
        <f t="shared" si="22"/>
        <v>3</v>
      </c>
      <c r="BG188" s="77">
        <f t="shared" si="23"/>
        <v>2022</v>
      </c>
      <c r="BH188" s="77"/>
    </row>
    <row r="189" spans="1:60">
      <c r="A189" s="77" t="s">
        <v>55</v>
      </c>
      <c r="B189" s="77" t="s">
        <v>56</v>
      </c>
      <c r="C189" s="77">
        <v>390962260</v>
      </c>
      <c r="D189" s="77"/>
      <c r="E189" s="77" t="s">
        <v>7166</v>
      </c>
      <c r="F189" s="77" t="s">
        <v>5498</v>
      </c>
      <c r="G189" s="77" t="s">
        <v>7172</v>
      </c>
      <c r="H189" s="77" t="s">
        <v>7173</v>
      </c>
      <c r="I189" s="77" t="s">
        <v>5501</v>
      </c>
      <c r="J189" s="77" t="s">
        <v>445</v>
      </c>
      <c r="K189" s="77">
        <v>77536</v>
      </c>
      <c r="L189" s="77" t="s">
        <v>7080</v>
      </c>
      <c r="M189" s="77" t="s">
        <v>7081</v>
      </c>
      <c r="N189" s="77" t="s">
        <v>7082</v>
      </c>
      <c r="O189" s="77" t="s">
        <v>445</v>
      </c>
      <c r="P189" s="77">
        <v>76904</v>
      </c>
      <c r="Q189" s="77"/>
      <c r="R189" s="77"/>
      <c r="S189" s="77"/>
      <c r="T189" s="77"/>
      <c r="U189" s="77">
        <v>30397572</v>
      </c>
      <c r="V189" s="77"/>
      <c r="W189" s="77" t="s">
        <v>7168</v>
      </c>
      <c r="X189" s="77">
        <v>480</v>
      </c>
      <c r="Y189" s="77">
        <v>638</v>
      </c>
      <c r="Z189" s="77">
        <v>22</v>
      </c>
      <c r="AA189" s="77">
        <f t="shared" si="16"/>
        <v>0.30624000000000001</v>
      </c>
      <c r="AB189" s="77" t="s">
        <v>70</v>
      </c>
      <c r="AC189" s="77"/>
      <c r="AD189" s="77"/>
      <c r="AE189" s="77"/>
      <c r="AF189" s="77">
        <f t="shared" si="17"/>
        <v>390962260</v>
      </c>
      <c r="AG189" s="77">
        <f t="shared" si="18"/>
        <v>638</v>
      </c>
      <c r="AH189" s="77">
        <f t="shared" si="19"/>
        <v>22</v>
      </c>
      <c r="AI189" s="77">
        <f t="shared" si="20"/>
        <v>0.30624000000000001</v>
      </c>
      <c r="AJ189" s="77" t="s">
        <v>72</v>
      </c>
      <c r="AK189" s="77">
        <v>390962260</v>
      </c>
      <c r="AL189" s="78">
        <v>44634</v>
      </c>
      <c r="AM189" s="78">
        <v>44634</v>
      </c>
      <c r="AN189" s="78">
        <v>44635</v>
      </c>
      <c r="AO189" s="78">
        <v>44635</v>
      </c>
      <c r="AP189" s="78">
        <v>44635</v>
      </c>
      <c r="AQ189" s="77" t="s">
        <v>89</v>
      </c>
      <c r="AR189" s="77"/>
      <c r="AS189" s="77"/>
      <c r="AT189" s="77"/>
      <c r="AU189" s="77"/>
      <c r="AV189" s="78"/>
      <c r="AW189" s="77" t="s">
        <v>1198</v>
      </c>
      <c r="AX189" s="77"/>
      <c r="AY189" s="77"/>
      <c r="AZ189" s="77"/>
      <c r="BA189" s="77"/>
      <c r="BB189" s="77"/>
      <c r="BC189" s="77"/>
      <c r="BD189" s="77"/>
      <c r="BE189" s="77">
        <f t="shared" si="21"/>
        <v>12</v>
      </c>
      <c r="BF189" s="77">
        <f t="shared" si="22"/>
        <v>3</v>
      </c>
      <c r="BG189" s="77">
        <f t="shared" si="23"/>
        <v>2022</v>
      </c>
      <c r="BH189" s="77"/>
    </row>
    <row r="190" spans="1:60">
      <c r="A190" s="77" t="s">
        <v>55</v>
      </c>
      <c r="B190" s="77" t="s">
        <v>56</v>
      </c>
      <c r="C190" s="77">
        <v>391565465</v>
      </c>
      <c r="D190" s="77"/>
      <c r="E190" s="77" t="s">
        <v>7166</v>
      </c>
      <c r="F190" s="77" t="s">
        <v>5498</v>
      </c>
      <c r="G190" s="77" t="s">
        <v>7172</v>
      </c>
      <c r="H190" s="77" t="s">
        <v>7173</v>
      </c>
      <c r="I190" s="77" t="s">
        <v>5501</v>
      </c>
      <c r="J190" s="77" t="s">
        <v>445</v>
      </c>
      <c r="K190" s="77">
        <v>77536</v>
      </c>
      <c r="L190" s="77" t="s">
        <v>7080</v>
      </c>
      <c r="M190" s="77" t="s">
        <v>7081</v>
      </c>
      <c r="N190" s="77" t="s">
        <v>7082</v>
      </c>
      <c r="O190" s="77" t="s">
        <v>445</v>
      </c>
      <c r="P190" s="77">
        <v>76904</v>
      </c>
      <c r="Q190" s="77"/>
      <c r="R190" s="77"/>
      <c r="S190" s="77"/>
      <c r="T190" s="77"/>
      <c r="U190" s="77">
        <v>30397572</v>
      </c>
      <c r="V190" s="77"/>
      <c r="W190" s="77" t="s">
        <v>7168</v>
      </c>
      <c r="X190" s="77">
        <v>480</v>
      </c>
      <c r="Y190" s="77">
        <v>638</v>
      </c>
      <c r="Z190" s="77">
        <v>22</v>
      </c>
      <c r="AA190" s="77">
        <f t="shared" si="16"/>
        <v>0.30624000000000001</v>
      </c>
      <c r="AB190" s="77" t="s">
        <v>70</v>
      </c>
      <c r="AC190" s="77"/>
      <c r="AD190" s="77"/>
      <c r="AE190" s="77"/>
      <c r="AF190" s="77">
        <f t="shared" si="17"/>
        <v>391565465</v>
      </c>
      <c r="AG190" s="77">
        <f t="shared" si="18"/>
        <v>638</v>
      </c>
      <c r="AH190" s="77">
        <f t="shared" si="19"/>
        <v>22</v>
      </c>
      <c r="AI190" s="77">
        <f t="shared" si="20"/>
        <v>0.30624000000000001</v>
      </c>
      <c r="AJ190" s="77" t="s">
        <v>72</v>
      </c>
      <c r="AK190" s="77">
        <v>391565465</v>
      </c>
      <c r="AL190" s="78">
        <v>44634</v>
      </c>
      <c r="AM190" s="78">
        <v>44634</v>
      </c>
      <c r="AN190" s="78">
        <v>44635</v>
      </c>
      <c r="AO190" s="78">
        <v>44635</v>
      </c>
      <c r="AP190" s="78">
        <v>44635</v>
      </c>
      <c r="AQ190" s="77" t="s">
        <v>89</v>
      </c>
      <c r="AR190" s="77"/>
      <c r="AS190" s="77"/>
      <c r="AT190" s="77"/>
      <c r="AU190" s="77"/>
      <c r="AV190" s="78"/>
      <c r="AW190" s="77" t="s">
        <v>1198</v>
      </c>
      <c r="AX190" s="77"/>
      <c r="AY190" s="77"/>
      <c r="AZ190" s="77"/>
      <c r="BA190" s="77"/>
      <c r="BB190" s="77"/>
      <c r="BC190" s="77"/>
      <c r="BD190" s="77"/>
      <c r="BE190" s="77">
        <f t="shared" si="21"/>
        <v>12</v>
      </c>
      <c r="BF190" s="77">
        <f t="shared" si="22"/>
        <v>3</v>
      </c>
      <c r="BG190" s="77">
        <f t="shared" si="23"/>
        <v>2022</v>
      </c>
      <c r="BH190" s="77"/>
    </row>
    <row r="191" spans="1:60">
      <c r="A191" s="77" t="s">
        <v>55</v>
      </c>
      <c r="B191" s="77" t="s">
        <v>56</v>
      </c>
      <c r="C191" s="77">
        <v>391565067</v>
      </c>
      <c r="D191" s="77"/>
      <c r="E191" s="77" t="s">
        <v>7166</v>
      </c>
      <c r="F191" s="77" t="s">
        <v>5498</v>
      </c>
      <c r="G191" s="77" t="s">
        <v>7172</v>
      </c>
      <c r="H191" s="77" t="s">
        <v>7173</v>
      </c>
      <c r="I191" s="77" t="s">
        <v>5501</v>
      </c>
      <c r="J191" s="77" t="s">
        <v>445</v>
      </c>
      <c r="K191" s="77">
        <v>77536</v>
      </c>
      <c r="L191" s="77" t="s">
        <v>7080</v>
      </c>
      <c r="M191" s="77" t="s">
        <v>7081</v>
      </c>
      <c r="N191" s="77" t="s">
        <v>7082</v>
      </c>
      <c r="O191" s="77" t="s">
        <v>445</v>
      </c>
      <c r="P191" s="77">
        <v>76904</v>
      </c>
      <c r="Q191" s="77"/>
      <c r="R191" s="77"/>
      <c r="S191" s="77"/>
      <c r="T191" s="77"/>
      <c r="U191" s="77">
        <v>30397572</v>
      </c>
      <c r="V191" s="77"/>
      <c r="W191" s="77" t="s">
        <v>7168</v>
      </c>
      <c r="X191" s="77">
        <v>480</v>
      </c>
      <c r="Y191" s="77">
        <v>638</v>
      </c>
      <c r="Z191" s="77">
        <v>22</v>
      </c>
      <c r="AA191" s="77">
        <f t="shared" si="16"/>
        <v>0.30624000000000001</v>
      </c>
      <c r="AB191" s="77" t="s">
        <v>70</v>
      </c>
      <c r="AC191" s="77"/>
      <c r="AD191" s="77"/>
      <c r="AE191" s="77"/>
      <c r="AF191" s="77">
        <f t="shared" si="17"/>
        <v>391565067</v>
      </c>
      <c r="AG191" s="77">
        <f t="shared" si="18"/>
        <v>638</v>
      </c>
      <c r="AH191" s="77">
        <f t="shared" si="19"/>
        <v>22</v>
      </c>
      <c r="AI191" s="77">
        <f t="shared" si="20"/>
        <v>0.30624000000000001</v>
      </c>
      <c r="AJ191" s="77" t="s">
        <v>72</v>
      </c>
      <c r="AK191" s="77">
        <v>391565067</v>
      </c>
      <c r="AL191" s="78">
        <v>44634</v>
      </c>
      <c r="AM191" s="78">
        <v>44634</v>
      </c>
      <c r="AN191" s="78">
        <v>44635</v>
      </c>
      <c r="AO191" s="78">
        <v>44635</v>
      </c>
      <c r="AP191" s="78">
        <v>44635</v>
      </c>
      <c r="AQ191" s="77" t="s">
        <v>89</v>
      </c>
      <c r="AR191" s="77"/>
      <c r="AS191" s="77"/>
      <c r="AT191" s="77"/>
      <c r="AU191" s="77"/>
      <c r="AV191" s="78"/>
      <c r="AW191" s="77" t="s">
        <v>1198</v>
      </c>
      <c r="AX191" s="77"/>
      <c r="AY191" s="77"/>
      <c r="AZ191" s="77"/>
      <c r="BA191" s="77"/>
      <c r="BB191" s="77"/>
      <c r="BC191" s="77"/>
      <c r="BD191" s="77"/>
      <c r="BE191" s="77">
        <f t="shared" si="21"/>
        <v>12</v>
      </c>
      <c r="BF191" s="77">
        <f t="shared" si="22"/>
        <v>3</v>
      </c>
      <c r="BG191" s="77">
        <f t="shared" si="23"/>
        <v>2022</v>
      </c>
      <c r="BH191" s="77"/>
    </row>
    <row r="192" spans="1:60">
      <c r="A192" s="77" t="s">
        <v>55</v>
      </c>
      <c r="B192" s="77" t="s">
        <v>56</v>
      </c>
      <c r="C192" s="77">
        <v>391565285</v>
      </c>
      <c r="D192" s="77"/>
      <c r="E192" s="77" t="s">
        <v>7166</v>
      </c>
      <c r="F192" s="77" t="s">
        <v>5498</v>
      </c>
      <c r="G192" s="77" t="s">
        <v>7172</v>
      </c>
      <c r="H192" s="77" t="s">
        <v>7173</v>
      </c>
      <c r="I192" s="77" t="s">
        <v>5501</v>
      </c>
      <c r="J192" s="77" t="s">
        <v>445</v>
      </c>
      <c r="K192" s="77">
        <v>77536</v>
      </c>
      <c r="L192" s="77" t="s">
        <v>7080</v>
      </c>
      <c r="M192" s="77" t="s">
        <v>7081</v>
      </c>
      <c r="N192" s="77" t="s">
        <v>7082</v>
      </c>
      <c r="O192" s="77" t="s">
        <v>445</v>
      </c>
      <c r="P192" s="77">
        <v>76904</v>
      </c>
      <c r="Q192" s="77"/>
      <c r="R192" s="77"/>
      <c r="S192" s="77"/>
      <c r="T192" s="77"/>
      <c r="U192" s="77">
        <v>30397572</v>
      </c>
      <c r="V192" s="77"/>
      <c r="W192" s="77" t="s">
        <v>7168</v>
      </c>
      <c r="X192" s="77">
        <v>480</v>
      </c>
      <c r="Y192" s="77">
        <v>638</v>
      </c>
      <c r="Z192" s="77">
        <v>22</v>
      </c>
      <c r="AA192" s="77">
        <f t="shared" si="16"/>
        <v>0.30624000000000001</v>
      </c>
      <c r="AB192" s="77" t="s">
        <v>70</v>
      </c>
      <c r="AC192" s="77"/>
      <c r="AD192" s="77"/>
      <c r="AE192" s="77"/>
      <c r="AF192" s="77">
        <f t="shared" si="17"/>
        <v>391565285</v>
      </c>
      <c r="AG192" s="77">
        <f t="shared" si="18"/>
        <v>638</v>
      </c>
      <c r="AH192" s="77">
        <f t="shared" si="19"/>
        <v>22</v>
      </c>
      <c r="AI192" s="77">
        <f t="shared" si="20"/>
        <v>0.30624000000000001</v>
      </c>
      <c r="AJ192" s="77" t="s">
        <v>72</v>
      </c>
      <c r="AK192" s="77">
        <v>391565285</v>
      </c>
      <c r="AL192" s="78">
        <v>44634</v>
      </c>
      <c r="AM192" s="78">
        <v>44634</v>
      </c>
      <c r="AN192" s="78">
        <v>44635</v>
      </c>
      <c r="AO192" s="78">
        <v>44635</v>
      </c>
      <c r="AP192" s="78">
        <v>44635</v>
      </c>
      <c r="AQ192" s="77" t="s">
        <v>89</v>
      </c>
      <c r="AR192" s="77"/>
      <c r="AS192" s="77"/>
      <c r="AT192" s="77"/>
      <c r="AU192" s="77"/>
      <c r="AV192" s="78"/>
      <c r="AW192" s="77" t="s">
        <v>1198</v>
      </c>
      <c r="AX192" s="77"/>
      <c r="AY192" s="77"/>
      <c r="AZ192" s="77"/>
      <c r="BA192" s="77"/>
      <c r="BB192" s="77"/>
      <c r="BC192" s="77"/>
      <c r="BD192" s="77"/>
      <c r="BE192" s="77">
        <f t="shared" si="21"/>
        <v>12</v>
      </c>
      <c r="BF192" s="77">
        <f t="shared" si="22"/>
        <v>3</v>
      </c>
      <c r="BG192" s="77">
        <f t="shared" si="23"/>
        <v>2022</v>
      </c>
      <c r="BH192" s="77"/>
    </row>
    <row r="193" spans="1:60">
      <c r="A193" s="77" t="s">
        <v>55</v>
      </c>
      <c r="B193" s="77" t="s">
        <v>56</v>
      </c>
      <c r="C193" s="77">
        <v>391565404</v>
      </c>
      <c r="D193" s="77"/>
      <c r="E193" s="77" t="s">
        <v>7166</v>
      </c>
      <c r="F193" s="77" t="s">
        <v>5498</v>
      </c>
      <c r="G193" s="77" t="s">
        <v>7172</v>
      </c>
      <c r="H193" s="77" t="s">
        <v>7173</v>
      </c>
      <c r="I193" s="77" t="s">
        <v>5501</v>
      </c>
      <c r="J193" s="77" t="s">
        <v>445</v>
      </c>
      <c r="K193" s="77">
        <v>77536</v>
      </c>
      <c r="L193" s="77" t="s">
        <v>7080</v>
      </c>
      <c r="M193" s="77" t="s">
        <v>7081</v>
      </c>
      <c r="N193" s="77" t="s">
        <v>7082</v>
      </c>
      <c r="O193" s="77" t="s">
        <v>445</v>
      </c>
      <c r="P193" s="77">
        <v>76904</v>
      </c>
      <c r="Q193" s="77"/>
      <c r="R193" s="77"/>
      <c r="S193" s="77"/>
      <c r="T193" s="77"/>
      <c r="U193" s="77">
        <v>30397572</v>
      </c>
      <c r="V193" s="77"/>
      <c r="W193" s="77" t="s">
        <v>7168</v>
      </c>
      <c r="X193" s="77">
        <v>480</v>
      </c>
      <c r="Y193" s="77">
        <v>638</v>
      </c>
      <c r="Z193" s="77">
        <v>22</v>
      </c>
      <c r="AA193" s="77">
        <f t="shared" si="16"/>
        <v>0.30624000000000001</v>
      </c>
      <c r="AB193" s="77" t="s">
        <v>70</v>
      </c>
      <c r="AC193" s="77"/>
      <c r="AD193" s="77"/>
      <c r="AE193" s="77"/>
      <c r="AF193" s="77">
        <f t="shared" si="17"/>
        <v>391565404</v>
      </c>
      <c r="AG193" s="77">
        <f t="shared" si="18"/>
        <v>638</v>
      </c>
      <c r="AH193" s="77">
        <f t="shared" si="19"/>
        <v>22</v>
      </c>
      <c r="AI193" s="77">
        <f t="shared" si="20"/>
        <v>0.30624000000000001</v>
      </c>
      <c r="AJ193" s="77" t="s">
        <v>72</v>
      </c>
      <c r="AK193" s="77">
        <v>391565404</v>
      </c>
      <c r="AL193" s="78">
        <v>44634</v>
      </c>
      <c r="AM193" s="78">
        <v>44634</v>
      </c>
      <c r="AN193" s="78">
        <v>44635</v>
      </c>
      <c r="AO193" s="78">
        <v>44635</v>
      </c>
      <c r="AP193" s="78">
        <v>44635</v>
      </c>
      <c r="AQ193" s="77" t="s">
        <v>89</v>
      </c>
      <c r="AR193" s="77"/>
      <c r="AS193" s="77"/>
      <c r="AT193" s="77"/>
      <c r="AU193" s="77"/>
      <c r="AV193" s="78"/>
      <c r="AW193" s="77" t="s">
        <v>1198</v>
      </c>
      <c r="AX193" s="77"/>
      <c r="AY193" s="77"/>
      <c r="AZ193" s="77"/>
      <c r="BA193" s="77"/>
      <c r="BB193" s="77"/>
      <c r="BC193" s="77"/>
      <c r="BD193" s="77"/>
      <c r="BE193" s="77">
        <f t="shared" si="21"/>
        <v>12</v>
      </c>
      <c r="BF193" s="77">
        <f t="shared" si="22"/>
        <v>3</v>
      </c>
      <c r="BG193" s="77">
        <f t="shared" si="23"/>
        <v>2022</v>
      </c>
      <c r="BH193" s="77"/>
    </row>
    <row r="194" spans="1:60">
      <c r="A194" s="77" t="s">
        <v>55</v>
      </c>
      <c r="B194" s="77" t="s">
        <v>56</v>
      </c>
      <c r="C194" s="77">
        <v>391563877</v>
      </c>
      <c r="D194" s="77"/>
      <c r="E194" s="77" t="s">
        <v>7166</v>
      </c>
      <c r="F194" s="77" t="s">
        <v>5498</v>
      </c>
      <c r="G194" s="77" t="s">
        <v>7172</v>
      </c>
      <c r="H194" s="77" t="s">
        <v>7173</v>
      </c>
      <c r="I194" s="77" t="s">
        <v>5501</v>
      </c>
      <c r="J194" s="77" t="s">
        <v>445</v>
      </c>
      <c r="K194" s="77">
        <v>77536</v>
      </c>
      <c r="L194" s="77" t="s">
        <v>7080</v>
      </c>
      <c r="M194" s="77" t="s">
        <v>7081</v>
      </c>
      <c r="N194" s="77" t="s">
        <v>7082</v>
      </c>
      <c r="O194" s="77" t="s">
        <v>445</v>
      </c>
      <c r="P194" s="77">
        <v>76904</v>
      </c>
      <c r="Q194" s="77"/>
      <c r="R194" s="77"/>
      <c r="S194" s="77"/>
      <c r="T194" s="77"/>
      <c r="U194" s="77">
        <v>30397572</v>
      </c>
      <c r="V194" s="77"/>
      <c r="W194" s="77" t="s">
        <v>7168</v>
      </c>
      <c r="X194" s="77">
        <v>480</v>
      </c>
      <c r="Y194" s="77">
        <v>638</v>
      </c>
      <c r="Z194" s="77">
        <v>22</v>
      </c>
      <c r="AA194" s="77">
        <f t="shared" si="16"/>
        <v>0.30624000000000001</v>
      </c>
      <c r="AB194" s="77" t="s">
        <v>70</v>
      </c>
      <c r="AC194" s="77"/>
      <c r="AD194" s="77"/>
      <c r="AE194" s="77"/>
      <c r="AF194" s="77">
        <f t="shared" si="17"/>
        <v>391563877</v>
      </c>
      <c r="AG194" s="77">
        <f t="shared" si="18"/>
        <v>638</v>
      </c>
      <c r="AH194" s="77">
        <f t="shared" si="19"/>
        <v>22</v>
      </c>
      <c r="AI194" s="77">
        <f t="shared" si="20"/>
        <v>0.30624000000000001</v>
      </c>
      <c r="AJ194" s="77" t="s">
        <v>72</v>
      </c>
      <c r="AK194" s="77">
        <v>391563877</v>
      </c>
      <c r="AL194" s="78">
        <v>44634</v>
      </c>
      <c r="AM194" s="78">
        <v>44634</v>
      </c>
      <c r="AN194" s="78">
        <v>44635</v>
      </c>
      <c r="AO194" s="78">
        <v>44635</v>
      </c>
      <c r="AP194" s="78">
        <v>44635</v>
      </c>
      <c r="AQ194" s="77" t="s">
        <v>89</v>
      </c>
      <c r="AR194" s="77"/>
      <c r="AS194" s="77"/>
      <c r="AT194" s="77"/>
      <c r="AU194" s="77"/>
      <c r="AV194" s="78"/>
      <c r="AW194" s="77" t="s">
        <v>1198</v>
      </c>
      <c r="AX194" s="77"/>
      <c r="AY194" s="77"/>
      <c r="AZ194" s="77"/>
      <c r="BA194" s="77"/>
      <c r="BB194" s="77"/>
      <c r="BC194" s="77"/>
      <c r="BD194" s="77"/>
      <c r="BE194" s="77">
        <f t="shared" si="21"/>
        <v>12</v>
      </c>
      <c r="BF194" s="77">
        <f t="shared" si="22"/>
        <v>3</v>
      </c>
      <c r="BG194" s="77">
        <f t="shared" si="23"/>
        <v>2022</v>
      </c>
      <c r="BH194" s="77"/>
    </row>
    <row r="195" spans="1:60">
      <c r="A195" s="77" t="s">
        <v>55</v>
      </c>
      <c r="B195" s="77" t="s">
        <v>56</v>
      </c>
      <c r="C195" s="77">
        <v>391564228</v>
      </c>
      <c r="D195" s="77"/>
      <c r="E195" s="77" t="s">
        <v>7166</v>
      </c>
      <c r="F195" s="77" t="s">
        <v>5498</v>
      </c>
      <c r="G195" s="77" t="s">
        <v>7172</v>
      </c>
      <c r="H195" s="77" t="s">
        <v>7173</v>
      </c>
      <c r="I195" s="77" t="s">
        <v>5501</v>
      </c>
      <c r="J195" s="77" t="s">
        <v>445</v>
      </c>
      <c r="K195" s="77">
        <v>77536</v>
      </c>
      <c r="L195" s="77" t="s">
        <v>7080</v>
      </c>
      <c r="M195" s="77" t="s">
        <v>7081</v>
      </c>
      <c r="N195" s="77" t="s">
        <v>7082</v>
      </c>
      <c r="O195" s="77" t="s">
        <v>445</v>
      </c>
      <c r="P195" s="77">
        <v>76904</v>
      </c>
      <c r="Q195" s="77"/>
      <c r="R195" s="77"/>
      <c r="S195" s="77"/>
      <c r="T195" s="77"/>
      <c r="U195" s="77">
        <v>30397572</v>
      </c>
      <c r="V195" s="77"/>
      <c r="W195" s="77" t="s">
        <v>7168</v>
      </c>
      <c r="X195" s="77">
        <v>480</v>
      </c>
      <c r="Y195" s="77">
        <v>638</v>
      </c>
      <c r="Z195" s="77">
        <v>22</v>
      </c>
      <c r="AA195" s="77">
        <f t="shared" ref="AA195:AA258" si="31">X195*Y195/1000000</f>
        <v>0.30624000000000001</v>
      </c>
      <c r="AB195" s="77" t="s">
        <v>70</v>
      </c>
      <c r="AC195" s="77"/>
      <c r="AD195" s="77"/>
      <c r="AE195" s="77"/>
      <c r="AF195" s="77">
        <f t="shared" ref="AF195:AF258" si="32">C195</f>
        <v>391564228</v>
      </c>
      <c r="AG195" s="77">
        <f t="shared" ref="AG195:AG258" si="33">Y195</f>
        <v>638</v>
      </c>
      <c r="AH195" s="77">
        <f t="shared" ref="AH195:AH258" si="34">Z195</f>
        <v>22</v>
      </c>
      <c r="AI195" s="77">
        <f t="shared" ref="AI195:AI258" si="35">AA195</f>
        <v>0.30624000000000001</v>
      </c>
      <c r="AJ195" s="77" t="s">
        <v>72</v>
      </c>
      <c r="AK195" s="77">
        <v>391564228</v>
      </c>
      <c r="AL195" s="78">
        <v>44634</v>
      </c>
      <c r="AM195" s="78">
        <v>44634</v>
      </c>
      <c r="AN195" s="78">
        <v>44635</v>
      </c>
      <c r="AO195" s="78">
        <v>44635</v>
      </c>
      <c r="AP195" s="78">
        <v>44635</v>
      </c>
      <c r="AQ195" s="77" t="s">
        <v>89</v>
      </c>
      <c r="AR195" s="77"/>
      <c r="AS195" s="77"/>
      <c r="AT195" s="77"/>
      <c r="AU195" s="77"/>
      <c r="AV195" s="78"/>
      <c r="AW195" s="77" t="s">
        <v>1198</v>
      </c>
      <c r="AX195" s="77"/>
      <c r="AY195" s="77"/>
      <c r="AZ195" s="77"/>
      <c r="BA195" s="77"/>
      <c r="BB195" s="77"/>
      <c r="BC195" s="77"/>
      <c r="BD195" s="77"/>
      <c r="BE195" s="77">
        <f t="shared" ref="BE195:BE258" si="36">WEEKNUM(AL195)</f>
        <v>12</v>
      </c>
      <c r="BF195" s="77">
        <f t="shared" ref="BF195:BF258" si="37">MONTH(AL195)</f>
        <v>3</v>
      </c>
      <c r="BG195" s="77">
        <f t="shared" ref="BG195:BG258" si="38">YEAR(AL195)</f>
        <v>2022</v>
      </c>
      <c r="BH195" s="77"/>
    </row>
    <row r="196" spans="1:60">
      <c r="A196" s="77" t="s">
        <v>55</v>
      </c>
      <c r="B196" s="77" t="s">
        <v>56</v>
      </c>
      <c r="C196" s="77">
        <v>391564392</v>
      </c>
      <c r="D196" s="77"/>
      <c r="E196" s="77" t="s">
        <v>7166</v>
      </c>
      <c r="F196" s="77" t="s">
        <v>5498</v>
      </c>
      <c r="G196" s="77" t="s">
        <v>7172</v>
      </c>
      <c r="H196" s="77" t="s">
        <v>7173</v>
      </c>
      <c r="I196" s="77" t="s">
        <v>5501</v>
      </c>
      <c r="J196" s="77" t="s">
        <v>445</v>
      </c>
      <c r="K196" s="77">
        <v>77536</v>
      </c>
      <c r="L196" s="77" t="s">
        <v>7080</v>
      </c>
      <c r="M196" s="77" t="s">
        <v>7081</v>
      </c>
      <c r="N196" s="77" t="s">
        <v>7082</v>
      </c>
      <c r="O196" s="77" t="s">
        <v>445</v>
      </c>
      <c r="P196" s="77">
        <v>76904</v>
      </c>
      <c r="Q196" s="77"/>
      <c r="R196" s="77"/>
      <c r="S196" s="77"/>
      <c r="T196" s="77"/>
      <c r="U196" s="77">
        <v>30397572</v>
      </c>
      <c r="V196" s="77"/>
      <c r="W196" s="77" t="s">
        <v>7168</v>
      </c>
      <c r="X196" s="77">
        <v>480</v>
      </c>
      <c r="Y196" s="77">
        <v>638</v>
      </c>
      <c r="Z196" s="77">
        <v>22</v>
      </c>
      <c r="AA196" s="77">
        <f t="shared" si="31"/>
        <v>0.30624000000000001</v>
      </c>
      <c r="AB196" s="77" t="s">
        <v>70</v>
      </c>
      <c r="AC196" s="77"/>
      <c r="AD196" s="77"/>
      <c r="AE196" s="77"/>
      <c r="AF196" s="77">
        <f t="shared" si="32"/>
        <v>391564392</v>
      </c>
      <c r="AG196" s="77">
        <f t="shared" si="33"/>
        <v>638</v>
      </c>
      <c r="AH196" s="77">
        <f t="shared" si="34"/>
        <v>22</v>
      </c>
      <c r="AI196" s="77">
        <f t="shared" si="35"/>
        <v>0.30624000000000001</v>
      </c>
      <c r="AJ196" s="77" t="s">
        <v>72</v>
      </c>
      <c r="AK196" s="77">
        <v>391564392</v>
      </c>
      <c r="AL196" s="78">
        <v>44634</v>
      </c>
      <c r="AM196" s="78">
        <v>44634</v>
      </c>
      <c r="AN196" s="78">
        <v>44635</v>
      </c>
      <c r="AO196" s="78">
        <v>44635</v>
      </c>
      <c r="AP196" s="78">
        <v>44635</v>
      </c>
      <c r="AQ196" s="77" t="s">
        <v>89</v>
      </c>
      <c r="AR196" s="77"/>
      <c r="AS196" s="77"/>
      <c r="AT196" s="77"/>
      <c r="AU196" s="77"/>
      <c r="AV196" s="78"/>
      <c r="AW196" s="77" t="s">
        <v>1198</v>
      </c>
      <c r="AX196" s="77"/>
      <c r="AY196" s="77"/>
      <c r="AZ196" s="77"/>
      <c r="BA196" s="77"/>
      <c r="BB196" s="77"/>
      <c r="BC196" s="77"/>
      <c r="BD196" s="77"/>
      <c r="BE196" s="77">
        <f t="shared" si="36"/>
        <v>12</v>
      </c>
      <c r="BF196" s="77">
        <f t="shared" si="37"/>
        <v>3</v>
      </c>
      <c r="BG196" s="77">
        <f t="shared" si="38"/>
        <v>2022</v>
      </c>
      <c r="BH196" s="77"/>
    </row>
    <row r="197" spans="1:60">
      <c r="A197" s="77" t="s">
        <v>55</v>
      </c>
      <c r="B197" s="77" t="s">
        <v>56</v>
      </c>
      <c r="C197" s="77">
        <v>391564474</v>
      </c>
      <c r="D197" s="77"/>
      <c r="E197" s="77" t="s">
        <v>7166</v>
      </c>
      <c r="F197" s="77" t="s">
        <v>5498</v>
      </c>
      <c r="G197" s="77" t="s">
        <v>7172</v>
      </c>
      <c r="H197" s="77" t="s">
        <v>7173</v>
      </c>
      <c r="I197" s="77" t="s">
        <v>5501</v>
      </c>
      <c r="J197" s="77" t="s">
        <v>445</v>
      </c>
      <c r="K197" s="77">
        <v>77536</v>
      </c>
      <c r="L197" s="77" t="s">
        <v>7080</v>
      </c>
      <c r="M197" s="77" t="s">
        <v>7081</v>
      </c>
      <c r="N197" s="77" t="s">
        <v>7082</v>
      </c>
      <c r="O197" s="77" t="s">
        <v>445</v>
      </c>
      <c r="P197" s="77">
        <v>76904</v>
      </c>
      <c r="Q197" s="77"/>
      <c r="R197" s="77"/>
      <c r="S197" s="77"/>
      <c r="T197" s="77"/>
      <c r="U197" s="77">
        <v>30397572</v>
      </c>
      <c r="V197" s="77"/>
      <c r="W197" s="77" t="s">
        <v>7168</v>
      </c>
      <c r="X197" s="77">
        <v>480</v>
      </c>
      <c r="Y197" s="77">
        <v>638</v>
      </c>
      <c r="Z197" s="77">
        <v>22</v>
      </c>
      <c r="AA197" s="77">
        <f t="shared" si="31"/>
        <v>0.30624000000000001</v>
      </c>
      <c r="AB197" s="77" t="s">
        <v>70</v>
      </c>
      <c r="AC197" s="77"/>
      <c r="AD197" s="77"/>
      <c r="AE197" s="77"/>
      <c r="AF197" s="77">
        <f t="shared" si="32"/>
        <v>391564474</v>
      </c>
      <c r="AG197" s="77">
        <f t="shared" si="33"/>
        <v>638</v>
      </c>
      <c r="AH197" s="77">
        <f t="shared" si="34"/>
        <v>22</v>
      </c>
      <c r="AI197" s="77">
        <f t="shared" si="35"/>
        <v>0.30624000000000001</v>
      </c>
      <c r="AJ197" s="77" t="s">
        <v>72</v>
      </c>
      <c r="AK197" s="77">
        <v>391564474</v>
      </c>
      <c r="AL197" s="78">
        <v>44634</v>
      </c>
      <c r="AM197" s="78">
        <v>44634</v>
      </c>
      <c r="AN197" s="78">
        <v>44635</v>
      </c>
      <c r="AO197" s="78">
        <v>44635</v>
      </c>
      <c r="AP197" s="78">
        <v>44635</v>
      </c>
      <c r="AQ197" s="77" t="s">
        <v>89</v>
      </c>
      <c r="AR197" s="77"/>
      <c r="AS197" s="77"/>
      <c r="AT197" s="77"/>
      <c r="AU197" s="77"/>
      <c r="AV197" s="78"/>
      <c r="AW197" s="77" t="s">
        <v>1198</v>
      </c>
      <c r="AX197" s="77"/>
      <c r="AY197" s="77"/>
      <c r="AZ197" s="77"/>
      <c r="BA197" s="77"/>
      <c r="BB197" s="77"/>
      <c r="BC197" s="77"/>
      <c r="BD197" s="77"/>
      <c r="BE197" s="77">
        <f t="shared" si="36"/>
        <v>12</v>
      </c>
      <c r="BF197" s="77">
        <f t="shared" si="37"/>
        <v>3</v>
      </c>
      <c r="BG197" s="77">
        <f t="shared" si="38"/>
        <v>2022</v>
      </c>
      <c r="BH197" s="77"/>
    </row>
    <row r="198" spans="1:60">
      <c r="A198" s="77" t="s">
        <v>55</v>
      </c>
      <c r="B198" s="77" t="s">
        <v>56</v>
      </c>
      <c r="C198" s="77">
        <v>391564527</v>
      </c>
      <c r="D198" s="77"/>
      <c r="E198" s="77" t="s">
        <v>7166</v>
      </c>
      <c r="F198" s="77" t="s">
        <v>5498</v>
      </c>
      <c r="G198" s="77" t="s">
        <v>7172</v>
      </c>
      <c r="H198" s="77" t="s">
        <v>7173</v>
      </c>
      <c r="I198" s="77" t="s">
        <v>5501</v>
      </c>
      <c r="J198" s="77" t="s">
        <v>445</v>
      </c>
      <c r="K198" s="77">
        <v>77536</v>
      </c>
      <c r="L198" s="77" t="s">
        <v>7080</v>
      </c>
      <c r="M198" s="77" t="s">
        <v>7081</v>
      </c>
      <c r="N198" s="77" t="s">
        <v>7082</v>
      </c>
      <c r="O198" s="77" t="s">
        <v>445</v>
      </c>
      <c r="P198" s="77">
        <v>76904</v>
      </c>
      <c r="Q198" s="77"/>
      <c r="R198" s="77"/>
      <c r="S198" s="77"/>
      <c r="T198" s="77"/>
      <c r="U198" s="77">
        <v>30397572</v>
      </c>
      <c r="V198" s="77"/>
      <c r="W198" s="77" t="s">
        <v>7168</v>
      </c>
      <c r="X198" s="77">
        <v>480</v>
      </c>
      <c r="Y198" s="77">
        <v>638</v>
      </c>
      <c r="Z198" s="77">
        <v>22</v>
      </c>
      <c r="AA198" s="77">
        <f t="shared" si="31"/>
        <v>0.30624000000000001</v>
      </c>
      <c r="AB198" s="77" t="s">
        <v>70</v>
      </c>
      <c r="AC198" s="77"/>
      <c r="AD198" s="77"/>
      <c r="AE198" s="77"/>
      <c r="AF198" s="77">
        <f t="shared" si="32"/>
        <v>391564527</v>
      </c>
      <c r="AG198" s="77">
        <f t="shared" si="33"/>
        <v>638</v>
      </c>
      <c r="AH198" s="77">
        <f t="shared" si="34"/>
        <v>22</v>
      </c>
      <c r="AI198" s="77">
        <f t="shared" si="35"/>
        <v>0.30624000000000001</v>
      </c>
      <c r="AJ198" s="77" t="s">
        <v>72</v>
      </c>
      <c r="AK198" s="77">
        <v>391564527</v>
      </c>
      <c r="AL198" s="78">
        <v>44634</v>
      </c>
      <c r="AM198" s="78">
        <v>44634</v>
      </c>
      <c r="AN198" s="78">
        <v>44635</v>
      </c>
      <c r="AO198" s="78">
        <v>44635</v>
      </c>
      <c r="AP198" s="78">
        <v>44635</v>
      </c>
      <c r="AQ198" s="77" t="s">
        <v>89</v>
      </c>
      <c r="AR198" s="77"/>
      <c r="AS198" s="77"/>
      <c r="AT198" s="77"/>
      <c r="AU198" s="77"/>
      <c r="AV198" s="78"/>
      <c r="AW198" s="77" t="s">
        <v>1198</v>
      </c>
      <c r="AX198" s="77"/>
      <c r="AY198" s="77"/>
      <c r="AZ198" s="77"/>
      <c r="BA198" s="77"/>
      <c r="BB198" s="77"/>
      <c r="BC198" s="77"/>
      <c r="BD198" s="77"/>
      <c r="BE198" s="77">
        <f t="shared" si="36"/>
        <v>12</v>
      </c>
      <c r="BF198" s="77">
        <f t="shared" si="37"/>
        <v>3</v>
      </c>
      <c r="BG198" s="77">
        <f t="shared" si="38"/>
        <v>2022</v>
      </c>
      <c r="BH198" s="77"/>
    </row>
    <row r="199" spans="1:60">
      <c r="A199" s="77" t="s">
        <v>55</v>
      </c>
      <c r="B199" s="77" t="s">
        <v>56</v>
      </c>
      <c r="C199" s="77">
        <v>391564733</v>
      </c>
      <c r="D199" s="77"/>
      <c r="E199" s="77" t="s">
        <v>7166</v>
      </c>
      <c r="F199" s="77" t="s">
        <v>5498</v>
      </c>
      <c r="G199" s="77" t="s">
        <v>7172</v>
      </c>
      <c r="H199" s="77" t="s">
        <v>7173</v>
      </c>
      <c r="I199" s="77" t="s">
        <v>5501</v>
      </c>
      <c r="J199" s="77" t="s">
        <v>445</v>
      </c>
      <c r="K199" s="77">
        <v>77536</v>
      </c>
      <c r="L199" s="77" t="s">
        <v>7080</v>
      </c>
      <c r="M199" s="77" t="s">
        <v>7081</v>
      </c>
      <c r="N199" s="77" t="s">
        <v>7082</v>
      </c>
      <c r="O199" s="77" t="s">
        <v>445</v>
      </c>
      <c r="P199" s="77">
        <v>76904</v>
      </c>
      <c r="Q199" s="77"/>
      <c r="R199" s="77"/>
      <c r="S199" s="77"/>
      <c r="T199" s="77"/>
      <c r="U199" s="77">
        <v>30397572</v>
      </c>
      <c r="V199" s="77"/>
      <c r="W199" s="77" t="s">
        <v>7168</v>
      </c>
      <c r="X199" s="77">
        <v>480</v>
      </c>
      <c r="Y199" s="77">
        <v>638</v>
      </c>
      <c r="Z199" s="77">
        <v>22</v>
      </c>
      <c r="AA199" s="77">
        <f t="shared" si="31"/>
        <v>0.30624000000000001</v>
      </c>
      <c r="AB199" s="77" t="s">
        <v>70</v>
      </c>
      <c r="AC199" s="77"/>
      <c r="AD199" s="77"/>
      <c r="AE199" s="77"/>
      <c r="AF199" s="77">
        <f t="shared" si="32"/>
        <v>391564733</v>
      </c>
      <c r="AG199" s="77">
        <f t="shared" si="33"/>
        <v>638</v>
      </c>
      <c r="AH199" s="77">
        <f t="shared" si="34"/>
        <v>22</v>
      </c>
      <c r="AI199" s="77">
        <f t="shared" si="35"/>
        <v>0.30624000000000001</v>
      </c>
      <c r="AJ199" s="77" t="s">
        <v>72</v>
      </c>
      <c r="AK199" s="77">
        <v>391564733</v>
      </c>
      <c r="AL199" s="78">
        <v>44634</v>
      </c>
      <c r="AM199" s="78">
        <v>44634</v>
      </c>
      <c r="AN199" s="78">
        <v>44635</v>
      </c>
      <c r="AO199" s="78">
        <v>44635</v>
      </c>
      <c r="AP199" s="78">
        <v>44635</v>
      </c>
      <c r="AQ199" s="77" t="s">
        <v>89</v>
      </c>
      <c r="AR199" s="77"/>
      <c r="AS199" s="77"/>
      <c r="AT199" s="77"/>
      <c r="AU199" s="77"/>
      <c r="AV199" s="78"/>
      <c r="AW199" s="77" t="s">
        <v>1198</v>
      </c>
      <c r="AX199" s="77"/>
      <c r="AY199" s="77"/>
      <c r="AZ199" s="77"/>
      <c r="BA199" s="77"/>
      <c r="BB199" s="77"/>
      <c r="BC199" s="77"/>
      <c r="BD199" s="77"/>
      <c r="BE199" s="77">
        <f t="shared" si="36"/>
        <v>12</v>
      </c>
      <c r="BF199" s="77">
        <f t="shared" si="37"/>
        <v>3</v>
      </c>
      <c r="BG199" s="77">
        <f t="shared" si="38"/>
        <v>2022</v>
      </c>
      <c r="BH199" s="77"/>
    </row>
    <row r="200" spans="1:60">
      <c r="A200" s="77" t="s">
        <v>55</v>
      </c>
      <c r="B200" s="77" t="s">
        <v>56</v>
      </c>
      <c r="C200" s="77">
        <v>391564880</v>
      </c>
      <c r="D200" s="77"/>
      <c r="E200" s="77" t="s">
        <v>7166</v>
      </c>
      <c r="F200" s="77" t="s">
        <v>5498</v>
      </c>
      <c r="G200" s="77" t="s">
        <v>7172</v>
      </c>
      <c r="H200" s="77" t="s">
        <v>7173</v>
      </c>
      <c r="I200" s="77" t="s">
        <v>5501</v>
      </c>
      <c r="J200" s="77" t="s">
        <v>445</v>
      </c>
      <c r="K200" s="77">
        <v>77536</v>
      </c>
      <c r="L200" s="77" t="s">
        <v>7080</v>
      </c>
      <c r="M200" s="77" t="s">
        <v>7081</v>
      </c>
      <c r="N200" s="77" t="s">
        <v>7082</v>
      </c>
      <c r="O200" s="77" t="s">
        <v>445</v>
      </c>
      <c r="P200" s="77">
        <v>76904</v>
      </c>
      <c r="Q200" s="77"/>
      <c r="R200" s="77"/>
      <c r="S200" s="77"/>
      <c r="T200" s="77"/>
      <c r="U200" s="77">
        <v>30397572</v>
      </c>
      <c r="V200" s="77"/>
      <c r="W200" s="77" t="s">
        <v>7168</v>
      </c>
      <c r="X200" s="77">
        <v>480</v>
      </c>
      <c r="Y200" s="77">
        <v>116</v>
      </c>
      <c r="Z200" s="77">
        <v>4</v>
      </c>
      <c r="AA200" s="77">
        <f t="shared" si="31"/>
        <v>5.568E-2</v>
      </c>
      <c r="AB200" s="77" t="s">
        <v>70</v>
      </c>
      <c r="AC200" s="77"/>
      <c r="AD200" s="77"/>
      <c r="AE200" s="77"/>
      <c r="AF200" s="77">
        <f t="shared" si="32"/>
        <v>391564880</v>
      </c>
      <c r="AG200" s="77">
        <f t="shared" si="33"/>
        <v>116</v>
      </c>
      <c r="AH200" s="77">
        <f t="shared" si="34"/>
        <v>4</v>
      </c>
      <c r="AI200" s="77">
        <f t="shared" si="35"/>
        <v>5.568E-2</v>
      </c>
      <c r="AJ200" s="77" t="s">
        <v>72</v>
      </c>
      <c r="AK200" s="77">
        <v>391564880</v>
      </c>
      <c r="AL200" s="78">
        <v>44634</v>
      </c>
      <c r="AM200" s="78">
        <v>44634</v>
      </c>
      <c r="AN200" s="78">
        <v>44635</v>
      </c>
      <c r="AO200" s="78">
        <v>44635</v>
      </c>
      <c r="AP200" s="78">
        <v>44635</v>
      </c>
      <c r="AQ200" s="77" t="s">
        <v>89</v>
      </c>
      <c r="AR200" s="77"/>
      <c r="AS200" s="77"/>
      <c r="AT200" s="77"/>
      <c r="AU200" s="77"/>
      <c r="AV200" s="78"/>
      <c r="AW200" s="77" t="s">
        <v>1198</v>
      </c>
      <c r="AX200" s="77"/>
      <c r="AY200" s="77"/>
      <c r="AZ200" s="77"/>
      <c r="BA200" s="77"/>
      <c r="BB200" s="77"/>
      <c r="BC200" s="77"/>
      <c r="BD200" s="77"/>
      <c r="BE200" s="77">
        <f t="shared" si="36"/>
        <v>12</v>
      </c>
      <c r="BF200" s="77">
        <f t="shared" si="37"/>
        <v>3</v>
      </c>
      <c r="BG200" s="77">
        <f t="shared" si="38"/>
        <v>2022</v>
      </c>
      <c r="BH200" s="77"/>
    </row>
    <row r="201" spans="1:60">
      <c r="A201" s="77" t="s">
        <v>55</v>
      </c>
      <c r="B201" s="77" t="s">
        <v>56</v>
      </c>
      <c r="C201" s="77">
        <v>390962264</v>
      </c>
      <c r="D201" s="77"/>
      <c r="E201" s="77" t="s">
        <v>7079</v>
      </c>
      <c r="F201" s="77" t="s">
        <v>85</v>
      </c>
      <c r="G201" s="77" t="s">
        <v>7089</v>
      </c>
      <c r="H201" s="77" t="s">
        <v>7090</v>
      </c>
      <c r="I201" s="77" t="s">
        <v>5840</v>
      </c>
      <c r="J201" s="77" t="s">
        <v>85</v>
      </c>
      <c r="K201" s="309" t="s">
        <v>5841</v>
      </c>
      <c r="L201" s="77" t="s">
        <v>7080</v>
      </c>
      <c r="M201" s="77" t="s">
        <v>7081</v>
      </c>
      <c r="N201" s="77" t="s">
        <v>7082</v>
      </c>
      <c r="O201" s="77" t="s">
        <v>445</v>
      </c>
      <c r="P201" s="77">
        <v>76904</v>
      </c>
      <c r="Q201" s="77"/>
      <c r="R201" s="77"/>
      <c r="S201" s="77"/>
      <c r="T201" s="77"/>
      <c r="U201" s="77">
        <v>12005832</v>
      </c>
      <c r="V201" s="77"/>
      <c r="W201" s="77" t="s">
        <v>7108</v>
      </c>
      <c r="X201" s="77">
        <v>480</v>
      </c>
      <c r="Y201" s="77">
        <v>600</v>
      </c>
      <c r="Z201" s="77">
        <v>20</v>
      </c>
      <c r="AA201" s="77">
        <f t="shared" si="31"/>
        <v>0.28799999999999998</v>
      </c>
      <c r="AB201" s="77" t="s">
        <v>70</v>
      </c>
      <c r="AC201" s="77"/>
      <c r="AD201" s="77"/>
      <c r="AE201" s="77"/>
      <c r="AF201" s="77">
        <f t="shared" si="32"/>
        <v>390962264</v>
      </c>
      <c r="AG201" s="77">
        <f t="shared" si="33"/>
        <v>600</v>
      </c>
      <c r="AH201" s="77">
        <f t="shared" si="34"/>
        <v>20</v>
      </c>
      <c r="AI201" s="77">
        <f t="shared" si="35"/>
        <v>0.28799999999999998</v>
      </c>
      <c r="AJ201" s="77" t="s">
        <v>72</v>
      </c>
      <c r="AK201" s="77">
        <v>390962264</v>
      </c>
      <c r="AL201" s="78">
        <v>44631</v>
      </c>
      <c r="AM201" s="78">
        <v>44631</v>
      </c>
      <c r="AN201" s="78">
        <v>44635</v>
      </c>
      <c r="AO201" s="78">
        <v>44635</v>
      </c>
      <c r="AP201" s="78">
        <v>44635</v>
      </c>
      <c r="AQ201" s="77" t="s">
        <v>89</v>
      </c>
      <c r="AR201" s="77"/>
      <c r="AS201" s="77"/>
      <c r="AT201" s="77"/>
      <c r="AU201" s="77"/>
      <c r="AV201" s="78"/>
      <c r="AW201" s="77" t="s">
        <v>1198</v>
      </c>
      <c r="AX201" s="77"/>
      <c r="AY201" s="77"/>
      <c r="AZ201" s="77"/>
      <c r="BA201" s="77"/>
      <c r="BB201" s="77"/>
      <c r="BC201" s="77"/>
      <c r="BD201" s="77"/>
      <c r="BE201" s="77">
        <f t="shared" si="36"/>
        <v>11</v>
      </c>
      <c r="BF201" s="77">
        <f t="shared" si="37"/>
        <v>3</v>
      </c>
      <c r="BG201" s="77">
        <f t="shared" si="38"/>
        <v>2022</v>
      </c>
      <c r="BH201" s="77"/>
    </row>
    <row r="202" spans="1:60">
      <c r="A202" s="77" t="s">
        <v>55</v>
      </c>
      <c r="B202" s="77" t="s">
        <v>56</v>
      </c>
      <c r="C202" s="77">
        <v>390962255</v>
      </c>
      <c r="D202" s="77"/>
      <c r="E202" s="77" t="s">
        <v>7166</v>
      </c>
      <c r="F202" s="77" t="s">
        <v>85</v>
      </c>
      <c r="G202" s="77" t="s">
        <v>5855</v>
      </c>
      <c r="H202" s="77" t="s">
        <v>5856</v>
      </c>
      <c r="I202" s="77" t="s">
        <v>6216</v>
      </c>
      <c r="J202" s="77" t="s">
        <v>85</v>
      </c>
      <c r="K202" s="309" t="s">
        <v>5858</v>
      </c>
      <c r="L202" s="77" t="s">
        <v>7080</v>
      </c>
      <c r="M202" s="77" t="s">
        <v>7081</v>
      </c>
      <c r="N202" s="77" t="s">
        <v>7082</v>
      </c>
      <c r="O202" s="77" t="s">
        <v>445</v>
      </c>
      <c r="P202" s="77">
        <v>76904</v>
      </c>
      <c r="Q202" s="77"/>
      <c r="R202" s="77"/>
      <c r="S202" s="77"/>
      <c r="T202" s="77"/>
      <c r="U202" s="77">
        <v>30397572</v>
      </c>
      <c r="V202" s="77"/>
      <c r="W202" s="77" t="s">
        <v>4634</v>
      </c>
      <c r="X202" s="77">
        <v>480</v>
      </c>
      <c r="Y202" s="77">
        <v>638</v>
      </c>
      <c r="Z202" s="77">
        <v>22</v>
      </c>
      <c r="AA202" s="77">
        <f t="shared" si="31"/>
        <v>0.30624000000000001</v>
      </c>
      <c r="AB202" s="77" t="s">
        <v>70</v>
      </c>
      <c r="AC202" s="77"/>
      <c r="AD202" s="77"/>
      <c r="AE202" s="77"/>
      <c r="AF202" s="77">
        <f t="shared" si="32"/>
        <v>390962255</v>
      </c>
      <c r="AG202" s="77">
        <f t="shared" si="33"/>
        <v>638</v>
      </c>
      <c r="AH202" s="77">
        <f t="shared" si="34"/>
        <v>22</v>
      </c>
      <c r="AI202" s="77">
        <f t="shared" si="35"/>
        <v>0.30624000000000001</v>
      </c>
      <c r="AJ202" s="77" t="s">
        <v>72</v>
      </c>
      <c r="AK202" s="77">
        <v>390962255</v>
      </c>
      <c r="AL202" s="78">
        <v>44631</v>
      </c>
      <c r="AM202" s="78">
        <v>44631</v>
      </c>
      <c r="AN202" s="78">
        <v>44635</v>
      </c>
      <c r="AO202" s="78">
        <v>44635</v>
      </c>
      <c r="AP202" s="78">
        <v>44635</v>
      </c>
      <c r="AQ202" s="77" t="s">
        <v>89</v>
      </c>
      <c r="AR202" s="77"/>
      <c r="AS202" s="77"/>
      <c r="AT202" s="77"/>
      <c r="AU202" s="77"/>
      <c r="AV202" s="78"/>
      <c r="AW202" s="77" t="s">
        <v>1198</v>
      </c>
      <c r="AX202" s="77"/>
      <c r="AY202" s="77"/>
      <c r="AZ202" s="77"/>
      <c r="BA202" s="77"/>
      <c r="BB202" s="77"/>
      <c r="BC202" s="77"/>
      <c r="BD202" s="77"/>
      <c r="BE202" s="77">
        <f t="shared" si="36"/>
        <v>11</v>
      </c>
      <c r="BF202" s="77">
        <f t="shared" si="37"/>
        <v>3</v>
      </c>
      <c r="BG202" s="77">
        <f t="shared" si="38"/>
        <v>2022</v>
      </c>
      <c r="BH202" s="77"/>
    </row>
    <row r="203" spans="1:60">
      <c r="A203" s="77" t="s">
        <v>55</v>
      </c>
      <c r="B203" s="77" t="s">
        <v>56</v>
      </c>
      <c r="C203" s="77">
        <v>390962272</v>
      </c>
      <c r="D203" s="77"/>
      <c r="E203" s="77" t="s">
        <v>7079</v>
      </c>
      <c r="F203" s="77" t="s">
        <v>85</v>
      </c>
      <c r="G203" s="77" t="s">
        <v>7089</v>
      </c>
      <c r="H203" s="77" t="s">
        <v>7090</v>
      </c>
      <c r="I203" s="77" t="s">
        <v>5840</v>
      </c>
      <c r="J203" s="77" t="s">
        <v>85</v>
      </c>
      <c r="K203" s="309" t="s">
        <v>5841</v>
      </c>
      <c r="L203" s="77" t="s">
        <v>7080</v>
      </c>
      <c r="M203" s="77" t="s">
        <v>7081</v>
      </c>
      <c r="N203" s="77" t="s">
        <v>7082</v>
      </c>
      <c r="O203" s="77" t="s">
        <v>445</v>
      </c>
      <c r="P203" s="77">
        <v>76904</v>
      </c>
      <c r="Q203" s="77"/>
      <c r="R203" s="77"/>
      <c r="S203" s="77"/>
      <c r="T203" s="77"/>
      <c r="U203" s="77">
        <v>12005832</v>
      </c>
      <c r="V203" s="77"/>
      <c r="W203" s="77" t="s">
        <v>4634</v>
      </c>
      <c r="X203" s="77">
        <v>480</v>
      </c>
      <c r="Y203" s="77">
        <v>600</v>
      </c>
      <c r="Z203" s="77">
        <v>20</v>
      </c>
      <c r="AA203" s="77">
        <f t="shared" si="31"/>
        <v>0.28799999999999998</v>
      </c>
      <c r="AB203" s="77" t="s">
        <v>70</v>
      </c>
      <c r="AC203" s="77"/>
      <c r="AD203" s="77"/>
      <c r="AE203" s="77"/>
      <c r="AF203" s="77">
        <f t="shared" si="32"/>
        <v>390962272</v>
      </c>
      <c r="AG203" s="77">
        <f t="shared" si="33"/>
        <v>600</v>
      </c>
      <c r="AH203" s="77">
        <f t="shared" si="34"/>
        <v>20</v>
      </c>
      <c r="AI203" s="77">
        <f t="shared" si="35"/>
        <v>0.28799999999999998</v>
      </c>
      <c r="AJ203" s="77" t="s">
        <v>72</v>
      </c>
      <c r="AK203" s="77">
        <v>390962272</v>
      </c>
      <c r="AL203" s="78">
        <v>44631</v>
      </c>
      <c r="AM203" s="78">
        <v>44631</v>
      </c>
      <c r="AN203" s="78">
        <v>44635</v>
      </c>
      <c r="AO203" s="78">
        <v>44635</v>
      </c>
      <c r="AP203" s="78">
        <v>44635</v>
      </c>
      <c r="AQ203" s="77" t="s">
        <v>89</v>
      </c>
      <c r="AR203" s="77"/>
      <c r="AS203" s="77"/>
      <c r="AT203" s="77"/>
      <c r="AU203" s="77"/>
      <c r="AV203" s="78"/>
      <c r="AW203" s="77" t="s">
        <v>1198</v>
      </c>
      <c r="AX203" s="77"/>
      <c r="AY203" s="77"/>
      <c r="AZ203" s="77"/>
      <c r="BA203" s="77"/>
      <c r="BB203" s="77"/>
      <c r="BC203" s="77"/>
      <c r="BD203" s="77"/>
      <c r="BE203" s="77">
        <f t="shared" si="36"/>
        <v>11</v>
      </c>
      <c r="BF203" s="77">
        <f t="shared" si="37"/>
        <v>3</v>
      </c>
      <c r="BG203" s="77">
        <f t="shared" si="38"/>
        <v>2022</v>
      </c>
      <c r="BH203" s="77"/>
    </row>
    <row r="204" spans="1:60">
      <c r="A204" s="77" t="s">
        <v>55</v>
      </c>
      <c r="B204" s="77" t="s">
        <v>56</v>
      </c>
      <c r="C204" s="77">
        <v>390962307</v>
      </c>
      <c r="D204" s="77"/>
      <c r="E204" s="77" t="s">
        <v>7166</v>
      </c>
      <c r="F204" s="77" t="s">
        <v>85</v>
      </c>
      <c r="G204" s="77" t="s">
        <v>5855</v>
      </c>
      <c r="H204" s="77" t="s">
        <v>5856</v>
      </c>
      <c r="I204" s="77" t="s">
        <v>6216</v>
      </c>
      <c r="J204" s="77" t="s">
        <v>85</v>
      </c>
      <c r="K204" s="309" t="s">
        <v>5858</v>
      </c>
      <c r="L204" s="77" t="s">
        <v>7080</v>
      </c>
      <c r="M204" s="77" t="s">
        <v>7081</v>
      </c>
      <c r="N204" s="77" t="s">
        <v>7082</v>
      </c>
      <c r="O204" s="77" t="s">
        <v>445</v>
      </c>
      <c r="P204" s="77">
        <v>76904</v>
      </c>
      <c r="Q204" s="77"/>
      <c r="R204" s="77"/>
      <c r="S204" s="77"/>
      <c r="T204" s="77"/>
      <c r="U204" s="77">
        <v>30390372</v>
      </c>
      <c r="V204" s="77"/>
      <c r="W204" s="77" t="s">
        <v>7108</v>
      </c>
      <c r="X204" s="77">
        <v>480</v>
      </c>
      <c r="Y204" s="77">
        <v>638</v>
      </c>
      <c r="Z204" s="77">
        <v>22</v>
      </c>
      <c r="AA204" s="77">
        <f t="shared" si="31"/>
        <v>0.30624000000000001</v>
      </c>
      <c r="AB204" s="77" t="s">
        <v>70</v>
      </c>
      <c r="AC204" s="77"/>
      <c r="AD204" s="77"/>
      <c r="AE204" s="77"/>
      <c r="AF204" s="77">
        <f t="shared" si="32"/>
        <v>390962307</v>
      </c>
      <c r="AG204" s="77">
        <f t="shared" si="33"/>
        <v>638</v>
      </c>
      <c r="AH204" s="77">
        <f t="shared" si="34"/>
        <v>22</v>
      </c>
      <c r="AI204" s="77">
        <f t="shared" si="35"/>
        <v>0.30624000000000001</v>
      </c>
      <c r="AJ204" s="77" t="s">
        <v>72</v>
      </c>
      <c r="AK204" s="77">
        <v>390962307</v>
      </c>
      <c r="AL204" s="78">
        <v>44631</v>
      </c>
      <c r="AM204" s="78">
        <v>44631</v>
      </c>
      <c r="AN204" s="78">
        <v>44635</v>
      </c>
      <c r="AO204" s="78">
        <v>44635</v>
      </c>
      <c r="AP204" s="78">
        <v>44635</v>
      </c>
      <c r="AQ204" s="77" t="s">
        <v>89</v>
      </c>
      <c r="AR204" s="77"/>
      <c r="AS204" s="77"/>
      <c r="AT204" s="77"/>
      <c r="AU204" s="77"/>
      <c r="AV204" s="78"/>
      <c r="AW204" s="77" t="s">
        <v>1198</v>
      </c>
      <c r="AX204" s="77"/>
      <c r="AY204" s="77"/>
      <c r="AZ204" s="77"/>
      <c r="BA204" s="77"/>
      <c r="BB204" s="77"/>
      <c r="BC204" s="77"/>
      <c r="BD204" s="77"/>
      <c r="BE204" s="77">
        <f t="shared" si="36"/>
        <v>11</v>
      </c>
      <c r="BF204" s="77">
        <f t="shared" si="37"/>
        <v>3</v>
      </c>
      <c r="BG204" s="77">
        <f t="shared" si="38"/>
        <v>2022</v>
      </c>
      <c r="BH204" s="77"/>
    </row>
    <row r="205" spans="1:60">
      <c r="A205" s="77" t="s">
        <v>55</v>
      </c>
      <c r="B205" s="77" t="s">
        <v>56</v>
      </c>
      <c r="C205" s="77">
        <v>391679507</v>
      </c>
      <c r="D205" s="77"/>
      <c r="E205" s="77" t="s">
        <v>7166</v>
      </c>
      <c r="F205" s="77" t="s">
        <v>85</v>
      </c>
      <c r="G205" s="77" t="s">
        <v>5855</v>
      </c>
      <c r="H205" s="77" t="s">
        <v>5856</v>
      </c>
      <c r="I205" s="77" t="s">
        <v>6216</v>
      </c>
      <c r="J205" s="77" t="s">
        <v>85</v>
      </c>
      <c r="K205" s="309" t="s">
        <v>5858</v>
      </c>
      <c r="L205" s="77" t="s">
        <v>7080</v>
      </c>
      <c r="M205" s="77" t="s">
        <v>7081</v>
      </c>
      <c r="N205" s="77" t="s">
        <v>7082</v>
      </c>
      <c r="O205" s="77" t="s">
        <v>445</v>
      </c>
      <c r="P205" s="77">
        <v>76904</v>
      </c>
      <c r="Q205" s="77"/>
      <c r="R205" s="77"/>
      <c r="S205" s="77"/>
      <c r="T205" s="77"/>
      <c r="U205" s="77">
        <v>30397572</v>
      </c>
      <c r="V205" s="77"/>
      <c r="W205" s="77" t="s">
        <v>7108</v>
      </c>
      <c r="X205" s="77">
        <v>480</v>
      </c>
      <c r="Y205" s="77">
        <v>638</v>
      </c>
      <c r="Z205" s="77">
        <v>22</v>
      </c>
      <c r="AA205" s="77">
        <f t="shared" si="31"/>
        <v>0.30624000000000001</v>
      </c>
      <c r="AB205" s="77" t="s">
        <v>70</v>
      </c>
      <c r="AC205" s="77"/>
      <c r="AD205" s="77"/>
      <c r="AE205" s="77"/>
      <c r="AF205" s="77">
        <f t="shared" si="32"/>
        <v>391679507</v>
      </c>
      <c r="AG205" s="77">
        <f t="shared" si="33"/>
        <v>638</v>
      </c>
      <c r="AH205" s="77">
        <f t="shared" si="34"/>
        <v>22</v>
      </c>
      <c r="AI205" s="77">
        <f t="shared" si="35"/>
        <v>0.30624000000000001</v>
      </c>
      <c r="AJ205" s="77" t="s">
        <v>72</v>
      </c>
      <c r="AK205" s="77">
        <v>391679507</v>
      </c>
      <c r="AL205" s="78">
        <v>44634</v>
      </c>
      <c r="AM205" s="78">
        <v>44634</v>
      </c>
      <c r="AN205" s="78">
        <v>44636</v>
      </c>
      <c r="AO205" s="78">
        <v>44636</v>
      </c>
      <c r="AP205" s="78">
        <v>44636</v>
      </c>
      <c r="AQ205" s="77" t="s">
        <v>89</v>
      </c>
      <c r="AR205" s="77"/>
      <c r="AS205" s="77"/>
      <c r="AT205" s="77"/>
      <c r="AU205" s="77"/>
      <c r="AV205" s="78"/>
      <c r="AW205" s="77" t="s">
        <v>1198</v>
      </c>
      <c r="AX205" s="77"/>
      <c r="AY205" s="77"/>
      <c r="AZ205" s="77"/>
      <c r="BA205" s="77"/>
      <c r="BB205" s="77"/>
      <c r="BC205" s="77"/>
      <c r="BD205" s="77"/>
      <c r="BE205" s="77">
        <f t="shared" si="36"/>
        <v>12</v>
      </c>
      <c r="BF205" s="77">
        <f t="shared" si="37"/>
        <v>3</v>
      </c>
      <c r="BG205" s="77">
        <f t="shared" si="38"/>
        <v>2022</v>
      </c>
      <c r="BH205" s="77"/>
    </row>
    <row r="206" spans="1:60">
      <c r="A206" s="77" t="s">
        <v>55</v>
      </c>
      <c r="B206" s="77" t="s">
        <v>56</v>
      </c>
      <c r="C206" s="77">
        <v>391679761</v>
      </c>
      <c r="D206" s="77"/>
      <c r="E206" s="77" t="s">
        <v>7166</v>
      </c>
      <c r="F206" s="77" t="s">
        <v>85</v>
      </c>
      <c r="G206" s="77" t="s">
        <v>5855</v>
      </c>
      <c r="H206" s="77" t="s">
        <v>5856</v>
      </c>
      <c r="I206" s="77" t="s">
        <v>6216</v>
      </c>
      <c r="J206" s="77" t="s">
        <v>85</v>
      </c>
      <c r="K206" s="309" t="s">
        <v>5858</v>
      </c>
      <c r="L206" s="77" t="s">
        <v>7080</v>
      </c>
      <c r="M206" s="77" t="s">
        <v>7081</v>
      </c>
      <c r="N206" s="77" t="s">
        <v>7082</v>
      </c>
      <c r="O206" s="77" t="s">
        <v>445</v>
      </c>
      <c r="P206" s="77">
        <v>76904</v>
      </c>
      <c r="Q206" s="77"/>
      <c r="R206" s="77"/>
      <c r="S206" s="77"/>
      <c r="T206" s="77"/>
      <c r="U206" s="77">
        <v>30397572</v>
      </c>
      <c r="V206" s="77"/>
      <c r="W206" s="77" t="s">
        <v>7108</v>
      </c>
      <c r="X206" s="77">
        <v>480</v>
      </c>
      <c r="Y206" s="77">
        <v>638</v>
      </c>
      <c r="Z206" s="77">
        <v>22</v>
      </c>
      <c r="AA206" s="77">
        <f t="shared" si="31"/>
        <v>0.30624000000000001</v>
      </c>
      <c r="AB206" s="77" t="s">
        <v>70</v>
      </c>
      <c r="AC206" s="77"/>
      <c r="AD206" s="77"/>
      <c r="AE206" s="77"/>
      <c r="AF206" s="77">
        <f t="shared" si="32"/>
        <v>391679761</v>
      </c>
      <c r="AG206" s="77">
        <f t="shared" si="33"/>
        <v>638</v>
      </c>
      <c r="AH206" s="77">
        <f t="shared" si="34"/>
        <v>22</v>
      </c>
      <c r="AI206" s="77">
        <f t="shared" si="35"/>
        <v>0.30624000000000001</v>
      </c>
      <c r="AJ206" s="77" t="s">
        <v>72</v>
      </c>
      <c r="AK206" s="77">
        <v>391679761</v>
      </c>
      <c r="AL206" s="78">
        <v>44634</v>
      </c>
      <c r="AM206" s="78">
        <v>44634</v>
      </c>
      <c r="AN206" s="78">
        <v>44636</v>
      </c>
      <c r="AO206" s="78">
        <v>44636</v>
      </c>
      <c r="AP206" s="78">
        <v>44636</v>
      </c>
      <c r="AQ206" s="77" t="s">
        <v>89</v>
      </c>
      <c r="AR206" s="77"/>
      <c r="AS206" s="77"/>
      <c r="AT206" s="77"/>
      <c r="AU206" s="77"/>
      <c r="AV206" s="78"/>
      <c r="AW206" s="77" t="s">
        <v>1198</v>
      </c>
      <c r="AX206" s="77"/>
      <c r="AY206" s="77"/>
      <c r="AZ206" s="77"/>
      <c r="BA206" s="77"/>
      <c r="BB206" s="77"/>
      <c r="BC206" s="77"/>
      <c r="BD206" s="77"/>
      <c r="BE206" s="77">
        <f t="shared" si="36"/>
        <v>12</v>
      </c>
      <c r="BF206" s="77">
        <f t="shared" si="37"/>
        <v>3</v>
      </c>
      <c r="BG206" s="77">
        <f t="shared" si="38"/>
        <v>2022</v>
      </c>
      <c r="BH206" s="77"/>
    </row>
    <row r="207" spans="1:60">
      <c r="A207" s="77" t="s">
        <v>55</v>
      </c>
      <c r="B207" s="77" t="s">
        <v>56</v>
      </c>
      <c r="C207" s="77">
        <v>392035944</v>
      </c>
      <c r="D207" s="77"/>
      <c r="E207" s="77" t="s">
        <v>7166</v>
      </c>
      <c r="F207" s="77" t="s">
        <v>5498</v>
      </c>
      <c r="G207" s="77" t="s">
        <v>7172</v>
      </c>
      <c r="H207" s="77" t="s">
        <v>7173</v>
      </c>
      <c r="I207" s="77" t="s">
        <v>5501</v>
      </c>
      <c r="J207" s="77" t="s">
        <v>445</v>
      </c>
      <c r="K207" s="77">
        <v>77536</v>
      </c>
      <c r="L207" s="77" t="s">
        <v>7080</v>
      </c>
      <c r="M207" s="77" t="s">
        <v>7081</v>
      </c>
      <c r="N207" s="77" t="s">
        <v>7082</v>
      </c>
      <c r="O207" s="77" t="s">
        <v>445</v>
      </c>
      <c r="P207" s="77">
        <v>76904</v>
      </c>
      <c r="Q207" s="77"/>
      <c r="R207" s="77"/>
      <c r="S207" s="77"/>
      <c r="T207" s="77"/>
      <c r="U207" s="77">
        <v>30397572</v>
      </c>
      <c r="V207" s="77"/>
      <c r="W207" s="77" t="s">
        <v>7168</v>
      </c>
      <c r="X207" s="77">
        <v>480</v>
      </c>
      <c r="Y207" s="77">
        <v>638</v>
      </c>
      <c r="Z207" s="77">
        <v>22</v>
      </c>
      <c r="AA207" s="77">
        <f t="shared" si="31"/>
        <v>0.30624000000000001</v>
      </c>
      <c r="AB207" s="77" t="s">
        <v>70</v>
      </c>
      <c r="AC207" s="77"/>
      <c r="AD207" s="77"/>
      <c r="AE207" s="77"/>
      <c r="AF207" s="77">
        <f t="shared" si="32"/>
        <v>392035944</v>
      </c>
      <c r="AG207" s="77">
        <f t="shared" si="33"/>
        <v>638</v>
      </c>
      <c r="AH207" s="77">
        <f t="shared" si="34"/>
        <v>22</v>
      </c>
      <c r="AI207" s="77">
        <f t="shared" si="35"/>
        <v>0.30624000000000001</v>
      </c>
      <c r="AJ207" s="77" t="s">
        <v>72</v>
      </c>
      <c r="AK207" s="77">
        <v>392035944</v>
      </c>
      <c r="AL207" s="78">
        <v>44636</v>
      </c>
      <c r="AM207" s="78">
        <v>44636</v>
      </c>
      <c r="AN207" s="78">
        <v>44637</v>
      </c>
      <c r="AO207" s="78">
        <v>44637</v>
      </c>
      <c r="AP207" s="78">
        <v>44637</v>
      </c>
      <c r="AQ207" s="77" t="s">
        <v>89</v>
      </c>
      <c r="AR207" s="77"/>
      <c r="AS207" s="77"/>
      <c r="AT207" s="77"/>
      <c r="AU207" s="77"/>
      <c r="AV207" s="78"/>
      <c r="AW207" s="77" t="s">
        <v>1198</v>
      </c>
      <c r="AX207" s="77"/>
      <c r="AY207" s="77"/>
      <c r="AZ207" s="77"/>
      <c r="BA207" s="77"/>
      <c r="BB207" s="77"/>
      <c r="BC207" s="77"/>
      <c r="BD207" s="77"/>
      <c r="BE207" s="77">
        <f t="shared" si="36"/>
        <v>12</v>
      </c>
      <c r="BF207" s="77">
        <f t="shared" si="37"/>
        <v>3</v>
      </c>
      <c r="BG207" s="77">
        <f t="shared" si="38"/>
        <v>2022</v>
      </c>
      <c r="BH207" s="77"/>
    </row>
    <row r="208" spans="1:60">
      <c r="A208" s="77" t="s">
        <v>55</v>
      </c>
      <c r="B208" s="77" t="s">
        <v>56</v>
      </c>
      <c r="C208" s="77">
        <v>392035982</v>
      </c>
      <c r="D208" s="77"/>
      <c r="E208" s="77" t="s">
        <v>7166</v>
      </c>
      <c r="F208" s="77" t="s">
        <v>5498</v>
      </c>
      <c r="G208" s="77" t="s">
        <v>7172</v>
      </c>
      <c r="H208" s="77" t="s">
        <v>7173</v>
      </c>
      <c r="I208" s="77" t="s">
        <v>5501</v>
      </c>
      <c r="J208" s="77" t="s">
        <v>445</v>
      </c>
      <c r="K208" s="77">
        <v>77536</v>
      </c>
      <c r="L208" s="77" t="s">
        <v>7080</v>
      </c>
      <c r="M208" s="77" t="s">
        <v>7081</v>
      </c>
      <c r="N208" s="77" t="s">
        <v>7082</v>
      </c>
      <c r="O208" s="77" t="s">
        <v>445</v>
      </c>
      <c r="P208" s="77">
        <v>76904</v>
      </c>
      <c r="Q208" s="77"/>
      <c r="R208" s="77"/>
      <c r="S208" s="77"/>
      <c r="T208" s="77"/>
      <c r="U208" s="77">
        <v>30397572</v>
      </c>
      <c r="V208" s="77"/>
      <c r="W208" s="77" t="s">
        <v>7168</v>
      </c>
      <c r="X208" s="77">
        <v>480</v>
      </c>
      <c r="Y208" s="77">
        <v>638</v>
      </c>
      <c r="Z208" s="77">
        <v>22</v>
      </c>
      <c r="AA208" s="77">
        <f t="shared" si="31"/>
        <v>0.30624000000000001</v>
      </c>
      <c r="AB208" s="77" t="s">
        <v>70</v>
      </c>
      <c r="AC208" s="77"/>
      <c r="AD208" s="77"/>
      <c r="AE208" s="77"/>
      <c r="AF208" s="77">
        <f t="shared" si="32"/>
        <v>392035982</v>
      </c>
      <c r="AG208" s="77">
        <f t="shared" si="33"/>
        <v>638</v>
      </c>
      <c r="AH208" s="77">
        <f t="shared" si="34"/>
        <v>22</v>
      </c>
      <c r="AI208" s="77">
        <f t="shared" si="35"/>
        <v>0.30624000000000001</v>
      </c>
      <c r="AJ208" s="77" t="s">
        <v>72</v>
      </c>
      <c r="AK208" s="77">
        <v>392035982</v>
      </c>
      <c r="AL208" s="78">
        <v>44636</v>
      </c>
      <c r="AM208" s="78">
        <v>44636</v>
      </c>
      <c r="AN208" s="78">
        <v>44637</v>
      </c>
      <c r="AO208" s="78">
        <v>44637</v>
      </c>
      <c r="AP208" s="78">
        <v>44637</v>
      </c>
      <c r="AQ208" s="77" t="s">
        <v>89</v>
      </c>
      <c r="AR208" s="77"/>
      <c r="AS208" s="77"/>
      <c r="AT208" s="77"/>
      <c r="AU208" s="77"/>
      <c r="AV208" s="78"/>
      <c r="AW208" s="77" t="s">
        <v>1198</v>
      </c>
      <c r="AX208" s="77"/>
      <c r="AY208" s="77"/>
      <c r="AZ208" s="77"/>
      <c r="BA208" s="77"/>
      <c r="BB208" s="77"/>
      <c r="BC208" s="77"/>
      <c r="BD208" s="77"/>
      <c r="BE208" s="77">
        <f t="shared" si="36"/>
        <v>12</v>
      </c>
      <c r="BF208" s="77">
        <f t="shared" si="37"/>
        <v>3</v>
      </c>
      <c r="BG208" s="77">
        <f t="shared" si="38"/>
        <v>2022</v>
      </c>
      <c r="BH208" s="77"/>
    </row>
    <row r="209" spans="1:60">
      <c r="A209" s="77" t="s">
        <v>55</v>
      </c>
      <c r="B209" s="77" t="s">
        <v>56</v>
      </c>
      <c r="C209" s="77">
        <v>392036033</v>
      </c>
      <c r="D209" s="77"/>
      <c r="E209" s="77" t="s">
        <v>7166</v>
      </c>
      <c r="F209" s="77" t="s">
        <v>5498</v>
      </c>
      <c r="G209" s="77" t="s">
        <v>7172</v>
      </c>
      <c r="H209" s="77" t="s">
        <v>7173</v>
      </c>
      <c r="I209" s="77" t="s">
        <v>5501</v>
      </c>
      <c r="J209" s="77" t="s">
        <v>445</v>
      </c>
      <c r="K209" s="77">
        <v>77536</v>
      </c>
      <c r="L209" s="77" t="s">
        <v>7080</v>
      </c>
      <c r="M209" s="77" t="s">
        <v>7081</v>
      </c>
      <c r="N209" s="77" t="s">
        <v>7082</v>
      </c>
      <c r="O209" s="77" t="s">
        <v>445</v>
      </c>
      <c r="P209" s="77">
        <v>76904</v>
      </c>
      <c r="Q209" s="77"/>
      <c r="R209" s="77"/>
      <c r="S209" s="77"/>
      <c r="T209" s="77"/>
      <c r="U209" s="77">
        <v>30397572</v>
      </c>
      <c r="V209" s="77"/>
      <c r="W209" s="77" t="s">
        <v>7168</v>
      </c>
      <c r="X209" s="77">
        <v>480</v>
      </c>
      <c r="Y209" s="77">
        <v>638</v>
      </c>
      <c r="Z209" s="77">
        <v>22</v>
      </c>
      <c r="AA209" s="77">
        <f t="shared" si="31"/>
        <v>0.30624000000000001</v>
      </c>
      <c r="AB209" s="77" t="s">
        <v>70</v>
      </c>
      <c r="AC209" s="77"/>
      <c r="AD209" s="77"/>
      <c r="AE209" s="77"/>
      <c r="AF209" s="77">
        <f t="shared" si="32"/>
        <v>392036033</v>
      </c>
      <c r="AG209" s="77">
        <f t="shared" si="33"/>
        <v>638</v>
      </c>
      <c r="AH209" s="77">
        <f t="shared" si="34"/>
        <v>22</v>
      </c>
      <c r="AI209" s="77">
        <f t="shared" si="35"/>
        <v>0.30624000000000001</v>
      </c>
      <c r="AJ209" s="77" t="s">
        <v>72</v>
      </c>
      <c r="AK209" s="77">
        <v>392036033</v>
      </c>
      <c r="AL209" s="78">
        <v>44636</v>
      </c>
      <c r="AM209" s="78">
        <v>44636</v>
      </c>
      <c r="AN209" s="78">
        <v>44637</v>
      </c>
      <c r="AO209" s="78">
        <v>44637</v>
      </c>
      <c r="AP209" s="78">
        <v>44637</v>
      </c>
      <c r="AQ209" s="77" t="s">
        <v>89</v>
      </c>
      <c r="AR209" s="77"/>
      <c r="AS209" s="77"/>
      <c r="AT209" s="77"/>
      <c r="AU209" s="77"/>
      <c r="AV209" s="78"/>
      <c r="AW209" s="77" t="s">
        <v>1198</v>
      </c>
      <c r="AX209" s="77"/>
      <c r="AY209" s="77"/>
      <c r="AZ209" s="77"/>
      <c r="BA209" s="77"/>
      <c r="BB209" s="77"/>
      <c r="BC209" s="77"/>
      <c r="BD209" s="77"/>
      <c r="BE209" s="77">
        <f t="shared" si="36"/>
        <v>12</v>
      </c>
      <c r="BF209" s="77">
        <f t="shared" si="37"/>
        <v>3</v>
      </c>
      <c r="BG209" s="77">
        <f t="shared" si="38"/>
        <v>2022</v>
      </c>
      <c r="BH209" s="77"/>
    </row>
    <row r="210" spans="1:60">
      <c r="A210" s="77" t="s">
        <v>55</v>
      </c>
      <c r="B210" s="77" t="s">
        <v>56</v>
      </c>
      <c r="C210" s="77">
        <v>392036128</v>
      </c>
      <c r="D210" s="77"/>
      <c r="E210" s="77" t="s">
        <v>7166</v>
      </c>
      <c r="F210" s="77" t="s">
        <v>5498</v>
      </c>
      <c r="G210" s="77" t="s">
        <v>7172</v>
      </c>
      <c r="H210" s="77" t="s">
        <v>7173</v>
      </c>
      <c r="I210" s="77" t="s">
        <v>5501</v>
      </c>
      <c r="J210" s="77" t="s">
        <v>445</v>
      </c>
      <c r="K210" s="77">
        <v>77536</v>
      </c>
      <c r="L210" s="77" t="s">
        <v>7080</v>
      </c>
      <c r="M210" s="77" t="s">
        <v>7081</v>
      </c>
      <c r="N210" s="77" t="s">
        <v>7082</v>
      </c>
      <c r="O210" s="77" t="s">
        <v>445</v>
      </c>
      <c r="P210" s="77">
        <v>76904</v>
      </c>
      <c r="Q210" s="77"/>
      <c r="R210" s="77"/>
      <c r="S210" s="77"/>
      <c r="T210" s="77"/>
      <c r="U210" s="77">
        <v>30397572</v>
      </c>
      <c r="V210" s="77"/>
      <c r="W210" s="77" t="s">
        <v>7168</v>
      </c>
      <c r="X210" s="77">
        <v>480</v>
      </c>
      <c r="Y210" s="77">
        <v>638</v>
      </c>
      <c r="Z210" s="77">
        <v>22</v>
      </c>
      <c r="AA210" s="77">
        <f t="shared" si="31"/>
        <v>0.30624000000000001</v>
      </c>
      <c r="AB210" s="77" t="s">
        <v>70</v>
      </c>
      <c r="AC210" s="77"/>
      <c r="AD210" s="77"/>
      <c r="AE210" s="77"/>
      <c r="AF210" s="77">
        <f t="shared" si="32"/>
        <v>392036128</v>
      </c>
      <c r="AG210" s="77">
        <f t="shared" si="33"/>
        <v>638</v>
      </c>
      <c r="AH210" s="77">
        <f t="shared" si="34"/>
        <v>22</v>
      </c>
      <c r="AI210" s="77">
        <f t="shared" si="35"/>
        <v>0.30624000000000001</v>
      </c>
      <c r="AJ210" s="77" t="s">
        <v>72</v>
      </c>
      <c r="AK210" s="77">
        <v>392036128</v>
      </c>
      <c r="AL210" s="78">
        <v>44636</v>
      </c>
      <c r="AM210" s="78">
        <v>44636</v>
      </c>
      <c r="AN210" s="78">
        <v>44637</v>
      </c>
      <c r="AO210" s="78">
        <v>44637</v>
      </c>
      <c r="AP210" s="78">
        <v>44637</v>
      </c>
      <c r="AQ210" s="77" t="s">
        <v>89</v>
      </c>
      <c r="AR210" s="77"/>
      <c r="AS210" s="77"/>
      <c r="AT210" s="77"/>
      <c r="AU210" s="77"/>
      <c r="AV210" s="78"/>
      <c r="AW210" s="77" t="s">
        <v>1198</v>
      </c>
      <c r="AX210" s="77"/>
      <c r="AY210" s="77"/>
      <c r="AZ210" s="77"/>
      <c r="BA210" s="77"/>
      <c r="BB210" s="77"/>
      <c r="BC210" s="77"/>
      <c r="BD210" s="77"/>
      <c r="BE210" s="77">
        <f t="shared" si="36"/>
        <v>12</v>
      </c>
      <c r="BF210" s="77">
        <f t="shared" si="37"/>
        <v>3</v>
      </c>
      <c r="BG210" s="77">
        <f t="shared" si="38"/>
        <v>2022</v>
      </c>
      <c r="BH210" s="77"/>
    </row>
    <row r="211" spans="1:60">
      <c r="A211" s="77" t="s">
        <v>55</v>
      </c>
      <c r="B211" s="77" t="s">
        <v>56</v>
      </c>
      <c r="C211" s="77">
        <v>392036192</v>
      </c>
      <c r="D211" s="77"/>
      <c r="E211" s="77" t="s">
        <v>7166</v>
      </c>
      <c r="F211" s="77" t="s">
        <v>5498</v>
      </c>
      <c r="G211" s="77" t="s">
        <v>7172</v>
      </c>
      <c r="H211" s="77" t="s">
        <v>7173</v>
      </c>
      <c r="I211" s="77" t="s">
        <v>5501</v>
      </c>
      <c r="J211" s="77" t="s">
        <v>445</v>
      </c>
      <c r="K211" s="77">
        <v>77536</v>
      </c>
      <c r="L211" s="77" t="s">
        <v>7080</v>
      </c>
      <c r="M211" s="77" t="s">
        <v>7081</v>
      </c>
      <c r="N211" s="77" t="s">
        <v>7082</v>
      </c>
      <c r="O211" s="77" t="s">
        <v>445</v>
      </c>
      <c r="P211" s="77">
        <v>76904</v>
      </c>
      <c r="Q211" s="77"/>
      <c r="R211" s="77"/>
      <c r="S211" s="77"/>
      <c r="T211" s="77"/>
      <c r="U211" s="77">
        <v>30397572</v>
      </c>
      <c r="V211" s="77"/>
      <c r="W211" s="77" t="s">
        <v>7168</v>
      </c>
      <c r="X211" s="77">
        <v>480</v>
      </c>
      <c r="Y211" s="77">
        <v>638</v>
      </c>
      <c r="Z211" s="77">
        <v>22</v>
      </c>
      <c r="AA211" s="77">
        <f t="shared" si="31"/>
        <v>0.30624000000000001</v>
      </c>
      <c r="AB211" s="77" t="s">
        <v>70</v>
      </c>
      <c r="AC211" s="77"/>
      <c r="AD211" s="77"/>
      <c r="AE211" s="77"/>
      <c r="AF211" s="77">
        <f t="shared" si="32"/>
        <v>392036192</v>
      </c>
      <c r="AG211" s="77">
        <f t="shared" si="33"/>
        <v>638</v>
      </c>
      <c r="AH211" s="77">
        <f t="shared" si="34"/>
        <v>22</v>
      </c>
      <c r="AI211" s="77">
        <f t="shared" si="35"/>
        <v>0.30624000000000001</v>
      </c>
      <c r="AJ211" s="77" t="s">
        <v>72</v>
      </c>
      <c r="AK211" s="77">
        <v>392036192</v>
      </c>
      <c r="AL211" s="78">
        <v>44636</v>
      </c>
      <c r="AM211" s="78">
        <v>44636</v>
      </c>
      <c r="AN211" s="78">
        <v>44637</v>
      </c>
      <c r="AO211" s="78">
        <v>44637</v>
      </c>
      <c r="AP211" s="78">
        <v>44637</v>
      </c>
      <c r="AQ211" s="77" t="s">
        <v>89</v>
      </c>
      <c r="AR211" s="77"/>
      <c r="AS211" s="77"/>
      <c r="AT211" s="77"/>
      <c r="AU211" s="77"/>
      <c r="AV211" s="78"/>
      <c r="AW211" s="77" t="s">
        <v>1198</v>
      </c>
      <c r="AX211" s="77"/>
      <c r="AY211" s="77"/>
      <c r="AZ211" s="77"/>
      <c r="BA211" s="77"/>
      <c r="BB211" s="77"/>
      <c r="BC211" s="77"/>
      <c r="BD211" s="77"/>
      <c r="BE211" s="77">
        <f t="shared" si="36"/>
        <v>12</v>
      </c>
      <c r="BF211" s="77">
        <f t="shared" si="37"/>
        <v>3</v>
      </c>
      <c r="BG211" s="77">
        <f t="shared" si="38"/>
        <v>2022</v>
      </c>
      <c r="BH211" s="77"/>
    </row>
    <row r="212" spans="1:60">
      <c r="A212" s="77" t="s">
        <v>55</v>
      </c>
      <c r="B212" s="77" t="s">
        <v>56</v>
      </c>
      <c r="C212" s="77">
        <v>391678220</v>
      </c>
      <c r="D212" s="77"/>
      <c r="E212" s="77" t="s">
        <v>7166</v>
      </c>
      <c r="F212" s="77" t="s">
        <v>85</v>
      </c>
      <c r="G212" s="77" t="s">
        <v>5855</v>
      </c>
      <c r="H212" s="77" t="s">
        <v>5856</v>
      </c>
      <c r="I212" s="77" t="s">
        <v>6216</v>
      </c>
      <c r="J212" s="77" t="s">
        <v>85</v>
      </c>
      <c r="K212" s="309" t="s">
        <v>5858</v>
      </c>
      <c r="L212" s="77" t="s">
        <v>7080</v>
      </c>
      <c r="M212" s="77" t="s">
        <v>7081</v>
      </c>
      <c r="N212" s="77" t="s">
        <v>7082</v>
      </c>
      <c r="O212" s="77" t="s">
        <v>445</v>
      </c>
      <c r="P212" s="77">
        <v>76904</v>
      </c>
      <c r="Q212" s="77"/>
      <c r="R212" s="77"/>
      <c r="S212" s="77"/>
      <c r="T212" s="77"/>
      <c r="U212" s="77">
        <v>30397572</v>
      </c>
      <c r="V212" s="77"/>
      <c r="W212" s="77" t="s">
        <v>7108</v>
      </c>
      <c r="X212" s="77">
        <v>480</v>
      </c>
      <c r="Y212" s="77">
        <v>638</v>
      </c>
      <c r="Z212" s="77">
        <v>22</v>
      </c>
      <c r="AA212" s="77">
        <f t="shared" si="31"/>
        <v>0.30624000000000001</v>
      </c>
      <c r="AB212" s="77" t="s">
        <v>70</v>
      </c>
      <c r="AC212" s="77"/>
      <c r="AD212" s="77"/>
      <c r="AE212" s="77"/>
      <c r="AF212" s="77">
        <f t="shared" si="32"/>
        <v>391678220</v>
      </c>
      <c r="AG212" s="77">
        <f t="shared" si="33"/>
        <v>638</v>
      </c>
      <c r="AH212" s="77">
        <f t="shared" si="34"/>
        <v>22</v>
      </c>
      <c r="AI212" s="77">
        <f t="shared" si="35"/>
        <v>0.30624000000000001</v>
      </c>
      <c r="AJ212" s="77" t="s">
        <v>72</v>
      </c>
      <c r="AK212" s="77">
        <v>391678220</v>
      </c>
      <c r="AL212" s="78">
        <v>44634</v>
      </c>
      <c r="AM212" s="78">
        <v>44634</v>
      </c>
      <c r="AN212" s="78">
        <v>44637</v>
      </c>
      <c r="AO212" s="78">
        <v>44637</v>
      </c>
      <c r="AP212" s="78">
        <v>44637</v>
      </c>
      <c r="AQ212" s="77" t="s">
        <v>89</v>
      </c>
      <c r="AR212" s="77"/>
      <c r="AS212" s="77"/>
      <c r="AT212" s="77"/>
      <c r="AU212" s="77"/>
      <c r="AV212" s="78"/>
      <c r="AW212" s="77" t="s">
        <v>1198</v>
      </c>
      <c r="AX212" s="77"/>
      <c r="AY212" s="77"/>
      <c r="AZ212" s="77"/>
      <c r="BA212" s="77"/>
      <c r="BB212" s="77"/>
      <c r="BC212" s="77"/>
      <c r="BD212" s="77"/>
      <c r="BE212" s="77">
        <f t="shared" si="36"/>
        <v>12</v>
      </c>
      <c r="BF212" s="77">
        <f t="shared" si="37"/>
        <v>3</v>
      </c>
      <c r="BG212" s="77">
        <f t="shared" si="38"/>
        <v>2022</v>
      </c>
      <c r="BH212" s="77"/>
    </row>
    <row r="213" spans="1:60">
      <c r="A213" s="77" t="s">
        <v>55</v>
      </c>
      <c r="B213" s="77" t="s">
        <v>56</v>
      </c>
      <c r="C213" s="77">
        <v>391679322</v>
      </c>
      <c r="D213" s="77"/>
      <c r="E213" s="77" t="s">
        <v>7166</v>
      </c>
      <c r="F213" s="77" t="s">
        <v>85</v>
      </c>
      <c r="G213" s="77" t="s">
        <v>5855</v>
      </c>
      <c r="H213" s="77" t="s">
        <v>5856</v>
      </c>
      <c r="I213" s="77" t="s">
        <v>6216</v>
      </c>
      <c r="J213" s="77" t="s">
        <v>85</v>
      </c>
      <c r="K213" s="309" t="s">
        <v>5858</v>
      </c>
      <c r="L213" s="77" t="s">
        <v>7080</v>
      </c>
      <c r="M213" s="77" t="s">
        <v>7081</v>
      </c>
      <c r="N213" s="77" t="s">
        <v>7082</v>
      </c>
      <c r="O213" s="77" t="s">
        <v>445</v>
      </c>
      <c r="P213" s="77">
        <v>76904</v>
      </c>
      <c r="Q213" s="77"/>
      <c r="R213" s="77"/>
      <c r="S213" s="77"/>
      <c r="T213" s="77"/>
      <c r="U213" s="77">
        <v>30397572</v>
      </c>
      <c r="V213" s="77"/>
      <c r="W213" s="77" t="s">
        <v>7108</v>
      </c>
      <c r="X213" s="77">
        <v>480</v>
      </c>
      <c r="Y213" s="77">
        <v>638</v>
      </c>
      <c r="Z213" s="77">
        <v>22</v>
      </c>
      <c r="AA213" s="77">
        <f t="shared" si="31"/>
        <v>0.30624000000000001</v>
      </c>
      <c r="AB213" s="77" t="s">
        <v>70</v>
      </c>
      <c r="AC213" s="77"/>
      <c r="AD213" s="77"/>
      <c r="AE213" s="77"/>
      <c r="AF213" s="77">
        <f t="shared" si="32"/>
        <v>391679322</v>
      </c>
      <c r="AG213" s="77">
        <f t="shared" si="33"/>
        <v>638</v>
      </c>
      <c r="AH213" s="77">
        <f t="shared" si="34"/>
        <v>22</v>
      </c>
      <c r="AI213" s="77">
        <f t="shared" si="35"/>
        <v>0.30624000000000001</v>
      </c>
      <c r="AJ213" s="77" t="s">
        <v>72</v>
      </c>
      <c r="AK213" s="77">
        <v>391679322</v>
      </c>
      <c r="AL213" s="78">
        <v>44634</v>
      </c>
      <c r="AM213" s="78">
        <v>44634</v>
      </c>
      <c r="AN213" s="78">
        <v>44637</v>
      </c>
      <c r="AO213" s="78">
        <v>44637</v>
      </c>
      <c r="AP213" s="78">
        <v>44637</v>
      </c>
      <c r="AQ213" s="77" t="s">
        <v>89</v>
      </c>
      <c r="AR213" s="77"/>
      <c r="AS213" s="77"/>
      <c r="AT213" s="77"/>
      <c r="AU213" s="77"/>
      <c r="AV213" s="78"/>
      <c r="AW213" s="77" t="s">
        <v>1198</v>
      </c>
      <c r="AX213" s="77"/>
      <c r="AY213" s="77"/>
      <c r="AZ213" s="77"/>
      <c r="BA213" s="77"/>
      <c r="BB213" s="77"/>
      <c r="BC213" s="77"/>
      <c r="BD213" s="77"/>
      <c r="BE213" s="77">
        <f t="shared" si="36"/>
        <v>12</v>
      </c>
      <c r="BF213" s="77">
        <f t="shared" si="37"/>
        <v>3</v>
      </c>
      <c r="BG213" s="77">
        <f t="shared" si="38"/>
        <v>2022</v>
      </c>
      <c r="BH213" s="77"/>
    </row>
    <row r="214" spans="1:60">
      <c r="A214" s="77" t="s">
        <v>55</v>
      </c>
      <c r="B214" s="77" t="s">
        <v>56</v>
      </c>
      <c r="C214" s="77">
        <v>391679445</v>
      </c>
      <c r="D214" s="77"/>
      <c r="E214" s="77" t="s">
        <v>7166</v>
      </c>
      <c r="F214" s="77" t="s">
        <v>85</v>
      </c>
      <c r="G214" s="77" t="s">
        <v>5855</v>
      </c>
      <c r="H214" s="77" t="s">
        <v>5856</v>
      </c>
      <c r="I214" s="77" t="s">
        <v>6216</v>
      </c>
      <c r="J214" s="77" t="s">
        <v>85</v>
      </c>
      <c r="K214" s="309" t="s">
        <v>5858</v>
      </c>
      <c r="L214" s="77" t="s">
        <v>7080</v>
      </c>
      <c r="M214" s="77" t="s">
        <v>7081</v>
      </c>
      <c r="N214" s="77" t="s">
        <v>7082</v>
      </c>
      <c r="O214" s="77" t="s">
        <v>445</v>
      </c>
      <c r="P214" s="77">
        <v>76904</v>
      </c>
      <c r="Q214" s="77"/>
      <c r="R214" s="77"/>
      <c r="S214" s="77"/>
      <c r="T214" s="77"/>
      <c r="U214" s="77">
        <v>30397572</v>
      </c>
      <c r="V214" s="77"/>
      <c r="W214" s="77" t="s">
        <v>7108</v>
      </c>
      <c r="X214" s="77">
        <v>480</v>
      </c>
      <c r="Y214" s="77">
        <v>638</v>
      </c>
      <c r="Z214" s="77">
        <v>22</v>
      </c>
      <c r="AA214" s="77">
        <f t="shared" si="31"/>
        <v>0.30624000000000001</v>
      </c>
      <c r="AB214" s="77" t="s">
        <v>70</v>
      </c>
      <c r="AC214" s="77"/>
      <c r="AD214" s="77"/>
      <c r="AE214" s="77"/>
      <c r="AF214" s="77">
        <f t="shared" si="32"/>
        <v>391679445</v>
      </c>
      <c r="AG214" s="77">
        <f t="shared" si="33"/>
        <v>638</v>
      </c>
      <c r="AH214" s="77">
        <f t="shared" si="34"/>
        <v>22</v>
      </c>
      <c r="AI214" s="77">
        <f t="shared" si="35"/>
        <v>0.30624000000000001</v>
      </c>
      <c r="AJ214" s="77" t="s">
        <v>72</v>
      </c>
      <c r="AK214" s="77">
        <v>391679445</v>
      </c>
      <c r="AL214" s="78">
        <v>44634</v>
      </c>
      <c r="AM214" s="78">
        <v>44634</v>
      </c>
      <c r="AN214" s="78">
        <v>44637</v>
      </c>
      <c r="AO214" s="78">
        <v>44637</v>
      </c>
      <c r="AP214" s="78">
        <v>44637</v>
      </c>
      <c r="AQ214" s="77" t="s">
        <v>89</v>
      </c>
      <c r="AR214" s="77"/>
      <c r="AS214" s="77"/>
      <c r="AT214" s="77"/>
      <c r="AU214" s="77"/>
      <c r="AV214" s="78"/>
      <c r="AW214" s="77" t="s">
        <v>1198</v>
      </c>
      <c r="AX214" s="77"/>
      <c r="AY214" s="77"/>
      <c r="AZ214" s="77"/>
      <c r="BA214" s="77"/>
      <c r="BB214" s="77"/>
      <c r="BC214" s="77"/>
      <c r="BD214" s="77"/>
      <c r="BE214" s="77">
        <f t="shared" si="36"/>
        <v>12</v>
      </c>
      <c r="BF214" s="77">
        <f t="shared" si="37"/>
        <v>3</v>
      </c>
      <c r="BG214" s="77">
        <f t="shared" si="38"/>
        <v>2022</v>
      </c>
      <c r="BH214" s="77"/>
    </row>
    <row r="215" spans="1:60">
      <c r="A215" s="77" t="s">
        <v>55</v>
      </c>
      <c r="B215" s="77" t="s">
        <v>56</v>
      </c>
      <c r="C215" s="77">
        <v>391679676</v>
      </c>
      <c r="D215" s="77"/>
      <c r="E215" s="77" t="s">
        <v>7166</v>
      </c>
      <c r="F215" s="77" t="s">
        <v>85</v>
      </c>
      <c r="G215" s="77" t="s">
        <v>5855</v>
      </c>
      <c r="H215" s="77" t="s">
        <v>5856</v>
      </c>
      <c r="I215" s="77" t="s">
        <v>6216</v>
      </c>
      <c r="J215" s="77" t="s">
        <v>85</v>
      </c>
      <c r="K215" s="309" t="s">
        <v>5858</v>
      </c>
      <c r="L215" s="77" t="s">
        <v>7080</v>
      </c>
      <c r="M215" s="77" t="s">
        <v>7081</v>
      </c>
      <c r="N215" s="77" t="s">
        <v>7082</v>
      </c>
      <c r="O215" s="77" t="s">
        <v>445</v>
      </c>
      <c r="P215" s="77">
        <v>76904</v>
      </c>
      <c r="Q215" s="77"/>
      <c r="R215" s="77"/>
      <c r="S215" s="77"/>
      <c r="T215" s="77"/>
      <c r="U215" s="77">
        <v>30397572</v>
      </c>
      <c r="V215" s="77"/>
      <c r="W215" s="77" t="s">
        <v>7108</v>
      </c>
      <c r="X215" s="77">
        <v>480</v>
      </c>
      <c r="Y215" s="77">
        <v>638</v>
      </c>
      <c r="Z215" s="77">
        <v>22</v>
      </c>
      <c r="AA215" s="77">
        <f t="shared" si="31"/>
        <v>0.30624000000000001</v>
      </c>
      <c r="AB215" s="77" t="s">
        <v>70</v>
      </c>
      <c r="AC215" s="77"/>
      <c r="AD215" s="77"/>
      <c r="AE215" s="77"/>
      <c r="AF215" s="77">
        <f t="shared" si="32"/>
        <v>391679676</v>
      </c>
      <c r="AG215" s="77">
        <f t="shared" si="33"/>
        <v>638</v>
      </c>
      <c r="AH215" s="77">
        <f t="shared" si="34"/>
        <v>22</v>
      </c>
      <c r="AI215" s="77">
        <f t="shared" si="35"/>
        <v>0.30624000000000001</v>
      </c>
      <c r="AJ215" s="77" t="s">
        <v>72</v>
      </c>
      <c r="AK215" s="77">
        <v>391679676</v>
      </c>
      <c r="AL215" s="78">
        <v>44634</v>
      </c>
      <c r="AM215" s="78">
        <v>44634</v>
      </c>
      <c r="AN215" s="78">
        <v>44637</v>
      </c>
      <c r="AO215" s="78">
        <v>44637</v>
      </c>
      <c r="AP215" s="78">
        <v>44637</v>
      </c>
      <c r="AQ215" s="77" t="s">
        <v>89</v>
      </c>
      <c r="AR215" s="77"/>
      <c r="AS215" s="77"/>
      <c r="AT215" s="77"/>
      <c r="AU215" s="77"/>
      <c r="AV215" s="78"/>
      <c r="AW215" s="77" t="s">
        <v>1198</v>
      </c>
      <c r="AX215" s="77"/>
      <c r="AY215" s="77"/>
      <c r="AZ215" s="77"/>
      <c r="BA215" s="77"/>
      <c r="BB215" s="77"/>
      <c r="BC215" s="77"/>
      <c r="BD215" s="77"/>
      <c r="BE215" s="77">
        <f t="shared" si="36"/>
        <v>12</v>
      </c>
      <c r="BF215" s="77">
        <f t="shared" si="37"/>
        <v>3</v>
      </c>
      <c r="BG215" s="77">
        <f t="shared" si="38"/>
        <v>2022</v>
      </c>
      <c r="BH215" s="77"/>
    </row>
    <row r="216" spans="1:60">
      <c r="A216" s="77" t="s">
        <v>55</v>
      </c>
      <c r="B216" s="77" t="s">
        <v>56</v>
      </c>
      <c r="C216" s="77">
        <v>390512724</v>
      </c>
      <c r="D216" s="77"/>
      <c r="E216" s="77" t="s">
        <v>7079</v>
      </c>
      <c r="F216" s="77" t="s">
        <v>85</v>
      </c>
      <c r="G216" s="77" t="s">
        <v>7089</v>
      </c>
      <c r="H216" s="77" t="s">
        <v>7090</v>
      </c>
      <c r="I216" s="77" t="s">
        <v>5840</v>
      </c>
      <c r="J216" s="77" t="s">
        <v>85</v>
      </c>
      <c r="K216" s="309" t="s">
        <v>5841</v>
      </c>
      <c r="L216" s="77" t="s">
        <v>7080</v>
      </c>
      <c r="M216" s="77" t="s">
        <v>7081</v>
      </c>
      <c r="N216" s="77" t="s">
        <v>7082</v>
      </c>
      <c r="O216" s="77" t="s">
        <v>445</v>
      </c>
      <c r="P216" s="77">
        <v>76904</v>
      </c>
      <c r="Q216" s="77"/>
      <c r="R216" s="77"/>
      <c r="S216" s="77"/>
      <c r="T216" s="77"/>
      <c r="U216" s="77">
        <v>12005832</v>
      </c>
      <c r="V216" s="77"/>
      <c r="W216" s="77" t="s">
        <v>4634</v>
      </c>
      <c r="X216" s="77">
        <v>480</v>
      </c>
      <c r="Y216" s="77">
        <v>600</v>
      </c>
      <c r="Z216" s="77">
        <v>20</v>
      </c>
      <c r="AA216" s="77">
        <f t="shared" si="31"/>
        <v>0.28799999999999998</v>
      </c>
      <c r="AB216" s="77" t="s">
        <v>70</v>
      </c>
      <c r="AC216" s="77"/>
      <c r="AD216" s="77"/>
      <c r="AE216" s="77"/>
      <c r="AF216" s="77">
        <f t="shared" si="32"/>
        <v>390512724</v>
      </c>
      <c r="AG216" s="77">
        <f t="shared" si="33"/>
        <v>600</v>
      </c>
      <c r="AH216" s="77">
        <f t="shared" si="34"/>
        <v>20</v>
      </c>
      <c r="AI216" s="77">
        <f t="shared" si="35"/>
        <v>0.28799999999999998</v>
      </c>
      <c r="AJ216" s="77" t="s">
        <v>72</v>
      </c>
      <c r="AK216" s="77">
        <v>390512724</v>
      </c>
      <c r="AL216" s="78">
        <v>44635</v>
      </c>
      <c r="AM216" s="78">
        <v>44635</v>
      </c>
      <c r="AN216" s="78">
        <v>44637</v>
      </c>
      <c r="AO216" s="78">
        <v>44637</v>
      </c>
      <c r="AP216" s="78">
        <v>44637</v>
      </c>
      <c r="AQ216" s="77" t="s">
        <v>89</v>
      </c>
      <c r="AR216" s="77"/>
      <c r="AS216" s="77"/>
      <c r="AT216" s="77"/>
      <c r="AU216" s="77"/>
      <c r="AV216" s="78"/>
      <c r="AW216" s="77" t="s">
        <v>1198</v>
      </c>
      <c r="AX216" s="77"/>
      <c r="AY216" s="77"/>
      <c r="AZ216" s="77"/>
      <c r="BA216" s="77"/>
      <c r="BB216" s="77"/>
      <c r="BC216" s="77"/>
      <c r="BD216" s="77"/>
      <c r="BE216" s="77">
        <f t="shared" si="36"/>
        <v>12</v>
      </c>
      <c r="BF216" s="77">
        <f t="shared" si="37"/>
        <v>3</v>
      </c>
      <c r="BG216" s="77">
        <f t="shared" si="38"/>
        <v>2022</v>
      </c>
      <c r="BH216" s="77"/>
    </row>
    <row r="217" spans="1:60">
      <c r="A217" s="77" t="s">
        <v>55</v>
      </c>
      <c r="B217" s="77" t="s">
        <v>56</v>
      </c>
      <c r="C217" s="77">
        <v>392035691</v>
      </c>
      <c r="D217" s="77"/>
      <c r="E217" s="77" t="s">
        <v>7166</v>
      </c>
      <c r="F217" s="77" t="s">
        <v>5498</v>
      </c>
      <c r="G217" s="77" t="s">
        <v>7172</v>
      </c>
      <c r="H217" s="77" t="s">
        <v>7173</v>
      </c>
      <c r="I217" s="77" t="s">
        <v>5501</v>
      </c>
      <c r="J217" s="77" t="s">
        <v>445</v>
      </c>
      <c r="K217" s="77">
        <v>77536</v>
      </c>
      <c r="L217" s="77" t="s">
        <v>7080</v>
      </c>
      <c r="M217" s="77" t="s">
        <v>7081</v>
      </c>
      <c r="N217" s="77" t="s">
        <v>7082</v>
      </c>
      <c r="O217" s="77" t="s">
        <v>445</v>
      </c>
      <c r="P217" s="77">
        <v>76904</v>
      </c>
      <c r="Q217" s="77"/>
      <c r="R217" s="77"/>
      <c r="S217" s="77"/>
      <c r="T217" s="77"/>
      <c r="U217" s="77">
        <v>30397572</v>
      </c>
      <c r="V217" s="77"/>
      <c r="W217" s="77" t="s">
        <v>7168</v>
      </c>
      <c r="X217" s="77">
        <v>480</v>
      </c>
      <c r="Y217" s="77">
        <v>638</v>
      </c>
      <c r="Z217" s="77">
        <v>22</v>
      </c>
      <c r="AA217" s="77">
        <f t="shared" si="31"/>
        <v>0.30624000000000001</v>
      </c>
      <c r="AB217" s="77" t="s">
        <v>70</v>
      </c>
      <c r="AC217" s="77"/>
      <c r="AD217" s="77"/>
      <c r="AE217" s="77"/>
      <c r="AF217" s="77">
        <f t="shared" si="32"/>
        <v>392035691</v>
      </c>
      <c r="AG217" s="77">
        <f t="shared" si="33"/>
        <v>638</v>
      </c>
      <c r="AH217" s="77">
        <f t="shared" si="34"/>
        <v>22</v>
      </c>
      <c r="AI217" s="77">
        <f t="shared" si="35"/>
        <v>0.30624000000000001</v>
      </c>
      <c r="AJ217" s="77" t="s">
        <v>72</v>
      </c>
      <c r="AK217" s="77">
        <v>392035691</v>
      </c>
      <c r="AL217" s="78">
        <v>44637</v>
      </c>
      <c r="AM217" s="78">
        <v>44637</v>
      </c>
      <c r="AN217" s="78">
        <v>44638</v>
      </c>
      <c r="AO217" s="78">
        <v>44638</v>
      </c>
      <c r="AP217" s="78">
        <v>44638</v>
      </c>
      <c r="AQ217" s="77" t="s">
        <v>89</v>
      </c>
      <c r="AR217" s="77"/>
      <c r="AS217" s="77"/>
      <c r="AT217" s="77"/>
      <c r="AU217" s="77"/>
      <c r="AV217" s="78"/>
      <c r="AW217" s="77" t="s">
        <v>1198</v>
      </c>
      <c r="AX217" s="77"/>
      <c r="AY217" s="77"/>
      <c r="AZ217" s="77"/>
      <c r="BA217" s="77"/>
      <c r="BB217" s="77"/>
      <c r="BC217" s="77"/>
      <c r="BD217" s="77"/>
      <c r="BE217" s="77">
        <f t="shared" si="36"/>
        <v>12</v>
      </c>
      <c r="BF217" s="77">
        <f t="shared" si="37"/>
        <v>3</v>
      </c>
      <c r="BG217" s="77">
        <f t="shared" si="38"/>
        <v>2022</v>
      </c>
      <c r="BH217" s="77"/>
    </row>
    <row r="218" spans="1:60">
      <c r="A218" s="77" t="s">
        <v>55</v>
      </c>
      <c r="B218" s="77" t="s">
        <v>56</v>
      </c>
      <c r="C218" s="77">
        <v>392036250</v>
      </c>
      <c r="D218" s="77"/>
      <c r="E218" s="77" t="s">
        <v>7166</v>
      </c>
      <c r="F218" s="77" t="s">
        <v>5498</v>
      </c>
      <c r="G218" s="77" t="s">
        <v>7172</v>
      </c>
      <c r="H218" s="77" t="s">
        <v>7173</v>
      </c>
      <c r="I218" s="77" t="s">
        <v>5501</v>
      </c>
      <c r="J218" s="77" t="s">
        <v>445</v>
      </c>
      <c r="K218" s="77">
        <v>77536</v>
      </c>
      <c r="L218" s="77" t="s">
        <v>7080</v>
      </c>
      <c r="M218" s="77" t="s">
        <v>7081</v>
      </c>
      <c r="N218" s="77" t="s">
        <v>7082</v>
      </c>
      <c r="O218" s="77" t="s">
        <v>445</v>
      </c>
      <c r="P218" s="77">
        <v>76904</v>
      </c>
      <c r="Q218" s="77"/>
      <c r="R218" s="77"/>
      <c r="S218" s="77"/>
      <c r="T218" s="77"/>
      <c r="U218" s="77">
        <v>30397572</v>
      </c>
      <c r="V218" s="77"/>
      <c r="W218" s="77" t="s">
        <v>7168</v>
      </c>
      <c r="X218" s="77">
        <v>480</v>
      </c>
      <c r="Y218" s="77">
        <v>638</v>
      </c>
      <c r="Z218" s="77">
        <v>22</v>
      </c>
      <c r="AA218" s="77">
        <f t="shared" si="31"/>
        <v>0.30624000000000001</v>
      </c>
      <c r="AB218" s="77" t="s">
        <v>70</v>
      </c>
      <c r="AC218" s="77"/>
      <c r="AD218" s="77"/>
      <c r="AE218" s="77"/>
      <c r="AF218" s="77">
        <f t="shared" si="32"/>
        <v>392036250</v>
      </c>
      <c r="AG218" s="77">
        <f t="shared" si="33"/>
        <v>638</v>
      </c>
      <c r="AH218" s="77">
        <f t="shared" si="34"/>
        <v>22</v>
      </c>
      <c r="AI218" s="77">
        <f t="shared" si="35"/>
        <v>0.30624000000000001</v>
      </c>
      <c r="AJ218" s="77" t="s">
        <v>72</v>
      </c>
      <c r="AK218" s="77">
        <v>392036250</v>
      </c>
      <c r="AL218" s="78">
        <v>44637</v>
      </c>
      <c r="AM218" s="78">
        <v>44637</v>
      </c>
      <c r="AN218" s="78">
        <v>44638</v>
      </c>
      <c r="AO218" s="78">
        <v>44638</v>
      </c>
      <c r="AP218" s="78">
        <v>44638</v>
      </c>
      <c r="AQ218" s="77" t="s">
        <v>89</v>
      </c>
      <c r="AR218" s="77"/>
      <c r="AS218" s="77"/>
      <c r="AT218" s="77"/>
      <c r="AU218" s="77"/>
      <c r="AV218" s="78"/>
      <c r="AW218" s="77" t="s">
        <v>1198</v>
      </c>
      <c r="AX218" s="77"/>
      <c r="AY218" s="77"/>
      <c r="AZ218" s="77"/>
      <c r="BA218" s="77"/>
      <c r="BB218" s="77"/>
      <c r="BC218" s="77"/>
      <c r="BD218" s="77"/>
      <c r="BE218" s="77">
        <f t="shared" si="36"/>
        <v>12</v>
      </c>
      <c r="BF218" s="77">
        <f t="shared" si="37"/>
        <v>3</v>
      </c>
      <c r="BG218" s="77">
        <f t="shared" si="38"/>
        <v>2022</v>
      </c>
      <c r="BH218" s="77"/>
    </row>
    <row r="219" spans="1:60">
      <c r="A219" s="77" t="s">
        <v>55</v>
      </c>
      <c r="B219" s="77" t="s">
        <v>56</v>
      </c>
      <c r="C219" s="77">
        <v>392036622</v>
      </c>
      <c r="D219" s="77"/>
      <c r="E219" s="77" t="s">
        <v>7166</v>
      </c>
      <c r="F219" s="77" t="s">
        <v>5498</v>
      </c>
      <c r="G219" s="77" t="s">
        <v>7172</v>
      </c>
      <c r="H219" s="77" t="s">
        <v>7173</v>
      </c>
      <c r="I219" s="77" t="s">
        <v>5501</v>
      </c>
      <c r="J219" s="77" t="s">
        <v>445</v>
      </c>
      <c r="K219" s="77">
        <v>77536</v>
      </c>
      <c r="L219" s="77" t="s">
        <v>7080</v>
      </c>
      <c r="M219" s="77" t="s">
        <v>7081</v>
      </c>
      <c r="N219" s="77" t="s">
        <v>7082</v>
      </c>
      <c r="O219" s="77" t="s">
        <v>445</v>
      </c>
      <c r="P219" s="77">
        <v>76904</v>
      </c>
      <c r="Q219" s="77"/>
      <c r="R219" s="77"/>
      <c r="S219" s="77"/>
      <c r="T219" s="77"/>
      <c r="U219" s="77">
        <v>30397572</v>
      </c>
      <c r="V219" s="77"/>
      <c r="W219" s="77" t="s">
        <v>7168</v>
      </c>
      <c r="X219" s="77">
        <v>480</v>
      </c>
      <c r="Y219" s="77">
        <v>638</v>
      </c>
      <c r="Z219" s="77">
        <v>22</v>
      </c>
      <c r="AA219" s="77">
        <f t="shared" si="31"/>
        <v>0.30624000000000001</v>
      </c>
      <c r="AB219" s="77" t="s">
        <v>70</v>
      </c>
      <c r="AC219" s="77"/>
      <c r="AD219" s="77"/>
      <c r="AE219" s="77"/>
      <c r="AF219" s="77">
        <f t="shared" si="32"/>
        <v>392036622</v>
      </c>
      <c r="AG219" s="77">
        <f t="shared" si="33"/>
        <v>638</v>
      </c>
      <c r="AH219" s="77">
        <f t="shared" si="34"/>
        <v>22</v>
      </c>
      <c r="AI219" s="77">
        <f t="shared" si="35"/>
        <v>0.30624000000000001</v>
      </c>
      <c r="AJ219" s="77" t="s">
        <v>72</v>
      </c>
      <c r="AK219" s="77">
        <v>392036622</v>
      </c>
      <c r="AL219" s="78">
        <v>44637</v>
      </c>
      <c r="AM219" s="78">
        <v>44637</v>
      </c>
      <c r="AN219" s="78">
        <v>44638</v>
      </c>
      <c r="AO219" s="78">
        <v>44638</v>
      </c>
      <c r="AP219" s="78">
        <v>44638</v>
      </c>
      <c r="AQ219" s="77" t="s">
        <v>89</v>
      </c>
      <c r="AR219" s="77"/>
      <c r="AS219" s="77"/>
      <c r="AT219" s="77"/>
      <c r="AU219" s="77"/>
      <c r="AV219" s="78"/>
      <c r="AW219" s="77" t="s">
        <v>1198</v>
      </c>
      <c r="AX219" s="77"/>
      <c r="AY219" s="77"/>
      <c r="AZ219" s="77"/>
      <c r="BA219" s="77"/>
      <c r="BB219" s="77"/>
      <c r="BC219" s="77"/>
      <c r="BD219" s="77"/>
      <c r="BE219" s="77">
        <f t="shared" si="36"/>
        <v>12</v>
      </c>
      <c r="BF219" s="77">
        <f t="shared" si="37"/>
        <v>3</v>
      </c>
      <c r="BG219" s="77">
        <f t="shared" si="38"/>
        <v>2022</v>
      </c>
      <c r="BH219" s="77"/>
    </row>
    <row r="220" spans="1:60">
      <c r="A220" s="77" t="s">
        <v>55</v>
      </c>
      <c r="B220" s="77" t="s">
        <v>56</v>
      </c>
      <c r="C220" s="77">
        <v>392036905</v>
      </c>
      <c r="D220" s="77"/>
      <c r="E220" s="77" t="s">
        <v>7166</v>
      </c>
      <c r="F220" s="77" t="s">
        <v>5498</v>
      </c>
      <c r="G220" s="77" t="s">
        <v>7172</v>
      </c>
      <c r="H220" s="77" t="s">
        <v>7173</v>
      </c>
      <c r="I220" s="77" t="s">
        <v>5501</v>
      </c>
      <c r="J220" s="77" t="s">
        <v>445</v>
      </c>
      <c r="K220" s="77">
        <v>77536</v>
      </c>
      <c r="L220" s="77" t="s">
        <v>7080</v>
      </c>
      <c r="M220" s="77" t="s">
        <v>7081</v>
      </c>
      <c r="N220" s="77" t="s">
        <v>7082</v>
      </c>
      <c r="O220" s="77" t="s">
        <v>445</v>
      </c>
      <c r="P220" s="77">
        <v>76904</v>
      </c>
      <c r="Q220" s="77"/>
      <c r="R220" s="77"/>
      <c r="S220" s="77"/>
      <c r="T220" s="77"/>
      <c r="U220" s="77">
        <v>12005832</v>
      </c>
      <c r="V220" s="77"/>
      <c r="W220" s="77" t="s">
        <v>7168</v>
      </c>
      <c r="X220" s="77">
        <v>480</v>
      </c>
      <c r="Y220" s="77">
        <v>660</v>
      </c>
      <c r="Z220" s="77">
        <v>22</v>
      </c>
      <c r="AA220" s="77">
        <f t="shared" si="31"/>
        <v>0.31680000000000003</v>
      </c>
      <c r="AB220" s="77" t="s">
        <v>70</v>
      </c>
      <c r="AC220" s="77"/>
      <c r="AD220" s="77"/>
      <c r="AE220" s="77"/>
      <c r="AF220" s="77">
        <f t="shared" si="32"/>
        <v>392036905</v>
      </c>
      <c r="AG220" s="77">
        <f t="shared" si="33"/>
        <v>660</v>
      </c>
      <c r="AH220" s="77">
        <f t="shared" si="34"/>
        <v>22</v>
      </c>
      <c r="AI220" s="77">
        <f t="shared" si="35"/>
        <v>0.31680000000000003</v>
      </c>
      <c r="AJ220" s="77" t="s">
        <v>72</v>
      </c>
      <c r="AK220" s="77">
        <v>392036905</v>
      </c>
      <c r="AL220" s="78">
        <v>44637</v>
      </c>
      <c r="AM220" s="78">
        <v>44637</v>
      </c>
      <c r="AN220" s="78">
        <v>44638</v>
      </c>
      <c r="AO220" s="78">
        <v>44638</v>
      </c>
      <c r="AP220" s="78">
        <v>44638</v>
      </c>
      <c r="AQ220" s="77" t="s">
        <v>89</v>
      </c>
      <c r="AR220" s="77"/>
      <c r="AS220" s="77"/>
      <c r="AT220" s="77"/>
      <c r="AU220" s="77"/>
      <c r="AV220" s="78"/>
      <c r="AW220" s="77" t="s">
        <v>1198</v>
      </c>
      <c r="AX220" s="77"/>
      <c r="AY220" s="77"/>
      <c r="AZ220" s="77"/>
      <c r="BA220" s="77"/>
      <c r="BB220" s="77"/>
      <c r="BC220" s="77"/>
      <c r="BD220" s="77"/>
      <c r="BE220" s="77">
        <f t="shared" si="36"/>
        <v>12</v>
      </c>
      <c r="BF220" s="77">
        <f t="shared" si="37"/>
        <v>3</v>
      </c>
      <c r="BG220" s="77">
        <f t="shared" si="38"/>
        <v>2022</v>
      </c>
      <c r="BH220" s="77"/>
    </row>
    <row r="221" spans="1:60">
      <c r="A221" s="77" t="s">
        <v>55</v>
      </c>
      <c r="B221" s="77" t="s">
        <v>56</v>
      </c>
      <c r="C221" s="77">
        <v>392037016</v>
      </c>
      <c r="D221" s="77"/>
      <c r="E221" s="77" t="s">
        <v>7166</v>
      </c>
      <c r="F221" s="77" t="s">
        <v>5498</v>
      </c>
      <c r="G221" s="77" t="s">
        <v>7172</v>
      </c>
      <c r="H221" s="77" t="s">
        <v>7173</v>
      </c>
      <c r="I221" s="77" t="s">
        <v>5501</v>
      </c>
      <c r="J221" s="77" t="s">
        <v>445</v>
      </c>
      <c r="K221" s="77">
        <v>77536</v>
      </c>
      <c r="L221" s="77" t="s">
        <v>7080</v>
      </c>
      <c r="M221" s="77" t="s">
        <v>7081</v>
      </c>
      <c r="N221" s="77" t="s">
        <v>7082</v>
      </c>
      <c r="O221" s="77" t="s">
        <v>445</v>
      </c>
      <c r="P221" s="77">
        <v>76904</v>
      </c>
      <c r="Q221" s="77"/>
      <c r="R221" s="77"/>
      <c r="S221" s="77"/>
      <c r="T221" s="77"/>
      <c r="U221" s="77">
        <v>12005832</v>
      </c>
      <c r="V221" s="77"/>
      <c r="W221" s="77" t="s">
        <v>7168</v>
      </c>
      <c r="X221" s="77">
        <v>480</v>
      </c>
      <c r="Y221" s="77">
        <v>660</v>
      </c>
      <c r="Z221" s="77">
        <v>22</v>
      </c>
      <c r="AA221" s="77">
        <f t="shared" si="31"/>
        <v>0.31680000000000003</v>
      </c>
      <c r="AB221" s="77" t="s">
        <v>70</v>
      </c>
      <c r="AC221" s="77"/>
      <c r="AD221" s="77"/>
      <c r="AE221" s="77"/>
      <c r="AF221" s="77">
        <f t="shared" si="32"/>
        <v>392037016</v>
      </c>
      <c r="AG221" s="77">
        <f t="shared" si="33"/>
        <v>660</v>
      </c>
      <c r="AH221" s="77">
        <f t="shared" si="34"/>
        <v>22</v>
      </c>
      <c r="AI221" s="77">
        <f t="shared" si="35"/>
        <v>0.31680000000000003</v>
      </c>
      <c r="AJ221" s="77" t="s">
        <v>72</v>
      </c>
      <c r="AK221" s="77">
        <v>392037016</v>
      </c>
      <c r="AL221" s="78">
        <v>44637</v>
      </c>
      <c r="AM221" s="78">
        <v>44637</v>
      </c>
      <c r="AN221" s="78">
        <v>44638</v>
      </c>
      <c r="AO221" s="78">
        <v>44638</v>
      </c>
      <c r="AP221" s="78">
        <v>44638</v>
      </c>
      <c r="AQ221" s="77" t="s">
        <v>89</v>
      </c>
      <c r="AR221" s="77"/>
      <c r="AS221" s="77"/>
      <c r="AT221" s="77"/>
      <c r="AU221" s="77"/>
      <c r="AV221" s="78"/>
      <c r="AW221" s="77" t="s">
        <v>1198</v>
      </c>
      <c r="AX221" s="77"/>
      <c r="AY221" s="77"/>
      <c r="AZ221" s="77"/>
      <c r="BA221" s="77"/>
      <c r="BB221" s="77"/>
      <c r="BC221" s="77"/>
      <c r="BD221" s="77"/>
      <c r="BE221" s="77">
        <f t="shared" si="36"/>
        <v>12</v>
      </c>
      <c r="BF221" s="77">
        <f t="shared" si="37"/>
        <v>3</v>
      </c>
      <c r="BG221" s="77">
        <f t="shared" si="38"/>
        <v>2022</v>
      </c>
      <c r="BH221" s="77"/>
    </row>
    <row r="222" spans="1:60">
      <c r="A222" s="77" t="s">
        <v>55</v>
      </c>
      <c r="B222" s="77" t="s">
        <v>56</v>
      </c>
      <c r="C222" s="77">
        <v>392037050</v>
      </c>
      <c r="D222" s="77"/>
      <c r="E222" s="77" t="s">
        <v>7166</v>
      </c>
      <c r="F222" s="77" t="s">
        <v>5498</v>
      </c>
      <c r="G222" s="77" t="s">
        <v>7172</v>
      </c>
      <c r="H222" s="77" t="s">
        <v>7173</v>
      </c>
      <c r="I222" s="77" t="s">
        <v>5501</v>
      </c>
      <c r="J222" s="77" t="s">
        <v>445</v>
      </c>
      <c r="K222" s="77">
        <v>77536</v>
      </c>
      <c r="L222" s="77" t="s">
        <v>7080</v>
      </c>
      <c r="M222" s="77" t="s">
        <v>7081</v>
      </c>
      <c r="N222" s="77" t="s">
        <v>7082</v>
      </c>
      <c r="O222" s="77" t="s">
        <v>445</v>
      </c>
      <c r="P222" s="77">
        <v>76904</v>
      </c>
      <c r="Q222" s="77"/>
      <c r="R222" s="77"/>
      <c r="S222" s="77"/>
      <c r="T222" s="77"/>
      <c r="U222" s="77">
        <v>12005832</v>
      </c>
      <c r="V222" s="77"/>
      <c r="W222" s="77" t="s">
        <v>7168</v>
      </c>
      <c r="X222" s="77">
        <v>480</v>
      </c>
      <c r="Y222" s="77">
        <v>660</v>
      </c>
      <c r="Z222" s="77">
        <v>22</v>
      </c>
      <c r="AA222" s="77">
        <f t="shared" si="31"/>
        <v>0.31680000000000003</v>
      </c>
      <c r="AB222" s="77" t="s">
        <v>70</v>
      </c>
      <c r="AC222" s="77"/>
      <c r="AD222" s="77"/>
      <c r="AE222" s="77"/>
      <c r="AF222" s="77">
        <f t="shared" si="32"/>
        <v>392037050</v>
      </c>
      <c r="AG222" s="77">
        <f t="shared" si="33"/>
        <v>660</v>
      </c>
      <c r="AH222" s="77">
        <f t="shared" si="34"/>
        <v>22</v>
      </c>
      <c r="AI222" s="77">
        <f t="shared" si="35"/>
        <v>0.31680000000000003</v>
      </c>
      <c r="AJ222" s="77" t="s">
        <v>72</v>
      </c>
      <c r="AK222" s="77">
        <v>392037050</v>
      </c>
      <c r="AL222" s="78">
        <v>44637</v>
      </c>
      <c r="AM222" s="78">
        <v>44637</v>
      </c>
      <c r="AN222" s="78">
        <v>44638</v>
      </c>
      <c r="AO222" s="78">
        <v>44638</v>
      </c>
      <c r="AP222" s="78">
        <v>44638</v>
      </c>
      <c r="AQ222" s="77" t="s">
        <v>89</v>
      </c>
      <c r="AR222" s="77"/>
      <c r="AS222" s="77"/>
      <c r="AT222" s="77"/>
      <c r="AU222" s="77"/>
      <c r="AV222" s="78"/>
      <c r="AW222" s="77" t="s">
        <v>1198</v>
      </c>
      <c r="AX222" s="77"/>
      <c r="AY222" s="77"/>
      <c r="AZ222" s="77"/>
      <c r="BA222" s="77"/>
      <c r="BB222" s="77"/>
      <c r="BC222" s="77"/>
      <c r="BD222" s="77"/>
      <c r="BE222" s="77">
        <f t="shared" si="36"/>
        <v>12</v>
      </c>
      <c r="BF222" s="77">
        <f t="shared" si="37"/>
        <v>3</v>
      </c>
      <c r="BG222" s="77">
        <f t="shared" si="38"/>
        <v>2022</v>
      </c>
      <c r="BH222" s="77"/>
    </row>
    <row r="223" spans="1:60">
      <c r="A223" s="77" t="s">
        <v>55</v>
      </c>
      <c r="B223" s="77" t="s">
        <v>56</v>
      </c>
      <c r="C223" s="77">
        <v>392037077</v>
      </c>
      <c r="D223" s="77"/>
      <c r="E223" s="77" t="s">
        <v>7166</v>
      </c>
      <c r="F223" s="77" t="s">
        <v>5498</v>
      </c>
      <c r="G223" s="77" t="s">
        <v>7172</v>
      </c>
      <c r="H223" s="77" t="s">
        <v>7173</v>
      </c>
      <c r="I223" s="77" t="s">
        <v>5501</v>
      </c>
      <c r="J223" s="77" t="s">
        <v>445</v>
      </c>
      <c r="K223" s="77">
        <v>77536</v>
      </c>
      <c r="L223" s="77" t="s">
        <v>7080</v>
      </c>
      <c r="M223" s="77" t="s">
        <v>7081</v>
      </c>
      <c r="N223" s="77" t="s">
        <v>7082</v>
      </c>
      <c r="O223" s="77" t="s">
        <v>445</v>
      </c>
      <c r="P223" s="77">
        <v>76904</v>
      </c>
      <c r="Q223" s="77"/>
      <c r="R223" s="77"/>
      <c r="S223" s="77"/>
      <c r="T223" s="77"/>
      <c r="U223" s="77">
        <v>12005832</v>
      </c>
      <c r="V223" s="77"/>
      <c r="W223" s="77" t="s">
        <v>7168</v>
      </c>
      <c r="X223" s="77">
        <v>480</v>
      </c>
      <c r="Y223" s="77">
        <v>660</v>
      </c>
      <c r="Z223" s="77">
        <v>22</v>
      </c>
      <c r="AA223" s="77">
        <f t="shared" si="31"/>
        <v>0.31680000000000003</v>
      </c>
      <c r="AB223" s="77" t="s">
        <v>70</v>
      </c>
      <c r="AC223" s="77"/>
      <c r="AD223" s="77"/>
      <c r="AE223" s="77"/>
      <c r="AF223" s="77">
        <f t="shared" si="32"/>
        <v>392037077</v>
      </c>
      <c r="AG223" s="77">
        <f t="shared" si="33"/>
        <v>660</v>
      </c>
      <c r="AH223" s="77">
        <f t="shared" si="34"/>
        <v>22</v>
      </c>
      <c r="AI223" s="77">
        <f t="shared" si="35"/>
        <v>0.31680000000000003</v>
      </c>
      <c r="AJ223" s="77" t="s">
        <v>72</v>
      </c>
      <c r="AK223" s="77">
        <v>392037077</v>
      </c>
      <c r="AL223" s="78">
        <v>44637</v>
      </c>
      <c r="AM223" s="78">
        <v>44637</v>
      </c>
      <c r="AN223" s="78">
        <v>44638</v>
      </c>
      <c r="AO223" s="78">
        <v>44638</v>
      </c>
      <c r="AP223" s="78">
        <v>44638</v>
      </c>
      <c r="AQ223" s="77" t="s">
        <v>89</v>
      </c>
      <c r="AR223" s="77"/>
      <c r="AS223" s="77"/>
      <c r="AT223" s="77"/>
      <c r="AU223" s="77"/>
      <c r="AV223" s="78"/>
      <c r="AW223" s="77" t="s">
        <v>1198</v>
      </c>
      <c r="AX223" s="77"/>
      <c r="AY223" s="77"/>
      <c r="AZ223" s="77"/>
      <c r="BA223" s="77"/>
      <c r="BB223" s="77"/>
      <c r="BC223" s="77"/>
      <c r="BD223" s="77"/>
      <c r="BE223" s="77">
        <f t="shared" si="36"/>
        <v>12</v>
      </c>
      <c r="BF223" s="77">
        <f t="shared" si="37"/>
        <v>3</v>
      </c>
      <c r="BG223" s="77">
        <f t="shared" si="38"/>
        <v>2022</v>
      </c>
      <c r="BH223" s="77"/>
    </row>
    <row r="224" spans="1:60">
      <c r="A224" s="77" t="s">
        <v>55</v>
      </c>
      <c r="B224" s="77" t="s">
        <v>56</v>
      </c>
      <c r="C224" s="77">
        <v>392037161</v>
      </c>
      <c r="D224" s="77"/>
      <c r="E224" s="77" t="s">
        <v>7166</v>
      </c>
      <c r="F224" s="77" t="s">
        <v>5498</v>
      </c>
      <c r="G224" s="77" t="s">
        <v>7172</v>
      </c>
      <c r="H224" s="77" t="s">
        <v>7173</v>
      </c>
      <c r="I224" s="77" t="s">
        <v>5501</v>
      </c>
      <c r="J224" s="77" t="s">
        <v>445</v>
      </c>
      <c r="K224" s="77">
        <v>77536</v>
      </c>
      <c r="L224" s="77" t="s">
        <v>7080</v>
      </c>
      <c r="M224" s="77" t="s">
        <v>7081</v>
      </c>
      <c r="N224" s="77" t="s">
        <v>7082</v>
      </c>
      <c r="O224" s="77" t="s">
        <v>445</v>
      </c>
      <c r="P224" s="77">
        <v>76904</v>
      </c>
      <c r="Q224" s="77"/>
      <c r="R224" s="77"/>
      <c r="S224" s="77"/>
      <c r="T224" s="77"/>
      <c r="U224" s="77">
        <v>12005832</v>
      </c>
      <c r="V224" s="77"/>
      <c r="W224" s="77" t="s">
        <v>7168</v>
      </c>
      <c r="X224" s="77">
        <v>480</v>
      </c>
      <c r="Y224" s="77">
        <v>660</v>
      </c>
      <c r="Z224" s="77">
        <v>22</v>
      </c>
      <c r="AA224" s="77">
        <f t="shared" si="31"/>
        <v>0.31680000000000003</v>
      </c>
      <c r="AB224" s="77" t="s">
        <v>70</v>
      </c>
      <c r="AC224" s="77"/>
      <c r="AD224" s="77"/>
      <c r="AE224" s="77"/>
      <c r="AF224" s="77">
        <f t="shared" si="32"/>
        <v>392037161</v>
      </c>
      <c r="AG224" s="77">
        <f t="shared" si="33"/>
        <v>660</v>
      </c>
      <c r="AH224" s="77">
        <f t="shared" si="34"/>
        <v>22</v>
      </c>
      <c r="AI224" s="77">
        <f t="shared" si="35"/>
        <v>0.31680000000000003</v>
      </c>
      <c r="AJ224" s="77" t="s">
        <v>72</v>
      </c>
      <c r="AK224" s="77">
        <v>392037161</v>
      </c>
      <c r="AL224" s="78">
        <v>44637</v>
      </c>
      <c r="AM224" s="78">
        <v>44637</v>
      </c>
      <c r="AN224" s="78">
        <v>44638</v>
      </c>
      <c r="AO224" s="78">
        <v>44638</v>
      </c>
      <c r="AP224" s="78">
        <v>44638</v>
      </c>
      <c r="AQ224" s="77" t="s">
        <v>89</v>
      </c>
      <c r="AR224" s="77"/>
      <c r="AS224" s="77"/>
      <c r="AT224" s="77"/>
      <c r="AU224" s="77"/>
      <c r="AV224" s="78"/>
      <c r="AW224" s="77" t="s">
        <v>1198</v>
      </c>
      <c r="AX224" s="77"/>
      <c r="AY224" s="77"/>
      <c r="AZ224" s="77"/>
      <c r="BA224" s="77"/>
      <c r="BB224" s="77"/>
      <c r="BC224" s="77"/>
      <c r="BD224" s="77"/>
      <c r="BE224" s="77">
        <f t="shared" si="36"/>
        <v>12</v>
      </c>
      <c r="BF224" s="77">
        <f t="shared" si="37"/>
        <v>3</v>
      </c>
      <c r="BG224" s="77">
        <f t="shared" si="38"/>
        <v>2022</v>
      </c>
      <c r="BH224" s="77"/>
    </row>
    <row r="225" spans="1:60">
      <c r="A225" s="77" t="s">
        <v>55</v>
      </c>
      <c r="B225" s="77" t="s">
        <v>56</v>
      </c>
      <c r="C225" s="77">
        <v>390962306</v>
      </c>
      <c r="D225" s="77"/>
      <c r="E225" s="77" t="s">
        <v>7079</v>
      </c>
      <c r="F225" s="77" t="s">
        <v>85</v>
      </c>
      <c r="G225" s="77" t="s">
        <v>5855</v>
      </c>
      <c r="H225" s="77" t="s">
        <v>5856</v>
      </c>
      <c r="I225" s="77" t="s">
        <v>6216</v>
      </c>
      <c r="J225" s="77" t="s">
        <v>85</v>
      </c>
      <c r="K225" s="309" t="s">
        <v>5858</v>
      </c>
      <c r="L225" s="77" t="s">
        <v>7080</v>
      </c>
      <c r="M225" s="77" t="s">
        <v>7081</v>
      </c>
      <c r="N225" s="77" t="s">
        <v>7082</v>
      </c>
      <c r="O225" s="77" t="s">
        <v>445</v>
      </c>
      <c r="P225" s="77">
        <v>76904</v>
      </c>
      <c r="Q225" s="77"/>
      <c r="R225" s="77"/>
      <c r="S225" s="77"/>
      <c r="T225" s="77"/>
      <c r="U225" s="77">
        <v>30390372</v>
      </c>
      <c r="V225" s="77"/>
      <c r="W225" s="77" t="s">
        <v>7108</v>
      </c>
      <c r="X225" s="77">
        <v>480</v>
      </c>
      <c r="Y225" s="77">
        <v>580</v>
      </c>
      <c r="Z225" s="77">
        <v>20</v>
      </c>
      <c r="AA225" s="77">
        <f t="shared" si="31"/>
        <v>0.27839999999999998</v>
      </c>
      <c r="AB225" s="77" t="s">
        <v>70</v>
      </c>
      <c r="AC225" s="77"/>
      <c r="AD225" s="77"/>
      <c r="AE225" s="77"/>
      <c r="AF225" s="77">
        <f t="shared" si="32"/>
        <v>390962306</v>
      </c>
      <c r="AG225" s="77">
        <f t="shared" si="33"/>
        <v>580</v>
      </c>
      <c r="AH225" s="77">
        <f t="shared" si="34"/>
        <v>20</v>
      </c>
      <c r="AI225" s="77">
        <f t="shared" si="35"/>
        <v>0.27839999999999998</v>
      </c>
      <c r="AJ225" s="77" t="s">
        <v>72</v>
      </c>
      <c r="AK225" s="77">
        <v>390962306</v>
      </c>
      <c r="AL225" s="78">
        <v>44631</v>
      </c>
      <c r="AM225" s="78">
        <v>44631</v>
      </c>
      <c r="AN225" s="78">
        <v>44638</v>
      </c>
      <c r="AO225" s="78">
        <v>44638</v>
      </c>
      <c r="AP225" s="78">
        <v>44638</v>
      </c>
      <c r="AQ225" s="77" t="s">
        <v>89</v>
      </c>
      <c r="AR225" s="77"/>
      <c r="AS225" s="77"/>
      <c r="AT225" s="77"/>
      <c r="AU225" s="77"/>
      <c r="AV225" s="78"/>
      <c r="AW225" s="77" t="s">
        <v>1198</v>
      </c>
      <c r="AX225" s="77"/>
      <c r="AY225" s="77"/>
      <c r="AZ225" s="77"/>
      <c r="BA225" s="77"/>
      <c r="BB225" s="77"/>
      <c r="BC225" s="77"/>
      <c r="BD225" s="77"/>
      <c r="BE225" s="77">
        <f t="shared" si="36"/>
        <v>11</v>
      </c>
      <c r="BF225" s="77">
        <f t="shared" si="37"/>
        <v>3</v>
      </c>
      <c r="BG225" s="77">
        <f t="shared" si="38"/>
        <v>2022</v>
      </c>
      <c r="BH225" s="77"/>
    </row>
    <row r="226" spans="1:60">
      <c r="A226" s="77" t="s">
        <v>55</v>
      </c>
      <c r="B226" s="77" t="s">
        <v>56</v>
      </c>
      <c r="C226" s="77">
        <v>391679816</v>
      </c>
      <c r="D226" s="77"/>
      <c r="E226" s="77" t="s">
        <v>7166</v>
      </c>
      <c r="F226" s="77" t="s">
        <v>85</v>
      </c>
      <c r="G226" s="77" t="s">
        <v>5855</v>
      </c>
      <c r="H226" s="77" t="s">
        <v>5856</v>
      </c>
      <c r="I226" s="77" t="s">
        <v>6216</v>
      </c>
      <c r="J226" s="77" t="s">
        <v>85</v>
      </c>
      <c r="K226" s="309" t="s">
        <v>5858</v>
      </c>
      <c r="L226" s="77" t="s">
        <v>7080</v>
      </c>
      <c r="M226" s="77" t="s">
        <v>7081</v>
      </c>
      <c r="N226" s="77" t="s">
        <v>7082</v>
      </c>
      <c r="O226" s="77" t="s">
        <v>445</v>
      </c>
      <c r="P226" s="77">
        <v>76904</v>
      </c>
      <c r="Q226" s="77"/>
      <c r="R226" s="77"/>
      <c r="S226" s="77"/>
      <c r="T226" s="77"/>
      <c r="U226" s="77">
        <v>30397572</v>
      </c>
      <c r="V226" s="77"/>
      <c r="W226" s="77" t="s">
        <v>7108</v>
      </c>
      <c r="X226" s="77">
        <v>480</v>
      </c>
      <c r="Y226" s="77">
        <v>638</v>
      </c>
      <c r="Z226" s="77">
        <v>22</v>
      </c>
      <c r="AA226" s="77">
        <f t="shared" si="31"/>
        <v>0.30624000000000001</v>
      </c>
      <c r="AB226" s="77" t="s">
        <v>70</v>
      </c>
      <c r="AC226" s="77"/>
      <c r="AD226" s="77"/>
      <c r="AE226" s="77"/>
      <c r="AF226" s="77">
        <f t="shared" si="32"/>
        <v>391679816</v>
      </c>
      <c r="AG226" s="77">
        <f t="shared" si="33"/>
        <v>638</v>
      </c>
      <c r="AH226" s="77">
        <f t="shared" si="34"/>
        <v>22</v>
      </c>
      <c r="AI226" s="77">
        <f t="shared" si="35"/>
        <v>0.30624000000000001</v>
      </c>
      <c r="AJ226" s="77" t="s">
        <v>72</v>
      </c>
      <c r="AK226" s="77">
        <v>391679816</v>
      </c>
      <c r="AL226" s="78">
        <v>44634</v>
      </c>
      <c r="AM226" s="78">
        <v>44634</v>
      </c>
      <c r="AN226" s="78">
        <v>44638</v>
      </c>
      <c r="AO226" s="78">
        <v>44638</v>
      </c>
      <c r="AP226" s="78">
        <v>44638</v>
      </c>
      <c r="AQ226" s="77" t="s">
        <v>89</v>
      </c>
      <c r="AR226" s="77"/>
      <c r="AS226" s="77"/>
      <c r="AT226" s="77"/>
      <c r="AU226" s="77"/>
      <c r="AV226" s="78"/>
      <c r="AW226" s="77" t="s">
        <v>1198</v>
      </c>
      <c r="AX226" s="77"/>
      <c r="AY226" s="77"/>
      <c r="AZ226" s="77"/>
      <c r="BA226" s="77"/>
      <c r="BB226" s="77"/>
      <c r="BC226" s="77"/>
      <c r="BD226" s="77"/>
      <c r="BE226" s="77">
        <f t="shared" si="36"/>
        <v>12</v>
      </c>
      <c r="BF226" s="77">
        <f t="shared" si="37"/>
        <v>3</v>
      </c>
      <c r="BG226" s="77">
        <f t="shared" si="38"/>
        <v>2022</v>
      </c>
      <c r="BH226" s="77"/>
    </row>
    <row r="227" spans="1:60">
      <c r="A227" s="77" t="s">
        <v>55</v>
      </c>
      <c r="B227" s="77" t="s">
        <v>56</v>
      </c>
      <c r="C227" s="77">
        <v>390962259</v>
      </c>
      <c r="D227" s="77"/>
      <c r="E227" s="77" t="s">
        <v>7079</v>
      </c>
      <c r="F227" s="77" t="s">
        <v>85</v>
      </c>
      <c r="G227" s="77" t="s">
        <v>5855</v>
      </c>
      <c r="H227" s="77" t="s">
        <v>5856</v>
      </c>
      <c r="I227" s="77" t="s">
        <v>6216</v>
      </c>
      <c r="J227" s="77" t="s">
        <v>85</v>
      </c>
      <c r="K227" s="309" t="s">
        <v>5858</v>
      </c>
      <c r="L227" s="77" t="s">
        <v>7080</v>
      </c>
      <c r="M227" s="77" t="s">
        <v>7081</v>
      </c>
      <c r="N227" s="77" t="s">
        <v>7082</v>
      </c>
      <c r="O227" s="77" t="s">
        <v>445</v>
      </c>
      <c r="P227" s="77">
        <v>76904</v>
      </c>
      <c r="Q227" s="77"/>
      <c r="R227" s="77"/>
      <c r="S227" s="77"/>
      <c r="T227" s="77"/>
      <c r="U227" s="77">
        <v>30397572</v>
      </c>
      <c r="V227" s="77"/>
      <c r="W227" s="77" t="s">
        <v>4634</v>
      </c>
      <c r="X227" s="77">
        <v>480</v>
      </c>
      <c r="Y227" s="77">
        <v>638</v>
      </c>
      <c r="Z227" s="77">
        <v>22</v>
      </c>
      <c r="AA227" s="77">
        <f t="shared" si="31"/>
        <v>0.30624000000000001</v>
      </c>
      <c r="AB227" s="77" t="s">
        <v>70</v>
      </c>
      <c r="AC227" s="77"/>
      <c r="AD227" s="77"/>
      <c r="AE227" s="77"/>
      <c r="AF227" s="77">
        <f t="shared" si="32"/>
        <v>390962259</v>
      </c>
      <c r="AG227" s="77">
        <f t="shared" si="33"/>
        <v>638</v>
      </c>
      <c r="AH227" s="77">
        <f t="shared" si="34"/>
        <v>22</v>
      </c>
      <c r="AI227" s="77">
        <f t="shared" si="35"/>
        <v>0.30624000000000001</v>
      </c>
      <c r="AJ227" s="77" t="s">
        <v>72</v>
      </c>
      <c r="AK227" s="77">
        <v>390962259</v>
      </c>
      <c r="AL227" s="78">
        <v>44635</v>
      </c>
      <c r="AM227" s="78">
        <v>44635</v>
      </c>
      <c r="AN227" s="78">
        <v>44638</v>
      </c>
      <c r="AO227" s="78">
        <v>44638</v>
      </c>
      <c r="AP227" s="78">
        <v>44638</v>
      </c>
      <c r="AQ227" s="77" t="s">
        <v>89</v>
      </c>
      <c r="AR227" s="77"/>
      <c r="AS227" s="77"/>
      <c r="AT227" s="77"/>
      <c r="AU227" s="77"/>
      <c r="AV227" s="78"/>
      <c r="AW227" s="77" t="s">
        <v>1198</v>
      </c>
      <c r="AX227" s="77"/>
      <c r="AY227" s="77"/>
      <c r="AZ227" s="77"/>
      <c r="BA227" s="77"/>
      <c r="BB227" s="77"/>
      <c r="BC227" s="77"/>
      <c r="BD227" s="77"/>
      <c r="BE227" s="77">
        <f t="shared" si="36"/>
        <v>12</v>
      </c>
      <c r="BF227" s="77">
        <f t="shared" si="37"/>
        <v>3</v>
      </c>
      <c r="BG227" s="77">
        <f t="shared" si="38"/>
        <v>2022</v>
      </c>
      <c r="BH227" s="77"/>
    </row>
    <row r="228" spans="1:60">
      <c r="A228" s="77" t="s">
        <v>55</v>
      </c>
      <c r="B228" s="77" t="s">
        <v>56</v>
      </c>
      <c r="C228" s="77">
        <v>390962278</v>
      </c>
      <c r="D228" s="77"/>
      <c r="E228" s="77" t="s">
        <v>7079</v>
      </c>
      <c r="F228" s="77" t="s">
        <v>85</v>
      </c>
      <c r="G228" s="77" t="s">
        <v>7089</v>
      </c>
      <c r="H228" s="77" t="s">
        <v>7090</v>
      </c>
      <c r="I228" s="77" t="s">
        <v>5840</v>
      </c>
      <c r="J228" s="77" t="s">
        <v>85</v>
      </c>
      <c r="K228" s="309" t="s">
        <v>5841</v>
      </c>
      <c r="L228" s="77" t="s">
        <v>7080</v>
      </c>
      <c r="M228" s="77" t="s">
        <v>7081</v>
      </c>
      <c r="N228" s="77" t="s">
        <v>7082</v>
      </c>
      <c r="O228" s="77" t="s">
        <v>445</v>
      </c>
      <c r="P228" s="77">
        <v>76904</v>
      </c>
      <c r="Q228" s="77"/>
      <c r="R228" s="77"/>
      <c r="S228" s="77"/>
      <c r="T228" s="77"/>
      <c r="U228" s="77">
        <v>12005832</v>
      </c>
      <c r="V228" s="77"/>
      <c r="W228" s="77" t="s">
        <v>4634</v>
      </c>
      <c r="X228" s="77">
        <v>480</v>
      </c>
      <c r="Y228" s="77">
        <v>600</v>
      </c>
      <c r="Z228" s="77">
        <v>20</v>
      </c>
      <c r="AA228" s="77">
        <f t="shared" si="31"/>
        <v>0.28799999999999998</v>
      </c>
      <c r="AB228" s="77" t="s">
        <v>70</v>
      </c>
      <c r="AC228" s="77"/>
      <c r="AD228" s="77"/>
      <c r="AE228" s="77"/>
      <c r="AF228" s="77">
        <f t="shared" si="32"/>
        <v>390962278</v>
      </c>
      <c r="AG228" s="77">
        <f t="shared" si="33"/>
        <v>600</v>
      </c>
      <c r="AH228" s="77">
        <f t="shared" si="34"/>
        <v>20</v>
      </c>
      <c r="AI228" s="77">
        <f t="shared" si="35"/>
        <v>0.28799999999999998</v>
      </c>
      <c r="AJ228" s="77" t="s">
        <v>72</v>
      </c>
      <c r="AK228" s="77">
        <v>390962278</v>
      </c>
      <c r="AL228" s="78">
        <v>44635</v>
      </c>
      <c r="AM228" s="78">
        <v>44635</v>
      </c>
      <c r="AN228" s="78">
        <v>44638</v>
      </c>
      <c r="AO228" s="78">
        <v>44638</v>
      </c>
      <c r="AP228" s="78">
        <v>44638</v>
      </c>
      <c r="AQ228" s="77" t="s">
        <v>89</v>
      </c>
      <c r="AR228" s="77"/>
      <c r="AS228" s="77"/>
      <c r="AT228" s="77"/>
      <c r="AU228" s="77"/>
      <c r="AV228" s="78"/>
      <c r="AW228" s="77" t="s">
        <v>1198</v>
      </c>
      <c r="AX228" s="77"/>
      <c r="AY228" s="77"/>
      <c r="AZ228" s="77"/>
      <c r="BA228" s="77"/>
      <c r="BB228" s="77"/>
      <c r="BC228" s="77"/>
      <c r="BD228" s="77"/>
      <c r="BE228" s="77">
        <f t="shared" si="36"/>
        <v>12</v>
      </c>
      <c r="BF228" s="77">
        <f t="shared" si="37"/>
        <v>3</v>
      </c>
      <c r="BG228" s="77">
        <f t="shared" si="38"/>
        <v>2022</v>
      </c>
      <c r="BH228" s="77"/>
    </row>
    <row r="229" spans="1:60">
      <c r="A229" s="77" t="s">
        <v>55</v>
      </c>
      <c r="B229" s="77" t="s">
        <v>56</v>
      </c>
      <c r="C229" s="77">
        <v>390962290</v>
      </c>
      <c r="D229" s="77"/>
      <c r="E229" s="77" t="s">
        <v>7079</v>
      </c>
      <c r="F229" s="77" t="s">
        <v>85</v>
      </c>
      <c r="G229" s="77" t="s">
        <v>7089</v>
      </c>
      <c r="H229" s="77" t="s">
        <v>7090</v>
      </c>
      <c r="I229" s="77" t="s">
        <v>5840</v>
      </c>
      <c r="J229" s="77" t="s">
        <v>85</v>
      </c>
      <c r="K229" s="309" t="s">
        <v>5841</v>
      </c>
      <c r="L229" s="77" t="s">
        <v>7080</v>
      </c>
      <c r="M229" s="77" t="s">
        <v>7081</v>
      </c>
      <c r="N229" s="77" t="s">
        <v>7082</v>
      </c>
      <c r="O229" s="77" t="s">
        <v>445</v>
      </c>
      <c r="P229" s="77">
        <v>76904</v>
      </c>
      <c r="Q229" s="77"/>
      <c r="R229" s="77"/>
      <c r="S229" s="77"/>
      <c r="T229" s="77"/>
      <c r="U229" s="77">
        <v>12005832</v>
      </c>
      <c r="V229" s="77"/>
      <c r="W229" s="77" t="s">
        <v>4634</v>
      </c>
      <c r="X229" s="77">
        <v>480</v>
      </c>
      <c r="Y229" s="77">
        <v>600</v>
      </c>
      <c r="Z229" s="77">
        <v>20</v>
      </c>
      <c r="AA229" s="77">
        <f t="shared" si="31"/>
        <v>0.28799999999999998</v>
      </c>
      <c r="AB229" s="77" t="s">
        <v>70</v>
      </c>
      <c r="AC229" s="77"/>
      <c r="AD229" s="77"/>
      <c r="AE229" s="77"/>
      <c r="AF229" s="77">
        <f t="shared" si="32"/>
        <v>390962290</v>
      </c>
      <c r="AG229" s="77">
        <f t="shared" si="33"/>
        <v>600</v>
      </c>
      <c r="AH229" s="77">
        <f t="shared" si="34"/>
        <v>20</v>
      </c>
      <c r="AI229" s="77">
        <f t="shared" si="35"/>
        <v>0.28799999999999998</v>
      </c>
      <c r="AJ229" s="77" t="s">
        <v>72</v>
      </c>
      <c r="AK229" s="77">
        <v>390962290</v>
      </c>
      <c r="AL229" s="78">
        <v>44635</v>
      </c>
      <c r="AM229" s="78">
        <v>44635</v>
      </c>
      <c r="AN229" s="78">
        <v>44638</v>
      </c>
      <c r="AO229" s="78">
        <v>44638</v>
      </c>
      <c r="AP229" s="78">
        <v>44638</v>
      </c>
      <c r="AQ229" s="77" t="s">
        <v>89</v>
      </c>
      <c r="AR229" s="77"/>
      <c r="AS229" s="77"/>
      <c r="AT229" s="77"/>
      <c r="AU229" s="77"/>
      <c r="AV229" s="78"/>
      <c r="AW229" s="77" t="s">
        <v>1198</v>
      </c>
      <c r="AX229" s="77"/>
      <c r="AY229" s="77"/>
      <c r="AZ229" s="77"/>
      <c r="BA229" s="77"/>
      <c r="BB229" s="77"/>
      <c r="BC229" s="77"/>
      <c r="BD229" s="77"/>
      <c r="BE229" s="77">
        <f t="shared" si="36"/>
        <v>12</v>
      </c>
      <c r="BF229" s="77">
        <f t="shared" si="37"/>
        <v>3</v>
      </c>
      <c r="BG229" s="77">
        <f t="shared" si="38"/>
        <v>2022</v>
      </c>
      <c r="BH229" s="77"/>
    </row>
    <row r="230" spans="1:60">
      <c r="A230" s="77" t="s">
        <v>55</v>
      </c>
      <c r="B230" s="77" t="s">
        <v>56</v>
      </c>
      <c r="C230" s="77">
        <v>390962291</v>
      </c>
      <c r="D230" s="77"/>
      <c r="E230" s="77" t="s">
        <v>7079</v>
      </c>
      <c r="F230" s="77" t="s">
        <v>85</v>
      </c>
      <c r="G230" s="77" t="s">
        <v>7089</v>
      </c>
      <c r="H230" s="77" t="s">
        <v>7090</v>
      </c>
      <c r="I230" s="77" t="s">
        <v>5840</v>
      </c>
      <c r="J230" s="77" t="s">
        <v>85</v>
      </c>
      <c r="K230" s="309" t="s">
        <v>5841</v>
      </c>
      <c r="L230" s="77" t="s">
        <v>7080</v>
      </c>
      <c r="M230" s="77" t="s">
        <v>7081</v>
      </c>
      <c r="N230" s="77" t="s">
        <v>7082</v>
      </c>
      <c r="O230" s="77" t="s">
        <v>445</v>
      </c>
      <c r="P230" s="77">
        <v>76904</v>
      </c>
      <c r="Q230" s="77"/>
      <c r="R230" s="77"/>
      <c r="S230" s="77"/>
      <c r="T230" s="77"/>
      <c r="U230" s="77">
        <v>12005832</v>
      </c>
      <c r="V230" s="77"/>
      <c r="W230" s="77" t="s">
        <v>4634</v>
      </c>
      <c r="X230" s="77">
        <v>480</v>
      </c>
      <c r="Y230" s="77">
        <v>600</v>
      </c>
      <c r="Z230" s="77">
        <v>20</v>
      </c>
      <c r="AA230" s="77">
        <f t="shared" si="31"/>
        <v>0.28799999999999998</v>
      </c>
      <c r="AB230" s="77" t="s">
        <v>70</v>
      </c>
      <c r="AC230" s="77"/>
      <c r="AD230" s="77"/>
      <c r="AE230" s="77"/>
      <c r="AF230" s="77">
        <f t="shared" si="32"/>
        <v>390962291</v>
      </c>
      <c r="AG230" s="77">
        <f t="shared" si="33"/>
        <v>600</v>
      </c>
      <c r="AH230" s="77">
        <f t="shared" si="34"/>
        <v>20</v>
      </c>
      <c r="AI230" s="77">
        <f t="shared" si="35"/>
        <v>0.28799999999999998</v>
      </c>
      <c r="AJ230" s="77" t="s">
        <v>72</v>
      </c>
      <c r="AK230" s="77">
        <v>390962291</v>
      </c>
      <c r="AL230" s="78">
        <v>44636</v>
      </c>
      <c r="AM230" s="78">
        <v>44636</v>
      </c>
      <c r="AN230" s="78">
        <v>44638</v>
      </c>
      <c r="AO230" s="78">
        <v>44638</v>
      </c>
      <c r="AP230" s="78">
        <v>44638</v>
      </c>
      <c r="AQ230" s="77" t="s">
        <v>89</v>
      </c>
      <c r="AR230" s="77"/>
      <c r="AS230" s="77"/>
      <c r="AT230" s="77"/>
      <c r="AU230" s="77"/>
      <c r="AV230" s="78"/>
      <c r="AW230" s="77" t="s">
        <v>1198</v>
      </c>
      <c r="AX230" s="77"/>
      <c r="AY230" s="77"/>
      <c r="AZ230" s="77"/>
      <c r="BA230" s="77"/>
      <c r="BB230" s="77"/>
      <c r="BC230" s="77"/>
      <c r="BD230" s="77"/>
      <c r="BE230" s="77">
        <f t="shared" si="36"/>
        <v>12</v>
      </c>
      <c r="BF230" s="77">
        <f t="shared" si="37"/>
        <v>3</v>
      </c>
      <c r="BG230" s="77">
        <f t="shared" si="38"/>
        <v>2022</v>
      </c>
      <c r="BH230" s="77"/>
    </row>
    <row r="231" spans="1:60">
      <c r="A231" s="77" t="s">
        <v>55</v>
      </c>
      <c r="B231" s="77" t="s">
        <v>56</v>
      </c>
      <c r="C231" s="77">
        <v>390962292</v>
      </c>
      <c r="D231" s="77"/>
      <c r="E231" s="77" t="s">
        <v>7079</v>
      </c>
      <c r="F231" s="77" t="s">
        <v>85</v>
      </c>
      <c r="G231" s="77" t="s">
        <v>5855</v>
      </c>
      <c r="H231" s="77" t="s">
        <v>5856</v>
      </c>
      <c r="I231" s="77" t="s">
        <v>6216</v>
      </c>
      <c r="J231" s="77" t="s">
        <v>85</v>
      </c>
      <c r="K231" s="309" t="s">
        <v>5858</v>
      </c>
      <c r="L231" s="77" t="s">
        <v>7080</v>
      </c>
      <c r="M231" s="77" t="s">
        <v>7081</v>
      </c>
      <c r="N231" s="77" t="s">
        <v>7082</v>
      </c>
      <c r="O231" s="77" t="s">
        <v>445</v>
      </c>
      <c r="P231" s="77">
        <v>76904</v>
      </c>
      <c r="Q231" s="77"/>
      <c r="R231" s="77"/>
      <c r="S231" s="77"/>
      <c r="T231" s="77"/>
      <c r="U231" s="77">
        <v>30397572</v>
      </c>
      <c r="V231" s="77"/>
      <c r="W231" s="77" t="s">
        <v>4634</v>
      </c>
      <c r="X231" s="77">
        <v>480</v>
      </c>
      <c r="Y231" s="77">
        <v>638</v>
      </c>
      <c r="Z231" s="77">
        <v>22</v>
      </c>
      <c r="AA231" s="77">
        <f t="shared" si="31"/>
        <v>0.30624000000000001</v>
      </c>
      <c r="AB231" s="77" t="s">
        <v>70</v>
      </c>
      <c r="AC231" s="77"/>
      <c r="AD231" s="77"/>
      <c r="AE231" s="77"/>
      <c r="AF231" s="77">
        <f t="shared" si="32"/>
        <v>390962292</v>
      </c>
      <c r="AG231" s="77">
        <f t="shared" si="33"/>
        <v>638</v>
      </c>
      <c r="AH231" s="77">
        <f t="shared" si="34"/>
        <v>22</v>
      </c>
      <c r="AI231" s="77">
        <f t="shared" si="35"/>
        <v>0.30624000000000001</v>
      </c>
      <c r="AJ231" s="77" t="s">
        <v>72</v>
      </c>
      <c r="AK231" s="77">
        <v>390962292</v>
      </c>
      <c r="AL231" s="78">
        <v>44637</v>
      </c>
      <c r="AM231" s="78">
        <v>44637</v>
      </c>
      <c r="AN231" s="78">
        <v>44641</v>
      </c>
      <c r="AO231" s="78">
        <v>44641</v>
      </c>
      <c r="AP231" s="78">
        <v>44641</v>
      </c>
      <c r="AQ231" s="77" t="s">
        <v>89</v>
      </c>
      <c r="AR231" s="77"/>
      <c r="AS231" s="77"/>
      <c r="AT231" s="77"/>
      <c r="AU231" s="77"/>
      <c r="AV231" s="78"/>
      <c r="AW231" s="77" t="s">
        <v>1198</v>
      </c>
      <c r="AX231" s="77"/>
      <c r="AY231" s="77"/>
      <c r="AZ231" s="77"/>
      <c r="BA231" s="77"/>
      <c r="BB231" s="77"/>
      <c r="BC231" s="77"/>
      <c r="BD231" s="77"/>
      <c r="BE231" s="77">
        <f t="shared" si="36"/>
        <v>12</v>
      </c>
      <c r="BF231" s="77">
        <f t="shared" si="37"/>
        <v>3</v>
      </c>
      <c r="BG231" s="77">
        <f t="shared" si="38"/>
        <v>2022</v>
      </c>
      <c r="BH231" s="77"/>
    </row>
    <row r="232" spans="1:60">
      <c r="A232" s="77" t="s">
        <v>55</v>
      </c>
      <c r="B232" s="77" t="s">
        <v>56</v>
      </c>
      <c r="C232" s="77">
        <v>390962301</v>
      </c>
      <c r="D232" s="77"/>
      <c r="E232" s="77" t="s">
        <v>7079</v>
      </c>
      <c r="F232" s="77" t="s">
        <v>85</v>
      </c>
      <c r="G232" s="77" t="s">
        <v>7089</v>
      </c>
      <c r="H232" s="77" t="s">
        <v>7090</v>
      </c>
      <c r="I232" s="77" t="s">
        <v>5840</v>
      </c>
      <c r="J232" s="77" t="s">
        <v>85</v>
      </c>
      <c r="K232" s="309" t="s">
        <v>5841</v>
      </c>
      <c r="L232" s="77" t="s">
        <v>7080</v>
      </c>
      <c r="M232" s="77" t="s">
        <v>7081</v>
      </c>
      <c r="N232" s="77" t="s">
        <v>7082</v>
      </c>
      <c r="O232" s="77" t="s">
        <v>445</v>
      </c>
      <c r="P232" s="77">
        <v>76904</v>
      </c>
      <c r="Q232" s="77"/>
      <c r="R232" s="77"/>
      <c r="S232" s="77"/>
      <c r="T232" s="77"/>
      <c r="U232" s="77">
        <v>12005832</v>
      </c>
      <c r="V232" s="77"/>
      <c r="W232" s="77" t="s">
        <v>4634</v>
      </c>
      <c r="X232" s="77">
        <v>480</v>
      </c>
      <c r="Y232" s="77">
        <v>600</v>
      </c>
      <c r="Z232" s="77">
        <v>20</v>
      </c>
      <c r="AA232" s="77">
        <f t="shared" si="31"/>
        <v>0.28799999999999998</v>
      </c>
      <c r="AB232" s="77" t="s">
        <v>70</v>
      </c>
      <c r="AC232" s="77"/>
      <c r="AD232" s="77"/>
      <c r="AE232" s="77"/>
      <c r="AF232" s="77">
        <f t="shared" si="32"/>
        <v>390962301</v>
      </c>
      <c r="AG232" s="77">
        <f t="shared" si="33"/>
        <v>600</v>
      </c>
      <c r="AH232" s="77">
        <f t="shared" si="34"/>
        <v>20</v>
      </c>
      <c r="AI232" s="77">
        <f t="shared" si="35"/>
        <v>0.28799999999999998</v>
      </c>
      <c r="AJ232" s="77" t="s">
        <v>72</v>
      </c>
      <c r="AK232" s="77">
        <v>390962301</v>
      </c>
      <c r="AL232" s="78">
        <v>44637</v>
      </c>
      <c r="AM232" s="78">
        <v>44637</v>
      </c>
      <c r="AN232" s="78">
        <v>44641</v>
      </c>
      <c r="AO232" s="78">
        <v>44641</v>
      </c>
      <c r="AP232" s="78">
        <v>44641</v>
      </c>
      <c r="AQ232" s="77" t="s">
        <v>89</v>
      </c>
      <c r="AR232" s="77"/>
      <c r="AS232" s="77"/>
      <c r="AT232" s="77"/>
      <c r="AU232" s="77"/>
      <c r="AV232" s="78"/>
      <c r="AW232" s="77" t="s">
        <v>1198</v>
      </c>
      <c r="AX232" s="77"/>
      <c r="AY232" s="77"/>
      <c r="AZ232" s="77"/>
      <c r="BA232" s="77"/>
      <c r="BB232" s="77"/>
      <c r="BC232" s="77"/>
      <c r="BD232" s="77"/>
      <c r="BE232" s="77">
        <f t="shared" si="36"/>
        <v>12</v>
      </c>
      <c r="BF232" s="77">
        <f t="shared" si="37"/>
        <v>3</v>
      </c>
      <c r="BG232" s="77">
        <f t="shared" si="38"/>
        <v>2022</v>
      </c>
      <c r="BH232" s="77"/>
    </row>
    <row r="233" spans="1:60">
      <c r="A233" s="77" t="s">
        <v>55</v>
      </c>
      <c r="B233" s="77" t="s">
        <v>56</v>
      </c>
      <c r="C233" s="77">
        <v>391997990</v>
      </c>
      <c r="D233" s="77"/>
      <c r="E233" s="77" t="s">
        <v>7166</v>
      </c>
      <c r="F233" s="77" t="s">
        <v>85</v>
      </c>
      <c r="G233" s="77" t="s">
        <v>5855</v>
      </c>
      <c r="H233" s="77" t="s">
        <v>5856</v>
      </c>
      <c r="I233" s="77" t="s">
        <v>6216</v>
      </c>
      <c r="J233" s="77" t="s">
        <v>85</v>
      </c>
      <c r="K233" s="309" t="s">
        <v>5858</v>
      </c>
      <c r="L233" s="77" t="s">
        <v>7080</v>
      </c>
      <c r="M233" s="77" t="s">
        <v>7081</v>
      </c>
      <c r="N233" s="77" t="s">
        <v>7082</v>
      </c>
      <c r="O233" s="77" t="s">
        <v>445</v>
      </c>
      <c r="P233" s="77">
        <v>76904</v>
      </c>
      <c r="Q233" s="77"/>
      <c r="R233" s="77"/>
      <c r="S233" s="77"/>
      <c r="T233" s="77"/>
      <c r="U233" s="77" t="s">
        <v>7174</v>
      </c>
      <c r="V233" s="77"/>
      <c r="W233" s="77" t="s">
        <v>7108</v>
      </c>
      <c r="X233" s="77">
        <v>480</v>
      </c>
      <c r="Y233" s="77">
        <v>638</v>
      </c>
      <c r="Z233" s="77">
        <v>22</v>
      </c>
      <c r="AA233" s="77">
        <f t="shared" si="31"/>
        <v>0.30624000000000001</v>
      </c>
      <c r="AB233" s="77" t="s">
        <v>70</v>
      </c>
      <c r="AC233" s="77"/>
      <c r="AD233" s="77"/>
      <c r="AE233" s="77"/>
      <c r="AF233" s="77">
        <f t="shared" si="32"/>
        <v>391997990</v>
      </c>
      <c r="AG233" s="77">
        <f t="shared" si="33"/>
        <v>638</v>
      </c>
      <c r="AH233" s="77">
        <f t="shared" si="34"/>
        <v>22</v>
      </c>
      <c r="AI233" s="77">
        <f t="shared" si="35"/>
        <v>0.30624000000000001</v>
      </c>
      <c r="AJ233" s="77" t="s">
        <v>72</v>
      </c>
      <c r="AK233" s="77">
        <v>391997990</v>
      </c>
      <c r="AL233" s="78">
        <v>44638</v>
      </c>
      <c r="AM233" s="78">
        <v>44638</v>
      </c>
      <c r="AN233" s="78">
        <v>44641</v>
      </c>
      <c r="AO233" s="78">
        <v>44641</v>
      </c>
      <c r="AP233" s="78">
        <v>44641</v>
      </c>
      <c r="AQ233" s="77" t="s">
        <v>89</v>
      </c>
      <c r="AR233" s="77"/>
      <c r="AS233" s="77"/>
      <c r="AT233" s="77"/>
      <c r="AU233" s="77"/>
      <c r="AV233" s="78"/>
      <c r="AW233" s="77" t="s">
        <v>1198</v>
      </c>
      <c r="AX233" s="77"/>
      <c r="AY233" s="77"/>
      <c r="AZ233" s="77"/>
      <c r="BA233" s="77"/>
      <c r="BB233" s="77"/>
      <c r="BC233" s="77"/>
      <c r="BD233" s="77"/>
      <c r="BE233" s="77">
        <f t="shared" si="36"/>
        <v>12</v>
      </c>
      <c r="BF233" s="77">
        <f t="shared" si="37"/>
        <v>3</v>
      </c>
      <c r="BG233" s="77">
        <f t="shared" si="38"/>
        <v>2022</v>
      </c>
      <c r="BH233" s="77"/>
    </row>
    <row r="234" spans="1:60">
      <c r="A234" s="77" t="s">
        <v>55</v>
      </c>
      <c r="B234" s="77" t="s">
        <v>56</v>
      </c>
      <c r="C234" s="77">
        <v>391999765</v>
      </c>
      <c r="D234" s="77"/>
      <c r="E234" s="77" t="s">
        <v>7166</v>
      </c>
      <c r="F234" s="77" t="s">
        <v>85</v>
      </c>
      <c r="G234" s="77" t="s">
        <v>5855</v>
      </c>
      <c r="H234" s="77" t="s">
        <v>5856</v>
      </c>
      <c r="I234" s="77" t="s">
        <v>6216</v>
      </c>
      <c r="J234" s="77" t="s">
        <v>85</v>
      </c>
      <c r="K234" s="309" t="s">
        <v>5858</v>
      </c>
      <c r="L234" s="77" t="s">
        <v>7080</v>
      </c>
      <c r="M234" s="77" t="s">
        <v>7081</v>
      </c>
      <c r="N234" s="77" t="s">
        <v>7082</v>
      </c>
      <c r="O234" s="77" t="s">
        <v>445</v>
      </c>
      <c r="P234" s="77">
        <v>76904</v>
      </c>
      <c r="Q234" s="77"/>
      <c r="R234" s="77"/>
      <c r="S234" s="77"/>
      <c r="T234" s="77"/>
      <c r="U234" s="77" t="s">
        <v>7174</v>
      </c>
      <c r="V234" s="77"/>
      <c r="W234" s="77" t="s">
        <v>7108</v>
      </c>
      <c r="X234" s="77">
        <v>480</v>
      </c>
      <c r="Y234" s="77">
        <v>638</v>
      </c>
      <c r="Z234" s="77">
        <v>22</v>
      </c>
      <c r="AA234" s="77">
        <f t="shared" si="31"/>
        <v>0.30624000000000001</v>
      </c>
      <c r="AB234" s="77" t="s">
        <v>70</v>
      </c>
      <c r="AC234" s="77"/>
      <c r="AD234" s="77"/>
      <c r="AE234" s="77"/>
      <c r="AF234" s="77">
        <f t="shared" si="32"/>
        <v>391999765</v>
      </c>
      <c r="AG234" s="77">
        <f t="shared" si="33"/>
        <v>638</v>
      </c>
      <c r="AH234" s="77">
        <f t="shared" si="34"/>
        <v>22</v>
      </c>
      <c r="AI234" s="77">
        <f t="shared" si="35"/>
        <v>0.30624000000000001</v>
      </c>
      <c r="AJ234" s="77" t="s">
        <v>72</v>
      </c>
      <c r="AK234" s="77">
        <v>391999765</v>
      </c>
      <c r="AL234" s="78">
        <v>44638</v>
      </c>
      <c r="AM234" s="78">
        <v>44638</v>
      </c>
      <c r="AN234" s="78">
        <v>44641</v>
      </c>
      <c r="AO234" s="78">
        <v>44641</v>
      </c>
      <c r="AP234" s="78">
        <v>44641</v>
      </c>
      <c r="AQ234" s="77" t="s">
        <v>89</v>
      </c>
      <c r="AR234" s="77"/>
      <c r="AS234" s="77"/>
      <c r="AT234" s="77"/>
      <c r="AU234" s="77"/>
      <c r="AV234" s="78"/>
      <c r="AW234" s="77" t="s">
        <v>1198</v>
      </c>
      <c r="AX234" s="77"/>
      <c r="AY234" s="77"/>
      <c r="AZ234" s="77"/>
      <c r="BA234" s="77"/>
      <c r="BB234" s="77"/>
      <c r="BC234" s="77"/>
      <c r="BD234" s="77"/>
      <c r="BE234" s="77">
        <f t="shared" si="36"/>
        <v>12</v>
      </c>
      <c r="BF234" s="77">
        <f t="shared" si="37"/>
        <v>3</v>
      </c>
      <c r="BG234" s="77">
        <f t="shared" si="38"/>
        <v>2022</v>
      </c>
      <c r="BH234" s="77"/>
    </row>
    <row r="235" spans="1:60">
      <c r="A235" s="77" t="s">
        <v>55</v>
      </c>
      <c r="B235" s="77" t="s">
        <v>56</v>
      </c>
      <c r="C235" s="77">
        <v>391999913</v>
      </c>
      <c r="D235" s="77"/>
      <c r="E235" s="77" t="s">
        <v>7166</v>
      </c>
      <c r="F235" s="77" t="s">
        <v>85</v>
      </c>
      <c r="G235" s="77" t="s">
        <v>5855</v>
      </c>
      <c r="H235" s="77" t="s">
        <v>5856</v>
      </c>
      <c r="I235" s="77" t="s">
        <v>6216</v>
      </c>
      <c r="J235" s="77" t="s">
        <v>85</v>
      </c>
      <c r="K235" s="309" t="s">
        <v>5858</v>
      </c>
      <c r="L235" s="77" t="s">
        <v>7080</v>
      </c>
      <c r="M235" s="77" t="s">
        <v>7081</v>
      </c>
      <c r="N235" s="77" t="s">
        <v>7082</v>
      </c>
      <c r="O235" s="77" t="s">
        <v>445</v>
      </c>
      <c r="P235" s="77">
        <v>76904</v>
      </c>
      <c r="Q235" s="77"/>
      <c r="R235" s="77"/>
      <c r="S235" s="77"/>
      <c r="T235" s="77"/>
      <c r="U235" s="77" t="s">
        <v>7174</v>
      </c>
      <c r="V235" s="77"/>
      <c r="W235" s="77" t="s">
        <v>7108</v>
      </c>
      <c r="X235" s="77">
        <v>480</v>
      </c>
      <c r="Y235" s="77">
        <v>638</v>
      </c>
      <c r="Z235" s="77">
        <v>22</v>
      </c>
      <c r="AA235" s="77">
        <f t="shared" si="31"/>
        <v>0.30624000000000001</v>
      </c>
      <c r="AB235" s="77" t="s">
        <v>70</v>
      </c>
      <c r="AC235" s="77"/>
      <c r="AD235" s="77"/>
      <c r="AE235" s="77"/>
      <c r="AF235" s="77">
        <f t="shared" si="32"/>
        <v>391999913</v>
      </c>
      <c r="AG235" s="77">
        <f t="shared" si="33"/>
        <v>638</v>
      </c>
      <c r="AH235" s="77">
        <f t="shared" si="34"/>
        <v>22</v>
      </c>
      <c r="AI235" s="77">
        <f t="shared" si="35"/>
        <v>0.30624000000000001</v>
      </c>
      <c r="AJ235" s="77" t="s">
        <v>72</v>
      </c>
      <c r="AK235" s="77">
        <v>391999913</v>
      </c>
      <c r="AL235" s="78">
        <v>44638</v>
      </c>
      <c r="AM235" s="78">
        <v>44638</v>
      </c>
      <c r="AN235" s="78">
        <v>44641</v>
      </c>
      <c r="AO235" s="78">
        <v>44641</v>
      </c>
      <c r="AP235" s="78">
        <v>44641</v>
      </c>
      <c r="AQ235" s="77" t="s">
        <v>89</v>
      </c>
      <c r="AR235" s="77"/>
      <c r="AS235" s="77"/>
      <c r="AT235" s="77"/>
      <c r="AU235" s="77"/>
      <c r="AV235" s="78"/>
      <c r="AW235" s="77" t="s">
        <v>1198</v>
      </c>
      <c r="AX235" s="77"/>
      <c r="AY235" s="77"/>
      <c r="AZ235" s="77"/>
      <c r="BA235" s="77"/>
      <c r="BB235" s="77"/>
      <c r="BC235" s="77"/>
      <c r="BD235" s="77"/>
      <c r="BE235" s="77">
        <f t="shared" si="36"/>
        <v>12</v>
      </c>
      <c r="BF235" s="77">
        <f t="shared" si="37"/>
        <v>3</v>
      </c>
      <c r="BG235" s="77">
        <f t="shared" si="38"/>
        <v>2022</v>
      </c>
      <c r="BH235" s="77"/>
    </row>
    <row r="236" spans="1:60">
      <c r="A236" s="77" t="s">
        <v>55</v>
      </c>
      <c r="B236" s="77" t="s">
        <v>56</v>
      </c>
      <c r="C236" s="77">
        <v>392000178</v>
      </c>
      <c r="D236" s="77"/>
      <c r="E236" s="77" t="s">
        <v>7166</v>
      </c>
      <c r="F236" s="77" t="s">
        <v>85</v>
      </c>
      <c r="G236" s="77" t="s">
        <v>5855</v>
      </c>
      <c r="H236" s="77" t="s">
        <v>5856</v>
      </c>
      <c r="I236" s="77" t="s">
        <v>6216</v>
      </c>
      <c r="J236" s="77" t="s">
        <v>85</v>
      </c>
      <c r="K236" s="309" t="s">
        <v>5858</v>
      </c>
      <c r="L236" s="77" t="s">
        <v>7080</v>
      </c>
      <c r="M236" s="77" t="s">
        <v>7081</v>
      </c>
      <c r="N236" s="77" t="s">
        <v>7082</v>
      </c>
      <c r="O236" s="77" t="s">
        <v>445</v>
      </c>
      <c r="P236" s="77">
        <v>76904</v>
      </c>
      <c r="Q236" s="77"/>
      <c r="R236" s="77"/>
      <c r="S236" s="77"/>
      <c r="T236" s="77"/>
      <c r="U236" s="77" t="s">
        <v>7174</v>
      </c>
      <c r="V236" s="77"/>
      <c r="W236" s="77" t="s">
        <v>7108</v>
      </c>
      <c r="X236" s="77">
        <v>480</v>
      </c>
      <c r="Y236" s="77">
        <v>638</v>
      </c>
      <c r="Z236" s="77">
        <v>22</v>
      </c>
      <c r="AA236" s="77">
        <f t="shared" si="31"/>
        <v>0.30624000000000001</v>
      </c>
      <c r="AB236" s="77" t="s">
        <v>70</v>
      </c>
      <c r="AC236" s="77"/>
      <c r="AD236" s="77"/>
      <c r="AE236" s="77"/>
      <c r="AF236" s="77">
        <f t="shared" si="32"/>
        <v>392000178</v>
      </c>
      <c r="AG236" s="77">
        <f t="shared" si="33"/>
        <v>638</v>
      </c>
      <c r="AH236" s="77">
        <f t="shared" si="34"/>
        <v>22</v>
      </c>
      <c r="AI236" s="77">
        <f t="shared" si="35"/>
        <v>0.30624000000000001</v>
      </c>
      <c r="AJ236" s="77" t="s">
        <v>72</v>
      </c>
      <c r="AK236" s="77">
        <v>392000178</v>
      </c>
      <c r="AL236" s="78">
        <v>44638</v>
      </c>
      <c r="AM236" s="78">
        <v>44638</v>
      </c>
      <c r="AN236" s="78">
        <v>44641</v>
      </c>
      <c r="AO236" s="78">
        <v>44641</v>
      </c>
      <c r="AP236" s="78">
        <v>44641</v>
      </c>
      <c r="AQ236" s="77" t="s">
        <v>89</v>
      </c>
      <c r="AR236" s="77"/>
      <c r="AS236" s="77"/>
      <c r="AT236" s="77"/>
      <c r="AU236" s="77"/>
      <c r="AV236" s="78"/>
      <c r="AW236" s="77" t="s">
        <v>1198</v>
      </c>
      <c r="AX236" s="77"/>
      <c r="AY236" s="77"/>
      <c r="AZ236" s="77"/>
      <c r="BA236" s="77"/>
      <c r="BB236" s="77"/>
      <c r="BC236" s="77"/>
      <c r="BD236" s="77"/>
      <c r="BE236" s="77">
        <f t="shared" si="36"/>
        <v>12</v>
      </c>
      <c r="BF236" s="77">
        <f t="shared" si="37"/>
        <v>3</v>
      </c>
      <c r="BG236" s="77">
        <f t="shared" si="38"/>
        <v>2022</v>
      </c>
      <c r="BH236" s="77"/>
    </row>
    <row r="237" spans="1:60">
      <c r="A237" s="77" t="s">
        <v>55</v>
      </c>
      <c r="B237" s="77" t="s">
        <v>56</v>
      </c>
      <c r="C237" s="77">
        <v>392000282</v>
      </c>
      <c r="D237" s="77"/>
      <c r="E237" s="77" t="s">
        <v>7166</v>
      </c>
      <c r="F237" s="77" t="s">
        <v>85</v>
      </c>
      <c r="G237" s="77" t="s">
        <v>5855</v>
      </c>
      <c r="H237" s="77" t="s">
        <v>5856</v>
      </c>
      <c r="I237" s="77" t="s">
        <v>6216</v>
      </c>
      <c r="J237" s="77" t="s">
        <v>85</v>
      </c>
      <c r="K237" s="309" t="s">
        <v>5858</v>
      </c>
      <c r="L237" s="77" t="s">
        <v>7080</v>
      </c>
      <c r="M237" s="77" t="s">
        <v>7081</v>
      </c>
      <c r="N237" s="77" t="s">
        <v>7082</v>
      </c>
      <c r="O237" s="77" t="s">
        <v>445</v>
      </c>
      <c r="P237" s="77">
        <v>76904</v>
      </c>
      <c r="Q237" s="77"/>
      <c r="R237" s="77"/>
      <c r="S237" s="77"/>
      <c r="T237" s="77"/>
      <c r="U237" s="77" t="s">
        <v>7174</v>
      </c>
      <c r="V237" s="77"/>
      <c r="W237" s="77" t="s">
        <v>7108</v>
      </c>
      <c r="X237" s="77">
        <v>480</v>
      </c>
      <c r="Y237" s="77">
        <v>638</v>
      </c>
      <c r="Z237" s="77">
        <v>22</v>
      </c>
      <c r="AA237" s="77">
        <f t="shared" si="31"/>
        <v>0.30624000000000001</v>
      </c>
      <c r="AB237" s="77" t="s">
        <v>70</v>
      </c>
      <c r="AC237" s="77"/>
      <c r="AD237" s="77"/>
      <c r="AE237" s="77"/>
      <c r="AF237" s="77">
        <f t="shared" si="32"/>
        <v>392000282</v>
      </c>
      <c r="AG237" s="77">
        <f t="shared" si="33"/>
        <v>638</v>
      </c>
      <c r="AH237" s="77">
        <f t="shared" si="34"/>
        <v>22</v>
      </c>
      <c r="AI237" s="77">
        <f t="shared" si="35"/>
        <v>0.30624000000000001</v>
      </c>
      <c r="AJ237" s="77" t="s">
        <v>72</v>
      </c>
      <c r="AK237" s="77">
        <v>392000282</v>
      </c>
      <c r="AL237" s="78">
        <v>44638</v>
      </c>
      <c r="AM237" s="78">
        <v>44638</v>
      </c>
      <c r="AN237" s="78">
        <v>44641</v>
      </c>
      <c r="AO237" s="78">
        <v>44641</v>
      </c>
      <c r="AP237" s="78">
        <v>44641</v>
      </c>
      <c r="AQ237" s="77" t="s">
        <v>89</v>
      </c>
      <c r="AR237" s="77"/>
      <c r="AS237" s="77"/>
      <c r="AT237" s="77"/>
      <c r="AU237" s="77"/>
      <c r="AV237" s="78"/>
      <c r="AW237" s="77" t="s">
        <v>1198</v>
      </c>
      <c r="AX237" s="77"/>
      <c r="AY237" s="77"/>
      <c r="AZ237" s="77"/>
      <c r="BA237" s="77"/>
      <c r="BB237" s="77"/>
      <c r="BC237" s="77"/>
      <c r="BD237" s="77"/>
      <c r="BE237" s="77">
        <f t="shared" si="36"/>
        <v>12</v>
      </c>
      <c r="BF237" s="77">
        <f t="shared" si="37"/>
        <v>3</v>
      </c>
      <c r="BG237" s="77">
        <f t="shared" si="38"/>
        <v>2022</v>
      </c>
      <c r="BH237" s="77"/>
    </row>
    <row r="238" spans="1:60">
      <c r="A238" s="77" t="s">
        <v>55</v>
      </c>
      <c r="B238" s="77" t="s">
        <v>56</v>
      </c>
      <c r="C238" s="77">
        <v>392000314</v>
      </c>
      <c r="D238" s="77"/>
      <c r="E238" s="77" t="s">
        <v>7166</v>
      </c>
      <c r="F238" s="77" t="s">
        <v>85</v>
      </c>
      <c r="G238" s="77" t="s">
        <v>5855</v>
      </c>
      <c r="H238" s="77" t="s">
        <v>5856</v>
      </c>
      <c r="I238" s="77" t="s">
        <v>6216</v>
      </c>
      <c r="J238" s="77" t="s">
        <v>85</v>
      </c>
      <c r="K238" s="309" t="s">
        <v>5858</v>
      </c>
      <c r="L238" s="77" t="s">
        <v>7080</v>
      </c>
      <c r="M238" s="77" t="s">
        <v>7081</v>
      </c>
      <c r="N238" s="77" t="s">
        <v>7082</v>
      </c>
      <c r="O238" s="77" t="s">
        <v>445</v>
      </c>
      <c r="P238" s="77">
        <v>76904</v>
      </c>
      <c r="Q238" s="77"/>
      <c r="R238" s="77"/>
      <c r="S238" s="77"/>
      <c r="T238" s="77"/>
      <c r="U238" s="77" t="s">
        <v>7174</v>
      </c>
      <c r="V238" s="77"/>
      <c r="W238" s="77" t="s">
        <v>7108</v>
      </c>
      <c r="X238" s="77">
        <v>480</v>
      </c>
      <c r="Y238" s="77">
        <v>638</v>
      </c>
      <c r="Z238" s="77">
        <v>22</v>
      </c>
      <c r="AA238" s="77">
        <f t="shared" si="31"/>
        <v>0.30624000000000001</v>
      </c>
      <c r="AB238" s="77" t="s">
        <v>70</v>
      </c>
      <c r="AC238" s="77"/>
      <c r="AD238" s="77"/>
      <c r="AE238" s="77"/>
      <c r="AF238" s="77">
        <f t="shared" si="32"/>
        <v>392000314</v>
      </c>
      <c r="AG238" s="77">
        <f t="shared" si="33"/>
        <v>638</v>
      </c>
      <c r="AH238" s="77">
        <f t="shared" si="34"/>
        <v>22</v>
      </c>
      <c r="AI238" s="77">
        <f t="shared" si="35"/>
        <v>0.30624000000000001</v>
      </c>
      <c r="AJ238" s="77" t="s">
        <v>72</v>
      </c>
      <c r="AK238" s="77">
        <v>392000314</v>
      </c>
      <c r="AL238" s="78">
        <v>44638</v>
      </c>
      <c r="AM238" s="78">
        <v>44638</v>
      </c>
      <c r="AN238" s="78">
        <v>44641</v>
      </c>
      <c r="AO238" s="78">
        <v>44641</v>
      </c>
      <c r="AP238" s="78">
        <v>44641</v>
      </c>
      <c r="AQ238" s="77" t="s">
        <v>89</v>
      </c>
      <c r="AR238" s="77"/>
      <c r="AS238" s="77"/>
      <c r="AT238" s="77"/>
      <c r="AU238" s="77"/>
      <c r="AV238" s="78"/>
      <c r="AW238" s="77" t="s">
        <v>1198</v>
      </c>
      <c r="AX238" s="77"/>
      <c r="AY238" s="77"/>
      <c r="AZ238" s="77"/>
      <c r="BA238" s="77"/>
      <c r="BB238" s="77"/>
      <c r="BC238" s="77"/>
      <c r="BD238" s="77"/>
      <c r="BE238" s="77">
        <f t="shared" si="36"/>
        <v>12</v>
      </c>
      <c r="BF238" s="77">
        <f t="shared" si="37"/>
        <v>3</v>
      </c>
      <c r="BG238" s="77">
        <f t="shared" si="38"/>
        <v>2022</v>
      </c>
      <c r="BH238" s="77"/>
    </row>
    <row r="239" spans="1:60">
      <c r="A239" s="77" t="s">
        <v>55</v>
      </c>
      <c r="B239" s="77" t="s">
        <v>56</v>
      </c>
      <c r="C239" s="77">
        <v>392000578</v>
      </c>
      <c r="D239" s="77"/>
      <c r="E239" s="77" t="s">
        <v>7166</v>
      </c>
      <c r="F239" s="77" t="s">
        <v>85</v>
      </c>
      <c r="G239" s="77" t="s">
        <v>5855</v>
      </c>
      <c r="H239" s="77" t="s">
        <v>5856</v>
      </c>
      <c r="I239" s="77" t="s">
        <v>6216</v>
      </c>
      <c r="J239" s="77" t="s">
        <v>85</v>
      </c>
      <c r="K239" s="309" t="s">
        <v>5858</v>
      </c>
      <c r="L239" s="77" t="s">
        <v>7080</v>
      </c>
      <c r="M239" s="77" t="s">
        <v>7081</v>
      </c>
      <c r="N239" s="77" t="s">
        <v>7082</v>
      </c>
      <c r="O239" s="77" t="s">
        <v>445</v>
      </c>
      <c r="P239" s="77">
        <v>76904</v>
      </c>
      <c r="Q239" s="77"/>
      <c r="R239" s="77"/>
      <c r="S239" s="77"/>
      <c r="T239" s="77"/>
      <c r="U239" s="77">
        <v>30397572</v>
      </c>
      <c r="V239" s="77"/>
      <c r="W239" s="77" t="s">
        <v>7175</v>
      </c>
      <c r="X239" s="77">
        <v>480</v>
      </c>
      <c r="Y239" s="77">
        <v>638</v>
      </c>
      <c r="Z239" s="77">
        <v>22</v>
      </c>
      <c r="AA239" s="77">
        <f t="shared" si="31"/>
        <v>0.30624000000000001</v>
      </c>
      <c r="AB239" s="77" t="s">
        <v>70</v>
      </c>
      <c r="AC239" s="77"/>
      <c r="AD239" s="77"/>
      <c r="AE239" s="77"/>
      <c r="AF239" s="77">
        <f t="shared" si="32"/>
        <v>392000578</v>
      </c>
      <c r="AG239" s="77">
        <f t="shared" si="33"/>
        <v>638</v>
      </c>
      <c r="AH239" s="77">
        <f t="shared" si="34"/>
        <v>22</v>
      </c>
      <c r="AI239" s="77">
        <f t="shared" si="35"/>
        <v>0.30624000000000001</v>
      </c>
      <c r="AJ239" s="77" t="s">
        <v>72</v>
      </c>
      <c r="AK239" s="77">
        <v>392000578</v>
      </c>
      <c r="AL239" s="78">
        <v>44638</v>
      </c>
      <c r="AM239" s="78">
        <v>44638</v>
      </c>
      <c r="AN239" s="78">
        <v>44641</v>
      </c>
      <c r="AO239" s="78">
        <v>44641</v>
      </c>
      <c r="AP239" s="78">
        <v>44641</v>
      </c>
      <c r="AQ239" s="77" t="s">
        <v>89</v>
      </c>
      <c r="AR239" s="77"/>
      <c r="AS239" s="77"/>
      <c r="AT239" s="77"/>
      <c r="AU239" s="77"/>
      <c r="AV239" s="78"/>
      <c r="AW239" s="77" t="s">
        <v>1198</v>
      </c>
      <c r="AX239" s="77"/>
      <c r="AY239" s="77"/>
      <c r="AZ239" s="77"/>
      <c r="BA239" s="77"/>
      <c r="BB239" s="77"/>
      <c r="BC239" s="77"/>
      <c r="BD239" s="77"/>
      <c r="BE239" s="77">
        <f t="shared" si="36"/>
        <v>12</v>
      </c>
      <c r="BF239" s="77">
        <f t="shared" si="37"/>
        <v>3</v>
      </c>
      <c r="BG239" s="77">
        <f t="shared" si="38"/>
        <v>2022</v>
      </c>
      <c r="BH239" s="77"/>
    </row>
    <row r="240" spans="1:60">
      <c r="A240" s="77" t="s">
        <v>55</v>
      </c>
      <c r="B240" s="77" t="s">
        <v>56</v>
      </c>
      <c r="C240" s="77">
        <v>391991849</v>
      </c>
      <c r="D240" s="77"/>
      <c r="E240" s="77" t="s">
        <v>7079</v>
      </c>
      <c r="F240" s="77" t="s">
        <v>85</v>
      </c>
      <c r="G240" s="77" t="s">
        <v>7089</v>
      </c>
      <c r="H240" s="77" t="s">
        <v>7090</v>
      </c>
      <c r="I240" s="77" t="s">
        <v>5840</v>
      </c>
      <c r="J240" s="77" t="s">
        <v>85</v>
      </c>
      <c r="K240" s="309" t="s">
        <v>5841</v>
      </c>
      <c r="L240" s="77" t="s">
        <v>7080</v>
      </c>
      <c r="M240" s="77" t="s">
        <v>7081</v>
      </c>
      <c r="N240" s="77" t="s">
        <v>7082</v>
      </c>
      <c r="O240" s="77" t="s">
        <v>445</v>
      </c>
      <c r="P240" s="77">
        <v>76904</v>
      </c>
      <c r="Q240" s="77"/>
      <c r="R240" s="77"/>
      <c r="S240" s="77"/>
      <c r="T240" s="77"/>
      <c r="U240" s="77" t="s">
        <v>7176</v>
      </c>
      <c r="V240" s="77"/>
      <c r="W240" s="77" t="s">
        <v>4634</v>
      </c>
      <c r="X240" s="77">
        <v>480</v>
      </c>
      <c r="Y240" s="77">
        <v>600</v>
      </c>
      <c r="Z240" s="77">
        <v>20</v>
      </c>
      <c r="AA240" s="77">
        <f t="shared" si="31"/>
        <v>0.28799999999999998</v>
      </c>
      <c r="AB240" s="77" t="s">
        <v>70</v>
      </c>
      <c r="AC240" s="77"/>
      <c r="AD240" s="77"/>
      <c r="AE240" s="77"/>
      <c r="AF240" s="77">
        <f t="shared" si="32"/>
        <v>391991849</v>
      </c>
      <c r="AG240" s="77">
        <f t="shared" si="33"/>
        <v>600</v>
      </c>
      <c r="AH240" s="77">
        <f t="shared" si="34"/>
        <v>20</v>
      </c>
      <c r="AI240" s="77">
        <f t="shared" si="35"/>
        <v>0.28799999999999998</v>
      </c>
      <c r="AJ240" s="77" t="s">
        <v>72</v>
      </c>
      <c r="AK240" s="77">
        <v>391991849</v>
      </c>
      <c r="AL240" s="78">
        <v>44638</v>
      </c>
      <c r="AM240" s="78">
        <v>44638</v>
      </c>
      <c r="AN240" s="78">
        <v>44641</v>
      </c>
      <c r="AO240" s="78">
        <v>44641</v>
      </c>
      <c r="AP240" s="78">
        <v>44641</v>
      </c>
      <c r="AQ240" s="77" t="s">
        <v>89</v>
      </c>
      <c r="AR240" s="77"/>
      <c r="AS240" s="77"/>
      <c r="AT240" s="77"/>
      <c r="AU240" s="77"/>
      <c r="AV240" s="78"/>
      <c r="AW240" s="77" t="s">
        <v>1198</v>
      </c>
      <c r="AX240" s="77"/>
      <c r="AY240" s="77"/>
      <c r="AZ240" s="77"/>
      <c r="BA240" s="77"/>
      <c r="BB240" s="77"/>
      <c r="BC240" s="77"/>
      <c r="BD240" s="77"/>
      <c r="BE240" s="77">
        <f t="shared" si="36"/>
        <v>12</v>
      </c>
      <c r="BF240" s="77">
        <f t="shared" si="37"/>
        <v>3</v>
      </c>
      <c r="BG240" s="77">
        <f t="shared" si="38"/>
        <v>2022</v>
      </c>
      <c r="BH240" s="77"/>
    </row>
    <row r="241" spans="1:60">
      <c r="A241" s="77" t="s">
        <v>55</v>
      </c>
      <c r="B241" s="77" t="s">
        <v>56</v>
      </c>
      <c r="C241" s="77">
        <v>391992107</v>
      </c>
      <c r="D241" s="77"/>
      <c r="E241" s="77" t="s">
        <v>7079</v>
      </c>
      <c r="F241" s="77" t="s">
        <v>85</v>
      </c>
      <c r="G241" s="77" t="s">
        <v>7089</v>
      </c>
      <c r="H241" s="77" t="s">
        <v>7090</v>
      </c>
      <c r="I241" s="77" t="s">
        <v>5840</v>
      </c>
      <c r="J241" s="77" t="s">
        <v>85</v>
      </c>
      <c r="K241" s="309" t="s">
        <v>5841</v>
      </c>
      <c r="L241" s="77" t="s">
        <v>7080</v>
      </c>
      <c r="M241" s="77" t="s">
        <v>7081</v>
      </c>
      <c r="N241" s="77" t="s">
        <v>7082</v>
      </c>
      <c r="O241" s="77" t="s">
        <v>445</v>
      </c>
      <c r="P241" s="77">
        <v>76904</v>
      </c>
      <c r="Q241" s="77"/>
      <c r="R241" s="77"/>
      <c r="S241" s="77"/>
      <c r="T241" s="77"/>
      <c r="U241" s="77" t="s">
        <v>7176</v>
      </c>
      <c r="V241" s="77"/>
      <c r="W241" s="77" t="s">
        <v>4634</v>
      </c>
      <c r="X241" s="77">
        <v>480</v>
      </c>
      <c r="Y241" s="77">
        <v>600</v>
      </c>
      <c r="Z241" s="77">
        <v>20</v>
      </c>
      <c r="AA241" s="77">
        <f t="shared" si="31"/>
        <v>0.28799999999999998</v>
      </c>
      <c r="AB241" s="77" t="s">
        <v>70</v>
      </c>
      <c r="AC241" s="77"/>
      <c r="AD241" s="77"/>
      <c r="AE241" s="77"/>
      <c r="AF241" s="77">
        <f t="shared" si="32"/>
        <v>391992107</v>
      </c>
      <c r="AG241" s="77">
        <f t="shared" si="33"/>
        <v>600</v>
      </c>
      <c r="AH241" s="77">
        <f t="shared" si="34"/>
        <v>20</v>
      </c>
      <c r="AI241" s="77">
        <f t="shared" si="35"/>
        <v>0.28799999999999998</v>
      </c>
      <c r="AJ241" s="77" t="s">
        <v>72</v>
      </c>
      <c r="AK241" s="77">
        <v>391992107</v>
      </c>
      <c r="AL241" s="78">
        <v>44638</v>
      </c>
      <c r="AM241" s="78">
        <v>44638</v>
      </c>
      <c r="AN241" s="78">
        <v>44641</v>
      </c>
      <c r="AO241" s="78">
        <v>44641</v>
      </c>
      <c r="AP241" s="78">
        <v>44641</v>
      </c>
      <c r="AQ241" s="77" t="s">
        <v>89</v>
      </c>
      <c r="AR241" s="77"/>
      <c r="AS241" s="77"/>
      <c r="AT241" s="77"/>
      <c r="AU241" s="77"/>
      <c r="AV241" s="78"/>
      <c r="AW241" s="77" t="s">
        <v>1198</v>
      </c>
      <c r="AX241" s="77"/>
      <c r="AY241" s="77"/>
      <c r="AZ241" s="77"/>
      <c r="BA241" s="77"/>
      <c r="BB241" s="77"/>
      <c r="BC241" s="77"/>
      <c r="BD241" s="77"/>
      <c r="BE241" s="77">
        <f t="shared" si="36"/>
        <v>12</v>
      </c>
      <c r="BF241" s="77">
        <f t="shared" si="37"/>
        <v>3</v>
      </c>
      <c r="BG241" s="77">
        <f t="shared" si="38"/>
        <v>2022</v>
      </c>
      <c r="BH241" s="77"/>
    </row>
    <row r="242" spans="1:60">
      <c r="A242" s="77" t="s">
        <v>55</v>
      </c>
      <c r="B242" s="77" t="s">
        <v>56</v>
      </c>
      <c r="C242" s="77">
        <v>391992175</v>
      </c>
      <c r="D242" s="77"/>
      <c r="E242" s="77" t="s">
        <v>7079</v>
      </c>
      <c r="F242" s="77" t="s">
        <v>85</v>
      </c>
      <c r="G242" s="77" t="s">
        <v>7089</v>
      </c>
      <c r="H242" s="77" t="s">
        <v>7090</v>
      </c>
      <c r="I242" s="77" t="s">
        <v>5840</v>
      </c>
      <c r="J242" s="77" t="s">
        <v>85</v>
      </c>
      <c r="K242" s="309" t="s">
        <v>5841</v>
      </c>
      <c r="L242" s="77" t="s">
        <v>7080</v>
      </c>
      <c r="M242" s="77" t="s">
        <v>7081</v>
      </c>
      <c r="N242" s="77" t="s">
        <v>7082</v>
      </c>
      <c r="O242" s="77" t="s">
        <v>445</v>
      </c>
      <c r="P242" s="77">
        <v>76904</v>
      </c>
      <c r="Q242" s="77"/>
      <c r="R242" s="77"/>
      <c r="S242" s="77"/>
      <c r="T242" s="77"/>
      <c r="U242" s="77" t="s">
        <v>7176</v>
      </c>
      <c r="V242" s="77"/>
      <c r="W242" s="77" t="s">
        <v>4634</v>
      </c>
      <c r="X242" s="77">
        <v>480</v>
      </c>
      <c r="Y242" s="77">
        <v>600</v>
      </c>
      <c r="Z242" s="77">
        <v>20</v>
      </c>
      <c r="AA242" s="77">
        <f t="shared" si="31"/>
        <v>0.28799999999999998</v>
      </c>
      <c r="AB242" s="77" t="s">
        <v>70</v>
      </c>
      <c r="AC242" s="77"/>
      <c r="AD242" s="77"/>
      <c r="AE242" s="77"/>
      <c r="AF242" s="77">
        <f t="shared" si="32"/>
        <v>391992175</v>
      </c>
      <c r="AG242" s="77">
        <f t="shared" si="33"/>
        <v>600</v>
      </c>
      <c r="AH242" s="77">
        <f t="shared" si="34"/>
        <v>20</v>
      </c>
      <c r="AI242" s="77">
        <f t="shared" si="35"/>
        <v>0.28799999999999998</v>
      </c>
      <c r="AJ242" s="77" t="s">
        <v>72</v>
      </c>
      <c r="AK242" s="77">
        <v>391992175</v>
      </c>
      <c r="AL242" s="78">
        <v>44638</v>
      </c>
      <c r="AM242" s="78">
        <v>44638</v>
      </c>
      <c r="AN242" s="78">
        <v>44641</v>
      </c>
      <c r="AO242" s="78">
        <v>44641</v>
      </c>
      <c r="AP242" s="78">
        <v>44641</v>
      </c>
      <c r="AQ242" s="77" t="s">
        <v>89</v>
      </c>
      <c r="AR242" s="77"/>
      <c r="AS242" s="77"/>
      <c r="AT242" s="77"/>
      <c r="AU242" s="77"/>
      <c r="AV242" s="78"/>
      <c r="AW242" s="77" t="s">
        <v>1198</v>
      </c>
      <c r="AX242" s="77"/>
      <c r="AY242" s="77"/>
      <c r="AZ242" s="77"/>
      <c r="BA242" s="77"/>
      <c r="BB242" s="77"/>
      <c r="BC242" s="77"/>
      <c r="BD242" s="77"/>
      <c r="BE242" s="77">
        <f t="shared" si="36"/>
        <v>12</v>
      </c>
      <c r="BF242" s="77">
        <f t="shared" si="37"/>
        <v>3</v>
      </c>
      <c r="BG242" s="77">
        <f t="shared" si="38"/>
        <v>2022</v>
      </c>
      <c r="BH242" s="77"/>
    </row>
    <row r="243" spans="1:60">
      <c r="A243" s="77" t="s">
        <v>55</v>
      </c>
      <c r="B243" s="77" t="s">
        <v>56</v>
      </c>
      <c r="C243" s="77">
        <v>391992442</v>
      </c>
      <c r="D243" s="77"/>
      <c r="E243" s="77" t="s">
        <v>7079</v>
      </c>
      <c r="F243" s="77" t="s">
        <v>85</v>
      </c>
      <c r="G243" s="77" t="s">
        <v>7089</v>
      </c>
      <c r="H243" s="77" t="s">
        <v>7090</v>
      </c>
      <c r="I243" s="77" t="s">
        <v>5840</v>
      </c>
      <c r="J243" s="77" t="s">
        <v>85</v>
      </c>
      <c r="K243" s="309" t="s">
        <v>5841</v>
      </c>
      <c r="L243" s="77" t="s">
        <v>7080</v>
      </c>
      <c r="M243" s="77" t="s">
        <v>7081</v>
      </c>
      <c r="N243" s="77" t="s">
        <v>7082</v>
      </c>
      <c r="O243" s="77" t="s">
        <v>445</v>
      </c>
      <c r="P243" s="77">
        <v>76904</v>
      </c>
      <c r="Q243" s="77"/>
      <c r="R243" s="77"/>
      <c r="S243" s="77"/>
      <c r="T243" s="77"/>
      <c r="U243" s="77" t="s">
        <v>7176</v>
      </c>
      <c r="V243" s="77"/>
      <c r="W243" s="77" t="s">
        <v>4634</v>
      </c>
      <c r="X243" s="77">
        <v>480</v>
      </c>
      <c r="Y243" s="77">
        <v>600</v>
      </c>
      <c r="Z243" s="77">
        <v>20</v>
      </c>
      <c r="AA243" s="77">
        <f t="shared" si="31"/>
        <v>0.28799999999999998</v>
      </c>
      <c r="AB243" s="77" t="s">
        <v>70</v>
      </c>
      <c r="AC243" s="77"/>
      <c r="AD243" s="77"/>
      <c r="AE243" s="77"/>
      <c r="AF243" s="77">
        <f t="shared" si="32"/>
        <v>391992442</v>
      </c>
      <c r="AG243" s="77">
        <f t="shared" si="33"/>
        <v>600</v>
      </c>
      <c r="AH243" s="77">
        <f t="shared" si="34"/>
        <v>20</v>
      </c>
      <c r="AI243" s="77">
        <f t="shared" si="35"/>
        <v>0.28799999999999998</v>
      </c>
      <c r="AJ243" s="77" t="s">
        <v>72</v>
      </c>
      <c r="AK243" s="77">
        <v>391992442</v>
      </c>
      <c r="AL243" s="78">
        <v>44638</v>
      </c>
      <c r="AM243" s="78">
        <v>44638</v>
      </c>
      <c r="AN243" s="78">
        <v>44641</v>
      </c>
      <c r="AO243" s="78">
        <v>44641</v>
      </c>
      <c r="AP243" s="78">
        <v>44641</v>
      </c>
      <c r="AQ243" s="77" t="s">
        <v>89</v>
      </c>
      <c r="AR243" s="77"/>
      <c r="AS243" s="77"/>
      <c r="AT243" s="77"/>
      <c r="AU243" s="77"/>
      <c r="AV243" s="78"/>
      <c r="AW243" s="77" t="s">
        <v>1198</v>
      </c>
      <c r="AX243" s="77"/>
      <c r="AY243" s="77"/>
      <c r="AZ243" s="77"/>
      <c r="BA243" s="77"/>
      <c r="BB243" s="77"/>
      <c r="BC243" s="77"/>
      <c r="BD243" s="77"/>
      <c r="BE243" s="77">
        <f t="shared" si="36"/>
        <v>12</v>
      </c>
      <c r="BF243" s="77">
        <f t="shared" si="37"/>
        <v>3</v>
      </c>
      <c r="BG243" s="77">
        <f t="shared" si="38"/>
        <v>2022</v>
      </c>
      <c r="BH243" s="77"/>
    </row>
    <row r="244" spans="1:60">
      <c r="A244" s="77" t="s">
        <v>55</v>
      </c>
      <c r="B244" s="77" t="s">
        <v>56</v>
      </c>
      <c r="C244" s="77">
        <v>391992517</v>
      </c>
      <c r="D244" s="77"/>
      <c r="E244" s="77" t="s">
        <v>7079</v>
      </c>
      <c r="F244" s="77" t="s">
        <v>85</v>
      </c>
      <c r="G244" s="77" t="s">
        <v>7089</v>
      </c>
      <c r="H244" s="77" t="s">
        <v>7090</v>
      </c>
      <c r="I244" s="77" t="s">
        <v>5840</v>
      </c>
      <c r="J244" s="77" t="s">
        <v>85</v>
      </c>
      <c r="K244" s="309" t="s">
        <v>5841</v>
      </c>
      <c r="L244" s="77" t="s">
        <v>7080</v>
      </c>
      <c r="M244" s="77" t="s">
        <v>7081</v>
      </c>
      <c r="N244" s="77" t="s">
        <v>7082</v>
      </c>
      <c r="O244" s="77" t="s">
        <v>445</v>
      </c>
      <c r="P244" s="77">
        <v>76904</v>
      </c>
      <c r="Q244" s="77"/>
      <c r="R244" s="77"/>
      <c r="S244" s="77"/>
      <c r="T244" s="77"/>
      <c r="U244" s="77" t="s">
        <v>7176</v>
      </c>
      <c r="V244" s="77"/>
      <c r="W244" s="77" t="s">
        <v>4634</v>
      </c>
      <c r="X244" s="77">
        <v>480</v>
      </c>
      <c r="Y244" s="77">
        <v>600</v>
      </c>
      <c r="Z244" s="77">
        <v>20</v>
      </c>
      <c r="AA244" s="77">
        <f t="shared" si="31"/>
        <v>0.28799999999999998</v>
      </c>
      <c r="AB244" s="77" t="s">
        <v>70</v>
      </c>
      <c r="AC244" s="77"/>
      <c r="AD244" s="77"/>
      <c r="AE244" s="77"/>
      <c r="AF244" s="77">
        <f t="shared" si="32"/>
        <v>391992517</v>
      </c>
      <c r="AG244" s="77">
        <f t="shared" si="33"/>
        <v>600</v>
      </c>
      <c r="AH244" s="77">
        <f t="shared" si="34"/>
        <v>20</v>
      </c>
      <c r="AI244" s="77">
        <f t="shared" si="35"/>
        <v>0.28799999999999998</v>
      </c>
      <c r="AJ244" s="77" t="s">
        <v>72</v>
      </c>
      <c r="AK244" s="77">
        <v>391992517</v>
      </c>
      <c r="AL244" s="78">
        <v>44638</v>
      </c>
      <c r="AM244" s="78">
        <v>44638</v>
      </c>
      <c r="AN244" s="78">
        <v>44641</v>
      </c>
      <c r="AO244" s="78">
        <v>44641</v>
      </c>
      <c r="AP244" s="78">
        <v>44641</v>
      </c>
      <c r="AQ244" s="77" t="s">
        <v>89</v>
      </c>
      <c r="AR244" s="77"/>
      <c r="AS244" s="77"/>
      <c r="AT244" s="77"/>
      <c r="AU244" s="77"/>
      <c r="AV244" s="78"/>
      <c r="AW244" s="77" t="s">
        <v>1198</v>
      </c>
      <c r="AX244" s="77"/>
      <c r="AY244" s="77"/>
      <c r="AZ244" s="77"/>
      <c r="BA244" s="77"/>
      <c r="BB244" s="77"/>
      <c r="BC244" s="77"/>
      <c r="BD244" s="77"/>
      <c r="BE244" s="77">
        <f t="shared" si="36"/>
        <v>12</v>
      </c>
      <c r="BF244" s="77">
        <f t="shared" si="37"/>
        <v>3</v>
      </c>
      <c r="BG244" s="77">
        <f t="shared" si="38"/>
        <v>2022</v>
      </c>
      <c r="BH244" s="77"/>
    </row>
    <row r="245" spans="1:60">
      <c r="A245" s="77" t="s">
        <v>55</v>
      </c>
      <c r="B245" s="77" t="s">
        <v>56</v>
      </c>
      <c r="C245" s="77">
        <v>392177514</v>
      </c>
      <c r="D245" s="77"/>
      <c r="E245" s="77" t="s">
        <v>7166</v>
      </c>
      <c r="F245" s="77" t="s">
        <v>5498</v>
      </c>
      <c r="G245" s="77" t="s">
        <v>7172</v>
      </c>
      <c r="H245" s="77" t="s">
        <v>7173</v>
      </c>
      <c r="I245" s="77" t="s">
        <v>5501</v>
      </c>
      <c r="J245" s="77" t="s">
        <v>445</v>
      </c>
      <c r="K245" s="77">
        <v>77536</v>
      </c>
      <c r="L245" s="77" t="s">
        <v>7080</v>
      </c>
      <c r="M245" s="77" t="s">
        <v>7081</v>
      </c>
      <c r="N245" s="77" t="s">
        <v>7082</v>
      </c>
      <c r="O245" s="77" t="s">
        <v>445</v>
      </c>
      <c r="P245" s="77">
        <v>76904</v>
      </c>
      <c r="Q245" s="77"/>
      <c r="R245" s="77"/>
      <c r="S245" s="77"/>
      <c r="T245" s="77"/>
      <c r="U245" s="77">
        <v>12005832</v>
      </c>
      <c r="V245" s="77"/>
      <c r="W245" s="77" t="s">
        <v>7168</v>
      </c>
      <c r="X245" s="77">
        <v>480</v>
      </c>
      <c r="Y245" s="77">
        <v>600</v>
      </c>
      <c r="Z245" s="77">
        <v>20</v>
      </c>
      <c r="AA245" s="77">
        <f t="shared" si="31"/>
        <v>0.28799999999999998</v>
      </c>
      <c r="AB245" s="77" t="s">
        <v>70</v>
      </c>
      <c r="AC245" s="77"/>
      <c r="AD245" s="77"/>
      <c r="AE245" s="77"/>
      <c r="AF245" s="77">
        <f t="shared" si="32"/>
        <v>392177514</v>
      </c>
      <c r="AG245" s="77">
        <f t="shared" si="33"/>
        <v>600</v>
      </c>
      <c r="AH245" s="77">
        <f t="shared" si="34"/>
        <v>20</v>
      </c>
      <c r="AI245" s="77">
        <f t="shared" si="35"/>
        <v>0.28799999999999998</v>
      </c>
      <c r="AJ245" s="77" t="s">
        <v>72</v>
      </c>
      <c r="AK245" s="77">
        <v>392177514</v>
      </c>
      <c r="AL245" s="78">
        <v>44641</v>
      </c>
      <c r="AM245" s="78">
        <v>44641</v>
      </c>
      <c r="AN245" s="78">
        <v>44642</v>
      </c>
      <c r="AO245" s="78">
        <v>44642</v>
      </c>
      <c r="AP245" s="78">
        <v>44642</v>
      </c>
      <c r="AQ245" s="77" t="s">
        <v>89</v>
      </c>
      <c r="AR245" s="77"/>
      <c r="AS245" s="77"/>
      <c r="AT245" s="77"/>
      <c r="AU245" s="77"/>
      <c r="AV245" s="78"/>
      <c r="AW245" s="77" t="s">
        <v>1198</v>
      </c>
      <c r="AX245" s="77"/>
      <c r="AY245" s="77"/>
      <c r="AZ245" s="77"/>
      <c r="BA245" s="77"/>
      <c r="BB245" s="77"/>
      <c r="BC245" s="77"/>
      <c r="BD245" s="77"/>
      <c r="BE245" s="77">
        <f t="shared" si="36"/>
        <v>13</v>
      </c>
      <c r="BF245" s="77">
        <f t="shared" si="37"/>
        <v>3</v>
      </c>
      <c r="BG245" s="77">
        <f t="shared" si="38"/>
        <v>2022</v>
      </c>
      <c r="BH245" s="77"/>
    </row>
    <row r="246" spans="1:60">
      <c r="A246" s="77" t="s">
        <v>55</v>
      </c>
      <c r="B246" s="77" t="s">
        <v>56</v>
      </c>
      <c r="C246" s="77">
        <v>392177556</v>
      </c>
      <c r="D246" s="77"/>
      <c r="E246" s="77" t="s">
        <v>7166</v>
      </c>
      <c r="F246" s="77" t="s">
        <v>5498</v>
      </c>
      <c r="G246" s="77" t="s">
        <v>7172</v>
      </c>
      <c r="H246" s="77" t="s">
        <v>7173</v>
      </c>
      <c r="I246" s="77" t="s">
        <v>5501</v>
      </c>
      <c r="J246" s="77" t="s">
        <v>445</v>
      </c>
      <c r="K246" s="77">
        <v>77536</v>
      </c>
      <c r="L246" s="77" t="s">
        <v>7080</v>
      </c>
      <c r="M246" s="77" t="s">
        <v>7081</v>
      </c>
      <c r="N246" s="77" t="s">
        <v>7082</v>
      </c>
      <c r="O246" s="77" t="s">
        <v>445</v>
      </c>
      <c r="P246" s="77">
        <v>76904</v>
      </c>
      <c r="Q246" s="77"/>
      <c r="R246" s="77"/>
      <c r="S246" s="77"/>
      <c r="T246" s="77"/>
      <c r="U246" s="77">
        <v>12005832</v>
      </c>
      <c r="V246" s="77"/>
      <c r="W246" s="77" t="s">
        <v>7168</v>
      </c>
      <c r="X246" s="77">
        <v>480</v>
      </c>
      <c r="Y246" s="77">
        <v>600</v>
      </c>
      <c r="Z246" s="77">
        <v>20</v>
      </c>
      <c r="AA246" s="77">
        <f t="shared" si="31"/>
        <v>0.28799999999999998</v>
      </c>
      <c r="AB246" s="77" t="s">
        <v>70</v>
      </c>
      <c r="AC246" s="77"/>
      <c r="AD246" s="77"/>
      <c r="AE246" s="77"/>
      <c r="AF246" s="77">
        <f t="shared" si="32"/>
        <v>392177556</v>
      </c>
      <c r="AG246" s="77">
        <f t="shared" si="33"/>
        <v>600</v>
      </c>
      <c r="AH246" s="77">
        <f t="shared" si="34"/>
        <v>20</v>
      </c>
      <c r="AI246" s="77">
        <f t="shared" si="35"/>
        <v>0.28799999999999998</v>
      </c>
      <c r="AJ246" s="77" t="s">
        <v>72</v>
      </c>
      <c r="AK246" s="77">
        <v>392177556</v>
      </c>
      <c r="AL246" s="78">
        <v>44641</v>
      </c>
      <c r="AM246" s="78">
        <v>44641</v>
      </c>
      <c r="AN246" s="78">
        <v>44642</v>
      </c>
      <c r="AO246" s="78">
        <v>44642</v>
      </c>
      <c r="AP246" s="78">
        <v>44642</v>
      </c>
      <c r="AQ246" s="77" t="s">
        <v>89</v>
      </c>
      <c r="AR246" s="77"/>
      <c r="AS246" s="77"/>
      <c r="AT246" s="77"/>
      <c r="AU246" s="77"/>
      <c r="AV246" s="78"/>
      <c r="AW246" s="77" t="s">
        <v>1198</v>
      </c>
      <c r="AX246" s="77"/>
      <c r="AY246" s="77"/>
      <c r="AZ246" s="77"/>
      <c r="BA246" s="77"/>
      <c r="BB246" s="77"/>
      <c r="BC246" s="77"/>
      <c r="BD246" s="77"/>
      <c r="BE246" s="77">
        <f t="shared" si="36"/>
        <v>13</v>
      </c>
      <c r="BF246" s="77">
        <f t="shared" si="37"/>
        <v>3</v>
      </c>
      <c r="BG246" s="77">
        <f t="shared" si="38"/>
        <v>2022</v>
      </c>
      <c r="BH246" s="77"/>
    </row>
    <row r="247" spans="1:60">
      <c r="A247" s="77" t="s">
        <v>55</v>
      </c>
      <c r="B247" s="77" t="s">
        <v>56</v>
      </c>
      <c r="C247" s="77">
        <v>392177572</v>
      </c>
      <c r="D247" s="77"/>
      <c r="E247" s="77" t="s">
        <v>7166</v>
      </c>
      <c r="F247" s="77" t="s">
        <v>5498</v>
      </c>
      <c r="G247" s="77" t="s">
        <v>7172</v>
      </c>
      <c r="H247" s="77" t="s">
        <v>7173</v>
      </c>
      <c r="I247" s="77" t="s">
        <v>5501</v>
      </c>
      <c r="J247" s="77" t="s">
        <v>445</v>
      </c>
      <c r="K247" s="77">
        <v>77536</v>
      </c>
      <c r="L247" s="77" t="s">
        <v>7080</v>
      </c>
      <c r="M247" s="77" t="s">
        <v>7081</v>
      </c>
      <c r="N247" s="77" t="s">
        <v>7082</v>
      </c>
      <c r="O247" s="77" t="s">
        <v>445</v>
      </c>
      <c r="P247" s="77">
        <v>76904</v>
      </c>
      <c r="Q247" s="77"/>
      <c r="R247" s="77"/>
      <c r="S247" s="77"/>
      <c r="T247" s="77"/>
      <c r="U247" s="77">
        <v>12005832</v>
      </c>
      <c r="V247" s="77"/>
      <c r="W247" s="77" t="s">
        <v>7168</v>
      </c>
      <c r="X247" s="77">
        <v>480</v>
      </c>
      <c r="Y247" s="77">
        <v>600</v>
      </c>
      <c r="Z247" s="77">
        <v>20</v>
      </c>
      <c r="AA247" s="77">
        <f t="shared" si="31"/>
        <v>0.28799999999999998</v>
      </c>
      <c r="AB247" s="77" t="s">
        <v>70</v>
      </c>
      <c r="AC247" s="77"/>
      <c r="AD247" s="77"/>
      <c r="AE247" s="77"/>
      <c r="AF247" s="77">
        <f t="shared" si="32"/>
        <v>392177572</v>
      </c>
      <c r="AG247" s="77">
        <f t="shared" si="33"/>
        <v>600</v>
      </c>
      <c r="AH247" s="77">
        <f t="shared" si="34"/>
        <v>20</v>
      </c>
      <c r="AI247" s="77">
        <f t="shared" si="35"/>
        <v>0.28799999999999998</v>
      </c>
      <c r="AJ247" s="77" t="s">
        <v>72</v>
      </c>
      <c r="AK247" s="77">
        <v>392177572</v>
      </c>
      <c r="AL247" s="78">
        <v>44641</v>
      </c>
      <c r="AM247" s="78">
        <v>44641</v>
      </c>
      <c r="AN247" s="78">
        <v>44642</v>
      </c>
      <c r="AO247" s="78">
        <v>44642</v>
      </c>
      <c r="AP247" s="78">
        <v>44642</v>
      </c>
      <c r="AQ247" s="77" t="s">
        <v>89</v>
      </c>
      <c r="AR247" s="77"/>
      <c r="AS247" s="77"/>
      <c r="AT247" s="77"/>
      <c r="AU247" s="77"/>
      <c r="AV247" s="78"/>
      <c r="AW247" s="77" t="s">
        <v>1198</v>
      </c>
      <c r="AX247" s="77"/>
      <c r="AY247" s="77"/>
      <c r="AZ247" s="77"/>
      <c r="BA247" s="77"/>
      <c r="BB247" s="77"/>
      <c r="BC247" s="77"/>
      <c r="BD247" s="77"/>
      <c r="BE247" s="77">
        <f t="shared" si="36"/>
        <v>13</v>
      </c>
      <c r="BF247" s="77">
        <f t="shared" si="37"/>
        <v>3</v>
      </c>
      <c r="BG247" s="77">
        <f t="shared" si="38"/>
        <v>2022</v>
      </c>
      <c r="BH247" s="77"/>
    </row>
    <row r="248" spans="1:60">
      <c r="A248" s="77" t="s">
        <v>55</v>
      </c>
      <c r="B248" s="77" t="s">
        <v>56</v>
      </c>
      <c r="C248" s="77">
        <v>392177585</v>
      </c>
      <c r="D248" s="77"/>
      <c r="E248" s="77" t="s">
        <v>7166</v>
      </c>
      <c r="F248" s="77" t="s">
        <v>5498</v>
      </c>
      <c r="G248" s="77" t="s">
        <v>7172</v>
      </c>
      <c r="H248" s="77" t="s">
        <v>7173</v>
      </c>
      <c r="I248" s="77" t="s">
        <v>5501</v>
      </c>
      <c r="J248" s="77" t="s">
        <v>445</v>
      </c>
      <c r="K248" s="77">
        <v>77536</v>
      </c>
      <c r="L248" s="77" t="s">
        <v>7080</v>
      </c>
      <c r="M248" s="77" t="s">
        <v>7081</v>
      </c>
      <c r="N248" s="77" t="s">
        <v>7082</v>
      </c>
      <c r="O248" s="77" t="s">
        <v>445</v>
      </c>
      <c r="P248" s="77">
        <v>76904</v>
      </c>
      <c r="Q248" s="77"/>
      <c r="R248" s="77"/>
      <c r="S248" s="77"/>
      <c r="T248" s="77"/>
      <c r="U248" s="77">
        <v>12005832</v>
      </c>
      <c r="V248" s="77"/>
      <c r="W248" s="77" t="s">
        <v>7168</v>
      </c>
      <c r="X248" s="77">
        <v>480</v>
      </c>
      <c r="Y248" s="77">
        <v>600</v>
      </c>
      <c r="Z248" s="77">
        <v>20</v>
      </c>
      <c r="AA248" s="77">
        <f t="shared" si="31"/>
        <v>0.28799999999999998</v>
      </c>
      <c r="AB248" s="77" t="s">
        <v>70</v>
      </c>
      <c r="AC248" s="77"/>
      <c r="AD248" s="77"/>
      <c r="AE248" s="77"/>
      <c r="AF248" s="77">
        <f t="shared" si="32"/>
        <v>392177585</v>
      </c>
      <c r="AG248" s="77">
        <f t="shared" si="33"/>
        <v>600</v>
      </c>
      <c r="AH248" s="77">
        <f t="shared" si="34"/>
        <v>20</v>
      </c>
      <c r="AI248" s="77">
        <f t="shared" si="35"/>
        <v>0.28799999999999998</v>
      </c>
      <c r="AJ248" s="77" t="s">
        <v>72</v>
      </c>
      <c r="AK248" s="77">
        <v>392177585</v>
      </c>
      <c r="AL248" s="78">
        <v>44641</v>
      </c>
      <c r="AM248" s="78">
        <v>44641</v>
      </c>
      <c r="AN248" s="78">
        <v>44642</v>
      </c>
      <c r="AO248" s="78">
        <v>44642</v>
      </c>
      <c r="AP248" s="78">
        <v>44642</v>
      </c>
      <c r="AQ248" s="77" t="s">
        <v>89</v>
      </c>
      <c r="AR248" s="77"/>
      <c r="AS248" s="77"/>
      <c r="AT248" s="77"/>
      <c r="AU248" s="77"/>
      <c r="AV248" s="78"/>
      <c r="AW248" s="77" t="s">
        <v>1198</v>
      </c>
      <c r="AX248" s="77"/>
      <c r="AY248" s="77"/>
      <c r="AZ248" s="77"/>
      <c r="BA248" s="77"/>
      <c r="BB248" s="77"/>
      <c r="BC248" s="77"/>
      <c r="BD248" s="77"/>
      <c r="BE248" s="77">
        <f t="shared" si="36"/>
        <v>13</v>
      </c>
      <c r="BF248" s="77">
        <f t="shared" si="37"/>
        <v>3</v>
      </c>
      <c r="BG248" s="77">
        <f t="shared" si="38"/>
        <v>2022</v>
      </c>
      <c r="BH248" s="77"/>
    </row>
    <row r="249" spans="1:60">
      <c r="A249" s="77" t="s">
        <v>55</v>
      </c>
      <c r="B249" s="77" t="s">
        <v>56</v>
      </c>
      <c r="C249" s="77">
        <v>392177655</v>
      </c>
      <c r="D249" s="77"/>
      <c r="E249" s="77" t="s">
        <v>7166</v>
      </c>
      <c r="F249" s="77" t="s">
        <v>5498</v>
      </c>
      <c r="G249" s="77" t="s">
        <v>7172</v>
      </c>
      <c r="H249" s="77" t="s">
        <v>7173</v>
      </c>
      <c r="I249" s="77" t="s">
        <v>5501</v>
      </c>
      <c r="J249" s="77" t="s">
        <v>445</v>
      </c>
      <c r="K249" s="77">
        <v>77536</v>
      </c>
      <c r="L249" s="77" t="s">
        <v>7080</v>
      </c>
      <c r="M249" s="77" t="s">
        <v>7081</v>
      </c>
      <c r="N249" s="77" t="s">
        <v>7082</v>
      </c>
      <c r="O249" s="77" t="s">
        <v>445</v>
      </c>
      <c r="P249" s="77">
        <v>76904</v>
      </c>
      <c r="Q249" s="77"/>
      <c r="R249" s="77"/>
      <c r="S249" s="77"/>
      <c r="T249" s="77"/>
      <c r="U249" s="77">
        <v>12005832</v>
      </c>
      <c r="V249" s="77"/>
      <c r="W249" s="77" t="s">
        <v>7168</v>
      </c>
      <c r="X249" s="77">
        <v>480</v>
      </c>
      <c r="Y249" s="77">
        <v>600</v>
      </c>
      <c r="Z249" s="77">
        <v>20</v>
      </c>
      <c r="AA249" s="77">
        <f t="shared" si="31"/>
        <v>0.28799999999999998</v>
      </c>
      <c r="AB249" s="77" t="s">
        <v>70</v>
      </c>
      <c r="AC249" s="77"/>
      <c r="AD249" s="77"/>
      <c r="AE249" s="77"/>
      <c r="AF249" s="77">
        <f t="shared" si="32"/>
        <v>392177655</v>
      </c>
      <c r="AG249" s="77">
        <f t="shared" si="33"/>
        <v>600</v>
      </c>
      <c r="AH249" s="77">
        <f t="shared" si="34"/>
        <v>20</v>
      </c>
      <c r="AI249" s="77">
        <f t="shared" si="35"/>
        <v>0.28799999999999998</v>
      </c>
      <c r="AJ249" s="77" t="s">
        <v>72</v>
      </c>
      <c r="AK249" s="77">
        <v>392177655</v>
      </c>
      <c r="AL249" s="78">
        <v>44641</v>
      </c>
      <c r="AM249" s="78">
        <v>44641</v>
      </c>
      <c r="AN249" s="78">
        <v>44642</v>
      </c>
      <c r="AO249" s="78">
        <v>44642</v>
      </c>
      <c r="AP249" s="78">
        <v>44642</v>
      </c>
      <c r="AQ249" s="77" t="s">
        <v>89</v>
      </c>
      <c r="AR249" s="77"/>
      <c r="AS249" s="77"/>
      <c r="AT249" s="77"/>
      <c r="AU249" s="77"/>
      <c r="AV249" s="78"/>
      <c r="AW249" s="77" t="s">
        <v>1198</v>
      </c>
      <c r="AX249" s="77"/>
      <c r="AY249" s="77"/>
      <c r="AZ249" s="77"/>
      <c r="BA249" s="77"/>
      <c r="BB249" s="77"/>
      <c r="BC249" s="77"/>
      <c r="BD249" s="77"/>
      <c r="BE249" s="77">
        <f t="shared" si="36"/>
        <v>13</v>
      </c>
      <c r="BF249" s="77">
        <f t="shared" si="37"/>
        <v>3</v>
      </c>
      <c r="BG249" s="77">
        <f t="shared" si="38"/>
        <v>2022</v>
      </c>
      <c r="BH249" s="77"/>
    </row>
    <row r="250" spans="1:60">
      <c r="A250" s="77" t="s">
        <v>55</v>
      </c>
      <c r="B250" s="77" t="s">
        <v>56</v>
      </c>
      <c r="C250" s="77">
        <v>392177844</v>
      </c>
      <c r="D250" s="77"/>
      <c r="E250" s="77" t="s">
        <v>7166</v>
      </c>
      <c r="F250" s="77" t="s">
        <v>5498</v>
      </c>
      <c r="G250" s="77" t="s">
        <v>7172</v>
      </c>
      <c r="H250" s="77" t="s">
        <v>7173</v>
      </c>
      <c r="I250" s="77" t="s">
        <v>5501</v>
      </c>
      <c r="J250" s="77" t="s">
        <v>445</v>
      </c>
      <c r="K250" s="77">
        <v>77536</v>
      </c>
      <c r="L250" s="77" t="s">
        <v>7080</v>
      </c>
      <c r="M250" s="77" t="s">
        <v>7081</v>
      </c>
      <c r="N250" s="77" t="s">
        <v>7082</v>
      </c>
      <c r="O250" s="77" t="s">
        <v>445</v>
      </c>
      <c r="P250" s="77">
        <v>76904</v>
      </c>
      <c r="Q250" s="77"/>
      <c r="R250" s="77"/>
      <c r="S250" s="77"/>
      <c r="T250" s="77"/>
      <c r="U250" s="77">
        <v>12005832</v>
      </c>
      <c r="V250" s="77"/>
      <c r="W250" s="77" t="s">
        <v>7168</v>
      </c>
      <c r="X250" s="77">
        <v>480</v>
      </c>
      <c r="Y250" s="77">
        <v>600</v>
      </c>
      <c r="Z250" s="77">
        <v>20</v>
      </c>
      <c r="AA250" s="77">
        <f t="shared" si="31"/>
        <v>0.28799999999999998</v>
      </c>
      <c r="AB250" s="77" t="s">
        <v>70</v>
      </c>
      <c r="AC250" s="77"/>
      <c r="AD250" s="77"/>
      <c r="AE250" s="77"/>
      <c r="AF250" s="77">
        <f t="shared" si="32"/>
        <v>392177844</v>
      </c>
      <c r="AG250" s="77">
        <f t="shared" si="33"/>
        <v>600</v>
      </c>
      <c r="AH250" s="77">
        <f t="shared" si="34"/>
        <v>20</v>
      </c>
      <c r="AI250" s="77">
        <f t="shared" si="35"/>
        <v>0.28799999999999998</v>
      </c>
      <c r="AJ250" s="77" t="s">
        <v>72</v>
      </c>
      <c r="AK250" s="77">
        <v>392177844</v>
      </c>
      <c r="AL250" s="78">
        <v>44641</v>
      </c>
      <c r="AM250" s="78">
        <v>44641</v>
      </c>
      <c r="AN250" s="78">
        <v>44642</v>
      </c>
      <c r="AO250" s="78">
        <v>44642</v>
      </c>
      <c r="AP250" s="78">
        <v>44642</v>
      </c>
      <c r="AQ250" s="77" t="s">
        <v>89</v>
      </c>
      <c r="AR250" s="77"/>
      <c r="AS250" s="77"/>
      <c r="AT250" s="77"/>
      <c r="AU250" s="77"/>
      <c r="AV250" s="78"/>
      <c r="AW250" s="77" t="s">
        <v>1198</v>
      </c>
      <c r="AX250" s="77"/>
      <c r="AY250" s="77"/>
      <c r="AZ250" s="77"/>
      <c r="BA250" s="77"/>
      <c r="BB250" s="77"/>
      <c r="BC250" s="77"/>
      <c r="BD250" s="77"/>
      <c r="BE250" s="77">
        <f t="shared" si="36"/>
        <v>13</v>
      </c>
      <c r="BF250" s="77">
        <f t="shared" si="37"/>
        <v>3</v>
      </c>
      <c r="BG250" s="77">
        <f t="shared" si="38"/>
        <v>2022</v>
      </c>
      <c r="BH250" s="77"/>
    </row>
    <row r="251" spans="1:60">
      <c r="A251" s="77" t="s">
        <v>55</v>
      </c>
      <c r="B251" s="77" t="s">
        <v>56</v>
      </c>
      <c r="C251" s="77">
        <v>392178003</v>
      </c>
      <c r="D251" s="77"/>
      <c r="E251" s="77" t="s">
        <v>7166</v>
      </c>
      <c r="F251" s="77" t="s">
        <v>5498</v>
      </c>
      <c r="G251" s="77" t="s">
        <v>7172</v>
      </c>
      <c r="H251" s="77" t="s">
        <v>7173</v>
      </c>
      <c r="I251" s="77" t="s">
        <v>5501</v>
      </c>
      <c r="J251" s="77" t="s">
        <v>445</v>
      </c>
      <c r="K251" s="77">
        <v>77536</v>
      </c>
      <c r="L251" s="77" t="s">
        <v>7080</v>
      </c>
      <c r="M251" s="77" t="s">
        <v>7081</v>
      </c>
      <c r="N251" s="77" t="s">
        <v>7082</v>
      </c>
      <c r="O251" s="77" t="s">
        <v>445</v>
      </c>
      <c r="P251" s="77">
        <v>76904</v>
      </c>
      <c r="Q251" s="77"/>
      <c r="R251" s="77"/>
      <c r="S251" s="77"/>
      <c r="T251" s="77"/>
      <c r="U251" s="77">
        <v>12005832</v>
      </c>
      <c r="V251" s="77"/>
      <c r="W251" s="77" t="s">
        <v>7168</v>
      </c>
      <c r="X251" s="77">
        <v>480</v>
      </c>
      <c r="Y251" s="77">
        <v>600</v>
      </c>
      <c r="Z251" s="77">
        <v>20</v>
      </c>
      <c r="AA251" s="77">
        <f t="shared" si="31"/>
        <v>0.28799999999999998</v>
      </c>
      <c r="AB251" s="77" t="s">
        <v>70</v>
      </c>
      <c r="AC251" s="77"/>
      <c r="AD251" s="77"/>
      <c r="AE251" s="77"/>
      <c r="AF251" s="77">
        <f t="shared" si="32"/>
        <v>392178003</v>
      </c>
      <c r="AG251" s="77">
        <f t="shared" si="33"/>
        <v>600</v>
      </c>
      <c r="AH251" s="77">
        <f t="shared" si="34"/>
        <v>20</v>
      </c>
      <c r="AI251" s="77">
        <f t="shared" si="35"/>
        <v>0.28799999999999998</v>
      </c>
      <c r="AJ251" s="77" t="s">
        <v>72</v>
      </c>
      <c r="AK251" s="77">
        <v>392178003</v>
      </c>
      <c r="AL251" s="78">
        <v>44641</v>
      </c>
      <c r="AM251" s="78">
        <v>44641</v>
      </c>
      <c r="AN251" s="78">
        <v>44642</v>
      </c>
      <c r="AO251" s="78">
        <v>44642</v>
      </c>
      <c r="AP251" s="78">
        <v>44642</v>
      </c>
      <c r="AQ251" s="77" t="s">
        <v>89</v>
      </c>
      <c r="AR251" s="77"/>
      <c r="AS251" s="77"/>
      <c r="AT251" s="77"/>
      <c r="AU251" s="77"/>
      <c r="AV251" s="78"/>
      <c r="AW251" s="77" t="s">
        <v>1198</v>
      </c>
      <c r="AX251" s="77"/>
      <c r="AY251" s="77"/>
      <c r="AZ251" s="77"/>
      <c r="BA251" s="77"/>
      <c r="BB251" s="77"/>
      <c r="BC251" s="77"/>
      <c r="BD251" s="77"/>
      <c r="BE251" s="77">
        <f t="shared" si="36"/>
        <v>13</v>
      </c>
      <c r="BF251" s="77">
        <f t="shared" si="37"/>
        <v>3</v>
      </c>
      <c r="BG251" s="77">
        <f t="shared" si="38"/>
        <v>2022</v>
      </c>
      <c r="BH251" s="77"/>
    </row>
    <row r="252" spans="1:60">
      <c r="A252" s="77" t="s">
        <v>55</v>
      </c>
      <c r="B252" s="77" t="s">
        <v>56</v>
      </c>
      <c r="C252" s="77">
        <v>392178029</v>
      </c>
      <c r="D252" s="77"/>
      <c r="E252" s="77" t="s">
        <v>7166</v>
      </c>
      <c r="F252" s="77" t="s">
        <v>5498</v>
      </c>
      <c r="G252" s="77" t="s">
        <v>7172</v>
      </c>
      <c r="H252" s="77" t="s">
        <v>7173</v>
      </c>
      <c r="I252" s="77" t="s">
        <v>5501</v>
      </c>
      <c r="J252" s="77" t="s">
        <v>445</v>
      </c>
      <c r="K252" s="77">
        <v>77536</v>
      </c>
      <c r="L252" s="77" t="s">
        <v>7080</v>
      </c>
      <c r="M252" s="77" t="s">
        <v>7081</v>
      </c>
      <c r="N252" s="77" t="s">
        <v>7082</v>
      </c>
      <c r="O252" s="77" t="s">
        <v>445</v>
      </c>
      <c r="P252" s="77">
        <v>76904</v>
      </c>
      <c r="Q252" s="77"/>
      <c r="R252" s="77"/>
      <c r="S252" s="77"/>
      <c r="T252" s="77"/>
      <c r="U252" s="77">
        <v>12005832</v>
      </c>
      <c r="V252" s="77"/>
      <c r="W252" s="77" t="s">
        <v>7168</v>
      </c>
      <c r="X252" s="77">
        <v>480</v>
      </c>
      <c r="Y252" s="77">
        <v>600</v>
      </c>
      <c r="Z252" s="77">
        <v>20</v>
      </c>
      <c r="AA252" s="77">
        <f t="shared" si="31"/>
        <v>0.28799999999999998</v>
      </c>
      <c r="AB252" s="77" t="s">
        <v>70</v>
      </c>
      <c r="AC252" s="77"/>
      <c r="AD252" s="77"/>
      <c r="AE252" s="77"/>
      <c r="AF252" s="77">
        <f t="shared" si="32"/>
        <v>392178029</v>
      </c>
      <c r="AG252" s="77">
        <f t="shared" si="33"/>
        <v>600</v>
      </c>
      <c r="AH252" s="77">
        <f t="shared" si="34"/>
        <v>20</v>
      </c>
      <c r="AI252" s="77">
        <f t="shared" si="35"/>
        <v>0.28799999999999998</v>
      </c>
      <c r="AJ252" s="77" t="s">
        <v>72</v>
      </c>
      <c r="AK252" s="77">
        <v>392178029</v>
      </c>
      <c r="AL252" s="78">
        <v>44641</v>
      </c>
      <c r="AM252" s="78">
        <v>44641</v>
      </c>
      <c r="AN252" s="78">
        <v>44642</v>
      </c>
      <c r="AO252" s="78">
        <v>44642</v>
      </c>
      <c r="AP252" s="78">
        <v>44642</v>
      </c>
      <c r="AQ252" s="77" t="s">
        <v>89</v>
      </c>
      <c r="AR252" s="77"/>
      <c r="AS252" s="77"/>
      <c r="AT252" s="77"/>
      <c r="AU252" s="77"/>
      <c r="AV252" s="78"/>
      <c r="AW252" s="77" t="s">
        <v>1198</v>
      </c>
      <c r="AX252" s="77"/>
      <c r="AY252" s="77"/>
      <c r="AZ252" s="77"/>
      <c r="BA252" s="77"/>
      <c r="BB252" s="77"/>
      <c r="BC252" s="77"/>
      <c r="BD252" s="77"/>
      <c r="BE252" s="77">
        <f t="shared" si="36"/>
        <v>13</v>
      </c>
      <c r="BF252" s="77">
        <f t="shared" si="37"/>
        <v>3</v>
      </c>
      <c r="BG252" s="77">
        <f t="shared" si="38"/>
        <v>2022</v>
      </c>
      <c r="BH252" s="77"/>
    </row>
    <row r="253" spans="1:60">
      <c r="A253" s="77" t="s">
        <v>55</v>
      </c>
      <c r="B253" s="77" t="s">
        <v>56</v>
      </c>
      <c r="C253" s="77">
        <v>392178046</v>
      </c>
      <c r="D253" s="77"/>
      <c r="E253" s="77" t="s">
        <v>7166</v>
      </c>
      <c r="F253" s="77" t="s">
        <v>5498</v>
      </c>
      <c r="G253" s="77" t="s">
        <v>7172</v>
      </c>
      <c r="H253" s="77" t="s">
        <v>7173</v>
      </c>
      <c r="I253" s="77" t="s">
        <v>5501</v>
      </c>
      <c r="J253" s="77" t="s">
        <v>445</v>
      </c>
      <c r="K253" s="77">
        <v>77536</v>
      </c>
      <c r="L253" s="77" t="s">
        <v>7080</v>
      </c>
      <c r="M253" s="77" t="s">
        <v>7081</v>
      </c>
      <c r="N253" s="77" t="s">
        <v>7082</v>
      </c>
      <c r="O253" s="77" t="s">
        <v>445</v>
      </c>
      <c r="P253" s="77">
        <v>76904</v>
      </c>
      <c r="Q253" s="77"/>
      <c r="R253" s="77"/>
      <c r="S253" s="77"/>
      <c r="T253" s="77"/>
      <c r="U253" s="77">
        <v>12005832</v>
      </c>
      <c r="V253" s="77"/>
      <c r="W253" s="77" t="s">
        <v>7168</v>
      </c>
      <c r="X253" s="77">
        <v>480</v>
      </c>
      <c r="Y253" s="77">
        <v>600</v>
      </c>
      <c r="Z253" s="77">
        <v>20</v>
      </c>
      <c r="AA253" s="77">
        <f t="shared" si="31"/>
        <v>0.28799999999999998</v>
      </c>
      <c r="AB253" s="77" t="s">
        <v>70</v>
      </c>
      <c r="AC253" s="77"/>
      <c r="AD253" s="77"/>
      <c r="AE253" s="77"/>
      <c r="AF253" s="77">
        <f t="shared" si="32"/>
        <v>392178046</v>
      </c>
      <c r="AG253" s="77">
        <f t="shared" si="33"/>
        <v>600</v>
      </c>
      <c r="AH253" s="77">
        <f t="shared" si="34"/>
        <v>20</v>
      </c>
      <c r="AI253" s="77">
        <f t="shared" si="35"/>
        <v>0.28799999999999998</v>
      </c>
      <c r="AJ253" s="77" t="s">
        <v>72</v>
      </c>
      <c r="AK253" s="77">
        <v>392178046</v>
      </c>
      <c r="AL253" s="78">
        <v>44641</v>
      </c>
      <c r="AM253" s="78">
        <v>44641</v>
      </c>
      <c r="AN253" s="78">
        <v>44642</v>
      </c>
      <c r="AO253" s="78">
        <v>44642</v>
      </c>
      <c r="AP253" s="78">
        <v>44642</v>
      </c>
      <c r="AQ253" s="77" t="s">
        <v>89</v>
      </c>
      <c r="AR253" s="77"/>
      <c r="AS253" s="77"/>
      <c r="AT253" s="77"/>
      <c r="AU253" s="77"/>
      <c r="AV253" s="78"/>
      <c r="AW253" s="77" t="s">
        <v>1198</v>
      </c>
      <c r="AX253" s="77"/>
      <c r="AY253" s="77"/>
      <c r="AZ253" s="77"/>
      <c r="BA253" s="77"/>
      <c r="BB253" s="77"/>
      <c r="BC253" s="77"/>
      <c r="BD253" s="77"/>
      <c r="BE253" s="77">
        <f t="shared" si="36"/>
        <v>13</v>
      </c>
      <c r="BF253" s="77">
        <f t="shared" si="37"/>
        <v>3</v>
      </c>
      <c r="BG253" s="77">
        <f t="shared" si="38"/>
        <v>2022</v>
      </c>
      <c r="BH253" s="77"/>
    </row>
    <row r="254" spans="1:60">
      <c r="A254" s="77" t="s">
        <v>55</v>
      </c>
      <c r="B254" s="77" t="s">
        <v>56</v>
      </c>
      <c r="C254" s="77">
        <v>392178080</v>
      </c>
      <c r="D254" s="77"/>
      <c r="E254" s="77" t="s">
        <v>7166</v>
      </c>
      <c r="F254" s="77" t="s">
        <v>5498</v>
      </c>
      <c r="G254" s="77" t="s">
        <v>7172</v>
      </c>
      <c r="H254" s="77" t="s">
        <v>7173</v>
      </c>
      <c r="I254" s="77" t="s">
        <v>5501</v>
      </c>
      <c r="J254" s="77" t="s">
        <v>445</v>
      </c>
      <c r="K254" s="77">
        <v>77536</v>
      </c>
      <c r="L254" s="77" t="s">
        <v>7080</v>
      </c>
      <c r="M254" s="77" t="s">
        <v>7081</v>
      </c>
      <c r="N254" s="77" t="s">
        <v>7082</v>
      </c>
      <c r="O254" s="77" t="s">
        <v>445</v>
      </c>
      <c r="P254" s="77">
        <v>76904</v>
      </c>
      <c r="Q254" s="77"/>
      <c r="R254" s="77"/>
      <c r="S254" s="77"/>
      <c r="T254" s="77"/>
      <c r="U254" s="77">
        <v>12005832</v>
      </c>
      <c r="V254" s="77"/>
      <c r="W254" s="77" t="s">
        <v>7168</v>
      </c>
      <c r="X254" s="77">
        <v>480</v>
      </c>
      <c r="Y254" s="77">
        <v>600</v>
      </c>
      <c r="Z254" s="77">
        <v>20</v>
      </c>
      <c r="AA254" s="77">
        <f t="shared" si="31"/>
        <v>0.28799999999999998</v>
      </c>
      <c r="AB254" s="77" t="s">
        <v>70</v>
      </c>
      <c r="AC254" s="77"/>
      <c r="AD254" s="77"/>
      <c r="AE254" s="77"/>
      <c r="AF254" s="77">
        <f t="shared" si="32"/>
        <v>392178080</v>
      </c>
      <c r="AG254" s="77">
        <f t="shared" si="33"/>
        <v>600</v>
      </c>
      <c r="AH254" s="77">
        <f t="shared" si="34"/>
        <v>20</v>
      </c>
      <c r="AI254" s="77">
        <f t="shared" si="35"/>
        <v>0.28799999999999998</v>
      </c>
      <c r="AJ254" s="77" t="s">
        <v>72</v>
      </c>
      <c r="AK254" s="77">
        <v>392178080</v>
      </c>
      <c r="AL254" s="78">
        <v>44641</v>
      </c>
      <c r="AM254" s="78">
        <v>44641</v>
      </c>
      <c r="AN254" s="78">
        <v>44642</v>
      </c>
      <c r="AO254" s="78">
        <v>44642</v>
      </c>
      <c r="AP254" s="78">
        <v>44642</v>
      </c>
      <c r="AQ254" s="77" t="s">
        <v>89</v>
      </c>
      <c r="AR254" s="77"/>
      <c r="AS254" s="77"/>
      <c r="AT254" s="77"/>
      <c r="AU254" s="77"/>
      <c r="AV254" s="78"/>
      <c r="AW254" s="77" t="s">
        <v>1198</v>
      </c>
      <c r="AX254" s="77"/>
      <c r="AY254" s="77"/>
      <c r="AZ254" s="77"/>
      <c r="BA254" s="77"/>
      <c r="BB254" s="77"/>
      <c r="BC254" s="77"/>
      <c r="BD254" s="77"/>
      <c r="BE254" s="77">
        <f t="shared" si="36"/>
        <v>13</v>
      </c>
      <c r="BF254" s="77">
        <f t="shared" si="37"/>
        <v>3</v>
      </c>
      <c r="BG254" s="77">
        <f t="shared" si="38"/>
        <v>2022</v>
      </c>
      <c r="BH254" s="77"/>
    </row>
    <row r="255" spans="1:60">
      <c r="A255" s="77" t="s">
        <v>55</v>
      </c>
      <c r="B255" s="77" t="s">
        <v>56</v>
      </c>
      <c r="C255" s="77">
        <v>392178096</v>
      </c>
      <c r="D255" s="77"/>
      <c r="E255" s="77" t="s">
        <v>7166</v>
      </c>
      <c r="F255" s="77" t="s">
        <v>5498</v>
      </c>
      <c r="G255" s="77" t="s">
        <v>7172</v>
      </c>
      <c r="H255" s="77" t="s">
        <v>7173</v>
      </c>
      <c r="I255" s="77" t="s">
        <v>5501</v>
      </c>
      <c r="J255" s="77" t="s">
        <v>445</v>
      </c>
      <c r="K255" s="77">
        <v>77536</v>
      </c>
      <c r="L255" s="77" t="s">
        <v>7080</v>
      </c>
      <c r="M255" s="77" t="s">
        <v>7081</v>
      </c>
      <c r="N255" s="77" t="s">
        <v>7082</v>
      </c>
      <c r="O255" s="77" t="s">
        <v>445</v>
      </c>
      <c r="P255" s="77">
        <v>76904</v>
      </c>
      <c r="Q255" s="77"/>
      <c r="R255" s="77"/>
      <c r="S255" s="77"/>
      <c r="T255" s="77"/>
      <c r="U255" s="77">
        <v>12005832</v>
      </c>
      <c r="V255" s="77"/>
      <c r="W255" s="77" t="s">
        <v>7168</v>
      </c>
      <c r="X255" s="77">
        <v>480</v>
      </c>
      <c r="Y255" s="77">
        <v>600</v>
      </c>
      <c r="Z255" s="77">
        <v>20</v>
      </c>
      <c r="AA255" s="77">
        <f t="shared" si="31"/>
        <v>0.28799999999999998</v>
      </c>
      <c r="AB255" s="77" t="s">
        <v>70</v>
      </c>
      <c r="AC255" s="77"/>
      <c r="AD255" s="77"/>
      <c r="AE255" s="77"/>
      <c r="AF255" s="77">
        <f t="shared" si="32"/>
        <v>392178096</v>
      </c>
      <c r="AG255" s="77">
        <f t="shared" si="33"/>
        <v>600</v>
      </c>
      <c r="AH255" s="77">
        <f t="shared" si="34"/>
        <v>20</v>
      </c>
      <c r="AI255" s="77">
        <f t="shared" si="35"/>
        <v>0.28799999999999998</v>
      </c>
      <c r="AJ255" s="77" t="s">
        <v>72</v>
      </c>
      <c r="AK255" s="77">
        <v>392178096</v>
      </c>
      <c r="AL255" s="78">
        <v>44641</v>
      </c>
      <c r="AM255" s="78">
        <v>44641</v>
      </c>
      <c r="AN255" s="78">
        <v>44642</v>
      </c>
      <c r="AO255" s="78">
        <v>44642</v>
      </c>
      <c r="AP255" s="78">
        <v>44642</v>
      </c>
      <c r="AQ255" s="77" t="s">
        <v>89</v>
      </c>
      <c r="AR255" s="77"/>
      <c r="AS255" s="77"/>
      <c r="AT255" s="77"/>
      <c r="AU255" s="77"/>
      <c r="AV255" s="78"/>
      <c r="AW255" s="77" t="s">
        <v>1198</v>
      </c>
      <c r="AX255" s="77"/>
      <c r="AY255" s="77"/>
      <c r="AZ255" s="77"/>
      <c r="BA255" s="77"/>
      <c r="BB255" s="77"/>
      <c r="BC255" s="77"/>
      <c r="BD255" s="77"/>
      <c r="BE255" s="77">
        <f t="shared" si="36"/>
        <v>13</v>
      </c>
      <c r="BF255" s="77">
        <f t="shared" si="37"/>
        <v>3</v>
      </c>
      <c r="BG255" s="77">
        <f t="shared" si="38"/>
        <v>2022</v>
      </c>
      <c r="BH255" s="77"/>
    </row>
    <row r="256" spans="1:60">
      <c r="A256" s="77" t="s">
        <v>55</v>
      </c>
      <c r="B256" s="77" t="s">
        <v>56</v>
      </c>
      <c r="C256" s="77">
        <v>392178108</v>
      </c>
      <c r="D256" s="77"/>
      <c r="E256" s="77" t="s">
        <v>7166</v>
      </c>
      <c r="F256" s="77" t="s">
        <v>5498</v>
      </c>
      <c r="G256" s="77" t="s">
        <v>7172</v>
      </c>
      <c r="H256" s="77" t="s">
        <v>7173</v>
      </c>
      <c r="I256" s="77" t="s">
        <v>5501</v>
      </c>
      <c r="J256" s="77" t="s">
        <v>445</v>
      </c>
      <c r="K256" s="77">
        <v>77536</v>
      </c>
      <c r="L256" s="77" t="s">
        <v>7080</v>
      </c>
      <c r="M256" s="77" t="s">
        <v>7081</v>
      </c>
      <c r="N256" s="77" t="s">
        <v>7082</v>
      </c>
      <c r="O256" s="77" t="s">
        <v>445</v>
      </c>
      <c r="P256" s="77">
        <v>76904</v>
      </c>
      <c r="Q256" s="77"/>
      <c r="R256" s="77"/>
      <c r="S256" s="77"/>
      <c r="T256" s="77"/>
      <c r="U256" s="77">
        <v>12005832</v>
      </c>
      <c r="V256" s="77"/>
      <c r="W256" s="77" t="s">
        <v>7168</v>
      </c>
      <c r="X256" s="77">
        <v>480</v>
      </c>
      <c r="Y256" s="77">
        <v>600</v>
      </c>
      <c r="Z256" s="77">
        <v>20</v>
      </c>
      <c r="AA256" s="77">
        <f t="shared" si="31"/>
        <v>0.28799999999999998</v>
      </c>
      <c r="AB256" s="77" t="s">
        <v>70</v>
      </c>
      <c r="AC256" s="77"/>
      <c r="AD256" s="77"/>
      <c r="AE256" s="77"/>
      <c r="AF256" s="77">
        <f t="shared" si="32"/>
        <v>392178108</v>
      </c>
      <c r="AG256" s="77">
        <f t="shared" si="33"/>
        <v>600</v>
      </c>
      <c r="AH256" s="77">
        <f t="shared" si="34"/>
        <v>20</v>
      </c>
      <c r="AI256" s="77">
        <f t="shared" si="35"/>
        <v>0.28799999999999998</v>
      </c>
      <c r="AJ256" s="77" t="s">
        <v>72</v>
      </c>
      <c r="AK256" s="77">
        <v>392178108</v>
      </c>
      <c r="AL256" s="78">
        <v>44641</v>
      </c>
      <c r="AM256" s="78">
        <v>44641</v>
      </c>
      <c r="AN256" s="78">
        <v>44642</v>
      </c>
      <c r="AO256" s="78">
        <v>44642</v>
      </c>
      <c r="AP256" s="78">
        <v>44642</v>
      </c>
      <c r="AQ256" s="77" t="s">
        <v>89</v>
      </c>
      <c r="AR256" s="77"/>
      <c r="AS256" s="77"/>
      <c r="AT256" s="77"/>
      <c r="AU256" s="77"/>
      <c r="AV256" s="78"/>
      <c r="AW256" s="77" t="s">
        <v>1198</v>
      </c>
      <c r="AX256" s="77"/>
      <c r="AY256" s="77"/>
      <c r="AZ256" s="77"/>
      <c r="BA256" s="77"/>
      <c r="BB256" s="77"/>
      <c r="BC256" s="77"/>
      <c r="BD256" s="77"/>
      <c r="BE256" s="77">
        <f t="shared" si="36"/>
        <v>13</v>
      </c>
      <c r="BF256" s="77">
        <f t="shared" si="37"/>
        <v>3</v>
      </c>
      <c r="BG256" s="77">
        <f t="shared" si="38"/>
        <v>2022</v>
      </c>
      <c r="BH256" s="77"/>
    </row>
    <row r="257" spans="1:60">
      <c r="A257" s="77" t="s">
        <v>55</v>
      </c>
      <c r="B257" s="77" t="s">
        <v>56</v>
      </c>
      <c r="C257" s="77">
        <v>392178114</v>
      </c>
      <c r="D257" s="77"/>
      <c r="E257" s="77" t="s">
        <v>7166</v>
      </c>
      <c r="F257" s="77" t="s">
        <v>5498</v>
      </c>
      <c r="G257" s="77" t="s">
        <v>7172</v>
      </c>
      <c r="H257" s="77" t="s">
        <v>7173</v>
      </c>
      <c r="I257" s="77" t="s">
        <v>5501</v>
      </c>
      <c r="J257" s="77" t="s">
        <v>445</v>
      </c>
      <c r="K257" s="77">
        <v>77536</v>
      </c>
      <c r="L257" s="77" t="s">
        <v>7080</v>
      </c>
      <c r="M257" s="77" t="s">
        <v>7081</v>
      </c>
      <c r="N257" s="77" t="s">
        <v>7082</v>
      </c>
      <c r="O257" s="77" t="s">
        <v>445</v>
      </c>
      <c r="P257" s="77">
        <v>76904</v>
      </c>
      <c r="Q257" s="77"/>
      <c r="R257" s="77"/>
      <c r="S257" s="77"/>
      <c r="T257" s="77"/>
      <c r="U257" s="77">
        <v>12005832</v>
      </c>
      <c r="V257" s="77"/>
      <c r="W257" s="77" t="s">
        <v>7168</v>
      </c>
      <c r="X257" s="77">
        <v>480</v>
      </c>
      <c r="Y257" s="77">
        <v>600</v>
      </c>
      <c r="Z257" s="77">
        <v>20</v>
      </c>
      <c r="AA257" s="77">
        <f t="shared" si="31"/>
        <v>0.28799999999999998</v>
      </c>
      <c r="AB257" s="77" t="s">
        <v>70</v>
      </c>
      <c r="AC257" s="77"/>
      <c r="AD257" s="77"/>
      <c r="AE257" s="77"/>
      <c r="AF257" s="77">
        <f t="shared" si="32"/>
        <v>392178114</v>
      </c>
      <c r="AG257" s="77">
        <f t="shared" si="33"/>
        <v>600</v>
      </c>
      <c r="AH257" s="77">
        <f t="shared" si="34"/>
        <v>20</v>
      </c>
      <c r="AI257" s="77">
        <f t="shared" si="35"/>
        <v>0.28799999999999998</v>
      </c>
      <c r="AJ257" s="77" t="s">
        <v>72</v>
      </c>
      <c r="AK257" s="77">
        <v>392178114</v>
      </c>
      <c r="AL257" s="78">
        <v>44641</v>
      </c>
      <c r="AM257" s="78">
        <v>44641</v>
      </c>
      <c r="AN257" s="78">
        <v>44642</v>
      </c>
      <c r="AO257" s="78">
        <v>44642</v>
      </c>
      <c r="AP257" s="78">
        <v>44642</v>
      </c>
      <c r="AQ257" s="77" t="s">
        <v>89</v>
      </c>
      <c r="AR257" s="77"/>
      <c r="AS257" s="77"/>
      <c r="AT257" s="77"/>
      <c r="AU257" s="77"/>
      <c r="AV257" s="78"/>
      <c r="AW257" s="77" t="s">
        <v>1198</v>
      </c>
      <c r="AX257" s="77"/>
      <c r="AY257" s="77"/>
      <c r="AZ257" s="77"/>
      <c r="BA257" s="77"/>
      <c r="BB257" s="77"/>
      <c r="BC257" s="77"/>
      <c r="BD257" s="77"/>
      <c r="BE257" s="77">
        <f t="shared" si="36"/>
        <v>13</v>
      </c>
      <c r="BF257" s="77">
        <f t="shared" si="37"/>
        <v>3</v>
      </c>
      <c r="BG257" s="77">
        <f t="shared" si="38"/>
        <v>2022</v>
      </c>
      <c r="BH257" s="77"/>
    </row>
    <row r="258" spans="1:60">
      <c r="A258" s="77" t="s">
        <v>55</v>
      </c>
      <c r="B258" s="77" t="s">
        <v>56</v>
      </c>
      <c r="C258" s="77">
        <v>392178130</v>
      </c>
      <c r="D258" s="77"/>
      <c r="E258" s="77" t="s">
        <v>7166</v>
      </c>
      <c r="F258" s="77" t="s">
        <v>5498</v>
      </c>
      <c r="G258" s="77" t="s">
        <v>7172</v>
      </c>
      <c r="H258" s="77" t="s">
        <v>7173</v>
      </c>
      <c r="I258" s="77" t="s">
        <v>5501</v>
      </c>
      <c r="J258" s="77" t="s">
        <v>445</v>
      </c>
      <c r="K258" s="77">
        <v>77536</v>
      </c>
      <c r="L258" s="77" t="s">
        <v>7080</v>
      </c>
      <c r="M258" s="77" t="s">
        <v>7081</v>
      </c>
      <c r="N258" s="77" t="s">
        <v>7082</v>
      </c>
      <c r="O258" s="77" t="s">
        <v>445</v>
      </c>
      <c r="P258" s="77">
        <v>76904</v>
      </c>
      <c r="Q258" s="77"/>
      <c r="R258" s="77"/>
      <c r="S258" s="77"/>
      <c r="T258" s="77"/>
      <c r="U258" s="77">
        <v>12005832</v>
      </c>
      <c r="V258" s="77"/>
      <c r="W258" s="77" t="s">
        <v>7168</v>
      </c>
      <c r="X258" s="77">
        <v>480</v>
      </c>
      <c r="Y258" s="77">
        <v>600</v>
      </c>
      <c r="Z258" s="77">
        <v>20</v>
      </c>
      <c r="AA258" s="77">
        <f t="shared" si="31"/>
        <v>0.28799999999999998</v>
      </c>
      <c r="AB258" s="77" t="s">
        <v>70</v>
      </c>
      <c r="AC258" s="77"/>
      <c r="AD258" s="77"/>
      <c r="AE258" s="77"/>
      <c r="AF258" s="77">
        <f t="shared" si="32"/>
        <v>392178130</v>
      </c>
      <c r="AG258" s="77">
        <f t="shared" si="33"/>
        <v>600</v>
      </c>
      <c r="AH258" s="77">
        <f t="shared" si="34"/>
        <v>20</v>
      </c>
      <c r="AI258" s="77">
        <f t="shared" si="35"/>
        <v>0.28799999999999998</v>
      </c>
      <c r="AJ258" s="77" t="s">
        <v>72</v>
      </c>
      <c r="AK258" s="77">
        <v>392178130</v>
      </c>
      <c r="AL258" s="78">
        <v>44641</v>
      </c>
      <c r="AM258" s="78">
        <v>44641</v>
      </c>
      <c r="AN258" s="78">
        <v>44642</v>
      </c>
      <c r="AO258" s="78">
        <v>44642</v>
      </c>
      <c r="AP258" s="78">
        <v>44642</v>
      </c>
      <c r="AQ258" s="77" t="s">
        <v>89</v>
      </c>
      <c r="AR258" s="77"/>
      <c r="AS258" s="77"/>
      <c r="AT258" s="77"/>
      <c r="AU258" s="77"/>
      <c r="AV258" s="78"/>
      <c r="AW258" s="77" t="s">
        <v>1198</v>
      </c>
      <c r="AX258" s="77"/>
      <c r="AY258" s="77"/>
      <c r="AZ258" s="77"/>
      <c r="BA258" s="77"/>
      <c r="BB258" s="77"/>
      <c r="BC258" s="77"/>
      <c r="BD258" s="77"/>
      <c r="BE258" s="77">
        <f t="shared" si="36"/>
        <v>13</v>
      </c>
      <c r="BF258" s="77">
        <f t="shared" si="37"/>
        <v>3</v>
      </c>
      <c r="BG258" s="77">
        <f t="shared" si="38"/>
        <v>2022</v>
      </c>
      <c r="BH258" s="77"/>
    </row>
    <row r="259" spans="1:60">
      <c r="A259" s="77" t="s">
        <v>55</v>
      </c>
      <c r="B259" s="77" t="s">
        <v>56</v>
      </c>
      <c r="C259" s="77">
        <v>392178179</v>
      </c>
      <c r="D259" s="77"/>
      <c r="E259" s="77" t="s">
        <v>7166</v>
      </c>
      <c r="F259" s="77" t="s">
        <v>5498</v>
      </c>
      <c r="G259" s="77" t="s">
        <v>7172</v>
      </c>
      <c r="H259" s="77" t="s">
        <v>7173</v>
      </c>
      <c r="I259" s="77" t="s">
        <v>5501</v>
      </c>
      <c r="J259" s="77" t="s">
        <v>445</v>
      </c>
      <c r="K259" s="77">
        <v>77536</v>
      </c>
      <c r="L259" s="77" t="s">
        <v>7080</v>
      </c>
      <c r="M259" s="77" t="s">
        <v>7081</v>
      </c>
      <c r="N259" s="77" t="s">
        <v>7082</v>
      </c>
      <c r="O259" s="77" t="s">
        <v>445</v>
      </c>
      <c r="P259" s="77">
        <v>76904</v>
      </c>
      <c r="Q259" s="77"/>
      <c r="R259" s="77"/>
      <c r="S259" s="77"/>
      <c r="T259" s="77"/>
      <c r="U259" s="77">
        <v>12005832</v>
      </c>
      <c r="V259" s="77"/>
      <c r="W259" s="77" t="s">
        <v>7168</v>
      </c>
      <c r="X259" s="77">
        <v>480</v>
      </c>
      <c r="Y259" s="77">
        <v>600</v>
      </c>
      <c r="Z259" s="77">
        <v>20</v>
      </c>
      <c r="AA259" s="77">
        <f t="shared" ref="AA259:AA322" si="39">X259*Y259/1000000</f>
        <v>0.28799999999999998</v>
      </c>
      <c r="AB259" s="77" t="s">
        <v>70</v>
      </c>
      <c r="AC259" s="77"/>
      <c r="AD259" s="77"/>
      <c r="AE259" s="77"/>
      <c r="AF259" s="77">
        <f t="shared" ref="AF259:AF322" si="40">C259</f>
        <v>392178179</v>
      </c>
      <c r="AG259" s="77">
        <f t="shared" ref="AG259:AG322" si="41">Y259</f>
        <v>600</v>
      </c>
      <c r="AH259" s="77">
        <f t="shared" ref="AH259:AH322" si="42">Z259</f>
        <v>20</v>
      </c>
      <c r="AI259" s="77">
        <f t="shared" ref="AI259:AI322" si="43">AA259</f>
        <v>0.28799999999999998</v>
      </c>
      <c r="AJ259" s="77" t="s">
        <v>72</v>
      </c>
      <c r="AK259" s="77">
        <v>392178179</v>
      </c>
      <c r="AL259" s="78">
        <v>44641</v>
      </c>
      <c r="AM259" s="78">
        <v>44641</v>
      </c>
      <c r="AN259" s="78">
        <v>44642</v>
      </c>
      <c r="AO259" s="78">
        <v>44642</v>
      </c>
      <c r="AP259" s="78">
        <v>44642</v>
      </c>
      <c r="AQ259" s="77" t="s">
        <v>89</v>
      </c>
      <c r="AR259" s="77"/>
      <c r="AS259" s="77"/>
      <c r="AT259" s="77"/>
      <c r="AU259" s="77"/>
      <c r="AV259" s="78"/>
      <c r="AW259" s="77" t="s">
        <v>1198</v>
      </c>
      <c r="AX259" s="77"/>
      <c r="AY259" s="77"/>
      <c r="AZ259" s="77"/>
      <c r="BA259" s="77"/>
      <c r="BB259" s="77"/>
      <c r="BC259" s="77"/>
      <c r="BD259" s="77"/>
      <c r="BE259" s="77">
        <f t="shared" ref="BE259:BE322" si="44">WEEKNUM(AL259)</f>
        <v>13</v>
      </c>
      <c r="BF259" s="77">
        <f t="shared" ref="BF259:BF322" si="45">MONTH(AL259)</f>
        <v>3</v>
      </c>
      <c r="BG259" s="77">
        <f t="shared" ref="BG259:BG322" si="46">YEAR(AL259)</f>
        <v>2022</v>
      </c>
      <c r="BH259" s="77"/>
    </row>
    <row r="260" spans="1:60">
      <c r="A260" s="77" t="s">
        <v>55</v>
      </c>
      <c r="B260" s="77" t="s">
        <v>56</v>
      </c>
      <c r="C260" s="77">
        <v>392178632</v>
      </c>
      <c r="D260" s="77"/>
      <c r="E260" s="77" t="s">
        <v>7166</v>
      </c>
      <c r="F260" s="77" t="s">
        <v>5498</v>
      </c>
      <c r="G260" s="77" t="s">
        <v>7172</v>
      </c>
      <c r="H260" s="77" t="s">
        <v>7173</v>
      </c>
      <c r="I260" s="77" t="s">
        <v>5501</v>
      </c>
      <c r="J260" s="77" t="s">
        <v>445</v>
      </c>
      <c r="K260" s="77">
        <v>77536</v>
      </c>
      <c r="L260" s="77" t="s">
        <v>7080</v>
      </c>
      <c r="M260" s="77" t="s">
        <v>7081</v>
      </c>
      <c r="N260" s="77" t="s">
        <v>7082</v>
      </c>
      <c r="O260" s="77" t="s">
        <v>445</v>
      </c>
      <c r="P260" s="77">
        <v>76904</v>
      </c>
      <c r="Q260" s="77"/>
      <c r="R260" s="77"/>
      <c r="S260" s="77"/>
      <c r="T260" s="77"/>
      <c r="U260" s="77">
        <v>12005832</v>
      </c>
      <c r="V260" s="77"/>
      <c r="W260" s="77" t="s">
        <v>7168</v>
      </c>
      <c r="X260" s="77">
        <v>480</v>
      </c>
      <c r="Y260" s="77">
        <v>600</v>
      </c>
      <c r="Z260" s="77">
        <v>20</v>
      </c>
      <c r="AA260" s="77">
        <f t="shared" si="39"/>
        <v>0.28799999999999998</v>
      </c>
      <c r="AB260" s="77" t="s">
        <v>70</v>
      </c>
      <c r="AC260" s="77"/>
      <c r="AD260" s="77"/>
      <c r="AE260" s="77"/>
      <c r="AF260" s="77">
        <f t="shared" si="40"/>
        <v>392178632</v>
      </c>
      <c r="AG260" s="77">
        <f t="shared" si="41"/>
        <v>600</v>
      </c>
      <c r="AH260" s="77">
        <f t="shared" si="42"/>
        <v>20</v>
      </c>
      <c r="AI260" s="77">
        <f t="shared" si="43"/>
        <v>0.28799999999999998</v>
      </c>
      <c r="AJ260" s="77" t="s">
        <v>72</v>
      </c>
      <c r="AK260" s="77">
        <v>392178632</v>
      </c>
      <c r="AL260" s="78">
        <v>44641</v>
      </c>
      <c r="AM260" s="78">
        <v>44641</v>
      </c>
      <c r="AN260" s="78">
        <v>44642</v>
      </c>
      <c r="AO260" s="78">
        <v>44642</v>
      </c>
      <c r="AP260" s="78">
        <v>44642</v>
      </c>
      <c r="AQ260" s="77" t="s">
        <v>89</v>
      </c>
      <c r="AR260" s="77"/>
      <c r="AS260" s="77"/>
      <c r="AT260" s="77"/>
      <c r="AU260" s="77"/>
      <c r="AV260" s="78"/>
      <c r="AW260" s="77" t="s">
        <v>1198</v>
      </c>
      <c r="AX260" s="77"/>
      <c r="AY260" s="77"/>
      <c r="AZ260" s="77"/>
      <c r="BA260" s="77"/>
      <c r="BB260" s="77"/>
      <c r="BC260" s="77"/>
      <c r="BD260" s="77"/>
      <c r="BE260" s="77">
        <f t="shared" si="44"/>
        <v>13</v>
      </c>
      <c r="BF260" s="77">
        <f t="shared" si="45"/>
        <v>3</v>
      </c>
      <c r="BG260" s="77">
        <f t="shared" si="46"/>
        <v>2022</v>
      </c>
      <c r="BH260" s="77"/>
    </row>
    <row r="261" spans="1:60">
      <c r="A261" s="77" t="s">
        <v>55</v>
      </c>
      <c r="B261" s="77" t="s">
        <v>56</v>
      </c>
      <c r="C261" s="77">
        <v>392177564</v>
      </c>
      <c r="D261" s="77"/>
      <c r="E261" s="77" t="s">
        <v>7166</v>
      </c>
      <c r="F261" s="77" t="s">
        <v>5498</v>
      </c>
      <c r="G261" s="77" t="s">
        <v>7172</v>
      </c>
      <c r="H261" s="77" t="s">
        <v>7173</v>
      </c>
      <c r="I261" s="77" t="s">
        <v>5501</v>
      </c>
      <c r="J261" s="77" t="s">
        <v>445</v>
      </c>
      <c r="K261" s="77">
        <v>77536</v>
      </c>
      <c r="L261" s="77" t="s">
        <v>7080</v>
      </c>
      <c r="M261" s="77" t="s">
        <v>7081</v>
      </c>
      <c r="N261" s="77" t="s">
        <v>7082</v>
      </c>
      <c r="O261" s="77" t="s">
        <v>445</v>
      </c>
      <c r="P261" s="77">
        <v>76904</v>
      </c>
      <c r="Q261" s="77"/>
      <c r="R261" s="77"/>
      <c r="S261" s="77"/>
      <c r="T261" s="77"/>
      <c r="U261" s="77">
        <v>12005832</v>
      </c>
      <c r="V261" s="77"/>
      <c r="W261" s="77" t="s">
        <v>7168</v>
      </c>
      <c r="X261" s="77">
        <v>480</v>
      </c>
      <c r="Y261" s="77">
        <v>600</v>
      </c>
      <c r="Z261" s="77">
        <v>20</v>
      </c>
      <c r="AA261" s="77">
        <f t="shared" si="39"/>
        <v>0.28799999999999998</v>
      </c>
      <c r="AB261" s="77" t="s">
        <v>70</v>
      </c>
      <c r="AC261" s="77"/>
      <c r="AD261" s="77"/>
      <c r="AE261" s="77"/>
      <c r="AF261" s="77">
        <f t="shared" si="40"/>
        <v>392177564</v>
      </c>
      <c r="AG261" s="77">
        <f t="shared" si="41"/>
        <v>600</v>
      </c>
      <c r="AH261" s="77">
        <f t="shared" si="42"/>
        <v>20</v>
      </c>
      <c r="AI261" s="77">
        <f t="shared" si="43"/>
        <v>0.28799999999999998</v>
      </c>
      <c r="AJ261" s="77" t="s">
        <v>72</v>
      </c>
      <c r="AK261" s="77">
        <v>392177564</v>
      </c>
      <c r="AL261" s="78">
        <v>44641</v>
      </c>
      <c r="AM261" s="78">
        <v>44641</v>
      </c>
      <c r="AN261" s="78">
        <v>44642</v>
      </c>
      <c r="AO261" s="78">
        <v>44642</v>
      </c>
      <c r="AP261" s="78">
        <v>44642</v>
      </c>
      <c r="AQ261" s="77" t="s">
        <v>89</v>
      </c>
      <c r="AR261" s="77"/>
      <c r="AS261" s="77"/>
      <c r="AT261" s="77"/>
      <c r="AU261" s="77"/>
      <c r="AV261" s="78"/>
      <c r="AW261" s="77" t="s">
        <v>1198</v>
      </c>
      <c r="AX261" s="77"/>
      <c r="AY261" s="77"/>
      <c r="AZ261" s="77"/>
      <c r="BA261" s="77"/>
      <c r="BB261" s="77"/>
      <c r="BC261" s="77"/>
      <c r="BD261" s="77"/>
      <c r="BE261" s="77">
        <f t="shared" si="44"/>
        <v>13</v>
      </c>
      <c r="BF261" s="77">
        <f t="shared" si="45"/>
        <v>3</v>
      </c>
      <c r="BG261" s="77">
        <f t="shared" si="46"/>
        <v>2022</v>
      </c>
      <c r="BH261" s="77"/>
    </row>
    <row r="262" spans="1:60">
      <c r="A262" s="77" t="s">
        <v>55</v>
      </c>
      <c r="B262" s="77" t="s">
        <v>56</v>
      </c>
      <c r="C262" s="77">
        <v>392177598</v>
      </c>
      <c r="D262" s="77"/>
      <c r="E262" s="77" t="s">
        <v>7166</v>
      </c>
      <c r="F262" s="77" t="s">
        <v>5498</v>
      </c>
      <c r="G262" s="77" t="s">
        <v>7172</v>
      </c>
      <c r="H262" s="77" t="s">
        <v>7173</v>
      </c>
      <c r="I262" s="77" t="s">
        <v>5501</v>
      </c>
      <c r="J262" s="77" t="s">
        <v>445</v>
      </c>
      <c r="K262" s="77">
        <v>77536</v>
      </c>
      <c r="L262" s="77" t="s">
        <v>7080</v>
      </c>
      <c r="M262" s="77" t="s">
        <v>7081</v>
      </c>
      <c r="N262" s="77" t="s">
        <v>7082</v>
      </c>
      <c r="O262" s="77" t="s">
        <v>445</v>
      </c>
      <c r="P262" s="77">
        <v>76904</v>
      </c>
      <c r="Q262" s="77"/>
      <c r="R262" s="77"/>
      <c r="S262" s="77"/>
      <c r="T262" s="77"/>
      <c r="U262" s="77">
        <v>12005832</v>
      </c>
      <c r="V262" s="77"/>
      <c r="W262" s="77" t="s">
        <v>7168</v>
      </c>
      <c r="X262" s="77">
        <v>480</v>
      </c>
      <c r="Y262" s="77">
        <v>600</v>
      </c>
      <c r="Z262" s="77">
        <v>20</v>
      </c>
      <c r="AA262" s="77">
        <f t="shared" si="39"/>
        <v>0.28799999999999998</v>
      </c>
      <c r="AB262" s="77" t="s">
        <v>70</v>
      </c>
      <c r="AC262" s="77"/>
      <c r="AD262" s="77"/>
      <c r="AE262" s="77"/>
      <c r="AF262" s="77">
        <f t="shared" si="40"/>
        <v>392177598</v>
      </c>
      <c r="AG262" s="77">
        <f t="shared" si="41"/>
        <v>600</v>
      </c>
      <c r="AH262" s="77">
        <f t="shared" si="42"/>
        <v>20</v>
      </c>
      <c r="AI262" s="77">
        <f t="shared" si="43"/>
        <v>0.28799999999999998</v>
      </c>
      <c r="AJ262" s="77" t="s">
        <v>72</v>
      </c>
      <c r="AK262" s="77">
        <v>392177598</v>
      </c>
      <c r="AL262" s="78">
        <v>44641</v>
      </c>
      <c r="AM262" s="78">
        <v>44641</v>
      </c>
      <c r="AN262" s="78">
        <v>44642</v>
      </c>
      <c r="AO262" s="78">
        <v>44642</v>
      </c>
      <c r="AP262" s="78">
        <v>44642</v>
      </c>
      <c r="AQ262" s="77" t="s">
        <v>89</v>
      </c>
      <c r="AR262" s="77"/>
      <c r="AS262" s="77"/>
      <c r="AT262" s="77"/>
      <c r="AU262" s="77"/>
      <c r="AV262" s="78"/>
      <c r="AW262" s="77" t="s">
        <v>1198</v>
      </c>
      <c r="AX262" s="77"/>
      <c r="AY262" s="77"/>
      <c r="AZ262" s="77"/>
      <c r="BA262" s="77"/>
      <c r="BB262" s="77"/>
      <c r="BC262" s="77"/>
      <c r="BD262" s="77"/>
      <c r="BE262" s="77">
        <f t="shared" si="44"/>
        <v>13</v>
      </c>
      <c r="BF262" s="77">
        <f t="shared" si="45"/>
        <v>3</v>
      </c>
      <c r="BG262" s="77">
        <f t="shared" si="46"/>
        <v>2022</v>
      </c>
      <c r="BH262" s="77"/>
    </row>
    <row r="263" spans="1:60">
      <c r="A263" s="77" t="s">
        <v>55</v>
      </c>
      <c r="B263" s="77" t="s">
        <v>56</v>
      </c>
      <c r="C263" s="77">
        <v>391992276</v>
      </c>
      <c r="D263" s="77"/>
      <c r="E263" s="77" t="s">
        <v>7079</v>
      </c>
      <c r="F263" s="77" t="s">
        <v>85</v>
      </c>
      <c r="G263" s="77" t="s">
        <v>7089</v>
      </c>
      <c r="H263" s="77" t="s">
        <v>7090</v>
      </c>
      <c r="I263" s="77" t="s">
        <v>5840</v>
      </c>
      <c r="J263" s="77" t="s">
        <v>85</v>
      </c>
      <c r="K263" s="309" t="s">
        <v>5841</v>
      </c>
      <c r="L263" s="77" t="s">
        <v>7080</v>
      </c>
      <c r="M263" s="77" t="s">
        <v>7081</v>
      </c>
      <c r="N263" s="77" t="s">
        <v>7082</v>
      </c>
      <c r="O263" s="77" t="s">
        <v>445</v>
      </c>
      <c r="P263" s="77">
        <v>76904</v>
      </c>
      <c r="Q263" s="77"/>
      <c r="R263" s="77"/>
      <c r="S263" s="77"/>
      <c r="T263" s="77"/>
      <c r="U263" s="77" t="s">
        <v>7176</v>
      </c>
      <c r="V263" s="77"/>
      <c r="W263" s="77" t="s">
        <v>4634</v>
      </c>
      <c r="X263" s="77">
        <v>480</v>
      </c>
      <c r="Y263" s="77">
        <v>600</v>
      </c>
      <c r="Z263" s="77">
        <v>20</v>
      </c>
      <c r="AA263" s="77">
        <f t="shared" si="39"/>
        <v>0.28799999999999998</v>
      </c>
      <c r="AB263" s="77" t="s">
        <v>70</v>
      </c>
      <c r="AC263" s="77"/>
      <c r="AD263" s="77"/>
      <c r="AE263" s="77"/>
      <c r="AF263" s="77">
        <f t="shared" si="40"/>
        <v>391992276</v>
      </c>
      <c r="AG263" s="77">
        <f t="shared" si="41"/>
        <v>600</v>
      </c>
      <c r="AH263" s="77">
        <f t="shared" si="42"/>
        <v>20</v>
      </c>
      <c r="AI263" s="77">
        <f t="shared" si="43"/>
        <v>0.28799999999999998</v>
      </c>
      <c r="AJ263" s="77" t="s">
        <v>72</v>
      </c>
      <c r="AK263" s="77">
        <v>391992276</v>
      </c>
      <c r="AL263" s="78">
        <v>44638</v>
      </c>
      <c r="AM263" s="78">
        <v>44638</v>
      </c>
      <c r="AN263" s="78">
        <v>44642</v>
      </c>
      <c r="AO263" s="78">
        <v>44642</v>
      </c>
      <c r="AP263" s="78">
        <v>44642</v>
      </c>
      <c r="AQ263" s="77" t="s">
        <v>89</v>
      </c>
      <c r="AR263" s="77"/>
      <c r="AS263" s="77"/>
      <c r="AT263" s="77"/>
      <c r="AU263" s="77"/>
      <c r="AV263" s="78"/>
      <c r="AW263" s="77" t="s">
        <v>1198</v>
      </c>
      <c r="AX263" s="77"/>
      <c r="AY263" s="77"/>
      <c r="AZ263" s="77"/>
      <c r="BA263" s="77"/>
      <c r="BB263" s="77"/>
      <c r="BC263" s="77"/>
      <c r="BD263" s="77"/>
      <c r="BE263" s="77">
        <f t="shared" si="44"/>
        <v>12</v>
      </c>
      <c r="BF263" s="77">
        <f t="shared" si="45"/>
        <v>3</v>
      </c>
      <c r="BG263" s="77">
        <f t="shared" si="46"/>
        <v>2022</v>
      </c>
      <c r="BH263" s="77"/>
    </row>
    <row r="264" spans="1:60">
      <c r="A264" s="77" t="s">
        <v>55</v>
      </c>
      <c r="B264" s="77" t="s">
        <v>56</v>
      </c>
      <c r="C264" s="77">
        <v>391992337</v>
      </c>
      <c r="D264" s="77"/>
      <c r="E264" s="77" t="s">
        <v>7079</v>
      </c>
      <c r="F264" s="77" t="s">
        <v>85</v>
      </c>
      <c r="G264" s="77" t="s">
        <v>7089</v>
      </c>
      <c r="H264" s="77" t="s">
        <v>7090</v>
      </c>
      <c r="I264" s="77" t="s">
        <v>5840</v>
      </c>
      <c r="J264" s="77" t="s">
        <v>85</v>
      </c>
      <c r="K264" s="309" t="s">
        <v>5841</v>
      </c>
      <c r="L264" s="77" t="s">
        <v>7080</v>
      </c>
      <c r="M264" s="77" t="s">
        <v>7081</v>
      </c>
      <c r="N264" s="77" t="s">
        <v>7082</v>
      </c>
      <c r="O264" s="77" t="s">
        <v>445</v>
      </c>
      <c r="P264" s="77">
        <v>76904</v>
      </c>
      <c r="Q264" s="77"/>
      <c r="R264" s="77"/>
      <c r="S264" s="77"/>
      <c r="T264" s="77"/>
      <c r="U264" s="77" t="s">
        <v>7176</v>
      </c>
      <c r="V264" s="77"/>
      <c r="W264" s="77" t="s">
        <v>4634</v>
      </c>
      <c r="X264" s="77">
        <v>480</v>
      </c>
      <c r="Y264" s="77">
        <v>600</v>
      </c>
      <c r="Z264" s="77">
        <v>20</v>
      </c>
      <c r="AA264" s="77">
        <f t="shared" si="39"/>
        <v>0.28799999999999998</v>
      </c>
      <c r="AB264" s="77" t="s">
        <v>70</v>
      </c>
      <c r="AC264" s="77"/>
      <c r="AD264" s="77"/>
      <c r="AE264" s="77"/>
      <c r="AF264" s="77">
        <f t="shared" si="40"/>
        <v>391992337</v>
      </c>
      <c r="AG264" s="77">
        <f t="shared" si="41"/>
        <v>600</v>
      </c>
      <c r="AH264" s="77">
        <f t="shared" si="42"/>
        <v>20</v>
      </c>
      <c r="AI264" s="77">
        <f t="shared" si="43"/>
        <v>0.28799999999999998</v>
      </c>
      <c r="AJ264" s="77" t="s">
        <v>72</v>
      </c>
      <c r="AK264" s="77">
        <v>391992337</v>
      </c>
      <c r="AL264" s="78">
        <v>44638</v>
      </c>
      <c r="AM264" s="78">
        <v>44638</v>
      </c>
      <c r="AN264" s="78">
        <v>44642</v>
      </c>
      <c r="AO264" s="78">
        <v>44642</v>
      </c>
      <c r="AP264" s="78">
        <v>44642</v>
      </c>
      <c r="AQ264" s="77" t="s">
        <v>89</v>
      </c>
      <c r="AR264" s="77"/>
      <c r="AS264" s="77"/>
      <c r="AT264" s="77"/>
      <c r="AU264" s="77"/>
      <c r="AV264" s="78"/>
      <c r="AW264" s="77" t="s">
        <v>1198</v>
      </c>
      <c r="AX264" s="77"/>
      <c r="AY264" s="77"/>
      <c r="AZ264" s="77"/>
      <c r="BA264" s="77"/>
      <c r="BB264" s="77"/>
      <c r="BC264" s="77"/>
      <c r="BD264" s="77"/>
      <c r="BE264" s="77">
        <f t="shared" si="44"/>
        <v>12</v>
      </c>
      <c r="BF264" s="77">
        <f t="shared" si="45"/>
        <v>3</v>
      </c>
      <c r="BG264" s="77">
        <f t="shared" si="46"/>
        <v>2022</v>
      </c>
      <c r="BH264" s="77"/>
    </row>
    <row r="265" spans="1:60">
      <c r="A265" s="77" t="s">
        <v>55</v>
      </c>
      <c r="B265" s="77" t="s">
        <v>56</v>
      </c>
      <c r="C265" s="77">
        <v>392414734</v>
      </c>
      <c r="D265" s="77"/>
      <c r="E265" s="77" t="s">
        <v>7166</v>
      </c>
      <c r="F265" s="77" t="s">
        <v>2135</v>
      </c>
      <c r="G265" s="77" t="s">
        <v>2147</v>
      </c>
      <c r="H265" s="77" t="s">
        <v>2148</v>
      </c>
      <c r="I265" s="77" t="s">
        <v>531</v>
      </c>
      <c r="J265" s="77" t="s">
        <v>110</v>
      </c>
      <c r="K265" s="77">
        <v>91761</v>
      </c>
      <c r="L265" s="77" t="s">
        <v>7080</v>
      </c>
      <c r="M265" s="77" t="s">
        <v>7081</v>
      </c>
      <c r="N265" s="77" t="s">
        <v>7082</v>
      </c>
      <c r="O265" s="77" t="s">
        <v>445</v>
      </c>
      <c r="P265" s="77">
        <v>76904</v>
      </c>
      <c r="Q265" s="77"/>
      <c r="R265" s="77"/>
      <c r="S265" s="77"/>
      <c r="T265" s="77"/>
      <c r="U265" s="77">
        <v>12005832</v>
      </c>
      <c r="V265" s="77">
        <v>0</v>
      </c>
      <c r="W265" s="77" t="s">
        <v>4634</v>
      </c>
      <c r="X265" s="77">
        <v>480</v>
      </c>
      <c r="Y265" s="77">
        <v>600</v>
      </c>
      <c r="Z265" s="77">
        <v>20</v>
      </c>
      <c r="AA265" s="77">
        <f t="shared" si="39"/>
        <v>0.28799999999999998</v>
      </c>
      <c r="AB265" s="77" t="s">
        <v>70</v>
      </c>
      <c r="AC265" s="77"/>
      <c r="AD265" s="77"/>
      <c r="AE265" s="77"/>
      <c r="AF265" s="77">
        <f t="shared" si="40"/>
        <v>392414734</v>
      </c>
      <c r="AG265" s="77">
        <f t="shared" si="41"/>
        <v>600</v>
      </c>
      <c r="AH265" s="77">
        <f t="shared" si="42"/>
        <v>20</v>
      </c>
      <c r="AI265" s="77">
        <f t="shared" si="43"/>
        <v>0.28799999999999998</v>
      </c>
      <c r="AJ265" s="77" t="s">
        <v>72</v>
      </c>
      <c r="AK265" s="77">
        <v>392414734</v>
      </c>
      <c r="AL265" s="78">
        <v>44641</v>
      </c>
      <c r="AM265" s="78">
        <v>44641</v>
      </c>
      <c r="AN265" s="78">
        <v>44643</v>
      </c>
      <c r="AO265" s="78">
        <v>44643</v>
      </c>
      <c r="AP265" s="78">
        <v>44643</v>
      </c>
      <c r="AQ265" s="77" t="s">
        <v>89</v>
      </c>
      <c r="AR265" s="308" t="s">
        <v>7177</v>
      </c>
      <c r="AS265" s="77"/>
      <c r="AT265" s="77"/>
      <c r="AU265" s="77"/>
      <c r="AV265" s="78"/>
      <c r="AW265" s="77" t="s">
        <v>1198</v>
      </c>
      <c r="AX265" s="77"/>
      <c r="AY265" s="77"/>
      <c r="AZ265" s="77"/>
      <c r="BA265" s="77"/>
      <c r="BB265" s="77"/>
      <c r="BC265" s="77"/>
      <c r="BD265" s="77"/>
      <c r="BE265" s="77">
        <f t="shared" si="44"/>
        <v>13</v>
      </c>
      <c r="BF265" s="77">
        <f t="shared" si="45"/>
        <v>3</v>
      </c>
      <c r="BG265" s="77">
        <f t="shared" si="46"/>
        <v>2022</v>
      </c>
      <c r="BH265" s="77"/>
    </row>
    <row r="266" spans="1:60">
      <c r="A266" s="77" t="s">
        <v>55</v>
      </c>
      <c r="B266" s="77" t="s">
        <v>56</v>
      </c>
      <c r="C266" s="77">
        <v>392415120</v>
      </c>
      <c r="D266" s="77"/>
      <c r="E266" s="77" t="s">
        <v>7166</v>
      </c>
      <c r="F266" s="77" t="s">
        <v>2135</v>
      </c>
      <c r="G266" s="77" t="s">
        <v>2147</v>
      </c>
      <c r="H266" s="77" t="s">
        <v>2148</v>
      </c>
      <c r="I266" s="77" t="s">
        <v>531</v>
      </c>
      <c r="J266" s="77" t="s">
        <v>110</v>
      </c>
      <c r="K266" s="77">
        <v>91761</v>
      </c>
      <c r="L266" s="77" t="s">
        <v>7080</v>
      </c>
      <c r="M266" s="77" t="s">
        <v>7081</v>
      </c>
      <c r="N266" s="77" t="s">
        <v>7082</v>
      </c>
      <c r="O266" s="77" t="s">
        <v>445</v>
      </c>
      <c r="P266" s="77">
        <v>76904</v>
      </c>
      <c r="Q266" s="77"/>
      <c r="R266" s="77"/>
      <c r="S266" s="77"/>
      <c r="T266" s="77"/>
      <c r="U266" s="77">
        <v>12005832</v>
      </c>
      <c r="V266" s="77">
        <v>0</v>
      </c>
      <c r="W266" s="77" t="s">
        <v>4634</v>
      </c>
      <c r="X266" s="77">
        <v>480</v>
      </c>
      <c r="Y266" s="77">
        <v>600</v>
      </c>
      <c r="Z266" s="77">
        <v>20</v>
      </c>
      <c r="AA266" s="77">
        <f t="shared" si="39"/>
        <v>0.28799999999999998</v>
      </c>
      <c r="AB266" s="77" t="s">
        <v>70</v>
      </c>
      <c r="AC266" s="77"/>
      <c r="AD266" s="77"/>
      <c r="AE266" s="77"/>
      <c r="AF266" s="77">
        <f t="shared" si="40"/>
        <v>392415120</v>
      </c>
      <c r="AG266" s="77">
        <f t="shared" si="41"/>
        <v>600</v>
      </c>
      <c r="AH266" s="77">
        <f t="shared" si="42"/>
        <v>20</v>
      </c>
      <c r="AI266" s="77">
        <f t="shared" si="43"/>
        <v>0.28799999999999998</v>
      </c>
      <c r="AJ266" s="77" t="s">
        <v>72</v>
      </c>
      <c r="AK266" s="77">
        <v>392415120</v>
      </c>
      <c r="AL266" s="78">
        <v>44641</v>
      </c>
      <c r="AM266" s="78">
        <v>44641</v>
      </c>
      <c r="AN266" s="78">
        <v>44643</v>
      </c>
      <c r="AO266" s="78">
        <v>44643</v>
      </c>
      <c r="AP266" s="78">
        <v>44643</v>
      </c>
      <c r="AQ266" s="77" t="s">
        <v>89</v>
      </c>
      <c r="AR266" s="308" t="s">
        <v>7178</v>
      </c>
      <c r="AS266" s="77"/>
      <c r="AT266" s="77"/>
      <c r="AU266" s="77"/>
      <c r="AV266" s="78"/>
      <c r="AW266" s="77" t="s">
        <v>1198</v>
      </c>
      <c r="AX266" s="77"/>
      <c r="AY266" s="77"/>
      <c r="AZ266" s="77"/>
      <c r="BA266" s="77"/>
      <c r="BB266" s="77"/>
      <c r="BC266" s="77"/>
      <c r="BD266" s="77"/>
      <c r="BE266" s="77">
        <f t="shared" si="44"/>
        <v>13</v>
      </c>
      <c r="BF266" s="77">
        <f t="shared" si="45"/>
        <v>3</v>
      </c>
      <c r="BG266" s="77">
        <f t="shared" si="46"/>
        <v>2022</v>
      </c>
      <c r="BH266" s="77"/>
    </row>
    <row r="267" spans="1:60">
      <c r="A267" s="77" t="s">
        <v>55</v>
      </c>
      <c r="B267" s="77" t="s">
        <v>56</v>
      </c>
      <c r="C267" s="77">
        <v>392415250</v>
      </c>
      <c r="D267" s="77"/>
      <c r="E267" s="77" t="s">
        <v>7166</v>
      </c>
      <c r="F267" s="77" t="s">
        <v>2135</v>
      </c>
      <c r="G267" s="77" t="s">
        <v>2147</v>
      </c>
      <c r="H267" s="77" t="s">
        <v>2148</v>
      </c>
      <c r="I267" s="77" t="s">
        <v>531</v>
      </c>
      <c r="J267" s="77" t="s">
        <v>110</v>
      </c>
      <c r="K267" s="77">
        <v>91761</v>
      </c>
      <c r="L267" s="77" t="s">
        <v>7080</v>
      </c>
      <c r="M267" s="77" t="s">
        <v>7081</v>
      </c>
      <c r="N267" s="77" t="s">
        <v>7082</v>
      </c>
      <c r="O267" s="77" t="s">
        <v>445</v>
      </c>
      <c r="P267" s="77">
        <v>76904</v>
      </c>
      <c r="Q267" s="77"/>
      <c r="R267" s="77"/>
      <c r="S267" s="77"/>
      <c r="T267" s="77"/>
      <c r="U267" s="77">
        <v>12005832</v>
      </c>
      <c r="V267" s="77">
        <v>0</v>
      </c>
      <c r="W267" s="77" t="s">
        <v>4634</v>
      </c>
      <c r="X267" s="77">
        <v>480</v>
      </c>
      <c r="Y267" s="77">
        <v>600</v>
      </c>
      <c r="Z267" s="77">
        <v>20</v>
      </c>
      <c r="AA267" s="77">
        <f t="shared" si="39"/>
        <v>0.28799999999999998</v>
      </c>
      <c r="AB267" s="77" t="s">
        <v>70</v>
      </c>
      <c r="AC267" s="77"/>
      <c r="AD267" s="77"/>
      <c r="AE267" s="77"/>
      <c r="AF267" s="77">
        <f t="shared" si="40"/>
        <v>392415250</v>
      </c>
      <c r="AG267" s="77">
        <f t="shared" si="41"/>
        <v>600</v>
      </c>
      <c r="AH267" s="77">
        <f t="shared" si="42"/>
        <v>20</v>
      </c>
      <c r="AI267" s="77">
        <f t="shared" si="43"/>
        <v>0.28799999999999998</v>
      </c>
      <c r="AJ267" s="77" t="s">
        <v>72</v>
      </c>
      <c r="AK267" s="77">
        <v>392415250</v>
      </c>
      <c r="AL267" s="78">
        <v>44641</v>
      </c>
      <c r="AM267" s="78">
        <v>44641</v>
      </c>
      <c r="AN267" s="78">
        <v>44643</v>
      </c>
      <c r="AO267" s="78">
        <v>44643</v>
      </c>
      <c r="AP267" s="78">
        <v>44643</v>
      </c>
      <c r="AQ267" s="77" t="s">
        <v>89</v>
      </c>
      <c r="AR267" s="308" t="s">
        <v>7179</v>
      </c>
      <c r="AS267" s="77"/>
      <c r="AT267" s="77"/>
      <c r="AU267" s="77"/>
      <c r="AV267" s="78"/>
      <c r="AW267" s="77" t="s">
        <v>1198</v>
      </c>
      <c r="AX267" s="77"/>
      <c r="AY267" s="77"/>
      <c r="AZ267" s="77"/>
      <c r="BA267" s="77"/>
      <c r="BB267" s="77"/>
      <c r="BC267" s="77"/>
      <c r="BD267" s="77"/>
      <c r="BE267" s="77">
        <f t="shared" si="44"/>
        <v>13</v>
      </c>
      <c r="BF267" s="77">
        <f t="shared" si="45"/>
        <v>3</v>
      </c>
      <c r="BG267" s="77">
        <f t="shared" si="46"/>
        <v>2022</v>
      </c>
      <c r="BH267" s="77"/>
    </row>
    <row r="268" spans="1:60">
      <c r="A268" s="77" t="s">
        <v>55</v>
      </c>
      <c r="B268" s="77" t="s">
        <v>56</v>
      </c>
      <c r="C268" s="77">
        <v>392415318</v>
      </c>
      <c r="D268" s="77"/>
      <c r="E268" s="77" t="s">
        <v>7166</v>
      </c>
      <c r="F268" s="77" t="s">
        <v>2135</v>
      </c>
      <c r="G268" s="77" t="s">
        <v>2147</v>
      </c>
      <c r="H268" s="77" t="s">
        <v>2148</v>
      </c>
      <c r="I268" s="77" t="s">
        <v>531</v>
      </c>
      <c r="J268" s="77" t="s">
        <v>110</v>
      </c>
      <c r="K268" s="77">
        <v>91761</v>
      </c>
      <c r="L268" s="77" t="s">
        <v>7080</v>
      </c>
      <c r="M268" s="77" t="s">
        <v>7081</v>
      </c>
      <c r="N268" s="77" t="s">
        <v>7082</v>
      </c>
      <c r="O268" s="77" t="s">
        <v>445</v>
      </c>
      <c r="P268" s="77">
        <v>76904</v>
      </c>
      <c r="Q268" s="77"/>
      <c r="R268" s="77"/>
      <c r="S268" s="77"/>
      <c r="T268" s="77"/>
      <c r="U268" s="77">
        <v>12005832</v>
      </c>
      <c r="V268" s="77">
        <v>0</v>
      </c>
      <c r="W268" s="77" t="s">
        <v>4634</v>
      </c>
      <c r="X268" s="77">
        <v>480</v>
      </c>
      <c r="Y268" s="77">
        <v>600</v>
      </c>
      <c r="Z268" s="77">
        <v>20</v>
      </c>
      <c r="AA268" s="77">
        <f t="shared" si="39"/>
        <v>0.28799999999999998</v>
      </c>
      <c r="AB268" s="77" t="s">
        <v>70</v>
      </c>
      <c r="AC268" s="77"/>
      <c r="AD268" s="77"/>
      <c r="AE268" s="77"/>
      <c r="AF268" s="77">
        <f t="shared" si="40"/>
        <v>392415318</v>
      </c>
      <c r="AG268" s="77">
        <f t="shared" si="41"/>
        <v>600</v>
      </c>
      <c r="AH268" s="77">
        <f t="shared" si="42"/>
        <v>20</v>
      </c>
      <c r="AI268" s="77">
        <f t="shared" si="43"/>
        <v>0.28799999999999998</v>
      </c>
      <c r="AJ268" s="77" t="s">
        <v>72</v>
      </c>
      <c r="AK268" s="77">
        <v>392415318</v>
      </c>
      <c r="AL268" s="78">
        <v>44641</v>
      </c>
      <c r="AM268" s="78">
        <v>44641</v>
      </c>
      <c r="AN268" s="78">
        <v>44643</v>
      </c>
      <c r="AO268" s="78">
        <v>44643</v>
      </c>
      <c r="AP268" s="78">
        <v>44643</v>
      </c>
      <c r="AQ268" s="77" t="s">
        <v>89</v>
      </c>
      <c r="AR268" s="308" t="s">
        <v>7180</v>
      </c>
      <c r="AS268" s="77"/>
      <c r="AT268" s="77"/>
      <c r="AU268" s="77"/>
      <c r="AV268" s="78"/>
      <c r="AW268" s="77" t="s">
        <v>1198</v>
      </c>
      <c r="AX268" s="77"/>
      <c r="AY268" s="77"/>
      <c r="AZ268" s="77"/>
      <c r="BA268" s="77"/>
      <c r="BB268" s="77"/>
      <c r="BC268" s="77"/>
      <c r="BD268" s="77"/>
      <c r="BE268" s="77">
        <f t="shared" si="44"/>
        <v>13</v>
      </c>
      <c r="BF268" s="77">
        <f t="shared" si="45"/>
        <v>3</v>
      </c>
      <c r="BG268" s="77">
        <f t="shared" si="46"/>
        <v>2022</v>
      </c>
      <c r="BH268" s="77"/>
    </row>
    <row r="269" spans="1:60">
      <c r="A269" s="77" t="s">
        <v>55</v>
      </c>
      <c r="B269" s="77" t="s">
        <v>56</v>
      </c>
      <c r="C269" s="77">
        <v>392415388</v>
      </c>
      <c r="D269" s="77"/>
      <c r="E269" s="77" t="s">
        <v>7166</v>
      </c>
      <c r="F269" s="77" t="s">
        <v>2135</v>
      </c>
      <c r="G269" s="77" t="s">
        <v>2147</v>
      </c>
      <c r="H269" s="77" t="s">
        <v>2148</v>
      </c>
      <c r="I269" s="77" t="s">
        <v>531</v>
      </c>
      <c r="J269" s="77" t="s">
        <v>110</v>
      </c>
      <c r="K269" s="77">
        <v>91761</v>
      </c>
      <c r="L269" s="77" t="s">
        <v>7080</v>
      </c>
      <c r="M269" s="77" t="s">
        <v>7081</v>
      </c>
      <c r="N269" s="77" t="s">
        <v>7082</v>
      </c>
      <c r="O269" s="77" t="s">
        <v>445</v>
      </c>
      <c r="P269" s="77">
        <v>76904</v>
      </c>
      <c r="Q269" s="77"/>
      <c r="R269" s="77"/>
      <c r="S269" s="77"/>
      <c r="T269" s="77"/>
      <c r="U269" s="77">
        <v>12005832</v>
      </c>
      <c r="V269" s="77">
        <v>0</v>
      </c>
      <c r="W269" s="77" t="s">
        <v>4634</v>
      </c>
      <c r="X269" s="77">
        <v>480</v>
      </c>
      <c r="Y269" s="77">
        <v>600</v>
      </c>
      <c r="Z269" s="77">
        <v>20</v>
      </c>
      <c r="AA269" s="77">
        <f t="shared" si="39"/>
        <v>0.28799999999999998</v>
      </c>
      <c r="AB269" s="77" t="s">
        <v>70</v>
      </c>
      <c r="AC269" s="77"/>
      <c r="AD269" s="77"/>
      <c r="AE269" s="77"/>
      <c r="AF269" s="77">
        <f t="shared" si="40"/>
        <v>392415388</v>
      </c>
      <c r="AG269" s="77">
        <f t="shared" si="41"/>
        <v>600</v>
      </c>
      <c r="AH269" s="77">
        <f t="shared" si="42"/>
        <v>20</v>
      </c>
      <c r="AI269" s="77">
        <f t="shared" si="43"/>
        <v>0.28799999999999998</v>
      </c>
      <c r="AJ269" s="77" t="s">
        <v>72</v>
      </c>
      <c r="AK269" s="77">
        <v>392415388</v>
      </c>
      <c r="AL269" s="78">
        <v>44641</v>
      </c>
      <c r="AM269" s="78">
        <v>44641</v>
      </c>
      <c r="AN269" s="78">
        <v>44643</v>
      </c>
      <c r="AO269" s="78">
        <v>44643</v>
      </c>
      <c r="AP269" s="78">
        <v>44643</v>
      </c>
      <c r="AQ269" s="77" t="s">
        <v>89</v>
      </c>
      <c r="AR269" s="308" t="s">
        <v>7181</v>
      </c>
      <c r="AS269" s="77"/>
      <c r="AT269" s="77"/>
      <c r="AU269" s="77"/>
      <c r="AV269" s="78"/>
      <c r="AW269" s="77" t="s">
        <v>1198</v>
      </c>
      <c r="AX269" s="77"/>
      <c r="AY269" s="77"/>
      <c r="AZ269" s="77"/>
      <c r="BA269" s="77"/>
      <c r="BB269" s="77"/>
      <c r="BC269" s="77"/>
      <c r="BD269" s="77"/>
      <c r="BE269" s="77">
        <f t="shared" si="44"/>
        <v>13</v>
      </c>
      <c r="BF269" s="77">
        <f t="shared" si="45"/>
        <v>3</v>
      </c>
      <c r="BG269" s="77">
        <f t="shared" si="46"/>
        <v>2022</v>
      </c>
      <c r="BH269" s="77"/>
    </row>
    <row r="270" spans="1:60">
      <c r="A270" s="77" t="s">
        <v>55</v>
      </c>
      <c r="B270" s="77" t="s">
        <v>56</v>
      </c>
      <c r="C270" s="77">
        <v>392415612</v>
      </c>
      <c r="D270" s="77"/>
      <c r="E270" s="77" t="s">
        <v>7166</v>
      </c>
      <c r="F270" s="77" t="s">
        <v>2135</v>
      </c>
      <c r="G270" s="77" t="s">
        <v>2147</v>
      </c>
      <c r="H270" s="77" t="s">
        <v>2148</v>
      </c>
      <c r="I270" s="77" t="s">
        <v>531</v>
      </c>
      <c r="J270" s="77" t="s">
        <v>110</v>
      </c>
      <c r="K270" s="77">
        <v>91761</v>
      </c>
      <c r="L270" s="77" t="s">
        <v>7080</v>
      </c>
      <c r="M270" s="77" t="s">
        <v>7081</v>
      </c>
      <c r="N270" s="77" t="s">
        <v>7082</v>
      </c>
      <c r="O270" s="77" t="s">
        <v>445</v>
      </c>
      <c r="P270" s="77">
        <v>76904</v>
      </c>
      <c r="Q270" s="77"/>
      <c r="R270" s="77"/>
      <c r="S270" s="77"/>
      <c r="T270" s="77"/>
      <c r="U270" s="77">
        <v>12005832</v>
      </c>
      <c r="V270" s="77">
        <v>0</v>
      </c>
      <c r="W270" s="77" t="s">
        <v>4634</v>
      </c>
      <c r="X270" s="77">
        <v>480</v>
      </c>
      <c r="Y270" s="77">
        <v>600</v>
      </c>
      <c r="Z270" s="77">
        <v>20</v>
      </c>
      <c r="AA270" s="77">
        <f t="shared" si="39"/>
        <v>0.28799999999999998</v>
      </c>
      <c r="AB270" s="77" t="s">
        <v>70</v>
      </c>
      <c r="AC270" s="77"/>
      <c r="AD270" s="77"/>
      <c r="AE270" s="77"/>
      <c r="AF270" s="77">
        <f t="shared" si="40"/>
        <v>392415612</v>
      </c>
      <c r="AG270" s="77">
        <f t="shared" si="41"/>
        <v>600</v>
      </c>
      <c r="AH270" s="77">
        <f t="shared" si="42"/>
        <v>20</v>
      </c>
      <c r="AI270" s="77">
        <f t="shared" si="43"/>
        <v>0.28799999999999998</v>
      </c>
      <c r="AJ270" s="77" t="s">
        <v>72</v>
      </c>
      <c r="AK270" s="77">
        <v>392415612</v>
      </c>
      <c r="AL270" s="78">
        <v>44641</v>
      </c>
      <c r="AM270" s="78">
        <v>44641</v>
      </c>
      <c r="AN270" s="78">
        <v>44643</v>
      </c>
      <c r="AO270" s="78">
        <v>44643</v>
      </c>
      <c r="AP270" s="78">
        <v>44643</v>
      </c>
      <c r="AQ270" s="77" t="s">
        <v>89</v>
      </c>
      <c r="AR270" s="308" t="s">
        <v>7182</v>
      </c>
      <c r="AS270" s="77"/>
      <c r="AT270" s="77"/>
      <c r="AU270" s="77"/>
      <c r="AV270" s="78"/>
      <c r="AW270" s="77" t="s">
        <v>1198</v>
      </c>
      <c r="AX270" s="77"/>
      <c r="AY270" s="77"/>
      <c r="AZ270" s="77"/>
      <c r="BA270" s="77"/>
      <c r="BB270" s="77"/>
      <c r="BC270" s="77"/>
      <c r="BD270" s="77"/>
      <c r="BE270" s="77">
        <f t="shared" si="44"/>
        <v>13</v>
      </c>
      <c r="BF270" s="77">
        <f t="shared" si="45"/>
        <v>3</v>
      </c>
      <c r="BG270" s="77">
        <f t="shared" si="46"/>
        <v>2022</v>
      </c>
      <c r="BH270" s="77"/>
    </row>
    <row r="271" spans="1:60">
      <c r="A271" s="77" t="s">
        <v>55</v>
      </c>
      <c r="B271" s="77" t="s">
        <v>56</v>
      </c>
      <c r="C271" s="77">
        <v>392415686</v>
      </c>
      <c r="D271" s="77"/>
      <c r="E271" s="77" t="s">
        <v>7166</v>
      </c>
      <c r="F271" s="77" t="s">
        <v>2135</v>
      </c>
      <c r="G271" s="77" t="s">
        <v>2147</v>
      </c>
      <c r="H271" s="77" t="s">
        <v>2148</v>
      </c>
      <c r="I271" s="77" t="s">
        <v>531</v>
      </c>
      <c r="J271" s="77" t="s">
        <v>110</v>
      </c>
      <c r="K271" s="77">
        <v>91761</v>
      </c>
      <c r="L271" s="77" t="s">
        <v>7080</v>
      </c>
      <c r="M271" s="77" t="s">
        <v>7081</v>
      </c>
      <c r="N271" s="77" t="s">
        <v>7082</v>
      </c>
      <c r="O271" s="77" t="s">
        <v>445</v>
      </c>
      <c r="P271" s="77">
        <v>76904</v>
      </c>
      <c r="Q271" s="77"/>
      <c r="R271" s="77"/>
      <c r="S271" s="77"/>
      <c r="T271" s="77"/>
      <c r="U271" s="77">
        <v>12005832</v>
      </c>
      <c r="V271" s="77">
        <v>0</v>
      </c>
      <c r="W271" s="77" t="s">
        <v>4634</v>
      </c>
      <c r="X271" s="77">
        <v>480</v>
      </c>
      <c r="Y271" s="77">
        <v>600</v>
      </c>
      <c r="Z271" s="77">
        <v>20</v>
      </c>
      <c r="AA271" s="77">
        <f t="shared" si="39"/>
        <v>0.28799999999999998</v>
      </c>
      <c r="AB271" s="77" t="s">
        <v>70</v>
      </c>
      <c r="AC271" s="77"/>
      <c r="AD271" s="77"/>
      <c r="AE271" s="77"/>
      <c r="AF271" s="77">
        <f t="shared" si="40"/>
        <v>392415686</v>
      </c>
      <c r="AG271" s="77">
        <f t="shared" si="41"/>
        <v>600</v>
      </c>
      <c r="AH271" s="77">
        <f t="shared" si="42"/>
        <v>20</v>
      </c>
      <c r="AI271" s="77">
        <f t="shared" si="43"/>
        <v>0.28799999999999998</v>
      </c>
      <c r="AJ271" s="77" t="s">
        <v>72</v>
      </c>
      <c r="AK271" s="77">
        <v>392415686</v>
      </c>
      <c r="AL271" s="78">
        <v>44641</v>
      </c>
      <c r="AM271" s="78">
        <v>44641</v>
      </c>
      <c r="AN271" s="78">
        <v>44643</v>
      </c>
      <c r="AO271" s="78">
        <v>44643</v>
      </c>
      <c r="AP271" s="78">
        <v>44643</v>
      </c>
      <c r="AQ271" s="77" t="s">
        <v>89</v>
      </c>
      <c r="AR271" s="308" t="s">
        <v>7183</v>
      </c>
      <c r="AS271" s="77"/>
      <c r="AT271" s="77"/>
      <c r="AU271" s="77"/>
      <c r="AV271" s="78"/>
      <c r="AW271" s="77" t="s">
        <v>1198</v>
      </c>
      <c r="AX271" s="77"/>
      <c r="AY271" s="77"/>
      <c r="AZ271" s="77"/>
      <c r="BA271" s="77"/>
      <c r="BB271" s="77"/>
      <c r="BC271" s="77"/>
      <c r="BD271" s="77"/>
      <c r="BE271" s="77">
        <f t="shared" si="44"/>
        <v>13</v>
      </c>
      <c r="BF271" s="77">
        <f t="shared" si="45"/>
        <v>3</v>
      </c>
      <c r="BG271" s="77">
        <f t="shared" si="46"/>
        <v>2022</v>
      </c>
      <c r="BH271" s="77"/>
    </row>
    <row r="272" spans="1:60">
      <c r="A272" s="77" t="s">
        <v>55</v>
      </c>
      <c r="B272" s="77" t="s">
        <v>56</v>
      </c>
      <c r="C272" s="77">
        <v>392415785</v>
      </c>
      <c r="D272" s="77"/>
      <c r="E272" s="77" t="s">
        <v>7166</v>
      </c>
      <c r="F272" s="77" t="s">
        <v>2135</v>
      </c>
      <c r="G272" s="77" t="s">
        <v>2147</v>
      </c>
      <c r="H272" s="77" t="s">
        <v>2148</v>
      </c>
      <c r="I272" s="77" t="s">
        <v>531</v>
      </c>
      <c r="J272" s="77" t="s">
        <v>110</v>
      </c>
      <c r="K272" s="77">
        <v>91761</v>
      </c>
      <c r="L272" s="77" t="s">
        <v>7080</v>
      </c>
      <c r="M272" s="77" t="s">
        <v>7081</v>
      </c>
      <c r="N272" s="77" t="s">
        <v>7082</v>
      </c>
      <c r="O272" s="77" t="s">
        <v>445</v>
      </c>
      <c r="P272" s="77">
        <v>76904</v>
      </c>
      <c r="Q272" s="77"/>
      <c r="R272" s="77"/>
      <c r="S272" s="77"/>
      <c r="T272" s="77"/>
      <c r="U272" s="77">
        <v>12005832</v>
      </c>
      <c r="V272" s="77">
        <v>0</v>
      </c>
      <c r="W272" s="77" t="s">
        <v>4634</v>
      </c>
      <c r="X272" s="77">
        <v>480</v>
      </c>
      <c r="Y272" s="77">
        <v>600</v>
      </c>
      <c r="Z272" s="77">
        <v>20</v>
      </c>
      <c r="AA272" s="77">
        <f t="shared" si="39"/>
        <v>0.28799999999999998</v>
      </c>
      <c r="AB272" s="77" t="s">
        <v>70</v>
      </c>
      <c r="AC272" s="77"/>
      <c r="AD272" s="77"/>
      <c r="AE272" s="77"/>
      <c r="AF272" s="77">
        <f t="shared" si="40"/>
        <v>392415785</v>
      </c>
      <c r="AG272" s="77">
        <f t="shared" si="41"/>
        <v>600</v>
      </c>
      <c r="AH272" s="77">
        <f t="shared" si="42"/>
        <v>20</v>
      </c>
      <c r="AI272" s="77">
        <f t="shared" si="43"/>
        <v>0.28799999999999998</v>
      </c>
      <c r="AJ272" s="77" t="s">
        <v>72</v>
      </c>
      <c r="AK272" s="77">
        <v>392415785</v>
      </c>
      <c r="AL272" s="78">
        <v>44641</v>
      </c>
      <c r="AM272" s="78">
        <v>44641</v>
      </c>
      <c r="AN272" s="78">
        <v>44643</v>
      </c>
      <c r="AO272" s="78">
        <v>44643</v>
      </c>
      <c r="AP272" s="78">
        <v>44643</v>
      </c>
      <c r="AQ272" s="77" t="s">
        <v>89</v>
      </c>
      <c r="AR272" s="308" t="s">
        <v>7184</v>
      </c>
      <c r="AS272" s="77"/>
      <c r="AT272" s="77"/>
      <c r="AU272" s="77"/>
      <c r="AV272" s="78"/>
      <c r="AW272" s="77" t="s">
        <v>1198</v>
      </c>
      <c r="AX272" s="77"/>
      <c r="AY272" s="77"/>
      <c r="AZ272" s="77"/>
      <c r="BA272" s="77"/>
      <c r="BB272" s="77"/>
      <c r="BC272" s="77"/>
      <c r="BD272" s="77"/>
      <c r="BE272" s="77">
        <f t="shared" si="44"/>
        <v>13</v>
      </c>
      <c r="BF272" s="77">
        <f t="shared" si="45"/>
        <v>3</v>
      </c>
      <c r="BG272" s="77">
        <f t="shared" si="46"/>
        <v>2022</v>
      </c>
      <c r="BH272" s="77"/>
    </row>
    <row r="273" spans="1:60">
      <c r="A273" s="77" t="s">
        <v>55</v>
      </c>
      <c r="B273" s="77" t="s">
        <v>56</v>
      </c>
      <c r="C273" s="77">
        <v>392415859</v>
      </c>
      <c r="D273" s="77"/>
      <c r="E273" s="77" t="s">
        <v>7166</v>
      </c>
      <c r="F273" s="77" t="s">
        <v>2135</v>
      </c>
      <c r="G273" s="77" t="s">
        <v>2147</v>
      </c>
      <c r="H273" s="77" t="s">
        <v>2148</v>
      </c>
      <c r="I273" s="77" t="s">
        <v>531</v>
      </c>
      <c r="J273" s="77" t="s">
        <v>110</v>
      </c>
      <c r="K273" s="77">
        <v>91761</v>
      </c>
      <c r="L273" s="77" t="s">
        <v>7080</v>
      </c>
      <c r="M273" s="77" t="s">
        <v>7081</v>
      </c>
      <c r="N273" s="77" t="s">
        <v>7082</v>
      </c>
      <c r="O273" s="77" t="s">
        <v>445</v>
      </c>
      <c r="P273" s="77">
        <v>76904</v>
      </c>
      <c r="Q273" s="77"/>
      <c r="R273" s="77"/>
      <c r="S273" s="77"/>
      <c r="T273" s="77"/>
      <c r="U273" s="77">
        <v>12005832</v>
      </c>
      <c r="V273" s="77">
        <v>0</v>
      </c>
      <c r="W273" s="77" t="s">
        <v>4634</v>
      </c>
      <c r="X273" s="77">
        <v>480</v>
      </c>
      <c r="Y273" s="77">
        <v>600</v>
      </c>
      <c r="Z273" s="77">
        <v>20</v>
      </c>
      <c r="AA273" s="77">
        <f t="shared" si="39"/>
        <v>0.28799999999999998</v>
      </c>
      <c r="AB273" s="77" t="s">
        <v>70</v>
      </c>
      <c r="AC273" s="77"/>
      <c r="AD273" s="77"/>
      <c r="AE273" s="77"/>
      <c r="AF273" s="77">
        <f t="shared" si="40"/>
        <v>392415859</v>
      </c>
      <c r="AG273" s="77">
        <f t="shared" si="41"/>
        <v>600</v>
      </c>
      <c r="AH273" s="77">
        <f t="shared" si="42"/>
        <v>20</v>
      </c>
      <c r="AI273" s="77">
        <f t="shared" si="43"/>
        <v>0.28799999999999998</v>
      </c>
      <c r="AJ273" s="77" t="s">
        <v>72</v>
      </c>
      <c r="AK273" s="77">
        <v>392415859</v>
      </c>
      <c r="AL273" s="78">
        <v>44641</v>
      </c>
      <c r="AM273" s="78">
        <v>44641</v>
      </c>
      <c r="AN273" s="78">
        <v>44643</v>
      </c>
      <c r="AO273" s="78">
        <v>44643</v>
      </c>
      <c r="AP273" s="78">
        <v>44643</v>
      </c>
      <c r="AQ273" s="77" t="s">
        <v>89</v>
      </c>
      <c r="AR273" s="308" t="s">
        <v>7185</v>
      </c>
      <c r="AS273" s="77"/>
      <c r="AT273" s="77"/>
      <c r="AU273" s="77"/>
      <c r="AV273" s="78"/>
      <c r="AW273" s="77" t="s">
        <v>1198</v>
      </c>
      <c r="AX273" s="77"/>
      <c r="AY273" s="77"/>
      <c r="AZ273" s="77"/>
      <c r="BA273" s="77"/>
      <c r="BB273" s="77"/>
      <c r="BC273" s="77"/>
      <c r="BD273" s="77"/>
      <c r="BE273" s="77">
        <f t="shared" si="44"/>
        <v>13</v>
      </c>
      <c r="BF273" s="77">
        <f t="shared" si="45"/>
        <v>3</v>
      </c>
      <c r="BG273" s="77">
        <f t="shared" si="46"/>
        <v>2022</v>
      </c>
      <c r="BH273" s="77"/>
    </row>
    <row r="274" spans="1:60">
      <c r="A274" s="77" t="s">
        <v>55</v>
      </c>
      <c r="B274" s="77" t="s">
        <v>56</v>
      </c>
      <c r="C274" s="77">
        <v>392415923</v>
      </c>
      <c r="D274" s="77"/>
      <c r="E274" s="77" t="s">
        <v>7166</v>
      </c>
      <c r="F274" s="77" t="s">
        <v>2135</v>
      </c>
      <c r="G274" s="77" t="s">
        <v>2147</v>
      </c>
      <c r="H274" s="77" t="s">
        <v>2148</v>
      </c>
      <c r="I274" s="77" t="s">
        <v>531</v>
      </c>
      <c r="J274" s="77" t="s">
        <v>110</v>
      </c>
      <c r="K274" s="77">
        <v>91761</v>
      </c>
      <c r="L274" s="77" t="s">
        <v>7080</v>
      </c>
      <c r="M274" s="77" t="s">
        <v>7081</v>
      </c>
      <c r="N274" s="77" t="s">
        <v>7082</v>
      </c>
      <c r="O274" s="77" t="s">
        <v>445</v>
      </c>
      <c r="P274" s="77">
        <v>76904</v>
      </c>
      <c r="Q274" s="77"/>
      <c r="R274" s="77"/>
      <c r="S274" s="77"/>
      <c r="T274" s="77"/>
      <c r="U274" s="77">
        <v>12005832</v>
      </c>
      <c r="V274" s="77">
        <v>0</v>
      </c>
      <c r="W274" s="77" t="s">
        <v>4634</v>
      </c>
      <c r="X274" s="77">
        <v>480</v>
      </c>
      <c r="Y274" s="77">
        <v>600</v>
      </c>
      <c r="Z274" s="77">
        <v>20</v>
      </c>
      <c r="AA274" s="77">
        <f t="shared" si="39"/>
        <v>0.28799999999999998</v>
      </c>
      <c r="AB274" s="77" t="s">
        <v>70</v>
      </c>
      <c r="AC274" s="77"/>
      <c r="AD274" s="77"/>
      <c r="AE274" s="77"/>
      <c r="AF274" s="77">
        <f t="shared" si="40"/>
        <v>392415923</v>
      </c>
      <c r="AG274" s="77">
        <f t="shared" si="41"/>
        <v>600</v>
      </c>
      <c r="AH274" s="77">
        <f t="shared" si="42"/>
        <v>20</v>
      </c>
      <c r="AI274" s="77">
        <f t="shared" si="43"/>
        <v>0.28799999999999998</v>
      </c>
      <c r="AJ274" s="77" t="s">
        <v>72</v>
      </c>
      <c r="AK274" s="77">
        <v>392415923</v>
      </c>
      <c r="AL274" s="78">
        <v>44641</v>
      </c>
      <c r="AM274" s="78">
        <v>44641</v>
      </c>
      <c r="AN274" s="78">
        <v>44643</v>
      </c>
      <c r="AO274" s="78">
        <v>44643</v>
      </c>
      <c r="AP274" s="78">
        <v>44643</v>
      </c>
      <c r="AQ274" s="77" t="s">
        <v>89</v>
      </c>
      <c r="AR274" s="308" t="s">
        <v>7186</v>
      </c>
      <c r="AS274" s="77"/>
      <c r="AT274" s="77"/>
      <c r="AU274" s="77"/>
      <c r="AV274" s="78"/>
      <c r="AW274" s="77" t="s">
        <v>1198</v>
      </c>
      <c r="AX274" s="77"/>
      <c r="AY274" s="77"/>
      <c r="AZ274" s="77"/>
      <c r="BA274" s="77"/>
      <c r="BB274" s="77"/>
      <c r="BC274" s="77"/>
      <c r="BD274" s="77"/>
      <c r="BE274" s="77">
        <f t="shared" si="44"/>
        <v>13</v>
      </c>
      <c r="BF274" s="77">
        <f t="shared" si="45"/>
        <v>3</v>
      </c>
      <c r="BG274" s="77">
        <f t="shared" si="46"/>
        <v>2022</v>
      </c>
      <c r="BH274" s="77"/>
    </row>
    <row r="275" spans="1:60">
      <c r="A275" s="77" t="s">
        <v>55</v>
      </c>
      <c r="B275" s="77" t="s">
        <v>56</v>
      </c>
      <c r="C275" s="77">
        <v>392415981</v>
      </c>
      <c r="D275" s="77"/>
      <c r="E275" s="77" t="s">
        <v>7166</v>
      </c>
      <c r="F275" s="77" t="s">
        <v>2135</v>
      </c>
      <c r="G275" s="77" t="s">
        <v>2147</v>
      </c>
      <c r="H275" s="77" t="s">
        <v>2148</v>
      </c>
      <c r="I275" s="77" t="s">
        <v>531</v>
      </c>
      <c r="J275" s="77" t="s">
        <v>110</v>
      </c>
      <c r="K275" s="77">
        <v>91761</v>
      </c>
      <c r="L275" s="77" t="s">
        <v>7080</v>
      </c>
      <c r="M275" s="77" t="s">
        <v>7081</v>
      </c>
      <c r="N275" s="77" t="s">
        <v>7082</v>
      </c>
      <c r="O275" s="77" t="s">
        <v>445</v>
      </c>
      <c r="P275" s="77">
        <v>76904</v>
      </c>
      <c r="Q275" s="77"/>
      <c r="R275" s="77"/>
      <c r="S275" s="77"/>
      <c r="T275" s="77"/>
      <c r="U275" s="77">
        <v>12005832</v>
      </c>
      <c r="V275" s="77">
        <v>0</v>
      </c>
      <c r="W275" s="77" t="s">
        <v>4634</v>
      </c>
      <c r="X275" s="77">
        <v>480</v>
      </c>
      <c r="Y275" s="77">
        <v>600</v>
      </c>
      <c r="Z275" s="77">
        <v>20</v>
      </c>
      <c r="AA275" s="77">
        <f t="shared" si="39"/>
        <v>0.28799999999999998</v>
      </c>
      <c r="AB275" s="77" t="s">
        <v>70</v>
      </c>
      <c r="AC275" s="77"/>
      <c r="AD275" s="77"/>
      <c r="AE275" s="77"/>
      <c r="AF275" s="77">
        <f t="shared" si="40"/>
        <v>392415981</v>
      </c>
      <c r="AG275" s="77">
        <f t="shared" si="41"/>
        <v>600</v>
      </c>
      <c r="AH275" s="77">
        <f t="shared" si="42"/>
        <v>20</v>
      </c>
      <c r="AI275" s="77">
        <f t="shared" si="43"/>
        <v>0.28799999999999998</v>
      </c>
      <c r="AJ275" s="77" t="s">
        <v>72</v>
      </c>
      <c r="AK275" s="77">
        <v>392415981</v>
      </c>
      <c r="AL275" s="78">
        <v>44641</v>
      </c>
      <c r="AM275" s="78">
        <v>44641</v>
      </c>
      <c r="AN275" s="78">
        <v>44643</v>
      </c>
      <c r="AO275" s="78">
        <v>44643</v>
      </c>
      <c r="AP275" s="78">
        <v>44643</v>
      </c>
      <c r="AQ275" s="77" t="s">
        <v>89</v>
      </c>
      <c r="AR275" s="308" t="s">
        <v>7187</v>
      </c>
      <c r="AS275" s="77"/>
      <c r="AT275" s="77"/>
      <c r="AU275" s="77"/>
      <c r="AV275" s="78"/>
      <c r="AW275" s="77" t="s">
        <v>1198</v>
      </c>
      <c r="AX275" s="77"/>
      <c r="AY275" s="77"/>
      <c r="AZ275" s="77"/>
      <c r="BA275" s="77"/>
      <c r="BB275" s="77"/>
      <c r="BC275" s="77"/>
      <c r="BD275" s="77"/>
      <c r="BE275" s="77">
        <f t="shared" si="44"/>
        <v>13</v>
      </c>
      <c r="BF275" s="77">
        <f t="shared" si="45"/>
        <v>3</v>
      </c>
      <c r="BG275" s="77">
        <f t="shared" si="46"/>
        <v>2022</v>
      </c>
      <c r="BH275" s="77"/>
    </row>
    <row r="276" spans="1:60">
      <c r="A276" s="77" t="s">
        <v>55</v>
      </c>
      <c r="B276" s="77" t="s">
        <v>56</v>
      </c>
      <c r="C276" s="77">
        <v>392416184</v>
      </c>
      <c r="D276" s="77"/>
      <c r="E276" s="77" t="s">
        <v>7166</v>
      </c>
      <c r="F276" s="77" t="s">
        <v>2135</v>
      </c>
      <c r="G276" s="77" t="s">
        <v>2147</v>
      </c>
      <c r="H276" s="77" t="s">
        <v>2148</v>
      </c>
      <c r="I276" s="77" t="s">
        <v>531</v>
      </c>
      <c r="J276" s="77" t="s">
        <v>110</v>
      </c>
      <c r="K276" s="77">
        <v>91761</v>
      </c>
      <c r="L276" s="77" t="s">
        <v>7080</v>
      </c>
      <c r="M276" s="77" t="s">
        <v>7081</v>
      </c>
      <c r="N276" s="77" t="s">
        <v>7082</v>
      </c>
      <c r="O276" s="77" t="s">
        <v>445</v>
      </c>
      <c r="P276" s="77">
        <v>76904</v>
      </c>
      <c r="Q276" s="77"/>
      <c r="R276" s="77"/>
      <c r="S276" s="77"/>
      <c r="T276" s="77"/>
      <c r="U276" s="77">
        <v>12005832</v>
      </c>
      <c r="V276" s="77">
        <v>0</v>
      </c>
      <c r="W276" s="77" t="s">
        <v>4634</v>
      </c>
      <c r="X276" s="77">
        <v>480</v>
      </c>
      <c r="Y276" s="77">
        <v>600</v>
      </c>
      <c r="Z276" s="77">
        <v>20</v>
      </c>
      <c r="AA276" s="77">
        <f t="shared" si="39"/>
        <v>0.28799999999999998</v>
      </c>
      <c r="AB276" s="77" t="s">
        <v>70</v>
      </c>
      <c r="AC276" s="77"/>
      <c r="AD276" s="77"/>
      <c r="AE276" s="77"/>
      <c r="AF276" s="77">
        <f t="shared" si="40"/>
        <v>392416184</v>
      </c>
      <c r="AG276" s="77">
        <f t="shared" si="41"/>
        <v>600</v>
      </c>
      <c r="AH276" s="77">
        <f t="shared" si="42"/>
        <v>20</v>
      </c>
      <c r="AI276" s="77">
        <f t="shared" si="43"/>
        <v>0.28799999999999998</v>
      </c>
      <c r="AJ276" s="77" t="s">
        <v>72</v>
      </c>
      <c r="AK276" s="77">
        <v>392416184</v>
      </c>
      <c r="AL276" s="78">
        <v>44641</v>
      </c>
      <c r="AM276" s="78">
        <v>44641</v>
      </c>
      <c r="AN276" s="78">
        <v>44643</v>
      </c>
      <c r="AO276" s="78">
        <v>44643</v>
      </c>
      <c r="AP276" s="78">
        <v>44643</v>
      </c>
      <c r="AQ276" s="77" t="s">
        <v>89</v>
      </c>
      <c r="AR276" s="308" t="s">
        <v>7188</v>
      </c>
      <c r="AS276" s="77"/>
      <c r="AT276" s="77"/>
      <c r="AU276" s="77"/>
      <c r="AV276" s="78"/>
      <c r="AW276" s="77" t="s">
        <v>1198</v>
      </c>
      <c r="AX276" s="77"/>
      <c r="AY276" s="77"/>
      <c r="AZ276" s="77"/>
      <c r="BA276" s="77"/>
      <c r="BB276" s="77"/>
      <c r="BC276" s="77"/>
      <c r="BD276" s="77"/>
      <c r="BE276" s="77">
        <f t="shared" si="44"/>
        <v>13</v>
      </c>
      <c r="BF276" s="77">
        <f t="shared" si="45"/>
        <v>3</v>
      </c>
      <c r="BG276" s="77">
        <f t="shared" si="46"/>
        <v>2022</v>
      </c>
      <c r="BH276" s="77"/>
    </row>
    <row r="277" spans="1:60">
      <c r="A277" s="77" t="s">
        <v>55</v>
      </c>
      <c r="B277" s="77" t="s">
        <v>56</v>
      </c>
      <c r="C277" s="77">
        <v>392416262</v>
      </c>
      <c r="D277" s="77"/>
      <c r="E277" s="77" t="s">
        <v>7166</v>
      </c>
      <c r="F277" s="77" t="s">
        <v>2135</v>
      </c>
      <c r="G277" s="77" t="s">
        <v>2147</v>
      </c>
      <c r="H277" s="77" t="s">
        <v>2148</v>
      </c>
      <c r="I277" s="77" t="s">
        <v>531</v>
      </c>
      <c r="J277" s="77" t="s">
        <v>110</v>
      </c>
      <c r="K277" s="77">
        <v>91761</v>
      </c>
      <c r="L277" s="77" t="s">
        <v>7080</v>
      </c>
      <c r="M277" s="77" t="s">
        <v>7081</v>
      </c>
      <c r="N277" s="77" t="s">
        <v>7082</v>
      </c>
      <c r="O277" s="77" t="s">
        <v>445</v>
      </c>
      <c r="P277" s="77">
        <v>76904</v>
      </c>
      <c r="Q277" s="77"/>
      <c r="R277" s="77"/>
      <c r="S277" s="77"/>
      <c r="T277" s="77"/>
      <c r="U277" s="77">
        <v>12005832</v>
      </c>
      <c r="V277" s="77">
        <v>0</v>
      </c>
      <c r="W277" s="77" t="s">
        <v>4634</v>
      </c>
      <c r="X277" s="77">
        <v>480</v>
      </c>
      <c r="Y277" s="77">
        <v>600</v>
      </c>
      <c r="Z277" s="77">
        <v>20</v>
      </c>
      <c r="AA277" s="77">
        <f t="shared" si="39"/>
        <v>0.28799999999999998</v>
      </c>
      <c r="AB277" s="77" t="s">
        <v>70</v>
      </c>
      <c r="AC277" s="77"/>
      <c r="AD277" s="77"/>
      <c r="AE277" s="77"/>
      <c r="AF277" s="77">
        <f t="shared" si="40"/>
        <v>392416262</v>
      </c>
      <c r="AG277" s="77">
        <f t="shared" si="41"/>
        <v>600</v>
      </c>
      <c r="AH277" s="77">
        <f t="shared" si="42"/>
        <v>20</v>
      </c>
      <c r="AI277" s="77">
        <f t="shared" si="43"/>
        <v>0.28799999999999998</v>
      </c>
      <c r="AJ277" s="77" t="s">
        <v>72</v>
      </c>
      <c r="AK277" s="77">
        <v>392416262</v>
      </c>
      <c r="AL277" s="78">
        <v>44641</v>
      </c>
      <c r="AM277" s="78">
        <v>44641</v>
      </c>
      <c r="AN277" s="78">
        <v>44643</v>
      </c>
      <c r="AO277" s="78">
        <v>44643</v>
      </c>
      <c r="AP277" s="78">
        <v>44643</v>
      </c>
      <c r="AQ277" s="77" t="s">
        <v>89</v>
      </c>
      <c r="AR277" s="308" t="s">
        <v>7189</v>
      </c>
      <c r="AS277" s="77"/>
      <c r="AT277" s="77"/>
      <c r="AU277" s="77"/>
      <c r="AV277" s="78"/>
      <c r="AW277" s="77" t="s">
        <v>1198</v>
      </c>
      <c r="AX277" s="77"/>
      <c r="AY277" s="77"/>
      <c r="AZ277" s="77"/>
      <c r="BA277" s="77"/>
      <c r="BB277" s="77"/>
      <c r="BC277" s="77"/>
      <c r="BD277" s="77"/>
      <c r="BE277" s="77">
        <f t="shared" si="44"/>
        <v>13</v>
      </c>
      <c r="BF277" s="77">
        <f t="shared" si="45"/>
        <v>3</v>
      </c>
      <c r="BG277" s="77">
        <f t="shared" si="46"/>
        <v>2022</v>
      </c>
      <c r="BH277" s="77"/>
    </row>
    <row r="278" spans="1:60">
      <c r="A278" s="77" t="s">
        <v>55</v>
      </c>
      <c r="B278" s="77" t="s">
        <v>56</v>
      </c>
      <c r="C278" s="77">
        <v>392416314</v>
      </c>
      <c r="D278" s="77"/>
      <c r="E278" s="77" t="s">
        <v>7166</v>
      </c>
      <c r="F278" s="77" t="s">
        <v>2135</v>
      </c>
      <c r="G278" s="77" t="s">
        <v>2147</v>
      </c>
      <c r="H278" s="77" t="s">
        <v>2148</v>
      </c>
      <c r="I278" s="77" t="s">
        <v>531</v>
      </c>
      <c r="J278" s="77" t="s">
        <v>110</v>
      </c>
      <c r="K278" s="77">
        <v>91761</v>
      </c>
      <c r="L278" s="77" t="s">
        <v>7080</v>
      </c>
      <c r="M278" s="77" t="s">
        <v>7081</v>
      </c>
      <c r="N278" s="77" t="s">
        <v>7082</v>
      </c>
      <c r="O278" s="77" t="s">
        <v>445</v>
      </c>
      <c r="P278" s="77">
        <v>76904</v>
      </c>
      <c r="Q278" s="77"/>
      <c r="R278" s="77"/>
      <c r="S278" s="77"/>
      <c r="T278" s="77"/>
      <c r="U278" s="77">
        <v>12005832</v>
      </c>
      <c r="V278" s="77">
        <v>0</v>
      </c>
      <c r="W278" s="77" t="s">
        <v>4634</v>
      </c>
      <c r="X278" s="77">
        <v>480</v>
      </c>
      <c r="Y278" s="77">
        <v>600</v>
      </c>
      <c r="Z278" s="77">
        <v>20</v>
      </c>
      <c r="AA278" s="77">
        <f t="shared" si="39"/>
        <v>0.28799999999999998</v>
      </c>
      <c r="AB278" s="77" t="s">
        <v>70</v>
      </c>
      <c r="AC278" s="77"/>
      <c r="AD278" s="77"/>
      <c r="AE278" s="77"/>
      <c r="AF278" s="77">
        <f t="shared" si="40"/>
        <v>392416314</v>
      </c>
      <c r="AG278" s="77">
        <f t="shared" si="41"/>
        <v>600</v>
      </c>
      <c r="AH278" s="77">
        <f t="shared" si="42"/>
        <v>20</v>
      </c>
      <c r="AI278" s="77">
        <f t="shared" si="43"/>
        <v>0.28799999999999998</v>
      </c>
      <c r="AJ278" s="77" t="s">
        <v>72</v>
      </c>
      <c r="AK278" s="77">
        <v>392416314</v>
      </c>
      <c r="AL278" s="78">
        <v>44641</v>
      </c>
      <c r="AM278" s="78">
        <v>44641</v>
      </c>
      <c r="AN278" s="78">
        <v>44643</v>
      </c>
      <c r="AO278" s="78">
        <v>44643</v>
      </c>
      <c r="AP278" s="78">
        <v>44643</v>
      </c>
      <c r="AQ278" s="77" t="s">
        <v>89</v>
      </c>
      <c r="AR278" s="308" t="s">
        <v>7190</v>
      </c>
      <c r="AS278" s="77"/>
      <c r="AT278" s="77"/>
      <c r="AU278" s="77"/>
      <c r="AV278" s="78"/>
      <c r="AW278" s="77" t="s">
        <v>1198</v>
      </c>
      <c r="AX278" s="77"/>
      <c r="AY278" s="77"/>
      <c r="AZ278" s="77"/>
      <c r="BA278" s="77"/>
      <c r="BB278" s="77"/>
      <c r="BC278" s="77"/>
      <c r="BD278" s="77"/>
      <c r="BE278" s="77">
        <f t="shared" si="44"/>
        <v>13</v>
      </c>
      <c r="BF278" s="77">
        <f t="shared" si="45"/>
        <v>3</v>
      </c>
      <c r="BG278" s="77">
        <f t="shared" si="46"/>
        <v>2022</v>
      </c>
      <c r="BH278" s="77"/>
    </row>
    <row r="279" spans="1:60">
      <c r="A279" s="77" t="s">
        <v>55</v>
      </c>
      <c r="B279" s="77" t="s">
        <v>56</v>
      </c>
      <c r="C279" s="77">
        <v>391992018</v>
      </c>
      <c r="D279" s="77"/>
      <c r="E279" s="77" t="s">
        <v>7079</v>
      </c>
      <c r="F279" s="77" t="s">
        <v>85</v>
      </c>
      <c r="G279" s="77" t="s">
        <v>7089</v>
      </c>
      <c r="H279" s="77" t="s">
        <v>7090</v>
      </c>
      <c r="I279" s="77" t="s">
        <v>5840</v>
      </c>
      <c r="J279" s="77" t="s">
        <v>85</v>
      </c>
      <c r="K279" s="309" t="s">
        <v>5841</v>
      </c>
      <c r="L279" s="77" t="s">
        <v>7080</v>
      </c>
      <c r="M279" s="77" t="s">
        <v>7081</v>
      </c>
      <c r="N279" s="77" t="s">
        <v>7082</v>
      </c>
      <c r="O279" s="77" t="s">
        <v>445</v>
      </c>
      <c r="P279" s="77">
        <v>76904</v>
      </c>
      <c r="Q279" s="77"/>
      <c r="R279" s="77"/>
      <c r="S279" s="77"/>
      <c r="T279" s="77"/>
      <c r="U279" s="77" t="s">
        <v>7176</v>
      </c>
      <c r="V279" s="77"/>
      <c r="W279" s="77" t="s">
        <v>4634</v>
      </c>
      <c r="X279" s="77">
        <v>480</v>
      </c>
      <c r="Y279" s="77">
        <v>600</v>
      </c>
      <c r="Z279" s="77">
        <v>20</v>
      </c>
      <c r="AA279" s="77">
        <f t="shared" si="39"/>
        <v>0.28799999999999998</v>
      </c>
      <c r="AB279" s="77" t="s">
        <v>70</v>
      </c>
      <c r="AC279" s="77"/>
      <c r="AD279" s="77"/>
      <c r="AE279" s="77"/>
      <c r="AF279" s="77">
        <f t="shared" si="40"/>
        <v>391992018</v>
      </c>
      <c r="AG279" s="77">
        <f t="shared" si="41"/>
        <v>600</v>
      </c>
      <c r="AH279" s="77">
        <f t="shared" si="42"/>
        <v>20</v>
      </c>
      <c r="AI279" s="77">
        <f t="shared" si="43"/>
        <v>0.28799999999999998</v>
      </c>
      <c r="AJ279" s="77" t="s">
        <v>72</v>
      </c>
      <c r="AK279" s="77">
        <v>391992018</v>
      </c>
      <c r="AL279" s="78">
        <v>44638</v>
      </c>
      <c r="AM279" s="78">
        <v>44638</v>
      </c>
      <c r="AN279" s="78">
        <v>44643</v>
      </c>
      <c r="AO279" s="78">
        <v>44643</v>
      </c>
      <c r="AP279" s="78">
        <v>44643</v>
      </c>
      <c r="AQ279" s="77" t="s">
        <v>89</v>
      </c>
      <c r="AR279" s="77"/>
      <c r="AS279" s="77"/>
      <c r="AT279" s="77"/>
      <c r="AU279" s="77"/>
      <c r="AV279" s="78"/>
      <c r="AW279" s="77" t="s">
        <v>1198</v>
      </c>
      <c r="AX279" s="77"/>
      <c r="AY279" s="77"/>
      <c r="AZ279" s="77"/>
      <c r="BA279" s="77"/>
      <c r="BB279" s="77"/>
      <c r="BC279" s="77"/>
      <c r="BD279" s="77"/>
      <c r="BE279" s="77">
        <f t="shared" si="44"/>
        <v>12</v>
      </c>
      <c r="BF279" s="77">
        <f t="shared" si="45"/>
        <v>3</v>
      </c>
      <c r="BG279" s="77">
        <f t="shared" si="46"/>
        <v>2022</v>
      </c>
      <c r="BH279" s="77"/>
    </row>
    <row r="280" spans="1:60">
      <c r="A280" s="77" t="s">
        <v>55</v>
      </c>
      <c r="B280" s="77" t="s">
        <v>56</v>
      </c>
      <c r="C280" s="77">
        <v>391991356</v>
      </c>
      <c r="D280" s="77"/>
      <c r="E280" s="77" t="s">
        <v>7079</v>
      </c>
      <c r="F280" s="77" t="s">
        <v>85</v>
      </c>
      <c r="G280" s="77" t="s">
        <v>7089</v>
      </c>
      <c r="H280" s="77" t="s">
        <v>7090</v>
      </c>
      <c r="I280" s="77" t="s">
        <v>5840</v>
      </c>
      <c r="J280" s="77" t="s">
        <v>85</v>
      </c>
      <c r="K280" s="309" t="s">
        <v>5841</v>
      </c>
      <c r="L280" s="77" t="s">
        <v>7080</v>
      </c>
      <c r="M280" s="77" t="s">
        <v>7081</v>
      </c>
      <c r="N280" s="77" t="s">
        <v>7082</v>
      </c>
      <c r="O280" s="77" t="s">
        <v>445</v>
      </c>
      <c r="P280" s="77">
        <v>76904</v>
      </c>
      <c r="Q280" s="77"/>
      <c r="R280" s="77"/>
      <c r="S280" s="77"/>
      <c r="T280" s="77"/>
      <c r="U280" s="77" t="s">
        <v>7176</v>
      </c>
      <c r="V280" s="77"/>
      <c r="W280" s="77" t="s">
        <v>7168</v>
      </c>
      <c r="X280" s="77">
        <v>480</v>
      </c>
      <c r="Y280" s="77">
        <v>600</v>
      </c>
      <c r="Z280" s="77">
        <v>20</v>
      </c>
      <c r="AA280" s="77">
        <f t="shared" si="39"/>
        <v>0.28799999999999998</v>
      </c>
      <c r="AB280" s="77" t="s">
        <v>70</v>
      </c>
      <c r="AC280" s="77"/>
      <c r="AD280" s="77"/>
      <c r="AE280" s="77"/>
      <c r="AF280" s="77">
        <f t="shared" si="40"/>
        <v>391991356</v>
      </c>
      <c r="AG280" s="77">
        <f t="shared" si="41"/>
        <v>600</v>
      </c>
      <c r="AH280" s="77">
        <f t="shared" si="42"/>
        <v>20</v>
      </c>
      <c r="AI280" s="77">
        <f t="shared" si="43"/>
        <v>0.28799999999999998</v>
      </c>
      <c r="AJ280" s="77" t="s">
        <v>72</v>
      </c>
      <c r="AK280" s="77">
        <v>391991356</v>
      </c>
      <c r="AL280" s="78">
        <v>44641</v>
      </c>
      <c r="AM280" s="78">
        <v>44641</v>
      </c>
      <c r="AN280" s="78">
        <v>44643</v>
      </c>
      <c r="AO280" s="78">
        <v>44643</v>
      </c>
      <c r="AP280" s="78">
        <v>44643</v>
      </c>
      <c r="AQ280" s="77" t="s">
        <v>89</v>
      </c>
      <c r="AR280" s="77"/>
      <c r="AS280" s="77"/>
      <c r="AT280" s="77"/>
      <c r="AU280" s="77"/>
      <c r="AV280" s="78"/>
      <c r="AW280" s="77" t="s">
        <v>1198</v>
      </c>
      <c r="AX280" s="77"/>
      <c r="AY280" s="77"/>
      <c r="AZ280" s="77"/>
      <c r="BA280" s="77"/>
      <c r="BB280" s="77"/>
      <c r="BC280" s="77"/>
      <c r="BD280" s="77"/>
      <c r="BE280" s="77">
        <f t="shared" si="44"/>
        <v>13</v>
      </c>
      <c r="BF280" s="77">
        <f t="shared" si="45"/>
        <v>3</v>
      </c>
      <c r="BG280" s="77">
        <f t="shared" si="46"/>
        <v>2022</v>
      </c>
      <c r="BH280" s="77"/>
    </row>
    <row r="281" spans="1:60">
      <c r="A281" s="77" t="s">
        <v>55</v>
      </c>
      <c r="B281" s="77" t="s">
        <v>56</v>
      </c>
      <c r="C281" s="77">
        <v>392415193</v>
      </c>
      <c r="D281" s="77"/>
      <c r="E281" s="77" t="s">
        <v>7166</v>
      </c>
      <c r="F281" s="77" t="s">
        <v>2135</v>
      </c>
      <c r="G281" s="77" t="s">
        <v>2147</v>
      </c>
      <c r="H281" s="77" t="s">
        <v>2148</v>
      </c>
      <c r="I281" s="77" t="s">
        <v>531</v>
      </c>
      <c r="J281" s="77" t="s">
        <v>110</v>
      </c>
      <c r="K281" s="77">
        <v>91761</v>
      </c>
      <c r="L281" s="77" t="s">
        <v>7080</v>
      </c>
      <c r="M281" s="77" t="s">
        <v>7081</v>
      </c>
      <c r="N281" s="77" t="s">
        <v>7082</v>
      </c>
      <c r="O281" s="77" t="s">
        <v>445</v>
      </c>
      <c r="P281" s="77">
        <v>76904</v>
      </c>
      <c r="Q281" s="77"/>
      <c r="R281" s="77"/>
      <c r="S281" s="77"/>
      <c r="T281" s="77"/>
      <c r="U281" s="77">
        <v>12005832</v>
      </c>
      <c r="V281" s="77">
        <v>0</v>
      </c>
      <c r="W281" s="77" t="s">
        <v>4634</v>
      </c>
      <c r="X281" s="77">
        <v>480</v>
      </c>
      <c r="Y281" s="77">
        <v>600</v>
      </c>
      <c r="Z281" s="77">
        <v>20</v>
      </c>
      <c r="AA281" s="77">
        <f t="shared" si="39"/>
        <v>0.28799999999999998</v>
      </c>
      <c r="AB281" s="77" t="s">
        <v>70</v>
      </c>
      <c r="AC281" s="77"/>
      <c r="AD281" s="77"/>
      <c r="AE281" s="77"/>
      <c r="AF281" s="77">
        <f t="shared" si="40"/>
        <v>392415193</v>
      </c>
      <c r="AG281" s="77">
        <f t="shared" si="41"/>
        <v>600</v>
      </c>
      <c r="AH281" s="77">
        <f t="shared" si="42"/>
        <v>20</v>
      </c>
      <c r="AI281" s="77">
        <f t="shared" si="43"/>
        <v>0.28799999999999998</v>
      </c>
      <c r="AJ281" s="77" t="s">
        <v>72</v>
      </c>
      <c r="AK281" s="77">
        <v>392415193</v>
      </c>
      <c r="AL281" s="78">
        <v>44641</v>
      </c>
      <c r="AM281" s="78">
        <v>44641</v>
      </c>
      <c r="AN281" s="78">
        <v>44644</v>
      </c>
      <c r="AO281" s="78">
        <v>44644</v>
      </c>
      <c r="AP281" s="78">
        <v>44644</v>
      </c>
      <c r="AQ281" s="77" t="s">
        <v>89</v>
      </c>
      <c r="AR281" s="308" t="s">
        <v>7191</v>
      </c>
      <c r="AS281" s="77"/>
      <c r="AT281" s="77"/>
      <c r="AU281" s="77"/>
      <c r="AV281" s="78"/>
      <c r="AW281" s="77" t="s">
        <v>1198</v>
      </c>
      <c r="AX281" s="77"/>
      <c r="AY281" s="77"/>
      <c r="AZ281" s="77"/>
      <c r="BA281" s="77"/>
      <c r="BB281" s="77"/>
      <c r="BC281" s="77"/>
      <c r="BD281" s="77"/>
      <c r="BE281" s="77">
        <f t="shared" si="44"/>
        <v>13</v>
      </c>
      <c r="BF281" s="77">
        <f t="shared" si="45"/>
        <v>3</v>
      </c>
      <c r="BG281" s="77">
        <f t="shared" si="46"/>
        <v>2022</v>
      </c>
      <c r="BH281" s="77"/>
    </row>
    <row r="282" spans="1:60">
      <c r="A282" s="77" t="s">
        <v>55</v>
      </c>
      <c r="B282" s="77" t="s">
        <v>56</v>
      </c>
      <c r="C282" s="77">
        <v>392416404</v>
      </c>
      <c r="D282" s="77"/>
      <c r="E282" s="77" t="s">
        <v>7166</v>
      </c>
      <c r="F282" s="77" t="s">
        <v>2135</v>
      </c>
      <c r="G282" s="77" t="s">
        <v>2147</v>
      </c>
      <c r="H282" s="77" t="s">
        <v>2148</v>
      </c>
      <c r="I282" s="77" t="s">
        <v>531</v>
      </c>
      <c r="J282" s="77" t="s">
        <v>110</v>
      </c>
      <c r="K282" s="77">
        <v>91761</v>
      </c>
      <c r="L282" s="77" t="s">
        <v>7080</v>
      </c>
      <c r="M282" s="77" t="s">
        <v>7081</v>
      </c>
      <c r="N282" s="77" t="s">
        <v>7082</v>
      </c>
      <c r="O282" s="77" t="s">
        <v>445</v>
      </c>
      <c r="P282" s="77">
        <v>76904</v>
      </c>
      <c r="Q282" s="77"/>
      <c r="R282" s="77"/>
      <c r="S282" s="77"/>
      <c r="T282" s="77"/>
      <c r="U282" s="77">
        <v>12005832</v>
      </c>
      <c r="V282" s="77">
        <v>0</v>
      </c>
      <c r="W282" s="77" t="s">
        <v>4634</v>
      </c>
      <c r="X282" s="77">
        <v>480</v>
      </c>
      <c r="Y282" s="77">
        <v>600</v>
      </c>
      <c r="Z282" s="77">
        <v>20</v>
      </c>
      <c r="AA282" s="77">
        <f t="shared" si="39"/>
        <v>0.28799999999999998</v>
      </c>
      <c r="AB282" s="77" t="s">
        <v>70</v>
      </c>
      <c r="AC282" s="77"/>
      <c r="AD282" s="77"/>
      <c r="AE282" s="77"/>
      <c r="AF282" s="77">
        <f t="shared" si="40"/>
        <v>392416404</v>
      </c>
      <c r="AG282" s="77">
        <f t="shared" si="41"/>
        <v>600</v>
      </c>
      <c r="AH282" s="77">
        <f t="shared" si="42"/>
        <v>20</v>
      </c>
      <c r="AI282" s="77">
        <f t="shared" si="43"/>
        <v>0.28799999999999998</v>
      </c>
      <c r="AJ282" s="77" t="s">
        <v>72</v>
      </c>
      <c r="AK282" s="77">
        <v>392416404</v>
      </c>
      <c r="AL282" s="78">
        <v>44641</v>
      </c>
      <c r="AM282" s="78">
        <v>44641</v>
      </c>
      <c r="AN282" s="78">
        <v>44644</v>
      </c>
      <c r="AO282" s="78">
        <v>44644</v>
      </c>
      <c r="AP282" s="78">
        <v>44644</v>
      </c>
      <c r="AQ282" s="77" t="s">
        <v>89</v>
      </c>
      <c r="AR282" s="308" t="s">
        <v>7192</v>
      </c>
      <c r="AS282" s="77"/>
      <c r="AT282" s="77"/>
      <c r="AU282" s="77"/>
      <c r="AV282" s="78"/>
      <c r="AW282" s="77" t="s">
        <v>1198</v>
      </c>
      <c r="AX282" s="77"/>
      <c r="AY282" s="77"/>
      <c r="AZ282" s="77"/>
      <c r="BA282" s="77"/>
      <c r="BB282" s="77"/>
      <c r="BC282" s="77"/>
      <c r="BD282" s="77"/>
      <c r="BE282" s="77">
        <f t="shared" si="44"/>
        <v>13</v>
      </c>
      <c r="BF282" s="77">
        <f t="shared" si="45"/>
        <v>3</v>
      </c>
      <c r="BG282" s="77">
        <f t="shared" si="46"/>
        <v>2022</v>
      </c>
      <c r="BH282" s="77"/>
    </row>
    <row r="283" spans="1:60">
      <c r="A283" s="77" t="s">
        <v>55</v>
      </c>
      <c r="B283" s="77" t="s">
        <v>56</v>
      </c>
      <c r="C283" s="77">
        <v>392416457</v>
      </c>
      <c r="D283" s="77"/>
      <c r="E283" s="77" t="s">
        <v>7166</v>
      </c>
      <c r="F283" s="77" t="s">
        <v>2135</v>
      </c>
      <c r="G283" s="77" t="s">
        <v>2147</v>
      </c>
      <c r="H283" s="77" t="s">
        <v>2148</v>
      </c>
      <c r="I283" s="77" t="s">
        <v>531</v>
      </c>
      <c r="J283" s="77" t="s">
        <v>110</v>
      </c>
      <c r="K283" s="77">
        <v>91761</v>
      </c>
      <c r="L283" s="77" t="s">
        <v>7080</v>
      </c>
      <c r="M283" s="77" t="s">
        <v>7081</v>
      </c>
      <c r="N283" s="77" t="s">
        <v>7082</v>
      </c>
      <c r="O283" s="77" t="s">
        <v>445</v>
      </c>
      <c r="P283" s="77">
        <v>76904</v>
      </c>
      <c r="Q283" s="77"/>
      <c r="R283" s="77"/>
      <c r="S283" s="77"/>
      <c r="T283" s="77"/>
      <c r="U283" s="77">
        <v>12005832</v>
      </c>
      <c r="V283" s="77">
        <v>0</v>
      </c>
      <c r="W283" s="77" t="s">
        <v>4634</v>
      </c>
      <c r="X283" s="77">
        <v>480</v>
      </c>
      <c r="Y283" s="77">
        <v>600</v>
      </c>
      <c r="Z283" s="77">
        <v>20</v>
      </c>
      <c r="AA283" s="77">
        <f t="shared" si="39"/>
        <v>0.28799999999999998</v>
      </c>
      <c r="AB283" s="77" t="s">
        <v>70</v>
      </c>
      <c r="AC283" s="77"/>
      <c r="AD283" s="77"/>
      <c r="AE283" s="77"/>
      <c r="AF283" s="77">
        <f t="shared" si="40"/>
        <v>392416457</v>
      </c>
      <c r="AG283" s="77">
        <f t="shared" si="41"/>
        <v>600</v>
      </c>
      <c r="AH283" s="77">
        <f t="shared" si="42"/>
        <v>20</v>
      </c>
      <c r="AI283" s="77">
        <f t="shared" si="43"/>
        <v>0.28799999999999998</v>
      </c>
      <c r="AJ283" s="77" t="s">
        <v>72</v>
      </c>
      <c r="AK283" s="77">
        <v>392416457</v>
      </c>
      <c r="AL283" s="78">
        <v>44641</v>
      </c>
      <c r="AM283" s="78">
        <v>44641</v>
      </c>
      <c r="AN283" s="78">
        <v>44644</v>
      </c>
      <c r="AO283" s="78">
        <v>44644</v>
      </c>
      <c r="AP283" s="78">
        <v>44644</v>
      </c>
      <c r="AQ283" s="77" t="s">
        <v>89</v>
      </c>
      <c r="AR283" s="308" t="s">
        <v>7193</v>
      </c>
      <c r="AS283" s="77"/>
      <c r="AT283" s="77"/>
      <c r="AU283" s="77"/>
      <c r="AV283" s="78"/>
      <c r="AW283" s="77" t="s">
        <v>1198</v>
      </c>
      <c r="AX283" s="77"/>
      <c r="AY283" s="77"/>
      <c r="AZ283" s="77"/>
      <c r="BA283" s="77"/>
      <c r="BB283" s="77"/>
      <c r="BC283" s="77"/>
      <c r="BD283" s="77"/>
      <c r="BE283" s="77">
        <f t="shared" si="44"/>
        <v>13</v>
      </c>
      <c r="BF283" s="77">
        <f t="shared" si="45"/>
        <v>3</v>
      </c>
      <c r="BG283" s="77">
        <f t="shared" si="46"/>
        <v>2022</v>
      </c>
      <c r="BH283" s="77"/>
    </row>
    <row r="284" spans="1:60">
      <c r="A284" s="77" t="s">
        <v>55</v>
      </c>
      <c r="B284" s="77" t="s">
        <v>56</v>
      </c>
      <c r="C284" s="77">
        <v>391989929</v>
      </c>
      <c r="D284" s="77"/>
      <c r="E284" s="77" t="s">
        <v>7079</v>
      </c>
      <c r="F284" s="77" t="s">
        <v>85</v>
      </c>
      <c r="G284" s="77" t="s">
        <v>7089</v>
      </c>
      <c r="H284" s="77" t="s">
        <v>7090</v>
      </c>
      <c r="I284" s="77" t="s">
        <v>5840</v>
      </c>
      <c r="J284" s="77" t="s">
        <v>85</v>
      </c>
      <c r="K284" s="309" t="s">
        <v>5841</v>
      </c>
      <c r="L284" s="77" t="s">
        <v>7080</v>
      </c>
      <c r="M284" s="77" t="s">
        <v>7081</v>
      </c>
      <c r="N284" s="77" t="s">
        <v>7082</v>
      </c>
      <c r="O284" s="77" t="s">
        <v>445</v>
      </c>
      <c r="P284" s="77">
        <v>76904</v>
      </c>
      <c r="Q284" s="77"/>
      <c r="R284" s="77"/>
      <c r="S284" s="77"/>
      <c r="T284" s="77"/>
      <c r="U284" s="77" t="s">
        <v>7176</v>
      </c>
      <c r="V284" s="77"/>
      <c r="W284" s="77" t="s">
        <v>7168</v>
      </c>
      <c r="X284" s="77">
        <v>480</v>
      </c>
      <c r="Y284" s="77">
        <v>600</v>
      </c>
      <c r="Z284" s="77">
        <v>20</v>
      </c>
      <c r="AA284" s="77">
        <f t="shared" si="39"/>
        <v>0.28799999999999998</v>
      </c>
      <c r="AB284" s="77" t="s">
        <v>70</v>
      </c>
      <c r="AC284" s="77"/>
      <c r="AD284" s="77"/>
      <c r="AE284" s="77"/>
      <c r="AF284" s="77">
        <f t="shared" si="40"/>
        <v>391989929</v>
      </c>
      <c r="AG284" s="77">
        <f t="shared" si="41"/>
        <v>600</v>
      </c>
      <c r="AH284" s="77">
        <f t="shared" si="42"/>
        <v>20</v>
      </c>
      <c r="AI284" s="77">
        <f t="shared" si="43"/>
        <v>0.28799999999999998</v>
      </c>
      <c r="AJ284" s="77" t="s">
        <v>72</v>
      </c>
      <c r="AK284" s="77">
        <v>391989929</v>
      </c>
      <c r="AL284" s="78">
        <v>44641</v>
      </c>
      <c r="AM284" s="78">
        <v>44641</v>
      </c>
      <c r="AN284" s="78">
        <v>44644</v>
      </c>
      <c r="AO284" s="78">
        <v>44644</v>
      </c>
      <c r="AP284" s="78">
        <v>44644</v>
      </c>
      <c r="AQ284" s="77" t="s">
        <v>89</v>
      </c>
      <c r="AR284" s="77"/>
      <c r="AS284" s="77"/>
      <c r="AT284" s="77"/>
      <c r="AU284" s="77"/>
      <c r="AV284" s="78"/>
      <c r="AW284" s="77" t="s">
        <v>1198</v>
      </c>
      <c r="AX284" s="77"/>
      <c r="AY284" s="77"/>
      <c r="AZ284" s="77"/>
      <c r="BA284" s="77"/>
      <c r="BB284" s="77"/>
      <c r="BC284" s="77"/>
      <c r="BD284" s="77"/>
      <c r="BE284" s="77">
        <f t="shared" si="44"/>
        <v>13</v>
      </c>
      <c r="BF284" s="77">
        <f t="shared" si="45"/>
        <v>3</v>
      </c>
      <c r="BG284" s="77">
        <f t="shared" si="46"/>
        <v>2022</v>
      </c>
      <c r="BH284" s="77"/>
    </row>
    <row r="285" spans="1:60">
      <c r="A285" s="77" t="s">
        <v>55</v>
      </c>
      <c r="B285" s="77" t="s">
        <v>56</v>
      </c>
      <c r="C285" s="77">
        <v>391990942</v>
      </c>
      <c r="D285" s="77"/>
      <c r="E285" s="77" t="s">
        <v>7079</v>
      </c>
      <c r="F285" s="77" t="s">
        <v>85</v>
      </c>
      <c r="G285" s="77" t="s">
        <v>7089</v>
      </c>
      <c r="H285" s="77" t="s">
        <v>7090</v>
      </c>
      <c r="I285" s="77" t="s">
        <v>5840</v>
      </c>
      <c r="J285" s="77" t="s">
        <v>85</v>
      </c>
      <c r="K285" s="309" t="s">
        <v>5841</v>
      </c>
      <c r="L285" s="77" t="s">
        <v>7080</v>
      </c>
      <c r="M285" s="77" t="s">
        <v>7081</v>
      </c>
      <c r="N285" s="77" t="s">
        <v>7082</v>
      </c>
      <c r="O285" s="77" t="s">
        <v>445</v>
      </c>
      <c r="P285" s="77">
        <v>76904</v>
      </c>
      <c r="Q285" s="77"/>
      <c r="R285" s="77"/>
      <c r="S285" s="77"/>
      <c r="T285" s="77"/>
      <c r="U285" s="77" t="s">
        <v>7176</v>
      </c>
      <c r="V285" s="77"/>
      <c r="W285" s="77" t="s">
        <v>7168</v>
      </c>
      <c r="X285" s="77">
        <v>480</v>
      </c>
      <c r="Y285" s="77">
        <v>600</v>
      </c>
      <c r="Z285" s="77">
        <v>20</v>
      </c>
      <c r="AA285" s="77">
        <f t="shared" si="39"/>
        <v>0.28799999999999998</v>
      </c>
      <c r="AB285" s="77" t="s">
        <v>70</v>
      </c>
      <c r="AC285" s="77"/>
      <c r="AD285" s="77"/>
      <c r="AE285" s="77"/>
      <c r="AF285" s="77">
        <f t="shared" si="40"/>
        <v>391990942</v>
      </c>
      <c r="AG285" s="77">
        <f t="shared" si="41"/>
        <v>600</v>
      </c>
      <c r="AH285" s="77">
        <f t="shared" si="42"/>
        <v>20</v>
      </c>
      <c r="AI285" s="77">
        <f t="shared" si="43"/>
        <v>0.28799999999999998</v>
      </c>
      <c r="AJ285" s="77" t="s">
        <v>72</v>
      </c>
      <c r="AK285" s="77">
        <v>391990942</v>
      </c>
      <c r="AL285" s="78">
        <v>44641</v>
      </c>
      <c r="AM285" s="78">
        <v>44641</v>
      </c>
      <c r="AN285" s="78">
        <v>44644</v>
      </c>
      <c r="AO285" s="78">
        <v>44644</v>
      </c>
      <c r="AP285" s="78">
        <v>44644</v>
      </c>
      <c r="AQ285" s="77" t="s">
        <v>89</v>
      </c>
      <c r="AR285" s="77"/>
      <c r="AS285" s="77"/>
      <c r="AT285" s="77"/>
      <c r="AU285" s="77"/>
      <c r="AV285" s="78"/>
      <c r="AW285" s="77" t="s">
        <v>1198</v>
      </c>
      <c r="AX285" s="77"/>
      <c r="AY285" s="77"/>
      <c r="AZ285" s="77"/>
      <c r="BA285" s="77"/>
      <c r="BB285" s="77"/>
      <c r="BC285" s="77"/>
      <c r="BD285" s="77"/>
      <c r="BE285" s="77">
        <f t="shared" si="44"/>
        <v>13</v>
      </c>
      <c r="BF285" s="77">
        <f t="shared" si="45"/>
        <v>3</v>
      </c>
      <c r="BG285" s="77">
        <f t="shared" si="46"/>
        <v>2022</v>
      </c>
      <c r="BH285" s="77"/>
    </row>
    <row r="286" spans="1:60">
      <c r="A286" s="77" t="s">
        <v>55</v>
      </c>
      <c r="B286" s="77" t="s">
        <v>56</v>
      </c>
      <c r="C286" s="77">
        <v>391991050</v>
      </c>
      <c r="D286" s="77"/>
      <c r="E286" s="77" t="s">
        <v>7079</v>
      </c>
      <c r="F286" s="77" t="s">
        <v>85</v>
      </c>
      <c r="G286" s="77" t="s">
        <v>7089</v>
      </c>
      <c r="H286" s="77" t="s">
        <v>7090</v>
      </c>
      <c r="I286" s="77" t="s">
        <v>5840</v>
      </c>
      <c r="J286" s="77" t="s">
        <v>85</v>
      </c>
      <c r="K286" s="309" t="s">
        <v>5841</v>
      </c>
      <c r="L286" s="77" t="s">
        <v>7080</v>
      </c>
      <c r="M286" s="77" t="s">
        <v>7081</v>
      </c>
      <c r="N286" s="77" t="s">
        <v>7082</v>
      </c>
      <c r="O286" s="77" t="s">
        <v>445</v>
      </c>
      <c r="P286" s="77">
        <v>76904</v>
      </c>
      <c r="Q286" s="77"/>
      <c r="R286" s="77"/>
      <c r="S286" s="77"/>
      <c r="T286" s="77"/>
      <c r="U286" s="77" t="s">
        <v>7176</v>
      </c>
      <c r="V286" s="77"/>
      <c r="W286" s="77" t="s">
        <v>7168</v>
      </c>
      <c r="X286" s="77">
        <v>480</v>
      </c>
      <c r="Y286" s="77">
        <v>600</v>
      </c>
      <c r="Z286" s="77">
        <v>20</v>
      </c>
      <c r="AA286" s="77">
        <f t="shared" si="39"/>
        <v>0.28799999999999998</v>
      </c>
      <c r="AB286" s="77" t="s">
        <v>70</v>
      </c>
      <c r="AC286" s="77"/>
      <c r="AD286" s="77"/>
      <c r="AE286" s="77"/>
      <c r="AF286" s="77">
        <f t="shared" si="40"/>
        <v>391991050</v>
      </c>
      <c r="AG286" s="77">
        <f t="shared" si="41"/>
        <v>600</v>
      </c>
      <c r="AH286" s="77">
        <f t="shared" si="42"/>
        <v>20</v>
      </c>
      <c r="AI286" s="77">
        <f t="shared" si="43"/>
        <v>0.28799999999999998</v>
      </c>
      <c r="AJ286" s="77" t="s">
        <v>72</v>
      </c>
      <c r="AK286" s="77">
        <v>391991050</v>
      </c>
      <c r="AL286" s="78">
        <v>44641</v>
      </c>
      <c r="AM286" s="78">
        <v>44641</v>
      </c>
      <c r="AN286" s="78">
        <v>44644</v>
      </c>
      <c r="AO286" s="78">
        <v>44644</v>
      </c>
      <c r="AP286" s="78">
        <v>44644</v>
      </c>
      <c r="AQ286" s="77" t="s">
        <v>89</v>
      </c>
      <c r="AR286" s="77"/>
      <c r="AS286" s="77"/>
      <c r="AT286" s="77"/>
      <c r="AU286" s="77"/>
      <c r="AV286" s="78"/>
      <c r="AW286" s="77" t="s">
        <v>1198</v>
      </c>
      <c r="AX286" s="77"/>
      <c r="AY286" s="77"/>
      <c r="AZ286" s="77"/>
      <c r="BA286" s="77"/>
      <c r="BB286" s="77"/>
      <c r="BC286" s="77"/>
      <c r="BD286" s="77"/>
      <c r="BE286" s="77">
        <f t="shared" si="44"/>
        <v>13</v>
      </c>
      <c r="BF286" s="77">
        <f t="shared" si="45"/>
        <v>3</v>
      </c>
      <c r="BG286" s="77">
        <f t="shared" si="46"/>
        <v>2022</v>
      </c>
      <c r="BH286" s="77"/>
    </row>
    <row r="287" spans="1:60">
      <c r="A287" s="77" t="s">
        <v>55</v>
      </c>
      <c r="B287" s="77" t="s">
        <v>56</v>
      </c>
      <c r="C287" s="77">
        <v>391991127</v>
      </c>
      <c r="D287" s="77"/>
      <c r="E287" s="77" t="s">
        <v>7079</v>
      </c>
      <c r="F287" s="77" t="s">
        <v>85</v>
      </c>
      <c r="G287" s="77" t="s">
        <v>7089</v>
      </c>
      <c r="H287" s="77" t="s">
        <v>7090</v>
      </c>
      <c r="I287" s="77" t="s">
        <v>5840</v>
      </c>
      <c r="J287" s="77" t="s">
        <v>85</v>
      </c>
      <c r="K287" s="309" t="s">
        <v>5841</v>
      </c>
      <c r="L287" s="77" t="s">
        <v>7080</v>
      </c>
      <c r="M287" s="77" t="s">
        <v>7081</v>
      </c>
      <c r="N287" s="77" t="s">
        <v>7082</v>
      </c>
      <c r="O287" s="77" t="s">
        <v>445</v>
      </c>
      <c r="P287" s="77">
        <v>76904</v>
      </c>
      <c r="Q287" s="77"/>
      <c r="R287" s="77"/>
      <c r="S287" s="77"/>
      <c r="T287" s="77"/>
      <c r="U287" s="77" t="s">
        <v>7176</v>
      </c>
      <c r="V287" s="77"/>
      <c r="W287" s="77" t="s">
        <v>7168</v>
      </c>
      <c r="X287" s="77">
        <v>480</v>
      </c>
      <c r="Y287" s="77">
        <v>600</v>
      </c>
      <c r="Z287" s="77">
        <v>20</v>
      </c>
      <c r="AA287" s="77">
        <f t="shared" si="39"/>
        <v>0.28799999999999998</v>
      </c>
      <c r="AB287" s="77" t="s">
        <v>70</v>
      </c>
      <c r="AC287" s="77"/>
      <c r="AD287" s="77"/>
      <c r="AE287" s="77"/>
      <c r="AF287" s="77">
        <f t="shared" si="40"/>
        <v>391991127</v>
      </c>
      <c r="AG287" s="77">
        <f t="shared" si="41"/>
        <v>600</v>
      </c>
      <c r="AH287" s="77">
        <f t="shared" si="42"/>
        <v>20</v>
      </c>
      <c r="AI287" s="77">
        <f t="shared" si="43"/>
        <v>0.28799999999999998</v>
      </c>
      <c r="AJ287" s="77" t="s">
        <v>72</v>
      </c>
      <c r="AK287" s="77">
        <v>391991127</v>
      </c>
      <c r="AL287" s="78">
        <v>44641</v>
      </c>
      <c r="AM287" s="78">
        <v>44641</v>
      </c>
      <c r="AN287" s="78">
        <v>44644</v>
      </c>
      <c r="AO287" s="78">
        <v>44644</v>
      </c>
      <c r="AP287" s="78">
        <v>44644</v>
      </c>
      <c r="AQ287" s="77" t="s">
        <v>89</v>
      </c>
      <c r="AR287" s="77"/>
      <c r="AS287" s="77"/>
      <c r="AT287" s="77"/>
      <c r="AU287" s="77"/>
      <c r="AV287" s="78"/>
      <c r="AW287" s="77" t="s">
        <v>1198</v>
      </c>
      <c r="AX287" s="77"/>
      <c r="AY287" s="77"/>
      <c r="AZ287" s="77"/>
      <c r="BA287" s="77"/>
      <c r="BB287" s="77"/>
      <c r="BC287" s="77"/>
      <c r="BD287" s="77"/>
      <c r="BE287" s="77">
        <f t="shared" si="44"/>
        <v>13</v>
      </c>
      <c r="BF287" s="77">
        <f t="shared" si="45"/>
        <v>3</v>
      </c>
      <c r="BG287" s="77">
        <f t="shared" si="46"/>
        <v>2022</v>
      </c>
      <c r="BH287" s="77"/>
    </row>
    <row r="288" spans="1:60">
      <c r="A288" s="77" t="s">
        <v>55</v>
      </c>
      <c r="B288" s="77" t="s">
        <v>56</v>
      </c>
      <c r="C288" s="77">
        <v>391991436</v>
      </c>
      <c r="D288" s="77"/>
      <c r="E288" s="77" t="s">
        <v>7079</v>
      </c>
      <c r="F288" s="77" t="s">
        <v>85</v>
      </c>
      <c r="G288" s="77" t="s">
        <v>7089</v>
      </c>
      <c r="H288" s="77" t="s">
        <v>7090</v>
      </c>
      <c r="I288" s="77" t="s">
        <v>5840</v>
      </c>
      <c r="J288" s="77" t="s">
        <v>85</v>
      </c>
      <c r="K288" s="309" t="s">
        <v>5841</v>
      </c>
      <c r="L288" s="77" t="s">
        <v>7080</v>
      </c>
      <c r="M288" s="77" t="s">
        <v>7081</v>
      </c>
      <c r="N288" s="77" t="s">
        <v>7082</v>
      </c>
      <c r="O288" s="77" t="s">
        <v>445</v>
      </c>
      <c r="P288" s="77">
        <v>76904</v>
      </c>
      <c r="Q288" s="77"/>
      <c r="R288" s="77"/>
      <c r="S288" s="77"/>
      <c r="T288" s="77"/>
      <c r="U288" s="77" t="s">
        <v>7176</v>
      </c>
      <c r="V288" s="77"/>
      <c r="W288" s="77" t="s">
        <v>7168</v>
      </c>
      <c r="X288" s="77">
        <v>480</v>
      </c>
      <c r="Y288" s="77">
        <v>600</v>
      </c>
      <c r="Z288" s="77">
        <v>20</v>
      </c>
      <c r="AA288" s="77">
        <f t="shared" si="39"/>
        <v>0.28799999999999998</v>
      </c>
      <c r="AB288" s="77" t="s">
        <v>70</v>
      </c>
      <c r="AC288" s="77"/>
      <c r="AD288" s="77"/>
      <c r="AE288" s="77"/>
      <c r="AF288" s="77">
        <f t="shared" si="40"/>
        <v>391991436</v>
      </c>
      <c r="AG288" s="77">
        <f t="shared" si="41"/>
        <v>600</v>
      </c>
      <c r="AH288" s="77">
        <f t="shared" si="42"/>
        <v>20</v>
      </c>
      <c r="AI288" s="77">
        <f t="shared" si="43"/>
        <v>0.28799999999999998</v>
      </c>
      <c r="AJ288" s="77" t="s">
        <v>72</v>
      </c>
      <c r="AK288" s="77">
        <v>391991436</v>
      </c>
      <c r="AL288" s="78">
        <v>44641</v>
      </c>
      <c r="AM288" s="78">
        <v>44641</v>
      </c>
      <c r="AN288" s="78">
        <v>44644</v>
      </c>
      <c r="AO288" s="78">
        <v>44644</v>
      </c>
      <c r="AP288" s="78">
        <v>44644</v>
      </c>
      <c r="AQ288" s="77" t="s">
        <v>89</v>
      </c>
      <c r="AR288" s="77"/>
      <c r="AS288" s="77"/>
      <c r="AT288" s="77"/>
      <c r="AU288" s="77"/>
      <c r="AV288" s="78"/>
      <c r="AW288" s="77" t="s">
        <v>1198</v>
      </c>
      <c r="AX288" s="77"/>
      <c r="AY288" s="77"/>
      <c r="AZ288" s="77"/>
      <c r="BA288" s="77"/>
      <c r="BB288" s="77"/>
      <c r="BC288" s="77"/>
      <c r="BD288" s="77"/>
      <c r="BE288" s="77">
        <f t="shared" si="44"/>
        <v>13</v>
      </c>
      <c r="BF288" s="77">
        <f t="shared" si="45"/>
        <v>3</v>
      </c>
      <c r="BG288" s="77">
        <f t="shared" si="46"/>
        <v>2022</v>
      </c>
      <c r="BH288" s="77"/>
    </row>
    <row r="289" spans="1:60">
      <c r="A289" s="77" t="s">
        <v>55</v>
      </c>
      <c r="B289" s="77" t="s">
        <v>56</v>
      </c>
      <c r="C289" s="77">
        <v>392101102</v>
      </c>
      <c r="D289" s="77"/>
      <c r="E289" s="77" t="s">
        <v>7079</v>
      </c>
      <c r="F289" s="77" t="s">
        <v>85</v>
      </c>
      <c r="G289" s="77" t="s">
        <v>7089</v>
      </c>
      <c r="H289" s="77" t="s">
        <v>7090</v>
      </c>
      <c r="I289" s="77" t="s">
        <v>5840</v>
      </c>
      <c r="J289" s="77" t="s">
        <v>85</v>
      </c>
      <c r="K289" s="309" t="s">
        <v>5841</v>
      </c>
      <c r="L289" s="77" t="s">
        <v>7080</v>
      </c>
      <c r="M289" s="77" t="s">
        <v>7081</v>
      </c>
      <c r="N289" s="77" t="s">
        <v>7082</v>
      </c>
      <c r="O289" s="77" t="s">
        <v>445</v>
      </c>
      <c r="P289" s="77">
        <v>76904</v>
      </c>
      <c r="Q289" s="77"/>
      <c r="R289" s="77"/>
      <c r="S289" s="77"/>
      <c r="T289" s="77"/>
      <c r="U289" s="77" t="s">
        <v>7176</v>
      </c>
      <c r="V289" s="77"/>
      <c r="W289" s="77" t="s">
        <v>7168</v>
      </c>
      <c r="X289" s="77">
        <v>480</v>
      </c>
      <c r="Y289" s="77">
        <v>600</v>
      </c>
      <c r="Z289" s="77">
        <v>20</v>
      </c>
      <c r="AA289" s="77">
        <f t="shared" si="39"/>
        <v>0.28799999999999998</v>
      </c>
      <c r="AB289" s="77" t="s">
        <v>70</v>
      </c>
      <c r="AC289" s="77"/>
      <c r="AD289" s="77"/>
      <c r="AE289" s="77"/>
      <c r="AF289" s="77">
        <f t="shared" si="40"/>
        <v>392101102</v>
      </c>
      <c r="AG289" s="77">
        <f t="shared" si="41"/>
        <v>600</v>
      </c>
      <c r="AH289" s="77">
        <f t="shared" si="42"/>
        <v>20</v>
      </c>
      <c r="AI289" s="77">
        <f t="shared" si="43"/>
        <v>0.28799999999999998</v>
      </c>
      <c r="AJ289" s="77" t="s">
        <v>72</v>
      </c>
      <c r="AK289" s="77">
        <v>392101102</v>
      </c>
      <c r="AL289" s="78">
        <v>44641</v>
      </c>
      <c r="AM289" s="78">
        <v>44641</v>
      </c>
      <c r="AN289" s="78">
        <v>44644</v>
      </c>
      <c r="AO289" s="78">
        <v>44644</v>
      </c>
      <c r="AP289" s="78">
        <v>44644</v>
      </c>
      <c r="AQ289" s="77" t="s">
        <v>89</v>
      </c>
      <c r="AR289" s="77"/>
      <c r="AS289" s="77"/>
      <c r="AT289" s="77"/>
      <c r="AU289" s="77"/>
      <c r="AV289" s="78"/>
      <c r="AW289" s="77" t="s">
        <v>1198</v>
      </c>
      <c r="AX289" s="77"/>
      <c r="AY289" s="77"/>
      <c r="AZ289" s="77"/>
      <c r="BA289" s="77"/>
      <c r="BB289" s="77"/>
      <c r="BC289" s="77"/>
      <c r="BD289" s="77"/>
      <c r="BE289" s="77">
        <f t="shared" si="44"/>
        <v>13</v>
      </c>
      <c r="BF289" s="77">
        <f t="shared" si="45"/>
        <v>3</v>
      </c>
      <c r="BG289" s="77">
        <f t="shared" si="46"/>
        <v>2022</v>
      </c>
      <c r="BH289" s="77"/>
    </row>
    <row r="290" spans="1:60">
      <c r="A290" s="77" t="s">
        <v>55</v>
      </c>
      <c r="B290" s="77" t="s">
        <v>56</v>
      </c>
      <c r="C290" s="77">
        <v>392101343</v>
      </c>
      <c r="D290" s="77"/>
      <c r="E290" s="77" t="s">
        <v>7079</v>
      </c>
      <c r="F290" s="77" t="s">
        <v>85</v>
      </c>
      <c r="G290" s="77" t="s">
        <v>7089</v>
      </c>
      <c r="H290" s="77" t="s">
        <v>7090</v>
      </c>
      <c r="I290" s="77" t="s">
        <v>5840</v>
      </c>
      <c r="J290" s="77" t="s">
        <v>85</v>
      </c>
      <c r="K290" s="309" t="s">
        <v>5841</v>
      </c>
      <c r="L290" s="77" t="s">
        <v>7080</v>
      </c>
      <c r="M290" s="77" t="s">
        <v>7081</v>
      </c>
      <c r="N290" s="77" t="s">
        <v>7082</v>
      </c>
      <c r="O290" s="77" t="s">
        <v>445</v>
      </c>
      <c r="P290" s="77">
        <v>76904</v>
      </c>
      <c r="Q290" s="77"/>
      <c r="R290" s="77"/>
      <c r="S290" s="77"/>
      <c r="T290" s="77"/>
      <c r="U290" s="77" t="s">
        <v>7176</v>
      </c>
      <c r="V290" s="77"/>
      <c r="W290" s="77" t="s">
        <v>7168</v>
      </c>
      <c r="X290" s="77">
        <v>480</v>
      </c>
      <c r="Y290" s="77">
        <v>600</v>
      </c>
      <c r="Z290" s="77">
        <v>20</v>
      </c>
      <c r="AA290" s="77">
        <f t="shared" si="39"/>
        <v>0.28799999999999998</v>
      </c>
      <c r="AB290" s="77" t="s">
        <v>70</v>
      </c>
      <c r="AC290" s="77"/>
      <c r="AD290" s="77"/>
      <c r="AE290" s="77"/>
      <c r="AF290" s="77">
        <f t="shared" si="40"/>
        <v>392101343</v>
      </c>
      <c r="AG290" s="77">
        <f t="shared" si="41"/>
        <v>600</v>
      </c>
      <c r="AH290" s="77">
        <f t="shared" si="42"/>
        <v>20</v>
      </c>
      <c r="AI290" s="77">
        <f t="shared" si="43"/>
        <v>0.28799999999999998</v>
      </c>
      <c r="AJ290" s="77" t="s">
        <v>72</v>
      </c>
      <c r="AK290" s="77">
        <v>392101343</v>
      </c>
      <c r="AL290" s="78">
        <v>44641</v>
      </c>
      <c r="AM290" s="78">
        <v>44641</v>
      </c>
      <c r="AN290" s="78">
        <v>44644</v>
      </c>
      <c r="AO290" s="78">
        <v>44644</v>
      </c>
      <c r="AP290" s="78">
        <v>44644</v>
      </c>
      <c r="AQ290" s="77" t="s">
        <v>89</v>
      </c>
      <c r="AR290" s="77"/>
      <c r="AS290" s="77"/>
      <c r="AT290" s="77"/>
      <c r="AU290" s="77"/>
      <c r="AV290" s="78"/>
      <c r="AW290" s="77" t="s">
        <v>1198</v>
      </c>
      <c r="AX290" s="77"/>
      <c r="AY290" s="77"/>
      <c r="AZ290" s="77"/>
      <c r="BA290" s="77"/>
      <c r="BB290" s="77"/>
      <c r="BC290" s="77"/>
      <c r="BD290" s="77"/>
      <c r="BE290" s="77">
        <f t="shared" si="44"/>
        <v>13</v>
      </c>
      <c r="BF290" s="77">
        <f t="shared" si="45"/>
        <v>3</v>
      </c>
      <c r="BG290" s="77">
        <f t="shared" si="46"/>
        <v>2022</v>
      </c>
      <c r="BH290" s="77"/>
    </row>
    <row r="291" spans="1:60">
      <c r="A291" s="77" t="s">
        <v>55</v>
      </c>
      <c r="B291" s="77" t="s">
        <v>56</v>
      </c>
      <c r="C291" s="77">
        <v>392101414</v>
      </c>
      <c r="D291" s="77"/>
      <c r="E291" s="77" t="s">
        <v>7079</v>
      </c>
      <c r="F291" s="77" t="s">
        <v>85</v>
      </c>
      <c r="G291" s="77" t="s">
        <v>7089</v>
      </c>
      <c r="H291" s="77" t="s">
        <v>7090</v>
      </c>
      <c r="I291" s="77" t="s">
        <v>5840</v>
      </c>
      <c r="J291" s="77" t="s">
        <v>85</v>
      </c>
      <c r="K291" s="309" t="s">
        <v>5841</v>
      </c>
      <c r="L291" s="77" t="s">
        <v>7080</v>
      </c>
      <c r="M291" s="77" t="s">
        <v>7081</v>
      </c>
      <c r="N291" s="77" t="s">
        <v>7082</v>
      </c>
      <c r="O291" s="77" t="s">
        <v>445</v>
      </c>
      <c r="P291" s="77">
        <v>76904</v>
      </c>
      <c r="Q291" s="77"/>
      <c r="R291" s="77"/>
      <c r="S291" s="77"/>
      <c r="T291" s="77"/>
      <c r="U291" s="77" t="s">
        <v>7176</v>
      </c>
      <c r="V291" s="77"/>
      <c r="W291" s="77" t="s">
        <v>7168</v>
      </c>
      <c r="X291" s="77">
        <v>480</v>
      </c>
      <c r="Y291" s="77">
        <v>600</v>
      </c>
      <c r="Z291" s="77">
        <v>20</v>
      </c>
      <c r="AA291" s="77">
        <f t="shared" si="39"/>
        <v>0.28799999999999998</v>
      </c>
      <c r="AB291" s="77" t="s">
        <v>70</v>
      </c>
      <c r="AC291" s="77"/>
      <c r="AD291" s="77"/>
      <c r="AE291" s="77"/>
      <c r="AF291" s="77">
        <f t="shared" si="40"/>
        <v>392101414</v>
      </c>
      <c r="AG291" s="77">
        <f t="shared" si="41"/>
        <v>600</v>
      </c>
      <c r="AH291" s="77">
        <f t="shared" si="42"/>
        <v>20</v>
      </c>
      <c r="AI291" s="77">
        <f t="shared" si="43"/>
        <v>0.28799999999999998</v>
      </c>
      <c r="AJ291" s="77" t="s">
        <v>72</v>
      </c>
      <c r="AK291" s="77">
        <v>392101414</v>
      </c>
      <c r="AL291" s="78">
        <v>44641</v>
      </c>
      <c r="AM291" s="78">
        <v>44641</v>
      </c>
      <c r="AN291" s="78">
        <v>44644</v>
      </c>
      <c r="AO291" s="78">
        <v>44644</v>
      </c>
      <c r="AP291" s="78">
        <v>44644</v>
      </c>
      <c r="AQ291" s="77" t="s">
        <v>89</v>
      </c>
      <c r="AR291" s="77"/>
      <c r="AS291" s="77"/>
      <c r="AT291" s="77"/>
      <c r="AU291" s="77"/>
      <c r="AV291" s="78"/>
      <c r="AW291" s="77" t="s">
        <v>1198</v>
      </c>
      <c r="AX291" s="77"/>
      <c r="AY291" s="77"/>
      <c r="AZ291" s="77"/>
      <c r="BA291" s="77"/>
      <c r="BB291" s="77"/>
      <c r="BC291" s="77"/>
      <c r="BD291" s="77"/>
      <c r="BE291" s="77">
        <f t="shared" si="44"/>
        <v>13</v>
      </c>
      <c r="BF291" s="77">
        <f t="shared" si="45"/>
        <v>3</v>
      </c>
      <c r="BG291" s="77">
        <f t="shared" si="46"/>
        <v>2022</v>
      </c>
      <c r="BH291" s="77"/>
    </row>
    <row r="292" spans="1:60">
      <c r="A292" s="77" t="s">
        <v>55</v>
      </c>
      <c r="B292" s="77" t="s">
        <v>56</v>
      </c>
      <c r="C292" s="77">
        <v>392102988</v>
      </c>
      <c r="D292" s="77"/>
      <c r="E292" s="77" t="s">
        <v>7166</v>
      </c>
      <c r="F292" s="77" t="s">
        <v>85</v>
      </c>
      <c r="G292" s="77" t="s">
        <v>5855</v>
      </c>
      <c r="H292" s="77" t="s">
        <v>5856</v>
      </c>
      <c r="I292" s="77" t="s">
        <v>6216</v>
      </c>
      <c r="J292" s="77" t="s">
        <v>85</v>
      </c>
      <c r="K292" s="309" t="s">
        <v>5858</v>
      </c>
      <c r="L292" s="77" t="s">
        <v>7080</v>
      </c>
      <c r="M292" s="77" t="s">
        <v>7081</v>
      </c>
      <c r="N292" s="77" t="s">
        <v>7082</v>
      </c>
      <c r="O292" s="77" t="s">
        <v>445</v>
      </c>
      <c r="P292" s="77">
        <v>76904</v>
      </c>
      <c r="Q292" s="77"/>
      <c r="R292" s="77"/>
      <c r="S292" s="77"/>
      <c r="T292" s="77"/>
      <c r="U292" s="77">
        <v>30397572</v>
      </c>
      <c r="V292" s="77"/>
      <c r="W292" s="77" t="s">
        <v>7175</v>
      </c>
      <c r="X292" s="77">
        <v>480</v>
      </c>
      <c r="Y292" s="77">
        <v>638</v>
      </c>
      <c r="Z292" s="77">
        <v>22</v>
      </c>
      <c r="AA292" s="77">
        <f t="shared" si="39"/>
        <v>0.30624000000000001</v>
      </c>
      <c r="AB292" s="77" t="s">
        <v>70</v>
      </c>
      <c r="AC292" s="77"/>
      <c r="AD292" s="77"/>
      <c r="AE292" s="77"/>
      <c r="AF292" s="77">
        <f t="shared" si="40"/>
        <v>392102988</v>
      </c>
      <c r="AG292" s="77">
        <f t="shared" si="41"/>
        <v>638</v>
      </c>
      <c r="AH292" s="77">
        <f t="shared" si="42"/>
        <v>22</v>
      </c>
      <c r="AI292" s="77">
        <f t="shared" si="43"/>
        <v>0.30624000000000001</v>
      </c>
      <c r="AJ292" s="77" t="s">
        <v>72</v>
      </c>
      <c r="AK292" s="77">
        <v>392102988</v>
      </c>
      <c r="AL292" s="78">
        <v>44641</v>
      </c>
      <c r="AM292" s="78">
        <v>44641</v>
      </c>
      <c r="AN292" s="78">
        <v>44644</v>
      </c>
      <c r="AO292" s="78">
        <v>44644</v>
      </c>
      <c r="AP292" s="78">
        <v>44644</v>
      </c>
      <c r="AQ292" s="77" t="s">
        <v>89</v>
      </c>
      <c r="AR292" s="77"/>
      <c r="AS292" s="77"/>
      <c r="AT292" s="77"/>
      <c r="AU292" s="77"/>
      <c r="AV292" s="78"/>
      <c r="AW292" s="77" t="s">
        <v>1198</v>
      </c>
      <c r="AX292" s="77"/>
      <c r="AY292" s="77"/>
      <c r="AZ292" s="77"/>
      <c r="BA292" s="77"/>
      <c r="BB292" s="77"/>
      <c r="BC292" s="77"/>
      <c r="BD292" s="77"/>
      <c r="BE292" s="77">
        <f t="shared" si="44"/>
        <v>13</v>
      </c>
      <c r="BF292" s="77">
        <f t="shared" si="45"/>
        <v>3</v>
      </c>
      <c r="BG292" s="77">
        <f t="shared" si="46"/>
        <v>2022</v>
      </c>
      <c r="BH292" s="77"/>
    </row>
    <row r="293" spans="1:60">
      <c r="A293" s="77" t="s">
        <v>55</v>
      </c>
      <c r="B293" s="77" t="s">
        <v>56</v>
      </c>
      <c r="C293" s="77">
        <v>392103291</v>
      </c>
      <c r="D293" s="77"/>
      <c r="E293" s="77" t="s">
        <v>7166</v>
      </c>
      <c r="F293" s="77" t="s">
        <v>85</v>
      </c>
      <c r="G293" s="77" t="s">
        <v>5855</v>
      </c>
      <c r="H293" s="77" t="s">
        <v>5856</v>
      </c>
      <c r="I293" s="77" t="s">
        <v>6216</v>
      </c>
      <c r="J293" s="77" t="s">
        <v>85</v>
      </c>
      <c r="K293" s="309" t="s">
        <v>5858</v>
      </c>
      <c r="L293" s="77" t="s">
        <v>7080</v>
      </c>
      <c r="M293" s="77" t="s">
        <v>7081</v>
      </c>
      <c r="N293" s="77" t="s">
        <v>7082</v>
      </c>
      <c r="O293" s="77" t="s">
        <v>445</v>
      </c>
      <c r="P293" s="77">
        <v>76904</v>
      </c>
      <c r="Q293" s="77"/>
      <c r="R293" s="77"/>
      <c r="S293" s="77"/>
      <c r="T293" s="77"/>
      <c r="U293" s="77">
        <v>30397572</v>
      </c>
      <c r="V293" s="77"/>
      <c r="W293" s="77" t="s">
        <v>7175</v>
      </c>
      <c r="X293" s="77">
        <v>480</v>
      </c>
      <c r="Y293" s="77">
        <v>638</v>
      </c>
      <c r="Z293" s="77">
        <v>22</v>
      </c>
      <c r="AA293" s="77">
        <f t="shared" si="39"/>
        <v>0.30624000000000001</v>
      </c>
      <c r="AB293" s="77" t="s">
        <v>70</v>
      </c>
      <c r="AC293" s="77"/>
      <c r="AD293" s="77"/>
      <c r="AE293" s="77"/>
      <c r="AF293" s="77">
        <f t="shared" si="40"/>
        <v>392103291</v>
      </c>
      <c r="AG293" s="77">
        <f t="shared" si="41"/>
        <v>638</v>
      </c>
      <c r="AH293" s="77">
        <f t="shared" si="42"/>
        <v>22</v>
      </c>
      <c r="AI293" s="77">
        <f t="shared" si="43"/>
        <v>0.30624000000000001</v>
      </c>
      <c r="AJ293" s="77" t="s">
        <v>72</v>
      </c>
      <c r="AK293" s="77">
        <v>392103291</v>
      </c>
      <c r="AL293" s="78">
        <v>44641</v>
      </c>
      <c r="AM293" s="78">
        <v>44641</v>
      </c>
      <c r="AN293" s="78">
        <v>44644</v>
      </c>
      <c r="AO293" s="78">
        <v>44644</v>
      </c>
      <c r="AP293" s="78">
        <v>44644</v>
      </c>
      <c r="AQ293" s="77" t="s">
        <v>89</v>
      </c>
      <c r="AR293" s="77"/>
      <c r="AS293" s="77"/>
      <c r="AT293" s="77"/>
      <c r="AU293" s="77"/>
      <c r="AV293" s="78"/>
      <c r="AW293" s="77" t="s">
        <v>1198</v>
      </c>
      <c r="AX293" s="77"/>
      <c r="AY293" s="77"/>
      <c r="AZ293" s="77"/>
      <c r="BA293" s="77"/>
      <c r="BB293" s="77"/>
      <c r="BC293" s="77"/>
      <c r="BD293" s="77"/>
      <c r="BE293" s="77">
        <f t="shared" si="44"/>
        <v>13</v>
      </c>
      <c r="BF293" s="77">
        <f t="shared" si="45"/>
        <v>3</v>
      </c>
      <c r="BG293" s="77">
        <f t="shared" si="46"/>
        <v>2022</v>
      </c>
      <c r="BH293" s="77"/>
    </row>
    <row r="294" spans="1:60">
      <c r="A294" s="77" t="s">
        <v>55</v>
      </c>
      <c r="B294" s="77" t="s">
        <v>56</v>
      </c>
      <c r="C294" s="77">
        <v>392103360</v>
      </c>
      <c r="D294" s="77"/>
      <c r="E294" s="77" t="s">
        <v>7166</v>
      </c>
      <c r="F294" s="77" t="s">
        <v>85</v>
      </c>
      <c r="G294" s="77" t="s">
        <v>5855</v>
      </c>
      <c r="H294" s="77" t="s">
        <v>5856</v>
      </c>
      <c r="I294" s="77" t="s">
        <v>6216</v>
      </c>
      <c r="J294" s="77" t="s">
        <v>85</v>
      </c>
      <c r="K294" s="309" t="s">
        <v>5858</v>
      </c>
      <c r="L294" s="77" t="s">
        <v>7080</v>
      </c>
      <c r="M294" s="77" t="s">
        <v>7081</v>
      </c>
      <c r="N294" s="77" t="s">
        <v>7082</v>
      </c>
      <c r="O294" s="77" t="s">
        <v>445</v>
      </c>
      <c r="P294" s="77">
        <v>76904</v>
      </c>
      <c r="Q294" s="77"/>
      <c r="R294" s="77"/>
      <c r="S294" s="77"/>
      <c r="T294" s="77"/>
      <c r="U294" s="77">
        <v>30397572</v>
      </c>
      <c r="V294" s="77"/>
      <c r="W294" s="77" t="s">
        <v>7175</v>
      </c>
      <c r="X294" s="77">
        <v>480</v>
      </c>
      <c r="Y294" s="77">
        <v>638</v>
      </c>
      <c r="Z294" s="77">
        <v>22</v>
      </c>
      <c r="AA294" s="77">
        <f t="shared" si="39"/>
        <v>0.30624000000000001</v>
      </c>
      <c r="AB294" s="77" t="s">
        <v>70</v>
      </c>
      <c r="AC294" s="77"/>
      <c r="AD294" s="77"/>
      <c r="AE294" s="77"/>
      <c r="AF294" s="77">
        <f t="shared" si="40"/>
        <v>392103360</v>
      </c>
      <c r="AG294" s="77">
        <f t="shared" si="41"/>
        <v>638</v>
      </c>
      <c r="AH294" s="77">
        <f t="shared" si="42"/>
        <v>22</v>
      </c>
      <c r="AI294" s="77">
        <f t="shared" si="43"/>
        <v>0.30624000000000001</v>
      </c>
      <c r="AJ294" s="77" t="s">
        <v>72</v>
      </c>
      <c r="AK294" s="77">
        <v>392103360</v>
      </c>
      <c r="AL294" s="78">
        <v>44641</v>
      </c>
      <c r="AM294" s="78">
        <v>44641</v>
      </c>
      <c r="AN294" s="78">
        <v>44644</v>
      </c>
      <c r="AO294" s="78">
        <v>44644</v>
      </c>
      <c r="AP294" s="78">
        <v>44644</v>
      </c>
      <c r="AQ294" s="77" t="s">
        <v>89</v>
      </c>
      <c r="AR294" s="77"/>
      <c r="AS294" s="77"/>
      <c r="AT294" s="77"/>
      <c r="AU294" s="77"/>
      <c r="AV294" s="78"/>
      <c r="AW294" s="77" t="s">
        <v>1198</v>
      </c>
      <c r="AX294" s="77"/>
      <c r="AY294" s="77"/>
      <c r="AZ294" s="77"/>
      <c r="BA294" s="77"/>
      <c r="BB294" s="77"/>
      <c r="BC294" s="77"/>
      <c r="BD294" s="77"/>
      <c r="BE294" s="77">
        <f t="shared" si="44"/>
        <v>13</v>
      </c>
      <c r="BF294" s="77">
        <f t="shared" si="45"/>
        <v>3</v>
      </c>
      <c r="BG294" s="77">
        <f t="shared" si="46"/>
        <v>2022</v>
      </c>
      <c r="BH294" s="77"/>
    </row>
    <row r="295" spans="1:60">
      <c r="A295" s="77" t="s">
        <v>55</v>
      </c>
      <c r="B295" s="77" t="s">
        <v>56</v>
      </c>
      <c r="C295" s="77">
        <v>392103441</v>
      </c>
      <c r="D295" s="77"/>
      <c r="E295" s="77" t="s">
        <v>7166</v>
      </c>
      <c r="F295" s="77" t="s">
        <v>85</v>
      </c>
      <c r="G295" s="77" t="s">
        <v>5855</v>
      </c>
      <c r="H295" s="77" t="s">
        <v>5856</v>
      </c>
      <c r="I295" s="77" t="s">
        <v>6216</v>
      </c>
      <c r="J295" s="77" t="s">
        <v>85</v>
      </c>
      <c r="K295" s="309" t="s">
        <v>5858</v>
      </c>
      <c r="L295" s="77" t="s">
        <v>7080</v>
      </c>
      <c r="M295" s="77" t="s">
        <v>7081</v>
      </c>
      <c r="N295" s="77" t="s">
        <v>7082</v>
      </c>
      <c r="O295" s="77" t="s">
        <v>445</v>
      </c>
      <c r="P295" s="77">
        <v>76904</v>
      </c>
      <c r="Q295" s="77"/>
      <c r="R295" s="77"/>
      <c r="S295" s="77"/>
      <c r="T295" s="77"/>
      <c r="U295" s="77">
        <v>30397572</v>
      </c>
      <c r="V295" s="77"/>
      <c r="W295" s="77" t="s">
        <v>7175</v>
      </c>
      <c r="X295" s="77">
        <v>480</v>
      </c>
      <c r="Y295" s="77">
        <v>638</v>
      </c>
      <c r="Z295" s="77">
        <v>22</v>
      </c>
      <c r="AA295" s="77">
        <f t="shared" si="39"/>
        <v>0.30624000000000001</v>
      </c>
      <c r="AB295" s="77" t="s">
        <v>70</v>
      </c>
      <c r="AC295" s="77"/>
      <c r="AD295" s="77"/>
      <c r="AE295" s="77"/>
      <c r="AF295" s="77">
        <f t="shared" si="40"/>
        <v>392103441</v>
      </c>
      <c r="AG295" s="77">
        <f t="shared" si="41"/>
        <v>638</v>
      </c>
      <c r="AH295" s="77">
        <f t="shared" si="42"/>
        <v>22</v>
      </c>
      <c r="AI295" s="77">
        <f t="shared" si="43"/>
        <v>0.30624000000000001</v>
      </c>
      <c r="AJ295" s="77" t="s">
        <v>72</v>
      </c>
      <c r="AK295" s="77">
        <v>392103441</v>
      </c>
      <c r="AL295" s="78">
        <v>44641</v>
      </c>
      <c r="AM295" s="78">
        <v>44641</v>
      </c>
      <c r="AN295" s="78">
        <v>44644</v>
      </c>
      <c r="AO295" s="78">
        <v>44644</v>
      </c>
      <c r="AP295" s="78">
        <v>44644</v>
      </c>
      <c r="AQ295" s="77" t="s">
        <v>89</v>
      </c>
      <c r="AR295" s="77"/>
      <c r="AS295" s="77"/>
      <c r="AT295" s="77"/>
      <c r="AU295" s="77"/>
      <c r="AV295" s="78"/>
      <c r="AW295" s="77" t="s">
        <v>1198</v>
      </c>
      <c r="AX295" s="77"/>
      <c r="AY295" s="77"/>
      <c r="AZ295" s="77"/>
      <c r="BA295" s="77"/>
      <c r="BB295" s="77"/>
      <c r="BC295" s="77"/>
      <c r="BD295" s="77"/>
      <c r="BE295" s="77">
        <f t="shared" si="44"/>
        <v>13</v>
      </c>
      <c r="BF295" s="77">
        <f t="shared" si="45"/>
        <v>3</v>
      </c>
      <c r="BG295" s="77">
        <f t="shared" si="46"/>
        <v>2022</v>
      </c>
      <c r="BH295" s="77"/>
    </row>
    <row r="296" spans="1:60">
      <c r="A296" s="77" t="s">
        <v>55</v>
      </c>
      <c r="B296" s="77" t="s">
        <v>56</v>
      </c>
      <c r="C296" s="77">
        <v>392103499</v>
      </c>
      <c r="D296" s="77"/>
      <c r="E296" s="77" t="s">
        <v>7166</v>
      </c>
      <c r="F296" s="77" t="s">
        <v>85</v>
      </c>
      <c r="G296" s="77" t="s">
        <v>5855</v>
      </c>
      <c r="H296" s="77" t="s">
        <v>5856</v>
      </c>
      <c r="I296" s="77" t="s">
        <v>6216</v>
      </c>
      <c r="J296" s="77" t="s">
        <v>85</v>
      </c>
      <c r="K296" s="309" t="s">
        <v>5858</v>
      </c>
      <c r="L296" s="77" t="s">
        <v>7080</v>
      </c>
      <c r="M296" s="77" t="s">
        <v>7081</v>
      </c>
      <c r="N296" s="77" t="s">
        <v>7082</v>
      </c>
      <c r="O296" s="77" t="s">
        <v>445</v>
      </c>
      <c r="P296" s="77">
        <v>76904</v>
      </c>
      <c r="Q296" s="77"/>
      <c r="R296" s="77"/>
      <c r="S296" s="77"/>
      <c r="T296" s="77"/>
      <c r="U296" s="77">
        <v>30397572</v>
      </c>
      <c r="V296" s="77"/>
      <c r="W296" s="77" t="s">
        <v>7175</v>
      </c>
      <c r="X296" s="77">
        <v>480</v>
      </c>
      <c r="Y296" s="77">
        <v>638</v>
      </c>
      <c r="Z296" s="77">
        <v>22</v>
      </c>
      <c r="AA296" s="77">
        <f t="shared" si="39"/>
        <v>0.30624000000000001</v>
      </c>
      <c r="AB296" s="77" t="s">
        <v>70</v>
      </c>
      <c r="AC296" s="77"/>
      <c r="AD296" s="77"/>
      <c r="AE296" s="77"/>
      <c r="AF296" s="77">
        <f t="shared" si="40"/>
        <v>392103499</v>
      </c>
      <c r="AG296" s="77">
        <f t="shared" si="41"/>
        <v>638</v>
      </c>
      <c r="AH296" s="77">
        <f t="shared" si="42"/>
        <v>22</v>
      </c>
      <c r="AI296" s="77">
        <f t="shared" si="43"/>
        <v>0.30624000000000001</v>
      </c>
      <c r="AJ296" s="77" t="s">
        <v>72</v>
      </c>
      <c r="AK296" s="77">
        <v>392103499</v>
      </c>
      <c r="AL296" s="78">
        <v>44641</v>
      </c>
      <c r="AM296" s="78">
        <v>44641</v>
      </c>
      <c r="AN296" s="78">
        <v>44644</v>
      </c>
      <c r="AO296" s="78">
        <v>44644</v>
      </c>
      <c r="AP296" s="78">
        <v>44644</v>
      </c>
      <c r="AQ296" s="77" t="s">
        <v>89</v>
      </c>
      <c r="AR296" s="77"/>
      <c r="AS296" s="77"/>
      <c r="AT296" s="77"/>
      <c r="AU296" s="77"/>
      <c r="AV296" s="78"/>
      <c r="AW296" s="77" t="s">
        <v>1198</v>
      </c>
      <c r="AX296" s="77"/>
      <c r="AY296" s="77"/>
      <c r="AZ296" s="77"/>
      <c r="BA296" s="77"/>
      <c r="BB296" s="77"/>
      <c r="BC296" s="77"/>
      <c r="BD296" s="77"/>
      <c r="BE296" s="77">
        <f t="shared" si="44"/>
        <v>13</v>
      </c>
      <c r="BF296" s="77">
        <f t="shared" si="45"/>
        <v>3</v>
      </c>
      <c r="BG296" s="77">
        <f t="shared" si="46"/>
        <v>2022</v>
      </c>
      <c r="BH296" s="77"/>
    </row>
    <row r="297" spans="1:60">
      <c r="A297" s="77" t="s">
        <v>55</v>
      </c>
      <c r="B297" s="77" t="s">
        <v>56</v>
      </c>
      <c r="C297" s="77">
        <v>392103554</v>
      </c>
      <c r="D297" s="77"/>
      <c r="E297" s="77" t="s">
        <v>7166</v>
      </c>
      <c r="F297" s="77" t="s">
        <v>85</v>
      </c>
      <c r="G297" s="77" t="s">
        <v>5855</v>
      </c>
      <c r="H297" s="77" t="s">
        <v>5856</v>
      </c>
      <c r="I297" s="77" t="s">
        <v>6216</v>
      </c>
      <c r="J297" s="77" t="s">
        <v>85</v>
      </c>
      <c r="K297" s="309" t="s">
        <v>5858</v>
      </c>
      <c r="L297" s="77" t="s">
        <v>7080</v>
      </c>
      <c r="M297" s="77" t="s">
        <v>7081</v>
      </c>
      <c r="N297" s="77" t="s">
        <v>7082</v>
      </c>
      <c r="O297" s="77" t="s">
        <v>445</v>
      </c>
      <c r="P297" s="77">
        <v>76904</v>
      </c>
      <c r="Q297" s="77"/>
      <c r="R297" s="77"/>
      <c r="S297" s="77"/>
      <c r="T297" s="77"/>
      <c r="U297" s="77">
        <v>30397572</v>
      </c>
      <c r="V297" s="77"/>
      <c r="W297" s="77" t="s">
        <v>7175</v>
      </c>
      <c r="X297" s="77">
        <v>480</v>
      </c>
      <c r="Y297" s="77">
        <v>638</v>
      </c>
      <c r="Z297" s="77">
        <v>22</v>
      </c>
      <c r="AA297" s="77">
        <f t="shared" si="39"/>
        <v>0.30624000000000001</v>
      </c>
      <c r="AB297" s="77" t="s">
        <v>70</v>
      </c>
      <c r="AC297" s="77"/>
      <c r="AD297" s="77"/>
      <c r="AE297" s="77"/>
      <c r="AF297" s="77">
        <f t="shared" si="40"/>
        <v>392103554</v>
      </c>
      <c r="AG297" s="77">
        <f t="shared" si="41"/>
        <v>638</v>
      </c>
      <c r="AH297" s="77">
        <f t="shared" si="42"/>
        <v>22</v>
      </c>
      <c r="AI297" s="77">
        <f t="shared" si="43"/>
        <v>0.30624000000000001</v>
      </c>
      <c r="AJ297" s="77" t="s">
        <v>72</v>
      </c>
      <c r="AK297" s="77">
        <v>392103554</v>
      </c>
      <c r="AL297" s="78">
        <v>44641</v>
      </c>
      <c r="AM297" s="78">
        <v>44641</v>
      </c>
      <c r="AN297" s="78">
        <v>44644</v>
      </c>
      <c r="AO297" s="78">
        <v>44644</v>
      </c>
      <c r="AP297" s="78">
        <v>44644</v>
      </c>
      <c r="AQ297" s="77" t="s">
        <v>89</v>
      </c>
      <c r="AR297" s="77"/>
      <c r="AS297" s="77"/>
      <c r="AT297" s="77"/>
      <c r="AU297" s="77"/>
      <c r="AV297" s="78"/>
      <c r="AW297" s="77" t="s">
        <v>1198</v>
      </c>
      <c r="AX297" s="77"/>
      <c r="AY297" s="77"/>
      <c r="AZ297" s="77"/>
      <c r="BA297" s="77"/>
      <c r="BB297" s="77"/>
      <c r="BC297" s="77"/>
      <c r="BD297" s="77"/>
      <c r="BE297" s="77">
        <f t="shared" si="44"/>
        <v>13</v>
      </c>
      <c r="BF297" s="77">
        <f t="shared" si="45"/>
        <v>3</v>
      </c>
      <c r="BG297" s="77">
        <f t="shared" si="46"/>
        <v>2022</v>
      </c>
      <c r="BH297" s="77"/>
    </row>
    <row r="298" spans="1:60">
      <c r="A298" s="77" t="s">
        <v>55</v>
      </c>
      <c r="B298" s="77" t="s">
        <v>56</v>
      </c>
      <c r="C298" s="77">
        <v>392103596</v>
      </c>
      <c r="D298" s="77"/>
      <c r="E298" s="77" t="s">
        <v>7166</v>
      </c>
      <c r="F298" s="77" t="s">
        <v>85</v>
      </c>
      <c r="G298" s="77" t="s">
        <v>5855</v>
      </c>
      <c r="H298" s="77" t="s">
        <v>5856</v>
      </c>
      <c r="I298" s="77" t="s">
        <v>6216</v>
      </c>
      <c r="J298" s="77" t="s">
        <v>85</v>
      </c>
      <c r="K298" s="309" t="s">
        <v>5858</v>
      </c>
      <c r="L298" s="77" t="s">
        <v>7080</v>
      </c>
      <c r="M298" s="77" t="s">
        <v>7081</v>
      </c>
      <c r="N298" s="77" t="s">
        <v>7082</v>
      </c>
      <c r="O298" s="77" t="s">
        <v>445</v>
      </c>
      <c r="P298" s="77">
        <v>76904</v>
      </c>
      <c r="Q298" s="77"/>
      <c r="R298" s="77"/>
      <c r="S298" s="77"/>
      <c r="T298" s="77"/>
      <c r="U298" s="77">
        <v>30397572</v>
      </c>
      <c r="V298" s="77"/>
      <c r="W298" s="77" t="s">
        <v>7175</v>
      </c>
      <c r="X298" s="77">
        <v>480</v>
      </c>
      <c r="Y298" s="77">
        <v>638</v>
      </c>
      <c r="Z298" s="77">
        <v>22</v>
      </c>
      <c r="AA298" s="77">
        <f t="shared" si="39"/>
        <v>0.30624000000000001</v>
      </c>
      <c r="AB298" s="77" t="s">
        <v>70</v>
      </c>
      <c r="AC298" s="77"/>
      <c r="AD298" s="77"/>
      <c r="AE298" s="77"/>
      <c r="AF298" s="77">
        <f t="shared" si="40"/>
        <v>392103596</v>
      </c>
      <c r="AG298" s="77">
        <f t="shared" si="41"/>
        <v>638</v>
      </c>
      <c r="AH298" s="77">
        <f t="shared" si="42"/>
        <v>22</v>
      </c>
      <c r="AI298" s="77">
        <f t="shared" si="43"/>
        <v>0.30624000000000001</v>
      </c>
      <c r="AJ298" s="77" t="s">
        <v>72</v>
      </c>
      <c r="AK298" s="77">
        <v>392103596</v>
      </c>
      <c r="AL298" s="78">
        <v>44641</v>
      </c>
      <c r="AM298" s="78">
        <v>44641</v>
      </c>
      <c r="AN298" s="78">
        <v>44644</v>
      </c>
      <c r="AO298" s="78">
        <v>44644</v>
      </c>
      <c r="AP298" s="78">
        <v>44644</v>
      </c>
      <c r="AQ298" s="77" t="s">
        <v>89</v>
      </c>
      <c r="AR298" s="77"/>
      <c r="AS298" s="77"/>
      <c r="AT298" s="77"/>
      <c r="AU298" s="77"/>
      <c r="AV298" s="78"/>
      <c r="AW298" s="77" t="s">
        <v>1198</v>
      </c>
      <c r="AX298" s="77"/>
      <c r="AY298" s="77"/>
      <c r="AZ298" s="77"/>
      <c r="BA298" s="77"/>
      <c r="BB298" s="77"/>
      <c r="BC298" s="77"/>
      <c r="BD298" s="77"/>
      <c r="BE298" s="77">
        <f t="shared" si="44"/>
        <v>13</v>
      </c>
      <c r="BF298" s="77">
        <f t="shared" si="45"/>
        <v>3</v>
      </c>
      <c r="BG298" s="77">
        <f t="shared" si="46"/>
        <v>2022</v>
      </c>
      <c r="BH298" s="77"/>
    </row>
    <row r="299" spans="1:60">
      <c r="A299" s="77" t="s">
        <v>55</v>
      </c>
      <c r="B299" s="77" t="s">
        <v>56</v>
      </c>
      <c r="C299" s="77">
        <v>392106702</v>
      </c>
      <c r="D299" s="77"/>
      <c r="E299" s="77" t="s">
        <v>7079</v>
      </c>
      <c r="F299" s="77" t="s">
        <v>85</v>
      </c>
      <c r="G299" s="77" t="s">
        <v>7089</v>
      </c>
      <c r="H299" s="77" t="s">
        <v>7090</v>
      </c>
      <c r="I299" s="77" t="s">
        <v>5840</v>
      </c>
      <c r="J299" s="77" t="s">
        <v>85</v>
      </c>
      <c r="K299" s="309" t="s">
        <v>5841</v>
      </c>
      <c r="L299" s="77" t="s">
        <v>7080</v>
      </c>
      <c r="M299" s="77" t="s">
        <v>7081</v>
      </c>
      <c r="N299" s="77" t="s">
        <v>7082</v>
      </c>
      <c r="O299" s="77" t="s">
        <v>445</v>
      </c>
      <c r="P299" s="77">
        <v>76904</v>
      </c>
      <c r="Q299" s="77"/>
      <c r="R299" s="77"/>
      <c r="S299" s="77"/>
      <c r="T299" s="77"/>
      <c r="U299" s="77" t="s">
        <v>7176</v>
      </c>
      <c r="V299" s="77"/>
      <c r="W299" s="77" t="s">
        <v>4634</v>
      </c>
      <c r="X299" s="77">
        <v>480</v>
      </c>
      <c r="Y299" s="77">
        <v>600</v>
      </c>
      <c r="Z299" s="77">
        <v>20</v>
      </c>
      <c r="AA299" s="77">
        <f t="shared" si="39"/>
        <v>0.28799999999999998</v>
      </c>
      <c r="AB299" s="77" t="s">
        <v>70</v>
      </c>
      <c r="AC299" s="77"/>
      <c r="AD299" s="77"/>
      <c r="AE299" s="77"/>
      <c r="AF299" s="77">
        <f t="shared" si="40"/>
        <v>392106702</v>
      </c>
      <c r="AG299" s="77">
        <f t="shared" si="41"/>
        <v>600</v>
      </c>
      <c r="AH299" s="77">
        <f t="shared" si="42"/>
        <v>20</v>
      </c>
      <c r="AI299" s="77">
        <f t="shared" si="43"/>
        <v>0.28799999999999998</v>
      </c>
      <c r="AJ299" s="77" t="s">
        <v>72</v>
      </c>
      <c r="AK299" s="77">
        <v>392106702</v>
      </c>
      <c r="AL299" s="78">
        <v>44642</v>
      </c>
      <c r="AM299" s="78">
        <v>44642</v>
      </c>
      <c r="AN299" s="78">
        <v>44645</v>
      </c>
      <c r="AO299" s="78">
        <v>44645</v>
      </c>
      <c r="AP299" s="78">
        <v>44645</v>
      </c>
      <c r="AQ299" s="77" t="s">
        <v>89</v>
      </c>
      <c r="AR299" s="77"/>
      <c r="AS299" s="77"/>
      <c r="AT299" s="77"/>
      <c r="AU299" s="77"/>
      <c r="AV299" s="78"/>
      <c r="AW299" s="77" t="s">
        <v>1198</v>
      </c>
      <c r="AX299" s="77"/>
      <c r="AY299" s="77"/>
      <c r="AZ299" s="77"/>
      <c r="BA299" s="77"/>
      <c r="BB299" s="77"/>
      <c r="BC299" s="77"/>
      <c r="BD299" s="77"/>
      <c r="BE299" s="77">
        <f t="shared" si="44"/>
        <v>13</v>
      </c>
      <c r="BF299" s="77">
        <f t="shared" si="45"/>
        <v>3</v>
      </c>
      <c r="BG299" s="77">
        <f t="shared" si="46"/>
        <v>2022</v>
      </c>
      <c r="BH299" s="77"/>
    </row>
    <row r="300" spans="1:60">
      <c r="A300" s="77" t="s">
        <v>55</v>
      </c>
      <c r="B300" s="77" t="s">
        <v>56</v>
      </c>
      <c r="C300" s="77">
        <v>392107170</v>
      </c>
      <c r="D300" s="77"/>
      <c r="E300" s="77" t="s">
        <v>7079</v>
      </c>
      <c r="F300" s="77" t="s">
        <v>85</v>
      </c>
      <c r="G300" s="77" t="s">
        <v>7089</v>
      </c>
      <c r="H300" s="77" t="s">
        <v>7090</v>
      </c>
      <c r="I300" s="77" t="s">
        <v>5840</v>
      </c>
      <c r="J300" s="77" t="s">
        <v>85</v>
      </c>
      <c r="K300" s="309" t="s">
        <v>5841</v>
      </c>
      <c r="L300" s="77" t="s">
        <v>7080</v>
      </c>
      <c r="M300" s="77" t="s">
        <v>7081</v>
      </c>
      <c r="N300" s="77" t="s">
        <v>7082</v>
      </c>
      <c r="O300" s="77" t="s">
        <v>445</v>
      </c>
      <c r="P300" s="77">
        <v>76904</v>
      </c>
      <c r="Q300" s="77"/>
      <c r="R300" s="77"/>
      <c r="S300" s="77"/>
      <c r="T300" s="77"/>
      <c r="U300" s="77" t="s">
        <v>7176</v>
      </c>
      <c r="V300" s="77"/>
      <c r="W300" s="77" t="s">
        <v>4634</v>
      </c>
      <c r="X300" s="77">
        <v>480</v>
      </c>
      <c r="Y300" s="77">
        <v>600</v>
      </c>
      <c r="Z300" s="77">
        <v>20</v>
      </c>
      <c r="AA300" s="77">
        <f t="shared" si="39"/>
        <v>0.28799999999999998</v>
      </c>
      <c r="AB300" s="77" t="s">
        <v>70</v>
      </c>
      <c r="AC300" s="77"/>
      <c r="AD300" s="77"/>
      <c r="AE300" s="77"/>
      <c r="AF300" s="77">
        <f t="shared" si="40"/>
        <v>392107170</v>
      </c>
      <c r="AG300" s="77">
        <f t="shared" si="41"/>
        <v>600</v>
      </c>
      <c r="AH300" s="77">
        <f t="shared" si="42"/>
        <v>20</v>
      </c>
      <c r="AI300" s="77">
        <f t="shared" si="43"/>
        <v>0.28799999999999998</v>
      </c>
      <c r="AJ300" s="77" t="s">
        <v>72</v>
      </c>
      <c r="AK300" s="77">
        <v>392107170</v>
      </c>
      <c r="AL300" s="78">
        <v>44642</v>
      </c>
      <c r="AM300" s="78">
        <v>44642</v>
      </c>
      <c r="AN300" s="78">
        <v>44645</v>
      </c>
      <c r="AO300" s="78">
        <v>44645</v>
      </c>
      <c r="AP300" s="78">
        <v>44645</v>
      </c>
      <c r="AQ300" s="77" t="s">
        <v>89</v>
      </c>
      <c r="AR300" s="77"/>
      <c r="AS300" s="77"/>
      <c r="AT300" s="77"/>
      <c r="AU300" s="77"/>
      <c r="AV300" s="78"/>
      <c r="AW300" s="77" t="s">
        <v>1198</v>
      </c>
      <c r="AX300" s="77"/>
      <c r="AY300" s="77"/>
      <c r="AZ300" s="77"/>
      <c r="BA300" s="77"/>
      <c r="BB300" s="77"/>
      <c r="BC300" s="77"/>
      <c r="BD300" s="77"/>
      <c r="BE300" s="77">
        <f t="shared" si="44"/>
        <v>13</v>
      </c>
      <c r="BF300" s="77">
        <f t="shared" si="45"/>
        <v>3</v>
      </c>
      <c r="BG300" s="77">
        <f t="shared" si="46"/>
        <v>2022</v>
      </c>
      <c r="BH300" s="77"/>
    </row>
    <row r="301" spans="1:60">
      <c r="A301" s="77" t="s">
        <v>55</v>
      </c>
      <c r="B301" s="77" t="s">
        <v>56</v>
      </c>
      <c r="C301" s="77">
        <v>392107247</v>
      </c>
      <c r="D301" s="77"/>
      <c r="E301" s="77" t="s">
        <v>7079</v>
      </c>
      <c r="F301" s="77" t="s">
        <v>85</v>
      </c>
      <c r="G301" s="77" t="s">
        <v>7089</v>
      </c>
      <c r="H301" s="77" t="s">
        <v>7090</v>
      </c>
      <c r="I301" s="77" t="s">
        <v>5840</v>
      </c>
      <c r="J301" s="77" t="s">
        <v>85</v>
      </c>
      <c r="K301" s="309" t="s">
        <v>5841</v>
      </c>
      <c r="L301" s="77" t="s">
        <v>7080</v>
      </c>
      <c r="M301" s="77" t="s">
        <v>7081</v>
      </c>
      <c r="N301" s="77" t="s">
        <v>7082</v>
      </c>
      <c r="O301" s="77" t="s">
        <v>445</v>
      </c>
      <c r="P301" s="77">
        <v>76904</v>
      </c>
      <c r="Q301" s="77"/>
      <c r="R301" s="77"/>
      <c r="S301" s="77"/>
      <c r="T301" s="77"/>
      <c r="U301" s="77" t="s">
        <v>7176</v>
      </c>
      <c r="V301" s="77"/>
      <c r="W301" s="77" t="s">
        <v>4634</v>
      </c>
      <c r="X301" s="77">
        <v>480</v>
      </c>
      <c r="Y301" s="77">
        <v>600</v>
      </c>
      <c r="Z301" s="77">
        <v>20</v>
      </c>
      <c r="AA301" s="77">
        <f t="shared" si="39"/>
        <v>0.28799999999999998</v>
      </c>
      <c r="AB301" s="77" t="s">
        <v>70</v>
      </c>
      <c r="AC301" s="77"/>
      <c r="AD301" s="77"/>
      <c r="AE301" s="77"/>
      <c r="AF301" s="77">
        <f t="shared" si="40"/>
        <v>392107247</v>
      </c>
      <c r="AG301" s="77">
        <f t="shared" si="41"/>
        <v>600</v>
      </c>
      <c r="AH301" s="77">
        <f t="shared" si="42"/>
        <v>20</v>
      </c>
      <c r="AI301" s="77">
        <f t="shared" si="43"/>
        <v>0.28799999999999998</v>
      </c>
      <c r="AJ301" s="77" t="s">
        <v>72</v>
      </c>
      <c r="AK301" s="77">
        <v>392107247</v>
      </c>
      <c r="AL301" s="78">
        <v>44642</v>
      </c>
      <c r="AM301" s="78">
        <v>44642</v>
      </c>
      <c r="AN301" s="78">
        <v>44645</v>
      </c>
      <c r="AO301" s="78">
        <v>44645</v>
      </c>
      <c r="AP301" s="78">
        <v>44645</v>
      </c>
      <c r="AQ301" s="77" t="s">
        <v>89</v>
      </c>
      <c r="AR301" s="77"/>
      <c r="AS301" s="77"/>
      <c r="AT301" s="77"/>
      <c r="AU301" s="77"/>
      <c r="AV301" s="78"/>
      <c r="AW301" s="77" t="s">
        <v>1198</v>
      </c>
      <c r="AX301" s="77"/>
      <c r="AY301" s="77"/>
      <c r="AZ301" s="77"/>
      <c r="BA301" s="77"/>
      <c r="BB301" s="77"/>
      <c r="BC301" s="77"/>
      <c r="BD301" s="77"/>
      <c r="BE301" s="77">
        <f t="shared" si="44"/>
        <v>13</v>
      </c>
      <c r="BF301" s="77">
        <f t="shared" si="45"/>
        <v>3</v>
      </c>
      <c r="BG301" s="77">
        <f t="shared" si="46"/>
        <v>2022</v>
      </c>
      <c r="BH301" s="77"/>
    </row>
    <row r="302" spans="1:60">
      <c r="A302" s="77" t="s">
        <v>55</v>
      </c>
      <c r="B302" s="77" t="s">
        <v>56</v>
      </c>
      <c r="C302" s="77">
        <v>392107330</v>
      </c>
      <c r="D302" s="77"/>
      <c r="E302" s="77" t="s">
        <v>7079</v>
      </c>
      <c r="F302" s="77" t="s">
        <v>85</v>
      </c>
      <c r="G302" s="77" t="s">
        <v>7089</v>
      </c>
      <c r="H302" s="77" t="s">
        <v>7090</v>
      </c>
      <c r="I302" s="77" t="s">
        <v>5840</v>
      </c>
      <c r="J302" s="77" t="s">
        <v>85</v>
      </c>
      <c r="K302" s="309" t="s">
        <v>5841</v>
      </c>
      <c r="L302" s="77" t="s">
        <v>7080</v>
      </c>
      <c r="M302" s="77" t="s">
        <v>7081</v>
      </c>
      <c r="N302" s="77" t="s">
        <v>7082</v>
      </c>
      <c r="O302" s="77" t="s">
        <v>445</v>
      </c>
      <c r="P302" s="77">
        <v>76904</v>
      </c>
      <c r="Q302" s="77"/>
      <c r="R302" s="77"/>
      <c r="S302" s="77"/>
      <c r="T302" s="77"/>
      <c r="U302" s="77" t="s">
        <v>7176</v>
      </c>
      <c r="V302" s="77"/>
      <c r="W302" s="77" t="s">
        <v>4634</v>
      </c>
      <c r="X302" s="77">
        <v>480</v>
      </c>
      <c r="Y302" s="77">
        <v>600</v>
      </c>
      <c r="Z302" s="77">
        <v>20</v>
      </c>
      <c r="AA302" s="77">
        <f t="shared" si="39"/>
        <v>0.28799999999999998</v>
      </c>
      <c r="AB302" s="77" t="s">
        <v>70</v>
      </c>
      <c r="AC302" s="77"/>
      <c r="AD302" s="77"/>
      <c r="AE302" s="77"/>
      <c r="AF302" s="77">
        <f t="shared" si="40"/>
        <v>392107330</v>
      </c>
      <c r="AG302" s="77">
        <f t="shared" si="41"/>
        <v>600</v>
      </c>
      <c r="AH302" s="77">
        <f t="shared" si="42"/>
        <v>20</v>
      </c>
      <c r="AI302" s="77">
        <f t="shared" si="43"/>
        <v>0.28799999999999998</v>
      </c>
      <c r="AJ302" s="77" t="s">
        <v>72</v>
      </c>
      <c r="AK302" s="77">
        <v>392107330</v>
      </c>
      <c r="AL302" s="78">
        <v>44642</v>
      </c>
      <c r="AM302" s="78">
        <v>44642</v>
      </c>
      <c r="AN302" s="78">
        <v>44645</v>
      </c>
      <c r="AO302" s="78">
        <v>44645</v>
      </c>
      <c r="AP302" s="78">
        <v>44645</v>
      </c>
      <c r="AQ302" s="77" t="s">
        <v>89</v>
      </c>
      <c r="AR302" s="77"/>
      <c r="AS302" s="77"/>
      <c r="AT302" s="77"/>
      <c r="AU302" s="77"/>
      <c r="AV302" s="78"/>
      <c r="AW302" s="77" t="s">
        <v>1198</v>
      </c>
      <c r="AX302" s="77"/>
      <c r="AY302" s="77"/>
      <c r="AZ302" s="77"/>
      <c r="BA302" s="77"/>
      <c r="BB302" s="77"/>
      <c r="BC302" s="77"/>
      <c r="BD302" s="77"/>
      <c r="BE302" s="77">
        <f t="shared" si="44"/>
        <v>13</v>
      </c>
      <c r="BF302" s="77">
        <f t="shared" si="45"/>
        <v>3</v>
      </c>
      <c r="BG302" s="77">
        <f t="shared" si="46"/>
        <v>2022</v>
      </c>
      <c r="BH302" s="77"/>
    </row>
    <row r="303" spans="1:60">
      <c r="A303" s="77" t="s">
        <v>55</v>
      </c>
      <c r="B303" s="77" t="s">
        <v>56</v>
      </c>
      <c r="C303" s="77">
        <v>392107491</v>
      </c>
      <c r="D303" s="77"/>
      <c r="E303" s="77" t="s">
        <v>7079</v>
      </c>
      <c r="F303" s="77" t="s">
        <v>85</v>
      </c>
      <c r="G303" s="77" t="s">
        <v>7089</v>
      </c>
      <c r="H303" s="77" t="s">
        <v>7090</v>
      </c>
      <c r="I303" s="77" t="s">
        <v>5840</v>
      </c>
      <c r="J303" s="77" t="s">
        <v>85</v>
      </c>
      <c r="K303" s="309" t="s">
        <v>5841</v>
      </c>
      <c r="L303" s="77" t="s">
        <v>7080</v>
      </c>
      <c r="M303" s="77" t="s">
        <v>7081</v>
      </c>
      <c r="N303" s="77" t="s">
        <v>7082</v>
      </c>
      <c r="O303" s="77" t="s">
        <v>445</v>
      </c>
      <c r="P303" s="77">
        <v>76904</v>
      </c>
      <c r="Q303" s="77"/>
      <c r="R303" s="77"/>
      <c r="S303" s="77"/>
      <c r="T303" s="77"/>
      <c r="U303" s="77" t="s">
        <v>7176</v>
      </c>
      <c r="V303" s="77"/>
      <c r="W303" s="77" t="s">
        <v>4634</v>
      </c>
      <c r="X303" s="77">
        <v>480</v>
      </c>
      <c r="Y303" s="77">
        <v>600</v>
      </c>
      <c r="Z303" s="77">
        <v>20</v>
      </c>
      <c r="AA303" s="77">
        <f t="shared" si="39"/>
        <v>0.28799999999999998</v>
      </c>
      <c r="AB303" s="77" t="s">
        <v>70</v>
      </c>
      <c r="AC303" s="77"/>
      <c r="AD303" s="77"/>
      <c r="AE303" s="77"/>
      <c r="AF303" s="77">
        <f t="shared" si="40"/>
        <v>392107491</v>
      </c>
      <c r="AG303" s="77">
        <f t="shared" si="41"/>
        <v>600</v>
      </c>
      <c r="AH303" s="77">
        <f t="shared" si="42"/>
        <v>20</v>
      </c>
      <c r="AI303" s="77">
        <f t="shared" si="43"/>
        <v>0.28799999999999998</v>
      </c>
      <c r="AJ303" s="77" t="s">
        <v>72</v>
      </c>
      <c r="AK303" s="77">
        <v>392107491</v>
      </c>
      <c r="AL303" s="78">
        <v>44642</v>
      </c>
      <c r="AM303" s="78">
        <v>44642</v>
      </c>
      <c r="AN303" s="78">
        <v>44645</v>
      </c>
      <c r="AO303" s="78">
        <v>44645</v>
      </c>
      <c r="AP303" s="78">
        <v>44645</v>
      </c>
      <c r="AQ303" s="77" t="s">
        <v>89</v>
      </c>
      <c r="AR303" s="77"/>
      <c r="AS303" s="77"/>
      <c r="AT303" s="77"/>
      <c r="AU303" s="77"/>
      <c r="AV303" s="78"/>
      <c r="AW303" s="77" t="s">
        <v>1198</v>
      </c>
      <c r="AX303" s="77"/>
      <c r="AY303" s="77"/>
      <c r="AZ303" s="77"/>
      <c r="BA303" s="77"/>
      <c r="BB303" s="77"/>
      <c r="BC303" s="77"/>
      <c r="BD303" s="77"/>
      <c r="BE303" s="77">
        <f t="shared" si="44"/>
        <v>13</v>
      </c>
      <c r="BF303" s="77">
        <f t="shared" si="45"/>
        <v>3</v>
      </c>
      <c r="BG303" s="77">
        <f t="shared" si="46"/>
        <v>2022</v>
      </c>
      <c r="BH303" s="77"/>
    </row>
    <row r="304" spans="1:60">
      <c r="A304" s="77" t="s">
        <v>55</v>
      </c>
      <c r="B304" s="77" t="s">
        <v>56</v>
      </c>
      <c r="C304" s="77">
        <v>392107562</v>
      </c>
      <c r="D304" s="77"/>
      <c r="E304" s="77" t="s">
        <v>7079</v>
      </c>
      <c r="F304" s="77" t="s">
        <v>85</v>
      </c>
      <c r="G304" s="77" t="s">
        <v>7089</v>
      </c>
      <c r="H304" s="77" t="s">
        <v>7090</v>
      </c>
      <c r="I304" s="77" t="s">
        <v>5840</v>
      </c>
      <c r="J304" s="77" t="s">
        <v>85</v>
      </c>
      <c r="K304" s="309" t="s">
        <v>5841</v>
      </c>
      <c r="L304" s="77" t="s">
        <v>7080</v>
      </c>
      <c r="M304" s="77" t="s">
        <v>7081</v>
      </c>
      <c r="N304" s="77" t="s">
        <v>7082</v>
      </c>
      <c r="O304" s="77" t="s">
        <v>445</v>
      </c>
      <c r="P304" s="77">
        <v>76904</v>
      </c>
      <c r="Q304" s="77"/>
      <c r="R304" s="77"/>
      <c r="S304" s="77"/>
      <c r="T304" s="77"/>
      <c r="U304" s="77" t="s">
        <v>7176</v>
      </c>
      <c r="V304" s="77"/>
      <c r="W304" s="77" t="s">
        <v>4634</v>
      </c>
      <c r="X304" s="77">
        <v>480</v>
      </c>
      <c r="Y304" s="77">
        <v>600</v>
      </c>
      <c r="Z304" s="77">
        <v>20</v>
      </c>
      <c r="AA304" s="77">
        <f t="shared" si="39"/>
        <v>0.28799999999999998</v>
      </c>
      <c r="AB304" s="77" t="s">
        <v>70</v>
      </c>
      <c r="AC304" s="77"/>
      <c r="AD304" s="77"/>
      <c r="AE304" s="77"/>
      <c r="AF304" s="77">
        <f t="shared" si="40"/>
        <v>392107562</v>
      </c>
      <c r="AG304" s="77">
        <f t="shared" si="41"/>
        <v>600</v>
      </c>
      <c r="AH304" s="77">
        <f t="shared" si="42"/>
        <v>20</v>
      </c>
      <c r="AI304" s="77">
        <f t="shared" si="43"/>
        <v>0.28799999999999998</v>
      </c>
      <c r="AJ304" s="77" t="s">
        <v>72</v>
      </c>
      <c r="AK304" s="77">
        <v>392107562</v>
      </c>
      <c r="AL304" s="78">
        <v>44642</v>
      </c>
      <c r="AM304" s="78">
        <v>44642</v>
      </c>
      <c r="AN304" s="78">
        <v>44645</v>
      </c>
      <c r="AO304" s="78">
        <v>44645</v>
      </c>
      <c r="AP304" s="78">
        <v>44645</v>
      </c>
      <c r="AQ304" s="77" t="s">
        <v>89</v>
      </c>
      <c r="AR304" s="77"/>
      <c r="AS304" s="77"/>
      <c r="AT304" s="77"/>
      <c r="AU304" s="77"/>
      <c r="AV304" s="78"/>
      <c r="AW304" s="77" t="s">
        <v>1198</v>
      </c>
      <c r="AX304" s="77"/>
      <c r="AY304" s="77"/>
      <c r="AZ304" s="77"/>
      <c r="BA304" s="77"/>
      <c r="BB304" s="77"/>
      <c r="BC304" s="77"/>
      <c r="BD304" s="77"/>
      <c r="BE304" s="77">
        <f t="shared" si="44"/>
        <v>13</v>
      </c>
      <c r="BF304" s="77">
        <f t="shared" si="45"/>
        <v>3</v>
      </c>
      <c r="BG304" s="77">
        <f t="shared" si="46"/>
        <v>2022</v>
      </c>
      <c r="BH304" s="77"/>
    </row>
    <row r="305" spans="1:60">
      <c r="A305" s="77" t="s">
        <v>55</v>
      </c>
      <c r="B305" s="77" t="s">
        <v>56</v>
      </c>
      <c r="C305" s="77">
        <v>392107647</v>
      </c>
      <c r="D305" s="77"/>
      <c r="E305" s="77" t="s">
        <v>7166</v>
      </c>
      <c r="F305" s="77" t="s">
        <v>85</v>
      </c>
      <c r="G305" s="77" t="s">
        <v>7089</v>
      </c>
      <c r="H305" s="77" t="s">
        <v>7090</v>
      </c>
      <c r="I305" s="77" t="s">
        <v>5840</v>
      </c>
      <c r="J305" s="77" t="s">
        <v>85</v>
      </c>
      <c r="K305" s="309" t="s">
        <v>5841</v>
      </c>
      <c r="L305" s="77" t="s">
        <v>7080</v>
      </c>
      <c r="M305" s="77" t="s">
        <v>7081</v>
      </c>
      <c r="N305" s="77" t="s">
        <v>7082</v>
      </c>
      <c r="O305" s="77" t="s">
        <v>445</v>
      </c>
      <c r="P305" s="77">
        <v>76904</v>
      </c>
      <c r="Q305" s="77"/>
      <c r="R305" s="77"/>
      <c r="S305" s="77"/>
      <c r="T305" s="77"/>
      <c r="U305" s="77" t="s">
        <v>7176</v>
      </c>
      <c r="V305" s="77"/>
      <c r="W305" s="77" t="s">
        <v>4634</v>
      </c>
      <c r="X305" s="77">
        <v>480</v>
      </c>
      <c r="Y305" s="77">
        <v>600</v>
      </c>
      <c r="Z305" s="77">
        <v>20</v>
      </c>
      <c r="AA305" s="77">
        <f t="shared" si="39"/>
        <v>0.28799999999999998</v>
      </c>
      <c r="AB305" s="77" t="s">
        <v>70</v>
      </c>
      <c r="AC305" s="77"/>
      <c r="AD305" s="77"/>
      <c r="AE305" s="77"/>
      <c r="AF305" s="77">
        <f t="shared" si="40"/>
        <v>392107647</v>
      </c>
      <c r="AG305" s="77">
        <f t="shared" si="41"/>
        <v>600</v>
      </c>
      <c r="AH305" s="77">
        <f t="shared" si="42"/>
        <v>20</v>
      </c>
      <c r="AI305" s="77">
        <f t="shared" si="43"/>
        <v>0.28799999999999998</v>
      </c>
      <c r="AJ305" s="77" t="s">
        <v>72</v>
      </c>
      <c r="AK305" s="77">
        <v>392107647</v>
      </c>
      <c r="AL305" s="78">
        <v>44642</v>
      </c>
      <c r="AM305" s="78">
        <v>44642</v>
      </c>
      <c r="AN305" s="78">
        <v>44645</v>
      </c>
      <c r="AO305" s="78">
        <v>44645</v>
      </c>
      <c r="AP305" s="78">
        <v>44645</v>
      </c>
      <c r="AQ305" s="77" t="s">
        <v>89</v>
      </c>
      <c r="AR305" s="77"/>
      <c r="AS305" s="77"/>
      <c r="AT305" s="77"/>
      <c r="AU305" s="77"/>
      <c r="AV305" s="78"/>
      <c r="AW305" s="77" t="s">
        <v>1198</v>
      </c>
      <c r="AX305" s="77"/>
      <c r="AY305" s="77"/>
      <c r="AZ305" s="77"/>
      <c r="BA305" s="77"/>
      <c r="BB305" s="77"/>
      <c r="BC305" s="77"/>
      <c r="BD305" s="77"/>
      <c r="BE305" s="77">
        <f t="shared" si="44"/>
        <v>13</v>
      </c>
      <c r="BF305" s="77">
        <f t="shared" si="45"/>
        <v>3</v>
      </c>
      <c r="BG305" s="77">
        <f t="shared" si="46"/>
        <v>2022</v>
      </c>
      <c r="BH305" s="77"/>
    </row>
    <row r="306" spans="1:60">
      <c r="A306" s="77" t="s">
        <v>55</v>
      </c>
      <c r="B306" s="77" t="s">
        <v>56</v>
      </c>
      <c r="C306" s="77">
        <v>392107729</v>
      </c>
      <c r="D306" s="77"/>
      <c r="E306" s="77" t="s">
        <v>7166</v>
      </c>
      <c r="F306" s="77" t="s">
        <v>85</v>
      </c>
      <c r="G306" s="77" t="s">
        <v>7194</v>
      </c>
      <c r="H306" s="77" t="s">
        <v>7195</v>
      </c>
      <c r="I306" s="77" t="s">
        <v>7196</v>
      </c>
      <c r="J306" s="77" t="s">
        <v>85</v>
      </c>
      <c r="K306" s="309" t="s">
        <v>7197</v>
      </c>
      <c r="L306" s="77" t="s">
        <v>7080</v>
      </c>
      <c r="M306" s="77" t="s">
        <v>7081</v>
      </c>
      <c r="N306" s="77" t="s">
        <v>7082</v>
      </c>
      <c r="O306" s="77" t="s">
        <v>445</v>
      </c>
      <c r="P306" s="77">
        <v>76904</v>
      </c>
      <c r="Q306" s="77"/>
      <c r="R306" s="77"/>
      <c r="S306" s="77"/>
      <c r="T306" s="77"/>
      <c r="U306" s="77" t="s">
        <v>7176</v>
      </c>
      <c r="V306" s="77"/>
      <c r="W306" s="77" t="s">
        <v>4634</v>
      </c>
      <c r="X306" s="77">
        <v>480</v>
      </c>
      <c r="Y306" s="77">
        <v>600</v>
      </c>
      <c r="Z306" s="77">
        <v>20</v>
      </c>
      <c r="AA306" s="77">
        <f t="shared" si="39"/>
        <v>0.28799999999999998</v>
      </c>
      <c r="AB306" s="77" t="s">
        <v>70</v>
      </c>
      <c r="AC306" s="77"/>
      <c r="AD306" s="77"/>
      <c r="AE306" s="77"/>
      <c r="AF306" s="77">
        <f t="shared" si="40"/>
        <v>392107729</v>
      </c>
      <c r="AG306" s="77">
        <f t="shared" si="41"/>
        <v>600</v>
      </c>
      <c r="AH306" s="77">
        <f t="shared" si="42"/>
        <v>20</v>
      </c>
      <c r="AI306" s="77">
        <f t="shared" si="43"/>
        <v>0.28799999999999998</v>
      </c>
      <c r="AJ306" s="77" t="s">
        <v>72</v>
      </c>
      <c r="AK306" s="77">
        <v>392107729</v>
      </c>
      <c r="AL306" s="78">
        <v>44642</v>
      </c>
      <c r="AM306" s="78">
        <v>44642</v>
      </c>
      <c r="AN306" s="78">
        <v>44645</v>
      </c>
      <c r="AO306" s="78">
        <v>44645</v>
      </c>
      <c r="AP306" s="78">
        <v>44645</v>
      </c>
      <c r="AQ306" s="77" t="s">
        <v>89</v>
      </c>
      <c r="AR306" s="77"/>
      <c r="AS306" s="77"/>
      <c r="AT306" s="77"/>
      <c r="AU306" s="77"/>
      <c r="AV306" s="78"/>
      <c r="AW306" s="77" t="s">
        <v>1198</v>
      </c>
      <c r="AX306" s="77"/>
      <c r="AY306" s="77"/>
      <c r="AZ306" s="77"/>
      <c r="BA306" s="77"/>
      <c r="BB306" s="77"/>
      <c r="BC306" s="77"/>
      <c r="BD306" s="77"/>
      <c r="BE306" s="77">
        <f t="shared" si="44"/>
        <v>13</v>
      </c>
      <c r="BF306" s="77">
        <f t="shared" si="45"/>
        <v>3</v>
      </c>
      <c r="BG306" s="77">
        <f t="shared" si="46"/>
        <v>2022</v>
      </c>
      <c r="BH306" s="77"/>
    </row>
    <row r="307" spans="1:60">
      <c r="A307" s="77" t="s">
        <v>55</v>
      </c>
      <c r="B307" s="77" t="s">
        <v>56</v>
      </c>
      <c r="C307" s="77">
        <v>392107784</v>
      </c>
      <c r="D307" s="77"/>
      <c r="E307" s="77" t="s">
        <v>7166</v>
      </c>
      <c r="F307" s="77" t="s">
        <v>85</v>
      </c>
      <c r="G307" s="77" t="s">
        <v>7194</v>
      </c>
      <c r="H307" s="77" t="s">
        <v>7195</v>
      </c>
      <c r="I307" s="77" t="s">
        <v>7196</v>
      </c>
      <c r="J307" s="77" t="s">
        <v>85</v>
      </c>
      <c r="K307" s="309" t="s">
        <v>7197</v>
      </c>
      <c r="L307" s="77" t="s">
        <v>7080</v>
      </c>
      <c r="M307" s="77" t="s">
        <v>7081</v>
      </c>
      <c r="N307" s="77" t="s">
        <v>7082</v>
      </c>
      <c r="O307" s="77" t="s">
        <v>445</v>
      </c>
      <c r="P307" s="77">
        <v>76904</v>
      </c>
      <c r="Q307" s="77"/>
      <c r="R307" s="77"/>
      <c r="S307" s="77"/>
      <c r="T307" s="77"/>
      <c r="U307" s="77" t="s">
        <v>7176</v>
      </c>
      <c r="V307" s="77"/>
      <c r="W307" s="77" t="s">
        <v>4634</v>
      </c>
      <c r="X307" s="77">
        <v>480</v>
      </c>
      <c r="Y307" s="77">
        <v>600</v>
      </c>
      <c r="Z307" s="77">
        <v>20</v>
      </c>
      <c r="AA307" s="77">
        <f t="shared" si="39"/>
        <v>0.28799999999999998</v>
      </c>
      <c r="AB307" s="77" t="s">
        <v>70</v>
      </c>
      <c r="AC307" s="77"/>
      <c r="AD307" s="77"/>
      <c r="AE307" s="77"/>
      <c r="AF307" s="77">
        <f t="shared" si="40"/>
        <v>392107784</v>
      </c>
      <c r="AG307" s="77">
        <f t="shared" si="41"/>
        <v>600</v>
      </c>
      <c r="AH307" s="77">
        <f t="shared" si="42"/>
        <v>20</v>
      </c>
      <c r="AI307" s="77">
        <f t="shared" si="43"/>
        <v>0.28799999999999998</v>
      </c>
      <c r="AJ307" s="77" t="s">
        <v>72</v>
      </c>
      <c r="AK307" s="77">
        <v>392107784</v>
      </c>
      <c r="AL307" s="78">
        <v>44642</v>
      </c>
      <c r="AM307" s="78">
        <v>44642</v>
      </c>
      <c r="AN307" s="78">
        <v>44645</v>
      </c>
      <c r="AO307" s="78">
        <v>44645</v>
      </c>
      <c r="AP307" s="78">
        <v>44645</v>
      </c>
      <c r="AQ307" s="77" t="s">
        <v>89</v>
      </c>
      <c r="AR307" s="77"/>
      <c r="AS307" s="77"/>
      <c r="AT307" s="77"/>
      <c r="AU307" s="77"/>
      <c r="AV307" s="78"/>
      <c r="AW307" s="77" t="s">
        <v>1198</v>
      </c>
      <c r="AX307" s="77"/>
      <c r="AY307" s="77"/>
      <c r="AZ307" s="77"/>
      <c r="BA307" s="77"/>
      <c r="BB307" s="77"/>
      <c r="BC307" s="77"/>
      <c r="BD307" s="77"/>
      <c r="BE307" s="77">
        <f t="shared" si="44"/>
        <v>13</v>
      </c>
      <c r="BF307" s="77">
        <f t="shared" si="45"/>
        <v>3</v>
      </c>
      <c r="BG307" s="77">
        <f t="shared" si="46"/>
        <v>2022</v>
      </c>
      <c r="BH307" s="77"/>
    </row>
    <row r="308" spans="1:60">
      <c r="A308" s="77" t="s">
        <v>55</v>
      </c>
      <c r="B308" s="77" t="s">
        <v>56</v>
      </c>
      <c r="C308" s="77">
        <v>392107849</v>
      </c>
      <c r="D308" s="77"/>
      <c r="E308" s="77" t="s">
        <v>7166</v>
      </c>
      <c r="F308" s="77" t="s">
        <v>85</v>
      </c>
      <c r="G308" s="77" t="s">
        <v>7194</v>
      </c>
      <c r="H308" s="77" t="s">
        <v>7195</v>
      </c>
      <c r="I308" s="77" t="s">
        <v>7196</v>
      </c>
      <c r="J308" s="77" t="s">
        <v>85</v>
      </c>
      <c r="K308" s="309" t="s">
        <v>7197</v>
      </c>
      <c r="L308" s="77" t="s">
        <v>7080</v>
      </c>
      <c r="M308" s="77" t="s">
        <v>7081</v>
      </c>
      <c r="N308" s="77" t="s">
        <v>7082</v>
      </c>
      <c r="O308" s="77" t="s">
        <v>445</v>
      </c>
      <c r="P308" s="77">
        <v>76904</v>
      </c>
      <c r="Q308" s="77"/>
      <c r="R308" s="77"/>
      <c r="S308" s="77"/>
      <c r="T308" s="77"/>
      <c r="U308" s="77" t="s">
        <v>7176</v>
      </c>
      <c r="V308" s="77"/>
      <c r="W308" s="77" t="s">
        <v>4634</v>
      </c>
      <c r="X308" s="77">
        <v>480</v>
      </c>
      <c r="Y308" s="77">
        <v>600</v>
      </c>
      <c r="Z308" s="77">
        <v>20</v>
      </c>
      <c r="AA308" s="77">
        <f t="shared" si="39"/>
        <v>0.28799999999999998</v>
      </c>
      <c r="AB308" s="77" t="s">
        <v>70</v>
      </c>
      <c r="AC308" s="77"/>
      <c r="AD308" s="77"/>
      <c r="AE308" s="77"/>
      <c r="AF308" s="77">
        <f t="shared" si="40"/>
        <v>392107849</v>
      </c>
      <c r="AG308" s="77">
        <f t="shared" si="41"/>
        <v>600</v>
      </c>
      <c r="AH308" s="77">
        <f t="shared" si="42"/>
        <v>20</v>
      </c>
      <c r="AI308" s="77">
        <f t="shared" si="43"/>
        <v>0.28799999999999998</v>
      </c>
      <c r="AJ308" s="77" t="s">
        <v>72</v>
      </c>
      <c r="AK308" s="77">
        <v>392107849</v>
      </c>
      <c r="AL308" s="78">
        <v>44642</v>
      </c>
      <c r="AM308" s="78">
        <v>44642</v>
      </c>
      <c r="AN308" s="78">
        <v>44645</v>
      </c>
      <c r="AO308" s="78">
        <v>44645</v>
      </c>
      <c r="AP308" s="78">
        <v>44645</v>
      </c>
      <c r="AQ308" s="77" t="s">
        <v>89</v>
      </c>
      <c r="AR308" s="77"/>
      <c r="AS308" s="77"/>
      <c r="AT308" s="77"/>
      <c r="AU308" s="77"/>
      <c r="AV308" s="78"/>
      <c r="AW308" s="77" t="s">
        <v>1198</v>
      </c>
      <c r="AX308" s="77"/>
      <c r="AY308" s="77"/>
      <c r="AZ308" s="77"/>
      <c r="BA308" s="77"/>
      <c r="BB308" s="77"/>
      <c r="BC308" s="77"/>
      <c r="BD308" s="77"/>
      <c r="BE308" s="77">
        <f t="shared" si="44"/>
        <v>13</v>
      </c>
      <c r="BF308" s="77">
        <f t="shared" si="45"/>
        <v>3</v>
      </c>
      <c r="BG308" s="77">
        <f t="shared" si="46"/>
        <v>2022</v>
      </c>
      <c r="BH308" s="77"/>
    </row>
    <row r="309" spans="1:60">
      <c r="A309" s="77" t="s">
        <v>55</v>
      </c>
      <c r="B309" s="77" t="s">
        <v>56</v>
      </c>
      <c r="C309" s="77">
        <v>392112672</v>
      </c>
      <c r="D309" s="77"/>
      <c r="E309" s="77" t="s">
        <v>7166</v>
      </c>
      <c r="F309" s="77" t="s">
        <v>85</v>
      </c>
      <c r="G309" s="77" t="s">
        <v>5855</v>
      </c>
      <c r="H309" s="77" t="s">
        <v>5856</v>
      </c>
      <c r="I309" s="77" t="s">
        <v>6216</v>
      </c>
      <c r="J309" s="77" t="s">
        <v>85</v>
      </c>
      <c r="K309" s="309" t="s">
        <v>5858</v>
      </c>
      <c r="L309" s="77" t="s">
        <v>7080</v>
      </c>
      <c r="M309" s="77" t="s">
        <v>7081</v>
      </c>
      <c r="N309" s="77" t="s">
        <v>7082</v>
      </c>
      <c r="O309" s="77" t="s">
        <v>445</v>
      </c>
      <c r="P309" s="77">
        <v>76904</v>
      </c>
      <c r="Q309" s="77"/>
      <c r="R309" s="77"/>
      <c r="S309" s="77"/>
      <c r="T309" s="77"/>
      <c r="U309" s="77">
        <v>30397572</v>
      </c>
      <c r="V309" s="77"/>
      <c r="W309" s="77" t="s">
        <v>7168</v>
      </c>
      <c r="X309" s="77">
        <v>480</v>
      </c>
      <c r="Y309" s="77">
        <v>638</v>
      </c>
      <c r="Z309" s="77">
        <v>22</v>
      </c>
      <c r="AA309" s="77">
        <f t="shared" si="39"/>
        <v>0.30624000000000001</v>
      </c>
      <c r="AB309" s="77" t="s">
        <v>70</v>
      </c>
      <c r="AC309" s="77"/>
      <c r="AD309" s="77"/>
      <c r="AE309" s="77"/>
      <c r="AF309" s="77">
        <f t="shared" si="40"/>
        <v>392112672</v>
      </c>
      <c r="AG309" s="77">
        <f t="shared" si="41"/>
        <v>638</v>
      </c>
      <c r="AH309" s="77">
        <f t="shared" si="42"/>
        <v>22</v>
      </c>
      <c r="AI309" s="77">
        <f t="shared" si="43"/>
        <v>0.30624000000000001</v>
      </c>
      <c r="AJ309" s="77" t="s">
        <v>72</v>
      </c>
      <c r="AK309" s="77">
        <v>392112672</v>
      </c>
      <c r="AL309" s="78">
        <v>44642</v>
      </c>
      <c r="AM309" s="78">
        <v>44642</v>
      </c>
      <c r="AN309" s="78">
        <v>44645</v>
      </c>
      <c r="AO309" s="78">
        <v>44645</v>
      </c>
      <c r="AP309" s="78">
        <v>44645</v>
      </c>
      <c r="AQ309" s="77" t="s">
        <v>89</v>
      </c>
      <c r="AR309" s="77"/>
      <c r="AS309" s="77"/>
      <c r="AT309" s="77"/>
      <c r="AU309" s="77"/>
      <c r="AV309" s="78"/>
      <c r="AW309" s="77" t="s">
        <v>1198</v>
      </c>
      <c r="AX309" s="77"/>
      <c r="AY309" s="77"/>
      <c r="AZ309" s="77"/>
      <c r="BA309" s="77"/>
      <c r="BB309" s="77"/>
      <c r="BC309" s="77"/>
      <c r="BD309" s="77"/>
      <c r="BE309" s="77">
        <f t="shared" si="44"/>
        <v>13</v>
      </c>
      <c r="BF309" s="77">
        <f t="shared" si="45"/>
        <v>3</v>
      </c>
      <c r="BG309" s="77">
        <f t="shared" si="46"/>
        <v>2022</v>
      </c>
      <c r="BH309" s="77"/>
    </row>
    <row r="310" spans="1:60">
      <c r="A310" s="77" t="s">
        <v>55</v>
      </c>
      <c r="B310" s="77" t="s">
        <v>56</v>
      </c>
      <c r="C310" s="77">
        <v>392112850</v>
      </c>
      <c r="D310" s="77"/>
      <c r="E310" s="77" t="s">
        <v>7166</v>
      </c>
      <c r="F310" s="77" t="s">
        <v>85</v>
      </c>
      <c r="G310" s="77" t="s">
        <v>5855</v>
      </c>
      <c r="H310" s="77" t="s">
        <v>5856</v>
      </c>
      <c r="I310" s="77" t="s">
        <v>6216</v>
      </c>
      <c r="J310" s="77" t="s">
        <v>85</v>
      </c>
      <c r="K310" s="309" t="s">
        <v>5858</v>
      </c>
      <c r="L310" s="77" t="s">
        <v>7080</v>
      </c>
      <c r="M310" s="77" t="s">
        <v>7081</v>
      </c>
      <c r="N310" s="77" t="s">
        <v>7082</v>
      </c>
      <c r="O310" s="77" t="s">
        <v>445</v>
      </c>
      <c r="P310" s="77">
        <v>76904</v>
      </c>
      <c r="Q310" s="77"/>
      <c r="R310" s="77"/>
      <c r="S310" s="77"/>
      <c r="T310" s="77"/>
      <c r="U310" s="77">
        <v>30397572</v>
      </c>
      <c r="V310" s="77"/>
      <c r="W310" s="77" t="s">
        <v>7168</v>
      </c>
      <c r="X310" s="77">
        <v>480</v>
      </c>
      <c r="Y310" s="77">
        <v>638</v>
      </c>
      <c r="Z310" s="77">
        <v>22</v>
      </c>
      <c r="AA310" s="77">
        <f t="shared" si="39"/>
        <v>0.30624000000000001</v>
      </c>
      <c r="AB310" s="77" t="s">
        <v>70</v>
      </c>
      <c r="AC310" s="77"/>
      <c r="AD310" s="77"/>
      <c r="AE310" s="77"/>
      <c r="AF310" s="77">
        <f t="shared" si="40"/>
        <v>392112850</v>
      </c>
      <c r="AG310" s="77">
        <f t="shared" si="41"/>
        <v>638</v>
      </c>
      <c r="AH310" s="77">
        <f t="shared" si="42"/>
        <v>22</v>
      </c>
      <c r="AI310" s="77">
        <f t="shared" si="43"/>
        <v>0.30624000000000001</v>
      </c>
      <c r="AJ310" s="77" t="s">
        <v>72</v>
      </c>
      <c r="AK310" s="77">
        <v>392112850</v>
      </c>
      <c r="AL310" s="78">
        <v>44642</v>
      </c>
      <c r="AM310" s="78">
        <v>44642</v>
      </c>
      <c r="AN310" s="78">
        <v>44645</v>
      </c>
      <c r="AO310" s="78">
        <v>44645</v>
      </c>
      <c r="AP310" s="78">
        <v>44645</v>
      </c>
      <c r="AQ310" s="77" t="s">
        <v>89</v>
      </c>
      <c r="AR310" s="77"/>
      <c r="AS310" s="77"/>
      <c r="AT310" s="77"/>
      <c r="AU310" s="77"/>
      <c r="AV310" s="78"/>
      <c r="AW310" s="77" t="s">
        <v>1198</v>
      </c>
      <c r="AX310" s="77"/>
      <c r="AY310" s="77"/>
      <c r="AZ310" s="77"/>
      <c r="BA310" s="77"/>
      <c r="BB310" s="77"/>
      <c r="BC310" s="77"/>
      <c r="BD310" s="77"/>
      <c r="BE310" s="77">
        <f t="shared" si="44"/>
        <v>13</v>
      </c>
      <c r="BF310" s="77">
        <f t="shared" si="45"/>
        <v>3</v>
      </c>
      <c r="BG310" s="77">
        <f t="shared" si="46"/>
        <v>2022</v>
      </c>
      <c r="BH310" s="77"/>
    </row>
    <row r="311" spans="1:60">
      <c r="A311" s="77" t="s">
        <v>55</v>
      </c>
      <c r="B311" s="77" t="s">
        <v>56</v>
      </c>
      <c r="C311" s="77">
        <v>392112944</v>
      </c>
      <c r="D311" s="77"/>
      <c r="E311" s="77" t="s">
        <v>7166</v>
      </c>
      <c r="F311" s="77" t="s">
        <v>85</v>
      </c>
      <c r="G311" s="77" t="s">
        <v>5855</v>
      </c>
      <c r="H311" s="77" t="s">
        <v>5856</v>
      </c>
      <c r="I311" s="77" t="s">
        <v>6216</v>
      </c>
      <c r="J311" s="77" t="s">
        <v>85</v>
      </c>
      <c r="K311" s="309" t="s">
        <v>5858</v>
      </c>
      <c r="L311" s="77" t="s">
        <v>7080</v>
      </c>
      <c r="M311" s="77" t="s">
        <v>7081</v>
      </c>
      <c r="N311" s="77" t="s">
        <v>7082</v>
      </c>
      <c r="O311" s="77" t="s">
        <v>445</v>
      </c>
      <c r="P311" s="77">
        <v>76904</v>
      </c>
      <c r="Q311" s="77"/>
      <c r="R311" s="77"/>
      <c r="S311" s="77"/>
      <c r="T311" s="77"/>
      <c r="U311" s="77">
        <v>30397572</v>
      </c>
      <c r="V311" s="77"/>
      <c r="W311" s="77" t="s">
        <v>7168</v>
      </c>
      <c r="X311" s="77">
        <v>480</v>
      </c>
      <c r="Y311" s="77">
        <v>638</v>
      </c>
      <c r="Z311" s="77">
        <v>22</v>
      </c>
      <c r="AA311" s="77">
        <f t="shared" si="39"/>
        <v>0.30624000000000001</v>
      </c>
      <c r="AB311" s="77" t="s">
        <v>70</v>
      </c>
      <c r="AC311" s="77"/>
      <c r="AD311" s="77"/>
      <c r="AE311" s="77"/>
      <c r="AF311" s="77">
        <f t="shared" si="40"/>
        <v>392112944</v>
      </c>
      <c r="AG311" s="77">
        <f t="shared" si="41"/>
        <v>638</v>
      </c>
      <c r="AH311" s="77">
        <f t="shared" si="42"/>
        <v>22</v>
      </c>
      <c r="AI311" s="77">
        <f t="shared" si="43"/>
        <v>0.30624000000000001</v>
      </c>
      <c r="AJ311" s="77" t="s">
        <v>72</v>
      </c>
      <c r="AK311" s="77">
        <v>392112944</v>
      </c>
      <c r="AL311" s="78">
        <v>44642</v>
      </c>
      <c r="AM311" s="78">
        <v>44642</v>
      </c>
      <c r="AN311" s="78">
        <v>44645</v>
      </c>
      <c r="AO311" s="78">
        <v>44645</v>
      </c>
      <c r="AP311" s="78">
        <v>44645</v>
      </c>
      <c r="AQ311" s="77" t="s">
        <v>89</v>
      </c>
      <c r="AR311" s="77"/>
      <c r="AS311" s="77"/>
      <c r="AT311" s="77"/>
      <c r="AU311" s="77"/>
      <c r="AV311" s="78"/>
      <c r="AW311" s="77" t="s">
        <v>1198</v>
      </c>
      <c r="AX311" s="77"/>
      <c r="AY311" s="77"/>
      <c r="AZ311" s="77"/>
      <c r="BA311" s="77"/>
      <c r="BB311" s="77"/>
      <c r="BC311" s="77"/>
      <c r="BD311" s="77"/>
      <c r="BE311" s="77">
        <f t="shared" si="44"/>
        <v>13</v>
      </c>
      <c r="BF311" s="77">
        <f t="shared" si="45"/>
        <v>3</v>
      </c>
      <c r="BG311" s="77">
        <f t="shared" si="46"/>
        <v>2022</v>
      </c>
      <c r="BH311" s="77"/>
    </row>
    <row r="312" spans="1:60">
      <c r="A312" s="77" t="s">
        <v>55</v>
      </c>
      <c r="B312" s="77" t="s">
        <v>56</v>
      </c>
      <c r="C312" s="77">
        <v>392113134</v>
      </c>
      <c r="D312" s="77"/>
      <c r="E312" s="77" t="s">
        <v>7166</v>
      </c>
      <c r="F312" s="77" t="s">
        <v>85</v>
      </c>
      <c r="G312" s="77" t="s">
        <v>5855</v>
      </c>
      <c r="H312" s="77" t="s">
        <v>5856</v>
      </c>
      <c r="I312" s="77" t="s">
        <v>6216</v>
      </c>
      <c r="J312" s="77" t="s">
        <v>85</v>
      </c>
      <c r="K312" s="309" t="s">
        <v>5858</v>
      </c>
      <c r="L312" s="77" t="s">
        <v>7080</v>
      </c>
      <c r="M312" s="77" t="s">
        <v>7081</v>
      </c>
      <c r="N312" s="77" t="s">
        <v>7082</v>
      </c>
      <c r="O312" s="77" t="s">
        <v>445</v>
      </c>
      <c r="P312" s="77">
        <v>76904</v>
      </c>
      <c r="Q312" s="77"/>
      <c r="R312" s="77"/>
      <c r="S312" s="77"/>
      <c r="T312" s="77"/>
      <c r="U312" s="77">
        <v>30397572</v>
      </c>
      <c r="V312" s="77"/>
      <c r="W312" s="77" t="s">
        <v>7168</v>
      </c>
      <c r="X312" s="77">
        <v>480</v>
      </c>
      <c r="Y312" s="77">
        <v>638</v>
      </c>
      <c r="Z312" s="77">
        <v>22</v>
      </c>
      <c r="AA312" s="77">
        <f t="shared" si="39"/>
        <v>0.30624000000000001</v>
      </c>
      <c r="AB312" s="77" t="s">
        <v>70</v>
      </c>
      <c r="AC312" s="77"/>
      <c r="AD312" s="77"/>
      <c r="AE312" s="77"/>
      <c r="AF312" s="77">
        <f t="shared" si="40"/>
        <v>392113134</v>
      </c>
      <c r="AG312" s="77">
        <f t="shared" si="41"/>
        <v>638</v>
      </c>
      <c r="AH312" s="77">
        <f t="shared" si="42"/>
        <v>22</v>
      </c>
      <c r="AI312" s="77">
        <f t="shared" si="43"/>
        <v>0.30624000000000001</v>
      </c>
      <c r="AJ312" s="77" t="s">
        <v>72</v>
      </c>
      <c r="AK312" s="77">
        <v>392113134</v>
      </c>
      <c r="AL312" s="78">
        <v>44642</v>
      </c>
      <c r="AM312" s="78">
        <v>44642</v>
      </c>
      <c r="AN312" s="78">
        <v>44645</v>
      </c>
      <c r="AO312" s="78">
        <v>44645</v>
      </c>
      <c r="AP312" s="78">
        <v>44645</v>
      </c>
      <c r="AQ312" s="77" t="s">
        <v>89</v>
      </c>
      <c r="AR312" s="77"/>
      <c r="AS312" s="77"/>
      <c r="AT312" s="77"/>
      <c r="AU312" s="77"/>
      <c r="AV312" s="78"/>
      <c r="AW312" s="77" t="s">
        <v>1198</v>
      </c>
      <c r="AX312" s="77"/>
      <c r="AY312" s="77"/>
      <c r="AZ312" s="77"/>
      <c r="BA312" s="77"/>
      <c r="BB312" s="77"/>
      <c r="BC312" s="77"/>
      <c r="BD312" s="77"/>
      <c r="BE312" s="77">
        <f t="shared" si="44"/>
        <v>13</v>
      </c>
      <c r="BF312" s="77">
        <f t="shared" si="45"/>
        <v>3</v>
      </c>
      <c r="BG312" s="77">
        <f t="shared" si="46"/>
        <v>2022</v>
      </c>
      <c r="BH312" s="77"/>
    </row>
    <row r="313" spans="1:60">
      <c r="A313" s="77" t="s">
        <v>55</v>
      </c>
      <c r="B313" s="77" t="s">
        <v>56</v>
      </c>
      <c r="C313" s="77">
        <v>392113272</v>
      </c>
      <c r="D313" s="77"/>
      <c r="E313" s="77" t="s">
        <v>7166</v>
      </c>
      <c r="F313" s="77" t="s">
        <v>85</v>
      </c>
      <c r="G313" s="77" t="s">
        <v>5855</v>
      </c>
      <c r="H313" s="77" t="s">
        <v>5856</v>
      </c>
      <c r="I313" s="77" t="s">
        <v>6216</v>
      </c>
      <c r="J313" s="77" t="s">
        <v>85</v>
      </c>
      <c r="K313" s="309" t="s">
        <v>5858</v>
      </c>
      <c r="L313" s="77" t="s">
        <v>7080</v>
      </c>
      <c r="M313" s="77" t="s">
        <v>7081</v>
      </c>
      <c r="N313" s="77" t="s">
        <v>7082</v>
      </c>
      <c r="O313" s="77" t="s">
        <v>445</v>
      </c>
      <c r="P313" s="77">
        <v>76904</v>
      </c>
      <c r="Q313" s="77"/>
      <c r="R313" s="77"/>
      <c r="S313" s="77"/>
      <c r="T313" s="77"/>
      <c r="U313" s="77">
        <v>30397572</v>
      </c>
      <c r="V313" s="77"/>
      <c r="W313" s="77" t="s">
        <v>7168</v>
      </c>
      <c r="X313" s="77">
        <v>480</v>
      </c>
      <c r="Y313" s="77">
        <v>638</v>
      </c>
      <c r="Z313" s="77">
        <v>22</v>
      </c>
      <c r="AA313" s="77">
        <f t="shared" si="39"/>
        <v>0.30624000000000001</v>
      </c>
      <c r="AB313" s="77" t="s">
        <v>70</v>
      </c>
      <c r="AC313" s="77"/>
      <c r="AD313" s="77"/>
      <c r="AE313" s="77"/>
      <c r="AF313" s="77">
        <f t="shared" si="40"/>
        <v>392113272</v>
      </c>
      <c r="AG313" s="77">
        <f t="shared" si="41"/>
        <v>638</v>
      </c>
      <c r="AH313" s="77">
        <f t="shared" si="42"/>
        <v>22</v>
      </c>
      <c r="AI313" s="77">
        <f t="shared" si="43"/>
        <v>0.30624000000000001</v>
      </c>
      <c r="AJ313" s="77" t="s">
        <v>72</v>
      </c>
      <c r="AK313" s="77">
        <v>392113272</v>
      </c>
      <c r="AL313" s="78">
        <v>44642</v>
      </c>
      <c r="AM313" s="78">
        <v>44642</v>
      </c>
      <c r="AN313" s="78">
        <v>44645</v>
      </c>
      <c r="AO313" s="78">
        <v>44645</v>
      </c>
      <c r="AP313" s="78">
        <v>44645</v>
      </c>
      <c r="AQ313" s="77" t="s">
        <v>89</v>
      </c>
      <c r="AR313" s="77"/>
      <c r="AS313" s="77"/>
      <c r="AT313" s="77"/>
      <c r="AU313" s="77"/>
      <c r="AV313" s="78"/>
      <c r="AW313" s="77" t="s">
        <v>1198</v>
      </c>
      <c r="AX313" s="77"/>
      <c r="AY313" s="77"/>
      <c r="AZ313" s="77"/>
      <c r="BA313" s="77"/>
      <c r="BB313" s="77"/>
      <c r="BC313" s="77"/>
      <c r="BD313" s="77"/>
      <c r="BE313" s="77">
        <f t="shared" si="44"/>
        <v>13</v>
      </c>
      <c r="BF313" s="77">
        <f t="shared" si="45"/>
        <v>3</v>
      </c>
      <c r="BG313" s="77">
        <f t="shared" si="46"/>
        <v>2022</v>
      </c>
      <c r="BH313" s="77"/>
    </row>
    <row r="314" spans="1:60">
      <c r="A314" s="77" t="s">
        <v>55</v>
      </c>
      <c r="B314" s="77" t="s">
        <v>56</v>
      </c>
      <c r="C314" s="77">
        <v>392113327</v>
      </c>
      <c r="D314" s="77"/>
      <c r="E314" s="77" t="s">
        <v>7166</v>
      </c>
      <c r="F314" s="77" t="s">
        <v>85</v>
      </c>
      <c r="G314" s="77" t="s">
        <v>5855</v>
      </c>
      <c r="H314" s="77" t="s">
        <v>5856</v>
      </c>
      <c r="I314" s="77" t="s">
        <v>6216</v>
      </c>
      <c r="J314" s="77" t="s">
        <v>85</v>
      </c>
      <c r="K314" s="309" t="s">
        <v>5858</v>
      </c>
      <c r="L314" s="77" t="s">
        <v>7080</v>
      </c>
      <c r="M314" s="77" t="s">
        <v>7081</v>
      </c>
      <c r="N314" s="77" t="s">
        <v>7082</v>
      </c>
      <c r="O314" s="77" t="s">
        <v>445</v>
      </c>
      <c r="P314" s="77">
        <v>76904</v>
      </c>
      <c r="Q314" s="77"/>
      <c r="R314" s="77"/>
      <c r="S314" s="77"/>
      <c r="T314" s="77"/>
      <c r="U314" s="77">
        <v>30397572</v>
      </c>
      <c r="V314" s="77"/>
      <c r="W314" s="77" t="s">
        <v>7168</v>
      </c>
      <c r="X314" s="77">
        <v>480</v>
      </c>
      <c r="Y314" s="77">
        <v>638</v>
      </c>
      <c r="Z314" s="77">
        <v>22</v>
      </c>
      <c r="AA314" s="77">
        <f t="shared" si="39"/>
        <v>0.30624000000000001</v>
      </c>
      <c r="AB314" s="77" t="s">
        <v>70</v>
      </c>
      <c r="AC314" s="77"/>
      <c r="AD314" s="77"/>
      <c r="AE314" s="77"/>
      <c r="AF314" s="77">
        <f t="shared" si="40"/>
        <v>392113327</v>
      </c>
      <c r="AG314" s="77">
        <f t="shared" si="41"/>
        <v>638</v>
      </c>
      <c r="AH314" s="77">
        <f t="shared" si="42"/>
        <v>22</v>
      </c>
      <c r="AI314" s="77">
        <f t="shared" si="43"/>
        <v>0.30624000000000001</v>
      </c>
      <c r="AJ314" s="77" t="s">
        <v>72</v>
      </c>
      <c r="AK314" s="77">
        <v>392113327</v>
      </c>
      <c r="AL314" s="78">
        <v>44642</v>
      </c>
      <c r="AM314" s="78">
        <v>44642</v>
      </c>
      <c r="AN314" s="78">
        <v>44645</v>
      </c>
      <c r="AO314" s="78">
        <v>44645</v>
      </c>
      <c r="AP314" s="78">
        <v>44645</v>
      </c>
      <c r="AQ314" s="77" t="s">
        <v>89</v>
      </c>
      <c r="AR314" s="77"/>
      <c r="AS314" s="77"/>
      <c r="AT314" s="77"/>
      <c r="AU314" s="77"/>
      <c r="AV314" s="78"/>
      <c r="AW314" s="77" t="s">
        <v>1198</v>
      </c>
      <c r="AX314" s="77"/>
      <c r="AY314" s="77"/>
      <c r="AZ314" s="77"/>
      <c r="BA314" s="77"/>
      <c r="BB314" s="77"/>
      <c r="BC314" s="77"/>
      <c r="BD314" s="77"/>
      <c r="BE314" s="77">
        <f t="shared" si="44"/>
        <v>13</v>
      </c>
      <c r="BF314" s="77">
        <f t="shared" si="45"/>
        <v>3</v>
      </c>
      <c r="BG314" s="77">
        <f t="shared" si="46"/>
        <v>2022</v>
      </c>
      <c r="BH314" s="77"/>
    </row>
    <row r="315" spans="1:60">
      <c r="A315" s="77" t="s">
        <v>55</v>
      </c>
      <c r="B315" s="77" t="s">
        <v>56</v>
      </c>
      <c r="C315" s="77">
        <v>392113494</v>
      </c>
      <c r="D315" s="77"/>
      <c r="E315" s="77" t="s">
        <v>7166</v>
      </c>
      <c r="F315" s="77" t="s">
        <v>85</v>
      </c>
      <c r="G315" s="77" t="s">
        <v>5855</v>
      </c>
      <c r="H315" s="77" t="s">
        <v>5856</v>
      </c>
      <c r="I315" s="77" t="s">
        <v>6216</v>
      </c>
      <c r="J315" s="77" t="s">
        <v>85</v>
      </c>
      <c r="K315" s="309" t="s">
        <v>5858</v>
      </c>
      <c r="L315" s="77" t="s">
        <v>7080</v>
      </c>
      <c r="M315" s="77" t="s">
        <v>7081</v>
      </c>
      <c r="N315" s="77" t="s">
        <v>7082</v>
      </c>
      <c r="O315" s="77" t="s">
        <v>445</v>
      </c>
      <c r="P315" s="77">
        <v>76904</v>
      </c>
      <c r="Q315" s="77"/>
      <c r="R315" s="77"/>
      <c r="S315" s="77"/>
      <c r="T315" s="77"/>
      <c r="U315" s="77">
        <v>30397572</v>
      </c>
      <c r="V315" s="77"/>
      <c r="W315" s="77" t="s">
        <v>7168</v>
      </c>
      <c r="X315" s="77">
        <v>480</v>
      </c>
      <c r="Y315" s="77">
        <v>638</v>
      </c>
      <c r="Z315" s="77">
        <v>22</v>
      </c>
      <c r="AA315" s="77">
        <f t="shared" si="39"/>
        <v>0.30624000000000001</v>
      </c>
      <c r="AB315" s="77" t="s">
        <v>70</v>
      </c>
      <c r="AC315" s="77"/>
      <c r="AD315" s="77"/>
      <c r="AE315" s="77"/>
      <c r="AF315" s="77">
        <f t="shared" si="40"/>
        <v>392113494</v>
      </c>
      <c r="AG315" s="77">
        <f t="shared" si="41"/>
        <v>638</v>
      </c>
      <c r="AH315" s="77">
        <f t="shared" si="42"/>
        <v>22</v>
      </c>
      <c r="AI315" s="77">
        <f t="shared" si="43"/>
        <v>0.30624000000000001</v>
      </c>
      <c r="AJ315" s="77" t="s">
        <v>72</v>
      </c>
      <c r="AK315" s="77">
        <v>392113494</v>
      </c>
      <c r="AL315" s="78">
        <v>44642</v>
      </c>
      <c r="AM315" s="78">
        <v>44642</v>
      </c>
      <c r="AN315" s="78">
        <v>44645</v>
      </c>
      <c r="AO315" s="78">
        <v>44645</v>
      </c>
      <c r="AP315" s="78">
        <v>44645</v>
      </c>
      <c r="AQ315" s="77" t="s">
        <v>89</v>
      </c>
      <c r="AR315" s="77"/>
      <c r="AS315" s="77"/>
      <c r="AT315" s="77"/>
      <c r="AU315" s="77"/>
      <c r="AV315" s="78"/>
      <c r="AW315" s="77" t="s">
        <v>1198</v>
      </c>
      <c r="AX315" s="77"/>
      <c r="AY315" s="77"/>
      <c r="AZ315" s="77"/>
      <c r="BA315" s="77"/>
      <c r="BB315" s="77"/>
      <c r="BC315" s="77"/>
      <c r="BD315" s="77"/>
      <c r="BE315" s="77">
        <f t="shared" si="44"/>
        <v>13</v>
      </c>
      <c r="BF315" s="77">
        <f t="shared" si="45"/>
        <v>3</v>
      </c>
      <c r="BG315" s="77">
        <f t="shared" si="46"/>
        <v>2022</v>
      </c>
      <c r="BH315" s="77"/>
    </row>
    <row r="316" spans="1:60">
      <c r="A316" s="77" t="s">
        <v>55</v>
      </c>
      <c r="B316" s="77" t="s">
        <v>56</v>
      </c>
      <c r="C316" s="77">
        <v>391990560</v>
      </c>
      <c r="D316" s="77"/>
      <c r="E316" s="77" t="s">
        <v>7079</v>
      </c>
      <c r="F316" s="77" t="s">
        <v>85</v>
      </c>
      <c r="G316" s="77" t="s">
        <v>7089</v>
      </c>
      <c r="H316" s="77" t="s">
        <v>7090</v>
      </c>
      <c r="I316" s="77" t="s">
        <v>5840</v>
      </c>
      <c r="J316" s="77" t="s">
        <v>85</v>
      </c>
      <c r="K316" s="309" t="s">
        <v>5841</v>
      </c>
      <c r="L316" s="77" t="s">
        <v>7080</v>
      </c>
      <c r="M316" s="77" t="s">
        <v>7081</v>
      </c>
      <c r="N316" s="77" t="s">
        <v>7082</v>
      </c>
      <c r="O316" s="77" t="s">
        <v>445</v>
      </c>
      <c r="P316" s="77">
        <v>76904</v>
      </c>
      <c r="Q316" s="77"/>
      <c r="R316" s="77"/>
      <c r="S316" s="77"/>
      <c r="T316" s="77"/>
      <c r="U316" s="77" t="s">
        <v>7176</v>
      </c>
      <c r="V316" s="77"/>
      <c r="W316" s="77" t="s">
        <v>7168</v>
      </c>
      <c r="X316" s="77">
        <v>480</v>
      </c>
      <c r="Y316" s="77">
        <v>600</v>
      </c>
      <c r="Z316" s="77">
        <v>20</v>
      </c>
      <c r="AA316" s="77">
        <f t="shared" si="39"/>
        <v>0.28799999999999998</v>
      </c>
      <c r="AB316" s="77" t="s">
        <v>70</v>
      </c>
      <c r="AC316" s="77"/>
      <c r="AD316" s="77"/>
      <c r="AE316" s="77"/>
      <c r="AF316" s="77">
        <f t="shared" si="40"/>
        <v>391990560</v>
      </c>
      <c r="AG316" s="77">
        <f t="shared" si="41"/>
        <v>600</v>
      </c>
      <c r="AH316" s="77">
        <f t="shared" si="42"/>
        <v>20</v>
      </c>
      <c r="AI316" s="77">
        <f t="shared" si="43"/>
        <v>0.28799999999999998</v>
      </c>
      <c r="AJ316" s="77" t="s">
        <v>72</v>
      </c>
      <c r="AK316" s="77">
        <v>391990560</v>
      </c>
      <c r="AL316" s="78">
        <v>44641</v>
      </c>
      <c r="AM316" s="78">
        <v>44641</v>
      </c>
      <c r="AN316" s="78">
        <v>44648</v>
      </c>
      <c r="AO316" s="78">
        <v>44648</v>
      </c>
      <c r="AP316" s="78">
        <v>44648</v>
      </c>
      <c r="AQ316" s="77" t="s">
        <v>89</v>
      </c>
      <c r="AR316" s="77"/>
      <c r="AS316" s="77"/>
      <c r="AT316" s="77"/>
      <c r="AU316" s="77"/>
      <c r="AV316" s="78"/>
      <c r="AW316" s="77" t="s">
        <v>1198</v>
      </c>
      <c r="AX316" s="77"/>
      <c r="AY316" s="77"/>
      <c r="AZ316" s="77"/>
      <c r="BA316" s="77"/>
      <c r="BB316" s="77"/>
      <c r="BC316" s="77"/>
      <c r="BD316" s="77"/>
      <c r="BE316" s="77">
        <f t="shared" si="44"/>
        <v>13</v>
      </c>
      <c r="BF316" s="77">
        <f t="shared" si="45"/>
        <v>3</v>
      </c>
      <c r="BG316" s="77">
        <f t="shared" si="46"/>
        <v>2022</v>
      </c>
      <c r="BH316" s="77"/>
    </row>
    <row r="317" spans="1:60">
      <c r="A317" s="77" t="s">
        <v>55</v>
      </c>
      <c r="B317" s="77" t="s">
        <v>56</v>
      </c>
      <c r="C317" s="77">
        <v>392155920</v>
      </c>
      <c r="D317" s="77"/>
      <c r="E317" s="77" t="s">
        <v>7166</v>
      </c>
      <c r="F317" s="77" t="s">
        <v>85</v>
      </c>
      <c r="G317" s="77" t="s">
        <v>7089</v>
      </c>
      <c r="H317" s="77" t="s">
        <v>7090</v>
      </c>
      <c r="I317" s="77" t="s">
        <v>5840</v>
      </c>
      <c r="J317" s="77" t="s">
        <v>85</v>
      </c>
      <c r="K317" s="309" t="s">
        <v>5841</v>
      </c>
      <c r="L317" s="77" t="s">
        <v>7080</v>
      </c>
      <c r="M317" s="77" t="s">
        <v>7081</v>
      </c>
      <c r="N317" s="77" t="s">
        <v>7082</v>
      </c>
      <c r="O317" s="77" t="s">
        <v>445</v>
      </c>
      <c r="P317" s="77">
        <v>76904</v>
      </c>
      <c r="Q317" s="77"/>
      <c r="R317" s="77"/>
      <c r="S317" s="77"/>
      <c r="T317" s="77"/>
      <c r="U317" s="77" t="s">
        <v>5828</v>
      </c>
      <c r="V317" s="77"/>
      <c r="W317" s="77" t="s">
        <v>7175</v>
      </c>
      <c r="X317" s="77">
        <v>480</v>
      </c>
      <c r="Y317" s="77">
        <v>638</v>
      </c>
      <c r="Z317" s="77">
        <v>22</v>
      </c>
      <c r="AA317" s="77">
        <f t="shared" si="39"/>
        <v>0.30624000000000001</v>
      </c>
      <c r="AB317" s="77" t="s">
        <v>70</v>
      </c>
      <c r="AC317" s="77"/>
      <c r="AD317" s="77"/>
      <c r="AE317" s="77"/>
      <c r="AF317" s="77">
        <f t="shared" si="40"/>
        <v>392155920</v>
      </c>
      <c r="AG317" s="77">
        <f t="shared" si="41"/>
        <v>638</v>
      </c>
      <c r="AH317" s="77">
        <f t="shared" si="42"/>
        <v>22</v>
      </c>
      <c r="AI317" s="77">
        <f t="shared" si="43"/>
        <v>0.30624000000000001</v>
      </c>
      <c r="AJ317" s="77" t="s">
        <v>72</v>
      </c>
      <c r="AK317" s="77">
        <v>392155920</v>
      </c>
      <c r="AL317" s="78">
        <v>44645</v>
      </c>
      <c r="AM317" s="78">
        <v>44645</v>
      </c>
      <c r="AN317" s="78">
        <v>44648</v>
      </c>
      <c r="AO317" s="78">
        <v>44648</v>
      </c>
      <c r="AP317" s="78">
        <v>44648</v>
      </c>
      <c r="AQ317" s="77" t="s">
        <v>89</v>
      </c>
      <c r="AR317" s="77"/>
      <c r="AS317" s="77"/>
      <c r="AT317" s="77"/>
      <c r="AU317" s="77"/>
      <c r="AV317" s="78"/>
      <c r="AW317" s="77" t="s">
        <v>1198</v>
      </c>
      <c r="AX317" s="77"/>
      <c r="AY317" s="77"/>
      <c r="AZ317" s="77"/>
      <c r="BA317" s="77"/>
      <c r="BB317" s="77"/>
      <c r="BC317" s="77"/>
      <c r="BD317" s="77"/>
      <c r="BE317" s="77">
        <f t="shared" si="44"/>
        <v>13</v>
      </c>
      <c r="BF317" s="77">
        <f t="shared" si="45"/>
        <v>3</v>
      </c>
      <c r="BG317" s="77">
        <f t="shared" si="46"/>
        <v>2022</v>
      </c>
      <c r="BH317" s="77"/>
    </row>
    <row r="318" spans="1:60">
      <c r="A318" s="77" t="s">
        <v>55</v>
      </c>
      <c r="B318" s="77" t="s">
        <v>56</v>
      </c>
      <c r="C318" s="77">
        <v>392156629</v>
      </c>
      <c r="D318" s="77"/>
      <c r="E318" s="77" t="s">
        <v>7166</v>
      </c>
      <c r="F318" s="77" t="s">
        <v>85</v>
      </c>
      <c r="G318" s="77" t="s">
        <v>7089</v>
      </c>
      <c r="H318" s="77" t="s">
        <v>7090</v>
      </c>
      <c r="I318" s="77" t="s">
        <v>5840</v>
      </c>
      <c r="J318" s="77" t="s">
        <v>85</v>
      </c>
      <c r="K318" s="309" t="s">
        <v>5841</v>
      </c>
      <c r="L318" s="77" t="s">
        <v>7080</v>
      </c>
      <c r="M318" s="77" t="s">
        <v>7081</v>
      </c>
      <c r="N318" s="77" t="s">
        <v>7082</v>
      </c>
      <c r="O318" s="77" t="s">
        <v>445</v>
      </c>
      <c r="P318" s="77">
        <v>76904</v>
      </c>
      <c r="Q318" s="77"/>
      <c r="R318" s="77"/>
      <c r="S318" s="77"/>
      <c r="T318" s="77"/>
      <c r="U318" s="77" t="s">
        <v>5828</v>
      </c>
      <c r="V318" s="77"/>
      <c r="W318" s="77" t="s">
        <v>7175</v>
      </c>
      <c r="X318" s="77">
        <v>480</v>
      </c>
      <c r="Y318" s="77">
        <v>638</v>
      </c>
      <c r="Z318" s="77">
        <v>22</v>
      </c>
      <c r="AA318" s="77">
        <f t="shared" si="39"/>
        <v>0.30624000000000001</v>
      </c>
      <c r="AB318" s="77" t="s">
        <v>70</v>
      </c>
      <c r="AC318" s="77"/>
      <c r="AD318" s="77"/>
      <c r="AE318" s="77"/>
      <c r="AF318" s="77">
        <f t="shared" si="40"/>
        <v>392156629</v>
      </c>
      <c r="AG318" s="77">
        <f t="shared" si="41"/>
        <v>638</v>
      </c>
      <c r="AH318" s="77">
        <f t="shared" si="42"/>
        <v>22</v>
      </c>
      <c r="AI318" s="77">
        <f t="shared" si="43"/>
        <v>0.30624000000000001</v>
      </c>
      <c r="AJ318" s="77" t="s">
        <v>72</v>
      </c>
      <c r="AK318" s="77">
        <v>392156629</v>
      </c>
      <c r="AL318" s="78">
        <v>44645</v>
      </c>
      <c r="AM318" s="78">
        <v>44645</v>
      </c>
      <c r="AN318" s="78">
        <v>44648</v>
      </c>
      <c r="AO318" s="78">
        <v>44648</v>
      </c>
      <c r="AP318" s="78">
        <v>44648</v>
      </c>
      <c r="AQ318" s="77" t="s">
        <v>89</v>
      </c>
      <c r="AR318" s="77"/>
      <c r="AS318" s="77"/>
      <c r="AT318" s="77"/>
      <c r="AU318" s="77"/>
      <c r="AV318" s="78"/>
      <c r="AW318" s="77" t="s">
        <v>1198</v>
      </c>
      <c r="AX318" s="77"/>
      <c r="AY318" s="77"/>
      <c r="AZ318" s="77"/>
      <c r="BA318" s="77"/>
      <c r="BB318" s="77"/>
      <c r="BC318" s="77"/>
      <c r="BD318" s="77"/>
      <c r="BE318" s="77">
        <f t="shared" si="44"/>
        <v>13</v>
      </c>
      <c r="BF318" s="77">
        <f t="shared" si="45"/>
        <v>3</v>
      </c>
      <c r="BG318" s="77">
        <f t="shared" si="46"/>
        <v>2022</v>
      </c>
      <c r="BH318" s="77"/>
    </row>
    <row r="319" spans="1:60">
      <c r="A319" s="77" t="s">
        <v>55</v>
      </c>
      <c r="B319" s="77" t="s">
        <v>56</v>
      </c>
      <c r="C319" s="77">
        <v>392156687</v>
      </c>
      <c r="D319" s="77"/>
      <c r="E319" s="77" t="s">
        <v>7166</v>
      </c>
      <c r="F319" s="77" t="s">
        <v>85</v>
      </c>
      <c r="G319" s="77" t="s">
        <v>7089</v>
      </c>
      <c r="H319" s="77" t="s">
        <v>7090</v>
      </c>
      <c r="I319" s="77" t="s">
        <v>5840</v>
      </c>
      <c r="J319" s="77" t="s">
        <v>85</v>
      </c>
      <c r="K319" s="309" t="s">
        <v>5841</v>
      </c>
      <c r="L319" s="77" t="s">
        <v>7080</v>
      </c>
      <c r="M319" s="77" t="s">
        <v>7081</v>
      </c>
      <c r="N319" s="77" t="s">
        <v>7082</v>
      </c>
      <c r="O319" s="77" t="s">
        <v>445</v>
      </c>
      <c r="P319" s="77">
        <v>76904</v>
      </c>
      <c r="Q319" s="77"/>
      <c r="R319" s="77"/>
      <c r="S319" s="77"/>
      <c r="T319" s="77"/>
      <c r="U319" s="77" t="s">
        <v>5828</v>
      </c>
      <c r="V319" s="77"/>
      <c r="W319" s="77" t="s">
        <v>7175</v>
      </c>
      <c r="X319" s="77">
        <v>480</v>
      </c>
      <c r="Y319" s="77">
        <v>638</v>
      </c>
      <c r="Z319" s="77">
        <v>22</v>
      </c>
      <c r="AA319" s="77">
        <f t="shared" si="39"/>
        <v>0.30624000000000001</v>
      </c>
      <c r="AB319" s="77" t="s">
        <v>70</v>
      </c>
      <c r="AC319" s="77"/>
      <c r="AD319" s="77"/>
      <c r="AE319" s="77"/>
      <c r="AF319" s="77">
        <f t="shared" si="40"/>
        <v>392156687</v>
      </c>
      <c r="AG319" s="77">
        <f t="shared" si="41"/>
        <v>638</v>
      </c>
      <c r="AH319" s="77">
        <f t="shared" si="42"/>
        <v>22</v>
      </c>
      <c r="AI319" s="77">
        <f t="shared" si="43"/>
        <v>0.30624000000000001</v>
      </c>
      <c r="AJ319" s="77" t="s">
        <v>72</v>
      </c>
      <c r="AK319" s="77">
        <v>392156687</v>
      </c>
      <c r="AL319" s="78">
        <v>44645</v>
      </c>
      <c r="AM319" s="78">
        <v>44645</v>
      </c>
      <c r="AN319" s="78">
        <v>44648</v>
      </c>
      <c r="AO319" s="78">
        <v>44648</v>
      </c>
      <c r="AP319" s="78">
        <v>44648</v>
      </c>
      <c r="AQ319" s="77" t="s">
        <v>89</v>
      </c>
      <c r="AR319" s="77"/>
      <c r="AS319" s="77"/>
      <c r="AT319" s="77"/>
      <c r="AU319" s="77"/>
      <c r="AV319" s="78"/>
      <c r="AW319" s="77" t="s">
        <v>1198</v>
      </c>
      <c r="AX319" s="77"/>
      <c r="AY319" s="77"/>
      <c r="AZ319" s="77"/>
      <c r="BA319" s="77"/>
      <c r="BB319" s="77"/>
      <c r="BC319" s="77"/>
      <c r="BD319" s="77"/>
      <c r="BE319" s="77">
        <f t="shared" si="44"/>
        <v>13</v>
      </c>
      <c r="BF319" s="77">
        <f t="shared" si="45"/>
        <v>3</v>
      </c>
      <c r="BG319" s="77">
        <f t="shared" si="46"/>
        <v>2022</v>
      </c>
      <c r="BH319" s="77"/>
    </row>
    <row r="320" spans="1:60">
      <c r="A320" s="77" t="s">
        <v>55</v>
      </c>
      <c r="B320" s="77" t="s">
        <v>56</v>
      </c>
      <c r="C320" s="77">
        <v>392157978</v>
      </c>
      <c r="D320" s="77"/>
      <c r="E320" s="77" t="s">
        <v>7166</v>
      </c>
      <c r="F320" s="77" t="s">
        <v>85</v>
      </c>
      <c r="G320" s="77" t="s">
        <v>7089</v>
      </c>
      <c r="H320" s="77" t="s">
        <v>7090</v>
      </c>
      <c r="I320" s="77" t="s">
        <v>5840</v>
      </c>
      <c r="J320" s="77" t="s">
        <v>85</v>
      </c>
      <c r="K320" s="309" t="s">
        <v>5841</v>
      </c>
      <c r="L320" s="77" t="s">
        <v>7080</v>
      </c>
      <c r="M320" s="77" t="s">
        <v>7081</v>
      </c>
      <c r="N320" s="77" t="s">
        <v>7082</v>
      </c>
      <c r="O320" s="77" t="s">
        <v>445</v>
      </c>
      <c r="P320" s="77">
        <v>76904</v>
      </c>
      <c r="Q320" s="77"/>
      <c r="R320" s="77"/>
      <c r="S320" s="77"/>
      <c r="T320" s="77"/>
      <c r="U320" s="77" t="s">
        <v>5828</v>
      </c>
      <c r="V320" s="77"/>
      <c r="W320" s="77" t="s">
        <v>7175</v>
      </c>
      <c r="X320" s="77">
        <v>480</v>
      </c>
      <c r="Y320" s="77">
        <v>638</v>
      </c>
      <c r="Z320" s="77">
        <v>22</v>
      </c>
      <c r="AA320" s="77">
        <f t="shared" si="39"/>
        <v>0.30624000000000001</v>
      </c>
      <c r="AB320" s="77" t="s">
        <v>70</v>
      </c>
      <c r="AC320" s="77"/>
      <c r="AD320" s="77"/>
      <c r="AE320" s="77"/>
      <c r="AF320" s="77">
        <f t="shared" si="40"/>
        <v>392157978</v>
      </c>
      <c r="AG320" s="77">
        <f t="shared" si="41"/>
        <v>638</v>
      </c>
      <c r="AH320" s="77">
        <f t="shared" si="42"/>
        <v>22</v>
      </c>
      <c r="AI320" s="77">
        <f t="shared" si="43"/>
        <v>0.30624000000000001</v>
      </c>
      <c r="AJ320" s="77" t="s">
        <v>72</v>
      </c>
      <c r="AK320" s="77">
        <v>392157978</v>
      </c>
      <c r="AL320" s="78">
        <v>44645</v>
      </c>
      <c r="AM320" s="78">
        <v>44645</v>
      </c>
      <c r="AN320" s="78">
        <v>44648</v>
      </c>
      <c r="AO320" s="78">
        <v>44648</v>
      </c>
      <c r="AP320" s="78">
        <v>44648</v>
      </c>
      <c r="AQ320" s="77" t="s">
        <v>89</v>
      </c>
      <c r="AR320" s="77"/>
      <c r="AS320" s="77"/>
      <c r="AT320" s="77"/>
      <c r="AU320" s="77"/>
      <c r="AV320" s="78"/>
      <c r="AW320" s="77" t="s">
        <v>1198</v>
      </c>
      <c r="AX320" s="77"/>
      <c r="AY320" s="77"/>
      <c r="AZ320" s="77"/>
      <c r="BA320" s="77"/>
      <c r="BB320" s="77"/>
      <c r="BC320" s="77"/>
      <c r="BD320" s="77"/>
      <c r="BE320" s="77">
        <f t="shared" si="44"/>
        <v>13</v>
      </c>
      <c r="BF320" s="77">
        <f t="shared" si="45"/>
        <v>3</v>
      </c>
      <c r="BG320" s="77">
        <f t="shared" si="46"/>
        <v>2022</v>
      </c>
      <c r="BH320" s="77"/>
    </row>
    <row r="321" spans="1:60">
      <c r="A321" s="77" t="s">
        <v>55</v>
      </c>
      <c r="B321" s="77" t="s">
        <v>56</v>
      </c>
      <c r="C321" s="77">
        <v>392158036</v>
      </c>
      <c r="D321" s="77"/>
      <c r="E321" s="77" t="s">
        <v>7166</v>
      </c>
      <c r="F321" s="77" t="s">
        <v>85</v>
      </c>
      <c r="G321" s="77" t="s">
        <v>7089</v>
      </c>
      <c r="H321" s="77" t="s">
        <v>7090</v>
      </c>
      <c r="I321" s="77" t="s">
        <v>5840</v>
      </c>
      <c r="J321" s="77" t="s">
        <v>85</v>
      </c>
      <c r="K321" s="309" t="s">
        <v>5841</v>
      </c>
      <c r="L321" s="77" t="s">
        <v>7080</v>
      </c>
      <c r="M321" s="77" t="s">
        <v>7081</v>
      </c>
      <c r="N321" s="77" t="s">
        <v>7082</v>
      </c>
      <c r="O321" s="77" t="s">
        <v>445</v>
      </c>
      <c r="P321" s="77">
        <v>76904</v>
      </c>
      <c r="Q321" s="77"/>
      <c r="R321" s="77"/>
      <c r="S321" s="77"/>
      <c r="T321" s="77"/>
      <c r="U321" s="77" t="s">
        <v>5828</v>
      </c>
      <c r="V321" s="77"/>
      <c r="W321" s="77" t="s">
        <v>7175</v>
      </c>
      <c r="X321" s="77">
        <v>480</v>
      </c>
      <c r="Y321" s="77">
        <v>638</v>
      </c>
      <c r="Z321" s="77">
        <v>22</v>
      </c>
      <c r="AA321" s="77">
        <f t="shared" si="39"/>
        <v>0.30624000000000001</v>
      </c>
      <c r="AB321" s="77" t="s">
        <v>70</v>
      </c>
      <c r="AC321" s="77"/>
      <c r="AD321" s="77"/>
      <c r="AE321" s="77"/>
      <c r="AF321" s="77">
        <f t="shared" si="40"/>
        <v>392158036</v>
      </c>
      <c r="AG321" s="77">
        <f t="shared" si="41"/>
        <v>638</v>
      </c>
      <c r="AH321" s="77">
        <f t="shared" si="42"/>
        <v>22</v>
      </c>
      <c r="AI321" s="77">
        <f t="shared" si="43"/>
        <v>0.30624000000000001</v>
      </c>
      <c r="AJ321" s="77" t="s">
        <v>72</v>
      </c>
      <c r="AK321" s="77">
        <v>392158036</v>
      </c>
      <c r="AL321" s="78">
        <v>44645</v>
      </c>
      <c r="AM321" s="78">
        <v>44645</v>
      </c>
      <c r="AN321" s="78">
        <v>44648</v>
      </c>
      <c r="AO321" s="78">
        <v>44648</v>
      </c>
      <c r="AP321" s="78">
        <v>44648</v>
      </c>
      <c r="AQ321" s="77" t="s">
        <v>89</v>
      </c>
      <c r="AR321" s="77"/>
      <c r="AS321" s="77"/>
      <c r="AT321" s="77"/>
      <c r="AU321" s="77"/>
      <c r="AV321" s="78"/>
      <c r="AW321" s="77" t="s">
        <v>1198</v>
      </c>
      <c r="AX321" s="77"/>
      <c r="AY321" s="77"/>
      <c r="AZ321" s="77"/>
      <c r="BA321" s="77"/>
      <c r="BB321" s="77"/>
      <c r="BC321" s="77"/>
      <c r="BD321" s="77"/>
      <c r="BE321" s="77">
        <f t="shared" si="44"/>
        <v>13</v>
      </c>
      <c r="BF321" s="77">
        <f t="shared" si="45"/>
        <v>3</v>
      </c>
      <c r="BG321" s="77">
        <f t="shared" si="46"/>
        <v>2022</v>
      </c>
      <c r="BH321" s="77"/>
    </row>
    <row r="322" spans="1:60">
      <c r="A322" s="77" t="s">
        <v>55</v>
      </c>
      <c r="B322" s="77" t="s">
        <v>56</v>
      </c>
      <c r="C322" s="77">
        <v>392158222</v>
      </c>
      <c r="D322" s="77"/>
      <c r="E322" s="77" t="s">
        <v>7166</v>
      </c>
      <c r="F322" s="77" t="s">
        <v>85</v>
      </c>
      <c r="G322" s="77" t="s">
        <v>7089</v>
      </c>
      <c r="H322" s="77" t="s">
        <v>7090</v>
      </c>
      <c r="I322" s="77" t="s">
        <v>5840</v>
      </c>
      <c r="J322" s="77" t="s">
        <v>85</v>
      </c>
      <c r="K322" s="309" t="s">
        <v>5841</v>
      </c>
      <c r="L322" s="77" t="s">
        <v>7080</v>
      </c>
      <c r="M322" s="77" t="s">
        <v>7081</v>
      </c>
      <c r="N322" s="77" t="s">
        <v>7082</v>
      </c>
      <c r="O322" s="77" t="s">
        <v>445</v>
      </c>
      <c r="P322" s="77">
        <v>76904</v>
      </c>
      <c r="Q322" s="77"/>
      <c r="R322" s="77"/>
      <c r="S322" s="77"/>
      <c r="T322" s="77"/>
      <c r="U322" s="77" t="s">
        <v>5828</v>
      </c>
      <c r="V322" s="77"/>
      <c r="W322" s="77" t="s">
        <v>7175</v>
      </c>
      <c r="X322" s="77">
        <v>480</v>
      </c>
      <c r="Y322" s="77">
        <v>638</v>
      </c>
      <c r="Z322" s="77">
        <v>22</v>
      </c>
      <c r="AA322" s="77">
        <f t="shared" si="39"/>
        <v>0.30624000000000001</v>
      </c>
      <c r="AB322" s="77" t="s">
        <v>70</v>
      </c>
      <c r="AC322" s="77"/>
      <c r="AD322" s="77"/>
      <c r="AE322" s="77"/>
      <c r="AF322" s="77">
        <f t="shared" si="40"/>
        <v>392158222</v>
      </c>
      <c r="AG322" s="77">
        <f t="shared" si="41"/>
        <v>638</v>
      </c>
      <c r="AH322" s="77">
        <f t="shared" si="42"/>
        <v>22</v>
      </c>
      <c r="AI322" s="77">
        <f t="shared" si="43"/>
        <v>0.30624000000000001</v>
      </c>
      <c r="AJ322" s="77" t="s">
        <v>72</v>
      </c>
      <c r="AK322" s="77">
        <v>392158222</v>
      </c>
      <c r="AL322" s="78">
        <v>44645</v>
      </c>
      <c r="AM322" s="78">
        <v>44645</v>
      </c>
      <c r="AN322" s="78">
        <v>44648</v>
      </c>
      <c r="AO322" s="78">
        <v>44648</v>
      </c>
      <c r="AP322" s="78">
        <v>44648</v>
      </c>
      <c r="AQ322" s="77" t="s">
        <v>89</v>
      </c>
      <c r="AR322" s="77"/>
      <c r="AS322" s="77"/>
      <c r="AT322" s="77"/>
      <c r="AU322" s="77"/>
      <c r="AV322" s="78"/>
      <c r="AW322" s="77" t="s">
        <v>1198</v>
      </c>
      <c r="AX322" s="77"/>
      <c r="AY322" s="77"/>
      <c r="AZ322" s="77"/>
      <c r="BA322" s="77"/>
      <c r="BB322" s="77"/>
      <c r="BC322" s="77"/>
      <c r="BD322" s="77"/>
      <c r="BE322" s="77">
        <f t="shared" si="44"/>
        <v>13</v>
      </c>
      <c r="BF322" s="77">
        <f t="shared" si="45"/>
        <v>3</v>
      </c>
      <c r="BG322" s="77">
        <f t="shared" si="46"/>
        <v>2022</v>
      </c>
      <c r="BH322" s="77"/>
    </row>
    <row r="323" spans="1:60">
      <c r="A323" s="77" t="s">
        <v>55</v>
      </c>
      <c r="B323" s="77" t="s">
        <v>56</v>
      </c>
      <c r="C323" s="77">
        <v>392158280</v>
      </c>
      <c r="D323" s="77"/>
      <c r="E323" s="77" t="s">
        <v>7166</v>
      </c>
      <c r="F323" s="77" t="s">
        <v>85</v>
      </c>
      <c r="G323" s="77" t="s">
        <v>7089</v>
      </c>
      <c r="H323" s="77" t="s">
        <v>7090</v>
      </c>
      <c r="I323" s="77" t="s">
        <v>5840</v>
      </c>
      <c r="J323" s="77" t="s">
        <v>85</v>
      </c>
      <c r="K323" s="309" t="s">
        <v>5841</v>
      </c>
      <c r="L323" s="77" t="s">
        <v>7080</v>
      </c>
      <c r="M323" s="77" t="s">
        <v>7081</v>
      </c>
      <c r="N323" s="77" t="s">
        <v>7082</v>
      </c>
      <c r="O323" s="77" t="s">
        <v>445</v>
      </c>
      <c r="P323" s="77">
        <v>76904</v>
      </c>
      <c r="Q323" s="77"/>
      <c r="R323" s="77"/>
      <c r="S323" s="77"/>
      <c r="T323" s="77"/>
      <c r="U323" s="77" t="s">
        <v>5828</v>
      </c>
      <c r="V323" s="77"/>
      <c r="W323" s="77" t="s">
        <v>7175</v>
      </c>
      <c r="X323" s="77">
        <v>480</v>
      </c>
      <c r="Y323" s="77">
        <v>638</v>
      </c>
      <c r="Z323" s="77">
        <v>22</v>
      </c>
      <c r="AA323" s="77">
        <f t="shared" ref="AA323:AA386" si="47">X323*Y323/1000000</f>
        <v>0.30624000000000001</v>
      </c>
      <c r="AB323" s="77" t="s">
        <v>70</v>
      </c>
      <c r="AC323" s="77"/>
      <c r="AD323" s="77"/>
      <c r="AE323" s="77"/>
      <c r="AF323" s="77">
        <f t="shared" ref="AF323:AF386" si="48">C323</f>
        <v>392158280</v>
      </c>
      <c r="AG323" s="77">
        <f t="shared" ref="AG323:AG386" si="49">Y323</f>
        <v>638</v>
      </c>
      <c r="AH323" s="77">
        <f t="shared" ref="AH323:AH386" si="50">Z323</f>
        <v>22</v>
      </c>
      <c r="AI323" s="77">
        <f t="shared" ref="AI323:AI386" si="51">AA323</f>
        <v>0.30624000000000001</v>
      </c>
      <c r="AJ323" s="77" t="s">
        <v>72</v>
      </c>
      <c r="AK323" s="77">
        <v>392158280</v>
      </c>
      <c r="AL323" s="78">
        <v>44645</v>
      </c>
      <c r="AM323" s="78">
        <v>44645</v>
      </c>
      <c r="AN323" s="78">
        <v>44648</v>
      </c>
      <c r="AO323" s="78">
        <v>44648</v>
      </c>
      <c r="AP323" s="78">
        <v>44648</v>
      </c>
      <c r="AQ323" s="77" t="s">
        <v>89</v>
      </c>
      <c r="AR323" s="77"/>
      <c r="AS323" s="77"/>
      <c r="AT323" s="77"/>
      <c r="AU323" s="77"/>
      <c r="AV323" s="78"/>
      <c r="AW323" s="77" t="s">
        <v>1198</v>
      </c>
      <c r="AX323" s="77"/>
      <c r="AY323" s="77"/>
      <c r="AZ323" s="77"/>
      <c r="BA323" s="77"/>
      <c r="BB323" s="77"/>
      <c r="BC323" s="77"/>
      <c r="BD323" s="77"/>
      <c r="BE323" s="77">
        <f t="shared" ref="BE323:BE386" si="52">WEEKNUM(AL323)</f>
        <v>13</v>
      </c>
      <c r="BF323" s="77">
        <f t="shared" ref="BF323:BF386" si="53">MONTH(AL323)</f>
        <v>3</v>
      </c>
      <c r="BG323" s="77">
        <f t="shared" ref="BG323:BG386" si="54">YEAR(AL323)</f>
        <v>2022</v>
      </c>
      <c r="BH323" s="77"/>
    </row>
    <row r="324" spans="1:60">
      <c r="A324" s="77" t="s">
        <v>55</v>
      </c>
      <c r="B324" s="77" t="s">
        <v>56</v>
      </c>
      <c r="C324" s="77">
        <v>392159210</v>
      </c>
      <c r="D324" s="77"/>
      <c r="E324" s="77" t="s">
        <v>7166</v>
      </c>
      <c r="F324" s="77" t="s">
        <v>85</v>
      </c>
      <c r="G324" s="77" t="s">
        <v>5855</v>
      </c>
      <c r="H324" s="77" t="s">
        <v>5856</v>
      </c>
      <c r="I324" s="77" t="s">
        <v>6216</v>
      </c>
      <c r="J324" s="77" t="s">
        <v>85</v>
      </c>
      <c r="K324" s="309" t="s">
        <v>5858</v>
      </c>
      <c r="L324" s="77" t="s">
        <v>7080</v>
      </c>
      <c r="M324" s="77" t="s">
        <v>7081</v>
      </c>
      <c r="N324" s="77" t="s">
        <v>7082</v>
      </c>
      <c r="O324" s="77" t="s">
        <v>445</v>
      </c>
      <c r="P324" s="77">
        <v>76904</v>
      </c>
      <c r="Q324" s="77"/>
      <c r="R324" s="77"/>
      <c r="S324" s="77"/>
      <c r="T324" s="77"/>
      <c r="U324" s="77" t="s">
        <v>5828</v>
      </c>
      <c r="V324" s="77"/>
      <c r="W324" s="77" t="s">
        <v>7168</v>
      </c>
      <c r="X324" s="77">
        <v>480</v>
      </c>
      <c r="Y324" s="77">
        <v>580</v>
      </c>
      <c r="Z324" s="77">
        <v>20</v>
      </c>
      <c r="AA324" s="77">
        <f t="shared" si="47"/>
        <v>0.27839999999999998</v>
      </c>
      <c r="AB324" s="77" t="s">
        <v>70</v>
      </c>
      <c r="AC324" s="77"/>
      <c r="AD324" s="77"/>
      <c r="AE324" s="77"/>
      <c r="AF324" s="77">
        <f t="shared" si="48"/>
        <v>392159210</v>
      </c>
      <c r="AG324" s="77">
        <f t="shared" si="49"/>
        <v>580</v>
      </c>
      <c r="AH324" s="77">
        <f t="shared" si="50"/>
        <v>20</v>
      </c>
      <c r="AI324" s="77">
        <f t="shared" si="51"/>
        <v>0.27839999999999998</v>
      </c>
      <c r="AJ324" s="77" t="s">
        <v>72</v>
      </c>
      <c r="AK324" s="77">
        <v>392159210</v>
      </c>
      <c r="AL324" s="78">
        <v>44645</v>
      </c>
      <c r="AM324" s="78">
        <v>44645</v>
      </c>
      <c r="AN324" s="78">
        <v>44648</v>
      </c>
      <c r="AO324" s="78">
        <v>44648</v>
      </c>
      <c r="AP324" s="78">
        <v>44648</v>
      </c>
      <c r="AQ324" s="77" t="s">
        <v>89</v>
      </c>
      <c r="AR324" s="77"/>
      <c r="AS324" s="77"/>
      <c r="AT324" s="77"/>
      <c r="AU324" s="77"/>
      <c r="AV324" s="78"/>
      <c r="AW324" s="77" t="s">
        <v>1198</v>
      </c>
      <c r="AX324" s="77"/>
      <c r="AY324" s="77"/>
      <c r="AZ324" s="77"/>
      <c r="BA324" s="77"/>
      <c r="BB324" s="77"/>
      <c r="BC324" s="77"/>
      <c r="BD324" s="77"/>
      <c r="BE324" s="77">
        <f t="shared" si="52"/>
        <v>13</v>
      </c>
      <c r="BF324" s="77">
        <f t="shared" si="53"/>
        <v>3</v>
      </c>
      <c r="BG324" s="77">
        <f t="shared" si="54"/>
        <v>2022</v>
      </c>
      <c r="BH324" s="77"/>
    </row>
    <row r="325" spans="1:60">
      <c r="A325" s="77" t="s">
        <v>55</v>
      </c>
      <c r="B325" s="77" t="s">
        <v>56</v>
      </c>
      <c r="C325" s="77">
        <v>392160171</v>
      </c>
      <c r="D325" s="77"/>
      <c r="E325" s="77" t="s">
        <v>7166</v>
      </c>
      <c r="F325" s="77" t="s">
        <v>85</v>
      </c>
      <c r="G325" s="77" t="s">
        <v>5855</v>
      </c>
      <c r="H325" s="77" t="s">
        <v>5856</v>
      </c>
      <c r="I325" s="77" t="s">
        <v>6216</v>
      </c>
      <c r="J325" s="77" t="s">
        <v>85</v>
      </c>
      <c r="K325" s="309" t="s">
        <v>5858</v>
      </c>
      <c r="L325" s="77" t="s">
        <v>7080</v>
      </c>
      <c r="M325" s="77" t="s">
        <v>7081</v>
      </c>
      <c r="N325" s="77" t="s">
        <v>7082</v>
      </c>
      <c r="O325" s="77" t="s">
        <v>445</v>
      </c>
      <c r="P325" s="77">
        <v>76904</v>
      </c>
      <c r="Q325" s="77"/>
      <c r="R325" s="77"/>
      <c r="S325" s="77"/>
      <c r="T325" s="77"/>
      <c r="U325" s="77" t="s">
        <v>5828</v>
      </c>
      <c r="V325" s="77"/>
      <c r="W325" s="77" t="s">
        <v>7175</v>
      </c>
      <c r="X325" s="77">
        <v>480</v>
      </c>
      <c r="Y325" s="77">
        <v>638</v>
      </c>
      <c r="Z325" s="77">
        <v>22</v>
      </c>
      <c r="AA325" s="77">
        <f t="shared" si="47"/>
        <v>0.30624000000000001</v>
      </c>
      <c r="AB325" s="77" t="s">
        <v>70</v>
      </c>
      <c r="AC325" s="77"/>
      <c r="AD325" s="77"/>
      <c r="AE325" s="77"/>
      <c r="AF325" s="77">
        <f t="shared" si="48"/>
        <v>392160171</v>
      </c>
      <c r="AG325" s="77">
        <f t="shared" si="49"/>
        <v>638</v>
      </c>
      <c r="AH325" s="77">
        <f t="shared" si="50"/>
        <v>22</v>
      </c>
      <c r="AI325" s="77">
        <f t="shared" si="51"/>
        <v>0.30624000000000001</v>
      </c>
      <c r="AJ325" s="77" t="s">
        <v>72</v>
      </c>
      <c r="AK325" s="77">
        <v>392160171</v>
      </c>
      <c r="AL325" s="78">
        <v>44645</v>
      </c>
      <c r="AM325" s="78">
        <v>44645</v>
      </c>
      <c r="AN325" s="78">
        <v>44648</v>
      </c>
      <c r="AO325" s="78">
        <v>44648</v>
      </c>
      <c r="AP325" s="78">
        <v>44648</v>
      </c>
      <c r="AQ325" s="77" t="s">
        <v>89</v>
      </c>
      <c r="AR325" s="77"/>
      <c r="AS325" s="77"/>
      <c r="AT325" s="77"/>
      <c r="AU325" s="77"/>
      <c r="AV325" s="78"/>
      <c r="AW325" s="77" t="s">
        <v>1198</v>
      </c>
      <c r="AX325" s="77"/>
      <c r="AY325" s="77"/>
      <c r="AZ325" s="77"/>
      <c r="BA325" s="77"/>
      <c r="BB325" s="77"/>
      <c r="BC325" s="77"/>
      <c r="BD325" s="77"/>
      <c r="BE325" s="77">
        <f t="shared" si="52"/>
        <v>13</v>
      </c>
      <c r="BF325" s="77">
        <f t="shared" si="53"/>
        <v>3</v>
      </c>
      <c r="BG325" s="77">
        <f t="shared" si="54"/>
        <v>2022</v>
      </c>
      <c r="BH325" s="77"/>
    </row>
    <row r="326" spans="1:60">
      <c r="A326" s="77" t="s">
        <v>55</v>
      </c>
      <c r="B326" s="77" t="s">
        <v>56</v>
      </c>
      <c r="C326" s="77">
        <v>392161004</v>
      </c>
      <c r="D326" s="77"/>
      <c r="E326" s="77" t="s">
        <v>7166</v>
      </c>
      <c r="F326" s="77" t="s">
        <v>85</v>
      </c>
      <c r="G326" s="77" t="s">
        <v>5855</v>
      </c>
      <c r="H326" s="77" t="s">
        <v>5856</v>
      </c>
      <c r="I326" s="77" t="s">
        <v>6216</v>
      </c>
      <c r="J326" s="77" t="s">
        <v>85</v>
      </c>
      <c r="K326" s="309" t="s">
        <v>5858</v>
      </c>
      <c r="L326" s="77" t="s">
        <v>7080</v>
      </c>
      <c r="M326" s="77" t="s">
        <v>7081</v>
      </c>
      <c r="N326" s="77" t="s">
        <v>7082</v>
      </c>
      <c r="O326" s="77" t="s">
        <v>445</v>
      </c>
      <c r="P326" s="77">
        <v>76904</v>
      </c>
      <c r="Q326" s="77"/>
      <c r="R326" s="77"/>
      <c r="S326" s="77"/>
      <c r="T326" s="77"/>
      <c r="U326" s="77" t="s">
        <v>5828</v>
      </c>
      <c r="V326" s="77"/>
      <c r="W326" s="77" t="s">
        <v>7175</v>
      </c>
      <c r="X326" s="77">
        <v>480</v>
      </c>
      <c r="Y326" s="77">
        <v>638</v>
      </c>
      <c r="Z326" s="77">
        <v>22</v>
      </c>
      <c r="AA326" s="77">
        <f t="shared" si="47"/>
        <v>0.30624000000000001</v>
      </c>
      <c r="AB326" s="77" t="s">
        <v>70</v>
      </c>
      <c r="AC326" s="77"/>
      <c r="AD326" s="77"/>
      <c r="AE326" s="77"/>
      <c r="AF326" s="77">
        <f t="shared" si="48"/>
        <v>392161004</v>
      </c>
      <c r="AG326" s="77">
        <f t="shared" si="49"/>
        <v>638</v>
      </c>
      <c r="AH326" s="77">
        <f t="shared" si="50"/>
        <v>22</v>
      </c>
      <c r="AI326" s="77">
        <f t="shared" si="51"/>
        <v>0.30624000000000001</v>
      </c>
      <c r="AJ326" s="77" t="s">
        <v>72</v>
      </c>
      <c r="AK326" s="77">
        <v>392161004</v>
      </c>
      <c r="AL326" s="78">
        <v>44645</v>
      </c>
      <c r="AM326" s="78">
        <v>44645</v>
      </c>
      <c r="AN326" s="78">
        <v>44648</v>
      </c>
      <c r="AO326" s="78">
        <v>44648</v>
      </c>
      <c r="AP326" s="78">
        <v>44648</v>
      </c>
      <c r="AQ326" s="77" t="s">
        <v>89</v>
      </c>
      <c r="AR326" s="77"/>
      <c r="AS326" s="77"/>
      <c r="AT326" s="77"/>
      <c r="AU326" s="77"/>
      <c r="AV326" s="78"/>
      <c r="AW326" s="77" t="s">
        <v>1198</v>
      </c>
      <c r="AX326" s="77"/>
      <c r="AY326" s="77"/>
      <c r="AZ326" s="77"/>
      <c r="BA326" s="77"/>
      <c r="BB326" s="77"/>
      <c r="BC326" s="77"/>
      <c r="BD326" s="77"/>
      <c r="BE326" s="77">
        <f t="shared" si="52"/>
        <v>13</v>
      </c>
      <c r="BF326" s="77">
        <f t="shared" si="53"/>
        <v>3</v>
      </c>
      <c r="BG326" s="77">
        <f t="shared" si="54"/>
        <v>2022</v>
      </c>
      <c r="BH326" s="77"/>
    </row>
    <row r="327" spans="1:60">
      <c r="A327" s="77" t="s">
        <v>55</v>
      </c>
      <c r="B327" s="77" t="s">
        <v>56</v>
      </c>
      <c r="C327" s="77">
        <v>392161155</v>
      </c>
      <c r="D327" s="77"/>
      <c r="E327" s="77" t="s">
        <v>7166</v>
      </c>
      <c r="F327" s="77" t="s">
        <v>85</v>
      </c>
      <c r="G327" s="77" t="s">
        <v>5855</v>
      </c>
      <c r="H327" s="77" t="s">
        <v>5856</v>
      </c>
      <c r="I327" s="77" t="s">
        <v>6216</v>
      </c>
      <c r="J327" s="77" t="s">
        <v>85</v>
      </c>
      <c r="K327" s="309" t="s">
        <v>5858</v>
      </c>
      <c r="L327" s="77" t="s">
        <v>7080</v>
      </c>
      <c r="M327" s="77" t="s">
        <v>7081</v>
      </c>
      <c r="N327" s="77" t="s">
        <v>7082</v>
      </c>
      <c r="O327" s="77" t="s">
        <v>445</v>
      </c>
      <c r="P327" s="77">
        <v>76904</v>
      </c>
      <c r="Q327" s="77"/>
      <c r="R327" s="77"/>
      <c r="S327" s="77"/>
      <c r="T327" s="77"/>
      <c r="U327" s="77" t="s">
        <v>5828</v>
      </c>
      <c r="V327" s="77"/>
      <c r="W327" s="77" t="s">
        <v>7175</v>
      </c>
      <c r="X327" s="77">
        <v>480</v>
      </c>
      <c r="Y327" s="77">
        <v>638</v>
      </c>
      <c r="Z327" s="77">
        <v>22</v>
      </c>
      <c r="AA327" s="77">
        <f t="shared" si="47"/>
        <v>0.30624000000000001</v>
      </c>
      <c r="AB327" s="77" t="s">
        <v>70</v>
      </c>
      <c r="AC327" s="77"/>
      <c r="AD327" s="77"/>
      <c r="AE327" s="77"/>
      <c r="AF327" s="77">
        <f t="shared" si="48"/>
        <v>392161155</v>
      </c>
      <c r="AG327" s="77">
        <f t="shared" si="49"/>
        <v>638</v>
      </c>
      <c r="AH327" s="77">
        <f t="shared" si="50"/>
        <v>22</v>
      </c>
      <c r="AI327" s="77">
        <f t="shared" si="51"/>
        <v>0.30624000000000001</v>
      </c>
      <c r="AJ327" s="77" t="s">
        <v>72</v>
      </c>
      <c r="AK327" s="77">
        <v>392161155</v>
      </c>
      <c r="AL327" s="78">
        <v>44645</v>
      </c>
      <c r="AM327" s="78">
        <v>44645</v>
      </c>
      <c r="AN327" s="78">
        <v>44648</v>
      </c>
      <c r="AO327" s="78">
        <v>44648</v>
      </c>
      <c r="AP327" s="78">
        <v>44648</v>
      </c>
      <c r="AQ327" s="77" t="s">
        <v>89</v>
      </c>
      <c r="AR327" s="77"/>
      <c r="AS327" s="77"/>
      <c r="AT327" s="77"/>
      <c r="AU327" s="77"/>
      <c r="AV327" s="78"/>
      <c r="AW327" s="77" t="s">
        <v>1198</v>
      </c>
      <c r="AX327" s="77"/>
      <c r="AY327" s="77"/>
      <c r="AZ327" s="77"/>
      <c r="BA327" s="77"/>
      <c r="BB327" s="77"/>
      <c r="BC327" s="77"/>
      <c r="BD327" s="77"/>
      <c r="BE327" s="77">
        <f t="shared" si="52"/>
        <v>13</v>
      </c>
      <c r="BF327" s="77">
        <f t="shared" si="53"/>
        <v>3</v>
      </c>
      <c r="BG327" s="77">
        <f t="shared" si="54"/>
        <v>2022</v>
      </c>
      <c r="BH327" s="77"/>
    </row>
    <row r="328" spans="1:60">
      <c r="A328" s="77" t="s">
        <v>55</v>
      </c>
      <c r="B328" s="77" t="s">
        <v>56</v>
      </c>
      <c r="C328" s="77">
        <v>392161198</v>
      </c>
      <c r="D328" s="77"/>
      <c r="E328" s="77" t="s">
        <v>7166</v>
      </c>
      <c r="F328" s="77" t="s">
        <v>85</v>
      </c>
      <c r="G328" s="77" t="s">
        <v>5855</v>
      </c>
      <c r="H328" s="77" t="s">
        <v>5856</v>
      </c>
      <c r="I328" s="77" t="s">
        <v>6216</v>
      </c>
      <c r="J328" s="77" t="s">
        <v>85</v>
      </c>
      <c r="K328" s="309" t="s">
        <v>5858</v>
      </c>
      <c r="L328" s="77" t="s">
        <v>7080</v>
      </c>
      <c r="M328" s="77" t="s">
        <v>7081</v>
      </c>
      <c r="N328" s="77" t="s">
        <v>7082</v>
      </c>
      <c r="O328" s="77" t="s">
        <v>445</v>
      </c>
      <c r="P328" s="77">
        <v>76904</v>
      </c>
      <c r="Q328" s="77"/>
      <c r="R328" s="77"/>
      <c r="S328" s="77"/>
      <c r="T328" s="77"/>
      <c r="U328" s="77" t="s">
        <v>5828</v>
      </c>
      <c r="V328" s="77"/>
      <c r="W328" s="77" t="s">
        <v>7175</v>
      </c>
      <c r="X328" s="77">
        <v>480</v>
      </c>
      <c r="Y328" s="77">
        <v>638</v>
      </c>
      <c r="Z328" s="77">
        <v>22</v>
      </c>
      <c r="AA328" s="77">
        <f t="shared" si="47"/>
        <v>0.30624000000000001</v>
      </c>
      <c r="AB328" s="77" t="s">
        <v>70</v>
      </c>
      <c r="AC328" s="77"/>
      <c r="AD328" s="77"/>
      <c r="AE328" s="77"/>
      <c r="AF328" s="77">
        <f t="shared" si="48"/>
        <v>392161198</v>
      </c>
      <c r="AG328" s="77">
        <f t="shared" si="49"/>
        <v>638</v>
      </c>
      <c r="AH328" s="77">
        <f t="shared" si="50"/>
        <v>22</v>
      </c>
      <c r="AI328" s="77">
        <f t="shared" si="51"/>
        <v>0.30624000000000001</v>
      </c>
      <c r="AJ328" s="77" t="s">
        <v>72</v>
      </c>
      <c r="AK328" s="77">
        <v>392161198</v>
      </c>
      <c r="AL328" s="78">
        <v>44645</v>
      </c>
      <c r="AM328" s="78">
        <v>44645</v>
      </c>
      <c r="AN328" s="78">
        <v>44648</v>
      </c>
      <c r="AO328" s="78">
        <v>44648</v>
      </c>
      <c r="AP328" s="78">
        <v>44648</v>
      </c>
      <c r="AQ328" s="77" t="s">
        <v>89</v>
      </c>
      <c r="AR328" s="77"/>
      <c r="AS328" s="77"/>
      <c r="AT328" s="77"/>
      <c r="AU328" s="77"/>
      <c r="AV328" s="78"/>
      <c r="AW328" s="77" t="s">
        <v>1198</v>
      </c>
      <c r="AX328" s="77"/>
      <c r="AY328" s="77"/>
      <c r="AZ328" s="77"/>
      <c r="BA328" s="77"/>
      <c r="BB328" s="77"/>
      <c r="BC328" s="77"/>
      <c r="BD328" s="77"/>
      <c r="BE328" s="77">
        <f t="shared" si="52"/>
        <v>13</v>
      </c>
      <c r="BF328" s="77">
        <f t="shared" si="53"/>
        <v>3</v>
      </c>
      <c r="BG328" s="77">
        <f t="shared" si="54"/>
        <v>2022</v>
      </c>
      <c r="BH328" s="77"/>
    </row>
    <row r="329" spans="1:60">
      <c r="A329" s="77" t="s">
        <v>55</v>
      </c>
      <c r="B329" s="77" t="s">
        <v>56</v>
      </c>
      <c r="C329" s="77">
        <v>392161245</v>
      </c>
      <c r="D329" s="77"/>
      <c r="E329" s="77" t="s">
        <v>7166</v>
      </c>
      <c r="F329" s="77" t="s">
        <v>85</v>
      </c>
      <c r="G329" s="77" t="s">
        <v>5855</v>
      </c>
      <c r="H329" s="77" t="s">
        <v>5856</v>
      </c>
      <c r="I329" s="77" t="s">
        <v>6216</v>
      </c>
      <c r="J329" s="77" t="s">
        <v>85</v>
      </c>
      <c r="K329" s="309" t="s">
        <v>5858</v>
      </c>
      <c r="L329" s="77" t="s">
        <v>7080</v>
      </c>
      <c r="M329" s="77" t="s">
        <v>7081</v>
      </c>
      <c r="N329" s="77" t="s">
        <v>7082</v>
      </c>
      <c r="O329" s="77" t="s">
        <v>445</v>
      </c>
      <c r="P329" s="77">
        <v>76904</v>
      </c>
      <c r="Q329" s="77"/>
      <c r="R329" s="77"/>
      <c r="S329" s="77"/>
      <c r="T329" s="77"/>
      <c r="U329" s="77" t="s">
        <v>5828</v>
      </c>
      <c r="V329" s="77"/>
      <c r="W329" s="77" t="s">
        <v>7175</v>
      </c>
      <c r="X329" s="77">
        <v>480</v>
      </c>
      <c r="Y329" s="77">
        <v>638</v>
      </c>
      <c r="Z329" s="77">
        <v>22</v>
      </c>
      <c r="AA329" s="77">
        <f t="shared" si="47"/>
        <v>0.30624000000000001</v>
      </c>
      <c r="AB329" s="77" t="s">
        <v>70</v>
      </c>
      <c r="AC329" s="77"/>
      <c r="AD329" s="77"/>
      <c r="AE329" s="77"/>
      <c r="AF329" s="77">
        <f t="shared" si="48"/>
        <v>392161245</v>
      </c>
      <c r="AG329" s="77">
        <f t="shared" si="49"/>
        <v>638</v>
      </c>
      <c r="AH329" s="77">
        <f t="shared" si="50"/>
        <v>22</v>
      </c>
      <c r="AI329" s="77">
        <f t="shared" si="51"/>
        <v>0.30624000000000001</v>
      </c>
      <c r="AJ329" s="77" t="s">
        <v>72</v>
      </c>
      <c r="AK329" s="77">
        <v>392161245</v>
      </c>
      <c r="AL329" s="78">
        <v>44645</v>
      </c>
      <c r="AM329" s="78">
        <v>44645</v>
      </c>
      <c r="AN329" s="78">
        <v>44648</v>
      </c>
      <c r="AO329" s="78">
        <v>44648</v>
      </c>
      <c r="AP329" s="78">
        <v>44648</v>
      </c>
      <c r="AQ329" s="77" t="s">
        <v>89</v>
      </c>
      <c r="AR329" s="77"/>
      <c r="AS329" s="77"/>
      <c r="AT329" s="77"/>
      <c r="AU329" s="77"/>
      <c r="AV329" s="78"/>
      <c r="AW329" s="77" t="s">
        <v>1198</v>
      </c>
      <c r="AX329" s="77"/>
      <c r="AY329" s="77"/>
      <c r="AZ329" s="77"/>
      <c r="BA329" s="77"/>
      <c r="BB329" s="77"/>
      <c r="BC329" s="77"/>
      <c r="BD329" s="77"/>
      <c r="BE329" s="77">
        <f t="shared" si="52"/>
        <v>13</v>
      </c>
      <c r="BF329" s="77">
        <f t="shared" si="53"/>
        <v>3</v>
      </c>
      <c r="BG329" s="77">
        <f t="shared" si="54"/>
        <v>2022</v>
      </c>
      <c r="BH329" s="77"/>
    </row>
    <row r="330" spans="1:60">
      <c r="A330" s="77" t="s">
        <v>55</v>
      </c>
      <c r="B330" s="77" t="s">
        <v>56</v>
      </c>
      <c r="C330" s="77">
        <v>392161284</v>
      </c>
      <c r="D330" s="77"/>
      <c r="E330" s="77" t="s">
        <v>7166</v>
      </c>
      <c r="F330" s="77" t="s">
        <v>85</v>
      </c>
      <c r="G330" s="77" t="s">
        <v>5855</v>
      </c>
      <c r="H330" s="77" t="s">
        <v>5856</v>
      </c>
      <c r="I330" s="77" t="s">
        <v>6216</v>
      </c>
      <c r="J330" s="77" t="s">
        <v>85</v>
      </c>
      <c r="K330" s="309" t="s">
        <v>5858</v>
      </c>
      <c r="L330" s="77" t="s">
        <v>7080</v>
      </c>
      <c r="M330" s="77" t="s">
        <v>7081</v>
      </c>
      <c r="N330" s="77" t="s">
        <v>7082</v>
      </c>
      <c r="O330" s="77" t="s">
        <v>445</v>
      </c>
      <c r="P330" s="77">
        <v>76904</v>
      </c>
      <c r="Q330" s="77"/>
      <c r="R330" s="77"/>
      <c r="S330" s="77"/>
      <c r="T330" s="77"/>
      <c r="U330" s="77" t="s">
        <v>5828</v>
      </c>
      <c r="V330" s="77"/>
      <c r="W330" s="77" t="s">
        <v>7175</v>
      </c>
      <c r="X330" s="77">
        <v>480</v>
      </c>
      <c r="Y330" s="77">
        <v>638</v>
      </c>
      <c r="Z330" s="77">
        <v>22</v>
      </c>
      <c r="AA330" s="77">
        <f t="shared" si="47"/>
        <v>0.30624000000000001</v>
      </c>
      <c r="AB330" s="77" t="s">
        <v>70</v>
      </c>
      <c r="AC330" s="77"/>
      <c r="AD330" s="77"/>
      <c r="AE330" s="77"/>
      <c r="AF330" s="77">
        <f t="shared" si="48"/>
        <v>392161284</v>
      </c>
      <c r="AG330" s="77">
        <f t="shared" si="49"/>
        <v>638</v>
      </c>
      <c r="AH330" s="77">
        <f t="shared" si="50"/>
        <v>22</v>
      </c>
      <c r="AI330" s="77">
        <f t="shared" si="51"/>
        <v>0.30624000000000001</v>
      </c>
      <c r="AJ330" s="77" t="s">
        <v>72</v>
      </c>
      <c r="AK330" s="77">
        <v>392161284</v>
      </c>
      <c r="AL330" s="78">
        <v>44645</v>
      </c>
      <c r="AM330" s="78">
        <v>44645</v>
      </c>
      <c r="AN330" s="78">
        <v>44648</v>
      </c>
      <c r="AO330" s="78">
        <v>44648</v>
      </c>
      <c r="AP330" s="78">
        <v>44648</v>
      </c>
      <c r="AQ330" s="77" t="s">
        <v>89</v>
      </c>
      <c r="AR330" s="77"/>
      <c r="AS330" s="77"/>
      <c r="AT330" s="77"/>
      <c r="AU330" s="77"/>
      <c r="AV330" s="78"/>
      <c r="AW330" s="77" t="s">
        <v>1198</v>
      </c>
      <c r="AX330" s="77"/>
      <c r="AY330" s="77"/>
      <c r="AZ330" s="77"/>
      <c r="BA330" s="77"/>
      <c r="BB330" s="77"/>
      <c r="BC330" s="77"/>
      <c r="BD330" s="77"/>
      <c r="BE330" s="77">
        <f t="shared" si="52"/>
        <v>13</v>
      </c>
      <c r="BF330" s="77">
        <f t="shared" si="53"/>
        <v>3</v>
      </c>
      <c r="BG330" s="77">
        <f t="shared" si="54"/>
        <v>2022</v>
      </c>
      <c r="BH330" s="77"/>
    </row>
    <row r="331" spans="1:60">
      <c r="A331" s="77" t="s">
        <v>55</v>
      </c>
      <c r="B331" s="77" t="s">
        <v>56</v>
      </c>
      <c r="C331" s="77">
        <v>392436977</v>
      </c>
      <c r="D331" s="77"/>
      <c r="E331" s="77" t="s">
        <v>7166</v>
      </c>
      <c r="F331" s="77" t="s">
        <v>5498</v>
      </c>
      <c r="G331" s="77" t="s">
        <v>7172</v>
      </c>
      <c r="H331" s="77" t="s">
        <v>7173</v>
      </c>
      <c r="I331" s="77" t="s">
        <v>5501</v>
      </c>
      <c r="J331" s="77" t="s">
        <v>445</v>
      </c>
      <c r="K331" s="77">
        <v>77536</v>
      </c>
      <c r="L331" s="77" t="s">
        <v>7080</v>
      </c>
      <c r="M331" s="77" t="s">
        <v>7081</v>
      </c>
      <c r="N331" s="77" t="s">
        <v>7082</v>
      </c>
      <c r="O331" s="77" t="s">
        <v>445</v>
      </c>
      <c r="P331" s="77">
        <v>76904</v>
      </c>
      <c r="Q331" s="77"/>
      <c r="R331" s="77"/>
      <c r="S331" s="77"/>
      <c r="T331" s="77"/>
      <c r="U331" s="77">
        <v>12005832</v>
      </c>
      <c r="V331" s="77"/>
      <c r="W331" s="77" t="s">
        <v>7168</v>
      </c>
      <c r="X331" s="77">
        <v>480</v>
      </c>
      <c r="Y331" s="77">
        <v>600</v>
      </c>
      <c r="Z331" s="77">
        <v>20</v>
      </c>
      <c r="AA331" s="77">
        <f t="shared" si="47"/>
        <v>0.28799999999999998</v>
      </c>
      <c r="AB331" s="77" t="s">
        <v>70</v>
      </c>
      <c r="AC331" s="77"/>
      <c r="AD331" s="77"/>
      <c r="AE331" s="77"/>
      <c r="AF331" s="77">
        <f t="shared" si="48"/>
        <v>392436977</v>
      </c>
      <c r="AG331" s="77">
        <f t="shared" si="49"/>
        <v>600</v>
      </c>
      <c r="AH331" s="77">
        <f t="shared" si="50"/>
        <v>20</v>
      </c>
      <c r="AI331" s="77">
        <f t="shared" si="51"/>
        <v>0.28799999999999998</v>
      </c>
      <c r="AJ331" s="77" t="s">
        <v>72</v>
      </c>
      <c r="AK331" s="77">
        <v>392436977</v>
      </c>
      <c r="AL331" s="78">
        <v>44648</v>
      </c>
      <c r="AM331" s="78">
        <v>44648</v>
      </c>
      <c r="AN331" s="78">
        <v>44649</v>
      </c>
      <c r="AO331" s="78">
        <v>44649</v>
      </c>
      <c r="AP331" s="78">
        <v>44649</v>
      </c>
      <c r="AQ331" s="77" t="s">
        <v>89</v>
      </c>
      <c r="AR331" s="77"/>
      <c r="AS331" s="77"/>
      <c r="AT331" s="77"/>
      <c r="AU331" s="77"/>
      <c r="AV331" s="78"/>
      <c r="AW331" s="77" t="s">
        <v>1198</v>
      </c>
      <c r="AX331" s="77"/>
      <c r="AY331" s="77"/>
      <c r="AZ331" s="77"/>
      <c r="BA331" s="77"/>
      <c r="BB331" s="77"/>
      <c r="BC331" s="77"/>
      <c r="BD331" s="77"/>
      <c r="BE331" s="77">
        <f t="shared" si="52"/>
        <v>14</v>
      </c>
      <c r="BF331" s="77">
        <f t="shared" si="53"/>
        <v>3</v>
      </c>
      <c r="BG331" s="77">
        <f t="shared" si="54"/>
        <v>2022</v>
      </c>
      <c r="BH331" s="77"/>
    </row>
    <row r="332" spans="1:60">
      <c r="A332" s="77" t="s">
        <v>55</v>
      </c>
      <c r="B332" s="77" t="s">
        <v>56</v>
      </c>
      <c r="C332" s="77">
        <v>392437387</v>
      </c>
      <c r="D332" s="77"/>
      <c r="E332" s="77" t="s">
        <v>7166</v>
      </c>
      <c r="F332" s="77" t="s">
        <v>5498</v>
      </c>
      <c r="G332" s="77" t="s">
        <v>7172</v>
      </c>
      <c r="H332" s="77" t="s">
        <v>7173</v>
      </c>
      <c r="I332" s="77" t="s">
        <v>5501</v>
      </c>
      <c r="J332" s="77" t="s">
        <v>445</v>
      </c>
      <c r="K332" s="77">
        <v>77536</v>
      </c>
      <c r="L332" s="77" t="s">
        <v>7080</v>
      </c>
      <c r="M332" s="77" t="s">
        <v>7081</v>
      </c>
      <c r="N332" s="77" t="s">
        <v>7082</v>
      </c>
      <c r="O332" s="77" t="s">
        <v>445</v>
      </c>
      <c r="P332" s="77">
        <v>76904</v>
      </c>
      <c r="Q332" s="77"/>
      <c r="R332" s="77"/>
      <c r="S332" s="77"/>
      <c r="T332" s="77"/>
      <c r="U332" s="77">
        <v>12005832</v>
      </c>
      <c r="V332" s="77"/>
      <c r="W332" s="77" t="s">
        <v>7168</v>
      </c>
      <c r="X332" s="77">
        <v>480</v>
      </c>
      <c r="Y332" s="77">
        <v>600</v>
      </c>
      <c r="Z332" s="77">
        <v>20</v>
      </c>
      <c r="AA332" s="77">
        <f t="shared" si="47"/>
        <v>0.28799999999999998</v>
      </c>
      <c r="AB332" s="77" t="s">
        <v>70</v>
      </c>
      <c r="AC332" s="77"/>
      <c r="AD332" s="77"/>
      <c r="AE332" s="77"/>
      <c r="AF332" s="77">
        <f t="shared" si="48"/>
        <v>392437387</v>
      </c>
      <c r="AG332" s="77">
        <f t="shared" si="49"/>
        <v>600</v>
      </c>
      <c r="AH332" s="77">
        <f t="shared" si="50"/>
        <v>20</v>
      </c>
      <c r="AI332" s="77">
        <f t="shared" si="51"/>
        <v>0.28799999999999998</v>
      </c>
      <c r="AJ332" s="77" t="s">
        <v>72</v>
      </c>
      <c r="AK332" s="77">
        <v>392437387</v>
      </c>
      <c r="AL332" s="78">
        <v>44648</v>
      </c>
      <c r="AM332" s="78">
        <v>44648</v>
      </c>
      <c r="AN332" s="78">
        <v>44649</v>
      </c>
      <c r="AO332" s="78">
        <v>44649</v>
      </c>
      <c r="AP332" s="78">
        <v>44649</v>
      </c>
      <c r="AQ332" s="77" t="s">
        <v>89</v>
      </c>
      <c r="AR332" s="77"/>
      <c r="AS332" s="77"/>
      <c r="AT332" s="77"/>
      <c r="AU332" s="77"/>
      <c r="AV332" s="78"/>
      <c r="AW332" s="77" t="s">
        <v>1198</v>
      </c>
      <c r="AX332" s="77"/>
      <c r="AY332" s="77"/>
      <c r="AZ332" s="77"/>
      <c r="BA332" s="77"/>
      <c r="BB332" s="77"/>
      <c r="BC332" s="77"/>
      <c r="BD332" s="77"/>
      <c r="BE332" s="77">
        <f t="shared" si="52"/>
        <v>14</v>
      </c>
      <c r="BF332" s="77">
        <f t="shared" si="53"/>
        <v>3</v>
      </c>
      <c r="BG332" s="77">
        <f t="shared" si="54"/>
        <v>2022</v>
      </c>
      <c r="BH332" s="77"/>
    </row>
    <row r="333" spans="1:60">
      <c r="A333" s="77" t="s">
        <v>55</v>
      </c>
      <c r="B333" s="77" t="s">
        <v>56</v>
      </c>
      <c r="C333" s="77">
        <v>392437645</v>
      </c>
      <c r="D333" s="77"/>
      <c r="E333" s="77" t="s">
        <v>7166</v>
      </c>
      <c r="F333" s="77" t="s">
        <v>5498</v>
      </c>
      <c r="G333" s="77" t="s">
        <v>7172</v>
      </c>
      <c r="H333" s="77" t="s">
        <v>7173</v>
      </c>
      <c r="I333" s="77" t="s">
        <v>5501</v>
      </c>
      <c r="J333" s="77" t="s">
        <v>445</v>
      </c>
      <c r="K333" s="77">
        <v>77536</v>
      </c>
      <c r="L333" s="77" t="s">
        <v>7080</v>
      </c>
      <c r="M333" s="77" t="s">
        <v>7081</v>
      </c>
      <c r="N333" s="77" t="s">
        <v>7082</v>
      </c>
      <c r="O333" s="77" t="s">
        <v>445</v>
      </c>
      <c r="P333" s="77">
        <v>76904</v>
      </c>
      <c r="Q333" s="77"/>
      <c r="R333" s="77"/>
      <c r="S333" s="77"/>
      <c r="T333" s="77"/>
      <c r="U333" s="77">
        <v>12005832</v>
      </c>
      <c r="V333" s="77"/>
      <c r="W333" s="77" t="s">
        <v>7168</v>
      </c>
      <c r="X333" s="77">
        <v>480</v>
      </c>
      <c r="Y333" s="77">
        <v>600</v>
      </c>
      <c r="Z333" s="77">
        <v>20</v>
      </c>
      <c r="AA333" s="77">
        <f t="shared" si="47"/>
        <v>0.28799999999999998</v>
      </c>
      <c r="AB333" s="77" t="s">
        <v>70</v>
      </c>
      <c r="AC333" s="77"/>
      <c r="AD333" s="77"/>
      <c r="AE333" s="77"/>
      <c r="AF333" s="77">
        <f t="shared" si="48"/>
        <v>392437645</v>
      </c>
      <c r="AG333" s="77">
        <f t="shared" si="49"/>
        <v>600</v>
      </c>
      <c r="AH333" s="77">
        <f t="shared" si="50"/>
        <v>20</v>
      </c>
      <c r="AI333" s="77">
        <f t="shared" si="51"/>
        <v>0.28799999999999998</v>
      </c>
      <c r="AJ333" s="77" t="s">
        <v>72</v>
      </c>
      <c r="AK333" s="77">
        <v>392437645</v>
      </c>
      <c r="AL333" s="78">
        <v>44648</v>
      </c>
      <c r="AM333" s="78">
        <v>44648</v>
      </c>
      <c r="AN333" s="78">
        <v>44649</v>
      </c>
      <c r="AO333" s="78">
        <v>44649</v>
      </c>
      <c r="AP333" s="78">
        <v>44649</v>
      </c>
      <c r="AQ333" s="77" t="s">
        <v>89</v>
      </c>
      <c r="AR333" s="77"/>
      <c r="AS333" s="77"/>
      <c r="AT333" s="77"/>
      <c r="AU333" s="77"/>
      <c r="AV333" s="78"/>
      <c r="AW333" s="77" t="s">
        <v>1198</v>
      </c>
      <c r="AX333" s="77"/>
      <c r="AY333" s="77"/>
      <c r="AZ333" s="77"/>
      <c r="BA333" s="77"/>
      <c r="BB333" s="77"/>
      <c r="BC333" s="77"/>
      <c r="BD333" s="77"/>
      <c r="BE333" s="77">
        <f t="shared" si="52"/>
        <v>14</v>
      </c>
      <c r="BF333" s="77">
        <f t="shared" si="53"/>
        <v>3</v>
      </c>
      <c r="BG333" s="77">
        <f t="shared" si="54"/>
        <v>2022</v>
      </c>
      <c r="BH333" s="77"/>
    </row>
    <row r="334" spans="1:60">
      <c r="A334" s="77" t="s">
        <v>55</v>
      </c>
      <c r="B334" s="77" t="s">
        <v>56</v>
      </c>
      <c r="C334" s="77">
        <v>392437690</v>
      </c>
      <c r="D334" s="77"/>
      <c r="E334" s="77" t="s">
        <v>7166</v>
      </c>
      <c r="F334" s="77" t="s">
        <v>5498</v>
      </c>
      <c r="G334" s="77" t="s">
        <v>7172</v>
      </c>
      <c r="H334" s="77" t="s">
        <v>7173</v>
      </c>
      <c r="I334" s="77" t="s">
        <v>5501</v>
      </c>
      <c r="J334" s="77" t="s">
        <v>445</v>
      </c>
      <c r="K334" s="77">
        <v>77536</v>
      </c>
      <c r="L334" s="77" t="s">
        <v>7080</v>
      </c>
      <c r="M334" s="77" t="s">
        <v>7081</v>
      </c>
      <c r="N334" s="77" t="s">
        <v>7082</v>
      </c>
      <c r="O334" s="77" t="s">
        <v>445</v>
      </c>
      <c r="P334" s="77">
        <v>76904</v>
      </c>
      <c r="Q334" s="77"/>
      <c r="R334" s="77"/>
      <c r="S334" s="77"/>
      <c r="T334" s="77"/>
      <c r="U334" s="77">
        <v>12005832</v>
      </c>
      <c r="V334" s="77"/>
      <c r="W334" s="77" t="s">
        <v>7168</v>
      </c>
      <c r="X334" s="77">
        <v>480</v>
      </c>
      <c r="Y334" s="77">
        <v>600</v>
      </c>
      <c r="Z334" s="77">
        <v>20</v>
      </c>
      <c r="AA334" s="77">
        <f t="shared" si="47"/>
        <v>0.28799999999999998</v>
      </c>
      <c r="AB334" s="77" t="s">
        <v>70</v>
      </c>
      <c r="AC334" s="77"/>
      <c r="AD334" s="77"/>
      <c r="AE334" s="77"/>
      <c r="AF334" s="77">
        <f t="shared" si="48"/>
        <v>392437690</v>
      </c>
      <c r="AG334" s="77">
        <f t="shared" si="49"/>
        <v>600</v>
      </c>
      <c r="AH334" s="77">
        <f t="shared" si="50"/>
        <v>20</v>
      </c>
      <c r="AI334" s="77">
        <f t="shared" si="51"/>
        <v>0.28799999999999998</v>
      </c>
      <c r="AJ334" s="77" t="s">
        <v>72</v>
      </c>
      <c r="AK334" s="77">
        <v>392437690</v>
      </c>
      <c r="AL334" s="78">
        <v>44648</v>
      </c>
      <c r="AM334" s="78">
        <v>44648</v>
      </c>
      <c r="AN334" s="78">
        <v>44649</v>
      </c>
      <c r="AO334" s="78">
        <v>44649</v>
      </c>
      <c r="AP334" s="78">
        <v>44649</v>
      </c>
      <c r="AQ334" s="77" t="s">
        <v>89</v>
      </c>
      <c r="AR334" s="77"/>
      <c r="AS334" s="77"/>
      <c r="AT334" s="77"/>
      <c r="AU334" s="77"/>
      <c r="AV334" s="78"/>
      <c r="AW334" s="77" t="s">
        <v>1198</v>
      </c>
      <c r="AX334" s="77"/>
      <c r="AY334" s="77"/>
      <c r="AZ334" s="77"/>
      <c r="BA334" s="77"/>
      <c r="BB334" s="77"/>
      <c r="BC334" s="77"/>
      <c r="BD334" s="77"/>
      <c r="BE334" s="77">
        <f t="shared" si="52"/>
        <v>14</v>
      </c>
      <c r="BF334" s="77">
        <f t="shared" si="53"/>
        <v>3</v>
      </c>
      <c r="BG334" s="77">
        <f t="shared" si="54"/>
        <v>2022</v>
      </c>
      <c r="BH334" s="77"/>
    </row>
    <row r="335" spans="1:60">
      <c r="A335" s="77" t="s">
        <v>55</v>
      </c>
      <c r="B335" s="77" t="s">
        <v>56</v>
      </c>
      <c r="C335" s="77">
        <v>392437746</v>
      </c>
      <c r="D335" s="77"/>
      <c r="E335" s="77" t="s">
        <v>7166</v>
      </c>
      <c r="F335" s="77" t="s">
        <v>5498</v>
      </c>
      <c r="G335" s="77" t="s">
        <v>7172</v>
      </c>
      <c r="H335" s="77" t="s">
        <v>7173</v>
      </c>
      <c r="I335" s="77" t="s">
        <v>5501</v>
      </c>
      <c r="J335" s="77" t="s">
        <v>445</v>
      </c>
      <c r="K335" s="77">
        <v>77536</v>
      </c>
      <c r="L335" s="77" t="s">
        <v>7080</v>
      </c>
      <c r="M335" s="77" t="s">
        <v>7081</v>
      </c>
      <c r="N335" s="77" t="s">
        <v>7082</v>
      </c>
      <c r="O335" s="77" t="s">
        <v>445</v>
      </c>
      <c r="P335" s="77">
        <v>76904</v>
      </c>
      <c r="Q335" s="77"/>
      <c r="R335" s="77"/>
      <c r="S335" s="77"/>
      <c r="T335" s="77"/>
      <c r="U335" s="77">
        <v>12005832</v>
      </c>
      <c r="V335" s="77"/>
      <c r="W335" s="77" t="s">
        <v>7168</v>
      </c>
      <c r="X335" s="77">
        <v>480</v>
      </c>
      <c r="Y335" s="77">
        <v>600</v>
      </c>
      <c r="Z335" s="77">
        <v>20</v>
      </c>
      <c r="AA335" s="77">
        <f t="shared" si="47"/>
        <v>0.28799999999999998</v>
      </c>
      <c r="AB335" s="77" t="s">
        <v>70</v>
      </c>
      <c r="AC335" s="77"/>
      <c r="AD335" s="77"/>
      <c r="AE335" s="77"/>
      <c r="AF335" s="77">
        <f t="shared" si="48"/>
        <v>392437746</v>
      </c>
      <c r="AG335" s="77">
        <f t="shared" si="49"/>
        <v>600</v>
      </c>
      <c r="AH335" s="77">
        <f t="shared" si="50"/>
        <v>20</v>
      </c>
      <c r="AI335" s="77">
        <f t="shared" si="51"/>
        <v>0.28799999999999998</v>
      </c>
      <c r="AJ335" s="77" t="s">
        <v>72</v>
      </c>
      <c r="AK335" s="77">
        <v>392437746</v>
      </c>
      <c r="AL335" s="78">
        <v>44648</v>
      </c>
      <c r="AM335" s="78">
        <v>44648</v>
      </c>
      <c r="AN335" s="78">
        <v>44649</v>
      </c>
      <c r="AO335" s="78">
        <v>44649</v>
      </c>
      <c r="AP335" s="78">
        <v>44649</v>
      </c>
      <c r="AQ335" s="77" t="s">
        <v>89</v>
      </c>
      <c r="AR335" s="77"/>
      <c r="AS335" s="77"/>
      <c r="AT335" s="77"/>
      <c r="AU335" s="77"/>
      <c r="AV335" s="78"/>
      <c r="AW335" s="77" t="s">
        <v>1198</v>
      </c>
      <c r="AX335" s="77"/>
      <c r="AY335" s="77"/>
      <c r="AZ335" s="77"/>
      <c r="BA335" s="77"/>
      <c r="BB335" s="77"/>
      <c r="BC335" s="77"/>
      <c r="BD335" s="77"/>
      <c r="BE335" s="77">
        <f t="shared" si="52"/>
        <v>14</v>
      </c>
      <c r="BF335" s="77">
        <f t="shared" si="53"/>
        <v>3</v>
      </c>
      <c r="BG335" s="77">
        <f t="shared" si="54"/>
        <v>2022</v>
      </c>
      <c r="BH335" s="77"/>
    </row>
    <row r="336" spans="1:60">
      <c r="A336" s="77" t="s">
        <v>55</v>
      </c>
      <c r="B336" s="77" t="s">
        <v>56</v>
      </c>
      <c r="C336" s="77">
        <v>392437873</v>
      </c>
      <c r="D336" s="77"/>
      <c r="E336" s="77" t="s">
        <v>7166</v>
      </c>
      <c r="F336" s="77" t="s">
        <v>5498</v>
      </c>
      <c r="G336" s="77" t="s">
        <v>7172</v>
      </c>
      <c r="H336" s="77" t="s">
        <v>7173</v>
      </c>
      <c r="I336" s="77" t="s">
        <v>5501</v>
      </c>
      <c r="J336" s="77" t="s">
        <v>445</v>
      </c>
      <c r="K336" s="77">
        <v>77536</v>
      </c>
      <c r="L336" s="77" t="s">
        <v>7080</v>
      </c>
      <c r="M336" s="77" t="s">
        <v>7081</v>
      </c>
      <c r="N336" s="77" t="s">
        <v>7082</v>
      </c>
      <c r="O336" s="77" t="s">
        <v>445</v>
      </c>
      <c r="P336" s="77">
        <v>76904</v>
      </c>
      <c r="Q336" s="77"/>
      <c r="R336" s="77"/>
      <c r="S336" s="77"/>
      <c r="T336" s="77"/>
      <c r="U336" s="77">
        <v>12005832</v>
      </c>
      <c r="V336" s="77"/>
      <c r="W336" s="77" t="s">
        <v>7168</v>
      </c>
      <c r="X336" s="77">
        <v>480</v>
      </c>
      <c r="Y336" s="77">
        <v>600</v>
      </c>
      <c r="Z336" s="77">
        <v>20</v>
      </c>
      <c r="AA336" s="77">
        <f t="shared" si="47"/>
        <v>0.28799999999999998</v>
      </c>
      <c r="AB336" s="77" t="s">
        <v>70</v>
      </c>
      <c r="AC336" s="77"/>
      <c r="AD336" s="77"/>
      <c r="AE336" s="77"/>
      <c r="AF336" s="77">
        <f t="shared" si="48"/>
        <v>392437873</v>
      </c>
      <c r="AG336" s="77">
        <f t="shared" si="49"/>
        <v>600</v>
      </c>
      <c r="AH336" s="77">
        <f t="shared" si="50"/>
        <v>20</v>
      </c>
      <c r="AI336" s="77">
        <f t="shared" si="51"/>
        <v>0.28799999999999998</v>
      </c>
      <c r="AJ336" s="77" t="s">
        <v>72</v>
      </c>
      <c r="AK336" s="77">
        <v>392437873</v>
      </c>
      <c r="AL336" s="78">
        <v>44648</v>
      </c>
      <c r="AM336" s="78">
        <v>44648</v>
      </c>
      <c r="AN336" s="78">
        <v>44649</v>
      </c>
      <c r="AO336" s="78">
        <v>44649</v>
      </c>
      <c r="AP336" s="78">
        <v>44649</v>
      </c>
      <c r="AQ336" s="77" t="s">
        <v>89</v>
      </c>
      <c r="AR336" s="77"/>
      <c r="AS336" s="77"/>
      <c r="AT336" s="77"/>
      <c r="AU336" s="77"/>
      <c r="AV336" s="78"/>
      <c r="AW336" s="77" t="s">
        <v>1198</v>
      </c>
      <c r="AX336" s="77"/>
      <c r="AY336" s="77"/>
      <c r="AZ336" s="77"/>
      <c r="BA336" s="77"/>
      <c r="BB336" s="77"/>
      <c r="BC336" s="77"/>
      <c r="BD336" s="77"/>
      <c r="BE336" s="77">
        <f t="shared" si="52"/>
        <v>14</v>
      </c>
      <c r="BF336" s="77">
        <f t="shared" si="53"/>
        <v>3</v>
      </c>
      <c r="BG336" s="77">
        <f t="shared" si="54"/>
        <v>2022</v>
      </c>
      <c r="BH336" s="77"/>
    </row>
    <row r="337" spans="1:60">
      <c r="A337" s="77" t="s">
        <v>55</v>
      </c>
      <c r="B337" s="77" t="s">
        <v>56</v>
      </c>
      <c r="C337" s="77">
        <v>392437952</v>
      </c>
      <c r="D337" s="77"/>
      <c r="E337" s="77" t="s">
        <v>7166</v>
      </c>
      <c r="F337" s="77" t="s">
        <v>5498</v>
      </c>
      <c r="G337" s="77" t="s">
        <v>7172</v>
      </c>
      <c r="H337" s="77" t="s">
        <v>7173</v>
      </c>
      <c r="I337" s="77" t="s">
        <v>5501</v>
      </c>
      <c r="J337" s="77" t="s">
        <v>445</v>
      </c>
      <c r="K337" s="77">
        <v>77536</v>
      </c>
      <c r="L337" s="77" t="s">
        <v>7080</v>
      </c>
      <c r="M337" s="77" t="s">
        <v>7081</v>
      </c>
      <c r="N337" s="77" t="s">
        <v>7082</v>
      </c>
      <c r="O337" s="77" t="s">
        <v>445</v>
      </c>
      <c r="P337" s="77">
        <v>76904</v>
      </c>
      <c r="Q337" s="77"/>
      <c r="R337" s="77"/>
      <c r="S337" s="77"/>
      <c r="T337" s="77"/>
      <c r="U337" s="77">
        <v>12005832</v>
      </c>
      <c r="V337" s="77"/>
      <c r="W337" s="77" t="s">
        <v>7168</v>
      </c>
      <c r="X337" s="77">
        <v>480</v>
      </c>
      <c r="Y337" s="77">
        <v>600</v>
      </c>
      <c r="Z337" s="77">
        <v>20</v>
      </c>
      <c r="AA337" s="77">
        <f t="shared" si="47"/>
        <v>0.28799999999999998</v>
      </c>
      <c r="AB337" s="77" t="s">
        <v>70</v>
      </c>
      <c r="AC337" s="77"/>
      <c r="AD337" s="77"/>
      <c r="AE337" s="77"/>
      <c r="AF337" s="77">
        <f t="shared" si="48"/>
        <v>392437952</v>
      </c>
      <c r="AG337" s="77">
        <f t="shared" si="49"/>
        <v>600</v>
      </c>
      <c r="AH337" s="77">
        <f t="shared" si="50"/>
        <v>20</v>
      </c>
      <c r="AI337" s="77">
        <f t="shared" si="51"/>
        <v>0.28799999999999998</v>
      </c>
      <c r="AJ337" s="77" t="s">
        <v>72</v>
      </c>
      <c r="AK337" s="77">
        <v>392437952</v>
      </c>
      <c r="AL337" s="78">
        <v>44648</v>
      </c>
      <c r="AM337" s="78">
        <v>44648</v>
      </c>
      <c r="AN337" s="78">
        <v>44649</v>
      </c>
      <c r="AO337" s="78">
        <v>44649</v>
      </c>
      <c r="AP337" s="78">
        <v>44649</v>
      </c>
      <c r="AQ337" s="77" t="s">
        <v>89</v>
      </c>
      <c r="AR337" s="77"/>
      <c r="AS337" s="77"/>
      <c r="AT337" s="77"/>
      <c r="AU337" s="77"/>
      <c r="AV337" s="78"/>
      <c r="AW337" s="77" t="s">
        <v>1198</v>
      </c>
      <c r="AX337" s="77"/>
      <c r="AY337" s="77"/>
      <c r="AZ337" s="77"/>
      <c r="BA337" s="77"/>
      <c r="BB337" s="77"/>
      <c r="BC337" s="77"/>
      <c r="BD337" s="77"/>
      <c r="BE337" s="77">
        <f t="shared" si="52"/>
        <v>14</v>
      </c>
      <c r="BF337" s="77">
        <f t="shared" si="53"/>
        <v>3</v>
      </c>
      <c r="BG337" s="77">
        <f t="shared" si="54"/>
        <v>2022</v>
      </c>
      <c r="BH337" s="77"/>
    </row>
    <row r="338" spans="1:60">
      <c r="A338" s="77" t="s">
        <v>55</v>
      </c>
      <c r="B338" s="77" t="s">
        <v>56</v>
      </c>
      <c r="C338" s="77">
        <v>392438323</v>
      </c>
      <c r="D338" s="77"/>
      <c r="E338" s="77" t="s">
        <v>7166</v>
      </c>
      <c r="F338" s="77" t="s">
        <v>5498</v>
      </c>
      <c r="G338" s="77" t="s">
        <v>7172</v>
      </c>
      <c r="H338" s="77" t="s">
        <v>7173</v>
      </c>
      <c r="I338" s="77" t="s">
        <v>5501</v>
      </c>
      <c r="J338" s="77" t="s">
        <v>445</v>
      </c>
      <c r="K338" s="77">
        <v>77536</v>
      </c>
      <c r="L338" s="77" t="s">
        <v>7080</v>
      </c>
      <c r="M338" s="77" t="s">
        <v>7081</v>
      </c>
      <c r="N338" s="77" t="s">
        <v>7082</v>
      </c>
      <c r="O338" s="77" t="s">
        <v>445</v>
      </c>
      <c r="P338" s="77">
        <v>76904</v>
      </c>
      <c r="Q338" s="77"/>
      <c r="R338" s="77"/>
      <c r="S338" s="77"/>
      <c r="T338" s="77"/>
      <c r="U338" s="77">
        <v>12005832</v>
      </c>
      <c r="V338" s="77"/>
      <c r="W338" s="77" t="s">
        <v>7168</v>
      </c>
      <c r="X338" s="77">
        <v>480</v>
      </c>
      <c r="Y338" s="77">
        <v>600</v>
      </c>
      <c r="Z338" s="77">
        <v>20</v>
      </c>
      <c r="AA338" s="77">
        <f t="shared" si="47"/>
        <v>0.28799999999999998</v>
      </c>
      <c r="AB338" s="77" t="s">
        <v>70</v>
      </c>
      <c r="AC338" s="77"/>
      <c r="AD338" s="77"/>
      <c r="AE338" s="77"/>
      <c r="AF338" s="77">
        <f t="shared" si="48"/>
        <v>392438323</v>
      </c>
      <c r="AG338" s="77">
        <f t="shared" si="49"/>
        <v>600</v>
      </c>
      <c r="AH338" s="77">
        <f t="shared" si="50"/>
        <v>20</v>
      </c>
      <c r="AI338" s="77">
        <f t="shared" si="51"/>
        <v>0.28799999999999998</v>
      </c>
      <c r="AJ338" s="77" t="s">
        <v>72</v>
      </c>
      <c r="AK338" s="77">
        <v>392438323</v>
      </c>
      <c r="AL338" s="78">
        <v>44648</v>
      </c>
      <c r="AM338" s="78">
        <v>44648</v>
      </c>
      <c r="AN338" s="78">
        <v>44649</v>
      </c>
      <c r="AO338" s="78">
        <v>44649</v>
      </c>
      <c r="AP338" s="78">
        <v>44649</v>
      </c>
      <c r="AQ338" s="77" t="s">
        <v>89</v>
      </c>
      <c r="AR338" s="77"/>
      <c r="AS338" s="77"/>
      <c r="AT338" s="77"/>
      <c r="AU338" s="77"/>
      <c r="AV338" s="78"/>
      <c r="AW338" s="77" t="s">
        <v>1198</v>
      </c>
      <c r="AX338" s="77"/>
      <c r="AY338" s="77"/>
      <c r="AZ338" s="77"/>
      <c r="BA338" s="77"/>
      <c r="BB338" s="77"/>
      <c r="BC338" s="77"/>
      <c r="BD338" s="77"/>
      <c r="BE338" s="77">
        <f t="shared" si="52"/>
        <v>14</v>
      </c>
      <c r="BF338" s="77">
        <f t="shared" si="53"/>
        <v>3</v>
      </c>
      <c r="BG338" s="77">
        <f t="shared" si="54"/>
        <v>2022</v>
      </c>
      <c r="BH338" s="77"/>
    </row>
    <row r="339" spans="1:60">
      <c r="A339" s="77" t="s">
        <v>55</v>
      </c>
      <c r="B339" s="77" t="s">
        <v>56</v>
      </c>
      <c r="C339" s="77">
        <v>392438355</v>
      </c>
      <c r="D339" s="77"/>
      <c r="E339" s="77" t="s">
        <v>7166</v>
      </c>
      <c r="F339" s="77" t="s">
        <v>5498</v>
      </c>
      <c r="G339" s="77" t="s">
        <v>7172</v>
      </c>
      <c r="H339" s="77" t="s">
        <v>7173</v>
      </c>
      <c r="I339" s="77" t="s">
        <v>5501</v>
      </c>
      <c r="J339" s="77" t="s">
        <v>445</v>
      </c>
      <c r="K339" s="77">
        <v>77536</v>
      </c>
      <c r="L339" s="77" t="s">
        <v>7080</v>
      </c>
      <c r="M339" s="77" t="s">
        <v>7081</v>
      </c>
      <c r="N339" s="77" t="s">
        <v>7082</v>
      </c>
      <c r="O339" s="77" t="s">
        <v>445</v>
      </c>
      <c r="P339" s="77">
        <v>76904</v>
      </c>
      <c r="Q339" s="77"/>
      <c r="R339" s="77"/>
      <c r="S339" s="77"/>
      <c r="T339" s="77"/>
      <c r="U339" s="77">
        <v>12005832</v>
      </c>
      <c r="V339" s="77"/>
      <c r="W339" s="77" t="s">
        <v>7168</v>
      </c>
      <c r="X339" s="77">
        <v>480</v>
      </c>
      <c r="Y339" s="77">
        <v>600</v>
      </c>
      <c r="Z339" s="77">
        <v>20</v>
      </c>
      <c r="AA339" s="77">
        <f t="shared" si="47"/>
        <v>0.28799999999999998</v>
      </c>
      <c r="AB339" s="77" t="s">
        <v>70</v>
      </c>
      <c r="AC339" s="77"/>
      <c r="AD339" s="77"/>
      <c r="AE339" s="77"/>
      <c r="AF339" s="77">
        <f t="shared" si="48"/>
        <v>392438355</v>
      </c>
      <c r="AG339" s="77">
        <f t="shared" si="49"/>
        <v>600</v>
      </c>
      <c r="AH339" s="77">
        <f t="shared" si="50"/>
        <v>20</v>
      </c>
      <c r="AI339" s="77">
        <f t="shared" si="51"/>
        <v>0.28799999999999998</v>
      </c>
      <c r="AJ339" s="77" t="s">
        <v>72</v>
      </c>
      <c r="AK339" s="77">
        <v>392438355</v>
      </c>
      <c r="AL339" s="78">
        <v>44648</v>
      </c>
      <c r="AM339" s="78">
        <v>44648</v>
      </c>
      <c r="AN339" s="78">
        <v>44649</v>
      </c>
      <c r="AO339" s="78">
        <v>44649</v>
      </c>
      <c r="AP339" s="78">
        <v>44649</v>
      </c>
      <c r="AQ339" s="77" t="s">
        <v>89</v>
      </c>
      <c r="AR339" s="77"/>
      <c r="AS339" s="77"/>
      <c r="AT339" s="77"/>
      <c r="AU339" s="77"/>
      <c r="AV339" s="78"/>
      <c r="AW339" s="77" t="s">
        <v>1198</v>
      </c>
      <c r="AX339" s="77"/>
      <c r="AY339" s="77"/>
      <c r="AZ339" s="77"/>
      <c r="BA339" s="77"/>
      <c r="BB339" s="77"/>
      <c r="BC339" s="77"/>
      <c r="BD339" s="77"/>
      <c r="BE339" s="77">
        <f t="shared" si="52"/>
        <v>14</v>
      </c>
      <c r="BF339" s="77">
        <f t="shared" si="53"/>
        <v>3</v>
      </c>
      <c r="BG339" s="77">
        <f t="shared" si="54"/>
        <v>2022</v>
      </c>
      <c r="BH339" s="77"/>
    </row>
    <row r="340" spans="1:60">
      <c r="A340" s="77" t="s">
        <v>55</v>
      </c>
      <c r="B340" s="77" t="s">
        <v>56</v>
      </c>
      <c r="C340" s="77">
        <v>392438596</v>
      </c>
      <c r="D340" s="77"/>
      <c r="E340" s="77" t="s">
        <v>7166</v>
      </c>
      <c r="F340" s="77" t="s">
        <v>5498</v>
      </c>
      <c r="G340" s="77" t="s">
        <v>7172</v>
      </c>
      <c r="H340" s="77" t="s">
        <v>7173</v>
      </c>
      <c r="I340" s="77" t="s">
        <v>5501</v>
      </c>
      <c r="J340" s="77" t="s">
        <v>445</v>
      </c>
      <c r="K340" s="77">
        <v>77536</v>
      </c>
      <c r="L340" s="77" t="s">
        <v>7080</v>
      </c>
      <c r="M340" s="77" t="s">
        <v>7081</v>
      </c>
      <c r="N340" s="77" t="s">
        <v>7082</v>
      </c>
      <c r="O340" s="77" t="s">
        <v>445</v>
      </c>
      <c r="P340" s="77">
        <v>76904</v>
      </c>
      <c r="Q340" s="77"/>
      <c r="R340" s="77"/>
      <c r="S340" s="77"/>
      <c r="T340" s="77"/>
      <c r="U340" s="77">
        <v>12005832</v>
      </c>
      <c r="V340" s="77"/>
      <c r="W340" s="77" t="s">
        <v>7168</v>
      </c>
      <c r="X340" s="77">
        <v>480</v>
      </c>
      <c r="Y340" s="77">
        <v>600</v>
      </c>
      <c r="Z340" s="77">
        <v>20</v>
      </c>
      <c r="AA340" s="77">
        <f t="shared" si="47"/>
        <v>0.28799999999999998</v>
      </c>
      <c r="AB340" s="77" t="s">
        <v>70</v>
      </c>
      <c r="AC340" s="77"/>
      <c r="AD340" s="77"/>
      <c r="AE340" s="77"/>
      <c r="AF340" s="77">
        <f t="shared" si="48"/>
        <v>392438596</v>
      </c>
      <c r="AG340" s="77">
        <f t="shared" si="49"/>
        <v>600</v>
      </c>
      <c r="AH340" s="77">
        <f t="shared" si="50"/>
        <v>20</v>
      </c>
      <c r="AI340" s="77">
        <f t="shared" si="51"/>
        <v>0.28799999999999998</v>
      </c>
      <c r="AJ340" s="77" t="s">
        <v>72</v>
      </c>
      <c r="AK340" s="77">
        <v>392438596</v>
      </c>
      <c r="AL340" s="78">
        <v>44648</v>
      </c>
      <c r="AM340" s="78">
        <v>44648</v>
      </c>
      <c r="AN340" s="78">
        <v>44649</v>
      </c>
      <c r="AO340" s="78">
        <v>44649</v>
      </c>
      <c r="AP340" s="78">
        <v>44649</v>
      </c>
      <c r="AQ340" s="77" t="s">
        <v>89</v>
      </c>
      <c r="AR340" s="77"/>
      <c r="AS340" s="77"/>
      <c r="AT340" s="77"/>
      <c r="AU340" s="77"/>
      <c r="AV340" s="78"/>
      <c r="AW340" s="77" t="s">
        <v>1198</v>
      </c>
      <c r="AX340" s="77"/>
      <c r="AY340" s="77"/>
      <c r="AZ340" s="77"/>
      <c r="BA340" s="77"/>
      <c r="BB340" s="77"/>
      <c r="BC340" s="77"/>
      <c r="BD340" s="77"/>
      <c r="BE340" s="77">
        <f t="shared" si="52"/>
        <v>14</v>
      </c>
      <c r="BF340" s="77">
        <f t="shared" si="53"/>
        <v>3</v>
      </c>
      <c r="BG340" s="77">
        <f t="shared" si="54"/>
        <v>2022</v>
      </c>
      <c r="BH340" s="77"/>
    </row>
    <row r="341" spans="1:60">
      <c r="A341" s="77" t="s">
        <v>55</v>
      </c>
      <c r="B341" s="77" t="s">
        <v>56</v>
      </c>
      <c r="C341" s="77">
        <v>392438636</v>
      </c>
      <c r="D341" s="77"/>
      <c r="E341" s="77" t="s">
        <v>7166</v>
      </c>
      <c r="F341" s="77" t="s">
        <v>5498</v>
      </c>
      <c r="G341" s="77" t="s">
        <v>7172</v>
      </c>
      <c r="H341" s="77" t="s">
        <v>7173</v>
      </c>
      <c r="I341" s="77" t="s">
        <v>5501</v>
      </c>
      <c r="J341" s="77" t="s">
        <v>445</v>
      </c>
      <c r="K341" s="77">
        <v>77536</v>
      </c>
      <c r="L341" s="77" t="s">
        <v>7080</v>
      </c>
      <c r="M341" s="77" t="s">
        <v>7081</v>
      </c>
      <c r="N341" s="77" t="s">
        <v>7082</v>
      </c>
      <c r="O341" s="77" t="s">
        <v>445</v>
      </c>
      <c r="P341" s="77">
        <v>76904</v>
      </c>
      <c r="Q341" s="77"/>
      <c r="R341" s="77"/>
      <c r="S341" s="77"/>
      <c r="T341" s="77"/>
      <c r="U341" s="77">
        <v>12005832</v>
      </c>
      <c r="V341" s="77"/>
      <c r="W341" s="77" t="s">
        <v>7168</v>
      </c>
      <c r="X341" s="77">
        <v>480</v>
      </c>
      <c r="Y341" s="77">
        <v>600</v>
      </c>
      <c r="Z341" s="77">
        <v>20</v>
      </c>
      <c r="AA341" s="77">
        <f t="shared" si="47"/>
        <v>0.28799999999999998</v>
      </c>
      <c r="AB341" s="77" t="s">
        <v>70</v>
      </c>
      <c r="AC341" s="77"/>
      <c r="AD341" s="77"/>
      <c r="AE341" s="77"/>
      <c r="AF341" s="77">
        <f t="shared" si="48"/>
        <v>392438636</v>
      </c>
      <c r="AG341" s="77">
        <f t="shared" si="49"/>
        <v>600</v>
      </c>
      <c r="AH341" s="77">
        <f t="shared" si="50"/>
        <v>20</v>
      </c>
      <c r="AI341" s="77">
        <f t="shared" si="51"/>
        <v>0.28799999999999998</v>
      </c>
      <c r="AJ341" s="77" t="s">
        <v>72</v>
      </c>
      <c r="AK341" s="77">
        <v>392438636</v>
      </c>
      <c r="AL341" s="78">
        <v>44648</v>
      </c>
      <c r="AM341" s="78">
        <v>44648</v>
      </c>
      <c r="AN341" s="78">
        <v>44649</v>
      </c>
      <c r="AO341" s="78">
        <v>44649</v>
      </c>
      <c r="AP341" s="78">
        <v>44649</v>
      </c>
      <c r="AQ341" s="77" t="s">
        <v>89</v>
      </c>
      <c r="AR341" s="77"/>
      <c r="AS341" s="77"/>
      <c r="AT341" s="77"/>
      <c r="AU341" s="77"/>
      <c r="AV341" s="78"/>
      <c r="AW341" s="77" t="s">
        <v>1198</v>
      </c>
      <c r="AX341" s="77"/>
      <c r="AY341" s="77"/>
      <c r="AZ341" s="77"/>
      <c r="BA341" s="77"/>
      <c r="BB341" s="77"/>
      <c r="BC341" s="77"/>
      <c r="BD341" s="77"/>
      <c r="BE341" s="77">
        <f t="shared" si="52"/>
        <v>14</v>
      </c>
      <c r="BF341" s="77">
        <f t="shared" si="53"/>
        <v>3</v>
      </c>
      <c r="BG341" s="77">
        <f t="shared" si="54"/>
        <v>2022</v>
      </c>
      <c r="BH341" s="77"/>
    </row>
    <row r="342" spans="1:60">
      <c r="A342" s="77" t="s">
        <v>55</v>
      </c>
      <c r="B342" s="77" t="s">
        <v>56</v>
      </c>
      <c r="C342" s="77">
        <v>392438706</v>
      </c>
      <c r="D342" s="77"/>
      <c r="E342" s="77" t="s">
        <v>7166</v>
      </c>
      <c r="F342" s="77" t="s">
        <v>5498</v>
      </c>
      <c r="G342" s="77" t="s">
        <v>7172</v>
      </c>
      <c r="H342" s="77" t="s">
        <v>7173</v>
      </c>
      <c r="I342" s="77" t="s">
        <v>5501</v>
      </c>
      <c r="J342" s="77" t="s">
        <v>445</v>
      </c>
      <c r="K342" s="77">
        <v>77536</v>
      </c>
      <c r="L342" s="77" t="s">
        <v>7080</v>
      </c>
      <c r="M342" s="77" t="s">
        <v>7081</v>
      </c>
      <c r="N342" s="77" t="s">
        <v>7082</v>
      </c>
      <c r="O342" s="77" t="s">
        <v>445</v>
      </c>
      <c r="P342" s="77">
        <v>76904</v>
      </c>
      <c r="Q342" s="77"/>
      <c r="R342" s="77"/>
      <c r="S342" s="77"/>
      <c r="T342" s="77"/>
      <c r="U342" s="77">
        <v>12005832</v>
      </c>
      <c r="V342" s="77"/>
      <c r="W342" s="77" t="s">
        <v>7168</v>
      </c>
      <c r="X342" s="77">
        <v>480</v>
      </c>
      <c r="Y342" s="77">
        <v>600</v>
      </c>
      <c r="Z342" s="77">
        <v>20</v>
      </c>
      <c r="AA342" s="77">
        <f t="shared" si="47"/>
        <v>0.28799999999999998</v>
      </c>
      <c r="AB342" s="77" t="s">
        <v>70</v>
      </c>
      <c r="AC342" s="77"/>
      <c r="AD342" s="77"/>
      <c r="AE342" s="77"/>
      <c r="AF342" s="77">
        <f t="shared" si="48"/>
        <v>392438706</v>
      </c>
      <c r="AG342" s="77">
        <f t="shared" si="49"/>
        <v>600</v>
      </c>
      <c r="AH342" s="77">
        <f t="shared" si="50"/>
        <v>20</v>
      </c>
      <c r="AI342" s="77">
        <f t="shared" si="51"/>
        <v>0.28799999999999998</v>
      </c>
      <c r="AJ342" s="77" t="s">
        <v>72</v>
      </c>
      <c r="AK342" s="77">
        <v>392438706</v>
      </c>
      <c r="AL342" s="78">
        <v>44648</v>
      </c>
      <c r="AM342" s="78">
        <v>44648</v>
      </c>
      <c r="AN342" s="78">
        <v>44649</v>
      </c>
      <c r="AO342" s="78">
        <v>44649</v>
      </c>
      <c r="AP342" s="78">
        <v>44649</v>
      </c>
      <c r="AQ342" s="77" t="s">
        <v>89</v>
      </c>
      <c r="AR342" s="77"/>
      <c r="AS342" s="77"/>
      <c r="AT342" s="77"/>
      <c r="AU342" s="77"/>
      <c r="AV342" s="78"/>
      <c r="AW342" s="77" t="s">
        <v>1198</v>
      </c>
      <c r="AX342" s="77"/>
      <c r="AY342" s="77"/>
      <c r="AZ342" s="77"/>
      <c r="BA342" s="77"/>
      <c r="BB342" s="77"/>
      <c r="BC342" s="77"/>
      <c r="BD342" s="77"/>
      <c r="BE342" s="77">
        <f t="shared" si="52"/>
        <v>14</v>
      </c>
      <c r="BF342" s="77">
        <f t="shared" si="53"/>
        <v>3</v>
      </c>
      <c r="BG342" s="77">
        <f t="shared" si="54"/>
        <v>2022</v>
      </c>
      <c r="BH342" s="77"/>
    </row>
    <row r="343" spans="1:60">
      <c r="A343" s="77" t="s">
        <v>55</v>
      </c>
      <c r="B343" s="77" t="s">
        <v>56</v>
      </c>
      <c r="C343" s="77">
        <v>392438867</v>
      </c>
      <c r="D343" s="77"/>
      <c r="E343" s="77" t="s">
        <v>7166</v>
      </c>
      <c r="F343" s="77" t="s">
        <v>5498</v>
      </c>
      <c r="G343" s="77" t="s">
        <v>7172</v>
      </c>
      <c r="H343" s="77" t="s">
        <v>7173</v>
      </c>
      <c r="I343" s="77" t="s">
        <v>5501</v>
      </c>
      <c r="J343" s="77" t="s">
        <v>445</v>
      </c>
      <c r="K343" s="77">
        <v>77536</v>
      </c>
      <c r="L343" s="77" t="s">
        <v>7080</v>
      </c>
      <c r="M343" s="77" t="s">
        <v>7081</v>
      </c>
      <c r="N343" s="77" t="s">
        <v>7082</v>
      </c>
      <c r="O343" s="77" t="s">
        <v>445</v>
      </c>
      <c r="P343" s="77">
        <v>76904</v>
      </c>
      <c r="Q343" s="77"/>
      <c r="R343" s="77"/>
      <c r="S343" s="77"/>
      <c r="T343" s="77"/>
      <c r="U343" s="77">
        <v>12005832</v>
      </c>
      <c r="V343" s="77"/>
      <c r="W343" s="77" t="s">
        <v>7168</v>
      </c>
      <c r="X343" s="77">
        <v>480</v>
      </c>
      <c r="Y343" s="77">
        <v>600</v>
      </c>
      <c r="Z343" s="77">
        <v>20</v>
      </c>
      <c r="AA343" s="77">
        <f t="shared" si="47"/>
        <v>0.28799999999999998</v>
      </c>
      <c r="AB343" s="77" t="s">
        <v>70</v>
      </c>
      <c r="AC343" s="77"/>
      <c r="AD343" s="77"/>
      <c r="AE343" s="77"/>
      <c r="AF343" s="77">
        <f t="shared" si="48"/>
        <v>392438867</v>
      </c>
      <c r="AG343" s="77">
        <f t="shared" si="49"/>
        <v>600</v>
      </c>
      <c r="AH343" s="77">
        <f t="shared" si="50"/>
        <v>20</v>
      </c>
      <c r="AI343" s="77">
        <f t="shared" si="51"/>
        <v>0.28799999999999998</v>
      </c>
      <c r="AJ343" s="77" t="s">
        <v>72</v>
      </c>
      <c r="AK343" s="77">
        <v>392438867</v>
      </c>
      <c r="AL343" s="78">
        <v>44648</v>
      </c>
      <c r="AM343" s="78">
        <v>44648</v>
      </c>
      <c r="AN343" s="78">
        <v>44649</v>
      </c>
      <c r="AO343" s="78">
        <v>44649</v>
      </c>
      <c r="AP343" s="78">
        <v>44649</v>
      </c>
      <c r="AQ343" s="77" t="s">
        <v>89</v>
      </c>
      <c r="AR343" s="77"/>
      <c r="AS343" s="77"/>
      <c r="AT343" s="77"/>
      <c r="AU343" s="77"/>
      <c r="AV343" s="78"/>
      <c r="AW343" s="77" t="s">
        <v>1198</v>
      </c>
      <c r="AX343" s="77"/>
      <c r="AY343" s="77"/>
      <c r="AZ343" s="77"/>
      <c r="BA343" s="77"/>
      <c r="BB343" s="77"/>
      <c r="BC343" s="77"/>
      <c r="BD343" s="77"/>
      <c r="BE343" s="77">
        <f t="shared" si="52"/>
        <v>14</v>
      </c>
      <c r="BF343" s="77">
        <f t="shared" si="53"/>
        <v>3</v>
      </c>
      <c r="BG343" s="77">
        <f t="shared" si="54"/>
        <v>2022</v>
      </c>
      <c r="BH343" s="77"/>
    </row>
    <row r="344" spans="1:60">
      <c r="A344" s="77" t="s">
        <v>55</v>
      </c>
      <c r="B344" s="77" t="s">
        <v>56</v>
      </c>
      <c r="C344" s="77">
        <v>392438904</v>
      </c>
      <c r="D344" s="77"/>
      <c r="E344" s="77" t="s">
        <v>7166</v>
      </c>
      <c r="F344" s="77" t="s">
        <v>5498</v>
      </c>
      <c r="G344" s="77" t="s">
        <v>7172</v>
      </c>
      <c r="H344" s="77" t="s">
        <v>7173</v>
      </c>
      <c r="I344" s="77" t="s">
        <v>5501</v>
      </c>
      <c r="J344" s="77" t="s">
        <v>445</v>
      </c>
      <c r="K344" s="77">
        <v>77536</v>
      </c>
      <c r="L344" s="77" t="s">
        <v>7080</v>
      </c>
      <c r="M344" s="77" t="s">
        <v>7081</v>
      </c>
      <c r="N344" s="77" t="s">
        <v>7082</v>
      </c>
      <c r="O344" s="77" t="s">
        <v>445</v>
      </c>
      <c r="P344" s="77">
        <v>76904</v>
      </c>
      <c r="Q344" s="77"/>
      <c r="R344" s="77"/>
      <c r="S344" s="77"/>
      <c r="T344" s="77"/>
      <c r="U344" s="77">
        <v>12005832</v>
      </c>
      <c r="V344" s="77"/>
      <c r="W344" s="77" t="s">
        <v>7168</v>
      </c>
      <c r="X344" s="77">
        <v>480</v>
      </c>
      <c r="Y344" s="77">
        <v>600</v>
      </c>
      <c r="Z344" s="77">
        <v>20</v>
      </c>
      <c r="AA344" s="77">
        <f t="shared" si="47"/>
        <v>0.28799999999999998</v>
      </c>
      <c r="AB344" s="77" t="s">
        <v>70</v>
      </c>
      <c r="AC344" s="77"/>
      <c r="AD344" s="77"/>
      <c r="AE344" s="77"/>
      <c r="AF344" s="77">
        <f t="shared" si="48"/>
        <v>392438904</v>
      </c>
      <c r="AG344" s="77">
        <f t="shared" si="49"/>
        <v>600</v>
      </c>
      <c r="AH344" s="77">
        <f t="shared" si="50"/>
        <v>20</v>
      </c>
      <c r="AI344" s="77">
        <f t="shared" si="51"/>
        <v>0.28799999999999998</v>
      </c>
      <c r="AJ344" s="77" t="s">
        <v>72</v>
      </c>
      <c r="AK344" s="77">
        <v>392438904</v>
      </c>
      <c r="AL344" s="78">
        <v>44648</v>
      </c>
      <c r="AM344" s="78">
        <v>44648</v>
      </c>
      <c r="AN344" s="78">
        <v>44649</v>
      </c>
      <c r="AO344" s="78">
        <v>44649</v>
      </c>
      <c r="AP344" s="78">
        <v>44649</v>
      </c>
      <c r="AQ344" s="77" t="s">
        <v>89</v>
      </c>
      <c r="AR344" s="77"/>
      <c r="AS344" s="77"/>
      <c r="AT344" s="77"/>
      <c r="AU344" s="77"/>
      <c r="AV344" s="78"/>
      <c r="AW344" s="77" t="s">
        <v>1198</v>
      </c>
      <c r="AX344" s="77"/>
      <c r="AY344" s="77"/>
      <c r="AZ344" s="77"/>
      <c r="BA344" s="77"/>
      <c r="BB344" s="77"/>
      <c r="BC344" s="77"/>
      <c r="BD344" s="77"/>
      <c r="BE344" s="77">
        <f t="shared" si="52"/>
        <v>14</v>
      </c>
      <c r="BF344" s="77">
        <f t="shared" si="53"/>
        <v>3</v>
      </c>
      <c r="BG344" s="77">
        <f t="shared" si="54"/>
        <v>2022</v>
      </c>
      <c r="BH344" s="77"/>
    </row>
    <row r="345" spans="1:60">
      <c r="A345" s="77" t="s">
        <v>55</v>
      </c>
      <c r="B345" s="77" t="s">
        <v>56</v>
      </c>
      <c r="C345" s="77">
        <v>392438979</v>
      </c>
      <c r="D345" s="77"/>
      <c r="E345" s="77" t="s">
        <v>7166</v>
      </c>
      <c r="F345" s="77" t="s">
        <v>5498</v>
      </c>
      <c r="G345" s="77" t="s">
        <v>7172</v>
      </c>
      <c r="H345" s="77" t="s">
        <v>7173</v>
      </c>
      <c r="I345" s="77" t="s">
        <v>5501</v>
      </c>
      <c r="J345" s="77" t="s">
        <v>445</v>
      </c>
      <c r="K345" s="77">
        <v>77536</v>
      </c>
      <c r="L345" s="77" t="s">
        <v>7080</v>
      </c>
      <c r="M345" s="77" t="s">
        <v>7081</v>
      </c>
      <c r="N345" s="77" t="s">
        <v>7082</v>
      </c>
      <c r="O345" s="77" t="s">
        <v>445</v>
      </c>
      <c r="P345" s="77">
        <v>76904</v>
      </c>
      <c r="Q345" s="77"/>
      <c r="R345" s="77"/>
      <c r="S345" s="77"/>
      <c r="T345" s="77"/>
      <c r="U345" s="77">
        <v>12005832</v>
      </c>
      <c r="V345" s="77"/>
      <c r="W345" s="77" t="s">
        <v>7168</v>
      </c>
      <c r="X345" s="77">
        <v>480</v>
      </c>
      <c r="Y345" s="77">
        <v>600</v>
      </c>
      <c r="Z345" s="77">
        <v>20</v>
      </c>
      <c r="AA345" s="77">
        <f t="shared" si="47"/>
        <v>0.28799999999999998</v>
      </c>
      <c r="AB345" s="77" t="s">
        <v>70</v>
      </c>
      <c r="AC345" s="77"/>
      <c r="AD345" s="77"/>
      <c r="AE345" s="77"/>
      <c r="AF345" s="77">
        <f t="shared" si="48"/>
        <v>392438979</v>
      </c>
      <c r="AG345" s="77">
        <f t="shared" si="49"/>
        <v>600</v>
      </c>
      <c r="AH345" s="77">
        <f t="shared" si="50"/>
        <v>20</v>
      </c>
      <c r="AI345" s="77">
        <f t="shared" si="51"/>
        <v>0.28799999999999998</v>
      </c>
      <c r="AJ345" s="77" t="s">
        <v>72</v>
      </c>
      <c r="AK345" s="77">
        <v>392438979</v>
      </c>
      <c r="AL345" s="78">
        <v>44648</v>
      </c>
      <c r="AM345" s="78">
        <v>44648</v>
      </c>
      <c r="AN345" s="78">
        <v>44649</v>
      </c>
      <c r="AO345" s="78">
        <v>44649</v>
      </c>
      <c r="AP345" s="78">
        <v>44649</v>
      </c>
      <c r="AQ345" s="77" t="s">
        <v>89</v>
      </c>
      <c r="AR345" s="77"/>
      <c r="AS345" s="77"/>
      <c r="AT345" s="77"/>
      <c r="AU345" s="77"/>
      <c r="AV345" s="78"/>
      <c r="AW345" s="77" t="s">
        <v>1198</v>
      </c>
      <c r="AX345" s="77"/>
      <c r="AY345" s="77"/>
      <c r="AZ345" s="77"/>
      <c r="BA345" s="77"/>
      <c r="BB345" s="77"/>
      <c r="BC345" s="77"/>
      <c r="BD345" s="77"/>
      <c r="BE345" s="77">
        <f t="shared" si="52"/>
        <v>14</v>
      </c>
      <c r="BF345" s="77">
        <f t="shared" si="53"/>
        <v>3</v>
      </c>
      <c r="BG345" s="77">
        <f t="shared" si="54"/>
        <v>2022</v>
      </c>
      <c r="BH345" s="77"/>
    </row>
    <row r="346" spans="1:60">
      <c r="A346" s="77" t="s">
        <v>55</v>
      </c>
      <c r="B346" s="77" t="s">
        <v>56</v>
      </c>
      <c r="C346" s="77">
        <v>392439069</v>
      </c>
      <c r="D346" s="77"/>
      <c r="E346" s="77" t="s">
        <v>7166</v>
      </c>
      <c r="F346" s="77" t="s">
        <v>5498</v>
      </c>
      <c r="G346" s="77" t="s">
        <v>7172</v>
      </c>
      <c r="H346" s="77" t="s">
        <v>7173</v>
      </c>
      <c r="I346" s="77" t="s">
        <v>5501</v>
      </c>
      <c r="J346" s="77" t="s">
        <v>445</v>
      </c>
      <c r="K346" s="77">
        <v>77536</v>
      </c>
      <c r="L346" s="77" t="s">
        <v>7080</v>
      </c>
      <c r="M346" s="77" t="s">
        <v>7081</v>
      </c>
      <c r="N346" s="77" t="s">
        <v>7082</v>
      </c>
      <c r="O346" s="77" t="s">
        <v>445</v>
      </c>
      <c r="P346" s="77">
        <v>76904</v>
      </c>
      <c r="Q346" s="77"/>
      <c r="R346" s="77"/>
      <c r="S346" s="77"/>
      <c r="T346" s="77"/>
      <c r="U346" s="77">
        <v>12005832</v>
      </c>
      <c r="V346" s="77"/>
      <c r="W346" s="77" t="s">
        <v>7168</v>
      </c>
      <c r="X346" s="77">
        <v>480</v>
      </c>
      <c r="Y346" s="77">
        <v>600</v>
      </c>
      <c r="Z346" s="77">
        <v>20</v>
      </c>
      <c r="AA346" s="77">
        <f t="shared" si="47"/>
        <v>0.28799999999999998</v>
      </c>
      <c r="AB346" s="77" t="s">
        <v>70</v>
      </c>
      <c r="AC346" s="77"/>
      <c r="AD346" s="77"/>
      <c r="AE346" s="77"/>
      <c r="AF346" s="77">
        <f t="shared" si="48"/>
        <v>392439069</v>
      </c>
      <c r="AG346" s="77">
        <f t="shared" si="49"/>
        <v>600</v>
      </c>
      <c r="AH346" s="77">
        <f t="shared" si="50"/>
        <v>20</v>
      </c>
      <c r="AI346" s="77">
        <f t="shared" si="51"/>
        <v>0.28799999999999998</v>
      </c>
      <c r="AJ346" s="77" t="s">
        <v>72</v>
      </c>
      <c r="AK346" s="77">
        <v>392439069</v>
      </c>
      <c r="AL346" s="78">
        <v>44648</v>
      </c>
      <c r="AM346" s="78">
        <v>44648</v>
      </c>
      <c r="AN346" s="78">
        <v>44649</v>
      </c>
      <c r="AO346" s="78">
        <v>44649</v>
      </c>
      <c r="AP346" s="78">
        <v>44649</v>
      </c>
      <c r="AQ346" s="77" t="s">
        <v>89</v>
      </c>
      <c r="AR346" s="77"/>
      <c r="AS346" s="77"/>
      <c r="AT346" s="77"/>
      <c r="AU346" s="77"/>
      <c r="AV346" s="78"/>
      <c r="AW346" s="77" t="s">
        <v>1198</v>
      </c>
      <c r="AX346" s="77"/>
      <c r="AY346" s="77"/>
      <c r="AZ346" s="77"/>
      <c r="BA346" s="77"/>
      <c r="BB346" s="77"/>
      <c r="BC346" s="77"/>
      <c r="BD346" s="77"/>
      <c r="BE346" s="77">
        <f t="shared" si="52"/>
        <v>14</v>
      </c>
      <c r="BF346" s="77">
        <f t="shared" si="53"/>
        <v>3</v>
      </c>
      <c r="BG346" s="77">
        <f t="shared" si="54"/>
        <v>2022</v>
      </c>
      <c r="BH346" s="77"/>
    </row>
    <row r="347" spans="1:60">
      <c r="A347" s="77" t="s">
        <v>55</v>
      </c>
      <c r="B347" s="77" t="s">
        <v>56</v>
      </c>
      <c r="C347" s="77">
        <v>388940723</v>
      </c>
      <c r="D347" s="77"/>
      <c r="E347" s="77" t="s">
        <v>7079</v>
      </c>
      <c r="F347" s="77" t="s">
        <v>2135</v>
      </c>
      <c r="G347" s="77" t="s">
        <v>2147</v>
      </c>
      <c r="H347" s="77" t="s">
        <v>2148</v>
      </c>
      <c r="I347" s="77" t="s">
        <v>531</v>
      </c>
      <c r="J347" s="77" t="s">
        <v>110</v>
      </c>
      <c r="K347" s="77">
        <v>91761</v>
      </c>
      <c r="L347" s="77" t="s">
        <v>7080</v>
      </c>
      <c r="M347" s="77" t="s">
        <v>7081</v>
      </c>
      <c r="N347" s="77" t="s">
        <v>7082</v>
      </c>
      <c r="O347" s="77" t="s">
        <v>445</v>
      </c>
      <c r="P347" s="77">
        <v>76904</v>
      </c>
      <c r="Q347" s="77"/>
      <c r="R347" s="77"/>
      <c r="S347" s="77"/>
      <c r="T347" s="77"/>
      <c r="U347" s="77">
        <v>12005832</v>
      </c>
      <c r="V347" s="77">
        <v>0</v>
      </c>
      <c r="W347" s="77" t="s">
        <v>4634</v>
      </c>
      <c r="X347" s="77">
        <v>480</v>
      </c>
      <c r="Y347" s="77">
        <v>600</v>
      </c>
      <c r="Z347" s="77">
        <v>20</v>
      </c>
      <c r="AA347" s="77">
        <f t="shared" si="47"/>
        <v>0.28799999999999998</v>
      </c>
      <c r="AB347" s="77" t="s">
        <v>70</v>
      </c>
      <c r="AC347" s="77"/>
      <c r="AD347" s="77"/>
      <c r="AE347" s="77"/>
      <c r="AF347" s="77">
        <f t="shared" si="48"/>
        <v>388940723</v>
      </c>
      <c r="AG347" s="77">
        <f t="shared" si="49"/>
        <v>600</v>
      </c>
      <c r="AH347" s="77">
        <f t="shared" si="50"/>
        <v>20</v>
      </c>
      <c r="AI347" s="77">
        <f t="shared" si="51"/>
        <v>0.28799999999999998</v>
      </c>
      <c r="AJ347" s="77" t="s">
        <v>72</v>
      </c>
      <c r="AK347" s="77">
        <v>388940723</v>
      </c>
      <c r="AL347" s="78">
        <v>44648</v>
      </c>
      <c r="AM347" s="78">
        <v>44648</v>
      </c>
      <c r="AN347" s="78">
        <v>44651</v>
      </c>
      <c r="AO347" s="78">
        <v>44651</v>
      </c>
      <c r="AP347" s="78">
        <v>44651</v>
      </c>
      <c r="AQ347" s="77" t="s">
        <v>89</v>
      </c>
      <c r="AR347" s="77" t="s">
        <v>7198</v>
      </c>
      <c r="AS347" s="77"/>
      <c r="AT347" s="77"/>
      <c r="AU347" s="77"/>
      <c r="AV347" s="78"/>
      <c r="AW347" s="77" t="s">
        <v>1198</v>
      </c>
      <c r="AX347" s="77"/>
      <c r="AY347" s="77"/>
      <c r="AZ347" s="77"/>
      <c r="BA347" s="77"/>
      <c r="BB347" s="77"/>
      <c r="BC347" s="77"/>
      <c r="BD347" s="77"/>
      <c r="BE347" s="77">
        <f t="shared" si="52"/>
        <v>14</v>
      </c>
      <c r="BF347" s="77">
        <f t="shared" si="53"/>
        <v>3</v>
      </c>
      <c r="BG347" s="77">
        <f t="shared" si="54"/>
        <v>2022</v>
      </c>
      <c r="BH347" s="77"/>
    </row>
    <row r="348" spans="1:60">
      <c r="A348" s="77" t="s">
        <v>55</v>
      </c>
      <c r="B348" s="77" t="s">
        <v>56</v>
      </c>
      <c r="C348" s="77">
        <v>392416355</v>
      </c>
      <c r="D348" s="77"/>
      <c r="E348" s="77" t="s">
        <v>7166</v>
      </c>
      <c r="F348" s="77" t="s">
        <v>2135</v>
      </c>
      <c r="G348" s="77" t="s">
        <v>2147</v>
      </c>
      <c r="H348" s="77" t="s">
        <v>2148</v>
      </c>
      <c r="I348" s="77" t="s">
        <v>531</v>
      </c>
      <c r="J348" s="77" t="s">
        <v>110</v>
      </c>
      <c r="K348" s="77">
        <v>91761</v>
      </c>
      <c r="L348" s="77" t="s">
        <v>7080</v>
      </c>
      <c r="M348" s="77" t="s">
        <v>7081</v>
      </c>
      <c r="N348" s="77" t="s">
        <v>7082</v>
      </c>
      <c r="O348" s="77" t="s">
        <v>445</v>
      </c>
      <c r="P348" s="77">
        <v>76904</v>
      </c>
      <c r="Q348" s="77"/>
      <c r="R348" s="77"/>
      <c r="S348" s="77"/>
      <c r="T348" s="77"/>
      <c r="U348" s="77">
        <v>12005832</v>
      </c>
      <c r="V348" s="77">
        <v>0</v>
      </c>
      <c r="W348" s="77" t="s">
        <v>4634</v>
      </c>
      <c r="X348" s="77">
        <v>480</v>
      </c>
      <c r="Y348" s="77">
        <v>600</v>
      </c>
      <c r="Z348" s="77">
        <v>20</v>
      </c>
      <c r="AA348" s="77">
        <f t="shared" si="47"/>
        <v>0.28799999999999998</v>
      </c>
      <c r="AB348" s="77" t="s">
        <v>70</v>
      </c>
      <c r="AC348" s="77"/>
      <c r="AD348" s="77"/>
      <c r="AE348" s="77"/>
      <c r="AF348" s="77">
        <f t="shared" si="48"/>
        <v>392416355</v>
      </c>
      <c r="AG348" s="77">
        <f t="shared" si="49"/>
        <v>600</v>
      </c>
      <c r="AH348" s="77">
        <f t="shared" si="50"/>
        <v>20</v>
      </c>
      <c r="AI348" s="77">
        <f t="shared" si="51"/>
        <v>0.28799999999999998</v>
      </c>
      <c r="AJ348" s="77" t="s">
        <v>72</v>
      </c>
      <c r="AK348" s="77">
        <v>392416355</v>
      </c>
      <c r="AL348" s="78">
        <v>44648</v>
      </c>
      <c r="AM348" s="78">
        <v>44648</v>
      </c>
      <c r="AN348" s="78">
        <v>44651</v>
      </c>
      <c r="AO348" s="78">
        <v>44651</v>
      </c>
      <c r="AP348" s="78">
        <v>44651</v>
      </c>
      <c r="AQ348" s="77" t="s">
        <v>89</v>
      </c>
      <c r="AR348" s="308" t="s">
        <v>7199</v>
      </c>
      <c r="AS348" s="77"/>
      <c r="AT348" s="77"/>
      <c r="AU348" s="77"/>
      <c r="AV348" s="78"/>
      <c r="AW348" s="77" t="s">
        <v>1198</v>
      </c>
      <c r="AX348" s="77"/>
      <c r="AY348" s="77"/>
      <c r="AZ348" s="77"/>
      <c r="BA348" s="77"/>
      <c r="BB348" s="77"/>
      <c r="BC348" s="77"/>
      <c r="BD348" s="77"/>
      <c r="BE348" s="77">
        <f t="shared" si="52"/>
        <v>14</v>
      </c>
      <c r="BF348" s="77">
        <f t="shared" si="53"/>
        <v>3</v>
      </c>
      <c r="BG348" s="77">
        <f t="shared" si="54"/>
        <v>2022</v>
      </c>
      <c r="BH348" s="77"/>
    </row>
    <row r="349" spans="1:60">
      <c r="A349" s="77" t="s">
        <v>55</v>
      </c>
      <c r="B349" s="77" t="s">
        <v>56</v>
      </c>
      <c r="C349" s="77">
        <v>392784428</v>
      </c>
      <c r="D349" s="77"/>
      <c r="E349" s="77" t="s">
        <v>7166</v>
      </c>
      <c r="F349" s="77" t="s">
        <v>2135</v>
      </c>
      <c r="G349" s="77" t="s">
        <v>2147</v>
      </c>
      <c r="H349" s="77" t="s">
        <v>2148</v>
      </c>
      <c r="I349" s="77" t="s">
        <v>531</v>
      </c>
      <c r="J349" s="77" t="s">
        <v>110</v>
      </c>
      <c r="K349" s="77">
        <v>91761</v>
      </c>
      <c r="L349" s="77" t="s">
        <v>7080</v>
      </c>
      <c r="M349" s="77" t="s">
        <v>7081</v>
      </c>
      <c r="N349" s="77" t="s">
        <v>7082</v>
      </c>
      <c r="O349" s="77" t="s">
        <v>445</v>
      </c>
      <c r="P349" s="77">
        <v>76904</v>
      </c>
      <c r="Q349" s="77"/>
      <c r="R349" s="77"/>
      <c r="S349" s="77"/>
      <c r="T349" s="77"/>
      <c r="U349" s="77">
        <v>12005832</v>
      </c>
      <c r="V349" s="77">
        <v>0</v>
      </c>
      <c r="W349" s="77" t="s">
        <v>4634</v>
      </c>
      <c r="X349" s="77">
        <v>480</v>
      </c>
      <c r="Y349" s="77">
        <v>600</v>
      </c>
      <c r="Z349" s="77">
        <v>20</v>
      </c>
      <c r="AA349" s="77">
        <f t="shared" si="47"/>
        <v>0.28799999999999998</v>
      </c>
      <c r="AB349" s="77" t="s">
        <v>70</v>
      </c>
      <c r="AC349" s="77"/>
      <c r="AD349" s="77"/>
      <c r="AE349" s="77"/>
      <c r="AF349" s="77">
        <f t="shared" si="48"/>
        <v>392784428</v>
      </c>
      <c r="AG349" s="77">
        <f t="shared" si="49"/>
        <v>600</v>
      </c>
      <c r="AH349" s="77">
        <f t="shared" si="50"/>
        <v>20</v>
      </c>
      <c r="AI349" s="77">
        <f t="shared" si="51"/>
        <v>0.28799999999999998</v>
      </c>
      <c r="AJ349" s="77" t="s">
        <v>72</v>
      </c>
      <c r="AK349" s="77">
        <v>392784428</v>
      </c>
      <c r="AL349" s="78">
        <v>44648</v>
      </c>
      <c r="AM349" s="78">
        <v>44648</v>
      </c>
      <c r="AN349" s="78">
        <v>44651</v>
      </c>
      <c r="AO349" s="78">
        <v>44651</v>
      </c>
      <c r="AP349" s="78">
        <v>44651</v>
      </c>
      <c r="AQ349" s="77" t="s">
        <v>89</v>
      </c>
      <c r="AR349" s="308" t="s">
        <v>7200</v>
      </c>
      <c r="AS349" s="77"/>
      <c r="AT349" s="77"/>
      <c r="AU349" s="77"/>
      <c r="AV349" s="78"/>
      <c r="AW349" s="77" t="s">
        <v>1198</v>
      </c>
      <c r="AX349" s="77"/>
      <c r="AY349" s="77"/>
      <c r="AZ349" s="77"/>
      <c r="BA349" s="77"/>
      <c r="BB349" s="77"/>
      <c r="BC349" s="77"/>
      <c r="BD349" s="77"/>
      <c r="BE349" s="77">
        <f t="shared" si="52"/>
        <v>14</v>
      </c>
      <c r="BF349" s="77">
        <f t="shared" si="53"/>
        <v>3</v>
      </c>
      <c r="BG349" s="77">
        <f t="shared" si="54"/>
        <v>2022</v>
      </c>
      <c r="BH349" s="77"/>
    </row>
    <row r="350" spans="1:60">
      <c r="A350" s="77" t="s">
        <v>55</v>
      </c>
      <c r="B350" s="77" t="s">
        <v>56</v>
      </c>
      <c r="C350" s="77">
        <v>392784615</v>
      </c>
      <c r="D350" s="77"/>
      <c r="E350" s="77" t="s">
        <v>7166</v>
      </c>
      <c r="F350" s="77" t="s">
        <v>2135</v>
      </c>
      <c r="G350" s="77" t="s">
        <v>2147</v>
      </c>
      <c r="H350" s="77" t="s">
        <v>2148</v>
      </c>
      <c r="I350" s="77" t="s">
        <v>531</v>
      </c>
      <c r="J350" s="77" t="s">
        <v>110</v>
      </c>
      <c r="K350" s="77">
        <v>91761</v>
      </c>
      <c r="L350" s="77" t="s">
        <v>7080</v>
      </c>
      <c r="M350" s="77" t="s">
        <v>7081</v>
      </c>
      <c r="N350" s="77" t="s">
        <v>7082</v>
      </c>
      <c r="O350" s="77" t="s">
        <v>445</v>
      </c>
      <c r="P350" s="77">
        <v>76904</v>
      </c>
      <c r="Q350" s="77"/>
      <c r="R350" s="77"/>
      <c r="S350" s="77"/>
      <c r="T350" s="77"/>
      <c r="U350" s="77">
        <v>12005832</v>
      </c>
      <c r="V350" s="77">
        <v>0</v>
      </c>
      <c r="W350" s="77" t="s">
        <v>4634</v>
      </c>
      <c r="X350" s="77">
        <v>480</v>
      </c>
      <c r="Y350" s="77">
        <v>600</v>
      </c>
      <c r="Z350" s="77">
        <v>20</v>
      </c>
      <c r="AA350" s="77">
        <f t="shared" si="47"/>
        <v>0.28799999999999998</v>
      </c>
      <c r="AB350" s="77" t="s">
        <v>70</v>
      </c>
      <c r="AC350" s="77"/>
      <c r="AD350" s="77"/>
      <c r="AE350" s="77"/>
      <c r="AF350" s="77">
        <f t="shared" si="48"/>
        <v>392784615</v>
      </c>
      <c r="AG350" s="77">
        <f t="shared" si="49"/>
        <v>600</v>
      </c>
      <c r="AH350" s="77">
        <f t="shared" si="50"/>
        <v>20</v>
      </c>
      <c r="AI350" s="77">
        <f t="shared" si="51"/>
        <v>0.28799999999999998</v>
      </c>
      <c r="AJ350" s="77" t="s">
        <v>72</v>
      </c>
      <c r="AK350" s="77">
        <v>392784615</v>
      </c>
      <c r="AL350" s="78">
        <v>44650</v>
      </c>
      <c r="AM350" s="78">
        <v>44650</v>
      </c>
      <c r="AN350" s="78">
        <v>44651</v>
      </c>
      <c r="AO350" s="78">
        <v>44651</v>
      </c>
      <c r="AP350" s="78">
        <v>44651</v>
      </c>
      <c r="AQ350" s="77" t="s">
        <v>89</v>
      </c>
      <c r="AR350" s="308" t="s">
        <v>7201</v>
      </c>
      <c r="AS350" s="77"/>
      <c r="AT350" s="77"/>
      <c r="AU350" s="77"/>
      <c r="AV350" s="78"/>
      <c r="AW350" s="77" t="s">
        <v>1198</v>
      </c>
      <c r="AX350" s="77"/>
      <c r="AY350" s="77"/>
      <c r="AZ350" s="77"/>
      <c r="BA350" s="77"/>
      <c r="BB350" s="77"/>
      <c r="BC350" s="77"/>
      <c r="BD350" s="77"/>
      <c r="BE350" s="77">
        <f t="shared" si="52"/>
        <v>14</v>
      </c>
      <c r="BF350" s="77">
        <f t="shared" si="53"/>
        <v>3</v>
      </c>
      <c r="BG350" s="77">
        <f t="shared" si="54"/>
        <v>2022</v>
      </c>
      <c r="BH350" s="77"/>
    </row>
    <row r="351" spans="1:60">
      <c r="A351" s="77" t="s">
        <v>55</v>
      </c>
      <c r="B351" s="77" t="s">
        <v>56</v>
      </c>
      <c r="C351" s="77">
        <v>392784704</v>
      </c>
      <c r="D351" s="77"/>
      <c r="E351" s="77" t="s">
        <v>7166</v>
      </c>
      <c r="F351" s="77" t="s">
        <v>2135</v>
      </c>
      <c r="G351" s="77" t="s">
        <v>2147</v>
      </c>
      <c r="H351" s="77" t="s">
        <v>2148</v>
      </c>
      <c r="I351" s="77" t="s">
        <v>531</v>
      </c>
      <c r="J351" s="77" t="s">
        <v>110</v>
      </c>
      <c r="K351" s="77">
        <v>91761</v>
      </c>
      <c r="L351" s="77" t="s">
        <v>7080</v>
      </c>
      <c r="M351" s="77" t="s">
        <v>7081</v>
      </c>
      <c r="N351" s="77" t="s">
        <v>7082</v>
      </c>
      <c r="O351" s="77" t="s">
        <v>445</v>
      </c>
      <c r="P351" s="77">
        <v>76904</v>
      </c>
      <c r="Q351" s="77"/>
      <c r="R351" s="77"/>
      <c r="S351" s="77"/>
      <c r="T351" s="77"/>
      <c r="U351" s="77">
        <v>12005832</v>
      </c>
      <c r="V351" s="77">
        <v>0</v>
      </c>
      <c r="W351" s="77" t="s">
        <v>4634</v>
      </c>
      <c r="X351" s="77">
        <v>480</v>
      </c>
      <c r="Y351" s="77">
        <v>600</v>
      </c>
      <c r="Z351" s="77">
        <v>20</v>
      </c>
      <c r="AA351" s="77">
        <f t="shared" si="47"/>
        <v>0.28799999999999998</v>
      </c>
      <c r="AB351" s="77" t="s">
        <v>70</v>
      </c>
      <c r="AC351" s="77"/>
      <c r="AD351" s="77"/>
      <c r="AE351" s="77"/>
      <c r="AF351" s="77">
        <f t="shared" si="48"/>
        <v>392784704</v>
      </c>
      <c r="AG351" s="77">
        <f t="shared" si="49"/>
        <v>600</v>
      </c>
      <c r="AH351" s="77">
        <f t="shared" si="50"/>
        <v>20</v>
      </c>
      <c r="AI351" s="77">
        <f t="shared" si="51"/>
        <v>0.28799999999999998</v>
      </c>
      <c r="AJ351" s="77" t="s">
        <v>72</v>
      </c>
      <c r="AK351" s="77">
        <v>392784704</v>
      </c>
      <c r="AL351" s="78">
        <v>44648</v>
      </c>
      <c r="AM351" s="78">
        <v>44648</v>
      </c>
      <c r="AN351" s="78">
        <v>44651</v>
      </c>
      <c r="AO351" s="78">
        <v>44651</v>
      </c>
      <c r="AP351" s="78">
        <v>44651</v>
      </c>
      <c r="AQ351" s="77" t="s">
        <v>89</v>
      </c>
      <c r="AR351" s="308" t="s">
        <v>7202</v>
      </c>
      <c r="AS351" s="77"/>
      <c r="AT351" s="77"/>
      <c r="AU351" s="77"/>
      <c r="AV351" s="78"/>
      <c r="AW351" s="77" t="s">
        <v>1198</v>
      </c>
      <c r="AX351" s="77"/>
      <c r="AY351" s="77"/>
      <c r="AZ351" s="77"/>
      <c r="BA351" s="77"/>
      <c r="BB351" s="77"/>
      <c r="BC351" s="77"/>
      <c r="BD351" s="77"/>
      <c r="BE351" s="77">
        <f t="shared" si="52"/>
        <v>14</v>
      </c>
      <c r="BF351" s="77">
        <f t="shared" si="53"/>
        <v>3</v>
      </c>
      <c r="BG351" s="77">
        <f t="shared" si="54"/>
        <v>2022</v>
      </c>
      <c r="BH351" s="77"/>
    </row>
    <row r="352" spans="1:60">
      <c r="A352" s="77" t="s">
        <v>55</v>
      </c>
      <c r="B352" s="77" t="s">
        <v>56</v>
      </c>
      <c r="C352" s="77">
        <v>392784753</v>
      </c>
      <c r="D352" s="77"/>
      <c r="E352" s="77" t="s">
        <v>7166</v>
      </c>
      <c r="F352" s="77" t="s">
        <v>2135</v>
      </c>
      <c r="G352" s="77" t="s">
        <v>2147</v>
      </c>
      <c r="H352" s="77" t="s">
        <v>2148</v>
      </c>
      <c r="I352" s="77" t="s">
        <v>531</v>
      </c>
      <c r="J352" s="77" t="s">
        <v>110</v>
      </c>
      <c r="K352" s="77">
        <v>91761</v>
      </c>
      <c r="L352" s="77" t="s">
        <v>7080</v>
      </c>
      <c r="M352" s="77" t="s">
        <v>7081</v>
      </c>
      <c r="N352" s="77" t="s">
        <v>7082</v>
      </c>
      <c r="O352" s="77" t="s">
        <v>445</v>
      </c>
      <c r="P352" s="77">
        <v>76904</v>
      </c>
      <c r="Q352" s="77"/>
      <c r="R352" s="77"/>
      <c r="S352" s="77"/>
      <c r="T352" s="77"/>
      <c r="U352" s="77">
        <v>12005832</v>
      </c>
      <c r="V352" s="77">
        <v>0</v>
      </c>
      <c r="W352" s="77" t="s">
        <v>4634</v>
      </c>
      <c r="X352" s="77">
        <v>480</v>
      </c>
      <c r="Y352" s="77">
        <v>600</v>
      </c>
      <c r="Z352" s="77">
        <v>20</v>
      </c>
      <c r="AA352" s="77">
        <f t="shared" si="47"/>
        <v>0.28799999999999998</v>
      </c>
      <c r="AB352" s="77" t="s">
        <v>70</v>
      </c>
      <c r="AC352" s="77"/>
      <c r="AD352" s="77"/>
      <c r="AE352" s="77"/>
      <c r="AF352" s="77">
        <f t="shared" si="48"/>
        <v>392784753</v>
      </c>
      <c r="AG352" s="77">
        <f t="shared" si="49"/>
        <v>600</v>
      </c>
      <c r="AH352" s="77">
        <f t="shared" si="50"/>
        <v>20</v>
      </c>
      <c r="AI352" s="77">
        <f t="shared" si="51"/>
        <v>0.28799999999999998</v>
      </c>
      <c r="AJ352" s="77" t="s">
        <v>72</v>
      </c>
      <c r="AK352" s="77">
        <v>392784753</v>
      </c>
      <c r="AL352" s="78">
        <v>44648</v>
      </c>
      <c r="AM352" s="78">
        <v>44648</v>
      </c>
      <c r="AN352" s="78">
        <v>44651</v>
      </c>
      <c r="AO352" s="78">
        <v>44651</v>
      </c>
      <c r="AP352" s="78">
        <v>44651</v>
      </c>
      <c r="AQ352" s="77" t="s">
        <v>89</v>
      </c>
      <c r="AR352" s="308" t="s">
        <v>7203</v>
      </c>
      <c r="AS352" s="77"/>
      <c r="AT352" s="77"/>
      <c r="AU352" s="77"/>
      <c r="AV352" s="78"/>
      <c r="AW352" s="77" t="s">
        <v>1198</v>
      </c>
      <c r="AX352" s="77"/>
      <c r="AY352" s="77"/>
      <c r="AZ352" s="77"/>
      <c r="BA352" s="77"/>
      <c r="BB352" s="77"/>
      <c r="BC352" s="77"/>
      <c r="BD352" s="77"/>
      <c r="BE352" s="77">
        <f t="shared" si="52"/>
        <v>14</v>
      </c>
      <c r="BF352" s="77">
        <f t="shared" si="53"/>
        <v>3</v>
      </c>
      <c r="BG352" s="77">
        <f t="shared" si="54"/>
        <v>2022</v>
      </c>
      <c r="BH352" s="77"/>
    </row>
    <row r="353" spans="1:60">
      <c r="A353" s="77" t="s">
        <v>55</v>
      </c>
      <c r="B353" s="77" t="s">
        <v>56</v>
      </c>
      <c r="C353" s="77">
        <v>392784801</v>
      </c>
      <c r="D353" s="77"/>
      <c r="E353" s="77" t="s">
        <v>7166</v>
      </c>
      <c r="F353" s="77" t="s">
        <v>2135</v>
      </c>
      <c r="G353" s="77" t="s">
        <v>2136</v>
      </c>
      <c r="H353" s="77" t="s">
        <v>2137</v>
      </c>
      <c r="I353" s="77" t="s">
        <v>2138</v>
      </c>
      <c r="J353" s="77" t="s">
        <v>110</v>
      </c>
      <c r="K353" s="77">
        <v>90248</v>
      </c>
      <c r="L353" s="77" t="s">
        <v>7080</v>
      </c>
      <c r="M353" s="77" t="s">
        <v>7081</v>
      </c>
      <c r="N353" s="77" t="s">
        <v>7082</v>
      </c>
      <c r="O353" s="77" t="s">
        <v>445</v>
      </c>
      <c r="P353" s="77">
        <v>76904</v>
      </c>
      <c r="Q353" s="77"/>
      <c r="R353" s="77"/>
      <c r="S353" s="77"/>
      <c r="T353" s="77"/>
      <c r="U353" s="77">
        <v>12005832</v>
      </c>
      <c r="V353" s="77">
        <v>0</v>
      </c>
      <c r="W353" s="77" t="s">
        <v>4634</v>
      </c>
      <c r="X353" s="77">
        <v>480</v>
      </c>
      <c r="Y353" s="77">
        <v>600</v>
      </c>
      <c r="Z353" s="77">
        <v>20</v>
      </c>
      <c r="AA353" s="77">
        <f t="shared" si="47"/>
        <v>0.28799999999999998</v>
      </c>
      <c r="AB353" s="77" t="s">
        <v>70</v>
      </c>
      <c r="AC353" s="77"/>
      <c r="AD353" s="77"/>
      <c r="AE353" s="77"/>
      <c r="AF353" s="77">
        <f t="shared" si="48"/>
        <v>392784801</v>
      </c>
      <c r="AG353" s="77">
        <f t="shared" si="49"/>
        <v>600</v>
      </c>
      <c r="AH353" s="77">
        <f t="shared" si="50"/>
        <v>20</v>
      </c>
      <c r="AI353" s="77">
        <f t="shared" si="51"/>
        <v>0.28799999999999998</v>
      </c>
      <c r="AJ353" s="77" t="s">
        <v>72</v>
      </c>
      <c r="AK353" s="77">
        <v>392784801</v>
      </c>
      <c r="AL353" s="78">
        <v>44648</v>
      </c>
      <c r="AM353" s="78">
        <v>44648</v>
      </c>
      <c r="AN353" s="78">
        <v>44651</v>
      </c>
      <c r="AO353" s="78">
        <v>44651</v>
      </c>
      <c r="AP353" s="78">
        <v>44651</v>
      </c>
      <c r="AQ353" s="77" t="s">
        <v>89</v>
      </c>
      <c r="AR353" s="308" t="s">
        <v>7204</v>
      </c>
      <c r="AS353" s="77"/>
      <c r="AT353" s="77"/>
      <c r="AU353" s="77"/>
      <c r="AV353" s="78"/>
      <c r="AW353" s="77" t="s">
        <v>1198</v>
      </c>
      <c r="AX353" s="77"/>
      <c r="AY353" s="77"/>
      <c r="AZ353" s="77"/>
      <c r="BA353" s="77"/>
      <c r="BB353" s="77"/>
      <c r="BC353" s="77"/>
      <c r="BD353" s="77"/>
      <c r="BE353" s="77">
        <f t="shared" si="52"/>
        <v>14</v>
      </c>
      <c r="BF353" s="77">
        <f t="shared" si="53"/>
        <v>3</v>
      </c>
      <c r="BG353" s="77">
        <f t="shared" si="54"/>
        <v>2022</v>
      </c>
      <c r="BH353" s="77"/>
    </row>
    <row r="354" spans="1:60">
      <c r="A354" s="77" t="s">
        <v>55</v>
      </c>
      <c r="B354" s="77" t="s">
        <v>56</v>
      </c>
      <c r="C354" s="77">
        <v>392784856</v>
      </c>
      <c r="D354" s="77"/>
      <c r="E354" s="77" t="s">
        <v>7166</v>
      </c>
      <c r="F354" s="77" t="s">
        <v>2135</v>
      </c>
      <c r="G354" s="77" t="s">
        <v>2136</v>
      </c>
      <c r="H354" s="77" t="s">
        <v>2137</v>
      </c>
      <c r="I354" s="77" t="s">
        <v>2138</v>
      </c>
      <c r="J354" s="77" t="s">
        <v>110</v>
      </c>
      <c r="K354" s="77">
        <v>90248</v>
      </c>
      <c r="L354" s="77" t="s">
        <v>7080</v>
      </c>
      <c r="M354" s="77" t="s">
        <v>7081</v>
      </c>
      <c r="N354" s="77" t="s">
        <v>7082</v>
      </c>
      <c r="O354" s="77" t="s">
        <v>445</v>
      </c>
      <c r="P354" s="77">
        <v>76904</v>
      </c>
      <c r="Q354" s="77"/>
      <c r="R354" s="77"/>
      <c r="S354" s="77"/>
      <c r="T354" s="77"/>
      <c r="U354" s="77">
        <v>12005832</v>
      </c>
      <c r="V354" s="77">
        <v>0</v>
      </c>
      <c r="W354" s="77" t="s">
        <v>4634</v>
      </c>
      <c r="X354" s="77">
        <v>480</v>
      </c>
      <c r="Y354" s="77">
        <v>600</v>
      </c>
      <c r="Z354" s="77">
        <v>20</v>
      </c>
      <c r="AA354" s="77">
        <f t="shared" si="47"/>
        <v>0.28799999999999998</v>
      </c>
      <c r="AB354" s="77" t="s">
        <v>70</v>
      </c>
      <c r="AC354" s="77"/>
      <c r="AD354" s="77"/>
      <c r="AE354" s="77"/>
      <c r="AF354" s="77">
        <f t="shared" si="48"/>
        <v>392784856</v>
      </c>
      <c r="AG354" s="77">
        <f t="shared" si="49"/>
        <v>600</v>
      </c>
      <c r="AH354" s="77">
        <f t="shared" si="50"/>
        <v>20</v>
      </c>
      <c r="AI354" s="77">
        <f t="shared" si="51"/>
        <v>0.28799999999999998</v>
      </c>
      <c r="AJ354" s="77" t="s">
        <v>72</v>
      </c>
      <c r="AK354" s="77">
        <v>392784856</v>
      </c>
      <c r="AL354" s="78">
        <v>44648</v>
      </c>
      <c r="AM354" s="78">
        <v>44648</v>
      </c>
      <c r="AN354" s="78">
        <v>44651</v>
      </c>
      <c r="AO354" s="78">
        <v>44651</v>
      </c>
      <c r="AP354" s="78">
        <v>44651</v>
      </c>
      <c r="AQ354" s="77" t="s">
        <v>89</v>
      </c>
      <c r="AR354" s="308" t="s">
        <v>7205</v>
      </c>
      <c r="AS354" s="77"/>
      <c r="AT354" s="77"/>
      <c r="AU354" s="77"/>
      <c r="AV354" s="78"/>
      <c r="AW354" s="77" t="s">
        <v>1198</v>
      </c>
      <c r="AX354" s="77"/>
      <c r="AY354" s="77"/>
      <c r="AZ354" s="77"/>
      <c r="BA354" s="77"/>
      <c r="BB354" s="77"/>
      <c r="BC354" s="77"/>
      <c r="BD354" s="77"/>
      <c r="BE354" s="77">
        <f t="shared" si="52"/>
        <v>14</v>
      </c>
      <c r="BF354" s="77">
        <f t="shared" si="53"/>
        <v>3</v>
      </c>
      <c r="BG354" s="77">
        <f t="shared" si="54"/>
        <v>2022</v>
      </c>
      <c r="BH354" s="77"/>
    </row>
    <row r="355" spans="1:60">
      <c r="A355" s="77" t="s">
        <v>55</v>
      </c>
      <c r="B355" s="77" t="s">
        <v>56</v>
      </c>
      <c r="C355" s="77">
        <v>392784892</v>
      </c>
      <c r="D355" s="77"/>
      <c r="E355" s="77" t="s">
        <v>7166</v>
      </c>
      <c r="F355" s="77" t="s">
        <v>2135</v>
      </c>
      <c r="G355" s="77" t="s">
        <v>2136</v>
      </c>
      <c r="H355" s="77" t="s">
        <v>2137</v>
      </c>
      <c r="I355" s="77" t="s">
        <v>2138</v>
      </c>
      <c r="J355" s="77" t="s">
        <v>110</v>
      </c>
      <c r="K355" s="77">
        <v>90248</v>
      </c>
      <c r="L355" s="77" t="s">
        <v>7080</v>
      </c>
      <c r="M355" s="77" t="s">
        <v>7081</v>
      </c>
      <c r="N355" s="77" t="s">
        <v>7082</v>
      </c>
      <c r="O355" s="77" t="s">
        <v>445</v>
      </c>
      <c r="P355" s="77">
        <v>76904</v>
      </c>
      <c r="Q355" s="77"/>
      <c r="R355" s="77"/>
      <c r="S355" s="77"/>
      <c r="T355" s="77"/>
      <c r="U355" s="77">
        <v>12005832</v>
      </c>
      <c r="V355" s="77">
        <v>0</v>
      </c>
      <c r="W355" s="77" t="s">
        <v>4634</v>
      </c>
      <c r="X355" s="77">
        <v>480</v>
      </c>
      <c r="Y355" s="77">
        <v>600</v>
      </c>
      <c r="Z355" s="77">
        <v>20</v>
      </c>
      <c r="AA355" s="77">
        <f t="shared" si="47"/>
        <v>0.28799999999999998</v>
      </c>
      <c r="AB355" s="77" t="s">
        <v>70</v>
      </c>
      <c r="AC355" s="77"/>
      <c r="AD355" s="77"/>
      <c r="AE355" s="77"/>
      <c r="AF355" s="77">
        <f t="shared" si="48"/>
        <v>392784892</v>
      </c>
      <c r="AG355" s="77">
        <f t="shared" si="49"/>
        <v>600</v>
      </c>
      <c r="AH355" s="77">
        <f t="shared" si="50"/>
        <v>20</v>
      </c>
      <c r="AI355" s="77">
        <f t="shared" si="51"/>
        <v>0.28799999999999998</v>
      </c>
      <c r="AJ355" s="77" t="s">
        <v>72</v>
      </c>
      <c r="AK355" s="77">
        <v>392784892</v>
      </c>
      <c r="AL355" s="78">
        <v>44648</v>
      </c>
      <c r="AM355" s="78">
        <v>44648</v>
      </c>
      <c r="AN355" s="78">
        <v>44651</v>
      </c>
      <c r="AO355" s="78">
        <v>44651</v>
      </c>
      <c r="AP355" s="78">
        <v>44651</v>
      </c>
      <c r="AQ355" s="77" t="s">
        <v>89</v>
      </c>
      <c r="AR355" s="308" t="s">
        <v>7206</v>
      </c>
      <c r="AS355" s="77"/>
      <c r="AT355" s="77"/>
      <c r="AU355" s="77"/>
      <c r="AV355" s="78"/>
      <c r="AW355" s="77" t="s">
        <v>1198</v>
      </c>
      <c r="AX355" s="77"/>
      <c r="AY355" s="77"/>
      <c r="AZ355" s="77"/>
      <c r="BA355" s="77"/>
      <c r="BB355" s="77"/>
      <c r="BC355" s="77"/>
      <c r="BD355" s="77"/>
      <c r="BE355" s="77">
        <f t="shared" si="52"/>
        <v>14</v>
      </c>
      <c r="BF355" s="77">
        <f t="shared" si="53"/>
        <v>3</v>
      </c>
      <c r="BG355" s="77">
        <f t="shared" si="54"/>
        <v>2022</v>
      </c>
      <c r="BH355" s="77"/>
    </row>
    <row r="356" spans="1:60">
      <c r="A356" s="77" t="s">
        <v>55</v>
      </c>
      <c r="B356" s="77" t="s">
        <v>56</v>
      </c>
      <c r="C356" s="77">
        <v>392784943</v>
      </c>
      <c r="D356" s="77"/>
      <c r="E356" s="77" t="s">
        <v>7166</v>
      </c>
      <c r="F356" s="77" t="s">
        <v>2135</v>
      </c>
      <c r="G356" s="77" t="s">
        <v>2136</v>
      </c>
      <c r="H356" s="77" t="s">
        <v>2137</v>
      </c>
      <c r="I356" s="77" t="s">
        <v>2138</v>
      </c>
      <c r="J356" s="77" t="s">
        <v>110</v>
      </c>
      <c r="K356" s="77">
        <v>90248</v>
      </c>
      <c r="L356" s="77" t="s">
        <v>7080</v>
      </c>
      <c r="M356" s="77" t="s">
        <v>7081</v>
      </c>
      <c r="N356" s="77" t="s">
        <v>7082</v>
      </c>
      <c r="O356" s="77" t="s">
        <v>445</v>
      </c>
      <c r="P356" s="77">
        <v>76904</v>
      </c>
      <c r="Q356" s="77"/>
      <c r="R356" s="77"/>
      <c r="S356" s="77"/>
      <c r="T356" s="77"/>
      <c r="U356" s="77">
        <v>12005832</v>
      </c>
      <c r="V356" s="77">
        <v>0</v>
      </c>
      <c r="W356" s="77" t="s">
        <v>4634</v>
      </c>
      <c r="X356" s="77">
        <v>480</v>
      </c>
      <c r="Y356" s="77">
        <v>600</v>
      </c>
      <c r="Z356" s="77">
        <v>20</v>
      </c>
      <c r="AA356" s="77">
        <f t="shared" si="47"/>
        <v>0.28799999999999998</v>
      </c>
      <c r="AB356" s="77" t="s">
        <v>70</v>
      </c>
      <c r="AC356" s="77"/>
      <c r="AD356" s="77"/>
      <c r="AE356" s="77"/>
      <c r="AF356" s="77">
        <f t="shared" si="48"/>
        <v>392784943</v>
      </c>
      <c r="AG356" s="77">
        <f t="shared" si="49"/>
        <v>600</v>
      </c>
      <c r="AH356" s="77">
        <f t="shared" si="50"/>
        <v>20</v>
      </c>
      <c r="AI356" s="77">
        <f t="shared" si="51"/>
        <v>0.28799999999999998</v>
      </c>
      <c r="AJ356" s="77" t="s">
        <v>72</v>
      </c>
      <c r="AK356" s="77">
        <v>392784943</v>
      </c>
      <c r="AL356" s="78">
        <v>44648</v>
      </c>
      <c r="AM356" s="78">
        <v>44648</v>
      </c>
      <c r="AN356" s="78">
        <v>44651</v>
      </c>
      <c r="AO356" s="78">
        <v>44651</v>
      </c>
      <c r="AP356" s="78">
        <v>44651</v>
      </c>
      <c r="AQ356" s="77" t="s">
        <v>89</v>
      </c>
      <c r="AR356" s="308" t="s">
        <v>7207</v>
      </c>
      <c r="AS356" s="77"/>
      <c r="AT356" s="77"/>
      <c r="AU356" s="77"/>
      <c r="AV356" s="78"/>
      <c r="AW356" s="77" t="s">
        <v>1198</v>
      </c>
      <c r="AX356" s="77"/>
      <c r="AY356" s="77"/>
      <c r="AZ356" s="77"/>
      <c r="BA356" s="77"/>
      <c r="BB356" s="77"/>
      <c r="BC356" s="77"/>
      <c r="BD356" s="77"/>
      <c r="BE356" s="77">
        <f t="shared" si="52"/>
        <v>14</v>
      </c>
      <c r="BF356" s="77">
        <f t="shared" si="53"/>
        <v>3</v>
      </c>
      <c r="BG356" s="77">
        <f t="shared" si="54"/>
        <v>2022</v>
      </c>
      <c r="BH356" s="77"/>
    </row>
    <row r="357" spans="1:60">
      <c r="A357" s="77" t="s">
        <v>55</v>
      </c>
      <c r="B357" s="77" t="s">
        <v>56</v>
      </c>
      <c r="C357" s="77">
        <v>392784992</v>
      </c>
      <c r="D357" s="77"/>
      <c r="E357" s="77" t="s">
        <v>7166</v>
      </c>
      <c r="F357" s="77" t="s">
        <v>2135</v>
      </c>
      <c r="G357" s="77" t="s">
        <v>2136</v>
      </c>
      <c r="H357" s="77" t="s">
        <v>2137</v>
      </c>
      <c r="I357" s="77" t="s">
        <v>2138</v>
      </c>
      <c r="J357" s="77" t="s">
        <v>110</v>
      </c>
      <c r="K357" s="77">
        <v>90248</v>
      </c>
      <c r="L357" s="77" t="s">
        <v>7080</v>
      </c>
      <c r="M357" s="77" t="s">
        <v>7081</v>
      </c>
      <c r="N357" s="77" t="s">
        <v>7082</v>
      </c>
      <c r="O357" s="77" t="s">
        <v>445</v>
      </c>
      <c r="P357" s="77">
        <v>76904</v>
      </c>
      <c r="Q357" s="77"/>
      <c r="R357" s="77"/>
      <c r="S357" s="77"/>
      <c r="T357" s="77"/>
      <c r="U357" s="77">
        <v>12005832</v>
      </c>
      <c r="V357" s="77">
        <v>0</v>
      </c>
      <c r="W357" s="77" t="s">
        <v>4634</v>
      </c>
      <c r="X357" s="77">
        <v>480</v>
      </c>
      <c r="Y357" s="77">
        <v>600</v>
      </c>
      <c r="Z357" s="77">
        <v>20</v>
      </c>
      <c r="AA357" s="77">
        <f t="shared" si="47"/>
        <v>0.28799999999999998</v>
      </c>
      <c r="AB357" s="77" t="s">
        <v>70</v>
      </c>
      <c r="AC357" s="77"/>
      <c r="AD357" s="77"/>
      <c r="AE357" s="77"/>
      <c r="AF357" s="77">
        <f t="shared" si="48"/>
        <v>392784992</v>
      </c>
      <c r="AG357" s="77">
        <f t="shared" si="49"/>
        <v>600</v>
      </c>
      <c r="AH357" s="77">
        <f t="shared" si="50"/>
        <v>20</v>
      </c>
      <c r="AI357" s="77">
        <f t="shared" si="51"/>
        <v>0.28799999999999998</v>
      </c>
      <c r="AJ357" s="77" t="s">
        <v>72</v>
      </c>
      <c r="AK357" s="77">
        <v>392784992</v>
      </c>
      <c r="AL357" s="78">
        <v>44648</v>
      </c>
      <c r="AM357" s="78">
        <v>44648</v>
      </c>
      <c r="AN357" s="78">
        <v>44651</v>
      </c>
      <c r="AO357" s="78">
        <v>44651</v>
      </c>
      <c r="AP357" s="78">
        <v>44651</v>
      </c>
      <c r="AQ357" s="77" t="s">
        <v>89</v>
      </c>
      <c r="AR357" s="308" t="s">
        <v>7208</v>
      </c>
      <c r="AS357" s="77"/>
      <c r="AT357" s="77"/>
      <c r="AU357" s="77"/>
      <c r="AV357" s="78"/>
      <c r="AW357" s="77" t="s">
        <v>1198</v>
      </c>
      <c r="AX357" s="77"/>
      <c r="AY357" s="77"/>
      <c r="AZ357" s="77"/>
      <c r="BA357" s="77"/>
      <c r="BB357" s="77"/>
      <c r="BC357" s="77"/>
      <c r="BD357" s="77"/>
      <c r="BE357" s="77">
        <f t="shared" si="52"/>
        <v>14</v>
      </c>
      <c r="BF357" s="77">
        <f t="shared" si="53"/>
        <v>3</v>
      </c>
      <c r="BG357" s="77">
        <f t="shared" si="54"/>
        <v>2022</v>
      </c>
      <c r="BH357" s="77"/>
    </row>
    <row r="358" spans="1:60">
      <c r="A358" s="77" t="s">
        <v>55</v>
      </c>
      <c r="B358" s="77" t="s">
        <v>56</v>
      </c>
      <c r="C358" s="77">
        <v>392785024</v>
      </c>
      <c r="D358" s="77"/>
      <c r="E358" s="77" t="s">
        <v>7166</v>
      </c>
      <c r="F358" s="77" t="s">
        <v>2135</v>
      </c>
      <c r="G358" s="77" t="s">
        <v>2136</v>
      </c>
      <c r="H358" s="77" t="s">
        <v>2137</v>
      </c>
      <c r="I358" s="77" t="s">
        <v>2138</v>
      </c>
      <c r="J358" s="77" t="s">
        <v>110</v>
      </c>
      <c r="K358" s="77">
        <v>90248</v>
      </c>
      <c r="L358" s="77" t="s">
        <v>7080</v>
      </c>
      <c r="M358" s="77" t="s">
        <v>7081</v>
      </c>
      <c r="N358" s="77" t="s">
        <v>7082</v>
      </c>
      <c r="O358" s="77" t="s">
        <v>445</v>
      </c>
      <c r="P358" s="77">
        <v>76904</v>
      </c>
      <c r="Q358" s="77"/>
      <c r="R358" s="77"/>
      <c r="S358" s="77"/>
      <c r="T358" s="77"/>
      <c r="U358" s="77">
        <v>12005832</v>
      </c>
      <c r="V358" s="77">
        <v>0</v>
      </c>
      <c r="W358" s="77" t="s">
        <v>4634</v>
      </c>
      <c r="X358" s="77">
        <v>480</v>
      </c>
      <c r="Y358" s="77">
        <v>600</v>
      </c>
      <c r="Z358" s="77">
        <v>20</v>
      </c>
      <c r="AA358" s="77">
        <f t="shared" si="47"/>
        <v>0.28799999999999998</v>
      </c>
      <c r="AB358" s="77" t="s">
        <v>70</v>
      </c>
      <c r="AC358" s="77"/>
      <c r="AD358" s="77"/>
      <c r="AE358" s="77"/>
      <c r="AF358" s="77">
        <f t="shared" si="48"/>
        <v>392785024</v>
      </c>
      <c r="AG358" s="77">
        <f t="shared" si="49"/>
        <v>600</v>
      </c>
      <c r="AH358" s="77">
        <f t="shared" si="50"/>
        <v>20</v>
      </c>
      <c r="AI358" s="77">
        <f t="shared" si="51"/>
        <v>0.28799999999999998</v>
      </c>
      <c r="AJ358" s="77" t="s">
        <v>72</v>
      </c>
      <c r="AK358" s="77">
        <v>392785024</v>
      </c>
      <c r="AL358" s="78">
        <v>44648</v>
      </c>
      <c r="AM358" s="78">
        <v>44648</v>
      </c>
      <c r="AN358" s="78">
        <v>44651</v>
      </c>
      <c r="AO358" s="78">
        <v>44651</v>
      </c>
      <c r="AP358" s="78">
        <v>44651</v>
      </c>
      <c r="AQ358" s="77" t="s">
        <v>89</v>
      </c>
      <c r="AR358" s="308" t="s">
        <v>7209</v>
      </c>
      <c r="AS358" s="77"/>
      <c r="AT358" s="77"/>
      <c r="AU358" s="77"/>
      <c r="AV358" s="78"/>
      <c r="AW358" s="77" t="s">
        <v>1198</v>
      </c>
      <c r="AX358" s="77"/>
      <c r="AY358" s="77"/>
      <c r="AZ358" s="77"/>
      <c r="BA358" s="77"/>
      <c r="BB358" s="77"/>
      <c r="BC358" s="77"/>
      <c r="BD358" s="77"/>
      <c r="BE358" s="77">
        <f t="shared" si="52"/>
        <v>14</v>
      </c>
      <c r="BF358" s="77">
        <f t="shared" si="53"/>
        <v>3</v>
      </c>
      <c r="BG358" s="77">
        <f t="shared" si="54"/>
        <v>2022</v>
      </c>
      <c r="BH358" s="77"/>
    </row>
    <row r="359" spans="1:60">
      <c r="A359" s="77" t="s">
        <v>55</v>
      </c>
      <c r="B359" s="77" t="s">
        <v>56</v>
      </c>
      <c r="C359" s="77">
        <v>392785065</v>
      </c>
      <c r="D359" s="77"/>
      <c r="E359" s="77" t="s">
        <v>7166</v>
      </c>
      <c r="F359" s="77" t="s">
        <v>2135</v>
      </c>
      <c r="G359" s="77" t="s">
        <v>2136</v>
      </c>
      <c r="H359" s="77" t="s">
        <v>2137</v>
      </c>
      <c r="I359" s="77" t="s">
        <v>2138</v>
      </c>
      <c r="J359" s="77" t="s">
        <v>110</v>
      </c>
      <c r="K359" s="77">
        <v>90248</v>
      </c>
      <c r="L359" s="77" t="s">
        <v>7080</v>
      </c>
      <c r="M359" s="77" t="s">
        <v>7081</v>
      </c>
      <c r="N359" s="77" t="s">
        <v>7082</v>
      </c>
      <c r="O359" s="77" t="s">
        <v>445</v>
      </c>
      <c r="P359" s="77">
        <v>76904</v>
      </c>
      <c r="Q359" s="77"/>
      <c r="R359" s="77"/>
      <c r="S359" s="77"/>
      <c r="T359" s="77"/>
      <c r="U359" s="77">
        <v>12005832</v>
      </c>
      <c r="V359" s="77">
        <v>0</v>
      </c>
      <c r="W359" s="77" t="s">
        <v>4634</v>
      </c>
      <c r="X359" s="77">
        <v>480</v>
      </c>
      <c r="Y359" s="77">
        <v>600</v>
      </c>
      <c r="Z359" s="77">
        <v>20</v>
      </c>
      <c r="AA359" s="77">
        <f t="shared" si="47"/>
        <v>0.28799999999999998</v>
      </c>
      <c r="AB359" s="77" t="s">
        <v>70</v>
      </c>
      <c r="AC359" s="77"/>
      <c r="AD359" s="77"/>
      <c r="AE359" s="77"/>
      <c r="AF359" s="77">
        <f t="shared" si="48"/>
        <v>392785065</v>
      </c>
      <c r="AG359" s="77">
        <f t="shared" si="49"/>
        <v>600</v>
      </c>
      <c r="AH359" s="77">
        <f t="shared" si="50"/>
        <v>20</v>
      </c>
      <c r="AI359" s="77">
        <f t="shared" si="51"/>
        <v>0.28799999999999998</v>
      </c>
      <c r="AJ359" s="77" t="s">
        <v>72</v>
      </c>
      <c r="AK359" s="77">
        <v>392785065</v>
      </c>
      <c r="AL359" s="78">
        <v>44648</v>
      </c>
      <c r="AM359" s="78">
        <v>44648</v>
      </c>
      <c r="AN359" s="78">
        <v>44651</v>
      </c>
      <c r="AO359" s="78">
        <v>44651</v>
      </c>
      <c r="AP359" s="78">
        <v>44651</v>
      </c>
      <c r="AQ359" s="77" t="s">
        <v>89</v>
      </c>
      <c r="AR359" s="308" t="s">
        <v>7210</v>
      </c>
      <c r="AS359" s="77"/>
      <c r="AT359" s="77"/>
      <c r="AU359" s="77"/>
      <c r="AV359" s="78"/>
      <c r="AW359" s="77" t="s">
        <v>1198</v>
      </c>
      <c r="AX359" s="77"/>
      <c r="AY359" s="77"/>
      <c r="AZ359" s="77"/>
      <c r="BA359" s="77"/>
      <c r="BB359" s="77"/>
      <c r="BC359" s="77"/>
      <c r="BD359" s="77"/>
      <c r="BE359" s="77">
        <f t="shared" si="52"/>
        <v>14</v>
      </c>
      <c r="BF359" s="77">
        <f t="shared" si="53"/>
        <v>3</v>
      </c>
      <c r="BG359" s="77">
        <f t="shared" si="54"/>
        <v>2022</v>
      </c>
      <c r="BH359" s="77"/>
    </row>
    <row r="360" spans="1:60">
      <c r="A360" s="77" t="s">
        <v>55</v>
      </c>
      <c r="B360" s="77" t="s">
        <v>56</v>
      </c>
      <c r="C360" s="77">
        <v>392785141</v>
      </c>
      <c r="D360" s="77"/>
      <c r="E360" s="77" t="s">
        <v>7166</v>
      </c>
      <c r="F360" s="77" t="s">
        <v>2135</v>
      </c>
      <c r="G360" s="77" t="s">
        <v>2136</v>
      </c>
      <c r="H360" s="77" t="s">
        <v>2137</v>
      </c>
      <c r="I360" s="77" t="s">
        <v>2138</v>
      </c>
      <c r="J360" s="77" t="s">
        <v>110</v>
      </c>
      <c r="K360" s="77">
        <v>90248</v>
      </c>
      <c r="L360" s="77" t="s">
        <v>7080</v>
      </c>
      <c r="M360" s="77" t="s">
        <v>7081</v>
      </c>
      <c r="N360" s="77" t="s">
        <v>7082</v>
      </c>
      <c r="O360" s="77" t="s">
        <v>445</v>
      </c>
      <c r="P360" s="77">
        <v>76904</v>
      </c>
      <c r="Q360" s="77"/>
      <c r="R360" s="77"/>
      <c r="S360" s="77"/>
      <c r="T360" s="77"/>
      <c r="U360" s="77">
        <v>12005832</v>
      </c>
      <c r="V360" s="77">
        <v>0</v>
      </c>
      <c r="W360" s="77" t="s">
        <v>4634</v>
      </c>
      <c r="X360" s="77">
        <v>480</v>
      </c>
      <c r="Y360" s="77">
        <v>600</v>
      </c>
      <c r="Z360" s="77">
        <v>20</v>
      </c>
      <c r="AA360" s="77">
        <f t="shared" si="47"/>
        <v>0.28799999999999998</v>
      </c>
      <c r="AB360" s="77" t="s">
        <v>70</v>
      </c>
      <c r="AC360" s="77"/>
      <c r="AD360" s="77"/>
      <c r="AE360" s="77"/>
      <c r="AF360" s="77">
        <f t="shared" si="48"/>
        <v>392785141</v>
      </c>
      <c r="AG360" s="77">
        <f t="shared" si="49"/>
        <v>600</v>
      </c>
      <c r="AH360" s="77">
        <f t="shared" si="50"/>
        <v>20</v>
      </c>
      <c r="AI360" s="77">
        <f t="shared" si="51"/>
        <v>0.28799999999999998</v>
      </c>
      <c r="AJ360" s="77" t="s">
        <v>72</v>
      </c>
      <c r="AK360" s="77">
        <v>392785141</v>
      </c>
      <c r="AL360" s="78">
        <v>44648</v>
      </c>
      <c r="AM360" s="78">
        <v>44648</v>
      </c>
      <c r="AN360" s="78">
        <v>44651</v>
      </c>
      <c r="AO360" s="78">
        <v>44651</v>
      </c>
      <c r="AP360" s="78">
        <v>44651</v>
      </c>
      <c r="AQ360" s="77" t="s">
        <v>89</v>
      </c>
      <c r="AR360" s="308" t="s">
        <v>7211</v>
      </c>
      <c r="AS360" s="77"/>
      <c r="AT360" s="77"/>
      <c r="AU360" s="77"/>
      <c r="AV360" s="78"/>
      <c r="AW360" s="77" t="s">
        <v>1198</v>
      </c>
      <c r="AX360" s="77"/>
      <c r="AY360" s="77"/>
      <c r="AZ360" s="77"/>
      <c r="BA360" s="77"/>
      <c r="BB360" s="77"/>
      <c r="BC360" s="77"/>
      <c r="BD360" s="77"/>
      <c r="BE360" s="77">
        <f t="shared" si="52"/>
        <v>14</v>
      </c>
      <c r="BF360" s="77">
        <f t="shared" si="53"/>
        <v>3</v>
      </c>
      <c r="BG360" s="77">
        <f t="shared" si="54"/>
        <v>2022</v>
      </c>
      <c r="BH360" s="77"/>
    </row>
    <row r="361" spans="1:60">
      <c r="A361" s="77" t="s">
        <v>55</v>
      </c>
      <c r="B361" s="77" t="s">
        <v>56</v>
      </c>
      <c r="C361" s="77">
        <v>392785183</v>
      </c>
      <c r="D361" s="77"/>
      <c r="E361" s="77" t="s">
        <v>7166</v>
      </c>
      <c r="F361" s="77" t="s">
        <v>2135</v>
      </c>
      <c r="G361" s="77" t="s">
        <v>2136</v>
      </c>
      <c r="H361" s="77" t="s">
        <v>2137</v>
      </c>
      <c r="I361" s="77" t="s">
        <v>2138</v>
      </c>
      <c r="J361" s="77" t="s">
        <v>110</v>
      </c>
      <c r="K361" s="77">
        <v>90248</v>
      </c>
      <c r="L361" s="77" t="s">
        <v>7080</v>
      </c>
      <c r="M361" s="77" t="s">
        <v>7081</v>
      </c>
      <c r="N361" s="77" t="s">
        <v>7082</v>
      </c>
      <c r="O361" s="77" t="s">
        <v>445</v>
      </c>
      <c r="P361" s="77">
        <v>76904</v>
      </c>
      <c r="Q361" s="77"/>
      <c r="R361" s="77"/>
      <c r="S361" s="77"/>
      <c r="T361" s="77"/>
      <c r="U361" s="77">
        <v>12005832</v>
      </c>
      <c r="V361" s="77">
        <v>0</v>
      </c>
      <c r="W361" s="77" t="s">
        <v>4634</v>
      </c>
      <c r="X361" s="77">
        <v>480</v>
      </c>
      <c r="Y361" s="77">
        <v>600</v>
      </c>
      <c r="Z361" s="77">
        <v>20</v>
      </c>
      <c r="AA361" s="77">
        <f t="shared" si="47"/>
        <v>0.28799999999999998</v>
      </c>
      <c r="AB361" s="77" t="s">
        <v>70</v>
      </c>
      <c r="AC361" s="77"/>
      <c r="AD361" s="77"/>
      <c r="AE361" s="77"/>
      <c r="AF361" s="77">
        <f t="shared" si="48"/>
        <v>392785183</v>
      </c>
      <c r="AG361" s="77">
        <f t="shared" si="49"/>
        <v>600</v>
      </c>
      <c r="AH361" s="77">
        <f t="shared" si="50"/>
        <v>20</v>
      </c>
      <c r="AI361" s="77">
        <f t="shared" si="51"/>
        <v>0.28799999999999998</v>
      </c>
      <c r="AJ361" s="77" t="s">
        <v>72</v>
      </c>
      <c r="AK361" s="77">
        <v>392785183</v>
      </c>
      <c r="AL361" s="78">
        <v>44648</v>
      </c>
      <c r="AM361" s="78">
        <v>44648</v>
      </c>
      <c r="AN361" s="78">
        <v>44651</v>
      </c>
      <c r="AO361" s="78">
        <v>44651</v>
      </c>
      <c r="AP361" s="78">
        <v>44651</v>
      </c>
      <c r="AQ361" s="77" t="s">
        <v>89</v>
      </c>
      <c r="AR361" s="308" t="s">
        <v>7212</v>
      </c>
      <c r="AS361" s="77"/>
      <c r="AT361" s="77"/>
      <c r="AU361" s="77"/>
      <c r="AV361" s="78"/>
      <c r="AW361" s="77" t="s">
        <v>1198</v>
      </c>
      <c r="AX361" s="77"/>
      <c r="AY361" s="77"/>
      <c r="AZ361" s="77"/>
      <c r="BA361" s="77"/>
      <c r="BB361" s="77"/>
      <c r="BC361" s="77"/>
      <c r="BD361" s="77"/>
      <c r="BE361" s="77">
        <f t="shared" si="52"/>
        <v>14</v>
      </c>
      <c r="BF361" s="77">
        <f t="shared" si="53"/>
        <v>3</v>
      </c>
      <c r="BG361" s="77">
        <f t="shared" si="54"/>
        <v>2022</v>
      </c>
      <c r="BH361" s="77"/>
    </row>
    <row r="362" spans="1:60">
      <c r="A362" s="77" t="s">
        <v>55</v>
      </c>
      <c r="B362" s="77" t="s">
        <v>56</v>
      </c>
      <c r="C362" s="77">
        <v>392785219</v>
      </c>
      <c r="D362" s="77"/>
      <c r="E362" s="77" t="s">
        <v>7166</v>
      </c>
      <c r="F362" s="77" t="s">
        <v>2135</v>
      </c>
      <c r="G362" s="77" t="s">
        <v>2147</v>
      </c>
      <c r="H362" s="77" t="s">
        <v>2148</v>
      </c>
      <c r="I362" s="77" t="s">
        <v>531</v>
      </c>
      <c r="J362" s="77" t="s">
        <v>110</v>
      </c>
      <c r="K362" s="77">
        <v>91761</v>
      </c>
      <c r="L362" s="77" t="s">
        <v>7080</v>
      </c>
      <c r="M362" s="77" t="s">
        <v>7081</v>
      </c>
      <c r="N362" s="77" t="s">
        <v>7082</v>
      </c>
      <c r="O362" s="77" t="s">
        <v>445</v>
      </c>
      <c r="P362" s="77">
        <v>76904</v>
      </c>
      <c r="Q362" s="77"/>
      <c r="R362" s="77"/>
      <c r="S362" s="77"/>
      <c r="T362" s="77"/>
      <c r="U362" s="77">
        <v>12005832</v>
      </c>
      <c r="V362" s="77">
        <v>0</v>
      </c>
      <c r="W362" s="77" t="s">
        <v>4634</v>
      </c>
      <c r="X362" s="77">
        <v>480</v>
      </c>
      <c r="Y362" s="77">
        <v>600</v>
      </c>
      <c r="Z362" s="77">
        <v>20</v>
      </c>
      <c r="AA362" s="77">
        <f t="shared" si="47"/>
        <v>0.28799999999999998</v>
      </c>
      <c r="AB362" s="77" t="s">
        <v>70</v>
      </c>
      <c r="AC362" s="77"/>
      <c r="AD362" s="77"/>
      <c r="AE362" s="77"/>
      <c r="AF362" s="77">
        <f t="shared" si="48"/>
        <v>392785219</v>
      </c>
      <c r="AG362" s="77">
        <f t="shared" si="49"/>
        <v>600</v>
      </c>
      <c r="AH362" s="77">
        <f t="shared" si="50"/>
        <v>20</v>
      </c>
      <c r="AI362" s="77">
        <f t="shared" si="51"/>
        <v>0.28799999999999998</v>
      </c>
      <c r="AJ362" s="77" t="s">
        <v>72</v>
      </c>
      <c r="AK362" s="77">
        <v>392785219</v>
      </c>
      <c r="AL362" s="78">
        <v>44648</v>
      </c>
      <c r="AM362" s="78">
        <v>44648</v>
      </c>
      <c r="AN362" s="78">
        <v>44651</v>
      </c>
      <c r="AO362" s="78">
        <v>44651</v>
      </c>
      <c r="AP362" s="78">
        <v>44651</v>
      </c>
      <c r="AQ362" s="77" t="s">
        <v>89</v>
      </c>
      <c r="AR362" s="308" t="s">
        <v>7213</v>
      </c>
      <c r="AS362" s="77"/>
      <c r="AT362" s="77"/>
      <c r="AU362" s="77"/>
      <c r="AV362" s="78"/>
      <c r="AW362" s="77" t="s">
        <v>1198</v>
      </c>
      <c r="AX362" s="77"/>
      <c r="AY362" s="77"/>
      <c r="AZ362" s="77"/>
      <c r="BA362" s="77"/>
      <c r="BB362" s="77"/>
      <c r="BC362" s="77"/>
      <c r="BD362" s="77"/>
      <c r="BE362" s="77">
        <f t="shared" si="52"/>
        <v>14</v>
      </c>
      <c r="BF362" s="77">
        <f t="shared" si="53"/>
        <v>3</v>
      </c>
      <c r="BG362" s="77">
        <f t="shared" si="54"/>
        <v>2022</v>
      </c>
      <c r="BH362" s="77"/>
    </row>
    <row r="363" spans="1:60">
      <c r="A363" s="77" t="s">
        <v>55</v>
      </c>
      <c r="B363" s="77" t="s">
        <v>56</v>
      </c>
      <c r="C363" s="77">
        <v>392785251</v>
      </c>
      <c r="D363" s="77"/>
      <c r="E363" s="77" t="s">
        <v>7166</v>
      </c>
      <c r="F363" s="77" t="s">
        <v>2135</v>
      </c>
      <c r="G363" s="77" t="s">
        <v>2147</v>
      </c>
      <c r="H363" s="77" t="s">
        <v>2148</v>
      </c>
      <c r="I363" s="77" t="s">
        <v>531</v>
      </c>
      <c r="J363" s="77" t="s">
        <v>110</v>
      </c>
      <c r="K363" s="77">
        <v>91761</v>
      </c>
      <c r="L363" s="77" t="s">
        <v>7080</v>
      </c>
      <c r="M363" s="77" t="s">
        <v>7081</v>
      </c>
      <c r="N363" s="77" t="s">
        <v>7082</v>
      </c>
      <c r="O363" s="77" t="s">
        <v>445</v>
      </c>
      <c r="P363" s="77">
        <v>76904</v>
      </c>
      <c r="Q363" s="77"/>
      <c r="R363" s="77"/>
      <c r="S363" s="77"/>
      <c r="T363" s="77"/>
      <c r="U363" s="77">
        <v>12005832</v>
      </c>
      <c r="V363" s="77">
        <v>0</v>
      </c>
      <c r="W363" s="77" t="s">
        <v>4634</v>
      </c>
      <c r="X363" s="77">
        <v>480</v>
      </c>
      <c r="Y363" s="77">
        <v>600</v>
      </c>
      <c r="Z363" s="77">
        <v>20</v>
      </c>
      <c r="AA363" s="77">
        <f t="shared" si="47"/>
        <v>0.28799999999999998</v>
      </c>
      <c r="AB363" s="77" t="s">
        <v>70</v>
      </c>
      <c r="AC363" s="77"/>
      <c r="AD363" s="77"/>
      <c r="AE363" s="77"/>
      <c r="AF363" s="77">
        <f t="shared" si="48"/>
        <v>392785251</v>
      </c>
      <c r="AG363" s="77">
        <f t="shared" si="49"/>
        <v>600</v>
      </c>
      <c r="AH363" s="77">
        <f t="shared" si="50"/>
        <v>20</v>
      </c>
      <c r="AI363" s="77">
        <f t="shared" si="51"/>
        <v>0.28799999999999998</v>
      </c>
      <c r="AJ363" s="77" t="s">
        <v>72</v>
      </c>
      <c r="AK363" s="77">
        <v>392785251</v>
      </c>
      <c r="AL363" s="78">
        <v>44648</v>
      </c>
      <c r="AM363" s="78">
        <v>44648</v>
      </c>
      <c r="AN363" s="78">
        <v>44651</v>
      </c>
      <c r="AO363" s="78">
        <v>44651</v>
      </c>
      <c r="AP363" s="78">
        <v>44651</v>
      </c>
      <c r="AQ363" s="77" t="s">
        <v>89</v>
      </c>
      <c r="AR363" s="308" t="s">
        <v>7214</v>
      </c>
      <c r="AS363" s="77"/>
      <c r="AT363" s="77"/>
      <c r="AU363" s="77"/>
      <c r="AV363" s="78"/>
      <c r="AW363" s="77" t="s">
        <v>1198</v>
      </c>
      <c r="AX363" s="77"/>
      <c r="AY363" s="77"/>
      <c r="AZ363" s="77"/>
      <c r="BA363" s="77"/>
      <c r="BB363" s="77"/>
      <c r="BC363" s="77"/>
      <c r="BD363" s="77"/>
      <c r="BE363" s="77">
        <f t="shared" si="52"/>
        <v>14</v>
      </c>
      <c r="BF363" s="77">
        <f t="shared" si="53"/>
        <v>3</v>
      </c>
      <c r="BG363" s="77">
        <f t="shared" si="54"/>
        <v>2022</v>
      </c>
      <c r="BH363" s="77"/>
    </row>
    <row r="364" spans="1:60">
      <c r="A364" s="77" t="s">
        <v>55</v>
      </c>
      <c r="B364" s="77" t="s">
        <v>56</v>
      </c>
      <c r="C364" s="77">
        <v>392439121</v>
      </c>
      <c r="D364" s="77"/>
      <c r="E364" s="77" t="s">
        <v>7166</v>
      </c>
      <c r="F364" s="77" t="s">
        <v>5498</v>
      </c>
      <c r="G364" s="77" t="s">
        <v>7172</v>
      </c>
      <c r="H364" s="77" t="s">
        <v>7173</v>
      </c>
      <c r="I364" s="77" t="s">
        <v>5501</v>
      </c>
      <c r="J364" s="77" t="s">
        <v>445</v>
      </c>
      <c r="K364" s="77">
        <v>77536</v>
      </c>
      <c r="L364" s="77" t="s">
        <v>7080</v>
      </c>
      <c r="M364" s="77" t="s">
        <v>7081</v>
      </c>
      <c r="N364" s="77" t="s">
        <v>7082</v>
      </c>
      <c r="O364" s="77" t="s">
        <v>445</v>
      </c>
      <c r="P364" s="77">
        <v>76904</v>
      </c>
      <c r="Q364" s="77"/>
      <c r="R364" s="77"/>
      <c r="S364" s="77"/>
      <c r="T364" s="77"/>
      <c r="U364" s="77">
        <v>12005832</v>
      </c>
      <c r="V364" s="77"/>
      <c r="W364" s="77" t="s">
        <v>7168</v>
      </c>
      <c r="X364" s="77">
        <v>480</v>
      </c>
      <c r="Y364" s="77">
        <v>600</v>
      </c>
      <c r="Z364" s="77">
        <v>20</v>
      </c>
      <c r="AA364" s="77">
        <f t="shared" si="47"/>
        <v>0.28799999999999998</v>
      </c>
      <c r="AB364" s="77" t="s">
        <v>70</v>
      </c>
      <c r="AC364" s="77"/>
      <c r="AD364" s="77"/>
      <c r="AE364" s="77"/>
      <c r="AF364" s="77">
        <f t="shared" si="48"/>
        <v>392439121</v>
      </c>
      <c r="AG364" s="77">
        <f t="shared" si="49"/>
        <v>600</v>
      </c>
      <c r="AH364" s="77">
        <f t="shared" si="50"/>
        <v>20</v>
      </c>
      <c r="AI364" s="77">
        <f t="shared" si="51"/>
        <v>0.28799999999999998</v>
      </c>
      <c r="AJ364" s="77" t="s">
        <v>72</v>
      </c>
      <c r="AK364" s="77">
        <v>392439121</v>
      </c>
      <c r="AL364" s="78">
        <v>44650</v>
      </c>
      <c r="AM364" s="78">
        <v>44650</v>
      </c>
      <c r="AN364" s="78">
        <v>44651</v>
      </c>
      <c r="AO364" s="78">
        <v>44651</v>
      </c>
      <c r="AP364" s="78">
        <v>44651</v>
      </c>
      <c r="AQ364" s="77" t="s">
        <v>89</v>
      </c>
      <c r="AR364" s="77"/>
      <c r="AS364" s="77"/>
      <c r="AT364" s="77"/>
      <c r="AU364" s="77"/>
      <c r="AV364" s="78"/>
      <c r="AW364" s="77" t="s">
        <v>1198</v>
      </c>
      <c r="AX364" s="77"/>
      <c r="AY364" s="77"/>
      <c r="AZ364" s="77"/>
      <c r="BA364" s="77"/>
      <c r="BB364" s="77"/>
      <c r="BC364" s="77"/>
      <c r="BD364" s="77"/>
      <c r="BE364" s="77">
        <f t="shared" si="52"/>
        <v>14</v>
      </c>
      <c r="BF364" s="77">
        <f t="shared" si="53"/>
        <v>3</v>
      </c>
      <c r="BG364" s="77">
        <f t="shared" si="54"/>
        <v>2022</v>
      </c>
      <c r="BH364" s="77"/>
    </row>
    <row r="365" spans="1:60">
      <c r="A365" s="77" t="s">
        <v>55</v>
      </c>
      <c r="B365" s="77" t="s">
        <v>56</v>
      </c>
      <c r="C365" s="77">
        <v>392164677</v>
      </c>
      <c r="D365" s="77"/>
      <c r="E365" s="77" t="s">
        <v>7166</v>
      </c>
      <c r="F365" s="77" t="s">
        <v>85</v>
      </c>
      <c r="G365" s="77" t="s">
        <v>7089</v>
      </c>
      <c r="H365" s="77" t="s">
        <v>7090</v>
      </c>
      <c r="I365" s="77" t="s">
        <v>5840</v>
      </c>
      <c r="J365" s="77" t="s">
        <v>85</v>
      </c>
      <c r="K365" s="309" t="s">
        <v>5841</v>
      </c>
      <c r="L365" s="77" t="s">
        <v>7080</v>
      </c>
      <c r="M365" s="77" t="s">
        <v>7081</v>
      </c>
      <c r="N365" s="77" t="s">
        <v>7082</v>
      </c>
      <c r="O365" s="77" t="s">
        <v>445</v>
      </c>
      <c r="P365" s="77">
        <v>76904</v>
      </c>
      <c r="Q365" s="77"/>
      <c r="R365" s="77"/>
      <c r="S365" s="77"/>
      <c r="T365" s="77"/>
      <c r="U365" s="77" t="s">
        <v>5828</v>
      </c>
      <c r="V365" s="77"/>
      <c r="W365" s="77" t="s">
        <v>7175</v>
      </c>
      <c r="X365" s="77">
        <v>480</v>
      </c>
      <c r="Y365" s="77">
        <v>638</v>
      </c>
      <c r="Z365" s="77">
        <v>22</v>
      </c>
      <c r="AA365" s="77">
        <f t="shared" si="47"/>
        <v>0.30624000000000001</v>
      </c>
      <c r="AB365" s="77" t="s">
        <v>70</v>
      </c>
      <c r="AC365" s="77"/>
      <c r="AD365" s="77"/>
      <c r="AE365" s="77"/>
      <c r="AF365" s="77">
        <f t="shared" si="48"/>
        <v>392164677</v>
      </c>
      <c r="AG365" s="77">
        <f t="shared" si="49"/>
        <v>638</v>
      </c>
      <c r="AH365" s="77">
        <f t="shared" si="50"/>
        <v>22</v>
      </c>
      <c r="AI365" s="77">
        <f t="shared" si="51"/>
        <v>0.30624000000000001</v>
      </c>
      <c r="AJ365" s="77" t="s">
        <v>72</v>
      </c>
      <c r="AK365" s="77">
        <v>392164677</v>
      </c>
      <c r="AL365" s="78">
        <v>44648</v>
      </c>
      <c r="AM365" s="78">
        <v>44648</v>
      </c>
      <c r="AN365" s="78">
        <v>44651</v>
      </c>
      <c r="AO365" s="78">
        <v>44651</v>
      </c>
      <c r="AP365" s="78">
        <v>44651</v>
      </c>
      <c r="AQ365" s="77" t="s">
        <v>89</v>
      </c>
      <c r="AR365" s="77"/>
      <c r="AS365" s="77"/>
      <c r="AT365" s="77"/>
      <c r="AU365" s="77"/>
      <c r="AV365" s="78"/>
      <c r="AW365" s="77" t="s">
        <v>1198</v>
      </c>
      <c r="AX365" s="77"/>
      <c r="AY365" s="77"/>
      <c r="AZ365" s="77"/>
      <c r="BA365" s="77"/>
      <c r="BB365" s="77"/>
      <c r="BC365" s="77"/>
      <c r="BD365" s="77"/>
      <c r="BE365" s="77">
        <f t="shared" si="52"/>
        <v>14</v>
      </c>
      <c r="BF365" s="77">
        <f t="shared" si="53"/>
        <v>3</v>
      </c>
      <c r="BG365" s="77">
        <f t="shared" si="54"/>
        <v>2022</v>
      </c>
      <c r="BH365" s="77"/>
    </row>
    <row r="366" spans="1:60">
      <c r="A366" s="77" t="s">
        <v>55</v>
      </c>
      <c r="B366" s="77" t="s">
        <v>56</v>
      </c>
      <c r="C366" s="77">
        <v>392158171</v>
      </c>
      <c r="D366" s="77"/>
      <c r="E366" s="77" t="s">
        <v>7166</v>
      </c>
      <c r="F366" s="77" t="s">
        <v>85</v>
      </c>
      <c r="G366" s="77" t="s">
        <v>7089</v>
      </c>
      <c r="H366" s="77" t="s">
        <v>7090</v>
      </c>
      <c r="I366" s="77" t="s">
        <v>5840</v>
      </c>
      <c r="J366" s="77" t="s">
        <v>85</v>
      </c>
      <c r="K366" s="309" t="s">
        <v>5841</v>
      </c>
      <c r="L366" s="77" t="s">
        <v>7080</v>
      </c>
      <c r="M366" s="77" t="s">
        <v>7081</v>
      </c>
      <c r="N366" s="77" t="s">
        <v>7082</v>
      </c>
      <c r="O366" s="77" t="s">
        <v>445</v>
      </c>
      <c r="P366" s="77">
        <v>76904</v>
      </c>
      <c r="Q366" s="77"/>
      <c r="R366" s="77"/>
      <c r="S366" s="77"/>
      <c r="T366" s="77"/>
      <c r="U366" s="77" t="s">
        <v>5828</v>
      </c>
      <c r="V366" s="77"/>
      <c r="W366" s="77" t="s">
        <v>7175</v>
      </c>
      <c r="X366" s="77">
        <v>480</v>
      </c>
      <c r="Y366" s="77">
        <v>638</v>
      </c>
      <c r="Z366" s="77">
        <v>22</v>
      </c>
      <c r="AA366" s="77">
        <f t="shared" si="47"/>
        <v>0.30624000000000001</v>
      </c>
      <c r="AB366" s="77" t="s">
        <v>70</v>
      </c>
      <c r="AC366" s="77"/>
      <c r="AD366" s="77"/>
      <c r="AE366" s="77"/>
      <c r="AF366" s="77">
        <f t="shared" si="48"/>
        <v>392158171</v>
      </c>
      <c r="AG366" s="77">
        <f t="shared" si="49"/>
        <v>638</v>
      </c>
      <c r="AH366" s="77">
        <f t="shared" si="50"/>
        <v>22</v>
      </c>
      <c r="AI366" s="77">
        <f t="shared" si="51"/>
        <v>0.30624000000000001</v>
      </c>
      <c r="AJ366" s="77" t="s">
        <v>72</v>
      </c>
      <c r="AK366" s="77">
        <v>392158171</v>
      </c>
      <c r="AL366" s="78">
        <v>44648</v>
      </c>
      <c r="AM366" s="78">
        <v>44648</v>
      </c>
      <c r="AN366" s="78">
        <v>44652</v>
      </c>
      <c r="AO366" s="78">
        <v>44652</v>
      </c>
      <c r="AP366" s="78">
        <v>44652</v>
      </c>
      <c r="AQ366" s="77" t="s">
        <v>89</v>
      </c>
      <c r="AR366" s="77"/>
      <c r="AS366" s="77"/>
      <c r="AT366" s="77"/>
      <c r="AU366" s="77"/>
      <c r="AV366" s="78"/>
      <c r="AW366" s="77" t="s">
        <v>1198</v>
      </c>
      <c r="AX366" s="77"/>
      <c r="AY366" s="77"/>
      <c r="AZ366" s="77"/>
      <c r="BA366" s="77"/>
      <c r="BB366" s="77"/>
      <c r="BC366" s="77"/>
      <c r="BD366" s="77"/>
      <c r="BE366" s="77">
        <f t="shared" si="52"/>
        <v>14</v>
      </c>
      <c r="BF366" s="77">
        <f t="shared" si="53"/>
        <v>3</v>
      </c>
      <c r="BG366" s="77">
        <f t="shared" si="54"/>
        <v>2022</v>
      </c>
      <c r="BH366" s="77"/>
    </row>
    <row r="367" spans="1:60">
      <c r="A367" s="77" t="s">
        <v>55</v>
      </c>
      <c r="B367" s="77" t="s">
        <v>56</v>
      </c>
      <c r="C367" s="77">
        <v>392164439</v>
      </c>
      <c r="D367" s="77"/>
      <c r="E367" s="77" t="s">
        <v>7166</v>
      </c>
      <c r="F367" s="77" t="s">
        <v>85</v>
      </c>
      <c r="G367" s="77" t="s">
        <v>7089</v>
      </c>
      <c r="H367" s="77" t="s">
        <v>7090</v>
      </c>
      <c r="I367" s="77" t="s">
        <v>5840</v>
      </c>
      <c r="J367" s="77" t="s">
        <v>85</v>
      </c>
      <c r="K367" s="309" t="s">
        <v>5841</v>
      </c>
      <c r="L367" s="77" t="s">
        <v>7080</v>
      </c>
      <c r="M367" s="77" t="s">
        <v>7081</v>
      </c>
      <c r="N367" s="77" t="s">
        <v>7082</v>
      </c>
      <c r="O367" s="77" t="s">
        <v>445</v>
      </c>
      <c r="P367" s="77">
        <v>76904</v>
      </c>
      <c r="Q367" s="77"/>
      <c r="R367" s="77"/>
      <c r="S367" s="77"/>
      <c r="T367" s="77"/>
      <c r="U367" s="77" t="s">
        <v>5828</v>
      </c>
      <c r="V367" s="77"/>
      <c r="W367" s="77" t="s">
        <v>7175</v>
      </c>
      <c r="X367" s="77">
        <v>480</v>
      </c>
      <c r="Y367" s="77">
        <v>638</v>
      </c>
      <c r="Z367" s="77">
        <v>22</v>
      </c>
      <c r="AA367" s="77">
        <f t="shared" si="47"/>
        <v>0.30624000000000001</v>
      </c>
      <c r="AB367" s="77" t="s">
        <v>70</v>
      </c>
      <c r="AC367" s="77"/>
      <c r="AD367" s="77"/>
      <c r="AE367" s="77"/>
      <c r="AF367" s="77">
        <f t="shared" si="48"/>
        <v>392164439</v>
      </c>
      <c r="AG367" s="77">
        <f t="shared" si="49"/>
        <v>638</v>
      </c>
      <c r="AH367" s="77">
        <f t="shared" si="50"/>
        <v>22</v>
      </c>
      <c r="AI367" s="77">
        <f t="shared" si="51"/>
        <v>0.30624000000000001</v>
      </c>
      <c r="AJ367" s="77" t="s">
        <v>72</v>
      </c>
      <c r="AK367" s="77">
        <v>392164439</v>
      </c>
      <c r="AL367" s="78">
        <v>44648</v>
      </c>
      <c r="AM367" s="78">
        <v>44648</v>
      </c>
      <c r="AN367" s="78">
        <v>44652</v>
      </c>
      <c r="AO367" s="78">
        <v>44652</v>
      </c>
      <c r="AP367" s="78">
        <v>44652</v>
      </c>
      <c r="AQ367" s="77" t="s">
        <v>89</v>
      </c>
      <c r="AR367" s="77"/>
      <c r="AS367" s="77"/>
      <c r="AT367" s="77"/>
      <c r="AU367" s="77"/>
      <c r="AV367" s="78"/>
      <c r="AW367" s="77" t="s">
        <v>1198</v>
      </c>
      <c r="AX367" s="77"/>
      <c r="AY367" s="77"/>
      <c r="AZ367" s="77"/>
      <c r="BA367" s="77"/>
      <c r="BB367" s="77"/>
      <c r="BC367" s="77"/>
      <c r="BD367" s="77"/>
      <c r="BE367" s="77">
        <f t="shared" si="52"/>
        <v>14</v>
      </c>
      <c r="BF367" s="77">
        <f t="shared" si="53"/>
        <v>3</v>
      </c>
      <c r="BG367" s="77">
        <f t="shared" si="54"/>
        <v>2022</v>
      </c>
      <c r="BH367" s="77"/>
    </row>
    <row r="368" spans="1:60">
      <c r="A368" s="77" t="s">
        <v>55</v>
      </c>
      <c r="B368" s="77" t="s">
        <v>56</v>
      </c>
      <c r="C368" s="77">
        <v>392164511</v>
      </c>
      <c r="D368" s="77"/>
      <c r="E368" s="77" t="s">
        <v>7166</v>
      </c>
      <c r="F368" s="77" t="s">
        <v>85</v>
      </c>
      <c r="G368" s="77" t="s">
        <v>7089</v>
      </c>
      <c r="H368" s="77" t="s">
        <v>7090</v>
      </c>
      <c r="I368" s="77" t="s">
        <v>5840</v>
      </c>
      <c r="J368" s="77" t="s">
        <v>85</v>
      </c>
      <c r="K368" s="309" t="s">
        <v>5841</v>
      </c>
      <c r="L368" s="77" t="s">
        <v>7080</v>
      </c>
      <c r="M368" s="77" t="s">
        <v>7081</v>
      </c>
      <c r="N368" s="77" t="s">
        <v>7082</v>
      </c>
      <c r="O368" s="77" t="s">
        <v>445</v>
      </c>
      <c r="P368" s="77">
        <v>76904</v>
      </c>
      <c r="Q368" s="77"/>
      <c r="R368" s="77"/>
      <c r="S368" s="77"/>
      <c r="T368" s="77"/>
      <c r="U368" s="77" t="s">
        <v>5828</v>
      </c>
      <c r="V368" s="77"/>
      <c r="W368" s="77" t="s">
        <v>7175</v>
      </c>
      <c r="X368" s="77">
        <v>480</v>
      </c>
      <c r="Y368" s="77">
        <v>638</v>
      </c>
      <c r="Z368" s="77">
        <v>22</v>
      </c>
      <c r="AA368" s="77">
        <f t="shared" si="47"/>
        <v>0.30624000000000001</v>
      </c>
      <c r="AB368" s="77" t="s">
        <v>70</v>
      </c>
      <c r="AC368" s="77"/>
      <c r="AD368" s="77"/>
      <c r="AE368" s="77"/>
      <c r="AF368" s="77">
        <f t="shared" si="48"/>
        <v>392164511</v>
      </c>
      <c r="AG368" s="77">
        <f t="shared" si="49"/>
        <v>638</v>
      </c>
      <c r="AH368" s="77">
        <f t="shared" si="50"/>
        <v>22</v>
      </c>
      <c r="AI368" s="77">
        <f t="shared" si="51"/>
        <v>0.30624000000000001</v>
      </c>
      <c r="AJ368" s="77" t="s">
        <v>72</v>
      </c>
      <c r="AK368" s="77">
        <v>392164511</v>
      </c>
      <c r="AL368" s="78">
        <v>44648</v>
      </c>
      <c r="AM368" s="78">
        <v>44648</v>
      </c>
      <c r="AN368" s="78">
        <v>44652</v>
      </c>
      <c r="AO368" s="78">
        <v>44652</v>
      </c>
      <c r="AP368" s="78">
        <v>44652</v>
      </c>
      <c r="AQ368" s="77" t="s">
        <v>89</v>
      </c>
      <c r="AR368" s="77"/>
      <c r="AS368" s="77"/>
      <c r="AT368" s="77"/>
      <c r="AU368" s="77"/>
      <c r="AV368" s="78"/>
      <c r="AW368" s="77" t="s">
        <v>1198</v>
      </c>
      <c r="AX368" s="77"/>
      <c r="AY368" s="77"/>
      <c r="AZ368" s="77"/>
      <c r="BA368" s="77"/>
      <c r="BB368" s="77"/>
      <c r="BC368" s="77"/>
      <c r="BD368" s="77"/>
      <c r="BE368" s="77">
        <f t="shared" si="52"/>
        <v>14</v>
      </c>
      <c r="BF368" s="77">
        <f t="shared" si="53"/>
        <v>3</v>
      </c>
      <c r="BG368" s="77">
        <f t="shared" si="54"/>
        <v>2022</v>
      </c>
      <c r="BH368" s="77"/>
    </row>
    <row r="369" spans="1:60">
      <c r="A369" s="77" t="s">
        <v>55</v>
      </c>
      <c r="B369" s="77" t="s">
        <v>56</v>
      </c>
      <c r="C369" s="77">
        <v>392164643</v>
      </c>
      <c r="D369" s="77"/>
      <c r="E369" s="77" t="s">
        <v>7166</v>
      </c>
      <c r="F369" s="77" t="s">
        <v>85</v>
      </c>
      <c r="G369" s="77" t="s">
        <v>7089</v>
      </c>
      <c r="H369" s="77" t="s">
        <v>7090</v>
      </c>
      <c r="I369" s="77" t="s">
        <v>5840</v>
      </c>
      <c r="J369" s="77" t="s">
        <v>85</v>
      </c>
      <c r="K369" s="309" t="s">
        <v>5841</v>
      </c>
      <c r="L369" s="77" t="s">
        <v>7080</v>
      </c>
      <c r="M369" s="77" t="s">
        <v>7081</v>
      </c>
      <c r="N369" s="77" t="s">
        <v>7082</v>
      </c>
      <c r="O369" s="77" t="s">
        <v>445</v>
      </c>
      <c r="P369" s="77">
        <v>76904</v>
      </c>
      <c r="Q369" s="77"/>
      <c r="R369" s="77"/>
      <c r="S369" s="77"/>
      <c r="T369" s="77"/>
      <c r="U369" s="77" t="s">
        <v>5828</v>
      </c>
      <c r="V369" s="77"/>
      <c r="W369" s="77" t="s">
        <v>7175</v>
      </c>
      <c r="X369" s="77">
        <v>480</v>
      </c>
      <c r="Y369" s="77">
        <v>638</v>
      </c>
      <c r="Z369" s="77">
        <v>22</v>
      </c>
      <c r="AA369" s="77">
        <f t="shared" si="47"/>
        <v>0.30624000000000001</v>
      </c>
      <c r="AB369" s="77" t="s">
        <v>70</v>
      </c>
      <c r="AC369" s="77"/>
      <c r="AD369" s="77"/>
      <c r="AE369" s="77"/>
      <c r="AF369" s="77">
        <f t="shared" si="48"/>
        <v>392164643</v>
      </c>
      <c r="AG369" s="77">
        <f t="shared" si="49"/>
        <v>638</v>
      </c>
      <c r="AH369" s="77">
        <f t="shared" si="50"/>
        <v>22</v>
      </c>
      <c r="AI369" s="77">
        <f t="shared" si="51"/>
        <v>0.30624000000000001</v>
      </c>
      <c r="AJ369" s="77" t="s">
        <v>72</v>
      </c>
      <c r="AK369" s="77">
        <v>392164643</v>
      </c>
      <c r="AL369" s="78">
        <v>44648</v>
      </c>
      <c r="AM369" s="78">
        <v>44648</v>
      </c>
      <c r="AN369" s="78">
        <v>44652</v>
      </c>
      <c r="AO369" s="78">
        <v>44652</v>
      </c>
      <c r="AP369" s="78">
        <v>44652</v>
      </c>
      <c r="AQ369" s="77" t="s">
        <v>89</v>
      </c>
      <c r="AR369" s="77"/>
      <c r="AS369" s="77"/>
      <c r="AT369" s="77"/>
      <c r="AU369" s="77"/>
      <c r="AV369" s="78"/>
      <c r="AW369" s="77" t="s">
        <v>1198</v>
      </c>
      <c r="AX369" s="77"/>
      <c r="AY369" s="77"/>
      <c r="AZ369" s="77"/>
      <c r="BA369" s="77"/>
      <c r="BB369" s="77"/>
      <c r="BC369" s="77"/>
      <c r="BD369" s="77"/>
      <c r="BE369" s="77">
        <f t="shared" si="52"/>
        <v>14</v>
      </c>
      <c r="BF369" s="77">
        <f t="shared" si="53"/>
        <v>3</v>
      </c>
      <c r="BG369" s="77">
        <f t="shared" si="54"/>
        <v>2022</v>
      </c>
      <c r="BH369" s="77"/>
    </row>
    <row r="370" spans="1:60">
      <c r="A370" s="77" t="s">
        <v>55</v>
      </c>
      <c r="B370" s="77" t="s">
        <v>56</v>
      </c>
      <c r="C370" s="77">
        <v>392164714</v>
      </c>
      <c r="D370" s="77"/>
      <c r="E370" s="77" t="s">
        <v>7166</v>
      </c>
      <c r="F370" s="77" t="s">
        <v>85</v>
      </c>
      <c r="G370" s="77" t="s">
        <v>7089</v>
      </c>
      <c r="H370" s="77" t="s">
        <v>7090</v>
      </c>
      <c r="I370" s="77" t="s">
        <v>5840</v>
      </c>
      <c r="J370" s="77" t="s">
        <v>85</v>
      </c>
      <c r="K370" s="309" t="s">
        <v>5841</v>
      </c>
      <c r="L370" s="77" t="s">
        <v>7080</v>
      </c>
      <c r="M370" s="77" t="s">
        <v>7081</v>
      </c>
      <c r="N370" s="77" t="s">
        <v>7082</v>
      </c>
      <c r="O370" s="77" t="s">
        <v>445</v>
      </c>
      <c r="P370" s="77">
        <v>76904</v>
      </c>
      <c r="Q370" s="77"/>
      <c r="R370" s="77"/>
      <c r="S370" s="77"/>
      <c r="T370" s="77"/>
      <c r="U370" s="77" t="s">
        <v>5828</v>
      </c>
      <c r="V370" s="77"/>
      <c r="W370" s="77" t="s">
        <v>7175</v>
      </c>
      <c r="X370" s="77">
        <v>480</v>
      </c>
      <c r="Y370" s="77">
        <v>638</v>
      </c>
      <c r="Z370" s="77">
        <v>22</v>
      </c>
      <c r="AA370" s="77">
        <f t="shared" si="47"/>
        <v>0.30624000000000001</v>
      </c>
      <c r="AB370" s="77" t="s">
        <v>70</v>
      </c>
      <c r="AC370" s="77"/>
      <c r="AD370" s="77"/>
      <c r="AE370" s="77"/>
      <c r="AF370" s="77">
        <f t="shared" si="48"/>
        <v>392164714</v>
      </c>
      <c r="AG370" s="77">
        <f t="shared" si="49"/>
        <v>638</v>
      </c>
      <c r="AH370" s="77">
        <f t="shared" si="50"/>
        <v>22</v>
      </c>
      <c r="AI370" s="77">
        <f t="shared" si="51"/>
        <v>0.30624000000000001</v>
      </c>
      <c r="AJ370" s="77" t="s">
        <v>72</v>
      </c>
      <c r="AK370" s="77">
        <v>392164714</v>
      </c>
      <c r="AL370" s="78">
        <v>44648</v>
      </c>
      <c r="AM370" s="78">
        <v>44648</v>
      </c>
      <c r="AN370" s="78">
        <v>44652</v>
      </c>
      <c r="AO370" s="78">
        <v>44652</v>
      </c>
      <c r="AP370" s="78">
        <v>44652</v>
      </c>
      <c r="AQ370" s="77" t="s">
        <v>89</v>
      </c>
      <c r="AR370" s="77"/>
      <c r="AS370" s="77"/>
      <c r="AT370" s="77"/>
      <c r="AU370" s="77"/>
      <c r="AV370" s="78"/>
      <c r="AW370" s="77" t="s">
        <v>1198</v>
      </c>
      <c r="AX370" s="77"/>
      <c r="AY370" s="77"/>
      <c r="AZ370" s="77"/>
      <c r="BA370" s="77"/>
      <c r="BB370" s="77"/>
      <c r="BC370" s="77"/>
      <c r="BD370" s="77"/>
      <c r="BE370" s="77">
        <f t="shared" si="52"/>
        <v>14</v>
      </c>
      <c r="BF370" s="77">
        <f t="shared" si="53"/>
        <v>3</v>
      </c>
      <c r="BG370" s="77">
        <f t="shared" si="54"/>
        <v>2022</v>
      </c>
      <c r="BH370" s="77"/>
    </row>
    <row r="371" spans="1:60">
      <c r="A371" s="77" t="s">
        <v>55</v>
      </c>
      <c r="B371" s="77" t="s">
        <v>56</v>
      </c>
      <c r="C371" s="77">
        <v>392164786</v>
      </c>
      <c r="D371" s="77"/>
      <c r="E371" s="77" t="s">
        <v>7166</v>
      </c>
      <c r="F371" s="77" t="s">
        <v>85</v>
      </c>
      <c r="G371" s="77" t="s">
        <v>7089</v>
      </c>
      <c r="H371" s="77" t="s">
        <v>7090</v>
      </c>
      <c r="I371" s="77" t="s">
        <v>5840</v>
      </c>
      <c r="J371" s="77" t="s">
        <v>85</v>
      </c>
      <c r="K371" s="309" t="s">
        <v>5841</v>
      </c>
      <c r="L371" s="77" t="s">
        <v>7080</v>
      </c>
      <c r="M371" s="77" t="s">
        <v>7081</v>
      </c>
      <c r="N371" s="77" t="s">
        <v>7082</v>
      </c>
      <c r="O371" s="77" t="s">
        <v>445</v>
      </c>
      <c r="P371" s="77">
        <v>76904</v>
      </c>
      <c r="Q371" s="77"/>
      <c r="R371" s="77"/>
      <c r="S371" s="77"/>
      <c r="T371" s="77"/>
      <c r="U371" s="77" t="s">
        <v>5828</v>
      </c>
      <c r="V371" s="77"/>
      <c r="W371" s="77" t="s">
        <v>7175</v>
      </c>
      <c r="X371" s="77">
        <v>480</v>
      </c>
      <c r="Y371" s="77">
        <v>638</v>
      </c>
      <c r="Z371" s="77">
        <v>22</v>
      </c>
      <c r="AA371" s="77">
        <f t="shared" si="47"/>
        <v>0.30624000000000001</v>
      </c>
      <c r="AB371" s="77" t="s">
        <v>70</v>
      </c>
      <c r="AC371" s="77"/>
      <c r="AD371" s="77"/>
      <c r="AE371" s="77"/>
      <c r="AF371" s="77">
        <f t="shared" si="48"/>
        <v>392164786</v>
      </c>
      <c r="AG371" s="77">
        <f t="shared" si="49"/>
        <v>638</v>
      </c>
      <c r="AH371" s="77">
        <f t="shared" si="50"/>
        <v>22</v>
      </c>
      <c r="AI371" s="77">
        <f t="shared" si="51"/>
        <v>0.30624000000000001</v>
      </c>
      <c r="AJ371" s="77" t="s">
        <v>72</v>
      </c>
      <c r="AK371" s="77">
        <v>392164786</v>
      </c>
      <c r="AL371" s="78">
        <v>44648</v>
      </c>
      <c r="AM371" s="78">
        <v>44648</v>
      </c>
      <c r="AN371" s="78">
        <v>44652</v>
      </c>
      <c r="AO371" s="78">
        <v>44652</v>
      </c>
      <c r="AP371" s="78">
        <v>44652</v>
      </c>
      <c r="AQ371" s="77" t="s">
        <v>89</v>
      </c>
      <c r="AR371" s="77"/>
      <c r="AS371" s="77"/>
      <c r="AT371" s="77"/>
      <c r="AU371" s="77"/>
      <c r="AV371" s="78"/>
      <c r="AW371" s="77" t="s">
        <v>1198</v>
      </c>
      <c r="AX371" s="77"/>
      <c r="AY371" s="77"/>
      <c r="AZ371" s="77"/>
      <c r="BA371" s="77"/>
      <c r="BB371" s="77"/>
      <c r="BC371" s="77"/>
      <c r="BD371" s="77"/>
      <c r="BE371" s="77">
        <f t="shared" si="52"/>
        <v>14</v>
      </c>
      <c r="BF371" s="77">
        <f t="shared" si="53"/>
        <v>3</v>
      </c>
      <c r="BG371" s="77">
        <f t="shared" si="54"/>
        <v>2022</v>
      </c>
      <c r="BH371" s="77"/>
    </row>
    <row r="372" spans="1:60">
      <c r="A372" s="77" t="s">
        <v>55</v>
      </c>
      <c r="B372" s="77" t="s">
        <v>56</v>
      </c>
      <c r="C372" s="77">
        <v>392164820</v>
      </c>
      <c r="D372" s="77"/>
      <c r="E372" s="77" t="s">
        <v>7166</v>
      </c>
      <c r="F372" s="77" t="s">
        <v>85</v>
      </c>
      <c r="G372" s="77" t="s">
        <v>7089</v>
      </c>
      <c r="H372" s="77" t="s">
        <v>7090</v>
      </c>
      <c r="I372" s="77" t="s">
        <v>5840</v>
      </c>
      <c r="J372" s="77" t="s">
        <v>85</v>
      </c>
      <c r="K372" s="309" t="s">
        <v>5841</v>
      </c>
      <c r="L372" s="77" t="s">
        <v>7080</v>
      </c>
      <c r="M372" s="77" t="s">
        <v>7081</v>
      </c>
      <c r="N372" s="77" t="s">
        <v>7082</v>
      </c>
      <c r="O372" s="77" t="s">
        <v>445</v>
      </c>
      <c r="P372" s="77">
        <v>76904</v>
      </c>
      <c r="Q372" s="77"/>
      <c r="R372" s="77"/>
      <c r="S372" s="77"/>
      <c r="T372" s="77"/>
      <c r="U372" s="77" t="s">
        <v>5828</v>
      </c>
      <c r="V372" s="77"/>
      <c r="W372" s="77" t="s">
        <v>7175</v>
      </c>
      <c r="X372" s="77">
        <v>480</v>
      </c>
      <c r="Y372" s="77">
        <v>638</v>
      </c>
      <c r="Z372" s="77">
        <v>22</v>
      </c>
      <c r="AA372" s="77">
        <f t="shared" si="47"/>
        <v>0.30624000000000001</v>
      </c>
      <c r="AB372" s="77" t="s">
        <v>70</v>
      </c>
      <c r="AC372" s="77"/>
      <c r="AD372" s="77"/>
      <c r="AE372" s="77"/>
      <c r="AF372" s="77">
        <f t="shared" si="48"/>
        <v>392164820</v>
      </c>
      <c r="AG372" s="77">
        <f t="shared" si="49"/>
        <v>638</v>
      </c>
      <c r="AH372" s="77">
        <f t="shared" si="50"/>
        <v>22</v>
      </c>
      <c r="AI372" s="77">
        <f t="shared" si="51"/>
        <v>0.30624000000000001</v>
      </c>
      <c r="AJ372" s="77" t="s">
        <v>72</v>
      </c>
      <c r="AK372" s="77">
        <v>392164820</v>
      </c>
      <c r="AL372" s="78">
        <v>44648</v>
      </c>
      <c r="AM372" s="78">
        <v>44648</v>
      </c>
      <c r="AN372" s="78">
        <v>44652</v>
      </c>
      <c r="AO372" s="78">
        <v>44652</v>
      </c>
      <c r="AP372" s="78">
        <v>44652</v>
      </c>
      <c r="AQ372" s="77" t="s">
        <v>89</v>
      </c>
      <c r="AR372" s="77"/>
      <c r="AS372" s="77"/>
      <c r="AT372" s="77"/>
      <c r="AU372" s="77"/>
      <c r="AV372" s="78"/>
      <c r="AW372" s="77" t="s">
        <v>1198</v>
      </c>
      <c r="AX372" s="77"/>
      <c r="AY372" s="77"/>
      <c r="AZ372" s="77"/>
      <c r="BA372" s="77"/>
      <c r="BB372" s="77"/>
      <c r="BC372" s="77"/>
      <c r="BD372" s="77"/>
      <c r="BE372" s="77">
        <f t="shared" si="52"/>
        <v>14</v>
      </c>
      <c r="BF372" s="77">
        <f t="shared" si="53"/>
        <v>3</v>
      </c>
      <c r="BG372" s="77">
        <f t="shared" si="54"/>
        <v>2022</v>
      </c>
      <c r="BH372" s="77"/>
    </row>
    <row r="373" spans="1:60">
      <c r="A373" s="77" t="s">
        <v>55</v>
      </c>
      <c r="B373" s="77" t="s">
        <v>56</v>
      </c>
      <c r="C373" s="77">
        <v>392165839</v>
      </c>
      <c r="D373" s="77"/>
      <c r="E373" s="77" t="s">
        <v>7166</v>
      </c>
      <c r="F373" s="77" t="s">
        <v>85</v>
      </c>
      <c r="G373" s="77" t="s">
        <v>5855</v>
      </c>
      <c r="H373" s="77" t="s">
        <v>5856</v>
      </c>
      <c r="I373" s="77" t="s">
        <v>6216</v>
      </c>
      <c r="J373" s="77" t="s">
        <v>85</v>
      </c>
      <c r="K373" s="309" t="s">
        <v>5858</v>
      </c>
      <c r="L373" s="77" t="s">
        <v>7080</v>
      </c>
      <c r="M373" s="77" t="s">
        <v>7081</v>
      </c>
      <c r="N373" s="77" t="s">
        <v>7082</v>
      </c>
      <c r="O373" s="77" t="s">
        <v>445</v>
      </c>
      <c r="P373" s="77">
        <v>76904</v>
      </c>
      <c r="Q373" s="77"/>
      <c r="R373" s="77"/>
      <c r="S373" s="77"/>
      <c r="T373" s="77"/>
      <c r="U373" s="77" t="s">
        <v>5828</v>
      </c>
      <c r="V373" s="77"/>
      <c r="W373" s="77" t="s">
        <v>7175</v>
      </c>
      <c r="X373" s="77">
        <v>480</v>
      </c>
      <c r="Y373" s="77">
        <v>638</v>
      </c>
      <c r="Z373" s="77">
        <v>22</v>
      </c>
      <c r="AA373" s="77">
        <f t="shared" si="47"/>
        <v>0.30624000000000001</v>
      </c>
      <c r="AB373" s="77" t="s">
        <v>70</v>
      </c>
      <c r="AC373" s="77"/>
      <c r="AD373" s="77"/>
      <c r="AE373" s="77"/>
      <c r="AF373" s="77">
        <f t="shared" si="48"/>
        <v>392165839</v>
      </c>
      <c r="AG373" s="77">
        <f t="shared" si="49"/>
        <v>638</v>
      </c>
      <c r="AH373" s="77">
        <f t="shared" si="50"/>
        <v>22</v>
      </c>
      <c r="AI373" s="77">
        <f t="shared" si="51"/>
        <v>0.30624000000000001</v>
      </c>
      <c r="AJ373" s="77" t="s">
        <v>72</v>
      </c>
      <c r="AK373" s="77">
        <v>392165839</v>
      </c>
      <c r="AL373" s="78">
        <v>44648</v>
      </c>
      <c r="AM373" s="78">
        <v>44648</v>
      </c>
      <c r="AN373" s="78">
        <v>44652</v>
      </c>
      <c r="AO373" s="78">
        <v>44652</v>
      </c>
      <c r="AP373" s="78">
        <v>44652</v>
      </c>
      <c r="AQ373" s="77" t="s">
        <v>89</v>
      </c>
      <c r="AR373" s="77"/>
      <c r="AS373" s="77"/>
      <c r="AT373" s="77"/>
      <c r="AU373" s="77"/>
      <c r="AV373" s="78"/>
      <c r="AW373" s="77" t="s">
        <v>1198</v>
      </c>
      <c r="AX373" s="77"/>
      <c r="AY373" s="77"/>
      <c r="AZ373" s="77"/>
      <c r="BA373" s="77"/>
      <c r="BB373" s="77"/>
      <c r="BC373" s="77"/>
      <c r="BD373" s="77"/>
      <c r="BE373" s="77">
        <f t="shared" si="52"/>
        <v>14</v>
      </c>
      <c r="BF373" s="77">
        <f t="shared" si="53"/>
        <v>3</v>
      </c>
      <c r="BG373" s="77">
        <f t="shared" si="54"/>
        <v>2022</v>
      </c>
      <c r="BH373" s="77"/>
    </row>
    <row r="374" spans="1:60">
      <c r="A374" s="77" t="s">
        <v>55</v>
      </c>
      <c r="B374" s="77" t="s">
        <v>56</v>
      </c>
      <c r="C374" s="77">
        <v>392165929</v>
      </c>
      <c r="D374" s="77"/>
      <c r="E374" s="77" t="s">
        <v>7166</v>
      </c>
      <c r="F374" s="77" t="s">
        <v>85</v>
      </c>
      <c r="G374" s="77" t="s">
        <v>5855</v>
      </c>
      <c r="H374" s="77" t="s">
        <v>5856</v>
      </c>
      <c r="I374" s="77" t="s">
        <v>6216</v>
      </c>
      <c r="J374" s="77" t="s">
        <v>85</v>
      </c>
      <c r="K374" s="309" t="s">
        <v>5858</v>
      </c>
      <c r="L374" s="77" t="s">
        <v>7080</v>
      </c>
      <c r="M374" s="77" t="s">
        <v>7081</v>
      </c>
      <c r="N374" s="77" t="s">
        <v>7082</v>
      </c>
      <c r="O374" s="77" t="s">
        <v>445</v>
      </c>
      <c r="P374" s="77">
        <v>76904</v>
      </c>
      <c r="Q374" s="77"/>
      <c r="R374" s="77"/>
      <c r="S374" s="77"/>
      <c r="T374" s="77"/>
      <c r="U374" s="77">
        <v>30397572</v>
      </c>
      <c r="V374" s="77"/>
      <c r="W374" s="77" t="s">
        <v>7175</v>
      </c>
      <c r="X374" s="77">
        <v>480</v>
      </c>
      <c r="Y374" s="77">
        <v>638</v>
      </c>
      <c r="Z374" s="77">
        <v>22</v>
      </c>
      <c r="AA374" s="77">
        <f t="shared" si="47"/>
        <v>0.30624000000000001</v>
      </c>
      <c r="AB374" s="77" t="s">
        <v>70</v>
      </c>
      <c r="AC374" s="77"/>
      <c r="AD374" s="77"/>
      <c r="AE374" s="77"/>
      <c r="AF374" s="77">
        <f t="shared" si="48"/>
        <v>392165929</v>
      </c>
      <c r="AG374" s="77">
        <f t="shared" si="49"/>
        <v>638</v>
      </c>
      <c r="AH374" s="77">
        <f t="shared" si="50"/>
        <v>22</v>
      </c>
      <c r="AI374" s="77">
        <f t="shared" si="51"/>
        <v>0.30624000000000001</v>
      </c>
      <c r="AJ374" s="77" t="s">
        <v>72</v>
      </c>
      <c r="AK374" s="77">
        <v>392165929</v>
      </c>
      <c r="AL374" s="78">
        <v>44648</v>
      </c>
      <c r="AM374" s="78">
        <v>44648</v>
      </c>
      <c r="AN374" s="78">
        <v>44652</v>
      </c>
      <c r="AO374" s="78">
        <v>44652</v>
      </c>
      <c r="AP374" s="78">
        <v>44652</v>
      </c>
      <c r="AQ374" s="77" t="s">
        <v>89</v>
      </c>
      <c r="AR374" s="77"/>
      <c r="AS374" s="77"/>
      <c r="AT374" s="77"/>
      <c r="AU374" s="77"/>
      <c r="AV374" s="78"/>
      <c r="AW374" s="77" t="s">
        <v>1198</v>
      </c>
      <c r="AX374" s="77"/>
      <c r="AY374" s="77"/>
      <c r="AZ374" s="77"/>
      <c r="BA374" s="77"/>
      <c r="BB374" s="77"/>
      <c r="BC374" s="77"/>
      <c r="BD374" s="77"/>
      <c r="BE374" s="77">
        <f t="shared" si="52"/>
        <v>14</v>
      </c>
      <c r="BF374" s="77">
        <f t="shared" si="53"/>
        <v>3</v>
      </c>
      <c r="BG374" s="77">
        <f t="shared" si="54"/>
        <v>2022</v>
      </c>
      <c r="BH374" s="77"/>
    </row>
    <row r="375" spans="1:60">
      <c r="A375" s="77" t="s">
        <v>55</v>
      </c>
      <c r="B375" s="77" t="s">
        <v>56</v>
      </c>
      <c r="C375" s="77">
        <v>392166019</v>
      </c>
      <c r="D375" s="77"/>
      <c r="E375" s="77" t="s">
        <v>7166</v>
      </c>
      <c r="F375" s="77" t="s">
        <v>85</v>
      </c>
      <c r="G375" s="77" t="s">
        <v>5855</v>
      </c>
      <c r="H375" s="77" t="s">
        <v>5856</v>
      </c>
      <c r="I375" s="77" t="s">
        <v>6216</v>
      </c>
      <c r="J375" s="77" t="s">
        <v>85</v>
      </c>
      <c r="K375" s="309" t="s">
        <v>5858</v>
      </c>
      <c r="L375" s="77" t="s">
        <v>7080</v>
      </c>
      <c r="M375" s="77" t="s">
        <v>7081</v>
      </c>
      <c r="N375" s="77" t="s">
        <v>7082</v>
      </c>
      <c r="O375" s="77" t="s">
        <v>445</v>
      </c>
      <c r="P375" s="77">
        <v>76904</v>
      </c>
      <c r="Q375" s="77"/>
      <c r="R375" s="77"/>
      <c r="S375" s="77"/>
      <c r="T375" s="77"/>
      <c r="U375" s="77">
        <v>30397572</v>
      </c>
      <c r="V375" s="77"/>
      <c r="W375" s="77" t="s">
        <v>7175</v>
      </c>
      <c r="X375" s="77">
        <v>480</v>
      </c>
      <c r="Y375" s="77">
        <v>638</v>
      </c>
      <c r="Z375" s="77">
        <v>22</v>
      </c>
      <c r="AA375" s="77">
        <f t="shared" si="47"/>
        <v>0.30624000000000001</v>
      </c>
      <c r="AB375" s="77" t="s">
        <v>70</v>
      </c>
      <c r="AC375" s="77"/>
      <c r="AD375" s="77"/>
      <c r="AE375" s="77"/>
      <c r="AF375" s="77">
        <f t="shared" si="48"/>
        <v>392166019</v>
      </c>
      <c r="AG375" s="77">
        <f t="shared" si="49"/>
        <v>638</v>
      </c>
      <c r="AH375" s="77">
        <f t="shared" si="50"/>
        <v>22</v>
      </c>
      <c r="AI375" s="77">
        <f t="shared" si="51"/>
        <v>0.30624000000000001</v>
      </c>
      <c r="AJ375" s="77" t="s">
        <v>72</v>
      </c>
      <c r="AK375" s="77">
        <v>392166019</v>
      </c>
      <c r="AL375" s="78">
        <v>44648</v>
      </c>
      <c r="AM375" s="78">
        <v>44648</v>
      </c>
      <c r="AN375" s="78">
        <v>44652</v>
      </c>
      <c r="AO375" s="78">
        <v>44652</v>
      </c>
      <c r="AP375" s="78">
        <v>44652</v>
      </c>
      <c r="AQ375" s="77" t="s">
        <v>89</v>
      </c>
      <c r="AR375" s="77"/>
      <c r="AS375" s="77"/>
      <c r="AT375" s="77"/>
      <c r="AU375" s="77"/>
      <c r="AV375" s="78"/>
      <c r="AW375" s="77" t="s">
        <v>1198</v>
      </c>
      <c r="AX375" s="77"/>
      <c r="AY375" s="77"/>
      <c r="AZ375" s="77"/>
      <c r="BA375" s="77"/>
      <c r="BB375" s="77"/>
      <c r="BC375" s="77"/>
      <c r="BD375" s="77"/>
      <c r="BE375" s="77">
        <f t="shared" si="52"/>
        <v>14</v>
      </c>
      <c r="BF375" s="77">
        <f t="shared" si="53"/>
        <v>3</v>
      </c>
      <c r="BG375" s="77">
        <f t="shared" si="54"/>
        <v>2022</v>
      </c>
      <c r="BH375" s="77"/>
    </row>
    <row r="376" spans="1:60">
      <c r="A376" s="77" t="s">
        <v>55</v>
      </c>
      <c r="B376" s="77" t="s">
        <v>56</v>
      </c>
      <c r="C376" s="77">
        <v>392166062</v>
      </c>
      <c r="D376" s="77"/>
      <c r="E376" s="77" t="s">
        <v>7166</v>
      </c>
      <c r="F376" s="77" t="s">
        <v>85</v>
      </c>
      <c r="G376" s="77" t="s">
        <v>5855</v>
      </c>
      <c r="H376" s="77" t="s">
        <v>5856</v>
      </c>
      <c r="I376" s="77" t="s">
        <v>6216</v>
      </c>
      <c r="J376" s="77" t="s">
        <v>85</v>
      </c>
      <c r="K376" s="309" t="s">
        <v>5858</v>
      </c>
      <c r="L376" s="77" t="s">
        <v>7080</v>
      </c>
      <c r="M376" s="77" t="s">
        <v>7081</v>
      </c>
      <c r="N376" s="77" t="s">
        <v>7082</v>
      </c>
      <c r="O376" s="77" t="s">
        <v>445</v>
      </c>
      <c r="P376" s="77">
        <v>76904</v>
      </c>
      <c r="Q376" s="77"/>
      <c r="R376" s="77"/>
      <c r="S376" s="77"/>
      <c r="T376" s="77"/>
      <c r="U376" s="77">
        <v>30397572</v>
      </c>
      <c r="V376" s="77"/>
      <c r="W376" s="77" t="s">
        <v>7175</v>
      </c>
      <c r="X376" s="77">
        <v>480</v>
      </c>
      <c r="Y376" s="77">
        <v>638</v>
      </c>
      <c r="Z376" s="77">
        <v>22</v>
      </c>
      <c r="AA376" s="77">
        <f t="shared" si="47"/>
        <v>0.30624000000000001</v>
      </c>
      <c r="AB376" s="77" t="s">
        <v>70</v>
      </c>
      <c r="AC376" s="77"/>
      <c r="AD376" s="77"/>
      <c r="AE376" s="77"/>
      <c r="AF376" s="77">
        <f t="shared" si="48"/>
        <v>392166062</v>
      </c>
      <c r="AG376" s="77">
        <f t="shared" si="49"/>
        <v>638</v>
      </c>
      <c r="AH376" s="77">
        <f t="shared" si="50"/>
        <v>22</v>
      </c>
      <c r="AI376" s="77">
        <f t="shared" si="51"/>
        <v>0.30624000000000001</v>
      </c>
      <c r="AJ376" s="77" t="s">
        <v>72</v>
      </c>
      <c r="AK376" s="77">
        <v>392166062</v>
      </c>
      <c r="AL376" s="78">
        <v>44648</v>
      </c>
      <c r="AM376" s="78">
        <v>44648</v>
      </c>
      <c r="AN376" s="78">
        <v>44652</v>
      </c>
      <c r="AO376" s="78">
        <v>44652</v>
      </c>
      <c r="AP376" s="78">
        <v>44652</v>
      </c>
      <c r="AQ376" s="77" t="s">
        <v>89</v>
      </c>
      <c r="AR376" s="77"/>
      <c r="AS376" s="77"/>
      <c r="AT376" s="77"/>
      <c r="AU376" s="77"/>
      <c r="AV376" s="78"/>
      <c r="AW376" s="77" t="s">
        <v>1198</v>
      </c>
      <c r="AX376" s="77"/>
      <c r="AY376" s="77"/>
      <c r="AZ376" s="77"/>
      <c r="BA376" s="77"/>
      <c r="BB376" s="77"/>
      <c r="BC376" s="77"/>
      <c r="BD376" s="77"/>
      <c r="BE376" s="77">
        <f t="shared" si="52"/>
        <v>14</v>
      </c>
      <c r="BF376" s="77">
        <f t="shared" si="53"/>
        <v>3</v>
      </c>
      <c r="BG376" s="77">
        <f t="shared" si="54"/>
        <v>2022</v>
      </c>
      <c r="BH376" s="77"/>
    </row>
    <row r="377" spans="1:60">
      <c r="A377" s="77" t="s">
        <v>55</v>
      </c>
      <c r="B377" s="77" t="s">
        <v>56</v>
      </c>
      <c r="C377" s="77">
        <v>392166178</v>
      </c>
      <c r="D377" s="77"/>
      <c r="E377" s="77" t="s">
        <v>7166</v>
      </c>
      <c r="F377" s="77" t="s">
        <v>85</v>
      </c>
      <c r="G377" s="77" t="s">
        <v>5855</v>
      </c>
      <c r="H377" s="77" t="s">
        <v>5856</v>
      </c>
      <c r="I377" s="77" t="s">
        <v>6216</v>
      </c>
      <c r="J377" s="77" t="s">
        <v>85</v>
      </c>
      <c r="K377" s="309" t="s">
        <v>5858</v>
      </c>
      <c r="L377" s="77" t="s">
        <v>7080</v>
      </c>
      <c r="M377" s="77" t="s">
        <v>7081</v>
      </c>
      <c r="N377" s="77" t="s">
        <v>7082</v>
      </c>
      <c r="O377" s="77" t="s">
        <v>445</v>
      </c>
      <c r="P377" s="77">
        <v>76904</v>
      </c>
      <c r="Q377" s="77"/>
      <c r="R377" s="77"/>
      <c r="S377" s="77"/>
      <c r="T377" s="77"/>
      <c r="U377" s="77">
        <v>30397572</v>
      </c>
      <c r="V377" s="77"/>
      <c r="W377" s="77" t="s">
        <v>7175</v>
      </c>
      <c r="X377" s="77">
        <v>480</v>
      </c>
      <c r="Y377" s="77">
        <v>638</v>
      </c>
      <c r="Z377" s="77">
        <v>22</v>
      </c>
      <c r="AA377" s="77">
        <f t="shared" si="47"/>
        <v>0.30624000000000001</v>
      </c>
      <c r="AB377" s="77" t="s">
        <v>70</v>
      </c>
      <c r="AC377" s="77"/>
      <c r="AD377" s="77"/>
      <c r="AE377" s="77"/>
      <c r="AF377" s="77">
        <f t="shared" si="48"/>
        <v>392166178</v>
      </c>
      <c r="AG377" s="77">
        <f t="shared" si="49"/>
        <v>638</v>
      </c>
      <c r="AH377" s="77">
        <f t="shared" si="50"/>
        <v>22</v>
      </c>
      <c r="AI377" s="77">
        <f t="shared" si="51"/>
        <v>0.30624000000000001</v>
      </c>
      <c r="AJ377" s="77" t="s">
        <v>72</v>
      </c>
      <c r="AK377" s="77">
        <v>392166178</v>
      </c>
      <c r="AL377" s="78">
        <v>44648</v>
      </c>
      <c r="AM377" s="78">
        <v>44648</v>
      </c>
      <c r="AN377" s="78">
        <v>44652</v>
      </c>
      <c r="AO377" s="78">
        <v>44652</v>
      </c>
      <c r="AP377" s="78">
        <v>44652</v>
      </c>
      <c r="AQ377" s="77" t="s">
        <v>89</v>
      </c>
      <c r="AR377" s="77"/>
      <c r="AS377" s="77"/>
      <c r="AT377" s="77"/>
      <c r="AU377" s="77"/>
      <c r="AV377" s="78"/>
      <c r="AW377" s="77" t="s">
        <v>1198</v>
      </c>
      <c r="AX377" s="77"/>
      <c r="AY377" s="77"/>
      <c r="AZ377" s="77"/>
      <c r="BA377" s="77"/>
      <c r="BB377" s="77"/>
      <c r="BC377" s="77"/>
      <c r="BD377" s="77"/>
      <c r="BE377" s="77">
        <f t="shared" si="52"/>
        <v>14</v>
      </c>
      <c r="BF377" s="77">
        <f t="shared" si="53"/>
        <v>3</v>
      </c>
      <c r="BG377" s="77">
        <f t="shared" si="54"/>
        <v>2022</v>
      </c>
      <c r="BH377" s="77"/>
    </row>
    <row r="378" spans="1:60">
      <c r="A378" s="77" t="s">
        <v>55</v>
      </c>
      <c r="B378" s="77" t="s">
        <v>56</v>
      </c>
      <c r="C378" s="77">
        <v>392166218</v>
      </c>
      <c r="D378" s="77"/>
      <c r="E378" s="77" t="s">
        <v>7166</v>
      </c>
      <c r="F378" s="77" t="s">
        <v>85</v>
      </c>
      <c r="G378" s="77" t="s">
        <v>5855</v>
      </c>
      <c r="H378" s="77" t="s">
        <v>5856</v>
      </c>
      <c r="I378" s="77" t="s">
        <v>6216</v>
      </c>
      <c r="J378" s="77" t="s">
        <v>85</v>
      </c>
      <c r="K378" s="309" t="s">
        <v>5858</v>
      </c>
      <c r="L378" s="77" t="s">
        <v>7080</v>
      </c>
      <c r="M378" s="77" t="s">
        <v>7081</v>
      </c>
      <c r="N378" s="77" t="s">
        <v>7082</v>
      </c>
      <c r="O378" s="77" t="s">
        <v>445</v>
      </c>
      <c r="P378" s="77">
        <v>76904</v>
      </c>
      <c r="Q378" s="77"/>
      <c r="R378" s="77"/>
      <c r="S378" s="77"/>
      <c r="T378" s="77"/>
      <c r="U378" s="77">
        <v>30397572</v>
      </c>
      <c r="V378" s="77"/>
      <c r="W378" s="77" t="s">
        <v>7175</v>
      </c>
      <c r="X378" s="77">
        <v>480</v>
      </c>
      <c r="Y378" s="77">
        <v>638</v>
      </c>
      <c r="Z378" s="77">
        <v>22</v>
      </c>
      <c r="AA378" s="77">
        <f t="shared" si="47"/>
        <v>0.30624000000000001</v>
      </c>
      <c r="AB378" s="77" t="s">
        <v>70</v>
      </c>
      <c r="AC378" s="77"/>
      <c r="AD378" s="77"/>
      <c r="AE378" s="77"/>
      <c r="AF378" s="77">
        <f t="shared" si="48"/>
        <v>392166218</v>
      </c>
      <c r="AG378" s="77">
        <f t="shared" si="49"/>
        <v>638</v>
      </c>
      <c r="AH378" s="77">
        <f t="shared" si="50"/>
        <v>22</v>
      </c>
      <c r="AI378" s="77">
        <f t="shared" si="51"/>
        <v>0.30624000000000001</v>
      </c>
      <c r="AJ378" s="77" t="s">
        <v>72</v>
      </c>
      <c r="AK378" s="77">
        <v>392166218</v>
      </c>
      <c r="AL378" s="78">
        <v>44648</v>
      </c>
      <c r="AM378" s="78">
        <v>44648</v>
      </c>
      <c r="AN378" s="78">
        <v>44652</v>
      </c>
      <c r="AO378" s="78">
        <v>44652</v>
      </c>
      <c r="AP378" s="78">
        <v>44652</v>
      </c>
      <c r="AQ378" s="77" t="s">
        <v>89</v>
      </c>
      <c r="AR378" s="77"/>
      <c r="AS378" s="77"/>
      <c r="AT378" s="77"/>
      <c r="AU378" s="77"/>
      <c r="AV378" s="78"/>
      <c r="AW378" s="77" t="s">
        <v>1198</v>
      </c>
      <c r="AX378" s="77"/>
      <c r="AY378" s="77"/>
      <c r="AZ378" s="77"/>
      <c r="BA378" s="77"/>
      <c r="BB378" s="77"/>
      <c r="BC378" s="77"/>
      <c r="BD378" s="77"/>
      <c r="BE378" s="77">
        <f t="shared" si="52"/>
        <v>14</v>
      </c>
      <c r="BF378" s="77">
        <f t="shared" si="53"/>
        <v>3</v>
      </c>
      <c r="BG378" s="77">
        <f t="shared" si="54"/>
        <v>2022</v>
      </c>
      <c r="BH378" s="77"/>
    </row>
    <row r="379" spans="1:60">
      <c r="A379" s="77" t="s">
        <v>55</v>
      </c>
      <c r="B379" s="77" t="s">
        <v>56</v>
      </c>
      <c r="C379" s="77">
        <v>392166260</v>
      </c>
      <c r="D379" s="77"/>
      <c r="E379" s="77" t="s">
        <v>7166</v>
      </c>
      <c r="F379" s="77" t="s">
        <v>85</v>
      </c>
      <c r="G379" s="77" t="s">
        <v>5855</v>
      </c>
      <c r="H379" s="77" t="s">
        <v>5856</v>
      </c>
      <c r="I379" s="77" t="s">
        <v>6216</v>
      </c>
      <c r="J379" s="77" t="s">
        <v>85</v>
      </c>
      <c r="K379" s="309" t="s">
        <v>5858</v>
      </c>
      <c r="L379" s="77" t="s">
        <v>7080</v>
      </c>
      <c r="M379" s="77" t="s">
        <v>7081</v>
      </c>
      <c r="N379" s="77" t="s">
        <v>7082</v>
      </c>
      <c r="O379" s="77" t="s">
        <v>445</v>
      </c>
      <c r="P379" s="77">
        <v>76904</v>
      </c>
      <c r="Q379" s="77"/>
      <c r="R379" s="77"/>
      <c r="S379" s="77"/>
      <c r="T379" s="77"/>
      <c r="U379" s="77">
        <v>30397572</v>
      </c>
      <c r="V379" s="77"/>
      <c r="W379" s="77" t="s">
        <v>7175</v>
      </c>
      <c r="X379" s="77">
        <v>480</v>
      </c>
      <c r="Y379" s="77">
        <v>638</v>
      </c>
      <c r="Z379" s="77">
        <v>22</v>
      </c>
      <c r="AA379" s="77">
        <f t="shared" si="47"/>
        <v>0.30624000000000001</v>
      </c>
      <c r="AB379" s="77" t="s">
        <v>70</v>
      </c>
      <c r="AC379" s="77"/>
      <c r="AD379" s="77"/>
      <c r="AE379" s="77"/>
      <c r="AF379" s="77">
        <f t="shared" si="48"/>
        <v>392166260</v>
      </c>
      <c r="AG379" s="77">
        <f t="shared" si="49"/>
        <v>638</v>
      </c>
      <c r="AH379" s="77">
        <f t="shared" si="50"/>
        <v>22</v>
      </c>
      <c r="AI379" s="77">
        <f t="shared" si="51"/>
        <v>0.30624000000000001</v>
      </c>
      <c r="AJ379" s="77" t="s">
        <v>72</v>
      </c>
      <c r="AK379" s="77">
        <v>392166260</v>
      </c>
      <c r="AL379" s="78">
        <v>44648</v>
      </c>
      <c r="AM379" s="78">
        <v>44648</v>
      </c>
      <c r="AN379" s="78">
        <v>44652</v>
      </c>
      <c r="AO379" s="78">
        <v>44652</v>
      </c>
      <c r="AP379" s="78">
        <v>44652</v>
      </c>
      <c r="AQ379" s="77" t="s">
        <v>89</v>
      </c>
      <c r="AR379" s="77"/>
      <c r="AS379" s="77"/>
      <c r="AT379" s="77"/>
      <c r="AU379" s="77"/>
      <c r="AV379" s="78"/>
      <c r="AW379" s="77" t="s">
        <v>1198</v>
      </c>
      <c r="AX379" s="77"/>
      <c r="AY379" s="77"/>
      <c r="AZ379" s="77"/>
      <c r="BA379" s="77"/>
      <c r="BB379" s="77"/>
      <c r="BC379" s="77"/>
      <c r="BD379" s="77"/>
      <c r="BE379" s="77">
        <f t="shared" si="52"/>
        <v>14</v>
      </c>
      <c r="BF379" s="77">
        <f t="shared" si="53"/>
        <v>3</v>
      </c>
      <c r="BG379" s="77">
        <f t="shared" si="54"/>
        <v>2022</v>
      </c>
      <c r="BH379" s="77"/>
    </row>
    <row r="380" spans="1:60">
      <c r="A380" s="77" t="s">
        <v>55</v>
      </c>
      <c r="B380" s="77" t="s">
        <v>56</v>
      </c>
      <c r="C380" s="77">
        <v>390513807</v>
      </c>
      <c r="D380" s="77"/>
      <c r="E380" s="77" t="s">
        <v>7166</v>
      </c>
      <c r="F380" s="77" t="s">
        <v>85</v>
      </c>
      <c r="G380" s="77" t="s">
        <v>5855</v>
      </c>
      <c r="H380" s="77" t="s">
        <v>5856</v>
      </c>
      <c r="I380" s="77" t="s">
        <v>6216</v>
      </c>
      <c r="J380" s="77" t="s">
        <v>85</v>
      </c>
      <c r="K380" s="309" t="s">
        <v>5858</v>
      </c>
      <c r="L380" s="77" t="s">
        <v>7080</v>
      </c>
      <c r="M380" s="77" t="s">
        <v>7081</v>
      </c>
      <c r="N380" s="77" t="s">
        <v>7082</v>
      </c>
      <c r="O380" s="77" t="s">
        <v>445</v>
      </c>
      <c r="P380" s="77">
        <v>76904</v>
      </c>
      <c r="Q380" s="77"/>
      <c r="R380" s="77"/>
      <c r="S380" s="77"/>
      <c r="T380" s="77"/>
      <c r="U380" s="77">
        <v>12005832</v>
      </c>
      <c r="V380" s="77"/>
      <c r="W380" s="77" t="s">
        <v>7175</v>
      </c>
      <c r="X380" s="77">
        <v>480</v>
      </c>
      <c r="Y380" s="77">
        <v>600</v>
      </c>
      <c r="Z380" s="77">
        <v>20</v>
      </c>
      <c r="AA380" s="77">
        <f t="shared" si="47"/>
        <v>0.28799999999999998</v>
      </c>
      <c r="AB380" s="77" t="s">
        <v>70</v>
      </c>
      <c r="AC380" s="77"/>
      <c r="AD380" s="77"/>
      <c r="AE380" s="77"/>
      <c r="AF380" s="77">
        <f t="shared" si="48"/>
        <v>390513807</v>
      </c>
      <c r="AG380" s="77">
        <f t="shared" si="49"/>
        <v>600</v>
      </c>
      <c r="AH380" s="77">
        <f t="shared" si="50"/>
        <v>20</v>
      </c>
      <c r="AI380" s="77">
        <f t="shared" si="51"/>
        <v>0.28799999999999998</v>
      </c>
      <c r="AJ380" s="77" t="s">
        <v>72</v>
      </c>
      <c r="AK380" s="77">
        <v>390513807</v>
      </c>
      <c r="AL380" s="78">
        <v>44649</v>
      </c>
      <c r="AM380" s="78">
        <v>44649</v>
      </c>
      <c r="AN380" s="78">
        <v>44652</v>
      </c>
      <c r="AO380" s="78">
        <v>44652</v>
      </c>
      <c r="AP380" s="78">
        <v>44652</v>
      </c>
      <c r="AQ380" s="77" t="s">
        <v>89</v>
      </c>
      <c r="AR380" s="77"/>
      <c r="AS380" s="77"/>
      <c r="AT380" s="77"/>
      <c r="AU380" s="77"/>
      <c r="AV380" s="78"/>
      <c r="AW380" s="77" t="s">
        <v>1198</v>
      </c>
      <c r="AX380" s="77"/>
      <c r="AY380" s="77"/>
      <c r="AZ380" s="77"/>
      <c r="BA380" s="77"/>
      <c r="BB380" s="77"/>
      <c r="BC380" s="77"/>
      <c r="BD380" s="77"/>
      <c r="BE380" s="77">
        <f t="shared" si="52"/>
        <v>14</v>
      </c>
      <c r="BF380" s="77">
        <f t="shared" si="53"/>
        <v>3</v>
      </c>
      <c r="BG380" s="77">
        <f t="shared" si="54"/>
        <v>2022</v>
      </c>
      <c r="BH380" s="77"/>
    </row>
    <row r="381" spans="1:60">
      <c r="A381" s="77" t="s">
        <v>55</v>
      </c>
      <c r="B381" s="77" t="s">
        <v>56</v>
      </c>
      <c r="C381" s="77">
        <v>393690253</v>
      </c>
      <c r="D381" s="77"/>
      <c r="E381" s="77" t="s">
        <v>7166</v>
      </c>
      <c r="F381" s="77" t="s">
        <v>2135</v>
      </c>
      <c r="G381" s="77" t="s">
        <v>2147</v>
      </c>
      <c r="H381" s="77" t="s">
        <v>2148</v>
      </c>
      <c r="I381" s="77" t="s">
        <v>531</v>
      </c>
      <c r="J381" s="77" t="s">
        <v>110</v>
      </c>
      <c r="K381" s="77">
        <v>91761</v>
      </c>
      <c r="L381" s="77" t="s">
        <v>7080</v>
      </c>
      <c r="M381" s="77" t="s">
        <v>7081</v>
      </c>
      <c r="N381" s="77" t="s">
        <v>7082</v>
      </c>
      <c r="O381" s="77" t="s">
        <v>445</v>
      </c>
      <c r="P381" s="77">
        <v>76904</v>
      </c>
      <c r="Q381" s="77"/>
      <c r="R381" s="77"/>
      <c r="S381" s="77"/>
      <c r="T381" s="77"/>
      <c r="U381" s="77">
        <v>12005832</v>
      </c>
      <c r="V381" s="77">
        <v>0</v>
      </c>
      <c r="W381" s="77" t="s">
        <v>4634</v>
      </c>
      <c r="X381" s="77">
        <v>480</v>
      </c>
      <c r="Y381" s="77">
        <v>600</v>
      </c>
      <c r="Z381" s="77">
        <v>20</v>
      </c>
      <c r="AA381" s="77">
        <f t="shared" si="47"/>
        <v>0.28799999999999998</v>
      </c>
      <c r="AB381" s="77" t="s">
        <v>70</v>
      </c>
      <c r="AC381" s="77"/>
      <c r="AD381" s="77"/>
      <c r="AE381" s="77"/>
      <c r="AF381" s="77">
        <f t="shared" si="48"/>
        <v>393690253</v>
      </c>
      <c r="AG381" s="77">
        <f t="shared" si="49"/>
        <v>600</v>
      </c>
      <c r="AH381" s="77">
        <f t="shared" si="50"/>
        <v>20</v>
      </c>
      <c r="AI381" s="77">
        <f t="shared" si="51"/>
        <v>0.28799999999999998</v>
      </c>
      <c r="AJ381" s="77" t="s">
        <v>72</v>
      </c>
      <c r="AK381" s="77">
        <v>393690253</v>
      </c>
      <c r="AL381" s="78">
        <v>44651</v>
      </c>
      <c r="AM381" s="78">
        <v>44651</v>
      </c>
      <c r="AN381" s="78">
        <v>44653</v>
      </c>
      <c r="AO381" s="78">
        <v>44653</v>
      </c>
      <c r="AP381" s="78">
        <v>44653</v>
      </c>
      <c r="AQ381" s="77" t="s">
        <v>89</v>
      </c>
      <c r="AR381" s="77" t="s">
        <v>7215</v>
      </c>
      <c r="AS381" s="77"/>
      <c r="AT381" s="77"/>
      <c r="AU381" s="77"/>
      <c r="AV381" s="78"/>
      <c r="AW381" s="77" t="s">
        <v>1198</v>
      </c>
      <c r="AX381" s="77"/>
      <c r="AY381" s="77"/>
      <c r="AZ381" s="77"/>
      <c r="BA381" s="77"/>
      <c r="BB381" s="77"/>
      <c r="BC381" s="77"/>
      <c r="BD381" s="77"/>
      <c r="BE381" s="77">
        <f t="shared" si="52"/>
        <v>14</v>
      </c>
      <c r="BF381" s="77">
        <f t="shared" si="53"/>
        <v>3</v>
      </c>
      <c r="BG381" s="77">
        <f t="shared" si="54"/>
        <v>2022</v>
      </c>
      <c r="BH381" s="77"/>
    </row>
    <row r="382" spans="1:60">
      <c r="A382" s="77" t="s">
        <v>55</v>
      </c>
      <c r="B382" s="77" t="s">
        <v>56</v>
      </c>
      <c r="C382" s="77">
        <v>393691370</v>
      </c>
      <c r="D382" s="77"/>
      <c r="E382" s="77" t="s">
        <v>7166</v>
      </c>
      <c r="F382" s="77" t="s">
        <v>2135</v>
      </c>
      <c r="G382" s="77" t="s">
        <v>2147</v>
      </c>
      <c r="H382" s="77" t="s">
        <v>2148</v>
      </c>
      <c r="I382" s="77" t="s">
        <v>531</v>
      </c>
      <c r="J382" s="77" t="s">
        <v>110</v>
      </c>
      <c r="K382" s="77">
        <v>91761</v>
      </c>
      <c r="L382" s="77" t="s">
        <v>7080</v>
      </c>
      <c r="M382" s="77" t="s">
        <v>7081</v>
      </c>
      <c r="N382" s="77" t="s">
        <v>7082</v>
      </c>
      <c r="O382" s="77" t="s">
        <v>445</v>
      </c>
      <c r="P382" s="77">
        <v>76904</v>
      </c>
      <c r="Q382" s="77"/>
      <c r="R382" s="77"/>
      <c r="S382" s="77"/>
      <c r="T382" s="77"/>
      <c r="U382" s="77">
        <v>12005832</v>
      </c>
      <c r="V382" s="77">
        <v>0</v>
      </c>
      <c r="W382" s="77" t="s">
        <v>4634</v>
      </c>
      <c r="X382" s="77">
        <v>480</v>
      </c>
      <c r="Y382" s="77">
        <v>600</v>
      </c>
      <c r="Z382" s="77">
        <v>20</v>
      </c>
      <c r="AA382" s="77">
        <f t="shared" si="47"/>
        <v>0.28799999999999998</v>
      </c>
      <c r="AB382" s="77" t="s">
        <v>70</v>
      </c>
      <c r="AC382" s="77"/>
      <c r="AD382" s="77"/>
      <c r="AE382" s="77"/>
      <c r="AF382" s="77">
        <f t="shared" si="48"/>
        <v>393691370</v>
      </c>
      <c r="AG382" s="77">
        <f t="shared" si="49"/>
        <v>600</v>
      </c>
      <c r="AH382" s="77">
        <f t="shared" si="50"/>
        <v>20</v>
      </c>
      <c r="AI382" s="77">
        <f t="shared" si="51"/>
        <v>0.28799999999999998</v>
      </c>
      <c r="AJ382" s="77" t="s">
        <v>72</v>
      </c>
      <c r="AK382" s="77">
        <v>393691370</v>
      </c>
      <c r="AL382" s="78">
        <v>44651</v>
      </c>
      <c r="AM382" s="78">
        <v>44651</v>
      </c>
      <c r="AN382" s="78">
        <v>44653</v>
      </c>
      <c r="AO382" s="78">
        <v>44653</v>
      </c>
      <c r="AP382" s="78">
        <v>44653</v>
      </c>
      <c r="AQ382" s="77" t="s">
        <v>89</v>
      </c>
      <c r="AR382" s="77" t="s">
        <v>7216</v>
      </c>
      <c r="AS382" s="77"/>
      <c r="AT382" s="77"/>
      <c r="AU382" s="77"/>
      <c r="AV382" s="78"/>
      <c r="AW382" s="77" t="s">
        <v>1198</v>
      </c>
      <c r="AX382" s="77"/>
      <c r="AY382" s="77"/>
      <c r="AZ382" s="77"/>
      <c r="BA382" s="77"/>
      <c r="BB382" s="77"/>
      <c r="BC382" s="77"/>
      <c r="BD382" s="77"/>
      <c r="BE382" s="77">
        <f t="shared" si="52"/>
        <v>14</v>
      </c>
      <c r="BF382" s="77">
        <f t="shared" si="53"/>
        <v>3</v>
      </c>
      <c r="BG382" s="77">
        <f t="shared" si="54"/>
        <v>2022</v>
      </c>
      <c r="BH382" s="77"/>
    </row>
    <row r="383" spans="1:60">
      <c r="A383" s="77" t="s">
        <v>55</v>
      </c>
      <c r="B383" s="77" t="s">
        <v>56</v>
      </c>
      <c r="C383" s="77">
        <v>393692617</v>
      </c>
      <c r="D383" s="77"/>
      <c r="E383" s="77" t="s">
        <v>7166</v>
      </c>
      <c r="F383" s="77" t="s">
        <v>2135</v>
      </c>
      <c r="G383" s="77" t="s">
        <v>2147</v>
      </c>
      <c r="H383" s="77" t="s">
        <v>2148</v>
      </c>
      <c r="I383" s="77" t="s">
        <v>531</v>
      </c>
      <c r="J383" s="77" t="s">
        <v>110</v>
      </c>
      <c r="K383" s="77">
        <v>91761</v>
      </c>
      <c r="L383" s="77" t="s">
        <v>7080</v>
      </c>
      <c r="M383" s="77" t="s">
        <v>7081</v>
      </c>
      <c r="N383" s="77" t="s">
        <v>7082</v>
      </c>
      <c r="O383" s="77" t="s">
        <v>445</v>
      </c>
      <c r="P383" s="77">
        <v>76904</v>
      </c>
      <c r="Q383" s="77"/>
      <c r="R383" s="77"/>
      <c r="S383" s="77"/>
      <c r="T383" s="77"/>
      <c r="U383" s="77">
        <v>12005832</v>
      </c>
      <c r="V383" s="77">
        <v>0</v>
      </c>
      <c r="W383" s="77" t="s">
        <v>4634</v>
      </c>
      <c r="X383" s="77">
        <v>480</v>
      </c>
      <c r="Y383" s="77">
        <v>600</v>
      </c>
      <c r="Z383" s="77">
        <v>20</v>
      </c>
      <c r="AA383" s="77">
        <f t="shared" si="47"/>
        <v>0.28799999999999998</v>
      </c>
      <c r="AB383" s="77" t="s">
        <v>70</v>
      </c>
      <c r="AC383" s="77"/>
      <c r="AD383" s="77"/>
      <c r="AE383" s="77"/>
      <c r="AF383" s="77">
        <f t="shared" si="48"/>
        <v>393692617</v>
      </c>
      <c r="AG383" s="77">
        <f t="shared" si="49"/>
        <v>600</v>
      </c>
      <c r="AH383" s="77">
        <f t="shared" si="50"/>
        <v>20</v>
      </c>
      <c r="AI383" s="77">
        <f t="shared" si="51"/>
        <v>0.28799999999999998</v>
      </c>
      <c r="AJ383" s="77" t="s">
        <v>72</v>
      </c>
      <c r="AK383" s="77">
        <v>393692617</v>
      </c>
      <c r="AL383" s="78">
        <v>44651</v>
      </c>
      <c r="AM383" s="78">
        <v>44651</v>
      </c>
      <c r="AN383" s="78">
        <v>44653</v>
      </c>
      <c r="AO383" s="78">
        <v>44653</v>
      </c>
      <c r="AP383" s="78">
        <v>44653</v>
      </c>
      <c r="AQ383" s="77" t="s">
        <v>89</v>
      </c>
      <c r="AR383" s="77" t="s">
        <v>7217</v>
      </c>
      <c r="AS383" s="77"/>
      <c r="AT383" s="77"/>
      <c r="AU383" s="77"/>
      <c r="AV383" s="78"/>
      <c r="AW383" s="77" t="s">
        <v>1198</v>
      </c>
      <c r="AX383" s="77"/>
      <c r="AY383" s="77"/>
      <c r="AZ383" s="77"/>
      <c r="BA383" s="77"/>
      <c r="BB383" s="77"/>
      <c r="BC383" s="77"/>
      <c r="BD383" s="77"/>
      <c r="BE383" s="77">
        <f t="shared" si="52"/>
        <v>14</v>
      </c>
      <c r="BF383" s="77">
        <f t="shared" si="53"/>
        <v>3</v>
      </c>
      <c r="BG383" s="77">
        <f t="shared" si="54"/>
        <v>2022</v>
      </c>
      <c r="BH383" s="77"/>
    </row>
    <row r="384" spans="1:60">
      <c r="A384" s="77" t="s">
        <v>55</v>
      </c>
      <c r="B384" s="77" t="s">
        <v>56</v>
      </c>
      <c r="C384" s="77">
        <v>393693681</v>
      </c>
      <c r="D384" s="77"/>
      <c r="E384" s="77" t="s">
        <v>7166</v>
      </c>
      <c r="F384" s="77" t="s">
        <v>2135</v>
      </c>
      <c r="G384" s="77" t="s">
        <v>2147</v>
      </c>
      <c r="H384" s="77" t="s">
        <v>2148</v>
      </c>
      <c r="I384" s="77" t="s">
        <v>531</v>
      </c>
      <c r="J384" s="77" t="s">
        <v>110</v>
      </c>
      <c r="K384" s="77">
        <v>91761</v>
      </c>
      <c r="L384" s="77" t="s">
        <v>7080</v>
      </c>
      <c r="M384" s="77" t="s">
        <v>7081</v>
      </c>
      <c r="N384" s="77" t="s">
        <v>7082</v>
      </c>
      <c r="O384" s="77" t="s">
        <v>445</v>
      </c>
      <c r="P384" s="77">
        <v>76904</v>
      </c>
      <c r="Q384" s="77"/>
      <c r="R384" s="77"/>
      <c r="S384" s="77"/>
      <c r="T384" s="77"/>
      <c r="U384" s="77">
        <v>12005832</v>
      </c>
      <c r="V384" s="77">
        <v>0</v>
      </c>
      <c r="W384" s="77" t="s">
        <v>4634</v>
      </c>
      <c r="X384" s="77">
        <v>480</v>
      </c>
      <c r="Y384" s="77">
        <v>600</v>
      </c>
      <c r="Z384" s="77">
        <v>20</v>
      </c>
      <c r="AA384" s="77">
        <f t="shared" si="47"/>
        <v>0.28799999999999998</v>
      </c>
      <c r="AB384" s="77" t="s">
        <v>70</v>
      </c>
      <c r="AC384" s="77"/>
      <c r="AD384" s="77"/>
      <c r="AE384" s="77"/>
      <c r="AF384" s="77">
        <f t="shared" si="48"/>
        <v>393693681</v>
      </c>
      <c r="AG384" s="77">
        <f t="shared" si="49"/>
        <v>600</v>
      </c>
      <c r="AH384" s="77">
        <f t="shared" si="50"/>
        <v>20</v>
      </c>
      <c r="AI384" s="77">
        <f t="shared" si="51"/>
        <v>0.28799999999999998</v>
      </c>
      <c r="AJ384" s="77" t="s">
        <v>72</v>
      </c>
      <c r="AK384" s="77">
        <v>393693681</v>
      </c>
      <c r="AL384" s="78">
        <v>44651</v>
      </c>
      <c r="AM384" s="78">
        <v>44651</v>
      </c>
      <c r="AN384" s="78">
        <v>44653</v>
      </c>
      <c r="AO384" s="78">
        <v>44653</v>
      </c>
      <c r="AP384" s="78">
        <v>44653</v>
      </c>
      <c r="AQ384" s="77" t="s">
        <v>89</v>
      </c>
      <c r="AR384" s="77" t="s">
        <v>7218</v>
      </c>
      <c r="AS384" s="77"/>
      <c r="AT384" s="77"/>
      <c r="AU384" s="77"/>
      <c r="AV384" s="78"/>
      <c r="AW384" s="77" t="s">
        <v>1198</v>
      </c>
      <c r="AX384" s="77"/>
      <c r="AY384" s="77"/>
      <c r="AZ384" s="77"/>
      <c r="BA384" s="77"/>
      <c r="BB384" s="77"/>
      <c r="BC384" s="77"/>
      <c r="BD384" s="77"/>
      <c r="BE384" s="77">
        <f t="shared" si="52"/>
        <v>14</v>
      </c>
      <c r="BF384" s="77">
        <f t="shared" si="53"/>
        <v>3</v>
      </c>
      <c r="BG384" s="77">
        <f t="shared" si="54"/>
        <v>2022</v>
      </c>
      <c r="BH384" s="77"/>
    </row>
    <row r="385" spans="1:60">
      <c r="A385" s="77" t="s">
        <v>55</v>
      </c>
      <c r="B385" s="77" t="s">
        <v>56</v>
      </c>
      <c r="C385" s="77">
        <v>393694242</v>
      </c>
      <c r="D385" s="77"/>
      <c r="E385" s="77" t="s">
        <v>7166</v>
      </c>
      <c r="F385" s="77" t="s">
        <v>2135</v>
      </c>
      <c r="G385" s="77" t="s">
        <v>2147</v>
      </c>
      <c r="H385" s="77" t="s">
        <v>2148</v>
      </c>
      <c r="I385" s="77" t="s">
        <v>531</v>
      </c>
      <c r="J385" s="77" t="s">
        <v>110</v>
      </c>
      <c r="K385" s="77">
        <v>91761</v>
      </c>
      <c r="L385" s="77" t="s">
        <v>7080</v>
      </c>
      <c r="M385" s="77" t="s">
        <v>7081</v>
      </c>
      <c r="N385" s="77" t="s">
        <v>7082</v>
      </c>
      <c r="O385" s="77" t="s">
        <v>445</v>
      </c>
      <c r="P385" s="77">
        <v>76904</v>
      </c>
      <c r="Q385" s="77"/>
      <c r="R385" s="77"/>
      <c r="S385" s="77"/>
      <c r="T385" s="77"/>
      <c r="U385" s="77">
        <v>12005832</v>
      </c>
      <c r="V385" s="77">
        <v>0</v>
      </c>
      <c r="W385" s="77" t="s">
        <v>4634</v>
      </c>
      <c r="X385" s="77">
        <v>480</v>
      </c>
      <c r="Y385" s="77">
        <v>600</v>
      </c>
      <c r="Z385" s="77">
        <v>20</v>
      </c>
      <c r="AA385" s="77">
        <f t="shared" si="47"/>
        <v>0.28799999999999998</v>
      </c>
      <c r="AB385" s="77" t="s">
        <v>70</v>
      </c>
      <c r="AC385" s="77"/>
      <c r="AD385" s="77"/>
      <c r="AE385" s="77"/>
      <c r="AF385" s="77">
        <f t="shared" si="48"/>
        <v>393694242</v>
      </c>
      <c r="AG385" s="77">
        <f t="shared" si="49"/>
        <v>600</v>
      </c>
      <c r="AH385" s="77">
        <f t="shared" si="50"/>
        <v>20</v>
      </c>
      <c r="AI385" s="77">
        <f t="shared" si="51"/>
        <v>0.28799999999999998</v>
      </c>
      <c r="AJ385" s="77" t="s">
        <v>72</v>
      </c>
      <c r="AK385" s="77">
        <v>393694242</v>
      </c>
      <c r="AL385" s="78">
        <v>44651</v>
      </c>
      <c r="AM385" s="78">
        <v>44651</v>
      </c>
      <c r="AN385" s="78">
        <v>44653</v>
      </c>
      <c r="AO385" s="78">
        <v>44653</v>
      </c>
      <c r="AP385" s="78">
        <v>44653</v>
      </c>
      <c r="AQ385" s="77" t="s">
        <v>89</v>
      </c>
      <c r="AR385" s="77" t="s">
        <v>7219</v>
      </c>
      <c r="AS385" s="77"/>
      <c r="AT385" s="77"/>
      <c r="AU385" s="77"/>
      <c r="AV385" s="78"/>
      <c r="AW385" s="77" t="s">
        <v>1198</v>
      </c>
      <c r="AX385" s="77"/>
      <c r="AY385" s="77"/>
      <c r="AZ385" s="77"/>
      <c r="BA385" s="77"/>
      <c r="BB385" s="77"/>
      <c r="BC385" s="77"/>
      <c r="BD385" s="77"/>
      <c r="BE385" s="77">
        <f t="shared" si="52"/>
        <v>14</v>
      </c>
      <c r="BF385" s="77">
        <f t="shared" si="53"/>
        <v>3</v>
      </c>
      <c r="BG385" s="77">
        <f t="shared" si="54"/>
        <v>2022</v>
      </c>
      <c r="BH385" s="77"/>
    </row>
    <row r="386" spans="1:60">
      <c r="A386" s="77" t="s">
        <v>55</v>
      </c>
      <c r="B386" s="77" t="s">
        <v>56</v>
      </c>
      <c r="C386" s="77">
        <v>393694771</v>
      </c>
      <c r="D386" s="77"/>
      <c r="E386" s="77" t="s">
        <v>7166</v>
      </c>
      <c r="F386" s="77" t="s">
        <v>2135</v>
      </c>
      <c r="G386" s="77" t="s">
        <v>2147</v>
      </c>
      <c r="H386" s="77" t="s">
        <v>2148</v>
      </c>
      <c r="I386" s="77" t="s">
        <v>531</v>
      </c>
      <c r="J386" s="77" t="s">
        <v>110</v>
      </c>
      <c r="K386" s="77">
        <v>91761</v>
      </c>
      <c r="L386" s="77" t="s">
        <v>7080</v>
      </c>
      <c r="M386" s="77" t="s">
        <v>7081</v>
      </c>
      <c r="N386" s="77" t="s">
        <v>7082</v>
      </c>
      <c r="O386" s="77" t="s">
        <v>445</v>
      </c>
      <c r="P386" s="77">
        <v>76904</v>
      </c>
      <c r="Q386" s="77"/>
      <c r="R386" s="77"/>
      <c r="S386" s="77"/>
      <c r="T386" s="77"/>
      <c r="U386" s="77">
        <v>12005832</v>
      </c>
      <c r="V386" s="77">
        <v>0</v>
      </c>
      <c r="W386" s="77" t="s">
        <v>4634</v>
      </c>
      <c r="X386" s="77">
        <v>480</v>
      </c>
      <c r="Y386" s="77">
        <v>600</v>
      </c>
      <c r="Z386" s="77">
        <v>20</v>
      </c>
      <c r="AA386" s="77">
        <f t="shared" si="47"/>
        <v>0.28799999999999998</v>
      </c>
      <c r="AB386" s="77" t="s">
        <v>70</v>
      </c>
      <c r="AC386" s="77"/>
      <c r="AD386" s="77"/>
      <c r="AE386" s="77"/>
      <c r="AF386" s="77">
        <f t="shared" si="48"/>
        <v>393694771</v>
      </c>
      <c r="AG386" s="77">
        <f t="shared" si="49"/>
        <v>600</v>
      </c>
      <c r="AH386" s="77">
        <f t="shared" si="50"/>
        <v>20</v>
      </c>
      <c r="AI386" s="77">
        <f t="shared" si="51"/>
        <v>0.28799999999999998</v>
      </c>
      <c r="AJ386" s="77" t="s">
        <v>72</v>
      </c>
      <c r="AK386" s="77">
        <v>393694771</v>
      </c>
      <c r="AL386" s="78">
        <v>44651</v>
      </c>
      <c r="AM386" s="78">
        <v>44651</v>
      </c>
      <c r="AN386" s="78">
        <v>44653</v>
      </c>
      <c r="AO386" s="78">
        <v>44653</v>
      </c>
      <c r="AP386" s="78">
        <v>44653</v>
      </c>
      <c r="AQ386" s="77" t="s">
        <v>89</v>
      </c>
      <c r="AR386" s="77" t="s">
        <v>7220</v>
      </c>
      <c r="AS386" s="77"/>
      <c r="AT386" s="77"/>
      <c r="AU386" s="77"/>
      <c r="AV386" s="78"/>
      <c r="AW386" s="77" t="s">
        <v>1198</v>
      </c>
      <c r="AX386" s="77"/>
      <c r="AY386" s="77"/>
      <c r="AZ386" s="77"/>
      <c r="BA386" s="77"/>
      <c r="BB386" s="77"/>
      <c r="BC386" s="77"/>
      <c r="BD386" s="77"/>
      <c r="BE386" s="77">
        <f t="shared" si="52"/>
        <v>14</v>
      </c>
      <c r="BF386" s="77">
        <f t="shared" si="53"/>
        <v>3</v>
      </c>
      <c r="BG386" s="77">
        <f t="shared" si="54"/>
        <v>2022</v>
      </c>
      <c r="BH386" s="77"/>
    </row>
    <row r="387" spans="1:60">
      <c r="A387" s="77" t="s">
        <v>55</v>
      </c>
      <c r="B387" s="77" t="s">
        <v>56</v>
      </c>
      <c r="C387" s="77">
        <v>393695589</v>
      </c>
      <c r="D387" s="77"/>
      <c r="E387" s="77" t="s">
        <v>7166</v>
      </c>
      <c r="F387" s="77" t="s">
        <v>2135</v>
      </c>
      <c r="G387" s="77" t="s">
        <v>2147</v>
      </c>
      <c r="H387" s="77" t="s">
        <v>2148</v>
      </c>
      <c r="I387" s="77" t="s">
        <v>531</v>
      </c>
      <c r="J387" s="77" t="s">
        <v>110</v>
      </c>
      <c r="K387" s="77">
        <v>91761</v>
      </c>
      <c r="L387" s="77" t="s">
        <v>7080</v>
      </c>
      <c r="M387" s="77" t="s">
        <v>7081</v>
      </c>
      <c r="N387" s="77" t="s">
        <v>7082</v>
      </c>
      <c r="O387" s="77" t="s">
        <v>445</v>
      </c>
      <c r="P387" s="77">
        <v>76904</v>
      </c>
      <c r="Q387" s="77"/>
      <c r="R387" s="77"/>
      <c r="S387" s="77"/>
      <c r="T387" s="77"/>
      <c r="U387" s="77">
        <v>12005832</v>
      </c>
      <c r="V387" s="77">
        <v>0</v>
      </c>
      <c r="W387" s="77" t="s">
        <v>4634</v>
      </c>
      <c r="X387" s="77">
        <v>480</v>
      </c>
      <c r="Y387" s="77">
        <v>600</v>
      </c>
      <c r="Z387" s="77">
        <v>20</v>
      </c>
      <c r="AA387" s="77">
        <f t="shared" ref="AA387:AA448" si="55">X387*Y387/1000000</f>
        <v>0.28799999999999998</v>
      </c>
      <c r="AB387" s="77" t="s">
        <v>70</v>
      </c>
      <c r="AC387" s="77"/>
      <c r="AD387" s="77"/>
      <c r="AE387" s="77"/>
      <c r="AF387" s="77">
        <f t="shared" ref="AF387:AF448" si="56">C387</f>
        <v>393695589</v>
      </c>
      <c r="AG387" s="77">
        <f t="shared" ref="AG387:AG448" si="57">Y387</f>
        <v>600</v>
      </c>
      <c r="AH387" s="77">
        <f t="shared" ref="AH387:AH448" si="58">Z387</f>
        <v>20</v>
      </c>
      <c r="AI387" s="77">
        <f t="shared" ref="AI387:AI448" si="59">AA387</f>
        <v>0.28799999999999998</v>
      </c>
      <c r="AJ387" s="77" t="s">
        <v>72</v>
      </c>
      <c r="AK387" s="77">
        <v>393695589</v>
      </c>
      <c r="AL387" s="78">
        <v>44651</v>
      </c>
      <c r="AM387" s="78">
        <v>44651</v>
      </c>
      <c r="AN387" s="78">
        <v>44653</v>
      </c>
      <c r="AO387" s="78">
        <v>44653</v>
      </c>
      <c r="AP387" s="78">
        <v>44653</v>
      </c>
      <c r="AQ387" s="77" t="s">
        <v>89</v>
      </c>
      <c r="AR387" s="77" t="s">
        <v>7221</v>
      </c>
      <c r="AS387" s="77"/>
      <c r="AT387" s="77"/>
      <c r="AU387" s="77"/>
      <c r="AV387" s="78"/>
      <c r="AW387" s="77" t="s">
        <v>1198</v>
      </c>
      <c r="AX387" s="77"/>
      <c r="AY387" s="77"/>
      <c r="AZ387" s="77"/>
      <c r="BA387" s="77"/>
      <c r="BB387" s="77"/>
      <c r="BC387" s="77"/>
      <c r="BD387" s="77"/>
      <c r="BE387" s="77">
        <f t="shared" ref="BE387:BE448" si="60">WEEKNUM(AL387)</f>
        <v>14</v>
      </c>
      <c r="BF387" s="77">
        <f t="shared" ref="BF387:BF448" si="61">MONTH(AL387)</f>
        <v>3</v>
      </c>
      <c r="BG387" s="77">
        <f t="shared" ref="BG387:BG448" si="62">YEAR(AL387)</f>
        <v>2022</v>
      </c>
      <c r="BH387" s="77"/>
    </row>
    <row r="388" spans="1:60">
      <c r="A388" s="77" t="s">
        <v>55</v>
      </c>
      <c r="B388" s="77" t="s">
        <v>56</v>
      </c>
      <c r="C388" s="77">
        <v>393761703</v>
      </c>
      <c r="D388" s="77"/>
      <c r="E388" s="77" t="s">
        <v>7166</v>
      </c>
      <c r="F388" s="77" t="s">
        <v>2135</v>
      </c>
      <c r="G388" s="77" t="s">
        <v>2136</v>
      </c>
      <c r="H388" s="77" t="s">
        <v>2137</v>
      </c>
      <c r="I388" s="77" t="s">
        <v>2138</v>
      </c>
      <c r="J388" s="77" t="s">
        <v>110</v>
      </c>
      <c r="K388" s="77">
        <v>90248</v>
      </c>
      <c r="L388" s="77" t="s">
        <v>7080</v>
      </c>
      <c r="M388" s="77" t="s">
        <v>7081</v>
      </c>
      <c r="N388" s="77" t="s">
        <v>7082</v>
      </c>
      <c r="O388" s="77" t="s">
        <v>445</v>
      </c>
      <c r="P388" s="77">
        <v>76904</v>
      </c>
      <c r="Q388" s="77"/>
      <c r="R388" s="77"/>
      <c r="S388" s="77"/>
      <c r="T388" s="77"/>
      <c r="U388" s="77">
        <v>12005832</v>
      </c>
      <c r="V388" s="77">
        <v>0</v>
      </c>
      <c r="W388" s="77" t="s">
        <v>4634</v>
      </c>
      <c r="X388" s="77">
        <v>480</v>
      </c>
      <c r="Y388" s="77">
        <v>600</v>
      </c>
      <c r="Z388" s="77">
        <v>20</v>
      </c>
      <c r="AA388" s="77">
        <f t="shared" si="55"/>
        <v>0.28799999999999998</v>
      </c>
      <c r="AB388" s="77" t="s">
        <v>70</v>
      </c>
      <c r="AC388" s="77"/>
      <c r="AD388" s="77"/>
      <c r="AE388" s="77"/>
      <c r="AF388" s="77">
        <f t="shared" si="56"/>
        <v>393761703</v>
      </c>
      <c r="AG388" s="77">
        <f t="shared" si="57"/>
        <v>600</v>
      </c>
      <c r="AH388" s="77">
        <f t="shared" si="58"/>
        <v>20</v>
      </c>
      <c r="AI388" s="77">
        <f t="shared" si="59"/>
        <v>0.28799999999999998</v>
      </c>
      <c r="AJ388" s="77" t="s">
        <v>72</v>
      </c>
      <c r="AK388" s="77">
        <v>393761703</v>
      </c>
      <c r="AL388" s="78">
        <v>44651</v>
      </c>
      <c r="AM388" s="78">
        <v>44651</v>
      </c>
      <c r="AN388" s="78">
        <v>44653</v>
      </c>
      <c r="AO388" s="78">
        <v>44653</v>
      </c>
      <c r="AP388" s="78">
        <v>44653</v>
      </c>
      <c r="AQ388" s="77" t="s">
        <v>89</v>
      </c>
      <c r="AR388" s="77" t="s">
        <v>7222</v>
      </c>
      <c r="AS388" s="77"/>
      <c r="AT388" s="77"/>
      <c r="AU388" s="77"/>
      <c r="AV388" s="78"/>
      <c r="AW388" s="77" t="s">
        <v>1198</v>
      </c>
      <c r="AX388" s="77"/>
      <c r="AY388" s="77"/>
      <c r="AZ388" s="77"/>
      <c r="BA388" s="77"/>
      <c r="BB388" s="77"/>
      <c r="BC388" s="77"/>
      <c r="BD388" s="77"/>
      <c r="BE388" s="77">
        <f t="shared" si="60"/>
        <v>14</v>
      </c>
      <c r="BF388" s="77">
        <f t="shared" si="61"/>
        <v>3</v>
      </c>
      <c r="BG388" s="77">
        <f t="shared" si="62"/>
        <v>2022</v>
      </c>
      <c r="BH388" s="77"/>
    </row>
    <row r="389" spans="1:60">
      <c r="A389" s="77" t="s">
        <v>55</v>
      </c>
      <c r="B389" s="77" t="s">
        <v>56</v>
      </c>
      <c r="C389" s="77">
        <v>393762075</v>
      </c>
      <c r="D389" s="77"/>
      <c r="E389" s="77" t="s">
        <v>7166</v>
      </c>
      <c r="F389" s="77" t="s">
        <v>2135</v>
      </c>
      <c r="G389" s="77" t="s">
        <v>2136</v>
      </c>
      <c r="H389" s="77" t="s">
        <v>2137</v>
      </c>
      <c r="I389" s="77" t="s">
        <v>2138</v>
      </c>
      <c r="J389" s="77" t="s">
        <v>110</v>
      </c>
      <c r="K389" s="77">
        <v>90248</v>
      </c>
      <c r="L389" s="77" t="s">
        <v>7080</v>
      </c>
      <c r="M389" s="77" t="s">
        <v>7081</v>
      </c>
      <c r="N389" s="77" t="s">
        <v>7082</v>
      </c>
      <c r="O389" s="77" t="s">
        <v>445</v>
      </c>
      <c r="P389" s="77">
        <v>76904</v>
      </c>
      <c r="Q389" s="77"/>
      <c r="R389" s="77"/>
      <c r="S389" s="77"/>
      <c r="T389" s="77"/>
      <c r="U389" s="77">
        <v>12005832</v>
      </c>
      <c r="V389" s="77">
        <v>0</v>
      </c>
      <c r="W389" s="77" t="s">
        <v>4634</v>
      </c>
      <c r="X389" s="77">
        <v>480</v>
      </c>
      <c r="Y389" s="77">
        <v>600</v>
      </c>
      <c r="Z389" s="77">
        <v>20</v>
      </c>
      <c r="AA389" s="77">
        <f t="shared" si="55"/>
        <v>0.28799999999999998</v>
      </c>
      <c r="AB389" s="77" t="s">
        <v>70</v>
      </c>
      <c r="AC389" s="77"/>
      <c r="AD389" s="77"/>
      <c r="AE389" s="77"/>
      <c r="AF389" s="77">
        <f t="shared" si="56"/>
        <v>393762075</v>
      </c>
      <c r="AG389" s="77">
        <f t="shared" si="57"/>
        <v>600</v>
      </c>
      <c r="AH389" s="77">
        <f t="shared" si="58"/>
        <v>20</v>
      </c>
      <c r="AI389" s="77">
        <f t="shared" si="59"/>
        <v>0.28799999999999998</v>
      </c>
      <c r="AJ389" s="77" t="s">
        <v>72</v>
      </c>
      <c r="AK389" s="77">
        <v>393762075</v>
      </c>
      <c r="AL389" s="78">
        <v>44651</v>
      </c>
      <c r="AM389" s="78">
        <v>44651</v>
      </c>
      <c r="AN389" s="78">
        <v>44653</v>
      </c>
      <c r="AO389" s="78">
        <v>44653</v>
      </c>
      <c r="AP389" s="78">
        <v>44653</v>
      </c>
      <c r="AQ389" s="77" t="s">
        <v>89</v>
      </c>
      <c r="AR389" s="77" t="s">
        <v>7223</v>
      </c>
      <c r="AS389" s="77"/>
      <c r="AT389" s="77"/>
      <c r="AU389" s="77"/>
      <c r="AV389" s="78"/>
      <c r="AW389" s="77" t="s">
        <v>1198</v>
      </c>
      <c r="AX389" s="77"/>
      <c r="AY389" s="77"/>
      <c r="AZ389" s="77"/>
      <c r="BA389" s="77"/>
      <c r="BB389" s="77"/>
      <c r="BC389" s="77"/>
      <c r="BD389" s="77"/>
      <c r="BE389" s="77">
        <f t="shared" si="60"/>
        <v>14</v>
      </c>
      <c r="BF389" s="77">
        <f t="shared" si="61"/>
        <v>3</v>
      </c>
      <c r="BG389" s="77">
        <f t="shared" si="62"/>
        <v>2022</v>
      </c>
      <c r="BH389" s="77"/>
    </row>
    <row r="390" spans="1:60">
      <c r="A390" s="77" t="s">
        <v>55</v>
      </c>
      <c r="B390" s="77" t="s">
        <v>56</v>
      </c>
      <c r="C390" s="77">
        <v>393762223</v>
      </c>
      <c r="D390" s="77"/>
      <c r="E390" s="77" t="s">
        <v>7166</v>
      </c>
      <c r="F390" s="77" t="s">
        <v>2135</v>
      </c>
      <c r="G390" s="77" t="s">
        <v>2136</v>
      </c>
      <c r="H390" s="77" t="s">
        <v>2137</v>
      </c>
      <c r="I390" s="77" t="s">
        <v>2138</v>
      </c>
      <c r="J390" s="77" t="s">
        <v>110</v>
      </c>
      <c r="K390" s="77">
        <v>90248</v>
      </c>
      <c r="L390" s="77" t="s">
        <v>7080</v>
      </c>
      <c r="M390" s="77" t="s">
        <v>7081</v>
      </c>
      <c r="N390" s="77" t="s">
        <v>7082</v>
      </c>
      <c r="O390" s="77" t="s">
        <v>445</v>
      </c>
      <c r="P390" s="77">
        <v>76904</v>
      </c>
      <c r="Q390" s="77"/>
      <c r="R390" s="77"/>
      <c r="S390" s="77"/>
      <c r="T390" s="77"/>
      <c r="U390" s="77">
        <v>12005832</v>
      </c>
      <c r="V390" s="77">
        <v>0</v>
      </c>
      <c r="W390" s="77" t="s">
        <v>4634</v>
      </c>
      <c r="X390" s="77">
        <v>480</v>
      </c>
      <c r="Y390" s="77">
        <v>600</v>
      </c>
      <c r="Z390" s="77">
        <v>20</v>
      </c>
      <c r="AA390" s="77">
        <f t="shared" si="55"/>
        <v>0.28799999999999998</v>
      </c>
      <c r="AB390" s="77" t="s">
        <v>70</v>
      </c>
      <c r="AC390" s="77"/>
      <c r="AD390" s="77"/>
      <c r="AE390" s="77"/>
      <c r="AF390" s="77">
        <f t="shared" si="56"/>
        <v>393762223</v>
      </c>
      <c r="AG390" s="77">
        <f t="shared" si="57"/>
        <v>600</v>
      </c>
      <c r="AH390" s="77">
        <f t="shared" si="58"/>
        <v>20</v>
      </c>
      <c r="AI390" s="77">
        <f t="shared" si="59"/>
        <v>0.28799999999999998</v>
      </c>
      <c r="AJ390" s="77" t="s">
        <v>72</v>
      </c>
      <c r="AK390" s="77">
        <v>393762223</v>
      </c>
      <c r="AL390" s="78">
        <v>44651</v>
      </c>
      <c r="AM390" s="78">
        <v>44651</v>
      </c>
      <c r="AN390" s="78">
        <v>44653</v>
      </c>
      <c r="AO390" s="78">
        <v>44653</v>
      </c>
      <c r="AP390" s="78">
        <v>44653</v>
      </c>
      <c r="AQ390" s="77" t="s">
        <v>89</v>
      </c>
      <c r="AR390" s="77" t="s">
        <v>7224</v>
      </c>
      <c r="AS390" s="77"/>
      <c r="AT390" s="77"/>
      <c r="AU390" s="77"/>
      <c r="AV390" s="78"/>
      <c r="AW390" s="77" t="s">
        <v>1198</v>
      </c>
      <c r="AX390" s="77"/>
      <c r="AY390" s="77"/>
      <c r="AZ390" s="77"/>
      <c r="BA390" s="77"/>
      <c r="BB390" s="77"/>
      <c r="BC390" s="77"/>
      <c r="BD390" s="77"/>
      <c r="BE390" s="77">
        <f t="shared" si="60"/>
        <v>14</v>
      </c>
      <c r="BF390" s="77">
        <f t="shared" si="61"/>
        <v>3</v>
      </c>
      <c r="BG390" s="77">
        <f t="shared" si="62"/>
        <v>2022</v>
      </c>
      <c r="BH390" s="77"/>
    </row>
    <row r="391" spans="1:60">
      <c r="A391" s="77" t="s">
        <v>55</v>
      </c>
      <c r="B391" s="77" t="s">
        <v>56</v>
      </c>
      <c r="C391" s="77">
        <v>392438260</v>
      </c>
      <c r="D391" s="77"/>
      <c r="E391" s="77" t="s">
        <v>7166</v>
      </c>
      <c r="F391" s="77" t="s">
        <v>5498</v>
      </c>
      <c r="G391" s="77" t="s">
        <v>7172</v>
      </c>
      <c r="H391" s="77" t="s">
        <v>7173</v>
      </c>
      <c r="I391" s="77" t="s">
        <v>5501</v>
      </c>
      <c r="J391" s="77" t="s">
        <v>445</v>
      </c>
      <c r="K391" s="77">
        <v>77536</v>
      </c>
      <c r="L391" s="77" t="s">
        <v>7080</v>
      </c>
      <c r="M391" s="77" t="s">
        <v>7081</v>
      </c>
      <c r="N391" s="77" t="s">
        <v>7082</v>
      </c>
      <c r="O391" s="77" t="s">
        <v>445</v>
      </c>
      <c r="P391" s="77">
        <v>76904</v>
      </c>
      <c r="Q391" s="77"/>
      <c r="R391" s="77"/>
      <c r="S391" s="77"/>
      <c r="T391" s="77"/>
      <c r="U391" s="77">
        <v>12005832</v>
      </c>
      <c r="V391" s="77"/>
      <c r="W391" s="77" t="s">
        <v>7168</v>
      </c>
      <c r="X391" s="77">
        <v>480</v>
      </c>
      <c r="Y391" s="77">
        <v>600</v>
      </c>
      <c r="Z391" s="77">
        <v>20</v>
      </c>
      <c r="AA391" s="77">
        <f t="shared" si="55"/>
        <v>0.28799999999999998</v>
      </c>
      <c r="AB391" s="77" t="s">
        <v>70</v>
      </c>
      <c r="AC391" s="77"/>
      <c r="AD391" s="77"/>
      <c r="AE391" s="77"/>
      <c r="AF391" s="77">
        <f t="shared" si="56"/>
        <v>392438260</v>
      </c>
      <c r="AG391" s="77">
        <f t="shared" si="57"/>
        <v>600</v>
      </c>
      <c r="AH391" s="77">
        <f t="shared" si="58"/>
        <v>20</v>
      </c>
      <c r="AI391" s="77">
        <f t="shared" si="59"/>
        <v>0.28799999999999998</v>
      </c>
      <c r="AJ391" s="77" t="s">
        <v>72</v>
      </c>
      <c r="AK391" s="77">
        <v>392438260</v>
      </c>
      <c r="AL391" s="78">
        <v>44648</v>
      </c>
      <c r="AM391" s="78">
        <v>44648</v>
      </c>
      <c r="AN391" s="78">
        <v>44653</v>
      </c>
      <c r="AO391" s="78">
        <v>44653</v>
      </c>
      <c r="AP391" s="78">
        <v>44653</v>
      </c>
      <c r="AQ391" s="77" t="s">
        <v>89</v>
      </c>
      <c r="AR391" s="77"/>
      <c r="AS391" s="77"/>
      <c r="AT391" s="77"/>
      <c r="AU391" s="77"/>
      <c r="AV391" s="78"/>
      <c r="AW391" s="77" t="s">
        <v>1198</v>
      </c>
      <c r="AX391" s="77"/>
      <c r="AY391" s="77"/>
      <c r="AZ391" s="77"/>
      <c r="BA391" s="77"/>
      <c r="BB391" s="77"/>
      <c r="BC391" s="77"/>
      <c r="BD391" s="77"/>
      <c r="BE391" s="77">
        <f t="shared" si="60"/>
        <v>14</v>
      </c>
      <c r="BF391" s="77">
        <f t="shared" si="61"/>
        <v>3</v>
      </c>
      <c r="BG391" s="77">
        <f t="shared" si="62"/>
        <v>2022</v>
      </c>
      <c r="BH391" s="77"/>
    </row>
    <row r="392" spans="1:60">
      <c r="A392" s="77" t="s">
        <v>55</v>
      </c>
      <c r="B392" s="77" t="s">
        <v>56</v>
      </c>
      <c r="C392" s="77">
        <v>390513837</v>
      </c>
      <c r="D392" s="77"/>
      <c r="E392" s="77" t="s">
        <v>7166</v>
      </c>
      <c r="F392" s="77" t="s">
        <v>85</v>
      </c>
      <c r="G392" s="77" t="s">
        <v>5855</v>
      </c>
      <c r="H392" s="77" t="s">
        <v>5856</v>
      </c>
      <c r="I392" s="77" t="s">
        <v>6216</v>
      </c>
      <c r="J392" s="77" t="s">
        <v>85</v>
      </c>
      <c r="K392" s="309" t="s">
        <v>5858</v>
      </c>
      <c r="L392" s="77" t="s">
        <v>7080</v>
      </c>
      <c r="M392" s="77" t="s">
        <v>7081</v>
      </c>
      <c r="N392" s="77" t="s">
        <v>7082</v>
      </c>
      <c r="O392" s="77" t="s">
        <v>445</v>
      </c>
      <c r="P392" s="77">
        <v>76904</v>
      </c>
      <c r="Q392" s="77"/>
      <c r="R392" s="77"/>
      <c r="S392" s="77"/>
      <c r="T392" s="77"/>
      <c r="U392" s="77">
        <v>12005832</v>
      </c>
      <c r="V392" s="77"/>
      <c r="W392" s="77" t="s">
        <v>7175</v>
      </c>
      <c r="X392" s="77">
        <v>480</v>
      </c>
      <c r="Y392" s="77">
        <v>600</v>
      </c>
      <c r="Z392" s="77">
        <v>20</v>
      </c>
      <c r="AA392" s="77">
        <f t="shared" si="55"/>
        <v>0.28799999999999998</v>
      </c>
      <c r="AB392" s="77" t="s">
        <v>70</v>
      </c>
      <c r="AC392" s="77"/>
      <c r="AD392" s="77"/>
      <c r="AE392" s="77"/>
      <c r="AF392" s="77">
        <f t="shared" si="56"/>
        <v>390513837</v>
      </c>
      <c r="AG392" s="77">
        <f t="shared" si="57"/>
        <v>600</v>
      </c>
      <c r="AH392" s="77">
        <f t="shared" si="58"/>
        <v>20</v>
      </c>
      <c r="AI392" s="77">
        <f t="shared" si="59"/>
        <v>0.28799999999999998</v>
      </c>
      <c r="AJ392" s="77" t="s">
        <v>72</v>
      </c>
      <c r="AK392" s="77">
        <v>390513837</v>
      </c>
      <c r="AL392" s="78">
        <v>44649</v>
      </c>
      <c r="AM392" s="78">
        <v>44649</v>
      </c>
      <c r="AN392" s="78">
        <v>44653</v>
      </c>
      <c r="AO392" s="78">
        <v>44653</v>
      </c>
      <c r="AP392" s="78">
        <v>44653</v>
      </c>
      <c r="AQ392" s="77" t="s">
        <v>89</v>
      </c>
      <c r="AR392" s="77"/>
      <c r="AS392" s="77"/>
      <c r="AT392" s="77"/>
      <c r="AU392" s="77"/>
      <c r="AV392" s="78"/>
      <c r="AW392" s="77" t="s">
        <v>1198</v>
      </c>
      <c r="AX392" s="77"/>
      <c r="AY392" s="77"/>
      <c r="AZ392" s="77"/>
      <c r="BA392" s="77"/>
      <c r="BB392" s="77"/>
      <c r="BC392" s="77"/>
      <c r="BD392" s="77"/>
      <c r="BE392" s="77">
        <f t="shared" si="60"/>
        <v>14</v>
      </c>
      <c r="BF392" s="77">
        <f t="shared" si="61"/>
        <v>3</v>
      </c>
      <c r="BG392" s="77">
        <f t="shared" si="62"/>
        <v>2022</v>
      </c>
      <c r="BH392" s="77"/>
    </row>
    <row r="393" spans="1:60">
      <c r="A393" s="77" t="s">
        <v>55</v>
      </c>
      <c r="B393" s="77" t="s">
        <v>56</v>
      </c>
      <c r="C393" s="77">
        <v>393415755</v>
      </c>
      <c r="D393" s="77"/>
      <c r="E393" s="77" t="s">
        <v>7166</v>
      </c>
      <c r="F393" s="77" t="s">
        <v>85</v>
      </c>
      <c r="G393" s="77" t="s">
        <v>5855</v>
      </c>
      <c r="H393" s="77" t="s">
        <v>5856</v>
      </c>
      <c r="I393" s="77" t="s">
        <v>6216</v>
      </c>
      <c r="J393" s="77" t="s">
        <v>85</v>
      </c>
      <c r="K393" s="309" t="s">
        <v>5858</v>
      </c>
      <c r="L393" s="77" t="s">
        <v>7080</v>
      </c>
      <c r="M393" s="77" t="s">
        <v>7081</v>
      </c>
      <c r="N393" s="77" t="s">
        <v>7082</v>
      </c>
      <c r="O393" s="77" t="s">
        <v>445</v>
      </c>
      <c r="P393" s="77">
        <v>76904</v>
      </c>
      <c r="Q393" s="77"/>
      <c r="R393" s="77"/>
      <c r="S393" s="77"/>
      <c r="T393" s="77"/>
      <c r="U393" s="77">
        <v>12005832</v>
      </c>
      <c r="V393" s="77"/>
      <c r="W393" s="77" t="s">
        <v>7175</v>
      </c>
      <c r="X393" s="77">
        <v>480</v>
      </c>
      <c r="Y393" s="77">
        <v>600</v>
      </c>
      <c r="Z393" s="77">
        <v>20</v>
      </c>
      <c r="AA393" s="77">
        <f t="shared" si="55"/>
        <v>0.28799999999999998</v>
      </c>
      <c r="AB393" s="77" t="s">
        <v>70</v>
      </c>
      <c r="AC393" s="77"/>
      <c r="AD393" s="77"/>
      <c r="AE393" s="77"/>
      <c r="AF393" s="77">
        <f t="shared" si="56"/>
        <v>393415755</v>
      </c>
      <c r="AG393" s="77">
        <f t="shared" si="57"/>
        <v>600</v>
      </c>
      <c r="AH393" s="77">
        <f t="shared" si="58"/>
        <v>20</v>
      </c>
      <c r="AI393" s="77">
        <f t="shared" si="59"/>
        <v>0.28799999999999998</v>
      </c>
      <c r="AJ393" s="77" t="s">
        <v>72</v>
      </c>
      <c r="AK393" s="77">
        <v>393415755</v>
      </c>
      <c r="AL393" s="78">
        <v>44649</v>
      </c>
      <c r="AM393" s="78">
        <v>44649</v>
      </c>
      <c r="AN393" s="78">
        <v>44653</v>
      </c>
      <c r="AO393" s="78">
        <v>44653</v>
      </c>
      <c r="AP393" s="78">
        <v>44653</v>
      </c>
      <c r="AQ393" s="77" t="s">
        <v>89</v>
      </c>
      <c r="AR393" s="77"/>
      <c r="AS393" s="77"/>
      <c r="AT393" s="77"/>
      <c r="AU393" s="77"/>
      <c r="AV393" s="78"/>
      <c r="AW393" s="77" t="s">
        <v>1198</v>
      </c>
      <c r="AX393" s="77"/>
      <c r="AY393" s="77"/>
      <c r="AZ393" s="77"/>
      <c r="BA393" s="77"/>
      <c r="BB393" s="77"/>
      <c r="BC393" s="77"/>
      <c r="BD393" s="77"/>
      <c r="BE393" s="77">
        <f t="shared" si="60"/>
        <v>14</v>
      </c>
      <c r="BF393" s="77">
        <f t="shared" si="61"/>
        <v>3</v>
      </c>
      <c r="BG393" s="77">
        <f t="shared" si="62"/>
        <v>2022</v>
      </c>
      <c r="BH393" s="77"/>
    </row>
    <row r="394" spans="1:60">
      <c r="A394" s="77" t="s">
        <v>55</v>
      </c>
      <c r="B394" s="77" t="s">
        <v>56</v>
      </c>
      <c r="C394" s="77">
        <v>393415867</v>
      </c>
      <c r="D394" s="77"/>
      <c r="E394" s="77" t="s">
        <v>7166</v>
      </c>
      <c r="F394" s="77" t="s">
        <v>85</v>
      </c>
      <c r="G394" s="77" t="s">
        <v>5855</v>
      </c>
      <c r="H394" s="77" t="s">
        <v>5856</v>
      </c>
      <c r="I394" s="77" t="s">
        <v>6216</v>
      </c>
      <c r="J394" s="77" t="s">
        <v>85</v>
      </c>
      <c r="K394" s="309" t="s">
        <v>5858</v>
      </c>
      <c r="L394" s="77" t="s">
        <v>7080</v>
      </c>
      <c r="M394" s="77" t="s">
        <v>7081</v>
      </c>
      <c r="N394" s="77" t="s">
        <v>7082</v>
      </c>
      <c r="O394" s="77" t="s">
        <v>445</v>
      </c>
      <c r="P394" s="77">
        <v>76904</v>
      </c>
      <c r="Q394" s="77"/>
      <c r="R394" s="77"/>
      <c r="S394" s="77"/>
      <c r="T394" s="77"/>
      <c r="U394" s="77">
        <v>12005832</v>
      </c>
      <c r="V394" s="77"/>
      <c r="W394" s="77" t="s">
        <v>7175</v>
      </c>
      <c r="X394" s="77">
        <v>480</v>
      </c>
      <c r="Y394" s="77">
        <v>600</v>
      </c>
      <c r="Z394" s="77">
        <v>20</v>
      </c>
      <c r="AA394" s="77">
        <f t="shared" si="55"/>
        <v>0.28799999999999998</v>
      </c>
      <c r="AB394" s="77" t="s">
        <v>70</v>
      </c>
      <c r="AC394" s="77"/>
      <c r="AD394" s="77"/>
      <c r="AE394" s="77"/>
      <c r="AF394" s="77">
        <f t="shared" si="56"/>
        <v>393415867</v>
      </c>
      <c r="AG394" s="77">
        <f t="shared" si="57"/>
        <v>600</v>
      </c>
      <c r="AH394" s="77">
        <f t="shared" si="58"/>
        <v>20</v>
      </c>
      <c r="AI394" s="77">
        <f t="shared" si="59"/>
        <v>0.28799999999999998</v>
      </c>
      <c r="AJ394" s="77" t="s">
        <v>72</v>
      </c>
      <c r="AK394" s="77">
        <v>393415867</v>
      </c>
      <c r="AL394" s="78">
        <v>44649</v>
      </c>
      <c r="AM394" s="78">
        <v>44649</v>
      </c>
      <c r="AN394" s="78">
        <v>44653</v>
      </c>
      <c r="AO394" s="78">
        <v>44653</v>
      </c>
      <c r="AP394" s="78">
        <v>44653</v>
      </c>
      <c r="AQ394" s="77" t="s">
        <v>89</v>
      </c>
      <c r="AR394" s="77"/>
      <c r="AS394" s="77"/>
      <c r="AT394" s="77"/>
      <c r="AU394" s="77"/>
      <c r="AV394" s="78"/>
      <c r="AW394" s="77" t="s">
        <v>1198</v>
      </c>
      <c r="AX394" s="77"/>
      <c r="AY394" s="77"/>
      <c r="AZ394" s="77"/>
      <c r="BA394" s="77"/>
      <c r="BB394" s="77"/>
      <c r="BC394" s="77"/>
      <c r="BD394" s="77"/>
      <c r="BE394" s="77">
        <f t="shared" si="60"/>
        <v>14</v>
      </c>
      <c r="BF394" s="77">
        <f t="shared" si="61"/>
        <v>3</v>
      </c>
      <c r="BG394" s="77">
        <f t="shared" si="62"/>
        <v>2022</v>
      </c>
      <c r="BH394" s="77"/>
    </row>
    <row r="395" spans="1:60">
      <c r="A395" s="77" t="s">
        <v>55</v>
      </c>
      <c r="B395" s="77" t="s">
        <v>56</v>
      </c>
      <c r="C395" s="77">
        <v>393415934</v>
      </c>
      <c r="D395" s="77"/>
      <c r="E395" s="77" t="s">
        <v>7166</v>
      </c>
      <c r="F395" s="77" t="s">
        <v>85</v>
      </c>
      <c r="G395" s="77" t="s">
        <v>5855</v>
      </c>
      <c r="H395" s="77" t="s">
        <v>5856</v>
      </c>
      <c r="I395" s="77" t="s">
        <v>6216</v>
      </c>
      <c r="J395" s="77" t="s">
        <v>85</v>
      </c>
      <c r="K395" s="309" t="s">
        <v>5858</v>
      </c>
      <c r="L395" s="77" t="s">
        <v>7080</v>
      </c>
      <c r="M395" s="77" t="s">
        <v>7081</v>
      </c>
      <c r="N395" s="77" t="s">
        <v>7082</v>
      </c>
      <c r="O395" s="77" t="s">
        <v>445</v>
      </c>
      <c r="P395" s="77">
        <v>76904</v>
      </c>
      <c r="Q395" s="77"/>
      <c r="R395" s="77"/>
      <c r="S395" s="77"/>
      <c r="T395" s="77"/>
      <c r="U395" s="77">
        <v>12005832</v>
      </c>
      <c r="V395" s="77"/>
      <c r="W395" s="77" t="s">
        <v>7175</v>
      </c>
      <c r="X395" s="77">
        <v>480</v>
      </c>
      <c r="Y395" s="77">
        <v>600</v>
      </c>
      <c r="Z395" s="77">
        <v>20</v>
      </c>
      <c r="AA395" s="77">
        <f t="shared" si="55"/>
        <v>0.28799999999999998</v>
      </c>
      <c r="AB395" s="77" t="s">
        <v>70</v>
      </c>
      <c r="AC395" s="77"/>
      <c r="AD395" s="77"/>
      <c r="AE395" s="77"/>
      <c r="AF395" s="77">
        <f t="shared" si="56"/>
        <v>393415934</v>
      </c>
      <c r="AG395" s="77">
        <f t="shared" si="57"/>
        <v>600</v>
      </c>
      <c r="AH395" s="77">
        <f t="shared" si="58"/>
        <v>20</v>
      </c>
      <c r="AI395" s="77">
        <f t="shared" si="59"/>
        <v>0.28799999999999998</v>
      </c>
      <c r="AJ395" s="77" t="s">
        <v>72</v>
      </c>
      <c r="AK395" s="77">
        <v>393415934</v>
      </c>
      <c r="AL395" s="78">
        <v>44649</v>
      </c>
      <c r="AM395" s="78">
        <v>44649</v>
      </c>
      <c r="AN395" s="78">
        <v>44653</v>
      </c>
      <c r="AO395" s="78">
        <v>44653</v>
      </c>
      <c r="AP395" s="78">
        <v>44653</v>
      </c>
      <c r="AQ395" s="77" t="s">
        <v>89</v>
      </c>
      <c r="AR395" s="77"/>
      <c r="AS395" s="77"/>
      <c r="AT395" s="77"/>
      <c r="AU395" s="77"/>
      <c r="AV395" s="78"/>
      <c r="AW395" s="77" t="s">
        <v>1198</v>
      </c>
      <c r="AX395" s="77"/>
      <c r="AY395" s="77"/>
      <c r="AZ395" s="77"/>
      <c r="BA395" s="77"/>
      <c r="BB395" s="77"/>
      <c r="BC395" s="77"/>
      <c r="BD395" s="77"/>
      <c r="BE395" s="77">
        <f t="shared" si="60"/>
        <v>14</v>
      </c>
      <c r="BF395" s="77">
        <f t="shared" si="61"/>
        <v>3</v>
      </c>
      <c r="BG395" s="77">
        <f t="shared" si="62"/>
        <v>2022</v>
      </c>
      <c r="BH395" s="77"/>
    </row>
    <row r="396" spans="1:60">
      <c r="A396" s="77" t="s">
        <v>55</v>
      </c>
      <c r="B396" s="77" t="s">
        <v>56</v>
      </c>
      <c r="C396" s="77">
        <v>393415998</v>
      </c>
      <c r="D396" s="77"/>
      <c r="E396" s="77" t="s">
        <v>7166</v>
      </c>
      <c r="F396" s="77" t="s">
        <v>85</v>
      </c>
      <c r="G396" s="77" t="s">
        <v>5855</v>
      </c>
      <c r="H396" s="77" t="s">
        <v>5856</v>
      </c>
      <c r="I396" s="77" t="s">
        <v>6216</v>
      </c>
      <c r="J396" s="77" t="s">
        <v>85</v>
      </c>
      <c r="K396" s="309" t="s">
        <v>5858</v>
      </c>
      <c r="L396" s="77" t="s">
        <v>7080</v>
      </c>
      <c r="M396" s="77" t="s">
        <v>7081</v>
      </c>
      <c r="N396" s="77" t="s">
        <v>7082</v>
      </c>
      <c r="O396" s="77" t="s">
        <v>445</v>
      </c>
      <c r="P396" s="77">
        <v>76904</v>
      </c>
      <c r="Q396" s="77"/>
      <c r="R396" s="77"/>
      <c r="S396" s="77"/>
      <c r="T396" s="77"/>
      <c r="U396" s="77">
        <v>12005832</v>
      </c>
      <c r="V396" s="77"/>
      <c r="W396" s="77" t="s">
        <v>7175</v>
      </c>
      <c r="X396" s="77">
        <v>480</v>
      </c>
      <c r="Y396" s="77">
        <v>600</v>
      </c>
      <c r="Z396" s="77">
        <v>20</v>
      </c>
      <c r="AA396" s="77">
        <f t="shared" si="55"/>
        <v>0.28799999999999998</v>
      </c>
      <c r="AB396" s="77" t="s">
        <v>70</v>
      </c>
      <c r="AC396" s="77"/>
      <c r="AD396" s="77"/>
      <c r="AE396" s="77"/>
      <c r="AF396" s="77">
        <f t="shared" si="56"/>
        <v>393415998</v>
      </c>
      <c r="AG396" s="77">
        <f t="shared" si="57"/>
        <v>600</v>
      </c>
      <c r="AH396" s="77">
        <f t="shared" si="58"/>
        <v>20</v>
      </c>
      <c r="AI396" s="77">
        <f t="shared" si="59"/>
        <v>0.28799999999999998</v>
      </c>
      <c r="AJ396" s="77" t="s">
        <v>72</v>
      </c>
      <c r="AK396" s="77">
        <v>393415998</v>
      </c>
      <c r="AL396" s="78">
        <v>44649</v>
      </c>
      <c r="AM396" s="78">
        <v>44649</v>
      </c>
      <c r="AN396" s="78">
        <v>44653</v>
      </c>
      <c r="AO396" s="78">
        <v>44653</v>
      </c>
      <c r="AP396" s="78">
        <v>44653</v>
      </c>
      <c r="AQ396" s="77" t="s">
        <v>89</v>
      </c>
      <c r="AR396" s="77"/>
      <c r="AS396" s="77"/>
      <c r="AT396" s="77"/>
      <c r="AU396" s="77"/>
      <c r="AV396" s="78"/>
      <c r="AW396" s="77" t="s">
        <v>1198</v>
      </c>
      <c r="AX396" s="77"/>
      <c r="AY396" s="77"/>
      <c r="AZ396" s="77"/>
      <c r="BA396" s="77"/>
      <c r="BB396" s="77"/>
      <c r="BC396" s="77"/>
      <c r="BD396" s="77"/>
      <c r="BE396" s="77">
        <f t="shared" si="60"/>
        <v>14</v>
      </c>
      <c r="BF396" s="77">
        <f t="shared" si="61"/>
        <v>3</v>
      </c>
      <c r="BG396" s="77">
        <f t="shared" si="62"/>
        <v>2022</v>
      </c>
      <c r="BH396" s="77"/>
    </row>
    <row r="397" spans="1:60">
      <c r="A397" s="77" t="s">
        <v>55</v>
      </c>
      <c r="B397" s="77" t="s">
        <v>56</v>
      </c>
      <c r="C397" s="77">
        <v>393416082</v>
      </c>
      <c r="D397" s="77"/>
      <c r="E397" s="77" t="s">
        <v>7166</v>
      </c>
      <c r="F397" s="77" t="s">
        <v>85</v>
      </c>
      <c r="G397" s="77" t="s">
        <v>5855</v>
      </c>
      <c r="H397" s="77" t="s">
        <v>5856</v>
      </c>
      <c r="I397" s="77" t="s">
        <v>6216</v>
      </c>
      <c r="J397" s="77" t="s">
        <v>85</v>
      </c>
      <c r="K397" s="309" t="s">
        <v>5858</v>
      </c>
      <c r="L397" s="77" t="s">
        <v>7080</v>
      </c>
      <c r="M397" s="77" t="s">
        <v>7081</v>
      </c>
      <c r="N397" s="77" t="s">
        <v>7082</v>
      </c>
      <c r="O397" s="77" t="s">
        <v>445</v>
      </c>
      <c r="P397" s="77">
        <v>76904</v>
      </c>
      <c r="Q397" s="77"/>
      <c r="R397" s="77"/>
      <c r="S397" s="77"/>
      <c r="T397" s="77"/>
      <c r="U397" s="77">
        <v>12005832</v>
      </c>
      <c r="V397" s="77"/>
      <c r="W397" s="77" t="s">
        <v>7175</v>
      </c>
      <c r="X397" s="77">
        <v>480</v>
      </c>
      <c r="Y397" s="77">
        <v>600</v>
      </c>
      <c r="Z397" s="77">
        <v>20</v>
      </c>
      <c r="AA397" s="77">
        <f t="shared" si="55"/>
        <v>0.28799999999999998</v>
      </c>
      <c r="AB397" s="77" t="s">
        <v>70</v>
      </c>
      <c r="AC397" s="77"/>
      <c r="AD397" s="77"/>
      <c r="AE397" s="77"/>
      <c r="AF397" s="77">
        <f t="shared" si="56"/>
        <v>393416082</v>
      </c>
      <c r="AG397" s="77">
        <f t="shared" si="57"/>
        <v>600</v>
      </c>
      <c r="AH397" s="77">
        <f t="shared" si="58"/>
        <v>20</v>
      </c>
      <c r="AI397" s="77">
        <f t="shared" si="59"/>
        <v>0.28799999999999998</v>
      </c>
      <c r="AJ397" s="77" t="s">
        <v>72</v>
      </c>
      <c r="AK397" s="77">
        <v>393416082</v>
      </c>
      <c r="AL397" s="78">
        <v>44649</v>
      </c>
      <c r="AM397" s="78">
        <v>44649</v>
      </c>
      <c r="AN397" s="78">
        <v>44653</v>
      </c>
      <c r="AO397" s="78">
        <v>44653</v>
      </c>
      <c r="AP397" s="78">
        <v>44653</v>
      </c>
      <c r="AQ397" s="77" t="s">
        <v>89</v>
      </c>
      <c r="AR397" s="77"/>
      <c r="AS397" s="77"/>
      <c r="AT397" s="77"/>
      <c r="AU397" s="77"/>
      <c r="AV397" s="78"/>
      <c r="AW397" s="77" t="s">
        <v>1198</v>
      </c>
      <c r="AX397" s="77"/>
      <c r="AY397" s="77"/>
      <c r="AZ397" s="77"/>
      <c r="BA397" s="77"/>
      <c r="BB397" s="77"/>
      <c r="BC397" s="77"/>
      <c r="BD397" s="77"/>
      <c r="BE397" s="77">
        <f t="shared" si="60"/>
        <v>14</v>
      </c>
      <c r="BF397" s="77">
        <f t="shared" si="61"/>
        <v>3</v>
      </c>
      <c r="BG397" s="77">
        <f t="shared" si="62"/>
        <v>2022</v>
      </c>
      <c r="BH397" s="77"/>
    </row>
    <row r="398" spans="1:60">
      <c r="A398" s="77" t="s">
        <v>55</v>
      </c>
      <c r="B398" s="77" t="s">
        <v>56</v>
      </c>
      <c r="C398" s="77">
        <v>393886487</v>
      </c>
      <c r="D398" s="77"/>
      <c r="E398" s="77" t="s">
        <v>7166</v>
      </c>
      <c r="F398" s="77" t="s">
        <v>5498</v>
      </c>
      <c r="G398" s="77" t="s">
        <v>5499</v>
      </c>
      <c r="H398" s="77" t="s">
        <v>7167</v>
      </c>
      <c r="I398" s="77" t="s">
        <v>5501</v>
      </c>
      <c r="J398" s="77" t="s">
        <v>445</v>
      </c>
      <c r="K398" s="77">
        <v>77536</v>
      </c>
      <c r="L398" s="77" t="s">
        <v>7080</v>
      </c>
      <c r="M398" s="77" t="s">
        <v>7081</v>
      </c>
      <c r="N398" s="77" t="s">
        <v>7082</v>
      </c>
      <c r="O398" s="77" t="s">
        <v>445</v>
      </c>
      <c r="P398" s="77">
        <v>76904</v>
      </c>
      <c r="Q398" s="77"/>
      <c r="R398" s="77"/>
      <c r="S398" s="77"/>
      <c r="T398" s="77"/>
      <c r="U398" s="77">
        <v>12005832</v>
      </c>
      <c r="V398" s="77"/>
      <c r="W398" s="77" t="s">
        <v>7168</v>
      </c>
      <c r="X398" s="77">
        <v>480</v>
      </c>
      <c r="Y398" s="77">
        <v>600</v>
      </c>
      <c r="Z398" s="77">
        <v>20</v>
      </c>
      <c r="AA398" s="77">
        <f t="shared" si="55"/>
        <v>0.28799999999999998</v>
      </c>
      <c r="AB398" s="77" t="s">
        <v>70</v>
      </c>
      <c r="AC398" s="77"/>
      <c r="AD398" s="77"/>
      <c r="AE398" s="77"/>
      <c r="AF398" s="77">
        <f t="shared" si="56"/>
        <v>393886487</v>
      </c>
      <c r="AG398" s="77">
        <f t="shared" si="57"/>
        <v>600</v>
      </c>
      <c r="AH398" s="77">
        <f t="shared" si="58"/>
        <v>20</v>
      </c>
      <c r="AI398" s="77">
        <f t="shared" si="59"/>
        <v>0.28799999999999998</v>
      </c>
      <c r="AJ398" s="77" t="s">
        <v>72</v>
      </c>
      <c r="AK398" s="77">
        <v>393886487</v>
      </c>
      <c r="AL398" s="78">
        <v>44652</v>
      </c>
      <c r="AM398" s="78">
        <v>44652</v>
      </c>
      <c r="AN398" s="78">
        <v>44655</v>
      </c>
      <c r="AO398" s="78">
        <v>44655</v>
      </c>
      <c r="AP398" s="78">
        <v>44655</v>
      </c>
      <c r="AQ398" s="77" t="s">
        <v>89</v>
      </c>
      <c r="AR398" s="77"/>
      <c r="AS398" s="77"/>
      <c r="AT398" s="77"/>
      <c r="AU398" s="77"/>
      <c r="AV398" s="78"/>
      <c r="AW398" s="77" t="s">
        <v>1198</v>
      </c>
      <c r="AX398" s="77"/>
      <c r="AY398" s="77"/>
      <c r="AZ398" s="77"/>
      <c r="BA398" s="77"/>
      <c r="BB398" s="77"/>
      <c r="BC398" s="77"/>
      <c r="BD398" s="77"/>
      <c r="BE398" s="77">
        <f t="shared" si="60"/>
        <v>14</v>
      </c>
      <c r="BF398" s="77">
        <f t="shared" si="61"/>
        <v>4</v>
      </c>
      <c r="BG398" s="77">
        <f t="shared" si="62"/>
        <v>2022</v>
      </c>
      <c r="BH398" s="77"/>
    </row>
    <row r="399" spans="1:60">
      <c r="A399" s="77" t="s">
        <v>55</v>
      </c>
      <c r="B399" s="77" t="s">
        <v>56</v>
      </c>
      <c r="C399" s="77">
        <v>393886876</v>
      </c>
      <c r="D399" s="77"/>
      <c r="E399" s="77" t="s">
        <v>7166</v>
      </c>
      <c r="F399" s="77" t="s">
        <v>5498</v>
      </c>
      <c r="G399" s="77" t="s">
        <v>5499</v>
      </c>
      <c r="H399" s="77" t="s">
        <v>7167</v>
      </c>
      <c r="I399" s="77" t="s">
        <v>5501</v>
      </c>
      <c r="J399" s="77" t="s">
        <v>445</v>
      </c>
      <c r="K399" s="77">
        <v>77536</v>
      </c>
      <c r="L399" s="77" t="s">
        <v>7080</v>
      </c>
      <c r="M399" s="77" t="s">
        <v>7081</v>
      </c>
      <c r="N399" s="77" t="s">
        <v>7082</v>
      </c>
      <c r="O399" s="77" t="s">
        <v>445</v>
      </c>
      <c r="P399" s="77">
        <v>76904</v>
      </c>
      <c r="Q399" s="77"/>
      <c r="R399" s="77"/>
      <c r="S399" s="77"/>
      <c r="T399" s="77"/>
      <c r="U399" s="77">
        <v>12005832</v>
      </c>
      <c r="V399" s="77"/>
      <c r="W399" s="77" t="s">
        <v>7168</v>
      </c>
      <c r="X399" s="77">
        <v>480</v>
      </c>
      <c r="Y399" s="77">
        <v>600</v>
      </c>
      <c r="Z399" s="77">
        <v>20</v>
      </c>
      <c r="AA399" s="77">
        <f t="shared" si="55"/>
        <v>0.28799999999999998</v>
      </c>
      <c r="AB399" s="77" t="s">
        <v>70</v>
      </c>
      <c r="AC399" s="77"/>
      <c r="AD399" s="77"/>
      <c r="AE399" s="77"/>
      <c r="AF399" s="77">
        <f t="shared" si="56"/>
        <v>393886876</v>
      </c>
      <c r="AG399" s="77">
        <f t="shared" si="57"/>
        <v>600</v>
      </c>
      <c r="AH399" s="77">
        <f t="shared" si="58"/>
        <v>20</v>
      </c>
      <c r="AI399" s="77">
        <f t="shared" si="59"/>
        <v>0.28799999999999998</v>
      </c>
      <c r="AJ399" s="77" t="s">
        <v>72</v>
      </c>
      <c r="AK399" s="77">
        <v>393886876</v>
      </c>
      <c r="AL399" s="78">
        <v>44652</v>
      </c>
      <c r="AM399" s="78">
        <v>44652</v>
      </c>
      <c r="AN399" s="78">
        <v>44655</v>
      </c>
      <c r="AO399" s="78">
        <v>44655</v>
      </c>
      <c r="AP399" s="78">
        <v>44655</v>
      </c>
      <c r="AQ399" s="77" t="s">
        <v>89</v>
      </c>
      <c r="AR399" s="77"/>
      <c r="AS399" s="77"/>
      <c r="AT399" s="77"/>
      <c r="AU399" s="77"/>
      <c r="AV399" s="78"/>
      <c r="AW399" s="77" t="s">
        <v>1198</v>
      </c>
      <c r="AX399" s="77"/>
      <c r="AY399" s="77"/>
      <c r="AZ399" s="77"/>
      <c r="BA399" s="77"/>
      <c r="BB399" s="77"/>
      <c r="BC399" s="77"/>
      <c r="BD399" s="77"/>
      <c r="BE399" s="77">
        <f t="shared" si="60"/>
        <v>14</v>
      </c>
      <c r="BF399" s="77">
        <f t="shared" si="61"/>
        <v>4</v>
      </c>
      <c r="BG399" s="77">
        <f t="shared" si="62"/>
        <v>2022</v>
      </c>
      <c r="BH399" s="77"/>
    </row>
    <row r="400" spans="1:60">
      <c r="A400" s="77" t="s">
        <v>55</v>
      </c>
      <c r="B400" s="77" t="s">
        <v>56</v>
      </c>
      <c r="C400" s="77">
        <v>393887193</v>
      </c>
      <c r="D400" s="77"/>
      <c r="E400" s="77" t="s">
        <v>7166</v>
      </c>
      <c r="F400" s="77" t="s">
        <v>5498</v>
      </c>
      <c r="G400" s="77" t="s">
        <v>5499</v>
      </c>
      <c r="H400" s="77" t="s">
        <v>7167</v>
      </c>
      <c r="I400" s="77" t="s">
        <v>5501</v>
      </c>
      <c r="J400" s="77" t="s">
        <v>445</v>
      </c>
      <c r="K400" s="77">
        <v>77536</v>
      </c>
      <c r="L400" s="77" t="s">
        <v>7080</v>
      </c>
      <c r="M400" s="77" t="s">
        <v>7081</v>
      </c>
      <c r="N400" s="77" t="s">
        <v>7082</v>
      </c>
      <c r="O400" s="77" t="s">
        <v>445</v>
      </c>
      <c r="P400" s="77">
        <v>76904</v>
      </c>
      <c r="Q400" s="77"/>
      <c r="R400" s="77"/>
      <c r="S400" s="77"/>
      <c r="T400" s="77"/>
      <c r="U400" s="77">
        <v>12005832</v>
      </c>
      <c r="V400" s="77"/>
      <c r="W400" s="77" t="s">
        <v>7168</v>
      </c>
      <c r="X400" s="77">
        <v>480</v>
      </c>
      <c r="Y400" s="77">
        <v>600</v>
      </c>
      <c r="Z400" s="77">
        <v>20</v>
      </c>
      <c r="AA400" s="77">
        <f t="shared" si="55"/>
        <v>0.28799999999999998</v>
      </c>
      <c r="AB400" s="77" t="s">
        <v>70</v>
      </c>
      <c r="AC400" s="77"/>
      <c r="AD400" s="77"/>
      <c r="AE400" s="77"/>
      <c r="AF400" s="77">
        <f t="shared" si="56"/>
        <v>393887193</v>
      </c>
      <c r="AG400" s="77">
        <f t="shared" si="57"/>
        <v>600</v>
      </c>
      <c r="AH400" s="77">
        <f t="shared" si="58"/>
        <v>20</v>
      </c>
      <c r="AI400" s="77">
        <f t="shared" si="59"/>
        <v>0.28799999999999998</v>
      </c>
      <c r="AJ400" s="77" t="s">
        <v>72</v>
      </c>
      <c r="AK400" s="77">
        <v>393887193</v>
      </c>
      <c r="AL400" s="78">
        <v>44652</v>
      </c>
      <c r="AM400" s="78">
        <v>44652</v>
      </c>
      <c r="AN400" s="78">
        <v>44655</v>
      </c>
      <c r="AO400" s="78">
        <v>44655</v>
      </c>
      <c r="AP400" s="78">
        <v>44655</v>
      </c>
      <c r="AQ400" s="77" t="s">
        <v>89</v>
      </c>
      <c r="AR400" s="77"/>
      <c r="AS400" s="77"/>
      <c r="AT400" s="77"/>
      <c r="AU400" s="77"/>
      <c r="AV400" s="78"/>
      <c r="AW400" s="77" t="s">
        <v>1198</v>
      </c>
      <c r="AX400" s="77"/>
      <c r="AY400" s="77"/>
      <c r="AZ400" s="77"/>
      <c r="BA400" s="77"/>
      <c r="BB400" s="77"/>
      <c r="BC400" s="77"/>
      <c r="BD400" s="77"/>
      <c r="BE400" s="77">
        <f t="shared" si="60"/>
        <v>14</v>
      </c>
      <c r="BF400" s="77">
        <f t="shared" si="61"/>
        <v>4</v>
      </c>
      <c r="BG400" s="77">
        <f t="shared" si="62"/>
        <v>2022</v>
      </c>
      <c r="BH400" s="77"/>
    </row>
    <row r="401" spans="1:60">
      <c r="A401" s="77" t="s">
        <v>55</v>
      </c>
      <c r="B401" s="77" t="s">
        <v>56</v>
      </c>
      <c r="C401" s="77">
        <v>393887451</v>
      </c>
      <c r="D401" s="77"/>
      <c r="E401" s="77" t="s">
        <v>7166</v>
      </c>
      <c r="F401" s="77" t="s">
        <v>5498</v>
      </c>
      <c r="G401" s="77" t="s">
        <v>5499</v>
      </c>
      <c r="H401" s="77" t="s">
        <v>7167</v>
      </c>
      <c r="I401" s="77" t="s">
        <v>5501</v>
      </c>
      <c r="J401" s="77" t="s">
        <v>445</v>
      </c>
      <c r="K401" s="77">
        <v>77536</v>
      </c>
      <c r="L401" s="77" t="s">
        <v>7080</v>
      </c>
      <c r="M401" s="77" t="s">
        <v>7081</v>
      </c>
      <c r="N401" s="77" t="s">
        <v>7082</v>
      </c>
      <c r="O401" s="77" t="s">
        <v>445</v>
      </c>
      <c r="P401" s="77">
        <v>76904</v>
      </c>
      <c r="Q401" s="77"/>
      <c r="R401" s="77"/>
      <c r="S401" s="77"/>
      <c r="T401" s="77"/>
      <c r="U401" s="77">
        <v>12005832</v>
      </c>
      <c r="V401" s="77"/>
      <c r="W401" s="77" t="s">
        <v>7168</v>
      </c>
      <c r="X401" s="77">
        <v>480</v>
      </c>
      <c r="Y401" s="77">
        <v>600</v>
      </c>
      <c r="Z401" s="77">
        <v>20</v>
      </c>
      <c r="AA401" s="77">
        <f t="shared" si="55"/>
        <v>0.28799999999999998</v>
      </c>
      <c r="AB401" s="77" t="s">
        <v>70</v>
      </c>
      <c r="AC401" s="77"/>
      <c r="AD401" s="77"/>
      <c r="AE401" s="77"/>
      <c r="AF401" s="77">
        <f t="shared" si="56"/>
        <v>393887451</v>
      </c>
      <c r="AG401" s="77">
        <f t="shared" si="57"/>
        <v>600</v>
      </c>
      <c r="AH401" s="77">
        <f t="shared" si="58"/>
        <v>20</v>
      </c>
      <c r="AI401" s="77">
        <f t="shared" si="59"/>
        <v>0.28799999999999998</v>
      </c>
      <c r="AJ401" s="77" t="s">
        <v>72</v>
      </c>
      <c r="AK401" s="77">
        <v>393887451</v>
      </c>
      <c r="AL401" s="78">
        <v>44652</v>
      </c>
      <c r="AM401" s="78">
        <v>44652</v>
      </c>
      <c r="AN401" s="78">
        <v>44655</v>
      </c>
      <c r="AO401" s="78">
        <v>44655</v>
      </c>
      <c r="AP401" s="78">
        <v>44655</v>
      </c>
      <c r="AQ401" s="77" t="s">
        <v>89</v>
      </c>
      <c r="AR401" s="77"/>
      <c r="AS401" s="77"/>
      <c r="AT401" s="77"/>
      <c r="AU401" s="77"/>
      <c r="AV401" s="78"/>
      <c r="AW401" s="77" t="s">
        <v>1198</v>
      </c>
      <c r="AX401" s="77"/>
      <c r="AY401" s="77"/>
      <c r="AZ401" s="77"/>
      <c r="BA401" s="77"/>
      <c r="BB401" s="77"/>
      <c r="BC401" s="77"/>
      <c r="BD401" s="77"/>
      <c r="BE401" s="77">
        <f t="shared" si="60"/>
        <v>14</v>
      </c>
      <c r="BF401" s="77">
        <f t="shared" si="61"/>
        <v>4</v>
      </c>
      <c r="BG401" s="77">
        <f t="shared" si="62"/>
        <v>2022</v>
      </c>
      <c r="BH401" s="77"/>
    </row>
    <row r="402" spans="1:60">
      <c r="A402" s="77" t="s">
        <v>55</v>
      </c>
      <c r="B402" s="77" t="s">
        <v>56</v>
      </c>
      <c r="C402" s="77">
        <v>393888267</v>
      </c>
      <c r="D402" s="77"/>
      <c r="E402" s="77" t="s">
        <v>7166</v>
      </c>
      <c r="F402" s="77" t="s">
        <v>5498</v>
      </c>
      <c r="G402" s="77" t="s">
        <v>5499</v>
      </c>
      <c r="H402" s="77" t="s">
        <v>7167</v>
      </c>
      <c r="I402" s="77" t="s">
        <v>5501</v>
      </c>
      <c r="J402" s="77" t="s">
        <v>445</v>
      </c>
      <c r="K402" s="77">
        <v>77536</v>
      </c>
      <c r="L402" s="77" t="s">
        <v>7080</v>
      </c>
      <c r="M402" s="77" t="s">
        <v>7081</v>
      </c>
      <c r="N402" s="77" t="s">
        <v>7082</v>
      </c>
      <c r="O402" s="77" t="s">
        <v>445</v>
      </c>
      <c r="P402" s="77">
        <v>76904</v>
      </c>
      <c r="Q402" s="77"/>
      <c r="R402" s="77"/>
      <c r="S402" s="77"/>
      <c r="T402" s="77"/>
      <c r="U402" s="77">
        <v>12005832</v>
      </c>
      <c r="V402" s="77"/>
      <c r="W402" s="77" t="s">
        <v>7168</v>
      </c>
      <c r="X402" s="77">
        <v>480</v>
      </c>
      <c r="Y402" s="77">
        <v>600</v>
      </c>
      <c r="Z402" s="77">
        <v>20</v>
      </c>
      <c r="AA402" s="77">
        <f t="shared" si="55"/>
        <v>0.28799999999999998</v>
      </c>
      <c r="AB402" s="77" t="s">
        <v>70</v>
      </c>
      <c r="AC402" s="77"/>
      <c r="AD402" s="77"/>
      <c r="AE402" s="77"/>
      <c r="AF402" s="77">
        <f t="shared" si="56"/>
        <v>393888267</v>
      </c>
      <c r="AG402" s="77">
        <f t="shared" si="57"/>
        <v>600</v>
      </c>
      <c r="AH402" s="77">
        <f t="shared" si="58"/>
        <v>20</v>
      </c>
      <c r="AI402" s="77">
        <f t="shared" si="59"/>
        <v>0.28799999999999998</v>
      </c>
      <c r="AJ402" s="77" t="s">
        <v>72</v>
      </c>
      <c r="AK402" s="77">
        <v>393888267</v>
      </c>
      <c r="AL402" s="78">
        <v>44652</v>
      </c>
      <c r="AM402" s="78">
        <v>44652</v>
      </c>
      <c r="AN402" s="78">
        <v>44655</v>
      </c>
      <c r="AO402" s="78">
        <v>44655</v>
      </c>
      <c r="AP402" s="78">
        <v>44655</v>
      </c>
      <c r="AQ402" s="77" t="s">
        <v>89</v>
      </c>
      <c r="AR402" s="77"/>
      <c r="AS402" s="77"/>
      <c r="AT402" s="77"/>
      <c r="AU402" s="77"/>
      <c r="AV402" s="78"/>
      <c r="AW402" s="77" t="s">
        <v>1198</v>
      </c>
      <c r="AX402" s="77"/>
      <c r="AY402" s="77"/>
      <c r="AZ402" s="77"/>
      <c r="BA402" s="77"/>
      <c r="BB402" s="77"/>
      <c r="BC402" s="77"/>
      <c r="BD402" s="77"/>
      <c r="BE402" s="77">
        <f t="shared" si="60"/>
        <v>14</v>
      </c>
      <c r="BF402" s="77">
        <f t="shared" si="61"/>
        <v>4</v>
      </c>
      <c r="BG402" s="77">
        <f t="shared" si="62"/>
        <v>2022</v>
      </c>
      <c r="BH402" s="77"/>
    </row>
    <row r="403" spans="1:60">
      <c r="A403" s="77" t="s">
        <v>55</v>
      </c>
      <c r="B403" s="77" t="s">
        <v>56</v>
      </c>
      <c r="C403" s="77">
        <v>392158354</v>
      </c>
      <c r="D403" s="77"/>
      <c r="E403" s="77" t="s">
        <v>7166</v>
      </c>
      <c r="F403" s="77" t="s">
        <v>85</v>
      </c>
      <c r="G403" s="77" t="s">
        <v>7089</v>
      </c>
      <c r="H403" s="77" t="s">
        <v>7090</v>
      </c>
      <c r="I403" s="77" t="s">
        <v>5840</v>
      </c>
      <c r="J403" s="77" t="s">
        <v>85</v>
      </c>
      <c r="K403" s="309" t="s">
        <v>5841</v>
      </c>
      <c r="L403" s="77" t="s">
        <v>7080</v>
      </c>
      <c r="M403" s="77" t="s">
        <v>7081</v>
      </c>
      <c r="N403" s="77" t="s">
        <v>7082</v>
      </c>
      <c r="O403" s="77" t="s">
        <v>445</v>
      </c>
      <c r="P403" s="77">
        <v>76904</v>
      </c>
      <c r="Q403" s="77"/>
      <c r="R403" s="77"/>
      <c r="S403" s="77"/>
      <c r="T403" s="77"/>
      <c r="U403" s="77" t="s">
        <v>5828</v>
      </c>
      <c r="V403" s="77"/>
      <c r="W403" s="77" t="s">
        <v>7175</v>
      </c>
      <c r="X403" s="77">
        <v>480</v>
      </c>
      <c r="Y403" s="77">
        <v>638</v>
      </c>
      <c r="Z403" s="77">
        <v>22</v>
      </c>
      <c r="AA403" s="77">
        <f t="shared" si="55"/>
        <v>0.30624000000000001</v>
      </c>
      <c r="AB403" s="77" t="s">
        <v>70</v>
      </c>
      <c r="AC403" s="77"/>
      <c r="AD403" s="77"/>
      <c r="AE403" s="77"/>
      <c r="AF403" s="77">
        <f t="shared" si="56"/>
        <v>392158354</v>
      </c>
      <c r="AG403" s="77">
        <f t="shared" si="57"/>
        <v>638</v>
      </c>
      <c r="AH403" s="77">
        <f t="shared" si="58"/>
        <v>22</v>
      </c>
      <c r="AI403" s="77">
        <f t="shared" si="59"/>
        <v>0.30624000000000001</v>
      </c>
      <c r="AJ403" s="77" t="s">
        <v>72</v>
      </c>
      <c r="AK403" s="77">
        <v>392158354</v>
      </c>
      <c r="AL403" s="78">
        <v>44645</v>
      </c>
      <c r="AM403" s="78">
        <v>44645</v>
      </c>
      <c r="AN403" s="78">
        <v>44655</v>
      </c>
      <c r="AO403" s="78">
        <v>44655</v>
      </c>
      <c r="AP403" s="78">
        <v>44655</v>
      </c>
      <c r="AQ403" s="77" t="s">
        <v>89</v>
      </c>
      <c r="AR403" s="77"/>
      <c r="AS403" s="77"/>
      <c r="AT403" s="77"/>
      <c r="AU403" s="77"/>
      <c r="AV403" s="78"/>
      <c r="AW403" s="77" t="s">
        <v>1198</v>
      </c>
      <c r="AX403" s="77"/>
      <c r="AY403" s="77"/>
      <c r="AZ403" s="77"/>
      <c r="BA403" s="77"/>
      <c r="BB403" s="77"/>
      <c r="BC403" s="77"/>
      <c r="BD403" s="77"/>
      <c r="BE403" s="77">
        <f t="shared" si="60"/>
        <v>13</v>
      </c>
      <c r="BF403" s="77">
        <f t="shared" si="61"/>
        <v>3</v>
      </c>
      <c r="BG403" s="77">
        <f t="shared" si="62"/>
        <v>2022</v>
      </c>
      <c r="BH403" s="77"/>
    </row>
    <row r="404" spans="1:60">
      <c r="A404" s="77" t="s">
        <v>55</v>
      </c>
      <c r="B404" s="77" t="s">
        <v>56</v>
      </c>
      <c r="C404" s="77">
        <v>392164750</v>
      </c>
      <c r="D404" s="77"/>
      <c r="E404" s="77" t="s">
        <v>7166</v>
      </c>
      <c r="F404" s="77" t="s">
        <v>85</v>
      </c>
      <c r="G404" s="77" t="s">
        <v>7089</v>
      </c>
      <c r="H404" s="77" t="s">
        <v>7090</v>
      </c>
      <c r="I404" s="77" t="s">
        <v>5840</v>
      </c>
      <c r="J404" s="77" t="s">
        <v>85</v>
      </c>
      <c r="K404" s="309" t="s">
        <v>5841</v>
      </c>
      <c r="L404" s="77" t="s">
        <v>7080</v>
      </c>
      <c r="M404" s="77" t="s">
        <v>7081</v>
      </c>
      <c r="N404" s="77" t="s">
        <v>7082</v>
      </c>
      <c r="O404" s="77" t="s">
        <v>445</v>
      </c>
      <c r="P404" s="77">
        <v>76904</v>
      </c>
      <c r="Q404" s="77"/>
      <c r="R404" s="77"/>
      <c r="S404" s="77"/>
      <c r="T404" s="77"/>
      <c r="U404" s="77" t="s">
        <v>5828</v>
      </c>
      <c r="V404" s="77"/>
      <c r="W404" s="77" t="s">
        <v>7175</v>
      </c>
      <c r="X404" s="77">
        <v>480</v>
      </c>
      <c r="Y404" s="77">
        <v>638</v>
      </c>
      <c r="Z404" s="77">
        <v>22</v>
      </c>
      <c r="AA404" s="77">
        <f t="shared" si="55"/>
        <v>0.30624000000000001</v>
      </c>
      <c r="AB404" s="77" t="s">
        <v>70</v>
      </c>
      <c r="AC404" s="77"/>
      <c r="AD404" s="77"/>
      <c r="AE404" s="77"/>
      <c r="AF404" s="77">
        <f t="shared" si="56"/>
        <v>392164750</v>
      </c>
      <c r="AG404" s="77">
        <f t="shared" si="57"/>
        <v>638</v>
      </c>
      <c r="AH404" s="77">
        <f t="shared" si="58"/>
        <v>22</v>
      </c>
      <c r="AI404" s="77">
        <f t="shared" si="59"/>
        <v>0.30624000000000001</v>
      </c>
      <c r="AJ404" s="77" t="s">
        <v>72</v>
      </c>
      <c r="AK404" s="77">
        <v>392164750</v>
      </c>
      <c r="AL404" s="78">
        <v>44648</v>
      </c>
      <c r="AM404" s="78">
        <v>44648</v>
      </c>
      <c r="AN404" s="78">
        <v>44655</v>
      </c>
      <c r="AO404" s="78">
        <v>44655</v>
      </c>
      <c r="AP404" s="78">
        <v>44655</v>
      </c>
      <c r="AQ404" s="77" t="s">
        <v>89</v>
      </c>
      <c r="AR404" s="77"/>
      <c r="AS404" s="77"/>
      <c r="AT404" s="77"/>
      <c r="AU404" s="77"/>
      <c r="AV404" s="78"/>
      <c r="AW404" s="77" t="s">
        <v>1198</v>
      </c>
      <c r="AX404" s="77"/>
      <c r="AY404" s="77"/>
      <c r="AZ404" s="77"/>
      <c r="BA404" s="77"/>
      <c r="BB404" s="77"/>
      <c r="BC404" s="77"/>
      <c r="BD404" s="77"/>
      <c r="BE404" s="77">
        <f t="shared" si="60"/>
        <v>14</v>
      </c>
      <c r="BF404" s="77">
        <f t="shared" si="61"/>
        <v>3</v>
      </c>
      <c r="BG404" s="77">
        <f t="shared" si="62"/>
        <v>2022</v>
      </c>
      <c r="BH404" s="77"/>
    </row>
    <row r="405" spans="1:60">
      <c r="A405" s="77" t="s">
        <v>55</v>
      </c>
      <c r="B405" s="77" t="s">
        <v>56</v>
      </c>
      <c r="C405" s="77">
        <v>394168628</v>
      </c>
      <c r="D405" s="77"/>
      <c r="E405" s="77" t="s">
        <v>7166</v>
      </c>
      <c r="F405" s="77" t="s">
        <v>2135</v>
      </c>
      <c r="G405" s="77" t="s">
        <v>2147</v>
      </c>
      <c r="H405" s="77" t="s">
        <v>2148</v>
      </c>
      <c r="I405" s="77" t="s">
        <v>531</v>
      </c>
      <c r="J405" s="77" t="s">
        <v>110</v>
      </c>
      <c r="K405" s="77">
        <v>91761</v>
      </c>
      <c r="L405" s="77" t="s">
        <v>7080</v>
      </c>
      <c r="M405" s="77" t="s">
        <v>7081</v>
      </c>
      <c r="N405" s="77" t="s">
        <v>7082</v>
      </c>
      <c r="O405" s="77" t="s">
        <v>445</v>
      </c>
      <c r="P405" s="77">
        <v>76904</v>
      </c>
      <c r="Q405" s="77"/>
      <c r="R405" s="77"/>
      <c r="S405" s="77"/>
      <c r="T405" s="77"/>
      <c r="U405" s="77">
        <v>12005832</v>
      </c>
      <c r="V405" s="77">
        <v>0</v>
      </c>
      <c r="W405" s="77" t="s">
        <v>4634</v>
      </c>
      <c r="X405" s="77">
        <v>480</v>
      </c>
      <c r="Y405" s="77">
        <v>600</v>
      </c>
      <c r="Z405" s="77">
        <v>20</v>
      </c>
      <c r="AA405" s="77">
        <f t="shared" si="55"/>
        <v>0.28799999999999998</v>
      </c>
      <c r="AB405" s="77" t="s">
        <v>70</v>
      </c>
      <c r="AC405" s="77"/>
      <c r="AD405" s="77"/>
      <c r="AE405" s="77"/>
      <c r="AF405" s="77">
        <f t="shared" si="56"/>
        <v>394168628</v>
      </c>
      <c r="AG405" s="77">
        <f t="shared" si="57"/>
        <v>600</v>
      </c>
      <c r="AH405" s="77">
        <f t="shared" si="58"/>
        <v>20</v>
      </c>
      <c r="AI405" s="77">
        <f t="shared" si="59"/>
        <v>0.28799999999999998</v>
      </c>
      <c r="AJ405" s="77" t="s">
        <v>72</v>
      </c>
      <c r="AK405" s="77">
        <v>394168628</v>
      </c>
      <c r="AL405" s="78">
        <v>44656</v>
      </c>
      <c r="AM405" s="78">
        <v>44656</v>
      </c>
      <c r="AN405" s="78">
        <v>44657</v>
      </c>
      <c r="AO405" s="78">
        <v>44657</v>
      </c>
      <c r="AP405" s="78">
        <v>44657</v>
      </c>
      <c r="AQ405" s="77" t="s">
        <v>89</v>
      </c>
      <c r="AR405" s="142" t="s">
        <v>7225</v>
      </c>
      <c r="AS405" s="77"/>
      <c r="AT405" s="77"/>
      <c r="AU405" s="77"/>
      <c r="AV405" s="78"/>
      <c r="AW405" s="77" t="s">
        <v>1198</v>
      </c>
      <c r="AX405" s="77"/>
      <c r="AY405" s="77"/>
      <c r="AZ405" s="77"/>
      <c r="BA405" s="77"/>
      <c r="BB405" s="77"/>
      <c r="BC405" s="77"/>
      <c r="BD405" s="77"/>
      <c r="BE405" s="77">
        <f t="shared" si="60"/>
        <v>15</v>
      </c>
      <c r="BF405" s="77">
        <f t="shared" si="61"/>
        <v>4</v>
      </c>
      <c r="BG405" s="77">
        <f t="shared" si="62"/>
        <v>2022</v>
      </c>
      <c r="BH405" s="77"/>
    </row>
    <row r="406" spans="1:60">
      <c r="A406" s="77" t="s">
        <v>55</v>
      </c>
      <c r="B406" s="77" t="s">
        <v>56</v>
      </c>
      <c r="C406" s="77">
        <v>391564602</v>
      </c>
      <c r="D406" s="77"/>
      <c r="E406" s="77" t="s">
        <v>7166</v>
      </c>
      <c r="F406" s="77" t="s">
        <v>5498</v>
      </c>
      <c r="G406" s="77" t="s">
        <v>7172</v>
      </c>
      <c r="H406" s="77" t="s">
        <v>7173</v>
      </c>
      <c r="I406" s="77" t="s">
        <v>5501</v>
      </c>
      <c r="J406" s="77" t="s">
        <v>445</v>
      </c>
      <c r="K406" s="77">
        <v>77536</v>
      </c>
      <c r="L406" s="77" t="s">
        <v>7080</v>
      </c>
      <c r="M406" s="77" t="s">
        <v>7081</v>
      </c>
      <c r="N406" s="77" t="s">
        <v>7082</v>
      </c>
      <c r="O406" s="77" t="s">
        <v>445</v>
      </c>
      <c r="P406" s="77">
        <v>76904</v>
      </c>
      <c r="Q406" s="77"/>
      <c r="R406" s="77"/>
      <c r="S406" s="77"/>
      <c r="T406" s="77"/>
      <c r="U406" s="77">
        <v>30397572</v>
      </c>
      <c r="V406" s="77"/>
      <c r="W406" s="77" t="s">
        <v>7168</v>
      </c>
      <c r="X406" s="77">
        <v>480</v>
      </c>
      <c r="Y406" s="77">
        <v>600</v>
      </c>
      <c r="Z406" s="77">
        <v>20</v>
      </c>
      <c r="AA406" s="77">
        <f t="shared" si="55"/>
        <v>0.28799999999999998</v>
      </c>
      <c r="AB406" s="77" t="s">
        <v>70</v>
      </c>
      <c r="AC406" s="77"/>
      <c r="AD406" s="77"/>
      <c r="AE406" s="77"/>
      <c r="AF406" s="77">
        <f t="shared" si="56"/>
        <v>391564602</v>
      </c>
      <c r="AG406" s="77">
        <f t="shared" si="57"/>
        <v>600</v>
      </c>
      <c r="AH406" s="77">
        <f t="shared" si="58"/>
        <v>20</v>
      </c>
      <c r="AI406" s="77">
        <f t="shared" si="59"/>
        <v>0.28799999999999998</v>
      </c>
      <c r="AJ406" s="77" t="s">
        <v>72</v>
      </c>
      <c r="AK406" s="77">
        <v>391564602</v>
      </c>
      <c r="AL406" s="78">
        <v>44656</v>
      </c>
      <c r="AM406" s="78">
        <v>44656</v>
      </c>
      <c r="AN406" s="78">
        <v>44657</v>
      </c>
      <c r="AO406" s="78">
        <v>44657</v>
      </c>
      <c r="AP406" s="78">
        <v>44657</v>
      </c>
      <c r="AQ406" s="77" t="s">
        <v>89</v>
      </c>
      <c r="AR406" s="77"/>
      <c r="AS406" s="77"/>
      <c r="AT406" s="77"/>
      <c r="AU406" s="77"/>
      <c r="AV406" s="78"/>
      <c r="AW406" s="77" t="s">
        <v>1198</v>
      </c>
      <c r="AX406" s="77"/>
      <c r="AY406" s="77"/>
      <c r="AZ406" s="77"/>
      <c r="BA406" s="77"/>
      <c r="BB406" s="77"/>
      <c r="BC406" s="77"/>
      <c r="BD406" s="77"/>
      <c r="BE406" s="77">
        <f t="shared" si="60"/>
        <v>15</v>
      </c>
      <c r="BF406" s="77">
        <f t="shared" si="61"/>
        <v>4</v>
      </c>
      <c r="BG406" s="77">
        <f t="shared" si="62"/>
        <v>2022</v>
      </c>
      <c r="BH406" s="77"/>
    </row>
    <row r="407" spans="1:60">
      <c r="A407" s="77" t="s">
        <v>55</v>
      </c>
      <c r="B407" s="77" t="s">
        <v>56</v>
      </c>
      <c r="C407" s="77">
        <v>394146860</v>
      </c>
      <c r="D407" s="77"/>
      <c r="E407" s="77" t="s">
        <v>7166</v>
      </c>
      <c r="F407" s="77" t="s">
        <v>5498</v>
      </c>
      <c r="G407" s="77" t="s">
        <v>7172</v>
      </c>
      <c r="H407" s="77" t="s">
        <v>7173</v>
      </c>
      <c r="I407" s="77" t="s">
        <v>5501</v>
      </c>
      <c r="J407" s="77" t="s">
        <v>445</v>
      </c>
      <c r="K407" s="77">
        <v>77536</v>
      </c>
      <c r="L407" s="77" t="s">
        <v>7080</v>
      </c>
      <c r="M407" s="77" t="s">
        <v>7081</v>
      </c>
      <c r="N407" s="77" t="s">
        <v>7082</v>
      </c>
      <c r="O407" s="77" t="s">
        <v>445</v>
      </c>
      <c r="P407" s="77">
        <v>76904</v>
      </c>
      <c r="Q407" s="77"/>
      <c r="R407" s="77"/>
      <c r="S407" s="77"/>
      <c r="T407" s="77"/>
      <c r="U407" s="77">
        <v>30397572</v>
      </c>
      <c r="V407" s="77"/>
      <c r="W407" s="77" t="s">
        <v>7168</v>
      </c>
      <c r="X407" s="77">
        <v>480</v>
      </c>
      <c r="Y407" s="77">
        <v>580</v>
      </c>
      <c r="Z407" s="77">
        <v>20</v>
      </c>
      <c r="AA407" s="77">
        <f t="shared" si="55"/>
        <v>0.27839999999999998</v>
      </c>
      <c r="AB407" s="77" t="s">
        <v>70</v>
      </c>
      <c r="AC407" s="77"/>
      <c r="AD407" s="77"/>
      <c r="AE407" s="77"/>
      <c r="AF407" s="77">
        <f t="shared" si="56"/>
        <v>394146860</v>
      </c>
      <c r="AG407" s="77">
        <f t="shared" si="57"/>
        <v>580</v>
      </c>
      <c r="AH407" s="77">
        <f t="shared" si="58"/>
        <v>20</v>
      </c>
      <c r="AI407" s="77">
        <f t="shared" si="59"/>
        <v>0.27839999999999998</v>
      </c>
      <c r="AJ407" s="77" t="s">
        <v>72</v>
      </c>
      <c r="AK407" s="77">
        <v>394146860</v>
      </c>
      <c r="AL407" s="78">
        <v>44656</v>
      </c>
      <c r="AM407" s="78">
        <v>44656</v>
      </c>
      <c r="AN407" s="78">
        <v>44657</v>
      </c>
      <c r="AO407" s="78">
        <v>44657</v>
      </c>
      <c r="AP407" s="78">
        <v>44657</v>
      </c>
      <c r="AQ407" s="77" t="s">
        <v>89</v>
      </c>
      <c r="AR407" s="77"/>
      <c r="AS407" s="77"/>
      <c r="AT407" s="77"/>
      <c r="AU407" s="77"/>
      <c r="AV407" s="78"/>
      <c r="AW407" s="77" t="s">
        <v>1198</v>
      </c>
      <c r="AX407" s="77"/>
      <c r="AY407" s="77"/>
      <c r="AZ407" s="77"/>
      <c r="BA407" s="77"/>
      <c r="BB407" s="77"/>
      <c r="BC407" s="77"/>
      <c r="BD407" s="77"/>
      <c r="BE407" s="77">
        <f t="shared" si="60"/>
        <v>15</v>
      </c>
      <c r="BF407" s="77">
        <f t="shared" si="61"/>
        <v>4</v>
      </c>
      <c r="BG407" s="77">
        <f t="shared" si="62"/>
        <v>2022</v>
      </c>
      <c r="BH407" s="77"/>
    </row>
    <row r="408" spans="1:60">
      <c r="A408" s="77" t="s">
        <v>55</v>
      </c>
      <c r="B408" s="77" t="s">
        <v>56</v>
      </c>
      <c r="C408" s="77">
        <v>394146907</v>
      </c>
      <c r="D408" s="77"/>
      <c r="E408" s="77" t="s">
        <v>7166</v>
      </c>
      <c r="F408" s="77" t="s">
        <v>5498</v>
      </c>
      <c r="G408" s="77" t="s">
        <v>7172</v>
      </c>
      <c r="H408" s="77" t="s">
        <v>7173</v>
      </c>
      <c r="I408" s="77" t="s">
        <v>5501</v>
      </c>
      <c r="J408" s="77" t="s">
        <v>445</v>
      </c>
      <c r="K408" s="77">
        <v>77536</v>
      </c>
      <c r="L408" s="77" t="s">
        <v>7080</v>
      </c>
      <c r="M408" s="77" t="s">
        <v>7081</v>
      </c>
      <c r="N408" s="77" t="s">
        <v>7082</v>
      </c>
      <c r="O408" s="77" t="s">
        <v>445</v>
      </c>
      <c r="P408" s="77">
        <v>76904</v>
      </c>
      <c r="Q408" s="77"/>
      <c r="R408" s="77"/>
      <c r="S408" s="77"/>
      <c r="T408" s="77"/>
      <c r="U408" s="77">
        <v>30397572</v>
      </c>
      <c r="V408" s="77"/>
      <c r="W408" s="77" t="s">
        <v>7168</v>
      </c>
      <c r="X408" s="77">
        <v>480</v>
      </c>
      <c r="Y408" s="77">
        <v>580</v>
      </c>
      <c r="Z408" s="77">
        <v>20</v>
      </c>
      <c r="AA408" s="77">
        <f t="shared" si="55"/>
        <v>0.27839999999999998</v>
      </c>
      <c r="AB408" s="77" t="s">
        <v>70</v>
      </c>
      <c r="AC408" s="77"/>
      <c r="AD408" s="77"/>
      <c r="AE408" s="77"/>
      <c r="AF408" s="77">
        <f t="shared" si="56"/>
        <v>394146907</v>
      </c>
      <c r="AG408" s="77">
        <f t="shared" si="57"/>
        <v>580</v>
      </c>
      <c r="AH408" s="77">
        <f t="shared" si="58"/>
        <v>20</v>
      </c>
      <c r="AI408" s="77">
        <f t="shared" si="59"/>
        <v>0.27839999999999998</v>
      </c>
      <c r="AJ408" s="77" t="s">
        <v>72</v>
      </c>
      <c r="AK408" s="77">
        <v>394146907</v>
      </c>
      <c r="AL408" s="78">
        <v>44656</v>
      </c>
      <c r="AM408" s="78">
        <v>44656</v>
      </c>
      <c r="AN408" s="78">
        <v>44657</v>
      </c>
      <c r="AO408" s="78">
        <v>44657</v>
      </c>
      <c r="AP408" s="78">
        <v>44657</v>
      </c>
      <c r="AQ408" s="77" t="s">
        <v>89</v>
      </c>
      <c r="AR408" s="77"/>
      <c r="AS408" s="77"/>
      <c r="AT408" s="77"/>
      <c r="AU408" s="77"/>
      <c r="AV408" s="78"/>
      <c r="AW408" s="77" t="s">
        <v>1198</v>
      </c>
      <c r="AX408" s="77"/>
      <c r="AY408" s="77"/>
      <c r="AZ408" s="77"/>
      <c r="BA408" s="77"/>
      <c r="BB408" s="77"/>
      <c r="BC408" s="77"/>
      <c r="BD408" s="77"/>
      <c r="BE408" s="77">
        <f t="shared" si="60"/>
        <v>15</v>
      </c>
      <c r="BF408" s="77">
        <f t="shared" si="61"/>
        <v>4</v>
      </c>
      <c r="BG408" s="77">
        <f t="shared" si="62"/>
        <v>2022</v>
      </c>
      <c r="BH408" s="77"/>
    </row>
    <row r="409" spans="1:60">
      <c r="A409" s="77" t="s">
        <v>55</v>
      </c>
      <c r="B409" s="77" t="s">
        <v>56</v>
      </c>
      <c r="C409" s="77">
        <v>394146987</v>
      </c>
      <c r="D409" s="77"/>
      <c r="E409" s="77" t="s">
        <v>7166</v>
      </c>
      <c r="F409" s="77" t="s">
        <v>5498</v>
      </c>
      <c r="G409" s="77" t="s">
        <v>7172</v>
      </c>
      <c r="H409" s="77" t="s">
        <v>7173</v>
      </c>
      <c r="I409" s="77" t="s">
        <v>5501</v>
      </c>
      <c r="J409" s="77" t="s">
        <v>445</v>
      </c>
      <c r="K409" s="77">
        <v>77536</v>
      </c>
      <c r="L409" s="77" t="s">
        <v>7080</v>
      </c>
      <c r="M409" s="77" t="s">
        <v>7081</v>
      </c>
      <c r="N409" s="77" t="s">
        <v>7082</v>
      </c>
      <c r="O409" s="77" t="s">
        <v>445</v>
      </c>
      <c r="P409" s="77">
        <v>76904</v>
      </c>
      <c r="Q409" s="77"/>
      <c r="R409" s="77"/>
      <c r="S409" s="77"/>
      <c r="T409" s="77"/>
      <c r="U409" s="77">
        <v>30397572</v>
      </c>
      <c r="V409" s="77"/>
      <c r="W409" s="77" t="s">
        <v>7168</v>
      </c>
      <c r="X409" s="77">
        <v>480</v>
      </c>
      <c r="Y409" s="77">
        <v>638</v>
      </c>
      <c r="Z409" s="77">
        <v>22</v>
      </c>
      <c r="AA409" s="77">
        <f t="shared" si="55"/>
        <v>0.30624000000000001</v>
      </c>
      <c r="AB409" s="77" t="s">
        <v>70</v>
      </c>
      <c r="AC409" s="77"/>
      <c r="AD409" s="77"/>
      <c r="AE409" s="77"/>
      <c r="AF409" s="77">
        <f t="shared" si="56"/>
        <v>394146987</v>
      </c>
      <c r="AG409" s="77">
        <f t="shared" si="57"/>
        <v>638</v>
      </c>
      <c r="AH409" s="77">
        <f t="shared" si="58"/>
        <v>22</v>
      </c>
      <c r="AI409" s="77">
        <f t="shared" si="59"/>
        <v>0.30624000000000001</v>
      </c>
      <c r="AJ409" s="77" t="s">
        <v>72</v>
      </c>
      <c r="AK409" s="77">
        <v>394146987</v>
      </c>
      <c r="AL409" s="78">
        <v>44656</v>
      </c>
      <c r="AM409" s="78">
        <v>44656</v>
      </c>
      <c r="AN409" s="78">
        <v>44657</v>
      </c>
      <c r="AO409" s="78">
        <v>44657</v>
      </c>
      <c r="AP409" s="78">
        <v>44657</v>
      </c>
      <c r="AQ409" s="77" t="s">
        <v>89</v>
      </c>
      <c r="AR409" s="77"/>
      <c r="AS409" s="77"/>
      <c r="AT409" s="77"/>
      <c r="AU409" s="77"/>
      <c r="AV409" s="78"/>
      <c r="AW409" s="77" t="s">
        <v>1198</v>
      </c>
      <c r="AX409" s="77"/>
      <c r="AY409" s="77"/>
      <c r="AZ409" s="77"/>
      <c r="BA409" s="77"/>
      <c r="BB409" s="77"/>
      <c r="BC409" s="77"/>
      <c r="BD409" s="77"/>
      <c r="BE409" s="77">
        <f t="shared" si="60"/>
        <v>15</v>
      </c>
      <c r="BF409" s="77">
        <f t="shared" si="61"/>
        <v>4</v>
      </c>
      <c r="BG409" s="77">
        <f t="shared" si="62"/>
        <v>2022</v>
      </c>
      <c r="BH409" s="77"/>
    </row>
    <row r="410" spans="1:60">
      <c r="A410" s="77" t="s">
        <v>55</v>
      </c>
      <c r="B410" s="77" t="s">
        <v>56</v>
      </c>
      <c r="C410" s="77">
        <v>394147098</v>
      </c>
      <c r="D410" s="77"/>
      <c r="E410" s="77" t="s">
        <v>7166</v>
      </c>
      <c r="F410" s="77" t="s">
        <v>5498</v>
      </c>
      <c r="G410" s="77" t="s">
        <v>7172</v>
      </c>
      <c r="H410" s="77" t="s">
        <v>7173</v>
      </c>
      <c r="I410" s="77" t="s">
        <v>5501</v>
      </c>
      <c r="J410" s="77" t="s">
        <v>445</v>
      </c>
      <c r="K410" s="77">
        <v>77536</v>
      </c>
      <c r="L410" s="77" t="s">
        <v>7080</v>
      </c>
      <c r="M410" s="77" t="s">
        <v>7081</v>
      </c>
      <c r="N410" s="77" t="s">
        <v>7082</v>
      </c>
      <c r="O410" s="77" t="s">
        <v>445</v>
      </c>
      <c r="P410" s="77">
        <v>76904</v>
      </c>
      <c r="Q410" s="77"/>
      <c r="R410" s="77"/>
      <c r="S410" s="77"/>
      <c r="T410" s="77"/>
      <c r="U410" s="77">
        <v>12005832</v>
      </c>
      <c r="V410" s="77"/>
      <c r="W410" s="77" t="s">
        <v>7168</v>
      </c>
      <c r="X410" s="77">
        <v>480</v>
      </c>
      <c r="Y410" s="77">
        <v>660</v>
      </c>
      <c r="Z410" s="77">
        <v>22</v>
      </c>
      <c r="AA410" s="77">
        <f t="shared" si="55"/>
        <v>0.31680000000000003</v>
      </c>
      <c r="AB410" s="77" t="s">
        <v>70</v>
      </c>
      <c r="AC410" s="77"/>
      <c r="AD410" s="77"/>
      <c r="AE410" s="77"/>
      <c r="AF410" s="77">
        <f t="shared" si="56"/>
        <v>394147098</v>
      </c>
      <c r="AG410" s="77">
        <f t="shared" si="57"/>
        <v>660</v>
      </c>
      <c r="AH410" s="77">
        <f t="shared" si="58"/>
        <v>22</v>
      </c>
      <c r="AI410" s="77">
        <f t="shared" si="59"/>
        <v>0.31680000000000003</v>
      </c>
      <c r="AJ410" s="77" t="s">
        <v>72</v>
      </c>
      <c r="AK410" s="77">
        <v>394147098</v>
      </c>
      <c r="AL410" s="78">
        <v>44656</v>
      </c>
      <c r="AM410" s="78">
        <v>44656</v>
      </c>
      <c r="AN410" s="78">
        <v>44657</v>
      </c>
      <c r="AO410" s="78">
        <v>44657</v>
      </c>
      <c r="AP410" s="78">
        <v>44657</v>
      </c>
      <c r="AQ410" s="77" t="s">
        <v>89</v>
      </c>
      <c r="AR410" s="77"/>
      <c r="AS410" s="77"/>
      <c r="AT410" s="77"/>
      <c r="AU410" s="77"/>
      <c r="AV410" s="78"/>
      <c r="AW410" s="77" t="s">
        <v>1198</v>
      </c>
      <c r="AX410" s="77"/>
      <c r="AY410" s="77"/>
      <c r="AZ410" s="77"/>
      <c r="BA410" s="77"/>
      <c r="BB410" s="77"/>
      <c r="BC410" s="77"/>
      <c r="BD410" s="77"/>
      <c r="BE410" s="77">
        <f t="shared" si="60"/>
        <v>15</v>
      </c>
      <c r="BF410" s="77">
        <f t="shared" si="61"/>
        <v>4</v>
      </c>
      <c r="BG410" s="77">
        <f t="shared" si="62"/>
        <v>2022</v>
      </c>
      <c r="BH410" s="77"/>
    </row>
    <row r="411" spans="1:60">
      <c r="A411" s="77" t="s">
        <v>55</v>
      </c>
      <c r="B411" s="77" t="s">
        <v>56</v>
      </c>
      <c r="C411" s="77">
        <v>394156644</v>
      </c>
      <c r="D411" s="77"/>
      <c r="E411" s="77" t="s">
        <v>7166</v>
      </c>
      <c r="F411" s="77" t="s">
        <v>5498</v>
      </c>
      <c r="G411" s="77" t="s">
        <v>7172</v>
      </c>
      <c r="H411" s="77" t="s">
        <v>7173</v>
      </c>
      <c r="I411" s="77" t="s">
        <v>5501</v>
      </c>
      <c r="J411" s="77" t="s">
        <v>445</v>
      </c>
      <c r="K411" s="77">
        <v>77536</v>
      </c>
      <c r="L411" s="77" t="s">
        <v>7080</v>
      </c>
      <c r="M411" s="77" t="s">
        <v>7081</v>
      </c>
      <c r="N411" s="77" t="s">
        <v>7082</v>
      </c>
      <c r="O411" s="77" t="s">
        <v>445</v>
      </c>
      <c r="P411" s="77">
        <v>76904</v>
      </c>
      <c r="Q411" s="77"/>
      <c r="R411" s="77"/>
      <c r="S411" s="77"/>
      <c r="T411" s="77"/>
      <c r="U411" s="77">
        <v>30390372</v>
      </c>
      <c r="V411" s="77"/>
      <c r="W411" s="77" t="s">
        <v>7168</v>
      </c>
      <c r="X411" s="77">
        <v>480</v>
      </c>
      <c r="Y411" s="77">
        <v>638</v>
      </c>
      <c r="Z411" s="77">
        <v>22</v>
      </c>
      <c r="AA411" s="77">
        <f t="shared" si="55"/>
        <v>0.30624000000000001</v>
      </c>
      <c r="AB411" s="77" t="s">
        <v>70</v>
      </c>
      <c r="AC411" s="77"/>
      <c r="AD411" s="77"/>
      <c r="AE411" s="77"/>
      <c r="AF411" s="77">
        <f t="shared" si="56"/>
        <v>394156644</v>
      </c>
      <c r="AG411" s="77">
        <f t="shared" si="57"/>
        <v>638</v>
      </c>
      <c r="AH411" s="77">
        <f t="shared" si="58"/>
        <v>22</v>
      </c>
      <c r="AI411" s="77">
        <f t="shared" si="59"/>
        <v>0.30624000000000001</v>
      </c>
      <c r="AJ411" s="77" t="s">
        <v>72</v>
      </c>
      <c r="AK411" s="77">
        <v>394156644</v>
      </c>
      <c r="AL411" s="78">
        <v>44656</v>
      </c>
      <c r="AM411" s="78">
        <v>44656</v>
      </c>
      <c r="AN411" s="78">
        <v>44657</v>
      </c>
      <c r="AO411" s="78">
        <v>44657</v>
      </c>
      <c r="AP411" s="78">
        <v>44657</v>
      </c>
      <c r="AQ411" s="77" t="s">
        <v>89</v>
      </c>
      <c r="AR411" s="77"/>
      <c r="AS411" s="77"/>
      <c r="AT411" s="77"/>
      <c r="AU411" s="77"/>
      <c r="AV411" s="78"/>
      <c r="AW411" s="77" t="s">
        <v>1198</v>
      </c>
      <c r="AX411" s="77"/>
      <c r="AY411" s="77"/>
      <c r="AZ411" s="77"/>
      <c r="BA411" s="77"/>
      <c r="BB411" s="77"/>
      <c r="BC411" s="77"/>
      <c r="BD411" s="77"/>
      <c r="BE411" s="77">
        <f t="shared" si="60"/>
        <v>15</v>
      </c>
      <c r="BF411" s="77">
        <f t="shared" si="61"/>
        <v>4</v>
      </c>
      <c r="BG411" s="77">
        <f t="shared" si="62"/>
        <v>2022</v>
      </c>
      <c r="BH411" s="77"/>
    </row>
    <row r="412" spans="1:60">
      <c r="A412" s="77" t="s">
        <v>55</v>
      </c>
      <c r="B412" s="77" t="s">
        <v>56</v>
      </c>
      <c r="C412" s="77">
        <v>394156686</v>
      </c>
      <c r="D412" s="77"/>
      <c r="E412" s="77" t="s">
        <v>7166</v>
      </c>
      <c r="F412" s="77" t="s">
        <v>5498</v>
      </c>
      <c r="G412" s="77" t="s">
        <v>7172</v>
      </c>
      <c r="H412" s="77" t="s">
        <v>7173</v>
      </c>
      <c r="I412" s="77" t="s">
        <v>5501</v>
      </c>
      <c r="J412" s="77" t="s">
        <v>445</v>
      </c>
      <c r="K412" s="77">
        <v>77536</v>
      </c>
      <c r="L412" s="77" t="s">
        <v>7080</v>
      </c>
      <c r="M412" s="77" t="s">
        <v>7081</v>
      </c>
      <c r="N412" s="77" t="s">
        <v>7082</v>
      </c>
      <c r="O412" s="77" t="s">
        <v>445</v>
      </c>
      <c r="P412" s="77">
        <v>76904</v>
      </c>
      <c r="Q412" s="77"/>
      <c r="R412" s="77"/>
      <c r="S412" s="77"/>
      <c r="T412" s="77"/>
      <c r="U412" s="77">
        <v>12005832</v>
      </c>
      <c r="V412" s="77"/>
      <c r="W412" s="77" t="s">
        <v>7168</v>
      </c>
      <c r="X412" s="77">
        <v>480</v>
      </c>
      <c r="Y412" s="77">
        <v>660</v>
      </c>
      <c r="Z412" s="77">
        <v>22</v>
      </c>
      <c r="AA412" s="77">
        <f t="shared" si="55"/>
        <v>0.31680000000000003</v>
      </c>
      <c r="AB412" s="77" t="s">
        <v>70</v>
      </c>
      <c r="AC412" s="77"/>
      <c r="AD412" s="77"/>
      <c r="AE412" s="77"/>
      <c r="AF412" s="77">
        <f t="shared" si="56"/>
        <v>394156686</v>
      </c>
      <c r="AG412" s="77">
        <f t="shared" si="57"/>
        <v>660</v>
      </c>
      <c r="AH412" s="77">
        <f t="shared" si="58"/>
        <v>22</v>
      </c>
      <c r="AI412" s="77">
        <f t="shared" si="59"/>
        <v>0.31680000000000003</v>
      </c>
      <c r="AJ412" s="77" t="s">
        <v>72</v>
      </c>
      <c r="AK412" s="77">
        <v>394156686</v>
      </c>
      <c r="AL412" s="78">
        <v>44656</v>
      </c>
      <c r="AM412" s="78">
        <v>44656</v>
      </c>
      <c r="AN412" s="78">
        <v>44657</v>
      </c>
      <c r="AO412" s="78">
        <v>44657</v>
      </c>
      <c r="AP412" s="78">
        <v>44657</v>
      </c>
      <c r="AQ412" s="77" t="s">
        <v>89</v>
      </c>
      <c r="AR412" s="77"/>
      <c r="AS412" s="77"/>
      <c r="AT412" s="77"/>
      <c r="AU412" s="77"/>
      <c r="AV412" s="78"/>
      <c r="AW412" s="77" t="s">
        <v>1198</v>
      </c>
      <c r="AX412" s="77"/>
      <c r="AY412" s="77"/>
      <c r="AZ412" s="77"/>
      <c r="BA412" s="77"/>
      <c r="BB412" s="77"/>
      <c r="BC412" s="77"/>
      <c r="BD412" s="77"/>
      <c r="BE412" s="77">
        <f t="shared" si="60"/>
        <v>15</v>
      </c>
      <c r="BF412" s="77">
        <f t="shared" si="61"/>
        <v>4</v>
      </c>
      <c r="BG412" s="77">
        <f t="shared" si="62"/>
        <v>2022</v>
      </c>
      <c r="BH412" s="77"/>
    </row>
    <row r="413" spans="1:60">
      <c r="A413" s="77" t="s">
        <v>55</v>
      </c>
      <c r="B413" s="77" t="s">
        <v>56</v>
      </c>
      <c r="C413" s="77">
        <v>394147177</v>
      </c>
      <c r="D413" s="77"/>
      <c r="E413" s="77" t="s">
        <v>7166</v>
      </c>
      <c r="F413" s="77" t="s">
        <v>5498</v>
      </c>
      <c r="G413" s="77" t="s">
        <v>7172</v>
      </c>
      <c r="H413" s="77" t="s">
        <v>7173</v>
      </c>
      <c r="I413" s="77" t="s">
        <v>5501</v>
      </c>
      <c r="J413" s="77" t="s">
        <v>445</v>
      </c>
      <c r="K413" s="77">
        <v>77536</v>
      </c>
      <c r="L413" s="77" t="s">
        <v>7080</v>
      </c>
      <c r="M413" s="77" t="s">
        <v>7081</v>
      </c>
      <c r="N413" s="77" t="s">
        <v>7082</v>
      </c>
      <c r="O413" s="77" t="s">
        <v>445</v>
      </c>
      <c r="P413" s="77">
        <v>76904</v>
      </c>
      <c r="Q413" s="77"/>
      <c r="R413" s="77"/>
      <c r="S413" s="77"/>
      <c r="T413" s="77"/>
      <c r="U413" s="77">
        <v>12005832</v>
      </c>
      <c r="V413" s="77"/>
      <c r="W413" s="77" t="s">
        <v>7168</v>
      </c>
      <c r="X413" s="77">
        <v>480</v>
      </c>
      <c r="Y413" s="77">
        <v>660</v>
      </c>
      <c r="Z413" s="77">
        <v>22</v>
      </c>
      <c r="AA413" s="77">
        <f t="shared" si="55"/>
        <v>0.31680000000000003</v>
      </c>
      <c r="AB413" s="77" t="s">
        <v>70</v>
      </c>
      <c r="AC413" s="77"/>
      <c r="AD413" s="77"/>
      <c r="AE413" s="77"/>
      <c r="AF413" s="77">
        <f t="shared" si="56"/>
        <v>394147177</v>
      </c>
      <c r="AG413" s="77">
        <f t="shared" si="57"/>
        <v>660</v>
      </c>
      <c r="AH413" s="77">
        <f t="shared" si="58"/>
        <v>22</v>
      </c>
      <c r="AI413" s="77">
        <f t="shared" si="59"/>
        <v>0.31680000000000003</v>
      </c>
      <c r="AJ413" s="77" t="s">
        <v>72</v>
      </c>
      <c r="AK413" s="77">
        <v>394147177</v>
      </c>
      <c r="AL413" s="78">
        <v>44656</v>
      </c>
      <c r="AM413" s="78">
        <v>44656</v>
      </c>
      <c r="AN413" s="78">
        <v>44657</v>
      </c>
      <c r="AO413" s="78">
        <v>44657</v>
      </c>
      <c r="AP413" s="78">
        <v>44657</v>
      </c>
      <c r="AQ413" s="77" t="s">
        <v>89</v>
      </c>
      <c r="AR413" s="77"/>
      <c r="AS413" s="77"/>
      <c r="AT413" s="77"/>
      <c r="AU413" s="77"/>
      <c r="AV413" s="78"/>
      <c r="AW413" s="77" t="s">
        <v>1198</v>
      </c>
      <c r="AX413" s="77"/>
      <c r="AY413" s="77"/>
      <c r="AZ413" s="77"/>
      <c r="BA413" s="77"/>
      <c r="BB413" s="77"/>
      <c r="BC413" s="77"/>
      <c r="BD413" s="77"/>
      <c r="BE413" s="77">
        <f t="shared" si="60"/>
        <v>15</v>
      </c>
      <c r="BF413" s="77">
        <f t="shared" si="61"/>
        <v>4</v>
      </c>
      <c r="BG413" s="77">
        <f t="shared" si="62"/>
        <v>2022</v>
      </c>
      <c r="BH413" s="77"/>
    </row>
    <row r="414" spans="1:60">
      <c r="A414" s="77" t="s">
        <v>55</v>
      </c>
      <c r="B414" s="77" t="s">
        <v>56</v>
      </c>
      <c r="C414" s="77">
        <v>394147303</v>
      </c>
      <c r="D414" s="77"/>
      <c r="E414" s="77" t="s">
        <v>7166</v>
      </c>
      <c r="F414" s="77" t="s">
        <v>5498</v>
      </c>
      <c r="G414" s="77" t="s">
        <v>7172</v>
      </c>
      <c r="H414" s="77" t="s">
        <v>7173</v>
      </c>
      <c r="I414" s="77" t="s">
        <v>5501</v>
      </c>
      <c r="J414" s="77" t="s">
        <v>445</v>
      </c>
      <c r="K414" s="77">
        <v>77536</v>
      </c>
      <c r="L414" s="77" t="s">
        <v>7080</v>
      </c>
      <c r="M414" s="77" t="s">
        <v>7081</v>
      </c>
      <c r="N414" s="77" t="s">
        <v>7082</v>
      </c>
      <c r="O414" s="77" t="s">
        <v>445</v>
      </c>
      <c r="P414" s="77">
        <v>76904</v>
      </c>
      <c r="Q414" s="77"/>
      <c r="R414" s="77"/>
      <c r="S414" s="77"/>
      <c r="T414" s="77"/>
      <c r="U414" s="77">
        <v>12005832</v>
      </c>
      <c r="V414" s="77"/>
      <c r="W414" s="77" t="s">
        <v>7168</v>
      </c>
      <c r="X414" s="77">
        <v>480</v>
      </c>
      <c r="Y414" s="77">
        <v>660</v>
      </c>
      <c r="Z414" s="77">
        <v>22</v>
      </c>
      <c r="AA414" s="77">
        <f t="shared" si="55"/>
        <v>0.31680000000000003</v>
      </c>
      <c r="AB414" s="77" t="s">
        <v>70</v>
      </c>
      <c r="AC414" s="77"/>
      <c r="AD414" s="77"/>
      <c r="AE414" s="77"/>
      <c r="AF414" s="77">
        <f t="shared" si="56"/>
        <v>394147303</v>
      </c>
      <c r="AG414" s="77">
        <f t="shared" si="57"/>
        <v>660</v>
      </c>
      <c r="AH414" s="77">
        <f t="shared" si="58"/>
        <v>22</v>
      </c>
      <c r="AI414" s="77">
        <f t="shared" si="59"/>
        <v>0.31680000000000003</v>
      </c>
      <c r="AJ414" s="77" t="s">
        <v>72</v>
      </c>
      <c r="AK414" s="77">
        <v>394147303</v>
      </c>
      <c r="AL414" s="78">
        <v>44656</v>
      </c>
      <c r="AM414" s="78">
        <v>44656</v>
      </c>
      <c r="AN414" s="78">
        <v>44657</v>
      </c>
      <c r="AO414" s="78">
        <v>44657</v>
      </c>
      <c r="AP414" s="78">
        <v>44657</v>
      </c>
      <c r="AQ414" s="77" t="s">
        <v>89</v>
      </c>
      <c r="AR414" s="77"/>
      <c r="AS414" s="77"/>
      <c r="AT414" s="77"/>
      <c r="AU414" s="77"/>
      <c r="AV414" s="78">
        <v>44708</v>
      </c>
      <c r="AW414" s="77" t="s">
        <v>1198</v>
      </c>
      <c r="AX414" s="77"/>
      <c r="AY414" s="77"/>
      <c r="AZ414" s="77"/>
      <c r="BA414" s="77"/>
      <c r="BB414" s="77"/>
      <c r="BC414" s="77"/>
      <c r="BD414" s="77"/>
      <c r="BE414" s="77">
        <f t="shared" si="60"/>
        <v>15</v>
      </c>
      <c r="BF414" s="77">
        <f t="shared" si="61"/>
        <v>4</v>
      </c>
      <c r="BG414" s="77">
        <f t="shared" si="62"/>
        <v>2022</v>
      </c>
      <c r="BH414" s="77"/>
    </row>
    <row r="415" spans="1:60">
      <c r="A415" s="77" t="s">
        <v>55</v>
      </c>
      <c r="B415" s="77" t="s">
        <v>56</v>
      </c>
      <c r="C415" s="77">
        <v>394156491</v>
      </c>
      <c r="D415" s="77"/>
      <c r="E415" s="77" t="s">
        <v>7166</v>
      </c>
      <c r="F415" s="77" t="s">
        <v>5498</v>
      </c>
      <c r="G415" s="77" t="s">
        <v>7172</v>
      </c>
      <c r="H415" s="77" t="s">
        <v>7173</v>
      </c>
      <c r="I415" s="77" t="s">
        <v>5501</v>
      </c>
      <c r="J415" s="77" t="s">
        <v>445</v>
      </c>
      <c r="K415" s="77">
        <v>77536</v>
      </c>
      <c r="L415" s="77" t="s">
        <v>7080</v>
      </c>
      <c r="M415" s="77" t="s">
        <v>7081</v>
      </c>
      <c r="N415" s="77" t="s">
        <v>7082</v>
      </c>
      <c r="O415" s="77" t="s">
        <v>445</v>
      </c>
      <c r="P415" s="77">
        <v>76904</v>
      </c>
      <c r="Q415" s="77"/>
      <c r="R415" s="77"/>
      <c r="S415" s="77"/>
      <c r="T415" s="77"/>
      <c r="U415" s="77">
        <v>12005832</v>
      </c>
      <c r="V415" s="77"/>
      <c r="W415" s="77" t="s">
        <v>7168</v>
      </c>
      <c r="X415" s="77">
        <v>480</v>
      </c>
      <c r="Y415" s="77">
        <v>660</v>
      </c>
      <c r="Z415" s="77">
        <v>22</v>
      </c>
      <c r="AA415" s="77">
        <f t="shared" si="55"/>
        <v>0.31680000000000003</v>
      </c>
      <c r="AB415" s="77" t="s">
        <v>70</v>
      </c>
      <c r="AC415" s="77"/>
      <c r="AD415" s="77"/>
      <c r="AE415" s="77"/>
      <c r="AF415" s="77">
        <f t="shared" si="56"/>
        <v>394156491</v>
      </c>
      <c r="AG415" s="77">
        <f t="shared" si="57"/>
        <v>660</v>
      </c>
      <c r="AH415" s="77">
        <f t="shared" si="58"/>
        <v>22</v>
      </c>
      <c r="AI415" s="77">
        <f t="shared" si="59"/>
        <v>0.31680000000000003</v>
      </c>
      <c r="AJ415" s="77" t="s">
        <v>72</v>
      </c>
      <c r="AK415" s="77">
        <v>394156491</v>
      </c>
      <c r="AL415" s="78">
        <v>44656</v>
      </c>
      <c r="AM415" s="78">
        <v>44656</v>
      </c>
      <c r="AN415" s="78">
        <v>44657</v>
      </c>
      <c r="AO415" s="78">
        <v>44657</v>
      </c>
      <c r="AP415" s="78">
        <v>44657</v>
      </c>
      <c r="AQ415" s="77" t="s">
        <v>89</v>
      </c>
      <c r="AR415" s="77"/>
      <c r="AS415" s="77"/>
      <c r="AT415" s="77"/>
      <c r="AU415" s="77"/>
      <c r="AV415" s="78"/>
      <c r="AW415" s="77" t="s">
        <v>1198</v>
      </c>
      <c r="AX415" s="77"/>
      <c r="AY415" s="77"/>
      <c r="AZ415" s="77"/>
      <c r="BA415" s="77"/>
      <c r="BB415" s="77"/>
      <c r="BC415" s="77"/>
      <c r="BD415" s="77"/>
      <c r="BE415" s="77">
        <f t="shared" si="60"/>
        <v>15</v>
      </c>
      <c r="BF415" s="77">
        <f t="shared" si="61"/>
        <v>4</v>
      </c>
      <c r="BG415" s="77">
        <f t="shared" si="62"/>
        <v>2022</v>
      </c>
      <c r="BH415" s="77"/>
    </row>
    <row r="416" spans="1:60">
      <c r="A416" s="77" t="s">
        <v>55</v>
      </c>
      <c r="B416" s="77" t="s">
        <v>56</v>
      </c>
      <c r="C416" s="77">
        <v>394156740</v>
      </c>
      <c r="D416" s="77"/>
      <c r="E416" s="77" t="s">
        <v>7166</v>
      </c>
      <c r="F416" s="77" t="s">
        <v>5498</v>
      </c>
      <c r="G416" s="77" t="s">
        <v>7172</v>
      </c>
      <c r="H416" s="77" t="s">
        <v>7173</v>
      </c>
      <c r="I416" s="77" t="s">
        <v>5501</v>
      </c>
      <c r="J416" s="77" t="s">
        <v>445</v>
      </c>
      <c r="K416" s="77">
        <v>77536</v>
      </c>
      <c r="L416" s="77" t="s">
        <v>7080</v>
      </c>
      <c r="M416" s="77" t="s">
        <v>7081</v>
      </c>
      <c r="N416" s="77" t="s">
        <v>7082</v>
      </c>
      <c r="O416" s="77" t="s">
        <v>445</v>
      </c>
      <c r="P416" s="77">
        <v>76904</v>
      </c>
      <c r="Q416" s="77"/>
      <c r="R416" s="77"/>
      <c r="S416" s="77"/>
      <c r="T416" s="77"/>
      <c r="U416" s="77">
        <v>12005832</v>
      </c>
      <c r="V416" s="77"/>
      <c r="W416" s="77" t="s">
        <v>7168</v>
      </c>
      <c r="X416" s="77">
        <v>480</v>
      </c>
      <c r="Y416" s="77">
        <v>660</v>
      </c>
      <c r="Z416" s="77">
        <v>22</v>
      </c>
      <c r="AA416" s="77">
        <f t="shared" si="55"/>
        <v>0.31680000000000003</v>
      </c>
      <c r="AB416" s="77" t="s">
        <v>70</v>
      </c>
      <c r="AC416" s="77"/>
      <c r="AD416" s="77"/>
      <c r="AE416" s="77"/>
      <c r="AF416" s="77">
        <f t="shared" si="56"/>
        <v>394156740</v>
      </c>
      <c r="AG416" s="77">
        <f t="shared" si="57"/>
        <v>660</v>
      </c>
      <c r="AH416" s="77">
        <f t="shared" si="58"/>
        <v>22</v>
      </c>
      <c r="AI416" s="77">
        <f t="shared" si="59"/>
        <v>0.31680000000000003</v>
      </c>
      <c r="AJ416" s="77" t="s">
        <v>72</v>
      </c>
      <c r="AK416" s="77">
        <v>394156740</v>
      </c>
      <c r="AL416" s="78">
        <v>44656</v>
      </c>
      <c r="AM416" s="78">
        <v>44656</v>
      </c>
      <c r="AN416" s="78">
        <v>44657</v>
      </c>
      <c r="AO416" s="78">
        <v>44657</v>
      </c>
      <c r="AP416" s="78">
        <v>44657</v>
      </c>
      <c r="AQ416" s="77" t="s">
        <v>89</v>
      </c>
      <c r="AR416" s="77"/>
      <c r="AS416" s="77"/>
      <c r="AT416" s="77"/>
      <c r="AU416" s="77"/>
      <c r="AV416" s="78"/>
      <c r="AW416" s="77" t="s">
        <v>1198</v>
      </c>
      <c r="AX416" s="77"/>
      <c r="AY416" s="77"/>
      <c r="AZ416" s="77"/>
      <c r="BA416" s="77"/>
      <c r="BB416" s="77"/>
      <c r="BC416" s="77"/>
      <c r="BD416" s="77"/>
      <c r="BE416" s="77">
        <f t="shared" si="60"/>
        <v>15</v>
      </c>
      <c r="BF416" s="77">
        <f t="shared" si="61"/>
        <v>4</v>
      </c>
      <c r="BG416" s="77">
        <f t="shared" si="62"/>
        <v>2022</v>
      </c>
      <c r="BH416" s="77"/>
    </row>
    <row r="417" spans="1:60">
      <c r="A417" s="77" t="s">
        <v>55</v>
      </c>
      <c r="B417" s="77" t="s">
        <v>56</v>
      </c>
      <c r="C417" s="77">
        <v>394157007</v>
      </c>
      <c r="D417" s="77"/>
      <c r="E417" s="77" t="s">
        <v>7166</v>
      </c>
      <c r="F417" s="77" t="s">
        <v>5498</v>
      </c>
      <c r="G417" s="77" t="s">
        <v>7172</v>
      </c>
      <c r="H417" s="77" t="s">
        <v>7173</v>
      </c>
      <c r="I417" s="77" t="s">
        <v>5501</v>
      </c>
      <c r="J417" s="77" t="s">
        <v>445</v>
      </c>
      <c r="K417" s="77">
        <v>77536</v>
      </c>
      <c r="L417" s="77" t="s">
        <v>7080</v>
      </c>
      <c r="M417" s="77" t="s">
        <v>7081</v>
      </c>
      <c r="N417" s="77" t="s">
        <v>7082</v>
      </c>
      <c r="O417" s="77" t="s">
        <v>445</v>
      </c>
      <c r="P417" s="77">
        <v>76904</v>
      </c>
      <c r="Q417" s="77"/>
      <c r="R417" s="77"/>
      <c r="S417" s="77"/>
      <c r="T417" s="77"/>
      <c r="U417" s="77">
        <v>30397572</v>
      </c>
      <c r="V417" s="77"/>
      <c r="W417" s="77" t="s">
        <v>7168</v>
      </c>
      <c r="X417" s="77">
        <v>480</v>
      </c>
      <c r="Y417" s="77">
        <v>580</v>
      </c>
      <c r="Z417" s="77">
        <v>20</v>
      </c>
      <c r="AA417" s="77">
        <f t="shared" si="55"/>
        <v>0.27839999999999998</v>
      </c>
      <c r="AB417" s="77" t="s">
        <v>70</v>
      </c>
      <c r="AC417" s="77"/>
      <c r="AD417" s="77"/>
      <c r="AE417" s="77"/>
      <c r="AF417" s="77">
        <f t="shared" si="56"/>
        <v>394157007</v>
      </c>
      <c r="AG417" s="77">
        <f t="shared" si="57"/>
        <v>580</v>
      </c>
      <c r="AH417" s="77">
        <f t="shared" si="58"/>
        <v>20</v>
      </c>
      <c r="AI417" s="77">
        <f t="shared" si="59"/>
        <v>0.27839999999999998</v>
      </c>
      <c r="AJ417" s="77" t="s">
        <v>72</v>
      </c>
      <c r="AK417" s="77">
        <v>394157007</v>
      </c>
      <c r="AL417" s="78">
        <v>44656</v>
      </c>
      <c r="AM417" s="78">
        <v>44656</v>
      </c>
      <c r="AN417" s="78">
        <v>44657</v>
      </c>
      <c r="AO417" s="78">
        <v>44657</v>
      </c>
      <c r="AP417" s="78">
        <v>44657</v>
      </c>
      <c r="AQ417" s="77" t="s">
        <v>89</v>
      </c>
      <c r="AR417" s="77"/>
      <c r="AS417" s="77"/>
      <c r="AT417" s="77"/>
      <c r="AU417" s="77"/>
      <c r="AV417" s="78"/>
      <c r="AW417" s="77" t="s">
        <v>1198</v>
      </c>
      <c r="AX417" s="77"/>
      <c r="AY417" s="77"/>
      <c r="AZ417" s="77"/>
      <c r="BA417" s="77"/>
      <c r="BB417" s="77"/>
      <c r="BC417" s="77"/>
      <c r="BD417" s="77"/>
      <c r="BE417" s="77">
        <f t="shared" si="60"/>
        <v>15</v>
      </c>
      <c r="BF417" s="77">
        <f t="shared" si="61"/>
        <v>4</v>
      </c>
      <c r="BG417" s="77">
        <f t="shared" si="62"/>
        <v>2022</v>
      </c>
      <c r="BH417" s="77"/>
    </row>
    <row r="418" spans="1:60">
      <c r="A418" s="77" t="s">
        <v>55</v>
      </c>
      <c r="B418" s="77" t="s">
        <v>56</v>
      </c>
      <c r="C418" s="77">
        <v>394157081</v>
      </c>
      <c r="D418" s="77"/>
      <c r="E418" s="77" t="s">
        <v>7166</v>
      </c>
      <c r="F418" s="77" t="s">
        <v>5498</v>
      </c>
      <c r="G418" s="77" t="s">
        <v>7172</v>
      </c>
      <c r="H418" s="77" t="s">
        <v>7173</v>
      </c>
      <c r="I418" s="77" t="s">
        <v>5501</v>
      </c>
      <c r="J418" s="77" t="s">
        <v>445</v>
      </c>
      <c r="K418" s="77">
        <v>77536</v>
      </c>
      <c r="L418" s="77" t="s">
        <v>7080</v>
      </c>
      <c r="M418" s="77" t="s">
        <v>7081</v>
      </c>
      <c r="N418" s="77" t="s">
        <v>7082</v>
      </c>
      <c r="O418" s="77" t="s">
        <v>445</v>
      </c>
      <c r="P418" s="77">
        <v>76904</v>
      </c>
      <c r="Q418" s="77"/>
      <c r="R418" s="77"/>
      <c r="S418" s="77"/>
      <c r="T418" s="77"/>
      <c r="U418" s="77">
        <v>12005832</v>
      </c>
      <c r="V418" s="77"/>
      <c r="W418" s="77" t="s">
        <v>7168</v>
      </c>
      <c r="X418" s="77">
        <v>480</v>
      </c>
      <c r="Y418" s="77">
        <v>660</v>
      </c>
      <c r="Z418" s="77">
        <v>22</v>
      </c>
      <c r="AA418" s="77">
        <f t="shared" si="55"/>
        <v>0.31680000000000003</v>
      </c>
      <c r="AB418" s="77" t="s">
        <v>70</v>
      </c>
      <c r="AC418" s="77"/>
      <c r="AD418" s="77"/>
      <c r="AE418" s="77"/>
      <c r="AF418" s="77">
        <f t="shared" si="56"/>
        <v>394157081</v>
      </c>
      <c r="AG418" s="77">
        <f t="shared" si="57"/>
        <v>660</v>
      </c>
      <c r="AH418" s="77">
        <f t="shared" si="58"/>
        <v>22</v>
      </c>
      <c r="AI418" s="77">
        <f t="shared" si="59"/>
        <v>0.31680000000000003</v>
      </c>
      <c r="AJ418" s="77" t="s">
        <v>72</v>
      </c>
      <c r="AK418" s="77">
        <v>394157081</v>
      </c>
      <c r="AL418" s="78">
        <v>44656</v>
      </c>
      <c r="AM418" s="78">
        <v>44656</v>
      </c>
      <c r="AN418" s="78">
        <v>44657</v>
      </c>
      <c r="AO418" s="78">
        <v>44657</v>
      </c>
      <c r="AP418" s="78">
        <v>44657</v>
      </c>
      <c r="AQ418" s="77" t="s">
        <v>89</v>
      </c>
      <c r="AR418" s="77"/>
      <c r="AS418" s="77"/>
      <c r="AT418" s="77"/>
      <c r="AU418" s="77"/>
      <c r="AV418" s="78"/>
      <c r="AW418" s="77" t="s">
        <v>1198</v>
      </c>
      <c r="AX418" s="77"/>
      <c r="AY418" s="77"/>
      <c r="AZ418" s="77"/>
      <c r="BA418" s="77"/>
      <c r="BB418" s="77"/>
      <c r="BC418" s="77"/>
      <c r="BD418" s="77"/>
      <c r="BE418" s="77">
        <f t="shared" si="60"/>
        <v>15</v>
      </c>
      <c r="BF418" s="77">
        <f t="shared" si="61"/>
        <v>4</v>
      </c>
      <c r="BG418" s="77">
        <f t="shared" si="62"/>
        <v>2022</v>
      </c>
      <c r="BH418" s="77"/>
    </row>
    <row r="419" spans="1:60">
      <c r="A419" s="77" t="s">
        <v>55</v>
      </c>
      <c r="B419" s="77" t="s">
        <v>56</v>
      </c>
      <c r="C419" s="77">
        <v>394157156</v>
      </c>
      <c r="D419" s="77"/>
      <c r="E419" s="77" t="s">
        <v>7166</v>
      </c>
      <c r="F419" s="77" t="s">
        <v>5498</v>
      </c>
      <c r="G419" s="77" t="s">
        <v>7172</v>
      </c>
      <c r="H419" s="77" t="s">
        <v>7173</v>
      </c>
      <c r="I419" s="77" t="s">
        <v>5501</v>
      </c>
      <c r="J419" s="77" t="s">
        <v>445</v>
      </c>
      <c r="K419" s="77">
        <v>77536</v>
      </c>
      <c r="L419" s="77" t="s">
        <v>7080</v>
      </c>
      <c r="M419" s="77" t="s">
        <v>7081</v>
      </c>
      <c r="N419" s="77" t="s">
        <v>7082</v>
      </c>
      <c r="O419" s="77" t="s">
        <v>445</v>
      </c>
      <c r="P419" s="77">
        <v>76904</v>
      </c>
      <c r="Q419" s="77"/>
      <c r="R419" s="77"/>
      <c r="S419" s="77"/>
      <c r="T419" s="77"/>
      <c r="U419" s="77">
        <v>12005832</v>
      </c>
      <c r="V419" s="77"/>
      <c r="W419" s="77" t="s">
        <v>7168</v>
      </c>
      <c r="X419" s="77">
        <v>480</v>
      </c>
      <c r="Y419" s="77">
        <v>660</v>
      </c>
      <c r="Z419" s="77">
        <v>22</v>
      </c>
      <c r="AA419" s="77">
        <f t="shared" si="55"/>
        <v>0.31680000000000003</v>
      </c>
      <c r="AB419" s="77" t="s">
        <v>70</v>
      </c>
      <c r="AC419" s="77"/>
      <c r="AD419" s="77"/>
      <c r="AE419" s="77"/>
      <c r="AF419" s="77">
        <f t="shared" si="56"/>
        <v>394157156</v>
      </c>
      <c r="AG419" s="77">
        <f t="shared" si="57"/>
        <v>660</v>
      </c>
      <c r="AH419" s="77">
        <f t="shared" si="58"/>
        <v>22</v>
      </c>
      <c r="AI419" s="77">
        <f t="shared" si="59"/>
        <v>0.31680000000000003</v>
      </c>
      <c r="AJ419" s="77" t="s">
        <v>72</v>
      </c>
      <c r="AK419" s="77">
        <v>394157156</v>
      </c>
      <c r="AL419" s="78">
        <v>44656</v>
      </c>
      <c r="AM419" s="78">
        <v>44656</v>
      </c>
      <c r="AN419" s="78">
        <v>44657</v>
      </c>
      <c r="AO419" s="78">
        <v>44657</v>
      </c>
      <c r="AP419" s="78">
        <v>44657</v>
      </c>
      <c r="AQ419" s="77" t="s">
        <v>89</v>
      </c>
      <c r="AR419" s="77"/>
      <c r="AS419" s="77"/>
      <c r="AT419" s="77"/>
      <c r="AU419" s="77"/>
      <c r="AV419" s="78"/>
      <c r="AW419" s="77" t="s">
        <v>1198</v>
      </c>
      <c r="AX419" s="77"/>
      <c r="AY419" s="77"/>
      <c r="AZ419" s="77"/>
      <c r="BA419" s="77"/>
      <c r="BB419" s="77"/>
      <c r="BC419" s="77"/>
      <c r="BD419" s="77"/>
      <c r="BE419" s="77">
        <f t="shared" si="60"/>
        <v>15</v>
      </c>
      <c r="BF419" s="77">
        <f t="shared" si="61"/>
        <v>4</v>
      </c>
      <c r="BG419" s="77">
        <f t="shared" si="62"/>
        <v>2022</v>
      </c>
      <c r="BH419" s="77"/>
    </row>
    <row r="420" spans="1:60">
      <c r="A420" s="77" t="s">
        <v>55</v>
      </c>
      <c r="B420" s="77" t="s">
        <v>56</v>
      </c>
      <c r="C420" s="77">
        <v>393872829</v>
      </c>
      <c r="D420" s="77"/>
      <c r="E420" s="77" t="s">
        <v>7166</v>
      </c>
      <c r="F420" s="77" t="s">
        <v>85</v>
      </c>
      <c r="G420" s="77" t="s">
        <v>5855</v>
      </c>
      <c r="H420" s="77" t="s">
        <v>5856</v>
      </c>
      <c r="I420" s="77" t="s">
        <v>6216</v>
      </c>
      <c r="J420" s="77" t="s">
        <v>85</v>
      </c>
      <c r="K420" s="309" t="s">
        <v>5858</v>
      </c>
      <c r="L420" s="77" t="s">
        <v>7080</v>
      </c>
      <c r="M420" s="77" t="s">
        <v>7081</v>
      </c>
      <c r="N420" s="77" t="s">
        <v>7082</v>
      </c>
      <c r="O420" s="77" t="s">
        <v>445</v>
      </c>
      <c r="P420" s="77">
        <v>76904</v>
      </c>
      <c r="Q420" s="77"/>
      <c r="R420" s="77"/>
      <c r="S420" s="77"/>
      <c r="T420" s="77"/>
      <c r="U420" s="77">
        <v>12005832</v>
      </c>
      <c r="V420" s="77"/>
      <c r="W420" s="77" t="s">
        <v>7175</v>
      </c>
      <c r="X420" s="77">
        <v>480</v>
      </c>
      <c r="Y420" s="77">
        <v>600</v>
      </c>
      <c r="Z420" s="77">
        <v>20</v>
      </c>
      <c r="AA420" s="77">
        <f t="shared" si="55"/>
        <v>0.28799999999999998</v>
      </c>
      <c r="AB420" s="77" t="s">
        <v>70</v>
      </c>
      <c r="AC420" s="77"/>
      <c r="AD420" s="77"/>
      <c r="AE420" s="77"/>
      <c r="AF420" s="77">
        <f t="shared" si="56"/>
        <v>393872829</v>
      </c>
      <c r="AG420" s="77">
        <f t="shared" si="57"/>
        <v>600</v>
      </c>
      <c r="AH420" s="77">
        <f t="shared" si="58"/>
        <v>20</v>
      </c>
      <c r="AI420" s="77">
        <f t="shared" si="59"/>
        <v>0.28799999999999998</v>
      </c>
      <c r="AJ420" s="77" t="s">
        <v>72</v>
      </c>
      <c r="AK420" s="77">
        <v>393872829</v>
      </c>
      <c r="AL420" s="78">
        <v>44652</v>
      </c>
      <c r="AM420" s="78">
        <v>44652</v>
      </c>
      <c r="AN420" s="78">
        <v>44657</v>
      </c>
      <c r="AO420" s="78">
        <v>44657</v>
      </c>
      <c r="AP420" s="78">
        <v>44657</v>
      </c>
      <c r="AQ420" s="77" t="s">
        <v>89</v>
      </c>
      <c r="AR420" s="77" t="s">
        <v>7226</v>
      </c>
      <c r="AS420" s="77"/>
      <c r="AT420" s="77"/>
      <c r="AU420" s="77"/>
      <c r="AV420" s="78"/>
      <c r="AW420" s="77" t="s">
        <v>1198</v>
      </c>
      <c r="AX420" s="77"/>
      <c r="AY420" s="77"/>
      <c r="AZ420" s="77"/>
      <c r="BA420" s="77"/>
      <c r="BB420" s="77"/>
      <c r="BC420" s="77"/>
      <c r="BD420" s="77"/>
      <c r="BE420" s="77">
        <f t="shared" si="60"/>
        <v>14</v>
      </c>
      <c r="BF420" s="77">
        <f t="shared" si="61"/>
        <v>4</v>
      </c>
      <c r="BG420" s="77">
        <f t="shared" si="62"/>
        <v>2022</v>
      </c>
      <c r="BH420" s="77"/>
    </row>
    <row r="421" spans="1:60">
      <c r="A421" s="77" t="s">
        <v>55</v>
      </c>
      <c r="B421" s="77" t="s">
        <v>56</v>
      </c>
      <c r="C421" s="77">
        <v>393873238</v>
      </c>
      <c r="D421" s="77"/>
      <c r="E421" s="77" t="s">
        <v>7166</v>
      </c>
      <c r="F421" s="77" t="s">
        <v>85</v>
      </c>
      <c r="G421" s="77" t="s">
        <v>5855</v>
      </c>
      <c r="H421" s="77" t="s">
        <v>5856</v>
      </c>
      <c r="I421" s="77" t="s">
        <v>6216</v>
      </c>
      <c r="J421" s="77" t="s">
        <v>85</v>
      </c>
      <c r="K421" s="309" t="s">
        <v>5858</v>
      </c>
      <c r="L421" s="77" t="s">
        <v>7080</v>
      </c>
      <c r="M421" s="77" t="s">
        <v>7081</v>
      </c>
      <c r="N421" s="77" t="s">
        <v>7082</v>
      </c>
      <c r="O421" s="77" t="s">
        <v>445</v>
      </c>
      <c r="P421" s="77">
        <v>76904</v>
      </c>
      <c r="Q421" s="77"/>
      <c r="R421" s="77"/>
      <c r="S421" s="77"/>
      <c r="T421" s="77"/>
      <c r="U421" s="77">
        <v>12005832</v>
      </c>
      <c r="V421" s="77"/>
      <c r="W421" s="77" t="s">
        <v>7175</v>
      </c>
      <c r="X421" s="77">
        <v>480</v>
      </c>
      <c r="Y421" s="77">
        <v>600</v>
      </c>
      <c r="Z421" s="77">
        <v>20</v>
      </c>
      <c r="AA421" s="77">
        <f t="shared" si="55"/>
        <v>0.28799999999999998</v>
      </c>
      <c r="AB421" s="77" t="s">
        <v>70</v>
      </c>
      <c r="AC421" s="77"/>
      <c r="AD421" s="77"/>
      <c r="AE421" s="77"/>
      <c r="AF421" s="77">
        <f t="shared" si="56"/>
        <v>393873238</v>
      </c>
      <c r="AG421" s="77">
        <f t="shared" si="57"/>
        <v>600</v>
      </c>
      <c r="AH421" s="77">
        <f t="shared" si="58"/>
        <v>20</v>
      </c>
      <c r="AI421" s="77">
        <f t="shared" si="59"/>
        <v>0.28799999999999998</v>
      </c>
      <c r="AJ421" s="77" t="s">
        <v>72</v>
      </c>
      <c r="AK421" s="77">
        <v>393873238</v>
      </c>
      <c r="AL421" s="78">
        <v>44652</v>
      </c>
      <c r="AM421" s="78">
        <v>44652</v>
      </c>
      <c r="AN421" s="78">
        <v>44657</v>
      </c>
      <c r="AO421" s="78">
        <v>44657</v>
      </c>
      <c r="AP421" s="78">
        <v>44657</v>
      </c>
      <c r="AQ421" s="77" t="s">
        <v>89</v>
      </c>
      <c r="AR421" s="77" t="s">
        <v>7226</v>
      </c>
      <c r="AS421" s="77"/>
      <c r="AT421" s="77"/>
      <c r="AU421" s="77"/>
      <c r="AV421" s="78"/>
      <c r="AW421" s="77" t="s">
        <v>1198</v>
      </c>
      <c r="AX421" s="77"/>
      <c r="AY421" s="77"/>
      <c r="AZ421" s="77"/>
      <c r="BA421" s="77"/>
      <c r="BB421" s="77"/>
      <c r="BC421" s="77"/>
      <c r="BD421" s="77"/>
      <c r="BE421" s="77">
        <f t="shared" si="60"/>
        <v>14</v>
      </c>
      <c r="BF421" s="77">
        <f t="shared" si="61"/>
        <v>4</v>
      </c>
      <c r="BG421" s="77">
        <f t="shared" si="62"/>
        <v>2022</v>
      </c>
      <c r="BH421" s="77"/>
    </row>
    <row r="422" spans="1:60">
      <c r="A422" s="77" t="s">
        <v>55</v>
      </c>
      <c r="B422" s="77" t="s">
        <v>56</v>
      </c>
      <c r="C422" s="77">
        <v>393873538</v>
      </c>
      <c r="D422" s="77"/>
      <c r="E422" s="77" t="s">
        <v>7166</v>
      </c>
      <c r="F422" s="77" t="s">
        <v>85</v>
      </c>
      <c r="G422" s="77" t="s">
        <v>5855</v>
      </c>
      <c r="H422" s="77" t="s">
        <v>5856</v>
      </c>
      <c r="I422" s="77" t="s">
        <v>6216</v>
      </c>
      <c r="J422" s="77" t="s">
        <v>85</v>
      </c>
      <c r="K422" s="309" t="s">
        <v>5858</v>
      </c>
      <c r="L422" s="77" t="s">
        <v>7080</v>
      </c>
      <c r="M422" s="77" t="s">
        <v>7081</v>
      </c>
      <c r="N422" s="77" t="s">
        <v>7082</v>
      </c>
      <c r="O422" s="77" t="s">
        <v>445</v>
      </c>
      <c r="P422" s="77">
        <v>76904</v>
      </c>
      <c r="Q422" s="77"/>
      <c r="R422" s="77"/>
      <c r="S422" s="77"/>
      <c r="T422" s="77"/>
      <c r="U422" s="77">
        <v>12005832</v>
      </c>
      <c r="V422" s="77"/>
      <c r="W422" s="77" t="s">
        <v>7175</v>
      </c>
      <c r="X422" s="77">
        <v>480</v>
      </c>
      <c r="Y422" s="77">
        <v>600</v>
      </c>
      <c r="Z422" s="77">
        <v>20</v>
      </c>
      <c r="AA422" s="77">
        <f t="shared" si="55"/>
        <v>0.28799999999999998</v>
      </c>
      <c r="AB422" s="77" t="s">
        <v>70</v>
      </c>
      <c r="AC422" s="77"/>
      <c r="AD422" s="77"/>
      <c r="AE422" s="77"/>
      <c r="AF422" s="77">
        <f t="shared" si="56"/>
        <v>393873538</v>
      </c>
      <c r="AG422" s="77">
        <f t="shared" si="57"/>
        <v>600</v>
      </c>
      <c r="AH422" s="77">
        <f t="shared" si="58"/>
        <v>20</v>
      </c>
      <c r="AI422" s="77">
        <f t="shared" si="59"/>
        <v>0.28799999999999998</v>
      </c>
      <c r="AJ422" s="77" t="s">
        <v>72</v>
      </c>
      <c r="AK422" s="77">
        <v>393873538</v>
      </c>
      <c r="AL422" s="78">
        <v>44652</v>
      </c>
      <c r="AM422" s="78">
        <v>44652</v>
      </c>
      <c r="AN422" s="78">
        <v>44657</v>
      </c>
      <c r="AO422" s="78">
        <v>44657</v>
      </c>
      <c r="AP422" s="78">
        <v>44657</v>
      </c>
      <c r="AQ422" s="77" t="s">
        <v>89</v>
      </c>
      <c r="AR422" s="77" t="s">
        <v>7226</v>
      </c>
      <c r="AS422" s="77"/>
      <c r="AT422" s="77"/>
      <c r="AU422" s="77"/>
      <c r="AV422" s="78"/>
      <c r="AW422" s="77" t="s">
        <v>1198</v>
      </c>
      <c r="AX422" s="77"/>
      <c r="AY422" s="77"/>
      <c r="AZ422" s="77"/>
      <c r="BA422" s="77"/>
      <c r="BB422" s="77"/>
      <c r="BC422" s="77"/>
      <c r="BD422" s="77"/>
      <c r="BE422" s="77">
        <f t="shared" si="60"/>
        <v>14</v>
      </c>
      <c r="BF422" s="77">
        <f t="shared" si="61"/>
        <v>4</v>
      </c>
      <c r="BG422" s="77">
        <f t="shared" si="62"/>
        <v>2022</v>
      </c>
      <c r="BH422" s="77"/>
    </row>
    <row r="423" spans="1:60">
      <c r="A423" s="77" t="s">
        <v>55</v>
      </c>
      <c r="B423" s="77" t="s">
        <v>56</v>
      </c>
      <c r="C423" s="77">
        <v>393880400</v>
      </c>
      <c r="D423" s="77"/>
      <c r="E423" s="77" t="s">
        <v>7166</v>
      </c>
      <c r="F423" s="77" t="s">
        <v>85</v>
      </c>
      <c r="G423" s="77" t="s">
        <v>5855</v>
      </c>
      <c r="H423" s="77" t="s">
        <v>5856</v>
      </c>
      <c r="I423" s="77" t="s">
        <v>6216</v>
      </c>
      <c r="J423" s="77" t="s">
        <v>85</v>
      </c>
      <c r="K423" s="309" t="s">
        <v>5858</v>
      </c>
      <c r="L423" s="77" t="s">
        <v>7080</v>
      </c>
      <c r="M423" s="77" t="s">
        <v>7081</v>
      </c>
      <c r="N423" s="77" t="s">
        <v>7082</v>
      </c>
      <c r="O423" s="77" t="s">
        <v>445</v>
      </c>
      <c r="P423" s="77">
        <v>76904</v>
      </c>
      <c r="Q423" s="77"/>
      <c r="R423" s="77"/>
      <c r="S423" s="77"/>
      <c r="T423" s="77"/>
      <c r="U423" s="77">
        <v>12005832</v>
      </c>
      <c r="V423" s="77"/>
      <c r="W423" s="77" t="s">
        <v>7175</v>
      </c>
      <c r="X423" s="77">
        <v>480</v>
      </c>
      <c r="Y423" s="77">
        <v>600</v>
      </c>
      <c r="Z423" s="77">
        <v>20</v>
      </c>
      <c r="AA423" s="77">
        <f t="shared" si="55"/>
        <v>0.28799999999999998</v>
      </c>
      <c r="AB423" s="77" t="s">
        <v>70</v>
      </c>
      <c r="AC423" s="77"/>
      <c r="AD423" s="77"/>
      <c r="AE423" s="77"/>
      <c r="AF423" s="77">
        <f t="shared" si="56"/>
        <v>393880400</v>
      </c>
      <c r="AG423" s="77">
        <f t="shared" si="57"/>
        <v>600</v>
      </c>
      <c r="AH423" s="77">
        <f t="shared" si="58"/>
        <v>20</v>
      </c>
      <c r="AI423" s="77">
        <f t="shared" si="59"/>
        <v>0.28799999999999998</v>
      </c>
      <c r="AJ423" s="77" t="s">
        <v>72</v>
      </c>
      <c r="AK423" s="77">
        <v>393880400</v>
      </c>
      <c r="AL423" s="78">
        <v>44652</v>
      </c>
      <c r="AM423" s="78">
        <v>44652</v>
      </c>
      <c r="AN423" s="78">
        <v>44657</v>
      </c>
      <c r="AO423" s="78">
        <v>44657</v>
      </c>
      <c r="AP423" s="78">
        <v>44657</v>
      </c>
      <c r="AQ423" s="77" t="s">
        <v>89</v>
      </c>
      <c r="AR423" s="77" t="s">
        <v>7226</v>
      </c>
      <c r="AS423" s="77"/>
      <c r="AT423" s="77"/>
      <c r="AU423" s="77"/>
      <c r="AV423" s="78"/>
      <c r="AW423" s="77" t="s">
        <v>1198</v>
      </c>
      <c r="AX423" s="77"/>
      <c r="AY423" s="77"/>
      <c r="AZ423" s="77"/>
      <c r="BA423" s="77"/>
      <c r="BB423" s="77"/>
      <c r="BC423" s="77"/>
      <c r="BD423" s="77"/>
      <c r="BE423" s="77">
        <f t="shared" si="60"/>
        <v>14</v>
      </c>
      <c r="BF423" s="77">
        <f t="shared" si="61"/>
        <v>4</v>
      </c>
      <c r="BG423" s="77">
        <f t="shared" si="62"/>
        <v>2022</v>
      </c>
      <c r="BH423" s="77"/>
    </row>
    <row r="424" spans="1:60">
      <c r="A424" s="77" t="s">
        <v>55</v>
      </c>
      <c r="B424" s="77" t="s">
        <v>56</v>
      </c>
      <c r="C424" s="77">
        <v>393880678</v>
      </c>
      <c r="D424" s="77"/>
      <c r="E424" s="77" t="s">
        <v>7166</v>
      </c>
      <c r="F424" s="77" t="s">
        <v>85</v>
      </c>
      <c r="G424" s="77" t="s">
        <v>5855</v>
      </c>
      <c r="H424" s="77" t="s">
        <v>5856</v>
      </c>
      <c r="I424" s="77" t="s">
        <v>6216</v>
      </c>
      <c r="J424" s="77" t="s">
        <v>85</v>
      </c>
      <c r="K424" s="309" t="s">
        <v>5858</v>
      </c>
      <c r="L424" s="77" t="s">
        <v>7080</v>
      </c>
      <c r="M424" s="77" t="s">
        <v>7081</v>
      </c>
      <c r="N424" s="77" t="s">
        <v>7082</v>
      </c>
      <c r="O424" s="77" t="s">
        <v>445</v>
      </c>
      <c r="P424" s="77">
        <v>76904</v>
      </c>
      <c r="Q424" s="77"/>
      <c r="R424" s="77"/>
      <c r="S424" s="77"/>
      <c r="T424" s="77"/>
      <c r="U424" s="77">
        <v>12005832</v>
      </c>
      <c r="V424" s="77"/>
      <c r="W424" s="77" t="s">
        <v>7175</v>
      </c>
      <c r="X424" s="77">
        <v>480</v>
      </c>
      <c r="Y424" s="77">
        <v>600</v>
      </c>
      <c r="Z424" s="77">
        <v>20</v>
      </c>
      <c r="AA424" s="77">
        <f t="shared" si="55"/>
        <v>0.28799999999999998</v>
      </c>
      <c r="AB424" s="77" t="s">
        <v>70</v>
      </c>
      <c r="AC424" s="77"/>
      <c r="AD424" s="77"/>
      <c r="AE424" s="77"/>
      <c r="AF424" s="77">
        <f t="shared" si="56"/>
        <v>393880678</v>
      </c>
      <c r="AG424" s="77">
        <f t="shared" si="57"/>
        <v>600</v>
      </c>
      <c r="AH424" s="77">
        <f t="shared" si="58"/>
        <v>20</v>
      </c>
      <c r="AI424" s="77">
        <f t="shared" si="59"/>
        <v>0.28799999999999998</v>
      </c>
      <c r="AJ424" s="77" t="s">
        <v>72</v>
      </c>
      <c r="AK424" s="77">
        <v>393880678</v>
      </c>
      <c r="AL424" s="78">
        <v>44652</v>
      </c>
      <c r="AM424" s="78">
        <v>44652</v>
      </c>
      <c r="AN424" s="78">
        <v>44657</v>
      </c>
      <c r="AO424" s="78">
        <v>44657</v>
      </c>
      <c r="AP424" s="78">
        <v>44657</v>
      </c>
      <c r="AQ424" s="77" t="s">
        <v>89</v>
      </c>
      <c r="AR424" s="77" t="s">
        <v>7226</v>
      </c>
      <c r="AS424" s="77"/>
      <c r="AT424" s="77"/>
      <c r="AU424" s="77"/>
      <c r="AV424" s="78"/>
      <c r="AW424" s="77" t="s">
        <v>1198</v>
      </c>
      <c r="AX424" s="77"/>
      <c r="AY424" s="77"/>
      <c r="AZ424" s="77"/>
      <c r="BA424" s="77"/>
      <c r="BB424" s="77"/>
      <c r="BC424" s="77"/>
      <c r="BD424" s="77"/>
      <c r="BE424" s="77">
        <f t="shared" si="60"/>
        <v>14</v>
      </c>
      <c r="BF424" s="77">
        <f t="shared" si="61"/>
        <v>4</v>
      </c>
      <c r="BG424" s="77">
        <f t="shared" si="62"/>
        <v>2022</v>
      </c>
      <c r="BH424" s="77"/>
    </row>
    <row r="425" spans="1:60">
      <c r="A425" s="77" t="s">
        <v>55</v>
      </c>
      <c r="B425" s="77" t="s">
        <v>56</v>
      </c>
      <c r="C425" s="77">
        <v>393881008</v>
      </c>
      <c r="D425" s="77"/>
      <c r="E425" s="77" t="s">
        <v>7166</v>
      </c>
      <c r="F425" s="77" t="s">
        <v>85</v>
      </c>
      <c r="G425" s="77" t="s">
        <v>5855</v>
      </c>
      <c r="H425" s="77" t="s">
        <v>5856</v>
      </c>
      <c r="I425" s="77" t="s">
        <v>6216</v>
      </c>
      <c r="J425" s="77" t="s">
        <v>85</v>
      </c>
      <c r="K425" s="309" t="s">
        <v>5858</v>
      </c>
      <c r="L425" s="77" t="s">
        <v>7080</v>
      </c>
      <c r="M425" s="77" t="s">
        <v>7081</v>
      </c>
      <c r="N425" s="77" t="s">
        <v>7082</v>
      </c>
      <c r="O425" s="77" t="s">
        <v>445</v>
      </c>
      <c r="P425" s="77">
        <v>76904</v>
      </c>
      <c r="Q425" s="77"/>
      <c r="R425" s="77"/>
      <c r="S425" s="77"/>
      <c r="T425" s="77"/>
      <c r="U425" s="77">
        <v>12005832</v>
      </c>
      <c r="V425" s="77"/>
      <c r="W425" s="77" t="s">
        <v>7175</v>
      </c>
      <c r="X425" s="77">
        <v>480</v>
      </c>
      <c r="Y425" s="77">
        <v>600</v>
      </c>
      <c r="Z425" s="77">
        <v>20</v>
      </c>
      <c r="AA425" s="77">
        <f t="shared" si="55"/>
        <v>0.28799999999999998</v>
      </c>
      <c r="AB425" s="77" t="s">
        <v>70</v>
      </c>
      <c r="AC425" s="77"/>
      <c r="AD425" s="77"/>
      <c r="AE425" s="77"/>
      <c r="AF425" s="77">
        <f t="shared" si="56"/>
        <v>393881008</v>
      </c>
      <c r="AG425" s="77">
        <f t="shared" si="57"/>
        <v>600</v>
      </c>
      <c r="AH425" s="77">
        <f t="shared" si="58"/>
        <v>20</v>
      </c>
      <c r="AI425" s="77">
        <f t="shared" si="59"/>
        <v>0.28799999999999998</v>
      </c>
      <c r="AJ425" s="77" t="s">
        <v>72</v>
      </c>
      <c r="AK425" s="77">
        <v>393881008</v>
      </c>
      <c r="AL425" s="78">
        <v>44652</v>
      </c>
      <c r="AM425" s="78">
        <v>44652</v>
      </c>
      <c r="AN425" s="78">
        <v>44657</v>
      </c>
      <c r="AO425" s="78">
        <v>44657</v>
      </c>
      <c r="AP425" s="78">
        <v>44657</v>
      </c>
      <c r="AQ425" s="77" t="s">
        <v>89</v>
      </c>
      <c r="AR425" s="77" t="s">
        <v>7226</v>
      </c>
      <c r="AS425" s="77"/>
      <c r="AT425" s="77"/>
      <c r="AU425" s="77"/>
      <c r="AV425" s="78"/>
      <c r="AW425" s="77" t="s">
        <v>1198</v>
      </c>
      <c r="AX425" s="77"/>
      <c r="AY425" s="77"/>
      <c r="AZ425" s="77"/>
      <c r="BA425" s="77"/>
      <c r="BB425" s="77"/>
      <c r="BC425" s="77"/>
      <c r="BD425" s="77"/>
      <c r="BE425" s="77">
        <f t="shared" si="60"/>
        <v>14</v>
      </c>
      <c r="BF425" s="77">
        <f t="shared" si="61"/>
        <v>4</v>
      </c>
      <c r="BG425" s="77">
        <f t="shared" si="62"/>
        <v>2022</v>
      </c>
      <c r="BH425" s="77"/>
    </row>
    <row r="426" spans="1:60">
      <c r="A426" s="77" t="s">
        <v>55</v>
      </c>
      <c r="B426" s="77" t="s">
        <v>56</v>
      </c>
      <c r="C426" s="77">
        <v>393881567</v>
      </c>
      <c r="D426" s="77"/>
      <c r="E426" s="77" t="s">
        <v>7166</v>
      </c>
      <c r="F426" s="77" t="s">
        <v>85</v>
      </c>
      <c r="G426" s="77" t="s">
        <v>5855</v>
      </c>
      <c r="H426" s="77" t="s">
        <v>5856</v>
      </c>
      <c r="I426" s="77" t="s">
        <v>6216</v>
      </c>
      <c r="J426" s="77" t="s">
        <v>85</v>
      </c>
      <c r="K426" s="309" t="s">
        <v>5858</v>
      </c>
      <c r="L426" s="77" t="s">
        <v>7080</v>
      </c>
      <c r="M426" s="77" t="s">
        <v>7081</v>
      </c>
      <c r="N426" s="77" t="s">
        <v>7082</v>
      </c>
      <c r="O426" s="77" t="s">
        <v>445</v>
      </c>
      <c r="P426" s="77">
        <v>76904</v>
      </c>
      <c r="Q426" s="77"/>
      <c r="R426" s="77"/>
      <c r="S426" s="77"/>
      <c r="T426" s="77"/>
      <c r="U426" s="77">
        <v>12005832</v>
      </c>
      <c r="V426" s="77"/>
      <c r="W426" s="77" t="s">
        <v>7168</v>
      </c>
      <c r="X426" s="77">
        <v>480</v>
      </c>
      <c r="Y426" s="77">
        <v>600</v>
      </c>
      <c r="Z426" s="77">
        <v>20</v>
      </c>
      <c r="AA426" s="77">
        <f t="shared" si="55"/>
        <v>0.28799999999999998</v>
      </c>
      <c r="AB426" s="77" t="s">
        <v>70</v>
      </c>
      <c r="AC426" s="77"/>
      <c r="AD426" s="77"/>
      <c r="AE426" s="77"/>
      <c r="AF426" s="77">
        <f t="shared" si="56"/>
        <v>393881567</v>
      </c>
      <c r="AG426" s="77">
        <f t="shared" si="57"/>
        <v>600</v>
      </c>
      <c r="AH426" s="77">
        <f t="shared" si="58"/>
        <v>20</v>
      </c>
      <c r="AI426" s="77">
        <f t="shared" si="59"/>
        <v>0.28799999999999998</v>
      </c>
      <c r="AJ426" s="77" t="s">
        <v>72</v>
      </c>
      <c r="AK426" s="77">
        <v>393881567</v>
      </c>
      <c r="AL426" s="78">
        <v>44652</v>
      </c>
      <c r="AM426" s="78">
        <v>44652</v>
      </c>
      <c r="AN426" s="78">
        <v>44657</v>
      </c>
      <c r="AO426" s="78">
        <v>44657</v>
      </c>
      <c r="AP426" s="78">
        <v>44657</v>
      </c>
      <c r="AQ426" s="77" t="s">
        <v>89</v>
      </c>
      <c r="AR426" s="77"/>
      <c r="AS426" s="77"/>
      <c r="AT426" s="77"/>
      <c r="AU426" s="77"/>
      <c r="AV426" s="78"/>
      <c r="AW426" s="77" t="s">
        <v>1198</v>
      </c>
      <c r="AX426" s="77"/>
      <c r="AY426" s="77"/>
      <c r="AZ426" s="77"/>
      <c r="BA426" s="77"/>
      <c r="BB426" s="77"/>
      <c r="BC426" s="77"/>
      <c r="BD426" s="77"/>
      <c r="BE426" s="77">
        <f t="shared" si="60"/>
        <v>14</v>
      </c>
      <c r="BF426" s="77">
        <f t="shared" si="61"/>
        <v>4</v>
      </c>
      <c r="BG426" s="77">
        <f t="shared" si="62"/>
        <v>2022</v>
      </c>
      <c r="BH426" s="77"/>
    </row>
    <row r="427" spans="1:60">
      <c r="A427" s="77" t="s">
        <v>55</v>
      </c>
      <c r="B427" s="77" t="s">
        <v>56</v>
      </c>
      <c r="C427" s="77">
        <v>393881837</v>
      </c>
      <c r="D427" s="77"/>
      <c r="E427" s="77" t="s">
        <v>7166</v>
      </c>
      <c r="F427" s="77" t="s">
        <v>85</v>
      </c>
      <c r="G427" s="77" t="s">
        <v>5855</v>
      </c>
      <c r="H427" s="77" t="s">
        <v>5856</v>
      </c>
      <c r="I427" s="77" t="s">
        <v>6216</v>
      </c>
      <c r="J427" s="77" t="s">
        <v>85</v>
      </c>
      <c r="K427" s="309" t="s">
        <v>5858</v>
      </c>
      <c r="L427" s="77" t="s">
        <v>7080</v>
      </c>
      <c r="M427" s="77" t="s">
        <v>7081</v>
      </c>
      <c r="N427" s="77" t="s">
        <v>7082</v>
      </c>
      <c r="O427" s="77" t="s">
        <v>445</v>
      </c>
      <c r="P427" s="77">
        <v>76904</v>
      </c>
      <c r="Q427" s="77"/>
      <c r="R427" s="77"/>
      <c r="S427" s="77"/>
      <c r="T427" s="77"/>
      <c r="U427" s="77">
        <v>12005832</v>
      </c>
      <c r="V427" s="77"/>
      <c r="W427" s="77" t="s">
        <v>7168</v>
      </c>
      <c r="X427" s="77">
        <v>480</v>
      </c>
      <c r="Y427" s="77">
        <v>600</v>
      </c>
      <c r="Z427" s="77">
        <v>20</v>
      </c>
      <c r="AA427" s="77">
        <f t="shared" si="55"/>
        <v>0.28799999999999998</v>
      </c>
      <c r="AB427" s="77" t="s">
        <v>70</v>
      </c>
      <c r="AC427" s="77"/>
      <c r="AD427" s="77"/>
      <c r="AE427" s="77"/>
      <c r="AF427" s="77">
        <f t="shared" si="56"/>
        <v>393881837</v>
      </c>
      <c r="AG427" s="77">
        <f t="shared" si="57"/>
        <v>600</v>
      </c>
      <c r="AH427" s="77">
        <f t="shared" si="58"/>
        <v>20</v>
      </c>
      <c r="AI427" s="77">
        <f t="shared" si="59"/>
        <v>0.28799999999999998</v>
      </c>
      <c r="AJ427" s="77" t="s">
        <v>72</v>
      </c>
      <c r="AK427" s="77">
        <v>393881837</v>
      </c>
      <c r="AL427" s="78">
        <v>44652</v>
      </c>
      <c r="AM427" s="78">
        <v>44652</v>
      </c>
      <c r="AN427" s="78">
        <v>44657</v>
      </c>
      <c r="AO427" s="78">
        <v>44657</v>
      </c>
      <c r="AP427" s="78">
        <v>44657</v>
      </c>
      <c r="AQ427" s="77" t="s">
        <v>89</v>
      </c>
      <c r="AR427" s="77" t="s">
        <v>7226</v>
      </c>
      <c r="AS427" s="77"/>
      <c r="AT427" s="77"/>
      <c r="AU427" s="77"/>
      <c r="AV427" s="78"/>
      <c r="AW427" s="77" t="s">
        <v>1198</v>
      </c>
      <c r="AX427" s="77"/>
      <c r="AY427" s="77"/>
      <c r="AZ427" s="77"/>
      <c r="BA427" s="77"/>
      <c r="BB427" s="77"/>
      <c r="BC427" s="77"/>
      <c r="BD427" s="77"/>
      <c r="BE427" s="77">
        <f t="shared" si="60"/>
        <v>14</v>
      </c>
      <c r="BF427" s="77">
        <f t="shared" si="61"/>
        <v>4</v>
      </c>
      <c r="BG427" s="77">
        <f t="shared" si="62"/>
        <v>2022</v>
      </c>
      <c r="BH427" s="77"/>
    </row>
    <row r="428" spans="1:60">
      <c r="A428" s="77" t="s">
        <v>55</v>
      </c>
      <c r="B428" s="77" t="s">
        <v>56</v>
      </c>
      <c r="C428" s="77">
        <v>393882364</v>
      </c>
      <c r="D428" s="77"/>
      <c r="E428" s="77" t="s">
        <v>7166</v>
      </c>
      <c r="F428" s="77" t="s">
        <v>85</v>
      </c>
      <c r="G428" s="77" t="s">
        <v>5855</v>
      </c>
      <c r="H428" s="77" t="s">
        <v>5856</v>
      </c>
      <c r="I428" s="77" t="s">
        <v>6216</v>
      </c>
      <c r="J428" s="77" t="s">
        <v>85</v>
      </c>
      <c r="K428" s="309" t="s">
        <v>5858</v>
      </c>
      <c r="L428" s="77" t="s">
        <v>7080</v>
      </c>
      <c r="M428" s="77" t="s">
        <v>7081</v>
      </c>
      <c r="N428" s="77" t="s">
        <v>7082</v>
      </c>
      <c r="O428" s="77" t="s">
        <v>445</v>
      </c>
      <c r="P428" s="77">
        <v>76904</v>
      </c>
      <c r="Q428" s="77"/>
      <c r="R428" s="77"/>
      <c r="S428" s="77"/>
      <c r="T428" s="77"/>
      <c r="U428" s="77">
        <v>12005832</v>
      </c>
      <c r="V428" s="77"/>
      <c r="W428" s="77" t="s">
        <v>7168</v>
      </c>
      <c r="X428" s="77">
        <v>480</v>
      </c>
      <c r="Y428" s="77">
        <v>600</v>
      </c>
      <c r="Z428" s="77">
        <v>20</v>
      </c>
      <c r="AA428" s="77">
        <f t="shared" si="55"/>
        <v>0.28799999999999998</v>
      </c>
      <c r="AB428" s="77" t="s">
        <v>70</v>
      </c>
      <c r="AC428" s="77"/>
      <c r="AD428" s="77"/>
      <c r="AE428" s="77"/>
      <c r="AF428" s="77">
        <f t="shared" si="56"/>
        <v>393882364</v>
      </c>
      <c r="AG428" s="77">
        <f t="shared" si="57"/>
        <v>600</v>
      </c>
      <c r="AH428" s="77">
        <f t="shared" si="58"/>
        <v>20</v>
      </c>
      <c r="AI428" s="77">
        <f t="shared" si="59"/>
        <v>0.28799999999999998</v>
      </c>
      <c r="AJ428" s="77" t="s">
        <v>72</v>
      </c>
      <c r="AK428" s="77">
        <v>393882364</v>
      </c>
      <c r="AL428" s="78">
        <v>44652</v>
      </c>
      <c r="AM428" s="78">
        <v>44652</v>
      </c>
      <c r="AN428" s="78">
        <v>44657</v>
      </c>
      <c r="AO428" s="78">
        <v>44657</v>
      </c>
      <c r="AP428" s="78">
        <v>44657</v>
      </c>
      <c r="AQ428" s="77" t="s">
        <v>89</v>
      </c>
      <c r="AR428" s="77" t="s">
        <v>7226</v>
      </c>
      <c r="AS428" s="77"/>
      <c r="AT428" s="77"/>
      <c r="AU428" s="77"/>
      <c r="AV428" s="78"/>
      <c r="AW428" s="77" t="s">
        <v>1198</v>
      </c>
      <c r="AX428" s="77"/>
      <c r="AY428" s="77"/>
      <c r="AZ428" s="77"/>
      <c r="BA428" s="77"/>
      <c r="BB428" s="77"/>
      <c r="BC428" s="77"/>
      <c r="BD428" s="77"/>
      <c r="BE428" s="77">
        <f t="shared" si="60"/>
        <v>14</v>
      </c>
      <c r="BF428" s="77">
        <f t="shared" si="61"/>
        <v>4</v>
      </c>
      <c r="BG428" s="77">
        <f t="shared" si="62"/>
        <v>2022</v>
      </c>
      <c r="BH428" s="77"/>
    </row>
    <row r="429" spans="1:60">
      <c r="A429" s="77" t="s">
        <v>55</v>
      </c>
      <c r="B429" s="77" t="s">
        <v>56</v>
      </c>
      <c r="C429" s="77">
        <v>393882691</v>
      </c>
      <c r="D429" s="77"/>
      <c r="E429" s="77" t="s">
        <v>7166</v>
      </c>
      <c r="F429" s="77" t="s">
        <v>85</v>
      </c>
      <c r="G429" s="77" t="s">
        <v>5855</v>
      </c>
      <c r="H429" s="77" t="s">
        <v>5856</v>
      </c>
      <c r="I429" s="77" t="s">
        <v>6216</v>
      </c>
      <c r="J429" s="77" t="s">
        <v>85</v>
      </c>
      <c r="K429" s="309" t="s">
        <v>5858</v>
      </c>
      <c r="L429" s="77" t="s">
        <v>7080</v>
      </c>
      <c r="M429" s="77" t="s">
        <v>7081</v>
      </c>
      <c r="N429" s="77" t="s">
        <v>7082</v>
      </c>
      <c r="O429" s="77" t="s">
        <v>445</v>
      </c>
      <c r="P429" s="77">
        <v>76904</v>
      </c>
      <c r="Q429" s="77"/>
      <c r="R429" s="77"/>
      <c r="S429" s="77"/>
      <c r="T429" s="77"/>
      <c r="U429" s="77">
        <v>12005832</v>
      </c>
      <c r="V429" s="77"/>
      <c r="W429" s="77" t="s">
        <v>7168</v>
      </c>
      <c r="X429" s="77">
        <v>480</v>
      </c>
      <c r="Y429" s="77">
        <v>600</v>
      </c>
      <c r="Z429" s="77">
        <v>20</v>
      </c>
      <c r="AA429" s="77">
        <f t="shared" si="55"/>
        <v>0.28799999999999998</v>
      </c>
      <c r="AB429" s="77" t="s">
        <v>70</v>
      </c>
      <c r="AC429" s="77"/>
      <c r="AD429" s="77"/>
      <c r="AE429" s="77"/>
      <c r="AF429" s="77">
        <f t="shared" si="56"/>
        <v>393882691</v>
      </c>
      <c r="AG429" s="77">
        <f t="shared" si="57"/>
        <v>600</v>
      </c>
      <c r="AH429" s="77">
        <f t="shared" si="58"/>
        <v>20</v>
      </c>
      <c r="AI429" s="77">
        <f t="shared" si="59"/>
        <v>0.28799999999999998</v>
      </c>
      <c r="AJ429" s="77" t="s">
        <v>72</v>
      </c>
      <c r="AK429" s="77">
        <v>393882691</v>
      </c>
      <c r="AL429" s="78">
        <v>44652</v>
      </c>
      <c r="AM429" s="78">
        <v>44652</v>
      </c>
      <c r="AN429" s="78">
        <v>44657</v>
      </c>
      <c r="AO429" s="78">
        <v>44657</v>
      </c>
      <c r="AP429" s="78">
        <v>44657</v>
      </c>
      <c r="AQ429" s="77" t="s">
        <v>89</v>
      </c>
      <c r="AR429" s="77" t="s">
        <v>7226</v>
      </c>
      <c r="AS429" s="77"/>
      <c r="AT429" s="77"/>
      <c r="AU429" s="77"/>
      <c r="AV429" s="78"/>
      <c r="AW429" s="77" t="s">
        <v>1198</v>
      </c>
      <c r="AX429" s="77"/>
      <c r="AY429" s="77"/>
      <c r="AZ429" s="77"/>
      <c r="BA429" s="77"/>
      <c r="BB429" s="77"/>
      <c r="BC429" s="77"/>
      <c r="BD429" s="77"/>
      <c r="BE429" s="77">
        <f t="shared" si="60"/>
        <v>14</v>
      </c>
      <c r="BF429" s="77">
        <f t="shared" si="61"/>
        <v>4</v>
      </c>
      <c r="BG429" s="77">
        <f t="shared" si="62"/>
        <v>2022</v>
      </c>
      <c r="BH429" s="77"/>
    </row>
    <row r="430" spans="1:60">
      <c r="A430" s="77" t="s">
        <v>55</v>
      </c>
      <c r="B430" s="77" t="s">
        <v>56</v>
      </c>
      <c r="C430" s="77">
        <v>394170051</v>
      </c>
      <c r="D430" s="77"/>
      <c r="E430" s="77" t="s">
        <v>7166</v>
      </c>
      <c r="F430" s="77" t="s">
        <v>2135</v>
      </c>
      <c r="G430" s="77" t="s">
        <v>2147</v>
      </c>
      <c r="H430" s="77" t="s">
        <v>2148</v>
      </c>
      <c r="I430" s="77" t="s">
        <v>531</v>
      </c>
      <c r="J430" s="77" t="s">
        <v>110</v>
      </c>
      <c r="K430" s="77">
        <v>91761</v>
      </c>
      <c r="L430" s="77" t="s">
        <v>7080</v>
      </c>
      <c r="M430" s="77" t="s">
        <v>7081</v>
      </c>
      <c r="N430" s="77" t="s">
        <v>7082</v>
      </c>
      <c r="O430" s="77" t="s">
        <v>445</v>
      </c>
      <c r="P430" s="77">
        <v>76904</v>
      </c>
      <c r="Q430" s="77"/>
      <c r="R430" s="77"/>
      <c r="S430" s="77"/>
      <c r="T430" s="77"/>
      <c r="U430" s="77">
        <v>12005832</v>
      </c>
      <c r="V430" s="77">
        <v>0</v>
      </c>
      <c r="W430" s="77" t="s">
        <v>4634</v>
      </c>
      <c r="X430" s="77">
        <v>480</v>
      </c>
      <c r="Y430" s="77">
        <v>600</v>
      </c>
      <c r="Z430" s="77">
        <v>20</v>
      </c>
      <c r="AA430" s="77">
        <f t="shared" si="55"/>
        <v>0.28799999999999998</v>
      </c>
      <c r="AB430" s="77" t="s">
        <v>70</v>
      </c>
      <c r="AC430" s="77"/>
      <c r="AD430" s="77"/>
      <c r="AE430" s="77"/>
      <c r="AF430" s="77">
        <f t="shared" si="56"/>
        <v>394170051</v>
      </c>
      <c r="AG430" s="77">
        <f t="shared" si="57"/>
        <v>600</v>
      </c>
      <c r="AH430" s="77">
        <f t="shared" si="58"/>
        <v>20</v>
      </c>
      <c r="AI430" s="77">
        <f t="shared" si="59"/>
        <v>0.28799999999999998</v>
      </c>
      <c r="AJ430" s="77" t="s">
        <v>72</v>
      </c>
      <c r="AK430" s="77">
        <v>394170051</v>
      </c>
      <c r="AL430" s="78">
        <v>44656</v>
      </c>
      <c r="AM430" s="78">
        <v>44656</v>
      </c>
      <c r="AN430" s="78">
        <v>44658</v>
      </c>
      <c r="AO430" s="78">
        <v>44658</v>
      </c>
      <c r="AP430" s="78">
        <v>44658</v>
      </c>
      <c r="AQ430" s="77" t="s">
        <v>89</v>
      </c>
      <c r="AR430" s="142" t="s">
        <v>7227</v>
      </c>
      <c r="AS430" s="77"/>
      <c r="AT430" s="77"/>
      <c r="AU430" s="77"/>
      <c r="AV430" s="78"/>
      <c r="AW430" s="77" t="s">
        <v>1198</v>
      </c>
      <c r="AX430" s="77"/>
      <c r="AY430" s="77"/>
      <c r="AZ430" s="77"/>
      <c r="BA430" s="77"/>
      <c r="BB430" s="77"/>
      <c r="BC430" s="77"/>
      <c r="BD430" s="77"/>
      <c r="BE430" s="77">
        <f t="shared" si="60"/>
        <v>15</v>
      </c>
      <c r="BF430" s="77">
        <f t="shared" si="61"/>
        <v>4</v>
      </c>
      <c r="BG430" s="77">
        <f t="shared" si="62"/>
        <v>2022</v>
      </c>
      <c r="BH430" s="77"/>
    </row>
    <row r="431" spans="1:60">
      <c r="A431" s="77" t="s">
        <v>55</v>
      </c>
      <c r="B431" s="77" t="s">
        <v>56</v>
      </c>
      <c r="C431" s="77">
        <v>394171847</v>
      </c>
      <c r="D431" s="77"/>
      <c r="E431" s="77" t="s">
        <v>7166</v>
      </c>
      <c r="F431" s="77" t="s">
        <v>2135</v>
      </c>
      <c r="G431" s="77" t="s">
        <v>2147</v>
      </c>
      <c r="H431" s="77" t="s">
        <v>2148</v>
      </c>
      <c r="I431" s="77" t="s">
        <v>531</v>
      </c>
      <c r="J431" s="77" t="s">
        <v>110</v>
      </c>
      <c r="K431" s="77">
        <v>91761</v>
      </c>
      <c r="L431" s="77" t="s">
        <v>7080</v>
      </c>
      <c r="M431" s="77" t="s">
        <v>7081</v>
      </c>
      <c r="N431" s="77" t="s">
        <v>7082</v>
      </c>
      <c r="O431" s="77" t="s">
        <v>445</v>
      </c>
      <c r="P431" s="77">
        <v>76904</v>
      </c>
      <c r="Q431" s="77"/>
      <c r="R431" s="77"/>
      <c r="S431" s="77"/>
      <c r="T431" s="77"/>
      <c r="U431" s="77">
        <v>12005832</v>
      </c>
      <c r="V431" s="77">
        <v>0</v>
      </c>
      <c r="W431" s="77" t="s">
        <v>4634</v>
      </c>
      <c r="X431" s="77">
        <v>480</v>
      </c>
      <c r="Y431" s="77">
        <v>600</v>
      </c>
      <c r="Z431" s="77">
        <v>20</v>
      </c>
      <c r="AA431" s="77">
        <f t="shared" si="55"/>
        <v>0.28799999999999998</v>
      </c>
      <c r="AB431" s="77" t="s">
        <v>70</v>
      </c>
      <c r="AC431" s="77"/>
      <c r="AD431" s="77"/>
      <c r="AE431" s="77"/>
      <c r="AF431" s="77">
        <f t="shared" si="56"/>
        <v>394171847</v>
      </c>
      <c r="AG431" s="77">
        <f t="shared" si="57"/>
        <v>600</v>
      </c>
      <c r="AH431" s="77">
        <f t="shared" si="58"/>
        <v>20</v>
      </c>
      <c r="AI431" s="77">
        <f t="shared" si="59"/>
        <v>0.28799999999999998</v>
      </c>
      <c r="AJ431" s="77" t="s">
        <v>72</v>
      </c>
      <c r="AK431" s="77">
        <v>394171847</v>
      </c>
      <c r="AL431" s="78">
        <v>44656</v>
      </c>
      <c r="AM431" s="78">
        <v>44656</v>
      </c>
      <c r="AN431" s="78">
        <v>44658</v>
      </c>
      <c r="AO431" s="78">
        <v>44658</v>
      </c>
      <c r="AP431" s="78">
        <v>44658</v>
      </c>
      <c r="AQ431" s="77" t="s">
        <v>89</v>
      </c>
      <c r="AR431" s="142" t="s">
        <v>7228</v>
      </c>
      <c r="AS431" s="77"/>
      <c r="AT431" s="77"/>
      <c r="AU431" s="77"/>
      <c r="AV431" s="78"/>
      <c r="AW431" s="77" t="s">
        <v>1198</v>
      </c>
      <c r="AX431" s="77"/>
      <c r="AY431" s="77"/>
      <c r="AZ431" s="77"/>
      <c r="BA431" s="77"/>
      <c r="BB431" s="77"/>
      <c r="BC431" s="77"/>
      <c r="BD431" s="77"/>
      <c r="BE431" s="77">
        <f t="shared" si="60"/>
        <v>15</v>
      </c>
      <c r="BF431" s="77">
        <f t="shared" si="61"/>
        <v>4</v>
      </c>
      <c r="BG431" s="77">
        <f t="shared" si="62"/>
        <v>2022</v>
      </c>
      <c r="BH431" s="77"/>
    </row>
    <row r="432" spans="1:60">
      <c r="A432" s="77" t="s">
        <v>55</v>
      </c>
      <c r="B432" s="77" t="s">
        <v>56</v>
      </c>
      <c r="C432" s="77">
        <v>394172160</v>
      </c>
      <c r="D432" s="77"/>
      <c r="E432" s="77" t="s">
        <v>7166</v>
      </c>
      <c r="F432" s="77" t="s">
        <v>2135</v>
      </c>
      <c r="G432" s="77" t="s">
        <v>2147</v>
      </c>
      <c r="H432" s="77" t="s">
        <v>2148</v>
      </c>
      <c r="I432" s="77" t="s">
        <v>531</v>
      </c>
      <c r="J432" s="77" t="s">
        <v>110</v>
      </c>
      <c r="K432" s="77">
        <v>91761</v>
      </c>
      <c r="L432" s="77" t="s">
        <v>7080</v>
      </c>
      <c r="M432" s="77" t="s">
        <v>7081</v>
      </c>
      <c r="N432" s="77" t="s">
        <v>7082</v>
      </c>
      <c r="O432" s="77" t="s">
        <v>445</v>
      </c>
      <c r="P432" s="77">
        <v>76904</v>
      </c>
      <c r="Q432" s="77"/>
      <c r="R432" s="77"/>
      <c r="S432" s="77"/>
      <c r="T432" s="77"/>
      <c r="U432" s="77">
        <v>12005832</v>
      </c>
      <c r="V432" s="77">
        <v>0</v>
      </c>
      <c r="W432" s="77" t="s">
        <v>4634</v>
      </c>
      <c r="X432" s="77">
        <v>480</v>
      </c>
      <c r="Y432" s="77">
        <v>600</v>
      </c>
      <c r="Z432" s="77">
        <v>20</v>
      </c>
      <c r="AA432" s="77">
        <f t="shared" si="55"/>
        <v>0.28799999999999998</v>
      </c>
      <c r="AB432" s="77" t="s">
        <v>70</v>
      </c>
      <c r="AC432" s="77"/>
      <c r="AD432" s="77"/>
      <c r="AE432" s="77"/>
      <c r="AF432" s="77">
        <f t="shared" si="56"/>
        <v>394172160</v>
      </c>
      <c r="AG432" s="77">
        <f t="shared" si="57"/>
        <v>600</v>
      </c>
      <c r="AH432" s="77">
        <f t="shared" si="58"/>
        <v>20</v>
      </c>
      <c r="AI432" s="77">
        <f t="shared" si="59"/>
        <v>0.28799999999999998</v>
      </c>
      <c r="AJ432" s="77" t="s">
        <v>72</v>
      </c>
      <c r="AK432" s="77">
        <v>394172160</v>
      </c>
      <c r="AL432" s="78">
        <v>44656</v>
      </c>
      <c r="AM432" s="78">
        <v>44656</v>
      </c>
      <c r="AN432" s="78">
        <v>44658</v>
      </c>
      <c r="AO432" s="78">
        <v>44658</v>
      </c>
      <c r="AP432" s="78">
        <v>44658</v>
      </c>
      <c r="AQ432" s="77" t="s">
        <v>89</v>
      </c>
      <c r="AR432" s="142" t="s">
        <v>7229</v>
      </c>
      <c r="AS432" s="77"/>
      <c r="AT432" s="77"/>
      <c r="AU432" s="77"/>
      <c r="AV432" s="78"/>
      <c r="AW432" s="77" t="s">
        <v>1198</v>
      </c>
      <c r="AX432" s="77"/>
      <c r="AY432" s="77"/>
      <c r="AZ432" s="77"/>
      <c r="BA432" s="77"/>
      <c r="BB432" s="77"/>
      <c r="BC432" s="77"/>
      <c r="BD432" s="77"/>
      <c r="BE432" s="77">
        <f t="shared" si="60"/>
        <v>15</v>
      </c>
      <c r="BF432" s="77">
        <f t="shared" si="61"/>
        <v>4</v>
      </c>
      <c r="BG432" s="77">
        <f t="shared" si="62"/>
        <v>2022</v>
      </c>
      <c r="BH432" s="77"/>
    </row>
    <row r="433" spans="1:60">
      <c r="A433" s="77" t="s">
        <v>55</v>
      </c>
      <c r="B433" s="77" t="s">
        <v>56</v>
      </c>
      <c r="C433" s="77">
        <v>394172421</v>
      </c>
      <c r="D433" s="77"/>
      <c r="E433" s="77" t="s">
        <v>7166</v>
      </c>
      <c r="F433" s="77" t="s">
        <v>2135</v>
      </c>
      <c r="G433" s="77" t="s">
        <v>2147</v>
      </c>
      <c r="H433" s="77" t="s">
        <v>2148</v>
      </c>
      <c r="I433" s="77" t="s">
        <v>531</v>
      </c>
      <c r="J433" s="77" t="s">
        <v>110</v>
      </c>
      <c r="K433" s="77">
        <v>91761</v>
      </c>
      <c r="L433" s="77" t="s">
        <v>7080</v>
      </c>
      <c r="M433" s="77" t="s">
        <v>7081</v>
      </c>
      <c r="N433" s="77" t="s">
        <v>7082</v>
      </c>
      <c r="O433" s="77" t="s">
        <v>445</v>
      </c>
      <c r="P433" s="77">
        <v>76904</v>
      </c>
      <c r="Q433" s="77"/>
      <c r="R433" s="77"/>
      <c r="S433" s="77"/>
      <c r="T433" s="77"/>
      <c r="U433" s="77">
        <v>12005832</v>
      </c>
      <c r="V433" s="77">
        <v>0</v>
      </c>
      <c r="W433" s="77" t="s">
        <v>4634</v>
      </c>
      <c r="X433" s="77">
        <v>480</v>
      </c>
      <c r="Y433" s="77">
        <v>600</v>
      </c>
      <c r="Z433" s="77">
        <v>20</v>
      </c>
      <c r="AA433" s="77">
        <f t="shared" si="55"/>
        <v>0.28799999999999998</v>
      </c>
      <c r="AB433" s="77" t="s">
        <v>70</v>
      </c>
      <c r="AC433" s="77"/>
      <c r="AD433" s="77"/>
      <c r="AE433" s="77"/>
      <c r="AF433" s="77">
        <f t="shared" si="56"/>
        <v>394172421</v>
      </c>
      <c r="AG433" s="77">
        <f t="shared" si="57"/>
        <v>600</v>
      </c>
      <c r="AH433" s="77">
        <f t="shared" si="58"/>
        <v>20</v>
      </c>
      <c r="AI433" s="77">
        <f t="shared" si="59"/>
        <v>0.28799999999999998</v>
      </c>
      <c r="AJ433" s="77" t="s">
        <v>72</v>
      </c>
      <c r="AK433" s="77">
        <v>394172421</v>
      </c>
      <c r="AL433" s="78">
        <v>44656</v>
      </c>
      <c r="AM433" s="78">
        <v>44656</v>
      </c>
      <c r="AN433" s="78">
        <v>44658</v>
      </c>
      <c r="AO433" s="78">
        <v>44658</v>
      </c>
      <c r="AP433" s="78">
        <v>44658</v>
      </c>
      <c r="AQ433" s="77" t="s">
        <v>89</v>
      </c>
      <c r="AR433" s="142" t="s">
        <v>7230</v>
      </c>
      <c r="AS433" s="77"/>
      <c r="AT433" s="77"/>
      <c r="AU433" s="77"/>
      <c r="AV433" s="78"/>
      <c r="AW433" s="77" t="s">
        <v>1198</v>
      </c>
      <c r="AX433" s="77"/>
      <c r="AY433" s="77"/>
      <c r="AZ433" s="77"/>
      <c r="BA433" s="77"/>
      <c r="BB433" s="77"/>
      <c r="BC433" s="77"/>
      <c r="BD433" s="77"/>
      <c r="BE433" s="77">
        <f t="shared" si="60"/>
        <v>15</v>
      </c>
      <c r="BF433" s="77">
        <f t="shared" si="61"/>
        <v>4</v>
      </c>
      <c r="BG433" s="77">
        <f t="shared" si="62"/>
        <v>2022</v>
      </c>
      <c r="BH433" s="77"/>
    </row>
    <row r="434" spans="1:60">
      <c r="A434" s="77" t="s">
        <v>55</v>
      </c>
      <c r="B434" s="77" t="s">
        <v>56</v>
      </c>
      <c r="C434" s="77">
        <v>394172691</v>
      </c>
      <c r="D434" s="77"/>
      <c r="E434" s="77" t="s">
        <v>7166</v>
      </c>
      <c r="F434" s="77" t="s">
        <v>2135</v>
      </c>
      <c r="G434" s="77" t="s">
        <v>2147</v>
      </c>
      <c r="H434" s="77" t="s">
        <v>2148</v>
      </c>
      <c r="I434" s="77" t="s">
        <v>531</v>
      </c>
      <c r="J434" s="77" t="s">
        <v>110</v>
      </c>
      <c r="K434" s="77">
        <v>91761</v>
      </c>
      <c r="L434" s="77" t="s">
        <v>7080</v>
      </c>
      <c r="M434" s="77" t="s">
        <v>7081</v>
      </c>
      <c r="N434" s="77" t="s">
        <v>7082</v>
      </c>
      <c r="O434" s="77" t="s">
        <v>445</v>
      </c>
      <c r="P434" s="77">
        <v>76904</v>
      </c>
      <c r="Q434" s="77"/>
      <c r="R434" s="77"/>
      <c r="S434" s="77"/>
      <c r="T434" s="77"/>
      <c r="U434" s="77">
        <v>12005832</v>
      </c>
      <c r="V434" s="77">
        <v>0</v>
      </c>
      <c r="W434" s="77" t="s">
        <v>4634</v>
      </c>
      <c r="X434" s="77">
        <v>480</v>
      </c>
      <c r="Y434" s="77">
        <v>600</v>
      </c>
      <c r="Z434" s="77">
        <v>20</v>
      </c>
      <c r="AA434" s="77">
        <f t="shared" si="55"/>
        <v>0.28799999999999998</v>
      </c>
      <c r="AB434" s="77" t="s">
        <v>70</v>
      </c>
      <c r="AC434" s="77"/>
      <c r="AD434" s="77"/>
      <c r="AE434" s="77"/>
      <c r="AF434" s="77">
        <f t="shared" si="56"/>
        <v>394172691</v>
      </c>
      <c r="AG434" s="77">
        <f t="shared" si="57"/>
        <v>600</v>
      </c>
      <c r="AH434" s="77">
        <f t="shared" si="58"/>
        <v>20</v>
      </c>
      <c r="AI434" s="77">
        <f t="shared" si="59"/>
        <v>0.28799999999999998</v>
      </c>
      <c r="AJ434" s="77" t="s">
        <v>72</v>
      </c>
      <c r="AK434" s="77">
        <v>394172691</v>
      </c>
      <c r="AL434" s="78">
        <v>44656</v>
      </c>
      <c r="AM434" s="78">
        <v>44656</v>
      </c>
      <c r="AN434" s="78">
        <v>44658</v>
      </c>
      <c r="AO434" s="78">
        <v>44658</v>
      </c>
      <c r="AP434" s="78">
        <v>44658</v>
      </c>
      <c r="AQ434" s="77" t="s">
        <v>89</v>
      </c>
      <c r="AR434" s="142" t="s">
        <v>7231</v>
      </c>
      <c r="AS434" s="77"/>
      <c r="AT434" s="77"/>
      <c r="AU434" s="77"/>
      <c r="AV434" s="78"/>
      <c r="AW434" s="77" t="s">
        <v>1198</v>
      </c>
      <c r="AX434" s="77"/>
      <c r="AY434" s="77"/>
      <c r="AZ434" s="77"/>
      <c r="BA434" s="77"/>
      <c r="BB434" s="77"/>
      <c r="BC434" s="77"/>
      <c r="BD434" s="77"/>
      <c r="BE434" s="77">
        <f t="shared" si="60"/>
        <v>15</v>
      </c>
      <c r="BF434" s="77">
        <f t="shared" si="61"/>
        <v>4</v>
      </c>
      <c r="BG434" s="77">
        <f t="shared" si="62"/>
        <v>2022</v>
      </c>
      <c r="BH434" s="77"/>
    </row>
    <row r="435" spans="1:60">
      <c r="A435" s="77" t="s">
        <v>55</v>
      </c>
      <c r="B435" s="77" t="s">
        <v>56</v>
      </c>
      <c r="C435" s="77">
        <v>394173033</v>
      </c>
      <c r="D435" s="77"/>
      <c r="E435" s="77" t="s">
        <v>7166</v>
      </c>
      <c r="F435" s="77" t="s">
        <v>2135</v>
      </c>
      <c r="G435" s="77" t="s">
        <v>2147</v>
      </c>
      <c r="H435" s="77" t="s">
        <v>2148</v>
      </c>
      <c r="I435" s="77" t="s">
        <v>531</v>
      </c>
      <c r="J435" s="77" t="s">
        <v>110</v>
      </c>
      <c r="K435" s="77">
        <v>91761</v>
      </c>
      <c r="L435" s="77" t="s">
        <v>7080</v>
      </c>
      <c r="M435" s="77" t="s">
        <v>7081</v>
      </c>
      <c r="N435" s="77" t="s">
        <v>7082</v>
      </c>
      <c r="O435" s="77" t="s">
        <v>445</v>
      </c>
      <c r="P435" s="77">
        <v>76904</v>
      </c>
      <c r="Q435" s="77"/>
      <c r="R435" s="77"/>
      <c r="S435" s="77"/>
      <c r="T435" s="77"/>
      <c r="U435" s="77">
        <v>12005832</v>
      </c>
      <c r="V435" s="77">
        <v>0</v>
      </c>
      <c r="W435" s="77" t="s">
        <v>4634</v>
      </c>
      <c r="X435" s="77">
        <v>480</v>
      </c>
      <c r="Y435" s="77">
        <v>600</v>
      </c>
      <c r="Z435" s="77">
        <v>20</v>
      </c>
      <c r="AA435" s="77">
        <f t="shared" si="55"/>
        <v>0.28799999999999998</v>
      </c>
      <c r="AB435" s="77" t="s">
        <v>70</v>
      </c>
      <c r="AC435" s="77"/>
      <c r="AD435" s="77"/>
      <c r="AE435" s="77"/>
      <c r="AF435" s="77">
        <f t="shared" si="56"/>
        <v>394173033</v>
      </c>
      <c r="AG435" s="77">
        <f t="shared" si="57"/>
        <v>600</v>
      </c>
      <c r="AH435" s="77">
        <f t="shared" si="58"/>
        <v>20</v>
      </c>
      <c r="AI435" s="77">
        <f t="shared" si="59"/>
        <v>0.28799999999999998</v>
      </c>
      <c r="AJ435" s="77" t="s">
        <v>72</v>
      </c>
      <c r="AK435" s="77">
        <v>394173033</v>
      </c>
      <c r="AL435" s="78">
        <v>44656</v>
      </c>
      <c r="AM435" s="78">
        <v>44656</v>
      </c>
      <c r="AN435" s="78">
        <v>44658</v>
      </c>
      <c r="AO435" s="78">
        <v>44658</v>
      </c>
      <c r="AP435" s="78">
        <v>44658</v>
      </c>
      <c r="AQ435" s="77" t="s">
        <v>89</v>
      </c>
      <c r="AR435" s="142" t="s">
        <v>7232</v>
      </c>
      <c r="AS435" s="77"/>
      <c r="AT435" s="77"/>
      <c r="AU435" s="77"/>
      <c r="AV435" s="78"/>
      <c r="AW435" s="77" t="s">
        <v>1198</v>
      </c>
      <c r="AX435" s="77"/>
      <c r="AY435" s="77"/>
      <c r="AZ435" s="77"/>
      <c r="BA435" s="77"/>
      <c r="BB435" s="77"/>
      <c r="BC435" s="77"/>
      <c r="BD435" s="77"/>
      <c r="BE435" s="77">
        <f t="shared" si="60"/>
        <v>15</v>
      </c>
      <c r="BF435" s="77">
        <f t="shared" si="61"/>
        <v>4</v>
      </c>
      <c r="BG435" s="77">
        <f t="shared" si="62"/>
        <v>2022</v>
      </c>
      <c r="BH435" s="77"/>
    </row>
    <row r="436" spans="1:60">
      <c r="A436" s="77" t="s">
        <v>55</v>
      </c>
      <c r="B436" s="77" t="s">
        <v>56</v>
      </c>
      <c r="C436" s="77">
        <v>394173298</v>
      </c>
      <c r="D436" s="77"/>
      <c r="E436" s="77" t="s">
        <v>7166</v>
      </c>
      <c r="F436" s="77" t="s">
        <v>2135</v>
      </c>
      <c r="G436" s="77" t="s">
        <v>2147</v>
      </c>
      <c r="H436" s="77" t="s">
        <v>2148</v>
      </c>
      <c r="I436" s="77" t="s">
        <v>531</v>
      </c>
      <c r="J436" s="77" t="s">
        <v>110</v>
      </c>
      <c r="K436" s="77">
        <v>91761</v>
      </c>
      <c r="L436" s="77" t="s">
        <v>7080</v>
      </c>
      <c r="M436" s="77" t="s">
        <v>7081</v>
      </c>
      <c r="N436" s="77" t="s">
        <v>7082</v>
      </c>
      <c r="O436" s="77" t="s">
        <v>445</v>
      </c>
      <c r="P436" s="77">
        <v>76904</v>
      </c>
      <c r="Q436" s="77"/>
      <c r="R436" s="77"/>
      <c r="S436" s="77"/>
      <c r="T436" s="77"/>
      <c r="U436" s="77">
        <v>12005832</v>
      </c>
      <c r="V436" s="77">
        <v>0</v>
      </c>
      <c r="W436" s="77" t="s">
        <v>4634</v>
      </c>
      <c r="X436" s="77">
        <v>480</v>
      </c>
      <c r="Y436" s="77">
        <v>600</v>
      </c>
      <c r="Z436" s="77">
        <v>20</v>
      </c>
      <c r="AA436" s="77">
        <f t="shared" si="55"/>
        <v>0.28799999999999998</v>
      </c>
      <c r="AB436" s="77" t="s">
        <v>70</v>
      </c>
      <c r="AC436" s="77"/>
      <c r="AD436" s="77"/>
      <c r="AE436" s="77"/>
      <c r="AF436" s="77">
        <f t="shared" si="56"/>
        <v>394173298</v>
      </c>
      <c r="AG436" s="77">
        <f t="shared" si="57"/>
        <v>600</v>
      </c>
      <c r="AH436" s="77">
        <f t="shared" si="58"/>
        <v>20</v>
      </c>
      <c r="AI436" s="77">
        <f t="shared" si="59"/>
        <v>0.28799999999999998</v>
      </c>
      <c r="AJ436" s="77" t="s">
        <v>72</v>
      </c>
      <c r="AK436" s="77">
        <v>394173298</v>
      </c>
      <c r="AL436" s="78">
        <v>44656</v>
      </c>
      <c r="AM436" s="78">
        <v>44656</v>
      </c>
      <c r="AN436" s="78">
        <v>44658</v>
      </c>
      <c r="AO436" s="78">
        <v>44658</v>
      </c>
      <c r="AP436" s="78">
        <v>44658</v>
      </c>
      <c r="AQ436" s="77" t="s">
        <v>89</v>
      </c>
      <c r="AR436" s="142" t="s">
        <v>7233</v>
      </c>
      <c r="AS436" s="77"/>
      <c r="AT436" s="77"/>
      <c r="AU436" s="77"/>
      <c r="AV436" s="78"/>
      <c r="AW436" s="77" t="s">
        <v>1198</v>
      </c>
      <c r="AX436" s="77"/>
      <c r="AY436" s="77"/>
      <c r="AZ436" s="77"/>
      <c r="BA436" s="77"/>
      <c r="BB436" s="77"/>
      <c r="BC436" s="77"/>
      <c r="BD436" s="77"/>
      <c r="BE436" s="77">
        <f t="shared" si="60"/>
        <v>15</v>
      </c>
      <c r="BF436" s="77">
        <f t="shared" si="61"/>
        <v>4</v>
      </c>
      <c r="BG436" s="77">
        <f t="shared" si="62"/>
        <v>2022</v>
      </c>
      <c r="BH436" s="77"/>
    </row>
    <row r="437" spans="1:60">
      <c r="A437" s="77" t="s">
        <v>55</v>
      </c>
      <c r="B437" s="77" t="s">
        <v>56</v>
      </c>
      <c r="C437" s="77">
        <v>394173624</v>
      </c>
      <c r="D437" s="77"/>
      <c r="E437" s="77" t="s">
        <v>7166</v>
      </c>
      <c r="F437" s="77" t="s">
        <v>2135</v>
      </c>
      <c r="G437" s="77" t="s">
        <v>2147</v>
      </c>
      <c r="H437" s="77" t="s">
        <v>2148</v>
      </c>
      <c r="I437" s="77" t="s">
        <v>531</v>
      </c>
      <c r="J437" s="77" t="s">
        <v>110</v>
      </c>
      <c r="K437" s="77">
        <v>91761</v>
      </c>
      <c r="L437" s="77" t="s">
        <v>7080</v>
      </c>
      <c r="M437" s="77" t="s">
        <v>7081</v>
      </c>
      <c r="N437" s="77" t="s">
        <v>7082</v>
      </c>
      <c r="O437" s="77" t="s">
        <v>445</v>
      </c>
      <c r="P437" s="77">
        <v>76904</v>
      </c>
      <c r="Q437" s="77"/>
      <c r="R437" s="77"/>
      <c r="S437" s="77"/>
      <c r="T437" s="77"/>
      <c r="U437" s="77">
        <v>12005832</v>
      </c>
      <c r="V437" s="77">
        <v>0</v>
      </c>
      <c r="W437" s="77" t="s">
        <v>4634</v>
      </c>
      <c r="X437" s="77">
        <v>480</v>
      </c>
      <c r="Y437" s="77">
        <v>600</v>
      </c>
      <c r="Z437" s="77">
        <v>20</v>
      </c>
      <c r="AA437" s="77">
        <f t="shared" si="55"/>
        <v>0.28799999999999998</v>
      </c>
      <c r="AB437" s="77" t="s">
        <v>70</v>
      </c>
      <c r="AC437" s="77"/>
      <c r="AD437" s="77"/>
      <c r="AE437" s="77"/>
      <c r="AF437" s="77">
        <f t="shared" si="56"/>
        <v>394173624</v>
      </c>
      <c r="AG437" s="77">
        <f t="shared" si="57"/>
        <v>600</v>
      </c>
      <c r="AH437" s="77">
        <f t="shared" si="58"/>
        <v>20</v>
      </c>
      <c r="AI437" s="77">
        <f t="shared" si="59"/>
        <v>0.28799999999999998</v>
      </c>
      <c r="AJ437" s="77" t="s">
        <v>72</v>
      </c>
      <c r="AK437" s="77">
        <v>394173624</v>
      </c>
      <c r="AL437" s="78">
        <v>44656</v>
      </c>
      <c r="AM437" s="78">
        <v>44656</v>
      </c>
      <c r="AN437" s="78">
        <v>44658</v>
      </c>
      <c r="AO437" s="78">
        <v>44658</v>
      </c>
      <c r="AP437" s="78">
        <v>44658</v>
      </c>
      <c r="AQ437" s="77" t="s">
        <v>89</v>
      </c>
      <c r="AR437" s="142" t="s">
        <v>7234</v>
      </c>
      <c r="AS437" s="77"/>
      <c r="AT437" s="77"/>
      <c r="AU437" s="77"/>
      <c r="AV437" s="78"/>
      <c r="AW437" s="77" t="s">
        <v>1198</v>
      </c>
      <c r="AX437" s="77"/>
      <c r="AY437" s="77"/>
      <c r="AZ437" s="77"/>
      <c r="BA437" s="77"/>
      <c r="BB437" s="77"/>
      <c r="BC437" s="77"/>
      <c r="BD437" s="77"/>
      <c r="BE437" s="77">
        <f t="shared" si="60"/>
        <v>15</v>
      </c>
      <c r="BF437" s="77">
        <f t="shared" si="61"/>
        <v>4</v>
      </c>
      <c r="BG437" s="77">
        <f t="shared" si="62"/>
        <v>2022</v>
      </c>
      <c r="BH437" s="77"/>
    </row>
    <row r="438" spans="1:60">
      <c r="A438" s="77" t="s">
        <v>55</v>
      </c>
      <c r="B438" s="77" t="s">
        <v>56</v>
      </c>
      <c r="C438" s="77">
        <v>394147034</v>
      </c>
      <c r="D438" s="77"/>
      <c r="E438" s="77" t="s">
        <v>7166</v>
      </c>
      <c r="F438" s="77" t="s">
        <v>5498</v>
      </c>
      <c r="G438" s="77" t="s">
        <v>7172</v>
      </c>
      <c r="H438" s="77" t="s">
        <v>7173</v>
      </c>
      <c r="I438" s="77" t="s">
        <v>5501</v>
      </c>
      <c r="J438" s="77" t="s">
        <v>445</v>
      </c>
      <c r="K438" s="77">
        <v>77536</v>
      </c>
      <c r="L438" s="77" t="s">
        <v>7080</v>
      </c>
      <c r="M438" s="77" t="s">
        <v>7081</v>
      </c>
      <c r="N438" s="77" t="s">
        <v>7082</v>
      </c>
      <c r="O438" s="77" t="s">
        <v>445</v>
      </c>
      <c r="P438" s="77">
        <v>76904</v>
      </c>
      <c r="Q438" s="77"/>
      <c r="R438" s="77"/>
      <c r="S438" s="77"/>
      <c r="T438" s="77"/>
      <c r="U438" s="77">
        <v>30397572</v>
      </c>
      <c r="V438" s="77"/>
      <c r="W438" s="77" t="s">
        <v>7168</v>
      </c>
      <c r="X438" s="77">
        <v>480</v>
      </c>
      <c r="Y438" s="77">
        <v>638</v>
      </c>
      <c r="Z438" s="77">
        <v>22</v>
      </c>
      <c r="AA438" s="77">
        <f t="shared" si="55"/>
        <v>0.30624000000000001</v>
      </c>
      <c r="AB438" s="77" t="s">
        <v>70</v>
      </c>
      <c r="AC438" s="77"/>
      <c r="AD438" s="77"/>
      <c r="AE438" s="77"/>
      <c r="AF438" s="77">
        <f t="shared" si="56"/>
        <v>394147034</v>
      </c>
      <c r="AG438" s="77">
        <f t="shared" si="57"/>
        <v>638</v>
      </c>
      <c r="AH438" s="77">
        <f t="shared" si="58"/>
        <v>22</v>
      </c>
      <c r="AI438" s="77">
        <f t="shared" si="59"/>
        <v>0.30624000000000001</v>
      </c>
      <c r="AJ438" s="77" t="s">
        <v>72</v>
      </c>
      <c r="AK438" s="77">
        <v>394147034</v>
      </c>
      <c r="AL438" s="78">
        <v>44656</v>
      </c>
      <c r="AM438" s="78">
        <v>44656</v>
      </c>
      <c r="AN438" s="78">
        <v>44658</v>
      </c>
      <c r="AO438" s="78">
        <v>44658</v>
      </c>
      <c r="AP438" s="78">
        <v>44658</v>
      </c>
      <c r="AQ438" s="77" t="s">
        <v>89</v>
      </c>
      <c r="AR438" s="77"/>
      <c r="AS438" s="77"/>
      <c r="AT438" s="77"/>
      <c r="AU438" s="77"/>
      <c r="AV438" s="78"/>
      <c r="AW438" s="77" t="s">
        <v>1198</v>
      </c>
      <c r="AX438" s="77"/>
      <c r="AY438" s="77"/>
      <c r="AZ438" s="77"/>
      <c r="BA438" s="77"/>
      <c r="BB438" s="77"/>
      <c r="BC438" s="77"/>
      <c r="BD438" s="77"/>
      <c r="BE438" s="77">
        <f t="shared" si="60"/>
        <v>15</v>
      </c>
      <c r="BF438" s="77">
        <f t="shared" si="61"/>
        <v>4</v>
      </c>
      <c r="BG438" s="77">
        <f t="shared" si="62"/>
        <v>2022</v>
      </c>
      <c r="BH438" s="77"/>
    </row>
    <row r="439" spans="1:60">
      <c r="A439" s="77" t="s">
        <v>55</v>
      </c>
      <c r="B439" s="77" t="s">
        <v>56</v>
      </c>
      <c r="C439" s="77">
        <v>394018149</v>
      </c>
      <c r="D439" s="77"/>
      <c r="E439" s="77" t="s">
        <v>7166</v>
      </c>
      <c r="F439" s="77" t="s">
        <v>85</v>
      </c>
      <c r="G439" s="77" t="s">
        <v>5855</v>
      </c>
      <c r="H439" s="77" t="s">
        <v>5856</v>
      </c>
      <c r="I439" s="77" t="s">
        <v>6216</v>
      </c>
      <c r="J439" s="77" t="s">
        <v>85</v>
      </c>
      <c r="K439" s="309" t="s">
        <v>5858</v>
      </c>
      <c r="L439" s="77" t="s">
        <v>7080</v>
      </c>
      <c r="M439" s="77" t="s">
        <v>7081</v>
      </c>
      <c r="N439" s="77" t="s">
        <v>7082</v>
      </c>
      <c r="O439" s="77" t="s">
        <v>445</v>
      </c>
      <c r="P439" s="77">
        <v>76904</v>
      </c>
      <c r="Q439" s="77"/>
      <c r="R439" s="77"/>
      <c r="S439" s="77"/>
      <c r="T439" s="77"/>
      <c r="U439" s="77" t="s">
        <v>5830</v>
      </c>
      <c r="V439" s="77"/>
      <c r="W439" s="77" t="s">
        <v>7168</v>
      </c>
      <c r="X439" s="77">
        <v>480</v>
      </c>
      <c r="Y439" s="77">
        <v>638</v>
      </c>
      <c r="Z439" s="77">
        <v>22</v>
      </c>
      <c r="AA439" s="77">
        <f t="shared" si="55"/>
        <v>0.30624000000000001</v>
      </c>
      <c r="AB439" s="77" t="s">
        <v>70</v>
      </c>
      <c r="AC439" s="77"/>
      <c r="AD439" s="77"/>
      <c r="AE439" s="77"/>
      <c r="AF439" s="77">
        <f t="shared" si="56"/>
        <v>394018149</v>
      </c>
      <c r="AG439" s="77">
        <f t="shared" si="57"/>
        <v>638</v>
      </c>
      <c r="AH439" s="77">
        <f t="shared" si="58"/>
        <v>22</v>
      </c>
      <c r="AI439" s="77">
        <f t="shared" si="59"/>
        <v>0.30624000000000001</v>
      </c>
      <c r="AJ439" s="77" t="s">
        <v>72</v>
      </c>
      <c r="AK439" s="77">
        <v>394018149</v>
      </c>
      <c r="AL439" s="78">
        <v>44655</v>
      </c>
      <c r="AM439" s="78">
        <v>44655</v>
      </c>
      <c r="AN439" s="78">
        <v>44658</v>
      </c>
      <c r="AO439" s="78">
        <v>44658</v>
      </c>
      <c r="AP439" s="78">
        <v>44658</v>
      </c>
      <c r="AQ439" s="77" t="s">
        <v>89</v>
      </c>
      <c r="AR439" s="77"/>
      <c r="AS439" s="77"/>
      <c r="AT439" s="77"/>
      <c r="AU439" s="77"/>
      <c r="AV439" s="78"/>
      <c r="AW439" s="77" t="s">
        <v>1198</v>
      </c>
      <c r="AX439" s="77"/>
      <c r="AY439" s="77"/>
      <c r="AZ439" s="77"/>
      <c r="BA439" s="77"/>
      <c r="BB439" s="77"/>
      <c r="BC439" s="77"/>
      <c r="BD439" s="77"/>
      <c r="BE439" s="77">
        <f t="shared" si="60"/>
        <v>15</v>
      </c>
      <c r="BF439" s="77">
        <f t="shared" si="61"/>
        <v>4</v>
      </c>
      <c r="BG439" s="77">
        <f t="shared" si="62"/>
        <v>2022</v>
      </c>
      <c r="BH439" s="77"/>
    </row>
    <row r="440" spans="1:60">
      <c r="A440" s="77" t="s">
        <v>55</v>
      </c>
      <c r="B440" s="77" t="s">
        <v>56</v>
      </c>
      <c r="C440" s="77">
        <v>394018258</v>
      </c>
      <c r="D440" s="77"/>
      <c r="E440" s="77" t="s">
        <v>7166</v>
      </c>
      <c r="F440" s="77" t="s">
        <v>85</v>
      </c>
      <c r="G440" s="77" t="s">
        <v>5855</v>
      </c>
      <c r="H440" s="77" t="s">
        <v>5856</v>
      </c>
      <c r="I440" s="77" t="s">
        <v>6216</v>
      </c>
      <c r="J440" s="77" t="s">
        <v>85</v>
      </c>
      <c r="K440" s="309" t="s">
        <v>5858</v>
      </c>
      <c r="L440" s="77" t="s">
        <v>7080</v>
      </c>
      <c r="M440" s="77" t="s">
        <v>7081</v>
      </c>
      <c r="N440" s="77" t="s">
        <v>7082</v>
      </c>
      <c r="O440" s="77" t="s">
        <v>445</v>
      </c>
      <c r="P440" s="77">
        <v>76904</v>
      </c>
      <c r="Q440" s="77"/>
      <c r="R440" s="77"/>
      <c r="S440" s="77"/>
      <c r="T440" s="77"/>
      <c r="U440" s="77" t="s">
        <v>5830</v>
      </c>
      <c r="V440" s="77"/>
      <c r="W440" s="77" t="s">
        <v>7168</v>
      </c>
      <c r="X440" s="77">
        <v>480</v>
      </c>
      <c r="Y440" s="77">
        <v>638</v>
      </c>
      <c r="Z440" s="77">
        <v>22</v>
      </c>
      <c r="AA440" s="77">
        <f t="shared" si="55"/>
        <v>0.30624000000000001</v>
      </c>
      <c r="AB440" s="77" t="s">
        <v>70</v>
      </c>
      <c r="AC440" s="77"/>
      <c r="AD440" s="77"/>
      <c r="AE440" s="77"/>
      <c r="AF440" s="77">
        <f t="shared" si="56"/>
        <v>394018258</v>
      </c>
      <c r="AG440" s="77">
        <f t="shared" si="57"/>
        <v>638</v>
      </c>
      <c r="AH440" s="77">
        <f t="shared" si="58"/>
        <v>22</v>
      </c>
      <c r="AI440" s="77">
        <f t="shared" si="59"/>
        <v>0.30624000000000001</v>
      </c>
      <c r="AJ440" s="77" t="s">
        <v>72</v>
      </c>
      <c r="AK440" s="77">
        <v>394018258</v>
      </c>
      <c r="AL440" s="78">
        <v>44655</v>
      </c>
      <c r="AM440" s="78">
        <v>44655</v>
      </c>
      <c r="AN440" s="78">
        <v>44658</v>
      </c>
      <c r="AO440" s="78">
        <v>44658</v>
      </c>
      <c r="AP440" s="78">
        <v>44658</v>
      </c>
      <c r="AQ440" s="77" t="s">
        <v>89</v>
      </c>
      <c r="AR440" s="77"/>
      <c r="AS440" s="77"/>
      <c r="AT440" s="77"/>
      <c r="AU440" s="77"/>
      <c r="AV440" s="78"/>
      <c r="AW440" s="77" t="s">
        <v>1198</v>
      </c>
      <c r="AX440" s="77"/>
      <c r="AY440" s="77"/>
      <c r="AZ440" s="77"/>
      <c r="BA440" s="77"/>
      <c r="BB440" s="77"/>
      <c r="BC440" s="77"/>
      <c r="BD440" s="77"/>
      <c r="BE440" s="77">
        <f t="shared" si="60"/>
        <v>15</v>
      </c>
      <c r="BF440" s="77">
        <f t="shared" si="61"/>
        <v>4</v>
      </c>
      <c r="BG440" s="77">
        <f t="shared" si="62"/>
        <v>2022</v>
      </c>
      <c r="BH440" s="77"/>
    </row>
    <row r="441" spans="1:60">
      <c r="A441" s="77" t="s">
        <v>55</v>
      </c>
      <c r="B441" s="77" t="s">
        <v>56</v>
      </c>
      <c r="C441" s="77">
        <v>394018403</v>
      </c>
      <c r="D441" s="77"/>
      <c r="E441" s="77" t="s">
        <v>7166</v>
      </c>
      <c r="F441" s="77" t="s">
        <v>85</v>
      </c>
      <c r="G441" s="77" t="s">
        <v>5855</v>
      </c>
      <c r="H441" s="77" t="s">
        <v>5856</v>
      </c>
      <c r="I441" s="77" t="s">
        <v>6216</v>
      </c>
      <c r="J441" s="77" t="s">
        <v>85</v>
      </c>
      <c r="K441" s="309" t="s">
        <v>5858</v>
      </c>
      <c r="L441" s="77" t="s">
        <v>7080</v>
      </c>
      <c r="M441" s="77" t="s">
        <v>7081</v>
      </c>
      <c r="N441" s="77" t="s">
        <v>7082</v>
      </c>
      <c r="O441" s="77" t="s">
        <v>445</v>
      </c>
      <c r="P441" s="77">
        <v>76904</v>
      </c>
      <c r="Q441" s="77"/>
      <c r="R441" s="77"/>
      <c r="S441" s="77"/>
      <c r="T441" s="77"/>
      <c r="U441" s="77">
        <v>30397572</v>
      </c>
      <c r="V441" s="77"/>
      <c r="W441" s="77" t="s">
        <v>7168</v>
      </c>
      <c r="X441" s="77">
        <v>480</v>
      </c>
      <c r="Y441" s="77">
        <v>638</v>
      </c>
      <c r="Z441" s="77">
        <v>22</v>
      </c>
      <c r="AA441" s="77">
        <f t="shared" si="55"/>
        <v>0.30624000000000001</v>
      </c>
      <c r="AB441" s="77" t="s">
        <v>70</v>
      </c>
      <c r="AC441" s="77"/>
      <c r="AD441" s="77"/>
      <c r="AE441" s="77"/>
      <c r="AF441" s="77">
        <f t="shared" si="56"/>
        <v>394018403</v>
      </c>
      <c r="AG441" s="77">
        <f t="shared" si="57"/>
        <v>638</v>
      </c>
      <c r="AH441" s="77">
        <f t="shared" si="58"/>
        <v>22</v>
      </c>
      <c r="AI441" s="77">
        <f t="shared" si="59"/>
        <v>0.30624000000000001</v>
      </c>
      <c r="AJ441" s="77" t="s">
        <v>72</v>
      </c>
      <c r="AK441" s="77">
        <v>394018403</v>
      </c>
      <c r="AL441" s="78">
        <v>44655</v>
      </c>
      <c r="AM441" s="78">
        <v>44655</v>
      </c>
      <c r="AN441" s="78">
        <v>44658</v>
      </c>
      <c r="AO441" s="78">
        <v>44658</v>
      </c>
      <c r="AP441" s="78">
        <v>44658</v>
      </c>
      <c r="AQ441" s="77" t="s">
        <v>89</v>
      </c>
      <c r="AR441" s="77"/>
      <c r="AS441" s="77"/>
      <c r="AT441" s="77"/>
      <c r="AU441" s="77"/>
      <c r="AV441" s="78"/>
      <c r="AW441" s="77" t="s">
        <v>1198</v>
      </c>
      <c r="AX441" s="77"/>
      <c r="AY441" s="77"/>
      <c r="AZ441" s="77"/>
      <c r="BA441" s="77"/>
      <c r="BB441" s="77"/>
      <c r="BC441" s="77"/>
      <c r="BD441" s="77"/>
      <c r="BE441" s="77">
        <f t="shared" si="60"/>
        <v>15</v>
      </c>
      <c r="BF441" s="77">
        <f t="shared" si="61"/>
        <v>4</v>
      </c>
      <c r="BG441" s="77">
        <f t="shared" si="62"/>
        <v>2022</v>
      </c>
      <c r="BH441" s="77"/>
    </row>
    <row r="442" spans="1:60">
      <c r="A442" s="77" t="s">
        <v>55</v>
      </c>
      <c r="B442" s="77" t="s">
        <v>56</v>
      </c>
      <c r="C442" s="77">
        <v>394018504</v>
      </c>
      <c r="D442" s="77"/>
      <c r="E442" s="77" t="s">
        <v>7166</v>
      </c>
      <c r="F442" s="77" t="s">
        <v>85</v>
      </c>
      <c r="G442" s="77" t="s">
        <v>5855</v>
      </c>
      <c r="H442" s="77" t="s">
        <v>5856</v>
      </c>
      <c r="I442" s="77" t="s">
        <v>6216</v>
      </c>
      <c r="J442" s="77" t="s">
        <v>85</v>
      </c>
      <c r="K442" s="309" t="s">
        <v>5858</v>
      </c>
      <c r="L442" s="77" t="s">
        <v>7080</v>
      </c>
      <c r="M442" s="77" t="s">
        <v>7081</v>
      </c>
      <c r="N442" s="77" t="s">
        <v>7082</v>
      </c>
      <c r="O442" s="77" t="s">
        <v>445</v>
      </c>
      <c r="P442" s="77">
        <v>76904</v>
      </c>
      <c r="Q442" s="77"/>
      <c r="R442" s="77"/>
      <c r="S442" s="77"/>
      <c r="T442" s="77"/>
      <c r="U442" s="77">
        <v>30397572</v>
      </c>
      <c r="V442" s="77"/>
      <c r="W442" s="77" t="s">
        <v>7168</v>
      </c>
      <c r="X442" s="77">
        <v>480</v>
      </c>
      <c r="Y442" s="77">
        <v>638</v>
      </c>
      <c r="Z442" s="77">
        <v>22</v>
      </c>
      <c r="AA442" s="77">
        <f t="shared" si="55"/>
        <v>0.30624000000000001</v>
      </c>
      <c r="AB442" s="77" t="s">
        <v>70</v>
      </c>
      <c r="AC442" s="77"/>
      <c r="AD442" s="77"/>
      <c r="AE442" s="77"/>
      <c r="AF442" s="77">
        <f t="shared" si="56"/>
        <v>394018504</v>
      </c>
      <c r="AG442" s="77">
        <f t="shared" si="57"/>
        <v>638</v>
      </c>
      <c r="AH442" s="77">
        <f t="shared" si="58"/>
        <v>22</v>
      </c>
      <c r="AI442" s="77">
        <f t="shared" si="59"/>
        <v>0.30624000000000001</v>
      </c>
      <c r="AJ442" s="77" t="s">
        <v>72</v>
      </c>
      <c r="AK442" s="77">
        <v>394018504</v>
      </c>
      <c r="AL442" s="78">
        <v>44655</v>
      </c>
      <c r="AM442" s="78">
        <v>44655</v>
      </c>
      <c r="AN442" s="78">
        <v>44658</v>
      </c>
      <c r="AO442" s="78">
        <v>44658</v>
      </c>
      <c r="AP442" s="78">
        <v>44658</v>
      </c>
      <c r="AQ442" s="77" t="s">
        <v>89</v>
      </c>
      <c r="AR442" s="77"/>
      <c r="AS442" s="77"/>
      <c r="AT442" s="77"/>
      <c r="AU442" s="77"/>
      <c r="AV442" s="78"/>
      <c r="AW442" s="77" t="s">
        <v>1198</v>
      </c>
      <c r="AX442" s="77"/>
      <c r="AY442" s="77"/>
      <c r="AZ442" s="77"/>
      <c r="BA442" s="77"/>
      <c r="BB442" s="77"/>
      <c r="BC442" s="77"/>
      <c r="BD442" s="77"/>
      <c r="BE442" s="77">
        <f t="shared" si="60"/>
        <v>15</v>
      </c>
      <c r="BF442" s="77">
        <f t="shared" si="61"/>
        <v>4</v>
      </c>
      <c r="BG442" s="77">
        <f t="shared" si="62"/>
        <v>2022</v>
      </c>
      <c r="BH442" s="77"/>
    </row>
    <row r="443" spans="1:60">
      <c r="A443" s="77" t="s">
        <v>55</v>
      </c>
      <c r="B443" s="77" t="s">
        <v>56</v>
      </c>
      <c r="C443" s="77">
        <v>394018548</v>
      </c>
      <c r="D443" s="77"/>
      <c r="E443" s="77" t="s">
        <v>7166</v>
      </c>
      <c r="F443" s="77" t="s">
        <v>85</v>
      </c>
      <c r="G443" s="77" t="s">
        <v>5855</v>
      </c>
      <c r="H443" s="77" t="s">
        <v>5856</v>
      </c>
      <c r="I443" s="77" t="s">
        <v>6216</v>
      </c>
      <c r="J443" s="77" t="s">
        <v>85</v>
      </c>
      <c r="K443" s="309" t="s">
        <v>5858</v>
      </c>
      <c r="L443" s="77" t="s">
        <v>7080</v>
      </c>
      <c r="M443" s="77" t="s">
        <v>7081</v>
      </c>
      <c r="N443" s="77" t="s">
        <v>7082</v>
      </c>
      <c r="O443" s="77" t="s">
        <v>445</v>
      </c>
      <c r="P443" s="77">
        <v>76904</v>
      </c>
      <c r="Q443" s="77"/>
      <c r="R443" s="77"/>
      <c r="S443" s="77"/>
      <c r="T443" s="77"/>
      <c r="U443" s="77">
        <v>30397572</v>
      </c>
      <c r="V443" s="77"/>
      <c r="W443" s="77" t="s">
        <v>7168</v>
      </c>
      <c r="X443" s="77">
        <v>480</v>
      </c>
      <c r="Y443" s="77">
        <v>638</v>
      </c>
      <c r="Z443" s="77">
        <v>22</v>
      </c>
      <c r="AA443" s="77">
        <f t="shared" si="55"/>
        <v>0.30624000000000001</v>
      </c>
      <c r="AB443" s="77" t="s">
        <v>70</v>
      </c>
      <c r="AC443" s="77"/>
      <c r="AD443" s="77"/>
      <c r="AE443" s="77"/>
      <c r="AF443" s="77">
        <f t="shared" si="56"/>
        <v>394018548</v>
      </c>
      <c r="AG443" s="77">
        <f t="shared" si="57"/>
        <v>638</v>
      </c>
      <c r="AH443" s="77">
        <f t="shared" si="58"/>
        <v>22</v>
      </c>
      <c r="AI443" s="77">
        <f t="shared" si="59"/>
        <v>0.30624000000000001</v>
      </c>
      <c r="AJ443" s="77" t="s">
        <v>72</v>
      </c>
      <c r="AK443" s="77">
        <v>394018548</v>
      </c>
      <c r="AL443" s="78">
        <v>44655</v>
      </c>
      <c r="AM443" s="78">
        <v>44655</v>
      </c>
      <c r="AN443" s="78">
        <v>44658</v>
      </c>
      <c r="AO443" s="78">
        <v>44658</v>
      </c>
      <c r="AP443" s="78">
        <v>44658</v>
      </c>
      <c r="AQ443" s="77" t="s">
        <v>89</v>
      </c>
      <c r="AR443" s="77"/>
      <c r="AS443" s="77"/>
      <c r="AT443" s="77"/>
      <c r="AU443" s="77"/>
      <c r="AV443" s="78"/>
      <c r="AW443" s="77" t="s">
        <v>1198</v>
      </c>
      <c r="AX443" s="77"/>
      <c r="AY443" s="77"/>
      <c r="AZ443" s="77"/>
      <c r="BA443" s="77"/>
      <c r="BB443" s="77"/>
      <c r="BC443" s="77"/>
      <c r="BD443" s="77"/>
      <c r="BE443" s="77">
        <f t="shared" si="60"/>
        <v>15</v>
      </c>
      <c r="BF443" s="77">
        <f t="shared" si="61"/>
        <v>4</v>
      </c>
      <c r="BG443" s="77">
        <f t="shared" si="62"/>
        <v>2022</v>
      </c>
      <c r="BH443" s="77"/>
    </row>
    <row r="444" spans="1:60">
      <c r="A444" s="77" t="s">
        <v>55</v>
      </c>
      <c r="B444" s="77" t="s">
        <v>56</v>
      </c>
      <c r="C444" s="77">
        <v>394018591</v>
      </c>
      <c r="D444" s="77"/>
      <c r="E444" s="77" t="s">
        <v>7166</v>
      </c>
      <c r="F444" s="77" t="s">
        <v>85</v>
      </c>
      <c r="G444" s="77" t="s">
        <v>5855</v>
      </c>
      <c r="H444" s="77" t="s">
        <v>5856</v>
      </c>
      <c r="I444" s="77" t="s">
        <v>6216</v>
      </c>
      <c r="J444" s="77" t="s">
        <v>85</v>
      </c>
      <c r="K444" s="309" t="s">
        <v>5858</v>
      </c>
      <c r="L444" s="77" t="s">
        <v>7080</v>
      </c>
      <c r="M444" s="77" t="s">
        <v>7081</v>
      </c>
      <c r="N444" s="77" t="s">
        <v>7082</v>
      </c>
      <c r="O444" s="77" t="s">
        <v>445</v>
      </c>
      <c r="P444" s="77">
        <v>76904</v>
      </c>
      <c r="Q444" s="77"/>
      <c r="R444" s="77"/>
      <c r="S444" s="77"/>
      <c r="T444" s="77"/>
      <c r="U444" s="77">
        <v>30397572</v>
      </c>
      <c r="V444" s="77"/>
      <c r="W444" s="77" t="s">
        <v>7168</v>
      </c>
      <c r="X444" s="77">
        <v>480</v>
      </c>
      <c r="Y444" s="77">
        <v>638</v>
      </c>
      <c r="Z444" s="77">
        <v>22</v>
      </c>
      <c r="AA444" s="77">
        <f t="shared" si="55"/>
        <v>0.30624000000000001</v>
      </c>
      <c r="AB444" s="77" t="s">
        <v>70</v>
      </c>
      <c r="AC444" s="77"/>
      <c r="AD444" s="77"/>
      <c r="AE444" s="77"/>
      <c r="AF444" s="77">
        <f t="shared" si="56"/>
        <v>394018591</v>
      </c>
      <c r="AG444" s="77">
        <f t="shared" si="57"/>
        <v>638</v>
      </c>
      <c r="AH444" s="77">
        <f t="shared" si="58"/>
        <v>22</v>
      </c>
      <c r="AI444" s="77">
        <f t="shared" si="59"/>
        <v>0.30624000000000001</v>
      </c>
      <c r="AJ444" s="77" t="s">
        <v>72</v>
      </c>
      <c r="AK444" s="77">
        <v>394018591</v>
      </c>
      <c r="AL444" s="78">
        <v>44655</v>
      </c>
      <c r="AM444" s="78">
        <v>44655</v>
      </c>
      <c r="AN444" s="78">
        <v>44658</v>
      </c>
      <c r="AO444" s="78">
        <v>44658</v>
      </c>
      <c r="AP444" s="78">
        <v>44658</v>
      </c>
      <c r="AQ444" s="77" t="s">
        <v>89</v>
      </c>
      <c r="AR444" s="77"/>
      <c r="AS444" s="77"/>
      <c r="AT444" s="77"/>
      <c r="AU444" s="77"/>
      <c r="AV444" s="78"/>
      <c r="AW444" s="77" t="s">
        <v>1198</v>
      </c>
      <c r="AX444" s="77"/>
      <c r="AY444" s="77"/>
      <c r="AZ444" s="77"/>
      <c r="BA444" s="77"/>
      <c r="BB444" s="77"/>
      <c r="BC444" s="77"/>
      <c r="BD444" s="77"/>
      <c r="BE444" s="77">
        <f t="shared" si="60"/>
        <v>15</v>
      </c>
      <c r="BF444" s="77">
        <f t="shared" si="61"/>
        <v>4</v>
      </c>
      <c r="BG444" s="77">
        <f t="shared" si="62"/>
        <v>2022</v>
      </c>
      <c r="BH444" s="77"/>
    </row>
    <row r="445" spans="1:60">
      <c r="A445" s="77" t="s">
        <v>55</v>
      </c>
      <c r="B445" s="77" t="s">
        <v>56</v>
      </c>
      <c r="C445" s="77">
        <v>394018621</v>
      </c>
      <c r="D445" s="77"/>
      <c r="E445" s="77" t="s">
        <v>7166</v>
      </c>
      <c r="F445" s="77" t="s">
        <v>85</v>
      </c>
      <c r="G445" s="77" t="s">
        <v>5855</v>
      </c>
      <c r="H445" s="77" t="s">
        <v>5856</v>
      </c>
      <c r="I445" s="77" t="s">
        <v>6216</v>
      </c>
      <c r="J445" s="77" t="s">
        <v>85</v>
      </c>
      <c r="K445" s="309" t="s">
        <v>5858</v>
      </c>
      <c r="L445" s="77" t="s">
        <v>7080</v>
      </c>
      <c r="M445" s="77" t="s">
        <v>7081</v>
      </c>
      <c r="N445" s="77" t="s">
        <v>7082</v>
      </c>
      <c r="O445" s="77" t="s">
        <v>445</v>
      </c>
      <c r="P445" s="77">
        <v>76904</v>
      </c>
      <c r="Q445" s="77"/>
      <c r="R445" s="77"/>
      <c r="S445" s="77"/>
      <c r="T445" s="77"/>
      <c r="U445" s="77">
        <v>30397572</v>
      </c>
      <c r="V445" s="77"/>
      <c r="W445" s="77" t="s">
        <v>7168</v>
      </c>
      <c r="X445" s="77">
        <v>480</v>
      </c>
      <c r="Y445" s="77">
        <v>638</v>
      </c>
      <c r="Z445" s="77">
        <v>22</v>
      </c>
      <c r="AA445" s="77">
        <f t="shared" si="55"/>
        <v>0.30624000000000001</v>
      </c>
      <c r="AB445" s="77" t="s">
        <v>70</v>
      </c>
      <c r="AC445" s="77"/>
      <c r="AD445" s="77"/>
      <c r="AE445" s="77"/>
      <c r="AF445" s="77">
        <f t="shared" si="56"/>
        <v>394018621</v>
      </c>
      <c r="AG445" s="77">
        <f t="shared" si="57"/>
        <v>638</v>
      </c>
      <c r="AH445" s="77">
        <f t="shared" si="58"/>
        <v>22</v>
      </c>
      <c r="AI445" s="77">
        <f t="shared" si="59"/>
        <v>0.30624000000000001</v>
      </c>
      <c r="AJ445" s="77" t="s">
        <v>72</v>
      </c>
      <c r="AK445" s="77">
        <v>394018621</v>
      </c>
      <c r="AL445" s="78">
        <v>44655</v>
      </c>
      <c r="AM445" s="78">
        <v>44655</v>
      </c>
      <c r="AN445" s="78">
        <v>44658</v>
      </c>
      <c r="AO445" s="78">
        <v>44658</v>
      </c>
      <c r="AP445" s="78">
        <v>44658</v>
      </c>
      <c r="AQ445" s="77" t="s">
        <v>89</v>
      </c>
      <c r="AR445" s="77"/>
      <c r="AS445" s="77"/>
      <c r="AT445" s="77"/>
      <c r="AU445" s="77"/>
      <c r="AV445" s="78"/>
      <c r="AW445" s="77" t="s">
        <v>1198</v>
      </c>
      <c r="AX445" s="77"/>
      <c r="AY445" s="77"/>
      <c r="AZ445" s="77"/>
      <c r="BA445" s="77"/>
      <c r="BB445" s="77"/>
      <c r="BC445" s="77"/>
      <c r="BD445" s="77"/>
      <c r="BE445" s="77">
        <f t="shared" si="60"/>
        <v>15</v>
      </c>
      <c r="BF445" s="77">
        <f t="shared" si="61"/>
        <v>4</v>
      </c>
      <c r="BG445" s="77">
        <f t="shared" si="62"/>
        <v>2022</v>
      </c>
      <c r="BH445" s="77"/>
    </row>
    <row r="446" spans="1:60">
      <c r="A446" s="77" t="s">
        <v>55</v>
      </c>
      <c r="B446" s="77" t="s">
        <v>56</v>
      </c>
      <c r="C446" s="77">
        <v>394018719</v>
      </c>
      <c r="D446" s="77"/>
      <c r="E446" s="77" t="s">
        <v>7166</v>
      </c>
      <c r="F446" s="77" t="s">
        <v>85</v>
      </c>
      <c r="G446" s="77" t="s">
        <v>5855</v>
      </c>
      <c r="H446" s="77" t="s">
        <v>5856</v>
      </c>
      <c r="I446" s="77" t="s">
        <v>6216</v>
      </c>
      <c r="J446" s="77" t="s">
        <v>85</v>
      </c>
      <c r="K446" s="309" t="s">
        <v>5858</v>
      </c>
      <c r="L446" s="77" t="s">
        <v>7080</v>
      </c>
      <c r="M446" s="77" t="s">
        <v>7081</v>
      </c>
      <c r="N446" s="77" t="s">
        <v>7082</v>
      </c>
      <c r="O446" s="77" t="s">
        <v>445</v>
      </c>
      <c r="P446" s="77">
        <v>76904</v>
      </c>
      <c r="Q446" s="77"/>
      <c r="R446" s="77"/>
      <c r="S446" s="77"/>
      <c r="T446" s="77"/>
      <c r="U446" s="77">
        <v>30397572</v>
      </c>
      <c r="V446" s="77"/>
      <c r="W446" s="77" t="s">
        <v>7168</v>
      </c>
      <c r="X446" s="77">
        <v>480</v>
      </c>
      <c r="Y446" s="77">
        <v>638</v>
      </c>
      <c r="Z446" s="77">
        <v>22</v>
      </c>
      <c r="AA446" s="77">
        <f t="shared" si="55"/>
        <v>0.30624000000000001</v>
      </c>
      <c r="AB446" s="77" t="s">
        <v>70</v>
      </c>
      <c r="AC446" s="77"/>
      <c r="AD446" s="77"/>
      <c r="AE446" s="77"/>
      <c r="AF446" s="77">
        <f t="shared" si="56"/>
        <v>394018719</v>
      </c>
      <c r="AG446" s="77">
        <f t="shared" si="57"/>
        <v>638</v>
      </c>
      <c r="AH446" s="77">
        <f t="shared" si="58"/>
        <v>22</v>
      </c>
      <c r="AI446" s="77">
        <f t="shared" si="59"/>
        <v>0.30624000000000001</v>
      </c>
      <c r="AJ446" s="77" t="s">
        <v>72</v>
      </c>
      <c r="AK446" s="77">
        <v>394018719</v>
      </c>
      <c r="AL446" s="78">
        <v>44655</v>
      </c>
      <c r="AM446" s="78">
        <v>44655</v>
      </c>
      <c r="AN446" s="78">
        <v>44658</v>
      </c>
      <c r="AO446" s="78">
        <v>44658</v>
      </c>
      <c r="AP446" s="78">
        <v>44658</v>
      </c>
      <c r="AQ446" s="77" t="s">
        <v>89</v>
      </c>
      <c r="AR446" s="77"/>
      <c r="AS446" s="77"/>
      <c r="AT446" s="77"/>
      <c r="AU446" s="77"/>
      <c r="AV446" s="78"/>
      <c r="AW446" s="77" t="s">
        <v>1198</v>
      </c>
      <c r="AX446" s="77"/>
      <c r="AY446" s="77"/>
      <c r="AZ446" s="77"/>
      <c r="BA446" s="77"/>
      <c r="BB446" s="77"/>
      <c r="BC446" s="77"/>
      <c r="BD446" s="77"/>
      <c r="BE446" s="77">
        <f t="shared" si="60"/>
        <v>15</v>
      </c>
      <c r="BF446" s="77">
        <f t="shared" si="61"/>
        <v>4</v>
      </c>
      <c r="BG446" s="77">
        <f t="shared" si="62"/>
        <v>2022</v>
      </c>
      <c r="BH446" s="77"/>
    </row>
    <row r="447" spans="1:60">
      <c r="A447" s="77" t="s">
        <v>55</v>
      </c>
      <c r="B447" s="77" t="s">
        <v>56</v>
      </c>
      <c r="C447" s="77">
        <v>394170541</v>
      </c>
      <c r="D447" s="77"/>
      <c r="E447" s="77" t="s">
        <v>7166</v>
      </c>
      <c r="F447" s="77" t="s">
        <v>2135</v>
      </c>
      <c r="G447" s="77" t="s">
        <v>2147</v>
      </c>
      <c r="H447" s="77" t="s">
        <v>2148</v>
      </c>
      <c r="I447" s="77" t="s">
        <v>531</v>
      </c>
      <c r="J447" s="77" t="s">
        <v>110</v>
      </c>
      <c r="K447" s="77">
        <v>91761</v>
      </c>
      <c r="L447" s="77" t="s">
        <v>7080</v>
      </c>
      <c r="M447" s="77" t="s">
        <v>7081</v>
      </c>
      <c r="N447" s="77" t="s">
        <v>7082</v>
      </c>
      <c r="O447" s="77" t="s">
        <v>445</v>
      </c>
      <c r="P447" s="77">
        <v>76904</v>
      </c>
      <c r="Q447" s="77"/>
      <c r="R447" s="77"/>
      <c r="S447" s="77"/>
      <c r="T447" s="77"/>
      <c r="U447" s="77">
        <v>12005832</v>
      </c>
      <c r="V447" s="77">
        <v>0</v>
      </c>
      <c r="W447" s="77" t="s">
        <v>4634</v>
      </c>
      <c r="X447" s="77">
        <v>480</v>
      </c>
      <c r="Y447" s="77">
        <v>600</v>
      </c>
      <c r="Z447" s="77">
        <v>20</v>
      </c>
      <c r="AA447" s="77">
        <f t="shared" si="55"/>
        <v>0.28799999999999998</v>
      </c>
      <c r="AB447" s="77" t="s">
        <v>70</v>
      </c>
      <c r="AC447" s="77"/>
      <c r="AD447" s="77"/>
      <c r="AE447" s="77"/>
      <c r="AF447" s="77">
        <f t="shared" si="56"/>
        <v>394170541</v>
      </c>
      <c r="AG447" s="77">
        <f t="shared" si="57"/>
        <v>600</v>
      </c>
      <c r="AH447" s="77">
        <f t="shared" si="58"/>
        <v>20</v>
      </c>
      <c r="AI447" s="77">
        <f t="shared" si="59"/>
        <v>0.28799999999999998</v>
      </c>
      <c r="AJ447" s="77" t="s">
        <v>72</v>
      </c>
      <c r="AK447" s="77">
        <v>394170541</v>
      </c>
      <c r="AL447" s="78">
        <v>44656</v>
      </c>
      <c r="AM447" s="78">
        <v>44656</v>
      </c>
      <c r="AN447" s="78">
        <v>44659</v>
      </c>
      <c r="AO447" s="78">
        <v>44659</v>
      </c>
      <c r="AP447" s="78">
        <v>44659</v>
      </c>
      <c r="AQ447" s="77" t="s">
        <v>89</v>
      </c>
      <c r="AR447" s="142" t="s">
        <v>7235</v>
      </c>
      <c r="AS447" s="77"/>
      <c r="AT447" s="77"/>
      <c r="AU447" s="77"/>
      <c r="AV447" s="78"/>
      <c r="AW447" s="77" t="s">
        <v>1198</v>
      </c>
      <c r="AX447" s="77"/>
      <c r="AY447" s="77"/>
      <c r="AZ447" s="77"/>
      <c r="BA447" s="77"/>
      <c r="BB447" s="77"/>
      <c r="BC447" s="77"/>
      <c r="BD447" s="77"/>
      <c r="BE447" s="77">
        <f t="shared" si="60"/>
        <v>15</v>
      </c>
      <c r="BF447" s="77">
        <f t="shared" si="61"/>
        <v>4</v>
      </c>
      <c r="BG447" s="77">
        <f t="shared" si="62"/>
        <v>2022</v>
      </c>
      <c r="BH447" s="77"/>
    </row>
    <row r="448" spans="1:60">
      <c r="A448" s="77" t="s">
        <v>55</v>
      </c>
      <c r="B448" s="77" t="s">
        <v>56</v>
      </c>
      <c r="C448" s="77">
        <v>394018697</v>
      </c>
      <c r="D448" s="77"/>
      <c r="E448" s="77" t="s">
        <v>7166</v>
      </c>
      <c r="F448" s="77" t="s">
        <v>85</v>
      </c>
      <c r="G448" s="77" t="s">
        <v>5855</v>
      </c>
      <c r="H448" s="77" t="s">
        <v>5856</v>
      </c>
      <c r="I448" s="77" t="s">
        <v>6216</v>
      </c>
      <c r="J448" s="77" t="s">
        <v>85</v>
      </c>
      <c r="K448" s="309" t="s">
        <v>5858</v>
      </c>
      <c r="L448" s="77" t="s">
        <v>7080</v>
      </c>
      <c r="M448" s="77" t="s">
        <v>7081</v>
      </c>
      <c r="N448" s="77" t="s">
        <v>7082</v>
      </c>
      <c r="O448" s="77" t="s">
        <v>445</v>
      </c>
      <c r="P448" s="77">
        <v>76904</v>
      </c>
      <c r="Q448" s="77"/>
      <c r="R448" s="77"/>
      <c r="S448" s="77"/>
      <c r="T448" s="77"/>
      <c r="U448" s="77">
        <v>30397572</v>
      </c>
      <c r="V448" s="77"/>
      <c r="W448" s="77" t="s">
        <v>7168</v>
      </c>
      <c r="X448" s="77">
        <v>480</v>
      </c>
      <c r="Y448" s="77">
        <v>638</v>
      </c>
      <c r="Z448" s="77">
        <v>22</v>
      </c>
      <c r="AA448" s="77">
        <f t="shared" si="55"/>
        <v>0.30624000000000001</v>
      </c>
      <c r="AB448" s="77" t="s">
        <v>70</v>
      </c>
      <c r="AC448" s="77"/>
      <c r="AD448" s="77"/>
      <c r="AE448" s="77"/>
      <c r="AF448" s="77">
        <f t="shared" si="56"/>
        <v>394018697</v>
      </c>
      <c r="AG448" s="77">
        <f t="shared" si="57"/>
        <v>638</v>
      </c>
      <c r="AH448" s="77">
        <f t="shared" si="58"/>
        <v>22</v>
      </c>
      <c r="AI448" s="77">
        <f t="shared" si="59"/>
        <v>0.30624000000000001</v>
      </c>
      <c r="AJ448" s="77" t="s">
        <v>72</v>
      </c>
      <c r="AK448" s="77">
        <v>394018697</v>
      </c>
      <c r="AL448" s="78">
        <v>44655</v>
      </c>
      <c r="AM448" s="78">
        <v>44655</v>
      </c>
      <c r="AN448" s="78">
        <v>44659</v>
      </c>
      <c r="AO448" s="78">
        <v>44659</v>
      </c>
      <c r="AP448" s="78">
        <v>44659</v>
      </c>
      <c r="AQ448" s="77" t="s">
        <v>89</v>
      </c>
      <c r="AR448" s="77"/>
      <c r="AS448" s="77"/>
      <c r="AT448" s="77"/>
      <c r="AU448" s="77"/>
      <c r="AV448" s="78"/>
      <c r="AW448" s="77" t="s">
        <v>1198</v>
      </c>
      <c r="AX448" s="77"/>
      <c r="AY448" s="77"/>
      <c r="AZ448" s="77"/>
      <c r="BA448" s="77"/>
      <c r="BB448" s="77"/>
      <c r="BC448" s="77"/>
      <c r="BD448" s="77"/>
      <c r="BE448" s="77">
        <f t="shared" si="60"/>
        <v>15</v>
      </c>
      <c r="BF448" s="77">
        <f t="shared" si="61"/>
        <v>4</v>
      </c>
      <c r="BG448" s="77">
        <f t="shared" si="62"/>
        <v>2022</v>
      </c>
      <c r="BH448" s="77"/>
    </row>
    <row r="449" spans="1:60">
      <c r="A449" s="77" t="s">
        <v>55</v>
      </c>
      <c r="B449" s="77" t="s">
        <v>56</v>
      </c>
      <c r="C449" s="77">
        <v>394205937</v>
      </c>
      <c r="D449" s="77"/>
      <c r="E449" s="77" t="s">
        <v>7166</v>
      </c>
      <c r="F449" s="77" t="s">
        <v>85</v>
      </c>
      <c r="G449" s="77" t="s">
        <v>5855</v>
      </c>
      <c r="H449" s="77" t="s">
        <v>5856</v>
      </c>
      <c r="I449" s="77" t="s">
        <v>6216</v>
      </c>
      <c r="J449" s="77" t="s">
        <v>85</v>
      </c>
      <c r="K449" s="309" t="s">
        <v>5858</v>
      </c>
      <c r="L449" s="77" t="s">
        <v>7080</v>
      </c>
      <c r="M449" s="77" t="s">
        <v>7081</v>
      </c>
      <c r="N449" s="77" t="s">
        <v>7082</v>
      </c>
      <c r="O449" s="77" t="s">
        <v>445</v>
      </c>
      <c r="P449" s="77">
        <v>76904</v>
      </c>
      <c r="Q449" s="77"/>
      <c r="R449" s="77"/>
      <c r="S449" s="77"/>
      <c r="T449" s="77"/>
      <c r="U449" s="77">
        <v>12005832</v>
      </c>
      <c r="V449" s="77"/>
      <c r="W449" s="77" t="s">
        <v>7175</v>
      </c>
      <c r="X449" s="77">
        <v>480</v>
      </c>
      <c r="Y449" s="77">
        <v>600</v>
      </c>
      <c r="Z449" s="77">
        <v>20</v>
      </c>
      <c r="AA449" s="77">
        <f t="shared" ref="AA449:AA512" si="63">X449*Y449/1000000</f>
        <v>0.28799999999999998</v>
      </c>
      <c r="AB449" s="77" t="s">
        <v>70</v>
      </c>
      <c r="AC449" s="77"/>
      <c r="AD449" s="77"/>
      <c r="AE449" s="77"/>
      <c r="AF449" s="77">
        <f t="shared" ref="AF449:AF512" si="64">C449</f>
        <v>394205937</v>
      </c>
      <c r="AG449" s="77">
        <f t="shared" ref="AG449:AG512" si="65">Y449</f>
        <v>600</v>
      </c>
      <c r="AH449" s="77">
        <f t="shared" ref="AH449:AH512" si="66">Z449</f>
        <v>20</v>
      </c>
      <c r="AI449" s="77">
        <f t="shared" ref="AI449:AI512" si="67">AA449</f>
        <v>0.28799999999999998</v>
      </c>
      <c r="AJ449" s="77" t="s">
        <v>72</v>
      </c>
      <c r="AK449" s="77">
        <v>394205937</v>
      </c>
      <c r="AL449" s="78">
        <v>44656</v>
      </c>
      <c r="AM449" s="78">
        <v>44656</v>
      </c>
      <c r="AN449" s="78">
        <v>44659</v>
      </c>
      <c r="AO449" s="78">
        <v>44659</v>
      </c>
      <c r="AP449" s="78">
        <v>44659</v>
      </c>
      <c r="AQ449" s="77" t="s">
        <v>89</v>
      </c>
      <c r="AR449" s="77"/>
      <c r="AS449" s="77"/>
      <c r="AT449" s="77"/>
      <c r="AU449" s="77"/>
      <c r="AV449" s="78"/>
      <c r="AW449" s="77" t="s">
        <v>1198</v>
      </c>
      <c r="AX449" s="77"/>
      <c r="AY449" s="77"/>
      <c r="AZ449" s="77"/>
      <c r="BA449" s="77"/>
      <c r="BB449" s="77"/>
      <c r="BC449" s="77"/>
      <c r="BD449" s="77"/>
      <c r="BE449" s="77">
        <f t="shared" ref="BE449:BE512" si="68">WEEKNUM(AL449)</f>
        <v>15</v>
      </c>
      <c r="BF449" s="77">
        <f t="shared" ref="BF449:BF512" si="69">MONTH(AL449)</f>
        <v>4</v>
      </c>
      <c r="BG449" s="77">
        <f t="shared" ref="BG449:BG512" si="70">YEAR(AL449)</f>
        <v>2022</v>
      </c>
      <c r="BH449" s="77"/>
    </row>
    <row r="450" spans="1:60">
      <c r="A450" s="77" t="s">
        <v>55</v>
      </c>
      <c r="B450" s="77" t="s">
        <v>56</v>
      </c>
      <c r="C450" s="77">
        <v>394206088</v>
      </c>
      <c r="D450" s="77"/>
      <c r="E450" s="77" t="s">
        <v>7166</v>
      </c>
      <c r="F450" s="77" t="s">
        <v>85</v>
      </c>
      <c r="G450" s="77" t="s">
        <v>5855</v>
      </c>
      <c r="H450" s="77" t="s">
        <v>5856</v>
      </c>
      <c r="I450" s="77" t="s">
        <v>6216</v>
      </c>
      <c r="J450" s="77" t="s">
        <v>85</v>
      </c>
      <c r="K450" s="309" t="s">
        <v>5858</v>
      </c>
      <c r="L450" s="77" t="s">
        <v>7080</v>
      </c>
      <c r="M450" s="77" t="s">
        <v>7081</v>
      </c>
      <c r="N450" s="77" t="s">
        <v>7082</v>
      </c>
      <c r="O450" s="77" t="s">
        <v>445</v>
      </c>
      <c r="P450" s="77">
        <v>76904</v>
      </c>
      <c r="Q450" s="77"/>
      <c r="R450" s="77"/>
      <c r="S450" s="77"/>
      <c r="T450" s="77"/>
      <c r="U450" s="77">
        <v>12005832</v>
      </c>
      <c r="V450" s="77"/>
      <c r="W450" s="77" t="s">
        <v>7175</v>
      </c>
      <c r="X450" s="77">
        <v>480</v>
      </c>
      <c r="Y450" s="77">
        <v>600</v>
      </c>
      <c r="Z450" s="77">
        <v>20</v>
      </c>
      <c r="AA450" s="77">
        <f t="shared" si="63"/>
        <v>0.28799999999999998</v>
      </c>
      <c r="AB450" s="77" t="s">
        <v>70</v>
      </c>
      <c r="AC450" s="77"/>
      <c r="AD450" s="77"/>
      <c r="AE450" s="77"/>
      <c r="AF450" s="77">
        <f t="shared" si="64"/>
        <v>394206088</v>
      </c>
      <c r="AG450" s="77">
        <f t="shared" si="65"/>
        <v>600</v>
      </c>
      <c r="AH450" s="77">
        <f t="shared" si="66"/>
        <v>20</v>
      </c>
      <c r="AI450" s="77">
        <f t="shared" si="67"/>
        <v>0.28799999999999998</v>
      </c>
      <c r="AJ450" s="77" t="s">
        <v>72</v>
      </c>
      <c r="AK450" s="77">
        <v>394206088</v>
      </c>
      <c r="AL450" s="78">
        <v>44656</v>
      </c>
      <c r="AM450" s="78">
        <v>44656</v>
      </c>
      <c r="AN450" s="78">
        <v>44659</v>
      </c>
      <c r="AO450" s="78">
        <v>44659</v>
      </c>
      <c r="AP450" s="78">
        <v>44659</v>
      </c>
      <c r="AQ450" s="77" t="s">
        <v>89</v>
      </c>
      <c r="AR450" s="77"/>
      <c r="AS450" s="77"/>
      <c r="AT450" s="77"/>
      <c r="AU450" s="77"/>
      <c r="AV450" s="78"/>
      <c r="AW450" s="77" t="s">
        <v>1198</v>
      </c>
      <c r="AX450" s="77"/>
      <c r="AY450" s="77"/>
      <c r="AZ450" s="77"/>
      <c r="BA450" s="77"/>
      <c r="BB450" s="77"/>
      <c r="BC450" s="77"/>
      <c r="BD450" s="77"/>
      <c r="BE450" s="77">
        <f t="shared" si="68"/>
        <v>15</v>
      </c>
      <c r="BF450" s="77">
        <f t="shared" si="69"/>
        <v>4</v>
      </c>
      <c r="BG450" s="77">
        <f t="shared" si="70"/>
        <v>2022</v>
      </c>
      <c r="BH450" s="77"/>
    </row>
    <row r="451" spans="1:60">
      <c r="A451" s="77" t="s">
        <v>55</v>
      </c>
      <c r="B451" s="77" t="s">
        <v>56</v>
      </c>
      <c r="C451" s="77">
        <v>394206123</v>
      </c>
      <c r="D451" s="77"/>
      <c r="E451" s="77" t="s">
        <v>7166</v>
      </c>
      <c r="F451" s="77" t="s">
        <v>85</v>
      </c>
      <c r="G451" s="77" t="s">
        <v>5855</v>
      </c>
      <c r="H451" s="77" t="s">
        <v>5856</v>
      </c>
      <c r="I451" s="77" t="s">
        <v>6216</v>
      </c>
      <c r="J451" s="77" t="s">
        <v>85</v>
      </c>
      <c r="K451" s="309" t="s">
        <v>5858</v>
      </c>
      <c r="L451" s="77" t="s">
        <v>7080</v>
      </c>
      <c r="M451" s="77" t="s">
        <v>7081</v>
      </c>
      <c r="N451" s="77" t="s">
        <v>7082</v>
      </c>
      <c r="O451" s="77" t="s">
        <v>445</v>
      </c>
      <c r="P451" s="77">
        <v>76904</v>
      </c>
      <c r="Q451" s="77"/>
      <c r="R451" s="77"/>
      <c r="S451" s="77"/>
      <c r="T451" s="77"/>
      <c r="U451" s="77">
        <v>12005832</v>
      </c>
      <c r="V451" s="77"/>
      <c r="W451" s="77" t="s">
        <v>7175</v>
      </c>
      <c r="X451" s="77">
        <v>480</v>
      </c>
      <c r="Y451" s="77">
        <v>600</v>
      </c>
      <c r="Z451" s="77">
        <v>20</v>
      </c>
      <c r="AA451" s="77">
        <f t="shared" si="63"/>
        <v>0.28799999999999998</v>
      </c>
      <c r="AB451" s="77" t="s">
        <v>70</v>
      </c>
      <c r="AC451" s="77"/>
      <c r="AD451" s="77"/>
      <c r="AE451" s="77"/>
      <c r="AF451" s="77">
        <f t="shared" si="64"/>
        <v>394206123</v>
      </c>
      <c r="AG451" s="77">
        <f t="shared" si="65"/>
        <v>600</v>
      </c>
      <c r="AH451" s="77">
        <f t="shared" si="66"/>
        <v>20</v>
      </c>
      <c r="AI451" s="77">
        <f t="shared" si="67"/>
        <v>0.28799999999999998</v>
      </c>
      <c r="AJ451" s="77" t="s">
        <v>72</v>
      </c>
      <c r="AK451" s="77">
        <v>394206123</v>
      </c>
      <c r="AL451" s="78">
        <v>44656</v>
      </c>
      <c r="AM451" s="78">
        <v>44656</v>
      </c>
      <c r="AN451" s="78">
        <v>44659</v>
      </c>
      <c r="AO451" s="78">
        <v>44659</v>
      </c>
      <c r="AP451" s="78">
        <v>44659</v>
      </c>
      <c r="AQ451" s="77" t="s">
        <v>89</v>
      </c>
      <c r="AR451" s="77"/>
      <c r="AS451" s="77"/>
      <c r="AT451" s="77"/>
      <c r="AU451" s="77"/>
      <c r="AV451" s="78"/>
      <c r="AW451" s="77" t="s">
        <v>1198</v>
      </c>
      <c r="AX451" s="77"/>
      <c r="AY451" s="77"/>
      <c r="AZ451" s="77"/>
      <c r="BA451" s="77"/>
      <c r="BB451" s="77"/>
      <c r="BC451" s="77"/>
      <c r="BD451" s="77"/>
      <c r="BE451" s="77">
        <f t="shared" si="68"/>
        <v>15</v>
      </c>
      <c r="BF451" s="77">
        <f t="shared" si="69"/>
        <v>4</v>
      </c>
      <c r="BG451" s="77">
        <f t="shared" si="70"/>
        <v>2022</v>
      </c>
      <c r="BH451" s="77"/>
    </row>
    <row r="452" spans="1:60">
      <c r="A452" s="77" t="s">
        <v>55</v>
      </c>
      <c r="B452" s="77" t="s">
        <v>56</v>
      </c>
      <c r="C452" s="77">
        <v>394206148</v>
      </c>
      <c r="D452" s="77"/>
      <c r="E452" s="77" t="s">
        <v>7166</v>
      </c>
      <c r="F452" s="77" t="s">
        <v>85</v>
      </c>
      <c r="G452" s="77" t="s">
        <v>5855</v>
      </c>
      <c r="H452" s="77" t="s">
        <v>5856</v>
      </c>
      <c r="I452" s="77" t="s">
        <v>6216</v>
      </c>
      <c r="J452" s="77" t="s">
        <v>85</v>
      </c>
      <c r="K452" s="309" t="s">
        <v>5858</v>
      </c>
      <c r="L452" s="77" t="s">
        <v>7080</v>
      </c>
      <c r="M452" s="77" t="s">
        <v>7081</v>
      </c>
      <c r="N452" s="77" t="s">
        <v>7082</v>
      </c>
      <c r="O452" s="77" t="s">
        <v>445</v>
      </c>
      <c r="P452" s="77">
        <v>76904</v>
      </c>
      <c r="Q452" s="77"/>
      <c r="R452" s="77"/>
      <c r="S452" s="77"/>
      <c r="T452" s="77"/>
      <c r="U452" s="77">
        <v>12005832</v>
      </c>
      <c r="V452" s="77"/>
      <c r="W452" s="77" t="s">
        <v>7175</v>
      </c>
      <c r="X452" s="77">
        <v>480</v>
      </c>
      <c r="Y452" s="77">
        <v>600</v>
      </c>
      <c r="Z452" s="77">
        <v>20</v>
      </c>
      <c r="AA452" s="77">
        <f t="shared" si="63"/>
        <v>0.28799999999999998</v>
      </c>
      <c r="AB452" s="77" t="s">
        <v>70</v>
      </c>
      <c r="AC452" s="77"/>
      <c r="AD452" s="77"/>
      <c r="AE452" s="77"/>
      <c r="AF452" s="77">
        <f t="shared" si="64"/>
        <v>394206148</v>
      </c>
      <c r="AG452" s="77">
        <f t="shared" si="65"/>
        <v>600</v>
      </c>
      <c r="AH452" s="77">
        <f t="shared" si="66"/>
        <v>20</v>
      </c>
      <c r="AI452" s="77">
        <f t="shared" si="67"/>
        <v>0.28799999999999998</v>
      </c>
      <c r="AJ452" s="77" t="s">
        <v>72</v>
      </c>
      <c r="AK452" s="77">
        <v>394206148</v>
      </c>
      <c r="AL452" s="78">
        <v>44656</v>
      </c>
      <c r="AM452" s="78">
        <v>44656</v>
      </c>
      <c r="AN452" s="78">
        <v>44659</v>
      </c>
      <c r="AO452" s="78">
        <v>44659</v>
      </c>
      <c r="AP452" s="78">
        <v>44659</v>
      </c>
      <c r="AQ452" s="77" t="s">
        <v>89</v>
      </c>
      <c r="AR452" s="77"/>
      <c r="AS452" s="77"/>
      <c r="AT452" s="77"/>
      <c r="AU452" s="77"/>
      <c r="AV452" s="78"/>
      <c r="AW452" s="77" t="s">
        <v>1198</v>
      </c>
      <c r="AX452" s="77"/>
      <c r="AY452" s="77"/>
      <c r="AZ452" s="77"/>
      <c r="BA452" s="77"/>
      <c r="BB452" s="77"/>
      <c r="BC452" s="77"/>
      <c r="BD452" s="77"/>
      <c r="BE452" s="77">
        <f t="shared" si="68"/>
        <v>15</v>
      </c>
      <c r="BF452" s="77">
        <f t="shared" si="69"/>
        <v>4</v>
      </c>
      <c r="BG452" s="77">
        <f t="shared" si="70"/>
        <v>2022</v>
      </c>
      <c r="BH452" s="77"/>
    </row>
    <row r="453" spans="1:60">
      <c r="A453" s="77" t="s">
        <v>55</v>
      </c>
      <c r="B453" s="77" t="s">
        <v>56</v>
      </c>
      <c r="C453" s="77">
        <v>394206277</v>
      </c>
      <c r="D453" s="77"/>
      <c r="E453" s="77" t="s">
        <v>7166</v>
      </c>
      <c r="F453" s="77" t="s">
        <v>85</v>
      </c>
      <c r="G453" s="77" t="s">
        <v>5855</v>
      </c>
      <c r="H453" s="77" t="s">
        <v>5856</v>
      </c>
      <c r="I453" s="77" t="s">
        <v>6216</v>
      </c>
      <c r="J453" s="77" t="s">
        <v>85</v>
      </c>
      <c r="K453" s="309" t="s">
        <v>5858</v>
      </c>
      <c r="L453" s="77" t="s">
        <v>7080</v>
      </c>
      <c r="M453" s="77" t="s">
        <v>7081</v>
      </c>
      <c r="N453" s="77" t="s">
        <v>7082</v>
      </c>
      <c r="O453" s="77" t="s">
        <v>445</v>
      </c>
      <c r="P453" s="77">
        <v>76904</v>
      </c>
      <c r="Q453" s="77"/>
      <c r="R453" s="77"/>
      <c r="S453" s="77"/>
      <c r="T453" s="77"/>
      <c r="U453" s="77">
        <v>12005832</v>
      </c>
      <c r="V453" s="77"/>
      <c r="W453" s="77" t="s">
        <v>7175</v>
      </c>
      <c r="X453" s="77">
        <v>480</v>
      </c>
      <c r="Y453" s="77">
        <v>600</v>
      </c>
      <c r="Z453" s="77">
        <v>20</v>
      </c>
      <c r="AA453" s="77">
        <f t="shared" si="63"/>
        <v>0.28799999999999998</v>
      </c>
      <c r="AB453" s="77" t="s">
        <v>70</v>
      </c>
      <c r="AC453" s="77"/>
      <c r="AD453" s="77"/>
      <c r="AE453" s="77"/>
      <c r="AF453" s="77">
        <f t="shared" si="64"/>
        <v>394206277</v>
      </c>
      <c r="AG453" s="77">
        <f t="shared" si="65"/>
        <v>600</v>
      </c>
      <c r="AH453" s="77">
        <f t="shared" si="66"/>
        <v>20</v>
      </c>
      <c r="AI453" s="77">
        <f t="shared" si="67"/>
        <v>0.28799999999999998</v>
      </c>
      <c r="AJ453" s="77" t="s">
        <v>72</v>
      </c>
      <c r="AK453" s="77">
        <v>394206277</v>
      </c>
      <c r="AL453" s="78">
        <v>44656</v>
      </c>
      <c r="AM453" s="78">
        <v>44656</v>
      </c>
      <c r="AN453" s="78">
        <v>44659</v>
      </c>
      <c r="AO453" s="78">
        <v>44659</v>
      </c>
      <c r="AP453" s="78">
        <v>44659</v>
      </c>
      <c r="AQ453" s="77" t="s">
        <v>89</v>
      </c>
      <c r="AR453" s="77"/>
      <c r="AS453" s="77"/>
      <c r="AT453" s="77"/>
      <c r="AU453" s="77"/>
      <c r="AV453" s="78"/>
      <c r="AW453" s="77" t="s">
        <v>1198</v>
      </c>
      <c r="AX453" s="77"/>
      <c r="AY453" s="77"/>
      <c r="AZ453" s="77"/>
      <c r="BA453" s="77"/>
      <c r="BB453" s="77"/>
      <c r="BC453" s="77"/>
      <c r="BD453" s="77"/>
      <c r="BE453" s="77">
        <f t="shared" si="68"/>
        <v>15</v>
      </c>
      <c r="BF453" s="77">
        <f t="shared" si="69"/>
        <v>4</v>
      </c>
      <c r="BG453" s="77">
        <f t="shared" si="70"/>
        <v>2022</v>
      </c>
      <c r="BH453" s="77"/>
    </row>
    <row r="454" spans="1:60">
      <c r="A454" s="77" t="s">
        <v>55</v>
      </c>
      <c r="B454" s="77" t="s">
        <v>56</v>
      </c>
      <c r="C454" s="77">
        <v>392164550</v>
      </c>
      <c r="D454" s="77"/>
      <c r="E454" s="77" t="s">
        <v>7166</v>
      </c>
      <c r="F454" s="77" t="s">
        <v>85</v>
      </c>
      <c r="G454" s="77" t="s">
        <v>7089</v>
      </c>
      <c r="H454" s="77" t="s">
        <v>7090</v>
      </c>
      <c r="I454" s="77" t="s">
        <v>5840</v>
      </c>
      <c r="J454" s="77" t="s">
        <v>85</v>
      </c>
      <c r="K454" s="309" t="s">
        <v>5841</v>
      </c>
      <c r="L454" s="77" t="s">
        <v>7080</v>
      </c>
      <c r="M454" s="77" t="s">
        <v>7081</v>
      </c>
      <c r="N454" s="77" t="s">
        <v>7082</v>
      </c>
      <c r="O454" s="77" t="s">
        <v>445</v>
      </c>
      <c r="P454" s="77">
        <v>76904</v>
      </c>
      <c r="Q454" s="77"/>
      <c r="R454" s="77"/>
      <c r="S454" s="77"/>
      <c r="T454" s="77"/>
      <c r="U454" s="77" t="s">
        <v>5828</v>
      </c>
      <c r="V454" s="77"/>
      <c r="W454" s="77" t="s">
        <v>7175</v>
      </c>
      <c r="X454" s="77">
        <v>480</v>
      </c>
      <c r="Y454" s="77">
        <v>638</v>
      </c>
      <c r="Z454" s="77">
        <v>22</v>
      </c>
      <c r="AA454" s="77">
        <f t="shared" si="63"/>
        <v>0.30624000000000001</v>
      </c>
      <c r="AB454" s="77" t="s">
        <v>70</v>
      </c>
      <c r="AC454" s="77"/>
      <c r="AD454" s="77"/>
      <c r="AE454" s="77"/>
      <c r="AF454" s="77">
        <f t="shared" si="64"/>
        <v>392164550</v>
      </c>
      <c r="AG454" s="77">
        <f t="shared" si="65"/>
        <v>638</v>
      </c>
      <c r="AH454" s="77">
        <f t="shared" si="66"/>
        <v>22</v>
      </c>
      <c r="AI454" s="77">
        <f t="shared" si="67"/>
        <v>0.30624000000000001</v>
      </c>
      <c r="AJ454" s="77" t="s">
        <v>72</v>
      </c>
      <c r="AK454" s="77">
        <v>392164550</v>
      </c>
      <c r="AL454" s="78">
        <v>44656</v>
      </c>
      <c r="AM454" s="78">
        <v>44656</v>
      </c>
      <c r="AN454" s="78">
        <v>44659</v>
      </c>
      <c r="AO454" s="78">
        <v>44659</v>
      </c>
      <c r="AP454" s="78">
        <v>44659</v>
      </c>
      <c r="AQ454" s="77" t="s">
        <v>89</v>
      </c>
      <c r="AR454" s="77"/>
      <c r="AS454" s="77"/>
      <c r="AT454" s="77"/>
      <c r="AU454" s="77"/>
      <c r="AV454" s="78"/>
      <c r="AW454" s="77" t="s">
        <v>1198</v>
      </c>
      <c r="AX454" s="77"/>
      <c r="AY454" s="77"/>
      <c r="AZ454" s="77"/>
      <c r="BA454" s="77"/>
      <c r="BB454" s="77"/>
      <c r="BC454" s="77"/>
      <c r="BD454" s="77"/>
      <c r="BE454" s="77">
        <f t="shared" si="68"/>
        <v>15</v>
      </c>
      <c r="BF454" s="77">
        <f t="shared" si="69"/>
        <v>4</v>
      </c>
      <c r="BG454" s="77">
        <f t="shared" si="70"/>
        <v>2022</v>
      </c>
      <c r="BH454" s="77"/>
    </row>
    <row r="455" spans="1:60">
      <c r="A455" s="77" t="s">
        <v>55</v>
      </c>
      <c r="B455" s="77" t="s">
        <v>56</v>
      </c>
      <c r="C455" s="77">
        <v>392163408</v>
      </c>
      <c r="D455" s="77"/>
      <c r="E455" s="77" t="s">
        <v>7166</v>
      </c>
      <c r="F455" s="77" t="s">
        <v>85</v>
      </c>
      <c r="G455" s="77" t="s">
        <v>7089</v>
      </c>
      <c r="H455" s="77" t="s">
        <v>7090</v>
      </c>
      <c r="I455" s="77" t="s">
        <v>5840</v>
      </c>
      <c r="J455" s="77" t="s">
        <v>85</v>
      </c>
      <c r="K455" s="309" t="s">
        <v>5841</v>
      </c>
      <c r="L455" s="77" t="s">
        <v>7080</v>
      </c>
      <c r="M455" s="77" t="s">
        <v>7081</v>
      </c>
      <c r="N455" s="77" t="s">
        <v>7082</v>
      </c>
      <c r="O455" s="77" t="s">
        <v>445</v>
      </c>
      <c r="P455" s="77">
        <v>76904</v>
      </c>
      <c r="Q455" s="77"/>
      <c r="R455" s="77"/>
      <c r="S455" s="77"/>
      <c r="T455" s="77"/>
      <c r="U455" s="77" t="s">
        <v>5828</v>
      </c>
      <c r="V455" s="77"/>
      <c r="W455" s="77" t="s">
        <v>7175</v>
      </c>
      <c r="X455" s="77">
        <v>480</v>
      </c>
      <c r="Y455" s="77">
        <v>638</v>
      </c>
      <c r="Z455" s="77">
        <v>22</v>
      </c>
      <c r="AA455" s="77">
        <f t="shared" si="63"/>
        <v>0.30624000000000001</v>
      </c>
      <c r="AB455" s="77" t="s">
        <v>70</v>
      </c>
      <c r="AC455" s="77"/>
      <c r="AD455" s="77"/>
      <c r="AE455" s="77"/>
      <c r="AF455" s="77">
        <f t="shared" si="64"/>
        <v>392163408</v>
      </c>
      <c r="AG455" s="77">
        <f t="shared" si="65"/>
        <v>638</v>
      </c>
      <c r="AH455" s="77">
        <f t="shared" si="66"/>
        <v>22</v>
      </c>
      <c r="AI455" s="77">
        <f t="shared" si="67"/>
        <v>0.30624000000000001</v>
      </c>
      <c r="AJ455" s="77" t="s">
        <v>72</v>
      </c>
      <c r="AK455" s="77">
        <v>392163408</v>
      </c>
      <c r="AL455" s="78">
        <v>44656</v>
      </c>
      <c r="AM455" s="78">
        <v>44656</v>
      </c>
      <c r="AN455" s="78">
        <v>44659</v>
      </c>
      <c r="AO455" s="78">
        <v>44659</v>
      </c>
      <c r="AP455" s="78">
        <v>44659</v>
      </c>
      <c r="AQ455" s="77" t="s">
        <v>89</v>
      </c>
      <c r="AR455" s="77"/>
      <c r="AS455" s="77"/>
      <c r="AT455" s="77"/>
      <c r="AU455" s="77"/>
      <c r="AV455" s="78"/>
      <c r="AW455" s="77" t="s">
        <v>1198</v>
      </c>
      <c r="AX455" s="77"/>
      <c r="AY455" s="77"/>
      <c r="AZ455" s="77"/>
      <c r="BA455" s="77"/>
      <c r="BB455" s="77"/>
      <c r="BC455" s="77"/>
      <c r="BD455" s="77"/>
      <c r="BE455" s="77">
        <f t="shared" si="68"/>
        <v>15</v>
      </c>
      <c r="BF455" s="77">
        <f t="shared" si="69"/>
        <v>4</v>
      </c>
      <c r="BG455" s="77">
        <f t="shared" si="70"/>
        <v>2022</v>
      </c>
      <c r="BH455" s="77"/>
    </row>
    <row r="456" spans="1:60">
      <c r="A456" s="77" t="s">
        <v>55</v>
      </c>
      <c r="B456" s="77" t="s">
        <v>56</v>
      </c>
      <c r="C456" s="77">
        <v>394206291</v>
      </c>
      <c r="D456" s="77"/>
      <c r="E456" s="77" t="s">
        <v>7166</v>
      </c>
      <c r="F456" s="77" t="s">
        <v>85</v>
      </c>
      <c r="G456" s="77" t="s">
        <v>5855</v>
      </c>
      <c r="H456" s="77" t="s">
        <v>5856</v>
      </c>
      <c r="I456" s="77" t="s">
        <v>6216</v>
      </c>
      <c r="J456" s="77" t="s">
        <v>85</v>
      </c>
      <c r="K456" s="309" t="s">
        <v>5858</v>
      </c>
      <c r="L456" s="77" t="s">
        <v>7080</v>
      </c>
      <c r="M456" s="77" t="s">
        <v>7081</v>
      </c>
      <c r="N456" s="77" t="s">
        <v>7082</v>
      </c>
      <c r="O456" s="77" t="s">
        <v>445</v>
      </c>
      <c r="P456" s="77">
        <v>76904</v>
      </c>
      <c r="Q456" s="77"/>
      <c r="R456" s="77"/>
      <c r="S456" s="77"/>
      <c r="T456" s="77"/>
      <c r="U456" s="77">
        <v>12005832</v>
      </c>
      <c r="V456" s="77"/>
      <c r="W456" s="77" t="s">
        <v>7175</v>
      </c>
      <c r="X456" s="77">
        <v>480</v>
      </c>
      <c r="Y456" s="77">
        <v>600</v>
      </c>
      <c r="Z456" s="77">
        <v>20</v>
      </c>
      <c r="AA456" s="77">
        <f t="shared" si="63"/>
        <v>0.28799999999999998</v>
      </c>
      <c r="AB456" s="77" t="s">
        <v>70</v>
      </c>
      <c r="AC456" s="77"/>
      <c r="AD456" s="77"/>
      <c r="AE456" s="77"/>
      <c r="AF456" s="77">
        <f t="shared" si="64"/>
        <v>394206291</v>
      </c>
      <c r="AG456" s="77">
        <f t="shared" si="65"/>
        <v>600</v>
      </c>
      <c r="AH456" s="77">
        <f t="shared" si="66"/>
        <v>20</v>
      </c>
      <c r="AI456" s="77">
        <f t="shared" si="67"/>
        <v>0.28799999999999998</v>
      </c>
      <c r="AJ456" s="77" t="s">
        <v>72</v>
      </c>
      <c r="AK456" s="77">
        <v>394206291</v>
      </c>
      <c r="AL456" s="78">
        <v>44656</v>
      </c>
      <c r="AM456" s="78">
        <v>44656</v>
      </c>
      <c r="AN456" s="78">
        <v>44659</v>
      </c>
      <c r="AO456" s="78">
        <v>44659</v>
      </c>
      <c r="AP456" s="78">
        <v>44659</v>
      </c>
      <c r="AQ456" s="77" t="s">
        <v>89</v>
      </c>
      <c r="AR456" s="77"/>
      <c r="AS456" s="77"/>
      <c r="AT456" s="77"/>
      <c r="AU456" s="77"/>
      <c r="AV456" s="78"/>
      <c r="AW456" s="77" t="s">
        <v>1198</v>
      </c>
      <c r="AX456" s="77"/>
      <c r="AY456" s="77"/>
      <c r="AZ456" s="77"/>
      <c r="BA456" s="77"/>
      <c r="BB456" s="77"/>
      <c r="BC456" s="77"/>
      <c r="BD456" s="77"/>
      <c r="BE456" s="77">
        <f t="shared" si="68"/>
        <v>15</v>
      </c>
      <c r="BF456" s="77">
        <f t="shared" si="69"/>
        <v>4</v>
      </c>
      <c r="BG456" s="77">
        <f t="shared" si="70"/>
        <v>2022</v>
      </c>
      <c r="BH456" s="77"/>
    </row>
    <row r="457" spans="1:60">
      <c r="A457" s="77" t="s">
        <v>55</v>
      </c>
      <c r="B457" s="77" t="s">
        <v>56</v>
      </c>
      <c r="C457" s="77">
        <v>394206335</v>
      </c>
      <c r="D457" s="77"/>
      <c r="E457" s="77" t="s">
        <v>7166</v>
      </c>
      <c r="F457" s="77" t="s">
        <v>85</v>
      </c>
      <c r="G457" s="77" t="s">
        <v>5855</v>
      </c>
      <c r="H457" s="77" t="s">
        <v>5856</v>
      </c>
      <c r="I457" s="77" t="s">
        <v>6216</v>
      </c>
      <c r="J457" s="77" t="s">
        <v>85</v>
      </c>
      <c r="K457" s="309" t="s">
        <v>5858</v>
      </c>
      <c r="L457" s="77" t="s">
        <v>7080</v>
      </c>
      <c r="M457" s="77" t="s">
        <v>7081</v>
      </c>
      <c r="N457" s="77" t="s">
        <v>7082</v>
      </c>
      <c r="O457" s="77" t="s">
        <v>445</v>
      </c>
      <c r="P457" s="77">
        <v>76904</v>
      </c>
      <c r="Q457" s="77"/>
      <c r="R457" s="77"/>
      <c r="S457" s="77"/>
      <c r="T457" s="77"/>
      <c r="U457" s="77">
        <v>12005832</v>
      </c>
      <c r="V457" s="77"/>
      <c r="W457" s="77" t="s">
        <v>7175</v>
      </c>
      <c r="X457" s="77">
        <v>480</v>
      </c>
      <c r="Y457" s="77">
        <v>600</v>
      </c>
      <c r="Z457" s="77">
        <v>20</v>
      </c>
      <c r="AA457" s="77">
        <f t="shared" si="63"/>
        <v>0.28799999999999998</v>
      </c>
      <c r="AB457" s="77" t="s">
        <v>70</v>
      </c>
      <c r="AC457" s="77"/>
      <c r="AD457" s="77"/>
      <c r="AE457" s="77"/>
      <c r="AF457" s="77">
        <f t="shared" si="64"/>
        <v>394206335</v>
      </c>
      <c r="AG457" s="77">
        <f t="shared" si="65"/>
        <v>600</v>
      </c>
      <c r="AH457" s="77">
        <f t="shared" si="66"/>
        <v>20</v>
      </c>
      <c r="AI457" s="77">
        <f t="shared" si="67"/>
        <v>0.28799999999999998</v>
      </c>
      <c r="AJ457" s="77" t="s">
        <v>72</v>
      </c>
      <c r="AK457" s="77">
        <v>394206335</v>
      </c>
      <c r="AL457" s="78">
        <v>44656</v>
      </c>
      <c r="AM457" s="78">
        <v>44656</v>
      </c>
      <c r="AN457" s="78">
        <v>44659</v>
      </c>
      <c r="AO457" s="78">
        <v>44659</v>
      </c>
      <c r="AP457" s="78">
        <v>44659</v>
      </c>
      <c r="AQ457" s="77" t="s">
        <v>89</v>
      </c>
      <c r="AR457" s="77"/>
      <c r="AS457" s="77"/>
      <c r="AT457" s="77"/>
      <c r="AU457" s="77"/>
      <c r="AV457" s="78"/>
      <c r="AW457" s="77" t="s">
        <v>1198</v>
      </c>
      <c r="AX457" s="77"/>
      <c r="AY457" s="77"/>
      <c r="AZ457" s="77"/>
      <c r="BA457" s="77"/>
      <c r="BB457" s="77"/>
      <c r="BC457" s="77"/>
      <c r="BD457" s="77"/>
      <c r="BE457" s="77">
        <f t="shared" si="68"/>
        <v>15</v>
      </c>
      <c r="BF457" s="77">
        <f t="shared" si="69"/>
        <v>4</v>
      </c>
      <c r="BG457" s="77">
        <f t="shared" si="70"/>
        <v>2022</v>
      </c>
      <c r="BH457" s="77"/>
    </row>
    <row r="458" spans="1:60">
      <c r="A458" s="77" t="s">
        <v>55</v>
      </c>
      <c r="B458" s="77" t="s">
        <v>56</v>
      </c>
      <c r="C458" s="77">
        <v>393416923</v>
      </c>
      <c r="D458" s="77"/>
      <c r="E458" s="77" t="s">
        <v>7166</v>
      </c>
      <c r="F458" s="77" t="s">
        <v>85</v>
      </c>
      <c r="G458" s="77" t="s">
        <v>7089</v>
      </c>
      <c r="H458" s="77" t="s">
        <v>7090</v>
      </c>
      <c r="I458" s="77" t="s">
        <v>5840</v>
      </c>
      <c r="J458" s="77" t="s">
        <v>85</v>
      </c>
      <c r="K458" s="309" t="s">
        <v>5841</v>
      </c>
      <c r="L458" s="77" t="s">
        <v>7080</v>
      </c>
      <c r="M458" s="77" t="s">
        <v>7081</v>
      </c>
      <c r="N458" s="77" t="s">
        <v>7082</v>
      </c>
      <c r="O458" s="77" t="s">
        <v>445</v>
      </c>
      <c r="P458" s="77">
        <v>76904</v>
      </c>
      <c r="Q458" s="77"/>
      <c r="R458" s="77"/>
      <c r="S458" s="77"/>
      <c r="T458" s="77"/>
      <c r="U458" s="77">
        <v>30390372</v>
      </c>
      <c r="V458" s="77"/>
      <c r="W458" s="77" t="s">
        <v>7108</v>
      </c>
      <c r="X458" s="77">
        <v>480</v>
      </c>
      <c r="Y458" s="77">
        <v>638</v>
      </c>
      <c r="Z458" s="77">
        <v>22</v>
      </c>
      <c r="AA458" s="77">
        <f t="shared" si="63"/>
        <v>0.30624000000000001</v>
      </c>
      <c r="AB458" s="77" t="s">
        <v>70</v>
      </c>
      <c r="AC458" s="77"/>
      <c r="AD458" s="77"/>
      <c r="AE458" s="77"/>
      <c r="AF458" s="77">
        <f t="shared" si="64"/>
        <v>393416923</v>
      </c>
      <c r="AG458" s="77">
        <f t="shared" si="65"/>
        <v>638</v>
      </c>
      <c r="AH458" s="77">
        <f t="shared" si="66"/>
        <v>22</v>
      </c>
      <c r="AI458" s="77">
        <f t="shared" si="67"/>
        <v>0.30624000000000001</v>
      </c>
      <c r="AJ458" s="77" t="s">
        <v>72</v>
      </c>
      <c r="AK458" s="77">
        <v>393416923</v>
      </c>
      <c r="AL458" s="78">
        <v>44656</v>
      </c>
      <c r="AM458" s="78">
        <v>44656</v>
      </c>
      <c r="AN458" s="78">
        <v>44659</v>
      </c>
      <c r="AO458" s="78">
        <v>44659</v>
      </c>
      <c r="AP458" s="78">
        <v>44659</v>
      </c>
      <c r="AQ458" s="77" t="s">
        <v>89</v>
      </c>
      <c r="AR458" s="77"/>
      <c r="AS458" s="77"/>
      <c r="AT458" s="77"/>
      <c r="AU458" s="77"/>
      <c r="AV458" s="78"/>
      <c r="AW458" s="77" t="s">
        <v>1198</v>
      </c>
      <c r="AX458" s="77"/>
      <c r="AY458" s="77"/>
      <c r="AZ458" s="77"/>
      <c r="BA458" s="77"/>
      <c r="BB458" s="77"/>
      <c r="BC458" s="77"/>
      <c r="BD458" s="77"/>
      <c r="BE458" s="77">
        <f t="shared" si="68"/>
        <v>15</v>
      </c>
      <c r="BF458" s="77">
        <f t="shared" si="69"/>
        <v>4</v>
      </c>
      <c r="BG458" s="77">
        <f t="shared" si="70"/>
        <v>2022</v>
      </c>
      <c r="BH458" s="77"/>
    </row>
    <row r="459" spans="1:60">
      <c r="A459" s="77" t="s">
        <v>55</v>
      </c>
      <c r="B459" s="77" t="s">
        <v>56</v>
      </c>
      <c r="C459" s="77">
        <v>393416970</v>
      </c>
      <c r="D459" s="77"/>
      <c r="E459" s="77" t="s">
        <v>7166</v>
      </c>
      <c r="F459" s="77" t="s">
        <v>85</v>
      </c>
      <c r="G459" s="77" t="s">
        <v>7089</v>
      </c>
      <c r="H459" s="77" t="s">
        <v>7090</v>
      </c>
      <c r="I459" s="77" t="s">
        <v>5840</v>
      </c>
      <c r="J459" s="77" t="s">
        <v>85</v>
      </c>
      <c r="K459" s="309" t="s">
        <v>5841</v>
      </c>
      <c r="L459" s="77" t="s">
        <v>7080</v>
      </c>
      <c r="M459" s="77" t="s">
        <v>7081</v>
      </c>
      <c r="N459" s="77" t="s">
        <v>7082</v>
      </c>
      <c r="O459" s="77" t="s">
        <v>445</v>
      </c>
      <c r="P459" s="77">
        <v>76904</v>
      </c>
      <c r="Q459" s="77"/>
      <c r="R459" s="77"/>
      <c r="S459" s="77"/>
      <c r="T459" s="77"/>
      <c r="U459" s="77">
        <v>30390372</v>
      </c>
      <c r="V459" s="77"/>
      <c r="W459" s="77" t="s">
        <v>7108</v>
      </c>
      <c r="X459" s="77">
        <v>480</v>
      </c>
      <c r="Y459" s="77">
        <v>638</v>
      </c>
      <c r="Z459" s="77">
        <v>22</v>
      </c>
      <c r="AA459" s="77">
        <f t="shared" si="63"/>
        <v>0.30624000000000001</v>
      </c>
      <c r="AB459" s="77" t="s">
        <v>70</v>
      </c>
      <c r="AC459" s="77"/>
      <c r="AD459" s="77"/>
      <c r="AE459" s="77"/>
      <c r="AF459" s="77">
        <f t="shared" si="64"/>
        <v>393416970</v>
      </c>
      <c r="AG459" s="77">
        <f t="shared" si="65"/>
        <v>638</v>
      </c>
      <c r="AH459" s="77">
        <f t="shared" si="66"/>
        <v>22</v>
      </c>
      <c r="AI459" s="77">
        <f t="shared" si="67"/>
        <v>0.30624000000000001</v>
      </c>
      <c r="AJ459" s="77" t="s">
        <v>72</v>
      </c>
      <c r="AK459" s="77">
        <v>393416970</v>
      </c>
      <c r="AL459" s="78">
        <v>44656</v>
      </c>
      <c r="AM459" s="78">
        <v>44656</v>
      </c>
      <c r="AN459" s="78">
        <v>44659</v>
      </c>
      <c r="AO459" s="78">
        <v>44659</v>
      </c>
      <c r="AP459" s="78">
        <v>44659</v>
      </c>
      <c r="AQ459" s="77" t="s">
        <v>89</v>
      </c>
      <c r="AR459" s="77"/>
      <c r="AS459" s="77"/>
      <c r="AT459" s="77"/>
      <c r="AU459" s="77"/>
      <c r="AV459" s="78"/>
      <c r="AW459" s="77" t="s">
        <v>1198</v>
      </c>
      <c r="AX459" s="77"/>
      <c r="AY459" s="77"/>
      <c r="AZ459" s="77"/>
      <c r="BA459" s="77"/>
      <c r="BB459" s="77"/>
      <c r="BC459" s="77"/>
      <c r="BD459" s="77"/>
      <c r="BE459" s="77">
        <f t="shared" si="68"/>
        <v>15</v>
      </c>
      <c r="BF459" s="77">
        <f t="shared" si="69"/>
        <v>4</v>
      </c>
      <c r="BG459" s="77">
        <f t="shared" si="70"/>
        <v>2022</v>
      </c>
      <c r="BH459" s="77"/>
    </row>
    <row r="460" spans="1:60">
      <c r="A460" s="77" t="s">
        <v>55</v>
      </c>
      <c r="B460" s="77" t="s">
        <v>56</v>
      </c>
      <c r="C460" s="77">
        <v>393417009</v>
      </c>
      <c r="D460" s="77"/>
      <c r="E460" s="77" t="s">
        <v>7166</v>
      </c>
      <c r="F460" s="77" t="s">
        <v>85</v>
      </c>
      <c r="G460" s="77" t="s">
        <v>7089</v>
      </c>
      <c r="H460" s="77" t="s">
        <v>7090</v>
      </c>
      <c r="I460" s="77" t="s">
        <v>5840</v>
      </c>
      <c r="J460" s="77" t="s">
        <v>85</v>
      </c>
      <c r="K460" s="309" t="s">
        <v>5841</v>
      </c>
      <c r="L460" s="77" t="s">
        <v>7080</v>
      </c>
      <c r="M460" s="77" t="s">
        <v>7081</v>
      </c>
      <c r="N460" s="77" t="s">
        <v>7082</v>
      </c>
      <c r="O460" s="77" t="s">
        <v>445</v>
      </c>
      <c r="P460" s="77">
        <v>76904</v>
      </c>
      <c r="Q460" s="77"/>
      <c r="R460" s="77"/>
      <c r="S460" s="77"/>
      <c r="T460" s="77"/>
      <c r="U460" s="77">
        <v>30390372</v>
      </c>
      <c r="V460" s="77"/>
      <c r="W460" s="77" t="s">
        <v>7108</v>
      </c>
      <c r="X460" s="77">
        <v>480</v>
      </c>
      <c r="Y460" s="77">
        <v>638</v>
      </c>
      <c r="Z460" s="77">
        <v>22</v>
      </c>
      <c r="AA460" s="77">
        <f t="shared" si="63"/>
        <v>0.30624000000000001</v>
      </c>
      <c r="AB460" s="77" t="s">
        <v>70</v>
      </c>
      <c r="AC460" s="77"/>
      <c r="AD460" s="77"/>
      <c r="AE460" s="77"/>
      <c r="AF460" s="77">
        <f t="shared" si="64"/>
        <v>393417009</v>
      </c>
      <c r="AG460" s="77">
        <f t="shared" si="65"/>
        <v>638</v>
      </c>
      <c r="AH460" s="77">
        <f t="shared" si="66"/>
        <v>22</v>
      </c>
      <c r="AI460" s="77">
        <f t="shared" si="67"/>
        <v>0.30624000000000001</v>
      </c>
      <c r="AJ460" s="77" t="s">
        <v>72</v>
      </c>
      <c r="AK460" s="77">
        <v>393417009</v>
      </c>
      <c r="AL460" s="78">
        <v>44656</v>
      </c>
      <c r="AM460" s="78">
        <v>44656</v>
      </c>
      <c r="AN460" s="78">
        <v>44659</v>
      </c>
      <c r="AO460" s="78">
        <v>44659</v>
      </c>
      <c r="AP460" s="78">
        <v>44659</v>
      </c>
      <c r="AQ460" s="77" t="s">
        <v>89</v>
      </c>
      <c r="AR460" s="77"/>
      <c r="AS460" s="77"/>
      <c r="AT460" s="77"/>
      <c r="AU460" s="77"/>
      <c r="AV460" s="78"/>
      <c r="AW460" s="77" t="s">
        <v>1198</v>
      </c>
      <c r="AX460" s="77"/>
      <c r="AY460" s="77"/>
      <c r="AZ460" s="77"/>
      <c r="BA460" s="77"/>
      <c r="BB460" s="77"/>
      <c r="BC460" s="77"/>
      <c r="BD460" s="77"/>
      <c r="BE460" s="77">
        <f t="shared" si="68"/>
        <v>15</v>
      </c>
      <c r="BF460" s="77">
        <f t="shared" si="69"/>
        <v>4</v>
      </c>
      <c r="BG460" s="77">
        <f t="shared" si="70"/>
        <v>2022</v>
      </c>
      <c r="BH460" s="77"/>
    </row>
    <row r="461" spans="1:60">
      <c r="A461" s="77" t="s">
        <v>55</v>
      </c>
      <c r="B461" s="77" t="s">
        <v>56</v>
      </c>
      <c r="C461" s="77">
        <v>393416816</v>
      </c>
      <c r="D461" s="77"/>
      <c r="E461" s="77" t="s">
        <v>7166</v>
      </c>
      <c r="F461" s="77" t="s">
        <v>85</v>
      </c>
      <c r="G461" s="77" t="s">
        <v>7089</v>
      </c>
      <c r="H461" s="77" t="s">
        <v>7090</v>
      </c>
      <c r="I461" s="77" t="s">
        <v>5840</v>
      </c>
      <c r="J461" s="77" t="s">
        <v>85</v>
      </c>
      <c r="K461" s="309" t="s">
        <v>5841</v>
      </c>
      <c r="L461" s="77" t="s">
        <v>7080</v>
      </c>
      <c r="M461" s="77" t="s">
        <v>7081</v>
      </c>
      <c r="N461" s="77" t="s">
        <v>7082</v>
      </c>
      <c r="O461" s="77" t="s">
        <v>445</v>
      </c>
      <c r="P461" s="77">
        <v>76904</v>
      </c>
      <c r="Q461" s="77"/>
      <c r="R461" s="77"/>
      <c r="S461" s="77"/>
      <c r="T461" s="77"/>
      <c r="U461" s="77">
        <v>30390372</v>
      </c>
      <c r="V461" s="77"/>
      <c r="W461" s="77" t="s">
        <v>7108</v>
      </c>
      <c r="X461" s="77">
        <v>480</v>
      </c>
      <c r="Y461" s="77">
        <v>638</v>
      </c>
      <c r="Z461" s="77">
        <v>22</v>
      </c>
      <c r="AA461" s="77">
        <f t="shared" si="63"/>
        <v>0.30624000000000001</v>
      </c>
      <c r="AB461" s="77" t="s">
        <v>70</v>
      </c>
      <c r="AC461" s="77"/>
      <c r="AD461" s="77"/>
      <c r="AE461" s="77"/>
      <c r="AF461" s="77">
        <f t="shared" si="64"/>
        <v>393416816</v>
      </c>
      <c r="AG461" s="77">
        <f t="shared" si="65"/>
        <v>638</v>
      </c>
      <c r="AH461" s="77">
        <f t="shared" si="66"/>
        <v>22</v>
      </c>
      <c r="AI461" s="77">
        <f t="shared" si="67"/>
        <v>0.30624000000000001</v>
      </c>
      <c r="AJ461" s="77" t="s">
        <v>72</v>
      </c>
      <c r="AK461" s="77">
        <v>393416816</v>
      </c>
      <c r="AL461" s="78">
        <v>44656</v>
      </c>
      <c r="AM461" s="78">
        <v>44656</v>
      </c>
      <c r="AN461" s="78">
        <v>44659</v>
      </c>
      <c r="AO461" s="78">
        <v>44659</v>
      </c>
      <c r="AP461" s="78">
        <v>44659</v>
      </c>
      <c r="AQ461" s="77" t="s">
        <v>89</v>
      </c>
      <c r="AR461" s="77"/>
      <c r="AS461" s="77"/>
      <c r="AT461" s="77"/>
      <c r="AU461" s="77"/>
      <c r="AV461" s="78"/>
      <c r="AW461" s="77" t="s">
        <v>1198</v>
      </c>
      <c r="AX461" s="77"/>
      <c r="AY461" s="77"/>
      <c r="AZ461" s="77"/>
      <c r="BA461" s="77"/>
      <c r="BB461" s="77"/>
      <c r="BC461" s="77"/>
      <c r="BD461" s="77"/>
      <c r="BE461" s="77">
        <f t="shared" si="68"/>
        <v>15</v>
      </c>
      <c r="BF461" s="77">
        <f t="shared" si="69"/>
        <v>4</v>
      </c>
      <c r="BG461" s="77">
        <f t="shared" si="70"/>
        <v>2022</v>
      </c>
      <c r="BH461" s="77"/>
    </row>
    <row r="462" spans="1:60">
      <c r="A462" s="77" t="s">
        <v>55</v>
      </c>
      <c r="B462" s="77" t="s">
        <v>56</v>
      </c>
      <c r="C462" s="77">
        <v>392158122</v>
      </c>
      <c r="D462" s="77"/>
      <c r="E462" s="77" t="s">
        <v>7166</v>
      </c>
      <c r="F462" s="77" t="s">
        <v>85</v>
      </c>
      <c r="G462" s="77" t="s">
        <v>7089</v>
      </c>
      <c r="H462" s="77" t="s">
        <v>7090</v>
      </c>
      <c r="I462" s="77" t="s">
        <v>5840</v>
      </c>
      <c r="J462" s="77" t="s">
        <v>85</v>
      </c>
      <c r="K462" s="309" t="s">
        <v>5841</v>
      </c>
      <c r="L462" s="77" t="s">
        <v>7080</v>
      </c>
      <c r="M462" s="77" t="s">
        <v>7081</v>
      </c>
      <c r="N462" s="77" t="s">
        <v>7082</v>
      </c>
      <c r="O462" s="77" t="s">
        <v>445</v>
      </c>
      <c r="P462" s="77">
        <v>76904</v>
      </c>
      <c r="Q462" s="77"/>
      <c r="R462" s="77"/>
      <c r="S462" s="77"/>
      <c r="T462" s="77"/>
      <c r="U462" s="77">
        <v>30390372</v>
      </c>
      <c r="V462" s="77"/>
      <c r="W462" s="77" t="s">
        <v>7108</v>
      </c>
      <c r="X462" s="77">
        <v>480</v>
      </c>
      <c r="Y462" s="77">
        <v>638</v>
      </c>
      <c r="Z462" s="77">
        <v>22</v>
      </c>
      <c r="AA462" s="77">
        <f t="shared" si="63"/>
        <v>0.30624000000000001</v>
      </c>
      <c r="AB462" s="77" t="s">
        <v>70</v>
      </c>
      <c r="AC462" s="77"/>
      <c r="AD462" s="77"/>
      <c r="AE462" s="77"/>
      <c r="AF462" s="77">
        <f t="shared" si="64"/>
        <v>392158122</v>
      </c>
      <c r="AG462" s="77">
        <f t="shared" si="65"/>
        <v>638</v>
      </c>
      <c r="AH462" s="77">
        <f t="shared" si="66"/>
        <v>22</v>
      </c>
      <c r="AI462" s="77">
        <f t="shared" si="67"/>
        <v>0.30624000000000001</v>
      </c>
      <c r="AJ462" s="77" t="s">
        <v>72</v>
      </c>
      <c r="AK462" s="77">
        <v>392158122</v>
      </c>
      <c r="AL462" s="78">
        <v>44656</v>
      </c>
      <c r="AM462" s="78">
        <v>44656</v>
      </c>
      <c r="AN462" s="78">
        <v>44659</v>
      </c>
      <c r="AO462" s="78">
        <v>44659</v>
      </c>
      <c r="AP462" s="78">
        <v>44659</v>
      </c>
      <c r="AQ462" s="77" t="s">
        <v>89</v>
      </c>
      <c r="AR462" s="77"/>
      <c r="AS462" s="77"/>
      <c r="AT462" s="77"/>
      <c r="AU462" s="77"/>
      <c r="AV462" s="78"/>
      <c r="AW462" s="77" t="s">
        <v>1198</v>
      </c>
      <c r="AX462" s="77"/>
      <c r="AY462" s="77"/>
      <c r="AZ462" s="77"/>
      <c r="BA462" s="77"/>
      <c r="BB462" s="77"/>
      <c r="BC462" s="77"/>
      <c r="BD462" s="77"/>
      <c r="BE462" s="77">
        <f t="shared" si="68"/>
        <v>15</v>
      </c>
      <c r="BF462" s="77">
        <f t="shared" si="69"/>
        <v>4</v>
      </c>
      <c r="BG462" s="77">
        <f t="shared" si="70"/>
        <v>2022</v>
      </c>
      <c r="BH462" s="77"/>
    </row>
    <row r="463" spans="1:60">
      <c r="A463" s="77" t="s">
        <v>55</v>
      </c>
      <c r="B463" s="77" t="s">
        <v>56</v>
      </c>
      <c r="C463" s="77">
        <v>394206168</v>
      </c>
      <c r="D463" s="77"/>
      <c r="E463" s="77" t="s">
        <v>7166</v>
      </c>
      <c r="F463" s="77" t="s">
        <v>85</v>
      </c>
      <c r="G463" s="77" t="s">
        <v>5855</v>
      </c>
      <c r="H463" s="77" t="s">
        <v>5856</v>
      </c>
      <c r="I463" s="77" t="s">
        <v>6216</v>
      </c>
      <c r="J463" s="77" t="s">
        <v>85</v>
      </c>
      <c r="K463" s="309" t="s">
        <v>5858</v>
      </c>
      <c r="L463" s="77" t="s">
        <v>7080</v>
      </c>
      <c r="M463" s="77" t="s">
        <v>7081</v>
      </c>
      <c r="N463" s="77" t="s">
        <v>7082</v>
      </c>
      <c r="O463" s="77" t="s">
        <v>445</v>
      </c>
      <c r="P463" s="77">
        <v>76904</v>
      </c>
      <c r="Q463" s="77"/>
      <c r="R463" s="77"/>
      <c r="S463" s="77"/>
      <c r="T463" s="77"/>
      <c r="U463" s="77">
        <v>12005832</v>
      </c>
      <c r="V463" s="77"/>
      <c r="W463" s="77" t="s">
        <v>7175</v>
      </c>
      <c r="X463" s="77">
        <v>480</v>
      </c>
      <c r="Y463" s="77">
        <v>600</v>
      </c>
      <c r="Z463" s="77">
        <v>20</v>
      </c>
      <c r="AA463" s="77">
        <f t="shared" si="63"/>
        <v>0.28799999999999998</v>
      </c>
      <c r="AB463" s="77" t="s">
        <v>70</v>
      </c>
      <c r="AC463" s="77"/>
      <c r="AD463" s="77"/>
      <c r="AE463" s="77"/>
      <c r="AF463" s="77">
        <f t="shared" si="64"/>
        <v>394206168</v>
      </c>
      <c r="AG463" s="77">
        <f t="shared" si="65"/>
        <v>600</v>
      </c>
      <c r="AH463" s="77">
        <f t="shared" si="66"/>
        <v>20</v>
      </c>
      <c r="AI463" s="77">
        <f t="shared" si="67"/>
        <v>0.28799999999999998</v>
      </c>
      <c r="AJ463" s="77" t="s">
        <v>72</v>
      </c>
      <c r="AK463" s="77">
        <v>394206168</v>
      </c>
      <c r="AL463" s="78">
        <v>44657</v>
      </c>
      <c r="AM463" s="78">
        <v>44657</v>
      </c>
      <c r="AN463" s="78">
        <v>44659</v>
      </c>
      <c r="AO463" s="78">
        <v>44659</v>
      </c>
      <c r="AP463" s="78">
        <v>44659</v>
      </c>
      <c r="AQ463" s="77" t="s">
        <v>89</v>
      </c>
      <c r="AR463" s="77"/>
      <c r="AS463" s="77"/>
      <c r="AT463" s="77"/>
      <c r="AU463" s="77"/>
      <c r="AV463" s="78"/>
      <c r="AW463" s="77" t="s">
        <v>1198</v>
      </c>
      <c r="AX463" s="77"/>
      <c r="AY463" s="77"/>
      <c r="AZ463" s="77"/>
      <c r="BA463" s="77"/>
      <c r="BB463" s="77"/>
      <c r="BC463" s="77"/>
      <c r="BD463" s="77"/>
      <c r="BE463" s="77">
        <f t="shared" si="68"/>
        <v>15</v>
      </c>
      <c r="BF463" s="77">
        <f t="shared" si="69"/>
        <v>4</v>
      </c>
      <c r="BG463" s="77">
        <f t="shared" si="70"/>
        <v>2022</v>
      </c>
      <c r="BH463" s="77"/>
    </row>
    <row r="464" spans="1:60">
      <c r="A464" s="77" t="s">
        <v>55</v>
      </c>
      <c r="B464" s="77" t="s">
        <v>56</v>
      </c>
      <c r="C464" s="77">
        <v>394206186</v>
      </c>
      <c r="D464" s="77"/>
      <c r="E464" s="77" t="s">
        <v>7166</v>
      </c>
      <c r="F464" s="77" t="s">
        <v>85</v>
      </c>
      <c r="G464" s="77" t="s">
        <v>5855</v>
      </c>
      <c r="H464" s="77" t="s">
        <v>5856</v>
      </c>
      <c r="I464" s="77" t="s">
        <v>6216</v>
      </c>
      <c r="J464" s="77" t="s">
        <v>85</v>
      </c>
      <c r="K464" s="309" t="s">
        <v>5858</v>
      </c>
      <c r="L464" s="77" t="s">
        <v>7080</v>
      </c>
      <c r="M464" s="77" t="s">
        <v>7081</v>
      </c>
      <c r="N464" s="77" t="s">
        <v>7082</v>
      </c>
      <c r="O464" s="77" t="s">
        <v>445</v>
      </c>
      <c r="P464" s="77">
        <v>76904</v>
      </c>
      <c r="Q464" s="77"/>
      <c r="R464" s="77"/>
      <c r="S464" s="77"/>
      <c r="T464" s="77"/>
      <c r="U464" s="77">
        <v>12005832</v>
      </c>
      <c r="V464" s="77"/>
      <c r="W464" s="77" t="s">
        <v>7175</v>
      </c>
      <c r="X464" s="77">
        <v>480</v>
      </c>
      <c r="Y464" s="77">
        <v>600</v>
      </c>
      <c r="Z464" s="77">
        <v>20</v>
      </c>
      <c r="AA464" s="77">
        <f t="shared" si="63"/>
        <v>0.28799999999999998</v>
      </c>
      <c r="AB464" s="77" t="s">
        <v>70</v>
      </c>
      <c r="AC464" s="77"/>
      <c r="AD464" s="77"/>
      <c r="AE464" s="77"/>
      <c r="AF464" s="77">
        <f t="shared" si="64"/>
        <v>394206186</v>
      </c>
      <c r="AG464" s="77">
        <f t="shared" si="65"/>
        <v>600</v>
      </c>
      <c r="AH464" s="77">
        <f t="shared" si="66"/>
        <v>20</v>
      </c>
      <c r="AI464" s="77">
        <f t="shared" si="67"/>
        <v>0.28799999999999998</v>
      </c>
      <c r="AJ464" s="77" t="s">
        <v>72</v>
      </c>
      <c r="AK464" s="77">
        <v>394206186</v>
      </c>
      <c r="AL464" s="78">
        <v>44657</v>
      </c>
      <c r="AM464" s="78">
        <v>44657</v>
      </c>
      <c r="AN464" s="78">
        <v>44659</v>
      </c>
      <c r="AO464" s="78">
        <v>44659</v>
      </c>
      <c r="AP464" s="78">
        <v>44659</v>
      </c>
      <c r="AQ464" s="77" t="s">
        <v>89</v>
      </c>
      <c r="AR464" s="77"/>
      <c r="AS464" s="77"/>
      <c r="AT464" s="77"/>
      <c r="AU464" s="77"/>
      <c r="AV464" s="78"/>
      <c r="AW464" s="77" t="s">
        <v>1198</v>
      </c>
      <c r="AX464" s="77"/>
      <c r="AY464" s="77"/>
      <c r="AZ464" s="77"/>
      <c r="BA464" s="77"/>
      <c r="BB464" s="77"/>
      <c r="BC464" s="77"/>
      <c r="BD464" s="77"/>
      <c r="BE464" s="77">
        <f t="shared" si="68"/>
        <v>15</v>
      </c>
      <c r="BF464" s="77">
        <f t="shared" si="69"/>
        <v>4</v>
      </c>
      <c r="BG464" s="77">
        <f t="shared" si="70"/>
        <v>2022</v>
      </c>
      <c r="BH464" s="77"/>
    </row>
    <row r="465" spans="1:60">
      <c r="A465" s="77" t="s">
        <v>55</v>
      </c>
      <c r="B465" s="77" t="s">
        <v>56</v>
      </c>
      <c r="C465" s="77">
        <v>394206234</v>
      </c>
      <c r="D465" s="77"/>
      <c r="E465" s="77" t="s">
        <v>7166</v>
      </c>
      <c r="F465" s="77" t="s">
        <v>85</v>
      </c>
      <c r="G465" s="77" t="s">
        <v>5855</v>
      </c>
      <c r="H465" s="77" t="s">
        <v>5856</v>
      </c>
      <c r="I465" s="77" t="s">
        <v>6216</v>
      </c>
      <c r="J465" s="77" t="s">
        <v>85</v>
      </c>
      <c r="K465" s="309" t="s">
        <v>5858</v>
      </c>
      <c r="L465" s="77" t="s">
        <v>7080</v>
      </c>
      <c r="M465" s="77" t="s">
        <v>7081</v>
      </c>
      <c r="N465" s="77" t="s">
        <v>7082</v>
      </c>
      <c r="O465" s="77" t="s">
        <v>445</v>
      </c>
      <c r="P465" s="77">
        <v>76904</v>
      </c>
      <c r="Q465" s="77"/>
      <c r="R465" s="77"/>
      <c r="S465" s="77"/>
      <c r="T465" s="77"/>
      <c r="U465" s="77">
        <v>12005832</v>
      </c>
      <c r="V465" s="77"/>
      <c r="W465" s="77" t="s">
        <v>7175</v>
      </c>
      <c r="X465" s="77">
        <v>480</v>
      </c>
      <c r="Y465" s="77">
        <v>600</v>
      </c>
      <c r="Z465" s="77">
        <v>20</v>
      </c>
      <c r="AA465" s="77">
        <f t="shared" si="63"/>
        <v>0.28799999999999998</v>
      </c>
      <c r="AB465" s="77" t="s">
        <v>70</v>
      </c>
      <c r="AC465" s="77"/>
      <c r="AD465" s="77"/>
      <c r="AE465" s="77"/>
      <c r="AF465" s="77">
        <f t="shared" si="64"/>
        <v>394206234</v>
      </c>
      <c r="AG465" s="77">
        <f t="shared" si="65"/>
        <v>600</v>
      </c>
      <c r="AH465" s="77">
        <f t="shared" si="66"/>
        <v>20</v>
      </c>
      <c r="AI465" s="77">
        <f t="shared" si="67"/>
        <v>0.28799999999999998</v>
      </c>
      <c r="AJ465" s="77" t="s">
        <v>72</v>
      </c>
      <c r="AK465" s="77">
        <v>394206234</v>
      </c>
      <c r="AL465" s="78">
        <v>44657</v>
      </c>
      <c r="AM465" s="78">
        <v>44657</v>
      </c>
      <c r="AN465" s="78">
        <v>44662</v>
      </c>
      <c r="AO465" s="78">
        <v>44662</v>
      </c>
      <c r="AP465" s="78">
        <v>44662</v>
      </c>
      <c r="AQ465" s="77" t="s">
        <v>89</v>
      </c>
      <c r="AR465" s="77"/>
      <c r="AS465" s="77"/>
      <c r="AT465" s="77"/>
      <c r="AU465" s="77"/>
      <c r="AV465" s="78"/>
      <c r="AW465" s="77" t="s">
        <v>1198</v>
      </c>
      <c r="AX465" s="77"/>
      <c r="AY465" s="77"/>
      <c r="AZ465" s="77"/>
      <c r="BA465" s="77"/>
      <c r="BB465" s="77"/>
      <c r="BC465" s="77"/>
      <c r="BD465" s="77"/>
      <c r="BE465" s="77">
        <f t="shared" si="68"/>
        <v>15</v>
      </c>
      <c r="BF465" s="77">
        <f t="shared" si="69"/>
        <v>4</v>
      </c>
      <c r="BG465" s="77">
        <f t="shared" si="70"/>
        <v>2022</v>
      </c>
      <c r="BH465" s="77"/>
    </row>
    <row r="466" spans="1:60">
      <c r="A466" s="77" t="s">
        <v>55</v>
      </c>
      <c r="B466" s="77" t="s">
        <v>56</v>
      </c>
      <c r="C466" s="77">
        <v>394290699</v>
      </c>
      <c r="D466" s="77"/>
      <c r="E466" s="77" t="s">
        <v>7166</v>
      </c>
      <c r="F466" s="77" t="s">
        <v>85</v>
      </c>
      <c r="G466" s="77" t="s">
        <v>7089</v>
      </c>
      <c r="H466" s="77" t="s">
        <v>7090</v>
      </c>
      <c r="I466" s="77" t="s">
        <v>5840</v>
      </c>
      <c r="J466" s="77" t="s">
        <v>85</v>
      </c>
      <c r="K466" s="309" t="s">
        <v>5841</v>
      </c>
      <c r="L466" s="77" t="s">
        <v>7080</v>
      </c>
      <c r="M466" s="77" t="s">
        <v>7081</v>
      </c>
      <c r="N466" s="77" t="s">
        <v>7082</v>
      </c>
      <c r="O466" s="77" t="s">
        <v>445</v>
      </c>
      <c r="P466" s="77">
        <v>76904</v>
      </c>
      <c r="Q466" s="77"/>
      <c r="R466" s="77"/>
      <c r="S466" s="77"/>
      <c r="T466" s="77"/>
      <c r="U466" s="77">
        <v>30390372</v>
      </c>
      <c r="V466" s="77"/>
      <c r="W466" s="77" t="s">
        <v>7236</v>
      </c>
      <c r="X466" s="77">
        <v>480</v>
      </c>
      <c r="Y466" s="77">
        <v>580</v>
      </c>
      <c r="Z466" s="77">
        <v>20</v>
      </c>
      <c r="AA466" s="77">
        <f t="shared" si="63"/>
        <v>0.27839999999999998</v>
      </c>
      <c r="AB466" s="77" t="s">
        <v>70</v>
      </c>
      <c r="AC466" s="77"/>
      <c r="AD466" s="77"/>
      <c r="AE466" s="77"/>
      <c r="AF466" s="77">
        <f t="shared" si="64"/>
        <v>394290699</v>
      </c>
      <c r="AG466" s="77">
        <f t="shared" si="65"/>
        <v>580</v>
      </c>
      <c r="AH466" s="77">
        <f t="shared" si="66"/>
        <v>20</v>
      </c>
      <c r="AI466" s="77">
        <f t="shared" si="67"/>
        <v>0.27839999999999998</v>
      </c>
      <c r="AJ466" s="77" t="s">
        <v>72</v>
      </c>
      <c r="AK466" s="77">
        <v>394290699</v>
      </c>
      <c r="AL466" s="78">
        <v>44659</v>
      </c>
      <c r="AM466" s="78">
        <v>44659</v>
      </c>
      <c r="AN466" s="78">
        <v>44662</v>
      </c>
      <c r="AO466" s="78">
        <v>44662</v>
      </c>
      <c r="AP466" s="78">
        <v>44662</v>
      </c>
      <c r="AQ466" s="77" t="s">
        <v>89</v>
      </c>
      <c r="AR466" s="77"/>
      <c r="AS466" s="77"/>
      <c r="AT466" s="77"/>
      <c r="AU466" s="77"/>
      <c r="AV466" s="78"/>
      <c r="AW466" s="77" t="s">
        <v>1198</v>
      </c>
      <c r="AX466" s="77"/>
      <c r="AY466" s="77"/>
      <c r="AZ466" s="77"/>
      <c r="BA466" s="77"/>
      <c r="BB466" s="77"/>
      <c r="BC466" s="77"/>
      <c r="BD466" s="77"/>
      <c r="BE466" s="77">
        <f t="shared" si="68"/>
        <v>15</v>
      </c>
      <c r="BF466" s="77">
        <f t="shared" si="69"/>
        <v>4</v>
      </c>
      <c r="BG466" s="77">
        <f t="shared" si="70"/>
        <v>2022</v>
      </c>
      <c r="BH466" s="77"/>
    </row>
    <row r="467" spans="1:60">
      <c r="A467" s="77" t="s">
        <v>55</v>
      </c>
      <c r="B467" s="77" t="s">
        <v>56</v>
      </c>
      <c r="C467" s="77">
        <v>394290901</v>
      </c>
      <c r="D467" s="77"/>
      <c r="E467" s="77" t="s">
        <v>7166</v>
      </c>
      <c r="F467" s="77" t="s">
        <v>85</v>
      </c>
      <c r="G467" s="77" t="s">
        <v>7089</v>
      </c>
      <c r="H467" s="77" t="s">
        <v>7090</v>
      </c>
      <c r="I467" s="77" t="s">
        <v>5840</v>
      </c>
      <c r="J467" s="77" t="s">
        <v>85</v>
      </c>
      <c r="K467" s="309" t="s">
        <v>5841</v>
      </c>
      <c r="L467" s="77" t="s">
        <v>7080</v>
      </c>
      <c r="M467" s="77" t="s">
        <v>7081</v>
      </c>
      <c r="N467" s="77" t="s">
        <v>7082</v>
      </c>
      <c r="O467" s="77" t="s">
        <v>445</v>
      </c>
      <c r="P467" s="77">
        <v>76904</v>
      </c>
      <c r="Q467" s="77"/>
      <c r="R467" s="77"/>
      <c r="S467" s="77"/>
      <c r="T467" s="77"/>
      <c r="U467" s="77">
        <v>30390372</v>
      </c>
      <c r="V467" s="77"/>
      <c r="W467" s="77" t="s">
        <v>7236</v>
      </c>
      <c r="X467" s="77">
        <v>480</v>
      </c>
      <c r="Y467" s="77">
        <v>580</v>
      </c>
      <c r="Z467" s="77">
        <v>20</v>
      </c>
      <c r="AA467" s="77">
        <f t="shared" si="63"/>
        <v>0.27839999999999998</v>
      </c>
      <c r="AB467" s="77" t="s">
        <v>70</v>
      </c>
      <c r="AC467" s="77"/>
      <c r="AD467" s="77"/>
      <c r="AE467" s="77"/>
      <c r="AF467" s="77">
        <f t="shared" si="64"/>
        <v>394290901</v>
      </c>
      <c r="AG467" s="77">
        <f t="shared" si="65"/>
        <v>580</v>
      </c>
      <c r="AH467" s="77">
        <f t="shared" si="66"/>
        <v>20</v>
      </c>
      <c r="AI467" s="77">
        <f t="shared" si="67"/>
        <v>0.27839999999999998</v>
      </c>
      <c r="AJ467" s="77" t="s">
        <v>72</v>
      </c>
      <c r="AK467" s="77">
        <v>394290901</v>
      </c>
      <c r="AL467" s="78">
        <v>44659</v>
      </c>
      <c r="AM467" s="78">
        <v>44659</v>
      </c>
      <c r="AN467" s="78">
        <v>44662</v>
      </c>
      <c r="AO467" s="78">
        <v>44662</v>
      </c>
      <c r="AP467" s="78">
        <v>44662</v>
      </c>
      <c r="AQ467" s="77" t="s">
        <v>89</v>
      </c>
      <c r="AR467" s="77"/>
      <c r="AS467" s="77"/>
      <c r="AT467" s="77"/>
      <c r="AU467" s="77"/>
      <c r="AV467" s="78"/>
      <c r="AW467" s="77" t="s">
        <v>1198</v>
      </c>
      <c r="AX467" s="77"/>
      <c r="AY467" s="77"/>
      <c r="AZ467" s="77"/>
      <c r="BA467" s="77"/>
      <c r="BB467" s="77"/>
      <c r="BC467" s="77"/>
      <c r="BD467" s="77"/>
      <c r="BE467" s="77">
        <f t="shared" si="68"/>
        <v>15</v>
      </c>
      <c r="BF467" s="77">
        <f t="shared" si="69"/>
        <v>4</v>
      </c>
      <c r="BG467" s="77">
        <f t="shared" si="70"/>
        <v>2022</v>
      </c>
      <c r="BH467" s="77"/>
    </row>
    <row r="468" spans="1:60">
      <c r="A468" s="77" t="s">
        <v>55</v>
      </c>
      <c r="B468" s="77" t="s">
        <v>56</v>
      </c>
      <c r="C468" s="77">
        <v>394290950</v>
      </c>
      <c r="D468" s="77"/>
      <c r="E468" s="77" t="s">
        <v>7166</v>
      </c>
      <c r="F468" s="77" t="s">
        <v>85</v>
      </c>
      <c r="G468" s="77" t="s">
        <v>7089</v>
      </c>
      <c r="H468" s="77" t="s">
        <v>7090</v>
      </c>
      <c r="I468" s="77" t="s">
        <v>5840</v>
      </c>
      <c r="J468" s="77" t="s">
        <v>85</v>
      </c>
      <c r="K468" s="309" t="s">
        <v>5841</v>
      </c>
      <c r="L468" s="77" t="s">
        <v>7080</v>
      </c>
      <c r="M468" s="77" t="s">
        <v>7081</v>
      </c>
      <c r="N468" s="77" t="s">
        <v>7082</v>
      </c>
      <c r="O468" s="77" t="s">
        <v>445</v>
      </c>
      <c r="P468" s="77">
        <v>76904</v>
      </c>
      <c r="Q468" s="77"/>
      <c r="R468" s="77"/>
      <c r="S468" s="77"/>
      <c r="T468" s="77"/>
      <c r="U468" s="77">
        <v>30390372</v>
      </c>
      <c r="V468" s="77"/>
      <c r="W468" s="77" t="s">
        <v>7236</v>
      </c>
      <c r="X468" s="77">
        <v>480</v>
      </c>
      <c r="Y468" s="77">
        <v>580</v>
      </c>
      <c r="Z468" s="77">
        <v>20</v>
      </c>
      <c r="AA468" s="77">
        <f t="shared" si="63"/>
        <v>0.27839999999999998</v>
      </c>
      <c r="AB468" s="77" t="s">
        <v>70</v>
      </c>
      <c r="AC468" s="77"/>
      <c r="AD468" s="77"/>
      <c r="AE468" s="77"/>
      <c r="AF468" s="77">
        <f t="shared" si="64"/>
        <v>394290950</v>
      </c>
      <c r="AG468" s="77">
        <f t="shared" si="65"/>
        <v>580</v>
      </c>
      <c r="AH468" s="77">
        <f t="shared" si="66"/>
        <v>20</v>
      </c>
      <c r="AI468" s="77">
        <f t="shared" si="67"/>
        <v>0.27839999999999998</v>
      </c>
      <c r="AJ468" s="77" t="s">
        <v>72</v>
      </c>
      <c r="AK468" s="77">
        <v>394290950</v>
      </c>
      <c r="AL468" s="78">
        <v>44659</v>
      </c>
      <c r="AM468" s="78">
        <v>44659</v>
      </c>
      <c r="AN468" s="78">
        <v>44662</v>
      </c>
      <c r="AO468" s="78">
        <v>44662</v>
      </c>
      <c r="AP468" s="78">
        <v>44662</v>
      </c>
      <c r="AQ468" s="77" t="s">
        <v>89</v>
      </c>
      <c r="AR468" s="77"/>
      <c r="AS468" s="77"/>
      <c r="AT468" s="77"/>
      <c r="AU468" s="77"/>
      <c r="AV468" s="78"/>
      <c r="AW468" s="77" t="s">
        <v>1198</v>
      </c>
      <c r="AX468" s="77"/>
      <c r="AY468" s="77"/>
      <c r="AZ468" s="77"/>
      <c r="BA468" s="77"/>
      <c r="BB468" s="77"/>
      <c r="BC468" s="77"/>
      <c r="BD468" s="77"/>
      <c r="BE468" s="77">
        <f t="shared" si="68"/>
        <v>15</v>
      </c>
      <c r="BF468" s="77">
        <f t="shared" si="69"/>
        <v>4</v>
      </c>
      <c r="BG468" s="77">
        <f t="shared" si="70"/>
        <v>2022</v>
      </c>
      <c r="BH468" s="77"/>
    </row>
    <row r="469" spans="1:60">
      <c r="A469" s="77" t="s">
        <v>55</v>
      </c>
      <c r="B469" s="77" t="s">
        <v>56</v>
      </c>
      <c r="C469" s="77">
        <v>394291006</v>
      </c>
      <c r="D469" s="77"/>
      <c r="E469" s="77" t="s">
        <v>7166</v>
      </c>
      <c r="F469" s="77" t="s">
        <v>85</v>
      </c>
      <c r="G469" s="77" t="s">
        <v>7089</v>
      </c>
      <c r="H469" s="77" t="s">
        <v>7090</v>
      </c>
      <c r="I469" s="77" t="s">
        <v>5840</v>
      </c>
      <c r="J469" s="77" t="s">
        <v>85</v>
      </c>
      <c r="K469" s="309" t="s">
        <v>5841</v>
      </c>
      <c r="L469" s="77" t="s">
        <v>7080</v>
      </c>
      <c r="M469" s="77" t="s">
        <v>7081</v>
      </c>
      <c r="N469" s="77" t="s">
        <v>7082</v>
      </c>
      <c r="O469" s="77" t="s">
        <v>445</v>
      </c>
      <c r="P469" s="77">
        <v>76904</v>
      </c>
      <c r="Q469" s="77"/>
      <c r="R469" s="77"/>
      <c r="S469" s="77"/>
      <c r="T469" s="77"/>
      <c r="U469" s="77">
        <v>12005832</v>
      </c>
      <c r="V469" s="77"/>
      <c r="W469" s="77" t="s">
        <v>7237</v>
      </c>
      <c r="X469" s="77">
        <v>480</v>
      </c>
      <c r="Y469" s="77">
        <v>600</v>
      </c>
      <c r="Z469" s="77">
        <v>20</v>
      </c>
      <c r="AA469" s="77">
        <f t="shared" si="63"/>
        <v>0.28799999999999998</v>
      </c>
      <c r="AB469" s="77" t="s">
        <v>70</v>
      </c>
      <c r="AC469" s="77"/>
      <c r="AD469" s="77"/>
      <c r="AE469" s="77"/>
      <c r="AF469" s="77">
        <f t="shared" si="64"/>
        <v>394291006</v>
      </c>
      <c r="AG469" s="77">
        <f t="shared" si="65"/>
        <v>600</v>
      </c>
      <c r="AH469" s="77">
        <f t="shared" si="66"/>
        <v>20</v>
      </c>
      <c r="AI469" s="77">
        <f t="shared" si="67"/>
        <v>0.28799999999999998</v>
      </c>
      <c r="AJ469" s="77" t="s">
        <v>72</v>
      </c>
      <c r="AK469" s="77">
        <v>394291006</v>
      </c>
      <c r="AL469" s="78">
        <v>44659</v>
      </c>
      <c r="AM469" s="78">
        <v>44659</v>
      </c>
      <c r="AN469" s="78">
        <v>44662</v>
      </c>
      <c r="AO469" s="78">
        <v>44662</v>
      </c>
      <c r="AP469" s="78">
        <v>44662</v>
      </c>
      <c r="AQ469" s="77" t="s">
        <v>89</v>
      </c>
      <c r="AR469" s="77"/>
      <c r="AS469" s="77"/>
      <c r="AT469" s="77"/>
      <c r="AU469" s="77"/>
      <c r="AV469" s="78"/>
      <c r="AW469" s="77" t="s">
        <v>1198</v>
      </c>
      <c r="AX469" s="77"/>
      <c r="AY469" s="77"/>
      <c r="AZ469" s="77"/>
      <c r="BA469" s="77"/>
      <c r="BB469" s="77"/>
      <c r="BC469" s="77"/>
      <c r="BD469" s="77"/>
      <c r="BE469" s="77">
        <f t="shared" si="68"/>
        <v>15</v>
      </c>
      <c r="BF469" s="77">
        <f t="shared" si="69"/>
        <v>4</v>
      </c>
      <c r="BG469" s="77">
        <f t="shared" si="70"/>
        <v>2022</v>
      </c>
      <c r="BH469" s="77"/>
    </row>
    <row r="470" spans="1:60">
      <c r="A470" s="77" t="s">
        <v>55</v>
      </c>
      <c r="B470" s="77" t="s">
        <v>56</v>
      </c>
      <c r="C470" s="77">
        <v>394291167</v>
      </c>
      <c r="D470" s="77"/>
      <c r="E470" s="77" t="s">
        <v>7166</v>
      </c>
      <c r="F470" s="77" t="s">
        <v>85</v>
      </c>
      <c r="G470" s="77" t="s">
        <v>7089</v>
      </c>
      <c r="H470" s="77" t="s">
        <v>7090</v>
      </c>
      <c r="I470" s="77" t="s">
        <v>5840</v>
      </c>
      <c r="J470" s="77" t="s">
        <v>85</v>
      </c>
      <c r="K470" s="309" t="s">
        <v>5841</v>
      </c>
      <c r="L470" s="77" t="s">
        <v>7080</v>
      </c>
      <c r="M470" s="77" t="s">
        <v>7081</v>
      </c>
      <c r="N470" s="77" t="s">
        <v>7082</v>
      </c>
      <c r="O470" s="77" t="s">
        <v>445</v>
      </c>
      <c r="P470" s="77">
        <v>76904</v>
      </c>
      <c r="Q470" s="77"/>
      <c r="R470" s="77"/>
      <c r="S470" s="77"/>
      <c r="T470" s="77"/>
      <c r="U470" s="77">
        <v>12005832</v>
      </c>
      <c r="V470" s="77"/>
      <c r="W470" s="77" t="s">
        <v>7237</v>
      </c>
      <c r="X470" s="77">
        <v>480</v>
      </c>
      <c r="Y470" s="77">
        <v>600</v>
      </c>
      <c r="Z470" s="77">
        <v>20</v>
      </c>
      <c r="AA470" s="77">
        <f t="shared" si="63"/>
        <v>0.28799999999999998</v>
      </c>
      <c r="AB470" s="77" t="s">
        <v>70</v>
      </c>
      <c r="AC470" s="77"/>
      <c r="AD470" s="77"/>
      <c r="AE470" s="77"/>
      <c r="AF470" s="77">
        <f t="shared" si="64"/>
        <v>394291167</v>
      </c>
      <c r="AG470" s="77">
        <f t="shared" si="65"/>
        <v>600</v>
      </c>
      <c r="AH470" s="77">
        <f t="shared" si="66"/>
        <v>20</v>
      </c>
      <c r="AI470" s="77">
        <f t="shared" si="67"/>
        <v>0.28799999999999998</v>
      </c>
      <c r="AJ470" s="77" t="s">
        <v>72</v>
      </c>
      <c r="AK470" s="77">
        <v>394291167</v>
      </c>
      <c r="AL470" s="78">
        <v>44659</v>
      </c>
      <c r="AM470" s="78">
        <v>44659</v>
      </c>
      <c r="AN470" s="78">
        <v>44662</v>
      </c>
      <c r="AO470" s="78">
        <v>44662</v>
      </c>
      <c r="AP470" s="78">
        <v>44662</v>
      </c>
      <c r="AQ470" s="77" t="s">
        <v>89</v>
      </c>
      <c r="AR470" s="77"/>
      <c r="AS470" s="77"/>
      <c r="AT470" s="77"/>
      <c r="AU470" s="77"/>
      <c r="AV470" s="78"/>
      <c r="AW470" s="77" t="s">
        <v>1198</v>
      </c>
      <c r="AX470" s="77"/>
      <c r="AY470" s="77"/>
      <c r="AZ470" s="77"/>
      <c r="BA470" s="77"/>
      <c r="BB470" s="77"/>
      <c r="BC470" s="77"/>
      <c r="BD470" s="77"/>
      <c r="BE470" s="77">
        <f t="shared" si="68"/>
        <v>15</v>
      </c>
      <c r="BF470" s="77">
        <f t="shared" si="69"/>
        <v>4</v>
      </c>
      <c r="BG470" s="77">
        <f t="shared" si="70"/>
        <v>2022</v>
      </c>
      <c r="BH470" s="77"/>
    </row>
    <row r="471" spans="1:60">
      <c r="A471" s="77" t="s">
        <v>55</v>
      </c>
      <c r="B471" s="77" t="s">
        <v>56</v>
      </c>
      <c r="C471" s="77">
        <v>394291216</v>
      </c>
      <c r="D471" s="77"/>
      <c r="E471" s="77" t="s">
        <v>7166</v>
      </c>
      <c r="F471" s="77" t="s">
        <v>85</v>
      </c>
      <c r="G471" s="77" t="s">
        <v>7089</v>
      </c>
      <c r="H471" s="77" t="s">
        <v>7090</v>
      </c>
      <c r="I471" s="77" t="s">
        <v>5840</v>
      </c>
      <c r="J471" s="77" t="s">
        <v>85</v>
      </c>
      <c r="K471" s="309" t="s">
        <v>5841</v>
      </c>
      <c r="L471" s="77" t="s">
        <v>7080</v>
      </c>
      <c r="M471" s="77" t="s">
        <v>7081</v>
      </c>
      <c r="N471" s="77" t="s">
        <v>7082</v>
      </c>
      <c r="O471" s="77" t="s">
        <v>445</v>
      </c>
      <c r="P471" s="77">
        <v>76904</v>
      </c>
      <c r="Q471" s="77"/>
      <c r="R471" s="77"/>
      <c r="S471" s="77"/>
      <c r="T471" s="77"/>
      <c r="U471" s="77">
        <v>12005832</v>
      </c>
      <c r="V471" s="77"/>
      <c r="W471" s="77" t="s">
        <v>7237</v>
      </c>
      <c r="X471" s="77">
        <v>480</v>
      </c>
      <c r="Y471" s="77">
        <v>600</v>
      </c>
      <c r="Z471" s="77">
        <v>20</v>
      </c>
      <c r="AA471" s="77">
        <f t="shared" si="63"/>
        <v>0.28799999999999998</v>
      </c>
      <c r="AB471" s="77" t="s">
        <v>70</v>
      </c>
      <c r="AC471" s="77"/>
      <c r="AD471" s="77"/>
      <c r="AE471" s="77"/>
      <c r="AF471" s="77">
        <f t="shared" si="64"/>
        <v>394291216</v>
      </c>
      <c r="AG471" s="77">
        <f t="shared" si="65"/>
        <v>600</v>
      </c>
      <c r="AH471" s="77">
        <f t="shared" si="66"/>
        <v>20</v>
      </c>
      <c r="AI471" s="77">
        <f t="shared" si="67"/>
        <v>0.28799999999999998</v>
      </c>
      <c r="AJ471" s="77" t="s">
        <v>72</v>
      </c>
      <c r="AK471" s="77">
        <v>394291216</v>
      </c>
      <c r="AL471" s="78">
        <v>44659</v>
      </c>
      <c r="AM471" s="78">
        <v>44659</v>
      </c>
      <c r="AN471" s="78">
        <v>44662</v>
      </c>
      <c r="AO471" s="78">
        <v>44662</v>
      </c>
      <c r="AP471" s="78">
        <v>44662</v>
      </c>
      <c r="AQ471" s="77" t="s">
        <v>89</v>
      </c>
      <c r="AR471" s="77"/>
      <c r="AS471" s="77"/>
      <c r="AT471" s="77"/>
      <c r="AU471" s="77"/>
      <c r="AV471" s="78"/>
      <c r="AW471" s="77" t="s">
        <v>1198</v>
      </c>
      <c r="AX471" s="77"/>
      <c r="AY471" s="77"/>
      <c r="AZ471" s="77"/>
      <c r="BA471" s="77"/>
      <c r="BB471" s="77"/>
      <c r="BC471" s="77"/>
      <c r="BD471" s="77"/>
      <c r="BE471" s="77">
        <f t="shared" si="68"/>
        <v>15</v>
      </c>
      <c r="BF471" s="77">
        <f t="shared" si="69"/>
        <v>4</v>
      </c>
      <c r="BG471" s="77">
        <f t="shared" si="70"/>
        <v>2022</v>
      </c>
      <c r="BH471" s="77"/>
    </row>
    <row r="472" spans="1:60">
      <c r="A472" s="77" t="s">
        <v>55</v>
      </c>
      <c r="B472" s="77" t="s">
        <v>56</v>
      </c>
      <c r="C472" s="77">
        <v>394291786</v>
      </c>
      <c r="D472" s="77"/>
      <c r="E472" s="77" t="s">
        <v>7166</v>
      </c>
      <c r="F472" s="77" t="s">
        <v>85</v>
      </c>
      <c r="G472" s="77" t="s">
        <v>7089</v>
      </c>
      <c r="H472" s="77" t="s">
        <v>7090</v>
      </c>
      <c r="I472" s="77" t="s">
        <v>5840</v>
      </c>
      <c r="J472" s="77" t="s">
        <v>85</v>
      </c>
      <c r="K472" s="309" t="s">
        <v>5841</v>
      </c>
      <c r="L472" s="77" t="s">
        <v>7080</v>
      </c>
      <c r="M472" s="77" t="s">
        <v>7081</v>
      </c>
      <c r="N472" s="77" t="s">
        <v>7082</v>
      </c>
      <c r="O472" s="77" t="s">
        <v>445</v>
      </c>
      <c r="P472" s="77">
        <v>76904</v>
      </c>
      <c r="Q472" s="77"/>
      <c r="R472" s="77"/>
      <c r="S472" s="77"/>
      <c r="T472" s="77"/>
      <c r="U472" s="77">
        <v>12005832</v>
      </c>
      <c r="V472" s="77"/>
      <c r="W472" s="77" t="s">
        <v>7237</v>
      </c>
      <c r="X472" s="77">
        <v>480</v>
      </c>
      <c r="Y472" s="77">
        <v>600</v>
      </c>
      <c r="Z472" s="77">
        <v>20</v>
      </c>
      <c r="AA472" s="77">
        <f t="shared" si="63"/>
        <v>0.28799999999999998</v>
      </c>
      <c r="AB472" s="77" t="s">
        <v>70</v>
      </c>
      <c r="AC472" s="77"/>
      <c r="AD472" s="77"/>
      <c r="AE472" s="77"/>
      <c r="AF472" s="77">
        <f t="shared" si="64"/>
        <v>394291786</v>
      </c>
      <c r="AG472" s="77">
        <f t="shared" si="65"/>
        <v>600</v>
      </c>
      <c r="AH472" s="77">
        <f t="shared" si="66"/>
        <v>20</v>
      </c>
      <c r="AI472" s="77">
        <f t="shared" si="67"/>
        <v>0.28799999999999998</v>
      </c>
      <c r="AJ472" s="77" t="s">
        <v>72</v>
      </c>
      <c r="AK472" s="77">
        <v>394291786</v>
      </c>
      <c r="AL472" s="78">
        <v>44659</v>
      </c>
      <c r="AM472" s="78">
        <v>44659</v>
      </c>
      <c r="AN472" s="78">
        <v>44662</v>
      </c>
      <c r="AO472" s="78">
        <v>44662</v>
      </c>
      <c r="AP472" s="78">
        <v>44662</v>
      </c>
      <c r="AQ472" s="77" t="s">
        <v>89</v>
      </c>
      <c r="AR472" s="77"/>
      <c r="AS472" s="77"/>
      <c r="AT472" s="77"/>
      <c r="AU472" s="77"/>
      <c r="AV472" s="78"/>
      <c r="AW472" s="77" t="s">
        <v>1198</v>
      </c>
      <c r="AX472" s="77"/>
      <c r="AY472" s="77"/>
      <c r="AZ472" s="77"/>
      <c r="BA472" s="77"/>
      <c r="BB472" s="77"/>
      <c r="BC472" s="77"/>
      <c r="BD472" s="77"/>
      <c r="BE472" s="77">
        <f t="shared" si="68"/>
        <v>15</v>
      </c>
      <c r="BF472" s="77">
        <f t="shared" si="69"/>
        <v>4</v>
      </c>
      <c r="BG472" s="77">
        <f t="shared" si="70"/>
        <v>2022</v>
      </c>
      <c r="BH472" s="77"/>
    </row>
    <row r="473" spans="1:60">
      <c r="A473" s="77" t="s">
        <v>55</v>
      </c>
      <c r="B473" s="77" t="s">
        <v>56</v>
      </c>
      <c r="C473" s="77">
        <v>394018679</v>
      </c>
      <c r="D473" s="77"/>
      <c r="E473" s="77" t="s">
        <v>7166</v>
      </c>
      <c r="F473" s="77" t="s">
        <v>85</v>
      </c>
      <c r="G473" s="77" t="s">
        <v>5855</v>
      </c>
      <c r="H473" s="77" t="s">
        <v>5856</v>
      </c>
      <c r="I473" s="77" t="s">
        <v>6216</v>
      </c>
      <c r="J473" s="77" t="s">
        <v>85</v>
      </c>
      <c r="K473" s="309" t="s">
        <v>5858</v>
      </c>
      <c r="L473" s="77" t="s">
        <v>7080</v>
      </c>
      <c r="M473" s="77" t="s">
        <v>7081</v>
      </c>
      <c r="N473" s="77" t="s">
        <v>7082</v>
      </c>
      <c r="O473" s="77" t="s">
        <v>445</v>
      </c>
      <c r="P473" s="77">
        <v>76904</v>
      </c>
      <c r="Q473" s="77"/>
      <c r="R473" s="77"/>
      <c r="S473" s="77"/>
      <c r="T473" s="77"/>
      <c r="U473" s="77">
        <v>12005832</v>
      </c>
      <c r="V473" s="77"/>
      <c r="W473" s="77" t="s">
        <v>7237</v>
      </c>
      <c r="X473" s="77">
        <v>480</v>
      </c>
      <c r="Y473" s="77">
        <v>600</v>
      </c>
      <c r="Z473" s="77">
        <v>20</v>
      </c>
      <c r="AA473" s="77">
        <f t="shared" si="63"/>
        <v>0.28799999999999998</v>
      </c>
      <c r="AB473" s="77" t="s">
        <v>70</v>
      </c>
      <c r="AC473" s="77"/>
      <c r="AD473" s="77"/>
      <c r="AE473" s="77"/>
      <c r="AF473" s="77">
        <f t="shared" si="64"/>
        <v>394018679</v>
      </c>
      <c r="AG473" s="77">
        <f t="shared" si="65"/>
        <v>600</v>
      </c>
      <c r="AH473" s="77">
        <f t="shared" si="66"/>
        <v>20</v>
      </c>
      <c r="AI473" s="77">
        <f t="shared" si="67"/>
        <v>0.28799999999999998</v>
      </c>
      <c r="AJ473" s="77" t="s">
        <v>72</v>
      </c>
      <c r="AK473" s="77">
        <v>394018679</v>
      </c>
      <c r="AL473" s="78">
        <v>44659</v>
      </c>
      <c r="AM473" s="78">
        <v>44659</v>
      </c>
      <c r="AN473" s="78">
        <v>44662</v>
      </c>
      <c r="AO473" s="78">
        <v>44662</v>
      </c>
      <c r="AP473" s="78">
        <v>44662</v>
      </c>
      <c r="AQ473" s="77" t="s">
        <v>89</v>
      </c>
      <c r="AR473" s="77"/>
      <c r="AS473" s="77"/>
      <c r="AT473" s="77"/>
      <c r="AU473" s="77"/>
      <c r="AV473" s="78"/>
      <c r="AW473" s="77" t="s">
        <v>1198</v>
      </c>
      <c r="AX473" s="77"/>
      <c r="AY473" s="77"/>
      <c r="AZ473" s="77"/>
      <c r="BA473" s="77"/>
      <c r="BB473" s="77"/>
      <c r="BC473" s="77"/>
      <c r="BD473" s="77"/>
      <c r="BE473" s="77">
        <f t="shared" si="68"/>
        <v>15</v>
      </c>
      <c r="BF473" s="77">
        <f t="shared" si="69"/>
        <v>4</v>
      </c>
      <c r="BG473" s="77">
        <f t="shared" si="70"/>
        <v>2022</v>
      </c>
      <c r="BH473" s="77"/>
    </row>
    <row r="474" spans="1:60">
      <c r="A474" s="77" t="s">
        <v>55</v>
      </c>
      <c r="B474" s="77" t="s">
        <v>56</v>
      </c>
      <c r="C474" s="77">
        <v>394304768</v>
      </c>
      <c r="D474" s="77"/>
      <c r="E474" s="77" t="s">
        <v>7166</v>
      </c>
      <c r="F474" s="77" t="s">
        <v>85</v>
      </c>
      <c r="G474" s="77" t="s">
        <v>5855</v>
      </c>
      <c r="H474" s="77" t="s">
        <v>5856</v>
      </c>
      <c r="I474" s="77" t="s">
        <v>6216</v>
      </c>
      <c r="J474" s="77" t="s">
        <v>85</v>
      </c>
      <c r="K474" s="309" t="s">
        <v>5858</v>
      </c>
      <c r="L474" s="77" t="s">
        <v>7080</v>
      </c>
      <c r="M474" s="77" t="s">
        <v>7081</v>
      </c>
      <c r="N474" s="77" t="s">
        <v>7082</v>
      </c>
      <c r="O474" s="77" t="s">
        <v>445</v>
      </c>
      <c r="P474" s="77">
        <v>76904</v>
      </c>
      <c r="Q474" s="77"/>
      <c r="R474" s="77"/>
      <c r="S474" s="77"/>
      <c r="T474" s="77"/>
      <c r="U474" s="77">
        <v>12005832</v>
      </c>
      <c r="V474" s="77"/>
      <c r="W474" s="77" t="s">
        <v>7237</v>
      </c>
      <c r="X474" s="77">
        <v>480</v>
      </c>
      <c r="Y474" s="77">
        <v>600</v>
      </c>
      <c r="Z474" s="77">
        <v>20</v>
      </c>
      <c r="AA474" s="77">
        <f t="shared" si="63"/>
        <v>0.28799999999999998</v>
      </c>
      <c r="AB474" s="77" t="s">
        <v>70</v>
      </c>
      <c r="AC474" s="77"/>
      <c r="AD474" s="77"/>
      <c r="AE474" s="77"/>
      <c r="AF474" s="77">
        <f t="shared" si="64"/>
        <v>394304768</v>
      </c>
      <c r="AG474" s="77">
        <f t="shared" si="65"/>
        <v>600</v>
      </c>
      <c r="AH474" s="77">
        <f t="shared" si="66"/>
        <v>20</v>
      </c>
      <c r="AI474" s="77">
        <f t="shared" si="67"/>
        <v>0.28799999999999998</v>
      </c>
      <c r="AJ474" s="77" t="s">
        <v>72</v>
      </c>
      <c r="AK474" s="77">
        <v>394304768</v>
      </c>
      <c r="AL474" s="78">
        <v>44659</v>
      </c>
      <c r="AM474" s="78">
        <v>44659</v>
      </c>
      <c r="AN474" s="78">
        <v>44662</v>
      </c>
      <c r="AO474" s="78">
        <v>44662</v>
      </c>
      <c r="AP474" s="78">
        <v>44662</v>
      </c>
      <c r="AQ474" s="77" t="s">
        <v>89</v>
      </c>
      <c r="AR474" s="77"/>
      <c r="AS474" s="77"/>
      <c r="AT474" s="77"/>
      <c r="AU474" s="77"/>
      <c r="AV474" s="78"/>
      <c r="AW474" s="77" t="s">
        <v>1198</v>
      </c>
      <c r="AX474" s="77"/>
      <c r="AY474" s="77"/>
      <c r="AZ474" s="77"/>
      <c r="BA474" s="77"/>
      <c r="BB474" s="77"/>
      <c r="BC474" s="77"/>
      <c r="BD474" s="77"/>
      <c r="BE474" s="77">
        <f t="shared" si="68"/>
        <v>15</v>
      </c>
      <c r="BF474" s="77">
        <f t="shared" si="69"/>
        <v>4</v>
      </c>
      <c r="BG474" s="77">
        <f t="shared" si="70"/>
        <v>2022</v>
      </c>
      <c r="BH474" s="77"/>
    </row>
    <row r="475" spans="1:60">
      <c r="A475" s="77" t="s">
        <v>55</v>
      </c>
      <c r="B475" s="77" t="s">
        <v>56</v>
      </c>
      <c r="C475" s="77">
        <v>394305160</v>
      </c>
      <c r="D475" s="77"/>
      <c r="E475" s="77" t="s">
        <v>7166</v>
      </c>
      <c r="F475" s="77" t="s">
        <v>85</v>
      </c>
      <c r="G475" s="77" t="s">
        <v>5855</v>
      </c>
      <c r="H475" s="77" t="s">
        <v>5856</v>
      </c>
      <c r="I475" s="77" t="s">
        <v>6216</v>
      </c>
      <c r="J475" s="77" t="s">
        <v>85</v>
      </c>
      <c r="K475" s="309" t="s">
        <v>5858</v>
      </c>
      <c r="L475" s="77" t="s">
        <v>7080</v>
      </c>
      <c r="M475" s="77" t="s">
        <v>7081</v>
      </c>
      <c r="N475" s="77" t="s">
        <v>7082</v>
      </c>
      <c r="O475" s="77" t="s">
        <v>445</v>
      </c>
      <c r="P475" s="77">
        <v>76904</v>
      </c>
      <c r="Q475" s="77"/>
      <c r="R475" s="77"/>
      <c r="S475" s="77"/>
      <c r="T475" s="77"/>
      <c r="U475" s="77">
        <v>12005832</v>
      </c>
      <c r="V475" s="77"/>
      <c r="W475" s="77" t="s">
        <v>7237</v>
      </c>
      <c r="X475" s="77">
        <v>480</v>
      </c>
      <c r="Y475" s="77">
        <v>600</v>
      </c>
      <c r="Z475" s="77">
        <v>20</v>
      </c>
      <c r="AA475" s="77">
        <f t="shared" si="63"/>
        <v>0.28799999999999998</v>
      </c>
      <c r="AB475" s="77" t="s">
        <v>70</v>
      </c>
      <c r="AC475" s="77"/>
      <c r="AD475" s="77"/>
      <c r="AE475" s="77"/>
      <c r="AF475" s="77">
        <f t="shared" si="64"/>
        <v>394305160</v>
      </c>
      <c r="AG475" s="77">
        <f t="shared" si="65"/>
        <v>600</v>
      </c>
      <c r="AH475" s="77">
        <f t="shared" si="66"/>
        <v>20</v>
      </c>
      <c r="AI475" s="77">
        <f t="shared" si="67"/>
        <v>0.28799999999999998</v>
      </c>
      <c r="AJ475" s="77" t="s">
        <v>72</v>
      </c>
      <c r="AK475" s="77">
        <v>394305160</v>
      </c>
      <c r="AL475" s="78">
        <v>44659</v>
      </c>
      <c r="AM475" s="78">
        <v>44659</v>
      </c>
      <c r="AN475" s="78">
        <v>44662</v>
      </c>
      <c r="AO475" s="78">
        <v>44662</v>
      </c>
      <c r="AP475" s="78">
        <v>44662</v>
      </c>
      <c r="AQ475" s="77" t="s">
        <v>89</v>
      </c>
      <c r="AR475" s="77"/>
      <c r="AS475" s="77"/>
      <c r="AT475" s="77"/>
      <c r="AU475" s="77"/>
      <c r="AV475" s="78"/>
      <c r="AW475" s="77" t="s">
        <v>1198</v>
      </c>
      <c r="AX475" s="77"/>
      <c r="AY475" s="77"/>
      <c r="AZ475" s="77"/>
      <c r="BA475" s="77"/>
      <c r="BB475" s="77"/>
      <c r="BC475" s="77"/>
      <c r="BD475" s="77"/>
      <c r="BE475" s="77">
        <f t="shared" si="68"/>
        <v>15</v>
      </c>
      <c r="BF475" s="77">
        <f t="shared" si="69"/>
        <v>4</v>
      </c>
      <c r="BG475" s="77">
        <f t="shared" si="70"/>
        <v>2022</v>
      </c>
      <c r="BH475" s="77"/>
    </row>
    <row r="476" spans="1:60">
      <c r="A476" s="77" t="s">
        <v>55</v>
      </c>
      <c r="B476" s="77" t="s">
        <v>56</v>
      </c>
      <c r="C476" s="77">
        <v>394305234</v>
      </c>
      <c r="D476" s="77"/>
      <c r="E476" s="77" t="s">
        <v>7166</v>
      </c>
      <c r="F476" s="77" t="s">
        <v>85</v>
      </c>
      <c r="G476" s="77" t="s">
        <v>5855</v>
      </c>
      <c r="H476" s="77" t="s">
        <v>5856</v>
      </c>
      <c r="I476" s="77" t="s">
        <v>6216</v>
      </c>
      <c r="J476" s="77" t="s">
        <v>85</v>
      </c>
      <c r="K476" s="309" t="s">
        <v>5858</v>
      </c>
      <c r="L476" s="77" t="s">
        <v>7080</v>
      </c>
      <c r="M476" s="77" t="s">
        <v>7081</v>
      </c>
      <c r="N476" s="77" t="s">
        <v>7082</v>
      </c>
      <c r="O476" s="77" t="s">
        <v>445</v>
      </c>
      <c r="P476" s="77">
        <v>76904</v>
      </c>
      <c r="Q476" s="77"/>
      <c r="R476" s="77"/>
      <c r="S476" s="77"/>
      <c r="T476" s="77"/>
      <c r="U476" s="77">
        <v>12005832</v>
      </c>
      <c r="V476" s="77"/>
      <c r="W476" s="77" t="s">
        <v>7237</v>
      </c>
      <c r="X476" s="77">
        <v>480</v>
      </c>
      <c r="Y476" s="77">
        <v>600</v>
      </c>
      <c r="Z476" s="77">
        <v>20</v>
      </c>
      <c r="AA476" s="77">
        <f t="shared" si="63"/>
        <v>0.28799999999999998</v>
      </c>
      <c r="AB476" s="77" t="s">
        <v>70</v>
      </c>
      <c r="AC476" s="77"/>
      <c r="AD476" s="77"/>
      <c r="AE476" s="77"/>
      <c r="AF476" s="77">
        <f t="shared" si="64"/>
        <v>394305234</v>
      </c>
      <c r="AG476" s="77">
        <f t="shared" si="65"/>
        <v>600</v>
      </c>
      <c r="AH476" s="77">
        <f t="shared" si="66"/>
        <v>20</v>
      </c>
      <c r="AI476" s="77">
        <f t="shared" si="67"/>
        <v>0.28799999999999998</v>
      </c>
      <c r="AJ476" s="77" t="s">
        <v>72</v>
      </c>
      <c r="AK476" s="77">
        <v>394305234</v>
      </c>
      <c r="AL476" s="78">
        <v>44659</v>
      </c>
      <c r="AM476" s="78">
        <v>44659</v>
      </c>
      <c r="AN476" s="78">
        <v>44662</v>
      </c>
      <c r="AO476" s="78">
        <v>44662</v>
      </c>
      <c r="AP476" s="78">
        <v>44662</v>
      </c>
      <c r="AQ476" s="77" t="s">
        <v>89</v>
      </c>
      <c r="AR476" s="77"/>
      <c r="AS476" s="77"/>
      <c r="AT476" s="77"/>
      <c r="AU476" s="77"/>
      <c r="AV476" s="78"/>
      <c r="AW476" s="77" t="s">
        <v>1198</v>
      </c>
      <c r="AX476" s="77"/>
      <c r="AY476" s="77"/>
      <c r="AZ476" s="77"/>
      <c r="BA476" s="77"/>
      <c r="BB476" s="77"/>
      <c r="BC476" s="77"/>
      <c r="BD476" s="77"/>
      <c r="BE476" s="77">
        <f t="shared" si="68"/>
        <v>15</v>
      </c>
      <c r="BF476" s="77">
        <f t="shared" si="69"/>
        <v>4</v>
      </c>
      <c r="BG476" s="77">
        <f t="shared" si="70"/>
        <v>2022</v>
      </c>
      <c r="BH476" s="77"/>
    </row>
    <row r="477" spans="1:60">
      <c r="A477" s="77" t="s">
        <v>55</v>
      </c>
      <c r="B477" s="77" t="s">
        <v>56</v>
      </c>
      <c r="C477" s="77">
        <v>394305304</v>
      </c>
      <c r="D477" s="77"/>
      <c r="E477" s="77" t="s">
        <v>7166</v>
      </c>
      <c r="F477" s="77" t="s">
        <v>85</v>
      </c>
      <c r="G477" s="77" t="s">
        <v>5855</v>
      </c>
      <c r="H477" s="77" t="s">
        <v>5856</v>
      </c>
      <c r="I477" s="77" t="s">
        <v>6216</v>
      </c>
      <c r="J477" s="77" t="s">
        <v>85</v>
      </c>
      <c r="K477" s="309" t="s">
        <v>5858</v>
      </c>
      <c r="L477" s="77" t="s">
        <v>7080</v>
      </c>
      <c r="M477" s="77" t="s">
        <v>7081</v>
      </c>
      <c r="N477" s="77" t="s">
        <v>7082</v>
      </c>
      <c r="O477" s="77" t="s">
        <v>445</v>
      </c>
      <c r="P477" s="77">
        <v>76904</v>
      </c>
      <c r="Q477" s="77"/>
      <c r="R477" s="77"/>
      <c r="S477" s="77"/>
      <c r="T477" s="77"/>
      <c r="U477" s="77">
        <v>12005832</v>
      </c>
      <c r="V477" s="77"/>
      <c r="W477" s="77" t="s">
        <v>7237</v>
      </c>
      <c r="X477" s="77">
        <v>480</v>
      </c>
      <c r="Y477" s="77">
        <v>600</v>
      </c>
      <c r="Z477" s="77">
        <v>20</v>
      </c>
      <c r="AA477" s="77">
        <f t="shared" si="63"/>
        <v>0.28799999999999998</v>
      </c>
      <c r="AB477" s="77" t="s">
        <v>70</v>
      </c>
      <c r="AC477" s="77"/>
      <c r="AD477" s="77"/>
      <c r="AE477" s="77"/>
      <c r="AF477" s="77">
        <f t="shared" si="64"/>
        <v>394305304</v>
      </c>
      <c r="AG477" s="77">
        <f t="shared" si="65"/>
        <v>600</v>
      </c>
      <c r="AH477" s="77">
        <f t="shared" si="66"/>
        <v>20</v>
      </c>
      <c r="AI477" s="77">
        <f t="shared" si="67"/>
        <v>0.28799999999999998</v>
      </c>
      <c r="AJ477" s="77" t="s">
        <v>72</v>
      </c>
      <c r="AK477" s="77">
        <v>394305304</v>
      </c>
      <c r="AL477" s="78">
        <v>44659</v>
      </c>
      <c r="AM477" s="78">
        <v>44659</v>
      </c>
      <c r="AN477" s="78">
        <v>44662</v>
      </c>
      <c r="AO477" s="78">
        <v>44662</v>
      </c>
      <c r="AP477" s="78">
        <v>44662</v>
      </c>
      <c r="AQ477" s="77" t="s">
        <v>89</v>
      </c>
      <c r="AR477" s="77"/>
      <c r="AS477" s="77"/>
      <c r="AT477" s="77"/>
      <c r="AU477" s="77"/>
      <c r="AV477" s="78"/>
      <c r="AW477" s="77" t="s">
        <v>1198</v>
      </c>
      <c r="AX477" s="77"/>
      <c r="AY477" s="77"/>
      <c r="AZ477" s="77"/>
      <c r="BA477" s="77"/>
      <c r="BB477" s="77"/>
      <c r="BC477" s="77"/>
      <c r="BD477" s="77"/>
      <c r="BE477" s="77">
        <f t="shared" si="68"/>
        <v>15</v>
      </c>
      <c r="BF477" s="77">
        <f t="shared" si="69"/>
        <v>4</v>
      </c>
      <c r="BG477" s="77">
        <f t="shared" si="70"/>
        <v>2022</v>
      </c>
      <c r="BH477" s="77"/>
    </row>
    <row r="478" spans="1:60">
      <c r="A478" s="77" t="s">
        <v>55</v>
      </c>
      <c r="B478" s="77" t="s">
        <v>56</v>
      </c>
      <c r="C478" s="77">
        <v>394305379</v>
      </c>
      <c r="D478" s="77"/>
      <c r="E478" s="77" t="s">
        <v>7166</v>
      </c>
      <c r="F478" s="77" t="s">
        <v>85</v>
      </c>
      <c r="G478" s="77" t="s">
        <v>5855</v>
      </c>
      <c r="H478" s="77" t="s">
        <v>5856</v>
      </c>
      <c r="I478" s="77" t="s">
        <v>6216</v>
      </c>
      <c r="J478" s="77" t="s">
        <v>85</v>
      </c>
      <c r="K478" s="309" t="s">
        <v>5858</v>
      </c>
      <c r="L478" s="77" t="s">
        <v>7080</v>
      </c>
      <c r="M478" s="77" t="s">
        <v>7081</v>
      </c>
      <c r="N478" s="77" t="s">
        <v>7082</v>
      </c>
      <c r="O478" s="77" t="s">
        <v>445</v>
      </c>
      <c r="P478" s="77">
        <v>76904</v>
      </c>
      <c r="Q478" s="77"/>
      <c r="R478" s="77"/>
      <c r="S478" s="77"/>
      <c r="T478" s="77"/>
      <c r="U478" s="77">
        <v>12005832</v>
      </c>
      <c r="V478" s="77"/>
      <c r="W478" s="77" t="s">
        <v>7237</v>
      </c>
      <c r="X478" s="77">
        <v>480</v>
      </c>
      <c r="Y478" s="77">
        <v>600</v>
      </c>
      <c r="Z478" s="77">
        <v>20</v>
      </c>
      <c r="AA478" s="77">
        <f t="shared" si="63"/>
        <v>0.28799999999999998</v>
      </c>
      <c r="AB478" s="77" t="s">
        <v>70</v>
      </c>
      <c r="AC478" s="77"/>
      <c r="AD478" s="77"/>
      <c r="AE478" s="77"/>
      <c r="AF478" s="77">
        <f t="shared" si="64"/>
        <v>394305379</v>
      </c>
      <c r="AG478" s="77">
        <f t="shared" si="65"/>
        <v>600</v>
      </c>
      <c r="AH478" s="77">
        <f t="shared" si="66"/>
        <v>20</v>
      </c>
      <c r="AI478" s="77">
        <f t="shared" si="67"/>
        <v>0.28799999999999998</v>
      </c>
      <c r="AJ478" s="77" t="s">
        <v>72</v>
      </c>
      <c r="AK478" s="77">
        <v>394305379</v>
      </c>
      <c r="AL478" s="78">
        <v>44659</v>
      </c>
      <c r="AM478" s="78">
        <v>44659</v>
      </c>
      <c r="AN478" s="78">
        <v>44662</v>
      </c>
      <c r="AO478" s="78">
        <v>44662</v>
      </c>
      <c r="AP478" s="78">
        <v>44662</v>
      </c>
      <c r="AQ478" s="77" t="s">
        <v>89</v>
      </c>
      <c r="AR478" s="77"/>
      <c r="AS478" s="77"/>
      <c r="AT478" s="77"/>
      <c r="AU478" s="77"/>
      <c r="AV478" s="78"/>
      <c r="AW478" s="77" t="s">
        <v>1198</v>
      </c>
      <c r="AX478" s="77"/>
      <c r="AY478" s="77"/>
      <c r="AZ478" s="77"/>
      <c r="BA478" s="77"/>
      <c r="BB478" s="77"/>
      <c r="BC478" s="77"/>
      <c r="BD478" s="77"/>
      <c r="BE478" s="77">
        <f t="shared" si="68"/>
        <v>15</v>
      </c>
      <c r="BF478" s="77">
        <f t="shared" si="69"/>
        <v>4</v>
      </c>
      <c r="BG478" s="77">
        <f t="shared" si="70"/>
        <v>2022</v>
      </c>
      <c r="BH478" s="77"/>
    </row>
    <row r="479" spans="1:60">
      <c r="A479" s="77" t="s">
        <v>55</v>
      </c>
      <c r="B479" s="77" t="s">
        <v>56</v>
      </c>
      <c r="C479" s="77">
        <v>394305506</v>
      </c>
      <c r="D479" s="77"/>
      <c r="E479" s="77" t="s">
        <v>7166</v>
      </c>
      <c r="F479" s="77" t="s">
        <v>85</v>
      </c>
      <c r="G479" s="77" t="s">
        <v>5855</v>
      </c>
      <c r="H479" s="77" t="s">
        <v>5856</v>
      </c>
      <c r="I479" s="77" t="s">
        <v>6216</v>
      </c>
      <c r="J479" s="77" t="s">
        <v>85</v>
      </c>
      <c r="K479" s="309" t="s">
        <v>5858</v>
      </c>
      <c r="L479" s="77" t="s">
        <v>7080</v>
      </c>
      <c r="M479" s="77" t="s">
        <v>7081</v>
      </c>
      <c r="N479" s="77" t="s">
        <v>7082</v>
      </c>
      <c r="O479" s="77" t="s">
        <v>445</v>
      </c>
      <c r="P479" s="77">
        <v>76904</v>
      </c>
      <c r="Q479" s="77"/>
      <c r="R479" s="77"/>
      <c r="S479" s="77"/>
      <c r="T479" s="77"/>
      <c r="U479" s="77">
        <v>12005832</v>
      </c>
      <c r="V479" s="77"/>
      <c r="W479" s="77" t="s">
        <v>7237</v>
      </c>
      <c r="X479" s="77">
        <v>480</v>
      </c>
      <c r="Y479" s="77">
        <v>600</v>
      </c>
      <c r="Z479" s="77">
        <v>20</v>
      </c>
      <c r="AA479" s="77">
        <f t="shared" si="63"/>
        <v>0.28799999999999998</v>
      </c>
      <c r="AB479" s="77" t="s">
        <v>70</v>
      </c>
      <c r="AC479" s="77"/>
      <c r="AD479" s="77"/>
      <c r="AE479" s="77"/>
      <c r="AF479" s="77">
        <f t="shared" si="64"/>
        <v>394305506</v>
      </c>
      <c r="AG479" s="77">
        <f t="shared" si="65"/>
        <v>600</v>
      </c>
      <c r="AH479" s="77">
        <f t="shared" si="66"/>
        <v>20</v>
      </c>
      <c r="AI479" s="77">
        <f t="shared" si="67"/>
        <v>0.28799999999999998</v>
      </c>
      <c r="AJ479" s="77" t="s">
        <v>72</v>
      </c>
      <c r="AK479" s="77">
        <v>394305506</v>
      </c>
      <c r="AL479" s="78">
        <v>44659</v>
      </c>
      <c r="AM479" s="78">
        <v>44659</v>
      </c>
      <c r="AN479" s="78">
        <v>44662</v>
      </c>
      <c r="AO479" s="78">
        <v>44662</v>
      </c>
      <c r="AP479" s="78">
        <v>44662</v>
      </c>
      <c r="AQ479" s="77" t="s">
        <v>89</v>
      </c>
      <c r="AR479" s="77"/>
      <c r="AS479" s="77"/>
      <c r="AT479" s="77"/>
      <c r="AU479" s="77"/>
      <c r="AV479" s="78"/>
      <c r="AW479" s="77" t="s">
        <v>1198</v>
      </c>
      <c r="AX479" s="77"/>
      <c r="AY479" s="77"/>
      <c r="AZ479" s="77"/>
      <c r="BA479" s="77"/>
      <c r="BB479" s="77"/>
      <c r="BC479" s="77"/>
      <c r="BD479" s="77"/>
      <c r="BE479" s="77">
        <f t="shared" si="68"/>
        <v>15</v>
      </c>
      <c r="BF479" s="77">
        <f t="shared" si="69"/>
        <v>4</v>
      </c>
      <c r="BG479" s="77">
        <f t="shared" si="70"/>
        <v>2022</v>
      </c>
      <c r="BH479" s="77"/>
    </row>
    <row r="480" spans="1:60">
      <c r="A480" s="77" t="s">
        <v>55</v>
      </c>
      <c r="B480" s="77" t="s">
        <v>56</v>
      </c>
      <c r="C480" s="77">
        <v>394305538</v>
      </c>
      <c r="D480" s="77"/>
      <c r="E480" s="77" t="s">
        <v>7166</v>
      </c>
      <c r="F480" s="77" t="s">
        <v>85</v>
      </c>
      <c r="G480" s="77" t="s">
        <v>5855</v>
      </c>
      <c r="H480" s="77" t="s">
        <v>5856</v>
      </c>
      <c r="I480" s="77" t="s">
        <v>6216</v>
      </c>
      <c r="J480" s="77" t="s">
        <v>85</v>
      </c>
      <c r="K480" s="309" t="s">
        <v>5858</v>
      </c>
      <c r="L480" s="77" t="s">
        <v>7080</v>
      </c>
      <c r="M480" s="77" t="s">
        <v>7081</v>
      </c>
      <c r="N480" s="77" t="s">
        <v>7082</v>
      </c>
      <c r="O480" s="77" t="s">
        <v>445</v>
      </c>
      <c r="P480" s="77">
        <v>76904</v>
      </c>
      <c r="Q480" s="77"/>
      <c r="R480" s="77"/>
      <c r="S480" s="77"/>
      <c r="T480" s="77"/>
      <c r="U480" s="77">
        <v>12005832</v>
      </c>
      <c r="V480" s="77"/>
      <c r="W480" s="77" t="s">
        <v>7237</v>
      </c>
      <c r="X480" s="77">
        <v>480</v>
      </c>
      <c r="Y480" s="77">
        <v>600</v>
      </c>
      <c r="Z480" s="77">
        <v>20</v>
      </c>
      <c r="AA480" s="77">
        <f t="shared" si="63"/>
        <v>0.28799999999999998</v>
      </c>
      <c r="AB480" s="77" t="s">
        <v>70</v>
      </c>
      <c r="AC480" s="77"/>
      <c r="AD480" s="77"/>
      <c r="AE480" s="77"/>
      <c r="AF480" s="77">
        <f t="shared" si="64"/>
        <v>394305538</v>
      </c>
      <c r="AG480" s="77">
        <f t="shared" si="65"/>
        <v>600</v>
      </c>
      <c r="AH480" s="77">
        <f t="shared" si="66"/>
        <v>20</v>
      </c>
      <c r="AI480" s="77">
        <f t="shared" si="67"/>
        <v>0.28799999999999998</v>
      </c>
      <c r="AJ480" s="77" t="s">
        <v>72</v>
      </c>
      <c r="AK480" s="77">
        <v>394305538</v>
      </c>
      <c r="AL480" s="78">
        <v>44659</v>
      </c>
      <c r="AM480" s="78">
        <v>44659</v>
      </c>
      <c r="AN480" s="78">
        <v>44662</v>
      </c>
      <c r="AO480" s="78">
        <v>44662</v>
      </c>
      <c r="AP480" s="78">
        <v>44662</v>
      </c>
      <c r="AQ480" s="77" t="s">
        <v>89</v>
      </c>
      <c r="AR480" s="77"/>
      <c r="AS480" s="77"/>
      <c r="AT480" s="77"/>
      <c r="AU480" s="77"/>
      <c r="AV480" s="78"/>
      <c r="AW480" s="77" t="s">
        <v>1198</v>
      </c>
      <c r="AX480" s="77"/>
      <c r="AY480" s="77"/>
      <c r="AZ480" s="77"/>
      <c r="BA480" s="77"/>
      <c r="BB480" s="77"/>
      <c r="BC480" s="77"/>
      <c r="BD480" s="77"/>
      <c r="BE480" s="77">
        <f t="shared" si="68"/>
        <v>15</v>
      </c>
      <c r="BF480" s="77">
        <f t="shared" si="69"/>
        <v>4</v>
      </c>
      <c r="BG480" s="77">
        <f t="shared" si="70"/>
        <v>2022</v>
      </c>
      <c r="BH480" s="77"/>
    </row>
    <row r="481" spans="1:60">
      <c r="A481" s="77" t="s">
        <v>55</v>
      </c>
      <c r="B481" s="77" t="s">
        <v>56</v>
      </c>
      <c r="C481" s="77">
        <v>394305686</v>
      </c>
      <c r="D481" s="77"/>
      <c r="E481" s="77" t="s">
        <v>7166</v>
      </c>
      <c r="F481" s="77" t="s">
        <v>85</v>
      </c>
      <c r="G481" s="77" t="s">
        <v>5855</v>
      </c>
      <c r="H481" s="77" t="s">
        <v>5856</v>
      </c>
      <c r="I481" s="77" t="s">
        <v>6216</v>
      </c>
      <c r="J481" s="77" t="s">
        <v>85</v>
      </c>
      <c r="K481" s="309" t="s">
        <v>5858</v>
      </c>
      <c r="L481" s="77" t="s">
        <v>7080</v>
      </c>
      <c r="M481" s="77" t="s">
        <v>7081</v>
      </c>
      <c r="N481" s="77" t="s">
        <v>7082</v>
      </c>
      <c r="O481" s="77" t="s">
        <v>445</v>
      </c>
      <c r="P481" s="77">
        <v>76904</v>
      </c>
      <c r="Q481" s="77"/>
      <c r="R481" s="77"/>
      <c r="S481" s="77"/>
      <c r="T481" s="77"/>
      <c r="U481" s="77">
        <v>12005832</v>
      </c>
      <c r="V481" s="77"/>
      <c r="W481" s="77" t="s">
        <v>7237</v>
      </c>
      <c r="X481" s="77">
        <v>480</v>
      </c>
      <c r="Y481" s="77">
        <v>600</v>
      </c>
      <c r="Z481" s="77">
        <v>20</v>
      </c>
      <c r="AA481" s="77">
        <f t="shared" si="63"/>
        <v>0.28799999999999998</v>
      </c>
      <c r="AB481" s="77" t="s">
        <v>70</v>
      </c>
      <c r="AC481" s="77"/>
      <c r="AD481" s="77"/>
      <c r="AE481" s="77"/>
      <c r="AF481" s="77">
        <f t="shared" si="64"/>
        <v>394305686</v>
      </c>
      <c r="AG481" s="77">
        <f t="shared" si="65"/>
        <v>600</v>
      </c>
      <c r="AH481" s="77">
        <f t="shared" si="66"/>
        <v>20</v>
      </c>
      <c r="AI481" s="77">
        <f t="shared" si="67"/>
        <v>0.28799999999999998</v>
      </c>
      <c r="AJ481" s="77" t="s">
        <v>72</v>
      </c>
      <c r="AK481" s="77">
        <v>394305686</v>
      </c>
      <c r="AL481" s="78">
        <v>44659</v>
      </c>
      <c r="AM481" s="78">
        <v>44659</v>
      </c>
      <c r="AN481" s="78">
        <v>44662</v>
      </c>
      <c r="AO481" s="78">
        <v>44662</v>
      </c>
      <c r="AP481" s="78">
        <v>44662</v>
      </c>
      <c r="AQ481" s="77" t="s">
        <v>89</v>
      </c>
      <c r="AR481" s="77"/>
      <c r="AS481" s="77"/>
      <c r="AT481" s="77"/>
      <c r="AU481" s="77"/>
      <c r="AV481" s="78"/>
      <c r="AW481" s="77" t="s">
        <v>1198</v>
      </c>
      <c r="AX481" s="77"/>
      <c r="AY481" s="77"/>
      <c r="AZ481" s="77"/>
      <c r="BA481" s="77"/>
      <c r="BB481" s="77"/>
      <c r="BC481" s="77"/>
      <c r="BD481" s="77"/>
      <c r="BE481" s="77">
        <f t="shared" si="68"/>
        <v>15</v>
      </c>
      <c r="BF481" s="77">
        <f t="shared" si="69"/>
        <v>4</v>
      </c>
      <c r="BG481" s="77">
        <f t="shared" si="70"/>
        <v>2022</v>
      </c>
      <c r="BH481" s="77"/>
    </row>
    <row r="482" spans="1:60">
      <c r="A482" s="77" t="s">
        <v>55</v>
      </c>
      <c r="B482" s="77" t="s">
        <v>56</v>
      </c>
      <c r="C482" s="77">
        <v>394606649</v>
      </c>
      <c r="D482" s="77"/>
      <c r="E482" s="77" t="s">
        <v>7166</v>
      </c>
      <c r="F482" s="77" t="s">
        <v>5498</v>
      </c>
      <c r="G482" s="77" t="s">
        <v>7238</v>
      </c>
      <c r="H482" s="77" t="s">
        <v>7239</v>
      </c>
      <c r="I482" s="77" t="s">
        <v>444</v>
      </c>
      <c r="J482" s="77" t="s">
        <v>445</v>
      </c>
      <c r="K482" s="77">
        <v>77061</v>
      </c>
      <c r="L482" s="77" t="s">
        <v>7080</v>
      </c>
      <c r="M482" s="77" t="s">
        <v>7081</v>
      </c>
      <c r="N482" s="77" t="s">
        <v>7082</v>
      </c>
      <c r="O482" s="77" t="s">
        <v>445</v>
      </c>
      <c r="P482" s="77">
        <v>76904</v>
      </c>
      <c r="Q482" s="77"/>
      <c r="R482" s="77"/>
      <c r="S482" s="77"/>
      <c r="T482" s="77"/>
      <c r="U482" s="77">
        <v>12005832</v>
      </c>
      <c r="V482" s="77"/>
      <c r="W482" s="77" t="s">
        <v>7168</v>
      </c>
      <c r="X482" s="77">
        <v>480</v>
      </c>
      <c r="Y482" s="77">
        <v>600</v>
      </c>
      <c r="Z482" s="77">
        <v>20</v>
      </c>
      <c r="AA482" s="77">
        <f t="shared" si="63"/>
        <v>0.28799999999999998</v>
      </c>
      <c r="AB482" s="77" t="s">
        <v>70</v>
      </c>
      <c r="AC482" s="77"/>
      <c r="AD482" s="77"/>
      <c r="AE482" s="77"/>
      <c r="AF482" s="77">
        <f t="shared" si="64"/>
        <v>394606649</v>
      </c>
      <c r="AG482" s="77">
        <f t="shared" si="65"/>
        <v>600</v>
      </c>
      <c r="AH482" s="77">
        <f t="shared" si="66"/>
        <v>20</v>
      </c>
      <c r="AI482" s="77">
        <f t="shared" si="67"/>
        <v>0.28799999999999998</v>
      </c>
      <c r="AJ482" s="77" t="s">
        <v>72</v>
      </c>
      <c r="AK482" s="77">
        <v>394606649</v>
      </c>
      <c r="AL482" s="78">
        <v>44662</v>
      </c>
      <c r="AM482" s="78">
        <v>44662</v>
      </c>
      <c r="AN482" s="78">
        <v>44663</v>
      </c>
      <c r="AO482" s="78">
        <v>44663</v>
      </c>
      <c r="AP482" s="78">
        <v>44663</v>
      </c>
      <c r="AQ482" s="77" t="s">
        <v>89</v>
      </c>
      <c r="AR482" s="77"/>
      <c r="AS482" s="77"/>
      <c r="AT482" s="77"/>
      <c r="AU482" s="77"/>
      <c r="AV482" s="78"/>
      <c r="AW482" s="77" t="s">
        <v>1198</v>
      </c>
      <c r="AX482" s="77"/>
      <c r="AY482" s="77"/>
      <c r="AZ482" s="77"/>
      <c r="BA482" s="77"/>
      <c r="BB482" s="77"/>
      <c r="BC482" s="77"/>
      <c r="BD482" s="77"/>
      <c r="BE482" s="77">
        <f t="shared" si="68"/>
        <v>16</v>
      </c>
      <c r="BF482" s="77">
        <f t="shared" si="69"/>
        <v>4</v>
      </c>
      <c r="BG482" s="77">
        <f t="shared" si="70"/>
        <v>2022</v>
      </c>
      <c r="BH482" s="77"/>
    </row>
    <row r="483" spans="1:60">
      <c r="A483" s="77" t="s">
        <v>55</v>
      </c>
      <c r="B483" s="77" t="s">
        <v>56</v>
      </c>
      <c r="C483" s="77">
        <v>394606701</v>
      </c>
      <c r="D483" s="77"/>
      <c r="E483" s="77" t="s">
        <v>7166</v>
      </c>
      <c r="F483" s="77" t="s">
        <v>5498</v>
      </c>
      <c r="G483" s="77" t="s">
        <v>7238</v>
      </c>
      <c r="H483" s="77" t="s">
        <v>7239</v>
      </c>
      <c r="I483" s="77" t="s">
        <v>444</v>
      </c>
      <c r="J483" s="77" t="s">
        <v>445</v>
      </c>
      <c r="K483" s="77">
        <v>77061</v>
      </c>
      <c r="L483" s="77" t="s">
        <v>7080</v>
      </c>
      <c r="M483" s="77" t="s">
        <v>7081</v>
      </c>
      <c r="N483" s="77" t="s">
        <v>7082</v>
      </c>
      <c r="O483" s="77" t="s">
        <v>445</v>
      </c>
      <c r="P483" s="77">
        <v>76904</v>
      </c>
      <c r="Q483" s="77"/>
      <c r="R483" s="77"/>
      <c r="S483" s="77"/>
      <c r="T483" s="77"/>
      <c r="U483" s="77">
        <v>12005832</v>
      </c>
      <c r="V483" s="77"/>
      <c r="W483" s="77" t="s">
        <v>7168</v>
      </c>
      <c r="X483" s="77">
        <v>480</v>
      </c>
      <c r="Y483" s="77">
        <v>600</v>
      </c>
      <c r="Z483" s="77">
        <v>20</v>
      </c>
      <c r="AA483" s="77">
        <f t="shared" si="63"/>
        <v>0.28799999999999998</v>
      </c>
      <c r="AB483" s="77" t="s">
        <v>70</v>
      </c>
      <c r="AC483" s="77"/>
      <c r="AD483" s="77"/>
      <c r="AE483" s="77"/>
      <c r="AF483" s="77">
        <f t="shared" si="64"/>
        <v>394606701</v>
      </c>
      <c r="AG483" s="77">
        <f t="shared" si="65"/>
        <v>600</v>
      </c>
      <c r="AH483" s="77">
        <f t="shared" si="66"/>
        <v>20</v>
      </c>
      <c r="AI483" s="77">
        <f t="shared" si="67"/>
        <v>0.28799999999999998</v>
      </c>
      <c r="AJ483" s="77" t="s">
        <v>72</v>
      </c>
      <c r="AK483" s="77">
        <v>394606701</v>
      </c>
      <c r="AL483" s="78">
        <v>44662</v>
      </c>
      <c r="AM483" s="78">
        <v>44662</v>
      </c>
      <c r="AN483" s="78">
        <v>44663</v>
      </c>
      <c r="AO483" s="78">
        <v>44663</v>
      </c>
      <c r="AP483" s="78">
        <v>44663</v>
      </c>
      <c r="AQ483" s="77" t="s">
        <v>89</v>
      </c>
      <c r="AR483" s="77"/>
      <c r="AS483" s="77"/>
      <c r="AT483" s="77"/>
      <c r="AU483" s="77"/>
      <c r="AV483" s="78"/>
      <c r="AW483" s="77" t="s">
        <v>1198</v>
      </c>
      <c r="AX483" s="77"/>
      <c r="AY483" s="77"/>
      <c r="AZ483" s="77"/>
      <c r="BA483" s="77"/>
      <c r="BB483" s="77"/>
      <c r="BC483" s="77"/>
      <c r="BD483" s="77"/>
      <c r="BE483" s="77">
        <f t="shared" si="68"/>
        <v>16</v>
      </c>
      <c r="BF483" s="77">
        <f t="shared" si="69"/>
        <v>4</v>
      </c>
      <c r="BG483" s="77">
        <f t="shared" si="70"/>
        <v>2022</v>
      </c>
      <c r="BH483" s="77"/>
    </row>
    <row r="484" spans="1:60">
      <c r="A484" s="77" t="s">
        <v>55</v>
      </c>
      <c r="B484" s="77" t="s">
        <v>56</v>
      </c>
      <c r="C484" s="77">
        <v>394606709</v>
      </c>
      <c r="D484" s="77"/>
      <c r="E484" s="77" t="s">
        <v>7166</v>
      </c>
      <c r="F484" s="77" t="s">
        <v>5498</v>
      </c>
      <c r="G484" s="77" t="s">
        <v>5499</v>
      </c>
      <c r="H484" s="77" t="s">
        <v>7167</v>
      </c>
      <c r="I484" s="77" t="s">
        <v>5501</v>
      </c>
      <c r="J484" s="77" t="s">
        <v>445</v>
      </c>
      <c r="K484" s="77">
        <v>77536</v>
      </c>
      <c r="L484" s="77" t="s">
        <v>7080</v>
      </c>
      <c r="M484" s="77" t="s">
        <v>7081</v>
      </c>
      <c r="N484" s="77" t="s">
        <v>7082</v>
      </c>
      <c r="O484" s="77" t="s">
        <v>445</v>
      </c>
      <c r="P484" s="77">
        <v>76904</v>
      </c>
      <c r="Q484" s="77"/>
      <c r="R484" s="77"/>
      <c r="S484" s="77"/>
      <c r="T484" s="77"/>
      <c r="U484" s="77">
        <v>12005832</v>
      </c>
      <c r="V484" s="77"/>
      <c r="W484" s="77" t="s">
        <v>7168</v>
      </c>
      <c r="X484" s="77">
        <v>480</v>
      </c>
      <c r="Y484" s="77">
        <v>600</v>
      </c>
      <c r="Z484" s="77">
        <v>20</v>
      </c>
      <c r="AA484" s="77">
        <f t="shared" si="63"/>
        <v>0.28799999999999998</v>
      </c>
      <c r="AB484" s="77" t="s">
        <v>70</v>
      </c>
      <c r="AC484" s="77"/>
      <c r="AD484" s="77"/>
      <c r="AE484" s="77"/>
      <c r="AF484" s="77">
        <f t="shared" si="64"/>
        <v>394606709</v>
      </c>
      <c r="AG484" s="77">
        <f t="shared" si="65"/>
        <v>600</v>
      </c>
      <c r="AH484" s="77">
        <f t="shared" si="66"/>
        <v>20</v>
      </c>
      <c r="AI484" s="77">
        <f t="shared" si="67"/>
        <v>0.28799999999999998</v>
      </c>
      <c r="AJ484" s="77" t="s">
        <v>72</v>
      </c>
      <c r="AK484" s="77">
        <v>394606709</v>
      </c>
      <c r="AL484" s="78">
        <v>44662</v>
      </c>
      <c r="AM484" s="78">
        <v>44662</v>
      </c>
      <c r="AN484" s="78">
        <v>44663</v>
      </c>
      <c r="AO484" s="78">
        <v>44663</v>
      </c>
      <c r="AP484" s="78">
        <v>44663</v>
      </c>
      <c r="AQ484" s="77" t="s">
        <v>89</v>
      </c>
      <c r="AR484" s="77"/>
      <c r="AS484" s="77"/>
      <c r="AT484" s="77"/>
      <c r="AU484" s="77"/>
      <c r="AV484" s="78"/>
      <c r="AW484" s="77" t="s">
        <v>1198</v>
      </c>
      <c r="AX484" s="77"/>
      <c r="AY484" s="77"/>
      <c r="AZ484" s="77"/>
      <c r="BA484" s="77"/>
      <c r="BB484" s="77"/>
      <c r="BC484" s="77"/>
      <c r="BD484" s="77"/>
      <c r="BE484" s="77">
        <f t="shared" si="68"/>
        <v>16</v>
      </c>
      <c r="BF484" s="77">
        <f t="shared" si="69"/>
        <v>4</v>
      </c>
      <c r="BG484" s="77">
        <f t="shared" si="70"/>
        <v>2022</v>
      </c>
      <c r="BH484" s="77"/>
    </row>
    <row r="485" spans="1:60">
      <c r="A485" s="77" t="s">
        <v>55</v>
      </c>
      <c r="B485" s="77" t="s">
        <v>56</v>
      </c>
      <c r="C485" s="77">
        <v>394606741</v>
      </c>
      <c r="D485" s="77"/>
      <c r="E485" s="77" t="s">
        <v>7166</v>
      </c>
      <c r="F485" s="77" t="s">
        <v>5498</v>
      </c>
      <c r="G485" s="77" t="s">
        <v>5499</v>
      </c>
      <c r="H485" s="77" t="s">
        <v>7167</v>
      </c>
      <c r="I485" s="77" t="s">
        <v>5501</v>
      </c>
      <c r="J485" s="77" t="s">
        <v>445</v>
      </c>
      <c r="K485" s="77">
        <v>77536</v>
      </c>
      <c r="L485" s="77" t="s">
        <v>7080</v>
      </c>
      <c r="M485" s="77" t="s">
        <v>7081</v>
      </c>
      <c r="N485" s="77" t="s">
        <v>7082</v>
      </c>
      <c r="O485" s="77" t="s">
        <v>445</v>
      </c>
      <c r="P485" s="77">
        <v>76904</v>
      </c>
      <c r="Q485" s="77"/>
      <c r="R485" s="77"/>
      <c r="S485" s="77"/>
      <c r="T485" s="77"/>
      <c r="U485" s="77">
        <v>12005832</v>
      </c>
      <c r="V485" s="77"/>
      <c r="W485" s="77" t="s">
        <v>7168</v>
      </c>
      <c r="X485" s="77">
        <v>480</v>
      </c>
      <c r="Y485" s="77">
        <v>600</v>
      </c>
      <c r="Z485" s="77">
        <v>20</v>
      </c>
      <c r="AA485" s="77">
        <f t="shared" si="63"/>
        <v>0.28799999999999998</v>
      </c>
      <c r="AB485" s="77" t="s">
        <v>70</v>
      </c>
      <c r="AC485" s="77"/>
      <c r="AD485" s="77"/>
      <c r="AE485" s="77"/>
      <c r="AF485" s="77">
        <f t="shared" si="64"/>
        <v>394606741</v>
      </c>
      <c r="AG485" s="77">
        <f t="shared" si="65"/>
        <v>600</v>
      </c>
      <c r="AH485" s="77">
        <f t="shared" si="66"/>
        <v>20</v>
      </c>
      <c r="AI485" s="77">
        <f t="shared" si="67"/>
        <v>0.28799999999999998</v>
      </c>
      <c r="AJ485" s="77" t="s">
        <v>72</v>
      </c>
      <c r="AK485" s="77">
        <v>394606741</v>
      </c>
      <c r="AL485" s="78">
        <v>44662</v>
      </c>
      <c r="AM485" s="78">
        <v>44662</v>
      </c>
      <c r="AN485" s="78">
        <v>44663</v>
      </c>
      <c r="AO485" s="78">
        <v>44663</v>
      </c>
      <c r="AP485" s="78">
        <v>44663</v>
      </c>
      <c r="AQ485" s="77" t="s">
        <v>89</v>
      </c>
      <c r="AR485" s="77"/>
      <c r="AS485" s="77"/>
      <c r="AT485" s="77"/>
      <c r="AU485" s="77"/>
      <c r="AV485" s="78"/>
      <c r="AW485" s="77" t="s">
        <v>1198</v>
      </c>
      <c r="AX485" s="77"/>
      <c r="AY485" s="77"/>
      <c r="AZ485" s="77"/>
      <c r="BA485" s="77"/>
      <c r="BB485" s="77"/>
      <c r="BC485" s="77"/>
      <c r="BD485" s="77"/>
      <c r="BE485" s="77">
        <f t="shared" si="68"/>
        <v>16</v>
      </c>
      <c r="BF485" s="77">
        <f t="shared" si="69"/>
        <v>4</v>
      </c>
      <c r="BG485" s="77">
        <f t="shared" si="70"/>
        <v>2022</v>
      </c>
      <c r="BH485" s="77"/>
    </row>
    <row r="486" spans="1:60">
      <c r="A486" s="77" t="s">
        <v>55</v>
      </c>
      <c r="B486" s="77" t="s">
        <v>56</v>
      </c>
      <c r="C486" s="77">
        <v>394606778</v>
      </c>
      <c r="D486" s="77"/>
      <c r="E486" s="77" t="s">
        <v>7166</v>
      </c>
      <c r="F486" s="77" t="s">
        <v>5498</v>
      </c>
      <c r="G486" s="77" t="s">
        <v>5499</v>
      </c>
      <c r="H486" s="77" t="s">
        <v>7167</v>
      </c>
      <c r="I486" s="77" t="s">
        <v>5501</v>
      </c>
      <c r="J486" s="77" t="s">
        <v>445</v>
      </c>
      <c r="K486" s="77">
        <v>77536</v>
      </c>
      <c r="L486" s="77" t="s">
        <v>7080</v>
      </c>
      <c r="M486" s="77" t="s">
        <v>7081</v>
      </c>
      <c r="N486" s="77" t="s">
        <v>7082</v>
      </c>
      <c r="O486" s="77" t="s">
        <v>445</v>
      </c>
      <c r="P486" s="77">
        <v>76904</v>
      </c>
      <c r="Q486" s="77"/>
      <c r="R486" s="77"/>
      <c r="S486" s="77"/>
      <c r="T486" s="77"/>
      <c r="U486" s="77">
        <v>12005832</v>
      </c>
      <c r="V486" s="77"/>
      <c r="W486" s="77" t="s">
        <v>7168</v>
      </c>
      <c r="X486" s="77">
        <v>480</v>
      </c>
      <c r="Y486" s="77">
        <v>600</v>
      </c>
      <c r="Z486" s="77">
        <v>20</v>
      </c>
      <c r="AA486" s="77">
        <f t="shared" si="63"/>
        <v>0.28799999999999998</v>
      </c>
      <c r="AB486" s="77" t="s">
        <v>70</v>
      </c>
      <c r="AC486" s="77"/>
      <c r="AD486" s="77"/>
      <c r="AE486" s="77"/>
      <c r="AF486" s="77">
        <f t="shared" si="64"/>
        <v>394606778</v>
      </c>
      <c r="AG486" s="77">
        <f t="shared" si="65"/>
        <v>600</v>
      </c>
      <c r="AH486" s="77">
        <f t="shared" si="66"/>
        <v>20</v>
      </c>
      <c r="AI486" s="77">
        <f t="shared" si="67"/>
        <v>0.28799999999999998</v>
      </c>
      <c r="AJ486" s="77" t="s">
        <v>72</v>
      </c>
      <c r="AK486" s="77">
        <v>394606778</v>
      </c>
      <c r="AL486" s="78">
        <v>44662</v>
      </c>
      <c r="AM486" s="78">
        <v>44662</v>
      </c>
      <c r="AN486" s="78">
        <v>44663</v>
      </c>
      <c r="AO486" s="78">
        <v>44663</v>
      </c>
      <c r="AP486" s="78">
        <v>44663</v>
      </c>
      <c r="AQ486" s="77" t="s">
        <v>89</v>
      </c>
      <c r="AR486" s="77"/>
      <c r="AS486" s="77"/>
      <c r="AT486" s="77"/>
      <c r="AU486" s="77"/>
      <c r="AV486" s="78"/>
      <c r="AW486" s="77" t="s">
        <v>1198</v>
      </c>
      <c r="AX486" s="77"/>
      <c r="AY486" s="77"/>
      <c r="AZ486" s="77"/>
      <c r="BA486" s="77"/>
      <c r="BB486" s="77"/>
      <c r="BC486" s="77"/>
      <c r="BD486" s="77"/>
      <c r="BE486" s="77">
        <f t="shared" si="68"/>
        <v>16</v>
      </c>
      <c r="BF486" s="77">
        <f t="shared" si="69"/>
        <v>4</v>
      </c>
      <c r="BG486" s="77">
        <f t="shared" si="70"/>
        <v>2022</v>
      </c>
      <c r="BH486" s="77"/>
    </row>
    <row r="487" spans="1:60">
      <c r="A487" s="77" t="s">
        <v>55</v>
      </c>
      <c r="B487" s="77" t="s">
        <v>56</v>
      </c>
      <c r="C487" s="77">
        <v>394606865</v>
      </c>
      <c r="D487" s="77"/>
      <c r="E487" s="77" t="s">
        <v>7166</v>
      </c>
      <c r="F487" s="77" t="s">
        <v>5498</v>
      </c>
      <c r="G487" s="77" t="s">
        <v>5499</v>
      </c>
      <c r="H487" s="77" t="s">
        <v>7167</v>
      </c>
      <c r="I487" s="77" t="s">
        <v>5501</v>
      </c>
      <c r="J487" s="77" t="s">
        <v>445</v>
      </c>
      <c r="K487" s="77">
        <v>77536</v>
      </c>
      <c r="L487" s="77" t="s">
        <v>7080</v>
      </c>
      <c r="M487" s="77" t="s">
        <v>7081</v>
      </c>
      <c r="N487" s="77" t="s">
        <v>7082</v>
      </c>
      <c r="O487" s="77" t="s">
        <v>445</v>
      </c>
      <c r="P487" s="77">
        <v>76904</v>
      </c>
      <c r="Q487" s="77"/>
      <c r="R487" s="77"/>
      <c r="S487" s="77"/>
      <c r="T487" s="77"/>
      <c r="U487" s="77">
        <v>12005832</v>
      </c>
      <c r="V487" s="77"/>
      <c r="W487" s="77" t="s">
        <v>7168</v>
      </c>
      <c r="X487" s="77">
        <v>480</v>
      </c>
      <c r="Y487" s="77">
        <v>600</v>
      </c>
      <c r="Z487" s="77">
        <v>20</v>
      </c>
      <c r="AA487" s="77">
        <f t="shared" si="63"/>
        <v>0.28799999999999998</v>
      </c>
      <c r="AB487" s="77" t="s">
        <v>70</v>
      </c>
      <c r="AC487" s="77"/>
      <c r="AD487" s="77"/>
      <c r="AE487" s="77"/>
      <c r="AF487" s="77">
        <f t="shared" si="64"/>
        <v>394606865</v>
      </c>
      <c r="AG487" s="77">
        <f t="shared" si="65"/>
        <v>600</v>
      </c>
      <c r="AH487" s="77">
        <f t="shared" si="66"/>
        <v>20</v>
      </c>
      <c r="AI487" s="77">
        <f t="shared" si="67"/>
        <v>0.28799999999999998</v>
      </c>
      <c r="AJ487" s="77" t="s">
        <v>72</v>
      </c>
      <c r="AK487" s="77">
        <v>394606865</v>
      </c>
      <c r="AL487" s="78">
        <v>44662</v>
      </c>
      <c r="AM487" s="78">
        <v>44662</v>
      </c>
      <c r="AN487" s="78">
        <v>44663</v>
      </c>
      <c r="AO487" s="78">
        <v>44663</v>
      </c>
      <c r="AP487" s="78">
        <v>44663</v>
      </c>
      <c r="AQ487" s="77" t="s">
        <v>89</v>
      </c>
      <c r="AR487" s="77"/>
      <c r="AS487" s="77"/>
      <c r="AT487" s="77"/>
      <c r="AU487" s="77"/>
      <c r="AV487" s="78"/>
      <c r="AW487" s="77" t="s">
        <v>1198</v>
      </c>
      <c r="AX487" s="77"/>
      <c r="AY487" s="77"/>
      <c r="AZ487" s="77"/>
      <c r="BA487" s="77"/>
      <c r="BB487" s="77"/>
      <c r="BC487" s="77"/>
      <c r="BD487" s="77"/>
      <c r="BE487" s="77">
        <f t="shared" si="68"/>
        <v>16</v>
      </c>
      <c r="BF487" s="77">
        <f t="shared" si="69"/>
        <v>4</v>
      </c>
      <c r="BG487" s="77">
        <f t="shared" si="70"/>
        <v>2022</v>
      </c>
      <c r="BH487" s="77"/>
    </row>
    <row r="488" spans="1:60">
      <c r="A488" s="77" t="s">
        <v>55</v>
      </c>
      <c r="B488" s="77" t="s">
        <v>56</v>
      </c>
      <c r="C488" s="77">
        <v>394606822</v>
      </c>
      <c r="D488" s="77"/>
      <c r="E488" s="77" t="s">
        <v>7166</v>
      </c>
      <c r="F488" s="77" t="s">
        <v>5498</v>
      </c>
      <c r="G488" s="77" t="s">
        <v>5499</v>
      </c>
      <c r="H488" s="77" t="s">
        <v>7167</v>
      </c>
      <c r="I488" s="77" t="s">
        <v>5501</v>
      </c>
      <c r="J488" s="77" t="s">
        <v>445</v>
      </c>
      <c r="K488" s="77">
        <v>77536</v>
      </c>
      <c r="L488" s="77" t="s">
        <v>7080</v>
      </c>
      <c r="M488" s="77" t="s">
        <v>7081</v>
      </c>
      <c r="N488" s="77" t="s">
        <v>7082</v>
      </c>
      <c r="O488" s="77" t="s">
        <v>445</v>
      </c>
      <c r="P488" s="77">
        <v>76904</v>
      </c>
      <c r="Q488" s="77"/>
      <c r="R488" s="77"/>
      <c r="S488" s="77"/>
      <c r="T488" s="77"/>
      <c r="U488" s="77">
        <v>12005832</v>
      </c>
      <c r="V488" s="77"/>
      <c r="W488" s="77" t="s">
        <v>7168</v>
      </c>
      <c r="X488" s="77">
        <v>480</v>
      </c>
      <c r="Y488" s="77">
        <v>600</v>
      </c>
      <c r="Z488" s="77">
        <v>20</v>
      </c>
      <c r="AA488" s="77">
        <f t="shared" si="63"/>
        <v>0.28799999999999998</v>
      </c>
      <c r="AB488" s="77" t="s">
        <v>70</v>
      </c>
      <c r="AC488" s="77"/>
      <c r="AD488" s="77"/>
      <c r="AE488" s="77"/>
      <c r="AF488" s="77">
        <f t="shared" si="64"/>
        <v>394606822</v>
      </c>
      <c r="AG488" s="77">
        <f t="shared" si="65"/>
        <v>600</v>
      </c>
      <c r="AH488" s="77">
        <f t="shared" si="66"/>
        <v>20</v>
      </c>
      <c r="AI488" s="77">
        <f t="shared" si="67"/>
        <v>0.28799999999999998</v>
      </c>
      <c r="AJ488" s="77" t="s">
        <v>72</v>
      </c>
      <c r="AK488" s="77">
        <v>394606822</v>
      </c>
      <c r="AL488" s="78">
        <v>44662</v>
      </c>
      <c r="AM488" s="78">
        <v>44662</v>
      </c>
      <c r="AN488" s="78">
        <v>44663</v>
      </c>
      <c r="AO488" s="78">
        <v>44663</v>
      </c>
      <c r="AP488" s="78">
        <v>44663</v>
      </c>
      <c r="AQ488" s="77" t="s">
        <v>89</v>
      </c>
      <c r="AR488" s="77"/>
      <c r="AS488" s="77"/>
      <c r="AT488" s="77"/>
      <c r="AU488" s="77"/>
      <c r="AV488" s="78"/>
      <c r="AW488" s="77" t="s">
        <v>1198</v>
      </c>
      <c r="AX488" s="77"/>
      <c r="AY488" s="77"/>
      <c r="AZ488" s="77"/>
      <c r="BA488" s="77"/>
      <c r="BB488" s="77"/>
      <c r="BC488" s="77"/>
      <c r="BD488" s="77"/>
      <c r="BE488" s="77">
        <f t="shared" si="68"/>
        <v>16</v>
      </c>
      <c r="BF488" s="77">
        <f t="shared" si="69"/>
        <v>4</v>
      </c>
      <c r="BG488" s="77">
        <f t="shared" si="70"/>
        <v>2022</v>
      </c>
      <c r="BH488" s="77"/>
    </row>
    <row r="489" spans="1:60">
      <c r="A489" s="77" t="s">
        <v>55</v>
      </c>
      <c r="B489" s="77" t="s">
        <v>56</v>
      </c>
      <c r="C489" s="77">
        <v>394606834</v>
      </c>
      <c r="D489" s="77"/>
      <c r="E489" s="77" t="s">
        <v>7166</v>
      </c>
      <c r="F489" s="77" t="s">
        <v>5498</v>
      </c>
      <c r="G489" s="77" t="s">
        <v>5499</v>
      </c>
      <c r="H489" s="77" t="s">
        <v>7167</v>
      </c>
      <c r="I489" s="77" t="s">
        <v>5501</v>
      </c>
      <c r="J489" s="77" t="s">
        <v>445</v>
      </c>
      <c r="K489" s="77">
        <v>77536</v>
      </c>
      <c r="L489" s="77" t="s">
        <v>7080</v>
      </c>
      <c r="M489" s="77" t="s">
        <v>7081</v>
      </c>
      <c r="N489" s="77" t="s">
        <v>7082</v>
      </c>
      <c r="O489" s="77" t="s">
        <v>445</v>
      </c>
      <c r="P489" s="77">
        <v>76904</v>
      </c>
      <c r="Q489" s="77"/>
      <c r="R489" s="77"/>
      <c r="S489" s="77"/>
      <c r="T489" s="77"/>
      <c r="U489" s="77">
        <v>12005832</v>
      </c>
      <c r="V489" s="77"/>
      <c r="W489" s="77" t="s">
        <v>7168</v>
      </c>
      <c r="X489" s="77">
        <v>480</v>
      </c>
      <c r="Y489" s="77">
        <v>600</v>
      </c>
      <c r="Z489" s="77">
        <v>20</v>
      </c>
      <c r="AA489" s="77">
        <f t="shared" si="63"/>
        <v>0.28799999999999998</v>
      </c>
      <c r="AB489" s="77" t="s">
        <v>70</v>
      </c>
      <c r="AC489" s="77"/>
      <c r="AD489" s="77"/>
      <c r="AE489" s="77"/>
      <c r="AF489" s="77">
        <f t="shared" si="64"/>
        <v>394606834</v>
      </c>
      <c r="AG489" s="77">
        <f t="shared" si="65"/>
        <v>600</v>
      </c>
      <c r="AH489" s="77">
        <f t="shared" si="66"/>
        <v>20</v>
      </c>
      <c r="AI489" s="77">
        <f t="shared" si="67"/>
        <v>0.28799999999999998</v>
      </c>
      <c r="AJ489" s="77" t="s">
        <v>72</v>
      </c>
      <c r="AK489" s="77">
        <v>394606834</v>
      </c>
      <c r="AL489" s="78">
        <v>44662</v>
      </c>
      <c r="AM489" s="78">
        <v>44662</v>
      </c>
      <c r="AN489" s="78">
        <v>44663</v>
      </c>
      <c r="AO489" s="78">
        <v>44663</v>
      </c>
      <c r="AP489" s="78">
        <v>44663</v>
      </c>
      <c r="AQ489" s="77" t="s">
        <v>89</v>
      </c>
      <c r="AR489" s="77"/>
      <c r="AS489" s="77"/>
      <c r="AT489" s="77"/>
      <c r="AU489" s="77"/>
      <c r="AV489" s="78"/>
      <c r="AW489" s="77" t="s">
        <v>1198</v>
      </c>
      <c r="AX489" s="77"/>
      <c r="AY489" s="77"/>
      <c r="AZ489" s="77"/>
      <c r="BA489" s="77"/>
      <c r="BB489" s="77"/>
      <c r="BC489" s="77"/>
      <c r="BD489" s="77"/>
      <c r="BE489" s="77">
        <f t="shared" si="68"/>
        <v>16</v>
      </c>
      <c r="BF489" s="77">
        <f t="shared" si="69"/>
        <v>4</v>
      </c>
      <c r="BG489" s="77">
        <f t="shared" si="70"/>
        <v>2022</v>
      </c>
      <c r="BH489" s="77"/>
    </row>
    <row r="490" spans="1:60">
      <c r="A490" s="77" t="s">
        <v>55</v>
      </c>
      <c r="B490" s="77" t="s">
        <v>56</v>
      </c>
      <c r="C490" s="77">
        <v>394606878</v>
      </c>
      <c r="D490" s="77"/>
      <c r="E490" s="77" t="s">
        <v>7166</v>
      </c>
      <c r="F490" s="77" t="s">
        <v>5498</v>
      </c>
      <c r="G490" s="77" t="s">
        <v>5499</v>
      </c>
      <c r="H490" s="77" t="s">
        <v>7167</v>
      </c>
      <c r="I490" s="77" t="s">
        <v>5501</v>
      </c>
      <c r="J490" s="77" t="s">
        <v>445</v>
      </c>
      <c r="K490" s="77">
        <v>77536</v>
      </c>
      <c r="L490" s="77" t="s">
        <v>7080</v>
      </c>
      <c r="M490" s="77" t="s">
        <v>7081</v>
      </c>
      <c r="N490" s="77" t="s">
        <v>7082</v>
      </c>
      <c r="O490" s="77" t="s">
        <v>445</v>
      </c>
      <c r="P490" s="77">
        <v>76904</v>
      </c>
      <c r="Q490" s="77"/>
      <c r="R490" s="77"/>
      <c r="S490" s="77"/>
      <c r="T490" s="77"/>
      <c r="U490" s="77">
        <v>12005832</v>
      </c>
      <c r="V490" s="77"/>
      <c r="W490" s="77" t="s">
        <v>7168</v>
      </c>
      <c r="X490" s="77">
        <v>480</v>
      </c>
      <c r="Y490" s="77">
        <v>600</v>
      </c>
      <c r="Z490" s="77">
        <v>20</v>
      </c>
      <c r="AA490" s="77">
        <f t="shared" si="63"/>
        <v>0.28799999999999998</v>
      </c>
      <c r="AB490" s="77" t="s">
        <v>70</v>
      </c>
      <c r="AC490" s="77"/>
      <c r="AD490" s="77"/>
      <c r="AE490" s="77"/>
      <c r="AF490" s="77">
        <f t="shared" si="64"/>
        <v>394606878</v>
      </c>
      <c r="AG490" s="77">
        <f t="shared" si="65"/>
        <v>600</v>
      </c>
      <c r="AH490" s="77">
        <f t="shared" si="66"/>
        <v>20</v>
      </c>
      <c r="AI490" s="77">
        <f t="shared" si="67"/>
        <v>0.28799999999999998</v>
      </c>
      <c r="AJ490" s="77" t="s">
        <v>72</v>
      </c>
      <c r="AK490" s="77">
        <v>394606878</v>
      </c>
      <c r="AL490" s="78">
        <v>44662</v>
      </c>
      <c r="AM490" s="78">
        <v>44662</v>
      </c>
      <c r="AN490" s="78">
        <v>44663</v>
      </c>
      <c r="AO490" s="78">
        <v>44663</v>
      </c>
      <c r="AP490" s="78">
        <v>44663</v>
      </c>
      <c r="AQ490" s="77" t="s">
        <v>89</v>
      </c>
      <c r="AR490" s="77"/>
      <c r="AS490" s="77"/>
      <c r="AT490" s="77"/>
      <c r="AU490" s="77"/>
      <c r="AV490" s="78"/>
      <c r="AW490" s="77" t="s">
        <v>1198</v>
      </c>
      <c r="AX490" s="77"/>
      <c r="AY490" s="77"/>
      <c r="AZ490" s="77"/>
      <c r="BA490" s="77"/>
      <c r="BB490" s="77"/>
      <c r="BC490" s="77"/>
      <c r="BD490" s="77"/>
      <c r="BE490" s="77">
        <f t="shared" si="68"/>
        <v>16</v>
      </c>
      <c r="BF490" s="77">
        <f t="shared" si="69"/>
        <v>4</v>
      </c>
      <c r="BG490" s="77">
        <f t="shared" si="70"/>
        <v>2022</v>
      </c>
      <c r="BH490" s="77"/>
    </row>
    <row r="491" spans="1:60">
      <c r="A491" s="77" t="s">
        <v>55</v>
      </c>
      <c r="B491" s="77" t="s">
        <v>56</v>
      </c>
      <c r="C491" s="77">
        <v>394606908</v>
      </c>
      <c r="D491" s="77"/>
      <c r="E491" s="77" t="s">
        <v>7166</v>
      </c>
      <c r="F491" s="77" t="s">
        <v>5498</v>
      </c>
      <c r="G491" s="77" t="s">
        <v>5499</v>
      </c>
      <c r="H491" s="77" t="s">
        <v>7167</v>
      </c>
      <c r="I491" s="77" t="s">
        <v>5501</v>
      </c>
      <c r="J491" s="77" t="s">
        <v>445</v>
      </c>
      <c r="K491" s="77">
        <v>77536</v>
      </c>
      <c r="L491" s="77" t="s">
        <v>7080</v>
      </c>
      <c r="M491" s="77" t="s">
        <v>7081</v>
      </c>
      <c r="N491" s="77" t="s">
        <v>7082</v>
      </c>
      <c r="O491" s="77" t="s">
        <v>445</v>
      </c>
      <c r="P491" s="77">
        <v>76904</v>
      </c>
      <c r="Q491" s="77"/>
      <c r="R491" s="77"/>
      <c r="S491" s="77"/>
      <c r="T491" s="77"/>
      <c r="U491" s="77">
        <v>12005832</v>
      </c>
      <c r="V491" s="77"/>
      <c r="W491" s="77" t="s">
        <v>7168</v>
      </c>
      <c r="X491" s="77">
        <v>480</v>
      </c>
      <c r="Y491" s="77">
        <v>600</v>
      </c>
      <c r="Z491" s="77">
        <v>20</v>
      </c>
      <c r="AA491" s="77">
        <f t="shared" si="63"/>
        <v>0.28799999999999998</v>
      </c>
      <c r="AB491" s="77" t="s">
        <v>70</v>
      </c>
      <c r="AC491" s="77"/>
      <c r="AD491" s="77"/>
      <c r="AE491" s="77"/>
      <c r="AF491" s="77">
        <f t="shared" si="64"/>
        <v>394606908</v>
      </c>
      <c r="AG491" s="77">
        <f t="shared" si="65"/>
        <v>600</v>
      </c>
      <c r="AH491" s="77">
        <f t="shared" si="66"/>
        <v>20</v>
      </c>
      <c r="AI491" s="77">
        <f t="shared" si="67"/>
        <v>0.28799999999999998</v>
      </c>
      <c r="AJ491" s="77" t="s">
        <v>72</v>
      </c>
      <c r="AK491" s="77">
        <v>394606908</v>
      </c>
      <c r="AL491" s="78">
        <v>44662</v>
      </c>
      <c r="AM491" s="78">
        <v>44662</v>
      </c>
      <c r="AN491" s="78">
        <v>44663</v>
      </c>
      <c r="AO491" s="78">
        <v>44663</v>
      </c>
      <c r="AP491" s="78">
        <v>44663</v>
      </c>
      <c r="AQ491" s="77" t="s">
        <v>89</v>
      </c>
      <c r="AR491" s="77"/>
      <c r="AS491" s="77"/>
      <c r="AT491" s="77"/>
      <c r="AU491" s="77"/>
      <c r="AV491" s="78"/>
      <c r="AW491" s="77" t="s">
        <v>1198</v>
      </c>
      <c r="AX491" s="77"/>
      <c r="AY491" s="77"/>
      <c r="AZ491" s="77"/>
      <c r="BA491" s="77"/>
      <c r="BB491" s="77"/>
      <c r="BC491" s="77"/>
      <c r="BD491" s="77"/>
      <c r="BE491" s="77">
        <f t="shared" si="68"/>
        <v>16</v>
      </c>
      <c r="BF491" s="77">
        <f t="shared" si="69"/>
        <v>4</v>
      </c>
      <c r="BG491" s="77">
        <f t="shared" si="70"/>
        <v>2022</v>
      </c>
      <c r="BH491" s="77"/>
    </row>
    <row r="492" spans="1:60">
      <c r="A492" s="77" t="s">
        <v>55</v>
      </c>
      <c r="B492" s="77" t="s">
        <v>56</v>
      </c>
      <c r="C492" s="77">
        <v>394606917</v>
      </c>
      <c r="D492" s="77"/>
      <c r="E492" s="77" t="s">
        <v>7166</v>
      </c>
      <c r="F492" s="77" t="s">
        <v>5498</v>
      </c>
      <c r="G492" s="77" t="s">
        <v>5499</v>
      </c>
      <c r="H492" s="77" t="s">
        <v>7167</v>
      </c>
      <c r="I492" s="77" t="s">
        <v>5501</v>
      </c>
      <c r="J492" s="77" t="s">
        <v>445</v>
      </c>
      <c r="K492" s="77">
        <v>77536</v>
      </c>
      <c r="L492" s="77" t="s">
        <v>7080</v>
      </c>
      <c r="M492" s="77" t="s">
        <v>7081</v>
      </c>
      <c r="N492" s="77" t="s">
        <v>7082</v>
      </c>
      <c r="O492" s="77" t="s">
        <v>445</v>
      </c>
      <c r="P492" s="77">
        <v>76904</v>
      </c>
      <c r="Q492" s="77"/>
      <c r="R492" s="77"/>
      <c r="S492" s="77"/>
      <c r="T492" s="77"/>
      <c r="U492" s="77">
        <v>12005832</v>
      </c>
      <c r="V492" s="77"/>
      <c r="W492" s="77" t="s">
        <v>7168</v>
      </c>
      <c r="X492" s="77">
        <v>480</v>
      </c>
      <c r="Y492" s="77">
        <v>600</v>
      </c>
      <c r="Z492" s="77">
        <v>20</v>
      </c>
      <c r="AA492" s="77">
        <f t="shared" si="63"/>
        <v>0.28799999999999998</v>
      </c>
      <c r="AB492" s="77" t="s">
        <v>70</v>
      </c>
      <c r="AC492" s="77"/>
      <c r="AD492" s="77"/>
      <c r="AE492" s="77"/>
      <c r="AF492" s="77">
        <f t="shared" si="64"/>
        <v>394606917</v>
      </c>
      <c r="AG492" s="77">
        <f t="shared" si="65"/>
        <v>600</v>
      </c>
      <c r="AH492" s="77">
        <f t="shared" si="66"/>
        <v>20</v>
      </c>
      <c r="AI492" s="77">
        <f t="shared" si="67"/>
        <v>0.28799999999999998</v>
      </c>
      <c r="AJ492" s="77" t="s">
        <v>72</v>
      </c>
      <c r="AK492" s="77">
        <v>394606917</v>
      </c>
      <c r="AL492" s="78">
        <v>44662</v>
      </c>
      <c r="AM492" s="78">
        <v>44662</v>
      </c>
      <c r="AN492" s="78">
        <v>44663</v>
      </c>
      <c r="AO492" s="78">
        <v>44663</v>
      </c>
      <c r="AP492" s="78">
        <v>44663</v>
      </c>
      <c r="AQ492" s="77" t="s">
        <v>89</v>
      </c>
      <c r="AR492" s="77"/>
      <c r="AS492" s="77"/>
      <c r="AT492" s="77"/>
      <c r="AU492" s="77"/>
      <c r="AV492" s="78"/>
      <c r="AW492" s="77" t="s">
        <v>1198</v>
      </c>
      <c r="AX492" s="77"/>
      <c r="AY492" s="77"/>
      <c r="AZ492" s="77"/>
      <c r="BA492" s="77"/>
      <c r="BB492" s="77"/>
      <c r="BC492" s="77"/>
      <c r="BD492" s="77"/>
      <c r="BE492" s="77">
        <f t="shared" si="68"/>
        <v>16</v>
      </c>
      <c r="BF492" s="77">
        <f t="shared" si="69"/>
        <v>4</v>
      </c>
      <c r="BG492" s="77">
        <f t="shared" si="70"/>
        <v>2022</v>
      </c>
      <c r="BH492" s="77"/>
    </row>
    <row r="493" spans="1:60">
      <c r="A493" s="77" t="s">
        <v>55</v>
      </c>
      <c r="B493" s="77" t="s">
        <v>56</v>
      </c>
      <c r="C493" s="77">
        <v>394606950</v>
      </c>
      <c r="D493" s="77"/>
      <c r="E493" s="77" t="s">
        <v>7166</v>
      </c>
      <c r="F493" s="77" t="s">
        <v>5498</v>
      </c>
      <c r="G493" s="77" t="s">
        <v>5499</v>
      </c>
      <c r="H493" s="77" t="s">
        <v>7167</v>
      </c>
      <c r="I493" s="77" t="s">
        <v>5501</v>
      </c>
      <c r="J493" s="77" t="s">
        <v>445</v>
      </c>
      <c r="K493" s="77">
        <v>77536</v>
      </c>
      <c r="L493" s="77" t="s">
        <v>7080</v>
      </c>
      <c r="M493" s="77" t="s">
        <v>7081</v>
      </c>
      <c r="N493" s="77" t="s">
        <v>7082</v>
      </c>
      <c r="O493" s="77" t="s">
        <v>445</v>
      </c>
      <c r="P493" s="77">
        <v>76904</v>
      </c>
      <c r="Q493" s="77"/>
      <c r="R493" s="77"/>
      <c r="S493" s="77"/>
      <c r="T493" s="77"/>
      <c r="U493" s="77">
        <v>12005832</v>
      </c>
      <c r="V493" s="77"/>
      <c r="W493" s="77" t="s">
        <v>7168</v>
      </c>
      <c r="X493" s="77">
        <v>480</v>
      </c>
      <c r="Y493" s="77">
        <v>600</v>
      </c>
      <c r="Z493" s="77">
        <v>20</v>
      </c>
      <c r="AA493" s="77">
        <f t="shared" si="63"/>
        <v>0.28799999999999998</v>
      </c>
      <c r="AB493" s="77" t="s">
        <v>70</v>
      </c>
      <c r="AC493" s="77"/>
      <c r="AD493" s="77"/>
      <c r="AE493" s="77"/>
      <c r="AF493" s="77">
        <f t="shared" si="64"/>
        <v>394606950</v>
      </c>
      <c r="AG493" s="77">
        <f t="shared" si="65"/>
        <v>600</v>
      </c>
      <c r="AH493" s="77">
        <f t="shared" si="66"/>
        <v>20</v>
      </c>
      <c r="AI493" s="77">
        <f t="shared" si="67"/>
        <v>0.28799999999999998</v>
      </c>
      <c r="AJ493" s="77" t="s">
        <v>72</v>
      </c>
      <c r="AK493" s="77">
        <v>394606950</v>
      </c>
      <c r="AL493" s="78">
        <v>44662</v>
      </c>
      <c r="AM493" s="78">
        <v>44662</v>
      </c>
      <c r="AN493" s="78">
        <v>44663</v>
      </c>
      <c r="AO493" s="78">
        <v>44663</v>
      </c>
      <c r="AP493" s="78">
        <v>44663</v>
      </c>
      <c r="AQ493" s="77" t="s">
        <v>89</v>
      </c>
      <c r="AR493" s="77"/>
      <c r="AS493" s="77"/>
      <c r="AT493" s="77"/>
      <c r="AU493" s="77"/>
      <c r="AV493" s="78"/>
      <c r="AW493" s="77" t="s">
        <v>1198</v>
      </c>
      <c r="AX493" s="77"/>
      <c r="AY493" s="77"/>
      <c r="AZ493" s="77"/>
      <c r="BA493" s="77"/>
      <c r="BB493" s="77"/>
      <c r="BC493" s="77"/>
      <c r="BD493" s="77"/>
      <c r="BE493" s="77">
        <f t="shared" si="68"/>
        <v>16</v>
      </c>
      <c r="BF493" s="77">
        <f t="shared" si="69"/>
        <v>4</v>
      </c>
      <c r="BG493" s="77">
        <f t="shared" si="70"/>
        <v>2022</v>
      </c>
      <c r="BH493" s="77"/>
    </row>
    <row r="494" spans="1:60">
      <c r="A494" s="77" t="s">
        <v>55</v>
      </c>
      <c r="B494" s="77" t="s">
        <v>56</v>
      </c>
      <c r="C494" s="77">
        <v>394607038</v>
      </c>
      <c r="D494" s="77"/>
      <c r="E494" s="77" t="s">
        <v>7166</v>
      </c>
      <c r="F494" s="77" t="s">
        <v>5498</v>
      </c>
      <c r="G494" s="77" t="s">
        <v>5499</v>
      </c>
      <c r="H494" s="77" t="s">
        <v>7167</v>
      </c>
      <c r="I494" s="77" t="s">
        <v>5501</v>
      </c>
      <c r="J494" s="77" t="s">
        <v>445</v>
      </c>
      <c r="K494" s="77">
        <v>77536</v>
      </c>
      <c r="L494" s="77" t="s">
        <v>7080</v>
      </c>
      <c r="M494" s="77" t="s">
        <v>7081</v>
      </c>
      <c r="N494" s="77" t="s">
        <v>7082</v>
      </c>
      <c r="O494" s="77" t="s">
        <v>445</v>
      </c>
      <c r="P494" s="77">
        <v>76904</v>
      </c>
      <c r="Q494" s="77"/>
      <c r="R494" s="77"/>
      <c r="S494" s="77"/>
      <c r="T494" s="77"/>
      <c r="U494" s="77">
        <v>12005832</v>
      </c>
      <c r="V494" s="77"/>
      <c r="W494" s="77" t="s">
        <v>7168</v>
      </c>
      <c r="X494" s="77">
        <v>480</v>
      </c>
      <c r="Y494" s="77">
        <v>600</v>
      </c>
      <c r="Z494" s="77">
        <v>20</v>
      </c>
      <c r="AA494" s="77">
        <f t="shared" si="63"/>
        <v>0.28799999999999998</v>
      </c>
      <c r="AB494" s="77" t="s">
        <v>70</v>
      </c>
      <c r="AC494" s="77"/>
      <c r="AD494" s="77"/>
      <c r="AE494" s="77"/>
      <c r="AF494" s="77">
        <f t="shared" si="64"/>
        <v>394607038</v>
      </c>
      <c r="AG494" s="77">
        <f t="shared" si="65"/>
        <v>600</v>
      </c>
      <c r="AH494" s="77">
        <f t="shared" si="66"/>
        <v>20</v>
      </c>
      <c r="AI494" s="77">
        <f t="shared" si="67"/>
        <v>0.28799999999999998</v>
      </c>
      <c r="AJ494" s="77" t="s">
        <v>72</v>
      </c>
      <c r="AK494" s="77">
        <v>394607038</v>
      </c>
      <c r="AL494" s="78">
        <v>44662</v>
      </c>
      <c r="AM494" s="78">
        <v>44662</v>
      </c>
      <c r="AN494" s="78">
        <v>44663</v>
      </c>
      <c r="AO494" s="78">
        <v>44663</v>
      </c>
      <c r="AP494" s="78">
        <v>44663</v>
      </c>
      <c r="AQ494" s="77" t="s">
        <v>89</v>
      </c>
      <c r="AR494" s="77"/>
      <c r="AS494" s="77"/>
      <c r="AT494" s="77"/>
      <c r="AU494" s="77"/>
      <c r="AV494" s="78"/>
      <c r="AW494" s="77" t="s">
        <v>1198</v>
      </c>
      <c r="AX494" s="77"/>
      <c r="AY494" s="77"/>
      <c r="AZ494" s="77"/>
      <c r="BA494" s="77"/>
      <c r="BB494" s="77"/>
      <c r="BC494" s="77"/>
      <c r="BD494" s="77"/>
      <c r="BE494" s="77">
        <f t="shared" si="68"/>
        <v>16</v>
      </c>
      <c r="BF494" s="77">
        <f t="shared" si="69"/>
        <v>4</v>
      </c>
      <c r="BG494" s="77">
        <f t="shared" si="70"/>
        <v>2022</v>
      </c>
      <c r="BH494" s="77"/>
    </row>
    <row r="495" spans="1:60">
      <c r="A495" s="77" t="s">
        <v>55</v>
      </c>
      <c r="B495" s="77" t="s">
        <v>56</v>
      </c>
      <c r="C495" s="77">
        <v>394607281</v>
      </c>
      <c r="D495" s="77"/>
      <c r="E495" s="77" t="s">
        <v>7166</v>
      </c>
      <c r="F495" s="77" t="s">
        <v>5498</v>
      </c>
      <c r="G495" s="77" t="s">
        <v>5499</v>
      </c>
      <c r="H495" s="77" t="s">
        <v>7167</v>
      </c>
      <c r="I495" s="77" t="s">
        <v>5501</v>
      </c>
      <c r="J495" s="77" t="s">
        <v>445</v>
      </c>
      <c r="K495" s="77">
        <v>77536</v>
      </c>
      <c r="L495" s="77" t="s">
        <v>7080</v>
      </c>
      <c r="M495" s="77" t="s">
        <v>7081</v>
      </c>
      <c r="N495" s="77" t="s">
        <v>7082</v>
      </c>
      <c r="O495" s="77" t="s">
        <v>445</v>
      </c>
      <c r="P495" s="77">
        <v>76904</v>
      </c>
      <c r="Q495" s="77"/>
      <c r="R495" s="77"/>
      <c r="S495" s="77"/>
      <c r="T495" s="77"/>
      <c r="U495" s="77">
        <v>12005832</v>
      </c>
      <c r="V495" s="77"/>
      <c r="W495" s="77" t="s">
        <v>7168</v>
      </c>
      <c r="X495" s="77">
        <v>480</v>
      </c>
      <c r="Y495" s="77">
        <v>600</v>
      </c>
      <c r="Z495" s="77">
        <v>20</v>
      </c>
      <c r="AA495" s="77">
        <f t="shared" si="63"/>
        <v>0.28799999999999998</v>
      </c>
      <c r="AB495" s="77" t="s">
        <v>70</v>
      </c>
      <c r="AC495" s="77"/>
      <c r="AD495" s="77"/>
      <c r="AE495" s="77"/>
      <c r="AF495" s="77">
        <f t="shared" si="64"/>
        <v>394607281</v>
      </c>
      <c r="AG495" s="77">
        <f t="shared" si="65"/>
        <v>600</v>
      </c>
      <c r="AH495" s="77">
        <f t="shared" si="66"/>
        <v>20</v>
      </c>
      <c r="AI495" s="77">
        <f t="shared" si="67"/>
        <v>0.28799999999999998</v>
      </c>
      <c r="AJ495" s="77" t="s">
        <v>72</v>
      </c>
      <c r="AK495" s="77">
        <v>394607281</v>
      </c>
      <c r="AL495" s="78">
        <v>44662</v>
      </c>
      <c r="AM495" s="78">
        <v>44662</v>
      </c>
      <c r="AN495" s="78">
        <v>44663</v>
      </c>
      <c r="AO495" s="78">
        <v>44663</v>
      </c>
      <c r="AP495" s="78">
        <v>44663</v>
      </c>
      <c r="AQ495" s="77" t="s">
        <v>89</v>
      </c>
      <c r="AR495" s="77"/>
      <c r="AS495" s="77"/>
      <c r="AT495" s="77"/>
      <c r="AU495" s="77"/>
      <c r="AV495" s="78"/>
      <c r="AW495" s="77" t="s">
        <v>1198</v>
      </c>
      <c r="AX495" s="77"/>
      <c r="AY495" s="77"/>
      <c r="AZ495" s="77"/>
      <c r="BA495" s="77"/>
      <c r="BB495" s="77"/>
      <c r="BC495" s="77"/>
      <c r="BD495" s="77"/>
      <c r="BE495" s="77">
        <f t="shared" si="68"/>
        <v>16</v>
      </c>
      <c r="BF495" s="77">
        <f t="shared" si="69"/>
        <v>4</v>
      </c>
      <c r="BG495" s="77">
        <f t="shared" si="70"/>
        <v>2022</v>
      </c>
      <c r="BH495" s="77"/>
    </row>
    <row r="496" spans="1:60">
      <c r="A496" s="77" t="s">
        <v>55</v>
      </c>
      <c r="B496" s="77" t="s">
        <v>56</v>
      </c>
      <c r="C496" s="77">
        <v>394607484</v>
      </c>
      <c r="D496" s="77"/>
      <c r="E496" s="77" t="s">
        <v>7166</v>
      </c>
      <c r="F496" s="77" t="s">
        <v>5498</v>
      </c>
      <c r="G496" s="77" t="s">
        <v>5499</v>
      </c>
      <c r="H496" s="77" t="s">
        <v>7167</v>
      </c>
      <c r="I496" s="77" t="s">
        <v>5501</v>
      </c>
      <c r="J496" s="77" t="s">
        <v>445</v>
      </c>
      <c r="K496" s="77">
        <v>77536</v>
      </c>
      <c r="L496" s="77" t="s">
        <v>7080</v>
      </c>
      <c r="M496" s="77" t="s">
        <v>7081</v>
      </c>
      <c r="N496" s="77" t="s">
        <v>7082</v>
      </c>
      <c r="O496" s="77" t="s">
        <v>445</v>
      </c>
      <c r="P496" s="77">
        <v>76904</v>
      </c>
      <c r="Q496" s="77"/>
      <c r="R496" s="77"/>
      <c r="S496" s="77"/>
      <c r="T496" s="77"/>
      <c r="U496" s="77">
        <v>12005832</v>
      </c>
      <c r="V496" s="77"/>
      <c r="W496" s="77" t="s">
        <v>7168</v>
      </c>
      <c r="X496" s="77">
        <v>480</v>
      </c>
      <c r="Y496" s="77">
        <v>600</v>
      </c>
      <c r="Z496" s="77">
        <v>20</v>
      </c>
      <c r="AA496" s="77">
        <f t="shared" si="63"/>
        <v>0.28799999999999998</v>
      </c>
      <c r="AB496" s="77" t="s">
        <v>70</v>
      </c>
      <c r="AC496" s="77"/>
      <c r="AD496" s="77"/>
      <c r="AE496" s="77"/>
      <c r="AF496" s="77">
        <f t="shared" si="64"/>
        <v>394607484</v>
      </c>
      <c r="AG496" s="77">
        <f t="shared" si="65"/>
        <v>600</v>
      </c>
      <c r="AH496" s="77">
        <f t="shared" si="66"/>
        <v>20</v>
      </c>
      <c r="AI496" s="77">
        <f t="shared" si="67"/>
        <v>0.28799999999999998</v>
      </c>
      <c r="AJ496" s="77" t="s">
        <v>72</v>
      </c>
      <c r="AK496" s="77">
        <v>394607484</v>
      </c>
      <c r="AL496" s="78">
        <v>44662</v>
      </c>
      <c r="AM496" s="78">
        <v>44662</v>
      </c>
      <c r="AN496" s="78">
        <v>44663</v>
      </c>
      <c r="AO496" s="78">
        <v>44663</v>
      </c>
      <c r="AP496" s="78">
        <v>44663</v>
      </c>
      <c r="AQ496" s="77" t="s">
        <v>89</v>
      </c>
      <c r="AR496" s="77"/>
      <c r="AS496" s="77"/>
      <c r="AT496" s="77"/>
      <c r="AU496" s="77"/>
      <c r="AV496" s="78"/>
      <c r="AW496" s="77" t="s">
        <v>1198</v>
      </c>
      <c r="AX496" s="77"/>
      <c r="AY496" s="77"/>
      <c r="AZ496" s="77"/>
      <c r="BA496" s="77"/>
      <c r="BB496" s="77"/>
      <c r="BC496" s="77"/>
      <c r="BD496" s="77"/>
      <c r="BE496" s="77">
        <f t="shared" si="68"/>
        <v>16</v>
      </c>
      <c r="BF496" s="77">
        <f t="shared" si="69"/>
        <v>4</v>
      </c>
      <c r="BG496" s="77">
        <f t="shared" si="70"/>
        <v>2022</v>
      </c>
      <c r="BH496" s="77"/>
    </row>
    <row r="497" spans="1:60">
      <c r="A497" s="77" t="s">
        <v>55</v>
      </c>
      <c r="B497" s="77" t="s">
        <v>56</v>
      </c>
      <c r="C497" s="77">
        <v>394607635</v>
      </c>
      <c r="D497" s="77"/>
      <c r="E497" s="77" t="s">
        <v>7166</v>
      </c>
      <c r="F497" s="77" t="s">
        <v>5498</v>
      </c>
      <c r="G497" s="77" t="s">
        <v>5499</v>
      </c>
      <c r="H497" s="77" t="s">
        <v>7167</v>
      </c>
      <c r="I497" s="77" t="s">
        <v>5501</v>
      </c>
      <c r="J497" s="77" t="s">
        <v>445</v>
      </c>
      <c r="K497" s="77">
        <v>77536</v>
      </c>
      <c r="L497" s="77" t="s">
        <v>7080</v>
      </c>
      <c r="M497" s="77" t="s">
        <v>7081</v>
      </c>
      <c r="N497" s="77" t="s">
        <v>7082</v>
      </c>
      <c r="O497" s="77" t="s">
        <v>445</v>
      </c>
      <c r="P497" s="77">
        <v>76904</v>
      </c>
      <c r="Q497" s="77"/>
      <c r="R497" s="77"/>
      <c r="S497" s="77"/>
      <c r="T497" s="77"/>
      <c r="U497" s="77">
        <v>12005832</v>
      </c>
      <c r="V497" s="77"/>
      <c r="W497" s="77" t="s">
        <v>7168</v>
      </c>
      <c r="X497" s="77">
        <v>480</v>
      </c>
      <c r="Y497" s="77">
        <v>600</v>
      </c>
      <c r="Z497" s="77">
        <v>20</v>
      </c>
      <c r="AA497" s="77">
        <f t="shared" si="63"/>
        <v>0.28799999999999998</v>
      </c>
      <c r="AB497" s="77" t="s">
        <v>70</v>
      </c>
      <c r="AC497" s="77"/>
      <c r="AD497" s="77"/>
      <c r="AE497" s="77"/>
      <c r="AF497" s="77">
        <f t="shared" si="64"/>
        <v>394607635</v>
      </c>
      <c r="AG497" s="77">
        <f t="shared" si="65"/>
        <v>600</v>
      </c>
      <c r="AH497" s="77">
        <f t="shared" si="66"/>
        <v>20</v>
      </c>
      <c r="AI497" s="77">
        <f t="shared" si="67"/>
        <v>0.28799999999999998</v>
      </c>
      <c r="AJ497" s="77" t="s">
        <v>72</v>
      </c>
      <c r="AK497" s="77">
        <v>394607635</v>
      </c>
      <c r="AL497" s="78">
        <v>44662</v>
      </c>
      <c r="AM497" s="78">
        <v>44662</v>
      </c>
      <c r="AN497" s="78">
        <v>44663</v>
      </c>
      <c r="AO497" s="78">
        <v>44663</v>
      </c>
      <c r="AP497" s="78">
        <v>44663</v>
      </c>
      <c r="AQ497" s="77" t="s">
        <v>89</v>
      </c>
      <c r="AR497" s="77"/>
      <c r="AS497" s="77"/>
      <c r="AT497" s="77"/>
      <c r="AU497" s="77"/>
      <c r="AV497" s="78"/>
      <c r="AW497" s="77" t="s">
        <v>1198</v>
      </c>
      <c r="AX497" s="77"/>
      <c r="AY497" s="77"/>
      <c r="AZ497" s="77"/>
      <c r="BA497" s="77"/>
      <c r="BB497" s="77"/>
      <c r="BC497" s="77"/>
      <c r="BD497" s="77"/>
      <c r="BE497" s="77">
        <f t="shared" si="68"/>
        <v>16</v>
      </c>
      <c r="BF497" s="77">
        <f t="shared" si="69"/>
        <v>4</v>
      </c>
      <c r="BG497" s="77">
        <f t="shared" si="70"/>
        <v>2022</v>
      </c>
      <c r="BH497" s="77"/>
    </row>
    <row r="498" spans="1:60">
      <c r="A498" s="77" t="s">
        <v>55</v>
      </c>
      <c r="B498" s="77" t="s">
        <v>56</v>
      </c>
      <c r="C498" s="77">
        <v>394675113</v>
      </c>
      <c r="D498" s="77"/>
      <c r="E498" s="77" t="s">
        <v>7166</v>
      </c>
      <c r="F498" s="77" t="s">
        <v>2135</v>
      </c>
      <c r="G498" s="77" t="s">
        <v>2147</v>
      </c>
      <c r="H498" s="77" t="s">
        <v>2148</v>
      </c>
      <c r="I498" s="77" t="s">
        <v>531</v>
      </c>
      <c r="J498" s="77" t="s">
        <v>110</v>
      </c>
      <c r="K498" s="77">
        <v>91761</v>
      </c>
      <c r="L498" s="77" t="s">
        <v>7080</v>
      </c>
      <c r="M498" s="77" t="s">
        <v>7081</v>
      </c>
      <c r="N498" s="77" t="s">
        <v>7082</v>
      </c>
      <c r="O498" s="77" t="s">
        <v>445</v>
      </c>
      <c r="P498" s="77">
        <v>76904</v>
      </c>
      <c r="Q498" s="77"/>
      <c r="R498" s="77"/>
      <c r="S498" s="77"/>
      <c r="T498" s="77"/>
      <c r="U498" s="77">
        <v>12005832</v>
      </c>
      <c r="V498" s="77">
        <v>0</v>
      </c>
      <c r="W498" s="77" t="s">
        <v>4634</v>
      </c>
      <c r="X498" s="77">
        <v>480</v>
      </c>
      <c r="Y498" s="77">
        <v>600</v>
      </c>
      <c r="Z498" s="77">
        <v>20</v>
      </c>
      <c r="AA498" s="77">
        <f t="shared" si="63"/>
        <v>0.28799999999999998</v>
      </c>
      <c r="AB498" s="77" t="s">
        <v>70</v>
      </c>
      <c r="AC498" s="77"/>
      <c r="AD498" s="77"/>
      <c r="AE498" s="77"/>
      <c r="AF498" s="77">
        <f t="shared" si="64"/>
        <v>394675113</v>
      </c>
      <c r="AG498" s="77">
        <f t="shared" si="65"/>
        <v>600</v>
      </c>
      <c r="AH498" s="77">
        <f t="shared" si="66"/>
        <v>20</v>
      </c>
      <c r="AI498" s="77">
        <f t="shared" si="67"/>
        <v>0.28799999999999998</v>
      </c>
      <c r="AJ498" s="77" t="s">
        <v>72</v>
      </c>
      <c r="AK498" s="77">
        <v>394675113</v>
      </c>
      <c r="AL498" s="78">
        <v>44662</v>
      </c>
      <c r="AM498" s="78">
        <v>44662</v>
      </c>
      <c r="AN498" s="78">
        <v>44664</v>
      </c>
      <c r="AO498" s="78">
        <v>44664</v>
      </c>
      <c r="AP498" s="78">
        <v>44664</v>
      </c>
      <c r="AQ498" s="77" t="s">
        <v>89</v>
      </c>
      <c r="AR498" s="77" t="s">
        <v>7240</v>
      </c>
      <c r="AS498" s="77"/>
      <c r="AT498" s="77"/>
      <c r="AU498" s="77"/>
      <c r="AV498" s="78"/>
      <c r="AW498" s="77" t="s">
        <v>1198</v>
      </c>
      <c r="AX498" s="77"/>
      <c r="AY498" s="77"/>
      <c r="AZ498" s="77"/>
      <c r="BA498" s="77"/>
      <c r="BB498" s="77"/>
      <c r="BC498" s="77"/>
      <c r="BD498" s="77"/>
      <c r="BE498" s="77">
        <f t="shared" si="68"/>
        <v>16</v>
      </c>
      <c r="BF498" s="77">
        <f t="shared" si="69"/>
        <v>4</v>
      </c>
      <c r="BG498" s="77">
        <f t="shared" si="70"/>
        <v>2022</v>
      </c>
      <c r="BH498" s="77"/>
    </row>
    <row r="499" spans="1:60">
      <c r="A499" s="77" t="s">
        <v>55</v>
      </c>
      <c r="B499" s="77" t="s">
        <v>56</v>
      </c>
      <c r="C499" s="77">
        <v>394168900</v>
      </c>
      <c r="D499" s="77"/>
      <c r="E499" s="77" t="s">
        <v>7166</v>
      </c>
      <c r="F499" s="77" t="s">
        <v>2135</v>
      </c>
      <c r="G499" s="77" t="s">
        <v>2147</v>
      </c>
      <c r="H499" s="77" t="s">
        <v>2148</v>
      </c>
      <c r="I499" s="77" t="s">
        <v>531</v>
      </c>
      <c r="J499" s="77" t="s">
        <v>110</v>
      </c>
      <c r="K499" s="77">
        <v>91761</v>
      </c>
      <c r="L499" s="77" t="s">
        <v>7080</v>
      </c>
      <c r="M499" s="77" t="s">
        <v>7081</v>
      </c>
      <c r="N499" s="77" t="s">
        <v>7082</v>
      </c>
      <c r="O499" s="77" t="s">
        <v>445</v>
      </c>
      <c r="P499" s="77">
        <v>76904</v>
      </c>
      <c r="Q499" s="77"/>
      <c r="R499" s="77"/>
      <c r="S499" s="77"/>
      <c r="T499" s="77"/>
      <c r="U499" s="77">
        <v>12005832</v>
      </c>
      <c r="V499" s="77">
        <v>0</v>
      </c>
      <c r="W499" s="77" t="s">
        <v>4634</v>
      </c>
      <c r="X499" s="77">
        <v>480</v>
      </c>
      <c r="Y499" s="77">
        <v>600</v>
      </c>
      <c r="Z499" s="77">
        <v>20</v>
      </c>
      <c r="AA499" s="77">
        <f t="shared" si="63"/>
        <v>0.28799999999999998</v>
      </c>
      <c r="AB499" s="77" t="s">
        <v>70</v>
      </c>
      <c r="AC499" s="77"/>
      <c r="AD499" s="77"/>
      <c r="AE499" s="77"/>
      <c r="AF499" s="77">
        <f t="shared" si="64"/>
        <v>394168900</v>
      </c>
      <c r="AG499" s="77">
        <f t="shared" si="65"/>
        <v>600</v>
      </c>
      <c r="AH499" s="77">
        <f t="shared" si="66"/>
        <v>20</v>
      </c>
      <c r="AI499" s="77">
        <f t="shared" si="67"/>
        <v>0.28799999999999998</v>
      </c>
      <c r="AJ499" s="77" t="s">
        <v>72</v>
      </c>
      <c r="AK499" s="77">
        <v>394168900</v>
      </c>
      <c r="AL499" s="78">
        <v>44662</v>
      </c>
      <c r="AM499" s="78">
        <v>44662</v>
      </c>
      <c r="AN499" s="78">
        <v>44664</v>
      </c>
      <c r="AO499" s="78">
        <v>44664</v>
      </c>
      <c r="AP499" s="78">
        <v>44664</v>
      </c>
      <c r="AQ499" s="77" t="s">
        <v>89</v>
      </c>
      <c r="AR499" s="77" t="s">
        <v>7241</v>
      </c>
      <c r="AS499" s="77"/>
      <c r="AT499" s="77"/>
      <c r="AU499" s="77"/>
      <c r="AV499" s="78"/>
      <c r="AW499" s="77" t="s">
        <v>1198</v>
      </c>
      <c r="AX499" s="77"/>
      <c r="AY499" s="77"/>
      <c r="AZ499" s="77"/>
      <c r="BA499" s="77"/>
      <c r="BB499" s="77"/>
      <c r="BC499" s="77"/>
      <c r="BD499" s="77"/>
      <c r="BE499" s="77">
        <f t="shared" si="68"/>
        <v>16</v>
      </c>
      <c r="BF499" s="77">
        <f t="shared" si="69"/>
        <v>4</v>
      </c>
      <c r="BG499" s="77">
        <f t="shared" si="70"/>
        <v>2022</v>
      </c>
      <c r="BH499" s="77"/>
    </row>
    <row r="500" spans="1:60">
      <c r="A500" s="77" t="s">
        <v>55</v>
      </c>
      <c r="B500" s="77" t="s">
        <v>56</v>
      </c>
      <c r="C500" s="77">
        <v>394170371</v>
      </c>
      <c r="D500" s="77"/>
      <c r="E500" s="77" t="s">
        <v>7166</v>
      </c>
      <c r="F500" s="77" t="s">
        <v>2135</v>
      </c>
      <c r="G500" s="77" t="s">
        <v>2147</v>
      </c>
      <c r="H500" s="77" t="s">
        <v>2148</v>
      </c>
      <c r="I500" s="77" t="s">
        <v>531</v>
      </c>
      <c r="J500" s="77" t="s">
        <v>110</v>
      </c>
      <c r="K500" s="77">
        <v>91761</v>
      </c>
      <c r="L500" s="77" t="s">
        <v>7080</v>
      </c>
      <c r="M500" s="77" t="s">
        <v>7081</v>
      </c>
      <c r="N500" s="77" t="s">
        <v>7082</v>
      </c>
      <c r="O500" s="77" t="s">
        <v>445</v>
      </c>
      <c r="P500" s="77">
        <v>76904</v>
      </c>
      <c r="Q500" s="77"/>
      <c r="R500" s="77"/>
      <c r="S500" s="77"/>
      <c r="T500" s="77"/>
      <c r="U500" s="77">
        <v>12005832</v>
      </c>
      <c r="V500" s="77">
        <v>0</v>
      </c>
      <c r="W500" s="77" t="s">
        <v>4634</v>
      </c>
      <c r="X500" s="77">
        <v>480</v>
      </c>
      <c r="Y500" s="77">
        <v>600</v>
      </c>
      <c r="Z500" s="77">
        <v>20</v>
      </c>
      <c r="AA500" s="77">
        <f t="shared" si="63"/>
        <v>0.28799999999999998</v>
      </c>
      <c r="AB500" s="77" t="s">
        <v>70</v>
      </c>
      <c r="AC500" s="77"/>
      <c r="AD500" s="77"/>
      <c r="AE500" s="77"/>
      <c r="AF500" s="77">
        <f t="shared" si="64"/>
        <v>394170371</v>
      </c>
      <c r="AG500" s="77">
        <f t="shared" si="65"/>
        <v>600</v>
      </c>
      <c r="AH500" s="77">
        <f t="shared" si="66"/>
        <v>20</v>
      </c>
      <c r="AI500" s="77">
        <f t="shared" si="67"/>
        <v>0.28799999999999998</v>
      </c>
      <c r="AJ500" s="77" t="s">
        <v>72</v>
      </c>
      <c r="AK500" s="77">
        <v>394170371</v>
      </c>
      <c r="AL500" s="78">
        <v>44662</v>
      </c>
      <c r="AM500" s="78">
        <v>44662</v>
      </c>
      <c r="AN500" s="78">
        <v>44664</v>
      </c>
      <c r="AO500" s="78">
        <v>44664</v>
      </c>
      <c r="AP500" s="78">
        <v>44664</v>
      </c>
      <c r="AQ500" s="77" t="s">
        <v>89</v>
      </c>
      <c r="AR500" s="77" t="s">
        <v>7242</v>
      </c>
      <c r="AS500" s="77"/>
      <c r="AT500" s="77"/>
      <c r="AU500" s="77"/>
      <c r="AV500" s="78"/>
      <c r="AW500" s="77" t="s">
        <v>1198</v>
      </c>
      <c r="AX500" s="77"/>
      <c r="AY500" s="77"/>
      <c r="AZ500" s="77"/>
      <c r="BA500" s="77"/>
      <c r="BB500" s="77"/>
      <c r="BC500" s="77"/>
      <c r="BD500" s="77"/>
      <c r="BE500" s="77">
        <f t="shared" si="68"/>
        <v>16</v>
      </c>
      <c r="BF500" s="77">
        <f t="shared" si="69"/>
        <v>4</v>
      </c>
      <c r="BG500" s="77">
        <f t="shared" si="70"/>
        <v>2022</v>
      </c>
      <c r="BH500" s="77"/>
    </row>
    <row r="501" spans="1:60">
      <c r="A501" s="77" t="s">
        <v>55</v>
      </c>
      <c r="B501" s="77" t="s">
        <v>56</v>
      </c>
      <c r="C501" s="77">
        <v>394170452</v>
      </c>
      <c r="D501" s="77"/>
      <c r="E501" s="77" t="s">
        <v>7166</v>
      </c>
      <c r="F501" s="77" t="s">
        <v>2135</v>
      </c>
      <c r="G501" s="77" t="s">
        <v>2147</v>
      </c>
      <c r="H501" s="77" t="s">
        <v>2148</v>
      </c>
      <c r="I501" s="77" t="s">
        <v>531</v>
      </c>
      <c r="J501" s="77" t="s">
        <v>110</v>
      </c>
      <c r="K501" s="77">
        <v>91761</v>
      </c>
      <c r="L501" s="77" t="s">
        <v>7080</v>
      </c>
      <c r="M501" s="77" t="s">
        <v>7081</v>
      </c>
      <c r="N501" s="77" t="s">
        <v>7082</v>
      </c>
      <c r="O501" s="77" t="s">
        <v>445</v>
      </c>
      <c r="P501" s="77">
        <v>76904</v>
      </c>
      <c r="Q501" s="77"/>
      <c r="R501" s="77"/>
      <c r="S501" s="77"/>
      <c r="T501" s="77"/>
      <c r="U501" s="77">
        <v>12005832</v>
      </c>
      <c r="V501" s="77">
        <v>0</v>
      </c>
      <c r="W501" s="77" t="s">
        <v>4634</v>
      </c>
      <c r="X501" s="77">
        <v>480</v>
      </c>
      <c r="Y501" s="77">
        <v>600</v>
      </c>
      <c r="Z501" s="77">
        <v>20</v>
      </c>
      <c r="AA501" s="77">
        <f t="shared" si="63"/>
        <v>0.28799999999999998</v>
      </c>
      <c r="AB501" s="77" t="s">
        <v>70</v>
      </c>
      <c r="AC501" s="77"/>
      <c r="AD501" s="77"/>
      <c r="AE501" s="77"/>
      <c r="AF501" s="77">
        <f t="shared" si="64"/>
        <v>394170452</v>
      </c>
      <c r="AG501" s="77">
        <f t="shared" si="65"/>
        <v>600</v>
      </c>
      <c r="AH501" s="77">
        <f t="shared" si="66"/>
        <v>20</v>
      </c>
      <c r="AI501" s="77">
        <f t="shared" si="67"/>
        <v>0.28799999999999998</v>
      </c>
      <c r="AJ501" s="77" t="s">
        <v>72</v>
      </c>
      <c r="AK501" s="77">
        <v>394170452</v>
      </c>
      <c r="AL501" s="78">
        <v>44662</v>
      </c>
      <c r="AM501" s="78">
        <v>44662</v>
      </c>
      <c r="AN501" s="78">
        <v>44664</v>
      </c>
      <c r="AO501" s="78">
        <v>44664</v>
      </c>
      <c r="AP501" s="78">
        <v>44664</v>
      </c>
      <c r="AQ501" s="77" t="s">
        <v>89</v>
      </c>
      <c r="AR501" s="77" t="s">
        <v>7243</v>
      </c>
      <c r="AS501" s="77"/>
      <c r="AT501" s="77"/>
      <c r="AU501" s="77"/>
      <c r="AV501" s="78"/>
      <c r="AW501" s="77" t="s">
        <v>1198</v>
      </c>
      <c r="AX501" s="77"/>
      <c r="AY501" s="77"/>
      <c r="AZ501" s="77"/>
      <c r="BA501" s="77"/>
      <c r="BB501" s="77"/>
      <c r="BC501" s="77"/>
      <c r="BD501" s="77"/>
      <c r="BE501" s="77">
        <f t="shared" si="68"/>
        <v>16</v>
      </c>
      <c r="BF501" s="77">
        <f t="shared" si="69"/>
        <v>4</v>
      </c>
      <c r="BG501" s="77">
        <f t="shared" si="70"/>
        <v>2022</v>
      </c>
      <c r="BH501" s="77"/>
    </row>
    <row r="502" spans="1:60">
      <c r="A502" s="77" t="s">
        <v>55</v>
      </c>
      <c r="B502" s="77" t="s">
        <v>56</v>
      </c>
      <c r="C502" s="77">
        <v>394675415</v>
      </c>
      <c r="D502" s="77"/>
      <c r="E502" s="77" t="s">
        <v>7166</v>
      </c>
      <c r="F502" s="77" t="s">
        <v>2135</v>
      </c>
      <c r="G502" s="77" t="s">
        <v>2147</v>
      </c>
      <c r="H502" s="77" t="s">
        <v>2148</v>
      </c>
      <c r="I502" s="77" t="s">
        <v>531</v>
      </c>
      <c r="J502" s="77" t="s">
        <v>110</v>
      </c>
      <c r="K502" s="77">
        <v>91761</v>
      </c>
      <c r="L502" s="77" t="s">
        <v>7080</v>
      </c>
      <c r="M502" s="77" t="s">
        <v>7081</v>
      </c>
      <c r="N502" s="77" t="s">
        <v>7082</v>
      </c>
      <c r="O502" s="77" t="s">
        <v>445</v>
      </c>
      <c r="P502" s="77">
        <v>76904</v>
      </c>
      <c r="Q502" s="77"/>
      <c r="R502" s="77"/>
      <c r="S502" s="77"/>
      <c r="T502" s="77"/>
      <c r="U502" s="77">
        <v>12005832</v>
      </c>
      <c r="V502" s="77">
        <v>0</v>
      </c>
      <c r="W502" s="77" t="s">
        <v>4634</v>
      </c>
      <c r="X502" s="77">
        <v>480</v>
      </c>
      <c r="Y502" s="77">
        <v>600</v>
      </c>
      <c r="Z502" s="77">
        <v>20</v>
      </c>
      <c r="AA502" s="77">
        <f t="shared" si="63"/>
        <v>0.28799999999999998</v>
      </c>
      <c r="AB502" s="77" t="s">
        <v>70</v>
      </c>
      <c r="AC502" s="77"/>
      <c r="AD502" s="77"/>
      <c r="AE502" s="77"/>
      <c r="AF502" s="77">
        <f t="shared" si="64"/>
        <v>394675415</v>
      </c>
      <c r="AG502" s="77">
        <f t="shared" si="65"/>
        <v>600</v>
      </c>
      <c r="AH502" s="77">
        <f t="shared" si="66"/>
        <v>20</v>
      </c>
      <c r="AI502" s="77">
        <f t="shared" si="67"/>
        <v>0.28799999999999998</v>
      </c>
      <c r="AJ502" s="77" t="s">
        <v>72</v>
      </c>
      <c r="AK502" s="77">
        <v>394675415</v>
      </c>
      <c r="AL502" s="78">
        <v>44662</v>
      </c>
      <c r="AM502" s="78">
        <v>44662</v>
      </c>
      <c r="AN502" s="78">
        <v>44664</v>
      </c>
      <c r="AO502" s="78">
        <v>44664</v>
      </c>
      <c r="AP502" s="78">
        <v>44664</v>
      </c>
      <c r="AQ502" s="77" t="s">
        <v>89</v>
      </c>
      <c r="AR502" s="77" t="s">
        <v>7244</v>
      </c>
      <c r="AS502" s="77"/>
      <c r="AT502" s="77"/>
      <c r="AU502" s="77"/>
      <c r="AV502" s="78"/>
      <c r="AW502" s="77" t="s">
        <v>1198</v>
      </c>
      <c r="AX502" s="77"/>
      <c r="AY502" s="77"/>
      <c r="AZ502" s="77"/>
      <c r="BA502" s="77"/>
      <c r="BB502" s="77"/>
      <c r="BC502" s="77"/>
      <c r="BD502" s="77"/>
      <c r="BE502" s="77">
        <f t="shared" si="68"/>
        <v>16</v>
      </c>
      <c r="BF502" s="77">
        <f t="shared" si="69"/>
        <v>4</v>
      </c>
      <c r="BG502" s="77">
        <f t="shared" si="70"/>
        <v>2022</v>
      </c>
      <c r="BH502" s="77"/>
    </row>
    <row r="503" spans="1:60">
      <c r="A503" s="77" t="s">
        <v>55</v>
      </c>
      <c r="B503" s="77" t="s">
        <v>56</v>
      </c>
      <c r="C503" s="77">
        <v>394170677</v>
      </c>
      <c r="D503" s="77"/>
      <c r="E503" s="77" t="s">
        <v>7166</v>
      </c>
      <c r="F503" s="77" t="s">
        <v>2135</v>
      </c>
      <c r="G503" s="77" t="s">
        <v>2147</v>
      </c>
      <c r="H503" s="77" t="s">
        <v>2148</v>
      </c>
      <c r="I503" s="77" t="s">
        <v>531</v>
      </c>
      <c r="J503" s="77" t="s">
        <v>110</v>
      </c>
      <c r="K503" s="77">
        <v>91761</v>
      </c>
      <c r="L503" s="77" t="s">
        <v>7080</v>
      </c>
      <c r="M503" s="77" t="s">
        <v>7081</v>
      </c>
      <c r="N503" s="77" t="s">
        <v>7082</v>
      </c>
      <c r="O503" s="77" t="s">
        <v>445</v>
      </c>
      <c r="P503" s="77">
        <v>76904</v>
      </c>
      <c r="Q503" s="77"/>
      <c r="R503" s="77"/>
      <c r="S503" s="77"/>
      <c r="T503" s="77"/>
      <c r="U503" s="77">
        <v>12005832</v>
      </c>
      <c r="V503" s="77">
        <v>0</v>
      </c>
      <c r="W503" s="77" t="s">
        <v>4634</v>
      </c>
      <c r="X503" s="77">
        <v>480</v>
      </c>
      <c r="Y503" s="77">
        <v>600</v>
      </c>
      <c r="Z503" s="77">
        <v>20</v>
      </c>
      <c r="AA503" s="77">
        <f t="shared" si="63"/>
        <v>0.28799999999999998</v>
      </c>
      <c r="AB503" s="77" t="s">
        <v>70</v>
      </c>
      <c r="AC503" s="77"/>
      <c r="AD503" s="77"/>
      <c r="AE503" s="77"/>
      <c r="AF503" s="77">
        <f t="shared" si="64"/>
        <v>394170677</v>
      </c>
      <c r="AG503" s="77">
        <f t="shared" si="65"/>
        <v>600</v>
      </c>
      <c r="AH503" s="77">
        <f t="shared" si="66"/>
        <v>20</v>
      </c>
      <c r="AI503" s="77">
        <f t="shared" si="67"/>
        <v>0.28799999999999998</v>
      </c>
      <c r="AJ503" s="77" t="s">
        <v>72</v>
      </c>
      <c r="AK503" s="77">
        <v>394170677</v>
      </c>
      <c r="AL503" s="78">
        <v>44662</v>
      </c>
      <c r="AM503" s="78">
        <v>44662</v>
      </c>
      <c r="AN503" s="78">
        <v>44664</v>
      </c>
      <c r="AO503" s="78">
        <v>44664</v>
      </c>
      <c r="AP503" s="78">
        <v>44664</v>
      </c>
      <c r="AQ503" s="77" t="s">
        <v>89</v>
      </c>
      <c r="AR503" s="77" t="s">
        <v>7245</v>
      </c>
      <c r="AS503" s="77"/>
      <c r="AT503" s="77"/>
      <c r="AU503" s="77"/>
      <c r="AV503" s="78"/>
      <c r="AW503" s="77" t="s">
        <v>1198</v>
      </c>
      <c r="AX503" s="77"/>
      <c r="AY503" s="77"/>
      <c r="AZ503" s="77"/>
      <c r="BA503" s="77"/>
      <c r="BB503" s="77"/>
      <c r="BC503" s="77"/>
      <c r="BD503" s="77"/>
      <c r="BE503" s="77">
        <f t="shared" si="68"/>
        <v>16</v>
      </c>
      <c r="BF503" s="77">
        <f t="shared" si="69"/>
        <v>4</v>
      </c>
      <c r="BG503" s="77">
        <f t="shared" si="70"/>
        <v>2022</v>
      </c>
      <c r="BH503" s="77"/>
    </row>
    <row r="504" spans="1:60">
      <c r="A504" s="77" t="s">
        <v>55</v>
      </c>
      <c r="B504" s="77" t="s">
        <v>56</v>
      </c>
      <c r="C504" s="77">
        <v>394170806</v>
      </c>
      <c r="D504" s="77"/>
      <c r="E504" s="77" t="s">
        <v>7166</v>
      </c>
      <c r="F504" s="77" t="s">
        <v>2135</v>
      </c>
      <c r="G504" s="77" t="s">
        <v>2147</v>
      </c>
      <c r="H504" s="77" t="s">
        <v>2148</v>
      </c>
      <c r="I504" s="77" t="s">
        <v>531</v>
      </c>
      <c r="J504" s="77" t="s">
        <v>110</v>
      </c>
      <c r="K504" s="77">
        <v>91761</v>
      </c>
      <c r="L504" s="77" t="s">
        <v>7080</v>
      </c>
      <c r="M504" s="77" t="s">
        <v>7081</v>
      </c>
      <c r="N504" s="77" t="s">
        <v>7082</v>
      </c>
      <c r="O504" s="77" t="s">
        <v>445</v>
      </c>
      <c r="P504" s="77">
        <v>76904</v>
      </c>
      <c r="Q504" s="77"/>
      <c r="R504" s="77"/>
      <c r="S504" s="77"/>
      <c r="T504" s="77"/>
      <c r="U504" s="77">
        <v>12005832</v>
      </c>
      <c r="V504" s="77">
        <v>0</v>
      </c>
      <c r="W504" s="77" t="s">
        <v>4634</v>
      </c>
      <c r="X504" s="77">
        <v>480</v>
      </c>
      <c r="Y504" s="77">
        <v>600</v>
      </c>
      <c r="Z504" s="77">
        <v>20</v>
      </c>
      <c r="AA504" s="77">
        <f t="shared" si="63"/>
        <v>0.28799999999999998</v>
      </c>
      <c r="AB504" s="77" t="s">
        <v>70</v>
      </c>
      <c r="AC504" s="77"/>
      <c r="AD504" s="77"/>
      <c r="AE504" s="77"/>
      <c r="AF504" s="77">
        <f t="shared" si="64"/>
        <v>394170806</v>
      </c>
      <c r="AG504" s="77">
        <f t="shared" si="65"/>
        <v>600</v>
      </c>
      <c r="AH504" s="77">
        <f t="shared" si="66"/>
        <v>20</v>
      </c>
      <c r="AI504" s="77">
        <f t="shared" si="67"/>
        <v>0.28799999999999998</v>
      </c>
      <c r="AJ504" s="77" t="s">
        <v>72</v>
      </c>
      <c r="AK504" s="77">
        <v>394170806</v>
      </c>
      <c r="AL504" s="78">
        <v>44662</v>
      </c>
      <c r="AM504" s="78">
        <v>44662</v>
      </c>
      <c r="AN504" s="78">
        <v>44664</v>
      </c>
      <c r="AO504" s="78">
        <v>44664</v>
      </c>
      <c r="AP504" s="78">
        <v>44664</v>
      </c>
      <c r="AQ504" s="77" t="s">
        <v>89</v>
      </c>
      <c r="AR504" s="77" t="s">
        <v>7246</v>
      </c>
      <c r="AS504" s="77"/>
      <c r="AT504" s="77"/>
      <c r="AU504" s="77"/>
      <c r="AV504" s="78"/>
      <c r="AW504" s="77" t="s">
        <v>1198</v>
      </c>
      <c r="AX504" s="77"/>
      <c r="AY504" s="77"/>
      <c r="AZ504" s="77"/>
      <c r="BA504" s="77"/>
      <c r="BB504" s="77"/>
      <c r="BC504" s="77"/>
      <c r="BD504" s="77"/>
      <c r="BE504" s="77">
        <f t="shared" si="68"/>
        <v>16</v>
      </c>
      <c r="BF504" s="77">
        <f t="shared" si="69"/>
        <v>4</v>
      </c>
      <c r="BG504" s="77">
        <f t="shared" si="70"/>
        <v>2022</v>
      </c>
      <c r="BH504" s="77"/>
    </row>
    <row r="505" spans="1:60">
      <c r="A505" s="77" t="s">
        <v>55</v>
      </c>
      <c r="B505" s="77" t="s">
        <v>56</v>
      </c>
      <c r="C505" s="77">
        <v>394171582</v>
      </c>
      <c r="D505" s="77"/>
      <c r="E505" s="77" t="s">
        <v>7166</v>
      </c>
      <c r="F505" s="77" t="s">
        <v>2135</v>
      </c>
      <c r="G505" s="77" t="s">
        <v>2147</v>
      </c>
      <c r="H505" s="77" t="s">
        <v>2148</v>
      </c>
      <c r="I505" s="77" t="s">
        <v>531</v>
      </c>
      <c r="J505" s="77" t="s">
        <v>110</v>
      </c>
      <c r="K505" s="77">
        <v>91761</v>
      </c>
      <c r="L505" s="77" t="s">
        <v>7080</v>
      </c>
      <c r="M505" s="77" t="s">
        <v>7081</v>
      </c>
      <c r="N505" s="77" t="s">
        <v>7082</v>
      </c>
      <c r="O505" s="77" t="s">
        <v>445</v>
      </c>
      <c r="P505" s="77">
        <v>76904</v>
      </c>
      <c r="Q505" s="77"/>
      <c r="R505" s="77"/>
      <c r="S505" s="77"/>
      <c r="T505" s="77"/>
      <c r="U505" s="77">
        <v>12005832</v>
      </c>
      <c r="V505" s="77">
        <v>0</v>
      </c>
      <c r="W505" s="77" t="s">
        <v>4634</v>
      </c>
      <c r="X505" s="77">
        <v>480</v>
      </c>
      <c r="Y505" s="77">
        <v>600</v>
      </c>
      <c r="Z505" s="77">
        <v>20</v>
      </c>
      <c r="AA505" s="77">
        <f t="shared" si="63"/>
        <v>0.28799999999999998</v>
      </c>
      <c r="AB505" s="77" t="s">
        <v>70</v>
      </c>
      <c r="AC505" s="77"/>
      <c r="AD505" s="77"/>
      <c r="AE505" s="77"/>
      <c r="AF505" s="77">
        <f t="shared" si="64"/>
        <v>394171582</v>
      </c>
      <c r="AG505" s="77">
        <f t="shared" si="65"/>
        <v>600</v>
      </c>
      <c r="AH505" s="77">
        <f t="shared" si="66"/>
        <v>20</v>
      </c>
      <c r="AI505" s="77">
        <f t="shared" si="67"/>
        <v>0.28799999999999998</v>
      </c>
      <c r="AJ505" s="77" t="s">
        <v>72</v>
      </c>
      <c r="AK505" s="77">
        <v>394171582</v>
      </c>
      <c r="AL505" s="78">
        <v>44662</v>
      </c>
      <c r="AM505" s="78">
        <v>44662</v>
      </c>
      <c r="AN505" s="78">
        <v>44664</v>
      </c>
      <c r="AO505" s="78">
        <v>44664</v>
      </c>
      <c r="AP505" s="78">
        <v>44664</v>
      </c>
      <c r="AQ505" s="77" t="s">
        <v>89</v>
      </c>
      <c r="AR505" s="77" t="s">
        <v>7247</v>
      </c>
      <c r="AS505" s="77"/>
      <c r="AT505" s="77"/>
      <c r="AU505" s="77"/>
      <c r="AV505" s="78"/>
      <c r="AW505" s="77" t="s">
        <v>1198</v>
      </c>
      <c r="AX505" s="77"/>
      <c r="AY505" s="77"/>
      <c r="AZ505" s="77"/>
      <c r="BA505" s="77"/>
      <c r="BB505" s="77"/>
      <c r="BC505" s="77"/>
      <c r="BD505" s="77"/>
      <c r="BE505" s="77">
        <f t="shared" si="68"/>
        <v>16</v>
      </c>
      <c r="BF505" s="77">
        <f t="shared" si="69"/>
        <v>4</v>
      </c>
      <c r="BG505" s="77">
        <f t="shared" si="70"/>
        <v>2022</v>
      </c>
      <c r="BH505" s="77"/>
    </row>
    <row r="506" spans="1:60">
      <c r="A506" s="77" t="s">
        <v>55</v>
      </c>
      <c r="B506" s="77" t="s">
        <v>56</v>
      </c>
      <c r="C506" s="77">
        <v>394675481</v>
      </c>
      <c r="D506" s="77"/>
      <c r="E506" s="77" t="s">
        <v>7166</v>
      </c>
      <c r="F506" s="77" t="s">
        <v>2135</v>
      </c>
      <c r="G506" s="77" t="s">
        <v>2147</v>
      </c>
      <c r="H506" s="77" t="s">
        <v>2148</v>
      </c>
      <c r="I506" s="77" t="s">
        <v>531</v>
      </c>
      <c r="J506" s="77" t="s">
        <v>110</v>
      </c>
      <c r="K506" s="77">
        <v>91761</v>
      </c>
      <c r="L506" s="77" t="s">
        <v>7080</v>
      </c>
      <c r="M506" s="77" t="s">
        <v>7081</v>
      </c>
      <c r="N506" s="77" t="s">
        <v>7082</v>
      </c>
      <c r="O506" s="77" t="s">
        <v>445</v>
      </c>
      <c r="P506" s="77">
        <v>76904</v>
      </c>
      <c r="Q506" s="77"/>
      <c r="R506" s="77"/>
      <c r="S506" s="77"/>
      <c r="T506" s="77"/>
      <c r="U506" s="77">
        <v>12005832</v>
      </c>
      <c r="V506" s="77">
        <v>0</v>
      </c>
      <c r="W506" s="77" t="s">
        <v>4634</v>
      </c>
      <c r="X506" s="77">
        <v>480</v>
      </c>
      <c r="Y506" s="77">
        <v>600</v>
      </c>
      <c r="Z506" s="77">
        <v>20</v>
      </c>
      <c r="AA506" s="77">
        <f t="shared" si="63"/>
        <v>0.28799999999999998</v>
      </c>
      <c r="AB506" s="77" t="s">
        <v>70</v>
      </c>
      <c r="AC506" s="77"/>
      <c r="AD506" s="77"/>
      <c r="AE506" s="77"/>
      <c r="AF506" s="77">
        <f t="shared" si="64"/>
        <v>394675481</v>
      </c>
      <c r="AG506" s="77">
        <f t="shared" si="65"/>
        <v>600</v>
      </c>
      <c r="AH506" s="77">
        <f t="shared" si="66"/>
        <v>20</v>
      </c>
      <c r="AI506" s="77">
        <f t="shared" si="67"/>
        <v>0.28799999999999998</v>
      </c>
      <c r="AJ506" s="77" t="s">
        <v>72</v>
      </c>
      <c r="AK506" s="77">
        <v>394675481</v>
      </c>
      <c r="AL506" s="78">
        <v>44662</v>
      </c>
      <c r="AM506" s="78">
        <v>44662</v>
      </c>
      <c r="AN506" s="78">
        <v>44664</v>
      </c>
      <c r="AO506" s="78">
        <v>44664</v>
      </c>
      <c r="AP506" s="78">
        <v>44664</v>
      </c>
      <c r="AQ506" s="77" t="s">
        <v>89</v>
      </c>
      <c r="AR506" s="77" t="s">
        <v>7248</v>
      </c>
      <c r="AS506" s="77"/>
      <c r="AT506" s="77"/>
      <c r="AU506" s="77"/>
      <c r="AV506" s="78"/>
      <c r="AW506" s="77" t="s">
        <v>1198</v>
      </c>
      <c r="AX506" s="77"/>
      <c r="AY506" s="77"/>
      <c r="AZ506" s="77"/>
      <c r="BA506" s="77"/>
      <c r="BB506" s="77"/>
      <c r="BC506" s="77"/>
      <c r="BD506" s="77"/>
      <c r="BE506" s="77">
        <f t="shared" si="68"/>
        <v>16</v>
      </c>
      <c r="BF506" s="77">
        <f t="shared" si="69"/>
        <v>4</v>
      </c>
      <c r="BG506" s="77">
        <f t="shared" si="70"/>
        <v>2022</v>
      </c>
      <c r="BH506" s="77"/>
    </row>
    <row r="507" spans="1:60">
      <c r="A507" s="77" t="s">
        <v>55</v>
      </c>
      <c r="B507" s="77" t="s">
        <v>56</v>
      </c>
      <c r="C507" s="77">
        <v>394675529</v>
      </c>
      <c r="D507" s="77"/>
      <c r="E507" s="77" t="s">
        <v>7166</v>
      </c>
      <c r="F507" s="77" t="s">
        <v>2135</v>
      </c>
      <c r="G507" s="77" t="s">
        <v>2147</v>
      </c>
      <c r="H507" s="77" t="s">
        <v>2148</v>
      </c>
      <c r="I507" s="77" t="s">
        <v>531</v>
      </c>
      <c r="J507" s="77" t="s">
        <v>110</v>
      </c>
      <c r="K507" s="77">
        <v>91761</v>
      </c>
      <c r="L507" s="77" t="s">
        <v>7080</v>
      </c>
      <c r="M507" s="77" t="s">
        <v>7081</v>
      </c>
      <c r="N507" s="77" t="s">
        <v>7082</v>
      </c>
      <c r="O507" s="77" t="s">
        <v>445</v>
      </c>
      <c r="P507" s="77">
        <v>76904</v>
      </c>
      <c r="Q507" s="77"/>
      <c r="R507" s="77"/>
      <c r="S507" s="77"/>
      <c r="T507" s="77"/>
      <c r="U507" s="77">
        <v>12005832</v>
      </c>
      <c r="V507" s="77">
        <v>0</v>
      </c>
      <c r="W507" s="77" t="s">
        <v>4634</v>
      </c>
      <c r="X507" s="77">
        <v>480</v>
      </c>
      <c r="Y507" s="77">
        <v>600</v>
      </c>
      <c r="Z507" s="77">
        <v>20</v>
      </c>
      <c r="AA507" s="77">
        <f t="shared" si="63"/>
        <v>0.28799999999999998</v>
      </c>
      <c r="AB507" s="77" t="s">
        <v>70</v>
      </c>
      <c r="AC507" s="77"/>
      <c r="AD507" s="77"/>
      <c r="AE507" s="77"/>
      <c r="AF507" s="77">
        <f t="shared" si="64"/>
        <v>394675529</v>
      </c>
      <c r="AG507" s="77">
        <f t="shared" si="65"/>
        <v>600</v>
      </c>
      <c r="AH507" s="77">
        <f t="shared" si="66"/>
        <v>20</v>
      </c>
      <c r="AI507" s="77">
        <f t="shared" si="67"/>
        <v>0.28799999999999998</v>
      </c>
      <c r="AJ507" s="77" t="s">
        <v>72</v>
      </c>
      <c r="AK507" s="77">
        <v>394675529</v>
      </c>
      <c r="AL507" s="78">
        <v>44662</v>
      </c>
      <c r="AM507" s="78">
        <v>44662</v>
      </c>
      <c r="AN507" s="78">
        <v>44664</v>
      </c>
      <c r="AO507" s="78">
        <v>44664</v>
      </c>
      <c r="AP507" s="78">
        <v>44664</v>
      </c>
      <c r="AQ507" s="77" t="s">
        <v>89</v>
      </c>
      <c r="AR507" s="77" t="s">
        <v>7249</v>
      </c>
      <c r="AS507" s="77"/>
      <c r="AT507" s="77"/>
      <c r="AU507" s="77"/>
      <c r="AV507" s="78"/>
      <c r="AW507" s="77" t="s">
        <v>1198</v>
      </c>
      <c r="AX507" s="77"/>
      <c r="AY507" s="77"/>
      <c r="AZ507" s="77"/>
      <c r="BA507" s="77"/>
      <c r="BB507" s="77"/>
      <c r="BC507" s="77"/>
      <c r="BD507" s="77"/>
      <c r="BE507" s="77">
        <f t="shared" si="68"/>
        <v>16</v>
      </c>
      <c r="BF507" s="77">
        <f t="shared" si="69"/>
        <v>4</v>
      </c>
      <c r="BG507" s="77">
        <f t="shared" si="70"/>
        <v>2022</v>
      </c>
      <c r="BH507" s="77"/>
    </row>
    <row r="508" spans="1:60">
      <c r="A508" s="77" t="s">
        <v>55</v>
      </c>
      <c r="B508" s="77" t="s">
        <v>56</v>
      </c>
      <c r="C508" s="77">
        <v>394169872</v>
      </c>
      <c r="D508" s="77"/>
      <c r="E508" s="77" t="s">
        <v>7166</v>
      </c>
      <c r="F508" s="77" t="s">
        <v>2135</v>
      </c>
      <c r="G508" s="77" t="s">
        <v>2147</v>
      </c>
      <c r="H508" s="77" t="s">
        <v>2148</v>
      </c>
      <c r="I508" s="77" t="s">
        <v>531</v>
      </c>
      <c r="J508" s="77" t="s">
        <v>110</v>
      </c>
      <c r="K508" s="77">
        <v>91761</v>
      </c>
      <c r="L508" s="77" t="s">
        <v>7080</v>
      </c>
      <c r="M508" s="77" t="s">
        <v>7081</v>
      </c>
      <c r="N508" s="77" t="s">
        <v>7082</v>
      </c>
      <c r="O508" s="77" t="s">
        <v>445</v>
      </c>
      <c r="P508" s="77">
        <v>76904</v>
      </c>
      <c r="Q508" s="77"/>
      <c r="R508" s="77"/>
      <c r="S508" s="77"/>
      <c r="T508" s="77"/>
      <c r="U508" s="77">
        <v>12005832</v>
      </c>
      <c r="V508" s="77">
        <v>0</v>
      </c>
      <c r="W508" s="77" t="s">
        <v>4634</v>
      </c>
      <c r="X508" s="77">
        <v>480</v>
      </c>
      <c r="Y508" s="77">
        <v>600</v>
      </c>
      <c r="Z508" s="77">
        <v>20</v>
      </c>
      <c r="AA508" s="77">
        <f t="shared" si="63"/>
        <v>0.28799999999999998</v>
      </c>
      <c r="AB508" s="77" t="s">
        <v>70</v>
      </c>
      <c r="AC508" s="77"/>
      <c r="AD508" s="77"/>
      <c r="AE508" s="77"/>
      <c r="AF508" s="77">
        <f t="shared" si="64"/>
        <v>394169872</v>
      </c>
      <c r="AG508" s="77">
        <f t="shared" si="65"/>
        <v>600</v>
      </c>
      <c r="AH508" s="77">
        <f t="shared" si="66"/>
        <v>20</v>
      </c>
      <c r="AI508" s="77">
        <f t="shared" si="67"/>
        <v>0.28799999999999998</v>
      </c>
      <c r="AJ508" s="77" t="s">
        <v>72</v>
      </c>
      <c r="AK508" s="77">
        <v>394169872</v>
      </c>
      <c r="AL508" s="78">
        <v>44662</v>
      </c>
      <c r="AM508" s="78">
        <v>44662</v>
      </c>
      <c r="AN508" s="78">
        <v>44664</v>
      </c>
      <c r="AO508" s="78">
        <v>44664</v>
      </c>
      <c r="AP508" s="78">
        <v>44664</v>
      </c>
      <c r="AQ508" s="77" t="s">
        <v>89</v>
      </c>
      <c r="AR508" s="77" t="s">
        <v>7250</v>
      </c>
      <c r="AS508" s="77"/>
      <c r="AT508" s="77"/>
      <c r="AU508" s="77"/>
      <c r="AV508" s="78"/>
      <c r="AW508" s="77" t="s">
        <v>1198</v>
      </c>
      <c r="AX508" s="77"/>
      <c r="AY508" s="77"/>
      <c r="AZ508" s="77"/>
      <c r="BA508" s="77"/>
      <c r="BB508" s="77"/>
      <c r="BC508" s="77"/>
      <c r="BD508" s="77"/>
      <c r="BE508" s="77">
        <f t="shared" si="68"/>
        <v>16</v>
      </c>
      <c r="BF508" s="77">
        <f t="shared" si="69"/>
        <v>4</v>
      </c>
      <c r="BG508" s="77">
        <f t="shared" si="70"/>
        <v>2022</v>
      </c>
      <c r="BH508" s="77"/>
    </row>
    <row r="509" spans="1:60">
      <c r="A509" s="77" t="s">
        <v>55</v>
      </c>
      <c r="B509" s="77" t="s">
        <v>56</v>
      </c>
      <c r="C509" s="77">
        <v>394675834</v>
      </c>
      <c r="D509" s="77"/>
      <c r="E509" s="77" t="s">
        <v>7166</v>
      </c>
      <c r="F509" s="77" t="s">
        <v>2135</v>
      </c>
      <c r="G509" s="77" t="s">
        <v>2147</v>
      </c>
      <c r="H509" s="77" t="s">
        <v>2148</v>
      </c>
      <c r="I509" s="77" t="s">
        <v>531</v>
      </c>
      <c r="J509" s="77" t="s">
        <v>110</v>
      </c>
      <c r="K509" s="77">
        <v>91761</v>
      </c>
      <c r="L509" s="77" t="s">
        <v>7080</v>
      </c>
      <c r="M509" s="77" t="s">
        <v>7081</v>
      </c>
      <c r="N509" s="77" t="s">
        <v>7082</v>
      </c>
      <c r="O509" s="77" t="s">
        <v>445</v>
      </c>
      <c r="P509" s="77">
        <v>76904</v>
      </c>
      <c r="Q509" s="77"/>
      <c r="R509" s="77"/>
      <c r="S509" s="77"/>
      <c r="T509" s="77"/>
      <c r="U509" s="77">
        <v>12005832</v>
      </c>
      <c r="V509" s="77">
        <v>0</v>
      </c>
      <c r="W509" s="77" t="s">
        <v>4634</v>
      </c>
      <c r="X509" s="77">
        <v>480</v>
      </c>
      <c r="Y509" s="77">
        <v>600</v>
      </c>
      <c r="Z509" s="77">
        <v>20</v>
      </c>
      <c r="AA509" s="77">
        <f t="shared" si="63"/>
        <v>0.28799999999999998</v>
      </c>
      <c r="AB509" s="77" t="s">
        <v>70</v>
      </c>
      <c r="AC509" s="77"/>
      <c r="AD509" s="77"/>
      <c r="AE509" s="77"/>
      <c r="AF509" s="77">
        <f t="shared" si="64"/>
        <v>394675834</v>
      </c>
      <c r="AG509" s="77">
        <f t="shared" si="65"/>
        <v>600</v>
      </c>
      <c r="AH509" s="77">
        <f t="shared" si="66"/>
        <v>20</v>
      </c>
      <c r="AI509" s="77">
        <f t="shared" si="67"/>
        <v>0.28799999999999998</v>
      </c>
      <c r="AJ509" s="77" t="s">
        <v>72</v>
      </c>
      <c r="AK509" s="77">
        <v>394675834</v>
      </c>
      <c r="AL509" s="78">
        <v>44662</v>
      </c>
      <c r="AM509" s="78">
        <v>44662</v>
      </c>
      <c r="AN509" s="78">
        <v>44664</v>
      </c>
      <c r="AO509" s="78">
        <v>44664</v>
      </c>
      <c r="AP509" s="78">
        <v>44664</v>
      </c>
      <c r="AQ509" s="77" t="s">
        <v>89</v>
      </c>
      <c r="AR509" s="77" t="s">
        <v>7251</v>
      </c>
      <c r="AS509" s="77"/>
      <c r="AT509" s="77"/>
      <c r="AU509" s="77"/>
      <c r="AV509" s="78"/>
      <c r="AW509" s="77" t="s">
        <v>1198</v>
      </c>
      <c r="AX509" s="77"/>
      <c r="AY509" s="77"/>
      <c r="AZ509" s="77"/>
      <c r="BA509" s="77"/>
      <c r="BB509" s="77"/>
      <c r="BC509" s="77"/>
      <c r="BD509" s="77"/>
      <c r="BE509" s="77">
        <f t="shared" si="68"/>
        <v>16</v>
      </c>
      <c r="BF509" s="77">
        <f t="shared" si="69"/>
        <v>4</v>
      </c>
      <c r="BG509" s="77">
        <f t="shared" si="70"/>
        <v>2022</v>
      </c>
      <c r="BH509" s="77"/>
    </row>
    <row r="510" spans="1:60">
      <c r="A510" s="77" t="s">
        <v>55</v>
      </c>
      <c r="B510" s="77" t="s">
        <v>56</v>
      </c>
      <c r="C510" s="77">
        <v>394675906</v>
      </c>
      <c r="D510" s="77"/>
      <c r="E510" s="77" t="s">
        <v>7166</v>
      </c>
      <c r="F510" s="77" t="s">
        <v>2135</v>
      </c>
      <c r="G510" s="77" t="s">
        <v>2147</v>
      </c>
      <c r="H510" s="77" t="s">
        <v>2148</v>
      </c>
      <c r="I510" s="77" t="s">
        <v>531</v>
      </c>
      <c r="J510" s="77" t="s">
        <v>110</v>
      </c>
      <c r="K510" s="77">
        <v>91761</v>
      </c>
      <c r="L510" s="77" t="s">
        <v>7080</v>
      </c>
      <c r="M510" s="77" t="s">
        <v>7081</v>
      </c>
      <c r="N510" s="77" t="s">
        <v>7082</v>
      </c>
      <c r="O510" s="77" t="s">
        <v>445</v>
      </c>
      <c r="P510" s="77">
        <v>76904</v>
      </c>
      <c r="Q510" s="77"/>
      <c r="R510" s="77"/>
      <c r="S510" s="77"/>
      <c r="T510" s="77"/>
      <c r="U510" s="77">
        <v>12005832</v>
      </c>
      <c r="V510" s="77">
        <v>0</v>
      </c>
      <c r="W510" s="77" t="s">
        <v>4634</v>
      </c>
      <c r="X510" s="77">
        <v>480</v>
      </c>
      <c r="Y510" s="77">
        <v>600</v>
      </c>
      <c r="Z510" s="77">
        <v>20</v>
      </c>
      <c r="AA510" s="77">
        <f t="shared" si="63"/>
        <v>0.28799999999999998</v>
      </c>
      <c r="AB510" s="77" t="s">
        <v>70</v>
      </c>
      <c r="AC510" s="77"/>
      <c r="AD510" s="77"/>
      <c r="AE510" s="77"/>
      <c r="AF510" s="77">
        <f t="shared" si="64"/>
        <v>394675906</v>
      </c>
      <c r="AG510" s="77">
        <f t="shared" si="65"/>
        <v>600</v>
      </c>
      <c r="AH510" s="77">
        <f t="shared" si="66"/>
        <v>20</v>
      </c>
      <c r="AI510" s="77">
        <f t="shared" si="67"/>
        <v>0.28799999999999998</v>
      </c>
      <c r="AJ510" s="77" t="s">
        <v>72</v>
      </c>
      <c r="AK510" s="77">
        <v>394675906</v>
      </c>
      <c r="AL510" s="78">
        <v>44662</v>
      </c>
      <c r="AM510" s="78">
        <v>44662</v>
      </c>
      <c r="AN510" s="78">
        <v>44664</v>
      </c>
      <c r="AO510" s="78">
        <v>44664</v>
      </c>
      <c r="AP510" s="78">
        <v>44664</v>
      </c>
      <c r="AQ510" s="77" t="s">
        <v>89</v>
      </c>
      <c r="AR510" s="77" t="s">
        <v>7252</v>
      </c>
      <c r="AS510" s="77"/>
      <c r="AT510" s="77"/>
      <c r="AU510" s="77"/>
      <c r="AV510" s="78"/>
      <c r="AW510" s="77" t="s">
        <v>1198</v>
      </c>
      <c r="AX510" s="77"/>
      <c r="AY510" s="77"/>
      <c r="AZ510" s="77"/>
      <c r="BA510" s="77"/>
      <c r="BB510" s="77"/>
      <c r="BC510" s="77"/>
      <c r="BD510" s="77"/>
      <c r="BE510" s="77">
        <f t="shared" si="68"/>
        <v>16</v>
      </c>
      <c r="BF510" s="77">
        <f t="shared" si="69"/>
        <v>4</v>
      </c>
      <c r="BG510" s="77">
        <f t="shared" si="70"/>
        <v>2022</v>
      </c>
      <c r="BH510" s="77"/>
    </row>
    <row r="511" spans="1:60">
      <c r="A511" s="77" t="s">
        <v>55</v>
      </c>
      <c r="B511" s="77" t="s">
        <v>56</v>
      </c>
      <c r="C511" s="77">
        <v>394675952</v>
      </c>
      <c r="D511" s="77"/>
      <c r="E511" s="77" t="s">
        <v>7166</v>
      </c>
      <c r="F511" s="77" t="s">
        <v>2135</v>
      </c>
      <c r="G511" s="77" t="s">
        <v>2147</v>
      </c>
      <c r="H511" s="77" t="s">
        <v>2148</v>
      </c>
      <c r="I511" s="77" t="s">
        <v>531</v>
      </c>
      <c r="J511" s="77" t="s">
        <v>110</v>
      </c>
      <c r="K511" s="77">
        <v>91761</v>
      </c>
      <c r="L511" s="77" t="s">
        <v>7080</v>
      </c>
      <c r="M511" s="77" t="s">
        <v>7081</v>
      </c>
      <c r="N511" s="77" t="s">
        <v>7082</v>
      </c>
      <c r="O511" s="77" t="s">
        <v>445</v>
      </c>
      <c r="P511" s="77">
        <v>76904</v>
      </c>
      <c r="Q511" s="77"/>
      <c r="R511" s="77"/>
      <c r="S511" s="77"/>
      <c r="T511" s="77"/>
      <c r="U511" s="77">
        <v>12005832</v>
      </c>
      <c r="V511" s="77">
        <v>0</v>
      </c>
      <c r="W511" s="77" t="s">
        <v>4634</v>
      </c>
      <c r="X511" s="77">
        <v>480</v>
      </c>
      <c r="Y511" s="77">
        <v>600</v>
      </c>
      <c r="Z511" s="77">
        <v>20</v>
      </c>
      <c r="AA511" s="77">
        <f t="shared" si="63"/>
        <v>0.28799999999999998</v>
      </c>
      <c r="AB511" s="77" t="s">
        <v>70</v>
      </c>
      <c r="AC511" s="77"/>
      <c r="AD511" s="77"/>
      <c r="AE511" s="77"/>
      <c r="AF511" s="77">
        <f t="shared" si="64"/>
        <v>394675952</v>
      </c>
      <c r="AG511" s="77">
        <f t="shared" si="65"/>
        <v>600</v>
      </c>
      <c r="AH511" s="77">
        <f t="shared" si="66"/>
        <v>20</v>
      </c>
      <c r="AI511" s="77">
        <f t="shared" si="67"/>
        <v>0.28799999999999998</v>
      </c>
      <c r="AJ511" s="77" t="s">
        <v>72</v>
      </c>
      <c r="AK511" s="77">
        <v>394675952</v>
      </c>
      <c r="AL511" s="78">
        <v>44662</v>
      </c>
      <c r="AM511" s="78">
        <v>44662</v>
      </c>
      <c r="AN511" s="78">
        <v>44664</v>
      </c>
      <c r="AO511" s="78">
        <v>44664</v>
      </c>
      <c r="AP511" s="78">
        <v>44664</v>
      </c>
      <c r="AQ511" s="77" t="s">
        <v>89</v>
      </c>
      <c r="AR511" s="77" t="s">
        <v>7253</v>
      </c>
      <c r="AS511" s="77"/>
      <c r="AT511" s="77"/>
      <c r="AU511" s="77"/>
      <c r="AV511" s="78"/>
      <c r="AW511" s="77" t="s">
        <v>1198</v>
      </c>
      <c r="AX511" s="77"/>
      <c r="AY511" s="77"/>
      <c r="AZ511" s="77"/>
      <c r="BA511" s="77"/>
      <c r="BB511" s="77"/>
      <c r="BC511" s="77"/>
      <c r="BD511" s="77"/>
      <c r="BE511" s="77">
        <f t="shared" si="68"/>
        <v>16</v>
      </c>
      <c r="BF511" s="77">
        <f t="shared" si="69"/>
        <v>4</v>
      </c>
      <c r="BG511" s="77">
        <f t="shared" si="70"/>
        <v>2022</v>
      </c>
      <c r="BH511" s="77"/>
    </row>
    <row r="512" spans="1:60">
      <c r="A512" s="77" t="s">
        <v>55</v>
      </c>
      <c r="B512" s="77" t="s">
        <v>56</v>
      </c>
      <c r="C512" s="77">
        <v>394675626</v>
      </c>
      <c r="D512" s="77"/>
      <c r="E512" s="77" t="s">
        <v>7166</v>
      </c>
      <c r="F512" s="77" t="s">
        <v>2135</v>
      </c>
      <c r="G512" s="77" t="s">
        <v>2147</v>
      </c>
      <c r="H512" s="77" t="s">
        <v>2148</v>
      </c>
      <c r="I512" s="77" t="s">
        <v>531</v>
      </c>
      <c r="J512" s="77" t="s">
        <v>110</v>
      </c>
      <c r="K512" s="77">
        <v>91761</v>
      </c>
      <c r="L512" s="77" t="s">
        <v>7080</v>
      </c>
      <c r="M512" s="77" t="s">
        <v>7081</v>
      </c>
      <c r="N512" s="77" t="s">
        <v>7082</v>
      </c>
      <c r="O512" s="77" t="s">
        <v>445</v>
      </c>
      <c r="P512" s="77">
        <v>76904</v>
      </c>
      <c r="Q512" s="77"/>
      <c r="R512" s="77"/>
      <c r="S512" s="77"/>
      <c r="T512" s="77"/>
      <c r="U512" s="77">
        <v>12005832</v>
      </c>
      <c r="V512" s="77">
        <v>0</v>
      </c>
      <c r="W512" s="77" t="s">
        <v>4634</v>
      </c>
      <c r="X512" s="77">
        <v>480</v>
      </c>
      <c r="Y512" s="77">
        <v>600</v>
      </c>
      <c r="Z512" s="77">
        <v>20</v>
      </c>
      <c r="AA512" s="77">
        <f t="shared" si="63"/>
        <v>0.28799999999999998</v>
      </c>
      <c r="AB512" s="77" t="s">
        <v>70</v>
      </c>
      <c r="AC512" s="77"/>
      <c r="AD512" s="77"/>
      <c r="AE512" s="77"/>
      <c r="AF512" s="77">
        <f t="shared" si="64"/>
        <v>394675626</v>
      </c>
      <c r="AG512" s="77">
        <f t="shared" si="65"/>
        <v>600</v>
      </c>
      <c r="AH512" s="77">
        <f t="shared" si="66"/>
        <v>20</v>
      </c>
      <c r="AI512" s="77">
        <f t="shared" si="67"/>
        <v>0.28799999999999998</v>
      </c>
      <c r="AJ512" s="77" t="s">
        <v>72</v>
      </c>
      <c r="AK512" s="77">
        <v>394675626</v>
      </c>
      <c r="AL512" s="78">
        <v>44662</v>
      </c>
      <c r="AM512" s="78">
        <v>44662</v>
      </c>
      <c r="AN512" s="78">
        <v>44664</v>
      </c>
      <c r="AO512" s="78">
        <v>44664</v>
      </c>
      <c r="AP512" s="78">
        <v>44664</v>
      </c>
      <c r="AQ512" s="77" t="s">
        <v>89</v>
      </c>
      <c r="AR512" s="77" t="s">
        <v>7254</v>
      </c>
      <c r="AS512" s="77"/>
      <c r="AT512" s="77"/>
      <c r="AU512" s="77"/>
      <c r="AV512" s="78"/>
      <c r="AW512" s="77" t="s">
        <v>1198</v>
      </c>
      <c r="AX512" s="77"/>
      <c r="AY512" s="77"/>
      <c r="AZ512" s="77"/>
      <c r="BA512" s="77"/>
      <c r="BB512" s="77"/>
      <c r="BC512" s="77"/>
      <c r="BD512" s="77"/>
      <c r="BE512" s="77">
        <f t="shared" si="68"/>
        <v>16</v>
      </c>
      <c r="BF512" s="77">
        <f t="shared" si="69"/>
        <v>4</v>
      </c>
      <c r="BG512" s="77">
        <f t="shared" si="70"/>
        <v>2022</v>
      </c>
      <c r="BH512" s="77"/>
    </row>
    <row r="513" spans="1:60">
      <c r="A513" s="77" t="s">
        <v>55</v>
      </c>
      <c r="B513" s="77" t="s">
        <v>56</v>
      </c>
      <c r="C513" s="77">
        <v>394173749</v>
      </c>
      <c r="D513" s="77"/>
      <c r="E513" s="77" t="s">
        <v>7166</v>
      </c>
      <c r="F513" s="77" t="s">
        <v>2135</v>
      </c>
      <c r="G513" s="77" t="s">
        <v>2147</v>
      </c>
      <c r="H513" s="77" t="s">
        <v>2148</v>
      </c>
      <c r="I513" s="77" t="s">
        <v>531</v>
      </c>
      <c r="J513" s="77" t="s">
        <v>110</v>
      </c>
      <c r="K513" s="77">
        <v>91761</v>
      </c>
      <c r="L513" s="77" t="s">
        <v>7080</v>
      </c>
      <c r="M513" s="77" t="s">
        <v>7081</v>
      </c>
      <c r="N513" s="77" t="s">
        <v>7082</v>
      </c>
      <c r="O513" s="77" t="s">
        <v>445</v>
      </c>
      <c r="P513" s="77">
        <v>76904</v>
      </c>
      <c r="Q513" s="77"/>
      <c r="R513" s="77"/>
      <c r="S513" s="77"/>
      <c r="T513" s="77"/>
      <c r="U513" s="77">
        <v>12005832</v>
      </c>
      <c r="V513" s="77">
        <v>0</v>
      </c>
      <c r="W513" s="77" t="s">
        <v>4634</v>
      </c>
      <c r="X513" s="77">
        <v>480</v>
      </c>
      <c r="Y513" s="77">
        <v>600</v>
      </c>
      <c r="Z513" s="77">
        <v>20</v>
      </c>
      <c r="AA513" s="77">
        <f t="shared" ref="AA513:AA576" si="71">X513*Y513/1000000</f>
        <v>0.28799999999999998</v>
      </c>
      <c r="AB513" s="77" t="s">
        <v>70</v>
      </c>
      <c r="AC513" s="77"/>
      <c r="AD513" s="77"/>
      <c r="AE513" s="77"/>
      <c r="AF513" s="77">
        <f t="shared" ref="AF513:AF576" si="72">C513</f>
        <v>394173749</v>
      </c>
      <c r="AG513" s="77">
        <f t="shared" ref="AG513:AG576" si="73">Y513</f>
        <v>600</v>
      </c>
      <c r="AH513" s="77">
        <f t="shared" ref="AH513:AH576" si="74">Z513</f>
        <v>20</v>
      </c>
      <c r="AI513" s="77">
        <f t="shared" ref="AI513:AI576" si="75">AA513</f>
        <v>0.28799999999999998</v>
      </c>
      <c r="AJ513" s="77" t="s">
        <v>72</v>
      </c>
      <c r="AK513" s="77">
        <v>394173749</v>
      </c>
      <c r="AL513" s="78">
        <v>44662</v>
      </c>
      <c r="AM513" s="78">
        <v>44662</v>
      </c>
      <c r="AN513" s="78">
        <v>44664</v>
      </c>
      <c r="AO513" s="78">
        <v>44664</v>
      </c>
      <c r="AP513" s="78">
        <v>44664</v>
      </c>
      <c r="AQ513" s="77" t="s">
        <v>89</v>
      </c>
      <c r="AR513" s="77" t="s">
        <v>7255</v>
      </c>
      <c r="AS513" s="77"/>
      <c r="AT513" s="77"/>
      <c r="AU513" s="77"/>
      <c r="AV513" s="78"/>
      <c r="AW513" s="77" t="s">
        <v>1198</v>
      </c>
      <c r="AX513" s="77"/>
      <c r="AY513" s="77"/>
      <c r="AZ513" s="77"/>
      <c r="BA513" s="77"/>
      <c r="BB513" s="77"/>
      <c r="BC513" s="77"/>
      <c r="BD513" s="77"/>
      <c r="BE513" s="77">
        <f t="shared" ref="BE513:BE576" si="76">WEEKNUM(AL513)</f>
        <v>16</v>
      </c>
      <c r="BF513" s="77">
        <f t="shared" ref="BF513:BF576" si="77">MONTH(AL513)</f>
        <v>4</v>
      </c>
      <c r="BG513" s="77">
        <f t="shared" ref="BG513:BG576" si="78">YEAR(AL513)</f>
        <v>2022</v>
      </c>
      <c r="BH513" s="77"/>
    </row>
    <row r="514" spans="1:60">
      <c r="A514" s="77" t="s">
        <v>55</v>
      </c>
      <c r="B514" s="77" t="s">
        <v>56</v>
      </c>
      <c r="C514" s="77">
        <v>394305092</v>
      </c>
      <c r="D514" s="77"/>
      <c r="E514" s="77" t="s">
        <v>7166</v>
      </c>
      <c r="F514" s="77" t="s">
        <v>85</v>
      </c>
      <c r="G514" s="77" t="s">
        <v>5855</v>
      </c>
      <c r="H514" s="77" t="s">
        <v>5856</v>
      </c>
      <c r="I514" s="77" t="s">
        <v>6216</v>
      </c>
      <c r="J514" s="77" t="s">
        <v>85</v>
      </c>
      <c r="K514" s="309" t="s">
        <v>5858</v>
      </c>
      <c r="L514" s="77" t="s">
        <v>7080</v>
      </c>
      <c r="M514" s="77" t="s">
        <v>7081</v>
      </c>
      <c r="N514" s="77" t="s">
        <v>7082</v>
      </c>
      <c r="O514" s="77" t="s">
        <v>445</v>
      </c>
      <c r="P514" s="77">
        <v>76904</v>
      </c>
      <c r="Q514" s="77"/>
      <c r="R514" s="77"/>
      <c r="S514" s="77"/>
      <c r="T514" s="77"/>
      <c r="U514" s="77">
        <v>12005832</v>
      </c>
      <c r="V514" s="77"/>
      <c r="W514" s="77" t="s">
        <v>7237</v>
      </c>
      <c r="X514" s="77">
        <v>480</v>
      </c>
      <c r="Y514" s="77">
        <v>600</v>
      </c>
      <c r="Z514" s="77">
        <v>20</v>
      </c>
      <c r="AA514" s="77">
        <f t="shared" si="71"/>
        <v>0.28799999999999998</v>
      </c>
      <c r="AB514" s="77" t="s">
        <v>70</v>
      </c>
      <c r="AC514" s="77"/>
      <c r="AD514" s="77"/>
      <c r="AE514" s="77"/>
      <c r="AF514" s="77">
        <f t="shared" si="72"/>
        <v>394305092</v>
      </c>
      <c r="AG514" s="77">
        <f t="shared" si="73"/>
        <v>600</v>
      </c>
      <c r="AH514" s="77">
        <f t="shared" si="74"/>
        <v>20</v>
      </c>
      <c r="AI514" s="77">
        <f t="shared" si="75"/>
        <v>0.28799999999999998</v>
      </c>
      <c r="AJ514" s="77" t="s">
        <v>72</v>
      </c>
      <c r="AK514" s="77">
        <v>394305092</v>
      </c>
      <c r="AL514" s="78">
        <v>44662</v>
      </c>
      <c r="AM514" s="78">
        <v>44662</v>
      </c>
      <c r="AN514" s="78">
        <v>44664</v>
      </c>
      <c r="AO514" s="78">
        <v>44664</v>
      </c>
      <c r="AP514" s="78">
        <v>44664</v>
      </c>
      <c r="AQ514" s="77" t="s">
        <v>89</v>
      </c>
      <c r="AR514" s="77"/>
      <c r="AS514" s="77"/>
      <c r="AT514" s="77"/>
      <c r="AU514" s="77"/>
      <c r="AV514" s="78"/>
      <c r="AW514" s="77" t="s">
        <v>1198</v>
      </c>
      <c r="AX514" s="77"/>
      <c r="AY514" s="77"/>
      <c r="AZ514" s="77"/>
      <c r="BA514" s="77"/>
      <c r="BB514" s="77"/>
      <c r="BC514" s="77"/>
      <c r="BD514" s="77"/>
      <c r="BE514" s="77">
        <f t="shared" si="76"/>
        <v>16</v>
      </c>
      <c r="BF514" s="77">
        <f t="shared" si="77"/>
        <v>4</v>
      </c>
      <c r="BG514" s="77">
        <f t="shared" si="78"/>
        <v>2022</v>
      </c>
      <c r="BH514" s="77"/>
    </row>
    <row r="515" spans="1:60">
      <c r="A515" s="77" t="s">
        <v>55</v>
      </c>
      <c r="B515" s="77" t="s">
        <v>56</v>
      </c>
      <c r="C515" s="77">
        <v>394305619</v>
      </c>
      <c r="D515" s="77"/>
      <c r="E515" s="77" t="s">
        <v>7166</v>
      </c>
      <c r="F515" s="77" t="s">
        <v>85</v>
      </c>
      <c r="G515" s="77" t="s">
        <v>5855</v>
      </c>
      <c r="H515" s="77" t="s">
        <v>5856</v>
      </c>
      <c r="I515" s="77" t="s">
        <v>6216</v>
      </c>
      <c r="J515" s="77" t="s">
        <v>85</v>
      </c>
      <c r="K515" s="309" t="s">
        <v>5858</v>
      </c>
      <c r="L515" s="77" t="s">
        <v>7080</v>
      </c>
      <c r="M515" s="77" t="s">
        <v>7081</v>
      </c>
      <c r="N515" s="77" t="s">
        <v>7082</v>
      </c>
      <c r="O515" s="77" t="s">
        <v>445</v>
      </c>
      <c r="P515" s="77">
        <v>76904</v>
      </c>
      <c r="Q515" s="77"/>
      <c r="R515" s="77"/>
      <c r="S515" s="77"/>
      <c r="T515" s="77"/>
      <c r="U515" s="77">
        <v>12005832</v>
      </c>
      <c r="V515" s="77"/>
      <c r="W515" s="77" t="s">
        <v>7237</v>
      </c>
      <c r="X515" s="77">
        <v>480</v>
      </c>
      <c r="Y515" s="77">
        <v>600</v>
      </c>
      <c r="Z515" s="77">
        <v>20</v>
      </c>
      <c r="AA515" s="77">
        <f t="shared" si="71"/>
        <v>0.28799999999999998</v>
      </c>
      <c r="AB515" s="77" t="s">
        <v>70</v>
      </c>
      <c r="AC515" s="77"/>
      <c r="AD515" s="77"/>
      <c r="AE515" s="77"/>
      <c r="AF515" s="77">
        <f t="shared" si="72"/>
        <v>394305619</v>
      </c>
      <c r="AG515" s="77">
        <f t="shared" si="73"/>
        <v>600</v>
      </c>
      <c r="AH515" s="77">
        <f t="shared" si="74"/>
        <v>20</v>
      </c>
      <c r="AI515" s="77">
        <f t="shared" si="75"/>
        <v>0.28799999999999998</v>
      </c>
      <c r="AJ515" s="77" t="s">
        <v>72</v>
      </c>
      <c r="AK515" s="77">
        <v>394305619</v>
      </c>
      <c r="AL515" s="78">
        <v>44662</v>
      </c>
      <c r="AM515" s="78">
        <v>44662</v>
      </c>
      <c r="AN515" s="78">
        <v>44664</v>
      </c>
      <c r="AO515" s="78">
        <v>44664</v>
      </c>
      <c r="AP515" s="78">
        <v>44664</v>
      </c>
      <c r="AQ515" s="77" t="s">
        <v>89</v>
      </c>
      <c r="AR515" s="77"/>
      <c r="AS515" s="77"/>
      <c r="AT515" s="77"/>
      <c r="AU515" s="77"/>
      <c r="AV515" s="78"/>
      <c r="AW515" s="77" t="s">
        <v>1198</v>
      </c>
      <c r="AX515" s="77"/>
      <c r="AY515" s="77"/>
      <c r="AZ515" s="77"/>
      <c r="BA515" s="77"/>
      <c r="BB515" s="77"/>
      <c r="BC515" s="77"/>
      <c r="BD515" s="77"/>
      <c r="BE515" s="77">
        <f t="shared" si="76"/>
        <v>16</v>
      </c>
      <c r="BF515" s="77">
        <f t="shared" si="77"/>
        <v>4</v>
      </c>
      <c r="BG515" s="77">
        <f t="shared" si="78"/>
        <v>2022</v>
      </c>
      <c r="BH515" s="77"/>
    </row>
    <row r="516" spans="1:60">
      <c r="A516" s="77" t="s">
        <v>55</v>
      </c>
      <c r="B516" s="77" t="s">
        <v>56</v>
      </c>
      <c r="C516" s="77">
        <v>394675321</v>
      </c>
      <c r="D516" s="77"/>
      <c r="E516" s="77" t="s">
        <v>7166</v>
      </c>
      <c r="F516" s="77" t="s">
        <v>2135</v>
      </c>
      <c r="G516" s="77" t="s">
        <v>2147</v>
      </c>
      <c r="H516" s="77" t="s">
        <v>2148</v>
      </c>
      <c r="I516" s="77" t="s">
        <v>531</v>
      </c>
      <c r="J516" s="77" t="s">
        <v>110</v>
      </c>
      <c r="K516" s="77">
        <v>91761</v>
      </c>
      <c r="L516" s="77" t="s">
        <v>7080</v>
      </c>
      <c r="M516" s="77" t="s">
        <v>7081</v>
      </c>
      <c r="N516" s="77" t="s">
        <v>7082</v>
      </c>
      <c r="O516" s="77" t="s">
        <v>445</v>
      </c>
      <c r="P516" s="77">
        <v>76904</v>
      </c>
      <c r="Q516" s="77"/>
      <c r="R516" s="77"/>
      <c r="S516" s="77"/>
      <c r="T516" s="77"/>
      <c r="U516" s="77">
        <v>12005832</v>
      </c>
      <c r="V516" s="77">
        <v>0</v>
      </c>
      <c r="W516" s="77" t="s">
        <v>4634</v>
      </c>
      <c r="X516" s="77">
        <v>480</v>
      </c>
      <c r="Y516" s="77">
        <v>600</v>
      </c>
      <c r="Z516" s="77">
        <v>20</v>
      </c>
      <c r="AA516" s="77">
        <f t="shared" si="71"/>
        <v>0.28799999999999998</v>
      </c>
      <c r="AB516" s="77" t="s">
        <v>70</v>
      </c>
      <c r="AC516" s="77"/>
      <c r="AD516" s="77"/>
      <c r="AE516" s="77"/>
      <c r="AF516" s="77">
        <f t="shared" si="72"/>
        <v>394675321</v>
      </c>
      <c r="AG516" s="77">
        <f t="shared" si="73"/>
        <v>600</v>
      </c>
      <c r="AH516" s="77">
        <f t="shared" si="74"/>
        <v>20</v>
      </c>
      <c r="AI516" s="77">
        <f t="shared" si="75"/>
        <v>0.28799999999999998</v>
      </c>
      <c r="AJ516" s="77" t="s">
        <v>72</v>
      </c>
      <c r="AK516" s="77">
        <v>394675321</v>
      </c>
      <c r="AL516" s="78">
        <v>44662</v>
      </c>
      <c r="AM516" s="78">
        <v>44662</v>
      </c>
      <c r="AN516" s="78">
        <v>44665</v>
      </c>
      <c r="AO516" s="78">
        <v>44665</v>
      </c>
      <c r="AP516" s="78">
        <v>44665</v>
      </c>
      <c r="AQ516" s="77" t="s">
        <v>89</v>
      </c>
      <c r="AR516" s="77" t="s">
        <v>7256</v>
      </c>
      <c r="AS516" s="77"/>
      <c r="AT516" s="77"/>
      <c r="AU516" s="77"/>
      <c r="AV516" s="78"/>
      <c r="AW516" s="77" t="s">
        <v>1198</v>
      </c>
      <c r="AX516" s="77"/>
      <c r="AY516" s="77"/>
      <c r="AZ516" s="77"/>
      <c r="BA516" s="77"/>
      <c r="BB516" s="77"/>
      <c r="BC516" s="77"/>
      <c r="BD516" s="77"/>
      <c r="BE516" s="77">
        <f t="shared" si="76"/>
        <v>16</v>
      </c>
      <c r="BF516" s="77">
        <f t="shared" si="77"/>
        <v>4</v>
      </c>
      <c r="BG516" s="77">
        <f t="shared" si="78"/>
        <v>2022</v>
      </c>
      <c r="BH516" s="77"/>
    </row>
    <row r="517" spans="1:60">
      <c r="A517" s="77" t="s">
        <v>55</v>
      </c>
      <c r="B517" s="77" t="s">
        <v>56</v>
      </c>
      <c r="C517" s="77">
        <v>394831657</v>
      </c>
      <c r="D517" s="77"/>
      <c r="E517" s="77" t="s">
        <v>7166</v>
      </c>
      <c r="F517" s="77" t="s">
        <v>5498</v>
      </c>
      <c r="G517" s="77" t="s">
        <v>7172</v>
      </c>
      <c r="H517" s="77" t="s">
        <v>7173</v>
      </c>
      <c r="I517" s="77" t="s">
        <v>5501</v>
      </c>
      <c r="J517" s="77" t="s">
        <v>445</v>
      </c>
      <c r="K517" s="77">
        <v>77536</v>
      </c>
      <c r="L517" s="77" t="s">
        <v>7080</v>
      </c>
      <c r="M517" s="77" t="s">
        <v>7081</v>
      </c>
      <c r="N517" s="77" t="s">
        <v>7082</v>
      </c>
      <c r="O517" s="77" t="s">
        <v>445</v>
      </c>
      <c r="P517" s="77">
        <v>76904</v>
      </c>
      <c r="Q517" s="77"/>
      <c r="R517" s="77"/>
      <c r="S517" s="77"/>
      <c r="T517" s="77"/>
      <c r="U517" s="77">
        <v>12005832</v>
      </c>
      <c r="V517" s="77"/>
      <c r="W517" s="77" t="s">
        <v>7168</v>
      </c>
      <c r="X517" s="77">
        <v>480</v>
      </c>
      <c r="Y517" s="77">
        <v>600</v>
      </c>
      <c r="Z517" s="77">
        <v>20</v>
      </c>
      <c r="AA517" s="77">
        <f t="shared" si="71"/>
        <v>0.28799999999999998</v>
      </c>
      <c r="AB517" s="77" t="s">
        <v>70</v>
      </c>
      <c r="AC517" s="77"/>
      <c r="AD517" s="77"/>
      <c r="AE517" s="77"/>
      <c r="AF517" s="77">
        <f t="shared" si="72"/>
        <v>394831657</v>
      </c>
      <c r="AG517" s="77">
        <f t="shared" si="73"/>
        <v>600</v>
      </c>
      <c r="AH517" s="77">
        <f t="shared" si="74"/>
        <v>20</v>
      </c>
      <c r="AI517" s="77">
        <f t="shared" si="75"/>
        <v>0.28799999999999998</v>
      </c>
      <c r="AJ517" s="77" t="s">
        <v>72</v>
      </c>
      <c r="AK517" s="77">
        <v>394831657</v>
      </c>
      <c r="AL517" s="78">
        <v>44664</v>
      </c>
      <c r="AM517" s="78">
        <v>44664</v>
      </c>
      <c r="AN517" s="78">
        <v>44665</v>
      </c>
      <c r="AO517" s="78">
        <v>44665</v>
      </c>
      <c r="AP517" s="78">
        <v>44665</v>
      </c>
      <c r="AQ517" s="77" t="s">
        <v>89</v>
      </c>
      <c r="AR517" s="77"/>
      <c r="AS517" s="77"/>
      <c r="AT517" s="77"/>
      <c r="AU517" s="77"/>
      <c r="AV517" s="78"/>
      <c r="AW517" s="77" t="s">
        <v>1198</v>
      </c>
      <c r="AX517" s="77"/>
      <c r="AY517" s="77"/>
      <c r="AZ517" s="77"/>
      <c r="BA517" s="77"/>
      <c r="BB517" s="77"/>
      <c r="BC517" s="77"/>
      <c r="BD517" s="77"/>
      <c r="BE517" s="77">
        <f t="shared" si="76"/>
        <v>16</v>
      </c>
      <c r="BF517" s="77">
        <f t="shared" si="77"/>
        <v>4</v>
      </c>
      <c r="BG517" s="77">
        <f t="shared" si="78"/>
        <v>2022</v>
      </c>
      <c r="BH517" s="77"/>
    </row>
    <row r="518" spans="1:60">
      <c r="A518" s="77" t="s">
        <v>55</v>
      </c>
      <c r="B518" s="77" t="s">
        <v>56</v>
      </c>
      <c r="C518" s="77">
        <v>394831922</v>
      </c>
      <c r="D518" s="77"/>
      <c r="E518" s="77" t="s">
        <v>7166</v>
      </c>
      <c r="F518" s="77" t="s">
        <v>5498</v>
      </c>
      <c r="G518" s="77" t="s">
        <v>7172</v>
      </c>
      <c r="H518" s="77" t="s">
        <v>7173</v>
      </c>
      <c r="I518" s="77" t="s">
        <v>5501</v>
      </c>
      <c r="J518" s="77" t="s">
        <v>445</v>
      </c>
      <c r="K518" s="77">
        <v>77536</v>
      </c>
      <c r="L518" s="77" t="s">
        <v>7080</v>
      </c>
      <c r="M518" s="77" t="s">
        <v>7081</v>
      </c>
      <c r="N518" s="77" t="s">
        <v>7082</v>
      </c>
      <c r="O518" s="77" t="s">
        <v>445</v>
      </c>
      <c r="P518" s="77">
        <v>76904</v>
      </c>
      <c r="Q518" s="77"/>
      <c r="R518" s="77"/>
      <c r="S518" s="77"/>
      <c r="T518" s="77"/>
      <c r="U518" s="77">
        <v>12005832</v>
      </c>
      <c r="V518" s="77"/>
      <c r="W518" s="77" t="s">
        <v>7168</v>
      </c>
      <c r="X518" s="77">
        <v>480</v>
      </c>
      <c r="Y518" s="77">
        <v>600</v>
      </c>
      <c r="Z518" s="77">
        <v>20</v>
      </c>
      <c r="AA518" s="77">
        <f t="shared" si="71"/>
        <v>0.28799999999999998</v>
      </c>
      <c r="AB518" s="77" t="s">
        <v>70</v>
      </c>
      <c r="AC518" s="77"/>
      <c r="AD518" s="77"/>
      <c r="AE518" s="77"/>
      <c r="AF518" s="77">
        <f t="shared" si="72"/>
        <v>394831922</v>
      </c>
      <c r="AG518" s="77">
        <f t="shared" si="73"/>
        <v>600</v>
      </c>
      <c r="AH518" s="77">
        <f t="shared" si="74"/>
        <v>20</v>
      </c>
      <c r="AI518" s="77">
        <f t="shared" si="75"/>
        <v>0.28799999999999998</v>
      </c>
      <c r="AJ518" s="77" t="s">
        <v>72</v>
      </c>
      <c r="AK518" s="77">
        <v>394831922</v>
      </c>
      <c r="AL518" s="78">
        <v>44664</v>
      </c>
      <c r="AM518" s="78">
        <v>44664</v>
      </c>
      <c r="AN518" s="78">
        <v>44665</v>
      </c>
      <c r="AO518" s="78">
        <v>44665</v>
      </c>
      <c r="AP518" s="78">
        <v>44665</v>
      </c>
      <c r="AQ518" s="77" t="s">
        <v>89</v>
      </c>
      <c r="AR518" s="77"/>
      <c r="AS518" s="77"/>
      <c r="AT518" s="77"/>
      <c r="AU518" s="77"/>
      <c r="AV518" s="78"/>
      <c r="AW518" s="77" t="s">
        <v>1198</v>
      </c>
      <c r="AX518" s="77"/>
      <c r="AY518" s="77"/>
      <c r="AZ518" s="77"/>
      <c r="BA518" s="77"/>
      <c r="BB518" s="77"/>
      <c r="BC518" s="77"/>
      <c r="BD518" s="77"/>
      <c r="BE518" s="77">
        <f t="shared" si="76"/>
        <v>16</v>
      </c>
      <c r="BF518" s="77">
        <f t="shared" si="77"/>
        <v>4</v>
      </c>
      <c r="BG518" s="77">
        <f t="shared" si="78"/>
        <v>2022</v>
      </c>
      <c r="BH518" s="77"/>
    </row>
    <row r="519" spans="1:60">
      <c r="A519" s="77" t="s">
        <v>55</v>
      </c>
      <c r="B519" s="77" t="s">
        <v>56</v>
      </c>
      <c r="C519" s="77">
        <v>394832025</v>
      </c>
      <c r="D519" s="77"/>
      <c r="E519" s="77" t="s">
        <v>7166</v>
      </c>
      <c r="F519" s="77" t="s">
        <v>5498</v>
      </c>
      <c r="G519" s="77" t="s">
        <v>7172</v>
      </c>
      <c r="H519" s="77" t="s">
        <v>7173</v>
      </c>
      <c r="I519" s="77" t="s">
        <v>5501</v>
      </c>
      <c r="J519" s="77" t="s">
        <v>445</v>
      </c>
      <c r="K519" s="77">
        <v>77536</v>
      </c>
      <c r="L519" s="77" t="s">
        <v>7080</v>
      </c>
      <c r="M519" s="77" t="s">
        <v>7081</v>
      </c>
      <c r="N519" s="77" t="s">
        <v>7082</v>
      </c>
      <c r="O519" s="77" t="s">
        <v>445</v>
      </c>
      <c r="P519" s="77">
        <v>76904</v>
      </c>
      <c r="Q519" s="77"/>
      <c r="R519" s="77"/>
      <c r="S519" s="77"/>
      <c r="T519" s="77"/>
      <c r="U519" s="77">
        <v>12005832</v>
      </c>
      <c r="V519" s="77"/>
      <c r="W519" s="77" t="s">
        <v>7168</v>
      </c>
      <c r="X519" s="77">
        <v>480</v>
      </c>
      <c r="Y519" s="77">
        <v>600</v>
      </c>
      <c r="Z519" s="77">
        <v>20</v>
      </c>
      <c r="AA519" s="77">
        <f t="shared" si="71"/>
        <v>0.28799999999999998</v>
      </c>
      <c r="AB519" s="77" t="s">
        <v>70</v>
      </c>
      <c r="AC519" s="77"/>
      <c r="AD519" s="77"/>
      <c r="AE519" s="77"/>
      <c r="AF519" s="77">
        <f t="shared" si="72"/>
        <v>394832025</v>
      </c>
      <c r="AG519" s="77">
        <f t="shared" si="73"/>
        <v>600</v>
      </c>
      <c r="AH519" s="77">
        <f t="shared" si="74"/>
        <v>20</v>
      </c>
      <c r="AI519" s="77">
        <f t="shared" si="75"/>
        <v>0.28799999999999998</v>
      </c>
      <c r="AJ519" s="77" t="s">
        <v>72</v>
      </c>
      <c r="AK519" s="77">
        <v>394832025</v>
      </c>
      <c r="AL519" s="78">
        <v>44664</v>
      </c>
      <c r="AM519" s="78">
        <v>44664</v>
      </c>
      <c r="AN519" s="78">
        <v>44665</v>
      </c>
      <c r="AO519" s="78">
        <v>44665</v>
      </c>
      <c r="AP519" s="78">
        <v>44665</v>
      </c>
      <c r="AQ519" s="77" t="s">
        <v>89</v>
      </c>
      <c r="AR519" s="77"/>
      <c r="AS519" s="77"/>
      <c r="AT519" s="77"/>
      <c r="AU519" s="77"/>
      <c r="AV519" s="78"/>
      <c r="AW519" s="77" t="s">
        <v>1198</v>
      </c>
      <c r="AX519" s="77"/>
      <c r="AY519" s="77"/>
      <c r="AZ519" s="77"/>
      <c r="BA519" s="77"/>
      <c r="BB519" s="77"/>
      <c r="BC519" s="77"/>
      <c r="BD519" s="77"/>
      <c r="BE519" s="77">
        <f t="shared" si="76"/>
        <v>16</v>
      </c>
      <c r="BF519" s="77">
        <f t="shared" si="77"/>
        <v>4</v>
      </c>
      <c r="BG519" s="77">
        <f t="shared" si="78"/>
        <v>2022</v>
      </c>
      <c r="BH519" s="77"/>
    </row>
    <row r="520" spans="1:60">
      <c r="A520" s="77" t="s">
        <v>55</v>
      </c>
      <c r="B520" s="77" t="s">
        <v>56</v>
      </c>
      <c r="C520" s="77">
        <v>394832098</v>
      </c>
      <c r="D520" s="77"/>
      <c r="E520" s="77" t="s">
        <v>7166</v>
      </c>
      <c r="F520" s="77" t="s">
        <v>5498</v>
      </c>
      <c r="G520" s="77" t="s">
        <v>7172</v>
      </c>
      <c r="H520" s="77" t="s">
        <v>7173</v>
      </c>
      <c r="I520" s="77" t="s">
        <v>5501</v>
      </c>
      <c r="J520" s="77" t="s">
        <v>445</v>
      </c>
      <c r="K520" s="77">
        <v>77536</v>
      </c>
      <c r="L520" s="77" t="s">
        <v>7080</v>
      </c>
      <c r="M520" s="77" t="s">
        <v>7081</v>
      </c>
      <c r="N520" s="77" t="s">
        <v>7082</v>
      </c>
      <c r="O520" s="77" t="s">
        <v>445</v>
      </c>
      <c r="P520" s="77">
        <v>76904</v>
      </c>
      <c r="Q520" s="77"/>
      <c r="R520" s="77"/>
      <c r="S520" s="77"/>
      <c r="T520" s="77"/>
      <c r="U520" s="77">
        <v>12005832</v>
      </c>
      <c r="V520" s="77"/>
      <c r="W520" s="77" t="s">
        <v>7168</v>
      </c>
      <c r="X520" s="77">
        <v>480</v>
      </c>
      <c r="Y520" s="77">
        <v>600</v>
      </c>
      <c r="Z520" s="77">
        <v>20</v>
      </c>
      <c r="AA520" s="77">
        <f t="shared" si="71"/>
        <v>0.28799999999999998</v>
      </c>
      <c r="AB520" s="77" t="s">
        <v>70</v>
      </c>
      <c r="AC520" s="77"/>
      <c r="AD520" s="77"/>
      <c r="AE520" s="77"/>
      <c r="AF520" s="77">
        <f t="shared" si="72"/>
        <v>394832098</v>
      </c>
      <c r="AG520" s="77">
        <f t="shared" si="73"/>
        <v>600</v>
      </c>
      <c r="AH520" s="77">
        <f t="shared" si="74"/>
        <v>20</v>
      </c>
      <c r="AI520" s="77">
        <f t="shared" si="75"/>
        <v>0.28799999999999998</v>
      </c>
      <c r="AJ520" s="77" t="s">
        <v>72</v>
      </c>
      <c r="AK520" s="77">
        <v>394832098</v>
      </c>
      <c r="AL520" s="78">
        <v>44664</v>
      </c>
      <c r="AM520" s="78">
        <v>44664</v>
      </c>
      <c r="AN520" s="78">
        <v>44665</v>
      </c>
      <c r="AO520" s="78">
        <v>44665</v>
      </c>
      <c r="AP520" s="78">
        <v>44665</v>
      </c>
      <c r="AQ520" s="77" t="s">
        <v>89</v>
      </c>
      <c r="AR520" s="77"/>
      <c r="AS520" s="77"/>
      <c r="AT520" s="77"/>
      <c r="AU520" s="77"/>
      <c r="AV520" s="78"/>
      <c r="AW520" s="77" t="s">
        <v>1198</v>
      </c>
      <c r="AX520" s="77"/>
      <c r="AY520" s="77"/>
      <c r="AZ520" s="77"/>
      <c r="BA520" s="77"/>
      <c r="BB520" s="77"/>
      <c r="BC520" s="77"/>
      <c r="BD520" s="77"/>
      <c r="BE520" s="77">
        <f t="shared" si="76"/>
        <v>16</v>
      </c>
      <c r="BF520" s="77">
        <f t="shared" si="77"/>
        <v>4</v>
      </c>
      <c r="BG520" s="77">
        <f t="shared" si="78"/>
        <v>2022</v>
      </c>
      <c r="BH520" s="77"/>
    </row>
    <row r="521" spans="1:60">
      <c r="A521" s="77" t="s">
        <v>55</v>
      </c>
      <c r="B521" s="77" t="s">
        <v>56</v>
      </c>
      <c r="C521" s="77">
        <v>394832194</v>
      </c>
      <c r="D521" s="77"/>
      <c r="E521" s="77" t="s">
        <v>7166</v>
      </c>
      <c r="F521" s="77" t="s">
        <v>5498</v>
      </c>
      <c r="G521" s="77" t="s">
        <v>7172</v>
      </c>
      <c r="H521" s="77" t="s">
        <v>7173</v>
      </c>
      <c r="I521" s="77" t="s">
        <v>5501</v>
      </c>
      <c r="J521" s="77" t="s">
        <v>445</v>
      </c>
      <c r="K521" s="77">
        <v>77536</v>
      </c>
      <c r="L521" s="77" t="s">
        <v>7080</v>
      </c>
      <c r="M521" s="77" t="s">
        <v>7081</v>
      </c>
      <c r="N521" s="77" t="s">
        <v>7082</v>
      </c>
      <c r="O521" s="77" t="s">
        <v>445</v>
      </c>
      <c r="P521" s="77">
        <v>76904</v>
      </c>
      <c r="Q521" s="77"/>
      <c r="R521" s="77"/>
      <c r="S521" s="77"/>
      <c r="T521" s="77"/>
      <c r="U521" s="77">
        <v>12005832</v>
      </c>
      <c r="V521" s="77"/>
      <c r="W521" s="77" t="s">
        <v>7168</v>
      </c>
      <c r="X521" s="77">
        <v>480</v>
      </c>
      <c r="Y521" s="77">
        <v>600</v>
      </c>
      <c r="Z521" s="77">
        <v>20</v>
      </c>
      <c r="AA521" s="77">
        <f t="shared" si="71"/>
        <v>0.28799999999999998</v>
      </c>
      <c r="AB521" s="77" t="s">
        <v>70</v>
      </c>
      <c r="AC521" s="77"/>
      <c r="AD521" s="77"/>
      <c r="AE521" s="77"/>
      <c r="AF521" s="77">
        <f t="shared" si="72"/>
        <v>394832194</v>
      </c>
      <c r="AG521" s="77">
        <f t="shared" si="73"/>
        <v>600</v>
      </c>
      <c r="AH521" s="77">
        <f t="shared" si="74"/>
        <v>20</v>
      </c>
      <c r="AI521" s="77">
        <f t="shared" si="75"/>
        <v>0.28799999999999998</v>
      </c>
      <c r="AJ521" s="77" t="s">
        <v>72</v>
      </c>
      <c r="AK521" s="77">
        <v>394832194</v>
      </c>
      <c r="AL521" s="78">
        <v>44664</v>
      </c>
      <c r="AM521" s="78">
        <v>44664</v>
      </c>
      <c r="AN521" s="78">
        <v>44665</v>
      </c>
      <c r="AO521" s="78">
        <v>44665</v>
      </c>
      <c r="AP521" s="78">
        <v>44665</v>
      </c>
      <c r="AQ521" s="77" t="s">
        <v>89</v>
      </c>
      <c r="AR521" s="77"/>
      <c r="AS521" s="77"/>
      <c r="AT521" s="77"/>
      <c r="AU521" s="77"/>
      <c r="AV521" s="78"/>
      <c r="AW521" s="77" t="s">
        <v>1198</v>
      </c>
      <c r="AX521" s="77"/>
      <c r="AY521" s="77"/>
      <c r="AZ521" s="77"/>
      <c r="BA521" s="77"/>
      <c r="BB521" s="77"/>
      <c r="BC521" s="77"/>
      <c r="BD521" s="77"/>
      <c r="BE521" s="77">
        <f t="shared" si="76"/>
        <v>16</v>
      </c>
      <c r="BF521" s="77">
        <f t="shared" si="77"/>
        <v>4</v>
      </c>
      <c r="BG521" s="77">
        <f t="shared" si="78"/>
        <v>2022</v>
      </c>
      <c r="BH521" s="77"/>
    </row>
    <row r="522" spans="1:60">
      <c r="A522" s="77" t="s">
        <v>55</v>
      </c>
      <c r="B522" s="77" t="s">
        <v>56</v>
      </c>
      <c r="C522" s="77">
        <v>394832241</v>
      </c>
      <c r="D522" s="77"/>
      <c r="E522" s="77" t="s">
        <v>7166</v>
      </c>
      <c r="F522" s="77" t="s">
        <v>5498</v>
      </c>
      <c r="G522" s="77" t="s">
        <v>7172</v>
      </c>
      <c r="H522" s="77" t="s">
        <v>7173</v>
      </c>
      <c r="I522" s="77" t="s">
        <v>5501</v>
      </c>
      <c r="J522" s="77" t="s">
        <v>445</v>
      </c>
      <c r="K522" s="77">
        <v>77536</v>
      </c>
      <c r="L522" s="77" t="s">
        <v>7080</v>
      </c>
      <c r="M522" s="77" t="s">
        <v>7081</v>
      </c>
      <c r="N522" s="77" t="s">
        <v>7082</v>
      </c>
      <c r="O522" s="77" t="s">
        <v>445</v>
      </c>
      <c r="P522" s="77">
        <v>76904</v>
      </c>
      <c r="Q522" s="77"/>
      <c r="R522" s="77"/>
      <c r="S522" s="77"/>
      <c r="T522" s="77"/>
      <c r="U522" s="77">
        <v>12005832</v>
      </c>
      <c r="V522" s="77"/>
      <c r="W522" s="77" t="s">
        <v>7168</v>
      </c>
      <c r="X522" s="77">
        <v>480</v>
      </c>
      <c r="Y522" s="77">
        <v>600</v>
      </c>
      <c r="Z522" s="77">
        <v>20</v>
      </c>
      <c r="AA522" s="77">
        <f t="shared" si="71"/>
        <v>0.28799999999999998</v>
      </c>
      <c r="AB522" s="77" t="s">
        <v>70</v>
      </c>
      <c r="AC522" s="77"/>
      <c r="AD522" s="77"/>
      <c r="AE522" s="77"/>
      <c r="AF522" s="77">
        <f t="shared" si="72"/>
        <v>394832241</v>
      </c>
      <c r="AG522" s="77">
        <f t="shared" si="73"/>
        <v>600</v>
      </c>
      <c r="AH522" s="77">
        <f t="shared" si="74"/>
        <v>20</v>
      </c>
      <c r="AI522" s="77">
        <f t="shared" si="75"/>
        <v>0.28799999999999998</v>
      </c>
      <c r="AJ522" s="77" t="s">
        <v>72</v>
      </c>
      <c r="AK522" s="77">
        <v>394832241</v>
      </c>
      <c r="AL522" s="78">
        <v>44664</v>
      </c>
      <c r="AM522" s="78">
        <v>44664</v>
      </c>
      <c r="AN522" s="78">
        <v>44665</v>
      </c>
      <c r="AO522" s="78">
        <v>44665</v>
      </c>
      <c r="AP522" s="78">
        <v>44665</v>
      </c>
      <c r="AQ522" s="77" t="s">
        <v>89</v>
      </c>
      <c r="AR522" s="77"/>
      <c r="AS522" s="77"/>
      <c r="AT522" s="77"/>
      <c r="AU522" s="77"/>
      <c r="AV522" s="78"/>
      <c r="AW522" s="77" t="s">
        <v>1198</v>
      </c>
      <c r="AX522" s="77"/>
      <c r="AY522" s="77"/>
      <c r="AZ522" s="77"/>
      <c r="BA522" s="77"/>
      <c r="BB522" s="77"/>
      <c r="BC522" s="77"/>
      <c r="BD522" s="77"/>
      <c r="BE522" s="77">
        <f t="shared" si="76"/>
        <v>16</v>
      </c>
      <c r="BF522" s="77">
        <f t="shared" si="77"/>
        <v>4</v>
      </c>
      <c r="BG522" s="77">
        <f t="shared" si="78"/>
        <v>2022</v>
      </c>
      <c r="BH522" s="77"/>
    </row>
    <row r="523" spans="1:60">
      <c r="A523" s="77" t="s">
        <v>55</v>
      </c>
      <c r="B523" s="77" t="s">
        <v>56</v>
      </c>
      <c r="C523" s="77">
        <v>394832359</v>
      </c>
      <c r="D523" s="77"/>
      <c r="E523" s="77" t="s">
        <v>7166</v>
      </c>
      <c r="F523" s="77" t="s">
        <v>5498</v>
      </c>
      <c r="G523" s="77" t="s">
        <v>7172</v>
      </c>
      <c r="H523" s="77" t="s">
        <v>7173</v>
      </c>
      <c r="I523" s="77" t="s">
        <v>5501</v>
      </c>
      <c r="J523" s="77" t="s">
        <v>445</v>
      </c>
      <c r="K523" s="77">
        <v>77536</v>
      </c>
      <c r="L523" s="77" t="s">
        <v>7080</v>
      </c>
      <c r="M523" s="77" t="s">
        <v>7081</v>
      </c>
      <c r="N523" s="77" t="s">
        <v>7082</v>
      </c>
      <c r="O523" s="77" t="s">
        <v>445</v>
      </c>
      <c r="P523" s="77">
        <v>76904</v>
      </c>
      <c r="Q523" s="77"/>
      <c r="R523" s="77"/>
      <c r="S523" s="77"/>
      <c r="T523" s="77"/>
      <c r="U523" s="77">
        <v>12005832</v>
      </c>
      <c r="V523" s="77"/>
      <c r="W523" s="77" t="s">
        <v>7168</v>
      </c>
      <c r="X523" s="77">
        <v>480</v>
      </c>
      <c r="Y523" s="77">
        <v>600</v>
      </c>
      <c r="Z523" s="77">
        <v>20</v>
      </c>
      <c r="AA523" s="77">
        <f t="shared" si="71"/>
        <v>0.28799999999999998</v>
      </c>
      <c r="AB523" s="77" t="s">
        <v>70</v>
      </c>
      <c r="AC523" s="77"/>
      <c r="AD523" s="77"/>
      <c r="AE523" s="77"/>
      <c r="AF523" s="77">
        <f t="shared" si="72"/>
        <v>394832359</v>
      </c>
      <c r="AG523" s="77">
        <f t="shared" si="73"/>
        <v>600</v>
      </c>
      <c r="AH523" s="77">
        <f t="shared" si="74"/>
        <v>20</v>
      </c>
      <c r="AI523" s="77">
        <f t="shared" si="75"/>
        <v>0.28799999999999998</v>
      </c>
      <c r="AJ523" s="77" t="s">
        <v>72</v>
      </c>
      <c r="AK523" s="77">
        <v>394832359</v>
      </c>
      <c r="AL523" s="78">
        <v>44664</v>
      </c>
      <c r="AM523" s="78">
        <v>44664</v>
      </c>
      <c r="AN523" s="78">
        <v>44665</v>
      </c>
      <c r="AO523" s="78">
        <v>44665</v>
      </c>
      <c r="AP523" s="78">
        <v>44665</v>
      </c>
      <c r="AQ523" s="77" t="s">
        <v>89</v>
      </c>
      <c r="AR523" s="77"/>
      <c r="AS523" s="77"/>
      <c r="AT523" s="77"/>
      <c r="AU523" s="77"/>
      <c r="AV523" s="78"/>
      <c r="AW523" s="77" t="s">
        <v>1198</v>
      </c>
      <c r="AX523" s="77"/>
      <c r="AY523" s="77"/>
      <c r="AZ523" s="77"/>
      <c r="BA523" s="77"/>
      <c r="BB523" s="77"/>
      <c r="BC523" s="77"/>
      <c r="BD523" s="77"/>
      <c r="BE523" s="77">
        <f t="shared" si="76"/>
        <v>16</v>
      </c>
      <c r="BF523" s="77">
        <f t="shared" si="77"/>
        <v>4</v>
      </c>
      <c r="BG523" s="77">
        <f t="shared" si="78"/>
        <v>2022</v>
      </c>
      <c r="BH523" s="77"/>
    </row>
    <row r="524" spans="1:60">
      <c r="A524" s="77" t="s">
        <v>55</v>
      </c>
      <c r="B524" s="77" t="s">
        <v>56</v>
      </c>
      <c r="C524" s="77">
        <v>394832480</v>
      </c>
      <c r="D524" s="77"/>
      <c r="E524" s="77" t="s">
        <v>7166</v>
      </c>
      <c r="F524" s="77" t="s">
        <v>5498</v>
      </c>
      <c r="G524" s="77" t="s">
        <v>7238</v>
      </c>
      <c r="H524" s="77" t="s">
        <v>7239</v>
      </c>
      <c r="I524" s="77" t="s">
        <v>444</v>
      </c>
      <c r="J524" s="77" t="s">
        <v>445</v>
      </c>
      <c r="K524" s="77">
        <v>77061</v>
      </c>
      <c r="L524" s="77" t="s">
        <v>7080</v>
      </c>
      <c r="M524" s="77" t="s">
        <v>7081</v>
      </c>
      <c r="N524" s="77" t="s">
        <v>7082</v>
      </c>
      <c r="O524" s="77" t="s">
        <v>445</v>
      </c>
      <c r="P524" s="77">
        <v>76904</v>
      </c>
      <c r="Q524" s="77"/>
      <c r="R524" s="77"/>
      <c r="S524" s="77"/>
      <c r="T524" s="77"/>
      <c r="U524" s="77">
        <v>12005832</v>
      </c>
      <c r="V524" s="77"/>
      <c r="W524" s="77" t="s">
        <v>7168</v>
      </c>
      <c r="X524" s="77">
        <v>480</v>
      </c>
      <c r="Y524" s="77">
        <v>600</v>
      </c>
      <c r="Z524" s="77">
        <v>20</v>
      </c>
      <c r="AA524" s="77">
        <f t="shared" si="71"/>
        <v>0.28799999999999998</v>
      </c>
      <c r="AB524" s="77" t="s">
        <v>70</v>
      </c>
      <c r="AC524" s="77"/>
      <c r="AD524" s="77"/>
      <c r="AE524" s="77"/>
      <c r="AF524" s="77">
        <f t="shared" si="72"/>
        <v>394832480</v>
      </c>
      <c r="AG524" s="77">
        <f t="shared" si="73"/>
        <v>600</v>
      </c>
      <c r="AH524" s="77">
        <f t="shared" si="74"/>
        <v>20</v>
      </c>
      <c r="AI524" s="77">
        <f t="shared" si="75"/>
        <v>0.28799999999999998</v>
      </c>
      <c r="AJ524" s="77" t="s">
        <v>72</v>
      </c>
      <c r="AK524" s="77">
        <v>394832480</v>
      </c>
      <c r="AL524" s="78">
        <v>44664</v>
      </c>
      <c r="AM524" s="78">
        <v>44664</v>
      </c>
      <c r="AN524" s="78">
        <v>44665</v>
      </c>
      <c r="AO524" s="78">
        <v>44665</v>
      </c>
      <c r="AP524" s="78">
        <v>44665</v>
      </c>
      <c r="AQ524" s="77" t="s">
        <v>89</v>
      </c>
      <c r="AR524" s="77"/>
      <c r="AS524" s="77"/>
      <c r="AT524" s="77"/>
      <c r="AU524" s="77"/>
      <c r="AV524" s="78"/>
      <c r="AW524" s="77" t="s">
        <v>1198</v>
      </c>
      <c r="AX524" s="77"/>
      <c r="AY524" s="77"/>
      <c r="AZ524" s="77"/>
      <c r="BA524" s="77"/>
      <c r="BB524" s="77"/>
      <c r="BC524" s="77"/>
      <c r="BD524" s="77"/>
      <c r="BE524" s="77">
        <f t="shared" si="76"/>
        <v>16</v>
      </c>
      <c r="BF524" s="77">
        <f t="shared" si="77"/>
        <v>4</v>
      </c>
      <c r="BG524" s="77">
        <f t="shared" si="78"/>
        <v>2022</v>
      </c>
      <c r="BH524" s="77"/>
    </row>
    <row r="525" spans="1:60">
      <c r="A525" s="77" t="s">
        <v>55</v>
      </c>
      <c r="B525" s="77" t="s">
        <v>56</v>
      </c>
      <c r="C525" s="77">
        <v>394832599</v>
      </c>
      <c r="D525" s="77"/>
      <c r="E525" s="77" t="s">
        <v>7166</v>
      </c>
      <c r="F525" s="77" t="s">
        <v>5498</v>
      </c>
      <c r="G525" s="77" t="s">
        <v>7238</v>
      </c>
      <c r="H525" s="77" t="s">
        <v>7239</v>
      </c>
      <c r="I525" s="77" t="s">
        <v>444</v>
      </c>
      <c r="J525" s="77" t="s">
        <v>445</v>
      </c>
      <c r="K525" s="77">
        <v>77061</v>
      </c>
      <c r="L525" s="77" t="s">
        <v>7080</v>
      </c>
      <c r="M525" s="77" t="s">
        <v>7081</v>
      </c>
      <c r="N525" s="77" t="s">
        <v>7082</v>
      </c>
      <c r="O525" s="77" t="s">
        <v>445</v>
      </c>
      <c r="P525" s="77">
        <v>76904</v>
      </c>
      <c r="Q525" s="77"/>
      <c r="R525" s="77"/>
      <c r="S525" s="77"/>
      <c r="T525" s="77"/>
      <c r="U525" s="77">
        <v>12005832</v>
      </c>
      <c r="V525" s="77"/>
      <c r="W525" s="77" t="s">
        <v>7168</v>
      </c>
      <c r="X525" s="77">
        <v>480</v>
      </c>
      <c r="Y525" s="77">
        <v>600</v>
      </c>
      <c r="Z525" s="77">
        <v>20</v>
      </c>
      <c r="AA525" s="77">
        <f t="shared" si="71"/>
        <v>0.28799999999999998</v>
      </c>
      <c r="AB525" s="77" t="s">
        <v>70</v>
      </c>
      <c r="AC525" s="77"/>
      <c r="AD525" s="77"/>
      <c r="AE525" s="77"/>
      <c r="AF525" s="77">
        <f t="shared" si="72"/>
        <v>394832599</v>
      </c>
      <c r="AG525" s="77">
        <f t="shared" si="73"/>
        <v>600</v>
      </c>
      <c r="AH525" s="77">
        <f t="shared" si="74"/>
        <v>20</v>
      </c>
      <c r="AI525" s="77">
        <f t="shared" si="75"/>
        <v>0.28799999999999998</v>
      </c>
      <c r="AJ525" s="77" t="s">
        <v>72</v>
      </c>
      <c r="AK525" s="77">
        <v>394832599</v>
      </c>
      <c r="AL525" s="78">
        <v>44664</v>
      </c>
      <c r="AM525" s="78">
        <v>44664</v>
      </c>
      <c r="AN525" s="78">
        <v>44665</v>
      </c>
      <c r="AO525" s="78">
        <v>44665</v>
      </c>
      <c r="AP525" s="78">
        <v>44665</v>
      </c>
      <c r="AQ525" s="77" t="s">
        <v>89</v>
      </c>
      <c r="AR525" s="77"/>
      <c r="AS525" s="77"/>
      <c r="AT525" s="77"/>
      <c r="AU525" s="77"/>
      <c r="AV525" s="78"/>
      <c r="AW525" s="77" t="s">
        <v>1198</v>
      </c>
      <c r="AX525" s="77"/>
      <c r="AY525" s="77"/>
      <c r="AZ525" s="77"/>
      <c r="BA525" s="77"/>
      <c r="BB525" s="77"/>
      <c r="BC525" s="77"/>
      <c r="BD525" s="77"/>
      <c r="BE525" s="77">
        <f t="shared" si="76"/>
        <v>16</v>
      </c>
      <c r="BF525" s="77">
        <f t="shared" si="77"/>
        <v>4</v>
      </c>
      <c r="BG525" s="77">
        <f t="shared" si="78"/>
        <v>2022</v>
      </c>
      <c r="BH525" s="77"/>
    </row>
    <row r="526" spans="1:60">
      <c r="A526" s="77" t="s">
        <v>55</v>
      </c>
      <c r="B526" s="77" t="s">
        <v>56</v>
      </c>
      <c r="C526" s="77">
        <v>394564632</v>
      </c>
      <c r="D526" s="77"/>
      <c r="E526" s="77" t="s">
        <v>7166</v>
      </c>
      <c r="F526" s="77" t="s">
        <v>85</v>
      </c>
      <c r="G526" s="77" t="s">
        <v>5855</v>
      </c>
      <c r="H526" s="77" t="s">
        <v>5856</v>
      </c>
      <c r="I526" s="77" t="s">
        <v>6216</v>
      </c>
      <c r="J526" s="77" t="s">
        <v>85</v>
      </c>
      <c r="K526" s="309" t="s">
        <v>5858</v>
      </c>
      <c r="L526" s="77" t="s">
        <v>7080</v>
      </c>
      <c r="M526" s="77" t="s">
        <v>7081</v>
      </c>
      <c r="N526" s="77" t="s">
        <v>7082</v>
      </c>
      <c r="O526" s="77" t="s">
        <v>445</v>
      </c>
      <c r="P526" s="77">
        <v>76904</v>
      </c>
      <c r="Q526" s="77"/>
      <c r="R526" s="77"/>
      <c r="S526" s="77"/>
      <c r="T526" s="77"/>
      <c r="U526" s="77">
        <v>30397572</v>
      </c>
      <c r="V526" s="77"/>
      <c r="W526" s="77" t="s">
        <v>7237</v>
      </c>
      <c r="X526" s="77">
        <v>480</v>
      </c>
      <c r="Y526" s="77">
        <v>580</v>
      </c>
      <c r="Z526" s="77">
        <v>20</v>
      </c>
      <c r="AA526" s="77">
        <f t="shared" si="71"/>
        <v>0.27839999999999998</v>
      </c>
      <c r="AB526" s="77" t="s">
        <v>70</v>
      </c>
      <c r="AC526" s="77"/>
      <c r="AD526" s="77"/>
      <c r="AE526" s="77"/>
      <c r="AF526" s="77">
        <f t="shared" si="72"/>
        <v>394564632</v>
      </c>
      <c r="AG526" s="77">
        <f t="shared" si="73"/>
        <v>580</v>
      </c>
      <c r="AH526" s="77">
        <f t="shared" si="74"/>
        <v>20</v>
      </c>
      <c r="AI526" s="77">
        <f t="shared" si="75"/>
        <v>0.27839999999999998</v>
      </c>
      <c r="AJ526" s="77" t="s">
        <v>72</v>
      </c>
      <c r="AK526" s="77">
        <v>394564632</v>
      </c>
      <c r="AL526" s="78">
        <v>44662</v>
      </c>
      <c r="AM526" s="78">
        <v>44662</v>
      </c>
      <c r="AN526" s="78">
        <v>44665</v>
      </c>
      <c r="AO526" s="78">
        <v>44665</v>
      </c>
      <c r="AP526" s="78">
        <v>44665</v>
      </c>
      <c r="AQ526" s="77" t="s">
        <v>89</v>
      </c>
      <c r="AR526" s="77"/>
      <c r="AS526" s="77"/>
      <c r="AT526" s="77"/>
      <c r="AU526" s="77"/>
      <c r="AV526" s="78"/>
      <c r="AW526" s="77" t="s">
        <v>1198</v>
      </c>
      <c r="AX526" s="77"/>
      <c r="AY526" s="77"/>
      <c r="AZ526" s="77"/>
      <c r="BA526" s="77"/>
      <c r="BB526" s="77"/>
      <c r="BC526" s="77"/>
      <c r="BD526" s="77"/>
      <c r="BE526" s="77">
        <f t="shared" si="76"/>
        <v>16</v>
      </c>
      <c r="BF526" s="77">
        <f t="shared" si="77"/>
        <v>4</v>
      </c>
      <c r="BG526" s="77">
        <f t="shared" si="78"/>
        <v>2022</v>
      </c>
      <c r="BH526" s="77"/>
    </row>
    <row r="527" spans="1:60">
      <c r="A527" s="77" t="s">
        <v>55</v>
      </c>
      <c r="B527" s="77" t="s">
        <v>56</v>
      </c>
      <c r="C527" s="77">
        <v>394564990</v>
      </c>
      <c r="D527" s="77"/>
      <c r="E527" s="77" t="s">
        <v>7166</v>
      </c>
      <c r="F527" s="77" t="s">
        <v>85</v>
      </c>
      <c r="G527" s="77" t="s">
        <v>5855</v>
      </c>
      <c r="H527" s="77" t="s">
        <v>5856</v>
      </c>
      <c r="I527" s="77" t="s">
        <v>6216</v>
      </c>
      <c r="J527" s="77" t="s">
        <v>85</v>
      </c>
      <c r="K527" s="309" t="s">
        <v>5858</v>
      </c>
      <c r="L527" s="77" t="s">
        <v>7080</v>
      </c>
      <c r="M527" s="77" t="s">
        <v>7081</v>
      </c>
      <c r="N527" s="77" t="s">
        <v>7082</v>
      </c>
      <c r="O527" s="77" t="s">
        <v>445</v>
      </c>
      <c r="P527" s="77">
        <v>76904</v>
      </c>
      <c r="Q527" s="77"/>
      <c r="R527" s="77"/>
      <c r="S527" s="77"/>
      <c r="T527" s="77"/>
      <c r="U527" s="77">
        <v>12005832</v>
      </c>
      <c r="V527" s="77"/>
      <c r="W527" s="77" t="s">
        <v>7175</v>
      </c>
      <c r="X527" s="77">
        <v>480</v>
      </c>
      <c r="Y527" s="77">
        <v>600</v>
      </c>
      <c r="Z527" s="77">
        <v>20</v>
      </c>
      <c r="AA527" s="77">
        <f t="shared" si="71"/>
        <v>0.28799999999999998</v>
      </c>
      <c r="AB527" s="77" t="s">
        <v>70</v>
      </c>
      <c r="AC527" s="77"/>
      <c r="AD527" s="77"/>
      <c r="AE527" s="77"/>
      <c r="AF527" s="77">
        <f t="shared" si="72"/>
        <v>394564990</v>
      </c>
      <c r="AG527" s="77">
        <f t="shared" si="73"/>
        <v>600</v>
      </c>
      <c r="AH527" s="77">
        <f t="shared" si="74"/>
        <v>20</v>
      </c>
      <c r="AI527" s="77">
        <f t="shared" si="75"/>
        <v>0.28799999999999998</v>
      </c>
      <c r="AJ527" s="77" t="s">
        <v>72</v>
      </c>
      <c r="AK527" s="77">
        <v>394564990</v>
      </c>
      <c r="AL527" s="78">
        <v>44662</v>
      </c>
      <c r="AM527" s="78">
        <v>44662</v>
      </c>
      <c r="AN527" s="78">
        <v>44665</v>
      </c>
      <c r="AO527" s="78">
        <v>44665</v>
      </c>
      <c r="AP527" s="78">
        <v>44665</v>
      </c>
      <c r="AQ527" s="77" t="s">
        <v>89</v>
      </c>
      <c r="AR527" s="77"/>
      <c r="AS527" s="77"/>
      <c r="AT527" s="77"/>
      <c r="AU527" s="77"/>
      <c r="AV527" s="78"/>
      <c r="AW527" s="77" t="s">
        <v>1198</v>
      </c>
      <c r="AX527" s="77"/>
      <c r="AY527" s="77"/>
      <c r="AZ527" s="77"/>
      <c r="BA527" s="77"/>
      <c r="BB527" s="77"/>
      <c r="BC527" s="77"/>
      <c r="BD527" s="77"/>
      <c r="BE527" s="77">
        <f t="shared" si="76"/>
        <v>16</v>
      </c>
      <c r="BF527" s="77">
        <f t="shared" si="77"/>
        <v>4</v>
      </c>
      <c r="BG527" s="77">
        <f t="shared" si="78"/>
        <v>2022</v>
      </c>
      <c r="BH527" s="77"/>
    </row>
    <row r="528" spans="1:60">
      <c r="A528" s="77" t="s">
        <v>55</v>
      </c>
      <c r="B528" s="77" t="s">
        <v>56</v>
      </c>
      <c r="C528" s="77">
        <v>394565266</v>
      </c>
      <c r="D528" s="77"/>
      <c r="E528" s="77" t="s">
        <v>7166</v>
      </c>
      <c r="F528" s="77" t="s">
        <v>85</v>
      </c>
      <c r="G528" s="77" t="s">
        <v>5855</v>
      </c>
      <c r="H528" s="77" t="s">
        <v>5856</v>
      </c>
      <c r="I528" s="77" t="s">
        <v>6216</v>
      </c>
      <c r="J528" s="77" t="s">
        <v>85</v>
      </c>
      <c r="K528" s="309" t="s">
        <v>5858</v>
      </c>
      <c r="L528" s="77" t="s">
        <v>7080</v>
      </c>
      <c r="M528" s="77" t="s">
        <v>7081</v>
      </c>
      <c r="N528" s="77" t="s">
        <v>7082</v>
      </c>
      <c r="O528" s="77" t="s">
        <v>445</v>
      </c>
      <c r="P528" s="77">
        <v>76904</v>
      </c>
      <c r="Q528" s="77"/>
      <c r="R528" s="77"/>
      <c r="S528" s="77"/>
      <c r="T528" s="77"/>
      <c r="U528" s="77">
        <v>12005832</v>
      </c>
      <c r="V528" s="77"/>
      <c r="W528" s="77" t="s">
        <v>7175</v>
      </c>
      <c r="X528" s="77">
        <v>480</v>
      </c>
      <c r="Y528" s="77">
        <v>600</v>
      </c>
      <c r="Z528" s="77">
        <v>20</v>
      </c>
      <c r="AA528" s="77">
        <f t="shared" si="71"/>
        <v>0.28799999999999998</v>
      </c>
      <c r="AB528" s="77" t="s">
        <v>70</v>
      </c>
      <c r="AC528" s="77"/>
      <c r="AD528" s="77"/>
      <c r="AE528" s="77"/>
      <c r="AF528" s="77">
        <f t="shared" si="72"/>
        <v>394565266</v>
      </c>
      <c r="AG528" s="77">
        <f t="shared" si="73"/>
        <v>600</v>
      </c>
      <c r="AH528" s="77">
        <f t="shared" si="74"/>
        <v>20</v>
      </c>
      <c r="AI528" s="77">
        <f t="shared" si="75"/>
        <v>0.28799999999999998</v>
      </c>
      <c r="AJ528" s="77" t="s">
        <v>72</v>
      </c>
      <c r="AK528" s="77">
        <v>394565266</v>
      </c>
      <c r="AL528" s="78">
        <v>44662</v>
      </c>
      <c r="AM528" s="78">
        <v>44662</v>
      </c>
      <c r="AN528" s="78">
        <v>44665</v>
      </c>
      <c r="AO528" s="78">
        <v>44665</v>
      </c>
      <c r="AP528" s="78">
        <v>44665</v>
      </c>
      <c r="AQ528" s="77" t="s">
        <v>89</v>
      </c>
      <c r="AR528" s="77"/>
      <c r="AS528" s="77"/>
      <c r="AT528" s="77"/>
      <c r="AU528" s="77"/>
      <c r="AV528" s="78"/>
      <c r="AW528" s="77" t="s">
        <v>1198</v>
      </c>
      <c r="AX528" s="77"/>
      <c r="AY528" s="77"/>
      <c r="AZ528" s="77"/>
      <c r="BA528" s="77"/>
      <c r="BB528" s="77"/>
      <c r="BC528" s="77"/>
      <c r="BD528" s="77"/>
      <c r="BE528" s="77">
        <f t="shared" si="76"/>
        <v>16</v>
      </c>
      <c r="BF528" s="77">
        <f t="shared" si="77"/>
        <v>4</v>
      </c>
      <c r="BG528" s="77">
        <f t="shared" si="78"/>
        <v>2022</v>
      </c>
      <c r="BH528" s="77"/>
    </row>
    <row r="529" spans="1:60">
      <c r="A529" s="77" t="s">
        <v>55</v>
      </c>
      <c r="B529" s="77" t="s">
        <v>56</v>
      </c>
      <c r="C529" s="77">
        <v>394565330</v>
      </c>
      <c r="D529" s="77"/>
      <c r="E529" s="77" t="s">
        <v>7166</v>
      </c>
      <c r="F529" s="77" t="s">
        <v>85</v>
      </c>
      <c r="G529" s="77" t="s">
        <v>5855</v>
      </c>
      <c r="H529" s="77" t="s">
        <v>5856</v>
      </c>
      <c r="I529" s="77" t="s">
        <v>6216</v>
      </c>
      <c r="J529" s="77" t="s">
        <v>85</v>
      </c>
      <c r="K529" s="309" t="s">
        <v>5858</v>
      </c>
      <c r="L529" s="77" t="s">
        <v>7080</v>
      </c>
      <c r="M529" s="77" t="s">
        <v>7081</v>
      </c>
      <c r="N529" s="77" t="s">
        <v>7082</v>
      </c>
      <c r="O529" s="77" t="s">
        <v>445</v>
      </c>
      <c r="P529" s="77">
        <v>76904</v>
      </c>
      <c r="Q529" s="77"/>
      <c r="R529" s="77"/>
      <c r="S529" s="77"/>
      <c r="T529" s="77"/>
      <c r="U529" s="77">
        <v>12005832</v>
      </c>
      <c r="V529" s="77"/>
      <c r="W529" s="77" t="s">
        <v>7175</v>
      </c>
      <c r="X529" s="77">
        <v>480</v>
      </c>
      <c r="Y529" s="77">
        <v>600</v>
      </c>
      <c r="Z529" s="77">
        <v>20</v>
      </c>
      <c r="AA529" s="77">
        <f t="shared" si="71"/>
        <v>0.28799999999999998</v>
      </c>
      <c r="AB529" s="77" t="s">
        <v>70</v>
      </c>
      <c r="AC529" s="77"/>
      <c r="AD529" s="77"/>
      <c r="AE529" s="77"/>
      <c r="AF529" s="77">
        <f t="shared" si="72"/>
        <v>394565330</v>
      </c>
      <c r="AG529" s="77">
        <f t="shared" si="73"/>
        <v>600</v>
      </c>
      <c r="AH529" s="77">
        <f t="shared" si="74"/>
        <v>20</v>
      </c>
      <c r="AI529" s="77">
        <f t="shared" si="75"/>
        <v>0.28799999999999998</v>
      </c>
      <c r="AJ529" s="77" t="s">
        <v>72</v>
      </c>
      <c r="AK529" s="77">
        <v>394565330</v>
      </c>
      <c r="AL529" s="78">
        <v>44662</v>
      </c>
      <c r="AM529" s="78">
        <v>44662</v>
      </c>
      <c r="AN529" s="78">
        <v>44665</v>
      </c>
      <c r="AO529" s="78">
        <v>44665</v>
      </c>
      <c r="AP529" s="78">
        <v>44665</v>
      </c>
      <c r="AQ529" s="77" t="s">
        <v>89</v>
      </c>
      <c r="AR529" s="77"/>
      <c r="AS529" s="77"/>
      <c r="AT529" s="77"/>
      <c r="AU529" s="77"/>
      <c r="AV529" s="78"/>
      <c r="AW529" s="77" t="s">
        <v>1198</v>
      </c>
      <c r="AX529" s="77"/>
      <c r="AY529" s="77"/>
      <c r="AZ529" s="77"/>
      <c r="BA529" s="77"/>
      <c r="BB529" s="77"/>
      <c r="BC529" s="77"/>
      <c r="BD529" s="77"/>
      <c r="BE529" s="77">
        <f t="shared" si="76"/>
        <v>16</v>
      </c>
      <c r="BF529" s="77">
        <f t="shared" si="77"/>
        <v>4</v>
      </c>
      <c r="BG529" s="77">
        <f t="shared" si="78"/>
        <v>2022</v>
      </c>
      <c r="BH529" s="77"/>
    </row>
    <row r="530" spans="1:60">
      <c r="A530" s="77" t="s">
        <v>55</v>
      </c>
      <c r="B530" s="77" t="s">
        <v>56</v>
      </c>
      <c r="C530" s="77">
        <v>394565414</v>
      </c>
      <c r="D530" s="77"/>
      <c r="E530" s="77" t="s">
        <v>7166</v>
      </c>
      <c r="F530" s="77" t="s">
        <v>85</v>
      </c>
      <c r="G530" s="77" t="s">
        <v>5855</v>
      </c>
      <c r="H530" s="77" t="s">
        <v>5856</v>
      </c>
      <c r="I530" s="77" t="s">
        <v>6216</v>
      </c>
      <c r="J530" s="77" t="s">
        <v>85</v>
      </c>
      <c r="K530" s="309" t="s">
        <v>5858</v>
      </c>
      <c r="L530" s="77" t="s">
        <v>7080</v>
      </c>
      <c r="M530" s="77" t="s">
        <v>7081</v>
      </c>
      <c r="N530" s="77" t="s">
        <v>7082</v>
      </c>
      <c r="O530" s="77" t="s">
        <v>445</v>
      </c>
      <c r="P530" s="77">
        <v>76904</v>
      </c>
      <c r="Q530" s="77"/>
      <c r="R530" s="77"/>
      <c r="S530" s="77"/>
      <c r="T530" s="77"/>
      <c r="U530" s="77">
        <v>12005832</v>
      </c>
      <c r="V530" s="77"/>
      <c r="W530" s="77" t="s">
        <v>7175</v>
      </c>
      <c r="X530" s="77">
        <v>480</v>
      </c>
      <c r="Y530" s="77">
        <v>600</v>
      </c>
      <c r="Z530" s="77">
        <v>20</v>
      </c>
      <c r="AA530" s="77">
        <f t="shared" si="71"/>
        <v>0.28799999999999998</v>
      </c>
      <c r="AB530" s="77" t="s">
        <v>70</v>
      </c>
      <c r="AC530" s="77"/>
      <c r="AD530" s="77"/>
      <c r="AE530" s="77"/>
      <c r="AF530" s="77">
        <f t="shared" si="72"/>
        <v>394565414</v>
      </c>
      <c r="AG530" s="77">
        <f t="shared" si="73"/>
        <v>600</v>
      </c>
      <c r="AH530" s="77">
        <f t="shared" si="74"/>
        <v>20</v>
      </c>
      <c r="AI530" s="77">
        <f t="shared" si="75"/>
        <v>0.28799999999999998</v>
      </c>
      <c r="AJ530" s="77" t="s">
        <v>72</v>
      </c>
      <c r="AK530" s="77">
        <v>394565414</v>
      </c>
      <c r="AL530" s="78">
        <v>44662</v>
      </c>
      <c r="AM530" s="78">
        <v>44662</v>
      </c>
      <c r="AN530" s="78">
        <v>44665</v>
      </c>
      <c r="AO530" s="78">
        <v>44665</v>
      </c>
      <c r="AP530" s="78">
        <v>44665</v>
      </c>
      <c r="AQ530" s="77" t="s">
        <v>89</v>
      </c>
      <c r="AR530" s="77"/>
      <c r="AS530" s="77"/>
      <c r="AT530" s="77"/>
      <c r="AU530" s="77"/>
      <c r="AV530" s="78"/>
      <c r="AW530" s="77" t="s">
        <v>1198</v>
      </c>
      <c r="AX530" s="77"/>
      <c r="AY530" s="77"/>
      <c r="AZ530" s="77"/>
      <c r="BA530" s="77"/>
      <c r="BB530" s="77"/>
      <c r="BC530" s="77"/>
      <c r="BD530" s="77"/>
      <c r="BE530" s="77">
        <f t="shared" si="76"/>
        <v>16</v>
      </c>
      <c r="BF530" s="77">
        <f t="shared" si="77"/>
        <v>4</v>
      </c>
      <c r="BG530" s="77">
        <f t="shared" si="78"/>
        <v>2022</v>
      </c>
      <c r="BH530" s="77"/>
    </row>
    <row r="531" spans="1:60">
      <c r="A531" s="77" t="s">
        <v>55</v>
      </c>
      <c r="B531" s="77" t="s">
        <v>56</v>
      </c>
      <c r="C531" s="77">
        <v>393692235</v>
      </c>
      <c r="D531" s="77"/>
      <c r="E531" s="77" t="s">
        <v>7166</v>
      </c>
      <c r="F531" s="77" t="s">
        <v>2135</v>
      </c>
      <c r="G531" s="77" t="s">
        <v>2147</v>
      </c>
      <c r="H531" s="77" t="s">
        <v>2148</v>
      </c>
      <c r="I531" s="77" t="s">
        <v>531</v>
      </c>
      <c r="J531" s="77" t="s">
        <v>110</v>
      </c>
      <c r="K531" s="77">
        <v>91761</v>
      </c>
      <c r="L531" s="77" t="s">
        <v>7080</v>
      </c>
      <c r="M531" s="77" t="s">
        <v>7081</v>
      </c>
      <c r="N531" s="77" t="s">
        <v>7082</v>
      </c>
      <c r="O531" s="77" t="s">
        <v>445</v>
      </c>
      <c r="P531" s="77">
        <v>76904</v>
      </c>
      <c r="Q531" s="77"/>
      <c r="R531" s="77"/>
      <c r="S531" s="77"/>
      <c r="T531" s="77"/>
      <c r="U531" s="77">
        <v>12005832</v>
      </c>
      <c r="V531" s="77">
        <v>0</v>
      </c>
      <c r="W531" s="77" t="s">
        <v>4634</v>
      </c>
      <c r="X531" s="77">
        <v>480</v>
      </c>
      <c r="Y531" s="77">
        <v>600</v>
      </c>
      <c r="Z531" s="77">
        <v>20</v>
      </c>
      <c r="AA531" s="77">
        <f t="shared" si="71"/>
        <v>0.28799999999999998</v>
      </c>
      <c r="AB531" s="77" t="s">
        <v>70</v>
      </c>
      <c r="AC531" s="77"/>
      <c r="AD531" s="77"/>
      <c r="AE531" s="77"/>
      <c r="AF531" s="77">
        <f t="shared" si="72"/>
        <v>393692235</v>
      </c>
      <c r="AG531" s="77">
        <f t="shared" si="73"/>
        <v>600</v>
      </c>
      <c r="AH531" s="77">
        <f t="shared" si="74"/>
        <v>20</v>
      </c>
      <c r="AI531" s="77">
        <f t="shared" si="75"/>
        <v>0.28799999999999998</v>
      </c>
      <c r="AJ531" s="77" t="s">
        <v>72</v>
      </c>
      <c r="AK531" s="77">
        <v>393692235</v>
      </c>
      <c r="AL531" s="78">
        <v>44662</v>
      </c>
      <c r="AM531" s="78">
        <v>44662</v>
      </c>
      <c r="AN531" s="78">
        <v>44670</v>
      </c>
      <c r="AO531" s="78">
        <v>44670</v>
      </c>
      <c r="AP531" s="78">
        <v>44670</v>
      </c>
      <c r="AQ531" s="77" t="s">
        <v>89</v>
      </c>
      <c r="AR531" s="77" t="s">
        <v>7219</v>
      </c>
      <c r="AS531" s="77"/>
      <c r="AT531" s="77"/>
      <c r="AU531" s="77"/>
      <c r="AV531" s="78"/>
      <c r="AW531" s="77" t="s">
        <v>1198</v>
      </c>
      <c r="AX531" s="77"/>
      <c r="AY531" s="77"/>
      <c r="AZ531" s="77"/>
      <c r="BA531" s="77"/>
      <c r="BB531" s="77"/>
      <c r="BC531" s="77"/>
      <c r="BD531" s="77"/>
      <c r="BE531" s="77">
        <f t="shared" si="76"/>
        <v>16</v>
      </c>
      <c r="BF531" s="77">
        <f t="shared" si="77"/>
        <v>4</v>
      </c>
      <c r="BG531" s="77">
        <f t="shared" si="78"/>
        <v>2022</v>
      </c>
      <c r="BH531" s="77"/>
    </row>
    <row r="532" spans="1:60">
      <c r="A532" s="77" t="s">
        <v>55</v>
      </c>
      <c r="B532" s="77" t="s">
        <v>56</v>
      </c>
      <c r="C532" s="77">
        <v>394990376</v>
      </c>
      <c r="D532" s="77"/>
      <c r="E532" s="77" t="s">
        <v>7166</v>
      </c>
      <c r="F532" s="77" t="s">
        <v>5498</v>
      </c>
      <c r="G532" s="77" t="s">
        <v>5499</v>
      </c>
      <c r="H532" s="77" t="s">
        <v>7167</v>
      </c>
      <c r="I532" s="77" t="s">
        <v>5501</v>
      </c>
      <c r="J532" s="77" t="s">
        <v>445</v>
      </c>
      <c r="K532" s="77">
        <v>77536</v>
      </c>
      <c r="L532" s="77" t="s">
        <v>7080</v>
      </c>
      <c r="M532" s="77" t="s">
        <v>7081</v>
      </c>
      <c r="N532" s="77" t="s">
        <v>7082</v>
      </c>
      <c r="O532" s="77" t="s">
        <v>445</v>
      </c>
      <c r="P532" s="77">
        <v>76904</v>
      </c>
      <c r="Q532" s="77"/>
      <c r="R532" s="77"/>
      <c r="S532" s="77"/>
      <c r="T532" s="77"/>
      <c r="U532" s="77">
        <v>30390372</v>
      </c>
      <c r="V532" s="77"/>
      <c r="W532" s="77" t="s">
        <v>7168</v>
      </c>
      <c r="X532" s="77">
        <v>480</v>
      </c>
      <c r="Y532" s="77">
        <v>638</v>
      </c>
      <c r="Z532" s="77">
        <v>22</v>
      </c>
      <c r="AA532" s="77">
        <f t="shared" si="71"/>
        <v>0.30624000000000001</v>
      </c>
      <c r="AB532" s="77" t="s">
        <v>70</v>
      </c>
      <c r="AC532" s="77"/>
      <c r="AD532" s="77"/>
      <c r="AE532" s="77"/>
      <c r="AF532" s="77">
        <f t="shared" si="72"/>
        <v>394990376</v>
      </c>
      <c r="AG532" s="77">
        <f t="shared" si="73"/>
        <v>638</v>
      </c>
      <c r="AH532" s="77">
        <f t="shared" si="74"/>
        <v>22</v>
      </c>
      <c r="AI532" s="77">
        <f t="shared" si="75"/>
        <v>0.30624000000000001</v>
      </c>
      <c r="AJ532" s="77" t="s">
        <v>72</v>
      </c>
      <c r="AK532" s="77">
        <v>394990376</v>
      </c>
      <c r="AL532" s="78">
        <v>44669</v>
      </c>
      <c r="AM532" s="78">
        <v>44669</v>
      </c>
      <c r="AN532" s="78">
        <v>44670</v>
      </c>
      <c r="AO532" s="78">
        <v>44670</v>
      </c>
      <c r="AP532" s="78">
        <v>44670</v>
      </c>
      <c r="AQ532" s="77" t="s">
        <v>89</v>
      </c>
      <c r="AR532" s="77"/>
      <c r="AS532" s="77"/>
      <c r="AT532" s="77"/>
      <c r="AU532" s="77"/>
      <c r="AV532" s="78"/>
      <c r="AW532" s="77" t="s">
        <v>1198</v>
      </c>
      <c r="AX532" s="77"/>
      <c r="AY532" s="77"/>
      <c r="AZ532" s="77"/>
      <c r="BA532" s="77"/>
      <c r="BB532" s="77"/>
      <c r="BC532" s="77"/>
      <c r="BD532" s="77"/>
      <c r="BE532" s="77">
        <f t="shared" si="76"/>
        <v>17</v>
      </c>
      <c r="BF532" s="77">
        <f t="shared" si="77"/>
        <v>4</v>
      </c>
      <c r="BG532" s="77">
        <f t="shared" si="78"/>
        <v>2022</v>
      </c>
      <c r="BH532" s="77"/>
    </row>
    <row r="533" spans="1:60">
      <c r="A533" s="77" t="s">
        <v>55</v>
      </c>
      <c r="B533" s="77" t="s">
        <v>56</v>
      </c>
      <c r="C533" s="77">
        <v>394990729</v>
      </c>
      <c r="D533" s="77"/>
      <c r="E533" s="77" t="s">
        <v>7166</v>
      </c>
      <c r="F533" s="77" t="s">
        <v>5498</v>
      </c>
      <c r="G533" s="77" t="s">
        <v>7172</v>
      </c>
      <c r="H533" s="77" t="s">
        <v>7173</v>
      </c>
      <c r="I533" s="77" t="s">
        <v>5501</v>
      </c>
      <c r="J533" s="77" t="s">
        <v>445</v>
      </c>
      <c r="K533" s="77">
        <v>77536</v>
      </c>
      <c r="L533" s="77" t="s">
        <v>7080</v>
      </c>
      <c r="M533" s="77" t="s">
        <v>7081</v>
      </c>
      <c r="N533" s="77" t="s">
        <v>7082</v>
      </c>
      <c r="O533" s="77" t="s">
        <v>445</v>
      </c>
      <c r="P533" s="77">
        <v>76904</v>
      </c>
      <c r="Q533" s="77"/>
      <c r="R533" s="77"/>
      <c r="S533" s="77"/>
      <c r="T533" s="77"/>
      <c r="U533" s="77">
        <v>30390372</v>
      </c>
      <c r="V533" s="77"/>
      <c r="W533" s="77" t="s">
        <v>7168</v>
      </c>
      <c r="X533" s="77">
        <v>480</v>
      </c>
      <c r="Y533" s="77">
        <v>638</v>
      </c>
      <c r="Z533" s="77">
        <v>22</v>
      </c>
      <c r="AA533" s="77">
        <f t="shared" si="71"/>
        <v>0.30624000000000001</v>
      </c>
      <c r="AB533" s="77" t="s">
        <v>70</v>
      </c>
      <c r="AC533" s="77"/>
      <c r="AD533" s="77"/>
      <c r="AE533" s="77"/>
      <c r="AF533" s="77">
        <f t="shared" si="72"/>
        <v>394990729</v>
      </c>
      <c r="AG533" s="77">
        <f t="shared" si="73"/>
        <v>638</v>
      </c>
      <c r="AH533" s="77">
        <f t="shared" si="74"/>
        <v>22</v>
      </c>
      <c r="AI533" s="77">
        <f t="shared" si="75"/>
        <v>0.30624000000000001</v>
      </c>
      <c r="AJ533" s="77" t="s">
        <v>72</v>
      </c>
      <c r="AK533" s="77">
        <v>394990729</v>
      </c>
      <c r="AL533" s="78">
        <v>44669</v>
      </c>
      <c r="AM533" s="78">
        <v>44669</v>
      </c>
      <c r="AN533" s="78">
        <v>44670</v>
      </c>
      <c r="AO533" s="78">
        <v>44670</v>
      </c>
      <c r="AP533" s="78">
        <v>44670</v>
      </c>
      <c r="AQ533" s="77" t="s">
        <v>89</v>
      </c>
      <c r="AR533" s="77"/>
      <c r="AS533" s="77"/>
      <c r="AT533" s="77"/>
      <c r="AU533" s="77"/>
      <c r="AV533" s="78"/>
      <c r="AW533" s="77" t="s">
        <v>1198</v>
      </c>
      <c r="AX533" s="77"/>
      <c r="AY533" s="77"/>
      <c r="AZ533" s="77"/>
      <c r="BA533" s="77"/>
      <c r="BB533" s="77"/>
      <c r="BC533" s="77"/>
      <c r="BD533" s="77"/>
      <c r="BE533" s="77">
        <f t="shared" si="76"/>
        <v>17</v>
      </c>
      <c r="BF533" s="77">
        <f t="shared" si="77"/>
        <v>4</v>
      </c>
      <c r="BG533" s="77">
        <f t="shared" si="78"/>
        <v>2022</v>
      </c>
      <c r="BH533" s="77"/>
    </row>
    <row r="534" spans="1:60">
      <c r="A534" s="77" t="s">
        <v>55</v>
      </c>
      <c r="B534" s="77" t="s">
        <v>56</v>
      </c>
      <c r="C534" s="77">
        <v>394990809</v>
      </c>
      <c r="D534" s="77"/>
      <c r="E534" s="77" t="s">
        <v>7166</v>
      </c>
      <c r="F534" s="77" t="s">
        <v>5498</v>
      </c>
      <c r="G534" s="77" t="s">
        <v>7172</v>
      </c>
      <c r="H534" s="77" t="s">
        <v>7173</v>
      </c>
      <c r="I534" s="77" t="s">
        <v>5501</v>
      </c>
      <c r="J534" s="77" t="s">
        <v>445</v>
      </c>
      <c r="K534" s="77">
        <v>77536</v>
      </c>
      <c r="L534" s="77" t="s">
        <v>7080</v>
      </c>
      <c r="M534" s="77" t="s">
        <v>7081</v>
      </c>
      <c r="N534" s="77" t="s">
        <v>7082</v>
      </c>
      <c r="O534" s="77" t="s">
        <v>445</v>
      </c>
      <c r="P534" s="77">
        <v>76904</v>
      </c>
      <c r="Q534" s="77"/>
      <c r="R534" s="77"/>
      <c r="S534" s="77"/>
      <c r="T534" s="77"/>
      <c r="U534" s="77">
        <v>30390372</v>
      </c>
      <c r="V534" s="77"/>
      <c r="W534" s="77" t="s">
        <v>7168</v>
      </c>
      <c r="X534" s="77">
        <v>480</v>
      </c>
      <c r="Y534" s="77">
        <v>638</v>
      </c>
      <c r="Z534" s="77">
        <v>22</v>
      </c>
      <c r="AA534" s="77">
        <f t="shared" si="71"/>
        <v>0.30624000000000001</v>
      </c>
      <c r="AB534" s="77" t="s">
        <v>70</v>
      </c>
      <c r="AC534" s="77"/>
      <c r="AD534" s="77"/>
      <c r="AE534" s="77"/>
      <c r="AF534" s="77">
        <f t="shared" si="72"/>
        <v>394990809</v>
      </c>
      <c r="AG534" s="77">
        <f t="shared" si="73"/>
        <v>638</v>
      </c>
      <c r="AH534" s="77">
        <f t="shared" si="74"/>
        <v>22</v>
      </c>
      <c r="AI534" s="77">
        <f t="shared" si="75"/>
        <v>0.30624000000000001</v>
      </c>
      <c r="AJ534" s="77" t="s">
        <v>72</v>
      </c>
      <c r="AK534" s="77">
        <v>394990809</v>
      </c>
      <c r="AL534" s="78">
        <v>44669</v>
      </c>
      <c r="AM534" s="78">
        <v>44669</v>
      </c>
      <c r="AN534" s="78">
        <v>44670</v>
      </c>
      <c r="AO534" s="78">
        <v>44670</v>
      </c>
      <c r="AP534" s="78">
        <v>44670</v>
      </c>
      <c r="AQ534" s="77" t="s">
        <v>89</v>
      </c>
      <c r="AR534" s="77"/>
      <c r="AS534" s="77"/>
      <c r="AT534" s="77"/>
      <c r="AU534" s="77"/>
      <c r="AV534" s="78"/>
      <c r="AW534" s="77" t="s">
        <v>1198</v>
      </c>
      <c r="AX534" s="77"/>
      <c r="AY534" s="77"/>
      <c r="AZ534" s="77"/>
      <c r="BA534" s="77"/>
      <c r="BB534" s="77"/>
      <c r="BC534" s="77"/>
      <c r="BD534" s="77"/>
      <c r="BE534" s="77">
        <f t="shared" si="76"/>
        <v>17</v>
      </c>
      <c r="BF534" s="77">
        <f t="shared" si="77"/>
        <v>4</v>
      </c>
      <c r="BG534" s="77">
        <f t="shared" si="78"/>
        <v>2022</v>
      </c>
      <c r="BH534" s="77"/>
    </row>
    <row r="535" spans="1:60">
      <c r="A535" s="77" t="s">
        <v>55</v>
      </c>
      <c r="B535" s="77" t="s">
        <v>56</v>
      </c>
      <c r="C535" s="77">
        <v>394990884</v>
      </c>
      <c r="D535" s="77"/>
      <c r="E535" s="77" t="s">
        <v>7166</v>
      </c>
      <c r="F535" s="77" t="s">
        <v>5498</v>
      </c>
      <c r="G535" s="77" t="s">
        <v>7172</v>
      </c>
      <c r="H535" s="77" t="s">
        <v>7173</v>
      </c>
      <c r="I535" s="77" t="s">
        <v>5501</v>
      </c>
      <c r="J535" s="77" t="s">
        <v>445</v>
      </c>
      <c r="K535" s="77">
        <v>77536</v>
      </c>
      <c r="L535" s="77" t="s">
        <v>7080</v>
      </c>
      <c r="M535" s="77" t="s">
        <v>7081</v>
      </c>
      <c r="N535" s="77" t="s">
        <v>7082</v>
      </c>
      <c r="O535" s="77" t="s">
        <v>445</v>
      </c>
      <c r="P535" s="77">
        <v>76904</v>
      </c>
      <c r="Q535" s="77"/>
      <c r="R535" s="77"/>
      <c r="S535" s="77"/>
      <c r="T535" s="77"/>
      <c r="U535" s="77">
        <v>30390372</v>
      </c>
      <c r="V535" s="77"/>
      <c r="W535" s="77" t="s">
        <v>7168</v>
      </c>
      <c r="X535" s="77">
        <v>480</v>
      </c>
      <c r="Y535" s="77">
        <v>348</v>
      </c>
      <c r="Z535" s="77">
        <v>12</v>
      </c>
      <c r="AA535" s="77">
        <f t="shared" si="71"/>
        <v>0.16703999999999999</v>
      </c>
      <c r="AB535" s="77" t="s">
        <v>70</v>
      </c>
      <c r="AC535" s="77"/>
      <c r="AD535" s="77"/>
      <c r="AE535" s="77"/>
      <c r="AF535" s="77">
        <f t="shared" si="72"/>
        <v>394990884</v>
      </c>
      <c r="AG535" s="77">
        <f t="shared" si="73"/>
        <v>348</v>
      </c>
      <c r="AH535" s="77">
        <f t="shared" si="74"/>
        <v>12</v>
      </c>
      <c r="AI535" s="77">
        <f t="shared" si="75"/>
        <v>0.16703999999999999</v>
      </c>
      <c r="AJ535" s="77" t="s">
        <v>72</v>
      </c>
      <c r="AK535" s="77">
        <v>394990884</v>
      </c>
      <c r="AL535" s="78">
        <v>44669</v>
      </c>
      <c r="AM535" s="78">
        <v>44669</v>
      </c>
      <c r="AN535" s="78">
        <v>44670</v>
      </c>
      <c r="AO535" s="78">
        <v>44670</v>
      </c>
      <c r="AP535" s="78">
        <v>44670</v>
      </c>
      <c r="AQ535" s="77" t="s">
        <v>89</v>
      </c>
      <c r="AR535" s="77"/>
      <c r="AS535" s="77"/>
      <c r="AT535" s="77"/>
      <c r="AU535" s="77"/>
      <c r="AV535" s="78"/>
      <c r="AW535" s="77" t="s">
        <v>1198</v>
      </c>
      <c r="AX535" s="77"/>
      <c r="AY535" s="77"/>
      <c r="AZ535" s="77"/>
      <c r="BA535" s="77"/>
      <c r="BB535" s="77"/>
      <c r="BC535" s="77"/>
      <c r="BD535" s="77"/>
      <c r="BE535" s="77">
        <f t="shared" si="76"/>
        <v>17</v>
      </c>
      <c r="BF535" s="77">
        <f t="shared" si="77"/>
        <v>4</v>
      </c>
      <c r="BG535" s="77">
        <f t="shared" si="78"/>
        <v>2022</v>
      </c>
      <c r="BH535" s="77"/>
    </row>
    <row r="536" spans="1:60">
      <c r="A536" s="77" t="s">
        <v>55</v>
      </c>
      <c r="B536" s="77" t="s">
        <v>56</v>
      </c>
      <c r="C536" s="77">
        <v>394990884</v>
      </c>
      <c r="D536" s="77"/>
      <c r="E536" s="77" t="s">
        <v>7166</v>
      </c>
      <c r="F536" s="77" t="s">
        <v>5498</v>
      </c>
      <c r="G536" s="77" t="s">
        <v>7238</v>
      </c>
      <c r="H536" s="77" t="s">
        <v>7239</v>
      </c>
      <c r="I536" s="77" t="s">
        <v>444</v>
      </c>
      <c r="J536" s="77" t="s">
        <v>445</v>
      </c>
      <c r="K536" s="77">
        <v>77061</v>
      </c>
      <c r="L536" s="77" t="s">
        <v>7080</v>
      </c>
      <c r="M536" s="77" t="s">
        <v>7081</v>
      </c>
      <c r="N536" s="77" t="s">
        <v>7082</v>
      </c>
      <c r="O536" s="77" t="s">
        <v>445</v>
      </c>
      <c r="P536" s="77">
        <v>76904</v>
      </c>
      <c r="Q536" s="77"/>
      <c r="R536" s="77"/>
      <c r="S536" s="77"/>
      <c r="T536" s="77"/>
      <c r="U536" s="77">
        <v>30390372</v>
      </c>
      <c r="V536" s="77"/>
      <c r="W536" s="77" t="s">
        <v>7168</v>
      </c>
      <c r="X536" s="77">
        <v>480</v>
      </c>
      <c r="Y536" s="77">
        <v>290</v>
      </c>
      <c r="Z536" s="77">
        <v>10</v>
      </c>
      <c r="AA536" s="77">
        <f t="shared" si="71"/>
        <v>0.13919999999999999</v>
      </c>
      <c r="AB536" s="77" t="s">
        <v>70</v>
      </c>
      <c r="AC536" s="77"/>
      <c r="AD536" s="77"/>
      <c r="AE536" s="77"/>
      <c r="AF536" s="77">
        <f t="shared" si="72"/>
        <v>394990884</v>
      </c>
      <c r="AG536" s="77">
        <f t="shared" si="73"/>
        <v>290</v>
      </c>
      <c r="AH536" s="77">
        <f t="shared" si="74"/>
        <v>10</v>
      </c>
      <c r="AI536" s="77">
        <f t="shared" si="75"/>
        <v>0.13919999999999999</v>
      </c>
      <c r="AJ536" s="77" t="s">
        <v>72</v>
      </c>
      <c r="AK536" s="77">
        <v>394990884</v>
      </c>
      <c r="AL536" s="78">
        <v>44669</v>
      </c>
      <c r="AM536" s="78">
        <v>44669</v>
      </c>
      <c r="AN536" s="78">
        <v>44670</v>
      </c>
      <c r="AO536" s="78">
        <v>44670</v>
      </c>
      <c r="AP536" s="78">
        <v>44670</v>
      </c>
      <c r="AQ536" s="77" t="s">
        <v>89</v>
      </c>
      <c r="AR536" s="77"/>
      <c r="AS536" s="77"/>
      <c r="AT536" s="77"/>
      <c r="AU536" s="77"/>
      <c r="AV536" s="78"/>
      <c r="AW536" s="77" t="s">
        <v>1198</v>
      </c>
      <c r="AX536" s="77"/>
      <c r="AY536" s="77"/>
      <c r="AZ536" s="77"/>
      <c r="BA536" s="77"/>
      <c r="BB536" s="77"/>
      <c r="BC536" s="77"/>
      <c r="BD536" s="77"/>
      <c r="BE536" s="77">
        <f t="shared" si="76"/>
        <v>17</v>
      </c>
      <c r="BF536" s="77">
        <f t="shared" si="77"/>
        <v>4</v>
      </c>
      <c r="BG536" s="77">
        <f t="shared" si="78"/>
        <v>2022</v>
      </c>
      <c r="BH536" s="77"/>
    </row>
    <row r="537" spans="1:60">
      <c r="A537" s="77" t="s">
        <v>55</v>
      </c>
      <c r="B537" s="77" t="s">
        <v>56</v>
      </c>
      <c r="C537" s="77">
        <v>394991021</v>
      </c>
      <c r="D537" s="77"/>
      <c r="E537" s="77" t="s">
        <v>7166</v>
      </c>
      <c r="F537" s="77" t="s">
        <v>5498</v>
      </c>
      <c r="G537" s="77" t="s">
        <v>5499</v>
      </c>
      <c r="H537" s="77" t="s">
        <v>7167</v>
      </c>
      <c r="I537" s="77" t="s">
        <v>5501</v>
      </c>
      <c r="J537" s="77" t="s">
        <v>445</v>
      </c>
      <c r="K537" s="77">
        <v>77536</v>
      </c>
      <c r="L537" s="77" t="s">
        <v>7080</v>
      </c>
      <c r="M537" s="77" t="s">
        <v>7081</v>
      </c>
      <c r="N537" s="77" t="s">
        <v>7082</v>
      </c>
      <c r="O537" s="77" t="s">
        <v>445</v>
      </c>
      <c r="P537" s="77">
        <v>76904</v>
      </c>
      <c r="Q537" s="77"/>
      <c r="R537" s="77"/>
      <c r="S537" s="77"/>
      <c r="T537" s="77"/>
      <c r="U537" s="77">
        <v>30397572</v>
      </c>
      <c r="V537" s="77"/>
      <c r="W537" s="77" t="s">
        <v>7168</v>
      </c>
      <c r="X537" s="77">
        <v>480</v>
      </c>
      <c r="Y537" s="77">
        <v>638</v>
      </c>
      <c r="Z537" s="77">
        <v>22</v>
      </c>
      <c r="AA537" s="77">
        <f t="shared" si="71"/>
        <v>0.30624000000000001</v>
      </c>
      <c r="AB537" s="77" t="s">
        <v>70</v>
      </c>
      <c r="AC537" s="77"/>
      <c r="AD537" s="77"/>
      <c r="AE537" s="77"/>
      <c r="AF537" s="77">
        <f t="shared" si="72"/>
        <v>394991021</v>
      </c>
      <c r="AG537" s="77">
        <f t="shared" si="73"/>
        <v>638</v>
      </c>
      <c r="AH537" s="77">
        <f t="shared" si="74"/>
        <v>22</v>
      </c>
      <c r="AI537" s="77">
        <f t="shared" si="75"/>
        <v>0.30624000000000001</v>
      </c>
      <c r="AJ537" s="77" t="s">
        <v>72</v>
      </c>
      <c r="AK537" s="77">
        <v>394991021</v>
      </c>
      <c r="AL537" s="78">
        <v>44669</v>
      </c>
      <c r="AM537" s="78">
        <v>44669</v>
      </c>
      <c r="AN537" s="78">
        <v>44670</v>
      </c>
      <c r="AO537" s="78">
        <v>44670</v>
      </c>
      <c r="AP537" s="78">
        <v>44670</v>
      </c>
      <c r="AQ537" s="77" t="s">
        <v>89</v>
      </c>
      <c r="AR537" s="77"/>
      <c r="AS537" s="77"/>
      <c r="AT537" s="77"/>
      <c r="AU537" s="77"/>
      <c r="AV537" s="78"/>
      <c r="AW537" s="77" t="s">
        <v>1198</v>
      </c>
      <c r="AX537" s="77"/>
      <c r="AY537" s="77"/>
      <c r="AZ537" s="77"/>
      <c r="BA537" s="77"/>
      <c r="BB537" s="77"/>
      <c r="BC537" s="77"/>
      <c r="BD537" s="77"/>
      <c r="BE537" s="77">
        <f t="shared" si="76"/>
        <v>17</v>
      </c>
      <c r="BF537" s="77">
        <f t="shared" si="77"/>
        <v>4</v>
      </c>
      <c r="BG537" s="77">
        <f t="shared" si="78"/>
        <v>2022</v>
      </c>
      <c r="BH537" s="77"/>
    </row>
    <row r="538" spans="1:60">
      <c r="A538" s="77" t="s">
        <v>55</v>
      </c>
      <c r="B538" s="77" t="s">
        <v>56</v>
      </c>
      <c r="C538" s="77">
        <v>394991113</v>
      </c>
      <c r="D538" s="77"/>
      <c r="E538" s="77" t="s">
        <v>7166</v>
      </c>
      <c r="F538" s="77" t="s">
        <v>5498</v>
      </c>
      <c r="G538" s="77" t="s">
        <v>5499</v>
      </c>
      <c r="H538" s="77" t="s">
        <v>7167</v>
      </c>
      <c r="I538" s="77" t="s">
        <v>5501</v>
      </c>
      <c r="J538" s="77" t="s">
        <v>445</v>
      </c>
      <c r="K538" s="77">
        <v>77536</v>
      </c>
      <c r="L538" s="77" t="s">
        <v>7080</v>
      </c>
      <c r="M538" s="77" t="s">
        <v>7081</v>
      </c>
      <c r="N538" s="77" t="s">
        <v>7082</v>
      </c>
      <c r="O538" s="77" t="s">
        <v>445</v>
      </c>
      <c r="P538" s="77">
        <v>76904</v>
      </c>
      <c r="Q538" s="77"/>
      <c r="R538" s="77"/>
      <c r="S538" s="77"/>
      <c r="T538" s="77"/>
      <c r="U538" s="77">
        <v>30397572</v>
      </c>
      <c r="V538" s="77"/>
      <c r="W538" s="77" t="s">
        <v>7168</v>
      </c>
      <c r="X538" s="77">
        <v>480</v>
      </c>
      <c r="Y538" s="77">
        <v>638</v>
      </c>
      <c r="Z538" s="77">
        <v>22</v>
      </c>
      <c r="AA538" s="77">
        <f t="shared" si="71"/>
        <v>0.30624000000000001</v>
      </c>
      <c r="AB538" s="77" t="s">
        <v>70</v>
      </c>
      <c r="AC538" s="77"/>
      <c r="AD538" s="77"/>
      <c r="AE538" s="77"/>
      <c r="AF538" s="77">
        <f t="shared" si="72"/>
        <v>394991113</v>
      </c>
      <c r="AG538" s="77">
        <f t="shared" si="73"/>
        <v>638</v>
      </c>
      <c r="AH538" s="77">
        <f t="shared" si="74"/>
        <v>22</v>
      </c>
      <c r="AI538" s="77">
        <f t="shared" si="75"/>
        <v>0.30624000000000001</v>
      </c>
      <c r="AJ538" s="77" t="s">
        <v>72</v>
      </c>
      <c r="AK538" s="77">
        <v>394991113</v>
      </c>
      <c r="AL538" s="78">
        <v>44669</v>
      </c>
      <c r="AM538" s="78">
        <v>44669</v>
      </c>
      <c r="AN538" s="78">
        <v>44670</v>
      </c>
      <c r="AO538" s="78">
        <v>44670</v>
      </c>
      <c r="AP538" s="78">
        <v>44670</v>
      </c>
      <c r="AQ538" s="77" t="s">
        <v>89</v>
      </c>
      <c r="AR538" s="77"/>
      <c r="AS538" s="77"/>
      <c r="AT538" s="77"/>
      <c r="AU538" s="77"/>
      <c r="AV538" s="78"/>
      <c r="AW538" s="77" t="s">
        <v>1198</v>
      </c>
      <c r="AX538" s="77"/>
      <c r="AY538" s="77"/>
      <c r="AZ538" s="77"/>
      <c r="BA538" s="77"/>
      <c r="BB538" s="77"/>
      <c r="BC538" s="77"/>
      <c r="BD538" s="77"/>
      <c r="BE538" s="77">
        <f t="shared" si="76"/>
        <v>17</v>
      </c>
      <c r="BF538" s="77">
        <f t="shared" si="77"/>
        <v>4</v>
      </c>
      <c r="BG538" s="77">
        <f t="shared" si="78"/>
        <v>2022</v>
      </c>
      <c r="BH538" s="77"/>
    </row>
    <row r="539" spans="1:60">
      <c r="A539" s="77" t="s">
        <v>55</v>
      </c>
      <c r="B539" s="77" t="s">
        <v>56</v>
      </c>
      <c r="C539" s="77">
        <v>394991216</v>
      </c>
      <c r="D539" s="77"/>
      <c r="E539" s="77" t="s">
        <v>7166</v>
      </c>
      <c r="F539" s="77" t="s">
        <v>5498</v>
      </c>
      <c r="G539" s="77" t="s">
        <v>5499</v>
      </c>
      <c r="H539" s="77" t="s">
        <v>7167</v>
      </c>
      <c r="I539" s="77" t="s">
        <v>5501</v>
      </c>
      <c r="J539" s="77" t="s">
        <v>445</v>
      </c>
      <c r="K539" s="77">
        <v>77536</v>
      </c>
      <c r="L539" s="77" t="s">
        <v>7080</v>
      </c>
      <c r="M539" s="77" t="s">
        <v>7081</v>
      </c>
      <c r="N539" s="77" t="s">
        <v>7082</v>
      </c>
      <c r="O539" s="77" t="s">
        <v>445</v>
      </c>
      <c r="P539" s="77">
        <v>76904</v>
      </c>
      <c r="Q539" s="77"/>
      <c r="R539" s="77"/>
      <c r="S539" s="77"/>
      <c r="T539" s="77"/>
      <c r="U539" s="77">
        <v>30397572</v>
      </c>
      <c r="V539" s="77"/>
      <c r="W539" s="77" t="s">
        <v>7168</v>
      </c>
      <c r="X539" s="77">
        <v>480</v>
      </c>
      <c r="Y539" s="77">
        <v>638</v>
      </c>
      <c r="Z539" s="77">
        <v>22</v>
      </c>
      <c r="AA539" s="77">
        <f t="shared" si="71"/>
        <v>0.30624000000000001</v>
      </c>
      <c r="AB539" s="77" t="s">
        <v>70</v>
      </c>
      <c r="AC539" s="77"/>
      <c r="AD539" s="77"/>
      <c r="AE539" s="77"/>
      <c r="AF539" s="77">
        <f t="shared" si="72"/>
        <v>394991216</v>
      </c>
      <c r="AG539" s="77">
        <f t="shared" si="73"/>
        <v>638</v>
      </c>
      <c r="AH539" s="77">
        <f t="shared" si="74"/>
        <v>22</v>
      </c>
      <c r="AI539" s="77">
        <f t="shared" si="75"/>
        <v>0.30624000000000001</v>
      </c>
      <c r="AJ539" s="77" t="s">
        <v>72</v>
      </c>
      <c r="AK539" s="77">
        <v>394991216</v>
      </c>
      <c r="AL539" s="78">
        <v>44669</v>
      </c>
      <c r="AM539" s="78">
        <v>44669</v>
      </c>
      <c r="AN539" s="78">
        <v>44670</v>
      </c>
      <c r="AO539" s="78">
        <v>44670</v>
      </c>
      <c r="AP539" s="78">
        <v>44670</v>
      </c>
      <c r="AQ539" s="77" t="s">
        <v>89</v>
      </c>
      <c r="AR539" s="77"/>
      <c r="AS539" s="77"/>
      <c r="AT539" s="77"/>
      <c r="AU539" s="77"/>
      <c r="AV539" s="78"/>
      <c r="AW539" s="77" t="s">
        <v>1198</v>
      </c>
      <c r="AX539" s="77"/>
      <c r="AY539" s="77"/>
      <c r="AZ539" s="77"/>
      <c r="BA539" s="77"/>
      <c r="BB539" s="77"/>
      <c r="BC539" s="77"/>
      <c r="BD539" s="77"/>
      <c r="BE539" s="77">
        <f t="shared" si="76"/>
        <v>17</v>
      </c>
      <c r="BF539" s="77">
        <f t="shared" si="77"/>
        <v>4</v>
      </c>
      <c r="BG539" s="77">
        <f t="shared" si="78"/>
        <v>2022</v>
      </c>
      <c r="BH539" s="77"/>
    </row>
    <row r="540" spans="1:60">
      <c r="A540" s="77" t="s">
        <v>55</v>
      </c>
      <c r="B540" s="77" t="s">
        <v>56</v>
      </c>
      <c r="C540" s="77">
        <v>394991306</v>
      </c>
      <c r="D540" s="77"/>
      <c r="E540" s="77" t="s">
        <v>7166</v>
      </c>
      <c r="F540" s="77" t="s">
        <v>5498</v>
      </c>
      <c r="G540" s="77" t="s">
        <v>5499</v>
      </c>
      <c r="H540" s="77" t="s">
        <v>7167</v>
      </c>
      <c r="I540" s="77" t="s">
        <v>5501</v>
      </c>
      <c r="J540" s="77" t="s">
        <v>445</v>
      </c>
      <c r="K540" s="77">
        <v>77536</v>
      </c>
      <c r="L540" s="77" t="s">
        <v>7080</v>
      </c>
      <c r="M540" s="77" t="s">
        <v>7081</v>
      </c>
      <c r="N540" s="77" t="s">
        <v>7082</v>
      </c>
      <c r="O540" s="77" t="s">
        <v>445</v>
      </c>
      <c r="P540" s="77">
        <v>76904</v>
      </c>
      <c r="Q540" s="77"/>
      <c r="R540" s="77"/>
      <c r="S540" s="77"/>
      <c r="T540" s="77"/>
      <c r="U540" s="77">
        <v>30397572</v>
      </c>
      <c r="V540" s="77"/>
      <c r="W540" s="77" t="s">
        <v>7168</v>
      </c>
      <c r="X540" s="77">
        <v>480</v>
      </c>
      <c r="Y540" s="77">
        <v>638</v>
      </c>
      <c r="Z540" s="77">
        <v>22</v>
      </c>
      <c r="AA540" s="77">
        <f t="shared" si="71"/>
        <v>0.30624000000000001</v>
      </c>
      <c r="AB540" s="77" t="s">
        <v>70</v>
      </c>
      <c r="AC540" s="77"/>
      <c r="AD540" s="77"/>
      <c r="AE540" s="77"/>
      <c r="AF540" s="77">
        <f t="shared" si="72"/>
        <v>394991306</v>
      </c>
      <c r="AG540" s="77">
        <f t="shared" si="73"/>
        <v>638</v>
      </c>
      <c r="AH540" s="77">
        <f t="shared" si="74"/>
        <v>22</v>
      </c>
      <c r="AI540" s="77">
        <f t="shared" si="75"/>
        <v>0.30624000000000001</v>
      </c>
      <c r="AJ540" s="77" t="s">
        <v>72</v>
      </c>
      <c r="AK540" s="77">
        <v>394991306</v>
      </c>
      <c r="AL540" s="78">
        <v>44669</v>
      </c>
      <c r="AM540" s="78">
        <v>44669</v>
      </c>
      <c r="AN540" s="78">
        <v>44670</v>
      </c>
      <c r="AO540" s="78">
        <v>44670</v>
      </c>
      <c r="AP540" s="78">
        <v>44670</v>
      </c>
      <c r="AQ540" s="77" t="s">
        <v>89</v>
      </c>
      <c r="AR540" s="77"/>
      <c r="AS540" s="77"/>
      <c r="AT540" s="77"/>
      <c r="AU540" s="77"/>
      <c r="AV540" s="78"/>
      <c r="AW540" s="77" t="s">
        <v>1198</v>
      </c>
      <c r="AX540" s="77"/>
      <c r="AY540" s="77"/>
      <c r="AZ540" s="77"/>
      <c r="BA540" s="77"/>
      <c r="BB540" s="77"/>
      <c r="BC540" s="77"/>
      <c r="BD540" s="77"/>
      <c r="BE540" s="77">
        <f t="shared" si="76"/>
        <v>17</v>
      </c>
      <c r="BF540" s="77">
        <f t="shared" si="77"/>
        <v>4</v>
      </c>
      <c r="BG540" s="77">
        <f t="shared" si="78"/>
        <v>2022</v>
      </c>
      <c r="BH540" s="77"/>
    </row>
    <row r="541" spans="1:60">
      <c r="A541" s="77" t="s">
        <v>55</v>
      </c>
      <c r="B541" s="77" t="s">
        <v>56</v>
      </c>
      <c r="C541" s="77">
        <v>394991454</v>
      </c>
      <c r="D541" s="77"/>
      <c r="E541" s="77" t="s">
        <v>7166</v>
      </c>
      <c r="F541" s="77" t="s">
        <v>5498</v>
      </c>
      <c r="G541" s="77" t="s">
        <v>5499</v>
      </c>
      <c r="H541" s="77" t="s">
        <v>7167</v>
      </c>
      <c r="I541" s="77" t="s">
        <v>5501</v>
      </c>
      <c r="J541" s="77" t="s">
        <v>445</v>
      </c>
      <c r="K541" s="77">
        <v>77536</v>
      </c>
      <c r="L541" s="77" t="s">
        <v>7080</v>
      </c>
      <c r="M541" s="77" t="s">
        <v>7081</v>
      </c>
      <c r="N541" s="77" t="s">
        <v>7082</v>
      </c>
      <c r="O541" s="77" t="s">
        <v>445</v>
      </c>
      <c r="P541" s="77">
        <v>76904</v>
      </c>
      <c r="Q541" s="77"/>
      <c r="R541" s="77"/>
      <c r="S541" s="77"/>
      <c r="T541" s="77"/>
      <c r="U541" s="77">
        <v>30397572</v>
      </c>
      <c r="V541" s="77"/>
      <c r="W541" s="77" t="s">
        <v>7168</v>
      </c>
      <c r="X541" s="77">
        <v>480</v>
      </c>
      <c r="Y541" s="77">
        <v>638</v>
      </c>
      <c r="Z541" s="77">
        <v>22</v>
      </c>
      <c r="AA541" s="77">
        <f t="shared" si="71"/>
        <v>0.30624000000000001</v>
      </c>
      <c r="AB541" s="77" t="s">
        <v>70</v>
      </c>
      <c r="AC541" s="77"/>
      <c r="AD541" s="77"/>
      <c r="AE541" s="77"/>
      <c r="AF541" s="77">
        <f t="shared" si="72"/>
        <v>394991454</v>
      </c>
      <c r="AG541" s="77">
        <f t="shared" si="73"/>
        <v>638</v>
      </c>
      <c r="AH541" s="77">
        <f t="shared" si="74"/>
        <v>22</v>
      </c>
      <c r="AI541" s="77">
        <f t="shared" si="75"/>
        <v>0.30624000000000001</v>
      </c>
      <c r="AJ541" s="77" t="s">
        <v>72</v>
      </c>
      <c r="AK541" s="77">
        <v>394991454</v>
      </c>
      <c r="AL541" s="78">
        <v>44669</v>
      </c>
      <c r="AM541" s="78">
        <v>44669</v>
      </c>
      <c r="AN541" s="78">
        <v>44670</v>
      </c>
      <c r="AO541" s="78">
        <v>44670</v>
      </c>
      <c r="AP541" s="78">
        <v>44670</v>
      </c>
      <c r="AQ541" s="77" t="s">
        <v>89</v>
      </c>
      <c r="AR541" s="77"/>
      <c r="AS541" s="77"/>
      <c r="AT541" s="77"/>
      <c r="AU541" s="77"/>
      <c r="AV541" s="78"/>
      <c r="AW541" s="77" t="s">
        <v>1198</v>
      </c>
      <c r="AX541" s="77"/>
      <c r="AY541" s="77"/>
      <c r="AZ541" s="77"/>
      <c r="BA541" s="77"/>
      <c r="BB541" s="77"/>
      <c r="BC541" s="77"/>
      <c r="BD541" s="77"/>
      <c r="BE541" s="77">
        <f t="shared" si="76"/>
        <v>17</v>
      </c>
      <c r="BF541" s="77">
        <f t="shared" si="77"/>
        <v>4</v>
      </c>
      <c r="BG541" s="77">
        <f t="shared" si="78"/>
        <v>2022</v>
      </c>
      <c r="BH541" s="77"/>
    </row>
    <row r="542" spans="1:60">
      <c r="A542" s="77" t="s">
        <v>55</v>
      </c>
      <c r="B542" s="77" t="s">
        <v>56</v>
      </c>
      <c r="C542" s="77">
        <v>394991515</v>
      </c>
      <c r="D542" s="77"/>
      <c r="E542" s="77" t="s">
        <v>7166</v>
      </c>
      <c r="F542" s="77" t="s">
        <v>5498</v>
      </c>
      <c r="G542" s="77" t="s">
        <v>5499</v>
      </c>
      <c r="H542" s="77" t="s">
        <v>7167</v>
      </c>
      <c r="I542" s="77" t="s">
        <v>5501</v>
      </c>
      <c r="J542" s="77" t="s">
        <v>445</v>
      </c>
      <c r="K542" s="77">
        <v>77536</v>
      </c>
      <c r="L542" s="77" t="s">
        <v>7080</v>
      </c>
      <c r="M542" s="77" t="s">
        <v>7081</v>
      </c>
      <c r="N542" s="77" t="s">
        <v>7082</v>
      </c>
      <c r="O542" s="77" t="s">
        <v>445</v>
      </c>
      <c r="P542" s="77">
        <v>76904</v>
      </c>
      <c r="Q542" s="77"/>
      <c r="R542" s="77"/>
      <c r="S542" s="77"/>
      <c r="T542" s="77"/>
      <c r="U542" s="77">
        <v>30397572</v>
      </c>
      <c r="V542" s="77"/>
      <c r="W542" s="77" t="s">
        <v>7168</v>
      </c>
      <c r="X542" s="77">
        <v>480</v>
      </c>
      <c r="Y542" s="77">
        <v>638</v>
      </c>
      <c r="Z542" s="77">
        <v>22</v>
      </c>
      <c r="AA542" s="77">
        <f t="shared" si="71"/>
        <v>0.30624000000000001</v>
      </c>
      <c r="AB542" s="77" t="s">
        <v>70</v>
      </c>
      <c r="AC542" s="77"/>
      <c r="AD542" s="77"/>
      <c r="AE542" s="77"/>
      <c r="AF542" s="77">
        <f t="shared" si="72"/>
        <v>394991515</v>
      </c>
      <c r="AG542" s="77">
        <f t="shared" si="73"/>
        <v>638</v>
      </c>
      <c r="AH542" s="77">
        <f t="shared" si="74"/>
        <v>22</v>
      </c>
      <c r="AI542" s="77">
        <f t="shared" si="75"/>
        <v>0.30624000000000001</v>
      </c>
      <c r="AJ542" s="77" t="s">
        <v>72</v>
      </c>
      <c r="AK542" s="77">
        <v>394991515</v>
      </c>
      <c r="AL542" s="78">
        <v>44669</v>
      </c>
      <c r="AM542" s="78">
        <v>44669</v>
      </c>
      <c r="AN542" s="78">
        <v>44670</v>
      </c>
      <c r="AO542" s="78">
        <v>44670</v>
      </c>
      <c r="AP542" s="78">
        <v>44670</v>
      </c>
      <c r="AQ542" s="77" t="s">
        <v>89</v>
      </c>
      <c r="AR542" s="77"/>
      <c r="AS542" s="77"/>
      <c r="AT542" s="77"/>
      <c r="AU542" s="77"/>
      <c r="AV542" s="78"/>
      <c r="AW542" s="77" t="s">
        <v>1198</v>
      </c>
      <c r="AX542" s="77"/>
      <c r="AY542" s="77"/>
      <c r="AZ542" s="77"/>
      <c r="BA542" s="77"/>
      <c r="BB542" s="77"/>
      <c r="BC542" s="77"/>
      <c r="BD542" s="77"/>
      <c r="BE542" s="77">
        <f t="shared" si="76"/>
        <v>17</v>
      </c>
      <c r="BF542" s="77">
        <f t="shared" si="77"/>
        <v>4</v>
      </c>
      <c r="BG542" s="77">
        <f t="shared" si="78"/>
        <v>2022</v>
      </c>
      <c r="BH542" s="77"/>
    </row>
    <row r="543" spans="1:60">
      <c r="A543" s="77" t="s">
        <v>55</v>
      </c>
      <c r="B543" s="77" t="s">
        <v>56</v>
      </c>
      <c r="C543" s="77">
        <v>394991778</v>
      </c>
      <c r="D543" s="77"/>
      <c r="E543" s="77" t="s">
        <v>7166</v>
      </c>
      <c r="F543" s="77" t="s">
        <v>5498</v>
      </c>
      <c r="G543" s="77" t="s">
        <v>5499</v>
      </c>
      <c r="H543" s="77" t="s">
        <v>7167</v>
      </c>
      <c r="I543" s="77" t="s">
        <v>5501</v>
      </c>
      <c r="J543" s="77" t="s">
        <v>445</v>
      </c>
      <c r="K543" s="77">
        <v>77536</v>
      </c>
      <c r="L543" s="77" t="s">
        <v>7080</v>
      </c>
      <c r="M543" s="77" t="s">
        <v>7081</v>
      </c>
      <c r="N543" s="77" t="s">
        <v>7082</v>
      </c>
      <c r="O543" s="77" t="s">
        <v>445</v>
      </c>
      <c r="P543" s="77">
        <v>76904</v>
      </c>
      <c r="Q543" s="77"/>
      <c r="R543" s="77"/>
      <c r="S543" s="77"/>
      <c r="T543" s="77"/>
      <c r="U543" s="77">
        <v>30397572</v>
      </c>
      <c r="V543" s="77"/>
      <c r="W543" s="77" t="s">
        <v>7168</v>
      </c>
      <c r="X543" s="77">
        <v>480</v>
      </c>
      <c r="Y543" s="77">
        <v>638</v>
      </c>
      <c r="Z543" s="77">
        <v>22</v>
      </c>
      <c r="AA543" s="77">
        <f t="shared" si="71"/>
        <v>0.30624000000000001</v>
      </c>
      <c r="AB543" s="77" t="s">
        <v>70</v>
      </c>
      <c r="AC543" s="77"/>
      <c r="AD543" s="77"/>
      <c r="AE543" s="77"/>
      <c r="AF543" s="77">
        <f t="shared" si="72"/>
        <v>394991778</v>
      </c>
      <c r="AG543" s="77">
        <f t="shared" si="73"/>
        <v>638</v>
      </c>
      <c r="AH543" s="77">
        <f t="shared" si="74"/>
        <v>22</v>
      </c>
      <c r="AI543" s="77">
        <f t="shared" si="75"/>
        <v>0.30624000000000001</v>
      </c>
      <c r="AJ543" s="77" t="s">
        <v>72</v>
      </c>
      <c r="AK543" s="77">
        <v>394991778</v>
      </c>
      <c r="AL543" s="78">
        <v>44669</v>
      </c>
      <c r="AM543" s="78">
        <v>44669</v>
      </c>
      <c r="AN543" s="78">
        <v>44670</v>
      </c>
      <c r="AO543" s="78">
        <v>44670</v>
      </c>
      <c r="AP543" s="78">
        <v>44670</v>
      </c>
      <c r="AQ543" s="77" t="s">
        <v>89</v>
      </c>
      <c r="AR543" s="77"/>
      <c r="AS543" s="77"/>
      <c r="AT543" s="77"/>
      <c r="AU543" s="77"/>
      <c r="AV543" s="78"/>
      <c r="AW543" s="77" t="s">
        <v>1198</v>
      </c>
      <c r="AX543" s="77"/>
      <c r="AY543" s="77"/>
      <c r="AZ543" s="77"/>
      <c r="BA543" s="77"/>
      <c r="BB543" s="77"/>
      <c r="BC543" s="77"/>
      <c r="BD543" s="77"/>
      <c r="BE543" s="77">
        <f t="shared" si="76"/>
        <v>17</v>
      </c>
      <c r="BF543" s="77">
        <f t="shared" si="77"/>
        <v>4</v>
      </c>
      <c r="BG543" s="77">
        <f t="shared" si="78"/>
        <v>2022</v>
      </c>
      <c r="BH543" s="77"/>
    </row>
    <row r="544" spans="1:60">
      <c r="A544" s="77" t="s">
        <v>55</v>
      </c>
      <c r="B544" s="77" t="s">
        <v>56</v>
      </c>
      <c r="C544" s="77">
        <v>394991854</v>
      </c>
      <c r="D544" s="77"/>
      <c r="E544" s="77" t="s">
        <v>7166</v>
      </c>
      <c r="F544" s="77" t="s">
        <v>5498</v>
      </c>
      <c r="G544" s="77" t="s">
        <v>5499</v>
      </c>
      <c r="H544" s="77" t="s">
        <v>7167</v>
      </c>
      <c r="I544" s="77" t="s">
        <v>5501</v>
      </c>
      <c r="J544" s="77" t="s">
        <v>445</v>
      </c>
      <c r="K544" s="77">
        <v>77536</v>
      </c>
      <c r="L544" s="77" t="s">
        <v>7080</v>
      </c>
      <c r="M544" s="77" t="s">
        <v>7081</v>
      </c>
      <c r="N544" s="77" t="s">
        <v>7082</v>
      </c>
      <c r="O544" s="77" t="s">
        <v>445</v>
      </c>
      <c r="P544" s="77">
        <v>76904</v>
      </c>
      <c r="Q544" s="77"/>
      <c r="R544" s="77"/>
      <c r="S544" s="77"/>
      <c r="T544" s="77"/>
      <c r="U544" s="77">
        <v>30397572</v>
      </c>
      <c r="V544" s="77"/>
      <c r="W544" s="77" t="s">
        <v>7168</v>
      </c>
      <c r="X544" s="77">
        <v>480</v>
      </c>
      <c r="Y544" s="77">
        <v>638</v>
      </c>
      <c r="Z544" s="77">
        <v>22</v>
      </c>
      <c r="AA544" s="77">
        <f t="shared" si="71"/>
        <v>0.30624000000000001</v>
      </c>
      <c r="AB544" s="77" t="s">
        <v>70</v>
      </c>
      <c r="AC544" s="77"/>
      <c r="AD544" s="77"/>
      <c r="AE544" s="77"/>
      <c r="AF544" s="77">
        <f t="shared" si="72"/>
        <v>394991854</v>
      </c>
      <c r="AG544" s="77">
        <f t="shared" si="73"/>
        <v>638</v>
      </c>
      <c r="AH544" s="77">
        <f t="shared" si="74"/>
        <v>22</v>
      </c>
      <c r="AI544" s="77">
        <f t="shared" si="75"/>
        <v>0.30624000000000001</v>
      </c>
      <c r="AJ544" s="77" t="s">
        <v>72</v>
      </c>
      <c r="AK544" s="77">
        <v>394991854</v>
      </c>
      <c r="AL544" s="78">
        <v>44669</v>
      </c>
      <c r="AM544" s="78">
        <v>44669</v>
      </c>
      <c r="AN544" s="78">
        <v>44670</v>
      </c>
      <c r="AO544" s="78">
        <v>44670</v>
      </c>
      <c r="AP544" s="78">
        <v>44670</v>
      </c>
      <c r="AQ544" s="77" t="s">
        <v>89</v>
      </c>
      <c r="AR544" s="77"/>
      <c r="AS544" s="77"/>
      <c r="AT544" s="77"/>
      <c r="AU544" s="77"/>
      <c r="AV544" s="78"/>
      <c r="AW544" s="77" t="s">
        <v>1198</v>
      </c>
      <c r="AX544" s="77"/>
      <c r="AY544" s="77"/>
      <c r="AZ544" s="77"/>
      <c r="BA544" s="77"/>
      <c r="BB544" s="77"/>
      <c r="BC544" s="77"/>
      <c r="BD544" s="77"/>
      <c r="BE544" s="77">
        <f t="shared" si="76"/>
        <v>17</v>
      </c>
      <c r="BF544" s="77">
        <f t="shared" si="77"/>
        <v>4</v>
      </c>
      <c r="BG544" s="77">
        <f t="shared" si="78"/>
        <v>2022</v>
      </c>
      <c r="BH544" s="77"/>
    </row>
    <row r="545" spans="1:60">
      <c r="A545" s="77" t="s">
        <v>55</v>
      </c>
      <c r="B545" s="77" t="s">
        <v>56</v>
      </c>
      <c r="C545" s="77">
        <v>394991933</v>
      </c>
      <c r="D545" s="77"/>
      <c r="E545" s="77" t="s">
        <v>7166</v>
      </c>
      <c r="F545" s="77" t="s">
        <v>5498</v>
      </c>
      <c r="G545" s="77" t="s">
        <v>5499</v>
      </c>
      <c r="H545" s="77" t="s">
        <v>7167</v>
      </c>
      <c r="I545" s="77" t="s">
        <v>5501</v>
      </c>
      <c r="J545" s="77" t="s">
        <v>445</v>
      </c>
      <c r="K545" s="77">
        <v>77536</v>
      </c>
      <c r="L545" s="77" t="s">
        <v>7080</v>
      </c>
      <c r="M545" s="77" t="s">
        <v>7081</v>
      </c>
      <c r="N545" s="77" t="s">
        <v>7082</v>
      </c>
      <c r="O545" s="77" t="s">
        <v>445</v>
      </c>
      <c r="P545" s="77">
        <v>76904</v>
      </c>
      <c r="Q545" s="77"/>
      <c r="R545" s="77"/>
      <c r="S545" s="77"/>
      <c r="T545" s="77"/>
      <c r="U545" s="77">
        <v>30397572</v>
      </c>
      <c r="V545" s="77"/>
      <c r="W545" s="77" t="s">
        <v>7168</v>
      </c>
      <c r="X545" s="77">
        <v>480</v>
      </c>
      <c r="Y545" s="77">
        <v>638</v>
      </c>
      <c r="Z545" s="77">
        <v>22</v>
      </c>
      <c r="AA545" s="77">
        <f t="shared" si="71"/>
        <v>0.30624000000000001</v>
      </c>
      <c r="AB545" s="77" t="s">
        <v>70</v>
      </c>
      <c r="AC545" s="77"/>
      <c r="AD545" s="77"/>
      <c r="AE545" s="77"/>
      <c r="AF545" s="77">
        <f t="shared" si="72"/>
        <v>394991933</v>
      </c>
      <c r="AG545" s="77">
        <f t="shared" si="73"/>
        <v>638</v>
      </c>
      <c r="AH545" s="77">
        <f t="shared" si="74"/>
        <v>22</v>
      </c>
      <c r="AI545" s="77">
        <f t="shared" si="75"/>
        <v>0.30624000000000001</v>
      </c>
      <c r="AJ545" s="77" t="s">
        <v>72</v>
      </c>
      <c r="AK545" s="77">
        <v>394991933</v>
      </c>
      <c r="AL545" s="78">
        <v>44669</v>
      </c>
      <c r="AM545" s="78">
        <v>44669</v>
      </c>
      <c r="AN545" s="78">
        <v>44670</v>
      </c>
      <c r="AO545" s="78">
        <v>44670</v>
      </c>
      <c r="AP545" s="78">
        <v>44670</v>
      </c>
      <c r="AQ545" s="77" t="s">
        <v>89</v>
      </c>
      <c r="AR545" s="77"/>
      <c r="AS545" s="77"/>
      <c r="AT545" s="77"/>
      <c r="AU545" s="77"/>
      <c r="AV545" s="78"/>
      <c r="AW545" s="77" t="s">
        <v>1198</v>
      </c>
      <c r="AX545" s="77"/>
      <c r="AY545" s="77"/>
      <c r="AZ545" s="77"/>
      <c r="BA545" s="77"/>
      <c r="BB545" s="77"/>
      <c r="BC545" s="77"/>
      <c r="BD545" s="77"/>
      <c r="BE545" s="77">
        <f t="shared" si="76"/>
        <v>17</v>
      </c>
      <c r="BF545" s="77">
        <f t="shared" si="77"/>
        <v>4</v>
      </c>
      <c r="BG545" s="77">
        <f t="shared" si="78"/>
        <v>2022</v>
      </c>
      <c r="BH545" s="77"/>
    </row>
    <row r="546" spans="1:60">
      <c r="A546" s="77" t="s">
        <v>55</v>
      </c>
      <c r="B546" s="77" t="s">
        <v>56</v>
      </c>
      <c r="C546" s="77">
        <v>394991983</v>
      </c>
      <c r="D546" s="77"/>
      <c r="E546" s="77" t="s">
        <v>7166</v>
      </c>
      <c r="F546" s="77" t="s">
        <v>5498</v>
      </c>
      <c r="G546" s="77" t="s">
        <v>5499</v>
      </c>
      <c r="H546" s="77" t="s">
        <v>7167</v>
      </c>
      <c r="I546" s="77" t="s">
        <v>5501</v>
      </c>
      <c r="J546" s="77" t="s">
        <v>445</v>
      </c>
      <c r="K546" s="77">
        <v>77536</v>
      </c>
      <c r="L546" s="77" t="s">
        <v>7080</v>
      </c>
      <c r="M546" s="77" t="s">
        <v>7081</v>
      </c>
      <c r="N546" s="77" t="s">
        <v>7082</v>
      </c>
      <c r="O546" s="77" t="s">
        <v>445</v>
      </c>
      <c r="P546" s="77">
        <v>76904</v>
      </c>
      <c r="Q546" s="77"/>
      <c r="R546" s="77"/>
      <c r="S546" s="77"/>
      <c r="T546" s="77"/>
      <c r="U546" s="77">
        <v>30397572</v>
      </c>
      <c r="V546" s="77"/>
      <c r="W546" s="77" t="s">
        <v>7168</v>
      </c>
      <c r="X546" s="77">
        <v>480</v>
      </c>
      <c r="Y546" s="77">
        <v>638</v>
      </c>
      <c r="Z546" s="77">
        <v>22</v>
      </c>
      <c r="AA546" s="77">
        <f t="shared" si="71"/>
        <v>0.30624000000000001</v>
      </c>
      <c r="AB546" s="77" t="s">
        <v>70</v>
      </c>
      <c r="AC546" s="77"/>
      <c r="AD546" s="77"/>
      <c r="AE546" s="77"/>
      <c r="AF546" s="77">
        <f t="shared" si="72"/>
        <v>394991983</v>
      </c>
      <c r="AG546" s="77">
        <f t="shared" si="73"/>
        <v>638</v>
      </c>
      <c r="AH546" s="77">
        <f t="shared" si="74"/>
        <v>22</v>
      </c>
      <c r="AI546" s="77">
        <f t="shared" si="75"/>
        <v>0.30624000000000001</v>
      </c>
      <c r="AJ546" s="77" t="s">
        <v>72</v>
      </c>
      <c r="AK546" s="77">
        <v>394991983</v>
      </c>
      <c r="AL546" s="78">
        <v>44669</v>
      </c>
      <c r="AM546" s="78">
        <v>44669</v>
      </c>
      <c r="AN546" s="78">
        <v>44670</v>
      </c>
      <c r="AO546" s="78">
        <v>44670</v>
      </c>
      <c r="AP546" s="78">
        <v>44670</v>
      </c>
      <c r="AQ546" s="77" t="s">
        <v>89</v>
      </c>
      <c r="AR546" s="77"/>
      <c r="AS546" s="77"/>
      <c r="AT546" s="77"/>
      <c r="AU546" s="77"/>
      <c r="AV546" s="78"/>
      <c r="AW546" s="77" t="s">
        <v>1198</v>
      </c>
      <c r="AX546" s="77"/>
      <c r="AY546" s="77"/>
      <c r="AZ546" s="77"/>
      <c r="BA546" s="77"/>
      <c r="BB546" s="77"/>
      <c r="BC546" s="77"/>
      <c r="BD546" s="77"/>
      <c r="BE546" s="77">
        <f t="shared" si="76"/>
        <v>17</v>
      </c>
      <c r="BF546" s="77">
        <f t="shared" si="77"/>
        <v>4</v>
      </c>
      <c r="BG546" s="77">
        <f t="shared" si="78"/>
        <v>2022</v>
      </c>
      <c r="BH546" s="77"/>
    </row>
    <row r="547" spans="1:60">
      <c r="A547" s="77" t="s">
        <v>55</v>
      </c>
      <c r="B547" s="77" t="s">
        <v>56</v>
      </c>
      <c r="C547" s="77">
        <v>394992060</v>
      </c>
      <c r="D547" s="77"/>
      <c r="E547" s="77" t="s">
        <v>7166</v>
      </c>
      <c r="F547" s="77" t="s">
        <v>5498</v>
      </c>
      <c r="G547" s="77" t="s">
        <v>5499</v>
      </c>
      <c r="H547" s="77" t="s">
        <v>7167</v>
      </c>
      <c r="I547" s="77" t="s">
        <v>5501</v>
      </c>
      <c r="J547" s="77" t="s">
        <v>445</v>
      </c>
      <c r="K547" s="77">
        <v>77536</v>
      </c>
      <c r="L547" s="77" t="s">
        <v>7080</v>
      </c>
      <c r="M547" s="77" t="s">
        <v>7081</v>
      </c>
      <c r="N547" s="77" t="s">
        <v>7082</v>
      </c>
      <c r="O547" s="77" t="s">
        <v>445</v>
      </c>
      <c r="P547" s="77">
        <v>76904</v>
      </c>
      <c r="Q547" s="77"/>
      <c r="R547" s="77"/>
      <c r="S547" s="77"/>
      <c r="T547" s="77"/>
      <c r="U547" s="77">
        <v>30397572</v>
      </c>
      <c r="V547" s="77"/>
      <c r="W547" s="77" t="s">
        <v>7168</v>
      </c>
      <c r="X547" s="77">
        <v>480</v>
      </c>
      <c r="Y547" s="77">
        <v>638</v>
      </c>
      <c r="Z547" s="77">
        <v>22</v>
      </c>
      <c r="AA547" s="77">
        <f t="shared" si="71"/>
        <v>0.30624000000000001</v>
      </c>
      <c r="AB547" s="77" t="s">
        <v>70</v>
      </c>
      <c r="AC547" s="77"/>
      <c r="AD547" s="77"/>
      <c r="AE547" s="77"/>
      <c r="AF547" s="77">
        <f t="shared" si="72"/>
        <v>394992060</v>
      </c>
      <c r="AG547" s="77">
        <f t="shared" si="73"/>
        <v>638</v>
      </c>
      <c r="AH547" s="77">
        <f t="shared" si="74"/>
        <v>22</v>
      </c>
      <c r="AI547" s="77">
        <f t="shared" si="75"/>
        <v>0.30624000000000001</v>
      </c>
      <c r="AJ547" s="77" t="s">
        <v>72</v>
      </c>
      <c r="AK547" s="77">
        <v>394992060</v>
      </c>
      <c r="AL547" s="78">
        <v>44669</v>
      </c>
      <c r="AM547" s="78">
        <v>44669</v>
      </c>
      <c r="AN547" s="78">
        <v>44670</v>
      </c>
      <c r="AO547" s="78">
        <v>44670</v>
      </c>
      <c r="AP547" s="78">
        <v>44670</v>
      </c>
      <c r="AQ547" s="77" t="s">
        <v>89</v>
      </c>
      <c r="AR547" s="77"/>
      <c r="AS547" s="77"/>
      <c r="AT547" s="77"/>
      <c r="AU547" s="77"/>
      <c r="AV547" s="78"/>
      <c r="AW547" s="77" t="s">
        <v>1198</v>
      </c>
      <c r="AX547" s="77"/>
      <c r="AY547" s="77"/>
      <c r="AZ547" s="77"/>
      <c r="BA547" s="77"/>
      <c r="BB547" s="77"/>
      <c r="BC547" s="77"/>
      <c r="BD547" s="77"/>
      <c r="BE547" s="77">
        <f t="shared" si="76"/>
        <v>17</v>
      </c>
      <c r="BF547" s="77">
        <f t="shared" si="77"/>
        <v>4</v>
      </c>
      <c r="BG547" s="77">
        <f t="shared" si="78"/>
        <v>2022</v>
      </c>
      <c r="BH547" s="77"/>
    </row>
    <row r="548" spans="1:60">
      <c r="A548" s="77" t="s">
        <v>55</v>
      </c>
      <c r="B548" s="77" t="s">
        <v>56</v>
      </c>
      <c r="C548" s="77">
        <v>394991683</v>
      </c>
      <c r="D548" s="77"/>
      <c r="E548" s="77" t="s">
        <v>7166</v>
      </c>
      <c r="F548" s="77" t="s">
        <v>5498</v>
      </c>
      <c r="G548" s="77" t="s">
        <v>5499</v>
      </c>
      <c r="H548" s="77" t="s">
        <v>7167</v>
      </c>
      <c r="I548" s="77" t="s">
        <v>5501</v>
      </c>
      <c r="J548" s="77" t="s">
        <v>445</v>
      </c>
      <c r="K548" s="77">
        <v>77536</v>
      </c>
      <c r="L548" s="77" t="s">
        <v>7080</v>
      </c>
      <c r="M548" s="77" t="s">
        <v>7081</v>
      </c>
      <c r="N548" s="77" t="s">
        <v>7082</v>
      </c>
      <c r="O548" s="77" t="s">
        <v>445</v>
      </c>
      <c r="P548" s="77">
        <v>76904</v>
      </c>
      <c r="Q548" s="77"/>
      <c r="R548" s="77"/>
      <c r="S548" s="77"/>
      <c r="T548" s="77"/>
      <c r="U548" s="77">
        <v>30397572</v>
      </c>
      <c r="V548" s="77"/>
      <c r="W548" s="77" t="s">
        <v>7168</v>
      </c>
      <c r="X548" s="77">
        <v>480</v>
      </c>
      <c r="Y548" s="77">
        <v>638</v>
      </c>
      <c r="Z548" s="77">
        <v>22</v>
      </c>
      <c r="AA548" s="77">
        <f t="shared" si="71"/>
        <v>0.30624000000000001</v>
      </c>
      <c r="AB548" s="77" t="s">
        <v>70</v>
      </c>
      <c r="AC548" s="77"/>
      <c r="AD548" s="77"/>
      <c r="AE548" s="77"/>
      <c r="AF548" s="77">
        <f t="shared" si="72"/>
        <v>394991683</v>
      </c>
      <c r="AG548" s="77">
        <f t="shared" si="73"/>
        <v>638</v>
      </c>
      <c r="AH548" s="77">
        <f t="shared" si="74"/>
        <v>22</v>
      </c>
      <c r="AI548" s="77">
        <f t="shared" si="75"/>
        <v>0.30624000000000001</v>
      </c>
      <c r="AJ548" s="77" t="s">
        <v>72</v>
      </c>
      <c r="AK548" s="77">
        <v>394991683</v>
      </c>
      <c r="AL548" s="78">
        <v>44669</v>
      </c>
      <c r="AM548" s="78">
        <v>44669</v>
      </c>
      <c r="AN548" s="78">
        <v>44671</v>
      </c>
      <c r="AO548" s="78">
        <v>44671</v>
      </c>
      <c r="AP548" s="78">
        <v>44671</v>
      </c>
      <c r="AQ548" s="77" t="s">
        <v>89</v>
      </c>
      <c r="AR548" s="77"/>
      <c r="AS548" s="77"/>
      <c r="AT548" s="77"/>
      <c r="AU548" s="77"/>
      <c r="AV548" s="78"/>
      <c r="AW548" s="77" t="s">
        <v>1198</v>
      </c>
      <c r="AX548" s="77"/>
      <c r="AY548" s="77"/>
      <c r="AZ548" s="77"/>
      <c r="BA548" s="77"/>
      <c r="BB548" s="77"/>
      <c r="BC548" s="77"/>
      <c r="BD548" s="77"/>
      <c r="BE548" s="77">
        <f t="shared" si="76"/>
        <v>17</v>
      </c>
      <c r="BF548" s="77">
        <f t="shared" si="77"/>
        <v>4</v>
      </c>
      <c r="BG548" s="77">
        <f t="shared" si="78"/>
        <v>2022</v>
      </c>
      <c r="BH548" s="77"/>
    </row>
    <row r="549" spans="1:60">
      <c r="A549" s="77" t="s">
        <v>55</v>
      </c>
      <c r="B549" s="77" t="s">
        <v>56</v>
      </c>
      <c r="C549" s="77">
        <v>394147239</v>
      </c>
      <c r="D549" s="77"/>
      <c r="E549" s="77" t="s">
        <v>7166</v>
      </c>
      <c r="F549" s="77" t="s">
        <v>5498</v>
      </c>
      <c r="G549" s="77" t="s">
        <v>5499</v>
      </c>
      <c r="H549" s="77" t="s">
        <v>7167</v>
      </c>
      <c r="I549" s="77" t="s">
        <v>5501</v>
      </c>
      <c r="J549" s="77" t="s">
        <v>445</v>
      </c>
      <c r="K549" s="77">
        <v>77536</v>
      </c>
      <c r="L549" s="77" t="s">
        <v>7080</v>
      </c>
      <c r="M549" s="77" t="s">
        <v>7081</v>
      </c>
      <c r="N549" s="77" t="s">
        <v>7082</v>
      </c>
      <c r="O549" s="77" t="s">
        <v>445</v>
      </c>
      <c r="P549" s="77">
        <v>76904</v>
      </c>
      <c r="Q549" s="77"/>
      <c r="R549" s="77"/>
      <c r="S549" s="77"/>
      <c r="T549" s="77"/>
      <c r="U549" s="77">
        <v>30390372</v>
      </c>
      <c r="V549" s="77"/>
      <c r="W549" s="77" t="s">
        <v>7168</v>
      </c>
      <c r="X549" s="77">
        <v>480</v>
      </c>
      <c r="Y549" s="77">
        <v>638</v>
      </c>
      <c r="Z549" s="77">
        <v>22</v>
      </c>
      <c r="AA549" s="77">
        <f t="shared" si="71"/>
        <v>0.30624000000000001</v>
      </c>
      <c r="AB549" s="77" t="s">
        <v>70</v>
      </c>
      <c r="AC549" s="77"/>
      <c r="AD549" s="77"/>
      <c r="AE549" s="77"/>
      <c r="AF549" s="77">
        <f t="shared" si="72"/>
        <v>394147239</v>
      </c>
      <c r="AG549" s="77">
        <f t="shared" si="73"/>
        <v>638</v>
      </c>
      <c r="AH549" s="77">
        <f t="shared" si="74"/>
        <v>22</v>
      </c>
      <c r="AI549" s="77">
        <f t="shared" si="75"/>
        <v>0.30624000000000001</v>
      </c>
      <c r="AJ549" s="77" t="s">
        <v>72</v>
      </c>
      <c r="AK549" s="77">
        <v>394147239</v>
      </c>
      <c r="AL549" s="78">
        <v>44670</v>
      </c>
      <c r="AM549" s="78">
        <v>44670</v>
      </c>
      <c r="AN549" s="78">
        <v>44671</v>
      </c>
      <c r="AO549" s="78">
        <v>44671</v>
      </c>
      <c r="AP549" s="78">
        <v>44671</v>
      </c>
      <c r="AQ549" s="77" t="s">
        <v>89</v>
      </c>
      <c r="AR549" s="77"/>
      <c r="AS549" s="77"/>
      <c r="AT549" s="77"/>
      <c r="AU549" s="77"/>
      <c r="AV549" s="78"/>
      <c r="AW549" s="77" t="s">
        <v>1198</v>
      </c>
      <c r="AX549" s="77"/>
      <c r="AY549" s="77"/>
      <c r="AZ549" s="77"/>
      <c r="BA549" s="77"/>
      <c r="BB549" s="77"/>
      <c r="BC549" s="77"/>
      <c r="BD549" s="77"/>
      <c r="BE549" s="77">
        <f t="shared" si="76"/>
        <v>17</v>
      </c>
      <c r="BF549" s="77">
        <f t="shared" si="77"/>
        <v>4</v>
      </c>
      <c r="BG549" s="77">
        <f t="shared" si="78"/>
        <v>2022</v>
      </c>
      <c r="BH549" s="77"/>
    </row>
    <row r="550" spans="1:60">
      <c r="A550" s="77" t="s">
        <v>55</v>
      </c>
      <c r="B550" s="77" t="s">
        <v>56</v>
      </c>
      <c r="C550" s="77">
        <v>394832291</v>
      </c>
      <c r="D550" s="77"/>
      <c r="E550" s="77" t="s">
        <v>7166</v>
      </c>
      <c r="F550" s="77" t="s">
        <v>5498</v>
      </c>
      <c r="G550" s="77" t="s">
        <v>7172</v>
      </c>
      <c r="H550" s="77" t="s">
        <v>7173</v>
      </c>
      <c r="I550" s="77" t="s">
        <v>5501</v>
      </c>
      <c r="J550" s="77" t="s">
        <v>445</v>
      </c>
      <c r="K550" s="77">
        <v>77536</v>
      </c>
      <c r="L550" s="77" t="s">
        <v>7080</v>
      </c>
      <c r="M550" s="77" t="s">
        <v>7081</v>
      </c>
      <c r="N550" s="77" t="s">
        <v>7082</v>
      </c>
      <c r="O550" s="77" t="s">
        <v>445</v>
      </c>
      <c r="P550" s="77">
        <v>76904</v>
      </c>
      <c r="Q550" s="77"/>
      <c r="R550" s="77"/>
      <c r="S550" s="77"/>
      <c r="T550" s="77"/>
      <c r="U550" s="77">
        <v>12005832</v>
      </c>
      <c r="V550" s="77"/>
      <c r="W550" s="77" t="s">
        <v>7168</v>
      </c>
      <c r="X550" s="77">
        <v>480</v>
      </c>
      <c r="Y550" s="77">
        <v>600</v>
      </c>
      <c r="Z550" s="77">
        <v>20</v>
      </c>
      <c r="AA550" s="77">
        <f t="shared" si="71"/>
        <v>0.28799999999999998</v>
      </c>
      <c r="AB550" s="77" t="s">
        <v>70</v>
      </c>
      <c r="AC550" s="77"/>
      <c r="AD550" s="77"/>
      <c r="AE550" s="77"/>
      <c r="AF550" s="77">
        <f t="shared" si="72"/>
        <v>394832291</v>
      </c>
      <c r="AG550" s="77">
        <f t="shared" si="73"/>
        <v>600</v>
      </c>
      <c r="AH550" s="77">
        <f t="shared" si="74"/>
        <v>20</v>
      </c>
      <c r="AI550" s="77">
        <f t="shared" si="75"/>
        <v>0.28799999999999998</v>
      </c>
      <c r="AJ550" s="77" t="s">
        <v>72</v>
      </c>
      <c r="AK550" s="77">
        <v>394832291</v>
      </c>
      <c r="AL550" s="78">
        <v>44670</v>
      </c>
      <c r="AM550" s="78">
        <v>44670</v>
      </c>
      <c r="AN550" s="78">
        <v>44671</v>
      </c>
      <c r="AO550" s="78">
        <v>44671</v>
      </c>
      <c r="AP550" s="78">
        <v>44671</v>
      </c>
      <c r="AQ550" s="77" t="s">
        <v>89</v>
      </c>
      <c r="AR550" s="77"/>
      <c r="AS550" s="77"/>
      <c r="AT550" s="77"/>
      <c r="AU550" s="77"/>
      <c r="AV550" s="78"/>
      <c r="AW550" s="77" t="s">
        <v>1198</v>
      </c>
      <c r="AX550" s="77"/>
      <c r="AY550" s="77"/>
      <c r="AZ550" s="77"/>
      <c r="BA550" s="77"/>
      <c r="BB550" s="77"/>
      <c r="BC550" s="77"/>
      <c r="BD550" s="77"/>
      <c r="BE550" s="77">
        <f t="shared" si="76"/>
        <v>17</v>
      </c>
      <c r="BF550" s="77">
        <f t="shared" si="77"/>
        <v>4</v>
      </c>
      <c r="BG550" s="77">
        <f t="shared" si="78"/>
        <v>2022</v>
      </c>
      <c r="BH550" s="77"/>
    </row>
    <row r="551" spans="1:60">
      <c r="A551" s="77" t="s">
        <v>55</v>
      </c>
      <c r="B551" s="77" t="s">
        <v>56</v>
      </c>
      <c r="C551" s="77">
        <v>395336293</v>
      </c>
      <c r="D551" s="77"/>
      <c r="E551" s="77" t="s">
        <v>7166</v>
      </c>
      <c r="F551" s="77" t="s">
        <v>5498</v>
      </c>
      <c r="G551" s="77" t="s">
        <v>7172</v>
      </c>
      <c r="H551" s="77" t="s">
        <v>7173</v>
      </c>
      <c r="I551" s="77" t="s">
        <v>5501</v>
      </c>
      <c r="J551" s="77" t="s">
        <v>445</v>
      </c>
      <c r="K551" s="77">
        <v>77536</v>
      </c>
      <c r="L551" s="77" t="s">
        <v>7080</v>
      </c>
      <c r="M551" s="77" t="s">
        <v>7081</v>
      </c>
      <c r="N551" s="77" t="s">
        <v>7082</v>
      </c>
      <c r="O551" s="77" t="s">
        <v>445</v>
      </c>
      <c r="P551" s="77">
        <v>76904</v>
      </c>
      <c r="Q551" s="77"/>
      <c r="R551" s="77"/>
      <c r="S551" s="77"/>
      <c r="T551" s="77"/>
      <c r="U551" s="77">
        <v>12005832</v>
      </c>
      <c r="V551" s="77"/>
      <c r="W551" s="77" t="s">
        <v>7168</v>
      </c>
      <c r="X551" s="77">
        <v>480</v>
      </c>
      <c r="Y551" s="77">
        <v>600</v>
      </c>
      <c r="Z551" s="77">
        <v>20</v>
      </c>
      <c r="AA551" s="77">
        <f t="shared" si="71"/>
        <v>0.28799999999999998</v>
      </c>
      <c r="AB551" s="77" t="s">
        <v>70</v>
      </c>
      <c r="AC551" s="77"/>
      <c r="AD551" s="77"/>
      <c r="AE551" s="77"/>
      <c r="AF551" s="77">
        <f t="shared" si="72"/>
        <v>395336293</v>
      </c>
      <c r="AG551" s="77">
        <f t="shared" si="73"/>
        <v>600</v>
      </c>
      <c r="AH551" s="77">
        <f t="shared" si="74"/>
        <v>20</v>
      </c>
      <c r="AI551" s="77">
        <f t="shared" si="75"/>
        <v>0.28799999999999998</v>
      </c>
      <c r="AJ551" s="77" t="s">
        <v>72</v>
      </c>
      <c r="AK551" s="77">
        <v>395336293</v>
      </c>
      <c r="AL551" s="78">
        <v>44670</v>
      </c>
      <c r="AM551" s="78">
        <v>44670</v>
      </c>
      <c r="AN551" s="78">
        <v>44671</v>
      </c>
      <c r="AO551" s="78">
        <v>44671</v>
      </c>
      <c r="AP551" s="78">
        <v>44671</v>
      </c>
      <c r="AQ551" s="77" t="s">
        <v>89</v>
      </c>
      <c r="AR551" s="77"/>
      <c r="AS551" s="77"/>
      <c r="AT551" s="77"/>
      <c r="AU551" s="77"/>
      <c r="AV551" s="78"/>
      <c r="AW551" s="77" t="s">
        <v>1198</v>
      </c>
      <c r="AX551" s="77"/>
      <c r="AY551" s="77"/>
      <c r="AZ551" s="77"/>
      <c r="BA551" s="77"/>
      <c r="BB551" s="77"/>
      <c r="BC551" s="77"/>
      <c r="BD551" s="77"/>
      <c r="BE551" s="77">
        <f t="shared" si="76"/>
        <v>17</v>
      </c>
      <c r="BF551" s="77">
        <f t="shared" si="77"/>
        <v>4</v>
      </c>
      <c r="BG551" s="77">
        <f t="shared" si="78"/>
        <v>2022</v>
      </c>
      <c r="BH551" s="77"/>
    </row>
    <row r="552" spans="1:60">
      <c r="A552" s="77" t="s">
        <v>55</v>
      </c>
      <c r="B552" s="77" t="s">
        <v>56</v>
      </c>
      <c r="C552" s="77">
        <v>395093452</v>
      </c>
      <c r="D552" s="77"/>
      <c r="E552" s="77" t="s">
        <v>7166</v>
      </c>
      <c r="F552" s="77" t="s">
        <v>5498</v>
      </c>
      <c r="G552" s="77" t="s">
        <v>7238</v>
      </c>
      <c r="H552" s="77" t="s">
        <v>7239</v>
      </c>
      <c r="I552" s="77" t="s">
        <v>444</v>
      </c>
      <c r="J552" s="77" t="s">
        <v>445</v>
      </c>
      <c r="K552" s="77">
        <v>77061</v>
      </c>
      <c r="L552" s="77" t="s">
        <v>7080</v>
      </c>
      <c r="M552" s="77" t="s">
        <v>7081</v>
      </c>
      <c r="N552" s="77" t="s">
        <v>7082</v>
      </c>
      <c r="O552" s="77" t="s">
        <v>445</v>
      </c>
      <c r="P552" s="77">
        <v>76904</v>
      </c>
      <c r="Q552" s="77"/>
      <c r="R552" s="77"/>
      <c r="S552" s="77"/>
      <c r="T552" s="77"/>
      <c r="U552" s="77">
        <v>30397572</v>
      </c>
      <c r="V552" s="77"/>
      <c r="W552" s="77" t="s">
        <v>7168</v>
      </c>
      <c r="X552" s="77">
        <v>480</v>
      </c>
      <c r="Y552" s="77">
        <v>638</v>
      </c>
      <c r="Z552" s="77">
        <v>22</v>
      </c>
      <c r="AA552" s="77">
        <f t="shared" si="71"/>
        <v>0.30624000000000001</v>
      </c>
      <c r="AB552" s="77" t="s">
        <v>70</v>
      </c>
      <c r="AC552" s="77"/>
      <c r="AD552" s="77"/>
      <c r="AE552" s="77"/>
      <c r="AF552" s="77">
        <f t="shared" si="72"/>
        <v>395093452</v>
      </c>
      <c r="AG552" s="77">
        <f t="shared" si="73"/>
        <v>638</v>
      </c>
      <c r="AH552" s="77">
        <f t="shared" si="74"/>
        <v>22</v>
      </c>
      <c r="AI552" s="77">
        <f t="shared" si="75"/>
        <v>0.30624000000000001</v>
      </c>
      <c r="AJ552" s="77" t="s">
        <v>72</v>
      </c>
      <c r="AK552" s="77">
        <v>395093452</v>
      </c>
      <c r="AL552" s="78">
        <v>44670</v>
      </c>
      <c r="AM552" s="78">
        <v>44670</v>
      </c>
      <c r="AN552" s="78">
        <v>44671</v>
      </c>
      <c r="AO552" s="78">
        <v>44671</v>
      </c>
      <c r="AP552" s="78">
        <v>44671</v>
      </c>
      <c r="AQ552" s="77" t="s">
        <v>89</v>
      </c>
      <c r="AR552" s="77"/>
      <c r="AS552" s="77"/>
      <c r="AT552" s="77"/>
      <c r="AU552" s="77"/>
      <c r="AV552" s="78"/>
      <c r="AW552" s="77" t="s">
        <v>1198</v>
      </c>
      <c r="AX552" s="77"/>
      <c r="AY552" s="77"/>
      <c r="AZ552" s="77"/>
      <c r="BA552" s="77"/>
      <c r="BB552" s="77"/>
      <c r="BC552" s="77"/>
      <c r="BD552" s="77"/>
      <c r="BE552" s="77">
        <f t="shared" si="76"/>
        <v>17</v>
      </c>
      <c r="BF552" s="77">
        <f t="shared" si="77"/>
        <v>4</v>
      </c>
      <c r="BG552" s="77">
        <f t="shared" si="78"/>
        <v>2022</v>
      </c>
      <c r="BH552" s="77"/>
    </row>
    <row r="553" spans="1:60">
      <c r="A553" s="77" t="s">
        <v>55</v>
      </c>
      <c r="B553" s="77" t="s">
        <v>56</v>
      </c>
      <c r="C553" s="77">
        <v>394848046</v>
      </c>
      <c r="D553" s="77"/>
      <c r="E553" s="77" t="s">
        <v>7166</v>
      </c>
      <c r="F553" s="77" t="s">
        <v>85</v>
      </c>
      <c r="G553" s="77" t="s">
        <v>5855</v>
      </c>
      <c r="H553" s="77" t="s">
        <v>5856</v>
      </c>
      <c r="I553" s="77" t="s">
        <v>6216</v>
      </c>
      <c r="J553" s="77" t="s">
        <v>85</v>
      </c>
      <c r="K553" s="309" t="s">
        <v>5858</v>
      </c>
      <c r="L553" s="77" t="s">
        <v>7080</v>
      </c>
      <c r="M553" s="77" t="s">
        <v>7081</v>
      </c>
      <c r="N553" s="77" t="s">
        <v>7082</v>
      </c>
      <c r="O553" s="77" t="s">
        <v>445</v>
      </c>
      <c r="P553" s="77">
        <v>76904</v>
      </c>
      <c r="Q553" s="77"/>
      <c r="R553" s="77"/>
      <c r="S553" s="77"/>
      <c r="T553" s="77"/>
      <c r="U553" s="77">
        <v>12005832</v>
      </c>
      <c r="V553" s="77"/>
      <c r="W553" s="77" t="s">
        <v>7175</v>
      </c>
      <c r="X553" s="77">
        <v>480</v>
      </c>
      <c r="Y553" s="77">
        <v>600</v>
      </c>
      <c r="Z553" s="77">
        <v>20</v>
      </c>
      <c r="AA553" s="77">
        <f t="shared" si="71"/>
        <v>0.28799999999999998</v>
      </c>
      <c r="AB553" s="77" t="s">
        <v>70</v>
      </c>
      <c r="AC553" s="77"/>
      <c r="AD553" s="77"/>
      <c r="AE553" s="77"/>
      <c r="AF553" s="77">
        <f t="shared" si="72"/>
        <v>394848046</v>
      </c>
      <c r="AG553" s="77">
        <f t="shared" si="73"/>
        <v>600</v>
      </c>
      <c r="AH553" s="77">
        <f t="shared" si="74"/>
        <v>20</v>
      </c>
      <c r="AI553" s="77">
        <f t="shared" si="75"/>
        <v>0.28799999999999998</v>
      </c>
      <c r="AJ553" s="77" t="s">
        <v>72</v>
      </c>
      <c r="AK553" s="77">
        <v>394848046</v>
      </c>
      <c r="AL553" s="78">
        <v>44669</v>
      </c>
      <c r="AM553" s="78">
        <v>44669</v>
      </c>
      <c r="AN553" s="78">
        <v>44671</v>
      </c>
      <c r="AO553" s="78">
        <v>44671</v>
      </c>
      <c r="AP553" s="78">
        <v>44671</v>
      </c>
      <c r="AQ553" s="77" t="s">
        <v>89</v>
      </c>
      <c r="AR553" s="77"/>
      <c r="AS553" s="77"/>
      <c r="AT553" s="77"/>
      <c r="AU553" s="77"/>
      <c r="AV553" s="78"/>
      <c r="AW553" s="77" t="s">
        <v>1198</v>
      </c>
      <c r="AX553" s="77"/>
      <c r="AY553" s="77"/>
      <c r="AZ553" s="77"/>
      <c r="BA553" s="77"/>
      <c r="BB553" s="77"/>
      <c r="BC553" s="77"/>
      <c r="BD553" s="77"/>
      <c r="BE553" s="77">
        <f t="shared" si="76"/>
        <v>17</v>
      </c>
      <c r="BF553" s="77">
        <f t="shared" si="77"/>
        <v>4</v>
      </c>
      <c r="BG553" s="77">
        <f t="shared" si="78"/>
        <v>2022</v>
      </c>
      <c r="BH553" s="77"/>
    </row>
    <row r="554" spans="1:60">
      <c r="A554" s="77" t="s">
        <v>55</v>
      </c>
      <c r="B554" s="77" t="s">
        <v>56</v>
      </c>
      <c r="C554" s="77">
        <v>395336333</v>
      </c>
      <c r="D554" s="77"/>
      <c r="E554" s="77" t="s">
        <v>7166</v>
      </c>
      <c r="F554" s="77" t="s">
        <v>5498</v>
      </c>
      <c r="G554" s="77" t="s">
        <v>7172</v>
      </c>
      <c r="H554" s="77" t="s">
        <v>7173</v>
      </c>
      <c r="I554" s="77" t="s">
        <v>5501</v>
      </c>
      <c r="J554" s="77" t="s">
        <v>445</v>
      </c>
      <c r="K554" s="77">
        <v>77536</v>
      </c>
      <c r="L554" s="77" t="s">
        <v>7080</v>
      </c>
      <c r="M554" s="77" t="s">
        <v>7081</v>
      </c>
      <c r="N554" s="77" t="s">
        <v>7082</v>
      </c>
      <c r="O554" s="77" t="s">
        <v>445</v>
      </c>
      <c r="P554" s="77">
        <v>76904</v>
      </c>
      <c r="Q554" s="77"/>
      <c r="R554" s="77"/>
      <c r="S554" s="77"/>
      <c r="T554" s="77"/>
      <c r="U554" s="77">
        <v>12005832</v>
      </c>
      <c r="V554" s="77"/>
      <c r="W554" s="77" t="s">
        <v>7168</v>
      </c>
      <c r="X554" s="77">
        <v>480</v>
      </c>
      <c r="Y554" s="77">
        <v>600</v>
      </c>
      <c r="Z554" s="77">
        <v>20</v>
      </c>
      <c r="AA554" s="77">
        <f t="shared" si="71"/>
        <v>0.28799999999999998</v>
      </c>
      <c r="AB554" s="77" t="s">
        <v>70</v>
      </c>
      <c r="AC554" s="77"/>
      <c r="AD554" s="77"/>
      <c r="AE554" s="77"/>
      <c r="AF554" s="77">
        <f t="shared" si="72"/>
        <v>395336333</v>
      </c>
      <c r="AG554" s="77">
        <f t="shared" si="73"/>
        <v>600</v>
      </c>
      <c r="AH554" s="77">
        <f t="shared" si="74"/>
        <v>20</v>
      </c>
      <c r="AI554" s="77">
        <f t="shared" si="75"/>
        <v>0.28799999999999998</v>
      </c>
      <c r="AJ554" s="77" t="s">
        <v>72</v>
      </c>
      <c r="AK554" s="77">
        <v>395336333</v>
      </c>
      <c r="AL554" s="78">
        <v>44670</v>
      </c>
      <c r="AM554" s="78">
        <v>44670</v>
      </c>
      <c r="AN554" s="78">
        <v>44672</v>
      </c>
      <c r="AO554" s="78">
        <v>44672</v>
      </c>
      <c r="AP554" s="78">
        <v>44672</v>
      </c>
      <c r="AQ554" s="77" t="s">
        <v>89</v>
      </c>
      <c r="AR554" s="77"/>
      <c r="AS554" s="77"/>
      <c r="AT554" s="77"/>
      <c r="AU554" s="77"/>
      <c r="AV554" s="78"/>
      <c r="AW554" s="77" t="s">
        <v>1198</v>
      </c>
      <c r="AX554" s="77"/>
      <c r="AY554" s="77"/>
      <c r="AZ554" s="77"/>
      <c r="BA554" s="77"/>
      <c r="BB554" s="77"/>
      <c r="BC554" s="77"/>
      <c r="BD554" s="77"/>
      <c r="BE554" s="77">
        <f t="shared" si="76"/>
        <v>17</v>
      </c>
      <c r="BF554" s="77">
        <f t="shared" si="77"/>
        <v>4</v>
      </c>
      <c r="BG554" s="77">
        <f t="shared" si="78"/>
        <v>2022</v>
      </c>
      <c r="BH554" s="77"/>
    </row>
    <row r="555" spans="1:60">
      <c r="A555" s="77" t="s">
        <v>55</v>
      </c>
      <c r="B555" s="77" t="s">
        <v>56</v>
      </c>
      <c r="C555" s="77">
        <v>395336502</v>
      </c>
      <c r="D555" s="77"/>
      <c r="E555" s="77" t="s">
        <v>7166</v>
      </c>
      <c r="F555" s="77" t="s">
        <v>5498</v>
      </c>
      <c r="G555" s="77" t="s">
        <v>7172</v>
      </c>
      <c r="H555" s="77" t="s">
        <v>7173</v>
      </c>
      <c r="I555" s="77" t="s">
        <v>5501</v>
      </c>
      <c r="J555" s="77" t="s">
        <v>445</v>
      </c>
      <c r="K555" s="77">
        <v>77536</v>
      </c>
      <c r="L555" s="77" t="s">
        <v>7080</v>
      </c>
      <c r="M555" s="77" t="s">
        <v>7081</v>
      </c>
      <c r="N555" s="77" t="s">
        <v>7082</v>
      </c>
      <c r="O555" s="77" t="s">
        <v>445</v>
      </c>
      <c r="P555" s="77">
        <v>76904</v>
      </c>
      <c r="Q555" s="77"/>
      <c r="R555" s="77"/>
      <c r="S555" s="77"/>
      <c r="T555" s="77"/>
      <c r="U555" s="77">
        <v>12005832</v>
      </c>
      <c r="V555" s="77"/>
      <c r="W555" s="77" t="s">
        <v>7168</v>
      </c>
      <c r="X555" s="77">
        <v>480</v>
      </c>
      <c r="Y555" s="77">
        <v>600</v>
      </c>
      <c r="Z555" s="77">
        <v>20</v>
      </c>
      <c r="AA555" s="77">
        <f t="shared" si="71"/>
        <v>0.28799999999999998</v>
      </c>
      <c r="AB555" s="77" t="s">
        <v>70</v>
      </c>
      <c r="AC555" s="77"/>
      <c r="AD555" s="77"/>
      <c r="AE555" s="77"/>
      <c r="AF555" s="77">
        <f t="shared" si="72"/>
        <v>395336502</v>
      </c>
      <c r="AG555" s="77">
        <f t="shared" si="73"/>
        <v>600</v>
      </c>
      <c r="AH555" s="77">
        <f t="shared" si="74"/>
        <v>20</v>
      </c>
      <c r="AI555" s="77">
        <f t="shared" si="75"/>
        <v>0.28799999999999998</v>
      </c>
      <c r="AJ555" s="77" t="s">
        <v>72</v>
      </c>
      <c r="AK555" s="77">
        <v>395336502</v>
      </c>
      <c r="AL555" s="78">
        <v>44671</v>
      </c>
      <c r="AM555" s="78">
        <v>44671</v>
      </c>
      <c r="AN555" s="78">
        <v>44672</v>
      </c>
      <c r="AO555" s="78">
        <v>44672</v>
      </c>
      <c r="AP555" s="78">
        <v>44672</v>
      </c>
      <c r="AQ555" s="77" t="s">
        <v>89</v>
      </c>
      <c r="AR555" s="77"/>
      <c r="AS555" s="77"/>
      <c r="AT555" s="77"/>
      <c r="AU555" s="77"/>
      <c r="AV555" s="78"/>
      <c r="AW555" s="77" t="s">
        <v>1198</v>
      </c>
      <c r="AX555" s="77"/>
      <c r="AY555" s="77"/>
      <c r="AZ555" s="77"/>
      <c r="BA555" s="77"/>
      <c r="BB555" s="77"/>
      <c r="BC555" s="77"/>
      <c r="BD555" s="77"/>
      <c r="BE555" s="77">
        <f t="shared" si="76"/>
        <v>17</v>
      </c>
      <c r="BF555" s="77">
        <f t="shared" si="77"/>
        <v>4</v>
      </c>
      <c r="BG555" s="77">
        <f t="shared" si="78"/>
        <v>2022</v>
      </c>
      <c r="BH555" s="77"/>
    </row>
    <row r="556" spans="1:60">
      <c r="A556" s="77" t="s">
        <v>55</v>
      </c>
      <c r="B556" s="77" t="s">
        <v>56</v>
      </c>
      <c r="C556" s="77">
        <v>394563939</v>
      </c>
      <c r="D556" s="77"/>
      <c r="E556" s="77" t="s">
        <v>7079</v>
      </c>
      <c r="F556" s="77" t="s">
        <v>85</v>
      </c>
      <c r="G556" s="77" t="s">
        <v>7089</v>
      </c>
      <c r="H556" s="77" t="s">
        <v>7090</v>
      </c>
      <c r="I556" s="77" t="s">
        <v>5840</v>
      </c>
      <c r="J556" s="77" t="s">
        <v>85</v>
      </c>
      <c r="K556" s="309" t="s">
        <v>5841</v>
      </c>
      <c r="L556" s="77" t="s">
        <v>7080</v>
      </c>
      <c r="M556" s="77" t="s">
        <v>7081</v>
      </c>
      <c r="N556" s="77" t="s">
        <v>7082</v>
      </c>
      <c r="O556" s="77" t="s">
        <v>445</v>
      </c>
      <c r="P556" s="77">
        <v>76904</v>
      </c>
      <c r="Q556" s="77"/>
      <c r="R556" s="77"/>
      <c r="S556" s="77"/>
      <c r="T556" s="77"/>
      <c r="U556" s="77">
        <v>12005832</v>
      </c>
      <c r="V556" s="77"/>
      <c r="W556" s="77" t="s">
        <v>4634</v>
      </c>
      <c r="X556" s="77">
        <v>480</v>
      </c>
      <c r="Y556" s="77">
        <v>600</v>
      </c>
      <c r="Z556" s="77">
        <v>20</v>
      </c>
      <c r="AA556" s="77">
        <f t="shared" si="71"/>
        <v>0.28799999999999998</v>
      </c>
      <c r="AB556" s="77" t="s">
        <v>70</v>
      </c>
      <c r="AC556" s="77"/>
      <c r="AD556" s="77"/>
      <c r="AE556" s="77"/>
      <c r="AF556" s="77">
        <f t="shared" si="72"/>
        <v>394563939</v>
      </c>
      <c r="AG556" s="77">
        <f t="shared" si="73"/>
        <v>600</v>
      </c>
      <c r="AH556" s="77">
        <f t="shared" si="74"/>
        <v>20</v>
      </c>
      <c r="AI556" s="77">
        <f t="shared" si="75"/>
        <v>0.28799999999999998</v>
      </c>
      <c r="AJ556" s="77" t="s">
        <v>72</v>
      </c>
      <c r="AK556" s="77">
        <v>394563939</v>
      </c>
      <c r="AL556" s="78">
        <v>44669</v>
      </c>
      <c r="AM556" s="78">
        <v>44669</v>
      </c>
      <c r="AN556" s="78">
        <v>44672</v>
      </c>
      <c r="AO556" s="78">
        <v>44672</v>
      </c>
      <c r="AP556" s="78">
        <v>44672</v>
      </c>
      <c r="AQ556" s="77" t="s">
        <v>89</v>
      </c>
      <c r="AR556" s="77"/>
      <c r="AS556" s="77"/>
      <c r="AT556" s="77"/>
      <c r="AU556" s="77"/>
      <c r="AV556" s="78"/>
      <c r="AW556" s="77" t="s">
        <v>1198</v>
      </c>
      <c r="AX556" s="77"/>
      <c r="AY556" s="77"/>
      <c r="AZ556" s="77"/>
      <c r="BA556" s="77"/>
      <c r="BB556" s="77"/>
      <c r="BC556" s="77"/>
      <c r="BD556" s="77"/>
      <c r="BE556" s="77">
        <f t="shared" si="76"/>
        <v>17</v>
      </c>
      <c r="BF556" s="77">
        <f t="shared" si="77"/>
        <v>4</v>
      </c>
      <c r="BG556" s="77">
        <f t="shared" si="78"/>
        <v>2022</v>
      </c>
      <c r="BH556" s="77"/>
    </row>
    <row r="557" spans="1:60">
      <c r="A557" s="77" t="s">
        <v>55</v>
      </c>
      <c r="B557" s="77" t="s">
        <v>56</v>
      </c>
      <c r="C557" s="77">
        <v>394564065</v>
      </c>
      <c r="D557" s="77"/>
      <c r="E557" s="77" t="s">
        <v>7079</v>
      </c>
      <c r="F557" s="77" t="s">
        <v>85</v>
      </c>
      <c r="G557" s="77" t="s">
        <v>7089</v>
      </c>
      <c r="H557" s="77" t="s">
        <v>7090</v>
      </c>
      <c r="I557" s="77" t="s">
        <v>5840</v>
      </c>
      <c r="J557" s="77" t="s">
        <v>85</v>
      </c>
      <c r="K557" s="309" t="s">
        <v>5841</v>
      </c>
      <c r="L557" s="77" t="s">
        <v>7080</v>
      </c>
      <c r="M557" s="77" t="s">
        <v>7081</v>
      </c>
      <c r="N557" s="77" t="s">
        <v>7082</v>
      </c>
      <c r="O557" s="77" t="s">
        <v>445</v>
      </c>
      <c r="P557" s="77">
        <v>76904</v>
      </c>
      <c r="Q557" s="77"/>
      <c r="R557" s="77"/>
      <c r="S557" s="77"/>
      <c r="T557" s="77"/>
      <c r="U557" s="77">
        <v>12005832</v>
      </c>
      <c r="V557" s="77"/>
      <c r="W557" s="77" t="s">
        <v>4634</v>
      </c>
      <c r="X557" s="77">
        <v>480</v>
      </c>
      <c r="Y557" s="77">
        <v>600</v>
      </c>
      <c r="Z557" s="77">
        <v>20</v>
      </c>
      <c r="AA557" s="77">
        <f t="shared" si="71"/>
        <v>0.28799999999999998</v>
      </c>
      <c r="AB557" s="77" t="s">
        <v>70</v>
      </c>
      <c r="AC557" s="77"/>
      <c r="AD557" s="77"/>
      <c r="AE557" s="77"/>
      <c r="AF557" s="77">
        <f t="shared" si="72"/>
        <v>394564065</v>
      </c>
      <c r="AG557" s="77">
        <f t="shared" si="73"/>
        <v>600</v>
      </c>
      <c r="AH557" s="77">
        <f t="shared" si="74"/>
        <v>20</v>
      </c>
      <c r="AI557" s="77">
        <f t="shared" si="75"/>
        <v>0.28799999999999998</v>
      </c>
      <c r="AJ557" s="77" t="s">
        <v>72</v>
      </c>
      <c r="AK557" s="77">
        <v>394564065</v>
      </c>
      <c r="AL557" s="78">
        <v>44669</v>
      </c>
      <c r="AM557" s="78">
        <v>44669</v>
      </c>
      <c r="AN557" s="78">
        <v>44672</v>
      </c>
      <c r="AO557" s="78">
        <v>44672</v>
      </c>
      <c r="AP557" s="78">
        <v>44672</v>
      </c>
      <c r="AQ557" s="77" t="s">
        <v>89</v>
      </c>
      <c r="AR557" s="77"/>
      <c r="AS557" s="77"/>
      <c r="AT557" s="77"/>
      <c r="AU557" s="77"/>
      <c r="AV557" s="78"/>
      <c r="AW557" s="77" t="s">
        <v>1198</v>
      </c>
      <c r="AX557" s="77"/>
      <c r="AY557" s="77"/>
      <c r="AZ557" s="77"/>
      <c r="BA557" s="77"/>
      <c r="BB557" s="77"/>
      <c r="BC557" s="77"/>
      <c r="BD557" s="77"/>
      <c r="BE557" s="77">
        <f t="shared" si="76"/>
        <v>17</v>
      </c>
      <c r="BF557" s="77">
        <f t="shared" si="77"/>
        <v>4</v>
      </c>
      <c r="BG557" s="77">
        <f t="shared" si="78"/>
        <v>2022</v>
      </c>
      <c r="BH557" s="77"/>
    </row>
    <row r="558" spans="1:60">
      <c r="A558" s="77" t="s">
        <v>55</v>
      </c>
      <c r="B558" s="77" t="s">
        <v>56</v>
      </c>
      <c r="C558" s="77">
        <v>394562832</v>
      </c>
      <c r="D558" s="77"/>
      <c r="E558" s="77" t="s">
        <v>7166</v>
      </c>
      <c r="F558" s="77" t="s">
        <v>85</v>
      </c>
      <c r="G558" s="77" t="s">
        <v>7089</v>
      </c>
      <c r="H558" s="77" t="s">
        <v>7090</v>
      </c>
      <c r="I558" s="77" t="s">
        <v>5840</v>
      </c>
      <c r="J558" s="77" t="s">
        <v>85</v>
      </c>
      <c r="K558" s="309" t="s">
        <v>5841</v>
      </c>
      <c r="L558" s="77" t="s">
        <v>7080</v>
      </c>
      <c r="M558" s="77" t="s">
        <v>7081</v>
      </c>
      <c r="N558" s="77" t="s">
        <v>7082</v>
      </c>
      <c r="O558" s="77" t="s">
        <v>445</v>
      </c>
      <c r="P558" s="77">
        <v>76904</v>
      </c>
      <c r="Q558" s="77"/>
      <c r="R558" s="77"/>
      <c r="S558" s="77"/>
      <c r="T558" s="77"/>
      <c r="U558" s="77">
        <v>30397572</v>
      </c>
      <c r="V558" s="77"/>
      <c r="W558" s="77" t="s">
        <v>7175</v>
      </c>
      <c r="X558" s="77">
        <v>480</v>
      </c>
      <c r="Y558" s="77">
        <v>580</v>
      </c>
      <c r="Z558" s="77">
        <v>20</v>
      </c>
      <c r="AA558" s="77">
        <f t="shared" si="71"/>
        <v>0.27839999999999998</v>
      </c>
      <c r="AB558" s="77" t="s">
        <v>70</v>
      </c>
      <c r="AC558" s="77"/>
      <c r="AD558" s="77"/>
      <c r="AE558" s="77"/>
      <c r="AF558" s="77">
        <f t="shared" si="72"/>
        <v>394562832</v>
      </c>
      <c r="AG558" s="77">
        <f t="shared" si="73"/>
        <v>580</v>
      </c>
      <c r="AH558" s="77">
        <f t="shared" si="74"/>
        <v>20</v>
      </c>
      <c r="AI558" s="77">
        <f t="shared" si="75"/>
        <v>0.27839999999999998</v>
      </c>
      <c r="AJ558" s="77" t="s">
        <v>72</v>
      </c>
      <c r="AK558" s="77">
        <v>394562832</v>
      </c>
      <c r="AL558" s="78">
        <v>44669</v>
      </c>
      <c r="AM558" s="78">
        <v>44669</v>
      </c>
      <c r="AN558" s="78">
        <v>44672</v>
      </c>
      <c r="AO558" s="78">
        <v>44672</v>
      </c>
      <c r="AP558" s="78">
        <v>44672</v>
      </c>
      <c r="AQ558" s="77" t="s">
        <v>89</v>
      </c>
      <c r="AR558" s="77"/>
      <c r="AS558" s="77"/>
      <c r="AT558" s="77"/>
      <c r="AU558" s="77"/>
      <c r="AV558" s="78"/>
      <c r="AW558" s="77" t="s">
        <v>1198</v>
      </c>
      <c r="AX558" s="77"/>
      <c r="AY558" s="77"/>
      <c r="AZ558" s="77"/>
      <c r="BA558" s="77"/>
      <c r="BB558" s="77"/>
      <c r="BC558" s="77"/>
      <c r="BD558" s="77"/>
      <c r="BE558" s="77">
        <f t="shared" si="76"/>
        <v>17</v>
      </c>
      <c r="BF558" s="77">
        <f t="shared" si="77"/>
        <v>4</v>
      </c>
      <c r="BG558" s="77">
        <f t="shared" si="78"/>
        <v>2022</v>
      </c>
      <c r="BH558" s="77"/>
    </row>
    <row r="559" spans="1:60">
      <c r="A559" s="77" t="s">
        <v>55</v>
      </c>
      <c r="B559" s="77" t="s">
        <v>56</v>
      </c>
      <c r="C559" s="77">
        <v>394563006</v>
      </c>
      <c r="D559" s="77"/>
      <c r="E559" s="77" t="s">
        <v>7166</v>
      </c>
      <c r="F559" s="77" t="s">
        <v>85</v>
      </c>
      <c r="G559" s="77" t="s">
        <v>7089</v>
      </c>
      <c r="H559" s="77" t="s">
        <v>7090</v>
      </c>
      <c r="I559" s="77" t="s">
        <v>5840</v>
      </c>
      <c r="J559" s="77" t="s">
        <v>85</v>
      </c>
      <c r="K559" s="309" t="s">
        <v>5841</v>
      </c>
      <c r="L559" s="77" t="s">
        <v>7080</v>
      </c>
      <c r="M559" s="77" t="s">
        <v>7081</v>
      </c>
      <c r="N559" s="77" t="s">
        <v>7082</v>
      </c>
      <c r="O559" s="77" t="s">
        <v>445</v>
      </c>
      <c r="P559" s="77">
        <v>76904</v>
      </c>
      <c r="Q559" s="77"/>
      <c r="R559" s="77"/>
      <c r="S559" s="77"/>
      <c r="T559" s="77"/>
      <c r="U559" s="77">
        <v>30397572</v>
      </c>
      <c r="V559" s="77"/>
      <c r="W559" s="77" t="s">
        <v>7175</v>
      </c>
      <c r="X559" s="77">
        <v>480</v>
      </c>
      <c r="Y559" s="77">
        <v>580</v>
      </c>
      <c r="Z559" s="77">
        <v>20</v>
      </c>
      <c r="AA559" s="77">
        <f t="shared" si="71"/>
        <v>0.27839999999999998</v>
      </c>
      <c r="AB559" s="77" t="s">
        <v>70</v>
      </c>
      <c r="AC559" s="77"/>
      <c r="AD559" s="77"/>
      <c r="AE559" s="77"/>
      <c r="AF559" s="77">
        <f t="shared" si="72"/>
        <v>394563006</v>
      </c>
      <c r="AG559" s="77">
        <f t="shared" si="73"/>
        <v>580</v>
      </c>
      <c r="AH559" s="77">
        <f t="shared" si="74"/>
        <v>20</v>
      </c>
      <c r="AI559" s="77">
        <f t="shared" si="75"/>
        <v>0.27839999999999998</v>
      </c>
      <c r="AJ559" s="77" t="s">
        <v>72</v>
      </c>
      <c r="AK559" s="77">
        <v>394563006</v>
      </c>
      <c r="AL559" s="78">
        <v>44669</v>
      </c>
      <c r="AM559" s="78">
        <v>44669</v>
      </c>
      <c r="AN559" s="78">
        <v>44672</v>
      </c>
      <c r="AO559" s="78">
        <v>44672</v>
      </c>
      <c r="AP559" s="78">
        <v>44672</v>
      </c>
      <c r="AQ559" s="77" t="s">
        <v>89</v>
      </c>
      <c r="AR559" s="77"/>
      <c r="AS559" s="77"/>
      <c r="AT559" s="77"/>
      <c r="AU559" s="77"/>
      <c r="AV559" s="78"/>
      <c r="AW559" s="77" t="s">
        <v>1198</v>
      </c>
      <c r="AX559" s="77"/>
      <c r="AY559" s="77"/>
      <c r="AZ559" s="77"/>
      <c r="BA559" s="77"/>
      <c r="BB559" s="77"/>
      <c r="BC559" s="77"/>
      <c r="BD559" s="77"/>
      <c r="BE559" s="77">
        <f t="shared" si="76"/>
        <v>17</v>
      </c>
      <c r="BF559" s="77">
        <f t="shared" si="77"/>
        <v>4</v>
      </c>
      <c r="BG559" s="77">
        <f t="shared" si="78"/>
        <v>2022</v>
      </c>
      <c r="BH559" s="77"/>
    </row>
    <row r="560" spans="1:60">
      <c r="A560" s="77" t="s">
        <v>55</v>
      </c>
      <c r="B560" s="77" t="s">
        <v>56</v>
      </c>
      <c r="C560" s="77">
        <v>394563087</v>
      </c>
      <c r="D560" s="77"/>
      <c r="E560" s="77" t="s">
        <v>7166</v>
      </c>
      <c r="F560" s="77" t="s">
        <v>85</v>
      </c>
      <c r="G560" s="77" t="s">
        <v>7089</v>
      </c>
      <c r="H560" s="77" t="s">
        <v>7090</v>
      </c>
      <c r="I560" s="77" t="s">
        <v>5840</v>
      </c>
      <c r="J560" s="77" t="s">
        <v>85</v>
      </c>
      <c r="K560" s="309" t="s">
        <v>5841</v>
      </c>
      <c r="L560" s="77" t="s">
        <v>7080</v>
      </c>
      <c r="M560" s="77" t="s">
        <v>7081</v>
      </c>
      <c r="N560" s="77" t="s">
        <v>7082</v>
      </c>
      <c r="O560" s="77" t="s">
        <v>445</v>
      </c>
      <c r="P560" s="77">
        <v>76904</v>
      </c>
      <c r="Q560" s="77"/>
      <c r="R560" s="77"/>
      <c r="S560" s="77"/>
      <c r="T560" s="77"/>
      <c r="U560" s="77">
        <v>30397572</v>
      </c>
      <c r="V560" s="77"/>
      <c r="W560" s="77" t="s">
        <v>7175</v>
      </c>
      <c r="X560" s="77">
        <v>480</v>
      </c>
      <c r="Y560" s="77">
        <v>580</v>
      </c>
      <c r="Z560" s="77">
        <v>20</v>
      </c>
      <c r="AA560" s="77">
        <f t="shared" si="71"/>
        <v>0.27839999999999998</v>
      </c>
      <c r="AB560" s="77" t="s">
        <v>70</v>
      </c>
      <c r="AC560" s="77"/>
      <c r="AD560" s="77"/>
      <c r="AE560" s="77"/>
      <c r="AF560" s="77">
        <f t="shared" si="72"/>
        <v>394563087</v>
      </c>
      <c r="AG560" s="77">
        <f t="shared" si="73"/>
        <v>580</v>
      </c>
      <c r="AH560" s="77">
        <f t="shared" si="74"/>
        <v>20</v>
      </c>
      <c r="AI560" s="77">
        <f t="shared" si="75"/>
        <v>0.27839999999999998</v>
      </c>
      <c r="AJ560" s="77" t="s">
        <v>72</v>
      </c>
      <c r="AK560" s="77">
        <v>394563087</v>
      </c>
      <c r="AL560" s="78">
        <v>44669</v>
      </c>
      <c r="AM560" s="78">
        <v>44669</v>
      </c>
      <c r="AN560" s="78">
        <v>44672</v>
      </c>
      <c r="AO560" s="78">
        <v>44672</v>
      </c>
      <c r="AP560" s="78">
        <v>44672</v>
      </c>
      <c r="AQ560" s="77" t="s">
        <v>89</v>
      </c>
      <c r="AR560" s="77"/>
      <c r="AS560" s="77"/>
      <c r="AT560" s="77"/>
      <c r="AU560" s="77"/>
      <c r="AV560" s="78"/>
      <c r="AW560" s="77" t="s">
        <v>1198</v>
      </c>
      <c r="AX560" s="77"/>
      <c r="AY560" s="77"/>
      <c r="AZ560" s="77"/>
      <c r="BA560" s="77"/>
      <c r="BB560" s="77"/>
      <c r="BC560" s="77"/>
      <c r="BD560" s="77"/>
      <c r="BE560" s="77">
        <f t="shared" si="76"/>
        <v>17</v>
      </c>
      <c r="BF560" s="77">
        <f t="shared" si="77"/>
        <v>4</v>
      </c>
      <c r="BG560" s="77">
        <f t="shared" si="78"/>
        <v>2022</v>
      </c>
      <c r="BH560" s="77"/>
    </row>
    <row r="561" spans="1:60">
      <c r="A561" s="77" t="s">
        <v>55</v>
      </c>
      <c r="B561" s="77" t="s">
        <v>56</v>
      </c>
      <c r="C561" s="77">
        <v>394563130</v>
      </c>
      <c r="D561" s="77"/>
      <c r="E561" s="77" t="s">
        <v>7166</v>
      </c>
      <c r="F561" s="77" t="s">
        <v>85</v>
      </c>
      <c r="G561" s="77" t="s">
        <v>7089</v>
      </c>
      <c r="H561" s="77" t="s">
        <v>7090</v>
      </c>
      <c r="I561" s="77" t="s">
        <v>5840</v>
      </c>
      <c r="J561" s="77" t="s">
        <v>85</v>
      </c>
      <c r="K561" s="309" t="s">
        <v>5841</v>
      </c>
      <c r="L561" s="77" t="s">
        <v>7080</v>
      </c>
      <c r="M561" s="77" t="s">
        <v>7081</v>
      </c>
      <c r="N561" s="77" t="s">
        <v>7082</v>
      </c>
      <c r="O561" s="77" t="s">
        <v>445</v>
      </c>
      <c r="P561" s="77">
        <v>76904</v>
      </c>
      <c r="Q561" s="77"/>
      <c r="R561" s="77"/>
      <c r="S561" s="77"/>
      <c r="T561" s="77"/>
      <c r="U561" s="77">
        <v>30397572</v>
      </c>
      <c r="V561" s="77"/>
      <c r="W561" s="77" t="s">
        <v>7175</v>
      </c>
      <c r="X561" s="77">
        <v>480</v>
      </c>
      <c r="Y561" s="77">
        <v>580</v>
      </c>
      <c r="Z561" s="77">
        <v>20</v>
      </c>
      <c r="AA561" s="77">
        <f t="shared" si="71"/>
        <v>0.27839999999999998</v>
      </c>
      <c r="AB561" s="77" t="s">
        <v>70</v>
      </c>
      <c r="AC561" s="77"/>
      <c r="AD561" s="77"/>
      <c r="AE561" s="77"/>
      <c r="AF561" s="77">
        <f t="shared" si="72"/>
        <v>394563130</v>
      </c>
      <c r="AG561" s="77">
        <f t="shared" si="73"/>
        <v>580</v>
      </c>
      <c r="AH561" s="77">
        <f t="shared" si="74"/>
        <v>20</v>
      </c>
      <c r="AI561" s="77">
        <f t="shared" si="75"/>
        <v>0.27839999999999998</v>
      </c>
      <c r="AJ561" s="77" t="s">
        <v>72</v>
      </c>
      <c r="AK561" s="77">
        <v>394563130</v>
      </c>
      <c r="AL561" s="78">
        <v>44669</v>
      </c>
      <c r="AM561" s="78">
        <v>44669</v>
      </c>
      <c r="AN561" s="78">
        <v>44672</v>
      </c>
      <c r="AO561" s="78">
        <v>44672</v>
      </c>
      <c r="AP561" s="78">
        <v>44672</v>
      </c>
      <c r="AQ561" s="77" t="s">
        <v>89</v>
      </c>
      <c r="AR561" s="77"/>
      <c r="AS561" s="77"/>
      <c r="AT561" s="77"/>
      <c r="AU561" s="77"/>
      <c r="AV561" s="78"/>
      <c r="AW561" s="77" t="s">
        <v>1198</v>
      </c>
      <c r="AX561" s="77"/>
      <c r="AY561" s="77"/>
      <c r="AZ561" s="77"/>
      <c r="BA561" s="77"/>
      <c r="BB561" s="77"/>
      <c r="BC561" s="77"/>
      <c r="BD561" s="77"/>
      <c r="BE561" s="77">
        <f t="shared" si="76"/>
        <v>17</v>
      </c>
      <c r="BF561" s="77">
        <f t="shared" si="77"/>
        <v>4</v>
      </c>
      <c r="BG561" s="77">
        <f t="shared" si="78"/>
        <v>2022</v>
      </c>
      <c r="BH561" s="77"/>
    </row>
    <row r="562" spans="1:60">
      <c r="A562" s="77" t="s">
        <v>55</v>
      </c>
      <c r="B562" s="77" t="s">
        <v>56</v>
      </c>
      <c r="C562" s="77">
        <v>394563195</v>
      </c>
      <c r="D562" s="77"/>
      <c r="E562" s="77" t="s">
        <v>7166</v>
      </c>
      <c r="F562" s="77" t="s">
        <v>85</v>
      </c>
      <c r="G562" s="77" t="s">
        <v>7089</v>
      </c>
      <c r="H562" s="77" t="s">
        <v>7090</v>
      </c>
      <c r="I562" s="77" t="s">
        <v>5840</v>
      </c>
      <c r="J562" s="77" t="s">
        <v>85</v>
      </c>
      <c r="K562" s="309" t="s">
        <v>5841</v>
      </c>
      <c r="L562" s="77" t="s">
        <v>7080</v>
      </c>
      <c r="M562" s="77" t="s">
        <v>7081</v>
      </c>
      <c r="N562" s="77" t="s">
        <v>7082</v>
      </c>
      <c r="O562" s="77" t="s">
        <v>445</v>
      </c>
      <c r="P562" s="77">
        <v>76904</v>
      </c>
      <c r="Q562" s="77"/>
      <c r="R562" s="77"/>
      <c r="S562" s="77"/>
      <c r="T562" s="77"/>
      <c r="U562" s="77">
        <v>30397572</v>
      </c>
      <c r="V562" s="77"/>
      <c r="W562" s="77" t="s">
        <v>7175</v>
      </c>
      <c r="X562" s="77">
        <v>480</v>
      </c>
      <c r="Y562" s="77">
        <v>580</v>
      </c>
      <c r="Z562" s="77">
        <v>20</v>
      </c>
      <c r="AA562" s="77">
        <f t="shared" si="71"/>
        <v>0.27839999999999998</v>
      </c>
      <c r="AB562" s="77" t="s">
        <v>70</v>
      </c>
      <c r="AC562" s="77"/>
      <c r="AD562" s="77"/>
      <c r="AE562" s="77"/>
      <c r="AF562" s="77">
        <f t="shared" si="72"/>
        <v>394563195</v>
      </c>
      <c r="AG562" s="77">
        <f t="shared" si="73"/>
        <v>580</v>
      </c>
      <c r="AH562" s="77">
        <f t="shared" si="74"/>
        <v>20</v>
      </c>
      <c r="AI562" s="77">
        <f t="shared" si="75"/>
        <v>0.27839999999999998</v>
      </c>
      <c r="AJ562" s="77" t="s">
        <v>72</v>
      </c>
      <c r="AK562" s="77">
        <v>394563195</v>
      </c>
      <c r="AL562" s="78">
        <v>44669</v>
      </c>
      <c r="AM562" s="78">
        <v>44669</v>
      </c>
      <c r="AN562" s="78">
        <v>44672</v>
      </c>
      <c r="AO562" s="78">
        <v>44672</v>
      </c>
      <c r="AP562" s="78">
        <v>44672</v>
      </c>
      <c r="AQ562" s="77" t="s">
        <v>89</v>
      </c>
      <c r="AR562" s="77"/>
      <c r="AS562" s="77"/>
      <c r="AT562" s="77"/>
      <c r="AU562" s="77"/>
      <c r="AV562" s="78"/>
      <c r="AW562" s="77" t="s">
        <v>1198</v>
      </c>
      <c r="AX562" s="77"/>
      <c r="AY562" s="77"/>
      <c r="AZ562" s="77"/>
      <c r="BA562" s="77"/>
      <c r="BB562" s="77"/>
      <c r="BC562" s="77"/>
      <c r="BD562" s="77"/>
      <c r="BE562" s="77">
        <f t="shared" si="76"/>
        <v>17</v>
      </c>
      <c r="BF562" s="77">
        <f t="shared" si="77"/>
        <v>4</v>
      </c>
      <c r="BG562" s="77">
        <f t="shared" si="78"/>
        <v>2022</v>
      </c>
      <c r="BH562" s="77"/>
    </row>
    <row r="563" spans="1:60">
      <c r="A563" s="77" t="s">
        <v>55</v>
      </c>
      <c r="B563" s="77" t="s">
        <v>56</v>
      </c>
      <c r="C563" s="77">
        <v>393417061</v>
      </c>
      <c r="D563" s="77"/>
      <c r="E563" s="77" t="s">
        <v>7166</v>
      </c>
      <c r="F563" s="77" t="s">
        <v>85</v>
      </c>
      <c r="G563" s="77" t="s">
        <v>7089</v>
      </c>
      <c r="H563" s="77" t="s">
        <v>7090</v>
      </c>
      <c r="I563" s="77" t="s">
        <v>5840</v>
      </c>
      <c r="J563" s="77" t="s">
        <v>85</v>
      </c>
      <c r="K563" s="309" t="s">
        <v>5841</v>
      </c>
      <c r="L563" s="77" t="s">
        <v>7080</v>
      </c>
      <c r="M563" s="77" t="s">
        <v>7081</v>
      </c>
      <c r="N563" s="77" t="s">
        <v>7082</v>
      </c>
      <c r="O563" s="77" t="s">
        <v>445</v>
      </c>
      <c r="P563" s="77">
        <v>76904</v>
      </c>
      <c r="Q563" s="77"/>
      <c r="R563" s="77"/>
      <c r="S563" s="77"/>
      <c r="T563" s="77"/>
      <c r="U563" s="77">
        <v>30397572</v>
      </c>
      <c r="V563" s="77"/>
      <c r="W563" s="77" t="s">
        <v>7108</v>
      </c>
      <c r="X563" s="77">
        <v>480</v>
      </c>
      <c r="Y563" s="77">
        <v>580</v>
      </c>
      <c r="Z563" s="77">
        <v>20</v>
      </c>
      <c r="AA563" s="77">
        <f t="shared" si="71"/>
        <v>0.27839999999999998</v>
      </c>
      <c r="AB563" s="77" t="s">
        <v>70</v>
      </c>
      <c r="AC563" s="77"/>
      <c r="AD563" s="77"/>
      <c r="AE563" s="77"/>
      <c r="AF563" s="77">
        <f t="shared" si="72"/>
        <v>393417061</v>
      </c>
      <c r="AG563" s="77">
        <f t="shared" si="73"/>
        <v>580</v>
      </c>
      <c r="AH563" s="77">
        <f t="shared" si="74"/>
        <v>20</v>
      </c>
      <c r="AI563" s="77">
        <f t="shared" si="75"/>
        <v>0.27839999999999998</v>
      </c>
      <c r="AJ563" s="77" t="s">
        <v>72</v>
      </c>
      <c r="AK563" s="77">
        <v>393417061</v>
      </c>
      <c r="AL563" s="78">
        <v>44669</v>
      </c>
      <c r="AM563" s="78">
        <v>44669</v>
      </c>
      <c r="AN563" s="78">
        <v>44672</v>
      </c>
      <c r="AO563" s="78">
        <v>44672</v>
      </c>
      <c r="AP563" s="78">
        <v>44672</v>
      </c>
      <c r="AQ563" s="77" t="s">
        <v>89</v>
      </c>
      <c r="AR563" s="77"/>
      <c r="AS563" s="77"/>
      <c r="AT563" s="77"/>
      <c r="AU563" s="77"/>
      <c r="AV563" s="78"/>
      <c r="AW563" s="77" t="s">
        <v>1198</v>
      </c>
      <c r="AX563" s="77"/>
      <c r="AY563" s="77"/>
      <c r="AZ563" s="77"/>
      <c r="BA563" s="77"/>
      <c r="BB563" s="77"/>
      <c r="BC563" s="77"/>
      <c r="BD563" s="77"/>
      <c r="BE563" s="77">
        <f t="shared" si="76"/>
        <v>17</v>
      </c>
      <c r="BF563" s="77">
        <f t="shared" si="77"/>
        <v>4</v>
      </c>
      <c r="BG563" s="77">
        <f t="shared" si="78"/>
        <v>2022</v>
      </c>
      <c r="BH563" s="77"/>
    </row>
    <row r="564" spans="1:60">
      <c r="A564" s="77" t="s">
        <v>55</v>
      </c>
      <c r="B564" s="77" t="s">
        <v>56</v>
      </c>
      <c r="C564" s="77">
        <v>393417125</v>
      </c>
      <c r="D564" s="77"/>
      <c r="E564" s="77" t="s">
        <v>7166</v>
      </c>
      <c r="F564" s="77" t="s">
        <v>85</v>
      </c>
      <c r="G564" s="77" t="s">
        <v>7089</v>
      </c>
      <c r="H564" s="77" t="s">
        <v>7090</v>
      </c>
      <c r="I564" s="77" t="s">
        <v>5840</v>
      </c>
      <c r="J564" s="77" t="s">
        <v>85</v>
      </c>
      <c r="K564" s="309" t="s">
        <v>5841</v>
      </c>
      <c r="L564" s="77" t="s">
        <v>7080</v>
      </c>
      <c r="M564" s="77" t="s">
        <v>7081</v>
      </c>
      <c r="N564" s="77" t="s">
        <v>7082</v>
      </c>
      <c r="O564" s="77" t="s">
        <v>445</v>
      </c>
      <c r="P564" s="77">
        <v>76904</v>
      </c>
      <c r="Q564" s="77"/>
      <c r="R564" s="77"/>
      <c r="S564" s="77"/>
      <c r="T564" s="77"/>
      <c r="U564" s="77">
        <v>30397572</v>
      </c>
      <c r="V564" s="77"/>
      <c r="W564" s="77" t="s">
        <v>7108</v>
      </c>
      <c r="X564" s="77">
        <v>480</v>
      </c>
      <c r="Y564" s="77">
        <v>580</v>
      </c>
      <c r="Z564" s="77">
        <v>20</v>
      </c>
      <c r="AA564" s="77">
        <f t="shared" si="71"/>
        <v>0.27839999999999998</v>
      </c>
      <c r="AB564" s="77" t="s">
        <v>70</v>
      </c>
      <c r="AC564" s="77"/>
      <c r="AD564" s="77"/>
      <c r="AE564" s="77"/>
      <c r="AF564" s="77">
        <f t="shared" si="72"/>
        <v>393417125</v>
      </c>
      <c r="AG564" s="77">
        <f t="shared" si="73"/>
        <v>580</v>
      </c>
      <c r="AH564" s="77">
        <f t="shared" si="74"/>
        <v>20</v>
      </c>
      <c r="AI564" s="77">
        <f t="shared" si="75"/>
        <v>0.27839999999999998</v>
      </c>
      <c r="AJ564" s="77" t="s">
        <v>72</v>
      </c>
      <c r="AK564" s="77">
        <v>393417125</v>
      </c>
      <c r="AL564" s="78">
        <v>44669</v>
      </c>
      <c r="AM564" s="78">
        <v>44669</v>
      </c>
      <c r="AN564" s="78">
        <v>44672</v>
      </c>
      <c r="AO564" s="78">
        <v>44672</v>
      </c>
      <c r="AP564" s="78">
        <v>44672</v>
      </c>
      <c r="AQ564" s="77" t="s">
        <v>89</v>
      </c>
      <c r="AR564" s="77"/>
      <c r="AS564" s="77"/>
      <c r="AT564" s="77"/>
      <c r="AU564" s="77"/>
      <c r="AV564" s="78"/>
      <c r="AW564" s="77" t="s">
        <v>1198</v>
      </c>
      <c r="AX564" s="77"/>
      <c r="AY564" s="77"/>
      <c r="AZ564" s="77"/>
      <c r="BA564" s="77"/>
      <c r="BB564" s="77"/>
      <c r="BC564" s="77"/>
      <c r="BD564" s="77"/>
      <c r="BE564" s="77">
        <f t="shared" si="76"/>
        <v>17</v>
      </c>
      <c r="BF564" s="77">
        <f t="shared" si="77"/>
        <v>4</v>
      </c>
      <c r="BG564" s="77">
        <f t="shared" si="78"/>
        <v>2022</v>
      </c>
      <c r="BH564" s="77"/>
    </row>
    <row r="565" spans="1:60">
      <c r="A565" s="77" t="s">
        <v>55</v>
      </c>
      <c r="B565" s="77" t="s">
        <v>56</v>
      </c>
      <c r="C565" s="77">
        <v>393417178</v>
      </c>
      <c r="D565" s="77"/>
      <c r="E565" s="77" t="s">
        <v>7166</v>
      </c>
      <c r="F565" s="77" t="s">
        <v>85</v>
      </c>
      <c r="G565" s="77" t="s">
        <v>7089</v>
      </c>
      <c r="H565" s="77" t="s">
        <v>7090</v>
      </c>
      <c r="I565" s="77" t="s">
        <v>5840</v>
      </c>
      <c r="J565" s="77" t="s">
        <v>85</v>
      </c>
      <c r="K565" s="309" t="s">
        <v>5841</v>
      </c>
      <c r="L565" s="77" t="s">
        <v>7080</v>
      </c>
      <c r="M565" s="77" t="s">
        <v>7081</v>
      </c>
      <c r="N565" s="77" t="s">
        <v>7082</v>
      </c>
      <c r="O565" s="77" t="s">
        <v>445</v>
      </c>
      <c r="P565" s="77">
        <v>76904</v>
      </c>
      <c r="Q565" s="77"/>
      <c r="R565" s="77"/>
      <c r="S565" s="77"/>
      <c r="T565" s="77"/>
      <c r="U565" s="77">
        <v>30397572</v>
      </c>
      <c r="V565" s="77"/>
      <c r="W565" s="77" t="s">
        <v>7108</v>
      </c>
      <c r="X565" s="77">
        <v>480</v>
      </c>
      <c r="Y565" s="77">
        <v>580</v>
      </c>
      <c r="Z565" s="77">
        <v>20</v>
      </c>
      <c r="AA565" s="77">
        <f t="shared" si="71"/>
        <v>0.27839999999999998</v>
      </c>
      <c r="AB565" s="77" t="s">
        <v>70</v>
      </c>
      <c r="AC565" s="77"/>
      <c r="AD565" s="77"/>
      <c r="AE565" s="77"/>
      <c r="AF565" s="77">
        <f t="shared" si="72"/>
        <v>393417178</v>
      </c>
      <c r="AG565" s="77">
        <f t="shared" si="73"/>
        <v>580</v>
      </c>
      <c r="AH565" s="77">
        <f t="shared" si="74"/>
        <v>20</v>
      </c>
      <c r="AI565" s="77">
        <f t="shared" si="75"/>
        <v>0.27839999999999998</v>
      </c>
      <c r="AJ565" s="77" t="s">
        <v>72</v>
      </c>
      <c r="AK565" s="77">
        <v>393417178</v>
      </c>
      <c r="AL565" s="78">
        <v>44669</v>
      </c>
      <c r="AM565" s="78">
        <v>44669</v>
      </c>
      <c r="AN565" s="78">
        <v>44672</v>
      </c>
      <c r="AO565" s="78">
        <v>44672</v>
      </c>
      <c r="AP565" s="78">
        <v>44672</v>
      </c>
      <c r="AQ565" s="77" t="s">
        <v>89</v>
      </c>
      <c r="AR565" s="77"/>
      <c r="AS565" s="77"/>
      <c r="AT565" s="77"/>
      <c r="AU565" s="77"/>
      <c r="AV565" s="78"/>
      <c r="AW565" s="77" t="s">
        <v>1198</v>
      </c>
      <c r="AX565" s="77"/>
      <c r="AY565" s="77"/>
      <c r="AZ565" s="77"/>
      <c r="BA565" s="77"/>
      <c r="BB565" s="77"/>
      <c r="BC565" s="77"/>
      <c r="BD565" s="77"/>
      <c r="BE565" s="77">
        <f t="shared" si="76"/>
        <v>17</v>
      </c>
      <c r="BF565" s="77">
        <f t="shared" si="77"/>
        <v>4</v>
      </c>
      <c r="BG565" s="77">
        <f t="shared" si="78"/>
        <v>2022</v>
      </c>
      <c r="BH565" s="77"/>
    </row>
    <row r="566" spans="1:60">
      <c r="A566" s="77" t="s">
        <v>55</v>
      </c>
      <c r="B566" s="77" t="s">
        <v>56</v>
      </c>
      <c r="C566" s="77">
        <v>393417217</v>
      </c>
      <c r="D566" s="77"/>
      <c r="E566" s="77" t="s">
        <v>7166</v>
      </c>
      <c r="F566" s="77" t="s">
        <v>85</v>
      </c>
      <c r="G566" s="77" t="s">
        <v>7089</v>
      </c>
      <c r="H566" s="77" t="s">
        <v>7090</v>
      </c>
      <c r="I566" s="77" t="s">
        <v>5840</v>
      </c>
      <c r="J566" s="77" t="s">
        <v>85</v>
      </c>
      <c r="K566" s="309" t="s">
        <v>5841</v>
      </c>
      <c r="L566" s="77" t="s">
        <v>7080</v>
      </c>
      <c r="M566" s="77" t="s">
        <v>7081</v>
      </c>
      <c r="N566" s="77" t="s">
        <v>7082</v>
      </c>
      <c r="O566" s="77" t="s">
        <v>445</v>
      </c>
      <c r="P566" s="77">
        <v>76904</v>
      </c>
      <c r="Q566" s="77"/>
      <c r="R566" s="77"/>
      <c r="S566" s="77"/>
      <c r="T566" s="77"/>
      <c r="U566" s="77">
        <v>30397572</v>
      </c>
      <c r="V566" s="77"/>
      <c r="W566" s="77" t="s">
        <v>7108</v>
      </c>
      <c r="X566" s="77">
        <v>480</v>
      </c>
      <c r="Y566" s="77">
        <v>580</v>
      </c>
      <c r="Z566" s="77">
        <v>20</v>
      </c>
      <c r="AA566" s="77">
        <f t="shared" si="71"/>
        <v>0.27839999999999998</v>
      </c>
      <c r="AB566" s="77" t="s">
        <v>70</v>
      </c>
      <c r="AC566" s="77"/>
      <c r="AD566" s="77"/>
      <c r="AE566" s="77"/>
      <c r="AF566" s="77">
        <f t="shared" si="72"/>
        <v>393417217</v>
      </c>
      <c r="AG566" s="77">
        <f t="shared" si="73"/>
        <v>580</v>
      </c>
      <c r="AH566" s="77">
        <f t="shared" si="74"/>
        <v>20</v>
      </c>
      <c r="AI566" s="77">
        <f t="shared" si="75"/>
        <v>0.27839999999999998</v>
      </c>
      <c r="AJ566" s="77" t="s">
        <v>72</v>
      </c>
      <c r="AK566" s="77">
        <v>393417217</v>
      </c>
      <c r="AL566" s="78">
        <v>44669</v>
      </c>
      <c r="AM566" s="78">
        <v>44669</v>
      </c>
      <c r="AN566" s="78">
        <v>44672</v>
      </c>
      <c r="AO566" s="78">
        <v>44672</v>
      </c>
      <c r="AP566" s="78">
        <v>44672</v>
      </c>
      <c r="AQ566" s="77" t="s">
        <v>89</v>
      </c>
      <c r="AR566" s="77"/>
      <c r="AS566" s="77"/>
      <c r="AT566" s="77"/>
      <c r="AU566" s="77"/>
      <c r="AV566" s="78"/>
      <c r="AW566" s="77" t="s">
        <v>1198</v>
      </c>
      <c r="AX566" s="77"/>
      <c r="AY566" s="77"/>
      <c r="AZ566" s="77"/>
      <c r="BA566" s="77"/>
      <c r="BB566" s="77"/>
      <c r="BC566" s="77"/>
      <c r="BD566" s="77"/>
      <c r="BE566" s="77">
        <f t="shared" si="76"/>
        <v>17</v>
      </c>
      <c r="BF566" s="77">
        <f t="shared" si="77"/>
        <v>4</v>
      </c>
      <c r="BG566" s="77">
        <f t="shared" si="78"/>
        <v>2022</v>
      </c>
      <c r="BH566" s="77"/>
    </row>
    <row r="567" spans="1:60">
      <c r="A567" s="77" t="s">
        <v>55</v>
      </c>
      <c r="B567" s="77" t="s">
        <v>56</v>
      </c>
      <c r="C567" s="77">
        <v>394848093</v>
      </c>
      <c r="D567" s="77"/>
      <c r="E567" s="77" t="s">
        <v>7166</v>
      </c>
      <c r="F567" s="77" t="s">
        <v>85</v>
      </c>
      <c r="G567" s="77" t="s">
        <v>5855</v>
      </c>
      <c r="H567" s="77" t="s">
        <v>5856</v>
      </c>
      <c r="I567" s="77" t="s">
        <v>6216</v>
      </c>
      <c r="J567" s="77" t="s">
        <v>85</v>
      </c>
      <c r="K567" s="309" t="s">
        <v>5858</v>
      </c>
      <c r="L567" s="77" t="s">
        <v>7080</v>
      </c>
      <c r="M567" s="77" t="s">
        <v>7081</v>
      </c>
      <c r="N567" s="77" t="s">
        <v>7082</v>
      </c>
      <c r="O567" s="77" t="s">
        <v>445</v>
      </c>
      <c r="P567" s="77">
        <v>76904</v>
      </c>
      <c r="Q567" s="77"/>
      <c r="R567" s="77"/>
      <c r="S567" s="77"/>
      <c r="T567" s="77"/>
      <c r="U567" s="77">
        <v>12005832</v>
      </c>
      <c r="V567" s="77"/>
      <c r="W567" s="77" t="s">
        <v>7175</v>
      </c>
      <c r="X567" s="77">
        <v>480</v>
      </c>
      <c r="Y567" s="77">
        <v>600</v>
      </c>
      <c r="Z567" s="77">
        <v>20</v>
      </c>
      <c r="AA567" s="77">
        <f t="shared" si="71"/>
        <v>0.28799999999999998</v>
      </c>
      <c r="AB567" s="77" t="s">
        <v>70</v>
      </c>
      <c r="AC567" s="77"/>
      <c r="AD567" s="77"/>
      <c r="AE567" s="77"/>
      <c r="AF567" s="77">
        <f t="shared" si="72"/>
        <v>394848093</v>
      </c>
      <c r="AG567" s="77">
        <f t="shared" si="73"/>
        <v>600</v>
      </c>
      <c r="AH567" s="77">
        <f t="shared" si="74"/>
        <v>20</v>
      </c>
      <c r="AI567" s="77">
        <f t="shared" si="75"/>
        <v>0.28799999999999998</v>
      </c>
      <c r="AJ567" s="77" t="s">
        <v>72</v>
      </c>
      <c r="AK567" s="77">
        <v>394848093</v>
      </c>
      <c r="AL567" s="78">
        <v>44669</v>
      </c>
      <c r="AM567" s="78">
        <v>44669</v>
      </c>
      <c r="AN567" s="78">
        <v>44672</v>
      </c>
      <c r="AO567" s="78">
        <v>44672</v>
      </c>
      <c r="AP567" s="78">
        <v>44672</v>
      </c>
      <c r="AQ567" s="77" t="s">
        <v>89</v>
      </c>
      <c r="AR567" s="77"/>
      <c r="AS567" s="77"/>
      <c r="AT567" s="77"/>
      <c r="AU567" s="77"/>
      <c r="AV567" s="78"/>
      <c r="AW567" s="77" t="s">
        <v>1198</v>
      </c>
      <c r="AX567" s="77"/>
      <c r="AY567" s="77"/>
      <c r="AZ567" s="77"/>
      <c r="BA567" s="77"/>
      <c r="BB567" s="77"/>
      <c r="BC567" s="77"/>
      <c r="BD567" s="77"/>
      <c r="BE567" s="77">
        <f t="shared" si="76"/>
        <v>17</v>
      </c>
      <c r="BF567" s="77">
        <f t="shared" si="77"/>
        <v>4</v>
      </c>
      <c r="BG567" s="77">
        <f t="shared" si="78"/>
        <v>2022</v>
      </c>
      <c r="BH567" s="77"/>
    </row>
    <row r="568" spans="1:60">
      <c r="A568" s="77" t="s">
        <v>55</v>
      </c>
      <c r="B568" s="77" t="s">
        <v>56</v>
      </c>
      <c r="C568" s="77">
        <v>394730989</v>
      </c>
      <c r="D568" s="77"/>
      <c r="E568" s="77" t="s">
        <v>7166</v>
      </c>
      <c r="F568" s="77" t="s">
        <v>85</v>
      </c>
      <c r="G568" s="77" t="s">
        <v>7089</v>
      </c>
      <c r="H568" s="77" t="s">
        <v>7090</v>
      </c>
      <c r="I568" s="77" t="s">
        <v>5840</v>
      </c>
      <c r="J568" s="77" t="s">
        <v>85</v>
      </c>
      <c r="K568" s="309" t="s">
        <v>5841</v>
      </c>
      <c r="L568" s="77" t="s">
        <v>7080</v>
      </c>
      <c r="M568" s="77" t="s">
        <v>7081</v>
      </c>
      <c r="N568" s="77" t="s">
        <v>7082</v>
      </c>
      <c r="O568" s="77" t="s">
        <v>445</v>
      </c>
      <c r="P568" s="77">
        <v>76904</v>
      </c>
      <c r="Q568" s="77"/>
      <c r="R568" s="77"/>
      <c r="S568" s="77"/>
      <c r="T568" s="77"/>
      <c r="U568" s="77">
        <v>30397572</v>
      </c>
      <c r="V568" s="77"/>
      <c r="W568" s="77" t="s">
        <v>7175</v>
      </c>
      <c r="X568" s="77">
        <v>480</v>
      </c>
      <c r="Y568" s="77">
        <v>580</v>
      </c>
      <c r="Z568" s="77">
        <v>20</v>
      </c>
      <c r="AA568" s="77">
        <f t="shared" si="71"/>
        <v>0.27839999999999998</v>
      </c>
      <c r="AB568" s="77" t="s">
        <v>70</v>
      </c>
      <c r="AC568" s="77"/>
      <c r="AD568" s="77"/>
      <c r="AE568" s="77"/>
      <c r="AF568" s="77">
        <f t="shared" si="72"/>
        <v>394730989</v>
      </c>
      <c r="AG568" s="77">
        <f t="shared" si="73"/>
        <v>580</v>
      </c>
      <c r="AH568" s="77">
        <f t="shared" si="74"/>
        <v>20</v>
      </c>
      <c r="AI568" s="77">
        <f t="shared" si="75"/>
        <v>0.27839999999999998</v>
      </c>
      <c r="AJ568" s="77" t="s">
        <v>72</v>
      </c>
      <c r="AK568" s="77">
        <v>394730989</v>
      </c>
      <c r="AL568" s="78">
        <v>44670</v>
      </c>
      <c r="AM568" s="78">
        <v>44670</v>
      </c>
      <c r="AN568" s="78">
        <v>44672</v>
      </c>
      <c r="AO568" s="78">
        <v>44672</v>
      </c>
      <c r="AP568" s="78">
        <v>44672</v>
      </c>
      <c r="AQ568" s="77" t="s">
        <v>89</v>
      </c>
      <c r="AR568" s="77"/>
      <c r="AS568" s="77"/>
      <c r="AT568" s="77"/>
      <c r="AU568" s="77"/>
      <c r="AV568" s="78"/>
      <c r="AW568" s="77" t="s">
        <v>1198</v>
      </c>
      <c r="AX568" s="77"/>
      <c r="AY568" s="77"/>
      <c r="AZ568" s="77"/>
      <c r="BA568" s="77"/>
      <c r="BB568" s="77"/>
      <c r="BC568" s="77"/>
      <c r="BD568" s="77"/>
      <c r="BE568" s="77">
        <f t="shared" si="76"/>
        <v>17</v>
      </c>
      <c r="BF568" s="77">
        <f t="shared" si="77"/>
        <v>4</v>
      </c>
      <c r="BG568" s="77">
        <f t="shared" si="78"/>
        <v>2022</v>
      </c>
      <c r="BH568" s="77"/>
    </row>
    <row r="569" spans="1:60">
      <c r="A569" s="77" t="s">
        <v>55</v>
      </c>
      <c r="B569" s="77" t="s">
        <v>56</v>
      </c>
      <c r="C569" s="77">
        <v>395494704</v>
      </c>
      <c r="D569" s="77"/>
      <c r="E569" s="77" t="s">
        <v>7166</v>
      </c>
      <c r="F569" s="77" t="s">
        <v>59</v>
      </c>
      <c r="G569" s="77" t="s">
        <v>7257</v>
      </c>
      <c r="H569" s="77" t="s">
        <v>7258</v>
      </c>
      <c r="I569" s="77" t="s">
        <v>62</v>
      </c>
      <c r="J569" s="77" t="s">
        <v>63</v>
      </c>
      <c r="K569" s="77">
        <v>30349</v>
      </c>
      <c r="L569" s="77" t="s">
        <v>7080</v>
      </c>
      <c r="M569" s="77" t="s">
        <v>7081</v>
      </c>
      <c r="N569" s="77" t="s">
        <v>7082</v>
      </c>
      <c r="O569" s="77" t="s">
        <v>445</v>
      </c>
      <c r="P569" s="77">
        <v>76904</v>
      </c>
      <c r="Q569" s="77"/>
      <c r="R569" s="77"/>
      <c r="S569" s="77"/>
      <c r="T569" s="77"/>
      <c r="U569" s="77">
        <v>49303156</v>
      </c>
      <c r="V569" s="77">
        <v>0</v>
      </c>
      <c r="W569" s="77" t="s">
        <v>134</v>
      </c>
      <c r="X569" s="77">
        <v>480</v>
      </c>
      <c r="Y569" s="77">
        <v>638</v>
      </c>
      <c r="Z569" s="77">
        <v>22</v>
      </c>
      <c r="AA569" s="77">
        <f t="shared" si="71"/>
        <v>0.30624000000000001</v>
      </c>
      <c r="AB569" s="77" t="s">
        <v>70</v>
      </c>
      <c r="AC569" s="77"/>
      <c r="AD569" s="77"/>
      <c r="AE569" s="77"/>
      <c r="AF569" s="77">
        <f t="shared" si="72"/>
        <v>395494704</v>
      </c>
      <c r="AG569" s="77">
        <f t="shared" si="73"/>
        <v>638</v>
      </c>
      <c r="AH569" s="77">
        <f t="shared" si="74"/>
        <v>22</v>
      </c>
      <c r="AI569" s="77">
        <f t="shared" si="75"/>
        <v>0.30624000000000001</v>
      </c>
      <c r="AJ569" s="77" t="s">
        <v>72</v>
      </c>
      <c r="AK569" s="77">
        <v>395494704</v>
      </c>
      <c r="AL569" s="78">
        <v>44671</v>
      </c>
      <c r="AM569" s="78">
        <v>44671</v>
      </c>
      <c r="AN569" s="78">
        <v>44673</v>
      </c>
      <c r="AO569" s="78">
        <v>44673</v>
      </c>
      <c r="AP569" s="78">
        <v>44673</v>
      </c>
      <c r="AQ569" s="77" t="s">
        <v>89</v>
      </c>
      <c r="AR569" s="77"/>
      <c r="AS569" s="77"/>
      <c r="AT569" s="77"/>
      <c r="AU569" s="77"/>
      <c r="AV569" s="78"/>
      <c r="AW569" s="77" t="s">
        <v>1198</v>
      </c>
      <c r="AX569" s="77"/>
      <c r="AY569" s="77"/>
      <c r="AZ569" s="77"/>
      <c r="BA569" s="77"/>
      <c r="BB569" s="77"/>
      <c r="BC569" s="77"/>
      <c r="BD569" s="77"/>
      <c r="BE569" s="77">
        <f t="shared" si="76"/>
        <v>17</v>
      </c>
      <c r="BF569" s="77">
        <f t="shared" si="77"/>
        <v>4</v>
      </c>
      <c r="BG569" s="77">
        <f t="shared" si="78"/>
        <v>2022</v>
      </c>
      <c r="BH569" s="77"/>
    </row>
    <row r="570" spans="1:60">
      <c r="A570" s="77" t="s">
        <v>55</v>
      </c>
      <c r="B570" s="77" t="s">
        <v>56</v>
      </c>
      <c r="C570" s="77">
        <v>395495086</v>
      </c>
      <c r="D570" s="77"/>
      <c r="E570" s="77" t="s">
        <v>7166</v>
      </c>
      <c r="F570" s="77" t="s">
        <v>59</v>
      </c>
      <c r="G570" s="77" t="s">
        <v>7257</v>
      </c>
      <c r="H570" s="77" t="s">
        <v>7258</v>
      </c>
      <c r="I570" s="77" t="s">
        <v>62</v>
      </c>
      <c r="J570" s="77" t="s">
        <v>63</v>
      </c>
      <c r="K570" s="77">
        <v>30349</v>
      </c>
      <c r="L570" s="77" t="s">
        <v>7080</v>
      </c>
      <c r="M570" s="77" t="s">
        <v>7081</v>
      </c>
      <c r="N570" s="77" t="s">
        <v>7082</v>
      </c>
      <c r="O570" s="77" t="s">
        <v>445</v>
      </c>
      <c r="P570" s="77">
        <v>76904</v>
      </c>
      <c r="Q570" s="77"/>
      <c r="R570" s="77"/>
      <c r="S570" s="77"/>
      <c r="T570" s="77"/>
      <c r="U570" s="77">
        <v>49303156</v>
      </c>
      <c r="V570" s="77">
        <v>0</v>
      </c>
      <c r="W570" s="77" t="s">
        <v>134</v>
      </c>
      <c r="X570" s="77">
        <v>480</v>
      </c>
      <c r="Y570" s="77">
        <v>638</v>
      </c>
      <c r="Z570" s="77">
        <v>22</v>
      </c>
      <c r="AA570" s="77">
        <f t="shared" si="71"/>
        <v>0.30624000000000001</v>
      </c>
      <c r="AB570" s="77" t="s">
        <v>70</v>
      </c>
      <c r="AC570" s="77"/>
      <c r="AD570" s="77"/>
      <c r="AE570" s="77"/>
      <c r="AF570" s="77">
        <f t="shared" si="72"/>
        <v>395495086</v>
      </c>
      <c r="AG570" s="77">
        <f t="shared" si="73"/>
        <v>638</v>
      </c>
      <c r="AH570" s="77">
        <f t="shared" si="74"/>
        <v>22</v>
      </c>
      <c r="AI570" s="77">
        <f t="shared" si="75"/>
        <v>0.30624000000000001</v>
      </c>
      <c r="AJ570" s="77" t="s">
        <v>72</v>
      </c>
      <c r="AK570" s="77">
        <v>395495086</v>
      </c>
      <c r="AL570" s="78">
        <v>44671</v>
      </c>
      <c r="AM570" s="78">
        <v>44671</v>
      </c>
      <c r="AN570" s="78">
        <v>44673</v>
      </c>
      <c r="AO570" s="78">
        <v>44673</v>
      </c>
      <c r="AP570" s="78">
        <v>44673</v>
      </c>
      <c r="AQ570" s="77" t="s">
        <v>89</v>
      </c>
      <c r="AR570" s="77"/>
      <c r="AS570" s="77"/>
      <c r="AT570" s="77"/>
      <c r="AU570" s="77"/>
      <c r="AV570" s="78"/>
      <c r="AW570" s="77" t="s">
        <v>1198</v>
      </c>
      <c r="AX570" s="77"/>
      <c r="AY570" s="77"/>
      <c r="AZ570" s="77"/>
      <c r="BA570" s="77"/>
      <c r="BB570" s="77"/>
      <c r="BC570" s="77"/>
      <c r="BD570" s="77"/>
      <c r="BE570" s="77">
        <f t="shared" si="76"/>
        <v>17</v>
      </c>
      <c r="BF570" s="77">
        <f t="shared" si="77"/>
        <v>4</v>
      </c>
      <c r="BG570" s="77">
        <f t="shared" si="78"/>
        <v>2022</v>
      </c>
      <c r="BH570" s="77"/>
    </row>
    <row r="571" spans="1:60">
      <c r="A571" s="77" t="s">
        <v>55</v>
      </c>
      <c r="B571" s="77" t="s">
        <v>56</v>
      </c>
      <c r="C571" s="77">
        <v>395495258</v>
      </c>
      <c r="D571" s="77"/>
      <c r="E571" s="77" t="s">
        <v>7166</v>
      </c>
      <c r="F571" s="77" t="s">
        <v>59</v>
      </c>
      <c r="G571" s="77" t="s">
        <v>7257</v>
      </c>
      <c r="H571" s="77" t="s">
        <v>7258</v>
      </c>
      <c r="I571" s="77" t="s">
        <v>62</v>
      </c>
      <c r="J571" s="77" t="s">
        <v>63</v>
      </c>
      <c r="K571" s="77">
        <v>30349</v>
      </c>
      <c r="L571" s="77" t="s">
        <v>7080</v>
      </c>
      <c r="M571" s="77" t="s">
        <v>7081</v>
      </c>
      <c r="N571" s="77" t="s">
        <v>7082</v>
      </c>
      <c r="O571" s="77" t="s">
        <v>445</v>
      </c>
      <c r="P571" s="77">
        <v>76904</v>
      </c>
      <c r="Q571" s="77"/>
      <c r="R571" s="77"/>
      <c r="S571" s="77"/>
      <c r="T571" s="77"/>
      <c r="U571" s="77">
        <v>49303156</v>
      </c>
      <c r="V571" s="77">
        <v>0</v>
      </c>
      <c r="W571" s="77" t="s">
        <v>134</v>
      </c>
      <c r="X571" s="77">
        <v>480</v>
      </c>
      <c r="Y571" s="77">
        <v>638</v>
      </c>
      <c r="Z571" s="77">
        <v>22</v>
      </c>
      <c r="AA571" s="77">
        <f t="shared" si="71"/>
        <v>0.30624000000000001</v>
      </c>
      <c r="AB571" s="77" t="s">
        <v>70</v>
      </c>
      <c r="AC571" s="77"/>
      <c r="AD571" s="77"/>
      <c r="AE571" s="77"/>
      <c r="AF571" s="77">
        <f t="shared" si="72"/>
        <v>395495258</v>
      </c>
      <c r="AG571" s="77">
        <f t="shared" si="73"/>
        <v>638</v>
      </c>
      <c r="AH571" s="77">
        <f t="shared" si="74"/>
        <v>22</v>
      </c>
      <c r="AI571" s="77">
        <f t="shared" si="75"/>
        <v>0.30624000000000001</v>
      </c>
      <c r="AJ571" s="77" t="s">
        <v>72</v>
      </c>
      <c r="AK571" s="77">
        <v>395495258</v>
      </c>
      <c r="AL571" s="78">
        <v>44671</v>
      </c>
      <c r="AM571" s="78">
        <v>44671</v>
      </c>
      <c r="AN571" s="78">
        <v>44673</v>
      </c>
      <c r="AO571" s="78">
        <v>44673</v>
      </c>
      <c r="AP571" s="78">
        <v>44673</v>
      </c>
      <c r="AQ571" s="77" t="s">
        <v>89</v>
      </c>
      <c r="AR571" s="77"/>
      <c r="AS571" s="77"/>
      <c r="AT571" s="77"/>
      <c r="AU571" s="77"/>
      <c r="AV571" s="78"/>
      <c r="AW571" s="77" t="s">
        <v>1198</v>
      </c>
      <c r="AX571" s="77"/>
      <c r="AY571" s="77"/>
      <c r="AZ571" s="77"/>
      <c r="BA571" s="77"/>
      <c r="BB571" s="77"/>
      <c r="BC571" s="77"/>
      <c r="BD571" s="77"/>
      <c r="BE571" s="77">
        <f t="shared" si="76"/>
        <v>17</v>
      </c>
      <c r="BF571" s="77">
        <f t="shared" si="77"/>
        <v>4</v>
      </c>
      <c r="BG571" s="77">
        <f t="shared" si="78"/>
        <v>2022</v>
      </c>
      <c r="BH571" s="77"/>
    </row>
    <row r="572" spans="1:60">
      <c r="A572" s="77" t="s">
        <v>55</v>
      </c>
      <c r="B572" s="77" t="s">
        <v>56</v>
      </c>
      <c r="C572" s="77">
        <v>395495353</v>
      </c>
      <c r="D572" s="77"/>
      <c r="E572" s="77" t="s">
        <v>7166</v>
      </c>
      <c r="F572" s="77" t="s">
        <v>59</v>
      </c>
      <c r="G572" s="77" t="s">
        <v>7257</v>
      </c>
      <c r="H572" s="77" t="s">
        <v>7258</v>
      </c>
      <c r="I572" s="77" t="s">
        <v>62</v>
      </c>
      <c r="J572" s="77" t="s">
        <v>63</v>
      </c>
      <c r="K572" s="77">
        <v>30349</v>
      </c>
      <c r="L572" s="77" t="s">
        <v>7080</v>
      </c>
      <c r="M572" s="77" t="s">
        <v>7081</v>
      </c>
      <c r="N572" s="77" t="s">
        <v>7082</v>
      </c>
      <c r="O572" s="77" t="s">
        <v>445</v>
      </c>
      <c r="P572" s="77">
        <v>76904</v>
      </c>
      <c r="Q572" s="77"/>
      <c r="R572" s="77"/>
      <c r="S572" s="77"/>
      <c r="T572" s="77"/>
      <c r="U572" s="77">
        <v>49303156</v>
      </c>
      <c r="V572" s="77">
        <v>0</v>
      </c>
      <c r="W572" s="77" t="s">
        <v>134</v>
      </c>
      <c r="X572" s="77">
        <v>480</v>
      </c>
      <c r="Y572" s="77">
        <v>638</v>
      </c>
      <c r="Z572" s="77">
        <v>22</v>
      </c>
      <c r="AA572" s="77">
        <f t="shared" si="71"/>
        <v>0.30624000000000001</v>
      </c>
      <c r="AB572" s="77" t="s">
        <v>70</v>
      </c>
      <c r="AC572" s="77"/>
      <c r="AD572" s="77"/>
      <c r="AE572" s="77"/>
      <c r="AF572" s="77">
        <f t="shared" si="72"/>
        <v>395495353</v>
      </c>
      <c r="AG572" s="77">
        <f t="shared" si="73"/>
        <v>638</v>
      </c>
      <c r="AH572" s="77">
        <f t="shared" si="74"/>
        <v>22</v>
      </c>
      <c r="AI572" s="77">
        <f t="shared" si="75"/>
        <v>0.30624000000000001</v>
      </c>
      <c r="AJ572" s="77" t="s">
        <v>72</v>
      </c>
      <c r="AK572" s="77">
        <v>395495353</v>
      </c>
      <c r="AL572" s="78">
        <v>44671</v>
      </c>
      <c r="AM572" s="78">
        <v>44671</v>
      </c>
      <c r="AN572" s="78">
        <v>44673</v>
      </c>
      <c r="AO572" s="78">
        <v>44673</v>
      </c>
      <c r="AP572" s="78">
        <v>44673</v>
      </c>
      <c r="AQ572" s="77" t="s">
        <v>89</v>
      </c>
      <c r="AR572" s="77"/>
      <c r="AS572" s="77"/>
      <c r="AT572" s="77"/>
      <c r="AU572" s="77"/>
      <c r="AV572" s="78"/>
      <c r="AW572" s="77" t="s">
        <v>1198</v>
      </c>
      <c r="AX572" s="77"/>
      <c r="AY572" s="77"/>
      <c r="AZ572" s="77"/>
      <c r="BA572" s="77"/>
      <c r="BB572" s="77"/>
      <c r="BC572" s="77"/>
      <c r="BD572" s="77"/>
      <c r="BE572" s="77">
        <f t="shared" si="76"/>
        <v>17</v>
      </c>
      <c r="BF572" s="77">
        <f t="shared" si="77"/>
        <v>4</v>
      </c>
      <c r="BG572" s="77">
        <f t="shared" si="78"/>
        <v>2022</v>
      </c>
      <c r="BH572" s="77"/>
    </row>
    <row r="573" spans="1:60">
      <c r="A573" s="77" t="s">
        <v>55</v>
      </c>
      <c r="B573" s="77" t="s">
        <v>56</v>
      </c>
      <c r="C573" s="77">
        <v>394564112</v>
      </c>
      <c r="D573" s="77"/>
      <c r="E573" s="77" t="s">
        <v>7079</v>
      </c>
      <c r="F573" s="77" t="s">
        <v>85</v>
      </c>
      <c r="G573" s="77" t="s">
        <v>7089</v>
      </c>
      <c r="H573" s="77" t="s">
        <v>7090</v>
      </c>
      <c r="I573" s="77" t="s">
        <v>5840</v>
      </c>
      <c r="J573" s="77" t="s">
        <v>85</v>
      </c>
      <c r="K573" s="309" t="s">
        <v>5841</v>
      </c>
      <c r="L573" s="77" t="s">
        <v>7080</v>
      </c>
      <c r="M573" s="77" t="s">
        <v>7081</v>
      </c>
      <c r="N573" s="77" t="s">
        <v>7082</v>
      </c>
      <c r="O573" s="77" t="s">
        <v>445</v>
      </c>
      <c r="P573" s="77">
        <v>76904</v>
      </c>
      <c r="Q573" s="77"/>
      <c r="R573" s="77"/>
      <c r="S573" s="77"/>
      <c r="T573" s="77"/>
      <c r="U573" s="77">
        <v>12005832</v>
      </c>
      <c r="V573" s="77"/>
      <c r="W573" s="77" t="s">
        <v>4634</v>
      </c>
      <c r="X573" s="77">
        <v>480</v>
      </c>
      <c r="Y573" s="77">
        <v>600</v>
      </c>
      <c r="Z573" s="77">
        <v>20</v>
      </c>
      <c r="AA573" s="77">
        <f t="shared" si="71"/>
        <v>0.28799999999999998</v>
      </c>
      <c r="AB573" s="77" t="s">
        <v>70</v>
      </c>
      <c r="AC573" s="77"/>
      <c r="AD573" s="77"/>
      <c r="AE573" s="77"/>
      <c r="AF573" s="77">
        <f t="shared" si="72"/>
        <v>394564112</v>
      </c>
      <c r="AG573" s="77">
        <f t="shared" si="73"/>
        <v>600</v>
      </c>
      <c r="AH573" s="77">
        <f t="shared" si="74"/>
        <v>20</v>
      </c>
      <c r="AI573" s="77">
        <f t="shared" si="75"/>
        <v>0.28799999999999998</v>
      </c>
      <c r="AJ573" s="77" t="s">
        <v>72</v>
      </c>
      <c r="AK573" s="77">
        <v>394564112</v>
      </c>
      <c r="AL573" s="78">
        <v>44669</v>
      </c>
      <c r="AM573" s="78">
        <v>44669</v>
      </c>
      <c r="AN573" s="78">
        <v>44673</v>
      </c>
      <c r="AO573" s="78">
        <v>44673</v>
      </c>
      <c r="AP573" s="78">
        <v>44673</v>
      </c>
      <c r="AQ573" s="77" t="s">
        <v>89</v>
      </c>
      <c r="AR573" s="77"/>
      <c r="AS573" s="77"/>
      <c r="AT573" s="77"/>
      <c r="AU573" s="77"/>
      <c r="AV573" s="78"/>
      <c r="AW573" s="77" t="s">
        <v>1198</v>
      </c>
      <c r="AX573" s="77"/>
      <c r="AY573" s="77"/>
      <c r="AZ573" s="77"/>
      <c r="BA573" s="77"/>
      <c r="BB573" s="77"/>
      <c r="BC573" s="77"/>
      <c r="BD573" s="77"/>
      <c r="BE573" s="77">
        <f t="shared" si="76"/>
        <v>17</v>
      </c>
      <c r="BF573" s="77">
        <f t="shared" si="77"/>
        <v>4</v>
      </c>
      <c r="BG573" s="77">
        <f t="shared" si="78"/>
        <v>2022</v>
      </c>
      <c r="BH573" s="77"/>
    </row>
    <row r="574" spans="1:60">
      <c r="A574" s="77" t="s">
        <v>55</v>
      </c>
      <c r="B574" s="77" t="s">
        <v>56</v>
      </c>
      <c r="C574" s="77">
        <v>394730670</v>
      </c>
      <c r="D574" s="77"/>
      <c r="E574" s="77" t="s">
        <v>7166</v>
      </c>
      <c r="F574" s="77" t="s">
        <v>85</v>
      </c>
      <c r="G574" s="77" t="s">
        <v>7089</v>
      </c>
      <c r="H574" s="77" t="s">
        <v>7090</v>
      </c>
      <c r="I574" s="77" t="s">
        <v>5840</v>
      </c>
      <c r="J574" s="77" t="s">
        <v>85</v>
      </c>
      <c r="K574" s="309" t="s">
        <v>5841</v>
      </c>
      <c r="L574" s="77" t="s">
        <v>7080</v>
      </c>
      <c r="M574" s="77" t="s">
        <v>7081</v>
      </c>
      <c r="N574" s="77" t="s">
        <v>7082</v>
      </c>
      <c r="O574" s="77" t="s">
        <v>445</v>
      </c>
      <c r="P574" s="77">
        <v>76904</v>
      </c>
      <c r="Q574" s="77"/>
      <c r="R574" s="77"/>
      <c r="S574" s="77"/>
      <c r="T574" s="77"/>
      <c r="U574" s="77">
        <v>30397572</v>
      </c>
      <c r="V574" s="77"/>
      <c r="W574" s="77" t="s">
        <v>7175</v>
      </c>
      <c r="X574" s="77">
        <v>480</v>
      </c>
      <c r="Y574" s="77">
        <v>580</v>
      </c>
      <c r="Z574" s="77">
        <v>20</v>
      </c>
      <c r="AA574" s="77">
        <f t="shared" si="71"/>
        <v>0.27839999999999998</v>
      </c>
      <c r="AB574" s="77" t="s">
        <v>70</v>
      </c>
      <c r="AC574" s="77"/>
      <c r="AD574" s="77"/>
      <c r="AE574" s="77"/>
      <c r="AF574" s="77">
        <f t="shared" si="72"/>
        <v>394730670</v>
      </c>
      <c r="AG574" s="77">
        <f t="shared" si="73"/>
        <v>580</v>
      </c>
      <c r="AH574" s="77">
        <f t="shared" si="74"/>
        <v>20</v>
      </c>
      <c r="AI574" s="77">
        <f t="shared" si="75"/>
        <v>0.27839999999999998</v>
      </c>
      <c r="AJ574" s="77" t="s">
        <v>72</v>
      </c>
      <c r="AK574" s="77">
        <v>394730670</v>
      </c>
      <c r="AL574" s="78">
        <v>44670</v>
      </c>
      <c r="AM574" s="78">
        <v>44670</v>
      </c>
      <c r="AN574" s="78">
        <v>44673</v>
      </c>
      <c r="AO574" s="78">
        <v>44673</v>
      </c>
      <c r="AP574" s="78">
        <v>44673</v>
      </c>
      <c r="AQ574" s="77" t="s">
        <v>89</v>
      </c>
      <c r="AR574" s="77"/>
      <c r="AS574" s="77"/>
      <c r="AT574" s="77"/>
      <c r="AU574" s="77"/>
      <c r="AV574" s="78"/>
      <c r="AW574" s="77" t="s">
        <v>1198</v>
      </c>
      <c r="AX574" s="77"/>
      <c r="AY574" s="77"/>
      <c r="AZ574" s="77"/>
      <c r="BA574" s="77"/>
      <c r="BB574" s="77"/>
      <c r="BC574" s="77"/>
      <c r="BD574" s="77"/>
      <c r="BE574" s="77">
        <f t="shared" si="76"/>
        <v>17</v>
      </c>
      <c r="BF574" s="77">
        <f t="shared" si="77"/>
        <v>4</v>
      </c>
      <c r="BG574" s="77">
        <f t="shared" si="78"/>
        <v>2022</v>
      </c>
      <c r="BH574" s="77"/>
    </row>
    <row r="575" spans="1:60">
      <c r="A575" s="77" t="s">
        <v>55</v>
      </c>
      <c r="B575" s="77" t="s">
        <v>56</v>
      </c>
      <c r="C575" s="77">
        <v>394730771</v>
      </c>
      <c r="D575" s="77"/>
      <c r="E575" s="77" t="s">
        <v>7166</v>
      </c>
      <c r="F575" s="77" t="s">
        <v>85</v>
      </c>
      <c r="G575" s="77" t="s">
        <v>7089</v>
      </c>
      <c r="H575" s="77" t="s">
        <v>7090</v>
      </c>
      <c r="I575" s="77" t="s">
        <v>5840</v>
      </c>
      <c r="J575" s="77" t="s">
        <v>85</v>
      </c>
      <c r="K575" s="309" t="s">
        <v>5841</v>
      </c>
      <c r="L575" s="77" t="s">
        <v>7080</v>
      </c>
      <c r="M575" s="77" t="s">
        <v>7081</v>
      </c>
      <c r="N575" s="77" t="s">
        <v>7082</v>
      </c>
      <c r="O575" s="77" t="s">
        <v>445</v>
      </c>
      <c r="P575" s="77">
        <v>76904</v>
      </c>
      <c r="Q575" s="77"/>
      <c r="R575" s="77"/>
      <c r="S575" s="77"/>
      <c r="T575" s="77"/>
      <c r="U575" s="77">
        <v>30397572</v>
      </c>
      <c r="V575" s="77"/>
      <c r="W575" s="77" t="s">
        <v>7175</v>
      </c>
      <c r="X575" s="77">
        <v>480</v>
      </c>
      <c r="Y575" s="77">
        <v>580</v>
      </c>
      <c r="Z575" s="77">
        <v>20</v>
      </c>
      <c r="AA575" s="77">
        <f t="shared" si="71"/>
        <v>0.27839999999999998</v>
      </c>
      <c r="AB575" s="77" t="s">
        <v>70</v>
      </c>
      <c r="AC575" s="77"/>
      <c r="AD575" s="77"/>
      <c r="AE575" s="77"/>
      <c r="AF575" s="77">
        <f t="shared" si="72"/>
        <v>394730771</v>
      </c>
      <c r="AG575" s="77">
        <f t="shared" si="73"/>
        <v>580</v>
      </c>
      <c r="AH575" s="77">
        <f t="shared" si="74"/>
        <v>20</v>
      </c>
      <c r="AI575" s="77">
        <f t="shared" si="75"/>
        <v>0.27839999999999998</v>
      </c>
      <c r="AJ575" s="77" t="s">
        <v>72</v>
      </c>
      <c r="AK575" s="77">
        <v>394730771</v>
      </c>
      <c r="AL575" s="78">
        <v>44670</v>
      </c>
      <c r="AM575" s="78">
        <v>44670</v>
      </c>
      <c r="AN575" s="78">
        <v>44673</v>
      </c>
      <c r="AO575" s="78">
        <v>44673</v>
      </c>
      <c r="AP575" s="78">
        <v>44673</v>
      </c>
      <c r="AQ575" s="77" t="s">
        <v>89</v>
      </c>
      <c r="AR575" s="77"/>
      <c r="AS575" s="77"/>
      <c r="AT575" s="77"/>
      <c r="AU575" s="77"/>
      <c r="AV575" s="78"/>
      <c r="AW575" s="77" t="s">
        <v>1198</v>
      </c>
      <c r="AX575" s="77"/>
      <c r="AY575" s="77"/>
      <c r="AZ575" s="77"/>
      <c r="BA575" s="77"/>
      <c r="BB575" s="77"/>
      <c r="BC575" s="77"/>
      <c r="BD575" s="77"/>
      <c r="BE575" s="77">
        <f t="shared" si="76"/>
        <v>17</v>
      </c>
      <c r="BF575" s="77">
        <f t="shared" si="77"/>
        <v>4</v>
      </c>
      <c r="BG575" s="77">
        <f t="shared" si="78"/>
        <v>2022</v>
      </c>
      <c r="BH575" s="77"/>
    </row>
    <row r="576" spans="1:60">
      <c r="A576" s="77" t="s">
        <v>55</v>
      </c>
      <c r="B576" s="77" t="s">
        <v>56</v>
      </c>
      <c r="C576" s="77">
        <v>394730869</v>
      </c>
      <c r="D576" s="77"/>
      <c r="E576" s="77" t="s">
        <v>7166</v>
      </c>
      <c r="F576" s="77" t="s">
        <v>85</v>
      </c>
      <c r="G576" s="77" t="s">
        <v>7089</v>
      </c>
      <c r="H576" s="77" t="s">
        <v>7090</v>
      </c>
      <c r="I576" s="77" t="s">
        <v>5840</v>
      </c>
      <c r="J576" s="77" t="s">
        <v>85</v>
      </c>
      <c r="K576" s="309" t="s">
        <v>5841</v>
      </c>
      <c r="L576" s="77" t="s">
        <v>7080</v>
      </c>
      <c r="M576" s="77" t="s">
        <v>7081</v>
      </c>
      <c r="N576" s="77" t="s">
        <v>7082</v>
      </c>
      <c r="O576" s="77" t="s">
        <v>445</v>
      </c>
      <c r="P576" s="77">
        <v>76904</v>
      </c>
      <c r="Q576" s="77"/>
      <c r="R576" s="77"/>
      <c r="S576" s="77"/>
      <c r="T576" s="77"/>
      <c r="U576" s="77">
        <v>30397572</v>
      </c>
      <c r="V576" s="77"/>
      <c r="W576" s="77" t="s">
        <v>7175</v>
      </c>
      <c r="X576" s="77">
        <v>480</v>
      </c>
      <c r="Y576" s="77">
        <v>580</v>
      </c>
      <c r="Z576" s="77">
        <v>20</v>
      </c>
      <c r="AA576" s="77">
        <f t="shared" si="71"/>
        <v>0.27839999999999998</v>
      </c>
      <c r="AB576" s="77" t="s">
        <v>70</v>
      </c>
      <c r="AC576" s="77"/>
      <c r="AD576" s="77"/>
      <c r="AE576" s="77"/>
      <c r="AF576" s="77">
        <f t="shared" si="72"/>
        <v>394730869</v>
      </c>
      <c r="AG576" s="77">
        <f t="shared" si="73"/>
        <v>580</v>
      </c>
      <c r="AH576" s="77">
        <f t="shared" si="74"/>
        <v>20</v>
      </c>
      <c r="AI576" s="77">
        <f t="shared" si="75"/>
        <v>0.27839999999999998</v>
      </c>
      <c r="AJ576" s="77" t="s">
        <v>72</v>
      </c>
      <c r="AK576" s="77">
        <v>394730869</v>
      </c>
      <c r="AL576" s="78">
        <v>44670</v>
      </c>
      <c r="AM576" s="78">
        <v>44670</v>
      </c>
      <c r="AN576" s="78">
        <v>44673</v>
      </c>
      <c r="AO576" s="78">
        <v>44673</v>
      </c>
      <c r="AP576" s="78">
        <v>44673</v>
      </c>
      <c r="AQ576" s="77" t="s">
        <v>89</v>
      </c>
      <c r="AR576" s="77"/>
      <c r="AS576" s="77"/>
      <c r="AT576" s="77"/>
      <c r="AU576" s="77"/>
      <c r="AV576" s="78"/>
      <c r="AW576" s="77" t="s">
        <v>1198</v>
      </c>
      <c r="AX576" s="77"/>
      <c r="AY576" s="77"/>
      <c r="AZ576" s="77"/>
      <c r="BA576" s="77"/>
      <c r="BB576" s="77"/>
      <c r="BC576" s="77"/>
      <c r="BD576" s="77"/>
      <c r="BE576" s="77">
        <f t="shared" si="76"/>
        <v>17</v>
      </c>
      <c r="BF576" s="77">
        <f t="shared" si="77"/>
        <v>4</v>
      </c>
      <c r="BG576" s="77">
        <f t="shared" si="78"/>
        <v>2022</v>
      </c>
      <c r="BH576" s="77"/>
    </row>
    <row r="577" spans="1:60">
      <c r="A577" s="77" t="s">
        <v>55</v>
      </c>
      <c r="B577" s="77" t="s">
        <v>56</v>
      </c>
      <c r="C577" s="77">
        <v>394730897</v>
      </c>
      <c r="D577" s="77"/>
      <c r="E577" s="77" t="s">
        <v>7166</v>
      </c>
      <c r="F577" s="77" t="s">
        <v>85</v>
      </c>
      <c r="G577" s="77" t="s">
        <v>7089</v>
      </c>
      <c r="H577" s="77" t="s">
        <v>7090</v>
      </c>
      <c r="I577" s="77" t="s">
        <v>5840</v>
      </c>
      <c r="J577" s="77" t="s">
        <v>85</v>
      </c>
      <c r="K577" s="309" t="s">
        <v>5841</v>
      </c>
      <c r="L577" s="77" t="s">
        <v>7080</v>
      </c>
      <c r="M577" s="77" t="s">
        <v>7081</v>
      </c>
      <c r="N577" s="77" t="s">
        <v>7082</v>
      </c>
      <c r="O577" s="77" t="s">
        <v>445</v>
      </c>
      <c r="P577" s="77">
        <v>76904</v>
      </c>
      <c r="Q577" s="77"/>
      <c r="R577" s="77"/>
      <c r="S577" s="77"/>
      <c r="T577" s="77"/>
      <c r="U577" s="77">
        <v>30397572</v>
      </c>
      <c r="V577" s="77"/>
      <c r="W577" s="77" t="s">
        <v>7175</v>
      </c>
      <c r="X577" s="77">
        <v>480</v>
      </c>
      <c r="Y577" s="77">
        <v>580</v>
      </c>
      <c r="Z577" s="77">
        <v>20</v>
      </c>
      <c r="AA577" s="77">
        <f t="shared" ref="AA577:AA640" si="79">X577*Y577/1000000</f>
        <v>0.27839999999999998</v>
      </c>
      <c r="AB577" s="77" t="s">
        <v>70</v>
      </c>
      <c r="AC577" s="77"/>
      <c r="AD577" s="77"/>
      <c r="AE577" s="77"/>
      <c r="AF577" s="77">
        <f t="shared" ref="AF577:AF640" si="80">C577</f>
        <v>394730897</v>
      </c>
      <c r="AG577" s="77">
        <f t="shared" ref="AG577:AG640" si="81">Y577</f>
        <v>580</v>
      </c>
      <c r="AH577" s="77">
        <f t="shared" ref="AH577:AH640" si="82">Z577</f>
        <v>20</v>
      </c>
      <c r="AI577" s="77">
        <f t="shared" ref="AI577:AI640" si="83">AA577</f>
        <v>0.27839999999999998</v>
      </c>
      <c r="AJ577" s="77" t="s">
        <v>72</v>
      </c>
      <c r="AK577" s="77">
        <v>394730897</v>
      </c>
      <c r="AL577" s="78">
        <v>44670</v>
      </c>
      <c r="AM577" s="78">
        <v>44670</v>
      </c>
      <c r="AN577" s="78">
        <v>44673</v>
      </c>
      <c r="AO577" s="78">
        <v>44673</v>
      </c>
      <c r="AP577" s="78">
        <v>44673</v>
      </c>
      <c r="AQ577" s="77" t="s">
        <v>89</v>
      </c>
      <c r="AR577" s="77"/>
      <c r="AS577" s="77"/>
      <c r="AT577" s="77"/>
      <c r="AU577" s="77"/>
      <c r="AV577" s="78"/>
      <c r="AW577" s="77" t="s">
        <v>1198</v>
      </c>
      <c r="AX577" s="77"/>
      <c r="AY577" s="77"/>
      <c r="AZ577" s="77"/>
      <c r="BA577" s="77"/>
      <c r="BB577" s="77"/>
      <c r="BC577" s="77"/>
      <c r="BD577" s="77"/>
      <c r="BE577" s="77">
        <f t="shared" ref="BE577:BE640" si="84">WEEKNUM(AL577)</f>
        <v>17</v>
      </c>
      <c r="BF577" s="77">
        <f t="shared" ref="BF577:BF640" si="85">MONTH(AL577)</f>
        <v>4</v>
      </c>
      <c r="BG577" s="77">
        <f t="shared" ref="BG577:BG640" si="86">YEAR(AL577)</f>
        <v>2022</v>
      </c>
      <c r="BH577" s="77"/>
    </row>
    <row r="578" spans="1:60">
      <c r="A578" s="77" t="s">
        <v>55</v>
      </c>
      <c r="B578" s="77" t="s">
        <v>56</v>
      </c>
      <c r="C578" s="77">
        <v>394730915</v>
      </c>
      <c r="D578" s="77"/>
      <c r="E578" s="77" t="s">
        <v>7166</v>
      </c>
      <c r="F578" s="77" t="s">
        <v>85</v>
      </c>
      <c r="G578" s="77" t="s">
        <v>7089</v>
      </c>
      <c r="H578" s="77" t="s">
        <v>7090</v>
      </c>
      <c r="I578" s="77" t="s">
        <v>5840</v>
      </c>
      <c r="J578" s="77" t="s">
        <v>85</v>
      </c>
      <c r="K578" s="309" t="s">
        <v>5841</v>
      </c>
      <c r="L578" s="77" t="s">
        <v>7080</v>
      </c>
      <c r="M578" s="77" t="s">
        <v>7081</v>
      </c>
      <c r="N578" s="77" t="s">
        <v>7082</v>
      </c>
      <c r="O578" s="77" t="s">
        <v>445</v>
      </c>
      <c r="P578" s="77">
        <v>76904</v>
      </c>
      <c r="Q578" s="77"/>
      <c r="R578" s="77"/>
      <c r="S578" s="77"/>
      <c r="T578" s="77"/>
      <c r="U578" s="77">
        <v>30397572</v>
      </c>
      <c r="V578" s="77"/>
      <c r="W578" s="77" t="s">
        <v>7175</v>
      </c>
      <c r="X578" s="77">
        <v>480</v>
      </c>
      <c r="Y578" s="77">
        <v>580</v>
      </c>
      <c r="Z578" s="77">
        <v>20</v>
      </c>
      <c r="AA578" s="77">
        <f t="shared" si="79"/>
        <v>0.27839999999999998</v>
      </c>
      <c r="AB578" s="77" t="s">
        <v>70</v>
      </c>
      <c r="AC578" s="77"/>
      <c r="AD578" s="77"/>
      <c r="AE578" s="77"/>
      <c r="AF578" s="77">
        <f t="shared" si="80"/>
        <v>394730915</v>
      </c>
      <c r="AG578" s="77">
        <f t="shared" si="81"/>
        <v>580</v>
      </c>
      <c r="AH578" s="77">
        <f t="shared" si="82"/>
        <v>20</v>
      </c>
      <c r="AI578" s="77">
        <f t="shared" si="83"/>
        <v>0.27839999999999998</v>
      </c>
      <c r="AJ578" s="77" t="s">
        <v>72</v>
      </c>
      <c r="AK578" s="77">
        <v>394730915</v>
      </c>
      <c r="AL578" s="78">
        <v>44670</v>
      </c>
      <c r="AM578" s="78">
        <v>44670</v>
      </c>
      <c r="AN578" s="78">
        <v>44673</v>
      </c>
      <c r="AO578" s="78">
        <v>44673</v>
      </c>
      <c r="AP578" s="78">
        <v>44673</v>
      </c>
      <c r="AQ578" s="77" t="s">
        <v>89</v>
      </c>
      <c r="AR578" s="77"/>
      <c r="AS578" s="77"/>
      <c r="AT578" s="77"/>
      <c r="AU578" s="77"/>
      <c r="AV578" s="78"/>
      <c r="AW578" s="77" t="s">
        <v>1198</v>
      </c>
      <c r="AX578" s="77"/>
      <c r="AY578" s="77"/>
      <c r="AZ578" s="77"/>
      <c r="BA578" s="77"/>
      <c r="BB578" s="77"/>
      <c r="BC578" s="77"/>
      <c r="BD578" s="77"/>
      <c r="BE578" s="77">
        <f t="shared" si="84"/>
        <v>17</v>
      </c>
      <c r="BF578" s="77">
        <f t="shared" si="85"/>
        <v>4</v>
      </c>
      <c r="BG578" s="77">
        <f t="shared" si="86"/>
        <v>2022</v>
      </c>
      <c r="BH578" s="77"/>
    </row>
    <row r="579" spans="1:60">
      <c r="A579" s="77" t="s">
        <v>55</v>
      </c>
      <c r="B579" s="77" t="s">
        <v>56</v>
      </c>
      <c r="C579" s="77">
        <v>394731006</v>
      </c>
      <c r="D579" s="77"/>
      <c r="E579" s="77" t="s">
        <v>7166</v>
      </c>
      <c r="F579" s="77" t="s">
        <v>85</v>
      </c>
      <c r="G579" s="77" t="s">
        <v>7089</v>
      </c>
      <c r="H579" s="77" t="s">
        <v>7090</v>
      </c>
      <c r="I579" s="77" t="s">
        <v>5840</v>
      </c>
      <c r="J579" s="77" t="s">
        <v>85</v>
      </c>
      <c r="K579" s="309" t="s">
        <v>5841</v>
      </c>
      <c r="L579" s="77" t="s">
        <v>7080</v>
      </c>
      <c r="M579" s="77" t="s">
        <v>7081</v>
      </c>
      <c r="N579" s="77" t="s">
        <v>7082</v>
      </c>
      <c r="O579" s="77" t="s">
        <v>445</v>
      </c>
      <c r="P579" s="77">
        <v>76904</v>
      </c>
      <c r="Q579" s="77"/>
      <c r="R579" s="77"/>
      <c r="S579" s="77"/>
      <c r="T579" s="77"/>
      <c r="U579" s="77">
        <v>30397572</v>
      </c>
      <c r="V579" s="77"/>
      <c r="W579" s="77" t="s">
        <v>7168</v>
      </c>
      <c r="X579" s="77">
        <v>480</v>
      </c>
      <c r="Y579" s="77">
        <v>580</v>
      </c>
      <c r="Z579" s="77">
        <v>20</v>
      </c>
      <c r="AA579" s="77">
        <f t="shared" si="79"/>
        <v>0.27839999999999998</v>
      </c>
      <c r="AB579" s="77" t="s">
        <v>70</v>
      </c>
      <c r="AC579" s="77"/>
      <c r="AD579" s="77"/>
      <c r="AE579" s="77"/>
      <c r="AF579" s="77">
        <f t="shared" si="80"/>
        <v>394731006</v>
      </c>
      <c r="AG579" s="77">
        <f t="shared" si="81"/>
        <v>580</v>
      </c>
      <c r="AH579" s="77">
        <f t="shared" si="82"/>
        <v>20</v>
      </c>
      <c r="AI579" s="77">
        <f t="shared" si="83"/>
        <v>0.27839999999999998</v>
      </c>
      <c r="AJ579" s="77" t="s">
        <v>72</v>
      </c>
      <c r="AK579" s="77">
        <v>394731006</v>
      </c>
      <c r="AL579" s="78">
        <v>44670</v>
      </c>
      <c r="AM579" s="78">
        <v>44670</v>
      </c>
      <c r="AN579" s="78">
        <v>44673</v>
      </c>
      <c r="AO579" s="78">
        <v>44673</v>
      </c>
      <c r="AP579" s="78">
        <v>44673</v>
      </c>
      <c r="AQ579" s="77" t="s">
        <v>89</v>
      </c>
      <c r="AR579" s="77"/>
      <c r="AS579" s="77"/>
      <c r="AT579" s="77"/>
      <c r="AU579" s="77"/>
      <c r="AV579" s="78"/>
      <c r="AW579" s="77" t="s">
        <v>1198</v>
      </c>
      <c r="AX579" s="77"/>
      <c r="AY579" s="77"/>
      <c r="AZ579" s="77"/>
      <c r="BA579" s="77"/>
      <c r="BB579" s="77"/>
      <c r="BC579" s="77"/>
      <c r="BD579" s="77"/>
      <c r="BE579" s="77">
        <f t="shared" si="84"/>
        <v>17</v>
      </c>
      <c r="BF579" s="77">
        <f t="shared" si="85"/>
        <v>4</v>
      </c>
      <c r="BG579" s="77">
        <f t="shared" si="86"/>
        <v>2022</v>
      </c>
      <c r="BH579" s="77"/>
    </row>
    <row r="580" spans="1:60">
      <c r="A580" s="77" t="s">
        <v>55</v>
      </c>
      <c r="B580" s="77" t="s">
        <v>56</v>
      </c>
      <c r="C580" s="77">
        <v>394848716</v>
      </c>
      <c r="D580" s="77"/>
      <c r="E580" s="77" t="s">
        <v>7166</v>
      </c>
      <c r="F580" s="77" t="s">
        <v>85</v>
      </c>
      <c r="G580" s="77" t="s">
        <v>5855</v>
      </c>
      <c r="H580" s="77" t="s">
        <v>5856</v>
      </c>
      <c r="I580" s="77" t="s">
        <v>6216</v>
      </c>
      <c r="J580" s="77" t="s">
        <v>85</v>
      </c>
      <c r="K580" s="309" t="s">
        <v>5858</v>
      </c>
      <c r="L580" s="77" t="s">
        <v>7080</v>
      </c>
      <c r="M580" s="77" t="s">
        <v>7081</v>
      </c>
      <c r="N580" s="77" t="s">
        <v>7082</v>
      </c>
      <c r="O580" s="77" t="s">
        <v>445</v>
      </c>
      <c r="P580" s="77">
        <v>76904</v>
      </c>
      <c r="Q580" s="77"/>
      <c r="R580" s="77"/>
      <c r="S580" s="77"/>
      <c r="T580" s="77"/>
      <c r="U580" s="77">
        <v>30397572</v>
      </c>
      <c r="V580" s="77"/>
      <c r="W580" s="77" t="s">
        <v>7237</v>
      </c>
      <c r="X580" s="77">
        <v>480</v>
      </c>
      <c r="Y580" s="77">
        <v>580</v>
      </c>
      <c r="Z580" s="77">
        <v>20</v>
      </c>
      <c r="AA580" s="77">
        <f t="shared" si="79"/>
        <v>0.27839999999999998</v>
      </c>
      <c r="AB580" s="77" t="s">
        <v>70</v>
      </c>
      <c r="AC580" s="77"/>
      <c r="AD580" s="77"/>
      <c r="AE580" s="77"/>
      <c r="AF580" s="77">
        <f t="shared" si="80"/>
        <v>394848716</v>
      </c>
      <c r="AG580" s="77">
        <f t="shared" si="81"/>
        <v>580</v>
      </c>
      <c r="AH580" s="77">
        <f t="shared" si="82"/>
        <v>20</v>
      </c>
      <c r="AI580" s="77">
        <f t="shared" si="83"/>
        <v>0.27839999999999998</v>
      </c>
      <c r="AJ580" s="77" t="s">
        <v>72</v>
      </c>
      <c r="AK580" s="77">
        <v>394848716</v>
      </c>
      <c r="AL580" s="78">
        <v>44670</v>
      </c>
      <c r="AM580" s="78">
        <v>44670</v>
      </c>
      <c r="AN580" s="78">
        <v>44673</v>
      </c>
      <c r="AO580" s="78">
        <v>44673</v>
      </c>
      <c r="AP580" s="78">
        <v>44673</v>
      </c>
      <c r="AQ580" s="77" t="s">
        <v>89</v>
      </c>
      <c r="AR580" s="77"/>
      <c r="AS580" s="77"/>
      <c r="AT580" s="77"/>
      <c r="AU580" s="77"/>
      <c r="AV580" s="78"/>
      <c r="AW580" s="77" t="s">
        <v>1198</v>
      </c>
      <c r="AX580" s="77"/>
      <c r="AY580" s="77"/>
      <c r="AZ580" s="77"/>
      <c r="BA580" s="77"/>
      <c r="BB580" s="77"/>
      <c r="BC580" s="77"/>
      <c r="BD580" s="77"/>
      <c r="BE580" s="77">
        <f t="shared" si="84"/>
        <v>17</v>
      </c>
      <c r="BF580" s="77">
        <f t="shared" si="85"/>
        <v>4</v>
      </c>
      <c r="BG580" s="77">
        <f t="shared" si="86"/>
        <v>2022</v>
      </c>
      <c r="BH580" s="77"/>
    </row>
    <row r="581" spans="1:60">
      <c r="A581" s="77" t="s">
        <v>55</v>
      </c>
      <c r="B581" s="77" t="s">
        <v>56</v>
      </c>
      <c r="C581" s="77">
        <v>394848984</v>
      </c>
      <c r="D581" s="77"/>
      <c r="E581" s="77" t="s">
        <v>7166</v>
      </c>
      <c r="F581" s="77" t="s">
        <v>85</v>
      </c>
      <c r="G581" s="77" t="s">
        <v>5855</v>
      </c>
      <c r="H581" s="77" t="s">
        <v>5856</v>
      </c>
      <c r="I581" s="77" t="s">
        <v>6216</v>
      </c>
      <c r="J581" s="77" t="s">
        <v>85</v>
      </c>
      <c r="K581" s="309" t="s">
        <v>5858</v>
      </c>
      <c r="L581" s="77" t="s">
        <v>7080</v>
      </c>
      <c r="M581" s="77" t="s">
        <v>7081</v>
      </c>
      <c r="N581" s="77" t="s">
        <v>7082</v>
      </c>
      <c r="O581" s="77" t="s">
        <v>445</v>
      </c>
      <c r="P581" s="77">
        <v>76904</v>
      </c>
      <c r="Q581" s="77"/>
      <c r="R581" s="77"/>
      <c r="S581" s="77"/>
      <c r="T581" s="77"/>
      <c r="U581" s="77">
        <v>30397572</v>
      </c>
      <c r="V581" s="77"/>
      <c r="W581" s="77" t="s">
        <v>7237</v>
      </c>
      <c r="X581" s="77">
        <v>480</v>
      </c>
      <c r="Y581" s="77">
        <v>580</v>
      </c>
      <c r="Z581" s="77">
        <v>20</v>
      </c>
      <c r="AA581" s="77">
        <f t="shared" si="79"/>
        <v>0.27839999999999998</v>
      </c>
      <c r="AB581" s="77" t="s">
        <v>70</v>
      </c>
      <c r="AC581" s="77"/>
      <c r="AD581" s="77"/>
      <c r="AE581" s="77"/>
      <c r="AF581" s="77">
        <f t="shared" si="80"/>
        <v>394848984</v>
      </c>
      <c r="AG581" s="77">
        <f t="shared" si="81"/>
        <v>580</v>
      </c>
      <c r="AH581" s="77">
        <f t="shared" si="82"/>
        <v>20</v>
      </c>
      <c r="AI581" s="77">
        <f t="shared" si="83"/>
        <v>0.27839999999999998</v>
      </c>
      <c r="AJ581" s="77" t="s">
        <v>72</v>
      </c>
      <c r="AK581" s="77">
        <v>394848984</v>
      </c>
      <c r="AL581" s="78">
        <v>44670</v>
      </c>
      <c r="AM581" s="78">
        <v>44670</v>
      </c>
      <c r="AN581" s="78">
        <v>44673</v>
      </c>
      <c r="AO581" s="78">
        <v>44673</v>
      </c>
      <c r="AP581" s="78">
        <v>44673</v>
      </c>
      <c r="AQ581" s="77" t="s">
        <v>89</v>
      </c>
      <c r="AR581" s="77"/>
      <c r="AS581" s="77"/>
      <c r="AT581" s="77"/>
      <c r="AU581" s="77"/>
      <c r="AV581" s="78"/>
      <c r="AW581" s="77" t="s">
        <v>1198</v>
      </c>
      <c r="AX581" s="77"/>
      <c r="AY581" s="77"/>
      <c r="AZ581" s="77"/>
      <c r="BA581" s="77"/>
      <c r="BB581" s="77"/>
      <c r="BC581" s="77"/>
      <c r="BD581" s="77"/>
      <c r="BE581" s="77">
        <f t="shared" si="84"/>
        <v>17</v>
      </c>
      <c r="BF581" s="77">
        <f t="shared" si="85"/>
        <v>4</v>
      </c>
      <c r="BG581" s="77">
        <f t="shared" si="86"/>
        <v>2022</v>
      </c>
      <c r="BH581" s="77"/>
    </row>
    <row r="582" spans="1:60">
      <c r="A582" s="77" t="s">
        <v>55</v>
      </c>
      <c r="B582" s="77" t="s">
        <v>56</v>
      </c>
      <c r="C582" s="77">
        <v>394729985</v>
      </c>
      <c r="D582" s="77"/>
      <c r="E582" s="77" t="s">
        <v>7166</v>
      </c>
      <c r="F582" s="77" t="s">
        <v>85</v>
      </c>
      <c r="G582" s="77" t="s">
        <v>7089</v>
      </c>
      <c r="H582" s="77" t="s">
        <v>7090</v>
      </c>
      <c r="I582" s="77" t="s">
        <v>5840</v>
      </c>
      <c r="J582" s="77" t="s">
        <v>85</v>
      </c>
      <c r="K582" s="309" t="s">
        <v>5841</v>
      </c>
      <c r="L582" s="77" t="s">
        <v>7080</v>
      </c>
      <c r="M582" s="77" t="s">
        <v>7081</v>
      </c>
      <c r="N582" s="77" t="s">
        <v>7082</v>
      </c>
      <c r="O582" s="77" t="s">
        <v>445</v>
      </c>
      <c r="P582" s="77">
        <v>76904</v>
      </c>
      <c r="Q582" s="77"/>
      <c r="R582" s="77"/>
      <c r="S582" s="77"/>
      <c r="T582" s="77"/>
      <c r="U582" s="77">
        <v>12005832</v>
      </c>
      <c r="V582" s="77"/>
      <c r="W582" s="77" t="s">
        <v>4634</v>
      </c>
      <c r="X582" s="77">
        <v>480</v>
      </c>
      <c r="Y582" s="77">
        <v>600</v>
      </c>
      <c r="Z582" s="77">
        <v>20</v>
      </c>
      <c r="AA582" s="77">
        <f t="shared" si="79"/>
        <v>0.28799999999999998</v>
      </c>
      <c r="AB582" s="77" t="s">
        <v>70</v>
      </c>
      <c r="AC582" s="77"/>
      <c r="AD582" s="77"/>
      <c r="AE582" s="77"/>
      <c r="AF582" s="77">
        <f t="shared" si="80"/>
        <v>394729985</v>
      </c>
      <c r="AG582" s="77">
        <f t="shared" si="81"/>
        <v>600</v>
      </c>
      <c r="AH582" s="77">
        <f t="shared" si="82"/>
        <v>20</v>
      </c>
      <c r="AI582" s="77">
        <f t="shared" si="83"/>
        <v>0.28799999999999998</v>
      </c>
      <c r="AJ582" s="77" t="s">
        <v>72</v>
      </c>
      <c r="AK582" s="77">
        <v>394729985</v>
      </c>
      <c r="AL582" s="78">
        <v>44671</v>
      </c>
      <c r="AM582" s="78">
        <v>44671</v>
      </c>
      <c r="AN582" s="78">
        <v>44673</v>
      </c>
      <c r="AO582" s="78">
        <v>44673</v>
      </c>
      <c r="AP582" s="78">
        <v>44673</v>
      </c>
      <c r="AQ582" s="77" t="s">
        <v>89</v>
      </c>
      <c r="AR582" s="77"/>
      <c r="AS582" s="77"/>
      <c r="AT582" s="77"/>
      <c r="AU582" s="77"/>
      <c r="AV582" s="78"/>
      <c r="AW582" s="77" t="s">
        <v>1198</v>
      </c>
      <c r="AX582" s="77"/>
      <c r="AY582" s="77"/>
      <c r="AZ582" s="77"/>
      <c r="BA582" s="77"/>
      <c r="BB582" s="77"/>
      <c r="BC582" s="77"/>
      <c r="BD582" s="77"/>
      <c r="BE582" s="77">
        <f t="shared" si="84"/>
        <v>17</v>
      </c>
      <c r="BF582" s="77">
        <f t="shared" si="85"/>
        <v>4</v>
      </c>
      <c r="BG582" s="77">
        <f t="shared" si="86"/>
        <v>2022</v>
      </c>
      <c r="BH582" s="77"/>
    </row>
    <row r="583" spans="1:60">
      <c r="A583" s="77" t="s">
        <v>55</v>
      </c>
      <c r="B583" s="77" t="s">
        <v>56</v>
      </c>
      <c r="C583" s="77">
        <v>395789711</v>
      </c>
      <c r="D583" s="77"/>
      <c r="E583" s="77" t="s">
        <v>7166</v>
      </c>
      <c r="F583" s="77" t="s">
        <v>59</v>
      </c>
      <c r="G583" s="77" t="s">
        <v>7257</v>
      </c>
      <c r="H583" s="77" t="s">
        <v>7258</v>
      </c>
      <c r="I583" s="77" t="s">
        <v>62</v>
      </c>
      <c r="J583" s="77" t="s">
        <v>63</v>
      </c>
      <c r="K583" s="77">
        <v>30349</v>
      </c>
      <c r="L583" s="77" t="s">
        <v>7080</v>
      </c>
      <c r="M583" s="77" t="s">
        <v>7081</v>
      </c>
      <c r="N583" s="77" t="s">
        <v>7082</v>
      </c>
      <c r="O583" s="77" t="s">
        <v>445</v>
      </c>
      <c r="P583" s="77">
        <v>76904</v>
      </c>
      <c r="Q583" s="77"/>
      <c r="R583" s="77"/>
      <c r="S583" s="77"/>
      <c r="T583" s="77"/>
      <c r="U583" s="77">
        <v>49303156</v>
      </c>
      <c r="V583" s="77">
        <v>0</v>
      </c>
      <c r="W583" s="77" t="s">
        <v>134</v>
      </c>
      <c r="X583" s="77">
        <v>480</v>
      </c>
      <c r="Y583" s="77">
        <v>638</v>
      </c>
      <c r="Z583" s="77">
        <v>22</v>
      </c>
      <c r="AA583" s="77">
        <f t="shared" si="79"/>
        <v>0.30624000000000001</v>
      </c>
      <c r="AB583" s="77" t="s">
        <v>70</v>
      </c>
      <c r="AC583" s="77"/>
      <c r="AD583" s="77"/>
      <c r="AE583" s="77"/>
      <c r="AF583" s="77">
        <f t="shared" si="80"/>
        <v>395789711</v>
      </c>
      <c r="AG583" s="77">
        <f t="shared" si="81"/>
        <v>638</v>
      </c>
      <c r="AH583" s="77">
        <f t="shared" si="82"/>
        <v>22</v>
      </c>
      <c r="AI583" s="77">
        <f t="shared" si="83"/>
        <v>0.30624000000000001</v>
      </c>
      <c r="AJ583" s="77" t="s">
        <v>72</v>
      </c>
      <c r="AK583" s="77">
        <v>395789711</v>
      </c>
      <c r="AL583" s="78">
        <v>44672</v>
      </c>
      <c r="AM583" s="78">
        <v>44672</v>
      </c>
      <c r="AN583" s="78">
        <v>44674</v>
      </c>
      <c r="AO583" s="78">
        <v>44674</v>
      </c>
      <c r="AP583" s="78">
        <v>44674</v>
      </c>
      <c r="AQ583" s="77" t="s">
        <v>89</v>
      </c>
      <c r="AR583" s="77"/>
      <c r="AS583" s="77"/>
      <c r="AT583" s="77"/>
      <c r="AU583" s="77"/>
      <c r="AV583" s="78"/>
      <c r="AW583" s="77" t="s">
        <v>1198</v>
      </c>
      <c r="AX583" s="77"/>
      <c r="AY583" s="77"/>
      <c r="AZ583" s="77"/>
      <c r="BA583" s="77"/>
      <c r="BB583" s="77"/>
      <c r="BC583" s="77"/>
      <c r="BD583" s="77"/>
      <c r="BE583" s="77">
        <f t="shared" si="84"/>
        <v>17</v>
      </c>
      <c r="BF583" s="77">
        <f t="shared" si="85"/>
        <v>4</v>
      </c>
      <c r="BG583" s="77">
        <f t="shared" si="86"/>
        <v>2022</v>
      </c>
      <c r="BH583" s="77"/>
    </row>
    <row r="584" spans="1:60">
      <c r="A584" s="77" t="s">
        <v>55</v>
      </c>
      <c r="B584" s="77" t="s">
        <v>56</v>
      </c>
      <c r="C584" s="77">
        <v>395789780</v>
      </c>
      <c r="D584" s="77"/>
      <c r="E584" s="77" t="s">
        <v>7166</v>
      </c>
      <c r="F584" s="77" t="s">
        <v>59</v>
      </c>
      <c r="G584" s="77" t="s">
        <v>7257</v>
      </c>
      <c r="H584" s="77" t="s">
        <v>7258</v>
      </c>
      <c r="I584" s="77" t="s">
        <v>62</v>
      </c>
      <c r="J584" s="77" t="s">
        <v>63</v>
      </c>
      <c r="K584" s="77">
        <v>30349</v>
      </c>
      <c r="L584" s="77" t="s">
        <v>7080</v>
      </c>
      <c r="M584" s="77" t="s">
        <v>7081</v>
      </c>
      <c r="N584" s="77" t="s">
        <v>7082</v>
      </c>
      <c r="O584" s="77" t="s">
        <v>445</v>
      </c>
      <c r="P584" s="77">
        <v>76904</v>
      </c>
      <c r="Q584" s="77"/>
      <c r="R584" s="77"/>
      <c r="S584" s="77"/>
      <c r="T584" s="77"/>
      <c r="U584" s="77">
        <v>49303156</v>
      </c>
      <c r="V584" s="77">
        <v>0</v>
      </c>
      <c r="W584" s="77" t="s">
        <v>134</v>
      </c>
      <c r="X584" s="77">
        <v>480</v>
      </c>
      <c r="Y584" s="77">
        <v>638</v>
      </c>
      <c r="Z584" s="77">
        <v>22</v>
      </c>
      <c r="AA584" s="77">
        <f t="shared" si="79"/>
        <v>0.30624000000000001</v>
      </c>
      <c r="AB584" s="77" t="s">
        <v>70</v>
      </c>
      <c r="AC584" s="77"/>
      <c r="AD584" s="77"/>
      <c r="AE584" s="77"/>
      <c r="AF584" s="77">
        <f t="shared" si="80"/>
        <v>395789780</v>
      </c>
      <c r="AG584" s="77">
        <f t="shared" si="81"/>
        <v>638</v>
      </c>
      <c r="AH584" s="77">
        <f t="shared" si="82"/>
        <v>22</v>
      </c>
      <c r="AI584" s="77">
        <f t="shared" si="83"/>
        <v>0.30624000000000001</v>
      </c>
      <c r="AJ584" s="77" t="s">
        <v>72</v>
      </c>
      <c r="AK584" s="77">
        <v>395789780</v>
      </c>
      <c r="AL584" s="78">
        <v>44672</v>
      </c>
      <c r="AM584" s="78">
        <v>44672</v>
      </c>
      <c r="AN584" s="78">
        <v>44674</v>
      </c>
      <c r="AO584" s="78">
        <v>44674</v>
      </c>
      <c r="AP584" s="78">
        <v>44674</v>
      </c>
      <c r="AQ584" s="77" t="s">
        <v>89</v>
      </c>
      <c r="AR584" s="77"/>
      <c r="AS584" s="77"/>
      <c r="AT584" s="77"/>
      <c r="AU584" s="77"/>
      <c r="AV584" s="78"/>
      <c r="AW584" s="77" t="s">
        <v>1198</v>
      </c>
      <c r="AX584" s="77"/>
      <c r="AY584" s="77"/>
      <c r="AZ584" s="77"/>
      <c r="BA584" s="77"/>
      <c r="BB584" s="77"/>
      <c r="BC584" s="77"/>
      <c r="BD584" s="77"/>
      <c r="BE584" s="77">
        <f t="shared" si="84"/>
        <v>17</v>
      </c>
      <c r="BF584" s="77">
        <f t="shared" si="85"/>
        <v>4</v>
      </c>
      <c r="BG584" s="77">
        <f t="shared" si="86"/>
        <v>2022</v>
      </c>
      <c r="BH584" s="77"/>
    </row>
    <row r="585" spans="1:60">
      <c r="A585" s="77" t="s">
        <v>55</v>
      </c>
      <c r="B585" s="77" t="s">
        <v>56</v>
      </c>
      <c r="C585" s="77">
        <v>395789876</v>
      </c>
      <c r="D585" s="77"/>
      <c r="E585" s="77" t="s">
        <v>7166</v>
      </c>
      <c r="F585" s="77" t="s">
        <v>59</v>
      </c>
      <c r="G585" s="77" t="s">
        <v>7257</v>
      </c>
      <c r="H585" s="77" t="s">
        <v>7258</v>
      </c>
      <c r="I585" s="77" t="s">
        <v>62</v>
      </c>
      <c r="J585" s="77" t="s">
        <v>63</v>
      </c>
      <c r="K585" s="77">
        <v>30349</v>
      </c>
      <c r="L585" s="77" t="s">
        <v>7080</v>
      </c>
      <c r="M585" s="77" t="s">
        <v>7081</v>
      </c>
      <c r="N585" s="77" t="s">
        <v>7082</v>
      </c>
      <c r="O585" s="77" t="s">
        <v>445</v>
      </c>
      <c r="P585" s="77">
        <v>76904</v>
      </c>
      <c r="Q585" s="77"/>
      <c r="R585" s="77"/>
      <c r="S585" s="77"/>
      <c r="T585" s="77"/>
      <c r="U585" s="77">
        <v>49303156</v>
      </c>
      <c r="V585" s="77">
        <v>0</v>
      </c>
      <c r="W585" s="77" t="s">
        <v>134</v>
      </c>
      <c r="X585" s="77">
        <v>480</v>
      </c>
      <c r="Y585" s="77">
        <v>638</v>
      </c>
      <c r="Z585" s="77">
        <v>22</v>
      </c>
      <c r="AA585" s="77">
        <f t="shared" si="79"/>
        <v>0.30624000000000001</v>
      </c>
      <c r="AB585" s="77" t="s">
        <v>70</v>
      </c>
      <c r="AC585" s="77"/>
      <c r="AD585" s="77"/>
      <c r="AE585" s="77"/>
      <c r="AF585" s="77">
        <f t="shared" si="80"/>
        <v>395789876</v>
      </c>
      <c r="AG585" s="77">
        <f t="shared" si="81"/>
        <v>638</v>
      </c>
      <c r="AH585" s="77">
        <f t="shared" si="82"/>
        <v>22</v>
      </c>
      <c r="AI585" s="77">
        <f t="shared" si="83"/>
        <v>0.30624000000000001</v>
      </c>
      <c r="AJ585" s="77" t="s">
        <v>72</v>
      </c>
      <c r="AK585" s="77">
        <v>395789876</v>
      </c>
      <c r="AL585" s="78">
        <v>44672</v>
      </c>
      <c r="AM585" s="78">
        <v>44672</v>
      </c>
      <c r="AN585" s="78">
        <v>44674</v>
      </c>
      <c r="AO585" s="78">
        <v>44674</v>
      </c>
      <c r="AP585" s="78">
        <v>44674</v>
      </c>
      <c r="AQ585" s="77" t="s">
        <v>89</v>
      </c>
      <c r="AR585" s="77"/>
      <c r="AS585" s="77"/>
      <c r="AT585" s="77"/>
      <c r="AU585" s="77"/>
      <c r="AV585" s="78"/>
      <c r="AW585" s="77" t="s">
        <v>1198</v>
      </c>
      <c r="AX585" s="77"/>
      <c r="AY585" s="77"/>
      <c r="AZ585" s="77"/>
      <c r="BA585" s="77"/>
      <c r="BB585" s="77"/>
      <c r="BC585" s="77"/>
      <c r="BD585" s="77"/>
      <c r="BE585" s="77">
        <f t="shared" si="84"/>
        <v>17</v>
      </c>
      <c r="BF585" s="77">
        <f t="shared" si="85"/>
        <v>4</v>
      </c>
      <c r="BG585" s="77">
        <f t="shared" si="86"/>
        <v>2022</v>
      </c>
      <c r="BH585" s="77"/>
    </row>
    <row r="586" spans="1:60">
      <c r="A586" s="77" t="s">
        <v>55</v>
      </c>
      <c r="B586" s="77" t="s">
        <v>56</v>
      </c>
      <c r="C586" s="77">
        <v>395789905</v>
      </c>
      <c r="D586" s="77"/>
      <c r="E586" s="77" t="s">
        <v>7166</v>
      </c>
      <c r="F586" s="77" t="s">
        <v>59</v>
      </c>
      <c r="G586" s="77" t="s">
        <v>7257</v>
      </c>
      <c r="H586" s="77" t="s">
        <v>7258</v>
      </c>
      <c r="I586" s="77" t="s">
        <v>62</v>
      </c>
      <c r="J586" s="77" t="s">
        <v>63</v>
      </c>
      <c r="K586" s="77">
        <v>30349</v>
      </c>
      <c r="L586" s="77" t="s">
        <v>7080</v>
      </c>
      <c r="M586" s="77" t="s">
        <v>7081</v>
      </c>
      <c r="N586" s="77" t="s">
        <v>7082</v>
      </c>
      <c r="O586" s="77" t="s">
        <v>445</v>
      </c>
      <c r="P586" s="77">
        <v>76904</v>
      </c>
      <c r="Q586" s="77"/>
      <c r="R586" s="77"/>
      <c r="S586" s="77"/>
      <c r="T586" s="77"/>
      <c r="U586" s="77">
        <v>49303156</v>
      </c>
      <c r="V586" s="77">
        <v>0</v>
      </c>
      <c r="W586" s="77" t="s">
        <v>134</v>
      </c>
      <c r="X586" s="77">
        <v>480</v>
      </c>
      <c r="Y586" s="77">
        <v>638</v>
      </c>
      <c r="Z586" s="77">
        <v>22</v>
      </c>
      <c r="AA586" s="77">
        <f t="shared" si="79"/>
        <v>0.30624000000000001</v>
      </c>
      <c r="AB586" s="77" t="s">
        <v>70</v>
      </c>
      <c r="AC586" s="77"/>
      <c r="AD586" s="77"/>
      <c r="AE586" s="77"/>
      <c r="AF586" s="77">
        <f t="shared" si="80"/>
        <v>395789905</v>
      </c>
      <c r="AG586" s="77">
        <f t="shared" si="81"/>
        <v>638</v>
      </c>
      <c r="AH586" s="77">
        <f t="shared" si="82"/>
        <v>22</v>
      </c>
      <c r="AI586" s="77">
        <f t="shared" si="83"/>
        <v>0.30624000000000001</v>
      </c>
      <c r="AJ586" s="77" t="s">
        <v>72</v>
      </c>
      <c r="AK586" s="77">
        <v>395789905</v>
      </c>
      <c r="AL586" s="78">
        <v>44672</v>
      </c>
      <c r="AM586" s="78">
        <v>44672</v>
      </c>
      <c r="AN586" s="78">
        <v>44674</v>
      </c>
      <c r="AO586" s="78">
        <v>44674</v>
      </c>
      <c r="AP586" s="78">
        <v>44674</v>
      </c>
      <c r="AQ586" s="77" t="s">
        <v>89</v>
      </c>
      <c r="AR586" s="77"/>
      <c r="AS586" s="77"/>
      <c r="AT586" s="77"/>
      <c r="AU586" s="77"/>
      <c r="AV586" s="78"/>
      <c r="AW586" s="77" t="s">
        <v>1198</v>
      </c>
      <c r="AX586" s="77"/>
      <c r="AY586" s="77"/>
      <c r="AZ586" s="77"/>
      <c r="BA586" s="77"/>
      <c r="BB586" s="77"/>
      <c r="BC586" s="77"/>
      <c r="BD586" s="77"/>
      <c r="BE586" s="77">
        <f t="shared" si="84"/>
        <v>17</v>
      </c>
      <c r="BF586" s="77">
        <f t="shared" si="85"/>
        <v>4</v>
      </c>
      <c r="BG586" s="77">
        <f t="shared" si="86"/>
        <v>2022</v>
      </c>
      <c r="BH586" s="77"/>
    </row>
    <row r="587" spans="1:60">
      <c r="A587" s="77" t="s">
        <v>55</v>
      </c>
      <c r="B587" s="77" t="s">
        <v>56</v>
      </c>
      <c r="C587" s="77">
        <v>395789944</v>
      </c>
      <c r="D587" s="77"/>
      <c r="E587" s="77" t="s">
        <v>7166</v>
      </c>
      <c r="F587" s="77" t="s">
        <v>59</v>
      </c>
      <c r="G587" s="77" t="s">
        <v>7257</v>
      </c>
      <c r="H587" s="77" t="s">
        <v>7258</v>
      </c>
      <c r="I587" s="77" t="s">
        <v>62</v>
      </c>
      <c r="J587" s="77" t="s">
        <v>63</v>
      </c>
      <c r="K587" s="77">
        <v>30349</v>
      </c>
      <c r="L587" s="77" t="s">
        <v>7080</v>
      </c>
      <c r="M587" s="77" t="s">
        <v>7081</v>
      </c>
      <c r="N587" s="77" t="s">
        <v>7082</v>
      </c>
      <c r="O587" s="77" t="s">
        <v>445</v>
      </c>
      <c r="P587" s="77">
        <v>76904</v>
      </c>
      <c r="Q587" s="77"/>
      <c r="R587" s="77"/>
      <c r="S587" s="77"/>
      <c r="T587" s="77"/>
      <c r="U587" s="77">
        <v>49303156</v>
      </c>
      <c r="V587" s="77">
        <v>0</v>
      </c>
      <c r="W587" s="77" t="s">
        <v>134</v>
      </c>
      <c r="X587" s="77">
        <v>480</v>
      </c>
      <c r="Y587" s="77">
        <v>638</v>
      </c>
      <c r="Z587" s="77">
        <v>22</v>
      </c>
      <c r="AA587" s="77">
        <f t="shared" si="79"/>
        <v>0.30624000000000001</v>
      </c>
      <c r="AB587" s="77" t="s">
        <v>70</v>
      </c>
      <c r="AC587" s="77"/>
      <c r="AD587" s="77"/>
      <c r="AE587" s="77"/>
      <c r="AF587" s="77">
        <f t="shared" si="80"/>
        <v>395789944</v>
      </c>
      <c r="AG587" s="77">
        <f t="shared" si="81"/>
        <v>638</v>
      </c>
      <c r="AH587" s="77">
        <f t="shared" si="82"/>
        <v>22</v>
      </c>
      <c r="AI587" s="77">
        <f t="shared" si="83"/>
        <v>0.30624000000000001</v>
      </c>
      <c r="AJ587" s="77" t="s">
        <v>72</v>
      </c>
      <c r="AK587" s="77">
        <v>395789944</v>
      </c>
      <c r="AL587" s="78">
        <v>44672</v>
      </c>
      <c r="AM587" s="78">
        <v>44672</v>
      </c>
      <c r="AN587" s="78">
        <v>44674</v>
      </c>
      <c r="AO587" s="78">
        <v>44674</v>
      </c>
      <c r="AP587" s="78">
        <v>44674</v>
      </c>
      <c r="AQ587" s="77" t="s">
        <v>89</v>
      </c>
      <c r="AR587" s="77"/>
      <c r="AS587" s="77"/>
      <c r="AT587" s="77"/>
      <c r="AU587" s="77"/>
      <c r="AV587" s="78"/>
      <c r="AW587" s="77" t="s">
        <v>1198</v>
      </c>
      <c r="AX587" s="77"/>
      <c r="AY587" s="77"/>
      <c r="AZ587" s="77"/>
      <c r="BA587" s="77"/>
      <c r="BB587" s="77"/>
      <c r="BC587" s="77"/>
      <c r="BD587" s="77"/>
      <c r="BE587" s="77">
        <f t="shared" si="84"/>
        <v>17</v>
      </c>
      <c r="BF587" s="77">
        <f t="shared" si="85"/>
        <v>4</v>
      </c>
      <c r="BG587" s="77">
        <f t="shared" si="86"/>
        <v>2022</v>
      </c>
      <c r="BH587" s="77"/>
    </row>
    <row r="588" spans="1:60">
      <c r="A588" s="77" t="s">
        <v>55</v>
      </c>
      <c r="B588" s="77" t="s">
        <v>56</v>
      </c>
      <c r="C588" s="77">
        <v>395790064</v>
      </c>
      <c r="D588" s="77"/>
      <c r="E588" s="77" t="s">
        <v>7166</v>
      </c>
      <c r="F588" s="77" t="s">
        <v>59</v>
      </c>
      <c r="G588" s="77" t="s">
        <v>7257</v>
      </c>
      <c r="H588" s="77" t="s">
        <v>7258</v>
      </c>
      <c r="I588" s="77" t="s">
        <v>62</v>
      </c>
      <c r="J588" s="77" t="s">
        <v>63</v>
      </c>
      <c r="K588" s="77">
        <v>30349</v>
      </c>
      <c r="L588" s="77" t="s">
        <v>7080</v>
      </c>
      <c r="M588" s="77" t="s">
        <v>7081</v>
      </c>
      <c r="N588" s="77" t="s">
        <v>7082</v>
      </c>
      <c r="O588" s="77" t="s">
        <v>445</v>
      </c>
      <c r="P588" s="77">
        <v>76904</v>
      </c>
      <c r="Q588" s="77"/>
      <c r="R588" s="77"/>
      <c r="S588" s="77"/>
      <c r="T588" s="77"/>
      <c r="U588" s="77">
        <v>49303156</v>
      </c>
      <c r="V588" s="77">
        <v>0</v>
      </c>
      <c r="W588" s="77" t="s">
        <v>134</v>
      </c>
      <c r="X588" s="77">
        <v>480</v>
      </c>
      <c r="Y588" s="77">
        <v>638</v>
      </c>
      <c r="Z588" s="77">
        <v>22</v>
      </c>
      <c r="AA588" s="77">
        <f t="shared" si="79"/>
        <v>0.30624000000000001</v>
      </c>
      <c r="AB588" s="77" t="s">
        <v>70</v>
      </c>
      <c r="AC588" s="77"/>
      <c r="AD588" s="77"/>
      <c r="AE588" s="77"/>
      <c r="AF588" s="77">
        <f t="shared" si="80"/>
        <v>395790064</v>
      </c>
      <c r="AG588" s="77">
        <f t="shared" si="81"/>
        <v>638</v>
      </c>
      <c r="AH588" s="77">
        <f t="shared" si="82"/>
        <v>22</v>
      </c>
      <c r="AI588" s="77">
        <f t="shared" si="83"/>
        <v>0.30624000000000001</v>
      </c>
      <c r="AJ588" s="77" t="s">
        <v>72</v>
      </c>
      <c r="AK588" s="77">
        <v>395790064</v>
      </c>
      <c r="AL588" s="78">
        <v>44672</v>
      </c>
      <c r="AM588" s="78">
        <v>44672</v>
      </c>
      <c r="AN588" s="78">
        <v>44674</v>
      </c>
      <c r="AO588" s="78">
        <v>44674</v>
      </c>
      <c r="AP588" s="78">
        <v>44674</v>
      </c>
      <c r="AQ588" s="77" t="s">
        <v>89</v>
      </c>
      <c r="AR588" s="77"/>
      <c r="AS588" s="77"/>
      <c r="AT588" s="77"/>
      <c r="AU588" s="77"/>
      <c r="AV588" s="78"/>
      <c r="AW588" s="77" t="s">
        <v>1198</v>
      </c>
      <c r="AX588" s="77"/>
      <c r="AY588" s="77"/>
      <c r="AZ588" s="77"/>
      <c r="BA588" s="77"/>
      <c r="BB588" s="77"/>
      <c r="BC588" s="77"/>
      <c r="BD588" s="77"/>
      <c r="BE588" s="77">
        <f t="shared" si="84"/>
        <v>17</v>
      </c>
      <c r="BF588" s="77">
        <f t="shared" si="85"/>
        <v>4</v>
      </c>
      <c r="BG588" s="77">
        <f t="shared" si="86"/>
        <v>2022</v>
      </c>
      <c r="BH588" s="77"/>
    </row>
    <row r="589" spans="1:60">
      <c r="A589" s="77" t="s">
        <v>55</v>
      </c>
      <c r="B589" s="77" t="s">
        <v>56</v>
      </c>
      <c r="C589" s="77">
        <v>395790100</v>
      </c>
      <c r="D589" s="77"/>
      <c r="E589" s="77" t="s">
        <v>7166</v>
      </c>
      <c r="F589" s="77" t="s">
        <v>59</v>
      </c>
      <c r="G589" s="77" t="s">
        <v>7257</v>
      </c>
      <c r="H589" s="77" t="s">
        <v>7258</v>
      </c>
      <c r="I589" s="77" t="s">
        <v>62</v>
      </c>
      <c r="J589" s="77" t="s">
        <v>63</v>
      </c>
      <c r="K589" s="77">
        <v>30349</v>
      </c>
      <c r="L589" s="77" t="s">
        <v>7080</v>
      </c>
      <c r="M589" s="77" t="s">
        <v>7081</v>
      </c>
      <c r="N589" s="77" t="s">
        <v>7082</v>
      </c>
      <c r="O589" s="77" t="s">
        <v>445</v>
      </c>
      <c r="P589" s="77">
        <v>76904</v>
      </c>
      <c r="Q589" s="77"/>
      <c r="R589" s="77"/>
      <c r="S589" s="77"/>
      <c r="T589" s="77"/>
      <c r="U589" s="77">
        <v>49303156</v>
      </c>
      <c r="V589" s="77">
        <v>0</v>
      </c>
      <c r="W589" s="77" t="s">
        <v>134</v>
      </c>
      <c r="X589" s="77">
        <v>480</v>
      </c>
      <c r="Y589" s="77">
        <v>638</v>
      </c>
      <c r="Z589" s="77">
        <v>22</v>
      </c>
      <c r="AA589" s="77">
        <f t="shared" si="79"/>
        <v>0.30624000000000001</v>
      </c>
      <c r="AB589" s="77" t="s">
        <v>70</v>
      </c>
      <c r="AC589" s="77"/>
      <c r="AD589" s="77"/>
      <c r="AE589" s="77"/>
      <c r="AF589" s="77">
        <f t="shared" si="80"/>
        <v>395790100</v>
      </c>
      <c r="AG589" s="77">
        <f t="shared" si="81"/>
        <v>638</v>
      </c>
      <c r="AH589" s="77">
        <f t="shared" si="82"/>
        <v>22</v>
      </c>
      <c r="AI589" s="77">
        <f t="shared" si="83"/>
        <v>0.30624000000000001</v>
      </c>
      <c r="AJ589" s="77" t="s">
        <v>72</v>
      </c>
      <c r="AK589" s="77">
        <v>395790100</v>
      </c>
      <c r="AL589" s="78">
        <v>44672</v>
      </c>
      <c r="AM589" s="78">
        <v>44672</v>
      </c>
      <c r="AN589" s="78">
        <v>44674</v>
      </c>
      <c r="AO589" s="78">
        <v>44674</v>
      </c>
      <c r="AP589" s="78">
        <v>44674</v>
      </c>
      <c r="AQ589" s="77" t="s">
        <v>89</v>
      </c>
      <c r="AR589" s="77"/>
      <c r="AS589" s="77"/>
      <c r="AT589" s="77"/>
      <c r="AU589" s="77"/>
      <c r="AV589" s="78"/>
      <c r="AW589" s="77" t="s">
        <v>1198</v>
      </c>
      <c r="AX589" s="77"/>
      <c r="AY589" s="77"/>
      <c r="AZ589" s="77"/>
      <c r="BA589" s="77"/>
      <c r="BB589" s="77"/>
      <c r="BC589" s="77"/>
      <c r="BD589" s="77"/>
      <c r="BE589" s="77">
        <f t="shared" si="84"/>
        <v>17</v>
      </c>
      <c r="BF589" s="77">
        <f t="shared" si="85"/>
        <v>4</v>
      </c>
      <c r="BG589" s="77">
        <f t="shared" si="86"/>
        <v>2022</v>
      </c>
      <c r="BH589" s="77"/>
    </row>
    <row r="590" spans="1:60">
      <c r="A590" s="77" t="s">
        <v>55</v>
      </c>
      <c r="B590" s="77" t="s">
        <v>56</v>
      </c>
      <c r="C590" s="77">
        <v>395790122</v>
      </c>
      <c r="D590" s="77"/>
      <c r="E590" s="77" t="s">
        <v>7166</v>
      </c>
      <c r="F590" s="77" t="s">
        <v>59</v>
      </c>
      <c r="G590" s="77" t="s">
        <v>7257</v>
      </c>
      <c r="H590" s="77" t="s">
        <v>7258</v>
      </c>
      <c r="I590" s="77" t="s">
        <v>62</v>
      </c>
      <c r="J590" s="77" t="s">
        <v>63</v>
      </c>
      <c r="K590" s="77">
        <v>30349</v>
      </c>
      <c r="L590" s="77" t="s">
        <v>7080</v>
      </c>
      <c r="M590" s="77" t="s">
        <v>7081</v>
      </c>
      <c r="N590" s="77" t="s">
        <v>7082</v>
      </c>
      <c r="O590" s="77" t="s">
        <v>445</v>
      </c>
      <c r="P590" s="77">
        <v>76904</v>
      </c>
      <c r="Q590" s="77"/>
      <c r="R590" s="77"/>
      <c r="S590" s="77"/>
      <c r="T590" s="77"/>
      <c r="U590" s="77">
        <v>49303156</v>
      </c>
      <c r="V590" s="77">
        <v>0</v>
      </c>
      <c r="W590" s="77" t="s">
        <v>134</v>
      </c>
      <c r="X590" s="77">
        <v>480</v>
      </c>
      <c r="Y590" s="77">
        <v>638</v>
      </c>
      <c r="Z590" s="77">
        <v>22</v>
      </c>
      <c r="AA590" s="77">
        <f t="shared" si="79"/>
        <v>0.30624000000000001</v>
      </c>
      <c r="AB590" s="77" t="s">
        <v>70</v>
      </c>
      <c r="AC590" s="77"/>
      <c r="AD590" s="77"/>
      <c r="AE590" s="77"/>
      <c r="AF590" s="77">
        <f t="shared" si="80"/>
        <v>395790122</v>
      </c>
      <c r="AG590" s="77">
        <f t="shared" si="81"/>
        <v>638</v>
      </c>
      <c r="AH590" s="77">
        <f t="shared" si="82"/>
        <v>22</v>
      </c>
      <c r="AI590" s="77">
        <f t="shared" si="83"/>
        <v>0.30624000000000001</v>
      </c>
      <c r="AJ590" s="77" t="s">
        <v>72</v>
      </c>
      <c r="AK590" s="77">
        <v>395790122</v>
      </c>
      <c r="AL590" s="78">
        <v>44672</v>
      </c>
      <c r="AM590" s="78">
        <v>44672</v>
      </c>
      <c r="AN590" s="78">
        <v>44674</v>
      </c>
      <c r="AO590" s="78">
        <v>44674</v>
      </c>
      <c r="AP590" s="78">
        <v>44674</v>
      </c>
      <c r="AQ590" s="77" t="s">
        <v>89</v>
      </c>
      <c r="AR590" s="77"/>
      <c r="AS590" s="77"/>
      <c r="AT590" s="77"/>
      <c r="AU590" s="77"/>
      <c r="AV590" s="78"/>
      <c r="AW590" s="77" t="s">
        <v>1198</v>
      </c>
      <c r="AX590" s="77"/>
      <c r="AY590" s="77"/>
      <c r="AZ590" s="77"/>
      <c r="BA590" s="77"/>
      <c r="BB590" s="77"/>
      <c r="BC590" s="77"/>
      <c r="BD590" s="77"/>
      <c r="BE590" s="77">
        <f t="shared" si="84"/>
        <v>17</v>
      </c>
      <c r="BF590" s="77">
        <f t="shared" si="85"/>
        <v>4</v>
      </c>
      <c r="BG590" s="77">
        <f t="shared" si="86"/>
        <v>2022</v>
      </c>
      <c r="BH590" s="77"/>
    </row>
    <row r="591" spans="1:60">
      <c r="A591" s="77" t="s">
        <v>55</v>
      </c>
      <c r="B591" s="77" t="s">
        <v>56</v>
      </c>
      <c r="C591" s="77">
        <v>395790159</v>
      </c>
      <c r="D591" s="77"/>
      <c r="E591" s="77" t="s">
        <v>7166</v>
      </c>
      <c r="F591" s="77" t="s">
        <v>59</v>
      </c>
      <c r="G591" s="77" t="s">
        <v>7257</v>
      </c>
      <c r="H591" s="77" t="s">
        <v>7258</v>
      </c>
      <c r="I591" s="77" t="s">
        <v>62</v>
      </c>
      <c r="J591" s="77" t="s">
        <v>63</v>
      </c>
      <c r="K591" s="77">
        <v>30349</v>
      </c>
      <c r="L591" s="77" t="s">
        <v>7080</v>
      </c>
      <c r="M591" s="77" t="s">
        <v>7081</v>
      </c>
      <c r="N591" s="77" t="s">
        <v>7082</v>
      </c>
      <c r="O591" s="77" t="s">
        <v>445</v>
      </c>
      <c r="P591" s="77">
        <v>76904</v>
      </c>
      <c r="Q591" s="77"/>
      <c r="R591" s="77"/>
      <c r="S591" s="77"/>
      <c r="T591" s="77"/>
      <c r="U591" s="77">
        <v>49303156</v>
      </c>
      <c r="V591" s="77">
        <v>0</v>
      </c>
      <c r="W591" s="77" t="s">
        <v>134</v>
      </c>
      <c r="X591" s="77">
        <v>480</v>
      </c>
      <c r="Y591" s="77">
        <v>638</v>
      </c>
      <c r="Z591" s="77">
        <v>22</v>
      </c>
      <c r="AA591" s="77">
        <f t="shared" si="79"/>
        <v>0.30624000000000001</v>
      </c>
      <c r="AB591" s="77" t="s">
        <v>70</v>
      </c>
      <c r="AC591" s="77"/>
      <c r="AD591" s="77"/>
      <c r="AE591" s="77"/>
      <c r="AF591" s="77">
        <f t="shared" si="80"/>
        <v>395790159</v>
      </c>
      <c r="AG591" s="77">
        <f t="shared" si="81"/>
        <v>638</v>
      </c>
      <c r="AH591" s="77">
        <f t="shared" si="82"/>
        <v>22</v>
      </c>
      <c r="AI591" s="77">
        <f t="shared" si="83"/>
        <v>0.30624000000000001</v>
      </c>
      <c r="AJ591" s="77" t="s">
        <v>72</v>
      </c>
      <c r="AK591" s="77">
        <v>395790159</v>
      </c>
      <c r="AL591" s="78">
        <v>44672</v>
      </c>
      <c r="AM591" s="78">
        <v>44672</v>
      </c>
      <c r="AN591" s="78">
        <v>44674</v>
      </c>
      <c r="AO591" s="78">
        <v>44674</v>
      </c>
      <c r="AP591" s="78">
        <v>44674</v>
      </c>
      <c r="AQ591" s="77" t="s">
        <v>89</v>
      </c>
      <c r="AR591" s="77"/>
      <c r="AS591" s="77"/>
      <c r="AT591" s="77"/>
      <c r="AU591" s="77"/>
      <c r="AV591" s="78"/>
      <c r="AW591" s="77" t="s">
        <v>1198</v>
      </c>
      <c r="AX591" s="77"/>
      <c r="AY591" s="77"/>
      <c r="AZ591" s="77"/>
      <c r="BA591" s="77"/>
      <c r="BB591" s="77"/>
      <c r="BC591" s="77"/>
      <c r="BD591" s="77"/>
      <c r="BE591" s="77">
        <f t="shared" si="84"/>
        <v>17</v>
      </c>
      <c r="BF591" s="77">
        <f t="shared" si="85"/>
        <v>4</v>
      </c>
      <c r="BG591" s="77">
        <f t="shared" si="86"/>
        <v>2022</v>
      </c>
      <c r="BH591" s="77"/>
    </row>
    <row r="592" spans="1:60">
      <c r="A592" s="77" t="s">
        <v>55</v>
      </c>
      <c r="B592" s="77" t="s">
        <v>56</v>
      </c>
      <c r="C592" s="77">
        <v>395494957</v>
      </c>
      <c r="D592" s="77"/>
      <c r="E592" s="77" t="s">
        <v>7166</v>
      </c>
      <c r="F592" s="77" t="s">
        <v>59</v>
      </c>
      <c r="G592" s="77" t="s">
        <v>7257</v>
      </c>
      <c r="H592" s="77" t="s">
        <v>7258</v>
      </c>
      <c r="I592" s="77" t="s">
        <v>62</v>
      </c>
      <c r="J592" s="77" t="s">
        <v>63</v>
      </c>
      <c r="K592" s="77">
        <v>30349</v>
      </c>
      <c r="L592" s="77" t="s">
        <v>7080</v>
      </c>
      <c r="M592" s="77" t="s">
        <v>7081</v>
      </c>
      <c r="N592" s="77" t="s">
        <v>7082</v>
      </c>
      <c r="O592" s="77" t="s">
        <v>445</v>
      </c>
      <c r="P592" s="77">
        <v>76904</v>
      </c>
      <c r="Q592" s="77"/>
      <c r="R592" s="77"/>
      <c r="S592" s="77"/>
      <c r="T592" s="77"/>
      <c r="U592" s="77">
        <v>49303156</v>
      </c>
      <c r="V592" s="77">
        <v>0</v>
      </c>
      <c r="W592" s="77" t="s">
        <v>134</v>
      </c>
      <c r="X592" s="77">
        <v>480</v>
      </c>
      <c r="Y592" s="77">
        <v>638</v>
      </c>
      <c r="Z592" s="77">
        <v>22</v>
      </c>
      <c r="AA592" s="77">
        <f t="shared" si="79"/>
        <v>0.30624000000000001</v>
      </c>
      <c r="AB592" s="77" t="s">
        <v>70</v>
      </c>
      <c r="AC592" s="77"/>
      <c r="AD592" s="77"/>
      <c r="AE592" s="77"/>
      <c r="AF592" s="77">
        <f t="shared" si="80"/>
        <v>395494957</v>
      </c>
      <c r="AG592" s="77">
        <f t="shared" si="81"/>
        <v>638</v>
      </c>
      <c r="AH592" s="77">
        <f t="shared" si="82"/>
        <v>22</v>
      </c>
      <c r="AI592" s="77">
        <f t="shared" si="83"/>
        <v>0.30624000000000001</v>
      </c>
      <c r="AJ592" s="77" t="s">
        <v>72</v>
      </c>
      <c r="AK592" s="77">
        <v>395494957</v>
      </c>
      <c r="AL592" s="78">
        <v>44672</v>
      </c>
      <c r="AM592" s="78">
        <v>44672</v>
      </c>
      <c r="AN592" s="78">
        <v>44674</v>
      </c>
      <c r="AO592" s="78">
        <v>44674</v>
      </c>
      <c r="AP592" s="78">
        <v>44674</v>
      </c>
      <c r="AQ592" s="77" t="s">
        <v>89</v>
      </c>
      <c r="AR592" s="77"/>
      <c r="AS592" s="77"/>
      <c r="AT592" s="77"/>
      <c r="AU592" s="77"/>
      <c r="AV592" s="78"/>
      <c r="AW592" s="77" t="s">
        <v>1198</v>
      </c>
      <c r="AX592" s="77"/>
      <c r="AY592" s="77"/>
      <c r="AZ592" s="77"/>
      <c r="BA592" s="77"/>
      <c r="BB592" s="77"/>
      <c r="BC592" s="77"/>
      <c r="BD592" s="77"/>
      <c r="BE592" s="77">
        <f t="shared" si="84"/>
        <v>17</v>
      </c>
      <c r="BF592" s="77">
        <f t="shared" si="85"/>
        <v>4</v>
      </c>
      <c r="BG592" s="77">
        <f t="shared" si="86"/>
        <v>2022</v>
      </c>
      <c r="BH592" s="77"/>
    </row>
    <row r="593" spans="1:60">
      <c r="A593" s="77" t="s">
        <v>55</v>
      </c>
      <c r="B593" s="77" t="s">
        <v>56</v>
      </c>
      <c r="C593" s="77">
        <v>395789977</v>
      </c>
      <c r="D593" s="77"/>
      <c r="E593" s="77" t="s">
        <v>7166</v>
      </c>
      <c r="F593" s="77" t="s">
        <v>59</v>
      </c>
      <c r="G593" s="77" t="s">
        <v>7257</v>
      </c>
      <c r="H593" s="77" t="s">
        <v>7258</v>
      </c>
      <c r="I593" s="77" t="s">
        <v>62</v>
      </c>
      <c r="J593" s="77" t="s">
        <v>63</v>
      </c>
      <c r="K593" s="77">
        <v>30349</v>
      </c>
      <c r="L593" s="77" t="s">
        <v>7080</v>
      </c>
      <c r="M593" s="77" t="s">
        <v>7081</v>
      </c>
      <c r="N593" s="77" t="s">
        <v>7082</v>
      </c>
      <c r="O593" s="77" t="s">
        <v>445</v>
      </c>
      <c r="P593" s="77">
        <v>76904</v>
      </c>
      <c r="Q593" s="77"/>
      <c r="R593" s="77"/>
      <c r="S593" s="77"/>
      <c r="T593" s="77"/>
      <c r="U593" s="77">
        <v>49303156</v>
      </c>
      <c r="V593" s="77">
        <v>0</v>
      </c>
      <c r="W593" s="77" t="s">
        <v>134</v>
      </c>
      <c r="X593" s="77">
        <v>480</v>
      </c>
      <c r="Y593" s="77">
        <v>638</v>
      </c>
      <c r="Z593" s="77">
        <v>22</v>
      </c>
      <c r="AA593" s="77">
        <f t="shared" si="79"/>
        <v>0.30624000000000001</v>
      </c>
      <c r="AB593" s="77" t="s">
        <v>70</v>
      </c>
      <c r="AC593" s="77"/>
      <c r="AD593" s="77"/>
      <c r="AE593" s="77"/>
      <c r="AF593" s="77">
        <f t="shared" si="80"/>
        <v>395789977</v>
      </c>
      <c r="AG593" s="77">
        <f t="shared" si="81"/>
        <v>638</v>
      </c>
      <c r="AH593" s="77">
        <f t="shared" si="82"/>
        <v>22</v>
      </c>
      <c r="AI593" s="77">
        <f t="shared" si="83"/>
        <v>0.30624000000000001</v>
      </c>
      <c r="AJ593" s="77" t="s">
        <v>72</v>
      </c>
      <c r="AK593" s="77">
        <v>395789977</v>
      </c>
      <c r="AL593" s="78">
        <v>44673</v>
      </c>
      <c r="AM593" s="78">
        <v>44673</v>
      </c>
      <c r="AN593" s="78">
        <v>44674</v>
      </c>
      <c r="AO593" s="78">
        <v>44674</v>
      </c>
      <c r="AP593" s="78">
        <v>44674</v>
      </c>
      <c r="AQ593" s="77" t="s">
        <v>89</v>
      </c>
      <c r="AR593" s="77"/>
      <c r="AS593" s="77"/>
      <c r="AT593" s="77"/>
      <c r="AU593" s="77"/>
      <c r="AV593" s="78"/>
      <c r="AW593" s="77" t="s">
        <v>1198</v>
      </c>
      <c r="AX593" s="77"/>
      <c r="AY593" s="77"/>
      <c r="AZ593" s="77"/>
      <c r="BA593" s="77"/>
      <c r="BB593" s="77"/>
      <c r="BC593" s="77"/>
      <c r="BD593" s="77"/>
      <c r="BE593" s="77">
        <f t="shared" si="84"/>
        <v>17</v>
      </c>
      <c r="BF593" s="77">
        <f t="shared" si="85"/>
        <v>4</v>
      </c>
      <c r="BG593" s="77">
        <f t="shared" si="86"/>
        <v>2022</v>
      </c>
      <c r="BH593" s="77"/>
    </row>
    <row r="594" spans="1:60">
      <c r="A594" s="77" t="s">
        <v>55</v>
      </c>
      <c r="B594" s="77" t="s">
        <v>56</v>
      </c>
      <c r="C594" s="77">
        <v>394729528</v>
      </c>
      <c r="D594" s="77"/>
      <c r="E594" s="77" t="s">
        <v>7166</v>
      </c>
      <c r="F594" s="77" t="s">
        <v>85</v>
      </c>
      <c r="G594" s="77" t="s">
        <v>7089</v>
      </c>
      <c r="H594" s="77" t="s">
        <v>7090</v>
      </c>
      <c r="I594" s="77" t="s">
        <v>5840</v>
      </c>
      <c r="J594" s="77" t="s">
        <v>85</v>
      </c>
      <c r="K594" s="309" t="s">
        <v>5841</v>
      </c>
      <c r="L594" s="77" t="s">
        <v>7080</v>
      </c>
      <c r="M594" s="77" t="s">
        <v>7081</v>
      </c>
      <c r="N594" s="77" t="s">
        <v>7082</v>
      </c>
      <c r="O594" s="77" t="s">
        <v>445</v>
      </c>
      <c r="P594" s="77">
        <v>76904</v>
      </c>
      <c r="Q594" s="77"/>
      <c r="R594" s="77"/>
      <c r="S594" s="77"/>
      <c r="T594" s="77"/>
      <c r="U594" s="77">
        <v>12005832</v>
      </c>
      <c r="V594" s="77"/>
      <c r="W594" s="77" t="s">
        <v>4634</v>
      </c>
      <c r="X594" s="77">
        <v>480</v>
      </c>
      <c r="Y594" s="77">
        <v>600</v>
      </c>
      <c r="Z594" s="77">
        <v>20</v>
      </c>
      <c r="AA594" s="77">
        <f t="shared" si="79"/>
        <v>0.28799999999999998</v>
      </c>
      <c r="AB594" s="77" t="s">
        <v>70</v>
      </c>
      <c r="AC594" s="77"/>
      <c r="AD594" s="77"/>
      <c r="AE594" s="77"/>
      <c r="AF594" s="77">
        <f t="shared" si="80"/>
        <v>394729528</v>
      </c>
      <c r="AG594" s="77">
        <f t="shared" si="81"/>
        <v>600</v>
      </c>
      <c r="AH594" s="77">
        <f t="shared" si="82"/>
        <v>20</v>
      </c>
      <c r="AI594" s="77">
        <f t="shared" si="83"/>
        <v>0.28799999999999998</v>
      </c>
      <c r="AJ594" s="77" t="s">
        <v>72</v>
      </c>
      <c r="AK594" s="77">
        <v>394729528</v>
      </c>
      <c r="AL594" s="78">
        <v>44671</v>
      </c>
      <c r="AM594" s="78">
        <v>44671</v>
      </c>
      <c r="AN594" s="78">
        <v>44674</v>
      </c>
      <c r="AO594" s="78">
        <v>44674</v>
      </c>
      <c r="AP594" s="78">
        <v>44674</v>
      </c>
      <c r="AQ594" s="77" t="s">
        <v>89</v>
      </c>
      <c r="AR594" s="77"/>
      <c r="AS594" s="77"/>
      <c r="AT594" s="77"/>
      <c r="AU594" s="77"/>
      <c r="AV594" s="78"/>
      <c r="AW594" s="77" t="s">
        <v>1198</v>
      </c>
      <c r="AX594" s="77"/>
      <c r="AY594" s="77"/>
      <c r="AZ594" s="77"/>
      <c r="BA594" s="77"/>
      <c r="BB594" s="77"/>
      <c r="BC594" s="77"/>
      <c r="BD594" s="77"/>
      <c r="BE594" s="77">
        <f t="shared" si="84"/>
        <v>17</v>
      </c>
      <c r="BF594" s="77">
        <f t="shared" si="85"/>
        <v>4</v>
      </c>
      <c r="BG594" s="77">
        <f t="shared" si="86"/>
        <v>2022</v>
      </c>
      <c r="BH594" s="77"/>
    </row>
    <row r="595" spans="1:60">
      <c r="A595" s="77" t="s">
        <v>55</v>
      </c>
      <c r="B595" s="77" t="s">
        <v>56</v>
      </c>
      <c r="C595" s="77">
        <v>394730236</v>
      </c>
      <c r="D595" s="77"/>
      <c r="E595" s="77" t="s">
        <v>7166</v>
      </c>
      <c r="F595" s="77" t="s">
        <v>85</v>
      </c>
      <c r="G595" s="77" t="s">
        <v>7089</v>
      </c>
      <c r="H595" s="77" t="s">
        <v>7090</v>
      </c>
      <c r="I595" s="77" t="s">
        <v>5840</v>
      </c>
      <c r="J595" s="77" t="s">
        <v>85</v>
      </c>
      <c r="K595" s="309" t="s">
        <v>5841</v>
      </c>
      <c r="L595" s="77" t="s">
        <v>7080</v>
      </c>
      <c r="M595" s="77" t="s">
        <v>7081</v>
      </c>
      <c r="N595" s="77" t="s">
        <v>7082</v>
      </c>
      <c r="O595" s="77" t="s">
        <v>445</v>
      </c>
      <c r="P595" s="77">
        <v>76904</v>
      </c>
      <c r="Q595" s="77"/>
      <c r="R595" s="77"/>
      <c r="S595" s="77"/>
      <c r="T595" s="77"/>
      <c r="U595" s="77">
        <v>12005832</v>
      </c>
      <c r="V595" s="77"/>
      <c r="W595" s="77" t="s">
        <v>4634</v>
      </c>
      <c r="X595" s="77">
        <v>480</v>
      </c>
      <c r="Y595" s="77">
        <v>600</v>
      </c>
      <c r="Z595" s="77">
        <v>20</v>
      </c>
      <c r="AA595" s="77">
        <f t="shared" si="79"/>
        <v>0.28799999999999998</v>
      </c>
      <c r="AB595" s="77" t="s">
        <v>70</v>
      </c>
      <c r="AC595" s="77"/>
      <c r="AD595" s="77"/>
      <c r="AE595" s="77"/>
      <c r="AF595" s="77">
        <f t="shared" si="80"/>
        <v>394730236</v>
      </c>
      <c r="AG595" s="77">
        <f t="shared" si="81"/>
        <v>600</v>
      </c>
      <c r="AH595" s="77">
        <f t="shared" si="82"/>
        <v>20</v>
      </c>
      <c r="AI595" s="77">
        <f t="shared" si="83"/>
        <v>0.28799999999999998</v>
      </c>
      <c r="AJ595" s="77" t="s">
        <v>72</v>
      </c>
      <c r="AK595" s="77">
        <v>394730236</v>
      </c>
      <c r="AL595" s="78">
        <v>44671</v>
      </c>
      <c r="AM595" s="78">
        <v>44671</v>
      </c>
      <c r="AN595" s="78">
        <v>44674</v>
      </c>
      <c r="AO595" s="78">
        <v>44674</v>
      </c>
      <c r="AP595" s="78">
        <v>44674</v>
      </c>
      <c r="AQ595" s="77" t="s">
        <v>89</v>
      </c>
      <c r="AR595" s="77"/>
      <c r="AS595" s="77"/>
      <c r="AT595" s="77"/>
      <c r="AU595" s="77"/>
      <c r="AV595" s="78"/>
      <c r="AW595" s="77" t="s">
        <v>1198</v>
      </c>
      <c r="AX595" s="77"/>
      <c r="AY595" s="77"/>
      <c r="AZ595" s="77"/>
      <c r="BA595" s="77"/>
      <c r="BB595" s="77"/>
      <c r="BC595" s="77"/>
      <c r="BD595" s="77"/>
      <c r="BE595" s="77">
        <f t="shared" si="84"/>
        <v>17</v>
      </c>
      <c r="BF595" s="77">
        <f t="shared" si="85"/>
        <v>4</v>
      </c>
      <c r="BG595" s="77">
        <f t="shared" si="86"/>
        <v>2022</v>
      </c>
      <c r="BH595" s="77"/>
    </row>
    <row r="596" spans="1:60">
      <c r="A596" s="77" t="s">
        <v>55</v>
      </c>
      <c r="B596" s="77" t="s">
        <v>56</v>
      </c>
      <c r="C596" s="77">
        <v>394730572</v>
      </c>
      <c r="D596" s="77"/>
      <c r="E596" s="77" t="s">
        <v>7166</v>
      </c>
      <c r="F596" s="77" t="s">
        <v>85</v>
      </c>
      <c r="G596" s="77" t="s">
        <v>7089</v>
      </c>
      <c r="H596" s="77" t="s">
        <v>7090</v>
      </c>
      <c r="I596" s="77" t="s">
        <v>5840</v>
      </c>
      <c r="J596" s="77" t="s">
        <v>85</v>
      </c>
      <c r="K596" s="309" t="s">
        <v>5841</v>
      </c>
      <c r="L596" s="77" t="s">
        <v>7080</v>
      </c>
      <c r="M596" s="77" t="s">
        <v>7081</v>
      </c>
      <c r="N596" s="77" t="s">
        <v>7082</v>
      </c>
      <c r="O596" s="77" t="s">
        <v>445</v>
      </c>
      <c r="P596" s="77">
        <v>76904</v>
      </c>
      <c r="Q596" s="77"/>
      <c r="R596" s="77"/>
      <c r="S596" s="77"/>
      <c r="T596" s="77"/>
      <c r="U596" s="77">
        <v>12005832</v>
      </c>
      <c r="V596" s="77"/>
      <c r="W596" s="77" t="s">
        <v>4634</v>
      </c>
      <c r="X596" s="77">
        <v>480</v>
      </c>
      <c r="Y596" s="77">
        <v>600</v>
      </c>
      <c r="Z596" s="77">
        <v>20</v>
      </c>
      <c r="AA596" s="77">
        <f t="shared" si="79"/>
        <v>0.28799999999999998</v>
      </c>
      <c r="AB596" s="77" t="s">
        <v>70</v>
      </c>
      <c r="AC596" s="77"/>
      <c r="AD596" s="77"/>
      <c r="AE596" s="77"/>
      <c r="AF596" s="77">
        <f t="shared" si="80"/>
        <v>394730572</v>
      </c>
      <c r="AG596" s="77">
        <f t="shared" si="81"/>
        <v>600</v>
      </c>
      <c r="AH596" s="77">
        <f t="shared" si="82"/>
        <v>20</v>
      </c>
      <c r="AI596" s="77">
        <f t="shared" si="83"/>
        <v>0.28799999999999998</v>
      </c>
      <c r="AJ596" s="77" t="s">
        <v>72</v>
      </c>
      <c r="AK596" s="77">
        <v>394730572</v>
      </c>
      <c r="AL596" s="78">
        <v>44671</v>
      </c>
      <c r="AM596" s="78">
        <v>44671</v>
      </c>
      <c r="AN596" s="78">
        <v>44674</v>
      </c>
      <c r="AO596" s="78">
        <v>44674</v>
      </c>
      <c r="AP596" s="78">
        <v>44674</v>
      </c>
      <c r="AQ596" s="77" t="s">
        <v>89</v>
      </c>
      <c r="AR596" s="77"/>
      <c r="AS596" s="77"/>
      <c r="AT596" s="77"/>
      <c r="AU596" s="77"/>
      <c r="AV596" s="78"/>
      <c r="AW596" s="77" t="s">
        <v>1198</v>
      </c>
      <c r="AX596" s="77"/>
      <c r="AY596" s="77"/>
      <c r="AZ596" s="77"/>
      <c r="BA596" s="77"/>
      <c r="BB596" s="77"/>
      <c r="BC596" s="77"/>
      <c r="BD596" s="77"/>
      <c r="BE596" s="77">
        <f t="shared" si="84"/>
        <v>17</v>
      </c>
      <c r="BF596" s="77">
        <f t="shared" si="85"/>
        <v>4</v>
      </c>
      <c r="BG596" s="77">
        <f t="shared" si="86"/>
        <v>2022</v>
      </c>
      <c r="BH596" s="77"/>
    </row>
    <row r="597" spans="1:60">
      <c r="A597" s="77" t="s">
        <v>55</v>
      </c>
      <c r="B597" s="77" t="s">
        <v>56</v>
      </c>
      <c r="C597" s="77">
        <v>395909536</v>
      </c>
      <c r="D597" s="77"/>
      <c r="E597" s="77" t="s">
        <v>7166</v>
      </c>
      <c r="F597" s="77" t="s">
        <v>59</v>
      </c>
      <c r="G597" s="77" t="s">
        <v>7257</v>
      </c>
      <c r="H597" s="77" t="s">
        <v>7258</v>
      </c>
      <c r="I597" s="77" t="s">
        <v>62</v>
      </c>
      <c r="J597" s="77" t="s">
        <v>63</v>
      </c>
      <c r="K597" s="77">
        <v>30349</v>
      </c>
      <c r="L597" s="77" t="s">
        <v>7080</v>
      </c>
      <c r="M597" s="77" t="s">
        <v>7081</v>
      </c>
      <c r="N597" s="77" t="s">
        <v>7082</v>
      </c>
      <c r="O597" s="77" t="s">
        <v>445</v>
      </c>
      <c r="P597" s="77">
        <v>76904</v>
      </c>
      <c r="Q597" s="77"/>
      <c r="R597" s="77"/>
      <c r="S597" s="77"/>
      <c r="T597" s="77"/>
      <c r="U597" s="77">
        <v>49303156</v>
      </c>
      <c r="V597" s="77">
        <v>0</v>
      </c>
      <c r="W597" s="77" t="s">
        <v>134</v>
      </c>
      <c r="X597" s="77">
        <v>480</v>
      </c>
      <c r="Y597" s="77">
        <v>638</v>
      </c>
      <c r="Z597" s="77">
        <v>22</v>
      </c>
      <c r="AA597" s="77">
        <f t="shared" si="79"/>
        <v>0.30624000000000001</v>
      </c>
      <c r="AB597" s="77" t="s">
        <v>70</v>
      </c>
      <c r="AC597" s="77"/>
      <c r="AD597" s="77"/>
      <c r="AE597" s="77"/>
      <c r="AF597" s="77">
        <f t="shared" si="80"/>
        <v>395909536</v>
      </c>
      <c r="AG597" s="77">
        <f t="shared" si="81"/>
        <v>638</v>
      </c>
      <c r="AH597" s="77">
        <f t="shared" si="82"/>
        <v>22</v>
      </c>
      <c r="AI597" s="77">
        <f t="shared" si="83"/>
        <v>0.30624000000000001</v>
      </c>
      <c r="AJ597" s="77" t="s">
        <v>72</v>
      </c>
      <c r="AK597" s="77">
        <v>395909536</v>
      </c>
      <c r="AL597" s="78">
        <v>44673</v>
      </c>
      <c r="AM597" s="78">
        <v>44673</v>
      </c>
      <c r="AN597" s="78">
        <v>44676</v>
      </c>
      <c r="AO597" s="78">
        <v>44676</v>
      </c>
      <c r="AP597" s="78">
        <v>44676</v>
      </c>
      <c r="AQ597" s="77" t="s">
        <v>89</v>
      </c>
      <c r="AR597" s="77"/>
      <c r="AS597" s="77"/>
      <c r="AT597" s="77"/>
      <c r="AU597" s="77"/>
      <c r="AV597" s="78"/>
      <c r="AW597" s="77" t="s">
        <v>1198</v>
      </c>
      <c r="AX597" s="77"/>
      <c r="AY597" s="77"/>
      <c r="AZ597" s="77"/>
      <c r="BA597" s="77"/>
      <c r="BB597" s="77"/>
      <c r="BC597" s="77"/>
      <c r="BD597" s="77"/>
      <c r="BE597" s="77">
        <f t="shared" si="84"/>
        <v>17</v>
      </c>
      <c r="BF597" s="77">
        <f t="shared" si="85"/>
        <v>4</v>
      </c>
      <c r="BG597" s="77">
        <f t="shared" si="86"/>
        <v>2022</v>
      </c>
      <c r="BH597" s="77"/>
    </row>
    <row r="598" spans="1:60">
      <c r="A598" s="77" t="s">
        <v>55</v>
      </c>
      <c r="B598" s="77" t="s">
        <v>56</v>
      </c>
      <c r="C598" s="77">
        <v>395909747</v>
      </c>
      <c r="D598" s="77"/>
      <c r="E598" s="77" t="s">
        <v>7166</v>
      </c>
      <c r="F598" s="77" t="s">
        <v>59</v>
      </c>
      <c r="G598" s="77" t="s">
        <v>7257</v>
      </c>
      <c r="H598" s="77" t="s">
        <v>7258</v>
      </c>
      <c r="I598" s="77" t="s">
        <v>62</v>
      </c>
      <c r="J598" s="77" t="s">
        <v>63</v>
      </c>
      <c r="K598" s="77">
        <v>30349</v>
      </c>
      <c r="L598" s="77" t="s">
        <v>7080</v>
      </c>
      <c r="M598" s="77" t="s">
        <v>7081</v>
      </c>
      <c r="N598" s="77" t="s">
        <v>7082</v>
      </c>
      <c r="O598" s="77" t="s">
        <v>445</v>
      </c>
      <c r="P598" s="77">
        <v>76904</v>
      </c>
      <c r="Q598" s="77"/>
      <c r="R598" s="77"/>
      <c r="S598" s="77"/>
      <c r="T598" s="77"/>
      <c r="U598" s="77">
        <v>49303156</v>
      </c>
      <c r="V598" s="77">
        <v>0</v>
      </c>
      <c r="W598" s="77" t="s">
        <v>134</v>
      </c>
      <c r="X598" s="77">
        <v>480</v>
      </c>
      <c r="Y598" s="77">
        <v>638</v>
      </c>
      <c r="Z598" s="77">
        <v>22</v>
      </c>
      <c r="AA598" s="77">
        <f t="shared" si="79"/>
        <v>0.30624000000000001</v>
      </c>
      <c r="AB598" s="77" t="s">
        <v>70</v>
      </c>
      <c r="AC598" s="77"/>
      <c r="AD598" s="77"/>
      <c r="AE598" s="77"/>
      <c r="AF598" s="77">
        <f t="shared" si="80"/>
        <v>395909747</v>
      </c>
      <c r="AG598" s="77">
        <f t="shared" si="81"/>
        <v>638</v>
      </c>
      <c r="AH598" s="77">
        <f t="shared" si="82"/>
        <v>22</v>
      </c>
      <c r="AI598" s="77">
        <f t="shared" si="83"/>
        <v>0.30624000000000001</v>
      </c>
      <c r="AJ598" s="77" t="s">
        <v>72</v>
      </c>
      <c r="AK598" s="77">
        <v>395909747</v>
      </c>
      <c r="AL598" s="78">
        <v>44673</v>
      </c>
      <c r="AM598" s="78">
        <v>44673</v>
      </c>
      <c r="AN598" s="78">
        <v>44676</v>
      </c>
      <c r="AO598" s="78">
        <v>44676</v>
      </c>
      <c r="AP598" s="78">
        <v>44676</v>
      </c>
      <c r="AQ598" s="77" t="s">
        <v>89</v>
      </c>
      <c r="AR598" s="77"/>
      <c r="AS598" s="77"/>
      <c r="AT598" s="77"/>
      <c r="AU598" s="77"/>
      <c r="AV598" s="78"/>
      <c r="AW598" s="77" t="s">
        <v>1198</v>
      </c>
      <c r="AX598" s="77"/>
      <c r="AY598" s="77"/>
      <c r="AZ598" s="77"/>
      <c r="BA598" s="77"/>
      <c r="BB598" s="77"/>
      <c r="BC598" s="77"/>
      <c r="BD598" s="77"/>
      <c r="BE598" s="77">
        <f t="shared" si="84"/>
        <v>17</v>
      </c>
      <c r="BF598" s="77">
        <f t="shared" si="85"/>
        <v>4</v>
      </c>
      <c r="BG598" s="77">
        <f t="shared" si="86"/>
        <v>2022</v>
      </c>
      <c r="BH598" s="77"/>
    </row>
    <row r="599" spans="1:60">
      <c r="A599" s="77" t="s">
        <v>55</v>
      </c>
      <c r="B599" s="77" t="s">
        <v>56</v>
      </c>
      <c r="C599" s="77">
        <v>395909823</v>
      </c>
      <c r="D599" s="77"/>
      <c r="E599" s="77" t="s">
        <v>7166</v>
      </c>
      <c r="F599" s="77" t="s">
        <v>59</v>
      </c>
      <c r="G599" s="77" t="s">
        <v>7257</v>
      </c>
      <c r="H599" s="77" t="s">
        <v>7258</v>
      </c>
      <c r="I599" s="77" t="s">
        <v>62</v>
      </c>
      <c r="J599" s="77" t="s">
        <v>63</v>
      </c>
      <c r="K599" s="77">
        <v>30349</v>
      </c>
      <c r="L599" s="77" t="s">
        <v>7080</v>
      </c>
      <c r="M599" s="77" t="s">
        <v>7081</v>
      </c>
      <c r="N599" s="77" t="s">
        <v>7082</v>
      </c>
      <c r="O599" s="77" t="s">
        <v>445</v>
      </c>
      <c r="P599" s="77">
        <v>76904</v>
      </c>
      <c r="Q599" s="77"/>
      <c r="R599" s="77"/>
      <c r="S599" s="77"/>
      <c r="T599" s="77"/>
      <c r="U599" s="77">
        <v>49303156</v>
      </c>
      <c r="V599" s="77">
        <v>0</v>
      </c>
      <c r="W599" s="77" t="s">
        <v>134</v>
      </c>
      <c r="X599" s="77">
        <v>480</v>
      </c>
      <c r="Y599" s="77">
        <v>638</v>
      </c>
      <c r="Z599" s="77">
        <v>22</v>
      </c>
      <c r="AA599" s="77">
        <f t="shared" si="79"/>
        <v>0.30624000000000001</v>
      </c>
      <c r="AB599" s="77" t="s">
        <v>70</v>
      </c>
      <c r="AC599" s="77"/>
      <c r="AD599" s="77"/>
      <c r="AE599" s="77"/>
      <c r="AF599" s="77">
        <f t="shared" si="80"/>
        <v>395909823</v>
      </c>
      <c r="AG599" s="77">
        <f t="shared" si="81"/>
        <v>638</v>
      </c>
      <c r="AH599" s="77">
        <f t="shared" si="82"/>
        <v>22</v>
      </c>
      <c r="AI599" s="77">
        <f t="shared" si="83"/>
        <v>0.30624000000000001</v>
      </c>
      <c r="AJ599" s="77" t="s">
        <v>72</v>
      </c>
      <c r="AK599" s="77">
        <v>395909823</v>
      </c>
      <c r="AL599" s="78">
        <v>44673</v>
      </c>
      <c r="AM599" s="78">
        <v>44673</v>
      </c>
      <c r="AN599" s="78">
        <v>44676</v>
      </c>
      <c r="AO599" s="78">
        <v>44676</v>
      </c>
      <c r="AP599" s="78">
        <v>44676</v>
      </c>
      <c r="AQ599" s="77" t="s">
        <v>89</v>
      </c>
      <c r="AR599" s="77"/>
      <c r="AS599" s="77"/>
      <c r="AT599" s="77"/>
      <c r="AU599" s="77"/>
      <c r="AV599" s="78"/>
      <c r="AW599" s="77" t="s">
        <v>1198</v>
      </c>
      <c r="AX599" s="77"/>
      <c r="AY599" s="77"/>
      <c r="AZ599" s="77"/>
      <c r="BA599" s="77"/>
      <c r="BB599" s="77"/>
      <c r="BC599" s="77"/>
      <c r="BD599" s="77"/>
      <c r="BE599" s="77">
        <f t="shared" si="84"/>
        <v>17</v>
      </c>
      <c r="BF599" s="77">
        <f t="shared" si="85"/>
        <v>4</v>
      </c>
      <c r="BG599" s="77">
        <f t="shared" si="86"/>
        <v>2022</v>
      </c>
      <c r="BH599" s="77"/>
    </row>
    <row r="600" spans="1:60">
      <c r="A600" s="77" t="s">
        <v>55</v>
      </c>
      <c r="B600" s="77" t="s">
        <v>56</v>
      </c>
      <c r="C600" s="77">
        <v>395909899</v>
      </c>
      <c r="D600" s="77"/>
      <c r="E600" s="77" t="s">
        <v>7166</v>
      </c>
      <c r="F600" s="77" t="s">
        <v>59</v>
      </c>
      <c r="G600" s="77" t="s">
        <v>7257</v>
      </c>
      <c r="H600" s="77" t="s">
        <v>7258</v>
      </c>
      <c r="I600" s="77" t="s">
        <v>62</v>
      </c>
      <c r="J600" s="77" t="s">
        <v>63</v>
      </c>
      <c r="K600" s="77">
        <v>30349</v>
      </c>
      <c r="L600" s="77" t="s">
        <v>7080</v>
      </c>
      <c r="M600" s="77" t="s">
        <v>7081</v>
      </c>
      <c r="N600" s="77" t="s">
        <v>7082</v>
      </c>
      <c r="O600" s="77" t="s">
        <v>445</v>
      </c>
      <c r="P600" s="77">
        <v>76904</v>
      </c>
      <c r="Q600" s="77"/>
      <c r="R600" s="77"/>
      <c r="S600" s="77"/>
      <c r="T600" s="77"/>
      <c r="U600" s="77">
        <v>49303156</v>
      </c>
      <c r="V600" s="77">
        <v>0</v>
      </c>
      <c r="W600" s="77" t="s">
        <v>134</v>
      </c>
      <c r="X600" s="77">
        <v>480</v>
      </c>
      <c r="Y600" s="77">
        <v>638</v>
      </c>
      <c r="Z600" s="77">
        <v>22</v>
      </c>
      <c r="AA600" s="77">
        <f t="shared" si="79"/>
        <v>0.30624000000000001</v>
      </c>
      <c r="AB600" s="77" t="s">
        <v>70</v>
      </c>
      <c r="AC600" s="77"/>
      <c r="AD600" s="77"/>
      <c r="AE600" s="77"/>
      <c r="AF600" s="77">
        <f t="shared" si="80"/>
        <v>395909899</v>
      </c>
      <c r="AG600" s="77">
        <f t="shared" si="81"/>
        <v>638</v>
      </c>
      <c r="AH600" s="77">
        <f t="shared" si="82"/>
        <v>22</v>
      </c>
      <c r="AI600" s="77">
        <f t="shared" si="83"/>
        <v>0.30624000000000001</v>
      </c>
      <c r="AJ600" s="77" t="s">
        <v>72</v>
      </c>
      <c r="AK600" s="77">
        <v>395909899</v>
      </c>
      <c r="AL600" s="78">
        <v>44673</v>
      </c>
      <c r="AM600" s="78">
        <v>44673</v>
      </c>
      <c r="AN600" s="78">
        <v>44676</v>
      </c>
      <c r="AO600" s="78">
        <v>44676</v>
      </c>
      <c r="AP600" s="78">
        <v>44676</v>
      </c>
      <c r="AQ600" s="77" t="s">
        <v>89</v>
      </c>
      <c r="AR600" s="77"/>
      <c r="AS600" s="77"/>
      <c r="AT600" s="77"/>
      <c r="AU600" s="77"/>
      <c r="AV600" s="78"/>
      <c r="AW600" s="77" t="s">
        <v>1198</v>
      </c>
      <c r="AX600" s="77"/>
      <c r="AY600" s="77"/>
      <c r="AZ600" s="77"/>
      <c r="BA600" s="77"/>
      <c r="BB600" s="77"/>
      <c r="BC600" s="77"/>
      <c r="BD600" s="77"/>
      <c r="BE600" s="77">
        <f t="shared" si="84"/>
        <v>17</v>
      </c>
      <c r="BF600" s="77">
        <f t="shared" si="85"/>
        <v>4</v>
      </c>
      <c r="BG600" s="77">
        <f t="shared" si="86"/>
        <v>2022</v>
      </c>
      <c r="BH600" s="77"/>
    </row>
    <row r="601" spans="1:60">
      <c r="A601" s="77" t="s">
        <v>55</v>
      </c>
      <c r="B601" s="77" t="s">
        <v>56</v>
      </c>
      <c r="C601" s="77">
        <v>395909930</v>
      </c>
      <c r="D601" s="77"/>
      <c r="E601" s="77" t="s">
        <v>7166</v>
      </c>
      <c r="F601" s="77" t="s">
        <v>59</v>
      </c>
      <c r="G601" s="77" t="s">
        <v>7257</v>
      </c>
      <c r="H601" s="77" t="s">
        <v>7258</v>
      </c>
      <c r="I601" s="77" t="s">
        <v>62</v>
      </c>
      <c r="J601" s="77" t="s">
        <v>63</v>
      </c>
      <c r="K601" s="77">
        <v>30349</v>
      </c>
      <c r="L601" s="77" t="s">
        <v>7080</v>
      </c>
      <c r="M601" s="77" t="s">
        <v>7081</v>
      </c>
      <c r="N601" s="77" t="s">
        <v>7082</v>
      </c>
      <c r="O601" s="77" t="s">
        <v>445</v>
      </c>
      <c r="P601" s="77">
        <v>76904</v>
      </c>
      <c r="Q601" s="77"/>
      <c r="R601" s="77"/>
      <c r="S601" s="77"/>
      <c r="T601" s="77"/>
      <c r="U601" s="77">
        <v>49303156</v>
      </c>
      <c r="V601" s="77">
        <v>0</v>
      </c>
      <c r="W601" s="77" t="s">
        <v>134</v>
      </c>
      <c r="X601" s="77">
        <v>480</v>
      </c>
      <c r="Y601" s="77">
        <v>638</v>
      </c>
      <c r="Z601" s="77">
        <v>22</v>
      </c>
      <c r="AA601" s="77">
        <f t="shared" si="79"/>
        <v>0.30624000000000001</v>
      </c>
      <c r="AB601" s="77" t="s">
        <v>70</v>
      </c>
      <c r="AC601" s="77"/>
      <c r="AD601" s="77"/>
      <c r="AE601" s="77"/>
      <c r="AF601" s="77">
        <f t="shared" si="80"/>
        <v>395909930</v>
      </c>
      <c r="AG601" s="77">
        <f t="shared" si="81"/>
        <v>638</v>
      </c>
      <c r="AH601" s="77">
        <f t="shared" si="82"/>
        <v>22</v>
      </c>
      <c r="AI601" s="77">
        <f t="shared" si="83"/>
        <v>0.30624000000000001</v>
      </c>
      <c r="AJ601" s="77" t="s">
        <v>72</v>
      </c>
      <c r="AK601" s="77">
        <v>395909930</v>
      </c>
      <c r="AL601" s="78">
        <v>44673</v>
      </c>
      <c r="AM601" s="78">
        <v>44673</v>
      </c>
      <c r="AN601" s="78">
        <v>44676</v>
      </c>
      <c r="AO601" s="78">
        <v>44676</v>
      </c>
      <c r="AP601" s="78">
        <v>44676</v>
      </c>
      <c r="AQ601" s="77" t="s">
        <v>89</v>
      </c>
      <c r="AR601" s="77"/>
      <c r="AS601" s="77"/>
      <c r="AT601" s="77"/>
      <c r="AU601" s="77"/>
      <c r="AV601" s="78"/>
      <c r="AW601" s="77" t="s">
        <v>1198</v>
      </c>
      <c r="AX601" s="77"/>
      <c r="AY601" s="77"/>
      <c r="AZ601" s="77"/>
      <c r="BA601" s="77"/>
      <c r="BB601" s="77"/>
      <c r="BC601" s="77"/>
      <c r="BD601" s="77"/>
      <c r="BE601" s="77">
        <f t="shared" si="84"/>
        <v>17</v>
      </c>
      <c r="BF601" s="77">
        <f t="shared" si="85"/>
        <v>4</v>
      </c>
      <c r="BG601" s="77">
        <f t="shared" si="86"/>
        <v>2022</v>
      </c>
      <c r="BH601" s="77"/>
    </row>
    <row r="602" spans="1:60">
      <c r="A602" s="77" t="s">
        <v>55</v>
      </c>
      <c r="B602" s="77" t="s">
        <v>56</v>
      </c>
      <c r="C602" s="77">
        <v>395093180</v>
      </c>
      <c r="D602" s="77"/>
      <c r="E602" s="77" t="s">
        <v>7166</v>
      </c>
      <c r="F602" s="77" t="s">
        <v>5498</v>
      </c>
      <c r="G602" s="77" t="s">
        <v>7238</v>
      </c>
      <c r="H602" s="77" t="s">
        <v>7239</v>
      </c>
      <c r="I602" s="77" t="s">
        <v>444</v>
      </c>
      <c r="J602" s="77" t="s">
        <v>445</v>
      </c>
      <c r="K602" s="77">
        <v>77061</v>
      </c>
      <c r="L602" s="77" t="s">
        <v>7080</v>
      </c>
      <c r="M602" s="77" t="s">
        <v>7081</v>
      </c>
      <c r="N602" s="77" t="s">
        <v>7082</v>
      </c>
      <c r="O602" s="77" t="s">
        <v>445</v>
      </c>
      <c r="P602" s="77">
        <v>76904</v>
      </c>
      <c r="Q602" s="77"/>
      <c r="R602" s="77"/>
      <c r="S602" s="77"/>
      <c r="T602" s="77"/>
      <c r="U602" s="77">
        <v>30397572</v>
      </c>
      <c r="V602" s="77"/>
      <c r="W602" s="77" t="s">
        <v>7168</v>
      </c>
      <c r="X602" s="77">
        <v>480</v>
      </c>
      <c r="Y602" s="77">
        <v>638</v>
      </c>
      <c r="Z602" s="77">
        <v>22</v>
      </c>
      <c r="AA602" s="77">
        <f t="shared" si="79"/>
        <v>0.30624000000000001</v>
      </c>
      <c r="AB602" s="77" t="s">
        <v>70</v>
      </c>
      <c r="AC602" s="77"/>
      <c r="AD602" s="77"/>
      <c r="AE602" s="77"/>
      <c r="AF602" s="77">
        <f t="shared" si="80"/>
        <v>395093180</v>
      </c>
      <c r="AG602" s="77">
        <f t="shared" si="81"/>
        <v>638</v>
      </c>
      <c r="AH602" s="77">
        <f t="shared" si="82"/>
        <v>22</v>
      </c>
      <c r="AI602" s="77">
        <f t="shared" si="83"/>
        <v>0.30624000000000001</v>
      </c>
      <c r="AJ602" s="77" t="s">
        <v>72</v>
      </c>
      <c r="AK602" s="77">
        <v>395093180</v>
      </c>
      <c r="AL602" s="78">
        <v>44673</v>
      </c>
      <c r="AM602" s="78">
        <v>44673</v>
      </c>
      <c r="AN602" s="78">
        <v>44676</v>
      </c>
      <c r="AO602" s="78">
        <v>44676</v>
      </c>
      <c r="AP602" s="78">
        <v>44676</v>
      </c>
      <c r="AQ602" s="77" t="s">
        <v>89</v>
      </c>
      <c r="AR602" s="77"/>
      <c r="AS602" s="77"/>
      <c r="AT602" s="77"/>
      <c r="AU602" s="77"/>
      <c r="AV602" s="78"/>
      <c r="AW602" s="77" t="s">
        <v>1198</v>
      </c>
      <c r="AX602" s="77"/>
      <c r="AY602" s="77"/>
      <c r="AZ602" s="77"/>
      <c r="BA602" s="77"/>
      <c r="BB602" s="77"/>
      <c r="BC602" s="77"/>
      <c r="BD602" s="77"/>
      <c r="BE602" s="77">
        <f t="shared" si="84"/>
        <v>17</v>
      </c>
      <c r="BF602" s="77">
        <f t="shared" si="85"/>
        <v>4</v>
      </c>
      <c r="BG602" s="77">
        <f t="shared" si="86"/>
        <v>2022</v>
      </c>
      <c r="BH602" s="77"/>
    </row>
    <row r="603" spans="1:60">
      <c r="A603" s="77" t="s">
        <v>55</v>
      </c>
      <c r="B603" s="77" t="s">
        <v>56</v>
      </c>
      <c r="C603" s="77">
        <v>395093552</v>
      </c>
      <c r="D603" s="77"/>
      <c r="E603" s="77" t="s">
        <v>7166</v>
      </c>
      <c r="F603" s="77" t="s">
        <v>5498</v>
      </c>
      <c r="G603" s="77" t="s">
        <v>7238</v>
      </c>
      <c r="H603" s="77" t="s">
        <v>7239</v>
      </c>
      <c r="I603" s="77" t="s">
        <v>444</v>
      </c>
      <c r="J603" s="77" t="s">
        <v>445</v>
      </c>
      <c r="K603" s="77">
        <v>77061</v>
      </c>
      <c r="L603" s="77" t="s">
        <v>7080</v>
      </c>
      <c r="M603" s="77" t="s">
        <v>7081</v>
      </c>
      <c r="N603" s="77" t="s">
        <v>7082</v>
      </c>
      <c r="O603" s="77" t="s">
        <v>445</v>
      </c>
      <c r="P603" s="77">
        <v>76904</v>
      </c>
      <c r="Q603" s="77"/>
      <c r="R603" s="77"/>
      <c r="S603" s="77"/>
      <c r="T603" s="77"/>
      <c r="U603" s="77">
        <v>30397572</v>
      </c>
      <c r="V603" s="77"/>
      <c r="W603" s="77" t="s">
        <v>7168</v>
      </c>
      <c r="X603" s="77">
        <v>480</v>
      </c>
      <c r="Y603" s="77">
        <v>638</v>
      </c>
      <c r="Z603" s="77">
        <v>22</v>
      </c>
      <c r="AA603" s="77">
        <f t="shared" si="79"/>
        <v>0.30624000000000001</v>
      </c>
      <c r="AB603" s="77" t="s">
        <v>70</v>
      </c>
      <c r="AC603" s="77"/>
      <c r="AD603" s="77"/>
      <c r="AE603" s="77"/>
      <c r="AF603" s="77">
        <f t="shared" si="80"/>
        <v>395093552</v>
      </c>
      <c r="AG603" s="77">
        <f t="shared" si="81"/>
        <v>638</v>
      </c>
      <c r="AH603" s="77">
        <f t="shared" si="82"/>
        <v>22</v>
      </c>
      <c r="AI603" s="77">
        <f t="shared" si="83"/>
        <v>0.30624000000000001</v>
      </c>
      <c r="AJ603" s="77" t="s">
        <v>72</v>
      </c>
      <c r="AK603" s="77">
        <v>395093552</v>
      </c>
      <c r="AL603" s="78">
        <v>44673</v>
      </c>
      <c r="AM603" s="78">
        <v>44673</v>
      </c>
      <c r="AN603" s="78">
        <v>44676</v>
      </c>
      <c r="AO603" s="78">
        <v>44676</v>
      </c>
      <c r="AP603" s="78">
        <v>44676</v>
      </c>
      <c r="AQ603" s="77" t="s">
        <v>89</v>
      </c>
      <c r="AR603" s="77"/>
      <c r="AS603" s="77"/>
      <c r="AT603" s="77"/>
      <c r="AU603" s="77"/>
      <c r="AV603" s="78"/>
      <c r="AW603" s="77" t="s">
        <v>1198</v>
      </c>
      <c r="AX603" s="77"/>
      <c r="AY603" s="77"/>
      <c r="AZ603" s="77"/>
      <c r="BA603" s="77"/>
      <c r="BB603" s="77"/>
      <c r="BC603" s="77"/>
      <c r="BD603" s="77"/>
      <c r="BE603" s="77">
        <f t="shared" si="84"/>
        <v>17</v>
      </c>
      <c r="BF603" s="77">
        <f t="shared" si="85"/>
        <v>4</v>
      </c>
      <c r="BG603" s="77">
        <f t="shared" si="86"/>
        <v>2022</v>
      </c>
      <c r="BH603" s="77"/>
    </row>
    <row r="604" spans="1:60">
      <c r="A604" s="77" t="s">
        <v>55</v>
      </c>
      <c r="B604" s="77" t="s">
        <v>56</v>
      </c>
      <c r="C604" s="77">
        <v>395093633</v>
      </c>
      <c r="D604" s="77"/>
      <c r="E604" s="77" t="s">
        <v>7166</v>
      </c>
      <c r="F604" s="77" t="s">
        <v>5498</v>
      </c>
      <c r="G604" s="77" t="s">
        <v>7238</v>
      </c>
      <c r="H604" s="77" t="s">
        <v>7239</v>
      </c>
      <c r="I604" s="77" t="s">
        <v>444</v>
      </c>
      <c r="J604" s="77" t="s">
        <v>445</v>
      </c>
      <c r="K604" s="77">
        <v>77061</v>
      </c>
      <c r="L604" s="77" t="s">
        <v>7080</v>
      </c>
      <c r="M604" s="77" t="s">
        <v>7081</v>
      </c>
      <c r="N604" s="77" t="s">
        <v>7082</v>
      </c>
      <c r="O604" s="77" t="s">
        <v>445</v>
      </c>
      <c r="P604" s="77">
        <v>76904</v>
      </c>
      <c r="Q604" s="77"/>
      <c r="R604" s="77"/>
      <c r="S604" s="77"/>
      <c r="T604" s="77"/>
      <c r="U604" s="77">
        <v>30397572</v>
      </c>
      <c r="V604" s="77"/>
      <c r="W604" s="77" t="s">
        <v>7168</v>
      </c>
      <c r="X604" s="77">
        <v>480</v>
      </c>
      <c r="Y604" s="77">
        <v>638</v>
      </c>
      <c r="Z604" s="77">
        <v>22</v>
      </c>
      <c r="AA604" s="77">
        <f t="shared" si="79"/>
        <v>0.30624000000000001</v>
      </c>
      <c r="AB604" s="77" t="s">
        <v>70</v>
      </c>
      <c r="AC604" s="77"/>
      <c r="AD604" s="77"/>
      <c r="AE604" s="77"/>
      <c r="AF604" s="77">
        <f t="shared" si="80"/>
        <v>395093633</v>
      </c>
      <c r="AG604" s="77">
        <f t="shared" si="81"/>
        <v>638</v>
      </c>
      <c r="AH604" s="77">
        <f t="shared" si="82"/>
        <v>22</v>
      </c>
      <c r="AI604" s="77">
        <f t="shared" si="83"/>
        <v>0.30624000000000001</v>
      </c>
      <c r="AJ604" s="77" t="s">
        <v>72</v>
      </c>
      <c r="AK604" s="77">
        <v>395093633</v>
      </c>
      <c r="AL604" s="78">
        <v>44673</v>
      </c>
      <c r="AM604" s="78">
        <v>44673</v>
      </c>
      <c r="AN604" s="78">
        <v>44676</v>
      </c>
      <c r="AO604" s="78">
        <v>44676</v>
      </c>
      <c r="AP604" s="78">
        <v>44676</v>
      </c>
      <c r="AQ604" s="77" t="s">
        <v>89</v>
      </c>
      <c r="AR604" s="77"/>
      <c r="AS604" s="77"/>
      <c r="AT604" s="77"/>
      <c r="AU604" s="77"/>
      <c r="AV604" s="78"/>
      <c r="AW604" s="77" t="s">
        <v>1198</v>
      </c>
      <c r="AX604" s="77"/>
      <c r="AY604" s="77"/>
      <c r="AZ604" s="77"/>
      <c r="BA604" s="77"/>
      <c r="BB604" s="77"/>
      <c r="BC604" s="77"/>
      <c r="BD604" s="77"/>
      <c r="BE604" s="77">
        <f t="shared" si="84"/>
        <v>17</v>
      </c>
      <c r="BF604" s="77">
        <f t="shared" si="85"/>
        <v>4</v>
      </c>
      <c r="BG604" s="77">
        <f t="shared" si="86"/>
        <v>2022</v>
      </c>
      <c r="BH604" s="77"/>
    </row>
    <row r="605" spans="1:60">
      <c r="A605" s="77" t="s">
        <v>55</v>
      </c>
      <c r="B605" s="77" t="s">
        <v>56</v>
      </c>
      <c r="C605" s="77">
        <v>395094413</v>
      </c>
      <c r="D605" s="77"/>
      <c r="E605" s="77" t="s">
        <v>7166</v>
      </c>
      <c r="F605" s="77" t="s">
        <v>5498</v>
      </c>
      <c r="G605" s="77" t="s">
        <v>7238</v>
      </c>
      <c r="H605" s="77" t="s">
        <v>7239</v>
      </c>
      <c r="I605" s="77" t="s">
        <v>444</v>
      </c>
      <c r="J605" s="77" t="s">
        <v>445</v>
      </c>
      <c r="K605" s="77">
        <v>77061</v>
      </c>
      <c r="L605" s="77" t="s">
        <v>7080</v>
      </c>
      <c r="M605" s="77" t="s">
        <v>7081</v>
      </c>
      <c r="N605" s="77" t="s">
        <v>7082</v>
      </c>
      <c r="O605" s="77" t="s">
        <v>445</v>
      </c>
      <c r="P605" s="77">
        <v>76904</v>
      </c>
      <c r="Q605" s="77"/>
      <c r="R605" s="77"/>
      <c r="S605" s="77"/>
      <c r="T605" s="77"/>
      <c r="U605" s="77">
        <v>30397572</v>
      </c>
      <c r="V605" s="77"/>
      <c r="W605" s="77" t="s">
        <v>7168</v>
      </c>
      <c r="X605" s="77">
        <v>480</v>
      </c>
      <c r="Y605" s="77">
        <v>638</v>
      </c>
      <c r="Z605" s="77">
        <v>22</v>
      </c>
      <c r="AA605" s="77">
        <f t="shared" si="79"/>
        <v>0.30624000000000001</v>
      </c>
      <c r="AB605" s="77" t="s">
        <v>70</v>
      </c>
      <c r="AC605" s="77"/>
      <c r="AD605" s="77"/>
      <c r="AE605" s="77"/>
      <c r="AF605" s="77">
        <f t="shared" si="80"/>
        <v>395094413</v>
      </c>
      <c r="AG605" s="77">
        <f t="shared" si="81"/>
        <v>638</v>
      </c>
      <c r="AH605" s="77">
        <f t="shared" si="82"/>
        <v>22</v>
      </c>
      <c r="AI605" s="77">
        <f t="shared" si="83"/>
        <v>0.30624000000000001</v>
      </c>
      <c r="AJ605" s="77" t="s">
        <v>72</v>
      </c>
      <c r="AK605" s="77">
        <v>395094413</v>
      </c>
      <c r="AL605" s="78">
        <v>44673</v>
      </c>
      <c r="AM605" s="78">
        <v>44673</v>
      </c>
      <c r="AN605" s="78">
        <v>44676</v>
      </c>
      <c r="AO605" s="78">
        <v>44676</v>
      </c>
      <c r="AP605" s="78">
        <v>44676</v>
      </c>
      <c r="AQ605" s="77" t="s">
        <v>89</v>
      </c>
      <c r="AR605" s="77"/>
      <c r="AS605" s="77"/>
      <c r="AT605" s="77"/>
      <c r="AU605" s="77"/>
      <c r="AV605" s="78"/>
      <c r="AW605" s="77" t="s">
        <v>1198</v>
      </c>
      <c r="AX605" s="77"/>
      <c r="AY605" s="77"/>
      <c r="AZ605" s="77"/>
      <c r="BA605" s="77"/>
      <c r="BB605" s="77"/>
      <c r="BC605" s="77"/>
      <c r="BD605" s="77"/>
      <c r="BE605" s="77">
        <f t="shared" si="84"/>
        <v>17</v>
      </c>
      <c r="BF605" s="77">
        <f t="shared" si="85"/>
        <v>4</v>
      </c>
      <c r="BG605" s="77">
        <f t="shared" si="86"/>
        <v>2022</v>
      </c>
      <c r="BH605" s="77"/>
    </row>
    <row r="606" spans="1:60">
      <c r="A606" s="77" t="s">
        <v>55</v>
      </c>
      <c r="B606" s="77" t="s">
        <v>56</v>
      </c>
      <c r="C606" s="77">
        <v>395095014</v>
      </c>
      <c r="D606" s="77"/>
      <c r="E606" s="77" t="s">
        <v>7166</v>
      </c>
      <c r="F606" s="77" t="s">
        <v>5498</v>
      </c>
      <c r="G606" s="77" t="s">
        <v>7238</v>
      </c>
      <c r="H606" s="77" t="s">
        <v>7239</v>
      </c>
      <c r="I606" s="77" t="s">
        <v>444</v>
      </c>
      <c r="J606" s="77" t="s">
        <v>445</v>
      </c>
      <c r="K606" s="77">
        <v>77061</v>
      </c>
      <c r="L606" s="77" t="s">
        <v>7080</v>
      </c>
      <c r="M606" s="77" t="s">
        <v>7081</v>
      </c>
      <c r="N606" s="77" t="s">
        <v>7082</v>
      </c>
      <c r="O606" s="77" t="s">
        <v>445</v>
      </c>
      <c r="P606" s="77">
        <v>76904</v>
      </c>
      <c r="Q606" s="77"/>
      <c r="R606" s="77"/>
      <c r="S606" s="77"/>
      <c r="T606" s="77"/>
      <c r="U606" s="77">
        <v>30397572</v>
      </c>
      <c r="V606" s="77"/>
      <c r="W606" s="77" t="s">
        <v>7168</v>
      </c>
      <c r="X606" s="77">
        <v>480</v>
      </c>
      <c r="Y606" s="77">
        <v>638</v>
      </c>
      <c r="Z606" s="77">
        <v>22</v>
      </c>
      <c r="AA606" s="77">
        <f t="shared" si="79"/>
        <v>0.30624000000000001</v>
      </c>
      <c r="AB606" s="77" t="s">
        <v>70</v>
      </c>
      <c r="AC606" s="77"/>
      <c r="AD606" s="77"/>
      <c r="AE606" s="77"/>
      <c r="AF606" s="77">
        <f t="shared" si="80"/>
        <v>395095014</v>
      </c>
      <c r="AG606" s="77">
        <f t="shared" si="81"/>
        <v>638</v>
      </c>
      <c r="AH606" s="77">
        <f t="shared" si="82"/>
        <v>22</v>
      </c>
      <c r="AI606" s="77">
        <f t="shared" si="83"/>
        <v>0.30624000000000001</v>
      </c>
      <c r="AJ606" s="77" t="s">
        <v>72</v>
      </c>
      <c r="AK606" s="77">
        <v>395095014</v>
      </c>
      <c r="AL606" s="78">
        <v>44673</v>
      </c>
      <c r="AM606" s="78">
        <v>44673</v>
      </c>
      <c r="AN606" s="78">
        <v>44676</v>
      </c>
      <c r="AO606" s="78">
        <v>44676</v>
      </c>
      <c r="AP606" s="78">
        <v>44676</v>
      </c>
      <c r="AQ606" s="77" t="s">
        <v>89</v>
      </c>
      <c r="AR606" s="77"/>
      <c r="AS606" s="77"/>
      <c r="AT606" s="77"/>
      <c r="AU606" s="77"/>
      <c r="AV606" s="78"/>
      <c r="AW606" s="77" t="s">
        <v>1198</v>
      </c>
      <c r="AX606" s="77"/>
      <c r="AY606" s="77"/>
      <c r="AZ606" s="77"/>
      <c r="BA606" s="77"/>
      <c r="BB606" s="77"/>
      <c r="BC606" s="77"/>
      <c r="BD606" s="77"/>
      <c r="BE606" s="77">
        <f t="shared" si="84"/>
        <v>17</v>
      </c>
      <c r="BF606" s="77">
        <f t="shared" si="85"/>
        <v>4</v>
      </c>
      <c r="BG606" s="77">
        <f t="shared" si="86"/>
        <v>2022</v>
      </c>
      <c r="BH606" s="77"/>
    </row>
    <row r="607" spans="1:60">
      <c r="A607" s="77" t="s">
        <v>55</v>
      </c>
      <c r="B607" s="77" t="s">
        <v>56</v>
      </c>
      <c r="C607" s="77">
        <v>395095082</v>
      </c>
      <c r="D607" s="77"/>
      <c r="E607" s="77" t="s">
        <v>7166</v>
      </c>
      <c r="F607" s="77" t="s">
        <v>5498</v>
      </c>
      <c r="G607" s="77" t="s">
        <v>7238</v>
      </c>
      <c r="H607" s="77" t="s">
        <v>7239</v>
      </c>
      <c r="I607" s="77" t="s">
        <v>444</v>
      </c>
      <c r="J607" s="77" t="s">
        <v>445</v>
      </c>
      <c r="K607" s="77">
        <v>77061</v>
      </c>
      <c r="L607" s="77" t="s">
        <v>7080</v>
      </c>
      <c r="M607" s="77" t="s">
        <v>7081</v>
      </c>
      <c r="N607" s="77" t="s">
        <v>7082</v>
      </c>
      <c r="O607" s="77" t="s">
        <v>445</v>
      </c>
      <c r="P607" s="77">
        <v>76904</v>
      </c>
      <c r="Q607" s="77"/>
      <c r="R607" s="77"/>
      <c r="S607" s="77"/>
      <c r="T607" s="77"/>
      <c r="U607" s="77">
        <v>30397572</v>
      </c>
      <c r="V607" s="77"/>
      <c r="W607" s="77" t="s">
        <v>7168</v>
      </c>
      <c r="X607" s="77">
        <v>480</v>
      </c>
      <c r="Y607" s="77">
        <v>638</v>
      </c>
      <c r="Z607" s="77">
        <v>22</v>
      </c>
      <c r="AA607" s="77">
        <f t="shared" si="79"/>
        <v>0.30624000000000001</v>
      </c>
      <c r="AB607" s="77" t="s">
        <v>70</v>
      </c>
      <c r="AC607" s="77"/>
      <c r="AD607" s="77"/>
      <c r="AE607" s="77"/>
      <c r="AF607" s="77">
        <f t="shared" si="80"/>
        <v>395095082</v>
      </c>
      <c r="AG607" s="77">
        <f t="shared" si="81"/>
        <v>638</v>
      </c>
      <c r="AH607" s="77">
        <f t="shared" si="82"/>
        <v>22</v>
      </c>
      <c r="AI607" s="77">
        <f t="shared" si="83"/>
        <v>0.30624000000000001</v>
      </c>
      <c r="AJ607" s="77" t="s">
        <v>72</v>
      </c>
      <c r="AK607" s="77">
        <v>395095082</v>
      </c>
      <c r="AL607" s="78">
        <v>44673</v>
      </c>
      <c r="AM607" s="78">
        <v>44673</v>
      </c>
      <c r="AN607" s="78">
        <v>44676</v>
      </c>
      <c r="AO607" s="78">
        <v>44676</v>
      </c>
      <c r="AP607" s="78">
        <v>44676</v>
      </c>
      <c r="AQ607" s="77" t="s">
        <v>89</v>
      </c>
      <c r="AR607" s="77"/>
      <c r="AS607" s="77"/>
      <c r="AT607" s="77"/>
      <c r="AU607" s="77"/>
      <c r="AV607" s="78"/>
      <c r="AW607" s="77" t="s">
        <v>1198</v>
      </c>
      <c r="AX607" s="77"/>
      <c r="AY607" s="77"/>
      <c r="AZ607" s="77"/>
      <c r="BA607" s="77"/>
      <c r="BB607" s="77"/>
      <c r="BC607" s="77"/>
      <c r="BD607" s="77"/>
      <c r="BE607" s="77">
        <f t="shared" si="84"/>
        <v>17</v>
      </c>
      <c r="BF607" s="77">
        <f t="shared" si="85"/>
        <v>4</v>
      </c>
      <c r="BG607" s="77">
        <f t="shared" si="86"/>
        <v>2022</v>
      </c>
      <c r="BH607" s="77"/>
    </row>
    <row r="608" spans="1:60">
      <c r="A608" s="77" t="s">
        <v>55</v>
      </c>
      <c r="B608" s="77" t="s">
        <v>56</v>
      </c>
      <c r="C608" s="77">
        <v>395095247</v>
      </c>
      <c r="D608" s="77"/>
      <c r="E608" s="77" t="s">
        <v>7166</v>
      </c>
      <c r="F608" s="77" t="s">
        <v>5498</v>
      </c>
      <c r="G608" s="77" t="s">
        <v>7238</v>
      </c>
      <c r="H608" s="77" t="s">
        <v>7239</v>
      </c>
      <c r="I608" s="77" t="s">
        <v>444</v>
      </c>
      <c r="J608" s="77" t="s">
        <v>445</v>
      </c>
      <c r="K608" s="77">
        <v>77061</v>
      </c>
      <c r="L608" s="77" t="s">
        <v>7080</v>
      </c>
      <c r="M608" s="77" t="s">
        <v>7081</v>
      </c>
      <c r="N608" s="77" t="s">
        <v>7082</v>
      </c>
      <c r="O608" s="77" t="s">
        <v>445</v>
      </c>
      <c r="P608" s="77">
        <v>76904</v>
      </c>
      <c r="Q608" s="77"/>
      <c r="R608" s="77"/>
      <c r="S608" s="77"/>
      <c r="T608" s="77"/>
      <c r="U608" s="77">
        <v>30397572</v>
      </c>
      <c r="V608" s="77"/>
      <c r="W608" s="77" t="s">
        <v>7168</v>
      </c>
      <c r="X608" s="77">
        <v>480</v>
      </c>
      <c r="Y608" s="77">
        <v>638</v>
      </c>
      <c r="Z608" s="77">
        <v>22</v>
      </c>
      <c r="AA608" s="77">
        <f t="shared" si="79"/>
        <v>0.30624000000000001</v>
      </c>
      <c r="AB608" s="77" t="s">
        <v>70</v>
      </c>
      <c r="AC608" s="77"/>
      <c r="AD608" s="77"/>
      <c r="AE608" s="77"/>
      <c r="AF608" s="77">
        <f t="shared" si="80"/>
        <v>395095247</v>
      </c>
      <c r="AG608" s="77">
        <f t="shared" si="81"/>
        <v>638</v>
      </c>
      <c r="AH608" s="77">
        <f t="shared" si="82"/>
        <v>22</v>
      </c>
      <c r="AI608" s="77">
        <f t="shared" si="83"/>
        <v>0.30624000000000001</v>
      </c>
      <c r="AJ608" s="77" t="s">
        <v>72</v>
      </c>
      <c r="AK608" s="77">
        <v>395095247</v>
      </c>
      <c r="AL608" s="78">
        <v>44673</v>
      </c>
      <c r="AM608" s="78">
        <v>44673</v>
      </c>
      <c r="AN608" s="78">
        <v>44676</v>
      </c>
      <c r="AO608" s="78">
        <v>44676</v>
      </c>
      <c r="AP608" s="78">
        <v>44676</v>
      </c>
      <c r="AQ608" s="77" t="s">
        <v>89</v>
      </c>
      <c r="AR608" s="77"/>
      <c r="AS608" s="77"/>
      <c r="AT608" s="77"/>
      <c r="AU608" s="77"/>
      <c r="AV608" s="78"/>
      <c r="AW608" s="77" t="s">
        <v>1198</v>
      </c>
      <c r="AX608" s="77"/>
      <c r="AY608" s="77"/>
      <c r="AZ608" s="77"/>
      <c r="BA608" s="77"/>
      <c r="BB608" s="77"/>
      <c r="BC608" s="77"/>
      <c r="BD608" s="77"/>
      <c r="BE608" s="77">
        <f t="shared" si="84"/>
        <v>17</v>
      </c>
      <c r="BF608" s="77">
        <f t="shared" si="85"/>
        <v>4</v>
      </c>
      <c r="BG608" s="77">
        <f t="shared" si="86"/>
        <v>2022</v>
      </c>
      <c r="BH608" s="77"/>
    </row>
    <row r="609" spans="1:60">
      <c r="A609" s="77" t="s">
        <v>55</v>
      </c>
      <c r="B609" s="77" t="s">
        <v>56</v>
      </c>
      <c r="C609" s="77">
        <v>395095288</v>
      </c>
      <c r="D609" s="77"/>
      <c r="E609" s="77" t="s">
        <v>7166</v>
      </c>
      <c r="F609" s="77" t="s">
        <v>5498</v>
      </c>
      <c r="G609" s="77" t="s">
        <v>7238</v>
      </c>
      <c r="H609" s="77" t="s">
        <v>7239</v>
      </c>
      <c r="I609" s="77" t="s">
        <v>444</v>
      </c>
      <c r="J609" s="77" t="s">
        <v>445</v>
      </c>
      <c r="K609" s="77">
        <v>77061</v>
      </c>
      <c r="L609" s="77" t="s">
        <v>7080</v>
      </c>
      <c r="M609" s="77" t="s">
        <v>7081</v>
      </c>
      <c r="N609" s="77" t="s">
        <v>7082</v>
      </c>
      <c r="O609" s="77" t="s">
        <v>445</v>
      </c>
      <c r="P609" s="77">
        <v>76904</v>
      </c>
      <c r="Q609" s="77"/>
      <c r="R609" s="77"/>
      <c r="S609" s="77"/>
      <c r="T609" s="77"/>
      <c r="U609" s="77">
        <v>30397572</v>
      </c>
      <c r="V609" s="77"/>
      <c r="W609" s="77" t="s">
        <v>7168</v>
      </c>
      <c r="X609" s="77">
        <v>480</v>
      </c>
      <c r="Y609" s="77">
        <v>638</v>
      </c>
      <c r="Z609" s="77">
        <v>22</v>
      </c>
      <c r="AA609" s="77">
        <f t="shared" si="79"/>
        <v>0.30624000000000001</v>
      </c>
      <c r="AB609" s="77" t="s">
        <v>70</v>
      </c>
      <c r="AC609" s="77"/>
      <c r="AD609" s="77"/>
      <c r="AE609" s="77"/>
      <c r="AF609" s="77">
        <f t="shared" si="80"/>
        <v>395095288</v>
      </c>
      <c r="AG609" s="77">
        <f t="shared" si="81"/>
        <v>638</v>
      </c>
      <c r="AH609" s="77">
        <f t="shared" si="82"/>
        <v>22</v>
      </c>
      <c r="AI609" s="77">
        <f t="shared" si="83"/>
        <v>0.30624000000000001</v>
      </c>
      <c r="AJ609" s="77" t="s">
        <v>72</v>
      </c>
      <c r="AK609" s="77">
        <v>395095288</v>
      </c>
      <c r="AL609" s="78">
        <v>44673</v>
      </c>
      <c r="AM609" s="78">
        <v>44673</v>
      </c>
      <c r="AN609" s="78">
        <v>44676</v>
      </c>
      <c r="AO609" s="78">
        <v>44676</v>
      </c>
      <c r="AP609" s="78">
        <v>44676</v>
      </c>
      <c r="AQ609" s="77" t="s">
        <v>89</v>
      </c>
      <c r="AR609" s="77"/>
      <c r="AS609" s="77"/>
      <c r="AT609" s="77"/>
      <c r="AU609" s="77"/>
      <c r="AV609" s="78"/>
      <c r="AW609" s="77" t="s">
        <v>1198</v>
      </c>
      <c r="AX609" s="77"/>
      <c r="AY609" s="77"/>
      <c r="AZ609" s="77"/>
      <c r="BA609" s="77"/>
      <c r="BB609" s="77"/>
      <c r="BC609" s="77"/>
      <c r="BD609" s="77"/>
      <c r="BE609" s="77">
        <f t="shared" si="84"/>
        <v>17</v>
      </c>
      <c r="BF609" s="77">
        <f t="shared" si="85"/>
        <v>4</v>
      </c>
      <c r="BG609" s="77">
        <f t="shared" si="86"/>
        <v>2022</v>
      </c>
      <c r="BH609" s="77"/>
    </row>
    <row r="610" spans="1:60">
      <c r="A610" s="77" t="s">
        <v>55</v>
      </c>
      <c r="B610" s="77" t="s">
        <v>56</v>
      </c>
      <c r="C610" s="77">
        <v>394992454</v>
      </c>
      <c r="D610" s="77"/>
      <c r="E610" s="77" t="s">
        <v>7166</v>
      </c>
      <c r="F610" s="77" t="s">
        <v>5498</v>
      </c>
      <c r="G610" s="77" t="s">
        <v>7238</v>
      </c>
      <c r="H610" s="77" t="s">
        <v>7239</v>
      </c>
      <c r="I610" s="77" t="s">
        <v>444</v>
      </c>
      <c r="J610" s="77" t="s">
        <v>445</v>
      </c>
      <c r="K610" s="77">
        <v>77061</v>
      </c>
      <c r="L610" s="77" t="s">
        <v>7080</v>
      </c>
      <c r="M610" s="77" t="s">
        <v>7081</v>
      </c>
      <c r="N610" s="77" t="s">
        <v>7082</v>
      </c>
      <c r="O610" s="77" t="s">
        <v>445</v>
      </c>
      <c r="P610" s="77">
        <v>76904</v>
      </c>
      <c r="Q610" s="77"/>
      <c r="R610" s="77"/>
      <c r="S610" s="77"/>
      <c r="T610" s="77"/>
      <c r="U610" s="77">
        <v>30397572</v>
      </c>
      <c r="V610" s="77"/>
      <c r="W610" s="77" t="s">
        <v>7168</v>
      </c>
      <c r="X610" s="77">
        <v>480</v>
      </c>
      <c r="Y610" s="77">
        <v>638</v>
      </c>
      <c r="Z610" s="77">
        <v>22</v>
      </c>
      <c r="AA610" s="77">
        <f t="shared" si="79"/>
        <v>0.30624000000000001</v>
      </c>
      <c r="AB610" s="77" t="s">
        <v>70</v>
      </c>
      <c r="AC610" s="77"/>
      <c r="AD610" s="77"/>
      <c r="AE610" s="77"/>
      <c r="AF610" s="77">
        <f t="shared" si="80"/>
        <v>394992454</v>
      </c>
      <c r="AG610" s="77">
        <f t="shared" si="81"/>
        <v>638</v>
      </c>
      <c r="AH610" s="77">
        <f t="shared" si="82"/>
        <v>22</v>
      </c>
      <c r="AI610" s="77">
        <f t="shared" si="83"/>
        <v>0.30624000000000001</v>
      </c>
      <c r="AJ610" s="77" t="s">
        <v>72</v>
      </c>
      <c r="AK610" s="77">
        <v>394992454</v>
      </c>
      <c r="AL610" s="78">
        <v>44676</v>
      </c>
      <c r="AM610" s="78">
        <v>44676</v>
      </c>
      <c r="AN610" s="78">
        <v>44677</v>
      </c>
      <c r="AO610" s="78">
        <v>44677</v>
      </c>
      <c r="AP610" s="78">
        <v>44677</v>
      </c>
      <c r="AQ610" s="77" t="s">
        <v>89</v>
      </c>
      <c r="AR610" s="77"/>
      <c r="AS610" s="77"/>
      <c r="AT610" s="77"/>
      <c r="AU610" s="77"/>
      <c r="AV610" s="78"/>
      <c r="AW610" s="77" t="s">
        <v>1198</v>
      </c>
      <c r="AX610" s="77"/>
      <c r="AY610" s="77"/>
      <c r="AZ610" s="77"/>
      <c r="BA610" s="77"/>
      <c r="BB610" s="77"/>
      <c r="BC610" s="77"/>
      <c r="BD610" s="77"/>
      <c r="BE610" s="77">
        <f t="shared" si="84"/>
        <v>18</v>
      </c>
      <c r="BF610" s="77">
        <f t="shared" si="85"/>
        <v>4</v>
      </c>
      <c r="BG610" s="77">
        <f t="shared" si="86"/>
        <v>2022</v>
      </c>
      <c r="BH610" s="77"/>
    </row>
    <row r="611" spans="1:60">
      <c r="A611" s="77" t="s">
        <v>55</v>
      </c>
      <c r="B611" s="77" t="s">
        <v>56</v>
      </c>
      <c r="C611" s="77">
        <v>395002047</v>
      </c>
      <c r="D611" s="77"/>
      <c r="E611" s="77" t="s">
        <v>7166</v>
      </c>
      <c r="F611" s="77" t="s">
        <v>5498</v>
      </c>
      <c r="G611" s="77" t="s">
        <v>5499</v>
      </c>
      <c r="H611" s="77" t="s">
        <v>7167</v>
      </c>
      <c r="I611" s="77" t="s">
        <v>5501</v>
      </c>
      <c r="J611" s="77" t="s">
        <v>445</v>
      </c>
      <c r="K611" s="77">
        <v>77536</v>
      </c>
      <c r="L611" s="77" t="s">
        <v>7080</v>
      </c>
      <c r="M611" s="77" t="s">
        <v>7081</v>
      </c>
      <c r="N611" s="77" t="s">
        <v>7082</v>
      </c>
      <c r="O611" s="77" t="s">
        <v>445</v>
      </c>
      <c r="P611" s="77">
        <v>76904</v>
      </c>
      <c r="Q611" s="77"/>
      <c r="R611" s="77"/>
      <c r="S611" s="77"/>
      <c r="T611" s="77"/>
      <c r="U611" s="77">
        <v>30397572</v>
      </c>
      <c r="V611" s="77"/>
      <c r="W611" s="77" t="s">
        <v>7168</v>
      </c>
      <c r="X611" s="77">
        <v>480</v>
      </c>
      <c r="Y611" s="77">
        <v>580</v>
      </c>
      <c r="Z611" s="77">
        <v>20</v>
      </c>
      <c r="AA611" s="77">
        <f t="shared" si="79"/>
        <v>0.27839999999999998</v>
      </c>
      <c r="AB611" s="77" t="s">
        <v>70</v>
      </c>
      <c r="AC611" s="77"/>
      <c r="AD611" s="77"/>
      <c r="AE611" s="77"/>
      <c r="AF611" s="77">
        <f t="shared" si="80"/>
        <v>395002047</v>
      </c>
      <c r="AG611" s="77">
        <f t="shared" si="81"/>
        <v>580</v>
      </c>
      <c r="AH611" s="77">
        <f t="shared" si="82"/>
        <v>20</v>
      </c>
      <c r="AI611" s="77">
        <f t="shared" si="83"/>
        <v>0.27839999999999998</v>
      </c>
      <c r="AJ611" s="77" t="s">
        <v>72</v>
      </c>
      <c r="AK611" s="77">
        <v>395002047</v>
      </c>
      <c r="AL611" s="78">
        <v>44676</v>
      </c>
      <c r="AM611" s="78">
        <v>44676</v>
      </c>
      <c r="AN611" s="78">
        <v>44677</v>
      </c>
      <c r="AO611" s="78">
        <v>44677</v>
      </c>
      <c r="AP611" s="78">
        <v>44677</v>
      </c>
      <c r="AQ611" s="77" t="s">
        <v>89</v>
      </c>
      <c r="AR611" s="77"/>
      <c r="AS611" s="77"/>
      <c r="AT611" s="77"/>
      <c r="AU611" s="77"/>
      <c r="AV611" s="78"/>
      <c r="AW611" s="77" t="s">
        <v>1198</v>
      </c>
      <c r="AX611" s="77"/>
      <c r="AY611" s="77"/>
      <c r="AZ611" s="77"/>
      <c r="BA611" s="77"/>
      <c r="BB611" s="77"/>
      <c r="BC611" s="77"/>
      <c r="BD611" s="77"/>
      <c r="BE611" s="77">
        <f t="shared" si="84"/>
        <v>18</v>
      </c>
      <c r="BF611" s="77">
        <f t="shared" si="85"/>
        <v>4</v>
      </c>
      <c r="BG611" s="77">
        <f t="shared" si="86"/>
        <v>2022</v>
      </c>
      <c r="BH611" s="77"/>
    </row>
    <row r="612" spans="1:60">
      <c r="A612" s="77" t="s">
        <v>55</v>
      </c>
      <c r="B612" s="77" t="s">
        <v>56</v>
      </c>
      <c r="C612" s="77">
        <v>395002212</v>
      </c>
      <c r="D612" s="77"/>
      <c r="E612" s="77" t="s">
        <v>7166</v>
      </c>
      <c r="F612" s="77" t="s">
        <v>5498</v>
      </c>
      <c r="G612" s="77" t="s">
        <v>5499</v>
      </c>
      <c r="H612" s="77" t="s">
        <v>7167</v>
      </c>
      <c r="I612" s="77" t="s">
        <v>5501</v>
      </c>
      <c r="J612" s="77" t="s">
        <v>445</v>
      </c>
      <c r="K612" s="77">
        <v>77536</v>
      </c>
      <c r="L612" s="77" t="s">
        <v>7080</v>
      </c>
      <c r="M612" s="77" t="s">
        <v>7081</v>
      </c>
      <c r="N612" s="77" t="s">
        <v>7082</v>
      </c>
      <c r="O612" s="77" t="s">
        <v>445</v>
      </c>
      <c r="P612" s="77">
        <v>76904</v>
      </c>
      <c r="Q612" s="77"/>
      <c r="R612" s="77"/>
      <c r="S612" s="77"/>
      <c r="T612" s="77"/>
      <c r="U612" s="77">
        <v>30397572</v>
      </c>
      <c r="V612" s="77"/>
      <c r="W612" s="77" t="s">
        <v>7168</v>
      </c>
      <c r="X612" s="77">
        <v>480</v>
      </c>
      <c r="Y612" s="77">
        <v>580</v>
      </c>
      <c r="Z612" s="77">
        <v>20</v>
      </c>
      <c r="AA612" s="77">
        <f t="shared" si="79"/>
        <v>0.27839999999999998</v>
      </c>
      <c r="AB612" s="77" t="s">
        <v>70</v>
      </c>
      <c r="AC612" s="77"/>
      <c r="AD612" s="77"/>
      <c r="AE612" s="77"/>
      <c r="AF612" s="77">
        <f t="shared" si="80"/>
        <v>395002212</v>
      </c>
      <c r="AG612" s="77">
        <f t="shared" si="81"/>
        <v>580</v>
      </c>
      <c r="AH612" s="77">
        <f t="shared" si="82"/>
        <v>20</v>
      </c>
      <c r="AI612" s="77">
        <f t="shared" si="83"/>
        <v>0.27839999999999998</v>
      </c>
      <c r="AJ612" s="77" t="s">
        <v>72</v>
      </c>
      <c r="AK612" s="77">
        <v>395002212</v>
      </c>
      <c r="AL612" s="78">
        <v>44676</v>
      </c>
      <c r="AM612" s="78">
        <v>44676</v>
      </c>
      <c r="AN612" s="78">
        <v>44677</v>
      </c>
      <c r="AO612" s="78">
        <v>44677</v>
      </c>
      <c r="AP612" s="78">
        <v>44677</v>
      </c>
      <c r="AQ612" s="77" t="s">
        <v>89</v>
      </c>
      <c r="AR612" s="77"/>
      <c r="AS612" s="77"/>
      <c r="AT612" s="77"/>
      <c r="AU612" s="77"/>
      <c r="AV612" s="78"/>
      <c r="AW612" s="77" t="s">
        <v>1198</v>
      </c>
      <c r="AX612" s="77"/>
      <c r="AY612" s="77"/>
      <c r="AZ612" s="77"/>
      <c r="BA612" s="77"/>
      <c r="BB612" s="77"/>
      <c r="BC612" s="77"/>
      <c r="BD612" s="77"/>
      <c r="BE612" s="77">
        <f t="shared" si="84"/>
        <v>18</v>
      </c>
      <c r="BF612" s="77">
        <f t="shared" si="85"/>
        <v>4</v>
      </c>
      <c r="BG612" s="77">
        <f t="shared" si="86"/>
        <v>2022</v>
      </c>
      <c r="BH612" s="77"/>
    </row>
    <row r="613" spans="1:60">
      <c r="A613" s="77" t="s">
        <v>55</v>
      </c>
      <c r="B613" s="77" t="s">
        <v>56</v>
      </c>
      <c r="C613" s="77">
        <v>395002493</v>
      </c>
      <c r="D613" s="77"/>
      <c r="E613" s="77" t="s">
        <v>7166</v>
      </c>
      <c r="F613" s="77" t="s">
        <v>5498</v>
      </c>
      <c r="G613" s="77" t="s">
        <v>5499</v>
      </c>
      <c r="H613" s="77" t="s">
        <v>7167</v>
      </c>
      <c r="I613" s="77" t="s">
        <v>5501</v>
      </c>
      <c r="J613" s="77" t="s">
        <v>445</v>
      </c>
      <c r="K613" s="77">
        <v>77536</v>
      </c>
      <c r="L613" s="77" t="s">
        <v>7080</v>
      </c>
      <c r="M613" s="77" t="s">
        <v>7081</v>
      </c>
      <c r="N613" s="77" t="s">
        <v>7082</v>
      </c>
      <c r="O613" s="77" t="s">
        <v>445</v>
      </c>
      <c r="P613" s="77">
        <v>76904</v>
      </c>
      <c r="Q613" s="77"/>
      <c r="R613" s="77"/>
      <c r="S613" s="77"/>
      <c r="T613" s="77"/>
      <c r="U613" s="77">
        <v>30397572</v>
      </c>
      <c r="V613" s="77"/>
      <c r="W613" s="77" t="s">
        <v>7168</v>
      </c>
      <c r="X613" s="77">
        <v>480</v>
      </c>
      <c r="Y613" s="77">
        <v>580</v>
      </c>
      <c r="Z613" s="77">
        <v>20</v>
      </c>
      <c r="AA613" s="77">
        <f t="shared" si="79"/>
        <v>0.27839999999999998</v>
      </c>
      <c r="AB613" s="77" t="s">
        <v>70</v>
      </c>
      <c r="AC613" s="77"/>
      <c r="AD613" s="77"/>
      <c r="AE613" s="77"/>
      <c r="AF613" s="77">
        <f t="shared" si="80"/>
        <v>395002493</v>
      </c>
      <c r="AG613" s="77">
        <f t="shared" si="81"/>
        <v>580</v>
      </c>
      <c r="AH613" s="77">
        <f t="shared" si="82"/>
        <v>20</v>
      </c>
      <c r="AI613" s="77">
        <f t="shared" si="83"/>
        <v>0.27839999999999998</v>
      </c>
      <c r="AJ613" s="77" t="s">
        <v>72</v>
      </c>
      <c r="AK613" s="77">
        <v>395002493</v>
      </c>
      <c r="AL613" s="78">
        <v>44676</v>
      </c>
      <c r="AM613" s="78">
        <v>44676</v>
      </c>
      <c r="AN613" s="78">
        <v>44677</v>
      </c>
      <c r="AO613" s="78">
        <v>44677</v>
      </c>
      <c r="AP613" s="78">
        <v>44677</v>
      </c>
      <c r="AQ613" s="77" t="s">
        <v>89</v>
      </c>
      <c r="AR613" s="77"/>
      <c r="AS613" s="77"/>
      <c r="AT613" s="77"/>
      <c r="AU613" s="77"/>
      <c r="AV613" s="78"/>
      <c r="AW613" s="77" t="s">
        <v>1198</v>
      </c>
      <c r="AX613" s="77"/>
      <c r="AY613" s="77"/>
      <c r="AZ613" s="77"/>
      <c r="BA613" s="77"/>
      <c r="BB613" s="77"/>
      <c r="BC613" s="77"/>
      <c r="BD613" s="77"/>
      <c r="BE613" s="77">
        <f t="shared" si="84"/>
        <v>18</v>
      </c>
      <c r="BF613" s="77">
        <f t="shared" si="85"/>
        <v>4</v>
      </c>
      <c r="BG613" s="77">
        <f t="shared" si="86"/>
        <v>2022</v>
      </c>
      <c r="BH613" s="77"/>
    </row>
    <row r="614" spans="1:60">
      <c r="A614" s="77" t="s">
        <v>55</v>
      </c>
      <c r="B614" s="77" t="s">
        <v>56</v>
      </c>
      <c r="C614" s="77">
        <v>395002569</v>
      </c>
      <c r="D614" s="77"/>
      <c r="E614" s="77" t="s">
        <v>7166</v>
      </c>
      <c r="F614" s="77" t="s">
        <v>5498</v>
      </c>
      <c r="G614" s="77" t="s">
        <v>5499</v>
      </c>
      <c r="H614" s="77" t="s">
        <v>7167</v>
      </c>
      <c r="I614" s="77" t="s">
        <v>5501</v>
      </c>
      <c r="J614" s="77" t="s">
        <v>445</v>
      </c>
      <c r="K614" s="77">
        <v>77536</v>
      </c>
      <c r="L614" s="77" t="s">
        <v>7080</v>
      </c>
      <c r="M614" s="77" t="s">
        <v>7081</v>
      </c>
      <c r="N614" s="77" t="s">
        <v>7082</v>
      </c>
      <c r="O614" s="77" t="s">
        <v>445</v>
      </c>
      <c r="P614" s="77">
        <v>76904</v>
      </c>
      <c r="Q614" s="77"/>
      <c r="R614" s="77"/>
      <c r="S614" s="77"/>
      <c r="T614" s="77"/>
      <c r="U614" s="77">
        <v>30397572</v>
      </c>
      <c r="V614" s="77"/>
      <c r="W614" s="77" t="s">
        <v>7168</v>
      </c>
      <c r="X614" s="77">
        <v>480</v>
      </c>
      <c r="Y614" s="77">
        <v>580</v>
      </c>
      <c r="Z614" s="77">
        <v>20</v>
      </c>
      <c r="AA614" s="77">
        <f t="shared" si="79"/>
        <v>0.27839999999999998</v>
      </c>
      <c r="AB614" s="77" t="s">
        <v>70</v>
      </c>
      <c r="AC614" s="77"/>
      <c r="AD614" s="77"/>
      <c r="AE614" s="77"/>
      <c r="AF614" s="77">
        <f t="shared" si="80"/>
        <v>395002569</v>
      </c>
      <c r="AG614" s="77">
        <f t="shared" si="81"/>
        <v>580</v>
      </c>
      <c r="AH614" s="77">
        <f t="shared" si="82"/>
        <v>20</v>
      </c>
      <c r="AI614" s="77">
        <f t="shared" si="83"/>
        <v>0.27839999999999998</v>
      </c>
      <c r="AJ614" s="77" t="s">
        <v>72</v>
      </c>
      <c r="AK614" s="77">
        <v>395002569</v>
      </c>
      <c r="AL614" s="78">
        <v>44676</v>
      </c>
      <c r="AM614" s="78">
        <v>44676</v>
      </c>
      <c r="AN614" s="78">
        <v>44677</v>
      </c>
      <c r="AO614" s="78">
        <v>44677</v>
      </c>
      <c r="AP614" s="78">
        <v>44677</v>
      </c>
      <c r="AQ614" s="77" t="s">
        <v>89</v>
      </c>
      <c r="AR614" s="77"/>
      <c r="AS614" s="77"/>
      <c r="AT614" s="77"/>
      <c r="AU614" s="77"/>
      <c r="AV614" s="78"/>
      <c r="AW614" s="77" t="s">
        <v>1198</v>
      </c>
      <c r="AX614" s="77"/>
      <c r="AY614" s="77"/>
      <c r="AZ614" s="77"/>
      <c r="BA614" s="77"/>
      <c r="BB614" s="77"/>
      <c r="BC614" s="77"/>
      <c r="BD614" s="77"/>
      <c r="BE614" s="77">
        <f t="shared" si="84"/>
        <v>18</v>
      </c>
      <c r="BF614" s="77">
        <f t="shared" si="85"/>
        <v>4</v>
      </c>
      <c r="BG614" s="77">
        <f t="shared" si="86"/>
        <v>2022</v>
      </c>
      <c r="BH614" s="77"/>
    </row>
    <row r="615" spans="1:60">
      <c r="A615" s="77" t="s">
        <v>55</v>
      </c>
      <c r="B615" s="77" t="s">
        <v>56</v>
      </c>
      <c r="C615" s="77">
        <v>395002628</v>
      </c>
      <c r="D615" s="77"/>
      <c r="E615" s="77" t="s">
        <v>7166</v>
      </c>
      <c r="F615" s="77" t="s">
        <v>5498</v>
      </c>
      <c r="G615" s="77" t="s">
        <v>5499</v>
      </c>
      <c r="H615" s="77" t="s">
        <v>7167</v>
      </c>
      <c r="I615" s="77" t="s">
        <v>5501</v>
      </c>
      <c r="J615" s="77" t="s">
        <v>445</v>
      </c>
      <c r="K615" s="77">
        <v>77536</v>
      </c>
      <c r="L615" s="77" t="s">
        <v>7080</v>
      </c>
      <c r="M615" s="77" t="s">
        <v>7081</v>
      </c>
      <c r="N615" s="77" t="s">
        <v>7082</v>
      </c>
      <c r="O615" s="77" t="s">
        <v>445</v>
      </c>
      <c r="P615" s="77">
        <v>76904</v>
      </c>
      <c r="Q615" s="77"/>
      <c r="R615" s="77"/>
      <c r="S615" s="77"/>
      <c r="T615" s="77"/>
      <c r="U615" s="77">
        <v>30397572</v>
      </c>
      <c r="V615" s="77"/>
      <c r="W615" s="77" t="s">
        <v>7168</v>
      </c>
      <c r="X615" s="77">
        <v>480</v>
      </c>
      <c r="Y615" s="77">
        <v>580</v>
      </c>
      <c r="Z615" s="77">
        <v>20</v>
      </c>
      <c r="AA615" s="77">
        <f t="shared" si="79"/>
        <v>0.27839999999999998</v>
      </c>
      <c r="AB615" s="77" t="s">
        <v>70</v>
      </c>
      <c r="AC615" s="77"/>
      <c r="AD615" s="77"/>
      <c r="AE615" s="77"/>
      <c r="AF615" s="77">
        <f t="shared" si="80"/>
        <v>395002628</v>
      </c>
      <c r="AG615" s="77">
        <f t="shared" si="81"/>
        <v>580</v>
      </c>
      <c r="AH615" s="77">
        <f t="shared" si="82"/>
        <v>20</v>
      </c>
      <c r="AI615" s="77">
        <f t="shared" si="83"/>
        <v>0.27839999999999998</v>
      </c>
      <c r="AJ615" s="77" t="s">
        <v>72</v>
      </c>
      <c r="AK615" s="77">
        <v>395002628</v>
      </c>
      <c r="AL615" s="78">
        <v>44676</v>
      </c>
      <c r="AM615" s="78">
        <v>44676</v>
      </c>
      <c r="AN615" s="78">
        <v>44677</v>
      </c>
      <c r="AO615" s="78">
        <v>44677</v>
      </c>
      <c r="AP615" s="78">
        <v>44677</v>
      </c>
      <c r="AQ615" s="77" t="s">
        <v>89</v>
      </c>
      <c r="AR615" s="77"/>
      <c r="AS615" s="77"/>
      <c r="AT615" s="77"/>
      <c r="AU615" s="77"/>
      <c r="AV615" s="78"/>
      <c r="AW615" s="77" t="s">
        <v>1198</v>
      </c>
      <c r="AX615" s="77"/>
      <c r="AY615" s="77"/>
      <c r="AZ615" s="77"/>
      <c r="BA615" s="77"/>
      <c r="BB615" s="77"/>
      <c r="BC615" s="77"/>
      <c r="BD615" s="77"/>
      <c r="BE615" s="77">
        <f t="shared" si="84"/>
        <v>18</v>
      </c>
      <c r="BF615" s="77">
        <f t="shared" si="85"/>
        <v>4</v>
      </c>
      <c r="BG615" s="77">
        <f t="shared" si="86"/>
        <v>2022</v>
      </c>
      <c r="BH615" s="77"/>
    </row>
    <row r="616" spans="1:60">
      <c r="A616" s="77" t="s">
        <v>55</v>
      </c>
      <c r="B616" s="77" t="s">
        <v>56</v>
      </c>
      <c r="C616" s="77">
        <v>395002713</v>
      </c>
      <c r="D616" s="77"/>
      <c r="E616" s="77" t="s">
        <v>7166</v>
      </c>
      <c r="F616" s="77" t="s">
        <v>5498</v>
      </c>
      <c r="G616" s="77" t="s">
        <v>5499</v>
      </c>
      <c r="H616" s="77" t="s">
        <v>7167</v>
      </c>
      <c r="I616" s="77" t="s">
        <v>5501</v>
      </c>
      <c r="J616" s="77" t="s">
        <v>445</v>
      </c>
      <c r="K616" s="77">
        <v>77536</v>
      </c>
      <c r="L616" s="77" t="s">
        <v>7080</v>
      </c>
      <c r="M616" s="77" t="s">
        <v>7081</v>
      </c>
      <c r="N616" s="77" t="s">
        <v>7082</v>
      </c>
      <c r="O616" s="77" t="s">
        <v>445</v>
      </c>
      <c r="P616" s="77">
        <v>76904</v>
      </c>
      <c r="Q616" s="77"/>
      <c r="R616" s="77"/>
      <c r="S616" s="77"/>
      <c r="T616" s="77"/>
      <c r="U616" s="77">
        <v>30397572</v>
      </c>
      <c r="V616" s="77"/>
      <c r="W616" s="77" t="s">
        <v>7168</v>
      </c>
      <c r="X616" s="77">
        <v>480</v>
      </c>
      <c r="Y616" s="77">
        <v>580</v>
      </c>
      <c r="Z616" s="77">
        <v>20</v>
      </c>
      <c r="AA616" s="77">
        <f t="shared" si="79"/>
        <v>0.27839999999999998</v>
      </c>
      <c r="AB616" s="77" t="s">
        <v>70</v>
      </c>
      <c r="AC616" s="77"/>
      <c r="AD616" s="77"/>
      <c r="AE616" s="77"/>
      <c r="AF616" s="77">
        <f t="shared" si="80"/>
        <v>395002713</v>
      </c>
      <c r="AG616" s="77">
        <f t="shared" si="81"/>
        <v>580</v>
      </c>
      <c r="AH616" s="77">
        <f t="shared" si="82"/>
        <v>20</v>
      </c>
      <c r="AI616" s="77">
        <f t="shared" si="83"/>
        <v>0.27839999999999998</v>
      </c>
      <c r="AJ616" s="77" t="s">
        <v>72</v>
      </c>
      <c r="AK616" s="77">
        <v>395002713</v>
      </c>
      <c r="AL616" s="78">
        <v>44676</v>
      </c>
      <c r="AM616" s="78">
        <v>44676</v>
      </c>
      <c r="AN616" s="78">
        <v>44677</v>
      </c>
      <c r="AO616" s="78">
        <v>44677</v>
      </c>
      <c r="AP616" s="78">
        <v>44677</v>
      </c>
      <c r="AQ616" s="77" t="s">
        <v>89</v>
      </c>
      <c r="AR616" s="77"/>
      <c r="AS616" s="77"/>
      <c r="AT616" s="77"/>
      <c r="AU616" s="77"/>
      <c r="AV616" s="78"/>
      <c r="AW616" s="77" t="s">
        <v>1198</v>
      </c>
      <c r="AX616" s="77"/>
      <c r="AY616" s="77"/>
      <c r="AZ616" s="77"/>
      <c r="BA616" s="77"/>
      <c r="BB616" s="77"/>
      <c r="BC616" s="77"/>
      <c r="BD616" s="77"/>
      <c r="BE616" s="77">
        <f t="shared" si="84"/>
        <v>18</v>
      </c>
      <c r="BF616" s="77">
        <f t="shared" si="85"/>
        <v>4</v>
      </c>
      <c r="BG616" s="77">
        <f t="shared" si="86"/>
        <v>2022</v>
      </c>
      <c r="BH616" s="77"/>
    </row>
    <row r="617" spans="1:60">
      <c r="A617" s="77" t="s">
        <v>55</v>
      </c>
      <c r="B617" s="77" t="s">
        <v>56</v>
      </c>
      <c r="C617" s="77">
        <v>395002751</v>
      </c>
      <c r="D617" s="77"/>
      <c r="E617" s="77" t="s">
        <v>7166</v>
      </c>
      <c r="F617" s="77" t="s">
        <v>5498</v>
      </c>
      <c r="G617" s="77" t="s">
        <v>5499</v>
      </c>
      <c r="H617" s="77" t="s">
        <v>7167</v>
      </c>
      <c r="I617" s="77" t="s">
        <v>5501</v>
      </c>
      <c r="J617" s="77" t="s">
        <v>445</v>
      </c>
      <c r="K617" s="77">
        <v>77536</v>
      </c>
      <c r="L617" s="77" t="s">
        <v>7080</v>
      </c>
      <c r="M617" s="77" t="s">
        <v>7081</v>
      </c>
      <c r="N617" s="77" t="s">
        <v>7082</v>
      </c>
      <c r="O617" s="77" t="s">
        <v>445</v>
      </c>
      <c r="P617" s="77">
        <v>76904</v>
      </c>
      <c r="Q617" s="77"/>
      <c r="R617" s="77"/>
      <c r="S617" s="77"/>
      <c r="T617" s="77"/>
      <c r="U617" s="77">
        <v>30397572</v>
      </c>
      <c r="V617" s="77"/>
      <c r="W617" s="77" t="s">
        <v>7168</v>
      </c>
      <c r="X617" s="77">
        <v>480</v>
      </c>
      <c r="Y617" s="77">
        <v>580</v>
      </c>
      <c r="Z617" s="77">
        <v>20</v>
      </c>
      <c r="AA617" s="77">
        <f t="shared" si="79"/>
        <v>0.27839999999999998</v>
      </c>
      <c r="AB617" s="77" t="s">
        <v>70</v>
      </c>
      <c r="AC617" s="77"/>
      <c r="AD617" s="77"/>
      <c r="AE617" s="77"/>
      <c r="AF617" s="77">
        <f t="shared" si="80"/>
        <v>395002751</v>
      </c>
      <c r="AG617" s="77">
        <f t="shared" si="81"/>
        <v>580</v>
      </c>
      <c r="AH617" s="77">
        <f t="shared" si="82"/>
        <v>20</v>
      </c>
      <c r="AI617" s="77">
        <f t="shared" si="83"/>
        <v>0.27839999999999998</v>
      </c>
      <c r="AJ617" s="77" t="s">
        <v>72</v>
      </c>
      <c r="AK617" s="77">
        <v>395002751</v>
      </c>
      <c r="AL617" s="78">
        <v>44676</v>
      </c>
      <c r="AM617" s="78">
        <v>44676</v>
      </c>
      <c r="AN617" s="78">
        <v>44677</v>
      </c>
      <c r="AO617" s="78">
        <v>44677</v>
      </c>
      <c r="AP617" s="78">
        <v>44677</v>
      </c>
      <c r="AQ617" s="77" t="s">
        <v>89</v>
      </c>
      <c r="AR617" s="77"/>
      <c r="AS617" s="77"/>
      <c r="AT617" s="77"/>
      <c r="AU617" s="77"/>
      <c r="AV617" s="78"/>
      <c r="AW617" s="77" t="s">
        <v>1198</v>
      </c>
      <c r="AX617" s="77"/>
      <c r="AY617" s="77"/>
      <c r="AZ617" s="77"/>
      <c r="BA617" s="77"/>
      <c r="BB617" s="77"/>
      <c r="BC617" s="77"/>
      <c r="BD617" s="77"/>
      <c r="BE617" s="77">
        <f t="shared" si="84"/>
        <v>18</v>
      </c>
      <c r="BF617" s="77">
        <f t="shared" si="85"/>
        <v>4</v>
      </c>
      <c r="BG617" s="77">
        <f t="shared" si="86"/>
        <v>2022</v>
      </c>
      <c r="BH617" s="77"/>
    </row>
    <row r="618" spans="1:60">
      <c r="A618" s="77" t="s">
        <v>55</v>
      </c>
      <c r="B618" s="77" t="s">
        <v>56</v>
      </c>
      <c r="C618" s="77">
        <v>395002948</v>
      </c>
      <c r="D618" s="77"/>
      <c r="E618" s="77" t="s">
        <v>7166</v>
      </c>
      <c r="F618" s="77" t="s">
        <v>5498</v>
      </c>
      <c r="G618" s="77" t="s">
        <v>5499</v>
      </c>
      <c r="H618" s="77" t="s">
        <v>7167</v>
      </c>
      <c r="I618" s="77" t="s">
        <v>5501</v>
      </c>
      <c r="J618" s="77" t="s">
        <v>445</v>
      </c>
      <c r="K618" s="77">
        <v>77536</v>
      </c>
      <c r="L618" s="77" t="s">
        <v>7080</v>
      </c>
      <c r="M618" s="77" t="s">
        <v>7081</v>
      </c>
      <c r="N618" s="77" t="s">
        <v>7082</v>
      </c>
      <c r="O618" s="77" t="s">
        <v>445</v>
      </c>
      <c r="P618" s="77">
        <v>76904</v>
      </c>
      <c r="Q618" s="77"/>
      <c r="R618" s="77"/>
      <c r="S618" s="77"/>
      <c r="T618" s="77"/>
      <c r="U618" s="77">
        <v>30397572</v>
      </c>
      <c r="V618" s="77"/>
      <c r="W618" s="77" t="s">
        <v>7168</v>
      </c>
      <c r="X618" s="77">
        <v>480</v>
      </c>
      <c r="Y618" s="77">
        <v>580</v>
      </c>
      <c r="Z618" s="77">
        <v>20</v>
      </c>
      <c r="AA618" s="77">
        <f t="shared" si="79"/>
        <v>0.27839999999999998</v>
      </c>
      <c r="AB618" s="77" t="s">
        <v>70</v>
      </c>
      <c r="AC618" s="77"/>
      <c r="AD618" s="77"/>
      <c r="AE618" s="77"/>
      <c r="AF618" s="77">
        <f t="shared" si="80"/>
        <v>395002948</v>
      </c>
      <c r="AG618" s="77">
        <f t="shared" si="81"/>
        <v>580</v>
      </c>
      <c r="AH618" s="77">
        <f t="shared" si="82"/>
        <v>20</v>
      </c>
      <c r="AI618" s="77">
        <f t="shared" si="83"/>
        <v>0.27839999999999998</v>
      </c>
      <c r="AJ618" s="77" t="s">
        <v>72</v>
      </c>
      <c r="AK618" s="77">
        <v>395002948</v>
      </c>
      <c r="AL618" s="78">
        <v>44676</v>
      </c>
      <c r="AM618" s="78">
        <v>44676</v>
      </c>
      <c r="AN618" s="78">
        <v>44677</v>
      </c>
      <c r="AO618" s="78">
        <v>44677</v>
      </c>
      <c r="AP618" s="78">
        <v>44677</v>
      </c>
      <c r="AQ618" s="77" t="s">
        <v>89</v>
      </c>
      <c r="AR618" s="77"/>
      <c r="AS618" s="77"/>
      <c r="AT618" s="77"/>
      <c r="AU618" s="77"/>
      <c r="AV618" s="78"/>
      <c r="AW618" s="77" t="s">
        <v>1198</v>
      </c>
      <c r="AX618" s="77"/>
      <c r="AY618" s="77"/>
      <c r="AZ618" s="77"/>
      <c r="BA618" s="77"/>
      <c r="BB618" s="77"/>
      <c r="BC618" s="77"/>
      <c r="BD618" s="77"/>
      <c r="BE618" s="77">
        <f t="shared" si="84"/>
        <v>18</v>
      </c>
      <c r="BF618" s="77">
        <f t="shared" si="85"/>
        <v>4</v>
      </c>
      <c r="BG618" s="77">
        <f t="shared" si="86"/>
        <v>2022</v>
      </c>
      <c r="BH618" s="77"/>
    </row>
    <row r="619" spans="1:60">
      <c r="A619" s="77" t="s">
        <v>55</v>
      </c>
      <c r="B619" s="77" t="s">
        <v>56</v>
      </c>
      <c r="C619" s="77">
        <v>395003015</v>
      </c>
      <c r="D619" s="77"/>
      <c r="E619" s="77" t="s">
        <v>7166</v>
      </c>
      <c r="F619" s="77" t="s">
        <v>5498</v>
      </c>
      <c r="G619" s="77" t="s">
        <v>5499</v>
      </c>
      <c r="H619" s="77" t="s">
        <v>7167</v>
      </c>
      <c r="I619" s="77" t="s">
        <v>5501</v>
      </c>
      <c r="J619" s="77" t="s">
        <v>445</v>
      </c>
      <c r="K619" s="77">
        <v>77536</v>
      </c>
      <c r="L619" s="77" t="s">
        <v>7080</v>
      </c>
      <c r="M619" s="77" t="s">
        <v>7081</v>
      </c>
      <c r="N619" s="77" t="s">
        <v>7082</v>
      </c>
      <c r="O619" s="77" t="s">
        <v>445</v>
      </c>
      <c r="P619" s="77">
        <v>76904</v>
      </c>
      <c r="Q619" s="77"/>
      <c r="R619" s="77"/>
      <c r="S619" s="77"/>
      <c r="T619" s="77"/>
      <c r="U619" s="77">
        <v>30397572</v>
      </c>
      <c r="V619" s="77"/>
      <c r="W619" s="77" t="s">
        <v>7168</v>
      </c>
      <c r="X619" s="77">
        <v>480</v>
      </c>
      <c r="Y619" s="77">
        <v>580</v>
      </c>
      <c r="Z619" s="77">
        <v>20</v>
      </c>
      <c r="AA619" s="77">
        <f t="shared" si="79"/>
        <v>0.27839999999999998</v>
      </c>
      <c r="AB619" s="77" t="s">
        <v>70</v>
      </c>
      <c r="AC619" s="77"/>
      <c r="AD619" s="77"/>
      <c r="AE619" s="77"/>
      <c r="AF619" s="77">
        <f t="shared" si="80"/>
        <v>395003015</v>
      </c>
      <c r="AG619" s="77">
        <f t="shared" si="81"/>
        <v>580</v>
      </c>
      <c r="AH619" s="77">
        <f t="shared" si="82"/>
        <v>20</v>
      </c>
      <c r="AI619" s="77">
        <f t="shared" si="83"/>
        <v>0.27839999999999998</v>
      </c>
      <c r="AJ619" s="77" t="s">
        <v>72</v>
      </c>
      <c r="AK619" s="77">
        <v>395003015</v>
      </c>
      <c r="AL619" s="78">
        <v>44676</v>
      </c>
      <c r="AM619" s="78">
        <v>44676</v>
      </c>
      <c r="AN619" s="78">
        <v>44677</v>
      </c>
      <c r="AO619" s="78">
        <v>44677</v>
      </c>
      <c r="AP619" s="78">
        <v>44677</v>
      </c>
      <c r="AQ619" s="77" t="s">
        <v>89</v>
      </c>
      <c r="AR619" s="77"/>
      <c r="AS619" s="77"/>
      <c r="AT619" s="77"/>
      <c r="AU619" s="77"/>
      <c r="AV619" s="78"/>
      <c r="AW619" s="77" t="s">
        <v>1198</v>
      </c>
      <c r="AX619" s="77"/>
      <c r="AY619" s="77"/>
      <c r="AZ619" s="77"/>
      <c r="BA619" s="77"/>
      <c r="BB619" s="77"/>
      <c r="BC619" s="77"/>
      <c r="BD619" s="77"/>
      <c r="BE619" s="77">
        <f t="shared" si="84"/>
        <v>18</v>
      </c>
      <c r="BF619" s="77">
        <f t="shared" si="85"/>
        <v>4</v>
      </c>
      <c r="BG619" s="77">
        <f t="shared" si="86"/>
        <v>2022</v>
      </c>
      <c r="BH619" s="77"/>
    </row>
    <row r="620" spans="1:60">
      <c r="A620" s="77" t="s">
        <v>55</v>
      </c>
      <c r="B620" s="77" t="s">
        <v>56</v>
      </c>
      <c r="C620" s="77">
        <v>395003086</v>
      </c>
      <c r="D620" s="77"/>
      <c r="E620" s="77" t="s">
        <v>7166</v>
      </c>
      <c r="F620" s="77" t="s">
        <v>5498</v>
      </c>
      <c r="G620" s="77" t="s">
        <v>5499</v>
      </c>
      <c r="H620" s="77" t="s">
        <v>7167</v>
      </c>
      <c r="I620" s="77" t="s">
        <v>5501</v>
      </c>
      <c r="J620" s="77" t="s">
        <v>445</v>
      </c>
      <c r="K620" s="77">
        <v>77536</v>
      </c>
      <c r="L620" s="77" t="s">
        <v>7080</v>
      </c>
      <c r="M620" s="77" t="s">
        <v>7081</v>
      </c>
      <c r="N620" s="77" t="s">
        <v>7082</v>
      </c>
      <c r="O620" s="77" t="s">
        <v>445</v>
      </c>
      <c r="P620" s="77">
        <v>76904</v>
      </c>
      <c r="Q620" s="77"/>
      <c r="R620" s="77"/>
      <c r="S620" s="77"/>
      <c r="T620" s="77"/>
      <c r="U620" s="77">
        <v>30397572</v>
      </c>
      <c r="V620" s="77"/>
      <c r="W620" s="77" t="s">
        <v>7168</v>
      </c>
      <c r="X620" s="77">
        <v>480</v>
      </c>
      <c r="Y620" s="77">
        <v>580</v>
      </c>
      <c r="Z620" s="77">
        <v>20</v>
      </c>
      <c r="AA620" s="77">
        <f t="shared" si="79"/>
        <v>0.27839999999999998</v>
      </c>
      <c r="AB620" s="77" t="s">
        <v>70</v>
      </c>
      <c r="AC620" s="77"/>
      <c r="AD620" s="77"/>
      <c r="AE620" s="77"/>
      <c r="AF620" s="77">
        <f t="shared" si="80"/>
        <v>395003086</v>
      </c>
      <c r="AG620" s="77">
        <f t="shared" si="81"/>
        <v>580</v>
      </c>
      <c r="AH620" s="77">
        <f t="shared" si="82"/>
        <v>20</v>
      </c>
      <c r="AI620" s="77">
        <f t="shared" si="83"/>
        <v>0.27839999999999998</v>
      </c>
      <c r="AJ620" s="77" t="s">
        <v>72</v>
      </c>
      <c r="AK620" s="77">
        <v>395003086</v>
      </c>
      <c r="AL620" s="78">
        <v>44676</v>
      </c>
      <c r="AM620" s="78">
        <v>44676</v>
      </c>
      <c r="AN620" s="78">
        <v>44677</v>
      </c>
      <c r="AO620" s="78">
        <v>44677</v>
      </c>
      <c r="AP620" s="78">
        <v>44677</v>
      </c>
      <c r="AQ620" s="77" t="s">
        <v>89</v>
      </c>
      <c r="AR620" s="77"/>
      <c r="AS620" s="77"/>
      <c r="AT620" s="77"/>
      <c r="AU620" s="77"/>
      <c r="AV620" s="78"/>
      <c r="AW620" s="77" t="s">
        <v>1198</v>
      </c>
      <c r="AX620" s="77"/>
      <c r="AY620" s="77"/>
      <c r="AZ620" s="77"/>
      <c r="BA620" s="77"/>
      <c r="BB620" s="77"/>
      <c r="BC620" s="77"/>
      <c r="BD620" s="77"/>
      <c r="BE620" s="77">
        <f t="shared" si="84"/>
        <v>18</v>
      </c>
      <c r="BF620" s="77">
        <f t="shared" si="85"/>
        <v>4</v>
      </c>
      <c r="BG620" s="77">
        <f t="shared" si="86"/>
        <v>2022</v>
      </c>
      <c r="BH620" s="77"/>
    </row>
    <row r="621" spans="1:60">
      <c r="A621" s="77" t="s">
        <v>55</v>
      </c>
      <c r="B621" s="77" t="s">
        <v>56</v>
      </c>
      <c r="C621" s="77">
        <v>395003144</v>
      </c>
      <c r="D621" s="77"/>
      <c r="E621" s="77" t="s">
        <v>7166</v>
      </c>
      <c r="F621" s="77" t="s">
        <v>5498</v>
      </c>
      <c r="G621" s="77" t="s">
        <v>5499</v>
      </c>
      <c r="H621" s="77" t="s">
        <v>7167</v>
      </c>
      <c r="I621" s="77" t="s">
        <v>5501</v>
      </c>
      <c r="J621" s="77" t="s">
        <v>445</v>
      </c>
      <c r="K621" s="77">
        <v>77536</v>
      </c>
      <c r="L621" s="77" t="s">
        <v>7080</v>
      </c>
      <c r="M621" s="77" t="s">
        <v>7081</v>
      </c>
      <c r="N621" s="77" t="s">
        <v>7082</v>
      </c>
      <c r="O621" s="77" t="s">
        <v>445</v>
      </c>
      <c r="P621" s="77">
        <v>76904</v>
      </c>
      <c r="Q621" s="77"/>
      <c r="R621" s="77"/>
      <c r="S621" s="77"/>
      <c r="T621" s="77"/>
      <c r="U621" s="77">
        <v>30397572</v>
      </c>
      <c r="V621" s="77"/>
      <c r="W621" s="77" t="s">
        <v>7168</v>
      </c>
      <c r="X621" s="77">
        <v>480</v>
      </c>
      <c r="Y621" s="77">
        <v>580</v>
      </c>
      <c r="Z621" s="77">
        <v>20</v>
      </c>
      <c r="AA621" s="77">
        <f t="shared" si="79"/>
        <v>0.27839999999999998</v>
      </c>
      <c r="AB621" s="77" t="s">
        <v>70</v>
      </c>
      <c r="AC621" s="77"/>
      <c r="AD621" s="77"/>
      <c r="AE621" s="77"/>
      <c r="AF621" s="77">
        <f t="shared" si="80"/>
        <v>395003144</v>
      </c>
      <c r="AG621" s="77">
        <f t="shared" si="81"/>
        <v>580</v>
      </c>
      <c r="AH621" s="77">
        <f t="shared" si="82"/>
        <v>20</v>
      </c>
      <c r="AI621" s="77">
        <f t="shared" si="83"/>
        <v>0.27839999999999998</v>
      </c>
      <c r="AJ621" s="77" t="s">
        <v>72</v>
      </c>
      <c r="AK621" s="77">
        <v>395003144</v>
      </c>
      <c r="AL621" s="78">
        <v>44676</v>
      </c>
      <c r="AM621" s="78">
        <v>44676</v>
      </c>
      <c r="AN621" s="78">
        <v>44677</v>
      </c>
      <c r="AO621" s="78">
        <v>44677</v>
      </c>
      <c r="AP621" s="78">
        <v>44677</v>
      </c>
      <c r="AQ621" s="77" t="s">
        <v>89</v>
      </c>
      <c r="AR621" s="77"/>
      <c r="AS621" s="77"/>
      <c r="AT621" s="77"/>
      <c r="AU621" s="77"/>
      <c r="AV621" s="78"/>
      <c r="AW621" s="77" t="s">
        <v>1198</v>
      </c>
      <c r="AX621" s="77"/>
      <c r="AY621" s="77"/>
      <c r="AZ621" s="77"/>
      <c r="BA621" s="77"/>
      <c r="BB621" s="77"/>
      <c r="BC621" s="77"/>
      <c r="BD621" s="77"/>
      <c r="BE621" s="77">
        <f t="shared" si="84"/>
        <v>18</v>
      </c>
      <c r="BF621" s="77">
        <f t="shared" si="85"/>
        <v>4</v>
      </c>
      <c r="BG621" s="77">
        <f t="shared" si="86"/>
        <v>2022</v>
      </c>
      <c r="BH621" s="77"/>
    </row>
    <row r="622" spans="1:60">
      <c r="A622" s="77" t="s">
        <v>55</v>
      </c>
      <c r="B622" s="77" t="s">
        <v>56</v>
      </c>
      <c r="C622" s="77">
        <v>395003206</v>
      </c>
      <c r="D622" s="77"/>
      <c r="E622" s="77" t="s">
        <v>7166</v>
      </c>
      <c r="F622" s="77" t="s">
        <v>5498</v>
      </c>
      <c r="G622" s="77" t="s">
        <v>5499</v>
      </c>
      <c r="H622" s="77" t="s">
        <v>7167</v>
      </c>
      <c r="I622" s="77" t="s">
        <v>5501</v>
      </c>
      <c r="J622" s="77" t="s">
        <v>445</v>
      </c>
      <c r="K622" s="77">
        <v>77536</v>
      </c>
      <c r="L622" s="77" t="s">
        <v>7080</v>
      </c>
      <c r="M622" s="77" t="s">
        <v>7081</v>
      </c>
      <c r="N622" s="77" t="s">
        <v>7082</v>
      </c>
      <c r="O622" s="77" t="s">
        <v>445</v>
      </c>
      <c r="P622" s="77">
        <v>76904</v>
      </c>
      <c r="Q622" s="77"/>
      <c r="R622" s="77"/>
      <c r="S622" s="77"/>
      <c r="T622" s="77"/>
      <c r="U622" s="77">
        <v>30397572</v>
      </c>
      <c r="V622" s="77"/>
      <c r="W622" s="77" t="s">
        <v>7168</v>
      </c>
      <c r="X622" s="77">
        <v>480</v>
      </c>
      <c r="Y622" s="77">
        <v>580</v>
      </c>
      <c r="Z622" s="77">
        <v>20</v>
      </c>
      <c r="AA622" s="77">
        <f t="shared" si="79"/>
        <v>0.27839999999999998</v>
      </c>
      <c r="AB622" s="77" t="s">
        <v>70</v>
      </c>
      <c r="AC622" s="77"/>
      <c r="AD622" s="77"/>
      <c r="AE622" s="77"/>
      <c r="AF622" s="77">
        <f t="shared" si="80"/>
        <v>395003206</v>
      </c>
      <c r="AG622" s="77">
        <f t="shared" si="81"/>
        <v>580</v>
      </c>
      <c r="AH622" s="77">
        <f t="shared" si="82"/>
        <v>20</v>
      </c>
      <c r="AI622" s="77">
        <f t="shared" si="83"/>
        <v>0.27839999999999998</v>
      </c>
      <c r="AJ622" s="77" t="s">
        <v>72</v>
      </c>
      <c r="AK622" s="77">
        <v>395003206</v>
      </c>
      <c r="AL622" s="78">
        <v>44676</v>
      </c>
      <c r="AM622" s="78">
        <v>44676</v>
      </c>
      <c r="AN622" s="78">
        <v>44677</v>
      </c>
      <c r="AO622" s="78">
        <v>44677</v>
      </c>
      <c r="AP622" s="78">
        <v>44677</v>
      </c>
      <c r="AQ622" s="77" t="s">
        <v>89</v>
      </c>
      <c r="AR622" s="77"/>
      <c r="AS622" s="77"/>
      <c r="AT622" s="77"/>
      <c r="AU622" s="77"/>
      <c r="AV622" s="78"/>
      <c r="AW622" s="77" t="s">
        <v>1198</v>
      </c>
      <c r="AX622" s="77"/>
      <c r="AY622" s="77"/>
      <c r="AZ622" s="77"/>
      <c r="BA622" s="77"/>
      <c r="BB622" s="77"/>
      <c r="BC622" s="77"/>
      <c r="BD622" s="77"/>
      <c r="BE622" s="77">
        <f t="shared" si="84"/>
        <v>18</v>
      </c>
      <c r="BF622" s="77">
        <f t="shared" si="85"/>
        <v>4</v>
      </c>
      <c r="BG622" s="77">
        <f t="shared" si="86"/>
        <v>2022</v>
      </c>
      <c r="BH622" s="77"/>
    </row>
    <row r="623" spans="1:60">
      <c r="A623" s="77" t="s">
        <v>55</v>
      </c>
      <c r="B623" s="77" t="s">
        <v>56</v>
      </c>
      <c r="C623" s="77">
        <v>394607771</v>
      </c>
      <c r="D623" s="77"/>
      <c r="E623" s="77" t="s">
        <v>7166</v>
      </c>
      <c r="F623" s="77" t="s">
        <v>5498</v>
      </c>
      <c r="G623" s="77" t="s">
        <v>5499</v>
      </c>
      <c r="H623" s="77" t="s">
        <v>7167</v>
      </c>
      <c r="I623" s="77" t="s">
        <v>5501</v>
      </c>
      <c r="J623" s="77" t="s">
        <v>445</v>
      </c>
      <c r="K623" s="77">
        <v>77536</v>
      </c>
      <c r="L623" s="77" t="s">
        <v>7080</v>
      </c>
      <c r="M623" s="77" t="s">
        <v>7081</v>
      </c>
      <c r="N623" s="77" t="s">
        <v>7082</v>
      </c>
      <c r="O623" s="77" t="s">
        <v>445</v>
      </c>
      <c r="P623" s="77">
        <v>76904</v>
      </c>
      <c r="Q623" s="77"/>
      <c r="R623" s="77"/>
      <c r="S623" s="77"/>
      <c r="T623" s="77"/>
      <c r="U623" s="77">
        <v>12005832</v>
      </c>
      <c r="V623" s="77"/>
      <c r="W623" s="77" t="s">
        <v>7168</v>
      </c>
      <c r="X623" s="77">
        <v>480</v>
      </c>
      <c r="Y623" s="77">
        <v>600</v>
      </c>
      <c r="Z623" s="77">
        <v>20</v>
      </c>
      <c r="AA623" s="77">
        <f t="shared" si="79"/>
        <v>0.28799999999999998</v>
      </c>
      <c r="AB623" s="77" t="s">
        <v>70</v>
      </c>
      <c r="AC623" s="77"/>
      <c r="AD623" s="77"/>
      <c r="AE623" s="77"/>
      <c r="AF623" s="77">
        <f t="shared" si="80"/>
        <v>394607771</v>
      </c>
      <c r="AG623" s="77">
        <f t="shared" si="81"/>
        <v>600</v>
      </c>
      <c r="AH623" s="77">
        <f t="shared" si="82"/>
        <v>20</v>
      </c>
      <c r="AI623" s="77">
        <f t="shared" si="83"/>
        <v>0.28799999999999998</v>
      </c>
      <c r="AJ623" s="77" t="s">
        <v>72</v>
      </c>
      <c r="AK623" s="77">
        <v>394607771</v>
      </c>
      <c r="AL623" s="78">
        <v>44676</v>
      </c>
      <c r="AM623" s="78">
        <v>44676</v>
      </c>
      <c r="AN623" s="78">
        <v>44677</v>
      </c>
      <c r="AO623" s="78">
        <v>44677</v>
      </c>
      <c r="AP623" s="78">
        <v>44677</v>
      </c>
      <c r="AQ623" s="77" t="s">
        <v>89</v>
      </c>
      <c r="AR623" s="77"/>
      <c r="AS623" s="77"/>
      <c r="AT623" s="77"/>
      <c r="AU623" s="77"/>
      <c r="AV623" s="78"/>
      <c r="AW623" s="77" t="s">
        <v>1198</v>
      </c>
      <c r="AX623" s="77"/>
      <c r="AY623" s="77"/>
      <c r="AZ623" s="77"/>
      <c r="BA623" s="77"/>
      <c r="BB623" s="77"/>
      <c r="BC623" s="77"/>
      <c r="BD623" s="77"/>
      <c r="BE623" s="77">
        <f t="shared" si="84"/>
        <v>18</v>
      </c>
      <c r="BF623" s="77">
        <f t="shared" si="85"/>
        <v>4</v>
      </c>
      <c r="BG623" s="77">
        <f t="shared" si="86"/>
        <v>2022</v>
      </c>
      <c r="BH623" s="77"/>
    </row>
    <row r="624" spans="1:60">
      <c r="A624" s="77" t="s">
        <v>55</v>
      </c>
      <c r="B624" s="77" t="s">
        <v>56</v>
      </c>
      <c r="C624" s="77">
        <v>395926414</v>
      </c>
      <c r="D624" s="77"/>
      <c r="E624" s="77" t="s">
        <v>7166</v>
      </c>
      <c r="F624" s="77" t="s">
        <v>59</v>
      </c>
      <c r="G624" s="77" t="s">
        <v>7257</v>
      </c>
      <c r="H624" s="77" t="s">
        <v>7258</v>
      </c>
      <c r="I624" s="77" t="s">
        <v>62</v>
      </c>
      <c r="J624" s="77" t="s">
        <v>63</v>
      </c>
      <c r="K624" s="77">
        <v>30349</v>
      </c>
      <c r="L624" s="77" t="s">
        <v>7080</v>
      </c>
      <c r="M624" s="77" t="s">
        <v>7081</v>
      </c>
      <c r="N624" s="77" t="s">
        <v>7082</v>
      </c>
      <c r="O624" s="77" t="s">
        <v>445</v>
      </c>
      <c r="P624" s="77">
        <v>76904</v>
      </c>
      <c r="Q624" s="77"/>
      <c r="R624" s="77"/>
      <c r="S624" s="77"/>
      <c r="T624" s="77"/>
      <c r="U624" s="77">
        <v>49303156</v>
      </c>
      <c r="V624" s="77">
        <v>0</v>
      </c>
      <c r="W624" s="77" t="s">
        <v>134</v>
      </c>
      <c r="X624" s="77">
        <v>480</v>
      </c>
      <c r="Y624" s="77">
        <v>638</v>
      </c>
      <c r="Z624" s="77">
        <v>22</v>
      </c>
      <c r="AA624" s="77">
        <f t="shared" si="79"/>
        <v>0.30624000000000001</v>
      </c>
      <c r="AB624" s="77" t="s">
        <v>70</v>
      </c>
      <c r="AC624" s="77"/>
      <c r="AD624" s="77"/>
      <c r="AE624" s="77"/>
      <c r="AF624" s="77">
        <f t="shared" si="80"/>
        <v>395926414</v>
      </c>
      <c r="AG624" s="77">
        <f t="shared" si="81"/>
        <v>638</v>
      </c>
      <c r="AH624" s="77">
        <f t="shared" si="82"/>
        <v>22</v>
      </c>
      <c r="AI624" s="77">
        <f t="shared" si="83"/>
        <v>0.30624000000000001</v>
      </c>
      <c r="AJ624" s="77" t="s">
        <v>72</v>
      </c>
      <c r="AK624" s="77">
        <v>395926414</v>
      </c>
      <c r="AL624" s="78">
        <v>44677</v>
      </c>
      <c r="AM624" s="78">
        <v>44677</v>
      </c>
      <c r="AN624" s="78">
        <v>44679</v>
      </c>
      <c r="AO624" s="78">
        <v>44679</v>
      </c>
      <c r="AP624" s="78">
        <v>44679</v>
      </c>
      <c r="AQ624" s="77" t="s">
        <v>89</v>
      </c>
      <c r="AR624" s="77"/>
      <c r="AS624" s="77"/>
      <c r="AT624" s="77"/>
      <c r="AU624" s="77"/>
      <c r="AV624" s="78"/>
      <c r="AW624" s="77" t="s">
        <v>1198</v>
      </c>
      <c r="AX624" s="77"/>
      <c r="AY624" s="77"/>
      <c r="AZ624" s="77"/>
      <c r="BA624" s="77"/>
      <c r="BB624" s="77"/>
      <c r="BC624" s="77"/>
      <c r="BD624" s="77"/>
      <c r="BE624" s="77">
        <f t="shared" si="84"/>
        <v>18</v>
      </c>
      <c r="BF624" s="77">
        <f t="shared" si="85"/>
        <v>4</v>
      </c>
      <c r="BG624" s="77">
        <f t="shared" si="86"/>
        <v>2022</v>
      </c>
      <c r="BH624" s="77"/>
    </row>
    <row r="625" spans="1:60">
      <c r="A625" s="77" t="s">
        <v>55</v>
      </c>
      <c r="B625" s="77" t="s">
        <v>56</v>
      </c>
      <c r="C625" s="77">
        <v>395926525</v>
      </c>
      <c r="D625" s="77"/>
      <c r="E625" s="77" t="s">
        <v>7166</v>
      </c>
      <c r="F625" s="77" t="s">
        <v>59</v>
      </c>
      <c r="G625" s="77" t="s">
        <v>7257</v>
      </c>
      <c r="H625" s="77" t="s">
        <v>7258</v>
      </c>
      <c r="I625" s="77" t="s">
        <v>62</v>
      </c>
      <c r="J625" s="77" t="s">
        <v>63</v>
      </c>
      <c r="K625" s="77">
        <v>30349</v>
      </c>
      <c r="L625" s="77" t="s">
        <v>7080</v>
      </c>
      <c r="M625" s="77" t="s">
        <v>7081</v>
      </c>
      <c r="N625" s="77" t="s">
        <v>7082</v>
      </c>
      <c r="O625" s="77" t="s">
        <v>445</v>
      </c>
      <c r="P625" s="77">
        <v>76904</v>
      </c>
      <c r="Q625" s="77"/>
      <c r="R625" s="77"/>
      <c r="S625" s="77"/>
      <c r="T625" s="77"/>
      <c r="U625" s="77">
        <v>49303156</v>
      </c>
      <c r="V625" s="77">
        <v>0</v>
      </c>
      <c r="W625" s="77" t="s">
        <v>134</v>
      </c>
      <c r="X625" s="77">
        <v>480</v>
      </c>
      <c r="Y625" s="77">
        <v>638</v>
      </c>
      <c r="Z625" s="77">
        <v>22</v>
      </c>
      <c r="AA625" s="77">
        <f t="shared" si="79"/>
        <v>0.30624000000000001</v>
      </c>
      <c r="AB625" s="77" t="s">
        <v>70</v>
      </c>
      <c r="AC625" s="77"/>
      <c r="AD625" s="77"/>
      <c r="AE625" s="77"/>
      <c r="AF625" s="77">
        <f t="shared" si="80"/>
        <v>395926525</v>
      </c>
      <c r="AG625" s="77">
        <f t="shared" si="81"/>
        <v>638</v>
      </c>
      <c r="AH625" s="77">
        <f t="shared" si="82"/>
        <v>22</v>
      </c>
      <c r="AI625" s="77">
        <f t="shared" si="83"/>
        <v>0.30624000000000001</v>
      </c>
      <c r="AJ625" s="77" t="s">
        <v>72</v>
      </c>
      <c r="AK625" s="77">
        <v>395926525</v>
      </c>
      <c r="AL625" s="78">
        <v>44677</v>
      </c>
      <c r="AM625" s="78">
        <v>44677</v>
      </c>
      <c r="AN625" s="78">
        <v>44679</v>
      </c>
      <c r="AO625" s="78">
        <v>44679</v>
      </c>
      <c r="AP625" s="78">
        <v>44679</v>
      </c>
      <c r="AQ625" s="77" t="s">
        <v>89</v>
      </c>
      <c r="AR625" s="77"/>
      <c r="AS625" s="77"/>
      <c r="AT625" s="77"/>
      <c r="AU625" s="77"/>
      <c r="AV625" s="78"/>
      <c r="AW625" s="77" t="s">
        <v>1198</v>
      </c>
      <c r="AX625" s="77"/>
      <c r="AY625" s="77"/>
      <c r="AZ625" s="77"/>
      <c r="BA625" s="77"/>
      <c r="BB625" s="77"/>
      <c r="BC625" s="77"/>
      <c r="BD625" s="77"/>
      <c r="BE625" s="77">
        <f t="shared" si="84"/>
        <v>18</v>
      </c>
      <c r="BF625" s="77">
        <f t="shared" si="85"/>
        <v>4</v>
      </c>
      <c r="BG625" s="77">
        <f t="shared" si="86"/>
        <v>2022</v>
      </c>
      <c r="BH625" s="77"/>
    </row>
    <row r="626" spans="1:60">
      <c r="A626" s="77" t="s">
        <v>55</v>
      </c>
      <c r="B626" s="77" t="s">
        <v>56</v>
      </c>
      <c r="C626" s="77">
        <v>395926596</v>
      </c>
      <c r="D626" s="77"/>
      <c r="E626" s="77" t="s">
        <v>7166</v>
      </c>
      <c r="F626" s="77" t="s">
        <v>59</v>
      </c>
      <c r="G626" s="77" t="s">
        <v>7257</v>
      </c>
      <c r="H626" s="77" t="s">
        <v>7258</v>
      </c>
      <c r="I626" s="77" t="s">
        <v>62</v>
      </c>
      <c r="J626" s="77" t="s">
        <v>63</v>
      </c>
      <c r="K626" s="77">
        <v>30349</v>
      </c>
      <c r="L626" s="77" t="s">
        <v>7080</v>
      </c>
      <c r="M626" s="77" t="s">
        <v>7081</v>
      </c>
      <c r="N626" s="77" t="s">
        <v>7082</v>
      </c>
      <c r="O626" s="77" t="s">
        <v>445</v>
      </c>
      <c r="P626" s="77">
        <v>76904</v>
      </c>
      <c r="Q626" s="77"/>
      <c r="R626" s="77"/>
      <c r="S626" s="77"/>
      <c r="T626" s="77"/>
      <c r="U626" s="77">
        <v>49303156</v>
      </c>
      <c r="V626" s="77">
        <v>0</v>
      </c>
      <c r="W626" s="77" t="s">
        <v>134</v>
      </c>
      <c r="X626" s="77">
        <v>480</v>
      </c>
      <c r="Y626" s="77">
        <v>638</v>
      </c>
      <c r="Z626" s="77">
        <v>22</v>
      </c>
      <c r="AA626" s="77">
        <f t="shared" si="79"/>
        <v>0.30624000000000001</v>
      </c>
      <c r="AB626" s="77" t="s">
        <v>70</v>
      </c>
      <c r="AC626" s="77"/>
      <c r="AD626" s="77"/>
      <c r="AE626" s="77"/>
      <c r="AF626" s="77">
        <f t="shared" si="80"/>
        <v>395926596</v>
      </c>
      <c r="AG626" s="77">
        <f t="shared" si="81"/>
        <v>638</v>
      </c>
      <c r="AH626" s="77">
        <f t="shared" si="82"/>
        <v>22</v>
      </c>
      <c r="AI626" s="77">
        <f t="shared" si="83"/>
        <v>0.30624000000000001</v>
      </c>
      <c r="AJ626" s="77" t="s">
        <v>72</v>
      </c>
      <c r="AK626" s="77">
        <v>395926596</v>
      </c>
      <c r="AL626" s="78">
        <v>44677</v>
      </c>
      <c r="AM626" s="78">
        <v>44677</v>
      </c>
      <c r="AN626" s="78">
        <v>44679</v>
      </c>
      <c r="AO626" s="78">
        <v>44679</v>
      </c>
      <c r="AP626" s="78">
        <v>44679</v>
      </c>
      <c r="AQ626" s="77" t="s">
        <v>89</v>
      </c>
      <c r="AR626" s="77"/>
      <c r="AS626" s="77"/>
      <c r="AT626" s="77"/>
      <c r="AU626" s="77"/>
      <c r="AV626" s="78"/>
      <c r="AW626" s="77" t="s">
        <v>1198</v>
      </c>
      <c r="AX626" s="77"/>
      <c r="AY626" s="77"/>
      <c r="AZ626" s="77"/>
      <c r="BA626" s="77"/>
      <c r="BB626" s="77"/>
      <c r="BC626" s="77"/>
      <c r="BD626" s="77"/>
      <c r="BE626" s="77">
        <f t="shared" si="84"/>
        <v>18</v>
      </c>
      <c r="BF626" s="77">
        <f t="shared" si="85"/>
        <v>4</v>
      </c>
      <c r="BG626" s="77">
        <f t="shared" si="86"/>
        <v>2022</v>
      </c>
      <c r="BH626" s="77"/>
    </row>
    <row r="627" spans="1:60">
      <c r="A627" s="77" t="s">
        <v>55</v>
      </c>
      <c r="B627" s="77" t="s">
        <v>56</v>
      </c>
      <c r="C627" s="77">
        <v>395336547</v>
      </c>
      <c r="D627" s="77"/>
      <c r="E627" s="77" t="s">
        <v>7166</v>
      </c>
      <c r="F627" s="77" t="s">
        <v>5498</v>
      </c>
      <c r="G627" s="77" t="s">
        <v>7172</v>
      </c>
      <c r="H627" s="77" t="s">
        <v>7173</v>
      </c>
      <c r="I627" s="77" t="s">
        <v>5501</v>
      </c>
      <c r="J627" s="77" t="s">
        <v>445</v>
      </c>
      <c r="K627" s="77">
        <v>77536</v>
      </c>
      <c r="L627" s="77" t="s">
        <v>7080</v>
      </c>
      <c r="M627" s="77" t="s">
        <v>7081</v>
      </c>
      <c r="N627" s="77" t="s">
        <v>7082</v>
      </c>
      <c r="O627" s="77" t="s">
        <v>445</v>
      </c>
      <c r="P627" s="77">
        <v>76904</v>
      </c>
      <c r="Q627" s="77"/>
      <c r="R627" s="77"/>
      <c r="S627" s="77"/>
      <c r="T627" s="77"/>
      <c r="U627" s="77">
        <v>12005832</v>
      </c>
      <c r="V627" s="77"/>
      <c r="W627" s="77" t="s">
        <v>7168</v>
      </c>
      <c r="X627" s="77">
        <v>480</v>
      </c>
      <c r="Y627" s="77">
        <v>600</v>
      </c>
      <c r="Z627" s="77">
        <v>20</v>
      </c>
      <c r="AA627" s="77">
        <f t="shared" si="79"/>
        <v>0.28799999999999998</v>
      </c>
      <c r="AB627" s="77" t="s">
        <v>70</v>
      </c>
      <c r="AC627" s="77"/>
      <c r="AD627" s="77"/>
      <c r="AE627" s="77"/>
      <c r="AF627" s="77">
        <f t="shared" si="80"/>
        <v>395336547</v>
      </c>
      <c r="AG627" s="77">
        <f t="shared" si="81"/>
        <v>600</v>
      </c>
      <c r="AH627" s="77">
        <f t="shared" si="82"/>
        <v>20</v>
      </c>
      <c r="AI627" s="77">
        <f t="shared" si="83"/>
        <v>0.28799999999999998</v>
      </c>
      <c r="AJ627" s="77" t="s">
        <v>72</v>
      </c>
      <c r="AK627" s="77">
        <v>395336547</v>
      </c>
      <c r="AL627" s="78">
        <v>44678</v>
      </c>
      <c r="AM627" s="78">
        <v>44678</v>
      </c>
      <c r="AN627" s="78">
        <v>44679</v>
      </c>
      <c r="AO627" s="78">
        <v>44679</v>
      </c>
      <c r="AP627" s="78">
        <v>44679</v>
      </c>
      <c r="AQ627" s="77" t="s">
        <v>89</v>
      </c>
      <c r="AR627" s="77"/>
      <c r="AS627" s="77"/>
      <c r="AT627" s="77"/>
      <c r="AU627" s="77"/>
      <c r="AV627" s="78"/>
      <c r="AW627" s="77" t="s">
        <v>1198</v>
      </c>
      <c r="AX627" s="77"/>
      <c r="AY627" s="77"/>
      <c r="AZ627" s="77"/>
      <c r="BA627" s="77"/>
      <c r="BB627" s="77"/>
      <c r="BC627" s="77"/>
      <c r="BD627" s="77"/>
      <c r="BE627" s="77">
        <f t="shared" si="84"/>
        <v>18</v>
      </c>
      <c r="BF627" s="77">
        <f t="shared" si="85"/>
        <v>4</v>
      </c>
      <c r="BG627" s="77">
        <f t="shared" si="86"/>
        <v>2022</v>
      </c>
      <c r="BH627" s="77"/>
    </row>
    <row r="628" spans="1:60">
      <c r="A628" s="77" t="s">
        <v>55</v>
      </c>
      <c r="B628" s="77" t="s">
        <v>56</v>
      </c>
      <c r="C628" s="77">
        <v>395336611</v>
      </c>
      <c r="D628" s="77"/>
      <c r="E628" s="77" t="s">
        <v>7166</v>
      </c>
      <c r="F628" s="77" t="s">
        <v>5498</v>
      </c>
      <c r="G628" s="77" t="s">
        <v>7172</v>
      </c>
      <c r="H628" s="77" t="s">
        <v>7173</v>
      </c>
      <c r="I628" s="77" t="s">
        <v>5501</v>
      </c>
      <c r="J628" s="77" t="s">
        <v>445</v>
      </c>
      <c r="K628" s="77">
        <v>77536</v>
      </c>
      <c r="L628" s="77" t="s">
        <v>7080</v>
      </c>
      <c r="M628" s="77" t="s">
        <v>7081</v>
      </c>
      <c r="N628" s="77" t="s">
        <v>7082</v>
      </c>
      <c r="O628" s="77" t="s">
        <v>445</v>
      </c>
      <c r="P628" s="77">
        <v>76904</v>
      </c>
      <c r="Q628" s="77"/>
      <c r="R628" s="77"/>
      <c r="S628" s="77"/>
      <c r="T628" s="77"/>
      <c r="U628" s="77">
        <v>12005832</v>
      </c>
      <c r="V628" s="77"/>
      <c r="W628" s="77" t="s">
        <v>7168</v>
      </c>
      <c r="X628" s="77">
        <v>480</v>
      </c>
      <c r="Y628" s="77">
        <v>600</v>
      </c>
      <c r="Z628" s="77">
        <v>20</v>
      </c>
      <c r="AA628" s="77">
        <f t="shared" si="79"/>
        <v>0.28799999999999998</v>
      </c>
      <c r="AB628" s="77" t="s">
        <v>70</v>
      </c>
      <c r="AC628" s="77"/>
      <c r="AD628" s="77"/>
      <c r="AE628" s="77"/>
      <c r="AF628" s="77">
        <f t="shared" si="80"/>
        <v>395336611</v>
      </c>
      <c r="AG628" s="77">
        <f t="shared" si="81"/>
        <v>600</v>
      </c>
      <c r="AH628" s="77">
        <f t="shared" si="82"/>
        <v>20</v>
      </c>
      <c r="AI628" s="77">
        <f t="shared" si="83"/>
        <v>0.28799999999999998</v>
      </c>
      <c r="AJ628" s="77" t="s">
        <v>72</v>
      </c>
      <c r="AK628" s="77">
        <v>395336611</v>
      </c>
      <c r="AL628" s="78">
        <v>44678</v>
      </c>
      <c r="AM628" s="78">
        <v>44678</v>
      </c>
      <c r="AN628" s="78">
        <v>44679</v>
      </c>
      <c r="AO628" s="78">
        <v>44679</v>
      </c>
      <c r="AP628" s="78">
        <v>44679</v>
      </c>
      <c r="AQ628" s="77" t="s">
        <v>89</v>
      </c>
      <c r="AR628" s="77"/>
      <c r="AS628" s="77"/>
      <c r="AT628" s="77"/>
      <c r="AU628" s="77"/>
      <c r="AV628" s="78"/>
      <c r="AW628" s="77" t="s">
        <v>1198</v>
      </c>
      <c r="AX628" s="77"/>
      <c r="AY628" s="77"/>
      <c r="AZ628" s="77"/>
      <c r="BA628" s="77"/>
      <c r="BB628" s="77"/>
      <c r="BC628" s="77"/>
      <c r="BD628" s="77"/>
      <c r="BE628" s="77">
        <f t="shared" si="84"/>
        <v>18</v>
      </c>
      <c r="BF628" s="77">
        <f t="shared" si="85"/>
        <v>4</v>
      </c>
      <c r="BG628" s="77">
        <f t="shared" si="86"/>
        <v>2022</v>
      </c>
      <c r="BH628" s="77"/>
    </row>
    <row r="629" spans="1:60">
      <c r="A629" s="77" t="s">
        <v>55</v>
      </c>
      <c r="B629" s="77" t="s">
        <v>56</v>
      </c>
      <c r="C629" s="77">
        <v>395336688</v>
      </c>
      <c r="D629" s="77"/>
      <c r="E629" s="77" t="s">
        <v>7166</v>
      </c>
      <c r="F629" s="77" t="s">
        <v>5498</v>
      </c>
      <c r="G629" s="77" t="s">
        <v>5499</v>
      </c>
      <c r="H629" s="77" t="s">
        <v>7167</v>
      </c>
      <c r="I629" s="77" t="s">
        <v>5501</v>
      </c>
      <c r="J629" s="77" t="s">
        <v>445</v>
      </c>
      <c r="K629" s="77">
        <v>77536</v>
      </c>
      <c r="L629" s="77" t="s">
        <v>7080</v>
      </c>
      <c r="M629" s="77" t="s">
        <v>7081</v>
      </c>
      <c r="N629" s="77" t="s">
        <v>7082</v>
      </c>
      <c r="O629" s="77" t="s">
        <v>445</v>
      </c>
      <c r="P629" s="77">
        <v>76904</v>
      </c>
      <c r="Q629" s="77"/>
      <c r="R629" s="77"/>
      <c r="S629" s="77"/>
      <c r="T629" s="77"/>
      <c r="U629" s="77">
        <v>12005832</v>
      </c>
      <c r="V629" s="77"/>
      <c r="W629" s="77" t="s">
        <v>7168</v>
      </c>
      <c r="X629" s="77">
        <v>480</v>
      </c>
      <c r="Y629" s="77">
        <v>600</v>
      </c>
      <c r="Z629" s="77">
        <v>20</v>
      </c>
      <c r="AA629" s="77">
        <f t="shared" si="79"/>
        <v>0.28799999999999998</v>
      </c>
      <c r="AB629" s="77" t="s">
        <v>70</v>
      </c>
      <c r="AC629" s="77"/>
      <c r="AD629" s="77"/>
      <c r="AE629" s="77"/>
      <c r="AF629" s="77">
        <f t="shared" si="80"/>
        <v>395336688</v>
      </c>
      <c r="AG629" s="77">
        <f t="shared" si="81"/>
        <v>600</v>
      </c>
      <c r="AH629" s="77">
        <f t="shared" si="82"/>
        <v>20</v>
      </c>
      <c r="AI629" s="77">
        <f t="shared" si="83"/>
        <v>0.28799999999999998</v>
      </c>
      <c r="AJ629" s="77" t="s">
        <v>72</v>
      </c>
      <c r="AK629" s="77">
        <v>395336688</v>
      </c>
      <c r="AL629" s="78">
        <v>44678</v>
      </c>
      <c r="AM629" s="78">
        <v>44678</v>
      </c>
      <c r="AN629" s="78">
        <v>44679</v>
      </c>
      <c r="AO629" s="78">
        <v>44679</v>
      </c>
      <c r="AP629" s="78">
        <v>44679</v>
      </c>
      <c r="AQ629" s="77" t="s">
        <v>89</v>
      </c>
      <c r="AR629" s="77"/>
      <c r="AS629" s="77"/>
      <c r="AT629" s="77"/>
      <c r="AU629" s="77"/>
      <c r="AV629" s="78"/>
      <c r="AW629" s="77" t="s">
        <v>1198</v>
      </c>
      <c r="AX629" s="77"/>
      <c r="AY629" s="77"/>
      <c r="AZ629" s="77"/>
      <c r="BA629" s="77"/>
      <c r="BB629" s="77"/>
      <c r="BC629" s="77"/>
      <c r="BD629" s="77"/>
      <c r="BE629" s="77">
        <f t="shared" si="84"/>
        <v>18</v>
      </c>
      <c r="BF629" s="77">
        <f t="shared" si="85"/>
        <v>4</v>
      </c>
      <c r="BG629" s="77">
        <f t="shared" si="86"/>
        <v>2022</v>
      </c>
      <c r="BH629" s="77"/>
    </row>
    <row r="630" spans="1:60">
      <c r="A630" s="77" t="s">
        <v>55</v>
      </c>
      <c r="B630" s="77" t="s">
        <v>56</v>
      </c>
      <c r="C630" s="77">
        <v>395336718</v>
      </c>
      <c r="D630" s="77"/>
      <c r="E630" s="77" t="s">
        <v>7166</v>
      </c>
      <c r="F630" s="77" t="s">
        <v>5498</v>
      </c>
      <c r="G630" s="77" t="s">
        <v>5499</v>
      </c>
      <c r="H630" s="77" t="s">
        <v>7167</v>
      </c>
      <c r="I630" s="77" t="s">
        <v>5501</v>
      </c>
      <c r="J630" s="77" t="s">
        <v>445</v>
      </c>
      <c r="K630" s="77">
        <v>77536</v>
      </c>
      <c r="L630" s="77" t="s">
        <v>7080</v>
      </c>
      <c r="M630" s="77" t="s">
        <v>7081</v>
      </c>
      <c r="N630" s="77" t="s">
        <v>7082</v>
      </c>
      <c r="O630" s="77" t="s">
        <v>445</v>
      </c>
      <c r="P630" s="77">
        <v>76904</v>
      </c>
      <c r="Q630" s="77"/>
      <c r="R630" s="77"/>
      <c r="S630" s="77"/>
      <c r="T630" s="77"/>
      <c r="U630" s="77">
        <v>12005832</v>
      </c>
      <c r="V630" s="77"/>
      <c r="W630" s="77" t="s">
        <v>7168</v>
      </c>
      <c r="X630" s="77">
        <v>480</v>
      </c>
      <c r="Y630" s="77">
        <v>600</v>
      </c>
      <c r="Z630" s="77">
        <v>20</v>
      </c>
      <c r="AA630" s="77">
        <f t="shared" si="79"/>
        <v>0.28799999999999998</v>
      </c>
      <c r="AB630" s="77" t="s">
        <v>70</v>
      </c>
      <c r="AC630" s="77"/>
      <c r="AD630" s="77"/>
      <c r="AE630" s="77"/>
      <c r="AF630" s="77">
        <f t="shared" si="80"/>
        <v>395336718</v>
      </c>
      <c r="AG630" s="77">
        <f t="shared" si="81"/>
        <v>600</v>
      </c>
      <c r="AH630" s="77">
        <f t="shared" si="82"/>
        <v>20</v>
      </c>
      <c r="AI630" s="77">
        <f t="shared" si="83"/>
        <v>0.28799999999999998</v>
      </c>
      <c r="AJ630" s="77" t="s">
        <v>72</v>
      </c>
      <c r="AK630" s="77">
        <v>395336718</v>
      </c>
      <c r="AL630" s="78">
        <v>44678</v>
      </c>
      <c r="AM630" s="78">
        <v>44678</v>
      </c>
      <c r="AN630" s="78">
        <v>44679</v>
      </c>
      <c r="AO630" s="78">
        <v>44679</v>
      </c>
      <c r="AP630" s="78">
        <v>44679</v>
      </c>
      <c r="AQ630" s="77" t="s">
        <v>89</v>
      </c>
      <c r="AR630" s="77"/>
      <c r="AS630" s="77"/>
      <c r="AT630" s="77"/>
      <c r="AU630" s="77"/>
      <c r="AV630" s="78"/>
      <c r="AW630" s="77" t="s">
        <v>1198</v>
      </c>
      <c r="AX630" s="77"/>
      <c r="AY630" s="77"/>
      <c r="AZ630" s="77"/>
      <c r="BA630" s="77"/>
      <c r="BB630" s="77"/>
      <c r="BC630" s="77"/>
      <c r="BD630" s="77"/>
      <c r="BE630" s="77">
        <f t="shared" si="84"/>
        <v>18</v>
      </c>
      <c r="BF630" s="77">
        <f t="shared" si="85"/>
        <v>4</v>
      </c>
      <c r="BG630" s="77">
        <f t="shared" si="86"/>
        <v>2022</v>
      </c>
      <c r="BH630" s="77"/>
    </row>
    <row r="631" spans="1:60">
      <c r="A631" s="77" t="s">
        <v>55</v>
      </c>
      <c r="B631" s="77" t="s">
        <v>56</v>
      </c>
      <c r="C631" s="77">
        <v>394848326</v>
      </c>
      <c r="D631" s="77"/>
      <c r="E631" s="77" t="s">
        <v>7166</v>
      </c>
      <c r="F631" s="77" t="s">
        <v>85</v>
      </c>
      <c r="G631" s="77" t="s">
        <v>5855</v>
      </c>
      <c r="H631" s="77" t="s">
        <v>5856</v>
      </c>
      <c r="I631" s="77" t="s">
        <v>6216</v>
      </c>
      <c r="J631" s="77" t="s">
        <v>85</v>
      </c>
      <c r="K631" s="309" t="s">
        <v>5858</v>
      </c>
      <c r="L631" s="77" t="s">
        <v>7080</v>
      </c>
      <c r="M631" s="77" t="s">
        <v>7081</v>
      </c>
      <c r="N631" s="77" t="s">
        <v>7082</v>
      </c>
      <c r="O631" s="77" t="s">
        <v>445</v>
      </c>
      <c r="P631" s="77">
        <v>76904</v>
      </c>
      <c r="Q631" s="77"/>
      <c r="R631" s="77"/>
      <c r="S631" s="77"/>
      <c r="T631" s="77"/>
      <c r="U631" s="77">
        <v>30397572</v>
      </c>
      <c r="V631" s="77"/>
      <c r="W631" s="77" t="s">
        <v>7175</v>
      </c>
      <c r="X631" s="77">
        <v>480</v>
      </c>
      <c r="Y631" s="77">
        <v>638</v>
      </c>
      <c r="Z631" s="77">
        <v>22</v>
      </c>
      <c r="AA631" s="77">
        <f t="shared" si="79"/>
        <v>0.30624000000000001</v>
      </c>
      <c r="AB631" s="77" t="s">
        <v>70</v>
      </c>
      <c r="AC631" s="77"/>
      <c r="AD631" s="77"/>
      <c r="AE631" s="77"/>
      <c r="AF631" s="77">
        <f t="shared" si="80"/>
        <v>394848326</v>
      </c>
      <c r="AG631" s="77">
        <f t="shared" si="81"/>
        <v>638</v>
      </c>
      <c r="AH631" s="77">
        <f t="shared" si="82"/>
        <v>22</v>
      </c>
      <c r="AI631" s="77">
        <f t="shared" si="83"/>
        <v>0.30624000000000001</v>
      </c>
      <c r="AJ631" s="77" t="s">
        <v>72</v>
      </c>
      <c r="AK631" s="77">
        <v>394848326</v>
      </c>
      <c r="AL631" s="78">
        <v>44676</v>
      </c>
      <c r="AM631" s="78">
        <v>44676</v>
      </c>
      <c r="AN631" s="78">
        <v>44679</v>
      </c>
      <c r="AO631" s="78">
        <v>44679</v>
      </c>
      <c r="AP631" s="78">
        <v>44679</v>
      </c>
      <c r="AQ631" s="77" t="s">
        <v>89</v>
      </c>
      <c r="AR631" s="77"/>
      <c r="AS631" s="77"/>
      <c r="AT631" s="77"/>
      <c r="AU631" s="77"/>
      <c r="AV631" s="78"/>
      <c r="AW631" s="77" t="s">
        <v>1198</v>
      </c>
      <c r="AX631" s="77"/>
      <c r="AY631" s="77"/>
      <c r="AZ631" s="77"/>
      <c r="BA631" s="77"/>
      <c r="BB631" s="77"/>
      <c r="BC631" s="77"/>
      <c r="BD631" s="77"/>
      <c r="BE631" s="77">
        <f t="shared" si="84"/>
        <v>18</v>
      </c>
      <c r="BF631" s="77">
        <f t="shared" si="85"/>
        <v>4</v>
      </c>
      <c r="BG631" s="77">
        <f t="shared" si="86"/>
        <v>2022</v>
      </c>
      <c r="BH631" s="77"/>
    </row>
    <row r="632" spans="1:60">
      <c r="A632" s="77" t="s">
        <v>55</v>
      </c>
      <c r="B632" s="77" t="s">
        <v>56</v>
      </c>
      <c r="C632" s="77">
        <v>394848505</v>
      </c>
      <c r="D632" s="77"/>
      <c r="E632" s="77" t="s">
        <v>7166</v>
      </c>
      <c r="F632" s="77" t="s">
        <v>85</v>
      </c>
      <c r="G632" s="77" t="s">
        <v>5855</v>
      </c>
      <c r="H632" s="77" t="s">
        <v>5856</v>
      </c>
      <c r="I632" s="77" t="s">
        <v>6216</v>
      </c>
      <c r="J632" s="77" t="s">
        <v>85</v>
      </c>
      <c r="K632" s="309" t="s">
        <v>5858</v>
      </c>
      <c r="L632" s="77" t="s">
        <v>7080</v>
      </c>
      <c r="M632" s="77" t="s">
        <v>7081</v>
      </c>
      <c r="N632" s="77" t="s">
        <v>7082</v>
      </c>
      <c r="O632" s="77" t="s">
        <v>445</v>
      </c>
      <c r="P632" s="77">
        <v>76904</v>
      </c>
      <c r="Q632" s="77"/>
      <c r="R632" s="77"/>
      <c r="S632" s="77"/>
      <c r="T632" s="77"/>
      <c r="U632" s="77">
        <v>30397572</v>
      </c>
      <c r="V632" s="77"/>
      <c r="W632" s="77" t="s">
        <v>7175</v>
      </c>
      <c r="X632" s="77">
        <v>480</v>
      </c>
      <c r="Y632" s="77">
        <v>290</v>
      </c>
      <c r="Z632" s="77">
        <v>10</v>
      </c>
      <c r="AA632" s="77">
        <f t="shared" si="79"/>
        <v>0.13919999999999999</v>
      </c>
      <c r="AB632" s="77" t="s">
        <v>70</v>
      </c>
      <c r="AC632" s="77"/>
      <c r="AD632" s="77"/>
      <c r="AE632" s="77"/>
      <c r="AF632" s="77">
        <f t="shared" si="80"/>
        <v>394848505</v>
      </c>
      <c r="AG632" s="77">
        <f t="shared" si="81"/>
        <v>290</v>
      </c>
      <c r="AH632" s="77">
        <f t="shared" si="82"/>
        <v>10</v>
      </c>
      <c r="AI632" s="77">
        <f t="shared" si="83"/>
        <v>0.13919999999999999</v>
      </c>
      <c r="AJ632" s="77" t="s">
        <v>72</v>
      </c>
      <c r="AK632" s="77">
        <v>394848505</v>
      </c>
      <c r="AL632" s="78">
        <v>44676</v>
      </c>
      <c r="AM632" s="78">
        <v>44676</v>
      </c>
      <c r="AN632" s="78">
        <v>44679</v>
      </c>
      <c r="AO632" s="78">
        <v>44679</v>
      </c>
      <c r="AP632" s="78">
        <v>44679</v>
      </c>
      <c r="AQ632" s="77" t="s">
        <v>89</v>
      </c>
      <c r="AR632" s="77"/>
      <c r="AS632" s="77"/>
      <c r="AT632" s="77"/>
      <c r="AU632" s="77"/>
      <c r="AV632" s="78"/>
      <c r="AW632" s="77" t="s">
        <v>1198</v>
      </c>
      <c r="AX632" s="77"/>
      <c r="AY632" s="77"/>
      <c r="AZ632" s="77"/>
      <c r="BA632" s="77"/>
      <c r="BB632" s="77"/>
      <c r="BC632" s="77"/>
      <c r="BD632" s="77"/>
      <c r="BE632" s="77">
        <f t="shared" si="84"/>
        <v>18</v>
      </c>
      <c r="BF632" s="77">
        <f t="shared" si="85"/>
        <v>4</v>
      </c>
      <c r="BG632" s="77">
        <f t="shared" si="86"/>
        <v>2022</v>
      </c>
      <c r="BH632" s="77"/>
    </row>
    <row r="633" spans="1:60">
      <c r="A633" s="77" t="s">
        <v>55</v>
      </c>
      <c r="B633" s="77" t="s">
        <v>56</v>
      </c>
      <c r="C633" s="77">
        <v>394732430</v>
      </c>
      <c r="D633" s="77"/>
      <c r="E633" s="77" t="s">
        <v>7166</v>
      </c>
      <c r="F633" s="77" t="s">
        <v>85</v>
      </c>
      <c r="G633" s="77" t="s">
        <v>7089</v>
      </c>
      <c r="H633" s="77" t="s">
        <v>7090</v>
      </c>
      <c r="I633" s="77" t="s">
        <v>5840</v>
      </c>
      <c r="J633" s="77" t="s">
        <v>85</v>
      </c>
      <c r="K633" s="309" t="s">
        <v>5841</v>
      </c>
      <c r="L633" s="77" t="s">
        <v>7080</v>
      </c>
      <c r="M633" s="77" t="s">
        <v>7081</v>
      </c>
      <c r="N633" s="77" t="s">
        <v>7082</v>
      </c>
      <c r="O633" s="77" t="s">
        <v>445</v>
      </c>
      <c r="P633" s="77">
        <v>76904</v>
      </c>
      <c r="Q633" s="77"/>
      <c r="R633" s="77"/>
      <c r="S633" s="77"/>
      <c r="T633" s="77"/>
      <c r="U633" s="77">
        <v>30397572</v>
      </c>
      <c r="V633" s="77"/>
      <c r="W633" s="77" t="s">
        <v>7175</v>
      </c>
      <c r="X633" s="77">
        <v>480</v>
      </c>
      <c r="Y633" s="77">
        <v>580</v>
      </c>
      <c r="Z633" s="77">
        <v>20</v>
      </c>
      <c r="AA633" s="77">
        <f t="shared" si="79"/>
        <v>0.27839999999999998</v>
      </c>
      <c r="AB633" s="77" t="s">
        <v>70</v>
      </c>
      <c r="AC633" s="77"/>
      <c r="AD633" s="77"/>
      <c r="AE633" s="77"/>
      <c r="AF633" s="77">
        <f t="shared" si="80"/>
        <v>394732430</v>
      </c>
      <c r="AG633" s="77">
        <f t="shared" si="81"/>
        <v>580</v>
      </c>
      <c r="AH633" s="77">
        <f t="shared" si="82"/>
        <v>20</v>
      </c>
      <c r="AI633" s="77">
        <f t="shared" si="83"/>
        <v>0.27839999999999998</v>
      </c>
      <c r="AJ633" s="77" t="s">
        <v>72</v>
      </c>
      <c r="AK633" s="77">
        <v>394732430</v>
      </c>
      <c r="AL633" s="78">
        <v>44676</v>
      </c>
      <c r="AM633" s="78">
        <v>44676</v>
      </c>
      <c r="AN633" s="78">
        <v>44679</v>
      </c>
      <c r="AO633" s="78">
        <v>44679</v>
      </c>
      <c r="AP633" s="78">
        <v>44679</v>
      </c>
      <c r="AQ633" s="77" t="s">
        <v>89</v>
      </c>
      <c r="AR633" s="77"/>
      <c r="AS633" s="77"/>
      <c r="AT633" s="77"/>
      <c r="AU633" s="77"/>
      <c r="AV633" s="78"/>
      <c r="AW633" s="77" t="s">
        <v>1198</v>
      </c>
      <c r="AX633" s="77"/>
      <c r="AY633" s="77"/>
      <c r="AZ633" s="77"/>
      <c r="BA633" s="77"/>
      <c r="BB633" s="77"/>
      <c r="BC633" s="77"/>
      <c r="BD633" s="77"/>
      <c r="BE633" s="77">
        <f t="shared" si="84"/>
        <v>18</v>
      </c>
      <c r="BF633" s="77">
        <f t="shared" si="85"/>
        <v>4</v>
      </c>
      <c r="BG633" s="77">
        <f t="shared" si="86"/>
        <v>2022</v>
      </c>
      <c r="BH633" s="77"/>
    </row>
    <row r="634" spans="1:60">
      <c r="A634" s="77" t="s">
        <v>55</v>
      </c>
      <c r="B634" s="77" t="s">
        <v>56</v>
      </c>
      <c r="C634" s="77">
        <v>394732520</v>
      </c>
      <c r="D634" s="77"/>
      <c r="E634" s="77" t="s">
        <v>7166</v>
      </c>
      <c r="F634" s="77" t="s">
        <v>85</v>
      </c>
      <c r="G634" s="77" t="s">
        <v>7089</v>
      </c>
      <c r="H634" s="77" t="s">
        <v>7090</v>
      </c>
      <c r="I634" s="77" t="s">
        <v>5840</v>
      </c>
      <c r="J634" s="77" t="s">
        <v>85</v>
      </c>
      <c r="K634" s="309" t="s">
        <v>5841</v>
      </c>
      <c r="L634" s="77" t="s">
        <v>7080</v>
      </c>
      <c r="M634" s="77" t="s">
        <v>7081</v>
      </c>
      <c r="N634" s="77" t="s">
        <v>7082</v>
      </c>
      <c r="O634" s="77" t="s">
        <v>445</v>
      </c>
      <c r="P634" s="77">
        <v>76904</v>
      </c>
      <c r="Q634" s="77"/>
      <c r="R634" s="77"/>
      <c r="S634" s="77"/>
      <c r="T634" s="77"/>
      <c r="U634" s="77">
        <v>30397572</v>
      </c>
      <c r="V634" s="77"/>
      <c r="W634" s="77" t="s">
        <v>7175</v>
      </c>
      <c r="X634" s="77">
        <v>480</v>
      </c>
      <c r="Y634" s="77">
        <v>580</v>
      </c>
      <c r="Z634" s="77">
        <v>20</v>
      </c>
      <c r="AA634" s="77">
        <f t="shared" si="79"/>
        <v>0.27839999999999998</v>
      </c>
      <c r="AB634" s="77" t="s">
        <v>70</v>
      </c>
      <c r="AC634" s="77"/>
      <c r="AD634" s="77"/>
      <c r="AE634" s="77"/>
      <c r="AF634" s="77">
        <f t="shared" si="80"/>
        <v>394732520</v>
      </c>
      <c r="AG634" s="77">
        <f t="shared" si="81"/>
        <v>580</v>
      </c>
      <c r="AH634" s="77">
        <f t="shared" si="82"/>
        <v>20</v>
      </c>
      <c r="AI634" s="77">
        <f t="shared" si="83"/>
        <v>0.27839999999999998</v>
      </c>
      <c r="AJ634" s="77" t="s">
        <v>72</v>
      </c>
      <c r="AK634" s="77">
        <v>394732520</v>
      </c>
      <c r="AL634" s="78">
        <v>44676</v>
      </c>
      <c r="AM634" s="78">
        <v>44676</v>
      </c>
      <c r="AN634" s="78">
        <v>44679</v>
      </c>
      <c r="AO634" s="78">
        <v>44679</v>
      </c>
      <c r="AP634" s="78">
        <v>44679</v>
      </c>
      <c r="AQ634" s="77" t="s">
        <v>89</v>
      </c>
      <c r="AR634" s="77"/>
      <c r="AS634" s="77"/>
      <c r="AT634" s="77"/>
      <c r="AU634" s="77"/>
      <c r="AV634" s="78"/>
      <c r="AW634" s="77" t="s">
        <v>1198</v>
      </c>
      <c r="AX634" s="77"/>
      <c r="AY634" s="77"/>
      <c r="AZ634" s="77"/>
      <c r="BA634" s="77"/>
      <c r="BB634" s="77"/>
      <c r="BC634" s="77"/>
      <c r="BD634" s="77"/>
      <c r="BE634" s="77">
        <f t="shared" si="84"/>
        <v>18</v>
      </c>
      <c r="BF634" s="77">
        <f t="shared" si="85"/>
        <v>4</v>
      </c>
      <c r="BG634" s="77">
        <f t="shared" si="86"/>
        <v>2022</v>
      </c>
      <c r="BH634" s="77"/>
    </row>
    <row r="635" spans="1:60">
      <c r="A635" s="77" t="s">
        <v>55</v>
      </c>
      <c r="B635" s="77" t="s">
        <v>56</v>
      </c>
      <c r="C635" s="77">
        <v>394732545</v>
      </c>
      <c r="D635" s="77"/>
      <c r="E635" s="77" t="s">
        <v>7166</v>
      </c>
      <c r="F635" s="77" t="s">
        <v>85</v>
      </c>
      <c r="G635" s="77" t="s">
        <v>7089</v>
      </c>
      <c r="H635" s="77" t="s">
        <v>7090</v>
      </c>
      <c r="I635" s="77" t="s">
        <v>5840</v>
      </c>
      <c r="J635" s="77" t="s">
        <v>85</v>
      </c>
      <c r="K635" s="309" t="s">
        <v>5841</v>
      </c>
      <c r="L635" s="77" t="s">
        <v>7080</v>
      </c>
      <c r="M635" s="77" t="s">
        <v>7081</v>
      </c>
      <c r="N635" s="77" t="s">
        <v>7082</v>
      </c>
      <c r="O635" s="77" t="s">
        <v>445</v>
      </c>
      <c r="P635" s="77">
        <v>76904</v>
      </c>
      <c r="Q635" s="77"/>
      <c r="R635" s="77"/>
      <c r="S635" s="77"/>
      <c r="T635" s="77"/>
      <c r="U635" s="77">
        <v>30397572</v>
      </c>
      <c r="V635" s="77"/>
      <c r="W635" s="77" t="s">
        <v>7175</v>
      </c>
      <c r="X635" s="77">
        <v>480</v>
      </c>
      <c r="Y635" s="77">
        <v>580</v>
      </c>
      <c r="Z635" s="77">
        <v>20</v>
      </c>
      <c r="AA635" s="77">
        <f t="shared" si="79"/>
        <v>0.27839999999999998</v>
      </c>
      <c r="AB635" s="77" t="s">
        <v>70</v>
      </c>
      <c r="AC635" s="77"/>
      <c r="AD635" s="77"/>
      <c r="AE635" s="77"/>
      <c r="AF635" s="77">
        <f t="shared" si="80"/>
        <v>394732545</v>
      </c>
      <c r="AG635" s="77">
        <f t="shared" si="81"/>
        <v>580</v>
      </c>
      <c r="AH635" s="77">
        <f t="shared" si="82"/>
        <v>20</v>
      </c>
      <c r="AI635" s="77">
        <f t="shared" si="83"/>
        <v>0.27839999999999998</v>
      </c>
      <c r="AJ635" s="77" t="s">
        <v>72</v>
      </c>
      <c r="AK635" s="77">
        <v>394732545</v>
      </c>
      <c r="AL635" s="78">
        <v>44676</v>
      </c>
      <c r="AM635" s="78">
        <v>44676</v>
      </c>
      <c r="AN635" s="78">
        <v>44679</v>
      </c>
      <c r="AO635" s="78">
        <v>44679</v>
      </c>
      <c r="AP635" s="78">
        <v>44679</v>
      </c>
      <c r="AQ635" s="77" t="s">
        <v>89</v>
      </c>
      <c r="AR635" s="77"/>
      <c r="AS635" s="77"/>
      <c r="AT635" s="77"/>
      <c r="AU635" s="77"/>
      <c r="AV635" s="78"/>
      <c r="AW635" s="77" t="s">
        <v>1198</v>
      </c>
      <c r="AX635" s="77"/>
      <c r="AY635" s="77"/>
      <c r="AZ635" s="77"/>
      <c r="BA635" s="77"/>
      <c r="BB635" s="77"/>
      <c r="BC635" s="77"/>
      <c r="BD635" s="77"/>
      <c r="BE635" s="77">
        <f t="shared" si="84"/>
        <v>18</v>
      </c>
      <c r="BF635" s="77">
        <f t="shared" si="85"/>
        <v>4</v>
      </c>
      <c r="BG635" s="77">
        <f t="shared" si="86"/>
        <v>2022</v>
      </c>
      <c r="BH635" s="77"/>
    </row>
    <row r="636" spans="1:60">
      <c r="A636" s="77" t="s">
        <v>55</v>
      </c>
      <c r="B636" s="77" t="s">
        <v>56</v>
      </c>
      <c r="C636" s="77">
        <v>394732587</v>
      </c>
      <c r="D636" s="77"/>
      <c r="E636" s="77" t="s">
        <v>7166</v>
      </c>
      <c r="F636" s="77" t="s">
        <v>85</v>
      </c>
      <c r="G636" s="77" t="s">
        <v>7089</v>
      </c>
      <c r="H636" s="77" t="s">
        <v>7090</v>
      </c>
      <c r="I636" s="77" t="s">
        <v>5840</v>
      </c>
      <c r="J636" s="77" t="s">
        <v>85</v>
      </c>
      <c r="K636" s="309" t="s">
        <v>5841</v>
      </c>
      <c r="L636" s="77" t="s">
        <v>7080</v>
      </c>
      <c r="M636" s="77" t="s">
        <v>7081</v>
      </c>
      <c r="N636" s="77" t="s">
        <v>7082</v>
      </c>
      <c r="O636" s="77" t="s">
        <v>445</v>
      </c>
      <c r="P636" s="77">
        <v>76904</v>
      </c>
      <c r="Q636" s="77"/>
      <c r="R636" s="77"/>
      <c r="S636" s="77"/>
      <c r="T636" s="77"/>
      <c r="U636" s="77">
        <v>30397572</v>
      </c>
      <c r="V636" s="77"/>
      <c r="W636" s="77" t="s">
        <v>7175</v>
      </c>
      <c r="X636" s="77">
        <v>480</v>
      </c>
      <c r="Y636" s="77">
        <v>580</v>
      </c>
      <c r="Z636" s="77">
        <v>20</v>
      </c>
      <c r="AA636" s="77">
        <f t="shared" si="79"/>
        <v>0.27839999999999998</v>
      </c>
      <c r="AB636" s="77" t="s">
        <v>70</v>
      </c>
      <c r="AC636" s="77"/>
      <c r="AD636" s="77"/>
      <c r="AE636" s="77"/>
      <c r="AF636" s="77">
        <f t="shared" si="80"/>
        <v>394732587</v>
      </c>
      <c r="AG636" s="77">
        <f t="shared" si="81"/>
        <v>580</v>
      </c>
      <c r="AH636" s="77">
        <f t="shared" si="82"/>
        <v>20</v>
      </c>
      <c r="AI636" s="77">
        <f t="shared" si="83"/>
        <v>0.27839999999999998</v>
      </c>
      <c r="AJ636" s="77" t="s">
        <v>72</v>
      </c>
      <c r="AK636" s="77">
        <v>394732587</v>
      </c>
      <c r="AL636" s="78">
        <v>44676</v>
      </c>
      <c r="AM636" s="78">
        <v>44676</v>
      </c>
      <c r="AN636" s="78">
        <v>44679</v>
      </c>
      <c r="AO636" s="78">
        <v>44679</v>
      </c>
      <c r="AP636" s="78">
        <v>44679</v>
      </c>
      <c r="AQ636" s="77" t="s">
        <v>89</v>
      </c>
      <c r="AR636" s="77"/>
      <c r="AS636" s="77"/>
      <c r="AT636" s="77"/>
      <c r="AU636" s="77"/>
      <c r="AV636" s="78"/>
      <c r="AW636" s="77" t="s">
        <v>1198</v>
      </c>
      <c r="AX636" s="77"/>
      <c r="AY636" s="77"/>
      <c r="AZ636" s="77"/>
      <c r="BA636" s="77"/>
      <c r="BB636" s="77"/>
      <c r="BC636" s="77"/>
      <c r="BD636" s="77"/>
      <c r="BE636" s="77">
        <f t="shared" si="84"/>
        <v>18</v>
      </c>
      <c r="BF636" s="77">
        <f t="shared" si="85"/>
        <v>4</v>
      </c>
      <c r="BG636" s="77">
        <f t="shared" si="86"/>
        <v>2022</v>
      </c>
      <c r="BH636" s="77"/>
    </row>
    <row r="637" spans="1:60">
      <c r="A637" s="77" t="s">
        <v>55</v>
      </c>
      <c r="B637" s="77" t="s">
        <v>56</v>
      </c>
      <c r="C637" s="77">
        <v>394732601</v>
      </c>
      <c r="D637" s="77"/>
      <c r="E637" s="77" t="s">
        <v>7166</v>
      </c>
      <c r="F637" s="77" t="s">
        <v>85</v>
      </c>
      <c r="G637" s="77" t="s">
        <v>7089</v>
      </c>
      <c r="H637" s="77" t="s">
        <v>7090</v>
      </c>
      <c r="I637" s="77" t="s">
        <v>5840</v>
      </c>
      <c r="J637" s="77" t="s">
        <v>85</v>
      </c>
      <c r="K637" s="309" t="s">
        <v>5841</v>
      </c>
      <c r="L637" s="77" t="s">
        <v>7080</v>
      </c>
      <c r="M637" s="77" t="s">
        <v>7081</v>
      </c>
      <c r="N637" s="77" t="s">
        <v>7082</v>
      </c>
      <c r="O637" s="77" t="s">
        <v>445</v>
      </c>
      <c r="P637" s="77">
        <v>76904</v>
      </c>
      <c r="Q637" s="77"/>
      <c r="R637" s="77"/>
      <c r="S637" s="77"/>
      <c r="T637" s="77"/>
      <c r="U637" s="77">
        <v>30397572</v>
      </c>
      <c r="V637" s="77"/>
      <c r="W637" s="77" t="s">
        <v>7175</v>
      </c>
      <c r="X637" s="77">
        <v>480</v>
      </c>
      <c r="Y637" s="77">
        <v>580</v>
      </c>
      <c r="Z637" s="77">
        <v>20</v>
      </c>
      <c r="AA637" s="77">
        <f t="shared" si="79"/>
        <v>0.27839999999999998</v>
      </c>
      <c r="AB637" s="77" t="s">
        <v>70</v>
      </c>
      <c r="AC637" s="77"/>
      <c r="AD637" s="77"/>
      <c r="AE637" s="77"/>
      <c r="AF637" s="77">
        <f t="shared" si="80"/>
        <v>394732601</v>
      </c>
      <c r="AG637" s="77">
        <f t="shared" si="81"/>
        <v>580</v>
      </c>
      <c r="AH637" s="77">
        <f t="shared" si="82"/>
        <v>20</v>
      </c>
      <c r="AI637" s="77">
        <f t="shared" si="83"/>
        <v>0.27839999999999998</v>
      </c>
      <c r="AJ637" s="77" t="s">
        <v>72</v>
      </c>
      <c r="AK637" s="77">
        <v>394732601</v>
      </c>
      <c r="AL637" s="78">
        <v>44676</v>
      </c>
      <c r="AM637" s="78">
        <v>44676</v>
      </c>
      <c r="AN637" s="78">
        <v>44679</v>
      </c>
      <c r="AO637" s="78">
        <v>44679</v>
      </c>
      <c r="AP637" s="78">
        <v>44679</v>
      </c>
      <c r="AQ637" s="77" t="s">
        <v>89</v>
      </c>
      <c r="AR637" s="77"/>
      <c r="AS637" s="77"/>
      <c r="AT637" s="77"/>
      <c r="AU637" s="77"/>
      <c r="AV637" s="78"/>
      <c r="AW637" s="77" t="s">
        <v>1198</v>
      </c>
      <c r="AX637" s="77"/>
      <c r="AY637" s="77"/>
      <c r="AZ637" s="77"/>
      <c r="BA637" s="77"/>
      <c r="BB637" s="77"/>
      <c r="BC637" s="77"/>
      <c r="BD637" s="77"/>
      <c r="BE637" s="77">
        <f t="shared" si="84"/>
        <v>18</v>
      </c>
      <c r="BF637" s="77">
        <f t="shared" si="85"/>
        <v>4</v>
      </c>
      <c r="BG637" s="77">
        <f t="shared" si="86"/>
        <v>2022</v>
      </c>
      <c r="BH637" s="77"/>
    </row>
    <row r="638" spans="1:60">
      <c r="A638" s="77" t="s">
        <v>55</v>
      </c>
      <c r="B638" s="77" t="s">
        <v>56</v>
      </c>
      <c r="C638" s="77">
        <v>394732620</v>
      </c>
      <c r="D638" s="77"/>
      <c r="E638" s="77" t="s">
        <v>7166</v>
      </c>
      <c r="F638" s="77" t="s">
        <v>85</v>
      </c>
      <c r="G638" s="77" t="s">
        <v>7089</v>
      </c>
      <c r="H638" s="77" t="s">
        <v>7090</v>
      </c>
      <c r="I638" s="77" t="s">
        <v>5840</v>
      </c>
      <c r="J638" s="77" t="s">
        <v>85</v>
      </c>
      <c r="K638" s="309" t="s">
        <v>5841</v>
      </c>
      <c r="L638" s="77" t="s">
        <v>7080</v>
      </c>
      <c r="M638" s="77" t="s">
        <v>7081</v>
      </c>
      <c r="N638" s="77" t="s">
        <v>7082</v>
      </c>
      <c r="O638" s="77" t="s">
        <v>445</v>
      </c>
      <c r="P638" s="77">
        <v>76904</v>
      </c>
      <c r="Q638" s="77"/>
      <c r="R638" s="77"/>
      <c r="S638" s="77"/>
      <c r="T638" s="77"/>
      <c r="U638" s="77">
        <v>30397572</v>
      </c>
      <c r="V638" s="77"/>
      <c r="W638" s="77" t="s">
        <v>7175</v>
      </c>
      <c r="X638" s="77">
        <v>480</v>
      </c>
      <c r="Y638" s="77">
        <v>580</v>
      </c>
      <c r="Z638" s="77">
        <v>20</v>
      </c>
      <c r="AA638" s="77">
        <f t="shared" si="79"/>
        <v>0.27839999999999998</v>
      </c>
      <c r="AB638" s="77" t="s">
        <v>70</v>
      </c>
      <c r="AC638" s="77"/>
      <c r="AD638" s="77"/>
      <c r="AE638" s="77"/>
      <c r="AF638" s="77">
        <f t="shared" si="80"/>
        <v>394732620</v>
      </c>
      <c r="AG638" s="77">
        <f t="shared" si="81"/>
        <v>580</v>
      </c>
      <c r="AH638" s="77">
        <f t="shared" si="82"/>
        <v>20</v>
      </c>
      <c r="AI638" s="77">
        <f t="shared" si="83"/>
        <v>0.27839999999999998</v>
      </c>
      <c r="AJ638" s="77" t="s">
        <v>72</v>
      </c>
      <c r="AK638" s="77">
        <v>394732620</v>
      </c>
      <c r="AL638" s="78">
        <v>44676</v>
      </c>
      <c r="AM638" s="78">
        <v>44676</v>
      </c>
      <c r="AN638" s="78">
        <v>44679</v>
      </c>
      <c r="AO638" s="78">
        <v>44679</v>
      </c>
      <c r="AP638" s="78">
        <v>44679</v>
      </c>
      <c r="AQ638" s="77" t="s">
        <v>89</v>
      </c>
      <c r="AR638" s="77"/>
      <c r="AS638" s="77"/>
      <c r="AT638" s="77"/>
      <c r="AU638" s="77"/>
      <c r="AV638" s="78"/>
      <c r="AW638" s="77" t="s">
        <v>1198</v>
      </c>
      <c r="AX638" s="77"/>
      <c r="AY638" s="77"/>
      <c r="AZ638" s="77"/>
      <c r="BA638" s="77"/>
      <c r="BB638" s="77"/>
      <c r="BC638" s="77"/>
      <c r="BD638" s="77"/>
      <c r="BE638" s="77">
        <f t="shared" si="84"/>
        <v>18</v>
      </c>
      <c r="BF638" s="77">
        <f t="shared" si="85"/>
        <v>4</v>
      </c>
      <c r="BG638" s="77">
        <f t="shared" si="86"/>
        <v>2022</v>
      </c>
      <c r="BH638" s="77"/>
    </row>
    <row r="639" spans="1:60">
      <c r="A639" s="77" t="s">
        <v>55</v>
      </c>
      <c r="B639" s="77" t="s">
        <v>56</v>
      </c>
      <c r="C639" s="77">
        <v>394848505</v>
      </c>
      <c r="D639" s="77"/>
      <c r="E639" s="77" t="s">
        <v>7166</v>
      </c>
      <c r="F639" s="77" t="s">
        <v>85</v>
      </c>
      <c r="G639" s="77" t="s">
        <v>5855</v>
      </c>
      <c r="H639" s="77" t="s">
        <v>5856</v>
      </c>
      <c r="I639" s="77" t="s">
        <v>6216</v>
      </c>
      <c r="J639" s="77" t="s">
        <v>85</v>
      </c>
      <c r="K639" s="309" t="s">
        <v>5858</v>
      </c>
      <c r="L639" s="77" t="s">
        <v>7080</v>
      </c>
      <c r="M639" s="77" t="s">
        <v>7081</v>
      </c>
      <c r="N639" s="77" t="s">
        <v>7082</v>
      </c>
      <c r="O639" s="77" t="s">
        <v>445</v>
      </c>
      <c r="P639" s="77">
        <v>76904</v>
      </c>
      <c r="Q639" s="77"/>
      <c r="R639" s="77"/>
      <c r="S639" s="77"/>
      <c r="T639" s="77"/>
      <c r="U639" s="77">
        <v>30390372</v>
      </c>
      <c r="V639" s="77"/>
      <c r="W639" s="77" t="s">
        <v>7175</v>
      </c>
      <c r="X639" s="77">
        <v>480</v>
      </c>
      <c r="Y639" s="77">
        <v>290</v>
      </c>
      <c r="Z639" s="77">
        <v>10</v>
      </c>
      <c r="AA639" s="77">
        <f t="shared" si="79"/>
        <v>0.13919999999999999</v>
      </c>
      <c r="AB639" s="77" t="s">
        <v>70</v>
      </c>
      <c r="AC639" s="77"/>
      <c r="AD639" s="77"/>
      <c r="AE639" s="77"/>
      <c r="AF639" s="77">
        <f t="shared" si="80"/>
        <v>394848505</v>
      </c>
      <c r="AG639" s="77">
        <f t="shared" si="81"/>
        <v>290</v>
      </c>
      <c r="AH639" s="77">
        <f t="shared" si="82"/>
        <v>10</v>
      </c>
      <c r="AI639" s="77">
        <f t="shared" si="83"/>
        <v>0.13919999999999999</v>
      </c>
      <c r="AJ639" s="77" t="s">
        <v>72</v>
      </c>
      <c r="AK639" s="77">
        <v>394848505</v>
      </c>
      <c r="AL639" s="78">
        <v>44676</v>
      </c>
      <c r="AM639" s="78">
        <v>44676</v>
      </c>
      <c r="AN639" s="78">
        <v>44679</v>
      </c>
      <c r="AO639" s="78">
        <v>44679</v>
      </c>
      <c r="AP639" s="78">
        <v>44679</v>
      </c>
      <c r="AQ639" s="77" t="s">
        <v>89</v>
      </c>
      <c r="AR639" s="77"/>
      <c r="AS639" s="77"/>
      <c r="AT639" s="77"/>
      <c r="AU639" s="77"/>
      <c r="AV639" s="78"/>
      <c r="AW639" s="77" t="s">
        <v>1198</v>
      </c>
      <c r="AX639" s="77"/>
      <c r="AY639" s="77"/>
      <c r="AZ639" s="77"/>
      <c r="BA639" s="77"/>
      <c r="BB639" s="77"/>
      <c r="BC639" s="77"/>
      <c r="BD639" s="77"/>
      <c r="BE639" s="77">
        <f t="shared" si="84"/>
        <v>18</v>
      </c>
      <c r="BF639" s="77">
        <f t="shared" si="85"/>
        <v>4</v>
      </c>
      <c r="BG639" s="77">
        <f t="shared" si="86"/>
        <v>2022</v>
      </c>
      <c r="BH639" s="77"/>
    </row>
    <row r="640" spans="1:60">
      <c r="A640" s="77" t="s">
        <v>55</v>
      </c>
      <c r="B640" s="77" t="s">
        <v>56</v>
      </c>
      <c r="C640" s="77">
        <v>394848505</v>
      </c>
      <c r="D640" s="77"/>
      <c r="E640" s="77" t="s">
        <v>7166</v>
      </c>
      <c r="F640" s="77" t="s">
        <v>85</v>
      </c>
      <c r="G640" s="77" t="s">
        <v>5855</v>
      </c>
      <c r="H640" s="77" t="s">
        <v>5856</v>
      </c>
      <c r="I640" s="77" t="s">
        <v>6216</v>
      </c>
      <c r="J640" s="77" t="s">
        <v>85</v>
      </c>
      <c r="K640" s="309" t="s">
        <v>5858</v>
      </c>
      <c r="L640" s="77" t="s">
        <v>7080</v>
      </c>
      <c r="M640" s="77" t="s">
        <v>7081</v>
      </c>
      <c r="N640" s="77" t="s">
        <v>7082</v>
      </c>
      <c r="O640" s="77" t="s">
        <v>445</v>
      </c>
      <c r="P640" s="77">
        <v>76904</v>
      </c>
      <c r="Q640" s="77"/>
      <c r="R640" s="77"/>
      <c r="S640" s="77"/>
      <c r="T640" s="77"/>
      <c r="U640" s="77">
        <v>30390372</v>
      </c>
      <c r="V640" s="77"/>
      <c r="W640" s="77" t="s">
        <v>7175</v>
      </c>
      <c r="X640" s="77">
        <v>480</v>
      </c>
      <c r="Y640" s="77">
        <v>58</v>
      </c>
      <c r="Z640" s="77">
        <v>2</v>
      </c>
      <c r="AA640" s="77">
        <f t="shared" si="79"/>
        <v>2.784E-2</v>
      </c>
      <c r="AB640" s="77" t="s">
        <v>70</v>
      </c>
      <c r="AC640" s="77"/>
      <c r="AD640" s="77"/>
      <c r="AE640" s="77"/>
      <c r="AF640" s="77">
        <f t="shared" si="80"/>
        <v>394848505</v>
      </c>
      <c r="AG640" s="77">
        <f t="shared" si="81"/>
        <v>58</v>
      </c>
      <c r="AH640" s="77">
        <f t="shared" si="82"/>
        <v>2</v>
      </c>
      <c r="AI640" s="77">
        <f t="shared" si="83"/>
        <v>2.784E-2</v>
      </c>
      <c r="AJ640" s="77" t="s">
        <v>72</v>
      </c>
      <c r="AK640" s="77">
        <v>394848505</v>
      </c>
      <c r="AL640" s="78">
        <v>44676</v>
      </c>
      <c r="AM640" s="78">
        <v>44676</v>
      </c>
      <c r="AN640" s="78">
        <v>44679</v>
      </c>
      <c r="AO640" s="78">
        <v>44679</v>
      </c>
      <c r="AP640" s="78">
        <v>44679</v>
      </c>
      <c r="AQ640" s="77" t="s">
        <v>89</v>
      </c>
      <c r="AR640" s="77"/>
      <c r="AS640" s="77"/>
      <c r="AT640" s="77"/>
      <c r="AU640" s="77"/>
      <c r="AV640" s="78"/>
      <c r="AW640" s="77" t="s">
        <v>1198</v>
      </c>
      <c r="AX640" s="77"/>
      <c r="AY640" s="77"/>
      <c r="AZ640" s="77"/>
      <c r="BA640" s="77"/>
      <c r="BB640" s="77"/>
      <c r="BC640" s="77"/>
      <c r="BD640" s="77"/>
      <c r="BE640" s="77">
        <f t="shared" si="84"/>
        <v>18</v>
      </c>
      <c r="BF640" s="77">
        <f t="shared" si="85"/>
        <v>4</v>
      </c>
      <c r="BG640" s="77">
        <f t="shared" si="86"/>
        <v>2022</v>
      </c>
      <c r="BH640" s="77"/>
    </row>
    <row r="641" spans="1:60">
      <c r="A641" s="77" t="s">
        <v>55</v>
      </c>
      <c r="B641" s="77" t="s">
        <v>56</v>
      </c>
      <c r="C641" s="77">
        <v>395926607</v>
      </c>
      <c r="D641" s="77"/>
      <c r="E641" s="77" t="s">
        <v>7166</v>
      </c>
      <c r="F641" s="77" t="s">
        <v>59</v>
      </c>
      <c r="G641" s="77" t="s">
        <v>7257</v>
      </c>
      <c r="H641" s="77" t="s">
        <v>7258</v>
      </c>
      <c r="I641" s="77" t="s">
        <v>62</v>
      </c>
      <c r="J641" s="77" t="s">
        <v>63</v>
      </c>
      <c r="K641" s="77">
        <v>30349</v>
      </c>
      <c r="L641" s="77" t="s">
        <v>7080</v>
      </c>
      <c r="M641" s="77" t="s">
        <v>7081</v>
      </c>
      <c r="N641" s="77" t="s">
        <v>7082</v>
      </c>
      <c r="O641" s="77" t="s">
        <v>445</v>
      </c>
      <c r="P641" s="77">
        <v>76904</v>
      </c>
      <c r="Q641" s="77"/>
      <c r="R641" s="77"/>
      <c r="S641" s="77"/>
      <c r="T641" s="77"/>
      <c r="U641" s="77">
        <v>49303156</v>
      </c>
      <c r="V641" s="77">
        <v>0</v>
      </c>
      <c r="W641" s="77" t="s">
        <v>134</v>
      </c>
      <c r="X641" s="77">
        <v>480</v>
      </c>
      <c r="Y641" s="77">
        <v>638</v>
      </c>
      <c r="Z641" s="77">
        <v>22</v>
      </c>
      <c r="AA641" s="77">
        <f t="shared" ref="AA641:AA704" si="87">X641*Y641/1000000</f>
        <v>0.30624000000000001</v>
      </c>
      <c r="AB641" s="77" t="s">
        <v>70</v>
      </c>
      <c r="AC641" s="77"/>
      <c r="AD641" s="77"/>
      <c r="AE641" s="77"/>
      <c r="AF641" s="77">
        <f t="shared" ref="AF641:AF704" si="88">C641</f>
        <v>395926607</v>
      </c>
      <c r="AG641" s="77">
        <f t="shared" ref="AG641:AG704" si="89">Y641</f>
        <v>638</v>
      </c>
      <c r="AH641" s="77">
        <f t="shared" ref="AH641:AH704" si="90">Z641</f>
        <v>22</v>
      </c>
      <c r="AI641" s="77">
        <f t="shared" ref="AI641:AI704" si="91">AA641</f>
        <v>0.30624000000000001</v>
      </c>
      <c r="AJ641" s="77" t="s">
        <v>72</v>
      </c>
      <c r="AK641" s="77">
        <v>395926607</v>
      </c>
      <c r="AL641" s="78">
        <v>44677</v>
      </c>
      <c r="AM641" s="78">
        <v>44677</v>
      </c>
      <c r="AN641" s="78">
        <v>44680</v>
      </c>
      <c r="AO641" s="78">
        <v>44680</v>
      </c>
      <c r="AP641" s="78">
        <v>44680</v>
      </c>
      <c r="AQ641" s="77" t="s">
        <v>89</v>
      </c>
      <c r="AR641" s="77"/>
      <c r="AS641" s="77"/>
      <c r="AT641" s="77"/>
      <c r="AU641" s="77"/>
      <c r="AV641" s="78"/>
      <c r="AW641" s="77" t="s">
        <v>1198</v>
      </c>
      <c r="AX641" s="77"/>
      <c r="AY641" s="77"/>
      <c r="AZ641" s="77"/>
      <c r="BA641" s="77"/>
      <c r="BB641" s="77"/>
      <c r="BC641" s="77"/>
      <c r="BD641" s="77"/>
      <c r="BE641" s="77">
        <f t="shared" ref="BE641:BE704" si="92">WEEKNUM(AL641)</f>
        <v>18</v>
      </c>
      <c r="BF641" s="77">
        <f t="shared" ref="BF641:BF704" si="93">MONTH(AL641)</f>
        <v>4</v>
      </c>
      <c r="BG641" s="77">
        <f t="shared" ref="BG641:BG704" si="94">YEAR(AL641)</f>
        <v>2022</v>
      </c>
      <c r="BH641" s="77"/>
    </row>
    <row r="642" spans="1:60">
      <c r="A642" s="77" t="s">
        <v>55</v>
      </c>
      <c r="B642" s="77" t="s">
        <v>56</v>
      </c>
      <c r="C642" s="77">
        <v>395926631</v>
      </c>
      <c r="D642" s="77"/>
      <c r="E642" s="77" t="s">
        <v>7166</v>
      </c>
      <c r="F642" s="77" t="s">
        <v>59</v>
      </c>
      <c r="G642" s="77" t="s">
        <v>7257</v>
      </c>
      <c r="H642" s="77" t="s">
        <v>7258</v>
      </c>
      <c r="I642" s="77" t="s">
        <v>62</v>
      </c>
      <c r="J642" s="77" t="s">
        <v>63</v>
      </c>
      <c r="K642" s="77">
        <v>30349</v>
      </c>
      <c r="L642" s="77" t="s">
        <v>7080</v>
      </c>
      <c r="M642" s="77" t="s">
        <v>7081</v>
      </c>
      <c r="N642" s="77" t="s">
        <v>7082</v>
      </c>
      <c r="O642" s="77" t="s">
        <v>445</v>
      </c>
      <c r="P642" s="77">
        <v>76904</v>
      </c>
      <c r="Q642" s="77"/>
      <c r="R642" s="77"/>
      <c r="S642" s="77"/>
      <c r="T642" s="77"/>
      <c r="U642" s="77">
        <v>49303156</v>
      </c>
      <c r="V642" s="77">
        <v>0</v>
      </c>
      <c r="W642" s="77" t="s">
        <v>134</v>
      </c>
      <c r="X642" s="77">
        <v>480</v>
      </c>
      <c r="Y642" s="77">
        <v>638</v>
      </c>
      <c r="Z642" s="77">
        <v>22</v>
      </c>
      <c r="AA642" s="77">
        <f t="shared" si="87"/>
        <v>0.30624000000000001</v>
      </c>
      <c r="AB642" s="77" t="s">
        <v>70</v>
      </c>
      <c r="AC642" s="77"/>
      <c r="AD642" s="77"/>
      <c r="AE642" s="77"/>
      <c r="AF642" s="77">
        <f t="shared" si="88"/>
        <v>395926631</v>
      </c>
      <c r="AG642" s="77">
        <f t="shared" si="89"/>
        <v>638</v>
      </c>
      <c r="AH642" s="77">
        <f t="shared" si="90"/>
        <v>22</v>
      </c>
      <c r="AI642" s="77">
        <f t="shared" si="91"/>
        <v>0.30624000000000001</v>
      </c>
      <c r="AJ642" s="77" t="s">
        <v>72</v>
      </c>
      <c r="AK642" s="77">
        <v>395926631</v>
      </c>
      <c r="AL642" s="78">
        <v>44677</v>
      </c>
      <c r="AM642" s="78">
        <v>44677</v>
      </c>
      <c r="AN642" s="78">
        <v>44680</v>
      </c>
      <c r="AO642" s="78">
        <v>44680</v>
      </c>
      <c r="AP642" s="78">
        <v>44680</v>
      </c>
      <c r="AQ642" s="77" t="s">
        <v>89</v>
      </c>
      <c r="AR642" s="77"/>
      <c r="AS642" s="77"/>
      <c r="AT642" s="77"/>
      <c r="AU642" s="77"/>
      <c r="AV642" s="78"/>
      <c r="AW642" s="77" t="s">
        <v>1198</v>
      </c>
      <c r="AX642" s="77"/>
      <c r="AY642" s="77"/>
      <c r="AZ642" s="77"/>
      <c r="BA642" s="77"/>
      <c r="BB642" s="77"/>
      <c r="BC642" s="77"/>
      <c r="BD642" s="77"/>
      <c r="BE642" s="77">
        <f t="shared" si="92"/>
        <v>18</v>
      </c>
      <c r="BF642" s="77">
        <f t="shared" si="93"/>
        <v>4</v>
      </c>
      <c r="BG642" s="77">
        <f t="shared" si="94"/>
        <v>2022</v>
      </c>
      <c r="BH642" s="77"/>
    </row>
    <row r="643" spans="1:60">
      <c r="A643" s="77" t="s">
        <v>55</v>
      </c>
      <c r="B643" s="77" t="s">
        <v>56</v>
      </c>
      <c r="C643" s="77">
        <v>395931544</v>
      </c>
      <c r="D643" s="77"/>
      <c r="E643" s="77" t="s">
        <v>7166</v>
      </c>
      <c r="F643" s="77" t="s">
        <v>59</v>
      </c>
      <c r="G643" s="77" t="s">
        <v>7257</v>
      </c>
      <c r="H643" s="77" t="s">
        <v>7258</v>
      </c>
      <c r="I643" s="77" t="s">
        <v>62</v>
      </c>
      <c r="J643" s="77" t="s">
        <v>63</v>
      </c>
      <c r="K643" s="77">
        <v>30349</v>
      </c>
      <c r="L643" s="77" t="s">
        <v>7080</v>
      </c>
      <c r="M643" s="77" t="s">
        <v>7081</v>
      </c>
      <c r="N643" s="77" t="s">
        <v>7082</v>
      </c>
      <c r="O643" s="77" t="s">
        <v>445</v>
      </c>
      <c r="P643" s="77">
        <v>76904</v>
      </c>
      <c r="Q643" s="77"/>
      <c r="R643" s="77"/>
      <c r="S643" s="77"/>
      <c r="T643" s="77"/>
      <c r="U643" s="77">
        <v>49303156</v>
      </c>
      <c r="V643" s="77">
        <v>0</v>
      </c>
      <c r="W643" s="77" t="s">
        <v>134</v>
      </c>
      <c r="X643" s="77">
        <v>480</v>
      </c>
      <c r="Y643" s="77">
        <v>638</v>
      </c>
      <c r="Z643" s="77">
        <v>22</v>
      </c>
      <c r="AA643" s="77">
        <f t="shared" si="87"/>
        <v>0.30624000000000001</v>
      </c>
      <c r="AB643" s="77" t="s">
        <v>70</v>
      </c>
      <c r="AC643" s="77"/>
      <c r="AD643" s="77"/>
      <c r="AE643" s="77"/>
      <c r="AF643" s="77">
        <f t="shared" si="88"/>
        <v>395931544</v>
      </c>
      <c r="AG643" s="77">
        <f t="shared" si="89"/>
        <v>638</v>
      </c>
      <c r="AH643" s="77">
        <f t="shared" si="90"/>
        <v>22</v>
      </c>
      <c r="AI643" s="77">
        <f t="shared" si="91"/>
        <v>0.30624000000000001</v>
      </c>
      <c r="AJ643" s="77" t="s">
        <v>72</v>
      </c>
      <c r="AK643" s="77">
        <v>395931544</v>
      </c>
      <c r="AL643" s="78">
        <v>44679</v>
      </c>
      <c r="AM643" s="78">
        <v>44679</v>
      </c>
      <c r="AN643" s="78">
        <v>44680</v>
      </c>
      <c r="AO643" s="78">
        <v>44680</v>
      </c>
      <c r="AP643" s="78">
        <v>44680</v>
      </c>
      <c r="AQ643" s="77" t="s">
        <v>89</v>
      </c>
      <c r="AR643" s="77"/>
      <c r="AS643" s="77"/>
      <c r="AT643" s="77"/>
      <c r="AU643" s="77"/>
      <c r="AV643" s="78"/>
      <c r="AW643" s="77" t="s">
        <v>1198</v>
      </c>
      <c r="AX643" s="77"/>
      <c r="AY643" s="77"/>
      <c r="AZ643" s="77"/>
      <c r="BA643" s="77"/>
      <c r="BB643" s="77"/>
      <c r="BC643" s="77"/>
      <c r="BD643" s="77"/>
      <c r="BE643" s="77">
        <f t="shared" si="92"/>
        <v>18</v>
      </c>
      <c r="BF643" s="77">
        <f t="shared" si="93"/>
        <v>4</v>
      </c>
      <c r="BG643" s="77">
        <f t="shared" si="94"/>
        <v>2022</v>
      </c>
      <c r="BH643" s="77"/>
    </row>
    <row r="644" spans="1:60">
      <c r="A644" s="77" t="s">
        <v>55</v>
      </c>
      <c r="B644" s="77" t="s">
        <v>56</v>
      </c>
      <c r="C644" s="77">
        <v>395931190</v>
      </c>
      <c r="D644" s="77"/>
      <c r="E644" s="77" t="s">
        <v>7166</v>
      </c>
      <c r="F644" s="77" t="s">
        <v>5498</v>
      </c>
      <c r="G644" s="77" t="s">
        <v>5499</v>
      </c>
      <c r="H644" s="77" t="s">
        <v>7167</v>
      </c>
      <c r="I644" s="77" t="s">
        <v>5501</v>
      </c>
      <c r="J644" s="77" t="s">
        <v>445</v>
      </c>
      <c r="K644" s="77">
        <v>77536</v>
      </c>
      <c r="L644" s="77" t="s">
        <v>7080</v>
      </c>
      <c r="M644" s="77" t="s">
        <v>7081</v>
      </c>
      <c r="N644" s="77" t="s">
        <v>7082</v>
      </c>
      <c r="O644" s="77" t="s">
        <v>445</v>
      </c>
      <c r="P644" s="77">
        <v>76904</v>
      </c>
      <c r="Q644" s="77"/>
      <c r="R644" s="77"/>
      <c r="S644" s="77"/>
      <c r="T644" s="77"/>
      <c r="U644" s="77">
        <v>30397572</v>
      </c>
      <c r="V644" s="77"/>
      <c r="W644" s="77" t="s">
        <v>7168</v>
      </c>
      <c r="X644" s="77">
        <v>480</v>
      </c>
      <c r="Y644" s="77">
        <v>638</v>
      </c>
      <c r="Z644" s="77">
        <v>22</v>
      </c>
      <c r="AA644" s="77">
        <f t="shared" si="87"/>
        <v>0.30624000000000001</v>
      </c>
      <c r="AB644" s="77" t="s">
        <v>70</v>
      </c>
      <c r="AC644" s="77"/>
      <c r="AD644" s="77"/>
      <c r="AE644" s="77"/>
      <c r="AF644" s="77">
        <f t="shared" si="88"/>
        <v>395931190</v>
      </c>
      <c r="AG644" s="77">
        <f t="shared" si="89"/>
        <v>638</v>
      </c>
      <c r="AH644" s="77">
        <f t="shared" si="90"/>
        <v>22</v>
      </c>
      <c r="AI644" s="77">
        <f t="shared" si="91"/>
        <v>0.30624000000000001</v>
      </c>
      <c r="AJ644" s="77" t="s">
        <v>72</v>
      </c>
      <c r="AK644" s="77">
        <v>395931190</v>
      </c>
      <c r="AL644" s="78">
        <v>44679</v>
      </c>
      <c r="AM644" s="78">
        <v>44679</v>
      </c>
      <c r="AN644" s="78">
        <v>44680</v>
      </c>
      <c r="AO644" s="78">
        <v>44680</v>
      </c>
      <c r="AP644" s="78">
        <v>44680</v>
      </c>
      <c r="AQ644" s="77" t="s">
        <v>89</v>
      </c>
      <c r="AR644" s="77"/>
      <c r="AS644" s="77"/>
      <c r="AT644" s="77"/>
      <c r="AU644" s="77"/>
      <c r="AV644" s="78">
        <v>44691</v>
      </c>
      <c r="AW644" s="77" t="s">
        <v>1198</v>
      </c>
      <c r="AX644" s="77"/>
      <c r="AY644" s="77"/>
      <c r="AZ644" s="77"/>
      <c r="BA644" s="77"/>
      <c r="BB644" s="77"/>
      <c r="BC644" s="77"/>
      <c r="BD644" s="77"/>
      <c r="BE644" s="77">
        <f t="shared" si="92"/>
        <v>18</v>
      </c>
      <c r="BF644" s="77">
        <f t="shared" si="93"/>
        <v>4</v>
      </c>
      <c r="BG644" s="77">
        <f t="shared" si="94"/>
        <v>2022</v>
      </c>
      <c r="BH644" s="77"/>
    </row>
    <row r="645" spans="1:60">
      <c r="A645" s="77" t="s">
        <v>55</v>
      </c>
      <c r="B645" s="77" t="s">
        <v>56</v>
      </c>
      <c r="C645" s="77">
        <v>395931212</v>
      </c>
      <c r="D645" s="77"/>
      <c r="E645" s="77" t="s">
        <v>7166</v>
      </c>
      <c r="F645" s="77" t="s">
        <v>5498</v>
      </c>
      <c r="G645" s="77" t="s">
        <v>5499</v>
      </c>
      <c r="H645" s="77" t="s">
        <v>7167</v>
      </c>
      <c r="I645" s="77" t="s">
        <v>5501</v>
      </c>
      <c r="J645" s="77" t="s">
        <v>445</v>
      </c>
      <c r="K645" s="77">
        <v>77536</v>
      </c>
      <c r="L645" s="77" t="s">
        <v>7080</v>
      </c>
      <c r="M645" s="77" t="s">
        <v>7081</v>
      </c>
      <c r="N645" s="77" t="s">
        <v>7082</v>
      </c>
      <c r="O645" s="77" t="s">
        <v>445</v>
      </c>
      <c r="P645" s="77">
        <v>76904</v>
      </c>
      <c r="Q645" s="77"/>
      <c r="R645" s="77"/>
      <c r="S645" s="77"/>
      <c r="T645" s="77"/>
      <c r="U645" s="77">
        <v>30397572</v>
      </c>
      <c r="V645" s="77"/>
      <c r="W645" s="77" t="s">
        <v>7168</v>
      </c>
      <c r="X645" s="77">
        <v>480</v>
      </c>
      <c r="Y645" s="77">
        <v>638</v>
      </c>
      <c r="Z645" s="77">
        <v>22</v>
      </c>
      <c r="AA645" s="77">
        <f t="shared" si="87"/>
        <v>0.30624000000000001</v>
      </c>
      <c r="AB645" s="77" t="s">
        <v>70</v>
      </c>
      <c r="AC645" s="77"/>
      <c r="AD645" s="77"/>
      <c r="AE645" s="77"/>
      <c r="AF645" s="77">
        <f t="shared" si="88"/>
        <v>395931212</v>
      </c>
      <c r="AG645" s="77">
        <f t="shared" si="89"/>
        <v>638</v>
      </c>
      <c r="AH645" s="77">
        <f t="shared" si="90"/>
        <v>22</v>
      </c>
      <c r="AI645" s="77">
        <f t="shared" si="91"/>
        <v>0.30624000000000001</v>
      </c>
      <c r="AJ645" s="77" t="s">
        <v>72</v>
      </c>
      <c r="AK645" s="77">
        <v>395931212</v>
      </c>
      <c r="AL645" s="78">
        <v>44679</v>
      </c>
      <c r="AM645" s="78">
        <v>44679</v>
      </c>
      <c r="AN645" s="78">
        <v>44680</v>
      </c>
      <c r="AO645" s="78">
        <v>44680</v>
      </c>
      <c r="AP645" s="78">
        <v>44680</v>
      </c>
      <c r="AQ645" s="77" t="s">
        <v>89</v>
      </c>
      <c r="AR645" s="77"/>
      <c r="AS645" s="77"/>
      <c r="AT645" s="77"/>
      <c r="AU645" s="77"/>
      <c r="AV645" s="78">
        <v>44691</v>
      </c>
      <c r="AW645" s="77" t="s">
        <v>1198</v>
      </c>
      <c r="AX645" s="77"/>
      <c r="AY645" s="77"/>
      <c r="AZ645" s="77"/>
      <c r="BA645" s="77"/>
      <c r="BB645" s="77"/>
      <c r="BC645" s="77"/>
      <c r="BD645" s="77"/>
      <c r="BE645" s="77">
        <f t="shared" si="92"/>
        <v>18</v>
      </c>
      <c r="BF645" s="77">
        <f t="shared" si="93"/>
        <v>4</v>
      </c>
      <c r="BG645" s="77">
        <f t="shared" si="94"/>
        <v>2022</v>
      </c>
      <c r="BH645" s="77"/>
    </row>
    <row r="646" spans="1:60">
      <c r="A646" s="77" t="s">
        <v>55</v>
      </c>
      <c r="B646" s="77" t="s">
        <v>56</v>
      </c>
      <c r="C646" s="77">
        <v>395931238</v>
      </c>
      <c r="D646" s="77"/>
      <c r="E646" s="77" t="s">
        <v>7166</v>
      </c>
      <c r="F646" s="77" t="s">
        <v>5498</v>
      </c>
      <c r="G646" s="77" t="s">
        <v>5499</v>
      </c>
      <c r="H646" s="77" t="s">
        <v>7167</v>
      </c>
      <c r="I646" s="77" t="s">
        <v>5501</v>
      </c>
      <c r="J646" s="77" t="s">
        <v>445</v>
      </c>
      <c r="K646" s="77">
        <v>77536</v>
      </c>
      <c r="L646" s="77" t="s">
        <v>7080</v>
      </c>
      <c r="M646" s="77" t="s">
        <v>7081</v>
      </c>
      <c r="N646" s="77" t="s">
        <v>7082</v>
      </c>
      <c r="O646" s="77" t="s">
        <v>445</v>
      </c>
      <c r="P646" s="77">
        <v>76904</v>
      </c>
      <c r="Q646" s="77"/>
      <c r="R646" s="77"/>
      <c r="S646" s="77"/>
      <c r="T646" s="77"/>
      <c r="U646" s="77">
        <v>30397572</v>
      </c>
      <c r="V646" s="77"/>
      <c r="W646" s="77" t="s">
        <v>7168</v>
      </c>
      <c r="X646" s="77">
        <v>480</v>
      </c>
      <c r="Y646" s="77">
        <v>638</v>
      </c>
      <c r="Z646" s="77">
        <v>22</v>
      </c>
      <c r="AA646" s="77">
        <f t="shared" si="87"/>
        <v>0.30624000000000001</v>
      </c>
      <c r="AB646" s="77" t="s">
        <v>70</v>
      </c>
      <c r="AC646" s="77"/>
      <c r="AD646" s="77"/>
      <c r="AE646" s="77"/>
      <c r="AF646" s="77">
        <f t="shared" si="88"/>
        <v>395931238</v>
      </c>
      <c r="AG646" s="77">
        <f t="shared" si="89"/>
        <v>638</v>
      </c>
      <c r="AH646" s="77">
        <f t="shared" si="90"/>
        <v>22</v>
      </c>
      <c r="AI646" s="77">
        <f t="shared" si="91"/>
        <v>0.30624000000000001</v>
      </c>
      <c r="AJ646" s="77" t="s">
        <v>72</v>
      </c>
      <c r="AK646" s="77">
        <v>395931238</v>
      </c>
      <c r="AL646" s="78">
        <v>44679</v>
      </c>
      <c r="AM646" s="78">
        <v>44679</v>
      </c>
      <c r="AN646" s="78">
        <v>44680</v>
      </c>
      <c r="AO646" s="78">
        <v>44680</v>
      </c>
      <c r="AP646" s="78">
        <v>44680</v>
      </c>
      <c r="AQ646" s="77" t="s">
        <v>89</v>
      </c>
      <c r="AR646" s="77"/>
      <c r="AS646" s="77"/>
      <c r="AT646" s="77"/>
      <c r="AU646" s="77"/>
      <c r="AV646" s="78">
        <v>44691</v>
      </c>
      <c r="AW646" s="77" t="s">
        <v>1198</v>
      </c>
      <c r="AX646" s="77"/>
      <c r="AY646" s="77"/>
      <c r="AZ646" s="77"/>
      <c r="BA646" s="77"/>
      <c r="BB646" s="77"/>
      <c r="BC646" s="77"/>
      <c r="BD646" s="77"/>
      <c r="BE646" s="77">
        <f t="shared" si="92"/>
        <v>18</v>
      </c>
      <c r="BF646" s="77">
        <f t="shared" si="93"/>
        <v>4</v>
      </c>
      <c r="BG646" s="77">
        <f t="shared" si="94"/>
        <v>2022</v>
      </c>
      <c r="BH646" s="77"/>
    </row>
    <row r="647" spans="1:60">
      <c r="A647" s="77" t="s">
        <v>55</v>
      </c>
      <c r="B647" s="77" t="s">
        <v>56</v>
      </c>
      <c r="C647" s="77">
        <v>394732559</v>
      </c>
      <c r="D647" s="77"/>
      <c r="E647" s="77" t="s">
        <v>7166</v>
      </c>
      <c r="F647" s="77" t="s">
        <v>85</v>
      </c>
      <c r="G647" s="77" t="s">
        <v>7089</v>
      </c>
      <c r="H647" s="77" t="s">
        <v>7090</v>
      </c>
      <c r="I647" s="77" t="s">
        <v>5840</v>
      </c>
      <c r="J647" s="77" t="s">
        <v>85</v>
      </c>
      <c r="K647" s="309" t="s">
        <v>5841</v>
      </c>
      <c r="L647" s="77" t="s">
        <v>7080</v>
      </c>
      <c r="M647" s="77" t="s">
        <v>7081</v>
      </c>
      <c r="N647" s="77" t="s">
        <v>7082</v>
      </c>
      <c r="O647" s="77" t="s">
        <v>445</v>
      </c>
      <c r="P647" s="77">
        <v>76904</v>
      </c>
      <c r="Q647" s="77"/>
      <c r="R647" s="77"/>
      <c r="S647" s="77"/>
      <c r="T647" s="77"/>
      <c r="U647" s="77">
        <v>30397572</v>
      </c>
      <c r="V647" s="77"/>
      <c r="W647" s="77" t="s">
        <v>7175</v>
      </c>
      <c r="X647" s="77">
        <v>480</v>
      </c>
      <c r="Y647" s="77">
        <v>580</v>
      </c>
      <c r="Z647" s="77">
        <v>20</v>
      </c>
      <c r="AA647" s="77">
        <f t="shared" si="87"/>
        <v>0.27839999999999998</v>
      </c>
      <c r="AB647" s="77" t="s">
        <v>70</v>
      </c>
      <c r="AC647" s="77"/>
      <c r="AD647" s="77"/>
      <c r="AE647" s="77"/>
      <c r="AF647" s="77">
        <f t="shared" si="88"/>
        <v>394732559</v>
      </c>
      <c r="AG647" s="77">
        <f t="shared" si="89"/>
        <v>580</v>
      </c>
      <c r="AH647" s="77">
        <f t="shared" si="90"/>
        <v>20</v>
      </c>
      <c r="AI647" s="77">
        <f t="shared" si="91"/>
        <v>0.27839999999999998</v>
      </c>
      <c r="AJ647" s="77" t="s">
        <v>72</v>
      </c>
      <c r="AK647" s="77">
        <v>394732559</v>
      </c>
      <c r="AL647" s="78">
        <v>44676</v>
      </c>
      <c r="AM647" s="78">
        <v>44676</v>
      </c>
      <c r="AN647" s="78">
        <v>44680</v>
      </c>
      <c r="AO647" s="78">
        <v>44680</v>
      </c>
      <c r="AP647" s="78">
        <v>44680</v>
      </c>
      <c r="AQ647" s="77" t="s">
        <v>89</v>
      </c>
      <c r="AR647" s="77"/>
      <c r="AS647" s="77"/>
      <c r="AT647" s="77"/>
      <c r="AU647" s="77"/>
      <c r="AV647" s="78"/>
      <c r="AW647" s="77" t="s">
        <v>1198</v>
      </c>
      <c r="AX647" s="77"/>
      <c r="AY647" s="77"/>
      <c r="AZ647" s="77"/>
      <c r="BA647" s="77"/>
      <c r="BB647" s="77"/>
      <c r="BC647" s="77"/>
      <c r="BD647" s="77"/>
      <c r="BE647" s="77">
        <f t="shared" si="92"/>
        <v>18</v>
      </c>
      <c r="BF647" s="77">
        <f t="shared" si="93"/>
        <v>4</v>
      </c>
      <c r="BG647" s="77">
        <f t="shared" si="94"/>
        <v>2022</v>
      </c>
      <c r="BH647" s="77"/>
    </row>
    <row r="648" spans="1:60">
      <c r="A648" s="77" t="s">
        <v>55</v>
      </c>
      <c r="B648" s="77" t="s">
        <v>56</v>
      </c>
      <c r="C648" s="77">
        <v>394732836</v>
      </c>
      <c r="D648" s="77"/>
      <c r="E648" s="77" t="s">
        <v>7166</v>
      </c>
      <c r="F648" s="77" t="s">
        <v>85</v>
      </c>
      <c r="G648" s="77" t="s">
        <v>7089</v>
      </c>
      <c r="H648" s="77" t="s">
        <v>7090</v>
      </c>
      <c r="I648" s="77" t="s">
        <v>5840</v>
      </c>
      <c r="J648" s="77" t="s">
        <v>85</v>
      </c>
      <c r="K648" s="309" t="s">
        <v>5841</v>
      </c>
      <c r="L648" s="77" t="s">
        <v>7080</v>
      </c>
      <c r="M648" s="77" t="s">
        <v>7081</v>
      </c>
      <c r="N648" s="77" t="s">
        <v>7082</v>
      </c>
      <c r="O648" s="77" t="s">
        <v>445</v>
      </c>
      <c r="P648" s="77">
        <v>76904</v>
      </c>
      <c r="Q648" s="77"/>
      <c r="R648" s="77"/>
      <c r="S648" s="77"/>
      <c r="T648" s="77"/>
      <c r="U648" s="77">
        <v>30397572</v>
      </c>
      <c r="V648" s="77"/>
      <c r="W648" s="77" t="s">
        <v>7175</v>
      </c>
      <c r="X648" s="77">
        <v>480</v>
      </c>
      <c r="Y648" s="77">
        <v>580</v>
      </c>
      <c r="Z648" s="77">
        <v>20</v>
      </c>
      <c r="AA648" s="77">
        <f t="shared" si="87"/>
        <v>0.27839999999999998</v>
      </c>
      <c r="AB648" s="77" t="s">
        <v>70</v>
      </c>
      <c r="AC648" s="77"/>
      <c r="AD648" s="77"/>
      <c r="AE648" s="77"/>
      <c r="AF648" s="77">
        <f t="shared" si="88"/>
        <v>394732836</v>
      </c>
      <c r="AG648" s="77">
        <f t="shared" si="89"/>
        <v>580</v>
      </c>
      <c r="AH648" s="77">
        <f t="shared" si="90"/>
        <v>20</v>
      </c>
      <c r="AI648" s="77">
        <f t="shared" si="91"/>
        <v>0.27839999999999998</v>
      </c>
      <c r="AJ648" s="77" t="s">
        <v>72</v>
      </c>
      <c r="AK648" s="77">
        <v>394732836</v>
      </c>
      <c r="AL648" s="78">
        <v>44677</v>
      </c>
      <c r="AM648" s="78">
        <v>44677</v>
      </c>
      <c r="AN648" s="78">
        <v>44680</v>
      </c>
      <c r="AO648" s="78">
        <v>44680</v>
      </c>
      <c r="AP648" s="78">
        <v>44680</v>
      </c>
      <c r="AQ648" s="77" t="s">
        <v>89</v>
      </c>
      <c r="AR648" s="77"/>
      <c r="AS648" s="77"/>
      <c r="AT648" s="77"/>
      <c r="AU648" s="77"/>
      <c r="AV648" s="78"/>
      <c r="AW648" s="77" t="s">
        <v>1198</v>
      </c>
      <c r="AX648" s="77"/>
      <c r="AY648" s="77"/>
      <c r="AZ648" s="77"/>
      <c r="BA648" s="77"/>
      <c r="BB648" s="77"/>
      <c r="BC648" s="77"/>
      <c r="BD648" s="77"/>
      <c r="BE648" s="77">
        <f t="shared" si="92"/>
        <v>18</v>
      </c>
      <c r="BF648" s="77">
        <f t="shared" si="93"/>
        <v>4</v>
      </c>
      <c r="BG648" s="77">
        <f t="shared" si="94"/>
        <v>2022</v>
      </c>
      <c r="BH648" s="77"/>
    </row>
    <row r="649" spans="1:60">
      <c r="A649" s="77" t="s">
        <v>55</v>
      </c>
      <c r="B649" s="77" t="s">
        <v>56</v>
      </c>
      <c r="C649" s="77">
        <v>394732897</v>
      </c>
      <c r="D649" s="77"/>
      <c r="E649" s="77" t="s">
        <v>7166</v>
      </c>
      <c r="F649" s="77" t="s">
        <v>85</v>
      </c>
      <c r="G649" s="77" t="s">
        <v>7089</v>
      </c>
      <c r="H649" s="77" t="s">
        <v>7090</v>
      </c>
      <c r="I649" s="77" t="s">
        <v>5840</v>
      </c>
      <c r="J649" s="77" t="s">
        <v>85</v>
      </c>
      <c r="K649" s="309" t="s">
        <v>5841</v>
      </c>
      <c r="L649" s="77" t="s">
        <v>7080</v>
      </c>
      <c r="M649" s="77" t="s">
        <v>7081</v>
      </c>
      <c r="N649" s="77" t="s">
        <v>7082</v>
      </c>
      <c r="O649" s="77" t="s">
        <v>445</v>
      </c>
      <c r="P649" s="77">
        <v>76904</v>
      </c>
      <c r="Q649" s="77"/>
      <c r="R649" s="77"/>
      <c r="S649" s="77"/>
      <c r="T649" s="77"/>
      <c r="U649" s="77">
        <v>30397572</v>
      </c>
      <c r="V649" s="77"/>
      <c r="W649" s="77" t="s">
        <v>7175</v>
      </c>
      <c r="X649" s="77">
        <v>480</v>
      </c>
      <c r="Y649" s="77">
        <v>580</v>
      </c>
      <c r="Z649" s="77">
        <v>20</v>
      </c>
      <c r="AA649" s="77">
        <f t="shared" si="87"/>
        <v>0.27839999999999998</v>
      </c>
      <c r="AB649" s="77" t="s">
        <v>70</v>
      </c>
      <c r="AC649" s="77"/>
      <c r="AD649" s="77"/>
      <c r="AE649" s="77"/>
      <c r="AF649" s="77">
        <f t="shared" si="88"/>
        <v>394732897</v>
      </c>
      <c r="AG649" s="77">
        <f t="shared" si="89"/>
        <v>580</v>
      </c>
      <c r="AH649" s="77">
        <f t="shared" si="90"/>
        <v>20</v>
      </c>
      <c r="AI649" s="77">
        <f t="shared" si="91"/>
        <v>0.27839999999999998</v>
      </c>
      <c r="AJ649" s="77" t="s">
        <v>72</v>
      </c>
      <c r="AK649" s="77">
        <v>394732897</v>
      </c>
      <c r="AL649" s="78">
        <v>44677</v>
      </c>
      <c r="AM649" s="78">
        <v>44677</v>
      </c>
      <c r="AN649" s="78">
        <v>44680</v>
      </c>
      <c r="AO649" s="78">
        <v>44680</v>
      </c>
      <c r="AP649" s="78">
        <v>44680</v>
      </c>
      <c r="AQ649" s="77" t="s">
        <v>89</v>
      </c>
      <c r="AR649" s="77"/>
      <c r="AS649" s="77"/>
      <c r="AT649" s="77"/>
      <c r="AU649" s="77"/>
      <c r="AV649" s="78"/>
      <c r="AW649" s="77" t="s">
        <v>1198</v>
      </c>
      <c r="AX649" s="77"/>
      <c r="AY649" s="77"/>
      <c r="AZ649" s="77"/>
      <c r="BA649" s="77"/>
      <c r="BB649" s="77"/>
      <c r="BC649" s="77"/>
      <c r="BD649" s="77"/>
      <c r="BE649" s="77">
        <f t="shared" si="92"/>
        <v>18</v>
      </c>
      <c r="BF649" s="77">
        <f t="shared" si="93"/>
        <v>4</v>
      </c>
      <c r="BG649" s="77">
        <f t="shared" si="94"/>
        <v>2022</v>
      </c>
      <c r="BH649" s="77"/>
    </row>
    <row r="650" spans="1:60">
      <c r="A650" s="77" t="s">
        <v>55</v>
      </c>
      <c r="B650" s="77" t="s">
        <v>56</v>
      </c>
      <c r="C650" s="77">
        <v>394732989</v>
      </c>
      <c r="D650" s="77"/>
      <c r="E650" s="77" t="s">
        <v>7166</v>
      </c>
      <c r="F650" s="77" t="s">
        <v>85</v>
      </c>
      <c r="G650" s="77" t="s">
        <v>7089</v>
      </c>
      <c r="H650" s="77" t="s">
        <v>7090</v>
      </c>
      <c r="I650" s="77" t="s">
        <v>5840</v>
      </c>
      <c r="J650" s="77" t="s">
        <v>85</v>
      </c>
      <c r="K650" s="309" t="s">
        <v>5841</v>
      </c>
      <c r="L650" s="77" t="s">
        <v>7080</v>
      </c>
      <c r="M650" s="77" t="s">
        <v>7081</v>
      </c>
      <c r="N650" s="77" t="s">
        <v>7082</v>
      </c>
      <c r="O650" s="77" t="s">
        <v>445</v>
      </c>
      <c r="P650" s="77">
        <v>76904</v>
      </c>
      <c r="Q650" s="77"/>
      <c r="R650" s="77"/>
      <c r="S650" s="77"/>
      <c r="T650" s="77"/>
      <c r="U650" s="77">
        <v>30397572</v>
      </c>
      <c r="V650" s="77"/>
      <c r="W650" s="77" t="s">
        <v>7175</v>
      </c>
      <c r="X650" s="77">
        <v>480</v>
      </c>
      <c r="Y650" s="77">
        <v>580</v>
      </c>
      <c r="Z650" s="77">
        <v>20</v>
      </c>
      <c r="AA650" s="77">
        <f t="shared" si="87"/>
        <v>0.27839999999999998</v>
      </c>
      <c r="AB650" s="77" t="s">
        <v>70</v>
      </c>
      <c r="AC650" s="77"/>
      <c r="AD650" s="77"/>
      <c r="AE650" s="77"/>
      <c r="AF650" s="77">
        <f t="shared" si="88"/>
        <v>394732989</v>
      </c>
      <c r="AG650" s="77">
        <f t="shared" si="89"/>
        <v>580</v>
      </c>
      <c r="AH650" s="77">
        <f t="shared" si="90"/>
        <v>20</v>
      </c>
      <c r="AI650" s="77">
        <f t="shared" si="91"/>
        <v>0.27839999999999998</v>
      </c>
      <c r="AJ650" s="77" t="s">
        <v>72</v>
      </c>
      <c r="AK650" s="77">
        <v>394732989</v>
      </c>
      <c r="AL650" s="78">
        <v>44677</v>
      </c>
      <c r="AM650" s="78">
        <v>44677</v>
      </c>
      <c r="AN650" s="78">
        <v>44680</v>
      </c>
      <c r="AO650" s="78">
        <v>44680</v>
      </c>
      <c r="AP650" s="78">
        <v>44680</v>
      </c>
      <c r="AQ650" s="77" t="s">
        <v>89</v>
      </c>
      <c r="AR650" s="77"/>
      <c r="AS650" s="77"/>
      <c r="AT650" s="77"/>
      <c r="AU650" s="77"/>
      <c r="AV650" s="78"/>
      <c r="AW650" s="77" t="s">
        <v>1198</v>
      </c>
      <c r="AX650" s="77"/>
      <c r="AY650" s="77"/>
      <c r="AZ650" s="77"/>
      <c r="BA650" s="77"/>
      <c r="BB650" s="77"/>
      <c r="BC650" s="77"/>
      <c r="BD650" s="77"/>
      <c r="BE650" s="77">
        <f t="shared" si="92"/>
        <v>18</v>
      </c>
      <c r="BF650" s="77">
        <f t="shared" si="93"/>
        <v>4</v>
      </c>
      <c r="BG650" s="77">
        <f t="shared" si="94"/>
        <v>2022</v>
      </c>
      <c r="BH650" s="77"/>
    </row>
    <row r="651" spans="1:60">
      <c r="A651" s="77" t="s">
        <v>55</v>
      </c>
      <c r="B651" s="77" t="s">
        <v>56</v>
      </c>
      <c r="C651" s="77">
        <v>394733031</v>
      </c>
      <c r="D651" s="77"/>
      <c r="E651" s="77" t="s">
        <v>7166</v>
      </c>
      <c r="F651" s="77" t="s">
        <v>85</v>
      </c>
      <c r="G651" s="77" t="s">
        <v>7089</v>
      </c>
      <c r="H651" s="77" t="s">
        <v>7090</v>
      </c>
      <c r="I651" s="77" t="s">
        <v>5840</v>
      </c>
      <c r="J651" s="77" t="s">
        <v>85</v>
      </c>
      <c r="K651" s="309" t="s">
        <v>5841</v>
      </c>
      <c r="L651" s="77" t="s">
        <v>7080</v>
      </c>
      <c r="M651" s="77" t="s">
        <v>7081</v>
      </c>
      <c r="N651" s="77" t="s">
        <v>7082</v>
      </c>
      <c r="O651" s="77" t="s">
        <v>445</v>
      </c>
      <c r="P651" s="77">
        <v>76904</v>
      </c>
      <c r="Q651" s="77"/>
      <c r="R651" s="77"/>
      <c r="S651" s="77"/>
      <c r="T651" s="77"/>
      <c r="U651" s="77">
        <v>30397572</v>
      </c>
      <c r="V651" s="77"/>
      <c r="W651" s="77" t="s">
        <v>7175</v>
      </c>
      <c r="X651" s="77">
        <v>480</v>
      </c>
      <c r="Y651" s="77">
        <v>580</v>
      </c>
      <c r="Z651" s="77">
        <v>20</v>
      </c>
      <c r="AA651" s="77">
        <f t="shared" si="87"/>
        <v>0.27839999999999998</v>
      </c>
      <c r="AB651" s="77" t="s">
        <v>70</v>
      </c>
      <c r="AC651" s="77"/>
      <c r="AD651" s="77"/>
      <c r="AE651" s="77"/>
      <c r="AF651" s="77">
        <f t="shared" si="88"/>
        <v>394733031</v>
      </c>
      <c r="AG651" s="77">
        <f t="shared" si="89"/>
        <v>580</v>
      </c>
      <c r="AH651" s="77">
        <f t="shared" si="90"/>
        <v>20</v>
      </c>
      <c r="AI651" s="77">
        <f t="shared" si="91"/>
        <v>0.27839999999999998</v>
      </c>
      <c r="AJ651" s="77" t="s">
        <v>72</v>
      </c>
      <c r="AK651" s="77">
        <v>394733031</v>
      </c>
      <c r="AL651" s="78">
        <v>44677</v>
      </c>
      <c r="AM651" s="78">
        <v>44677</v>
      </c>
      <c r="AN651" s="78">
        <v>44680</v>
      </c>
      <c r="AO651" s="78">
        <v>44680</v>
      </c>
      <c r="AP651" s="78">
        <v>44680</v>
      </c>
      <c r="AQ651" s="77" t="s">
        <v>89</v>
      </c>
      <c r="AR651" s="77"/>
      <c r="AS651" s="77"/>
      <c r="AT651" s="77"/>
      <c r="AU651" s="77"/>
      <c r="AV651" s="78"/>
      <c r="AW651" s="77" t="s">
        <v>1198</v>
      </c>
      <c r="AX651" s="77"/>
      <c r="AY651" s="77"/>
      <c r="AZ651" s="77"/>
      <c r="BA651" s="77"/>
      <c r="BB651" s="77"/>
      <c r="BC651" s="77"/>
      <c r="BD651" s="77"/>
      <c r="BE651" s="77">
        <f t="shared" si="92"/>
        <v>18</v>
      </c>
      <c r="BF651" s="77">
        <f t="shared" si="93"/>
        <v>4</v>
      </c>
      <c r="BG651" s="77">
        <f t="shared" si="94"/>
        <v>2022</v>
      </c>
      <c r="BH651" s="77"/>
    </row>
    <row r="652" spans="1:60">
      <c r="A652" s="77" t="s">
        <v>55</v>
      </c>
      <c r="B652" s="77" t="s">
        <v>56</v>
      </c>
      <c r="C652" s="77">
        <v>394733097</v>
      </c>
      <c r="D652" s="77"/>
      <c r="E652" s="77" t="s">
        <v>7166</v>
      </c>
      <c r="F652" s="77" t="s">
        <v>85</v>
      </c>
      <c r="G652" s="77" t="s">
        <v>7089</v>
      </c>
      <c r="H652" s="77" t="s">
        <v>7090</v>
      </c>
      <c r="I652" s="77" t="s">
        <v>5840</v>
      </c>
      <c r="J652" s="77" t="s">
        <v>85</v>
      </c>
      <c r="K652" s="309" t="s">
        <v>5841</v>
      </c>
      <c r="L652" s="77" t="s">
        <v>7080</v>
      </c>
      <c r="M652" s="77" t="s">
        <v>7081</v>
      </c>
      <c r="N652" s="77" t="s">
        <v>7082</v>
      </c>
      <c r="O652" s="77" t="s">
        <v>445</v>
      </c>
      <c r="P652" s="77">
        <v>76904</v>
      </c>
      <c r="Q652" s="77"/>
      <c r="R652" s="77"/>
      <c r="S652" s="77"/>
      <c r="T652" s="77"/>
      <c r="U652" s="77">
        <v>30397572</v>
      </c>
      <c r="V652" s="77"/>
      <c r="W652" s="77" t="s">
        <v>7175</v>
      </c>
      <c r="X652" s="77">
        <v>480</v>
      </c>
      <c r="Y652" s="77">
        <v>580</v>
      </c>
      <c r="Z652" s="77">
        <v>20</v>
      </c>
      <c r="AA652" s="77">
        <f t="shared" si="87"/>
        <v>0.27839999999999998</v>
      </c>
      <c r="AB652" s="77" t="s">
        <v>70</v>
      </c>
      <c r="AC652" s="77"/>
      <c r="AD652" s="77"/>
      <c r="AE652" s="77"/>
      <c r="AF652" s="77">
        <f t="shared" si="88"/>
        <v>394733097</v>
      </c>
      <c r="AG652" s="77">
        <f t="shared" si="89"/>
        <v>580</v>
      </c>
      <c r="AH652" s="77">
        <f t="shared" si="90"/>
        <v>20</v>
      </c>
      <c r="AI652" s="77">
        <f t="shared" si="91"/>
        <v>0.27839999999999998</v>
      </c>
      <c r="AJ652" s="77" t="s">
        <v>72</v>
      </c>
      <c r="AK652" s="77">
        <v>394733097</v>
      </c>
      <c r="AL652" s="78">
        <v>44677</v>
      </c>
      <c r="AM652" s="78">
        <v>44677</v>
      </c>
      <c r="AN652" s="78">
        <v>44680</v>
      </c>
      <c r="AO652" s="78">
        <v>44680</v>
      </c>
      <c r="AP652" s="78">
        <v>44680</v>
      </c>
      <c r="AQ652" s="77" t="s">
        <v>89</v>
      </c>
      <c r="AR652" s="77"/>
      <c r="AS652" s="77"/>
      <c r="AT652" s="77"/>
      <c r="AU652" s="77"/>
      <c r="AV652" s="78"/>
      <c r="AW652" s="77" t="s">
        <v>1198</v>
      </c>
      <c r="AX652" s="77"/>
      <c r="AY652" s="77"/>
      <c r="AZ652" s="77"/>
      <c r="BA652" s="77"/>
      <c r="BB652" s="77"/>
      <c r="BC652" s="77"/>
      <c r="BD652" s="77"/>
      <c r="BE652" s="77">
        <f t="shared" si="92"/>
        <v>18</v>
      </c>
      <c r="BF652" s="77">
        <f t="shared" si="93"/>
        <v>4</v>
      </c>
      <c r="BG652" s="77">
        <f t="shared" si="94"/>
        <v>2022</v>
      </c>
      <c r="BH652" s="77"/>
    </row>
    <row r="653" spans="1:60">
      <c r="A653" s="77" t="s">
        <v>55</v>
      </c>
      <c r="B653" s="77" t="s">
        <v>56</v>
      </c>
      <c r="C653" s="77">
        <v>395931344</v>
      </c>
      <c r="D653" s="77"/>
      <c r="E653" s="77" t="s">
        <v>7166</v>
      </c>
      <c r="F653" s="77" t="s">
        <v>59</v>
      </c>
      <c r="G653" s="77" t="s">
        <v>7257</v>
      </c>
      <c r="H653" s="311" t="s">
        <v>7258</v>
      </c>
      <c r="I653" s="77" t="s">
        <v>62</v>
      </c>
      <c r="J653" s="77" t="s">
        <v>63</v>
      </c>
      <c r="K653" s="77">
        <v>30349</v>
      </c>
      <c r="L653" s="77" t="s">
        <v>7080</v>
      </c>
      <c r="M653" s="77" t="s">
        <v>7081</v>
      </c>
      <c r="N653" s="77" t="s">
        <v>7082</v>
      </c>
      <c r="O653" s="77" t="s">
        <v>445</v>
      </c>
      <c r="P653" s="77">
        <v>76904</v>
      </c>
      <c r="Q653" s="77"/>
      <c r="R653" s="77"/>
      <c r="S653" s="77"/>
      <c r="T653" s="77"/>
      <c r="U653" s="77">
        <v>49303156</v>
      </c>
      <c r="V653" s="77">
        <v>0</v>
      </c>
      <c r="W653" s="77" t="s">
        <v>134</v>
      </c>
      <c r="X653" s="77">
        <v>480</v>
      </c>
      <c r="Y653" s="77">
        <v>638</v>
      </c>
      <c r="Z653" s="77">
        <v>22</v>
      </c>
      <c r="AA653" s="77">
        <f t="shared" si="87"/>
        <v>0.30624000000000001</v>
      </c>
      <c r="AB653" s="77" t="s">
        <v>70</v>
      </c>
      <c r="AC653" s="77"/>
      <c r="AD653" s="77"/>
      <c r="AE653" s="77"/>
      <c r="AF653" s="77">
        <f t="shared" si="88"/>
        <v>395931344</v>
      </c>
      <c r="AG653" s="77">
        <f t="shared" si="89"/>
        <v>638</v>
      </c>
      <c r="AH653" s="77">
        <f t="shared" si="90"/>
        <v>22</v>
      </c>
      <c r="AI653" s="77">
        <f t="shared" si="91"/>
        <v>0.30624000000000001</v>
      </c>
      <c r="AJ653" s="77" t="s">
        <v>72</v>
      </c>
      <c r="AK653" s="77">
        <v>395931344</v>
      </c>
      <c r="AL653" s="78">
        <v>44679</v>
      </c>
      <c r="AM653" s="78">
        <v>44679</v>
      </c>
      <c r="AN653" s="78">
        <v>44681</v>
      </c>
      <c r="AO653" s="78">
        <v>44681</v>
      </c>
      <c r="AP653" s="78">
        <v>44681</v>
      </c>
      <c r="AQ653" s="77" t="s">
        <v>89</v>
      </c>
      <c r="AR653" s="77"/>
      <c r="AS653" s="77"/>
      <c r="AT653" s="77"/>
      <c r="AU653" s="77"/>
      <c r="AV653" s="78"/>
      <c r="AW653" s="77" t="s">
        <v>1198</v>
      </c>
      <c r="AX653" s="77"/>
      <c r="AY653" s="77"/>
      <c r="AZ653" s="77"/>
      <c r="BA653" s="77"/>
      <c r="BB653" s="77"/>
      <c r="BC653" s="77"/>
      <c r="BD653" s="77"/>
      <c r="BE653" s="77">
        <f t="shared" si="92"/>
        <v>18</v>
      </c>
      <c r="BF653" s="77">
        <f t="shared" si="93"/>
        <v>4</v>
      </c>
      <c r="BG653" s="77">
        <f t="shared" si="94"/>
        <v>2022</v>
      </c>
      <c r="BH653" s="77"/>
    </row>
    <row r="654" spans="1:60">
      <c r="A654" s="77" t="s">
        <v>55</v>
      </c>
      <c r="B654" s="77" t="s">
        <v>56</v>
      </c>
      <c r="C654" s="77">
        <v>395931429</v>
      </c>
      <c r="D654" s="77"/>
      <c r="E654" s="77" t="s">
        <v>7166</v>
      </c>
      <c r="F654" s="77" t="s">
        <v>59</v>
      </c>
      <c r="G654" s="77" t="s">
        <v>7257</v>
      </c>
      <c r="H654" s="312" t="s">
        <v>7258</v>
      </c>
      <c r="I654" s="77" t="s">
        <v>62</v>
      </c>
      <c r="J654" s="77" t="s">
        <v>63</v>
      </c>
      <c r="K654" s="77">
        <v>30349</v>
      </c>
      <c r="L654" s="77" t="s">
        <v>7080</v>
      </c>
      <c r="M654" s="77" t="s">
        <v>7081</v>
      </c>
      <c r="N654" s="77" t="s">
        <v>7082</v>
      </c>
      <c r="O654" s="77" t="s">
        <v>445</v>
      </c>
      <c r="P654" s="77">
        <v>76904</v>
      </c>
      <c r="Q654" s="77"/>
      <c r="R654" s="77"/>
      <c r="S654" s="77"/>
      <c r="T654" s="77"/>
      <c r="U654" s="77">
        <v>49303156</v>
      </c>
      <c r="V654" s="77">
        <v>0</v>
      </c>
      <c r="W654" s="77" t="s">
        <v>134</v>
      </c>
      <c r="X654" s="77">
        <v>480</v>
      </c>
      <c r="Y654" s="77">
        <v>638</v>
      </c>
      <c r="Z654" s="77">
        <v>22</v>
      </c>
      <c r="AA654" s="77">
        <f t="shared" si="87"/>
        <v>0.30624000000000001</v>
      </c>
      <c r="AB654" s="77" t="s">
        <v>70</v>
      </c>
      <c r="AC654" s="77"/>
      <c r="AD654" s="77"/>
      <c r="AE654" s="77"/>
      <c r="AF654" s="77">
        <f t="shared" si="88"/>
        <v>395931429</v>
      </c>
      <c r="AG654" s="77">
        <f t="shared" si="89"/>
        <v>638</v>
      </c>
      <c r="AH654" s="77">
        <f t="shared" si="90"/>
        <v>22</v>
      </c>
      <c r="AI654" s="77">
        <f t="shared" si="91"/>
        <v>0.30624000000000001</v>
      </c>
      <c r="AJ654" s="77" t="s">
        <v>72</v>
      </c>
      <c r="AK654" s="77">
        <v>395931429</v>
      </c>
      <c r="AL654" s="78">
        <v>44679</v>
      </c>
      <c r="AM654" s="78">
        <v>44679</v>
      </c>
      <c r="AN654" s="78">
        <v>44681</v>
      </c>
      <c r="AO654" s="78">
        <v>44681</v>
      </c>
      <c r="AP654" s="78">
        <v>44681</v>
      </c>
      <c r="AQ654" s="77" t="s">
        <v>89</v>
      </c>
      <c r="AR654" s="77"/>
      <c r="AS654" s="77"/>
      <c r="AT654" s="77"/>
      <c r="AU654" s="77"/>
      <c r="AV654" s="78"/>
      <c r="AW654" s="77" t="s">
        <v>1198</v>
      </c>
      <c r="AX654" s="77"/>
      <c r="AY654" s="77"/>
      <c r="AZ654" s="77"/>
      <c r="BA654" s="77"/>
      <c r="BB654" s="77"/>
      <c r="BC654" s="77"/>
      <c r="BD654" s="77"/>
      <c r="BE654" s="77">
        <f t="shared" si="92"/>
        <v>18</v>
      </c>
      <c r="BF654" s="77">
        <f t="shared" si="93"/>
        <v>4</v>
      </c>
      <c r="BG654" s="77">
        <f t="shared" si="94"/>
        <v>2022</v>
      </c>
      <c r="BH654" s="77"/>
    </row>
    <row r="655" spans="1:60">
      <c r="A655" s="77" t="s">
        <v>55</v>
      </c>
      <c r="B655" s="77" t="s">
        <v>56</v>
      </c>
      <c r="C655" s="77">
        <v>395931452</v>
      </c>
      <c r="D655" s="77"/>
      <c r="E655" s="77" t="s">
        <v>7166</v>
      </c>
      <c r="F655" s="77" t="s">
        <v>59</v>
      </c>
      <c r="G655" s="77" t="s">
        <v>7257</v>
      </c>
      <c r="H655" s="186" t="s">
        <v>7258</v>
      </c>
      <c r="I655" s="77" t="s">
        <v>62</v>
      </c>
      <c r="J655" s="77" t="s">
        <v>63</v>
      </c>
      <c r="K655" s="77">
        <v>30349</v>
      </c>
      <c r="L655" s="77" t="s">
        <v>7080</v>
      </c>
      <c r="M655" s="77" t="s">
        <v>7081</v>
      </c>
      <c r="N655" s="77" t="s">
        <v>7082</v>
      </c>
      <c r="O655" s="77" t="s">
        <v>445</v>
      </c>
      <c r="P655" s="77">
        <v>76904</v>
      </c>
      <c r="Q655" s="77"/>
      <c r="R655" s="77"/>
      <c r="S655" s="77"/>
      <c r="T655" s="77"/>
      <c r="U655" s="77">
        <v>49303156</v>
      </c>
      <c r="V655" s="77">
        <v>0</v>
      </c>
      <c r="W655" s="77" t="s">
        <v>134</v>
      </c>
      <c r="X655" s="77">
        <v>480</v>
      </c>
      <c r="Y655" s="77">
        <v>638</v>
      </c>
      <c r="Z655" s="77">
        <v>22</v>
      </c>
      <c r="AA655" s="77">
        <f t="shared" si="87"/>
        <v>0.30624000000000001</v>
      </c>
      <c r="AB655" s="77" t="s">
        <v>70</v>
      </c>
      <c r="AC655" s="77"/>
      <c r="AD655" s="77"/>
      <c r="AE655" s="77"/>
      <c r="AF655" s="77">
        <f t="shared" si="88"/>
        <v>395931452</v>
      </c>
      <c r="AG655" s="77">
        <f t="shared" si="89"/>
        <v>638</v>
      </c>
      <c r="AH655" s="77">
        <f t="shared" si="90"/>
        <v>22</v>
      </c>
      <c r="AI655" s="77">
        <f t="shared" si="91"/>
        <v>0.30624000000000001</v>
      </c>
      <c r="AJ655" s="77" t="s">
        <v>72</v>
      </c>
      <c r="AK655" s="77">
        <v>395931452</v>
      </c>
      <c r="AL655" s="78">
        <v>44679</v>
      </c>
      <c r="AM655" s="78">
        <v>44679</v>
      </c>
      <c r="AN655" s="78">
        <v>44681</v>
      </c>
      <c r="AO655" s="78">
        <v>44681</v>
      </c>
      <c r="AP655" s="78">
        <v>44681</v>
      </c>
      <c r="AQ655" s="77" t="s">
        <v>89</v>
      </c>
      <c r="AR655" s="77"/>
      <c r="AS655" s="77"/>
      <c r="AT655" s="77"/>
      <c r="AU655" s="77"/>
      <c r="AV655" s="78"/>
      <c r="AW655" s="77" t="s">
        <v>1198</v>
      </c>
      <c r="AX655" s="77"/>
      <c r="AY655" s="77"/>
      <c r="AZ655" s="77"/>
      <c r="BA655" s="77"/>
      <c r="BB655" s="77"/>
      <c r="BC655" s="77"/>
      <c r="BD655" s="77"/>
      <c r="BE655" s="77">
        <f t="shared" si="92"/>
        <v>18</v>
      </c>
      <c r="BF655" s="77">
        <f t="shared" si="93"/>
        <v>4</v>
      </c>
      <c r="BG655" s="77">
        <f t="shared" si="94"/>
        <v>2022</v>
      </c>
      <c r="BH655" s="77"/>
    </row>
    <row r="656" spans="1:60">
      <c r="A656" s="77" t="s">
        <v>55</v>
      </c>
      <c r="B656" s="77" t="s">
        <v>56</v>
      </c>
      <c r="C656" s="77">
        <v>395931464</v>
      </c>
      <c r="D656" s="77"/>
      <c r="E656" s="77" t="s">
        <v>7166</v>
      </c>
      <c r="F656" s="77" t="s">
        <v>59</v>
      </c>
      <c r="G656" s="77" t="s">
        <v>7257</v>
      </c>
      <c r="H656" s="310" t="s">
        <v>7258</v>
      </c>
      <c r="I656" s="77" t="s">
        <v>62</v>
      </c>
      <c r="J656" s="77" t="s">
        <v>63</v>
      </c>
      <c r="K656" s="77">
        <v>30349</v>
      </c>
      <c r="L656" s="77" t="s">
        <v>7080</v>
      </c>
      <c r="M656" s="77" t="s">
        <v>7081</v>
      </c>
      <c r="N656" s="77" t="s">
        <v>7082</v>
      </c>
      <c r="O656" s="77" t="s">
        <v>445</v>
      </c>
      <c r="P656" s="77">
        <v>76904</v>
      </c>
      <c r="Q656" s="77"/>
      <c r="R656" s="77"/>
      <c r="S656" s="77"/>
      <c r="T656" s="77"/>
      <c r="U656" s="77">
        <v>49303156</v>
      </c>
      <c r="V656" s="77">
        <v>0</v>
      </c>
      <c r="W656" s="77" t="s">
        <v>134</v>
      </c>
      <c r="X656" s="77">
        <v>480</v>
      </c>
      <c r="Y656" s="77">
        <v>638</v>
      </c>
      <c r="Z656" s="77">
        <v>22</v>
      </c>
      <c r="AA656" s="77">
        <f t="shared" si="87"/>
        <v>0.30624000000000001</v>
      </c>
      <c r="AB656" s="77" t="s">
        <v>70</v>
      </c>
      <c r="AC656" s="77"/>
      <c r="AD656" s="77"/>
      <c r="AE656" s="77"/>
      <c r="AF656" s="77">
        <f t="shared" si="88"/>
        <v>395931464</v>
      </c>
      <c r="AG656" s="77">
        <f t="shared" si="89"/>
        <v>638</v>
      </c>
      <c r="AH656" s="77">
        <f t="shared" si="90"/>
        <v>22</v>
      </c>
      <c r="AI656" s="77">
        <f t="shared" si="91"/>
        <v>0.30624000000000001</v>
      </c>
      <c r="AJ656" s="77" t="s">
        <v>72</v>
      </c>
      <c r="AK656" s="77">
        <v>395931464</v>
      </c>
      <c r="AL656" s="78">
        <v>44679</v>
      </c>
      <c r="AM656" s="78">
        <v>44679</v>
      </c>
      <c r="AN656" s="78">
        <v>44681</v>
      </c>
      <c r="AO656" s="78">
        <v>44681</v>
      </c>
      <c r="AP656" s="78">
        <v>44681</v>
      </c>
      <c r="AQ656" s="77" t="s">
        <v>89</v>
      </c>
      <c r="AR656" s="77"/>
      <c r="AS656" s="77"/>
      <c r="AT656" s="77"/>
      <c r="AU656" s="77"/>
      <c r="AV656" s="78"/>
      <c r="AW656" s="77" t="s">
        <v>1198</v>
      </c>
      <c r="AX656" s="77"/>
      <c r="AY656" s="77"/>
      <c r="AZ656" s="77"/>
      <c r="BA656" s="77"/>
      <c r="BB656" s="77"/>
      <c r="BC656" s="77"/>
      <c r="BD656" s="77"/>
      <c r="BE656" s="77">
        <f t="shared" si="92"/>
        <v>18</v>
      </c>
      <c r="BF656" s="77">
        <f t="shared" si="93"/>
        <v>4</v>
      </c>
      <c r="BG656" s="77">
        <f t="shared" si="94"/>
        <v>2022</v>
      </c>
      <c r="BH656" s="77"/>
    </row>
    <row r="657" spans="1:60">
      <c r="A657" s="77" t="s">
        <v>55</v>
      </c>
      <c r="B657" s="77" t="s">
        <v>56</v>
      </c>
      <c r="C657" s="77">
        <v>395931481</v>
      </c>
      <c r="D657" s="77"/>
      <c r="E657" s="77" t="s">
        <v>7166</v>
      </c>
      <c r="F657" s="77" t="s">
        <v>59</v>
      </c>
      <c r="G657" s="77" t="s">
        <v>7257</v>
      </c>
      <c r="H657" s="313" t="s">
        <v>7258</v>
      </c>
      <c r="I657" s="77" t="s">
        <v>62</v>
      </c>
      <c r="J657" s="77" t="s">
        <v>63</v>
      </c>
      <c r="K657" s="77">
        <v>30349</v>
      </c>
      <c r="L657" s="77" t="s">
        <v>7080</v>
      </c>
      <c r="M657" s="77" t="s">
        <v>7081</v>
      </c>
      <c r="N657" s="77" t="s">
        <v>7082</v>
      </c>
      <c r="O657" s="77" t="s">
        <v>445</v>
      </c>
      <c r="P657" s="77">
        <v>76904</v>
      </c>
      <c r="Q657" s="77"/>
      <c r="R657" s="77"/>
      <c r="S657" s="77"/>
      <c r="T657" s="77"/>
      <c r="U657" s="77">
        <v>49303156</v>
      </c>
      <c r="V657" s="77">
        <v>0</v>
      </c>
      <c r="W657" s="77" t="s">
        <v>134</v>
      </c>
      <c r="X657" s="77">
        <v>480</v>
      </c>
      <c r="Y657" s="77">
        <v>638</v>
      </c>
      <c r="Z657" s="77">
        <v>22</v>
      </c>
      <c r="AA657" s="77">
        <f t="shared" si="87"/>
        <v>0.30624000000000001</v>
      </c>
      <c r="AB657" s="77" t="s">
        <v>70</v>
      </c>
      <c r="AC657" s="77"/>
      <c r="AD657" s="77"/>
      <c r="AE657" s="77"/>
      <c r="AF657" s="77">
        <f t="shared" si="88"/>
        <v>395931481</v>
      </c>
      <c r="AG657" s="77">
        <f t="shared" si="89"/>
        <v>638</v>
      </c>
      <c r="AH657" s="77">
        <f t="shared" si="90"/>
        <v>22</v>
      </c>
      <c r="AI657" s="77">
        <f t="shared" si="91"/>
        <v>0.30624000000000001</v>
      </c>
      <c r="AJ657" s="77" t="s">
        <v>72</v>
      </c>
      <c r="AK657" s="77">
        <v>395931481</v>
      </c>
      <c r="AL657" s="78">
        <v>44679</v>
      </c>
      <c r="AM657" s="78">
        <v>44679</v>
      </c>
      <c r="AN657" s="78">
        <v>44681</v>
      </c>
      <c r="AO657" s="78">
        <v>44681</v>
      </c>
      <c r="AP657" s="78">
        <v>44681</v>
      </c>
      <c r="AQ657" s="77" t="s">
        <v>89</v>
      </c>
      <c r="AR657" s="77"/>
      <c r="AS657" s="77"/>
      <c r="AT657" s="77"/>
      <c r="AU657" s="77"/>
      <c r="AV657" s="78"/>
      <c r="AW657" s="77" t="s">
        <v>1198</v>
      </c>
      <c r="AX657" s="77"/>
      <c r="AY657" s="77"/>
      <c r="AZ657" s="77"/>
      <c r="BA657" s="77"/>
      <c r="BB657" s="77"/>
      <c r="BC657" s="77"/>
      <c r="BD657" s="77"/>
      <c r="BE657" s="77">
        <f t="shared" si="92"/>
        <v>18</v>
      </c>
      <c r="BF657" s="77">
        <f t="shared" si="93"/>
        <v>4</v>
      </c>
      <c r="BG657" s="77">
        <f t="shared" si="94"/>
        <v>2022</v>
      </c>
      <c r="BH657" s="77"/>
    </row>
    <row r="658" spans="1:60">
      <c r="A658" s="77" t="s">
        <v>55</v>
      </c>
      <c r="B658" s="77" t="s">
        <v>56</v>
      </c>
      <c r="C658" s="77">
        <v>395931533</v>
      </c>
      <c r="D658" s="77"/>
      <c r="E658" s="77" t="s">
        <v>7166</v>
      </c>
      <c r="F658" s="77" t="s">
        <v>59</v>
      </c>
      <c r="G658" s="77" t="s">
        <v>7257</v>
      </c>
      <c r="H658" s="310" t="s">
        <v>7258</v>
      </c>
      <c r="I658" s="77" t="s">
        <v>62</v>
      </c>
      <c r="J658" s="77" t="s">
        <v>63</v>
      </c>
      <c r="K658" s="77">
        <v>30349</v>
      </c>
      <c r="L658" s="77" t="s">
        <v>7080</v>
      </c>
      <c r="M658" s="77" t="s">
        <v>7081</v>
      </c>
      <c r="N658" s="77" t="s">
        <v>7082</v>
      </c>
      <c r="O658" s="77" t="s">
        <v>445</v>
      </c>
      <c r="P658" s="77">
        <v>76904</v>
      </c>
      <c r="Q658" s="77"/>
      <c r="R658" s="77"/>
      <c r="S658" s="77"/>
      <c r="T658" s="77"/>
      <c r="U658" s="77">
        <v>49303156</v>
      </c>
      <c r="V658" s="77">
        <v>0</v>
      </c>
      <c r="W658" s="77" t="s">
        <v>134</v>
      </c>
      <c r="X658" s="77">
        <v>480</v>
      </c>
      <c r="Y658" s="77">
        <v>638</v>
      </c>
      <c r="Z658" s="77">
        <v>22</v>
      </c>
      <c r="AA658" s="77">
        <f t="shared" si="87"/>
        <v>0.30624000000000001</v>
      </c>
      <c r="AB658" s="77" t="s">
        <v>70</v>
      </c>
      <c r="AC658" s="77"/>
      <c r="AD658" s="77"/>
      <c r="AE658" s="77"/>
      <c r="AF658" s="77">
        <f t="shared" si="88"/>
        <v>395931533</v>
      </c>
      <c r="AG658" s="77">
        <f t="shared" si="89"/>
        <v>638</v>
      </c>
      <c r="AH658" s="77">
        <f t="shared" si="90"/>
        <v>22</v>
      </c>
      <c r="AI658" s="77">
        <f t="shared" si="91"/>
        <v>0.30624000000000001</v>
      </c>
      <c r="AJ658" s="77" t="s">
        <v>72</v>
      </c>
      <c r="AK658" s="77">
        <v>395931533</v>
      </c>
      <c r="AL658" s="78">
        <v>44679</v>
      </c>
      <c r="AM658" s="78">
        <v>44679</v>
      </c>
      <c r="AN658" s="78">
        <v>44681</v>
      </c>
      <c r="AO658" s="78">
        <v>44681</v>
      </c>
      <c r="AP658" s="78">
        <v>44681</v>
      </c>
      <c r="AQ658" s="77" t="s">
        <v>89</v>
      </c>
      <c r="AR658" s="77"/>
      <c r="AS658" s="77"/>
      <c r="AT658" s="77"/>
      <c r="AU658" s="77"/>
      <c r="AV658" s="78"/>
      <c r="AW658" s="77" t="s">
        <v>1198</v>
      </c>
      <c r="AX658" s="77"/>
      <c r="AY658" s="77"/>
      <c r="AZ658" s="77"/>
      <c r="BA658" s="77"/>
      <c r="BB658" s="77"/>
      <c r="BC658" s="77"/>
      <c r="BD658" s="77"/>
      <c r="BE658" s="77">
        <f t="shared" si="92"/>
        <v>18</v>
      </c>
      <c r="BF658" s="77">
        <f t="shared" si="93"/>
        <v>4</v>
      </c>
      <c r="BG658" s="77">
        <f t="shared" si="94"/>
        <v>2022</v>
      </c>
      <c r="BH658" s="77"/>
    </row>
    <row r="659" spans="1:60">
      <c r="A659" s="77" t="s">
        <v>55</v>
      </c>
      <c r="B659" s="77" t="s">
        <v>56</v>
      </c>
      <c r="C659" s="77">
        <v>395931616</v>
      </c>
      <c r="D659" s="77"/>
      <c r="E659" s="77" t="s">
        <v>7166</v>
      </c>
      <c r="F659" s="77" t="s">
        <v>59</v>
      </c>
      <c r="G659" s="77" t="s">
        <v>7257</v>
      </c>
      <c r="H659" s="310" t="s">
        <v>7258</v>
      </c>
      <c r="I659" s="77" t="s">
        <v>62</v>
      </c>
      <c r="J659" s="77" t="s">
        <v>63</v>
      </c>
      <c r="K659" s="77">
        <v>30349</v>
      </c>
      <c r="L659" s="77" t="s">
        <v>7080</v>
      </c>
      <c r="M659" s="77" t="s">
        <v>7081</v>
      </c>
      <c r="N659" s="77" t="s">
        <v>7082</v>
      </c>
      <c r="O659" s="77" t="s">
        <v>445</v>
      </c>
      <c r="P659" s="77">
        <v>76904</v>
      </c>
      <c r="Q659" s="77"/>
      <c r="R659" s="77"/>
      <c r="S659" s="77"/>
      <c r="T659" s="77"/>
      <c r="U659" s="77">
        <v>49303156</v>
      </c>
      <c r="V659" s="77">
        <v>0</v>
      </c>
      <c r="W659" s="77" t="s">
        <v>134</v>
      </c>
      <c r="X659" s="77">
        <v>480</v>
      </c>
      <c r="Y659" s="77">
        <v>638</v>
      </c>
      <c r="Z659" s="77">
        <v>22</v>
      </c>
      <c r="AA659" s="77">
        <f t="shared" si="87"/>
        <v>0.30624000000000001</v>
      </c>
      <c r="AB659" s="77" t="s">
        <v>70</v>
      </c>
      <c r="AC659" s="77"/>
      <c r="AD659" s="77"/>
      <c r="AE659" s="77"/>
      <c r="AF659" s="77">
        <f t="shared" si="88"/>
        <v>395931616</v>
      </c>
      <c r="AG659" s="77">
        <f t="shared" si="89"/>
        <v>638</v>
      </c>
      <c r="AH659" s="77">
        <f t="shared" si="90"/>
        <v>22</v>
      </c>
      <c r="AI659" s="77">
        <f t="shared" si="91"/>
        <v>0.30624000000000001</v>
      </c>
      <c r="AJ659" s="77" t="s">
        <v>72</v>
      </c>
      <c r="AK659" s="77">
        <v>395931616</v>
      </c>
      <c r="AL659" s="78">
        <v>44679</v>
      </c>
      <c r="AM659" s="78">
        <v>44679</v>
      </c>
      <c r="AN659" s="78">
        <v>44681</v>
      </c>
      <c r="AO659" s="78">
        <v>44681</v>
      </c>
      <c r="AP659" s="78">
        <v>44681</v>
      </c>
      <c r="AQ659" s="77" t="s">
        <v>89</v>
      </c>
      <c r="AR659" s="77"/>
      <c r="AS659" s="77"/>
      <c r="AT659" s="77"/>
      <c r="AU659" s="77"/>
      <c r="AV659" s="78"/>
      <c r="AW659" s="77" t="s">
        <v>1198</v>
      </c>
      <c r="AX659" s="77"/>
      <c r="AY659" s="77"/>
      <c r="AZ659" s="77"/>
      <c r="BA659" s="77"/>
      <c r="BB659" s="77"/>
      <c r="BC659" s="77"/>
      <c r="BD659" s="77"/>
      <c r="BE659" s="77">
        <f t="shared" si="92"/>
        <v>18</v>
      </c>
      <c r="BF659" s="77">
        <f t="shared" si="93"/>
        <v>4</v>
      </c>
      <c r="BG659" s="77">
        <f t="shared" si="94"/>
        <v>2022</v>
      </c>
      <c r="BH659" s="77"/>
    </row>
    <row r="660" spans="1:60">
      <c r="A660" s="77" t="s">
        <v>55</v>
      </c>
      <c r="B660" s="77" t="s">
        <v>56</v>
      </c>
      <c r="C660" s="77">
        <v>395931614</v>
      </c>
      <c r="D660" s="77"/>
      <c r="E660" s="77" t="s">
        <v>7166</v>
      </c>
      <c r="F660" s="77" t="s">
        <v>59</v>
      </c>
      <c r="G660" s="77" t="s">
        <v>7257</v>
      </c>
      <c r="H660" s="311" t="s">
        <v>7258</v>
      </c>
      <c r="I660" s="77" t="s">
        <v>62</v>
      </c>
      <c r="J660" s="77" t="s">
        <v>63</v>
      </c>
      <c r="K660" s="77">
        <v>30349</v>
      </c>
      <c r="L660" s="77" t="s">
        <v>7080</v>
      </c>
      <c r="M660" s="77" t="s">
        <v>7081</v>
      </c>
      <c r="N660" s="77" t="s">
        <v>7082</v>
      </c>
      <c r="O660" s="77" t="s">
        <v>445</v>
      </c>
      <c r="P660" s="77">
        <v>76904</v>
      </c>
      <c r="Q660" s="77"/>
      <c r="R660" s="77"/>
      <c r="S660" s="77"/>
      <c r="T660" s="77"/>
      <c r="U660" s="77">
        <v>49303156</v>
      </c>
      <c r="V660" s="77">
        <v>0</v>
      </c>
      <c r="W660" s="77" t="s">
        <v>134</v>
      </c>
      <c r="X660" s="77">
        <v>480</v>
      </c>
      <c r="Y660" s="77">
        <v>638</v>
      </c>
      <c r="Z660" s="77">
        <v>22</v>
      </c>
      <c r="AA660" s="77">
        <f t="shared" si="87"/>
        <v>0.30624000000000001</v>
      </c>
      <c r="AB660" s="77" t="s">
        <v>70</v>
      </c>
      <c r="AC660" s="77"/>
      <c r="AD660" s="77"/>
      <c r="AE660" s="77"/>
      <c r="AF660" s="77">
        <f t="shared" si="88"/>
        <v>395931614</v>
      </c>
      <c r="AG660" s="77">
        <f t="shared" si="89"/>
        <v>638</v>
      </c>
      <c r="AH660" s="77">
        <f t="shared" si="90"/>
        <v>22</v>
      </c>
      <c r="AI660" s="77">
        <f t="shared" si="91"/>
        <v>0.30624000000000001</v>
      </c>
      <c r="AJ660" s="77" t="s">
        <v>72</v>
      </c>
      <c r="AK660" s="77">
        <v>395931614</v>
      </c>
      <c r="AL660" s="78">
        <v>44679</v>
      </c>
      <c r="AM660" s="78">
        <v>44679</v>
      </c>
      <c r="AN660" s="78">
        <v>44681</v>
      </c>
      <c r="AO660" s="78">
        <v>44681</v>
      </c>
      <c r="AP660" s="78">
        <v>44681</v>
      </c>
      <c r="AQ660" s="77" t="s">
        <v>89</v>
      </c>
      <c r="AR660" s="77"/>
      <c r="AS660" s="77"/>
      <c r="AT660" s="77"/>
      <c r="AU660" s="77"/>
      <c r="AV660" s="78"/>
      <c r="AW660" s="77" t="s">
        <v>1198</v>
      </c>
      <c r="AX660" s="77"/>
      <c r="AY660" s="77"/>
      <c r="AZ660" s="77"/>
      <c r="BA660" s="77"/>
      <c r="BB660" s="77"/>
      <c r="BC660" s="77"/>
      <c r="BD660" s="77"/>
      <c r="BE660" s="77">
        <f t="shared" si="92"/>
        <v>18</v>
      </c>
      <c r="BF660" s="77">
        <f t="shared" si="93"/>
        <v>4</v>
      </c>
      <c r="BG660" s="77">
        <f t="shared" si="94"/>
        <v>2022</v>
      </c>
      <c r="BH660" s="77"/>
    </row>
    <row r="661" spans="1:60">
      <c r="A661" s="77" t="s">
        <v>55</v>
      </c>
      <c r="B661" s="77" t="s">
        <v>56</v>
      </c>
      <c r="C661" s="77">
        <v>395931613</v>
      </c>
      <c r="D661" s="77"/>
      <c r="E661" s="77" t="s">
        <v>7166</v>
      </c>
      <c r="F661" s="77" t="s">
        <v>59</v>
      </c>
      <c r="G661" s="77" t="s">
        <v>7257</v>
      </c>
      <c r="H661" s="77" t="s">
        <v>7258</v>
      </c>
      <c r="I661" s="77" t="s">
        <v>62</v>
      </c>
      <c r="J661" s="77" t="s">
        <v>63</v>
      </c>
      <c r="K661" s="77">
        <v>30349</v>
      </c>
      <c r="L661" s="77" t="s">
        <v>7080</v>
      </c>
      <c r="M661" s="77" t="s">
        <v>7081</v>
      </c>
      <c r="N661" s="77" t="s">
        <v>7082</v>
      </c>
      <c r="O661" s="77" t="s">
        <v>445</v>
      </c>
      <c r="P661" s="77">
        <v>76904</v>
      </c>
      <c r="Q661" s="77"/>
      <c r="R661" s="77"/>
      <c r="S661" s="77"/>
      <c r="T661" s="77"/>
      <c r="U661" s="77">
        <v>49303156</v>
      </c>
      <c r="V661" s="77">
        <v>0</v>
      </c>
      <c r="W661" s="77" t="s">
        <v>134</v>
      </c>
      <c r="X661" s="77">
        <v>480</v>
      </c>
      <c r="Y661" s="77">
        <v>638</v>
      </c>
      <c r="Z661" s="77">
        <v>22</v>
      </c>
      <c r="AA661" s="77">
        <f t="shared" si="87"/>
        <v>0.30624000000000001</v>
      </c>
      <c r="AB661" s="77" t="s">
        <v>70</v>
      </c>
      <c r="AC661" s="77"/>
      <c r="AD661" s="77"/>
      <c r="AE661" s="77"/>
      <c r="AF661" s="77">
        <f t="shared" si="88"/>
        <v>395931613</v>
      </c>
      <c r="AG661" s="77">
        <f t="shared" si="89"/>
        <v>638</v>
      </c>
      <c r="AH661" s="77">
        <f t="shared" si="90"/>
        <v>22</v>
      </c>
      <c r="AI661" s="77">
        <f t="shared" si="91"/>
        <v>0.30624000000000001</v>
      </c>
      <c r="AJ661" s="77" t="s">
        <v>72</v>
      </c>
      <c r="AK661" s="77">
        <v>395931613</v>
      </c>
      <c r="AL661" s="78">
        <v>44679</v>
      </c>
      <c r="AM661" s="78">
        <v>44679</v>
      </c>
      <c r="AN661" s="78">
        <v>44681</v>
      </c>
      <c r="AO661" s="78">
        <v>44681</v>
      </c>
      <c r="AP661" s="78">
        <v>44681</v>
      </c>
      <c r="AQ661" s="77" t="s">
        <v>89</v>
      </c>
      <c r="AR661" s="77"/>
      <c r="AS661" s="77"/>
      <c r="AT661" s="77"/>
      <c r="AU661" s="77"/>
      <c r="AV661" s="78"/>
      <c r="AW661" s="77" t="s">
        <v>1198</v>
      </c>
      <c r="AX661" s="77"/>
      <c r="AY661" s="77"/>
      <c r="AZ661" s="77"/>
      <c r="BA661" s="77"/>
      <c r="BB661" s="77"/>
      <c r="BC661" s="77"/>
      <c r="BD661" s="77"/>
      <c r="BE661" s="77">
        <f t="shared" si="92"/>
        <v>18</v>
      </c>
      <c r="BF661" s="77">
        <f t="shared" si="93"/>
        <v>4</v>
      </c>
      <c r="BG661" s="77">
        <f t="shared" si="94"/>
        <v>2022</v>
      </c>
      <c r="BH661" s="77"/>
    </row>
    <row r="662" spans="1:60">
      <c r="A662" s="77" t="s">
        <v>55</v>
      </c>
      <c r="B662" s="77" t="s">
        <v>56</v>
      </c>
      <c r="C662" s="77">
        <v>395931624</v>
      </c>
      <c r="D662" s="77"/>
      <c r="E662" s="77" t="s">
        <v>7166</v>
      </c>
      <c r="F662" s="77" t="s">
        <v>59</v>
      </c>
      <c r="G662" s="77" t="s">
        <v>7257</v>
      </c>
      <c r="H662" s="77" t="s">
        <v>7258</v>
      </c>
      <c r="I662" s="77" t="s">
        <v>62</v>
      </c>
      <c r="J662" s="77" t="s">
        <v>63</v>
      </c>
      <c r="K662" s="77">
        <v>30349</v>
      </c>
      <c r="L662" s="77" t="s">
        <v>7080</v>
      </c>
      <c r="M662" s="77" t="s">
        <v>7081</v>
      </c>
      <c r="N662" s="77" t="s">
        <v>7082</v>
      </c>
      <c r="O662" s="77" t="s">
        <v>445</v>
      </c>
      <c r="P662" s="77">
        <v>76904</v>
      </c>
      <c r="Q662" s="77"/>
      <c r="R662" s="77"/>
      <c r="S662" s="77"/>
      <c r="T662" s="77"/>
      <c r="U662" s="77">
        <v>49303156</v>
      </c>
      <c r="V662" s="77">
        <v>0</v>
      </c>
      <c r="W662" s="77" t="s">
        <v>134</v>
      </c>
      <c r="X662" s="77">
        <v>480</v>
      </c>
      <c r="Y662" s="77">
        <v>638</v>
      </c>
      <c r="Z662" s="77">
        <v>22</v>
      </c>
      <c r="AA662" s="77">
        <f t="shared" si="87"/>
        <v>0.30624000000000001</v>
      </c>
      <c r="AB662" s="77" t="s">
        <v>70</v>
      </c>
      <c r="AC662" s="77"/>
      <c r="AD662" s="77"/>
      <c r="AE662" s="77"/>
      <c r="AF662" s="77">
        <f t="shared" si="88"/>
        <v>395931624</v>
      </c>
      <c r="AG662" s="77">
        <f t="shared" si="89"/>
        <v>638</v>
      </c>
      <c r="AH662" s="77">
        <f t="shared" si="90"/>
        <v>22</v>
      </c>
      <c r="AI662" s="77">
        <f t="shared" si="91"/>
        <v>0.30624000000000001</v>
      </c>
      <c r="AJ662" s="77" t="s">
        <v>72</v>
      </c>
      <c r="AK662" s="77">
        <v>395931624</v>
      </c>
      <c r="AL662" s="78">
        <v>44679</v>
      </c>
      <c r="AM662" s="78">
        <v>44679</v>
      </c>
      <c r="AN662" s="78">
        <v>44681</v>
      </c>
      <c r="AO662" s="78">
        <v>44681</v>
      </c>
      <c r="AP662" s="78">
        <v>44681</v>
      </c>
      <c r="AQ662" s="77" t="s">
        <v>89</v>
      </c>
      <c r="AR662" s="77"/>
      <c r="AS662" s="77"/>
      <c r="AT662" s="77"/>
      <c r="AU662" s="77"/>
      <c r="AV662" s="78"/>
      <c r="AW662" s="77" t="s">
        <v>1198</v>
      </c>
      <c r="AX662" s="77"/>
      <c r="AY662" s="77"/>
      <c r="AZ662" s="77"/>
      <c r="BA662" s="77"/>
      <c r="BB662" s="77"/>
      <c r="BC662" s="77"/>
      <c r="BD662" s="77"/>
      <c r="BE662" s="77">
        <f t="shared" si="92"/>
        <v>18</v>
      </c>
      <c r="BF662" s="77">
        <f t="shared" si="93"/>
        <v>4</v>
      </c>
      <c r="BG662" s="77">
        <f t="shared" si="94"/>
        <v>2022</v>
      </c>
      <c r="BH662" s="77"/>
    </row>
    <row r="663" spans="1:60">
      <c r="A663" s="77" t="s">
        <v>55</v>
      </c>
      <c r="B663" s="77" t="s">
        <v>56</v>
      </c>
      <c r="C663" s="77">
        <v>395931621</v>
      </c>
      <c r="D663" s="77"/>
      <c r="E663" s="77" t="s">
        <v>7166</v>
      </c>
      <c r="F663" s="77" t="s">
        <v>59</v>
      </c>
      <c r="G663" s="77" t="s">
        <v>7257</v>
      </c>
      <c r="H663" s="77" t="s">
        <v>7258</v>
      </c>
      <c r="I663" s="77" t="s">
        <v>62</v>
      </c>
      <c r="J663" s="77" t="s">
        <v>63</v>
      </c>
      <c r="K663" s="77">
        <v>30349</v>
      </c>
      <c r="L663" s="77" t="s">
        <v>7080</v>
      </c>
      <c r="M663" s="77" t="s">
        <v>7081</v>
      </c>
      <c r="N663" s="77" t="s">
        <v>7082</v>
      </c>
      <c r="O663" s="77" t="s">
        <v>445</v>
      </c>
      <c r="P663" s="77">
        <v>76904</v>
      </c>
      <c r="Q663" s="77"/>
      <c r="R663" s="77"/>
      <c r="S663" s="77"/>
      <c r="T663" s="77"/>
      <c r="U663" s="77">
        <v>49303156</v>
      </c>
      <c r="V663" s="77">
        <v>0</v>
      </c>
      <c r="W663" s="77" t="s">
        <v>134</v>
      </c>
      <c r="X663" s="77">
        <v>480</v>
      </c>
      <c r="Y663" s="77">
        <v>638</v>
      </c>
      <c r="Z663" s="77">
        <v>22</v>
      </c>
      <c r="AA663" s="77">
        <f t="shared" si="87"/>
        <v>0.30624000000000001</v>
      </c>
      <c r="AB663" s="77" t="s">
        <v>70</v>
      </c>
      <c r="AC663" s="77"/>
      <c r="AD663" s="77"/>
      <c r="AE663" s="77"/>
      <c r="AF663" s="77">
        <f t="shared" si="88"/>
        <v>395931621</v>
      </c>
      <c r="AG663" s="77">
        <f t="shared" si="89"/>
        <v>638</v>
      </c>
      <c r="AH663" s="77">
        <f t="shared" si="90"/>
        <v>22</v>
      </c>
      <c r="AI663" s="77">
        <f t="shared" si="91"/>
        <v>0.30624000000000001</v>
      </c>
      <c r="AJ663" s="77" t="s">
        <v>72</v>
      </c>
      <c r="AK663" s="77">
        <v>395931621</v>
      </c>
      <c r="AL663" s="78">
        <v>44679</v>
      </c>
      <c r="AM663" s="78">
        <v>44679</v>
      </c>
      <c r="AN663" s="78">
        <v>44681</v>
      </c>
      <c r="AO663" s="78">
        <v>44681</v>
      </c>
      <c r="AP663" s="78">
        <v>44681</v>
      </c>
      <c r="AQ663" s="77" t="s">
        <v>89</v>
      </c>
      <c r="AR663" s="77"/>
      <c r="AS663" s="77"/>
      <c r="AT663" s="77"/>
      <c r="AU663" s="77"/>
      <c r="AV663" s="78"/>
      <c r="AW663" s="77" t="s">
        <v>1198</v>
      </c>
      <c r="AX663" s="77"/>
      <c r="AY663" s="77"/>
      <c r="AZ663" s="77"/>
      <c r="BA663" s="77"/>
      <c r="BB663" s="77"/>
      <c r="BC663" s="77"/>
      <c r="BD663" s="77"/>
      <c r="BE663" s="77">
        <f t="shared" si="92"/>
        <v>18</v>
      </c>
      <c r="BF663" s="77">
        <f t="shared" si="93"/>
        <v>4</v>
      </c>
      <c r="BG663" s="77">
        <f t="shared" si="94"/>
        <v>2022</v>
      </c>
      <c r="BH663" s="77"/>
    </row>
    <row r="664" spans="1:60">
      <c r="A664" s="77" t="s">
        <v>55</v>
      </c>
      <c r="B664" s="77" t="s">
        <v>56</v>
      </c>
      <c r="C664" s="77">
        <v>395911531</v>
      </c>
      <c r="D664" s="77"/>
      <c r="E664" s="77" t="s">
        <v>7166</v>
      </c>
      <c r="F664" s="77" t="s">
        <v>5498</v>
      </c>
      <c r="G664" s="77" t="s">
        <v>5499</v>
      </c>
      <c r="H664" s="77" t="s">
        <v>7167</v>
      </c>
      <c r="I664" s="77" t="s">
        <v>5501</v>
      </c>
      <c r="J664" s="77" t="s">
        <v>445</v>
      </c>
      <c r="K664" s="77">
        <v>77536</v>
      </c>
      <c r="L664" s="77" t="s">
        <v>7080</v>
      </c>
      <c r="M664" s="77" t="s">
        <v>7081</v>
      </c>
      <c r="N664" s="77" t="s">
        <v>7082</v>
      </c>
      <c r="O664" s="77" t="s">
        <v>445</v>
      </c>
      <c r="P664" s="77">
        <v>76904</v>
      </c>
      <c r="Q664" s="77"/>
      <c r="R664" s="77"/>
      <c r="S664" s="77"/>
      <c r="T664" s="77"/>
      <c r="U664" s="77">
        <v>12005832</v>
      </c>
      <c r="V664" s="77"/>
      <c r="W664" s="77" t="s">
        <v>7168</v>
      </c>
      <c r="X664" s="77">
        <v>480</v>
      </c>
      <c r="Y664" s="77">
        <v>600</v>
      </c>
      <c r="Z664" s="77">
        <v>20</v>
      </c>
      <c r="AA664" s="77">
        <f t="shared" si="87"/>
        <v>0.28799999999999998</v>
      </c>
      <c r="AB664" s="77" t="s">
        <v>70</v>
      </c>
      <c r="AC664" s="77"/>
      <c r="AD664" s="77"/>
      <c r="AE664" s="77"/>
      <c r="AF664" s="77">
        <f t="shared" si="88"/>
        <v>395911531</v>
      </c>
      <c r="AG664" s="77">
        <f t="shared" si="89"/>
        <v>600</v>
      </c>
      <c r="AH664" s="77">
        <f t="shared" si="90"/>
        <v>20</v>
      </c>
      <c r="AI664" s="77">
        <f t="shared" si="91"/>
        <v>0.28799999999999998</v>
      </c>
      <c r="AJ664" s="77" t="s">
        <v>72</v>
      </c>
      <c r="AK664" s="77">
        <v>395911531</v>
      </c>
      <c r="AL664" s="78">
        <v>44680</v>
      </c>
      <c r="AM664" s="78">
        <v>44680</v>
      </c>
      <c r="AN664" s="78">
        <v>44681</v>
      </c>
      <c r="AO664" s="78">
        <v>44681</v>
      </c>
      <c r="AP664" s="78">
        <v>44681</v>
      </c>
      <c r="AQ664" s="77" t="s">
        <v>89</v>
      </c>
      <c r="AR664" s="77"/>
      <c r="AS664" s="77"/>
      <c r="AT664" s="77"/>
      <c r="AU664" s="77"/>
      <c r="AV664" s="78"/>
      <c r="AW664" s="77" t="s">
        <v>1198</v>
      </c>
      <c r="AX664" s="77"/>
      <c r="AY664" s="77"/>
      <c r="AZ664" s="77"/>
      <c r="BA664" s="77"/>
      <c r="BB664" s="77"/>
      <c r="BC664" s="77"/>
      <c r="BD664" s="77"/>
      <c r="BE664" s="77">
        <f t="shared" si="92"/>
        <v>18</v>
      </c>
      <c r="BF664" s="77">
        <f t="shared" si="93"/>
        <v>4</v>
      </c>
      <c r="BG664" s="77">
        <f t="shared" si="94"/>
        <v>2022</v>
      </c>
      <c r="BH664" s="77"/>
    </row>
    <row r="665" spans="1:60">
      <c r="A665" s="77" t="s">
        <v>55</v>
      </c>
      <c r="B665" s="77" t="s">
        <v>56</v>
      </c>
      <c r="C665" s="77">
        <v>395912073</v>
      </c>
      <c r="D665" s="77"/>
      <c r="E665" s="77" t="s">
        <v>7166</v>
      </c>
      <c r="F665" s="77" t="s">
        <v>5498</v>
      </c>
      <c r="G665" s="77" t="s">
        <v>5499</v>
      </c>
      <c r="H665" s="77" t="s">
        <v>7167</v>
      </c>
      <c r="I665" s="77" t="s">
        <v>5501</v>
      </c>
      <c r="J665" s="77" t="s">
        <v>445</v>
      </c>
      <c r="K665" s="77">
        <v>77536</v>
      </c>
      <c r="L665" s="77" t="s">
        <v>7080</v>
      </c>
      <c r="M665" s="77" t="s">
        <v>7081</v>
      </c>
      <c r="N665" s="77" t="s">
        <v>7082</v>
      </c>
      <c r="O665" s="77" t="s">
        <v>445</v>
      </c>
      <c r="P665" s="77">
        <v>76904</v>
      </c>
      <c r="Q665" s="77"/>
      <c r="R665" s="77"/>
      <c r="S665" s="77"/>
      <c r="T665" s="77"/>
      <c r="U665" s="77">
        <v>12005832</v>
      </c>
      <c r="V665" s="77"/>
      <c r="W665" s="77" t="s">
        <v>7168</v>
      </c>
      <c r="X665" s="77">
        <v>480</v>
      </c>
      <c r="Y665" s="77">
        <v>600</v>
      </c>
      <c r="Z665" s="77">
        <v>20</v>
      </c>
      <c r="AA665" s="77">
        <f t="shared" si="87"/>
        <v>0.28799999999999998</v>
      </c>
      <c r="AB665" s="77" t="s">
        <v>70</v>
      </c>
      <c r="AC665" s="77"/>
      <c r="AD665" s="77"/>
      <c r="AE665" s="77"/>
      <c r="AF665" s="77">
        <f t="shared" si="88"/>
        <v>395912073</v>
      </c>
      <c r="AG665" s="77">
        <f t="shared" si="89"/>
        <v>600</v>
      </c>
      <c r="AH665" s="77">
        <f t="shared" si="90"/>
        <v>20</v>
      </c>
      <c r="AI665" s="77">
        <f t="shared" si="91"/>
        <v>0.28799999999999998</v>
      </c>
      <c r="AJ665" s="77" t="s">
        <v>72</v>
      </c>
      <c r="AK665" s="77">
        <v>395912073</v>
      </c>
      <c r="AL665" s="78">
        <v>44680</v>
      </c>
      <c r="AM665" s="78">
        <v>44680</v>
      </c>
      <c r="AN665" s="78">
        <v>44681</v>
      </c>
      <c r="AO665" s="78">
        <v>44681</v>
      </c>
      <c r="AP665" s="78">
        <v>44681</v>
      </c>
      <c r="AQ665" s="77" t="s">
        <v>89</v>
      </c>
      <c r="AR665" s="77"/>
      <c r="AS665" s="77"/>
      <c r="AT665" s="77"/>
      <c r="AU665" s="77"/>
      <c r="AV665" s="78"/>
      <c r="AW665" s="77" t="s">
        <v>1198</v>
      </c>
      <c r="AX665" s="77"/>
      <c r="AY665" s="77"/>
      <c r="AZ665" s="77"/>
      <c r="BA665" s="77"/>
      <c r="BB665" s="77"/>
      <c r="BC665" s="77"/>
      <c r="BD665" s="77"/>
      <c r="BE665" s="77">
        <f t="shared" si="92"/>
        <v>18</v>
      </c>
      <c r="BF665" s="77">
        <f t="shared" si="93"/>
        <v>4</v>
      </c>
      <c r="BG665" s="77">
        <f t="shared" si="94"/>
        <v>2022</v>
      </c>
      <c r="BH665" s="77"/>
    </row>
    <row r="666" spans="1:60">
      <c r="A666" s="77" t="s">
        <v>55</v>
      </c>
      <c r="B666" s="77" t="s">
        <v>56</v>
      </c>
      <c r="C666" s="77">
        <v>395912184</v>
      </c>
      <c r="D666" s="77"/>
      <c r="E666" s="77" t="s">
        <v>7166</v>
      </c>
      <c r="F666" s="77" t="s">
        <v>5498</v>
      </c>
      <c r="G666" s="77" t="s">
        <v>5499</v>
      </c>
      <c r="H666" s="77" t="s">
        <v>7167</v>
      </c>
      <c r="I666" s="77" t="s">
        <v>5501</v>
      </c>
      <c r="J666" s="77" t="s">
        <v>445</v>
      </c>
      <c r="K666" s="77">
        <v>77536</v>
      </c>
      <c r="L666" s="77" t="s">
        <v>7080</v>
      </c>
      <c r="M666" s="77" t="s">
        <v>7081</v>
      </c>
      <c r="N666" s="77" t="s">
        <v>7082</v>
      </c>
      <c r="O666" s="77" t="s">
        <v>445</v>
      </c>
      <c r="P666" s="77">
        <v>76904</v>
      </c>
      <c r="Q666" s="77"/>
      <c r="R666" s="77"/>
      <c r="S666" s="77"/>
      <c r="T666" s="77"/>
      <c r="U666" s="77">
        <v>12005832</v>
      </c>
      <c r="V666" s="77"/>
      <c r="W666" s="77" t="s">
        <v>7168</v>
      </c>
      <c r="X666" s="77">
        <v>480</v>
      </c>
      <c r="Y666" s="77">
        <v>600</v>
      </c>
      <c r="Z666" s="77">
        <v>20</v>
      </c>
      <c r="AA666" s="77">
        <f t="shared" si="87"/>
        <v>0.28799999999999998</v>
      </c>
      <c r="AB666" s="77" t="s">
        <v>70</v>
      </c>
      <c r="AC666" s="77"/>
      <c r="AD666" s="77"/>
      <c r="AE666" s="77"/>
      <c r="AF666" s="77">
        <f t="shared" si="88"/>
        <v>395912184</v>
      </c>
      <c r="AG666" s="77">
        <f t="shared" si="89"/>
        <v>600</v>
      </c>
      <c r="AH666" s="77">
        <f t="shared" si="90"/>
        <v>20</v>
      </c>
      <c r="AI666" s="77">
        <f t="shared" si="91"/>
        <v>0.28799999999999998</v>
      </c>
      <c r="AJ666" s="77" t="s">
        <v>72</v>
      </c>
      <c r="AK666" s="77">
        <v>395912184</v>
      </c>
      <c r="AL666" s="78">
        <v>44680</v>
      </c>
      <c r="AM666" s="78">
        <v>44680</v>
      </c>
      <c r="AN666" s="78">
        <v>44681</v>
      </c>
      <c r="AO666" s="78">
        <v>44681</v>
      </c>
      <c r="AP666" s="78">
        <v>44681</v>
      </c>
      <c r="AQ666" s="77" t="s">
        <v>89</v>
      </c>
      <c r="AR666" s="77"/>
      <c r="AS666" s="77"/>
      <c r="AT666" s="77"/>
      <c r="AU666" s="77"/>
      <c r="AV666" s="78"/>
      <c r="AW666" s="77" t="s">
        <v>1198</v>
      </c>
      <c r="AX666" s="77"/>
      <c r="AY666" s="77"/>
      <c r="AZ666" s="77"/>
      <c r="BA666" s="77"/>
      <c r="BB666" s="77"/>
      <c r="BC666" s="77"/>
      <c r="BD666" s="77"/>
      <c r="BE666" s="77">
        <f t="shared" si="92"/>
        <v>18</v>
      </c>
      <c r="BF666" s="77">
        <f t="shared" si="93"/>
        <v>4</v>
      </c>
      <c r="BG666" s="77">
        <f t="shared" si="94"/>
        <v>2022</v>
      </c>
      <c r="BH666" s="77"/>
    </row>
    <row r="667" spans="1:60">
      <c r="A667" s="77" t="s">
        <v>55</v>
      </c>
      <c r="B667" s="77" t="s">
        <v>56</v>
      </c>
      <c r="C667" s="77">
        <v>395912243</v>
      </c>
      <c r="D667" s="77"/>
      <c r="E667" s="77" t="s">
        <v>7166</v>
      </c>
      <c r="F667" s="77" t="s">
        <v>5498</v>
      </c>
      <c r="G667" s="77" t="s">
        <v>5499</v>
      </c>
      <c r="H667" s="77" t="s">
        <v>7167</v>
      </c>
      <c r="I667" s="77" t="s">
        <v>5501</v>
      </c>
      <c r="J667" s="77" t="s">
        <v>445</v>
      </c>
      <c r="K667" s="77">
        <v>77536</v>
      </c>
      <c r="L667" s="77" t="s">
        <v>7080</v>
      </c>
      <c r="M667" s="77" t="s">
        <v>7081</v>
      </c>
      <c r="N667" s="77" t="s">
        <v>7082</v>
      </c>
      <c r="O667" s="77" t="s">
        <v>445</v>
      </c>
      <c r="P667" s="77">
        <v>76904</v>
      </c>
      <c r="Q667" s="77"/>
      <c r="R667" s="77"/>
      <c r="S667" s="77"/>
      <c r="T667" s="77"/>
      <c r="U667" s="77">
        <v>12005832</v>
      </c>
      <c r="V667" s="77"/>
      <c r="W667" s="77" t="s">
        <v>7168</v>
      </c>
      <c r="X667" s="77">
        <v>480</v>
      </c>
      <c r="Y667" s="77">
        <v>600</v>
      </c>
      <c r="Z667" s="77">
        <v>20</v>
      </c>
      <c r="AA667" s="77">
        <f t="shared" si="87"/>
        <v>0.28799999999999998</v>
      </c>
      <c r="AB667" s="77" t="s">
        <v>70</v>
      </c>
      <c r="AC667" s="77"/>
      <c r="AD667" s="77"/>
      <c r="AE667" s="77"/>
      <c r="AF667" s="77">
        <f t="shared" si="88"/>
        <v>395912243</v>
      </c>
      <c r="AG667" s="77">
        <f t="shared" si="89"/>
        <v>600</v>
      </c>
      <c r="AH667" s="77">
        <f t="shared" si="90"/>
        <v>20</v>
      </c>
      <c r="AI667" s="77">
        <f t="shared" si="91"/>
        <v>0.28799999999999998</v>
      </c>
      <c r="AJ667" s="77" t="s">
        <v>72</v>
      </c>
      <c r="AK667" s="77">
        <v>395912243</v>
      </c>
      <c r="AL667" s="78">
        <v>44680</v>
      </c>
      <c r="AM667" s="78">
        <v>44680</v>
      </c>
      <c r="AN667" s="78">
        <v>44681</v>
      </c>
      <c r="AO667" s="78">
        <v>44681</v>
      </c>
      <c r="AP667" s="78">
        <v>44681</v>
      </c>
      <c r="AQ667" s="77" t="s">
        <v>89</v>
      </c>
      <c r="AR667" s="77"/>
      <c r="AS667" s="77"/>
      <c r="AT667" s="77"/>
      <c r="AU667" s="77"/>
      <c r="AV667" s="78"/>
      <c r="AW667" s="77" t="s">
        <v>1198</v>
      </c>
      <c r="AX667" s="77"/>
      <c r="AY667" s="77"/>
      <c r="AZ667" s="77"/>
      <c r="BA667" s="77"/>
      <c r="BB667" s="77"/>
      <c r="BC667" s="77"/>
      <c r="BD667" s="77"/>
      <c r="BE667" s="77">
        <f t="shared" si="92"/>
        <v>18</v>
      </c>
      <c r="BF667" s="77">
        <f t="shared" si="93"/>
        <v>4</v>
      </c>
      <c r="BG667" s="77">
        <f t="shared" si="94"/>
        <v>2022</v>
      </c>
      <c r="BH667" s="77"/>
    </row>
    <row r="668" spans="1:60">
      <c r="A668" s="77" t="s">
        <v>55</v>
      </c>
      <c r="B668" s="77" t="s">
        <v>56</v>
      </c>
      <c r="C668" s="77">
        <v>395931601</v>
      </c>
      <c r="D668" s="77"/>
      <c r="E668" s="77" t="s">
        <v>7166</v>
      </c>
      <c r="F668" s="77" t="s">
        <v>59</v>
      </c>
      <c r="G668" s="77" t="s">
        <v>7257</v>
      </c>
      <c r="H668" s="310" t="s">
        <v>7258</v>
      </c>
      <c r="I668" s="77" t="s">
        <v>62</v>
      </c>
      <c r="J668" s="77" t="s">
        <v>63</v>
      </c>
      <c r="K668" s="77">
        <v>30349</v>
      </c>
      <c r="L668" s="77" t="s">
        <v>7080</v>
      </c>
      <c r="M668" s="77" t="s">
        <v>7081</v>
      </c>
      <c r="N668" s="77" t="s">
        <v>7082</v>
      </c>
      <c r="O668" s="77" t="s">
        <v>445</v>
      </c>
      <c r="P668" s="77">
        <v>76904</v>
      </c>
      <c r="Q668" s="77"/>
      <c r="R668" s="77"/>
      <c r="S668" s="77"/>
      <c r="T668" s="77"/>
      <c r="U668" s="77">
        <v>49303156</v>
      </c>
      <c r="V668" s="77">
        <v>0</v>
      </c>
      <c r="W668" s="77" t="s">
        <v>134</v>
      </c>
      <c r="X668" s="77">
        <v>480</v>
      </c>
      <c r="Y668" s="77">
        <v>638</v>
      </c>
      <c r="Z668" s="77">
        <v>22</v>
      </c>
      <c r="AA668" s="77">
        <f t="shared" si="87"/>
        <v>0.30624000000000001</v>
      </c>
      <c r="AB668" s="77" t="s">
        <v>70</v>
      </c>
      <c r="AC668" s="77"/>
      <c r="AD668" s="77"/>
      <c r="AE668" s="77"/>
      <c r="AF668" s="77">
        <f t="shared" si="88"/>
        <v>395931601</v>
      </c>
      <c r="AG668" s="77">
        <f t="shared" si="89"/>
        <v>638</v>
      </c>
      <c r="AH668" s="77">
        <f t="shared" si="90"/>
        <v>22</v>
      </c>
      <c r="AI668" s="77">
        <f t="shared" si="91"/>
        <v>0.30624000000000001</v>
      </c>
      <c r="AJ668" s="77" t="s">
        <v>72</v>
      </c>
      <c r="AK668" s="77">
        <v>395931601</v>
      </c>
      <c r="AL668" s="78">
        <v>44680</v>
      </c>
      <c r="AM668" s="78">
        <v>44680</v>
      </c>
      <c r="AN668" s="78">
        <v>44683</v>
      </c>
      <c r="AO668" s="78">
        <v>44683</v>
      </c>
      <c r="AP668" s="78">
        <v>44683</v>
      </c>
      <c r="AQ668" s="77" t="s">
        <v>89</v>
      </c>
      <c r="AR668" s="77"/>
      <c r="AS668" s="77"/>
      <c r="AT668" s="77"/>
      <c r="AU668" s="77"/>
      <c r="AV668" s="78"/>
      <c r="AW668" s="77" t="s">
        <v>1198</v>
      </c>
      <c r="AX668" s="77"/>
      <c r="AY668" s="77"/>
      <c r="AZ668" s="77"/>
      <c r="BA668" s="77"/>
      <c r="BB668" s="77"/>
      <c r="BC668" s="77"/>
      <c r="BD668" s="77"/>
      <c r="BE668" s="77">
        <f t="shared" si="92"/>
        <v>18</v>
      </c>
      <c r="BF668" s="77">
        <f t="shared" si="93"/>
        <v>4</v>
      </c>
      <c r="BG668" s="77">
        <f t="shared" si="94"/>
        <v>2022</v>
      </c>
      <c r="BH668" s="77"/>
    </row>
    <row r="669" spans="1:60">
      <c r="A669" s="77" t="s">
        <v>55</v>
      </c>
      <c r="B669" s="77" t="s">
        <v>56</v>
      </c>
      <c r="C669" s="77">
        <v>395911854</v>
      </c>
      <c r="D669" s="77"/>
      <c r="E669" s="77" t="s">
        <v>7166</v>
      </c>
      <c r="F669" s="77" t="s">
        <v>5498</v>
      </c>
      <c r="G669" s="77" t="s">
        <v>5499</v>
      </c>
      <c r="H669" s="77" t="s">
        <v>7167</v>
      </c>
      <c r="I669" s="77" t="s">
        <v>5501</v>
      </c>
      <c r="J669" s="77" t="s">
        <v>445</v>
      </c>
      <c r="K669" s="77">
        <v>77536</v>
      </c>
      <c r="L669" s="77" t="s">
        <v>7080</v>
      </c>
      <c r="M669" s="77" t="s">
        <v>7081</v>
      </c>
      <c r="N669" s="77" t="s">
        <v>7082</v>
      </c>
      <c r="O669" s="77" t="s">
        <v>445</v>
      </c>
      <c r="P669" s="77">
        <v>76904</v>
      </c>
      <c r="Q669" s="77"/>
      <c r="R669" s="77"/>
      <c r="S669" s="77"/>
      <c r="T669" s="77"/>
      <c r="U669" s="77">
        <v>12005832</v>
      </c>
      <c r="V669" s="77"/>
      <c r="W669" s="77" t="s">
        <v>7168</v>
      </c>
      <c r="X669" s="77">
        <v>480</v>
      </c>
      <c r="Y669" s="77">
        <v>600</v>
      </c>
      <c r="Z669" s="77">
        <v>20</v>
      </c>
      <c r="AA669" s="77">
        <f t="shared" si="87"/>
        <v>0.28799999999999998</v>
      </c>
      <c r="AB669" s="77" t="s">
        <v>70</v>
      </c>
      <c r="AC669" s="77"/>
      <c r="AD669" s="77"/>
      <c r="AE669" s="77"/>
      <c r="AF669" s="77">
        <f t="shared" si="88"/>
        <v>395911854</v>
      </c>
      <c r="AG669" s="77">
        <f t="shared" si="89"/>
        <v>600</v>
      </c>
      <c r="AH669" s="77">
        <f t="shared" si="90"/>
        <v>20</v>
      </c>
      <c r="AI669" s="77">
        <f t="shared" si="91"/>
        <v>0.28799999999999998</v>
      </c>
      <c r="AJ669" s="77" t="s">
        <v>72</v>
      </c>
      <c r="AK669" s="77">
        <v>395911854</v>
      </c>
      <c r="AL669" s="78">
        <v>44680</v>
      </c>
      <c r="AM669" s="78">
        <v>44680</v>
      </c>
      <c r="AN669" s="78">
        <v>44683</v>
      </c>
      <c r="AO669" s="78">
        <v>44683</v>
      </c>
      <c r="AP669" s="78">
        <v>44683</v>
      </c>
      <c r="AQ669" s="77" t="s">
        <v>89</v>
      </c>
      <c r="AR669" s="77"/>
      <c r="AS669" s="77"/>
      <c r="AT669" s="77"/>
      <c r="AU669" s="77"/>
      <c r="AV669" s="78"/>
      <c r="AW669" s="77" t="s">
        <v>1198</v>
      </c>
      <c r="AX669" s="77"/>
      <c r="AY669" s="77"/>
      <c r="AZ669" s="77"/>
      <c r="BA669" s="77"/>
      <c r="BB669" s="77"/>
      <c r="BC669" s="77"/>
      <c r="BD669" s="77"/>
      <c r="BE669" s="77">
        <f t="shared" si="92"/>
        <v>18</v>
      </c>
      <c r="BF669" s="77">
        <f t="shared" si="93"/>
        <v>4</v>
      </c>
      <c r="BG669" s="77">
        <f t="shared" si="94"/>
        <v>2022</v>
      </c>
      <c r="BH669" s="77"/>
    </row>
    <row r="670" spans="1:60">
      <c r="A670" s="77" t="s">
        <v>55</v>
      </c>
      <c r="B670" s="77" t="s">
        <v>56</v>
      </c>
      <c r="C670" s="77">
        <v>394733210</v>
      </c>
      <c r="D670" s="77"/>
      <c r="E670" s="77" t="s">
        <v>7166</v>
      </c>
      <c r="F670" s="77" t="s">
        <v>85</v>
      </c>
      <c r="G670" s="77" t="s">
        <v>7089</v>
      </c>
      <c r="H670" s="77" t="s">
        <v>7090</v>
      </c>
      <c r="I670" s="77" t="s">
        <v>5840</v>
      </c>
      <c r="J670" s="77" t="s">
        <v>85</v>
      </c>
      <c r="K670" s="309" t="s">
        <v>5841</v>
      </c>
      <c r="L670" s="77" t="s">
        <v>7080</v>
      </c>
      <c r="M670" s="77" t="s">
        <v>7081</v>
      </c>
      <c r="N670" s="77" t="s">
        <v>7082</v>
      </c>
      <c r="O670" s="77" t="s">
        <v>445</v>
      </c>
      <c r="P670" s="77">
        <v>76904</v>
      </c>
      <c r="Q670" s="77"/>
      <c r="R670" s="77"/>
      <c r="S670" s="77"/>
      <c r="T670" s="77"/>
      <c r="U670" s="77">
        <v>30397572</v>
      </c>
      <c r="V670" s="77"/>
      <c r="W670" s="77" t="s">
        <v>7175</v>
      </c>
      <c r="X670" s="77">
        <v>480</v>
      </c>
      <c r="Y670" s="77">
        <v>580</v>
      </c>
      <c r="Z670" s="77">
        <v>20</v>
      </c>
      <c r="AA670" s="77">
        <f t="shared" si="87"/>
        <v>0.27839999999999998</v>
      </c>
      <c r="AB670" s="77" t="s">
        <v>70</v>
      </c>
      <c r="AC670" s="77"/>
      <c r="AD670" s="77"/>
      <c r="AE670" s="77"/>
      <c r="AF670" s="77">
        <f t="shared" si="88"/>
        <v>394733210</v>
      </c>
      <c r="AG670" s="77">
        <f t="shared" si="89"/>
        <v>580</v>
      </c>
      <c r="AH670" s="77">
        <f t="shared" si="90"/>
        <v>20</v>
      </c>
      <c r="AI670" s="77">
        <f t="shared" si="91"/>
        <v>0.27839999999999998</v>
      </c>
      <c r="AJ670" s="77" t="s">
        <v>72</v>
      </c>
      <c r="AK670" s="77">
        <v>394733210</v>
      </c>
      <c r="AL670" s="78">
        <v>44680</v>
      </c>
      <c r="AM670" s="78">
        <v>44680</v>
      </c>
      <c r="AN670" s="78">
        <v>44683</v>
      </c>
      <c r="AO670" s="78">
        <v>44683</v>
      </c>
      <c r="AP670" s="78">
        <v>44683</v>
      </c>
      <c r="AQ670" s="77" t="s">
        <v>89</v>
      </c>
      <c r="AR670" s="77"/>
      <c r="AS670" s="77"/>
      <c r="AT670" s="77"/>
      <c r="AU670" s="77"/>
      <c r="AV670" s="78"/>
      <c r="AW670" s="77" t="s">
        <v>1198</v>
      </c>
      <c r="AX670" s="77"/>
      <c r="AY670" s="77"/>
      <c r="AZ670" s="77"/>
      <c r="BA670" s="77"/>
      <c r="BB670" s="77"/>
      <c r="BC670" s="77"/>
      <c r="BD670" s="77"/>
      <c r="BE670" s="77">
        <f t="shared" si="92"/>
        <v>18</v>
      </c>
      <c r="BF670" s="77">
        <f t="shared" si="93"/>
        <v>4</v>
      </c>
      <c r="BG670" s="77">
        <f t="shared" si="94"/>
        <v>2022</v>
      </c>
      <c r="BH670" s="77"/>
    </row>
    <row r="671" spans="1:60">
      <c r="A671" s="77" t="s">
        <v>55</v>
      </c>
      <c r="B671" s="77" t="s">
        <v>56</v>
      </c>
      <c r="C671" s="77">
        <v>394733267</v>
      </c>
      <c r="D671" s="77"/>
      <c r="E671" s="77" t="s">
        <v>7166</v>
      </c>
      <c r="F671" s="77" t="s">
        <v>85</v>
      </c>
      <c r="G671" s="77" t="s">
        <v>7089</v>
      </c>
      <c r="H671" s="77" t="s">
        <v>7090</v>
      </c>
      <c r="I671" s="77" t="s">
        <v>5840</v>
      </c>
      <c r="J671" s="77" t="s">
        <v>85</v>
      </c>
      <c r="K671" s="309" t="s">
        <v>5841</v>
      </c>
      <c r="L671" s="77" t="s">
        <v>7080</v>
      </c>
      <c r="M671" s="77" t="s">
        <v>7081</v>
      </c>
      <c r="N671" s="77" t="s">
        <v>7082</v>
      </c>
      <c r="O671" s="77" t="s">
        <v>445</v>
      </c>
      <c r="P671" s="77">
        <v>76904</v>
      </c>
      <c r="Q671" s="77"/>
      <c r="R671" s="77"/>
      <c r="S671" s="77"/>
      <c r="T671" s="77"/>
      <c r="U671" s="77">
        <v>30397572</v>
      </c>
      <c r="V671" s="77"/>
      <c r="W671" s="77" t="s">
        <v>7175</v>
      </c>
      <c r="X671" s="77">
        <v>480</v>
      </c>
      <c r="Y671" s="77">
        <v>580</v>
      </c>
      <c r="Z671" s="77">
        <v>20</v>
      </c>
      <c r="AA671" s="77">
        <f t="shared" si="87"/>
        <v>0.27839999999999998</v>
      </c>
      <c r="AB671" s="77" t="s">
        <v>70</v>
      </c>
      <c r="AC671" s="77"/>
      <c r="AD671" s="77"/>
      <c r="AE671" s="77"/>
      <c r="AF671" s="77">
        <f t="shared" si="88"/>
        <v>394733267</v>
      </c>
      <c r="AG671" s="77">
        <f t="shared" si="89"/>
        <v>580</v>
      </c>
      <c r="AH671" s="77">
        <f t="shared" si="90"/>
        <v>20</v>
      </c>
      <c r="AI671" s="77">
        <f t="shared" si="91"/>
        <v>0.27839999999999998</v>
      </c>
      <c r="AJ671" s="77" t="s">
        <v>72</v>
      </c>
      <c r="AK671" s="77">
        <v>394733267</v>
      </c>
      <c r="AL671" s="78">
        <v>44680</v>
      </c>
      <c r="AM671" s="78">
        <v>44680</v>
      </c>
      <c r="AN671" s="78">
        <v>44683</v>
      </c>
      <c r="AO671" s="78">
        <v>44683</v>
      </c>
      <c r="AP671" s="78">
        <v>44683</v>
      </c>
      <c r="AQ671" s="77" t="s">
        <v>89</v>
      </c>
      <c r="AR671" s="77"/>
      <c r="AS671" s="77"/>
      <c r="AT671" s="77"/>
      <c r="AU671" s="77"/>
      <c r="AV671" s="78"/>
      <c r="AW671" s="77" t="s">
        <v>1198</v>
      </c>
      <c r="AX671" s="77"/>
      <c r="AY671" s="77"/>
      <c r="AZ671" s="77"/>
      <c r="BA671" s="77"/>
      <c r="BB671" s="77"/>
      <c r="BC671" s="77"/>
      <c r="BD671" s="77"/>
      <c r="BE671" s="77">
        <f t="shared" si="92"/>
        <v>18</v>
      </c>
      <c r="BF671" s="77">
        <f t="shared" si="93"/>
        <v>4</v>
      </c>
      <c r="BG671" s="77">
        <f t="shared" si="94"/>
        <v>2022</v>
      </c>
      <c r="BH671" s="77"/>
    </row>
    <row r="672" spans="1:60">
      <c r="A672" s="77" t="s">
        <v>55</v>
      </c>
      <c r="B672" s="77" t="s">
        <v>56</v>
      </c>
      <c r="C672" s="77">
        <v>394733301</v>
      </c>
      <c r="D672" s="77"/>
      <c r="E672" s="77" t="s">
        <v>7166</v>
      </c>
      <c r="F672" s="77" t="s">
        <v>85</v>
      </c>
      <c r="G672" s="77" t="s">
        <v>7089</v>
      </c>
      <c r="H672" s="77" t="s">
        <v>7090</v>
      </c>
      <c r="I672" s="77" t="s">
        <v>5840</v>
      </c>
      <c r="J672" s="77" t="s">
        <v>85</v>
      </c>
      <c r="K672" s="309" t="s">
        <v>5841</v>
      </c>
      <c r="L672" s="77" t="s">
        <v>7080</v>
      </c>
      <c r="M672" s="77" t="s">
        <v>7081</v>
      </c>
      <c r="N672" s="77" t="s">
        <v>7082</v>
      </c>
      <c r="O672" s="77" t="s">
        <v>445</v>
      </c>
      <c r="P672" s="77">
        <v>76904</v>
      </c>
      <c r="Q672" s="77"/>
      <c r="R672" s="77"/>
      <c r="S672" s="77"/>
      <c r="T672" s="77"/>
      <c r="U672" s="77">
        <v>30397572</v>
      </c>
      <c r="V672" s="77"/>
      <c r="W672" s="77" t="s">
        <v>7175</v>
      </c>
      <c r="X672" s="77">
        <v>480</v>
      </c>
      <c r="Y672" s="77">
        <v>580</v>
      </c>
      <c r="Z672" s="77">
        <v>20</v>
      </c>
      <c r="AA672" s="77">
        <f t="shared" si="87"/>
        <v>0.27839999999999998</v>
      </c>
      <c r="AB672" s="77" t="s">
        <v>70</v>
      </c>
      <c r="AC672" s="77"/>
      <c r="AD672" s="77"/>
      <c r="AE672" s="77"/>
      <c r="AF672" s="77">
        <f t="shared" si="88"/>
        <v>394733301</v>
      </c>
      <c r="AG672" s="77">
        <f t="shared" si="89"/>
        <v>580</v>
      </c>
      <c r="AH672" s="77">
        <f t="shared" si="90"/>
        <v>20</v>
      </c>
      <c r="AI672" s="77">
        <f t="shared" si="91"/>
        <v>0.27839999999999998</v>
      </c>
      <c r="AJ672" s="77" t="s">
        <v>72</v>
      </c>
      <c r="AK672" s="77">
        <v>394733301</v>
      </c>
      <c r="AL672" s="78">
        <v>44680</v>
      </c>
      <c r="AM672" s="78">
        <v>44680</v>
      </c>
      <c r="AN672" s="78">
        <v>44683</v>
      </c>
      <c r="AO672" s="78">
        <v>44683</v>
      </c>
      <c r="AP672" s="78">
        <v>44683</v>
      </c>
      <c r="AQ672" s="77" t="s">
        <v>89</v>
      </c>
      <c r="AR672" s="77"/>
      <c r="AS672" s="77"/>
      <c r="AT672" s="77"/>
      <c r="AU672" s="77"/>
      <c r="AV672" s="78"/>
      <c r="AW672" s="77" t="s">
        <v>1198</v>
      </c>
      <c r="AX672" s="77"/>
      <c r="AY672" s="77"/>
      <c r="AZ672" s="77"/>
      <c r="BA672" s="77"/>
      <c r="BB672" s="77"/>
      <c r="BC672" s="77"/>
      <c r="BD672" s="77"/>
      <c r="BE672" s="77">
        <f t="shared" si="92"/>
        <v>18</v>
      </c>
      <c r="BF672" s="77">
        <f t="shared" si="93"/>
        <v>4</v>
      </c>
      <c r="BG672" s="77">
        <f t="shared" si="94"/>
        <v>2022</v>
      </c>
      <c r="BH672" s="77"/>
    </row>
    <row r="673" spans="1:60">
      <c r="A673" s="77" t="s">
        <v>55</v>
      </c>
      <c r="B673" s="77" t="s">
        <v>56</v>
      </c>
      <c r="C673" s="77">
        <v>395263777</v>
      </c>
      <c r="D673" s="77"/>
      <c r="E673" s="77" t="s">
        <v>7166</v>
      </c>
      <c r="F673" s="77" t="s">
        <v>85</v>
      </c>
      <c r="G673" s="77" t="s">
        <v>7089</v>
      </c>
      <c r="H673" s="77" t="s">
        <v>7090</v>
      </c>
      <c r="I673" s="77" t="s">
        <v>5840</v>
      </c>
      <c r="J673" s="77" t="s">
        <v>85</v>
      </c>
      <c r="K673" s="309" t="s">
        <v>5841</v>
      </c>
      <c r="L673" s="77" t="s">
        <v>7080</v>
      </c>
      <c r="M673" s="77" t="s">
        <v>7081</v>
      </c>
      <c r="N673" s="77" t="s">
        <v>7082</v>
      </c>
      <c r="O673" s="77" t="s">
        <v>445</v>
      </c>
      <c r="P673" s="77">
        <v>76904</v>
      </c>
      <c r="Q673" s="77"/>
      <c r="R673" s="77"/>
      <c r="S673" s="77"/>
      <c r="T673" s="77"/>
      <c r="U673" s="77">
        <v>30390372</v>
      </c>
      <c r="V673" s="77"/>
      <c r="W673" s="77" t="s">
        <v>7108</v>
      </c>
      <c r="X673" s="77">
        <v>480</v>
      </c>
      <c r="Y673" s="77">
        <v>580</v>
      </c>
      <c r="Z673" s="77">
        <v>20</v>
      </c>
      <c r="AA673" s="77">
        <f t="shared" si="87"/>
        <v>0.27839999999999998</v>
      </c>
      <c r="AB673" s="77" t="s">
        <v>70</v>
      </c>
      <c r="AC673" s="77"/>
      <c r="AD673" s="77"/>
      <c r="AE673" s="77"/>
      <c r="AF673" s="77">
        <f t="shared" si="88"/>
        <v>395263777</v>
      </c>
      <c r="AG673" s="77">
        <f t="shared" si="89"/>
        <v>580</v>
      </c>
      <c r="AH673" s="77">
        <f t="shared" si="90"/>
        <v>20</v>
      </c>
      <c r="AI673" s="77">
        <f t="shared" si="91"/>
        <v>0.27839999999999998</v>
      </c>
      <c r="AJ673" s="77" t="s">
        <v>72</v>
      </c>
      <c r="AK673" s="77">
        <v>395263777</v>
      </c>
      <c r="AL673" s="78">
        <v>44680</v>
      </c>
      <c r="AM673" s="78">
        <v>44680</v>
      </c>
      <c r="AN673" s="78">
        <v>44683</v>
      </c>
      <c r="AO673" s="78">
        <v>44683</v>
      </c>
      <c r="AP673" s="78">
        <v>44683</v>
      </c>
      <c r="AQ673" s="77" t="s">
        <v>89</v>
      </c>
      <c r="AR673" s="77"/>
      <c r="AS673" s="77"/>
      <c r="AT673" s="77"/>
      <c r="AU673" s="77"/>
      <c r="AV673" s="78"/>
      <c r="AW673" s="77" t="s">
        <v>1198</v>
      </c>
      <c r="AX673" s="77"/>
      <c r="AY673" s="77"/>
      <c r="AZ673" s="77"/>
      <c r="BA673" s="77"/>
      <c r="BB673" s="77"/>
      <c r="BC673" s="77"/>
      <c r="BD673" s="77"/>
      <c r="BE673" s="77">
        <f t="shared" si="92"/>
        <v>18</v>
      </c>
      <c r="BF673" s="77">
        <f t="shared" si="93"/>
        <v>4</v>
      </c>
      <c r="BG673" s="77">
        <f t="shared" si="94"/>
        <v>2022</v>
      </c>
      <c r="BH673" s="77"/>
    </row>
    <row r="674" spans="1:60">
      <c r="A674" s="77" t="s">
        <v>55</v>
      </c>
      <c r="B674" s="77" t="s">
        <v>56</v>
      </c>
      <c r="C674" s="77">
        <v>394731082</v>
      </c>
      <c r="D674" s="77"/>
      <c r="E674" s="77" t="s">
        <v>7166</v>
      </c>
      <c r="F674" s="77" t="s">
        <v>85</v>
      </c>
      <c r="G674" s="77" t="s">
        <v>7089</v>
      </c>
      <c r="H674" s="77" t="s">
        <v>7090</v>
      </c>
      <c r="I674" s="77" t="s">
        <v>5840</v>
      </c>
      <c r="J674" s="77" t="s">
        <v>85</v>
      </c>
      <c r="K674" s="309" t="s">
        <v>5841</v>
      </c>
      <c r="L674" s="77" t="s">
        <v>7080</v>
      </c>
      <c r="M674" s="77" t="s">
        <v>7081</v>
      </c>
      <c r="N674" s="77" t="s">
        <v>7082</v>
      </c>
      <c r="O674" s="77" t="s">
        <v>445</v>
      </c>
      <c r="P674" s="77">
        <v>76904</v>
      </c>
      <c r="Q674" s="77"/>
      <c r="R674" s="77"/>
      <c r="S674" s="77"/>
      <c r="T674" s="77"/>
      <c r="U674" s="77">
        <v>30397572</v>
      </c>
      <c r="V674" s="77"/>
      <c r="W674" s="77" t="s">
        <v>7175</v>
      </c>
      <c r="X674" s="77">
        <v>480</v>
      </c>
      <c r="Y674" s="77">
        <v>580</v>
      </c>
      <c r="Z674" s="77">
        <v>20</v>
      </c>
      <c r="AA674" s="77">
        <f t="shared" si="87"/>
        <v>0.27839999999999998</v>
      </c>
      <c r="AB674" s="77" t="s">
        <v>70</v>
      </c>
      <c r="AC674" s="77"/>
      <c r="AD674" s="77"/>
      <c r="AE674" s="77"/>
      <c r="AF674" s="77">
        <f t="shared" si="88"/>
        <v>394731082</v>
      </c>
      <c r="AG674" s="77">
        <f t="shared" si="89"/>
        <v>580</v>
      </c>
      <c r="AH674" s="77">
        <f t="shared" si="90"/>
        <v>20</v>
      </c>
      <c r="AI674" s="77">
        <f t="shared" si="91"/>
        <v>0.27839999999999998</v>
      </c>
      <c r="AJ674" s="77" t="s">
        <v>72</v>
      </c>
      <c r="AK674" s="77">
        <v>394731082</v>
      </c>
      <c r="AL674" s="78">
        <v>44680</v>
      </c>
      <c r="AM674" s="78">
        <v>44680</v>
      </c>
      <c r="AN674" s="78">
        <v>44683</v>
      </c>
      <c r="AO674" s="78">
        <v>44683</v>
      </c>
      <c r="AP674" s="78">
        <v>44683</v>
      </c>
      <c r="AQ674" s="77" t="s">
        <v>89</v>
      </c>
      <c r="AR674" s="77"/>
      <c r="AS674" s="77"/>
      <c r="AT674" s="77"/>
      <c r="AU674" s="77"/>
      <c r="AV674" s="78"/>
      <c r="AW674" s="77" t="s">
        <v>1198</v>
      </c>
      <c r="AX674" s="77"/>
      <c r="AY674" s="77"/>
      <c r="AZ674" s="77"/>
      <c r="BA674" s="77"/>
      <c r="BB674" s="77"/>
      <c r="BC674" s="77"/>
      <c r="BD674" s="77"/>
      <c r="BE674" s="77">
        <f t="shared" si="92"/>
        <v>18</v>
      </c>
      <c r="BF674" s="77">
        <f t="shared" si="93"/>
        <v>4</v>
      </c>
      <c r="BG674" s="77">
        <f t="shared" si="94"/>
        <v>2022</v>
      </c>
      <c r="BH674" s="77"/>
    </row>
    <row r="675" spans="1:60">
      <c r="A675" s="77" t="s">
        <v>55</v>
      </c>
      <c r="B675" s="77" t="s">
        <v>56</v>
      </c>
      <c r="C675" s="77">
        <v>394733142</v>
      </c>
      <c r="D675" s="77"/>
      <c r="E675" s="77" t="s">
        <v>7166</v>
      </c>
      <c r="F675" s="77" t="s">
        <v>85</v>
      </c>
      <c r="G675" s="77" t="s">
        <v>7089</v>
      </c>
      <c r="H675" s="77" t="s">
        <v>7090</v>
      </c>
      <c r="I675" s="77" t="s">
        <v>5840</v>
      </c>
      <c r="J675" s="77" t="s">
        <v>85</v>
      </c>
      <c r="K675" s="309" t="s">
        <v>5841</v>
      </c>
      <c r="L675" s="77" t="s">
        <v>7080</v>
      </c>
      <c r="M675" s="77" t="s">
        <v>7081</v>
      </c>
      <c r="N675" s="77" t="s">
        <v>7082</v>
      </c>
      <c r="O675" s="77" t="s">
        <v>445</v>
      </c>
      <c r="P675" s="77">
        <v>76904</v>
      </c>
      <c r="Q675" s="77"/>
      <c r="R675" s="77"/>
      <c r="S675" s="77"/>
      <c r="T675" s="77"/>
      <c r="U675" s="77">
        <v>30397572</v>
      </c>
      <c r="V675" s="77"/>
      <c r="W675" s="77" t="s">
        <v>7175</v>
      </c>
      <c r="X675" s="77">
        <v>480</v>
      </c>
      <c r="Y675" s="77">
        <v>580</v>
      </c>
      <c r="Z675" s="77">
        <v>20</v>
      </c>
      <c r="AA675" s="77">
        <f t="shared" si="87"/>
        <v>0.27839999999999998</v>
      </c>
      <c r="AB675" s="77" t="s">
        <v>70</v>
      </c>
      <c r="AC675" s="77"/>
      <c r="AD675" s="77"/>
      <c r="AE675" s="77"/>
      <c r="AF675" s="77">
        <f t="shared" si="88"/>
        <v>394733142</v>
      </c>
      <c r="AG675" s="77">
        <f t="shared" si="89"/>
        <v>580</v>
      </c>
      <c r="AH675" s="77">
        <f t="shared" si="90"/>
        <v>20</v>
      </c>
      <c r="AI675" s="77">
        <f t="shared" si="91"/>
        <v>0.27839999999999998</v>
      </c>
      <c r="AJ675" s="77" t="s">
        <v>72</v>
      </c>
      <c r="AK675" s="77">
        <v>394733142</v>
      </c>
      <c r="AL675" s="78">
        <v>44680</v>
      </c>
      <c r="AM675" s="78">
        <v>44680</v>
      </c>
      <c r="AN675" s="78">
        <v>44683</v>
      </c>
      <c r="AO675" s="78">
        <v>44683</v>
      </c>
      <c r="AP675" s="78">
        <v>44683</v>
      </c>
      <c r="AQ675" s="77" t="s">
        <v>89</v>
      </c>
      <c r="AR675" s="77"/>
      <c r="AS675" s="77"/>
      <c r="AT675" s="77"/>
      <c r="AU675" s="77"/>
      <c r="AV675" s="78"/>
      <c r="AW675" s="77" t="s">
        <v>1198</v>
      </c>
      <c r="AX675" s="77"/>
      <c r="AY675" s="77"/>
      <c r="AZ675" s="77"/>
      <c r="BA675" s="77"/>
      <c r="BB675" s="77"/>
      <c r="BC675" s="77"/>
      <c r="BD675" s="77"/>
      <c r="BE675" s="77">
        <f t="shared" si="92"/>
        <v>18</v>
      </c>
      <c r="BF675" s="77">
        <f t="shared" si="93"/>
        <v>4</v>
      </c>
      <c r="BG675" s="77">
        <f t="shared" si="94"/>
        <v>2022</v>
      </c>
      <c r="BH675" s="77"/>
    </row>
    <row r="676" spans="1:60">
      <c r="A676" s="77" t="s">
        <v>55</v>
      </c>
      <c r="B676" s="77" t="s">
        <v>56</v>
      </c>
      <c r="C676" s="77">
        <v>394565486</v>
      </c>
      <c r="D676" s="77"/>
      <c r="E676" s="77" t="s">
        <v>7166</v>
      </c>
      <c r="F676" s="77" t="s">
        <v>85</v>
      </c>
      <c r="G676" s="77" t="s">
        <v>5855</v>
      </c>
      <c r="H676" s="77" t="s">
        <v>5856</v>
      </c>
      <c r="I676" s="77" t="s">
        <v>6216</v>
      </c>
      <c r="J676" s="77" t="s">
        <v>85</v>
      </c>
      <c r="K676" s="309" t="s">
        <v>5858</v>
      </c>
      <c r="L676" s="77" t="s">
        <v>7080</v>
      </c>
      <c r="M676" s="77" t="s">
        <v>7081</v>
      </c>
      <c r="N676" s="77" t="s">
        <v>7082</v>
      </c>
      <c r="O676" s="77" t="s">
        <v>445</v>
      </c>
      <c r="P676" s="77">
        <v>76904</v>
      </c>
      <c r="Q676" s="77"/>
      <c r="R676" s="77"/>
      <c r="S676" s="77"/>
      <c r="T676" s="77"/>
      <c r="U676" s="77">
        <v>12005832</v>
      </c>
      <c r="V676" s="77"/>
      <c r="W676" s="77" t="s">
        <v>7175</v>
      </c>
      <c r="X676" s="77">
        <v>480</v>
      </c>
      <c r="Y676" s="77">
        <v>600</v>
      </c>
      <c r="Z676" s="77">
        <v>20</v>
      </c>
      <c r="AA676" s="77">
        <f t="shared" si="87"/>
        <v>0.28799999999999998</v>
      </c>
      <c r="AB676" s="77" t="s">
        <v>70</v>
      </c>
      <c r="AC676" s="77"/>
      <c r="AD676" s="77"/>
      <c r="AE676" s="77"/>
      <c r="AF676" s="77">
        <f t="shared" si="88"/>
        <v>394565486</v>
      </c>
      <c r="AG676" s="77">
        <f t="shared" si="89"/>
        <v>600</v>
      </c>
      <c r="AH676" s="77">
        <f t="shared" si="90"/>
        <v>20</v>
      </c>
      <c r="AI676" s="77">
        <f t="shared" si="91"/>
        <v>0.28799999999999998</v>
      </c>
      <c r="AJ676" s="77" t="s">
        <v>72</v>
      </c>
      <c r="AK676" s="77">
        <v>394565486</v>
      </c>
      <c r="AL676" s="78">
        <v>44680</v>
      </c>
      <c r="AM676" s="78">
        <v>44680</v>
      </c>
      <c r="AN676" s="78">
        <v>44683</v>
      </c>
      <c r="AO676" s="78">
        <v>44683</v>
      </c>
      <c r="AP676" s="78">
        <v>44683</v>
      </c>
      <c r="AQ676" s="77" t="s">
        <v>89</v>
      </c>
      <c r="AR676" s="77"/>
      <c r="AS676" s="77"/>
      <c r="AT676" s="77"/>
      <c r="AU676" s="77"/>
      <c r="AV676" s="78"/>
      <c r="AW676" s="77" t="s">
        <v>1198</v>
      </c>
      <c r="AX676" s="77"/>
      <c r="AY676" s="77"/>
      <c r="AZ676" s="77"/>
      <c r="BA676" s="77"/>
      <c r="BB676" s="77"/>
      <c r="BC676" s="77"/>
      <c r="BD676" s="77"/>
      <c r="BE676" s="77">
        <f t="shared" si="92"/>
        <v>18</v>
      </c>
      <c r="BF676" s="77">
        <f t="shared" si="93"/>
        <v>4</v>
      </c>
      <c r="BG676" s="77">
        <f t="shared" si="94"/>
        <v>2022</v>
      </c>
      <c r="BH676" s="77"/>
    </row>
    <row r="677" spans="1:60">
      <c r="A677" s="77" t="s">
        <v>55</v>
      </c>
      <c r="B677" s="77" t="s">
        <v>56</v>
      </c>
      <c r="C677" s="77">
        <v>394847953</v>
      </c>
      <c r="D677" s="77"/>
      <c r="E677" s="77" t="s">
        <v>7166</v>
      </c>
      <c r="F677" s="77" t="s">
        <v>85</v>
      </c>
      <c r="G677" s="77" t="s">
        <v>5855</v>
      </c>
      <c r="H677" s="77" t="s">
        <v>5856</v>
      </c>
      <c r="I677" s="77" t="s">
        <v>6216</v>
      </c>
      <c r="J677" s="77" t="s">
        <v>85</v>
      </c>
      <c r="K677" s="309" t="s">
        <v>5858</v>
      </c>
      <c r="L677" s="77" t="s">
        <v>7080</v>
      </c>
      <c r="M677" s="77" t="s">
        <v>7081</v>
      </c>
      <c r="N677" s="77" t="s">
        <v>7082</v>
      </c>
      <c r="O677" s="77" t="s">
        <v>445</v>
      </c>
      <c r="P677" s="77">
        <v>76904</v>
      </c>
      <c r="Q677" s="77"/>
      <c r="R677" s="77"/>
      <c r="S677" s="77"/>
      <c r="T677" s="77"/>
      <c r="U677" s="77">
        <v>12005832</v>
      </c>
      <c r="V677" s="77"/>
      <c r="W677" s="77" t="s">
        <v>7175</v>
      </c>
      <c r="X677" s="77">
        <v>480</v>
      </c>
      <c r="Y677" s="77">
        <v>600</v>
      </c>
      <c r="Z677" s="77">
        <v>20</v>
      </c>
      <c r="AA677" s="77">
        <f t="shared" si="87"/>
        <v>0.28799999999999998</v>
      </c>
      <c r="AB677" s="77" t="s">
        <v>70</v>
      </c>
      <c r="AC677" s="77"/>
      <c r="AD677" s="77"/>
      <c r="AE677" s="77"/>
      <c r="AF677" s="77">
        <f t="shared" si="88"/>
        <v>394847953</v>
      </c>
      <c r="AG677" s="77">
        <f t="shared" si="89"/>
        <v>600</v>
      </c>
      <c r="AH677" s="77">
        <f t="shared" si="90"/>
        <v>20</v>
      </c>
      <c r="AI677" s="77">
        <f t="shared" si="91"/>
        <v>0.28799999999999998</v>
      </c>
      <c r="AJ677" s="77" t="s">
        <v>72</v>
      </c>
      <c r="AK677" s="77">
        <v>394847953</v>
      </c>
      <c r="AL677" s="78">
        <v>44680</v>
      </c>
      <c r="AM677" s="78">
        <v>44680</v>
      </c>
      <c r="AN677" s="78">
        <v>44683</v>
      </c>
      <c r="AO677" s="78">
        <v>44683</v>
      </c>
      <c r="AP677" s="78">
        <v>44683</v>
      </c>
      <c r="AQ677" s="77" t="s">
        <v>89</v>
      </c>
      <c r="AR677" s="77"/>
      <c r="AS677" s="77"/>
      <c r="AT677" s="77"/>
      <c r="AU677" s="77"/>
      <c r="AV677" s="78"/>
      <c r="AW677" s="77" t="s">
        <v>1198</v>
      </c>
      <c r="AX677" s="77"/>
      <c r="AY677" s="77"/>
      <c r="AZ677" s="77"/>
      <c r="BA677" s="77"/>
      <c r="BB677" s="77"/>
      <c r="BC677" s="77"/>
      <c r="BD677" s="77"/>
      <c r="BE677" s="77">
        <f t="shared" si="92"/>
        <v>18</v>
      </c>
      <c r="BF677" s="77">
        <f t="shared" si="93"/>
        <v>4</v>
      </c>
      <c r="BG677" s="77">
        <f t="shared" si="94"/>
        <v>2022</v>
      </c>
      <c r="BH677" s="77"/>
    </row>
    <row r="678" spans="1:60">
      <c r="A678" s="77" t="s">
        <v>55</v>
      </c>
      <c r="B678" s="77" t="s">
        <v>56</v>
      </c>
      <c r="C678" s="77">
        <v>394848133</v>
      </c>
      <c r="D678" s="77"/>
      <c r="E678" s="77" t="s">
        <v>7166</v>
      </c>
      <c r="F678" s="77" t="s">
        <v>85</v>
      </c>
      <c r="G678" s="77" t="s">
        <v>5855</v>
      </c>
      <c r="H678" s="77" t="s">
        <v>5856</v>
      </c>
      <c r="I678" s="77" t="s">
        <v>6216</v>
      </c>
      <c r="J678" s="77" t="s">
        <v>85</v>
      </c>
      <c r="K678" s="309" t="s">
        <v>5858</v>
      </c>
      <c r="L678" s="77" t="s">
        <v>7080</v>
      </c>
      <c r="M678" s="77" t="s">
        <v>7081</v>
      </c>
      <c r="N678" s="77" t="s">
        <v>7082</v>
      </c>
      <c r="O678" s="77" t="s">
        <v>445</v>
      </c>
      <c r="P678" s="77">
        <v>76904</v>
      </c>
      <c r="Q678" s="77"/>
      <c r="R678" s="77"/>
      <c r="S678" s="77"/>
      <c r="T678" s="77"/>
      <c r="U678" s="77">
        <v>12005832</v>
      </c>
      <c r="V678" s="77"/>
      <c r="W678" s="77" t="s">
        <v>7175</v>
      </c>
      <c r="X678" s="77">
        <v>480</v>
      </c>
      <c r="Y678" s="77">
        <v>600</v>
      </c>
      <c r="Z678" s="77">
        <v>20</v>
      </c>
      <c r="AA678" s="77">
        <f t="shared" si="87"/>
        <v>0.28799999999999998</v>
      </c>
      <c r="AB678" s="77" t="s">
        <v>70</v>
      </c>
      <c r="AC678" s="77"/>
      <c r="AD678" s="77"/>
      <c r="AE678" s="77"/>
      <c r="AF678" s="77">
        <f t="shared" si="88"/>
        <v>394848133</v>
      </c>
      <c r="AG678" s="77">
        <f t="shared" si="89"/>
        <v>600</v>
      </c>
      <c r="AH678" s="77">
        <f t="shared" si="90"/>
        <v>20</v>
      </c>
      <c r="AI678" s="77">
        <f t="shared" si="91"/>
        <v>0.28799999999999998</v>
      </c>
      <c r="AJ678" s="77" t="s">
        <v>72</v>
      </c>
      <c r="AK678" s="77">
        <v>394848133</v>
      </c>
      <c r="AL678" s="78">
        <v>44680</v>
      </c>
      <c r="AM678" s="78">
        <v>44680</v>
      </c>
      <c r="AN678" s="78">
        <v>44683</v>
      </c>
      <c r="AO678" s="78">
        <v>44683</v>
      </c>
      <c r="AP678" s="78">
        <v>44683</v>
      </c>
      <c r="AQ678" s="77" t="s">
        <v>89</v>
      </c>
      <c r="AR678" s="77"/>
      <c r="AS678" s="77"/>
      <c r="AT678" s="77"/>
      <c r="AU678" s="77"/>
      <c r="AV678" s="78"/>
      <c r="AW678" s="77" t="s">
        <v>1198</v>
      </c>
      <c r="AX678" s="77"/>
      <c r="AY678" s="77"/>
      <c r="AZ678" s="77"/>
      <c r="BA678" s="77"/>
      <c r="BB678" s="77"/>
      <c r="BC678" s="77"/>
      <c r="BD678" s="77"/>
      <c r="BE678" s="77">
        <f t="shared" si="92"/>
        <v>18</v>
      </c>
      <c r="BF678" s="77">
        <f t="shared" si="93"/>
        <v>4</v>
      </c>
      <c r="BG678" s="77">
        <f t="shared" si="94"/>
        <v>2022</v>
      </c>
      <c r="BH678" s="77"/>
    </row>
    <row r="679" spans="1:60">
      <c r="A679" s="77" t="s">
        <v>55</v>
      </c>
      <c r="B679" s="77" t="s">
        <v>56</v>
      </c>
      <c r="C679" s="77">
        <v>394732653</v>
      </c>
      <c r="D679" s="77"/>
      <c r="E679" s="77" t="s">
        <v>7166</v>
      </c>
      <c r="F679" s="77" t="s">
        <v>85</v>
      </c>
      <c r="G679" s="77" t="s">
        <v>7089</v>
      </c>
      <c r="H679" s="77" t="s">
        <v>7090</v>
      </c>
      <c r="I679" s="77" t="s">
        <v>5840</v>
      </c>
      <c r="J679" s="77" t="s">
        <v>85</v>
      </c>
      <c r="K679" s="309" t="s">
        <v>5841</v>
      </c>
      <c r="L679" s="77" t="s">
        <v>7080</v>
      </c>
      <c r="M679" s="77" t="s">
        <v>7081</v>
      </c>
      <c r="N679" s="77" t="s">
        <v>7082</v>
      </c>
      <c r="O679" s="77" t="s">
        <v>445</v>
      </c>
      <c r="P679" s="77">
        <v>76904</v>
      </c>
      <c r="Q679" s="77"/>
      <c r="R679" s="77"/>
      <c r="S679" s="77"/>
      <c r="T679" s="77"/>
      <c r="U679" s="77">
        <v>30397572</v>
      </c>
      <c r="V679" s="77"/>
      <c r="W679" s="77" t="s">
        <v>7175</v>
      </c>
      <c r="X679" s="77">
        <v>480</v>
      </c>
      <c r="Y679" s="77">
        <v>580</v>
      </c>
      <c r="Z679" s="77">
        <v>20</v>
      </c>
      <c r="AA679" s="77">
        <f t="shared" si="87"/>
        <v>0.27839999999999998</v>
      </c>
      <c r="AB679" s="77" t="s">
        <v>70</v>
      </c>
      <c r="AC679" s="77"/>
      <c r="AD679" s="77"/>
      <c r="AE679" s="77"/>
      <c r="AF679" s="77">
        <f t="shared" si="88"/>
        <v>394732653</v>
      </c>
      <c r="AG679" s="77">
        <f t="shared" si="89"/>
        <v>580</v>
      </c>
      <c r="AH679" s="77">
        <f t="shared" si="90"/>
        <v>20</v>
      </c>
      <c r="AI679" s="77">
        <f t="shared" si="91"/>
        <v>0.27839999999999998</v>
      </c>
      <c r="AJ679" s="77" t="s">
        <v>72</v>
      </c>
      <c r="AK679" s="77">
        <v>394732653</v>
      </c>
      <c r="AL679" s="78">
        <v>44681</v>
      </c>
      <c r="AM679" s="78">
        <v>44681</v>
      </c>
      <c r="AN679" s="78">
        <v>44683</v>
      </c>
      <c r="AO679" s="78">
        <v>44683</v>
      </c>
      <c r="AP679" s="78">
        <v>44683</v>
      </c>
      <c r="AQ679" s="77" t="s">
        <v>89</v>
      </c>
      <c r="AR679" s="77"/>
      <c r="AS679" s="77"/>
      <c r="AT679" s="77"/>
      <c r="AU679" s="77"/>
      <c r="AV679" s="78"/>
      <c r="AW679" s="77" t="s">
        <v>1198</v>
      </c>
      <c r="AX679" s="77"/>
      <c r="AY679" s="77"/>
      <c r="AZ679" s="77"/>
      <c r="BA679" s="77"/>
      <c r="BB679" s="77"/>
      <c r="BC679" s="77"/>
      <c r="BD679" s="77"/>
      <c r="BE679" s="77">
        <f t="shared" si="92"/>
        <v>18</v>
      </c>
      <c r="BF679" s="77">
        <f t="shared" si="93"/>
        <v>4</v>
      </c>
      <c r="BG679" s="77">
        <f t="shared" si="94"/>
        <v>2022</v>
      </c>
      <c r="BH679" s="77"/>
    </row>
    <row r="680" spans="1:60">
      <c r="A680" s="77" t="s">
        <v>55</v>
      </c>
      <c r="B680" s="77" t="s">
        <v>56</v>
      </c>
      <c r="C680" s="77">
        <v>395378869</v>
      </c>
      <c r="D680" s="77"/>
      <c r="E680" s="77" t="s">
        <v>7166</v>
      </c>
      <c r="F680" s="77" t="s">
        <v>85</v>
      </c>
      <c r="G680" s="77" t="s">
        <v>7089</v>
      </c>
      <c r="H680" s="77" t="s">
        <v>7090</v>
      </c>
      <c r="I680" s="77" t="s">
        <v>5840</v>
      </c>
      <c r="J680" s="77" t="s">
        <v>85</v>
      </c>
      <c r="K680" s="309" t="s">
        <v>5841</v>
      </c>
      <c r="L680" s="77" t="s">
        <v>7080</v>
      </c>
      <c r="M680" s="77" t="s">
        <v>7081</v>
      </c>
      <c r="N680" s="77" t="s">
        <v>7082</v>
      </c>
      <c r="O680" s="77" t="s">
        <v>445</v>
      </c>
      <c r="P680" s="77">
        <v>76904</v>
      </c>
      <c r="Q680" s="77"/>
      <c r="R680" s="77"/>
      <c r="S680" s="77"/>
      <c r="T680" s="77"/>
      <c r="U680" s="77" t="s">
        <v>5828</v>
      </c>
      <c r="V680" s="77"/>
      <c r="W680" s="77" t="s">
        <v>7168</v>
      </c>
      <c r="X680" s="77">
        <v>480</v>
      </c>
      <c r="Y680" s="77">
        <v>580</v>
      </c>
      <c r="Z680" s="77">
        <v>20</v>
      </c>
      <c r="AA680" s="77">
        <f t="shared" si="87"/>
        <v>0.27839999999999998</v>
      </c>
      <c r="AB680" s="77" t="s">
        <v>70</v>
      </c>
      <c r="AC680" s="77"/>
      <c r="AD680" s="77"/>
      <c r="AE680" s="77"/>
      <c r="AF680" s="77">
        <f t="shared" si="88"/>
        <v>395378869</v>
      </c>
      <c r="AG680" s="77">
        <f t="shared" si="89"/>
        <v>580</v>
      </c>
      <c r="AH680" s="77">
        <f t="shared" si="90"/>
        <v>20</v>
      </c>
      <c r="AI680" s="77">
        <f t="shared" si="91"/>
        <v>0.27839999999999998</v>
      </c>
      <c r="AJ680" s="77" t="s">
        <v>72</v>
      </c>
      <c r="AK680" s="77">
        <v>395378869</v>
      </c>
      <c r="AL680" s="78">
        <v>44681</v>
      </c>
      <c r="AM680" s="78">
        <v>44681</v>
      </c>
      <c r="AN680" s="78">
        <v>44683</v>
      </c>
      <c r="AO680" s="78">
        <v>44683</v>
      </c>
      <c r="AP680" s="78">
        <v>44683</v>
      </c>
      <c r="AQ680" s="77" t="s">
        <v>89</v>
      </c>
      <c r="AR680" s="77"/>
      <c r="AS680" s="77"/>
      <c r="AT680" s="77"/>
      <c r="AU680" s="77"/>
      <c r="AV680" s="78"/>
      <c r="AW680" s="77" t="s">
        <v>1198</v>
      </c>
      <c r="AX680" s="77"/>
      <c r="AY680" s="77"/>
      <c r="AZ680" s="77"/>
      <c r="BA680" s="77"/>
      <c r="BB680" s="77"/>
      <c r="BC680" s="77"/>
      <c r="BD680" s="77"/>
      <c r="BE680" s="77">
        <f t="shared" si="92"/>
        <v>18</v>
      </c>
      <c r="BF680" s="77">
        <f t="shared" si="93"/>
        <v>4</v>
      </c>
      <c r="BG680" s="77">
        <f t="shared" si="94"/>
        <v>2022</v>
      </c>
      <c r="BH680" s="77"/>
    </row>
    <row r="681" spans="1:60">
      <c r="A681" s="77" t="s">
        <v>55</v>
      </c>
      <c r="B681" s="77" t="s">
        <v>56</v>
      </c>
      <c r="C681" s="77">
        <v>395926791</v>
      </c>
      <c r="D681" s="77"/>
      <c r="E681" s="77" t="s">
        <v>7166</v>
      </c>
      <c r="F681" s="77" t="s">
        <v>59</v>
      </c>
      <c r="G681" s="77" t="s">
        <v>7257</v>
      </c>
      <c r="H681" s="310" t="s">
        <v>7258</v>
      </c>
      <c r="I681" s="77" t="s">
        <v>62</v>
      </c>
      <c r="J681" s="77" t="s">
        <v>63</v>
      </c>
      <c r="K681" s="77">
        <v>30349</v>
      </c>
      <c r="L681" s="77" t="s">
        <v>7080</v>
      </c>
      <c r="M681" s="77" t="s">
        <v>7081</v>
      </c>
      <c r="N681" s="77" t="s">
        <v>7082</v>
      </c>
      <c r="O681" s="77" t="s">
        <v>445</v>
      </c>
      <c r="P681" s="77">
        <v>76904</v>
      </c>
      <c r="Q681" s="77"/>
      <c r="R681" s="77"/>
      <c r="S681" s="77"/>
      <c r="T681" s="77"/>
      <c r="U681" s="77">
        <v>49303156</v>
      </c>
      <c r="V681" s="77">
        <v>0</v>
      </c>
      <c r="W681" s="77" t="s">
        <v>134</v>
      </c>
      <c r="X681" s="77">
        <v>480</v>
      </c>
      <c r="Y681" s="77">
        <v>638</v>
      </c>
      <c r="Z681" s="77">
        <v>22</v>
      </c>
      <c r="AA681" s="77">
        <f t="shared" si="87"/>
        <v>0.30624000000000001</v>
      </c>
      <c r="AB681" s="77" t="s">
        <v>70</v>
      </c>
      <c r="AC681" s="77"/>
      <c r="AD681" s="77"/>
      <c r="AE681" s="77"/>
      <c r="AF681" s="77">
        <f t="shared" si="88"/>
        <v>395926791</v>
      </c>
      <c r="AG681" s="77">
        <f t="shared" si="89"/>
        <v>638</v>
      </c>
      <c r="AH681" s="77">
        <f t="shared" si="90"/>
        <v>22</v>
      </c>
      <c r="AI681" s="77">
        <f t="shared" si="91"/>
        <v>0.30624000000000001</v>
      </c>
      <c r="AJ681" s="77" t="s">
        <v>72</v>
      </c>
      <c r="AK681" s="77">
        <v>395926791</v>
      </c>
      <c r="AL681" s="78">
        <v>44680</v>
      </c>
      <c r="AM681" s="78">
        <v>44680</v>
      </c>
      <c r="AN681" s="78">
        <v>44684</v>
      </c>
      <c r="AO681" s="78">
        <v>44684</v>
      </c>
      <c r="AP681" s="78">
        <v>44684</v>
      </c>
      <c r="AQ681" s="77" t="s">
        <v>89</v>
      </c>
      <c r="AR681" s="77"/>
      <c r="AS681" s="77"/>
      <c r="AT681" s="77"/>
      <c r="AU681" s="77"/>
      <c r="AV681" s="78"/>
      <c r="AW681" s="77" t="s">
        <v>1198</v>
      </c>
      <c r="AX681" s="77"/>
      <c r="AY681" s="77"/>
      <c r="AZ681" s="77"/>
      <c r="BA681" s="77"/>
      <c r="BB681" s="77"/>
      <c r="BC681" s="77"/>
      <c r="BD681" s="77"/>
      <c r="BE681" s="77">
        <f t="shared" si="92"/>
        <v>18</v>
      </c>
      <c r="BF681" s="77">
        <f t="shared" si="93"/>
        <v>4</v>
      </c>
      <c r="BG681" s="77">
        <f t="shared" si="94"/>
        <v>2022</v>
      </c>
      <c r="BH681" s="77"/>
    </row>
    <row r="682" spans="1:60">
      <c r="A682" s="77" t="s">
        <v>55</v>
      </c>
      <c r="B682" s="77" t="s">
        <v>56</v>
      </c>
      <c r="C682" s="77">
        <v>396619366</v>
      </c>
      <c r="D682" s="77"/>
      <c r="E682" s="77" t="s">
        <v>7166</v>
      </c>
      <c r="F682" s="77" t="s">
        <v>59</v>
      </c>
      <c r="G682" s="77" t="s">
        <v>7257</v>
      </c>
      <c r="H682" s="310" t="s">
        <v>7258</v>
      </c>
      <c r="I682" s="77" t="s">
        <v>62</v>
      </c>
      <c r="J682" s="77" t="s">
        <v>63</v>
      </c>
      <c r="K682" s="77">
        <v>30349</v>
      </c>
      <c r="L682" s="77" t="s">
        <v>7080</v>
      </c>
      <c r="M682" s="77" t="s">
        <v>7081</v>
      </c>
      <c r="N682" s="77" t="s">
        <v>7082</v>
      </c>
      <c r="O682" s="77" t="s">
        <v>445</v>
      </c>
      <c r="P682" s="77">
        <v>76904</v>
      </c>
      <c r="Q682" s="77"/>
      <c r="R682" s="77"/>
      <c r="S682" s="77"/>
      <c r="T682" s="77"/>
      <c r="U682" s="77">
        <v>49303156</v>
      </c>
      <c r="V682" s="77">
        <v>0</v>
      </c>
      <c r="W682" s="77" t="s">
        <v>134</v>
      </c>
      <c r="X682" s="77">
        <v>480</v>
      </c>
      <c r="Y682" s="77">
        <v>638</v>
      </c>
      <c r="Z682" s="77">
        <v>22</v>
      </c>
      <c r="AA682" s="77">
        <f t="shared" si="87"/>
        <v>0.30624000000000001</v>
      </c>
      <c r="AB682" s="77" t="s">
        <v>70</v>
      </c>
      <c r="AC682" s="77"/>
      <c r="AD682" s="77"/>
      <c r="AE682" s="77"/>
      <c r="AF682" s="77">
        <f t="shared" si="88"/>
        <v>396619366</v>
      </c>
      <c r="AG682" s="77">
        <f t="shared" si="89"/>
        <v>638</v>
      </c>
      <c r="AH682" s="77">
        <f t="shared" si="90"/>
        <v>22</v>
      </c>
      <c r="AI682" s="77">
        <f t="shared" si="91"/>
        <v>0.30624000000000001</v>
      </c>
      <c r="AJ682" s="77" t="s">
        <v>72</v>
      </c>
      <c r="AK682" s="77">
        <v>396619366</v>
      </c>
      <c r="AL682" s="78">
        <v>44683</v>
      </c>
      <c r="AM682" s="78">
        <v>44683</v>
      </c>
      <c r="AN682" s="78">
        <v>44684</v>
      </c>
      <c r="AO682" s="78">
        <v>44684</v>
      </c>
      <c r="AP682" s="78">
        <v>44684</v>
      </c>
      <c r="AQ682" s="77" t="s">
        <v>89</v>
      </c>
      <c r="AR682" s="77"/>
      <c r="AS682" s="77"/>
      <c r="AT682" s="77"/>
      <c r="AU682" s="77"/>
      <c r="AV682" s="78"/>
      <c r="AW682" s="77" t="s">
        <v>1198</v>
      </c>
      <c r="AX682" s="77"/>
      <c r="AY682" s="77"/>
      <c r="AZ682" s="77"/>
      <c r="BA682" s="77"/>
      <c r="BB682" s="77"/>
      <c r="BC682" s="77"/>
      <c r="BD682" s="77"/>
      <c r="BE682" s="77">
        <f t="shared" si="92"/>
        <v>19</v>
      </c>
      <c r="BF682" s="77">
        <f t="shared" si="93"/>
        <v>5</v>
      </c>
      <c r="BG682" s="77">
        <f t="shared" si="94"/>
        <v>2022</v>
      </c>
      <c r="BH682" s="77"/>
    </row>
    <row r="683" spans="1:60">
      <c r="A683" s="77" t="s">
        <v>55</v>
      </c>
      <c r="B683" s="77" t="s">
        <v>56</v>
      </c>
      <c r="C683" s="77">
        <v>394992125</v>
      </c>
      <c r="D683" s="77"/>
      <c r="E683" s="77" t="s">
        <v>7166</v>
      </c>
      <c r="F683" s="77" t="s">
        <v>5498</v>
      </c>
      <c r="G683" s="77" t="s">
        <v>5499</v>
      </c>
      <c r="H683" s="77" t="s">
        <v>7167</v>
      </c>
      <c r="I683" s="77" t="s">
        <v>5501</v>
      </c>
      <c r="J683" s="77" t="s">
        <v>445</v>
      </c>
      <c r="K683" s="77">
        <v>77536</v>
      </c>
      <c r="L683" s="77" t="s">
        <v>7080</v>
      </c>
      <c r="M683" s="77" t="s">
        <v>7081</v>
      </c>
      <c r="N683" s="77" t="s">
        <v>7082</v>
      </c>
      <c r="O683" s="77" t="s">
        <v>445</v>
      </c>
      <c r="P683" s="77">
        <v>76904</v>
      </c>
      <c r="Q683" s="77"/>
      <c r="R683" s="77"/>
      <c r="S683" s="77"/>
      <c r="T683" s="77"/>
      <c r="U683" s="77">
        <v>30397572</v>
      </c>
      <c r="V683" s="77"/>
      <c r="W683" s="77" t="s">
        <v>7168</v>
      </c>
      <c r="X683" s="77">
        <v>480</v>
      </c>
      <c r="Y683" s="614">
        <v>638</v>
      </c>
      <c r="Z683" s="614">
        <v>22</v>
      </c>
      <c r="AA683" s="77">
        <f t="shared" si="87"/>
        <v>0.30624000000000001</v>
      </c>
      <c r="AB683" s="77" t="s">
        <v>70</v>
      </c>
      <c r="AC683" s="77"/>
      <c r="AD683" s="77"/>
      <c r="AE683" s="77"/>
      <c r="AF683" s="77">
        <f t="shared" si="88"/>
        <v>394992125</v>
      </c>
      <c r="AG683" s="77">
        <f t="shared" si="89"/>
        <v>638</v>
      </c>
      <c r="AH683" s="77">
        <f t="shared" si="90"/>
        <v>22</v>
      </c>
      <c r="AI683" s="77">
        <f t="shared" si="91"/>
        <v>0.30624000000000001</v>
      </c>
      <c r="AJ683" s="77" t="s">
        <v>72</v>
      </c>
      <c r="AK683" s="77">
        <v>394992125</v>
      </c>
      <c r="AL683" s="78">
        <v>44683</v>
      </c>
      <c r="AM683" s="78">
        <v>44683</v>
      </c>
      <c r="AN683" s="78">
        <v>44684</v>
      </c>
      <c r="AO683" s="78">
        <v>44684</v>
      </c>
      <c r="AP683" s="78">
        <v>44684</v>
      </c>
      <c r="AQ683" s="77" t="s">
        <v>89</v>
      </c>
      <c r="AR683" s="77"/>
      <c r="AS683" s="77"/>
      <c r="AT683" s="77"/>
      <c r="AU683" s="77"/>
      <c r="AV683" s="78"/>
      <c r="AW683" s="77" t="s">
        <v>1198</v>
      </c>
      <c r="AX683" s="77"/>
      <c r="AY683" s="77"/>
      <c r="AZ683" s="77"/>
      <c r="BA683" s="77"/>
      <c r="BB683" s="77"/>
      <c r="BC683" s="77"/>
      <c r="BD683" s="77"/>
      <c r="BE683" s="77">
        <f t="shared" si="92"/>
        <v>19</v>
      </c>
      <c r="BF683" s="77">
        <f t="shared" si="93"/>
        <v>5</v>
      </c>
      <c r="BG683" s="77">
        <f t="shared" si="94"/>
        <v>2022</v>
      </c>
      <c r="BH683" s="77"/>
    </row>
    <row r="684" spans="1:60">
      <c r="A684" s="77" t="s">
        <v>55</v>
      </c>
      <c r="B684" s="77" t="s">
        <v>56</v>
      </c>
      <c r="C684" s="77">
        <v>395003278</v>
      </c>
      <c r="D684" s="77"/>
      <c r="E684" s="77" t="s">
        <v>7166</v>
      </c>
      <c r="F684" s="77" t="s">
        <v>5498</v>
      </c>
      <c r="G684" s="77" t="s">
        <v>5499</v>
      </c>
      <c r="H684" s="77" t="s">
        <v>7167</v>
      </c>
      <c r="I684" s="77" t="s">
        <v>5501</v>
      </c>
      <c r="J684" s="77" t="s">
        <v>445</v>
      </c>
      <c r="K684" s="77">
        <v>77536</v>
      </c>
      <c r="L684" s="77" t="s">
        <v>7080</v>
      </c>
      <c r="M684" s="77" t="s">
        <v>7081</v>
      </c>
      <c r="N684" s="77" t="s">
        <v>7082</v>
      </c>
      <c r="O684" s="77" t="s">
        <v>445</v>
      </c>
      <c r="P684" s="77">
        <v>76904</v>
      </c>
      <c r="Q684" s="77"/>
      <c r="R684" s="77"/>
      <c r="S684" s="77"/>
      <c r="T684" s="77"/>
      <c r="U684" s="77">
        <v>30397572</v>
      </c>
      <c r="V684" s="77"/>
      <c r="W684" s="77" t="s">
        <v>7168</v>
      </c>
      <c r="X684" s="77">
        <v>480</v>
      </c>
      <c r="Y684" s="77">
        <v>580</v>
      </c>
      <c r="Z684" s="77">
        <v>20</v>
      </c>
      <c r="AA684" s="77">
        <f t="shared" si="87"/>
        <v>0.27839999999999998</v>
      </c>
      <c r="AB684" s="77" t="s">
        <v>70</v>
      </c>
      <c r="AC684" s="77"/>
      <c r="AD684" s="77"/>
      <c r="AE684" s="77"/>
      <c r="AF684" s="77">
        <f t="shared" si="88"/>
        <v>395003278</v>
      </c>
      <c r="AG684" s="77">
        <f t="shared" si="89"/>
        <v>580</v>
      </c>
      <c r="AH684" s="77">
        <f t="shared" si="90"/>
        <v>20</v>
      </c>
      <c r="AI684" s="77">
        <f t="shared" si="91"/>
        <v>0.27839999999999998</v>
      </c>
      <c r="AJ684" s="77" t="s">
        <v>72</v>
      </c>
      <c r="AK684" s="77">
        <v>395003278</v>
      </c>
      <c r="AL684" s="78">
        <v>44683</v>
      </c>
      <c r="AM684" s="78">
        <v>44683</v>
      </c>
      <c r="AN684" s="78">
        <v>44684</v>
      </c>
      <c r="AO684" s="78">
        <v>44684</v>
      </c>
      <c r="AP684" s="78">
        <v>44684</v>
      </c>
      <c r="AQ684" s="77" t="s">
        <v>89</v>
      </c>
      <c r="AR684" s="77"/>
      <c r="AS684" s="77"/>
      <c r="AT684" s="77"/>
      <c r="AU684" s="77"/>
      <c r="AV684" s="78"/>
      <c r="AW684" s="77" t="s">
        <v>1198</v>
      </c>
      <c r="AX684" s="77"/>
      <c r="AY684" s="77"/>
      <c r="AZ684" s="77"/>
      <c r="BA684" s="77"/>
      <c r="BB684" s="77"/>
      <c r="BC684" s="77"/>
      <c r="BD684" s="77"/>
      <c r="BE684" s="77">
        <f t="shared" si="92"/>
        <v>19</v>
      </c>
      <c r="BF684" s="77">
        <f t="shared" si="93"/>
        <v>5</v>
      </c>
      <c r="BG684" s="77">
        <f t="shared" si="94"/>
        <v>2022</v>
      </c>
      <c r="BH684" s="77"/>
    </row>
    <row r="685" spans="1:60">
      <c r="A685" s="77" t="s">
        <v>55</v>
      </c>
      <c r="B685" s="77" t="s">
        <v>56</v>
      </c>
      <c r="C685" s="77">
        <v>396761132</v>
      </c>
      <c r="D685" s="77"/>
      <c r="E685" s="77" t="s">
        <v>7166</v>
      </c>
      <c r="F685" s="77" t="s">
        <v>5498</v>
      </c>
      <c r="G685" s="77" t="s">
        <v>5499</v>
      </c>
      <c r="H685" s="77" t="s">
        <v>7167</v>
      </c>
      <c r="I685" s="77" t="s">
        <v>5501</v>
      </c>
      <c r="J685" s="77" t="s">
        <v>445</v>
      </c>
      <c r="K685" s="77">
        <v>77536</v>
      </c>
      <c r="L685" s="77" t="s">
        <v>7080</v>
      </c>
      <c r="M685" s="77" t="s">
        <v>7081</v>
      </c>
      <c r="N685" s="77" t="s">
        <v>7082</v>
      </c>
      <c r="O685" s="77" t="s">
        <v>445</v>
      </c>
      <c r="P685" s="77">
        <v>76904</v>
      </c>
      <c r="Q685" s="77"/>
      <c r="R685" s="77"/>
      <c r="S685" s="77"/>
      <c r="T685" s="77"/>
      <c r="U685" s="77">
        <v>12005832</v>
      </c>
      <c r="V685" s="77"/>
      <c r="W685" s="77" t="s">
        <v>7168</v>
      </c>
      <c r="X685" s="77">
        <v>480</v>
      </c>
      <c r="Y685" s="77">
        <v>600</v>
      </c>
      <c r="Z685" s="77">
        <v>20</v>
      </c>
      <c r="AA685" s="77">
        <f t="shared" si="87"/>
        <v>0.28799999999999998</v>
      </c>
      <c r="AB685" s="77" t="s">
        <v>70</v>
      </c>
      <c r="AC685" s="77"/>
      <c r="AD685" s="77"/>
      <c r="AE685" s="77"/>
      <c r="AF685" s="77">
        <f t="shared" si="88"/>
        <v>396761132</v>
      </c>
      <c r="AG685" s="77">
        <f t="shared" si="89"/>
        <v>600</v>
      </c>
      <c r="AH685" s="77">
        <f t="shared" si="90"/>
        <v>20</v>
      </c>
      <c r="AI685" s="77">
        <f t="shared" si="91"/>
        <v>0.28799999999999998</v>
      </c>
      <c r="AJ685" s="77" t="s">
        <v>72</v>
      </c>
      <c r="AK685" s="77">
        <v>396761132</v>
      </c>
      <c r="AL685" s="78">
        <v>44683</v>
      </c>
      <c r="AM685" s="78">
        <v>44683</v>
      </c>
      <c r="AN685" s="78">
        <v>44684</v>
      </c>
      <c r="AO685" s="78">
        <v>44684</v>
      </c>
      <c r="AP685" s="78">
        <v>44684</v>
      </c>
      <c r="AQ685" s="77" t="s">
        <v>89</v>
      </c>
      <c r="AR685" s="77"/>
      <c r="AS685" s="77"/>
      <c r="AT685" s="77"/>
      <c r="AU685" s="77"/>
      <c r="AV685" s="78"/>
      <c r="AW685" s="77" t="s">
        <v>1198</v>
      </c>
      <c r="AX685" s="77"/>
      <c r="AY685" s="77"/>
      <c r="AZ685" s="77"/>
      <c r="BA685" s="77"/>
      <c r="BB685" s="77"/>
      <c r="BC685" s="77"/>
      <c r="BD685" s="77"/>
      <c r="BE685" s="77">
        <f t="shared" si="92"/>
        <v>19</v>
      </c>
      <c r="BF685" s="77">
        <f t="shared" si="93"/>
        <v>5</v>
      </c>
      <c r="BG685" s="77">
        <f t="shared" si="94"/>
        <v>2022</v>
      </c>
      <c r="BH685" s="77"/>
    </row>
    <row r="686" spans="1:60">
      <c r="A686" s="77" t="s">
        <v>55</v>
      </c>
      <c r="B686" s="77" t="s">
        <v>56</v>
      </c>
      <c r="C686" s="77">
        <v>396761335</v>
      </c>
      <c r="D686" s="77"/>
      <c r="E686" s="77" t="s">
        <v>7166</v>
      </c>
      <c r="F686" s="77" t="s">
        <v>5498</v>
      </c>
      <c r="G686" s="77" t="s">
        <v>5499</v>
      </c>
      <c r="H686" s="77" t="s">
        <v>7167</v>
      </c>
      <c r="I686" s="77" t="s">
        <v>5501</v>
      </c>
      <c r="J686" s="77" t="s">
        <v>445</v>
      </c>
      <c r="K686" s="77">
        <v>77536</v>
      </c>
      <c r="L686" s="77" t="s">
        <v>7080</v>
      </c>
      <c r="M686" s="77" t="s">
        <v>7081</v>
      </c>
      <c r="N686" s="77" t="s">
        <v>7082</v>
      </c>
      <c r="O686" s="77" t="s">
        <v>445</v>
      </c>
      <c r="P686" s="77">
        <v>76904</v>
      </c>
      <c r="Q686" s="77"/>
      <c r="R686" s="77"/>
      <c r="S686" s="77"/>
      <c r="T686" s="77"/>
      <c r="U686" s="77">
        <v>12005832</v>
      </c>
      <c r="V686" s="77"/>
      <c r="W686" s="77" t="s">
        <v>7168</v>
      </c>
      <c r="X686" s="77">
        <v>480</v>
      </c>
      <c r="Y686" s="77">
        <v>600</v>
      </c>
      <c r="Z686" s="77">
        <v>20</v>
      </c>
      <c r="AA686" s="77">
        <f t="shared" si="87"/>
        <v>0.28799999999999998</v>
      </c>
      <c r="AB686" s="77" t="s">
        <v>70</v>
      </c>
      <c r="AC686" s="77"/>
      <c r="AD686" s="77"/>
      <c r="AE686" s="77"/>
      <c r="AF686" s="77">
        <f t="shared" si="88"/>
        <v>396761335</v>
      </c>
      <c r="AG686" s="77">
        <f t="shared" si="89"/>
        <v>600</v>
      </c>
      <c r="AH686" s="77">
        <f t="shared" si="90"/>
        <v>20</v>
      </c>
      <c r="AI686" s="77">
        <f t="shared" si="91"/>
        <v>0.28799999999999998</v>
      </c>
      <c r="AJ686" s="77" t="s">
        <v>72</v>
      </c>
      <c r="AK686" s="77">
        <v>396761335</v>
      </c>
      <c r="AL686" s="78">
        <v>44683</v>
      </c>
      <c r="AM686" s="78">
        <v>44683</v>
      </c>
      <c r="AN686" s="78">
        <v>44684</v>
      </c>
      <c r="AO686" s="78">
        <v>44684</v>
      </c>
      <c r="AP686" s="78">
        <v>44684</v>
      </c>
      <c r="AQ686" s="77" t="s">
        <v>89</v>
      </c>
      <c r="AR686" s="77"/>
      <c r="AS686" s="77"/>
      <c r="AT686" s="77"/>
      <c r="AU686" s="77"/>
      <c r="AV686" s="78"/>
      <c r="AW686" s="77" t="s">
        <v>1198</v>
      </c>
      <c r="AX686" s="77"/>
      <c r="AY686" s="77"/>
      <c r="AZ686" s="77"/>
      <c r="BA686" s="77"/>
      <c r="BB686" s="77"/>
      <c r="BC686" s="77"/>
      <c r="BD686" s="77"/>
      <c r="BE686" s="77">
        <f t="shared" si="92"/>
        <v>19</v>
      </c>
      <c r="BF686" s="77">
        <f t="shared" si="93"/>
        <v>5</v>
      </c>
      <c r="BG686" s="77">
        <f t="shared" si="94"/>
        <v>2022</v>
      </c>
      <c r="BH686" s="77"/>
    </row>
    <row r="687" spans="1:60">
      <c r="A687" s="77" t="s">
        <v>55</v>
      </c>
      <c r="B687" s="77" t="s">
        <v>56</v>
      </c>
      <c r="C687" s="77">
        <v>394733258</v>
      </c>
      <c r="D687" s="77"/>
      <c r="E687" s="77" t="s">
        <v>7166</v>
      </c>
      <c r="F687" s="77" t="s">
        <v>85</v>
      </c>
      <c r="G687" s="77" t="s">
        <v>7089</v>
      </c>
      <c r="H687" s="77" t="s">
        <v>7090</v>
      </c>
      <c r="I687" s="77" t="s">
        <v>5840</v>
      </c>
      <c r="J687" s="77" t="s">
        <v>85</v>
      </c>
      <c r="K687" s="309" t="s">
        <v>5841</v>
      </c>
      <c r="L687" s="77" t="s">
        <v>7080</v>
      </c>
      <c r="M687" s="77" t="s">
        <v>7081</v>
      </c>
      <c r="N687" s="77" t="s">
        <v>7082</v>
      </c>
      <c r="O687" s="77" t="s">
        <v>445</v>
      </c>
      <c r="P687" s="77">
        <v>76904</v>
      </c>
      <c r="Q687" s="77"/>
      <c r="R687" s="77"/>
      <c r="S687" s="77"/>
      <c r="T687" s="77"/>
      <c r="U687" s="77">
        <v>30397572</v>
      </c>
      <c r="V687" s="77"/>
      <c r="W687" s="77" t="s">
        <v>7175</v>
      </c>
      <c r="X687" s="77">
        <v>480</v>
      </c>
      <c r="Y687" s="77">
        <v>580</v>
      </c>
      <c r="Z687" s="77">
        <v>20</v>
      </c>
      <c r="AA687" s="77">
        <f t="shared" si="87"/>
        <v>0.27839999999999998</v>
      </c>
      <c r="AB687" s="77" t="s">
        <v>70</v>
      </c>
      <c r="AC687" s="77"/>
      <c r="AD687" s="77"/>
      <c r="AE687" s="77"/>
      <c r="AF687" s="77">
        <f t="shared" si="88"/>
        <v>394733258</v>
      </c>
      <c r="AG687" s="77">
        <f t="shared" si="89"/>
        <v>580</v>
      </c>
      <c r="AH687" s="77">
        <f t="shared" si="90"/>
        <v>20</v>
      </c>
      <c r="AI687" s="77">
        <f t="shared" si="91"/>
        <v>0.27839999999999998</v>
      </c>
      <c r="AJ687" s="77" t="s">
        <v>72</v>
      </c>
      <c r="AK687" s="77">
        <v>394733258</v>
      </c>
      <c r="AL687" s="78">
        <v>44680</v>
      </c>
      <c r="AM687" s="78">
        <v>44680</v>
      </c>
      <c r="AN687" s="78">
        <v>44684</v>
      </c>
      <c r="AO687" s="78">
        <v>44684</v>
      </c>
      <c r="AP687" s="78">
        <v>44684</v>
      </c>
      <c r="AQ687" s="77" t="s">
        <v>89</v>
      </c>
      <c r="AR687" s="77"/>
      <c r="AS687" s="77"/>
      <c r="AT687" s="77"/>
      <c r="AU687" s="77"/>
      <c r="AV687" s="78"/>
      <c r="AW687" s="77" t="s">
        <v>1198</v>
      </c>
      <c r="AX687" s="77"/>
      <c r="AY687" s="77"/>
      <c r="AZ687" s="77"/>
      <c r="BA687" s="77"/>
      <c r="BB687" s="77"/>
      <c r="BC687" s="77"/>
      <c r="BD687" s="77"/>
      <c r="BE687" s="77">
        <f t="shared" si="92"/>
        <v>18</v>
      </c>
      <c r="BF687" s="77">
        <f t="shared" si="93"/>
        <v>4</v>
      </c>
      <c r="BG687" s="77">
        <f t="shared" si="94"/>
        <v>2022</v>
      </c>
      <c r="BH687" s="77"/>
    </row>
    <row r="688" spans="1:60">
      <c r="A688" s="77" t="s">
        <v>55</v>
      </c>
      <c r="B688" s="77" t="s">
        <v>56</v>
      </c>
      <c r="C688" s="77">
        <v>394732725</v>
      </c>
      <c r="D688" s="77"/>
      <c r="E688" s="77" t="s">
        <v>7166</v>
      </c>
      <c r="F688" s="77" t="s">
        <v>85</v>
      </c>
      <c r="G688" s="77" t="s">
        <v>7089</v>
      </c>
      <c r="H688" s="77" t="s">
        <v>7090</v>
      </c>
      <c r="I688" s="77" t="s">
        <v>5840</v>
      </c>
      <c r="J688" s="77" t="s">
        <v>85</v>
      </c>
      <c r="K688" s="309" t="s">
        <v>5841</v>
      </c>
      <c r="L688" s="77" t="s">
        <v>7080</v>
      </c>
      <c r="M688" s="77" t="s">
        <v>7081</v>
      </c>
      <c r="N688" s="77" t="s">
        <v>7082</v>
      </c>
      <c r="O688" s="77" t="s">
        <v>445</v>
      </c>
      <c r="P688" s="77">
        <v>76904</v>
      </c>
      <c r="Q688" s="77"/>
      <c r="R688" s="77"/>
      <c r="S688" s="77"/>
      <c r="T688" s="77"/>
      <c r="U688" s="77">
        <v>30397572</v>
      </c>
      <c r="V688" s="77"/>
      <c r="W688" s="77" t="s">
        <v>7175</v>
      </c>
      <c r="X688" s="77">
        <v>480</v>
      </c>
      <c r="Y688" s="77">
        <v>580</v>
      </c>
      <c r="Z688" s="77">
        <v>20</v>
      </c>
      <c r="AA688" s="77">
        <f t="shared" si="87"/>
        <v>0.27839999999999998</v>
      </c>
      <c r="AB688" s="77" t="s">
        <v>70</v>
      </c>
      <c r="AC688" s="77"/>
      <c r="AD688" s="77"/>
      <c r="AE688" s="77"/>
      <c r="AF688" s="77">
        <f t="shared" si="88"/>
        <v>394732725</v>
      </c>
      <c r="AG688" s="77">
        <f t="shared" si="89"/>
        <v>580</v>
      </c>
      <c r="AH688" s="77">
        <f t="shared" si="90"/>
        <v>20</v>
      </c>
      <c r="AI688" s="77">
        <f t="shared" si="91"/>
        <v>0.27839999999999998</v>
      </c>
      <c r="AJ688" s="77" t="s">
        <v>72</v>
      </c>
      <c r="AK688" s="77">
        <v>394732725</v>
      </c>
      <c r="AL688" s="78">
        <v>44681</v>
      </c>
      <c r="AM688" s="78">
        <v>44681</v>
      </c>
      <c r="AN688" s="78">
        <v>44684</v>
      </c>
      <c r="AO688" s="78">
        <v>44684</v>
      </c>
      <c r="AP688" s="78">
        <v>44684</v>
      </c>
      <c r="AQ688" s="77" t="s">
        <v>89</v>
      </c>
      <c r="AR688" s="77"/>
      <c r="AS688" s="77"/>
      <c r="AT688" s="77"/>
      <c r="AU688" s="77"/>
      <c r="AV688" s="78"/>
      <c r="AW688" s="77" t="s">
        <v>1198</v>
      </c>
      <c r="AX688" s="77"/>
      <c r="AY688" s="77"/>
      <c r="AZ688" s="77"/>
      <c r="BA688" s="77"/>
      <c r="BB688" s="77"/>
      <c r="BC688" s="77"/>
      <c r="BD688" s="77"/>
      <c r="BE688" s="77">
        <f t="shared" si="92"/>
        <v>18</v>
      </c>
      <c r="BF688" s="77">
        <f t="shared" si="93"/>
        <v>4</v>
      </c>
      <c r="BG688" s="77">
        <f t="shared" si="94"/>
        <v>2022</v>
      </c>
      <c r="BH688" s="77"/>
    </row>
    <row r="689" spans="1:60">
      <c r="A689" s="77" t="s">
        <v>55</v>
      </c>
      <c r="B689" s="77" t="s">
        <v>56</v>
      </c>
      <c r="C689" s="77">
        <v>394732770</v>
      </c>
      <c r="D689" s="77"/>
      <c r="E689" s="77" t="s">
        <v>7166</v>
      </c>
      <c r="F689" s="77" t="s">
        <v>85</v>
      </c>
      <c r="G689" s="77" t="s">
        <v>7089</v>
      </c>
      <c r="H689" s="77" t="s">
        <v>7090</v>
      </c>
      <c r="I689" s="77" t="s">
        <v>5840</v>
      </c>
      <c r="J689" s="77" t="s">
        <v>85</v>
      </c>
      <c r="K689" s="309" t="s">
        <v>5841</v>
      </c>
      <c r="L689" s="77" t="s">
        <v>7080</v>
      </c>
      <c r="M689" s="77" t="s">
        <v>7081</v>
      </c>
      <c r="N689" s="77" t="s">
        <v>7082</v>
      </c>
      <c r="O689" s="77" t="s">
        <v>445</v>
      </c>
      <c r="P689" s="77">
        <v>76904</v>
      </c>
      <c r="Q689" s="77"/>
      <c r="R689" s="77"/>
      <c r="S689" s="77"/>
      <c r="T689" s="77"/>
      <c r="U689" s="77">
        <v>30397572</v>
      </c>
      <c r="V689" s="77"/>
      <c r="W689" s="77" t="s">
        <v>7175</v>
      </c>
      <c r="X689" s="77">
        <v>480</v>
      </c>
      <c r="Y689" s="77">
        <v>580</v>
      </c>
      <c r="Z689" s="77">
        <v>20</v>
      </c>
      <c r="AA689" s="77">
        <f t="shared" si="87"/>
        <v>0.27839999999999998</v>
      </c>
      <c r="AB689" s="77" t="s">
        <v>70</v>
      </c>
      <c r="AC689" s="77"/>
      <c r="AD689" s="77"/>
      <c r="AE689" s="77"/>
      <c r="AF689" s="77">
        <f t="shared" si="88"/>
        <v>394732770</v>
      </c>
      <c r="AG689" s="77">
        <f t="shared" si="89"/>
        <v>580</v>
      </c>
      <c r="AH689" s="77">
        <f t="shared" si="90"/>
        <v>20</v>
      </c>
      <c r="AI689" s="77">
        <f t="shared" si="91"/>
        <v>0.27839999999999998</v>
      </c>
      <c r="AJ689" s="77" t="s">
        <v>72</v>
      </c>
      <c r="AK689" s="77">
        <v>394732770</v>
      </c>
      <c r="AL689" s="78">
        <v>44681</v>
      </c>
      <c r="AM689" s="78">
        <v>44681</v>
      </c>
      <c r="AN689" s="78">
        <v>44684</v>
      </c>
      <c r="AO689" s="78">
        <v>44684</v>
      </c>
      <c r="AP689" s="78">
        <v>44684</v>
      </c>
      <c r="AQ689" s="77" t="s">
        <v>89</v>
      </c>
      <c r="AR689" s="77"/>
      <c r="AS689" s="77"/>
      <c r="AT689" s="77"/>
      <c r="AU689" s="77"/>
      <c r="AV689" s="78"/>
      <c r="AW689" s="77" t="s">
        <v>1198</v>
      </c>
      <c r="AX689" s="77"/>
      <c r="AY689" s="77"/>
      <c r="AZ689" s="77"/>
      <c r="BA689" s="77"/>
      <c r="BB689" s="77"/>
      <c r="BC689" s="77"/>
      <c r="BD689" s="77"/>
      <c r="BE689" s="77">
        <f t="shared" si="92"/>
        <v>18</v>
      </c>
      <c r="BF689" s="77">
        <f t="shared" si="93"/>
        <v>4</v>
      </c>
      <c r="BG689" s="77">
        <f t="shared" si="94"/>
        <v>2022</v>
      </c>
      <c r="BH689" s="77"/>
    </row>
    <row r="690" spans="1:60">
      <c r="A690" s="77" t="s">
        <v>55</v>
      </c>
      <c r="B690" s="77" t="s">
        <v>56</v>
      </c>
      <c r="C690" s="77">
        <v>395378866</v>
      </c>
      <c r="D690" s="77"/>
      <c r="E690" s="77" t="s">
        <v>7166</v>
      </c>
      <c r="F690" s="77" t="s">
        <v>85</v>
      </c>
      <c r="G690" s="77" t="s">
        <v>7089</v>
      </c>
      <c r="H690" s="77" t="s">
        <v>7090</v>
      </c>
      <c r="I690" s="77" t="s">
        <v>5840</v>
      </c>
      <c r="J690" s="77" t="s">
        <v>85</v>
      </c>
      <c r="K690" s="309" t="s">
        <v>5841</v>
      </c>
      <c r="L690" s="77" t="s">
        <v>7080</v>
      </c>
      <c r="M690" s="77" t="s">
        <v>7081</v>
      </c>
      <c r="N690" s="77" t="s">
        <v>7082</v>
      </c>
      <c r="O690" s="77" t="s">
        <v>445</v>
      </c>
      <c r="P690" s="77">
        <v>76904</v>
      </c>
      <c r="Q690" s="77"/>
      <c r="R690" s="77"/>
      <c r="S690" s="77"/>
      <c r="T690" s="77"/>
      <c r="U690" s="77" t="s">
        <v>5828</v>
      </c>
      <c r="V690" s="77"/>
      <c r="W690" s="77" t="s">
        <v>7168</v>
      </c>
      <c r="X690" s="77">
        <v>480</v>
      </c>
      <c r="Y690" s="77">
        <v>580</v>
      </c>
      <c r="Z690" s="77">
        <v>20</v>
      </c>
      <c r="AA690" s="77">
        <f t="shared" si="87"/>
        <v>0.27839999999999998</v>
      </c>
      <c r="AB690" s="77" t="s">
        <v>70</v>
      </c>
      <c r="AC690" s="77"/>
      <c r="AD690" s="77"/>
      <c r="AE690" s="77"/>
      <c r="AF690" s="77">
        <f t="shared" si="88"/>
        <v>395378866</v>
      </c>
      <c r="AG690" s="77">
        <f t="shared" si="89"/>
        <v>580</v>
      </c>
      <c r="AH690" s="77">
        <f t="shared" si="90"/>
        <v>20</v>
      </c>
      <c r="AI690" s="77">
        <f t="shared" si="91"/>
        <v>0.27839999999999998</v>
      </c>
      <c r="AJ690" s="77" t="s">
        <v>72</v>
      </c>
      <c r="AK690" s="77">
        <v>395378866</v>
      </c>
      <c r="AL690" s="78">
        <v>44681</v>
      </c>
      <c r="AM690" s="78">
        <v>44681</v>
      </c>
      <c r="AN690" s="78">
        <v>44684</v>
      </c>
      <c r="AO690" s="78">
        <v>44684</v>
      </c>
      <c r="AP690" s="78">
        <v>44684</v>
      </c>
      <c r="AQ690" s="77" t="s">
        <v>89</v>
      </c>
      <c r="AR690" s="77"/>
      <c r="AS690" s="77"/>
      <c r="AT690" s="77"/>
      <c r="AU690" s="77"/>
      <c r="AV690" s="78"/>
      <c r="AW690" s="77" t="s">
        <v>1198</v>
      </c>
      <c r="AX690" s="77"/>
      <c r="AY690" s="77"/>
      <c r="AZ690" s="77"/>
      <c r="BA690" s="77"/>
      <c r="BB690" s="77"/>
      <c r="BC690" s="77"/>
      <c r="BD690" s="77"/>
      <c r="BE690" s="77">
        <f t="shared" si="92"/>
        <v>18</v>
      </c>
      <c r="BF690" s="77">
        <f t="shared" si="93"/>
        <v>4</v>
      </c>
      <c r="BG690" s="77">
        <f t="shared" si="94"/>
        <v>2022</v>
      </c>
      <c r="BH690" s="77"/>
    </row>
    <row r="691" spans="1:60">
      <c r="A691" s="77" t="s">
        <v>55</v>
      </c>
      <c r="B691" s="77" t="s">
        <v>56</v>
      </c>
      <c r="C691" s="77">
        <v>395378880</v>
      </c>
      <c r="D691" s="77"/>
      <c r="E691" s="77" t="s">
        <v>7166</v>
      </c>
      <c r="F691" s="77" t="s">
        <v>85</v>
      </c>
      <c r="G691" s="77" t="s">
        <v>7089</v>
      </c>
      <c r="H691" s="77" t="s">
        <v>7090</v>
      </c>
      <c r="I691" s="77" t="s">
        <v>5840</v>
      </c>
      <c r="J691" s="77" t="s">
        <v>85</v>
      </c>
      <c r="K691" s="309" t="s">
        <v>5841</v>
      </c>
      <c r="L691" s="77" t="s">
        <v>7080</v>
      </c>
      <c r="M691" s="77" t="s">
        <v>7081</v>
      </c>
      <c r="N691" s="77" t="s">
        <v>7082</v>
      </c>
      <c r="O691" s="77" t="s">
        <v>445</v>
      </c>
      <c r="P691" s="77">
        <v>76904</v>
      </c>
      <c r="Q691" s="77"/>
      <c r="R691" s="77"/>
      <c r="S691" s="77"/>
      <c r="T691" s="77"/>
      <c r="U691" s="77" t="s">
        <v>5828</v>
      </c>
      <c r="V691" s="77"/>
      <c r="W691" s="77" t="s">
        <v>7168</v>
      </c>
      <c r="X691" s="77">
        <v>480</v>
      </c>
      <c r="Y691" s="77">
        <v>580</v>
      </c>
      <c r="Z691" s="77">
        <v>20</v>
      </c>
      <c r="AA691" s="77">
        <f t="shared" si="87"/>
        <v>0.27839999999999998</v>
      </c>
      <c r="AB691" s="77" t="s">
        <v>70</v>
      </c>
      <c r="AC691" s="77"/>
      <c r="AD691" s="77"/>
      <c r="AE691" s="77"/>
      <c r="AF691" s="77">
        <f t="shared" si="88"/>
        <v>395378880</v>
      </c>
      <c r="AG691" s="77">
        <f t="shared" si="89"/>
        <v>580</v>
      </c>
      <c r="AH691" s="77">
        <f t="shared" si="90"/>
        <v>20</v>
      </c>
      <c r="AI691" s="77">
        <f t="shared" si="91"/>
        <v>0.27839999999999998</v>
      </c>
      <c r="AJ691" s="77" t="s">
        <v>72</v>
      </c>
      <c r="AK691" s="77">
        <v>395378880</v>
      </c>
      <c r="AL691" s="78">
        <v>44681</v>
      </c>
      <c r="AM691" s="78">
        <v>44681</v>
      </c>
      <c r="AN691" s="78">
        <v>44684</v>
      </c>
      <c r="AO691" s="78">
        <v>44684</v>
      </c>
      <c r="AP691" s="78">
        <v>44684</v>
      </c>
      <c r="AQ691" s="77" t="s">
        <v>89</v>
      </c>
      <c r="AR691" s="77"/>
      <c r="AS691" s="77"/>
      <c r="AT691" s="77"/>
      <c r="AU691" s="77"/>
      <c r="AV691" s="78"/>
      <c r="AW691" s="77" t="s">
        <v>1198</v>
      </c>
      <c r="AX691" s="77"/>
      <c r="AY691" s="77"/>
      <c r="AZ691" s="77"/>
      <c r="BA691" s="77"/>
      <c r="BB691" s="77"/>
      <c r="BC691" s="77"/>
      <c r="BD691" s="77"/>
      <c r="BE691" s="77">
        <f t="shared" si="92"/>
        <v>18</v>
      </c>
      <c r="BF691" s="77">
        <f t="shared" si="93"/>
        <v>4</v>
      </c>
      <c r="BG691" s="77">
        <f t="shared" si="94"/>
        <v>2022</v>
      </c>
      <c r="BH691" s="77"/>
    </row>
    <row r="692" spans="1:60">
      <c r="A692" s="77" t="s">
        <v>55</v>
      </c>
      <c r="B692" s="77" t="s">
        <v>56</v>
      </c>
      <c r="C692" s="77">
        <v>395378896</v>
      </c>
      <c r="D692" s="77"/>
      <c r="E692" s="77" t="s">
        <v>7166</v>
      </c>
      <c r="F692" s="77" t="s">
        <v>85</v>
      </c>
      <c r="G692" s="77" t="s">
        <v>7089</v>
      </c>
      <c r="H692" s="77" t="s">
        <v>7090</v>
      </c>
      <c r="I692" s="77" t="s">
        <v>5840</v>
      </c>
      <c r="J692" s="77" t="s">
        <v>85</v>
      </c>
      <c r="K692" s="309" t="s">
        <v>5841</v>
      </c>
      <c r="L692" s="77" t="s">
        <v>7080</v>
      </c>
      <c r="M692" s="77" t="s">
        <v>7081</v>
      </c>
      <c r="N692" s="77" t="s">
        <v>7082</v>
      </c>
      <c r="O692" s="77" t="s">
        <v>445</v>
      </c>
      <c r="P692" s="77">
        <v>76904</v>
      </c>
      <c r="Q692" s="77"/>
      <c r="R692" s="77"/>
      <c r="S692" s="77"/>
      <c r="T692" s="77"/>
      <c r="U692" s="77" t="s">
        <v>5828</v>
      </c>
      <c r="V692" s="77"/>
      <c r="W692" s="77" t="s">
        <v>7168</v>
      </c>
      <c r="X692" s="77">
        <v>480</v>
      </c>
      <c r="Y692" s="77">
        <v>580</v>
      </c>
      <c r="Z692" s="77">
        <v>20</v>
      </c>
      <c r="AA692" s="77">
        <f t="shared" si="87"/>
        <v>0.27839999999999998</v>
      </c>
      <c r="AB692" s="77" t="s">
        <v>70</v>
      </c>
      <c r="AC692" s="77"/>
      <c r="AD692" s="77"/>
      <c r="AE692" s="77"/>
      <c r="AF692" s="77">
        <f t="shared" si="88"/>
        <v>395378896</v>
      </c>
      <c r="AG692" s="77">
        <f t="shared" si="89"/>
        <v>580</v>
      </c>
      <c r="AH692" s="77">
        <f t="shared" si="90"/>
        <v>20</v>
      </c>
      <c r="AI692" s="77">
        <f t="shared" si="91"/>
        <v>0.27839999999999998</v>
      </c>
      <c r="AJ692" s="77" t="s">
        <v>72</v>
      </c>
      <c r="AK692" s="77">
        <v>395378896</v>
      </c>
      <c r="AL692" s="78">
        <v>44681</v>
      </c>
      <c r="AM692" s="78">
        <v>44681</v>
      </c>
      <c r="AN692" s="78">
        <v>44684</v>
      </c>
      <c r="AO692" s="78">
        <v>44684</v>
      </c>
      <c r="AP692" s="78">
        <v>44684</v>
      </c>
      <c r="AQ692" s="77" t="s">
        <v>89</v>
      </c>
      <c r="AR692" s="77"/>
      <c r="AS692" s="77"/>
      <c r="AT692" s="77"/>
      <c r="AU692" s="77"/>
      <c r="AV692" s="78"/>
      <c r="AW692" s="77" t="s">
        <v>1198</v>
      </c>
      <c r="AX692" s="77"/>
      <c r="AY692" s="77"/>
      <c r="AZ692" s="77"/>
      <c r="BA692" s="77"/>
      <c r="BB692" s="77"/>
      <c r="BC692" s="77"/>
      <c r="BD692" s="77"/>
      <c r="BE692" s="77">
        <f t="shared" si="92"/>
        <v>18</v>
      </c>
      <c r="BF692" s="77">
        <f t="shared" si="93"/>
        <v>4</v>
      </c>
      <c r="BG692" s="77">
        <f t="shared" si="94"/>
        <v>2022</v>
      </c>
      <c r="BH692" s="77"/>
    </row>
    <row r="693" spans="1:60">
      <c r="A693" s="77" t="s">
        <v>55</v>
      </c>
      <c r="B693" s="77" t="s">
        <v>56</v>
      </c>
      <c r="C693" s="77">
        <v>396491653</v>
      </c>
      <c r="D693" s="77"/>
      <c r="E693" s="77" t="s">
        <v>7166</v>
      </c>
      <c r="F693" s="77" t="s">
        <v>59</v>
      </c>
      <c r="G693" s="77" t="s">
        <v>7257</v>
      </c>
      <c r="H693" s="77" t="s">
        <v>7258</v>
      </c>
      <c r="I693" s="77" t="s">
        <v>62</v>
      </c>
      <c r="J693" s="77" t="s">
        <v>63</v>
      </c>
      <c r="K693" s="77">
        <v>30349</v>
      </c>
      <c r="L693" s="77" t="s">
        <v>7080</v>
      </c>
      <c r="M693" s="77" t="s">
        <v>7081</v>
      </c>
      <c r="N693" s="77" t="s">
        <v>7082</v>
      </c>
      <c r="O693" s="77" t="s">
        <v>445</v>
      </c>
      <c r="P693" s="77">
        <v>76904</v>
      </c>
      <c r="Q693" s="77"/>
      <c r="R693" s="77"/>
      <c r="S693" s="77"/>
      <c r="T693" s="77"/>
      <c r="U693" s="77">
        <v>49303156</v>
      </c>
      <c r="V693" s="77">
        <v>0</v>
      </c>
      <c r="W693" s="77" t="s">
        <v>134</v>
      </c>
      <c r="X693" s="77">
        <v>480</v>
      </c>
      <c r="Y693" s="77">
        <v>638</v>
      </c>
      <c r="Z693" s="77">
        <v>22</v>
      </c>
      <c r="AA693" s="77">
        <f t="shared" si="87"/>
        <v>0.30624000000000001</v>
      </c>
      <c r="AB693" s="77" t="s">
        <v>70</v>
      </c>
      <c r="AC693" s="77"/>
      <c r="AD693" s="77"/>
      <c r="AE693" s="77"/>
      <c r="AF693" s="77">
        <f t="shared" si="88"/>
        <v>396491653</v>
      </c>
      <c r="AG693" s="77">
        <f t="shared" si="89"/>
        <v>638</v>
      </c>
      <c r="AH693" s="77">
        <f t="shared" si="90"/>
        <v>22</v>
      </c>
      <c r="AI693" s="77">
        <f t="shared" si="91"/>
        <v>0.30624000000000001</v>
      </c>
      <c r="AJ693" s="77" t="s">
        <v>72</v>
      </c>
      <c r="AK693" s="77">
        <v>396491653</v>
      </c>
      <c r="AL693" s="78">
        <v>44683</v>
      </c>
      <c r="AM693" s="78">
        <v>44683</v>
      </c>
      <c r="AN693" s="78">
        <v>44685</v>
      </c>
      <c r="AO693" s="78">
        <v>44685</v>
      </c>
      <c r="AP693" s="78">
        <v>44685</v>
      </c>
      <c r="AQ693" s="77" t="s">
        <v>89</v>
      </c>
      <c r="AR693" s="77"/>
      <c r="AS693" s="77"/>
      <c r="AT693" s="77"/>
      <c r="AU693" s="77"/>
      <c r="AV693" s="78"/>
      <c r="AW693" s="77" t="s">
        <v>1198</v>
      </c>
      <c r="AX693" s="77"/>
      <c r="AY693" s="77"/>
      <c r="AZ693" s="77"/>
      <c r="BA693" s="77"/>
      <c r="BB693" s="77"/>
      <c r="BC693" s="77"/>
      <c r="BD693" s="77"/>
      <c r="BE693" s="77">
        <f t="shared" si="92"/>
        <v>19</v>
      </c>
      <c r="BF693" s="77">
        <f t="shared" si="93"/>
        <v>5</v>
      </c>
      <c r="BG693" s="77">
        <f t="shared" si="94"/>
        <v>2022</v>
      </c>
      <c r="BH693" s="77"/>
    </row>
    <row r="694" spans="1:60">
      <c r="A694" s="77" t="s">
        <v>55</v>
      </c>
      <c r="B694" s="77" t="s">
        <v>56</v>
      </c>
      <c r="C694" s="77">
        <v>396491742</v>
      </c>
      <c r="D694" s="77"/>
      <c r="E694" s="77" t="s">
        <v>7166</v>
      </c>
      <c r="F694" s="77" t="s">
        <v>59</v>
      </c>
      <c r="G694" s="77" t="s">
        <v>7257</v>
      </c>
      <c r="H694" s="77" t="s">
        <v>7258</v>
      </c>
      <c r="I694" s="77" t="s">
        <v>62</v>
      </c>
      <c r="J694" s="77" t="s">
        <v>63</v>
      </c>
      <c r="K694" s="77">
        <v>30349</v>
      </c>
      <c r="L694" s="77" t="s">
        <v>7080</v>
      </c>
      <c r="M694" s="77" t="s">
        <v>7081</v>
      </c>
      <c r="N694" s="77" t="s">
        <v>7082</v>
      </c>
      <c r="O694" s="77" t="s">
        <v>445</v>
      </c>
      <c r="P694" s="77">
        <v>76904</v>
      </c>
      <c r="Q694" s="77"/>
      <c r="R694" s="77"/>
      <c r="S694" s="77"/>
      <c r="T694" s="77"/>
      <c r="U694" s="77">
        <v>49303156</v>
      </c>
      <c r="V694" s="77">
        <v>0</v>
      </c>
      <c r="W694" s="77" t="s">
        <v>134</v>
      </c>
      <c r="X694" s="77">
        <v>480</v>
      </c>
      <c r="Y694" s="77">
        <v>638</v>
      </c>
      <c r="Z694" s="77">
        <v>22</v>
      </c>
      <c r="AA694" s="77">
        <f t="shared" si="87"/>
        <v>0.30624000000000001</v>
      </c>
      <c r="AB694" s="77" t="s">
        <v>70</v>
      </c>
      <c r="AC694" s="77"/>
      <c r="AD694" s="77"/>
      <c r="AE694" s="77"/>
      <c r="AF694" s="77">
        <f t="shared" si="88"/>
        <v>396491742</v>
      </c>
      <c r="AG694" s="77">
        <f t="shared" si="89"/>
        <v>638</v>
      </c>
      <c r="AH694" s="77">
        <f t="shared" si="90"/>
        <v>22</v>
      </c>
      <c r="AI694" s="77">
        <f t="shared" si="91"/>
        <v>0.30624000000000001</v>
      </c>
      <c r="AJ694" s="77" t="s">
        <v>72</v>
      </c>
      <c r="AK694" s="77">
        <v>396491742</v>
      </c>
      <c r="AL694" s="78">
        <v>44683</v>
      </c>
      <c r="AM694" s="78">
        <v>44683</v>
      </c>
      <c r="AN694" s="78">
        <v>44685</v>
      </c>
      <c r="AO694" s="78">
        <v>44685</v>
      </c>
      <c r="AP694" s="78">
        <v>44685</v>
      </c>
      <c r="AQ694" s="77" t="s">
        <v>89</v>
      </c>
      <c r="AR694" s="77"/>
      <c r="AS694" s="77"/>
      <c r="AT694" s="77"/>
      <c r="AU694" s="77"/>
      <c r="AV694" s="78"/>
      <c r="AW694" s="77" t="s">
        <v>1198</v>
      </c>
      <c r="AX694" s="77"/>
      <c r="AY694" s="77"/>
      <c r="AZ694" s="77"/>
      <c r="BA694" s="77"/>
      <c r="BB694" s="77"/>
      <c r="BC694" s="77"/>
      <c r="BD694" s="77"/>
      <c r="BE694" s="77">
        <f t="shared" si="92"/>
        <v>19</v>
      </c>
      <c r="BF694" s="77">
        <f t="shared" si="93"/>
        <v>5</v>
      </c>
      <c r="BG694" s="77">
        <f t="shared" si="94"/>
        <v>2022</v>
      </c>
      <c r="BH694" s="77"/>
    </row>
    <row r="695" spans="1:60">
      <c r="A695" s="77" t="s">
        <v>55</v>
      </c>
      <c r="B695" s="77" t="s">
        <v>56</v>
      </c>
      <c r="C695" s="77">
        <v>396491838</v>
      </c>
      <c r="D695" s="77"/>
      <c r="E695" s="77" t="s">
        <v>7166</v>
      </c>
      <c r="F695" s="77" t="s">
        <v>59</v>
      </c>
      <c r="G695" s="77" t="s">
        <v>7257</v>
      </c>
      <c r="H695" s="310" t="s">
        <v>7258</v>
      </c>
      <c r="I695" s="77" t="s">
        <v>62</v>
      </c>
      <c r="J695" s="77" t="s">
        <v>63</v>
      </c>
      <c r="K695" s="77">
        <v>30349</v>
      </c>
      <c r="L695" s="77" t="s">
        <v>7080</v>
      </c>
      <c r="M695" s="77" t="s">
        <v>7081</v>
      </c>
      <c r="N695" s="77" t="s">
        <v>7082</v>
      </c>
      <c r="O695" s="77" t="s">
        <v>445</v>
      </c>
      <c r="P695" s="77">
        <v>76904</v>
      </c>
      <c r="Q695" s="77"/>
      <c r="R695" s="77"/>
      <c r="S695" s="77"/>
      <c r="T695" s="77"/>
      <c r="U695" s="77">
        <v>49303156</v>
      </c>
      <c r="V695" s="77">
        <v>0</v>
      </c>
      <c r="W695" s="77" t="s">
        <v>134</v>
      </c>
      <c r="X695" s="77">
        <v>480</v>
      </c>
      <c r="Y695" s="77">
        <v>638</v>
      </c>
      <c r="Z695" s="77">
        <v>22</v>
      </c>
      <c r="AA695" s="77">
        <f t="shared" si="87"/>
        <v>0.30624000000000001</v>
      </c>
      <c r="AB695" s="77" t="s">
        <v>70</v>
      </c>
      <c r="AC695" s="77"/>
      <c r="AD695" s="77"/>
      <c r="AE695" s="77"/>
      <c r="AF695" s="77">
        <f t="shared" si="88"/>
        <v>396491838</v>
      </c>
      <c r="AG695" s="77">
        <f t="shared" si="89"/>
        <v>638</v>
      </c>
      <c r="AH695" s="77">
        <f t="shared" si="90"/>
        <v>22</v>
      </c>
      <c r="AI695" s="77">
        <f t="shared" si="91"/>
        <v>0.30624000000000001</v>
      </c>
      <c r="AJ695" s="77" t="s">
        <v>72</v>
      </c>
      <c r="AK695" s="77">
        <v>396491838</v>
      </c>
      <c r="AL695" s="78">
        <v>44683</v>
      </c>
      <c r="AM695" s="78">
        <v>44683</v>
      </c>
      <c r="AN695" s="78">
        <v>44685</v>
      </c>
      <c r="AO695" s="78">
        <v>44685</v>
      </c>
      <c r="AP695" s="78">
        <v>44685</v>
      </c>
      <c r="AQ695" s="77" t="s">
        <v>89</v>
      </c>
      <c r="AR695" s="77"/>
      <c r="AS695" s="77"/>
      <c r="AT695" s="77"/>
      <c r="AU695" s="77"/>
      <c r="AV695" s="78"/>
      <c r="AW695" s="77" t="s">
        <v>1198</v>
      </c>
      <c r="AX695" s="77"/>
      <c r="AY695" s="77"/>
      <c r="AZ695" s="77"/>
      <c r="BA695" s="77"/>
      <c r="BB695" s="77"/>
      <c r="BC695" s="77"/>
      <c r="BD695" s="77"/>
      <c r="BE695" s="77">
        <f t="shared" si="92"/>
        <v>19</v>
      </c>
      <c r="BF695" s="77">
        <f t="shared" si="93"/>
        <v>5</v>
      </c>
      <c r="BG695" s="77">
        <f t="shared" si="94"/>
        <v>2022</v>
      </c>
      <c r="BH695" s="77"/>
    </row>
    <row r="696" spans="1:60">
      <c r="A696" s="77" t="s">
        <v>55</v>
      </c>
      <c r="B696" s="77" t="s">
        <v>56</v>
      </c>
      <c r="C696" s="77">
        <v>396491881</v>
      </c>
      <c r="D696" s="77"/>
      <c r="E696" s="77" t="s">
        <v>7166</v>
      </c>
      <c r="F696" s="77" t="s">
        <v>59</v>
      </c>
      <c r="G696" s="77" t="s">
        <v>7257</v>
      </c>
      <c r="H696" s="310" t="s">
        <v>7258</v>
      </c>
      <c r="I696" s="77" t="s">
        <v>62</v>
      </c>
      <c r="J696" s="77" t="s">
        <v>63</v>
      </c>
      <c r="K696" s="77">
        <v>30349</v>
      </c>
      <c r="L696" s="77" t="s">
        <v>7080</v>
      </c>
      <c r="M696" s="77" t="s">
        <v>7081</v>
      </c>
      <c r="N696" s="77" t="s">
        <v>7082</v>
      </c>
      <c r="O696" s="77" t="s">
        <v>445</v>
      </c>
      <c r="P696" s="77">
        <v>76904</v>
      </c>
      <c r="Q696" s="77"/>
      <c r="R696" s="77"/>
      <c r="S696" s="77"/>
      <c r="T696" s="77"/>
      <c r="U696" s="77">
        <v>49303156</v>
      </c>
      <c r="V696" s="77">
        <v>0</v>
      </c>
      <c r="W696" s="77" t="s">
        <v>134</v>
      </c>
      <c r="X696" s="77">
        <v>480</v>
      </c>
      <c r="Y696" s="77">
        <v>638</v>
      </c>
      <c r="Z696" s="77">
        <v>22</v>
      </c>
      <c r="AA696" s="77">
        <f t="shared" si="87"/>
        <v>0.30624000000000001</v>
      </c>
      <c r="AB696" s="77" t="s">
        <v>70</v>
      </c>
      <c r="AC696" s="77"/>
      <c r="AD696" s="77"/>
      <c r="AE696" s="77"/>
      <c r="AF696" s="77">
        <f t="shared" si="88"/>
        <v>396491881</v>
      </c>
      <c r="AG696" s="77">
        <f t="shared" si="89"/>
        <v>638</v>
      </c>
      <c r="AH696" s="77">
        <f t="shared" si="90"/>
        <v>22</v>
      </c>
      <c r="AI696" s="77">
        <f t="shared" si="91"/>
        <v>0.30624000000000001</v>
      </c>
      <c r="AJ696" s="77" t="s">
        <v>72</v>
      </c>
      <c r="AK696" s="77">
        <v>396491881</v>
      </c>
      <c r="AL696" s="78">
        <v>44683</v>
      </c>
      <c r="AM696" s="78">
        <v>44683</v>
      </c>
      <c r="AN696" s="78">
        <v>44685</v>
      </c>
      <c r="AO696" s="78">
        <v>44685</v>
      </c>
      <c r="AP696" s="78">
        <v>44685</v>
      </c>
      <c r="AQ696" s="77" t="s">
        <v>89</v>
      </c>
      <c r="AR696" s="77"/>
      <c r="AS696" s="77"/>
      <c r="AT696" s="77"/>
      <c r="AU696" s="77"/>
      <c r="AV696" s="78"/>
      <c r="AW696" s="77" t="s">
        <v>1198</v>
      </c>
      <c r="AX696" s="77"/>
      <c r="AY696" s="77"/>
      <c r="AZ696" s="77"/>
      <c r="BA696" s="77"/>
      <c r="BB696" s="77"/>
      <c r="BC696" s="77"/>
      <c r="BD696" s="77"/>
      <c r="BE696" s="77">
        <f t="shared" si="92"/>
        <v>19</v>
      </c>
      <c r="BF696" s="77">
        <f t="shared" si="93"/>
        <v>5</v>
      </c>
      <c r="BG696" s="77">
        <f t="shared" si="94"/>
        <v>2022</v>
      </c>
      <c r="BH696" s="77"/>
    </row>
    <row r="697" spans="1:60">
      <c r="A697" s="77" t="s">
        <v>55</v>
      </c>
      <c r="B697" s="77" t="s">
        <v>56</v>
      </c>
      <c r="C697" s="77">
        <v>396617266</v>
      </c>
      <c r="D697" s="77"/>
      <c r="E697" s="77" t="s">
        <v>7166</v>
      </c>
      <c r="F697" s="77" t="s">
        <v>670</v>
      </c>
      <c r="G697" s="77" t="s">
        <v>7257</v>
      </c>
      <c r="H697" s="310" t="s">
        <v>7258</v>
      </c>
      <c r="I697" s="77" t="s">
        <v>62</v>
      </c>
      <c r="J697" s="77" t="s">
        <v>63</v>
      </c>
      <c r="K697" s="77">
        <v>30349</v>
      </c>
      <c r="L697" s="77" t="s">
        <v>7080</v>
      </c>
      <c r="M697" s="77" t="s">
        <v>7081</v>
      </c>
      <c r="N697" s="77" t="s">
        <v>7082</v>
      </c>
      <c r="O697" s="77" t="s">
        <v>445</v>
      </c>
      <c r="P697" s="77">
        <v>76904</v>
      </c>
      <c r="Q697" s="77"/>
      <c r="R697" s="77"/>
      <c r="S697" s="77"/>
      <c r="T697" s="77"/>
      <c r="U697" s="77">
        <v>49303156</v>
      </c>
      <c r="V697" s="77">
        <v>0</v>
      </c>
      <c r="W697" s="77" t="s">
        <v>134</v>
      </c>
      <c r="X697" s="77">
        <v>480</v>
      </c>
      <c r="Y697" s="77">
        <v>638</v>
      </c>
      <c r="Z697" s="77">
        <v>22</v>
      </c>
      <c r="AA697" s="77">
        <f t="shared" si="87"/>
        <v>0.30624000000000001</v>
      </c>
      <c r="AB697" s="77" t="s">
        <v>70</v>
      </c>
      <c r="AC697" s="77"/>
      <c r="AD697" s="77"/>
      <c r="AE697" s="77"/>
      <c r="AF697" s="77">
        <f t="shared" si="88"/>
        <v>396617266</v>
      </c>
      <c r="AG697" s="77">
        <f t="shared" si="89"/>
        <v>638</v>
      </c>
      <c r="AH697" s="77">
        <f t="shared" si="90"/>
        <v>22</v>
      </c>
      <c r="AI697" s="77">
        <f t="shared" si="91"/>
        <v>0.30624000000000001</v>
      </c>
      <c r="AJ697" s="77" t="s">
        <v>72</v>
      </c>
      <c r="AK697" s="77">
        <v>396617266</v>
      </c>
      <c r="AL697" s="78">
        <v>44683</v>
      </c>
      <c r="AM697" s="78">
        <v>44683</v>
      </c>
      <c r="AN697" s="78">
        <v>44685</v>
      </c>
      <c r="AO697" s="78">
        <v>44685</v>
      </c>
      <c r="AP697" s="78">
        <v>44685</v>
      </c>
      <c r="AQ697" s="77" t="s">
        <v>89</v>
      </c>
      <c r="AR697" s="77"/>
      <c r="AS697" s="77"/>
      <c r="AT697" s="77"/>
      <c r="AU697" s="77"/>
      <c r="AV697" s="78"/>
      <c r="AW697" s="77" t="s">
        <v>1198</v>
      </c>
      <c r="AX697" s="77"/>
      <c r="AY697" s="77"/>
      <c r="AZ697" s="77"/>
      <c r="BA697" s="77"/>
      <c r="BB697" s="77"/>
      <c r="BC697" s="77"/>
      <c r="BD697" s="77"/>
      <c r="BE697" s="77">
        <f t="shared" si="92"/>
        <v>19</v>
      </c>
      <c r="BF697" s="77">
        <f t="shared" si="93"/>
        <v>5</v>
      </c>
      <c r="BG697" s="77">
        <f t="shared" si="94"/>
        <v>2022</v>
      </c>
      <c r="BH697" s="77"/>
    </row>
    <row r="698" spans="1:60">
      <c r="A698" s="77" t="s">
        <v>55</v>
      </c>
      <c r="B698" s="77" t="s">
        <v>56</v>
      </c>
      <c r="C698" s="77">
        <v>396617421</v>
      </c>
      <c r="D698" s="77"/>
      <c r="E698" s="77" t="s">
        <v>7166</v>
      </c>
      <c r="F698" s="77" t="s">
        <v>59</v>
      </c>
      <c r="G698" s="77" t="s">
        <v>7257</v>
      </c>
      <c r="H698" s="310" t="s">
        <v>7258</v>
      </c>
      <c r="I698" s="77" t="s">
        <v>62</v>
      </c>
      <c r="J698" s="77" t="s">
        <v>63</v>
      </c>
      <c r="K698" s="77">
        <v>30349</v>
      </c>
      <c r="L698" s="77" t="s">
        <v>7080</v>
      </c>
      <c r="M698" s="77" t="s">
        <v>7081</v>
      </c>
      <c r="N698" s="77" t="s">
        <v>7082</v>
      </c>
      <c r="O698" s="77" t="s">
        <v>445</v>
      </c>
      <c r="P698" s="77">
        <v>76904</v>
      </c>
      <c r="Q698" s="77"/>
      <c r="R698" s="77"/>
      <c r="S698" s="77"/>
      <c r="T698" s="77"/>
      <c r="U698" s="77">
        <v>49303156</v>
      </c>
      <c r="V698" s="77">
        <v>0</v>
      </c>
      <c r="W698" s="77" t="s">
        <v>134</v>
      </c>
      <c r="X698" s="77">
        <v>480</v>
      </c>
      <c r="Y698" s="77">
        <v>638</v>
      </c>
      <c r="Z698" s="77">
        <v>22</v>
      </c>
      <c r="AA698" s="77">
        <f t="shared" si="87"/>
        <v>0.30624000000000001</v>
      </c>
      <c r="AB698" s="77" t="s">
        <v>70</v>
      </c>
      <c r="AC698" s="77"/>
      <c r="AD698" s="77"/>
      <c r="AE698" s="77"/>
      <c r="AF698" s="77">
        <f t="shared" si="88"/>
        <v>396617421</v>
      </c>
      <c r="AG698" s="77">
        <f t="shared" si="89"/>
        <v>638</v>
      </c>
      <c r="AH698" s="77">
        <f t="shared" si="90"/>
        <v>22</v>
      </c>
      <c r="AI698" s="77">
        <f t="shared" si="91"/>
        <v>0.30624000000000001</v>
      </c>
      <c r="AJ698" s="77" t="s">
        <v>72</v>
      </c>
      <c r="AK698" s="77">
        <v>396617421</v>
      </c>
      <c r="AL698" s="78">
        <v>44683</v>
      </c>
      <c r="AM698" s="78">
        <v>44683</v>
      </c>
      <c r="AN698" s="78">
        <v>44685</v>
      </c>
      <c r="AO698" s="78">
        <v>44685</v>
      </c>
      <c r="AP698" s="78">
        <v>44685</v>
      </c>
      <c r="AQ698" s="77" t="s">
        <v>89</v>
      </c>
      <c r="AR698" s="77"/>
      <c r="AS698" s="77"/>
      <c r="AT698" s="77"/>
      <c r="AU698" s="77"/>
      <c r="AV698" s="78"/>
      <c r="AW698" s="77" t="s">
        <v>1198</v>
      </c>
      <c r="AX698" s="77"/>
      <c r="AY698" s="77"/>
      <c r="AZ698" s="77"/>
      <c r="BA698" s="77"/>
      <c r="BB698" s="77"/>
      <c r="BC698" s="77"/>
      <c r="BD698" s="77"/>
      <c r="BE698" s="77">
        <f t="shared" si="92"/>
        <v>19</v>
      </c>
      <c r="BF698" s="77">
        <f t="shared" si="93"/>
        <v>5</v>
      </c>
      <c r="BG698" s="77">
        <f t="shared" si="94"/>
        <v>2022</v>
      </c>
      <c r="BH698" s="77"/>
    </row>
    <row r="699" spans="1:60">
      <c r="A699" s="77" t="s">
        <v>55</v>
      </c>
      <c r="B699" s="77" t="s">
        <v>56</v>
      </c>
      <c r="C699" s="77">
        <v>396617511</v>
      </c>
      <c r="D699" s="77"/>
      <c r="E699" s="77" t="s">
        <v>7166</v>
      </c>
      <c r="F699" s="77" t="s">
        <v>59</v>
      </c>
      <c r="G699" s="77" t="s">
        <v>7257</v>
      </c>
      <c r="H699" s="310" t="s">
        <v>7258</v>
      </c>
      <c r="I699" s="77" t="s">
        <v>62</v>
      </c>
      <c r="J699" s="77" t="s">
        <v>63</v>
      </c>
      <c r="K699" s="77">
        <v>30349</v>
      </c>
      <c r="L699" s="77" t="s">
        <v>7080</v>
      </c>
      <c r="M699" s="77" t="s">
        <v>7081</v>
      </c>
      <c r="N699" s="77" t="s">
        <v>7082</v>
      </c>
      <c r="O699" s="77" t="s">
        <v>445</v>
      </c>
      <c r="P699" s="77">
        <v>76904</v>
      </c>
      <c r="Q699" s="77"/>
      <c r="R699" s="77"/>
      <c r="S699" s="77"/>
      <c r="T699" s="77"/>
      <c r="U699" s="77">
        <v>49303156</v>
      </c>
      <c r="V699" s="77">
        <v>0</v>
      </c>
      <c r="W699" s="77" t="s">
        <v>134</v>
      </c>
      <c r="X699" s="77">
        <v>480</v>
      </c>
      <c r="Y699" s="77">
        <v>638</v>
      </c>
      <c r="Z699" s="77">
        <v>22</v>
      </c>
      <c r="AA699" s="77">
        <f t="shared" si="87"/>
        <v>0.30624000000000001</v>
      </c>
      <c r="AB699" s="77" t="s">
        <v>70</v>
      </c>
      <c r="AC699" s="77"/>
      <c r="AD699" s="77"/>
      <c r="AE699" s="77"/>
      <c r="AF699" s="77">
        <f t="shared" si="88"/>
        <v>396617511</v>
      </c>
      <c r="AG699" s="77">
        <f t="shared" si="89"/>
        <v>638</v>
      </c>
      <c r="AH699" s="77">
        <f t="shared" si="90"/>
        <v>22</v>
      </c>
      <c r="AI699" s="77">
        <f t="shared" si="91"/>
        <v>0.30624000000000001</v>
      </c>
      <c r="AJ699" s="77" t="s">
        <v>72</v>
      </c>
      <c r="AK699" s="77">
        <v>396617511</v>
      </c>
      <c r="AL699" s="78">
        <v>44683</v>
      </c>
      <c r="AM699" s="78">
        <v>44683</v>
      </c>
      <c r="AN699" s="78">
        <v>44685</v>
      </c>
      <c r="AO699" s="78">
        <v>44685</v>
      </c>
      <c r="AP699" s="78">
        <v>44685</v>
      </c>
      <c r="AQ699" s="77" t="s">
        <v>89</v>
      </c>
      <c r="AR699" s="77" t="s">
        <v>7259</v>
      </c>
      <c r="AS699" s="77"/>
      <c r="AT699" s="77"/>
      <c r="AU699" s="77"/>
      <c r="AV699" s="78"/>
      <c r="AW699" s="77" t="s">
        <v>1198</v>
      </c>
      <c r="AX699" s="77"/>
      <c r="AY699" s="77"/>
      <c r="AZ699" s="77"/>
      <c r="BA699" s="77"/>
      <c r="BB699" s="77"/>
      <c r="BC699" s="77"/>
      <c r="BD699" s="77"/>
      <c r="BE699" s="77">
        <f t="shared" si="92"/>
        <v>19</v>
      </c>
      <c r="BF699" s="77">
        <f t="shared" si="93"/>
        <v>5</v>
      </c>
      <c r="BG699" s="77">
        <f t="shared" si="94"/>
        <v>2022</v>
      </c>
      <c r="BH699" s="77"/>
    </row>
    <row r="700" spans="1:60">
      <c r="A700" s="77" t="s">
        <v>55</v>
      </c>
      <c r="B700" s="77" t="s">
        <v>56</v>
      </c>
      <c r="C700" s="77">
        <v>396617571</v>
      </c>
      <c r="D700" s="77"/>
      <c r="E700" s="77" t="s">
        <v>7166</v>
      </c>
      <c r="F700" s="77" t="s">
        <v>59</v>
      </c>
      <c r="G700" s="77" t="s">
        <v>7257</v>
      </c>
      <c r="H700" s="310" t="s">
        <v>7258</v>
      </c>
      <c r="I700" s="77" t="s">
        <v>62</v>
      </c>
      <c r="J700" s="77" t="s">
        <v>63</v>
      </c>
      <c r="K700" s="77">
        <v>30349</v>
      </c>
      <c r="L700" s="77" t="s">
        <v>7080</v>
      </c>
      <c r="M700" s="77" t="s">
        <v>7081</v>
      </c>
      <c r="N700" s="77" t="s">
        <v>7082</v>
      </c>
      <c r="O700" s="77" t="s">
        <v>445</v>
      </c>
      <c r="P700" s="77">
        <v>76904</v>
      </c>
      <c r="Q700" s="77"/>
      <c r="R700" s="77"/>
      <c r="S700" s="77"/>
      <c r="T700" s="77"/>
      <c r="U700" s="77">
        <v>49303156</v>
      </c>
      <c r="V700" s="77">
        <v>0</v>
      </c>
      <c r="W700" s="77" t="s">
        <v>134</v>
      </c>
      <c r="X700" s="77">
        <v>480</v>
      </c>
      <c r="Y700" s="77">
        <v>638</v>
      </c>
      <c r="Z700" s="77">
        <v>22</v>
      </c>
      <c r="AA700" s="77">
        <f t="shared" si="87"/>
        <v>0.30624000000000001</v>
      </c>
      <c r="AB700" s="77" t="s">
        <v>70</v>
      </c>
      <c r="AC700" s="77"/>
      <c r="AD700" s="77"/>
      <c r="AE700" s="77"/>
      <c r="AF700" s="77">
        <f t="shared" si="88"/>
        <v>396617571</v>
      </c>
      <c r="AG700" s="77">
        <f t="shared" si="89"/>
        <v>638</v>
      </c>
      <c r="AH700" s="77">
        <f t="shared" si="90"/>
        <v>22</v>
      </c>
      <c r="AI700" s="77">
        <f t="shared" si="91"/>
        <v>0.30624000000000001</v>
      </c>
      <c r="AJ700" s="77" t="s">
        <v>72</v>
      </c>
      <c r="AK700" s="77">
        <v>396617571</v>
      </c>
      <c r="AL700" s="78">
        <v>44683</v>
      </c>
      <c r="AM700" s="78">
        <v>44683</v>
      </c>
      <c r="AN700" s="78">
        <v>44685</v>
      </c>
      <c r="AO700" s="78">
        <v>44685</v>
      </c>
      <c r="AP700" s="78">
        <v>44685</v>
      </c>
      <c r="AQ700" s="77" t="s">
        <v>89</v>
      </c>
      <c r="AR700" s="77"/>
      <c r="AS700" s="77"/>
      <c r="AT700" s="77"/>
      <c r="AU700" s="77"/>
      <c r="AV700" s="78"/>
      <c r="AW700" s="77" t="s">
        <v>1198</v>
      </c>
      <c r="AX700" s="77"/>
      <c r="AY700" s="77"/>
      <c r="AZ700" s="77"/>
      <c r="BA700" s="77"/>
      <c r="BB700" s="77"/>
      <c r="BC700" s="77"/>
      <c r="BD700" s="77"/>
      <c r="BE700" s="77">
        <f t="shared" si="92"/>
        <v>19</v>
      </c>
      <c r="BF700" s="77">
        <f t="shared" si="93"/>
        <v>5</v>
      </c>
      <c r="BG700" s="77">
        <f t="shared" si="94"/>
        <v>2022</v>
      </c>
      <c r="BH700" s="77"/>
    </row>
    <row r="701" spans="1:60">
      <c r="A701" s="77" t="s">
        <v>55</v>
      </c>
      <c r="B701" s="77" t="s">
        <v>56</v>
      </c>
      <c r="C701" s="77">
        <v>396619094</v>
      </c>
      <c r="D701" s="77"/>
      <c r="E701" s="77" t="s">
        <v>7166</v>
      </c>
      <c r="F701" s="77" t="s">
        <v>59</v>
      </c>
      <c r="G701" s="77" t="s">
        <v>7257</v>
      </c>
      <c r="H701" s="310" t="s">
        <v>7258</v>
      </c>
      <c r="I701" s="77" t="s">
        <v>62</v>
      </c>
      <c r="J701" s="77" t="s">
        <v>63</v>
      </c>
      <c r="K701" s="77">
        <v>30349</v>
      </c>
      <c r="L701" s="77" t="s">
        <v>7080</v>
      </c>
      <c r="M701" s="77" t="s">
        <v>7081</v>
      </c>
      <c r="N701" s="77" t="s">
        <v>7082</v>
      </c>
      <c r="O701" s="77" t="s">
        <v>445</v>
      </c>
      <c r="P701" s="77">
        <v>76904</v>
      </c>
      <c r="Q701" s="77"/>
      <c r="R701" s="77"/>
      <c r="S701" s="77"/>
      <c r="T701" s="77"/>
      <c r="U701" s="77">
        <v>49303156</v>
      </c>
      <c r="V701" s="77">
        <v>0</v>
      </c>
      <c r="W701" s="77" t="s">
        <v>134</v>
      </c>
      <c r="X701" s="77">
        <v>480</v>
      </c>
      <c r="Y701" s="77">
        <v>638</v>
      </c>
      <c r="Z701" s="77">
        <v>22</v>
      </c>
      <c r="AA701" s="77">
        <f t="shared" si="87"/>
        <v>0.30624000000000001</v>
      </c>
      <c r="AB701" s="77" t="s">
        <v>70</v>
      </c>
      <c r="AC701" s="77"/>
      <c r="AD701" s="77"/>
      <c r="AE701" s="77"/>
      <c r="AF701" s="77">
        <f t="shared" si="88"/>
        <v>396619094</v>
      </c>
      <c r="AG701" s="77">
        <f t="shared" si="89"/>
        <v>638</v>
      </c>
      <c r="AH701" s="77">
        <f t="shared" si="90"/>
        <v>22</v>
      </c>
      <c r="AI701" s="77">
        <f t="shared" si="91"/>
        <v>0.30624000000000001</v>
      </c>
      <c r="AJ701" s="77" t="s">
        <v>72</v>
      </c>
      <c r="AK701" s="77">
        <v>396619094</v>
      </c>
      <c r="AL701" s="78">
        <v>44683</v>
      </c>
      <c r="AM701" s="78">
        <v>44683</v>
      </c>
      <c r="AN701" s="78">
        <v>44685</v>
      </c>
      <c r="AO701" s="78">
        <v>44685</v>
      </c>
      <c r="AP701" s="78">
        <v>44685</v>
      </c>
      <c r="AQ701" s="77" t="s">
        <v>89</v>
      </c>
      <c r="AR701" s="77"/>
      <c r="AS701" s="77"/>
      <c r="AT701" s="77"/>
      <c r="AU701" s="77"/>
      <c r="AV701" s="78"/>
      <c r="AW701" s="77" t="s">
        <v>1198</v>
      </c>
      <c r="AX701" s="77"/>
      <c r="AY701" s="77"/>
      <c r="AZ701" s="77"/>
      <c r="BA701" s="77"/>
      <c r="BB701" s="77"/>
      <c r="BC701" s="77"/>
      <c r="BD701" s="77"/>
      <c r="BE701" s="77">
        <f t="shared" si="92"/>
        <v>19</v>
      </c>
      <c r="BF701" s="77">
        <f t="shared" si="93"/>
        <v>5</v>
      </c>
      <c r="BG701" s="77">
        <f t="shared" si="94"/>
        <v>2022</v>
      </c>
      <c r="BH701" s="77"/>
    </row>
    <row r="702" spans="1:60">
      <c r="A702" s="77" t="s">
        <v>55</v>
      </c>
      <c r="B702" s="77" t="s">
        <v>56</v>
      </c>
      <c r="C702" s="77">
        <v>396619325</v>
      </c>
      <c r="D702" s="77"/>
      <c r="E702" s="77" t="s">
        <v>7166</v>
      </c>
      <c r="F702" s="77" t="s">
        <v>59</v>
      </c>
      <c r="G702" s="77" t="s">
        <v>7257</v>
      </c>
      <c r="H702" s="77" t="s">
        <v>7258</v>
      </c>
      <c r="I702" s="77" t="s">
        <v>62</v>
      </c>
      <c r="J702" s="77" t="s">
        <v>63</v>
      </c>
      <c r="K702" s="77">
        <v>30349</v>
      </c>
      <c r="L702" s="77" t="s">
        <v>7080</v>
      </c>
      <c r="M702" s="77" t="s">
        <v>7081</v>
      </c>
      <c r="N702" s="77" t="s">
        <v>7082</v>
      </c>
      <c r="O702" s="77" t="s">
        <v>445</v>
      </c>
      <c r="P702" s="77">
        <v>76904</v>
      </c>
      <c r="Q702" s="77"/>
      <c r="R702" s="77"/>
      <c r="S702" s="77"/>
      <c r="T702" s="77"/>
      <c r="U702" s="77">
        <v>49303156</v>
      </c>
      <c r="V702" s="77">
        <v>0</v>
      </c>
      <c r="W702" s="77" t="s">
        <v>134</v>
      </c>
      <c r="X702" s="77">
        <v>480</v>
      </c>
      <c r="Y702" s="77">
        <v>638</v>
      </c>
      <c r="Z702" s="77">
        <v>22</v>
      </c>
      <c r="AA702" s="77">
        <f t="shared" si="87"/>
        <v>0.30624000000000001</v>
      </c>
      <c r="AB702" s="77" t="s">
        <v>70</v>
      </c>
      <c r="AC702" s="77"/>
      <c r="AD702" s="77"/>
      <c r="AE702" s="77"/>
      <c r="AF702" s="77">
        <f t="shared" si="88"/>
        <v>396619325</v>
      </c>
      <c r="AG702" s="77">
        <f t="shared" si="89"/>
        <v>638</v>
      </c>
      <c r="AH702" s="77">
        <f t="shared" si="90"/>
        <v>22</v>
      </c>
      <c r="AI702" s="77">
        <f t="shared" si="91"/>
        <v>0.30624000000000001</v>
      </c>
      <c r="AJ702" s="77" t="s">
        <v>72</v>
      </c>
      <c r="AK702" s="77">
        <v>396619325</v>
      </c>
      <c r="AL702" s="78">
        <v>44683</v>
      </c>
      <c r="AM702" s="78">
        <v>44683</v>
      </c>
      <c r="AN702" s="78">
        <v>44685</v>
      </c>
      <c r="AO702" s="78">
        <v>44685</v>
      </c>
      <c r="AP702" s="78">
        <v>44685</v>
      </c>
      <c r="AQ702" s="77" t="s">
        <v>89</v>
      </c>
      <c r="AR702" s="77"/>
      <c r="AS702" s="77"/>
      <c r="AT702" s="77"/>
      <c r="AU702" s="77"/>
      <c r="AV702" s="78"/>
      <c r="AW702" s="77" t="s">
        <v>1198</v>
      </c>
      <c r="AX702" s="77"/>
      <c r="AY702" s="77"/>
      <c r="AZ702" s="77"/>
      <c r="BA702" s="77"/>
      <c r="BB702" s="77"/>
      <c r="BC702" s="77"/>
      <c r="BD702" s="77"/>
      <c r="BE702" s="77">
        <f t="shared" si="92"/>
        <v>19</v>
      </c>
      <c r="BF702" s="77">
        <f t="shared" si="93"/>
        <v>5</v>
      </c>
      <c r="BG702" s="77">
        <f t="shared" si="94"/>
        <v>2022</v>
      </c>
      <c r="BH702" s="77"/>
    </row>
    <row r="703" spans="1:60">
      <c r="A703" s="77" t="s">
        <v>55</v>
      </c>
      <c r="B703" s="77" t="s">
        <v>56</v>
      </c>
      <c r="C703" s="77">
        <v>396761041</v>
      </c>
      <c r="D703" s="77"/>
      <c r="E703" s="77" t="s">
        <v>7166</v>
      </c>
      <c r="F703" s="77" t="s">
        <v>5498</v>
      </c>
      <c r="G703" s="77" t="s">
        <v>5499</v>
      </c>
      <c r="H703" s="77" t="s">
        <v>7167</v>
      </c>
      <c r="I703" s="77" t="s">
        <v>5501</v>
      </c>
      <c r="J703" s="77" t="s">
        <v>445</v>
      </c>
      <c r="K703" s="77">
        <v>77536</v>
      </c>
      <c r="L703" s="77" t="s">
        <v>7080</v>
      </c>
      <c r="M703" s="77" t="s">
        <v>7081</v>
      </c>
      <c r="N703" s="77" t="s">
        <v>7082</v>
      </c>
      <c r="O703" s="77" t="s">
        <v>445</v>
      </c>
      <c r="P703" s="77">
        <v>76904</v>
      </c>
      <c r="Q703" s="77"/>
      <c r="R703" s="77"/>
      <c r="S703" s="77"/>
      <c r="T703" s="77"/>
      <c r="U703" s="77">
        <v>12005832</v>
      </c>
      <c r="V703" s="77"/>
      <c r="W703" s="77" t="s">
        <v>7168</v>
      </c>
      <c r="X703" s="77">
        <v>480</v>
      </c>
      <c r="Y703" s="77">
        <v>600</v>
      </c>
      <c r="Z703" s="77">
        <v>20</v>
      </c>
      <c r="AA703" s="77">
        <f t="shared" si="87"/>
        <v>0.28799999999999998</v>
      </c>
      <c r="AB703" s="77" t="s">
        <v>70</v>
      </c>
      <c r="AC703" s="77"/>
      <c r="AD703" s="77"/>
      <c r="AE703" s="77"/>
      <c r="AF703" s="77">
        <f t="shared" si="88"/>
        <v>396761041</v>
      </c>
      <c r="AG703" s="77">
        <f t="shared" si="89"/>
        <v>600</v>
      </c>
      <c r="AH703" s="77">
        <f t="shared" si="90"/>
        <v>20</v>
      </c>
      <c r="AI703" s="77">
        <f t="shared" si="91"/>
        <v>0.28799999999999998</v>
      </c>
      <c r="AJ703" s="77" t="s">
        <v>72</v>
      </c>
      <c r="AK703" s="77">
        <v>396761041</v>
      </c>
      <c r="AL703" s="78">
        <v>44683</v>
      </c>
      <c r="AM703" s="78">
        <v>44683</v>
      </c>
      <c r="AN703" s="78">
        <v>44685</v>
      </c>
      <c r="AO703" s="78">
        <v>44685</v>
      </c>
      <c r="AP703" s="78">
        <v>44685</v>
      </c>
      <c r="AQ703" s="77" t="s">
        <v>89</v>
      </c>
      <c r="AR703" s="77"/>
      <c r="AS703" s="77"/>
      <c r="AT703" s="77"/>
      <c r="AU703" s="77"/>
      <c r="AV703" s="78"/>
      <c r="AW703" s="77" t="s">
        <v>1198</v>
      </c>
      <c r="AX703" s="77"/>
      <c r="AY703" s="77"/>
      <c r="AZ703" s="77"/>
      <c r="BA703" s="77"/>
      <c r="BB703" s="77"/>
      <c r="BC703" s="77"/>
      <c r="BD703" s="77"/>
      <c r="BE703" s="77">
        <f t="shared" si="92"/>
        <v>19</v>
      </c>
      <c r="BF703" s="77">
        <f t="shared" si="93"/>
        <v>5</v>
      </c>
      <c r="BG703" s="77">
        <f t="shared" si="94"/>
        <v>2022</v>
      </c>
      <c r="BH703" s="77"/>
    </row>
    <row r="704" spans="1:60">
      <c r="A704" s="77" t="s">
        <v>55</v>
      </c>
      <c r="B704" s="77" t="s">
        <v>56</v>
      </c>
      <c r="C704" s="77">
        <v>394732737</v>
      </c>
      <c r="D704" s="77"/>
      <c r="E704" s="77" t="s">
        <v>7166</v>
      </c>
      <c r="F704" s="77" t="s">
        <v>85</v>
      </c>
      <c r="G704" s="77" t="s">
        <v>7089</v>
      </c>
      <c r="H704" s="77" t="s">
        <v>7090</v>
      </c>
      <c r="I704" s="77" t="s">
        <v>5840</v>
      </c>
      <c r="J704" s="77" t="s">
        <v>85</v>
      </c>
      <c r="K704" s="309" t="s">
        <v>5841</v>
      </c>
      <c r="L704" s="77" t="s">
        <v>7080</v>
      </c>
      <c r="M704" s="77" t="s">
        <v>7081</v>
      </c>
      <c r="N704" s="77" t="s">
        <v>7082</v>
      </c>
      <c r="O704" s="77" t="s">
        <v>445</v>
      </c>
      <c r="P704" s="77">
        <v>76904</v>
      </c>
      <c r="Q704" s="77"/>
      <c r="R704" s="77"/>
      <c r="S704" s="77"/>
      <c r="T704" s="77"/>
      <c r="U704" s="77">
        <v>30397572</v>
      </c>
      <c r="V704" s="77"/>
      <c r="W704" s="77" t="s">
        <v>7175</v>
      </c>
      <c r="X704" s="77">
        <v>480</v>
      </c>
      <c r="Y704" s="77">
        <v>580</v>
      </c>
      <c r="Z704" s="77">
        <v>20</v>
      </c>
      <c r="AA704" s="77">
        <f t="shared" si="87"/>
        <v>0.27839999999999998</v>
      </c>
      <c r="AB704" s="77" t="s">
        <v>70</v>
      </c>
      <c r="AC704" s="77"/>
      <c r="AD704" s="77"/>
      <c r="AE704" s="77"/>
      <c r="AF704" s="77">
        <f t="shared" si="88"/>
        <v>394732737</v>
      </c>
      <c r="AG704" s="77">
        <f t="shared" si="89"/>
        <v>580</v>
      </c>
      <c r="AH704" s="77">
        <f t="shared" si="90"/>
        <v>20</v>
      </c>
      <c r="AI704" s="77">
        <f t="shared" si="91"/>
        <v>0.27839999999999998</v>
      </c>
      <c r="AJ704" s="77" t="s">
        <v>72</v>
      </c>
      <c r="AK704" s="77">
        <v>394732737</v>
      </c>
      <c r="AL704" s="78">
        <v>44681</v>
      </c>
      <c r="AM704" s="78">
        <v>44681</v>
      </c>
      <c r="AN704" s="78">
        <v>44685</v>
      </c>
      <c r="AO704" s="78">
        <v>44685</v>
      </c>
      <c r="AP704" s="78">
        <v>44685</v>
      </c>
      <c r="AQ704" s="77" t="s">
        <v>89</v>
      </c>
      <c r="AR704" s="77"/>
      <c r="AS704" s="77"/>
      <c r="AT704" s="77"/>
      <c r="AU704" s="77"/>
      <c r="AV704" s="78"/>
      <c r="AW704" s="77" t="s">
        <v>1198</v>
      </c>
      <c r="AX704" s="77"/>
      <c r="AY704" s="77"/>
      <c r="AZ704" s="77"/>
      <c r="BA704" s="77"/>
      <c r="BB704" s="77"/>
      <c r="BC704" s="77"/>
      <c r="BD704" s="77"/>
      <c r="BE704" s="77">
        <f t="shared" si="92"/>
        <v>18</v>
      </c>
      <c r="BF704" s="77">
        <f t="shared" si="93"/>
        <v>4</v>
      </c>
      <c r="BG704" s="77">
        <f t="shared" si="94"/>
        <v>2022</v>
      </c>
      <c r="BH704" s="77"/>
    </row>
    <row r="705" spans="1:60">
      <c r="A705" s="77" t="s">
        <v>55</v>
      </c>
      <c r="B705" s="77" t="s">
        <v>56</v>
      </c>
      <c r="C705" s="77">
        <v>394731564</v>
      </c>
      <c r="D705" s="77"/>
      <c r="E705" s="77" t="s">
        <v>7166</v>
      </c>
      <c r="F705" s="77" t="s">
        <v>85</v>
      </c>
      <c r="G705" s="77" t="s">
        <v>7089</v>
      </c>
      <c r="H705" s="77" t="s">
        <v>7090</v>
      </c>
      <c r="I705" s="77" t="s">
        <v>5840</v>
      </c>
      <c r="J705" s="77" t="s">
        <v>85</v>
      </c>
      <c r="K705" s="309" t="s">
        <v>5841</v>
      </c>
      <c r="L705" s="77" t="s">
        <v>7080</v>
      </c>
      <c r="M705" s="77" t="s">
        <v>7081</v>
      </c>
      <c r="N705" s="77" t="s">
        <v>7082</v>
      </c>
      <c r="O705" s="77" t="s">
        <v>445</v>
      </c>
      <c r="P705" s="77">
        <v>76904</v>
      </c>
      <c r="Q705" s="77"/>
      <c r="R705" s="77"/>
      <c r="S705" s="77"/>
      <c r="T705" s="77"/>
      <c r="U705" s="77">
        <v>30397572</v>
      </c>
      <c r="V705" s="77"/>
      <c r="W705" s="77" t="s">
        <v>7175</v>
      </c>
      <c r="X705" s="77">
        <v>480</v>
      </c>
      <c r="Y705" s="77">
        <v>580</v>
      </c>
      <c r="Z705" s="77">
        <v>20</v>
      </c>
      <c r="AA705" s="77">
        <f t="shared" ref="AA705:AA746" si="95">X705*Y705/1000000</f>
        <v>0.27839999999999998</v>
      </c>
      <c r="AB705" s="77" t="s">
        <v>70</v>
      </c>
      <c r="AC705" s="77"/>
      <c r="AD705" s="77"/>
      <c r="AE705" s="77"/>
      <c r="AF705" s="77">
        <f t="shared" ref="AF705:AF746" si="96">C705</f>
        <v>394731564</v>
      </c>
      <c r="AG705" s="77">
        <f t="shared" ref="AG705:AG746" si="97">Y705</f>
        <v>580</v>
      </c>
      <c r="AH705" s="77">
        <f t="shared" ref="AH705:AH746" si="98">Z705</f>
        <v>20</v>
      </c>
      <c r="AI705" s="77">
        <f t="shared" ref="AI705:AI746" si="99">AA705</f>
        <v>0.27839999999999998</v>
      </c>
      <c r="AJ705" s="77" t="s">
        <v>72</v>
      </c>
      <c r="AK705" s="77">
        <v>394731564</v>
      </c>
      <c r="AL705" s="78">
        <v>44683</v>
      </c>
      <c r="AM705" s="78">
        <v>44683</v>
      </c>
      <c r="AN705" s="78">
        <v>44685</v>
      </c>
      <c r="AO705" s="78">
        <v>44685</v>
      </c>
      <c r="AP705" s="78">
        <v>44685</v>
      </c>
      <c r="AQ705" s="77" t="s">
        <v>89</v>
      </c>
      <c r="AR705" s="77"/>
      <c r="AS705" s="77"/>
      <c r="AT705" s="77"/>
      <c r="AU705" s="77"/>
      <c r="AV705" s="78"/>
      <c r="AW705" s="77" t="s">
        <v>1198</v>
      </c>
      <c r="AX705" s="77"/>
      <c r="AY705" s="77"/>
      <c r="AZ705" s="77"/>
      <c r="BA705" s="77"/>
      <c r="BB705" s="77"/>
      <c r="BC705" s="77"/>
      <c r="BD705" s="77"/>
      <c r="BE705" s="77">
        <f t="shared" ref="BE705:BE746" si="100">WEEKNUM(AL705)</f>
        <v>19</v>
      </c>
      <c r="BF705" s="77">
        <f t="shared" ref="BF705:BF746" si="101">MONTH(AL705)</f>
        <v>5</v>
      </c>
      <c r="BG705" s="77">
        <f t="shared" ref="BG705:BG746" si="102">YEAR(AL705)</f>
        <v>2022</v>
      </c>
      <c r="BH705" s="77"/>
    </row>
    <row r="706" spans="1:60">
      <c r="A706" s="77" t="s">
        <v>55</v>
      </c>
      <c r="B706" s="77" t="s">
        <v>56</v>
      </c>
      <c r="C706" s="77">
        <v>396619275</v>
      </c>
      <c r="D706" s="77"/>
      <c r="E706" s="77" t="s">
        <v>7166</v>
      </c>
      <c r="F706" s="77" t="s">
        <v>59</v>
      </c>
      <c r="G706" s="77" t="s">
        <v>7257</v>
      </c>
      <c r="H706" s="310" t="s">
        <v>7258</v>
      </c>
      <c r="I706" s="77" t="s">
        <v>62</v>
      </c>
      <c r="J706" s="77" t="s">
        <v>63</v>
      </c>
      <c r="K706" s="77">
        <v>30349</v>
      </c>
      <c r="L706" s="77" t="s">
        <v>7080</v>
      </c>
      <c r="M706" s="77" t="s">
        <v>7081</v>
      </c>
      <c r="N706" s="77" t="s">
        <v>7082</v>
      </c>
      <c r="O706" s="77" t="s">
        <v>445</v>
      </c>
      <c r="P706" s="77">
        <v>76904</v>
      </c>
      <c r="Q706" s="77"/>
      <c r="R706" s="77"/>
      <c r="S706" s="77"/>
      <c r="T706" s="77"/>
      <c r="U706" s="77">
        <v>49303156</v>
      </c>
      <c r="V706" s="77">
        <v>0</v>
      </c>
      <c r="W706" s="77" t="s">
        <v>134</v>
      </c>
      <c r="X706" s="77">
        <v>480</v>
      </c>
      <c r="Y706" s="77">
        <v>638</v>
      </c>
      <c r="Z706" s="77">
        <v>22</v>
      </c>
      <c r="AA706" s="77">
        <f t="shared" si="95"/>
        <v>0.30624000000000001</v>
      </c>
      <c r="AB706" s="77" t="s">
        <v>70</v>
      </c>
      <c r="AC706" s="77"/>
      <c r="AD706" s="77"/>
      <c r="AE706" s="77"/>
      <c r="AF706" s="77">
        <f t="shared" si="96"/>
        <v>396619275</v>
      </c>
      <c r="AG706" s="77">
        <f t="shared" si="97"/>
        <v>638</v>
      </c>
      <c r="AH706" s="77">
        <f t="shared" si="98"/>
        <v>22</v>
      </c>
      <c r="AI706" s="77">
        <f t="shared" si="99"/>
        <v>0.30624000000000001</v>
      </c>
      <c r="AJ706" s="77" t="s">
        <v>72</v>
      </c>
      <c r="AK706" s="77">
        <v>396619275</v>
      </c>
      <c r="AL706" s="78">
        <v>44684</v>
      </c>
      <c r="AM706" s="78">
        <v>44684</v>
      </c>
      <c r="AN706" s="78">
        <v>44686</v>
      </c>
      <c r="AO706" s="78">
        <v>44686</v>
      </c>
      <c r="AP706" s="78">
        <v>44686</v>
      </c>
      <c r="AQ706" s="77" t="s">
        <v>89</v>
      </c>
      <c r="AR706" s="77"/>
      <c r="AS706" s="77"/>
      <c r="AT706" s="77"/>
      <c r="AU706" s="77"/>
      <c r="AV706" s="78"/>
      <c r="AW706" s="77" t="s">
        <v>1198</v>
      </c>
      <c r="AX706" s="77"/>
      <c r="AY706" s="77"/>
      <c r="AZ706" s="77"/>
      <c r="BA706" s="77"/>
      <c r="BB706" s="77"/>
      <c r="BC706" s="77"/>
      <c r="BD706" s="77"/>
      <c r="BE706" s="77">
        <f t="shared" si="100"/>
        <v>19</v>
      </c>
      <c r="BF706" s="77">
        <f t="shared" si="101"/>
        <v>5</v>
      </c>
      <c r="BG706" s="77">
        <f t="shared" si="102"/>
        <v>2022</v>
      </c>
      <c r="BH706" s="77"/>
    </row>
    <row r="707" spans="1:60">
      <c r="A707" s="77" t="s">
        <v>55</v>
      </c>
      <c r="B707" s="77" t="s">
        <v>56</v>
      </c>
      <c r="C707" s="77">
        <v>395926798</v>
      </c>
      <c r="D707" s="77"/>
      <c r="E707" s="77" t="s">
        <v>7166</v>
      </c>
      <c r="F707" s="77" t="s">
        <v>59</v>
      </c>
      <c r="G707" s="77" t="s">
        <v>7257</v>
      </c>
      <c r="H707" s="310" t="s">
        <v>7258</v>
      </c>
      <c r="I707" s="77" t="s">
        <v>62</v>
      </c>
      <c r="J707" s="77" t="s">
        <v>63</v>
      </c>
      <c r="K707" s="77">
        <v>30349</v>
      </c>
      <c r="L707" s="77" t="s">
        <v>7080</v>
      </c>
      <c r="M707" s="77" t="s">
        <v>7081</v>
      </c>
      <c r="N707" s="77" t="s">
        <v>7082</v>
      </c>
      <c r="O707" s="77" t="s">
        <v>445</v>
      </c>
      <c r="P707" s="77">
        <v>76904</v>
      </c>
      <c r="Q707" s="77"/>
      <c r="R707" s="77"/>
      <c r="S707" s="77"/>
      <c r="T707" s="77"/>
      <c r="U707" s="77">
        <v>49303156</v>
      </c>
      <c r="V707" s="77">
        <v>0</v>
      </c>
      <c r="W707" s="77" t="s">
        <v>134</v>
      </c>
      <c r="X707" s="77">
        <v>480</v>
      </c>
      <c r="Y707" s="77">
        <v>638</v>
      </c>
      <c r="Z707" s="77">
        <v>22</v>
      </c>
      <c r="AA707" s="77">
        <f t="shared" si="95"/>
        <v>0.30624000000000001</v>
      </c>
      <c r="AB707" s="77" t="s">
        <v>70</v>
      </c>
      <c r="AC707" s="77"/>
      <c r="AD707" s="77"/>
      <c r="AE707" s="77"/>
      <c r="AF707" s="77">
        <f t="shared" si="96"/>
        <v>395926798</v>
      </c>
      <c r="AG707" s="77">
        <f t="shared" si="97"/>
        <v>638</v>
      </c>
      <c r="AH707" s="77">
        <f t="shared" si="98"/>
        <v>22</v>
      </c>
      <c r="AI707" s="77">
        <f t="shared" si="99"/>
        <v>0.30624000000000001</v>
      </c>
      <c r="AJ707" s="77" t="s">
        <v>72</v>
      </c>
      <c r="AK707" s="77">
        <v>395926798</v>
      </c>
      <c r="AL707" s="78">
        <v>44684</v>
      </c>
      <c r="AM707" s="78">
        <v>44684</v>
      </c>
      <c r="AN707" s="78">
        <v>44686</v>
      </c>
      <c r="AO707" s="78">
        <v>44686</v>
      </c>
      <c r="AP707" s="78">
        <v>44686</v>
      </c>
      <c r="AQ707" s="77" t="s">
        <v>89</v>
      </c>
      <c r="AR707" s="77"/>
      <c r="AS707" s="77"/>
      <c r="AT707" s="77"/>
      <c r="AU707" s="77"/>
      <c r="AV707" s="78"/>
      <c r="AW707" s="77" t="s">
        <v>1198</v>
      </c>
      <c r="AX707" s="77"/>
      <c r="AY707" s="77"/>
      <c r="AZ707" s="77"/>
      <c r="BA707" s="77"/>
      <c r="BB707" s="77"/>
      <c r="BC707" s="77"/>
      <c r="BD707" s="77"/>
      <c r="BE707" s="77">
        <f t="shared" si="100"/>
        <v>19</v>
      </c>
      <c r="BF707" s="77">
        <f t="shared" si="101"/>
        <v>5</v>
      </c>
      <c r="BG707" s="77">
        <f t="shared" si="102"/>
        <v>2022</v>
      </c>
      <c r="BH707" s="77"/>
    </row>
    <row r="708" spans="1:60">
      <c r="A708" s="77" t="s">
        <v>55</v>
      </c>
      <c r="B708" s="77" t="s">
        <v>56</v>
      </c>
      <c r="C708" s="77">
        <v>396619236</v>
      </c>
      <c r="D708" s="77"/>
      <c r="E708" s="77" t="s">
        <v>7166</v>
      </c>
      <c r="F708" s="77" t="s">
        <v>59</v>
      </c>
      <c r="G708" s="77" t="s">
        <v>7257</v>
      </c>
      <c r="H708" s="310" t="s">
        <v>7258</v>
      </c>
      <c r="I708" s="77" t="s">
        <v>62</v>
      </c>
      <c r="J708" s="77" t="s">
        <v>63</v>
      </c>
      <c r="K708" s="77">
        <v>30349</v>
      </c>
      <c r="L708" s="77" t="s">
        <v>7080</v>
      </c>
      <c r="M708" s="77" t="s">
        <v>7081</v>
      </c>
      <c r="N708" s="77" t="s">
        <v>7082</v>
      </c>
      <c r="O708" s="77" t="s">
        <v>445</v>
      </c>
      <c r="P708" s="77">
        <v>76904</v>
      </c>
      <c r="Q708" s="77"/>
      <c r="R708" s="77"/>
      <c r="S708" s="77"/>
      <c r="T708" s="77"/>
      <c r="U708" s="77">
        <v>49303156</v>
      </c>
      <c r="V708" s="77">
        <v>0</v>
      </c>
      <c r="W708" s="77" t="s">
        <v>134</v>
      </c>
      <c r="X708" s="77">
        <v>480</v>
      </c>
      <c r="Y708" s="77">
        <v>638</v>
      </c>
      <c r="Z708" s="77">
        <v>22</v>
      </c>
      <c r="AA708" s="77">
        <f t="shared" si="95"/>
        <v>0.30624000000000001</v>
      </c>
      <c r="AB708" s="77" t="s">
        <v>70</v>
      </c>
      <c r="AC708" s="77"/>
      <c r="AD708" s="77"/>
      <c r="AE708" s="77"/>
      <c r="AF708" s="77">
        <f t="shared" si="96"/>
        <v>396619236</v>
      </c>
      <c r="AG708" s="77">
        <f t="shared" si="97"/>
        <v>638</v>
      </c>
      <c r="AH708" s="77">
        <f t="shared" si="98"/>
        <v>22</v>
      </c>
      <c r="AI708" s="77">
        <f t="shared" si="99"/>
        <v>0.30624000000000001</v>
      </c>
      <c r="AJ708" s="77" t="s">
        <v>72</v>
      </c>
      <c r="AK708" s="77">
        <v>396619236</v>
      </c>
      <c r="AL708" s="78">
        <v>44683</v>
      </c>
      <c r="AM708" s="78">
        <v>44683</v>
      </c>
      <c r="AN708" s="78">
        <v>44686</v>
      </c>
      <c r="AO708" s="78">
        <v>44686</v>
      </c>
      <c r="AP708" s="78">
        <v>44686</v>
      </c>
      <c r="AQ708" s="77" t="s">
        <v>89</v>
      </c>
      <c r="AR708" s="77"/>
      <c r="AS708" s="77"/>
      <c r="AT708" s="77"/>
      <c r="AU708" s="77"/>
      <c r="AV708" s="78"/>
      <c r="AW708" s="77" t="s">
        <v>1198</v>
      </c>
      <c r="AX708" s="77"/>
      <c r="AY708" s="77"/>
      <c r="AZ708" s="77"/>
      <c r="BA708" s="77"/>
      <c r="BB708" s="77"/>
      <c r="BC708" s="77"/>
      <c r="BD708" s="77"/>
      <c r="BE708" s="77">
        <f t="shared" si="100"/>
        <v>19</v>
      </c>
      <c r="BF708" s="77">
        <f t="shared" si="101"/>
        <v>5</v>
      </c>
      <c r="BG708" s="77">
        <f t="shared" si="102"/>
        <v>2022</v>
      </c>
      <c r="BH708" s="77"/>
    </row>
    <row r="709" spans="1:60">
      <c r="A709" s="77" t="s">
        <v>55</v>
      </c>
      <c r="B709" s="77" t="s">
        <v>56</v>
      </c>
      <c r="C709" s="77">
        <v>395926647</v>
      </c>
      <c r="D709" s="77"/>
      <c r="E709" s="77" t="s">
        <v>7166</v>
      </c>
      <c r="F709" s="77" t="s">
        <v>59</v>
      </c>
      <c r="G709" s="77" t="s">
        <v>7257</v>
      </c>
      <c r="H709" s="310" t="s">
        <v>7258</v>
      </c>
      <c r="I709" s="77" t="s">
        <v>62</v>
      </c>
      <c r="J709" s="77" t="s">
        <v>63</v>
      </c>
      <c r="K709" s="77">
        <v>30349</v>
      </c>
      <c r="L709" s="77" t="s">
        <v>7080</v>
      </c>
      <c r="M709" s="77" t="s">
        <v>7081</v>
      </c>
      <c r="N709" s="77" t="s">
        <v>7082</v>
      </c>
      <c r="O709" s="77" t="s">
        <v>445</v>
      </c>
      <c r="P709" s="77">
        <v>76904</v>
      </c>
      <c r="Q709" s="77"/>
      <c r="R709" s="77"/>
      <c r="S709" s="77"/>
      <c r="T709" s="77"/>
      <c r="U709" s="77">
        <v>49303156</v>
      </c>
      <c r="V709" s="77">
        <v>0</v>
      </c>
      <c r="W709" s="77" t="s">
        <v>134</v>
      </c>
      <c r="X709" s="77">
        <v>480</v>
      </c>
      <c r="Y709" s="77">
        <v>638</v>
      </c>
      <c r="Z709" s="77">
        <v>22</v>
      </c>
      <c r="AA709" s="77">
        <f t="shared" si="95"/>
        <v>0.30624000000000001</v>
      </c>
      <c r="AB709" s="77" t="s">
        <v>70</v>
      </c>
      <c r="AC709" s="77"/>
      <c r="AD709" s="77"/>
      <c r="AE709" s="77"/>
      <c r="AF709" s="77">
        <f t="shared" si="96"/>
        <v>395926647</v>
      </c>
      <c r="AG709" s="77">
        <f t="shared" si="97"/>
        <v>638</v>
      </c>
      <c r="AH709" s="77">
        <f t="shared" si="98"/>
        <v>22</v>
      </c>
      <c r="AI709" s="77">
        <f t="shared" si="99"/>
        <v>0.30624000000000001</v>
      </c>
      <c r="AJ709" s="77" t="s">
        <v>72</v>
      </c>
      <c r="AK709" s="77">
        <v>395926647</v>
      </c>
      <c r="AL709" s="78">
        <v>44684</v>
      </c>
      <c r="AM709" s="78">
        <v>44684</v>
      </c>
      <c r="AN709" s="78">
        <v>44686</v>
      </c>
      <c r="AO709" s="78">
        <v>44686</v>
      </c>
      <c r="AP709" s="78">
        <v>44686</v>
      </c>
      <c r="AQ709" s="77" t="s">
        <v>89</v>
      </c>
      <c r="AR709" s="77"/>
      <c r="AS709" s="77"/>
      <c r="AT709" s="77"/>
      <c r="AU709" s="77"/>
      <c r="AV709" s="78"/>
      <c r="AW709" s="77" t="s">
        <v>1198</v>
      </c>
      <c r="AX709" s="77"/>
      <c r="AY709" s="77"/>
      <c r="AZ709" s="77"/>
      <c r="BA709" s="77"/>
      <c r="BB709" s="77"/>
      <c r="BC709" s="77"/>
      <c r="BD709" s="77"/>
      <c r="BE709" s="77">
        <f t="shared" si="100"/>
        <v>19</v>
      </c>
      <c r="BF709" s="77">
        <f t="shared" si="101"/>
        <v>5</v>
      </c>
      <c r="BG709" s="77">
        <f t="shared" si="102"/>
        <v>2022</v>
      </c>
      <c r="BH709" s="77"/>
    </row>
    <row r="710" spans="1:60">
      <c r="A710" s="77" t="s">
        <v>55</v>
      </c>
      <c r="B710" s="77" t="s">
        <v>56</v>
      </c>
      <c r="C710" s="77">
        <v>396761303</v>
      </c>
      <c r="D710" s="77"/>
      <c r="E710" s="77" t="s">
        <v>7166</v>
      </c>
      <c r="F710" s="77" t="s">
        <v>5498</v>
      </c>
      <c r="G710" s="77" t="s">
        <v>5499</v>
      </c>
      <c r="H710" s="77" t="s">
        <v>7167</v>
      </c>
      <c r="I710" s="77" t="s">
        <v>5501</v>
      </c>
      <c r="J710" s="77" t="s">
        <v>445</v>
      </c>
      <c r="K710" s="77">
        <v>77536</v>
      </c>
      <c r="L710" s="77" t="s">
        <v>7080</v>
      </c>
      <c r="M710" s="77" t="s">
        <v>7081</v>
      </c>
      <c r="N710" s="77" t="s">
        <v>7082</v>
      </c>
      <c r="O710" s="77" t="s">
        <v>445</v>
      </c>
      <c r="P710" s="77">
        <v>76904</v>
      </c>
      <c r="Q710" s="77"/>
      <c r="R710" s="77"/>
      <c r="S710" s="77"/>
      <c r="T710" s="77"/>
      <c r="U710" s="77">
        <v>12005832</v>
      </c>
      <c r="V710" s="77"/>
      <c r="W710" s="77" t="s">
        <v>7168</v>
      </c>
      <c r="X710" s="77">
        <v>480</v>
      </c>
      <c r="Y710" s="77">
        <v>240</v>
      </c>
      <c r="Z710" s="77">
        <v>8</v>
      </c>
      <c r="AA710" s="77">
        <f t="shared" si="95"/>
        <v>0.1152</v>
      </c>
      <c r="AB710" s="77" t="s">
        <v>70</v>
      </c>
      <c r="AC710" s="77"/>
      <c r="AD710" s="77"/>
      <c r="AE710" s="77"/>
      <c r="AF710" s="77">
        <f t="shared" si="96"/>
        <v>396761303</v>
      </c>
      <c r="AG710" s="77">
        <f t="shared" si="97"/>
        <v>240</v>
      </c>
      <c r="AH710" s="77">
        <f t="shared" si="98"/>
        <v>8</v>
      </c>
      <c r="AI710" s="77">
        <f t="shared" si="99"/>
        <v>0.1152</v>
      </c>
      <c r="AJ710" s="77" t="s">
        <v>72</v>
      </c>
      <c r="AK710" s="77">
        <v>396761303</v>
      </c>
      <c r="AL710" s="78">
        <v>44685</v>
      </c>
      <c r="AM710" s="78">
        <v>44685</v>
      </c>
      <c r="AN710" s="78">
        <v>44686</v>
      </c>
      <c r="AO710" s="78">
        <v>44686</v>
      </c>
      <c r="AP710" s="78">
        <v>44686</v>
      </c>
      <c r="AQ710" s="77" t="s">
        <v>89</v>
      </c>
      <c r="AR710" s="77"/>
      <c r="AS710" s="77"/>
      <c r="AT710" s="77"/>
      <c r="AU710" s="77"/>
      <c r="AV710" s="78"/>
      <c r="AW710" s="77" t="s">
        <v>1198</v>
      </c>
      <c r="AX710" s="77"/>
      <c r="AY710" s="77"/>
      <c r="AZ710" s="77"/>
      <c r="BA710" s="77"/>
      <c r="BB710" s="77"/>
      <c r="BC710" s="77"/>
      <c r="BD710" s="77"/>
      <c r="BE710" s="77">
        <f t="shared" si="100"/>
        <v>19</v>
      </c>
      <c r="BF710" s="77">
        <f t="shared" si="101"/>
        <v>5</v>
      </c>
      <c r="BG710" s="77">
        <f t="shared" si="102"/>
        <v>2022</v>
      </c>
      <c r="BH710" s="77"/>
    </row>
    <row r="711" spans="1:60">
      <c r="A711" s="77" t="s">
        <v>55</v>
      </c>
      <c r="B711" s="77" t="s">
        <v>56</v>
      </c>
      <c r="C711" s="77">
        <v>396761303</v>
      </c>
      <c r="D711" s="77"/>
      <c r="E711" s="77" t="s">
        <v>7166</v>
      </c>
      <c r="F711" s="77" t="s">
        <v>5498</v>
      </c>
      <c r="G711" s="77" t="s">
        <v>5499</v>
      </c>
      <c r="H711" s="77" t="s">
        <v>7167</v>
      </c>
      <c r="I711" s="77" t="s">
        <v>5501</v>
      </c>
      <c r="J711" s="77" t="s">
        <v>445</v>
      </c>
      <c r="K711" s="77">
        <v>77536</v>
      </c>
      <c r="L711" s="77" t="s">
        <v>7080</v>
      </c>
      <c r="M711" s="77" t="s">
        <v>7081</v>
      </c>
      <c r="N711" s="77" t="s">
        <v>7082</v>
      </c>
      <c r="O711" s="77" t="s">
        <v>445</v>
      </c>
      <c r="P711" s="77">
        <v>76904</v>
      </c>
      <c r="Q711" s="77"/>
      <c r="R711" s="77"/>
      <c r="S711" s="77"/>
      <c r="T711" s="77"/>
      <c r="U711" s="77">
        <v>30397572</v>
      </c>
      <c r="V711" s="77"/>
      <c r="W711" s="77" t="s">
        <v>7260</v>
      </c>
      <c r="X711" s="77">
        <v>480</v>
      </c>
      <c r="Y711" s="77">
        <v>348</v>
      </c>
      <c r="Z711" s="77">
        <v>12</v>
      </c>
      <c r="AA711" s="77">
        <f t="shared" si="95"/>
        <v>0.16703999999999999</v>
      </c>
      <c r="AB711" s="77" t="s">
        <v>70</v>
      </c>
      <c r="AC711" s="77"/>
      <c r="AD711" s="77"/>
      <c r="AE711" s="77"/>
      <c r="AF711" s="77">
        <f t="shared" si="96"/>
        <v>396761303</v>
      </c>
      <c r="AG711" s="77">
        <f t="shared" si="97"/>
        <v>348</v>
      </c>
      <c r="AH711" s="77">
        <f t="shared" si="98"/>
        <v>12</v>
      </c>
      <c r="AI711" s="77">
        <f t="shared" si="99"/>
        <v>0.16703999999999999</v>
      </c>
      <c r="AJ711" s="77" t="s">
        <v>72</v>
      </c>
      <c r="AK711" s="77">
        <v>396761303</v>
      </c>
      <c r="AL711" s="78">
        <v>44685</v>
      </c>
      <c r="AM711" s="78">
        <v>44685</v>
      </c>
      <c r="AN711" s="78">
        <v>44686</v>
      </c>
      <c r="AO711" s="78">
        <v>44686</v>
      </c>
      <c r="AP711" s="78">
        <v>44686</v>
      </c>
      <c r="AQ711" s="77" t="s">
        <v>89</v>
      </c>
      <c r="AR711" s="77"/>
      <c r="AS711" s="77"/>
      <c r="AT711" s="77"/>
      <c r="AU711" s="77"/>
      <c r="AV711" s="78"/>
      <c r="AW711" s="77" t="s">
        <v>1198</v>
      </c>
      <c r="AX711" s="77"/>
      <c r="AY711" s="77"/>
      <c r="AZ711" s="77"/>
      <c r="BA711" s="77"/>
      <c r="BB711" s="77"/>
      <c r="BC711" s="77"/>
      <c r="BD711" s="77"/>
      <c r="BE711" s="77">
        <f t="shared" si="100"/>
        <v>19</v>
      </c>
      <c r="BF711" s="77">
        <f t="shared" si="101"/>
        <v>5</v>
      </c>
      <c r="BG711" s="77">
        <f t="shared" si="102"/>
        <v>2022</v>
      </c>
      <c r="BH711" s="77"/>
    </row>
    <row r="712" spans="1:60">
      <c r="A712" s="77" t="s">
        <v>55</v>
      </c>
      <c r="B712" s="77" t="s">
        <v>56</v>
      </c>
      <c r="C712" s="77">
        <v>394848424</v>
      </c>
      <c r="D712" s="77"/>
      <c r="E712" s="77" t="s">
        <v>7166</v>
      </c>
      <c r="F712" s="77" t="s">
        <v>85</v>
      </c>
      <c r="G712" s="77" t="s">
        <v>5855</v>
      </c>
      <c r="H712" s="310" t="s">
        <v>5856</v>
      </c>
      <c r="I712" s="77" t="s">
        <v>6216</v>
      </c>
      <c r="J712" s="77" t="s">
        <v>85</v>
      </c>
      <c r="K712" s="309" t="s">
        <v>5858</v>
      </c>
      <c r="L712" s="77" t="s">
        <v>7080</v>
      </c>
      <c r="M712" s="77" t="s">
        <v>7081</v>
      </c>
      <c r="N712" s="77" t="s">
        <v>7082</v>
      </c>
      <c r="O712" s="77" t="s">
        <v>445</v>
      </c>
      <c r="P712" s="77">
        <v>76904</v>
      </c>
      <c r="Q712" s="77"/>
      <c r="R712" s="77"/>
      <c r="S712" s="77"/>
      <c r="T712" s="77"/>
      <c r="U712" s="77" t="s">
        <v>5830</v>
      </c>
      <c r="V712" s="77"/>
      <c r="W712" s="77" t="s">
        <v>7175</v>
      </c>
      <c r="X712" s="77">
        <v>480</v>
      </c>
      <c r="Y712" s="77">
        <v>464</v>
      </c>
      <c r="Z712" s="77">
        <v>16</v>
      </c>
      <c r="AA712" s="77">
        <f t="shared" si="95"/>
        <v>0.22272</v>
      </c>
      <c r="AB712" s="77" t="s">
        <v>70</v>
      </c>
      <c r="AC712" s="77"/>
      <c r="AD712" s="77"/>
      <c r="AE712" s="77"/>
      <c r="AF712" s="77">
        <f t="shared" si="96"/>
        <v>394848424</v>
      </c>
      <c r="AG712" s="77">
        <f t="shared" si="97"/>
        <v>464</v>
      </c>
      <c r="AH712" s="77">
        <f t="shared" si="98"/>
        <v>16</v>
      </c>
      <c r="AI712" s="77">
        <f t="shared" si="99"/>
        <v>0.22272</v>
      </c>
      <c r="AJ712" s="77" t="s">
        <v>72</v>
      </c>
      <c r="AK712" s="77">
        <v>394848424</v>
      </c>
      <c r="AL712" s="78">
        <v>44680</v>
      </c>
      <c r="AM712" s="78">
        <v>44680</v>
      </c>
      <c r="AN712" s="78">
        <v>44686</v>
      </c>
      <c r="AO712" s="78">
        <v>44686</v>
      </c>
      <c r="AP712" s="78">
        <v>44686</v>
      </c>
      <c r="AQ712" s="77" t="s">
        <v>89</v>
      </c>
      <c r="AR712" s="77"/>
      <c r="AS712" s="77"/>
      <c r="AT712" s="77"/>
      <c r="AU712" s="77"/>
      <c r="AV712" s="78"/>
      <c r="AW712" s="77" t="s">
        <v>1198</v>
      </c>
      <c r="AX712" s="77"/>
      <c r="AY712" s="77"/>
      <c r="AZ712" s="77"/>
      <c r="BA712" s="77"/>
      <c r="BB712" s="77"/>
      <c r="BC712" s="77"/>
      <c r="BD712" s="77"/>
      <c r="BE712" s="77">
        <f t="shared" si="100"/>
        <v>18</v>
      </c>
      <c r="BF712" s="77">
        <f t="shared" si="101"/>
        <v>4</v>
      </c>
      <c r="BG712" s="77">
        <f t="shared" si="102"/>
        <v>2022</v>
      </c>
      <c r="BH712" s="77"/>
    </row>
    <row r="713" spans="1:60">
      <c r="A713" s="77" t="s">
        <v>55</v>
      </c>
      <c r="B713" s="77" t="s">
        <v>56</v>
      </c>
      <c r="C713" s="77">
        <v>394848424</v>
      </c>
      <c r="D713" s="77"/>
      <c r="E713" s="77" t="s">
        <v>7166</v>
      </c>
      <c r="F713" s="77" t="s">
        <v>85</v>
      </c>
      <c r="G713" s="77" t="s">
        <v>5855</v>
      </c>
      <c r="H713" s="310" t="s">
        <v>5856</v>
      </c>
      <c r="I713" s="77" t="s">
        <v>6216</v>
      </c>
      <c r="J713" s="77" t="s">
        <v>85</v>
      </c>
      <c r="K713" s="309" t="s">
        <v>5858</v>
      </c>
      <c r="L713" s="77" t="s">
        <v>7080</v>
      </c>
      <c r="M713" s="77" t="s">
        <v>7081</v>
      </c>
      <c r="N713" s="77" t="s">
        <v>7082</v>
      </c>
      <c r="O713" s="77" t="s">
        <v>445</v>
      </c>
      <c r="P713" s="77">
        <v>76904</v>
      </c>
      <c r="Q713" s="77"/>
      <c r="R713" s="77"/>
      <c r="S713" s="77"/>
      <c r="T713" s="77"/>
      <c r="U713" s="77" t="s">
        <v>7174</v>
      </c>
      <c r="V713" s="77"/>
      <c r="W713" s="77" t="s">
        <v>7175</v>
      </c>
      <c r="X713" s="77">
        <v>480</v>
      </c>
      <c r="Y713" s="77">
        <v>174</v>
      </c>
      <c r="Z713" s="77">
        <v>6</v>
      </c>
      <c r="AA713" s="77">
        <f t="shared" si="95"/>
        <v>8.3519999999999997E-2</v>
      </c>
      <c r="AB713" s="77" t="s">
        <v>70</v>
      </c>
      <c r="AC713" s="77"/>
      <c r="AD713" s="77"/>
      <c r="AE713" s="77"/>
      <c r="AF713" s="77">
        <f t="shared" si="96"/>
        <v>394848424</v>
      </c>
      <c r="AG713" s="77">
        <f t="shared" si="97"/>
        <v>174</v>
      </c>
      <c r="AH713" s="77">
        <f t="shared" si="98"/>
        <v>6</v>
      </c>
      <c r="AI713" s="77">
        <f t="shared" si="99"/>
        <v>8.3519999999999997E-2</v>
      </c>
      <c r="AJ713" s="77" t="s">
        <v>72</v>
      </c>
      <c r="AK713" s="77">
        <v>394848424</v>
      </c>
      <c r="AL713" s="78">
        <v>44680</v>
      </c>
      <c r="AM713" s="78">
        <v>44680</v>
      </c>
      <c r="AN713" s="78">
        <v>44686</v>
      </c>
      <c r="AO713" s="78">
        <v>44686</v>
      </c>
      <c r="AP713" s="78">
        <v>44686</v>
      </c>
      <c r="AQ713" s="77" t="s">
        <v>89</v>
      </c>
      <c r="AR713" s="77"/>
      <c r="AS713" s="77"/>
      <c r="AT713" s="77"/>
      <c r="AU713" s="77"/>
      <c r="AV713" s="78"/>
      <c r="AW713" s="77" t="s">
        <v>1198</v>
      </c>
      <c r="AX713" s="77"/>
      <c r="AY713" s="77"/>
      <c r="AZ713" s="77"/>
      <c r="BA713" s="77"/>
      <c r="BB713" s="77"/>
      <c r="BC713" s="77"/>
      <c r="BD713" s="77"/>
      <c r="BE713" s="77">
        <f t="shared" si="100"/>
        <v>18</v>
      </c>
      <c r="BF713" s="77">
        <f t="shared" si="101"/>
        <v>4</v>
      </c>
      <c r="BG713" s="77">
        <f t="shared" si="102"/>
        <v>2022</v>
      </c>
      <c r="BH713" s="77"/>
    </row>
    <row r="714" spans="1:60">
      <c r="A714" s="77" t="s">
        <v>55</v>
      </c>
      <c r="B714" s="77" t="s">
        <v>56</v>
      </c>
      <c r="C714" s="77">
        <v>394731611</v>
      </c>
      <c r="D714" s="77"/>
      <c r="E714" s="77" t="s">
        <v>7166</v>
      </c>
      <c r="F714" s="77" t="s">
        <v>85</v>
      </c>
      <c r="G714" s="77" t="s">
        <v>7089</v>
      </c>
      <c r="H714" s="77" t="s">
        <v>7090</v>
      </c>
      <c r="I714" s="77" t="s">
        <v>5840</v>
      </c>
      <c r="J714" s="77" t="s">
        <v>85</v>
      </c>
      <c r="K714" s="309" t="s">
        <v>5841</v>
      </c>
      <c r="L714" s="77" t="s">
        <v>7080</v>
      </c>
      <c r="M714" s="77" t="s">
        <v>7081</v>
      </c>
      <c r="N714" s="77" t="s">
        <v>7082</v>
      </c>
      <c r="O714" s="77" t="s">
        <v>445</v>
      </c>
      <c r="P714" s="77">
        <v>76904</v>
      </c>
      <c r="Q714" s="77"/>
      <c r="R714" s="77"/>
      <c r="S714" s="77"/>
      <c r="T714" s="77"/>
      <c r="U714" s="77">
        <v>30397572</v>
      </c>
      <c r="V714" s="77"/>
      <c r="W714" s="77" t="s">
        <v>7175</v>
      </c>
      <c r="X714" s="77">
        <v>480</v>
      </c>
      <c r="Y714" s="77">
        <v>580</v>
      </c>
      <c r="Z714" s="77">
        <v>20</v>
      </c>
      <c r="AA714" s="77">
        <f t="shared" si="95"/>
        <v>0.27839999999999998</v>
      </c>
      <c r="AB714" s="77" t="s">
        <v>70</v>
      </c>
      <c r="AC714" s="77"/>
      <c r="AD714" s="77"/>
      <c r="AE714" s="77"/>
      <c r="AF714" s="77">
        <f t="shared" si="96"/>
        <v>394731611</v>
      </c>
      <c r="AG714" s="77">
        <f t="shared" si="97"/>
        <v>580</v>
      </c>
      <c r="AH714" s="77">
        <f t="shared" si="98"/>
        <v>20</v>
      </c>
      <c r="AI714" s="77">
        <f t="shared" si="99"/>
        <v>0.27839999999999998</v>
      </c>
      <c r="AJ714" s="77" t="s">
        <v>72</v>
      </c>
      <c r="AK714" s="77">
        <v>394731611</v>
      </c>
      <c r="AL714" s="78">
        <v>44683</v>
      </c>
      <c r="AM714" s="78">
        <v>44683</v>
      </c>
      <c r="AN714" s="78">
        <v>44686</v>
      </c>
      <c r="AO714" s="78">
        <v>44686</v>
      </c>
      <c r="AP714" s="78">
        <v>44686</v>
      </c>
      <c r="AQ714" s="77" t="s">
        <v>89</v>
      </c>
      <c r="AR714" s="77"/>
      <c r="AS714" s="77"/>
      <c r="AT714" s="77"/>
      <c r="AU714" s="77"/>
      <c r="AV714" s="78"/>
      <c r="AW714" s="77" t="s">
        <v>1198</v>
      </c>
      <c r="AX714" s="77"/>
      <c r="AY714" s="77"/>
      <c r="AZ714" s="77"/>
      <c r="BA714" s="77"/>
      <c r="BB714" s="77"/>
      <c r="BC714" s="77"/>
      <c r="BD714" s="77"/>
      <c r="BE714" s="77">
        <f t="shared" si="100"/>
        <v>19</v>
      </c>
      <c r="BF714" s="77">
        <f t="shared" si="101"/>
        <v>5</v>
      </c>
      <c r="BG714" s="77">
        <f t="shared" si="102"/>
        <v>2022</v>
      </c>
      <c r="BH714" s="77"/>
    </row>
    <row r="715" spans="1:60">
      <c r="A715" s="77" t="s">
        <v>55</v>
      </c>
      <c r="B715" s="77" t="s">
        <v>56</v>
      </c>
      <c r="C715" s="77">
        <v>394731634</v>
      </c>
      <c r="D715" s="77"/>
      <c r="E715" s="77" t="s">
        <v>7166</v>
      </c>
      <c r="F715" s="77" t="s">
        <v>85</v>
      </c>
      <c r="G715" s="77" t="s">
        <v>7089</v>
      </c>
      <c r="H715" s="77" t="s">
        <v>7090</v>
      </c>
      <c r="I715" s="77" t="s">
        <v>5840</v>
      </c>
      <c r="J715" s="77" t="s">
        <v>85</v>
      </c>
      <c r="K715" s="309" t="s">
        <v>5841</v>
      </c>
      <c r="L715" s="77" t="s">
        <v>7080</v>
      </c>
      <c r="M715" s="77" t="s">
        <v>7081</v>
      </c>
      <c r="N715" s="77" t="s">
        <v>7082</v>
      </c>
      <c r="O715" s="77" t="s">
        <v>445</v>
      </c>
      <c r="P715" s="77">
        <v>76904</v>
      </c>
      <c r="Q715" s="77"/>
      <c r="R715" s="77"/>
      <c r="S715" s="77"/>
      <c r="T715" s="77"/>
      <c r="U715" s="77">
        <v>30397572</v>
      </c>
      <c r="V715" s="77"/>
      <c r="W715" s="77" t="s">
        <v>7175</v>
      </c>
      <c r="X715" s="77">
        <v>480</v>
      </c>
      <c r="Y715" s="77">
        <v>580</v>
      </c>
      <c r="Z715" s="77">
        <v>20</v>
      </c>
      <c r="AA715" s="77">
        <f t="shared" si="95"/>
        <v>0.27839999999999998</v>
      </c>
      <c r="AB715" s="77" t="s">
        <v>70</v>
      </c>
      <c r="AC715" s="77"/>
      <c r="AD715" s="77"/>
      <c r="AE715" s="77"/>
      <c r="AF715" s="77">
        <f t="shared" si="96"/>
        <v>394731634</v>
      </c>
      <c r="AG715" s="77">
        <f t="shared" si="97"/>
        <v>580</v>
      </c>
      <c r="AH715" s="77">
        <f t="shared" si="98"/>
        <v>20</v>
      </c>
      <c r="AI715" s="77">
        <f t="shared" si="99"/>
        <v>0.27839999999999998</v>
      </c>
      <c r="AJ715" s="77" t="s">
        <v>72</v>
      </c>
      <c r="AK715" s="77">
        <v>394731634</v>
      </c>
      <c r="AL715" s="78">
        <v>44683</v>
      </c>
      <c r="AM715" s="78">
        <v>44683</v>
      </c>
      <c r="AN715" s="78">
        <v>44686</v>
      </c>
      <c r="AO715" s="78">
        <v>44686</v>
      </c>
      <c r="AP715" s="78">
        <v>44686</v>
      </c>
      <c r="AQ715" s="77" t="s">
        <v>89</v>
      </c>
      <c r="AR715" s="77"/>
      <c r="AS715" s="77"/>
      <c r="AT715" s="77"/>
      <c r="AU715" s="77"/>
      <c r="AV715" s="78"/>
      <c r="AW715" s="77" t="s">
        <v>1198</v>
      </c>
      <c r="AX715" s="77"/>
      <c r="AY715" s="77"/>
      <c r="AZ715" s="77"/>
      <c r="BA715" s="77"/>
      <c r="BB715" s="77"/>
      <c r="BC715" s="77"/>
      <c r="BD715" s="77"/>
      <c r="BE715" s="77">
        <f t="shared" si="100"/>
        <v>19</v>
      </c>
      <c r="BF715" s="77">
        <f t="shared" si="101"/>
        <v>5</v>
      </c>
      <c r="BG715" s="77">
        <f t="shared" si="102"/>
        <v>2022</v>
      </c>
      <c r="BH715" s="77"/>
    </row>
    <row r="716" spans="1:60">
      <c r="A716" s="77" t="s">
        <v>55</v>
      </c>
      <c r="B716" s="77" t="s">
        <v>56</v>
      </c>
      <c r="C716" s="77">
        <v>394731659</v>
      </c>
      <c r="D716" s="77"/>
      <c r="E716" s="77" t="s">
        <v>7166</v>
      </c>
      <c r="F716" s="77" t="s">
        <v>85</v>
      </c>
      <c r="G716" s="77" t="s">
        <v>7089</v>
      </c>
      <c r="H716" s="77" t="s">
        <v>7090</v>
      </c>
      <c r="I716" s="77" t="s">
        <v>5840</v>
      </c>
      <c r="J716" s="77" t="s">
        <v>85</v>
      </c>
      <c r="K716" s="309" t="s">
        <v>5841</v>
      </c>
      <c r="L716" s="77" t="s">
        <v>7080</v>
      </c>
      <c r="M716" s="77" t="s">
        <v>7081</v>
      </c>
      <c r="N716" s="77" t="s">
        <v>7082</v>
      </c>
      <c r="O716" s="77" t="s">
        <v>445</v>
      </c>
      <c r="P716" s="77">
        <v>76904</v>
      </c>
      <c r="Q716" s="77"/>
      <c r="R716" s="77"/>
      <c r="S716" s="77"/>
      <c r="T716" s="77"/>
      <c r="U716" s="77">
        <v>30397572</v>
      </c>
      <c r="V716" s="77"/>
      <c r="W716" s="77" t="s">
        <v>7175</v>
      </c>
      <c r="X716" s="77">
        <v>480</v>
      </c>
      <c r="Y716" s="77">
        <v>580</v>
      </c>
      <c r="Z716" s="77">
        <v>20</v>
      </c>
      <c r="AA716" s="77">
        <f t="shared" si="95"/>
        <v>0.27839999999999998</v>
      </c>
      <c r="AB716" s="77" t="s">
        <v>70</v>
      </c>
      <c r="AC716" s="77"/>
      <c r="AD716" s="77"/>
      <c r="AE716" s="77"/>
      <c r="AF716" s="77">
        <f t="shared" si="96"/>
        <v>394731659</v>
      </c>
      <c r="AG716" s="77">
        <f t="shared" si="97"/>
        <v>580</v>
      </c>
      <c r="AH716" s="77">
        <f t="shared" si="98"/>
        <v>20</v>
      </c>
      <c r="AI716" s="77">
        <f t="shared" si="99"/>
        <v>0.27839999999999998</v>
      </c>
      <c r="AJ716" s="77" t="s">
        <v>72</v>
      </c>
      <c r="AK716" s="77">
        <v>394731659</v>
      </c>
      <c r="AL716" s="78">
        <v>44683</v>
      </c>
      <c r="AM716" s="78">
        <v>44683</v>
      </c>
      <c r="AN716" s="78">
        <v>44686</v>
      </c>
      <c r="AO716" s="78">
        <v>44686</v>
      </c>
      <c r="AP716" s="78">
        <v>44686</v>
      </c>
      <c r="AQ716" s="77" t="s">
        <v>89</v>
      </c>
      <c r="AR716" s="77"/>
      <c r="AS716" s="77"/>
      <c r="AT716" s="77"/>
      <c r="AU716" s="77"/>
      <c r="AV716" s="78"/>
      <c r="AW716" s="77" t="s">
        <v>1198</v>
      </c>
      <c r="AX716" s="77"/>
      <c r="AY716" s="77"/>
      <c r="AZ716" s="77"/>
      <c r="BA716" s="77"/>
      <c r="BB716" s="77"/>
      <c r="BC716" s="77"/>
      <c r="BD716" s="77"/>
      <c r="BE716" s="77">
        <f t="shared" si="100"/>
        <v>19</v>
      </c>
      <c r="BF716" s="77">
        <f t="shared" si="101"/>
        <v>5</v>
      </c>
      <c r="BG716" s="77">
        <f t="shared" si="102"/>
        <v>2022</v>
      </c>
      <c r="BH716" s="77"/>
    </row>
    <row r="717" spans="1:60">
      <c r="A717" s="77" t="s">
        <v>55</v>
      </c>
      <c r="B717" s="77" t="s">
        <v>56</v>
      </c>
      <c r="C717" s="77">
        <v>394731679</v>
      </c>
      <c r="D717" s="77"/>
      <c r="E717" s="77" t="s">
        <v>7166</v>
      </c>
      <c r="F717" s="77" t="s">
        <v>85</v>
      </c>
      <c r="G717" s="77" t="s">
        <v>7089</v>
      </c>
      <c r="H717" s="77" t="s">
        <v>7090</v>
      </c>
      <c r="I717" s="77" t="s">
        <v>5840</v>
      </c>
      <c r="J717" s="77" t="s">
        <v>85</v>
      </c>
      <c r="K717" s="309" t="s">
        <v>5841</v>
      </c>
      <c r="L717" s="77" t="s">
        <v>7080</v>
      </c>
      <c r="M717" s="77" t="s">
        <v>7081</v>
      </c>
      <c r="N717" s="77" t="s">
        <v>7082</v>
      </c>
      <c r="O717" s="77" t="s">
        <v>445</v>
      </c>
      <c r="P717" s="77">
        <v>76904</v>
      </c>
      <c r="Q717" s="77"/>
      <c r="R717" s="77"/>
      <c r="S717" s="77"/>
      <c r="T717" s="77"/>
      <c r="U717" s="77">
        <v>30397572</v>
      </c>
      <c r="V717" s="77"/>
      <c r="W717" s="77" t="s">
        <v>7175</v>
      </c>
      <c r="X717" s="77">
        <v>480</v>
      </c>
      <c r="Y717" s="77">
        <v>580</v>
      </c>
      <c r="Z717" s="77">
        <v>20</v>
      </c>
      <c r="AA717" s="77">
        <f t="shared" si="95"/>
        <v>0.27839999999999998</v>
      </c>
      <c r="AB717" s="77" t="s">
        <v>70</v>
      </c>
      <c r="AC717" s="77"/>
      <c r="AD717" s="77"/>
      <c r="AE717" s="77"/>
      <c r="AF717" s="77">
        <f t="shared" si="96"/>
        <v>394731679</v>
      </c>
      <c r="AG717" s="77">
        <f t="shared" si="97"/>
        <v>580</v>
      </c>
      <c r="AH717" s="77">
        <f t="shared" si="98"/>
        <v>20</v>
      </c>
      <c r="AI717" s="77">
        <f t="shared" si="99"/>
        <v>0.27839999999999998</v>
      </c>
      <c r="AJ717" s="77" t="s">
        <v>72</v>
      </c>
      <c r="AK717" s="77">
        <v>394731679</v>
      </c>
      <c r="AL717" s="78">
        <v>44683</v>
      </c>
      <c r="AM717" s="78">
        <v>44683</v>
      </c>
      <c r="AN717" s="78">
        <v>44686</v>
      </c>
      <c r="AO717" s="78">
        <v>44686</v>
      </c>
      <c r="AP717" s="78">
        <v>44686</v>
      </c>
      <c r="AQ717" s="77" t="s">
        <v>89</v>
      </c>
      <c r="AR717" s="77"/>
      <c r="AS717" s="77"/>
      <c r="AT717" s="77"/>
      <c r="AU717" s="77"/>
      <c r="AV717" s="78"/>
      <c r="AW717" s="77" t="s">
        <v>1198</v>
      </c>
      <c r="AX717" s="77"/>
      <c r="AY717" s="77"/>
      <c r="AZ717" s="77"/>
      <c r="BA717" s="77"/>
      <c r="BB717" s="77"/>
      <c r="BC717" s="77"/>
      <c r="BD717" s="77"/>
      <c r="BE717" s="77">
        <f t="shared" si="100"/>
        <v>19</v>
      </c>
      <c r="BF717" s="77">
        <f t="shared" si="101"/>
        <v>5</v>
      </c>
      <c r="BG717" s="77">
        <f t="shared" si="102"/>
        <v>2022</v>
      </c>
      <c r="BH717" s="77"/>
    </row>
    <row r="718" spans="1:60">
      <c r="A718" s="77" t="s">
        <v>55</v>
      </c>
      <c r="B718" s="77" t="s">
        <v>56</v>
      </c>
      <c r="C718" s="77">
        <v>394731717</v>
      </c>
      <c r="D718" s="77"/>
      <c r="E718" s="77" t="s">
        <v>7166</v>
      </c>
      <c r="F718" s="77" t="s">
        <v>85</v>
      </c>
      <c r="G718" s="77" t="s">
        <v>7089</v>
      </c>
      <c r="H718" s="77" t="s">
        <v>7090</v>
      </c>
      <c r="I718" s="77" t="s">
        <v>5840</v>
      </c>
      <c r="J718" s="77" t="s">
        <v>85</v>
      </c>
      <c r="K718" s="309" t="s">
        <v>5841</v>
      </c>
      <c r="L718" s="77" t="s">
        <v>7080</v>
      </c>
      <c r="M718" s="77" t="s">
        <v>7081</v>
      </c>
      <c r="N718" s="77" t="s">
        <v>7082</v>
      </c>
      <c r="O718" s="77" t="s">
        <v>445</v>
      </c>
      <c r="P718" s="77">
        <v>76904</v>
      </c>
      <c r="Q718" s="77"/>
      <c r="R718" s="77"/>
      <c r="S718" s="77"/>
      <c r="T718" s="77"/>
      <c r="U718" s="77">
        <v>30397572</v>
      </c>
      <c r="V718" s="77"/>
      <c r="W718" s="77" t="s">
        <v>7175</v>
      </c>
      <c r="X718" s="77">
        <v>480</v>
      </c>
      <c r="Y718" s="77">
        <v>580</v>
      </c>
      <c r="Z718" s="77">
        <v>20</v>
      </c>
      <c r="AA718" s="77">
        <f t="shared" si="95"/>
        <v>0.27839999999999998</v>
      </c>
      <c r="AB718" s="77" t="s">
        <v>70</v>
      </c>
      <c r="AC718" s="77"/>
      <c r="AD718" s="77"/>
      <c r="AE718" s="77"/>
      <c r="AF718" s="77">
        <f t="shared" si="96"/>
        <v>394731717</v>
      </c>
      <c r="AG718" s="77">
        <f t="shared" si="97"/>
        <v>580</v>
      </c>
      <c r="AH718" s="77">
        <f t="shared" si="98"/>
        <v>20</v>
      </c>
      <c r="AI718" s="77">
        <f t="shared" si="99"/>
        <v>0.27839999999999998</v>
      </c>
      <c r="AJ718" s="77" t="s">
        <v>72</v>
      </c>
      <c r="AK718" s="77">
        <v>394731717</v>
      </c>
      <c r="AL718" s="78">
        <v>44683</v>
      </c>
      <c r="AM718" s="78">
        <v>44683</v>
      </c>
      <c r="AN718" s="78">
        <v>44686</v>
      </c>
      <c r="AO718" s="78">
        <v>44686</v>
      </c>
      <c r="AP718" s="78">
        <v>44686</v>
      </c>
      <c r="AQ718" s="77" t="s">
        <v>89</v>
      </c>
      <c r="AR718" s="77"/>
      <c r="AS718" s="77"/>
      <c r="AT718" s="77"/>
      <c r="AU718" s="77"/>
      <c r="AV718" s="78"/>
      <c r="AW718" s="77" t="s">
        <v>1198</v>
      </c>
      <c r="AX718" s="77"/>
      <c r="AY718" s="77"/>
      <c r="AZ718" s="77"/>
      <c r="BA718" s="77"/>
      <c r="BB718" s="77"/>
      <c r="BC718" s="77"/>
      <c r="BD718" s="77"/>
      <c r="BE718" s="77">
        <f t="shared" si="100"/>
        <v>19</v>
      </c>
      <c r="BF718" s="77">
        <f t="shared" si="101"/>
        <v>5</v>
      </c>
      <c r="BG718" s="77">
        <f t="shared" si="102"/>
        <v>2022</v>
      </c>
      <c r="BH718" s="77"/>
    </row>
    <row r="719" spans="1:60">
      <c r="A719" s="77" t="s">
        <v>55</v>
      </c>
      <c r="B719" s="77" t="s">
        <v>56</v>
      </c>
      <c r="C719" s="77">
        <v>394731739</v>
      </c>
      <c r="D719" s="77"/>
      <c r="E719" s="77" t="s">
        <v>7166</v>
      </c>
      <c r="F719" s="77" t="s">
        <v>85</v>
      </c>
      <c r="G719" s="77" t="s">
        <v>7089</v>
      </c>
      <c r="H719" s="77" t="s">
        <v>7090</v>
      </c>
      <c r="I719" s="77" t="s">
        <v>5840</v>
      </c>
      <c r="J719" s="77" t="s">
        <v>85</v>
      </c>
      <c r="K719" s="309" t="s">
        <v>5841</v>
      </c>
      <c r="L719" s="77" t="s">
        <v>7080</v>
      </c>
      <c r="M719" s="77" t="s">
        <v>7081</v>
      </c>
      <c r="N719" s="77" t="s">
        <v>7082</v>
      </c>
      <c r="O719" s="77" t="s">
        <v>445</v>
      </c>
      <c r="P719" s="77">
        <v>76904</v>
      </c>
      <c r="Q719" s="77"/>
      <c r="R719" s="77"/>
      <c r="S719" s="77"/>
      <c r="T719" s="77"/>
      <c r="U719" s="77">
        <v>30397572</v>
      </c>
      <c r="V719" s="77"/>
      <c r="W719" s="77" t="s">
        <v>7175</v>
      </c>
      <c r="X719" s="77">
        <v>480</v>
      </c>
      <c r="Y719" s="77">
        <v>580</v>
      </c>
      <c r="Z719" s="77">
        <v>20</v>
      </c>
      <c r="AA719" s="77">
        <f t="shared" si="95"/>
        <v>0.27839999999999998</v>
      </c>
      <c r="AB719" s="77" t="s">
        <v>70</v>
      </c>
      <c r="AC719" s="77"/>
      <c r="AD719" s="77"/>
      <c r="AE719" s="77"/>
      <c r="AF719" s="77">
        <f t="shared" si="96"/>
        <v>394731739</v>
      </c>
      <c r="AG719" s="77">
        <f t="shared" si="97"/>
        <v>580</v>
      </c>
      <c r="AH719" s="77">
        <f t="shared" si="98"/>
        <v>20</v>
      </c>
      <c r="AI719" s="77">
        <f t="shared" si="99"/>
        <v>0.27839999999999998</v>
      </c>
      <c r="AJ719" s="77" t="s">
        <v>72</v>
      </c>
      <c r="AK719" s="77">
        <v>394731739</v>
      </c>
      <c r="AL719" s="78">
        <v>44683</v>
      </c>
      <c r="AM719" s="78">
        <v>44683</v>
      </c>
      <c r="AN719" s="78">
        <v>44686</v>
      </c>
      <c r="AO719" s="78">
        <v>44686</v>
      </c>
      <c r="AP719" s="78">
        <v>44686</v>
      </c>
      <c r="AQ719" s="77" t="s">
        <v>89</v>
      </c>
      <c r="AR719" s="77"/>
      <c r="AS719" s="77"/>
      <c r="AT719" s="77"/>
      <c r="AU719" s="77"/>
      <c r="AV719" s="78"/>
      <c r="AW719" s="77" t="s">
        <v>1198</v>
      </c>
      <c r="AX719" s="77"/>
      <c r="AY719" s="77"/>
      <c r="AZ719" s="77"/>
      <c r="BA719" s="77"/>
      <c r="BB719" s="77"/>
      <c r="BC719" s="77"/>
      <c r="BD719" s="77"/>
      <c r="BE719" s="77">
        <f t="shared" si="100"/>
        <v>19</v>
      </c>
      <c r="BF719" s="77">
        <f t="shared" si="101"/>
        <v>5</v>
      </c>
      <c r="BG719" s="77">
        <f t="shared" si="102"/>
        <v>2022</v>
      </c>
      <c r="BH719" s="77"/>
    </row>
    <row r="720" spans="1:60">
      <c r="A720" s="77" t="s">
        <v>55</v>
      </c>
      <c r="B720" s="77" t="s">
        <v>56</v>
      </c>
      <c r="C720" s="77">
        <v>394731761</v>
      </c>
      <c r="D720" s="77"/>
      <c r="E720" s="77" t="s">
        <v>7166</v>
      </c>
      <c r="F720" s="77" t="s">
        <v>85</v>
      </c>
      <c r="G720" s="77" t="s">
        <v>7089</v>
      </c>
      <c r="H720" s="77" t="s">
        <v>7090</v>
      </c>
      <c r="I720" s="77" t="s">
        <v>5840</v>
      </c>
      <c r="J720" s="77" t="s">
        <v>85</v>
      </c>
      <c r="K720" s="309" t="s">
        <v>5841</v>
      </c>
      <c r="L720" s="77" t="s">
        <v>7080</v>
      </c>
      <c r="M720" s="77" t="s">
        <v>7081</v>
      </c>
      <c r="N720" s="77" t="s">
        <v>7082</v>
      </c>
      <c r="O720" s="77" t="s">
        <v>445</v>
      </c>
      <c r="P720" s="77">
        <v>76904</v>
      </c>
      <c r="Q720" s="77"/>
      <c r="R720" s="77"/>
      <c r="S720" s="77"/>
      <c r="T720" s="77"/>
      <c r="U720" s="77">
        <v>30397572</v>
      </c>
      <c r="V720" s="77"/>
      <c r="W720" s="77" t="s">
        <v>7175</v>
      </c>
      <c r="X720" s="77">
        <v>480</v>
      </c>
      <c r="Y720" s="77">
        <v>580</v>
      </c>
      <c r="Z720" s="77">
        <v>20</v>
      </c>
      <c r="AA720" s="77">
        <f t="shared" si="95"/>
        <v>0.27839999999999998</v>
      </c>
      <c r="AB720" s="77" t="s">
        <v>70</v>
      </c>
      <c r="AC720" s="77"/>
      <c r="AD720" s="77"/>
      <c r="AE720" s="77"/>
      <c r="AF720" s="77">
        <f t="shared" si="96"/>
        <v>394731761</v>
      </c>
      <c r="AG720" s="77">
        <f t="shared" si="97"/>
        <v>580</v>
      </c>
      <c r="AH720" s="77">
        <f t="shared" si="98"/>
        <v>20</v>
      </c>
      <c r="AI720" s="77">
        <f t="shared" si="99"/>
        <v>0.27839999999999998</v>
      </c>
      <c r="AJ720" s="77" t="s">
        <v>72</v>
      </c>
      <c r="AK720" s="77">
        <v>394731761</v>
      </c>
      <c r="AL720" s="78">
        <v>44684</v>
      </c>
      <c r="AM720" s="78">
        <v>44684</v>
      </c>
      <c r="AN720" s="78">
        <v>44686</v>
      </c>
      <c r="AO720" s="78">
        <v>44686</v>
      </c>
      <c r="AP720" s="78">
        <v>44686</v>
      </c>
      <c r="AQ720" s="77" t="s">
        <v>89</v>
      </c>
      <c r="AR720" s="77"/>
      <c r="AS720" s="77"/>
      <c r="AT720" s="77"/>
      <c r="AU720" s="77"/>
      <c r="AV720" s="78"/>
      <c r="AW720" s="77" t="s">
        <v>1198</v>
      </c>
      <c r="AX720" s="77"/>
      <c r="AY720" s="77"/>
      <c r="AZ720" s="77"/>
      <c r="BA720" s="77"/>
      <c r="BB720" s="77"/>
      <c r="BC720" s="77"/>
      <c r="BD720" s="77"/>
      <c r="BE720" s="77">
        <f t="shared" si="100"/>
        <v>19</v>
      </c>
      <c r="BF720" s="77">
        <f t="shared" si="101"/>
        <v>5</v>
      </c>
      <c r="BG720" s="77">
        <f t="shared" si="102"/>
        <v>2022</v>
      </c>
      <c r="BH720" s="77"/>
    </row>
    <row r="721" spans="1:60">
      <c r="A721" s="77" t="s">
        <v>55</v>
      </c>
      <c r="B721" s="77" t="s">
        <v>56</v>
      </c>
      <c r="C721" s="77">
        <v>395267749</v>
      </c>
      <c r="D721" s="77"/>
      <c r="E721" s="77" t="s">
        <v>7166</v>
      </c>
      <c r="F721" s="77" t="s">
        <v>85</v>
      </c>
      <c r="G721" s="77" t="s">
        <v>7089</v>
      </c>
      <c r="H721" s="77" t="s">
        <v>7090</v>
      </c>
      <c r="I721" s="77" t="s">
        <v>5840</v>
      </c>
      <c r="J721" s="77" t="s">
        <v>85</v>
      </c>
      <c r="K721" s="309" t="s">
        <v>5841</v>
      </c>
      <c r="L721" s="77" t="s">
        <v>7080</v>
      </c>
      <c r="M721" s="77" t="s">
        <v>7081</v>
      </c>
      <c r="N721" s="77" t="s">
        <v>7082</v>
      </c>
      <c r="O721" s="77" t="s">
        <v>445</v>
      </c>
      <c r="P721" s="77">
        <v>76904</v>
      </c>
      <c r="Q721" s="77"/>
      <c r="R721" s="77"/>
      <c r="S721" s="77"/>
      <c r="T721" s="77"/>
      <c r="U721" s="77" t="s">
        <v>5828</v>
      </c>
      <c r="V721" s="77"/>
      <c r="W721" s="77" t="s">
        <v>7175</v>
      </c>
      <c r="X721" s="77">
        <v>480</v>
      </c>
      <c r="Y721" s="77">
        <v>580</v>
      </c>
      <c r="Z721" s="77">
        <v>20</v>
      </c>
      <c r="AA721" s="77">
        <f t="shared" si="95"/>
        <v>0.27839999999999998</v>
      </c>
      <c r="AB721" s="77" t="s">
        <v>70</v>
      </c>
      <c r="AC721" s="77"/>
      <c r="AD721" s="77"/>
      <c r="AE721" s="77"/>
      <c r="AF721" s="77">
        <f t="shared" si="96"/>
        <v>395267749</v>
      </c>
      <c r="AG721" s="77">
        <f t="shared" si="97"/>
        <v>580</v>
      </c>
      <c r="AH721" s="77">
        <f t="shared" si="98"/>
        <v>20</v>
      </c>
      <c r="AI721" s="77">
        <f t="shared" si="99"/>
        <v>0.27839999999999998</v>
      </c>
      <c r="AJ721" s="77" t="s">
        <v>72</v>
      </c>
      <c r="AK721" s="77">
        <v>395267749</v>
      </c>
      <c r="AL721" s="78">
        <v>44684</v>
      </c>
      <c r="AM721" s="78">
        <v>44684</v>
      </c>
      <c r="AN721" s="78">
        <v>44686</v>
      </c>
      <c r="AO721" s="78">
        <v>44686</v>
      </c>
      <c r="AP721" s="78">
        <v>44686</v>
      </c>
      <c r="AQ721" s="77" t="s">
        <v>89</v>
      </c>
      <c r="AR721" s="77"/>
      <c r="AS721" s="77"/>
      <c r="AT721" s="77"/>
      <c r="AU721" s="77"/>
      <c r="AV721" s="78"/>
      <c r="AW721" s="77" t="s">
        <v>1198</v>
      </c>
      <c r="AX721" s="77"/>
      <c r="AY721" s="77"/>
      <c r="AZ721" s="77"/>
      <c r="BA721" s="77"/>
      <c r="BB721" s="77"/>
      <c r="BC721" s="77"/>
      <c r="BD721" s="77"/>
      <c r="BE721" s="77">
        <f t="shared" si="100"/>
        <v>19</v>
      </c>
      <c r="BF721" s="77">
        <f t="shared" si="101"/>
        <v>5</v>
      </c>
      <c r="BG721" s="77">
        <f t="shared" si="102"/>
        <v>2022</v>
      </c>
      <c r="BH721" s="77"/>
    </row>
    <row r="722" spans="1:60">
      <c r="A722" s="77" t="s">
        <v>55</v>
      </c>
      <c r="B722" s="77" t="s">
        <v>56</v>
      </c>
      <c r="C722" s="77">
        <v>394731786</v>
      </c>
      <c r="D722" s="77"/>
      <c r="E722" s="77" t="s">
        <v>7166</v>
      </c>
      <c r="F722" s="77" t="s">
        <v>85</v>
      </c>
      <c r="G722" s="77" t="s">
        <v>7089</v>
      </c>
      <c r="H722" s="77" t="s">
        <v>7090</v>
      </c>
      <c r="I722" s="77" t="s">
        <v>5840</v>
      </c>
      <c r="J722" s="77" t="s">
        <v>85</v>
      </c>
      <c r="K722" s="309" t="s">
        <v>5841</v>
      </c>
      <c r="L722" s="77" t="s">
        <v>7080</v>
      </c>
      <c r="M722" s="77" t="s">
        <v>7081</v>
      </c>
      <c r="N722" s="77" t="s">
        <v>7082</v>
      </c>
      <c r="O722" s="77" t="s">
        <v>445</v>
      </c>
      <c r="P722" s="77">
        <v>76904</v>
      </c>
      <c r="Q722" s="77"/>
      <c r="R722" s="77"/>
      <c r="S722" s="77"/>
      <c r="T722" s="77"/>
      <c r="U722" s="77">
        <v>30397572</v>
      </c>
      <c r="V722" s="77"/>
      <c r="W722" s="77" t="s">
        <v>7175</v>
      </c>
      <c r="X722" s="77">
        <v>480</v>
      </c>
      <c r="Y722" s="77">
        <v>580</v>
      </c>
      <c r="Z722" s="77">
        <v>20</v>
      </c>
      <c r="AA722" s="77">
        <f t="shared" si="95"/>
        <v>0.27839999999999998</v>
      </c>
      <c r="AB722" s="77" t="s">
        <v>70</v>
      </c>
      <c r="AC722" s="77"/>
      <c r="AD722" s="77"/>
      <c r="AE722" s="77"/>
      <c r="AF722" s="77">
        <f t="shared" si="96"/>
        <v>394731786</v>
      </c>
      <c r="AG722" s="77">
        <f t="shared" si="97"/>
        <v>580</v>
      </c>
      <c r="AH722" s="77">
        <f t="shared" si="98"/>
        <v>20</v>
      </c>
      <c r="AI722" s="77">
        <f t="shared" si="99"/>
        <v>0.27839999999999998</v>
      </c>
      <c r="AJ722" s="77" t="s">
        <v>72</v>
      </c>
      <c r="AK722" s="77">
        <v>394731786</v>
      </c>
      <c r="AL722" s="78">
        <v>44684</v>
      </c>
      <c r="AM722" s="78">
        <v>44684</v>
      </c>
      <c r="AN722" s="78">
        <v>44687</v>
      </c>
      <c r="AO722" s="78">
        <v>44687</v>
      </c>
      <c r="AP722" s="78">
        <v>44687</v>
      </c>
      <c r="AQ722" s="77" t="s">
        <v>89</v>
      </c>
      <c r="AR722" s="77"/>
      <c r="AS722" s="77"/>
      <c r="AT722" s="77"/>
      <c r="AU722" s="77"/>
      <c r="AV722" s="78"/>
      <c r="AW722" s="77" t="s">
        <v>1198</v>
      </c>
      <c r="AX722" s="77"/>
      <c r="AY722" s="77"/>
      <c r="AZ722" s="77"/>
      <c r="BA722" s="77"/>
      <c r="BB722" s="77"/>
      <c r="BC722" s="77"/>
      <c r="BD722" s="77"/>
      <c r="BE722" s="77">
        <f t="shared" si="100"/>
        <v>19</v>
      </c>
      <c r="BF722" s="77">
        <f t="shared" si="101"/>
        <v>5</v>
      </c>
      <c r="BG722" s="77">
        <f t="shared" si="102"/>
        <v>2022</v>
      </c>
      <c r="BH722" s="77"/>
    </row>
    <row r="723" spans="1:60">
      <c r="A723" s="77" t="s">
        <v>55</v>
      </c>
      <c r="B723" s="77" t="s">
        <v>56</v>
      </c>
      <c r="C723" s="77">
        <v>394731867</v>
      </c>
      <c r="D723" s="77"/>
      <c r="E723" s="77" t="s">
        <v>7166</v>
      </c>
      <c r="F723" s="77" t="s">
        <v>85</v>
      </c>
      <c r="G723" s="77" t="s">
        <v>7089</v>
      </c>
      <c r="H723" s="77" t="s">
        <v>7090</v>
      </c>
      <c r="I723" s="77" t="s">
        <v>5840</v>
      </c>
      <c r="J723" s="77" t="s">
        <v>85</v>
      </c>
      <c r="K723" s="309" t="s">
        <v>5841</v>
      </c>
      <c r="L723" s="77" t="s">
        <v>7080</v>
      </c>
      <c r="M723" s="77" t="s">
        <v>7081</v>
      </c>
      <c r="N723" s="77" t="s">
        <v>7082</v>
      </c>
      <c r="O723" s="77" t="s">
        <v>445</v>
      </c>
      <c r="P723" s="77">
        <v>76904</v>
      </c>
      <c r="Q723" s="77"/>
      <c r="R723" s="77"/>
      <c r="S723" s="77"/>
      <c r="T723" s="77"/>
      <c r="U723" s="77">
        <v>30397572</v>
      </c>
      <c r="V723" s="77"/>
      <c r="W723" s="77" t="s">
        <v>7175</v>
      </c>
      <c r="X723" s="77">
        <v>480</v>
      </c>
      <c r="Y723" s="77">
        <v>580</v>
      </c>
      <c r="Z723" s="77">
        <v>20</v>
      </c>
      <c r="AA723" s="77">
        <f t="shared" si="95"/>
        <v>0.27839999999999998</v>
      </c>
      <c r="AB723" s="77" t="s">
        <v>70</v>
      </c>
      <c r="AC723" s="77"/>
      <c r="AD723" s="77"/>
      <c r="AE723" s="77"/>
      <c r="AF723" s="77">
        <f t="shared" si="96"/>
        <v>394731867</v>
      </c>
      <c r="AG723" s="77">
        <f t="shared" si="97"/>
        <v>580</v>
      </c>
      <c r="AH723" s="77">
        <f t="shared" si="98"/>
        <v>20</v>
      </c>
      <c r="AI723" s="77">
        <f t="shared" si="99"/>
        <v>0.27839999999999998</v>
      </c>
      <c r="AJ723" s="77" t="s">
        <v>72</v>
      </c>
      <c r="AK723" s="77">
        <v>394731867</v>
      </c>
      <c r="AL723" s="78">
        <v>44684</v>
      </c>
      <c r="AM723" s="78">
        <v>44684</v>
      </c>
      <c r="AN723" s="78">
        <v>44687</v>
      </c>
      <c r="AO723" s="78">
        <v>44687</v>
      </c>
      <c r="AP723" s="78">
        <v>44687</v>
      </c>
      <c r="AQ723" s="77" t="s">
        <v>89</v>
      </c>
      <c r="AR723" s="77"/>
      <c r="AS723" s="77"/>
      <c r="AT723" s="77"/>
      <c r="AU723" s="77"/>
      <c r="AV723" s="78"/>
      <c r="AW723" s="77" t="s">
        <v>1198</v>
      </c>
      <c r="AX723" s="77"/>
      <c r="AY723" s="77"/>
      <c r="AZ723" s="77"/>
      <c r="BA723" s="77"/>
      <c r="BB723" s="77"/>
      <c r="BC723" s="77"/>
      <c r="BD723" s="77"/>
      <c r="BE723" s="77">
        <f t="shared" si="100"/>
        <v>19</v>
      </c>
      <c r="BF723" s="77">
        <f t="shared" si="101"/>
        <v>5</v>
      </c>
      <c r="BG723" s="77">
        <f t="shared" si="102"/>
        <v>2022</v>
      </c>
      <c r="BH723" s="77"/>
    </row>
    <row r="724" spans="1:60">
      <c r="A724" s="77" t="s">
        <v>55</v>
      </c>
      <c r="B724" s="77" t="s">
        <v>56</v>
      </c>
      <c r="C724" s="77">
        <v>394732027</v>
      </c>
      <c r="D724" s="77"/>
      <c r="E724" s="77" t="s">
        <v>7166</v>
      </c>
      <c r="F724" s="77" t="s">
        <v>85</v>
      </c>
      <c r="G724" s="77" t="s">
        <v>7089</v>
      </c>
      <c r="H724" s="77" t="s">
        <v>7090</v>
      </c>
      <c r="I724" s="77" t="s">
        <v>5840</v>
      </c>
      <c r="J724" s="77" t="s">
        <v>85</v>
      </c>
      <c r="K724" s="309" t="s">
        <v>5841</v>
      </c>
      <c r="L724" s="77" t="s">
        <v>7080</v>
      </c>
      <c r="M724" s="77" t="s">
        <v>7081</v>
      </c>
      <c r="N724" s="77" t="s">
        <v>7082</v>
      </c>
      <c r="O724" s="77" t="s">
        <v>445</v>
      </c>
      <c r="P724" s="77">
        <v>76904</v>
      </c>
      <c r="Q724" s="77"/>
      <c r="R724" s="77"/>
      <c r="S724" s="77"/>
      <c r="T724" s="77"/>
      <c r="U724" s="77">
        <v>30397572</v>
      </c>
      <c r="V724" s="77"/>
      <c r="W724" s="77" t="s">
        <v>7175</v>
      </c>
      <c r="X724" s="77">
        <v>480</v>
      </c>
      <c r="Y724" s="77">
        <v>580</v>
      </c>
      <c r="Z724" s="77">
        <v>20</v>
      </c>
      <c r="AA724" s="77">
        <f t="shared" si="95"/>
        <v>0.27839999999999998</v>
      </c>
      <c r="AB724" s="77" t="s">
        <v>70</v>
      </c>
      <c r="AC724" s="77"/>
      <c r="AD724" s="77"/>
      <c r="AE724" s="77"/>
      <c r="AF724" s="77">
        <f t="shared" si="96"/>
        <v>394732027</v>
      </c>
      <c r="AG724" s="77">
        <f t="shared" si="97"/>
        <v>580</v>
      </c>
      <c r="AH724" s="77">
        <f t="shared" si="98"/>
        <v>20</v>
      </c>
      <c r="AI724" s="77">
        <f t="shared" si="99"/>
        <v>0.27839999999999998</v>
      </c>
      <c r="AJ724" s="77" t="s">
        <v>72</v>
      </c>
      <c r="AK724" s="77">
        <v>394732027</v>
      </c>
      <c r="AL724" s="78">
        <v>44684</v>
      </c>
      <c r="AM724" s="78">
        <v>44684</v>
      </c>
      <c r="AN724" s="78">
        <v>44687</v>
      </c>
      <c r="AO724" s="78">
        <v>44687</v>
      </c>
      <c r="AP724" s="78">
        <v>44687</v>
      </c>
      <c r="AQ724" s="77" t="s">
        <v>89</v>
      </c>
      <c r="AR724" s="77"/>
      <c r="AS724" s="77"/>
      <c r="AT724" s="77"/>
      <c r="AU724" s="77"/>
      <c r="AV724" s="78"/>
      <c r="AW724" s="77" t="s">
        <v>1198</v>
      </c>
      <c r="AX724" s="77"/>
      <c r="AY724" s="77"/>
      <c r="AZ724" s="77"/>
      <c r="BA724" s="77"/>
      <c r="BB724" s="77"/>
      <c r="BC724" s="77"/>
      <c r="BD724" s="77"/>
      <c r="BE724" s="77">
        <f t="shared" si="100"/>
        <v>19</v>
      </c>
      <c r="BF724" s="77">
        <f t="shared" si="101"/>
        <v>5</v>
      </c>
      <c r="BG724" s="77">
        <f t="shared" si="102"/>
        <v>2022</v>
      </c>
      <c r="BH724" s="77"/>
    </row>
    <row r="725" spans="1:60">
      <c r="A725" s="77" t="s">
        <v>55</v>
      </c>
      <c r="B725" s="77" t="s">
        <v>56</v>
      </c>
      <c r="C725" s="77">
        <v>395265426</v>
      </c>
      <c r="D725" s="77"/>
      <c r="E725" s="77" t="s">
        <v>7166</v>
      </c>
      <c r="F725" s="77" t="s">
        <v>85</v>
      </c>
      <c r="G725" s="77" t="s">
        <v>7089</v>
      </c>
      <c r="H725" s="77" t="s">
        <v>7090</v>
      </c>
      <c r="I725" s="77" t="s">
        <v>5840</v>
      </c>
      <c r="J725" s="77" t="s">
        <v>85</v>
      </c>
      <c r="K725" s="309" t="s">
        <v>5841</v>
      </c>
      <c r="L725" s="77" t="s">
        <v>7080</v>
      </c>
      <c r="M725" s="77" t="s">
        <v>7081</v>
      </c>
      <c r="N725" s="77" t="s">
        <v>7082</v>
      </c>
      <c r="O725" s="77" t="s">
        <v>445</v>
      </c>
      <c r="P725" s="77">
        <v>76904</v>
      </c>
      <c r="Q725" s="77"/>
      <c r="R725" s="77"/>
      <c r="S725" s="77"/>
      <c r="T725" s="77"/>
      <c r="U725" s="77" t="s">
        <v>5828</v>
      </c>
      <c r="V725" s="77"/>
      <c r="W725" s="77" t="s">
        <v>7175</v>
      </c>
      <c r="X725" s="77">
        <v>480</v>
      </c>
      <c r="Y725" s="77">
        <v>580</v>
      </c>
      <c r="Z725" s="77">
        <v>20</v>
      </c>
      <c r="AA725" s="77">
        <f t="shared" si="95"/>
        <v>0.27839999999999998</v>
      </c>
      <c r="AB725" s="77" t="s">
        <v>70</v>
      </c>
      <c r="AC725" s="77"/>
      <c r="AD725" s="77"/>
      <c r="AE725" s="77"/>
      <c r="AF725" s="77">
        <f t="shared" si="96"/>
        <v>395265426</v>
      </c>
      <c r="AG725" s="77">
        <f t="shared" si="97"/>
        <v>580</v>
      </c>
      <c r="AH725" s="77">
        <f t="shared" si="98"/>
        <v>20</v>
      </c>
      <c r="AI725" s="77">
        <f t="shared" si="99"/>
        <v>0.27839999999999998</v>
      </c>
      <c r="AJ725" s="77" t="s">
        <v>72</v>
      </c>
      <c r="AK725" s="77">
        <v>395265426</v>
      </c>
      <c r="AL725" s="78">
        <v>44684</v>
      </c>
      <c r="AM725" s="78">
        <v>44684</v>
      </c>
      <c r="AN725" s="78">
        <v>44687</v>
      </c>
      <c r="AO725" s="78">
        <v>44687</v>
      </c>
      <c r="AP725" s="78">
        <v>44687</v>
      </c>
      <c r="AQ725" s="77" t="s">
        <v>89</v>
      </c>
      <c r="AR725" s="77"/>
      <c r="AS725" s="77"/>
      <c r="AT725" s="77"/>
      <c r="AU725" s="77"/>
      <c r="AV725" s="78"/>
      <c r="AW725" s="77" t="s">
        <v>1198</v>
      </c>
      <c r="AX725" s="77"/>
      <c r="AY725" s="77"/>
      <c r="AZ725" s="77"/>
      <c r="BA725" s="77"/>
      <c r="BB725" s="77"/>
      <c r="BC725" s="77"/>
      <c r="BD725" s="77"/>
      <c r="BE725" s="77">
        <f t="shared" si="100"/>
        <v>19</v>
      </c>
      <c r="BF725" s="77">
        <f t="shared" si="101"/>
        <v>5</v>
      </c>
      <c r="BG725" s="77">
        <f t="shared" si="102"/>
        <v>2022</v>
      </c>
      <c r="BH725" s="77"/>
    </row>
    <row r="726" spans="1:60">
      <c r="A726" s="77" t="s">
        <v>55</v>
      </c>
      <c r="B726" s="77" t="s">
        <v>56</v>
      </c>
      <c r="C726" s="77">
        <v>395267903</v>
      </c>
      <c r="D726" s="77"/>
      <c r="E726" s="77" t="s">
        <v>7166</v>
      </c>
      <c r="F726" s="77" t="s">
        <v>85</v>
      </c>
      <c r="G726" s="77" t="s">
        <v>7089</v>
      </c>
      <c r="H726" s="77" t="s">
        <v>7090</v>
      </c>
      <c r="I726" s="77" t="s">
        <v>5840</v>
      </c>
      <c r="J726" s="77" t="s">
        <v>85</v>
      </c>
      <c r="K726" s="309" t="s">
        <v>5841</v>
      </c>
      <c r="L726" s="77" t="s">
        <v>7080</v>
      </c>
      <c r="M726" s="77" t="s">
        <v>7081</v>
      </c>
      <c r="N726" s="77" t="s">
        <v>7082</v>
      </c>
      <c r="O726" s="77" t="s">
        <v>445</v>
      </c>
      <c r="P726" s="77">
        <v>76904</v>
      </c>
      <c r="Q726" s="77"/>
      <c r="R726" s="77"/>
      <c r="S726" s="77"/>
      <c r="T726" s="77"/>
      <c r="U726" s="77" t="s">
        <v>5828</v>
      </c>
      <c r="V726" s="77"/>
      <c r="W726" s="77" t="s">
        <v>7175</v>
      </c>
      <c r="X726" s="77">
        <v>480</v>
      </c>
      <c r="Y726" s="77">
        <v>580</v>
      </c>
      <c r="Z726" s="77">
        <v>20</v>
      </c>
      <c r="AA726" s="77">
        <f t="shared" si="95"/>
        <v>0.27839999999999998</v>
      </c>
      <c r="AB726" s="77" t="s">
        <v>70</v>
      </c>
      <c r="AC726" s="77"/>
      <c r="AD726" s="77"/>
      <c r="AE726" s="77"/>
      <c r="AF726" s="77">
        <f t="shared" si="96"/>
        <v>395267903</v>
      </c>
      <c r="AG726" s="77">
        <f t="shared" si="97"/>
        <v>580</v>
      </c>
      <c r="AH726" s="77">
        <f t="shared" si="98"/>
        <v>20</v>
      </c>
      <c r="AI726" s="77">
        <f t="shared" si="99"/>
        <v>0.27839999999999998</v>
      </c>
      <c r="AJ726" s="77" t="s">
        <v>72</v>
      </c>
      <c r="AK726" s="77">
        <v>395267903</v>
      </c>
      <c r="AL726" s="78">
        <v>44684</v>
      </c>
      <c r="AM726" s="78">
        <v>44684</v>
      </c>
      <c r="AN726" s="78">
        <v>44687</v>
      </c>
      <c r="AO726" s="78">
        <v>44687</v>
      </c>
      <c r="AP726" s="78">
        <v>44687</v>
      </c>
      <c r="AQ726" s="77" t="s">
        <v>89</v>
      </c>
      <c r="AR726" s="77"/>
      <c r="AS726" s="77"/>
      <c r="AT726" s="77"/>
      <c r="AU726" s="77"/>
      <c r="AV726" s="78"/>
      <c r="AW726" s="77" t="s">
        <v>1198</v>
      </c>
      <c r="AX726" s="77"/>
      <c r="AY726" s="77"/>
      <c r="AZ726" s="77"/>
      <c r="BA726" s="77"/>
      <c r="BB726" s="77"/>
      <c r="BC726" s="77"/>
      <c r="BD726" s="77"/>
      <c r="BE726" s="77">
        <f t="shared" si="100"/>
        <v>19</v>
      </c>
      <c r="BF726" s="77">
        <f t="shared" si="101"/>
        <v>5</v>
      </c>
      <c r="BG726" s="77">
        <f t="shared" si="102"/>
        <v>2022</v>
      </c>
      <c r="BH726" s="77"/>
    </row>
    <row r="727" spans="1:60">
      <c r="A727" s="77" t="s">
        <v>55</v>
      </c>
      <c r="B727" s="77" t="s">
        <v>56</v>
      </c>
      <c r="C727" s="77">
        <v>397285797</v>
      </c>
      <c r="D727" s="77"/>
      <c r="E727" s="77" t="s">
        <v>7166</v>
      </c>
      <c r="F727" s="77" t="s">
        <v>85</v>
      </c>
      <c r="G727" s="77" t="s">
        <v>5855</v>
      </c>
      <c r="H727" s="77" t="s">
        <v>5856</v>
      </c>
      <c r="I727" s="77" t="s">
        <v>6216</v>
      </c>
      <c r="J727" s="77" t="s">
        <v>85</v>
      </c>
      <c r="K727" s="309" t="s">
        <v>5858</v>
      </c>
      <c r="L727" s="77" t="s">
        <v>7080</v>
      </c>
      <c r="M727" s="77" t="s">
        <v>7081</v>
      </c>
      <c r="N727" s="77" t="s">
        <v>7082</v>
      </c>
      <c r="O727" s="77" t="s">
        <v>445</v>
      </c>
      <c r="P727" s="77">
        <v>76904</v>
      </c>
      <c r="Q727" s="77"/>
      <c r="R727" s="77"/>
      <c r="S727" s="77"/>
      <c r="T727" s="77"/>
      <c r="U727" s="77">
        <v>12005832</v>
      </c>
      <c r="V727" s="77"/>
      <c r="W727" s="77" t="s">
        <v>7175</v>
      </c>
      <c r="X727" s="77">
        <v>480</v>
      </c>
      <c r="Y727" s="77">
        <v>600</v>
      </c>
      <c r="Z727" s="77">
        <v>20</v>
      </c>
      <c r="AA727" s="77">
        <f t="shared" si="95"/>
        <v>0.28799999999999998</v>
      </c>
      <c r="AB727" s="77" t="s">
        <v>70</v>
      </c>
      <c r="AC727" s="77"/>
      <c r="AD727" s="77"/>
      <c r="AE727" s="77"/>
      <c r="AF727" s="77">
        <f t="shared" si="96"/>
        <v>397285797</v>
      </c>
      <c r="AG727" s="77">
        <f t="shared" si="97"/>
        <v>600</v>
      </c>
      <c r="AH727" s="77">
        <f t="shared" si="98"/>
        <v>20</v>
      </c>
      <c r="AI727" s="77">
        <f t="shared" si="99"/>
        <v>0.28799999999999998</v>
      </c>
      <c r="AJ727" s="77" t="s">
        <v>72</v>
      </c>
      <c r="AK727" s="77">
        <v>397285797</v>
      </c>
      <c r="AL727" s="78">
        <v>44687</v>
      </c>
      <c r="AM727" s="78">
        <v>44687</v>
      </c>
      <c r="AN727" s="78">
        <v>44690</v>
      </c>
      <c r="AO727" s="78">
        <v>44690</v>
      </c>
      <c r="AP727" s="78">
        <v>44690</v>
      </c>
      <c r="AQ727" s="77" t="s">
        <v>89</v>
      </c>
      <c r="AR727" s="77"/>
      <c r="AS727" s="77"/>
      <c r="AT727" s="77"/>
      <c r="AU727" s="77"/>
      <c r="AV727" s="78"/>
      <c r="AW727" s="77" t="s">
        <v>1198</v>
      </c>
      <c r="AX727" s="77"/>
      <c r="AY727" s="77"/>
      <c r="AZ727" s="77"/>
      <c r="BA727" s="77"/>
      <c r="BB727" s="77"/>
      <c r="BC727" s="77"/>
      <c r="BD727" s="77"/>
      <c r="BE727" s="77">
        <f t="shared" si="100"/>
        <v>19</v>
      </c>
      <c r="BF727" s="77">
        <f t="shared" si="101"/>
        <v>5</v>
      </c>
      <c r="BG727" s="77">
        <f t="shared" si="102"/>
        <v>2022</v>
      </c>
      <c r="BH727" s="77"/>
    </row>
    <row r="728" spans="1:60">
      <c r="A728" s="77" t="s">
        <v>55</v>
      </c>
      <c r="B728" s="77" t="s">
        <v>56</v>
      </c>
      <c r="C728" s="77">
        <v>394732952</v>
      </c>
      <c r="D728" s="77"/>
      <c r="E728" s="77" t="s">
        <v>7166</v>
      </c>
      <c r="F728" s="77" t="s">
        <v>85</v>
      </c>
      <c r="G728" s="77" t="s">
        <v>7089</v>
      </c>
      <c r="H728" s="77" t="s">
        <v>7090</v>
      </c>
      <c r="I728" s="77" t="s">
        <v>5840</v>
      </c>
      <c r="J728" s="77" t="s">
        <v>85</v>
      </c>
      <c r="K728" s="309" t="s">
        <v>5841</v>
      </c>
      <c r="L728" s="77" t="s">
        <v>7080</v>
      </c>
      <c r="M728" s="77" t="s">
        <v>7081</v>
      </c>
      <c r="N728" s="77" t="s">
        <v>7082</v>
      </c>
      <c r="O728" s="77" t="s">
        <v>445</v>
      </c>
      <c r="P728" s="77">
        <v>76904</v>
      </c>
      <c r="Q728" s="77"/>
      <c r="R728" s="77"/>
      <c r="S728" s="77"/>
      <c r="T728" s="77"/>
      <c r="U728" s="77">
        <v>30397572</v>
      </c>
      <c r="V728" s="77"/>
      <c r="W728" s="77" t="s">
        <v>7175</v>
      </c>
      <c r="X728" s="77">
        <v>480</v>
      </c>
      <c r="Y728" s="77">
        <v>580</v>
      </c>
      <c r="Z728" s="77">
        <v>20</v>
      </c>
      <c r="AA728" s="77">
        <f t="shared" si="95"/>
        <v>0.27839999999999998</v>
      </c>
      <c r="AB728" s="77" t="s">
        <v>70</v>
      </c>
      <c r="AC728" s="77"/>
      <c r="AD728" s="77"/>
      <c r="AE728" s="77"/>
      <c r="AF728" s="77">
        <f t="shared" si="96"/>
        <v>394732952</v>
      </c>
      <c r="AG728" s="77">
        <f t="shared" si="97"/>
        <v>580</v>
      </c>
      <c r="AH728" s="77">
        <f t="shared" si="98"/>
        <v>20</v>
      </c>
      <c r="AI728" s="77">
        <f t="shared" si="99"/>
        <v>0.27839999999999998</v>
      </c>
      <c r="AJ728" s="77" t="s">
        <v>72</v>
      </c>
      <c r="AK728" s="77">
        <v>394732952</v>
      </c>
      <c r="AL728" s="78">
        <v>44687</v>
      </c>
      <c r="AM728" s="78">
        <v>44687</v>
      </c>
      <c r="AN728" s="78">
        <v>44690</v>
      </c>
      <c r="AO728" s="78">
        <v>44690</v>
      </c>
      <c r="AP728" s="78">
        <v>44690</v>
      </c>
      <c r="AQ728" s="77" t="s">
        <v>89</v>
      </c>
      <c r="AR728" s="77"/>
      <c r="AS728" s="77"/>
      <c r="AT728" s="77"/>
      <c r="AU728" s="77"/>
      <c r="AV728" s="78"/>
      <c r="AW728" s="77" t="s">
        <v>1198</v>
      </c>
      <c r="AX728" s="77"/>
      <c r="AY728" s="77"/>
      <c r="AZ728" s="77"/>
      <c r="BA728" s="77"/>
      <c r="BB728" s="77"/>
      <c r="BC728" s="77"/>
      <c r="BD728" s="77"/>
      <c r="BE728" s="77">
        <f t="shared" si="100"/>
        <v>19</v>
      </c>
      <c r="BF728" s="77">
        <f t="shared" si="101"/>
        <v>5</v>
      </c>
      <c r="BG728" s="77">
        <f t="shared" si="102"/>
        <v>2022</v>
      </c>
      <c r="BH728" s="77"/>
    </row>
    <row r="729" spans="1:60">
      <c r="A729" s="77" t="s">
        <v>55</v>
      </c>
      <c r="B729" s="77" t="s">
        <v>56</v>
      </c>
      <c r="C729" s="77">
        <v>394732755</v>
      </c>
      <c r="D729" s="77"/>
      <c r="E729" s="77" t="s">
        <v>7166</v>
      </c>
      <c r="F729" s="77" t="s">
        <v>85</v>
      </c>
      <c r="G729" s="77" t="s">
        <v>7089</v>
      </c>
      <c r="H729" s="77" t="s">
        <v>7090</v>
      </c>
      <c r="I729" s="77" t="s">
        <v>5840</v>
      </c>
      <c r="J729" s="77" t="s">
        <v>85</v>
      </c>
      <c r="K729" s="309" t="s">
        <v>5841</v>
      </c>
      <c r="L729" s="77" t="s">
        <v>7080</v>
      </c>
      <c r="M729" s="77" t="s">
        <v>7081</v>
      </c>
      <c r="N729" s="77" t="s">
        <v>7082</v>
      </c>
      <c r="O729" s="77" t="s">
        <v>445</v>
      </c>
      <c r="P729" s="77">
        <v>76904</v>
      </c>
      <c r="Q729" s="77"/>
      <c r="R729" s="77"/>
      <c r="S729" s="77"/>
      <c r="T729" s="77"/>
      <c r="U729" s="77">
        <v>30397572</v>
      </c>
      <c r="V729" s="77"/>
      <c r="W729" s="77" t="s">
        <v>7175</v>
      </c>
      <c r="X729" s="77">
        <v>480</v>
      </c>
      <c r="Y729" s="77">
        <v>580</v>
      </c>
      <c r="Z729" s="77">
        <v>20</v>
      </c>
      <c r="AA729" s="77">
        <f t="shared" si="95"/>
        <v>0.27839999999999998</v>
      </c>
      <c r="AB729" s="77" t="s">
        <v>70</v>
      </c>
      <c r="AC729" s="77"/>
      <c r="AD729" s="77"/>
      <c r="AE729" s="77"/>
      <c r="AF729" s="77">
        <f t="shared" si="96"/>
        <v>394732755</v>
      </c>
      <c r="AG729" s="77">
        <f t="shared" si="97"/>
        <v>580</v>
      </c>
      <c r="AH729" s="77">
        <f t="shared" si="98"/>
        <v>20</v>
      </c>
      <c r="AI729" s="77">
        <f t="shared" si="99"/>
        <v>0.27839999999999998</v>
      </c>
      <c r="AJ729" s="77" t="s">
        <v>72</v>
      </c>
      <c r="AK729" s="77">
        <v>394732755</v>
      </c>
      <c r="AL729" s="78">
        <v>44687</v>
      </c>
      <c r="AM729" s="78">
        <v>44687</v>
      </c>
      <c r="AN729" s="78">
        <v>44690</v>
      </c>
      <c r="AO729" s="78">
        <v>44690</v>
      </c>
      <c r="AP729" s="78">
        <v>44690</v>
      </c>
      <c r="AQ729" s="77" t="s">
        <v>89</v>
      </c>
      <c r="AR729" s="77"/>
      <c r="AS729" s="77"/>
      <c r="AT729" s="77"/>
      <c r="AU729" s="77"/>
      <c r="AV729" s="78"/>
      <c r="AW729" s="77" t="s">
        <v>1198</v>
      </c>
      <c r="AX729" s="77"/>
      <c r="AY729" s="77"/>
      <c r="AZ729" s="77"/>
      <c r="BA729" s="77"/>
      <c r="BB729" s="77"/>
      <c r="BC729" s="77"/>
      <c r="BD729" s="77"/>
      <c r="BE729" s="77">
        <f t="shared" si="100"/>
        <v>19</v>
      </c>
      <c r="BF729" s="77">
        <f t="shared" si="101"/>
        <v>5</v>
      </c>
      <c r="BG729" s="77">
        <f t="shared" si="102"/>
        <v>2022</v>
      </c>
      <c r="BH729" s="77"/>
    </row>
    <row r="730" spans="1:60">
      <c r="A730" s="77" t="s">
        <v>55</v>
      </c>
      <c r="B730" s="77" t="s">
        <v>56</v>
      </c>
      <c r="C730" s="77">
        <v>395378767</v>
      </c>
      <c r="D730" s="77"/>
      <c r="E730" s="77" t="s">
        <v>7166</v>
      </c>
      <c r="F730" s="77" t="s">
        <v>85</v>
      </c>
      <c r="G730" s="77" t="s">
        <v>7089</v>
      </c>
      <c r="H730" s="77" t="s">
        <v>7090</v>
      </c>
      <c r="I730" s="77" t="s">
        <v>5840</v>
      </c>
      <c r="J730" s="77" t="s">
        <v>85</v>
      </c>
      <c r="K730" s="309" t="s">
        <v>5841</v>
      </c>
      <c r="L730" s="77" t="s">
        <v>7080</v>
      </c>
      <c r="M730" s="77" t="s">
        <v>7081</v>
      </c>
      <c r="N730" s="77" t="s">
        <v>7082</v>
      </c>
      <c r="O730" s="77" t="s">
        <v>445</v>
      </c>
      <c r="P730" s="77">
        <v>76904</v>
      </c>
      <c r="Q730" s="77"/>
      <c r="R730" s="77"/>
      <c r="S730" s="77"/>
      <c r="T730" s="77"/>
      <c r="U730" s="77" t="s">
        <v>5828</v>
      </c>
      <c r="V730" s="77"/>
      <c r="W730" s="77" t="s">
        <v>7168</v>
      </c>
      <c r="X730" s="77">
        <v>480</v>
      </c>
      <c r="Y730" s="77">
        <v>580</v>
      </c>
      <c r="Z730" s="77">
        <v>20</v>
      </c>
      <c r="AA730" s="77">
        <f t="shared" si="95"/>
        <v>0.27839999999999998</v>
      </c>
      <c r="AB730" s="77" t="s">
        <v>70</v>
      </c>
      <c r="AC730" s="77"/>
      <c r="AD730" s="77"/>
      <c r="AE730" s="77"/>
      <c r="AF730" s="77">
        <f t="shared" si="96"/>
        <v>395378767</v>
      </c>
      <c r="AG730" s="77">
        <f t="shared" si="97"/>
        <v>580</v>
      </c>
      <c r="AH730" s="77">
        <f t="shared" si="98"/>
        <v>20</v>
      </c>
      <c r="AI730" s="77">
        <f t="shared" si="99"/>
        <v>0.27839999999999998</v>
      </c>
      <c r="AJ730" s="77" t="s">
        <v>72</v>
      </c>
      <c r="AK730" s="77">
        <v>395378767</v>
      </c>
      <c r="AL730" s="78">
        <v>44687</v>
      </c>
      <c r="AM730" s="78">
        <v>44687</v>
      </c>
      <c r="AN730" s="78">
        <v>44690</v>
      </c>
      <c r="AO730" s="78">
        <v>44690</v>
      </c>
      <c r="AP730" s="78">
        <v>44690</v>
      </c>
      <c r="AQ730" s="77" t="s">
        <v>89</v>
      </c>
      <c r="AR730" s="77"/>
      <c r="AS730" s="77"/>
      <c r="AT730" s="77"/>
      <c r="AU730" s="77"/>
      <c r="AV730" s="78"/>
      <c r="AW730" s="77" t="s">
        <v>1198</v>
      </c>
      <c r="AX730" s="77"/>
      <c r="AY730" s="77"/>
      <c r="AZ730" s="77"/>
      <c r="BA730" s="77"/>
      <c r="BB730" s="77"/>
      <c r="BC730" s="77"/>
      <c r="BD730" s="77"/>
      <c r="BE730" s="77">
        <f t="shared" si="100"/>
        <v>19</v>
      </c>
      <c r="BF730" s="77">
        <f t="shared" si="101"/>
        <v>5</v>
      </c>
      <c r="BG730" s="77">
        <f t="shared" si="102"/>
        <v>2022</v>
      </c>
      <c r="BH730" s="77"/>
    </row>
    <row r="731" spans="1:60">
      <c r="A731" s="77" t="s">
        <v>55</v>
      </c>
      <c r="B731" s="77" t="s">
        <v>56</v>
      </c>
      <c r="C731" s="77">
        <v>394730359</v>
      </c>
      <c r="D731" s="77"/>
      <c r="E731" s="77" t="s">
        <v>7166</v>
      </c>
      <c r="F731" s="77" t="s">
        <v>85</v>
      </c>
      <c r="G731" s="77" t="s">
        <v>7089</v>
      </c>
      <c r="H731" s="77" t="s">
        <v>7090</v>
      </c>
      <c r="I731" s="77" t="s">
        <v>5840</v>
      </c>
      <c r="J731" s="77" t="s">
        <v>85</v>
      </c>
      <c r="K731" s="309" t="s">
        <v>5841</v>
      </c>
      <c r="L731" s="77" t="s">
        <v>7080</v>
      </c>
      <c r="M731" s="77" t="s">
        <v>7081</v>
      </c>
      <c r="N731" s="77" t="s">
        <v>7082</v>
      </c>
      <c r="O731" s="77" t="s">
        <v>445</v>
      </c>
      <c r="P731" s="77">
        <v>76904</v>
      </c>
      <c r="Q731" s="77"/>
      <c r="R731" s="77"/>
      <c r="S731" s="77"/>
      <c r="T731" s="77"/>
      <c r="U731" s="77">
        <v>12005832</v>
      </c>
      <c r="V731" s="77"/>
      <c r="W731" s="77" t="s">
        <v>4634</v>
      </c>
      <c r="X731" s="77">
        <v>480</v>
      </c>
      <c r="Y731" s="77">
        <v>600</v>
      </c>
      <c r="Z731" s="77">
        <v>20</v>
      </c>
      <c r="AA731" s="77">
        <f t="shared" si="95"/>
        <v>0.28799999999999998</v>
      </c>
      <c r="AB731" s="77" t="s">
        <v>70</v>
      </c>
      <c r="AC731" s="77"/>
      <c r="AD731" s="77"/>
      <c r="AE731" s="77"/>
      <c r="AF731" s="77">
        <f t="shared" si="96"/>
        <v>394730359</v>
      </c>
      <c r="AG731" s="77">
        <f t="shared" si="97"/>
        <v>600</v>
      </c>
      <c r="AH731" s="77">
        <f t="shared" si="98"/>
        <v>20</v>
      </c>
      <c r="AI731" s="77">
        <f t="shared" si="99"/>
        <v>0.28799999999999998</v>
      </c>
      <c r="AJ731" s="77" t="s">
        <v>72</v>
      </c>
      <c r="AK731" s="77">
        <v>394730359</v>
      </c>
      <c r="AL731" s="78">
        <v>44687</v>
      </c>
      <c r="AM731" s="78">
        <v>44687</v>
      </c>
      <c r="AN731" s="78">
        <v>44690</v>
      </c>
      <c r="AO731" s="78">
        <v>44690</v>
      </c>
      <c r="AP731" s="78">
        <v>44690</v>
      </c>
      <c r="AQ731" s="77" t="s">
        <v>89</v>
      </c>
      <c r="AR731" s="77"/>
      <c r="AS731" s="77"/>
      <c r="AT731" s="77"/>
      <c r="AU731" s="77"/>
      <c r="AV731" s="78"/>
      <c r="AW731" s="77" t="s">
        <v>1198</v>
      </c>
      <c r="AX731" s="77"/>
      <c r="AY731" s="77"/>
      <c r="AZ731" s="77"/>
      <c r="BA731" s="77"/>
      <c r="BB731" s="77"/>
      <c r="BC731" s="77"/>
      <c r="BD731" s="77"/>
      <c r="BE731" s="77">
        <f t="shared" si="100"/>
        <v>19</v>
      </c>
      <c r="BF731" s="77">
        <f t="shared" si="101"/>
        <v>5</v>
      </c>
      <c r="BG731" s="77">
        <f t="shared" si="102"/>
        <v>2022</v>
      </c>
      <c r="BH731" s="77"/>
    </row>
    <row r="732" spans="1:60">
      <c r="A732" s="77" t="s">
        <v>55</v>
      </c>
      <c r="B732" s="77" t="s">
        <v>56</v>
      </c>
      <c r="C732" s="77">
        <v>394848184</v>
      </c>
      <c r="D732" s="77"/>
      <c r="E732" s="77" t="s">
        <v>7166</v>
      </c>
      <c r="F732" s="77" t="s">
        <v>85</v>
      </c>
      <c r="G732" s="77" t="s">
        <v>5855</v>
      </c>
      <c r="H732" s="310" t="s">
        <v>5856</v>
      </c>
      <c r="I732" s="77" t="s">
        <v>6216</v>
      </c>
      <c r="J732" s="77" t="s">
        <v>85</v>
      </c>
      <c r="K732" s="309" t="s">
        <v>5858</v>
      </c>
      <c r="L732" s="77" t="s">
        <v>7080</v>
      </c>
      <c r="M732" s="77" t="s">
        <v>7081</v>
      </c>
      <c r="N732" s="77" t="s">
        <v>7082</v>
      </c>
      <c r="O732" s="77" t="s">
        <v>445</v>
      </c>
      <c r="P732" s="77">
        <v>76904</v>
      </c>
      <c r="Q732" s="77"/>
      <c r="R732" s="77"/>
      <c r="S732" s="77"/>
      <c r="T732" s="77"/>
      <c r="U732" s="77">
        <v>12005832</v>
      </c>
      <c r="V732" s="77"/>
      <c r="W732" s="77" t="s">
        <v>7175</v>
      </c>
      <c r="X732" s="77">
        <v>480</v>
      </c>
      <c r="Y732" s="77">
        <v>600</v>
      </c>
      <c r="Z732" s="77">
        <v>20</v>
      </c>
      <c r="AA732" s="77">
        <f t="shared" si="95"/>
        <v>0.28799999999999998</v>
      </c>
      <c r="AB732" s="77" t="s">
        <v>70</v>
      </c>
      <c r="AC732" s="77"/>
      <c r="AD732" s="77"/>
      <c r="AE732" s="77"/>
      <c r="AF732" s="77">
        <f t="shared" si="96"/>
        <v>394848184</v>
      </c>
      <c r="AG732" s="77">
        <f t="shared" si="97"/>
        <v>600</v>
      </c>
      <c r="AH732" s="77">
        <f t="shared" si="98"/>
        <v>20</v>
      </c>
      <c r="AI732" s="77">
        <f t="shared" si="99"/>
        <v>0.28799999999999998</v>
      </c>
      <c r="AJ732" s="77" t="s">
        <v>72</v>
      </c>
      <c r="AK732" s="77">
        <v>394848184</v>
      </c>
      <c r="AL732" s="78">
        <v>44687</v>
      </c>
      <c r="AM732" s="78">
        <v>44687</v>
      </c>
      <c r="AN732" s="78">
        <v>44690</v>
      </c>
      <c r="AO732" s="78">
        <v>44690</v>
      </c>
      <c r="AP732" s="78">
        <v>44690</v>
      </c>
      <c r="AQ732" s="77" t="s">
        <v>89</v>
      </c>
      <c r="AR732" s="77"/>
      <c r="AS732" s="77"/>
      <c r="AT732" s="77"/>
      <c r="AU732" s="77"/>
      <c r="AV732" s="78"/>
      <c r="AW732" s="77" t="s">
        <v>1198</v>
      </c>
      <c r="AX732" s="77"/>
      <c r="AY732" s="77"/>
      <c r="AZ732" s="77"/>
      <c r="BA732" s="77"/>
      <c r="BB732" s="77"/>
      <c r="BC732" s="77"/>
      <c r="BD732" s="77"/>
      <c r="BE732" s="77">
        <f t="shared" si="100"/>
        <v>19</v>
      </c>
      <c r="BF732" s="77">
        <f t="shared" si="101"/>
        <v>5</v>
      </c>
      <c r="BG732" s="77">
        <f t="shared" si="102"/>
        <v>2022</v>
      </c>
      <c r="BH732" s="77"/>
    </row>
    <row r="733" spans="1:60">
      <c r="A733" s="77" t="s">
        <v>55</v>
      </c>
      <c r="B733" s="77" t="s">
        <v>56</v>
      </c>
      <c r="C733" s="77">
        <v>395270828</v>
      </c>
      <c r="D733" s="77"/>
      <c r="E733" s="77" t="s">
        <v>7166</v>
      </c>
      <c r="F733" s="77" t="s">
        <v>85</v>
      </c>
      <c r="G733" s="77" t="s">
        <v>7089</v>
      </c>
      <c r="H733" s="77" t="s">
        <v>7090</v>
      </c>
      <c r="I733" s="77" t="s">
        <v>5840</v>
      </c>
      <c r="J733" s="77" t="s">
        <v>85</v>
      </c>
      <c r="K733" s="309" t="s">
        <v>5841</v>
      </c>
      <c r="L733" s="77" t="s">
        <v>7080</v>
      </c>
      <c r="M733" s="77" t="s">
        <v>7081</v>
      </c>
      <c r="N733" s="77" t="s">
        <v>7082</v>
      </c>
      <c r="O733" s="77" t="s">
        <v>445</v>
      </c>
      <c r="P733" s="77">
        <v>76904</v>
      </c>
      <c r="Q733" s="77"/>
      <c r="R733" s="77"/>
      <c r="S733" s="77"/>
      <c r="T733" s="77"/>
      <c r="U733" s="77" t="s">
        <v>5828</v>
      </c>
      <c r="V733" s="77"/>
      <c r="W733" s="77" t="s">
        <v>7175</v>
      </c>
      <c r="X733" s="77">
        <v>480</v>
      </c>
      <c r="Y733" s="77">
        <v>580</v>
      </c>
      <c r="Z733" s="77">
        <v>20</v>
      </c>
      <c r="AA733" s="77">
        <f t="shared" si="95"/>
        <v>0.27839999999999998</v>
      </c>
      <c r="AB733" s="77" t="s">
        <v>70</v>
      </c>
      <c r="AC733" s="77"/>
      <c r="AD733" s="77"/>
      <c r="AE733" s="77"/>
      <c r="AF733" s="77">
        <f t="shared" si="96"/>
        <v>395270828</v>
      </c>
      <c r="AG733" s="77">
        <f t="shared" si="97"/>
        <v>580</v>
      </c>
      <c r="AH733" s="77">
        <f t="shared" si="98"/>
        <v>20</v>
      </c>
      <c r="AI733" s="77">
        <f t="shared" si="99"/>
        <v>0.27839999999999998</v>
      </c>
      <c r="AJ733" s="77" t="s">
        <v>72</v>
      </c>
      <c r="AK733" s="77">
        <v>395270828</v>
      </c>
      <c r="AL733" s="78">
        <v>44690</v>
      </c>
      <c r="AM733" s="78">
        <v>44690</v>
      </c>
      <c r="AN733" s="78">
        <v>44693</v>
      </c>
      <c r="AO733" s="78">
        <v>44693</v>
      </c>
      <c r="AP733" s="78">
        <v>44693</v>
      </c>
      <c r="AQ733" s="77" t="s">
        <v>89</v>
      </c>
      <c r="AR733" s="77"/>
      <c r="AS733" s="77"/>
      <c r="AT733" s="77"/>
      <c r="AU733" s="77"/>
      <c r="AV733" s="78"/>
      <c r="AW733" s="77" t="s">
        <v>1198</v>
      </c>
      <c r="AX733" s="77"/>
      <c r="AY733" s="77"/>
      <c r="AZ733" s="77"/>
      <c r="BA733" s="77"/>
      <c r="BB733" s="77"/>
      <c r="BC733" s="77"/>
      <c r="BD733" s="77"/>
      <c r="BE733" s="77">
        <f t="shared" si="100"/>
        <v>20</v>
      </c>
      <c r="BF733" s="77">
        <f t="shared" si="101"/>
        <v>5</v>
      </c>
      <c r="BG733" s="77">
        <f t="shared" si="102"/>
        <v>2022</v>
      </c>
      <c r="BH733" s="77"/>
    </row>
    <row r="734" spans="1:60">
      <c r="A734" s="77" t="s">
        <v>55</v>
      </c>
      <c r="B734" s="77" t="s">
        <v>56</v>
      </c>
      <c r="C734" s="77">
        <v>395270994</v>
      </c>
      <c r="D734" s="77"/>
      <c r="E734" s="77" t="s">
        <v>7166</v>
      </c>
      <c r="F734" s="77" t="s">
        <v>85</v>
      </c>
      <c r="G734" s="77" t="s">
        <v>7089</v>
      </c>
      <c r="H734" s="77" t="s">
        <v>7090</v>
      </c>
      <c r="I734" s="77" t="s">
        <v>5840</v>
      </c>
      <c r="J734" s="77" t="s">
        <v>85</v>
      </c>
      <c r="K734" s="309" t="s">
        <v>5841</v>
      </c>
      <c r="L734" s="77" t="s">
        <v>7080</v>
      </c>
      <c r="M734" s="77" t="s">
        <v>7081</v>
      </c>
      <c r="N734" s="77" t="s">
        <v>7082</v>
      </c>
      <c r="O734" s="77" t="s">
        <v>445</v>
      </c>
      <c r="P734" s="77">
        <v>76904</v>
      </c>
      <c r="Q734" s="77"/>
      <c r="R734" s="77"/>
      <c r="S734" s="77"/>
      <c r="T734" s="77"/>
      <c r="U734" s="77" t="s">
        <v>5828</v>
      </c>
      <c r="V734" s="77"/>
      <c r="W734" s="77" t="s">
        <v>7175</v>
      </c>
      <c r="X734" s="77">
        <v>480</v>
      </c>
      <c r="Y734" s="77">
        <v>580</v>
      </c>
      <c r="Z734" s="77">
        <v>20</v>
      </c>
      <c r="AA734" s="77">
        <f t="shared" si="95"/>
        <v>0.27839999999999998</v>
      </c>
      <c r="AB734" s="77" t="s">
        <v>70</v>
      </c>
      <c r="AC734" s="77"/>
      <c r="AD734" s="77"/>
      <c r="AE734" s="77"/>
      <c r="AF734" s="77">
        <f t="shared" si="96"/>
        <v>395270994</v>
      </c>
      <c r="AG734" s="77">
        <f t="shared" si="97"/>
        <v>580</v>
      </c>
      <c r="AH734" s="77">
        <f t="shared" si="98"/>
        <v>20</v>
      </c>
      <c r="AI734" s="77">
        <f t="shared" si="99"/>
        <v>0.27839999999999998</v>
      </c>
      <c r="AJ734" s="77" t="s">
        <v>72</v>
      </c>
      <c r="AK734" s="77">
        <v>395270994</v>
      </c>
      <c r="AL734" s="78">
        <v>44690</v>
      </c>
      <c r="AM734" s="78">
        <v>44690</v>
      </c>
      <c r="AN734" s="78">
        <v>44693</v>
      </c>
      <c r="AO734" s="78">
        <v>44693</v>
      </c>
      <c r="AP734" s="78">
        <v>44693</v>
      </c>
      <c r="AQ734" s="77" t="s">
        <v>89</v>
      </c>
      <c r="AR734" s="77"/>
      <c r="AS734" s="77"/>
      <c r="AT734" s="77"/>
      <c r="AU734" s="77"/>
      <c r="AV734" s="78"/>
      <c r="AW734" s="77" t="s">
        <v>1198</v>
      </c>
      <c r="AX734" s="77"/>
      <c r="AY734" s="77"/>
      <c r="AZ734" s="77"/>
      <c r="BA734" s="77"/>
      <c r="BB734" s="77"/>
      <c r="BC734" s="77"/>
      <c r="BD734" s="77"/>
      <c r="BE734" s="77">
        <f t="shared" si="100"/>
        <v>20</v>
      </c>
      <c r="BF734" s="77">
        <f t="shared" si="101"/>
        <v>5</v>
      </c>
      <c r="BG734" s="77">
        <f t="shared" si="102"/>
        <v>2022</v>
      </c>
      <c r="BH734" s="77"/>
    </row>
    <row r="735" spans="1:60">
      <c r="A735" s="77" t="s">
        <v>55</v>
      </c>
      <c r="B735" s="77" t="s">
        <v>56</v>
      </c>
      <c r="C735" s="77">
        <v>395271074</v>
      </c>
      <c r="D735" s="77"/>
      <c r="E735" s="77" t="s">
        <v>7166</v>
      </c>
      <c r="F735" s="77" t="s">
        <v>85</v>
      </c>
      <c r="G735" s="77" t="s">
        <v>7089</v>
      </c>
      <c r="H735" s="77" t="s">
        <v>7090</v>
      </c>
      <c r="I735" s="77" t="s">
        <v>5840</v>
      </c>
      <c r="J735" s="77" t="s">
        <v>85</v>
      </c>
      <c r="K735" s="309" t="s">
        <v>5841</v>
      </c>
      <c r="L735" s="77" t="s">
        <v>7080</v>
      </c>
      <c r="M735" s="77" t="s">
        <v>7081</v>
      </c>
      <c r="N735" s="77" t="s">
        <v>7082</v>
      </c>
      <c r="O735" s="77" t="s">
        <v>445</v>
      </c>
      <c r="P735" s="77">
        <v>76904</v>
      </c>
      <c r="Q735" s="77"/>
      <c r="R735" s="77"/>
      <c r="S735" s="77"/>
      <c r="T735" s="77"/>
      <c r="U735" s="77" t="s">
        <v>5828</v>
      </c>
      <c r="V735" s="77"/>
      <c r="W735" s="77" t="s">
        <v>7175</v>
      </c>
      <c r="X735" s="77">
        <v>480</v>
      </c>
      <c r="Y735" s="77">
        <v>580</v>
      </c>
      <c r="Z735" s="77">
        <v>20</v>
      </c>
      <c r="AA735" s="77">
        <f t="shared" si="95"/>
        <v>0.27839999999999998</v>
      </c>
      <c r="AB735" s="77" t="s">
        <v>70</v>
      </c>
      <c r="AC735" s="77"/>
      <c r="AD735" s="77"/>
      <c r="AE735" s="77"/>
      <c r="AF735" s="77">
        <f t="shared" si="96"/>
        <v>395271074</v>
      </c>
      <c r="AG735" s="77">
        <f t="shared" si="97"/>
        <v>580</v>
      </c>
      <c r="AH735" s="77">
        <f t="shared" si="98"/>
        <v>20</v>
      </c>
      <c r="AI735" s="77">
        <f t="shared" si="99"/>
        <v>0.27839999999999998</v>
      </c>
      <c r="AJ735" s="77" t="s">
        <v>72</v>
      </c>
      <c r="AK735" s="77">
        <v>395271074</v>
      </c>
      <c r="AL735" s="78">
        <v>44690</v>
      </c>
      <c r="AM735" s="78">
        <v>44690</v>
      </c>
      <c r="AN735" s="78">
        <v>44693</v>
      </c>
      <c r="AO735" s="78">
        <v>44693</v>
      </c>
      <c r="AP735" s="78">
        <v>44693</v>
      </c>
      <c r="AQ735" s="77" t="s">
        <v>89</v>
      </c>
      <c r="AR735" s="77"/>
      <c r="AS735" s="77"/>
      <c r="AT735" s="77"/>
      <c r="AU735" s="77"/>
      <c r="AV735" s="78"/>
      <c r="AW735" s="77" t="s">
        <v>1198</v>
      </c>
      <c r="AX735" s="77"/>
      <c r="AY735" s="77"/>
      <c r="AZ735" s="77"/>
      <c r="BA735" s="77"/>
      <c r="BB735" s="77"/>
      <c r="BC735" s="77"/>
      <c r="BD735" s="77"/>
      <c r="BE735" s="77">
        <f t="shared" si="100"/>
        <v>20</v>
      </c>
      <c r="BF735" s="77">
        <f t="shared" si="101"/>
        <v>5</v>
      </c>
      <c r="BG735" s="77">
        <f t="shared" si="102"/>
        <v>2022</v>
      </c>
      <c r="BH735" s="77"/>
    </row>
    <row r="736" spans="1:60">
      <c r="A736" s="77" t="s">
        <v>55</v>
      </c>
      <c r="B736" s="77" t="s">
        <v>56</v>
      </c>
      <c r="C736" s="77">
        <v>395271146</v>
      </c>
      <c r="D736" s="77"/>
      <c r="E736" s="77" t="s">
        <v>7166</v>
      </c>
      <c r="F736" s="77" t="s">
        <v>85</v>
      </c>
      <c r="G736" s="77" t="s">
        <v>7089</v>
      </c>
      <c r="H736" s="77" t="s">
        <v>7090</v>
      </c>
      <c r="I736" s="77" t="s">
        <v>5840</v>
      </c>
      <c r="J736" s="77" t="s">
        <v>85</v>
      </c>
      <c r="K736" s="309" t="s">
        <v>5841</v>
      </c>
      <c r="L736" s="77" t="s">
        <v>7080</v>
      </c>
      <c r="M736" s="77" t="s">
        <v>7081</v>
      </c>
      <c r="N736" s="77" t="s">
        <v>7082</v>
      </c>
      <c r="O736" s="77" t="s">
        <v>445</v>
      </c>
      <c r="P736" s="77">
        <v>76904</v>
      </c>
      <c r="Q736" s="77"/>
      <c r="R736" s="77"/>
      <c r="S736" s="77"/>
      <c r="T736" s="77"/>
      <c r="U736" s="77" t="s">
        <v>5828</v>
      </c>
      <c r="V736" s="77"/>
      <c r="W736" s="77" t="s">
        <v>7175</v>
      </c>
      <c r="X736" s="77">
        <v>480</v>
      </c>
      <c r="Y736" s="77">
        <v>580</v>
      </c>
      <c r="Z736" s="77">
        <v>20</v>
      </c>
      <c r="AA736" s="77">
        <f t="shared" si="95"/>
        <v>0.27839999999999998</v>
      </c>
      <c r="AB736" s="77" t="s">
        <v>70</v>
      </c>
      <c r="AC736" s="77"/>
      <c r="AD736" s="77"/>
      <c r="AE736" s="77"/>
      <c r="AF736" s="77">
        <f t="shared" si="96"/>
        <v>395271146</v>
      </c>
      <c r="AG736" s="77">
        <f t="shared" si="97"/>
        <v>580</v>
      </c>
      <c r="AH736" s="77">
        <f t="shared" si="98"/>
        <v>20</v>
      </c>
      <c r="AI736" s="77">
        <f t="shared" si="99"/>
        <v>0.27839999999999998</v>
      </c>
      <c r="AJ736" s="77" t="s">
        <v>72</v>
      </c>
      <c r="AK736" s="77">
        <v>395271146</v>
      </c>
      <c r="AL736" s="78">
        <v>44690</v>
      </c>
      <c r="AM736" s="78">
        <v>44690</v>
      </c>
      <c r="AN736" s="78">
        <v>44693</v>
      </c>
      <c r="AO736" s="78">
        <v>44693</v>
      </c>
      <c r="AP736" s="78">
        <v>44693</v>
      </c>
      <c r="AQ736" s="77" t="s">
        <v>89</v>
      </c>
      <c r="AR736" s="77"/>
      <c r="AS736" s="77"/>
      <c r="AT736" s="77"/>
      <c r="AU736" s="77"/>
      <c r="AV736" s="78"/>
      <c r="AW736" s="77" t="s">
        <v>1198</v>
      </c>
      <c r="AX736" s="77"/>
      <c r="AY736" s="77"/>
      <c r="AZ736" s="77"/>
      <c r="BA736" s="77"/>
      <c r="BB736" s="77"/>
      <c r="BC736" s="77"/>
      <c r="BD736" s="77"/>
      <c r="BE736" s="77">
        <f t="shared" si="100"/>
        <v>20</v>
      </c>
      <c r="BF736" s="77">
        <f t="shared" si="101"/>
        <v>5</v>
      </c>
      <c r="BG736" s="77">
        <f t="shared" si="102"/>
        <v>2022</v>
      </c>
      <c r="BH736" s="77"/>
    </row>
    <row r="737" spans="1:60">
      <c r="A737" s="77" t="s">
        <v>55</v>
      </c>
      <c r="B737" s="77" t="s">
        <v>56</v>
      </c>
      <c r="C737" s="77">
        <v>395271217</v>
      </c>
      <c r="D737" s="77"/>
      <c r="E737" s="77" t="s">
        <v>7166</v>
      </c>
      <c r="F737" s="77" t="s">
        <v>85</v>
      </c>
      <c r="G737" s="77" t="s">
        <v>7089</v>
      </c>
      <c r="H737" s="77" t="s">
        <v>7090</v>
      </c>
      <c r="I737" s="77" t="s">
        <v>5840</v>
      </c>
      <c r="J737" s="77" t="s">
        <v>85</v>
      </c>
      <c r="K737" s="309" t="s">
        <v>5841</v>
      </c>
      <c r="L737" s="77" t="s">
        <v>7080</v>
      </c>
      <c r="M737" s="77" t="s">
        <v>7081</v>
      </c>
      <c r="N737" s="77" t="s">
        <v>7082</v>
      </c>
      <c r="O737" s="77" t="s">
        <v>445</v>
      </c>
      <c r="P737" s="77">
        <v>76904</v>
      </c>
      <c r="Q737" s="77"/>
      <c r="R737" s="77"/>
      <c r="S737" s="77"/>
      <c r="T737" s="77"/>
      <c r="U737" s="77" t="s">
        <v>5828</v>
      </c>
      <c r="V737" s="77"/>
      <c r="W737" s="77" t="s">
        <v>7175</v>
      </c>
      <c r="X737" s="77">
        <v>480</v>
      </c>
      <c r="Y737" s="77">
        <v>580</v>
      </c>
      <c r="Z737" s="77">
        <v>20</v>
      </c>
      <c r="AA737" s="77">
        <f t="shared" si="95"/>
        <v>0.27839999999999998</v>
      </c>
      <c r="AB737" s="77" t="s">
        <v>70</v>
      </c>
      <c r="AC737" s="77"/>
      <c r="AD737" s="77"/>
      <c r="AE737" s="77"/>
      <c r="AF737" s="77">
        <f t="shared" si="96"/>
        <v>395271217</v>
      </c>
      <c r="AG737" s="77">
        <f t="shared" si="97"/>
        <v>580</v>
      </c>
      <c r="AH737" s="77">
        <f t="shared" si="98"/>
        <v>20</v>
      </c>
      <c r="AI737" s="77">
        <f t="shared" si="99"/>
        <v>0.27839999999999998</v>
      </c>
      <c r="AJ737" s="77" t="s">
        <v>72</v>
      </c>
      <c r="AK737" s="77">
        <v>395271217</v>
      </c>
      <c r="AL737" s="78">
        <v>44690</v>
      </c>
      <c r="AM737" s="78">
        <v>44690</v>
      </c>
      <c r="AN737" s="78">
        <v>44693</v>
      </c>
      <c r="AO737" s="78">
        <v>44693</v>
      </c>
      <c r="AP737" s="78">
        <v>44693</v>
      </c>
      <c r="AQ737" s="77" t="s">
        <v>89</v>
      </c>
      <c r="AR737" s="77"/>
      <c r="AS737" s="77"/>
      <c r="AT737" s="77"/>
      <c r="AU737" s="77"/>
      <c r="AV737" s="78"/>
      <c r="AW737" s="77" t="s">
        <v>1198</v>
      </c>
      <c r="AX737" s="77"/>
      <c r="AY737" s="77"/>
      <c r="AZ737" s="77"/>
      <c r="BA737" s="77"/>
      <c r="BB737" s="77"/>
      <c r="BC737" s="77"/>
      <c r="BD737" s="77"/>
      <c r="BE737" s="77">
        <f t="shared" si="100"/>
        <v>20</v>
      </c>
      <c r="BF737" s="77">
        <f t="shared" si="101"/>
        <v>5</v>
      </c>
      <c r="BG737" s="77">
        <f t="shared" si="102"/>
        <v>2022</v>
      </c>
      <c r="BH737" s="77"/>
    </row>
    <row r="738" spans="1:60">
      <c r="A738" s="77" t="s">
        <v>55</v>
      </c>
      <c r="B738" s="77" t="s">
        <v>56</v>
      </c>
      <c r="C738" s="77">
        <v>395271379</v>
      </c>
      <c r="D738" s="77"/>
      <c r="E738" s="77" t="s">
        <v>7166</v>
      </c>
      <c r="F738" s="77" t="s">
        <v>85</v>
      </c>
      <c r="G738" s="77" t="s">
        <v>7089</v>
      </c>
      <c r="H738" s="77" t="s">
        <v>7090</v>
      </c>
      <c r="I738" s="77" t="s">
        <v>5840</v>
      </c>
      <c r="J738" s="77" t="s">
        <v>85</v>
      </c>
      <c r="K738" s="309" t="s">
        <v>5841</v>
      </c>
      <c r="L738" s="77" t="s">
        <v>7080</v>
      </c>
      <c r="M738" s="77" t="s">
        <v>7081</v>
      </c>
      <c r="N738" s="77" t="s">
        <v>7082</v>
      </c>
      <c r="O738" s="77" t="s">
        <v>445</v>
      </c>
      <c r="P738" s="77">
        <v>76904</v>
      </c>
      <c r="Q738" s="77"/>
      <c r="R738" s="77"/>
      <c r="S738" s="77"/>
      <c r="T738" s="77"/>
      <c r="U738" s="77" t="s">
        <v>5828</v>
      </c>
      <c r="V738" s="77"/>
      <c r="W738" s="77" t="s">
        <v>7175</v>
      </c>
      <c r="X738" s="77">
        <v>480</v>
      </c>
      <c r="Y738" s="77">
        <v>580</v>
      </c>
      <c r="Z738" s="77">
        <v>20</v>
      </c>
      <c r="AA738" s="77">
        <f t="shared" si="95"/>
        <v>0.27839999999999998</v>
      </c>
      <c r="AB738" s="77" t="s">
        <v>70</v>
      </c>
      <c r="AC738" s="77"/>
      <c r="AD738" s="77"/>
      <c r="AE738" s="77"/>
      <c r="AF738" s="77">
        <f t="shared" si="96"/>
        <v>395271379</v>
      </c>
      <c r="AG738" s="77">
        <f t="shared" si="97"/>
        <v>580</v>
      </c>
      <c r="AH738" s="77">
        <f t="shared" si="98"/>
        <v>20</v>
      </c>
      <c r="AI738" s="77">
        <f t="shared" si="99"/>
        <v>0.27839999999999998</v>
      </c>
      <c r="AJ738" s="77" t="s">
        <v>72</v>
      </c>
      <c r="AK738" s="77">
        <v>395271379</v>
      </c>
      <c r="AL738" s="78">
        <v>44690</v>
      </c>
      <c r="AM738" s="78">
        <v>44690</v>
      </c>
      <c r="AN738" s="78">
        <v>44693</v>
      </c>
      <c r="AO738" s="78">
        <v>44693</v>
      </c>
      <c r="AP738" s="78">
        <v>44693</v>
      </c>
      <c r="AQ738" s="77" t="s">
        <v>89</v>
      </c>
      <c r="AR738" s="77"/>
      <c r="AS738" s="77"/>
      <c r="AT738" s="77"/>
      <c r="AU738" s="77"/>
      <c r="AV738" s="78"/>
      <c r="AW738" s="77" t="s">
        <v>1198</v>
      </c>
      <c r="AX738" s="77"/>
      <c r="AY738" s="77"/>
      <c r="AZ738" s="77"/>
      <c r="BA738" s="77"/>
      <c r="BB738" s="77"/>
      <c r="BC738" s="77"/>
      <c r="BD738" s="77"/>
      <c r="BE738" s="77">
        <f t="shared" si="100"/>
        <v>20</v>
      </c>
      <c r="BF738" s="77">
        <f t="shared" si="101"/>
        <v>5</v>
      </c>
      <c r="BG738" s="77">
        <f t="shared" si="102"/>
        <v>2022</v>
      </c>
      <c r="BH738" s="77"/>
    </row>
    <row r="739" spans="1:60">
      <c r="A739" s="77" t="s">
        <v>55</v>
      </c>
      <c r="B739" s="77" t="s">
        <v>56</v>
      </c>
      <c r="C739" s="77">
        <v>395271444</v>
      </c>
      <c r="D739" s="77"/>
      <c r="E739" s="77" t="s">
        <v>7166</v>
      </c>
      <c r="F739" s="77" t="s">
        <v>85</v>
      </c>
      <c r="G739" s="77" t="s">
        <v>7089</v>
      </c>
      <c r="H739" s="77" t="s">
        <v>7090</v>
      </c>
      <c r="I739" s="77" t="s">
        <v>5840</v>
      </c>
      <c r="J739" s="77" t="s">
        <v>85</v>
      </c>
      <c r="K739" s="309" t="s">
        <v>5841</v>
      </c>
      <c r="L739" s="77" t="s">
        <v>7080</v>
      </c>
      <c r="M739" s="77" t="s">
        <v>7081</v>
      </c>
      <c r="N739" s="77" t="s">
        <v>7082</v>
      </c>
      <c r="O739" s="77" t="s">
        <v>445</v>
      </c>
      <c r="P739" s="77">
        <v>76904</v>
      </c>
      <c r="Q739" s="77"/>
      <c r="R739" s="77"/>
      <c r="S739" s="77"/>
      <c r="T739" s="77"/>
      <c r="U739" s="77" t="s">
        <v>5828</v>
      </c>
      <c r="V739" s="77"/>
      <c r="W739" s="77" t="s">
        <v>7175</v>
      </c>
      <c r="X739" s="77">
        <v>480</v>
      </c>
      <c r="Y739" s="77">
        <v>580</v>
      </c>
      <c r="Z739" s="77">
        <v>20</v>
      </c>
      <c r="AA739" s="77">
        <f t="shared" si="95"/>
        <v>0.27839999999999998</v>
      </c>
      <c r="AB739" s="77" t="s">
        <v>70</v>
      </c>
      <c r="AC739" s="77"/>
      <c r="AD739" s="77"/>
      <c r="AE739" s="77"/>
      <c r="AF739" s="77">
        <f t="shared" si="96"/>
        <v>395271444</v>
      </c>
      <c r="AG739" s="77">
        <f t="shared" si="97"/>
        <v>580</v>
      </c>
      <c r="AH739" s="77">
        <f t="shared" si="98"/>
        <v>20</v>
      </c>
      <c r="AI739" s="77">
        <f t="shared" si="99"/>
        <v>0.27839999999999998</v>
      </c>
      <c r="AJ739" s="77" t="s">
        <v>72</v>
      </c>
      <c r="AK739" s="77">
        <v>395271444</v>
      </c>
      <c r="AL739" s="78">
        <v>44690</v>
      </c>
      <c r="AM739" s="78">
        <v>44690</v>
      </c>
      <c r="AN739" s="78">
        <v>44693</v>
      </c>
      <c r="AO739" s="78">
        <v>44693</v>
      </c>
      <c r="AP739" s="78">
        <v>44693</v>
      </c>
      <c r="AQ739" s="77" t="s">
        <v>89</v>
      </c>
      <c r="AR739" s="77"/>
      <c r="AS739" s="77"/>
      <c r="AT739" s="77"/>
      <c r="AU739" s="77"/>
      <c r="AV739" s="78"/>
      <c r="AW739" s="77" t="s">
        <v>1198</v>
      </c>
      <c r="AX739" s="77"/>
      <c r="AY739" s="77"/>
      <c r="AZ739" s="77"/>
      <c r="BA739" s="77"/>
      <c r="BB739" s="77"/>
      <c r="BC739" s="77"/>
      <c r="BD739" s="77"/>
      <c r="BE739" s="77">
        <f t="shared" si="100"/>
        <v>20</v>
      </c>
      <c r="BF739" s="77">
        <f t="shared" si="101"/>
        <v>5</v>
      </c>
      <c r="BG739" s="77">
        <f t="shared" si="102"/>
        <v>2022</v>
      </c>
      <c r="BH739" s="77"/>
    </row>
    <row r="740" spans="1:60">
      <c r="A740" s="77" t="s">
        <v>55</v>
      </c>
      <c r="B740" s="77" t="s">
        <v>56</v>
      </c>
      <c r="C740" s="77">
        <v>395271578</v>
      </c>
      <c r="D740" s="77"/>
      <c r="E740" s="77" t="s">
        <v>7166</v>
      </c>
      <c r="F740" s="77" t="s">
        <v>85</v>
      </c>
      <c r="G740" s="77" t="s">
        <v>7089</v>
      </c>
      <c r="H740" s="77" t="s">
        <v>7090</v>
      </c>
      <c r="I740" s="77" t="s">
        <v>5840</v>
      </c>
      <c r="J740" s="77" t="s">
        <v>85</v>
      </c>
      <c r="K740" s="309" t="s">
        <v>5841</v>
      </c>
      <c r="L740" s="77" t="s">
        <v>7080</v>
      </c>
      <c r="M740" s="77" t="s">
        <v>7081</v>
      </c>
      <c r="N740" s="77" t="s">
        <v>7082</v>
      </c>
      <c r="O740" s="77" t="s">
        <v>445</v>
      </c>
      <c r="P740" s="77">
        <v>76904</v>
      </c>
      <c r="Q740" s="77"/>
      <c r="R740" s="77"/>
      <c r="S740" s="77"/>
      <c r="T740" s="77"/>
      <c r="U740" s="77" t="s">
        <v>5828</v>
      </c>
      <c r="V740" s="77"/>
      <c r="W740" s="77" t="s">
        <v>7175</v>
      </c>
      <c r="X740" s="77">
        <v>480</v>
      </c>
      <c r="Y740" s="77">
        <v>580</v>
      </c>
      <c r="Z740" s="77">
        <v>20</v>
      </c>
      <c r="AA740" s="77">
        <f t="shared" si="95"/>
        <v>0.27839999999999998</v>
      </c>
      <c r="AB740" s="77" t="s">
        <v>70</v>
      </c>
      <c r="AC740" s="77"/>
      <c r="AD740" s="77"/>
      <c r="AE740" s="77"/>
      <c r="AF740" s="77">
        <f t="shared" si="96"/>
        <v>395271578</v>
      </c>
      <c r="AG740" s="77">
        <f t="shared" si="97"/>
        <v>580</v>
      </c>
      <c r="AH740" s="77">
        <f t="shared" si="98"/>
        <v>20</v>
      </c>
      <c r="AI740" s="77">
        <f t="shared" si="99"/>
        <v>0.27839999999999998</v>
      </c>
      <c r="AJ740" s="77" t="s">
        <v>72</v>
      </c>
      <c r="AK740" s="77">
        <v>395271578</v>
      </c>
      <c r="AL740" s="78">
        <v>44691</v>
      </c>
      <c r="AM740" s="78">
        <v>44691</v>
      </c>
      <c r="AN740" s="78">
        <v>44694</v>
      </c>
      <c r="AO740" s="78">
        <v>44694</v>
      </c>
      <c r="AP740" s="78">
        <v>44694</v>
      </c>
      <c r="AQ740" s="77" t="s">
        <v>89</v>
      </c>
      <c r="AR740" s="77"/>
      <c r="AS740" s="77"/>
      <c r="AT740" s="77"/>
      <c r="AU740" s="77"/>
      <c r="AV740" s="78"/>
      <c r="AW740" s="77" t="s">
        <v>1198</v>
      </c>
      <c r="AX740" s="77"/>
      <c r="AY740" s="77"/>
      <c r="AZ740" s="77"/>
      <c r="BA740" s="77"/>
      <c r="BB740" s="77"/>
      <c r="BC740" s="77"/>
      <c r="BD740" s="77"/>
      <c r="BE740" s="77">
        <f t="shared" si="100"/>
        <v>20</v>
      </c>
      <c r="BF740" s="77">
        <f t="shared" si="101"/>
        <v>5</v>
      </c>
      <c r="BG740" s="77">
        <f t="shared" si="102"/>
        <v>2022</v>
      </c>
      <c r="BH740" s="77"/>
    </row>
    <row r="741" spans="1:60">
      <c r="A741" s="77" t="s">
        <v>55</v>
      </c>
      <c r="B741" s="77" t="s">
        <v>56</v>
      </c>
      <c r="C741" s="77">
        <v>395271784</v>
      </c>
      <c r="D741" s="77"/>
      <c r="E741" s="77" t="s">
        <v>7166</v>
      </c>
      <c r="F741" s="77" t="s">
        <v>85</v>
      </c>
      <c r="G741" s="77" t="s">
        <v>7089</v>
      </c>
      <c r="H741" s="77" t="s">
        <v>7090</v>
      </c>
      <c r="I741" s="77" t="s">
        <v>5840</v>
      </c>
      <c r="J741" s="77" t="s">
        <v>85</v>
      </c>
      <c r="K741" s="309" t="s">
        <v>5841</v>
      </c>
      <c r="L741" s="77" t="s">
        <v>7080</v>
      </c>
      <c r="M741" s="77" t="s">
        <v>7081</v>
      </c>
      <c r="N741" s="77" t="s">
        <v>7082</v>
      </c>
      <c r="O741" s="77" t="s">
        <v>445</v>
      </c>
      <c r="P741" s="77">
        <v>76904</v>
      </c>
      <c r="Q741" s="77"/>
      <c r="R741" s="77"/>
      <c r="S741" s="77"/>
      <c r="T741" s="77"/>
      <c r="U741" s="77" t="s">
        <v>5828</v>
      </c>
      <c r="V741" s="77"/>
      <c r="W741" s="77" t="s">
        <v>7175</v>
      </c>
      <c r="X741" s="77">
        <v>480</v>
      </c>
      <c r="Y741" s="77">
        <v>580</v>
      </c>
      <c r="Z741" s="77">
        <v>20</v>
      </c>
      <c r="AA741" s="77">
        <f t="shared" si="95"/>
        <v>0.27839999999999998</v>
      </c>
      <c r="AB741" s="77" t="s">
        <v>70</v>
      </c>
      <c r="AC741" s="77"/>
      <c r="AD741" s="77"/>
      <c r="AE741" s="77"/>
      <c r="AF741" s="77">
        <f t="shared" si="96"/>
        <v>395271784</v>
      </c>
      <c r="AG741" s="77">
        <f t="shared" si="97"/>
        <v>580</v>
      </c>
      <c r="AH741" s="77">
        <f t="shared" si="98"/>
        <v>20</v>
      </c>
      <c r="AI741" s="77">
        <f t="shared" si="99"/>
        <v>0.27839999999999998</v>
      </c>
      <c r="AJ741" s="77" t="s">
        <v>72</v>
      </c>
      <c r="AK741" s="77">
        <v>395271784</v>
      </c>
      <c r="AL741" s="78">
        <v>44691</v>
      </c>
      <c r="AM741" s="78">
        <v>44691</v>
      </c>
      <c r="AN741" s="78">
        <v>44694</v>
      </c>
      <c r="AO741" s="78">
        <v>44694</v>
      </c>
      <c r="AP741" s="78">
        <v>44694</v>
      </c>
      <c r="AQ741" s="77" t="s">
        <v>89</v>
      </c>
      <c r="AR741" s="77"/>
      <c r="AS741" s="77"/>
      <c r="AT741" s="77"/>
      <c r="AU741" s="77"/>
      <c r="AV741" s="78"/>
      <c r="AW741" s="77" t="s">
        <v>1198</v>
      </c>
      <c r="AX741" s="77"/>
      <c r="AY741" s="77"/>
      <c r="AZ741" s="77"/>
      <c r="BA741" s="77"/>
      <c r="BB741" s="77"/>
      <c r="BC741" s="77"/>
      <c r="BD741" s="77"/>
      <c r="BE741" s="77">
        <f t="shared" si="100"/>
        <v>20</v>
      </c>
      <c r="BF741" s="77">
        <f t="shared" si="101"/>
        <v>5</v>
      </c>
      <c r="BG741" s="77">
        <f t="shared" si="102"/>
        <v>2022</v>
      </c>
      <c r="BH741" s="77"/>
    </row>
    <row r="742" spans="1:60">
      <c r="A742" s="77" t="s">
        <v>55</v>
      </c>
      <c r="B742" s="77" t="s">
        <v>56</v>
      </c>
      <c r="C742" s="77">
        <v>395271829</v>
      </c>
      <c r="D742" s="77"/>
      <c r="E742" s="77" t="s">
        <v>7166</v>
      </c>
      <c r="F742" s="77" t="s">
        <v>85</v>
      </c>
      <c r="G742" s="77" t="s">
        <v>7089</v>
      </c>
      <c r="H742" s="77" t="s">
        <v>7090</v>
      </c>
      <c r="I742" s="77" t="s">
        <v>5840</v>
      </c>
      <c r="J742" s="77" t="s">
        <v>85</v>
      </c>
      <c r="K742" s="309" t="s">
        <v>5841</v>
      </c>
      <c r="L742" s="77" t="s">
        <v>7080</v>
      </c>
      <c r="M742" s="77" t="s">
        <v>7081</v>
      </c>
      <c r="N742" s="77" t="s">
        <v>7082</v>
      </c>
      <c r="O742" s="77" t="s">
        <v>445</v>
      </c>
      <c r="P742" s="77">
        <v>76904</v>
      </c>
      <c r="Q742" s="77"/>
      <c r="R742" s="77"/>
      <c r="S742" s="77"/>
      <c r="T742" s="77"/>
      <c r="U742" s="77" t="s">
        <v>5828</v>
      </c>
      <c r="V742" s="77"/>
      <c r="W742" s="77" t="s">
        <v>7175</v>
      </c>
      <c r="X742" s="77">
        <v>480</v>
      </c>
      <c r="Y742" s="77">
        <v>580</v>
      </c>
      <c r="Z742" s="77">
        <v>20</v>
      </c>
      <c r="AA742" s="77">
        <f t="shared" si="95"/>
        <v>0.27839999999999998</v>
      </c>
      <c r="AB742" s="77" t="s">
        <v>70</v>
      </c>
      <c r="AC742" s="77"/>
      <c r="AD742" s="77"/>
      <c r="AE742" s="77"/>
      <c r="AF742" s="77">
        <f t="shared" si="96"/>
        <v>395271829</v>
      </c>
      <c r="AG742" s="77">
        <f t="shared" si="97"/>
        <v>580</v>
      </c>
      <c r="AH742" s="77">
        <f t="shared" si="98"/>
        <v>20</v>
      </c>
      <c r="AI742" s="77">
        <f t="shared" si="99"/>
        <v>0.27839999999999998</v>
      </c>
      <c r="AJ742" s="77" t="s">
        <v>72</v>
      </c>
      <c r="AK742" s="77">
        <v>395271829</v>
      </c>
      <c r="AL742" s="78">
        <v>44691</v>
      </c>
      <c r="AM742" s="78">
        <v>44691</v>
      </c>
      <c r="AN742" s="78">
        <v>44694</v>
      </c>
      <c r="AO742" s="78">
        <v>44694</v>
      </c>
      <c r="AP742" s="78">
        <v>44694</v>
      </c>
      <c r="AQ742" s="77" t="s">
        <v>89</v>
      </c>
      <c r="AR742" s="77" t="s">
        <v>7261</v>
      </c>
      <c r="AS742" s="77"/>
      <c r="AT742" s="77"/>
      <c r="AU742" s="77"/>
      <c r="AV742" s="78"/>
      <c r="AW742" s="77" t="s">
        <v>1198</v>
      </c>
      <c r="AX742" s="77"/>
      <c r="AY742" s="77"/>
      <c r="AZ742" s="77"/>
      <c r="BA742" s="77"/>
      <c r="BB742" s="77"/>
      <c r="BC742" s="77"/>
      <c r="BD742" s="77"/>
      <c r="BE742" s="77">
        <f t="shared" si="100"/>
        <v>20</v>
      </c>
      <c r="BF742" s="77">
        <f t="shared" si="101"/>
        <v>5</v>
      </c>
      <c r="BG742" s="77">
        <f t="shared" si="102"/>
        <v>2022</v>
      </c>
      <c r="BH742" s="77"/>
    </row>
    <row r="743" spans="1:60">
      <c r="A743" s="77" t="s">
        <v>55</v>
      </c>
      <c r="B743" s="77" t="s">
        <v>56</v>
      </c>
      <c r="C743" s="77">
        <v>395271871</v>
      </c>
      <c r="D743" s="77"/>
      <c r="E743" s="77" t="s">
        <v>7166</v>
      </c>
      <c r="F743" s="77" t="s">
        <v>85</v>
      </c>
      <c r="G743" s="77" t="s">
        <v>7089</v>
      </c>
      <c r="H743" s="77" t="s">
        <v>7090</v>
      </c>
      <c r="I743" s="77" t="s">
        <v>5840</v>
      </c>
      <c r="J743" s="77" t="s">
        <v>85</v>
      </c>
      <c r="K743" s="309" t="s">
        <v>5841</v>
      </c>
      <c r="L743" s="77" t="s">
        <v>7080</v>
      </c>
      <c r="M743" s="77" t="s">
        <v>7081</v>
      </c>
      <c r="N743" s="77" t="s">
        <v>7082</v>
      </c>
      <c r="O743" s="77" t="s">
        <v>445</v>
      </c>
      <c r="P743" s="77">
        <v>76904</v>
      </c>
      <c r="Q743" s="77"/>
      <c r="R743" s="77"/>
      <c r="S743" s="77"/>
      <c r="T743" s="77"/>
      <c r="U743" s="77" t="s">
        <v>5828</v>
      </c>
      <c r="V743" s="77"/>
      <c r="W743" s="77" t="s">
        <v>7175</v>
      </c>
      <c r="X743" s="77">
        <v>480</v>
      </c>
      <c r="Y743" s="77">
        <v>580</v>
      </c>
      <c r="Z743" s="77">
        <v>20</v>
      </c>
      <c r="AA743" s="77">
        <f t="shared" si="95"/>
        <v>0.27839999999999998</v>
      </c>
      <c r="AB743" s="77" t="s">
        <v>70</v>
      </c>
      <c r="AC743" s="77"/>
      <c r="AD743" s="77"/>
      <c r="AE743" s="77"/>
      <c r="AF743" s="77">
        <f t="shared" si="96"/>
        <v>395271871</v>
      </c>
      <c r="AG743" s="77">
        <f t="shared" si="97"/>
        <v>580</v>
      </c>
      <c r="AH743" s="77">
        <f t="shared" si="98"/>
        <v>20</v>
      </c>
      <c r="AI743" s="77">
        <f t="shared" si="99"/>
        <v>0.27839999999999998</v>
      </c>
      <c r="AJ743" s="77" t="s">
        <v>72</v>
      </c>
      <c r="AK743" s="77">
        <v>395271871</v>
      </c>
      <c r="AL743" s="78">
        <v>44691</v>
      </c>
      <c r="AM743" s="78">
        <v>44691</v>
      </c>
      <c r="AN743" s="78">
        <v>44694</v>
      </c>
      <c r="AO743" s="78">
        <v>44694</v>
      </c>
      <c r="AP743" s="78">
        <v>44694</v>
      </c>
      <c r="AQ743" s="77" t="s">
        <v>89</v>
      </c>
      <c r="AR743" s="77" t="s">
        <v>7262</v>
      </c>
      <c r="AS743" s="77"/>
      <c r="AT743" s="77"/>
      <c r="AU743" s="77"/>
      <c r="AV743" s="78"/>
      <c r="AW743" s="77" t="s">
        <v>1198</v>
      </c>
      <c r="AX743" s="77"/>
      <c r="AY743" s="77"/>
      <c r="AZ743" s="77"/>
      <c r="BA743" s="77"/>
      <c r="BB743" s="77"/>
      <c r="BC743" s="77"/>
      <c r="BD743" s="77"/>
      <c r="BE743" s="77">
        <f t="shared" si="100"/>
        <v>20</v>
      </c>
      <c r="BF743" s="77">
        <f t="shared" si="101"/>
        <v>5</v>
      </c>
      <c r="BG743" s="77">
        <f t="shared" si="102"/>
        <v>2022</v>
      </c>
      <c r="BH743" s="77"/>
    </row>
    <row r="744" spans="1:60">
      <c r="A744" s="77" t="s">
        <v>55</v>
      </c>
      <c r="B744" s="77" t="s">
        <v>56</v>
      </c>
      <c r="C744" s="77">
        <v>394732966</v>
      </c>
      <c r="D744" s="77"/>
      <c r="E744" s="77" t="s">
        <v>7166</v>
      </c>
      <c r="F744" s="77" t="s">
        <v>85</v>
      </c>
      <c r="G744" s="77" t="s">
        <v>7089</v>
      </c>
      <c r="H744" s="77" t="s">
        <v>7090</v>
      </c>
      <c r="I744" s="77" t="s">
        <v>5840</v>
      </c>
      <c r="J744" s="77" t="s">
        <v>85</v>
      </c>
      <c r="K744" s="309" t="s">
        <v>5841</v>
      </c>
      <c r="L744" s="77" t="s">
        <v>7080</v>
      </c>
      <c r="M744" s="77" t="s">
        <v>7081</v>
      </c>
      <c r="N744" s="77" t="s">
        <v>7082</v>
      </c>
      <c r="O744" s="77" t="s">
        <v>445</v>
      </c>
      <c r="P744" s="77">
        <v>76904</v>
      </c>
      <c r="Q744" s="77"/>
      <c r="R744" s="77"/>
      <c r="S744" s="77"/>
      <c r="T744" s="77"/>
      <c r="U744" s="77">
        <v>30397572</v>
      </c>
      <c r="V744" s="77"/>
      <c r="W744" s="77" t="s">
        <v>7175</v>
      </c>
      <c r="X744" s="77">
        <v>480</v>
      </c>
      <c r="Y744" s="77">
        <v>580</v>
      </c>
      <c r="Z744" s="77">
        <v>20</v>
      </c>
      <c r="AA744" s="77">
        <f t="shared" si="95"/>
        <v>0.27839999999999998</v>
      </c>
      <c r="AB744" s="77" t="s">
        <v>70</v>
      </c>
      <c r="AC744" s="77"/>
      <c r="AD744" s="77"/>
      <c r="AE744" s="77"/>
      <c r="AF744" s="77">
        <f t="shared" si="96"/>
        <v>394732966</v>
      </c>
      <c r="AG744" s="77">
        <f t="shared" si="97"/>
        <v>580</v>
      </c>
      <c r="AH744" s="77">
        <f t="shared" si="98"/>
        <v>20</v>
      </c>
      <c r="AI744" s="77">
        <f t="shared" si="99"/>
        <v>0.27839999999999998</v>
      </c>
      <c r="AJ744" s="77" t="s">
        <v>72</v>
      </c>
      <c r="AK744" s="77">
        <v>394732966</v>
      </c>
      <c r="AL744" s="78">
        <v>44694</v>
      </c>
      <c r="AM744" s="78">
        <v>44694</v>
      </c>
      <c r="AN744" s="78">
        <v>44697</v>
      </c>
      <c r="AO744" s="78">
        <v>44697</v>
      </c>
      <c r="AP744" s="78">
        <v>44697</v>
      </c>
      <c r="AQ744" s="77" t="s">
        <v>89</v>
      </c>
      <c r="AR744" s="77"/>
      <c r="AS744" s="77"/>
      <c r="AT744" s="77"/>
      <c r="AU744" s="77"/>
      <c r="AV744" s="78"/>
      <c r="AW744" s="77" t="s">
        <v>1198</v>
      </c>
      <c r="AX744" s="77"/>
      <c r="AY744" s="77"/>
      <c r="AZ744" s="77"/>
      <c r="BA744" s="77"/>
      <c r="BB744" s="77"/>
      <c r="BC744" s="77"/>
      <c r="BD744" s="77"/>
      <c r="BE744" s="77">
        <f t="shared" si="100"/>
        <v>20</v>
      </c>
      <c r="BF744" s="77">
        <f t="shared" si="101"/>
        <v>5</v>
      </c>
      <c r="BG744" s="77">
        <f t="shared" si="102"/>
        <v>2022</v>
      </c>
      <c r="BH744" s="77"/>
    </row>
    <row r="745" spans="1:60">
      <c r="A745" s="77" t="s">
        <v>55</v>
      </c>
      <c r="B745" s="77" t="s">
        <v>56</v>
      </c>
      <c r="C745" s="77">
        <v>395273058</v>
      </c>
      <c r="D745" s="77"/>
      <c r="E745" s="77" t="s">
        <v>7166</v>
      </c>
      <c r="F745" s="77" t="s">
        <v>85</v>
      </c>
      <c r="G745" s="77" t="s">
        <v>7089</v>
      </c>
      <c r="H745" s="77" t="s">
        <v>7090</v>
      </c>
      <c r="I745" s="77" t="s">
        <v>5840</v>
      </c>
      <c r="J745" s="77" t="s">
        <v>85</v>
      </c>
      <c r="K745" s="309" t="s">
        <v>5841</v>
      </c>
      <c r="L745" s="77" t="s">
        <v>7080</v>
      </c>
      <c r="M745" s="77" t="s">
        <v>7081</v>
      </c>
      <c r="N745" s="77" t="s">
        <v>7082</v>
      </c>
      <c r="O745" s="77" t="s">
        <v>445</v>
      </c>
      <c r="P745" s="77">
        <v>76904</v>
      </c>
      <c r="Q745" s="77"/>
      <c r="R745" s="77"/>
      <c r="S745" s="77"/>
      <c r="T745" s="77"/>
      <c r="U745" s="77">
        <v>12005832</v>
      </c>
      <c r="V745" s="77"/>
      <c r="W745" s="77" t="s">
        <v>4634</v>
      </c>
      <c r="X745" s="186">
        <v>480</v>
      </c>
      <c r="Y745" s="186">
        <v>390</v>
      </c>
      <c r="Z745" s="186">
        <v>13</v>
      </c>
      <c r="AA745" s="77">
        <f t="shared" si="95"/>
        <v>0.18720000000000001</v>
      </c>
      <c r="AB745" s="77" t="s">
        <v>70</v>
      </c>
      <c r="AC745" s="77"/>
      <c r="AD745" s="77"/>
      <c r="AE745" s="77"/>
      <c r="AF745" s="77">
        <f t="shared" si="96"/>
        <v>395273058</v>
      </c>
      <c r="AG745" s="77">
        <f t="shared" si="97"/>
        <v>390</v>
      </c>
      <c r="AH745" s="77">
        <f t="shared" si="98"/>
        <v>13</v>
      </c>
      <c r="AI745" s="77">
        <f t="shared" si="99"/>
        <v>0.18720000000000001</v>
      </c>
      <c r="AJ745" s="77" t="s">
        <v>72</v>
      </c>
      <c r="AK745" s="77">
        <v>395273058</v>
      </c>
      <c r="AL745" s="78">
        <v>44694</v>
      </c>
      <c r="AM745" s="78">
        <v>44694</v>
      </c>
      <c r="AN745" s="78">
        <v>44697</v>
      </c>
      <c r="AO745" s="78">
        <v>44697</v>
      </c>
      <c r="AP745" s="78">
        <v>44697</v>
      </c>
      <c r="AQ745" s="77" t="s">
        <v>89</v>
      </c>
      <c r="AR745" s="77"/>
      <c r="AS745" s="77"/>
      <c r="AT745" s="77"/>
      <c r="AU745" s="77"/>
      <c r="AV745" s="78"/>
      <c r="AW745" s="77" t="s">
        <v>1198</v>
      </c>
      <c r="AX745" s="77"/>
      <c r="AY745" s="77"/>
      <c r="AZ745" s="77"/>
      <c r="BA745" s="77"/>
      <c r="BB745" s="77"/>
      <c r="BC745" s="77"/>
      <c r="BD745" s="77"/>
      <c r="BE745" s="77">
        <f t="shared" si="100"/>
        <v>20</v>
      </c>
      <c r="BF745" s="77">
        <f t="shared" si="101"/>
        <v>5</v>
      </c>
      <c r="BG745" s="77">
        <f t="shared" si="102"/>
        <v>2022</v>
      </c>
      <c r="BH745" s="77"/>
    </row>
    <row r="746" spans="1:60">
      <c r="A746" s="77" t="s">
        <v>55</v>
      </c>
      <c r="B746" s="77" t="s">
        <v>56</v>
      </c>
      <c r="C746" s="77">
        <v>395273058</v>
      </c>
      <c r="D746" s="77"/>
      <c r="E746" s="77" t="s">
        <v>7166</v>
      </c>
      <c r="F746" s="77" t="s">
        <v>85</v>
      </c>
      <c r="G746" s="77" t="s">
        <v>7089</v>
      </c>
      <c r="H746" s="77" t="s">
        <v>7090</v>
      </c>
      <c r="I746" s="77" t="s">
        <v>5840</v>
      </c>
      <c r="J746" s="77" t="s">
        <v>85</v>
      </c>
      <c r="K746" s="309" t="s">
        <v>5841</v>
      </c>
      <c r="L746" s="77" t="s">
        <v>7080</v>
      </c>
      <c r="M746" s="77" t="s">
        <v>7081</v>
      </c>
      <c r="N746" s="77" t="s">
        <v>7082</v>
      </c>
      <c r="O746" s="77" t="s">
        <v>445</v>
      </c>
      <c r="P746" s="77">
        <v>76904</v>
      </c>
      <c r="Q746" s="77"/>
      <c r="R746" s="77"/>
      <c r="S746" s="77"/>
      <c r="T746" s="77"/>
      <c r="U746" s="77" t="s">
        <v>5828</v>
      </c>
      <c r="V746" s="77"/>
      <c r="W746" s="503" t="s">
        <v>7175</v>
      </c>
      <c r="X746" s="77">
        <v>480</v>
      </c>
      <c r="Y746" s="77">
        <v>29</v>
      </c>
      <c r="Z746" s="77">
        <v>1</v>
      </c>
      <c r="AA746" s="368">
        <f t="shared" si="95"/>
        <v>1.392E-2</v>
      </c>
      <c r="AB746" s="77" t="s">
        <v>70</v>
      </c>
      <c r="AC746" s="77"/>
      <c r="AD746" s="77"/>
      <c r="AE746" s="77"/>
      <c r="AF746" s="77">
        <f t="shared" si="96"/>
        <v>395273058</v>
      </c>
      <c r="AG746" s="77">
        <f t="shared" si="97"/>
        <v>29</v>
      </c>
      <c r="AH746" s="77">
        <f t="shared" si="98"/>
        <v>1</v>
      </c>
      <c r="AI746" s="77">
        <f t="shared" si="99"/>
        <v>1.392E-2</v>
      </c>
      <c r="AJ746" s="77" t="s">
        <v>72</v>
      </c>
      <c r="AK746" s="77">
        <v>395273058</v>
      </c>
      <c r="AL746" s="78">
        <v>44694</v>
      </c>
      <c r="AM746" s="78">
        <v>44694</v>
      </c>
      <c r="AN746" s="78">
        <v>44697</v>
      </c>
      <c r="AO746" s="78">
        <v>44697</v>
      </c>
      <c r="AP746" s="78">
        <v>44697</v>
      </c>
      <c r="AQ746" s="77" t="s">
        <v>89</v>
      </c>
      <c r="AR746" s="77"/>
      <c r="AS746" s="77"/>
      <c r="AT746" s="77"/>
      <c r="AU746" s="77"/>
      <c r="AV746" s="78"/>
      <c r="AW746" s="77" t="s">
        <v>1198</v>
      </c>
      <c r="AX746" s="77"/>
      <c r="AY746" s="77"/>
      <c r="AZ746" s="77"/>
      <c r="BA746" s="77"/>
      <c r="BB746" s="77"/>
      <c r="BC746" s="77"/>
      <c r="BD746" s="77"/>
      <c r="BE746" s="77">
        <f t="shared" si="100"/>
        <v>20</v>
      </c>
      <c r="BF746" s="77">
        <f t="shared" si="101"/>
        <v>5</v>
      </c>
      <c r="BG746" s="77">
        <f t="shared" si="102"/>
        <v>2022</v>
      </c>
      <c r="BH746" s="77"/>
    </row>
    <row r="747" spans="1:60">
      <c r="W747">
        <v>448485</v>
      </c>
    </row>
    <row r="748" spans="1:60">
      <c r="A748" s="77" t="s">
        <v>55</v>
      </c>
      <c r="B748" s="77" t="s">
        <v>56</v>
      </c>
      <c r="C748" s="77" t="s">
        <v>7263</v>
      </c>
      <c r="D748" s="77"/>
      <c r="E748" s="77" t="s">
        <v>7166</v>
      </c>
      <c r="F748" s="77" t="s">
        <v>5498</v>
      </c>
      <c r="G748" s="77" t="s">
        <v>5499</v>
      </c>
      <c r="H748" s="77" t="s">
        <v>7167</v>
      </c>
      <c r="I748" s="77" t="s">
        <v>5501</v>
      </c>
      <c r="J748" s="77" t="s">
        <v>445</v>
      </c>
      <c r="K748" s="77">
        <v>77536</v>
      </c>
      <c r="L748" s="77" t="s">
        <v>7080</v>
      </c>
      <c r="M748" s="77" t="s">
        <v>7081</v>
      </c>
      <c r="N748" s="77" t="s">
        <v>7082</v>
      </c>
      <c r="O748" s="77" t="s">
        <v>445</v>
      </c>
      <c r="P748" s="77">
        <v>76904</v>
      </c>
      <c r="Q748" s="77"/>
      <c r="R748" s="77"/>
      <c r="S748" s="77"/>
      <c r="T748" s="77"/>
      <c r="U748" s="77">
        <v>12005832</v>
      </c>
      <c r="V748" s="77"/>
      <c r="W748" s="77" t="s">
        <v>7168</v>
      </c>
      <c r="X748" s="77">
        <v>480</v>
      </c>
      <c r="Y748" s="77">
        <v>600</v>
      </c>
      <c r="Z748" s="77">
        <v>20</v>
      </c>
      <c r="AA748" s="77">
        <f>X748*Y748/1000000</f>
        <v>0.28799999999999998</v>
      </c>
      <c r="AB748" s="77" t="s">
        <v>70</v>
      </c>
      <c r="AC748" s="77"/>
      <c r="AD748" s="77"/>
      <c r="AE748" s="77"/>
      <c r="AF748" s="77" t="str">
        <f>C748</f>
        <v>TXDP220603_01</v>
      </c>
      <c r="AG748" s="77">
        <f t="shared" ref="AG748:AI750" si="103">Y748</f>
        <v>600</v>
      </c>
      <c r="AH748" s="77">
        <f t="shared" si="103"/>
        <v>20</v>
      </c>
      <c r="AI748" s="77">
        <f t="shared" si="103"/>
        <v>0.28799999999999998</v>
      </c>
      <c r="AJ748" s="77" t="s">
        <v>72</v>
      </c>
      <c r="AK748" s="77">
        <v>400194955</v>
      </c>
      <c r="AL748" s="78">
        <v>44718</v>
      </c>
      <c r="AM748" s="78">
        <v>44718</v>
      </c>
      <c r="AN748" s="78">
        <v>44719</v>
      </c>
      <c r="AO748" s="78">
        <v>44719</v>
      </c>
      <c r="AP748" s="78">
        <v>44719</v>
      </c>
      <c r="AQ748" s="77" t="s">
        <v>89</v>
      </c>
      <c r="AR748" s="77"/>
      <c r="AS748" s="77">
        <v>400194955</v>
      </c>
      <c r="AT748" s="77"/>
      <c r="AU748" s="77"/>
      <c r="AV748" s="78"/>
      <c r="AW748" s="77" t="s">
        <v>1198</v>
      </c>
      <c r="AX748" s="77"/>
      <c r="AY748" s="77"/>
      <c r="AZ748" s="77"/>
      <c r="BA748" s="77"/>
      <c r="BB748" s="77"/>
      <c r="BC748" s="77"/>
      <c r="BD748" s="77"/>
      <c r="BE748" s="77">
        <f>WEEKNUM(AL748)</f>
        <v>24</v>
      </c>
      <c r="BF748" s="77">
        <f>MONTH(AL748)</f>
        <v>6</v>
      </c>
      <c r="BG748" s="77">
        <f>YEAR(AL748)</f>
        <v>2022</v>
      </c>
      <c r="BH748" s="95"/>
    </row>
    <row r="749" spans="1:60">
      <c r="A749" s="77" t="s">
        <v>55</v>
      </c>
      <c r="B749" s="77" t="s">
        <v>56</v>
      </c>
      <c r="C749" s="77" t="s">
        <v>7264</v>
      </c>
      <c r="D749" s="77"/>
      <c r="E749" s="77" t="s">
        <v>7166</v>
      </c>
      <c r="F749" s="77" t="s">
        <v>5498</v>
      </c>
      <c r="G749" s="77" t="s">
        <v>5499</v>
      </c>
      <c r="H749" s="77" t="s">
        <v>7167</v>
      </c>
      <c r="I749" s="77" t="s">
        <v>5501</v>
      </c>
      <c r="J749" s="77" t="s">
        <v>445</v>
      </c>
      <c r="K749" s="77">
        <v>77536</v>
      </c>
      <c r="L749" s="77" t="s">
        <v>7080</v>
      </c>
      <c r="M749" s="77" t="s">
        <v>7081</v>
      </c>
      <c r="N749" s="77" t="s">
        <v>7082</v>
      </c>
      <c r="O749" s="77" t="s">
        <v>445</v>
      </c>
      <c r="P749" s="77">
        <v>76904</v>
      </c>
      <c r="Q749" s="77"/>
      <c r="R749" s="77"/>
      <c r="S749" s="77"/>
      <c r="T749" s="77"/>
      <c r="U749" s="77">
        <v>12005832</v>
      </c>
      <c r="V749" s="77"/>
      <c r="W749" s="77" t="s">
        <v>7168</v>
      </c>
      <c r="X749" s="77">
        <v>480</v>
      </c>
      <c r="Y749" s="77">
        <v>600</v>
      </c>
      <c r="Z749" s="77">
        <v>20</v>
      </c>
      <c r="AA749" s="77">
        <f>X749*Y749/1000000</f>
        <v>0.28799999999999998</v>
      </c>
      <c r="AB749" s="77" t="s">
        <v>70</v>
      </c>
      <c r="AC749" s="77"/>
      <c r="AD749" s="77"/>
      <c r="AE749" s="77"/>
      <c r="AF749" s="77" t="str">
        <f>C749</f>
        <v>TXDP220603_02</v>
      </c>
      <c r="AG749" s="77">
        <f t="shared" si="103"/>
        <v>600</v>
      </c>
      <c r="AH749" s="77">
        <f t="shared" si="103"/>
        <v>20</v>
      </c>
      <c r="AI749" s="77">
        <f t="shared" si="103"/>
        <v>0.28799999999999998</v>
      </c>
      <c r="AJ749" s="77" t="s">
        <v>72</v>
      </c>
      <c r="AK749" s="77">
        <v>400195034</v>
      </c>
      <c r="AL749" s="78">
        <v>44718</v>
      </c>
      <c r="AM749" s="78">
        <v>44718</v>
      </c>
      <c r="AN749" s="78">
        <v>44719</v>
      </c>
      <c r="AO749" s="78">
        <v>44719</v>
      </c>
      <c r="AP749" s="78">
        <v>44719</v>
      </c>
      <c r="AQ749" s="77" t="s">
        <v>89</v>
      </c>
      <c r="AR749" s="77" t="s">
        <v>7265</v>
      </c>
      <c r="AS749" s="77">
        <v>400195034</v>
      </c>
      <c r="AT749" s="77"/>
      <c r="AU749" s="77"/>
      <c r="AV749" s="78"/>
      <c r="AW749" s="77" t="s">
        <v>1198</v>
      </c>
      <c r="AX749" s="77"/>
      <c r="AY749" s="77"/>
      <c r="AZ749" s="77"/>
      <c r="BA749" s="77"/>
      <c r="BB749" s="77"/>
      <c r="BC749" s="77"/>
      <c r="BD749" s="77"/>
      <c r="BE749" s="77">
        <f>WEEKNUM(AL749)</f>
        <v>24</v>
      </c>
      <c r="BF749" s="77">
        <f>MONTH(AL749)</f>
        <v>6</v>
      </c>
      <c r="BG749" s="77">
        <f>YEAR(AL749)</f>
        <v>2022</v>
      </c>
      <c r="BH749" s="95"/>
    </row>
    <row r="750" spans="1:60">
      <c r="A750" s="101" t="s">
        <v>55</v>
      </c>
      <c r="B750" s="101" t="s">
        <v>56</v>
      </c>
      <c r="C750" s="101" t="s">
        <v>7266</v>
      </c>
      <c r="D750" s="101"/>
      <c r="E750" s="101" t="s">
        <v>7166</v>
      </c>
      <c r="F750" s="101" t="s">
        <v>5498</v>
      </c>
      <c r="G750" s="101" t="s">
        <v>5499</v>
      </c>
      <c r="H750" s="101" t="s">
        <v>7167</v>
      </c>
      <c r="I750" s="101" t="s">
        <v>5501</v>
      </c>
      <c r="J750" s="101" t="s">
        <v>445</v>
      </c>
      <c r="K750" s="101">
        <v>77536</v>
      </c>
      <c r="L750" s="101" t="s">
        <v>7080</v>
      </c>
      <c r="M750" s="101" t="s">
        <v>7081</v>
      </c>
      <c r="N750" s="101" t="s">
        <v>7082</v>
      </c>
      <c r="O750" s="101" t="s">
        <v>445</v>
      </c>
      <c r="P750" s="101">
        <v>76904</v>
      </c>
      <c r="Q750" s="101"/>
      <c r="R750" s="101"/>
      <c r="S750" s="101"/>
      <c r="T750" s="101"/>
      <c r="U750" s="101">
        <v>12005832</v>
      </c>
      <c r="V750" s="101"/>
      <c r="W750" s="101" t="s">
        <v>7168</v>
      </c>
      <c r="X750" s="278">
        <v>480</v>
      </c>
      <c r="Y750" s="278">
        <v>35</v>
      </c>
      <c r="Z750" s="278">
        <v>2</v>
      </c>
      <c r="AA750" s="101">
        <f>X750*Y750/1000000</f>
        <v>1.6799999999999999E-2</v>
      </c>
      <c r="AB750" s="101" t="s">
        <v>70</v>
      </c>
      <c r="AC750" s="101"/>
      <c r="AD750" s="101"/>
      <c r="AE750" s="101"/>
      <c r="AF750" s="101" t="str">
        <f>C750</f>
        <v>TXDP220603_03</v>
      </c>
      <c r="AG750" s="101">
        <f t="shared" si="103"/>
        <v>35</v>
      </c>
      <c r="AH750" s="101">
        <f t="shared" si="103"/>
        <v>2</v>
      </c>
      <c r="AI750" s="101">
        <f t="shared" si="103"/>
        <v>1.6799999999999999E-2</v>
      </c>
      <c r="AJ750" s="101" t="s">
        <v>72</v>
      </c>
      <c r="AK750" s="278"/>
      <c r="AL750" s="366"/>
      <c r="AM750" s="366"/>
      <c r="AN750" s="366"/>
      <c r="AO750" s="366"/>
      <c r="AP750" s="366"/>
      <c r="AQ750" s="278"/>
      <c r="AR750" s="278" t="s">
        <v>7267</v>
      </c>
      <c r="AS750" s="101"/>
      <c r="AT750" s="101"/>
      <c r="AU750" s="101"/>
      <c r="AV750" s="572"/>
      <c r="AW750" s="101" t="s">
        <v>1198</v>
      </c>
      <c r="AX750" s="101"/>
      <c r="AY750" s="101"/>
      <c r="AZ750" s="101"/>
      <c r="BA750" s="101"/>
      <c r="BB750" s="101"/>
      <c r="BC750" s="101"/>
      <c r="BD750" s="101"/>
      <c r="BE750" s="101">
        <f>WEEKNUM(AL750)</f>
        <v>0</v>
      </c>
      <c r="BF750" s="101">
        <f>MONTH(AL750)</f>
        <v>1</v>
      </c>
      <c r="BG750" s="101">
        <f>YEAR(AL750)</f>
        <v>1900</v>
      </c>
      <c r="BH750" s="629"/>
    </row>
    <row r="752" spans="1:60">
      <c r="A752" s="505" t="s">
        <v>55</v>
      </c>
      <c r="B752" s="505" t="s">
        <v>56</v>
      </c>
      <c r="C752" s="505">
        <v>394156866</v>
      </c>
      <c r="D752" s="505"/>
      <c r="E752" s="505" t="s">
        <v>7166</v>
      </c>
      <c r="F752" s="505" t="s">
        <v>5498</v>
      </c>
      <c r="G752" s="505" t="s">
        <v>5499</v>
      </c>
      <c r="H752" s="505" t="s">
        <v>7167</v>
      </c>
      <c r="I752" s="505" t="s">
        <v>5501</v>
      </c>
      <c r="J752" s="505" t="s">
        <v>445</v>
      </c>
      <c r="K752" s="505">
        <v>77536</v>
      </c>
      <c r="L752" s="505" t="s">
        <v>7080</v>
      </c>
      <c r="M752" s="505" t="s">
        <v>7081</v>
      </c>
      <c r="N752" s="505" t="s">
        <v>7082</v>
      </c>
      <c r="O752" s="505" t="s">
        <v>445</v>
      </c>
      <c r="P752" s="505">
        <v>76904</v>
      </c>
      <c r="Q752" s="505"/>
      <c r="R752" s="505"/>
      <c r="S752" s="505"/>
      <c r="T752" s="505"/>
      <c r="U752" s="505">
        <v>30397571</v>
      </c>
      <c r="V752" s="505"/>
      <c r="W752" s="505" t="s">
        <v>6546</v>
      </c>
      <c r="X752" s="505">
        <v>475</v>
      </c>
      <c r="Y752" s="505">
        <v>232</v>
      </c>
      <c r="Z752" s="505">
        <v>8</v>
      </c>
      <c r="AA752" s="506">
        <f t="shared" ref="AA752:AA753" si="104">X752*Y752/1000000</f>
        <v>0.11020000000000001</v>
      </c>
      <c r="AB752" s="505" t="s">
        <v>70</v>
      </c>
      <c r="AC752" s="505"/>
      <c r="AD752" s="505"/>
      <c r="AE752" s="505"/>
      <c r="AF752" s="505">
        <f>C752</f>
        <v>394156866</v>
      </c>
      <c r="AG752" s="505">
        <f t="shared" ref="AG752:AI753" si="105">Y752</f>
        <v>232</v>
      </c>
      <c r="AH752" s="505">
        <f t="shared" si="105"/>
        <v>8</v>
      </c>
      <c r="AI752" s="505">
        <f t="shared" si="105"/>
        <v>0.11020000000000001</v>
      </c>
      <c r="AJ752" s="505" t="s">
        <v>72</v>
      </c>
      <c r="AK752" s="505"/>
      <c r="AL752" s="606">
        <v>44656</v>
      </c>
      <c r="AM752" s="606">
        <v>44656</v>
      </c>
      <c r="AN752" s="606">
        <v>44657</v>
      </c>
      <c r="AO752" s="606">
        <v>44657</v>
      </c>
      <c r="AP752" s="606">
        <v>44657</v>
      </c>
      <c r="AQ752" s="505" t="s">
        <v>89</v>
      </c>
      <c r="AR752" s="505" t="s">
        <v>7268</v>
      </c>
      <c r="AS752" s="505"/>
      <c r="AT752" s="505"/>
      <c r="AU752" s="505"/>
      <c r="AV752" s="606"/>
      <c r="AW752" s="505" t="s">
        <v>1198</v>
      </c>
      <c r="AX752" s="505"/>
      <c r="AY752" s="505"/>
      <c r="AZ752" s="505"/>
      <c r="BA752" s="505"/>
      <c r="BB752" s="505"/>
      <c r="BC752" s="505"/>
      <c r="BD752" s="505"/>
      <c r="BE752" s="505">
        <f>WEEKNUM(AL752)</f>
        <v>15</v>
      </c>
      <c r="BF752" s="505">
        <f>MONTH(AL752)</f>
        <v>4</v>
      </c>
      <c r="BG752" s="505">
        <f>YEAR(AL752)</f>
        <v>2022</v>
      </c>
      <c r="BH752" s="505"/>
    </row>
    <row r="753" spans="1:60">
      <c r="A753" s="505" t="s">
        <v>55</v>
      </c>
      <c r="B753" s="505" t="s">
        <v>56</v>
      </c>
      <c r="C753" s="505">
        <v>392037115</v>
      </c>
      <c r="D753" s="505"/>
      <c r="E753" s="505" t="s">
        <v>7166</v>
      </c>
      <c r="F753" s="505" t="s">
        <v>5498</v>
      </c>
      <c r="G753" s="505" t="s">
        <v>5499</v>
      </c>
      <c r="H753" s="505" t="s">
        <v>7167</v>
      </c>
      <c r="I753" s="505" t="s">
        <v>5501</v>
      </c>
      <c r="J753" s="505" t="s">
        <v>445</v>
      </c>
      <c r="K753" s="505">
        <v>77536</v>
      </c>
      <c r="L753" s="505" t="s">
        <v>7080</v>
      </c>
      <c r="M753" s="505" t="s">
        <v>7081</v>
      </c>
      <c r="N753" s="505" t="s">
        <v>7082</v>
      </c>
      <c r="O753" s="505" t="s">
        <v>445</v>
      </c>
      <c r="P753" s="505">
        <v>76904</v>
      </c>
      <c r="Q753" s="505"/>
      <c r="R753" s="505"/>
      <c r="S753" s="505"/>
      <c r="T753" s="505"/>
      <c r="U753" s="505">
        <v>30397571</v>
      </c>
      <c r="V753" s="505"/>
      <c r="W753" s="505" t="s">
        <v>6546</v>
      </c>
      <c r="X753" s="505">
        <v>475</v>
      </c>
      <c r="Y753" s="505">
        <v>580</v>
      </c>
      <c r="Z753" s="505">
        <v>20</v>
      </c>
      <c r="AA753" s="506">
        <f t="shared" si="104"/>
        <v>0.27550000000000002</v>
      </c>
      <c r="AB753" s="505" t="s">
        <v>70</v>
      </c>
      <c r="AC753" s="505"/>
      <c r="AD753" s="505"/>
      <c r="AE753" s="505"/>
      <c r="AF753" s="505">
        <f>C753</f>
        <v>392037115</v>
      </c>
      <c r="AG753" s="505">
        <f t="shared" si="105"/>
        <v>580</v>
      </c>
      <c r="AH753" s="505">
        <f t="shared" si="105"/>
        <v>20</v>
      </c>
      <c r="AI753" s="505">
        <f t="shared" si="105"/>
        <v>0.27550000000000002</v>
      </c>
      <c r="AJ753" s="505" t="s">
        <v>72</v>
      </c>
      <c r="AK753" s="505"/>
      <c r="AL753" s="606">
        <v>44656</v>
      </c>
      <c r="AM753" s="606">
        <v>44656</v>
      </c>
      <c r="AN753" s="606">
        <v>44657</v>
      </c>
      <c r="AO753" s="606">
        <v>44657</v>
      </c>
      <c r="AP753" s="606">
        <v>44657</v>
      </c>
      <c r="AQ753" s="505" t="s">
        <v>89</v>
      </c>
      <c r="AR753" s="505" t="s">
        <v>7268</v>
      </c>
      <c r="AS753" s="505"/>
      <c r="AT753" s="505"/>
      <c r="AU753" s="505"/>
      <c r="AV753" s="606"/>
      <c r="AW753" s="505" t="s">
        <v>1198</v>
      </c>
      <c r="AX753" s="505"/>
      <c r="AY753" s="505"/>
      <c r="AZ753" s="505"/>
      <c r="BA753" s="505"/>
      <c r="BB753" s="505"/>
      <c r="BC753" s="505"/>
      <c r="BD753" s="505"/>
      <c r="BE753" s="505">
        <f>WEEKNUM(AL753)</f>
        <v>15</v>
      </c>
      <c r="BF753" s="505">
        <f>MONTH(AL753)</f>
        <v>4</v>
      </c>
      <c r="BG753" s="505">
        <f>YEAR(AL753)</f>
        <v>2022</v>
      </c>
      <c r="BH753" s="505"/>
    </row>
    <row r="755" spans="1:60">
      <c r="A755" s="77" t="s">
        <v>55</v>
      </c>
      <c r="B755" s="77" t="s">
        <v>56</v>
      </c>
      <c r="C755" s="77">
        <v>393873238</v>
      </c>
      <c r="D755" s="77"/>
      <c r="E755" s="77" t="s">
        <v>7166</v>
      </c>
      <c r="F755" s="77"/>
      <c r="G755" s="77" t="s">
        <v>7269</v>
      </c>
      <c r="H755" s="77" t="s">
        <v>5856</v>
      </c>
      <c r="I755" s="77" t="s">
        <v>6216</v>
      </c>
      <c r="J755" s="77" t="s">
        <v>85</v>
      </c>
      <c r="K755" s="309" t="s">
        <v>5858</v>
      </c>
      <c r="L755" s="77" t="s">
        <v>7080</v>
      </c>
      <c r="M755" s="77" t="s">
        <v>7081</v>
      </c>
      <c r="N755" s="77" t="s">
        <v>7082</v>
      </c>
      <c r="O755" s="77" t="s">
        <v>445</v>
      </c>
      <c r="P755" s="77">
        <v>76904</v>
      </c>
      <c r="Q755" s="77"/>
      <c r="R755" s="77"/>
      <c r="S755" s="77"/>
      <c r="T755" s="77"/>
      <c r="U755" s="77">
        <v>12005832</v>
      </c>
      <c r="V755" s="77"/>
      <c r="W755" s="77" t="s">
        <v>7175</v>
      </c>
      <c r="X755" s="77">
        <v>480</v>
      </c>
      <c r="Y755" s="77">
        <v>600</v>
      </c>
      <c r="Z755" s="77">
        <v>20</v>
      </c>
      <c r="AA755" s="77">
        <f t="shared" ref="AA755:AA756" si="106">X755*Y755/1000000</f>
        <v>0.28799999999999998</v>
      </c>
      <c r="AB755" s="77" t="s">
        <v>70</v>
      </c>
      <c r="AC755" s="77"/>
      <c r="AD755" s="77"/>
      <c r="AE755" s="77"/>
      <c r="AF755" s="77">
        <f t="shared" ref="AF755:AF756" si="107">C755</f>
        <v>393873238</v>
      </c>
      <c r="AG755" s="77">
        <f t="shared" ref="AG755:AG756" si="108">Y755</f>
        <v>600</v>
      </c>
      <c r="AH755" s="77">
        <f t="shared" ref="AH755:AH756" si="109">Z755</f>
        <v>20</v>
      </c>
      <c r="AI755" s="77">
        <f t="shared" ref="AI755:AI756" si="110">AA755</f>
        <v>0.28799999999999998</v>
      </c>
      <c r="AJ755" s="77" t="s">
        <v>72</v>
      </c>
      <c r="AK755" s="77">
        <v>393873238</v>
      </c>
      <c r="AL755" s="78">
        <v>44652</v>
      </c>
      <c r="AM755" s="78">
        <v>44652</v>
      </c>
      <c r="AN755" s="78">
        <v>44655</v>
      </c>
      <c r="AO755" s="78">
        <v>44655</v>
      </c>
      <c r="AP755" s="78">
        <v>44655</v>
      </c>
      <c r="AQ755" s="77" t="s">
        <v>89</v>
      </c>
      <c r="AR755" s="77" t="s">
        <v>7270</v>
      </c>
      <c r="AS755" s="77"/>
      <c r="AT755" s="77"/>
      <c r="AU755" s="77"/>
      <c r="AV755" s="78"/>
      <c r="AW755" s="77" t="s">
        <v>1198</v>
      </c>
      <c r="AX755" s="77"/>
      <c r="AY755" s="77"/>
      <c r="AZ755" s="77"/>
      <c r="BA755" s="77"/>
      <c r="BB755" s="77"/>
      <c r="BC755" s="77"/>
      <c r="BD755" s="77"/>
      <c r="BE755" s="77">
        <f t="shared" ref="BE755:BE756" si="111">WEEKNUM(AL755)</f>
        <v>14</v>
      </c>
      <c r="BF755" s="77">
        <f t="shared" ref="BF755:BF756" si="112">MONTH(AL755)</f>
        <v>4</v>
      </c>
      <c r="BG755" s="77">
        <f t="shared" ref="BG755:BG756" si="113">YEAR(AL755)</f>
        <v>2022</v>
      </c>
      <c r="BH755" s="77"/>
    </row>
    <row r="756" spans="1:60">
      <c r="A756" s="77" t="s">
        <v>55</v>
      </c>
      <c r="B756" s="77" t="s">
        <v>56</v>
      </c>
      <c r="C756" s="77">
        <v>393872829</v>
      </c>
      <c r="D756" s="77"/>
      <c r="E756" s="77" t="s">
        <v>7166</v>
      </c>
      <c r="F756" s="77"/>
      <c r="G756" s="77" t="s">
        <v>7269</v>
      </c>
      <c r="H756" s="77" t="s">
        <v>5856</v>
      </c>
      <c r="I756" s="77" t="s">
        <v>6216</v>
      </c>
      <c r="J756" s="77" t="s">
        <v>85</v>
      </c>
      <c r="K756" s="309" t="s">
        <v>5858</v>
      </c>
      <c r="L756" s="77" t="s">
        <v>7080</v>
      </c>
      <c r="M756" s="77" t="s">
        <v>7081</v>
      </c>
      <c r="N756" s="77" t="s">
        <v>7082</v>
      </c>
      <c r="O756" s="77" t="s">
        <v>445</v>
      </c>
      <c r="P756" s="77">
        <v>76904</v>
      </c>
      <c r="Q756" s="77"/>
      <c r="R756" s="77"/>
      <c r="S756" s="77"/>
      <c r="T756" s="77"/>
      <c r="U756" s="77">
        <v>12005832</v>
      </c>
      <c r="V756" s="77"/>
      <c r="W756" s="77" t="s">
        <v>7175</v>
      </c>
      <c r="X756" s="77">
        <v>480</v>
      </c>
      <c r="Y756" s="77">
        <v>600</v>
      </c>
      <c r="Z756" s="77">
        <v>20</v>
      </c>
      <c r="AA756" s="77">
        <f t="shared" si="106"/>
        <v>0.28799999999999998</v>
      </c>
      <c r="AB756" s="77" t="s">
        <v>70</v>
      </c>
      <c r="AC756" s="77"/>
      <c r="AD756" s="77"/>
      <c r="AE756" s="77"/>
      <c r="AF756" s="77">
        <f t="shared" si="107"/>
        <v>393872829</v>
      </c>
      <c r="AG756" s="77">
        <f t="shared" si="108"/>
        <v>600</v>
      </c>
      <c r="AH756" s="77">
        <f t="shared" si="109"/>
        <v>20</v>
      </c>
      <c r="AI756" s="77">
        <f t="shared" si="110"/>
        <v>0.28799999999999998</v>
      </c>
      <c r="AJ756" s="77" t="s">
        <v>72</v>
      </c>
      <c r="AK756" s="77">
        <v>393872829</v>
      </c>
      <c r="AL756" s="78">
        <v>44652</v>
      </c>
      <c r="AM756" s="78">
        <v>44652</v>
      </c>
      <c r="AN756" s="78">
        <v>44656</v>
      </c>
      <c r="AO756" s="78">
        <v>44656</v>
      </c>
      <c r="AP756" s="78">
        <v>44656</v>
      </c>
      <c r="AQ756" s="77" t="s">
        <v>89</v>
      </c>
      <c r="AR756" s="77" t="s">
        <v>7270</v>
      </c>
      <c r="AS756" s="77"/>
      <c r="AT756" s="77"/>
      <c r="AU756" s="77"/>
      <c r="AV756" s="78"/>
      <c r="AW756" s="77" t="s">
        <v>1198</v>
      </c>
      <c r="AX756" s="77"/>
      <c r="AY756" s="77"/>
      <c r="AZ756" s="77"/>
      <c r="BA756" s="77"/>
      <c r="BB756" s="77"/>
      <c r="BC756" s="77"/>
      <c r="BD756" s="77"/>
      <c r="BE756" s="77">
        <f t="shared" si="111"/>
        <v>14</v>
      </c>
      <c r="BF756" s="77">
        <f t="shared" si="112"/>
        <v>4</v>
      </c>
      <c r="BG756" s="77">
        <f t="shared" si="113"/>
        <v>2022</v>
      </c>
      <c r="BH756" s="77"/>
    </row>
    <row r="762" spans="1:60">
      <c r="W762" t="s">
        <v>7271</v>
      </c>
      <c r="X762">
        <v>448485</v>
      </c>
    </row>
    <row r="763" spans="1:60">
      <c r="W763" t="s">
        <v>7272</v>
      </c>
      <c r="X763">
        <v>447385</v>
      </c>
    </row>
    <row r="764" spans="1:60">
      <c r="W764" t="s">
        <v>7273</v>
      </c>
      <c r="X764">
        <f>X762-X763</f>
        <v>1100</v>
      </c>
    </row>
    <row r="765" spans="1:60">
      <c r="W765" t="s">
        <v>7274</v>
      </c>
      <c r="X765">
        <v>135</v>
      </c>
    </row>
    <row r="770" spans="21:22">
      <c r="U770" s="278" t="s">
        <v>7275</v>
      </c>
      <c r="V770" s="278" t="s">
        <v>7276</v>
      </c>
    </row>
    <row r="771" spans="21:22">
      <c r="U771" s="101">
        <v>12005832</v>
      </c>
      <c r="V771" s="278">
        <v>30</v>
      </c>
    </row>
    <row r="772" spans="21:22">
      <c r="U772" s="101">
        <v>30390372</v>
      </c>
      <c r="V772" s="278">
        <v>29</v>
      </c>
    </row>
    <row r="773" spans="21:22">
      <c r="U773" s="101">
        <v>30397572</v>
      </c>
      <c r="V773" s="278">
        <v>29</v>
      </c>
    </row>
    <row r="774" spans="21:22">
      <c r="U774" s="101">
        <v>49303156</v>
      </c>
      <c r="V774" s="278">
        <v>29</v>
      </c>
    </row>
  </sheetData>
  <autoFilter ref="A1:BH1" xr:uid="{E8329DF8-9478-49B1-8A87-E47D6991A0AF}"/>
  <phoneticPr fontId="7" type="noConversion"/>
  <conditionalFormatting sqref="C99:C105">
    <cfRule type="duplicateValues" dxfId="69" priority="37"/>
  </conditionalFormatting>
  <conditionalFormatting sqref="C99:C105">
    <cfRule type="duplicateValues" dxfId="68" priority="36"/>
  </conditionalFormatting>
  <conditionalFormatting sqref="C106:C112">
    <cfRule type="duplicateValues" dxfId="67" priority="35"/>
  </conditionalFormatting>
  <conditionalFormatting sqref="C106:C112">
    <cfRule type="duplicateValues" dxfId="66" priority="34"/>
  </conditionalFormatting>
  <conditionalFormatting sqref="C2:C44 C98">
    <cfRule type="duplicateValues" dxfId="65" priority="38"/>
  </conditionalFormatting>
  <conditionalFormatting sqref="C45:C52">
    <cfRule type="duplicateValues" dxfId="64" priority="39"/>
  </conditionalFormatting>
  <conditionalFormatting sqref="C53">
    <cfRule type="duplicateValues" dxfId="63" priority="40"/>
  </conditionalFormatting>
  <conditionalFormatting sqref="C2:C53 C98">
    <cfRule type="duplicateValues" dxfId="62" priority="41"/>
  </conditionalFormatting>
  <conditionalFormatting sqref="C113:C115">
    <cfRule type="duplicateValues" dxfId="61" priority="42"/>
  </conditionalFormatting>
  <conditionalFormatting sqref="AK99:AK105">
    <cfRule type="duplicateValues" dxfId="60" priority="28"/>
  </conditionalFormatting>
  <conditionalFormatting sqref="AK99:AK105">
    <cfRule type="duplicateValues" dxfId="59" priority="27"/>
  </conditionalFormatting>
  <conditionalFormatting sqref="AK106:AK112">
    <cfRule type="duplicateValues" dxfId="58" priority="26"/>
  </conditionalFormatting>
  <conditionalFormatting sqref="AK106:AK112">
    <cfRule type="duplicateValues" dxfId="57" priority="25"/>
  </conditionalFormatting>
  <conditionalFormatting sqref="AK2:AK44 AK98">
    <cfRule type="duplicateValues" dxfId="56" priority="29"/>
  </conditionalFormatting>
  <conditionalFormatting sqref="AK45:AK52">
    <cfRule type="duplicateValues" dxfId="55" priority="30"/>
  </conditionalFormatting>
  <conditionalFormatting sqref="AK53">
    <cfRule type="duplicateValues" dxfId="54" priority="31"/>
  </conditionalFormatting>
  <conditionalFormatting sqref="AK2:AK53 AK98">
    <cfRule type="duplicateValues" dxfId="53" priority="32"/>
  </conditionalFormatting>
  <conditionalFormatting sqref="AK113:AK115">
    <cfRule type="duplicateValues" dxfId="52" priority="33"/>
  </conditionalFormatting>
  <conditionalFormatting sqref="C511 C508:C509 C400:C472 C527:C534 C563:C568 C576:C592 C612:C617 C608:C610 C651:C670 C731:C746">
    <cfRule type="duplicateValues" dxfId="51" priority="23"/>
  </conditionalFormatting>
  <conditionalFormatting sqref="C511 C400:C486 C508:C509 C527:C534 C563:C568 C576:C592 C612:C617 C608:C610 C651:C670 C496:C503 C731:C746">
    <cfRule type="duplicateValues" dxfId="50" priority="24"/>
  </conditionalFormatting>
  <conditionalFormatting sqref="C540:C547">
    <cfRule type="duplicateValues" dxfId="49" priority="21"/>
  </conditionalFormatting>
  <conditionalFormatting sqref="C540:C547">
    <cfRule type="duplicateValues" dxfId="48" priority="22"/>
  </conditionalFormatting>
  <conditionalFormatting sqref="C526">
    <cfRule type="duplicateValues" dxfId="47" priority="19"/>
  </conditionalFormatting>
  <conditionalFormatting sqref="C526">
    <cfRule type="duplicateValues" dxfId="46" priority="20"/>
  </conditionalFormatting>
  <conditionalFormatting sqref="C487:C495">
    <cfRule type="duplicateValues" dxfId="45" priority="18"/>
  </conditionalFormatting>
  <conditionalFormatting sqref="C570:C571">
    <cfRule type="duplicateValues" dxfId="44" priority="16"/>
  </conditionalFormatting>
  <conditionalFormatting sqref="C570:C571">
    <cfRule type="duplicateValues" dxfId="43" priority="17"/>
  </conditionalFormatting>
  <conditionalFormatting sqref="C593:C594">
    <cfRule type="duplicateValues" dxfId="42" priority="14"/>
  </conditionalFormatting>
  <conditionalFormatting sqref="C593:C594">
    <cfRule type="duplicateValues" dxfId="41" priority="15"/>
  </conditionalFormatting>
  <conditionalFormatting sqref="C575">
    <cfRule type="duplicateValues" dxfId="40" priority="12"/>
  </conditionalFormatting>
  <conditionalFormatting sqref="C575">
    <cfRule type="duplicateValues" dxfId="39" priority="13"/>
  </conditionalFormatting>
  <conditionalFormatting sqref="C605:C607">
    <cfRule type="duplicateValues" dxfId="38" priority="10"/>
  </conditionalFormatting>
  <conditionalFormatting sqref="C605:C607">
    <cfRule type="duplicateValues" dxfId="37" priority="11"/>
  </conditionalFormatting>
  <conditionalFormatting sqref="C623:C624">
    <cfRule type="duplicateValues" dxfId="36" priority="8"/>
  </conditionalFormatting>
  <conditionalFormatting sqref="C623:C624">
    <cfRule type="duplicateValues" dxfId="35" priority="9"/>
  </conditionalFormatting>
  <conditionalFormatting sqref="C755">
    <cfRule type="duplicateValues" dxfId="34" priority="5"/>
  </conditionalFormatting>
  <conditionalFormatting sqref="C755">
    <cfRule type="duplicateValues" dxfId="33" priority="6"/>
  </conditionalFormatting>
  <conditionalFormatting sqref="C755">
    <cfRule type="duplicateValues" dxfId="32" priority="4"/>
  </conditionalFormatting>
  <conditionalFormatting sqref="C756">
    <cfRule type="duplicateValues" dxfId="31" priority="1"/>
  </conditionalFormatting>
  <conditionalFormatting sqref="C756">
    <cfRule type="duplicateValues" dxfId="30" priority="2"/>
  </conditionalFormatting>
  <conditionalFormatting sqref="C756">
    <cfRule type="duplicateValues" dxfId="29" priority="3"/>
  </conditionalFormatting>
  <conditionalFormatting sqref="C400:C728">
    <cfRule type="duplicateValues" dxfId="28" priority="178"/>
  </conditionalFormatting>
  <pageMargins left="0.7" right="0.7" top="0.75" bottom="0.75" header="0.3" footer="0.3"/>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CE559-D9F3-46DD-8EAA-4470289F1A05}">
  <dimension ref="A1:BH134"/>
  <sheetViews>
    <sheetView workbookViewId="0">
      <pane ySplit="1" topLeftCell="A101" activePane="bottomLeft" state="frozen"/>
      <selection pane="bottomLeft" activeCell="A134" sqref="A134"/>
    </sheetView>
  </sheetViews>
  <sheetFormatPr defaultRowHeight="15"/>
  <cols>
    <col min="1" max="1" width="7.5703125" customWidth="1"/>
    <col min="2" max="2" width="17.85546875" bestFit="1" customWidth="1"/>
    <col min="3" max="3" width="11.85546875" bestFit="1" customWidth="1"/>
    <col min="4" max="4" width="14.140625" style="123" bestFit="1" customWidth="1"/>
    <col min="5" max="5" width="9.5703125" bestFit="1" customWidth="1"/>
    <col min="6" max="6" width="9.5703125" customWidth="1"/>
    <col min="7" max="7" width="22.28515625" bestFit="1" customWidth="1"/>
    <col min="8" max="8" width="20" bestFit="1" customWidth="1"/>
    <col min="9" max="9" width="16.42578125" bestFit="1" customWidth="1"/>
    <col min="10" max="10" width="17.28515625" bestFit="1" customWidth="1"/>
    <col min="11" max="11" width="15.140625" bestFit="1" customWidth="1"/>
    <col min="12" max="12" width="43.7109375" bestFit="1" customWidth="1"/>
    <col min="13" max="13" width="17" customWidth="1"/>
    <col min="14" max="14" width="10.85546875" customWidth="1"/>
    <col min="15" max="15" width="4" customWidth="1"/>
    <col min="16" max="16" width="7.5703125" customWidth="1"/>
    <col min="17" max="17" width="6.28515625" customWidth="1"/>
    <col min="18" max="18" width="20.5703125" bestFit="1" customWidth="1"/>
    <col min="19" max="19" width="14.85546875" bestFit="1" customWidth="1"/>
    <col min="20" max="20" width="19.140625" bestFit="1" customWidth="1"/>
    <col min="21" max="21" width="9.85546875" customWidth="1"/>
    <col min="22" max="22" width="5.140625" customWidth="1"/>
    <col min="23" max="23" width="29.140625" bestFit="1" customWidth="1"/>
    <col min="24" max="25" width="5.7109375" customWidth="1"/>
    <col min="26" max="26" width="4.85546875" customWidth="1"/>
    <col min="27" max="27" width="5.5703125" customWidth="1"/>
    <col min="28" max="28" width="6.85546875" customWidth="1"/>
    <col min="29" max="29" width="10.42578125" style="123" bestFit="1" customWidth="1"/>
    <col min="30" max="30" width="28.140625" bestFit="1" customWidth="1"/>
    <col min="31" max="31" width="21.28515625" bestFit="1" customWidth="1"/>
    <col min="32" max="32" width="11.85546875" bestFit="1" customWidth="1"/>
    <col min="33" max="33" width="5.7109375" customWidth="1"/>
    <col min="34" max="34" width="4.7109375" customWidth="1"/>
    <col min="35" max="35" width="6.28515625" customWidth="1"/>
    <col min="36" max="36" width="7.7109375" customWidth="1"/>
    <col min="37" max="37" width="13.42578125" customWidth="1"/>
    <col min="38" max="41" width="10.42578125" style="123" bestFit="1" customWidth="1"/>
    <col min="42" max="42" width="11.85546875" style="123" customWidth="1"/>
    <col min="43" max="43" width="11.7109375" bestFit="1" customWidth="1"/>
    <col min="44" max="44" width="13" bestFit="1" customWidth="1"/>
    <col min="45" max="46" width="7.85546875" bestFit="1" customWidth="1"/>
    <col min="47" max="47" width="9.85546875" bestFit="1" customWidth="1"/>
    <col min="48" max="48" width="14.28515625" bestFit="1" customWidth="1"/>
    <col min="49" max="49" width="4.42578125" customWidth="1"/>
    <col min="50" max="50" width="14" bestFit="1" customWidth="1"/>
    <col min="51" max="51" width="17.42578125" bestFit="1" customWidth="1"/>
    <col min="52" max="52" width="15.42578125" bestFit="1" customWidth="1"/>
    <col min="53" max="53" width="11.28515625" bestFit="1" customWidth="1"/>
    <col min="54" max="54" width="13.28515625" bestFit="1" customWidth="1"/>
    <col min="55" max="55" width="18.85546875" bestFit="1" customWidth="1"/>
    <col min="56" max="56" width="15.140625" bestFit="1" customWidth="1"/>
    <col min="57" max="57" width="13" bestFit="1" customWidth="1"/>
    <col min="58" max="58" width="13.28515625" bestFit="1" customWidth="1"/>
    <col min="59" max="59" width="10.5703125" bestFit="1" customWidth="1"/>
    <col min="60" max="60" width="19.7109375" bestFit="1" customWidth="1"/>
  </cols>
  <sheetData>
    <row r="1" spans="1:60" ht="15.75">
      <c r="A1" s="303" t="s">
        <v>2092</v>
      </c>
      <c r="B1" s="303" t="s">
        <v>2093</v>
      </c>
      <c r="C1" s="303" t="s">
        <v>2094</v>
      </c>
      <c r="D1" s="607" t="s">
        <v>2095</v>
      </c>
      <c r="E1" s="303" t="s">
        <v>2096</v>
      </c>
      <c r="F1" s="303" t="s">
        <v>2097</v>
      </c>
      <c r="G1" s="303" t="s">
        <v>2098</v>
      </c>
      <c r="H1" s="303" t="s">
        <v>2099</v>
      </c>
      <c r="I1" s="303" t="s">
        <v>2100</v>
      </c>
      <c r="J1" s="303" t="s">
        <v>2101</v>
      </c>
      <c r="K1" s="303" t="s">
        <v>2102</v>
      </c>
      <c r="L1" s="303" t="s">
        <v>2103</v>
      </c>
      <c r="M1" s="303" t="s">
        <v>2104</v>
      </c>
      <c r="N1" s="303" t="s">
        <v>2105</v>
      </c>
      <c r="O1" s="303" t="s">
        <v>2106</v>
      </c>
      <c r="P1" s="303" t="s">
        <v>2107</v>
      </c>
      <c r="Q1" s="303" t="s">
        <v>16</v>
      </c>
      <c r="R1" s="303" t="s">
        <v>2108</v>
      </c>
      <c r="S1" s="303" t="s">
        <v>2109</v>
      </c>
      <c r="T1" s="303" t="s">
        <v>2110</v>
      </c>
      <c r="U1" s="303" t="s">
        <v>2111</v>
      </c>
      <c r="V1" s="303" t="s">
        <v>21</v>
      </c>
      <c r="W1" s="303" t="s">
        <v>2112</v>
      </c>
      <c r="X1" s="303" t="s">
        <v>2113</v>
      </c>
      <c r="Y1" s="303" t="s">
        <v>24</v>
      </c>
      <c r="Z1" s="303" t="s">
        <v>2114</v>
      </c>
      <c r="AA1" s="303" t="s">
        <v>26</v>
      </c>
      <c r="AB1" s="303" t="s">
        <v>2115</v>
      </c>
      <c r="AC1" s="607" t="s">
        <v>28</v>
      </c>
      <c r="AD1" s="303" t="s">
        <v>2116</v>
      </c>
      <c r="AE1" s="304" t="s">
        <v>2117</v>
      </c>
      <c r="AF1" s="304" t="s">
        <v>2118</v>
      </c>
      <c r="AG1" s="304" t="s">
        <v>24</v>
      </c>
      <c r="AH1" s="304" t="s">
        <v>2114</v>
      </c>
      <c r="AI1" s="304" t="s">
        <v>26</v>
      </c>
      <c r="AJ1" s="305" t="s">
        <v>2119</v>
      </c>
      <c r="AK1" s="305" t="s">
        <v>2120</v>
      </c>
      <c r="AL1" s="605" t="s">
        <v>33</v>
      </c>
      <c r="AM1" s="605" t="s">
        <v>34</v>
      </c>
      <c r="AN1" s="605" t="s">
        <v>35</v>
      </c>
      <c r="AO1" s="605" t="s">
        <v>36</v>
      </c>
      <c r="AP1" s="605" t="s">
        <v>2121</v>
      </c>
      <c r="AQ1" s="306" t="s">
        <v>38</v>
      </c>
      <c r="AR1" s="306" t="s">
        <v>39</v>
      </c>
      <c r="AS1" s="304" t="s">
        <v>2122</v>
      </c>
      <c r="AT1" s="304" t="s">
        <v>41</v>
      </c>
      <c r="AU1" s="304" t="s">
        <v>2123</v>
      </c>
      <c r="AV1" s="304" t="s">
        <v>2124</v>
      </c>
      <c r="AW1" s="304" t="s">
        <v>44</v>
      </c>
      <c r="AX1" s="304" t="s">
        <v>45</v>
      </c>
      <c r="AY1" s="304" t="s">
        <v>2125</v>
      </c>
      <c r="AZ1" s="304" t="s">
        <v>47</v>
      </c>
      <c r="BA1" s="304" t="s">
        <v>48</v>
      </c>
      <c r="BB1" s="304" t="s">
        <v>49</v>
      </c>
      <c r="BC1" s="304" t="s">
        <v>2126</v>
      </c>
      <c r="BD1" s="304" t="s">
        <v>2127</v>
      </c>
      <c r="BE1" s="304" t="s">
        <v>2128</v>
      </c>
      <c r="BF1" s="304" t="s">
        <v>2129</v>
      </c>
      <c r="BG1" s="304" t="s">
        <v>2130</v>
      </c>
      <c r="BH1" s="304" t="s">
        <v>2131</v>
      </c>
    </row>
    <row r="2" spans="1:60">
      <c r="A2" s="77" t="s">
        <v>55</v>
      </c>
      <c r="B2" s="77" t="s">
        <v>56</v>
      </c>
      <c r="C2" s="77" t="s">
        <v>7277</v>
      </c>
      <c r="D2" s="78">
        <v>44651</v>
      </c>
      <c r="E2" s="77" t="s">
        <v>7278</v>
      </c>
      <c r="F2" s="77" t="s">
        <v>2135</v>
      </c>
      <c r="G2" s="77" t="s">
        <v>2147</v>
      </c>
      <c r="H2" s="77" t="s">
        <v>2148</v>
      </c>
      <c r="I2" s="77" t="s">
        <v>531</v>
      </c>
      <c r="J2" s="77" t="s">
        <v>110</v>
      </c>
      <c r="K2" s="77">
        <v>91761</v>
      </c>
      <c r="L2" s="77" t="s">
        <v>7279</v>
      </c>
      <c r="M2" s="77" t="s">
        <v>7280</v>
      </c>
      <c r="N2" s="77" t="s">
        <v>7281</v>
      </c>
      <c r="O2" s="77" t="s">
        <v>1654</v>
      </c>
      <c r="P2" s="77">
        <v>83201</v>
      </c>
      <c r="Q2" s="77" t="s">
        <v>5843</v>
      </c>
      <c r="R2" s="77"/>
      <c r="S2" s="77"/>
      <c r="T2" s="77"/>
      <c r="U2" s="77">
        <v>12005833</v>
      </c>
      <c r="V2" s="77">
        <v>15</v>
      </c>
      <c r="W2" s="77" t="s">
        <v>509</v>
      </c>
      <c r="X2" s="77">
        <v>475</v>
      </c>
      <c r="Y2" s="77">
        <v>600</v>
      </c>
      <c r="Z2" s="77">
        <v>20</v>
      </c>
      <c r="AA2" s="89">
        <f t="shared" ref="AA2:AA65" si="0">X2*Y2/1000000</f>
        <v>0.28499999999999998</v>
      </c>
      <c r="AB2" s="77" t="s">
        <v>70</v>
      </c>
      <c r="AC2" s="78">
        <v>44681</v>
      </c>
      <c r="AD2" s="77"/>
      <c r="AE2" s="77"/>
      <c r="AF2" s="77" t="str">
        <f t="shared" ref="AF2:AF65" si="1">C2</f>
        <v>SL210598891</v>
      </c>
      <c r="AG2" s="77">
        <f t="shared" ref="AG2:AI65" si="2">Y2</f>
        <v>600</v>
      </c>
      <c r="AH2" s="77">
        <f t="shared" si="2"/>
        <v>20</v>
      </c>
      <c r="AI2" s="89">
        <f t="shared" si="2"/>
        <v>0.28499999999999998</v>
      </c>
      <c r="AJ2" s="77" t="s">
        <v>7282</v>
      </c>
      <c r="AK2" s="77" t="s">
        <v>7277</v>
      </c>
      <c r="AL2" s="78">
        <v>44645</v>
      </c>
      <c r="AM2" s="78">
        <v>44645</v>
      </c>
      <c r="AN2" s="78">
        <v>44646</v>
      </c>
      <c r="AO2" s="78">
        <v>44649</v>
      </c>
      <c r="AP2" s="78">
        <v>44649</v>
      </c>
      <c r="AQ2" s="77" t="s">
        <v>89</v>
      </c>
      <c r="AR2" s="77"/>
      <c r="AS2" s="275"/>
      <c r="AT2" s="275"/>
      <c r="AU2" s="275"/>
      <c r="AV2" s="275"/>
      <c r="AW2" s="142" t="s">
        <v>1198</v>
      </c>
      <c r="AX2" s="77"/>
      <c r="AY2" s="127"/>
      <c r="AZ2" s="127"/>
      <c r="BA2" s="127"/>
      <c r="BB2" s="127"/>
      <c r="BC2" s="127"/>
      <c r="BD2" s="127"/>
      <c r="BE2" s="77"/>
      <c r="BF2" s="77"/>
      <c r="BG2" s="77"/>
      <c r="BH2" s="77"/>
    </row>
    <row r="3" spans="1:60">
      <c r="A3" s="77" t="s">
        <v>55</v>
      </c>
      <c r="B3" s="77" t="s">
        <v>56</v>
      </c>
      <c r="C3" s="77" t="s">
        <v>7283</v>
      </c>
      <c r="D3" s="78">
        <v>44651</v>
      </c>
      <c r="E3" s="77" t="s">
        <v>7278</v>
      </c>
      <c r="F3" s="77" t="s">
        <v>2135</v>
      </c>
      <c r="G3" s="77" t="s">
        <v>2136</v>
      </c>
      <c r="H3" s="77" t="s">
        <v>2137</v>
      </c>
      <c r="I3" s="77" t="s">
        <v>2138</v>
      </c>
      <c r="J3" s="77" t="s">
        <v>110</v>
      </c>
      <c r="K3" s="77">
        <v>90248</v>
      </c>
      <c r="L3" s="77" t="s">
        <v>7279</v>
      </c>
      <c r="M3" s="77" t="s">
        <v>7280</v>
      </c>
      <c r="N3" s="77" t="s">
        <v>7281</v>
      </c>
      <c r="O3" s="77" t="s">
        <v>1654</v>
      </c>
      <c r="P3" s="77">
        <v>83201</v>
      </c>
      <c r="Q3" s="77" t="s">
        <v>5843</v>
      </c>
      <c r="R3" s="77"/>
      <c r="S3" s="77"/>
      <c r="T3" s="77"/>
      <c r="U3" s="77">
        <v>12005833</v>
      </c>
      <c r="V3" s="77">
        <v>15</v>
      </c>
      <c r="W3" s="77" t="s">
        <v>509</v>
      </c>
      <c r="X3" s="77">
        <v>475</v>
      </c>
      <c r="Y3" s="77">
        <v>600</v>
      </c>
      <c r="Z3" s="77">
        <v>20</v>
      </c>
      <c r="AA3" s="89">
        <f t="shared" si="0"/>
        <v>0.28499999999999998</v>
      </c>
      <c r="AB3" s="77" t="s">
        <v>70</v>
      </c>
      <c r="AC3" s="78">
        <v>44681</v>
      </c>
      <c r="AD3" s="77"/>
      <c r="AE3" s="77"/>
      <c r="AF3" s="77" t="str">
        <f t="shared" si="1"/>
        <v>SL210598738</v>
      </c>
      <c r="AG3" s="77">
        <f t="shared" si="2"/>
        <v>600</v>
      </c>
      <c r="AH3" s="77">
        <f t="shared" si="2"/>
        <v>20</v>
      </c>
      <c r="AI3" s="89">
        <f t="shared" si="2"/>
        <v>0.28499999999999998</v>
      </c>
      <c r="AJ3" s="77" t="s">
        <v>7282</v>
      </c>
      <c r="AK3" s="77" t="s">
        <v>7283</v>
      </c>
      <c r="AL3" s="78">
        <v>44645</v>
      </c>
      <c r="AM3" s="78">
        <v>44645</v>
      </c>
      <c r="AN3" s="78">
        <v>44646</v>
      </c>
      <c r="AO3" s="78">
        <v>44649</v>
      </c>
      <c r="AP3" s="78">
        <v>44649</v>
      </c>
      <c r="AQ3" s="77" t="s">
        <v>89</v>
      </c>
      <c r="AR3" s="77"/>
      <c r="AS3" s="275"/>
      <c r="AT3" s="275"/>
      <c r="AU3" s="275"/>
      <c r="AV3" s="275"/>
      <c r="AW3" s="142" t="s">
        <v>1198</v>
      </c>
      <c r="AX3" s="77"/>
      <c r="AY3" s="127"/>
      <c r="AZ3" s="127"/>
      <c r="BA3" s="127"/>
      <c r="BB3" s="127"/>
      <c r="BC3" s="127"/>
      <c r="BD3" s="127"/>
      <c r="BE3" s="77"/>
      <c r="BF3" s="77"/>
      <c r="BG3" s="77"/>
      <c r="BH3" s="77"/>
    </row>
    <row r="4" spans="1:60">
      <c r="A4" s="77" t="s">
        <v>55</v>
      </c>
      <c r="B4" s="77" t="s">
        <v>56</v>
      </c>
      <c r="C4" s="77" t="s">
        <v>7284</v>
      </c>
      <c r="D4" s="78">
        <v>44651</v>
      </c>
      <c r="E4" s="77" t="s">
        <v>7278</v>
      </c>
      <c r="F4" s="77" t="s">
        <v>2135</v>
      </c>
      <c r="G4" s="77" t="s">
        <v>2136</v>
      </c>
      <c r="H4" s="77" t="s">
        <v>2137</v>
      </c>
      <c r="I4" s="77" t="s">
        <v>2138</v>
      </c>
      <c r="J4" s="77" t="s">
        <v>110</v>
      </c>
      <c r="K4" s="77">
        <v>90248</v>
      </c>
      <c r="L4" s="77" t="s">
        <v>7279</v>
      </c>
      <c r="M4" s="77" t="s">
        <v>7280</v>
      </c>
      <c r="N4" s="77" t="s">
        <v>7281</v>
      </c>
      <c r="O4" s="77" t="s">
        <v>1654</v>
      </c>
      <c r="P4" s="77">
        <v>83201</v>
      </c>
      <c r="Q4" s="77" t="s">
        <v>5843</v>
      </c>
      <c r="R4" s="77"/>
      <c r="S4" s="77"/>
      <c r="T4" s="77"/>
      <c r="U4" s="77">
        <v>12005833</v>
      </c>
      <c r="V4" s="77">
        <v>15</v>
      </c>
      <c r="W4" s="77" t="s">
        <v>509</v>
      </c>
      <c r="X4" s="77">
        <v>475</v>
      </c>
      <c r="Y4" s="77">
        <v>600</v>
      </c>
      <c r="Z4" s="77">
        <v>20</v>
      </c>
      <c r="AA4" s="89">
        <f t="shared" si="0"/>
        <v>0.28499999999999998</v>
      </c>
      <c r="AB4" s="77" t="s">
        <v>70</v>
      </c>
      <c r="AC4" s="78">
        <v>44681</v>
      </c>
      <c r="AD4" s="77"/>
      <c r="AE4" s="77"/>
      <c r="AF4" s="77" t="str">
        <f t="shared" si="1"/>
        <v>SL210598781</v>
      </c>
      <c r="AG4" s="77">
        <f t="shared" si="2"/>
        <v>600</v>
      </c>
      <c r="AH4" s="77">
        <f t="shared" si="2"/>
        <v>20</v>
      </c>
      <c r="AI4" s="89">
        <f t="shared" si="2"/>
        <v>0.28499999999999998</v>
      </c>
      <c r="AJ4" s="77" t="s">
        <v>7282</v>
      </c>
      <c r="AK4" s="77" t="s">
        <v>7284</v>
      </c>
      <c r="AL4" s="78">
        <v>44645</v>
      </c>
      <c r="AM4" s="78">
        <v>44645</v>
      </c>
      <c r="AN4" s="78">
        <v>44646</v>
      </c>
      <c r="AO4" s="78">
        <v>44649</v>
      </c>
      <c r="AP4" s="78">
        <v>44649</v>
      </c>
      <c r="AQ4" s="77" t="s">
        <v>89</v>
      </c>
      <c r="AR4" s="77"/>
      <c r="AS4" s="275"/>
      <c r="AT4" s="275"/>
      <c r="AU4" s="275"/>
      <c r="AV4" s="275"/>
      <c r="AW4" s="142" t="s">
        <v>1198</v>
      </c>
      <c r="AX4" s="77"/>
      <c r="AY4" s="127"/>
      <c r="AZ4" s="127"/>
      <c r="BA4" s="127"/>
      <c r="BB4" s="127"/>
      <c r="BC4" s="127"/>
      <c r="BD4" s="127"/>
      <c r="BE4" s="77"/>
      <c r="BF4" s="77"/>
      <c r="BG4" s="77"/>
      <c r="BH4" s="77"/>
    </row>
    <row r="5" spans="1:60">
      <c r="A5" s="77" t="s">
        <v>55</v>
      </c>
      <c r="B5" s="77" t="s">
        <v>56</v>
      </c>
      <c r="C5" s="77" t="s">
        <v>7285</v>
      </c>
      <c r="D5" s="78">
        <v>44651</v>
      </c>
      <c r="E5" s="77" t="s">
        <v>7278</v>
      </c>
      <c r="F5" s="77" t="s">
        <v>2135</v>
      </c>
      <c r="G5" s="77" t="s">
        <v>2147</v>
      </c>
      <c r="H5" s="77" t="s">
        <v>2148</v>
      </c>
      <c r="I5" s="77" t="s">
        <v>531</v>
      </c>
      <c r="J5" s="77" t="s">
        <v>110</v>
      </c>
      <c r="K5" s="77">
        <v>91761</v>
      </c>
      <c r="L5" s="77" t="s">
        <v>7279</v>
      </c>
      <c r="M5" s="77" t="s">
        <v>7280</v>
      </c>
      <c r="N5" s="77" t="s">
        <v>7281</v>
      </c>
      <c r="O5" s="77" t="s">
        <v>1654</v>
      </c>
      <c r="P5" s="77">
        <v>83201</v>
      </c>
      <c r="Q5" s="77" t="s">
        <v>5843</v>
      </c>
      <c r="R5" s="77"/>
      <c r="S5" s="77"/>
      <c r="T5" s="77"/>
      <c r="U5" s="77">
        <v>12005833</v>
      </c>
      <c r="V5" s="77">
        <v>15</v>
      </c>
      <c r="W5" s="77" t="s">
        <v>509</v>
      </c>
      <c r="X5" s="77">
        <v>475</v>
      </c>
      <c r="Y5" s="77">
        <v>600</v>
      </c>
      <c r="Z5" s="77">
        <v>20</v>
      </c>
      <c r="AA5" s="89">
        <f t="shared" si="0"/>
        <v>0.28499999999999998</v>
      </c>
      <c r="AB5" s="77" t="s">
        <v>70</v>
      </c>
      <c r="AC5" s="78">
        <v>44681</v>
      </c>
      <c r="AD5" s="77"/>
      <c r="AE5" s="77"/>
      <c r="AF5" s="77" t="str">
        <f t="shared" si="1"/>
        <v>SL210599228</v>
      </c>
      <c r="AG5" s="77">
        <f t="shared" si="2"/>
        <v>600</v>
      </c>
      <c r="AH5" s="77">
        <f t="shared" si="2"/>
        <v>20</v>
      </c>
      <c r="AI5" s="89">
        <f t="shared" si="2"/>
        <v>0.28499999999999998</v>
      </c>
      <c r="AJ5" s="77" t="s">
        <v>7282</v>
      </c>
      <c r="AK5" s="77" t="s">
        <v>7285</v>
      </c>
      <c r="AL5" s="78">
        <v>44646</v>
      </c>
      <c r="AM5" s="78">
        <v>44646</v>
      </c>
      <c r="AN5" s="78">
        <v>44648</v>
      </c>
      <c r="AO5" s="78">
        <v>44649</v>
      </c>
      <c r="AP5" s="78">
        <v>44649</v>
      </c>
      <c r="AQ5" s="77" t="s">
        <v>89</v>
      </c>
      <c r="AR5" s="77"/>
      <c r="AS5" s="275"/>
      <c r="AT5" s="275"/>
      <c r="AU5" s="275"/>
      <c r="AV5" s="275"/>
      <c r="AW5" s="142" t="s">
        <v>1198</v>
      </c>
      <c r="AX5" s="77"/>
      <c r="AY5" s="127"/>
      <c r="AZ5" s="127"/>
      <c r="BA5" s="127"/>
      <c r="BB5" s="127"/>
      <c r="BC5" s="127"/>
      <c r="BD5" s="127"/>
      <c r="BE5" s="77"/>
      <c r="BF5" s="77"/>
      <c r="BG5" s="77"/>
      <c r="BH5" s="77"/>
    </row>
    <row r="6" spans="1:60">
      <c r="A6" s="77" t="s">
        <v>55</v>
      </c>
      <c r="B6" s="77" t="s">
        <v>56</v>
      </c>
      <c r="C6" s="77" t="s">
        <v>7286</v>
      </c>
      <c r="D6" s="78">
        <v>44651</v>
      </c>
      <c r="E6" s="77" t="s">
        <v>7278</v>
      </c>
      <c r="F6" s="77" t="s">
        <v>2135</v>
      </c>
      <c r="G6" s="77" t="s">
        <v>2147</v>
      </c>
      <c r="H6" s="77" t="s">
        <v>2148</v>
      </c>
      <c r="I6" s="77" t="s">
        <v>531</v>
      </c>
      <c r="J6" s="77" t="s">
        <v>110</v>
      </c>
      <c r="K6" s="77">
        <v>91761</v>
      </c>
      <c r="L6" s="77" t="s">
        <v>7279</v>
      </c>
      <c r="M6" s="77" t="s">
        <v>7280</v>
      </c>
      <c r="N6" s="77" t="s">
        <v>7281</v>
      </c>
      <c r="O6" s="77" t="s">
        <v>1654</v>
      </c>
      <c r="P6" s="77">
        <v>83201</v>
      </c>
      <c r="Q6" s="77" t="s">
        <v>5843</v>
      </c>
      <c r="R6" s="77"/>
      <c r="S6" s="77"/>
      <c r="T6" s="77"/>
      <c r="U6" s="77">
        <v>12005833</v>
      </c>
      <c r="V6" s="77">
        <v>15</v>
      </c>
      <c r="W6" s="77" t="s">
        <v>509</v>
      </c>
      <c r="X6" s="77">
        <v>475</v>
      </c>
      <c r="Y6" s="77">
        <v>600</v>
      </c>
      <c r="Z6" s="77">
        <v>20</v>
      </c>
      <c r="AA6" s="89">
        <f t="shared" si="0"/>
        <v>0.28499999999999998</v>
      </c>
      <c r="AB6" s="77" t="s">
        <v>70</v>
      </c>
      <c r="AC6" s="78">
        <v>44681</v>
      </c>
      <c r="AD6" s="77"/>
      <c r="AE6" s="77"/>
      <c r="AF6" s="77" t="str">
        <f t="shared" si="1"/>
        <v>SL210600187</v>
      </c>
      <c r="AG6" s="77">
        <f t="shared" si="2"/>
        <v>600</v>
      </c>
      <c r="AH6" s="77">
        <f t="shared" si="2"/>
        <v>20</v>
      </c>
      <c r="AI6" s="89">
        <f t="shared" si="2"/>
        <v>0.28499999999999998</v>
      </c>
      <c r="AJ6" s="77" t="s">
        <v>7282</v>
      </c>
      <c r="AK6" s="77" t="s">
        <v>7286</v>
      </c>
      <c r="AL6" s="78">
        <v>44646</v>
      </c>
      <c r="AM6" s="78">
        <v>44646</v>
      </c>
      <c r="AN6" s="78">
        <v>44648</v>
      </c>
      <c r="AO6" s="78">
        <v>44649</v>
      </c>
      <c r="AP6" s="78">
        <v>44649</v>
      </c>
      <c r="AQ6" s="77" t="s">
        <v>89</v>
      </c>
      <c r="AR6" s="77"/>
      <c r="AS6" s="275"/>
      <c r="AT6" s="275"/>
      <c r="AU6" s="275"/>
      <c r="AV6" s="275"/>
      <c r="AW6" s="142" t="s">
        <v>1198</v>
      </c>
      <c r="AX6" s="77"/>
      <c r="AY6" s="127"/>
      <c r="AZ6" s="127"/>
      <c r="BA6" s="127"/>
      <c r="BB6" s="127"/>
      <c r="BC6" s="127"/>
      <c r="BD6" s="127"/>
      <c r="BE6" s="77"/>
      <c r="BF6" s="77"/>
      <c r="BG6" s="77"/>
      <c r="BH6" s="77"/>
    </row>
    <row r="7" spans="1:60">
      <c r="A7" s="77" t="s">
        <v>55</v>
      </c>
      <c r="B7" s="77" t="s">
        <v>56</v>
      </c>
      <c r="C7" s="77" t="s">
        <v>7287</v>
      </c>
      <c r="D7" s="78">
        <v>44651</v>
      </c>
      <c r="E7" s="77" t="s">
        <v>7278</v>
      </c>
      <c r="F7" s="77" t="s">
        <v>2135</v>
      </c>
      <c r="G7" s="77" t="s">
        <v>2147</v>
      </c>
      <c r="H7" s="77" t="s">
        <v>2148</v>
      </c>
      <c r="I7" s="77" t="s">
        <v>531</v>
      </c>
      <c r="J7" s="77" t="s">
        <v>110</v>
      </c>
      <c r="K7" s="77">
        <v>91761</v>
      </c>
      <c r="L7" s="77" t="s">
        <v>7279</v>
      </c>
      <c r="M7" s="77" t="s">
        <v>7280</v>
      </c>
      <c r="N7" s="77" t="s">
        <v>7281</v>
      </c>
      <c r="O7" s="77" t="s">
        <v>1654</v>
      </c>
      <c r="P7" s="77">
        <v>83201</v>
      </c>
      <c r="Q7" s="77" t="s">
        <v>5843</v>
      </c>
      <c r="R7" s="77"/>
      <c r="S7" s="77"/>
      <c r="T7" s="77"/>
      <c r="U7" s="77">
        <v>12005833</v>
      </c>
      <c r="V7" s="77">
        <v>15</v>
      </c>
      <c r="W7" s="77" t="s">
        <v>509</v>
      </c>
      <c r="X7" s="77">
        <v>475</v>
      </c>
      <c r="Y7" s="77">
        <v>600</v>
      </c>
      <c r="Z7" s="77">
        <v>20</v>
      </c>
      <c r="AA7" s="89">
        <f t="shared" si="0"/>
        <v>0.28499999999999998</v>
      </c>
      <c r="AB7" s="77" t="s">
        <v>70</v>
      </c>
      <c r="AC7" s="78">
        <v>44681</v>
      </c>
      <c r="AD7" s="77"/>
      <c r="AE7" s="77"/>
      <c r="AF7" s="77" t="str">
        <f t="shared" si="1"/>
        <v>SL210600125</v>
      </c>
      <c r="AG7" s="77">
        <f t="shared" si="2"/>
        <v>600</v>
      </c>
      <c r="AH7" s="77">
        <f t="shared" si="2"/>
        <v>20</v>
      </c>
      <c r="AI7" s="89">
        <f t="shared" si="2"/>
        <v>0.28499999999999998</v>
      </c>
      <c r="AJ7" s="77" t="s">
        <v>7282</v>
      </c>
      <c r="AK7" s="77" t="s">
        <v>7287</v>
      </c>
      <c r="AL7" s="78">
        <v>44648</v>
      </c>
      <c r="AM7" s="78">
        <v>44648</v>
      </c>
      <c r="AN7" s="78">
        <v>44649</v>
      </c>
      <c r="AO7" s="78">
        <v>44649</v>
      </c>
      <c r="AP7" s="78">
        <v>44649</v>
      </c>
      <c r="AQ7" s="77" t="s">
        <v>89</v>
      </c>
      <c r="AR7" s="77"/>
      <c r="AS7" s="275"/>
      <c r="AT7" s="275"/>
      <c r="AU7" s="275"/>
      <c r="AV7" s="275"/>
      <c r="AW7" s="142" t="s">
        <v>1198</v>
      </c>
      <c r="AX7" s="77"/>
      <c r="AY7" s="127"/>
      <c r="AZ7" s="127"/>
      <c r="BA7" s="127"/>
      <c r="BB7" s="127"/>
      <c r="BC7" s="127"/>
      <c r="BD7" s="127"/>
      <c r="BE7" s="77"/>
      <c r="BF7" s="77"/>
      <c r="BG7" s="77"/>
      <c r="BH7" s="77"/>
    </row>
    <row r="8" spans="1:60">
      <c r="A8" s="77" t="s">
        <v>55</v>
      </c>
      <c r="B8" s="77" t="s">
        <v>56</v>
      </c>
      <c r="C8" s="77" t="s">
        <v>7288</v>
      </c>
      <c r="D8" s="78">
        <v>44651</v>
      </c>
      <c r="E8" s="77" t="s">
        <v>7278</v>
      </c>
      <c r="F8" s="77" t="s">
        <v>2135</v>
      </c>
      <c r="G8" s="77" t="s">
        <v>2147</v>
      </c>
      <c r="H8" s="77" t="s">
        <v>2148</v>
      </c>
      <c r="I8" s="77" t="s">
        <v>531</v>
      </c>
      <c r="J8" s="77" t="s">
        <v>110</v>
      </c>
      <c r="K8" s="77">
        <v>91761</v>
      </c>
      <c r="L8" s="77" t="s">
        <v>7279</v>
      </c>
      <c r="M8" s="77" t="s">
        <v>7280</v>
      </c>
      <c r="N8" s="77" t="s">
        <v>7281</v>
      </c>
      <c r="O8" s="77" t="s">
        <v>1654</v>
      </c>
      <c r="P8" s="77">
        <v>83201</v>
      </c>
      <c r="Q8" s="77" t="s">
        <v>5843</v>
      </c>
      <c r="R8" s="77"/>
      <c r="S8" s="77"/>
      <c r="T8" s="77"/>
      <c r="U8" s="77">
        <v>12005833</v>
      </c>
      <c r="V8" s="77">
        <v>18</v>
      </c>
      <c r="W8" s="77" t="s">
        <v>509</v>
      </c>
      <c r="X8" s="77">
        <v>475</v>
      </c>
      <c r="Y8" s="77">
        <v>600</v>
      </c>
      <c r="Z8" s="77">
        <v>20</v>
      </c>
      <c r="AA8" s="89">
        <f t="shared" si="0"/>
        <v>0.28499999999999998</v>
      </c>
      <c r="AB8" s="77" t="s">
        <v>70</v>
      </c>
      <c r="AC8" s="78">
        <v>44681</v>
      </c>
      <c r="AD8" s="77"/>
      <c r="AE8" s="77"/>
      <c r="AF8" s="77" t="str">
        <f t="shared" si="1"/>
        <v>SL210596116</v>
      </c>
      <c r="AG8" s="77">
        <f t="shared" si="2"/>
        <v>600</v>
      </c>
      <c r="AH8" s="77">
        <f t="shared" si="2"/>
        <v>20</v>
      </c>
      <c r="AI8" s="89">
        <f t="shared" si="2"/>
        <v>0.28499999999999998</v>
      </c>
      <c r="AJ8" s="77" t="s">
        <v>7282</v>
      </c>
      <c r="AK8" s="77" t="s">
        <v>7288</v>
      </c>
      <c r="AL8" s="78">
        <v>44644</v>
      </c>
      <c r="AM8" s="78">
        <v>44644</v>
      </c>
      <c r="AN8" s="78">
        <v>44645</v>
      </c>
      <c r="AO8" s="78">
        <v>44650</v>
      </c>
      <c r="AP8" s="78">
        <v>44650</v>
      </c>
      <c r="AQ8" s="77" t="s">
        <v>89</v>
      </c>
      <c r="AR8" s="77"/>
      <c r="AS8" s="275"/>
      <c r="AT8" s="275"/>
      <c r="AU8" s="275"/>
      <c r="AV8" s="275"/>
      <c r="AW8" s="142" t="s">
        <v>1198</v>
      </c>
      <c r="AX8" s="77"/>
      <c r="AY8" s="127"/>
      <c r="AZ8" s="127"/>
      <c r="BA8" s="127"/>
      <c r="BB8" s="127"/>
      <c r="BC8" s="127"/>
      <c r="BD8" s="127"/>
      <c r="BE8" s="77"/>
      <c r="BF8" s="77"/>
      <c r="BG8" s="77"/>
      <c r="BH8" s="77"/>
    </row>
    <row r="9" spans="1:60">
      <c r="A9" s="77" t="s">
        <v>55</v>
      </c>
      <c r="B9" s="77" t="s">
        <v>56</v>
      </c>
      <c r="C9" s="77" t="s">
        <v>7289</v>
      </c>
      <c r="D9" s="78">
        <v>44651</v>
      </c>
      <c r="E9" s="77" t="s">
        <v>7278</v>
      </c>
      <c r="F9" s="77" t="s">
        <v>2135</v>
      </c>
      <c r="G9" s="77" t="s">
        <v>2136</v>
      </c>
      <c r="H9" s="77" t="s">
        <v>2137</v>
      </c>
      <c r="I9" s="77" t="s">
        <v>2138</v>
      </c>
      <c r="J9" s="77" t="s">
        <v>110</v>
      </c>
      <c r="K9" s="77">
        <v>90248</v>
      </c>
      <c r="L9" s="77" t="s">
        <v>7279</v>
      </c>
      <c r="M9" s="77" t="s">
        <v>7280</v>
      </c>
      <c r="N9" s="77" t="s">
        <v>7281</v>
      </c>
      <c r="O9" s="77" t="s">
        <v>1654</v>
      </c>
      <c r="P9" s="77">
        <v>83201</v>
      </c>
      <c r="Q9" s="77" t="s">
        <v>5843</v>
      </c>
      <c r="R9" s="77"/>
      <c r="S9" s="77"/>
      <c r="T9" s="77"/>
      <c r="U9" s="77">
        <v>12005833</v>
      </c>
      <c r="V9" s="77">
        <v>15</v>
      </c>
      <c r="W9" s="77" t="s">
        <v>509</v>
      </c>
      <c r="X9" s="77">
        <v>475</v>
      </c>
      <c r="Y9" s="77">
        <v>600</v>
      </c>
      <c r="Z9" s="77">
        <v>20</v>
      </c>
      <c r="AA9" s="89">
        <f t="shared" si="0"/>
        <v>0.28499999999999998</v>
      </c>
      <c r="AB9" s="77" t="s">
        <v>70</v>
      </c>
      <c r="AC9" s="78">
        <v>44681</v>
      </c>
      <c r="AD9" s="77"/>
      <c r="AE9" s="77"/>
      <c r="AF9" s="77" t="str">
        <f t="shared" si="1"/>
        <v>SL210597999</v>
      </c>
      <c r="AG9" s="77">
        <f t="shared" si="2"/>
        <v>600</v>
      </c>
      <c r="AH9" s="77">
        <f t="shared" si="2"/>
        <v>20</v>
      </c>
      <c r="AI9" s="89">
        <f t="shared" si="2"/>
        <v>0.28499999999999998</v>
      </c>
      <c r="AJ9" s="77" t="s">
        <v>7282</v>
      </c>
      <c r="AK9" s="77" t="s">
        <v>7289</v>
      </c>
      <c r="AL9" s="78">
        <v>44644</v>
      </c>
      <c r="AM9" s="78">
        <v>44644</v>
      </c>
      <c r="AN9" s="78">
        <v>44645</v>
      </c>
      <c r="AO9" s="78">
        <v>44650</v>
      </c>
      <c r="AP9" s="78">
        <v>44650</v>
      </c>
      <c r="AQ9" s="77" t="s">
        <v>89</v>
      </c>
      <c r="AR9" s="77"/>
      <c r="AS9" s="275"/>
      <c r="AT9" s="275"/>
      <c r="AU9" s="275"/>
      <c r="AV9" s="275"/>
      <c r="AW9" s="142" t="s">
        <v>1198</v>
      </c>
      <c r="AX9" s="77"/>
      <c r="AY9" s="127"/>
      <c r="AZ9" s="127"/>
      <c r="BA9" s="127"/>
      <c r="BB9" s="127"/>
      <c r="BC9" s="127"/>
      <c r="BD9" s="127"/>
      <c r="BE9" s="77"/>
      <c r="BF9" s="77"/>
      <c r="BG9" s="77"/>
      <c r="BH9" s="77"/>
    </row>
    <row r="10" spans="1:60">
      <c r="A10" s="77" t="s">
        <v>55</v>
      </c>
      <c r="B10" s="77" t="s">
        <v>56</v>
      </c>
      <c r="C10" s="77" t="s">
        <v>7290</v>
      </c>
      <c r="D10" s="78">
        <v>44651</v>
      </c>
      <c r="E10" s="77" t="s">
        <v>7278</v>
      </c>
      <c r="F10" s="77" t="s">
        <v>2135</v>
      </c>
      <c r="G10" s="77" t="s">
        <v>2136</v>
      </c>
      <c r="H10" s="77" t="s">
        <v>2137</v>
      </c>
      <c r="I10" s="77" t="s">
        <v>2138</v>
      </c>
      <c r="J10" s="77" t="s">
        <v>110</v>
      </c>
      <c r="K10" s="77">
        <v>90248</v>
      </c>
      <c r="L10" s="77" t="s">
        <v>7279</v>
      </c>
      <c r="M10" s="77" t="s">
        <v>7280</v>
      </c>
      <c r="N10" s="77" t="s">
        <v>7281</v>
      </c>
      <c r="O10" s="77" t="s">
        <v>1654</v>
      </c>
      <c r="P10" s="77">
        <v>83201</v>
      </c>
      <c r="Q10" s="77" t="s">
        <v>5843</v>
      </c>
      <c r="R10" s="77"/>
      <c r="S10" s="77"/>
      <c r="T10" s="77"/>
      <c r="U10" s="77">
        <v>12005833</v>
      </c>
      <c r="V10" s="77">
        <v>15</v>
      </c>
      <c r="W10" s="77" t="s">
        <v>509</v>
      </c>
      <c r="X10" s="77">
        <v>475</v>
      </c>
      <c r="Y10" s="77">
        <v>600</v>
      </c>
      <c r="Z10" s="77">
        <v>20</v>
      </c>
      <c r="AA10" s="89">
        <f t="shared" si="0"/>
        <v>0.28499999999999998</v>
      </c>
      <c r="AB10" s="77" t="s">
        <v>70</v>
      </c>
      <c r="AC10" s="78">
        <v>44681</v>
      </c>
      <c r="AD10" s="77"/>
      <c r="AE10" s="77"/>
      <c r="AF10" s="77" t="str">
        <f t="shared" si="1"/>
        <v>SL210598681</v>
      </c>
      <c r="AG10" s="77">
        <f t="shared" si="2"/>
        <v>600</v>
      </c>
      <c r="AH10" s="77">
        <f t="shared" si="2"/>
        <v>20</v>
      </c>
      <c r="AI10" s="89">
        <f t="shared" si="2"/>
        <v>0.28499999999999998</v>
      </c>
      <c r="AJ10" s="77" t="s">
        <v>7282</v>
      </c>
      <c r="AK10" s="77" t="s">
        <v>7290</v>
      </c>
      <c r="AL10" s="78">
        <v>44645</v>
      </c>
      <c r="AM10" s="78">
        <v>44645</v>
      </c>
      <c r="AN10" s="78">
        <v>44646</v>
      </c>
      <c r="AO10" s="78">
        <v>44650</v>
      </c>
      <c r="AP10" s="78">
        <v>44650</v>
      </c>
      <c r="AQ10" s="77" t="s">
        <v>89</v>
      </c>
      <c r="AR10" s="77"/>
      <c r="AS10" s="275"/>
      <c r="AT10" s="275"/>
      <c r="AU10" s="275"/>
      <c r="AV10" s="275"/>
      <c r="AW10" s="142" t="s">
        <v>1198</v>
      </c>
      <c r="AX10" s="77"/>
      <c r="AY10" s="127"/>
      <c r="AZ10" s="127"/>
      <c r="BA10" s="127"/>
      <c r="BB10" s="127"/>
      <c r="BC10" s="127"/>
      <c r="BD10" s="127"/>
      <c r="BE10" s="77"/>
      <c r="BF10" s="77"/>
      <c r="BG10" s="77"/>
      <c r="BH10" s="77"/>
    </row>
    <row r="11" spans="1:60">
      <c r="A11" s="77" t="s">
        <v>55</v>
      </c>
      <c r="B11" s="77" t="s">
        <v>56</v>
      </c>
      <c r="C11" s="77" t="s">
        <v>7291</v>
      </c>
      <c r="D11" s="78">
        <v>44651</v>
      </c>
      <c r="E11" s="77" t="s">
        <v>7278</v>
      </c>
      <c r="F11" s="77" t="s">
        <v>2135</v>
      </c>
      <c r="G11" s="77" t="s">
        <v>2136</v>
      </c>
      <c r="H11" s="77" t="s">
        <v>2137</v>
      </c>
      <c r="I11" s="77" t="s">
        <v>2138</v>
      </c>
      <c r="J11" s="77" t="s">
        <v>110</v>
      </c>
      <c r="K11" s="77">
        <v>90248</v>
      </c>
      <c r="L11" s="77" t="s">
        <v>7279</v>
      </c>
      <c r="M11" s="77" t="s">
        <v>7280</v>
      </c>
      <c r="N11" s="77" t="s">
        <v>7281</v>
      </c>
      <c r="O11" s="77" t="s">
        <v>1654</v>
      </c>
      <c r="P11" s="77">
        <v>83201</v>
      </c>
      <c r="Q11" s="77" t="s">
        <v>5843</v>
      </c>
      <c r="R11" s="77"/>
      <c r="S11" s="77"/>
      <c r="T11" s="77"/>
      <c r="U11" s="77">
        <v>12005833</v>
      </c>
      <c r="V11" s="77">
        <v>0</v>
      </c>
      <c r="W11" s="77" t="s">
        <v>509</v>
      </c>
      <c r="X11" s="77">
        <v>475</v>
      </c>
      <c r="Y11" s="77">
        <v>600</v>
      </c>
      <c r="Z11" s="77">
        <v>20</v>
      </c>
      <c r="AA11" s="89">
        <f t="shared" si="0"/>
        <v>0.28499999999999998</v>
      </c>
      <c r="AB11" s="77" t="s">
        <v>70</v>
      </c>
      <c r="AC11" s="78">
        <v>44681</v>
      </c>
      <c r="AD11" s="77"/>
      <c r="AE11" s="77"/>
      <c r="AF11" s="77" t="str">
        <f t="shared" si="1"/>
        <v>SL210599045</v>
      </c>
      <c r="AG11" s="77">
        <f t="shared" si="2"/>
        <v>600</v>
      </c>
      <c r="AH11" s="77">
        <f t="shared" si="2"/>
        <v>20</v>
      </c>
      <c r="AI11" s="89">
        <f t="shared" si="2"/>
        <v>0.28499999999999998</v>
      </c>
      <c r="AJ11" s="77" t="s">
        <v>7282</v>
      </c>
      <c r="AK11" s="77" t="s">
        <v>7291</v>
      </c>
      <c r="AL11" s="78">
        <v>44645</v>
      </c>
      <c r="AM11" s="78">
        <v>44645</v>
      </c>
      <c r="AN11" s="78">
        <v>44646</v>
      </c>
      <c r="AO11" s="78">
        <v>44650</v>
      </c>
      <c r="AP11" s="78">
        <v>44650</v>
      </c>
      <c r="AQ11" s="77" t="s">
        <v>89</v>
      </c>
      <c r="AR11" s="77"/>
      <c r="AS11" s="275"/>
      <c r="AT11" s="275"/>
      <c r="AU11" s="275"/>
      <c r="AV11" s="275"/>
      <c r="AW11" s="142" t="s">
        <v>1198</v>
      </c>
      <c r="AX11" s="77"/>
      <c r="AY11" s="127"/>
      <c r="AZ11" s="127"/>
      <c r="BA11" s="127"/>
      <c r="BB11" s="127"/>
      <c r="BC11" s="127"/>
      <c r="BD11" s="127"/>
      <c r="BE11" s="77"/>
      <c r="BF11" s="77"/>
      <c r="BG11" s="77"/>
      <c r="BH11" s="77"/>
    </row>
    <row r="12" spans="1:60">
      <c r="A12" s="77" t="s">
        <v>55</v>
      </c>
      <c r="B12" s="77" t="s">
        <v>56</v>
      </c>
      <c r="C12" s="77" t="s">
        <v>7292</v>
      </c>
      <c r="D12" s="78">
        <v>44651</v>
      </c>
      <c r="E12" s="77" t="s">
        <v>7278</v>
      </c>
      <c r="F12" s="77" t="s">
        <v>2135</v>
      </c>
      <c r="G12" s="77" t="s">
        <v>2136</v>
      </c>
      <c r="H12" s="77" t="s">
        <v>2137</v>
      </c>
      <c r="I12" s="77" t="s">
        <v>2138</v>
      </c>
      <c r="J12" s="77" t="s">
        <v>110</v>
      </c>
      <c r="K12" s="77">
        <v>90248</v>
      </c>
      <c r="L12" s="77" t="s">
        <v>7279</v>
      </c>
      <c r="M12" s="77" t="s">
        <v>7280</v>
      </c>
      <c r="N12" s="77" t="s">
        <v>7281</v>
      </c>
      <c r="O12" s="77" t="s">
        <v>1654</v>
      </c>
      <c r="P12" s="77">
        <v>83201</v>
      </c>
      <c r="Q12" s="77" t="s">
        <v>5843</v>
      </c>
      <c r="R12" s="77"/>
      <c r="S12" s="77"/>
      <c r="T12" s="77"/>
      <c r="U12" s="77">
        <v>12005833</v>
      </c>
      <c r="V12" s="77">
        <v>0</v>
      </c>
      <c r="W12" s="77" t="s">
        <v>509</v>
      </c>
      <c r="X12" s="77">
        <v>475</v>
      </c>
      <c r="Y12" s="77">
        <v>600</v>
      </c>
      <c r="Z12" s="77">
        <v>20</v>
      </c>
      <c r="AA12" s="89">
        <f t="shared" si="0"/>
        <v>0.28499999999999998</v>
      </c>
      <c r="AB12" s="77" t="s">
        <v>70</v>
      </c>
      <c r="AC12" s="78">
        <v>44681</v>
      </c>
      <c r="AD12" s="77"/>
      <c r="AE12" s="77"/>
      <c r="AF12" s="77" t="str">
        <f t="shared" si="1"/>
        <v>SL210599088</v>
      </c>
      <c r="AG12" s="77">
        <f t="shared" si="2"/>
        <v>600</v>
      </c>
      <c r="AH12" s="77">
        <f t="shared" si="2"/>
        <v>20</v>
      </c>
      <c r="AI12" s="89">
        <f t="shared" si="2"/>
        <v>0.28499999999999998</v>
      </c>
      <c r="AJ12" s="77" t="s">
        <v>7282</v>
      </c>
      <c r="AK12" s="77" t="s">
        <v>7292</v>
      </c>
      <c r="AL12" s="78">
        <v>44645</v>
      </c>
      <c r="AM12" s="78">
        <v>44645</v>
      </c>
      <c r="AN12" s="78">
        <v>44646</v>
      </c>
      <c r="AO12" s="78">
        <v>44650</v>
      </c>
      <c r="AP12" s="78">
        <v>44650</v>
      </c>
      <c r="AQ12" s="77" t="s">
        <v>89</v>
      </c>
      <c r="AR12" s="77"/>
      <c r="AS12" s="275"/>
      <c r="AT12" s="275"/>
      <c r="AU12" s="275"/>
      <c r="AV12" s="275"/>
      <c r="AW12" s="142" t="s">
        <v>1198</v>
      </c>
      <c r="AX12" s="77"/>
      <c r="AY12" s="127"/>
      <c r="AZ12" s="127"/>
      <c r="BA12" s="127"/>
      <c r="BB12" s="127"/>
      <c r="BC12" s="127"/>
      <c r="BD12" s="127"/>
      <c r="BE12" s="77"/>
      <c r="BF12" s="77"/>
      <c r="BG12" s="77"/>
      <c r="BH12" s="77"/>
    </row>
    <row r="13" spans="1:60">
      <c r="A13" s="77" t="s">
        <v>55</v>
      </c>
      <c r="B13" s="77" t="s">
        <v>56</v>
      </c>
      <c r="C13" s="77" t="s">
        <v>7293</v>
      </c>
      <c r="D13" s="78">
        <v>44651</v>
      </c>
      <c r="E13" s="77" t="s">
        <v>7278</v>
      </c>
      <c r="F13" s="77" t="s">
        <v>2135</v>
      </c>
      <c r="G13" s="77" t="s">
        <v>2136</v>
      </c>
      <c r="H13" s="77" t="s">
        <v>2137</v>
      </c>
      <c r="I13" s="77" t="s">
        <v>2138</v>
      </c>
      <c r="J13" s="77" t="s">
        <v>110</v>
      </c>
      <c r="K13" s="77">
        <v>90248</v>
      </c>
      <c r="L13" s="77" t="s">
        <v>7279</v>
      </c>
      <c r="M13" s="77" t="s">
        <v>7280</v>
      </c>
      <c r="N13" s="77" t="s">
        <v>7281</v>
      </c>
      <c r="O13" s="77" t="s">
        <v>1654</v>
      </c>
      <c r="P13" s="77">
        <v>83201</v>
      </c>
      <c r="Q13" s="77" t="s">
        <v>5843</v>
      </c>
      <c r="R13" s="77"/>
      <c r="S13" s="77"/>
      <c r="T13" s="77"/>
      <c r="U13" s="77">
        <v>12005833</v>
      </c>
      <c r="V13" s="77">
        <v>0</v>
      </c>
      <c r="W13" s="77" t="s">
        <v>509</v>
      </c>
      <c r="X13" s="77">
        <v>475</v>
      </c>
      <c r="Y13" s="77">
        <v>600</v>
      </c>
      <c r="Z13" s="77">
        <v>20</v>
      </c>
      <c r="AA13" s="89">
        <f t="shared" si="0"/>
        <v>0.28499999999999998</v>
      </c>
      <c r="AB13" s="77" t="s">
        <v>70</v>
      </c>
      <c r="AC13" s="78">
        <v>44681</v>
      </c>
      <c r="AD13" s="77"/>
      <c r="AE13" s="77"/>
      <c r="AF13" s="77" t="str">
        <f t="shared" si="1"/>
        <v>SL210600599</v>
      </c>
      <c r="AG13" s="77">
        <f t="shared" si="2"/>
        <v>600</v>
      </c>
      <c r="AH13" s="77">
        <f t="shared" si="2"/>
        <v>20</v>
      </c>
      <c r="AI13" s="89">
        <f t="shared" si="2"/>
        <v>0.28499999999999998</v>
      </c>
      <c r="AJ13" s="77" t="s">
        <v>7282</v>
      </c>
      <c r="AK13" s="77" t="s">
        <v>7293</v>
      </c>
      <c r="AL13" s="78">
        <v>44645</v>
      </c>
      <c r="AM13" s="78">
        <v>44645</v>
      </c>
      <c r="AN13" s="78">
        <v>44646</v>
      </c>
      <c r="AO13" s="78">
        <v>44650</v>
      </c>
      <c r="AP13" s="78">
        <v>44650</v>
      </c>
      <c r="AQ13" s="77" t="s">
        <v>89</v>
      </c>
      <c r="AR13" s="77"/>
      <c r="AS13" s="275"/>
      <c r="AT13" s="275"/>
      <c r="AU13" s="275"/>
      <c r="AV13" s="275"/>
      <c r="AW13" s="142" t="s">
        <v>1198</v>
      </c>
      <c r="AX13" s="77"/>
      <c r="AY13" s="127"/>
      <c r="AZ13" s="127"/>
      <c r="BA13" s="127"/>
      <c r="BB13" s="127"/>
      <c r="BC13" s="127"/>
      <c r="BD13" s="127"/>
      <c r="BE13" s="77"/>
      <c r="BF13" s="77"/>
      <c r="BG13" s="77"/>
      <c r="BH13" s="77"/>
    </row>
    <row r="14" spans="1:60">
      <c r="A14" s="77" t="s">
        <v>55</v>
      </c>
      <c r="B14" s="77" t="s">
        <v>56</v>
      </c>
      <c r="C14" s="77" t="s">
        <v>7294</v>
      </c>
      <c r="D14" s="78">
        <v>44651</v>
      </c>
      <c r="E14" s="77" t="s">
        <v>7278</v>
      </c>
      <c r="F14" s="77" t="s">
        <v>2135</v>
      </c>
      <c r="G14" s="77" t="s">
        <v>2147</v>
      </c>
      <c r="H14" s="77" t="s">
        <v>2148</v>
      </c>
      <c r="I14" s="77" t="s">
        <v>531</v>
      </c>
      <c r="J14" s="77" t="s">
        <v>110</v>
      </c>
      <c r="K14" s="77">
        <v>91761</v>
      </c>
      <c r="L14" s="77" t="s">
        <v>7279</v>
      </c>
      <c r="M14" s="77" t="s">
        <v>7280</v>
      </c>
      <c r="N14" s="77" t="s">
        <v>7281</v>
      </c>
      <c r="O14" s="77" t="s">
        <v>1654</v>
      </c>
      <c r="P14" s="77">
        <v>83201</v>
      </c>
      <c r="Q14" s="77" t="s">
        <v>5843</v>
      </c>
      <c r="R14" s="77"/>
      <c r="S14" s="77"/>
      <c r="T14" s="77"/>
      <c r="U14" s="77">
        <v>12005833</v>
      </c>
      <c r="V14" s="77">
        <v>15</v>
      </c>
      <c r="W14" s="77" t="s">
        <v>509</v>
      </c>
      <c r="X14" s="77">
        <v>475</v>
      </c>
      <c r="Y14" s="77">
        <v>600</v>
      </c>
      <c r="Z14" s="77">
        <v>20</v>
      </c>
      <c r="AA14" s="89">
        <f t="shared" si="0"/>
        <v>0.28499999999999998</v>
      </c>
      <c r="AB14" s="77" t="s">
        <v>70</v>
      </c>
      <c r="AC14" s="78">
        <v>44681</v>
      </c>
      <c r="AD14" s="77"/>
      <c r="AE14" s="77"/>
      <c r="AF14" s="77" t="str">
        <f t="shared" si="1"/>
        <v>SL210598624</v>
      </c>
      <c r="AG14" s="77">
        <f t="shared" si="2"/>
        <v>600</v>
      </c>
      <c r="AH14" s="77">
        <f t="shared" si="2"/>
        <v>20</v>
      </c>
      <c r="AI14" s="89">
        <f t="shared" si="2"/>
        <v>0.28499999999999998</v>
      </c>
      <c r="AJ14" s="77" t="s">
        <v>7282</v>
      </c>
      <c r="AK14" s="77" t="s">
        <v>7294</v>
      </c>
      <c r="AL14" s="78">
        <v>44646</v>
      </c>
      <c r="AM14" s="78">
        <v>44646</v>
      </c>
      <c r="AN14" s="78">
        <v>44647</v>
      </c>
      <c r="AO14" s="78">
        <v>44650</v>
      </c>
      <c r="AP14" s="78">
        <v>44650</v>
      </c>
      <c r="AQ14" s="77" t="s">
        <v>89</v>
      </c>
      <c r="AR14" s="77"/>
      <c r="AS14" s="275"/>
      <c r="AT14" s="275"/>
      <c r="AU14" s="275"/>
      <c r="AV14" s="275"/>
      <c r="AW14" s="142" t="s">
        <v>1198</v>
      </c>
      <c r="AX14" s="77"/>
      <c r="AY14" s="127"/>
      <c r="AZ14" s="127"/>
      <c r="BA14" s="127"/>
      <c r="BB14" s="127"/>
      <c r="BC14" s="127"/>
      <c r="BD14" s="127"/>
      <c r="BE14" s="77"/>
      <c r="BF14" s="77"/>
      <c r="BG14" s="77"/>
      <c r="BH14" s="77"/>
    </row>
    <row r="15" spans="1:60">
      <c r="A15" s="77" t="s">
        <v>55</v>
      </c>
      <c r="B15" s="77" t="s">
        <v>56</v>
      </c>
      <c r="C15" s="77" t="s">
        <v>7295</v>
      </c>
      <c r="D15" s="78">
        <v>44651</v>
      </c>
      <c r="E15" s="77" t="s">
        <v>7278</v>
      </c>
      <c r="F15" s="77" t="s">
        <v>2135</v>
      </c>
      <c r="G15" s="77" t="s">
        <v>2147</v>
      </c>
      <c r="H15" s="77" t="s">
        <v>2148</v>
      </c>
      <c r="I15" s="77" t="s">
        <v>531</v>
      </c>
      <c r="J15" s="77" t="s">
        <v>110</v>
      </c>
      <c r="K15" s="77">
        <v>91761</v>
      </c>
      <c r="L15" s="77" t="s">
        <v>7279</v>
      </c>
      <c r="M15" s="77" t="s">
        <v>7280</v>
      </c>
      <c r="N15" s="77" t="s">
        <v>7281</v>
      </c>
      <c r="O15" s="77" t="s">
        <v>1654</v>
      </c>
      <c r="P15" s="77">
        <v>83201</v>
      </c>
      <c r="Q15" s="77" t="s">
        <v>5843</v>
      </c>
      <c r="R15" s="77"/>
      <c r="S15" s="77"/>
      <c r="T15" s="77"/>
      <c r="U15" s="77">
        <v>12005833</v>
      </c>
      <c r="V15" s="77">
        <v>15</v>
      </c>
      <c r="W15" s="77" t="s">
        <v>509</v>
      </c>
      <c r="X15" s="77">
        <v>475</v>
      </c>
      <c r="Y15" s="77">
        <v>600</v>
      </c>
      <c r="Z15" s="77">
        <v>20</v>
      </c>
      <c r="AA15" s="89">
        <f t="shared" si="0"/>
        <v>0.28499999999999998</v>
      </c>
      <c r="AB15" s="77" t="s">
        <v>70</v>
      </c>
      <c r="AC15" s="78">
        <v>44681</v>
      </c>
      <c r="AD15" s="77"/>
      <c r="AE15" s="77"/>
      <c r="AF15" s="77" t="str">
        <f t="shared" si="1"/>
        <v>SL210600041</v>
      </c>
      <c r="AG15" s="77">
        <f t="shared" si="2"/>
        <v>600</v>
      </c>
      <c r="AH15" s="77">
        <f t="shared" si="2"/>
        <v>20</v>
      </c>
      <c r="AI15" s="89">
        <f t="shared" si="2"/>
        <v>0.28499999999999998</v>
      </c>
      <c r="AJ15" s="77" t="s">
        <v>7282</v>
      </c>
      <c r="AK15" s="77" t="s">
        <v>7295</v>
      </c>
      <c r="AL15" s="78">
        <v>44646</v>
      </c>
      <c r="AM15" s="78">
        <v>44646</v>
      </c>
      <c r="AN15" s="78">
        <v>44647</v>
      </c>
      <c r="AO15" s="78">
        <v>44650</v>
      </c>
      <c r="AP15" s="78">
        <v>44650</v>
      </c>
      <c r="AQ15" s="77" t="s">
        <v>89</v>
      </c>
      <c r="AR15" s="77"/>
      <c r="AS15" s="275"/>
      <c r="AT15" s="275"/>
      <c r="AU15" s="275"/>
      <c r="AV15" s="275"/>
      <c r="AW15" s="142" t="s">
        <v>1198</v>
      </c>
      <c r="AX15" s="77"/>
      <c r="AY15" s="127"/>
      <c r="AZ15" s="127"/>
      <c r="BA15" s="127"/>
      <c r="BB15" s="127"/>
      <c r="BC15" s="127"/>
      <c r="BD15" s="127"/>
      <c r="BE15" s="77"/>
      <c r="BF15" s="77"/>
      <c r="BG15" s="77"/>
      <c r="BH15" s="77"/>
    </row>
    <row r="16" spans="1:60">
      <c r="A16" s="77" t="s">
        <v>55</v>
      </c>
      <c r="B16" s="77" t="s">
        <v>56</v>
      </c>
      <c r="C16" s="77" t="s">
        <v>7296</v>
      </c>
      <c r="D16" s="78">
        <v>44651</v>
      </c>
      <c r="E16" s="77" t="s">
        <v>7278</v>
      </c>
      <c r="F16" s="77" t="s">
        <v>2135</v>
      </c>
      <c r="G16" s="77" t="s">
        <v>2147</v>
      </c>
      <c r="H16" s="77" t="s">
        <v>2148</v>
      </c>
      <c r="I16" s="77" t="s">
        <v>531</v>
      </c>
      <c r="J16" s="77" t="s">
        <v>110</v>
      </c>
      <c r="K16" s="77">
        <v>91761</v>
      </c>
      <c r="L16" s="77" t="s">
        <v>7279</v>
      </c>
      <c r="M16" s="77" t="s">
        <v>7280</v>
      </c>
      <c r="N16" s="77" t="s">
        <v>7281</v>
      </c>
      <c r="O16" s="77" t="s">
        <v>1654</v>
      </c>
      <c r="P16" s="77">
        <v>83201</v>
      </c>
      <c r="Q16" s="77" t="s">
        <v>5843</v>
      </c>
      <c r="R16" s="77"/>
      <c r="S16" s="77"/>
      <c r="T16" s="77"/>
      <c r="U16" s="77">
        <v>12005833</v>
      </c>
      <c r="V16" s="77">
        <v>15</v>
      </c>
      <c r="W16" s="77" t="s">
        <v>509</v>
      </c>
      <c r="X16" s="77">
        <v>475</v>
      </c>
      <c r="Y16" s="77">
        <v>600</v>
      </c>
      <c r="Z16" s="77">
        <v>20</v>
      </c>
      <c r="AA16" s="89">
        <f t="shared" si="0"/>
        <v>0.28499999999999998</v>
      </c>
      <c r="AB16" s="77" t="s">
        <v>70</v>
      </c>
      <c r="AC16" s="78">
        <v>44681</v>
      </c>
      <c r="AD16" s="77"/>
      <c r="AE16" s="77"/>
      <c r="AF16" s="77" t="str">
        <f t="shared" si="1"/>
        <v>SL210600074</v>
      </c>
      <c r="AG16" s="77">
        <f t="shared" si="2"/>
        <v>600</v>
      </c>
      <c r="AH16" s="77">
        <f t="shared" si="2"/>
        <v>20</v>
      </c>
      <c r="AI16" s="89">
        <f t="shared" si="2"/>
        <v>0.28499999999999998</v>
      </c>
      <c r="AJ16" s="77" t="s">
        <v>7282</v>
      </c>
      <c r="AK16" s="77" t="s">
        <v>7296</v>
      </c>
      <c r="AL16" s="78">
        <v>44646</v>
      </c>
      <c r="AM16" s="78">
        <v>44646</v>
      </c>
      <c r="AN16" s="78">
        <v>44647</v>
      </c>
      <c r="AO16" s="78">
        <v>44650</v>
      </c>
      <c r="AP16" s="78">
        <v>44650</v>
      </c>
      <c r="AQ16" s="77" t="s">
        <v>89</v>
      </c>
      <c r="AR16" s="77"/>
      <c r="AS16" s="275"/>
      <c r="AT16" s="275"/>
      <c r="AU16" s="275"/>
      <c r="AV16" s="275"/>
      <c r="AW16" s="142" t="s">
        <v>1198</v>
      </c>
      <c r="AX16" s="77"/>
      <c r="AY16" s="127"/>
      <c r="AZ16" s="127"/>
      <c r="BA16" s="127"/>
      <c r="BB16" s="127"/>
      <c r="BC16" s="127"/>
      <c r="BD16" s="127"/>
      <c r="BE16" s="77"/>
      <c r="BF16" s="77"/>
      <c r="BG16" s="77"/>
      <c r="BH16" s="77"/>
    </row>
    <row r="17" spans="1:60">
      <c r="A17" s="77" t="s">
        <v>55</v>
      </c>
      <c r="B17" s="77" t="s">
        <v>56</v>
      </c>
      <c r="C17" s="77" t="s">
        <v>7297</v>
      </c>
      <c r="D17" s="78">
        <v>44651</v>
      </c>
      <c r="E17" s="77" t="s">
        <v>7278</v>
      </c>
      <c r="F17" s="77" t="s">
        <v>2135</v>
      </c>
      <c r="G17" s="77" t="s">
        <v>2147</v>
      </c>
      <c r="H17" s="77" t="s">
        <v>2148</v>
      </c>
      <c r="I17" s="77" t="s">
        <v>531</v>
      </c>
      <c r="J17" s="77" t="s">
        <v>110</v>
      </c>
      <c r="K17" s="77">
        <v>91761</v>
      </c>
      <c r="L17" s="77" t="s">
        <v>7279</v>
      </c>
      <c r="M17" s="77" t="s">
        <v>7280</v>
      </c>
      <c r="N17" s="77" t="s">
        <v>7281</v>
      </c>
      <c r="O17" s="77" t="s">
        <v>1654</v>
      </c>
      <c r="P17" s="77">
        <v>83201</v>
      </c>
      <c r="Q17" s="77" t="s">
        <v>5843</v>
      </c>
      <c r="R17" s="77"/>
      <c r="S17" s="77"/>
      <c r="T17" s="77"/>
      <c r="U17" s="77">
        <v>12005833</v>
      </c>
      <c r="V17" s="77">
        <v>15</v>
      </c>
      <c r="W17" s="77" t="s">
        <v>509</v>
      </c>
      <c r="X17" s="77">
        <v>475</v>
      </c>
      <c r="Y17" s="77">
        <v>600</v>
      </c>
      <c r="Z17" s="77">
        <v>20</v>
      </c>
      <c r="AA17" s="89">
        <f t="shared" si="0"/>
        <v>0.28499999999999998</v>
      </c>
      <c r="AB17" s="77" t="s">
        <v>70</v>
      </c>
      <c r="AC17" s="78">
        <v>44681</v>
      </c>
      <c r="AD17" s="77"/>
      <c r="AE17" s="77"/>
      <c r="AF17" s="77" t="str">
        <f t="shared" si="1"/>
        <v>SL210600107</v>
      </c>
      <c r="AG17" s="77">
        <f t="shared" si="2"/>
        <v>600</v>
      </c>
      <c r="AH17" s="77">
        <f t="shared" si="2"/>
        <v>20</v>
      </c>
      <c r="AI17" s="89">
        <f t="shared" si="2"/>
        <v>0.28499999999999998</v>
      </c>
      <c r="AJ17" s="77" t="s">
        <v>7282</v>
      </c>
      <c r="AK17" s="77" t="s">
        <v>7297</v>
      </c>
      <c r="AL17" s="78">
        <v>44646</v>
      </c>
      <c r="AM17" s="78">
        <v>44646</v>
      </c>
      <c r="AN17" s="78">
        <v>44647</v>
      </c>
      <c r="AO17" s="78">
        <v>44650</v>
      </c>
      <c r="AP17" s="78">
        <v>44650</v>
      </c>
      <c r="AQ17" s="77" t="s">
        <v>89</v>
      </c>
      <c r="AR17" s="77"/>
      <c r="AS17" s="275"/>
      <c r="AT17" s="275"/>
      <c r="AU17" s="275"/>
      <c r="AV17" s="275"/>
      <c r="AW17" s="142" t="s">
        <v>1198</v>
      </c>
      <c r="AX17" s="77"/>
      <c r="AY17" s="127"/>
      <c r="AZ17" s="127"/>
      <c r="BA17" s="127"/>
      <c r="BB17" s="127"/>
      <c r="BC17" s="127"/>
      <c r="BD17" s="127"/>
      <c r="BE17" s="77"/>
      <c r="BF17" s="77"/>
      <c r="BG17" s="77"/>
      <c r="BH17" s="77"/>
    </row>
    <row r="18" spans="1:60">
      <c r="A18" s="77" t="s">
        <v>55</v>
      </c>
      <c r="B18" s="77" t="s">
        <v>56</v>
      </c>
      <c r="C18" s="77" t="s">
        <v>7298</v>
      </c>
      <c r="D18" s="78">
        <v>44651</v>
      </c>
      <c r="E18" s="77" t="s">
        <v>7278</v>
      </c>
      <c r="F18" s="77" t="s">
        <v>2135</v>
      </c>
      <c r="G18" s="77" t="s">
        <v>2147</v>
      </c>
      <c r="H18" s="77" t="s">
        <v>2148</v>
      </c>
      <c r="I18" s="77" t="s">
        <v>531</v>
      </c>
      <c r="J18" s="77" t="s">
        <v>110</v>
      </c>
      <c r="K18" s="77">
        <v>91761</v>
      </c>
      <c r="L18" s="77" t="s">
        <v>7279</v>
      </c>
      <c r="M18" s="77" t="s">
        <v>7280</v>
      </c>
      <c r="N18" s="77" t="s">
        <v>7281</v>
      </c>
      <c r="O18" s="77" t="s">
        <v>1654</v>
      </c>
      <c r="P18" s="77">
        <v>83201</v>
      </c>
      <c r="Q18" s="77" t="s">
        <v>5843</v>
      </c>
      <c r="R18" s="77"/>
      <c r="S18" s="77"/>
      <c r="T18" s="77"/>
      <c r="U18" s="77">
        <v>12005833</v>
      </c>
      <c r="V18" s="77">
        <v>0</v>
      </c>
      <c r="W18" s="77" t="s">
        <v>509</v>
      </c>
      <c r="X18" s="77">
        <v>475</v>
      </c>
      <c r="Y18" s="77">
        <v>600</v>
      </c>
      <c r="Z18" s="77">
        <v>20</v>
      </c>
      <c r="AA18" s="89">
        <f t="shared" si="0"/>
        <v>0.28499999999999998</v>
      </c>
      <c r="AB18" s="77" t="s">
        <v>70</v>
      </c>
      <c r="AC18" s="78">
        <v>44681</v>
      </c>
      <c r="AD18" s="77"/>
      <c r="AE18" s="77"/>
      <c r="AF18" s="77" t="str">
        <f t="shared" si="1"/>
        <v>SL210611940</v>
      </c>
      <c r="AG18" s="77">
        <f t="shared" si="2"/>
        <v>600</v>
      </c>
      <c r="AH18" s="77">
        <f t="shared" si="2"/>
        <v>20</v>
      </c>
      <c r="AI18" s="89">
        <f t="shared" si="2"/>
        <v>0.28499999999999998</v>
      </c>
      <c r="AJ18" s="77" t="s">
        <v>7282</v>
      </c>
      <c r="AK18" s="77" t="s">
        <v>7298</v>
      </c>
      <c r="AL18" s="78">
        <v>44646</v>
      </c>
      <c r="AM18" s="78">
        <v>44646</v>
      </c>
      <c r="AN18" s="78">
        <v>44648</v>
      </c>
      <c r="AO18" s="78">
        <v>44650</v>
      </c>
      <c r="AP18" s="78">
        <v>44650</v>
      </c>
      <c r="AQ18" s="77" t="s">
        <v>89</v>
      </c>
      <c r="AR18" s="77"/>
      <c r="AS18" s="275"/>
      <c r="AT18" s="275"/>
      <c r="AU18" s="275"/>
      <c r="AV18" s="275"/>
      <c r="AW18" s="142" t="s">
        <v>1198</v>
      </c>
      <c r="AX18" s="77"/>
      <c r="AY18" s="127"/>
      <c r="AZ18" s="127"/>
      <c r="BA18" s="127"/>
      <c r="BB18" s="127"/>
      <c r="BC18" s="127"/>
      <c r="BD18" s="127"/>
      <c r="BE18" s="77"/>
      <c r="BF18" s="77"/>
      <c r="BG18" s="77"/>
      <c r="BH18" s="77"/>
    </row>
    <row r="19" spans="1:60">
      <c r="A19" s="77" t="s">
        <v>55</v>
      </c>
      <c r="B19" s="77" t="s">
        <v>56</v>
      </c>
      <c r="C19" s="77" t="s">
        <v>7299</v>
      </c>
      <c r="D19" s="78">
        <v>44651</v>
      </c>
      <c r="E19" s="77" t="s">
        <v>7278</v>
      </c>
      <c r="F19" s="77" t="s">
        <v>2135</v>
      </c>
      <c r="G19" s="77" t="s">
        <v>2136</v>
      </c>
      <c r="H19" s="77" t="s">
        <v>2137</v>
      </c>
      <c r="I19" s="77" t="s">
        <v>2138</v>
      </c>
      <c r="J19" s="77" t="s">
        <v>110</v>
      </c>
      <c r="K19" s="77">
        <v>90248</v>
      </c>
      <c r="L19" s="77" t="s">
        <v>7279</v>
      </c>
      <c r="M19" s="77" t="s">
        <v>7280</v>
      </c>
      <c r="N19" s="77" t="s">
        <v>7281</v>
      </c>
      <c r="O19" s="77" t="s">
        <v>1654</v>
      </c>
      <c r="P19" s="77">
        <v>83201</v>
      </c>
      <c r="Q19" s="77" t="s">
        <v>5843</v>
      </c>
      <c r="R19" s="77"/>
      <c r="S19" s="77"/>
      <c r="T19" s="77"/>
      <c r="U19" s="77">
        <v>12005833</v>
      </c>
      <c r="V19" s="77">
        <v>15</v>
      </c>
      <c r="W19" s="77" t="s">
        <v>509</v>
      </c>
      <c r="X19" s="77">
        <v>475</v>
      </c>
      <c r="Y19" s="77">
        <v>600</v>
      </c>
      <c r="Z19" s="77">
        <v>20</v>
      </c>
      <c r="AA19" s="89">
        <f t="shared" si="0"/>
        <v>0.28499999999999998</v>
      </c>
      <c r="AB19" s="77" t="s">
        <v>70</v>
      </c>
      <c r="AC19" s="78">
        <v>44681</v>
      </c>
      <c r="AD19" s="77"/>
      <c r="AE19" s="77"/>
      <c r="AF19" s="77" t="str">
        <f t="shared" si="1"/>
        <v>SL210597913</v>
      </c>
      <c r="AG19" s="77">
        <f t="shared" si="2"/>
        <v>600</v>
      </c>
      <c r="AH19" s="77">
        <f t="shared" si="2"/>
        <v>20</v>
      </c>
      <c r="AI19" s="89">
        <f t="shared" si="2"/>
        <v>0.28499999999999998</v>
      </c>
      <c r="AJ19" s="77" t="s">
        <v>7282</v>
      </c>
      <c r="AK19" s="77" t="s">
        <v>7299</v>
      </c>
      <c r="AL19" s="78">
        <v>44646</v>
      </c>
      <c r="AM19" s="78">
        <v>44646</v>
      </c>
      <c r="AN19" s="78">
        <v>44648</v>
      </c>
      <c r="AO19" s="78">
        <v>44650</v>
      </c>
      <c r="AP19" s="78">
        <v>44650</v>
      </c>
      <c r="AQ19" s="77" t="s">
        <v>89</v>
      </c>
      <c r="AR19" s="77"/>
      <c r="AS19" s="275"/>
      <c r="AT19" s="275"/>
      <c r="AU19" s="275"/>
      <c r="AV19" s="275"/>
      <c r="AW19" s="142" t="s">
        <v>1198</v>
      </c>
      <c r="AX19" s="77"/>
      <c r="AY19" s="127"/>
      <c r="AZ19" s="127"/>
      <c r="BA19" s="127"/>
      <c r="BB19" s="127"/>
      <c r="BC19" s="127"/>
      <c r="BD19" s="127"/>
      <c r="BE19" s="77"/>
      <c r="BF19" s="77"/>
      <c r="BG19" s="77"/>
      <c r="BH19" s="77"/>
    </row>
    <row r="20" spans="1:60">
      <c r="A20" s="77" t="s">
        <v>55</v>
      </c>
      <c r="B20" s="77" t="s">
        <v>56</v>
      </c>
      <c r="C20" s="77" t="s">
        <v>7300</v>
      </c>
      <c r="D20" s="78">
        <v>44651</v>
      </c>
      <c r="E20" s="77" t="s">
        <v>7278</v>
      </c>
      <c r="F20" s="77" t="s">
        <v>2135</v>
      </c>
      <c r="G20" s="77" t="s">
        <v>2147</v>
      </c>
      <c r="H20" s="77" t="s">
        <v>2148</v>
      </c>
      <c r="I20" s="77" t="s">
        <v>531</v>
      </c>
      <c r="J20" s="77" t="s">
        <v>110</v>
      </c>
      <c r="K20" s="77">
        <v>91761</v>
      </c>
      <c r="L20" s="77" t="s">
        <v>7279</v>
      </c>
      <c r="M20" s="77" t="s">
        <v>7280</v>
      </c>
      <c r="N20" s="77" t="s">
        <v>7281</v>
      </c>
      <c r="O20" s="77" t="s">
        <v>1654</v>
      </c>
      <c r="P20" s="77">
        <v>83201</v>
      </c>
      <c r="Q20" s="77" t="s">
        <v>5843</v>
      </c>
      <c r="R20" s="77"/>
      <c r="S20" s="77"/>
      <c r="T20" s="77"/>
      <c r="U20" s="77">
        <v>12005833</v>
      </c>
      <c r="V20" s="77">
        <v>15</v>
      </c>
      <c r="W20" s="77" t="s">
        <v>509</v>
      </c>
      <c r="X20" s="77">
        <v>475</v>
      </c>
      <c r="Y20" s="77">
        <v>600</v>
      </c>
      <c r="Z20" s="77">
        <v>20</v>
      </c>
      <c r="AA20" s="89">
        <f t="shared" si="0"/>
        <v>0.28499999999999998</v>
      </c>
      <c r="AB20" s="77" t="s">
        <v>70</v>
      </c>
      <c r="AC20" s="78">
        <v>44681</v>
      </c>
      <c r="AD20" s="77"/>
      <c r="AE20" s="77"/>
      <c r="AF20" s="77" t="str">
        <f t="shared" si="1"/>
        <v>SL210598767</v>
      </c>
      <c r="AG20" s="77">
        <f t="shared" si="2"/>
        <v>600</v>
      </c>
      <c r="AH20" s="77">
        <f t="shared" si="2"/>
        <v>20</v>
      </c>
      <c r="AI20" s="89">
        <f t="shared" si="2"/>
        <v>0.28499999999999998</v>
      </c>
      <c r="AJ20" s="77" t="s">
        <v>7282</v>
      </c>
      <c r="AK20" s="77" t="s">
        <v>7300</v>
      </c>
      <c r="AL20" s="78">
        <v>44646</v>
      </c>
      <c r="AM20" s="78">
        <v>44646</v>
      </c>
      <c r="AN20" s="78">
        <v>44648</v>
      </c>
      <c r="AO20" s="78">
        <v>44650</v>
      </c>
      <c r="AP20" s="78">
        <v>44650</v>
      </c>
      <c r="AQ20" s="77" t="s">
        <v>89</v>
      </c>
      <c r="AR20" s="77"/>
      <c r="AS20" s="275"/>
      <c r="AT20" s="275"/>
      <c r="AU20" s="275"/>
      <c r="AV20" s="275"/>
      <c r="AW20" s="142" t="s">
        <v>1198</v>
      </c>
      <c r="AX20" s="77"/>
      <c r="AY20" s="127"/>
      <c r="AZ20" s="127"/>
      <c r="BA20" s="127"/>
      <c r="BB20" s="127"/>
      <c r="BC20" s="127"/>
      <c r="BD20" s="127"/>
      <c r="BE20" s="77"/>
      <c r="BF20" s="77"/>
      <c r="BG20" s="77"/>
      <c r="BH20" s="77"/>
    </row>
    <row r="21" spans="1:60">
      <c r="A21" s="77" t="s">
        <v>55</v>
      </c>
      <c r="B21" s="77" t="s">
        <v>56</v>
      </c>
      <c r="C21" s="77" t="s">
        <v>7301</v>
      </c>
      <c r="D21" s="78">
        <v>44651</v>
      </c>
      <c r="E21" s="77" t="s">
        <v>7278</v>
      </c>
      <c r="F21" s="77" t="s">
        <v>2135</v>
      </c>
      <c r="G21" s="77" t="s">
        <v>2147</v>
      </c>
      <c r="H21" s="77" t="s">
        <v>2148</v>
      </c>
      <c r="I21" s="77" t="s">
        <v>531</v>
      </c>
      <c r="J21" s="77" t="s">
        <v>110</v>
      </c>
      <c r="K21" s="77">
        <v>91761</v>
      </c>
      <c r="L21" s="77" t="s">
        <v>7279</v>
      </c>
      <c r="M21" s="77" t="s">
        <v>7280</v>
      </c>
      <c r="N21" s="77" t="s">
        <v>7281</v>
      </c>
      <c r="O21" s="77" t="s">
        <v>1654</v>
      </c>
      <c r="P21" s="77">
        <v>83201</v>
      </c>
      <c r="Q21" s="77" t="s">
        <v>5843</v>
      </c>
      <c r="R21" s="77"/>
      <c r="S21" s="77"/>
      <c r="T21" s="77"/>
      <c r="U21" s="77">
        <v>12005833</v>
      </c>
      <c r="V21" s="77">
        <v>15</v>
      </c>
      <c r="W21" s="77" t="s">
        <v>509</v>
      </c>
      <c r="X21" s="77">
        <v>475</v>
      </c>
      <c r="Y21" s="77">
        <v>600</v>
      </c>
      <c r="Z21" s="77">
        <v>20</v>
      </c>
      <c r="AA21" s="89">
        <f t="shared" si="0"/>
        <v>0.28499999999999998</v>
      </c>
      <c r="AB21" s="77" t="s">
        <v>70</v>
      </c>
      <c r="AC21" s="78">
        <v>44681</v>
      </c>
      <c r="AD21" s="77"/>
      <c r="AE21" s="77"/>
      <c r="AF21" s="77" t="str">
        <f t="shared" si="1"/>
        <v>SL210600228</v>
      </c>
      <c r="AG21" s="77">
        <f t="shared" si="2"/>
        <v>600</v>
      </c>
      <c r="AH21" s="77">
        <f t="shared" si="2"/>
        <v>20</v>
      </c>
      <c r="AI21" s="89">
        <f t="shared" si="2"/>
        <v>0.28499999999999998</v>
      </c>
      <c r="AJ21" s="77" t="s">
        <v>7282</v>
      </c>
      <c r="AK21" s="77" t="s">
        <v>7301</v>
      </c>
      <c r="AL21" s="78">
        <v>44646</v>
      </c>
      <c r="AM21" s="78">
        <v>44646</v>
      </c>
      <c r="AN21" s="78">
        <v>44648</v>
      </c>
      <c r="AO21" s="78">
        <v>44650</v>
      </c>
      <c r="AP21" s="78">
        <v>44650</v>
      </c>
      <c r="AQ21" s="77" t="s">
        <v>89</v>
      </c>
      <c r="AR21" s="77"/>
      <c r="AS21" s="275"/>
      <c r="AT21" s="275"/>
      <c r="AU21" s="275"/>
      <c r="AV21" s="275"/>
      <c r="AW21" s="142" t="s">
        <v>1198</v>
      </c>
      <c r="AX21" s="77"/>
      <c r="AY21" s="127"/>
      <c r="AZ21" s="127"/>
      <c r="BA21" s="127"/>
      <c r="BB21" s="127"/>
      <c r="BC21" s="127"/>
      <c r="BD21" s="127"/>
      <c r="BE21" s="77"/>
      <c r="BF21" s="77"/>
      <c r="BG21" s="77"/>
      <c r="BH21" s="77"/>
    </row>
    <row r="22" spans="1:60">
      <c r="A22" s="77" t="s">
        <v>55</v>
      </c>
      <c r="B22" s="77" t="s">
        <v>56</v>
      </c>
      <c r="C22" s="77" t="s">
        <v>7302</v>
      </c>
      <c r="D22" s="78">
        <v>44651</v>
      </c>
      <c r="E22" s="77" t="s">
        <v>7278</v>
      </c>
      <c r="F22" s="77" t="s">
        <v>2135</v>
      </c>
      <c r="G22" s="77" t="s">
        <v>2147</v>
      </c>
      <c r="H22" s="77" t="s">
        <v>2148</v>
      </c>
      <c r="I22" s="77" t="s">
        <v>531</v>
      </c>
      <c r="J22" s="77" t="s">
        <v>110</v>
      </c>
      <c r="K22" s="77">
        <v>91761</v>
      </c>
      <c r="L22" s="77" t="s">
        <v>7279</v>
      </c>
      <c r="M22" s="77" t="s">
        <v>7280</v>
      </c>
      <c r="N22" s="77" t="s">
        <v>7281</v>
      </c>
      <c r="O22" s="77" t="s">
        <v>1654</v>
      </c>
      <c r="P22" s="77">
        <v>83201</v>
      </c>
      <c r="Q22" s="77" t="s">
        <v>5843</v>
      </c>
      <c r="R22" s="77"/>
      <c r="S22" s="77"/>
      <c r="T22" s="77"/>
      <c r="U22" s="77">
        <v>12005833</v>
      </c>
      <c r="V22" s="77">
        <v>15</v>
      </c>
      <c r="W22" s="77" t="s">
        <v>509</v>
      </c>
      <c r="X22" s="77">
        <v>475</v>
      </c>
      <c r="Y22" s="77">
        <v>600</v>
      </c>
      <c r="Z22" s="77">
        <v>20</v>
      </c>
      <c r="AA22" s="89">
        <f t="shared" si="0"/>
        <v>0.28499999999999998</v>
      </c>
      <c r="AB22" s="77" t="s">
        <v>70</v>
      </c>
      <c r="AC22" s="78">
        <v>44681</v>
      </c>
      <c r="AD22" s="77"/>
      <c r="AE22" s="77"/>
      <c r="AF22" s="77" t="str">
        <f t="shared" si="1"/>
        <v>SL210611869</v>
      </c>
      <c r="AG22" s="77">
        <f t="shared" si="2"/>
        <v>600</v>
      </c>
      <c r="AH22" s="77">
        <f t="shared" si="2"/>
        <v>20</v>
      </c>
      <c r="AI22" s="89">
        <f t="shared" si="2"/>
        <v>0.28499999999999998</v>
      </c>
      <c r="AJ22" s="77" t="s">
        <v>7282</v>
      </c>
      <c r="AK22" s="77" t="s">
        <v>7302</v>
      </c>
      <c r="AL22" s="78">
        <v>44646</v>
      </c>
      <c r="AM22" s="78">
        <v>44646</v>
      </c>
      <c r="AN22" s="78">
        <v>44648</v>
      </c>
      <c r="AO22" s="78">
        <v>44650</v>
      </c>
      <c r="AP22" s="78">
        <v>44650</v>
      </c>
      <c r="AQ22" s="77" t="s">
        <v>89</v>
      </c>
      <c r="AR22" s="77"/>
      <c r="AS22" s="275"/>
      <c r="AT22" s="275"/>
      <c r="AU22" s="275"/>
      <c r="AV22" s="275"/>
      <c r="AW22" s="142" t="s">
        <v>1198</v>
      </c>
      <c r="AX22" s="77"/>
      <c r="AY22" s="127"/>
      <c r="AZ22" s="127"/>
      <c r="BA22" s="127"/>
      <c r="BB22" s="127"/>
      <c r="BC22" s="127"/>
      <c r="BD22" s="127"/>
      <c r="BE22" s="77"/>
      <c r="BF22" s="77"/>
      <c r="BG22" s="77"/>
      <c r="BH22" s="77"/>
    </row>
    <row r="23" spans="1:60">
      <c r="A23" s="77" t="s">
        <v>55</v>
      </c>
      <c r="B23" s="77" t="s">
        <v>56</v>
      </c>
      <c r="C23" s="77" t="s">
        <v>7303</v>
      </c>
      <c r="D23" s="78">
        <v>44651</v>
      </c>
      <c r="E23" s="77" t="s">
        <v>7278</v>
      </c>
      <c r="F23" s="77" t="s">
        <v>2135</v>
      </c>
      <c r="G23" s="77" t="s">
        <v>2147</v>
      </c>
      <c r="H23" s="77" t="s">
        <v>2148</v>
      </c>
      <c r="I23" s="77" t="s">
        <v>531</v>
      </c>
      <c r="J23" s="77" t="s">
        <v>110</v>
      </c>
      <c r="K23" s="77">
        <v>91761</v>
      </c>
      <c r="L23" s="77" t="s">
        <v>7279</v>
      </c>
      <c r="M23" s="77" t="s">
        <v>7280</v>
      </c>
      <c r="N23" s="77" t="s">
        <v>7281</v>
      </c>
      <c r="O23" s="77" t="s">
        <v>1654</v>
      </c>
      <c r="P23" s="77">
        <v>83201</v>
      </c>
      <c r="Q23" s="77" t="s">
        <v>5843</v>
      </c>
      <c r="R23" s="77"/>
      <c r="S23" s="77"/>
      <c r="T23" s="77"/>
      <c r="U23" s="77">
        <v>12005833</v>
      </c>
      <c r="V23" s="77">
        <v>15</v>
      </c>
      <c r="W23" s="77" t="s">
        <v>509</v>
      </c>
      <c r="X23" s="77">
        <v>475</v>
      </c>
      <c r="Y23" s="77">
        <v>600</v>
      </c>
      <c r="Z23" s="77">
        <v>20</v>
      </c>
      <c r="AA23" s="89">
        <f t="shared" si="0"/>
        <v>0.28499999999999998</v>
      </c>
      <c r="AB23" s="77" t="s">
        <v>70</v>
      </c>
      <c r="AC23" s="78">
        <v>44681</v>
      </c>
      <c r="AD23" s="77"/>
      <c r="AE23" s="77"/>
      <c r="AF23" s="77" t="str">
        <f t="shared" si="1"/>
        <v>SL210597461</v>
      </c>
      <c r="AG23" s="77">
        <f t="shared" si="2"/>
        <v>600</v>
      </c>
      <c r="AH23" s="77">
        <f t="shared" si="2"/>
        <v>20</v>
      </c>
      <c r="AI23" s="89">
        <f t="shared" si="2"/>
        <v>0.28499999999999998</v>
      </c>
      <c r="AJ23" s="77" t="s">
        <v>7282</v>
      </c>
      <c r="AK23" s="77" t="s">
        <v>7303</v>
      </c>
      <c r="AL23" s="78">
        <v>44644</v>
      </c>
      <c r="AM23" s="78">
        <v>44644</v>
      </c>
      <c r="AN23" s="78">
        <v>44645</v>
      </c>
      <c r="AO23" s="78">
        <v>44651</v>
      </c>
      <c r="AP23" s="78">
        <v>44651</v>
      </c>
      <c r="AQ23" s="77" t="s">
        <v>89</v>
      </c>
      <c r="AR23" s="77"/>
      <c r="AS23" s="275"/>
      <c r="AT23" s="275"/>
      <c r="AU23" s="275"/>
      <c r="AV23" s="275"/>
      <c r="AW23" s="142" t="s">
        <v>1198</v>
      </c>
      <c r="AX23" s="77"/>
      <c r="AY23" s="127"/>
      <c r="AZ23" s="127"/>
      <c r="BA23" s="127"/>
      <c r="BB23" s="127"/>
      <c r="BC23" s="127"/>
      <c r="BD23" s="127"/>
      <c r="BE23" s="77"/>
      <c r="BF23" s="77"/>
      <c r="BG23" s="77"/>
      <c r="BH23" s="77"/>
    </row>
    <row r="24" spans="1:60">
      <c r="A24" s="77" t="s">
        <v>55</v>
      </c>
      <c r="B24" s="77" t="s">
        <v>56</v>
      </c>
      <c r="C24" s="77" t="s">
        <v>7304</v>
      </c>
      <c r="D24" s="78">
        <v>44651</v>
      </c>
      <c r="E24" s="77" t="s">
        <v>7278</v>
      </c>
      <c r="F24" s="77" t="s">
        <v>2135</v>
      </c>
      <c r="G24" s="77" t="s">
        <v>2147</v>
      </c>
      <c r="H24" s="77" t="s">
        <v>2148</v>
      </c>
      <c r="I24" s="77" t="s">
        <v>531</v>
      </c>
      <c r="J24" s="77" t="s">
        <v>110</v>
      </c>
      <c r="K24" s="77">
        <v>91761</v>
      </c>
      <c r="L24" s="77" t="s">
        <v>7279</v>
      </c>
      <c r="M24" s="77" t="s">
        <v>7280</v>
      </c>
      <c r="N24" s="77" t="s">
        <v>7281</v>
      </c>
      <c r="O24" s="77" t="s">
        <v>1654</v>
      </c>
      <c r="P24" s="77">
        <v>83201</v>
      </c>
      <c r="Q24" s="77" t="s">
        <v>5843</v>
      </c>
      <c r="R24" s="77"/>
      <c r="S24" s="77"/>
      <c r="T24" s="77"/>
      <c r="U24" s="77">
        <v>12005833</v>
      </c>
      <c r="V24" s="77">
        <v>15</v>
      </c>
      <c r="W24" s="77" t="s">
        <v>509</v>
      </c>
      <c r="X24" s="77">
        <v>475</v>
      </c>
      <c r="Y24" s="77">
        <v>600</v>
      </c>
      <c r="Z24" s="77">
        <v>20</v>
      </c>
      <c r="AA24" s="89">
        <f t="shared" si="0"/>
        <v>0.28499999999999998</v>
      </c>
      <c r="AB24" s="77" t="s">
        <v>70</v>
      </c>
      <c r="AC24" s="78">
        <v>44681</v>
      </c>
      <c r="AD24" s="77"/>
      <c r="AE24" s="77"/>
      <c r="AF24" s="77" t="str">
        <f t="shared" si="1"/>
        <v>SL210598037</v>
      </c>
      <c r="AG24" s="77">
        <f t="shared" si="2"/>
        <v>600</v>
      </c>
      <c r="AH24" s="77">
        <f t="shared" si="2"/>
        <v>20</v>
      </c>
      <c r="AI24" s="89">
        <f t="shared" si="2"/>
        <v>0.28499999999999998</v>
      </c>
      <c r="AJ24" s="77" t="s">
        <v>7282</v>
      </c>
      <c r="AK24" s="77" t="s">
        <v>7304</v>
      </c>
      <c r="AL24" s="78">
        <v>44644</v>
      </c>
      <c r="AM24" s="78">
        <v>44644</v>
      </c>
      <c r="AN24" s="78">
        <v>44645</v>
      </c>
      <c r="AO24" s="78">
        <v>44651</v>
      </c>
      <c r="AP24" s="78">
        <v>44651</v>
      </c>
      <c r="AQ24" s="77" t="s">
        <v>89</v>
      </c>
      <c r="AR24" s="77"/>
      <c r="AS24" s="275"/>
      <c r="AT24" s="275"/>
      <c r="AU24" s="275"/>
      <c r="AV24" s="275"/>
      <c r="AW24" s="142" t="s">
        <v>1198</v>
      </c>
      <c r="AX24" s="77"/>
      <c r="AY24" s="127"/>
      <c r="AZ24" s="127"/>
      <c r="BA24" s="127"/>
      <c r="BB24" s="127"/>
      <c r="BC24" s="127"/>
      <c r="BD24" s="127"/>
      <c r="BE24" s="77"/>
      <c r="BF24" s="77"/>
      <c r="BG24" s="77"/>
      <c r="BH24" s="77"/>
    </row>
    <row r="25" spans="1:60">
      <c r="A25" s="77" t="s">
        <v>55</v>
      </c>
      <c r="B25" s="77" t="s">
        <v>56</v>
      </c>
      <c r="C25" s="77" t="s">
        <v>7305</v>
      </c>
      <c r="D25" s="78">
        <v>44651</v>
      </c>
      <c r="E25" s="77" t="s">
        <v>7278</v>
      </c>
      <c r="F25" s="77" t="s">
        <v>2135</v>
      </c>
      <c r="G25" s="77" t="s">
        <v>2147</v>
      </c>
      <c r="H25" s="77" t="s">
        <v>2148</v>
      </c>
      <c r="I25" s="77" t="s">
        <v>531</v>
      </c>
      <c r="J25" s="77" t="s">
        <v>110</v>
      </c>
      <c r="K25" s="77">
        <v>91761</v>
      </c>
      <c r="L25" s="77" t="s">
        <v>7279</v>
      </c>
      <c r="M25" s="77" t="s">
        <v>7280</v>
      </c>
      <c r="N25" s="77" t="s">
        <v>7281</v>
      </c>
      <c r="O25" s="77" t="s">
        <v>1654</v>
      </c>
      <c r="P25" s="77">
        <v>83201</v>
      </c>
      <c r="Q25" s="77" t="s">
        <v>5843</v>
      </c>
      <c r="R25" s="77"/>
      <c r="S25" s="77"/>
      <c r="T25" s="77"/>
      <c r="U25" s="77">
        <v>12005833</v>
      </c>
      <c r="V25" s="77">
        <v>15</v>
      </c>
      <c r="W25" s="77" t="s">
        <v>509</v>
      </c>
      <c r="X25" s="77">
        <v>475</v>
      </c>
      <c r="Y25" s="77">
        <v>600</v>
      </c>
      <c r="Z25" s="77">
        <v>20</v>
      </c>
      <c r="AA25" s="89">
        <f t="shared" si="0"/>
        <v>0.28499999999999998</v>
      </c>
      <c r="AB25" s="77" t="s">
        <v>70</v>
      </c>
      <c r="AC25" s="78">
        <v>44681</v>
      </c>
      <c r="AD25" s="77"/>
      <c r="AE25" s="77"/>
      <c r="AF25" s="77" t="str">
        <f t="shared" si="1"/>
        <v>SL210597579</v>
      </c>
      <c r="AG25" s="77">
        <f t="shared" si="2"/>
        <v>600</v>
      </c>
      <c r="AH25" s="77">
        <f t="shared" si="2"/>
        <v>20</v>
      </c>
      <c r="AI25" s="89">
        <f t="shared" si="2"/>
        <v>0.28499999999999998</v>
      </c>
      <c r="AJ25" s="77" t="s">
        <v>7282</v>
      </c>
      <c r="AK25" s="77" t="s">
        <v>7305</v>
      </c>
      <c r="AL25" s="78">
        <v>44644</v>
      </c>
      <c r="AM25" s="78">
        <v>44644</v>
      </c>
      <c r="AN25" s="78">
        <v>44645</v>
      </c>
      <c r="AO25" s="78">
        <v>44651</v>
      </c>
      <c r="AP25" s="78">
        <v>44651</v>
      </c>
      <c r="AQ25" s="77" t="s">
        <v>89</v>
      </c>
      <c r="AR25" s="77"/>
      <c r="AS25" s="275"/>
      <c r="AT25" s="275"/>
      <c r="AU25" s="275"/>
      <c r="AV25" s="275"/>
      <c r="AW25" s="142" t="s">
        <v>1198</v>
      </c>
      <c r="AX25" s="77"/>
      <c r="AY25" s="127"/>
      <c r="AZ25" s="127"/>
      <c r="BA25" s="127"/>
      <c r="BB25" s="127"/>
      <c r="BC25" s="127"/>
      <c r="BD25" s="127"/>
      <c r="BE25" s="77"/>
      <c r="BF25" s="77"/>
      <c r="BG25" s="77"/>
      <c r="BH25" s="77"/>
    </row>
    <row r="26" spans="1:60">
      <c r="A26" s="77" t="s">
        <v>55</v>
      </c>
      <c r="B26" s="77" t="s">
        <v>56</v>
      </c>
      <c r="C26" s="77" t="s">
        <v>7306</v>
      </c>
      <c r="D26" s="78">
        <v>44651</v>
      </c>
      <c r="E26" s="77" t="s">
        <v>7278</v>
      </c>
      <c r="F26" s="77" t="s">
        <v>2135</v>
      </c>
      <c r="G26" s="77" t="s">
        <v>2136</v>
      </c>
      <c r="H26" s="77" t="s">
        <v>2137</v>
      </c>
      <c r="I26" s="77" t="s">
        <v>2138</v>
      </c>
      <c r="J26" s="77" t="s">
        <v>110</v>
      </c>
      <c r="K26" s="77">
        <v>90248</v>
      </c>
      <c r="L26" s="77" t="s">
        <v>7279</v>
      </c>
      <c r="M26" s="77" t="s">
        <v>7280</v>
      </c>
      <c r="N26" s="77" t="s">
        <v>7281</v>
      </c>
      <c r="O26" s="77" t="s">
        <v>1654</v>
      </c>
      <c r="P26" s="77">
        <v>83201</v>
      </c>
      <c r="Q26" s="77" t="s">
        <v>5843</v>
      </c>
      <c r="R26" s="77"/>
      <c r="S26" s="77"/>
      <c r="T26" s="77"/>
      <c r="U26" s="77">
        <v>12005833</v>
      </c>
      <c r="V26" s="77">
        <v>15</v>
      </c>
      <c r="W26" s="77" t="s">
        <v>509</v>
      </c>
      <c r="X26" s="77">
        <v>475</v>
      </c>
      <c r="Y26" s="77">
        <v>600</v>
      </c>
      <c r="Z26" s="77">
        <v>20</v>
      </c>
      <c r="AA26" s="89">
        <f t="shared" si="0"/>
        <v>0.28499999999999998</v>
      </c>
      <c r="AB26" s="77" t="s">
        <v>70</v>
      </c>
      <c r="AC26" s="78">
        <v>44681</v>
      </c>
      <c r="AD26" s="77"/>
      <c r="AE26" s="77"/>
      <c r="AF26" s="77" t="str">
        <f t="shared" si="1"/>
        <v>SL210596117</v>
      </c>
      <c r="AG26" s="77">
        <f t="shared" si="2"/>
        <v>600</v>
      </c>
      <c r="AH26" s="77">
        <f t="shared" si="2"/>
        <v>20</v>
      </c>
      <c r="AI26" s="89">
        <f t="shared" si="2"/>
        <v>0.28499999999999998</v>
      </c>
      <c r="AJ26" s="77" t="s">
        <v>7282</v>
      </c>
      <c r="AK26" s="77" t="s">
        <v>7306</v>
      </c>
      <c r="AL26" s="78">
        <v>44644</v>
      </c>
      <c r="AM26" s="78">
        <v>44644</v>
      </c>
      <c r="AN26" s="78">
        <v>44645</v>
      </c>
      <c r="AO26" s="78">
        <v>44651</v>
      </c>
      <c r="AP26" s="78">
        <v>44651</v>
      </c>
      <c r="AQ26" s="77" t="s">
        <v>89</v>
      </c>
      <c r="AR26" s="77"/>
      <c r="AS26" s="275"/>
      <c r="AT26" s="275"/>
      <c r="AU26" s="275"/>
      <c r="AV26" s="275"/>
      <c r="AW26" s="142" t="s">
        <v>1198</v>
      </c>
      <c r="AX26" s="77"/>
      <c r="AY26" s="127"/>
      <c r="AZ26" s="127"/>
      <c r="BA26" s="127"/>
      <c r="BB26" s="127"/>
      <c r="BC26" s="127"/>
      <c r="BD26" s="127"/>
      <c r="BE26" s="77"/>
      <c r="BF26" s="77"/>
      <c r="BG26" s="77"/>
      <c r="BH26" s="77"/>
    </row>
    <row r="27" spans="1:60">
      <c r="A27" s="77" t="s">
        <v>55</v>
      </c>
      <c r="B27" s="77" t="s">
        <v>56</v>
      </c>
      <c r="C27" s="77" t="s">
        <v>7307</v>
      </c>
      <c r="D27" s="78">
        <v>44651</v>
      </c>
      <c r="E27" s="77" t="s">
        <v>7278</v>
      </c>
      <c r="F27" s="77" t="s">
        <v>2135</v>
      </c>
      <c r="G27" s="77" t="s">
        <v>2136</v>
      </c>
      <c r="H27" s="77" t="s">
        <v>2137</v>
      </c>
      <c r="I27" s="77" t="s">
        <v>2138</v>
      </c>
      <c r="J27" s="77" t="s">
        <v>110</v>
      </c>
      <c r="K27" s="77">
        <v>90248</v>
      </c>
      <c r="L27" s="77" t="s">
        <v>7279</v>
      </c>
      <c r="M27" s="77" t="s">
        <v>7280</v>
      </c>
      <c r="N27" s="77" t="s">
        <v>7281</v>
      </c>
      <c r="O27" s="77" t="s">
        <v>1654</v>
      </c>
      <c r="P27" s="77">
        <v>83201</v>
      </c>
      <c r="Q27" s="77" t="s">
        <v>5843</v>
      </c>
      <c r="R27" s="77"/>
      <c r="S27" s="77"/>
      <c r="T27" s="77"/>
      <c r="U27" s="77">
        <v>12005833</v>
      </c>
      <c r="V27" s="77">
        <v>15</v>
      </c>
      <c r="W27" s="77" t="s">
        <v>509</v>
      </c>
      <c r="X27" s="77">
        <v>475</v>
      </c>
      <c r="Y27" s="77">
        <v>600</v>
      </c>
      <c r="Z27" s="77">
        <v>20</v>
      </c>
      <c r="AA27" s="89">
        <f t="shared" si="0"/>
        <v>0.28499999999999998</v>
      </c>
      <c r="AB27" s="77" t="s">
        <v>70</v>
      </c>
      <c r="AC27" s="78">
        <v>44681</v>
      </c>
      <c r="AD27" s="77"/>
      <c r="AE27" s="77"/>
      <c r="AF27" s="77" t="str">
        <f t="shared" si="1"/>
        <v>SL210597574</v>
      </c>
      <c r="AG27" s="77">
        <f t="shared" si="2"/>
        <v>600</v>
      </c>
      <c r="AH27" s="77">
        <f t="shared" si="2"/>
        <v>20</v>
      </c>
      <c r="AI27" s="89">
        <f t="shared" si="2"/>
        <v>0.28499999999999998</v>
      </c>
      <c r="AJ27" s="77" t="s">
        <v>7282</v>
      </c>
      <c r="AK27" s="77" t="s">
        <v>7307</v>
      </c>
      <c r="AL27" s="78">
        <v>44644</v>
      </c>
      <c r="AM27" s="78">
        <v>44644</v>
      </c>
      <c r="AN27" s="78">
        <v>44645</v>
      </c>
      <c r="AO27" s="78">
        <v>44651</v>
      </c>
      <c r="AP27" s="78">
        <v>44651</v>
      </c>
      <c r="AQ27" s="77" t="s">
        <v>89</v>
      </c>
      <c r="AR27" s="77"/>
      <c r="AS27" s="275"/>
      <c r="AT27" s="275"/>
      <c r="AU27" s="275"/>
      <c r="AV27" s="275"/>
      <c r="AW27" s="142" t="s">
        <v>1198</v>
      </c>
      <c r="AX27" s="77"/>
      <c r="AY27" s="127"/>
      <c r="AZ27" s="127"/>
      <c r="BA27" s="127"/>
      <c r="BB27" s="127"/>
      <c r="BC27" s="127"/>
      <c r="BD27" s="127"/>
      <c r="BE27" s="77"/>
      <c r="BF27" s="77"/>
      <c r="BG27" s="77"/>
      <c r="BH27" s="77"/>
    </row>
    <row r="28" spans="1:60">
      <c r="A28" s="77" t="s">
        <v>55</v>
      </c>
      <c r="B28" s="77" t="s">
        <v>56</v>
      </c>
      <c r="C28" s="77" t="s">
        <v>7308</v>
      </c>
      <c r="D28" s="78">
        <v>44651</v>
      </c>
      <c r="E28" s="77" t="s">
        <v>7278</v>
      </c>
      <c r="F28" s="77" t="s">
        <v>2135</v>
      </c>
      <c r="G28" s="77" t="s">
        <v>2147</v>
      </c>
      <c r="H28" s="77" t="s">
        <v>2148</v>
      </c>
      <c r="I28" s="77" t="s">
        <v>531</v>
      </c>
      <c r="J28" s="77" t="s">
        <v>110</v>
      </c>
      <c r="K28" s="77">
        <v>91761</v>
      </c>
      <c r="L28" s="77" t="s">
        <v>7279</v>
      </c>
      <c r="M28" s="77" t="s">
        <v>7280</v>
      </c>
      <c r="N28" s="77" t="s">
        <v>7281</v>
      </c>
      <c r="O28" s="77" t="s">
        <v>1654</v>
      </c>
      <c r="P28" s="77">
        <v>83201</v>
      </c>
      <c r="Q28" s="77" t="s">
        <v>5843</v>
      </c>
      <c r="R28" s="77"/>
      <c r="S28" s="77"/>
      <c r="T28" s="77"/>
      <c r="U28" s="77">
        <v>12005833</v>
      </c>
      <c r="V28" s="77">
        <v>15</v>
      </c>
      <c r="W28" s="77" t="s">
        <v>509</v>
      </c>
      <c r="X28" s="77">
        <v>475</v>
      </c>
      <c r="Y28" s="77">
        <v>600</v>
      </c>
      <c r="Z28" s="77">
        <v>20</v>
      </c>
      <c r="AA28" s="89">
        <f t="shared" si="0"/>
        <v>0.28499999999999998</v>
      </c>
      <c r="AB28" s="77" t="s">
        <v>70</v>
      </c>
      <c r="AC28" s="78">
        <v>44681</v>
      </c>
      <c r="AD28" s="77"/>
      <c r="AE28" s="77"/>
      <c r="AF28" s="77" t="str">
        <f t="shared" si="1"/>
        <v>SL210598957</v>
      </c>
      <c r="AG28" s="77">
        <f t="shared" si="2"/>
        <v>600</v>
      </c>
      <c r="AH28" s="77">
        <f t="shared" si="2"/>
        <v>20</v>
      </c>
      <c r="AI28" s="89">
        <f t="shared" si="2"/>
        <v>0.28499999999999998</v>
      </c>
      <c r="AJ28" s="77" t="s">
        <v>7282</v>
      </c>
      <c r="AK28" s="77" t="s">
        <v>7308</v>
      </c>
      <c r="AL28" s="78">
        <v>44645</v>
      </c>
      <c r="AM28" s="78">
        <v>44645</v>
      </c>
      <c r="AN28" s="78">
        <v>44646</v>
      </c>
      <c r="AO28" s="78">
        <v>44651</v>
      </c>
      <c r="AP28" s="78">
        <v>44651</v>
      </c>
      <c r="AQ28" s="77" t="s">
        <v>89</v>
      </c>
      <c r="AR28" s="77"/>
      <c r="AS28" s="275"/>
      <c r="AT28" s="275"/>
      <c r="AU28" s="275"/>
      <c r="AV28" s="275"/>
      <c r="AW28" s="142" t="s">
        <v>1198</v>
      </c>
      <c r="AX28" s="77"/>
      <c r="AY28" s="127"/>
      <c r="AZ28" s="127"/>
      <c r="BA28" s="127"/>
      <c r="BB28" s="127"/>
      <c r="BC28" s="127"/>
      <c r="BD28" s="127"/>
      <c r="BE28" s="77"/>
      <c r="BF28" s="77"/>
      <c r="BG28" s="77"/>
      <c r="BH28" s="77"/>
    </row>
    <row r="29" spans="1:60">
      <c r="A29" s="77" t="s">
        <v>55</v>
      </c>
      <c r="B29" s="77" t="s">
        <v>56</v>
      </c>
      <c r="C29" s="77" t="s">
        <v>7309</v>
      </c>
      <c r="D29" s="78">
        <v>44651</v>
      </c>
      <c r="E29" s="77" t="s">
        <v>7278</v>
      </c>
      <c r="F29" s="77" t="s">
        <v>2135</v>
      </c>
      <c r="G29" s="77" t="s">
        <v>2147</v>
      </c>
      <c r="H29" s="77" t="s">
        <v>2148</v>
      </c>
      <c r="I29" s="77" t="s">
        <v>531</v>
      </c>
      <c r="J29" s="77" t="s">
        <v>110</v>
      </c>
      <c r="K29" s="77">
        <v>91761</v>
      </c>
      <c r="L29" s="77" t="s">
        <v>7279</v>
      </c>
      <c r="M29" s="77" t="s">
        <v>7280</v>
      </c>
      <c r="N29" s="77" t="s">
        <v>7281</v>
      </c>
      <c r="O29" s="77" t="s">
        <v>1654</v>
      </c>
      <c r="P29" s="77">
        <v>83201</v>
      </c>
      <c r="Q29" s="77" t="s">
        <v>5843</v>
      </c>
      <c r="R29" s="77"/>
      <c r="S29" s="77"/>
      <c r="T29" s="77"/>
      <c r="U29" s="77">
        <v>12005833</v>
      </c>
      <c r="V29" s="77">
        <v>15</v>
      </c>
      <c r="W29" s="77" t="s">
        <v>509</v>
      </c>
      <c r="X29" s="77">
        <v>475</v>
      </c>
      <c r="Y29" s="77">
        <v>600</v>
      </c>
      <c r="Z29" s="77">
        <v>20</v>
      </c>
      <c r="AA29" s="89">
        <f t="shared" si="0"/>
        <v>0.28499999999999998</v>
      </c>
      <c r="AB29" s="77" t="s">
        <v>70</v>
      </c>
      <c r="AC29" s="78">
        <v>44681</v>
      </c>
      <c r="AD29" s="77"/>
      <c r="AE29" s="77"/>
      <c r="AF29" s="77" t="str">
        <f t="shared" si="1"/>
        <v>SL210599207</v>
      </c>
      <c r="AG29" s="77">
        <f t="shared" si="2"/>
        <v>600</v>
      </c>
      <c r="AH29" s="77">
        <f t="shared" si="2"/>
        <v>20</v>
      </c>
      <c r="AI29" s="89">
        <f t="shared" si="2"/>
        <v>0.28499999999999998</v>
      </c>
      <c r="AJ29" s="77" t="s">
        <v>7282</v>
      </c>
      <c r="AK29" s="77" t="s">
        <v>7309</v>
      </c>
      <c r="AL29" s="78">
        <v>44646</v>
      </c>
      <c r="AM29" s="78">
        <v>44646</v>
      </c>
      <c r="AN29" s="78">
        <v>44648</v>
      </c>
      <c r="AO29" s="78">
        <v>44651</v>
      </c>
      <c r="AP29" s="78">
        <v>44651</v>
      </c>
      <c r="AQ29" s="77" t="s">
        <v>89</v>
      </c>
      <c r="AR29" s="77"/>
      <c r="AS29" s="275"/>
      <c r="AT29" s="275"/>
      <c r="AU29" s="275"/>
      <c r="AV29" s="275"/>
      <c r="AW29" s="142" t="s">
        <v>1198</v>
      </c>
      <c r="AX29" s="77"/>
      <c r="AY29" s="127"/>
      <c r="AZ29" s="127"/>
      <c r="BA29" s="127"/>
      <c r="BB29" s="127"/>
      <c r="BC29" s="127"/>
      <c r="BD29" s="127"/>
      <c r="BE29" s="77"/>
      <c r="BF29" s="77"/>
      <c r="BG29" s="77"/>
      <c r="BH29" s="77"/>
    </row>
    <row r="30" spans="1:60">
      <c r="A30" s="77" t="s">
        <v>55</v>
      </c>
      <c r="B30" s="77" t="s">
        <v>56</v>
      </c>
      <c r="C30" s="77" t="s">
        <v>7310</v>
      </c>
      <c r="D30" s="78">
        <v>44651</v>
      </c>
      <c r="E30" s="77" t="s">
        <v>7278</v>
      </c>
      <c r="F30" s="77" t="s">
        <v>2135</v>
      </c>
      <c r="G30" s="77" t="s">
        <v>2147</v>
      </c>
      <c r="H30" s="77" t="s">
        <v>2148</v>
      </c>
      <c r="I30" s="77" t="s">
        <v>531</v>
      </c>
      <c r="J30" s="77" t="s">
        <v>110</v>
      </c>
      <c r="K30" s="77">
        <v>91761</v>
      </c>
      <c r="L30" s="77" t="s">
        <v>7279</v>
      </c>
      <c r="M30" s="77" t="s">
        <v>7280</v>
      </c>
      <c r="N30" s="77" t="s">
        <v>7281</v>
      </c>
      <c r="O30" s="77" t="s">
        <v>1654</v>
      </c>
      <c r="P30" s="77">
        <v>83201</v>
      </c>
      <c r="Q30" s="77" t="s">
        <v>5843</v>
      </c>
      <c r="R30" s="77"/>
      <c r="S30" s="77"/>
      <c r="T30" s="77"/>
      <c r="U30" s="77">
        <v>12005833</v>
      </c>
      <c r="V30" s="77">
        <v>15</v>
      </c>
      <c r="W30" s="77" t="s">
        <v>509</v>
      </c>
      <c r="X30" s="77">
        <v>475</v>
      </c>
      <c r="Y30" s="77">
        <v>600</v>
      </c>
      <c r="Z30" s="77">
        <v>20</v>
      </c>
      <c r="AA30" s="89">
        <f t="shared" si="0"/>
        <v>0.28499999999999998</v>
      </c>
      <c r="AB30" s="77" t="s">
        <v>70</v>
      </c>
      <c r="AC30" s="78">
        <v>44681</v>
      </c>
      <c r="AD30" s="77"/>
      <c r="AE30" s="77"/>
      <c r="AF30" s="77" t="str">
        <f t="shared" si="1"/>
        <v>SL210598856</v>
      </c>
      <c r="AG30" s="77">
        <f t="shared" si="2"/>
        <v>600</v>
      </c>
      <c r="AH30" s="77">
        <f t="shared" si="2"/>
        <v>20</v>
      </c>
      <c r="AI30" s="89">
        <f t="shared" si="2"/>
        <v>0.28499999999999998</v>
      </c>
      <c r="AJ30" s="77" t="s">
        <v>7282</v>
      </c>
      <c r="AK30" s="77" t="s">
        <v>7310</v>
      </c>
      <c r="AL30" s="78">
        <v>44646</v>
      </c>
      <c r="AM30" s="78">
        <v>44646</v>
      </c>
      <c r="AN30" s="78">
        <v>44648</v>
      </c>
      <c r="AO30" s="78">
        <v>44651</v>
      </c>
      <c r="AP30" s="78">
        <v>44651</v>
      </c>
      <c r="AQ30" s="77" t="s">
        <v>89</v>
      </c>
      <c r="AR30" s="77"/>
      <c r="AS30" s="275"/>
      <c r="AT30" s="275"/>
      <c r="AU30" s="275"/>
      <c r="AV30" s="275"/>
      <c r="AW30" s="142" t="s">
        <v>1198</v>
      </c>
      <c r="AX30" s="77"/>
      <c r="AY30" s="127"/>
      <c r="AZ30" s="127"/>
      <c r="BA30" s="127"/>
      <c r="BB30" s="127"/>
      <c r="BC30" s="127"/>
      <c r="BD30" s="127"/>
      <c r="BE30" s="77"/>
      <c r="BF30" s="77"/>
      <c r="BG30" s="77"/>
      <c r="BH30" s="77"/>
    </row>
    <row r="31" spans="1:60">
      <c r="A31" s="77" t="s">
        <v>55</v>
      </c>
      <c r="B31" s="77" t="s">
        <v>56</v>
      </c>
      <c r="C31" s="77" t="s">
        <v>7311</v>
      </c>
      <c r="D31" s="78">
        <v>44651</v>
      </c>
      <c r="E31" s="77" t="s">
        <v>7278</v>
      </c>
      <c r="F31" s="77" t="s">
        <v>2135</v>
      </c>
      <c r="G31" s="77" t="s">
        <v>2147</v>
      </c>
      <c r="H31" s="77" t="s">
        <v>2148</v>
      </c>
      <c r="I31" s="77" t="s">
        <v>531</v>
      </c>
      <c r="J31" s="77" t="s">
        <v>110</v>
      </c>
      <c r="K31" s="77">
        <v>91761</v>
      </c>
      <c r="L31" s="77" t="s">
        <v>7279</v>
      </c>
      <c r="M31" s="77" t="s">
        <v>7280</v>
      </c>
      <c r="N31" s="77" t="s">
        <v>7281</v>
      </c>
      <c r="O31" s="77" t="s">
        <v>1654</v>
      </c>
      <c r="P31" s="77">
        <v>83201</v>
      </c>
      <c r="Q31" s="77" t="s">
        <v>5843</v>
      </c>
      <c r="R31" s="77"/>
      <c r="S31" s="77"/>
      <c r="T31" s="77"/>
      <c r="U31" s="77">
        <v>12005833</v>
      </c>
      <c r="V31" s="77">
        <v>15</v>
      </c>
      <c r="W31" s="77" t="s">
        <v>509</v>
      </c>
      <c r="X31" s="77">
        <v>475</v>
      </c>
      <c r="Y31" s="77">
        <v>600</v>
      </c>
      <c r="Z31" s="77">
        <v>20</v>
      </c>
      <c r="AA31" s="89">
        <f t="shared" si="0"/>
        <v>0.28499999999999998</v>
      </c>
      <c r="AB31" s="77" t="s">
        <v>70</v>
      </c>
      <c r="AC31" s="78">
        <v>44681</v>
      </c>
      <c r="AD31" s="77"/>
      <c r="AE31" s="77"/>
      <c r="AF31" s="77" t="str">
        <f t="shared" si="1"/>
        <v>SL210600143</v>
      </c>
      <c r="AG31" s="77">
        <f t="shared" si="2"/>
        <v>600</v>
      </c>
      <c r="AH31" s="77">
        <f t="shared" si="2"/>
        <v>20</v>
      </c>
      <c r="AI31" s="89">
        <f t="shared" si="2"/>
        <v>0.28499999999999998</v>
      </c>
      <c r="AJ31" s="77" t="s">
        <v>7282</v>
      </c>
      <c r="AK31" s="77" t="s">
        <v>7311</v>
      </c>
      <c r="AL31" s="78">
        <v>44646</v>
      </c>
      <c r="AM31" s="78">
        <v>44646</v>
      </c>
      <c r="AN31" s="78">
        <v>44648</v>
      </c>
      <c r="AO31" s="78">
        <v>44651</v>
      </c>
      <c r="AP31" s="78">
        <v>44651</v>
      </c>
      <c r="AQ31" s="77" t="s">
        <v>89</v>
      </c>
      <c r="AR31" s="77"/>
      <c r="AS31" s="275"/>
      <c r="AT31" s="275"/>
      <c r="AU31" s="275"/>
      <c r="AV31" s="275"/>
      <c r="AW31" s="142" t="s">
        <v>1198</v>
      </c>
      <c r="AX31" s="77"/>
      <c r="AY31" s="127"/>
      <c r="AZ31" s="127"/>
      <c r="BA31" s="127"/>
      <c r="BB31" s="127"/>
      <c r="BC31" s="127"/>
      <c r="BD31" s="127"/>
      <c r="BE31" s="77"/>
      <c r="BF31" s="77"/>
      <c r="BG31" s="77"/>
      <c r="BH31" s="77"/>
    </row>
    <row r="32" spans="1:60">
      <c r="A32" s="77" t="s">
        <v>55</v>
      </c>
      <c r="B32" s="77" t="s">
        <v>56</v>
      </c>
      <c r="C32" s="77" t="s">
        <v>7312</v>
      </c>
      <c r="D32" s="78">
        <v>44651</v>
      </c>
      <c r="E32" s="77" t="s">
        <v>7278</v>
      </c>
      <c r="F32" s="77" t="s">
        <v>2135</v>
      </c>
      <c r="G32" s="77" t="s">
        <v>2147</v>
      </c>
      <c r="H32" s="77" t="s">
        <v>2148</v>
      </c>
      <c r="I32" s="77" t="s">
        <v>531</v>
      </c>
      <c r="J32" s="77" t="s">
        <v>110</v>
      </c>
      <c r="K32" s="77">
        <v>91761</v>
      </c>
      <c r="L32" s="77" t="s">
        <v>7279</v>
      </c>
      <c r="M32" s="77" t="s">
        <v>7280</v>
      </c>
      <c r="N32" s="77" t="s">
        <v>7281</v>
      </c>
      <c r="O32" s="77" t="s">
        <v>1654</v>
      </c>
      <c r="P32" s="77">
        <v>83201</v>
      </c>
      <c r="Q32" s="77" t="s">
        <v>5843</v>
      </c>
      <c r="R32" s="77"/>
      <c r="S32" s="77"/>
      <c r="T32" s="77"/>
      <c r="U32" s="77">
        <v>12005833</v>
      </c>
      <c r="V32" s="77">
        <v>15</v>
      </c>
      <c r="W32" s="77" t="s">
        <v>509</v>
      </c>
      <c r="X32" s="77">
        <v>475</v>
      </c>
      <c r="Y32" s="77">
        <v>180</v>
      </c>
      <c r="Z32" s="77">
        <v>6</v>
      </c>
      <c r="AA32" s="89">
        <f t="shared" si="0"/>
        <v>8.5500000000000007E-2</v>
      </c>
      <c r="AB32" s="77" t="s">
        <v>70</v>
      </c>
      <c r="AC32" s="78">
        <v>44681</v>
      </c>
      <c r="AD32" s="77"/>
      <c r="AE32" s="77"/>
      <c r="AF32" s="77" t="str">
        <f t="shared" si="1"/>
        <v>SL210611916</v>
      </c>
      <c r="AG32" s="77">
        <f t="shared" si="2"/>
        <v>180</v>
      </c>
      <c r="AH32" s="77">
        <f t="shared" si="2"/>
        <v>6</v>
      </c>
      <c r="AI32" s="89">
        <f t="shared" si="2"/>
        <v>8.5500000000000007E-2</v>
      </c>
      <c r="AJ32" s="77" t="s">
        <v>7282</v>
      </c>
      <c r="AK32" s="77" t="s">
        <v>7312</v>
      </c>
      <c r="AL32" s="78">
        <v>44648</v>
      </c>
      <c r="AM32" s="78">
        <v>44648</v>
      </c>
      <c r="AN32" s="78">
        <v>44649</v>
      </c>
      <c r="AO32" s="78">
        <v>44651</v>
      </c>
      <c r="AP32" s="78">
        <v>44651</v>
      </c>
      <c r="AQ32" s="77" t="s">
        <v>89</v>
      </c>
      <c r="AR32" s="77"/>
      <c r="AS32" s="275"/>
      <c r="AT32" s="275"/>
      <c r="AU32" s="275"/>
      <c r="AV32" s="275"/>
      <c r="AW32" s="142" t="s">
        <v>1198</v>
      </c>
      <c r="AX32" s="77"/>
      <c r="AY32" s="127"/>
      <c r="AZ32" s="127"/>
      <c r="BA32" s="127"/>
      <c r="BB32" s="127"/>
      <c r="BC32" s="127"/>
      <c r="BD32" s="127"/>
      <c r="BE32" s="77"/>
      <c r="BF32" s="77"/>
      <c r="BG32" s="77"/>
      <c r="BH32" s="77"/>
    </row>
    <row r="33" spans="1:60">
      <c r="A33" s="77" t="s">
        <v>55</v>
      </c>
      <c r="B33" s="77" t="s">
        <v>56</v>
      </c>
      <c r="C33" s="77" t="s">
        <v>7312</v>
      </c>
      <c r="D33" s="78">
        <v>44651</v>
      </c>
      <c r="E33" s="77" t="s">
        <v>7278</v>
      </c>
      <c r="F33" s="77" t="s">
        <v>2135</v>
      </c>
      <c r="G33" s="77" t="s">
        <v>2136</v>
      </c>
      <c r="H33" s="77" t="s">
        <v>2137</v>
      </c>
      <c r="I33" s="77" t="s">
        <v>2138</v>
      </c>
      <c r="J33" s="77" t="s">
        <v>110</v>
      </c>
      <c r="K33" s="77">
        <v>90248</v>
      </c>
      <c r="L33" s="77" t="s">
        <v>7279</v>
      </c>
      <c r="M33" s="77" t="s">
        <v>7280</v>
      </c>
      <c r="N33" s="77" t="s">
        <v>7281</v>
      </c>
      <c r="O33" s="77" t="s">
        <v>1654</v>
      </c>
      <c r="P33" s="77">
        <v>83201</v>
      </c>
      <c r="Q33" s="77" t="s">
        <v>5843</v>
      </c>
      <c r="R33" s="77"/>
      <c r="S33" s="77"/>
      <c r="T33" s="77"/>
      <c r="U33" s="77">
        <v>12005833</v>
      </c>
      <c r="V33" s="77">
        <v>15</v>
      </c>
      <c r="W33" s="77" t="s">
        <v>509</v>
      </c>
      <c r="X33" s="77">
        <v>475</v>
      </c>
      <c r="Y33" s="77">
        <v>300</v>
      </c>
      <c r="Z33" s="77">
        <v>10</v>
      </c>
      <c r="AA33" s="89">
        <f t="shared" si="0"/>
        <v>0.14249999999999999</v>
      </c>
      <c r="AB33" s="77" t="s">
        <v>70</v>
      </c>
      <c r="AC33" s="78">
        <v>44681</v>
      </c>
      <c r="AD33" s="77"/>
      <c r="AE33" s="77"/>
      <c r="AF33" s="77" t="str">
        <f t="shared" si="1"/>
        <v>SL210611916</v>
      </c>
      <c r="AG33" s="77">
        <f t="shared" si="2"/>
        <v>300</v>
      </c>
      <c r="AH33" s="77">
        <f t="shared" si="2"/>
        <v>10</v>
      </c>
      <c r="AI33" s="89">
        <f t="shared" si="2"/>
        <v>0.14249999999999999</v>
      </c>
      <c r="AJ33" s="77" t="s">
        <v>7282</v>
      </c>
      <c r="AK33" s="77" t="s">
        <v>7312</v>
      </c>
      <c r="AL33" s="78">
        <v>44648</v>
      </c>
      <c r="AM33" s="78">
        <v>44648</v>
      </c>
      <c r="AN33" s="78">
        <v>44649</v>
      </c>
      <c r="AO33" s="78">
        <v>44651</v>
      </c>
      <c r="AP33" s="78">
        <v>44651</v>
      </c>
      <c r="AQ33" s="77" t="s">
        <v>89</v>
      </c>
      <c r="AR33" s="77"/>
      <c r="AS33" s="275"/>
      <c r="AT33" s="275"/>
      <c r="AU33" s="275"/>
      <c r="AV33" s="275"/>
      <c r="AW33" s="142" t="s">
        <v>1198</v>
      </c>
      <c r="AX33" s="77"/>
      <c r="AY33" s="127"/>
      <c r="AZ33" s="127"/>
      <c r="BA33" s="127"/>
      <c r="BB33" s="127"/>
      <c r="BC33" s="127"/>
      <c r="BD33" s="127"/>
      <c r="BE33" s="77"/>
      <c r="BF33" s="77"/>
      <c r="BG33" s="77"/>
      <c r="BH33" s="77"/>
    </row>
    <row r="34" spans="1:60">
      <c r="A34" s="77" t="s">
        <v>55</v>
      </c>
      <c r="B34" s="77" t="s">
        <v>56</v>
      </c>
      <c r="C34" s="77" t="s">
        <v>7313</v>
      </c>
      <c r="D34" s="78">
        <v>44651</v>
      </c>
      <c r="E34" s="77" t="s">
        <v>7278</v>
      </c>
      <c r="F34" s="77" t="s">
        <v>2135</v>
      </c>
      <c r="G34" s="77" t="s">
        <v>2136</v>
      </c>
      <c r="H34" s="77" t="s">
        <v>2137</v>
      </c>
      <c r="I34" s="77" t="s">
        <v>2138</v>
      </c>
      <c r="J34" s="77" t="s">
        <v>110</v>
      </c>
      <c r="K34" s="77">
        <v>90248</v>
      </c>
      <c r="L34" s="77" t="s">
        <v>7279</v>
      </c>
      <c r="M34" s="77" t="s">
        <v>7280</v>
      </c>
      <c r="N34" s="77" t="s">
        <v>7281</v>
      </c>
      <c r="O34" s="77" t="s">
        <v>1654</v>
      </c>
      <c r="P34" s="77">
        <v>83201</v>
      </c>
      <c r="Q34" s="77" t="s">
        <v>5843</v>
      </c>
      <c r="R34" s="77"/>
      <c r="S34" s="77"/>
      <c r="T34" s="77"/>
      <c r="U34" s="77">
        <v>12005833</v>
      </c>
      <c r="V34" s="77">
        <v>0</v>
      </c>
      <c r="W34" s="77" t="s">
        <v>509</v>
      </c>
      <c r="X34" s="77">
        <v>475</v>
      </c>
      <c r="Y34" s="77">
        <v>600</v>
      </c>
      <c r="Z34" s="77">
        <v>20</v>
      </c>
      <c r="AA34" s="89">
        <f t="shared" si="0"/>
        <v>0.28499999999999998</v>
      </c>
      <c r="AB34" s="77" t="s">
        <v>70</v>
      </c>
      <c r="AC34" s="78">
        <v>44681</v>
      </c>
      <c r="AD34" s="77"/>
      <c r="AE34" s="77"/>
      <c r="AF34" s="77" t="str">
        <f t="shared" si="1"/>
        <v>SL210600866</v>
      </c>
      <c r="AG34" s="77">
        <f t="shared" si="2"/>
        <v>600</v>
      </c>
      <c r="AH34" s="77">
        <f t="shared" si="2"/>
        <v>20</v>
      </c>
      <c r="AI34" s="89">
        <f t="shared" si="2"/>
        <v>0.28499999999999998</v>
      </c>
      <c r="AJ34" s="77" t="s">
        <v>7282</v>
      </c>
      <c r="AK34" s="77" t="s">
        <v>7313</v>
      </c>
      <c r="AL34" s="78">
        <v>44648</v>
      </c>
      <c r="AM34" s="78">
        <v>44648</v>
      </c>
      <c r="AN34" s="78">
        <v>44649</v>
      </c>
      <c r="AO34" s="78">
        <v>44651</v>
      </c>
      <c r="AP34" s="78">
        <v>44651</v>
      </c>
      <c r="AQ34" s="77" t="s">
        <v>89</v>
      </c>
      <c r="AR34" s="77"/>
      <c r="AS34" s="275"/>
      <c r="AT34" s="275"/>
      <c r="AU34" s="275"/>
      <c r="AV34" s="275"/>
      <c r="AW34" s="142" t="s">
        <v>1198</v>
      </c>
      <c r="AX34" s="77"/>
      <c r="AY34" s="127"/>
      <c r="AZ34" s="127"/>
      <c r="BA34" s="127"/>
      <c r="BB34" s="127"/>
      <c r="BC34" s="127"/>
      <c r="BD34" s="127"/>
      <c r="BE34" s="77"/>
      <c r="BF34" s="77"/>
      <c r="BG34" s="77"/>
      <c r="BH34" s="77"/>
    </row>
    <row r="35" spans="1:60">
      <c r="A35" s="77" t="s">
        <v>55</v>
      </c>
      <c r="B35" s="77" t="s">
        <v>56</v>
      </c>
      <c r="C35" s="77" t="s">
        <v>7314</v>
      </c>
      <c r="D35" s="78">
        <v>44651</v>
      </c>
      <c r="E35" s="77" t="s">
        <v>7278</v>
      </c>
      <c r="F35" s="77" t="s">
        <v>2135</v>
      </c>
      <c r="G35" s="77" t="s">
        <v>2136</v>
      </c>
      <c r="H35" s="77" t="s">
        <v>2137</v>
      </c>
      <c r="I35" s="77" t="s">
        <v>2138</v>
      </c>
      <c r="J35" s="77" t="s">
        <v>110</v>
      </c>
      <c r="K35" s="77">
        <v>90248</v>
      </c>
      <c r="L35" s="77" t="s">
        <v>7279</v>
      </c>
      <c r="M35" s="77" t="s">
        <v>7280</v>
      </c>
      <c r="N35" s="77" t="s">
        <v>7281</v>
      </c>
      <c r="O35" s="77" t="s">
        <v>1654</v>
      </c>
      <c r="P35" s="77">
        <v>83201</v>
      </c>
      <c r="Q35" s="77" t="s">
        <v>5843</v>
      </c>
      <c r="R35" s="77"/>
      <c r="S35" s="77"/>
      <c r="T35" s="77"/>
      <c r="U35" s="77">
        <v>12005833</v>
      </c>
      <c r="V35" s="77">
        <v>0</v>
      </c>
      <c r="W35" s="77" t="s">
        <v>509</v>
      </c>
      <c r="X35" s="77">
        <v>475</v>
      </c>
      <c r="Y35" s="77">
        <v>600</v>
      </c>
      <c r="Z35" s="77">
        <v>20</v>
      </c>
      <c r="AA35" s="89">
        <f t="shared" si="0"/>
        <v>0.28499999999999998</v>
      </c>
      <c r="AB35" s="77" t="s">
        <v>70</v>
      </c>
      <c r="AC35" s="78">
        <v>44681</v>
      </c>
      <c r="AD35" s="77"/>
      <c r="AE35" s="77"/>
      <c r="AF35" s="77" t="str">
        <f t="shared" si="1"/>
        <v>SL210600882</v>
      </c>
      <c r="AG35" s="77">
        <f t="shared" si="2"/>
        <v>600</v>
      </c>
      <c r="AH35" s="77">
        <f t="shared" si="2"/>
        <v>20</v>
      </c>
      <c r="AI35" s="89">
        <f t="shared" si="2"/>
        <v>0.28499999999999998</v>
      </c>
      <c r="AJ35" s="77" t="s">
        <v>7282</v>
      </c>
      <c r="AK35" s="77" t="s">
        <v>7314</v>
      </c>
      <c r="AL35" s="78">
        <v>44648</v>
      </c>
      <c r="AM35" s="78">
        <v>44648</v>
      </c>
      <c r="AN35" s="78">
        <v>44649</v>
      </c>
      <c r="AO35" s="78">
        <v>44651</v>
      </c>
      <c r="AP35" s="78">
        <v>44651</v>
      </c>
      <c r="AQ35" s="77" t="s">
        <v>89</v>
      </c>
      <c r="AR35" s="77"/>
      <c r="AS35" s="275"/>
      <c r="AT35" s="275"/>
      <c r="AU35" s="275"/>
      <c r="AV35" s="275"/>
      <c r="AW35" s="142" t="s">
        <v>1198</v>
      </c>
      <c r="AX35" s="77"/>
      <c r="AY35" s="127"/>
      <c r="AZ35" s="127"/>
      <c r="BA35" s="127"/>
      <c r="BB35" s="127"/>
      <c r="BC35" s="127"/>
      <c r="BD35" s="127"/>
      <c r="BE35" s="77"/>
      <c r="BF35" s="77"/>
      <c r="BG35" s="77"/>
      <c r="BH35" s="77"/>
    </row>
    <row r="36" spans="1:60">
      <c r="A36" s="77" t="s">
        <v>55</v>
      </c>
      <c r="B36" s="77" t="s">
        <v>56</v>
      </c>
      <c r="C36" s="77" t="s">
        <v>7315</v>
      </c>
      <c r="D36" s="78">
        <v>44651</v>
      </c>
      <c r="E36" s="77" t="s">
        <v>7278</v>
      </c>
      <c r="F36" s="77" t="s">
        <v>2135</v>
      </c>
      <c r="G36" s="77" t="s">
        <v>2136</v>
      </c>
      <c r="H36" s="77" t="s">
        <v>2137</v>
      </c>
      <c r="I36" s="77" t="s">
        <v>2138</v>
      </c>
      <c r="J36" s="77" t="s">
        <v>110</v>
      </c>
      <c r="K36" s="77">
        <v>90248</v>
      </c>
      <c r="L36" s="77" t="s">
        <v>7279</v>
      </c>
      <c r="M36" s="77" t="s">
        <v>7280</v>
      </c>
      <c r="N36" s="77" t="s">
        <v>7281</v>
      </c>
      <c r="O36" s="77" t="s">
        <v>1654</v>
      </c>
      <c r="P36" s="77">
        <v>83201</v>
      </c>
      <c r="Q36" s="77" t="s">
        <v>5843</v>
      </c>
      <c r="R36" s="77"/>
      <c r="S36" s="77"/>
      <c r="T36" s="77"/>
      <c r="U36" s="77">
        <v>12005833</v>
      </c>
      <c r="V36" s="77">
        <v>0</v>
      </c>
      <c r="W36" s="77" t="s">
        <v>509</v>
      </c>
      <c r="X36" s="77">
        <v>475</v>
      </c>
      <c r="Y36" s="77">
        <v>600</v>
      </c>
      <c r="Z36" s="77">
        <v>20</v>
      </c>
      <c r="AA36" s="89">
        <f t="shared" si="0"/>
        <v>0.28499999999999998</v>
      </c>
      <c r="AB36" s="77" t="s">
        <v>70</v>
      </c>
      <c r="AC36" s="78">
        <v>44681</v>
      </c>
      <c r="AD36" s="77"/>
      <c r="AE36" s="77"/>
      <c r="AF36" s="77" t="str">
        <f t="shared" si="1"/>
        <v>SL210611714</v>
      </c>
      <c r="AG36" s="77">
        <f t="shared" si="2"/>
        <v>600</v>
      </c>
      <c r="AH36" s="77">
        <f t="shared" si="2"/>
        <v>20</v>
      </c>
      <c r="AI36" s="89">
        <f t="shared" si="2"/>
        <v>0.28499999999999998</v>
      </c>
      <c r="AJ36" s="77" t="s">
        <v>7282</v>
      </c>
      <c r="AK36" s="77" t="s">
        <v>7315</v>
      </c>
      <c r="AL36" s="78">
        <v>44648</v>
      </c>
      <c r="AM36" s="78">
        <v>44648</v>
      </c>
      <c r="AN36" s="78">
        <v>44649</v>
      </c>
      <c r="AO36" s="78">
        <v>44651</v>
      </c>
      <c r="AP36" s="78">
        <v>44651</v>
      </c>
      <c r="AQ36" s="77" t="s">
        <v>89</v>
      </c>
      <c r="AR36" s="77"/>
      <c r="AS36" s="275"/>
      <c r="AT36" s="275"/>
      <c r="AU36" s="275"/>
      <c r="AV36" s="275"/>
      <c r="AW36" s="142" t="s">
        <v>1198</v>
      </c>
      <c r="AX36" s="77"/>
      <c r="AY36" s="127"/>
      <c r="AZ36" s="127"/>
      <c r="BA36" s="127"/>
      <c r="BB36" s="127"/>
      <c r="BC36" s="127"/>
      <c r="BD36" s="127"/>
      <c r="BE36" s="77"/>
      <c r="BF36" s="77"/>
      <c r="BG36" s="77"/>
      <c r="BH36" s="77"/>
    </row>
    <row r="37" spans="1:60">
      <c r="A37" s="77" t="s">
        <v>55</v>
      </c>
      <c r="B37" s="77" t="s">
        <v>56</v>
      </c>
      <c r="C37" s="77" t="s">
        <v>7316</v>
      </c>
      <c r="D37" s="78">
        <v>44651</v>
      </c>
      <c r="E37" s="77" t="s">
        <v>7278</v>
      </c>
      <c r="F37" s="77" t="s">
        <v>2135</v>
      </c>
      <c r="G37" s="77" t="s">
        <v>2136</v>
      </c>
      <c r="H37" s="77" t="s">
        <v>2137</v>
      </c>
      <c r="I37" s="77" t="s">
        <v>2138</v>
      </c>
      <c r="J37" s="77" t="s">
        <v>110</v>
      </c>
      <c r="K37" s="77">
        <v>90248</v>
      </c>
      <c r="L37" s="77" t="s">
        <v>7279</v>
      </c>
      <c r="M37" s="77" t="s">
        <v>7280</v>
      </c>
      <c r="N37" s="77" t="s">
        <v>7281</v>
      </c>
      <c r="O37" s="77" t="s">
        <v>1654</v>
      </c>
      <c r="P37" s="77">
        <v>83201</v>
      </c>
      <c r="Q37" s="77" t="s">
        <v>5843</v>
      </c>
      <c r="R37" s="77"/>
      <c r="S37" s="77"/>
      <c r="T37" s="77"/>
      <c r="U37" s="77">
        <v>12005833</v>
      </c>
      <c r="V37" s="77">
        <v>0</v>
      </c>
      <c r="W37" s="77" t="s">
        <v>509</v>
      </c>
      <c r="X37" s="77">
        <v>475</v>
      </c>
      <c r="Y37" s="77">
        <v>600</v>
      </c>
      <c r="Z37" s="77">
        <v>20</v>
      </c>
      <c r="AA37" s="89">
        <f t="shared" si="0"/>
        <v>0.28499999999999998</v>
      </c>
      <c r="AB37" s="77" t="s">
        <v>70</v>
      </c>
      <c r="AC37" s="78">
        <v>44681</v>
      </c>
      <c r="AD37" s="77"/>
      <c r="AE37" s="77"/>
      <c r="AF37" s="77" t="str">
        <f t="shared" si="1"/>
        <v>SL210611685</v>
      </c>
      <c r="AG37" s="77">
        <f t="shared" si="2"/>
        <v>600</v>
      </c>
      <c r="AH37" s="77">
        <f t="shared" si="2"/>
        <v>20</v>
      </c>
      <c r="AI37" s="89">
        <f t="shared" si="2"/>
        <v>0.28499999999999998</v>
      </c>
      <c r="AJ37" s="77" t="s">
        <v>7282</v>
      </c>
      <c r="AK37" s="77" t="s">
        <v>7316</v>
      </c>
      <c r="AL37" s="78">
        <v>44648</v>
      </c>
      <c r="AM37" s="78">
        <v>44648</v>
      </c>
      <c r="AN37" s="78">
        <v>44649</v>
      </c>
      <c r="AO37" s="78">
        <v>44651</v>
      </c>
      <c r="AP37" s="78">
        <v>44651</v>
      </c>
      <c r="AQ37" s="77" t="s">
        <v>89</v>
      </c>
      <c r="AR37" s="77"/>
      <c r="AS37" s="275"/>
      <c r="AT37" s="275"/>
      <c r="AU37" s="275"/>
      <c r="AV37" s="275"/>
      <c r="AW37" s="142" t="s">
        <v>1198</v>
      </c>
      <c r="AX37" s="77"/>
      <c r="AY37" s="127"/>
      <c r="AZ37" s="127"/>
      <c r="BA37" s="127"/>
      <c r="BB37" s="127"/>
      <c r="BC37" s="127"/>
      <c r="BD37" s="127"/>
      <c r="BE37" s="77"/>
      <c r="BF37" s="77"/>
      <c r="BG37" s="77"/>
      <c r="BH37" s="77"/>
    </row>
    <row r="38" spans="1:60">
      <c r="A38" s="77" t="s">
        <v>55</v>
      </c>
      <c r="B38" s="77" t="s">
        <v>56</v>
      </c>
      <c r="C38" s="77" t="s">
        <v>7317</v>
      </c>
      <c r="D38" s="78">
        <v>44651</v>
      </c>
      <c r="E38" s="77" t="s">
        <v>7278</v>
      </c>
      <c r="F38" s="77" t="s">
        <v>2135</v>
      </c>
      <c r="G38" s="77" t="s">
        <v>2136</v>
      </c>
      <c r="H38" s="77" t="s">
        <v>2137</v>
      </c>
      <c r="I38" s="77" t="s">
        <v>2138</v>
      </c>
      <c r="J38" s="77" t="s">
        <v>110</v>
      </c>
      <c r="K38" s="77">
        <v>90248</v>
      </c>
      <c r="L38" s="77" t="s">
        <v>7279</v>
      </c>
      <c r="M38" s="77" t="s">
        <v>7280</v>
      </c>
      <c r="N38" s="77" t="s">
        <v>7281</v>
      </c>
      <c r="O38" s="77" t="s">
        <v>1654</v>
      </c>
      <c r="P38" s="77">
        <v>83201</v>
      </c>
      <c r="Q38" s="77" t="s">
        <v>5843</v>
      </c>
      <c r="R38" s="77"/>
      <c r="S38" s="77"/>
      <c r="T38" s="77"/>
      <c r="U38" s="77">
        <v>12005833</v>
      </c>
      <c r="V38" s="77">
        <v>15</v>
      </c>
      <c r="W38" s="77" t="s">
        <v>509</v>
      </c>
      <c r="X38" s="77">
        <v>475</v>
      </c>
      <c r="Y38" s="77">
        <v>600</v>
      </c>
      <c r="Z38" s="77">
        <v>20</v>
      </c>
      <c r="AA38" s="89">
        <f t="shared" si="0"/>
        <v>0.28499999999999998</v>
      </c>
      <c r="AB38" s="77" t="s">
        <v>70</v>
      </c>
      <c r="AC38" s="78">
        <v>44681</v>
      </c>
      <c r="AD38" s="77"/>
      <c r="AE38" s="77"/>
      <c r="AF38" s="77" t="str">
        <f t="shared" si="1"/>
        <v>SL210597816</v>
      </c>
      <c r="AG38" s="77">
        <f t="shared" si="2"/>
        <v>600</v>
      </c>
      <c r="AH38" s="77">
        <f t="shared" si="2"/>
        <v>20</v>
      </c>
      <c r="AI38" s="89">
        <f t="shared" si="2"/>
        <v>0.28499999999999998</v>
      </c>
      <c r="AJ38" s="77" t="s">
        <v>7282</v>
      </c>
      <c r="AK38" s="77" t="s">
        <v>7317</v>
      </c>
      <c r="AL38" s="78">
        <v>44644</v>
      </c>
      <c r="AM38" s="78">
        <v>44644</v>
      </c>
      <c r="AN38" s="78">
        <v>44645</v>
      </c>
      <c r="AO38" s="78">
        <v>44652</v>
      </c>
      <c r="AP38" s="78">
        <v>44652</v>
      </c>
      <c r="AQ38" s="77" t="s">
        <v>89</v>
      </c>
      <c r="AR38" s="77"/>
      <c r="AS38" s="275"/>
      <c r="AT38" s="275"/>
      <c r="AU38" s="275"/>
      <c r="AV38" s="275"/>
      <c r="AW38" s="142" t="s">
        <v>1198</v>
      </c>
      <c r="AX38" s="77"/>
      <c r="AY38" s="127"/>
      <c r="AZ38" s="127"/>
      <c r="BA38" s="127"/>
      <c r="BB38" s="127"/>
      <c r="BC38" s="127"/>
      <c r="BD38" s="127"/>
      <c r="BE38" s="77"/>
      <c r="BF38" s="77"/>
      <c r="BG38" s="77"/>
      <c r="BH38" s="77"/>
    </row>
    <row r="39" spans="1:60">
      <c r="A39" s="77" t="s">
        <v>55</v>
      </c>
      <c r="B39" s="77" t="s">
        <v>56</v>
      </c>
      <c r="C39" s="77" t="s">
        <v>7318</v>
      </c>
      <c r="D39" s="78">
        <v>44651</v>
      </c>
      <c r="E39" s="77" t="s">
        <v>7278</v>
      </c>
      <c r="F39" s="77" t="s">
        <v>2135</v>
      </c>
      <c r="G39" s="77" t="s">
        <v>2136</v>
      </c>
      <c r="H39" s="77" t="s">
        <v>2137</v>
      </c>
      <c r="I39" s="77" t="s">
        <v>2138</v>
      </c>
      <c r="J39" s="77" t="s">
        <v>110</v>
      </c>
      <c r="K39" s="77">
        <v>90248</v>
      </c>
      <c r="L39" s="77" t="s">
        <v>7279</v>
      </c>
      <c r="M39" s="77" t="s">
        <v>7280</v>
      </c>
      <c r="N39" s="77" t="s">
        <v>7281</v>
      </c>
      <c r="O39" s="77" t="s">
        <v>1654</v>
      </c>
      <c r="P39" s="77">
        <v>83201</v>
      </c>
      <c r="Q39" s="77" t="s">
        <v>5843</v>
      </c>
      <c r="R39" s="77"/>
      <c r="S39" s="77"/>
      <c r="T39" s="77"/>
      <c r="U39" s="77">
        <v>12005833</v>
      </c>
      <c r="V39" s="77">
        <v>15</v>
      </c>
      <c r="W39" s="77" t="s">
        <v>509</v>
      </c>
      <c r="X39" s="77">
        <v>475</v>
      </c>
      <c r="Y39" s="77">
        <v>600</v>
      </c>
      <c r="Z39" s="77">
        <v>20</v>
      </c>
      <c r="AA39" s="89">
        <f t="shared" si="0"/>
        <v>0.28499999999999998</v>
      </c>
      <c r="AB39" s="77" t="s">
        <v>70</v>
      </c>
      <c r="AC39" s="78">
        <v>44681</v>
      </c>
      <c r="AD39" s="77"/>
      <c r="AE39" s="77"/>
      <c r="AF39" s="77" t="str">
        <f t="shared" si="1"/>
        <v>SL210597668</v>
      </c>
      <c r="AG39" s="77">
        <f t="shared" si="2"/>
        <v>600</v>
      </c>
      <c r="AH39" s="77">
        <f t="shared" si="2"/>
        <v>20</v>
      </c>
      <c r="AI39" s="89">
        <f t="shared" si="2"/>
        <v>0.28499999999999998</v>
      </c>
      <c r="AJ39" s="77" t="s">
        <v>7282</v>
      </c>
      <c r="AK39" s="77" t="s">
        <v>7318</v>
      </c>
      <c r="AL39" s="78">
        <v>44645</v>
      </c>
      <c r="AM39" s="78">
        <v>44645</v>
      </c>
      <c r="AN39" s="78">
        <v>44646</v>
      </c>
      <c r="AO39" s="78">
        <v>44652</v>
      </c>
      <c r="AP39" s="78">
        <v>44652</v>
      </c>
      <c r="AQ39" s="77" t="s">
        <v>89</v>
      </c>
      <c r="AR39" s="77"/>
      <c r="AS39" s="275"/>
      <c r="AT39" s="275"/>
      <c r="AU39" s="275"/>
      <c r="AV39" s="275"/>
      <c r="AW39" s="142" t="s">
        <v>1198</v>
      </c>
      <c r="AX39" s="77"/>
      <c r="AY39" s="127"/>
      <c r="AZ39" s="127"/>
      <c r="BA39" s="127"/>
      <c r="BB39" s="127"/>
      <c r="BC39" s="127"/>
      <c r="BD39" s="127"/>
      <c r="BE39" s="77"/>
      <c r="BF39" s="77"/>
      <c r="BG39" s="77"/>
      <c r="BH39" s="77"/>
    </row>
    <row r="40" spans="1:60">
      <c r="A40" s="77" t="s">
        <v>55</v>
      </c>
      <c r="B40" s="77" t="s">
        <v>56</v>
      </c>
      <c r="C40" s="77" t="s">
        <v>7319</v>
      </c>
      <c r="D40" s="78">
        <v>44651</v>
      </c>
      <c r="E40" s="77" t="s">
        <v>7278</v>
      </c>
      <c r="F40" s="77" t="s">
        <v>2135</v>
      </c>
      <c r="G40" s="77" t="s">
        <v>2147</v>
      </c>
      <c r="H40" s="77" t="s">
        <v>2148</v>
      </c>
      <c r="I40" s="77" t="s">
        <v>531</v>
      </c>
      <c r="J40" s="77" t="s">
        <v>110</v>
      </c>
      <c r="K40" s="77">
        <v>91761</v>
      </c>
      <c r="L40" s="77" t="s">
        <v>7279</v>
      </c>
      <c r="M40" s="77" t="s">
        <v>7280</v>
      </c>
      <c r="N40" s="77" t="s">
        <v>7281</v>
      </c>
      <c r="O40" s="77" t="s">
        <v>1654</v>
      </c>
      <c r="P40" s="77">
        <v>83201</v>
      </c>
      <c r="Q40" s="77" t="s">
        <v>5843</v>
      </c>
      <c r="R40" s="77"/>
      <c r="S40" s="77"/>
      <c r="T40" s="77"/>
      <c r="U40" s="77">
        <v>12005833</v>
      </c>
      <c r="V40" s="77">
        <v>15</v>
      </c>
      <c r="W40" s="77" t="s">
        <v>509</v>
      </c>
      <c r="X40" s="77">
        <v>475</v>
      </c>
      <c r="Y40" s="77">
        <v>600</v>
      </c>
      <c r="Z40" s="77">
        <v>20</v>
      </c>
      <c r="AA40" s="89">
        <f t="shared" si="0"/>
        <v>0.28499999999999998</v>
      </c>
      <c r="AB40" s="77" t="s">
        <v>70</v>
      </c>
      <c r="AC40" s="78">
        <v>44681</v>
      </c>
      <c r="AD40" s="77"/>
      <c r="AE40" s="77"/>
      <c r="AF40" s="77" t="str">
        <f t="shared" si="1"/>
        <v>SL210599254</v>
      </c>
      <c r="AG40" s="77">
        <f t="shared" si="2"/>
        <v>600</v>
      </c>
      <c r="AH40" s="77">
        <f t="shared" si="2"/>
        <v>20</v>
      </c>
      <c r="AI40" s="89">
        <f t="shared" si="2"/>
        <v>0.28499999999999998</v>
      </c>
      <c r="AJ40" s="77" t="s">
        <v>7282</v>
      </c>
      <c r="AK40" s="77" t="s">
        <v>7319</v>
      </c>
      <c r="AL40" s="78">
        <v>44646</v>
      </c>
      <c r="AM40" s="78">
        <v>44646</v>
      </c>
      <c r="AN40" s="78">
        <v>44648</v>
      </c>
      <c r="AO40" s="78">
        <v>44652</v>
      </c>
      <c r="AP40" s="78">
        <v>44652</v>
      </c>
      <c r="AQ40" s="77" t="s">
        <v>89</v>
      </c>
      <c r="AR40" s="77"/>
      <c r="AS40" s="275"/>
      <c r="AT40" s="275"/>
      <c r="AU40" s="275"/>
      <c r="AV40" s="275"/>
      <c r="AW40" s="142" t="s">
        <v>1198</v>
      </c>
      <c r="AX40" s="77"/>
      <c r="AY40" s="127"/>
      <c r="AZ40" s="127"/>
      <c r="BA40" s="127"/>
      <c r="BB40" s="127"/>
      <c r="BC40" s="127"/>
      <c r="BD40" s="127"/>
      <c r="BE40" s="77"/>
      <c r="BF40" s="77"/>
      <c r="BG40" s="77"/>
      <c r="BH40" s="77"/>
    </row>
    <row r="41" spans="1:60">
      <c r="A41" s="77" t="s">
        <v>55</v>
      </c>
      <c r="B41" s="77" t="s">
        <v>56</v>
      </c>
      <c r="C41" s="77" t="s">
        <v>7320</v>
      </c>
      <c r="D41" s="78">
        <v>44651</v>
      </c>
      <c r="E41" s="77" t="s">
        <v>7278</v>
      </c>
      <c r="F41" s="77" t="s">
        <v>2135</v>
      </c>
      <c r="G41" s="77" t="s">
        <v>2147</v>
      </c>
      <c r="H41" s="77" t="s">
        <v>2148</v>
      </c>
      <c r="I41" s="77" t="s">
        <v>531</v>
      </c>
      <c r="J41" s="77" t="s">
        <v>110</v>
      </c>
      <c r="K41" s="77">
        <v>91761</v>
      </c>
      <c r="L41" s="77" t="s">
        <v>7279</v>
      </c>
      <c r="M41" s="77" t="s">
        <v>7280</v>
      </c>
      <c r="N41" s="77" t="s">
        <v>7281</v>
      </c>
      <c r="O41" s="77" t="s">
        <v>1654</v>
      </c>
      <c r="P41" s="77">
        <v>83201</v>
      </c>
      <c r="Q41" s="77" t="s">
        <v>5843</v>
      </c>
      <c r="R41" s="77"/>
      <c r="S41" s="77"/>
      <c r="T41" s="77"/>
      <c r="U41" s="77">
        <v>12005833</v>
      </c>
      <c r="V41" s="77">
        <v>15</v>
      </c>
      <c r="W41" s="77" t="s">
        <v>509</v>
      </c>
      <c r="X41" s="77">
        <v>475</v>
      </c>
      <c r="Y41" s="77">
        <v>600</v>
      </c>
      <c r="Z41" s="77">
        <v>20</v>
      </c>
      <c r="AA41" s="89">
        <f t="shared" si="0"/>
        <v>0.28499999999999998</v>
      </c>
      <c r="AB41" s="77" t="s">
        <v>70</v>
      </c>
      <c r="AC41" s="78">
        <v>44681</v>
      </c>
      <c r="AD41" s="77"/>
      <c r="AE41" s="77"/>
      <c r="AF41" s="77" t="str">
        <f t="shared" si="1"/>
        <v>SL210598680</v>
      </c>
      <c r="AG41" s="77">
        <f t="shared" si="2"/>
        <v>600</v>
      </c>
      <c r="AH41" s="77">
        <f t="shared" si="2"/>
        <v>20</v>
      </c>
      <c r="AI41" s="89">
        <f t="shared" si="2"/>
        <v>0.28499999999999998</v>
      </c>
      <c r="AJ41" s="77" t="s">
        <v>7282</v>
      </c>
      <c r="AK41" s="77" t="s">
        <v>7320</v>
      </c>
      <c r="AL41" s="78">
        <v>44646</v>
      </c>
      <c r="AM41" s="78">
        <v>44646</v>
      </c>
      <c r="AN41" s="78">
        <v>44648</v>
      </c>
      <c r="AO41" s="78">
        <v>44652</v>
      </c>
      <c r="AP41" s="78">
        <v>44652</v>
      </c>
      <c r="AQ41" s="77" t="s">
        <v>89</v>
      </c>
      <c r="AR41" s="77"/>
      <c r="AS41" s="275"/>
      <c r="AT41" s="275"/>
      <c r="AU41" s="275"/>
      <c r="AV41" s="275"/>
      <c r="AW41" s="142" t="s">
        <v>1198</v>
      </c>
      <c r="AX41" s="77"/>
      <c r="AY41" s="127"/>
      <c r="AZ41" s="127"/>
      <c r="BA41" s="127"/>
      <c r="BB41" s="127"/>
      <c r="BC41" s="127"/>
      <c r="BD41" s="127"/>
      <c r="BE41" s="77"/>
      <c r="BF41" s="77"/>
      <c r="BG41" s="77"/>
      <c r="BH41" s="77"/>
    </row>
    <row r="42" spans="1:60">
      <c r="A42" s="77" t="s">
        <v>55</v>
      </c>
      <c r="B42" s="77" t="s">
        <v>56</v>
      </c>
      <c r="C42" s="77" t="s">
        <v>7321</v>
      </c>
      <c r="D42" s="78">
        <v>44651</v>
      </c>
      <c r="E42" s="77" t="s">
        <v>7278</v>
      </c>
      <c r="F42" s="77" t="s">
        <v>2135</v>
      </c>
      <c r="G42" s="77" t="s">
        <v>2147</v>
      </c>
      <c r="H42" s="77" t="s">
        <v>2148</v>
      </c>
      <c r="I42" s="77" t="s">
        <v>531</v>
      </c>
      <c r="J42" s="77" t="s">
        <v>110</v>
      </c>
      <c r="K42" s="77">
        <v>91761</v>
      </c>
      <c r="L42" s="77" t="s">
        <v>7279</v>
      </c>
      <c r="M42" s="77" t="s">
        <v>7280</v>
      </c>
      <c r="N42" s="77" t="s">
        <v>7281</v>
      </c>
      <c r="O42" s="77" t="s">
        <v>1654</v>
      </c>
      <c r="P42" s="77">
        <v>83201</v>
      </c>
      <c r="Q42" s="77" t="s">
        <v>5843</v>
      </c>
      <c r="R42" s="77"/>
      <c r="S42" s="77"/>
      <c r="T42" s="77"/>
      <c r="U42" s="77">
        <v>12005833</v>
      </c>
      <c r="V42" s="77">
        <v>15</v>
      </c>
      <c r="W42" s="77" t="s">
        <v>509</v>
      </c>
      <c r="X42" s="77">
        <v>475</v>
      </c>
      <c r="Y42" s="77">
        <v>600</v>
      </c>
      <c r="Z42" s="77">
        <v>20</v>
      </c>
      <c r="AA42" s="89">
        <f t="shared" si="0"/>
        <v>0.28499999999999998</v>
      </c>
      <c r="AB42" s="77" t="s">
        <v>70</v>
      </c>
      <c r="AC42" s="78">
        <v>44681</v>
      </c>
      <c r="AD42" s="77"/>
      <c r="AE42" s="77"/>
      <c r="AF42" s="77" t="str">
        <f t="shared" si="1"/>
        <v>SL210600162</v>
      </c>
      <c r="AG42" s="77">
        <f t="shared" si="2"/>
        <v>600</v>
      </c>
      <c r="AH42" s="77">
        <f t="shared" si="2"/>
        <v>20</v>
      </c>
      <c r="AI42" s="89">
        <f t="shared" si="2"/>
        <v>0.28499999999999998</v>
      </c>
      <c r="AJ42" s="77" t="s">
        <v>7282</v>
      </c>
      <c r="AK42" s="77" t="s">
        <v>7321</v>
      </c>
      <c r="AL42" s="78">
        <v>44646</v>
      </c>
      <c r="AM42" s="78">
        <v>44646</v>
      </c>
      <c r="AN42" s="78">
        <v>44648</v>
      </c>
      <c r="AO42" s="78">
        <v>44652</v>
      </c>
      <c r="AP42" s="78">
        <v>44652</v>
      </c>
      <c r="AQ42" s="77" t="s">
        <v>89</v>
      </c>
      <c r="AR42" s="77"/>
      <c r="AS42" s="275"/>
      <c r="AT42" s="275"/>
      <c r="AU42" s="275"/>
      <c r="AV42" s="275"/>
      <c r="AW42" s="142" t="s">
        <v>1198</v>
      </c>
      <c r="AX42" s="77"/>
      <c r="AY42" s="127"/>
      <c r="AZ42" s="127"/>
      <c r="BA42" s="127"/>
      <c r="BB42" s="127"/>
      <c r="BC42" s="127"/>
      <c r="BD42" s="127"/>
      <c r="BE42" s="77"/>
      <c r="BF42" s="77"/>
      <c r="BG42" s="77"/>
      <c r="BH42" s="77"/>
    </row>
    <row r="43" spans="1:60">
      <c r="A43" s="77" t="s">
        <v>55</v>
      </c>
      <c r="B43" s="77" t="s">
        <v>56</v>
      </c>
      <c r="C43" s="77" t="s">
        <v>7322</v>
      </c>
      <c r="D43" s="78">
        <v>44651</v>
      </c>
      <c r="E43" s="77" t="s">
        <v>7278</v>
      </c>
      <c r="F43" s="77" t="s">
        <v>2135</v>
      </c>
      <c r="G43" s="77" t="s">
        <v>2147</v>
      </c>
      <c r="H43" s="77" t="s">
        <v>2148</v>
      </c>
      <c r="I43" s="77" t="s">
        <v>531</v>
      </c>
      <c r="J43" s="77" t="s">
        <v>110</v>
      </c>
      <c r="K43" s="77">
        <v>91761</v>
      </c>
      <c r="L43" s="77" t="s">
        <v>7279</v>
      </c>
      <c r="M43" s="77" t="s">
        <v>7280</v>
      </c>
      <c r="N43" s="77" t="s">
        <v>7281</v>
      </c>
      <c r="O43" s="77" t="s">
        <v>1654</v>
      </c>
      <c r="P43" s="77">
        <v>83201</v>
      </c>
      <c r="Q43" s="77" t="s">
        <v>5843</v>
      </c>
      <c r="R43" s="77"/>
      <c r="S43" s="77"/>
      <c r="T43" s="77"/>
      <c r="U43" s="77">
        <v>12005833</v>
      </c>
      <c r="V43" s="77">
        <v>15</v>
      </c>
      <c r="W43" s="77" t="s">
        <v>509</v>
      </c>
      <c r="X43" s="77">
        <v>475</v>
      </c>
      <c r="Y43" s="77">
        <v>600</v>
      </c>
      <c r="Z43" s="77">
        <v>20</v>
      </c>
      <c r="AA43" s="89">
        <f t="shared" si="0"/>
        <v>0.28499999999999998</v>
      </c>
      <c r="AB43" s="77" t="s">
        <v>70</v>
      </c>
      <c r="AC43" s="78">
        <v>44681</v>
      </c>
      <c r="AD43" s="77"/>
      <c r="AE43" s="77"/>
      <c r="AF43" s="77" t="str">
        <f t="shared" si="1"/>
        <v>SL210600204</v>
      </c>
      <c r="AG43" s="77">
        <f t="shared" si="2"/>
        <v>600</v>
      </c>
      <c r="AH43" s="77">
        <f t="shared" si="2"/>
        <v>20</v>
      </c>
      <c r="AI43" s="89">
        <f t="shared" si="2"/>
        <v>0.28499999999999998</v>
      </c>
      <c r="AJ43" s="77" t="s">
        <v>7282</v>
      </c>
      <c r="AK43" s="77" t="s">
        <v>7322</v>
      </c>
      <c r="AL43" s="78">
        <v>44648</v>
      </c>
      <c r="AM43" s="78">
        <v>44648</v>
      </c>
      <c r="AN43" s="78">
        <v>44649</v>
      </c>
      <c r="AO43" s="78">
        <v>44652</v>
      </c>
      <c r="AP43" s="78">
        <v>44652</v>
      </c>
      <c r="AQ43" s="77" t="s">
        <v>89</v>
      </c>
      <c r="AR43" s="77"/>
      <c r="AS43" s="275"/>
      <c r="AT43" s="275"/>
      <c r="AU43" s="275"/>
      <c r="AV43" s="275"/>
      <c r="AW43" s="142" t="s">
        <v>1198</v>
      </c>
      <c r="AX43" s="77"/>
      <c r="AY43" s="127"/>
      <c r="AZ43" s="127"/>
      <c r="BA43" s="127"/>
      <c r="BB43" s="127"/>
      <c r="BC43" s="127"/>
      <c r="BD43" s="127"/>
      <c r="BE43" s="77"/>
      <c r="BF43" s="77"/>
      <c r="BG43" s="77"/>
      <c r="BH43" s="77"/>
    </row>
    <row r="44" spans="1:60">
      <c r="A44" s="77" t="s">
        <v>55</v>
      </c>
      <c r="B44" s="77" t="s">
        <v>56</v>
      </c>
      <c r="C44" s="77" t="s">
        <v>7323</v>
      </c>
      <c r="D44" s="78">
        <v>44651</v>
      </c>
      <c r="E44" s="77" t="s">
        <v>7278</v>
      </c>
      <c r="F44" s="77" t="s">
        <v>2135</v>
      </c>
      <c r="G44" s="77" t="s">
        <v>2136</v>
      </c>
      <c r="H44" s="77" t="s">
        <v>2137</v>
      </c>
      <c r="I44" s="77" t="s">
        <v>2138</v>
      </c>
      <c r="J44" s="77" t="s">
        <v>110</v>
      </c>
      <c r="K44" s="77">
        <v>90248</v>
      </c>
      <c r="L44" s="77" t="s">
        <v>7279</v>
      </c>
      <c r="M44" s="77" t="s">
        <v>7280</v>
      </c>
      <c r="N44" s="77" t="s">
        <v>7281</v>
      </c>
      <c r="O44" s="77" t="s">
        <v>1654</v>
      </c>
      <c r="P44" s="77">
        <v>83201</v>
      </c>
      <c r="Q44" s="77" t="s">
        <v>5843</v>
      </c>
      <c r="R44" s="77"/>
      <c r="S44" s="77"/>
      <c r="T44" s="77"/>
      <c r="U44" s="77">
        <v>12005833</v>
      </c>
      <c r="V44" s="77">
        <v>0</v>
      </c>
      <c r="W44" s="77" t="s">
        <v>509</v>
      </c>
      <c r="X44" s="77">
        <v>475</v>
      </c>
      <c r="Y44" s="77">
        <v>600</v>
      </c>
      <c r="Z44" s="77">
        <v>20</v>
      </c>
      <c r="AA44" s="89">
        <f t="shared" si="0"/>
        <v>0.28499999999999998</v>
      </c>
      <c r="AB44" s="77" t="s">
        <v>70</v>
      </c>
      <c r="AC44" s="78">
        <v>44681</v>
      </c>
      <c r="AD44" s="77"/>
      <c r="AE44" s="77"/>
      <c r="AF44" s="77" t="str">
        <f t="shared" si="1"/>
        <v>SL210612050</v>
      </c>
      <c r="AG44" s="77">
        <f t="shared" si="2"/>
        <v>600</v>
      </c>
      <c r="AH44" s="77">
        <f t="shared" si="2"/>
        <v>20</v>
      </c>
      <c r="AI44" s="89">
        <f t="shared" si="2"/>
        <v>0.28499999999999998</v>
      </c>
      <c r="AJ44" s="77" t="s">
        <v>7282</v>
      </c>
      <c r="AK44" s="77" t="s">
        <v>7323</v>
      </c>
      <c r="AL44" s="78">
        <v>44648</v>
      </c>
      <c r="AM44" s="78">
        <v>44648</v>
      </c>
      <c r="AN44" s="78">
        <v>44649</v>
      </c>
      <c r="AO44" s="78">
        <v>44652</v>
      </c>
      <c r="AP44" s="78">
        <v>44652</v>
      </c>
      <c r="AQ44" s="77" t="s">
        <v>89</v>
      </c>
      <c r="AR44" s="77"/>
      <c r="AS44" s="275"/>
      <c r="AT44" s="275"/>
      <c r="AU44" s="275"/>
      <c r="AV44" s="275"/>
      <c r="AW44" s="142" t="s">
        <v>1198</v>
      </c>
      <c r="AX44" s="77"/>
      <c r="AY44" s="127"/>
      <c r="AZ44" s="127"/>
      <c r="BA44" s="127"/>
      <c r="BB44" s="127"/>
      <c r="BC44" s="127"/>
      <c r="BD44" s="127"/>
      <c r="BE44" s="77"/>
      <c r="BF44" s="77"/>
      <c r="BG44" s="77"/>
      <c r="BH44" s="77"/>
    </row>
    <row r="45" spans="1:60">
      <c r="A45" s="77" t="s">
        <v>55</v>
      </c>
      <c r="B45" s="77" t="s">
        <v>56</v>
      </c>
      <c r="C45" s="77" t="s">
        <v>7324</v>
      </c>
      <c r="D45" s="78">
        <v>44651</v>
      </c>
      <c r="E45" s="77" t="s">
        <v>7278</v>
      </c>
      <c r="F45" s="77" t="s">
        <v>2135</v>
      </c>
      <c r="G45" s="77" t="s">
        <v>2136</v>
      </c>
      <c r="H45" s="77" t="s">
        <v>2137</v>
      </c>
      <c r="I45" s="77" t="s">
        <v>2138</v>
      </c>
      <c r="J45" s="77" t="s">
        <v>110</v>
      </c>
      <c r="K45" s="77">
        <v>90248</v>
      </c>
      <c r="L45" s="77" t="s">
        <v>7279</v>
      </c>
      <c r="M45" s="77" t="s">
        <v>7280</v>
      </c>
      <c r="N45" s="77" t="s">
        <v>7281</v>
      </c>
      <c r="O45" s="77" t="s">
        <v>1654</v>
      </c>
      <c r="P45" s="77">
        <v>83201</v>
      </c>
      <c r="Q45" s="77" t="s">
        <v>5843</v>
      </c>
      <c r="R45" s="77"/>
      <c r="S45" s="77"/>
      <c r="T45" s="77"/>
      <c r="U45" s="77">
        <v>12005833</v>
      </c>
      <c r="V45" s="77">
        <v>0</v>
      </c>
      <c r="W45" s="77" t="s">
        <v>509</v>
      </c>
      <c r="X45" s="77">
        <v>475</v>
      </c>
      <c r="Y45" s="77">
        <v>600</v>
      </c>
      <c r="Z45" s="77">
        <v>20</v>
      </c>
      <c r="AA45" s="89">
        <f t="shared" si="0"/>
        <v>0.28499999999999998</v>
      </c>
      <c r="AB45" s="77" t="s">
        <v>70</v>
      </c>
      <c r="AC45" s="78">
        <v>44681</v>
      </c>
      <c r="AD45" s="77"/>
      <c r="AE45" s="77"/>
      <c r="AF45" s="77" t="str">
        <f t="shared" si="1"/>
        <v>SL210612104</v>
      </c>
      <c r="AG45" s="77">
        <f t="shared" si="2"/>
        <v>600</v>
      </c>
      <c r="AH45" s="77">
        <f t="shared" si="2"/>
        <v>20</v>
      </c>
      <c r="AI45" s="89">
        <f t="shared" si="2"/>
        <v>0.28499999999999998</v>
      </c>
      <c r="AJ45" s="77" t="s">
        <v>7282</v>
      </c>
      <c r="AK45" s="77" t="s">
        <v>7324</v>
      </c>
      <c r="AL45" s="78">
        <v>44648</v>
      </c>
      <c r="AM45" s="78">
        <v>44648</v>
      </c>
      <c r="AN45" s="78">
        <v>44649</v>
      </c>
      <c r="AO45" s="78">
        <v>44652</v>
      </c>
      <c r="AP45" s="78">
        <v>44652</v>
      </c>
      <c r="AQ45" s="77" t="s">
        <v>89</v>
      </c>
      <c r="AR45" s="77"/>
      <c r="AS45" s="275"/>
      <c r="AT45" s="275"/>
      <c r="AU45" s="275"/>
      <c r="AV45" s="275"/>
      <c r="AW45" s="142" t="s">
        <v>1198</v>
      </c>
      <c r="AX45" s="77"/>
      <c r="AY45" s="127"/>
      <c r="AZ45" s="127"/>
      <c r="BA45" s="127"/>
      <c r="BB45" s="127"/>
      <c r="BC45" s="127"/>
      <c r="BD45" s="127"/>
      <c r="BE45" s="77"/>
      <c r="BF45" s="77"/>
      <c r="BG45" s="77"/>
      <c r="BH45" s="77"/>
    </row>
    <row r="46" spans="1:60">
      <c r="A46" s="77" t="s">
        <v>55</v>
      </c>
      <c r="B46" s="77" t="s">
        <v>56</v>
      </c>
      <c r="C46" s="77" t="s">
        <v>7325</v>
      </c>
      <c r="D46" s="78">
        <v>44651</v>
      </c>
      <c r="E46" s="77" t="s">
        <v>7278</v>
      </c>
      <c r="F46" s="77" t="s">
        <v>2135</v>
      </c>
      <c r="G46" s="77" t="s">
        <v>2574</v>
      </c>
      <c r="H46" s="77" t="s">
        <v>2575</v>
      </c>
      <c r="I46" s="77" t="s">
        <v>2576</v>
      </c>
      <c r="J46" s="77" t="s">
        <v>110</v>
      </c>
      <c r="K46" s="77">
        <v>90501</v>
      </c>
      <c r="L46" s="77" t="s">
        <v>7279</v>
      </c>
      <c r="M46" s="77" t="s">
        <v>7280</v>
      </c>
      <c r="N46" s="77" t="s">
        <v>7281</v>
      </c>
      <c r="O46" s="77" t="s">
        <v>1654</v>
      </c>
      <c r="P46" s="77">
        <v>83201</v>
      </c>
      <c r="Q46" s="77" t="s">
        <v>5843</v>
      </c>
      <c r="R46" s="77"/>
      <c r="S46" s="77"/>
      <c r="T46" s="77"/>
      <c r="U46" s="77">
        <v>12005833</v>
      </c>
      <c r="V46" s="77">
        <v>0</v>
      </c>
      <c r="W46" s="77" t="s">
        <v>509</v>
      </c>
      <c r="X46" s="77">
        <v>475</v>
      </c>
      <c r="Y46" s="77">
        <v>600</v>
      </c>
      <c r="Z46" s="77">
        <v>20</v>
      </c>
      <c r="AA46" s="89">
        <f t="shared" si="0"/>
        <v>0.28499999999999998</v>
      </c>
      <c r="AB46" s="77" t="s">
        <v>70</v>
      </c>
      <c r="AC46" s="78">
        <v>44681</v>
      </c>
      <c r="AD46" s="77"/>
      <c r="AE46" s="77"/>
      <c r="AF46" s="77" t="str">
        <f t="shared" si="1"/>
        <v>SL210598983</v>
      </c>
      <c r="AG46" s="77">
        <f t="shared" si="2"/>
        <v>600</v>
      </c>
      <c r="AH46" s="77">
        <f t="shared" si="2"/>
        <v>20</v>
      </c>
      <c r="AI46" s="89">
        <f t="shared" si="2"/>
        <v>0.28499999999999998</v>
      </c>
      <c r="AJ46" s="77" t="s">
        <v>7282</v>
      </c>
      <c r="AK46" s="77" t="s">
        <v>7325</v>
      </c>
      <c r="AL46" s="78">
        <v>44648</v>
      </c>
      <c r="AM46" s="78">
        <v>44648</v>
      </c>
      <c r="AN46" s="78">
        <v>44650</v>
      </c>
      <c r="AO46" s="78">
        <v>44652</v>
      </c>
      <c r="AP46" s="78">
        <v>44652</v>
      </c>
      <c r="AQ46" s="77" t="s">
        <v>89</v>
      </c>
      <c r="AR46" s="77"/>
      <c r="AS46" s="275"/>
      <c r="AT46" s="275"/>
      <c r="AU46" s="275"/>
      <c r="AV46" s="275"/>
      <c r="AW46" s="142" t="s">
        <v>1198</v>
      </c>
      <c r="AX46" s="77"/>
      <c r="AY46" s="127"/>
      <c r="AZ46" s="127"/>
      <c r="BA46" s="127"/>
      <c r="BB46" s="127"/>
      <c r="BC46" s="127"/>
      <c r="BD46" s="127"/>
      <c r="BE46" s="77"/>
      <c r="BF46" s="77"/>
      <c r="BG46" s="77"/>
      <c r="BH46" s="77"/>
    </row>
    <row r="47" spans="1:60">
      <c r="A47" s="77" t="s">
        <v>55</v>
      </c>
      <c r="B47" s="77" t="s">
        <v>56</v>
      </c>
      <c r="C47" s="77" t="s">
        <v>7326</v>
      </c>
      <c r="D47" s="78">
        <v>44651</v>
      </c>
      <c r="E47" s="77" t="s">
        <v>7278</v>
      </c>
      <c r="F47" s="77" t="s">
        <v>2135</v>
      </c>
      <c r="G47" s="77" t="s">
        <v>2136</v>
      </c>
      <c r="H47" s="77" t="s">
        <v>2137</v>
      </c>
      <c r="I47" s="77" t="s">
        <v>2138</v>
      </c>
      <c r="J47" s="77" t="s">
        <v>110</v>
      </c>
      <c r="K47" s="77">
        <v>90248</v>
      </c>
      <c r="L47" s="77" t="s">
        <v>7279</v>
      </c>
      <c r="M47" s="77" t="s">
        <v>7280</v>
      </c>
      <c r="N47" s="77" t="s">
        <v>7281</v>
      </c>
      <c r="O47" s="77" t="s">
        <v>1654</v>
      </c>
      <c r="P47" s="77">
        <v>83201</v>
      </c>
      <c r="Q47" s="77" t="s">
        <v>5843</v>
      </c>
      <c r="R47" s="77"/>
      <c r="S47" s="77"/>
      <c r="T47" s="77"/>
      <c r="U47" s="77">
        <v>12005833</v>
      </c>
      <c r="V47" s="77">
        <v>15</v>
      </c>
      <c r="W47" s="77" t="s">
        <v>509</v>
      </c>
      <c r="X47" s="77">
        <v>475</v>
      </c>
      <c r="Y47" s="77">
        <v>600</v>
      </c>
      <c r="Z47" s="77">
        <v>20</v>
      </c>
      <c r="AA47" s="89">
        <f t="shared" si="0"/>
        <v>0.28499999999999998</v>
      </c>
      <c r="AB47" s="77" t="s">
        <v>70</v>
      </c>
      <c r="AC47" s="78">
        <v>44681</v>
      </c>
      <c r="AD47" s="77"/>
      <c r="AE47" s="77"/>
      <c r="AF47" s="77" t="str">
        <f t="shared" si="1"/>
        <v>SL210598807</v>
      </c>
      <c r="AG47" s="77">
        <f t="shared" si="2"/>
        <v>600</v>
      </c>
      <c r="AH47" s="77">
        <f t="shared" si="2"/>
        <v>20</v>
      </c>
      <c r="AI47" s="89">
        <f t="shared" si="2"/>
        <v>0.28499999999999998</v>
      </c>
      <c r="AJ47" s="77" t="s">
        <v>7282</v>
      </c>
      <c r="AK47" s="77" t="s">
        <v>7326</v>
      </c>
      <c r="AL47" s="78">
        <v>44649</v>
      </c>
      <c r="AM47" s="78">
        <v>44649</v>
      </c>
      <c r="AN47" s="78">
        <v>44650</v>
      </c>
      <c r="AO47" s="78">
        <v>44652</v>
      </c>
      <c r="AP47" s="78">
        <v>44652</v>
      </c>
      <c r="AQ47" s="77" t="s">
        <v>89</v>
      </c>
      <c r="AR47" s="77"/>
      <c r="AS47" s="275"/>
      <c r="AT47" s="275"/>
      <c r="AU47" s="275"/>
      <c r="AV47" s="275"/>
      <c r="AW47" s="142" t="s">
        <v>1198</v>
      </c>
      <c r="AX47" s="77"/>
      <c r="AY47" s="127"/>
      <c r="AZ47" s="127"/>
      <c r="BA47" s="127"/>
      <c r="BB47" s="127"/>
      <c r="BC47" s="127"/>
      <c r="BD47" s="127"/>
      <c r="BE47" s="77"/>
      <c r="BF47" s="77"/>
      <c r="BG47" s="77"/>
      <c r="BH47" s="77"/>
    </row>
    <row r="48" spans="1:60">
      <c r="A48" s="77" t="s">
        <v>55</v>
      </c>
      <c r="B48" s="77" t="s">
        <v>56</v>
      </c>
      <c r="C48" s="77" t="s">
        <v>7327</v>
      </c>
      <c r="D48" s="78">
        <v>44651</v>
      </c>
      <c r="E48" s="77" t="s">
        <v>7278</v>
      </c>
      <c r="F48" s="77" t="s">
        <v>2135</v>
      </c>
      <c r="G48" s="77" t="s">
        <v>2574</v>
      </c>
      <c r="H48" s="77" t="s">
        <v>2575</v>
      </c>
      <c r="I48" s="77" t="s">
        <v>2576</v>
      </c>
      <c r="J48" s="77" t="s">
        <v>110</v>
      </c>
      <c r="K48" s="77">
        <v>90501</v>
      </c>
      <c r="L48" s="77" t="s">
        <v>7279</v>
      </c>
      <c r="M48" s="77" t="s">
        <v>7280</v>
      </c>
      <c r="N48" s="77" t="s">
        <v>7281</v>
      </c>
      <c r="O48" s="77" t="s">
        <v>1654</v>
      </c>
      <c r="P48" s="77">
        <v>83201</v>
      </c>
      <c r="Q48" s="77" t="s">
        <v>5843</v>
      </c>
      <c r="R48" s="77"/>
      <c r="S48" s="77"/>
      <c r="T48" s="77"/>
      <c r="U48" s="77">
        <v>12005833</v>
      </c>
      <c r="V48" s="77">
        <v>0</v>
      </c>
      <c r="W48" s="77" t="s">
        <v>509</v>
      </c>
      <c r="X48" s="77">
        <v>475</v>
      </c>
      <c r="Y48" s="77">
        <v>600</v>
      </c>
      <c r="Z48" s="77">
        <v>20</v>
      </c>
      <c r="AA48" s="89">
        <f t="shared" si="0"/>
        <v>0.28499999999999998</v>
      </c>
      <c r="AB48" s="77" t="s">
        <v>70</v>
      </c>
      <c r="AC48" s="78">
        <v>44681</v>
      </c>
      <c r="AD48" s="77"/>
      <c r="AE48" s="77"/>
      <c r="AF48" s="77" t="str">
        <f t="shared" si="1"/>
        <v>SL210622061</v>
      </c>
      <c r="AG48" s="77">
        <f t="shared" si="2"/>
        <v>600</v>
      </c>
      <c r="AH48" s="77">
        <f t="shared" si="2"/>
        <v>20</v>
      </c>
      <c r="AI48" s="89">
        <f t="shared" si="2"/>
        <v>0.28499999999999998</v>
      </c>
      <c r="AJ48" s="77" t="s">
        <v>7282</v>
      </c>
      <c r="AK48" s="77" t="s">
        <v>7327</v>
      </c>
      <c r="AL48" s="78">
        <v>44649</v>
      </c>
      <c r="AM48" s="78">
        <v>44649</v>
      </c>
      <c r="AN48" s="78">
        <v>44650</v>
      </c>
      <c r="AO48" s="78">
        <v>44652</v>
      </c>
      <c r="AP48" s="78">
        <v>44652</v>
      </c>
      <c r="AQ48" s="77" t="s">
        <v>89</v>
      </c>
      <c r="AR48" s="77"/>
      <c r="AS48" s="275"/>
      <c r="AT48" s="275"/>
      <c r="AU48" s="275"/>
      <c r="AV48" s="275"/>
      <c r="AW48" s="142" t="s">
        <v>1198</v>
      </c>
      <c r="AX48" s="77"/>
      <c r="AY48" s="127"/>
      <c r="AZ48" s="127"/>
      <c r="BA48" s="127"/>
      <c r="BB48" s="127"/>
      <c r="BC48" s="127"/>
      <c r="BD48" s="127"/>
      <c r="BE48" s="77"/>
      <c r="BF48" s="77"/>
      <c r="BG48" s="77"/>
      <c r="BH48" s="77"/>
    </row>
    <row r="49" spans="1:60">
      <c r="A49" s="77" t="s">
        <v>55</v>
      </c>
      <c r="B49" s="77" t="s">
        <v>56</v>
      </c>
      <c r="C49" s="77" t="s">
        <v>7328</v>
      </c>
      <c r="D49" s="78">
        <v>44651</v>
      </c>
      <c r="E49" s="77" t="s">
        <v>7278</v>
      </c>
      <c r="F49" s="77" t="s">
        <v>2135</v>
      </c>
      <c r="G49" s="77" t="s">
        <v>2574</v>
      </c>
      <c r="H49" s="77" t="s">
        <v>2575</v>
      </c>
      <c r="I49" s="77" t="s">
        <v>2576</v>
      </c>
      <c r="J49" s="77" t="s">
        <v>110</v>
      </c>
      <c r="K49" s="77">
        <v>90501</v>
      </c>
      <c r="L49" s="77" t="s">
        <v>7279</v>
      </c>
      <c r="M49" s="77" t="s">
        <v>7280</v>
      </c>
      <c r="N49" s="77" t="s">
        <v>7281</v>
      </c>
      <c r="O49" s="77" t="s">
        <v>1654</v>
      </c>
      <c r="P49" s="77">
        <v>83201</v>
      </c>
      <c r="Q49" s="77" t="s">
        <v>5843</v>
      </c>
      <c r="R49" s="77"/>
      <c r="S49" s="77"/>
      <c r="T49" s="77"/>
      <c r="U49" s="77">
        <v>12005833</v>
      </c>
      <c r="V49" s="77">
        <v>0</v>
      </c>
      <c r="W49" s="77" t="s">
        <v>509</v>
      </c>
      <c r="X49" s="77">
        <v>475</v>
      </c>
      <c r="Y49" s="77">
        <v>600</v>
      </c>
      <c r="Z49" s="77">
        <v>20</v>
      </c>
      <c r="AA49" s="89">
        <f t="shared" si="0"/>
        <v>0.28499999999999998</v>
      </c>
      <c r="AB49" s="77" t="s">
        <v>70</v>
      </c>
      <c r="AC49" s="78">
        <v>44681</v>
      </c>
      <c r="AD49" s="77"/>
      <c r="AE49" s="77"/>
      <c r="AF49" s="77" t="str">
        <f t="shared" si="1"/>
        <v>SL210620387</v>
      </c>
      <c r="AG49" s="77">
        <f t="shared" si="2"/>
        <v>600</v>
      </c>
      <c r="AH49" s="77">
        <f t="shared" si="2"/>
        <v>20</v>
      </c>
      <c r="AI49" s="89">
        <f t="shared" si="2"/>
        <v>0.28499999999999998</v>
      </c>
      <c r="AJ49" s="77" t="s">
        <v>7282</v>
      </c>
      <c r="AK49" s="77" t="s">
        <v>7328</v>
      </c>
      <c r="AL49" s="78">
        <v>44649</v>
      </c>
      <c r="AM49" s="78">
        <v>44649</v>
      </c>
      <c r="AN49" s="78">
        <v>44650</v>
      </c>
      <c r="AO49" s="78">
        <v>44652</v>
      </c>
      <c r="AP49" s="78">
        <v>44652</v>
      </c>
      <c r="AQ49" s="77" t="s">
        <v>89</v>
      </c>
      <c r="AR49" s="77"/>
      <c r="AS49" s="275"/>
      <c r="AT49" s="275"/>
      <c r="AU49" s="275"/>
      <c r="AV49" s="275"/>
      <c r="AW49" s="142" t="s">
        <v>1198</v>
      </c>
      <c r="AX49" s="77"/>
      <c r="AY49" s="127"/>
      <c r="AZ49" s="127"/>
      <c r="BA49" s="127"/>
      <c r="BB49" s="127"/>
      <c r="BC49" s="127"/>
      <c r="BD49" s="127"/>
      <c r="BE49" s="77"/>
      <c r="BF49" s="77"/>
      <c r="BG49" s="77"/>
      <c r="BH49" s="77"/>
    </row>
    <row r="50" spans="1:60">
      <c r="A50" s="77" t="s">
        <v>55</v>
      </c>
      <c r="B50" s="77" t="s">
        <v>56</v>
      </c>
      <c r="C50" s="77" t="s">
        <v>7329</v>
      </c>
      <c r="D50" s="78">
        <v>44651</v>
      </c>
      <c r="E50" s="77" t="s">
        <v>7278</v>
      </c>
      <c r="F50" s="77" t="s">
        <v>2135</v>
      </c>
      <c r="G50" s="77" t="s">
        <v>2136</v>
      </c>
      <c r="H50" s="77" t="s">
        <v>2137</v>
      </c>
      <c r="I50" s="77" t="s">
        <v>2138</v>
      </c>
      <c r="J50" s="77" t="s">
        <v>110</v>
      </c>
      <c r="K50" s="77">
        <v>90248</v>
      </c>
      <c r="L50" s="77" t="s">
        <v>7279</v>
      </c>
      <c r="M50" s="77" t="s">
        <v>7280</v>
      </c>
      <c r="N50" s="77" t="s">
        <v>7281</v>
      </c>
      <c r="O50" s="77" t="s">
        <v>1654</v>
      </c>
      <c r="P50" s="77">
        <v>83201</v>
      </c>
      <c r="Q50" s="77" t="s">
        <v>5843</v>
      </c>
      <c r="R50" s="77"/>
      <c r="S50" s="77"/>
      <c r="T50" s="77"/>
      <c r="U50" s="77">
        <v>12005833</v>
      </c>
      <c r="V50" s="77">
        <v>0</v>
      </c>
      <c r="W50" s="77" t="s">
        <v>509</v>
      </c>
      <c r="X50" s="77">
        <v>475</v>
      </c>
      <c r="Y50" s="77">
        <v>600</v>
      </c>
      <c r="Z50" s="77">
        <v>20</v>
      </c>
      <c r="AA50" s="89">
        <f t="shared" si="0"/>
        <v>0.28499999999999998</v>
      </c>
      <c r="AB50" s="77" t="s">
        <v>70</v>
      </c>
      <c r="AC50" s="78">
        <v>44681</v>
      </c>
      <c r="AD50" s="77"/>
      <c r="AE50" s="77"/>
      <c r="AF50" s="77" t="str">
        <f t="shared" si="1"/>
        <v>SL210611785</v>
      </c>
      <c r="AG50" s="77">
        <f t="shared" si="2"/>
        <v>600</v>
      </c>
      <c r="AH50" s="77">
        <f t="shared" si="2"/>
        <v>20</v>
      </c>
      <c r="AI50" s="89">
        <f t="shared" si="2"/>
        <v>0.28499999999999998</v>
      </c>
      <c r="AJ50" s="77" t="s">
        <v>7282</v>
      </c>
      <c r="AK50" s="77" t="s">
        <v>7329</v>
      </c>
      <c r="AL50" s="78">
        <v>44649</v>
      </c>
      <c r="AM50" s="78">
        <v>44649</v>
      </c>
      <c r="AN50" s="78">
        <v>44650</v>
      </c>
      <c r="AO50" s="78">
        <v>44652</v>
      </c>
      <c r="AP50" s="78">
        <v>44652</v>
      </c>
      <c r="AQ50" s="77" t="s">
        <v>89</v>
      </c>
      <c r="AR50" s="77"/>
      <c r="AS50" s="275"/>
      <c r="AT50" s="275"/>
      <c r="AU50" s="275"/>
      <c r="AV50" s="275"/>
      <c r="AW50" s="142" t="s">
        <v>1198</v>
      </c>
      <c r="AX50" s="77"/>
      <c r="AY50" s="127"/>
      <c r="AZ50" s="127"/>
      <c r="BA50" s="127"/>
      <c r="BB50" s="127"/>
      <c r="BC50" s="127"/>
      <c r="BD50" s="127"/>
      <c r="BE50" s="77"/>
      <c r="BF50" s="77"/>
      <c r="BG50" s="77"/>
      <c r="BH50" s="77"/>
    </row>
    <row r="51" spans="1:60">
      <c r="A51" s="77" t="s">
        <v>55</v>
      </c>
      <c r="B51" s="77" t="s">
        <v>56</v>
      </c>
      <c r="C51" s="77" t="s">
        <v>7330</v>
      </c>
      <c r="D51" s="78">
        <v>44651</v>
      </c>
      <c r="E51" s="77" t="s">
        <v>7278</v>
      </c>
      <c r="F51" s="77" t="s">
        <v>2135</v>
      </c>
      <c r="G51" s="77" t="s">
        <v>2147</v>
      </c>
      <c r="H51" s="77" t="s">
        <v>2148</v>
      </c>
      <c r="I51" s="77" t="s">
        <v>531</v>
      </c>
      <c r="J51" s="77" t="s">
        <v>110</v>
      </c>
      <c r="K51" s="77">
        <v>91761</v>
      </c>
      <c r="L51" s="77" t="s">
        <v>7279</v>
      </c>
      <c r="M51" s="77" t="s">
        <v>7280</v>
      </c>
      <c r="N51" s="77" t="s">
        <v>7281</v>
      </c>
      <c r="O51" s="77" t="s">
        <v>1654</v>
      </c>
      <c r="P51" s="77">
        <v>83201</v>
      </c>
      <c r="Q51" s="77" t="s">
        <v>5843</v>
      </c>
      <c r="R51" s="77"/>
      <c r="S51" s="77"/>
      <c r="T51" s="77"/>
      <c r="U51" s="77">
        <v>12005833</v>
      </c>
      <c r="V51" s="77">
        <v>15</v>
      </c>
      <c r="W51" s="77" t="s">
        <v>509</v>
      </c>
      <c r="X51" s="77">
        <v>475</v>
      </c>
      <c r="Y51" s="77">
        <v>600</v>
      </c>
      <c r="Z51" s="77">
        <v>20</v>
      </c>
      <c r="AA51" s="89">
        <f t="shared" si="0"/>
        <v>0.28499999999999998</v>
      </c>
      <c r="AB51" s="77" t="s">
        <v>70</v>
      </c>
      <c r="AC51" s="78">
        <v>44681</v>
      </c>
      <c r="AD51" s="77"/>
      <c r="AE51" s="77"/>
      <c r="AF51" s="77" t="str">
        <f t="shared" si="1"/>
        <v>SL210599117</v>
      </c>
      <c r="AG51" s="77">
        <f t="shared" si="2"/>
        <v>600</v>
      </c>
      <c r="AH51" s="77">
        <f t="shared" si="2"/>
        <v>20</v>
      </c>
      <c r="AI51" s="89">
        <f t="shared" si="2"/>
        <v>0.28499999999999998</v>
      </c>
      <c r="AJ51" s="77" t="s">
        <v>7282</v>
      </c>
      <c r="AK51" s="77" t="s">
        <v>7330</v>
      </c>
      <c r="AL51" s="78">
        <v>44649</v>
      </c>
      <c r="AM51" s="78">
        <v>44649</v>
      </c>
      <c r="AN51" s="78">
        <v>44650</v>
      </c>
      <c r="AO51" s="78">
        <v>44652</v>
      </c>
      <c r="AP51" s="78">
        <v>44652</v>
      </c>
      <c r="AQ51" s="77" t="s">
        <v>89</v>
      </c>
      <c r="AR51" s="77"/>
      <c r="AS51" s="275"/>
      <c r="AT51" s="275"/>
      <c r="AU51" s="275"/>
      <c r="AV51" s="275"/>
      <c r="AW51" s="142" t="s">
        <v>1198</v>
      </c>
      <c r="AX51" s="77"/>
      <c r="AY51" s="127"/>
      <c r="AZ51" s="127"/>
      <c r="BA51" s="127"/>
      <c r="BB51" s="127"/>
      <c r="BC51" s="127"/>
      <c r="BD51" s="127"/>
      <c r="BE51" s="77"/>
      <c r="BF51" s="77"/>
      <c r="BG51" s="77"/>
      <c r="BH51" s="77"/>
    </row>
    <row r="52" spans="1:60">
      <c r="A52" s="77" t="s">
        <v>55</v>
      </c>
      <c r="B52" s="77" t="s">
        <v>56</v>
      </c>
      <c r="C52" s="77" t="s">
        <v>7331</v>
      </c>
      <c r="D52" s="78">
        <v>44651</v>
      </c>
      <c r="E52" s="77" t="s">
        <v>7278</v>
      </c>
      <c r="F52" s="77" t="s">
        <v>2135</v>
      </c>
      <c r="G52" s="77" t="s">
        <v>2147</v>
      </c>
      <c r="H52" s="77" t="s">
        <v>2148</v>
      </c>
      <c r="I52" s="77" t="s">
        <v>531</v>
      </c>
      <c r="J52" s="77" t="s">
        <v>110</v>
      </c>
      <c r="K52" s="77">
        <v>91761</v>
      </c>
      <c r="L52" s="77" t="s">
        <v>7279</v>
      </c>
      <c r="M52" s="77" t="s">
        <v>7280</v>
      </c>
      <c r="N52" s="77" t="s">
        <v>7281</v>
      </c>
      <c r="O52" s="77" t="s">
        <v>1654</v>
      </c>
      <c r="P52" s="77">
        <v>83201</v>
      </c>
      <c r="Q52" s="77" t="s">
        <v>5843</v>
      </c>
      <c r="R52" s="77"/>
      <c r="S52" s="77"/>
      <c r="T52" s="77"/>
      <c r="U52" s="77">
        <v>12005833</v>
      </c>
      <c r="V52" s="77">
        <v>15</v>
      </c>
      <c r="W52" s="77" t="s">
        <v>509</v>
      </c>
      <c r="X52" s="77">
        <v>475</v>
      </c>
      <c r="Y52" s="77">
        <v>600</v>
      </c>
      <c r="Z52" s="77">
        <v>20</v>
      </c>
      <c r="AA52" s="89">
        <f t="shared" si="0"/>
        <v>0.28499999999999998</v>
      </c>
      <c r="AB52" s="77" t="s">
        <v>70</v>
      </c>
      <c r="AC52" s="78">
        <v>44681</v>
      </c>
      <c r="AD52" s="77"/>
      <c r="AE52" s="77"/>
      <c r="AF52" s="77" t="str">
        <f t="shared" si="1"/>
        <v>SL210599034</v>
      </c>
      <c r="AG52" s="77">
        <f t="shared" si="2"/>
        <v>600</v>
      </c>
      <c r="AH52" s="77">
        <f t="shared" si="2"/>
        <v>20</v>
      </c>
      <c r="AI52" s="89">
        <f t="shared" si="2"/>
        <v>0.28499999999999998</v>
      </c>
      <c r="AJ52" s="77" t="s">
        <v>7282</v>
      </c>
      <c r="AK52" s="77" t="s">
        <v>7331</v>
      </c>
      <c r="AL52" s="78">
        <v>44650</v>
      </c>
      <c r="AM52" s="78">
        <v>44650</v>
      </c>
      <c r="AN52" s="78">
        <v>44651</v>
      </c>
      <c r="AO52" s="78">
        <v>44652</v>
      </c>
      <c r="AP52" s="78">
        <v>44652</v>
      </c>
      <c r="AQ52" s="77" t="s">
        <v>89</v>
      </c>
      <c r="AR52" s="77"/>
      <c r="AS52" s="275"/>
      <c r="AT52" s="275"/>
      <c r="AU52" s="275"/>
      <c r="AV52" s="275"/>
      <c r="AW52" s="142" t="s">
        <v>1198</v>
      </c>
      <c r="AX52" s="77"/>
      <c r="AY52" s="127"/>
      <c r="AZ52" s="127"/>
      <c r="BA52" s="127"/>
      <c r="BB52" s="127"/>
      <c r="BC52" s="127"/>
      <c r="BD52" s="127"/>
      <c r="BE52" s="77"/>
      <c r="BF52" s="77"/>
      <c r="BG52" s="77"/>
      <c r="BH52" s="77"/>
    </row>
    <row r="53" spans="1:60">
      <c r="A53" s="77" t="s">
        <v>55</v>
      </c>
      <c r="B53" s="77" t="s">
        <v>56</v>
      </c>
      <c r="C53" s="77" t="s">
        <v>7332</v>
      </c>
      <c r="D53" s="78">
        <v>44651</v>
      </c>
      <c r="E53" s="77" t="s">
        <v>7278</v>
      </c>
      <c r="F53" s="77" t="s">
        <v>2135</v>
      </c>
      <c r="G53" s="77" t="s">
        <v>2136</v>
      </c>
      <c r="H53" s="77" t="s">
        <v>2137</v>
      </c>
      <c r="I53" s="77" t="s">
        <v>2138</v>
      </c>
      <c r="J53" s="77" t="s">
        <v>110</v>
      </c>
      <c r="K53" s="77">
        <v>90248</v>
      </c>
      <c r="L53" s="77" t="s">
        <v>7279</v>
      </c>
      <c r="M53" s="77" t="s">
        <v>7280</v>
      </c>
      <c r="N53" s="77" t="s">
        <v>7281</v>
      </c>
      <c r="O53" s="77" t="s">
        <v>1654</v>
      </c>
      <c r="P53" s="77">
        <v>83201</v>
      </c>
      <c r="Q53" s="77" t="s">
        <v>5843</v>
      </c>
      <c r="R53" s="77"/>
      <c r="S53" s="77"/>
      <c r="T53" s="77"/>
      <c r="U53" s="77">
        <v>12005833</v>
      </c>
      <c r="V53" s="77">
        <v>0</v>
      </c>
      <c r="W53" s="77" t="s">
        <v>509</v>
      </c>
      <c r="X53" s="77">
        <v>475</v>
      </c>
      <c r="Y53" s="77">
        <v>600</v>
      </c>
      <c r="Z53" s="77">
        <v>20</v>
      </c>
      <c r="AA53" s="89">
        <f t="shared" si="0"/>
        <v>0.28499999999999998</v>
      </c>
      <c r="AB53" s="77" t="s">
        <v>70</v>
      </c>
      <c r="AC53" s="78">
        <v>44681</v>
      </c>
      <c r="AD53" s="77"/>
      <c r="AE53" s="77"/>
      <c r="AF53" s="77" t="str">
        <f t="shared" si="1"/>
        <v>SL210627690</v>
      </c>
      <c r="AG53" s="77">
        <f t="shared" si="2"/>
        <v>600</v>
      </c>
      <c r="AH53" s="77">
        <f t="shared" si="2"/>
        <v>20</v>
      </c>
      <c r="AI53" s="89">
        <f t="shared" si="2"/>
        <v>0.28499999999999998</v>
      </c>
      <c r="AJ53" s="77" t="s">
        <v>7282</v>
      </c>
      <c r="AK53" s="77" t="s">
        <v>7332</v>
      </c>
      <c r="AL53" s="78">
        <v>44651</v>
      </c>
      <c r="AM53" s="78">
        <v>44651</v>
      </c>
      <c r="AN53" s="78">
        <v>44651</v>
      </c>
      <c r="AO53" s="78">
        <v>44652</v>
      </c>
      <c r="AP53" s="78">
        <v>44652</v>
      </c>
      <c r="AQ53" s="77" t="s">
        <v>89</v>
      </c>
      <c r="AR53" s="77"/>
      <c r="AS53" s="275"/>
      <c r="AT53" s="275"/>
      <c r="AU53" s="275"/>
      <c r="AV53" s="275"/>
      <c r="AW53" s="142" t="s">
        <v>1198</v>
      </c>
      <c r="AX53" s="77"/>
      <c r="AY53" s="127"/>
      <c r="AZ53" s="127"/>
      <c r="BA53" s="127"/>
      <c r="BB53" s="127"/>
      <c r="BC53" s="127"/>
      <c r="BD53" s="127"/>
      <c r="BE53" s="77"/>
      <c r="BF53" s="77"/>
      <c r="BG53" s="77"/>
      <c r="BH53" s="77"/>
    </row>
    <row r="54" spans="1:60">
      <c r="A54" s="77" t="s">
        <v>55</v>
      </c>
      <c r="B54" s="77" t="s">
        <v>56</v>
      </c>
      <c r="C54" s="77" t="s">
        <v>7333</v>
      </c>
      <c r="D54" s="78">
        <v>44651</v>
      </c>
      <c r="E54" s="77" t="s">
        <v>7278</v>
      </c>
      <c r="F54" s="77" t="s">
        <v>2135</v>
      </c>
      <c r="G54" s="77" t="s">
        <v>2136</v>
      </c>
      <c r="H54" s="77" t="s">
        <v>2137</v>
      </c>
      <c r="I54" s="77" t="s">
        <v>2138</v>
      </c>
      <c r="J54" s="77" t="s">
        <v>110</v>
      </c>
      <c r="K54" s="77">
        <v>90248</v>
      </c>
      <c r="L54" s="77" t="s">
        <v>7279</v>
      </c>
      <c r="M54" s="77" t="s">
        <v>7280</v>
      </c>
      <c r="N54" s="77" t="s">
        <v>7281</v>
      </c>
      <c r="O54" s="77" t="s">
        <v>1654</v>
      </c>
      <c r="P54" s="77">
        <v>83201</v>
      </c>
      <c r="Q54" s="77" t="s">
        <v>5843</v>
      </c>
      <c r="R54" s="77"/>
      <c r="S54" s="77"/>
      <c r="T54" s="77"/>
      <c r="U54" s="77">
        <v>12005833</v>
      </c>
      <c r="V54" s="77">
        <v>0</v>
      </c>
      <c r="W54" s="77" t="s">
        <v>509</v>
      </c>
      <c r="X54" s="77">
        <v>475</v>
      </c>
      <c r="Y54" s="77">
        <v>600</v>
      </c>
      <c r="Z54" s="77">
        <v>20</v>
      </c>
      <c r="AA54" s="89">
        <f t="shared" si="0"/>
        <v>0.28499999999999998</v>
      </c>
      <c r="AB54" s="77" t="s">
        <v>70</v>
      </c>
      <c r="AC54" s="78">
        <v>44681</v>
      </c>
      <c r="AD54" s="77"/>
      <c r="AE54" s="77"/>
      <c r="AF54" s="77" t="str">
        <f t="shared" si="1"/>
        <v>SL210612065</v>
      </c>
      <c r="AG54" s="77">
        <f t="shared" si="2"/>
        <v>600</v>
      </c>
      <c r="AH54" s="77">
        <f t="shared" si="2"/>
        <v>20</v>
      </c>
      <c r="AI54" s="89">
        <f t="shared" si="2"/>
        <v>0.28499999999999998</v>
      </c>
      <c r="AJ54" s="77" t="s">
        <v>7282</v>
      </c>
      <c r="AK54" s="77" t="s">
        <v>7333</v>
      </c>
      <c r="AL54" s="78">
        <v>44648</v>
      </c>
      <c r="AM54" s="78">
        <v>44648</v>
      </c>
      <c r="AN54" s="78">
        <v>44649</v>
      </c>
      <c r="AO54" s="78">
        <v>44653</v>
      </c>
      <c r="AP54" s="78">
        <v>44653</v>
      </c>
      <c r="AQ54" s="77" t="s">
        <v>89</v>
      </c>
      <c r="AR54" s="77"/>
      <c r="AS54" s="275"/>
      <c r="AT54" s="275"/>
      <c r="AU54" s="275"/>
      <c r="AV54" s="275"/>
      <c r="AW54" s="142" t="s">
        <v>1198</v>
      </c>
      <c r="AX54" s="77"/>
      <c r="AY54" s="127"/>
      <c r="AZ54" s="127"/>
      <c r="BA54" s="127"/>
      <c r="BB54" s="127"/>
      <c r="BC54" s="127"/>
      <c r="BD54" s="127"/>
      <c r="BE54" s="77"/>
      <c r="BF54" s="77"/>
      <c r="BG54" s="77"/>
      <c r="BH54" s="77"/>
    </row>
    <row r="55" spans="1:60">
      <c r="A55" s="77" t="s">
        <v>55</v>
      </c>
      <c r="B55" s="77" t="s">
        <v>56</v>
      </c>
      <c r="C55" s="77" t="s">
        <v>7334</v>
      </c>
      <c r="D55" s="78">
        <v>44651</v>
      </c>
      <c r="E55" s="77" t="s">
        <v>7278</v>
      </c>
      <c r="F55" s="77" t="s">
        <v>2135</v>
      </c>
      <c r="G55" s="77" t="s">
        <v>2136</v>
      </c>
      <c r="H55" s="77" t="s">
        <v>2137</v>
      </c>
      <c r="I55" s="77" t="s">
        <v>2138</v>
      </c>
      <c r="J55" s="77" t="s">
        <v>110</v>
      </c>
      <c r="K55" s="77">
        <v>90248</v>
      </c>
      <c r="L55" s="77" t="s">
        <v>7279</v>
      </c>
      <c r="M55" s="77" t="s">
        <v>7280</v>
      </c>
      <c r="N55" s="77" t="s">
        <v>7281</v>
      </c>
      <c r="O55" s="77" t="s">
        <v>1654</v>
      </c>
      <c r="P55" s="77">
        <v>83201</v>
      </c>
      <c r="Q55" s="77" t="s">
        <v>5843</v>
      </c>
      <c r="R55" s="77"/>
      <c r="S55" s="77"/>
      <c r="T55" s="77"/>
      <c r="U55" s="77">
        <v>12005833</v>
      </c>
      <c r="V55" s="77">
        <v>0</v>
      </c>
      <c r="W55" s="77" t="s">
        <v>509</v>
      </c>
      <c r="X55" s="77">
        <v>475</v>
      </c>
      <c r="Y55" s="77">
        <v>600</v>
      </c>
      <c r="Z55" s="77">
        <v>20</v>
      </c>
      <c r="AA55" s="89">
        <f t="shared" si="0"/>
        <v>0.28499999999999998</v>
      </c>
      <c r="AB55" s="77" t="s">
        <v>70</v>
      </c>
      <c r="AC55" s="78">
        <v>44681</v>
      </c>
      <c r="AD55" s="77"/>
      <c r="AE55" s="77"/>
      <c r="AF55" s="77" t="str">
        <f t="shared" si="1"/>
        <v>SL210611636</v>
      </c>
      <c r="AG55" s="77">
        <f t="shared" si="2"/>
        <v>600</v>
      </c>
      <c r="AH55" s="77">
        <f t="shared" si="2"/>
        <v>20</v>
      </c>
      <c r="AI55" s="89">
        <f t="shared" si="2"/>
        <v>0.28499999999999998</v>
      </c>
      <c r="AJ55" s="77" t="s">
        <v>7282</v>
      </c>
      <c r="AK55" s="77" t="s">
        <v>7334</v>
      </c>
      <c r="AL55" s="78">
        <v>44649</v>
      </c>
      <c r="AM55" s="78">
        <v>44649</v>
      </c>
      <c r="AN55" s="78">
        <v>44650</v>
      </c>
      <c r="AO55" s="78">
        <v>44653</v>
      </c>
      <c r="AP55" s="78">
        <v>44653</v>
      </c>
      <c r="AQ55" s="77" t="s">
        <v>89</v>
      </c>
      <c r="AR55" s="77"/>
      <c r="AS55" s="275"/>
      <c r="AT55" s="275"/>
      <c r="AU55" s="275"/>
      <c r="AV55" s="275"/>
      <c r="AW55" s="142" t="s">
        <v>1198</v>
      </c>
      <c r="AX55" s="77"/>
      <c r="AY55" s="127"/>
      <c r="AZ55" s="127"/>
      <c r="BA55" s="127"/>
      <c r="BB55" s="127"/>
      <c r="BC55" s="127"/>
      <c r="BD55" s="127"/>
      <c r="BE55" s="77"/>
      <c r="BF55" s="77"/>
      <c r="BG55" s="77"/>
      <c r="BH55" s="77"/>
    </row>
    <row r="56" spans="1:60">
      <c r="A56" s="77" t="s">
        <v>55</v>
      </c>
      <c r="B56" s="77" t="s">
        <v>56</v>
      </c>
      <c r="C56" s="77" t="s">
        <v>7335</v>
      </c>
      <c r="D56" s="78">
        <v>44651</v>
      </c>
      <c r="E56" s="77" t="s">
        <v>7278</v>
      </c>
      <c r="F56" s="77" t="s">
        <v>2135</v>
      </c>
      <c r="G56" s="77" t="s">
        <v>2136</v>
      </c>
      <c r="H56" s="77" t="s">
        <v>2137</v>
      </c>
      <c r="I56" s="77" t="s">
        <v>2138</v>
      </c>
      <c r="J56" s="77" t="s">
        <v>110</v>
      </c>
      <c r="K56" s="77">
        <v>90248</v>
      </c>
      <c r="L56" s="77" t="s">
        <v>7279</v>
      </c>
      <c r="M56" s="77" t="s">
        <v>7280</v>
      </c>
      <c r="N56" s="77" t="s">
        <v>7281</v>
      </c>
      <c r="O56" s="77" t="s">
        <v>1654</v>
      </c>
      <c r="P56" s="77">
        <v>83201</v>
      </c>
      <c r="Q56" s="77" t="s">
        <v>5843</v>
      </c>
      <c r="R56" s="77"/>
      <c r="S56" s="77"/>
      <c r="T56" s="77"/>
      <c r="U56" s="77">
        <v>12005833</v>
      </c>
      <c r="V56" s="77">
        <v>0</v>
      </c>
      <c r="W56" s="77" t="s">
        <v>509</v>
      </c>
      <c r="X56" s="77">
        <v>475</v>
      </c>
      <c r="Y56" s="77">
        <v>600</v>
      </c>
      <c r="Z56" s="77">
        <v>20</v>
      </c>
      <c r="AA56" s="89">
        <f t="shared" si="0"/>
        <v>0.28499999999999998</v>
      </c>
      <c r="AB56" s="77" t="s">
        <v>70</v>
      </c>
      <c r="AC56" s="78">
        <v>44681</v>
      </c>
      <c r="AD56" s="77"/>
      <c r="AE56" s="77"/>
      <c r="AF56" s="77" t="str">
        <f t="shared" si="1"/>
        <v>SL210611742</v>
      </c>
      <c r="AG56" s="77">
        <f t="shared" si="2"/>
        <v>600</v>
      </c>
      <c r="AH56" s="77">
        <f t="shared" si="2"/>
        <v>20</v>
      </c>
      <c r="AI56" s="89">
        <f t="shared" si="2"/>
        <v>0.28499999999999998</v>
      </c>
      <c r="AJ56" s="77" t="s">
        <v>7282</v>
      </c>
      <c r="AK56" s="77" t="s">
        <v>7335</v>
      </c>
      <c r="AL56" s="78">
        <v>44649</v>
      </c>
      <c r="AM56" s="78">
        <v>44649</v>
      </c>
      <c r="AN56" s="78">
        <v>44650</v>
      </c>
      <c r="AO56" s="78">
        <v>44653</v>
      </c>
      <c r="AP56" s="78">
        <v>44653</v>
      </c>
      <c r="AQ56" s="77" t="s">
        <v>89</v>
      </c>
      <c r="AR56" s="77"/>
      <c r="AS56" s="275"/>
      <c r="AT56" s="275"/>
      <c r="AU56" s="275"/>
      <c r="AV56" s="275"/>
      <c r="AW56" s="142" t="s">
        <v>1198</v>
      </c>
      <c r="AX56" s="77"/>
      <c r="AY56" s="127"/>
      <c r="AZ56" s="127"/>
      <c r="BA56" s="127"/>
      <c r="BB56" s="127"/>
      <c r="BC56" s="127"/>
      <c r="BD56" s="127"/>
      <c r="BE56" s="77"/>
      <c r="BF56" s="77"/>
      <c r="BG56" s="77"/>
      <c r="BH56" s="77"/>
    </row>
    <row r="57" spans="1:60">
      <c r="A57" s="77" t="s">
        <v>55</v>
      </c>
      <c r="B57" s="77" t="s">
        <v>56</v>
      </c>
      <c r="C57" s="77" t="s">
        <v>7336</v>
      </c>
      <c r="D57" s="78">
        <v>44651</v>
      </c>
      <c r="E57" s="77" t="s">
        <v>7278</v>
      </c>
      <c r="F57" s="77" t="s">
        <v>2135</v>
      </c>
      <c r="G57" s="77" t="s">
        <v>2136</v>
      </c>
      <c r="H57" s="77" t="s">
        <v>2137</v>
      </c>
      <c r="I57" s="77" t="s">
        <v>2138</v>
      </c>
      <c r="J57" s="77" t="s">
        <v>110</v>
      </c>
      <c r="K57" s="77">
        <v>90248</v>
      </c>
      <c r="L57" s="77" t="s">
        <v>7279</v>
      </c>
      <c r="M57" s="77" t="s">
        <v>7280</v>
      </c>
      <c r="N57" s="77" t="s">
        <v>7281</v>
      </c>
      <c r="O57" s="77" t="s">
        <v>1654</v>
      </c>
      <c r="P57" s="77">
        <v>83201</v>
      </c>
      <c r="Q57" s="77" t="s">
        <v>5843</v>
      </c>
      <c r="R57" s="77"/>
      <c r="S57" s="77"/>
      <c r="T57" s="77"/>
      <c r="U57" s="77">
        <v>12005833</v>
      </c>
      <c r="V57" s="77">
        <v>0</v>
      </c>
      <c r="W57" s="77" t="s">
        <v>509</v>
      </c>
      <c r="X57" s="77">
        <v>475</v>
      </c>
      <c r="Y57" s="77">
        <v>600</v>
      </c>
      <c r="Z57" s="77">
        <v>20</v>
      </c>
      <c r="AA57" s="89">
        <f t="shared" si="0"/>
        <v>0.28499999999999998</v>
      </c>
      <c r="AB57" s="77" t="s">
        <v>70</v>
      </c>
      <c r="AC57" s="78">
        <v>44681</v>
      </c>
      <c r="AD57" s="77"/>
      <c r="AE57" s="77"/>
      <c r="AF57" s="77" t="str">
        <f t="shared" si="1"/>
        <v>SL210611842</v>
      </c>
      <c r="AG57" s="77">
        <f t="shared" si="2"/>
        <v>600</v>
      </c>
      <c r="AH57" s="77">
        <f t="shared" si="2"/>
        <v>20</v>
      </c>
      <c r="AI57" s="89">
        <f t="shared" si="2"/>
        <v>0.28499999999999998</v>
      </c>
      <c r="AJ57" s="77" t="s">
        <v>7282</v>
      </c>
      <c r="AK57" s="77" t="s">
        <v>7336</v>
      </c>
      <c r="AL57" s="78">
        <v>44649</v>
      </c>
      <c r="AM57" s="78">
        <v>44649</v>
      </c>
      <c r="AN57" s="78">
        <v>44650</v>
      </c>
      <c r="AO57" s="78">
        <v>44653</v>
      </c>
      <c r="AP57" s="78">
        <v>44653</v>
      </c>
      <c r="AQ57" s="77" t="s">
        <v>89</v>
      </c>
      <c r="AR57" s="77"/>
      <c r="AS57" s="275"/>
      <c r="AT57" s="275"/>
      <c r="AU57" s="275"/>
      <c r="AV57" s="275"/>
      <c r="AW57" s="142" t="s">
        <v>1198</v>
      </c>
      <c r="AX57" s="77"/>
      <c r="AY57" s="127"/>
      <c r="AZ57" s="127"/>
      <c r="BA57" s="127"/>
      <c r="BB57" s="127"/>
      <c r="BC57" s="127"/>
      <c r="BD57" s="127"/>
      <c r="BE57" s="77"/>
      <c r="BF57" s="77"/>
      <c r="BG57" s="77"/>
      <c r="BH57" s="77"/>
    </row>
    <row r="58" spans="1:60">
      <c r="A58" s="77" t="s">
        <v>55</v>
      </c>
      <c r="B58" s="77" t="s">
        <v>56</v>
      </c>
      <c r="C58" s="77" t="s">
        <v>7337</v>
      </c>
      <c r="D58" s="78">
        <v>44651</v>
      </c>
      <c r="E58" s="77" t="s">
        <v>7278</v>
      </c>
      <c r="F58" s="77" t="s">
        <v>2135</v>
      </c>
      <c r="G58" s="77" t="s">
        <v>2136</v>
      </c>
      <c r="H58" s="77" t="s">
        <v>2137</v>
      </c>
      <c r="I58" s="77" t="s">
        <v>2138</v>
      </c>
      <c r="J58" s="77" t="s">
        <v>110</v>
      </c>
      <c r="K58" s="77">
        <v>90248</v>
      </c>
      <c r="L58" s="77" t="s">
        <v>7279</v>
      </c>
      <c r="M58" s="77" t="s">
        <v>7280</v>
      </c>
      <c r="N58" s="77" t="s">
        <v>7281</v>
      </c>
      <c r="O58" s="77" t="s">
        <v>1654</v>
      </c>
      <c r="P58" s="77">
        <v>83201</v>
      </c>
      <c r="Q58" s="77" t="s">
        <v>5843</v>
      </c>
      <c r="R58" s="77"/>
      <c r="S58" s="77"/>
      <c r="T58" s="77"/>
      <c r="U58" s="77">
        <v>12005833</v>
      </c>
      <c r="V58" s="77">
        <v>15</v>
      </c>
      <c r="W58" s="77" t="s">
        <v>509</v>
      </c>
      <c r="X58" s="77">
        <v>475</v>
      </c>
      <c r="Y58" s="77">
        <v>600</v>
      </c>
      <c r="Z58" s="77">
        <v>20</v>
      </c>
      <c r="AA58" s="89">
        <f t="shared" si="0"/>
        <v>0.28499999999999998</v>
      </c>
      <c r="AB58" s="77" t="s">
        <v>70</v>
      </c>
      <c r="AC58" s="78">
        <v>44681</v>
      </c>
      <c r="AD58" s="77"/>
      <c r="AE58" s="77"/>
      <c r="AF58" s="77" t="str">
        <f t="shared" si="1"/>
        <v>SL210598760</v>
      </c>
      <c r="AG58" s="77">
        <f t="shared" si="2"/>
        <v>600</v>
      </c>
      <c r="AH58" s="77">
        <f t="shared" si="2"/>
        <v>20</v>
      </c>
      <c r="AI58" s="89">
        <f t="shared" si="2"/>
        <v>0.28499999999999998</v>
      </c>
      <c r="AJ58" s="77" t="s">
        <v>7282</v>
      </c>
      <c r="AK58" s="77" t="s">
        <v>7337</v>
      </c>
      <c r="AL58" s="78">
        <v>44649</v>
      </c>
      <c r="AM58" s="78">
        <v>44649</v>
      </c>
      <c r="AN58" s="78">
        <v>44651</v>
      </c>
      <c r="AO58" s="78">
        <v>44653</v>
      </c>
      <c r="AP58" s="78">
        <v>44653</v>
      </c>
      <c r="AQ58" s="77" t="s">
        <v>89</v>
      </c>
      <c r="AR58" s="77"/>
      <c r="AS58" s="275"/>
      <c r="AT58" s="275"/>
      <c r="AU58" s="275"/>
      <c r="AV58" s="275"/>
      <c r="AW58" s="142" t="s">
        <v>1198</v>
      </c>
      <c r="AX58" s="77"/>
      <c r="AY58" s="127"/>
      <c r="AZ58" s="127"/>
      <c r="BA58" s="127"/>
      <c r="BB58" s="127"/>
      <c r="BC58" s="127"/>
      <c r="BD58" s="127"/>
      <c r="BE58" s="77"/>
      <c r="BF58" s="77"/>
      <c r="BG58" s="77"/>
      <c r="BH58" s="77"/>
    </row>
    <row r="59" spans="1:60">
      <c r="A59" s="77" t="s">
        <v>55</v>
      </c>
      <c r="B59" s="77" t="s">
        <v>56</v>
      </c>
      <c r="C59" s="77" t="s">
        <v>7338</v>
      </c>
      <c r="D59" s="78">
        <v>44651</v>
      </c>
      <c r="E59" s="77" t="s">
        <v>7278</v>
      </c>
      <c r="F59" s="77" t="s">
        <v>2135</v>
      </c>
      <c r="G59" s="77" t="s">
        <v>2136</v>
      </c>
      <c r="H59" s="77" t="s">
        <v>2137</v>
      </c>
      <c r="I59" s="77" t="s">
        <v>2138</v>
      </c>
      <c r="J59" s="77" t="s">
        <v>110</v>
      </c>
      <c r="K59" s="77">
        <v>90248</v>
      </c>
      <c r="L59" s="77" t="s">
        <v>7279</v>
      </c>
      <c r="M59" s="77" t="s">
        <v>7280</v>
      </c>
      <c r="N59" s="77" t="s">
        <v>7281</v>
      </c>
      <c r="O59" s="77" t="s">
        <v>1654</v>
      </c>
      <c r="P59" s="77">
        <v>83201</v>
      </c>
      <c r="Q59" s="77" t="s">
        <v>5843</v>
      </c>
      <c r="R59" s="77"/>
      <c r="S59" s="77"/>
      <c r="T59" s="77"/>
      <c r="U59" s="77">
        <v>12005833</v>
      </c>
      <c r="V59" s="77">
        <v>0</v>
      </c>
      <c r="W59" s="77" t="s">
        <v>509</v>
      </c>
      <c r="X59" s="77">
        <v>475</v>
      </c>
      <c r="Y59" s="77">
        <v>600</v>
      </c>
      <c r="Z59" s="77">
        <v>20</v>
      </c>
      <c r="AA59" s="89">
        <f t="shared" si="0"/>
        <v>0.28499999999999998</v>
      </c>
      <c r="AB59" s="77" t="s">
        <v>70</v>
      </c>
      <c r="AC59" s="78">
        <v>44681</v>
      </c>
      <c r="AD59" s="77"/>
      <c r="AE59" s="77"/>
      <c r="AF59" s="77" t="str">
        <f t="shared" si="1"/>
        <v>SL210601133</v>
      </c>
      <c r="AG59" s="77">
        <f t="shared" si="2"/>
        <v>600</v>
      </c>
      <c r="AH59" s="77">
        <f t="shared" si="2"/>
        <v>20</v>
      </c>
      <c r="AI59" s="89">
        <f t="shared" si="2"/>
        <v>0.28499999999999998</v>
      </c>
      <c r="AJ59" s="77" t="s">
        <v>7282</v>
      </c>
      <c r="AK59" s="77" t="s">
        <v>7338</v>
      </c>
      <c r="AL59" s="78">
        <v>44650</v>
      </c>
      <c r="AM59" s="78">
        <v>44650</v>
      </c>
      <c r="AN59" s="78">
        <v>44652</v>
      </c>
      <c r="AO59" s="78">
        <v>44653</v>
      </c>
      <c r="AP59" s="78">
        <v>44653</v>
      </c>
      <c r="AQ59" s="77" t="s">
        <v>89</v>
      </c>
      <c r="AR59" s="77"/>
      <c r="AS59" s="275"/>
      <c r="AT59" s="275"/>
      <c r="AU59" s="275"/>
      <c r="AV59" s="275"/>
      <c r="AW59" s="142" t="s">
        <v>1198</v>
      </c>
      <c r="AX59" s="77"/>
      <c r="AY59" s="127"/>
      <c r="AZ59" s="127"/>
      <c r="BA59" s="127"/>
      <c r="BB59" s="127"/>
      <c r="BC59" s="127"/>
      <c r="BD59" s="127"/>
      <c r="BE59" s="77"/>
      <c r="BF59" s="77"/>
      <c r="BG59" s="77"/>
      <c r="BH59" s="77"/>
    </row>
    <row r="60" spans="1:60">
      <c r="A60" s="77" t="s">
        <v>55</v>
      </c>
      <c r="B60" s="77" t="s">
        <v>56</v>
      </c>
      <c r="C60" s="77" t="s">
        <v>7339</v>
      </c>
      <c r="D60" s="78">
        <v>44651</v>
      </c>
      <c r="E60" s="77" t="s">
        <v>7278</v>
      </c>
      <c r="F60" s="77" t="s">
        <v>2135</v>
      </c>
      <c r="G60" s="77" t="s">
        <v>2136</v>
      </c>
      <c r="H60" s="77" t="s">
        <v>2137</v>
      </c>
      <c r="I60" s="77" t="s">
        <v>2138</v>
      </c>
      <c r="J60" s="77" t="s">
        <v>110</v>
      </c>
      <c r="K60" s="77">
        <v>90248</v>
      </c>
      <c r="L60" s="77" t="s">
        <v>7279</v>
      </c>
      <c r="M60" s="77" t="s">
        <v>7280</v>
      </c>
      <c r="N60" s="77" t="s">
        <v>7281</v>
      </c>
      <c r="O60" s="77" t="s">
        <v>1654</v>
      </c>
      <c r="P60" s="77">
        <v>83201</v>
      </c>
      <c r="Q60" s="77" t="s">
        <v>5843</v>
      </c>
      <c r="R60" s="77"/>
      <c r="S60" s="77"/>
      <c r="T60" s="77"/>
      <c r="U60" s="77">
        <v>12005833</v>
      </c>
      <c r="V60" s="77">
        <v>15</v>
      </c>
      <c r="W60" s="77" t="s">
        <v>509</v>
      </c>
      <c r="X60" s="77">
        <v>475</v>
      </c>
      <c r="Y60" s="77">
        <v>600</v>
      </c>
      <c r="Z60" s="77">
        <v>20</v>
      </c>
      <c r="AA60" s="89">
        <f t="shared" si="0"/>
        <v>0.28499999999999998</v>
      </c>
      <c r="AB60" s="77" t="s">
        <v>70</v>
      </c>
      <c r="AC60" s="78">
        <v>44681</v>
      </c>
      <c r="AD60" s="77"/>
      <c r="AE60" s="77"/>
      <c r="AF60" s="77" t="str">
        <f t="shared" si="1"/>
        <v>SL210597780</v>
      </c>
      <c r="AG60" s="77">
        <f t="shared" si="2"/>
        <v>600</v>
      </c>
      <c r="AH60" s="77">
        <f t="shared" si="2"/>
        <v>20</v>
      </c>
      <c r="AI60" s="89">
        <f t="shared" si="2"/>
        <v>0.28499999999999998</v>
      </c>
      <c r="AJ60" s="77" t="s">
        <v>7282</v>
      </c>
      <c r="AK60" s="77" t="s">
        <v>7339</v>
      </c>
      <c r="AL60" s="78">
        <v>44644</v>
      </c>
      <c r="AM60" s="78">
        <v>44644</v>
      </c>
      <c r="AN60" s="78">
        <v>44645</v>
      </c>
      <c r="AO60" s="78">
        <v>44655</v>
      </c>
      <c r="AP60" s="78">
        <v>44655</v>
      </c>
      <c r="AQ60" s="77" t="s">
        <v>89</v>
      </c>
      <c r="AR60" s="77"/>
      <c r="AS60" s="275"/>
      <c r="AT60" s="275"/>
      <c r="AU60" s="275"/>
      <c r="AV60" s="275"/>
      <c r="AW60" s="142" t="s">
        <v>1198</v>
      </c>
      <c r="AX60" s="77"/>
      <c r="AY60" s="127"/>
      <c r="AZ60" s="127"/>
      <c r="BA60" s="127"/>
      <c r="BB60" s="127"/>
      <c r="BC60" s="127"/>
      <c r="BD60" s="127"/>
      <c r="BE60" s="77"/>
      <c r="BF60" s="77"/>
      <c r="BG60" s="77"/>
      <c r="BH60" s="77"/>
    </row>
    <row r="61" spans="1:60">
      <c r="A61" s="77" t="s">
        <v>55</v>
      </c>
      <c r="B61" s="77" t="s">
        <v>56</v>
      </c>
      <c r="C61" s="77" t="s">
        <v>7340</v>
      </c>
      <c r="D61" s="78">
        <v>44651</v>
      </c>
      <c r="E61" s="77" t="s">
        <v>7278</v>
      </c>
      <c r="F61" s="77" t="s">
        <v>2135</v>
      </c>
      <c r="G61" s="77" t="s">
        <v>2147</v>
      </c>
      <c r="H61" s="77" t="s">
        <v>2148</v>
      </c>
      <c r="I61" s="77" t="s">
        <v>531</v>
      </c>
      <c r="J61" s="77" t="s">
        <v>110</v>
      </c>
      <c r="K61" s="77">
        <v>91761</v>
      </c>
      <c r="L61" s="77" t="s">
        <v>7279</v>
      </c>
      <c r="M61" s="77" t="s">
        <v>7280</v>
      </c>
      <c r="N61" s="77" t="s">
        <v>7281</v>
      </c>
      <c r="O61" s="77" t="s">
        <v>1654</v>
      </c>
      <c r="P61" s="77">
        <v>83201</v>
      </c>
      <c r="Q61" s="77" t="s">
        <v>5843</v>
      </c>
      <c r="R61" s="77"/>
      <c r="S61" s="77"/>
      <c r="T61" s="77"/>
      <c r="U61" s="77">
        <v>12005833</v>
      </c>
      <c r="V61" s="77">
        <v>15</v>
      </c>
      <c r="W61" s="77" t="s">
        <v>509</v>
      </c>
      <c r="X61" s="77">
        <v>475</v>
      </c>
      <c r="Y61" s="77">
        <v>600</v>
      </c>
      <c r="Z61" s="77">
        <v>20</v>
      </c>
      <c r="AA61" s="89">
        <f t="shared" si="0"/>
        <v>0.28499999999999998</v>
      </c>
      <c r="AB61" s="77" t="s">
        <v>70</v>
      </c>
      <c r="AC61" s="78">
        <v>44681</v>
      </c>
      <c r="AD61" s="77"/>
      <c r="AE61" s="77"/>
      <c r="AF61" s="77" t="str">
        <f t="shared" si="1"/>
        <v>SL210598980</v>
      </c>
      <c r="AG61" s="77">
        <f t="shared" si="2"/>
        <v>600</v>
      </c>
      <c r="AH61" s="77">
        <f t="shared" si="2"/>
        <v>20</v>
      </c>
      <c r="AI61" s="89">
        <f t="shared" si="2"/>
        <v>0.28499999999999998</v>
      </c>
      <c r="AJ61" s="77" t="s">
        <v>7282</v>
      </c>
      <c r="AK61" s="77" t="s">
        <v>7340</v>
      </c>
      <c r="AL61" s="78">
        <v>44645</v>
      </c>
      <c r="AM61" s="78">
        <v>44645</v>
      </c>
      <c r="AN61" s="78">
        <v>44646</v>
      </c>
      <c r="AO61" s="78">
        <v>44655</v>
      </c>
      <c r="AP61" s="78">
        <v>44655</v>
      </c>
      <c r="AQ61" s="77" t="s">
        <v>89</v>
      </c>
      <c r="AR61" s="77"/>
      <c r="AS61" s="275"/>
      <c r="AT61" s="275"/>
      <c r="AU61" s="275"/>
      <c r="AV61" s="275"/>
      <c r="AW61" s="142" t="s">
        <v>1198</v>
      </c>
      <c r="AX61" s="77"/>
      <c r="AY61" s="127"/>
      <c r="AZ61" s="127"/>
      <c r="BA61" s="127"/>
      <c r="BB61" s="127"/>
      <c r="BC61" s="127"/>
      <c r="BD61" s="127"/>
      <c r="BE61" s="77"/>
      <c r="BF61" s="77"/>
      <c r="BG61" s="77"/>
      <c r="BH61" s="77"/>
    </row>
    <row r="62" spans="1:60">
      <c r="A62" s="77" t="s">
        <v>55</v>
      </c>
      <c r="B62" s="77" t="s">
        <v>56</v>
      </c>
      <c r="C62" s="77" t="s">
        <v>7341</v>
      </c>
      <c r="D62" s="78">
        <v>44651</v>
      </c>
      <c r="E62" s="77" t="s">
        <v>7278</v>
      </c>
      <c r="F62" s="77" t="s">
        <v>2135</v>
      </c>
      <c r="G62" s="77" t="s">
        <v>2147</v>
      </c>
      <c r="H62" s="77" t="s">
        <v>2148</v>
      </c>
      <c r="I62" s="77" t="s">
        <v>531</v>
      </c>
      <c r="J62" s="77" t="s">
        <v>110</v>
      </c>
      <c r="K62" s="77">
        <v>91761</v>
      </c>
      <c r="L62" s="77" t="s">
        <v>7279</v>
      </c>
      <c r="M62" s="77" t="s">
        <v>7280</v>
      </c>
      <c r="N62" s="77" t="s">
        <v>7281</v>
      </c>
      <c r="O62" s="77" t="s">
        <v>1654</v>
      </c>
      <c r="P62" s="77">
        <v>83201</v>
      </c>
      <c r="Q62" s="77" t="s">
        <v>5843</v>
      </c>
      <c r="R62" s="77"/>
      <c r="S62" s="77"/>
      <c r="T62" s="77"/>
      <c r="U62" s="77">
        <v>12005833</v>
      </c>
      <c r="V62" s="77">
        <v>15</v>
      </c>
      <c r="W62" s="77" t="s">
        <v>509</v>
      </c>
      <c r="X62" s="77">
        <v>475</v>
      </c>
      <c r="Y62" s="77">
        <v>600</v>
      </c>
      <c r="Z62" s="77">
        <v>20</v>
      </c>
      <c r="AA62" s="89">
        <f t="shared" si="0"/>
        <v>0.28499999999999998</v>
      </c>
      <c r="AB62" s="77" t="s">
        <v>70</v>
      </c>
      <c r="AC62" s="78">
        <v>44681</v>
      </c>
      <c r="AD62" s="77"/>
      <c r="AE62" s="77"/>
      <c r="AF62" s="77" t="str">
        <f t="shared" si="1"/>
        <v>SL210599004</v>
      </c>
      <c r="AG62" s="77">
        <f t="shared" si="2"/>
        <v>600</v>
      </c>
      <c r="AH62" s="77">
        <f t="shared" si="2"/>
        <v>20</v>
      </c>
      <c r="AI62" s="89">
        <f t="shared" si="2"/>
        <v>0.28499999999999998</v>
      </c>
      <c r="AJ62" s="77" t="s">
        <v>7282</v>
      </c>
      <c r="AK62" s="77" t="s">
        <v>7341</v>
      </c>
      <c r="AL62" s="78">
        <v>44645</v>
      </c>
      <c r="AM62" s="78">
        <v>44645</v>
      </c>
      <c r="AN62" s="78">
        <v>44646</v>
      </c>
      <c r="AO62" s="78">
        <v>44655</v>
      </c>
      <c r="AP62" s="78">
        <v>44655</v>
      </c>
      <c r="AQ62" s="77" t="s">
        <v>89</v>
      </c>
      <c r="AR62" s="77"/>
      <c r="AS62" s="275"/>
      <c r="AT62" s="275"/>
      <c r="AU62" s="275"/>
      <c r="AV62" s="275"/>
      <c r="AW62" s="142" t="s">
        <v>1198</v>
      </c>
      <c r="AX62" s="77"/>
      <c r="AY62" s="127"/>
      <c r="AZ62" s="127"/>
      <c r="BA62" s="127"/>
      <c r="BB62" s="127"/>
      <c r="BC62" s="127"/>
      <c r="BD62" s="127"/>
      <c r="BE62" s="77"/>
      <c r="BF62" s="77"/>
      <c r="BG62" s="77"/>
      <c r="BH62" s="77"/>
    </row>
    <row r="63" spans="1:60">
      <c r="A63" s="77" t="s">
        <v>55</v>
      </c>
      <c r="B63" s="77" t="s">
        <v>56</v>
      </c>
      <c r="C63" s="77" t="s">
        <v>7342</v>
      </c>
      <c r="D63" s="78">
        <v>44651</v>
      </c>
      <c r="E63" s="77" t="s">
        <v>7278</v>
      </c>
      <c r="F63" s="77" t="s">
        <v>2135</v>
      </c>
      <c r="G63" s="77" t="s">
        <v>2147</v>
      </c>
      <c r="H63" s="77" t="s">
        <v>2148</v>
      </c>
      <c r="I63" s="77" t="s">
        <v>531</v>
      </c>
      <c r="J63" s="77" t="s">
        <v>110</v>
      </c>
      <c r="K63" s="77">
        <v>91761</v>
      </c>
      <c r="L63" s="77" t="s">
        <v>7279</v>
      </c>
      <c r="M63" s="77" t="s">
        <v>7280</v>
      </c>
      <c r="N63" s="77" t="s">
        <v>7281</v>
      </c>
      <c r="O63" s="77" t="s">
        <v>1654</v>
      </c>
      <c r="P63" s="77">
        <v>83201</v>
      </c>
      <c r="Q63" s="77" t="s">
        <v>5843</v>
      </c>
      <c r="R63" s="77"/>
      <c r="S63" s="77"/>
      <c r="T63" s="77"/>
      <c r="U63" s="77">
        <v>12005833</v>
      </c>
      <c r="V63" s="77">
        <v>18</v>
      </c>
      <c r="W63" s="77" t="s">
        <v>509</v>
      </c>
      <c r="X63" s="77">
        <v>475</v>
      </c>
      <c r="Y63" s="77">
        <v>330</v>
      </c>
      <c r="Z63" s="77">
        <v>11</v>
      </c>
      <c r="AA63" s="89">
        <f t="shared" si="0"/>
        <v>0.15675</v>
      </c>
      <c r="AB63" s="77" t="s">
        <v>70</v>
      </c>
      <c r="AC63" s="78">
        <v>44681</v>
      </c>
      <c r="AD63" s="77"/>
      <c r="AE63" s="77"/>
      <c r="AF63" s="77" t="str">
        <f t="shared" si="1"/>
        <v>SL210596118</v>
      </c>
      <c r="AG63" s="77">
        <f t="shared" si="2"/>
        <v>330</v>
      </c>
      <c r="AH63" s="77">
        <f t="shared" si="2"/>
        <v>11</v>
      </c>
      <c r="AI63" s="89">
        <f t="shared" si="2"/>
        <v>0.15675</v>
      </c>
      <c r="AJ63" s="77" t="s">
        <v>7282</v>
      </c>
      <c r="AK63" s="77" t="s">
        <v>7342</v>
      </c>
      <c r="AL63" s="78">
        <v>44645</v>
      </c>
      <c r="AM63" s="78">
        <v>44645</v>
      </c>
      <c r="AN63" s="78">
        <v>44648</v>
      </c>
      <c r="AO63" s="78">
        <v>44655</v>
      </c>
      <c r="AP63" s="78">
        <v>44655</v>
      </c>
      <c r="AQ63" s="77" t="s">
        <v>89</v>
      </c>
      <c r="AR63" s="77"/>
      <c r="AS63" s="275"/>
      <c r="AT63" s="275"/>
      <c r="AU63" s="275"/>
      <c r="AV63" s="275"/>
      <c r="AW63" s="142" t="s">
        <v>1198</v>
      </c>
      <c r="AX63" s="77"/>
      <c r="AY63" s="127"/>
      <c r="AZ63" s="127"/>
      <c r="BA63" s="127"/>
      <c r="BB63" s="127"/>
      <c r="BC63" s="127"/>
      <c r="BD63" s="127"/>
      <c r="BE63" s="77"/>
      <c r="BF63" s="77"/>
      <c r="BG63" s="77"/>
      <c r="BH63" s="77"/>
    </row>
    <row r="64" spans="1:60">
      <c r="A64" s="77" t="s">
        <v>55</v>
      </c>
      <c r="B64" s="77" t="s">
        <v>56</v>
      </c>
      <c r="C64" s="77" t="s">
        <v>7343</v>
      </c>
      <c r="D64" s="78">
        <v>44651</v>
      </c>
      <c r="E64" s="77" t="s">
        <v>7278</v>
      </c>
      <c r="F64" s="77" t="s">
        <v>2135</v>
      </c>
      <c r="G64" s="77" t="s">
        <v>2147</v>
      </c>
      <c r="H64" s="77" t="s">
        <v>2148</v>
      </c>
      <c r="I64" s="77" t="s">
        <v>531</v>
      </c>
      <c r="J64" s="77" t="s">
        <v>110</v>
      </c>
      <c r="K64" s="77">
        <v>91761</v>
      </c>
      <c r="L64" s="77" t="s">
        <v>7279</v>
      </c>
      <c r="M64" s="77" t="s">
        <v>7280</v>
      </c>
      <c r="N64" s="77" t="s">
        <v>7281</v>
      </c>
      <c r="O64" s="77" t="s">
        <v>1654</v>
      </c>
      <c r="P64" s="77">
        <v>83201</v>
      </c>
      <c r="Q64" s="77" t="s">
        <v>5843</v>
      </c>
      <c r="R64" s="77"/>
      <c r="S64" s="77"/>
      <c r="T64" s="77"/>
      <c r="U64" s="77">
        <v>12005833</v>
      </c>
      <c r="V64" s="77">
        <v>15</v>
      </c>
      <c r="W64" s="77" t="s">
        <v>509</v>
      </c>
      <c r="X64" s="77">
        <v>475</v>
      </c>
      <c r="Y64" s="77">
        <v>600</v>
      </c>
      <c r="Z64" s="77">
        <v>20</v>
      </c>
      <c r="AA64" s="89">
        <f t="shared" si="0"/>
        <v>0.28499999999999998</v>
      </c>
      <c r="AB64" s="77" t="s">
        <v>70</v>
      </c>
      <c r="AC64" s="78">
        <v>44681</v>
      </c>
      <c r="AD64" s="77"/>
      <c r="AE64" s="77"/>
      <c r="AF64" s="77" t="str">
        <f t="shared" si="1"/>
        <v>SL210598787</v>
      </c>
      <c r="AG64" s="77">
        <f t="shared" si="2"/>
        <v>600</v>
      </c>
      <c r="AH64" s="77">
        <f t="shared" si="2"/>
        <v>20</v>
      </c>
      <c r="AI64" s="89">
        <f t="shared" si="2"/>
        <v>0.28499999999999998</v>
      </c>
      <c r="AJ64" s="77" t="s">
        <v>7282</v>
      </c>
      <c r="AK64" s="77" t="s">
        <v>7343</v>
      </c>
      <c r="AL64" s="78">
        <v>44648</v>
      </c>
      <c r="AM64" s="78">
        <v>44648</v>
      </c>
      <c r="AN64" s="78">
        <v>44650</v>
      </c>
      <c r="AO64" s="78">
        <v>44655</v>
      </c>
      <c r="AP64" s="78">
        <v>44655</v>
      </c>
      <c r="AQ64" s="77" t="s">
        <v>89</v>
      </c>
      <c r="AR64" s="77"/>
      <c r="AS64" s="275"/>
      <c r="AT64" s="275"/>
      <c r="AU64" s="275"/>
      <c r="AV64" s="275"/>
      <c r="AW64" s="142" t="s">
        <v>1198</v>
      </c>
      <c r="AX64" s="77"/>
      <c r="AY64" s="127"/>
      <c r="AZ64" s="127"/>
      <c r="BA64" s="127"/>
      <c r="BB64" s="127"/>
      <c r="BC64" s="127"/>
      <c r="BD64" s="127"/>
      <c r="BE64" s="77"/>
      <c r="BF64" s="77"/>
      <c r="BG64" s="77"/>
      <c r="BH64" s="77"/>
    </row>
    <row r="65" spans="1:60">
      <c r="A65" s="77" t="s">
        <v>55</v>
      </c>
      <c r="B65" s="77" t="s">
        <v>56</v>
      </c>
      <c r="C65" s="77" t="s">
        <v>7344</v>
      </c>
      <c r="D65" s="78">
        <v>44651</v>
      </c>
      <c r="E65" s="77" t="s">
        <v>7278</v>
      </c>
      <c r="F65" s="77" t="s">
        <v>2135</v>
      </c>
      <c r="G65" s="77" t="s">
        <v>2136</v>
      </c>
      <c r="H65" s="77" t="s">
        <v>2137</v>
      </c>
      <c r="I65" s="77" t="s">
        <v>2138</v>
      </c>
      <c r="J65" s="77" t="s">
        <v>110</v>
      </c>
      <c r="K65" s="77">
        <v>90248</v>
      </c>
      <c r="L65" s="77" t="s">
        <v>7279</v>
      </c>
      <c r="M65" s="77" t="s">
        <v>7280</v>
      </c>
      <c r="N65" s="77" t="s">
        <v>7281</v>
      </c>
      <c r="O65" s="77" t="s">
        <v>1654</v>
      </c>
      <c r="P65" s="77">
        <v>83201</v>
      </c>
      <c r="Q65" s="77" t="s">
        <v>5843</v>
      </c>
      <c r="R65" s="77"/>
      <c r="S65" s="77"/>
      <c r="T65" s="77"/>
      <c r="U65" s="77">
        <v>12005833</v>
      </c>
      <c r="V65" s="77">
        <v>15</v>
      </c>
      <c r="W65" s="77" t="s">
        <v>509</v>
      </c>
      <c r="X65" s="77">
        <v>475</v>
      </c>
      <c r="Y65" s="77">
        <v>600</v>
      </c>
      <c r="Z65" s="77">
        <v>20</v>
      </c>
      <c r="AA65" s="89">
        <f t="shared" si="0"/>
        <v>0.28499999999999998</v>
      </c>
      <c r="AB65" s="77" t="s">
        <v>70</v>
      </c>
      <c r="AC65" s="78">
        <v>44681</v>
      </c>
      <c r="AD65" s="77"/>
      <c r="AE65" s="77"/>
      <c r="AF65" s="77" t="str">
        <f t="shared" si="1"/>
        <v>SL210598851</v>
      </c>
      <c r="AG65" s="77">
        <f t="shared" si="2"/>
        <v>600</v>
      </c>
      <c r="AH65" s="77">
        <f t="shared" si="2"/>
        <v>20</v>
      </c>
      <c r="AI65" s="89">
        <f t="shared" si="2"/>
        <v>0.28499999999999998</v>
      </c>
      <c r="AJ65" s="77" t="s">
        <v>7282</v>
      </c>
      <c r="AK65" s="77" t="s">
        <v>7344</v>
      </c>
      <c r="AL65" s="78">
        <v>44649</v>
      </c>
      <c r="AM65" s="78">
        <v>44649</v>
      </c>
      <c r="AN65" s="78">
        <v>44651</v>
      </c>
      <c r="AO65" s="78">
        <v>44655</v>
      </c>
      <c r="AP65" s="78">
        <v>44655</v>
      </c>
      <c r="AQ65" s="77" t="s">
        <v>89</v>
      </c>
      <c r="AR65" s="77"/>
      <c r="AS65" s="275"/>
      <c r="AT65" s="275"/>
      <c r="AU65" s="275"/>
      <c r="AV65" s="275"/>
      <c r="AW65" s="142" t="s">
        <v>1198</v>
      </c>
      <c r="AX65" s="77"/>
      <c r="AY65" s="127"/>
      <c r="AZ65" s="127"/>
      <c r="BA65" s="127"/>
      <c r="BB65" s="127"/>
      <c r="BC65" s="127"/>
      <c r="BD65" s="127"/>
      <c r="BE65" s="77"/>
      <c r="BF65" s="77"/>
      <c r="BG65" s="77"/>
      <c r="BH65" s="77"/>
    </row>
    <row r="66" spans="1:60">
      <c r="A66" s="77" t="s">
        <v>55</v>
      </c>
      <c r="B66" s="77" t="s">
        <v>56</v>
      </c>
      <c r="C66" s="77" t="s">
        <v>7345</v>
      </c>
      <c r="D66" s="78">
        <v>44651</v>
      </c>
      <c r="E66" s="77" t="s">
        <v>7278</v>
      </c>
      <c r="F66" s="77" t="s">
        <v>2135</v>
      </c>
      <c r="G66" s="77" t="s">
        <v>2136</v>
      </c>
      <c r="H66" s="77" t="s">
        <v>2137</v>
      </c>
      <c r="I66" s="77" t="s">
        <v>2138</v>
      </c>
      <c r="J66" s="77" t="s">
        <v>110</v>
      </c>
      <c r="K66" s="77">
        <v>90248</v>
      </c>
      <c r="L66" s="77" t="s">
        <v>7279</v>
      </c>
      <c r="M66" s="77" t="s">
        <v>7280</v>
      </c>
      <c r="N66" s="77" t="s">
        <v>7281</v>
      </c>
      <c r="O66" s="77" t="s">
        <v>1654</v>
      </c>
      <c r="P66" s="77">
        <v>83201</v>
      </c>
      <c r="Q66" s="77" t="s">
        <v>5843</v>
      </c>
      <c r="R66" s="77"/>
      <c r="S66" s="77"/>
      <c r="T66" s="77"/>
      <c r="U66" s="77">
        <v>12005833</v>
      </c>
      <c r="V66" s="77">
        <v>0</v>
      </c>
      <c r="W66" s="77" t="s">
        <v>509</v>
      </c>
      <c r="X66" s="77">
        <v>475</v>
      </c>
      <c r="Y66" s="77">
        <v>600</v>
      </c>
      <c r="Z66" s="77">
        <v>20</v>
      </c>
      <c r="AA66" s="89">
        <f t="shared" ref="AA66:AA129" si="3">X66*Y66/1000000</f>
        <v>0.28499999999999998</v>
      </c>
      <c r="AB66" s="77" t="s">
        <v>70</v>
      </c>
      <c r="AC66" s="78">
        <v>44681</v>
      </c>
      <c r="AD66" s="77"/>
      <c r="AE66" s="77"/>
      <c r="AF66" s="77" t="str">
        <f t="shared" ref="AF66:AF129" si="4">C66</f>
        <v>SL210620968</v>
      </c>
      <c r="AG66" s="77">
        <f t="shared" ref="AG66:AI129" si="5">Y66</f>
        <v>600</v>
      </c>
      <c r="AH66" s="77">
        <f t="shared" si="5"/>
        <v>20</v>
      </c>
      <c r="AI66" s="89">
        <f t="shared" si="5"/>
        <v>0.28499999999999998</v>
      </c>
      <c r="AJ66" s="77" t="s">
        <v>7282</v>
      </c>
      <c r="AK66" s="77" t="s">
        <v>7345</v>
      </c>
      <c r="AL66" s="78">
        <v>44650</v>
      </c>
      <c r="AM66" s="78">
        <v>44650</v>
      </c>
      <c r="AN66" s="78">
        <v>44652</v>
      </c>
      <c r="AO66" s="78">
        <v>44655</v>
      </c>
      <c r="AP66" s="78">
        <v>44655</v>
      </c>
      <c r="AQ66" s="77" t="s">
        <v>89</v>
      </c>
      <c r="AR66" s="77"/>
      <c r="AS66" s="275"/>
      <c r="AT66" s="275"/>
      <c r="AU66" s="275"/>
      <c r="AV66" s="275"/>
      <c r="AW66" s="142" t="s">
        <v>1198</v>
      </c>
      <c r="AX66" s="77"/>
      <c r="AY66" s="127"/>
      <c r="AZ66" s="127"/>
      <c r="BA66" s="127"/>
      <c r="BB66" s="127"/>
      <c r="BC66" s="127"/>
      <c r="BD66" s="127"/>
      <c r="BE66" s="77"/>
      <c r="BF66" s="77"/>
      <c r="BG66" s="77"/>
      <c r="BH66" s="77"/>
    </row>
    <row r="67" spans="1:60">
      <c r="A67" s="77" t="s">
        <v>55</v>
      </c>
      <c r="B67" s="77" t="s">
        <v>56</v>
      </c>
      <c r="C67" s="77" t="s">
        <v>7346</v>
      </c>
      <c r="D67" s="78">
        <v>44651</v>
      </c>
      <c r="E67" s="77" t="s">
        <v>7278</v>
      </c>
      <c r="F67" s="77" t="s">
        <v>2135</v>
      </c>
      <c r="G67" s="77" t="s">
        <v>2136</v>
      </c>
      <c r="H67" s="77" t="s">
        <v>2137</v>
      </c>
      <c r="I67" s="77" t="s">
        <v>2138</v>
      </c>
      <c r="J67" s="77" t="s">
        <v>110</v>
      </c>
      <c r="K67" s="77">
        <v>90248</v>
      </c>
      <c r="L67" s="77" t="s">
        <v>7279</v>
      </c>
      <c r="M67" s="77" t="s">
        <v>7280</v>
      </c>
      <c r="N67" s="77" t="s">
        <v>7281</v>
      </c>
      <c r="O67" s="77" t="s">
        <v>1654</v>
      </c>
      <c r="P67" s="77">
        <v>83201</v>
      </c>
      <c r="Q67" s="77" t="s">
        <v>5843</v>
      </c>
      <c r="R67" s="77"/>
      <c r="S67" s="77"/>
      <c r="T67" s="77"/>
      <c r="U67" s="77">
        <v>12005833</v>
      </c>
      <c r="V67" s="77">
        <v>0</v>
      </c>
      <c r="W67" s="77" t="s">
        <v>509</v>
      </c>
      <c r="X67" s="77">
        <v>475</v>
      </c>
      <c r="Y67" s="77">
        <v>600</v>
      </c>
      <c r="Z67" s="77">
        <v>20</v>
      </c>
      <c r="AA67" s="89">
        <f t="shared" si="3"/>
        <v>0.28499999999999998</v>
      </c>
      <c r="AB67" s="77" t="s">
        <v>70</v>
      </c>
      <c r="AC67" s="78">
        <v>44681</v>
      </c>
      <c r="AD67" s="77"/>
      <c r="AE67" s="77"/>
      <c r="AF67" s="77" t="str">
        <f t="shared" si="4"/>
        <v>SL210627339</v>
      </c>
      <c r="AG67" s="77">
        <f t="shared" si="5"/>
        <v>600</v>
      </c>
      <c r="AH67" s="77">
        <f t="shared" si="5"/>
        <v>20</v>
      </c>
      <c r="AI67" s="89">
        <f t="shared" si="5"/>
        <v>0.28499999999999998</v>
      </c>
      <c r="AJ67" s="77" t="s">
        <v>7282</v>
      </c>
      <c r="AK67" s="77" t="s">
        <v>7346</v>
      </c>
      <c r="AL67" s="78">
        <v>44650</v>
      </c>
      <c r="AM67" s="78">
        <v>44650</v>
      </c>
      <c r="AN67" s="78">
        <v>44652</v>
      </c>
      <c r="AO67" s="78">
        <v>44655</v>
      </c>
      <c r="AP67" s="78">
        <v>44655</v>
      </c>
      <c r="AQ67" s="77" t="s">
        <v>89</v>
      </c>
      <c r="AR67" s="77"/>
      <c r="AS67" s="275"/>
      <c r="AT67" s="275"/>
      <c r="AU67" s="275"/>
      <c r="AV67" s="275"/>
      <c r="AW67" s="142" t="s">
        <v>1198</v>
      </c>
      <c r="AX67" s="77"/>
      <c r="AY67" s="127"/>
      <c r="AZ67" s="127"/>
      <c r="BA67" s="127"/>
      <c r="BB67" s="127"/>
      <c r="BC67" s="127"/>
      <c r="BD67" s="127"/>
      <c r="BE67" s="77"/>
      <c r="BF67" s="77"/>
      <c r="BG67" s="77"/>
      <c r="BH67" s="77"/>
    </row>
    <row r="68" spans="1:60">
      <c r="A68" s="77" t="s">
        <v>55</v>
      </c>
      <c r="B68" s="77" t="s">
        <v>56</v>
      </c>
      <c r="C68" s="77" t="s">
        <v>7347</v>
      </c>
      <c r="D68" s="78">
        <v>44651</v>
      </c>
      <c r="E68" s="77" t="s">
        <v>7278</v>
      </c>
      <c r="F68" s="77" t="s">
        <v>2135</v>
      </c>
      <c r="G68" s="77" t="s">
        <v>2136</v>
      </c>
      <c r="H68" s="77" t="s">
        <v>2137</v>
      </c>
      <c r="I68" s="77" t="s">
        <v>2138</v>
      </c>
      <c r="J68" s="77" t="s">
        <v>110</v>
      </c>
      <c r="K68" s="77">
        <v>90248</v>
      </c>
      <c r="L68" s="77" t="s">
        <v>7279</v>
      </c>
      <c r="M68" s="77" t="s">
        <v>7280</v>
      </c>
      <c r="N68" s="77" t="s">
        <v>7281</v>
      </c>
      <c r="O68" s="77" t="s">
        <v>1654</v>
      </c>
      <c r="P68" s="77">
        <v>83201</v>
      </c>
      <c r="Q68" s="77" t="s">
        <v>5843</v>
      </c>
      <c r="R68" s="77"/>
      <c r="S68" s="77"/>
      <c r="T68" s="77"/>
      <c r="U68" s="77">
        <v>12005833</v>
      </c>
      <c r="V68" s="77">
        <v>15</v>
      </c>
      <c r="W68" s="77" t="s">
        <v>509</v>
      </c>
      <c r="X68" s="77">
        <v>475</v>
      </c>
      <c r="Y68" s="77">
        <v>600</v>
      </c>
      <c r="Z68" s="77">
        <v>20</v>
      </c>
      <c r="AA68" s="89">
        <f t="shared" si="3"/>
        <v>0.28499999999999998</v>
      </c>
      <c r="AB68" s="77" t="s">
        <v>70</v>
      </c>
      <c r="AC68" s="78">
        <v>44681</v>
      </c>
      <c r="AD68" s="77"/>
      <c r="AE68" s="77"/>
      <c r="AF68" s="77" t="str">
        <f t="shared" si="4"/>
        <v>SL210597901</v>
      </c>
      <c r="AG68" s="77">
        <f t="shared" si="5"/>
        <v>600</v>
      </c>
      <c r="AH68" s="77">
        <f t="shared" si="5"/>
        <v>20</v>
      </c>
      <c r="AI68" s="89">
        <f t="shared" si="5"/>
        <v>0.28499999999999998</v>
      </c>
      <c r="AJ68" s="77" t="s">
        <v>7282</v>
      </c>
      <c r="AK68" s="77" t="s">
        <v>7347</v>
      </c>
      <c r="AL68" s="78">
        <v>44651</v>
      </c>
      <c r="AM68" s="78">
        <v>44651</v>
      </c>
      <c r="AN68" s="78">
        <v>44652</v>
      </c>
      <c r="AO68" s="78">
        <v>44655</v>
      </c>
      <c r="AP68" s="78">
        <v>44655</v>
      </c>
      <c r="AQ68" s="77" t="s">
        <v>89</v>
      </c>
      <c r="AR68" s="77"/>
      <c r="AS68" s="275"/>
      <c r="AT68" s="275"/>
      <c r="AU68" s="275"/>
      <c r="AV68" s="275"/>
      <c r="AW68" s="142" t="s">
        <v>1198</v>
      </c>
      <c r="AX68" s="77"/>
      <c r="AY68" s="127"/>
      <c r="AZ68" s="127"/>
      <c r="BA68" s="127"/>
      <c r="BB68" s="127"/>
      <c r="BC68" s="127"/>
      <c r="BD68" s="127"/>
      <c r="BE68" s="77"/>
      <c r="BF68" s="77"/>
      <c r="BG68" s="77"/>
      <c r="BH68" s="77"/>
    </row>
    <row r="69" spans="1:60">
      <c r="A69" s="77" t="s">
        <v>55</v>
      </c>
      <c r="B69" s="77" t="s">
        <v>56</v>
      </c>
      <c r="C69" s="77" t="s">
        <v>7348</v>
      </c>
      <c r="D69" s="78">
        <v>44651</v>
      </c>
      <c r="E69" s="77" t="s">
        <v>7278</v>
      </c>
      <c r="F69" s="77" t="s">
        <v>2135</v>
      </c>
      <c r="G69" s="77" t="s">
        <v>2136</v>
      </c>
      <c r="H69" s="77" t="s">
        <v>2137</v>
      </c>
      <c r="I69" s="77" t="s">
        <v>2138</v>
      </c>
      <c r="J69" s="77" t="s">
        <v>110</v>
      </c>
      <c r="K69" s="77">
        <v>90248</v>
      </c>
      <c r="L69" s="77" t="s">
        <v>7279</v>
      </c>
      <c r="M69" s="77" t="s">
        <v>7280</v>
      </c>
      <c r="N69" s="77" t="s">
        <v>7281</v>
      </c>
      <c r="O69" s="77" t="s">
        <v>1654</v>
      </c>
      <c r="P69" s="77">
        <v>83201</v>
      </c>
      <c r="Q69" s="77" t="s">
        <v>5843</v>
      </c>
      <c r="R69" s="77"/>
      <c r="S69" s="77"/>
      <c r="T69" s="77"/>
      <c r="U69" s="77">
        <v>12005833</v>
      </c>
      <c r="V69" s="77">
        <v>0</v>
      </c>
      <c r="W69" s="77" t="s">
        <v>509</v>
      </c>
      <c r="X69" s="77">
        <v>475</v>
      </c>
      <c r="Y69" s="77">
        <v>600</v>
      </c>
      <c r="Z69" s="77">
        <v>20</v>
      </c>
      <c r="AA69" s="89">
        <f t="shared" si="3"/>
        <v>0.28499999999999998</v>
      </c>
      <c r="AB69" s="77" t="s">
        <v>70</v>
      </c>
      <c r="AC69" s="78">
        <v>44681</v>
      </c>
      <c r="AD69" s="77"/>
      <c r="AE69" s="77"/>
      <c r="AF69" s="77" t="str">
        <f t="shared" si="4"/>
        <v>SL210627479</v>
      </c>
      <c r="AG69" s="77">
        <f t="shared" si="5"/>
        <v>600</v>
      </c>
      <c r="AH69" s="77">
        <f t="shared" si="5"/>
        <v>20</v>
      </c>
      <c r="AI69" s="89">
        <f t="shared" si="5"/>
        <v>0.28499999999999998</v>
      </c>
      <c r="AJ69" s="77" t="s">
        <v>7282</v>
      </c>
      <c r="AK69" s="77" t="s">
        <v>7348</v>
      </c>
      <c r="AL69" s="78">
        <v>44651</v>
      </c>
      <c r="AM69" s="78">
        <v>44651</v>
      </c>
      <c r="AN69" s="78">
        <v>44653</v>
      </c>
      <c r="AO69" s="78">
        <v>44655</v>
      </c>
      <c r="AP69" s="78">
        <v>44655</v>
      </c>
      <c r="AQ69" s="77" t="s">
        <v>89</v>
      </c>
      <c r="AR69" s="77"/>
      <c r="AS69" s="275"/>
      <c r="AT69" s="275"/>
      <c r="AU69" s="275"/>
      <c r="AV69" s="275"/>
      <c r="AW69" s="142" t="s">
        <v>1198</v>
      </c>
      <c r="AX69" s="77"/>
      <c r="AY69" s="127"/>
      <c r="AZ69" s="127"/>
      <c r="BA69" s="127"/>
      <c r="BB69" s="127"/>
      <c r="BC69" s="127"/>
      <c r="BD69" s="127"/>
      <c r="BE69" s="77"/>
      <c r="BF69" s="77"/>
      <c r="BG69" s="77"/>
      <c r="BH69" s="77"/>
    </row>
    <row r="70" spans="1:60">
      <c r="A70" s="77" t="s">
        <v>55</v>
      </c>
      <c r="B70" s="77" t="s">
        <v>56</v>
      </c>
      <c r="C70" s="77" t="s">
        <v>7349</v>
      </c>
      <c r="D70" s="78">
        <v>44651</v>
      </c>
      <c r="E70" s="77" t="s">
        <v>7278</v>
      </c>
      <c r="F70" s="77" t="s">
        <v>2135</v>
      </c>
      <c r="G70" s="77" t="s">
        <v>2136</v>
      </c>
      <c r="H70" s="77" t="s">
        <v>2137</v>
      </c>
      <c r="I70" s="77" t="s">
        <v>2138</v>
      </c>
      <c r="J70" s="77" t="s">
        <v>110</v>
      </c>
      <c r="K70" s="77">
        <v>90248</v>
      </c>
      <c r="L70" s="77" t="s">
        <v>7279</v>
      </c>
      <c r="M70" s="77" t="s">
        <v>7280</v>
      </c>
      <c r="N70" s="77" t="s">
        <v>7281</v>
      </c>
      <c r="O70" s="77" t="s">
        <v>1654</v>
      </c>
      <c r="P70" s="77">
        <v>83201</v>
      </c>
      <c r="Q70" s="77" t="s">
        <v>5843</v>
      </c>
      <c r="R70" s="77"/>
      <c r="S70" s="77"/>
      <c r="T70" s="77"/>
      <c r="U70" s="77">
        <v>12005833</v>
      </c>
      <c r="V70" s="77">
        <v>15</v>
      </c>
      <c r="W70" s="77" t="s">
        <v>509</v>
      </c>
      <c r="X70" s="77">
        <v>475</v>
      </c>
      <c r="Y70" s="77">
        <v>600</v>
      </c>
      <c r="Z70" s="77">
        <v>20</v>
      </c>
      <c r="AA70" s="89">
        <f t="shared" si="3"/>
        <v>0.28499999999999998</v>
      </c>
      <c r="AB70" s="77" t="s">
        <v>70</v>
      </c>
      <c r="AC70" s="78">
        <v>44681</v>
      </c>
      <c r="AD70" s="77"/>
      <c r="AE70" s="77"/>
      <c r="AF70" s="77" t="str">
        <f t="shared" si="4"/>
        <v>SL210597845</v>
      </c>
      <c r="AG70" s="77">
        <f t="shared" si="5"/>
        <v>600</v>
      </c>
      <c r="AH70" s="77">
        <f t="shared" si="5"/>
        <v>20</v>
      </c>
      <c r="AI70" s="89">
        <f t="shared" si="5"/>
        <v>0.28499999999999998</v>
      </c>
      <c r="AJ70" s="77" t="s">
        <v>7282</v>
      </c>
      <c r="AK70" s="77" t="s">
        <v>7349</v>
      </c>
      <c r="AL70" s="78">
        <v>44644</v>
      </c>
      <c r="AM70" s="78">
        <v>44644</v>
      </c>
      <c r="AN70" s="78">
        <v>44645</v>
      </c>
      <c r="AO70" s="78">
        <v>44656</v>
      </c>
      <c r="AP70" s="78">
        <v>44656</v>
      </c>
      <c r="AQ70" s="77" t="s">
        <v>89</v>
      </c>
      <c r="AR70" s="77"/>
      <c r="AS70" s="275"/>
      <c r="AT70" s="275"/>
      <c r="AU70" s="275"/>
      <c r="AV70" s="275"/>
      <c r="AW70" s="142" t="s">
        <v>1198</v>
      </c>
      <c r="AX70" s="77"/>
      <c r="AY70" s="127"/>
      <c r="AZ70" s="127"/>
      <c r="BA70" s="127"/>
      <c r="BB70" s="127"/>
      <c r="BC70" s="127"/>
      <c r="BD70" s="127"/>
      <c r="BE70" s="77"/>
      <c r="BF70" s="77"/>
      <c r="BG70" s="77"/>
      <c r="BH70" s="77"/>
    </row>
    <row r="71" spans="1:60">
      <c r="A71" s="77" t="s">
        <v>55</v>
      </c>
      <c r="B71" s="77" t="s">
        <v>56</v>
      </c>
      <c r="C71" s="77" t="s">
        <v>7350</v>
      </c>
      <c r="D71" s="78">
        <v>44651</v>
      </c>
      <c r="E71" s="77" t="s">
        <v>7278</v>
      </c>
      <c r="F71" s="77" t="s">
        <v>2135</v>
      </c>
      <c r="G71" s="77" t="s">
        <v>2147</v>
      </c>
      <c r="H71" s="77" t="s">
        <v>2148</v>
      </c>
      <c r="I71" s="77" t="s">
        <v>531</v>
      </c>
      <c r="J71" s="77" t="s">
        <v>110</v>
      </c>
      <c r="K71" s="77">
        <v>91761</v>
      </c>
      <c r="L71" s="77" t="s">
        <v>7279</v>
      </c>
      <c r="M71" s="77" t="s">
        <v>7280</v>
      </c>
      <c r="N71" s="77" t="s">
        <v>7281</v>
      </c>
      <c r="O71" s="77" t="s">
        <v>1654</v>
      </c>
      <c r="P71" s="77">
        <v>83201</v>
      </c>
      <c r="Q71" s="77" t="s">
        <v>5843</v>
      </c>
      <c r="R71" s="77"/>
      <c r="S71" s="77"/>
      <c r="T71" s="77"/>
      <c r="U71" s="77">
        <v>12005833</v>
      </c>
      <c r="V71" s="77">
        <v>15</v>
      </c>
      <c r="W71" s="77" t="s">
        <v>509</v>
      </c>
      <c r="X71" s="77">
        <v>475</v>
      </c>
      <c r="Y71" s="77">
        <v>600</v>
      </c>
      <c r="Z71" s="77">
        <v>20</v>
      </c>
      <c r="AA71" s="89">
        <f t="shared" si="3"/>
        <v>0.28499999999999998</v>
      </c>
      <c r="AB71" s="77" t="s">
        <v>70</v>
      </c>
      <c r="AC71" s="78">
        <v>44681</v>
      </c>
      <c r="AD71" s="77"/>
      <c r="AE71" s="77"/>
      <c r="AF71" s="77" t="str">
        <f t="shared" si="4"/>
        <v>SL210599082</v>
      </c>
      <c r="AG71" s="77">
        <f t="shared" si="5"/>
        <v>600</v>
      </c>
      <c r="AH71" s="77">
        <f t="shared" si="5"/>
        <v>20</v>
      </c>
      <c r="AI71" s="89">
        <f t="shared" si="5"/>
        <v>0.28499999999999998</v>
      </c>
      <c r="AJ71" s="77" t="s">
        <v>7282</v>
      </c>
      <c r="AK71" s="77" t="s">
        <v>7350</v>
      </c>
      <c r="AL71" s="78">
        <v>44645</v>
      </c>
      <c r="AM71" s="78">
        <v>44645</v>
      </c>
      <c r="AN71" s="78">
        <v>44646</v>
      </c>
      <c r="AO71" s="78">
        <v>44656</v>
      </c>
      <c r="AP71" s="78">
        <v>44656</v>
      </c>
      <c r="AQ71" s="77" t="s">
        <v>89</v>
      </c>
      <c r="AR71" s="77"/>
      <c r="AS71" s="275"/>
      <c r="AT71" s="275"/>
      <c r="AU71" s="275"/>
      <c r="AV71" s="275"/>
      <c r="AW71" s="142" t="s">
        <v>1198</v>
      </c>
      <c r="AX71" s="77"/>
      <c r="AY71" s="127"/>
      <c r="AZ71" s="127"/>
      <c r="BA71" s="127"/>
      <c r="BB71" s="127"/>
      <c r="BC71" s="127"/>
      <c r="BD71" s="127"/>
      <c r="BE71" s="77"/>
      <c r="BF71" s="77"/>
      <c r="BG71" s="77"/>
      <c r="BH71" s="77"/>
    </row>
    <row r="72" spans="1:60">
      <c r="A72" s="77" t="s">
        <v>55</v>
      </c>
      <c r="B72" s="77" t="s">
        <v>56</v>
      </c>
      <c r="C72" s="77" t="s">
        <v>7351</v>
      </c>
      <c r="D72" s="78">
        <v>44651</v>
      </c>
      <c r="E72" s="77" t="s">
        <v>7278</v>
      </c>
      <c r="F72" s="77" t="s">
        <v>2135</v>
      </c>
      <c r="G72" s="77" t="s">
        <v>2147</v>
      </c>
      <c r="H72" s="77" t="s">
        <v>2148</v>
      </c>
      <c r="I72" s="77" t="s">
        <v>531</v>
      </c>
      <c r="J72" s="77" t="s">
        <v>110</v>
      </c>
      <c r="K72" s="77">
        <v>91761</v>
      </c>
      <c r="L72" s="77" t="s">
        <v>7279</v>
      </c>
      <c r="M72" s="77" t="s">
        <v>7280</v>
      </c>
      <c r="N72" s="77" t="s">
        <v>7281</v>
      </c>
      <c r="O72" s="77" t="s">
        <v>1654</v>
      </c>
      <c r="P72" s="77">
        <v>83201</v>
      </c>
      <c r="Q72" s="77" t="s">
        <v>5843</v>
      </c>
      <c r="R72" s="77"/>
      <c r="S72" s="77"/>
      <c r="T72" s="77"/>
      <c r="U72" s="77">
        <v>12005833</v>
      </c>
      <c r="V72" s="77">
        <v>15</v>
      </c>
      <c r="W72" s="77" t="s">
        <v>509</v>
      </c>
      <c r="X72" s="77">
        <v>475</v>
      </c>
      <c r="Y72" s="77">
        <v>600</v>
      </c>
      <c r="Z72" s="77">
        <v>20</v>
      </c>
      <c r="AA72" s="89">
        <f t="shared" si="3"/>
        <v>0.28499999999999998</v>
      </c>
      <c r="AB72" s="77" t="s">
        <v>70</v>
      </c>
      <c r="AC72" s="78">
        <v>44681</v>
      </c>
      <c r="AD72" s="77"/>
      <c r="AE72" s="77"/>
      <c r="AF72" s="77" t="str">
        <f t="shared" si="4"/>
        <v>SL210598716</v>
      </c>
      <c r="AG72" s="77">
        <f t="shared" si="5"/>
        <v>600</v>
      </c>
      <c r="AH72" s="77">
        <f t="shared" si="5"/>
        <v>20</v>
      </c>
      <c r="AI72" s="89">
        <f t="shared" si="5"/>
        <v>0.28499999999999998</v>
      </c>
      <c r="AJ72" s="77" t="s">
        <v>7282</v>
      </c>
      <c r="AK72" s="77" t="s">
        <v>7351</v>
      </c>
      <c r="AL72" s="78">
        <v>44645</v>
      </c>
      <c r="AM72" s="78">
        <v>44645</v>
      </c>
      <c r="AN72" s="78">
        <v>44648</v>
      </c>
      <c r="AO72" s="78">
        <v>44656</v>
      </c>
      <c r="AP72" s="78">
        <v>44656</v>
      </c>
      <c r="AQ72" s="77" t="s">
        <v>89</v>
      </c>
      <c r="AR72" s="77"/>
      <c r="AS72" s="275"/>
      <c r="AT72" s="275"/>
      <c r="AU72" s="275"/>
      <c r="AV72" s="275"/>
      <c r="AW72" s="142" t="s">
        <v>1198</v>
      </c>
      <c r="AX72" s="77"/>
      <c r="AY72" s="127"/>
      <c r="AZ72" s="127"/>
      <c r="BA72" s="127"/>
      <c r="BB72" s="127"/>
      <c r="BC72" s="127"/>
      <c r="BD72" s="127"/>
      <c r="BE72" s="77"/>
      <c r="BF72" s="77"/>
      <c r="BG72" s="77"/>
      <c r="BH72" s="77"/>
    </row>
    <row r="73" spans="1:60">
      <c r="A73" s="77" t="s">
        <v>55</v>
      </c>
      <c r="B73" s="77" t="s">
        <v>56</v>
      </c>
      <c r="C73" s="77" t="s">
        <v>7352</v>
      </c>
      <c r="D73" s="78">
        <v>44651</v>
      </c>
      <c r="E73" s="77" t="s">
        <v>7278</v>
      </c>
      <c r="F73" s="77" t="s">
        <v>2135</v>
      </c>
      <c r="G73" s="77" t="s">
        <v>2147</v>
      </c>
      <c r="H73" s="77" t="s">
        <v>2148</v>
      </c>
      <c r="I73" s="77" t="s">
        <v>531</v>
      </c>
      <c r="J73" s="77" t="s">
        <v>110</v>
      </c>
      <c r="K73" s="77">
        <v>91761</v>
      </c>
      <c r="L73" s="77" t="s">
        <v>7279</v>
      </c>
      <c r="M73" s="77" t="s">
        <v>7280</v>
      </c>
      <c r="N73" s="77" t="s">
        <v>7281</v>
      </c>
      <c r="O73" s="77" t="s">
        <v>1654</v>
      </c>
      <c r="P73" s="77">
        <v>83201</v>
      </c>
      <c r="Q73" s="77" t="s">
        <v>5843</v>
      </c>
      <c r="R73" s="77"/>
      <c r="S73" s="77"/>
      <c r="T73" s="77"/>
      <c r="U73" s="77">
        <v>12005833</v>
      </c>
      <c r="V73" s="77">
        <v>15</v>
      </c>
      <c r="W73" s="77" t="s">
        <v>509</v>
      </c>
      <c r="X73" s="77">
        <v>475</v>
      </c>
      <c r="Y73" s="77">
        <v>600</v>
      </c>
      <c r="Z73" s="77">
        <v>20</v>
      </c>
      <c r="AA73" s="89">
        <f t="shared" si="3"/>
        <v>0.28499999999999998</v>
      </c>
      <c r="AB73" s="77" t="s">
        <v>70</v>
      </c>
      <c r="AC73" s="78">
        <v>44681</v>
      </c>
      <c r="AD73" s="77"/>
      <c r="AE73" s="77"/>
      <c r="AF73" s="77" t="str">
        <f t="shared" si="4"/>
        <v>SL210598818</v>
      </c>
      <c r="AG73" s="77">
        <f t="shared" si="5"/>
        <v>600</v>
      </c>
      <c r="AH73" s="77">
        <f t="shared" si="5"/>
        <v>20</v>
      </c>
      <c r="AI73" s="89">
        <f t="shared" si="5"/>
        <v>0.28499999999999998</v>
      </c>
      <c r="AJ73" s="77" t="s">
        <v>7282</v>
      </c>
      <c r="AK73" s="77" t="s">
        <v>7352</v>
      </c>
      <c r="AL73" s="78">
        <v>44646</v>
      </c>
      <c r="AM73" s="78">
        <v>44646</v>
      </c>
      <c r="AN73" s="78">
        <v>44648</v>
      </c>
      <c r="AO73" s="78">
        <v>44656</v>
      </c>
      <c r="AP73" s="78">
        <v>44656</v>
      </c>
      <c r="AQ73" s="77" t="s">
        <v>89</v>
      </c>
      <c r="AR73" s="77"/>
      <c r="AS73" s="275"/>
      <c r="AT73" s="275"/>
      <c r="AU73" s="275"/>
      <c r="AV73" s="275"/>
      <c r="AW73" s="142" t="s">
        <v>1198</v>
      </c>
      <c r="AX73" s="77"/>
      <c r="AY73" s="127"/>
      <c r="AZ73" s="127"/>
      <c r="BA73" s="127"/>
      <c r="BB73" s="127"/>
      <c r="BC73" s="127"/>
      <c r="BD73" s="127"/>
      <c r="BE73" s="77"/>
      <c r="BF73" s="77"/>
      <c r="BG73" s="77"/>
      <c r="BH73" s="77"/>
    </row>
    <row r="74" spans="1:60">
      <c r="A74" s="77" t="s">
        <v>55</v>
      </c>
      <c r="B74" s="77" t="s">
        <v>56</v>
      </c>
      <c r="C74" s="77" t="s">
        <v>7353</v>
      </c>
      <c r="D74" s="78">
        <v>44651</v>
      </c>
      <c r="E74" s="77" t="s">
        <v>7278</v>
      </c>
      <c r="F74" s="77" t="s">
        <v>2135</v>
      </c>
      <c r="G74" s="77" t="s">
        <v>2147</v>
      </c>
      <c r="H74" s="77" t="s">
        <v>2148</v>
      </c>
      <c r="I74" s="77" t="s">
        <v>531</v>
      </c>
      <c r="J74" s="77" t="s">
        <v>110</v>
      </c>
      <c r="K74" s="77">
        <v>91761</v>
      </c>
      <c r="L74" s="77" t="s">
        <v>7279</v>
      </c>
      <c r="M74" s="77" t="s">
        <v>7280</v>
      </c>
      <c r="N74" s="77" t="s">
        <v>7281</v>
      </c>
      <c r="O74" s="77" t="s">
        <v>1654</v>
      </c>
      <c r="P74" s="77">
        <v>83201</v>
      </c>
      <c r="Q74" s="77" t="s">
        <v>5843</v>
      </c>
      <c r="R74" s="77"/>
      <c r="S74" s="77"/>
      <c r="T74" s="77"/>
      <c r="U74" s="77">
        <v>12005833</v>
      </c>
      <c r="V74" s="77">
        <v>15</v>
      </c>
      <c r="W74" s="77" t="s">
        <v>509</v>
      </c>
      <c r="X74" s="77">
        <v>475</v>
      </c>
      <c r="Y74" s="77">
        <v>600</v>
      </c>
      <c r="Z74" s="77">
        <v>20</v>
      </c>
      <c r="AA74" s="89">
        <f t="shared" si="3"/>
        <v>0.28499999999999998</v>
      </c>
      <c r="AB74" s="77" t="s">
        <v>70</v>
      </c>
      <c r="AC74" s="78">
        <v>44681</v>
      </c>
      <c r="AD74" s="77"/>
      <c r="AE74" s="77"/>
      <c r="AF74" s="77" t="str">
        <f t="shared" si="4"/>
        <v>SL210598830</v>
      </c>
      <c r="AG74" s="77">
        <f t="shared" si="5"/>
        <v>600</v>
      </c>
      <c r="AH74" s="77">
        <f t="shared" si="5"/>
        <v>20</v>
      </c>
      <c r="AI74" s="89">
        <f t="shared" si="5"/>
        <v>0.28499999999999998</v>
      </c>
      <c r="AJ74" s="77" t="s">
        <v>7282</v>
      </c>
      <c r="AK74" s="77" t="s">
        <v>7353</v>
      </c>
      <c r="AL74" s="78">
        <v>44646</v>
      </c>
      <c r="AM74" s="78">
        <v>44646</v>
      </c>
      <c r="AN74" s="78">
        <v>44648</v>
      </c>
      <c r="AO74" s="78">
        <v>44656</v>
      </c>
      <c r="AP74" s="78">
        <v>44656</v>
      </c>
      <c r="AQ74" s="77" t="s">
        <v>89</v>
      </c>
      <c r="AR74" s="77"/>
      <c r="AS74" s="275"/>
      <c r="AT74" s="275"/>
      <c r="AU74" s="275"/>
      <c r="AV74" s="275"/>
      <c r="AW74" s="142" t="s">
        <v>1198</v>
      </c>
      <c r="AX74" s="77"/>
      <c r="AY74" s="127"/>
      <c r="AZ74" s="127"/>
      <c r="BA74" s="127"/>
      <c r="BB74" s="127"/>
      <c r="BC74" s="127"/>
      <c r="BD74" s="127"/>
      <c r="BE74" s="77"/>
      <c r="BF74" s="77"/>
      <c r="BG74" s="77"/>
      <c r="BH74" s="77"/>
    </row>
    <row r="75" spans="1:60">
      <c r="A75" s="77" t="s">
        <v>55</v>
      </c>
      <c r="B75" s="77" t="s">
        <v>56</v>
      </c>
      <c r="C75" s="77" t="s">
        <v>7354</v>
      </c>
      <c r="D75" s="78">
        <v>44651</v>
      </c>
      <c r="E75" s="77" t="s">
        <v>7278</v>
      </c>
      <c r="F75" s="77" t="s">
        <v>2135</v>
      </c>
      <c r="G75" s="77" t="s">
        <v>2147</v>
      </c>
      <c r="H75" s="77" t="s">
        <v>2148</v>
      </c>
      <c r="I75" s="77" t="s">
        <v>531</v>
      </c>
      <c r="J75" s="77" t="s">
        <v>110</v>
      </c>
      <c r="K75" s="77">
        <v>91761</v>
      </c>
      <c r="L75" s="77" t="s">
        <v>7279</v>
      </c>
      <c r="M75" s="77" t="s">
        <v>7280</v>
      </c>
      <c r="N75" s="77" t="s">
        <v>7281</v>
      </c>
      <c r="O75" s="77" t="s">
        <v>1654</v>
      </c>
      <c r="P75" s="77">
        <v>83201</v>
      </c>
      <c r="Q75" s="77" t="s">
        <v>5843</v>
      </c>
      <c r="R75" s="77"/>
      <c r="S75" s="77"/>
      <c r="T75" s="77"/>
      <c r="U75" s="77">
        <v>12005833</v>
      </c>
      <c r="V75" s="77">
        <v>0</v>
      </c>
      <c r="W75" s="77" t="s">
        <v>509</v>
      </c>
      <c r="X75" s="77">
        <v>475</v>
      </c>
      <c r="Y75" s="77">
        <v>420</v>
      </c>
      <c r="Z75" s="77">
        <v>14</v>
      </c>
      <c r="AA75" s="89">
        <f t="shared" si="3"/>
        <v>0.19950000000000001</v>
      </c>
      <c r="AB75" s="77" t="s">
        <v>70</v>
      </c>
      <c r="AC75" s="78">
        <v>44681</v>
      </c>
      <c r="AD75" s="77"/>
      <c r="AE75" s="77"/>
      <c r="AF75" s="77" t="str">
        <f t="shared" si="4"/>
        <v>SL210612091</v>
      </c>
      <c r="AG75" s="77">
        <f t="shared" si="5"/>
        <v>420</v>
      </c>
      <c r="AH75" s="77">
        <f t="shared" si="5"/>
        <v>14</v>
      </c>
      <c r="AI75" s="89">
        <f t="shared" si="5"/>
        <v>0.19950000000000001</v>
      </c>
      <c r="AJ75" s="77" t="s">
        <v>7282</v>
      </c>
      <c r="AK75" s="77" t="s">
        <v>7354</v>
      </c>
      <c r="AL75" s="78">
        <v>44655</v>
      </c>
      <c r="AM75" s="78">
        <v>44655</v>
      </c>
      <c r="AN75" s="78">
        <v>44657</v>
      </c>
      <c r="AO75" s="78">
        <v>44656</v>
      </c>
      <c r="AP75" s="78">
        <v>44656</v>
      </c>
      <c r="AQ75" s="77" t="s">
        <v>89</v>
      </c>
      <c r="AR75" s="77"/>
      <c r="AS75" s="275"/>
      <c r="AT75" s="275"/>
      <c r="AU75" s="275"/>
      <c r="AV75" s="275"/>
      <c r="AW75" s="142" t="s">
        <v>1198</v>
      </c>
      <c r="AX75" s="77"/>
      <c r="AY75" s="127"/>
      <c r="AZ75" s="127"/>
      <c r="BA75" s="127"/>
      <c r="BB75" s="127"/>
      <c r="BC75" s="127"/>
      <c r="BD75" s="127"/>
      <c r="BE75" s="77"/>
      <c r="BF75" s="77"/>
      <c r="BG75" s="77"/>
      <c r="BH75" s="77"/>
    </row>
    <row r="76" spans="1:60">
      <c r="A76" s="77" t="s">
        <v>55</v>
      </c>
      <c r="B76" s="77" t="s">
        <v>56</v>
      </c>
      <c r="C76" s="77" t="s">
        <v>7354</v>
      </c>
      <c r="D76" s="78">
        <v>44651</v>
      </c>
      <c r="E76" s="77" t="s">
        <v>7278</v>
      </c>
      <c r="F76" s="77" t="s">
        <v>2135</v>
      </c>
      <c r="G76" s="77" t="s">
        <v>2147</v>
      </c>
      <c r="H76" s="77" t="s">
        <v>2148</v>
      </c>
      <c r="I76" s="77" t="s">
        <v>531</v>
      </c>
      <c r="J76" s="77" t="s">
        <v>110</v>
      </c>
      <c r="K76" s="77">
        <v>91761</v>
      </c>
      <c r="L76" s="77" t="s">
        <v>7279</v>
      </c>
      <c r="M76" s="77" t="s">
        <v>7280</v>
      </c>
      <c r="N76" s="77" t="s">
        <v>7281</v>
      </c>
      <c r="O76" s="77" t="s">
        <v>1654</v>
      </c>
      <c r="P76" s="77">
        <v>83201</v>
      </c>
      <c r="Q76" s="77" t="s">
        <v>5843</v>
      </c>
      <c r="R76" s="77"/>
      <c r="S76" s="77"/>
      <c r="T76" s="77"/>
      <c r="U76" s="77">
        <v>12005833</v>
      </c>
      <c r="V76" s="77">
        <v>15</v>
      </c>
      <c r="W76" s="77" t="s">
        <v>509</v>
      </c>
      <c r="X76" s="77">
        <v>475</v>
      </c>
      <c r="Y76" s="77">
        <v>90</v>
      </c>
      <c r="Z76" s="77">
        <v>3</v>
      </c>
      <c r="AA76" s="89">
        <f t="shared" si="3"/>
        <v>4.2750000000000003E-2</v>
      </c>
      <c r="AB76" s="77" t="s">
        <v>70</v>
      </c>
      <c r="AC76" s="78">
        <v>44681</v>
      </c>
      <c r="AD76" s="77"/>
      <c r="AE76" s="77"/>
      <c r="AF76" s="77" t="str">
        <f t="shared" si="4"/>
        <v>SL210612091</v>
      </c>
      <c r="AG76" s="77">
        <f t="shared" si="5"/>
        <v>90</v>
      </c>
      <c r="AH76" s="77">
        <f t="shared" si="5"/>
        <v>3</v>
      </c>
      <c r="AI76" s="89">
        <f t="shared" si="5"/>
        <v>4.2750000000000003E-2</v>
      </c>
      <c r="AJ76" s="77" t="s">
        <v>7282</v>
      </c>
      <c r="AK76" s="77" t="s">
        <v>7354</v>
      </c>
      <c r="AL76" s="78">
        <v>44655</v>
      </c>
      <c r="AM76" s="78">
        <v>44655</v>
      </c>
      <c r="AN76" s="78">
        <v>44657</v>
      </c>
      <c r="AO76" s="78">
        <v>44656</v>
      </c>
      <c r="AP76" s="78">
        <v>44656</v>
      </c>
      <c r="AQ76" s="77" t="s">
        <v>89</v>
      </c>
      <c r="AR76" s="77"/>
      <c r="AS76" s="275"/>
      <c r="AT76" s="275"/>
      <c r="AU76" s="275"/>
      <c r="AV76" s="275"/>
      <c r="AW76" s="142" t="s">
        <v>1198</v>
      </c>
      <c r="AX76" s="77"/>
      <c r="AY76" s="127"/>
      <c r="AZ76" s="127"/>
      <c r="BA76" s="127"/>
      <c r="BB76" s="127"/>
      <c r="BC76" s="127"/>
      <c r="BD76" s="127"/>
      <c r="BE76" s="77"/>
      <c r="BF76" s="77"/>
      <c r="BG76" s="77"/>
      <c r="BH76" s="77"/>
    </row>
    <row r="77" spans="1:60">
      <c r="A77" s="77" t="s">
        <v>55</v>
      </c>
      <c r="B77" s="77" t="s">
        <v>56</v>
      </c>
      <c r="C77" s="77" t="s">
        <v>7355</v>
      </c>
      <c r="D77" s="78">
        <v>44651</v>
      </c>
      <c r="E77" s="77" t="s">
        <v>7278</v>
      </c>
      <c r="F77" s="77" t="s">
        <v>2135</v>
      </c>
      <c r="G77" s="77" t="s">
        <v>2147</v>
      </c>
      <c r="H77" s="77" t="s">
        <v>2148</v>
      </c>
      <c r="I77" s="77" t="s">
        <v>531</v>
      </c>
      <c r="J77" s="77" t="s">
        <v>110</v>
      </c>
      <c r="K77" s="77">
        <v>91761</v>
      </c>
      <c r="L77" s="77" t="s">
        <v>7279</v>
      </c>
      <c r="M77" s="77" t="s">
        <v>7280</v>
      </c>
      <c r="N77" s="77" t="s">
        <v>7281</v>
      </c>
      <c r="O77" s="77" t="s">
        <v>1654</v>
      </c>
      <c r="P77" s="77">
        <v>83201</v>
      </c>
      <c r="Q77" s="77" t="s">
        <v>5843</v>
      </c>
      <c r="R77" s="77"/>
      <c r="S77" s="77"/>
      <c r="T77" s="77"/>
      <c r="U77" s="77">
        <v>12005833</v>
      </c>
      <c r="V77" s="77">
        <v>0</v>
      </c>
      <c r="W77" s="77" t="s">
        <v>509</v>
      </c>
      <c r="X77" s="77">
        <v>475</v>
      </c>
      <c r="Y77" s="77">
        <v>600</v>
      </c>
      <c r="Z77" s="77">
        <v>20</v>
      </c>
      <c r="AA77" s="89">
        <f t="shared" si="3"/>
        <v>0.28499999999999998</v>
      </c>
      <c r="AB77" s="77" t="s">
        <v>70</v>
      </c>
      <c r="AC77" s="78">
        <v>44681</v>
      </c>
      <c r="AD77" s="77"/>
      <c r="AE77" s="77"/>
      <c r="AF77" s="77" t="str">
        <f t="shared" si="4"/>
        <v>SL210612060</v>
      </c>
      <c r="AG77" s="77">
        <f t="shared" si="5"/>
        <v>600</v>
      </c>
      <c r="AH77" s="77">
        <f t="shared" si="5"/>
        <v>20</v>
      </c>
      <c r="AI77" s="89">
        <f t="shared" si="5"/>
        <v>0.28499999999999998</v>
      </c>
      <c r="AJ77" s="77" t="s">
        <v>7282</v>
      </c>
      <c r="AK77" s="77" t="s">
        <v>7355</v>
      </c>
      <c r="AL77" s="78">
        <v>44655</v>
      </c>
      <c r="AM77" s="78">
        <v>44655</v>
      </c>
      <c r="AN77" s="78">
        <v>44657</v>
      </c>
      <c r="AO77" s="78">
        <v>44656</v>
      </c>
      <c r="AP77" s="78">
        <v>44656</v>
      </c>
      <c r="AQ77" s="77" t="s">
        <v>89</v>
      </c>
      <c r="AR77" s="77"/>
      <c r="AS77" s="275"/>
      <c r="AT77" s="275"/>
      <c r="AU77" s="275"/>
      <c r="AV77" s="275"/>
      <c r="AW77" s="142" t="s">
        <v>1198</v>
      </c>
      <c r="AX77" s="77"/>
      <c r="AY77" s="127"/>
      <c r="AZ77" s="127"/>
      <c r="BA77" s="127"/>
      <c r="BB77" s="127"/>
      <c r="BC77" s="127"/>
      <c r="BD77" s="127"/>
      <c r="BE77" s="77"/>
      <c r="BF77" s="77"/>
      <c r="BG77" s="77"/>
      <c r="BH77" s="77"/>
    </row>
    <row r="78" spans="1:60">
      <c r="A78" s="77" t="s">
        <v>55</v>
      </c>
      <c r="B78" s="77" t="s">
        <v>56</v>
      </c>
      <c r="C78" s="77" t="s">
        <v>7356</v>
      </c>
      <c r="D78" s="78">
        <v>44651</v>
      </c>
      <c r="E78" s="77" t="s">
        <v>7278</v>
      </c>
      <c r="F78" s="77" t="s">
        <v>2135</v>
      </c>
      <c r="G78" s="77" t="s">
        <v>2136</v>
      </c>
      <c r="H78" s="77" t="s">
        <v>2137</v>
      </c>
      <c r="I78" s="77" t="s">
        <v>2138</v>
      </c>
      <c r="J78" s="77" t="s">
        <v>110</v>
      </c>
      <c r="K78" s="77">
        <v>90248</v>
      </c>
      <c r="L78" s="77" t="s">
        <v>7279</v>
      </c>
      <c r="M78" s="77" t="s">
        <v>7280</v>
      </c>
      <c r="N78" s="77" t="s">
        <v>7281</v>
      </c>
      <c r="O78" s="77" t="s">
        <v>1654</v>
      </c>
      <c r="P78" s="77">
        <v>83201</v>
      </c>
      <c r="Q78" s="77" t="s">
        <v>5843</v>
      </c>
      <c r="R78" s="77"/>
      <c r="S78" s="77"/>
      <c r="T78" s="77"/>
      <c r="U78" s="77">
        <v>12005833</v>
      </c>
      <c r="V78" s="77">
        <v>0</v>
      </c>
      <c r="W78" s="77" t="s">
        <v>509</v>
      </c>
      <c r="X78" s="77">
        <v>475</v>
      </c>
      <c r="Y78" s="77">
        <v>600</v>
      </c>
      <c r="Z78" s="77">
        <v>20</v>
      </c>
      <c r="AA78" s="89">
        <f t="shared" si="3"/>
        <v>0.28499999999999998</v>
      </c>
      <c r="AB78" s="77" t="s">
        <v>70</v>
      </c>
      <c r="AC78" s="78">
        <v>44681</v>
      </c>
      <c r="AD78" s="77"/>
      <c r="AE78" s="77"/>
      <c r="AF78" s="77" t="str">
        <f t="shared" si="4"/>
        <v>SL210600665</v>
      </c>
      <c r="AG78" s="77">
        <f t="shared" si="5"/>
        <v>600</v>
      </c>
      <c r="AH78" s="77">
        <f t="shared" si="5"/>
        <v>20</v>
      </c>
      <c r="AI78" s="89">
        <f t="shared" si="5"/>
        <v>0.28499999999999998</v>
      </c>
      <c r="AJ78" s="77" t="s">
        <v>7282</v>
      </c>
      <c r="AK78" s="77" t="s">
        <v>7356</v>
      </c>
      <c r="AL78" s="78">
        <v>44655</v>
      </c>
      <c r="AM78" s="78">
        <v>44655</v>
      </c>
      <c r="AN78" s="78">
        <v>44657</v>
      </c>
      <c r="AO78" s="78">
        <v>44656</v>
      </c>
      <c r="AP78" s="78">
        <v>44656</v>
      </c>
      <c r="AQ78" s="77" t="s">
        <v>89</v>
      </c>
      <c r="AR78" s="77"/>
      <c r="AS78" s="275"/>
      <c r="AT78" s="275"/>
      <c r="AU78" s="275"/>
      <c r="AV78" s="275"/>
      <c r="AW78" s="142" t="s">
        <v>1198</v>
      </c>
      <c r="AX78" s="77"/>
      <c r="AY78" s="127"/>
      <c r="AZ78" s="127"/>
      <c r="BA78" s="127"/>
      <c r="BB78" s="127"/>
      <c r="BC78" s="127"/>
      <c r="BD78" s="127"/>
      <c r="BE78" s="77"/>
      <c r="BF78" s="77"/>
      <c r="BG78" s="77"/>
      <c r="BH78" s="77"/>
    </row>
    <row r="79" spans="1:60">
      <c r="A79" s="77" t="s">
        <v>55</v>
      </c>
      <c r="B79" s="77" t="s">
        <v>56</v>
      </c>
      <c r="C79" s="77" t="s">
        <v>7357</v>
      </c>
      <c r="D79" s="78">
        <v>44651</v>
      </c>
      <c r="E79" s="77" t="s">
        <v>7278</v>
      </c>
      <c r="F79" s="77" t="s">
        <v>2135</v>
      </c>
      <c r="G79" s="77" t="s">
        <v>2147</v>
      </c>
      <c r="H79" s="77" t="s">
        <v>2148</v>
      </c>
      <c r="I79" s="77" t="s">
        <v>531</v>
      </c>
      <c r="J79" s="77" t="s">
        <v>110</v>
      </c>
      <c r="K79" s="77">
        <v>91761</v>
      </c>
      <c r="L79" s="77" t="s">
        <v>7279</v>
      </c>
      <c r="M79" s="77" t="s">
        <v>7280</v>
      </c>
      <c r="N79" s="77" t="s">
        <v>7281</v>
      </c>
      <c r="O79" s="77" t="s">
        <v>1654</v>
      </c>
      <c r="P79" s="77">
        <v>83201</v>
      </c>
      <c r="Q79" s="77" t="s">
        <v>5843</v>
      </c>
      <c r="R79" s="77"/>
      <c r="S79" s="77"/>
      <c r="T79" s="77"/>
      <c r="U79" s="77">
        <v>12005833</v>
      </c>
      <c r="V79" s="77">
        <v>15</v>
      </c>
      <c r="W79" s="77" t="s">
        <v>509</v>
      </c>
      <c r="X79" s="77">
        <v>475</v>
      </c>
      <c r="Y79" s="77">
        <v>600</v>
      </c>
      <c r="Z79" s="77">
        <v>20</v>
      </c>
      <c r="AA79" s="89">
        <f t="shared" si="3"/>
        <v>0.28499999999999998</v>
      </c>
      <c r="AB79" s="77" t="s">
        <v>70</v>
      </c>
      <c r="AC79" s="78">
        <v>44681</v>
      </c>
      <c r="AD79" s="77"/>
      <c r="AE79" s="77"/>
      <c r="AF79" s="77" t="str">
        <f t="shared" si="4"/>
        <v>SL210598647</v>
      </c>
      <c r="AG79" s="77">
        <f t="shared" si="5"/>
        <v>600</v>
      </c>
      <c r="AH79" s="77">
        <f t="shared" si="5"/>
        <v>20</v>
      </c>
      <c r="AI79" s="89">
        <f t="shared" si="5"/>
        <v>0.28499999999999998</v>
      </c>
      <c r="AJ79" s="77" t="s">
        <v>7282</v>
      </c>
      <c r="AK79" s="77" t="s">
        <v>7357</v>
      </c>
      <c r="AL79" s="78">
        <v>44646</v>
      </c>
      <c r="AM79" s="78">
        <v>44646</v>
      </c>
      <c r="AN79" s="78">
        <v>44648</v>
      </c>
      <c r="AO79" s="78">
        <v>44657</v>
      </c>
      <c r="AP79" s="78">
        <v>44657</v>
      </c>
      <c r="AQ79" s="77" t="s">
        <v>89</v>
      </c>
      <c r="AR79" s="77"/>
      <c r="AS79" s="275"/>
      <c r="AT79" s="275"/>
      <c r="AU79" s="275"/>
      <c r="AV79" s="275"/>
      <c r="AW79" s="142" t="s">
        <v>1198</v>
      </c>
      <c r="AX79" s="77"/>
      <c r="AY79" s="127"/>
      <c r="AZ79" s="127"/>
      <c r="BA79" s="127"/>
      <c r="BB79" s="127"/>
      <c r="BC79" s="127"/>
      <c r="BD79" s="127"/>
      <c r="BE79" s="77"/>
      <c r="BF79" s="77"/>
      <c r="BG79" s="77"/>
      <c r="BH79" s="77"/>
    </row>
    <row r="80" spans="1:60">
      <c r="A80" s="77" t="s">
        <v>55</v>
      </c>
      <c r="B80" s="77" t="s">
        <v>56</v>
      </c>
      <c r="C80" s="77" t="s">
        <v>7358</v>
      </c>
      <c r="D80" s="78">
        <v>44651</v>
      </c>
      <c r="E80" s="77" t="s">
        <v>7278</v>
      </c>
      <c r="F80" s="77" t="s">
        <v>2135</v>
      </c>
      <c r="G80" s="77" t="s">
        <v>2147</v>
      </c>
      <c r="H80" s="77" t="s">
        <v>2148</v>
      </c>
      <c r="I80" s="77" t="s">
        <v>531</v>
      </c>
      <c r="J80" s="77" t="s">
        <v>110</v>
      </c>
      <c r="K80" s="77">
        <v>91761</v>
      </c>
      <c r="L80" s="77" t="s">
        <v>7279</v>
      </c>
      <c r="M80" s="77" t="s">
        <v>7280</v>
      </c>
      <c r="N80" s="77" t="s">
        <v>7281</v>
      </c>
      <c r="O80" s="77" t="s">
        <v>1654</v>
      </c>
      <c r="P80" s="77">
        <v>83201</v>
      </c>
      <c r="Q80" s="77" t="s">
        <v>5843</v>
      </c>
      <c r="R80" s="77"/>
      <c r="S80" s="77"/>
      <c r="T80" s="77"/>
      <c r="U80" s="77">
        <v>12005833</v>
      </c>
      <c r="V80" s="77">
        <v>15</v>
      </c>
      <c r="W80" s="77" t="s">
        <v>509</v>
      </c>
      <c r="X80" s="77">
        <v>475</v>
      </c>
      <c r="Y80" s="77">
        <v>600</v>
      </c>
      <c r="Z80" s="77">
        <v>20</v>
      </c>
      <c r="AA80" s="89">
        <f t="shared" si="3"/>
        <v>0.28499999999999998</v>
      </c>
      <c r="AB80" s="77" t="s">
        <v>70</v>
      </c>
      <c r="AC80" s="78">
        <v>44681</v>
      </c>
      <c r="AD80" s="77"/>
      <c r="AE80" s="77"/>
      <c r="AF80" s="77" t="str">
        <f t="shared" si="4"/>
        <v>SL210600055</v>
      </c>
      <c r="AG80" s="77">
        <f t="shared" si="5"/>
        <v>600</v>
      </c>
      <c r="AH80" s="77">
        <f t="shared" si="5"/>
        <v>20</v>
      </c>
      <c r="AI80" s="89">
        <f t="shared" si="5"/>
        <v>0.28499999999999998</v>
      </c>
      <c r="AJ80" s="77" t="s">
        <v>7282</v>
      </c>
      <c r="AK80" s="77" t="s">
        <v>7358</v>
      </c>
      <c r="AL80" s="78">
        <v>44646</v>
      </c>
      <c r="AM80" s="78">
        <v>44646</v>
      </c>
      <c r="AN80" s="78">
        <v>44648</v>
      </c>
      <c r="AO80" s="78">
        <v>44657</v>
      </c>
      <c r="AP80" s="78">
        <v>44657</v>
      </c>
      <c r="AQ80" s="77" t="s">
        <v>89</v>
      </c>
      <c r="AR80" s="77"/>
      <c r="AS80" s="275"/>
      <c r="AT80" s="275"/>
      <c r="AU80" s="275"/>
      <c r="AV80" s="275"/>
      <c r="AW80" s="142" t="s">
        <v>1198</v>
      </c>
      <c r="AX80" s="77"/>
      <c r="AY80" s="127"/>
      <c r="AZ80" s="127"/>
      <c r="BA80" s="127"/>
      <c r="BB80" s="127"/>
      <c r="BC80" s="127"/>
      <c r="BD80" s="127"/>
      <c r="BE80" s="77"/>
      <c r="BF80" s="77"/>
      <c r="BG80" s="77"/>
      <c r="BH80" s="77"/>
    </row>
    <row r="81" spans="1:60">
      <c r="A81" s="77" t="s">
        <v>55</v>
      </c>
      <c r="B81" s="77" t="s">
        <v>56</v>
      </c>
      <c r="C81" s="77" t="s">
        <v>7359</v>
      </c>
      <c r="D81" s="78">
        <v>44651</v>
      </c>
      <c r="E81" s="77" t="s">
        <v>7278</v>
      </c>
      <c r="F81" s="77" t="s">
        <v>2135</v>
      </c>
      <c r="G81" s="77" t="s">
        <v>2136</v>
      </c>
      <c r="H81" s="77" t="s">
        <v>2137</v>
      </c>
      <c r="I81" s="77" t="s">
        <v>2138</v>
      </c>
      <c r="J81" s="77" t="s">
        <v>110</v>
      </c>
      <c r="K81" s="77">
        <v>90248</v>
      </c>
      <c r="L81" s="77" t="s">
        <v>7279</v>
      </c>
      <c r="M81" s="77" t="s">
        <v>7280</v>
      </c>
      <c r="N81" s="77" t="s">
        <v>7281</v>
      </c>
      <c r="O81" s="77" t="s">
        <v>1654</v>
      </c>
      <c r="P81" s="77">
        <v>83201</v>
      </c>
      <c r="Q81" s="77" t="s">
        <v>5843</v>
      </c>
      <c r="R81" s="77"/>
      <c r="S81" s="77"/>
      <c r="T81" s="77"/>
      <c r="U81" s="77">
        <v>12005833</v>
      </c>
      <c r="V81" s="77">
        <v>0</v>
      </c>
      <c r="W81" s="77" t="s">
        <v>509</v>
      </c>
      <c r="X81" s="77">
        <v>475</v>
      </c>
      <c r="Y81" s="77">
        <v>600</v>
      </c>
      <c r="Z81" s="77">
        <v>20</v>
      </c>
      <c r="AA81" s="89">
        <f t="shared" si="3"/>
        <v>0.28499999999999998</v>
      </c>
      <c r="AB81" s="77" t="s">
        <v>70</v>
      </c>
      <c r="AC81" s="78">
        <v>44681</v>
      </c>
      <c r="AD81" s="77"/>
      <c r="AE81" s="77"/>
      <c r="AF81" s="77" t="str">
        <f t="shared" si="4"/>
        <v>SL210611881</v>
      </c>
      <c r="AG81" s="77">
        <f t="shared" si="5"/>
        <v>600</v>
      </c>
      <c r="AH81" s="77">
        <f t="shared" si="5"/>
        <v>20</v>
      </c>
      <c r="AI81" s="89">
        <f t="shared" si="5"/>
        <v>0.28499999999999998</v>
      </c>
      <c r="AJ81" s="77" t="s">
        <v>7282</v>
      </c>
      <c r="AK81" s="77" t="s">
        <v>7359</v>
      </c>
      <c r="AL81" s="78">
        <v>44655</v>
      </c>
      <c r="AM81" s="78">
        <v>44655</v>
      </c>
      <c r="AN81" s="78">
        <v>44650</v>
      </c>
      <c r="AO81" s="78">
        <v>44657</v>
      </c>
      <c r="AP81" s="78">
        <v>44657</v>
      </c>
      <c r="AQ81" s="77" t="s">
        <v>89</v>
      </c>
      <c r="AR81" s="77"/>
      <c r="AS81" s="275"/>
      <c r="AT81" s="275"/>
      <c r="AU81" s="275"/>
      <c r="AV81" s="275"/>
      <c r="AW81" s="142" t="s">
        <v>1198</v>
      </c>
      <c r="AX81" s="77"/>
      <c r="AY81" s="127"/>
      <c r="AZ81" s="127"/>
      <c r="BA81" s="127"/>
      <c r="BB81" s="127"/>
      <c r="BC81" s="127"/>
      <c r="BD81" s="127"/>
      <c r="BE81" s="77"/>
      <c r="BF81" s="77"/>
      <c r="BG81" s="77"/>
      <c r="BH81" s="77"/>
    </row>
    <row r="82" spans="1:60">
      <c r="A82" s="77" t="s">
        <v>55</v>
      </c>
      <c r="B82" s="77" t="s">
        <v>56</v>
      </c>
      <c r="C82" s="77" t="s">
        <v>7360</v>
      </c>
      <c r="D82" s="78">
        <v>44651</v>
      </c>
      <c r="E82" s="77" t="s">
        <v>7278</v>
      </c>
      <c r="F82" s="77" t="s">
        <v>2135</v>
      </c>
      <c r="G82" s="77" t="s">
        <v>2136</v>
      </c>
      <c r="H82" s="77" t="s">
        <v>2137</v>
      </c>
      <c r="I82" s="77" t="s">
        <v>2138</v>
      </c>
      <c r="J82" s="77" t="s">
        <v>110</v>
      </c>
      <c r="K82" s="77">
        <v>90248</v>
      </c>
      <c r="L82" s="77" t="s">
        <v>7279</v>
      </c>
      <c r="M82" s="77" t="s">
        <v>7280</v>
      </c>
      <c r="N82" s="77" t="s">
        <v>7281</v>
      </c>
      <c r="O82" s="77" t="s">
        <v>1654</v>
      </c>
      <c r="P82" s="77">
        <v>83201</v>
      </c>
      <c r="Q82" s="77" t="s">
        <v>5843</v>
      </c>
      <c r="R82" s="77"/>
      <c r="S82" s="77"/>
      <c r="T82" s="77"/>
      <c r="U82" s="77">
        <v>12005833</v>
      </c>
      <c r="V82" s="77">
        <v>0</v>
      </c>
      <c r="W82" s="77" t="s">
        <v>509</v>
      </c>
      <c r="X82" s="77">
        <v>475</v>
      </c>
      <c r="Y82" s="77">
        <v>600</v>
      </c>
      <c r="Z82" s="77">
        <v>20</v>
      </c>
      <c r="AA82" s="89">
        <f t="shared" si="3"/>
        <v>0.28499999999999998</v>
      </c>
      <c r="AB82" s="77" t="s">
        <v>70</v>
      </c>
      <c r="AC82" s="78">
        <v>44681</v>
      </c>
      <c r="AD82" s="77"/>
      <c r="AE82" s="77"/>
      <c r="AF82" s="77" t="str">
        <f t="shared" si="4"/>
        <v>SL210611905</v>
      </c>
      <c r="AG82" s="77">
        <f t="shared" si="5"/>
        <v>600</v>
      </c>
      <c r="AH82" s="77">
        <f t="shared" si="5"/>
        <v>20</v>
      </c>
      <c r="AI82" s="89">
        <f t="shared" si="5"/>
        <v>0.28499999999999998</v>
      </c>
      <c r="AJ82" s="77" t="s">
        <v>7282</v>
      </c>
      <c r="AK82" s="77" t="s">
        <v>7360</v>
      </c>
      <c r="AL82" s="78">
        <v>44649</v>
      </c>
      <c r="AM82" s="78">
        <v>44649</v>
      </c>
      <c r="AN82" s="78">
        <v>44651</v>
      </c>
      <c r="AO82" s="78">
        <v>44657</v>
      </c>
      <c r="AP82" s="78">
        <v>44657</v>
      </c>
      <c r="AQ82" s="77" t="s">
        <v>89</v>
      </c>
      <c r="AR82" s="77"/>
      <c r="AS82" s="275"/>
      <c r="AT82" s="275"/>
      <c r="AU82" s="275"/>
      <c r="AV82" s="275"/>
      <c r="AW82" s="142" t="s">
        <v>1198</v>
      </c>
      <c r="AX82" s="77"/>
      <c r="AY82" s="127"/>
      <c r="AZ82" s="127"/>
      <c r="BA82" s="127"/>
      <c r="BB82" s="127"/>
      <c r="BC82" s="127"/>
      <c r="BD82" s="127"/>
      <c r="BE82" s="77"/>
      <c r="BF82" s="77"/>
      <c r="BG82" s="77"/>
      <c r="BH82" s="77"/>
    </row>
    <row r="83" spans="1:60">
      <c r="A83" s="77" t="s">
        <v>55</v>
      </c>
      <c r="B83" s="77" t="s">
        <v>56</v>
      </c>
      <c r="C83" s="77" t="s">
        <v>7361</v>
      </c>
      <c r="D83" s="78">
        <v>44651</v>
      </c>
      <c r="E83" s="77" t="s">
        <v>7278</v>
      </c>
      <c r="F83" s="77" t="s">
        <v>2135</v>
      </c>
      <c r="G83" s="77" t="s">
        <v>2136</v>
      </c>
      <c r="H83" s="77" t="s">
        <v>2137</v>
      </c>
      <c r="I83" s="77" t="s">
        <v>2138</v>
      </c>
      <c r="J83" s="77" t="s">
        <v>110</v>
      </c>
      <c r="K83" s="77">
        <v>90248</v>
      </c>
      <c r="L83" s="77" t="s">
        <v>7279</v>
      </c>
      <c r="M83" s="77" t="s">
        <v>7280</v>
      </c>
      <c r="N83" s="77" t="s">
        <v>7281</v>
      </c>
      <c r="O83" s="77" t="s">
        <v>1654</v>
      </c>
      <c r="P83" s="77">
        <v>83201</v>
      </c>
      <c r="Q83" s="77" t="s">
        <v>5843</v>
      </c>
      <c r="R83" s="77"/>
      <c r="S83" s="77"/>
      <c r="T83" s="77"/>
      <c r="U83" s="77">
        <v>12005833</v>
      </c>
      <c r="V83" s="77">
        <v>15</v>
      </c>
      <c r="W83" s="77" t="s">
        <v>509</v>
      </c>
      <c r="X83" s="77">
        <v>475</v>
      </c>
      <c r="Y83" s="77">
        <v>600</v>
      </c>
      <c r="Z83" s="77">
        <v>20</v>
      </c>
      <c r="AA83" s="89">
        <f t="shared" si="3"/>
        <v>0.28499999999999998</v>
      </c>
      <c r="AB83" s="77" t="s">
        <v>70</v>
      </c>
      <c r="AC83" s="78">
        <v>44681</v>
      </c>
      <c r="AD83" s="77"/>
      <c r="AE83" s="77"/>
      <c r="AF83" s="77" t="str">
        <f t="shared" si="4"/>
        <v>SL210598708</v>
      </c>
      <c r="AG83" s="77">
        <f t="shared" si="5"/>
        <v>600</v>
      </c>
      <c r="AH83" s="77">
        <f t="shared" si="5"/>
        <v>20</v>
      </c>
      <c r="AI83" s="89">
        <f t="shared" si="5"/>
        <v>0.28499999999999998</v>
      </c>
      <c r="AJ83" s="77" t="s">
        <v>7282</v>
      </c>
      <c r="AK83" s="77" t="s">
        <v>7361</v>
      </c>
      <c r="AL83" s="78">
        <v>44655</v>
      </c>
      <c r="AM83" s="78">
        <v>44655</v>
      </c>
      <c r="AN83" s="78">
        <v>44657</v>
      </c>
      <c r="AO83" s="78">
        <v>44657</v>
      </c>
      <c r="AP83" s="78">
        <v>44657</v>
      </c>
      <c r="AQ83" s="77" t="s">
        <v>89</v>
      </c>
      <c r="AR83" s="77"/>
      <c r="AS83" s="275"/>
      <c r="AT83" s="275"/>
      <c r="AU83" s="275"/>
      <c r="AV83" s="275"/>
      <c r="AW83" s="142" t="s">
        <v>1198</v>
      </c>
      <c r="AX83" s="77"/>
      <c r="AY83" s="127"/>
      <c r="AZ83" s="127"/>
      <c r="BA83" s="127"/>
      <c r="BB83" s="127"/>
      <c r="BC83" s="127"/>
      <c r="BD83" s="127"/>
      <c r="BE83" s="77"/>
      <c r="BF83" s="77"/>
      <c r="BG83" s="77"/>
      <c r="BH83" s="77"/>
    </row>
    <row r="84" spans="1:60">
      <c r="A84" s="77" t="s">
        <v>55</v>
      </c>
      <c r="B84" s="77" t="s">
        <v>56</v>
      </c>
      <c r="C84" s="77" t="s">
        <v>7362</v>
      </c>
      <c r="D84" s="78">
        <v>44651</v>
      </c>
      <c r="E84" s="77" t="s">
        <v>7278</v>
      </c>
      <c r="F84" s="77" t="s">
        <v>2135</v>
      </c>
      <c r="G84" s="77" t="s">
        <v>2136</v>
      </c>
      <c r="H84" s="77" t="s">
        <v>2137</v>
      </c>
      <c r="I84" s="77" t="s">
        <v>2138</v>
      </c>
      <c r="J84" s="77" t="s">
        <v>110</v>
      </c>
      <c r="K84" s="77">
        <v>90248</v>
      </c>
      <c r="L84" s="77" t="s">
        <v>7279</v>
      </c>
      <c r="M84" s="77" t="s">
        <v>7280</v>
      </c>
      <c r="N84" s="77" t="s">
        <v>7281</v>
      </c>
      <c r="O84" s="77" t="s">
        <v>1654</v>
      </c>
      <c r="P84" s="77">
        <v>83201</v>
      </c>
      <c r="Q84" s="77" t="s">
        <v>5843</v>
      </c>
      <c r="R84" s="77"/>
      <c r="S84" s="77"/>
      <c r="T84" s="77"/>
      <c r="U84" s="77">
        <v>12005833</v>
      </c>
      <c r="V84" s="77">
        <v>15</v>
      </c>
      <c r="W84" s="77" t="s">
        <v>509</v>
      </c>
      <c r="X84" s="77">
        <v>475</v>
      </c>
      <c r="Y84" s="77">
        <v>600</v>
      </c>
      <c r="Z84" s="77">
        <v>20</v>
      </c>
      <c r="AA84" s="89">
        <f t="shared" si="3"/>
        <v>0.28499999999999998</v>
      </c>
      <c r="AB84" s="77" t="s">
        <v>70</v>
      </c>
      <c r="AC84" s="78">
        <v>44681</v>
      </c>
      <c r="AD84" s="77"/>
      <c r="AE84" s="77"/>
      <c r="AF84" s="77" t="str">
        <f t="shared" si="4"/>
        <v>SL210597948</v>
      </c>
      <c r="AG84" s="77">
        <f t="shared" si="5"/>
        <v>600</v>
      </c>
      <c r="AH84" s="77">
        <f t="shared" si="5"/>
        <v>20</v>
      </c>
      <c r="AI84" s="89">
        <f t="shared" si="5"/>
        <v>0.28499999999999998</v>
      </c>
      <c r="AJ84" s="77" t="s">
        <v>7282</v>
      </c>
      <c r="AK84" s="77" t="s">
        <v>7362</v>
      </c>
      <c r="AL84" s="78">
        <v>44655</v>
      </c>
      <c r="AM84" s="78">
        <v>44655</v>
      </c>
      <c r="AN84" s="78">
        <v>44657</v>
      </c>
      <c r="AO84" s="78">
        <v>44657</v>
      </c>
      <c r="AP84" s="78">
        <v>44657</v>
      </c>
      <c r="AQ84" s="77" t="s">
        <v>89</v>
      </c>
      <c r="AR84" s="77"/>
      <c r="AS84" s="275"/>
      <c r="AT84" s="275"/>
      <c r="AU84" s="275"/>
      <c r="AV84" s="275"/>
      <c r="AW84" s="142" t="s">
        <v>1198</v>
      </c>
      <c r="AX84" s="77"/>
      <c r="AY84" s="127"/>
      <c r="AZ84" s="127"/>
      <c r="BA84" s="127"/>
      <c r="BB84" s="127"/>
      <c r="BC84" s="127"/>
      <c r="BD84" s="127"/>
      <c r="BE84" s="77"/>
      <c r="BF84" s="77"/>
      <c r="BG84" s="77"/>
      <c r="BH84" s="77"/>
    </row>
    <row r="85" spans="1:60">
      <c r="A85" s="77" t="s">
        <v>55</v>
      </c>
      <c r="B85" s="77" t="s">
        <v>56</v>
      </c>
      <c r="C85" s="77" t="s">
        <v>7363</v>
      </c>
      <c r="D85" s="78">
        <v>44651</v>
      </c>
      <c r="E85" s="77" t="s">
        <v>7278</v>
      </c>
      <c r="F85" s="77" t="s">
        <v>2135</v>
      </c>
      <c r="G85" s="77" t="s">
        <v>2136</v>
      </c>
      <c r="H85" s="77" t="s">
        <v>2137</v>
      </c>
      <c r="I85" s="77" t="s">
        <v>2138</v>
      </c>
      <c r="J85" s="77" t="s">
        <v>110</v>
      </c>
      <c r="K85" s="77">
        <v>90248</v>
      </c>
      <c r="L85" s="77" t="s">
        <v>7279</v>
      </c>
      <c r="M85" s="77" t="s">
        <v>7280</v>
      </c>
      <c r="N85" s="77" t="s">
        <v>7281</v>
      </c>
      <c r="O85" s="77" t="s">
        <v>1654</v>
      </c>
      <c r="P85" s="77">
        <v>83201</v>
      </c>
      <c r="Q85" s="77" t="s">
        <v>5843</v>
      </c>
      <c r="R85" s="77"/>
      <c r="S85" s="77"/>
      <c r="T85" s="77"/>
      <c r="U85" s="77">
        <v>12005833</v>
      </c>
      <c r="V85" s="77">
        <v>0</v>
      </c>
      <c r="W85" s="77" t="s">
        <v>509</v>
      </c>
      <c r="X85" s="77">
        <v>475</v>
      </c>
      <c r="Y85" s="77">
        <v>600</v>
      </c>
      <c r="Z85" s="77">
        <v>20</v>
      </c>
      <c r="AA85" s="89">
        <f t="shared" si="3"/>
        <v>0.28499999999999998</v>
      </c>
      <c r="AB85" s="77" t="s">
        <v>70</v>
      </c>
      <c r="AC85" s="78">
        <v>44681</v>
      </c>
      <c r="AD85" s="77"/>
      <c r="AE85" s="77"/>
      <c r="AF85" s="77" t="str">
        <f t="shared" si="4"/>
        <v>SL210600569</v>
      </c>
      <c r="AG85" s="77">
        <f t="shared" si="5"/>
        <v>600</v>
      </c>
      <c r="AH85" s="77">
        <f t="shared" si="5"/>
        <v>20</v>
      </c>
      <c r="AI85" s="89">
        <f t="shared" si="5"/>
        <v>0.28499999999999998</v>
      </c>
      <c r="AJ85" s="77" t="s">
        <v>7282</v>
      </c>
      <c r="AK85" s="77" t="s">
        <v>7363</v>
      </c>
      <c r="AL85" s="78">
        <v>44655</v>
      </c>
      <c r="AM85" s="78">
        <v>44655</v>
      </c>
      <c r="AN85" s="78">
        <v>44657</v>
      </c>
      <c r="AO85" s="78">
        <v>44657</v>
      </c>
      <c r="AP85" s="78">
        <v>44657</v>
      </c>
      <c r="AQ85" s="77" t="s">
        <v>89</v>
      </c>
      <c r="AR85" s="77"/>
      <c r="AS85" s="275"/>
      <c r="AT85" s="275"/>
      <c r="AU85" s="275"/>
      <c r="AV85" s="275"/>
      <c r="AW85" s="142" t="s">
        <v>1198</v>
      </c>
      <c r="AX85" s="77"/>
      <c r="AY85" s="127"/>
      <c r="AZ85" s="127"/>
      <c r="BA85" s="127"/>
      <c r="BB85" s="127"/>
      <c r="BC85" s="127"/>
      <c r="BD85" s="127"/>
      <c r="BE85" s="77"/>
      <c r="BF85" s="77"/>
      <c r="BG85" s="77"/>
      <c r="BH85" s="77"/>
    </row>
    <row r="86" spans="1:60">
      <c r="A86" s="77" t="s">
        <v>55</v>
      </c>
      <c r="B86" s="77" t="s">
        <v>56</v>
      </c>
      <c r="C86" s="77" t="s">
        <v>7364</v>
      </c>
      <c r="D86" s="78">
        <v>44651</v>
      </c>
      <c r="E86" s="77" t="s">
        <v>7278</v>
      </c>
      <c r="F86" s="77" t="s">
        <v>2135</v>
      </c>
      <c r="G86" s="77" t="s">
        <v>2136</v>
      </c>
      <c r="H86" s="77" t="s">
        <v>2137</v>
      </c>
      <c r="I86" s="77" t="s">
        <v>2138</v>
      </c>
      <c r="J86" s="77" t="s">
        <v>110</v>
      </c>
      <c r="K86" s="77">
        <v>90248</v>
      </c>
      <c r="L86" s="77" t="s">
        <v>7279</v>
      </c>
      <c r="M86" s="77" t="s">
        <v>7280</v>
      </c>
      <c r="N86" s="77" t="s">
        <v>7281</v>
      </c>
      <c r="O86" s="77" t="s">
        <v>1654</v>
      </c>
      <c r="P86" s="77">
        <v>83201</v>
      </c>
      <c r="Q86" s="77" t="s">
        <v>5843</v>
      </c>
      <c r="R86" s="77"/>
      <c r="S86" s="77"/>
      <c r="T86" s="77"/>
      <c r="U86" s="77">
        <v>12005833</v>
      </c>
      <c r="V86" s="77">
        <v>0</v>
      </c>
      <c r="W86" s="77" t="s">
        <v>509</v>
      </c>
      <c r="X86" s="77">
        <v>475</v>
      </c>
      <c r="Y86" s="77">
        <v>600</v>
      </c>
      <c r="Z86" s="77">
        <v>20</v>
      </c>
      <c r="AA86" s="89">
        <f t="shared" si="3"/>
        <v>0.28499999999999998</v>
      </c>
      <c r="AB86" s="77" t="s">
        <v>70</v>
      </c>
      <c r="AC86" s="78">
        <v>44681</v>
      </c>
      <c r="AD86" s="77"/>
      <c r="AE86" s="77"/>
      <c r="AF86" s="77" t="str">
        <f t="shared" si="4"/>
        <v>SL210600633</v>
      </c>
      <c r="AG86" s="77">
        <f t="shared" si="5"/>
        <v>600</v>
      </c>
      <c r="AH86" s="77">
        <f t="shared" si="5"/>
        <v>20</v>
      </c>
      <c r="AI86" s="89">
        <f t="shared" si="5"/>
        <v>0.28499999999999998</v>
      </c>
      <c r="AJ86" s="77" t="s">
        <v>7282</v>
      </c>
      <c r="AK86" s="77" t="s">
        <v>7364</v>
      </c>
      <c r="AL86" s="78">
        <v>44655</v>
      </c>
      <c r="AM86" s="78">
        <v>44655</v>
      </c>
      <c r="AN86" s="78">
        <v>44657</v>
      </c>
      <c r="AO86" s="78">
        <v>44657</v>
      </c>
      <c r="AP86" s="78">
        <v>44657</v>
      </c>
      <c r="AQ86" s="77" t="s">
        <v>89</v>
      </c>
      <c r="AR86" s="77"/>
      <c r="AS86" s="275"/>
      <c r="AT86" s="275"/>
      <c r="AU86" s="275"/>
      <c r="AV86" s="275"/>
      <c r="AW86" s="142" t="s">
        <v>1198</v>
      </c>
      <c r="AX86" s="77"/>
      <c r="AY86" s="127"/>
      <c r="AZ86" s="127"/>
      <c r="BA86" s="127"/>
      <c r="BB86" s="127"/>
      <c r="BC86" s="127"/>
      <c r="BD86" s="127"/>
      <c r="BE86" s="77"/>
      <c r="BF86" s="77"/>
      <c r="BG86" s="77"/>
      <c r="BH86" s="77"/>
    </row>
    <row r="87" spans="1:60">
      <c r="A87" s="77" t="s">
        <v>55</v>
      </c>
      <c r="B87" s="77" t="s">
        <v>56</v>
      </c>
      <c r="C87" s="77" t="s">
        <v>7365</v>
      </c>
      <c r="D87" s="78">
        <v>44651</v>
      </c>
      <c r="E87" s="77" t="s">
        <v>7278</v>
      </c>
      <c r="F87" s="77" t="s">
        <v>2135</v>
      </c>
      <c r="G87" s="77" t="s">
        <v>2136</v>
      </c>
      <c r="H87" s="77" t="s">
        <v>2137</v>
      </c>
      <c r="I87" s="77" t="s">
        <v>2138</v>
      </c>
      <c r="J87" s="77" t="s">
        <v>110</v>
      </c>
      <c r="K87" s="77">
        <v>90248</v>
      </c>
      <c r="L87" s="77" t="s">
        <v>7279</v>
      </c>
      <c r="M87" s="77" t="s">
        <v>7280</v>
      </c>
      <c r="N87" s="77" t="s">
        <v>7281</v>
      </c>
      <c r="O87" s="77" t="s">
        <v>1654</v>
      </c>
      <c r="P87" s="77">
        <v>83201</v>
      </c>
      <c r="Q87" s="77" t="s">
        <v>5843</v>
      </c>
      <c r="R87" s="77"/>
      <c r="S87" s="77"/>
      <c r="T87" s="77"/>
      <c r="U87" s="77">
        <v>12005833</v>
      </c>
      <c r="V87" s="77">
        <v>0</v>
      </c>
      <c r="W87" s="77" t="s">
        <v>509</v>
      </c>
      <c r="X87" s="77">
        <v>475</v>
      </c>
      <c r="Y87" s="77">
        <v>600</v>
      </c>
      <c r="Z87" s="77">
        <v>20</v>
      </c>
      <c r="AA87" s="89">
        <f t="shared" si="3"/>
        <v>0.28499999999999998</v>
      </c>
      <c r="AB87" s="77" t="s">
        <v>70</v>
      </c>
      <c r="AC87" s="78">
        <v>44681</v>
      </c>
      <c r="AD87" s="77"/>
      <c r="AE87" s="77"/>
      <c r="AF87" s="77" t="str">
        <f t="shared" si="4"/>
        <v>SL210600824</v>
      </c>
      <c r="AG87" s="77">
        <f t="shared" si="5"/>
        <v>600</v>
      </c>
      <c r="AH87" s="77">
        <f t="shared" si="5"/>
        <v>20</v>
      </c>
      <c r="AI87" s="89">
        <f t="shared" si="5"/>
        <v>0.28499999999999998</v>
      </c>
      <c r="AJ87" s="77" t="s">
        <v>7282</v>
      </c>
      <c r="AK87" s="77" t="s">
        <v>7365</v>
      </c>
      <c r="AL87" s="78">
        <v>44655</v>
      </c>
      <c r="AM87" s="78">
        <v>44655</v>
      </c>
      <c r="AN87" s="78">
        <v>44657</v>
      </c>
      <c r="AO87" s="78">
        <v>44657</v>
      </c>
      <c r="AP87" s="78">
        <v>44657</v>
      </c>
      <c r="AQ87" s="77" t="s">
        <v>89</v>
      </c>
      <c r="AR87" s="77"/>
      <c r="AS87" s="275"/>
      <c r="AT87" s="275"/>
      <c r="AU87" s="275"/>
      <c r="AV87" s="275"/>
      <c r="AW87" s="142" t="s">
        <v>1198</v>
      </c>
      <c r="AX87" s="77"/>
      <c r="AY87" s="127"/>
      <c r="AZ87" s="127"/>
      <c r="BA87" s="127"/>
      <c r="BB87" s="127"/>
      <c r="BC87" s="127"/>
      <c r="BD87" s="127"/>
      <c r="BE87" s="77"/>
      <c r="BF87" s="77"/>
      <c r="BG87" s="77"/>
      <c r="BH87" s="77"/>
    </row>
    <row r="88" spans="1:60">
      <c r="A88" s="77" t="s">
        <v>55</v>
      </c>
      <c r="B88" s="77" t="s">
        <v>56</v>
      </c>
      <c r="C88" s="77" t="s">
        <v>7366</v>
      </c>
      <c r="D88" s="78">
        <v>44651</v>
      </c>
      <c r="E88" s="77" t="s">
        <v>7278</v>
      </c>
      <c r="F88" s="77" t="s">
        <v>2135</v>
      </c>
      <c r="G88" s="77" t="s">
        <v>2136</v>
      </c>
      <c r="H88" s="77" t="s">
        <v>2137</v>
      </c>
      <c r="I88" s="77" t="s">
        <v>2138</v>
      </c>
      <c r="J88" s="77" t="s">
        <v>110</v>
      </c>
      <c r="K88" s="77">
        <v>90248</v>
      </c>
      <c r="L88" s="77" t="s">
        <v>7279</v>
      </c>
      <c r="M88" s="77" t="s">
        <v>7280</v>
      </c>
      <c r="N88" s="77" t="s">
        <v>7281</v>
      </c>
      <c r="O88" s="77" t="s">
        <v>1654</v>
      </c>
      <c r="P88" s="77">
        <v>83201</v>
      </c>
      <c r="Q88" s="77" t="s">
        <v>5843</v>
      </c>
      <c r="R88" s="77"/>
      <c r="S88" s="77"/>
      <c r="T88" s="77"/>
      <c r="U88" s="77">
        <v>12005833</v>
      </c>
      <c r="V88" s="77">
        <v>0</v>
      </c>
      <c r="W88" s="77" t="s">
        <v>509</v>
      </c>
      <c r="X88" s="77">
        <v>475</v>
      </c>
      <c r="Y88" s="77">
        <v>600</v>
      </c>
      <c r="Z88" s="77">
        <v>20</v>
      </c>
      <c r="AA88" s="89">
        <f t="shared" si="3"/>
        <v>0.28499999999999998</v>
      </c>
      <c r="AB88" s="77" t="s">
        <v>70</v>
      </c>
      <c r="AC88" s="78">
        <v>44681</v>
      </c>
      <c r="AD88" s="77"/>
      <c r="AE88" s="77"/>
      <c r="AF88" s="77" t="str">
        <f t="shared" si="4"/>
        <v>SL210647773</v>
      </c>
      <c r="AG88" s="77">
        <f t="shared" si="5"/>
        <v>600</v>
      </c>
      <c r="AH88" s="77">
        <f t="shared" si="5"/>
        <v>20</v>
      </c>
      <c r="AI88" s="89">
        <f t="shared" si="5"/>
        <v>0.28499999999999998</v>
      </c>
      <c r="AJ88" s="77" t="s">
        <v>7282</v>
      </c>
      <c r="AK88" s="77" t="s">
        <v>7366</v>
      </c>
      <c r="AL88" s="78">
        <v>44655</v>
      </c>
      <c r="AM88" s="78">
        <v>44655</v>
      </c>
      <c r="AN88" s="78">
        <v>44657</v>
      </c>
      <c r="AO88" s="78">
        <v>44657</v>
      </c>
      <c r="AP88" s="78">
        <v>44657</v>
      </c>
      <c r="AQ88" s="77" t="s">
        <v>89</v>
      </c>
      <c r="AR88" s="77"/>
      <c r="AS88" s="275"/>
      <c r="AT88" s="275"/>
      <c r="AU88" s="275"/>
      <c r="AV88" s="275"/>
      <c r="AW88" s="142" t="s">
        <v>1198</v>
      </c>
      <c r="AX88" s="77"/>
      <c r="AY88" s="127"/>
      <c r="AZ88" s="127"/>
      <c r="BA88" s="127"/>
      <c r="BB88" s="127"/>
      <c r="BC88" s="127"/>
      <c r="BD88" s="127"/>
      <c r="BE88" s="77"/>
      <c r="BF88" s="77"/>
      <c r="BG88" s="77"/>
      <c r="BH88" s="77"/>
    </row>
    <row r="89" spans="1:60">
      <c r="A89" s="77" t="s">
        <v>55</v>
      </c>
      <c r="B89" s="77" t="s">
        <v>56</v>
      </c>
      <c r="C89" s="77" t="s">
        <v>7367</v>
      </c>
      <c r="D89" s="78">
        <v>44651</v>
      </c>
      <c r="E89" s="77" t="s">
        <v>7278</v>
      </c>
      <c r="F89" s="77" t="s">
        <v>2135</v>
      </c>
      <c r="G89" s="77" t="s">
        <v>2136</v>
      </c>
      <c r="H89" s="77" t="s">
        <v>2137</v>
      </c>
      <c r="I89" s="77" t="s">
        <v>2138</v>
      </c>
      <c r="J89" s="77" t="s">
        <v>110</v>
      </c>
      <c r="K89" s="77">
        <v>90248</v>
      </c>
      <c r="L89" s="77" t="s">
        <v>7279</v>
      </c>
      <c r="M89" s="77" t="s">
        <v>7280</v>
      </c>
      <c r="N89" s="77" t="s">
        <v>7281</v>
      </c>
      <c r="O89" s="77" t="s">
        <v>1654</v>
      </c>
      <c r="P89" s="77">
        <v>83201</v>
      </c>
      <c r="Q89" s="77" t="s">
        <v>5843</v>
      </c>
      <c r="R89" s="77"/>
      <c r="S89" s="77"/>
      <c r="T89" s="77"/>
      <c r="U89" s="77">
        <v>12005833</v>
      </c>
      <c r="V89" s="77">
        <v>0</v>
      </c>
      <c r="W89" s="77" t="s">
        <v>509</v>
      </c>
      <c r="X89" s="77">
        <v>475</v>
      </c>
      <c r="Y89" s="77">
        <v>600</v>
      </c>
      <c r="Z89" s="77">
        <v>20</v>
      </c>
      <c r="AA89" s="89">
        <f t="shared" si="3"/>
        <v>0.28499999999999998</v>
      </c>
      <c r="AB89" s="77" t="s">
        <v>70</v>
      </c>
      <c r="AC89" s="78">
        <v>44681</v>
      </c>
      <c r="AD89" s="77"/>
      <c r="AE89" s="77"/>
      <c r="AF89" s="77" t="str">
        <f t="shared" si="4"/>
        <v>SL210627569</v>
      </c>
      <c r="AG89" s="77">
        <f t="shared" si="5"/>
        <v>600</v>
      </c>
      <c r="AH89" s="77">
        <f t="shared" si="5"/>
        <v>20</v>
      </c>
      <c r="AI89" s="89">
        <f t="shared" si="5"/>
        <v>0.28499999999999998</v>
      </c>
      <c r="AJ89" s="77" t="s">
        <v>7282</v>
      </c>
      <c r="AK89" s="77" t="s">
        <v>7367</v>
      </c>
      <c r="AL89" s="78">
        <v>44655</v>
      </c>
      <c r="AM89" s="78">
        <v>44655</v>
      </c>
      <c r="AN89" s="78">
        <v>44657</v>
      </c>
      <c r="AO89" s="78">
        <v>44657</v>
      </c>
      <c r="AP89" s="78">
        <v>44657</v>
      </c>
      <c r="AQ89" s="77" t="s">
        <v>89</v>
      </c>
      <c r="AR89" s="77"/>
      <c r="AS89" s="275"/>
      <c r="AT89" s="275"/>
      <c r="AU89" s="275"/>
      <c r="AV89" s="275"/>
      <c r="AW89" s="142" t="s">
        <v>1198</v>
      </c>
      <c r="AX89" s="77"/>
      <c r="AY89" s="127"/>
      <c r="AZ89" s="127"/>
      <c r="BA89" s="127"/>
      <c r="BB89" s="127"/>
      <c r="BC89" s="127"/>
      <c r="BD89" s="127"/>
      <c r="BE89" s="77"/>
      <c r="BF89" s="77"/>
      <c r="BG89" s="77"/>
      <c r="BH89" s="77"/>
    </row>
    <row r="90" spans="1:60">
      <c r="A90" s="77" t="s">
        <v>55</v>
      </c>
      <c r="B90" s="77" t="s">
        <v>56</v>
      </c>
      <c r="C90" s="77" t="s">
        <v>7368</v>
      </c>
      <c r="D90" s="78">
        <v>44651</v>
      </c>
      <c r="E90" s="77" t="s">
        <v>7278</v>
      </c>
      <c r="F90" s="77" t="s">
        <v>2135</v>
      </c>
      <c r="G90" s="77" t="s">
        <v>2147</v>
      </c>
      <c r="H90" s="77" t="s">
        <v>2148</v>
      </c>
      <c r="I90" s="77" t="s">
        <v>531</v>
      </c>
      <c r="J90" s="77" t="s">
        <v>110</v>
      </c>
      <c r="K90" s="77">
        <v>91761</v>
      </c>
      <c r="L90" s="77" t="s">
        <v>7279</v>
      </c>
      <c r="M90" s="77" t="s">
        <v>7280</v>
      </c>
      <c r="N90" s="77" t="s">
        <v>7281</v>
      </c>
      <c r="O90" s="77" t="s">
        <v>1654</v>
      </c>
      <c r="P90" s="77">
        <v>83201</v>
      </c>
      <c r="Q90" s="77" t="s">
        <v>5843</v>
      </c>
      <c r="R90" s="77"/>
      <c r="S90" s="77"/>
      <c r="T90" s="77"/>
      <c r="U90" s="77">
        <v>12005833</v>
      </c>
      <c r="V90" s="77">
        <v>15</v>
      </c>
      <c r="W90" s="77" t="s">
        <v>509</v>
      </c>
      <c r="X90" s="77">
        <v>475</v>
      </c>
      <c r="Y90" s="77">
        <v>600</v>
      </c>
      <c r="Z90" s="77">
        <v>20</v>
      </c>
      <c r="AA90" s="89">
        <f t="shared" si="3"/>
        <v>0.28499999999999998</v>
      </c>
      <c r="AB90" s="77" t="s">
        <v>70</v>
      </c>
      <c r="AC90" s="78">
        <v>44681</v>
      </c>
      <c r="AD90" s="77"/>
      <c r="AE90" s="77"/>
      <c r="AF90" s="77" t="str">
        <f t="shared" si="4"/>
        <v>SL210598743</v>
      </c>
      <c r="AG90" s="77">
        <f t="shared" si="5"/>
        <v>600</v>
      </c>
      <c r="AH90" s="77">
        <f t="shared" si="5"/>
        <v>20</v>
      </c>
      <c r="AI90" s="89">
        <f t="shared" si="5"/>
        <v>0.28499999999999998</v>
      </c>
      <c r="AJ90" s="77" t="s">
        <v>7282</v>
      </c>
      <c r="AK90" s="77" t="s">
        <v>7368</v>
      </c>
      <c r="AL90" s="78">
        <v>44646</v>
      </c>
      <c r="AM90" s="78">
        <v>44646</v>
      </c>
      <c r="AN90" s="78">
        <v>44648</v>
      </c>
      <c r="AO90" s="78">
        <v>44658</v>
      </c>
      <c r="AP90" s="78">
        <v>44658</v>
      </c>
      <c r="AQ90" s="77" t="s">
        <v>89</v>
      </c>
      <c r="AR90" s="77"/>
      <c r="AS90" s="275"/>
      <c r="AT90" s="275"/>
      <c r="AU90" s="275"/>
      <c r="AV90" s="275"/>
      <c r="AW90" s="142" t="s">
        <v>1198</v>
      </c>
      <c r="AX90" s="77"/>
      <c r="AY90" s="127"/>
      <c r="AZ90" s="127"/>
      <c r="BA90" s="127"/>
      <c r="BB90" s="127"/>
      <c r="BC90" s="127"/>
      <c r="BD90" s="127"/>
      <c r="BE90" s="77"/>
      <c r="BF90" s="77"/>
      <c r="BG90" s="77"/>
      <c r="BH90" s="77"/>
    </row>
    <row r="91" spans="1:60">
      <c r="A91" s="77" t="s">
        <v>55</v>
      </c>
      <c r="B91" s="77" t="s">
        <v>56</v>
      </c>
      <c r="C91" s="77" t="s">
        <v>7369</v>
      </c>
      <c r="D91" s="78">
        <v>44651</v>
      </c>
      <c r="E91" s="77" t="s">
        <v>7278</v>
      </c>
      <c r="F91" s="77" t="s">
        <v>2135</v>
      </c>
      <c r="G91" s="77" t="s">
        <v>2136</v>
      </c>
      <c r="H91" s="77" t="s">
        <v>2137</v>
      </c>
      <c r="I91" s="77" t="s">
        <v>2138</v>
      </c>
      <c r="J91" s="77" t="s">
        <v>110</v>
      </c>
      <c r="K91" s="77">
        <v>90248</v>
      </c>
      <c r="L91" s="77" t="s">
        <v>7279</v>
      </c>
      <c r="M91" s="77" t="s">
        <v>7280</v>
      </c>
      <c r="N91" s="77" t="s">
        <v>7281</v>
      </c>
      <c r="O91" s="77" t="s">
        <v>1654</v>
      </c>
      <c r="P91" s="77">
        <v>83201</v>
      </c>
      <c r="Q91" s="77" t="s">
        <v>5843</v>
      </c>
      <c r="R91" s="77"/>
      <c r="S91" s="77"/>
      <c r="T91" s="77"/>
      <c r="U91" s="77">
        <v>12005833</v>
      </c>
      <c r="V91" s="77">
        <v>0</v>
      </c>
      <c r="W91" s="77" t="s">
        <v>509</v>
      </c>
      <c r="X91" s="77">
        <v>475</v>
      </c>
      <c r="Y91" s="77">
        <v>600</v>
      </c>
      <c r="Z91" s="77">
        <v>20</v>
      </c>
      <c r="AA91" s="89">
        <f t="shared" si="3"/>
        <v>0.28499999999999998</v>
      </c>
      <c r="AB91" s="77" t="s">
        <v>70</v>
      </c>
      <c r="AC91" s="78">
        <v>44681</v>
      </c>
      <c r="AD91" s="77"/>
      <c r="AE91" s="77"/>
      <c r="AF91" s="77" t="str">
        <f t="shared" si="4"/>
        <v>SL210612087</v>
      </c>
      <c r="AG91" s="77">
        <f t="shared" si="5"/>
        <v>600</v>
      </c>
      <c r="AH91" s="77">
        <f t="shared" si="5"/>
        <v>20</v>
      </c>
      <c r="AI91" s="89">
        <f t="shared" si="5"/>
        <v>0.28499999999999998</v>
      </c>
      <c r="AJ91" s="77" t="s">
        <v>7282</v>
      </c>
      <c r="AK91" s="77" t="s">
        <v>7369</v>
      </c>
      <c r="AL91" s="78">
        <v>44648</v>
      </c>
      <c r="AM91" s="78">
        <v>44648</v>
      </c>
      <c r="AN91" s="78">
        <v>44649</v>
      </c>
      <c r="AO91" s="78">
        <v>44658</v>
      </c>
      <c r="AP91" s="78">
        <v>44658</v>
      </c>
      <c r="AQ91" s="77" t="s">
        <v>89</v>
      </c>
      <c r="AR91" s="77"/>
      <c r="AS91" s="275"/>
      <c r="AT91" s="275"/>
      <c r="AU91" s="275"/>
      <c r="AV91" s="275"/>
      <c r="AW91" s="142" t="s">
        <v>1198</v>
      </c>
      <c r="AX91" s="77"/>
      <c r="AY91" s="127"/>
      <c r="AZ91" s="127"/>
      <c r="BA91" s="127"/>
      <c r="BB91" s="127"/>
      <c r="BC91" s="127"/>
      <c r="BD91" s="127"/>
      <c r="BE91" s="77"/>
      <c r="BF91" s="77"/>
      <c r="BG91" s="77"/>
      <c r="BH91" s="77"/>
    </row>
    <row r="92" spans="1:60">
      <c r="A92" s="77" t="s">
        <v>55</v>
      </c>
      <c r="B92" s="77" t="s">
        <v>56</v>
      </c>
      <c r="C92" s="77" t="s">
        <v>7370</v>
      </c>
      <c r="D92" s="78">
        <v>44651</v>
      </c>
      <c r="E92" s="77" t="s">
        <v>7278</v>
      </c>
      <c r="F92" s="77" t="s">
        <v>2135</v>
      </c>
      <c r="G92" s="77" t="s">
        <v>2136</v>
      </c>
      <c r="H92" s="77" t="s">
        <v>2137</v>
      </c>
      <c r="I92" s="77" t="s">
        <v>2138</v>
      </c>
      <c r="J92" s="77" t="s">
        <v>110</v>
      </c>
      <c r="K92" s="77">
        <v>90248</v>
      </c>
      <c r="L92" s="77" t="s">
        <v>7279</v>
      </c>
      <c r="M92" s="77" t="s">
        <v>7280</v>
      </c>
      <c r="N92" s="77" t="s">
        <v>7281</v>
      </c>
      <c r="O92" s="77" t="s">
        <v>1654</v>
      </c>
      <c r="P92" s="77">
        <v>83201</v>
      </c>
      <c r="Q92" s="77" t="s">
        <v>5843</v>
      </c>
      <c r="R92" s="77"/>
      <c r="S92" s="77"/>
      <c r="T92" s="77"/>
      <c r="U92" s="77">
        <v>12005833</v>
      </c>
      <c r="V92" s="77">
        <v>0</v>
      </c>
      <c r="W92" s="77" t="s">
        <v>509</v>
      </c>
      <c r="X92" s="77">
        <v>475</v>
      </c>
      <c r="Y92" s="77">
        <v>600</v>
      </c>
      <c r="Z92" s="77">
        <v>20</v>
      </c>
      <c r="AA92" s="89">
        <f t="shared" si="3"/>
        <v>0.28499999999999998</v>
      </c>
      <c r="AB92" s="77" t="s">
        <v>70</v>
      </c>
      <c r="AC92" s="78">
        <v>44681</v>
      </c>
      <c r="AD92" s="77"/>
      <c r="AE92" s="77"/>
      <c r="AF92" s="77" t="str">
        <f t="shared" si="4"/>
        <v>SL210600846</v>
      </c>
      <c r="AG92" s="77">
        <f t="shared" si="5"/>
        <v>600</v>
      </c>
      <c r="AH92" s="77">
        <f t="shared" si="5"/>
        <v>20</v>
      </c>
      <c r="AI92" s="89">
        <f t="shared" si="5"/>
        <v>0.28499999999999998</v>
      </c>
      <c r="AJ92" s="77" t="s">
        <v>7282</v>
      </c>
      <c r="AK92" s="77" t="s">
        <v>7370</v>
      </c>
      <c r="AL92" s="78">
        <v>44655</v>
      </c>
      <c r="AM92" s="78">
        <v>44655</v>
      </c>
      <c r="AN92" s="78">
        <v>44657</v>
      </c>
      <c r="AO92" s="78">
        <v>44658</v>
      </c>
      <c r="AP92" s="78">
        <v>44658</v>
      </c>
      <c r="AQ92" s="77" t="s">
        <v>89</v>
      </c>
      <c r="AR92" s="77"/>
      <c r="AS92" s="275"/>
      <c r="AT92" s="275"/>
      <c r="AU92" s="275"/>
      <c r="AV92" s="275"/>
      <c r="AW92" s="142" t="s">
        <v>1198</v>
      </c>
      <c r="AX92" s="77"/>
      <c r="AY92" s="127"/>
      <c r="AZ92" s="127"/>
      <c r="BA92" s="127"/>
      <c r="BB92" s="127"/>
      <c r="BC92" s="127"/>
      <c r="BD92" s="127"/>
      <c r="BE92" s="77"/>
      <c r="BF92" s="77"/>
      <c r="BG92" s="77"/>
      <c r="BH92" s="77"/>
    </row>
    <row r="93" spans="1:60">
      <c r="A93" s="77" t="s">
        <v>55</v>
      </c>
      <c r="B93" s="77" t="s">
        <v>56</v>
      </c>
      <c r="C93" s="77" t="s">
        <v>7371</v>
      </c>
      <c r="D93" s="78">
        <v>44651</v>
      </c>
      <c r="E93" s="77" t="s">
        <v>7278</v>
      </c>
      <c r="F93" s="77" t="s">
        <v>85</v>
      </c>
      <c r="G93" s="77" t="s">
        <v>5855</v>
      </c>
      <c r="H93" s="77" t="s">
        <v>5856</v>
      </c>
      <c r="I93" s="77" t="s">
        <v>6216</v>
      </c>
      <c r="J93" s="77" t="s">
        <v>85</v>
      </c>
      <c r="K93" s="77">
        <v>8902</v>
      </c>
      <c r="L93" s="77" t="s">
        <v>7279</v>
      </c>
      <c r="M93" s="77" t="s">
        <v>7280</v>
      </c>
      <c r="N93" s="77" t="s">
        <v>7281</v>
      </c>
      <c r="O93" s="77" t="s">
        <v>1654</v>
      </c>
      <c r="P93" s="77">
        <v>83201</v>
      </c>
      <c r="Q93" s="77" t="s">
        <v>5843</v>
      </c>
      <c r="R93" s="77"/>
      <c r="S93" s="77"/>
      <c r="T93" s="77"/>
      <c r="U93" s="77">
        <v>12005833</v>
      </c>
      <c r="V93" s="77">
        <v>15</v>
      </c>
      <c r="W93" s="77" t="s">
        <v>509</v>
      </c>
      <c r="X93" s="77">
        <v>475</v>
      </c>
      <c r="Y93" s="77">
        <v>600</v>
      </c>
      <c r="Z93" s="77">
        <v>20</v>
      </c>
      <c r="AA93" s="89">
        <f t="shared" si="3"/>
        <v>0.28499999999999998</v>
      </c>
      <c r="AB93" s="77" t="s">
        <v>70</v>
      </c>
      <c r="AC93" s="78">
        <v>44681</v>
      </c>
      <c r="AD93" s="77"/>
      <c r="AE93" s="77"/>
      <c r="AF93" s="77" t="str">
        <f t="shared" si="4"/>
        <v>5X98238</v>
      </c>
      <c r="AG93" s="77">
        <f t="shared" si="5"/>
        <v>600</v>
      </c>
      <c r="AH93" s="77">
        <f t="shared" si="5"/>
        <v>20</v>
      </c>
      <c r="AI93" s="89">
        <f t="shared" si="5"/>
        <v>0.28499999999999998</v>
      </c>
      <c r="AJ93" s="77" t="s">
        <v>7142</v>
      </c>
      <c r="AK93" s="77" t="s">
        <v>7371</v>
      </c>
      <c r="AL93" s="78">
        <v>44664</v>
      </c>
      <c r="AM93" s="78">
        <v>44664</v>
      </c>
      <c r="AN93" s="78">
        <v>44669</v>
      </c>
      <c r="AO93" s="78">
        <v>44667</v>
      </c>
      <c r="AP93" s="78">
        <v>44667</v>
      </c>
      <c r="AQ93" s="77" t="s">
        <v>89</v>
      </c>
      <c r="AR93" s="77"/>
      <c r="AS93" s="275"/>
      <c r="AT93" s="275"/>
      <c r="AU93" s="275"/>
      <c r="AV93" s="275"/>
      <c r="AW93" s="142" t="s">
        <v>1198</v>
      </c>
      <c r="AX93" s="77"/>
      <c r="AY93" s="127"/>
      <c r="AZ93" s="127"/>
      <c r="BA93" s="127"/>
      <c r="BB93" s="127"/>
      <c r="BC93" s="127"/>
      <c r="BD93" s="127"/>
      <c r="BE93" s="77"/>
      <c r="BF93" s="77"/>
      <c r="BG93" s="77"/>
      <c r="BH93" s="77"/>
    </row>
    <row r="94" spans="1:60">
      <c r="A94" s="77" t="s">
        <v>55</v>
      </c>
      <c r="B94" s="77" t="s">
        <v>56</v>
      </c>
      <c r="C94" s="77" t="s">
        <v>7372</v>
      </c>
      <c r="D94" s="78">
        <v>44651</v>
      </c>
      <c r="E94" s="77" t="s">
        <v>7278</v>
      </c>
      <c r="F94" s="77" t="s">
        <v>85</v>
      </c>
      <c r="G94" s="77" t="s">
        <v>7089</v>
      </c>
      <c r="H94" s="77" t="s">
        <v>7090</v>
      </c>
      <c r="I94" s="77" t="s">
        <v>5840</v>
      </c>
      <c r="J94" s="77" t="s">
        <v>85</v>
      </c>
      <c r="K94" s="77">
        <v>7201</v>
      </c>
      <c r="L94" s="77" t="s">
        <v>7279</v>
      </c>
      <c r="M94" s="77" t="s">
        <v>7280</v>
      </c>
      <c r="N94" s="77" t="s">
        <v>7281</v>
      </c>
      <c r="O94" s="77" t="s">
        <v>1654</v>
      </c>
      <c r="P94" s="77">
        <v>83201</v>
      </c>
      <c r="Q94" s="77" t="s">
        <v>5843</v>
      </c>
      <c r="R94" s="77"/>
      <c r="S94" s="77"/>
      <c r="T94" s="77"/>
      <c r="U94" s="77">
        <v>12005833</v>
      </c>
      <c r="V94" s="77">
        <v>15</v>
      </c>
      <c r="W94" s="77" t="s">
        <v>509</v>
      </c>
      <c r="X94" s="77">
        <v>475</v>
      </c>
      <c r="Y94" s="77">
        <v>600</v>
      </c>
      <c r="Z94" s="77">
        <v>20</v>
      </c>
      <c r="AA94" s="89">
        <f t="shared" si="3"/>
        <v>0.28499999999999998</v>
      </c>
      <c r="AB94" s="77" t="s">
        <v>70</v>
      </c>
      <c r="AC94" s="78">
        <v>44681</v>
      </c>
      <c r="AD94" s="77"/>
      <c r="AE94" s="77"/>
      <c r="AF94" s="77" t="str">
        <f t="shared" si="4"/>
        <v>5Y86397</v>
      </c>
      <c r="AG94" s="77">
        <f t="shared" si="5"/>
        <v>600</v>
      </c>
      <c r="AH94" s="77">
        <f t="shared" si="5"/>
        <v>20</v>
      </c>
      <c r="AI94" s="89">
        <f t="shared" si="5"/>
        <v>0.28499999999999998</v>
      </c>
      <c r="AJ94" s="77" t="s">
        <v>7142</v>
      </c>
      <c r="AK94" s="77" t="s">
        <v>7372</v>
      </c>
      <c r="AL94" s="78">
        <v>44664</v>
      </c>
      <c r="AM94" s="78">
        <v>44664</v>
      </c>
      <c r="AN94" s="78">
        <v>44669</v>
      </c>
      <c r="AO94" s="78">
        <v>44669</v>
      </c>
      <c r="AP94" s="78">
        <v>44669</v>
      </c>
      <c r="AQ94" s="77" t="s">
        <v>89</v>
      </c>
      <c r="AR94" s="77"/>
      <c r="AS94" s="275"/>
      <c r="AT94" s="275"/>
      <c r="AU94" s="275"/>
      <c r="AV94" s="275"/>
      <c r="AW94" s="142" t="s">
        <v>1198</v>
      </c>
      <c r="AX94" s="77"/>
      <c r="AY94" s="127"/>
      <c r="AZ94" s="127"/>
      <c r="BA94" s="127"/>
      <c r="BB94" s="127"/>
      <c r="BC94" s="127"/>
      <c r="BD94" s="127"/>
      <c r="BE94" s="77"/>
      <c r="BF94" s="77"/>
      <c r="BG94" s="77"/>
      <c r="BH94" s="77"/>
    </row>
    <row r="95" spans="1:60">
      <c r="A95" s="77" t="s">
        <v>55</v>
      </c>
      <c r="B95" s="77" t="s">
        <v>56</v>
      </c>
      <c r="C95" s="77" t="s">
        <v>7373</v>
      </c>
      <c r="D95" s="78">
        <v>44651</v>
      </c>
      <c r="E95" s="77" t="s">
        <v>7278</v>
      </c>
      <c r="F95" s="77" t="s">
        <v>85</v>
      </c>
      <c r="G95" s="77" t="s">
        <v>7089</v>
      </c>
      <c r="H95" s="77" t="s">
        <v>7090</v>
      </c>
      <c r="I95" s="77" t="s">
        <v>5840</v>
      </c>
      <c r="J95" s="77" t="s">
        <v>85</v>
      </c>
      <c r="K95" s="77">
        <v>7201</v>
      </c>
      <c r="L95" s="77" t="s">
        <v>7279</v>
      </c>
      <c r="M95" s="77" t="s">
        <v>7280</v>
      </c>
      <c r="N95" s="77" t="s">
        <v>7281</v>
      </c>
      <c r="O95" s="77" t="s">
        <v>1654</v>
      </c>
      <c r="P95" s="77">
        <v>83201</v>
      </c>
      <c r="Q95" s="77" t="s">
        <v>5843</v>
      </c>
      <c r="R95" s="77"/>
      <c r="S95" s="77"/>
      <c r="T95" s="77"/>
      <c r="U95" s="77">
        <v>12005833</v>
      </c>
      <c r="V95" s="77">
        <v>15</v>
      </c>
      <c r="W95" s="77" t="s">
        <v>509</v>
      </c>
      <c r="X95" s="77">
        <v>475</v>
      </c>
      <c r="Y95" s="77">
        <v>600</v>
      </c>
      <c r="Z95" s="77">
        <v>20</v>
      </c>
      <c r="AA95" s="89">
        <f t="shared" si="3"/>
        <v>0.28499999999999998</v>
      </c>
      <c r="AB95" s="77" t="s">
        <v>70</v>
      </c>
      <c r="AC95" s="78">
        <v>44681</v>
      </c>
      <c r="AD95" s="77"/>
      <c r="AE95" s="77"/>
      <c r="AF95" s="77" t="str">
        <f t="shared" si="4"/>
        <v>5Y86420</v>
      </c>
      <c r="AG95" s="77">
        <f t="shared" si="5"/>
        <v>600</v>
      </c>
      <c r="AH95" s="77">
        <f t="shared" si="5"/>
        <v>20</v>
      </c>
      <c r="AI95" s="89">
        <f t="shared" si="5"/>
        <v>0.28499999999999998</v>
      </c>
      <c r="AJ95" s="77" t="s">
        <v>7142</v>
      </c>
      <c r="AK95" s="77" t="s">
        <v>7373</v>
      </c>
      <c r="AL95" s="78">
        <v>44664</v>
      </c>
      <c r="AM95" s="78">
        <v>44664</v>
      </c>
      <c r="AN95" s="78">
        <v>44669</v>
      </c>
      <c r="AO95" s="78">
        <v>44669</v>
      </c>
      <c r="AP95" s="78">
        <v>44669</v>
      </c>
      <c r="AQ95" s="77" t="s">
        <v>89</v>
      </c>
      <c r="AR95" s="77"/>
      <c r="AS95" s="275"/>
      <c r="AT95" s="275"/>
      <c r="AU95" s="275"/>
      <c r="AV95" s="275"/>
      <c r="AW95" s="142" t="s">
        <v>1198</v>
      </c>
      <c r="AX95" s="77"/>
      <c r="AY95" s="127"/>
      <c r="AZ95" s="127"/>
      <c r="BA95" s="127"/>
      <c r="BB95" s="127"/>
      <c r="BC95" s="127"/>
      <c r="BD95" s="127"/>
      <c r="BE95" s="77"/>
      <c r="BF95" s="77"/>
      <c r="BG95" s="77"/>
      <c r="BH95" s="77"/>
    </row>
    <row r="96" spans="1:60">
      <c r="A96" s="77" t="s">
        <v>55</v>
      </c>
      <c r="B96" s="77" t="s">
        <v>56</v>
      </c>
      <c r="C96" s="77" t="s">
        <v>7374</v>
      </c>
      <c r="D96" s="78">
        <v>44651</v>
      </c>
      <c r="E96" s="77" t="s">
        <v>7278</v>
      </c>
      <c r="F96" s="77" t="s">
        <v>85</v>
      </c>
      <c r="G96" s="77" t="s">
        <v>7089</v>
      </c>
      <c r="H96" s="77" t="s">
        <v>7090</v>
      </c>
      <c r="I96" s="77" t="s">
        <v>5840</v>
      </c>
      <c r="J96" s="77" t="s">
        <v>85</v>
      </c>
      <c r="K96" s="77">
        <v>7201</v>
      </c>
      <c r="L96" s="77" t="s">
        <v>7279</v>
      </c>
      <c r="M96" s="77" t="s">
        <v>7280</v>
      </c>
      <c r="N96" s="77" t="s">
        <v>7281</v>
      </c>
      <c r="O96" s="77" t="s">
        <v>1654</v>
      </c>
      <c r="P96" s="77">
        <v>83201</v>
      </c>
      <c r="Q96" s="77" t="s">
        <v>5843</v>
      </c>
      <c r="R96" s="77"/>
      <c r="S96" s="77"/>
      <c r="T96" s="77"/>
      <c r="U96" s="77">
        <v>12005833</v>
      </c>
      <c r="V96" s="77">
        <v>15</v>
      </c>
      <c r="W96" s="77" t="s">
        <v>509</v>
      </c>
      <c r="X96" s="77">
        <v>475</v>
      </c>
      <c r="Y96" s="77">
        <v>600</v>
      </c>
      <c r="Z96" s="77">
        <v>20</v>
      </c>
      <c r="AA96" s="89">
        <f t="shared" si="3"/>
        <v>0.28499999999999998</v>
      </c>
      <c r="AB96" s="77" t="s">
        <v>70</v>
      </c>
      <c r="AC96" s="78">
        <v>44681</v>
      </c>
      <c r="AD96" s="77"/>
      <c r="AE96" s="77"/>
      <c r="AF96" s="77" t="str">
        <f t="shared" si="4"/>
        <v>5Y86461</v>
      </c>
      <c r="AG96" s="77">
        <f t="shared" si="5"/>
        <v>600</v>
      </c>
      <c r="AH96" s="77">
        <f t="shared" si="5"/>
        <v>20</v>
      </c>
      <c r="AI96" s="89">
        <f t="shared" si="5"/>
        <v>0.28499999999999998</v>
      </c>
      <c r="AJ96" s="77" t="s">
        <v>7142</v>
      </c>
      <c r="AK96" s="77" t="s">
        <v>7374</v>
      </c>
      <c r="AL96" s="78">
        <v>44664</v>
      </c>
      <c r="AM96" s="78">
        <v>44664</v>
      </c>
      <c r="AN96" s="78">
        <v>44669</v>
      </c>
      <c r="AO96" s="78">
        <v>44669</v>
      </c>
      <c r="AP96" s="78">
        <v>44669</v>
      </c>
      <c r="AQ96" s="77" t="s">
        <v>89</v>
      </c>
      <c r="AR96" s="77"/>
      <c r="AS96" s="275"/>
      <c r="AT96" s="275"/>
      <c r="AU96" s="275"/>
      <c r="AV96" s="275"/>
      <c r="AW96" s="142" t="s">
        <v>1198</v>
      </c>
      <c r="AX96" s="77"/>
      <c r="AY96" s="127"/>
      <c r="AZ96" s="127"/>
      <c r="BA96" s="127"/>
      <c r="BB96" s="127"/>
      <c r="BC96" s="127"/>
      <c r="BD96" s="127"/>
      <c r="BE96" s="77"/>
      <c r="BF96" s="77"/>
      <c r="BG96" s="77"/>
      <c r="BH96" s="77"/>
    </row>
    <row r="97" spans="1:60">
      <c r="A97" s="77" t="s">
        <v>55</v>
      </c>
      <c r="B97" s="77" t="s">
        <v>56</v>
      </c>
      <c r="C97" s="77" t="s">
        <v>7375</v>
      </c>
      <c r="D97" s="78">
        <v>44651</v>
      </c>
      <c r="E97" s="77" t="s">
        <v>7278</v>
      </c>
      <c r="F97" s="77" t="s">
        <v>85</v>
      </c>
      <c r="G97" s="77" t="s">
        <v>7089</v>
      </c>
      <c r="H97" s="77" t="s">
        <v>7090</v>
      </c>
      <c r="I97" s="77" t="s">
        <v>5840</v>
      </c>
      <c r="J97" s="77" t="s">
        <v>85</v>
      </c>
      <c r="K97" s="77">
        <v>7201</v>
      </c>
      <c r="L97" s="77" t="s">
        <v>7279</v>
      </c>
      <c r="M97" s="77" t="s">
        <v>7280</v>
      </c>
      <c r="N97" s="77" t="s">
        <v>7281</v>
      </c>
      <c r="O97" s="77" t="s">
        <v>1654</v>
      </c>
      <c r="P97" s="77">
        <v>83201</v>
      </c>
      <c r="Q97" s="77" t="s">
        <v>5843</v>
      </c>
      <c r="R97" s="77"/>
      <c r="S97" s="77"/>
      <c r="T97" s="77"/>
      <c r="U97" s="77">
        <v>12005833</v>
      </c>
      <c r="V97" s="77">
        <v>15</v>
      </c>
      <c r="W97" s="77" t="s">
        <v>509</v>
      </c>
      <c r="X97" s="77">
        <v>475</v>
      </c>
      <c r="Y97" s="77">
        <v>600</v>
      </c>
      <c r="Z97" s="77">
        <v>20</v>
      </c>
      <c r="AA97" s="89">
        <f t="shared" si="3"/>
        <v>0.28499999999999998</v>
      </c>
      <c r="AB97" s="77" t="s">
        <v>70</v>
      </c>
      <c r="AC97" s="78">
        <v>44681</v>
      </c>
      <c r="AD97" s="77"/>
      <c r="AE97" s="77"/>
      <c r="AF97" s="77" t="str">
        <f t="shared" si="4"/>
        <v>5Y86469</v>
      </c>
      <c r="AG97" s="77">
        <f t="shared" si="5"/>
        <v>600</v>
      </c>
      <c r="AH97" s="77">
        <f t="shared" si="5"/>
        <v>20</v>
      </c>
      <c r="AI97" s="89">
        <f t="shared" si="5"/>
        <v>0.28499999999999998</v>
      </c>
      <c r="AJ97" s="77" t="s">
        <v>7142</v>
      </c>
      <c r="AK97" s="77" t="s">
        <v>7375</v>
      </c>
      <c r="AL97" s="78">
        <v>44664</v>
      </c>
      <c r="AM97" s="78">
        <v>44664</v>
      </c>
      <c r="AN97" s="78">
        <v>44669</v>
      </c>
      <c r="AO97" s="78">
        <v>44669</v>
      </c>
      <c r="AP97" s="78">
        <v>44669</v>
      </c>
      <c r="AQ97" s="77" t="s">
        <v>89</v>
      </c>
      <c r="AR97" s="77"/>
      <c r="AS97" s="275"/>
      <c r="AT97" s="275"/>
      <c r="AU97" s="275"/>
      <c r="AV97" s="275"/>
      <c r="AW97" s="142" t="s">
        <v>1198</v>
      </c>
      <c r="AX97" s="77"/>
      <c r="AY97" s="127"/>
      <c r="AZ97" s="127"/>
      <c r="BA97" s="127"/>
      <c r="BB97" s="127"/>
      <c r="BC97" s="127"/>
      <c r="BD97" s="127"/>
      <c r="BE97" s="77"/>
      <c r="BF97" s="77"/>
      <c r="BG97" s="77"/>
      <c r="BH97" s="77"/>
    </row>
    <row r="98" spans="1:60">
      <c r="A98" s="77" t="s">
        <v>55</v>
      </c>
      <c r="B98" s="77" t="s">
        <v>56</v>
      </c>
      <c r="C98" s="77" t="s">
        <v>7376</v>
      </c>
      <c r="D98" s="78">
        <v>44651</v>
      </c>
      <c r="E98" s="77" t="s">
        <v>7278</v>
      </c>
      <c r="F98" s="77" t="s">
        <v>85</v>
      </c>
      <c r="G98" s="77" t="s">
        <v>5855</v>
      </c>
      <c r="H98" s="77" t="s">
        <v>5856</v>
      </c>
      <c r="I98" s="77" t="s">
        <v>6216</v>
      </c>
      <c r="J98" s="77" t="s">
        <v>85</v>
      </c>
      <c r="K98" s="77">
        <v>8902</v>
      </c>
      <c r="L98" s="77" t="s">
        <v>7279</v>
      </c>
      <c r="M98" s="77" t="s">
        <v>7280</v>
      </c>
      <c r="N98" s="77" t="s">
        <v>7281</v>
      </c>
      <c r="O98" s="77" t="s">
        <v>1654</v>
      </c>
      <c r="P98" s="77">
        <v>83201</v>
      </c>
      <c r="Q98" s="77" t="s">
        <v>5843</v>
      </c>
      <c r="R98" s="77"/>
      <c r="S98" s="77"/>
      <c r="T98" s="77"/>
      <c r="U98" s="77">
        <v>12005833</v>
      </c>
      <c r="V98" s="77">
        <v>15</v>
      </c>
      <c r="W98" s="77" t="s">
        <v>509</v>
      </c>
      <c r="X98" s="77">
        <v>475</v>
      </c>
      <c r="Y98" s="77">
        <v>600</v>
      </c>
      <c r="Z98" s="77">
        <v>20</v>
      </c>
      <c r="AA98" s="89">
        <f t="shared" si="3"/>
        <v>0.28499999999999998</v>
      </c>
      <c r="AB98" s="77" t="s">
        <v>70</v>
      </c>
      <c r="AC98" s="78">
        <v>44681</v>
      </c>
      <c r="AD98" s="77"/>
      <c r="AE98" s="77"/>
      <c r="AF98" s="77" t="str">
        <f t="shared" si="4"/>
        <v>5X90025</v>
      </c>
      <c r="AG98" s="77">
        <f t="shared" si="5"/>
        <v>600</v>
      </c>
      <c r="AH98" s="77">
        <f t="shared" si="5"/>
        <v>20</v>
      </c>
      <c r="AI98" s="89">
        <f t="shared" si="5"/>
        <v>0.28499999999999998</v>
      </c>
      <c r="AJ98" s="77" t="s">
        <v>7142</v>
      </c>
      <c r="AK98" s="77" t="s">
        <v>7376</v>
      </c>
      <c r="AL98" s="78">
        <v>44664</v>
      </c>
      <c r="AM98" s="78">
        <v>44664</v>
      </c>
      <c r="AN98" s="78">
        <v>44669</v>
      </c>
      <c r="AO98" s="78">
        <v>44669</v>
      </c>
      <c r="AP98" s="78">
        <v>44669</v>
      </c>
      <c r="AQ98" s="77" t="s">
        <v>89</v>
      </c>
      <c r="AR98" s="77"/>
      <c r="AS98" s="275"/>
      <c r="AT98" s="275"/>
      <c r="AU98" s="275"/>
      <c r="AV98" s="275"/>
      <c r="AW98" s="142" t="s">
        <v>1198</v>
      </c>
      <c r="AX98" s="77"/>
      <c r="AY98" s="127"/>
      <c r="AZ98" s="127"/>
      <c r="BA98" s="127"/>
      <c r="BB98" s="127"/>
      <c r="BC98" s="127"/>
      <c r="BD98" s="127"/>
      <c r="BE98" s="77"/>
      <c r="BF98" s="77"/>
      <c r="BG98" s="77"/>
      <c r="BH98" s="77"/>
    </row>
    <row r="99" spans="1:60">
      <c r="A99" s="77" t="s">
        <v>55</v>
      </c>
      <c r="B99" s="77" t="s">
        <v>56</v>
      </c>
      <c r="C99" s="77" t="s">
        <v>7377</v>
      </c>
      <c r="D99" s="78">
        <v>44651</v>
      </c>
      <c r="E99" s="77" t="s">
        <v>7278</v>
      </c>
      <c r="F99" s="77" t="s">
        <v>85</v>
      </c>
      <c r="G99" s="77" t="s">
        <v>5855</v>
      </c>
      <c r="H99" s="77" t="s">
        <v>5856</v>
      </c>
      <c r="I99" s="77" t="s">
        <v>6216</v>
      </c>
      <c r="J99" s="77" t="s">
        <v>85</v>
      </c>
      <c r="K99" s="77">
        <v>8902</v>
      </c>
      <c r="L99" s="77" t="s">
        <v>7279</v>
      </c>
      <c r="M99" s="77" t="s">
        <v>7280</v>
      </c>
      <c r="N99" s="77" t="s">
        <v>7281</v>
      </c>
      <c r="O99" s="77" t="s">
        <v>1654</v>
      </c>
      <c r="P99" s="77">
        <v>83201</v>
      </c>
      <c r="Q99" s="77" t="s">
        <v>5843</v>
      </c>
      <c r="R99" s="77"/>
      <c r="S99" s="77"/>
      <c r="T99" s="77"/>
      <c r="U99" s="77">
        <v>12005833</v>
      </c>
      <c r="V99" s="77">
        <v>15</v>
      </c>
      <c r="W99" s="77" t="s">
        <v>509</v>
      </c>
      <c r="X99" s="77">
        <v>475</v>
      </c>
      <c r="Y99" s="77">
        <v>600</v>
      </c>
      <c r="Z99" s="77">
        <v>20</v>
      </c>
      <c r="AA99" s="89">
        <f t="shared" si="3"/>
        <v>0.28499999999999998</v>
      </c>
      <c r="AB99" s="77" t="s">
        <v>70</v>
      </c>
      <c r="AC99" s="78">
        <v>44681</v>
      </c>
      <c r="AD99" s="77"/>
      <c r="AE99" s="77"/>
      <c r="AF99" s="77" t="str">
        <f t="shared" si="4"/>
        <v>5X98221</v>
      </c>
      <c r="AG99" s="77">
        <f t="shared" si="5"/>
        <v>600</v>
      </c>
      <c r="AH99" s="77">
        <f t="shared" si="5"/>
        <v>20</v>
      </c>
      <c r="AI99" s="89">
        <f t="shared" si="5"/>
        <v>0.28499999999999998</v>
      </c>
      <c r="AJ99" s="77" t="s">
        <v>7142</v>
      </c>
      <c r="AK99" s="77" t="s">
        <v>7377</v>
      </c>
      <c r="AL99" s="78">
        <v>44664</v>
      </c>
      <c r="AM99" s="78">
        <v>44664</v>
      </c>
      <c r="AN99" s="78">
        <v>44669</v>
      </c>
      <c r="AO99" s="78">
        <v>44669</v>
      </c>
      <c r="AP99" s="78">
        <v>44669</v>
      </c>
      <c r="AQ99" s="77" t="s">
        <v>89</v>
      </c>
      <c r="AR99" s="77"/>
      <c r="AS99" s="275"/>
      <c r="AT99" s="275"/>
      <c r="AU99" s="275"/>
      <c r="AV99" s="275"/>
      <c r="AW99" s="142" t="s">
        <v>1198</v>
      </c>
      <c r="AX99" s="77"/>
      <c r="AY99" s="127"/>
      <c r="AZ99" s="127"/>
      <c r="BA99" s="127"/>
      <c r="BB99" s="127"/>
      <c r="BC99" s="127"/>
      <c r="BD99" s="127"/>
      <c r="BE99" s="77"/>
      <c r="BF99" s="77"/>
      <c r="BG99" s="77"/>
      <c r="BH99" s="77"/>
    </row>
    <row r="100" spans="1:60">
      <c r="A100" s="77" t="s">
        <v>55</v>
      </c>
      <c r="B100" s="77" t="s">
        <v>56</v>
      </c>
      <c r="C100" s="77" t="s">
        <v>7378</v>
      </c>
      <c r="D100" s="78">
        <v>44651</v>
      </c>
      <c r="E100" s="77" t="s">
        <v>7278</v>
      </c>
      <c r="F100" s="77" t="s">
        <v>85</v>
      </c>
      <c r="G100" s="77" t="s">
        <v>5855</v>
      </c>
      <c r="H100" s="77" t="s">
        <v>5856</v>
      </c>
      <c r="I100" s="77" t="s">
        <v>6216</v>
      </c>
      <c r="J100" s="77" t="s">
        <v>85</v>
      </c>
      <c r="K100" s="77">
        <v>8902</v>
      </c>
      <c r="L100" s="77" t="s">
        <v>7279</v>
      </c>
      <c r="M100" s="77" t="s">
        <v>7280</v>
      </c>
      <c r="N100" s="77" t="s">
        <v>7281</v>
      </c>
      <c r="O100" s="77" t="s">
        <v>1654</v>
      </c>
      <c r="P100" s="77">
        <v>83201</v>
      </c>
      <c r="Q100" s="77" t="s">
        <v>5843</v>
      </c>
      <c r="R100" s="77"/>
      <c r="S100" s="77"/>
      <c r="T100" s="77"/>
      <c r="U100" s="77">
        <v>12005833</v>
      </c>
      <c r="V100" s="77">
        <v>15</v>
      </c>
      <c r="W100" s="77" t="s">
        <v>509</v>
      </c>
      <c r="X100" s="77">
        <v>475</v>
      </c>
      <c r="Y100" s="77">
        <v>600</v>
      </c>
      <c r="Z100" s="77">
        <v>20</v>
      </c>
      <c r="AA100" s="89">
        <f t="shared" si="3"/>
        <v>0.28499999999999998</v>
      </c>
      <c r="AB100" s="77" t="s">
        <v>70</v>
      </c>
      <c r="AC100" s="78">
        <v>44681</v>
      </c>
      <c r="AD100" s="77"/>
      <c r="AE100" s="77"/>
      <c r="AF100" s="77" t="str">
        <f t="shared" si="4"/>
        <v>5X98274</v>
      </c>
      <c r="AG100" s="77">
        <f t="shared" si="5"/>
        <v>600</v>
      </c>
      <c r="AH100" s="77">
        <f t="shared" si="5"/>
        <v>20</v>
      </c>
      <c r="AI100" s="89">
        <f t="shared" si="5"/>
        <v>0.28499999999999998</v>
      </c>
      <c r="AJ100" s="77" t="s">
        <v>7142</v>
      </c>
      <c r="AK100" s="77" t="s">
        <v>7378</v>
      </c>
      <c r="AL100" s="78">
        <v>44664</v>
      </c>
      <c r="AM100" s="78">
        <v>44664</v>
      </c>
      <c r="AN100" s="78">
        <v>44669</v>
      </c>
      <c r="AO100" s="78">
        <v>44669</v>
      </c>
      <c r="AP100" s="78">
        <v>44669</v>
      </c>
      <c r="AQ100" s="77" t="s">
        <v>89</v>
      </c>
      <c r="AR100" s="77"/>
      <c r="AS100" s="275"/>
      <c r="AT100" s="275"/>
      <c r="AU100" s="275"/>
      <c r="AV100" s="275"/>
      <c r="AW100" s="142" t="s">
        <v>1198</v>
      </c>
      <c r="AX100" s="77"/>
      <c r="AY100" s="127"/>
      <c r="AZ100" s="127"/>
      <c r="BA100" s="127"/>
      <c r="BB100" s="127"/>
      <c r="BC100" s="127"/>
      <c r="BD100" s="127"/>
      <c r="BE100" s="77"/>
      <c r="BF100" s="77"/>
      <c r="BG100" s="77"/>
      <c r="BH100" s="77"/>
    </row>
    <row r="101" spans="1:60">
      <c r="A101" s="77" t="s">
        <v>55</v>
      </c>
      <c r="B101" s="77" t="s">
        <v>56</v>
      </c>
      <c r="C101" s="77" t="s">
        <v>7379</v>
      </c>
      <c r="D101" s="78">
        <v>44651</v>
      </c>
      <c r="E101" s="77" t="s">
        <v>7278</v>
      </c>
      <c r="F101" s="77" t="s">
        <v>85</v>
      </c>
      <c r="G101" s="77" t="s">
        <v>5855</v>
      </c>
      <c r="H101" s="77" t="s">
        <v>5856</v>
      </c>
      <c r="I101" s="77" t="s">
        <v>6216</v>
      </c>
      <c r="J101" s="77" t="s">
        <v>85</v>
      </c>
      <c r="K101" s="77">
        <v>8902</v>
      </c>
      <c r="L101" s="77" t="s">
        <v>7279</v>
      </c>
      <c r="M101" s="77" t="s">
        <v>7280</v>
      </c>
      <c r="N101" s="77" t="s">
        <v>7281</v>
      </c>
      <c r="O101" s="77" t="s">
        <v>1654</v>
      </c>
      <c r="P101" s="77">
        <v>83201</v>
      </c>
      <c r="Q101" s="77" t="s">
        <v>5843</v>
      </c>
      <c r="R101" s="77"/>
      <c r="S101" s="77"/>
      <c r="T101" s="77"/>
      <c r="U101" s="77">
        <v>12005833</v>
      </c>
      <c r="V101" s="77">
        <v>15</v>
      </c>
      <c r="W101" s="77" t="s">
        <v>509</v>
      </c>
      <c r="X101" s="77">
        <v>475</v>
      </c>
      <c r="Y101" s="77">
        <v>600</v>
      </c>
      <c r="Z101" s="77">
        <v>20</v>
      </c>
      <c r="AA101" s="89">
        <f t="shared" si="3"/>
        <v>0.28499999999999998</v>
      </c>
      <c r="AB101" s="77" t="s">
        <v>70</v>
      </c>
      <c r="AC101" s="78">
        <v>44681</v>
      </c>
      <c r="AD101" s="77"/>
      <c r="AE101" s="77"/>
      <c r="AF101" s="77" t="str">
        <f t="shared" si="4"/>
        <v>5X98297</v>
      </c>
      <c r="AG101" s="77">
        <f t="shared" si="5"/>
        <v>600</v>
      </c>
      <c r="AH101" s="77">
        <f t="shared" si="5"/>
        <v>20</v>
      </c>
      <c r="AI101" s="89">
        <f t="shared" si="5"/>
        <v>0.28499999999999998</v>
      </c>
      <c r="AJ101" s="77" t="s">
        <v>7142</v>
      </c>
      <c r="AK101" s="77" t="s">
        <v>7379</v>
      </c>
      <c r="AL101" s="78">
        <v>44664</v>
      </c>
      <c r="AM101" s="78">
        <v>44664</v>
      </c>
      <c r="AN101" s="78">
        <v>44669</v>
      </c>
      <c r="AO101" s="78">
        <v>44669</v>
      </c>
      <c r="AP101" s="78">
        <v>44669</v>
      </c>
      <c r="AQ101" s="77" t="s">
        <v>89</v>
      </c>
      <c r="AR101" s="77"/>
      <c r="AS101" s="275"/>
      <c r="AT101" s="275"/>
      <c r="AU101" s="275"/>
      <c r="AV101" s="275"/>
      <c r="AW101" s="142" t="s">
        <v>1198</v>
      </c>
      <c r="AX101" s="77"/>
      <c r="AY101" s="127"/>
      <c r="AZ101" s="127"/>
      <c r="BA101" s="127"/>
      <c r="BB101" s="127"/>
      <c r="BC101" s="127"/>
      <c r="BD101" s="127"/>
      <c r="BE101" s="77"/>
      <c r="BF101" s="77"/>
      <c r="BG101" s="77"/>
      <c r="BH101" s="77"/>
    </row>
    <row r="102" spans="1:60">
      <c r="A102" s="77" t="s">
        <v>55</v>
      </c>
      <c r="B102" s="77" t="s">
        <v>56</v>
      </c>
      <c r="C102" s="77" t="s">
        <v>7380</v>
      </c>
      <c r="D102" s="78">
        <v>44651</v>
      </c>
      <c r="E102" s="77" t="s">
        <v>7278</v>
      </c>
      <c r="F102" s="77" t="s">
        <v>85</v>
      </c>
      <c r="G102" s="77" t="s">
        <v>5855</v>
      </c>
      <c r="H102" s="77" t="s">
        <v>5856</v>
      </c>
      <c r="I102" s="77" t="s">
        <v>6216</v>
      </c>
      <c r="J102" s="77" t="s">
        <v>85</v>
      </c>
      <c r="K102" s="77">
        <v>8902</v>
      </c>
      <c r="L102" s="77" t="s">
        <v>7279</v>
      </c>
      <c r="M102" s="77" t="s">
        <v>7280</v>
      </c>
      <c r="N102" s="77" t="s">
        <v>7281</v>
      </c>
      <c r="O102" s="77" t="s">
        <v>1654</v>
      </c>
      <c r="P102" s="77">
        <v>83201</v>
      </c>
      <c r="Q102" s="77" t="s">
        <v>5843</v>
      </c>
      <c r="R102" s="77"/>
      <c r="S102" s="77"/>
      <c r="T102" s="77"/>
      <c r="U102" s="77">
        <v>12005833</v>
      </c>
      <c r="V102" s="77">
        <v>15</v>
      </c>
      <c r="W102" s="77" t="s">
        <v>509</v>
      </c>
      <c r="X102" s="77">
        <v>475</v>
      </c>
      <c r="Y102" s="77">
        <v>600</v>
      </c>
      <c r="Z102" s="77">
        <v>20</v>
      </c>
      <c r="AA102" s="89">
        <f t="shared" si="3"/>
        <v>0.28499999999999998</v>
      </c>
      <c r="AB102" s="77" t="s">
        <v>70</v>
      </c>
      <c r="AC102" s="78">
        <v>44681</v>
      </c>
      <c r="AD102" s="77"/>
      <c r="AE102" s="77"/>
      <c r="AF102" s="77" t="str">
        <f t="shared" si="4"/>
        <v>5X98266</v>
      </c>
      <c r="AG102" s="77">
        <f t="shared" si="5"/>
        <v>600</v>
      </c>
      <c r="AH102" s="77">
        <f t="shared" si="5"/>
        <v>20</v>
      </c>
      <c r="AI102" s="89">
        <f t="shared" si="5"/>
        <v>0.28499999999999998</v>
      </c>
      <c r="AJ102" s="77" t="s">
        <v>7142</v>
      </c>
      <c r="AK102" s="77" t="s">
        <v>7380</v>
      </c>
      <c r="AL102" s="78">
        <v>44664</v>
      </c>
      <c r="AM102" s="78">
        <v>44664</v>
      </c>
      <c r="AN102" s="78">
        <v>44669</v>
      </c>
      <c r="AO102" s="78">
        <v>44669</v>
      </c>
      <c r="AP102" s="78">
        <v>44669</v>
      </c>
      <c r="AQ102" s="77" t="s">
        <v>89</v>
      </c>
      <c r="AR102" s="77"/>
      <c r="AS102" s="275"/>
      <c r="AT102" s="275"/>
      <c r="AU102" s="275"/>
      <c r="AV102" s="275"/>
      <c r="AW102" s="142" t="s">
        <v>1198</v>
      </c>
      <c r="AX102" s="77"/>
      <c r="AY102" s="127"/>
      <c r="AZ102" s="127"/>
      <c r="BA102" s="127"/>
      <c r="BB102" s="127"/>
      <c r="BC102" s="127"/>
      <c r="BD102" s="127"/>
      <c r="BE102" s="77"/>
      <c r="BF102" s="77"/>
      <c r="BG102" s="77"/>
      <c r="BH102" s="77"/>
    </row>
    <row r="103" spans="1:60">
      <c r="A103" s="77" t="s">
        <v>55</v>
      </c>
      <c r="B103" s="77" t="s">
        <v>56</v>
      </c>
      <c r="C103" s="77" t="s">
        <v>7381</v>
      </c>
      <c r="D103" s="78">
        <v>44651</v>
      </c>
      <c r="E103" s="77" t="s">
        <v>7278</v>
      </c>
      <c r="F103" s="77" t="s">
        <v>85</v>
      </c>
      <c r="G103" s="77" t="s">
        <v>7089</v>
      </c>
      <c r="H103" s="77" t="s">
        <v>7090</v>
      </c>
      <c r="I103" s="77" t="s">
        <v>5840</v>
      </c>
      <c r="J103" s="77" t="s">
        <v>85</v>
      </c>
      <c r="K103" s="77">
        <v>7201</v>
      </c>
      <c r="L103" s="77" t="s">
        <v>7279</v>
      </c>
      <c r="M103" s="77" t="s">
        <v>7280</v>
      </c>
      <c r="N103" s="77" t="s">
        <v>7281</v>
      </c>
      <c r="O103" s="77" t="s">
        <v>1654</v>
      </c>
      <c r="P103" s="77">
        <v>83201</v>
      </c>
      <c r="Q103" s="77" t="s">
        <v>5843</v>
      </c>
      <c r="R103" s="77"/>
      <c r="S103" s="77"/>
      <c r="T103" s="77"/>
      <c r="U103" s="77">
        <v>12005833</v>
      </c>
      <c r="V103" s="77">
        <v>15</v>
      </c>
      <c r="W103" s="77" t="s">
        <v>509</v>
      </c>
      <c r="X103" s="77">
        <v>475</v>
      </c>
      <c r="Y103" s="77">
        <v>600</v>
      </c>
      <c r="Z103" s="77">
        <v>20</v>
      </c>
      <c r="AA103" s="89">
        <f t="shared" si="3"/>
        <v>0.28499999999999998</v>
      </c>
      <c r="AB103" s="77" t="s">
        <v>70</v>
      </c>
      <c r="AC103" s="78">
        <v>44681</v>
      </c>
      <c r="AD103" s="77"/>
      <c r="AE103" s="77"/>
      <c r="AF103" s="77" t="str">
        <f t="shared" si="4"/>
        <v>5Y86407</v>
      </c>
      <c r="AG103" s="77">
        <f t="shared" si="5"/>
        <v>600</v>
      </c>
      <c r="AH103" s="77">
        <f t="shared" si="5"/>
        <v>20</v>
      </c>
      <c r="AI103" s="89">
        <f t="shared" si="5"/>
        <v>0.28499999999999998</v>
      </c>
      <c r="AJ103" s="77" t="s">
        <v>7142</v>
      </c>
      <c r="AK103" s="77" t="s">
        <v>7381</v>
      </c>
      <c r="AL103" s="78">
        <v>44666</v>
      </c>
      <c r="AM103" s="78">
        <v>44666</v>
      </c>
      <c r="AN103" s="78">
        <v>44669</v>
      </c>
      <c r="AO103" s="78">
        <v>44669</v>
      </c>
      <c r="AP103" s="78">
        <v>44669</v>
      </c>
      <c r="AQ103" s="77" t="s">
        <v>89</v>
      </c>
      <c r="AR103" s="77"/>
      <c r="AS103" s="275"/>
      <c r="AT103" s="275"/>
      <c r="AU103" s="275"/>
      <c r="AV103" s="275"/>
      <c r="AW103" s="142" t="s">
        <v>1198</v>
      </c>
      <c r="AX103" s="77"/>
      <c r="AY103" s="127"/>
      <c r="AZ103" s="127"/>
      <c r="BA103" s="127"/>
      <c r="BB103" s="127"/>
      <c r="BC103" s="127"/>
      <c r="BD103" s="127"/>
      <c r="BE103" s="77"/>
      <c r="BF103" s="77"/>
      <c r="BG103" s="77"/>
      <c r="BH103" s="77"/>
    </row>
    <row r="104" spans="1:60">
      <c r="A104" s="77" t="s">
        <v>55</v>
      </c>
      <c r="B104" s="77" t="s">
        <v>56</v>
      </c>
      <c r="C104" s="77" t="s">
        <v>7382</v>
      </c>
      <c r="D104" s="78">
        <v>44651</v>
      </c>
      <c r="E104" s="77" t="s">
        <v>7278</v>
      </c>
      <c r="F104" s="77" t="s">
        <v>85</v>
      </c>
      <c r="G104" s="77" t="s">
        <v>7089</v>
      </c>
      <c r="H104" s="77" t="s">
        <v>7090</v>
      </c>
      <c r="I104" s="77" t="s">
        <v>5840</v>
      </c>
      <c r="J104" s="77" t="s">
        <v>85</v>
      </c>
      <c r="K104" s="77">
        <v>7201</v>
      </c>
      <c r="L104" s="77" t="s">
        <v>7279</v>
      </c>
      <c r="M104" s="77" t="s">
        <v>7280</v>
      </c>
      <c r="N104" s="77" t="s">
        <v>7281</v>
      </c>
      <c r="O104" s="77" t="s">
        <v>1654</v>
      </c>
      <c r="P104" s="77">
        <v>83201</v>
      </c>
      <c r="Q104" s="77" t="s">
        <v>5843</v>
      </c>
      <c r="R104" s="77"/>
      <c r="S104" s="77"/>
      <c r="T104" s="77"/>
      <c r="U104" s="77">
        <v>12005833</v>
      </c>
      <c r="V104" s="77">
        <v>15</v>
      </c>
      <c r="W104" s="77" t="s">
        <v>509</v>
      </c>
      <c r="X104" s="77">
        <v>475</v>
      </c>
      <c r="Y104" s="77">
        <v>600</v>
      </c>
      <c r="Z104" s="77">
        <v>20</v>
      </c>
      <c r="AA104" s="89">
        <f t="shared" si="3"/>
        <v>0.28499999999999998</v>
      </c>
      <c r="AB104" s="77" t="s">
        <v>70</v>
      </c>
      <c r="AC104" s="78">
        <v>44681</v>
      </c>
      <c r="AD104" s="77"/>
      <c r="AE104" s="77"/>
      <c r="AF104" s="77" t="str">
        <f t="shared" si="4"/>
        <v>5Y86389</v>
      </c>
      <c r="AG104" s="77">
        <f t="shared" si="5"/>
        <v>600</v>
      </c>
      <c r="AH104" s="77">
        <f t="shared" si="5"/>
        <v>20</v>
      </c>
      <c r="AI104" s="89">
        <f t="shared" si="5"/>
        <v>0.28499999999999998</v>
      </c>
      <c r="AJ104" s="77" t="s">
        <v>7142</v>
      </c>
      <c r="AK104" s="77" t="s">
        <v>7382</v>
      </c>
      <c r="AL104" s="78">
        <v>44665</v>
      </c>
      <c r="AM104" s="78">
        <v>44665</v>
      </c>
      <c r="AN104" s="78">
        <v>44670</v>
      </c>
      <c r="AO104" s="78">
        <v>44669</v>
      </c>
      <c r="AP104" s="78">
        <v>44669</v>
      </c>
      <c r="AQ104" s="77" t="s">
        <v>89</v>
      </c>
      <c r="AR104" s="77"/>
      <c r="AS104" s="275"/>
      <c r="AT104" s="275"/>
      <c r="AU104" s="275"/>
      <c r="AV104" s="275"/>
      <c r="AW104" s="142" t="s">
        <v>1198</v>
      </c>
      <c r="AX104" s="77"/>
      <c r="AY104" s="127"/>
      <c r="AZ104" s="127"/>
      <c r="BA104" s="127"/>
      <c r="BB104" s="127"/>
      <c r="BC104" s="127"/>
      <c r="BD104" s="127"/>
      <c r="BE104" s="77"/>
      <c r="BF104" s="77"/>
      <c r="BG104" s="77"/>
      <c r="BH104" s="77"/>
    </row>
    <row r="105" spans="1:60">
      <c r="A105" s="77" t="s">
        <v>55</v>
      </c>
      <c r="B105" s="77" t="s">
        <v>56</v>
      </c>
      <c r="C105" s="77" t="s">
        <v>7383</v>
      </c>
      <c r="D105" s="78">
        <v>44651</v>
      </c>
      <c r="E105" s="77" t="s">
        <v>7278</v>
      </c>
      <c r="F105" s="77" t="s">
        <v>85</v>
      </c>
      <c r="G105" s="77" t="s">
        <v>7089</v>
      </c>
      <c r="H105" s="77" t="s">
        <v>7090</v>
      </c>
      <c r="I105" s="77" t="s">
        <v>5840</v>
      </c>
      <c r="J105" s="77" t="s">
        <v>85</v>
      </c>
      <c r="K105" s="77">
        <v>7201</v>
      </c>
      <c r="L105" s="77" t="s">
        <v>7279</v>
      </c>
      <c r="M105" s="77" t="s">
        <v>7280</v>
      </c>
      <c r="N105" s="77" t="s">
        <v>7281</v>
      </c>
      <c r="O105" s="77" t="s">
        <v>1654</v>
      </c>
      <c r="P105" s="77">
        <v>83201</v>
      </c>
      <c r="Q105" s="77" t="s">
        <v>5843</v>
      </c>
      <c r="R105" s="77"/>
      <c r="S105" s="77"/>
      <c r="T105" s="77"/>
      <c r="U105" s="77">
        <v>12005833</v>
      </c>
      <c r="V105" s="77">
        <v>15</v>
      </c>
      <c r="W105" s="77" t="s">
        <v>509</v>
      </c>
      <c r="X105" s="77">
        <v>475</v>
      </c>
      <c r="Y105" s="77">
        <v>600</v>
      </c>
      <c r="Z105" s="77">
        <v>20</v>
      </c>
      <c r="AA105" s="89">
        <f t="shared" si="3"/>
        <v>0.28499999999999998</v>
      </c>
      <c r="AB105" s="77" t="s">
        <v>70</v>
      </c>
      <c r="AC105" s="78">
        <v>44681</v>
      </c>
      <c r="AD105" s="77"/>
      <c r="AE105" s="77"/>
      <c r="AF105" s="77" t="str">
        <f t="shared" si="4"/>
        <v>5Y86385</v>
      </c>
      <c r="AG105" s="77">
        <f t="shared" si="5"/>
        <v>600</v>
      </c>
      <c r="AH105" s="77">
        <f t="shared" si="5"/>
        <v>20</v>
      </c>
      <c r="AI105" s="89">
        <f t="shared" si="5"/>
        <v>0.28499999999999998</v>
      </c>
      <c r="AJ105" s="77" t="s">
        <v>7142</v>
      </c>
      <c r="AK105" s="77" t="s">
        <v>7383</v>
      </c>
      <c r="AL105" s="78">
        <v>44665</v>
      </c>
      <c r="AM105" s="78">
        <v>44665</v>
      </c>
      <c r="AN105" s="78">
        <v>44670</v>
      </c>
      <c r="AO105" s="78">
        <v>44670</v>
      </c>
      <c r="AP105" s="78">
        <v>44670</v>
      </c>
      <c r="AQ105" s="77" t="s">
        <v>89</v>
      </c>
      <c r="AR105" s="77"/>
      <c r="AS105" s="275"/>
      <c r="AT105" s="275"/>
      <c r="AU105" s="275"/>
      <c r="AV105" s="275"/>
      <c r="AW105" s="142" t="s">
        <v>1198</v>
      </c>
      <c r="AX105" s="77"/>
      <c r="AY105" s="127"/>
      <c r="AZ105" s="127"/>
      <c r="BA105" s="127"/>
      <c r="BB105" s="127"/>
      <c r="BC105" s="127"/>
      <c r="BD105" s="127"/>
      <c r="BE105" s="77"/>
      <c r="BF105" s="77"/>
      <c r="BG105" s="77"/>
      <c r="BH105" s="77"/>
    </row>
    <row r="106" spans="1:60">
      <c r="A106" s="77" t="s">
        <v>55</v>
      </c>
      <c r="B106" s="77" t="s">
        <v>56</v>
      </c>
      <c r="C106" s="77" t="s">
        <v>7384</v>
      </c>
      <c r="D106" s="78">
        <v>44651</v>
      </c>
      <c r="E106" s="77" t="s">
        <v>7278</v>
      </c>
      <c r="F106" s="77" t="s">
        <v>85</v>
      </c>
      <c r="G106" s="77" t="s">
        <v>7089</v>
      </c>
      <c r="H106" s="77" t="s">
        <v>7090</v>
      </c>
      <c r="I106" s="77" t="s">
        <v>5840</v>
      </c>
      <c r="J106" s="77" t="s">
        <v>85</v>
      </c>
      <c r="K106" s="77">
        <v>7201</v>
      </c>
      <c r="L106" s="77" t="s">
        <v>7279</v>
      </c>
      <c r="M106" s="77" t="s">
        <v>7280</v>
      </c>
      <c r="N106" s="77" t="s">
        <v>7281</v>
      </c>
      <c r="O106" s="77" t="s">
        <v>1654</v>
      </c>
      <c r="P106" s="77">
        <v>83201</v>
      </c>
      <c r="Q106" s="77" t="s">
        <v>5843</v>
      </c>
      <c r="R106" s="77"/>
      <c r="S106" s="77"/>
      <c r="T106" s="77"/>
      <c r="U106" s="77">
        <v>12005833</v>
      </c>
      <c r="V106" s="77">
        <v>15</v>
      </c>
      <c r="W106" s="77" t="s">
        <v>509</v>
      </c>
      <c r="X106" s="77">
        <v>475</v>
      </c>
      <c r="Y106" s="77">
        <v>600</v>
      </c>
      <c r="Z106" s="77">
        <v>20</v>
      </c>
      <c r="AA106" s="89">
        <f t="shared" si="3"/>
        <v>0.28499999999999998</v>
      </c>
      <c r="AB106" s="77" t="s">
        <v>70</v>
      </c>
      <c r="AC106" s="78">
        <v>44681</v>
      </c>
      <c r="AD106" s="77"/>
      <c r="AE106" s="77"/>
      <c r="AF106" s="77" t="str">
        <f t="shared" si="4"/>
        <v>5Y86392</v>
      </c>
      <c r="AG106" s="77">
        <f t="shared" si="5"/>
        <v>600</v>
      </c>
      <c r="AH106" s="77">
        <f t="shared" si="5"/>
        <v>20</v>
      </c>
      <c r="AI106" s="89">
        <f t="shared" si="5"/>
        <v>0.28499999999999998</v>
      </c>
      <c r="AJ106" s="77" t="s">
        <v>7142</v>
      </c>
      <c r="AK106" s="77" t="s">
        <v>7384</v>
      </c>
      <c r="AL106" s="78">
        <v>44665</v>
      </c>
      <c r="AM106" s="78">
        <v>44665</v>
      </c>
      <c r="AN106" s="78">
        <v>44670</v>
      </c>
      <c r="AO106" s="78">
        <v>44670</v>
      </c>
      <c r="AP106" s="78">
        <v>44670</v>
      </c>
      <c r="AQ106" s="77" t="s">
        <v>89</v>
      </c>
      <c r="AR106" s="77"/>
      <c r="AS106" s="275"/>
      <c r="AT106" s="275"/>
      <c r="AU106" s="275"/>
      <c r="AV106" s="275"/>
      <c r="AW106" s="142" t="s">
        <v>1198</v>
      </c>
      <c r="AX106" s="77"/>
      <c r="AY106" s="127"/>
      <c r="AZ106" s="127"/>
      <c r="BA106" s="127"/>
      <c r="BB106" s="127"/>
      <c r="BC106" s="127"/>
      <c r="BD106" s="127"/>
      <c r="BE106" s="77"/>
      <c r="BF106" s="77"/>
      <c r="BG106" s="77"/>
      <c r="BH106" s="77"/>
    </row>
    <row r="107" spans="1:60">
      <c r="A107" s="77" t="s">
        <v>55</v>
      </c>
      <c r="B107" s="77" t="s">
        <v>56</v>
      </c>
      <c r="C107" s="77" t="s">
        <v>7385</v>
      </c>
      <c r="D107" s="78">
        <v>44651</v>
      </c>
      <c r="E107" s="77" t="s">
        <v>7278</v>
      </c>
      <c r="F107" s="77" t="s">
        <v>85</v>
      </c>
      <c r="G107" s="77" t="s">
        <v>7089</v>
      </c>
      <c r="H107" s="77" t="s">
        <v>7090</v>
      </c>
      <c r="I107" s="77" t="s">
        <v>5840</v>
      </c>
      <c r="J107" s="77" t="s">
        <v>85</v>
      </c>
      <c r="K107" s="77">
        <v>7201</v>
      </c>
      <c r="L107" s="77" t="s">
        <v>7279</v>
      </c>
      <c r="M107" s="77" t="s">
        <v>7280</v>
      </c>
      <c r="N107" s="77" t="s">
        <v>7281</v>
      </c>
      <c r="O107" s="77" t="s">
        <v>1654</v>
      </c>
      <c r="P107" s="77">
        <v>83201</v>
      </c>
      <c r="Q107" s="77" t="s">
        <v>5843</v>
      </c>
      <c r="R107" s="77"/>
      <c r="S107" s="77"/>
      <c r="T107" s="77"/>
      <c r="U107" s="77">
        <v>12005833</v>
      </c>
      <c r="V107" s="77">
        <v>15</v>
      </c>
      <c r="W107" s="77" t="s">
        <v>509</v>
      </c>
      <c r="X107" s="77">
        <v>475</v>
      </c>
      <c r="Y107" s="77">
        <v>600</v>
      </c>
      <c r="Z107" s="77">
        <v>20</v>
      </c>
      <c r="AA107" s="89">
        <f t="shared" si="3"/>
        <v>0.28499999999999998</v>
      </c>
      <c r="AB107" s="77" t="s">
        <v>70</v>
      </c>
      <c r="AC107" s="78">
        <v>44681</v>
      </c>
      <c r="AD107" s="77"/>
      <c r="AE107" s="77"/>
      <c r="AF107" s="77" t="str">
        <f t="shared" si="4"/>
        <v>5Y86336</v>
      </c>
      <c r="AG107" s="77">
        <f t="shared" si="5"/>
        <v>600</v>
      </c>
      <c r="AH107" s="77">
        <f t="shared" si="5"/>
        <v>20</v>
      </c>
      <c r="AI107" s="89">
        <f t="shared" si="5"/>
        <v>0.28499999999999998</v>
      </c>
      <c r="AJ107" s="77" t="s">
        <v>7142</v>
      </c>
      <c r="AK107" s="77" t="s">
        <v>7385</v>
      </c>
      <c r="AL107" s="78">
        <v>44665</v>
      </c>
      <c r="AM107" s="78">
        <v>44665</v>
      </c>
      <c r="AN107" s="78">
        <v>44670</v>
      </c>
      <c r="AO107" s="78">
        <v>44670</v>
      </c>
      <c r="AP107" s="78">
        <v>44670</v>
      </c>
      <c r="AQ107" s="77" t="s">
        <v>89</v>
      </c>
      <c r="AR107" s="77"/>
      <c r="AS107" s="275"/>
      <c r="AT107" s="275"/>
      <c r="AU107" s="275"/>
      <c r="AV107" s="275"/>
      <c r="AW107" s="142" t="s">
        <v>1198</v>
      </c>
      <c r="AX107" s="77"/>
      <c r="AY107" s="127"/>
      <c r="AZ107" s="127"/>
      <c r="BA107" s="127"/>
      <c r="BB107" s="127"/>
      <c r="BC107" s="127"/>
      <c r="BD107" s="127"/>
      <c r="BE107" s="77"/>
      <c r="BF107" s="77"/>
      <c r="BG107" s="77"/>
      <c r="BH107" s="77"/>
    </row>
    <row r="108" spans="1:60">
      <c r="A108" s="77" t="s">
        <v>55</v>
      </c>
      <c r="B108" s="77" t="s">
        <v>56</v>
      </c>
      <c r="C108" s="77" t="s">
        <v>7386</v>
      </c>
      <c r="D108" s="78">
        <v>44651</v>
      </c>
      <c r="E108" s="77" t="s">
        <v>7278</v>
      </c>
      <c r="F108" s="77" t="s">
        <v>85</v>
      </c>
      <c r="G108" s="77" t="s">
        <v>7089</v>
      </c>
      <c r="H108" s="77" t="s">
        <v>7090</v>
      </c>
      <c r="I108" s="77" t="s">
        <v>5840</v>
      </c>
      <c r="J108" s="77" t="s">
        <v>85</v>
      </c>
      <c r="K108" s="77">
        <v>7201</v>
      </c>
      <c r="L108" s="77" t="s">
        <v>7279</v>
      </c>
      <c r="M108" s="77" t="s">
        <v>7280</v>
      </c>
      <c r="N108" s="77" t="s">
        <v>7281</v>
      </c>
      <c r="O108" s="77" t="s">
        <v>1654</v>
      </c>
      <c r="P108" s="77">
        <v>83201</v>
      </c>
      <c r="Q108" s="77" t="s">
        <v>5843</v>
      </c>
      <c r="R108" s="77"/>
      <c r="S108" s="77"/>
      <c r="T108" s="77"/>
      <c r="U108" s="77">
        <v>12005833</v>
      </c>
      <c r="V108" s="77">
        <v>15</v>
      </c>
      <c r="W108" s="77" t="s">
        <v>509</v>
      </c>
      <c r="X108" s="77">
        <v>475</v>
      </c>
      <c r="Y108" s="77">
        <v>600</v>
      </c>
      <c r="Z108" s="77">
        <v>20</v>
      </c>
      <c r="AA108" s="89">
        <f t="shared" si="3"/>
        <v>0.28499999999999998</v>
      </c>
      <c r="AB108" s="77" t="s">
        <v>70</v>
      </c>
      <c r="AC108" s="78">
        <v>44681</v>
      </c>
      <c r="AD108" s="77"/>
      <c r="AE108" s="77"/>
      <c r="AF108" s="77" t="str">
        <f t="shared" si="4"/>
        <v>5Y86363</v>
      </c>
      <c r="AG108" s="77">
        <f t="shared" si="5"/>
        <v>600</v>
      </c>
      <c r="AH108" s="77">
        <f t="shared" si="5"/>
        <v>20</v>
      </c>
      <c r="AI108" s="89">
        <f t="shared" si="5"/>
        <v>0.28499999999999998</v>
      </c>
      <c r="AJ108" s="77" t="s">
        <v>7142</v>
      </c>
      <c r="AK108" s="77" t="s">
        <v>7386</v>
      </c>
      <c r="AL108" s="78">
        <v>44665</v>
      </c>
      <c r="AM108" s="78">
        <v>44665</v>
      </c>
      <c r="AN108" s="78">
        <v>44670</v>
      </c>
      <c r="AO108" s="78">
        <v>44670</v>
      </c>
      <c r="AP108" s="78">
        <v>44670</v>
      </c>
      <c r="AQ108" s="77" t="s">
        <v>89</v>
      </c>
      <c r="AR108" s="77"/>
      <c r="AS108" s="275"/>
      <c r="AT108" s="275"/>
      <c r="AU108" s="275"/>
      <c r="AV108" s="275"/>
      <c r="AW108" s="142" t="s">
        <v>1198</v>
      </c>
      <c r="AX108" s="77"/>
      <c r="AY108" s="127"/>
      <c r="AZ108" s="127"/>
      <c r="BA108" s="127"/>
      <c r="BB108" s="127"/>
      <c r="BC108" s="127"/>
      <c r="BD108" s="127"/>
      <c r="BE108" s="77"/>
      <c r="BF108" s="77"/>
      <c r="BG108" s="77"/>
      <c r="BH108" s="77"/>
    </row>
    <row r="109" spans="1:60">
      <c r="A109" s="77" t="s">
        <v>55</v>
      </c>
      <c r="B109" s="77" t="s">
        <v>56</v>
      </c>
      <c r="C109" s="84" t="s">
        <v>7387</v>
      </c>
      <c r="D109" s="78">
        <v>44651</v>
      </c>
      <c r="E109" s="77" t="s">
        <v>7278</v>
      </c>
      <c r="F109" s="77" t="s">
        <v>85</v>
      </c>
      <c r="G109" s="77" t="s">
        <v>7089</v>
      </c>
      <c r="H109" s="77" t="s">
        <v>7090</v>
      </c>
      <c r="I109" s="77" t="s">
        <v>5840</v>
      </c>
      <c r="J109" s="77" t="s">
        <v>85</v>
      </c>
      <c r="K109" s="77">
        <v>7201</v>
      </c>
      <c r="L109" s="77" t="s">
        <v>7279</v>
      </c>
      <c r="M109" s="77" t="s">
        <v>7280</v>
      </c>
      <c r="N109" s="77" t="s">
        <v>7281</v>
      </c>
      <c r="O109" s="77" t="s">
        <v>1654</v>
      </c>
      <c r="P109" s="77">
        <v>83201</v>
      </c>
      <c r="Q109" s="77" t="s">
        <v>5843</v>
      </c>
      <c r="R109" s="77"/>
      <c r="S109" s="77"/>
      <c r="T109" s="77"/>
      <c r="U109" s="77">
        <v>12005833</v>
      </c>
      <c r="V109" s="77">
        <v>15</v>
      </c>
      <c r="W109" s="77" t="s">
        <v>509</v>
      </c>
      <c r="X109" s="77">
        <v>475</v>
      </c>
      <c r="Y109" s="77">
        <v>600</v>
      </c>
      <c r="Z109" s="77">
        <v>20</v>
      </c>
      <c r="AA109" s="89">
        <f t="shared" si="3"/>
        <v>0.28499999999999998</v>
      </c>
      <c r="AB109" s="77" t="s">
        <v>70</v>
      </c>
      <c r="AC109" s="78">
        <v>44681</v>
      </c>
      <c r="AD109" s="77"/>
      <c r="AE109" s="77"/>
      <c r="AF109" s="77" t="str">
        <f t="shared" si="4"/>
        <v>6E52329</v>
      </c>
      <c r="AG109" s="77">
        <f t="shared" si="5"/>
        <v>600</v>
      </c>
      <c r="AH109" s="77">
        <f t="shared" si="5"/>
        <v>20</v>
      </c>
      <c r="AI109" s="89">
        <f t="shared" si="5"/>
        <v>0.28499999999999998</v>
      </c>
      <c r="AJ109" s="77" t="s">
        <v>7142</v>
      </c>
      <c r="AK109" s="84" t="s">
        <v>7387</v>
      </c>
      <c r="AL109" s="78">
        <v>44672</v>
      </c>
      <c r="AM109" s="78">
        <v>44672</v>
      </c>
      <c r="AN109" s="78">
        <v>44676</v>
      </c>
      <c r="AO109" s="78">
        <v>44676</v>
      </c>
      <c r="AP109" s="78">
        <v>44676</v>
      </c>
      <c r="AQ109" s="77" t="s">
        <v>89</v>
      </c>
      <c r="AR109" s="77"/>
      <c r="AS109" s="275"/>
      <c r="AT109" s="275"/>
      <c r="AU109" s="275"/>
      <c r="AV109" s="275"/>
      <c r="AW109" s="142" t="s">
        <v>1198</v>
      </c>
      <c r="AX109" s="77"/>
      <c r="AY109" s="127"/>
      <c r="AZ109" s="127"/>
      <c r="BA109" s="127"/>
      <c r="BB109" s="127"/>
      <c r="BC109" s="127"/>
      <c r="BD109" s="127"/>
      <c r="BE109" s="77"/>
      <c r="BF109" s="77"/>
      <c r="BG109" s="77"/>
      <c r="BH109" s="77"/>
    </row>
    <row r="110" spans="1:60">
      <c r="A110" s="77" t="s">
        <v>55</v>
      </c>
      <c r="B110" s="77" t="s">
        <v>56</v>
      </c>
      <c r="C110" s="84" t="s">
        <v>7388</v>
      </c>
      <c r="D110" s="78">
        <v>44651</v>
      </c>
      <c r="E110" s="77" t="s">
        <v>7278</v>
      </c>
      <c r="F110" s="77" t="s">
        <v>85</v>
      </c>
      <c r="G110" s="77" t="s">
        <v>7089</v>
      </c>
      <c r="H110" s="77" t="s">
        <v>7090</v>
      </c>
      <c r="I110" s="77" t="s">
        <v>5840</v>
      </c>
      <c r="J110" s="77" t="s">
        <v>85</v>
      </c>
      <c r="K110" s="77">
        <v>7201</v>
      </c>
      <c r="L110" s="77" t="s">
        <v>7279</v>
      </c>
      <c r="M110" s="77" t="s">
        <v>7280</v>
      </c>
      <c r="N110" s="77" t="s">
        <v>7281</v>
      </c>
      <c r="O110" s="77" t="s">
        <v>1654</v>
      </c>
      <c r="P110" s="77">
        <v>83201</v>
      </c>
      <c r="Q110" s="77" t="s">
        <v>5843</v>
      </c>
      <c r="R110" s="77"/>
      <c r="S110" s="77"/>
      <c r="T110" s="77"/>
      <c r="U110" s="77">
        <v>12005833</v>
      </c>
      <c r="V110" s="77">
        <v>15</v>
      </c>
      <c r="W110" s="77" t="s">
        <v>509</v>
      </c>
      <c r="X110" s="77">
        <v>475</v>
      </c>
      <c r="Y110" s="77">
        <v>600</v>
      </c>
      <c r="Z110" s="77">
        <v>20</v>
      </c>
      <c r="AA110" s="89">
        <f t="shared" si="3"/>
        <v>0.28499999999999998</v>
      </c>
      <c r="AB110" s="77" t="s">
        <v>70</v>
      </c>
      <c r="AC110" s="78">
        <v>44681</v>
      </c>
      <c r="AD110" s="77"/>
      <c r="AE110" s="77"/>
      <c r="AF110" s="77" t="str">
        <f t="shared" si="4"/>
        <v>6E52387</v>
      </c>
      <c r="AG110" s="77">
        <f t="shared" si="5"/>
        <v>600</v>
      </c>
      <c r="AH110" s="77">
        <f t="shared" si="5"/>
        <v>20</v>
      </c>
      <c r="AI110" s="89">
        <f t="shared" si="5"/>
        <v>0.28499999999999998</v>
      </c>
      <c r="AJ110" s="77" t="s">
        <v>7142</v>
      </c>
      <c r="AK110" s="84" t="s">
        <v>7388</v>
      </c>
      <c r="AL110" s="78">
        <v>44672</v>
      </c>
      <c r="AM110" s="78">
        <v>44672</v>
      </c>
      <c r="AN110" s="78">
        <v>44676</v>
      </c>
      <c r="AO110" s="78">
        <v>44676</v>
      </c>
      <c r="AP110" s="78">
        <v>44676</v>
      </c>
      <c r="AQ110" s="77" t="s">
        <v>89</v>
      </c>
      <c r="AR110" s="77"/>
      <c r="AS110" s="275"/>
      <c r="AT110" s="275"/>
      <c r="AU110" s="275"/>
      <c r="AV110" s="275"/>
      <c r="AW110" s="142" t="s">
        <v>1198</v>
      </c>
      <c r="AX110" s="77"/>
      <c r="AY110" s="127"/>
      <c r="AZ110" s="127"/>
      <c r="BA110" s="127"/>
      <c r="BB110" s="127"/>
      <c r="BC110" s="127"/>
      <c r="BD110" s="127"/>
      <c r="BE110" s="77"/>
      <c r="BF110" s="77"/>
      <c r="BG110" s="77"/>
      <c r="BH110" s="77"/>
    </row>
    <row r="111" spans="1:60">
      <c r="A111" s="77" t="s">
        <v>55</v>
      </c>
      <c r="B111" s="77" t="s">
        <v>56</v>
      </c>
      <c r="C111" s="84" t="s">
        <v>7389</v>
      </c>
      <c r="D111" s="78">
        <v>44651</v>
      </c>
      <c r="E111" s="77" t="s">
        <v>7278</v>
      </c>
      <c r="F111" s="77" t="s">
        <v>85</v>
      </c>
      <c r="G111" s="77" t="s">
        <v>7089</v>
      </c>
      <c r="H111" s="77" t="s">
        <v>7090</v>
      </c>
      <c r="I111" s="77" t="s">
        <v>5840</v>
      </c>
      <c r="J111" s="77" t="s">
        <v>85</v>
      </c>
      <c r="K111" s="77">
        <v>7201</v>
      </c>
      <c r="L111" s="77" t="s">
        <v>7279</v>
      </c>
      <c r="M111" s="77" t="s">
        <v>7280</v>
      </c>
      <c r="N111" s="77" t="s">
        <v>7281</v>
      </c>
      <c r="O111" s="77" t="s">
        <v>1654</v>
      </c>
      <c r="P111" s="77">
        <v>83201</v>
      </c>
      <c r="Q111" s="77" t="s">
        <v>5843</v>
      </c>
      <c r="R111" s="77"/>
      <c r="S111" s="77"/>
      <c r="T111" s="77"/>
      <c r="U111" s="77">
        <v>12005833</v>
      </c>
      <c r="V111" s="77">
        <v>15</v>
      </c>
      <c r="W111" s="77" t="s">
        <v>509</v>
      </c>
      <c r="X111" s="77">
        <v>475</v>
      </c>
      <c r="Y111" s="77">
        <v>600</v>
      </c>
      <c r="Z111" s="77">
        <v>20</v>
      </c>
      <c r="AA111" s="89">
        <f t="shared" si="3"/>
        <v>0.28499999999999998</v>
      </c>
      <c r="AB111" s="77" t="s">
        <v>70</v>
      </c>
      <c r="AC111" s="78">
        <v>44681</v>
      </c>
      <c r="AD111" s="77"/>
      <c r="AE111" s="77"/>
      <c r="AF111" s="77" t="str">
        <f t="shared" si="4"/>
        <v>6E52590</v>
      </c>
      <c r="AG111" s="77">
        <f t="shared" si="5"/>
        <v>600</v>
      </c>
      <c r="AH111" s="77">
        <f t="shared" si="5"/>
        <v>20</v>
      </c>
      <c r="AI111" s="89">
        <f t="shared" si="5"/>
        <v>0.28499999999999998</v>
      </c>
      <c r="AJ111" s="77" t="s">
        <v>7142</v>
      </c>
      <c r="AK111" s="84" t="s">
        <v>7389</v>
      </c>
      <c r="AL111" s="78">
        <v>44672</v>
      </c>
      <c r="AM111" s="78">
        <v>44672</v>
      </c>
      <c r="AN111" s="78">
        <v>44676</v>
      </c>
      <c r="AO111" s="78">
        <v>44676</v>
      </c>
      <c r="AP111" s="78">
        <v>44676</v>
      </c>
      <c r="AQ111" s="77" t="s">
        <v>89</v>
      </c>
      <c r="AR111" s="77"/>
      <c r="AS111" s="275"/>
      <c r="AT111" s="275"/>
      <c r="AU111" s="275"/>
      <c r="AV111" s="275"/>
      <c r="AW111" s="142" t="s">
        <v>1198</v>
      </c>
      <c r="AX111" s="77"/>
      <c r="AY111" s="127"/>
      <c r="AZ111" s="127"/>
      <c r="BA111" s="127"/>
      <c r="BB111" s="127"/>
      <c r="BC111" s="127"/>
      <c r="BD111" s="127"/>
      <c r="BE111" s="77"/>
      <c r="BF111" s="77"/>
      <c r="BG111" s="77"/>
      <c r="BH111" s="77"/>
    </row>
    <row r="112" spans="1:60">
      <c r="A112" s="77" t="s">
        <v>55</v>
      </c>
      <c r="B112" s="77" t="s">
        <v>56</v>
      </c>
      <c r="C112" s="84" t="s">
        <v>7390</v>
      </c>
      <c r="D112" s="78">
        <v>44651</v>
      </c>
      <c r="E112" s="77" t="s">
        <v>7278</v>
      </c>
      <c r="F112" s="77" t="s">
        <v>85</v>
      </c>
      <c r="G112" s="77" t="s">
        <v>7089</v>
      </c>
      <c r="H112" s="77" t="s">
        <v>7090</v>
      </c>
      <c r="I112" s="77" t="s">
        <v>5840</v>
      </c>
      <c r="J112" s="77" t="s">
        <v>85</v>
      </c>
      <c r="K112" s="77">
        <v>7201</v>
      </c>
      <c r="L112" s="77" t="s">
        <v>7279</v>
      </c>
      <c r="M112" s="77" t="s">
        <v>7280</v>
      </c>
      <c r="N112" s="77" t="s">
        <v>7281</v>
      </c>
      <c r="O112" s="77" t="s">
        <v>1654</v>
      </c>
      <c r="P112" s="77">
        <v>83201</v>
      </c>
      <c r="Q112" s="77" t="s">
        <v>5843</v>
      </c>
      <c r="R112" s="77"/>
      <c r="S112" s="77"/>
      <c r="T112" s="77"/>
      <c r="U112" s="77">
        <v>12005833</v>
      </c>
      <c r="V112" s="77">
        <v>15</v>
      </c>
      <c r="W112" s="77" t="s">
        <v>509</v>
      </c>
      <c r="X112" s="77">
        <v>475</v>
      </c>
      <c r="Y112" s="77">
        <v>600</v>
      </c>
      <c r="Z112" s="77">
        <v>20</v>
      </c>
      <c r="AA112" s="89">
        <f t="shared" si="3"/>
        <v>0.28499999999999998</v>
      </c>
      <c r="AB112" s="77" t="s">
        <v>70</v>
      </c>
      <c r="AC112" s="78">
        <v>44681</v>
      </c>
      <c r="AD112" s="77"/>
      <c r="AE112" s="77"/>
      <c r="AF112" s="77" t="str">
        <f t="shared" si="4"/>
        <v>6E52486</v>
      </c>
      <c r="AG112" s="77">
        <f t="shared" si="5"/>
        <v>600</v>
      </c>
      <c r="AH112" s="77">
        <f t="shared" si="5"/>
        <v>20</v>
      </c>
      <c r="AI112" s="89">
        <f t="shared" si="5"/>
        <v>0.28499999999999998</v>
      </c>
      <c r="AJ112" s="77" t="s">
        <v>7142</v>
      </c>
      <c r="AK112" s="84" t="s">
        <v>7390</v>
      </c>
      <c r="AL112" s="78">
        <v>44672</v>
      </c>
      <c r="AM112" s="78">
        <v>44672</v>
      </c>
      <c r="AN112" s="78">
        <v>44676</v>
      </c>
      <c r="AO112" s="78">
        <v>44676</v>
      </c>
      <c r="AP112" s="78">
        <v>44676</v>
      </c>
      <c r="AQ112" s="77" t="s">
        <v>89</v>
      </c>
      <c r="AR112" s="77"/>
      <c r="AS112" s="275"/>
      <c r="AT112" s="275"/>
      <c r="AU112" s="275"/>
      <c r="AV112" s="275"/>
      <c r="AW112" s="142" t="s">
        <v>1198</v>
      </c>
      <c r="AX112" s="77"/>
      <c r="AY112" s="127"/>
      <c r="AZ112" s="127"/>
      <c r="BA112" s="127"/>
      <c r="BB112" s="127"/>
      <c r="BC112" s="127"/>
      <c r="BD112" s="127"/>
      <c r="BE112" s="77"/>
      <c r="BF112" s="77"/>
      <c r="BG112" s="77"/>
      <c r="BH112" s="77"/>
    </row>
    <row r="113" spans="1:60">
      <c r="A113" s="77" t="s">
        <v>55</v>
      </c>
      <c r="B113" s="77" t="s">
        <v>56</v>
      </c>
      <c r="C113" s="84" t="s">
        <v>7391</v>
      </c>
      <c r="D113" s="78">
        <v>44651</v>
      </c>
      <c r="E113" s="77" t="s">
        <v>7278</v>
      </c>
      <c r="F113" s="77" t="s">
        <v>85</v>
      </c>
      <c r="G113" s="77" t="s">
        <v>7089</v>
      </c>
      <c r="H113" s="77" t="s">
        <v>7090</v>
      </c>
      <c r="I113" s="77" t="s">
        <v>5840</v>
      </c>
      <c r="J113" s="77" t="s">
        <v>85</v>
      </c>
      <c r="K113" s="77">
        <v>7201</v>
      </c>
      <c r="L113" s="77" t="s">
        <v>7279</v>
      </c>
      <c r="M113" s="77" t="s">
        <v>7280</v>
      </c>
      <c r="N113" s="77" t="s">
        <v>7281</v>
      </c>
      <c r="O113" s="77" t="s">
        <v>1654</v>
      </c>
      <c r="P113" s="77">
        <v>83201</v>
      </c>
      <c r="Q113" s="77" t="s">
        <v>5843</v>
      </c>
      <c r="R113" s="77"/>
      <c r="S113" s="77"/>
      <c r="T113" s="77"/>
      <c r="U113" s="77">
        <v>12005833</v>
      </c>
      <c r="V113" s="77">
        <v>15</v>
      </c>
      <c r="W113" s="77" t="s">
        <v>509</v>
      </c>
      <c r="X113" s="77">
        <v>475</v>
      </c>
      <c r="Y113" s="77">
        <v>600</v>
      </c>
      <c r="Z113" s="77">
        <v>20</v>
      </c>
      <c r="AA113" s="89">
        <f t="shared" si="3"/>
        <v>0.28499999999999998</v>
      </c>
      <c r="AB113" s="77" t="s">
        <v>70</v>
      </c>
      <c r="AC113" s="78">
        <v>44681</v>
      </c>
      <c r="AD113" s="77"/>
      <c r="AE113" s="77"/>
      <c r="AF113" s="77" t="str">
        <f t="shared" si="4"/>
        <v>6E52780</v>
      </c>
      <c r="AG113" s="77">
        <f t="shared" si="5"/>
        <v>600</v>
      </c>
      <c r="AH113" s="77">
        <f t="shared" si="5"/>
        <v>20</v>
      </c>
      <c r="AI113" s="89">
        <f t="shared" si="5"/>
        <v>0.28499999999999998</v>
      </c>
      <c r="AJ113" s="77" t="s">
        <v>7142</v>
      </c>
      <c r="AK113" s="84" t="s">
        <v>7391</v>
      </c>
      <c r="AL113" s="78">
        <v>44673</v>
      </c>
      <c r="AM113" s="78">
        <v>44673</v>
      </c>
      <c r="AN113" s="78">
        <v>44677</v>
      </c>
      <c r="AO113" s="78">
        <v>44676</v>
      </c>
      <c r="AP113" s="78">
        <v>44676</v>
      </c>
      <c r="AQ113" s="77" t="s">
        <v>89</v>
      </c>
      <c r="AR113" s="77"/>
      <c r="AS113" s="275"/>
      <c r="AT113" s="275"/>
      <c r="AU113" s="275"/>
      <c r="AV113" s="275"/>
      <c r="AW113" s="142" t="s">
        <v>1198</v>
      </c>
      <c r="AX113" s="77"/>
      <c r="AY113" s="127"/>
      <c r="AZ113" s="127"/>
      <c r="BA113" s="127"/>
      <c r="BB113" s="127"/>
      <c r="BC113" s="127"/>
      <c r="BD113" s="127"/>
      <c r="BE113" s="77"/>
      <c r="BF113" s="77"/>
      <c r="BG113" s="77"/>
      <c r="BH113" s="77"/>
    </row>
    <row r="114" spans="1:60">
      <c r="A114" s="77" t="s">
        <v>55</v>
      </c>
      <c r="B114" s="77" t="s">
        <v>56</v>
      </c>
      <c r="C114" s="84" t="s">
        <v>7392</v>
      </c>
      <c r="D114" s="78">
        <v>44651</v>
      </c>
      <c r="E114" s="77" t="s">
        <v>7278</v>
      </c>
      <c r="F114" s="77" t="s">
        <v>85</v>
      </c>
      <c r="G114" s="77" t="s">
        <v>7089</v>
      </c>
      <c r="H114" s="77" t="s">
        <v>7090</v>
      </c>
      <c r="I114" s="77" t="s">
        <v>5840</v>
      </c>
      <c r="J114" s="77" t="s">
        <v>85</v>
      </c>
      <c r="K114" s="77">
        <v>7201</v>
      </c>
      <c r="L114" s="77" t="s">
        <v>7279</v>
      </c>
      <c r="M114" s="77" t="s">
        <v>7280</v>
      </c>
      <c r="N114" s="77" t="s">
        <v>7281</v>
      </c>
      <c r="O114" s="77" t="s">
        <v>1654</v>
      </c>
      <c r="P114" s="77">
        <v>83201</v>
      </c>
      <c r="Q114" s="77" t="s">
        <v>5843</v>
      </c>
      <c r="R114" s="77"/>
      <c r="S114" s="77"/>
      <c r="T114" s="77"/>
      <c r="U114" s="77">
        <v>12005833</v>
      </c>
      <c r="V114" s="77">
        <v>15</v>
      </c>
      <c r="W114" s="77" t="s">
        <v>509</v>
      </c>
      <c r="X114" s="77">
        <v>475</v>
      </c>
      <c r="Y114" s="77">
        <v>600</v>
      </c>
      <c r="Z114" s="77">
        <v>20</v>
      </c>
      <c r="AA114" s="89">
        <f t="shared" si="3"/>
        <v>0.28499999999999998</v>
      </c>
      <c r="AB114" s="77" t="s">
        <v>70</v>
      </c>
      <c r="AC114" s="78">
        <v>44681</v>
      </c>
      <c r="AD114" s="77"/>
      <c r="AE114" s="77"/>
      <c r="AF114" s="77" t="str">
        <f t="shared" si="4"/>
        <v>6E52827</v>
      </c>
      <c r="AG114" s="77">
        <f t="shared" si="5"/>
        <v>600</v>
      </c>
      <c r="AH114" s="77">
        <f t="shared" si="5"/>
        <v>20</v>
      </c>
      <c r="AI114" s="89">
        <f t="shared" si="5"/>
        <v>0.28499999999999998</v>
      </c>
      <c r="AJ114" s="77" t="s">
        <v>7142</v>
      </c>
      <c r="AK114" s="84" t="s">
        <v>7392</v>
      </c>
      <c r="AL114" s="78">
        <v>44674</v>
      </c>
      <c r="AM114" s="78">
        <v>44674</v>
      </c>
      <c r="AN114" s="78">
        <v>44677</v>
      </c>
      <c r="AO114" s="78">
        <v>44676</v>
      </c>
      <c r="AP114" s="78">
        <v>44676</v>
      </c>
      <c r="AQ114" s="77" t="s">
        <v>89</v>
      </c>
      <c r="AR114" s="77"/>
      <c r="AS114" s="275"/>
      <c r="AT114" s="275"/>
      <c r="AU114" s="275"/>
      <c r="AV114" s="275"/>
      <c r="AW114" s="142" t="s">
        <v>1198</v>
      </c>
      <c r="AX114" s="77"/>
      <c r="AY114" s="127"/>
      <c r="AZ114" s="127"/>
      <c r="BA114" s="127"/>
      <c r="BB114" s="127"/>
      <c r="BC114" s="127"/>
      <c r="BD114" s="127"/>
      <c r="BE114" s="77"/>
      <c r="BF114" s="77"/>
      <c r="BG114" s="77"/>
      <c r="BH114" s="77"/>
    </row>
    <row r="115" spans="1:60">
      <c r="A115" s="77" t="s">
        <v>55</v>
      </c>
      <c r="B115" s="77" t="s">
        <v>56</v>
      </c>
      <c r="C115" s="77" t="s">
        <v>7393</v>
      </c>
      <c r="D115" s="78">
        <v>44651</v>
      </c>
      <c r="E115" s="77" t="s">
        <v>7278</v>
      </c>
      <c r="F115" s="77" t="s">
        <v>85</v>
      </c>
      <c r="G115" s="77" t="s">
        <v>7089</v>
      </c>
      <c r="H115" s="77" t="s">
        <v>7090</v>
      </c>
      <c r="I115" s="77" t="s">
        <v>5840</v>
      </c>
      <c r="J115" s="77" t="s">
        <v>85</v>
      </c>
      <c r="K115" s="77">
        <v>7201</v>
      </c>
      <c r="L115" s="77" t="s">
        <v>7279</v>
      </c>
      <c r="M115" s="77" t="s">
        <v>7280</v>
      </c>
      <c r="N115" s="77" t="s">
        <v>7281</v>
      </c>
      <c r="O115" s="77" t="s">
        <v>1654</v>
      </c>
      <c r="P115" s="77">
        <v>83201</v>
      </c>
      <c r="Q115" s="77" t="s">
        <v>5843</v>
      </c>
      <c r="R115" s="77"/>
      <c r="S115" s="77"/>
      <c r="T115" s="77"/>
      <c r="U115" s="77">
        <v>12005833</v>
      </c>
      <c r="V115" s="77">
        <v>15</v>
      </c>
      <c r="W115" s="77" t="s">
        <v>509</v>
      </c>
      <c r="X115" s="77">
        <v>475</v>
      </c>
      <c r="Y115" s="77">
        <v>600</v>
      </c>
      <c r="Z115" s="77">
        <v>20</v>
      </c>
      <c r="AA115" s="89">
        <f t="shared" si="3"/>
        <v>0.28499999999999998</v>
      </c>
      <c r="AB115" s="77" t="s">
        <v>70</v>
      </c>
      <c r="AC115" s="78">
        <v>44681</v>
      </c>
      <c r="AD115" s="77"/>
      <c r="AE115" s="77"/>
      <c r="AF115" s="77" t="str">
        <f t="shared" si="4"/>
        <v>5Y86382</v>
      </c>
      <c r="AG115" s="77">
        <f t="shared" si="5"/>
        <v>600</v>
      </c>
      <c r="AH115" s="77">
        <f t="shared" si="5"/>
        <v>20</v>
      </c>
      <c r="AI115" s="89">
        <f t="shared" si="5"/>
        <v>0.28499999999999998</v>
      </c>
      <c r="AJ115" s="77" t="s">
        <v>7142</v>
      </c>
      <c r="AK115" s="77" t="s">
        <v>7393</v>
      </c>
      <c r="AL115" s="78">
        <v>44674</v>
      </c>
      <c r="AM115" s="78">
        <v>44674</v>
      </c>
      <c r="AN115" s="78">
        <v>44678</v>
      </c>
      <c r="AO115" s="78">
        <v>44676</v>
      </c>
      <c r="AP115" s="78">
        <v>44676</v>
      </c>
      <c r="AQ115" s="77" t="s">
        <v>89</v>
      </c>
      <c r="AR115" s="77"/>
      <c r="AS115" s="275"/>
      <c r="AT115" s="275"/>
      <c r="AU115" s="275"/>
      <c r="AV115" s="275"/>
      <c r="AW115" s="142" t="s">
        <v>1198</v>
      </c>
      <c r="AX115" s="77"/>
      <c r="AY115" s="127"/>
      <c r="AZ115" s="127"/>
      <c r="BA115" s="127"/>
      <c r="BB115" s="127"/>
      <c r="BC115" s="127"/>
      <c r="BD115" s="127"/>
      <c r="BE115" s="77"/>
      <c r="BF115" s="77"/>
      <c r="BG115" s="77"/>
      <c r="BH115" s="77"/>
    </row>
    <row r="116" spans="1:60">
      <c r="A116" s="77" t="s">
        <v>55</v>
      </c>
      <c r="B116" s="77" t="s">
        <v>56</v>
      </c>
      <c r="C116" s="84" t="s">
        <v>7394</v>
      </c>
      <c r="D116" s="78">
        <v>44651</v>
      </c>
      <c r="E116" s="77" t="s">
        <v>7278</v>
      </c>
      <c r="F116" s="77" t="s">
        <v>85</v>
      </c>
      <c r="G116" s="77" t="s">
        <v>7089</v>
      </c>
      <c r="H116" s="77" t="s">
        <v>7090</v>
      </c>
      <c r="I116" s="77" t="s">
        <v>5840</v>
      </c>
      <c r="J116" s="77" t="s">
        <v>85</v>
      </c>
      <c r="K116" s="77">
        <v>7201</v>
      </c>
      <c r="L116" s="77" t="s">
        <v>7279</v>
      </c>
      <c r="M116" s="77" t="s">
        <v>7280</v>
      </c>
      <c r="N116" s="77" t="s">
        <v>7281</v>
      </c>
      <c r="O116" s="77" t="s">
        <v>1654</v>
      </c>
      <c r="P116" s="77">
        <v>83201</v>
      </c>
      <c r="Q116" s="77" t="s">
        <v>5843</v>
      </c>
      <c r="R116" s="77"/>
      <c r="S116" s="77"/>
      <c r="T116" s="77"/>
      <c r="U116" s="77">
        <v>12005833</v>
      </c>
      <c r="V116" s="77">
        <v>15</v>
      </c>
      <c r="W116" s="77" t="s">
        <v>509</v>
      </c>
      <c r="X116" s="77">
        <v>475</v>
      </c>
      <c r="Y116" s="77">
        <v>600</v>
      </c>
      <c r="Z116" s="77">
        <v>20</v>
      </c>
      <c r="AA116" s="89">
        <f t="shared" si="3"/>
        <v>0.28499999999999998</v>
      </c>
      <c r="AB116" s="77" t="s">
        <v>70</v>
      </c>
      <c r="AC116" s="78">
        <v>44681</v>
      </c>
      <c r="AD116" s="77"/>
      <c r="AE116" s="77"/>
      <c r="AF116" s="77" t="str">
        <f t="shared" si="4"/>
        <v>6E52428</v>
      </c>
      <c r="AG116" s="77">
        <f t="shared" si="5"/>
        <v>600</v>
      </c>
      <c r="AH116" s="77">
        <f t="shared" si="5"/>
        <v>20</v>
      </c>
      <c r="AI116" s="89">
        <f t="shared" si="5"/>
        <v>0.28499999999999998</v>
      </c>
      <c r="AJ116" s="77" t="s">
        <v>7142</v>
      </c>
      <c r="AK116" s="84" t="s">
        <v>7394</v>
      </c>
      <c r="AL116" s="78">
        <v>44672</v>
      </c>
      <c r="AM116" s="78">
        <v>44672</v>
      </c>
      <c r="AN116" s="78">
        <v>44676</v>
      </c>
      <c r="AO116" s="78">
        <v>44677</v>
      </c>
      <c r="AP116" s="78">
        <v>44677</v>
      </c>
      <c r="AQ116" s="77" t="s">
        <v>89</v>
      </c>
      <c r="AR116" s="77"/>
      <c r="AS116" s="275"/>
      <c r="AT116" s="275"/>
      <c r="AU116" s="275"/>
      <c r="AV116" s="275"/>
      <c r="AW116" s="142" t="s">
        <v>1198</v>
      </c>
      <c r="AX116" s="77"/>
      <c r="AY116" s="127"/>
      <c r="AZ116" s="127"/>
      <c r="BA116" s="127"/>
      <c r="BB116" s="127"/>
      <c r="BC116" s="127"/>
      <c r="BD116" s="127"/>
      <c r="BE116" s="77"/>
      <c r="BF116" s="77"/>
      <c r="BG116" s="77"/>
      <c r="BH116" s="77"/>
    </row>
    <row r="117" spans="1:60">
      <c r="A117" s="77" t="s">
        <v>55</v>
      </c>
      <c r="B117" s="77" t="s">
        <v>56</v>
      </c>
      <c r="C117" s="77" t="s">
        <v>7395</v>
      </c>
      <c r="D117" s="78">
        <v>44651</v>
      </c>
      <c r="E117" s="77" t="s">
        <v>7278</v>
      </c>
      <c r="F117" s="77" t="s">
        <v>85</v>
      </c>
      <c r="G117" s="77" t="s">
        <v>7089</v>
      </c>
      <c r="H117" s="77" t="s">
        <v>7090</v>
      </c>
      <c r="I117" s="77" t="s">
        <v>5840</v>
      </c>
      <c r="J117" s="77" t="s">
        <v>85</v>
      </c>
      <c r="K117" s="77">
        <v>7201</v>
      </c>
      <c r="L117" s="77" t="s">
        <v>7279</v>
      </c>
      <c r="M117" s="77" t="s">
        <v>7280</v>
      </c>
      <c r="N117" s="77" t="s">
        <v>7281</v>
      </c>
      <c r="O117" s="77" t="s">
        <v>1654</v>
      </c>
      <c r="P117" s="77">
        <v>83201</v>
      </c>
      <c r="Q117" s="77" t="s">
        <v>5843</v>
      </c>
      <c r="R117" s="77"/>
      <c r="S117" s="77"/>
      <c r="T117" s="77"/>
      <c r="U117" s="77">
        <v>12005833</v>
      </c>
      <c r="V117" s="77">
        <v>15</v>
      </c>
      <c r="W117" s="77" t="s">
        <v>509</v>
      </c>
      <c r="X117" s="77">
        <v>475</v>
      </c>
      <c r="Y117" s="77">
        <v>600</v>
      </c>
      <c r="Z117" s="77">
        <v>20</v>
      </c>
      <c r="AA117" s="89">
        <f t="shared" si="3"/>
        <v>0.28499999999999998</v>
      </c>
      <c r="AB117" s="77" t="s">
        <v>70</v>
      </c>
      <c r="AC117" s="78">
        <v>44681</v>
      </c>
      <c r="AD117" s="77"/>
      <c r="AE117" s="77"/>
      <c r="AF117" s="77" t="str">
        <f t="shared" si="4"/>
        <v>5Y86267</v>
      </c>
      <c r="AG117" s="77">
        <f t="shared" si="5"/>
        <v>600</v>
      </c>
      <c r="AH117" s="77">
        <f t="shared" si="5"/>
        <v>20</v>
      </c>
      <c r="AI117" s="89">
        <f t="shared" si="5"/>
        <v>0.28499999999999998</v>
      </c>
      <c r="AJ117" s="77" t="s">
        <v>7142</v>
      </c>
      <c r="AK117" s="77" t="s">
        <v>7395</v>
      </c>
      <c r="AL117" s="78">
        <v>44674</v>
      </c>
      <c r="AM117" s="78">
        <v>44672</v>
      </c>
      <c r="AN117" s="78">
        <v>44677</v>
      </c>
      <c r="AO117" s="78">
        <v>44677</v>
      </c>
      <c r="AP117" s="78">
        <v>44677</v>
      </c>
      <c r="AQ117" s="77" t="s">
        <v>89</v>
      </c>
      <c r="AR117" s="77"/>
      <c r="AS117" s="275"/>
      <c r="AT117" s="275"/>
      <c r="AU117" s="275"/>
      <c r="AV117" s="275"/>
      <c r="AW117" s="142" t="s">
        <v>1198</v>
      </c>
      <c r="AX117" s="77"/>
      <c r="AY117" s="127"/>
      <c r="AZ117" s="127"/>
      <c r="BA117" s="127"/>
      <c r="BB117" s="127"/>
      <c r="BC117" s="127"/>
      <c r="BD117" s="127"/>
      <c r="BE117" s="77"/>
      <c r="BF117" s="77"/>
      <c r="BG117" s="77"/>
      <c r="BH117" s="77"/>
    </row>
    <row r="118" spans="1:60">
      <c r="A118" s="77" t="s">
        <v>55</v>
      </c>
      <c r="B118" s="77" t="s">
        <v>56</v>
      </c>
      <c r="C118" s="77" t="s">
        <v>7396</v>
      </c>
      <c r="D118" s="78">
        <v>44651</v>
      </c>
      <c r="E118" s="77" t="s">
        <v>7278</v>
      </c>
      <c r="F118" s="77" t="s">
        <v>85</v>
      </c>
      <c r="G118" s="77" t="s">
        <v>5855</v>
      </c>
      <c r="H118" s="77" t="s">
        <v>5856</v>
      </c>
      <c r="I118" s="77" t="s">
        <v>6216</v>
      </c>
      <c r="J118" s="77" t="s">
        <v>85</v>
      </c>
      <c r="K118" s="77">
        <v>8902</v>
      </c>
      <c r="L118" s="77" t="s">
        <v>7279</v>
      </c>
      <c r="M118" s="77" t="s">
        <v>7280</v>
      </c>
      <c r="N118" s="77" t="s">
        <v>7281</v>
      </c>
      <c r="O118" s="77" t="s">
        <v>1654</v>
      </c>
      <c r="P118" s="77">
        <v>83201</v>
      </c>
      <c r="Q118" s="77" t="s">
        <v>5843</v>
      </c>
      <c r="R118" s="77"/>
      <c r="S118" s="77"/>
      <c r="T118" s="77"/>
      <c r="U118" s="77">
        <v>12005833</v>
      </c>
      <c r="V118" s="77">
        <v>15</v>
      </c>
      <c r="W118" s="77" t="s">
        <v>509</v>
      </c>
      <c r="X118" s="77">
        <v>475</v>
      </c>
      <c r="Y118" s="77">
        <v>600</v>
      </c>
      <c r="Z118" s="77">
        <v>20</v>
      </c>
      <c r="AA118" s="89">
        <f t="shared" si="3"/>
        <v>0.28499999999999998</v>
      </c>
      <c r="AB118" s="77" t="s">
        <v>70</v>
      </c>
      <c r="AC118" s="78">
        <v>44681</v>
      </c>
      <c r="AD118" s="77"/>
      <c r="AE118" s="77"/>
      <c r="AF118" s="77" t="str">
        <f t="shared" si="4"/>
        <v>5X89985</v>
      </c>
      <c r="AG118" s="77">
        <f t="shared" si="5"/>
        <v>600</v>
      </c>
      <c r="AH118" s="77">
        <f t="shared" si="5"/>
        <v>20</v>
      </c>
      <c r="AI118" s="89">
        <f t="shared" si="5"/>
        <v>0.28499999999999998</v>
      </c>
      <c r="AJ118" s="77" t="s">
        <v>7142</v>
      </c>
      <c r="AK118" s="77" t="s">
        <v>7396</v>
      </c>
      <c r="AL118" s="78">
        <v>44673</v>
      </c>
      <c r="AM118" s="78">
        <v>44673</v>
      </c>
      <c r="AN118" s="78">
        <v>44677</v>
      </c>
      <c r="AO118" s="78">
        <v>44677</v>
      </c>
      <c r="AP118" s="78">
        <v>44677</v>
      </c>
      <c r="AQ118" s="77" t="s">
        <v>89</v>
      </c>
      <c r="AR118" s="77"/>
      <c r="AS118" s="275"/>
      <c r="AT118" s="275"/>
      <c r="AU118" s="275"/>
      <c r="AV118" s="275"/>
      <c r="AW118" s="142" t="s">
        <v>1198</v>
      </c>
      <c r="AX118" s="77"/>
      <c r="AY118" s="127"/>
      <c r="AZ118" s="127"/>
      <c r="BA118" s="127"/>
      <c r="BB118" s="127"/>
      <c r="BC118" s="127"/>
      <c r="BD118" s="127"/>
      <c r="BE118" s="77"/>
      <c r="BF118" s="77"/>
      <c r="BG118" s="77"/>
      <c r="BH118" s="77"/>
    </row>
    <row r="119" spans="1:60">
      <c r="A119" s="77" t="s">
        <v>55</v>
      </c>
      <c r="B119" s="77" t="s">
        <v>56</v>
      </c>
      <c r="C119" s="84" t="s">
        <v>7397</v>
      </c>
      <c r="D119" s="78">
        <v>44651</v>
      </c>
      <c r="E119" s="77" t="s">
        <v>7278</v>
      </c>
      <c r="F119" s="77" t="s">
        <v>85</v>
      </c>
      <c r="G119" s="77" t="s">
        <v>7089</v>
      </c>
      <c r="H119" s="77" t="s">
        <v>7090</v>
      </c>
      <c r="I119" s="77" t="s">
        <v>5840</v>
      </c>
      <c r="J119" s="77" t="s">
        <v>85</v>
      </c>
      <c r="K119" s="77">
        <v>7201</v>
      </c>
      <c r="L119" s="77" t="s">
        <v>7279</v>
      </c>
      <c r="M119" s="77" t="s">
        <v>7280</v>
      </c>
      <c r="N119" s="77" t="s">
        <v>7281</v>
      </c>
      <c r="O119" s="77" t="s">
        <v>1654</v>
      </c>
      <c r="P119" s="77">
        <v>83201</v>
      </c>
      <c r="Q119" s="77" t="s">
        <v>5843</v>
      </c>
      <c r="R119" s="77"/>
      <c r="S119" s="77"/>
      <c r="T119" s="77"/>
      <c r="U119" s="77">
        <v>12005833</v>
      </c>
      <c r="V119" s="77">
        <v>15</v>
      </c>
      <c r="W119" s="77" t="s">
        <v>509</v>
      </c>
      <c r="X119" s="77">
        <v>475</v>
      </c>
      <c r="Y119" s="77">
        <v>600</v>
      </c>
      <c r="Z119" s="77">
        <v>20</v>
      </c>
      <c r="AA119" s="89">
        <f t="shared" si="3"/>
        <v>0.28499999999999998</v>
      </c>
      <c r="AB119" s="77" t="s">
        <v>70</v>
      </c>
      <c r="AC119" s="78">
        <v>44681</v>
      </c>
      <c r="AD119" s="77"/>
      <c r="AE119" s="77"/>
      <c r="AF119" s="77" t="str">
        <f t="shared" si="4"/>
        <v>6E52635</v>
      </c>
      <c r="AG119" s="77">
        <f t="shared" si="5"/>
        <v>600</v>
      </c>
      <c r="AH119" s="77">
        <f t="shared" si="5"/>
        <v>20</v>
      </c>
      <c r="AI119" s="89">
        <f t="shared" si="5"/>
        <v>0.28499999999999998</v>
      </c>
      <c r="AJ119" s="77" t="s">
        <v>7142</v>
      </c>
      <c r="AK119" s="84" t="s">
        <v>7397</v>
      </c>
      <c r="AL119" s="78">
        <v>44673</v>
      </c>
      <c r="AM119" s="78">
        <v>44673</v>
      </c>
      <c r="AN119" s="78">
        <v>44677</v>
      </c>
      <c r="AO119" s="78">
        <v>44677</v>
      </c>
      <c r="AP119" s="78">
        <v>44677</v>
      </c>
      <c r="AQ119" s="77" t="s">
        <v>89</v>
      </c>
      <c r="AR119" s="77"/>
      <c r="AS119" s="275"/>
      <c r="AT119" s="275"/>
      <c r="AU119" s="275"/>
      <c r="AV119" s="275"/>
      <c r="AW119" s="142" t="s">
        <v>1198</v>
      </c>
      <c r="AX119" s="77"/>
      <c r="AY119" s="127"/>
      <c r="AZ119" s="127"/>
      <c r="BA119" s="127"/>
      <c r="BB119" s="127"/>
      <c r="BC119" s="127"/>
      <c r="BD119" s="127"/>
      <c r="BE119" s="77"/>
      <c r="BF119" s="77"/>
      <c r="BG119" s="77"/>
      <c r="BH119" s="77"/>
    </row>
    <row r="120" spans="1:60">
      <c r="A120" s="77" t="s">
        <v>55</v>
      </c>
      <c r="B120" s="77" t="s">
        <v>56</v>
      </c>
      <c r="C120" s="84" t="s">
        <v>7398</v>
      </c>
      <c r="D120" s="78">
        <v>44651</v>
      </c>
      <c r="E120" s="77" t="s">
        <v>7278</v>
      </c>
      <c r="F120" s="77" t="s">
        <v>85</v>
      </c>
      <c r="G120" s="77" t="s">
        <v>7089</v>
      </c>
      <c r="H120" s="77" t="s">
        <v>7090</v>
      </c>
      <c r="I120" s="77" t="s">
        <v>5840</v>
      </c>
      <c r="J120" s="77" t="s">
        <v>85</v>
      </c>
      <c r="K120" s="77">
        <v>7201</v>
      </c>
      <c r="L120" s="77" t="s">
        <v>7279</v>
      </c>
      <c r="M120" s="77" t="s">
        <v>7280</v>
      </c>
      <c r="N120" s="77" t="s">
        <v>7281</v>
      </c>
      <c r="O120" s="77" t="s">
        <v>1654</v>
      </c>
      <c r="P120" s="77">
        <v>83201</v>
      </c>
      <c r="Q120" s="77" t="s">
        <v>5843</v>
      </c>
      <c r="R120" s="77"/>
      <c r="S120" s="77"/>
      <c r="T120" s="77"/>
      <c r="U120" s="77">
        <v>12005833</v>
      </c>
      <c r="V120" s="77">
        <v>15</v>
      </c>
      <c r="W120" s="77" t="s">
        <v>509</v>
      </c>
      <c r="X120" s="77">
        <v>475</v>
      </c>
      <c r="Y120" s="77">
        <v>600</v>
      </c>
      <c r="Z120" s="77">
        <v>20</v>
      </c>
      <c r="AA120" s="89">
        <f t="shared" si="3"/>
        <v>0.28499999999999998</v>
      </c>
      <c r="AB120" s="77" t="s">
        <v>70</v>
      </c>
      <c r="AC120" s="78">
        <v>44681</v>
      </c>
      <c r="AD120" s="77"/>
      <c r="AE120" s="77"/>
      <c r="AF120" s="77" t="str">
        <f t="shared" si="4"/>
        <v>6E52648</v>
      </c>
      <c r="AG120" s="77">
        <f t="shared" si="5"/>
        <v>600</v>
      </c>
      <c r="AH120" s="77">
        <f t="shared" si="5"/>
        <v>20</v>
      </c>
      <c r="AI120" s="89">
        <f t="shared" si="5"/>
        <v>0.28499999999999998</v>
      </c>
      <c r="AJ120" s="77" t="s">
        <v>7142</v>
      </c>
      <c r="AK120" s="84" t="s">
        <v>7398</v>
      </c>
      <c r="AL120" s="78">
        <v>44673</v>
      </c>
      <c r="AM120" s="78">
        <v>44673</v>
      </c>
      <c r="AN120" s="78">
        <v>44677</v>
      </c>
      <c r="AO120" s="78">
        <v>44677</v>
      </c>
      <c r="AP120" s="78">
        <v>44677</v>
      </c>
      <c r="AQ120" s="77" t="s">
        <v>89</v>
      </c>
      <c r="AR120" s="77"/>
      <c r="AS120" s="275"/>
      <c r="AT120" s="275"/>
      <c r="AU120" s="275"/>
      <c r="AV120" s="275"/>
      <c r="AW120" s="142" t="s">
        <v>1198</v>
      </c>
      <c r="AX120" s="77"/>
      <c r="AY120" s="127"/>
      <c r="AZ120" s="127"/>
      <c r="BA120" s="127"/>
      <c r="BB120" s="127"/>
      <c r="BC120" s="127"/>
      <c r="BD120" s="127"/>
      <c r="BE120" s="77"/>
      <c r="BF120" s="77"/>
      <c r="BG120" s="77"/>
      <c r="BH120" s="77"/>
    </row>
    <row r="121" spans="1:60">
      <c r="A121" s="77" t="s">
        <v>55</v>
      </c>
      <c r="B121" s="77" t="s">
        <v>56</v>
      </c>
      <c r="C121" s="84" t="s">
        <v>7399</v>
      </c>
      <c r="D121" s="78">
        <v>44651</v>
      </c>
      <c r="E121" s="77" t="s">
        <v>7278</v>
      </c>
      <c r="F121" s="77" t="s">
        <v>85</v>
      </c>
      <c r="G121" s="77" t="s">
        <v>7089</v>
      </c>
      <c r="H121" s="77" t="s">
        <v>7090</v>
      </c>
      <c r="I121" s="77" t="s">
        <v>5840</v>
      </c>
      <c r="J121" s="77" t="s">
        <v>85</v>
      </c>
      <c r="K121" s="77">
        <v>7201</v>
      </c>
      <c r="L121" s="77" t="s">
        <v>7279</v>
      </c>
      <c r="M121" s="77" t="s">
        <v>7280</v>
      </c>
      <c r="N121" s="77" t="s">
        <v>7281</v>
      </c>
      <c r="O121" s="77" t="s">
        <v>1654</v>
      </c>
      <c r="P121" s="77">
        <v>83201</v>
      </c>
      <c r="Q121" s="77" t="s">
        <v>5843</v>
      </c>
      <c r="R121" s="77"/>
      <c r="S121" s="77"/>
      <c r="T121" s="77"/>
      <c r="U121" s="77">
        <v>12005833</v>
      </c>
      <c r="V121" s="77">
        <v>15</v>
      </c>
      <c r="W121" s="77" t="s">
        <v>509</v>
      </c>
      <c r="X121" s="77">
        <v>475</v>
      </c>
      <c r="Y121" s="77">
        <v>600</v>
      </c>
      <c r="Z121" s="77">
        <v>20</v>
      </c>
      <c r="AA121" s="89">
        <f t="shared" si="3"/>
        <v>0.28499999999999998</v>
      </c>
      <c r="AB121" s="77" t="s">
        <v>70</v>
      </c>
      <c r="AC121" s="78">
        <v>44681</v>
      </c>
      <c r="AD121" s="77"/>
      <c r="AE121" s="77"/>
      <c r="AF121" s="77" t="str">
        <f t="shared" si="4"/>
        <v>6E52664</v>
      </c>
      <c r="AG121" s="77">
        <f t="shared" si="5"/>
        <v>600</v>
      </c>
      <c r="AH121" s="77">
        <f t="shared" si="5"/>
        <v>20</v>
      </c>
      <c r="AI121" s="89">
        <f t="shared" si="5"/>
        <v>0.28499999999999998</v>
      </c>
      <c r="AJ121" s="77" t="s">
        <v>7142</v>
      </c>
      <c r="AK121" s="84" t="s">
        <v>7399</v>
      </c>
      <c r="AL121" s="78">
        <v>44673</v>
      </c>
      <c r="AM121" s="78">
        <v>44673</v>
      </c>
      <c r="AN121" s="78">
        <v>44677</v>
      </c>
      <c r="AO121" s="78">
        <v>44677</v>
      </c>
      <c r="AP121" s="78">
        <v>44677</v>
      </c>
      <c r="AQ121" s="77" t="s">
        <v>89</v>
      </c>
      <c r="AR121" s="77"/>
      <c r="AS121" s="275"/>
      <c r="AT121" s="275"/>
      <c r="AU121" s="275"/>
      <c r="AV121" s="275"/>
      <c r="AW121" s="142" t="s">
        <v>1198</v>
      </c>
      <c r="AX121" s="77"/>
      <c r="AY121" s="127"/>
      <c r="AZ121" s="127"/>
      <c r="BA121" s="127"/>
      <c r="BB121" s="127"/>
      <c r="BC121" s="127"/>
      <c r="BD121" s="127"/>
      <c r="BE121" s="77"/>
      <c r="BF121" s="77"/>
      <c r="BG121" s="77"/>
      <c r="BH121" s="77"/>
    </row>
    <row r="122" spans="1:60">
      <c r="A122" s="77" t="s">
        <v>55</v>
      </c>
      <c r="B122" s="77" t="s">
        <v>56</v>
      </c>
      <c r="C122" s="84" t="s">
        <v>7400</v>
      </c>
      <c r="D122" s="78">
        <v>44651</v>
      </c>
      <c r="E122" s="77" t="s">
        <v>7278</v>
      </c>
      <c r="F122" s="77" t="s">
        <v>85</v>
      </c>
      <c r="G122" s="77" t="s">
        <v>7089</v>
      </c>
      <c r="H122" s="77" t="s">
        <v>7090</v>
      </c>
      <c r="I122" s="77" t="s">
        <v>5840</v>
      </c>
      <c r="J122" s="77" t="s">
        <v>85</v>
      </c>
      <c r="K122" s="77">
        <v>7201</v>
      </c>
      <c r="L122" s="77" t="s">
        <v>7279</v>
      </c>
      <c r="M122" s="77" t="s">
        <v>7280</v>
      </c>
      <c r="N122" s="77" t="s">
        <v>7281</v>
      </c>
      <c r="O122" s="77" t="s">
        <v>1654</v>
      </c>
      <c r="P122" s="77">
        <v>83201</v>
      </c>
      <c r="Q122" s="77" t="s">
        <v>5843</v>
      </c>
      <c r="R122" s="77"/>
      <c r="S122" s="77"/>
      <c r="T122" s="77"/>
      <c r="U122" s="77">
        <v>12005833</v>
      </c>
      <c r="V122" s="77">
        <v>15</v>
      </c>
      <c r="W122" s="77" t="s">
        <v>509</v>
      </c>
      <c r="X122" s="77">
        <v>475</v>
      </c>
      <c r="Y122" s="77">
        <v>600</v>
      </c>
      <c r="Z122" s="77">
        <v>20</v>
      </c>
      <c r="AA122" s="89">
        <f t="shared" si="3"/>
        <v>0.28499999999999998</v>
      </c>
      <c r="AB122" s="77" t="s">
        <v>70</v>
      </c>
      <c r="AC122" s="78">
        <v>44681</v>
      </c>
      <c r="AD122" s="77"/>
      <c r="AE122" s="77"/>
      <c r="AF122" s="77" t="str">
        <f t="shared" si="4"/>
        <v>6E52690</v>
      </c>
      <c r="AG122" s="77">
        <f t="shared" si="5"/>
        <v>600</v>
      </c>
      <c r="AH122" s="77">
        <f t="shared" si="5"/>
        <v>20</v>
      </c>
      <c r="AI122" s="89">
        <f t="shared" si="5"/>
        <v>0.28499999999999998</v>
      </c>
      <c r="AJ122" s="77" t="s">
        <v>7142</v>
      </c>
      <c r="AK122" s="84" t="s">
        <v>7400</v>
      </c>
      <c r="AL122" s="78">
        <v>44673</v>
      </c>
      <c r="AM122" s="78">
        <v>44673</v>
      </c>
      <c r="AN122" s="78">
        <v>44677</v>
      </c>
      <c r="AO122" s="78">
        <v>44677</v>
      </c>
      <c r="AP122" s="78">
        <v>44677</v>
      </c>
      <c r="AQ122" s="77" t="s">
        <v>89</v>
      </c>
      <c r="AR122" s="77"/>
      <c r="AS122" s="275"/>
      <c r="AT122" s="275"/>
      <c r="AU122" s="275"/>
      <c r="AV122" s="275"/>
      <c r="AW122" s="142" t="s">
        <v>1198</v>
      </c>
      <c r="AX122" s="77"/>
      <c r="AY122" s="127"/>
      <c r="AZ122" s="127"/>
      <c r="BA122" s="127"/>
      <c r="BB122" s="127"/>
      <c r="BC122" s="127"/>
      <c r="BD122" s="127"/>
      <c r="BE122" s="77"/>
      <c r="BF122" s="77"/>
      <c r="BG122" s="77"/>
      <c r="BH122" s="77"/>
    </row>
    <row r="123" spans="1:60">
      <c r="A123" s="77" t="s">
        <v>55</v>
      </c>
      <c r="B123" s="77" t="s">
        <v>56</v>
      </c>
      <c r="C123" s="84" t="s">
        <v>7401</v>
      </c>
      <c r="D123" s="78">
        <v>44651</v>
      </c>
      <c r="E123" s="77" t="s">
        <v>7278</v>
      </c>
      <c r="F123" s="77" t="s">
        <v>85</v>
      </c>
      <c r="G123" s="77" t="s">
        <v>7089</v>
      </c>
      <c r="H123" s="77" t="s">
        <v>7090</v>
      </c>
      <c r="I123" s="77" t="s">
        <v>5840</v>
      </c>
      <c r="J123" s="77" t="s">
        <v>85</v>
      </c>
      <c r="K123" s="77">
        <v>7201</v>
      </c>
      <c r="L123" s="77" t="s">
        <v>7279</v>
      </c>
      <c r="M123" s="77" t="s">
        <v>7280</v>
      </c>
      <c r="N123" s="77" t="s">
        <v>7281</v>
      </c>
      <c r="O123" s="77" t="s">
        <v>1654</v>
      </c>
      <c r="P123" s="77">
        <v>83201</v>
      </c>
      <c r="Q123" s="77" t="s">
        <v>5843</v>
      </c>
      <c r="R123" s="77"/>
      <c r="S123" s="77"/>
      <c r="T123" s="77"/>
      <c r="U123" s="77">
        <v>12005833</v>
      </c>
      <c r="V123" s="77">
        <v>15</v>
      </c>
      <c r="W123" s="77" t="s">
        <v>509</v>
      </c>
      <c r="X123" s="77">
        <v>475</v>
      </c>
      <c r="Y123" s="77">
        <v>600</v>
      </c>
      <c r="Z123" s="77">
        <v>20</v>
      </c>
      <c r="AA123" s="89">
        <f t="shared" si="3"/>
        <v>0.28499999999999998</v>
      </c>
      <c r="AB123" s="77" t="s">
        <v>70</v>
      </c>
      <c r="AC123" s="78">
        <v>44681</v>
      </c>
      <c r="AD123" s="77"/>
      <c r="AE123" s="77"/>
      <c r="AF123" s="77" t="str">
        <f t="shared" si="4"/>
        <v>6E52810</v>
      </c>
      <c r="AG123" s="77">
        <f t="shared" si="5"/>
        <v>600</v>
      </c>
      <c r="AH123" s="77">
        <f t="shared" si="5"/>
        <v>20</v>
      </c>
      <c r="AI123" s="89">
        <f t="shared" si="5"/>
        <v>0.28499999999999998</v>
      </c>
      <c r="AJ123" s="77" t="s">
        <v>7142</v>
      </c>
      <c r="AK123" s="84" t="s">
        <v>7401</v>
      </c>
      <c r="AL123" s="78">
        <v>44673</v>
      </c>
      <c r="AM123" s="78">
        <v>44673</v>
      </c>
      <c r="AN123" s="78">
        <v>44677</v>
      </c>
      <c r="AO123" s="78">
        <v>44677</v>
      </c>
      <c r="AP123" s="78">
        <v>44677</v>
      </c>
      <c r="AQ123" s="77" t="s">
        <v>89</v>
      </c>
      <c r="AR123" s="77"/>
      <c r="AS123" s="275"/>
      <c r="AT123" s="275"/>
      <c r="AU123" s="275"/>
      <c r="AV123" s="275"/>
      <c r="AW123" s="142" t="s">
        <v>1198</v>
      </c>
      <c r="AX123" s="77"/>
      <c r="AY123" s="127"/>
      <c r="AZ123" s="127"/>
      <c r="BA123" s="127"/>
      <c r="BB123" s="127"/>
      <c r="BC123" s="127"/>
      <c r="BD123" s="127"/>
      <c r="BE123" s="77"/>
      <c r="BF123" s="77"/>
      <c r="BG123" s="77"/>
      <c r="BH123" s="77"/>
    </row>
    <row r="124" spans="1:60">
      <c r="A124" s="77" t="s">
        <v>55</v>
      </c>
      <c r="B124" s="77" t="s">
        <v>56</v>
      </c>
      <c r="C124" s="84" t="s">
        <v>7402</v>
      </c>
      <c r="D124" s="78">
        <v>44651</v>
      </c>
      <c r="E124" s="77" t="s">
        <v>7278</v>
      </c>
      <c r="F124" s="77" t="s">
        <v>85</v>
      </c>
      <c r="G124" s="77" t="s">
        <v>7089</v>
      </c>
      <c r="H124" s="77" t="s">
        <v>7090</v>
      </c>
      <c r="I124" s="77" t="s">
        <v>5840</v>
      </c>
      <c r="J124" s="77" t="s">
        <v>85</v>
      </c>
      <c r="K124" s="77">
        <v>7201</v>
      </c>
      <c r="L124" s="77" t="s">
        <v>7279</v>
      </c>
      <c r="M124" s="77" t="s">
        <v>7280</v>
      </c>
      <c r="N124" s="77" t="s">
        <v>7281</v>
      </c>
      <c r="O124" s="77" t="s">
        <v>1654</v>
      </c>
      <c r="P124" s="77">
        <v>83201</v>
      </c>
      <c r="Q124" s="77" t="s">
        <v>5843</v>
      </c>
      <c r="R124" s="77"/>
      <c r="S124" s="77"/>
      <c r="T124" s="77"/>
      <c r="U124" s="77">
        <v>12005833</v>
      </c>
      <c r="V124" s="77">
        <v>15</v>
      </c>
      <c r="W124" s="77" t="s">
        <v>509</v>
      </c>
      <c r="X124" s="77">
        <v>475</v>
      </c>
      <c r="Y124" s="77">
        <v>600</v>
      </c>
      <c r="Z124" s="77">
        <v>20</v>
      </c>
      <c r="AA124" s="89">
        <f t="shared" si="3"/>
        <v>0.28499999999999998</v>
      </c>
      <c r="AB124" s="77" t="s">
        <v>70</v>
      </c>
      <c r="AC124" s="78">
        <v>44681</v>
      </c>
      <c r="AD124" s="77"/>
      <c r="AE124" s="77"/>
      <c r="AF124" s="77" t="str">
        <f t="shared" si="4"/>
        <v>6E52711</v>
      </c>
      <c r="AG124" s="77">
        <f t="shared" si="5"/>
        <v>600</v>
      </c>
      <c r="AH124" s="77">
        <f t="shared" si="5"/>
        <v>20</v>
      </c>
      <c r="AI124" s="89">
        <f t="shared" si="5"/>
        <v>0.28499999999999998</v>
      </c>
      <c r="AJ124" s="77" t="s">
        <v>7142</v>
      </c>
      <c r="AK124" s="84" t="s">
        <v>7402</v>
      </c>
      <c r="AL124" s="78">
        <v>44673</v>
      </c>
      <c r="AM124" s="78">
        <v>44673</v>
      </c>
      <c r="AN124" s="78">
        <v>44677</v>
      </c>
      <c r="AO124" s="78">
        <v>44677</v>
      </c>
      <c r="AP124" s="78">
        <v>44677</v>
      </c>
      <c r="AQ124" s="77" t="s">
        <v>89</v>
      </c>
      <c r="AR124" s="77"/>
      <c r="AS124" s="275"/>
      <c r="AT124" s="275"/>
      <c r="AU124" s="275"/>
      <c r="AV124" s="275"/>
      <c r="AW124" s="142" t="s">
        <v>1198</v>
      </c>
      <c r="AX124" s="77"/>
      <c r="AY124" s="127"/>
      <c r="AZ124" s="127"/>
      <c r="BA124" s="127"/>
      <c r="BB124" s="127"/>
      <c r="BC124" s="127"/>
      <c r="BD124" s="127"/>
      <c r="BE124" s="77"/>
      <c r="BF124" s="77"/>
      <c r="BG124" s="77"/>
      <c r="BH124" s="77"/>
    </row>
    <row r="125" spans="1:60">
      <c r="A125" s="77" t="s">
        <v>55</v>
      </c>
      <c r="B125" s="77" t="s">
        <v>56</v>
      </c>
      <c r="C125" s="77" t="s">
        <v>7403</v>
      </c>
      <c r="D125" s="78">
        <v>44651</v>
      </c>
      <c r="E125" s="77" t="s">
        <v>7278</v>
      </c>
      <c r="F125" s="77" t="s">
        <v>85</v>
      </c>
      <c r="G125" s="77" t="s">
        <v>7089</v>
      </c>
      <c r="H125" s="77" t="s">
        <v>7090</v>
      </c>
      <c r="I125" s="77" t="s">
        <v>5840</v>
      </c>
      <c r="J125" s="77" t="s">
        <v>85</v>
      </c>
      <c r="K125" s="77">
        <v>7201</v>
      </c>
      <c r="L125" s="77" t="s">
        <v>7279</v>
      </c>
      <c r="M125" s="77" t="s">
        <v>7280</v>
      </c>
      <c r="N125" s="77" t="s">
        <v>7281</v>
      </c>
      <c r="O125" s="77" t="s">
        <v>1654</v>
      </c>
      <c r="P125" s="77">
        <v>83201</v>
      </c>
      <c r="Q125" s="77" t="s">
        <v>5843</v>
      </c>
      <c r="R125" s="77"/>
      <c r="S125" s="77"/>
      <c r="T125" s="77"/>
      <c r="U125" s="77">
        <v>12005833</v>
      </c>
      <c r="V125" s="77">
        <v>15</v>
      </c>
      <c r="W125" s="77" t="s">
        <v>509</v>
      </c>
      <c r="X125" s="77">
        <v>475</v>
      </c>
      <c r="Y125" s="77">
        <v>600</v>
      </c>
      <c r="Z125" s="77">
        <v>20</v>
      </c>
      <c r="AA125" s="89">
        <f t="shared" si="3"/>
        <v>0.28499999999999998</v>
      </c>
      <c r="AB125" s="77" t="s">
        <v>70</v>
      </c>
      <c r="AC125" s="78">
        <v>44681</v>
      </c>
      <c r="AD125" s="77"/>
      <c r="AE125" s="77"/>
      <c r="AF125" s="77" t="str">
        <f t="shared" si="4"/>
        <v>5Y86211</v>
      </c>
      <c r="AG125" s="77">
        <f t="shared" si="5"/>
        <v>600</v>
      </c>
      <c r="AH125" s="77">
        <f t="shared" si="5"/>
        <v>20</v>
      </c>
      <c r="AI125" s="89">
        <f t="shared" si="5"/>
        <v>0.28499999999999998</v>
      </c>
      <c r="AJ125" s="77" t="s">
        <v>7142</v>
      </c>
      <c r="AK125" s="77" t="s">
        <v>7403</v>
      </c>
      <c r="AL125" s="78">
        <v>44674</v>
      </c>
      <c r="AM125" s="78">
        <v>44674</v>
      </c>
      <c r="AN125" s="78">
        <v>44677</v>
      </c>
      <c r="AO125" s="78">
        <v>44677</v>
      </c>
      <c r="AP125" s="78">
        <v>44677</v>
      </c>
      <c r="AQ125" s="77" t="s">
        <v>89</v>
      </c>
      <c r="AR125" s="77"/>
      <c r="AS125" s="275"/>
      <c r="AT125" s="275"/>
      <c r="AU125" s="275"/>
      <c r="AV125" s="275"/>
      <c r="AW125" s="142" t="s">
        <v>1198</v>
      </c>
      <c r="AX125" s="77"/>
      <c r="AY125" s="127"/>
      <c r="AZ125" s="127"/>
      <c r="BA125" s="127"/>
      <c r="BB125" s="127"/>
      <c r="BC125" s="127"/>
      <c r="BD125" s="127"/>
      <c r="BE125" s="77"/>
      <c r="BF125" s="77"/>
      <c r="BG125" s="77"/>
      <c r="BH125" s="77"/>
    </row>
    <row r="126" spans="1:60">
      <c r="A126" s="77" t="s">
        <v>55</v>
      </c>
      <c r="B126" s="77" t="s">
        <v>56</v>
      </c>
      <c r="C126" s="77" t="s">
        <v>7404</v>
      </c>
      <c r="D126" s="78">
        <v>44651</v>
      </c>
      <c r="E126" s="77" t="s">
        <v>7278</v>
      </c>
      <c r="F126" s="77" t="s">
        <v>85</v>
      </c>
      <c r="G126" s="77" t="s">
        <v>7089</v>
      </c>
      <c r="H126" s="77" t="s">
        <v>7090</v>
      </c>
      <c r="I126" s="77" t="s">
        <v>5840</v>
      </c>
      <c r="J126" s="77" t="s">
        <v>85</v>
      </c>
      <c r="K126" s="77">
        <v>7201</v>
      </c>
      <c r="L126" s="77" t="s">
        <v>7279</v>
      </c>
      <c r="M126" s="77" t="s">
        <v>7280</v>
      </c>
      <c r="N126" s="77" t="s">
        <v>7281</v>
      </c>
      <c r="O126" s="77" t="s">
        <v>1654</v>
      </c>
      <c r="P126" s="77">
        <v>83201</v>
      </c>
      <c r="Q126" s="77" t="s">
        <v>5843</v>
      </c>
      <c r="R126" s="77"/>
      <c r="S126" s="77"/>
      <c r="T126" s="77"/>
      <c r="U126" s="77">
        <v>12005833</v>
      </c>
      <c r="V126" s="77">
        <v>15</v>
      </c>
      <c r="W126" s="77" t="s">
        <v>509</v>
      </c>
      <c r="X126" s="77">
        <v>475</v>
      </c>
      <c r="Y126" s="77">
        <v>600</v>
      </c>
      <c r="Z126" s="77">
        <v>20</v>
      </c>
      <c r="AA126" s="89">
        <f t="shared" si="3"/>
        <v>0.28499999999999998</v>
      </c>
      <c r="AB126" s="77" t="s">
        <v>70</v>
      </c>
      <c r="AC126" s="78">
        <v>44681</v>
      </c>
      <c r="AD126" s="77"/>
      <c r="AE126" s="77"/>
      <c r="AF126" s="77" t="str">
        <f t="shared" si="4"/>
        <v>5Y86236</v>
      </c>
      <c r="AG126" s="77">
        <f t="shared" si="5"/>
        <v>600</v>
      </c>
      <c r="AH126" s="77">
        <f t="shared" si="5"/>
        <v>20</v>
      </c>
      <c r="AI126" s="89">
        <f t="shared" si="5"/>
        <v>0.28499999999999998</v>
      </c>
      <c r="AJ126" s="77" t="s">
        <v>7142</v>
      </c>
      <c r="AK126" s="77" t="s">
        <v>7404</v>
      </c>
      <c r="AL126" s="78">
        <v>44674</v>
      </c>
      <c r="AM126" s="78">
        <v>44674</v>
      </c>
      <c r="AN126" s="78">
        <v>44677</v>
      </c>
      <c r="AO126" s="78">
        <v>44677</v>
      </c>
      <c r="AP126" s="78">
        <v>44677</v>
      </c>
      <c r="AQ126" s="77" t="s">
        <v>89</v>
      </c>
      <c r="AR126" s="77"/>
      <c r="AS126" s="275"/>
      <c r="AT126" s="275"/>
      <c r="AU126" s="275"/>
      <c r="AV126" s="275"/>
      <c r="AW126" s="142" t="s">
        <v>1198</v>
      </c>
      <c r="AX126" s="77"/>
      <c r="AY126" s="127"/>
      <c r="AZ126" s="127"/>
      <c r="BA126" s="127"/>
      <c r="BB126" s="127"/>
      <c r="BC126" s="127"/>
      <c r="BD126" s="127"/>
      <c r="BE126" s="77"/>
      <c r="BF126" s="77"/>
      <c r="BG126" s="77"/>
      <c r="BH126" s="77"/>
    </row>
    <row r="127" spans="1:60">
      <c r="A127" s="77" t="s">
        <v>55</v>
      </c>
      <c r="B127" s="77" t="s">
        <v>56</v>
      </c>
      <c r="C127" s="77" t="s">
        <v>7405</v>
      </c>
      <c r="D127" s="78">
        <v>44651</v>
      </c>
      <c r="E127" s="77" t="s">
        <v>7278</v>
      </c>
      <c r="F127" s="77" t="s">
        <v>85</v>
      </c>
      <c r="G127" s="77" t="s">
        <v>7089</v>
      </c>
      <c r="H127" s="77" t="s">
        <v>7090</v>
      </c>
      <c r="I127" s="77" t="s">
        <v>5840</v>
      </c>
      <c r="J127" s="77" t="s">
        <v>85</v>
      </c>
      <c r="K127" s="77">
        <v>7201</v>
      </c>
      <c r="L127" s="77" t="s">
        <v>7279</v>
      </c>
      <c r="M127" s="77" t="s">
        <v>7280</v>
      </c>
      <c r="N127" s="77" t="s">
        <v>7281</v>
      </c>
      <c r="O127" s="77" t="s">
        <v>1654</v>
      </c>
      <c r="P127" s="77">
        <v>83201</v>
      </c>
      <c r="Q127" s="77" t="s">
        <v>5843</v>
      </c>
      <c r="R127" s="77"/>
      <c r="S127" s="77"/>
      <c r="T127" s="77"/>
      <c r="U127" s="77">
        <v>12005833</v>
      </c>
      <c r="V127" s="77">
        <v>15</v>
      </c>
      <c r="W127" s="77" t="s">
        <v>509</v>
      </c>
      <c r="X127" s="77">
        <v>475</v>
      </c>
      <c r="Y127" s="77">
        <v>600</v>
      </c>
      <c r="Z127" s="77">
        <v>20</v>
      </c>
      <c r="AA127" s="89">
        <f t="shared" si="3"/>
        <v>0.28499999999999998</v>
      </c>
      <c r="AB127" s="77" t="s">
        <v>70</v>
      </c>
      <c r="AC127" s="78">
        <v>44681</v>
      </c>
      <c r="AD127" s="77"/>
      <c r="AE127" s="77"/>
      <c r="AF127" s="77" t="str">
        <f t="shared" si="4"/>
        <v>5Y86256</v>
      </c>
      <c r="AG127" s="77">
        <f t="shared" si="5"/>
        <v>600</v>
      </c>
      <c r="AH127" s="77">
        <f t="shared" si="5"/>
        <v>20</v>
      </c>
      <c r="AI127" s="89">
        <f t="shared" si="5"/>
        <v>0.28499999999999998</v>
      </c>
      <c r="AJ127" s="77" t="s">
        <v>7142</v>
      </c>
      <c r="AK127" s="77" t="s">
        <v>7405</v>
      </c>
      <c r="AL127" s="78">
        <v>44674</v>
      </c>
      <c r="AM127" s="78">
        <v>44674</v>
      </c>
      <c r="AN127" s="78">
        <v>44677</v>
      </c>
      <c r="AO127" s="78">
        <v>44677</v>
      </c>
      <c r="AP127" s="78">
        <v>44677</v>
      </c>
      <c r="AQ127" s="77" t="s">
        <v>89</v>
      </c>
      <c r="AR127" s="77"/>
      <c r="AS127" s="275"/>
      <c r="AT127" s="275"/>
      <c r="AU127" s="275"/>
      <c r="AV127" s="275"/>
      <c r="AW127" s="142" t="s">
        <v>1198</v>
      </c>
      <c r="AX127" s="77"/>
      <c r="AY127" s="127"/>
      <c r="AZ127" s="127"/>
      <c r="BA127" s="127"/>
      <c r="BB127" s="127"/>
      <c r="BC127" s="127"/>
      <c r="BD127" s="127"/>
      <c r="BE127" s="77"/>
      <c r="BF127" s="77"/>
      <c r="BG127" s="77"/>
      <c r="BH127" s="77"/>
    </row>
    <row r="128" spans="1:60">
      <c r="A128" s="77" t="s">
        <v>55</v>
      </c>
      <c r="B128" s="77" t="s">
        <v>56</v>
      </c>
      <c r="C128" s="77" t="s">
        <v>7406</v>
      </c>
      <c r="D128" s="78">
        <v>44651</v>
      </c>
      <c r="E128" s="77" t="s">
        <v>7278</v>
      </c>
      <c r="F128" s="77" t="s">
        <v>85</v>
      </c>
      <c r="G128" s="77" t="s">
        <v>7089</v>
      </c>
      <c r="H128" s="77" t="s">
        <v>7090</v>
      </c>
      <c r="I128" s="77" t="s">
        <v>5840</v>
      </c>
      <c r="J128" s="77" t="s">
        <v>85</v>
      </c>
      <c r="K128" s="77">
        <v>7201</v>
      </c>
      <c r="L128" s="77" t="s">
        <v>7279</v>
      </c>
      <c r="M128" s="77" t="s">
        <v>7280</v>
      </c>
      <c r="N128" s="77" t="s">
        <v>7281</v>
      </c>
      <c r="O128" s="77" t="s">
        <v>1654</v>
      </c>
      <c r="P128" s="77">
        <v>83201</v>
      </c>
      <c r="Q128" s="77" t="s">
        <v>5843</v>
      </c>
      <c r="R128" s="77"/>
      <c r="S128" s="77"/>
      <c r="T128" s="77"/>
      <c r="U128" s="77">
        <v>12005833</v>
      </c>
      <c r="V128" s="77">
        <v>15</v>
      </c>
      <c r="W128" s="77" t="s">
        <v>509</v>
      </c>
      <c r="X128" s="77">
        <v>475</v>
      </c>
      <c r="Y128" s="77">
        <v>600</v>
      </c>
      <c r="Z128" s="77">
        <v>20</v>
      </c>
      <c r="AA128" s="89">
        <f t="shared" si="3"/>
        <v>0.28499999999999998</v>
      </c>
      <c r="AB128" s="77" t="s">
        <v>70</v>
      </c>
      <c r="AC128" s="78">
        <v>44681</v>
      </c>
      <c r="AD128" s="77"/>
      <c r="AE128" s="77"/>
      <c r="AF128" s="77" t="str">
        <f t="shared" si="4"/>
        <v>5Y86271</v>
      </c>
      <c r="AG128" s="77">
        <f t="shared" si="5"/>
        <v>600</v>
      </c>
      <c r="AH128" s="77">
        <f t="shared" si="5"/>
        <v>20</v>
      </c>
      <c r="AI128" s="89">
        <f t="shared" si="5"/>
        <v>0.28499999999999998</v>
      </c>
      <c r="AJ128" s="77" t="s">
        <v>7142</v>
      </c>
      <c r="AK128" s="77" t="s">
        <v>7406</v>
      </c>
      <c r="AL128" s="78">
        <v>44674</v>
      </c>
      <c r="AM128" s="78">
        <v>44674</v>
      </c>
      <c r="AN128" s="78">
        <v>44677</v>
      </c>
      <c r="AO128" s="78">
        <v>44677</v>
      </c>
      <c r="AP128" s="78">
        <v>44677</v>
      </c>
      <c r="AQ128" s="77" t="s">
        <v>89</v>
      </c>
      <c r="AR128" s="77"/>
      <c r="AS128" s="275"/>
      <c r="AT128" s="275"/>
      <c r="AU128" s="275"/>
      <c r="AV128" s="275"/>
      <c r="AW128" s="142" t="s">
        <v>1198</v>
      </c>
      <c r="AX128" s="77"/>
      <c r="AY128" s="127"/>
      <c r="AZ128" s="127"/>
      <c r="BA128" s="127"/>
      <c r="BB128" s="127"/>
      <c r="BC128" s="127"/>
      <c r="BD128" s="127"/>
      <c r="BE128" s="77"/>
      <c r="BF128" s="77"/>
      <c r="BG128" s="77"/>
      <c r="BH128" s="77"/>
    </row>
    <row r="129" spans="1:60">
      <c r="A129" s="77" t="s">
        <v>55</v>
      </c>
      <c r="B129" s="77" t="s">
        <v>56</v>
      </c>
      <c r="C129" s="77" t="s">
        <v>7407</v>
      </c>
      <c r="D129" s="78">
        <v>44651</v>
      </c>
      <c r="E129" s="77" t="s">
        <v>7278</v>
      </c>
      <c r="F129" s="77" t="s">
        <v>85</v>
      </c>
      <c r="G129" s="77" t="s">
        <v>7089</v>
      </c>
      <c r="H129" s="77" t="s">
        <v>7090</v>
      </c>
      <c r="I129" s="77" t="s">
        <v>5840</v>
      </c>
      <c r="J129" s="77" t="s">
        <v>85</v>
      </c>
      <c r="K129" s="77">
        <v>7201</v>
      </c>
      <c r="L129" s="77" t="s">
        <v>7279</v>
      </c>
      <c r="M129" s="77" t="s">
        <v>7280</v>
      </c>
      <c r="N129" s="77" t="s">
        <v>7281</v>
      </c>
      <c r="O129" s="77" t="s">
        <v>1654</v>
      </c>
      <c r="P129" s="77">
        <v>83201</v>
      </c>
      <c r="Q129" s="77" t="s">
        <v>5843</v>
      </c>
      <c r="R129" s="77"/>
      <c r="S129" s="77"/>
      <c r="T129" s="77"/>
      <c r="U129" s="77">
        <v>12005833</v>
      </c>
      <c r="V129" s="77">
        <v>15</v>
      </c>
      <c r="W129" s="77" t="s">
        <v>509</v>
      </c>
      <c r="X129" s="77">
        <v>475</v>
      </c>
      <c r="Y129" s="77">
        <v>600</v>
      </c>
      <c r="Z129" s="77">
        <v>20</v>
      </c>
      <c r="AA129" s="89">
        <f t="shared" si="3"/>
        <v>0.28499999999999998</v>
      </c>
      <c r="AB129" s="77" t="s">
        <v>70</v>
      </c>
      <c r="AC129" s="78">
        <v>44681</v>
      </c>
      <c r="AD129" s="77"/>
      <c r="AE129" s="77"/>
      <c r="AF129" s="77" t="str">
        <f t="shared" si="4"/>
        <v>5Y86290</v>
      </c>
      <c r="AG129" s="77">
        <f t="shared" si="5"/>
        <v>600</v>
      </c>
      <c r="AH129" s="77">
        <f t="shared" si="5"/>
        <v>20</v>
      </c>
      <c r="AI129" s="89">
        <f t="shared" si="5"/>
        <v>0.28499999999999998</v>
      </c>
      <c r="AJ129" s="77" t="s">
        <v>7142</v>
      </c>
      <c r="AK129" s="77" t="s">
        <v>7407</v>
      </c>
      <c r="AL129" s="78">
        <v>44674</v>
      </c>
      <c r="AM129" s="78">
        <v>44674</v>
      </c>
      <c r="AN129" s="78">
        <v>44677</v>
      </c>
      <c r="AO129" s="78">
        <v>44677</v>
      </c>
      <c r="AP129" s="78">
        <v>44677</v>
      </c>
      <c r="AQ129" s="77" t="s">
        <v>89</v>
      </c>
      <c r="AR129" s="77"/>
      <c r="AS129" s="275"/>
      <c r="AT129" s="275"/>
      <c r="AU129" s="275"/>
      <c r="AV129" s="275"/>
      <c r="AW129" s="142" t="s">
        <v>1198</v>
      </c>
      <c r="AX129" s="77"/>
      <c r="AY129" s="127"/>
      <c r="AZ129" s="127"/>
      <c r="BA129" s="127"/>
      <c r="BB129" s="127"/>
      <c r="BC129" s="127"/>
      <c r="BD129" s="127"/>
      <c r="BE129" s="77"/>
      <c r="BF129" s="77"/>
      <c r="BG129" s="77"/>
      <c r="BH129" s="77"/>
    </row>
    <row r="130" spans="1:60">
      <c r="A130" s="77" t="s">
        <v>55</v>
      </c>
      <c r="B130" s="77" t="s">
        <v>56</v>
      </c>
      <c r="C130" s="77" t="s">
        <v>7408</v>
      </c>
      <c r="D130" s="78">
        <v>44651</v>
      </c>
      <c r="E130" s="77" t="s">
        <v>7278</v>
      </c>
      <c r="F130" s="77" t="s">
        <v>85</v>
      </c>
      <c r="G130" s="77" t="s">
        <v>7089</v>
      </c>
      <c r="H130" s="77" t="s">
        <v>7090</v>
      </c>
      <c r="I130" s="77" t="s">
        <v>5840</v>
      </c>
      <c r="J130" s="77" t="s">
        <v>85</v>
      </c>
      <c r="K130" s="77">
        <v>7201</v>
      </c>
      <c r="L130" s="77" t="s">
        <v>7279</v>
      </c>
      <c r="M130" s="77" t="s">
        <v>7280</v>
      </c>
      <c r="N130" s="77" t="s">
        <v>7281</v>
      </c>
      <c r="O130" s="77" t="s">
        <v>1654</v>
      </c>
      <c r="P130" s="77">
        <v>83201</v>
      </c>
      <c r="Q130" s="77" t="s">
        <v>5843</v>
      </c>
      <c r="R130" s="77"/>
      <c r="S130" s="77"/>
      <c r="T130" s="77"/>
      <c r="U130" s="77">
        <v>12005833</v>
      </c>
      <c r="V130" s="77">
        <v>15</v>
      </c>
      <c r="W130" s="77" t="s">
        <v>509</v>
      </c>
      <c r="X130" s="77">
        <v>475</v>
      </c>
      <c r="Y130" s="77">
        <v>600</v>
      </c>
      <c r="Z130" s="77">
        <v>20</v>
      </c>
      <c r="AA130" s="89">
        <f t="shared" ref="AA130:AA134" si="6">X130*Y130/1000000</f>
        <v>0.28499999999999998</v>
      </c>
      <c r="AB130" s="77" t="s">
        <v>70</v>
      </c>
      <c r="AC130" s="78">
        <v>44681</v>
      </c>
      <c r="AD130" s="77"/>
      <c r="AE130" s="77"/>
      <c r="AF130" s="77" t="str">
        <f t="shared" ref="AF130:AF134" si="7">C130</f>
        <v>5Y86225</v>
      </c>
      <c r="AG130" s="77">
        <f t="shared" ref="AG130:AI134" si="8">Y130</f>
        <v>600</v>
      </c>
      <c r="AH130" s="77">
        <f t="shared" si="8"/>
        <v>20</v>
      </c>
      <c r="AI130" s="89">
        <f t="shared" si="8"/>
        <v>0.28499999999999998</v>
      </c>
      <c r="AJ130" s="77" t="s">
        <v>7142</v>
      </c>
      <c r="AK130" s="77" t="s">
        <v>7408</v>
      </c>
      <c r="AL130" s="78">
        <v>44674</v>
      </c>
      <c r="AM130" s="78">
        <v>44674</v>
      </c>
      <c r="AN130" s="78">
        <v>44678</v>
      </c>
      <c r="AO130" s="78">
        <v>44677</v>
      </c>
      <c r="AP130" s="78">
        <v>44677</v>
      </c>
      <c r="AQ130" s="77" t="s">
        <v>89</v>
      </c>
      <c r="AR130" s="77"/>
      <c r="AS130" s="275"/>
      <c r="AT130" s="275"/>
      <c r="AU130" s="275"/>
      <c r="AV130" s="275"/>
      <c r="AW130" s="142" t="s">
        <v>1198</v>
      </c>
      <c r="AX130" s="77"/>
      <c r="AY130" s="127"/>
      <c r="AZ130" s="127"/>
      <c r="BA130" s="127"/>
      <c r="BB130" s="127"/>
      <c r="BC130" s="127"/>
      <c r="BD130" s="127"/>
      <c r="BE130" s="77"/>
      <c r="BF130" s="77"/>
      <c r="BG130" s="77"/>
      <c r="BH130" s="77"/>
    </row>
    <row r="131" spans="1:60">
      <c r="A131" s="77" t="s">
        <v>55</v>
      </c>
      <c r="B131" s="77" t="s">
        <v>56</v>
      </c>
      <c r="C131" s="77" t="s">
        <v>7409</v>
      </c>
      <c r="D131" s="78">
        <v>44651</v>
      </c>
      <c r="E131" s="77" t="s">
        <v>7278</v>
      </c>
      <c r="F131" s="77" t="s">
        <v>85</v>
      </c>
      <c r="G131" s="77" t="s">
        <v>7089</v>
      </c>
      <c r="H131" s="77" t="s">
        <v>7090</v>
      </c>
      <c r="I131" s="77" t="s">
        <v>5840</v>
      </c>
      <c r="J131" s="77" t="s">
        <v>85</v>
      </c>
      <c r="K131" s="77">
        <v>7201</v>
      </c>
      <c r="L131" s="77" t="s">
        <v>7279</v>
      </c>
      <c r="M131" s="77" t="s">
        <v>7280</v>
      </c>
      <c r="N131" s="77" t="s">
        <v>7281</v>
      </c>
      <c r="O131" s="77" t="s">
        <v>1654</v>
      </c>
      <c r="P131" s="77">
        <v>83201</v>
      </c>
      <c r="Q131" s="77" t="s">
        <v>5843</v>
      </c>
      <c r="R131" s="77"/>
      <c r="S131" s="77"/>
      <c r="T131" s="77"/>
      <c r="U131" s="77">
        <v>12005833</v>
      </c>
      <c r="V131" s="77">
        <v>15</v>
      </c>
      <c r="W131" s="77" t="s">
        <v>509</v>
      </c>
      <c r="X131" s="77">
        <v>475</v>
      </c>
      <c r="Y131" s="77">
        <v>600</v>
      </c>
      <c r="Z131" s="77">
        <v>20</v>
      </c>
      <c r="AA131" s="89">
        <f t="shared" si="6"/>
        <v>0.28499999999999998</v>
      </c>
      <c r="AB131" s="77" t="s">
        <v>70</v>
      </c>
      <c r="AC131" s="78">
        <v>44681</v>
      </c>
      <c r="AD131" s="77"/>
      <c r="AE131" s="77"/>
      <c r="AF131" s="77" t="str">
        <f t="shared" si="7"/>
        <v>5Y86311</v>
      </c>
      <c r="AG131" s="77">
        <f t="shared" si="8"/>
        <v>600</v>
      </c>
      <c r="AH131" s="77">
        <f t="shared" si="8"/>
        <v>20</v>
      </c>
      <c r="AI131" s="89">
        <f t="shared" si="8"/>
        <v>0.28499999999999998</v>
      </c>
      <c r="AJ131" s="77" t="s">
        <v>7142</v>
      </c>
      <c r="AK131" s="77" t="s">
        <v>7409</v>
      </c>
      <c r="AL131" s="78">
        <v>44674</v>
      </c>
      <c r="AM131" s="78">
        <v>44674</v>
      </c>
      <c r="AN131" s="78">
        <v>44678</v>
      </c>
      <c r="AO131" s="78">
        <v>44678</v>
      </c>
      <c r="AP131" s="78">
        <v>44678</v>
      </c>
      <c r="AQ131" s="77" t="s">
        <v>89</v>
      </c>
      <c r="AR131" s="77"/>
      <c r="AS131" s="275"/>
      <c r="AT131" s="275"/>
      <c r="AU131" s="275"/>
      <c r="AV131" s="275"/>
      <c r="AW131" s="142" t="s">
        <v>1198</v>
      </c>
      <c r="AX131" s="77"/>
      <c r="AY131" s="127"/>
      <c r="AZ131" s="127"/>
      <c r="BA131" s="127"/>
      <c r="BB131" s="127"/>
      <c r="BC131" s="127"/>
      <c r="BD131" s="127"/>
      <c r="BE131" s="77"/>
      <c r="BF131" s="77"/>
      <c r="BG131" s="77"/>
      <c r="BH131" s="77"/>
    </row>
    <row r="132" spans="1:60">
      <c r="A132" s="77" t="s">
        <v>55</v>
      </c>
      <c r="B132" s="77" t="s">
        <v>56</v>
      </c>
      <c r="C132" s="84" t="s">
        <v>7410</v>
      </c>
      <c r="D132" s="78">
        <v>44651</v>
      </c>
      <c r="E132" s="77" t="s">
        <v>7278</v>
      </c>
      <c r="F132" s="77" t="s">
        <v>85</v>
      </c>
      <c r="G132" s="77" t="s">
        <v>7089</v>
      </c>
      <c r="H132" s="77" t="s">
        <v>7090</v>
      </c>
      <c r="I132" s="77" t="s">
        <v>5840</v>
      </c>
      <c r="J132" s="77" t="s">
        <v>85</v>
      </c>
      <c r="K132" s="77">
        <v>7201</v>
      </c>
      <c r="L132" s="77" t="s">
        <v>7279</v>
      </c>
      <c r="M132" s="77" t="s">
        <v>7280</v>
      </c>
      <c r="N132" s="77" t="s">
        <v>7281</v>
      </c>
      <c r="O132" s="77" t="s">
        <v>1654</v>
      </c>
      <c r="P132" s="77">
        <v>83201</v>
      </c>
      <c r="Q132" s="77" t="s">
        <v>5843</v>
      </c>
      <c r="R132" s="77"/>
      <c r="S132" s="77"/>
      <c r="T132" s="77"/>
      <c r="U132" s="77">
        <v>12005833</v>
      </c>
      <c r="V132" s="77">
        <v>15</v>
      </c>
      <c r="W132" s="77" t="s">
        <v>509</v>
      </c>
      <c r="X132" s="77">
        <v>475</v>
      </c>
      <c r="Y132" s="77">
        <v>390</v>
      </c>
      <c r="Z132" s="77">
        <v>13</v>
      </c>
      <c r="AA132" s="89">
        <f t="shared" si="6"/>
        <v>0.18525</v>
      </c>
      <c r="AB132" s="77" t="s">
        <v>70</v>
      </c>
      <c r="AC132" s="78">
        <v>44681</v>
      </c>
      <c r="AD132" s="77"/>
      <c r="AE132" s="77"/>
      <c r="AF132" s="77" t="str">
        <f t="shared" si="7"/>
        <v>6E52883</v>
      </c>
      <c r="AG132" s="77">
        <f t="shared" si="8"/>
        <v>390</v>
      </c>
      <c r="AH132" s="77">
        <f t="shared" si="8"/>
        <v>13</v>
      </c>
      <c r="AI132" s="89">
        <f t="shared" si="8"/>
        <v>0.18525</v>
      </c>
      <c r="AJ132" s="77" t="s">
        <v>7142</v>
      </c>
      <c r="AK132" s="84" t="s">
        <v>7410</v>
      </c>
      <c r="AL132" s="78">
        <v>44676</v>
      </c>
      <c r="AM132" s="78">
        <v>44676</v>
      </c>
      <c r="AN132" s="78">
        <v>44680</v>
      </c>
      <c r="AO132" s="78">
        <v>44680</v>
      </c>
      <c r="AP132" s="78">
        <v>44680</v>
      </c>
      <c r="AQ132" s="77" t="s">
        <v>89</v>
      </c>
      <c r="AR132" s="77"/>
      <c r="AS132" s="275"/>
      <c r="AT132" s="275"/>
      <c r="AU132" s="275"/>
      <c r="AV132" s="275"/>
      <c r="AW132" s="142" t="s">
        <v>1198</v>
      </c>
      <c r="AX132" s="77"/>
      <c r="AY132" s="127"/>
      <c r="AZ132" s="127"/>
      <c r="BA132" s="127"/>
      <c r="BB132" s="127"/>
      <c r="BC132" s="127"/>
      <c r="BD132" s="127"/>
      <c r="BE132" s="77"/>
      <c r="BF132" s="77"/>
      <c r="BG132" s="77"/>
      <c r="BH132" s="77"/>
    </row>
    <row r="133" spans="1:60">
      <c r="A133" s="77" t="s">
        <v>55</v>
      </c>
      <c r="B133" s="77" t="s">
        <v>56</v>
      </c>
      <c r="C133" s="77" t="s">
        <v>7411</v>
      </c>
      <c r="D133" s="78">
        <v>44651</v>
      </c>
      <c r="E133" s="77" t="s">
        <v>7278</v>
      </c>
      <c r="F133" s="77" t="s">
        <v>85</v>
      </c>
      <c r="G133" s="77" t="s">
        <v>7089</v>
      </c>
      <c r="H133" s="77" t="s">
        <v>7090</v>
      </c>
      <c r="I133" s="77" t="s">
        <v>5840</v>
      </c>
      <c r="J133" s="77" t="s">
        <v>85</v>
      </c>
      <c r="K133" s="77">
        <v>7201</v>
      </c>
      <c r="L133" s="77" t="s">
        <v>7279</v>
      </c>
      <c r="M133" s="77" t="s">
        <v>7280</v>
      </c>
      <c r="N133" s="77" t="s">
        <v>7281</v>
      </c>
      <c r="O133" s="77" t="s">
        <v>1654</v>
      </c>
      <c r="P133" s="77">
        <v>83201</v>
      </c>
      <c r="Q133" s="77" t="s">
        <v>5843</v>
      </c>
      <c r="R133" s="77"/>
      <c r="S133" s="77"/>
      <c r="T133" s="77"/>
      <c r="U133" s="77">
        <v>12005833</v>
      </c>
      <c r="V133" s="77">
        <v>15</v>
      </c>
      <c r="W133" s="77" t="s">
        <v>509</v>
      </c>
      <c r="X133" s="77">
        <v>475</v>
      </c>
      <c r="Y133" s="77">
        <v>600</v>
      </c>
      <c r="Z133" s="77">
        <v>20</v>
      </c>
      <c r="AA133" s="89">
        <f t="shared" si="6"/>
        <v>0.28499999999999998</v>
      </c>
      <c r="AB133" s="77" t="s">
        <v>70</v>
      </c>
      <c r="AC133" s="78">
        <v>44681</v>
      </c>
      <c r="AD133" s="77"/>
      <c r="AE133" s="77"/>
      <c r="AF133" s="77" t="str">
        <f t="shared" si="7"/>
        <v>5Y86299</v>
      </c>
      <c r="AG133" s="77">
        <f t="shared" si="8"/>
        <v>600</v>
      </c>
      <c r="AH133" s="77">
        <f t="shared" si="8"/>
        <v>20</v>
      </c>
      <c r="AI133" s="89">
        <f t="shared" si="8"/>
        <v>0.28499999999999998</v>
      </c>
      <c r="AJ133" s="77" t="s">
        <v>7142</v>
      </c>
      <c r="AK133" s="77" t="s">
        <v>7411</v>
      </c>
      <c r="AL133" s="78">
        <v>44678</v>
      </c>
      <c r="AM133" s="78">
        <v>44678</v>
      </c>
      <c r="AN133" s="78">
        <v>44682</v>
      </c>
      <c r="AO133" s="78">
        <v>44682</v>
      </c>
      <c r="AP133" s="78">
        <v>44682</v>
      </c>
      <c r="AQ133" s="77" t="s">
        <v>89</v>
      </c>
      <c r="AR133" s="77"/>
      <c r="AS133" s="275"/>
      <c r="AT133" s="275"/>
      <c r="AU133" s="275"/>
      <c r="AV133" s="275"/>
      <c r="AW133" s="142" t="s">
        <v>1198</v>
      </c>
      <c r="AX133" s="77"/>
      <c r="AY133" s="127"/>
      <c r="AZ133" s="127"/>
      <c r="BA133" s="127"/>
      <c r="BB133" s="127"/>
      <c r="BC133" s="127"/>
      <c r="BD133" s="127"/>
      <c r="BE133" s="77"/>
      <c r="BF133" s="77"/>
      <c r="BG133" s="77"/>
      <c r="BH133" s="77"/>
    </row>
    <row r="134" spans="1:60">
      <c r="A134" s="77" t="s">
        <v>55</v>
      </c>
      <c r="B134" s="77" t="s">
        <v>56</v>
      </c>
      <c r="C134" s="84" t="s">
        <v>7412</v>
      </c>
      <c r="D134" s="78">
        <v>44651</v>
      </c>
      <c r="E134" s="77" t="s">
        <v>7278</v>
      </c>
      <c r="F134" s="77" t="s">
        <v>85</v>
      </c>
      <c r="G134" s="77" t="s">
        <v>7089</v>
      </c>
      <c r="H134" s="77" t="s">
        <v>7090</v>
      </c>
      <c r="I134" s="77" t="s">
        <v>5840</v>
      </c>
      <c r="J134" s="77" t="s">
        <v>85</v>
      </c>
      <c r="K134" s="77">
        <v>7201</v>
      </c>
      <c r="L134" s="77" t="s">
        <v>7279</v>
      </c>
      <c r="M134" s="77" t="s">
        <v>7280</v>
      </c>
      <c r="N134" s="77" t="s">
        <v>7281</v>
      </c>
      <c r="O134" s="77" t="s">
        <v>1654</v>
      </c>
      <c r="P134" s="77">
        <v>83201</v>
      </c>
      <c r="Q134" s="77" t="s">
        <v>5843</v>
      </c>
      <c r="R134" s="77"/>
      <c r="S134" s="77"/>
      <c r="T134" s="77"/>
      <c r="U134" s="77">
        <v>12005833</v>
      </c>
      <c r="V134" s="77">
        <v>15</v>
      </c>
      <c r="W134" s="77" t="s">
        <v>509</v>
      </c>
      <c r="X134" s="77">
        <v>475</v>
      </c>
      <c r="Y134" s="77">
        <v>600</v>
      </c>
      <c r="Z134" s="77">
        <v>20</v>
      </c>
      <c r="AA134" s="89">
        <f t="shared" si="6"/>
        <v>0.28499999999999998</v>
      </c>
      <c r="AB134" s="77" t="s">
        <v>70</v>
      </c>
      <c r="AC134" s="78">
        <v>44681</v>
      </c>
      <c r="AD134" s="77"/>
      <c r="AE134" s="77"/>
      <c r="AF134" s="77" t="str">
        <f t="shared" si="7"/>
        <v>6E52507</v>
      </c>
      <c r="AG134" s="77">
        <f t="shared" si="8"/>
        <v>600</v>
      </c>
      <c r="AH134" s="77">
        <f t="shared" si="8"/>
        <v>20</v>
      </c>
      <c r="AI134" s="89">
        <f t="shared" si="8"/>
        <v>0.28499999999999998</v>
      </c>
      <c r="AJ134" s="77" t="s">
        <v>7142</v>
      </c>
      <c r="AK134" s="84" t="s">
        <v>7412</v>
      </c>
      <c r="AL134" s="78">
        <v>44678</v>
      </c>
      <c r="AM134" s="78">
        <v>44678</v>
      </c>
      <c r="AN134" s="78">
        <v>44683</v>
      </c>
      <c r="AO134" s="78">
        <v>44683</v>
      </c>
      <c r="AP134" s="78">
        <v>44683</v>
      </c>
      <c r="AQ134" s="77" t="s">
        <v>89</v>
      </c>
      <c r="AR134" s="77"/>
      <c r="AS134" s="275"/>
      <c r="AT134" s="275"/>
      <c r="AU134" s="275"/>
      <c r="AV134" s="275"/>
      <c r="AW134" s="142" t="s">
        <v>1198</v>
      </c>
      <c r="AX134" s="77"/>
      <c r="AY134" s="127"/>
      <c r="AZ134" s="127"/>
      <c r="BA134" s="127"/>
      <c r="BB134" s="127"/>
      <c r="BC134" s="127"/>
      <c r="BD134" s="127"/>
      <c r="BE134" s="77"/>
      <c r="BF134" s="77"/>
      <c r="BG134" s="77"/>
      <c r="BH134" s="77"/>
    </row>
  </sheetData>
  <autoFilter ref="A1:BH1" xr:uid="{E5BCE559-D9F3-46DD-8EAA-4470289F1A05}"/>
  <conditionalFormatting sqref="AF2:AF134">
    <cfRule type="duplicateValues" dxfId="27" priority="1"/>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A0C6B-D310-4BB3-A1DF-8D55D1567BC9}">
  <dimension ref="A1:BE44"/>
  <sheetViews>
    <sheetView topLeftCell="L1" workbookViewId="0">
      <pane ySplit="1" topLeftCell="A17" activePane="bottomLeft" state="frozen"/>
      <selection activeCell="O1" sqref="O1"/>
      <selection pane="bottomLeft" activeCell="W39" sqref="W39"/>
    </sheetView>
  </sheetViews>
  <sheetFormatPr defaultRowHeight="15"/>
  <cols>
    <col min="1" max="1" width="6.28515625" bestFit="1" customWidth="1"/>
    <col min="2" max="2" width="13.28515625" bestFit="1" customWidth="1"/>
    <col min="3" max="3" width="14.42578125" bestFit="1" customWidth="1"/>
    <col min="4" max="4" width="9.5703125" style="123" bestFit="1" customWidth="1"/>
    <col min="5" max="5" width="27.42578125" style="109" bestFit="1" customWidth="1"/>
    <col min="6" max="6" width="22.42578125" bestFit="1" customWidth="1"/>
    <col min="7" max="7" width="15.42578125" bestFit="1" customWidth="1"/>
    <col min="8" max="8" width="11.85546875" bestFit="1" customWidth="1"/>
    <col min="9" max="9" width="12.7109375" bestFit="1" customWidth="1"/>
    <col min="10" max="10" width="10.5703125" bestFit="1" customWidth="1"/>
    <col min="11" max="11" width="38.5703125" bestFit="1" customWidth="1"/>
    <col min="12" max="12" width="18.85546875" bestFit="1" customWidth="1"/>
    <col min="13" max="13" width="14.7109375" bestFit="1" customWidth="1"/>
    <col min="14" max="14" width="16.140625" bestFit="1" customWidth="1"/>
    <col min="15" max="15" width="14" bestFit="1" customWidth="1"/>
    <col min="16" max="16" width="4.7109375" bestFit="1" customWidth="1"/>
    <col min="17" max="17" width="16" bestFit="1" customWidth="1"/>
    <col min="18" max="18" width="10.28515625" bestFit="1" customWidth="1"/>
    <col min="19" max="19" width="14.5703125" bestFit="1" customWidth="1"/>
    <col min="20" max="20" width="22" bestFit="1" customWidth="1"/>
    <col min="21" max="21" width="6.140625" bestFit="1" customWidth="1"/>
    <col min="22" max="22" width="97.85546875" bestFit="1" customWidth="1"/>
    <col min="23" max="23" width="7.28515625" bestFit="1" customWidth="1"/>
    <col min="24" max="24" width="4.5703125" bestFit="1" customWidth="1"/>
    <col min="25" max="25" width="4.42578125" bestFit="1" customWidth="1"/>
    <col min="26" max="26" width="10.7109375" bestFit="1" customWidth="1"/>
    <col min="27" max="27" width="9.7109375" bestFit="1" customWidth="1"/>
    <col min="28" max="28" width="23.5703125" bestFit="1" customWidth="1"/>
    <col min="29" max="29" width="11.28515625" bestFit="1" customWidth="1"/>
    <col min="30" max="30" width="16.7109375" bestFit="1" customWidth="1"/>
    <col min="31" max="31" width="6.7109375" bestFit="1" customWidth="1"/>
    <col min="32" max="32" width="10.140625" bestFit="1" customWidth="1"/>
    <col min="33" max="33" width="7.5703125" bestFit="1" customWidth="1"/>
    <col min="34" max="34" width="9.7109375" bestFit="1" customWidth="1"/>
    <col min="35" max="35" width="11.28515625" style="123" customWidth="1"/>
    <col min="36" max="36" width="8.7109375" bestFit="1" customWidth="1"/>
    <col min="37" max="37" width="7.28515625" style="123" customWidth="1"/>
    <col min="38" max="38" width="16.28515625" bestFit="1" customWidth="1"/>
    <col min="39" max="39" width="9.7109375" bestFit="1" customWidth="1"/>
    <col min="40" max="40" width="46" bestFit="1" customWidth="1"/>
    <col min="41" max="42" width="3.28515625" bestFit="1" customWidth="1"/>
    <col min="43" max="43" width="5.28515625" bestFit="1" customWidth="1"/>
    <col min="44" max="44" width="9.7109375" bestFit="1" customWidth="1"/>
    <col min="45" max="45" width="6.7109375" bestFit="1" customWidth="1"/>
    <col min="46" max="46" width="9.42578125" bestFit="1" customWidth="1"/>
    <col min="47" max="47" width="12.85546875" style="604" bestFit="1" customWidth="1"/>
    <col min="48" max="48" width="10.85546875" bestFit="1" customWidth="1"/>
    <col min="49" max="49" width="6.7109375" bestFit="1" customWidth="1"/>
    <col min="50" max="50" width="8.7109375" bestFit="1" customWidth="1"/>
    <col min="51" max="51" width="14.28515625" bestFit="1" customWidth="1"/>
    <col min="52" max="52" width="10.5703125" style="604" bestFit="1" customWidth="1"/>
    <col min="53" max="53" width="14.42578125" bestFit="1" customWidth="1"/>
    <col min="54" max="54" width="8.42578125" bestFit="1" customWidth="1"/>
    <col min="55" max="55" width="8.7109375" bestFit="1" customWidth="1"/>
    <col min="56" max="56" width="6" bestFit="1" customWidth="1"/>
    <col min="57" max="57" width="5.140625" bestFit="1" customWidth="1"/>
  </cols>
  <sheetData>
    <row r="1" spans="1:57" ht="15.75">
      <c r="A1" s="96" t="s">
        <v>2092</v>
      </c>
      <c r="B1" s="96" t="s">
        <v>2093</v>
      </c>
      <c r="C1" s="96" t="s">
        <v>2094</v>
      </c>
      <c r="D1" s="602" t="s">
        <v>2095</v>
      </c>
      <c r="E1" s="96" t="s">
        <v>2096</v>
      </c>
      <c r="F1" s="96" t="s">
        <v>7413</v>
      </c>
      <c r="G1" s="96" t="s">
        <v>2099</v>
      </c>
      <c r="H1" s="96" t="s">
        <v>2100</v>
      </c>
      <c r="I1" s="96" t="s">
        <v>2101</v>
      </c>
      <c r="J1" s="96" t="s">
        <v>2102</v>
      </c>
      <c r="K1" s="96" t="s">
        <v>2103</v>
      </c>
      <c r="L1" s="97" t="s">
        <v>2104</v>
      </c>
      <c r="M1" s="97" t="s">
        <v>2105</v>
      </c>
      <c r="N1" s="97" t="s">
        <v>2106</v>
      </c>
      <c r="O1" s="97" t="s">
        <v>2107</v>
      </c>
      <c r="P1" s="96" t="s">
        <v>16</v>
      </c>
      <c r="Q1" s="96" t="s">
        <v>2108</v>
      </c>
      <c r="R1" s="96" t="s">
        <v>2109</v>
      </c>
      <c r="S1" s="96" t="s">
        <v>2110</v>
      </c>
      <c r="T1" s="96" t="s">
        <v>2111</v>
      </c>
      <c r="U1" s="96" t="s">
        <v>21</v>
      </c>
      <c r="V1" s="96" t="s">
        <v>2112</v>
      </c>
      <c r="W1" s="96" t="s">
        <v>2113</v>
      </c>
      <c r="X1" s="96" t="s">
        <v>24</v>
      </c>
      <c r="Y1" s="96" t="s">
        <v>2114</v>
      </c>
      <c r="Z1" s="96" t="s">
        <v>2115</v>
      </c>
      <c r="AA1" s="96" t="s">
        <v>28</v>
      </c>
      <c r="AB1" s="96" t="s">
        <v>2116</v>
      </c>
      <c r="AC1" s="96" t="s">
        <v>7414</v>
      </c>
      <c r="AD1" s="98" t="s">
        <v>2117</v>
      </c>
      <c r="AE1" s="98" t="s">
        <v>2118</v>
      </c>
      <c r="AF1" s="98" t="s">
        <v>7415</v>
      </c>
      <c r="AG1" s="99" t="s">
        <v>2119</v>
      </c>
      <c r="AH1" s="98" t="s">
        <v>33</v>
      </c>
      <c r="AI1" s="613" t="s">
        <v>34</v>
      </c>
      <c r="AJ1" s="98" t="s">
        <v>35</v>
      </c>
      <c r="AK1" s="613" t="s">
        <v>36</v>
      </c>
      <c r="AL1" s="98" t="s">
        <v>2121</v>
      </c>
      <c r="AM1" s="100" t="s">
        <v>38</v>
      </c>
      <c r="AN1" s="100" t="s">
        <v>39</v>
      </c>
      <c r="AO1" s="98" t="s">
        <v>2122</v>
      </c>
      <c r="AP1" s="98" t="s">
        <v>41</v>
      </c>
      <c r="AQ1" s="98" t="s">
        <v>2123</v>
      </c>
      <c r="AR1" s="98" t="s">
        <v>2124</v>
      </c>
      <c r="AS1" s="98" t="s">
        <v>44</v>
      </c>
      <c r="AT1" s="98" t="s">
        <v>45</v>
      </c>
      <c r="AU1" s="603" t="s">
        <v>2125</v>
      </c>
      <c r="AV1" s="98" t="s">
        <v>47</v>
      </c>
      <c r="AW1" s="98" t="s">
        <v>48</v>
      </c>
      <c r="AX1" s="98" t="s">
        <v>49</v>
      </c>
      <c r="AY1" s="98" t="s">
        <v>2126</v>
      </c>
      <c r="AZ1" s="603" t="s">
        <v>2127</v>
      </c>
      <c r="BA1" s="98" t="s">
        <v>7416</v>
      </c>
      <c r="BB1" s="98" t="s">
        <v>2128</v>
      </c>
      <c r="BC1" s="98" t="s">
        <v>2129</v>
      </c>
      <c r="BD1" s="98" t="s">
        <v>2130</v>
      </c>
      <c r="BE1" s="98" t="s">
        <v>26</v>
      </c>
    </row>
    <row r="2" spans="1:57">
      <c r="D2" s="123">
        <v>44283</v>
      </c>
      <c r="E2" s="77" t="s">
        <v>7417</v>
      </c>
      <c r="L2" s="77" t="s">
        <v>7418</v>
      </c>
      <c r="T2" s="77" t="s">
        <v>7419</v>
      </c>
      <c r="V2" s="77" t="s">
        <v>7420</v>
      </c>
      <c r="X2" s="77">
        <v>5</v>
      </c>
      <c r="Z2" t="s">
        <v>88</v>
      </c>
      <c r="AC2" t="s">
        <v>7421</v>
      </c>
      <c r="AH2" s="123">
        <v>44432</v>
      </c>
      <c r="AJ2" s="78">
        <v>44447</v>
      </c>
      <c r="AM2" t="s">
        <v>89</v>
      </c>
      <c r="AN2" s="77" t="s">
        <v>7422</v>
      </c>
      <c r="AZ2" s="604">
        <f t="shared" ref="AZ2:AZ23" si="0">SUM(AU2:AY2)</f>
        <v>0</v>
      </c>
    </row>
    <row r="3" spans="1:57">
      <c r="D3" s="123">
        <v>44283</v>
      </c>
      <c r="E3" s="77" t="s">
        <v>7417</v>
      </c>
      <c r="L3" s="77" t="s">
        <v>7418</v>
      </c>
      <c r="T3" s="77" t="s">
        <v>7423</v>
      </c>
      <c r="V3" s="77" t="s">
        <v>7424</v>
      </c>
      <c r="X3" s="77">
        <v>10</v>
      </c>
      <c r="Z3" t="s">
        <v>88</v>
      </c>
      <c r="AC3" t="s">
        <v>7421</v>
      </c>
      <c r="AH3" s="123">
        <v>44432</v>
      </c>
      <c r="AJ3" s="78">
        <v>44447</v>
      </c>
      <c r="AM3" t="s">
        <v>89</v>
      </c>
      <c r="AN3" s="77" t="s">
        <v>7425</v>
      </c>
      <c r="AZ3" s="604">
        <f t="shared" si="0"/>
        <v>0</v>
      </c>
    </row>
    <row r="4" spans="1:57">
      <c r="D4" s="123">
        <v>44283</v>
      </c>
      <c r="E4" s="77" t="s">
        <v>7417</v>
      </c>
      <c r="L4" s="77" t="s">
        <v>7418</v>
      </c>
      <c r="T4" s="77" t="s">
        <v>7426</v>
      </c>
      <c r="V4" s="77" t="s">
        <v>7427</v>
      </c>
      <c r="X4" s="77">
        <v>84</v>
      </c>
      <c r="Z4" t="s">
        <v>88</v>
      </c>
      <c r="AC4" t="s">
        <v>7421</v>
      </c>
      <c r="AH4" s="123">
        <v>44432</v>
      </c>
      <c r="AJ4" s="78">
        <v>44447</v>
      </c>
      <c r="AM4" t="s">
        <v>89</v>
      </c>
      <c r="AN4" s="77" t="s">
        <v>7425</v>
      </c>
      <c r="AZ4" s="604">
        <f t="shared" si="0"/>
        <v>0</v>
      </c>
    </row>
    <row r="5" spans="1:57">
      <c r="D5" s="123">
        <v>44283</v>
      </c>
      <c r="E5" s="77" t="s">
        <v>7417</v>
      </c>
      <c r="L5" s="77" t="s">
        <v>7418</v>
      </c>
      <c r="T5" s="77" t="s">
        <v>7428</v>
      </c>
      <c r="V5" s="77" t="s">
        <v>7429</v>
      </c>
      <c r="X5" s="77">
        <v>5</v>
      </c>
      <c r="Z5" t="s">
        <v>88</v>
      </c>
      <c r="AC5" t="s">
        <v>7421</v>
      </c>
      <c r="AH5" s="123">
        <v>44432</v>
      </c>
      <c r="AJ5" s="78">
        <v>44447</v>
      </c>
      <c r="AM5" t="s">
        <v>89</v>
      </c>
      <c r="AN5" s="77" t="s">
        <v>7425</v>
      </c>
      <c r="AZ5" s="604">
        <f t="shared" si="0"/>
        <v>0</v>
      </c>
    </row>
    <row r="6" spans="1:57">
      <c r="D6" s="123">
        <v>44283</v>
      </c>
      <c r="E6" s="77" t="s">
        <v>7417</v>
      </c>
      <c r="L6" s="77" t="s">
        <v>7418</v>
      </c>
      <c r="T6" s="77" t="s">
        <v>7430</v>
      </c>
      <c r="V6" s="77" t="s">
        <v>7431</v>
      </c>
      <c r="X6" s="77">
        <v>5</v>
      </c>
      <c r="Z6" t="s">
        <v>88</v>
      </c>
      <c r="AC6" t="s">
        <v>7421</v>
      </c>
      <c r="AH6" s="123">
        <v>44432</v>
      </c>
      <c r="AJ6" s="78">
        <v>44447</v>
      </c>
      <c r="AM6" t="s">
        <v>89</v>
      </c>
      <c r="AN6" s="77" t="s">
        <v>7425</v>
      </c>
      <c r="AZ6" s="604">
        <f t="shared" si="0"/>
        <v>0</v>
      </c>
    </row>
    <row r="7" spans="1:57">
      <c r="D7" s="123">
        <v>44283</v>
      </c>
      <c r="E7" s="77" t="s">
        <v>7417</v>
      </c>
      <c r="L7" s="77" t="s">
        <v>7418</v>
      </c>
      <c r="T7" s="77" t="s">
        <v>7432</v>
      </c>
      <c r="V7" s="77" t="s">
        <v>7433</v>
      </c>
      <c r="X7" s="77">
        <v>5</v>
      </c>
      <c r="Z7" t="s">
        <v>88</v>
      </c>
      <c r="AC7" t="s">
        <v>7421</v>
      </c>
      <c r="AH7" s="123">
        <v>44432</v>
      </c>
      <c r="AJ7" s="78">
        <v>44447</v>
      </c>
      <c r="AM7" t="s">
        <v>89</v>
      </c>
      <c r="AN7" s="77" t="s">
        <v>7425</v>
      </c>
      <c r="AZ7" s="604">
        <f t="shared" si="0"/>
        <v>0</v>
      </c>
    </row>
    <row r="8" spans="1:57">
      <c r="D8" s="123">
        <v>44283</v>
      </c>
      <c r="E8" s="77" t="s">
        <v>7417</v>
      </c>
      <c r="L8" s="77" t="s">
        <v>7418</v>
      </c>
      <c r="T8" s="77" t="s">
        <v>7434</v>
      </c>
      <c r="V8" s="77" t="s">
        <v>7435</v>
      </c>
      <c r="X8" s="77">
        <v>5</v>
      </c>
      <c r="Z8" t="s">
        <v>88</v>
      </c>
      <c r="AC8" t="s">
        <v>7421</v>
      </c>
      <c r="AH8" s="123">
        <v>44432</v>
      </c>
      <c r="AJ8" s="78">
        <v>44447</v>
      </c>
      <c r="AM8" t="s">
        <v>89</v>
      </c>
      <c r="AN8" s="77" t="s">
        <v>7425</v>
      </c>
      <c r="AZ8" s="604">
        <f t="shared" si="0"/>
        <v>0</v>
      </c>
    </row>
    <row r="9" spans="1:57">
      <c r="D9" s="123">
        <v>44283</v>
      </c>
      <c r="E9" s="77" t="s">
        <v>7417</v>
      </c>
      <c r="L9" s="77" t="s">
        <v>7418</v>
      </c>
      <c r="T9" s="77" t="s">
        <v>7436</v>
      </c>
      <c r="V9" s="77" t="s">
        <v>7437</v>
      </c>
      <c r="X9" s="77">
        <v>5</v>
      </c>
      <c r="Z9" t="s">
        <v>88</v>
      </c>
      <c r="AC9" t="s">
        <v>7421</v>
      </c>
      <c r="AH9" s="123">
        <v>44432</v>
      </c>
      <c r="AJ9" s="78">
        <v>44447</v>
      </c>
      <c r="AM9" t="s">
        <v>89</v>
      </c>
      <c r="AN9" s="77" t="s">
        <v>7425</v>
      </c>
      <c r="AZ9" s="604">
        <f t="shared" si="0"/>
        <v>0</v>
      </c>
    </row>
    <row r="10" spans="1:57">
      <c r="D10" s="123">
        <v>44283</v>
      </c>
      <c r="E10" s="77" t="s">
        <v>7417</v>
      </c>
      <c r="L10" s="77" t="s">
        <v>7418</v>
      </c>
      <c r="T10" s="77" t="s">
        <v>7438</v>
      </c>
      <c r="V10" s="77" t="s">
        <v>7439</v>
      </c>
      <c r="X10" s="77">
        <v>5</v>
      </c>
      <c r="Z10" t="s">
        <v>88</v>
      </c>
      <c r="AC10" t="s">
        <v>7421</v>
      </c>
      <c r="AH10" s="123">
        <v>44432</v>
      </c>
      <c r="AJ10" s="78">
        <v>44447</v>
      </c>
      <c r="AM10" t="s">
        <v>89</v>
      </c>
      <c r="AN10" s="77" t="s">
        <v>7425</v>
      </c>
      <c r="AZ10" s="604">
        <f t="shared" si="0"/>
        <v>0</v>
      </c>
    </row>
    <row r="11" spans="1:57">
      <c r="B11" t="s">
        <v>101</v>
      </c>
      <c r="D11" s="123">
        <v>44680</v>
      </c>
      <c r="E11" s="109" t="s">
        <v>7440</v>
      </c>
      <c r="F11" t="s">
        <v>7441</v>
      </c>
      <c r="L11" t="s">
        <v>7442</v>
      </c>
      <c r="M11" t="s">
        <v>7443</v>
      </c>
      <c r="N11" t="s">
        <v>110</v>
      </c>
      <c r="O11">
        <v>93401</v>
      </c>
      <c r="Q11" t="s">
        <v>7444</v>
      </c>
      <c r="S11" s="124" t="s">
        <v>7445</v>
      </c>
      <c r="T11" t="s">
        <v>7446</v>
      </c>
      <c r="V11" t="s">
        <v>7447</v>
      </c>
      <c r="X11">
        <v>1</v>
      </c>
      <c r="Z11" t="s">
        <v>88</v>
      </c>
      <c r="AA11" s="123">
        <v>44680</v>
      </c>
      <c r="AC11" t="s">
        <v>7421</v>
      </c>
      <c r="AG11" t="s">
        <v>7448</v>
      </c>
      <c r="AH11" s="123">
        <v>44683</v>
      </c>
      <c r="AJ11" s="123">
        <v>44683</v>
      </c>
      <c r="AU11" s="604">
        <v>1320</v>
      </c>
      <c r="AZ11" s="604">
        <f t="shared" si="0"/>
        <v>1320</v>
      </c>
    </row>
    <row r="12" spans="1:57">
      <c r="B12" t="s">
        <v>101</v>
      </c>
      <c r="D12" s="123">
        <v>44680</v>
      </c>
      <c r="E12" s="109" t="s">
        <v>7440</v>
      </c>
      <c r="F12" t="s">
        <v>7441</v>
      </c>
      <c r="L12" t="s">
        <v>7442</v>
      </c>
      <c r="M12" t="s">
        <v>7443</v>
      </c>
      <c r="N12" t="s">
        <v>110</v>
      </c>
      <c r="O12">
        <v>93401</v>
      </c>
      <c r="Q12" t="s">
        <v>7444</v>
      </c>
      <c r="S12" s="124" t="s">
        <v>7445</v>
      </c>
      <c r="T12" t="s">
        <v>7423</v>
      </c>
      <c r="V12" t="s">
        <v>7449</v>
      </c>
      <c r="X12">
        <v>2</v>
      </c>
      <c r="Z12" t="s">
        <v>88</v>
      </c>
      <c r="AA12" s="123">
        <v>44680</v>
      </c>
      <c r="AC12" t="s">
        <v>7421</v>
      </c>
      <c r="AG12" t="s">
        <v>7448</v>
      </c>
      <c r="AH12" s="123">
        <v>44683</v>
      </c>
      <c r="AJ12" s="123">
        <v>44683</v>
      </c>
      <c r="AU12" s="604">
        <v>1320</v>
      </c>
      <c r="AZ12" s="604">
        <f t="shared" si="0"/>
        <v>1320</v>
      </c>
    </row>
    <row r="13" spans="1:57">
      <c r="B13" t="s">
        <v>101</v>
      </c>
      <c r="D13" s="123">
        <v>44680</v>
      </c>
      <c r="E13" s="109" t="s">
        <v>7440</v>
      </c>
      <c r="F13" t="s">
        <v>7441</v>
      </c>
      <c r="L13" t="s">
        <v>7442</v>
      </c>
      <c r="M13" t="s">
        <v>7443</v>
      </c>
      <c r="N13" t="s">
        <v>110</v>
      </c>
      <c r="O13">
        <v>93401</v>
      </c>
      <c r="Q13" t="s">
        <v>7444</v>
      </c>
      <c r="S13" s="124" t="s">
        <v>7445</v>
      </c>
      <c r="T13" t="s">
        <v>7430</v>
      </c>
      <c r="V13" t="s">
        <v>7450</v>
      </c>
      <c r="X13">
        <v>1</v>
      </c>
      <c r="Z13" t="s">
        <v>88</v>
      </c>
      <c r="AA13" s="123">
        <v>44680</v>
      </c>
      <c r="AC13" t="s">
        <v>7421</v>
      </c>
      <c r="AG13" t="s">
        <v>7448</v>
      </c>
      <c r="AH13" s="123">
        <v>44683</v>
      </c>
      <c r="AJ13" s="123">
        <v>44683</v>
      </c>
      <c r="AU13" s="604">
        <v>1320</v>
      </c>
      <c r="AZ13" s="604">
        <f t="shared" si="0"/>
        <v>1320</v>
      </c>
    </row>
    <row r="14" spans="1:57">
      <c r="B14" t="s">
        <v>101</v>
      </c>
      <c r="D14" s="123">
        <v>44680</v>
      </c>
      <c r="E14" s="109" t="s">
        <v>7440</v>
      </c>
      <c r="F14" t="s">
        <v>7441</v>
      </c>
      <c r="L14" t="s">
        <v>7442</v>
      </c>
      <c r="M14" t="s">
        <v>7443</v>
      </c>
      <c r="N14" t="s">
        <v>110</v>
      </c>
      <c r="O14">
        <v>93401</v>
      </c>
      <c r="Q14" t="s">
        <v>7444</v>
      </c>
      <c r="S14" s="124" t="s">
        <v>7445</v>
      </c>
      <c r="T14" t="s">
        <v>7428</v>
      </c>
      <c r="V14" t="s">
        <v>7451</v>
      </c>
      <c r="X14">
        <v>1</v>
      </c>
      <c r="Z14" t="s">
        <v>88</v>
      </c>
      <c r="AA14" s="123">
        <v>44680</v>
      </c>
      <c r="AC14" t="s">
        <v>7421</v>
      </c>
      <c r="AG14" t="s">
        <v>7448</v>
      </c>
      <c r="AH14" s="123">
        <v>44683</v>
      </c>
      <c r="AJ14" s="123">
        <v>44683</v>
      </c>
      <c r="AU14" s="604">
        <v>1320</v>
      </c>
      <c r="AZ14" s="604">
        <f t="shared" si="0"/>
        <v>1320</v>
      </c>
    </row>
    <row r="15" spans="1:57">
      <c r="B15" t="s">
        <v>101</v>
      </c>
      <c r="D15" s="123">
        <v>44680</v>
      </c>
      <c r="E15" s="109" t="s">
        <v>7440</v>
      </c>
      <c r="F15" t="s">
        <v>7441</v>
      </c>
      <c r="L15" t="s">
        <v>7442</v>
      </c>
      <c r="M15" t="s">
        <v>7443</v>
      </c>
      <c r="N15" t="s">
        <v>110</v>
      </c>
      <c r="O15">
        <v>93401</v>
      </c>
      <c r="Q15" t="s">
        <v>7444</v>
      </c>
      <c r="S15" s="124" t="s">
        <v>7445</v>
      </c>
      <c r="T15" t="s">
        <v>7436</v>
      </c>
      <c r="V15" t="s">
        <v>7452</v>
      </c>
      <c r="X15">
        <v>1</v>
      </c>
      <c r="Z15" t="s">
        <v>88</v>
      </c>
      <c r="AA15" s="123">
        <v>44680</v>
      </c>
      <c r="AC15" t="s">
        <v>7421</v>
      </c>
      <c r="AG15" t="s">
        <v>7448</v>
      </c>
      <c r="AH15" s="123">
        <v>44683</v>
      </c>
      <c r="AJ15" s="123">
        <v>44683</v>
      </c>
      <c r="AU15" s="604">
        <v>1320</v>
      </c>
      <c r="AZ15" s="604">
        <f t="shared" si="0"/>
        <v>1320</v>
      </c>
    </row>
    <row r="16" spans="1:57">
      <c r="B16" t="s">
        <v>101</v>
      </c>
      <c r="D16" s="123">
        <v>44680</v>
      </c>
      <c r="E16" s="109" t="s">
        <v>7440</v>
      </c>
      <c r="F16" t="s">
        <v>7441</v>
      </c>
      <c r="L16" t="s">
        <v>7442</v>
      </c>
      <c r="M16" t="s">
        <v>7443</v>
      </c>
      <c r="N16" t="s">
        <v>110</v>
      </c>
      <c r="O16">
        <v>93401</v>
      </c>
      <c r="Q16" t="s">
        <v>7444</v>
      </c>
      <c r="S16" s="124" t="s">
        <v>7445</v>
      </c>
      <c r="T16" t="s">
        <v>7438</v>
      </c>
      <c r="V16" t="s">
        <v>7453</v>
      </c>
      <c r="X16">
        <v>1</v>
      </c>
      <c r="Z16" t="s">
        <v>88</v>
      </c>
      <c r="AA16" s="123">
        <v>44680</v>
      </c>
      <c r="AC16" t="s">
        <v>7421</v>
      </c>
      <c r="AG16" t="s">
        <v>7448</v>
      </c>
      <c r="AH16" s="123">
        <v>44683</v>
      </c>
      <c r="AJ16" s="123">
        <v>44683</v>
      </c>
      <c r="AU16" s="604">
        <v>1320</v>
      </c>
      <c r="AZ16" s="604">
        <f t="shared" si="0"/>
        <v>1320</v>
      </c>
    </row>
    <row r="17" spans="1:52">
      <c r="A17" t="s">
        <v>7421</v>
      </c>
      <c r="B17" t="s">
        <v>101</v>
      </c>
      <c r="D17" s="123">
        <v>44704</v>
      </c>
      <c r="E17" s="109">
        <v>101945</v>
      </c>
      <c r="F17" t="s">
        <v>7454</v>
      </c>
      <c r="G17" t="s">
        <v>7455</v>
      </c>
      <c r="H17" t="s">
        <v>823</v>
      </c>
      <c r="I17" t="s">
        <v>110</v>
      </c>
      <c r="J17">
        <v>90810</v>
      </c>
      <c r="K17" t="s">
        <v>7456</v>
      </c>
      <c r="L17" t="s">
        <v>4032</v>
      </c>
      <c r="M17" t="s">
        <v>7457</v>
      </c>
      <c r="N17" t="s">
        <v>110</v>
      </c>
      <c r="O17">
        <v>92058</v>
      </c>
      <c r="Q17" t="s">
        <v>7458</v>
      </c>
      <c r="R17" t="s">
        <v>7459</v>
      </c>
      <c r="S17" t="s">
        <v>7460</v>
      </c>
      <c r="T17" t="s">
        <v>7461</v>
      </c>
      <c r="V17" t="s">
        <v>7462</v>
      </c>
      <c r="W17">
        <v>1</v>
      </c>
      <c r="Y17" t="s">
        <v>88</v>
      </c>
      <c r="Z17">
        <v>44708</v>
      </c>
      <c r="AF17" t="s">
        <v>5848</v>
      </c>
      <c r="AU17" s="604">
        <v>1235</v>
      </c>
      <c r="AZ17" s="604">
        <f t="shared" si="0"/>
        <v>1235</v>
      </c>
    </row>
    <row r="18" spans="1:52">
      <c r="A18" t="s">
        <v>7421</v>
      </c>
      <c r="B18" t="s">
        <v>101</v>
      </c>
      <c r="D18" s="123">
        <v>44704</v>
      </c>
      <c r="E18" s="109">
        <v>101945</v>
      </c>
      <c r="F18" t="s">
        <v>7454</v>
      </c>
      <c r="G18" t="s">
        <v>7455</v>
      </c>
      <c r="H18" t="s">
        <v>823</v>
      </c>
      <c r="I18" t="s">
        <v>110</v>
      </c>
      <c r="J18">
        <v>90810</v>
      </c>
      <c r="K18" t="s">
        <v>7456</v>
      </c>
      <c r="L18" t="s">
        <v>4032</v>
      </c>
      <c r="M18" t="s">
        <v>7457</v>
      </c>
      <c r="N18" t="s">
        <v>110</v>
      </c>
      <c r="O18">
        <v>92058</v>
      </c>
      <c r="Q18" t="s">
        <v>7458</v>
      </c>
      <c r="R18" t="s">
        <v>7459</v>
      </c>
      <c r="S18" t="s">
        <v>7460</v>
      </c>
      <c r="T18" t="s">
        <v>7463</v>
      </c>
      <c r="V18" t="s">
        <v>7464</v>
      </c>
      <c r="W18">
        <v>1</v>
      </c>
      <c r="Y18" t="s">
        <v>88</v>
      </c>
      <c r="Z18">
        <v>44708</v>
      </c>
      <c r="AF18" t="s">
        <v>5848</v>
      </c>
      <c r="AU18" s="604">
        <v>1235</v>
      </c>
      <c r="AZ18" s="604">
        <f t="shared" si="0"/>
        <v>1235</v>
      </c>
    </row>
    <row r="19" spans="1:52">
      <c r="A19" t="s">
        <v>7421</v>
      </c>
      <c r="B19" t="s">
        <v>101</v>
      </c>
      <c r="D19" s="123">
        <v>44704</v>
      </c>
      <c r="E19" s="109">
        <v>101945</v>
      </c>
      <c r="F19" t="s">
        <v>7454</v>
      </c>
      <c r="G19" t="s">
        <v>7455</v>
      </c>
      <c r="H19" t="s">
        <v>823</v>
      </c>
      <c r="I19" t="s">
        <v>110</v>
      </c>
      <c r="J19">
        <v>90810</v>
      </c>
      <c r="K19" t="s">
        <v>7456</v>
      </c>
      <c r="L19" t="s">
        <v>4032</v>
      </c>
      <c r="M19" t="s">
        <v>7457</v>
      </c>
      <c r="N19" t="s">
        <v>110</v>
      </c>
      <c r="O19">
        <v>92058</v>
      </c>
      <c r="Q19" t="s">
        <v>7458</v>
      </c>
      <c r="R19" t="s">
        <v>7459</v>
      </c>
      <c r="S19" t="s">
        <v>7460</v>
      </c>
      <c r="T19" t="s">
        <v>7465</v>
      </c>
      <c r="V19" t="s">
        <v>7466</v>
      </c>
      <c r="W19">
        <v>1</v>
      </c>
      <c r="Y19" t="s">
        <v>88</v>
      </c>
      <c r="Z19">
        <v>44708</v>
      </c>
      <c r="AF19" t="s">
        <v>5848</v>
      </c>
      <c r="AU19" s="604">
        <v>1235</v>
      </c>
      <c r="AZ19" s="604">
        <f t="shared" si="0"/>
        <v>1235</v>
      </c>
    </row>
    <row r="20" spans="1:52">
      <c r="A20" t="s">
        <v>7421</v>
      </c>
      <c r="B20" t="s">
        <v>101</v>
      </c>
      <c r="D20" s="123">
        <v>44704</v>
      </c>
      <c r="E20" s="109">
        <v>101945</v>
      </c>
      <c r="F20" t="s">
        <v>7454</v>
      </c>
      <c r="G20" t="s">
        <v>7455</v>
      </c>
      <c r="H20" t="s">
        <v>823</v>
      </c>
      <c r="I20" t="s">
        <v>110</v>
      </c>
      <c r="J20">
        <v>90810</v>
      </c>
      <c r="K20" t="s">
        <v>7456</v>
      </c>
      <c r="L20" t="s">
        <v>4032</v>
      </c>
      <c r="M20" t="s">
        <v>7457</v>
      </c>
      <c r="N20" t="s">
        <v>110</v>
      </c>
      <c r="O20">
        <v>92058</v>
      </c>
      <c r="Q20" t="s">
        <v>7458</v>
      </c>
      <c r="R20" t="s">
        <v>7459</v>
      </c>
      <c r="S20" t="s">
        <v>7460</v>
      </c>
      <c r="T20" t="s">
        <v>7467</v>
      </c>
      <c r="V20" t="s">
        <v>7468</v>
      </c>
      <c r="W20">
        <v>2</v>
      </c>
      <c r="Y20" t="s">
        <v>88</v>
      </c>
      <c r="Z20">
        <v>44708</v>
      </c>
      <c r="AF20" t="s">
        <v>5848</v>
      </c>
      <c r="AU20" s="604">
        <v>1235</v>
      </c>
      <c r="AZ20" s="604">
        <f t="shared" si="0"/>
        <v>1235</v>
      </c>
    </row>
    <row r="21" spans="1:52">
      <c r="A21" t="s">
        <v>7421</v>
      </c>
      <c r="B21" t="s">
        <v>101</v>
      </c>
      <c r="D21" s="123">
        <v>44704</v>
      </c>
      <c r="E21" s="109">
        <v>101945</v>
      </c>
      <c r="F21" t="s">
        <v>7454</v>
      </c>
      <c r="G21" t="s">
        <v>7455</v>
      </c>
      <c r="H21" t="s">
        <v>823</v>
      </c>
      <c r="I21" t="s">
        <v>110</v>
      </c>
      <c r="J21">
        <v>90810</v>
      </c>
      <c r="K21" t="s">
        <v>7456</v>
      </c>
      <c r="L21" t="s">
        <v>4032</v>
      </c>
      <c r="M21" t="s">
        <v>7457</v>
      </c>
      <c r="N21" t="s">
        <v>110</v>
      </c>
      <c r="O21">
        <v>92058</v>
      </c>
      <c r="Q21" t="s">
        <v>7458</v>
      </c>
      <c r="R21" t="s">
        <v>7459</v>
      </c>
      <c r="S21" t="s">
        <v>7460</v>
      </c>
      <c r="V21" t="s">
        <v>7469</v>
      </c>
      <c r="W21">
        <v>5</v>
      </c>
      <c r="Y21" t="s">
        <v>88</v>
      </c>
      <c r="Z21">
        <v>44708</v>
      </c>
      <c r="AF21" t="s">
        <v>5848</v>
      </c>
      <c r="AU21" s="604">
        <v>1235</v>
      </c>
      <c r="AZ21" s="604">
        <f t="shared" si="0"/>
        <v>1235</v>
      </c>
    </row>
    <row r="22" spans="1:52">
      <c r="A22" t="s">
        <v>7421</v>
      </c>
      <c r="B22" t="s">
        <v>101</v>
      </c>
      <c r="D22" s="123">
        <v>44705</v>
      </c>
      <c r="E22" s="109">
        <v>1249</v>
      </c>
      <c r="F22" t="s">
        <v>7454</v>
      </c>
      <c r="G22" t="s">
        <v>7455</v>
      </c>
      <c r="H22" t="s">
        <v>823</v>
      </c>
      <c r="I22" t="s">
        <v>110</v>
      </c>
      <c r="J22">
        <v>90810</v>
      </c>
      <c r="K22" t="s">
        <v>2336</v>
      </c>
      <c r="L22" t="s">
        <v>7470</v>
      </c>
      <c r="M22" t="s">
        <v>7471</v>
      </c>
      <c r="N22" t="s">
        <v>110</v>
      </c>
      <c r="O22">
        <v>92010</v>
      </c>
      <c r="Q22" t="s">
        <v>7472</v>
      </c>
      <c r="R22" t="s">
        <v>7473</v>
      </c>
      <c r="S22" t="s">
        <v>3956</v>
      </c>
      <c r="T22" t="s">
        <v>7467</v>
      </c>
      <c r="V22" t="s">
        <v>7468</v>
      </c>
      <c r="W22">
        <v>5</v>
      </c>
      <c r="Y22" t="s">
        <v>88</v>
      </c>
      <c r="Z22" t="s">
        <v>7474</v>
      </c>
      <c r="AF22" t="s">
        <v>5848</v>
      </c>
      <c r="AU22" s="604">
        <v>1620</v>
      </c>
      <c r="AZ22" s="604">
        <f t="shared" si="0"/>
        <v>1620</v>
      </c>
    </row>
    <row r="23" spans="1:52">
      <c r="A23" t="s">
        <v>7421</v>
      </c>
      <c r="B23" t="s">
        <v>101</v>
      </c>
      <c r="D23" s="123">
        <v>44705</v>
      </c>
      <c r="E23" s="109">
        <v>1249</v>
      </c>
      <c r="F23" t="s">
        <v>7454</v>
      </c>
      <c r="G23" t="s">
        <v>7455</v>
      </c>
      <c r="H23" t="s">
        <v>823</v>
      </c>
      <c r="I23" t="s">
        <v>110</v>
      </c>
      <c r="J23">
        <v>90810</v>
      </c>
      <c r="K23" t="s">
        <v>2336</v>
      </c>
      <c r="L23" t="s">
        <v>7470</v>
      </c>
      <c r="M23" t="s">
        <v>7471</v>
      </c>
      <c r="N23" t="s">
        <v>110</v>
      </c>
      <c r="O23">
        <v>92010</v>
      </c>
      <c r="Q23" t="s">
        <v>7472</v>
      </c>
      <c r="R23" t="s">
        <v>7473</v>
      </c>
      <c r="S23" t="s">
        <v>3956</v>
      </c>
      <c r="T23" t="s">
        <v>7467</v>
      </c>
      <c r="V23" t="s">
        <v>7469</v>
      </c>
      <c r="W23">
        <v>5</v>
      </c>
      <c r="Y23" t="s">
        <v>88</v>
      </c>
      <c r="Z23" t="s">
        <v>7474</v>
      </c>
      <c r="AF23" t="s">
        <v>5848</v>
      </c>
      <c r="AU23" s="604">
        <v>1620</v>
      </c>
      <c r="AZ23" s="604">
        <f t="shared" si="0"/>
        <v>1620</v>
      </c>
    </row>
    <row r="24" spans="1:52">
      <c r="A24" t="s">
        <v>7421</v>
      </c>
      <c r="B24" t="s">
        <v>1264</v>
      </c>
      <c r="D24" s="123">
        <v>44706</v>
      </c>
      <c r="E24" s="109" t="s">
        <v>7475</v>
      </c>
      <c r="F24" t="s">
        <v>7454</v>
      </c>
      <c r="G24" t="s">
        <v>7455</v>
      </c>
      <c r="H24" t="s">
        <v>823</v>
      </c>
      <c r="I24" t="s">
        <v>110</v>
      </c>
      <c r="J24">
        <v>90810</v>
      </c>
      <c r="K24" t="s">
        <v>221</v>
      </c>
      <c r="L24" t="s">
        <v>646</v>
      </c>
      <c r="M24" t="s">
        <v>223</v>
      </c>
      <c r="N24" t="s">
        <v>98</v>
      </c>
      <c r="O24">
        <v>32809</v>
      </c>
      <c r="Q24" t="s">
        <v>647</v>
      </c>
      <c r="R24" t="s">
        <v>648</v>
      </c>
      <c r="S24" t="s">
        <v>1297</v>
      </c>
      <c r="T24" t="s">
        <v>7419</v>
      </c>
      <c r="V24" t="s">
        <v>7476</v>
      </c>
      <c r="W24">
        <v>5</v>
      </c>
      <c r="Y24" t="s">
        <v>88</v>
      </c>
      <c r="Z24" t="s">
        <v>5681</v>
      </c>
    </row>
    <row r="25" spans="1:52">
      <c r="A25" t="s">
        <v>7421</v>
      </c>
      <c r="B25" t="s">
        <v>1264</v>
      </c>
      <c r="D25" s="123">
        <v>44706</v>
      </c>
      <c r="E25" s="109" t="s">
        <v>7475</v>
      </c>
      <c r="F25" t="s">
        <v>7454</v>
      </c>
      <c r="G25" t="s">
        <v>7455</v>
      </c>
      <c r="H25" t="s">
        <v>823</v>
      </c>
      <c r="I25" t="s">
        <v>110</v>
      </c>
      <c r="J25">
        <v>90810</v>
      </c>
      <c r="K25" t="s">
        <v>221</v>
      </c>
      <c r="L25" t="s">
        <v>646</v>
      </c>
      <c r="M25" t="s">
        <v>223</v>
      </c>
      <c r="N25" t="s">
        <v>98</v>
      </c>
      <c r="O25">
        <v>32809</v>
      </c>
      <c r="Q25" t="s">
        <v>647</v>
      </c>
      <c r="R25" t="s">
        <v>648</v>
      </c>
      <c r="S25" t="s">
        <v>1297</v>
      </c>
      <c r="T25" t="s">
        <v>7423</v>
      </c>
      <c r="V25" t="s">
        <v>7449</v>
      </c>
      <c r="W25">
        <v>5</v>
      </c>
      <c r="Y25" t="s">
        <v>88</v>
      </c>
      <c r="Z25" t="s">
        <v>5681</v>
      </c>
    </row>
    <row r="26" spans="1:52">
      <c r="A26" t="s">
        <v>7421</v>
      </c>
      <c r="B26" t="s">
        <v>1264</v>
      </c>
      <c r="D26" s="123">
        <v>44706</v>
      </c>
      <c r="E26" s="109" t="s">
        <v>7475</v>
      </c>
      <c r="F26" t="s">
        <v>7454</v>
      </c>
      <c r="G26" t="s">
        <v>7455</v>
      </c>
      <c r="H26" t="s">
        <v>823</v>
      </c>
      <c r="I26" t="s">
        <v>110</v>
      </c>
      <c r="J26">
        <v>90810</v>
      </c>
      <c r="K26" t="s">
        <v>221</v>
      </c>
      <c r="L26" t="s">
        <v>646</v>
      </c>
      <c r="M26" t="s">
        <v>223</v>
      </c>
      <c r="N26" t="s">
        <v>98</v>
      </c>
      <c r="O26">
        <v>32809</v>
      </c>
      <c r="Q26" t="s">
        <v>647</v>
      </c>
      <c r="R26" t="s">
        <v>648</v>
      </c>
      <c r="S26" t="s">
        <v>1297</v>
      </c>
      <c r="T26" t="s">
        <v>7430</v>
      </c>
      <c r="V26" t="s">
        <v>7450</v>
      </c>
      <c r="W26">
        <v>5</v>
      </c>
      <c r="Y26" t="s">
        <v>88</v>
      </c>
      <c r="Z26" t="s">
        <v>5681</v>
      </c>
    </row>
    <row r="27" spans="1:52">
      <c r="A27" t="s">
        <v>7421</v>
      </c>
      <c r="B27" t="s">
        <v>1264</v>
      </c>
      <c r="D27" s="123">
        <v>44706</v>
      </c>
      <c r="E27" s="109" t="s">
        <v>7475</v>
      </c>
      <c r="F27" t="s">
        <v>7454</v>
      </c>
      <c r="G27" t="s">
        <v>7455</v>
      </c>
      <c r="H27" t="s">
        <v>823</v>
      </c>
      <c r="I27" t="s">
        <v>110</v>
      </c>
      <c r="J27">
        <v>90810</v>
      </c>
      <c r="K27" t="s">
        <v>221</v>
      </c>
      <c r="L27" t="s">
        <v>646</v>
      </c>
      <c r="M27" t="s">
        <v>223</v>
      </c>
      <c r="N27" t="s">
        <v>98</v>
      </c>
      <c r="O27">
        <v>32809</v>
      </c>
      <c r="Q27" t="s">
        <v>647</v>
      </c>
      <c r="R27" t="s">
        <v>648</v>
      </c>
      <c r="S27" t="s">
        <v>1297</v>
      </c>
      <c r="T27" t="s">
        <v>7428</v>
      </c>
      <c r="V27" t="s">
        <v>7451</v>
      </c>
      <c r="W27">
        <v>5</v>
      </c>
      <c r="Y27" t="s">
        <v>88</v>
      </c>
      <c r="Z27" t="s">
        <v>5681</v>
      </c>
    </row>
    <row r="28" spans="1:52">
      <c r="A28" t="s">
        <v>7421</v>
      </c>
      <c r="B28" t="s">
        <v>1264</v>
      </c>
      <c r="D28" s="123">
        <v>44706</v>
      </c>
      <c r="E28" s="109" t="s">
        <v>7475</v>
      </c>
      <c r="F28" t="s">
        <v>7454</v>
      </c>
      <c r="G28" t="s">
        <v>7455</v>
      </c>
      <c r="H28" t="s">
        <v>823</v>
      </c>
      <c r="I28" t="s">
        <v>110</v>
      </c>
      <c r="J28">
        <v>90810</v>
      </c>
      <c r="K28" t="s">
        <v>221</v>
      </c>
      <c r="L28" t="s">
        <v>646</v>
      </c>
      <c r="M28" t="s">
        <v>223</v>
      </c>
      <c r="N28" t="s">
        <v>98</v>
      </c>
      <c r="O28">
        <v>32809</v>
      </c>
      <c r="Q28" t="s">
        <v>647</v>
      </c>
      <c r="R28" t="s">
        <v>648</v>
      </c>
      <c r="S28" t="s">
        <v>1297</v>
      </c>
      <c r="T28" t="s">
        <v>7434</v>
      </c>
      <c r="V28" t="s">
        <v>7477</v>
      </c>
      <c r="W28">
        <v>5</v>
      </c>
      <c r="Y28" t="s">
        <v>88</v>
      </c>
      <c r="Z28" t="s">
        <v>5681</v>
      </c>
    </row>
    <row r="29" spans="1:52">
      <c r="A29" t="s">
        <v>7421</v>
      </c>
      <c r="B29" t="s">
        <v>1264</v>
      </c>
      <c r="D29" s="123">
        <v>44706</v>
      </c>
      <c r="E29" s="109" t="s">
        <v>7475</v>
      </c>
      <c r="F29" t="s">
        <v>7454</v>
      </c>
      <c r="G29" t="s">
        <v>7455</v>
      </c>
      <c r="H29" t="s">
        <v>823</v>
      </c>
      <c r="I29" t="s">
        <v>110</v>
      </c>
      <c r="J29">
        <v>90810</v>
      </c>
      <c r="K29" t="s">
        <v>221</v>
      </c>
      <c r="L29" t="s">
        <v>646</v>
      </c>
      <c r="M29" t="s">
        <v>223</v>
      </c>
      <c r="N29" t="s">
        <v>98</v>
      </c>
      <c r="O29">
        <v>32809</v>
      </c>
      <c r="Q29" t="s">
        <v>647</v>
      </c>
      <c r="R29" t="s">
        <v>648</v>
      </c>
      <c r="S29" t="s">
        <v>1297</v>
      </c>
      <c r="T29" t="s">
        <v>7432</v>
      </c>
      <c r="V29" t="s">
        <v>7478</v>
      </c>
      <c r="W29">
        <v>5</v>
      </c>
      <c r="Y29" t="s">
        <v>88</v>
      </c>
      <c r="Z29" t="s">
        <v>5681</v>
      </c>
    </row>
    <row r="30" spans="1:52">
      <c r="A30" t="s">
        <v>7421</v>
      </c>
      <c r="B30" t="s">
        <v>1264</v>
      </c>
      <c r="D30" s="123">
        <v>44706</v>
      </c>
      <c r="E30" s="109" t="s">
        <v>7475</v>
      </c>
      <c r="F30" t="s">
        <v>7454</v>
      </c>
      <c r="G30" t="s">
        <v>7455</v>
      </c>
      <c r="H30" t="s">
        <v>823</v>
      </c>
      <c r="I30" t="s">
        <v>110</v>
      </c>
      <c r="J30">
        <v>90810</v>
      </c>
      <c r="K30" t="s">
        <v>221</v>
      </c>
      <c r="L30" t="s">
        <v>646</v>
      </c>
      <c r="M30" t="s">
        <v>223</v>
      </c>
      <c r="N30" t="s">
        <v>98</v>
      </c>
      <c r="O30">
        <v>32809</v>
      </c>
      <c r="Q30" t="s">
        <v>647</v>
      </c>
      <c r="R30" t="s">
        <v>648</v>
      </c>
      <c r="S30" t="s">
        <v>1297</v>
      </c>
      <c r="T30" t="s">
        <v>7426</v>
      </c>
      <c r="V30" t="s">
        <v>7479</v>
      </c>
      <c r="W30">
        <v>72</v>
      </c>
      <c r="Y30" t="s">
        <v>88</v>
      </c>
      <c r="Z30" t="s">
        <v>5681</v>
      </c>
    </row>
    <row r="31" spans="1:52">
      <c r="A31" t="s">
        <v>7421</v>
      </c>
      <c r="B31" t="s">
        <v>1264</v>
      </c>
      <c r="D31" s="123">
        <v>44706</v>
      </c>
      <c r="E31" s="109" t="s">
        <v>7475</v>
      </c>
      <c r="F31" t="s">
        <v>7454</v>
      </c>
      <c r="G31" t="s">
        <v>7455</v>
      </c>
      <c r="H31" t="s">
        <v>823</v>
      </c>
      <c r="I31" t="s">
        <v>110</v>
      </c>
      <c r="J31">
        <v>90810</v>
      </c>
      <c r="K31" t="s">
        <v>221</v>
      </c>
      <c r="L31" t="s">
        <v>646</v>
      </c>
      <c r="M31" t="s">
        <v>223</v>
      </c>
      <c r="N31" t="s">
        <v>98</v>
      </c>
      <c r="O31">
        <v>32809</v>
      </c>
      <c r="Q31" t="s">
        <v>647</v>
      </c>
      <c r="R31" t="s">
        <v>648</v>
      </c>
      <c r="S31" t="s">
        <v>1297</v>
      </c>
      <c r="T31" t="s">
        <v>7436</v>
      </c>
      <c r="V31" t="s">
        <v>7452</v>
      </c>
      <c r="W31">
        <v>5</v>
      </c>
      <c r="Y31" t="s">
        <v>88</v>
      </c>
      <c r="Z31" t="s">
        <v>5681</v>
      </c>
    </row>
    <row r="32" spans="1:52">
      <c r="A32" t="s">
        <v>7421</v>
      </c>
      <c r="B32" t="s">
        <v>1264</v>
      </c>
      <c r="D32" s="123">
        <v>44706</v>
      </c>
      <c r="E32" s="109" t="s">
        <v>7475</v>
      </c>
      <c r="F32" t="s">
        <v>7454</v>
      </c>
      <c r="G32" t="s">
        <v>7455</v>
      </c>
      <c r="H32" t="s">
        <v>823</v>
      </c>
      <c r="I32" t="s">
        <v>110</v>
      </c>
      <c r="J32">
        <v>90810</v>
      </c>
      <c r="K32" t="s">
        <v>221</v>
      </c>
      <c r="L32" t="s">
        <v>646</v>
      </c>
      <c r="M32" t="s">
        <v>223</v>
      </c>
      <c r="N32" t="s">
        <v>98</v>
      </c>
      <c r="O32">
        <v>32809</v>
      </c>
      <c r="Q32" t="s">
        <v>647</v>
      </c>
      <c r="R32" t="s">
        <v>648</v>
      </c>
      <c r="S32" t="s">
        <v>1297</v>
      </c>
      <c r="T32" t="s">
        <v>7438</v>
      </c>
      <c r="V32" t="s">
        <v>7453</v>
      </c>
      <c r="W32">
        <v>5</v>
      </c>
      <c r="Y32" t="s">
        <v>88</v>
      </c>
      <c r="Z32" t="s">
        <v>5681</v>
      </c>
    </row>
    <row r="33" spans="1:54">
      <c r="A33" t="s">
        <v>7421</v>
      </c>
      <c r="B33" t="s">
        <v>1264</v>
      </c>
      <c r="D33" s="123">
        <v>44706</v>
      </c>
      <c r="E33" s="109" t="s">
        <v>7475</v>
      </c>
      <c r="F33" t="s">
        <v>7454</v>
      </c>
      <c r="G33" t="s">
        <v>7455</v>
      </c>
      <c r="H33" t="s">
        <v>823</v>
      </c>
      <c r="I33" t="s">
        <v>110</v>
      </c>
      <c r="J33">
        <v>90810</v>
      </c>
      <c r="K33" t="s">
        <v>221</v>
      </c>
      <c r="L33" t="s">
        <v>646</v>
      </c>
      <c r="M33" t="s">
        <v>223</v>
      </c>
      <c r="N33" t="s">
        <v>98</v>
      </c>
      <c r="O33">
        <v>32809</v>
      </c>
      <c r="Q33" t="s">
        <v>647</v>
      </c>
      <c r="R33" t="s">
        <v>648</v>
      </c>
      <c r="S33" t="s">
        <v>1297</v>
      </c>
      <c r="V33" t="s">
        <v>7480</v>
      </c>
      <c r="W33">
        <v>5</v>
      </c>
      <c r="Y33" t="s">
        <v>88</v>
      </c>
      <c r="Z33" t="s">
        <v>5681</v>
      </c>
    </row>
    <row r="34" spans="1:54">
      <c r="A34" t="s">
        <v>7481</v>
      </c>
      <c r="B34" t="s">
        <v>101</v>
      </c>
      <c r="C34" t="s">
        <v>7482</v>
      </c>
      <c r="E34" s="109" t="s">
        <v>7483</v>
      </c>
      <c r="F34" t="s">
        <v>7454</v>
      </c>
      <c r="G34" t="s">
        <v>7455</v>
      </c>
      <c r="H34" t="s">
        <v>823</v>
      </c>
      <c r="I34" t="s">
        <v>110</v>
      </c>
      <c r="J34">
        <v>90810</v>
      </c>
      <c r="K34" t="s">
        <v>7484</v>
      </c>
      <c r="L34" t="s">
        <v>7485</v>
      </c>
      <c r="T34" t="s">
        <v>7446</v>
      </c>
      <c r="V34" t="s">
        <v>7447</v>
      </c>
      <c r="W34">
        <v>1</v>
      </c>
      <c r="AI34" s="123">
        <v>44706</v>
      </c>
      <c r="AK34" s="123">
        <v>44706</v>
      </c>
    </row>
    <row r="35" spans="1:54" ht="15.75">
      <c r="A35" s="695" t="s">
        <v>7421</v>
      </c>
      <c r="B35" s="700" t="s">
        <v>101</v>
      </c>
      <c r="C35" s="695" t="s">
        <v>4250</v>
      </c>
      <c r="D35" s="701">
        <v>44712</v>
      </c>
      <c r="E35" s="695" t="s">
        <v>7486</v>
      </c>
      <c r="F35" s="695" t="s">
        <v>7454</v>
      </c>
      <c r="G35" s="695" t="s">
        <v>7455</v>
      </c>
      <c r="H35" s="695" t="s">
        <v>823</v>
      </c>
      <c r="I35" s="695" t="s">
        <v>110</v>
      </c>
      <c r="J35" s="695">
        <v>90810</v>
      </c>
      <c r="K35" s="695" t="s">
        <v>150</v>
      </c>
      <c r="L35" s="695" t="s">
        <v>5442</v>
      </c>
      <c r="M35" s="695" t="s">
        <v>7487</v>
      </c>
      <c r="N35" s="695" t="s">
        <v>7488</v>
      </c>
      <c r="O35" s="695">
        <v>91311</v>
      </c>
      <c r="P35" s="695" t="s">
        <v>4250</v>
      </c>
      <c r="Q35" s="695" t="s">
        <v>7489</v>
      </c>
      <c r="R35" s="695" t="s">
        <v>7490</v>
      </c>
      <c r="S35" s="695" t="s">
        <v>7491</v>
      </c>
      <c r="T35" s="695" t="s">
        <v>7492</v>
      </c>
      <c r="U35" s="695" t="s">
        <v>4250</v>
      </c>
      <c r="V35" s="695" t="s">
        <v>7493</v>
      </c>
      <c r="W35" s="695">
        <v>5</v>
      </c>
      <c r="X35" s="695" t="s">
        <v>4250</v>
      </c>
      <c r="Y35" s="700" t="s">
        <v>88</v>
      </c>
      <c r="Z35" s="701">
        <v>44712</v>
      </c>
      <c r="AA35" s="695" t="s">
        <v>4250</v>
      </c>
      <c r="AB35" s="695" t="s">
        <v>4250</v>
      </c>
      <c r="AC35" s="695" t="s">
        <v>4250</v>
      </c>
      <c r="AD35" s="695" t="s">
        <v>4250</v>
      </c>
      <c r="AE35" s="695" t="s">
        <v>4250</v>
      </c>
      <c r="AF35" s="695" t="s">
        <v>4250</v>
      </c>
      <c r="AG35" s="695" t="s">
        <v>4250</v>
      </c>
      <c r="AH35" s="695" t="s">
        <v>4250</v>
      </c>
      <c r="AI35" s="701" t="s">
        <v>4250</v>
      </c>
      <c r="AJ35" s="695" t="s">
        <v>4250</v>
      </c>
      <c r="AK35" s="701" t="s">
        <v>4250</v>
      </c>
      <c r="AL35" s="695" t="s">
        <v>4250</v>
      </c>
      <c r="AM35" s="695" t="s">
        <v>4250</v>
      </c>
      <c r="AN35" s="695" t="s">
        <v>4250</v>
      </c>
      <c r="AO35" s="695" t="s">
        <v>4250</v>
      </c>
      <c r="AP35" s="695" t="s">
        <v>4250</v>
      </c>
      <c r="AQ35" s="695" t="s">
        <v>4250</v>
      </c>
      <c r="AR35" s="695" t="s">
        <v>4250</v>
      </c>
      <c r="AS35" s="695" t="s">
        <v>4250</v>
      </c>
      <c r="AT35" s="695" t="s">
        <v>4250</v>
      </c>
      <c r="AU35" s="695" t="s">
        <v>4250</v>
      </c>
      <c r="AV35" s="695" t="s">
        <v>4250</v>
      </c>
      <c r="AW35" s="695" t="s">
        <v>4250</v>
      </c>
      <c r="AX35" s="695" t="s">
        <v>4250</v>
      </c>
      <c r="AY35" s="695" t="s">
        <v>4250</v>
      </c>
      <c r="AZ35" s="702" t="s">
        <v>7494</v>
      </c>
      <c r="BA35" s="695" t="s">
        <v>4250</v>
      </c>
      <c r="BB35" s="695" t="s">
        <v>4250</v>
      </c>
    </row>
    <row r="36" spans="1:54" ht="15.75">
      <c r="A36" s="695" t="s">
        <v>7421</v>
      </c>
      <c r="B36" s="700" t="s">
        <v>101</v>
      </c>
      <c r="C36" s="695" t="s">
        <v>4250</v>
      </c>
      <c r="D36" s="701">
        <v>44712</v>
      </c>
      <c r="E36" s="695" t="s">
        <v>7486</v>
      </c>
      <c r="F36" s="695" t="s">
        <v>7454</v>
      </c>
      <c r="G36" s="695" t="s">
        <v>7455</v>
      </c>
      <c r="H36" s="695" t="s">
        <v>823</v>
      </c>
      <c r="I36" s="695" t="s">
        <v>110</v>
      </c>
      <c r="J36" s="695">
        <v>90810</v>
      </c>
      <c r="K36" s="695" t="s">
        <v>150</v>
      </c>
      <c r="L36" s="695" t="s">
        <v>5442</v>
      </c>
      <c r="M36" s="695" t="s">
        <v>7487</v>
      </c>
      <c r="N36" s="695" t="s">
        <v>7488</v>
      </c>
      <c r="O36" s="695">
        <v>91311</v>
      </c>
      <c r="P36" s="695" t="s">
        <v>4250</v>
      </c>
      <c r="Q36" s="695" t="s">
        <v>7489</v>
      </c>
      <c r="R36" s="695" t="s">
        <v>7490</v>
      </c>
      <c r="S36" s="695" t="s">
        <v>7491</v>
      </c>
      <c r="T36" s="695" t="s">
        <v>4250</v>
      </c>
      <c r="U36" s="695" t="s">
        <v>4250</v>
      </c>
      <c r="V36" s="695" t="s">
        <v>7495</v>
      </c>
      <c r="W36" s="695">
        <v>5</v>
      </c>
      <c r="X36" s="695" t="s">
        <v>4250</v>
      </c>
      <c r="Y36" s="700" t="s">
        <v>88</v>
      </c>
      <c r="Z36" s="701">
        <v>44712</v>
      </c>
      <c r="AA36" s="695" t="s">
        <v>4250</v>
      </c>
      <c r="AB36" s="695" t="s">
        <v>4250</v>
      </c>
      <c r="AC36" s="695" t="s">
        <v>4250</v>
      </c>
      <c r="AD36" s="695" t="s">
        <v>4250</v>
      </c>
      <c r="AE36" s="695" t="s">
        <v>4250</v>
      </c>
      <c r="AF36" s="695" t="s">
        <v>4250</v>
      </c>
      <c r="AG36" s="695" t="s">
        <v>4250</v>
      </c>
      <c r="AH36" s="695" t="s">
        <v>4250</v>
      </c>
      <c r="AI36" s="701" t="s">
        <v>4250</v>
      </c>
      <c r="AJ36" s="695" t="s">
        <v>4250</v>
      </c>
      <c r="AK36" s="701" t="s">
        <v>4250</v>
      </c>
      <c r="AL36" s="695" t="s">
        <v>4250</v>
      </c>
      <c r="AM36" s="695" t="s">
        <v>4250</v>
      </c>
      <c r="AN36" s="695" t="s">
        <v>4250</v>
      </c>
      <c r="AO36" s="695" t="s">
        <v>4250</v>
      </c>
      <c r="AP36" s="695" t="s">
        <v>4250</v>
      </c>
      <c r="AQ36" s="695" t="s">
        <v>4250</v>
      </c>
      <c r="AR36" s="695" t="s">
        <v>4250</v>
      </c>
      <c r="AS36" s="695" t="s">
        <v>4250</v>
      </c>
      <c r="AT36" s="695" t="s">
        <v>4250</v>
      </c>
      <c r="AU36" s="695" t="s">
        <v>4250</v>
      </c>
      <c r="AV36" s="695" t="s">
        <v>4250</v>
      </c>
      <c r="AW36" s="695" t="s">
        <v>4250</v>
      </c>
      <c r="AX36" s="695" t="s">
        <v>4250</v>
      </c>
      <c r="AY36" s="695" t="s">
        <v>4250</v>
      </c>
      <c r="AZ36" s="702" t="s">
        <v>7494</v>
      </c>
      <c r="BA36" s="695" t="s">
        <v>4250</v>
      </c>
      <c r="BB36" s="695" t="s">
        <v>4250</v>
      </c>
    </row>
    <row r="37" spans="1:54">
      <c r="A37" s="611" t="s">
        <v>7421</v>
      </c>
      <c r="B37" s="611" t="s">
        <v>5836</v>
      </c>
      <c r="C37" s="611" t="s">
        <v>7496</v>
      </c>
      <c r="D37" s="612">
        <v>44712</v>
      </c>
      <c r="E37" s="611" t="s">
        <v>7497</v>
      </c>
      <c r="F37" s="611" t="s">
        <v>7454</v>
      </c>
      <c r="G37" s="611" t="s">
        <v>7455</v>
      </c>
      <c r="H37" s="611" t="s">
        <v>823</v>
      </c>
      <c r="I37" s="611" t="s">
        <v>110</v>
      </c>
      <c r="J37" s="611">
        <v>90810</v>
      </c>
      <c r="K37" s="611" t="s">
        <v>7498</v>
      </c>
      <c r="L37" s="611" t="s">
        <v>7499</v>
      </c>
      <c r="M37" s="611" t="s">
        <v>7500</v>
      </c>
      <c r="N37" s="611" t="s">
        <v>7501</v>
      </c>
      <c r="O37" s="611">
        <v>52404</v>
      </c>
      <c r="P37" s="611" t="s">
        <v>4250</v>
      </c>
      <c r="Q37" s="611" t="s">
        <v>7502</v>
      </c>
      <c r="R37" s="611" t="s">
        <v>4250</v>
      </c>
      <c r="S37" s="611" t="s">
        <v>7503</v>
      </c>
      <c r="T37" s="611" t="s">
        <v>7504</v>
      </c>
      <c r="U37" s="611" t="s">
        <v>4250</v>
      </c>
      <c r="V37" s="611" t="s">
        <v>7505</v>
      </c>
      <c r="W37" s="611">
        <v>2</v>
      </c>
      <c r="X37" s="611" t="s">
        <v>4250</v>
      </c>
      <c r="Y37" s="611" t="s">
        <v>88</v>
      </c>
      <c r="Z37" s="611" t="s">
        <v>4250</v>
      </c>
      <c r="AA37" s="611" t="s">
        <v>4250</v>
      </c>
      <c r="AB37" s="611" t="s">
        <v>4250</v>
      </c>
      <c r="AC37" s="611" t="s">
        <v>4250</v>
      </c>
      <c r="AD37" s="611" t="s">
        <v>4250</v>
      </c>
      <c r="AE37" s="611" t="s">
        <v>4250</v>
      </c>
      <c r="AF37" s="611" t="s">
        <v>4250</v>
      </c>
      <c r="AG37" s="611" t="s">
        <v>4250</v>
      </c>
      <c r="AH37" s="611" t="s">
        <v>4250</v>
      </c>
      <c r="AI37" s="612" t="s">
        <v>4250</v>
      </c>
      <c r="AJ37" s="611" t="s">
        <v>4250</v>
      </c>
      <c r="AK37" s="612" t="s">
        <v>4250</v>
      </c>
      <c r="AL37" s="611" t="s">
        <v>4250</v>
      </c>
      <c r="AM37" s="611" t="s">
        <v>7506</v>
      </c>
      <c r="AN37" s="611" t="s">
        <v>4250</v>
      </c>
      <c r="AO37" s="611" t="s">
        <v>4250</v>
      </c>
      <c r="AP37" s="611" t="s">
        <v>4250</v>
      </c>
      <c r="AQ37" s="611" t="s">
        <v>4250</v>
      </c>
      <c r="AR37" s="611" t="s">
        <v>4250</v>
      </c>
      <c r="AS37" s="611" t="s">
        <v>4250</v>
      </c>
      <c r="AT37" s="611" t="s">
        <v>4250</v>
      </c>
      <c r="AU37" s="611" t="s">
        <v>4250</v>
      </c>
      <c r="AV37" s="611" t="s">
        <v>4250</v>
      </c>
      <c r="AW37" s="611" t="s">
        <v>4250</v>
      </c>
      <c r="AX37" s="611" t="s">
        <v>4250</v>
      </c>
      <c r="AY37" s="611" t="s">
        <v>4250</v>
      </c>
      <c r="AZ37" s="611" t="s">
        <v>4250</v>
      </c>
      <c r="BA37" s="703" t="s">
        <v>4250</v>
      </c>
      <c r="BB37" s="703" t="s">
        <v>4250</v>
      </c>
    </row>
    <row r="38" spans="1:54">
      <c r="A38" s="611" t="s">
        <v>7421</v>
      </c>
      <c r="B38" s="611" t="s">
        <v>5836</v>
      </c>
      <c r="C38" s="703"/>
      <c r="D38" s="612">
        <v>44712</v>
      </c>
      <c r="E38" s="611" t="s">
        <v>7497</v>
      </c>
      <c r="F38" s="611" t="s">
        <v>7454</v>
      </c>
      <c r="G38" s="611" t="s">
        <v>7455</v>
      </c>
      <c r="H38" s="611" t="s">
        <v>823</v>
      </c>
      <c r="I38" s="611" t="s">
        <v>110</v>
      </c>
      <c r="J38" s="611">
        <v>90810</v>
      </c>
      <c r="K38" s="611" t="s">
        <v>7498</v>
      </c>
      <c r="L38" s="611" t="s">
        <v>7499</v>
      </c>
      <c r="M38" s="611" t="s">
        <v>7500</v>
      </c>
      <c r="N38" s="611" t="s">
        <v>7501</v>
      </c>
      <c r="O38" s="611">
        <v>52404</v>
      </c>
      <c r="P38" s="611" t="s">
        <v>4250</v>
      </c>
      <c r="Q38" s="611" t="s">
        <v>7502</v>
      </c>
      <c r="R38" s="611" t="s">
        <v>4250</v>
      </c>
      <c r="S38" s="611" t="s">
        <v>7503</v>
      </c>
      <c r="T38" s="611" t="s">
        <v>4250</v>
      </c>
      <c r="U38" s="611" t="s">
        <v>4250</v>
      </c>
      <c r="V38" s="611" t="s">
        <v>7469</v>
      </c>
      <c r="W38" s="611">
        <v>2</v>
      </c>
      <c r="X38" s="611" t="s">
        <v>4250</v>
      </c>
      <c r="Y38" s="611" t="s">
        <v>88</v>
      </c>
      <c r="Z38" s="611" t="s">
        <v>4250</v>
      </c>
      <c r="AA38" s="611" t="s">
        <v>4250</v>
      </c>
      <c r="AB38" s="611" t="s">
        <v>4250</v>
      </c>
      <c r="AC38" s="611" t="s">
        <v>4250</v>
      </c>
      <c r="AD38" s="611" t="s">
        <v>4250</v>
      </c>
      <c r="AE38" s="611" t="s">
        <v>4250</v>
      </c>
      <c r="AF38" s="611" t="s">
        <v>4250</v>
      </c>
      <c r="AG38" s="611" t="s">
        <v>4250</v>
      </c>
      <c r="AH38" s="611" t="s">
        <v>4250</v>
      </c>
      <c r="AI38" s="612" t="s">
        <v>4250</v>
      </c>
      <c r="AJ38" s="611" t="s">
        <v>4250</v>
      </c>
      <c r="AK38" s="612" t="s">
        <v>4250</v>
      </c>
      <c r="AL38" s="611" t="s">
        <v>4250</v>
      </c>
      <c r="AM38" s="611" t="s">
        <v>7506</v>
      </c>
      <c r="AN38" s="611" t="s">
        <v>4250</v>
      </c>
      <c r="AO38" s="611" t="s">
        <v>4250</v>
      </c>
      <c r="AP38" s="611" t="s">
        <v>4250</v>
      </c>
      <c r="AQ38" s="611" t="s">
        <v>4250</v>
      </c>
      <c r="AR38" s="611" t="s">
        <v>4250</v>
      </c>
      <c r="AS38" s="611" t="s">
        <v>4250</v>
      </c>
      <c r="AT38" s="611" t="s">
        <v>4250</v>
      </c>
      <c r="AU38" s="611" t="s">
        <v>4250</v>
      </c>
      <c r="AV38" s="611" t="s">
        <v>4250</v>
      </c>
      <c r="AW38" s="611" t="s">
        <v>4250</v>
      </c>
      <c r="AX38" s="611" t="s">
        <v>4250</v>
      </c>
      <c r="AY38" s="611" t="s">
        <v>4250</v>
      </c>
      <c r="AZ38" s="611" t="s">
        <v>4250</v>
      </c>
      <c r="BA38" s="703" t="s">
        <v>4250</v>
      </c>
      <c r="BB38" s="703" t="s">
        <v>4250</v>
      </c>
    </row>
    <row r="39" spans="1:54">
      <c r="A39" s="695" t="s">
        <v>7421</v>
      </c>
      <c r="B39" s="695" t="s">
        <v>5836</v>
      </c>
      <c r="C39" s="695" t="s">
        <v>7507</v>
      </c>
      <c r="D39" s="701">
        <v>44712</v>
      </c>
      <c r="E39" s="695" t="s">
        <v>7508</v>
      </c>
      <c r="F39" s="695" t="s">
        <v>7454</v>
      </c>
      <c r="G39" s="695" t="s">
        <v>7455</v>
      </c>
      <c r="H39" s="695" t="s">
        <v>823</v>
      </c>
      <c r="I39" s="695" t="s">
        <v>110</v>
      </c>
      <c r="J39" s="695">
        <v>90810</v>
      </c>
      <c r="K39" s="695" t="s">
        <v>1144</v>
      </c>
      <c r="L39" s="695" t="s">
        <v>1145</v>
      </c>
      <c r="M39" s="695" t="s">
        <v>1146</v>
      </c>
      <c r="N39" s="695" t="s">
        <v>110</v>
      </c>
      <c r="O39" s="695">
        <v>92806</v>
      </c>
      <c r="P39" s="695" t="s">
        <v>4250</v>
      </c>
      <c r="Q39" s="695" t="s">
        <v>2080</v>
      </c>
      <c r="R39" s="695" t="s">
        <v>7509</v>
      </c>
      <c r="S39" s="695" t="s">
        <v>2082</v>
      </c>
      <c r="T39" s="695" t="s">
        <v>7504</v>
      </c>
      <c r="U39" s="695" t="s">
        <v>4250</v>
      </c>
      <c r="V39" s="695" t="s">
        <v>7505</v>
      </c>
      <c r="W39" s="695">
        <v>15</v>
      </c>
      <c r="X39" s="695" t="s">
        <v>4250</v>
      </c>
      <c r="Y39" s="695" t="s">
        <v>88</v>
      </c>
      <c r="Z39" s="695" t="s">
        <v>4250</v>
      </c>
      <c r="AA39" s="695" t="s">
        <v>4250</v>
      </c>
      <c r="AB39" s="695" t="s">
        <v>4250</v>
      </c>
      <c r="AC39" s="695" t="s">
        <v>4250</v>
      </c>
      <c r="AD39" s="695" t="s">
        <v>4250</v>
      </c>
      <c r="AE39" s="695" t="s">
        <v>4250</v>
      </c>
      <c r="AF39" s="695" t="s">
        <v>4250</v>
      </c>
      <c r="AG39" s="695" t="s">
        <v>4250</v>
      </c>
      <c r="AH39" s="695" t="s">
        <v>4250</v>
      </c>
      <c r="AI39" s="701" t="s">
        <v>4250</v>
      </c>
      <c r="AJ39" s="695" t="s">
        <v>4250</v>
      </c>
      <c r="AK39" s="701" t="s">
        <v>4250</v>
      </c>
      <c r="AL39" s="695" t="s">
        <v>4250</v>
      </c>
      <c r="AM39" s="695" t="s">
        <v>4250</v>
      </c>
      <c r="AN39" s="695" t="s">
        <v>4250</v>
      </c>
      <c r="AO39" s="695" t="s">
        <v>4250</v>
      </c>
      <c r="AP39" s="695" t="s">
        <v>4250</v>
      </c>
      <c r="AQ39" s="695" t="s">
        <v>4250</v>
      </c>
      <c r="AR39" s="695" t="s">
        <v>4250</v>
      </c>
      <c r="AS39" s="695" t="s">
        <v>4250</v>
      </c>
      <c r="AT39" s="695" t="s">
        <v>4250</v>
      </c>
      <c r="AU39" s="695" t="s">
        <v>4250</v>
      </c>
      <c r="AV39" s="695" t="s">
        <v>4250</v>
      </c>
      <c r="AW39" s="695" t="s">
        <v>4250</v>
      </c>
      <c r="AX39" s="695" t="s">
        <v>4250</v>
      </c>
      <c r="AY39" s="695" t="s">
        <v>4250</v>
      </c>
      <c r="AZ39" s="695" t="s">
        <v>4250</v>
      </c>
      <c r="BA39" s="695" t="s">
        <v>4250</v>
      </c>
      <c r="BB39" s="695" t="s">
        <v>4250</v>
      </c>
    </row>
    <row r="40" spans="1:54">
      <c r="A40" s="695" t="s">
        <v>7421</v>
      </c>
      <c r="B40" s="695" t="s">
        <v>5836</v>
      </c>
      <c r="C40" s="695"/>
      <c r="D40" s="701">
        <v>44712</v>
      </c>
      <c r="E40" s="695" t="s">
        <v>7508</v>
      </c>
      <c r="F40" s="695" t="s">
        <v>7454</v>
      </c>
      <c r="G40" s="695" t="s">
        <v>7455</v>
      </c>
      <c r="H40" s="695" t="s">
        <v>823</v>
      </c>
      <c r="I40" s="695" t="s">
        <v>110</v>
      </c>
      <c r="J40" s="695">
        <v>90810</v>
      </c>
      <c r="K40" s="695" t="s">
        <v>1144</v>
      </c>
      <c r="L40" s="695" t="s">
        <v>1145</v>
      </c>
      <c r="M40" s="695" t="s">
        <v>1146</v>
      </c>
      <c r="N40" s="695" t="s">
        <v>110</v>
      </c>
      <c r="O40" s="695">
        <v>92806</v>
      </c>
      <c r="P40" s="695" t="s">
        <v>4250</v>
      </c>
      <c r="Q40" s="695" t="s">
        <v>2080</v>
      </c>
      <c r="R40" s="695" t="s">
        <v>7509</v>
      </c>
      <c r="S40" s="695" t="s">
        <v>2082</v>
      </c>
      <c r="T40" s="695" t="s">
        <v>4250</v>
      </c>
      <c r="U40" s="695" t="s">
        <v>4250</v>
      </c>
      <c r="V40" s="695" t="s">
        <v>7505</v>
      </c>
      <c r="W40" s="695">
        <v>5</v>
      </c>
      <c r="X40" s="695" t="s">
        <v>4250</v>
      </c>
      <c r="Y40" s="695" t="s">
        <v>88</v>
      </c>
      <c r="Z40" s="695" t="s">
        <v>4250</v>
      </c>
      <c r="AA40" s="695" t="s">
        <v>4250</v>
      </c>
      <c r="AB40" s="695" t="s">
        <v>4250</v>
      </c>
      <c r="AC40" s="695" t="s">
        <v>4250</v>
      </c>
      <c r="AD40" s="695" t="s">
        <v>4250</v>
      </c>
      <c r="AE40" s="695" t="s">
        <v>4250</v>
      </c>
      <c r="AF40" s="695" t="s">
        <v>4250</v>
      </c>
      <c r="AG40" s="695" t="s">
        <v>4250</v>
      </c>
      <c r="AH40" s="695" t="s">
        <v>4250</v>
      </c>
      <c r="AI40" s="701" t="s">
        <v>4250</v>
      </c>
      <c r="AJ40" s="695" t="s">
        <v>4250</v>
      </c>
      <c r="AK40" s="701" t="s">
        <v>4250</v>
      </c>
      <c r="AL40" s="695" t="s">
        <v>4250</v>
      </c>
      <c r="AM40" s="695" t="s">
        <v>4250</v>
      </c>
      <c r="AN40" s="695" t="s">
        <v>4250</v>
      </c>
      <c r="AO40" s="695" t="s">
        <v>4250</v>
      </c>
      <c r="AP40" s="695" t="s">
        <v>4250</v>
      </c>
      <c r="AQ40" s="695" t="s">
        <v>4250</v>
      </c>
      <c r="AR40" s="695" t="s">
        <v>4250</v>
      </c>
      <c r="AS40" s="695" t="s">
        <v>4250</v>
      </c>
      <c r="AT40" s="695" t="s">
        <v>4250</v>
      </c>
      <c r="AU40" s="695" t="s">
        <v>4250</v>
      </c>
      <c r="AV40" s="695" t="s">
        <v>4250</v>
      </c>
      <c r="AW40" s="695" t="s">
        <v>4250</v>
      </c>
      <c r="AX40" s="695" t="s">
        <v>4250</v>
      </c>
      <c r="AY40" s="695" t="s">
        <v>4250</v>
      </c>
      <c r="AZ40" s="695" t="s">
        <v>4250</v>
      </c>
      <c r="BA40" s="695" t="s">
        <v>4250</v>
      </c>
      <c r="BB40" s="695" t="s">
        <v>4250</v>
      </c>
    </row>
    <row r="41" spans="1:54">
      <c r="A41" s="703" t="s">
        <v>7421</v>
      </c>
      <c r="B41" s="703" t="s">
        <v>5836</v>
      </c>
      <c r="C41" s="703" t="s">
        <v>7510</v>
      </c>
      <c r="D41" s="704">
        <v>44712</v>
      </c>
      <c r="E41" s="703" t="s">
        <v>7511</v>
      </c>
      <c r="F41" s="703" t="s">
        <v>7454</v>
      </c>
      <c r="G41" s="703" t="s">
        <v>7455</v>
      </c>
      <c r="H41" s="703" t="s">
        <v>823</v>
      </c>
      <c r="I41" s="703" t="s">
        <v>110</v>
      </c>
      <c r="J41" s="703">
        <v>90810</v>
      </c>
      <c r="K41" s="703" t="s">
        <v>7512</v>
      </c>
      <c r="L41" s="703" t="s">
        <v>7513</v>
      </c>
      <c r="M41" s="703" t="s">
        <v>7514</v>
      </c>
      <c r="N41" s="703" t="s">
        <v>7515</v>
      </c>
      <c r="O41" s="703">
        <v>48187</v>
      </c>
      <c r="P41" s="703" t="s">
        <v>4250</v>
      </c>
      <c r="Q41" s="703" t="s">
        <v>7516</v>
      </c>
      <c r="R41" s="703" t="s">
        <v>4250</v>
      </c>
      <c r="S41" s="703" t="s">
        <v>7517</v>
      </c>
      <c r="T41" s="703" t="s">
        <v>7504</v>
      </c>
      <c r="U41" s="703" t="s">
        <v>4250</v>
      </c>
      <c r="V41" s="703" t="s">
        <v>7505</v>
      </c>
      <c r="W41" s="703">
        <v>3</v>
      </c>
      <c r="X41" s="703" t="s">
        <v>4250</v>
      </c>
      <c r="Y41" s="703" t="s">
        <v>88</v>
      </c>
      <c r="Z41" s="703" t="s">
        <v>4250</v>
      </c>
      <c r="AA41" s="703" t="s">
        <v>4250</v>
      </c>
      <c r="AB41" s="703" t="s">
        <v>4250</v>
      </c>
      <c r="AC41" s="703" t="s">
        <v>4250</v>
      </c>
      <c r="AD41" s="703" t="s">
        <v>4250</v>
      </c>
      <c r="AE41" s="703" t="s">
        <v>4250</v>
      </c>
      <c r="AF41" s="703" t="s">
        <v>4250</v>
      </c>
      <c r="AG41" s="703" t="s">
        <v>4250</v>
      </c>
      <c r="AH41" s="703" t="s">
        <v>4250</v>
      </c>
      <c r="AI41" s="704" t="s">
        <v>4250</v>
      </c>
      <c r="AJ41" s="703" t="s">
        <v>4250</v>
      </c>
      <c r="AK41" s="704" t="s">
        <v>4250</v>
      </c>
      <c r="AL41" s="703" t="s">
        <v>4250</v>
      </c>
      <c r="AM41" s="703" t="s">
        <v>4250</v>
      </c>
      <c r="AN41" s="703" t="s">
        <v>4250</v>
      </c>
      <c r="AO41" s="703" t="s">
        <v>4250</v>
      </c>
      <c r="AP41" s="703" t="s">
        <v>4250</v>
      </c>
      <c r="AQ41" s="703" t="s">
        <v>4250</v>
      </c>
      <c r="AR41" s="703" t="s">
        <v>4250</v>
      </c>
      <c r="AS41" s="703" t="s">
        <v>4250</v>
      </c>
      <c r="AT41" s="703" t="s">
        <v>4250</v>
      </c>
      <c r="AU41" s="703" t="s">
        <v>4250</v>
      </c>
      <c r="AV41" s="703" t="s">
        <v>4250</v>
      </c>
      <c r="AW41" s="703" t="s">
        <v>4250</v>
      </c>
      <c r="AX41" s="703" t="s">
        <v>4250</v>
      </c>
      <c r="AY41" s="703" t="s">
        <v>4250</v>
      </c>
      <c r="AZ41" s="703" t="s">
        <v>4250</v>
      </c>
      <c r="BA41" s="703" t="s">
        <v>4250</v>
      </c>
      <c r="BB41" s="703" t="s">
        <v>4250</v>
      </c>
    </row>
    <row r="42" spans="1:54">
      <c r="A42" s="703" t="s">
        <v>7421</v>
      </c>
      <c r="B42" s="703" t="s">
        <v>5836</v>
      </c>
      <c r="C42" s="703"/>
      <c r="D42" s="704">
        <v>44712</v>
      </c>
      <c r="E42" s="703" t="s">
        <v>7511</v>
      </c>
      <c r="F42" s="703" t="s">
        <v>7454</v>
      </c>
      <c r="G42" s="703" t="s">
        <v>7455</v>
      </c>
      <c r="H42" s="703" t="s">
        <v>823</v>
      </c>
      <c r="I42" s="703" t="s">
        <v>110</v>
      </c>
      <c r="J42" s="703">
        <v>90810</v>
      </c>
      <c r="K42" s="703" t="s">
        <v>7512</v>
      </c>
      <c r="L42" s="703" t="s">
        <v>7513</v>
      </c>
      <c r="M42" s="703" t="s">
        <v>7514</v>
      </c>
      <c r="N42" s="703" t="s">
        <v>7515</v>
      </c>
      <c r="O42" s="703">
        <v>48187</v>
      </c>
      <c r="P42" s="703" t="s">
        <v>4250</v>
      </c>
      <c r="Q42" s="703" t="s">
        <v>7516</v>
      </c>
      <c r="R42" s="703" t="s">
        <v>4250</v>
      </c>
      <c r="S42" s="703" t="s">
        <v>7517</v>
      </c>
      <c r="T42" s="703" t="s">
        <v>4250</v>
      </c>
      <c r="U42" s="703" t="s">
        <v>4250</v>
      </c>
      <c r="V42" s="703" t="s">
        <v>7518</v>
      </c>
      <c r="W42" s="703">
        <v>3</v>
      </c>
      <c r="X42" s="703" t="s">
        <v>4250</v>
      </c>
      <c r="Y42" s="703" t="s">
        <v>88</v>
      </c>
      <c r="Z42" s="703" t="s">
        <v>4250</v>
      </c>
      <c r="AA42" s="703" t="s">
        <v>4250</v>
      </c>
      <c r="AB42" s="703" t="s">
        <v>4250</v>
      </c>
      <c r="AC42" s="703" t="s">
        <v>4250</v>
      </c>
      <c r="AD42" s="703" t="s">
        <v>4250</v>
      </c>
      <c r="AE42" s="703" t="s">
        <v>4250</v>
      </c>
      <c r="AF42" s="703" t="s">
        <v>4250</v>
      </c>
      <c r="AG42" s="703" t="s">
        <v>4250</v>
      </c>
      <c r="AH42" s="703" t="s">
        <v>4250</v>
      </c>
      <c r="AI42" s="704" t="s">
        <v>4250</v>
      </c>
      <c r="AJ42" s="703" t="s">
        <v>4250</v>
      </c>
      <c r="AK42" s="704" t="s">
        <v>4250</v>
      </c>
      <c r="AL42" s="703" t="s">
        <v>4250</v>
      </c>
      <c r="AM42" s="703" t="s">
        <v>4250</v>
      </c>
      <c r="AN42" s="703" t="s">
        <v>4250</v>
      </c>
      <c r="AO42" s="703" t="s">
        <v>4250</v>
      </c>
      <c r="AP42" s="703" t="s">
        <v>4250</v>
      </c>
      <c r="AQ42" s="703" t="s">
        <v>4250</v>
      </c>
      <c r="AR42" s="703" t="s">
        <v>4250</v>
      </c>
      <c r="AS42" s="703" t="s">
        <v>4250</v>
      </c>
      <c r="AT42" s="703" t="s">
        <v>4250</v>
      </c>
      <c r="AU42" s="703" t="s">
        <v>4250</v>
      </c>
      <c r="AV42" s="703" t="s">
        <v>4250</v>
      </c>
      <c r="AW42" s="703" t="s">
        <v>4250</v>
      </c>
      <c r="AX42" s="703" t="s">
        <v>4250</v>
      </c>
      <c r="AY42" s="703" t="s">
        <v>4250</v>
      </c>
      <c r="AZ42" s="703" t="s">
        <v>4250</v>
      </c>
      <c r="BA42" s="703" t="s">
        <v>4250</v>
      </c>
      <c r="BB42" s="703" t="s">
        <v>4250</v>
      </c>
    </row>
    <row r="43" spans="1:54">
      <c r="A43" s="695" t="s">
        <v>7421</v>
      </c>
      <c r="B43" s="695" t="s">
        <v>1264</v>
      </c>
      <c r="C43" s="695" t="s">
        <v>7519</v>
      </c>
      <c r="D43" s="701">
        <v>44713</v>
      </c>
      <c r="E43" s="695" t="s">
        <v>7520</v>
      </c>
      <c r="F43" s="695" t="s">
        <v>7454</v>
      </c>
      <c r="G43" s="695" t="s">
        <v>7455</v>
      </c>
      <c r="H43" s="695" t="s">
        <v>823</v>
      </c>
      <c r="I43" s="695" t="s">
        <v>110</v>
      </c>
      <c r="J43" s="695">
        <v>90810</v>
      </c>
      <c r="K43" s="695" t="s">
        <v>7521</v>
      </c>
      <c r="L43" s="695" t="s">
        <v>7522</v>
      </c>
      <c r="M43" s="695" t="s">
        <v>435</v>
      </c>
      <c r="N43" s="695" t="s">
        <v>268</v>
      </c>
      <c r="O43" s="695">
        <v>64120</v>
      </c>
      <c r="P43" s="695" t="s">
        <v>4250</v>
      </c>
      <c r="Q43" s="695" t="s">
        <v>7502</v>
      </c>
      <c r="R43" s="695" t="s">
        <v>4250</v>
      </c>
      <c r="S43" s="695" t="s">
        <v>7503</v>
      </c>
      <c r="T43" s="695" t="s">
        <v>7504</v>
      </c>
      <c r="U43" s="695" t="s">
        <v>4250</v>
      </c>
      <c r="V43" s="695" t="s">
        <v>7505</v>
      </c>
      <c r="W43" s="695" t="s">
        <v>4250</v>
      </c>
      <c r="X43" s="695">
        <v>2</v>
      </c>
      <c r="Y43" s="695" t="s">
        <v>88</v>
      </c>
      <c r="Z43" s="695" t="s">
        <v>4250</v>
      </c>
      <c r="AA43" s="695" t="s">
        <v>4250</v>
      </c>
      <c r="AB43" s="695" t="s">
        <v>4250</v>
      </c>
      <c r="AC43" s="695" t="s">
        <v>4250</v>
      </c>
      <c r="AD43" s="695" t="s">
        <v>4250</v>
      </c>
      <c r="AE43" s="695" t="s">
        <v>4250</v>
      </c>
      <c r="AF43" s="695" t="s">
        <v>4250</v>
      </c>
      <c r="AG43" s="695" t="s">
        <v>4250</v>
      </c>
      <c r="AH43" s="695" t="s">
        <v>4250</v>
      </c>
      <c r="AI43" s="701" t="s">
        <v>4250</v>
      </c>
      <c r="AJ43" s="695" t="s">
        <v>4250</v>
      </c>
      <c r="AK43" s="701" t="s">
        <v>4250</v>
      </c>
      <c r="AL43" s="695" t="s">
        <v>4250</v>
      </c>
      <c r="AM43" s="695" t="s">
        <v>4250</v>
      </c>
      <c r="AN43" s="695" t="s">
        <v>4250</v>
      </c>
      <c r="AO43" s="695" t="s">
        <v>4250</v>
      </c>
      <c r="AP43" s="695" t="s">
        <v>4250</v>
      </c>
      <c r="AQ43" s="695" t="s">
        <v>4250</v>
      </c>
      <c r="AR43" s="695" t="s">
        <v>4250</v>
      </c>
      <c r="AS43" s="695" t="s">
        <v>4250</v>
      </c>
      <c r="AT43" s="695" t="s">
        <v>4250</v>
      </c>
      <c r="AU43" s="695" t="s">
        <v>4250</v>
      </c>
      <c r="AV43" s="695" t="s">
        <v>4250</v>
      </c>
      <c r="AW43" s="695" t="s">
        <v>4250</v>
      </c>
      <c r="AX43" s="695" t="s">
        <v>4250</v>
      </c>
      <c r="AY43" s="695" t="s">
        <v>4250</v>
      </c>
      <c r="AZ43" s="695" t="s">
        <v>4250</v>
      </c>
      <c r="BA43" s="695" t="s">
        <v>4250</v>
      </c>
      <c r="BB43" s="695" t="s">
        <v>4250</v>
      </c>
    </row>
    <row r="44" spans="1:54">
      <c r="A44" s="695" t="s">
        <v>7421</v>
      </c>
      <c r="B44" s="695" t="s">
        <v>1264</v>
      </c>
      <c r="C44" s="695" t="s">
        <v>7519</v>
      </c>
      <c r="D44" s="701">
        <v>44713</v>
      </c>
      <c r="E44" s="695" t="s">
        <v>7520</v>
      </c>
      <c r="F44" s="695" t="s">
        <v>7454</v>
      </c>
      <c r="G44" s="695" t="s">
        <v>7455</v>
      </c>
      <c r="H44" s="695" t="s">
        <v>823</v>
      </c>
      <c r="I44" s="695" t="s">
        <v>110</v>
      </c>
      <c r="J44" s="695">
        <v>90810</v>
      </c>
      <c r="K44" s="695" t="s">
        <v>7521</v>
      </c>
      <c r="L44" s="695" t="s">
        <v>7522</v>
      </c>
      <c r="M44" s="695" t="s">
        <v>435</v>
      </c>
      <c r="N44" s="695" t="s">
        <v>268</v>
      </c>
      <c r="O44" s="695">
        <v>64120</v>
      </c>
      <c r="P44" s="695" t="s">
        <v>4250</v>
      </c>
      <c r="Q44" s="695" t="s">
        <v>7502</v>
      </c>
      <c r="R44" s="695" t="s">
        <v>4250</v>
      </c>
      <c r="S44" s="695" t="s">
        <v>7503</v>
      </c>
      <c r="T44" s="695" t="s">
        <v>4250</v>
      </c>
      <c r="U44" s="695" t="s">
        <v>4250</v>
      </c>
      <c r="V44" s="695" t="s">
        <v>7523</v>
      </c>
      <c r="W44" s="695">
        <v>2</v>
      </c>
      <c r="X44" s="695" t="s">
        <v>4250</v>
      </c>
      <c r="Y44" s="695" t="s">
        <v>88</v>
      </c>
      <c r="Z44" s="695" t="s">
        <v>4250</v>
      </c>
      <c r="AA44" s="695" t="s">
        <v>4250</v>
      </c>
      <c r="AB44" s="695" t="s">
        <v>4250</v>
      </c>
      <c r="AC44" s="695" t="s">
        <v>4250</v>
      </c>
      <c r="AD44" s="695" t="s">
        <v>4250</v>
      </c>
      <c r="AE44" s="695" t="s">
        <v>4250</v>
      </c>
      <c r="AF44" s="695" t="s">
        <v>4250</v>
      </c>
      <c r="AG44" s="695" t="s">
        <v>4250</v>
      </c>
      <c r="AH44" s="695" t="s">
        <v>4250</v>
      </c>
      <c r="AI44" s="701" t="s">
        <v>4250</v>
      </c>
      <c r="AJ44" s="695" t="s">
        <v>4250</v>
      </c>
      <c r="AK44" s="701" t="s">
        <v>4250</v>
      </c>
      <c r="AL44" s="695" t="s">
        <v>4250</v>
      </c>
      <c r="AM44" s="695" t="s">
        <v>4250</v>
      </c>
      <c r="AN44" s="695" t="s">
        <v>4250</v>
      </c>
      <c r="AO44" s="695" t="s">
        <v>4250</v>
      </c>
      <c r="AP44" s="695" t="s">
        <v>4250</v>
      </c>
      <c r="AQ44" s="695" t="s">
        <v>4250</v>
      </c>
      <c r="AR44" s="695" t="s">
        <v>4250</v>
      </c>
      <c r="AS44" s="695" t="s">
        <v>4250</v>
      </c>
      <c r="AT44" s="695" t="s">
        <v>4250</v>
      </c>
      <c r="AU44" s="695" t="s">
        <v>4250</v>
      </c>
      <c r="AV44" s="695" t="s">
        <v>4250</v>
      </c>
      <c r="AW44" s="695" t="s">
        <v>4250</v>
      </c>
      <c r="AX44" s="695" t="s">
        <v>4250</v>
      </c>
      <c r="AY44" s="695" t="s">
        <v>4250</v>
      </c>
      <c r="AZ44" s="695" t="s">
        <v>4250</v>
      </c>
      <c r="BA44" s="695" t="s">
        <v>4250</v>
      </c>
      <c r="BB44" s="695" t="s">
        <v>4250</v>
      </c>
    </row>
  </sheetData>
  <autoFilter ref="A1:BE1" xr:uid="{330A0C6B-D310-4BB3-A1DF-8D55D1567BC9}"/>
  <hyperlinks>
    <hyperlink ref="S11" r:id="rId1" xr:uid="{8ED5B775-D999-46CD-A4C5-28098839CE19}"/>
    <hyperlink ref="S12" r:id="rId2" xr:uid="{819F785A-938F-4B0A-AD63-15EACA134EF9}"/>
    <hyperlink ref="S13" r:id="rId3" xr:uid="{009DBB7D-C0C1-44D0-8BE8-0687EBD7F4D3}"/>
    <hyperlink ref="S14" r:id="rId4" xr:uid="{E2177170-BC7B-4220-8E7F-8AD869751E77}"/>
    <hyperlink ref="S15" r:id="rId5" xr:uid="{434E9A73-D9B3-4BF0-8C7B-A6490F468685}"/>
    <hyperlink ref="S16" r:id="rId6" xr:uid="{4440D81D-6909-4383-8519-06790E65770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878F8-A20A-4EB4-96B2-7CF34094DD4B}">
  <dimension ref="A1:XEF1047834"/>
  <sheetViews>
    <sheetView zoomScaleNormal="100" workbookViewId="0">
      <pane xSplit="5" ySplit="2" topLeftCell="M718" activePane="bottomRight" state="frozen"/>
      <selection pane="topRight" activeCell="F1" sqref="F1"/>
      <selection pane="bottomLeft" activeCell="A3" sqref="A3"/>
      <selection pane="bottomRight" activeCell="B734" sqref="B734"/>
    </sheetView>
  </sheetViews>
  <sheetFormatPr defaultColWidth="9.140625" defaultRowHeight="15.75"/>
  <cols>
    <col min="1" max="1" width="6.5703125" style="61" customWidth="1"/>
    <col min="2" max="2" width="21.7109375" style="106" customWidth="1"/>
    <col min="3" max="3" width="13.7109375" style="61" customWidth="1"/>
    <col min="4" max="4" width="10.7109375" style="61" customWidth="1"/>
    <col min="5" max="5" width="39" style="61" customWidth="1"/>
    <col min="6" max="6" width="37.28515625" style="61" customWidth="1"/>
    <col min="7" max="7" width="28.85546875" style="61" bestFit="1" customWidth="1"/>
    <col min="8" max="8" width="36.140625" style="61" bestFit="1" customWidth="1"/>
    <col min="9" max="9" width="12.7109375" style="61" customWidth="1"/>
    <col min="10" max="10" width="8.140625" style="61" customWidth="1"/>
    <col min="11" max="11" width="12.140625" style="61" customWidth="1"/>
    <col min="12" max="12" width="9.85546875" style="149" customWidth="1"/>
    <col min="13" max="13" width="10.5703125" style="149" customWidth="1"/>
    <col min="14" max="14" width="9.140625" style="61" customWidth="1"/>
    <col min="15" max="15" width="9.7109375" style="149" customWidth="1"/>
    <col min="16" max="16" width="11.28515625" style="149" customWidth="1"/>
    <col min="17" max="17" width="16.85546875" style="61" customWidth="1"/>
    <col min="18" max="18" width="9.5703125" style="106" customWidth="1"/>
    <col min="19" max="19" width="126" style="61" bestFit="1" customWidth="1"/>
    <col min="20" max="20" width="19.140625" style="106" customWidth="1"/>
    <col min="21" max="21" width="30.85546875" style="148" bestFit="1" customWidth="1"/>
    <col min="22" max="22" width="14.85546875" style="106" customWidth="1"/>
    <col min="23" max="23" width="31.28515625" style="106" customWidth="1"/>
    <col min="24" max="24" width="12.140625" style="90" bestFit="1" customWidth="1"/>
    <col min="25" max="25" width="17.7109375" style="90" bestFit="1" customWidth="1"/>
    <col min="26" max="26" width="9.140625" style="250"/>
    <col min="27" max="16384" width="9.140625" style="61"/>
  </cols>
  <sheetData>
    <row r="1" spans="1:26">
      <c r="A1" s="187"/>
      <c r="B1" s="187"/>
      <c r="C1" s="187"/>
      <c r="D1" s="187"/>
      <c r="E1" s="187"/>
      <c r="F1" s="187"/>
      <c r="G1" s="187"/>
      <c r="H1" s="187"/>
      <c r="I1" s="187"/>
      <c r="J1" s="188">
        <f>SUBTOTAL(9,J2:J1048576)</f>
        <v>472345</v>
      </c>
      <c r="K1" s="188">
        <f>SUBTOTAL(9,K2:K1048576)</f>
        <v>15803.038461538461</v>
      </c>
      <c r="L1" s="189"/>
      <c r="M1" s="189"/>
      <c r="N1" s="187"/>
      <c r="O1" s="189"/>
      <c r="P1" s="189"/>
      <c r="Q1" s="187"/>
      <c r="R1" s="187"/>
      <c r="S1" s="187"/>
      <c r="T1" s="187"/>
      <c r="U1" s="190"/>
      <c r="V1" s="187"/>
      <c r="W1" s="191">
        <f>SUBTOTAL(9,W2:W1048576)</f>
        <v>197.88341666666685</v>
      </c>
      <c r="X1" s="187"/>
      <c r="Y1" s="192"/>
      <c r="Z1" s="331">
        <f>SUBTOTAL(9,Z700:Z745)</f>
        <v>9.83005</v>
      </c>
    </row>
    <row r="2" spans="1:26" s="283" customFormat="1">
      <c r="A2" s="193" t="s">
        <v>7524</v>
      </c>
      <c r="B2" s="194" t="s">
        <v>7525</v>
      </c>
      <c r="C2" s="194" t="s">
        <v>2119</v>
      </c>
      <c r="D2" s="194" t="s">
        <v>7526</v>
      </c>
      <c r="E2" s="194" t="s">
        <v>2103</v>
      </c>
      <c r="F2" s="194" t="s">
        <v>7527</v>
      </c>
      <c r="G2" s="195" t="s">
        <v>2096</v>
      </c>
      <c r="H2" s="194" t="s">
        <v>7528</v>
      </c>
      <c r="I2" s="194" t="s">
        <v>2111</v>
      </c>
      <c r="J2" s="194" t="s">
        <v>7529</v>
      </c>
      <c r="K2" s="194" t="s">
        <v>25</v>
      </c>
      <c r="L2" s="196" t="s">
        <v>7530</v>
      </c>
      <c r="M2" s="196" t="s">
        <v>7531</v>
      </c>
      <c r="N2" s="197" t="s">
        <v>7532</v>
      </c>
      <c r="O2" s="196" t="s">
        <v>7533</v>
      </c>
      <c r="P2" s="196" t="s">
        <v>7534</v>
      </c>
      <c r="Q2" s="197" t="s">
        <v>7532</v>
      </c>
      <c r="R2" s="196" t="s">
        <v>38</v>
      </c>
      <c r="S2" s="196" t="s">
        <v>39</v>
      </c>
      <c r="T2" s="194" t="s">
        <v>7535</v>
      </c>
      <c r="U2" s="195" t="s">
        <v>7536</v>
      </c>
      <c r="V2" s="198" t="s">
        <v>2115</v>
      </c>
      <c r="W2" s="199" t="s">
        <v>26</v>
      </c>
      <c r="X2" s="199" t="s">
        <v>2119</v>
      </c>
      <c r="Y2" s="193" t="s">
        <v>2110</v>
      </c>
      <c r="Z2" s="332" t="s">
        <v>26</v>
      </c>
    </row>
    <row r="3" spans="1:26" s="284" customFormat="1">
      <c r="A3" s="200">
        <v>475</v>
      </c>
      <c r="B3" s="200">
        <v>389734542</v>
      </c>
      <c r="C3" s="200" t="s">
        <v>72</v>
      </c>
      <c r="D3" s="200" t="s">
        <v>7537</v>
      </c>
      <c r="E3" s="200" t="s">
        <v>7538</v>
      </c>
      <c r="F3" s="200" t="s">
        <v>7539</v>
      </c>
      <c r="G3" s="200" t="s">
        <v>7540</v>
      </c>
      <c r="H3" s="200" t="s">
        <v>7541</v>
      </c>
      <c r="I3" s="200">
        <v>49302155</v>
      </c>
      <c r="J3" s="200">
        <v>638</v>
      </c>
      <c r="K3" s="200">
        <v>22</v>
      </c>
      <c r="L3" s="201">
        <v>44616</v>
      </c>
      <c r="M3" s="201">
        <v>44616</v>
      </c>
      <c r="N3" s="202"/>
      <c r="O3" s="201">
        <v>44620</v>
      </c>
      <c r="P3" s="201">
        <v>44620</v>
      </c>
      <c r="Q3" s="202"/>
      <c r="R3" s="200" t="s">
        <v>89</v>
      </c>
      <c r="S3" s="200"/>
      <c r="T3" s="200" t="s">
        <v>218</v>
      </c>
      <c r="U3" s="203">
        <v>4324</v>
      </c>
      <c r="V3" s="200" t="s">
        <v>88</v>
      </c>
      <c r="W3" s="204">
        <f t="shared" ref="W3:W34" si="0">A3*J3/10^6</f>
        <v>0.30304999999999999</v>
      </c>
      <c r="X3" s="200" t="s">
        <v>72</v>
      </c>
      <c r="Y3" s="200"/>
      <c r="Z3" s="333">
        <f t="shared" ref="Z3:Z66" si="1">A3*J3/10^6</f>
        <v>0.30304999999999999</v>
      </c>
    </row>
    <row r="4" spans="1:26" s="285" customFormat="1">
      <c r="A4" s="200">
        <v>475</v>
      </c>
      <c r="B4" s="200">
        <v>389734417</v>
      </c>
      <c r="C4" s="200" t="s">
        <v>72</v>
      </c>
      <c r="D4" s="200" t="s">
        <v>7537</v>
      </c>
      <c r="E4" s="200" t="s">
        <v>7538</v>
      </c>
      <c r="F4" s="200" t="s">
        <v>7539</v>
      </c>
      <c r="G4" s="200" t="s">
        <v>7540</v>
      </c>
      <c r="H4" s="200" t="s">
        <v>7541</v>
      </c>
      <c r="I4" s="200">
        <v>49302155</v>
      </c>
      <c r="J4" s="200">
        <v>638</v>
      </c>
      <c r="K4" s="200">
        <v>22</v>
      </c>
      <c r="L4" s="201">
        <v>44616</v>
      </c>
      <c r="M4" s="201">
        <v>44616</v>
      </c>
      <c r="N4" s="202"/>
      <c r="O4" s="201">
        <v>44620</v>
      </c>
      <c r="P4" s="201">
        <v>44620</v>
      </c>
      <c r="Q4" s="202"/>
      <c r="R4" s="200" t="s">
        <v>89</v>
      </c>
      <c r="S4" s="200"/>
      <c r="T4" s="200" t="s">
        <v>218</v>
      </c>
      <c r="U4" s="203">
        <v>4324</v>
      </c>
      <c r="V4" s="200" t="s">
        <v>88</v>
      </c>
      <c r="W4" s="204">
        <f t="shared" si="0"/>
        <v>0.30304999999999999</v>
      </c>
      <c r="X4" s="200" t="s">
        <v>72</v>
      </c>
      <c r="Y4" s="200"/>
      <c r="Z4" s="333">
        <f t="shared" si="1"/>
        <v>0.30304999999999999</v>
      </c>
    </row>
    <row r="5" spans="1:26" s="285" customFormat="1">
      <c r="A5" s="200">
        <v>475</v>
      </c>
      <c r="B5" s="200">
        <v>390005400</v>
      </c>
      <c r="C5" s="200" t="s">
        <v>72</v>
      </c>
      <c r="D5" s="200" t="s">
        <v>7537</v>
      </c>
      <c r="E5" s="200" t="s">
        <v>6954</v>
      </c>
      <c r="F5" s="200" t="s">
        <v>7542</v>
      </c>
      <c r="G5" s="200">
        <v>9232145</v>
      </c>
      <c r="H5" s="200" t="s">
        <v>7541</v>
      </c>
      <c r="I5" s="200">
        <v>49301155</v>
      </c>
      <c r="J5" s="200">
        <v>638</v>
      </c>
      <c r="K5" s="200">
        <v>22</v>
      </c>
      <c r="L5" s="201">
        <v>44617</v>
      </c>
      <c r="M5" s="201">
        <v>44617</v>
      </c>
      <c r="N5" s="202"/>
      <c r="O5" s="201">
        <v>44620</v>
      </c>
      <c r="P5" s="201">
        <v>44620</v>
      </c>
      <c r="Q5" s="202"/>
      <c r="R5" s="200" t="s">
        <v>89</v>
      </c>
      <c r="S5" s="200"/>
      <c r="T5" s="200" t="s">
        <v>147</v>
      </c>
      <c r="U5" s="203">
        <v>4232</v>
      </c>
      <c r="V5" s="200" t="s">
        <v>70</v>
      </c>
      <c r="W5" s="204">
        <f t="shared" si="0"/>
        <v>0.30304999999999999</v>
      </c>
      <c r="X5" s="200" t="s">
        <v>72</v>
      </c>
      <c r="Y5" s="200"/>
      <c r="Z5" s="333">
        <f t="shared" si="1"/>
        <v>0.30304999999999999</v>
      </c>
    </row>
    <row r="6" spans="1:26" s="285" customFormat="1">
      <c r="A6" s="200">
        <v>475</v>
      </c>
      <c r="B6" s="200">
        <v>390007146</v>
      </c>
      <c r="C6" s="200" t="s">
        <v>72</v>
      </c>
      <c r="D6" s="200" t="s">
        <v>7537</v>
      </c>
      <c r="E6" s="200" t="s">
        <v>6954</v>
      </c>
      <c r="F6" s="200" t="s">
        <v>7542</v>
      </c>
      <c r="G6" s="200">
        <v>9232148</v>
      </c>
      <c r="H6" s="200" t="s">
        <v>7541</v>
      </c>
      <c r="I6" s="200">
        <v>49301155</v>
      </c>
      <c r="J6" s="200">
        <v>638</v>
      </c>
      <c r="K6" s="200">
        <v>22</v>
      </c>
      <c r="L6" s="201">
        <v>44617</v>
      </c>
      <c r="M6" s="201">
        <v>44617</v>
      </c>
      <c r="N6" s="202"/>
      <c r="O6" s="201">
        <v>44620</v>
      </c>
      <c r="P6" s="201">
        <v>44620</v>
      </c>
      <c r="Q6" s="202"/>
      <c r="R6" s="200" t="s">
        <v>89</v>
      </c>
      <c r="S6" s="200"/>
      <c r="T6" s="200" t="s">
        <v>147</v>
      </c>
      <c r="U6" s="203">
        <v>4232</v>
      </c>
      <c r="V6" s="200" t="s">
        <v>70</v>
      </c>
      <c r="W6" s="204">
        <f t="shared" si="0"/>
        <v>0.30304999999999999</v>
      </c>
      <c r="X6" s="200" t="s">
        <v>72</v>
      </c>
      <c r="Y6" s="200"/>
      <c r="Z6" s="333">
        <f t="shared" si="1"/>
        <v>0.30304999999999999</v>
      </c>
    </row>
    <row r="7" spans="1:26" s="285" customFormat="1">
      <c r="A7" s="200">
        <v>475</v>
      </c>
      <c r="B7" s="200">
        <v>389948310</v>
      </c>
      <c r="C7" s="200" t="s">
        <v>72</v>
      </c>
      <c r="D7" s="200" t="s">
        <v>7537</v>
      </c>
      <c r="E7" s="200" t="s">
        <v>7538</v>
      </c>
      <c r="F7" s="200" t="s">
        <v>7539</v>
      </c>
      <c r="G7" s="200" t="s">
        <v>7540</v>
      </c>
      <c r="H7" s="200" t="s">
        <v>7541</v>
      </c>
      <c r="I7" s="200">
        <v>49302155</v>
      </c>
      <c r="J7" s="200">
        <v>638</v>
      </c>
      <c r="K7" s="200">
        <v>22</v>
      </c>
      <c r="L7" s="201">
        <v>44617</v>
      </c>
      <c r="M7" s="201">
        <v>44617</v>
      </c>
      <c r="N7" s="202"/>
      <c r="O7" s="201">
        <v>44620</v>
      </c>
      <c r="P7" s="201">
        <v>44620</v>
      </c>
      <c r="Q7" s="202"/>
      <c r="R7" s="200" t="s">
        <v>89</v>
      </c>
      <c r="S7" s="200"/>
      <c r="T7" s="200" t="s">
        <v>218</v>
      </c>
      <c r="U7" s="203">
        <v>4576</v>
      </c>
      <c r="V7" s="200" t="s">
        <v>88</v>
      </c>
      <c r="W7" s="204">
        <f t="shared" si="0"/>
        <v>0.30304999999999999</v>
      </c>
      <c r="X7" s="200" t="s">
        <v>72</v>
      </c>
      <c r="Y7" s="200"/>
      <c r="Z7" s="333">
        <f t="shared" si="1"/>
        <v>0.30304999999999999</v>
      </c>
    </row>
    <row r="8" spans="1:26" s="285" customFormat="1">
      <c r="A8" s="200">
        <v>475</v>
      </c>
      <c r="B8" s="200">
        <v>389947905</v>
      </c>
      <c r="C8" s="200" t="s">
        <v>72</v>
      </c>
      <c r="D8" s="200" t="s">
        <v>7537</v>
      </c>
      <c r="E8" s="200" t="s">
        <v>7538</v>
      </c>
      <c r="F8" s="200" t="s">
        <v>7539</v>
      </c>
      <c r="G8" s="200" t="s">
        <v>7540</v>
      </c>
      <c r="H8" s="200" t="s">
        <v>7541</v>
      </c>
      <c r="I8" s="200">
        <v>49302155</v>
      </c>
      <c r="J8" s="200">
        <v>638</v>
      </c>
      <c r="K8" s="200">
        <v>22</v>
      </c>
      <c r="L8" s="201">
        <v>44617</v>
      </c>
      <c r="M8" s="201">
        <v>44617</v>
      </c>
      <c r="N8" s="202"/>
      <c r="O8" s="201">
        <v>44620</v>
      </c>
      <c r="P8" s="201">
        <v>44620</v>
      </c>
      <c r="Q8" s="202"/>
      <c r="R8" s="200" t="s">
        <v>89</v>
      </c>
      <c r="S8" s="200"/>
      <c r="T8" s="200" t="s">
        <v>218</v>
      </c>
      <c r="U8" s="203">
        <v>4576</v>
      </c>
      <c r="V8" s="200" t="s">
        <v>88</v>
      </c>
      <c r="W8" s="204">
        <f t="shared" si="0"/>
        <v>0.30304999999999999</v>
      </c>
      <c r="X8" s="200" t="s">
        <v>72</v>
      </c>
      <c r="Y8" s="200"/>
      <c r="Z8" s="333">
        <f t="shared" si="1"/>
        <v>0.30304999999999999</v>
      </c>
    </row>
    <row r="9" spans="1:26">
      <c r="A9" s="200">
        <v>475</v>
      </c>
      <c r="B9" s="200">
        <v>389947351</v>
      </c>
      <c r="C9" s="200" t="s">
        <v>72</v>
      </c>
      <c r="D9" s="200" t="s">
        <v>7537</v>
      </c>
      <c r="E9" s="200" t="s">
        <v>7538</v>
      </c>
      <c r="F9" s="200" t="s">
        <v>7539</v>
      </c>
      <c r="G9" s="200" t="s">
        <v>7540</v>
      </c>
      <c r="H9" s="200" t="s">
        <v>7541</v>
      </c>
      <c r="I9" s="200">
        <v>49302155</v>
      </c>
      <c r="J9" s="200">
        <v>638</v>
      </c>
      <c r="K9" s="200">
        <v>22</v>
      </c>
      <c r="L9" s="201">
        <v>44617</v>
      </c>
      <c r="M9" s="201">
        <v>44617</v>
      </c>
      <c r="N9" s="202"/>
      <c r="O9" s="201">
        <v>44620</v>
      </c>
      <c r="P9" s="201">
        <v>44620</v>
      </c>
      <c r="Q9" s="202"/>
      <c r="R9" s="200" t="s">
        <v>89</v>
      </c>
      <c r="S9" s="200"/>
      <c r="T9" s="200" t="s">
        <v>218</v>
      </c>
      <c r="U9" s="203">
        <v>4576</v>
      </c>
      <c r="V9" s="200" t="s">
        <v>88</v>
      </c>
      <c r="W9" s="204">
        <f t="shared" si="0"/>
        <v>0.30304999999999999</v>
      </c>
      <c r="X9" s="200" t="s">
        <v>72</v>
      </c>
      <c r="Y9" s="200"/>
      <c r="Z9" s="333">
        <f t="shared" si="1"/>
        <v>0.30304999999999999</v>
      </c>
    </row>
    <row r="10" spans="1:26">
      <c r="A10" s="200">
        <v>475</v>
      </c>
      <c r="B10" s="200">
        <v>391693653</v>
      </c>
      <c r="C10" s="200" t="s">
        <v>72</v>
      </c>
      <c r="D10" s="200" t="s">
        <v>7537</v>
      </c>
      <c r="E10" s="200" t="s">
        <v>1481</v>
      </c>
      <c r="F10" s="200" t="s">
        <v>7543</v>
      </c>
      <c r="G10" s="200" t="s">
        <v>7544</v>
      </c>
      <c r="H10" s="200" t="s">
        <v>7541</v>
      </c>
      <c r="I10" s="200">
        <v>49301155</v>
      </c>
      <c r="J10" s="200">
        <v>696</v>
      </c>
      <c r="K10" s="200">
        <v>24</v>
      </c>
      <c r="L10" s="201">
        <v>44634</v>
      </c>
      <c r="M10" s="201">
        <v>44634</v>
      </c>
      <c r="N10" s="202"/>
      <c r="O10" s="201">
        <v>44636</v>
      </c>
      <c r="P10" s="201">
        <v>44636</v>
      </c>
      <c r="Q10" s="202"/>
      <c r="R10" s="200" t="s">
        <v>89</v>
      </c>
      <c r="S10" s="200"/>
      <c r="T10" s="200" t="s">
        <v>147</v>
      </c>
      <c r="U10" s="203">
        <v>2241</v>
      </c>
      <c r="V10" s="205" t="s">
        <v>70</v>
      </c>
      <c r="W10" s="204">
        <f t="shared" si="0"/>
        <v>0.3306</v>
      </c>
      <c r="X10" s="200" t="s">
        <v>72</v>
      </c>
      <c r="Y10" s="200"/>
      <c r="Z10" s="333">
        <f t="shared" si="1"/>
        <v>0.3306</v>
      </c>
    </row>
    <row r="11" spans="1:26">
      <c r="A11" s="200">
        <v>475</v>
      </c>
      <c r="B11" s="200">
        <v>391694992</v>
      </c>
      <c r="C11" s="200" t="s">
        <v>72</v>
      </c>
      <c r="D11" s="200" t="s">
        <v>7537</v>
      </c>
      <c r="E11" s="200" t="s">
        <v>1481</v>
      </c>
      <c r="F11" s="200" t="s">
        <v>7543</v>
      </c>
      <c r="G11" s="200" t="s">
        <v>7544</v>
      </c>
      <c r="H11" s="200" t="s">
        <v>7541</v>
      </c>
      <c r="I11" s="200">
        <v>49301155</v>
      </c>
      <c r="J11" s="200">
        <v>696</v>
      </c>
      <c r="K11" s="200">
        <v>24</v>
      </c>
      <c r="L11" s="201">
        <v>44634</v>
      </c>
      <c r="M11" s="201">
        <v>44634</v>
      </c>
      <c r="N11" s="202"/>
      <c r="O11" s="201">
        <v>44636</v>
      </c>
      <c r="P11" s="201">
        <v>44636</v>
      </c>
      <c r="Q11" s="202"/>
      <c r="R11" s="200" t="s">
        <v>89</v>
      </c>
      <c r="S11" s="200"/>
      <c r="T11" s="200" t="s">
        <v>147</v>
      </c>
      <c r="U11" s="203">
        <v>2241</v>
      </c>
      <c r="V11" s="205" t="s">
        <v>70</v>
      </c>
      <c r="W11" s="204">
        <f t="shared" si="0"/>
        <v>0.3306</v>
      </c>
      <c r="X11" s="200" t="s">
        <v>72</v>
      </c>
      <c r="Y11" s="200"/>
      <c r="Z11" s="333">
        <f t="shared" si="1"/>
        <v>0.3306</v>
      </c>
    </row>
    <row r="12" spans="1:26">
      <c r="A12" s="200">
        <v>475</v>
      </c>
      <c r="B12" s="200">
        <v>391695150</v>
      </c>
      <c r="C12" s="200" t="s">
        <v>72</v>
      </c>
      <c r="D12" s="200" t="s">
        <v>7537</v>
      </c>
      <c r="E12" s="200" t="s">
        <v>1481</v>
      </c>
      <c r="F12" s="200" t="s">
        <v>7543</v>
      </c>
      <c r="G12" s="200" t="s">
        <v>7544</v>
      </c>
      <c r="H12" s="200" t="s">
        <v>7541</v>
      </c>
      <c r="I12" s="200">
        <v>49301155</v>
      </c>
      <c r="J12" s="200">
        <v>696</v>
      </c>
      <c r="K12" s="200">
        <v>24</v>
      </c>
      <c r="L12" s="201">
        <v>44634</v>
      </c>
      <c r="M12" s="201">
        <v>44634</v>
      </c>
      <c r="N12" s="202"/>
      <c r="O12" s="201">
        <v>44636</v>
      </c>
      <c r="P12" s="201">
        <v>44636</v>
      </c>
      <c r="Q12" s="202"/>
      <c r="R12" s="200" t="s">
        <v>89</v>
      </c>
      <c r="S12" s="200"/>
      <c r="T12" s="200" t="s">
        <v>147</v>
      </c>
      <c r="U12" s="203">
        <v>2241</v>
      </c>
      <c r="V12" s="205" t="s">
        <v>70</v>
      </c>
      <c r="W12" s="204">
        <f t="shared" si="0"/>
        <v>0.3306</v>
      </c>
      <c r="X12" s="200" t="s">
        <v>72</v>
      </c>
      <c r="Y12" s="200"/>
      <c r="Z12" s="333">
        <f t="shared" si="1"/>
        <v>0.3306</v>
      </c>
    </row>
    <row r="13" spans="1:26">
      <c r="A13" s="200">
        <v>475</v>
      </c>
      <c r="B13" s="200">
        <v>391718925</v>
      </c>
      <c r="C13" s="200" t="s">
        <v>72</v>
      </c>
      <c r="D13" s="200" t="s">
        <v>7537</v>
      </c>
      <c r="E13" s="200" t="s">
        <v>7545</v>
      </c>
      <c r="F13" s="200" t="s">
        <v>7546</v>
      </c>
      <c r="G13" s="200" t="s">
        <v>7547</v>
      </c>
      <c r="H13" s="200" t="s">
        <v>509</v>
      </c>
      <c r="I13" s="200">
        <v>49303155</v>
      </c>
      <c r="J13" s="200">
        <v>638</v>
      </c>
      <c r="K13" s="200">
        <v>22</v>
      </c>
      <c r="L13" s="201">
        <v>44634</v>
      </c>
      <c r="M13" s="201">
        <v>44634</v>
      </c>
      <c r="N13" s="202"/>
      <c r="O13" s="201">
        <v>44636</v>
      </c>
      <c r="P13" s="201">
        <v>44636</v>
      </c>
      <c r="Q13" s="202"/>
      <c r="R13" s="200" t="s">
        <v>89</v>
      </c>
      <c r="S13" s="200"/>
      <c r="T13" s="200" t="s">
        <v>147</v>
      </c>
      <c r="U13" s="203">
        <v>5256</v>
      </c>
      <c r="V13" s="205" t="s">
        <v>70</v>
      </c>
      <c r="W13" s="204">
        <f t="shared" si="0"/>
        <v>0.30304999999999999</v>
      </c>
      <c r="X13" s="200" t="s">
        <v>72</v>
      </c>
      <c r="Y13" s="200"/>
      <c r="Z13" s="333">
        <f t="shared" si="1"/>
        <v>0.30304999999999999</v>
      </c>
    </row>
    <row r="14" spans="1:26">
      <c r="A14" s="200">
        <v>475</v>
      </c>
      <c r="B14" s="200">
        <v>391696632</v>
      </c>
      <c r="C14" s="200" t="s">
        <v>72</v>
      </c>
      <c r="D14" s="200" t="s">
        <v>7537</v>
      </c>
      <c r="E14" s="200" t="s">
        <v>1481</v>
      </c>
      <c r="F14" s="200" t="s">
        <v>7543</v>
      </c>
      <c r="G14" s="200" t="s">
        <v>7544</v>
      </c>
      <c r="H14" s="200" t="s">
        <v>7541</v>
      </c>
      <c r="I14" s="200">
        <v>49301155</v>
      </c>
      <c r="J14" s="200">
        <v>696</v>
      </c>
      <c r="K14" s="200">
        <v>24</v>
      </c>
      <c r="L14" s="201">
        <v>44635</v>
      </c>
      <c r="M14" s="201">
        <v>44635</v>
      </c>
      <c r="N14" s="202"/>
      <c r="O14" s="201">
        <v>44637</v>
      </c>
      <c r="P14" s="201">
        <v>44637</v>
      </c>
      <c r="Q14" s="202"/>
      <c r="R14" s="200" t="s">
        <v>89</v>
      </c>
      <c r="S14" s="200"/>
      <c r="T14" s="200" t="s">
        <v>147</v>
      </c>
      <c r="U14" s="203">
        <v>2249</v>
      </c>
      <c r="V14" s="205" t="s">
        <v>70</v>
      </c>
      <c r="W14" s="204">
        <f t="shared" si="0"/>
        <v>0.3306</v>
      </c>
      <c r="X14" s="200" t="s">
        <v>72</v>
      </c>
      <c r="Y14" s="200"/>
      <c r="Z14" s="333">
        <f t="shared" si="1"/>
        <v>0.3306</v>
      </c>
    </row>
    <row r="15" spans="1:26">
      <c r="A15" s="200">
        <v>475</v>
      </c>
      <c r="B15" s="200">
        <v>391696965</v>
      </c>
      <c r="C15" s="200" t="s">
        <v>72</v>
      </c>
      <c r="D15" s="200" t="s">
        <v>7537</v>
      </c>
      <c r="E15" s="200" t="s">
        <v>1481</v>
      </c>
      <c r="F15" s="200" t="s">
        <v>7543</v>
      </c>
      <c r="G15" s="200" t="s">
        <v>7544</v>
      </c>
      <c r="H15" s="200" t="s">
        <v>7541</v>
      </c>
      <c r="I15" s="200">
        <v>49301155</v>
      </c>
      <c r="J15" s="200">
        <v>696</v>
      </c>
      <c r="K15" s="200">
        <v>24</v>
      </c>
      <c r="L15" s="201">
        <v>44635</v>
      </c>
      <c r="M15" s="201">
        <v>44635</v>
      </c>
      <c r="N15" s="202"/>
      <c r="O15" s="201">
        <v>44637</v>
      </c>
      <c r="P15" s="201">
        <v>44637</v>
      </c>
      <c r="Q15" s="202"/>
      <c r="R15" s="200" t="s">
        <v>89</v>
      </c>
      <c r="S15" s="200"/>
      <c r="T15" s="200" t="s">
        <v>147</v>
      </c>
      <c r="U15" s="203">
        <v>2249</v>
      </c>
      <c r="V15" s="205" t="s">
        <v>70</v>
      </c>
      <c r="W15" s="204">
        <f t="shared" si="0"/>
        <v>0.3306</v>
      </c>
      <c r="X15" s="200" t="s">
        <v>72</v>
      </c>
      <c r="Y15" s="200"/>
      <c r="Z15" s="333">
        <f t="shared" si="1"/>
        <v>0.3306</v>
      </c>
    </row>
    <row r="16" spans="1:26">
      <c r="A16" s="200">
        <v>475</v>
      </c>
      <c r="B16" s="200">
        <v>391696069</v>
      </c>
      <c r="C16" s="200" t="s">
        <v>72</v>
      </c>
      <c r="D16" s="200" t="s">
        <v>7537</v>
      </c>
      <c r="E16" s="200" t="s">
        <v>1481</v>
      </c>
      <c r="F16" s="200" t="s">
        <v>7543</v>
      </c>
      <c r="G16" s="200" t="s">
        <v>7544</v>
      </c>
      <c r="H16" s="200" t="s">
        <v>7541</v>
      </c>
      <c r="I16" s="200">
        <v>49301155</v>
      </c>
      <c r="J16" s="200">
        <v>696</v>
      </c>
      <c r="K16" s="200">
        <v>24</v>
      </c>
      <c r="L16" s="201">
        <v>44635</v>
      </c>
      <c r="M16" s="201">
        <v>44635</v>
      </c>
      <c r="N16" s="202"/>
      <c r="O16" s="201">
        <v>44638</v>
      </c>
      <c r="P16" s="201">
        <v>44638</v>
      </c>
      <c r="Q16" s="202"/>
      <c r="R16" s="200" t="s">
        <v>89</v>
      </c>
      <c r="S16" s="200"/>
      <c r="T16" s="200" t="s">
        <v>147</v>
      </c>
      <c r="U16" s="203">
        <v>2249</v>
      </c>
      <c r="V16" s="205" t="s">
        <v>70</v>
      </c>
      <c r="W16" s="204">
        <f t="shared" si="0"/>
        <v>0.3306</v>
      </c>
      <c r="X16" s="200" t="s">
        <v>72</v>
      </c>
      <c r="Y16" s="200"/>
      <c r="Z16" s="333">
        <f t="shared" si="1"/>
        <v>0.3306</v>
      </c>
    </row>
    <row r="17" spans="1:26">
      <c r="A17" s="200">
        <v>475</v>
      </c>
      <c r="B17" s="200">
        <v>391726361</v>
      </c>
      <c r="C17" s="200" t="s">
        <v>72</v>
      </c>
      <c r="D17" s="200" t="s">
        <v>7537</v>
      </c>
      <c r="E17" s="200" t="s">
        <v>7545</v>
      </c>
      <c r="F17" s="200" t="s">
        <v>7546</v>
      </c>
      <c r="G17" s="200" t="s">
        <v>7547</v>
      </c>
      <c r="H17" s="200" t="s">
        <v>509</v>
      </c>
      <c r="I17" s="200">
        <v>49303155</v>
      </c>
      <c r="J17" s="200">
        <v>638</v>
      </c>
      <c r="K17" s="200">
        <v>22</v>
      </c>
      <c r="L17" s="201">
        <v>44635</v>
      </c>
      <c r="M17" s="201">
        <v>44635</v>
      </c>
      <c r="N17" s="202"/>
      <c r="O17" s="201">
        <v>44637</v>
      </c>
      <c r="P17" s="201">
        <v>44637</v>
      </c>
      <c r="Q17" s="202"/>
      <c r="R17" s="200" t="s">
        <v>89</v>
      </c>
      <c r="S17" s="200"/>
      <c r="T17" s="205"/>
      <c r="U17" s="203"/>
      <c r="V17" s="205" t="s">
        <v>70</v>
      </c>
      <c r="W17" s="204">
        <f t="shared" si="0"/>
        <v>0.30304999999999999</v>
      </c>
      <c r="X17" s="200" t="s">
        <v>72</v>
      </c>
      <c r="Y17" s="200"/>
      <c r="Z17" s="333">
        <f t="shared" si="1"/>
        <v>0.30304999999999999</v>
      </c>
    </row>
    <row r="18" spans="1:26">
      <c r="A18" s="200">
        <v>475</v>
      </c>
      <c r="B18" s="200">
        <v>391725830</v>
      </c>
      <c r="C18" s="200" t="s">
        <v>72</v>
      </c>
      <c r="D18" s="200" t="s">
        <v>7537</v>
      </c>
      <c r="E18" s="200" t="s">
        <v>7545</v>
      </c>
      <c r="F18" s="200" t="s">
        <v>7546</v>
      </c>
      <c r="G18" s="200" t="s">
        <v>7547</v>
      </c>
      <c r="H18" s="200" t="s">
        <v>509</v>
      </c>
      <c r="I18" s="200">
        <v>49303155</v>
      </c>
      <c r="J18" s="200">
        <v>638</v>
      </c>
      <c r="K18" s="200">
        <v>22</v>
      </c>
      <c r="L18" s="201">
        <v>44635</v>
      </c>
      <c r="M18" s="201">
        <v>44635</v>
      </c>
      <c r="N18" s="202"/>
      <c r="O18" s="201">
        <v>44638</v>
      </c>
      <c r="P18" s="201">
        <v>44638</v>
      </c>
      <c r="Q18" s="202"/>
      <c r="R18" s="200" t="s">
        <v>89</v>
      </c>
      <c r="S18" s="200"/>
      <c r="T18" s="205"/>
      <c r="U18" s="203"/>
      <c r="V18" s="205" t="s">
        <v>70</v>
      </c>
      <c r="W18" s="204">
        <f t="shared" si="0"/>
        <v>0.30304999999999999</v>
      </c>
      <c r="X18" s="200" t="s">
        <v>72</v>
      </c>
      <c r="Y18" s="200"/>
      <c r="Z18" s="333">
        <f t="shared" si="1"/>
        <v>0.30304999999999999</v>
      </c>
    </row>
    <row r="19" spans="1:26">
      <c r="A19" s="200">
        <v>475</v>
      </c>
      <c r="B19" s="200">
        <v>391726416</v>
      </c>
      <c r="C19" s="200" t="s">
        <v>72</v>
      </c>
      <c r="D19" s="200" t="s">
        <v>7537</v>
      </c>
      <c r="E19" s="200" t="s">
        <v>7545</v>
      </c>
      <c r="F19" s="200" t="s">
        <v>7546</v>
      </c>
      <c r="G19" s="200" t="s">
        <v>7547</v>
      </c>
      <c r="H19" s="200" t="s">
        <v>509</v>
      </c>
      <c r="I19" s="200">
        <v>49303155</v>
      </c>
      <c r="J19" s="200">
        <v>638</v>
      </c>
      <c r="K19" s="200">
        <v>22</v>
      </c>
      <c r="L19" s="201">
        <v>44635</v>
      </c>
      <c r="M19" s="201">
        <v>44635</v>
      </c>
      <c r="N19" s="202"/>
      <c r="O19" s="201">
        <v>44638</v>
      </c>
      <c r="P19" s="201">
        <v>44638</v>
      </c>
      <c r="Q19" s="202"/>
      <c r="R19" s="200" t="s">
        <v>89</v>
      </c>
      <c r="S19" s="200"/>
      <c r="T19" s="205"/>
      <c r="U19" s="203"/>
      <c r="V19" s="205" t="s">
        <v>70</v>
      </c>
      <c r="W19" s="204">
        <f t="shared" si="0"/>
        <v>0.30304999999999999</v>
      </c>
      <c r="X19" s="200" t="s">
        <v>72</v>
      </c>
      <c r="Y19" s="200"/>
      <c r="Z19" s="333">
        <f t="shared" si="1"/>
        <v>0.30304999999999999</v>
      </c>
    </row>
    <row r="20" spans="1:26">
      <c r="A20" s="200">
        <v>475</v>
      </c>
      <c r="B20" s="200">
        <v>391697210</v>
      </c>
      <c r="C20" s="200" t="s">
        <v>72</v>
      </c>
      <c r="D20" s="200" t="s">
        <v>7537</v>
      </c>
      <c r="E20" s="200" t="s">
        <v>1481</v>
      </c>
      <c r="F20" s="200" t="s">
        <v>7543</v>
      </c>
      <c r="G20" s="200" t="s">
        <v>7544</v>
      </c>
      <c r="H20" s="200" t="s">
        <v>7541</v>
      </c>
      <c r="I20" s="200">
        <v>49301155</v>
      </c>
      <c r="J20" s="200">
        <v>696</v>
      </c>
      <c r="K20" s="200">
        <v>24</v>
      </c>
      <c r="L20" s="201">
        <v>44636</v>
      </c>
      <c r="M20" s="201">
        <v>44636</v>
      </c>
      <c r="N20" s="202"/>
      <c r="O20" s="201">
        <v>44637</v>
      </c>
      <c r="P20" s="201">
        <v>44638</v>
      </c>
      <c r="Q20" s="202"/>
      <c r="R20" s="200" t="s">
        <v>89</v>
      </c>
      <c r="S20" s="200"/>
      <c r="T20" s="200" t="s">
        <v>147</v>
      </c>
      <c r="U20" s="203">
        <v>2250</v>
      </c>
      <c r="V20" s="205" t="s">
        <v>70</v>
      </c>
      <c r="W20" s="204">
        <f t="shared" si="0"/>
        <v>0.3306</v>
      </c>
      <c r="X20" s="200" t="s">
        <v>72</v>
      </c>
      <c r="Y20" s="200"/>
      <c r="Z20" s="333">
        <f t="shared" si="1"/>
        <v>0.3306</v>
      </c>
    </row>
    <row r="21" spans="1:26">
      <c r="A21" s="200">
        <v>475</v>
      </c>
      <c r="B21" s="200">
        <v>391697424</v>
      </c>
      <c r="C21" s="200" t="s">
        <v>72</v>
      </c>
      <c r="D21" s="200" t="s">
        <v>7537</v>
      </c>
      <c r="E21" s="200" t="s">
        <v>1481</v>
      </c>
      <c r="F21" s="200" t="s">
        <v>7543</v>
      </c>
      <c r="G21" s="200" t="s">
        <v>7544</v>
      </c>
      <c r="H21" s="200" t="s">
        <v>7541</v>
      </c>
      <c r="I21" s="200">
        <v>49301155</v>
      </c>
      <c r="J21" s="200">
        <v>696</v>
      </c>
      <c r="K21" s="200">
        <v>24</v>
      </c>
      <c r="L21" s="201">
        <v>44636</v>
      </c>
      <c r="M21" s="201">
        <v>44636</v>
      </c>
      <c r="N21" s="202"/>
      <c r="O21" s="201">
        <v>44638</v>
      </c>
      <c r="P21" s="201">
        <v>44638</v>
      </c>
      <c r="Q21" s="202"/>
      <c r="R21" s="200" t="s">
        <v>89</v>
      </c>
      <c r="S21" s="200"/>
      <c r="T21" s="200" t="s">
        <v>147</v>
      </c>
      <c r="U21" s="203">
        <v>2250</v>
      </c>
      <c r="V21" s="205" t="s">
        <v>70</v>
      </c>
      <c r="W21" s="204">
        <f t="shared" si="0"/>
        <v>0.3306</v>
      </c>
      <c r="X21" s="200" t="s">
        <v>72</v>
      </c>
      <c r="Y21" s="200"/>
      <c r="Z21" s="333">
        <f t="shared" si="1"/>
        <v>0.3306</v>
      </c>
    </row>
    <row r="22" spans="1:26">
      <c r="A22" s="200">
        <v>475</v>
      </c>
      <c r="B22" s="200">
        <v>391697770</v>
      </c>
      <c r="C22" s="200" t="s">
        <v>72</v>
      </c>
      <c r="D22" s="200" t="s">
        <v>7537</v>
      </c>
      <c r="E22" s="200" t="s">
        <v>1481</v>
      </c>
      <c r="F22" s="200" t="s">
        <v>7543</v>
      </c>
      <c r="G22" s="200" t="s">
        <v>7544</v>
      </c>
      <c r="H22" s="200" t="s">
        <v>7541</v>
      </c>
      <c r="I22" s="200">
        <v>49301155</v>
      </c>
      <c r="J22" s="200">
        <v>696</v>
      </c>
      <c r="K22" s="200">
        <v>24</v>
      </c>
      <c r="L22" s="201">
        <v>44636</v>
      </c>
      <c r="M22" s="201">
        <v>44636</v>
      </c>
      <c r="N22" s="202"/>
      <c r="O22" s="201">
        <v>44638</v>
      </c>
      <c r="P22" s="201">
        <v>44638</v>
      </c>
      <c r="Q22" s="202"/>
      <c r="R22" s="200" t="s">
        <v>89</v>
      </c>
      <c r="S22" s="200"/>
      <c r="T22" s="200" t="s">
        <v>147</v>
      </c>
      <c r="U22" s="203">
        <v>2250</v>
      </c>
      <c r="V22" s="205" t="s">
        <v>70</v>
      </c>
      <c r="W22" s="204">
        <f t="shared" si="0"/>
        <v>0.3306</v>
      </c>
      <c r="X22" s="200" t="s">
        <v>72</v>
      </c>
      <c r="Y22" s="200"/>
      <c r="Z22" s="333">
        <f t="shared" si="1"/>
        <v>0.3306</v>
      </c>
    </row>
    <row r="23" spans="1:26">
      <c r="A23" s="200">
        <v>475</v>
      </c>
      <c r="B23" s="200">
        <v>391726476</v>
      </c>
      <c r="C23" s="200" t="s">
        <v>72</v>
      </c>
      <c r="D23" s="200" t="s">
        <v>7537</v>
      </c>
      <c r="E23" s="200" t="s">
        <v>7545</v>
      </c>
      <c r="F23" s="200" t="s">
        <v>7546</v>
      </c>
      <c r="G23" s="200" t="s">
        <v>7547</v>
      </c>
      <c r="H23" s="200" t="s">
        <v>509</v>
      </c>
      <c r="I23" s="200">
        <v>49303155</v>
      </c>
      <c r="J23" s="200">
        <v>638</v>
      </c>
      <c r="K23" s="200">
        <v>22</v>
      </c>
      <c r="L23" s="201">
        <v>44636</v>
      </c>
      <c r="M23" s="201">
        <v>44636</v>
      </c>
      <c r="N23" s="202"/>
      <c r="O23" s="201">
        <v>44638</v>
      </c>
      <c r="P23" s="201">
        <v>44638</v>
      </c>
      <c r="Q23" s="202"/>
      <c r="R23" s="200" t="s">
        <v>89</v>
      </c>
      <c r="S23" s="200"/>
      <c r="T23" s="205"/>
      <c r="U23" s="203"/>
      <c r="V23" s="205" t="s">
        <v>70</v>
      </c>
      <c r="W23" s="204">
        <f t="shared" si="0"/>
        <v>0.30304999999999999</v>
      </c>
      <c r="X23" s="200" t="s">
        <v>72</v>
      </c>
      <c r="Y23" s="200"/>
      <c r="Z23" s="333">
        <f t="shared" si="1"/>
        <v>0.30304999999999999</v>
      </c>
    </row>
    <row r="24" spans="1:26">
      <c r="A24" s="200">
        <v>475</v>
      </c>
      <c r="B24" s="200">
        <v>391726974</v>
      </c>
      <c r="C24" s="200" t="s">
        <v>72</v>
      </c>
      <c r="D24" s="200" t="s">
        <v>7537</v>
      </c>
      <c r="E24" s="200" t="s">
        <v>7545</v>
      </c>
      <c r="F24" s="200" t="s">
        <v>7546</v>
      </c>
      <c r="G24" s="200" t="s">
        <v>7547</v>
      </c>
      <c r="H24" s="200" t="s">
        <v>509</v>
      </c>
      <c r="I24" s="200">
        <v>49303155</v>
      </c>
      <c r="J24" s="200">
        <v>580</v>
      </c>
      <c r="K24" s="200">
        <v>20</v>
      </c>
      <c r="L24" s="201">
        <v>44636</v>
      </c>
      <c r="M24" s="201">
        <v>44636</v>
      </c>
      <c r="N24" s="202"/>
      <c r="O24" s="201">
        <v>44638</v>
      </c>
      <c r="P24" s="201">
        <v>44638</v>
      </c>
      <c r="Q24" s="202"/>
      <c r="R24" s="200" t="s">
        <v>89</v>
      </c>
      <c r="S24" s="200"/>
      <c r="T24" s="205"/>
      <c r="U24" s="203"/>
      <c r="V24" s="205" t="s">
        <v>70</v>
      </c>
      <c r="W24" s="204">
        <f t="shared" si="0"/>
        <v>0.27550000000000002</v>
      </c>
      <c r="X24" s="200" t="s">
        <v>72</v>
      </c>
      <c r="Y24" s="200"/>
      <c r="Z24" s="333">
        <f t="shared" si="1"/>
        <v>0.27550000000000002</v>
      </c>
    </row>
    <row r="25" spans="1:26">
      <c r="A25" s="200">
        <v>475</v>
      </c>
      <c r="B25" s="200">
        <v>391727212</v>
      </c>
      <c r="C25" s="200" t="s">
        <v>72</v>
      </c>
      <c r="D25" s="200" t="s">
        <v>7537</v>
      </c>
      <c r="E25" s="200" t="s">
        <v>7545</v>
      </c>
      <c r="F25" s="200" t="s">
        <v>7546</v>
      </c>
      <c r="G25" s="200" t="s">
        <v>7547</v>
      </c>
      <c r="H25" s="200" t="s">
        <v>509</v>
      </c>
      <c r="I25" s="200">
        <v>49303155</v>
      </c>
      <c r="J25" s="200">
        <v>638</v>
      </c>
      <c r="K25" s="200">
        <v>22</v>
      </c>
      <c r="L25" s="201">
        <v>44636</v>
      </c>
      <c r="M25" s="201">
        <v>44636</v>
      </c>
      <c r="N25" s="202"/>
      <c r="O25" s="201">
        <v>44638</v>
      </c>
      <c r="P25" s="201">
        <v>44638</v>
      </c>
      <c r="Q25" s="202"/>
      <c r="R25" s="206" t="s">
        <v>89</v>
      </c>
      <c r="S25" s="200"/>
      <c r="T25" s="200"/>
      <c r="U25" s="200"/>
      <c r="V25" s="205" t="s">
        <v>70</v>
      </c>
      <c r="W25" s="204">
        <f t="shared" si="0"/>
        <v>0.30304999999999999</v>
      </c>
      <c r="X25" s="200" t="s">
        <v>72</v>
      </c>
      <c r="Y25" s="200"/>
      <c r="Z25" s="333">
        <f t="shared" si="1"/>
        <v>0.30304999999999999</v>
      </c>
    </row>
    <row r="26" spans="1:26" s="285" customFormat="1" ht="15.75" customHeight="1">
      <c r="A26" s="200">
        <v>475</v>
      </c>
      <c r="B26" s="200">
        <v>392010539</v>
      </c>
      <c r="C26" s="200" t="s">
        <v>72</v>
      </c>
      <c r="D26" s="200" t="s">
        <v>7537</v>
      </c>
      <c r="E26" s="200" t="s">
        <v>7545</v>
      </c>
      <c r="F26" s="200" t="s">
        <v>7546</v>
      </c>
      <c r="G26" s="200" t="s">
        <v>7547</v>
      </c>
      <c r="H26" s="200" t="s">
        <v>509</v>
      </c>
      <c r="I26" s="200">
        <v>49303155</v>
      </c>
      <c r="J26" s="200">
        <v>638</v>
      </c>
      <c r="K26" s="200">
        <v>22</v>
      </c>
      <c r="L26" s="201">
        <v>44636</v>
      </c>
      <c r="M26" s="201">
        <v>44636</v>
      </c>
      <c r="N26" s="202"/>
      <c r="O26" s="201">
        <v>44638</v>
      </c>
      <c r="P26" s="201">
        <v>44638</v>
      </c>
      <c r="Q26" s="202"/>
      <c r="R26" s="200" t="s">
        <v>89</v>
      </c>
      <c r="S26" s="200"/>
      <c r="T26" s="200"/>
      <c r="U26" s="200"/>
      <c r="V26" s="205" t="s">
        <v>70</v>
      </c>
      <c r="W26" s="204">
        <f t="shared" si="0"/>
        <v>0.30304999999999999</v>
      </c>
      <c r="X26" s="200" t="s">
        <v>72</v>
      </c>
      <c r="Y26" s="200"/>
      <c r="Z26" s="333">
        <f t="shared" si="1"/>
        <v>0.30304999999999999</v>
      </c>
    </row>
    <row r="27" spans="1:26">
      <c r="A27" s="200">
        <v>480</v>
      </c>
      <c r="B27" s="200">
        <v>392175590</v>
      </c>
      <c r="C27" s="200" t="s">
        <v>72</v>
      </c>
      <c r="D27" s="200" t="s">
        <v>7537</v>
      </c>
      <c r="E27" s="200" t="s">
        <v>122</v>
      </c>
      <c r="F27" s="200" t="s">
        <v>123</v>
      </c>
      <c r="G27" s="200" t="s">
        <v>7548</v>
      </c>
      <c r="H27" s="200" t="s">
        <v>69</v>
      </c>
      <c r="I27" s="200">
        <v>49303156</v>
      </c>
      <c r="J27" s="200">
        <v>377</v>
      </c>
      <c r="K27" s="200">
        <v>13</v>
      </c>
      <c r="L27" s="201">
        <v>44638</v>
      </c>
      <c r="M27" s="201">
        <v>44638</v>
      </c>
      <c r="N27" s="202"/>
      <c r="O27" s="201">
        <v>44641</v>
      </c>
      <c r="P27" s="201">
        <v>44641</v>
      </c>
      <c r="Q27" s="202"/>
      <c r="R27" s="200" t="s">
        <v>89</v>
      </c>
      <c r="S27" s="200"/>
      <c r="T27" s="200" t="s">
        <v>147</v>
      </c>
      <c r="U27" s="203">
        <v>2197</v>
      </c>
      <c r="V27" s="205" t="s">
        <v>88</v>
      </c>
      <c r="W27" s="204">
        <f t="shared" si="0"/>
        <v>0.18096000000000001</v>
      </c>
      <c r="X27" s="200" t="s">
        <v>72</v>
      </c>
      <c r="Y27" s="200"/>
      <c r="Z27" s="333">
        <f t="shared" si="1"/>
        <v>0.18096000000000001</v>
      </c>
    </row>
    <row r="28" spans="1:26">
      <c r="A28" s="200">
        <v>475</v>
      </c>
      <c r="B28" s="200">
        <v>391698284</v>
      </c>
      <c r="C28" s="200" t="s">
        <v>72</v>
      </c>
      <c r="D28" s="200" t="s">
        <v>7537</v>
      </c>
      <c r="E28" s="200" t="s">
        <v>1481</v>
      </c>
      <c r="F28" s="200" t="s">
        <v>7543</v>
      </c>
      <c r="G28" s="200" t="s">
        <v>7544</v>
      </c>
      <c r="H28" s="200" t="s">
        <v>7541</v>
      </c>
      <c r="I28" s="200">
        <v>49301155</v>
      </c>
      <c r="J28" s="200">
        <v>696</v>
      </c>
      <c r="K28" s="200">
        <v>24</v>
      </c>
      <c r="L28" s="201">
        <v>44638</v>
      </c>
      <c r="M28" s="201">
        <v>44638</v>
      </c>
      <c r="N28" s="202"/>
      <c r="O28" s="201">
        <v>44641</v>
      </c>
      <c r="P28" s="201">
        <v>44641</v>
      </c>
      <c r="Q28" s="202"/>
      <c r="R28" s="200" t="s">
        <v>89</v>
      </c>
      <c r="S28" s="200"/>
      <c r="T28" s="200" t="s">
        <v>147</v>
      </c>
      <c r="U28" s="203">
        <v>2341</v>
      </c>
      <c r="V28" s="205" t="s">
        <v>70</v>
      </c>
      <c r="W28" s="204">
        <f t="shared" si="0"/>
        <v>0.3306</v>
      </c>
      <c r="X28" s="200" t="s">
        <v>72</v>
      </c>
      <c r="Y28" s="200"/>
      <c r="Z28" s="333">
        <f t="shared" si="1"/>
        <v>0.3306</v>
      </c>
    </row>
    <row r="29" spans="1:26">
      <c r="A29" s="200">
        <v>475</v>
      </c>
      <c r="B29" s="200">
        <v>391698439</v>
      </c>
      <c r="C29" s="200" t="s">
        <v>72</v>
      </c>
      <c r="D29" s="200" t="s">
        <v>7537</v>
      </c>
      <c r="E29" s="200" t="s">
        <v>1481</v>
      </c>
      <c r="F29" s="200" t="s">
        <v>7543</v>
      </c>
      <c r="G29" s="200" t="s">
        <v>7544</v>
      </c>
      <c r="H29" s="200" t="s">
        <v>7541</v>
      </c>
      <c r="I29" s="200">
        <v>49301155</v>
      </c>
      <c r="J29" s="200">
        <v>696</v>
      </c>
      <c r="K29" s="200">
        <v>24</v>
      </c>
      <c r="L29" s="201">
        <v>44638</v>
      </c>
      <c r="M29" s="201">
        <v>44638</v>
      </c>
      <c r="N29" s="202"/>
      <c r="O29" s="201">
        <v>44641</v>
      </c>
      <c r="P29" s="201">
        <v>44641</v>
      </c>
      <c r="Q29" s="202"/>
      <c r="R29" s="200" t="s">
        <v>89</v>
      </c>
      <c r="S29" s="200"/>
      <c r="T29" s="200" t="s">
        <v>147</v>
      </c>
      <c r="U29" s="203">
        <v>2341</v>
      </c>
      <c r="V29" s="205" t="s">
        <v>70</v>
      </c>
      <c r="W29" s="204">
        <f t="shared" si="0"/>
        <v>0.3306</v>
      </c>
      <c r="X29" s="200" t="s">
        <v>72</v>
      </c>
      <c r="Y29" s="200"/>
      <c r="Z29" s="333">
        <f t="shared" si="1"/>
        <v>0.3306</v>
      </c>
    </row>
    <row r="30" spans="1:26">
      <c r="A30" s="200">
        <v>480</v>
      </c>
      <c r="B30" s="200">
        <v>392285047</v>
      </c>
      <c r="C30" s="200" t="s">
        <v>72</v>
      </c>
      <c r="D30" s="200" t="s">
        <v>7537</v>
      </c>
      <c r="E30" s="200" t="s">
        <v>1692</v>
      </c>
      <c r="F30" s="200" t="s">
        <v>7549</v>
      </c>
      <c r="G30" s="200" t="s">
        <v>1691</v>
      </c>
      <c r="H30" s="200" t="s">
        <v>69</v>
      </c>
      <c r="I30" s="200">
        <v>49303156</v>
      </c>
      <c r="J30" s="200">
        <v>580</v>
      </c>
      <c r="K30" s="200">
        <v>20</v>
      </c>
      <c r="L30" s="201">
        <v>44638</v>
      </c>
      <c r="M30" s="201">
        <v>44638</v>
      </c>
      <c r="N30" s="202"/>
      <c r="O30" s="201">
        <v>44641</v>
      </c>
      <c r="P30" s="201">
        <v>44641</v>
      </c>
      <c r="Q30" s="202"/>
      <c r="R30" s="200" t="s">
        <v>89</v>
      </c>
      <c r="S30" s="200"/>
      <c r="T30" s="200" t="s">
        <v>116</v>
      </c>
      <c r="U30" s="203">
        <v>2850</v>
      </c>
      <c r="V30" s="200" t="s">
        <v>70</v>
      </c>
      <c r="W30" s="204">
        <f t="shared" si="0"/>
        <v>0.27839999999999998</v>
      </c>
      <c r="X30" s="200" t="s">
        <v>72</v>
      </c>
      <c r="Y30" s="200"/>
      <c r="Z30" s="333">
        <f t="shared" si="1"/>
        <v>0.27839999999999998</v>
      </c>
    </row>
    <row r="31" spans="1:26">
      <c r="A31" s="200">
        <v>480</v>
      </c>
      <c r="B31" s="200">
        <v>392285309</v>
      </c>
      <c r="C31" s="200" t="s">
        <v>72</v>
      </c>
      <c r="D31" s="200" t="s">
        <v>7537</v>
      </c>
      <c r="E31" s="200" t="s">
        <v>1692</v>
      </c>
      <c r="F31" s="200" t="s">
        <v>7549</v>
      </c>
      <c r="G31" s="200" t="s">
        <v>1691</v>
      </c>
      <c r="H31" s="200" t="s">
        <v>69</v>
      </c>
      <c r="I31" s="200">
        <v>49303156</v>
      </c>
      <c r="J31" s="200">
        <v>580</v>
      </c>
      <c r="K31" s="200">
        <v>20</v>
      </c>
      <c r="L31" s="201">
        <v>44638</v>
      </c>
      <c r="M31" s="201">
        <v>44638</v>
      </c>
      <c r="N31" s="202"/>
      <c r="O31" s="201">
        <v>44641</v>
      </c>
      <c r="P31" s="201">
        <v>44641</v>
      </c>
      <c r="Q31" s="202"/>
      <c r="R31" s="200" t="s">
        <v>89</v>
      </c>
      <c r="S31" s="200"/>
      <c r="T31" s="200" t="s">
        <v>116</v>
      </c>
      <c r="U31" s="203">
        <v>2850</v>
      </c>
      <c r="V31" s="200" t="s">
        <v>70</v>
      </c>
      <c r="W31" s="204">
        <f t="shared" si="0"/>
        <v>0.27839999999999998</v>
      </c>
      <c r="X31" s="200" t="s">
        <v>72</v>
      </c>
      <c r="Y31" s="200"/>
      <c r="Z31" s="333">
        <f t="shared" si="1"/>
        <v>0.27839999999999998</v>
      </c>
    </row>
    <row r="32" spans="1:26">
      <c r="A32" s="200">
        <v>480</v>
      </c>
      <c r="B32" s="200">
        <v>392285356</v>
      </c>
      <c r="C32" s="200" t="s">
        <v>72</v>
      </c>
      <c r="D32" s="200" t="s">
        <v>7537</v>
      </c>
      <c r="E32" s="200" t="s">
        <v>1692</v>
      </c>
      <c r="F32" s="200" t="s">
        <v>7549</v>
      </c>
      <c r="G32" s="200" t="s">
        <v>1691</v>
      </c>
      <c r="H32" s="200" t="s">
        <v>69</v>
      </c>
      <c r="I32" s="200">
        <v>49303156</v>
      </c>
      <c r="J32" s="200">
        <v>580</v>
      </c>
      <c r="K32" s="200">
        <v>20</v>
      </c>
      <c r="L32" s="201">
        <v>44638</v>
      </c>
      <c r="M32" s="201">
        <v>44638</v>
      </c>
      <c r="N32" s="202"/>
      <c r="O32" s="201">
        <v>44641</v>
      </c>
      <c r="P32" s="201">
        <v>44641</v>
      </c>
      <c r="Q32" s="202"/>
      <c r="R32" s="200" t="s">
        <v>89</v>
      </c>
      <c r="S32" s="200"/>
      <c r="T32" s="200" t="s">
        <v>116</v>
      </c>
      <c r="U32" s="203">
        <v>2850</v>
      </c>
      <c r="V32" s="200" t="s">
        <v>70</v>
      </c>
      <c r="W32" s="204">
        <f t="shared" si="0"/>
        <v>0.27839999999999998</v>
      </c>
      <c r="X32" s="200" t="s">
        <v>72</v>
      </c>
      <c r="Y32" s="200"/>
      <c r="Z32" s="333">
        <f t="shared" si="1"/>
        <v>0.27839999999999998</v>
      </c>
    </row>
    <row r="33" spans="1:26">
      <c r="A33" s="200">
        <v>480</v>
      </c>
      <c r="B33" s="200">
        <v>392285496</v>
      </c>
      <c r="C33" s="200" t="s">
        <v>72</v>
      </c>
      <c r="D33" s="200" t="s">
        <v>7537</v>
      </c>
      <c r="E33" s="200" t="s">
        <v>1692</v>
      </c>
      <c r="F33" s="200" t="s">
        <v>7549</v>
      </c>
      <c r="G33" s="200" t="s">
        <v>1691</v>
      </c>
      <c r="H33" s="200" t="s">
        <v>69</v>
      </c>
      <c r="I33" s="200">
        <v>49303156</v>
      </c>
      <c r="J33" s="200">
        <v>580</v>
      </c>
      <c r="K33" s="200">
        <v>20</v>
      </c>
      <c r="L33" s="201">
        <v>44638</v>
      </c>
      <c r="M33" s="201">
        <v>44638</v>
      </c>
      <c r="N33" s="202"/>
      <c r="O33" s="201">
        <v>44641</v>
      </c>
      <c r="P33" s="201">
        <v>44641</v>
      </c>
      <c r="Q33" s="202"/>
      <c r="R33" s="200" t="s">
        <v>89</v>
      </c>
      <c r="S33" s="200"/>
      <c r="T33" s="200" t="s">
        <v>116</v>
      </c>
      <c r="U33" s="203">
        <v>2850</v>
      </c>
      <c r="V33" s="200" t="s">
        <v>70</v>
      </c>
      <c r="W33" s="204">
        <f t="shared" si="0"/>
        <v>0.27839999999999998</v>
      </c>
      <c r="X33" s="200" t="s">
        <v>72</v>
      </c>
      <c r="Y33" s="200"/>
      <c r="Z33" s="333">
        <f t="shared" si="1"/>
        <v>0.27839999999999998</v>
      </c>
    </row>
    <row r="34" spans="1:26">
      <c r="A34" s="200">
        <v>480</v>
      </c>
      <c r="B34" s="200">
        <v>392285608</v>
      </c>
      <c r="C34" s="200" t="s">
        <v>72</v>
      </c>
      <c r="D34" s="200" t="s">
        <v>7537</v>
      </c>
      <c r="E34" s="200" t="s">
        <v>1692</v>
      </c>
      <c r="F34" s="200" t="s">
        <v>7549</v>
      </c>
      <c r="G34" s="200" t="s">
        <v>1691</v>
      </c>
      <c r="H34" s="200" t="s">
        <v>69</v>
      </c>
      <c r="I34" s="200">
        <v>49303156</v>
      </c>
      <c r="J34" s="200">
        <v>580</v>
      </c>
      <c r="K34" s="200">
        <v>20</v>
      </c>
      <c r="L34" s="201">
        <v>44638</v>
      </c>
      <c r="M34" s="201">
        <v>44638</v>
      </c>
      <c r="N34" s="202"/>
      <c r="O34" s="201">
        <v>44641</v>
      </c>
      <c r="P34" s="201">
        <v>44641</v>
      </c>
      <c r="Q34" s="202"/>
      <c r="R34" s="206" t="s">
        <v>89</v>
      </c>
      <c r="S34" s="200"/>
      <c r="T34" s="200" t="s">
        <v>116</v>
      </c>
      <c r="U34" s="203">
        <v>2850</v>
      </c>
      <c r="V34" s="200" t="s">
        <v>70</v>
      </c>
      <c r="W34" s="204">
        <f t="shared" si="0"/>
        <v>0.27839999999999998</v>
      </c>
      <c r="X34" s="200" t="s">
        <v>72</v>
      </c>
      <c r="Y34" s="200"/>
      <c r="Z34" s="333">
        <f t="shared" si="1"/>
        <v>0.27839999999999998</v>
      </c>
    </row>
    <row r="35" spans="1:26">
      <c r="A35" s="200">
        <v>480</v>
      </c>
      <c r="B35" s="200">
        <v>392285547</v>
      </c>
      <c r="C35" s="200" t="s">
        <v>72</v>
      </c>
      <c r="D35" s="200" t="s">
        <v>7537</v>
      </c>
      <c r="E35" s="200" t="s">
        <v>1692</v>
      </c>
      <c r="F35" s="200" t="s">
        <v>7549</v>
      </c>
      <c r="G35" s="200" t="s">
        <v>1691</v>
      </c>
      <c r="H35" s="200" t="s">
        <v>69</v>
      </c>
      <c r="I35" s="200">
        <v>49303156</v>
      </c>
      <c r="J35" s="200">
        <v>580</v>
      </c>
      <c r="K35" s="200">
        <v>20</v>
      </c>
      <c r="L35" s="201">
        <v>44638</v>
      </c>
      <c r="M35" s="201">
        <v>44638</v>
      </c>
      <c r="N35" s="202"/>
      <c r="O35" s="201">
        <v>44642</v>
      </c>
      <c r="P35" s="201">
        <v>44642</v>
      </c>
      <c r="Q35" s="202"/>
      <c r="R35" s="200" t="s">
        <v>89</v>
      </c>
      <c r="S35" s="200"/>
      <c r="T35" s="200" t="s">
        <v>116</v>
      </c>
      <c r="U35" s="203">
        <v>2850</v>
      </c>
      <c r="V35" s="200" t="s">
        <v>70</v>
      </c>
      <c r="W35" s="204">
        <f t="shared" ref="W35:W66" si="2">A35*J35/10^6</f>
        <v>0.27839999999999998</v>
      </c>
      <c r="X35" s="200" t="s">
        <v>72</v>
      </c>
      <c r="Y35" s="200"/>
      <c r="Z35" s="333">
        <f t="shared" si="1"/>
        <v>0.27839999999999998</v>
      </c>
    </row>
    <row r="36" spans="1:26">
      <c r="A36" s="200">
        <v>475</v>
      </c>
      <c r="B36" s="200">
        <v>391727301</v>
      </c>
      <c r="C36" s="200" t="s">
        <v>72</v>
      </c>
      <c r="D36" s="200" t="s">
        <v>7537</v>
      </c>
      <c r="E36" s="200" t="s">
        <v>7545</v>
      </c>
      <c r="F36" s="200" t="s">
        <v>7546</v>
      </c>
      <c r="G36" s="200" t="s">
        <v>7547</v>
      </c>
      <c r="H36" s="200" t="s">
        <v>509</v>
      </c>
      <c r="I36" s="200">
        <v>49303155</v>
      </c>
      <c r="J36" s="200">
        <v>638</v>
      </c>
      <c r="K36" s="200">
        <v>22</v>
      </c>
      <c r="L36" s="201">
        <v>44638</v>
      </c>
      <c r="M36" s="201">
        <v>44638</v>
      </c>
      <c r="N36" s="202"/>
      <c r="O36" s="201">
        <v>44642</v>
      </c>
      <c r="P36" s="201">
        <v>44642</v>
      </c>
      <c r="Q36" s="202"/>
      <c r="R36" s="200" t="s">
        <v>89</v>
      </c>
      <c r="S36" s="200"/>
      <c r="T36" s="200"/>
      <c r="U36" s="200"/>
      <c r="V36" s="205" t="s">
        <v>70</v>
      </c>
      <c r="W36" s="204">
        <f t="shared" si="2"/>
        <v>0.30304999999999999</v>
      </c>
      <c r="X36" s="200" t="s">
        <v>72</v>
      </c>
      <c r="Y36" s="200"/>
      <c r="Z36" s="333">
        <f t="shared" si="1"/>
        <v>0.30304999999999999</v>
      </c>
    </row>
    <row r="37" spans="1:26">
      <c r="A37" s="200">
        <v>475</v>
      </c>
      <c r="B37" s="200">
        <v>391727374</v>
      </c>
      <c r="C37" s="200" t="s">
        <v>72</v>
      </c>
      <c r="D37" s="200" t="s">
        <v>7537</v>
      </c>
      <c r="E37" s="200" t="s">
        <v>7545</v>
      </c>
      <c r="F37" s="200" t="s">
        <v>7546</v>
      </c>
      <c r="G37" s="200" t="s">
        <v>7547</v>
      </c>
      <c r="H37" s="200" t="s">
        <v>509</v>
      </c>
      <c r="I37" s="200">
        <v>49303155</v>
      </c>
      <c r="J37" s="200">
        <v>638</v>
      </c>
      <c r="K37" s="200">
        <v>22</v>
      </c>
      <c r="L37" s="201">
        <v>44638</v>
      </c>
      <c r="M37" s="201">
        <v>44638</v>
      </c>
      <c r="N37" s="202"/>
      <c r="O37" s="201">
        <v>44641</v>
      </c>
      <c r="P37" s="201">
        <v>44641</v>
      </c>
      <c r="Q37" s="202"/>
      <c r="R37" s="200" t="s">
        <v>89</v>
      </c>
      <c r="S37" s="200"/>
      <c r="T37" s="200"/>
      <c r="U37" s="200"/>
      <c r="V37" s="205" t="s">
        <v>70</v>
      </c>
      <c r="W37" s="204">
        <f t="shared" si="2"/>
        <v>0.30304999999999999</v>
      </c>
      <c r="X37" s="200" t="s">
        <v>72</v>
      </c>
      <c r="Y37" s="200"/>
      <c r="Z37" s="333">
        <f t="shared" si="1"/>
        <v>0.30304999999999999</v>
      </c>
    </row>
    <row r="38" spans="1:26">
      <c r="A38" s="200">
        <v>475</v>
      </c>
      <c r="B38" s="200">
        <v>391727475</v>
      </c>
      <c r="C38" s="200" t="s">
        <v>72</v>
      </c>
      <c r="D38" s="200" t="s">
        <v>7537</v>
      </c>
      <c r="E38" s="200" t="s">
        <v>7545</v>
      </c>
      <c r="F38" s="200" t="s">
        <v>7546</v>
      </c>
      <c r="G38" s="200" t="s">
        <v>7547</v>
      </c>
      <c r="H38" s="200" t="s">
        <v>509</v>
      </c>
      <c r="I38" s="200">
        <v>49303155</v>
      </c>
      <c r="J38" s="200">
        <v>638</v>
      </c>
      <c r="K38" s="200">
        <v>22</v>
      </c>
      <c r="L38" s="201">
        <v>44638</v>
      </c>
      <c r="M38" s="201">
        <v>44638</v>
      </c>
      <c r="N38" s="202"/>
      <c r="O38" s="201">
        <v>44641</v>
      </c>
      <c r="P38" s="201">
        <v>44641</v>
      </c>
      <c r="Q38" s="202"/>
      <c r="R38" s="200" t="s">
        <v>89</v>
      </c>
      <c r="S38" s="200"/>
      <c r="T38" s="200"/>
      <c r="U38" s="200"/>
      <c r="V38" s="205" t="s">
        <v>70</v>
      </c>
      <c r="W38" s="204">
        <f t="shared" si="2"/>
        <v>0.30304999999999999</v>
      </c>
      <c r="X38" s="200" t="s">
        <v>72</v>
      </c>
      <c r="Y38" s="200"/>
      <c r="Z38" s="333">
        <f t="shared" si="1"/>
        <v>0.30304999999999999</v>
      </c>
    </row>
    <row r="39" spans="1:26">
      <c r="A39" s="200">
        <v>475</v>
      </c>
      <c r="B39" s="200">
        <v>391727602</v>
      </c>
      <c r="C39" s="200" t="s">
        <v>72</v>
      </c>
      <c r="D39" s="200" t="s">
        <v>7537</v>
      </c>
      <c r="E39" s="200" t="s">
        <v>7545</v>
      </c>
      <c r="F39" s="200" t="s">
        <v>7546</v>
      </c>
      <c r="G39" s="200" t="s">
        <v>7547</v>
      </c>
      <c r="H39" s="200" t="s">
        <v>509</v>
      </c>
      <c r="I39" s="200">
        <v>49303155</v>
      </c>
      <c r="J39" s="200">
        <v>638</v>
      </c>
      <c r="K39" s="200">
        <v>22</v>
      </c>
      <c r="L39" s="201">
        <v>44638</v>
      </c>
      <c r="M39" s="201">
        <v>44638</v>
      </c>
      <c r="N39" s="202"/>
      <c r="O39" s="201">
        <v>44641</v>
      </c>
      <c r="P39" s="201">
        <v>44641</v>
      </c>
      <c r="Q39" s="202"/>
      <c r="R39" s="200" t="s">
        <v>89</v>
      </c>
      <c r="S39" s="200"/>
      <c r="T39" s="200"/>
      <c r="U39" s="200"/>
      <c r="V39" s="205" t="s">
        <v>70</v>
      </c>
      <c r="W39" s="204">
        <f t="shared" si="2"/>
        <v>0.30304999999999999</v>
      </c>
      <c r="X39" s="200" t="s">
        <v>72</v>
      </c>
      <c r="Y39" s="200"/>
      <c r="Z39" s="333">
        <f t="shared" si="1"/>
        <v>0.30304999999999999</v>
      </c>
    </row>
    <row r="40" spans="1:26">
      <c r="A40" s="200">
        <v>475</v>
      </c>
      <c r="B40" s="200">
        <v>391728205</v>
      </c>
      <c r="C40" s="200" t="s">
        <v>72</v>
      </c>
      <c r="D40" s="200" t="s">
        <v>7537</v>
      </c>
      <c r="E40" s="200" t="s">
        <v>7545</v>
      </c>
      <c r="F40" s="200" t="s">
        <v>7546</v>
      </c>
      <c r="G40" s="200" t="s">
        <v>7547</v>
      </c>
      <c r="H40" s="200" t="s">
        <v>509</v>
      </c>
      <c r="I40" s="200">
        <v>49303155</v>
      </c>
      <c r="J40" s="200">
        <v>638</v>
      </c>
      <c r="K40" s="200">
        <v>22</v>
      </c>
      <c r="L40" s="201">
        <v>44638</v>
      </c>
      <c r="M40" s="201">
        <v>44638</v>
      </c>
      <c r="N40" s="202"/>
      <c r="O40" s="201">
        <v>44641</v>
      </c>
      <c r="P40" s="201">
        <v>44641</v>
      </c>
      <c r="Q40" s="202"/>
      <c r="R40" s="200" t="s">
        <v>89</v>
      </c>
      <c r="S40" s="200"/>
      <c r="T40" s="200"/>
      <c r="U40" s="200"/>
      <c r="V40" s="205" t="s">
        <v>70</v>
      </c>
      <c r="W40" s="204">
        <f t="shared" si="2"/>
        <v>0.30304999999999999</v>
      </c>
      <c r="X40" s="200" t="s">
        <v>72</v>
      </c>
      <c r="Y40" s="200"/>
      <c r="Z40" s="333">
        <f t="shared" si="1"/>
        <v>0.30304999999999999</v>
      </c>
    </row>
    <row r="41" spans="1:26">
      <c r="A41" s="200">
        <v>475</v>
      </c>
      <c r="B41" s="200">
        <v>391700012</v>
      </c>
      <c r="C41" s="200" t="s">
        <v>72</v>
      </c>
      <c r="D41" s="200" t="s">
        <v>7537</v>
      </c>
      <c r="E41" s="200" t="s">
        <v>1481</v>
      </c>
      <c r="F41" s="200" t="s">
        <v>7543</v>
      </c>
      <c r="G41" s="200" t="s">
        <v>7544</v>
      </c>
      <c r="H41" s="200" t="s">
        <v>7541</v>
      </c>
      <c r="I41" s="200">
        <v>49301155</v>
      </c>
      <c r="J41" s="200">
        <v>696</v>
      </c>
      <c r="K41" s="200">
        <v>24</v>
      </c>
      <c r="L41" s="201">
        <v>44641</v>
      </c>
      <c r="M41" s="201">
        <v>44641</v>
      </c>
      <c r="N41" s="202"/>
      <c r="O41" s="201">
        <v>44643</v>
      </c>
      <c r="P41" s="201">
        <v>44643</v>
      </c>
      <c r="Q41" s="202"/>
      <c r="R41" s="200" t="s">
        <v>89</v>
      </c>
      <c r="S41" s="200"/>
      <c r="T41" s="200" t="s">
        <v>147</v>
      </c>
      <c r="U41" s="203">
        <v>2341</v>
      </c>
      <c r="V41" s="205" t="s">
        <v>70</v>
      </c>
      <c r="W41" s="204">
        <f t="shared" si="2"/>
        <v>0.3306</v>
      </c>
      <c r="X41" s="200" t="s">
        <v>72</v>
      </c>
      <c r="Y41" s="200"/>
      <c r="Z41" s="333">
        <f t="shared" si="1"/>
        <v>0.3306</v>
      </c>
    </row>
    <row r="42" spans="1:26">
      <c r="A42" s="200">
        <v>475</v>
      </c>
      <c r="B42" s="200">
        <v>391700313</v>
      </c>
      <c r="C42" s="200" t="s">
        <v>72</v>
      </c>
      <c r="D42" s="200" t="s">
        <v>7537</v>
      </c>
      <c r="E42" s="200" t="s">
        <v>1481</v>
      </c>
      <c r="F42" s="200" t="s">
        <v>7543</v>
      </c>
      <c r="G42" s="200" t="s">
        <v>7544</v>
      </c>
      <c r="H42" s="200" t="s">
        <v>7541</v>
      </c>
      <c r="I42" s="200">
        <v>49301155</v>
      </c>
      <c r="J42" s="200">
        <v>493</v>
      </c>
      <c r="K42" s="200">
        <v>17</v>
      </c>
      <c r="L42" s="201">
        <v>44641</v>
      </c>
      <c r="M42" s="201">
        <v>44641</v>
      </c>
      <c r="N42" s="202"/>
      <c r="O42" s="201">
        <v>44643</v>
      </c>
      <c r="P42" s="201">
        <v>44643</v>
      </c>
      <c r="Q42" s="202"/>
      <c r="R42" s="200" t="s">
        <v>89</v>
      </c>
      <c r="S42" s="200"/>
      <c r="T42" s="200" t="s">
        <v>147</v>
      </c>
      <c r="U42" s="203">
        <v>2341</v>
      </c>
      <c r="V42" s="205" t="s">
        <v>70</v>
      </c>
      <c r="W42" s="204">
        <f t="shared" si="2"/>
        <v>0.23417499999999999</v>
      </c>
      <c r="X42" s="200" t="s">
        <v>72</v>
      </c>
      <c r="Y42" s="200"/>
      <c r="Z42" s="333">
        <f t="shared" si="1"/>
        <v>0.23417499999999999</v>
      </c>
    </row>
    <row r="43" spans="1:26">
      <c r="A43" s="200">
        <v>475</v>
      </c>
      <c r="B43" s="200">
        <v>391700313</v>
      </c>
      <c r="C43" s="200" t="s">
        <v>72</v>
      </c>
      <c r="D43" s="200" t="s">
        <v>7537</v>
      </c>
      <c r="E43" s="200" t="s">
        <v>1481</v>
      </c>
      <c r="F43" s="200" t="s">
        <v>7543</v>
      </c>
      <c r="G43" s="200" t="s">
        <v>7544</v>
      </c>
      <c r="H43" s="218" t="s">
        <v>7550</v>
      </c>
      <c r="I43" s="218">
        <v>49304155</v>
      </c>
      <c r="J43" s="200">
        <v>203</v>
      </c>
      <c r="K43" s="200">
        <v>7</v>
      </c>
      <c r="L43" s="201">
        <v>44641</v>
      </c>
      <c r="M43" s="201">
        <v>44641</v>
      </c>
      <c r="N43" s="202"/>
      <c r="O43" s="201">
        <v>44643</v>
      </c>
      <c r="P43" s="201">
        <v>44643</v>
      </c>
      <c r="Q43" s="202"/>
      <c r="R43" s="200" t="s">
        <v>89</v>
      </c>
      <c r="S43" s="200"/>
      <c r="T43" s="200" t="s">
        <v>147</v>
      </c>
      <c r="U43" s="203">
        <v>2341</v>
      </c>
      <c r="V43" s="205" t="s">
        <v>70</v>
      </c>
      <c r="W43" s="204">
        <f t="shared" si="2"/>
        <v>9.6424999999999997E-2</v>
      </c>
      <c r="X43" s="200" t="s">
        <v>72</v>
      </c>
      <c r="Y43" s="200"/>
      <c r="Z43" s="333">
        <f t="shared" si="1"/>
        <v>9.6424999999999997E-2</v>
      </c>
    </row>
    <row r="44" spans="1:26">
      <c r="A44" s="200">
        <v>475</v>
      </c>
      <c r="B44" s="200">
        <v>391698640</v>
      </c>
      <c r="C44" s="200" t="s">
        <v>72</v>
      </c>
      <c r="D44" s="200" t="s">
        <v>7537</v>
      </c>
      <c r="E44" s="200" t="s">
        <v>1481</v>
      </c>
      <c r="F44" s="200" t="s">
        <v>7543</v>
      </c>
      <c r="G44" s="200" t="s">
        <v>7544</v>
      </c>
      <c r="H44" s="218" t="s">
        <v>7550</v>
      </c>
      <c r="I44" s="218">
        <v>49304155</v>
      </c>
      <c r="J44" s="200">
        <v>580</v>
      </c>
      <c r="K44" s="200">
        <v>20</v>
      </c>
      <c r="L44" s="201">
        <v>44641</v>
      </c>
      <c r="M44" s="201">
        <v>44641</v>
      </c>
      <c r="N44" s="202"/>
      <c r="O44" s="201">
        <v>44650</v>
      </c>
      <c r="P44" s="201">
        <v>44650</v>
      </c>
      <c r="Q44" s="202"/>
      <c r="R44" s="200" t="s">
        <v>89</v>
      </c>
      <c r="S44" s="200"/>
      <c r="T44" s="200" t="s">
        <v>147</v>
      </c>
      <c r="U44" s="203">
        <v>2341</v>
      </c>
      <c r="V44" s="205" t="s">
        <v>70</v>
      </c>
      <c r="W44" s="204">
        <f t="shared" si="2"/>
        <v>0.27550000000000002</v>
      </c>
      <c r="X44" s="200" t="s">
        <v>72</v>
      </c>
      <c r="Y44" s="200"/>
      <c r="Z44" s="333">
        <f t="shared" si="1"/>
        <v>0.27550000000000002</v>
      </c>
    </row>
    <row r="45" spans="1:26">
      <c r="A45" s="200">
        <v>475</v>
      </c>
      <c r="B45" s="200">
        <v>391698640</v>
      </c>
      <c r="C45" s="200" t="s">
        <v>72</v>
      </c>
      <c r="D45" s="200" t="s">
        <v>7537</v>
      </c>
      <c r="E45" s="200" t="s">
        <v>1481</v>
      </c>
      <c r="F45" s="200" t="s">
        <v>7543</v>
      </c>
      <c r="G45" s="200" t="s">
        <v>7544</v>
      </c>
      <c r="H45" s="200" t="s">
        <v>7541</v>
      </c>
      <c r="I45" s="200">
        <v>49302155</v>
      </c>
      <c r="J45" s="200">
        <v>116</v>
      </c>
      <c r="K45" s="200">
        <v>4</v>
      </c>
      <c r="L45" s="201">
        <v>44641</v>
      </c>
      <c r="M45" s="201">
        <v>44641</v>
      </c>
      <c r="N45" s="202"/>
      <c r="O45" s="201">
        <v>44650</v>
      </c>
      <c r="P45" s="201">
        <v>44650</v>
      </c>
      <c r="Q45" s="202"/>
      <c r="R45" s="200" t="s">
        <v>89</v>
      </c>
      <c r="S45" s="200"/>
      <c r="T45" s="200" t="s">
        <v>147</v>
      </c>
      <c r="U45" s="203">
        <v>2341</v>
      </c>
      <c r="V45" s="205" t="s">
        <v>70</v>
      </c>
      <c r="W45" s="204">
        <f t="shared" si="2"/>
        <v>5.5100000000000003E-2</v>
      </c>
      <c r="X45" s="200" t="s">
        <v>72</v>
      </c>
      <c r="Y45" s="200"/>
      <c r="Z45" s="333">
        <f t="shared" si="1"/>
        <v>5.5100000000000003E-2</v>
      </c>
    </row>
    <row r="46" spans="1:26">
      <c r="A46" s="200">
        <v>480</v>
      </c>
      <c r="B46" s="200">
        <v>392306419</v>
      </c>
      <c r="C46" s="200" t="s">
        <v>72</v>
      </c>
      <c r="D46" s="200" t="s">
        <v>7537</v>
      </c>
      <c r="E46" s="200" t="s">
        <v>1692</v>
      </c>
      <c r="F46" s="200" t="s">
        <v>7549</v>
      </c>
      <c r="G46" s="200" t="s">
        <v>1691</v>
      </c>
      <c r="H46" s="200" t="s">
        <v>69</v>
      </c>
      <c r="I46" s="200">
        <v>49303156</v>
      </c>
      <c r="J46" s="200">
        <v>580</v>
      </c>
      <c r="K46" s="200">
        <v>20</v>
      </c>
      <c r="L46" s="201">
        <v>44641</v>
      </c>
      <c r="M46" s="201">
        <v>44641</v>
      </c>
      <c r="N46" s="202"/>
      <c r="O46" s="201">
        <v>44642</v>
      </c>
      <c r="P46" s="201">
        <v>44642</v>
      </c>
      <c r="Q46" s="202"/>
      <c r="R46" s="200" t="s">
        <v>89</v>
      </c>
      <c r="S46" s="200"/>
      <c r="T46" s="200" t="s">
        <v>116</v>
      </c>
      <c r="U46" s="203">
        <v>2640</v>
      </c>
      <c r="V46" s="200" t="s">
        <v>70</v>
      </c>
      <c r="W46" s="204">
        <f t="shared" si="2"/>
        <v>0.27839999999999998</v>
      </c>
      <c r="X46" s="200" t="s">
        <v>72</v>
      </c>
      <c r="Y46" s="200"/>
      <c r="Z46" s="333">
        <f t="shared" si="1"/>
        <v>0.27839999999999998</v>
      </c>
    </row>
    <row r="47" spans="1:26">
      <c r="A47" s="200">
        <v>480</v>
      </c>
      <c r="B47" s="200">
        <v>392306588</v>
      </c>
      <c r="C47" s="200" t="s">
        <v>72</v>
      </c>
      <c r="D47" s="200" t="s">
        <v>7537</v>
      </c>
      <c r="E47" s="200" t="s">
        <v>1692</v>
      </c>
      <c r="F47" s="200" t="s">
        <v>7549</v>
      </c>
      <c r="G47" s="200" t="s">
        <v>1691</v>
      </c>
      <c r="H47" s="200" t="s">
        <v>69</v>
      </c>
      <c r="I47" s="200">
        <v>49303156</v>
      </c>
      <c r="J47" s="200">
        <v>580</v>
      </c>
      <c r="K47" s="200">
        <v>20</v>
      </c>
      <c r="L47" s="201">
        <v>44641</v>
      </c>
      <c r="M47" s="201">
        <v>44641</v>
      </c>
      <c r="N47" s="202"/>
      <c r="O47" s="207">
        <v>44642</v>
      </c>
      <c r="P47" s="207">
        <v>44642</v>
      </c>
      <c r="Q47" s="202"/>
      <c r="R47" s="200" t="s">
        <v>89</v>
      </c>
      <c r="S47" s="200"/>
      <c r="T47" s="200" t="s">
        <v>116</v>
      </c>
      <c r="U47" s="203">
        <v>2640</v>
      </c>
      <c r="V47" s="200" t="s">
        <v>70</v>
      </c>
      <c r="W47" s="204">
        <f t="shared" si="2"/>
        <v>0.27839999999999998</v>
      </c>
      <c r="X47" s="200" t="s">
        <v>72</v>
      </c>
      <c r="Y47" s="200"/>
      <c r="Z47" s="333">
        <f t="shared" si="1"/>
        <v>0.27839999999999998</v>
      </c>
    </row>
    <row r="48" spans="1:26">
      <c r="A48" s="200">
        <v>480</v>
      </c>
      <c r="B48" s="200">
        <v>392306439</v>
      </c>
      <c r="C48" s="200" t="s">
        <v>72</v>
      </c>
      <c r="D48" s="200" t="s">
        <v>7537</v>
      </c>
      <c r="E48" s="200" t="s">
        <v>1692</v>
      </c>
      <c r="F48" s="200" t="s">
        <v>7549</v>
      </c>
      <c r="G48" s="200" t="s">
        <v>1691</v>
      </c>
      <c r="H48" s="200" t="s">
        <v>69</v>
      </c>
      <c r="I48" s="200">
        <v>49303156</v>
      </c>
      <c r="J48" s="200">
        <v>580</v>
      </c>
      <c r="K48" s="200">
        <v>20</v>
      </c>
      <c r="L48" s="201">
        <v>44641</v>
      </c>
      <c r="M48" s="201">
        <v>44641</v>
      </c>
      <c r="N48" s="202"/>
      <c r="O48" s="201">
        <v>44642</v>
      </c>
      <c r="P48" s="201">
        <v>44642</v>
      </c>
      <c r="Q48" s="202"/>
      <c r="R48" s="200" t="s">
        <v>89</v>
      </c>
      <c r="S48" s="200"/>
      <c r="T48" s="200" t="s">
        <v>116</v>
      </c>
      <c r="U48" s="203">
        <v>2640</v>
      </c>
      <c r="V48" s="200" t="s">
        <v>70</v>
      </c>
      <c r="W48" s="204">
        <f t="shared" si="2"/>
        <v>0.27839999999999998</v>
      </c>
      <c r="X48" s="200" t="s">
        <v>72</v>
      </c>
      <c r="Y48" s="200"/>
      <c r="Z48" s="333">
        <f t="shared" si="1"/>
        <v>0.27839999999999998</v>
      </c>
    </row>
    <row r="49" spans="1:26">
      <c r="A49" s="200">
        <v>480</v>
      </c>
      <c r="B49" s="200">
        <v>392306535</v>
      </c>
      <c r="C49" s="200" t="s">
        <v>72</v>
      </c>
      <c r="D49" s="200" t="s">
        <v>7537</v>
      </c>
      <c r="E49" s="200" t="s">
        <v>1692</v>
      </c>
      <c r="F49" s="200" t="s">
        <v>7549</v>
      </c>
      <c r="G49" s="200" t="s">
        <v>1691</v>
      </c>
      <c r="H49" s="200" t="s">
        <v>69</v>
      </c>
      <c r="I49" s="200">
        <v>49303156</v>
      </c>
      <c r="J49" s="200">
        <v>580</v>
      </c>
      <c r="K49" s="200">
        <v>20</v>
      </c>
      <c r="L49" s="201">
        <v>44641</v>
      </c>
      <c r="M49" s="201">
        <v>44641</v>
      </c>
      <c r="N49" s="202"/>
      <c r="O49" s="201">
        <v>44642</v>
      </c>
      <c r="P49" s="201">
        <v>44642</v>
      </c>
      <c r="Q49" s="202"/>
      <c r="R49" s="200" t="s">
        <v>89</v>
      </c>
      <c r="S49" s="200"/>
      <c r="T49" s="200" t="s">
        <v>116</v>
      </c>
      <c r="U49" s="203">
        <v>2640</v>
      </c>
      <c r="V49" s="200" t="s">
        <v>70</v>
      </c>
      <c r="W49" s="204">
        <f t="shared" si="2"/>
        <v>0.27839999999999998</v>
      </c>
      <c r="X49" s="200" t="s">
        <v>72</v>
      </c>
      <c r="Y49" s="200"/>
      <c r="Z49" s="333">
        <f t="shared" si="1"/>
        <v>0.27839999999999998</v>
      </c>
    </row>
    <row r="50" spans="1:26">
      <c r="A50" s="200">
        <v>480</v>
      </c>
      <c r="B50" s="200">
        <v>392306538</v>
      </c>
      <c r="C50" s="200" t="s">
        <v>72</v>
      </c>
      <c r="D50" s="200" t="s">
        <v>7537</v>
      </c>
      <c r="E50" s="200" t="s">
        <v>1692</v>
      </c>
      <c r="F50" s="200" t="s">
        <v>7549</v>
      </c>
      <c r="G50" s="200" t="s">
        <v>1691</v>
      </c>
      <c r="H50" s="200" t="s">
        <v>69</v>
      </c>
      <c r="I50" s="200">
        <v>49303156</v>
      </c>
      <c r="J50" s="200">
        <v>580</v>
      </c>
      <c r="K50" s="200">
        <v>20</v>
      </c>
      <c r="L50" s="201">
        <v>44641</v>
      </c>
      <c r="M50" s="201">
        <v>44641</v>
      </c>
      <c r="N50" s="202"/>
      <c r="O50" s="201">
        <v>44642</v>
      </c>
      <c r="P50" s="201">
        <v>44642</v>
      </c>
      <c r="Q50" s="202"/>
      <c r="R50" s="200" t="s">
        <v>89</v>
      </c>
      <c r="S50" s="200"/>
      <c r="T50" s="200" t="s">
        <v>116</v>
      </c>
      <c r="U50" s="203">
        <v>2640</v>
      </c>
      <c r="V50" s="200" t="s">
        <v>70</v>
      </c>
      <c r="W50" s="204">
        <f t="shared" si="2"/>
        <v>0.27839999999999998</v>
      </c>
      <c r="X50" s="200" t="s">
        <v>72</v>
      </c>
      <c r="Y50" s="200"/>
      <c r="Z50" s="333">
        <f t="shared" si="1"/>
        <v>0.27839999999999998</v>
      </c>
    </row>
    <row r="51" spans="1:26">
      <c r="A51" s="200">
        <v>475</v>
      </c>
      <c r="B51" s="200">
        <v>391855221</v>
      </c>
      <c r="C51" s="200" t="s">
        <v>72</v>
      </c>
      <c r="D51" s="200" t="s">
        <v>7537</v>
      </c>
      <c r="E51" s="200" t="s">
        <v>7545</v>
      </c>
      <c r="F51" s="200" t="s">
        <v>7546</v>
      </c>
      <c r="G51" s="200" t="s">
        <v>7547</v>
      </c>
      <c r="H51" s="200" t="s">
        <v>509</v>
      </c>
      <c r="I51" s="200">
        <v>49303155</v>
      </c>
      <c r="J51" s="200">
        <v>638</v>
      </c>
      <c r="K51" s="200">
        <v>22</v>
      </c>
      <c r="L51" s="201">
        <v>44641</v>
      </c>
      <c r="M51" s="201">
        <v>44641</v>
      </c>
      <c r="N51" s="202"/>
      <c r="O51" s="201">
        <v>44643</v>
      </c>
      <c r="P51" s="201">
        <v>44643</v>
      </c>
      <c r="Q51" s="202"/>
      <c r="R51" s="200" t="s">
        <v>89</v>
      </c>
      <c r="S51" s="200"/>
      <c r="T51" s="200"/>
      <c r="U51" s="200"/>
      <c r="V51" s="205" t="s">
        <v>70</v>
      </c>
      <c r="W51" s="204">
        <f t="shared" si="2"/>
        <v>0.30304999999999999</v>
      </c>
      <c r="X51" s="200" t="s">
        <v>72</v>
      </c>
      <c r="Y51" s="200"/>
      <c r="Z51" s="333">
        <f t="shared" si="1"/>
        <v>0.30304999999999999</v>
      </c>
    </row>
    <row r="52" spans="1:26">
      <c r="A52" s="200">
        <v>475</v>
      </c>
      <c r="B52" s="200">
        <v>391855489</v>
      </c>
      <c r="C52" s="200" t="s">
        <v>72</v>
      </c>
      <c r="D52" s="200" t="s">
        <v>7537</v>
      </c>
      <c r="E52" s="200" t="s">
        <v>7545</v>
      </c>
      <c r="F52" s="200" t="s">
        <v>7546</v>
      </c>
      <c r="G52" s="200" t="s">
        <v>7547</v>
      </c>
      <c r="H52" s="200" t="s">
        <v>509</v>
      </c>
      <c r="I52" s="200">
        <v>49303155</v>
      </c>
      <c r="J52" s="200">
        <v>638</v>
      </c>
      <c r="K52" s="200">
        <v>22</v>
      </c>
      <c r="L52" s="201">
        <v>44641</v>
      </c>
      <c r="M52" s="201">
        <v>44641</v>
      </c>
      <c r="N52" s="202"/>
      <c r="O52" s="201">
        <v>44643</v>
      </c>
      <c r="P52" s="201">
        <v>44643</v>
      </c>
      <c r="Q52" s="202"/>
      <c r="R52" s="200" t="s">
        <v>89</v>
      </c>
      <c r="S52" s="200"/>
      <c r="T52" s="200"/>
      <c r="U52" s="200"/>
      <c r="V52" s="205" t="s">
        <v>70</v>
      </c>
      <c r="W52" s="204">
        <f t="shared" si="2"/>
        <v>0.30304999999999999</v>
      </c>
      <c r="X52" s="200" t="s">
        <v>72</v>
      </c>
      <c r="Y52" s="200"/>
      <c r="Z52" s="333">
        <f t="shared" si="1"/>
        <v>0.30304999999999999</v>
      </c>
    </row>
    <row r="53" spans="1:26">
      <c r="A53" s="200">
        <v>475</v>
      </c>
      <c r="B53" s="200">
        <v>391848291</v>
      </c>
      <c r="C53" s="200" t="s">
        <v>72</v>
      </c>
      <c r="D53" s="200" t="s">
        <v>7537</v>
      </c>
      <c r="E53" s="200" t="s">
        <v>7545</v>
      </c>
      <c r="F53" s="200" t="s">
        <v>7546</v>
      </c>
      <c r="G53" s="200" t="s">
        <v>7547</v>
      </c>
      <c r="H53" s="200" t="s">
        <v>509</v>
      </c>
      <c r="I53" s="200">
        <v>49303155</v>
      </c>
      <c r="J53" s="200">
        <v>638</v>
      </c>
      <c r="K53" s="200">
        <v>22</v>
      </c>
      <c r="L53" s="201">
        <v>44641</v>
      </c>
      <c r="M53" s="201">
        <v>44641</v>
      </c>
      <c r="N53" s="202"/>
      <c r="O53" s="201">
        <v>44643</v>
      </c>
      <c r="P53" s="201">
        <v>44643</v>
      </c>
      <c r="Q53" s="202"/>
      <c r="R53" s="200" t="s">
        <v>89</v>
      </c>
      <c r="S53" s="200"/>
      <c r="T53" s="200"/>
      <c r="U53" s="200"/>
      <c r="V53" s="205" t="s">
        <v>70</v>
      </c>
      <c r="W53" s="204">
        <f t="shared" si="2"/>
        <v>0.30304999999999999</v>
      </c>
      <c r="X53" s="200" t="s">
        <v>72</v>
      </c>
      <c r="Y53" s="200"/>
      <c r="Z53" s="333">
        <f t="shared" si="1"/>
        <v>0.30304999999999999</v>
      </c>
    </row>
    <row r="54" spans="1:26">
      <c r="A54" s="200">
        <v>475</v>
      </c>
      <c r="B54" s="200">
        <v>391855650</v>
      </c>
      <c r="C54" s="200" t="s">
        <v>72</v>
      </c>
      <c r="D54" s="200" t="s">
        <v>7537</v>
      </c>
      <c r="E54" s="200" t="s">
        <v>7545</v>
      </c>
      <c r="F54" s="200" t="s">
        <v>7546</v>
      </c>
      <c r="G54" s="200" t="s">
        <v>7547</v>
      </c>
      <c r="H54" s="200" t="s">
        <v>509</v>
      </c>
      <c r="I54" s="200">
        <v>49303155</v>
      </c>
      <c r="J54" s="200">
        <v>638</v>
      </c>
      <c r="K54" s="200">
        <v>22</v>
      </c>
      <c r="L54" s="201">
        <v>44641</v>
      </c>
      <c r="M54" s="201">
        <v>44641</v>
      </c>
      <c r="N54" s="202"/>
      <c r="O54" s="201">
        <v>44643</v>
      </c>
      <c r="P54" s="201">
        <v>44643</v>
      </c>
      <c r="Q54" s="202"/>
      <c r="R54" s="200" t="s">
        <v>89</v>
      </c>
      <c r="S54" s="200"/>
      <c r="T54" s="200"/>
      <c r="U54" s="200"/>
      <c r="V54" s="205" t="s">
        <v>70</v>
      </c>
      <c r="W54" s="204">
        <f t="shared" si="2"/>
        <v>0.30304999999999999</v>
      </c>
      <c r="X54" s="200" t="s">
        <v>72</v>
      </c>
      <c r="Y54" s="200"/>
      <c r="Z54" s="333">
        <f t="shared" si="1"/>
        <v>0.30304999999999999</v>
      </c>
    </row>
    <row r="55" spans="1:26">
      <c r="A55" s="200">
        <v>360</v>
      </c>
      <c r="B55" s="200">
        <v>392464453</v>
      </c>
      <c r="C55" s="200" t="s">
        <v>72</v>
      </c>
      <c r="D55" s="200" t="s">
        <v>7537</v>
      </c>
      <c r="E55" s="200" t="s">
        <v>122</v>
      </c>
      <c r="F55" s="200" t="s">
        <v>3426</v>
      </c>
      <c r="G55" s="200" t="s">
        <v>7551</v>
      </c>
      <c r="H55" s="200" t="s">
        <v>437</v>
      </c>
      <c r="I55" s="200">
        <v>49201132</v>
      </c>
      <c r="J55" s="200">
        <v>832</v>
      </c>
      <c r="K55" s="200">
        <v>26</v>
      </c>
      <c r="L55" s="201">
        <v>44642</v>
      </c>
      <c r="M55" s="201">
        <v>44642</v>
      </c>
      <c r="N55" s="202"/>
      <c r="O55" s="201">
        <v>44643</v>
      </c>
      <c r="P55" s="201">
        <v>44643</v>
      </c>
      <c r="Q55" s="202"/>
      <c r="R55" s="200" t="s">
        <v>89</v>
      </c>
      <c r="S55" s="200"/>
      <c r="T55" s="200" t="s">
        <v>116</v>
      </c>
      <c r="U55" s="203">
        <v>2098</v>
      </c>
      <c r="V55" s="200" t="s">
        <v>88</v>
      </c>
      <c r="W55" s="204">
        <f t="shared" si="2"/>
        <v>0.29952000000000001</v>
      </c>
      <c r="X55" s="200" t="s">
        <v>72</v>
      </c>
      <c r="Y55" s="200"/>
      <c r="Z55" s="333">
        <f t="shared" si="1"/>
        <v>0.29952000000000001</v>
      </c>
    </row>
    <row r="56" spans="1:26">
      <c r="A56" s="200">
        <v>360</v>
      </c>
      <c r="B56" s="200">
        <v>392464417</v>
      </c>
      <c r="C56" s="200" t="s">
        <v>72</v>
      </c>
      <c r="D56" s="200" t="s">
        <v>7537</v>
      </c>
      <c r="E56" s="200" t="s">
        <v>122</v>
      </c>
      <c r="F56" s="200" t="s">
        <v>3426</v>
      </c>
      <c r="G56" s="200" t="s">
        <v>7551</v>
      </c>
      <c r="H56" s="200" t="s">
        <v>437</v>
      </c>
      <c r="I56" s="200">
        <v>49201132</v>
      </c>
      <c r="J56" s="200">
        <v>832</v>
      </c>
      <c r="K56" s="200">
        <v>26</v>
      </c>
      <c r="L56" s="201">
        <v>44642</v>
      </c>
      <c r="M56" s="201">
        <v>44642</v>
      </c>
      <c r="N56" s="202"/>
      <c r="O56" s="201">
        <v>44643</v>
      </c>
      <c r="P56" s="201">
        <v>44643</v>
      </c>
      <c r="Q56" s="202"/>
      <c r="R56" s="200" t="s">
        <v>89</v>
      </c>
      <c r="S56" s="200"/>
      <c r="T56" s="200" t="s">
        <v>116</v>
      </c>
      <c r="U56" s="203">
        <v>2098</v>
      </c>
      <c r="V56" s="200" t="s">
        <v>88</v>
      </c>
      <c r="W56" s="204">
        <f t="shared" si="2"/>
        <v>0.29952000000000001</v>
      </c>
      <c r="X56" s="200" t="s">
        <v>72</v>
      </c>
      <c r="Y56" s="200"/>
      <c r="Z56" s="333">
        <f t="shared" si="1"/>
        <v>0.29952000000000001</v>
      </c>
    </row>
    <row r="57" spans="1:26">
      <c r="A57" s="200">
        <v>480</v>
      </c>
      <c r="B57" s="200">
        <v>392460574</v>
      </c>
      <c r="C57" s="200" t="s">
        <v>72</v>
      </c>
      <c r="D57" s="200" t="s">
        <v>7537</v>
      </c>
      <c r="E57" s="200" t="s">
        <v>7552</v>
      </c>
      <c r="F57" s="200" t="s">
        <v>7553</v>
      </c>
      <c r="G57" s="200">
        <v>177272</v>
      </c>
      <c r="H57" s="200" t="s">
        <v>692</v>
      </c>
      <c r="I57" s="200">
        <v>49301156</v>
      </c>
      <c r="J57" s="200">
        <v>638</v>
      </c>
      <c r="K57" s="200">
        <f>J57/29</f>
        <v>22</v>
      </c>
      <c r="L57" s="201">
        <v>44642</v>
      </c>
      <c r="M57" s="201">
        <v>44642</v>
      </c>
      <c r="N57" s="202"/>
      <c r="O57" s="201">
        <v>44644</v>
      </c>
      <c r="P57" s="201">
        <v>44644</v>
      </c>
      <c r="Q57" s="202"/>
      <c r="R57" s="200" t="s">
        <v>89</v>
      </c>
      <c r="S57" s="200" t="s">
        <v>7554</v>
      </c>
      <c r="T57" s="200" t="s">
        <v>116</v>
      </c>
      <c r="U57" s="203">
        <v>2972</v>
      </c>
      <c r="V57" s="205" t="s">
        <v>88</v>
      </c>
      <c r="W57" s="204">
        <f t="shared" si="2"/>
        <v>0.30624000000000001</v>
      </c>
      <c r="X57" s="200" t="s">
        <v>72</v>
      </c>
      <c r="Y57" s="200"/>
      <c r="Z57" s="333">
        <f t="shared" si="1"/>
        <v>0.30624000000000001</v>
      </c>
    </row>
    <row r="58" spans="1:26">
      <c r="A58" s="200">
        <v>480</v>
      </c>
      <c r="B58" s="200">
        <v>392461009</v>
      </c>
      <c r="C58" s="200" t="s">
        <v>72</v>
      </c>
      <c r="D58" s="200" t="s">
        <v>7537</v>
      </c>
      <c r="E58" s="200" t="s">
        <v>7552</v>
      </c>
      <c r="F58" s="200" t="s">
        <v>7553</v>
      </c>
      <c r="G58" s="200">
        <v>177272</v>
      </c>
      <c r="H58" s="200" t="s">
        <v>692</v>
      </c>
      <c r="I58" s="200">
        <v>49301156</v>
      </c>
      <c r="J58" s="200">
        <v>638</v>
      </c>
      <c r="K58" s="200">
        <f>J58/29</f>
        <v>22</v>
      </c>
      <c r="L58" s="201">
        <v>44642</v>
      </c>
      <c r="M58" s="201">
        <v>44642</v>
      </c>
      <c r="N58" s="202"/>
      <c r="O58" s="201">
        <v>44644</v>
      </c>
      <c r="P58" s="201">
        <v>44644</v>
      </c>
      <c r="Q58" s="202"/>
      <c r="R58" s="200" t="s">
        <v>89</v>
      </c>
      <c r="S58" s="200" t="s">
        <v>7554</v>
      </c>
      <c r="T58" s="200" t="s">
        <v>116</v>
      </c>
      <c r="U58" s="203">
        <v>2972</v>
      </c>
      <c r="V58" s="205" t="s">
        <v>88</v>
      </c>
      <c r="W58" s="204">
        <f t="shared" si="2"/>
        <v>0.30624000000000001</v>
      </c>
      <c r="X58" s="200" t="s">
        <v>72</v>
      </c>
      <c r="Y58" s="200"/>
      <c r="Z58" s="333">
        <f t="shared" si="1"/>
        <v>0.30624000000000001</v>
      </c>
    </row>
    <row r="59" spans="1:26">
      <c r="A59" s="200">
        <v>480</v>
      </c>
      <c r="B59" s="200">
        <v>392461310</v>
      </c>
      <c r="C59" s="200" t="s">
        <v>72</v>
      </c>
      <c r="D59" s="200" t="s">
        <v>7537</v>
      </c>
      <c r="E59" s="200" t="s">
        <v>7552</v>
      </c>
      <c r="F59" s="200" t="s">
        <v>7553</v>
      </c>
      <c r="G59" s="200">
        <v>177272</v>
      </c>
      <c r="H59" s="200" t="s">
        <v>692</v>
      </c>
      <c r="I59" s="200">
        <v>49301156</v>
      </c>
      <c r="J59" s="200">
        <v>638</v>
      </c>
      <c r="K59" s="200">
        <f>J59/29</f>
        <v>22</v>
      </c>
      <c r="L59" s="201">
        <v>44642</v>
      </c>
      <c r="M59" s="201">
        <v>44642</v>
      </c>
      <c r="N59" s="202"/>
      <c r="O59" s="201">
        <v>44644</v>
      </c>
      <c r="P59" s="201">
        <v>44644</v>
      </c>
      <c r="Q59" s="202"/>
      <c r="R59" s="200" t="s">
        <v>89</v>
      </c>
      <c r="S59" s="200" t="s">
        <v>7554</v>
      </c>
      <c r="T59" s="200" t="s">
        <v>116</v>
      </c>
      <c r="U59" s="203">
        <v>2972</v>
      </c>
      <c r="V59" s="205" t="s">
        <v>88</v>
      </c>
      <c r="W59" s="204">
        <f t="shared" si="2"/>
        <v>0.30624000000000001</v>
      </c>
      <c r="X59" s="200" t="s">
        <v>72</v>
      </c>
      <c r="Y59" s="200"/>
      <c r="Z59" s="333">
        <f t="shared" si="1"/>
        <v>0.30624000000000001</v>
      </c>
    </row>
    <row r="60" spans="1:26">
      <c r="A60" s="200">
        <v>480</v>
      </c>
      <c r="B60" s="200">
        <v>392461401</v>
      </c>
      <c r="C60" s="200" t="s">
        <v>72</v>
      </c>
      <c r="D60" s="200" t="s">
        <v>7537</v>
      </c>
      <c r="E60" s="200" t="s">
        <v>7552</v>
      </c>
      <c r="F60" s="200" t="s">
        <v>7553</v>
      </c>
      <c r="G60" s="200">
        <v>177272</v>
      </c>
      <c r="H60" s="200" t="s">
        <v>692</v>
      </c>
      <c r="I60" s="200">
        <v>49301156</v>
      </c>
      <c r="J60" s="200">
        <v>638</v>
      </c>
      <c r="K60" s="200">
        <f>J60/29</f>
        <v>22</v>
      </c>
      <c r="L60" s="201">
        <v>44642</v>
      </c>
      <c r="M60" s="201">
        <v>44642</v>
      </c>
      <c r="N60" s="202"/>
      <c r="O60" s="201">
        <v>44644</v>
      </c>
      <c r="P60" s="201">
        <v>44644</v>
      </c>
      <c r="Q60" s="202"/>
      <c r="R60" s="200" t="s">
        <v>89</v>
      </c>
      <c r="S60" s="200" t="s">
        <v>7554</v>
      </c>
      <c r="T60" s="200" t="s">
        <v>116</v>
      </c>
      <c r="U60" s="203">
        <v>2972</v>
      </c>
      <c r="V60" s="205" t="s">
        <v>88</v>
      </c>
      <c r="W60" s="204">
        <f t="shared" si="2"/>
        <v>0.30624000000000001</v>
      </c>
      <c r="X60" s="200" t="s">
        <v>72</v>
      </c>
      <c r="Y60" s="200"/>
      <c r="Z60" s="333">
        <f t="shared" si="1"/>
        <v>0.30624000000000001</v>
      </c>
    </row>
    <row r="61" spans="1:26">
      <c r="A61" s="200">
        <v>480</v>
      </c>
      <c r="B61" s="200">
        <v>392590376</v>
      </c>
      <c r="C61" s="200" t="s">
        <v>72</v>
      </c>
      <c r="D61" s="200" t="s">
        <v>7537</v>
      </c>
      <c r="E61" s="200" t="s">
        <v>7555</v>
      </c>
      <c r="F61" s="200" t="s">
        <v>7556</v>
      </c>
      <c r="G61" s="200">
        <v>818628</v>
      </c>
      <c r="H61" s="200" t="s">
        <v>7557</v>
      </c>
      <c r="I61" s="200">
        <v>49304156</v>
      </c>
      <c r="J61" s="200">
        <v>580</v>
      </c>
      <c r="K61" s="200">
        <v>20</v>
      </c>
      <c r="L61" s="201">
        <v>44642</v>
      </c>
      <c r="M61" s="201">
        <v>44642</v>
      </c>
      <c r="N61" s="202"/>
      <c r="O61" s="201">
        <v>44643</v>
      </c>
      <c r="P61" s="201">
        <v>44643</v>
      </c>
      <c r="Q61" s="202"/>
      <c r="R61" s="200" t="s">
        <v>89</v>
      </c>
      <c r="S61" s="200"/>
      <c r="T61" s="200" t="s">
        <v>116</v>
      </c>
      <c r="U61" s="203">
        <v>1578</v>
      </c>
      <c r="V61" s="200" t="s">
        <v>88</v>
      </c>
      <c r="W61" s="204">
        <f t="shared" si="2"/>
        <v>0.27839999999999998</v>
      </c>
      <c r="X61" s="200" t="s">
        <v>72</v>
      </c>
      <c r="Y61" s="200"/>
      <c r="Z61" s="333">
        <f t="shared" si="1"/>
        <v>0.27839999999999998</v>
      </c>
    </row>
    <row r="62" spans="1:26">
      <c r="A62" s="200">
        <v>480</v>
      </c>
      <c r="B62" s="200">
        <v>392591071</v>
      </c>
      <c r="C62" s="200" t="s">
        <v>72</v>
      </c>
      <c r="D62" s="200" t="s">
        <v>7537</v>
      </c>
      <c r="E62" s="200" t="s">
        <v>7555</v>
      </c>
      <c r="F62" s="200" t="s">
        <v>7556</v>
      </c>
      <c r="G62" s="200">
        <v>818628</v>
      </c>
      <c r="H62" s="200" t="s">
        <v>7557</v>
      </c>
      <c r="I62" s="200">
        <v>49304156</v>
      </c>
      <c r="J62" s="200">
        <v>580</v>
      </c>
      <c r="K62" s="200">
        <v>20</v>
      </c>
      <c r="L62" s="201">
        <v>44642</v>
      </c>
      <c r="M62" s="201">
        <v>44642</v>
      </c>
      <c r="N62" s="202"/>
      <c r="O62" s="201">
        <v>44643</v>
      </c>
      <c r="P62" s="201">
        <v>44643</v>
      </c>
      <c r="Q62" s="202"/>
      <c r="R62" s="200" t="s">
        <v>89</v>
      </c>
      <c r="S62" s="200"/>
      <c r="T62" s="200" t="s">
        <v>116</v>
      </c>
      <c r="U62" s="203">
        <v>1578</v>
      </c>
      <c r="V62" s="200" t="s">
        <v>88</v>
      </c>
      <c r="W62" s="204">
        <f t="shared" si="2"/>
        <v>0.27839999999999998</v>
      </c>
      <c r="X62" s="200" t="s">
        <v>72</v>
      </c>
      <c r="Y62" s="200"/>
      <c r="Z62" s="333">
        <f t="shared" si="1"/>
        <v>0.27839999999999998</v>
      </c>
    </row>
    <row r="63" spans="1:26">
      <c r="A63" s="200">
        <v>480</v>
      </c>
      <c r="B63" s="200">
        <v>392590894</v>
      </c>
      <c r="C63" s="200" t="s">
        <v>72</v>
      </c>
      <c r="D63" s="200" t="s">
        <v>7537</v>
      </c>
      <c r="E63" s="200" t="s">
        <v>7555</v>
      </c>
      <c r="F63" s="200" t="s">
        <v>7556</v>
      </c>
      <c r="G63" s="200">
        <v>818628</v>
      </c>
      <c r="H63" s="200" t="s">
        <v>7557</v>
      </c>
      <c r="I63" s="200">
        <v>49304156</v>
      </c>
      <c r="J63" s="200">
        <v>580</v>
      </c>
      <c r="K63" s="200">
        <v>20</v>
      </c>
      <c r="L63" s="201">
        <v>44642</v>
      </c>
      <c r="M63" s="201">
        <v>44642</v>
      </c>
      <c r="N63" s="202"/>
      <c r="O63" s="201">
        <v>44643</v>
      </c>
      <c r="P63" s="201">
        <v>44643</v>
      </c>
      <c r="Q63" s="202"/>
      <c r="R63" s="200" t="s">
        <v>89</v>
      </c>
      <c r="S63" s="200"/>
      <c r="T63" s="200" t="s">
        <v>116</v>
      </c>
      <c r="U63" s="203">
        <v>1578</v>
      </c>
      <c r="V63" s="200" t="s">
        <v>88</v>
      </c>
      <c r="W63" s="204">
        <f t="shared" si="2"/>
        <v>0.27839999999999998</v>
      </c>
      <c r="X63" s="200" t="s">
        <v>72</v>
      </c>
      <c r="Y63" s="200"/>
      <c r="Z63" s="333">
        <f t="shared" si="1"/>
        <v>0.27839999999999998</v>
      </c>
    </row>
    <row r="64" spans="1:26">
      <c r="A64" s="200">
        <v>475</v>
      </c>
      <c r="B64" s="200">
        <v>392654053</v>
      </c>
      <c r="C64" s="200" t="s">
        <v>72</v>
      </c>
      <c r="D64" s="200" t="s">
        <v>7537</v>
      </c>
      <c r="E64" s="200" t="s">
        <v>354</v>
      </c>
      <c r="F64" s="200" t="s">
        <v>355</v>
      </c>
      <c r="G64" s="200" t="s">
        <v>353</v>
      </c>
      <c r="H64" s="200" t="s">
        <v>356</v>
      </c>
      <c r="I64" s="200">
        <v>49302155</v>
      </c>
      <c r="J64" s="269">
        <v>638</v>
      </c>
      <c r="K64" s="200">
        <v>22</v>
      </c>
      <c r="L64" s="201">
        <v>44642</v>
      </c>
      <c r="M64" s="201">
        <v>44642</v>
      </c>
      <c r="N64" s="202"/>
      <c r="O64" s="201">
        <v>44643</v>
      </c>
      <c r="P64" s="201">
        <v>44643</v>
      </c>
      <c r="Q64" s="202"/>
      <c r="R64" s="200" t="s">
        <v>89</v>
      </c>
      <c r="S64" s="200"/>
      <c r="T64" s="200" t="s">
        <v>116</v>
      </c>
      <c r="U64" s="203">
        <v>1584</v>
      </c>
      <c r="V64" s="200" t="s">
        <v>88</v>
      </c>
      <c r="W64" s="204">
        <f t="shared" si="2"/>
        <v>0.30304999999999999</v>
      </c>
      <c r="X64" s="200" t="s">
        <v>72</v>
      </c>
      <c r="Y64" s="200"/>
      <c r="Z64" s="333">
        <f t="shared" si="1"/>
        <v>0.30304999999999999</v>
      </c>
    </row>
    <row r="65" spans="1:26">
      <c r="A65" s="200">
        <v>475</v>
      </c>
      <c r="B65" s="200">
        <v>392654176</v>
      </c>
      <c r="C65" s="200" t="s">
        <v>72</v>
      </c>
      <c r="D65" s="200" t="s">
        <v>7537</v>
      </c>
      <c r="E65" s="200" t="s">
        <v>354</v>
      </c>
      <c r="F65" s="200" t="s">
        <v>355</v>
      </c>
      <c r="G65" s="200" t="s">
        <v>353</v>
      </c>
      <c r="H65" s="200" t="s">
        <v>356</v>
      </c>
      <c r="I65" s="200">
        <v>49302155</v>
      </c>
      <c r="J65" s="269">
        <v>638</v>
      </c>
      <c r="K65" s="200">
        <v>22</v>
      </c>
      <c r="L65" s="201">
        <v>44642</v>
      </c>
      <c r="M65" s="201">
        <v>44642</v>
      </c>
      <c r="N65" s="202"/>
      <c r="O65" s="201">
        <v>44643</v>
      </c>
      <c r="P65" s="201">
        <v>44643</v>
      </c>
      <c r="Q65" s="202"/>
      <c r="R65" s="200" t="s">
        <v>89</v>
      </c>
      <c r="S65" s="200"/>
      <c r="T65" s="200" t="s">
        <v>147</v>
      </c>
      <c r="U65" s="203">
        <v>1584</v>
      </c>
      <c r="V65" s="200" t="s">
        <v>88</v>
      </c>
      <c r="W65" s="204">
        <f t="shared" si="2"/>
        <v>0.30304999999999999</v>
      </c>
      <c r="X65" s="200" t="s">
        <v>72</v>
      </c>
      <c r="Y65" s="200"/>
      <c r="Z65" s="333">
        <f t="shared" si="1"/>
        <v>0.30304999999999999</v>
      </c>
    </row>
    <row r="66" spans="1:26">
      <c r="A66" s="200">
        <v>475</v>
      </c>
      <c r="B66" s="200">
        <v>391700898</v>
      </c>
      <c r="C66" s="200" t="s">
        <v>72</v>
      </c>
      <c r="D66" s="200" t="s">
        <v>7537</v>
      </c>
      <c r="E66" s="200" t="s">
        <v>1481</v>
      </c>
      <c r="F66" s="200" t="s">
        <v>7543</v>
      </c>
      <c r="G66" s="200" t="s">
        <v>7544</v>
      </c>
      <c r="H66" s="200" t="s">
        <v>7541</v>
      </c>
      <c r="I66" s="200">
        <v>49302155</v>
      </c>
      <c r="J66" s="200">
        <v>406</v>
      </c>
      <c r="K66" s="200">
        <v>14</v>
      </c>
      <c r="L66" s="201">
        <v>44642</v>
      </c>
      <c r="M66" s="201">
        <v>44642</v>
      </c>
      <c r="N66" s="202"/>
      <c r="O66" s="201">
        <v>44643</v>
      </c>
      <c r="P66" s="201">
        <v>44643</v>
      </c>
      <c r="Q66" s="202"/>
      <c r="R66" s="200" t="s">
        <v>89</v>
      </c>
      <c r="S66" s="200"/>
      <c r="T66" s="200" t="s">
        <v>116</v>
      </c>
      <c r="U66" s="203">
        <v>2341</v>
      </c>
      <c r="V66" s="205" t="s">
        <v>70</v>
      </c>
      <c r="W66" s="204">
        <f t="shared" si="2"/>
        <v>0.19284999999999999</v>
      </c>
      <c r="X66" s="200" t="s">
        <v>72</v>
      </c>
      <c r="Y66" s="200"/>
      <c r="Z66" s="333">
        <f t="shared" si="1"/>
        <v>0.19284999999999999</v>
      </c>
    </row>
    <row r="67" spans="1:26">
      <c r="A67" s="200">
        <v>475</v>
      </c>
      <c r="B67" s="200">
        <v>391701113</v>
      </c>
      <c r="C67" s="200" t="s">
        <v>72</v>
      </c>
      <c r="D67" s="200" t="s">
        <v>7537</v>
      </c>
      <c r="E67" s="200" t="s">
        <v>1481</v>
      </c>
      <c r="F67" s="200" t="s">
        <v>7543</v>
      </c>
      <c r="G67" s="200" t="s">
        <v>7544</v>
      </c>
      <c r="H67" s="200" t="s">
        <v>356</v>
      </c>
      <c r="I67" s="200">
        <v>49302155</v>
      </c>
      <c r="J67" s="200">
        <v>696</v>
      </c>
      <c r="K67" s="200">
        <v>24</v>
      </c>
      <c r="L67" s="201">
        <v>44642</v>
      </c>
      <c r="M67" s="201">
        <v>44642</v>
      </c>
      <c r="N67" s="202"/>
      <c r="O67" s="201">
        <v>44643</v>
      </c>
      <c r="P67" s="201">
        <v>44643</v>
      </c>
      <c r="Q67" s="202"/>
      <c r="R67" s="200" t="s">
        <v>89</v>
      </c>
      <c r="S67" s="200"/>
      <c r="T67" s="200" t="s">
        <v>116</v>
      </c>
      <c r="U67" s="203">
        <v>2341</v>
      </c>
      <c r="V67" s="205" t="s">
        <v>70</v>
      </c>
      <c r="W67" s="204">
        <f t="shared" ref="W67:W98" si="3">A67*J67/10^6</f>
        <v>0.3306</v>
      </c>
      <c r="X67" s="200" t="s">
        <v>72</v>
      </c>
      <c r="Y67" s="200"/>
      <c r="Z67" s="333">
        <f t="shared" ref="Z67:Z131" si="4">A67*J67/10^6</f>
        <v>0.3306</v>
      </c>
    </row>
    <row r="68" spans="1:26">
      <c r="A68" s="200">
        <v>480</v>
      </c>
      <c r="B68" s="200">
        <v>392306561</v>
      </c>
      <c r="C68" s="200" t="s">
        <v>72</v>
      </c>
      <c r="D68" s="200" t="s">
        <v>7537</v>
      </c>
      <c r="E68" s="200" t="s">
        <v>1692</v>
      </c>
      <c r="F68" s="200" t="s">
        <v>7549</v>
      </c>
      <c r="G68" s="200" t="s">
        <v>1691</v>
      </c>
      <c r="H68" s="200" t="s">
        <v>69</v>
      </c>
      <c r="I68" s="200">
        <v>49303156</v>
      </c>
      <c r="J68" s="200">
        <v>580</v>
      </c>
      <c r="K68" s="200">
        <v>20</v>
      </c>
      <c r="L68" s="201">
        <v>44642</v>
      </c>
      <c r="M68" s="201">
        <v>44642</v>
      </c>
      <c r="N68" s="202"/>
      <c r="O68" s="207">
        <v>44643</v>
      </c>
      <c r="P68" s="207">
        <v>44643</v>
      </c>
      <c r="Q68" s="202"/>
      <c r="R68" s="200" t="s">
        <v>89</v>
      </c>
      <c r="S68" s="200"/>
      <c r="T68" s="200" t="s">
        <v>116</v>
      </c>
      <c r="U68" s="203">
        <v>2640</v>
      </c>
      <c r="V68" s="200" t="s">
        <v>70</v>
      </c>
      <c r="W68" s="204">
        <f t="shared" si="3"/>
        <v>0.27839999999999998</v>
      </c>
      <c r="X68" s="200" t="s">
        <v>72</v>
      </c>
      <c r="Y68" s="200"/>
      <c r="Z68" s="333">
        <f t="shared" si="4"/>
        <v>0.27839999999999998</v>
      </c>
    </row>
    <row r="69" spans="1:26">
      <c r="A69" s="200">
        <v>480</v>
      </c>
      <c r="B69" s="200">
        <v>392306480</v>
      </c>
      <c r="C69" s="200" t="s">
        <v>72</v>
      </c>
      <c r="D69" s="200" t="s">
        <v>7537</v>
      </c>
      <c r="E69" s="200" t="s">
        <v>1692</v>
      </c>
      <c r="F69" s="200" t="s">
        <v>7549</v>
      </c>
      <c r="G69" s="200" t="s">
        <v>1691</v>
      </c>
      <c r="H69" s="200" t="s">
        <v>69</v>
      </c>
      <c r="I69" s="200">
        <v>49303156</v>
      </c>
      <c r="J69" s="200">
        <v>580</v>
      </c>
      <c r="K69" s="200">
        <v>20</v>
      </c>
      <c r="L69" s="201">
        <v>44642</v>
      </c>
      <c r="M69" s="201">
        <v>44642</v>
      </c>
      <c r="N69" s="202"/>
      <c r="O69" s="207">
        <v>44643</v>
      </c>
      <c r="P69" s="201">
        <v>44643</v>
      </c>
      <c r="Q69" s="202"/>
      <c r="R69" s="200" t="s">
        <v>89</v>
      </c>
      <c r="S69" s="200"/>
      <c r="T69" s="200" t="s">
        <v>116</v>
      </c>
      <c r="U69" s="203">
        <v>2640</v>
      </c>
      <c r="V69" s="200" t="s">
        <v>70</v>
      </c>
      <c r="W69" s="204">
        <f t="shared" si="3"/>
        <v>0.27839999999999998</v>
      </c>
      <c r="X69" s="200" t="s">
        <v>72</v>
      </c>
      <c r="Y69" s="200"/>
      <c r="Z69" s="333">
        <f t="shared" si="4"/>
        <v>0.27839999999999998</v>
      </c>
    </row>
    <row r="70" spans="1:26">
      <c r="A70" s="200">
        <v>480</v>
      </c>
      <c r="B70" s="200">
        <v>392306516</v>
      </c>
      <c r="C70" s="200" t="s">
        <v>72</v>
      </c>
      <c r="D70" s="200" t="s">
        <v>7537</v>
      </c>
      <c r="E70" s="200" t="s">
        <v>1692</v>
      </c>
      <c r="F70" s="200" t="s">
        <v>7549</v>
      </c>
      <c r="G70" s="200" t="s">
        <v>1691</v>
      </c>
      <c r="H70" s="200" t="s">
        <v>69</v>
      </c>
      <c r="I70" s="200">
        <v>49303156</v>
      </c>
      <c r="J70" s="200">
        <v>580</v>
      </c>
      <c r="K70" s="200">
        <v>20</v>
      </c>
      <c r="L70" s="201">
        <v>44642</v>
      </c>
      <c r="M70" s="201">
        <v>44642</v>
      </c>
      <c r="N70" s="202"/>
      <c r="O70" s="201">
        <v>44642</v>
      </c>
      <c r="P70" s="201">
        <v>44642</v>
      </c>
      <c r="Q70" s="202"/>
      <c r="R70" s="200" t="s">
        <v>89</v>
      </c>
      <c r="S70" s="200"/>
      <c r="T70" s="200" t="s">
        <v>116</v>
      </c>
      <c r="U70" s="203">
        <v>2640</v>
      </c>
      <c r="V70" s="200" t="s">
        <v>70</v>
      </c>
      <c r="W70" s="204">
        <f t="shared" si="3"/>
        <v>0.27839999999999998</v>
      </c>
      <c r="X70" s="200" t="s">
        <v>72</v>
      </c>
      <c r="Y70" s="200"/>
      <c r="Z70" s="333">
        <f t="shared" si="4"/>
        <v>0.27839999999999998</v>
      </c>
    </row>
    <row r="71" spans="1:26">
      <c r="A71" s="200">
        <v>475</v>
      </c>
      <c r="B71" s="200">
        <v>391899416</v>
      </c>
      <c r="C71" s="200" t="s">
        <v>72</v>
      </c>
      <c r="D71" s="200" t="s">
        <v>7537</v>
      </c>
      <c r="E71" s="200" t="s">
        <v>7545</v>
      </c>
      <c r="F71" s="200" t="s">
        <v>7546</v>
      </c>
      <c r="G71" s="200" t="s">
        <v>7547</v>
      </c>
      <c r="H71" s="200" t="s">
        <v>509</v>
      </c>
      <c r="I71" s="200">
        <v>49303155</v>
      </c>
      <c r="J71" s="200">
        <v>638</v>
      </c>
      <c r="K71" s="200">
        <v>22</v>
      </c>
      <c r="L71" s="201">
        <v>44642</v>
      </c>
      <c r="M71" s="201">
        <v>44642</v>
      </c>
      <c r="N71" s="202"/>
      <c r="O71" s="201">
        <v>44644</v>
      </c>
      <c r="P71" s="201">
        <v>44644</v>
      </c>
      <c r="Q71" s="202"/>
      <c r="R71" s="200" t="s">
        <v>89</v>
      </c>
      <c r="S71" s="200"/>
      <c r="T71" s="200"/>
      <c r="U71" s="200"/>
      <c r="V71" s="205" t="s">
        <v>70</v>
      </c>
      <c r="W71" s="204">
        <f t="shared" si="3"/>
        <v>0.30304999999999999</v>
      </c>
      <c r="X71" s="200" t="s">
        <v>72</v>
      </c>
      <c r="Y71" s="200"/>
      <c r="Z71" s="333">
        <f t="shared" si="4"/>
        <v>0.30304999999999999</v>
      </c>
    </row>
    <row r="72" spans="1:26">
      <c r="A72" s="200">
        <v>475</v>
      </c>
      <c r="B72" s="200">
        <v>391900336</v>
      </c>
      <c r="C72" s="200" t="s">
        <v>72</v>
      </c>
      <c r="D72" s="200" t="s">
        <v>7537</v>
      </c>
      <c r="E72" s="200" t="s">
        <v>7545</v>
      </c>
      <c r="F72" s="200" t="s">
        <v>7546</v>
      </c>
      <c r="G72" s="200" t="s">
        <v>7547</v>
      </c>
      <c r="H72" s="200" t="s">
        <v>509</v>
      </c>
      <c r="I72" s="200">
        <v>49303155</v>
      </c>
      <c r="J72" s="200">
        <v>638</v>
      </c>
      <c r="K72" s="200">
        <v>22</v>
      </c>
      <c r="L72" s="201">
        <v>44642</v>
      </c>
      <c r="M72" s="201">
        <v>44642</v>
      </c>
      <c r="N72" s="202"/>
      <c r="O72" s="201">
        <v>44644</v>
      </c>
      <c r="P72" s="201">
        <v>44644</v>
      </c>
      <c r="Q72" s="202"/>
      <c r="R72" s="200" t="s">
        <v>89</v>
      </c>
      <c r="S72" s="200"/>
      <c r="T72" s="200"/>
      <c r="U72" s="200"/>
      <c r="V72" s="205" t="s">
        <v>70</v>
      </c>
      <c r="W72" s="204">
        <f t="shared" si="3"/>
        <v>0.30304999999999999</v>
      </c>
      <c r="X72" s="200" t="s">
        <v>72</v>
      </c>
      <c r="Y72" s="200"/>
      <c r="Z72" s="333">
        <f t="shared" si="4"/>
        <v>0.30304999999999999</v>
      </c>
    </row>
    <row r="73" spans="1:26">
      <c r="A73" s="200">
        <v>475</v>
      </c>
      <c r="B73" s="200">
        <v>391900470</v>
      </c>
      <c r="C73" s="200" t="s">
        <v>72</v>
      </c>
      <c r="D73" s="200" t="s">
        <v>7537</v>
      </c>
      <c r="E73" s="200" t="s">
        <v>7545</v>
      </c>
      <c r="F73" s="200" t="s">
        <v>7546</v>
      </c>
      <c r="G73" s="200" t="s">
        <v>7547</v>
      </c>
      <c r="H73" s="200" t="s">
        <v>509</v>
      </c>
      <c r="I73" s="200">
        <v>49303155</v>
      </c>
      <c r="J73" s="200">
        <v>638</v>
      </c>
      <c r="K73" s="200">
        <v>22</v>
      </c>
      <c r="L73" s="201">
        <v>44642</v>
      </c>
      <c r="M73" s="201">
        <v>44642</v>
      </c>
      <c r="N73" s="202"/>
      <c r="O73" s="201">
        <v>44644</v>
      </c>
      <c r="P73" s="201">
        <v>44644</v>
      </c>
      <c r="Q73" s="202"/>
      <c r="R73" s="200" t="s">
        <v>89</v>
      </c>
      <c r="S73" s="200"/>
      <c r="T73" s="200"/>
      <c r="U73" s="200"/>
      <c r="V73" s="205" t="s">
        <v>70</v>
      </c>
      <c r="W73" s="204">
        <f t="shared" si="3"/>
        <v>0.30304999999999999</v>
      </c>
      <c r="X73" s="200" t="s">
        <v>72</v>
      </c>
      <c r="Y73" s="200"/>
      <c r="Z73" s="333">
        <f t="shared" si="4"/>
        <v>0.30304999999999999</v>
      </c>
    </row>
    <row r="74" spans="1:26">
      <c r="A74" s="200">
        <v>400</v>
      </c>
      <c r="B74" s="200">
        <v>392757801</v>
      </c>
      <c r="C74" s="200" t="s">
        <v>72</v>
      </c>
      <c r="D74" s="200" t="s">
        <v>7537</v>
      </c>
      <c r="E74" s="200" t="s">
        <v>663</v>
      </c>
      <c r="F74" s="200" t="s">
        <v>5883</v>
      </c>
      <c r="G74" s="200" t="s">
        <v>7558</v>
      </c>
      <c r="H74" s="200" t="s">
        <v>87</v>
      </c>
      <c r="I74" s="200">
        <v>49403540</v>
      </c>
      <c r="J74" s="200">
        <v>768</v>
      </c>
      <c r="K74" s="200">
        <v>24</v>
      </c>
      <c r="L74" s="201">
        <v>44643</v>
      </c>
      <c r="M74" s="201">
        <v>44643</v>
      </c>
      <c r="N74" s="202"/>
      <c r="O74" s="201">
        <v>44645</v>
      </c>
      <c r="P74" s="201">
        <v>44645</v>
      </c>
      <c r="Q74" s="202"/>
      <c r="R74" s="200" t="s">
        <v>89</v>
      </c>
      <c r="S74" s="200"/>
      <c r="T74" s="200" t="s">
        <v>116</v>
      </c>
      <c r="U74" s="203">
        <v>3446</v>
      </c>
      <c r="V74" s="200" t="s">
        <v>88</v>
      </c>
      <c r="W74" s="204">
        <f t="shared" si="3"/>
        <v>0.30719999999999997</v>
      </c>
      <c r="X74" s="200" t="s">
        <v>72</v>
      </c>
      <c r="Y74" s="200"/>
      <c r="Z74" s="333">
        <f t="shared" si="4"/>
        <v>0.30719999999999997</v>
      </c>
    </row>
    <row r="75" spans="1:26">
      <c r="A75" s="200">
        <v>360</v>
      </c>
      <c r="B75" s="200">
        <v>392758392</v>
      </c>
      <c r="C75" s="200" t="s">
        <v>72</v>
      </c>
      <c r="D75" s="200" t="s">
        <v>7537</v>
      </c>
      <c r="E75" s="200" t="s">
        <v>663</v>
      </c>
      <c r="F75" s="200" t="s">
        <v>5883</v>
      </c>
      <c r="G75" s="200" t="s">
        <v>7559</v>
      </c>
      <c r="H75" s="200" t="s">
        <v>437</v>
      </c>
      <c r="I75" s="200">
        <v>49201132</v>
      </c>
      <c r="J75" s="200">
        <v>896</v>
      </c>
      <c r="K75" s="200">
        <v>28</v>
      </c>
      <c r="L75" s="201">
        <v>44643</v>
      </c>
      <c r="M75" s="201">
        <v>44643</v>
      </c>
      <c r="N75" s="202"/>
      <c r="O75" s="201">
        <v>44645</v>
      </c>
      <c r="P75" s="201">
        <v>44645</v>
      </c>
      <c r="Q75" s="202"/>
      <c r="R75" s="200" t="s">
        <v>89</v>
      </c>
      <c r="S75" s="200"/>
      <c r="T75" s="200" t="s">
        <v>116</v>
      </c>
      <c r="U75" s="203">
        <v>3446</v>
      </c>
      <c r="V75" s="200" t="s">
        <v>88</v>
      </c>
      <c r="W75" s="204">
        <f t="shared" si="3"/>
        <v>0.32256000000000001</v>
      </c>
      <c r="X75" s="200" t="s">
        <v>72</v>
      </c>
      <c r="Y75" s="200"/>
      <c r="Z75" s="333">
        <f t="shared" si="4"/>
        <v>0.32256000000000001</v>
      </c>
    </row>
    <row r="76" spans="1:26">
      <c r="A76" s="200">
        <v>400</v>
      </c>
      <c r="B76" s="200">
        <v>392762000</v>
      </c>
      <c r="C76" s="200" t="s">
        <v>72</v>
      </c>
      <c r="D76" s="200" t="s">
        <v>7537</v>
      </c>
      <c r="E76" s="200" t="s">
        <v>160</v>
      </c>
      <c r="F76" s="200" t="s">
        <v>7560</v>
      </c>
      <c r="G76" s="200" t="s">
        <v>7561</v>
      </c>
      <c r="H76" s="200" t="s">
        <v>163</v>
      </c>
      <c r="I76" s="200">
        <v>49403540</v>
      </c>
      <c r="J76" s="200">
        <v>768</v>
      </c>
      <c r="K76" s="200">
        <v>24</v>
      </c>
      <c r="L76" s="201">
        <v>44643</v>
      </c>
      <c r="M76" s="201">
        <v>44643</v>
      </c>
      <c r="N76" s="202"/>
      <c r="O76" s="201">
        <v>44645</v>
      </c>
      <c r="P76" s="201">
        <v>44645</v>
      </c>
      <c r="Q76" s="202"/>
      <c r="R76" s="200" t="s">
        <v>89</v>
      </c>
      <c r="S76" s="200"/>
      <c r="T76" s="200" t="s">
        <v>116</v>
      </c>
      <c r="U76" s="203">
        <v>1964</v>
      </c>
      <c r="V76" s="200" t="s">
        <v>70</v>
      </c>
      <c r="W76" s="204">
        <f t="shared" si="3"/>
        <v>0.30719999999999997</v>
      </c>
      <c r="X76" s="200" t="s">
        <v>72</v>
      </c>
      <c r="Y76" s="200"/>
      <c r="Z76" s="333">
        <f t="shared" si="4"/>
        <v>0.30719999999999997</v>
      </c>
    </row>
    <row r="77" spans="1:26">
      <c r="A77" s="200">
        <v>400</v>
      </c>
      <c r="B77" s="200">
        <v>392761611</v>
      </c>
      <c r="C77" s="200" t="s">
        <v>72</v>
      </c>
      <c r="D77" s="200" t="s">
        <v>7537</v>
      </c>
      <c r="E77" s="200" t="s">
        <v>160</v>
      </c>
      <c r="F77" s="200" t="s">
        <v>7562</v>
      </c>
      <c r="G77" s="200" t="s">
        <v>7563</v>
      </c>
      <c r="H77" s="200" t="s">
        <v>163</v>
      </c>
      <c r="I77" s="200">
        <v>49403540</v>
      </c>
      <c r="J77" s="200">
        <v>768</v>
      </c>
      <c r="K77" s="200">
        <v>24</v>
      </c>
      <c r="L77" s="201">
        <v>44643</v>
      </c>
      <c r="M77" s="201">
        <v>44643</v>
      </c>
      <c r="N77" s="202"/>
      <c r="O77" s="201">
        <v>44644</v>
      </c>
      <c r="P77" s="201">
        <v>44644</v>
      </c>
      <c r="Q77" s="202"/>
      <c r="R77" s="200" t="s">
        <v>89</v>
      </c>
      <c r="S77" s="200"/>
      <c r="T77" s="200" t="s">
        <v>116</v>
      </c>
      <c r="U77" s="208">
        <v>1628</v>
      </c>
      <c r="V77" s="200" t="s">
        <v>70</v>
      </c>
      <c r="W77" s="204">
        <f t="shared" si="3"/>
        <v>0.30719999999999997</v>
      </c>
      <c r="X77" s="200" t="s">
        <v>72</v>
      </c>
      <c r="Y77" s="200"/>
      <c r="Z77" s="333">
        <f t="shared" si="4"/>
        <v>0.30719999999999997</v>
      </c>
    </row>
    <row r="78" spans="1:26">
      <c r="A78" s="200">
        <v>480</v>
      </c>
      <c r="B78" s="200">
        <v>392458704</v>
      </c>
      <c r="C78" s="200" t="s">
        <v>72</v>
      </c>
      <c r="D78" s="200" t="s">
        <v>7537</v>
      </c>
      <c r="E78" s="200" t="s">
        <v>7552</v>
      </c>
      <c r="F78" s="200" t="s">
        <v>7553</v>
      </c>
      <c r="G78" s="200">
        <v>177272</v>
      </c>
      <c r="H78" s="200" t="s">
        <v>692</v>
      </c>
      <c r="I78" s="200">
        <v>49301156</v>
      </c>
      <c r="J78" s="200">
        <v>638</v>
      </c>
      <c r="K78" s="200">
        <f>J78/29</f>
        <v>22</v>
      </c>
      <c r="L78" s="201">
        <v>44643</v>
      </c>
      <c r="M78" s="201">
        <v>44643</v>
      </c>
      <c r="N78" s="202"/>
      <c r="O78" s="201">
        <v>44644</v>
      </c>
      <c r="P78" s="201">
        <v>44644</v>
      </c>
      <c r="Q78" s="202"/>
      <c r="R78" s="200" t="s">
        <v>89</v>
      </c>
      <c r="S78" s="200" t="s">
        <v>7554</v>
      </c>
      <c r="T78" s="200" t="s">
        <v>116</v>
      </c>
      <c r="U78" s="203">
        <v>2972</v>
      </c>
      <c r="V78" s="205" t="s">
        <v>88</v>
      </c>
      <c r="W78" s="204">
        <f t="shared" si="3"/>
        <v>0.30624000000000001</v>
      </c>
      <c r="X78" s="200" t="s">
        <v>72</v>
      </c>
      <c r="Y78" s="200"/>
      <c r="Z78" s="333">
        <f t="shared" si="4"/>
        <v>0.30624000000000001</v>
      </c>
    </row>
    <row r="79" spans="1:26">
      <c r="A79" s="200">
        <v>480</v>
      </c>
      <c r="B79" s="200">
        <v>392461557</v>
      </c>
      <c r="C79" s="200" t="s">
        <v>72</v>
      </c>
      <c r="D79" s="200" t="s">
        <v>7537</v>
      </c>
      <c r="E79" s="200" t="s">
        <v>7552</v>
      </c>
      <c r="F79" s="200" t="s">
        <v>7553</v>
      </c>
      <c r="G79" s="200">
        <v>177272</v>
      </c>
      <c r="H79" s="200" t="s">
        <v>692</v>
      </c>
      <c r="I79" s="200">
        <v>49301156</v>
      </c>
      <c r="J79" s="200">
        <v>638</v>
      </c>
      <c r="K79" s="200">
        <f>J79/29</f>
        <v>22</v>
      </c>
      <c r="L79" s="201">
        <v>44643</v>
      </c>
      <c r="M79" s="201">
        <v>44643</v>
      </c>
      <c r="N79" s="202"/>
      <c r="O79" s="201">
        <v>44645</v>
      </c>
      <c r="P79" s="201">
        <v>44645</v>
      </c>
      <c r="Q79" s="202"/>
      <c r="R79" s="200" t="s">
        <v>89</v>
      </c>
      <c r="S79" s="200" t="s">
        <v>7554</v>
      </c>
      <c r="T79" s="200" t="s">
        <v>116</v>
      </c>
      <c r="U79" s="203">
        <v>2972</v>
      </c>
      <c r="V79" s="205" t="s">
        <v>88</v>
      </c>
      <c r="W79" s="204">
        <f t="shared" si="3"/>
        <v>0.30624000000000001</v>
      </c>
      <c r="X79" s="200" t="s">
        <v>72</v>
      </c>
      <c r="Y79" s="200"/>
      <c r="Z79" s="333">
        <f t="shared" si="4"/>
        <v>0.30624000000000001</v>
      </c>
    </row>
    <row r="80" spans="1:26">
      <c r="A80" s="200">
        <v>480</v>
      </c>
      <c r="B80" s="200">
        <v>392462486</v>
      </c>
      <c r="C80" s="200" t="s">
        <v>72</v>
      </c>
      <c r="D80" s="200" t="s">
        <v>7537</v>
      </c>
      <c r="E80" s="200" t="s">
        <v>7552</v>
      </c>
      <c r="F80" s="200" t="s">
        <v>7553</v>
      </c>
      <c r="G80" s="200">
        <v>177272</v>
      </c>
      <c r="H80" s="200" t="s">
        <v>692</v>
      </c>
      <c r="I80" s="200">
        <v>49301156</v>
      </c>
      <c r="J80" s="200">
        <v>464</v>
      </c>
      <c r="K80" s="200">
        <v>16</v>
      </c>
      <c r="L80" s="201">
        <v>44643</v>
      </c>
      <c r="M80" s="201">
        <v>44643</v>
      </c>
      <c r="N80" s="202"/>
      <c r="O80" s="201">
        <v>44644</v>
      </c>
      <c r="P80" s="201">
        <v>44644</v>
      </c>
      <c r="Q80" s="202"/>
      <c r="R80" s="200" t="s">
        <v>89</v>
      </c>
      <c r="S80" s="200" t="s">
        <v>7554</v>
      </c>
      <c r="T80" s="200" t="s">
        <v>116</v>
      </c>
      <c r="U80" s="203">
        <v>2972</v>
      </c>
      <c r="V80" s="205" t="s">
        <v>88</v>
      </c>
      <c r="W80" s="204">
        <f t="shared" si="3"/>
        <v>0.22272</v>
      </c>
      <c r="X80" s="200" t="s">
        <v>72</v>
      </c>
      <c r="Y80" s="200"/>
      <c r="Z80" s="333">
        <f t="shared" si="4"/>
        <v>0.22272</v>
      </c>
    </row>
    <row r="81" spans="1:26">
      <c r="A81" s="200">
        <v>480</v>
      </c>
      <c r="B81" s="200">
        <v>392461744</v>
      </c>
      <c r="C81" s="200" t="s">
        <v>72</v>
      </c>
      <c r="D81" s="200" t="s">
        <v>7537</v>
      </c>
      <c r="E81" s="200" t="s">
        <v>7552</v>
      </c>
      <c r="F81" s="200" t="s">
        <v>7553</v>
      </c>
      <c r="G81" s="200">
        <v>177272</v>
      </c>
      <c r="H81" s="200" t="s">
        <v>692</v>
      </c>
      <c r="I81" s="200">
        <v>49301156</v>
      </c>
      <c r="J81" s="200">
        <v>580</v>
      </c>
      <c r="K81" s="200">
        <v>20</v>
      </c>
      <c r="L81" s="201">
        <v>44643</v>
      </c>
      <c r="M81" s="201">
        <v>44643</v>
      </c>
      <c r="N81" s="202"/>
      <c r="O81" s="201">
        <v>44645</v>
      </c>
      <c r="P81" s="201">
        <v>44645</v>
      </c>
      <c r="Q81" s="202"/>
      <c r="R81" s="200" t="s">
        <v>89</v>
      </c>
      <c r="S81" s="200" t="s">
        <v>7564</v>
      </c>
      <c r="T81" s="200" t="s">
        <v>116</v>
      </c>
      <c r="U81" s="203">
        <v>2972</v>
      </c>
      <c r="V81" s="205" t="s">
        <v>88</v>
      </c>
      <c r="W81" s="204">
        <f t="shared" si="3"/>
        <v>0.27839999999999998</v>
      </c>
      <c r="X81" s="200" t="s">
        <v>72</v>
      </c>
      <c r="Y81" s="200"/>
      <c r="Z81" s="333">
        <f t="shared" si="4"/>
        <v>0.27839999999999998</v>
      </c>
    </row>
    <row r="82" spans="1:26">
      <c r="A82" s="200">
        <v>360</v>
      </c>
      <c r="B82" s="200">
        <v>392656853</v>
      </c>
      <c r="C82" s="200" t="s">
        <v>72</v>
      </c>
      <c r="D82" s="200" t="s">
        <v>7537</v>
      </c>
      <c r="E82" s="200" t="s">
        <v>2336</v>
      </c>
      <c r="F82" s="200" t="s">
        <v>7565</v>
      </c>
      <c r="G82" s="200">
        <v>1147</v>
      </c>
      <c r="H82" s="200" t="s">
        <v>437</v>
      </c>
      <c r="I82" s="200">
        <v>49201132</v>
      </c>
      <c r="J82" s="200">
        <v>832</v>
      </c>
      <c r="K82" s="200">
        <v>26</v>
      </c>
      <c r="L82" s="201">
        <v>44643</v>
      </c>
      <c r="M82" s="201">
        <v>44643</v>
      </c>
      <c r="N82" s="202"/>
      <c r="O82" s="201">
        <v>44648</v>
      </c>
      <c r="P82" s="201">
        <v>44648</v>
      </c>
      <c r="Q82" s="202"/>
      <c r="R82" s="200" t="s">
        <v>89</v>
      </c>
      <c r="S82" s="200"/>
      <c r="T82" s="200" t="s">
        <v>116</v>
      </c>
      <c r="U82" s="203">
        <v>3780</v>
      </c>
      <c r="V82" s="200" t="s">
        <v>88</v>
      </c>
      <c r="W82" s="204">
        <f t="shared" si="3"/>
        <v>0.29952000000000001</v>
      </c>
      <c r="X82" s="200" t="s">
        <v>72</v>
      </c>
      <c r="Y82" s="200"/>
      <c r="Z82" s="333">
        <f t="shared" si="4"/>
        <v>0.29952000000000001</v>
      </c>
    </row>
    <row r="83" spans="1:26">
      <c r="A83" s="200">
        <v>400</v>
      </c>
      <c r="B83" s="200">
        <v>392657046</v>
      </c>
      <c r="C83" s="200" t="s">
        <v>72</v>
      </c>
      <c r="D83" s="200" t="s">
        <v>7537</v>
      </c>
      <c r="E83" s="200" t="s">
        <v>1819</v>
      </c>
      <c r="F83" s="200" t="s">
        <v>7566</v>
      </c>
      <c r="G83" s="200" t="s">
        <v>7567</v>
      </c>
      <c r="H83" s="200" t="s">
        <v>87</v>
      </c>
      <c r="I83" s="200">
        <v>49403140</v>
      </c>
      <c r="J83" s="200">
        <v>768</v>
      </c>
      <c r="K83" s="200">
        <v>24</v>
      </c>
      <c r="L83" s="201">
        <v>44643</v>
      </c>
      <c r="M83" s="201">
        <v>44643</v>
      </c>
      <c r="N83" s="202"/>
      <c r="O83" s="201">
        <v>44645</v>
      </c>
      <c r="P83" s="201">
        <v>44645</v>
      </c>
      <c r="Q83" s="202"/>
      <c r="R83" s="200" t="s">
        <v>89</v>
      </c>
      <c r="S83" s="200"/>
      <c r="T83" s="200" t="s">
        <v>116</v>
      </c>
      <c r="U83" s="203">
        <v>4503</v>
      </c>
      <c r="V83" s="200" t="s">
        <v>88</v>
      </c>
      <c r="W83" s="204">
        <f t="shared" si="3"/>
        <v>0.30719999999999997</v>
      </c>
      <c r="X83" s="200" t="s">
        <v>72</v>
      </c>
      <c r="Y83" s="200"/>
      <c r="Z83" s="333">
        <f t="shared" si="4"/>
        <v>0.30719999999999997</v>
      </c>
    </row>
    <row r="84" spans="1:26" ht="18" customHeight="1">
      <c r="A84" s="200">
        <v>480</v>
      </c>
      <c r="B84" s="200">
        <v>392306654</v>
      </c>
      <c r="C84" s="200" t="s">
        <v>72</v>
      </c>
      <c r="D84" s="200" t="s">
        <v>7537</v>
      </c>
      <c r="E84" s="200" t="s">
        <v>1692</v>
      </c>
      <c r="F84" s="200" t="s">
        <v>7549</v>
      </c>
      <c r="G84" s="200" t="s">
        <v>1691</v>
      </c>
      <c r="H84" s="200" t="s">
        <v>69</v>
      </c>
      <c r="I84" s="200">
        <v>49303156</v>
      </c>
      <c r="J84" s="200">
        <v>580</v>
      </c>
      <c r="K84" s="200">
        <v>20</v>
      </c>
      <c r="L84" s="201">
        <v>44643</v>
      </c>
      <c r="M84" s="201">
        <v>44643</v>
      </c>
      <c r="N84" s="202"/>
      <c r="O84" s="201">
        <v>44644</v>
      </c>
      <c r="P84" s="201">
        <v>44644</v>
      </c>
      <c r="Q84" s="202"/>
      <c r="R84" s="200" t="s">
        <v>89</v>
      </c>
      <c r="S84" s="200"/>
      <c r="T84" s="200" t="s">
        <v>116</v>
      </c>
      <c r="U84" s="203">
        <v>2640</v>
      </c>
      <c r="V84" s="200" t="s">
        <v>70</v>
      </c>
      <c r="W84" s="204">
        <f t="shared" si="3"/>
        <v>0.27839999999999998</v>
      </c>
      <c r="X84" s="200" t="s">
        <v>72</v>
      </c>
      <c r="Y84" s="200"/>
      <c r="Z84" s="333">
        <f t="shared" si="4"/>
        <v>0.27839999999999998</v>
      </c>
    </row>
    <row r="85" spans="1:26">
      <c r="A85" s="200">
        <v>480</v>
      </c>
      <c r="B85" s="200">
        <v>392306528</v>
      </c>
      <c r="C85" s="200" t="s">
        <v>72</v>
      </c>
      <c r="D85" s="200" t="s">
        <v>7537</v>
      </c>
      <c r="E85" s="200" t="s">
        <v>1692</v>
      </c>
      <c r="F85" s="200" t="s">
        <v>7549</v>
      </c>
      <c r="G85" s="200" t="s">
        <v>1691</v>
      </c>
      <c r="H85" s="200" t="s">
        <v>69</v>
      </c>
      <c r="I85" s="200">
        <v>49303156</v>
      </c>
      <c r="J85" s="200">
        <v>580</v>
      </c>
      <c r="K85" s="200">
        <v>20</v>
      </c>
      <c r="L85" s="201">
        <v>44643</v>
      </c>
      <c r="M85" s="201">
        <v>44643</v>
      </c>
      <c r="N85" s="202"/>
      <c r="O85" s="201">
        <v>44644</v>
      </c>
      <c r="P85" s="201">
        <v>44644</v>
      </c>
      <c r="Q85" s="202"/>
      <c r="R85" s="200" t="s">
        <v>89</v>
      </c>
      <c r="S85" s="200"/>
      <c r="T85" s="200" t="s">
        <v>116</v>
      </c>
      <c r="U85" s="203">
        <v>2640</v>
      </c>
      <c r="V85" s="200" t="s">
        <v>70</v>
      </c>
      <c r="W85" s="204">
        <f t="shared" si="3"/>
        <v>0.27839999999999998</v>
      </c>
      <c r="X85" s="200" t="s">
        <v>72</v>
      </c>
      <c r="Y85" s="200"/>
      <c r="Z85" s="333">
        <f t="shared" si="4"/>
        <v>0.27839999999999998</v>
      </c>
    </row>
    <row r="86" spans="1:26">
      <c r="A86" s="200">
        <v>480</v>
      </c>
      <c r="B86" s="200">
        <v>392306589</v>
      </c>
      <c r="C86" s="200" t="s">
        <v>72</v>
      </c>
      <c r="D86" s="200" t="s">
        <v>7537</v>
      </c>
      <c r="E86" s="200" t="s">
        <v>1692</v>
      </c>
      <c r="F86" s="200" t="s">
        <v>7549</v>
      </c>
      <c r="G86" s="200" t="s">
        <v>1691</v>
      </c>
      <c r="H86" s="200" t="s">
        <v>69</v>
      </c>
      <c r="I86" s="200">
        <v>49303156</v>
      </c>
      <c r="J86" s="200">
        <v>580</v>
      </c>
      <c r="K86" s="200">
        <v>20</v>
      </c>
      <c r="L86" s="201">
        <v>44643</v>
      </c>
      <c r="M86" s="201">
        <v>44643</v>
      </c>
      <c r="N86" s="202"/>
      <c r="O86" s="201">
        <v>44644</v>
      </c>
      <c r="P86" s="201">
        <v>44644</v>
      </c>
      <c r="Q86" s="202"/>
      <c r="R86" s="200" t="s">
        <v>89</v>
      </c>
      <c r="S86" s="200"/>
      <c r="T86" s="200" t="s">
        <v>116</v>
      </c>
      <c r="U86" s="203">
        <v>2640</v>
      </c>
      <c r="V86" s="200" t="s">
        <v>70</v>
      </c>
      <c r="W86" s="204">
        <f t="shared" si="3"/>
        <v>0.27839999999999998</v>
      </c>
      <c r="X86" s="200" t="s">
        <v>72</v>
      </c>
      <c r="Y86" s="200"/>
      <c r="Z86" s="333">
        <f t="shared" si="4"/>
        <v>0.27839999999999998</v>
      </c>
    </row>
    <row r="87" spans="1:26">
      <c r="A87" s="200">
        <v>480</v>
      </c>
      <c r="B87" s="200">
        <v>392306595</v>
      </c>
      <c r="C87" s="200" t="s">
        <v>72</v>
      </c>
      <c r="D87" s="200" t="s">
        <v>7537</v>
      </c>
      <c r="E87" s="200" t="s">
        <v>1692</v>
      </c>
      <c r="F87" s="200" t="s">
        <v>7549</v>
      </c>
      <c r="G87" s="200" t="s">
        <v>1691</v>
      </c>
      <c r="H87" s="200" t="s">
        <v>69</v>
      </c>
      <c r="I87" s="200">
        <v>49303156</v>
      </c>
      <c r="J87" s="200">
        <v>580</v>
      </c>
      <c r="K87" s="200">
        <v>20</v>
      </c>
      <c r="L87" s="201">
        <v>44643</v>
      </c>
      <c r="M87" s="201">
        <v>44643</v>
      </c>
      <c r="N87" s="202"/>
      <c r="O87" s="201">
        <v>44644</v>
      </c>
      <c r="P87" s="201">
        <v>44644</v>
      </c>
      <c r="Q87" s="202"/>
      <c r="R87" s="200" t="s">
        <v>89</v>
      </c>
      <c r="S87" s="200"/>
      <c r="T87" s="200" t="s">
        <v>116</v>
      </c>
      <c r="U87" s="203">
        <v>2640</v>
      </c>
      <c r="V87" s="200" t="s">
        <v>70</v>
      </c>
      <c r="W87" s="204">
        <f t="shared" si="3"/>
        <v>0.27839999999999998</v>
      </c>
      <c r="X87" s="200" t="s">
        <v>72</v>
      </c>
      <c r="Y87" s="200"/>
      <c r="Z87" s="333">
        <f t="shared" si="4"/>
        <v>0.27839999999999998</v>
      </c>
    </row>
    <row r="88" spans="1:26">
      <c r="A88" s="200">
        <v>480</v>
      </c>
      <c r="B88" s="200">
        <v>392306667</v>
      </c>
      <c r="C88" s="200" t="s">
        <v>72</v>
      </c>
      <c r="D88" s="200" t="s">
        <v>7537</v>
      </c>
      <c r="E88" s="200" t="s">
        <v>1692</v>
      </c>
      <c r="F88" s="200" t="s">
        <v>7549</v>
      </c>
      <c r="G88" s="200" t="s">
        <v>1691</v>
      </c>
      <c r="H88" s="200" t="s">
        <v>69</v>
      </c>
      <c r="I88" s="200">
        <v>49303156</v>
      </c>
      <c r="J88" s="200">
        <v>580</v>
      </c>
      <c r="K88" s="200">
        <v>20</v>
      </c>
      <c r="L88" s="207">
        <v>44643</v>
      </c>
      <c r="M88" s="201">
        <v>44643</v>
      </c>
      <c r="N88" s="202"/>
      <c r="O88" s="201">
        <v>44644</v>
      </c>
      <c r="P88" s="201">
        <v>44644</v>
      </c>
      <c r="Q88" s="202"/>
      <c r="R88" s="200" t="s">
        <v>89</v>
      </c>
      <c r="S88" s="200"/>
      <c r="T88" s="200" t="s">
        <v>116</v>
      </c>
      <c r="U88" s="203">
        <v>2640</v>
      </c>
      <c r="V88" s="200" t="s">
        <v>70</v>
      </c>
      <c r="W88" s="204">
        <f t="shared" si="3"/>
        <v>0.27839999999999998</v>
      </c>
      <c r="X88" s="200" t="s">
        <v>72</v>
      </c>
      <c r="Y88" s="200"/>
      <c r="Z88" s="333">
        <f t="shared" si="4"/>
        <v>0.27839999999999998</v>
      </c>
    </row>
    <row r="89" spans="1:26">
      <c r="A89" s="200">
        <v>360</v>
      </c>
      <c r="B89" s="200">
        <v>392657512</v>
      </c>
      <c r="C89" s="200" t="s">
        <v>72</v>
      </c>
      <c r="D89" s="200" t="s">
        <v>7537</v>
      </c>
      <c r="E89" s="200" t="s">
        <v>358</v>
      </c>
      <c r="F89" s="200" t="s">
        <v>390</v>
      </c>
      <c r="G89" s="200" t="s">
        <v>7568</v>
      </c>
      <c r="H89" s="200" t="s">
        <v>437</v>
      </c>
      <c r="I89" s="200">
        <v>49201132</v>
      </c>
      <c r="J89" s="200">
        <v>832</v>
      </c>
      <c r="K89" s="200">
        <v>26</v>
      </c>
      <c r="L89" s="201">
        <v>44643</v>
      </c>
      <c r="M89" s="201">
        <v>44643</v>
      </c>
      <c r="N89" s="202"/>
      <c r="O89" s="201">
        <v>44645</v>
      </c>
      <c r="P89" s="201">
        <v>44645</v>
      </c>
      <c r="Q89" s="202"/>
      <c r="R89" s="200" t="s">
        <v>89</v>
      </c>
      <c r="S89" s="200"/>
      <c r="T89" s="200" t="s">
        <v>116</v>
      </c>
      <c r="U89" s="203">
        <v>3516</v>
      </c>
      <c r="V89" s="200" t="s">
        <v>70</v>
      </c>
      <c r="W89" s="204">
        <f t="shared" si="3"/>
        <v>0.29952000000000001</v>
      </c>
      <c r="X89" s="200" t="s">
        <v>72</v>
      </c>
      <c r="Y89" s="200"/>
      <c r="Z89" s="333">
        <f t="shared" si="4"/>
        <v>0.29952000000000001</v>
      </c>
    </row>
    <row r="90" spans="1:26">
      <c r="A90" s="200">
        <v>360</v>
      </c>
      <c r="B90" s="200">
        <v>392655777</v>
      </c>
      <c r="C90" s="200" t="s">
        <v>72</v>
      </c>
      <c r="D90" s="200" t="s">
        <v>7537</v>
      </c>
      <c r="E90" s="200" t="s">
        <v>7569</v>
      </c>
      <c r="F90" s="200" t="s">
        <v>7570</v>
      </c>
      <c r="G90" s="200" t="s">
        <v>7571</v>
      </c>
      <c r="H90" s="200" t="s">
        <v>437</v>
      </c>
      <c r="I90" s="200">
        <v>49201132</v>
      </c>
      <c r="J90" s="200">
        <v>832</v>
      </c>
      <c r="K90" s="200">
        <v>26</v>
      </c>
      <c r="L90" s="201">
        <v>44643</v>
      </c>
      <c r="M90" s="201">
        <v>44643</v>
      </c>
      <c r="N90" s="202"/>
      <c r="O90" s="201">
        <v>44648</v>
      </c>
      <c r="P90" s="201">
        <v>44648</v>
      </c>
      <c r="Q90" s="202"/>
      <c r="R90" s="200" t="s">
        <v>89</v>
      </c>
      <c r="S90" s="200"/>
      <c r="T90" s="200" t="s">
        <v>116</v>
      </c>
      <c r="U90" s="203">
        <v>2010</v>
      </c>
      <c r="V90" s="200" t="s">
        <v>88</v>
      </c>
      <c r="W90" s="204">
        <f t="shared" si="3"/>
        <v>0.29952000000000001</v>
      </c>
      <c r="X90" s="200" t="s">
        <v>72</v>
      </c>
      <c r="Y90" s="200"/>
      <c r="Z90" s="333">
        <f t="shared" si="4"/>
        <v>0.29952000000000001</v>
      </c>
    </row>
    <row r="91" spans="1:26">
      <c r="A91" s="200">
        <v>475</v>
      </c>
      <c r="B91" s="200">
        <v>391901220</v>
      </c>
      <c r="C91" s="200" t="s">
        <v>72</v>
      </c>
      <c r="D91" s="200" t="s">
        <v>7537</v>
      </c>
      <c r="E91" s="200" t="s">
        <v>7545</v>
      </c>
      <c r="F91" s="200" t="s">
        <v>7546</v>
      </c>
      <c r="G91" s="200" t="s">
        <v>7547</v>
      </c>
      <c r="H91" s="200" t="s">
        <v>509</v>
      </c>
      <c r="I91" s="200">
        <v>49303155</v>
      </c>
      <c r="J91" s="200">
        <v>638</v>
      </c>
      <c r="K91" s="200">
        <v>22</v>
      </c>
      <c r="L91" s="201">
        <v>44643</v>
      </c>
      <c r="M91" s="201">
        <v>44643</v>
      </c>
      <c r="N91" s="202"/>
      <c r="O91" s="201">
        <v>44648</v>
      </c>
      <c r="P91" s="201">
        <v>44648</v>
      </c>
      <c r="Q91" s="202"/>
      <c r="R91" s="200" t="s">
        <v>89</v>
      </c>
      <c r="S91" s="200"/>
      <c r="T91" s="200"/>
      <c r="U91" s="200"/>
      <c r="V91" s="205" t="s">
        <v>70</v>
      </c>
      <c r="W91" s="204">
        <f t="shared" si="3"/>
        <v>0.30304999999999999</v>
      </c>
      <c r="X91" s="200" t="s">
        <v>72</v>
      </c>
      <c r="Y91" s="200"/>
      <c r="Z91" s="333">
        <f t="shared" si="4"/>
        <v>0.30304999999999999</v>
      </c>
    </row>
    <row r="92" spans="1:26">
      <c r="A92" s="200">
        <v>475</v>
      </c>
      <c r="B92" s="200">
        <v>391907096</v>
      </c>
      <c r="C92" s="200" t="s">
        <v>72</v>
      </c>
      <c r="D92" s="200" t="s">
        <v>7537</v>
      </c>
      <c r="E92" s="200" t="s">
        <v>7545</v>
      </c>
      <c r="F92" s="200" t="s">
        <v>7546</v>
      </c>
      <c r="G92" s="200" t="s">
        <v>7547</v>
      </c>
      <c r="H92" s="200" t="s">
        <v>509</v>
      </c>
      <c r="I92" s="200">
        <v>49303155</v>
      </c>
      <c r="J92" s="200">
        <v>638</v>
      </c>
      <c r="K92" s="200">
        <v>22</v>
      </c>
      <c r="L92" s="201">
        <v>44643</v>
      </c>
      <c r="M92" s="201">
        <v>44643</v>
      </c>
      <c r="N92" s="202"/>
      <c r="O92" s="201">
        <v>44648</v>
      </c>
      <c r="P92" s="201">
        <v>44648</v>
      </c>
      <c r="Q92" s="202"/>
      <c r="R92" s="200" t="s">
        <v>89</v>
      </c>
      <c r="S92" s="200"/>
      <c r="T92" s="200"/>
      <c r="U92" s="200"/>
      <c r="V92" s="205" t="s">
        <v>70</v>
      </c>
      <c r="W92" s="204">
        <f t="shared" si="3"/>
        <v>0.30304999999999999</v>
      </c>
      <c r="X92" s="200" t="s">
        <v>72</v>
      </c>
      <c r="Y92" s="200"/>
      <c r="Z92" s="333">
        <f t="shared" si="4"/>
        <v>0.30304999999999999</v>
      </c>
    </row>
    <row r="93" spans="1:26">
      <c r="A93" s="200">
        <v>400</v>
      </c>
      <c r="B93" s="200">
        <v>391433926</v>
      </c>
      <c r="C93" s="200" t="s">
        <v>72</v>
      </c>
      <c r="D93" s="200" t="s">
        <v>7537</v>
      </c>
      <c r="E93" s="200" t="s">
        <v>525</v>
      </c>
      <c r="F93" s="200" t="s">
        <v>7572</v>
      </c>
      <c r="G93" s="200" t="s">
        <v>7573</v>
      </c>
      <c r="H93" s="200" t="s">
        <v>87</v>
      </c>
      <c r="I93" s="200">
        <v>49405140</v>
      </c>
      <c r="J93" s="200">
        <v>320</v>
      </c>
      <c r="K93" s="200">
        <v>10</v>
      </c>
      <c r="L93" s="201">
        <v>44644</v>
      </c>
      <c r="M93" s="201">
        <v>44644</v>
      </c>
      <c r="N93" s="202"/>
      <c r="O93" s="201">
        <v>44645</v>
      </c>
      <c r="P93" s="201">
        <v>44645</v>
      </c>
      <c r="Q93" s="202"/>
      <c r="R93" s="200" t="s">
        <v>89</v>
      </c>
      <c r="S93" s="200"/>
      <c r="T93" s="200" t="s">
        <v>147</v>
      </c>
      <c r="U93" s="203">
        <v>1195</v>
      </c>
      <c r="V93" s="200" t="s">
        <v>70</v>
      </c>
      <c r="W93" s="204">
        <f t="shared" si="3"/>
        <v>0.128</v>
      </c>
      <c r="X93" s="200" t="s">
        <v>72</v>
      </c>
      <c r="Y93" s="200"/>
      <c r="Z93" s="333">
        <f t="shared" si="4"/>
        <v>0.128</v>
      </c>
    </row>
    <row r="94" spans="1:26">
      <c r="A94" s="200">
        <v>475</v>
      </c>
      <c r="B94" s="200">
        <v>392928467</v>
      </c>
      <c r="C94" s="200" t="s">
        <v>72</v>
      </c>
      <c r="D94" s="200" t="s">
        <v>7537</v>
      </c>
      <c r="E94" s="200" t="s">
        <v>5874</v>
      </c>
      <c r="F94" s="200" t="s">
        <v>7574</v>
      </c>
      <c r="G94" s="200" t="s">
        <v>7575</v>
      </c>
      <c r="H94" s="200" t="s">
        <v>134</v>
      </c>
      <c r="I94" s="200">
        <v>49303155</v>
      </c>
      <c r="J94" s="200">
        <v>638</v>
      </c>
      <c r="K94" s="200">
        <v>22</v>
      </c>
      <c r="L94" s="201">
        <v>44644</v>
      </c>
      <c r="M94" s="201">
        <v>44644</v>
      </c>
      <c r="N94" s="202"/>
      <c r="O94" s="201">
        <v>44646</v>
      </c>
      <c r="P94" s="201">
        <v>44648</v>
      </c>
      <c r="Q94" s="202"/>
      <c r="R94" s="200" t="s">
        <v>89</v>
      </c>
      <c r="S94" s="200"/>
      <c r="T94" s="200" t="s">
        <v>147</v>
      </c>
      <c r="U94" s="203">
        <v>4412</v>
      </c>
      <c r="V94" s="200" t="s">
        <v>70</v>
      </c>
      <c r="W94" s="204">
        <f t="shared" si="3"/>
        <v>0.30304999999999999</v>
      </c>
      <c r="X94" s="200" t="s">
        <v>72</v>
      </c>
      <c r="Y94" s="200"/>
      <c r="Z94" s="333">
        <f t="shared" si="4"/>
        <v>0.30304999999999999</v>
      </c>
    </row>
    <row r="95" spans="1:26">
      <c r="A95" s="200">
        <v>475</v>
      </c>
      <c r="B95" s="200">
        <v>392928549</v>
      </c>
      <c r="C95" s="200" t="s">
        <v>72</v>
      </c>
      <c r="D95" s="200" t="s">
        <v>7537</v>
      </c>
      <c r="E95" s="200" t="s">
        <v>5874</v>
      </c>
      <c r="F95" s="200" t="s">
        <v>7574</v>
      </c>
      <c r="G95" s="200" t="s">
        <v>7575</v>
      </c>
      <c r="H95" s="200" t="s">
        <v>134</v>
      </c>
      <c r="I95" s="200">
        <v>49303155</v>
      </c>
      <c r="J95" s="200">
        <v>638</v>
      </c>
      <c r="K95" s="200">
        <v>22</v>
      </c>
      <c r="L95" s="201">
        <v>44644</v>
      </c>
      <c r="M95" s="201">
        <v>44644</v>
      </c>
      <c r="N95" s="202"/>
      <c r="O95" s="201">
        <v>44646</v>
      </c>
      <c r="P95" s="201">
        <v>44648</v>
      </c>
      <c r="Q95" s="202"/>
      <c r="R95" s="200" t="s">
        <v>89</v>
      </c>
      <c r="S95" s="200"/>
      <c r="T95" s="200" t="s">
        <v>147</v>
      </c>
      <c r="U95" s="203">
        <v>4412</v>
      </c>
      <c r="V95" s="200" t="s">
        <v>70</v>
      </c>
      <c r="W95" s="204">
        <f t="shared" si="3"/>
        <v>0.30304999999999999</v>
      </c>
      <c r="X95" s="200" t="s">
        <v>72</v>
      </c>
      <c r="Y95" s="200"/>
      <c r="Z95" s="333">
        <f t="shared" si="4"/>
        <v>0.30304999999999999</v>
      </c>
    </row>
    <row r="96" spans="1:26">
      <c r="A96" s="200">
        <v>475</v>
      </c>
      <c r="B96" s="200">
        <v>392928643</v>
      </c>
      <c r="C96" s="200" t="s">
        <v>72</v>
      </c>
      <c r="D96" s="200" t="s">
        <v>7537</v>
      </c>
      <c r="E96" s="200" t="s">
        <v>5874</v>
      </c>
      <c r="F96" s="200" t="s">
        <v>7574</v>
      </c>
      <c r="G96" s="200" t="s">
        <v>7575</v>
      </c>
      <c r="H96" s="200" t="s">
        <v>134</v>
      </c>
      <c r="I96" s="200">
        <v>49303155</v>
      </c>
      <c r="J96" s="200">
        <v>638</v>
      </c>
      <c r="K96" s="200">
        <v>22</v>
      </c>
      <c r="L96" s="201">
        <v>44644</v>
      </c>
      <c r="M96" s="201">
        <v>44644</v>
      </c>
      <c r="N96" s="202"/>
      <c r="O96" s="201">
        <v>44646</v>
      </c>
      <c r="P96" s="201">
        <v>44648</v>
      </c>
      <c r="Q96" s="202"/>
      <c r="R96" s="200" t="s">
        <v>89</v>
      </c>
      <c r="S96" s="200"/>
      <c r="T96" s="200" t="s">
        <v>147</v>
      </c>
      <c r="U96" s="203">
        <v>4412</v>
      </c>
      <c r="V96" s="200" t="s">
        <v>70</v>
      </c>
      <c r="W96" s="204">
        <f t="shared" si="3"/>
        <v>0.30304999999999999</v>
      </c>
      <c r="X96" s="200" t="s">
        <v>72</v>
      </c>
      <c r="Y96" s="200"/>
      <c r="Z96" s="333">
        <f t="shared" si="4"/>
        <v>0.30304999999999999</v>
      </c>
    </row>
    <row r="97" spans="1:26">
      <c r="A97" s="200">
        <v>475</v>
      </c>
      <c r="B97" s="200">
        <v>392928882</v>
      </c>
      <c r="C97" s="200" t="s">
        <v>72</v>
      </c>
      <c r="D97" s="200" t="s">
        <v>7537</v>
      </c>
      <c r="E97" s="200" t="s">
        <v>5874</v>
      </c>
      <c r="F97" s="200" t="s">
        <v>7574</v>
      </c>
      <c r="G97" s="200" t="s">
        <v>7575</v>
      </c>
      <c r="H97" s="200" t="s">
        <v>134</v>
      </c>
      <c r="I97" s="200">
        <v>49303155</v>
      </c>
      <c r="J97" s="200">
        <v>638</v>
      </c>
      <c r="K97" s="200">
        <v>22</v>
      </c>
      <c r="L97" s="201">
        <v>44644</v>
      </c>
      <c r="M97" s="201">
        <v>44644</v>
      </c>
      <c r="N97" s="202"/>
      <c r="O97" s="201">
        <v>44646</v>
      </c>
      <c r="P97" s="201">
        <v>44648</v>
      </c>
      <c r="Q97" s="202"/>
      <c r="R97" s="200" t="s">
        <v>89</v>
      </c>
      <c r="S97" s="200"/>
      <c r="T97" s="200" t="s">
        <v>147</v>
      </c>
      <c r="U97" s="203">
        <v>4412</v>
      </c>
      <c r="V97" s="200" t="s">
        <v>70</v>
      </c>
      <c r="W97" s="204">
        <f t="shared" si="3"/>
        <v>0.30304999999999999</v>
      </c>
      <c r="X97" s="200" t="s">
        <v>72</v>
      </c>
      <c r="Y97" s="200"/>
      <c r="Z97" s="333">
        <f t="shared" si="4"/>
        <v>0.30304999999999999</v>
      </c>
    </row>
    <row r="98" spans="1:26">
      <c r="A98" s="200">
        <v>475</v>
      </c>
      <c r="B98" s="200">
        <v>392928440</v>
      </c>
      <c r="C98" s="200" t="s">
        <v>72</v>
      </c>
      <c r="D98" s="200" t="s">
        <v>7537</v>
      </c>
      <c r="E98" s="200" t="s">
        <v>5874</v>
      </c>
      <c r="F98" s="200" t="s">
        <v>7574</v>
      </c>
      <c r="G98" s="200" t="s">
        <v>7575</v>
      </c>
      <c r="H98" s="200" t="s">
        <v>134</v>
      </c>
      <c r="I98" s="200">
        <v>49303155</v>
      </c>
      <c r="J98" s="200">
        <v>638</v>
      </c>
      <c r="K98" s="200">
        <v>22</v>
      </c>
      <c r="L98" s="201">
        <v>44644</v>
      </c>
      <c r="M98" s="201">
        <v>44644</v>
      </c>
      <c r="N98" s="202"/>
      <c r="O98" s="201">
        <v>44646</v>
      </c>
      <c r="P98" s="201">
        <v>44648</v>
      </c>
      <c r="Q98" s="202"/>
      <c r="R98" s="200" t="s">
        <v>89</v>
      </c>
      <c r="S98" s="200"/>
      <c r="T98" s="200" t="s">
        <v>147</v>
      </c>
      <c r="U98" s="203">
        <v>4412</v>
      </c>
      <c r="V98" s="200" t="s">
        <v>70</v>
      </c>
      <c r="W98" s="204">
        <f t="shared" si="3"/>
        <v>0.30304999999999999</v>
      </c>
      <c r="X98" s="200" t="s">
        <v>72</v>
      </c>
      <c r="Y98" s="200"/>
      <c r="Z98" s="333">
        <f t="shared" si="4"/>
        <v>0.30304999999999999</v>
      </c>
    </row>
    <row r="99" spans="1:26">
      <c r="A99" s="200">
        <v>475</v>
      </c>
      <c r="B99" s="200">
        <v>392928773</v>
      </c>
      <c r="C99" s="200" t="s">
        <v>72</v>
      </c>
      <c r="D99" s="200" t="s">
        <v>7537</v>
      </c>
      <c r="E99" s="200" t="s">
        <v>5874</v>
      </c>
      <c r="F99" s="200" t="s">
        <v>7574</v>
      </c>
      <c r="G99" s="200" t="s">
        <v>7575</v>
      </c>
      <c r="H99" s="200" t="s">
        <v>134</v>
      </c>
      <c r="I99" s="200">
        <v>49303155</v>
      </c>
      <c r="J99" s="200">
        <v>638</v>
      </c>
      <c r="K99" s="200">
        <v>22</v>
      </c>
      <c r="L99" s="201">
        <v>44644</v>
      </c>
      <c r="M99" s="201">
        <v>44644</v>
      </c>
      <c r="N99" s="202"/>
      <c r="O99" s="201">
        <v>44646</v>
      </c>
      <c r="P99" s="201">
        <v>44648</v>
      </c>
      <c r="Q99" s="202"/>
      <c r="R99" s="200" t="s">
        <v>89</v>
      </c>
      <c r="S99" s="200"/>
      <c r="T99" s="200" t="s">
        <v>147</v>
      </c>
      <c r="U99" s="203">
        <v>4412</v>
      </c>
      <c r="V99" s="200" t="s">
        <v>70</v>
      </c>
      <c r="W99" s="204">
        <f t="shared" ref="W99:W136" si="5">A99*J99/10^6</f>
        <v>0.30304999999999999</v>
      </c>
      <c r="X99" s="200" t="s">
        <v>72</v>
      </c>
      <c r="Y99" s="200"/>
      <c r="Z99" s="333">
        <f t="shared" si="4"/>
        <v>0.30304999999999999</v>
      </c>
    </row>
    <row r="100" spans="1:26">
      <c r="A100" s="200">
        <v>475</v>
      </c>
      <c r="B100" s="200">
        <v>392928852</v>
      </c>
      <c r="C100" s="200" t="s">
        <v>72</v>
      </c>
      <c r="D100" s="200" t="s">
        <v>7537</v>
      </c>
      <c r="E100" s="200" t="s">
        <v>5874</v>
      </c>
      <c r="F100" s="200" t="s">
        <v>7574</v>
      </c>
      <c r="G100" s="200" t="s">
        <v>7575</v>
      </c>
      <c r="H100" s="200" t="s">
        <v>134</v>
      </c>
      <c r="I100" s="200">
        <v>49303155</v>
      </c>
      <c r="J100" s="200">
        <v>638</v>
      </c>
      <c r="K100" s="200">
        <v>22</v>
      </c>
      <c r="L100" s="201">
        <v>44644</v>
      </c>
      <c r="M100" s="201">
        <v>44644</v>
      </c>
      <c r="N100" s="202"/>
      <c r="O100" s="201">
        <v>44646</v>
      </c>
      <c r="P100" s="201">
        <v>44648</v>
      </c>
      <c r="Q100" s="202"/>
      <c r="R100" s="200" t="s">
        <v>89</v>
      </c>
      <c r="S100" s="200"/>
      <c r="T100" s="200" t="s">
        <v>147</v>
      </c>
      <c r="U100" s="203">
        <v>4412</v>
      </c>
      <c r="V100" s="200" t="s">
        <v>70</v>
      </c>
      <c r="W100" s="204">
        <f t="shared" si="5"/>
        <v>0.30304999999999999</v>
      </c>
      <c r="X100" s="200" t="s">
        <v>72</v>
      </c>
      <c r="Y100" s="200"/>
      <c r="Z100" s="333">
        <f t="shared" si="4"/>
        <v>0.30304999999999999</v>
      </c>
    </row>
    <row r="101" spans="1:26">
      <c r="A101" s="200">
        <v>475</v>
      </c>
      <c r="B101" s="200">
        <v>392928508</v>
      </c>
      <c r="C101" s="200" t="s">
        <v>72</v>
      </c>
      <c r="D101" s="200" t="s">
        <v>7537</v>
      </c>
      <c r="E101" s="200" t="s">
        <v>5874</v>
      </c>
      <c r="F101" s="200" t="s">
        <v>7574</v>
      </c>
      <c r="G101" s="200" t="s">
        <v>7575</v>
      </c>
      <c r="H101" s="200" t="s">
        <v>134</v>
      </c>
      <c r="I101" s="200">
        <v>49303155</v>
      </c>
      <c r="J101" s="200">
        <v>638</v>
      </c>
      <c r="K101" s="200">
        <v>22</v>
      </c>
      <c r="L101" s="201">
        <v>44644</v>
      </c>
      <c r="M101" s="201">
        <v>44644</v>
      </c>
      <c r="N101" s="202"/>
      <c r="O101" s="201">
        <v>44646</v>
      </c>
      <c r="P101" s="201">
        <v>44646</v>
      </c>
      <c r="Q101" s="202"/>
      <c r="R101" s="200" t="s">
        <v>89</v>
      </c>
      <c r="S101" s="200"/>
      <c r="T101" s="200" t="s">
        <v>147</v>
      </c>
      <c r="U101" s="203">
        <v>4412</v>
      </c>
      <c r="V101" s="200" t="s">
        <v>70</v>
      </c>
      <c r="W101" s="204">
        <f t="shared" si="5"/>
        <v>0.30304999999999999</v>
      </c>
      <c r="X101" s="200" t="s">
        <v>72</v>
      </c>
      <c r="Y101" s="200"/>
      <c r="Z101" s="333">
        <f t="shared" si="4"/>
        <v>0.30304999999999999</v>
      </c>
    </row>
    <row r="102" spans="1:26">
      <c r="A102" s="200">
        <v>475</v>
      </c>
      <c r="B102" s="200">
        <v>392928356</v>
      </c>
      <c r="C102" s="200" t="s">
        <v>72</v>
      </c>
      <c r="D102" s="200" t="s">
        <v>7537</v>
      </c>
      <c r="E102" s="200" t="s">
        <v>5874</v>
      </c>
      <c r="F102" s="200" t="s">
        <v>7574</v>
      </c>
      <c r="G102" s="200" t="s">
        <v>7575</v>
      </c>
      <c r="H102" s="200" t="s">
        <v>134</v>
      </c>
      <c r="I102" s="200">
        <v>49303155</v>
      </c>
      <c r="J102" s="200">
        <v>638</v>
      </c>
      <c r="K102" s="200">
        <v>22</v>
      </c>
      <c r="L102" s="201">
        <v>44644</v>
      </c>
      <c r="M102" s="201">
        <v>44644</v>
      </c>
      <c r="N102" s="202"/>
      <c r="O102" s="201">
        <v>44655</v>
      </c>
      <c r="P102" s="201">
        <v>44655</v>
      </c>
      <c r="Q102" s="202"/>
      <c r="R102" s="200" t="s">
        <v>89</v>
      </c>
      <c r="S102" s="200"/>
      <c r="T102" s="200" t="s">
        <v>147</v>
      </c>
      <c r="U102" s="203">
        <v>4412</v>
      </c>
      <c r="V102" s="200" t="s">
        <v>70</v>
      </c>
      <c r="W102" s="204">
        <f t="shared" si="5"/>
        <v>0.30304999999999999</v>
      </c>
      <c r="X102" s="200" t="s">
        <v>72</v>
      </c>
      <c r="Y102" s="200"/>
      <c r="Z102" s="333">
        <f t="shared" si="4"/>
        <v>0.30304999999999999</v>
      </c>
    </row>
    <row r="103" spans="1:26">
      <c r="A103" s="200">
        <v>400</v>
      </c>
      <c r="B103" s="200">
        <v>392751114</v>
      </c>
      <c r="C103" s="200" t="s">
        <v>72</v>
      </c>
      <c r="D103" s="200" t="s">
        <v>7537</v>
      </c>
      <c r="E103" s="200" t="s">
        <v>525</v>
      </c>
      <c r="F103" s="200" t="s">
        <v>7576</v>
      </c>
      <c r="G103" s="200" t="s">
        <v>7577</v>
      </c>
      <c r="H103" s="200" t="s">
        <v>87</v>
      </c>
      <c r="I103" s="200">
        <v>49405140</v>
      </c>
      <c r="J103" s="200">
        <v>480</v>
      </c>
      <c r="K103" s="200">
        <v>15</v>
      </c>
      <c r="L103" s="201">
        <v>44644</v>
      </c>
      <c r="M103" s="201">
        <v>44644</v>
      </c>
      <c r="N103" s="202"/>
      <c r="O103" s="201">
        <v>44651</v>
      </c>
      <c r="P103" s="201">
        <v>44651</v>
      </c>
      <c r="Q103" s="202"/>
      <c r="R103" s="200" t="s">
        <v>89</v>
      </c>
      <c r="S103" s="200"/>
      <c r="T103" s="200" t="s">
        <v>147</v>
      </c>
      <c r="U103" s="203">
        <v>2123</v>
      </c>
      <c r="V103" s="200" t="s">
        <v>70</v>
      </c>
      <c r="W103" s="204">
        <f t="shared" si="5"/>
        <v>0.192</v>
      </c>
      <c r="X103" s="200" t="s">
        <v>72</v>
      </c>
      <c r="Y103" s="200"/>
      <c r="Z103" s="333">
        <f t="shared" si="4"/>
        <v>0.192</v>
      </c>
    </row>
    <row r="104" spans="1:26">
      <c r="A104" s="200">
        <v>400</v>
      </c>
      <c r="B104" s="200">
        <v>392930717</v>
      </c>
      <c r="C104" s="200" t="s">
        <v>72</v>
      </c>
      <c r="D104" s="200" t="s">
        <v>7537</v>
      </c>
      <c r="E104" s="200" t="s">
        <v>525</v>
      </c>
      <c r="F104" s="200" t="s">
        <v>7578</v>
      </c>
      <c r="G104" s="200" t="s">
        <v>7579</v>
      </c>
      <c r="H104" s="200" t="s">
        <v>87</v>
      </c>
      <c r="I104" s="200">
        <v>49405140</v>
      </c>
      <c r="J104" s="200">
        <v>320</v>
      </c>
      <c r="K104" s="200">
        <v>10</v>
      </c>
      <c r="L104" s="201">
        <v>44644</v>
      </c>
      <c r="M104" s="201">
        <v>44644</v>
      </c>
      <c r="N104" s="202"/>
      <c r="O104" s="201">
        <v>44648</v>
      </c>
      <c r="P104" s="201">
        <v>44648</v>
      </c>
      <c r="Q104" s="202"/>
      <c r="R104" s="200" t="s">
        <v>89</v>
      </c>
      <c r="S104" s="200"/>
      <c r="T104" s="200"/>
      <c r="U104" s="200"/>
      <c r="V104" s="200" t="s">
        <v>70</v>
      </c>
      <c r="W104" s="204">
        <f t="shared" si="5"/>
        <v>0.128</v>
      </c>
      <c r="X104" s="200" t="s">
        <v>72</v>
      </c>
      <c r="Y104" s="200"/>
      <c r="Z104" s="333">
        <f t="shared" si="4"/>
        <v>0.128</v>
      </c>
    </row>
    <row r="105" spans="1:26">
      <c r="A105" s="200">
        <v>360</v>
      </c>
      <c r="B105" s="200">
        <v>392928619</v>
      </c>
      <c r="C105" s="200" t="s">
        <v>72</v>
      </c>
      <c r="D105" s="200" t="s">
        <v>7537</v>
      </c>
      <c r="E105" s="200" t="s">
        <v>241</v>
      </c>
      <c r="F105" s="200" t="s">
        <v>7580</v>
      </c>
      <c r="G105" s="200" t="s">
        <v>7581</v>
      </c>
      <c r="H105" s="200" t="s">
        <v>437</v>
      </c>
      <c r="I105" s="200">
        <v>49201132</v>
      </c>
      <c r="J105" s="200">
        <v>832</v>
      </c>
      <c r="K105" s="200">
        <v>26</v>
      </c>
      <c r="L105" s="201">
        <v>44644</v>
      </c>
      <c r="M105" s="201">
        <v>44644</v>
      </c>
      <c r="N105" s="202"/>
      <c r="O105" s="201">
        <v>44645</v>
      </c>
      <c r="P105" s="201">
        <v>44645</v>
      </c>
      <c r="Q105" s="202"/>
      <c r="R105" s="200" t="s">
        <v>89</v>
      </c>
      <c r="S105" s="200"/>
      <c r="T105" s="200" t="s">
        <v>147</v>
      </c>
      <c r="U105" s="203">
        <v>2101</v>
      </c>
      <c r="V105" s="200" t="s">
        <v>88</v>
      </c>
      <c r="W105" s="204">
        <f t="shared" si="5"/>
        <v>0.29952000000000001</v>
      </c>
      <c r="X105" s="200" t="s">
        <v>72</v>
      </c>
      <c r="Y105" s="200"/>
      <c r="Z105" s="333">
        <f t="shared" si="4"/>
        <v>0.29952000000000001</v>
      </c>
    </row>
    <row r="106" spans="1:26">
      <c r="A106" s="200">
        <v>475</v>
      </c>
      <c r="B106" s="200">
        <v>392654136</v>
      </c>
      <c r="C106" s="200" t="s">
        <v>72</v>
      </c>
      <c r="D106" s="200" t="s">
        <v>7537</v>
      </c>
      <c r="E106" s="200" t="s">
        <v>354</v>
      </c>
      <c r="F106" s="200" t="s">
        <v>355</v>
      </c>
      <c r="G106" s="200" t="s">
        <v>353</v>
      </c>
      <c r="H106" s="200" t="s">
        <v>356</v>
      </c>
      <c r="I106" s="200">
        <v>49302155</v>
      </c>
      <c r="J106" s="269">
        <v>638</v>
      </c>
      <c r="K106" s="200">
        <v>22</v>
      </c>
      <c r="L106" s="201">
        <v>44644</v>
      </c>
      <c r="M106" s="201">
        <v>44644</v>
      </c>
      <c r="N106" s="202"/>
      <c r="O106" s="201">
        <v>44645</v>
      </c>
      <c r="P106" s="201">
        <v>44645</v>
      </c>
      <c r="Q106" s="202"/>
      <c r="R106" s="200" t="s">
        <v>89</v>
      </c>
      <c r="S106" s="200"/>
      <c r="T106" s="200" t="s">
        <v>116</v>
      </c>
      <c r="U106" s="203">
        <v>1584</v>
      </c>
      <c r="V106" s="200" t="s">
        <v>88</v>
      </c>
      <c r="W106" s="204">
        <f t="shared" si="5"/>
        <v>0.30304999999999999</v>
      </c>
      <c r="X106" s="200" t="s">
        <v>72</v>
      </c>
      <c r="Y106" s="200"/>
      <c r="Z106" s="333">
        <f t="shared" si="4"/>
        <v>0.30304999999999999</v>
      </c>
    </row>
    <row r="107" spans="1:26">
      <c r="A107" s="200">
        <v>400</v>
      </c>
      <c r="B107" s="200">
        <v>392762239</v>
      </c>
      <c r="C107" s="200" t="s">
        <v>72</v>
      </c>
      <c r="D107" s="200" t="s">
        <v>7537</v>
      </c>
      <c r="E107" s="200" t="s">
        <v>160</v>
      </c>
      <c r="F107" s="200" t="s">
        <v>7582</v>
      </c>
      <c r="G107" s="200" t="s">
        <v>7583</v>
      </c>
      <c r="H107" s="200" t="s">
        <v>163</v>
      </c>
      <c r="I107" s="200">
        <v>49403540</v>
      </c>
      <c r="J107" s="200">
        <v>768</v>
      </c>
      <c r="K107" s="200">
        <v>24</v>
      </c>
      <c r="L107" s="201">
        <v>44644</v>
      </c>
      <c r="M107" s="201">
        <v>44644</v>
      </c>
      <c r="N107" s="202"/>
      <c r="O107" s="201">
        <v>44644</v>
      </c>
      <c r="P107" s="201">
        <v>44644</v>
      </c>
      <c r="Q107" s="202"/>
      <c r="R107" s="200" t="s">
        <v>89</v>
      </c>
      <c r="S107" s="218" t="s">
        <v>7584</v>
      </c>
      <c r="T107" s="200" t="s">
        <v>116</v>
      </c>
      <c r="U107" s="208">
        <v>1233</v>
      </c>
      <c r="V107" s="200" t="s">
        <v>70</v>
      </c>
      <c r="W107" s="204">
        <f t="shared" si="5"/>
        <v>0.30719999999999997</v>
      </c>
      <c r="X107" s="200" t="s">
        <v>72</v>
      </c>
      <c r="Y107" s="200"/>
      <c r="Z107" s="333">
        <f t="shared" si="4"/>
        <v>0.30719999999999997</v>
      </c>
    </row>
    <row r="108" spans="1:26">
      <c r="A108" s="200">
        <v>400</v>
      </c>
      <c r="B108" s="200" t="s">
        <v>7585</v>
      </c>
      <c r="C108" s="200" t="s">
        <v>72</v>
      </c>
      <c r="D108" s="200" t="s">
        <v>7537</v>
      </c>
      <c r="E108" s="200" t="s">
        <v>635</v>
      </c>
      <c r="F108" s="200" t="s">
        <v>6690</v>
      </c>
      <c r="G108" s="200" t="s">
        <v>7586</v>
      </c>
      <c r="H108" s="200" t="s">
        <v>87</v>
      </c>
      <c r="I108" s="200">
        <v>49405140</v>
      </c>
      <c r="J108" s="200">
        <v>832</v>
      </c>
      <c r="K108" s="200">
        <v>26</v>
      </c>
      <c r="L108" s="201">
        <v>44644</v>
      </c>
      <c r="M108" s="201">
        <v>44644</v>
      </c>
      <c r="N108" s="202"/>
      <c r="O108" s="201">
        <v>44651</v>
      </c>
      <c r="P108" s="201">
        <v>44651</v>
      </c>
      <c r="Q108" s="202"/>
      <c r="R108" s="200" t="s">
        <v>89</v>
      </c>
      <c r="S108" s="200"/>
      <c r="T108" s="200" t="s">
        <v>147</v>
      </c>
      <c r="U108" s="203">
        <v>1583</v>
      </c>
      <c r="V108" s="200" t="s">
        <v>88</v>
      </c>
      <c r="W108" s="204">
        <f t="shared" si="5"/>
        <v>0.33279999999999998</v>
      </c>
      <c r="X108" s="200" t="s">
        <v>72</v>
      </c>
      <c r="Y108" s="200"/>
      <c r="Z108" s="333">
        <f t="shared" si="4"/>
        <v>0.33279999999999998</v>
      </c>
    </row>
    <row r="109" spans="1:26">
      <c r="A109" s="200">
        <v>400</v>
      </c>
      <c r="B109" s="200">
        <v>392930752</v>
      </c>
      <c r="C109" s="200" t="s">
        <v>72</v>
      </c>
      <c r="D109" s="200" t="s">
        <v>7537</v>
      </c>
      <c r="E109" s="200" t="s">
        <v>525</v>
      </c>
      <c r="F109" s="200" t="s">
        <v>7587</v>
      </c>
      <c r="G109" s="200" t="s">
        <v>7588</v>
      </c>
      <c r="H109" s="200" t="s">
        <v>87</v>
      </c>
      <c r="I109" s="200">
        <v>49405140</v>
      </c>
      <c r="J109" s="200">
        <v>320</v>
      </c>
      <c r="K109" s="200">
        <v>10</v>
      </c>
      <c r="L109" s="201">
        <v>44644</v>
      </c>
      <c r="M109" s="201">
        <v>44644</v>
      </c>
      <c r="N109" s="202"/>
      <c r="O109" s="201">
        <v>44648</v>
      </c>
      <c r="P109" s="201">
        <v>44648</v>
      </c>
      <c r="Q109" s="202"/>
      <c r="R109" s="200" t="s">
        <v>89</v>
      </c>
      <c r="S109" s="200"/>
      <c r="T109" s="200"/>
      <c r="U109" s="200"/>
      <c r="V109" s="200" t="s">
        <v>70</v>
      </c>
      <c r="W109" s="204">
        <f t="shared" si="5"/>
        <v>0.128</v>
      </c>
      <c r="X109" s="200" t="s">
        <v>72</v>
      </c>
      <c r="Y109" s="200"/>
      <c r="Z109" s="333">
        <f t="shared" si="4"/>
        <v>0.128</v>
      </c>
    </row>
    <row r="110" spans="1:26">
      <c r="A110" s="200">
        <v>400</v>
      </c>
      <c r="B110" s="200">
        <v>392931245</v>
      </c>
      <c r="C110" s="200" t="s">
        <v>72</v>
      </c>
      <c r="D110" s="200" t="s">
        <v>7537</v>
      </c>
      <c r="E110" s="200" t="s">
        <v>525</v>
      </c>
      <c r="F110" s="200" t="s">
        <v>7589</v>
      </c>
      <c r="G110" s="200" t="s">
        <v>7590</v>
      </c>
      <c r="H110" s="200" t="s">
        <v>87</v>
      </c>
      <c r="I110" s="200">
        <v>49403540</v>
      </c>
      <c r="J110" s="200">
        <v>608</v>
      </c>
      <c r="K110" s="200">
        <v>19</v>
      </c>
      <c r="L110" s="201">
        <v>44644</v>
      </c>
      <c r="M110" s="201">
        <v>44644</v>
      </c>
      <c r="N110" s="202"/>
      <c r="O110" s="201">
        <v>44648</v>
      </c>
      <c r="P110" s="201">
        <v>44648</v>
      </c>
      <c r="Q110" s="202"/>
      <c r="R110" s="200" t="s">
        <v>89</v>
      </c>
      <c r="S110" s="200"/>
      <c r="T110" s="200"/>
      <c r="U110" s="200"/>
      <c r="V110" s="200" t="s">
        <v>70</v>
      </c>
      <c r="W110" s="204">
        <f t="shared" si="5"/>
        <v>0.2432</v>
      </c>
      <c r="X110" s="200" t="s">
        <v>72</v>
      </c>
      <c r="Y110" s="200"/>
      <c r="Z110" s="333">
        <f t="shared" si="4"/>
        <v>0.2432</v>
      </c>
    </row>
    <row r="111" spans="1:26">
      <c r="A111" s="200">
        <v>480</v>
      </c>
      <c r="B111" s="200">
        <v>392306498</v>
      </c>
      <c r="C111" s="200" t="s">
        <v>72</v>
      </c>
      <c r="D111" s="200" t="s">
        <v>7537</v>
      </c>
      <c r="E111" s="200" t="s">
        <v>1692</v>
      </c>
      <c r="F111" s="200" t="s">
        <v>7549</v>
      </c>
      <c r="G111" s="200" t="s">
        <v>1691</v>
      </c>
      <c r="H111" s="200" t="s">
        <v>69</v>
      </c>
      <c r="I111" s="200">
        <v>49303156</v>
      </c>
      <c r="J111" s="200">
        <v>580</v>
      </c>
      <c r="K111" s="200">
        <v>20</v>
      </c>
      <c r="L111" s="201">
        <v>44644</v>
      </c>
      <c r="M111" s="201">
        <v>44644</v>
      </c>
      <c r="N111" s="202"/>
      <c r="O111" s="201">
        <v>44644</v>
      </c>
      <c r="P111" s="201">
        <v>44644</v>
      </c>
      <c r="Q111" s="202"/>
      <c r="R111" s="200" t="s">
        <v>89</v>
      </c>
      <c r="S111" s="200"/>
      <c r="T111" s="200" t="s">
        <v>116</v>
      </c>
      <c r="U111" s="203">
        <v>2640</v>
      </c>
      <c r="V111" s="200" t="s">
        <v>70</v>
      </c>
      <c r="W111" s="204">
        <f t="shared" si="5"/>
        <v>0.27839999999999998</v>
      </c>
      <c r="X111" s="200" t="s">
        <v>72</v>
      </c>
      <c r="Y111" s="200"/>
      <c r="Z111" s="333">
        <f t="shared" si="4"/>
        <v>0.27839999999999998</v>
      </c>
    </row>
    <row r="112" spans="1:26">
      <c r="A112" s="200">
        <v>480</v>
      </c>
      <c r="B112" s="200">
        <v>392306586</v>
      </c>
      <c r="C112" s="200" t="s">
        <v>72</v>
      </c>
      <c r="D112" s="200" t="s">
        <v>7537</v>
      </c>
      <c r="E112" s="200" t="s">
        <v>1692</v>
      </c>
      <c r="F112" s="200" t="s">
        <v>7549</v>
      </c>
      <c r="G112" s="200" t="s">
        <v>1691</v>
      </c>
      <c r="H112" s="200" t="s">
        <v>69</v>
      </c>
      <c r="I112" s="200">
        <v>49303156</v>
      </c>
      <c r="J112" s="200">
        <v>580</v>
      </c>
      <c r="K112" s="200">
        <v>20</v>
      </c>
      <c r="L112" s="201">
        <v>44644</v>
      </c>
      <c r="M112" s="201">
        <v>44644</v>
      </c>
      <c r="N112" s="202"/>
      <c r="O112" s="201">
        <v>44645</v>
      </c>
      <c r="P112" s="201">
        <v>44645</v>
      </c>
      <c r="Q112" s="202"/>
      <c r="R112" s="200" t="s">
        <v>89</v>
      </c>
      <c r="S112" s="200"/>
      <c r="T112" s="200" t="s">
        <v>116</v>
      </c>
      <c r="U112" s="203">
        <v>2640</v>
      </c>
      <c r="V112" s="200" t="s">
        <v>70</v>
      </c>
      <c r="W112" s="204">
        <f t="shared" si="5"/>
        <v>0.27839999999999998</v>
      </c>
      <c r="X112" s="200" t="s">
        <v>72</v>
      </c>
      <c r="Y112" s="200"/>
      <c r="Z112" s="333">
        <f t="shared" si="4"/>
        <v>0.27839999999999998</v>
      </c>
    </row>
    <row r="113" spans="1:26">
      <c r="A113" s="200">
        <v>480</v>
      </c>
      <c r="B113" s="200">
        <v>392306625</v>
      </c>
      <c r="C113" s="200" t="s">
        <v>72</v>
      </c>
      <c r="D113" s="200" t="s">
        <v>7537</v>
      </c>
      <c r="E113" s="200" t="s">
        <v>1692</v>
      </c>
      <c r="F113" s="200" t="s">
        <v>7549</v>
      </c>
      <c r="G113" s="200" t="s">
        <v>1691</v>
      </c>
      <c r="H113" s="200" t="s">
        <v>69</v>
      </c>
      <c r="I113" s="200">
        <v>49303156</v>
      </c>
      <c r="J113" s="200">
        <v>580</v>
      </c>
      <c r="K113" s="200">
        <v>20</v>
      </c>
      <c r="L113" s="201">
        <v>44644</v>
      </c>
      <c r="M113" s="201">
        <v>44644</v>
      </c>
      <c r="N113" s="202"/>
      <c r="O113" s="201">
        <v>44645</v>
      </c>
      <c r="P113" s="201">
        <v>44645</v>
      </c>
      <c r="Q113" s="202"/>
      <c r="R113" s="200" t="s">
        <v>89</v>
      </c>
      <c r="S113" s="200"/>
      <c r="T113" s="200" t="s">
        <v>116</v>
      </c>
      <c r="U113" s="203">
        <v>2640</v>
      </c>
      <c r="V113" s="200" t="s">
        <v>70</v>
      </c>
      <c r="W113" s="204">
        <f t="shared" si="5"/>
        <v>0.27839999999999998</v>
      </c>
      <c r="X113" s="200" t="s">
        <v>72</v>
      </c>
      <c r="Y113" s="200"/>
      <c r="Z113" s="333">
        <f t="shared" si="4"/>
        <v>0.27839999999999998</v>
      </c>
    </row>
    <row r="114" spans="1:26">
      <c r="A114" s="200">
        <v>480</v>
      </c>
      <c r="B114" s="200">
        <v>392306671</v>
      </c>
      <c r="C114" s="200" t="s">
        <v>72</v>
      </c>
      <c r="D114" s="200" t="s">
        <v>7537</v>
      </c>
      <c r="E114" s="200" t="s">
        <v>1692</v>
      </c>
      <c r="F114" s="200" t="s">
        <v>7549</v>
      </c>
      <c r="G114" s="200" t="s">
        <v>1691</v>
      </c>
      <c r="H114" s="200" t="s">
        <v>69</v>
      </c>
      <c r="I114" s="200">
        <v>49303156</v>
      </c>
      <c r="J114" s="200">
        <v>580</v>
      </c>
      <c r="K114" s="200">
        <v>20</v>
      </c>
      <c r="L114" s="201">
        <v>44644</v>
      </c>
      <c r="M114" s="201">
        <v>44644</v>
      </c>
      <c r="N114" s="202"/>
      <c r="O114" s="201">
        <v>44645</v>
      </c>
      <c r="P114" s="201">
        <v>44645</v>
      </c>
      <c r="Q114" s="202"/>
      <c r="R114" s="200" t="s">
        <v>89</v>
      </c>
      <c r="S114" s="200"/>
      <c r="T114" s="200" t="s">
        <v>116</v>
      </c>
      <c r="U114" s="203">
        <v>2640</v>
      </c>
      <c r="V114" s="200" t="s">
        <v>70</v>
      </c>
      <c r="W114" s="204">
        <f t="shared" si="5"/>
        <v>0.27839999999999998</v>
      </c>
      <c r="X114" s="200" t="s">
        <v>72</v>
      </c>
      <c r="Y114" s="200"/>
      <c r="Z114" s="333">
        <f t="shared" si="4"/>
        <v>0.27839999999999998</v>
      </c>
    </row>
    <row r="115" spans="1:26">
      <c r="A115" s="200">
        <v>480</v>
      </c>
      <c r="B115" s="200">
        <v>392306555</v>
      </c>
      <c r="C115" s="200" t="s">
        <v>72</v>
      </c>
      <c r="D115" s="200" t="s">
        <v>7537</v>
      </c>
      <c r="E115" s="200" t="s">
        <v>1692</v>
      </c>
      <c r="F115" s="200" t="s">
        <v>7549</v>
      </c>
      <c r="G115" s="200" t="s">
        <v>1691</v>
      </c>
      <c r="H115" s="200" t="s">
        <v>69</v>
      </c>
      <c r="I115" s="200">
        <v>49303156</v>
      </c>
      <c r="J115" s="200">
        <v>580</v>
      </c>
      <c r="K115" s="200">
        <v>20</v>
      </c>
      <c r="L115" s="201">
        <v>44644</v>
      </c>
      <c r="M115" s="201">
        <v>44644</v>
      </c>
      <c r="N115" s="202"/>
      <c r="O115" s="201">
        <v>44645</v>
      </c>
      <c r="P115" s="201">
        <v>44645</v>
      </c>
      <c r="Q115" s="202"/>
      <c r="R115" s="200" t="s">
        <v>89</v>
      </c>
      <c r="S115" s="200"/>
      <c r="T115" s="200" t="s">
        <v>116</v>
      </c>
      <c r="U115" s="203">
        <v>2640</v>
      </c>
      <c r="V115" s="200" t="s">
        <v>70</v>
      </c>
      <c r="W115" s="204">
        <f t="shared" si="5"/>
        <v>0.27839999999999998</v>
      </c>
      <c r="X115" s="200" t="s">
        <v>72</v>
      </c>
      <c r="Y115" s="200"/>
      <c r="Z115" s="333">
        <f t="shared" si="4"/>
        <v>0.27839999999999998</v>
      </c>
    </row>
    <row r="116" spans="1:26">
      <c r="A116" s="200">
        <v>480</v>
      </c>
      <c r="B116" s="200">
        <v>392306485</v>
      </c>
      <c r="C116" s="200" t="s">
        <v>72</v>
      </c>
      <c r="D116" s="200" t="s">
        <v>7537</v>
      </c>
      <c r="E116" s="200" t="s">
        <v>1692</v>
      </c>
      <c r="F116" s="200" t="s">
        <v>7549</v>
      </c>
      <c r="G116" s="200" t="s">
        <v>1691</v>
      </c>
      <c r="H116" s="200" t="s">
        <v>69</v>
      </c>
      <c r="I116" s="200">
        <v>49303156</v>
      </c>
      <c r="J116" s="200">
        <v>580</v>
      </c>
      <c r="K116" s="200">
        <v>20</v>
      </c>
      <c r="L116" s="201">
        <v>44644</v>
      </c>
      <c r="M116" s="201">
        <v>44644</v>
      </c>
      <c r="N116" s="202"/>
      <c r="O116" s="201">
        <v>44645</v>
      </c>
      <c r="P116" s="201">
        <v>44645</v>
      </c>
      <c r="Q116" s="202"/>
      <c r="R116" s="200" t="s">
        <v>89</v>
      </c>
      <c r="S116" s="200"/>
      <c r="T116" s="200" t="s">
        <v>116</v>
      </c>
      <c r="U116" s="203">
        <v>2640</v>
      </c>
      <c r="V116" s="200" t="s">
        <v>70</v>
      </c>
      <c r="W116" s="204">
        <f t="shared" si="5"/>
        <v>0.27839999999999998</v>
      </c>
      <c r="X116" s="200" t="s">
        <v>72</v>
      </c>
      <c r="Y116" s="200"/>
      <c r="Z116" s="333">
        <f t="shared" si="4"/>
        <v>0.27839999999999998</v>
      </c>
    </row>
    <row r="117" spans="1:26">
      <c r="A117" s="200">
        <v>400</v>
      </c>
      <c r="B117" s="200">
        <v>392651532</v>
      </c>
      <c r="C117" s="200" t="s">
        <v>72</v>
      </c>
      <c r="D117" s="200" t="s">
        <v>7537</v>
      </c>
      <c r="E117" s="200" t="s">
        <v>160</v>
      </c>
      <c r="F117" s="200" t="s">
        <v>7591</v>
      </c>
      <c r="G117" s="200" t="s">
        <v>7592</v>
      </c>
      <c r="H117" s="200" t="s">
        <v>163</v>
      </c>
      <c r="I117" s="200">
        <v>49403540</v>
      </c>
      <c r="J117" s="200">
        <v>768</v>
      </c>
      <c r="K117" s="200">
        <v>24</v>
      </c>
      <c r="L117" s="201">
        <v>44644</v>
      </c>
      <c r="M117" s="201">
        <v>44644</v>
      </c>
      <c r="N117" s="202"/>
      <c r="O117" s="201">
        <v>44644</v>
      </c>
      <c r="P117" s="201">
        <v>44644</v>
      </c>
      <c r="Q117" s="202"/>
      <c r="R117" s="200" t="s">
        <v>89</v>
      </c>
      <c r="S117" s="200"/>
      <c r="T117" s="200"/>
      <c r="U117" s="203"/>
      <c r="V117" s="200" t="s">
        <v>70</v>
      </c>
      <c r="W117" s="204">
        <f t="shared" si="5"/>
        <v>0.30719999999999997</v>
      </c>
      <c r="X117" s="200" t="s">
        <v>72</v>
      </c>
      <c r="Y117" s="200"/>
      <c r="Z117" s="333">
        <f t="shared" si="4"/>
        <v>0.30719999999999997</v>
      </c>
    </row>
    <row r="118" spans="1:26">
      <c r="A118" s="200">
        <v>400</v>
      </c>
      <c r="B118" s="200">
        <v>392931326</v>
      </c>
      <c r="C118" s="200" t="s">
        <v>72</v>
      </c>
      <c r="D118" s="200" t="s">
        <v>7537</v>
      </c>
      <c r="E118" s="200" t="s">
        <v>525</v>
      </c>
      <c r="F118" s="200" t="s">
        <v>2174</v>
      </c>
      <c r="G118" s="200" t="s">
        <v>7593</v>
      </c>
      <c r="H118" s="200" t="s">
        <v>87</v>
      </c>
      <c r="I118" s="200">
        <v>49403540</v>
      </c>
      <c r="J118" s="200">
        <v>416</v>
      </c>
      <c r="K118" s="200">
        <v>13</v>
      </c>
      <c r="L118" s="201">
        <v>44644</v>
      </c>
      <c r="M118" s="201">
        <v>44644</v>
      </c>
      <c r="N118" s="202"/>
      <c r="O118" s="201">
        <v>44648</v>
      </c>
      <c r="P118" s="201">
        <v>44648</v>
      </c>
      <c r="Q118" s="202"/>
      <c r="R118" s="200" t="s">
        <v>89</v>
      </c>
      <c r="S118" s="200"/>
      <c r="T118" s="200"/>
      <c r="U118" s="200"/>
      <c r="V118" s="200" t="s">
        <v>70</v>
      </c>
      <c r="W118" s="204">
        <f t="shared" si="5"/>
        <v>0.16639999999999999</v>
      </c>
      <c r="X118" s="200" t="s">
        <v>72</v>
      </c>
      <c r="Y118" s="200"/>
      <c r="Z118" s="333">
        <f t="shared" si="4"/>
        <v>0.16639999999999999</v>
      </c>
    </row>
    <row r="119" spans="1:26">
      <c r="A119" s="200">
        <v>360</v>
      </c>
      <c r="B119" s="200">
        <v>392657539</v>
      </c>
      <c r="C119" s="200" t="s">
        <v>72</v>
      </c>
      <c r="D119" s="200" t="s">
        <v>7537</v>
      </c>
      <c r="E119" s="200" t="s">
        <v>358</v>
      </c>
      <c r="F119" s="200" t="s">
        <v>390</v>
      </c>
      <c r="G119" s="200" t="s">
        <v>7594</v>
      </c>
      <c r="H119" s="200" t="s">
        <v>437</v>
      </c>
      <c r="I119" s="200">
        <v>49201132</v>
      </c>
      <c r="J119" s="200">
        <v>832</v>
      </c>
      <c r="K119" s="200">
        <v>26</v>
      </c>
      <c r="L119" s="201">
        <v>44644</v>
      </c>
      <c r="M119" s="201">
        <v>44644</v>
      </c>
      <c r="N119" s="202"/>
      <c r="O119" s="201">
        <v>44645</v>
      </c>
      <c r="P119" s="201">
        <v>44645</v>
      </c>
      <c r="Q119" s="202"/>
      <c r="R119" s="200" t="s">
        <v>89</v>
      </c>
      <c r="S119" s="200"/>
      <c r="T119" s="200" t="s">
        <v>116</v>
      </c>
      <c r="U119" s="203">
        <v>3516</v>
      </c>
      <c r="V119" s="200" t="s">
        <v>70</v>
      </c>
      <c r="W119" s="204">
        <f t="shared" si="5"/>
        <v>0.29952000000000001</v>
      </c>
      <c r="X119" s="200" t="s">
        <v>72</v>
      </c>
      <c r="Y119" s="200"/>
      <c r="Z119" s="333">
        <f t="shared" si="4"/>
        <v>0.29952000000000001</v>
      </c>
    </row>
    <row r="120" spans="1:26">
      <c r="A120" s="200">
        <v>360</v>
      </c>
      <c r="B120" s="200">
        <v>392765703</v>
      </c>
      <c r="C120" s="200" t="s">
        <v>72</v>
      </c>
      <c r="D120" s="200" t="s">
        <v>7537</v>
      </c>
      <c r="E120" s="200" t="s">
        <v>840</v>
      </c>
      <c r="F120" s="200" t="s">
        <v>7595</v>
      </c>
      <c r="G120" s="200" t="s">
        <v>7596</v>
      </c>
      <c r="H120" s="200" t="s">
        <v>437</v>
      </c>
      <c r="I120" s="200">
        <v>49201132</v>
      </c>
      <c r="J120" s="200">
        <v>832</v>
      </c>
      <c r="K120" s="200">
        <v>26</v>
      </c>
      <c r="L120" s="201">
        <v>44644</v>
      </c>
      <c r="M120" s="201">
        <v>44644</v>
      </c>
      <c r="N120" s="202"/>
      <c r="O120" s="201">
        <v>44648</v>
      </c>
      <c r="P120" s="201">
        <v>44648</v>
      </c>
      <c r="Q120" s="202"/>
      <c r="R120" s="200" t="s">
        <v>89</v>
      </c>
      <c r="S120" s="200"/>
      <c r="T120" s="200" t="s">
        <v>116</v>
      </c>
      <c r="U120" s="203">
        <v>4637</v>
      </c>
      <c r="V120" s="200" t="s">
        <v>88</v>
      </c>
      <c r="W120" s="204">
        <f t="shared" si="5"/>
        <v>0.29952000000000001</v>
      </c>
      <c r="X120" s="200" t="s">
        <v>72</v>
      </c>
      <c r="Y120" s="200"/>
      <c r="Z120" s="333">
        <f t="shared" si="4"/>
        <v>0.29952000000000001</v>
      </c>
    </row>
    <row r="121" spans="1:26">
      <c r="A121" s="200">
        <v>475</v>
      </c>
      <c r="B121" s="200">
        <v>392792569</v>
      </c>
      <c r="C121" s="200" t="s">
        <v>72</v>
      </c>
      <c r="D121" s="200" t="s">
        <v>7537</v>
      </c>
      <c r="E121" s="200" t="s">
        <v>7597</v>
      </c>
      <c r="F121" s="200" t="s">
        <v>7598</v>
      </c>
      <c r="G121" s="200" t="s">
        <v>7599</v>
      </c>
      <c r="H121" s="200" t="s">
        <v>356</v>
      </c>
      <c r="I121" s="200">
        <v>49302155</v>
      </c>
      <c r="J121" s="200">
        <v>580</v>
      </c>
      <c r="K121" s="200">
        <v>20</v>
      </c>
      <c r="L121" s="201">
        <v>44644</v>
      </c>
      <c r="M121" s="201">
        <v>44644</v>
      </c>
      <c r="N121" s="202"/>
      <c r="O121" s="201">
        <v>44650</v>
      </c>
      <c r="P121" s="201">
        <v>44650</v>
      </c>
      <c r="Q121" s="202"/>
      <c r="R121" s="200" t="s">
        <v>89</v>
      </c>
      <c r="S121" s="200"/>
      <c r="T121" s="200" t="s">
        <v>116</v>
      </c>
      <c r="U121" s="203">
        <v>5386</v>
      </c>
      <c r="V121" s="200" t="s">
        <v>70</v>
      </c>
      <c r="W121" s="204">
        <f t="shared" si="5"/>
        <v>0.27550000000000002</v>
      </c>
      <c r="X121" s="200" t="s">
        <v>72</v>
      </c>
      <c r="Y121" s="200"/>
      <c r="Z121" s="333">
        <f t="shared" si="4"/>
        <v>0.27550000000000002</v>
      </c>
    </row>
    <row r="122" spans="1:26">
      <c r="A122" s="200">
        <v>400</v>
      </c>
      <c r="B122" s="200">
        <v>392930579</v>
      </c>
      <c r="C122" s="200" t="s">
        <v>72</v>
      </c>
      <c r="D122" s="200" t="s">
        <v>7537</v>
      </c>
      <c r="E122" s="200" t="s">
        <v>525</v>
      </c>
      <c r="F122" s="200" t="s">
        <v>7600</v>
      </c>
      <c r="G122" s="200" t="s">
        <v>2178</v>
      </c>
      <c r="H122" s="200" t="s">
        <v>87</v>
      </c>
      <c r="I122" s="200">
        <v>49405140</v>
      </c>
      <c r="J122" s="200">
        <v>832</v>
      </c>
      <c r="K122" s="200">
        <v>26</v>
      </c>
      <c r="L122" s="201">
        <v>44644</v>
      </c>
      <c r="M122" s="201">
        <v>44644</v>
      </c>
      <c r="N122" s="202"/>
      <c r="O122" s="201">
        <v>44648</v>
      </c>
      <c r="P122" s="201">
        <v>44648</v>
      </c>
      <c r="Q122" s="202"/>
      <c r="R122" s="200" t="s">
        <v>89</v>
      </c>
      <c r="S122" s="200"/>
      <c r="T122" s="200"/>
      <c r="U122" s="200"/>
      <c r="V122" s="200" t="s">
        <v>70</v>
      </c>
      <c r="W122" s="204">
        <f t="shared" si="5"/>
        <v>0.33279999999999998</v>
      </c>
      <c r="X122" s="200" t="s">
        <v>72</v>
      </c>
      <c r="Y122" s="200"/>
      <c r="Z122" s="333">
        <f t="shared" si="4"/>
        <v>0.33279999999999998</v>
      </c>
    </row>
    <row r="123" spans="1:26">
      <c r="A123" s="200">
        <v>400</v>
      </c>
      <c r="B123" s="200">
        <v>392930891</v>
      </c>
      <c r="C123" s="200" t="s">
        <v>72</v>
      </c>
      <c r="D123" s="200" t="s">
        <v>7537</v>
      </c>
      <c r="E123" s="200" t="s">
        <v>525</v>
      </c>
      <c r="F123" s="200" t="s">
        <v>7600</v>
      </c>
      <c r="G123" s="200" t="s">
        <v>2178</v>
      </c>
      <c r="H123" s="200" t="s">
        <v>87</v>
      </c>
      <c r="I123" s="200">
        <v>49403540</v>
      </c>
      <c r="J123" s="200">
        <v>800</v>
      </c>
      <c r="K123" s="200">
        <v>25</v>
      </c>
      <c r="L123" s="201">
        <v>44644</v>
      </c>
      <c r="M123" s="201">
        <v>44644</v>
      </c>
      <c r="N123" s="202"/>
      <c r="O123" s="201">
        <v>44648</v>
      </c>
      <c r="P123" s="201">
        <v>44648</v>
      </c>
      <c r="Q123" s="202"/>
      <c r="R123" s="200" t="s">
        <v>89</v>
      </c>
      <c r="S123" s="200"/>
      <c r="T123" s="200"/>
      <c r="U123" s="200"/>
      <c r="V123" s="200" t="s">
        <v>70</v>
      </c>
      <c r="W123" s="204">
        <f t="shared" si="5"/>
        <v>0.32</v>
      </c>
      <c r="X123" s="200" t="s">
        <v>72</v>
      </c>
      <c r="Y123" s="200"/>
      <c r="Z123" s="333">
        <f t="shared" si="4"/>
        <v>0.32</v>
      </c>
    </row>
    <row r="124" spans="1:26" ht="14.25" customHeight="1">
      <c r="A124" s="200">
        <v>360</v>
      </c>
      <c r="B124" s="200">
        <v>392655795</v>
      </c>
      <c r="C124" s="200" t="s">
        <v>72</v>
      </c>
      <c r="D124" s="200" t="s">
        <v>7537</v>
      </c>
      <c r="E124" s="200" t="s">
        <v>7569</v>
      </c>
      <c r="F124" s="200" t="s">
        <v>7570</v>
      </c>
      <c r="G124" s="200" t="s">
        <v>7571</v>
      </c>
      <c r="H124" s="200" t="s">
        <v>437</v>
      </c>
      <c r="I124" s="200">
        <v>49201132</v>
      </c>
      <c r="J124" s="200">
        <v>832</v>
      </c>
      <c r="K124" s="200">
        <v>26</v>
      </c>
      <c r="L124" s="201">
        <v>44644</v>
      </c>
      <c r="M124" s="201">
        <v>44644</v>
      </c>
      <c r="N124" s="202"/>
      <c r="O124" s="201">
        <v>44645</v>
      </c>
      <c r="P124" s="201">
        <v>44645</v>
      </c>
      <c r="Q124" s="202"/>
      <c r="R124" s="200" t="s">
        <v>89</v>
      </c>
      <c r="S124" s="200"/>
      <c r="T124" s="200" t="s">
        <v>116</v>
      </c>
      <c r="U124" s="203">
        <v>2010</v>
      </c>
      <c r="V124" s="200" t="s">
        <v>88</v>
      </c>
      <c r="W124" s="204">
        <f t="shared" si="5"/>
        <v>0.29952000000000001</v>
      </c>
      <c r="X124" s="200" t="s">
        <v>72</v>
      </c>
      <c r="Y124" s="200"/>
      <c r="Z124" s="333">
        <f t="shared" si="4"/>
        <v>0.29952000000000001</v>
      </c>
    </row>
    <row r="125" spans="1:26">
      <c r="A125" s="200">
        <v>360</v>
      </c>
      <c r="B125" s="200">
        <v>392657604</v>
      </c>
      <c r="C125" s="200" t="s">
        <v>72</v>
      </c>
      <c r="D125" s="200" t="s">
        <v>7537</v>
      </c>
      <c r="E125" s="200" t="s">
        <v>358</v>
      </c>
      <c r="F125" s="200" t="s">
        <v>7601</v>
      </c>
      <c r="G125" s="200" t="s">
        <v>7602</v>
      </c>
      <c r="H125" s="200" t="s">
        <v>437</v>
      </c>
      <c r="I125" s="200">
        <v>49201132</v>
      </c>
      <c r="J125" s="200">
        <v>832</v>
      </c>
      <c r="K125" s="200">
        <v>26</v>
      </c>
      <c r="L125" s="201">
        <v>44644</v>
      </c>
      <c r="M125" s="201">
        <v>44644</v>
      </c>
      <c r="N125" s="202"/>
      <c r="O125" s="201">
        <v>44645</v>
      </c>
      <c r="P125" s="201">
        <v>44645</v>
      </c>
      <c r="Q125" s="202"/>
      <c r="R125" s="200" t="s">
        <v>89</v>
      </c>
      <c r="S125" s="200"/>
      <c r="T125" s="200" t="s">
        <v>7603</v>
      </c>
      <c r="U125" s="203">
        <v>2040</v>
      </c>
      <c r="V125" s="200" t="s">
        <v>70</v>
      </c>
      <c r="W125" s="204">
        <f t="shared" si="5"/>
        <v>0.29952000000000001</v>
      </c>
      <c r="X125" s="200" t="s">
        <v>72</v>
      </c>
      <c r="Y125" s="200"/>
      <c r="Z125" s="333">
        <f t="shared" si="4"/>
        <v>0.29952000000000001</v>
      </c>
    </row>
    <row r="126" spans="1:26">
      <c r="A126" s="200">
        <v>395</v>
      </c>
      <c r="B126" s="200">
        <v>392793276</v>
      </c>
      <c r="C126" s="200" t="s">
        <v>72</v>
      </c>
      <c r="D126" s="200" t="s">
        <v>7537</v>
      </c>
      <c r="E126" s="200" t="s">
        <v>653</v>
      </c>
      <c r="F126" s="200" t="s">
        <v>654</v>
      </c>
      <c r="G126" s="200" t="s">
        <v>652</v>
      </c>
      <c r="H126" s="200" t="s">
        <v>87</v>
      </c>
      <c r="I126" s="200">
        <v>49403139</v>
      </c>
      <c r="J126" s="200">
        <v>800</v>
      </c>
      <c r="K126" s="200">
        <v>25</v>
      </c>
      <c r="L126" s="201">
        <v>44644</v>
      </c>
      <c r="M126" s="201">
        <v>44644</v>
      </c>
      <c r="N126" s="202"/>
      <c r="O126" s="201">
        <v>44648</v>
      </c>
      <c r="P126" s="201">
        <v>44648</v>
      </c>
      <c r="Q126" s="202"/>
      <c r="R126" s="200" t="s">
        <v>89</v>
      </c>
      <c r="S126" s="218" t="s">
        <v>7604</v>
      </c>
      <c r="T126" s="200"/>
      <c r="U126" s="200"/>
      <c r="V126" s="200" t="s">
        <v>70</v>
      </c>
      <c r="W126" s="204">
        <f t="shared" si="5"/>
        <v>0.316</v>
      </c>
      <c r="X126" s="200" t="s">
        <v>72</v>
      </c>
      <c r="Y126" s="200"/>
      <c r="Z126" s="333">
        <f t="shared" si="4"/>
        <v>0.316</v>
      </c>
    </row>
    <row r="127" spans="1:26">
      <c r="A127" s="200">
        <v>360</v>
      </c>
      <c r="B127" s="200">
        <v>392793276</v>
      </c>
      <c r="C127" s="200" t="s">
        <v>72</v>
      </c>
      <c r="D127" s="200" t="s">
        <v>7537</v>
      </c>
      <c r="E127" s="200" t="s">
        <v>653</v>
      </c>
      <c r="F127" s="200" t="s">
        <v>654</v>
      </c>
      <c r="G127" s="200" t="s">
        <v>652</v>
      </c>
      <c r="H127" s="200" t="s">
        <v>437</v>
      </c>
      <c r="I127" s="200">
        <v>49201132</v>
      </c>
      <c r="J127" s="200">
        <v>32</v>
      </c>
      <c r="K127" s="200">
        <v>1</v>
      </c>
      <c r="L127" s="201">
        <v>44644</v>
      </c>
      <c r="M127" s="201">
        <v>44644</v>
      </c>
      <c r="N127" s="202"/>
      <c r="O127" s="201">
        <v>44648</v>
      </c>
      <c r="P127" s="201">
        <v>44648</v>
      </c>
      <c r="Q127" s="202"/>
      <c r="R127" s="200" t="s">
        <v>89</v>
      </c>
      <c r="S127" s="218" t="s">
        <v>7604</v>
      </c>
      <c r="T127" s="200"/>
      <c r="U127" s="200"/>
      <c r="V127" s="200"/>
      <c r="W127" s="204"/>
      <c r="X127" s="200"/>
      <c r="Y127" s="200"/>
      <c r="Z127" s="333"/>
    </row>
    <row r="128" spans="1:26">
      <c r="A128" s="200">
        <v>395</v>
      </c>
      <c r="B128" s="200">
        <v>392793746</v>
      </c>
      <c r="C128" s="200" t="s">
        <v>72</v>
      </c>
      <c r="D128" s="200" t="s">
        <v>7537</v>
      </c>
      <c r="E128" s="200" t="s">
        <v>653</v>
      </c>
      <c r="F128" s="200" t="s">
        <v>654</v>
      </c>
      <c r="G128" s="200" t="s">
        <v>7605</v>
      </c>
      <c r="H128" s="200" t="s">
        <v>87</v>
      </c>
      <c r="I128" s="200">
        <v>49403139</v>
      </c>
      <c r="J128" s="200">
        <v>832</v>
      </c>
      <c r="K128" s="200">
        <v>26</v>
      </c>
      <c r="L128" s="201">
        <v>44644</v>
      </c>
      <c r="M128" s="201">
        <v>44644</v>
      </c>
      <c r="N128" s="202"/>
      <c r="O128" s="201">
        <v>44645</v>
      </c>
      <c r="P128" s="201">
        <v>44645</v>
      </c>
      <c r="Q128" s="202"/>
      <c r="R128" s="200" t="s">
        <v>89</v>
      </c>
      <c r="S128" s="200"/>
      <c r="T128" s="200"/>
      <c r="U128" s="200"/>
      <c r="V128" s="200" t="s">
        <v>70</v>
      </c>
      <c r="W128" s="204">
        <f t="shared" si="5"/>
        <v>0.32863999999999999</v>
      </c>
      <c r="X128" s="200" t="s">
        <v>72</v>
      </c>
      <c r="Y128" s="200"/>
      <c r="Z128" s="333">
        <f t="shared" si="4"/>
        <v>0.32863999999999999</v>
      </c>
    </row>
    <row r="129" spans="1:26">
      <c r="A129" s="200">
        <v>475</v>
      </c>
      <c r="B129" s="200">
        <v>391900585</v>
      </c>
      <c r="C129" s="200" t="s">
        <v>72</v>
      </c>
      <c r="D129" s="200" t="s">
        <v>7537</v>
      </c>
      <c r="E129" s="200" t="s">
        <v>7545</v>
      </c>
      <c r="F129" s="200" t="s">
        <v>7546</v>
      </c>
      <c r="G129" s="200" t="s">
        <v>7547</v>
      </c>
      <c r="H129" s="200" t="s">
        <v>509</v>
      </c>
      <c r="I129" s="200">
        <v>49303155</v>
      </c>
      <c r="J129" s="200">
        <v>638</v>
      </c>
      <c r="K129" s="200">
        <v>22</v>
      </c>
      <c r="L129" s="201">
        <v>44644</v>
      </c>
      <c r="M129" s="201">
        <v>44644</v>
      </c>
      <c r="N129" s="202"/>
      <c r="O129" s="201">
        <v>44644</v>
      </c>
      <c r="P129" s="201">
        <v>44644</v>
      </c>
      <c r="Q129" s="202"/>
      <c r="R129" s="200" t="s">
        <v>89</v>
      </c>
      <c r="S129" s="200"/>
      <c r="T129" s="200"/>
      <c r="U129" s="200"/>
      <c r="V129" s="205" t="s">
        <v>70</v>
      </c>
      <c r="W129" s="204">
        <f t="shared" si="5"/>
        <v>0.30304999999999999</v>
      </c>
      <c r="X129" s="200" t="s">
        <v>72</v>
      </c>
      <c r="Y129" s="200"/>
      <c r="Z129" s="333">
        <f t="shared" si="4"/>
        <v>0.30304999999999999</v>
      </c>
    </row>
    <row r="130" spans="1:26">
      <c r="A130" s="200">
        <v>475</v>
      </c>
      <c r="B130" s="200">
        <v>391901118</v>
      </c>
      <c r="C130" s="200" t="s">
        <v>72</v>
      </c>
      <c r="D130" s="200" t="s">
        <v>7537</v>
      </c>
      <c r="E130" s="200" t="s">
        <v>7545</v>
      </c>
      <c r="F130" s="200" t="s">
        <v>7546</v>
      </c>
      <c r="G130" s="200" t="s">
        <v>7547</v>
      </c>
      <c r="H130" s="200" t="s">
        <v>509</v>
      </c>
      <c r="I130" s="200">
        <v>49303155</v>
      </c>
      <c r="J130" s="200">
        <v>638</v>
      </c>
      <c r="K130" s="200">
        <v>22</v>
      </c>
      <c r="L130" s="201">
        <v>44644</v>
      </c>
      <c r="M130" s="201">
        <v>44644</v>
      </c>
      <c r="N130" s="202"/>
      <c r="O130" s="201">
        <v>44645</v>
      </c>
      <c r="P130" s="201">
        <v>44645</v>
      </c>
      <c r="Q130" s="202"/>
      <c r="R130" s="200" t="s">
        <v>89</v>
      </c>
      <c r="S130" s="200"/>
      <c r="T130" s="200"/>
      <c r="U130" s="200"/>
      <c r="V130" s="205" t="s">
        <v>70</v>
      </c>
      <c r="W130" s="204">
        <f t="shared" si="5"/>
        <v>0.30304999999999999</v>
      </c>
      <c r="X130" s="200" t="s">
        <v>72</v>
      </c>
      <c r="Y130" s="200"/>
      <c r="Z130" s="333">
        <f t="shared" si="4"/>
        <v>0.30304999999999999</v>
      </c>
    </row>
    <row r="131" spans="1:26">
      <c r="A131" s="200">
        <v>475</v>
      </c>
      <c r="B131" s="200">
        <v>391901547</v>
      </c>
      <c r="C131" s="200" t="s">
        <v>72</v>
      </c>
      <c r="D131" s="200" t="s">
        <v>7537</v>
      </c>
      <c r="E131" s="200" t="s">
        <v>7545</v>
      </c>
      <c r="F131" s="200" t="s">
        <v>7546</v>
      </c>
      <c r="G131" s="200" t="s">
        <v>7547</v>
      </c>
      <c r="H131" s="200" t="s">
        <v>509</v>
      </c>
      <c r="I131" s="200">
        <v>49303155</v>
      </c>
      <c r="J131" s="200">
        <v>638</v>
      </c>
      <c r="K131" s="200">
        <v>22</v>
      </c>
      <c r="L131" s="201">
        <v>44644</v>
      </c>
      <c r="M131" s="201">
        <v>44644</v>
      </c>
      <c r="N131" s="202"/>
      <c r="O131" s="201">
        <v>44645</v>
      </c>
      <c r="P131" s="201">
        <v>44645</v>
      </c>
      <c r="Q131" s="202"/>
      <c r="R131" s="200" t="s">
        <v>89</v>
      </c>
      <c r="S131" s="200"/>
      <c r="T131" s="200"/>
      <c r="U131" s="200"/>
      <c r="V131" s="205" t="s">
        <v>70</v>
      </c>
      <c r="W131" s="204">
        <f t="shared" si="5"/>
        <v>0.30304999999999999</v>
      </c>
      <c r="X131" s="200" t="s">
        <v>72</v>
      </c>
      <c r="Y131" s="200"/>
      <c r="Z131" s="333">
        <f t="shared" si="4"/>
        <v>0.30304999999999999</v>
      </c>
    </row>
    <row r="132" spans="1:26">
      <c r="A132" s="200">
        <v>480</v>
      </c>
      <c r="B132" s="200">
        <v>392892573</v>
      </c>
      <c r="C132" s="200" t="s">
        <v>72</v>
      </c>
      <c r="D132" s="200" t="s">
        <v>7537</v>
      </c>
      <c r="E132" s="200" t="s">
        <v>7606</v>
      </c>
      <c r="F132" s="200" t="s">
        <v>7607</v>
      </c>
      <c r="G132" s="200" t="s">
        <v>7608</v>
      </c>
      <c r="H132" s="200" t="s">
        <v>596</v>
      </c>
      <c r="I132" s="200">
        <v>49304156</v>
      </c>
      <c r="J132" s="200">
        <v>696</v>
      </c>
      <c r="K132" s="200">
        <v>24</v>
      </c>
      <c r="L132" s="201">
        <v>44644</v>
      </c>
      <c r="M132" s="201">
        <v>44644</v>
      </c>
      <c r="N132" s="202"/>
      <c r="O132" s="201">
        <v>44649</v>
      </c>
      <c r="P132" s="201">
        <v>44649</v>
      </c>
      <c r="Q132" s="202"/>
      <c r="R132" s="200" t="s">
        <v>89</v>
      </c>
      <c r="S132" s="200"/>
      <c r="T132" s="200" t="s">
        <v>116</v>
      </c>
      <c r="U132" s="203">
        <v>4486</v>
      </c>
      <c r="V132" s="200" t="s">
        <v>70</v>
      </c>
      <c r="W132" s="204">
        <f t="shared" si="5"/>
        <v>0.33407999999999999</v>
      </c>
      <c r="X132" s="200" t="s">
        <v>72</v>
      </c>
      <c r="Y132" s="200"/>
      <c r="Z132" s="333">
        <f t="shared" ref="Z132:Z195" si="6">A132*J132/10^6</f>
        <v>0.33407999999999999</v>
      </c>
    </row>
    <row r="133" spans="1:26">
      <c r="A133" s="200">
        <v>480</v>
      </c>
      <c r="B133" s="200">
        <v>392893341</v>
      </c>
      <c r="C133" s="200" t="s">
        <v>72</v>
      </c>
      <c r="D133" s="200" t="s">
        <v>7537</v>
      </c>
      <c r="E133" s="200" t="s">
        <v>7606</v>
      </c>
      <c r="F133" s="200" t="s">
        <v>7607</v>
      </c>
      <c r="G133" s="200" t="s">
        <v>7608</v>
      </c>
      <c r="H133" s="200" t="s">
        <v>596</v>
      </c>
      <c r="I133" s="200">
        <v>49304156</v>
      </c>
      <c r="J133" s="200">
        <v>696</v>
      </c>
      <c r="K133" s="200">
        <v>24</v>
      </c>
      <c r="L133" s="201">
        <v>44644</v>
      </c>
      <c r="M133" s="201">
        <v>44644</v>
      </c>
      <c r="N133" s="202"/>
      <c r="O133" s="201">
        <v>44649</v>
      </c>
      <c r="P133" s="201">
        <v>44649</v>
      </c>
      <c r="Q133" s="202"/>
      <c r="R133" s="200" t="s">
        <v>89</v>
      </c>
      <c r="S133" s="200"/>
      <c r="T133" s="200" t="s">
        <v>116</v>
      </c>
      <c r="U133" s="203">
        <v>4486</v>
      </c>
      <c r="V133" s="200" t="s">
        <v>70</v>
      </c>
      <c r="W133" s="204">
        <f t="shared" si="5"/>
        <v>0.33407999999999999</v>
      </c>
      <c r="X133" s="200" t="s">
        <v>72</v>
      </c>
      <c r="Y133" s="200"/>
      <c r="Z133" s="333">
        <f t="shared" si="6"/>
        <v>0.33407999999999999</v>
      </c>
    </row>
    <row r="134" spans="1:26">
      <c r="A134" s="200">
        <v>400</v>
      </c>
      <c r="B134" s="200">
        <v>392930356</v>
      </c>
      <c r="C134" s="200" t="s">
        <v>72</v>
      </c>
      <c r="D134" s="200" t="s">
        <v>7537</v>
      </c>
      <c r="E134" s="200" t="s">
        <v>525</v>
      </c>
      <c r="F134" s="200" t="s">
        <v>7609</v>
      </c>
      <c r="G134" s="200" t="s">
        <v>7610</v>
      </c>
      <c r="H134" s="200" t="s">
        <v>87</v>
      </c>
      <c r="I134" s="200">
        <v>49405140</v>
      </c>
      <c r="J134" s="200">
        <v>320</v>
      </c>
      <c r="K134" s="200">
        <v>10</v>
      </c>
      <c r="L134" s="201">
        <v>44644</v>
      </c>
      <c r="M134" s="201">
        <v>44644</v>
      </c>
      <c r="N134" s="202"/>
      <c r="O134" s="201">
        <v>44648</v>
      </c>
      <c r="P134" s="201">
        <v>44648</v>
      </c>
      <c r="Q134" s="202"/>
      <c r="R134" s="200" t="s">
        <v>89</v>
      </c>
      <c r="S134" s="200"/>
      <c r="T134" s="200"/>
      <c r="U134" s="200"/>
      <c r="V134" s="200" t="s">
        <v>70</v>
      </c>
      <c r="W134" s="204">
        <f t="shared" si="5"/>
        <v>0.128</v>
      </c>
      <c r="X134" s="200" t="s">
        <v>72</v>
      </c>
      <c r="Y134" s="200"/>
      <c r="Z134" s="333">
        <f t="shared" si="6"/>
        <v>0.128</v>
      </c>
    </row>
    <row r="135" spans="1:26">
      <c r="A135" s="200">
        <v>360</v>
      </c>
      <c r="B135" s="200">
        <v>392755411</v>
      </c>
      <c r="C135" s="200" t="s">
        <v>72</v>
      </c>
      <c r="D135" s="200" t="s">
        <v>7537</v>
      </c>
      <c r="E135" s="200" t="s">
        <v>190</v>
      </c>
      <c r="F135" s="200" t="s">
        <v>3228</v>
      </c>
      <c r="G135" s="200" t="s">
        <v>7611</v>
      </c>
      <c r="H135" s="200" t="s">
        <v>437</v>
      </c>
      <c r="I135" s="200">
        <v>49201132</v>
      </c>
      <c r="J135" s="200">
        <v>768</v>
      </c>
      <c r="K135" s="200">
        <v>24</v>
      </c>
      <c r="L135" s="201">
        <v>44644</v>
      </c>
      <c r="M135" s="201">
        <v>44644</v>
      </c>
      <c r="N135" s="202"/>
      <c r="O135" s="201">
        <v>44648</v>
      </c>
      <c r="P135" s="201">
        <v>44648</v>
      </c>
      <c r="Q135" s="202"/>
      <c r="R135" s="200" t="s">
        <v>89</v>
      </c>
      <c r="S135" s="200"/>
      <c r="T135" s="200" t="s">
        <v>116</v>
      </c>
      <c r="U135" s="203">
        <v>4397</v>
      </c>
      <c r="V135" s="200" t="s">
        <v>88</v>
      </c>
      <c r="W135" s="204">
        <f t="shared" si="5"/>
        <v>0.27648</v>
      </c>
      <c r="X135" s="200" t="s">
        <v>72</v>
      </c>
      <c r="Y135" s="200"/>
      <c r="Z135" s="333">
        <f t="shared" si="6"/>
        <v>0.27648</v>
      </c>
    </row>
    <row r="136" spans="1:26">
      <c r="A136" s="200">
        <v>400</v>
      </c>
      <c r="B136" s="200">
        <v>392930265</v>
      </c>
      <c r="C136" s="200" t="s">
        <v>72</v>
      </c>
      <c r="D136" s="200" t="s">
        <v>7537</v>
      </c>
      <c r="E136" s="200" t="s">
        <v>525</v>
      </c>
      <c r="F136" s="200" t="s">
        <v>7612</v>
      </c>
      <c r="G136" s="200" t="s">
        <v>7613</v>
      </c>
      <c r="H136" s="200" t="s">
        <v>87</v>
      </c>
      <c r="I136" s="200">
        <v>49405140</v>
      </c>
      <c r="J136" s="200">
        <v>64</v>
      </c>
      <c r="K136" s="200">
        <v>2</v>
      </c>
      <c r="L136" s="201">
        <v>44644</v>
      </c>
      <c r="M136" s="201">
        <v>44644</v>
      </c>
      <c r="N136" s="202"/>
      <c r="O136" s="201">
        <v>44648</v>
      </c>
      <c r="P136" s="201">
        <v>44648</v>
      </c>
      <c r="Q136" s="202"/>
      <c r="R136" s="200" t="s">
        <v>89</v>
      </c>
      <c r="S136" s="200" t="s">
        <v>7614</v>
      </c>
      <c r="T136" s="200"/>
      <c r="U136" s="200"/>
      <c r="V136" s="200" t="s">
        <v>70</v>
      </c>
      <c r="W136" s="204">
        <f t="shared" si="5"/>
        <v>2.5600000000000001E-2</v>
      </c>
      <c r="X136" s="200" t="s">
        <v>72</v>
      </c>
      <c r="Y136" s="200"/>
      <c r="Z136" s="333">
        <f t="shared" si="6"/>
        <v>2.5600000000000001E-2</v>
      </c>
    </row>
    <row r="137" spans="1:26">
      <c r="A137" s="200">
        <v>400</v>
      </c>
      <c r="B137" s="200">
        <v>392930265</v>
      </c>
      <c r="C137" s="200" t="s">
        <v>72</v>
      </c>
      <c r="D137" s="200" t="s">
        <v>7537</v>
      </c>
      <c r="E137" s="200" t="s">
        <v>525</v>
      </c>
      <c r="F137" s="200" t="s">
        <v>7612</v>
      </c>
      <c r="G137" s="200" t="s">
        <v>7613</v>
      </c>
      <c r="H137" s="200" t="s">
        <v>87</v>
      </c>
      <c r="I137" s="200">
        <v>49403140</v>
      </c>
      <c r="J137" s="200">
        <v>64</v>
      </c>
      <c r="K137" s="200">
        <v>2</v>
      </c>
      <c r="L137" s="201">
        <v>44644</v>
      </c>
      <c r="M137" s="201">
        <v>44644</v>
      </c>
      <c r="N137" s="202"/>
      <c r="O137" s="201">
        <v>44648</v>
      </c>
      <c r="P137" s="201">
        <v>44648</v>
      </c>
      <c r="Q137" s="202"/>
      <c r="R137" s="200" t="s">
        <v>89</v>
      </c>
      <c r="S137" s="200"/>
      <c r="T137" s="200"/>
      <c r="U137" s="200"/>
      <c r="V137" s="200" t="s">
        <v>70</v>
      </c>
      <c r="W137" s="204"/>
      <c r="X137" s="200" t="s">
        <v>72</v>
      </c>
      <c r="Y137" s="200"/>
      <c r="Z137" s="333">
        <f t="shared" si="6"/>
        <v>2.5600000000000001E-2</v>
      </c>
    </row>
    <row r="138" spans="1:26">
      <c r="A138" s="200">
        <v>400</v>
      </c>
      <c r="B138" s="200">
        <v>392930265</v>
      </c>
      <c r="C138" s="200" t="s">
        <v>72</v>
      </c>
      <c r="D138" s="200" t="s">
        <v>7537</v>
      </c>
      <c r="E138" s="200" t="s">
        <v>525</v>
      </c>
      <c r="F138" s="200" t="s">
        <v>7612</v>
      </c>
      <c r="G138" s="200" t="s">
        <v>7613</v>
      </c>
      <c r="H138" s="200" t="s">
        <v>87</v>
      </c>
      <c r="I138" s="200">
        <v>49403540</v>
      </c>
      <c r="J138" s="200">
        <v>192</v>
      </c>
      <c r="K138" s="200">
        <v>6</v>
      </c>
      <c r="L138" s="201">
        <v>44644</v>
      </c>
      <c r="M138" s="201">
        <v>44644</v>
      </c>
      <c r="N138" s="202"/>
      <c r="O138" s="201">
        <v>44649</v>
      </c>
      <c r="P138" s="201">
        <v>44649</v>
      </c>
      <c r="Q138" s="202"/>
      <c r="R138" s="200" t="s">
        <v>89</v>
      </c>
      <c r="S138" s="200"/>
      <c r="T138" s="200"/>
      <c r="U138" s="200"/>
      <c r="V138" s="200" t="s">
        <v>70</v>
      </c>
      <c r="W138" s="204">
        <f t="shared" ref="W138:W201" si="7">A138*J138/10^6</f>
        <v>7.6799999999999993E-2</v>
      </c>
      <c r="X138" s="200" t="s">
        <v>72</v>
      </c>
      <c r="Y138" s="200"/>
      <c r="Z138" s="333">
        <f t="shared" si="6"/>
        <v>7.6799999999999993E-2</v>
      </c>
    </row>
    <row r="139" spans="1:26">
      <c r="A139" s="200">
        <v>360</v>
      </c>
      <c r="B139" s="200">
        <v>393072983</v>
      </c>
      <c r="C139" s="200" t="s">
        <v>72</v>
      </c>
      <c r="D139" s="200" t="s">
        <v>7537</v>
      </c>
      <c r="E139" s="200" t="s">
        <v>536</v>
      </c>
      <c r="F139" s="200" t="s">
        <v>7615</v>
      </c>
      <c r="G139" s="200" t="s">
        <v>7616</v>
      </c>
      <c r="H139" s="200" t="s">
        <v>479</v>
      </c>
      <c r="I139" s="200">
        <v>49204132</v>
      </c>
      <c r="J139" s="200">
        <v>676</v>
      </c>
      <c r="K139" s="200">
        <v>26</v>
      </c>
      <c r="L139" s="201">
        <v>44645</v>
      </c>
      <c r="M139" s="201">
        <v>44645</v>
      </c>
      <c r="N139" s="202"/>
      <c r="O139" s="201">
        <v>44648</v>
      </c>
      <c r="P139" s="201">
        <v>44648</v>
      </c>
      <c r="Q139" s="202"/>
      <c r="R139" s="200" t="s">
        <v>89</v>
      </c>
      <c r="S139" s="200"/>
      <c r="T139" s="200" t="s">
        <v>147</v>
      </c>
      <c r="U139" s="203">
        <v>5580</v>
      </c>
      <c r="V139" s="200" t="s">
        <v>88</v>
      </c>
      <c r="W139" s="204">
        <f t="shared" si="7"/>
        <v>0.24335999999999999</v>
      </c>
      <c r="X139" s="200" t="s">
        <v>72</v>
      </c>
      <c r="Y139" s="200"/>
      <c r="Z139" s="333">
        <f t="shared" si="6"/>
        <v>0.24335999999999999</v>
      </c>
    </row>
    <row r="140" spans="1:26">
      <c r="A140" s="200">
        <v>360</v>
      </c>
      <c r="B140" s="200">
        <v>393073257</v>
      </c>
      <c r="C140" s="200" t="s">
        <v>72</v>
      </c>
      <c r="D140" s="200" t="s">
        <v>7537</v>
      </c>
      <c r="E140" s="200" t="s">
        <v>536</v>
      </c>
      <c r="F140" s="200" t="s">
        <v>7615</v>
      </c>
      <c r="G140" s="200" t="s">
        <v>7616</v>
      </c>
      <c r="H140" s="200" t="s">
        <v>479</v>
      </c>
      <c r="I140" s="200">
        <v>49204132</v>
      </c>
      <c r="J140" s="200">
        <v>676</v>
      </c>
      <c r="K140" s="200">
        <v>26</v>
      </c>
      <c r="L140" s="201">
        <v>44645</v>
      </c>
      <c r="M140" s="201">
        <v>44645</v>
      </c>
      <c r="N140" s="202"/>
      <c r="O140" s="201">
        <v>44650</v>
      </c>
      <c r="P140" s="201">
        <v>44650</v>
      </c>
      <c r="Q140" s="202"/>
      <c r="R140" s="200" t="s">
        <v>89</v>
      </c>
      <c r="S140" s="200"/>
      <c r="T140" s="200" t="s">
        <v>147</v>
      </c>
      <c r="U140" s="203">
        <v>5580</v>
      </c>
      <c r="V140" s="200" t="s">
        <v>88</v>
      </c>
      <c r="W140" s="204">
        <f t="shared" si="7"/>
        <v>0.24335999999999999</v>
      </c>
      <c r="X140" s="200" t="s">
        <v>72</v>
      </c>
      <c r="Y140" s="200"/>
      <c r="Z140" s="333">
        <f t="shared" si="6"/>
        <v>0.24335999999999999</v>
      </c>
    </row>
    <row r="141" spans="1:26">
      <c r="A141" s="200">
        <v>475</v>
      </c>
      <c r="B141" s="200">
        <v>393067618</v>
      </c>
      <c r="C141" s="200" t="s">
        <v>72</v>
      </c>
      <c r="D141" s="200" t="s">
        <v>7537</v>
      </c>
      <c r="E141" s="200" t="s">
        <v>5874</v>
      </c>
      <c r="F141" s="200" t="s">
        <v>7574</v>
      </c>
      <c r="G141" s="200" t="s">
        <v>7575</v>
      </c>
      <c r="H141" s="200" t="s">
        <v>134</v>
      </c>
      <c r="I141" s="200">
        <v>49303155</v>
      </c>
      <c r="J141" s="200">
        <v>638</v>
      </c>
      <c r="K141" s="200">
        <v>22</v>
      </c>
      <c r="L141" s="201">
        <v>44645</v>
      </c>
      <c r="M141" s="201">
        <v>44645</v>
      </c>
      <c r="N141" s="202"/>
      <c r="O141" s="201">
        <v>44648</v>
      </c>
      <c r="P141" s="201">
        <v>44648</v>
      </c>
      <c r="Q141" s="202"/>
      <c r="R141" s="200" t="s">
        <v>89</v>
      </c>
      <c r="S141" s="200"/>
      <c r="T141" s="200" t="s">
        <v>147</v>
      </c>
      <c r="U141" s="203">
        <v>4401</v>
      </c>
      <c r="V141" s="200" t="s">
        <v>70</v>
      </c>
      <c r="W141" s="204">
        <f t="shared" si="7"/>
        <v>0.30304999999999999</v>
      </c>
      <c r="X141" s="200" t="s">
        <v>72</v>
      </c>
      <c r="Y141" s="200"/>
      <c r="Z141" s="333">
        <f t="shared" si="6"/>
        <v>0.30304999999999999</v>
      </c>
    </row>
    <row r="142" spans="1:26">
      <c r="A142" s="200">
        <v>475</v>
      </c>
      <c r="B142" s="200">
        <v>393067866</v>
      </c>
      <c r="C142" s="200" t="s">
        <v>72</v>
      </c>
      <c r="D142" s="200" t="s">
        <v>7537</v>
      </c>
      <c r="E142" s="200" t="s">
        <v>5874</v>
      </c>
      <c r="F142" s="200" t="s">
        <v>7574</v>
      </c>
      <c r="G142" s="200" t="s">
        <v>7575</v>
      </c>
      <c r="H142" s="200" t="s">
        <v>134</v>
      </c>
      <c r="I142" s="200">
        <v>49303155</v>
      </c>
      <c r="J142" s="200">
        <v>638</v>
      </c>
      <c r="K142" s="200">
        <v>22</v>
      </c>
      <c r="L142" s="201">
        <v>44645</v>
      </c>
      <c r="M142" s="201">
        <v>44645</v>
      </c>
      <c r="N142" s="202"/>
      <c r="O142" s="201">
        <v>44648</v>
      </c>
      <c r="P142" s="201">
        <v>44648</v>
      </c>
      <c r="Q142" s="202"/>
      <c r="R142" s="200" t="s">
        <v>89</v>
      </c>
      <c r="S142" s="200"/>
      <c r="T142" s="200" t="s">
        <v>147</v>
      </c>
      <c r="U142" s="203">
        <v>4401</v>
      </c>
      <c r="V142" s="200" t="s">
        <v>70</v>
      </c>
      <c r="W142" s="204">
        <f t="shared" si="7"/>
        <v>0.30304999999999999</v>
      </c>
      <c r="X142" s="200" t="s">
        <v>72</v>
      </c>
      <c r="Y142" s="200"/>
      <c r="Z142" s="333">
        <f t="shared" si="6"/>
        <v>0.30304999999999999</v>
      </c>
    </row>
    <row r="143" spans="1:26">
      <c r="A143" s="200">
        <v>475</v>
      </c>
      <c r="B143" s="200">
        <v>393068050</v>
      </c>
      <c r="C143" s="200" t="s">
        <v>72</v>
      </c>
      <c r="D143" s="200" t="s">
        <v>7537</v>
      </c>
      <c r="E143" s="200" t="s">
        <v>5874</v>
      </c>
      <c r="F143" s="200" t="s">
        <v>7574</v>
      </c>
      <c r="G143" s="200" t="s">
        <v>7575</v>
      </c>
      <c r="H143" s="200" t="s">
        <v>134</v>
      </c>
      <c r="I143" s="200">
        <v>49303155</v>
      </c>
      <c r="J143" s="200">
        <v>638</v>
      </c>
      <c r="K143" s="200">
        <v>22</v>
      </c>
      <c r="L143" s="201">
        <v>44645</v>
      </c>
      <c r="M143" s="201">
        <v>44645</v>
      </c>
      <c r="N143" s="202"/>
      <c r="O143" s="201">
        <v>44648</v>
      </c>
      <c r="P143" s="201">
        <v>44648</v>
      </c>
      <c r="Q143" s="202"/>
      <c r="R143" s="200" t="s">
        <v>89</v>
      </c>
      <c r="S143" s="200"/>
      <c r="T143" s="200" t="s">
        <v>147</v>
      </c>
      <c r="U143" s="203">
        <v>4401</v>
      </c>
      <c r="V143" s="200" t="s">
        <v>70</v>
      </c>
      <c r="W143" s="204">
        <f t="shared" si="7"/>
        <v>0.30304999999999999</v>
      </c>
      <c r="X143" s="200" t="s">
        <v>72</v>
      </c>
      <c r="Y143" s="200"/>
      <c r="Z143" s="333">
        <f t="shared" si="6"/>
        <v>0.30304999999999999</v>
      </c>
    </row>
    <row r="144" spans="1:26">
      <c r="A144" s="200">
        <v>475</v>
      </c>
      <c r="B144" s="200">
        <v>393068377</v>
      </c>
      <c r="C144" s="200" t="s">
        <v>72</v>
      </c>
      <c r="D144" s="200" t="s">
        <v>7537</v>
      </c>
      <c r="E144" s="200" t="s">
        <v>5874</v>
      </c>
      <c r="F144" s="200" t="s">
        <v>7574</v>
      </c>
      <c r="G144" s="200" t="s">
        <v>7575</v>
      </c>
      <c r="H144" s="200" t="s">
        <v>134</v>
      </c>
      <c r="I144" s="200">
        <v>49303155</v>
      </c>
      <c r="J144" s="200">
        <v>638</v>
      </c>
      <c r="K144" s="200">
        <v>22</v>
      </c>
      <c r="L144" s="201">
        <v>44645</v>
      </c>
      <c r="M144" s="201">
        <v>44645</v>
      </c>
      <c r="N144" s="202"/>
      <c r="O144" s="201">
        <v>44648</v>
      </c>
      <c r="P144" s="201">
        <v>44648</v>
      </c>
      <c r="Q144" s="202"/>
      <c r="R144" s="200" t="s">
        <v>89</v>
      </c>
      <c r="S144" s="200"/>
      <c r="T144" s="200" t="s">
        <v>147</v>
      </c>
      <c r="U144" s="203">
        <v>4401</v>
      </c>
      <c r="V144" s="200" t="s">
        <v>70</v>
      </c>
      <c r="W144" s="204">
        <f t="shared" si="7"/>
        <v>0.30304999999999999</v>
      </c>
      <c r="X144" s="200" t="s">
        <v>72</v>
      </c>
      <c r="Y144" s="200"/>
      <c r="Z144" s="333">
        <f t="shared" si="6"/>
        <v>0.30304999999999999</v>
      </c>
    </row>
    <row r="145" spans="1:26">
      <c r="A145" s="200">
        <v>475</v>
      </c>
      <c r="B145" s="200">
        <v>393068787</v>
      </c>
      <c r="C145" s="200" t="s">
        <v>72</v>
      </c>
      <c r="D145" s="200" t="s">
        <v>7537</v>
      </c>
      <c r="E145" s="200" t="s">
        <v>5874</v>
      </c>
      <c r="F145" s="200" t="s">
        <v>7574</v>
      </c>
      <c r="G145" s="200" t="s">
        <v>7575</v>
      </c>
      <c r="H145" s="200" t="s">
        <v>134</v>
      </c>
      <c r="I145" s="200">
        <v>49303155</v>
      </c>
      <c r="J145" s="200">
        <v>638</v>
      </c>
      <c r="K145" s="200">
        <v>22</v>
      </c>
      <c r="L145" s="201">
        <v>44645</v>
      </c>
      <c r="M145" s="201">
        <v>44645</v>
      </c>
      <c r="N145" s="202"/>
      <c r="O145" s="201">
        <v>44648</v>
      </c>
      <c r="P145" s="201">
        <v>44648</v>
      </c>
      <c r="Q145" s="202"/>
      <c r="R145" s="200" t="s">
        <v>89</v>
      </c>
      <c r="S145" s="200"/>
      <c r="T145" s="200" t="s">
        <v>147</v>
      </c>
      <c r="U145" s="203">
        <v>4401</v>
      </c>
      <c r="V145" s="200" t="s">
        <v>70</v>
      </c>
      <c r="W145" s="204">
        <f t="shared" si="7"/>
        <v>0.30304999999999999</v>
      </c>
      <c r="X145" s="200" t="s">
        <v>72</v>
      </c>
      <c r="Y145" s="200"/>
      <c r="Z145" s="333">
        <f t="shared" si="6"/>
        <v>0.30304999999999999</v>
      </c>
    </row>
    <row r="146" spans="1:26">
      <c r="A146" s="200">
        <v>475</v>
      </c>
      <c r="B146" s="200">
        <v>392928727</v>
      </c>
      <c r="C146" s="200" t="s">
        <v>72</v>
      </c>
      <c r="D146" s="200" t="s">
        <v>7537</v>
      </c>
      <c r="E146" s="200" t="s">
        <v>5874</v>
      </c>
      <c r="F146" s="200" t="s">
        <v>7574</v>
      </c>
      <c r="G146" s="200" t="s">
        <v>7575</v>
      </c>
      <c r="H146" s="200" t="s">
        <v>134</v>
      </c>
      <c r="I146" s="200">
        <v>49303155</v>
      </c>
      <c r="J146" s="200">
        <v>638</v>
      </c>
      <c r="K146" s="200">
        <v>22</v>
      </c>
      <c r="L146" s="201">
        <v>44645</v>
      </c>
      <c r="M146" s="201">
        <v>44645</v>
      </c>
      <c r="N146" s="202"/>
      <c r="O146" s="201">
        <v>44646</v>
      </c>
      <c r="P146" s="201">
        <v>44646</v>
      </c>
      <c r="Q146" s="202"/>
      <c r="R146" s="200" t="s">
        <v>89</v>
      </c>
      <c r="S146" s="200"/>
      <c r="T146" s="200" t="s">
        <v>147</v>
      </c>
      <c r="U146" s="203">
        <v>4412</v>
      </c>
      <c r="V146" s="200" t="s">
        <v>70</v>
      </c>
      <c r="W146" s="204">
        <f t="shared" si="7"/>
        <v>0.30304999999999999</v>
      </c>
      <c r="X146" s="200" t="s">
        <v>72</v>
      </c>
      <c r="Y146" s="200"/>
      <c r="Z146" s="333">
        <f t="shared" si="6"/>
        <v>0.30304999999999999</v>
      </c>
    </row>
    <row r="147" spans="1:26">
      <c r="A147" s="200">
        <v>360</v>
      </c>
      <c r="B147" s="200">
        <v>392882249</v>
      </c>
      <c r="C147" s="200" t="s">
        <v>72</v>
      </c>
      <c r="D147" s="200" t="s">
        <v>7537</v>
      </c>
      <c r="E147" s="200" t="s">
        <v>195</v>
      </c>
      <c r="F147" s="200" t="s">
        <v>7617</v>
      </c>
      <c r="G147" s="200" t="s">
        <v>7618</v>
      </c>
      <c r="H147" s="200" t="s">
        <v>437</v>
      </c>
      <c r="I147" s="200">
        <v>49201132</v>
      </c>
      <c r="J147" s="200">
        <v>832</v>
      </c>
      <c r="K147" s="200">
        <v>26</v>
      </c>
      <c r="L147" s="201">
        <v>44645</v>
      </c>
      <c r="M147" s="201">
        <v>44645</v>
      </c>
      <c r="N147" s="202"/>
      <c r="O147" s="201">
        <v>44649</v>
      </c>
      <c r="P147" s="201">
        <v>44649</v>
      </c>
      <c r="Q147" s="202"/>
      <c r="R147" s="200" t="s">
        <v>89</v>
      </c>
      <c r="S147" s="200"/>
      <c r="T147" s="200"/>
      <c r="U147" s="203"/>
      <c r="V147" s="200" t="s">
        <v>88</v>
      </c>
      <c r="W147" s="204">
        <f t="shared" si="7"/>
        <v>0.29952000000000001</v>
      </c>
      <c r="X147" s="200" t="s">
        <v>72</v>
      </c>
      <c r="Y147" s="200"/>
      <c r="Z147" s="333">
        <f t="shared" si="6"/>
        <v>0.29952000000000001</v>
      </c>
    </row>
    <row r="148" spans="1:26">
      <c r="A148" s="200">
        <v>360</v>
      </c>
      <c r="B148" s="200">
        <v>393077145</v>
      </c>
      <c r="C148" s="200" t="s">
        <v>72</v>
      </c>
      <c r="D148" s="200" t="s">
        <v>7537</v>
      </c>
      <c r="E148" s="200" t="s">
        <v>1069</v>
      </c>
      <c r="F148" s="200" t="s">
        <v>7619</v>
      </c>
      <c r="G148" s="200" t="s">
        <v>7620</v>
      </c>
      <c r="H148" s="200" t="s">
        <v>437</v>
      </c>
      <c r="I148" s="200">
        <v>49201132</v>
      </c>
      <c r="J148" s="200">
        <v>768</v>
      </c>
      <c r="K148" s="200">
        <v>24</v>
      </c>
      <c r="L148" s="201">
        <v>44645</v>
      </c>
      <c r="M148" s="201">
        <v>44645</v>
      </c>
      <c r="N148" s="202"/>
      <c r="O148" s="201">
        <v>44648</v>
      </c>
      <c r="P148" s="201">
        <v>44648</v>
      </c>
      <c r="Q148" s="202"/>
      <c r="R148" s="200" t="s">
        <v>89</v>
      </c>
      <c r="S148" s="200"/>
      <c r="T148" s="200" t="s">
        <v>147</v>
      </c>
      <c r="U148" s="203">
        <v>3552</v>
      </c>
      <c r="V148" s="200" t="s">
        <v>70</v>
      </c>
      <c r="W148" s="204">
        <f t="shared" si="7"/>
        <v>0.27648</v>
      </c>
      <c r="X148" s="200" t="s">
        <v>72</v>
      </c>
      <c r="Y148" s="200"/>
      <c r="Z148" s="333">
        <f t="shared" si="6"/>
        <v>0.27648</v>
      </c>
    </row>
    <row r="149" spans="1:26">
      <c r="A149" s="200">
        <v>360</v>
      </c>
      <c r="B149" s="200">
        <v>393077073</v>
      </c>
      <c r="C149" s="200" t="s">
        <v>72</v>
      </c>
      <c r="D149" s="200" t="s">
        <v>7537</v>
      </c>
      <c r="E149" s="200" t="s">
        <v>1069</v>
      </c>
      <c r="F149" s="200" t="s">
        <v>7619</v>
      </c>
      <c r="G149" s="200" t="s">
        <v>7620</v>
      </c>
      <c r="H149" s="200" t="s">
        <v>437</v>
      </c>
      <c r="I149" s="200">
        <v>49201132</v>
      </c>
      <c r="J149" s="200">
        <v>768</v>
      </c>
      <c r="K149" s="200">
        <v>24</v>
      </c>
      <c r="L149" s="201">
        <v>44645</v>
      </c>
      <c r="M149" s="201">
        <v>44645</v>
      </c>
      <c r="N149" s="202"/>
      <c r="O149" s="201">
        <v>44648</v>
      </c>
      <c r="P149" s="201">
        <v>44648</v>
      </c>
      <c r="Q149" s="202"/>
      <c r="R149" s="200" t="s">
        <v>89</v>
      </c>
      <c r="S149" s="200"/>
      <c r="T149" s="200" t="s">
        <v>147</v>
      </c>
      <c r="U149" s="203">
        <v>3552</v>
      </c>
      <c r="V149" s="200" t="s">
        <v>70</v>
      </c>
      <c r="W149" s="204">
        <f t="shared" si="7"/>
        <v>0.27648</v>
      </c>
      <c r="X149" s="200" t="s">
        <v>72</v>
      </c>
      <c r="Y149" s="200"/>
      <c r="Z149" s="333">
        <f t="shared" si="6"/>
        <v>0.27648</v>
      </c>
    </row>
    <row r="150" spans="1:26">
      <c r="A150" s="200">
        <v>480</v>
      </c>
      <c r="B150" s="200" t="s">
        <v>7621</v>
      </c>
      <c r="C150" s="200" t="s">
        <v>72</v>
      </c>
      <c r="D150" s="200" t="s">
        <v>7537</v>
      </c>
      <c r="E150" s="200" t="s">
        <v>122</v>
      </c>
      <c r="F150" s="200" t="s">
        <v>123</v>
      </c>
      <c r="G150" s="200" t="s">
        <v>7548</v>
      </c>
      <c r="H150" s="200" t="s">
        <v>69</v>
      </c>
      <c r="I150" s="200">
        <v>49303156</v>
      </c>
      <c r="J150" s="200">
        <v>406</v>
      </c>
      <c r="K150" s="200">
        <v>14</v>
      </c>
      <c r="L150" s="201">
        <v>44645</v>
      </c>
      <c r="M150" s="201">
        <v>44645</v>
      </c>
      <c r="N150" s="202"/>
      <c r="O150" s="201">
        <v>44648</v>
      </c>
      <c r="P150" s="201">
        <v>44648</v>
      </c>
      <c r="Q150" s="202"/>
      <c r="R150" s="200" t="s">
        <v>89</v>
      </c>
      <c r="S150" s="200"/>
      <c r="T150" s="200" t="s">
        <v>147</v>
      </c>
      <c r="U150" s="203">
        <v>2197</v>
      </c>
      <c r="V150" s="205" t="s">
        <v>88</v>
      </c>
      <c r="W150" s="204">
        <f t="shared" si="7"/>
        <v>0.19488</v>
      </c>
      <c r="X150" s="200" t="s">
        <v>72</v>
      </c>
      <c r="Y150" s="200"/>
      <c r="Z150" s="333">
        <f t="shared" si="6"/>
        <v>0.19488</v>
      </c>
    </row>
    <row r="151" spans="1:26">
      <c r="A151" s="200">
        <v>480</v>
      </c>
      <c r="B151" s="200">
        <v>392461840</v>
      </c>
      <c r="C151" s="200" t="s">
        <v>72</v>
      </c>
      <c r="D151" s="200" t="s">
        <v>7537</v>
      </c>
      <c r="E151" s="200" t="s">
        <v>7552</v>
      </c>
      <c r="F151" s="200" t="s">
        <v>7553</v>
      </c>
      <c r="G151" s="200">
        <v>177272</v>
      </c>
      <c r="H151" s="200" t="s">
        <v>692</v>
      </c>
      <c r="I151" s="200">
        <v>49301156</v>
      </c>
      <c r="J151" s="200">
        <v>638</v>
      </c>
      <c r="K151" s="200">
        <f>J151/29</f>
        <v>22</v>
      </c>
      <c r="L151" s="201">
        <v>44645</v>
      </c>
      <c r="M151" s="201">
        <v>44645</v>
      </c>
      <c r="N151" s="202"/>
      <c r="O151" s="201">
        <v>44648</v>
      </c>
      <c r="P151" s="201">
        <v>44648</v>
      </c>
      <c r="Q151" s="202"/>
      <c r="R151" s="200" t="s">
        <v>89</v>
      </c>
      <c r="S151" s="200" t="s">
        <v>7554</v>
      </c>
      <c r="T151" s="200" t="s">
        <v>116</v>
      </c>
      <c r="U151" s="203">
        <v>2972</v>
      </c>
      <c r="V151" s="205" t="s">
        <v>88</v>
      </c>
      <c r="W151" s="204">
        <f t="shared" si="7"/>
        <v>0.30624000000000001</v>
      </c>
      <c r="X151" s="200" t="s">
        <v>72</v>
      </c>
      <c r="Y151" s="200"/>
      <c r="Z151" s="333">
        <f t="shared" si="6"/>
        <v>0.30624000000000001</v>
      </c>
    </row>
    <row r="152" spans="1:26">
      <c r="A152" s="200">
        <v>480</v>
      </c>
      <c r="B152" s="200">
        <v>392461994</v>
      </c>
      <c r="C152" s="200" t="s">
        <v>72</v>
      </c>
      <c r="D152" s="200" t="s">
        <v>7537</v>
      </c>
      <c r="E152" s="200" t="s">
        <v>7552</v>
      </c>
      <c r="F152" s="200" t="s">
        <v>7553</v>
      </c>
      <c r="G152" s="200">
        <v>177272</v>
      </c>
      <c r="H152" s="200" t="s">
        <v>692</v>
      </c>
      <c r="I152" s="200">
        <v>49301156</v>
      </c>
      <c r="J152" s="200">
        <v>638</v>
      </c>
      <c r="K152" s="200">
        <f>J152/29</f>
        <v>22</v>
      </c>
      <c r="L152" s="201">
        <v>44645</v>
      </c>
      <c r="M152" s="201">
        <v>44645</v>
      </c>
      <c r="N152" s="202"/>
      <c r="O152" s="201">
        <v>44648</v>
      </c>
      <c r="P152" s="201">
        <v>44648</v>
      </c>
      <c r="Q152" s="202"/>
      <c r="R152" s="200" t="s">
        <v>89</v>
      </c>
      <c r="S152" s="200" t="s">
        <v>7554</v>
      </c>
      <c r="T152" s="200" t="s">
        <v>116</v>
      </c>
      <c r="U152" s="203">
        <v>2972</v>
      </c>
      <c r="V152" s="205" t="s">
        <v>88</v>
      </c>
      <c r="W152" s="204">
        <f t="shared" si="7"/>
        <v>0.30624000000000001</v>
      </c>
      <c r="X152" s="200" t="s">
        <v>72</v>
      </c>
      <c r="Y152" s="200"/>
      <c r="Z152" s="333">
        <f t="shared" si="6"/>
        <v>0.30624000000000001</v>
      </c>
    </row>
    <row r="153" spans="1:26">
      <c r="A153" s="200">
        <v>480</v>
      </c>
      <c r="B153" s="200">
        <v>392462117</v>
      </c>
      <c r="C153" s="200" t="s">
        <v>72</v>
      </c>
      <c r="D153" s="200" t="s">
        <v>7537</v>
      </c>
      <c r="E153" s="200" t="s">
        <v>7552</v>
      </c>
      <c r="F153" s="200" t="s">
        <v>7553</v>
      </c>
      <c r="G153" s="200">
        <v>177272</v>
      </c>
      <c r="H153" s="200" t="s">
        <v>692</v>
      </c>
      <c r="I153" s="200">
        <v>49301156</v>
      </c>
      <c r="J153" s="200">
        <v>638</v>
      </c>
      <c r="K153" s="200">
        <f>J153/29</f>
        <v>22</v>
      </c>
      <c r="L153" s="201">
        <v>44645</v>
      </c>
      <c r="M153" s="201">
        <v>44645</v>
      </c>
      <c r="N153" s="202"/>
      <c r="O153" s="201">
        <v>44648</v>
      </c>
      <c r="P153" s="201">
        <v>44648</v>
      </c>
      <c r="Q153" s="202"/>
      <c r="R153" s="200" t="s">
        <v>89</v>
      </c>
      <c r="S153" s="200" t="s">
        <v>7554</v>
      </c>
      <c r="T153" s="200" t="s">
        <v>116</v>
      </c>
      <c r="U153" s="203">
        <v>2972</v>
      </c>
      <c r="V153" s="205" t="s">
        <v>88</v>
      </c>
      <c r="W153" s="204">
        <f t="shared" si="7"/>
        <v>0.30624000000000001</v>
      </c>
      <c r="X153" s="200" t="s">
        <v>72</v>
      </c>
      <c r="Y153" s="200"/>
      <c r="Z153" s="333">
        <f t="shared" si="6"/>
        <v>0.30624000000000001</v>
      </c>
    </row>
    <row r="154" spans="1:26">
      <c r="A154" s="200">
        <v>480</v>
      </c>
      <c r="B154" s="200">
        <v>392462251</v>
      </c>
      <c r="C154" s="200" t="s">
        <v>72</v>
      </c>
      <c r="D154" s="200" t="s">
        <v>7537</v>
      </c>
      <c r="E154" s="200" t="s">
        <v>7552</v>
      </c>
      <c r="F154" s="200" t="s">
        <v>7553</v>
      </c>
      <c r="G154" s="200">
        <v>177272</v>
      </c>
      <c r="H154" s="200" t="s">
        <v>692</v>
      </c>
      <c r="I154" s="200">
        <v>49301156</v>
      </c>
      <c r="J154" s="200">
        <v>638</v>
      </c>
      <c r="K154" s="200">
        <f>J154/29</f>
        <v>22</v>
      </c>
      <c r="L154" s="201">
        <v>44645</v>
      </c>
      <c r="M154" s="201">
        <v>44645</v>
      </c>
      <c r="N154" s="202"/>
      <c r="O154" s="201">
        <v>44648</v>
      </c>
      <c r="P154" s="201">
        <v>44648</v>
      </c>
      <c r="Q154" s="202"/>
      <c r="R154" s="200" t="s">
        <v>89</v>
      </c>
      <c r="S154" s="200" t="s">
        <v>7554</v>
      </c>
      <c r="T154" s="200" t="s">
        <v>116</v>
      </c>
      <c r="U154" s="203">
        <v>2972</v>
      </c>
      <c r="V154" s="205" t="s">
        <v>88</v>
      </c>
      <c r="W154" s="204">
        <f t="shared" si="7"/>
        <v>0.30624000000000001</v>
      </c>
      <c r="X154" s="200" t="s">
        <v>72</v>
      </c>
      <c r="Y154" s="200"/>
      <c r="Z154" s="333">
        <f t="shared" si="6"/>
        <v>0.30624000000000001</v>
      </c>
    </row>
    <row r="155" spans="1:26">
      <c r="A155" s="200">
        <v>400</v>
      </c>
      <c r="B155" s="200">
        <v>392931031</v>
      </c>
      <c r="C155" s="200" t="s">
        <v>72</v>
      </c>
      <c r="D155" s="200" t="s">
        <v>7537</v>
      </c>
      <c r="E155" s="200" t="s">
        <v>525</v>
      </c>
      <c r="F155" s="200" t="s">
        <v>7622</v>
      </c>
      <c r="G155" s="200" t="s">
        <v>2181</v>
      </c>
      <c r="H155" s="200" t="s">
        <v>87</v>
      </c>
      <c r="I155" s="200">
        <v>49403540</v>
      </c>
      <c r="J155" s="200">
        <v>768</v>
      </c>
      <c r="K155" s="200">
        <v>24</v>
      </c>
      <c r="L155" s="201">
        <v>44645</v>
      </c>
      <c r="M155" s="201">
        <v>44645</v>
      </c>
      <c r="N155" s="202"/>
      <c r="O155" s="201">
        <v>44648</v>
      </c>
      <c r="P155" s="201">
        <v>44648</v>
      </c>
      <c r="Q155" s="202"/>
      <c r="R155" s="200" t="s">
        <v>89</v>
      </c>
      <c r="S155" s="200"/>
      <c r="T155" s="200"/>
      <c r="U155" s="200"/>
      <c r="V155" s="200" t="s">
        <v>70</v>
      </c>
      <c r="W155" s="204">
        <f t="shared" si="7"/>
        <v>0.30719999999999997</v>
      </c>
      <c r="X155" s="200" t="s">
        <v>72</v>
      </c>
      <c r="Y155" s="200"/>
      <c r="Z155" s="333">
        <f t="shared" si="6"/>
        <v>0.30719999999999997</v>
      </c>
    </row>
    <row r="156" spans="1:26">
      <c r="A156" s="200">
        <v>360</v>
      </c>
      <c r="B156" s="200">
        <v>393127901</v>
      </c>
      <c r="C156" s="200" t="s">
        <v>72</v>
      </c>
      <c r="D156" s="200" t="s">
        <v>7537</v>
      </c>
      <c r="E156" s="200" t="s">
        <v>195</v>
      </c>
      <c r="F156" s="200" t="s">
        <v>7623</v>
      </c>
      <c r="G156" s="200" t="s">
        <v>7624</v>
      </c>
      <c r="H156" s="200" t="s">
        <v>479</v>
      </c>
      <c r="I156" s="200">
        <v>49204132</v>
      </c>
      <c r="J156" s="200">
        <v>624</v>
      </c>
      <c r="K156" s="200">
        <v>24</v>
      </c>
      <c r="L156" s="201">
        <v>44645</v>
      </c>
      <c r="M156" s="201">
        <v>44645</v>
      </c>
      <c r="N156" s="202"/>
      <c r="O156" s="201">
        <v>44650</v>
      </c>
      <c r="P156" s="201">
        <v>44650</v>
      </c>
      <c r="Q156" s="202"/>
      <c r="R156" s="200" t="s">
        <v>89</v>
      </c>
      <c r="S156" s="200"/>
      <c r="T156" s="200" t="s">
        <v>147</v>
      </c>
      <c r="U156" s="203">
        <v>5580</v>
      </c>
      <c r="V156" s="200" t="s">
        <v>88</v>
      </c>
      <c r="W156" s="204">
        <f t="shared" si="7"/>
        <v>0.22464000000000001</v>
      </c>
      <c r="X156" s="200" t="s">
        <v>72</v>
      </c>
      <c r="Y156" s="200"/>
      <c r="Z156" s="333">
        <f t="shared" si="6"/>
        <v>0.22464000000000001</v>
      </c>
    </row>
    <row r="157" spans="1:26">
      <c r="A157" s="200">
        <v>360</v>
      </c>
      <c r="B157" s="200">
        <v>393128366</v>
      </c>
      <c r="C157" s="200" t="s">
        <v>72</v>
      </c>
      <c r="D157" s="200" t="s">
        <v>7537</v>
      </c>
      <c r="E157" s="200" t="s">
        <v>195</v>
      </c>
      <c r="F157" s="200" t="s">
        <v>7623</v>
      </c>
      <c r="G157" s="200" t="s">
        <v>7625</v>
      </c>
      <c r="H157" s="200" t="s">
        <v>479</v>
      </c>
      <c r="I157" s="200">
        <v>49204132</v>
      </c>
      <c r="J157" s="200">
        <v>624</v>
      </c>
      <c r="K157" s="200">
        <v>24</v>
      </c>
      <c r="L157" s="201">
        <v>44645</v>
      </c>
      <c r="M157" s="201">
        <v>44645</v>
      </c>
      <c r="N157" s="202"/>
      <c r="O157" s="201">
        <v>44650</v>
      </c>
      <c r="P157" s="201">
        <v>44650</v>
      </c>
      <c r="Q157" s="202"/>
      <c r="R157" s="200" t="s">
        <v>89</v>
      </c>
      <c r="S157" s="200"/>
      <c r="T157" s="200" t="s">
        <v>147</v>
      </c>
      <c r="U157" s="203">
        <v>5580</v>
      </c>
      <c r="V157" s="200" t="s">
        <v>88</v>
      </c>
      <c r="W157" s="204">
        <f t="shared" si="7"/>
        <v>0.22464000000000001</v>
      </c>
      <c r="X157" s="200" t="s">
        <v>72</v>
      </c>
      <c r="Y157" s="200"/>
      <c r="Z157" s="333">
        <f t="shared" si="6"/>
        <v>0.22464000000000001</v>
      </c>
    </row>
    <row r="158" spans="1:26">
      <c r="A158" s="200">
        <v>480</v>
      </c>
      <c r="B158" s="200">
        <v>392306472</v>
      </c>
      <c r="C158" s="200" t="s">
        <v>72</v>
      </c>
      <c r="D158" s="200" t="s">
        <v>7537</v>
      </c>
      <c r="E158" s="200" t="s">
        <v>1692</v>
      </c>
      <c r="F158" s="200" t="s">
        <v>7549</v>
      </c>
      <c r="G158" s="200" t="s">
        <v>1691</v>
      </c>
      <c r="H158" s="200" t="s">
        <v>69</v>
      </c>
      <c r="I158" s="200">
        <v>49303156</v>
      </c>
      <c r="J158" s="200">
        <v>580</v>
      </c>
      <c r="K158" s="200">
        <v>20</v>
      </c>
      <c r="L158" s="201">
        <v>44645</v>
      </c>
      <c r="M158" s="201">
        <v>44645</v>
      </c>
      <c r="N158" s="202"/>
      <c r="O158" s="201">
        <v>44648</v>
      </c>
      <c r="P158" s="201">
        <v>44648</v>
      </c>
      <c r="Q158" s="202"/>
      <c r="R158" s="200" t="s">
        <v>89</v>
      </c>
      <c r="S158" s="200"/>
      <c r="T158" s="200" t="s">
        <v>116</v>
      </c>
      <c r="U158" s="203">
        <v>2640</v>
      </c>
      <c r="V158" s="200" t="s">
        <v>70</v>
      </c>
      <c r="W158" s="204">
        <f t="shared" si="7"/>
        <v>0.27839999999999998</v>
      </c>
      <c r="X158" s="200" t="s">
        <v>72</v>
      </c>
      <c r="Y158" s="200"/>
      <c r="Z158" s="333">
        <f t="shared" si="6"/>
        <v>0.27839999999999998</v>
      </c>
    </row>
    <row r="159" spans="1:26">
      <c r="A159" s="200">
        <v>480</v>
      </c>
      <c r="B159" s="200">
        <v>392306585</v>
      </c>
      <c r="C159" s="200" t="s">
        <v>72</v>
      </c>
      <c r="D159" s="200" t="s">
        <v>7537</v>
      </c>
      <c r="E159" s="200" t="s">
        <v>1692</v>
      </c>
      <c r="F159" s="200" t="s">
        <v>7549</v>
      </c>
      <c r="G159" s="200" t="s">
        <v>1691</v>
      </c>
      <c r="H159" s="200" t="s">
        <v>69</v>
      </c>
      <c r="I159" s="200">
        <v>49303156</v>
      </c>
      <c r="J159" s="200">
        <v>580</v>
      </c>
      <c r="K159" s="200">
        <v>20</v>
      </c>
      <c r="L159" s="201">
        <v>44645</v>
      </c>
      <c r="M159" s="201">
        <v>44645</v>
      </c>
      <c r="N159" s="202"/>
      <c r="O159" s="201">
        <v>44648</v>
      </c>
      <c r="P159" s="201">
        <v>44648</v>
      </c>
      <c r="Q159" s="202"/>
      <c r="R159" s="200" t="s">
        <v>89</v>
      </c>
      <c r="S159" s="200"/>
      <c r="T159" s="200" t="s">
        <v>116</v>
      </c>
      <c r="U159" s="203">
        <v>2640</v>
      </c>
      <c r="V159" s="200" t="s">
        <v>70</v>
      </c>
      <c r="W159" s="204">
        <f t="shared" si="7"/>
        <v>0.27839999999999998</v>
      </c>
      <c r="X159" s="200" t="s">
        <v>72</v>
      </c>
      <c r="Y159" s="200"/>
      <c r="Z159" s="333">
        <f t="shared" si="6"/>
        <v>0.27839999999999998</v>
      </c>
    </row>
    <row r="160" spans="1:26">
      <c r="A160" s="200">
        <v>480</v>
      </c>
      <c r="B160" s="200">
        <v>392306615</v>
      </c>
      <c r="C160" s="200" t="s">
        <v>72</v>
      </c>
      <c r="D160" s="200" t="s">
        <v>7537</v>
      </c>
      <c r="E160" s="200" t="s">
        <v>1692</v>
      </c>
      <c r="F160" s="200" t="s">
        <v>7549</v>
      </c>
      <c r="G160" s="200" t="s">
        <v>1691</v>
      </c>
      <c r="H160" s="200" t="s">
        <v>69</v>
      </c>
      <c r="I160" s="200">
        <v>49303156</v>
      </c>
      <c r="J160" s="200">
        <v>580</v>
      </c>
      <c r="K160" s="200">
        <v>20</v>
      </c>
      <c r="L160" s="201">
        <v>44645</v>
      </c>
      <c r="M160" s="201">
        <v>44645</v>
      </c>
      <c r="N160" s="202"/>
      <c r="O160" s="201">
        <v>44648</v>
      </c>
      <c r="P160" s="201">
        <v>44648</v>
      </c>
      <c r="Q160" s="202"/>
      <c r="R160" s="200" t="s">
        <v>89</v>
      </c>
      <c r="S160" s="200"/>
      <c r="T160" s="200" t="s">
        <v>116</v>
      </c>
      <c r="U160" s="203">
        <v>2640</v>
      </c>
      <c r="V160" s="200" t="s">
        <v>70</v>
      </c>
      <c r="W160" s="204">
        <f t="shared" si="7"/>
        <v>0.27839999999999998</v>
      </c>
      <c r="X160" s="200" t="s">
        <v>72</v>
      </c>
      <c r="Y160" s="200"/>
      <c r="Z160" s="333">
        <f t="shared" si="6"/>
        <v>0.27839999999999998</v>
      </c>
    </row>
    <row r="161" spans="1:26">
      <c r="A161" s="200">
        <v>480</v>
      </c>
      <c r="B161" s="200">
        <v>392306513</v>
      </c>
      <c r="C161" s="200" t="s">
        <v>72</v>
      </c>
      <c r="D161" s="200" t="s">
        <v>7537</v>
      </c>
      <c r="E161" s="200" t="s">
        <v>1692</v>
      </c>
      <c r="F161" s="200" t="s">
        <v>7549</v>
      </c>
      <c r="G161" s="200" t="s">
        <v>1691</v>
      </c>
      <c r="H161" s="200" t="s">
        <v>69</v>
      </c>
      <c r="I161" s="200">
        <v>49303156</v>
      </c>
      <c r="J161" s="200">
        <v>580</v>
      </c>
      <c r="K161" s="200">
        <v>20</v>
      </c>
      <c r="L161" s="201">
        <v>44645</v>
      </c>
      <c r="M161" s="201">
        <v>44645</v>
      </c>
      <c r="N161" s="202"/>
      <c r="O161" s="201">
        <v>44648</v>
      </c>
      <c r="P161" s="201">
        <v>44648</v>
      </c>
      <c r="Q161" s="202"/>
      <c r="R161" s="200" t="s">
        <v>89</v>
      </c>
      <c r="S161" s="200"/>
      <c r="T161" s="200" t="s">
        <v>116</v>
      </c>
      <c r="U161" s="203">
        <v>2640</v>
      </c>
      <c r="V161" s="200" t="s">
        <v>70</v>
      </c>
      <c r="W161" s="204">
        <f t="shared" si="7"/>
        <v>0.27839999999999998</v>
      </c>
      <c r="X161" s="200" t="s">
        <v>72</v>
      </c>
      <c r="Y161" s="200"/>
      <c r="Z161" s="333">
        <f t="shared" si="6"/>
        <v>0.27839999999999998</v>
      </c>
    </row>
    <row r="162" spans="1:26">
      <c r="A162" s="200">
        <v>480</v>
      </c>
      <c r="B162" s="200">
        <v>392306728</v>
      </c>
      <c r="C162" s="200" t="s">
        <v>72</v>
      </c>
      <c r="D162" s="200" t="s">
        <v>7537</v>
      </c>
      <c r="E162" s="200" t="s">
        <v>1692</v>
      </c>
      <c r="F162" s="200" t="s">
        <v>7549</v>
      </c>
      <c r="G162" s="200" t="s">
        <v>1691</v>
      </c>
      <c r="H162" s="200" t="s">
        <v>69</v>
      </c>
      <c r="I162" s="200">
        <v>49303156</v>
      </c>
      <c r="J162" s="200">
        <v>580</v>
      </c>
      <c r="K162" s="200">
        <v>20</v>
      </c>
      <c r="L162" s="201">
        <v>44645</v>
      </c>
      <c r="M162" s="201">
        <v>44645</v>
      </c>
      <c r="N162" s="202"/>
      <c r="O162" s="201">
        <v>44648</v>
      </c>
      <c r="P162" s="201">
        <v>44648</v>
      </c>
      <c r="Q162" s="202"/>
      <c r="R162" s="200" t="s">
        <v>89</v>
      </c>
      <c r="S162" s="200"/>
      <c r="T162" s="200" t="s">
        <v>116</v>
      </c>
      <c r="U162" s="203">
        <v>2640</v>
      </c>
      <c r="V162" s="200" t="s">
        <v>70</v>
      </c>
      <c r="W162" s="204">
        <f t="shared" si="7"/>
        <v>0.27839999999999998</v>
      </c>
      <c r="X162" s="200" t="s">
        <v>72</v>
      </c>
      <c r="Y162" s="200"/>
      <c r="Z162" s="333">
        <f t="shared" si="6"/>
        <v>0.27839999999999998</v>
      </c>
    </row>
    <row r="163" spans="1:26">
      <c r="A163" s="200">
        <v>480</v>
      </c>
      <c r="B163" s="200">
        <v>392306592</v>
      </c>
      <c r="C163" s="200" t="s">
        <v>72</v>
      </c>
      <c r="D163" s="200" t="s">
        <v>7537</v>
      </c>
      <c r="E163" s="200" t="s">
        <v>1692</v>
      </c>
      <c r="F163" s="200" t="s">
        <v>7549</v>
      </c>
      <c r="G163" s="200" t="s">
        <v>1691</v>
      </c>
      <c r="H163" s="200" t="s">
        <v>69</v>
      </c>
      <c r="I163" s="200">
        <v>49303156</v>
      </c>
      <c r="J163" s="200">
        <v>580</v>
      </c>
      <c r="K163" s="200">
        <v>20</v>
      </c>
      <c r="L163" s="201">
        <v>44645</v>
      </c>
      <c r="M163" s="201">
        <v>44645</v>
      </c>
      <c r="N163" s="202"/>
      <c r="O163" s="201">
        <v>44648</v>
      </c>
      <c r="P163" s="201">
        <v>44648</v>
      </c>
      <c r="Q163" s="202"/>
      <c r="R163" s="200" t="s">
        <v>89</v>
      </c>
      <c r="S163" s="200"/>
      <c r="T163" s="200" t="s">
        <v>116</v>
      </c>
      <c r="U163" s="203">
        <v>2640</v>
      </c>
      <c r="V163" s="200" t="s">
        <v>70</v>
      </c>
      <c r="W163" s="204">
        <f t="shared" si="7"/>
        <v>0.27839999999999998</v>
      </c>
      <c r="X163" s="200" t="s">
        <v>72</v>
      </c>
      <c r="Y163" s="200"/>
      <c r="Z163" s="333">
        <f t="shared" si="6"/>
        <v>0.27839999999999998</v>
      </c>
    </row>
    <row r="164" spans="1:26">
      <c r="A164" s="200">
        <v>400</v>
      </c>
      <c r="B164" s="200">
        <v>391433933</v>
      </c>
      <c r="C164" s="200" t="s">
        <v>72</v>
      </c>
      <c r="D164" s="200" t="s">
        <v>7537</v>
      </c>
      <c r="E164" s="200" t="s">
        <v>525</v>
      </c>
      <c r="F164" s="200" t="s">
        <v>2492</v>
      </c>
      <c r="G164" s="200" t="s">
        <v>7626</v>
      </c>
      <c r="H164" s="200" t="s">
        <v>87</v>
      </c>
      <c r="I164" s="200">
        <v>49405140</v>
      </c>
      <c r="J164" s="200">
        <v>416</v>
      </c>
      <c r="K164" s="200">
        <v>13</v>
      </c>
      <c r="L164" s="201">
        <v>44645</v>
      </c>
      <c r="M164" s="201">
        <v>44645</v>
      </c>
      <c r="N164" s="202"/>
      <c r="O164" s="201">
        <v>44648</v>
      </c>
      <c r="P164" s="201">
        <v>44648</v>
      </c>
      <c r="Q164" s="202"/>
      <c r="R164" s="200" t="s">
        <v>89</v>
      </c>
      <c r="S164" s="200"/>
      <c r="T164" s="200" t="s">
        <v>147</v>
      </c>
      <c r="U164" s="203">
        <v>2129</v>
      </c>
      <c r="V164" s="200" t="s">
        <v>70</v>
      </c>
      <c r="W164" s="204">
        <f t="shared" si="7"/>
        <v>0.16639999999999999</v>
      </c>
      <c r="X164" s="200" t="s">
        <v>72</v>
      </c>
      <c r="Y164" s="200"/>
      <c r="Z164" s="333">
        <f t="shared" si="6"/>
        <v>0.16639999999999999</v>
      </c>
    </row>
    <row r="165" spans="1:26">
      <c r="A165" s="200">
        <v>360</v>
      </c>
      <c r="B165" s="200">
        <v>393074305</v>
      </c>
      <c r="C165" s="200" t="s">
        <v>72</v>
      </c>
      <c r="D165" s="200" t="s">
        <v>7537</v>
      </c>
      <c r="E165" s="200" t="s">
        <v>241</v>
      </c>
      <c r="F165" s="200" t="s">
        <v>7627</v>
      </c>
      <c r="G165" s="200" t="s">
        <v>7581</v>
      </c>
      <c r="H165" s="200" t="s">
        <v>437</v>
      </c>
      <c r="I165" s="200">
        <v>49201132</v>
      </c>
      <c r="J165" s="200">
        <v>832</v>
      </c>
      <c r="K165" s="200">
        <v>26</v>
      </c>
      <c r="L165" s="201">
        <v>44645</v>
      </c>
      <c r="M165" s="201">
        <v>44645</v>
      </c>
      <c r="N165" s="202"/>
      <c r="O165" s="201">
        <v>44648</v>
      </c>
      <c r="P165" s="201">
        <v>44648</v>
      </c>
      <c r="Q165" s="202"/>
      <c r="R165" s="200" t="s">
        <v>89</v>
      </c>
      <c r="S165" s="200"/>
      <c r="T165" s="200" t="s">
        <v>147</v>
      </c>
      <c r="U165" s="203">
        <v>2284</v>
      </c>
      <c r="V165" s="200" t="s">
        <v>88</v>
      </c>
      <c r="W165" s="204">
        <f t="shared" si="7"/>
        <v>0.29952000000000001</v>
      </c>
      <c r="X165" s="200" t="s">
        <v>72</v>
      </c>
      <c r="Y165" s="200"/>
      <c r="Z165" s="333">
        <f t="shared" si="6"/>
        <v>0.29952000000000001</v>
      </c>
    </row>
    <row r="166" spans="1:26">
      <c r="A166" s="200">
        <v>360</v>
      </c>
      <c r="B166" s="200">
        <v>393075722</v>
      </c>
      <c r="C166" s="200" t="s">
        <v>72</v>
      </c>
      <c r="D166" s="200" t="s">
        <v>7537</v>
      </c>
      <c r="E166" s="200" t="s">
        <v>241</v>
      </c>
      <c r="F166" s="200" t="s">
        <v>7627</v>
      </c>
      <c r="G166" s="200" t="s">
        <v>7581</v>
      </c>
      <c r="H166" s="200" t="s">
        <v>437</v>
      </c>
      <c r="I166" s="200">
        <v>49201132</v>
      </c>
      <c r="J166" s="200">
        <v>832</v>
      </c>
      <c r="K166" s="200">
        <v>26</v>
      </c>
      <c r="L166" s="201">
        <v>44645</v>
      </c>
      <c r="M166" s="201">
        <v>44645</v>
      </c>
      <c r="N166" s="202"/>
      <c r="O166" s="201">
        <v>44648</v>
      </c>
      <c r="P166" s="201">
        <v>44648</v>
      </c>
      <c r="Q166" s="202"/>
      <c r="R166" s="200" t="s">
        <v>89</v>
      </c>
      <c r="S166" s="200"/>
      <c r="T166" s="200" t="s">
        <v>147</v>
      </c>
      <c r="U166" s="203">
        <v>2284</v>
      </c>
      <c r="V166" s="200" t="s">
        <v>88</v>
      </c>
      <c r="W166" s="204">
        <f t="shared" si="7"/>
        <v>0.29952000000000001</v>
      </c>
      <c r="X166" s="200" t="s">
        <v>72</v>
      </c>
      <c r="Y166" s="200"/>
      <c r="Z166" s="333">
        <f t="shared" si="6"/>
        <v>0.29952000000000001</v>
      </c>
    </row>
    <row r="167" spans="1:26">
      <c r="A167" s="200">
        <v>360</v>
      </c>
      <c r="B167" s="200">
        <v>393076119</v>
      </c>
      <c r="C167" s="200" t="s">
        <v>72</v>
      </c>
      <c r="D167" s="200" t="s">
        <v>7537</v>
      </c>
      <c r="E167" s="200" t="s">
        <v>241</v>
      </c>
      <c r="F167" s="200" t="s">
        <v>7627</v>
      </c>
      <c r="G167" s="200" t="s">
        <v>7581</v>
      </c>
      <c r="H167" s="200" t="s">
        <v>437</v>
      </c>
      <c r="I167" s="200">
        <v>49201132</v>
      </c>
      <c r="J167" s="200">
        <v>768</v>
      </c>
      <c r="K167" s="200">
        <v>24</v>
      </c>
      <c r="L167" s="201">
        <v>44645</v>
      </c>
      <c r="M167" s="201">
        <v>44645</v>
      </c>
      <c r="N167" s="202"/>
      <c r="O167" s="201">
        <v>44648</v>
      </c>
      <c r="P167" s="201">
        <v>44648</v>
      </c>
      <c r="Q167" s="202"/>
      <c r="R167" s="200" t="s">
        <v>89</v>
      </c>
      <c r="S167" s="200"/>
      <c r="T167" s="200" t="s">
        <v>147</v>
      </c>
      <c r="U167" s="203">
        <v>2284</v>
      </c>
      <c r="V167" s="200" t="s">
        <v>88</v>
      </c>
      <c r="W167" s="204">
        <f t="shared" si="7"/>
        <v>0.27648</v>
      </c>
      <c r="X167" s="200" t="s">
        <v>72</v>
      </c>
      <c r="Y167" s="200"/>
      <c r="Z167" s="333">
        <f t="shared" si="6"/>
        <v>0.27648</v>
      </c>
    </row>
    <row r="168" spans="1:26">
      <c r="A168" s="200">
        <v>360</v>
      </c>
      <c r="B168" s="200">
        <v>392657577</v>
      </c>
      <c r="C168" s="200" t="s">
        <v>72</v>
      </c>
      <c r="D168" s="200" t="s">
        <v>7537</v>
      </c>
      <c r="E168" s="200" t="s">
        <v>358</v>
      </c>
      <c r="F168" s="200" t="s">
        <v>7628</v>
      </c>
      <c r="G168" s="200" t="s">
        <v>7629</v>
      </c>
      <c r="H168" s="200" t="s">
        <v>437</v>
      </c>
      <c r="I168" s="200">
        <v>49201132</v>
      </c>
      <c r="J168" s="200">
        <v>832</v>
      </c>
      <c r="K168" s="200">
        <v>26</v>
      </c>
      <c r="L168" s="201">
        <v>44645</v>
      </c>
      <c r="M168" s="201">
        <v>44645</v>
      </c>
      <c r="N168" s="202"/>
      <c r="O168" s="201">
        <v>44648</v>
      </c>
      <c r="P168" s="201">
        <v>44648</v>
      </c>
      <c r="Q168" s="202"/>
      <c r="R168" s="200" t="s">
        <v>89</v>
      </c>
      <c r="S168" s="200"/>
      <c r="T168" s="200" t="s">
        <v>7603</v>
      </c>
      <c r="U168" s="203">
        <v>2285</v>
      </c>
      <c r="V168" s="200" t="s">
        <v>70</v>
      </c>
      <c r="W168" s="204">
        <f t="shared" si="7"/>
        <v>0.29952000000000001</v>
      </c>
      <c r="X168" s="200" t="s">
        <v>72</v>
      </c>
      <c r="Y168" s="200"/>
      <c r="Z168" s="333">
        <f t="shared" si="6"/>
        <v>0.29952000000000001</v>
      </c>
    </row>
    <row r="169" spans="1:26">
      <c r="A169" s="200">
        <v>475</v>
      </c>
      <c r="B169" s="200">
        <v>391906275</v>
      </c>
      <c r="C169" s="200" t="s">
        <v>72</v>
      </c>
      <c r="D169" s="200" t="s">
        <v>7537</v>
      </c>
      <c r="E169" s="200" t="s">
        <v>7545</v>
      </c>
      <c r="F169" s="200" t="s">
        <v>7546</v>
      </c>
      <c r="G169" s="200" t="s">
        <v>7547</v>
      </c>
      <c r="H169" s="200" t="s">
        <v>509</v>
      </c>
      <c r="I169" s="200">
        <v>49303155</v>
      </c>
      <c r="J169" s="200">
        <v>638</v>
      </c>
      <c r="K169" s="200">
        <v>22</v>
      </c>
      <c r="L169" s="201">
        <v>44645</v>
      </c>
      <c r="M169" s="201">
        <v>44645</v>
      </c>
      <c r="N169" s="202"/>
      <c r="O169" s="201">
        <v>44648</v>
      </c>
      <c r="P169" s="201">
        <v>44648</v>
      </c>
      <c r="Q169" s="202"/>
      <c r="R169" s="200" t="s">
        <v>89</v>
      </c>
      <c r="S169" s="200"/>
      <c r="T169" s="200"/>
      <c r="U169" s="200"/>
      <c r="V169" s="205" t="s">
        <v>70</v>
      </c>
      <c r="W169" s="204">
        <f t="shared" si="7"/>
        <v>0.30304999999999999</v>
      </c>
      <c r="X169" s="200" t="s">
        <v>72</v>
      </c>
      <c r="Y169" s="200"/>
      <c r="Z169" s="333">
        <f t="shared" si="6"/>
        <v>0.30304999999999999</v>
      </c>
    </row>
    <row r="170" spans="1:26">
      <c r="A170" s="200">
        <v>475</v>
      </c>
      <c r="B170" s="200">
        <v>391905201</v>
      </c>
      <c r="C170" s="200" t="s">
        <v>72</v>
      </c>
      <c r="D170" s="200" t="s">
        <v>7537</v>
      </c>
      <c r="E170" s="200" t="s">
        <v>7545</v>
      </c>
      <c r="F170" s="200" t="s">
        <v>7546</v>
      </c>
      <c r="G170" s="200" t="s">
        <v>7547</v>
      </c>
      <c r="H170" s="200" t="s">
        <v>509</v>
      </c>
      <c r="I170" s="200">
        <v>49303155</v>
      </c>
      <c r="J170" s="200">
        <v>638</v>
      </c>
      <c r="K170" s="200">
        <v>22</v>
      </c>
      <c r="L170" s="201">
        <v>44645</v>
      </c>
      <c r="M170" s="201">
        <v>44645</v>
      </c>
      <c r="N170" s="202"/>
      <c r="O170" s="201">
        <v>44649</v>
      </c>
      <c r="P170" s="201">
        <v>44649</v>
      </c>
      <c r="Q170" s="202"/>
      <c r="R170" s="200" t="s">
        <v>89</v>
      </c>
      <c r="S170" s="200"/>
      <c r="T170" s="200"/>
      <c r="U170" s="200"/>
      <c r="V170" s="205" t="s">
        <v>70</v>
      </c>
      <c r="W170" s="204">
        <f t="shared" si="7"/>
        <v>0.30304999999999999</v>
      </c>
      <c r="X170" s="200" t="s">
        <v>72</v>
      </c>
      <c r="Y170" s="200"/>
      <c r="Z170" s="333">
        <f t="shared" si="6"/>
        <v>0.30304999999999999</v>
      </c>
    </row>
    <row r="171" spans="1:26">
      <c r="A171" s="200">
        <v>475</v>
      </c>
      <c r="B171" s="200">
        <v>391906391</v>
      </c>
      <c r="C171" s="200" t="s">
        <v>72</v>
      </c>
      <c r="D171" s="200" t="s">
        <v>7537</v>
      </c>
      <c r="E171" s="200" t="s">
        <v>7545</v>
      </c>
      <c r="F171" s="200" t="s">
        <v>7546</v>
      </c>
      <c r="G171" s="200" t="s">
        <v>7547</v>
      </c>
      <c r="H171" s="200" t="s">
        <v>509</v>
      </c>
      <c r="I171" s="200">
        <v>49303155</v>
      </c>
      <c r="J171" s="200">
        <v>638</v>
      </c>
      <c r="K171" s="200">
        <v>22</v>
      </c>
      <c r="L171" s="201">
        <v>44645</v>
      </c>
      <c r="M171" s="201">
        <v>44645</v>
      </c>
      <c r="N171" s="202"/>
      <c r="O171" s="201">
        <v>44649</v>
      </c>
      <c r="P171" s="201">
        <v>44649</v>
      </c>
      <c r="Q171" s="202"/>
      <c r="R171" s="200" t="s">
        <v>89</v>
      </c>
      <c r="S171" s="200"/>
      <c r="T171" s="200"/>
      <c r="U171" s="200"/>
      <c r="V171" s="205" t="s">
        <v>70</v>
      </c>
      <c r="W171" s="204">
        <f t="shared" si="7"/>
        <v>0.30304999999999999</v>
      </c>
      <c r="X171" s="200" t="s">
        <v>72</v>
      </c>
      <c r="Y171" s="200"/>
      <c r="Z171" s="333">
        <f t="shared" si="6"/>
        <v>0.30304999999999999</v>
      </c>
    </row>
    <row r="172" spans="1:26">
      <c r="A172" s="200">
        <v>475</v>
      </c>
      <c r="B172" s="200">
        <v>391906498</v>
      </c>
      <c r="C172" s="200" t="s">
        <v>72</v>
      </c>
      <c r="D172" s="200" t="s">
        <v>7537</v>
      </c>
      <c r="E172" s="200" t="s">
        <v>7545</v>
      </c>
      <c r="F172" s="200" t="s">
        <v>7546</v>
      </c>
      <c r="G172" s="200" t="s">
        <v>7547</v>
      </c>
      <c r="H172" s="200" t="s">
        <v>509</v>
      </c>
      <c r="I172" s="200">
        <v>49303155</v>
      </c>
      <c r="J172" s="200">
        <v>638</v>
      </c>
      <c r="K172" s="200">
        <v>22</v>
      </c>
      <c r="L172" s="201">
        <v>44645</v>
      </c>
      <c r="M172" s="201">
        <v>44645</v>
      </c>
      <c r="N172" s="202"/>
      <c r="O172" s="201">
        <v>44648</v>
      </c>
      <c r="P172" s="201">
        <v>44648</v>
      </c>
      <c r="Q172" s="202"/>
      <c r="R172" s="200" t="s">
        <v>89</v>
      </c>
      <c r="S172" s="200"/>
      <c r="T172" s="200"/>
      <c r="U172" s="200"/>
      <c r="V172" s="205" t="s">
        <v>70</v>
      </c>
      <c r="W172" s="204">
        <f t="shared" si="7"/>
        <v>0.30304999999999999</v>
      </c>
      <c r="X172" s="200" t="s">
        <v>72</v>
      </c>
      <c r="Y172" s="200"/>
      <c r="Z172" s="333">
        <f t="shared" si="6"/>
        <v>0.30304999999999999</v>
      </c>
    </row>
    <row r="173" spans="1:26">
      <c r="A173" s="200">
        <v>480</v>
      </c>
      <c r="B173" s="200">
        <v>392891613</v>
      </c>
      <c r="C173" s="200" t="s">
        <v>72</v>
      </c>
      <c r="D173" s="200" t="s">
        <v>7537</v>
      </c>
      <c r="E173" s="200" t="s">
        <v>7606</v>
      </c>
      <c r="F173" s="200" t="s">
        <v>7607</v>
      </c>
      <c r="G173" s="200" t="s">
        <v>7608</v>
      </c>
      <c r="H173" s="200" t="s">
        <v>596</v>
      </c>
      <c r="I173" s="200">
        <v>49304156</v>
      </c>
      <c r="J173" s="200">
        <v>609</v>
      </c>
      <c r="K173" s="200">
        <v>21</v>
      </c>
      <c r="L173" s="201">
        <v>44645</v>
      </c>
      <c r="M173" s="201">
        <v>44645</v>
      </c>
      <c r="N173" s="202"/>
      <c r="O173" s="201">
        <v>44651</v>
      </c>
      <c r="P173" s="201">
        <v>44651</v>
      </c>
      <c r="Q173" s="202"/>
      <c r="R173" s="200" t="s">
        <v>89</v>
      </c>
      <c r="S173" s="200"/>
      <c r="T173" s="200" t="s">
        <v>147</v>
      </c>
      <c r="U173" s="203">
        <v>4486</v>
      </c>
      <c r="V173" s="200" t="s">
        <v>70</v>
      </c>
      <c r="W173" s="204">
        <f t="shared" si="7"/>
        <v>0.29232000000000002</v>
      </c>
      <c r="X173" s="200" t="s">
        <v>72</v>
      </c>
      <c r="Y173" s="200"/>
      <c r="Z173" s="333">
        <f t="shared" si="6"/>
        <v>0.29232000000000002</v>
      </c>
    </row>
    <row r="174" spans="1:26">
      <c r="A174" s="200">
        <v>360</v>
      </c>
      <c r="B174" s="200">
        <v>393076786</v>
      </c>
      <c r="C174" s="200" t="s">
        <v>7630</v>
      </c>
      <c r="D174" s="200" t="s">
        <v>7537</v>
      </c>
      <c r="E174" s="200" t="s">
        <v>178</v>
      </c>
      <c r="F174" s="200" t="s">
        <v>7631</v>
      </c>
      <c r="G174" s="200" t="s">
        <v>7632</v>
      </c>
      <c r="H174" s="200" t="s">
        <v>479</v>
      </c>
      <c r="I174" s="200">
        <v>49204132</v>
      </c>
      <c r="J174" s="200">
        <v>364</v>
      </c>
      <c r="K174" s="200">
        <v>14</v>
      </c>
      <c r="L174" s="201">
        <v>44646</v>
      </c>
      <c r="M174" s="201">
        <v>44646</v>
      </c>
      <c r="N174" s="202"/>
      <c r="O174" s="201">
        <v>44649</v>
      </c>
      <c r="P174" s="201">
        <v>44649</v>
      </c>
      <c r="Q174" s="202"/>
      <c r="R174" s="200" t="s">
        <v>89</v>
      </c>
      <c r="S174" s="200"/>
      <c r="T174" s="200" t="s">
        <v>147</v>
      </c>
      <c r="U174" s="203">
        <v>5975</v>
      </c>
      <c r="V174" s="200" t="s">
        <v>88</v>
      </c>
      <c r="W174" s="204">
        <f t="shared" si="7"/>
        <v>0.13103999999999999</v>
      </c>
      <c r="X174" s="200" t="s">
        <v>72</v>
      </c>
      <c r="Y174" s="200"/>
      <c r="Z174" s="333">
        <f t="shared" si="6"/>
        <v>0.13103999999999999</v>
      </c>
    </row>
    <row r="175" spans="1:26">
      <c r="A175" s="200">
        <v>475</v>
      </c>
      <c r="B175" s="200">
        <v>391726183</v>
      </c>
      <c r="C175" s="200" t="s">
        <v>72</v>
      </c>
      <c r="D175" s="200" t="s">
        <v>7537</v>
      </c>
      <c r="E175" s="200" t="s">
        <v>7545</v>
      </c>
      <c r="F175" s="200" t="s">
        <v>7546</v>
      </c>
      <c r="G175" s="200" t="s">
        <v>7547</v>
      </c>
      <c r="H175" s="200" t="s">
        <v>509</v>
      </c>
      <c r="I175" s="200">
        <v>49303155</v>
      </c>
      <c r="J175" s="200">
        <v>638</v>
      </c>
      <c r="K175" s="200">
        <v>22</v>
      </c>
      <c r="L175" s="201">
        <v>44646</v>
      </c>
      <c r="M175" s="201">
        <v>44646</v>
      </c>
      <c r="N175" s="202"/>
      <c r="O175" s="201">
        <v>44649</v>
      </c>
      <c r="P175" s="201">
        <v>44649</v>
      </c>
      <c r="Q175" s="202"/>
      <c r="R175" s="200" t="s">
        <v>89</v>
      </c>
      <c r="S175" s="200"/>
      <c r="T175" s="205"/>
      <c r="U175" s="203"/>
      <c r="V175" s="205" t="s">
        <v>70</v>
      </c>
      <c r="W175" s="204">
        <f t="shared" si="7"/>
        <v>0.30304999999999999</v>
      </c>
      <c r="X175" s="200" t="s">
        <v>72</v>
      </c>
      <c r="Y175" s="200"/>
      <c r="Z175" s="333">
        <f t="shared" si="6"/>
        <v>0.30304999999999999</v>
      </c>
    </row>
    <row r="176" spans="1:26">
      <c r="A176" s="200">
        <v>475</v>
      </c>
      <c r="B176" s="200">
        <v>391900855</v>
      </c>
      <c r="C176" s="200" t="s">
        <v>72</v>
      </c>
      <c r="D176" s="200" t="s">
        <v>7537</v>
      </c>
      <c r="E176" s="200" t="s">
        <v>7545</v>
      </c>
      <c r="F176" s="200" t="s">
        <v>7546</v>
      </c>
      <c r="G176" s="200" t="s">
        <v>7547</v>
      </c>
      <c r="H176" s="200" t="s">
        <v>509</v>
      </c>
      <c r="I176" s="200">
        <v>49303155</v>
      </c>
      <c r="J176" s="200">
        <v>638</v>
      </c>
      <c r="K176" s="200">
        <v>22</v>
      </c>
      <c r="L176" s="201">
        <v>44646</v>
      </c>
      <c r="M176" s="201">
        <v>44646</v>
      </c>
      <c r="N176" s="202"/>
      <c r="O176" s="201">
        <v>44649</v>
      </c>
      <c r="P176" s="201">
        <v>44649</v>
      </c>
      <c r="Q176" s="202"/>
      <c r="R176" s="200" t="s">
        <v>89</v>
      </c>
      <c r="S176" s="200"/>
      <c r="T176" s="200"/>
      <c r="U176" s="200"/>
      <c r="V176" s="205" t="s">
        <v>70</v>
      </c>
      <c r="W176" s="204">
        <f t="shared" si="7"/>
        <v>0.30304999999999999</v>
      </c>
      <c r="X176" s="200" t="s">
        <v>72</v>
      </c>
      <c r="Y176" s="200"/>
      <c r="Z176" s="333">
        <f t="shared" si="6"/>
        <v>0.30304999999999999</v>
      </c>
    </row>
    <row r="177" spans="1:26">
      <c r="A177" s="200">
        <v>480</v>
      </c>
      <c r="B177" s="200">
        <v>392892060</v>
      </c>
      <c r="C177" s="200" t="s">
        <v>72</v>
      </c>
      <c r="D177" s="200" t="s">
        <v>7537</v>
      </c>
      <c r="E177" s="200" t="s">
        <v>7606</v>
      </c>
      <c r="F177" s="200" t="s">
        <v>7607</v>
      </c>
      <c r="G177" s="200" t="s">
        <v>7608</v>
      </c>
      <c r="H177" s="200" t="s">
        <v>596</v>
      </c>
      <c r="I177" s="200">
        <v>49304156</v>
      </c>
      <c r="J177" s="200">
        <v>696</v>
      </c>
      <c r="K177" s="200">
        <v>24</v>
      </c>
      <c r="L177" s="201">
        <v>44646</v>
      </c>
      <c r="M177" s="201">
        <v>44646</v>
      </c>
      <c r="N177" s="202"/>
      <c r="O177" s="201">
        <v>44649</v>
      </c>
      <c r="P177" s="201">
        <v>44649</v>
      </c>
      <c r="Q177" s="202"/>
      <c r="R177" s="200" t="s">
        <v>89</v>
      </c>
      <c r="S177" s="200"/>
      <c r="T177" s="200" t="s">
        <v>116</v>
      </c>
      <c r="U177" s="203">
        <v>4486</v>
      </c>
      <c r="V177" s="200" t="s">
        <v>70</v>
      </c>
      <c r="W177" s="204">
        <f t="shared" si="7"/>
        <v>0.33407999999999999</v>
      </c>
      <c r="X177" s="200" t="s">
        <v>72</v>
      </c>
      <c r="Y177" s="200"/>
      <c r="Z177" s="333">
        <f t="shared" si="6"/>
        <v>0.33407999999999999</v>
      </c>
    </row>
    <row r="178" spans="1:26">
      <c r="A178" s="200">
        <v>480</v>
      </c>
      <c r="B178" s="200">
        <v>393156576</v>
      </c>
      <c r="C178" s="200" t="s">
        <v>72</v>
      </c>
      <c r="D178" s="200" t="s">
        <v>7537</v>
      </c>
      <c r="E178" s="200" t="s">
        <v>7606</v>
      </c>
      <c r="F178" s="200" t="s">
        <v>7607</v>
      </c>
      <c r="G178" s="200" t="s">
        <v>7608</v>
      </c>
      <c r="H178" s="200" t="s">
        <v>596</v>
      </c>
      <c r="I178" s="200">
        <v>49304156</v>
      </c>
      <c r="J178" s="200">
        <v>696</v>
      </c>
      <c r="K178" s="200">
        <v>24</v>
      </c>
      <c r="L178" s="201">
        <v>44646</v>
      </c>
      <c r="M178" s="201">
        <v>44646</v>
      </c>
      <c r="N178" s="202"/>
      <c r="O178" s="201">
        <v>44650</v>
      </c>
      <c r="P178" s="201">
        <v>44650</v>
      </c>
      <c r="Q178" s="202"/>
      <c r="R178" s="200" t="s">
        <v>89</v>
      </c>
      <c r="S178" s="200"/>
      <c r="T178" s="200"/>
      <c r="U178" s="203"/>
      <c r="V178" s="200" t="s">
        <v>70</v>
      </c>
      <c r="W178" s="204">
        <f t="shared" si="7"/>
        <v>0.33407999999999999</v>
      </c>
      <c r="X178" s="200" t="s">
        <v>72</v>
      </c>
      <c r="Y178" s="200"/>
      <c r="Z178" s="333">
        <f t="shared" si="6"/>
        <v>0.33407999999999999</v>
      </c>
    </row>
    <row r="179" spans="1:26">
      <c r="A179" s="200">
        <v>480</v>
      </c>
      <c r="B179" s="200">
        <v>393157199</v>
      </c>
      <c r="C179" s="200" t="s">
        <v>72</v>
      </c>
      <c r="D179" s="200" t="s">
        <v>7537</v>
      </c>
      <c r="E179" s="200" t="s">
        <v>7606</v>
      </c>
      <c r="F179" s="200" t="s">
        <v>7607</v>
      </c>
      <c r="G179" s="200" t="s">
        <v>7608</v>
      </c>
      <c r="H179" s="200" t="s">
        <v>596</v>
      </c>
      <c r="I179" s="200">
        <v>49304156</v>
      </c>
      <c r="J179" s="200">
        <v>609</v>
      </c>
      <c r="K179" s="200">
        <v>21</v>
      </c>
      <c r="L179" s="201">
        <v>44646</v>
      </c>
      <c r="M179" s="201">
        <v>44646</v>
      </c>
      <c r="N179" s="202"/>
      <c r="O179" s="201">
        <v>44650</v>
      </c>
      <c r="P179" s="201">
        <v>44650</v>
      </c>
      <c r="Q179" s="202"/>
      <c r="R179" s="200" t="s">
        <v>89</v>
      </c>
      <c r="S179" s="200"/>
      <c r="T179" s="200"/>
      <c r="U179" s="203"/>
      <c r="V179" s="200" t="s">
        <v>70</v>
      </c>
      <c r="W179" s="204">
        <f t="shared" si="7"/>
        <v>0.29232000000000002</v>
      </c>
      <c r="X179" s="200" t="s">
        <v>72</v>
      </c>
      <c r="Y179" s="200"/>
      <c r="Z179" s="333">
        <f t="shared" si="6"/>
        <v>0.29232000000000002</v>
      </c>
    </row>
    <row r="180" spans="1:26" s="285" customFormat="1" ht="15.75" customHeight="1">
      <c r="A180" s="200">
        <v>480</v>
      </c>
      <c r="B180" s="200">
        <v>393155619</v>
      </c>
      <c r="C180" s="200" t="s">
        <v>72</v>
      </c>
      <c r="D180" s="200" t="s">
        <v>7537</v>
      </c>
      <c r="E180" s="200" t="s">
        <v>7606</v>
      </c>
      <c r="F180" s="200" t="s">
        <v>7607</v>
      </c>
      <c r="G180" s="200" t="s">
        <v>7608</v>
      </c>
      <c r="H180" s="200" t="s">
        <v>596</v>
      </c>
      <c r="I180" s="200">
        <v>49304156</v>
      </c>
      <c r="J180" s="200">
        <v>696</v>
      </c>
      <c r="K180" s="200">
        <v>24</v>
      </c>
      <c r="L180" s="201">
        <v>44646</v>
      </c>
      <c r="M180" s="201">
        <v>44646</v>
      </c>
      <c r="N180" s="202"/>
      <c r="O180" s="201">
        <v>44650</v>
      </c>
      <c r="P180" s="201">
        <v>44650</v>
      </c>
      <c r="Q180" s="202"/>
      <c r="R180" s="200" t="s">
        <v>89</v>
      </c>
      <c r="S180" s="200"/>
      <c r="T180" s="200"/>
      <c r="U180" s="203"/>
      <c r="V180" s="200" t="s">
        <v>70</v>
      </c>
      <c r="W180" s="204">
        <f t="shared" si="7"/>
        <v>0.33407999999999999</v>
      </c>
      <c r="X180" s="200" t="s">
        <v>72</v>
      </c>
      <c r="Y180" s="200"/>
      <c r="Z180" s="333">
        <f t="shared" si="6"/>
        <v>0.33407999999999999</v>
      </c>
    </row>
    <row r="181" spans="1:26" s="285" customFormat="1" ht="15.75" customHeight="1">
      <c r="A181" s="200">
        <v>480</v>
      </c>
      <c r="B181" s="200">
        <v>393155995</v>
      </c>
      <c r="C181" s="200" t="s">
        <v>72</v>
      </c>
      <c r="D181" s="200" t="s">
        <v>7537</v>
      </c>
      <c r="E181" s="200" t="s">
        <v>7606</v>
      </c>
      <c r="F181" s="200" t="s">
        <v>7607</v>
      </c>
      <c r="G181" s="200" t="s">
        <v>7608</v>
      </c>
      <c r="H181" s="200" t="s">
        <v>596</v>
      </c>
      <c r="I181" s="200">
        <v>49304156</v>
      </c>
      <c r="J181" s="200">
        <v>638</v>
      </c>
      <c r="K181" s="200">
        <v>22</v>
      </c>
      <c r="L181" s="201">
        <v>44646</v>
      </c>
      <c r="M181" s="201">
        <v>44646</v>
      </c>
      <c r="N181" s="202"/>
      <c r="O181" s="201">
        <v>44652</v>
      </c>
      <c r="P181" s="201">
        <v>44652</v>
      </c>
      <c r="Q181" s="202"/>
      <c r="R181" s="200" t="s">
        <v>89</v>
      </c>
      <c r="S181" s="200"/>
      <c r="T181" s="200"/>
      <c r="U181" s="203"/>
      <c r="V181" s="200" t="s">
        <v>70</v>
      </c>
      <c r="W181" s="204">
        <f t="shared" si="7"/>
        <v>0.30624000000000001</v>
      </c>
      <c r="X181" s="200" t="s">
        <v>72</v>
      </c>
      <c r="Y181" s="200"/>
      <c r="Z181" s="333">
        <f t="shared" si="6"/>
        <v>0.30624000000000001</v>
      </c>
    </row>
    <row r="182" spans="1:26" s="285" customFormat="1">
      <c r="A182" s="200">
        <v>480</v>
      </c>
      <c r="B182" s="200">
        <v>393156284</v>
      </c>
      <c r="C182" s="200" t="s">
        <v>72</v>
      </c>
      <c r="D182" s="200" t="s">
        <v>7537</v>
      </c>
      <c r="E182" s="200" t="s">
        <v>7606</v>
      </c>
      <c r="F182" s="200" t="s">
        <v>7607</v>
      </c>
      <c r="G182" s="200" t="s">
        <v>7608</v>
      </c>
      <c r="H182" s="200" t="s">
        <v>596</v>
      </c>
      <c r="I182" s="200">
        <v>49304156</v>
      </c>
      <c r="J182" s="200">
        <v>696</v>
      </c>
      <c r="K182" s="200">
        <v>24</v>
      </c>
      <c r="L182" s="201">
        <v>44646</v>
      </c>
      <c r="M182" s="201">
        <v>44646</v>
      </c>
      <c r="N182" s="202"/>
      <c r="O182" s="201">
        <v>44652</v>
      </c>
      <c r="P182" s="201">
        <v>44652</v>
      </c>
      <c r="Q182" s="202"/>
      <c r="R182" s="200" t="s">
        <v>89</v>
      </c>
      <c r="S182" s="200"/>
      <c r="T182" s="200"/>
      <c r="U182" s="203"/>
      <c r="V182" s="200" t="s">
        <v>70</v>
      </c>
      <c r="W182" s="204">
        <f t="shared" si="7"/>
        <v>0.33407999999999999</v>
      </c>
      <c r="X182" s="200" t="s">
        <v>72</v>
      </c>
      <c r="Y182" s="200"/>
      <c r="Z182" s="333">
        <f t="shared" si="6"/>
        <v>0.33407999999999999</v>
      </c>
    </row>
    <row r="183" spans="1:26" s="285" customFormat="1">
      <c r="A183" s="200">
        <v>400</v>
      </c>
      <c r="B183" s="200">
        <v>392756371</v>
      </c>
      <c r="C183" s="200" t="s">
        <v>72</v>
      </c>
      <c r="D183" s="200" t="s">
        <v>7537</v>
      </c>
      <c r="E183" s="200" t="s">
        <v>190</v>
      </c>
      <c r="F183" s="200" t="s">
        <v>3228</v>
      </c>
      <c r="G183" s="200" t="s">
        <v>7633</v>
      </c>
      <c r="H183" s="200" t="s">
        <v>87</v>
      </c>
      <c r="I183" s="200">
        <v>49403540</v>
      </c>
      <c r="J183" s="200">
        <v>768</v>
      </c>
      <c r="K183" s="200">
        <v>24</v>
      </c>
      <c r="L183" s="201">
        <v>44646</v>
      </c>
      <c r="M183" s="201">
        <v>44646</v>
      </c>
      <c r="N183" s="202"/>
      <c r="O183" s="201">
        <v>44649</v>
      </c>
      <c r="P183" s="201">
        <v>44649</v>
      </c>
      <c r="Q183" s="202"/>
      <c r="R183" s="200" t="s">
        <v>89</v>
      </c>
      <c r="S183" s="200"/>
      <c r="T183" s="200" t="s">
        <v>116</v>
      </c>
      <c r="U183" s="203">
        <v>4397</v>
      </c>
      <c r="V183" s="200" t="s">
        <v>88</v>
      </c>
      <c r="W183" s="204">
        <f t="shared" si="7"/>
        <v>0.30719999999999997</v>
      </c>
      <c r="X183" s="200" t="s">
        <v>72</v>
      </c>
      <c r="Y183" s="200"/>
      <c r="Z183" s="333">
        <f t="shared" si="6"/>
        <v>0.30719999999999997</v>
      </c>
    </row>
    <row r="184" spans="1:26" s="285" customFormat="1">
      <c r="A184" s="200">
        <v>360</v>
      </c>
      <c r="B184" s="200">
        <v>393271571</v>
      </c>
      <c r="C184" s="200" t="s">
        <v>72</v>
      </c>
      <c r="D184" s="200" t="s">
        <v>7537</v>
      </c>
      <c r="E184" s="200" t="s">
        <v>7634</v>
      </c>
      <c r="F184" s="200" t="s">
        <v>7635</v>
      </c>
      <c r="G184" s="200" t="s">
        <v>7636</v>
      </c>
      <c r="H184" s="200" t="s">
        <v>437</v>
      </c>
      <c r="I184" s="200">
        <v>49201132</v>
      </c>
      <c r="J184" s="200">
        <v>768</v>
      </c>
      <c r="K184" s="200">
        <v>24</v>
      </c>
      <c r="L184" s="201">
        <v>44647</v>
      </c>
      <c r="M184" s="201">
        <v>44647</v>
      </c>
      <c r="N184" s="202"/>
      <c r="O184" s="201">
        <v>44652</v>
      </c>
      <c r="P184" s="201">
        <v>44652</v>
      </c>
      <c r="Q184" s="202"/>
      <c r="R184" s="200" t="s">
        <v>89</v>
      </c>
      <c r="S184" s="200"/>
      <c r="T184" s="200"/>
      <c r="U184" s="203"/>
      <c r="V184" s="200" t="s">
        <v>88</v>
      </c>
      <c r="W184" s="204">
        <f t="shared" si="7"/>
        <v>0.27648</v>
      </c>
      <c r="X184" s="200" t="s">
        <v>72</v>
      </c>
      <c r="Y184" s="200"/>
      <c r="Z184" s="333">
        <f t="shared" si="6"/>
        <v>0.27648</v>
      </c>
    </row>
    <row r="185" spans="1:26">
      <c r="A185" s="200">
        <v>360</v>
      </c>
      <c r="B185" s="200">
        <v>393268403</v>
      </c>
      <c r="C185" s="200" t="s">
        <v>72</v>
      </c>
      <c r="D185" s="200" t="s">
        <v>7537</v>
      </c>
      <c r="E185" s="200" t="s">
        <v>221</v>
      </c>
      <c r="F185" s="200" t="s">
        <v>7637</v>
      </c>
      <c r="G185" s="200" t="s">
        <v>7638</v>
      </c>
      <c r="H185" s="200" t="s">
        <v>437</v>
      </c>
      <c r="I185" s="200">
        <v>49201132</v>
      </c>
      <c r="J185" s="200">
        <v>832</v>
      </c>
      <c r="K185" s="200">
        <v>26</v>
      </c>
      <c r="L185" s="201">
        <v>44647</v>
      </c>
      <c r="M185" s="201">
        <v>44647</v>
      </c>
      <c r="N185" s="202"/>
      <c r="O185" s="201">
        <v>44648</v>
      </c>
      <c r="P185" s="201">
        <v>44648</v>
      </c>
      <c r="Q185" s="202"/>
      <c r="R185" s="200" t="s">
        <v>89</v>
      </c>
      <c r="S185" s="200"/>
      <c r="T185" s="200" t="s">
        <v>147</v>
      </c>
      <c r="U185" s="203">
        <v>2768</v>
      </c>
      <c r="V185" s="200" t="s">
        <v>88</v>
      </c>
      <c r="W185" s="204">
        <f t="shared" si="7"/>
        <v>0.29952000000000001</v>
      </c>
      <c r="X185" s="200" t="s">
        <v>72</v>
      </c>
      <c r="Y185" s="200"/>
      <c r="Z185" s="333">
        <f t="shared" si="6"/>
        <v>0.29952000000000001</v>
      </c>
    </row>
    <row r="186" spans="1:26">
      <c r="A186" s="200">
        <v>360</v>
      </c>
      <c r="B186" s="200">
        <v>393268349</v>
      </c>
      <c r="C186" s="200" t="s">
        <v>72</v>
      </c>
      <c r="D186" s="200" t="s">
        <v>7537</v>
      </c>
      <c r="E186" s="200" t="s">
        <v>221</v>
      </c>
      <c r="F186" s="200" t="s">
        <v>7637</v>
      </c>
      <c r="G186" s="200" t="s">
        <v>7638</v>
      </c>
      <c r="H186" s="200" t="s">
        <v>437</v>
      </c>
      <c r="I186" s="200">
        <v>49201132</v>
      </c>
      <c r="J186" s="200">
        <v>832</v>
      </c>
      <c r="K186" s="200">
        <v>26</v>
      </c>
      <c r="L186" s="201">
        <v>44647</v>
      </c>
      <c r="M186" s="201">
        <v>44647</v>
      </c>
      <c r="N186" s="202"/>
      <c r="O186" s="201">
        <v>44648</v>
      </c>
      <c r="P186" s="201">
        <v>44648</v>
      </c>
      <c r="Q186" s="202"/>
      <c r="R186" s="200" t="s">
        <v>89</v>
      </c>
      <c r="S186" s="200"/>
      <c r="T186" s="200" t="s">
        <v>147</v>
      </c>
      <c r="U186" s="203">
        <v>2768</v>
      </c>
      <c r="V186" s="200" t="s">
        <v>88</v>
      </c>
      <c r="W186" s="204">
        <f t="shared" si="7"/>
        <v>0.29952000000000001</v>
      </c>
      <c r="X186" s="200" t="s">
        <v>72</v>
      </c>
      <c r="Y186" s="200"/>
      <c r="Z186" s="333">
        <f t="shared" si="6"/>
        <v>0.29952000000000001</v>
      </c>
    </row>
    <row r="187" spans="1:26">
      <c r="A187" s="200">
        <v>360</v>
      </c>
      <c r="B187" s="200">
        <v>393268181</v>
      </c>
      <c r="C187" s="200" t="s">
        <v>72</v>
      </c>
      <c r="D187" s="200" t="s">
        <v>7537</v>
      </c>
      <c r="E187" s="200" t="s">
        <v>221</v>
      </c>
      <c r="F187" s="200" t="s">
        <v>7637</v>
      </c>
      <c r="G187" s="200" t="s">
        <v>7638</v>
      </c>
      <c r="H187" s="200" t="s">
        <v>437</v>
      </c>
      <c r="I187" s="200">
        <v>49201132</v>
      </c>
      <c r="J187" s="200">
        <v>832</v>
      </c>
      <c r="K187" s="200">
        <v>26</v>
      </c>
      <c r="L187" s="201">
        <v>44647</v>
      </c>
      <c r="M187" s="201">
        <v>44647</v>
      </c>
      <c r="N187" s="202"/>
      <c r="O187" s="201">
        <v>44648</v>
      </c>
      <c r="P187" s="201">
        <v>44648</v>
      </c>
      <c r="Q187" s="202"/>
      <c r="R187" s="200" t="s">
        <v>89</v>
      </c>
      <c r="S187" s="200"/>
      <c r="T187" s="200" t="s">
        <v>147</v>
      </c>
      <c r="U187" s="203">
        <v>2768</v>
      </c>
      <c r="V187" s="200" t="s">
        <v>88</v>
      </c>
      <c r="W187" s="204">
        <f t="shared" si="7"/>
        <v>0.29952000000000001</v>
      </c>
      <c r="X187" s="200" t="s">
        <v>72</v>
      </c>
      <c r="Y187" s="200"/>
      <c r="Z187" s="333">
        <f t="shared" si="6"/>
        <v>0.29952000000000001</v>
      </c>
    </row>
    <row r="188" spans="1:26">
      <c r="A188" s="200">
        <v>360</v>
      </c>
      <c r="B188" s="200">
        <v>393266291</v>
      </c>
      <c r="C188" s="200" t="s">
        <v>72</v>
      </c>
      <c r="D188" s="200" t="s">
        <v>7537</v>
      </c>
      <c r="E188" s="200" t="s">
        <v>7639</v>
      </c>
      <c r="F188" s="200" t="s">
        <v>6466</v>
      </c>
      <c r="G188" s="200" t="s">
        <v>7640</v>
      </c>
      <c r="H188" s="200" t="s">
        <v>437</v>
      </c>
      <c r="I188" s="200">
        <v>49201132</v>
      </c>
      <c r="J188" s="200">
        <v>768</v>
      </c>
      <c r="K188" s="200">
        <v>24</v>
      </c>
      <c r="L188" s="201">
        <v>44647</v>
      </c>
      <c r="M188" s="201">
        <v>44647</v>
      </c>
      <c r="N188" s="202"/>
      <c r="O188" s="201">
        <v>44649</v>
      </c>
      <c r="P188" s="201">
        <v>44649</v>
      </c>
      <c r="Q188" s="202"/>
      <c r="R188" s="200" t="s">
        <v>89</v>
      </c>
      <c r="S188" s="200"/>
      <c r="T188" s="200" t="s">
        <v>147</v>
      </c>
      <c r="U188" s="203">
        <v>5120</v>
      </c>
      <c r="V188" s="200" t="s">
        <v>88</v>
      </c>
      <c r="W188" s="204">
        <f t="shared" si="7"/>
        <v>0.27648</v>
      </c>
      <c r="X188" s="200" t="s">
        <v>72</v>
      </c>
      <c r="Y188" s="200"/>
      <c r="Z188" s="333">
        <f t="shared" si="6"/>
        <v>0.27648</v>
      </c>
    </row>
    <row r="189" spans="1:26">
      <c r="A189" s="200">
        <v>360</v>
      </c>
      <c r="B189" s="200">
        <v>393268103</v>
      </c>
      <c r="C189" s="200" t="s">
        <v>72</v>
      </c>
      <c r="D189" s="200" t="s">
        <v>7537</v>
      </c>
      <c r="E189" s="200" t="s">
        <v>221</v>
      </c>
      <c r="F189" s="200" t="s">
        <v>7641</v>
      </c>
      <c r="G189" s="200" t="s">
        <v>7638</v>
      </c>
      <c r="H189" s="200" t="s">
        <v>437</v>
      </c>
      <c r="I189" s="200">
        <v>49201132</v>
      </c>
      <c r="J189" s="200">
        <v>832</v>
      </c>
      <c r="K189" s="200">
        <v>26</v>
      </c>
      <c r="L189" s="201">
        <v>44647</v>
      </c>
      <c r="M189" s="201">
        <v>44647</v>
      </c>
      <c r="N189" s="202"/>
      <c r="O189" s="201">
        <v>44648</v>
      </c>
      <c r="P189" s="201">
        <v>44648</v>
      </c>
      <c r="Q189" s="202"/>
      <c r="R189" s="200" t="s">
        <v>89</v>
      </c>
      <c r="S189" s="200"/>
      <c r="T189" s="200" t="s">
        <v>147</v>
      </c>
      <c r="U189" s="203">
        <v>2659</v>
      </c>
      <c r="V189" s="200" t="s">
        <v>88</v>
      </c>
      <c r="W189" s="204">
        <f t="shared" si="7"/>
        <v>0.29952000000000001</v>
      </c>
      <c r="X189" s="200" t="s">
        <v>72</v>
      </c>
      <c r="Y189" s="200"/>
      <c r="Z189" s="333">
        <f t="shared" si="6"/>
        <v>0.29952000000000001</v>
      </c>
    </row>
    <row r="190" spans="1:26">
      <c r="A190" s="200">
        <v>360</v>
      </c>
      <c r="B190" s="200">
        <v>393229898</v>
      </c>
      <c r="C190" s="200" t="s">
        <v>72</v>
      </c>
      <c r="D190" s="200" t="s">
        <v>7537</v>
      </c>
      <c r="E190" s="200" t="s">
        <v>1481</v>
      </c>
      <c r="F190" s="200" t="s">
        <v>494</v>
      </c>
      <c r="G190" s="200" t="s">
        <v>7642</v>
      </c>
      <c r="H190" s="200" t="s">
        <v>377</v>
      </c>
      <c r="I190" s="200">
        <v>49204132</v>
      </c>
      <c r="J190" s="200">
        <v>520</v>
      </c>
      <c r="K190" s="200">
        <v>20</v>
      </c>
      <c r="L190" s="201">
        <v>44648</v>
      </c>
      <c r="M190" s="201">
        <v>44648</v>
      </c>
      <c r="N190" s="202"/>
      <c r="O190" s="201">
        <v>44649</v>
      </c>
      <c r="P190" s="201">
        <v>44649</v>
      </c>
      <c r="Q190" s="202"/>
      <c r="R190" s="200" t="s">
        <v>89</v>
      </c>
      <c r="S190" s="200"/>
      <c r="T190" s="200" t="s">
        <v>147</v>
      </c>
      <c r="U190" s="203">
        <v>1624</v>
      </c>
      <c r="V190" s="200" t="s">
        <v>70</v>
      </c>
      <c r="W190" s="204">
        <f t="shared" si="7"/>
        <v>0.18720000000000001</v>
      </c>
      <c r="X190" s="200" t="s">
        <v>72</v>
      </c>
      <c r="Y190" s="200"/>
      <c r="Z190" s="333">
        <f t="shared" si="6"/>
        <v>0.18720000000000001</v>
      </c>
    </row>
    <row r="191" spans="1:26">
      <c r="A191" s="200">
        <v>475</v>
      </c>
      <c r="B191" s="200">
        <v>393069516</v>
      </c>
      <c r="C191" s="200" t="s">
        <v>72</v>
      </c>
      <c r="D191" s="200" t="s">
        <v>7537</v>
      </c>
      <c r="E191" s="200" t="s">
        <v>5874</v>
      </c>
      <c r="F191" s="200" t="s">
        <v>7574</v>
      </c>
      <c r="G191" s="200" t="s">
        <v>7575</v>
      </c>
      <c r="H191" s="200" t="s">
        <v>134</v>
      </c>
      <c r="I191" s="200">
        <v>49303155</v>
      </c>
      <c r="J191" s="200">
        <v>638</v>
      </c>
      <c r="K191" s="200">
        <v>22</v>
      </c>
      <c r="L191" s="201">
        <v>44648</v>
      </c>
      <c r="M191" s="201">
        <v>44648</v>
      </c>
      <c r="N191" s="202"/>
      <c r="O191" s="201">
        <v>44650</v>
      </c>
      <c r="P191" s="201">
        <v>44650</v>
      </c>
      <c r="Q191" s="202"/>
      <c r="R191" s="200" t="s">
        <v>89</v>
      </c>
      <c r="S191" s="200"/>
      <c r="T191" s="200" t="s">
        <v>147</v>
      </c>
      <c r="U191" s="203">
        <v>4401</v>
      </c>
      <c r="V191" s="200" t="s">
        <v>70</v>
      </c>
      <c r="W191" s="204">
        <f t="shared" si="7"/>
        <v>0.30304999999999999</v>
      </c>
      <c r="X191" s="200" t="s">
        <v>72</v>
      </c>
      <c r="Y191" s="200"/>
      <c r="Z191" s="333">
        <f t="shared" si="6"/>
        <v>0.30304999999999999</v>
      </c>
    </row>
    <row r="192" spans="1:26">
      <c r="A192" s="200">
        <v>475</v>
      </c>
      <c r="B192" s="200">
        <v>393069432</v>
      </c>
      <c r="C192" s="200" t="s">
        <v>72</v>
      </c>
      <c r="D192" s="200" t="s">
        <v>7537</v>
      </c>
      <c r="E192" s="200" t="s">
        <v>5874</v>
      </c>
      <c r="F192" s="200" t="s">
        <v>7574</v>
      </c>
      <c r="G192" s="200" t="s">
        <v>7575</v>
      </c>
      <c r="H192" s="200" t="s">
        <v>134</v>
      </c>
      <c r="I192" s="200">
        <v>49303155</v>
      </c>
      <c r="J192" s="200">
        <v>638</v>
      </c>
      <c r="K192" s="200">
        <v>22</v>
      </c>
      <c r="L192" s="201">
        <v>44648</v>
      </c>
      <c r="M192" s="201">
        <v>44648</v>
      </c>
      <c r="N192" s="202"/>
      <c r="O192" s="201">
        <v>44650</v>
      </c>
      <c r="P192" s="201">
        <v>44650</v>
      </c>
      <c r="Q192" s="202"/>
      <c r="R192" s="200" t="s">
        <v>89</v>
      </c>
      <c r="S192" s="200"/>
      <c r="T192" s="200" t="s">
        <v>147</v>
      </c>
      <c r="U192" s="203">
        <v>4401</v>
      </c>
      <c r="V192" s="200" t="s">
        <v>70</v>
      </c>
      <c r="W192" s="204">
        <f t="shared" si="7"/>
        <v>0.30304999999999999</v>
      </c>
      <c r="X192" s="200" t="s">
        <v>72</v>
      </c>
      <c r="Y192" s="200"/>
      <c r="Z192" s="333">
        <f t="shared" si="6"/>
        <v>0.30304999999999999</v>
      </c>
    </row>
    <row r="193" spans="1:16360">
      <c r="A193" s="200">
        <v>475</v>
      </c>
      <c r="B193" s="200">
        <v>393069744</v>
      </c>
      <c r="C193" s="200" t="s">
        <v>72</v>
      </c>
      <c r="D193" s="200" t="s">
        <v>7537</v>
      </c>
      <c r="E193" s="200" t="s">
        <v>5874</v>
      </c>
      <c r="F193" s="200" t="s">
        <v>7574</v>
      </c>
      <c r="G193" s="200" t="s">
        <v>7575</v>
      </c>
      <c r="H193" s="200" t="s">
        <v>134</v>
      </c>
      <c r="I193" s="200">
        <v>49303155</v>
      </c>
      <c r="J193" s="200">
        <v>638</v>
      </c>
      <c r="K193" s="200">
        <v>22</v>
      </c>
      <c r="L193" s="201">
        <v>44648</v>
      </c>
      <c r="M193" s="201">
        <v>44648</v>
      </c>
      <c r="N193" s="202"/>
      <c r="O193" s="201">
        <v>44650</v>
      </c>
      <c r="P193" s="201">
        <v>44650</v>
      </c>
      <c r="Q193" s="202"/>
      <c r="R193" s="200" t="s">
        <v>89</v>
      </c>
      <c r="S193" s="200"/>
      <c r="T193" s="200" t="s">
        <v>147</v>
      </c>
      <c r="U193" s="203">
        <v>4401</v>
      </c>
      <c r="V193" s="200" t="s">
        <v>70</v>
      </c>
      <c r="W193" s="204">
        <f t="shared" si="7"/>
        <v>0.30304999999999999</v>
      </c>
      <c r="X193" s="200" t="s">
        <v>72</v>
      </c>
      <c r="Y193" s="200"/>
      <c r="Z193" s="333">
        <f t="shared" si="6"/>
        <v>0.30304999999999999</v>
      </c>
    </row>
    <row r="194" spans="1:16360">
      <c r="A194" s="200">
        <v>475</v>
      </c>
      <c r="B194" s="200">
        <v>393069193</v>
      </c>
      <c r="C194" s="200" t="s">
        <v>72</v>
      </c>
      <c r="D194" s="200" t="s">
        <v>7537</v>
      </c>
      <c r="E194" s="200" t="s">
        <v>5874</v>
      </c>
      <c r="F194" s="200" t="s">
        <v>7574</v>
      </c>
      <c r="G194" s="200" t="s">
        <v>7575</v>
      </c>
      <c r="H194" s="200" t="s">
        <v>134</v>
      </c>
      <c r="I194" s="200">
        <v>49303155</v>
      </c>
      <c r="J194" s="200">
        <v>638</v>
      </c>
      <c r="K194" s="200">
        <v>22</v>
      </c>
      <c r="L194" s="201">
        <v>44648</v>
      </c>
      <c r="M194" s="201">
        <v>44648</v>
      </c>
      <c r="N194" s="202"/>
      <c r="O194" s="201">
        <v>44650</v>
      </c>
      <c r="P194" s="201">
        <v>44650</v>
      </c>
      <c r="Q194" s="202"/>
      <c r="R194" s="200" t="s">
        <v>89</v>
      </c>
      <c r="S194" s="200"/>
      <c r="T194" s="200" t="s">
        <v>147</v>
      </c>
      <c r="U194" s="203">
        <v>4401</v>
      </c>
      <c r="V194" s="200" t="s">
        <v>70</v>
      </c>
      <c r="W194" s="204">
        <f t="shared" si="7"/>
        <v>0.30304999999999999</v>
      </c>
      <c r="X194" s="200" t="s">
        <v>72</v>
      </c>
      <c r="Y194" s="200"/>
      <c r="Z194" s="333">
        <f t="shared" si="6"/>
        <v>0.30304999999999999</v>
      </c>
    </row>
    <row r="195" spans="1:16360">
      <c r="A195" s="200">
        <v>475</v>
      </c>
      <c r="B195" s="200">
        <v>393069650</v>
      </c>
      <c r="C195" s="200" t="s">
        <v>72</v>
      </c>
      <c r="D195" s="200" t="s">
        <v>7537</v>
      </c>
      <c r="E195" s="200" t="s">
        <v>5874</v>
      </c>
      <c r="F195" s="200" t="s">
        <v>7574</v>
      </c>
      <c r="G195" s="200" t="s">
        <v>7575</v>
      </c>
      <c r="H195" s="200" t="s">
        <v>134</v>
      </c>
      <c r="I195" s="200">
        <v>49303155</v>
      </c>
      <c r="J195" s="200">
        <v>638</v>
      </c>
      <c r="K195" s="200">
        <v>22</v>
      </c>
      <c r="L195" s="201">
        <v>44648</v>
      </c>
      <c r="M195" s="201">
        <v>44648</v>
      </c>
      <c r="N195" s="202"/>
      <c r="O195" s="201">
        <v>44651</v>
      </c>
      <c r="P195" s="201">
        <v>44651</v>
      </c>
      <c r="Q195" s="202"/>
      <c r="R195" s="200" t="s">
        <v>89</v>
      </c>
      <c r="S195" s="200"/>
      <c r="T195" s="200" t="s">
        <v>147</v>
      </c>
      <c r="U195" s="203">
        <v>4401</v>
      </c>
      <c r="V195" s="200" t="s">
        <v>70</v>
      </c>
      <c r="W195" s="204">
        <f t="shared" si="7"/>
        <v>0.30304999999999999</v>
      </c>
      <c r="X195" s="200" t="s">
        <v>72</v>
      </c>
      <c r="Y195" s="200"/>
      <c r="Z195" s="333">
        <f t="shared" si="6"/>
        <v>0.30304999999999999</v>
      </c>
    </row>
    <row r="196" spans="1:16360">
      <c r="A196" s="200">
        <v>425</v>
      </c>
      <c r="B196" s="200">
        <v>393247290</v>
      </c>
      <c r="C196" s="200" t="s">
        <v>72</v>
      </c>
      <c r="D196" s="200" t="s">
        <v>7537</v>
      </c>
      <c r="E196" s="200" t="s">
        <v>2485</v>
      </c>
      <c r="F196" s="200" t="s">
        <v>7643</v>
      </c>
      <c r="G196" s="200" t="s">
        <v>2484</v>
      </c>
      <c r="H196" s="200" t="s">
        <v>2488</v>
      </c>
      <c r="I196" s="200">
        <v>46104145</v>
      </c>
      <c r="J196" s="200">
        <v>2</v>
      </c>
      <c r="K196" s="200">
        <v>1</v>
      </c>
      <c r="L196" s="201">
        <v>44648</v>
      </c>
      <c r="M196" s="201">
        <v>44648</v>
      </c>
      <c r="N196" s="202"/>
      <c r="O196" s="201">
        <v>44650</v>
      </c>
      <c r="P196" s="201">
        <v>44650</v>
      </c>
      <c r="Q196" s="202"/>
      <c r="R196" s="200" t="s">
        <v>89</v>
      </c>
      <c r="S196" s="200" t="s">
        <v>7644</v>
      </c>
      <c r="T196" s="200" t="s">
        <v>147</v>
      </c>
      <c r="U196" s="203">
        <v>2023</v>
      </c>
      <c r="V196" s="200" t="s">
        <v>88</v>
      </c>
      <c r="W196" s="204">
        <f t="shared" si="7"/>
        <v>8.4999999999999995E-4</v>
      </c>
      <c r="X196" s="200" t="s">
        <v>72</v>
      </c>
      <c r="Y196" s="200"/>
      <c r="Z196" s="333">
        <f t="shared" ref="Z196:Z259" si="8">A196*J196/10^6</f>
        <v>8.4999999999999995E-4</v>
      </c>
    </row>
    <row r="197" spans="1:16360">
      <c r="A197" s="200">
        <v>425</v>
      </c>
      <c r="B197" s="200">
        <v>393247290</v>
      </c>
      <c r="C197" s="200" t="s">
        <v>72</v>
      </c>
      <c r="D197" s="200" t="s">
        <v>7537</v>
      </c>
      <c r="E197" s="200" t="s">
        <v>2485</v>
      </c>
      <c r="F197" s="200" t="s">
        <v>7643</v>
      </c>
      <c r="G197" s="200" t="s">
        <v>2484</v>
      </c>
      <c r="H197" s="200" t="s">
        <v>2488</v>
      </c>
      <c r="I197" s="200">
        <v>46106145</v>
      </c>
      <c r="J197" s="200">
        <v>83</v>
      </c>
      <c r="K197" s="200">
        <v>3</v>
      </c>
      <c r="L197" s="201">
        <v>44648</v>
      </c>
      <c r="M197" s="201">
        <v>44648</v>
      </c>
      <c r="N197" s="202"/>
      <c r="O197" s="201">
        <v>44650</v>
      </c>
      <c r="P197" s="201">
        <v>44650</v>
      </c>
      <c r="Q197" s="202"/>
      <c r="R197" s="200" t="s">
        <v>89</v>
      </c>
      <c r="S197" s="200" t="s">
        <v>7645</v>
      </c>
      <c r="T197" s="200" t="s">
        <v>147</v>
      </c>
      <c r="U197" s="203">
        <v>0</v>
      </c>
      <c r="V197" s="200" t="s">
        <v>88</v>
      </c>
      <c r="W197" s="204">
        <f t="shared" si="7"/>
        <v>3.5275000000000001E-2</v>
      </c>
      <c r="X197" s="200" t="s">
        <v>72</v>
      </c>
      <c r="Y197" s="200"/>
      <c r="Z197" s="333">
        <f t="shared" si="8"/>
        <v>3.5275000000000001E-2</v>
      </c>
    </row>
    <row r="198" spans="1:16360">
      <c r="A198" s="200">
        <v>425</v>
      </c>
      <c r="B198" s="200">
        <v>393247290</v>
      </c>
      <c r="C198" s="200" t="s">
        <v>72</v>
      </c>
      <c r="D198" s="200" t="s">
        <v>7537</v>
      </c>
      <c r="E198" s="200" t="s">
        <v>2485</v>
      </c>
      <c r="F198" s="200" t="s">
        <v>7643</v>
      </c>
      <c r="G198" s="200" t="s">
        <v>2484</v>
      </c>
      <c r="H198" s="200" t="s">
        <v>7646</v>
      </c>
      <c r="I198" s="200">
        <v>46109145</v>
      </c>
      <c r="J198" s="200">
        <v>475</v>
      </c>
      <c r="K198" s="200">
        <v>17</v>
      </c>
      <c r="L198" s="201">
        <v>44648</v>
      </c>
      <c r="M198" s="201">
        <v>44648</v>
      </c>
      <c r="N198" s="202"/>
      <c r="O198" s="201">
        <v>44650</v>
      </c>
      <c r="P198" s="201">
        <v>44650</v>
      </c>
      <c r="Q198" s="202"/>
      <c r="R198" s="200" t="s">
        <v>89</v>
      </c>
      <c r="S198" s="200" t="s">
        <v>7647</v>
      </c>
      <c r="T198" s="200" t="s">
        <v>147</v>
      </c>
      <c r="U198" s="203">
        <v>0</v>
      </c>
      <c r="V198" s="200" t="s">
        <v>88</v>
      </c>
      <c r="W198" s="204">
        <f t="shared" si="7"/>
        <v>0.201875</v>
      </c>
      <c r="X198" s="200" t="s">
        <v>72</v>
      </c>
      <c r="Y198" s="200"/>
      <c r="Z198" s="333">
        <f t="shared" si="8"/>
        <v>0.201875</v>
      </c>
    </row>
    <row r="199" spans="1:16360">
      <c r="A199" s="200">
        <v>475</v>
      </c>
      <c r="B199" s="200">
        <v>392654785</v>
      </c>
      <c r="C199" s="200" t="s">
        <v>72</v>
      </c>
      <c r="D199" s="200" t="s">
        <v>7537</v>
      </c>
      <c r="E199" s="200" t="s">
        <v>354</v>
      </c>
      <c r="F199" s="200" t="s">
        <v>355</v>
      </c>
      <c r="G199" s="200" t="s">
        <v>353</v>
      </c>
      <c r="H199" s="200" t="s">
        <v>356</v>
      </c>
      <c r="I199" s="200">
        <v>49302155</v>
      </c>
      <c r="J199" s="269">
        <v>638</v>
      </c>
      <c r="K199" s="200">
        <v>22</v>
      </c>
      <c r="L199" s="201">
        <v>44648</v>
      </c>
      <c r="M199" s="201">
        <v>44648</v>
      </c>
      <c r="N199" s="202"/>
      <c r="O199" s="201">
        <v>44649</v>
      </c>
      <c r="P199" s="201">
        <v>44649</v>
      </c>
      <c r="Q199" s="202"/>
      <c r="R199" s="200" t="s">
        <v>89</v>
      </c>
      <c r="S199" s="200"/>
      <c r="T199" s="200" t="s">
        <v>7603</v>
      </c>
      <c r="U199" s="203">
        <v>1447</v>
      </c>
      <c r="V199" s="200" t="s">
        <v>88</v>
      </c>
      <c r="W199" s="204">
        <f t="shared" si="7"/>
        <v>0.30304999999999999</v>
      </c>
      <c r="X199" s="200" t="s">
        <v>72</v>
      </c>
      <c r="Y199" s="200"/>
      <c r="Z199" s="333">
        <f t="shared" si="8"/>
        <v>0.30304999999999999</v>
      </c>
    </row>
    <row r="200" spans="1:16360">
      <c r="A200" s="200">
        <v>475</v>
      </c>
      <c r="B200" s="200">
        <v>392654928</v>
      </c>
      <c r="C200" s="200" t="s">
        <v>72</v>
      </c>
      <c r="D200" s="200" t="s">
        <v>7537</v>
      </c>
      <c r="E200" s="200" t="s">
        <v>354</v>
      </c>
      <c r="F200" s="200" t="s">
        <v>355</v>
      </c>
      <c r="G200" s="200" t="s">
        <v>353</v>
      </c>
      <c r="H200" s="200" t="s">
        <v>356</v>
      </c>
      <c r="I200" s="200">
        <v>49302155</v>
      </c>
      <c r="J200" s="200">
        <v>638</v>
      </c>
      <c r="K200" s="200">
        <v>22</v>
      </c>
      <c r="L200" s="201">
        <v>44648</v>
      </c>
      <c r="M200" s="201">
        <v>44648</v>
      </c>
      <c r="N200" s="202"/>
      <c r="O200" s="201">
        <v>44650</v>
      </c>
      <c r="P200" s="201">
        <v>44650</v>
      </c>
      <c r="Q200" s="202"/>
      <c r="R200" s="200" t="s">
        <v>89</v>
      </c>
      <c r="S200" s="200"/>
      <c r="T200" s="200" t="s">
        <v>7603</v>
      </c>
      <c r="U200" s="203">
        <v>2414</v>
      </c>
      <c r="V200" s="200" t="s">
        <v>88</v>
      </c>
      <c r="W200" s="204">
        <f t="shared" si="7"/>
        <v>0.30304999999999999</v>
      </c>
      <c r="X200" s="200" t="s">
        <v>72</v>
      </c>
      <c r="Y200" s="200"/>
      <c r="Z200" s="333">
        <f t="shared" si="8"/>
        <v>0.30304999999999999</v>
      </c>
    </row>
    <row r="201" spans="1:16360">
      <c r="A201" s="200">
        <v>475</v>
      </c>
      <c r="B201" s="200">
        <v>392654954</v>
      </c>
      <c r="C201" s="200" t="s">
        <v>72</v>
      </c>
      <c r="D201" s="200" t="s">
        <v>7537</v>
      </c>
      <c r="E201" s="200" t="s">
        <v>354</v>
      </c>
      <c r="F201" s="200" t="s">
        <v>355</v>
      </c>
      <c r="G201" s="200" t="s">
        <v>353</v>
      </c>
      <c r="H201" s="200" t="s">
        <v>356</v>
      </c>
      <c r="I201" s="200">
        <v>49302155</v>
      </c>
      <c r="J201" s="200">
        <v>638</v>
      </c>
      <c r="K201" s="200">
        <v>22</v>
      </c>
      <c r="L201" s="201">
        <v>44648</v>
      </c>
      <c r="M201" s="201">
        <v>44648</v>
      </c>
      <c r="N201" s="202"/>
      <c r="O201" s="201">
        <v>44651</v>
      </c>
      <c r="P201" s="201">
        <v>44651</v>
      </c>
      <c r="Q201" s="202"/>
      <c r="R201" s="200" t="s">
        <v>89</v>
      </c>
      <c r="S201" s="200"/>
      <c r="T201" s="200" t="s">
        <v>7603</v>
      </c>
      <c r="U201" s="203">
        <v>2414</v>
      </c>
      <c r="V201" s="200" t="s">
        <v>88</v>
      </c>
      <c r="W201" s="204">
        <f t="shared" si="7"/>
        <v>0.30304999999999999</v>
      </c>
      <c r="X201" s="200" t="s">
        <v>72</v>
      </c>
      <c r="Y201" s="200"/>
      <c r="Z201" s="333">
        <f t="shared" si="8"/>
        <v>0.30304999999999999</v>
      </c>
    </row>
    <row r="202" spans="1:16360">
      <c r="A202" s="200">
        <v>480</v>
      </c>
      <c r="B202" s="200">
        <v>393226553</v>
      </c>
      <c r="C202" s="200" t="s">
        <v>72</v>
      </c>
      <c r="D202" s="200" t="s">
        <v>7537</v>
      </c>
      <c r="E202" s="200" t="s">
        <v>635</v>
      </c>
      <c r="F202" s="200" t="s">
        <v>6690</v>
      </c>
      <c r="G202" s="200" t="s">
        <v>7648</v>
      </c>
      <c r="H202" s="200" t="s">
        <v>69</v>
      </c>
      <c r="I202" s="200">
        <v>49303156</v>
      </c>
      <c r="J202" s="200">
        <v>638</v>
      </c>
      <c r="K202" s="200">
        <v>22</v>
      </c>
      <c r="L202" s="201">
        <v>44648</v>
      </c>
      <c r="M202" s="201">
        <v>44648</v>
      </c>
      <c r="N202" s="202"/>
      <c r="O202" s="201">
        <v>44649</v>
      </c>
      <c r="P202" s="201">
        <v>44649</v>
      </c>
      <c r="Q202" s="202"/>
      <c r="R202" s="200" t="s">
        <v>89</v>
      </c>
      <c r="S202" s="200"/>
      <c r="T202" s="203" t="s">
        <v>147</v>
      </c>
      <c r="U202" s="203">
        <v>1529</v>
      </c>
      <c r="V202" s="200" t="s">
        <v>88</v>
      </c>
      <c r="W202" s="204">
        <f t="shared" ref="W202:W265" si="9">A202*J202/10^6</f>
        <v>0.30624000000000001</v>
      </c>
      <c r="X202" s="200" t="s">
        <v>72</v>
      </c>
      <c r="Y202" s="200"/>
      <c r="Z202" s="333">
        <f t="shared" si="8"/>
        <v>0.30624000000000001</v>
      </c>
    </row>
    <row r="203" spans="1:16360">
      <c r="A203" s="200">
        <v>360</v>
      </c>
      <c r="B203" s="200">
        <v>393238649</v>
      </c>
      <c r="C203" s="200" t="s">
        <v>72</v>
      </c>
      <c r="D203" s="200" t="s">
        <v>7537</v>
      </c>
      <c r="E203" s="200" t="s">
        <v>358</v>
      </c>
      <c r="F203" s="200" t="s">
        <v>379</v>
      </c>
      <c r="G203" s="200" t="s">
        <v>7649</v>
      </c>
      <c r="H203" s="200" t="s">
        <v>437</v>
      </c>
      <c r="I203" s="200">
        <v>49201132</v>
      </c>
      <c r="J203" s="200">
        <v>896</v>
      </c>
      <c r="K203" s="200">
        <v>28</v>
      </c>
      <c r="L203" s="201">
        <v>44648</v>
      </c>
      <c r="M203" s="201">
        <v>44648</v>
      </c>
      <c r="N203" s="202"/>
      <c r="O203" s="201">
        <v>44650</v>
      </c>
      <c r="P203" s="201">
        <v>44650</v>
      </c>
      <c r="Q203" s="202"/>
      <c r="R203" s="200" t="s">
        <v>89</v>
      </c>
      <c r="S203" s="200"/>
      <c r="T203" s="200" t="s">
        <v>147</v>
      </c>
      <c r="U203" s="203">
        <v>3004</v>
      </c>
      <c r="V203" s="200" t="s">
        <v>70</v>
      </c>
      <c r="W203" s="204">
        <f t="shared" si="9"/>
        <v>0.32256000000000001</v>
      </c>
      <c r="X203" s="200" t="s">
        <v>72</v>
      </c>
      <c r="Y203" s="200"/>
      <c r="Z203" s="333">
        <f t="shared" si="8"/>
        <v>0.32256000000000001</v>
      </c>
    </row>
    <row r="204" spans="1:16360">
      <c r="A204" s="200">
        <v>480</v>
      </c>
      <c r="B204" s="200">
        <v>392306612</v>
      </c>
      <c r="C204" s="200" t="s">
        <v>72</v>
      </c>
      <c r="D204" s="200" t="s">
        <v>7537</v>
      </c>
      <c r="E204" s="200" t="s">
        <v>1692</v>
      </c>
      <c r="F204" s="200" t="s">
        <v>7549</v>
      </c>
      <c r="G204" s="200" t="s">
        <v>1691</v>
      </c>
      <c r="H204" s="200" t="s">
        <v>69</v>
      </c>
      <c r="I204" s="200">
        <v>49303156</v>
      </c>
      <c r="J204" s="200">
        <v>580</v>
      </c>
      <c r="K204" s="200">
        <v>20</v>
      </c>
      <c r="L204" s="201">
        <v>44648</v>
      </c>
      <c r="M204" s="201">
        <v>44648</v>
      </c>
      <c r="N204" s="202"/>
      <c r="O204" s="201">
        <v>44649</v>
      </c>
      <c r="P204" s="201">
        <v>44649</v>
      </c>
      <c r="Q204" s="202"/>
      <c r="R204" s="200" t="s">
        <v>89</v>
      </c>
      <c r="S204" s="200"/>
      <c r="T204" s="200" t="s">
        <v>116</v>
      </c>
      <c r="U204" s="203">
        <v>2640</v>
      </c>
      <c r="V204" s="200" t="s">
        <v>70</v>
      </c>
      <c r="W204" s="204">
        <f t="shared" si="9"/>
        <v>0.27839999999999998</v>
      </c>
      <c r="X204" s="200" t="s">
        <v>72</v>
      </c>
      <c r="Y204" s="200"/>
      <c r="Z204" s="333">
        <f t="shared" si="8"/>
        <v>0.27839999999999998</v>
      </c>
    </row>
    <row r="205" spans="1:16360">
      <c r="A205" s="200">
        <v>480</v>
      </c>
      <c r="B205" s="200">
        <v>392306634</v>
      </c>
      <c r="C205" s="200" t="s">
        <v>72</v>
      </c>
      <c r="D205" s="200" t="s">
        <v>7537</v>
      </c>
      <c r="E205" s="200" t="s">
        <v>1692</v>
      </c>
      <c r="F205" s="200" t="s">
        <v>7549</v>
      </c>
      <c r="G205" s="200" t="s">
        <v>1691</v>
      </c>
      <c r="H205" s="200" t="s">
        <v>69</v>
      </c>
      <c r="I205" s="200">
        <v>49303156</v>
      </c>
      <c r="J205" s="200">
        <v>580</v>
      </c>
      <c r="K205" s="200">
        <v>20</v>
      </c>
      <c r="L205" s="201">
        <v>44648</v>
      </c>
      <c r="M205" s="201">
        <v>44648</v>
      </c>
      <c r="N205" s="202"/>
      <c r="O205" s="201">
        <v>44649</v>
      </c>
      <c r="P205" s="201">
        <v>44649</v>
      </c>
      <c r="Q205" s="202"/>
      <c r="R205" s="200" t="s">
        <v>89</v>
      </c>
      <c r="S205" s="200"/>
      <c r="T205" s="200" t="s">
        <v>116</v>
      </c>
      <c r="U205" s="203">
        <v>2640</v>
      </c>
      <c r="V205" s="200" t="s">
        <v>70</v>
      </c>
      <c r="W205" s="204">
        <f t="shared" si="9"/>
        <v>0.27839999999999998</v>
      </c>
      <c r="X205" s="200" t="s">
        <v>72</v>
      </c>
      <c r="Y205" s="200"/>
      <c r="Z205" s="333">
        <f t="shared" si="8"/>
        <v>0.27839999999999998</v>
      </c>
    </row>
    <row r="206" spans="1:16360">
      <c r="A206" s="200">
        <v>480</v>
      </c>
      <c r="B206" s="200">
        <v>392306665</v>
      </c>
      <c r="C206" s="200" t="s">
        <v>72</v>
      </c>
      <c r="D206" s="200" t="s">
        <v>7537</v>
      </c>
      <c r="E206" s="200" t="s">
        <v>1692</v>
      </c>
      <c r="F206" s="200" t="s">
        <v>7549</v>
      </c>
      <c r="G206" s="200" t="s">
        <v>1691</v>
      </c>
      <c r="H206" s="200" t="s">
        <v>69</v>
      </c>
      <c r="I206" s="200">
        <v>49303156</v>
      </c>
      <c r="J206" s="200">
        <v>580</v>
      </c>
      <c r="K206" s="200">
        <v>20</v>
      </c>
      <c r="L206" s="201">
        <v>44648</v>
      </c>
      <c r="M206" s="201">
        <v>44648</v>
      </c>
      <c r="N206" s="202"/>
      <c r="O206" s="201">
        <v>44649</v>
      </c>
      <c r="P206" s="201">
        <v>44649</v>
      </c>
      <c r="Q206" s="202"/>
      <c r="R206" s="200" t="s">
        <v>89</v>
      </c>
      <c r="S206" s="200"/>
      <c r="T206" s="200" t="s">
        <v>116</v>
      </c>
      <c r="U206" s="203">
        <v>2640</v>
      </c>
      <c r="V206" s="200" t="s">
        <v>70</v>
      </c>
      <c r="W206" s="204">
        <f t="shared" si="9"/>
        <v>0.27839999999999998</v>
      </c>
      <c r="X206" s="200" t="s">
        <v>72</v>
      </c>
      <c r="Y206" s="200"/>
      <c r="Z206" s="333">
        <f t="shared" si="8"/>
        <v>0.27839999999999998</v>
      </c>
      <c r="AA206" s="285"/>
      <c r="AB206" s="285"/>
      <c r="AC206" s="285"/>
      <c r="AD206" s="285"/>
      <c r="AE206" s="285"/>
      <c r="AF206" s="285"/>
      <c r="AG206" s="285"/>
      <c r="AH206" s="285"/>
      <c r="AI206" s="285"/>
      <c r="AJ206" s="285"/>
      <c r="AK206" s="285"/>
      <c r="AL206" s="285"/>
      <c r="AM206" s="285"/>
      <c r="AN206" s="285"/>
      <c r="AO206" s="285"/>
      <c r="AP206" s="285"/>
      <c r="AQ206" s="285"/>
      <c r="AR206" s="285"/>
      <c r="AS206" s="285"/>
      <c r="AT206" s="285"/>
      <c r="AU206" s="285"/>
      <c r="AV206" s="285"/>
      <c r="AW206" s="285"/>
      <c r="AX206" s="285"/>
      <c r="AY206" s="285"/>
      <c r="AZ206" s="285"/>
      <c r="BA206" s="285"/>
      <c r="BB206" s="285"/>
      <c r="BC206" s="285"/>
      <c r="BD206" s="285"/>
      <c r="BE206" s="285"/>
      <c r="BF206" s="285"/>
      <c r="BG206" s="285"/>
      <c r="BH206" s="285"/>
      <c r="BI206" s="285"/>
      <c r="BJ206" s="285"/>
      <c r="BK206" s="285"/>
      <c r="BL206" s="285"/>
      <c r="BM206" s="285"/>
      <c r="BN206" s="285"/>
      <c r="BO206" s="285"/>
      <c r="BP206" s="285"/>
      <c r="BQ206" s="285"/>
      <c r="BR206" s="285"/>
      <c r="BS206" s="285"/>
      <c r="BT206" s="285"/>
      <c r="BU206" s="285"/>
      <c r="BV206" s="285"/>
      <c r="BW206" s="285"/>
      <c r="BX206" s="285"/>
      <c r="BY206" s="285"/>
      <c r="BZ206" s="285"/>
      <c r="CA206" s="285"/>
      <c r="CB206" s="285"/>
      <c r="CC206" s="285"/>
      <c r="CD206" s="285"/>
      <c r="CE206" s="285"/>
      <c r="CF206" s="285"/>
      <c r="CG206" s="285"/>
      <c r="CH206" s="285"/>
      <c r="CI206" s="285"/>
      <c r="CJ206" s="285"/>
      <c r="CK206" s="285"/>
      <c r="CL206" s="285"/>
      <c r="CM206" s="285"/>
      <c r="CN206" s="285"/>
      <c r="CO206" s="285"/>
      <c r="CP206" s="285"/>
      <c r="CQ206" s="285"/>
      <c r="CR206" s="285"/>
      <c r="CS206" s="285"/>
      <c r="CT206" s="285"/>
      <c r="CU206" s="285"/>
      <c r="CV206" s="285"/>
      <c r="CW206" s="285"/>
      <c r="CX206" s="285"/>
      <c r="CY206" s="285"/>
      <c r="CZ206" s="285"/>
      <c r="DA206" s="285"/>
      <c r="DB206" s="285"/>
      <c r="DC206" s="285"/>
      <c r="DD206" s="285"/>
      <c r="DE206" s="285"/>
      <c r="DF206" s="285"/>
      <c r="DG206" s="285"/>
      <c r="DH206" s="285"/>
      <c r="DI206" s="285"/>
      <c r="DJ206" s="285"/>
      <c r="DK206" s="285"/>
      <c r="DL206" s="285"/>
      <c r="DM206" s="285"/>
      <c r="DN206" s="285"/>
      <c r="DO206" s="285"/>
      <c r="DP206" s="285"/>
      <c r="DQ206" s="285"/>
      <c r="DR206" s="285"/>
      <c r="DS206" s="285"/>
      <c r="DT206" s="285"/>
      <c r="DU206" s="285"/>
      <c r="DV206" s="285"/>
      <c r="DW206" s="285"/>
      <c r="DX206" s="285"/>
      <c r="DY206" s="285"/>
      <c r="DZ206" s="285"/>
      <c r="EA206" s="285"/>
      <c r="EB206" s="285"/>
      <c r="EC206" s="285"/>
      <c r="ED206" s="285"/>
      <c r="EE206" s="285"/>
      <c r="EF206" s="285"/>
      <c r="EG206" s="285"/>
      <c r="EH206" s="285"/>
      <c r="EI206" s="285"/>
      <c r="EJ206" s="285"/>
      <c r="EK206" s="285"/>
      <c r="EL206" s="285"/>
      <c r="EM206" s="285"/>
      <c r="EN206" s="285"/>
      <c r="EO206" s="285"/>
      <c r="EP206" s="285"/>
      <c r="EQ206" s="285"/>
      <c r="ER206" s="285"/>
      <c r="ES206" s="285"/>
      <c r="ET206" s="285"/>
      <c r="EU206" s="285"/>
      <c r="EV206" s="285"/>
      <c r="EW206" s="285"/>
      <c r="EX206" s="285"/>
      <c r="EY206" s="285"/>
      <c r="EZ206" s="285"/>
      <c r="FA206" s="285"/>
      <c r="FB206" s="285"/>
      <c r="FC206" s="285"/>
      <c r="FD206" s="285"/>
      <c r="FE206" s="285"/>
      <c r="FF206" s="285"/>
      <c r="FG206" s="285"/>
      <c r="FH206" s="285"/>
      <c r="FI206" s="285"/>
      <c r="FJ206" s="285"/>
      <c r="FK206" s="285"/>
      <c r="FL206" s="285"/>
      <c r="FM206" s="285"/>
      <c r="FN206" s="285"/>
      <c r="FO206" s="285"/>
      <c r="FP206" s="285"/>
      <c r="FQ206" s="285"/>
      <c r="FR206" s="285"/>
      <c r="FS206" s="285"/>
      <c r="FT206" s="285"/>
      <c r="FU206" s="285"/>
      <c r="FV206" s="285"/>
      <c r="FW206" s="285"/>
      <c r="FX206" s="285"/>
      <c r="FY206" s="285"/>
      <c r="FZ206" s="285"/>
      <c r="GA206" s="285"/>
      <c r="GB206" s="285"/>
      <c r="GC206" s="285"/>
      <c r="GD206" s="285"/>
      <c r="GE206" s="285"/>
      <c r="GF206" s="285"/>
      <c r="GG206" s="285"/>
      <c r="GH206" s="285"/>
      <c r="GI206" s="285"/>
      <c r="GJ206" s="285"/>
      <c r="GK206" s="285"/>
      <c r="GL206" s="285"/>
      <c r="GM206" s="285"/>
      <c r="GN206" s="285"/>
      <c r="GO206" s="285"/>
      <c r="GP206" s="285"/>
      <c r="GQ206" s="285"/>
      <c r="GR206" s="285"/>
      <c r="GS206" s="285"/>
      <c r="GT206" s="285"/>
      <c r="GU206" s="285"/>
      <c r="GV206" s="285"/>
      <c r="GW206" s="285"/>
      <c r="GX206" s="285"/>
      <c r="GY206" s="285"/>
      <c r="GZ206" s="285"/>
      <c r="HA206" s="285"/>
      <c r="HB206" s="285"/>
      <c r="HC206" s="285"/>
      <c r="HD206" s="285"/>
      <c r="HE206" s="285"/>
      <c r="HF206" s="285"/>
      <c r="HG206" s="285"/>
      <c r="HH206" s="285"/>
      <c r="HI206" s="285"/>
      <c r="HJ206" s="285"/>
      <c r="HK206" s="285"/>
      <c r="HL206" s="285"/>
      <c r="HM206" s="285"/>
      <c r="HN206" s="285"/>
      <c r="HO206" s="285"/>
      <c r="HP206" s="285"/>
      <c r="HQ206" s="285"/>
      <c r="HR206" s="285"/>
      <c r="HS206" s="285"/>
      <c r="HT206" s="285"/>
      <c r="HU206" s="285"/>
      <c r="HV206" s="285"/>
      <c r="HW206" s="285"/>
      <c r="HX206" s="285"/>
      <c r="HY206" s="285"/>
      <c r="HZ206" s="285"/>
      <c r="IA206" s="285"/>
      <c r="IB206" s="285"/>
      <c r="IC206" s="285"/>
      <c r="ID206" s="285"/>
      <c r="IE206" s="285"/>
      <c r="IF206" s="285"/>
      <c r="IG206" s="285"/>
      <c r="IH206" s="285"/>
      <c r="II206" s="285"/>
      <c r="IJ206" s="285"/>
      <c r="IK206" s="285"/>
      <c r="IL206" s="285"/>
      <c r="IM206" s="285"/>
      <c r="IN206" s="285"/>
      <c r="IO206" s="285"/>
      <c r="IP206" s="285"/>
      <c r="IQ206" s="285"/>
      <c r="IR206" s="285"/>
      <c r="IS206" s="285"/>
      <c r="IT206" s="285"/>
      <c r="IU206" s="285"/>
      <c r="IV206" s="285"/>
      <c r="IW206" s="285"/>
      <c r="IX206" s="285"/>
      <c r="IY206" s="285"/>
      <c r="IZ206" s="285"/>
      <c r="JA206" s="285"/>
      <c r="JB206" s="285"/>
      <c r="JC206" s="285"/>
      <c r="JD206" s="285"/>
      <c r="JE206" s="285"/>
      <c r="JF206" s="285"/>
      <c r="JG206" s="285"/>
      <c r="JH206" s="285"/>
      <c r="JI206" s="285"/>
      <c r="JJ206" s="285"/>
      <c r="JK206" s="285"/>
      <c r="JL206" s="285"/>
      <c r="JM206" s="285"/>
      <c r="JN206" s="285"/>
      <c r="JO206" s="285"/>
      <c r="JP206" s="285"/>
      <c r="JQ206" s="285"/>
      <c r="JR206" s="285"/>
      <c r="JS206" s="285"/>
      <c r="JT206" s="285"/>
      <c r="JU206" s="285"/>
      <c r="JV206" s="285"/>
      <c r="JW206" s="285"/>
      <c r="JX206" s="285"/>
      <c r="JY206" s="285"/>
      <c r="JZ206" s="285"/>
      <c r="KA206" s="285"/>
      <c r="KB206" s="285"/>
      <c r="KC206" s="285"/>
      <c r="KD206" s="285"/>
      <c r="KE206" s="285"/>
      <c r="KF206" s="285"/>
      <c r="KG206" s="285"/>
      <c r="KH206" s="285"/>
      <c r="KI206" s="285"/>
      <c r="KJ206" s="285"/>
      <c r="KK206" s="285"/>
      <c r="KL206" s="285"/>
      <c r="KM206" s="285"/>
      <c r="KN206" s="285"/>
      <c r="KO206" s="285"/>
      <c r="KP206" s="285"/>
      <c r="KQ206" s="285"/>
      <c r="KR206" s="285"/>
      <c r="KS206" s="285"/>
      <c r="KT206" s="285"/>
      <c r="KU206" s="285"/>
      <c r="KV206" s="285"/>
      <c r="KW206" s="285"/>
      <c r="KX206" s="285"/>
      <c r="KY206" s="285"/>
      <c r="KZ206" s="285"/>
      <c r="LA206" s="285"/>
      <c r="LB206" s="285"/>
      <c r="LC206" s="285"/>
      <c r="LD206" s="285"/>
      <c r="LE206" s="285"/>
      <c r="LF206" s="285"/>
      <c r="LG206" s="285"/>
      <c r="LH206" s="285"/>
      <c r="LI206" s="285"/>
      <c r="LJ206" s="285"/>
      <c r="LK206" s="285"/>
      <c r="LL206" s="285"/>
      <c r="LM206" s="285"/>
      <c r="LN206" s="285"/>
      <c r="LO206" s="285"/>
      <c r="LP206" s="285"/>
      <c r="LQ206" s="285"/>
      <c r="LR206" s="285"/>
      <c r="LS206" s="285"/>
      <c r="LT206" s="285"/>
      <c r="LU206" s="285"/>
      <c r="LV206" s="285"/>
      <c r="LW206" s="285"/>
      <c r="LX206" s="285"/>
      <c r="LY206" s="285"/>
      <c r="LZ206" s="285"/>
      <c r="MA206" s="285"/>
      <c r="MB206" s="285"/>
      <c r="MC206" s="285"/>
      <c r="MD206" s="285"/>
      <c r="ME206" s="285"/>
      <c r="MF206" s="285"/>
      <c r="MG206" s="285"/>
      <c r="MH206" s="285"/>
      <c r="MI206" s="285"/>
      <c r="MJ206" s="285"/>
      <c r="MK206" s="285"/>
      <c r="ML206" s="285"/>
      <c r="MM206" s="285"/>
      <c r="MN206" s="285"/>
      <c r="MO206" s="285"/>
      <c r="MP206" s="285"/>
      <c r="MQ206" s="285"/>
      <c r="MR206" s="285"/>
      <c r="MS206" s="285"/>
      <c r="MT206" s="285"/>
      <c r="MU206" s="285"/>
      <c r="MV206" s="285"/>
      <c r="MW206" s="285"/>
      <c r="MX206" s="285"/>
      <c r="MY206" s="285"/>
      <c r="MZ206" s="285"/>
      <c r="NA206" s="285"/>
      <c r="NB206" s="285"/>
      <c r="NC206" s="285"/>
      <c r="ND206" s="285"/>
      <c r="NE206" s="285"/>
      <c r="NF206" s="285"/>
      <c r="NG206" s="285"/>
      <c r="NH206" s="285"/>
      <c r="NI206" s="285"/>
      <c r="NJ206" s="285"/>
      <c r="NK206" s="285"/>
      <c r="NL206" s="285"/>
      <c r="NM206" s="285"/>
      <c r="NN206" s="285"/>
      <c r="NO206" s="285"/>
      <c r="NP206" s="285"/>
      <c r="NQ206" s="285"/>
      <c r="NR206" s="285"/>
      <c r="NS206" s="285"/>
      <c r="NT206" s="285"/>
      <c r="NU206" s="285"/>
      <c r="NV206" s="285"/>
      <c r="NW206" s="285"/>
      <c r="NX206" s="285"/>
      <c r="NY206" s="285"/>
      <c r="NZ206" s="285"/>
      <c r="OA206" s="285"/>
      <c r="OB206" s="285"/>
      <c r="OC206" s="285"/>
      <c r="OD206" s="285"/>
      <c r="OE206" s="285"/>
      <c r="OF206" s="285"/>
      <c r="OG206" s="285"/>
      <c r="OH206" s="285"/>
      <c r="OI206" s="285"/>
      <c r="OJ206" s="285"/>
      <c r="OK206" s="285"/>
      <c r="OL206" s="285"/>
      <c r="OM206" s="285"/>
      <c r="ON206" s="285"/>
      <c r="OO206" s="285"/>
      <c r="OP206" s="285"/>
      <c r="OQ206" s="285"/>
      <c r="OR206" s="285"/>
      <c r="OS206" s="285"/>
      <c r="OT206" s="285"/>
      <c r="OU206" s="285"/>
      <c r="OV206" s="285"/>
      <c r="OW206" s="285"/>
      <c r="OX206" s="285"/>
      <c r="OY206" s="285"/>
      <c r="OZ206" s="285"/>
      <c r="PA206" s="285"/>
      <c r="PB206" s="285"/>
      <c r="PC206" s="285"/>
      <c r="PD206" s="285"/>
      <c r="PE206" s="285"/>
      <c r="PF206" s="285"/>
      <c r="PG206" s="285"/>
      <c r="PH206" s="285"/>
      <c r="PI206" s="285"/>
      <c r="PJ206" s="285"/>
      <c r="PK206" s="285"/>
      <c r="PL206" s="285"/>
      <c r="PM206" s="285"/>
      <c r="PN206" s="285"/>
      <c r="PO206" s="285"/>
      <c r="PP206" s="285"/>
      <c r="PQ206" s="285"/>
      <c r="PR206" s="285"/>
      <c r="PS206" s="285"/>
      <c r="PT206" s="285"/>
      <c r="PU206" s="285"/>
      <c r="PV206" s="285"/>
      <c r="PW206" s="285"/>
      <c r="PX206" s="285"/>
      <c r="PY206" s="285"/>
      <c r="PZ206" s="285"/>
      <c r="QA206" s="285"/>
      <c r="QB206" s="285"/>
      <c r="QC206" s="285"/>
      <c r="QD206" s="285"/>
      <c r="QE206" s="285"/>
      <c r="QF206" s="285"/>
      <c r="QG206" s="285"/>
      <c r="QH206" s="285"/>
      <c r="QI206" s="285"/>
      <c r="QJ206" s="285"/>
      <c r="QK206" s="285"/>
      <c r="QL206" s="285"/>
      <c r="QM206" s="285"/>
      <c r="QN206" s="285"/>
      <c r="QO206" s="285"/>
      <c r="QP206" s="285"/>
      <c r="QQ206" s="285"/>
      <c r="QR206" s="285"/>
      <c r="QS206" s="285"/>
      <c r="QT206" s="285"/>
      <c r="QU206" s="285"/>
      <c r="QV206" s="285"/>
      <c r="QW206" s="285"/>
      <c r="QX206" s="285"/>
      <c r="QY206" s="285"/>
      <c r="QZ206" s="285"/>
      <c r="RA206" s="285"/>
      <c r="RB206" s="285"/>
      <c r="RC206" s="285"/>
      <c r="RD206" s="285"/>
      <c r="RE206" s="285"/>
      <c r="RF206" s="285"/>
      <c r="RG206" s="285"/>
      <c r="RH206" s="285"/>
      <c r="RI206" s="285"/>
      <c r="RJ206" s="285"/>
      <c r="RK206" s="285"/>
      <c r="RL206" s="285"/>
      <c r="RM206" s="285"/>
      <c r="RN206" s="285"/>
      <c r="RO206" s="285"/>
      <c r="RP206" s="285"/>
      <c r="RQ206" s="285"/>
      <c r="RR206" s="285"/>
      <c r="RS206" s="285"/>
      <c r="RT206" s="285"/>
      <c r="RU206" s="285"/>
      <c r="RV206" s="285"/>
      <c r="RW206" s="285"/>
      <c r="RX206" s="285"/>
      <c r="RY206" s="285"/>
      <c r="RZ206" s="285"/>
      <c r="SA206" s="285"/>
      <c r="SB206" s="285"/>
      <c r="SC206" s="285"/>
      <c r="SD206" s="285"/>
      <c r="SE206" s="285"/>
      <c r="SF206" s="285"/>
      <c r="SG206" s="285"/>
      <c r="SH206" s="285"/>
      <c r="SI206" s="285"/>
      <c r="SJ206" s="285"/>
      <c r="SK206" s="285"/>
      <c r="SL206" s="285"/>
      <c r="SM206" s="285"/>
      <c r="SN206" s="285"/>
      <c r="SO206" s="285"/>
      <c r="SP206" s="285"/>
      <c r="SQ206" s="285"/>
      <c r="SR206" s="285"/>
      <c r="SS206" s="285"/>
      <c r="ST206" s="285"/>
      <c r="SU206" s="285"/>
      <c r="SV206" s="285"/>
      <c r="SW206" s="285"/>
      <c r="SX206" s="285"/>
      <c r="SY206" s="285"/>
      <c r="SZ206" s="285"/>
      <c r="TA206" s="285"/>
      <c r="TB206" s="285"/>
      <c r="TC206" s="285"/>
      <c r="TD206" s="285"/>
      <c r="TE206" s="285"/>
      <c r="TF206" s="285"/>
      <c r="TG206" s="285"/>
      <c r="TH206" s="285"/>
      <c r="TI206" s="285"/>
      <c r="TJ206" s="285"/>
      <c r="TK206" s="285"/>
      <c r="TL206" s="285"/>
      <c r="TM206" s="285"/>
      <c r="TN206" s="285"/>
      <c r="TO206" s="285"/>
      <c r="TP206" s="285"/>
      <c r="TQ206" s="285"/>
      <c r="TR206" s="285"/>
      <c r="TS206" s="285"/>
      <c r="TT206" s="285"/>
      <c r="TU206" s="285"/>
      <c r="TV206" s="285"/>
      <c r="TW206" s="285"/>
      <c r="TX206" s="285"/>
      <c r="TY206" s="285"/>
      <c r="TZ206" s="285"/>
      <c r="UA206" s="285"/>
      <c r="UB206" s="285"/>
      <c r="UC206" s="285"/>
      <c r="UD206" s="285"/>
      <c r="UE206" s="285"/>
      <c r="UF206" s="285"/>
      <c r="UG206" s="285"/>
      <c r="UH206" s="285"/>
      <c r="UI206" s="285"/>
      <c r="UJ206" s="285"/>
      <c r="UK206" s="285"/>
      <c r="UL206" s="285"/>
      <c r="UM206" s="285"/>
      <c r="UN206" s="285"/>
      <c r="UO206" s="285"/>
      <c r="UP206" s="285"/>
      <c r="UQ206" s="285"/>
      <c r="UR206" s="285"/>
      <c r="US206" s="285"/>
      <c r="UT206" s="285"/>
      <c r="UU206" s="285"/>
      <c r="UV206" s="285"/>
      <c r="UW206" s="285"/>
      <c r="UX206" s="285"/>
      <c r="UY206" s="285"/>
      <c r="UZ206" s="285"/>
      <c r="VA206" s="285"/>
      <c r="VB206" s="285"/>
      <c r="VC206" s="285"/>
      <c r="VD206" s="285"/>
      <c r="VE206" s="285"/>
      <c r="VF206" s="285"/>
      <c r="VG206" s="285"/>
      <c r="VH206" s="285"/>
      <c r="VI206" s="285"/>
      <c r="VJ206" s="285"/>
      <c r="VK206" s="285"/>
      <c r="VL206" s="285"/>
      <c r="VM206" s="285"/>
      <c r="VN206" s="285"/>
      <c r="VO206" s="285"/>
      <c r="VP206" s="285"/>
      <c r="VQ206" s="285"/>
      <c r="VR206" s="285"/>
      <c r="VS206" s="285"/>
      <c r="VT206" s="285"/>
      <c r="VU206" s="285"/>
      <c r="VV206" s="285"/>
      <c r="VW206" s="285"/>
      <c r="VX206" s="285"/>
      <c r="VY206" s="285"/>
      <c r="VZ206" s="285"/>
      <c r="WA206" s="285"/>
      <c r="WB206" s="285"/>
      <c r="WC206" s="285"/>
      <c r="WD206" s="285"/>
      <c r="WE206" s="285"/>
      <c r="WF206" s="285"/>
      <c r="WG206" s="285"/>
      <c r="WH206" s="285"/>
      <c r="WI206" s="285"/>
      <c r="WJ206" s="285"/>
      <c r="WK206" s="285"/>
      <c r="WL206" s="285"/>
      <c r="WM206" s="285"/>
      <c r="WN206" s="285"/>
      <c r="WO206" s="285"/>
      <c r="WP206" s="285"/>
      <c r="WQ206" s="285"/>
      <c r="WR206" s="285"/>
      <c r="WS206" s="285"/>
      <c r="WT206" s="285"/>
      <c r="WU206" s="285"/>
      <c r="WV206" s="285"/>
      <c r="WW206" s="285"/>
      <c r="WX206" s="285"/>
      <c r="WY206" s="285"/>
      <c r="WZ206" s="285"/>
      <c r="XA206" s="285"/>
      <c r="XB206" s="285"/>
      <c r="XC206" s="285"/>
      <c r="XD206" s="285"/>
      <c r="XE206" s="285"/>
      <c r="XF206" s="285"/>
      <c r="XG206" s="285"/>
      <c r="XH206" s="285"/>
      <c r="XI206" s="285"/>
      <c r="XJ206" s="285"/>
      <c r="XK206" s="285"/>
      <c r="XL206" s="285"/>
      <c r="XM206" s="285"/>
      <c r="XN206" s="285"/>
      <c r="XO206" s="285"/>
      <c r="XP206" s="285"/>
      <c r="XQ206" s="285"/>
      <c r="XR206" s="285"/>
      <c r="XS206" s="285"/>
      <c r="XT206" s="285"/>
      <c r="XU206" s="285"/>
      <c r="XV206" s="285"/>
      <c r="XW206" s="285"/>
      <c r="XX206" s="285"/>
      <c r="XY206" s="285"/>
      <c r="XZ206" s="285"/>
      <c r="YA206" s="285"/>
      <c r="YB206" s="285"/>
      <c r="YC206" s="285"/>
      <c r="YD206" s="285"/>
      <c r="YE206" s="285"/>
      <c r="YF206" s="285"/>
      <c r="YG206" s="285"/>
      <c r="YH206" s="285"/>
      <c r="YI206" s="285"/>
      <c r="YJ206" s="285"/>
      <c r="YK206" s="285"/>
      <c r="YL206" s="285"/>
      <c r="YM206" s="285"/>
      <c r="YN206" s="285"/>
      <c r="YO206" s="285"/>
      <c r="YP206" s="285"/>
      <c r="YQ206" s="285"/>
      <c r="YR206" s="285"/>
      <c r="YS206" s="285"/>
      <c r="YT206" s="285"/>
      <c r="YU206" s="285"/>
      <c r="YV206" s="285"/>
      <c r="YW206" s="285"/>
      <c r="YX206" s="285"/>
      <c r="YY206" s="285"/>
      <c r="YZ206" s="285"/>
      <c r="ZA206" s="285"/>
      <c r="ZB206" s="285"/>
      <c r="ZC206" s="285"/>
      <c r="ZD206" s="285"/>
      <c r="ZE206" s="285"/>
      <c r="ZF206" s="285"/>
      <c r="ZG206" s="285"/>
      <c r="ZH206" s="285"/>
      <c r="ZI206" s="285"/>
      <c r="ZJ206" s="285"/>
      <c r="ZK206" s="285"/>
      <c r="ZL206" s="285"/>
      <c r="ZM206" s="285"/>
      <c r="ZN206" s="285"/>
      <c r="ZO206" s="285"/>
      <c r="ZP206" s="285"/>
      <c r="ZQ206" s="285"/>
      <c r="ZR206" s="285"/>
      <c r="ZS206" s="285"/>
      <c r="ZT206" s="285"/>
      <c r="ZU206" s="285"/>
      <c r="ZV206" s="285"/>
      <c r="ZW206" s="285"/>
      <c r="ZX206" s="285"/>
      <c r="ZY206" s="285"/>
      <c r="ZZ206" s="285"/>
      <c r="AAA206" s="285"/>
      <c r="AAB206" s="285"/>
      <c r="AAC206" s="285"/>
      <c r="AAD206" s="285"/>
      <c r="AAE206" s="285"/>
      <c r="AAF206" s="285"/>
      <c r="AAG206" s="285"/>
      <c r="AAH206" s="285"/>
      <c r="AAI206" s="285"/>
      <c r="AAJ206" s="285"/>
      <c r="AAK206" s="285"/>
      <c r="AAL206" s="285"/>
      <c r="AAM206" s="285"/>
      <c r="AAN206" s="285"/>
      <c r="AAO206" s="285"/>
      <c r="AAP206" s="285"/>
      <c r="AAQ206" s="285"/>
      <c r="AAR206" s="285"/>
      <c r="AAS206" s="285"/>
      <c r="AAT206" s="285"/>
      <c r="AAU206" s="285"/>
      <c r="AAV206" s="285"/>
      <c r="AAW206" s="285"/>
      <c r="AAX206" s="285"/>
      <c r="AAY206" s="285"/>
      <c r="AAZ206" s="285"/>
      <c r="ABA206" s="285"/>
      <c r="ABB206" s="285"/>
      <c r="ABC206" s="285"/>
      <c r="ABD206" s="285"/>
      <c r="ABE206" s="285"/>
      <c r="ABF206" s="285"/>
      <c r="ABG206" s="285"/>
      <c r="ABH206" s="285"/>
      <c r="ABI206" s="285"/>
      <c r="ABJ206" s="285"/>
      <c r="ABK206" s="285"/>
      <c r="ABL206" s="285"/>
      <c r="ABM206" s="285"/>
      <c r="ABN206" s="285"/>
      <c r="ABO206" s="285"/>
      <c r="ABP206" s="285"/>
      <c r="ABQ206" s="285"/>
      <c r="ABR206" s="285"/>
      <c r="ABS206" s="285"/>
      <c r="ABT206" s="285"/>
      <c r="ABU206" s="285"/>
      <c r="ABV206" s="285"/>
      <c r="ABW206" s="285"/>
      <c r="ABX206" s="285"/>
      <c r="ABY206" s="285"/>
      <c r="ABZ206" s="285"/>
      <c r="ACA206" s="285"/>
      <c r="ACB206" s="285"/>
      <c r="ACC206" s="285"/>
      <c r="ACD206" s="285"/>
      <c r="ACE206" s="285"/>
      <c r="ACF206" s="285"/>
      <c r="ACG206" s="285"/>
      <c r="ACH206" s="285"/>
      <c r="ACI206" s="285"/>
      <c r="ACJ206" s="285"/>
      <c r="ACK206" s="285"/>
      <c r="ACL206" s="285"/>
      <c r="ACM206" s="285"/>
      <c r="ACN206" s="285"/>
      <c r="ACO206" s="285"/>
      <c r="ACP206" s="285"/>
      <c r="ACQ206" s="285"/>
      <c r="ACR206" s="285"/>
      <c r="ACS206" s="285"/>
      <c r="ACT206" s="285"/>
      <c r="ACU206" s="285"/>
      <c r="ACV206" s="285"/>
      <c r="ACW206" s="285"/>
      <c r="ACX206" s="285"/>
      <c r="ACY206" s="285"/>
      <c r="ACZ206" s="285"/>
      <c r="ADA206" s="285"/>
      <c r="ADB206" s="285"/>
      <c r="ADC206" s="285"/>
      <c r="ADD206" s="285"/>
      <c r="ADE206" s="285"/>
      <c r="ADF206" s="285"/>
      <c r="ADG206" s="285"/>
      <c r="ADH206" s="285"/>
      <c r="ADI206" s="285"/>
      <c r="ADJ206" s="285"/>
      <c r="ADK206" s="285"/>
      <c r="ADL206" s="285"/>
      <c r="ADM206" s="285"/>
      <c r="ADN206" s="285"/>
      <c r="ADO206" s="285"/>
      <c r="ADP206" s="285"/>
      <c r="ADQ206" s="285"/>
      <c r="ADR206" s="285"/>
      <c r="ADS206" s="285"/>
      <c r="ADT206" s="285"/>
      <c r="ADU206" s="285"/>
      <c r="ADV206" s="285"/>
      <c r="ADW206" s="285"/>
      <c r="ADX206" s="285"/>
      <c r="ADY206" s="285"/>
      <c r="ADZ206" s="285"/>
      <c r="AEA206" s="285"/>
      <c r="AEB206" s="285"/>
      <c r="AEC206" s="285"/>
      <c r="AED206" s="285"/>
      <c r="AEE206" s="285"/>
      <c r="AEF206" s="285"/>
      <c r="AEG206" s="285"/>
      <c r="AEH206" s="285"/>
      <c r="AEI206" s="285"/>
      <c r="AEJ206" s="285"/>
      <c r="AEK206" s="285"/>
      <c r="AEL206" s="285"/>
      <c r="AEM206" s="285"/>
      <c r="AEN206" s="285"/>
      <c r="AEO206" s="285"/>
      <c r="AEP206" s="285"/>
      <c r="AEQ206" s="285"/>
      <c r="AER206" s="285"/>
      <c r="AES206" s="285"/>
      <c r="AET206" s="285"/>
      <c r="AEU206" s="285"/>
      <c r="AEV206" s="285"/>
      <c r="AEW206" s="285"/>
      <c r="AEX206" s="285"/>
      <c r="AEY206" s="285"/>
      <c r="AEZ206" s="285"/>
      <c r="AFA206" s="285"/>
      <c r="AFB206" s="285"/>
      <c r="AFC206" s="285"/>
      <c r="AFD206" s="285"/>
      <c r="AFE206" s="285"/>
      <c r="AFF206" s="285"/>
      <c r="AFG206" s="285"/>
      <c r="AFH206" s="285"/>
      <c r="AFI206" s="285"/>
      <c r="AFJ206" s="285"/>
      <c r="AFK206" s="285"/>
      <c r="AFL206" s="285"/>
      <c r="AFM206" s="285"/>
      <c r="AFN206" s="285"/>
      <c r="AFO206" s="285"/>
      <c r="AFP206" s="285"/>
      <c r="AFQ206" s="285"/>
      <c r="AFR206" s="285"/>
      <c r="AFS206" s="285"/>
      <c r="AFT206" s="285"/>
      <c r="AFU206" s="285"/>
      <c r="AFV206" s="285"/>
      <c r="AFW206" s="285"/>
      <c r="AFX206" s="285"/>
      <c r="AFY206" s="285"/>
      <c r="AFZ206" s="285"/>
      <c r="AGA206" s="285"/>
      <c r="AGB206" s="285"/>
      <c r="AGC206" s="285"/>
      <c r="AGD206" s="285"/>
      <c r="AGE206" s="285"/>
      <c r="AGF206" s="285"/>
      <c r="AGG206" s="285"/>
      <c r="AGH206" s="285"/>
      <c r="AGI206" s="285"/>
      <c r="AGJ206" s="285"/>
      <c r="AGK206" s="285"/>
      <c r="AGL206" s="285"/>
      <c r="AGM206" s="285"/>
      <c r="AGN206" s="285"/>
      <c r="AGO206" s="285"/>
      <c r="AGP206" s="285"/>
      <c r="AGQ206" s="285"/>
      <c r="AGR206" s="285"/>
      <c r="AGS206" s="285"/>
      <c r="AGT206" s="285"/>
      <c r="AGU206" s="285"/>
      <c r="AGV206" s="285"/>
      <c r="AGW206" s="285"/>
      <c r="AGX206" s="285"/>
      <c r="AGY206" s="285"/>
      <c r="AGZ206" s="285"/>
      <c r="AHA206" s="285"/>
      <c r="AHB206" s="285"/>
      <c r="AHC206" s="285"/>
      <c r="AHD206" s="285"/>
      <c r="AHE206" s="285"/>
      <c r="AHF206" s="285"/>
      <c r="AHG206" s="285"/>
      <c r="AHH206" s="285"/>
      <c r="AHI206" s="285"/>
      <c r="AHJ206" s="285"/>
      <c r="AHK206" s="285"/>
      <c r="AHL206" s="285"/>
      <c r="AHM206" s="285"/>
      <c r="AHN206" s="285"/>
      <c r="AHO206" s="285"/>
      <c r="AHP206" s="285"/>
      <c r="AHQ206" s="285"/>
      <c r="AHR206" s="285"/>
      <c r="AHS206" s="285"/>
      <c r="AHT206" s="285"/>
      <c r="AHU206" s="285"/>
      <c r="AHV206" s="285"/>
      <c r="AHW206" s="285"/>
      <c r="AHX206" s="285"/>
      <c r="AHY206" s="285"/>
      <c r="AHZ206" s="285"/>
      <c r="AIA206" s="285"/>
      <c r="AIB206" s="285"/>
      <c r="AIC206" s="285"/>
      <c r="AID206" s="285"/>
      <c r="AIE206" s="285"/>
      <c r="AIF206" s="285"/>
      <c r="AIG206" s="285"/>
      <c r="AIH206" s="285"/>
      <c r="AII206" s="285"/>
      <c r="AIJ206" s="285"/>
      <c r="AIK206" s="285"/>
      <c r="AIL206" s="285"/>
      <c r="AIM206" s="285"/>
      <c r="AIN206" s="285"/>
      <c r="AIO206" s="285"/>
      <c r="AIP206" s="285"/>
      <c r="AIQ206" s="285"/>
      <c r="AIR206" s="285"/>
      <c r="AIS206" s="285"/>
      <c r="AIT206" s="285"/>
      <c r="AIU206" s="285"/>
      <c r="AIV206" s="285"/>
      <c r="AIW206" s="285"/>
      <c r="AIX206" s="285"/>
      <c r="AIY206" s="285"/>
      <c r="AIZ206" s="285"/>
      <c r="AJA206" s="285"/>
      <c r="AJB206" s="285"/>
      <c r="AJC206" s="285"/>
      <c r="AJD206" s="285"/>
      <c r="AJE206" s="285"/>
      <c r="AJF206" s="285"/>
      <c r="AJG206" s="285"/>
      <c r="AJH206" s="285"/>
      <c r="AJI206" s="285"/>
      <c r="AJJ206" s="285"/>
      <c r="AJK206" s="285"/>
      <c r="AJL206" s="285"/>
      <c r="AJM206" s="285"/>
      <c r="AJN206" s="285"/>
      <c r="AJO206" s="285"/>
      <c r="AJP206" s="285"/>
      <c r="AJQ206" s="285"/>
      <c r="AJR206" s="285"/>
      <c r="AJS206" s="285"/>
      <c r="AJT206" s="285"/>
      <c r="AJU206" s="285"/>
      <c r="AJV206" s="285"/>
      <c r="AJW206" s="285"/>
      <c r="AJX206" s="285"/>
      <c r="AJY206" s="285"/>
      <c r="AJZ206" s="285"/>
      <c r="AKA206" s="285"/>
      <c r="AKB206" s="285"/>
      <c r="AKC206" s="285"/>
      <c r="AKD206" s="285"/>
      <c r="AKE206" s="285"/>
      <c r="AKF206" s="285"/>
      <c r="AKG206" s="285"/>
      <c r="AKH206" s="285"/>
      <c r="AKI206" s="285"/>
      <c r="AKJ206" s="285"/>
      <c r="AKK206" s="285"/>
      <c r="AKL206" s="285"/>
      <c r="AKM206" s="285"/>
      <c r="AKN206" s="285"/>
      <c r="AKO206" s="285"/>
      <c r="AKP206" s="285"/>
      <c r="AKQ206" s="285"/>
      <c r="AKR206" s="285"/>
      <c r="AKS206" s="285"/>
      <c r="AKT206" s="285"/>
      <c r="AKU206" s="285"/>
      <c r="AKV206" s="285"/>
      <c r="AKW206" s="285"/>
      <c r="AKX206" s="285"/>
      <c r="AKY206" s="285"/>
      <c r="AKZ206" s="285"/>
      <c r="ALA206" s="285"/>
      <c r="ALB206" s="285"/>
      <c r="ALC206" s="285"/>
      <c r="ALD206" s="285"/>
      <c r="ALE206" s="285"/>
      <c r="ALF206" s="285"/>
      <c r="ALG206" s="285"/>
      <c r="ALH206" s="285"/>
      <c r="ALI206" s="285"/>
      <c r="ALJ206" s="285"/>
      <c r="ALK206" s="285"/>
      <c r="ALL206" s="285"/>
      <c r="ALM206" s="285"/>
      <c r="ALN206" s="285"/>
      <c r="ALO206" s="285"/>
      <c r="ALP206" s="285"/>
      <c r="ALQ206" s="285"/>
      <c r="ALR206" s="285"/>
      <c r="ALS206" s="285"/>
      <c r="ALT206" s="285"/>
      <c r="ALU206" s="285"/>
      <c r="ALV206" s="285"/>
      <c r="ALW206" s="285"/>
      <c r="ALX206" s="285"/>
      <c r="ALY206" s="285"/>
      <c r="ALZ206" s="285"/>
      <c r="AMA206" s="285"/>
      <c r="AMB206" s="285"/>
      <c r="AMC206" s="285"/>
      <c r="AMD206" s="285"/>
      <c r="AME206" s="285"/>
      <c r="AMF206" s="285"/>
      <c r="AMG206" s="285"/>
      <c r="AMH206" s="285"/>
      <c r="AMI206" s="285"/>
      <c r="AMJ206" s="285"/>
      <c r="AMK206" s="285"/>
      <c r="AML206" s="285"/>
      <c r="AMM206" s="285"/>
      <c r="AMN206" s="285"/>
      <c r="AMO206" s="285"/>
      <c r="AMP206" s="285"/>
      <c r="AMQ206" s="285"/>
      <c r="AMR206" s="285"/>
      <c r="AMS206" s="285"/>
      <c r="AMT206" s="285"/>
      <c r="AMU206" s="285"/>
      <c r="AMV206" s="285"/>
      <c r="AMW206" s="285"/>
      <c r="AMX206" s="285"/>
      <c r="AMY206" s="285"/>
      <c r="AMZ206" s="285"/>
      <c r="ANA206" s="285"/>
      <c r="ANB206" s="285"/>
      <c r="ANC206" s="285"/>
      <c r="AND206" s="285"/>
      <c r="ANE206" s="285"/>
      <c r="ANF206" s="285"/>
      <c r="ANG206" s="285"/>
      <c r="ANH206" s="285"/>
      <c r="ANI206" s="285"/>
      <c r="ANJ206" s="285"/>
      <c r="ANK206" s="285"/>
      <c r="ANL206" s="285"/>
      <c r="ANM206" s="285"/>
      <c r="ANN206" s="285"/>
      <c r="ANO206" s="285"/>
      <c r="ANP206" s="285"/>
      <c r="ANQ206" s="285"/>
      <c r="ANR206" s="285"/>
      <c r="ANS206" s="285"/>
      <c r="ANT206" s="285"/>
      <c r="ANU206" s="285"/>
      <c r="ANV206" s="285"/>
      <c r="ANW206" s="285"/>
      <c r="ANX206" s="285"/>
      <c r="ANY206" s="285"/>
      <c r="ANZ206" s="285"/>
      <c r="AOA206" s="285"/>
      <c r="AOB206" s="285"/>
      <c r="AOC206" s="285"/>
      <c r="AOD206" s="285"/>
      <c r="AOE206" s="285"/>
      <c r="AOF206" s="285"/>
      <c r="AOG206" s="285"/>
      <c r="AOH206" s="285"/>
      <c r="AOI206" s="285"/>
      <c r="AOJ206" s="285"/>
      <c r="AOK206" s="285"/>
      <c r="AOL206" s="285"/>
      <c r="AOM206" s="285"/>
      <c r="AON206" s="285"/>
      <c r="AOO206" s="285"/>
      <c r="AOP206" s="285"/>
      <c r="AOQ206" s="285"/>
      <c r="AOR206" s="285"/>
      <c r="AOS206" s="285"/>
      <c r="AOT206" s="285"/>
      <c r="AOU206" s="285"/>
      <c r="AOV206" s="285"/>
      <c r="AOW206" s="285"/>
      <c r="AOX206" s="285"/>
      <c r="AOY206" s="285"/>
      <c r="AOZ206" s="285"/>
      <c r="APA206" s="285"/>
      <c r="APB206" s="285"/>
      <c r="APC206" s="285"/>
      <c r="APD206" s="285"/>
      <c r="APE206" s="285"/>
      <c r="APF206" s="285"/>
      <c r="APG206" s="285"/>
      <c r="APH206" s="285"/>
      <c r="API206" s="285"/>
      <c r="APJ206" s="285"/>
      <c r="APK206" s="285"/>
      <c r="APL206" s="285"/>
      <c r="APM206" s="285"/>
      <c r="APN206" s="285"/>
      <c r="APO206" s="285"/>
      <c r="APP206" s="285"/>
      <c r="APQ206" s="285"/>
      <c r="APR206" s="285"/>
      <c r="APS206" s="285"/>
      <c r="APT206" s="285"/>
      <c r="APU206" s="285"/>
      <c r="APV206" s="285"/>
      <c r="APW206" s="285"/>
      <c r="APX206" s="285"/>
      <c r="APY206" s="285"/>
      <c r="APZ206" s="285"/>
      <c r="AQA206" s="285"/>
      <c r="AQB206" s="285"/>
      <c r="AQC206" s="285"/>
      <c r="AQD206" s="285"/>
      <c r="AQE206" s="285"/>
      <c r="AQF206" s="285"/>
      <c r="AQG206" s="285"/>
      <c r="AQH206" s="285"/>
      <c r="AQI206" s="285"/>
      <c r="AQJ206" s="285"/>
      <c r="AQK206" s="285"/>
      <c r="AQL206" s="285"/>
      <c r="AQM206" s="285"/>
      <c r="AQN206" s="285"/>
      <c r="AQO206" s="285"/>
      <c r="AQP206" s="285"/>
      <c r="AQQ206" s="285"/>
      <c r="AQR206" s="285"/>
      <c r="AQS206" s="285"/>
      <c r="AQT206" s="285"/>
      <c r="AQU206" s="285"/>
      <c r="AQV206" s="285"/>
      <c r="AQW206" s="285"/>
      <c r="AQX206" s="285"/>
      <c r="AQY206" s="285"/>
      <c r="AQZ206" s="285"/>
      <c r="ARA206" s="285"/>
      <c r="ARB206" s="285"/>
      <c r="ARC206" s="285"/>
      <c r="ARD206" s="285"/>
      <c r="ARE206" s="285"/>
      <c r="ARF206" s="285"/>
      <c r="ARG206" s="285"/>
      <c r="ARH206" s="285"/>
      <c r="ARI206" s="285"/>
      <c r="ARJ206" s="285"/>
      <c r="ARK206" s="285"/>
      <c r="ARL206" s="285"/>
      <c r="ARM206" s="285"/>
      <c r="ARN206" s="285"/>
      <c r="ARO206" s="285"/>
      <c r="ARP206" s="285"/>
      <c r="ARQ206" s="285"/>
      <c r="ARR206" s="285"/>
      <c r="ARS206" s="285"/>
      <c r="ART206" s="285"/>
      <c r="ARU206" s="285"/>
      <c r="ARV206" s="285"/>
      <c r="ARW206" s="285"/>
      <c r="ARX206" s="285"/>
      <c r="ARY206" s="285"/>
      <c r="ARZ206" s="285"/>
      <c r="ASA206" s="285"/>
      <c r="ASB206" s="285"/>
      <c r="ASC206" s="285"/>
      <c r="ASD206" s="285"/>
      <c r="ASE206" s="285"/>
      <c r="ASF206" s="285"/>
      <c r="ASG206" s="285"/>
      <c r="ASH206" s="285"/>
      <c r="ASI206" s="285"/>
      <c r="ASJ206" s="285"/>
      <c r="ASK206" s="285"/>
      <c r="ASL206" s="285"/>
      <c r="ASM206" s="285"/>
      <c r="ASN206" s="285"/>
      <c r="ASO206" s="285"/>
      <c r="ASP206" s="285"/>
      <c r="ASQ206" s="285"/>
      <c r="ASR206" s="285"/>
      <c r="ASS206" s="285"/>
      <c r="AST206" s="285"/>
      <c r="ASU206" s="285"/>
      <c r="ASV206" s="285"/>
      <c r="ASW206" s="285"/>
      <c r="ASX206" s="285"/>
      <c r="ASY206" s="285"/>
      <c r="ASZ206" s="285"/>
      <c r="ATA206" s="285"/>
      <c r="ATB206" s="285"/>
      <c r="ATC206" s="285"/>
      <c r="ATD206" s="285"/>
      <c r="ATE206" s="285"/>
      <c r="ATF206" s="285"/>
      <c r="ATG206" s="285"/>
      <c r="ATH206" s="285"/>
      <c r="ATI206" s="285"/>
      <c r="ATJ206" s="285"/>
      <c r="ATK206" s="285"/>
      <c r="ATL206" s="285"/>
      <c r="ATM206" s="285"/>
      <c r="ATN206" s="285"/>
      <c r="ATO206" s="285"/>
      <c r="ATP206" s="285"/>
      <c r="ATQ206" s="285"/>
      <c r="ATR206" s="285"/>
      <c r="ATS206" s="285"/>
      <c r="ATT206" s="285"/>
      <c r="ATU206" s="285"/>
      <c r="ATV206" s="285"/>
      <c r="ATW206" s="285"/>
      <c r="ATX206" s="285"/>
      <c r="ATY206" s="285"/>
      <c r="ATZ206" s="285"/>
      <c r="AUA206" s="285"/>
      <c r="AUB206" s="285"/>
      <c r="AUC206" s="285"/>
      <c r="AUD206" s="285"/>
      <c r="AUE206" s="285"/>
      <c r="AUF206" s="285"/>
      <c r="AUG206" s="285"/>
      <c r="AUH206" s="285"/>
      <c r="AUI206" s="285"/>
      <c r="AUJ206" s="285"/>
      <c r="AUK206" s="285"/>
      <c r="AUL206" s="285"/>
      <c r="AUM206" s="285"/>
      <c r="AUN206" s="285"/>
      <c r="AUO206" s="285"/>
      <c r="AUP206" s="285"/>
      <c r="AUQ206" s="285"/>
      <c r="AUR206" s="285"/>
      <c r="AUS206" s="285"/>
      <c r="AUT206" s="285"/>
      <c r="AUU206" s="285"/>
      <c r="AUV206" s="285"/>
      <c r="AUW206" s="285"/>
      <c r="AUX206" s="285"/>
      <c r="AUY206" s="285"/>
      <c r="AUZ206" s="285"/>
      <c r="AVA206" s="285"/>
      <c r="AVB206" s="285"/>
      <c r="AVC206" s="285"/>
      <c r="AVD206" s="285"/>
      <c r="AVE206" s="285"/>
      <c r="AVF206" s="285"/>
      <c r="AVG206" s="285"/>
      <c r="AVH206" s="285"/>
      <c r="AVI206" s="285"/>
      <c r="AVJ206" s="285"/>
      <c r="AVK206" s="285"/>
      <c r="AVL206" s="285"/>
      <c r="AVM206" s="285"/>
      <c r="AVN206" s="285"/>
      <c r="AVO206" s="285"/>
      <c r="AVP206" s="285"/>
      <c r="AVQ206" s="285"/>
      <c r="AVR206" s="285"/>
      <c r="AVS206" s="285"/>
      <c r="AVT206" s="285"/>
      <c r="AVU206" s="285"/>
      <c r="AVV206" s="285"/>
      <c r="AVW206" s="285"/>
      <c r="AVX206" s="285"/>
      <c r="AVY206" s="285"/>
      <c r="AVZ206" s="285"/>
      <c r="AWA206" s="285"/>
      <c r="AWB206" s="285"/>
      <c r="AWC206" s="285"/>
      <c r="AWD206" s="285"/>
      <c r="AWE206" s="285"/>
      <c r="AWF206" s="285"/>
      <c r="AWG206" s="285"/>
      <c r="AWH206" s="285"/>
      <c r="AWI206" s="285"/>
      <c r="AWJ206" s="285"/>
      <c r="AWK206" s="285"/>
      <c r="AWL206" s="285"/>
      <c r="AWM206" s="285"/>
      <c r="AWN206" s="285"/>
      <c r="AWO206" s="285"/>
      <c r="AWP206" s="285"/>
      <c r="AWQ206" s="285"/>
      <c r="AWR206" s="285"/>
      <c r="AWS206" s="285"/>
      <c r="AWT206" s="285"/>
      <c r="AWU206" s="285"/>
      <c r="AWV206" s="285"/>
      <c r="AWW206" s="285"/>
      <c r="AWX206" s="285"/>
      <c r="AWY206" s="285"/>
      <c r="AWZ206" s="285"/>
      <c r="AXA206" s="285"/>
      <c r="AXB206" s="285"/>
      <c r="AXC206" s="285"/>
      <c r="AXD206" s="285"/>
      <c r="AXE206" s="285"/>
      <c r="AXF206" s="285"/>
      <c r="AXG206" s="285"/>
      <c r="AXH206" s="285"/>
      <c r="AXI206" s="285"/>
      <c r="AXJ206" s="285"/>
      <c r="AXK206" s="285"/>
      <c r="AXL206" s="285"/>
      <c r="AXM206" s="285"/>
      <c r="AXN206" s="285"/>
      <c r="AXO206" s="285"/>
      <c r="AXP206" s="285"/>
      <c r="AXQ206" s="285"/>
      <c r="AXR206" s="285"/>
      <c r="AXS206" s="285"/>
      <c r="AXT206" s="285"/>
      <c r="AXU206" s="285"/>
      <c r="AXV206" s="285"/>
      <c r="AXW206" s="285"/>
      <c r="AXX206" s="285"/>
      <c r="AXY206" s="285"/>
      <c r="AXZ206" s="285"/>
      <c r="AYA206" s="285"/>
      <c r="AYB206" s="285"/>
      <c r="AYC206" s="285"/>
      <c r="AYD206" s="285"/>
      <c r="AYE206" s="285"/>
      <c r="AYF206" s="285"/>
      <c r="AYG206" s="285"/>
      <c r="AYH206" s="285"/>
      <c r="AYI206" s="285"/>
      <c r="AYJ206" s="285"/>
      <c r="AYK206" s="285"/>
      <c r="AYL206" s="285"/>
      <c r="AYM206" s="285"/>
      <c r="AYN206" s="285"/>
      <c r="AYO206" s="285"/>
      <c r="AYP206" s="285"/>
      <c r="AYQ206" s="285"/>
      <c r="AYR206" s="285"/>
      <c r="AYS206" s="285"/>
      <c r="AYT206" s="285"/>
      <c r="AYU206" s="285"/>
      <c r="AYV206" s="285"/>
      <c r="AYW206" s="285"/>
      <c r="AYX206" s="285"/>
      <c r="AYY206" s="285"/>
      <c r="AYZ206" s="285"/>
      <c r="AZA206" s="285"/>
      <c r="AZB206" s="285"/>
      <c r="AZC206" s="285"/>
      <c r="AZD206" s="285"/>
      <c r="AZE206" s="285"/>
      <c r="AZF206" s="285"/>
      <c r="AZG206" s="285"/>
      <c r="AZH206" s="285"/>
      <c r="AZI206" s="285"/>
      <c r="AZJ206" s="285"/>
      <c r="AZK206" s="285"/>
      <c r="AZL206" s="285"/>
      <c r="AZM206" s="285"/>
      <c r="AZN206" s="285"/>
      <c r="AZO206" s="285"/>
      <c r="AZP206" s="285"/>
      <c r="AZQ206" s="285"/>
      <c r="AZR206" s="285"/>
      <c r="AZS206" s="285"/>
      <c r="AZT206" s="285"/>
      <c r="AZU206" s="285"/>
      <c r="AZV206" s="285"/>
      <c r="AZW206" s="285"/>
      <c r="AZX206" s="285"/>
      <c r="AZY206" s="285"/>
      <c r="AZZ206" s="285"/>
      <c r="BAA206" s="285"/>
      <c r="BAB206" s="285"/>
      <c r="BAC206" s="285"/>
      <c r="BAD206" s="285"/>
      <c r="BAE206" s="285"/>
      <c r="BAF206" s="285"/>
      <c r="BAG206" s="285"/>
      <c r="BAH206" s="285"/>
      <c r="BAI206" s="285"/>
      <c r="BAJ206" s="285"/>
      <c r="BAK206" s="285"/>
      <c r="BAL206" s="285"/>
      <c r="BAM206" s="285"/>
      <c r="BAN206" s="285"/>
      <c r="BAO206" s="285"/>
      <c r="BAP206" s="285"/>
      <c r="BAQ206" s="285"/>
      <c r="BAR206" s="285"/>
      <c r="BAS206" s="285"/>
      <c r="BAT206" s="285"/>
      <c r="BAU206" s="285"/>
      <c r="BAV206" s="285"/>
      <c r="BAW206" s="285"/>
      <c r="BAX206" s="285"/>
      <c r="BAY206" s="285"/>
      <c r="BAZ206" s="285"/>
      <c r="BBA206" s="285"/>
      <c r="BBB206" s="285"/>
      <c r="BBC206" s="285"/>
      <c r="BBD206" s="285"/>
      <c r="BBE206" s="285"/>
      <c r="BBF206" s="285"/>
      <c r="BBG206" s="285"/>
      <c r="BBH206" s="285"/>
      <c r="BBI206" s="285"/>
      <c r="BBJ206" s="285"/>
      <c r="BBK206" s="285"/>
      <c r="BBL206" s="285"/>
      <c r="BBM206" s="285"/>
      <c r="BBN206" s="285"/>
      <c r="BBO206" s="285"/>
      <c r="BBP206" s="285"/>
      <c r="BBQ206" s="285"/>
      <c r="BBR206" s="285"/>
      <c r="BBS206" s="285"/>
      <c r="BBT206" s="285"/>
      <c r="BBU206" s="285"/>
      <c r="BBV206" s="285"/>
      <c r="BBW206" s="285"/>
      <c r="BBX206" s="285"/>
      <c r="BBY206" s="285"/>
      <c r="BBZ206" s="285"/>
      <c r="BCA206" s="285"/>
      <c r="BCB206" s="285"/>
      <c r="BCC206" s="285"/>
      <c r="BCD206" s="285"/>
      <c r="BCE206" s="285"/>
      <c r="BCF206" s="285"/>
      <c r="BCG206" s="285"/>
      <c r="BCH206" s="285"/>
      <c r="BCI206" s="285"/>
      <c r="BCJ206" s="285"/>
      <c r="BCK206" s="285"/>
      <c r="BCL206" s="285"/>
      <c r="BCM206" s="285"/>
      <c r="BCN206" s="285"/>
      <c r="BCO206" s="285"/>
      <c r="BCP206" s="285"/>
      <c r="BCQ206" s="285"/>
      <c r="BCR206" s="285"/>
      <c r="BCS206" s="285"/>
      <c r="BCT206" s="285"/>
      <c r="BCU206" s="285"/>
      <c r="BCV206" s="285"/>
      <c r="BCW206" s="285"/>
      <c r="BCX206" s="285"/>
      <c r="BCY206" s="285"/>
      <c r="BCZ206" s="285"/>
      <c r="BDA206" s="285"/>
      <c r="BDB206" s="285"/>
      <c r="BDC206" s="285"/>
      <c r="BDD206" s="285"/>
      <c r="BDE206" s="285"/>
      <c r="BDF206" s="285"/>
      <c r="BDG206" s="285"/>
      <c r="BDH206" s="285"/>
      <c r="BDI206" s="285"/>
      <c r="BDJ206" s="285"/>
      <c r="BDK206" s="285"/>
      <c r="BDL206" s="285"/>
      <c r="BDM206" s="285"/>
      <c r="BDN206" s="285"/>
      <c r="BDO206" s="285"/>
      <c r="BDP206" s="285"/>
      <c r="BDQ206" s="285"/>
      <c r="BDR206" s="285"/>
      <c r="BDS206" s="285"/>
      <c r="BDT206" s="285"/>
      <c r="BDU206" s="285"/>
      <c r="BDV206" s="285"/>
      <c r="BDW206" s="285"/>
      <c r="BDX206" s="285"/>
      <c r="BDY206" s="285"/>
      <c r="BDZ206" s="285"/>
      <c r="BEA206" s="285"/>
      <c r="BEB206" s="285"/>
      <c r="BEC206" s="285"/>
      <c r="BED206" s="285"/>
      <c r="BEE206" s="285"/>
      <c r="BEF206" s="285"/>
      <c r="BEG206" s="285"/>
      <c r="BEH206" s="285"/>
      <c r="BEI206" s="285"/>
      <c r="BEJ206" s="285"/>
      <c r="BEK206" s="285"/>
      <c r="BEL206" s="285"/>
      <c r="BEM206" s="285"/>
      <c r="BEN206" s="285"/>
      <c r="BEO206" s="285"/>
      <c r="BEP206" s="285"/>
      <c r="BEQ206" s="285"/>
      <c r="BER206" s="285"/>
      <c r="BES206" s="285"/>
      <c r="BET206" s="285"/>
      <c r="BEU206" s="285"/>
      <c r="BEV206" s="285"/>
      <c r="BEW206" s="285"/>
      <c r="BEX206" s="285"/>
      <c r="BEY206" s="285"/>
      <c r="BEZ206" s="285"/>
      <c r="BFA206" s="285"/>
      <c r="BFB206" s="285"/>
      <c r="BFC206" s="285"/>
      <c r="BFD206" s="285"/>
      <c r="BFE206" s="285"/>
      <c r="BFF206" s="285"/>
      <c r="BFG206" s="285"/>
      <c r="BFH206" s="285"/>
      <c r="BFI206" s="285"/>
      <c r="BFJ206" s="285"/>
      <c r="BFK206" s="285"/>
      <c r="BFL206" s="285"/>
      <c r="BFM206" s="285"/>
      <c r="BFN206" s="285"/>
      <c r="BFO206" s="285"/>
      <c r="BFP206" s="285"/>
      <c r="BFQ206" s="285"/>
      <c r="BFR206" s="285"/>
      <c r="BFS206" s="285"/>
      <c r="BFT206" s="285"/>
      <c r="BFU206" s="285"/>
      <c r="BFV206" s="285"/>
      <c r="BFW206" s="285"/>
      <c r="BFX206" s="285"/>
      <c r="BFY206" s="285"/>
      <c r="BFZ206" s="285"/>
      <c r="BGA206" s="285"/>
      <c r="BGB206" s="285"/>
      <c r="BGC206" s="285"/>
      <c r="BGD206" s="285"/>
      <c r="BGE206" s="285"/>
      <c r="BGF206" s="285"/>
      <c r="BGG206" s="285"/>
      <c r="BGH206" s="285"/>
      <c r="BGI206" s="285"/>
      <c r="BGJ206" s="285"/>
      <c r="BGK206" s="285"/>
      <c r="BGL206" s="285"/>
      <c r="BGM206" s="285"/>
      <c r="BGN206" s="285"/>
      <c r="BGO206" s="285"/>
      <c r="BGP206" s="285"/>
      <c r="BGQ206" s="285"/>
      <c r="BGR206" s="285"/>
      <c r="BGS206" s="285"/>
      <c r="BGT206" s="285"/>
      <c r="BGU206" s="285"/>
      <c r="BGV206" s="285"/>
      <c r="BGW206" s="285"/>
      <c r="BGX206" s="285"/>
      <c r="BGY206" s="285"/>
      <c r="BGZ206" s="285"/>
      <c r="BHA206" s="285"/>
      <c r="BHB206" s="285"/>
      <c r="BHC206" s="285"/>
      <c r="BHD206" s="285"/>
      <c r="BHE206" s="285"/>
      <c r="BHF206" s="285"/>
      <c r="BHG206" s="285"/>
      <c r="BHH206" s="285"/>
      <c r="BHI206" s="285"/>
      <c r="BHJ206" s="285"/>
      <c r="BHK206" s="285"/>
      <c r="BHL206" s="285"/>
      <c r="BHM206" s="285"/>
      <c r="BHN206" s="285"/>
      <c r="BHO206" s="285"/>
      <c r="BHP206" s="285"/>
      <c r="BHQ206" s="285"/>
      <c r="BHR206" s="285"/>
      <c r="BHS206" s="285"/>
      <c r="BHT206" s="285"/>
      <c r="BHU206" s="285"/>
      <c r="BHV206" s="285"/>
      <c r="BHW206" s="285"/>
      <c r="BHX206" s="285"/>
      <c r="BHY206" s="285"/>
      <c r="BHZ206" s="285"/>
      <c r="BIA206" s="285"/>
      <c r="BIB206" s="285"/>
      <c r="BIC206" s="285"/>
      <c r="BID206" s="285"/>
      <c r="BIE206" s="285"/>
      <c r="BIF206" s="285"/>
      <c r="BIG206" s="285"/>
      <c r="BIH206" s="285"/>
      <c r="BII206" s="285"/>
      <c r="BIJ206" s="285"/>
      <c r="BIK206" s="285"/>
      <c r="BIL206" s="285"/>
      <c r="BIM206" s="285"/>
      <c r="BIN206" s="285"/>
      <c r="BIO206" s="285"/>
      <c r="BIP206" s="285"/>
      <c r="BIQ206" s="285"/>
      <c r="BIR206" s="285"/>
      <c r="BIS206" s="285"/>
      <c r="BIT206" s="285"/>
      <c r="BIU206" s="285"/>
      <c r="BIV206" s="285"/>
      <c r="BIW206" s="285"/>
      <c r="BIX206" s="285"/>
      <c r="BIY206" s="285"/>
      <c r="BIZ206" s="285"/>
      <c r="BJA206" s="285"/>
      <c r="BJB206" s="285"/>
      <c r="BJC206" s="285"/>
      <c r="BJD206" s="285"/>
      <c r="BJE206" s="285"/>
      <c r="BJF206" s="285"/>
      <c r="BJG206" s="285"/>
      <c r="BJH206" s="285"/>
      <c r="BJI206" s="285"/>
      <c r="BJJ206" s="285"/>
      <c r="BJK206" s="285"/>
      <c r="BJL206" s="285"/>
      <c r="BJM206" s="285"/>
      <c r="BJN206" s="285"/>
      <c r="BJO206" s="285"/>
      <c r="BJP206" s="285"/>
      <c r="BJQ206" s="285"/>
      <c r="BJR206" s="285"/>
      <c r="BJS206" s="285"/>
      <c r="BJT206" s="285"/>
      <c r="BJU206" s="285"/>
      <c r="BJV206" s="285"/>
      <c r="BJW206" s="285"/>
      <c r="BJX206" s="285"/>
      <c r="BJY206" s="285"/>
      <c r="BJZ206" s="285"/>
      <c r="BKA206" s="285"/>
      <c r="BKB206" s="285"/>
      <c r="BKC206" s="285"/>
      <c r="BKD206" s="285"/>
      <c r="BKE206" s="285"/>
      <c r="BKF206" s="285"/>
      <c r="BKG206" s="285"/>
      <c r="BKH206" s="285"/>
      <c r="BKI206" s="285"/>
      <c r="BKJ206" s="285"/>
      <c r="BKK206" s="285"/>
      <c r="BKL206" s="285"/>
      <c r="BKM206" s="285"/>
      <c r="BKN206" s="285"/>
      <c r="BKO206" s="285"/>
      <c r="BKP206" s="285"/>
      <c r="BKQ206" s="285"/>
      <c r="BKR206" s="285"/>
      <c r="BKS206" s="285"/>
      <c r="BKT206" s="285"/>
      <c r="BKU206" s="285"/>
      <c r="BKV206" s="285"/>
      <c r="BKW206" s="285"/>
      <c r="BKX206" s="285"/>
      <c r="BKY206" s="285"/>
      <c r="BKZ206" s="285"/>
      <c r="BLA206" s="285"/>
      <c r="BLB206" s="285"/>
      <c r="BLC206" s="285"/>
      <c r="BLD206" s="285"/>
      <c r="BLE206" s="285"/>
      <c r="BLF206" s="285"/>
      <c r="BLG206" s="285"/>
      <c r="BLH206" s="285"/>
      <c r="BLI206" s="285"/>
      <c r="BLJ206" s="285"/>
      <c r="BLK206" s="285"/>
      <c r="BLL206" s="285"/>
      <c r="BLM206" s="285"/>
      <c r="BLN206" s="285"/>
      <c r="BLO206" s="285"/>
      <c r="BLP206" s="285"/>
      <c r="BLQ206" s="285"/>
      <c r="BLR206" s="285"/>
      <c r="BLS206" s="285"/>
      <c r="BLT206" s="285"/>
      <c r="BLU206" s="285"/>
      <c r="BLV206" s="285"/>
      <c r="BLW206" s="285"/>
      <c r="BLX206" s="285"/>
      <c r="BLY206" s="285"/>
      <c r="BLZ206" s="285"/>
      <c r="BMA206" s="285"/>
      <c r="BMB206" s="285"/>
      <c r="BMC206" s="285"/>
      <c r="BMD206" s="285"/>
      <c r="BME206" s="285"/>
      <c r="BMF206" s="285"/>
      <c r="BMG206" s="285"/>
      <c r="BMH206" s="285"/>
      <c r="BMI206" s="285"/>
      <c r="BMJ206" s="285"/>
      <c r="BMK206" s="285"/>
      <c r="BML206" s="285"/>
      <c r="BMM206" s="285"/>
      <c r="BMN206" s="285"/>
      <c r="BMO206" s="285"/>
      <c r="BMP206" s="285"/>
      <c r="BMQ206" s="285"/>
      <c r="BMR206" s="285"/>
      <c r="BMS206" s="285"/>
      <c r="BMT206" s="285"/>
      <c r="BMU206" s="285"/>
      <c r="BMV206" s="285"/>
      <c r="BMW206" s="285"/>
      <c r="BMX206" s="285"/>
      <c r="BMY206" s="285"/>
      <c r="BMZ206" s="285"/>
      <c r="BNA206" s="285"/>
      <c r="BNB206" s="285"/>
      <c r="BNC206" s="285"/>
      <c r="BND206" s="285"/>
      <c r="BNE206" s="285"/>
      <c r="BNF206" s="285"/>
      <c r="BNG206" s="285"/>
      <c r="BNH206" s="285"/>
      <c r="BNI206" s="285"/>
      <c r="BNJ206" s="285"/>
      <c r="BNK206" s="285"/>
      <c r="BNL206" s="285"/>
      <c r="BNM206" s="285"/>
      <c r="BNN206" s="285"/>
      <c r="BNO206" s="285"/>
      <c r="BNP206" s="285"/>
      <c r="BNQ206" s="285"/>
      <c r="BNR206" s="285"/>
      <c r="BNS206" s="285"/>
      <c r="BNT206" s="285"/>
      <c r="BNU206" s="285"/>
      <c r="BNV206" s="285"/>
      <c r="BNW206" s="285"/>
      <c r="BNX206" s="285"/>
      <c r="BNY206" s="285"/>
      <c r="BNZ206" s="285"/>
      <c r="BOA206" s="285"/>
      <c r="BOB206" s="285"/>
      <c r="BOC206" s="285"/>
      <c r="BOD206" s="285"/>
      <c r="BOE206" s="285"/>
      <c r="BOF206" s="285"/>
      <c r="BOG206" s="285"/>
      <c r="BOH206" s="285"/>
      <c r="BOI206" s="285"/>
      <c r="BOJ206" s="285"/>
      <c r="BOK206" s="285"/>
      <c r="BOL206" s="285"/>
      <c r="BOM206" s="285"/>
      <c r="BON206" s="285"/>
      <c r="BOO206" s="285"/>
      <c r="BOP206" s="285"/>
      <c r="BOQ206" s="285"/>
      <c r="BOR206" s="285"/>
      <c r="BOS206" s="285"/>
      <c r="BOT206" s="285"/>
      <c r="BOU206" s="285"/>
      <c r="BOV206" s="285"/>
      <c r="BOW206" s="285"/>
      <c r="BOX206" s="285"/>
      <c r="BOY206" s="285"/>
      <c r="BOZ206" s="285"/>
      <c r="BPA206" s="285"/>
      <c r="BPB206" s="285"/>
      <c r="BPC206" s="285"/>
      <c r="BPD206" s="285"/>
      <c r="BPE206" s="285"/>
      <c r="BPF206" s="285"/>
      <c r="BPG206" s="285"/>
      <c r="BPH206" s="285"/>
      <c r="BPI206" s="285"/>
      <c r="BPJ206" s="285"/>
      <c r="BPK206" s="285"/>
      <c r="BPL206" s="285"/>
      <c r="BPM206" s="285"/>
      <c r="BPN206" s="285"/>
      <c r="BPO206" s="285"/>
      <c r="BPP206" s="285"/>
      <c r="BPQ206" s="285"/>
      <c r="BPR206" s="285"/>
      <c r="BPS206" s="285"/>
      <c r="BPT206" s="285"/>
      <c r="BPU206" s="285"/>
      <c r="BPV206" s="285"/>
      <c r="BPW206" s="285"/>
      <c r="BPX206" s="285"/>
      <c r="BPY206" s="285"/>
      <c r="BPZ206" s="285"/>
      <c r="BQA206" s="285"/>
      <c r="BQB206" s="285"/>
      <c r="BQC206" s="285"/>
      <c r="BQD206" s="285"/>
      <c r="BQE206" s="285"/>
      <c r="BQF206" s="285"/>
      <c r="BQG206" s="285"/>
      <c r="BQH206" s="285"/>
      <c r="BQI206" s="285"/>
      <c r="BQJ206" s="285"/>
      <c r="BQK206" s="285"/>
      <c r="BQL206" s="285"/>
      <c r="BQM206" s="285"/>
      <c r="BQN206" s="285"/>
      <c r="BQO206" s="285"/>
      <c r="BQP206" s="285"/>
      <c r="BQQ206" s="285"/>
      <c r="BQR206" s="285"/>
      <c r="BQS206" s="285"/>
      <c r="BQT206" s="285"/>
      <c r="BQU206" s="285"/>
      <c r="BQV206" s="285"/>
      <c r="BQW206" s="285"/>
      <c r="BQX206" s="285"/>
      <c r="BQY206" s="285"/>
      <c r="BQZ206" s="285"/>
      <c r="BRA206" s="285"/>
      <c r="BRB206" s="285"/>
      <c r="BRC206" s="285"/>
      <c r="BRD206" s="285"/>
      <c r="BRE206" s="285"/>
      <c r="BRF206" s="285"/>
      <c r="BRG206" s="285"/>
      <c r="BRH206" s="285"/>
      <c r="BRI206" s="285"/>
      <c r="BRJ206" s="285"/>
      <c r="BRK206" s="285"/>
      <c r="BRL206" s="285"/>
      <c r="BRM206" s="285"/>
      <c r="BRN206" s="285"/>
      <c r="BRO206" s="285"/>
      <c r="BRP206" s="285"/>
      <c r="BRQ206" s="285"/>
      <c r="BRR206" s="285"/>
      <c r="BRS206" s="285"/>
      <c r="BRT206" s="285"/>
      <c r="BRU206" s="285"/>
      <c r="BRV206" s="285"/>
      <c r="BRW206" s="285"/>
      <c r="BRX206" s="285"/>
      <c r="BRY206" s="285"/>
      <c r="BRZ206" s="285"/>
      <c r="BSA206" s="285"/>
      <c r="BSB206" s="285"/>
      <c r="BSC206" s="285"/>
      <c r="BSD206" s="285"/>
      <c r="BSE206" s="285"/>
      <c r="BSF206" s="285"/>
      <c r="BSG206" s="285"/>
      <c r="BSH206" s="285"/>
      <c r="BSI206" s="285"/>
      <c r="BSJ206" s="285"/>
      <c r="BSK206" s="285"/>
      <c r="BSL206" s="285"/>
      <c r="BSM206" s="285"/>
      <c r="BSN206" s="285"/>
      <c r="BSO206" s="285"/>
      <c r="BSP206" s="285"/>
      <c r="BSQ206" s="285"/>
      <c r="BSR206" s="285"/>
      <c r="BSS206" s="285"/>
      <c r="BST206" s="285"/>
      <c r="BSU206" s="285"/>
      <c r="BSV206" s="285"/>
      <c r="BSW206" s="285"/>
      <c r="BSX206" s="285"/>
      <c r="BSY206" s="285"/>
      <c r="BSZ206" s="285"/>
      <c r="BTA206" s="285"/>
      <c r="BTB206" s="285"/>
      <c r="BTC206" s="285"/>
      <c r="BTD206" s="285"/>
      <c r="BTE206" s="285"/>
      <c r="BTF206" s="285"/>
      <c r="BTG206" s="285"/>
      <c r="BTH206" s="285"/>
      <c r="BTI206" s="285"/>
      <c r="BTJ206" s="285"/>
      <c r="BTK206" s="285"/>
      <c r="BTL206" s="285"/>
      <c r="BTM206" s="285"/>
      <c r="BTN206" s="285"/>
      <c r="BTO206" s="285"/>
      <c r="BTP206" s="285"/>
      <c r="BTQ206" s="285"/>
      <c r="BTR206" s="285"/>
      <c r="BTS206" s="285"/>
      <c r="BTT206" s="285"/>
      <c r="BTU206" s="285"/>
      <c r="BTV206" s="285"/>
      <c r="BTW206" s="285"/>
      <c r="BTX206" s="285"/>
      <c r="BTY206" s="285"/>
      <c r="BTZ206" s="285"/>
      <c r="BUA206" s="285"/>
      <c r="BUB206" s="285"/>
      <c r="BUC206" s="285"/>
      <c r="BUD206" s="285"/>
      <c r="BUE206" s="285"/>
      <c r="BUF206" s="285"/>
      <c r="BUG206" s="285"/>
      <c r="BUH206" s="285"/>
      <c r="BUI206" s="285"/>
      <c r="BUJ206" s="285"/>
      <c r="BUK206" s="285"/>
      <c r="BUL206" s="285"/>
      <c r="BUM206" s="285"/>
      <c r="BUN206" s="285"/>
      <c r="BUO206" s="285"/>
      <c r="BUP206" s="285"/>
      <c r="BUQ206" s="285"/>
      <c r="BUR206" s="285"/>
      <c r="BUS206" s="285"/>
      <c r="BUT206" s="285"/>
      <c r="BUU206" s="285"/>
      <c r="BUV206" s="285"/>
      <c r="BUW206" s="285"/>
      <c r="BUX206" s="285"/>
      <c r="BUY206" s="285"/>
      <c r="BUZ206" s="285"/>
      <c r="BVA206" s="285"/>
      <c r="BVB206" s="285"/>
      <c r="BVC206" s="285"/>
      <c r="BVD206" s="285"/>
      <c r="BVE206" s="285"/>
      <c r="BVF206" s="285"/>
      <c r="BVG206" s="285"/>
      <c r="BVH206" s="285"/>
      <c r="BVI206" s="285"/>
      <c r="BVJ206" s="285"/>
      <c r="BVK206" s="285"/>
      <c r="BVL206" s="285"/>
      <c r="BVM206" s="285"/>
      <c r="BVN206" s="285"/>
      <c r="BVO206" s="285"/>
      <c r="BVP206" s="285"/>
      <c r="BVQ206" s="285"/>
      <c r="BVR206" s="285"/>
      <c r="BVS206" s="285"/>
      <c r="BVT206" s="285"/>
      <c r="BVU206" s="285"/>
      <c r="BVV206" s="285"/>
      <c r="BVW206" s="285"/>
      <c r="BVX206" s="285"/>
      <c r="BVY206" s="285"/>
      <c r="BVZ206" s="285"/>
      <c r="BWA206" s="285"/>
      <c r="BWB206" s="285"/>
      <c r="BWC206" s="285"/>
      <c r="BWD206" s="285"/>
      <c r="BWE206" s="285"/>
      <c r="BWF206" s="285"/>
      <c r="BWG206" s="285"/>
      <c r="BWH206" s="285"/>
      <c r="BWI206" s="285"/>
      <c r="BWJ206" s="285"/>
      <c r="BWK206" s="285"/>
      <c r="BWL206" s="285"/>
      <c r="BWM206" s="285"/>
      <c r="BWN206" s="285"/>
      <c r="BWO206" s="285"/>
      <c r="BWP206" s="285"/>
      <c r="BWQ206" s="285"/>
      <c r="BWR206" s="285"/>
      <c r="BWS206" s="285"/>
      <c r="BWT206" s="285"/>
      <c r="BWU206" s="285"/>
      <c r="BWV206" s="285"/>
      <c r="BWW206" s="285"/>
      <c r="BWX206" s="285"/>
      <c r="BWY206" s="285"/>
      <c r="BWZ206" s="285"/>
      <c r="BXA206" s="285"/>
      <c r="BXB206" s="285"/>
      <c r="BXC206" s="285"/>
      <c r="BXD206" s="285"/>
      <c r="BXE206" s="285"/>
      <c r="BXF206" s="285"/>
      <c r="BXG206" s="285"/>
      <c r="BXH206" s="285"/>
      <c r="BXI206" s="285"/>
      <c r="BXJ206" s="285"/>
      <c r="BXK206" s="285"/>
      <c r="BXL206" s="285"/>
      <c r="BXM206" s="285"/>
      <c r="BXN206" s="285"/>
      <c r="BXO206" s="285"/>
      <c r="BXP206" s="285"/>
      <c r="BXQ206" s="285"/>
      <c r="BXR206" s="285"/>
      <c r="BXS206" s="285"/>
      <c r="BXT206" s="285"/>
      <c r="BXU206" s="285"/>
      <c r="BXV206" s="285"/>
      <c r="BXW206" s="285"/>
      <c r="BXX206" s="285"/>
      <c r="BXY206" s="285"/>
      <c r="BXZ206" s="285"/>
      <c r="BYA206" s="285"/>
      <c r="BYB206" s="285"/>
      <c r="BYC206" s="285"/>
      <c r="BYD206" s="285"/>
      <c r="BYE206" s="285"/>
      <c r="BYF206" s="285"/>
      <c r="BYG206" s="285"/>
      <c r="BYH206" s="285"/>
      <c r="BYI206" s="285"/>
      <c r="BYJ206" s="285"/>
      <c r="BYK206" s="285"/>
      <c r="BYL206" s="285"/>
      <c r="BYM206" s="285"/>
      <c r="BYN206" s="285"/>
      <c r="BYO206" s="285"/>
      <c r="BYP206" s="285"/>
      <c r="BYQ206" s="285"/>
      <c r="BYR206" s="285"/>
      <c r="BYS206" s="285"/>
      <c r="BYT206" s="285"/>
      <c r="BYU206" s="285"/>
      <c r="BYV206" s="285"/>
      <c r="BYW206" s="285"/>
      <c r="BYX206" s="285"/>
      <c r="BYY206" s="285"/>
      <c r="BYZ206" s="285"/>
      <c r="BZA206" s="285"/>
      <c r="BZB206" s="285"/>
      <c r="BZC206" s="285"/>
      <c r="BZD206" s="285"/>
      <c r="BZE206" s="285"/>
      <c r="BZF206" s="285"/>
      <c r="BZG206" s="285"/>
      <c r="BZH206" s="285"/>
      <c r="BZI206" s="285"/>
      <c r="BZJ206" s="285"/>
      <c r="BZK206" s="285"/>
      <c r="BZL206" s="285"/>
      <c r="BZM206" s="285"/>
      <c r="BZN206" s="285"/>
      <c r="BZO206" s="285"/>
      <c r="BZP206" s="285"/>
      <c r="BZQ206" s="285"/>
      <c r="BZR206" s="285"/>
      <c r="BZS206" s="285"/>
      <c r="BZT206" s="285"/>
      <c r="BZU206" s="285"/>
      <c r="BZV206" s="285"/>
      <c r="BZW206" s="285"/>
      <c r="BZX206" s="285"/>
      <c r="BZY206" s="285"/>
      <c r="BZZ206" s="285"/>
      <c r="CAA206" s="285"/>
      <c r="CAB206" s="285"/>
      <c r="CAC206" s="285"/>
      <c r="CAD206" s="285"/>
      <c r="CAE206" s="285"/>
      <c r="CAF206" s="285"/>
      <c r="CAG206" s="285"/>
      <c r="CAH206" s="285"/>
      <c r="CAI206" s="285"/>
      <c r="CAJ206" s="285"/>
      <c r="CAK206" s="285"/>
      <c r="CAL206" s="285"/>
      <c r="CAM206" s="285"/>
      <c r="CAN206" s="285"/>
      <c r="CAO206" s="285"/>
      <c r="CAP206" s="285"/>
      <c r="CAQ206" s="285"/>
      <c r="CAR206" s="285"/>
      <c r="CAS206" s="285"/>
      <c r="CAT206" s="285"/>
      <c r="CAU206" s="285"/>
      <c r="CAV206" s="285"/>
      <c r="CAW206" s="285"/>
      <c r="CAX206" s="285"/>
      <c r="CAY206" s="285"/>
      <c r="CAZ206" s="285"/>
      <c r="CBA206" s="285"/>
      <c r="CBB206" s="285"/>
      <c r="CBC206" s="285"/>
      <c r="CBD206" s="285"/>
      <c r="CBE206" s="285"/>
      <c r="CBF206" s="285"/>
      <c r="CBG206" s="285"/>
      <c r="CBH206" s="285"/>
      <c r="CBI206" s="285"/>
      <c r="CBJ206" s="285"/>
      <c r="CBK206" s="285"/>
      <c r="CBL206" s="285"/>
      <c r="CBM206" s="285"/>
      <c r="CBN206" s="285"/>
      <c r="CBO206" s="285"/>
      <c r="CBP206" s="285"/>
      <c r="CBQ206" s="285"/>
      <c r="CBR206" s="285"/>
      <c r="CBS206" s="285"/>
      <c r="CBT206" s="285"/>
      <c r="CBU206" s="285"/>
      <c r="CBV206" s="285"/>
      <c r="CBW206" s="285"/>
      <c r="CBX206" s="285"/>
      <c r="CBY206" s="285"/>
      <c r="CBZ206" s="285"/>
      <c r="CCA206" s="285"/>
      <c r="CCB206" s="285"/>
      <c r="CCC206" s="285"/>
      <c r="CCD206" s="285"/>
      <c r="CCE206" s="285"/>
      <c r="CCF206" s="285"/>
      <c r="CCG206" s="285"/>
      <c r="CCH206" s="285"/>
      <c r="CCI206" s="285"/>
      <c r="CCJ206" s="285"/>
      <c r="CCK206" s="285"/>
      <c r="CCL206" s="285"/>
      <c r="CCM206" s="285"/>
      <c r="CCN206" s="285"/>
      <c r="CCO206" s="285"/>
      <c r="CCP206" s="285"/>
      <c r="CCQ206" s="285"/>
      <c r="CCR206" s="285"/>
      <c r="CCS206" s="285"/>
      <c r="CCT206" s="285"/>
      <c r="CCU206" s="285"/>
      <c r="CCV206" s="285"/>
      <c r="CCW206" s="285"/>
      <c r="CCX206" s="285"/>
      <c r="CCY206" s="285"/>
      <c r="CCZ206" s="285"/>
      <c r="CDA206" s="285"/>
      <c r="CDB206" s="285"/>
      <c r="CDC206" s="285"/>
      <c r="CDD206" s="285"/>
      <c r="CDE206" s="285"/>
      <c r="CDF206" s="285"/>
      <c r="CDG206" s="285"/>
      <c r="CDH206" s="285"/>
      <c r="CDI206" s="285"/>
      <c r="CDJ206" s="285"/>
      <c r="CDK206" s="285"/>
      <c r="CDL206" s="285"/>
      <c r="CDM206" s="285"/>
      <c r="CDN206" s="285"/>
      <c r="CDO206" s="285"/>
      <c r="CDP206" s="285"/>
      <c r="CDQ206" s="285"/>
      <c r="CDR206" s="285"/>
      <c r="CDS206" s="285"/>
      <c r="CDT206" s="285"/>
      <c r="CDU206" s="285"/>
      <c r="CDV206" s="285"/>
      <c r="CDW206" s="285"/>
      <c r="CDX206" s="285"/>
      <c r="CDY206" s="285"/>
      <c r="CDZ206" s="285"/>
      <c r="CEA206" s="285"/>
      <c r="CEB206" s="285"/>
      <c r="CEC206" s="285"/>
      <c r="CED206" s="285"/>
      <c r="CEE206" s="285"/>
      <c r="CEF206" s="285"/>
      <c r="CEG206" s="285"/>
      <c r="CEH206" s="285"/>
      <c r="CEI206" s="285"/>
      <c r="CEJ206" s="285"/>
      <c r="CEK206" s="285"/>
      <c r="CEL206" s="285"/>
      <c r="CEM206" s="285"/>
      <c r="CEN206" s="285"/>
      <c r="CEO206" s="285"/>
      <c r="CEP206" s="285"/>
      <c r="CEQ206" s="285"/>
      <c r="CER206" s="285"/>
      <c r="CES206" s="285"/>
      <c r="CET206" s="285"/>
      <c r="CEU206" s="285"/>
      <c r="CEV206" s="285"/>
      <c r="CEW206" s="285"/>
      <c r="CEX206" s="285"/>
      <c r="CEY206" s="285"/>
      <c r="CEZ206" s="285"/>
      <c r="CFA206" s="285"/>
      <c r="CFB206" s="285"/>
      <c r="CFC206" s="285"/>
      <c r="CFD206" s="285"/>
      <c r="CFE206" s="285"/>
      <c r="CFF206" s="285"/>
      <c r="CFG206" s="285"/>
      <c r="CFH206" s="285"/>
      <c r="CFI206" s="285"/>
      <c r="CFJ206" s="285"/>
      <c r="CFK206" s="285"/>
      <c r="CFL206" s="285"/>
      <c r="CFM206" s="285"/>
      <c r="CFN206" s="285"/>
      <c r="CFO206" s="285"/>
      <c r="CFP206" s="285"/>
      <c r="CFQ206" s="285"/>
      <c r="CFR206" s="285"/>
      <c r="CFS206" s="285"/>
      <c r="CFT206" s="285"/>
      <c r="CFU206" s="285"/>
      <c r="CFV206" s="285"/>
      <c r="CFW206" s="285"/>
      <c r="CFX206" s="285"/>
      <c r="CFY206" s="285"/>
      <c r="CFZ206" s="285"/>
      <c r="CGA206" s="285"/>
      <c r="CGB206" s="285"/>
      <c r="CGC206" s="285"/>
      <c r="CGD206" s="285"/>
      <c r="CGE206" s="285"/>
      <c r="CGF206" s="285"/>
      <c r="CGG206" s="285"/>
      <c r="CGH206" s="285"/>
      <c r="CGI206" s="285"/>
      <c r="CGJ206" s="285"/>
      <c r="CGK206" s="285"/>
      <c r="CGL206" s="285"/>
      <c r="CGM206" s="285"/>
      <c r="CGN206" s="285"/>
      <c r="CGO206" s="285"/>
      <c r="CGP206" s="285"/>
      <c r="CGQ206" s="285"/>
      <c r="CGR206" s="285"/>
      <c r="CGS206" s="285"/>
      <c r="CGT206" s="285"/>
      <c r="CGU206" s="285"/>
      <c r="CGV206" s="285"/>
      <c r="CGW206" s="285"/>
      <c r="CGX206" s="285"/>
      <c r="CGY206" s="285"/>
      <c r="CGZ206" s="285"/>
      <c r="CHA206" s="285"/>
      <c r="CHB206" s="285"/>
      <c r="CHC206" s="285"/>
      <c r="CHD206" s="285"/>
      <c r="CHE206" s="285"/>
      <c r="CHF206" s="285"/>
      <c r="CHG206" s="285"/>
      <c r="CHH206" s="285"/>
      <c r="CHI206" s="285"/>
      <c r="CHJ206" s="285"/>
      <c r="CHK206" s="285"/>
      <c r="CHL206" s="285"/>
      <c r="CHM206" s="285"/>
      <c r="CHN206" s="285"/>
      <c r="CHO206" s="285"/>
      <c r="CHP206" s="285"/>
      <c r="CHQ206" s="285"/>
      <c r="CHR206" s="285"/>
      <c r="CHS206" s="285"/>
      <c r="CHT206" s="285"/>
      <c r="CHU206" s="285"/>
      <c r="CHV206" s="285"/>
      <c r="CHW206" s="285"/>
      <c r="CHX206" s="285"/>
      <c r="CHY206" s="285"/>
      <c r="CHZ206" s="285"/>
      <c r="CIA206" s="285"/>
      <c r="CIB206" s="285"/>
      <c r="CIC206" s="285"/>
      <c r="CID206" s="285"/>
      <c r="CIE206" s="285"/>
      <c r="CIF206" s="285"/>
      <c r="CIG206" s="285"/>
      <c r="CIH206" s="285"/>
      <c r="CII206" s="285"/>
      <c r="CIJ206" s="285"/>
      <c r="CIK206" s="285"/>
      <c r="CIL206" s="285"/>
      <c r="CIM206" s="285"/>
      <c r="CIN206" s="285"/>
      <c r="CIO206" s="285"/>
      <c r="CIP206" s="285"/>
      <c r="CIQ206" s="285"/>
      <c r="CIR206" s="285"/>
      <c r="CIS206" s="285"/>
      <c r="CIT206" s="285"/>
      <c r="CIU206" s="285"/>
      <c r="CIV206" s="285"/>
      <c r="CIW206" s="285"/>
      <c r="CIX206" s="285"/>
      <c r="CIY206" s="285"/>
      <c r="CIZ206" s="285"/>
      <c r="CJA206" s="285"/>
      <c r="CJB206" s="285"/>
      <c r="CJC206" s="285"/>
      <c r="CJD206" s="285"/>
      <c r="CJE206" s="285"/>
      <c r="CJF206" s="285"/>
      <c r="CJG206" s="285"/>
      <c r="CJH206" s="285"/>
      <c r="CJI206" s="285"/>
      <c r="CJJ206" s="285"/>
      <c r="CJK206" s="285"/>
      <c r="CJL206" s="285"/>
      <c r="CJM206" s="285"/>
      <c r="CJN206" s="285"/>
      <c r="CJO206" s="285"/>
      <c r="CJP206" s="285"/>
      <c r="CJQ206" s="285"/>
      <c r="CJR206" s="285"/>
      <c r="CJS206" s="285"/>
      <c r="CJT206" s="285"/>
      <c r="CJU206" s="285"/>
      <c r="CJV206" s="285"/>
      <c r="CJW206" s="285"/>
      <c r="CJX206" s="285"/>
      <c r="CJY206" s="285"/>
      <c r="CJZ206" s="285"/>
      <c r="CKA206" s="285"/>
      <c r="CKB206" s="285"/>
      <c r="CKC206" s="285"/>
      <c r="CKD206" s="285"/>
      <c r="CKE206" s="285"/>
      <c r="CKF206" s="285"/>
      <c r="CKG206" s="285"/>
      <c r="CKH206" s="285"/>
      <c r="CKI206" s="285"/>
      <c r="CKJ206" s="285"/>
      <c r="CKK206" s="285"/>
      <c r="CKL206" s="285"/>
      <c r="CKM206" s="285"/>
      <c r="CKN206" s="285"/>
      <c r="CKO206" s="285"/>
      <c r="CKP206" s="285"/>
      <c r="CKQ206" s="285"/>
      <c r="CKR206" s="285"/>
      <c r="CKS206" s="285"/>
      <c r="CKT206" s="285"/>
      <c r="CKU206" s="285"/>
      <c r="CKV206" s="285"/>
      <c r="CKW206" s="285"/>
      <c r="CKX206" s="285"/>
      <c r="CKY206" s="285"/>
      <c r="CKZ206" s="285"/>
      <c r="CLA206" s="285"/>
      <c r="CLB206" s="285"/>
      <c r="CLC206" s="285"/>
      <c r="CLD206" s="285"/>
      <c r="CLE206" s="285"/>
      <c r="CLF206" s="285"/>
      <c r="CLG206" s="285"/>
      <c r="CLH206" s="285"/>
      <c r="CLI206" s="285"/>
      <c r="CLJ206" s="285"/>
      <c r="CLK206" s="285"/>
      <c r="CLL206" s="285"/>
      <c r="CLM206" s="285"/>
      <c r="CLN206" s="285"/>
      <c r="CLO206" s="285"/>
      <c r="CLP206" s="285"/>
      <c r="CLQ206" s="285"/>
      <c r="CLR206" s="285"/>
      <c r="CLS206" s="285"/>
      <c r="CLT206" s="285"/>
      <c r="CLU206" s="285"/>
      <c r="CLV206" s="285"/>
      <c r="CLW206" s="285"/>
      <c r="CLX206" s="285"/>
      <c r="CLY206" s="285"/>
      <c r="CLZ206" s="285"/>
      <c r="CMA206" s="285"/>
      <c r="CMB206" s="285"/>
      <c r="CMC206" s="285"/>
      <c r="CMD206" s="285"/>
      <c r="CME206" s="285"/>
      <c r="CMF206" s="285"/>
      <c r="CMG206" s="285"/>
      <c r="CMH206" s="285"/>
      <c r="CMI206" s="285"/>
      <c r="CMJ206" s="285"/>
      <c r="CMK206" s="285"/>
      <c r="CML206" s="285"/>
      <c r="CMM206" s="285"/>
      <c r="CMN206" s="285"/>
      <c r="CMO206" s="285"/>
      <c r="CMP206" s="285"/>
      <c r="CMQ206" s="285"/>
      <c r="CMR206" s="285"/>
      <c r="CMS206" s="285"/>
      <c r="CMT206" s="285"/>
      <c r="CMU206" s="285"/>
      <c r="CMV206" s="285"/>
      <c r="CMW206" s="285"/>
      <c r="CMX206" s="285"/>
      <c r="CMY206" s="285"/>
      <c r="CMZ206" s="285"/>
      <c r="CNA206" s="285"/>
      <c r="CNB206" s="285"/>
      <c r="CNC206" s="285"/>
      <c r="CND206" s="285"/>
      <c r="CNE206" s="285"/>
      <c r="CNF206" s="285"/>
      <c r="CNG206" s="285"/>
      <c r="CNH206" s="285"/>
      <c r="CNI206" s="285"/>
      <c r="CNJ206" s="285"/>
      <c r="CNK206" s="285"/>
      <c r="CNL206" s="285"/>
      <c r="CNM206" s="285"/>
      <c r="CNN206" s="285"/>
      <c r="CNO206" s="285"/>
      <c r="CNP206" s="285"/>
      <c r="CNQ206" s="285"/>
      <c r="CNR206" s="285"/>
      <c r="CNS206" s="285"/>
      <c r="CNT206" s="285"/>
      <c r="CNU206" s="285"/>
      <c r="CNV206" s="285"/>
      <c r="CNW206" s="285"/>
      <c r="CNX206" s="285"/>
      <c r="CNY206" s="285"/>
      <c r="CNZ206" s="285"/>
      <c r="COA206" s="285"/>
      <c r="COB206" s="285"/>
      <c r="COC206" s="285"/>
      <c r="COD206" s="285"/>
      <c r="COE206" s="285"/>
      <c r="COF206" s="285"/>
      <c r="COG206" s="285"/>
      <c r="COH206" s="285"/>
      <c r="COI206" s="285"/>
      <c r="COJ206" s="285"/>
      <c r="COK206" s="285"/>
      <c r="COL206" s="285"/>
      <c r="COM206" s="285"/>
      <c r="CON206" s="285"/>
      <c r="COO206" s="285"/>
      <c r="COP206" s="285"/>
      <c r="COQ206" s="285"/>
      <c r="COR206" s="285"/>
      <c r="COS206" s="285"/>
      <c r="COT206" s="285"/>
      <c r="COU206" s="285"/>
      <c r="COV206" s="285"/>
      <c r="COW206" s="285"/>
      <c r="COX206" s="285"/>
      <c r="COY206" s="285"/>
      <c r="COZ206" s="285"/>
      <c r="CPA206" s="285"/>
      <c r="CPB206" s="285"/>
      <c r="CPC206" s="285"/>
      <c r="CPD206" s="285"/>
      <c r="CPE206" s="285"/>
      <c r="CPF206" s="285"/>
      <c r="CPG206" s="285"/>
      <c r="CPH206" s="285"/>
      <c r="CPI206" s="285"/>
      <c r="CPJ206" s="285"/>
      <c r="CPK206" s="285"/>
      <c r="CPL206" s="285"/>
      <c r="CPM206" s="285"/>
      <c r="CPN206" s="285"/>
      <c r="CPO206" s="285"/>
      <c r="CPP206" s="285"/>
      <c r="CPQ206" s="285"/>
      <c r="CPR206" s="285"/>
      <c r="CPS206" s="285"/>
      <c r="CPT206" s="285"/>
      <c r="CPU206" s="285"/>
      <c r="CPV206" s="285"/>
      <c r="CPW206" s="285"/>
      <c r="CPX206" s="285"/>
      <c r="CPY206" s="285"/>
      <c r="CPZ206" s="285"/>
      <c r="CQA206" s="285"/>
      <c r="CQB206" s="285"/>
      <c r="CQC206" s="285"/>
      <c r="CQD206" s="285"/>
      <c r="CQE206" s="285"/>
      <c r="CQF206" s="285"/>
      <c r="CQG206" s="285"/>
      <c r="CQH206" s="285"/>
      <c r="CQI206" s="285"/>
      <c r="CQJ206" s="285"/>
      <c r="CQK206" s="285"/>
      <c r="CQL206" s="285"/>
      <c r="CQM206" s="285"/>
      <c r="CQN206" s="285"/>
      <c r="CQO206" s="285"/>
      <c r="CQP206" s="285"/>
      <c r="CQQ206" s="285"/>
      <c r="CQR206" s="285"/>
      <c r="CQS206" s="285"/>
      <c r="CQT206" s="285"/>
      <c r="CQU206" s="285"/>
      <c r="CQV206" s="285"/>
      <c r="CQW206" s="285"/>
      <c r="CQX206" s="285"/>
      <c r="CQY206" s="285"/>
      <c r="CQZ206" s="285"/>
      <c r="CRA206" s="285"/>
      <c r="CRB206" s="285"/>
      <c r="CRC206" s="285"/>
      <c r="CRD206" s="285"/>
      <c r="CRE206" s="285"/>
      <c r="CRF206" s="285"/>
      <c r="CRG206" s="285"/>
      <c r="CRH206" s="285"/>
      <c r="CRI206" s="285"/>
      <c r="CRJ206" s="285"/>
      <c r="CRK206" s="285"/>
      <c r="CRL206" s="285"/>
      <c r="CRM206" s="285"/>
      <c r="CRN206" s="285"/>
      <c r="CRO206" s="285"/>
      <c r="CRP206" s="285"/>
      <c r="CRQ206" s="285"/>
      <c r="CRR206" s="285"/>
      <c r="CRS206" s="285"/>
      <c r="CRT206" s="285"/>
      <c r="CRU206" s="285"/>
      <c r="CRV206" s="285"/>
      <c r="CRW206" s="285"/>
      <c r="CRX206" s="285"/>
      <c r="CRY206" s="285"/>
      <c r="CRZ206" s="285"/>
      <c r="CSA206" s="285"/>
      <c r="CSB206" s="285"/>
      <c r="CSC206" s="285"/>
      <c r="CSD206" s="285"/>
      <c r="CSE206" s="285"/>
      <c r="CSF206" s="285"/>
      <c r="CSG206" s="285"/>
      <c r="CSH206" s="285"/>
      <c r="CSI206" s="285"/>
      <c r="CSJ206" s="285"/>
      <c r="CSK206" s="285"/>
      <c r="CSL206" s="285"/>
      <c r="CSM206" s="285"/>
      <c r="CSN206" s="285"/>
      <c r="CSO206" s="285"/>
      <c r="CSP206" s="285"/>
      <c r="CSQ206" s="285"/>
      <c r="CSR206" s="285"/>
      <c r="CSS206" s="285"/>
      <c r="CST206" s="285"/>
      <c r="CSU206" s="285"/>
      <c r="CSV206" s="285"/>
      <c r="CSW206" s="285"/>
      <c r="CSX206" s="285"/>
      <c r="CSY206" s="285"/>
      <c r="CSZ206" s="285"/>
      <c r="CTA206" s="285"/>
      <c r="CTB206" s="285"/>
      <c r="CTC206" s="285"/>
      <c r="CTD206" s="285"/>
      <c r="CTE206" s="285"/>
      <c r="CTF206" s="285"/>
      <c r="CTG206" s="285"/>
      <c r="CTH206" s="285"/>
      <c r="CTI206" s="285"/>
      <c r="CTJ206" s="285"/>
      <c r="CTK206" s="285"/>
      <c r="CTL206" s="285"/>
      <c r="CTM206" s="285"/>
      <c r="CTN206" s="285"/>
      <c r="CTO206" s="285"/>
      <c r="CTP206" s="285"/>
      <c r="CTQ206" s="285"/>
      <c r="CTR206" s="285"/>
      <c r="CTS206" s="285"/>
      <c r="CTT206" s="285"/>
      <c r="CTU206" s="285"/>
      <c r="CTV206" s="285"/>
      <c r="CTW206" s="285"/>
      <c r="CTX206" s="285"/>
      <c r="CTY206" s="285"/>
      <c r="CTZ206" s="285"/>
      <c r="CUA206" s="285"/>
      <c r="CUB206" s="285"/>
      <c r="CUC206" s="285"/>
      <c r="CUD206" s="285"/>
      <c r="CUE206" s="285"/>
      <c r="CUF206" s="285"/>
      <c r="CUG206" s="285"/>
      <c r="CUH206" s="285"/>
      <c r="CUI206" s="285"/>
      <c r="CUJ206" s="285"/>
      <c r="CUK206" s="285"/>
      <c r="CUL206" s="285"/>
      <c r="CUM206" s="285"/>
      <c r="CUN206" s="285"/>
      <c r="CUO206" s="285"/>
      <c r="CUP206" s="285"/>
      <c r="CUQ206" s="285"/>
      <c r="CUR206" s="285"/>
      <c r="CUS206" s="285"/>
      <c r="CUT206" s="285"/>
      <c r="CUU206" s="285"/>
      <c r="CUV206" s="285"/>
      <c r="CUW206" s="285"/>
      <c r="CUX206" s="285"/>
      <c r="CUY206" s="285"/>
      <c r="CUZ206" s="285"/>
      <c r="CVA206" s="285"/>
      <c r="CVB206" s="285"/>
      <c r="CVC206" s="285"/>
      <c r="CVD206" s="285"/>
      <c r="CVE206" s="285"/>
      <c r="CVF206" s="285"/>
      <c r="CVG206" s="285"/>
      <c r="CVH206" s="285"/>
      <c r="CVI206" s="285"/>
      <c r="CVJ206" s="285"/>
      <c r="CVK206" s="285"/>
      <c r="CVL206" s="285"/>
      <c r="CVM206" s="285"/>
      <c r="CVN206" s="285"/>
      <c r="CVO206" s="285"/>
      <c r="CVP206" s="285"/>
      <c r="CVQ206" s="285"/>
      <c r="CVR206" s="285"/>
      <c r="CVS206" s="285"/>
      <c r="CVT206" s="285"/>
      <c r="CVU206" s="285"/>
      <c r="CVV206" s="285"/>
      <c r="CVW206" s="285"/>
      <c r="CVX206" s="285"/>
      <c r="CVY206" s="285"/>
      <c r="CVZ206" s="285"/>
      <c r="CWA206" s="285"/>
      <c r="CWB206" s="285"/>
      <c r="CWC206" s="285"/>
      <c r="CWD206" s="285"/>
      <c r="CWE206" s="285"/>
      <c r="CWF206" s="285"/>
      <c r="CWG206" s="285"/>
      <c r="CWH206" s="285"/>
      <c r="CWI206" s="285"/>
      <c r="CWJ206" s="285"/>
      <c r="CWK206" s="285"/>
      <c r="CWL206" s="285"/>
      <c r="CWM206" s="285"/>
      <c r="CWN206" s="285"/>
      <c r="CWO206" s="285"/>
      <c r="CWP206" s="285"/>
      <c r="CWQ206" s="285"/>
      <c r="CWR206" s="285"/>
      <c r="CWS206" s="285"/>
      <c r="CWT206" s="285"/>
      <c r="CWU206" s="285"/>
      <c r="CWV206" s="285"/>
      <c r="CWW206" s="285"/>
      <c r="CWX206" s="285"/>
      <c r="CWY206" s="285"/>
      <c r="CWZ206" s="285"/>
      <c r="CXA206" s="285"/>
      <c r="CXB206" s="285"/>
      <c r="CXC206" s="285"/>
      <c r="CXD206" s="285"/>
      <c r="CXE206" s="285"/>
      <c r="CXF206" s="285"/>
      <c r="CXG206" s="285"/>
      <c r="CXH206" s="285"/>
      <c r="CXI206" s="285"/>
      <c r="CXJ206" s="285"/>
      <c r="CXK206" s="285"/>
      <c r="CXL206" s="285"/>
      <c r="CXM206" s="285"/>
      <c r="CXN206" s="285"/>
      <c r="CXO206" s="285"/>
      <c r="CXP206" s="285"/>
      <c r="CXQ206" s="285"/>
      <c r="CXR206" s="285"/>
      <c r="CXS206" s="285"/>
      <c r="CXT206" s="285"/>
      <c r="CXU206" s="285"/>
      <c r="CXV206" s="285"/>
      <c r="CXW206" s="285"/>
      <c r="CXX206" s="285"/>
      <c r="CXY206" s="285"/>
      <c r="CXZ206" s="285"/>
      <c r="CYA206" s="285"/>
      <c r="CYB206" s="285"/>
      <c r="CYC206" s="285"/>
      <c r="CYD206" s="285"/>
      <c r="CYE206" s="285"/>
      <c r="CYF206" s="285"/>
      <c r="CYG206" s="285"/>
      <c r="CYH206" s="285"/>
      <c r="CYI206" s="285"/>
      <c r="CYJ206" s="285"/>
      <c r="CYK206" s="285"/>
      <c r="CYL206" s="285"/>
      <c r="CYM206" s="285"/>
      <c r="CYN206" s="285"/>
      <c r="CYO206" s="285"/>
      <c r="CYP206" s="285"/>
      <c r="CYQ206" s="285"/>
      <c r="CYR206" s="285"/>
      <c r="CYS206" s="285"/>
      <c r="CYT206" s="285"/>
      <c r="CYU206" s="285"/>
      <c r="CYV206" s="285"/>
      <c r="CYW206" s="285"/>
      <c r="CYX206" s="285"/>
      <c r="CYY206" s="285"/>
      <c r="CYZ206" s="285"/>
      <c r="CZA206" s="285"/>
      <c r="CZB206" s="285"/>
      <c r="CZC206" s="285"/>
      <c r="CZD206" s="285"/>
      <c r="CZE206" s="285"/>
      <c r="CZF206" s="285"/>
      <c r="CZG206" s="285"/>
      <c r="CZH206" s="285"/>
      <c r="CZI206" s="285"/>
      <c r="CZJ206" s="285"/>
      <c r="CZK206" s="285"/>
      <c r="CZL206" s="285"/>
      <c r="CZM206" s="285"/>
      <c r="CZN206" s="285"/>
      <c r="CZO206" s="285"/>
      <c r="CZP206" s="285"/>
      <c r="CZQ206" s="285"/>
      <c r="CZR206" s="285"/>
      <c r="CZS206" s="285"/>
      <c r="CZT206" s="285"/>
      <c r="CZU206" s="285"/>
      <c r="CZV206" s="285"/>
      <c r="CZW206" s="285"/>
      <c r="CZX206" s="285"/>
      <c r="CZY206" s="285"/>
      <c r="CZZ206" s="285"/>
      <c r="DAA206" s="285"/>
      <c r="DAB206" s="285"/>
      <c r="DAC206" s="285"/>
      <c r="DAD206" s="285"/>
      <c r="DAE206" s="285"/>
      <c r="DAF206" s="285"/>
      <c r="DAG206" s="285"/>
      <c r="DAH206" s="285"/>
      <c r="DAI206" s="285"/>
      <c r="DAJ206" s="285"/>
      <c r="DAK206" s="285"/>
      <c r="DAL206" s="285"/>
      <c r="DAM206" s="285"/>
      <c r="DAN206" s="285"/>
      <c r="DAO206" s="285"/>
      <c r="DAP206" s="285"/>
      <c r="DAQ206" s="285"/>
      <c r="DAR206" s="285"/>
      <c r="DAS206" s="285"/>
      <c r="DAT206" s="285"/>
      <c r="DAU206" s="285"/>
      <c r="DAV206" s="285"/>
      <c r="DAW206" s="285"/>
      <c r="DAX206" s="285"/>
      <c r="DAY206" s="285"/>
      <c r="DAZ206" s="285"/>
      <c r="DBA206" s="285"/>
      <c r="DBB206" s="285"/>
      <c r="DBC206" s="285"/>
      <c r="DBD206" s="285"/>
      <c r="DBE206" s="285"/>
      <c r="DBF206" s="285"/>
      <c r="DBG206" s="285"/>
      <c r="DBH206" s="285"/>
      <c r="DBI206" s="285"/>
      <c r="DBJ206" s="285"/>
      <c r="DBK206" s="285"/>
      <c r="DBL206" s="285"/>
      <c r="DBM206" s="285"/>
      <c r="DBN206" s="285"/>
      <c r="DBO206" s="285"/>
      <c r="DBP206" s="285"/>
      <c r="DBQ206" s="285"/>
      <c r="DBR206" s="285"/>
      <c r="DBS206" s="285"/>
      <c r="DBT206" s="285"/>
      <c r="DBU206" s="285"/>
      <c r="DBV206" s="285"/>
      <c r="DBW206" s="285"/>
      <c r="DBX206" s="285"/>
      <c r="DBY206" s="285"/>
      <c r="DBZ206" s="285"/>
      <c r="DCA206" s="285"/>
      <c r="DCB206" s="285"/>
      <c r="DCC206" s="285"/>
      <c r="DCD206" s="285"/>
      <c r="DCE206" s="285"/>
      <c r="DCF206" s="285"/>
      <c r="DCG206" s="285"/>
      <c r="DCH206" s="285"/>
      <c r="DCI206" s="285"/>
      <c r="DCJ206" s="285"/>
      <c r="DCK206" s="285"/>
      <c r="DCL206" s="285"/>
      <c r="DCM206" s="285"/>
      <c r="DCN206" s="285"/>
      <c r="DCO206" s="285"/>
      <c r="DCP206" s="285"/>
      <c r="DCQ206" s="285"/>
      <c r="DCR206" s="285"/>
      <c r="DCS206" s="285"/>
      <c r="DCT206" s="285"/>
      <c r="DCU206" s="285"/>
      <c r="DCV206" s="285"/>
      <c r="DCW206" s="285"/>
      <c r="DCX206" s="285"/>
      <c r="DCY206" s="285"/>
      <c r="DCZ206" s="285"/>
      <c r="DDA206" s="285"/>
      <c r="DDB206" s="285"/>
      <c r="DDC206" s="285"/>
      <c r="DDD206" s="285"/>
      <c r="DDE206" s="285"/>
      <c r="DDF206" s="285"/>
      <c r="DDG206" s="285"/>
      <c r="DDH206" s="285"/>
      <c r="DDI206" s="285"/>
      <c r="DDJ206" s="285"/>
      <c r="DDK206" s="285"/>
      <c r="DDL206" s="285"/>
      <c r="DDM206" s="285"/>
      <c r="DDN206" s="285"/>
      <c r="DDO206" s="285"/>
      <c r="DDP206" s="285"/>
      <c r="DDQ206" s="285"/>
      <c r="DDR206" s="285"/>
      <c r="DDS206" s="285"/>
      <c r="DDT206" s="285"/>
      <c r="DDU206" s="285"/>
      <c r="DDV206" s="285"/>
      <c r="DDW206" s="285"/>
      <c r="DDX206" s="285"/>
      <c r="DDY206" s="285"/>
      <c r="DDZ206" s="285"/>
      <c r="DEA206" s="285"/>
      <c r="DEB206" s="285"/>
      <c r="DEC206" s="285"/>
      <c r="DED206" s="285"/>
      <c r="DEE206" s="285"/>
      <c r="DEF206" s="285"/>
      <c r="DEG206" s="285"/>
      <c r="DEH206" s="285"/>
      <c r="DEI206" s="285"/>
      <c r="DEJ206" s="285"/>
      <c r="DEK206" s="285"/>
      <c r="DEL206" s="285"/>
      <c r="DEM206" s="285"/>
      <c r="DEN206" s="285"/>
      <c r="DEO206" s="285"/>
      <c r="DEP206" s="285"/>
      <c r="DEQ206" s="285"/>
      <c r="DER206" s="285"/>
      <c r="DES206" s="285"/>
      <c r="DET206" s="285"/>
      <c r="DEU206" s="285"/>
      <c r="DEV206" s="285"/>
      <c r="DEW206" s="285"/>
      <c r="DEX206" s="285"/>
      <c r="DEY206" s="285"/>
      <c r="DEZ206" s="285"/>
      <c r="DFA206" s="285"/>
      <c r="DFB206" s="285"/>
      <c r="DFC206" s="285"/>
      <c r="DFD206" s="285"/>
      <c r="DFE206" s="285"/>
      <c r="DFF206" s="285"/>
      <c r="DFG206" s="285"/>
      <c r="DFH206" s="285"/>
      <c r="DFI206" s="285"/>
      <c r="DFJ206" s="285"/>
      <c r="DFK206" s="285"/>
      <c r="DFL206" s="285"/>
      <c r="DFM206" s="285"/>
      <c r="DFN206" s="285"/>
      <c r="DFO206" s="285"/>
      <c r="DFP206" s="285"/>
      <c r="DFQ206" s="285"/>
      <c r="DFR206" s="285"/>
      <c r="DFS206" s="285"/>
      <c r="DFT206" s="285"/>
      <c r="DFU206" s="285"/>
      <c r="DFV206" s="285"/>
      <c r="DFW206" s="285"/>
      <c r="DFX206" s="285"/>
      <c r="DFY206" s="285"/>
      <c r="DFZ206" s="285"/>
      <c r="DGA206" s="285"/>
      <c r="DGB206" s="285"/>
      <c r="DGC206" s="285"/>
      <c r="DGD206" s="285"/>
      <c r="DGE206" s="285"/>
      <c r="DGF206" s="285"/>
      <c r="DGG206" s="285"/>
      <c r="DGH206" s="285"/>
      <c r="DGI206" s="285"/>
      <c r="DGJ206" s="285"/>
      <c r="DGK206" s="285"/>
      <c r="DGL206" s="285"/>
      <c r="DGM206" s="285"/>
      <c r="DGN206" s="285"/>
      <c r="DGO206" s="285"/>
      <c r="DGP206" s="285"/>
      <c r="DGQ206" s="285"/>
      <c r="DGR206" s="285"/>
      <c r="DGS206" s="285"/>
      <c r="DGT206" s="285"/>
      <c r="DGU206" s="285"/>
      <c r="DGV206" s="285"/>
      <c r="DGW206" s="285"/>
      <c r="DGX206" s="285"/>
      <c r="DGY206" s="285"/>
      <c r="DGZ206" s="285"/>
      <c r="DHA206" s="285"/>
      <c r="DHB206" s="285"/>
      <c r="DHC206" s="285"/>
      <c r="DHD206" s="285"/>
      <c r="DHE206" s="285"/>
      <c r="DHF206" s="285"/>
      <c r="DHG206" s="285"/>
      <c r="DHH206" s="285"/>
      <c r="DHI206" s="285"/>
      <c r="DHJ206" s="285"/>
      <c r="DHK206" s="285"/>
      <c r="DHL206" s="285"/>
      <c r="DHM206" s="285"/>
      <c r="DHN206" s="285"/>
      <c r="DHO206" s="285"/>
      <c r="DHP206" s="285"/>
      <c r="DHQ206" s="285"/>
      <c r="DHR206" s="285"/>
      <c r="DHS206" s="285"/>
      <c r="DHT206" s="285"/>
      <c r="DHU206" s="285"/>
      <c r="DHV206" s="285"/>
      <c r="DHW206" s="285"/>
      <c r="DHX206" s="285"/>
      <c r="DHY206" s="285"/>
      <c r="DHZ206" s="285"/>
      <c r="DIA206" s="285"/>
      <c r="DIB206" s="285"/>
      <c r="DIC206" s="285"/>
      <c r="DID206" s="285"/>
      <c r="DIE206" s="285"/>
      <c r="DIF206" s="285"/>
      <c r="DIG206" s="285"/>
      <c r="DIH206" s="285"/>
      <c r="DII206" s="285"/>
      <c r="DIJ206" s="285"/>
      <c r="DIK206" s="285"/>
      <c r="DIL206" s="285"/>
      <c r="DIM206" s="285"/>
      <c r="DIN206" s="285"/>
      <c r="DIO206" s="285"/>
      <c r="DIP206" s="285"/>
      <c r="DIQ206" s="285"/>
      <c r="DIR206" s="285"/>
      <c r="DIS206" s="285"/>
      <c r="DIT206" s="285"/>
      <c r="DIU206" s="285"/>
      <c r="DIV206" s="285"/>
      <c r="DIW206" s="285"/>
      <c r="DIX206" s="285"/>
      <c r="DIY206" s="285"/>
      <c r="DIZ206" s="285"/>
      <c r="DJA206" s="285"/>
      <c r="DJB206" s="285"/>
      <c r="DJC206" s="285"/>
      <c r="DJD206" s="285"/>
      <c r="DJE206" s="285"/>
      <c r="DJF206" s="285"/>
      <c r="DJG206" s="285"/>
      <c r="DJH206" s="285"/>
      <c r="DJI206" s="285"/>
      <c r="DJJ206" s="285"/>
      <c r="DJK206" s="285"/>
      <c r="DJL206" s="285"/>
      <c r="DJM206" s="285"/>
      <c r="DJN206" s="285"/>
      <c r="DJO206" s="285"/>
      <c r="DJP206" s="285"/>
      <c r="DJQ206" s="285"/>
      <c r="DJR206" s="285"/>
      <c r="DJS206" s="285"/>
      <c r="DJT206" s="285"/>
      <c r="DJU206" s="285"/>
      <c r="DJV206" s="285"/>
      <c r="DJW206" s="285"/>
      <c r="DJX206" s="285"/>
      <c r="DJY206" s="285"/>
      <c r="DJZ206" s="285"/>
      <c r="DKA206" s="285"/>
      <c r="DKB206" s="285"/>
      <c r="DKC206" s="285"/>
      <c r="DKD206" s="285"/>
      <c r="DKE206" s="285"/>
      <c r="DKF206" s="285"/>
      <c r="DKG206" s="285"/>
      <c r="DKH206" s="285"/>
      <c r="DKI206" s="285"/>
      <c r="DKJ206" s="285"/>
      <c r="DKK206" s="285"/>
      <c r="DKL206" s="285"/>
      <c r="DKM206" s="285"/>
      <c r="DKN206" s="285"/>
      <c r="DKO206" s="285"/>
      <c r="DKP206" s="285"/>
      <c r="DKQ206" s="285"/>
      <c r="DKR206" s="285"/>
      <c r="DKS206" s="285"/>
      <c r="DKT206" s="285"/>
      <c r="DKU206" s="285"/>
      <c r="DKV206" s="285"/>
      <c r="DKW206" s="285"/>
      <c r="DKX206" s="285"/>
      <c r="DKY206" s="285"/>
      <c r="DKZ206" s="285"/>
      <c r="DLA206" s="285"/>
      <c r="DLB206" s="285"/>
      <c r="DLC206" s="285"/>
      <c r="DLD206" s="285"/>
      <c r="DLE206" s="285"/>
      <c r="DLF206" s="285"/>
      <c r="DLG206" s="285"/>
      <c r="DLH206" s="285"/>
      <c r="DLI206" s="285"/>
      <c r="DLJ206" s="285"/>
      <c r="DLK206" s="285"/>
      <c r="DLL206" s="285"/>
      <c r="DLM206" s="285"/>
      <c r="DLN206" s="285"/>
      <c r="DLO206" s="285"/>
      <c r="DLP206" s="285"/>
      <c r="DLQ206" s="285"/>
      <c r="DLR206" s="285"/>
      <c r="DLS206" s="285"/>
      <c r="DLT206" s="285"/>
      <c r="DLU206" s="285"/>
      <c r="DLV206" s="285"/>
      <c r="DLW206" s="285"/>
      <c r="DLX206" s="285"/>
      <c r="DLY206" s="285"/>
      <c r="DLZ206" s="285"/>
      <c r="DMA206" s="285"/>
      <c r="DMB206" s="285"/>
      <c r="DMC206" s="285"/>
      <c r="DMD206" s="285"/>
      <c r="DME206" s="285"/>
      <c r="DMF206" s="285"/>
      <c r="DMG206" s="285"/>
      <c r="DMH206" s="285"/>
      <c r="DMI206" s="285"/>
      <c r="DMJ206" s="285"/>
      <c r="DMK206" s="285"/>
      <c r="DML206" s="285"/>
      <c r="DMM206" s="285"/>
      <c r="DMN206" s="285"/>
      <c r="DMO206" s="285"/>
      <c r="DMP206" s="285"/>
      <c r="DMQ206" s="285"/>
      <c r="DMR206" s="285"/>
      <c r="DMS206" s="285"/>
      <c r="DMT206" s="285"/>
      <c r="DMU206" s="285"/>
      <c r="DMV206" s="285"/>
      <c r="DMW206" s="285"/>
      <c r="DMX206" s="285"/>
      <c r="DMY206" s="285"/>
      <c r="DMZ206" s="285"/>
      <c r="DNA206" s="285"/>
      <c r="DNB206" s="285"/>
      <c r="DNC206" s="285"/>
      <c r="DND206" s="285"/>
      <c r="DNE206" s="285"/>
      <c r="DNF206" s="285"/>
      <c r="DNG206" s="285"/>
      <c r="DNH206" s="285"/>
      <c r="DNI206" s="285"/>
      <c r="DNJ206" s="285"/>
      <c r="DNK206" s="285"/>
      <c r="DNL206" s="285"/>
      <c r="DNM206" s="285"/>
      <c r="DNN206" s="285"/>
      <c r="DNO206" s="285"/>
      <c r="DNP206" s="285"/>
      <c r="DNQ206" s="285"/>
      <c r="DNR206" s="285"/>
      <c r="DNS206" s="285"/>
      <c r="DNT206" s="285"/>
      <c r="DNU206" s="285"/>
      <c r="DNV206" s="285"/>
      <c r="DNW206" s="285"/>
      <c r="DNX206" s="285"/>
      <c r="DNY206" s="285"/>
      <c r="DNZ206" s="285"/>
      <c r="DOA206" s="285"/>
      <c r="DOB206" s="285"/>
      <c r="DOC206" s="285"/>
      <c r="DOD206" s="285"/>
      <c r="DOE206" s="285"/>
      <c r="DOF206" s="285"/>
      <c r="DOG206" s="285"/>
      <c r="DOH206" s="285"/>
      <c r="DOI206" s="285"/>
      <c r="DOJ206" s="285"/>
      <c r="DOK206" s="285"/>
      <c r="DOL206" s="285"/>
      <c r="DOM206" s="285"/>
      <c r="DON206" s="285"/>
      <c r="DOO206" s="285"/>
      <c r="DOP206" s="285"/>
      <c r="DOQ206" s="285"/>
      <c r="DOR206" s="285"/>
      <c r="DOS206" s="285"/>
      <c r="DOT206" s="285"/>
      <c r="DOU206" s="285"/>
      <c r="DOV206" s="285"/>
      <c r="DOW206" s="285"/>
      <c r="DOX206" s="285"/>
      <c r="DOY206" s="285"/>
      <c r="DOZ206" s="285"/>
      <c r="DPA206" s="285"/>
      <c r="DPB206" s="285"/>
      <c r="DPC206" s="285"/>
      <c r="DPD206" s="285"/>
      <c r="DPE206" s="285"/>
      <c r="DPF206" s="285"/>
      <c r="DPG206" s="285"/>
      <c r="DPH206" s="285"/>
      <c r="DPI206" s="285"/>
      <c r="DPJ206" s="285"/>
      <c r="DPK206" s="285"/>
      <c r="DPL206" s="285"/>
      <c r="DPM206" s="285"/>
      <c r="DPN206" s="285"/>
      <c r="DPO206" s="285"/>
      <c r="DPP206" s="285"/>
      <c r="DPQ206" s="285"/>
      <c r="DPR206" s="285"/>
      <c r="DPS206" s="285"/>
      <c r="DPT206" s="285"/>
      <c r="DPU206" s="285"/>
      <c r="DPV206" s="285"/>
      <c r="DPW206" s="285"/>
      <c r="DPX206" s="285"/>
      <c r="DPY206" s="285"/>
      <c r="DPZ206" s="285"/>
      <c r="DQA206" s="285"/>
      <c r="DQB206" s="285"/>
      <c r="DQC206" s="285"/>
      <c r="DQD206" s="285"/>
      <c r="DQE206" s="285"/>
      <c r="DQF206" s="285"/>
      <c r="DQG206" s="285"/>
      <c r="DQH206" s="285"/>
      <c r="DQI206" s="285"/>
      <c r="DQJ206" s="285"/>
      <c r="DQK206" s="285"/>
      <c r="DQL206" s="285"/>
      <c r="DQM206" s="285"/>
      <c r="DQN206" s="285"/>
      <c r="DQO206" s="285"/>
      <c r="DQP206" s="285"/>
      <c r="DQQ206" s="285"/>
      <c r="DQR206" s="285"/>
      <c r="DQS206" s="285"/>
      <c r="DQT206" s="285"/>
      <c r="DQU206" s="285"/>
      <c r="DQV206" s="285"/>
      <c r="DQW206" s="285"/>
      <c r="DQX206" s="285"/>
      <c r="DQY206" s="285"/>
      <c r="DQZ206" s="285"/>
      <c r="DRA206" s="285"/>
      <c r="DRB206" s="285"/>
      <c r="DRC206" s="285"/>
      <c r="DRD206" s="285"/>
      <c r="DRE206" s="285"/>
      <c r="DRF206" s="285"/>
      <c r="DRG206" s="285"/>
      <c r="DRH206" s="285"/>
      <c r="DRI206" s="285"/>
      <c r="DRJ206" s="285"/>
      <c r="DRK206" s="285"/>
      <c r="DRL206" s="285"/>
      <c r="DRM206" s="285"/>
      <c r="DRN206" s="285"/>
      <c r="DRO206" s="285"/>
      <c r="DRP206" s="285"/>
      <c r="DRQ206" s="285"/>
      <c r="DRR206" s="285"/>
      <c r="DRS206" s="285"/>
      <c r="DRT206" s="285"/>
      <c r="DRU206" s="285"/>
      <c r="DRV206" s="285"/>
      <c r="DRW206" s="285"/>
      <c r="DRX206" s="285"/>
      <c r="DRY206" s="285"/>
      <c r="DRZ206" s="285"/>
      <c r="DSA206" s="285"/>
      <c r="DSB206" s="285"/>
      <c r="DSC206" s="285"/>
      <c r="DSD206" s="285"/>
      <c r="DSE206" s="285"/>
      <c r="DSF206" s="285"/>
      <c r="DSG206" s="285"/>
      <c r="DSH206" s="285"/>
      <c r="DSI206" s="285"/>
      <c r="DSJ206" s="285"/>
      <c r="DSK206" s="285"/>
      <c r="DSL206" s="285"/>
      <c r="DSM206" s="285"/>
      <c r="DSN206" s="285"/>
      <c r="DSO206" s="285"/>
      <c r="DSP206" s="285"/>
      <c r="DSQ206" s="285"/>
      <c r="DSR206" s="285"/>
      <c r="DSS206" s="285"/>
      <c r="DST206" s="285"/>
      <c r="DSU206" s="285"/>
      <c r="DSV206" s="285"/>
      <c r="DSW206" s="285"/>
      <c r="DSX206" s="285"/>
      <c r="DSY206" s="285"/>
      <c r="DSZ206" s="285"/>
      <c r="DTA206" s="285"/>
      <c r="DTB206" s="285"/>
      <c r="DTC206" s="285"/>
      <c r="DTD206" s="285"/>
      <c r="DTE206" s="285"/>
      <c r="DTF206" s="285"/>
      <c r="DTG206" s="285"/>
      <c r="DTH206" s="285"/>
      <c r="DTI206" s="285"/>
      <c r="DTJ206" s="285"/>
      <c r="DTK206" s="285"/>
      <c r="DTL206" s="285"/>
      <c r="DTM206" s="285"/>
      <c r="DTN206" s="285"/>
      <c r="DTO206" s="285"/>
      <c r="DTP206" s="285"/>
      <c r="DTQ206" s="285"/>
      <c r="DTR206" s="285"/>
      <c r="DTS206" s="285"/>
      <c r="DTT206" s="285"/>
      <c r="DTU206" s="285"/>
      <c r="DTV206" s="285"/>
      <c r="DTW206" s="285"/>
      <c r="DTX206" s="285"/>
      <c r="DTY206" s="285"/>
      <c r="DTZ206" s="285"/>
      <c r="DUA206" s="285"/>
      <c r="DUB206" s="285"/>
      <c r="DUC206" s="285"/>
      <c r="DUD206" s="285"/>
      <c r="DUE206" s="285"/>
      <c r="DUF206" s="285"/>
      <c r="DUG206" s="285"/>
      <c r="DUH206" s="285"/>
      <c r="DUI206" s="285"/>
      <c r="DUJ206" s="285"/>
      <c r="DUK206" s="285"/>
      <c r="DUL206" s="285"/>
      <c r="DUM206" s="285"/>
      <c r="DUN206" s="285"/>
      <c r="DUO206" s="285"/>
      <c r="DUP206" s="285"/>
      <c r="DUQ206" s="285"/>
      <c r="DUR206" s="285"/>
      <c r="DUS206" s="285"/>
      <c r="DUT206" s="285"/>
      <c r="DUU206" s="285"/>
      <c r="DUV206" s="285"/>
      <c r="DUW206" s="285"/>
      <c r="DUX206" s="285"/>
      <c r="DUY206" s="285"/>
      <c r="DUZ206" s="285"/>
      <c r="DVA206" s="285"/>
      <c r="DVB206" s="285"/>
      <c r="DVC206" s="285"/>
      <c r="DVD206" s="285"/>
      <c r="DVE206" s="285"/>
      <c r="DVF206" s="285"/>
      <c r="DVG206" s="285"/>
      <c r="DVH206" s="285"/>
      <c r="DVI206" s="285"/>
      <c r="DVJ206" s="285"/>
      <c r="DVK206" s="285"/>
      <c r="DVL206" s="285"/>
      <c r="DVM206" s="285"/>
      <c r="DVN206" s="285"/>
      <c r="DVO206" s="285"/>
      <c r="DVP206" s="285"/>
      <c r="DVQ206" s="285"/>
      <c r="DVR206" s="285"/>
      <c r="DVS206" s="285"/>
      <c r="DVT206" s="285"/>
      <c r="DVU206" s="285"/>
      <c r="DVV206" s="285"/>
      <c r="DVW206" s="285"/>
      <c r="DVX206" s="285"/>
      <c r="DVY206" s="285"/>
      <c r="DVZ206" s="285"/>
      <c r="DWA206" s="285"/>
      <c r="DWB206" s="285"/>
      <c r="DWC206" s="285"/>
      <c r="DWD206" s="285"/>
      <c r="DWE206" s="285"/>
      <c r="DWF206" s="285"/>
      <c r="DWG206" s="285"/>
      <c r="DWH206" s="285"/>
      <c r="DWI206" s="285"/>
      <c r="DWJ206" s="285"/>
      <c r="DWK206" s="285"/>
      <c r="DWL206" s="285"/>
      <c r="DWM206" s="285"/>
      <c r="DWN206" s="285"/>
      <c r="DWO206" s="285"/>
      <c r="DWP206" s="285"/>
      <c r="DWQ206" s="285"/>
      <c r="DWR206" s="285"/>
      <c r="DWS206" s="285"/>
      <c r="DWT206" s="285"/>
      <c r="DWU206" s="285"/>
      <c r="DWV206" s="285"/>
      <c r="DWW206" s="285"/>
      <c r="DWX206" s="285"/>
      <c r="DWY206" s="285"/>
      <c r="DWZ206" s="285"/>
      <c r="DXA206" s="285"/>
      <c r="DXB206" s="285"/>
      <c r="DXC206" s="285"/>
      <c r="DXD206" s="285"/>
      <c r="DXE206" s="285"/>
      <c r="DXF206" s="285"/>
      <c r="DXG206" s="285"/>
      <c r="DXH206" s="285"/>
      <c r="DXI206" s="285"/>
      <c r="DXJ206" s="285"/>
      <c r="DXK206" s="285"/>
      <c r="DXL206" s="285"/>
      <c r="DXM206" s="285"/>
      <c r="DXN206" s="285"/>
      <c r="DXO206" s="285"/>
      <c r="DXP206" s="285"/>
      <c r="DXQ206" s="285"/>
      <c r="DXR206" s="285"/>
      <c r="DXS206" s="285"/>
      <c r="DXT206" s="285"/>
      <c r="DXU206" s="285"/>
      <c r="DXV206" s="285"/>
      <c r="DXW206" s="285"/>
      <c r="DXX206" s="285"/>
      <c r="DXY206" s="285"/>
      <c r="DXZ206" s="285"/>
      <c r="DYA206" s="285"/>
      <c r="DYB206" s="285"/>
      <c r="DYC206" s="285"/>
      <c r="DYD206" s="285"/>
      <c r="DYE206" s="285"/>
      <c r="DYF206" s="285"/>
      <c r="DYG206" s="285"/>
      <c r="DYH206" s="285"/>
      <c r="DYI206" s="285"/>
      <c r="DYJ206" s="285"/>
      <c r="DYK206" s="285"/>
      <c r="DYL206" s="285"/>
      <c r="DYM206" s="285"/>
      <c r="DYN206" s="285"/>
      <c r="DYO206" s="285"/>
      <c r="DYP206" s="285"/>
      <c r="DYQ206" s="285"/>
      <c r="DYR206" s="285"/>
      <c r="DYS206" s="285"/>
      <c r="DYT206" s="285"/>
      <c r="DYU206" s="285"/>
      <c r="DYV206" s="285"/>
      <c r="DYW206" s="285"/>
      <c r="DYX206" s="285"/>
      <c r="DYY206" s="285"/>
      <c r="DYZ206" s="285"/>
      <c r="DZA206" s="285"/>
      <c r="DZB206" s="285"/>
      <c r="DZC206" s="285"/>
      <c r="DZD206" s="285"/>
      <c r="DZE206" s="285"/>
      <c r="DZF206" s="285"/>
      <c r="DZG206" s="285"/>
      <c r="DZH206" s="285"/>
      <c r="DZI206" s="285"/>
      <c r="DZJ206" s="285"/>
      <c r="DZK206" s="285"/>
      <c r="DZL206" s="285"/>
      <c r="DZM206" s="285"/>
      <c r="DZN206" s="285"/>
      <c r="DZO206" s="285"/>
      <c r="DZP206" s="285"/>
      <c r="DZQ206" s="285"/>
      <c r="DZR206" s="285"/>
      <c r="DZS206" s="285"/>
      <c r="DZT206" s="285"/>
      <c r="DZU206" s="285"/>
      <c r="DZV206" s="285"/>
      <c r="DZW206" s="285"/>
      <c r="DZX206" s="285"/>
      <c r="DZY206" s="285"/>
      <c r="DZZ206" s="285"/>
      <c r="EAA206" s="285"/>
      <c r="EAB206" s="285"/>
      <c r="EAC206" s="285"/>
      <c r="EAD206" s="285"/>
      <c r="EAE206" s="285"/>
      <c r="EAF206" s="285"/>
      <c r="EAG206" s="285"/>
      <c r="EAH206" s="285"/>
      <c r="EAI206" s="285"/>
      <c r="EAJ206" s="285"/>
      <c r="EAK206" s="285"/>
      <c r="EAL206" s="285"/>
      <c r="EAM206" s="285"/>
      <c r="EAN206" s="285"/>
      <c r="EAO206" s="285"/>
      <c r="EAP206" s="285"/>
      <c r="EAQ206" s="285"/>
      <c r="EAR206" s="285"/>
      <c r="EAS206" s="285"/>
      <c r="EAT206" s="285"/>
      <c r="EAU206" s="285"/>
      <c r="EAV206" s="285"/>
      <c r="EAW206" s="285"/>
      <c r="EAX206" s="285"/>
      <c r="EAY206" s="285"/>
      <c r="EAZ206" s="285"/>
      <c r="EBA206" s="285"/>
      <c r="EBB206" s="285"/>
      <c r="EBC206" s="285"/>
      <c r="EBD206" s="285"/>
      <c r="EBE206" s="285"/>
      <c r="EBF206" s="285"/>
      <c r="EBG206" s="285"/>
      <c r="EBH206" s="285"/>
      <c r="EBI206" s="285"/>
      <c r="EBJ206" s="285"/>
      <c r="EBK206" s="285"/>
      <c r="EBL206" s="285"/>
      <c r="EBM206" s="285"/>
      <c r="EBN206" s="285"/>
      <c r="EBO206" s="285"/>
      <c r="EBP206" s="285"/>
      <c r="EBQ206" s="285"/>
      <c r="EBR206" s="285"/>
      <c r="EBS206" s="285"/>
      <c r="EBT206" s="285"/>
      <c r="EBU206" s="285"/>
      <c r="EBV206" s="285"/>
      <c r="EBW206" s="285"/>
      <c r="EBX206" s="285"/>
      <c r="EBY206" s="285"/>
      <c r="EBZ206" s="285"/>
      <c r="ECA206" s="285"/>
      <c r="ECB206" s="285"/>
      <c r="ECC206" s="285"/>
      <c r="ECD206" s="285"/>
      <c r="ECE206" s="285"/>
      <c r="ECF206" s="285"/>
      <c r="ECG206" s="285"/>
      <c r="ECH206" s="285"/>
      <c r="ECI206" s="285"/>
      <c r="ECJ206" s="285"/>
      <c r="ECK206" s="285"/>
      <c r="ECL206" s="285"/>
      <c r="ECM206" s="285"/>
      <c r="ECN206" s="285"/>
      <c r="ECO206" s="285"/>
      <c r="ECP206" s="285"/>
      <c r="ECQ206" s="285"/>
      <c r="ECR206" s="285"/>
      <c r="ECS206" s="285"/>
      <c r="ECT206" s="285"/>
      <c r="ECU206" s="285"/>
      <c r="ECV206" s="285"/>
      <c r="ECW206" s="285"/>
      <c r="ECX206" s="285"/>
      <c r="ECY206" s="285"/>
      <c r="ECZ206" s="285"/>
      <c r="EDA206" s="285"/>
      <c r="EDB206" s="285"/>
      <c r="EDC206" s="285"/>
      <c r="EDD206" s="285"/>
      <c r="EDE206" s="285"/>
      <c r="EDF206" s="285"/>
      <c r="EDG206" s="285"/>
      <c r="EDH206" s="285"/>
      <c r="EDI206" s="285"/>
      <c r="EDJ206" s="285"/>
      <c r="EDK206" s="285"/>
      <c r="EDL206" s="285"/>
      <c r="EDM206" s="285"/>
      <c r="EDN206" s="285"/>
      <c r="EDO206" s="285"/>
      <c r="EDP206" s="285"/>
      <c r="EDQ206" s="285"/>
      <c r="EDR206" s="285"/>
      <c r="EDS206" s="285"/>
      <c r="EDT206" s="285"/>
      <c r="EDU206" s="285"/>
      <c r="EDV206" s="285"/>
      <c r="EDW206" s="285"/>
      <c r="EDX206" s="285"/>
      <c r="EDY206" s="285"/>
      <c r="EDZ206" s="285"/>
      <c r="EEA206" s="285"/>
      <c r="EEB206" s="285"/>
      <c r="EEC206" s="285"/>
      <c r="EED206" s="285"/>
      <c r="EEE206" s="285"/>
      <c r="EEF206" s="285"/>
      <c r="EEG206" s="285"/>
      <c r="EEH206" s="285"/>
      <c r="EEI206" s="285"/>
      <c r="EEJ206" s="285"/>
      <c r="EEK206" s="285"/>
      <c r="EEL206" s="285"/>
      <c r="EEM206" s="285"/>
      <c r="EEN206" s="285"/>
      <c r="EEO206" s="285"/>
      <c r="EEP206" s="285"/>
      <c r="EEQ206" s="285"/>
      <c r="EER206" s="285"/>
      <c r="EES206" s="285"/>
      <c r="EET206" s="285"/>
      <c r="EEU206" s="285"/>
      <c r="EEV206" s="285"/>
      <c r="EEW206" s="285"/>
      <c r="EEX206" s="285"/>
      <c r="EEY206" s="285"/>
      <c r="EEZ206" s="285"/>
      <c r="EFA206" s="285"/>
      <c r="EFB206" s="285"/>
      <c r="EFC206" s="285"/>
      <c r="EFD206" s="285"/>
      <c r="EFE206" s="285"/>
      <c r="EFF206" s="285"/>
      <c r="EFG206" s="285"/>
      <c r="EFH206" s="285"/>
      <c r="EFI206" s="285"/>
      <c r="EFJ206" s="285"/>
      <c r="EFK206" s="285"/>
      <c r="EFL206" s="285"/>
      <c r="EFM206" s="285"/>
      <c r="EFN206" s="285"/>
      <c r="EFO206" s="285"/>
      <c r="EFP206" s="285"/>
      <c r="EFQ206" s="285"/>
      <c r="EFR206" s="285"/>
      <c r="EFS206" s="285"/>
      <c r="EFT206" s="285"/>
      <c r="EFU206" s="285"/>
      <c r="EFV206" s="285"/>
      <c r="EFW206" s="285"/>
      <c r="EFX206" s="285"/>
      <c r="EFY206" s="285"/>
      <c r="EFZ206" s="285"/>
      <c r="EGA206" s="285"/>
      <c r="EGB206" s="285"/>
      <c r="EGC206" s="285"/>
      <c r="EGD206" s="285"/>
      <c r="EGE206" s="285"/>
      <c r="EGF206" s="285"/>
      <c r="EGG206" s="285"/>
      <c r="EGH206" s="285"/>
      <c r="EGI206" s="285"/>
      <c r="EGJ206" s="285"/>
      <c r="EGK206" s="285"/>
      <c r="EGL206" s="285"/>
      <c r="EGM206" s="285"/>
      <c r="EGN206" s="285"/>
      <c r="EGO206" s="285"/>
      <c r="EGP206" s="285"/>
      <c r="EGQ206" s="285"/>
      <c r="EGR206" s="285"/>
      <c r="EGS206" s="285"/>
      <c r="EGT206" s="285"/>
      <c r="EGU206" s="285"/>
      <c r="EGV206" s="285"/>
      <c r="EGW206" s="285"/>
      <c r="EGX206" s="285"/>
      <c r="EGY206" s="285"/>
      <c r="EGZ206" s="285"/>
      <c r="EHA206" s="285"/>
      <c r="EHB206" s="285"/>
      <c r="EHC206" s="285"/>
      <c r="EHD206" s="285"/>
      <c r="EHE206" s="285"/>
      <c r="EHF206" s="285"/>
      <c r="EHG206" s="285"/>
      <c r="EHH206" s="285"/>
      <c r="EHI206" s="285"/>
      <c r="EHJ206" s="285"/>
      <c r="EHK206" s="285"/>
      <c r="EHL206" s="285"/>
      <c r="EHM206" s="285"/>
      <c r="EHN206" s="285"/>
      <c r="EHO206" s="285"/>
      <c r="EHP206" s="285"/>
      <c r="EHQ206" s="285"/>
      <c r="EHR206" s="285"/>
      <c r="EHS206" s="285"/>
      <c r="EHT206" s="285"/>
      <c r="EHU206" s="285"/>
      <c r="EHV206" s="285"/>
      <c r="EHW206" s="285"/>
      <c r="EHX206" s="285"/>
      <c r="EHY206" s="285"/>
      <c r="EHZ206" s="285"/>
      <c r="EIA206" s="285"/>
      <c r="EIB206" s="285"/>
      <c r="EIC206" s="285"/>
      <c r="EID206" s="285"/>
      <c r="EIE206" s="285"/>
      <c r="EIF206" s="285"/>
      <c r="EIG206" s="285"/>
      <c r="EIH206" s="285"/>
      <c r="EII206" s="285"/>
      <c r="EIJ206" s="285"/>
      <c r="EIK206" s="285"/>
      <c r="EIL206" s="285"/>
      <c r="EIM206" s="285"/>
      <c r="EIN206" s="285"/>
      <c r="EIO206" s="285"/>
      <c r="EIP206" s="285"/>
      <c r="EIQ206" s="285"/>
      <c r="EIR206" s="285"/>
      <c r="EIS206" s="285"/>
      <c r="EIT206" s="285"/>
      <c r="EIU206" s="285"/>
      <c r="EIV206" s="285"/>
      <c r="EIW206" s="285"/>
      <c r="EIX206" s="285"/>
      <c r="EIY206" s="285"/>
      <c r="EIZ206" s="285"/>
      <c r="EJA206" s="285"/>
      <c r="EJB206" s="285"/>
      <c r="EJC206" s="285"/>
      <c r="EJD206" s="285"/>
      <c r="EJE206" s="285"/>
      <c r="EJF206" s="285"/>
      <c r="EJG206" s="285"/>
      <c r="EJH206" s="285"/>
      <c r="EJI206" s="285"/>
      <c r="EJJ206" s="285"/>
      <c r="EJK206" s="285"/>
      <c r="EJL206" s="285"/>
      <c r="EJM206" s="285"/>
      <c r="EJN206" s="285"/>
      <c r="EJO206" s="285"/>
      <c r="EJP206" s="285"/>
      <c r="EJQ206" s="285"/>
      <c r="EJR206" s="285"/>
      <c r="EJS206" s="285"/>
      <c r="EJT206" s="285"/>
      <c r="EJU206" s="285"/>
      <c r="EJV206" s="285"/>
      <c r="EJW206" s="285"/>
      <c r="EJX206" s="285"/>
      <c r="EJY206" s="285"/>
      <c r="EJZ206" s="285"/>
      <c r="EKA206" s="285"/>
      <c r="EKB206" s="285"/>
      <c r="EKC206" s="285"/>
      <c r="EKD206" s="285"/>
      <c r="EKE206" s="285"/>
      <c r="EKF206" s="285"/>
      <c r="EKG206" s="285"/>
      <c r="EKH206" s="285"/>
      <c r="EKI206" s="285"/>
      <c r="EKJ206" s="285"/>
      <c r="EKK206" s="285"/>
      <c r="EKL206" s="285"/>
      <c r="EKM206" s="285"/>
      <c r="EKN206" s="285"/>
      <c r="EKO206" s="285"/>
      <c r="EKP206" s="285"/>
      <c r="EKQ206" s="285"/>
      <c r="EKR206" s="285"/>
      <c r="EKS206" s="285"/>
      <c r="EKT206" s="285"/>
      <c r="EKU206" s="285"/>
      <c r="EKV206" s="285"/>
      <c r="EKW206" s="285"/>
      <c r="EKX206" s="285"/>
      <c r="EKY206" s="285"/>
      <c r="EKZ206" s="285"/>
      <c r="ELA206" s="285"/>
      <c r="ELB206" s="285"/>
      <c r="ELC206" s="285"/>
      <c r="ELD206" s="285"/>
      <c r="ELE206" s="285"/>
      <c r="ELF206" s="285"/>
      <c r="ELG206" s="285"/>
      <c r="ELH206" s="285"/>
      <c r="ELI206" s="285"/>
      <c r="ELJ206" s="285"/>
      <c r="ELK206" s="285"/>
      <c r="ELL206" s="285"/>
      <c r="ELM206" s="285"/>
      <c r="ELN206" s="285"/>
      <c r="ELO206" s="285"/>
      <c r="ELP206" s="285"/>
      <c r="ELQ206" s="285"/>
      <c r="ELR206" s="285"/>
      <c r="ELS206" s="285"/>
      <c r="ELT206" s="285"/>
      <c r="ELU206" s="285"/>
      <c r="ELV206" s="285"/>
      <c r="ELW206" s="285"/>
      <c r="ELX206" s="285"/>
      <c r="ELY206" s="285"/>
      <c r="ELZ206" s="285"/>
      <c r="EMA206" s="285"/>
      <c r="EMB206" s="285"/>
      <c r="EMC206" s="285"/>
      <c r="EMD206" s="285"/>
      <c r="EME206" s="285"/>
      <c r="EMF206" s="285"/>
      <c r="EMG206" s="285"/>
      <c r="EMH206" s="285"/>
      <c r="EMI206" s="285"/>
      <c r="EMJ206" s="285"/>
      <c r="EMK206" s="285"/>
      <c r="EML206" s="285"/>
      <c r="EMM206" s="285"/>
      <c r="EMN206" s="285"/>
      <c r="EMO206" s="285"/>
      <c r="EMP206" s="285"/>
      <c r="EMQ206" s="285"/>
      <c r="EMR206" s="285"/>
      <c r="EMS206" s="285"/>
      <c r="EMT206" s="285"/>
      <c r="EMU206" s="285"/>
      <c r="EMV206" s="285"/>
      <c r="EMW206" s="285"/>
      <c r="EMX206" s="285"/>
      <c r="EMY206" s="285"/>
      <c r="EMZ206" s="285"/>
      <c r="ENA206" s="285"/>
      <c r="ENB206" s="285"/>
      <c r="ENC206" s="285"/>
      <c r="END206" s="285"/>
      <c r="ENE206" s="285"/>
      <c r="ENF206" s="285"/>
      <c r="ENG206" s="285"/>
      <c r="ENH206" s="285"/>
      <c r="ENI206" s="285"/>
      <c r="ENJ206" s="285"/>
      <c r="ENK206" s="285"/>
      <c r="ENL206" s="285"/>
      <c r="ENM206" s="285"/>
      <c r="ENN206" s="285"/>
      <c r="ENO206" s="285"/>
      <c r="ENP206" s="285"/>
      <c r="ENQ206" s="285"/>
      <c r="ENR206" s="285"/>
      <c r="ENS206" s="285"/>
      <c r="ENT206" s="285"/>
      <c r="ENU206" s="285"/>
      <c r="ENV206" s="285"/>
      <c r="ENW206" s="285"/>
      <c r="ENX206" s="285"/>
      <c r="ENY206" s="285"/>
      <c r="ENZ206" s="285"/>
      <c r="EOA206" s="285"/>
      <c r="EOB206" s="285"/>
      <c r="EOC206" s="285"/>
      <c r="EOD206" s="285"/>
      <c r="EOE206" s="285"/>
      <c r="EOF206" s="285"/>
      <c r="EOG206" s="285"/>
      <c r="EOH206" s="285"/>
      <c r="EOI206" s="285"/>
      <c r="EOJ206" s="285"/>
      <c r="EOK206" s="285"/>
      <c r="EOL206" s="285"/>
      <c r="EOM206" s="285"/>
      <c r="EON206" s="285"/>
      <c r="EOO206" s="285"/>
      <c r="EOP206" s="285"/>
      <c r="EOQ206" s="285"/>
      <c r="EOR206" s="285"/>
      <c r="EOS206" s="285"/>
      <c r="EOT206" s="285"/>
      <c r="EOU206" s="285"/>
      <c r="EOV206" s="285"/>
      <c r="EOW206" s="285"/>
      <c r="EOX206" s="285"/>
      <c r="EOY206" s="285"/>
      <c r="EOZ206" s="285"/>
      <c r="EPA206" s="285"/>
      <c r="EPB206" s="285"/>
      <c r="EPC206" s="285"/>
      <c r="EPD206" s="285"/>
      <c r="EPE206" s="285"/>
      <c r="EPF206" s="285"/>
      <c r="EPG206" s="285"/>
      <c r="EPH206" s="285"/>
      <c r="EPI206" s="285"/>
      <c r="EPJ206" s="285"/>
      <c r="EPK206" s="285"/>
      <c r="EPL206" s="285"/>
      <c r="EPM206" s="285"/>
      <c r="EPN206" s="285"/>
      <c r="EPO206" s="285"/>
      <c r="EPP206" s="285"/>
      <c r="EPQ206" s="285"/>
      <c r="EPR206" s="285"/>
      <c r="EPS206" s="285"/>
      <c r="EPT206" s="285"/>
      <c r="EPU206" s="285"/>
      <c r="EPV206" s="285"/>
      <c r="EPW206" s="285"/>
      <c r="EPX206" s="285"/>
      <c r="EPY206" s="285"/>
      <c r="EPZ206" s="285"/>
      <c r="EQA206" s="285"/>
      <c r="EQB206" s="285"/>
      <c r="EQC206" s="285"/>
      <c r="EQD206" s="285"/>
      <c r="EQE206" s="285"/>
      <c r="EQF206" s="285"/>
      <c r="EQG206" s="285"/>
      <c r="EQH206" s="285"/>
      <c r="EQI206" s="285"/>
      <c r="EQJ206" s="285"/>
      <c r="EQK206" s="285"/>
      <c r="EQL206" s="285"/>
      <c r="EQM206" s="285"/>
      <c r="EQN206" s="285"/>
      <c r="EQO206" s="285"/>
      <c r="EQP206" s="285"/>
      <c r="EQQ206" s="285"/>
      <c r="EQR206" s="285"/>
      <c r="EQS206" s="285"/>
      <c r="EQT206" s="285"/>
      <c r="EQU206" s="285"/>
      <c r="EQV206" s="285"/>
      <c r="EQW206" s="285"/>
      <c r="EQX206" s="285"/>
      <c r="EQY206" s="285"/>
      <c r="EQZ206" s="285"/>
      <c r="ERA206" s="285"/>
      <c r="ERB206" s="285"/>
      <c r="ERC206" s="285"/>
      <c r="ERD206" s="285"/>
      <c r="ERE206" s="285"/>
      <c r="ERF206" s="285"/>
      <c r="ERG206" s="285"/>
      <c r="ERH206" s="285"/>
      <c r="ERI206" s="285"/>
      <c r="ERJ206" s="285"/>
      <c r="ERK206" s="285"/>
      <c r="ERL206" s="285"/>
      <c r="ERM206" s="285"/>
      <c r="ERN206" s="285"/>
      <c r="ERO206" s="285"/>
      <c r="ERP206" s="285"/>
      <c r="ERQ206" s="285"/>
      <c r="ERR206" s="285"/>
      <c r="ERS206" s="285"/>
      <c r="ERT206" s="285"/>
      <c r="ERU206" s="285"/>
      <c r="ERV206" s="285"/>
      <c r="ERW206" s="285"/>
      <c r="ERX206" s="285"/>
      <c r="ERY206" s="285"/>
      <c r="ERZ206" s="285"/>
      <c r="ESA206" s="285"/>
      <c r="ESB206" s="285"/>
      <c r="ESC206" s="285"/>
      <c r="ESD206" s="285"/>
      <c r="ESE206" s="285"/>
      <c r="ESF206" s="285"/>
      <c r="ESG206" s="285"/>
      <c r="ESH206" s="285"/>
      <c r="ESI206" s="285"/>
      <c r="ESJ206" s="285"/>
      <c r="ESK206" s="285"/>
      <c r="ESL206" s="285"/>
      <c r="ESM206" s="285"/>
      <c r="ESN206" s="285"/>
      <c r="ESO206" s="285"/>
      <c r="ESP206" s="285"/>
      <c r="ESQ206" s="285"/>
      <c r="ESR206" s="285"/>
      <c r="ESS206" s="285"/>
      <c r="EST206" s="285"/>
      <c r="ESU206" s="285"/>
      <c r="ESV206" s="285"/>
      <c r="ESW206" s="285"/>
      <c r="ESX206" s="285"/>
      <c r="ESY206" s="285"/>
      <c r="ESZ206" s="285"/>
      <c r="ETA206" s="285"/>
      <c r="ETB206" s="285"/>
      <c r="ETC206" s="285"/>
      <c r="ETD206" s="285"/>
      <c r="ETE206" s="285"/>
      <c r="ETF206" s="285"/>
      <c r="ETG206" s="285"/>
      <c r="ETH206" s="285"/>
      <c r="ETI206" s="285"/>
      <c r="ETJ206" s="285"/>
      <c r="ETK206" s="285"/>
      <c r="ETL206" s="285"/>
      <c r="ETM206" s="285"/>
      <c r="ETN206" s="285"/>
      <c r="ETO206" s="285"/>
      <c r="ETP206" s="285"/>
      <c r="ETQ206" s="285"/>
      <c r="ETR206" s="285"/>
      <c r="ETS206" s="285"/>
      <c r="ETT206" s="285"/>
      <c r="ETU206" s="285"/>
      <c r="ETV206" s="285"/>
      <c r="ETW206" s="285"/>
      <c r="ETX206" s="285"/>
      <c r="ETY206" s="285"/>
      <c r="ETZ206" s="285"/>
      <c r="EUA206" s="285"/>
      <c r="EUB206" s="285"/>
      <c r="EUC206" s="285"/>
      <c r="EUD206" s="285"/>
      <c r="EUE206" s="285"/>
      <c r="EUF206" s="285"/>
      <c r="EUG206" s="285"/>
      <c r="EUH206" s="285"/>
      <c r="EUI206" s="285"/>
      <c r="EUJ206" s="285"/>
      <c r="EUK206" s="285"/>
      <c r="EUL206" s="285"/>
      <c r="EUM206" s="285"/>
      <c r="EUN206" s="285"/>
      <c r="EUO206" s="285"/>
      <c r="EUP206" s="285"/>
      <c r="EUQ206" s="285"/>
      <c r="EUR206" s="285"/>
      <c r="EUS206" s="285"/>
      <c r="EUT206" s="285"/>
      <c r="EUU206" s="285"/>
      <c r="EUV206" s="285"/>
      <c r="EUW206" s="285"/>
      <c r="EUX206" s="285"/>
      <c r="EUY206" s="285"/>
      <c r="EUZ206" s="285"/>
      <c r="EVA206" s="285"/>
      <c r="EVB206" s="285"/>
      <c r="EVC206" s="285"/>
      <c r="EVD206" s="285"/>
      <c r="EVE206" s="285"/>
      <c r="EVF206" s="285"/>
      <c r="EVG206" s="285"/>
      <c r="EVH206" s="285"/>
      <c r="EVI206" s="285"/>
      <c r="EVJ206" s="285"/>
      <c r="EVK206" s="285"/>
      <c r="EVL206" s="285"/>
      <c r="EVM206" s="285"/>
      <c r="EVN206" s="285"/>
      <c r="EVO206" s="285"/>
      <c r="EVP206" s="285"/>
      <c r="EVQ206" s="285"/>
      <c r="EVR206" s="285"/>
      <c r="EVS206" s="285"/>
      <c r="EVT206" s="285"/>
      <c r="EVU206" s="285"/>
      <c r="EVV206" s="285"/>
      <c r="EVW206" s="285"/>
      <c r="EVX206" s="285"/>
      <c r="EVY206" s="285"/>
      <c r="EVZ206" s="285"/>
      <c r="EWA206" s="285"/>
      <c r="EWB206" s="285"/>
      <c r="EWC206" s="285"/>
      <c r="EWD206" s="285"/>
      <c r="EWE206" s="285"/>
      <c r="EWF206" s="285"/>
      <c r="EWG206" s="285"/>
      <c r="EWH206" s="285"/>
      <c r="EWI206" s="285"/>
      <c r="EWJ206" s="285"/>
      <c r="EWK206" s="285"/>
      <c r="EWL206" s="285"/>
      <c r="EWM206" s="285"/>
      <c r="EWN206" s="285"/>
      <c r="EWO206" s="285"/>
      <c r="EWP206" s="285"/>
      <c r="EWQ206" s="285"/>
      <c r="EWR206" s="285"/>
      <c r="EWS206" s="285"/>
      <c r="EWT206" s="285"/>
      <c r="EWU206" s="285"/>
      <c r="EWV206" s="285"/>
      <c r="EWW206" s="285"/>
      <c r="EWX206" s="285"/>
      <c r="EWY206" s="285"/>
      <c r="EWZ206" s="285"/>
      <c r="EXA206" s="285"/>
      <c r="EXB206" s="285"/>
      <c r="EXC206" s="285"/>
      <c r="EXD206" s="285"/>
      <c r="EXE206" s="285"/>
      <c r="EXF206" s="285"/>
      <c r="EXG206" s="285"/>
      <c r="EXH206" s="285"/>
      <c r="EXI206" s="285"/>
      <c r="EXJ206" s="285"/>
      <c r="EXK206" s="285"/>
      <c r="EXL206" s="285"/>
      <c r="EXM206" s="285"/>
      <c r="EXN206" s="285"/>
      <c r="EXO206" s="285"/>
      <c r="EXP206" s="285"/>
      <c r="EXQ206" s="285"/>
      <c r="EXR206" s="285"/>
      <c r="EXS206" s="285"/>
      <c r="EXT206" s="285"/>
      <c r="EXU206" s="285"/>
      <c r="EXV206" s="285"/>
      <c r="EXW206" s="285"/>
      <c r="EXX206" s="285"/>
      <c r="EXY206" s="285"/>
      <c r="EXZ206" s="285"/>
      <c r="EYA206" s="285"/>
      <c r="EYB206" s="285"/>
      <c r="EYC206" s="285"/>
      <c r="EYD206" s="285"/>
      <c r="EYE206" s="285"/>
      <c r="EYF206" s="285"/>
      <c r="EYG206" s="285"/>
      <c r="EYH206" s="285"/>
      <c r="EYI206" s="285"/>
      <c r="EYJ206" s="285"/>
      <c r="EYK206" s="285"/>
      <c r="EYL206" s="285"/>
      <c r="EYM206" s="285"/>
      <c r="EYN206" s="285"/>
      <c r="EYO206" s="285"/>
      <c r="EYP206" s="285"/>
      <c r="EYQ206" s="285"/>
      <c r="EYR206" s="285"/>
      <c r="EYS206" s="285"/>
      <c r="EYT206" s="285"/>
      <c r="EYU206" s="285"/>
      <c r="EYV206" s="285"/>
      <c r="EYW206" s="285"/>
      <c r="EYX206" s="285"/>
      <c r="EYY206" s="285"/>
      <c r="EYZ206" s="285"/>
      <c r="EZA206" s="285"/>
      <c r="EZB206" s="285"/>
      <c r="EZC206" s="285"/>
      <c r="EZD206" s="285"/>
      <c r="EZE206" s="285"/>
      <c r="EZF206" s="285"/>
      <c r="EZG206" s="285"/>
      <c r="EZH206" s="285"/>
      <c r="EZI206" s="285"/>
      <c r="EZJ206" s="285"/>
      <c r="EZK206" s="285"/>
      <c r="EZL206" s="285"/>
      <c r="EZM206" s="285"/>
      <c r="EZN206" s="285"/>
      <c r="EZO206" s="285"/>
      <c r="EZP206" s="285"/>
      <c r="EZQ206" s="285"/>
      <c r="EZR206" s="285"/>
      <c r="EZS206" s="285"/>
      <c r="EZT206" s="285"/>
      <c r="EZU206" s="285"/>
      <c r="EZV206" s="285"/>
      <c r="EZW206" s="285"/>
      <c r="EZX206" s="285"/>
      <c r="EZY206" s="285"/>
      <c r="EZZ206" s="285"/>
      <c r="FAA206" s="285"/>
      <c r="FAB206" s="285"/>
      <c r="FAC206" s="285"/>
      <c r="FAD206" s="285"/>
      <c r="FAE206" s="285"/>
      <c r="FAF206" s="285"/>
      <c r="FAG206" s="285"/>
      <c r="FAH206" s="285"/>
      <c r="FAI206" s="285"/>
      <c r="FAJ206" s="285"/>
      <c r="FAK206" s="285"/>
      <c r="FAL206" s="285"/>
      <c r="FAM206" s="285"/>
      <c r="FAN206" s="285"/>
      <c r="FAO206" s="285"/>
      <c r="FAP206" s="285"/>
      <c r="FAQ206" s="285"/>
      <c r="FAR206" s="285"/>
      <c r="FAS206" s="285"/>
      <c r="FAT206" s="285"/>
      <c r="FAU206" s="285"/>
      <c r="FAV206" s="285"/>
      <c r="FAW206" s="285"/>
      <c r="FAX206" s="285"/>
      <c r="FAY206" s="285"/>
      <c r="FAZ206" s="285"/>
      <c r="FBA206" s="285"/>
      <c r="FBB206" s="285"/>
      <c r="FBC206" s="285"/>
      <c r="FBD206" s="285"/>
      <c r="FBE206" s="285"/>
      <c r="FBF206" s="285"/>
      <c r="FBG206" s="285"/>
      <c r="FBH206" s="285"/>
      <c r="FBI206" s="285"/>
      <c r="FBJ206" s="285"/>
      <c r="FBK206" s="285"/>
      <c r="FBL206" s="285"/>
      <c r="FBM206" s="285"/>
      <c r="FBN206" s="285"/>
      <c r="FBO206" s="285"/>
      <c r="FBP206" s="285"/>
      <c r="FBQ206" s="285"/>
      <c r="FBR206" s="285"/>
      <c r="FBS206" s="285"/>
      <c r="FBT206" s="285"/>
      <c r="FBU206" s="285"/>
      <c r="FBV206" s="285"/>
      <c r="FBW206" s="285"/>
      <c r="FBX206" s="285"/>
      <c r="FBY206" s="285"/>
      <c r="FBZ206" s="285"/>
      <c r="FCA206" s="285"/>
      <c r="FCB206" s="285"/>
      <c r="FCC206" s="285"/>
      <c r="FCD206" s="285"/>
      <c r="FCE206" s="285"/>
      <c r="FCF206" s="285"/>
      <c r="FCG206" s="285"/>
      <c r="FCH206" s="285"/>
      <c r="FCI206" s="285"/>
      <c r="FCJ206" s="285"/>
      <c r="FCK206" s="285"/>
      <c r="FCL206" s="285"/>
      <c r="FCM206" s="285"/>
      <c r="FCN206" s="285"/>
      <c r="FCO206" s="285"/>
      <c r="FCP206" s="285"/>
      <c r="FCQ206" s="285"/>
      <c r="FCR206" s="285"/>
      <c r="FCS206" s="285"/>
      <c r="FCT206" s="285"/>
      <c r="FCU206" s="285"/>
      <c r="FCV206" s="285"/>
      <c r="FCW206" s="285"/>
      <c r="FCX206" s="285"/>
      <c r="FCY206" s="285"/>
      <c r="FCZ206" s="285"/>
      <c r="FDA206" s="285"/>
      <c r="FDB206" s="285"/>
      <c r="FDC206" s="285"/>
      <c r="FDD206" s="285"/>
      <c r="FDE206" s="285"/>
      <c r="FDF206" s="285"/>
      <c r="FDG206" s="285"/>
      <c r="FDH206" s="285"/>
      <c r="FDI206" s="285"/>
      <c r="FDJ206" s="285"/>
      <c r="FDK206" s="285"/>
      <c r="FDL206" s="285"/>
      <c r="FDM206" s="285"/>
      <c r="FDN206" s="285"/>
      <c r="FDO206" s="285"/>
      <c r="FDP206" s="285"/>
      <c r="FDQ206" s="285"/>
      <c r="FDR206" s="285"/>
      <c r="FDS206" s="285"/>
      <c r="FDT206" s="285"/>
      <c r="FDU206" s="285"/>
      <c r="FDV206" s="285"/>
      <c r="FDW206" s="285"/>
      <c r="FDX206" s="285"/>
      <c r="FDY206" s="285"/>
      <c r="FDZ206" s="285"/>
      <c r="FEA206" s="285"/>
      <c r="FEB206" s="285"/>
      <c r="FEC206" s="285"/>
      <c r="FED206" s="285"/>
      <c r="FEE206" s="285"/>
      <c r="FEF206" s="285"/>
      <c r="FEG206" s="285"/>
      <c r="FEH206" s="285"/>
      <c r="FEI206" s="285"/>
      <c r="FEJ206" s="285"/>
      <c r="FEK206" s="285"/>
      <c r="FEL206" s="285"/>
      <c r="FEM206" s="285"/>
      <c r="FEN206" s="285"/>
      <c r="FEO206" s="285"/>
      <c r="FEP206" s="285"/>
      <c r="FEQ206" s="285"/>
      <c r="FER206" s="285"/>
      <c r="FES206" s="285"/>
      <c r="FET206" s="285"/>
      <c r="FEU206" s="285"/>
      <c r="FEV206" s="285"/>
      <c r="FEW206" s="285"/>
      <c r="FEX206" s="285"/>
      <c r="FEY206" s="285"/>
      <c r="FEZ206" s="285"/>
      <c r="FFA206" s="285"/>
      <c r="FFB206" s="285"/>
      <c r="FFC206" s="285"/>
      <c r="FFD206" s="285"/>
      <c r="FFE206" s="285"/>
      <c r="FFF206" s="285"/>
      <c r="FFG206" s="285"/>
      <c r="FFH206" s="285"/>
      <c r="FFI206" s="285"/>
      <c r="FFJ206" s="285"/>
      <c r="FFK206" s="285"/>
      <c r="FFL206" s="285"/>
      <c r="FFM206" s="285"/>
      <c r="FFN206" s="285"/>
      <c r="FFO206" s="285"/>
      <c r="FFP206" s="285"/>
      <c r="FFQ206" s="285"/>
      <c r="FFR206" s="285"/>
      <c r="FFS206" s="285"/>
      <c r="FFT206" s="285"/>
      <c r="FFU206" s="285"/>
      <c r="FFV206" s="285"/>
      <c r="FFW206" s="285"/>
      <c r="FFX206" s="285"/>
      <c r="FFY206" s="285"/>
      <c r="FFZ206" s="285"/>
      <c r="FGA206" s="285"/>
      <c r="FGB206" s="285"/>
      <c r="FGC206" s="285"/>
      <c r="FGD206" s="285"/>
      <c r="FGE206" s="285"/>
      <c r="FGF206" s="285"/>
      <c r="FGG206" s="285"/>
      <c r="FGH206" s="285"/>
      <c r="FGI206" s="285"/>
      <c r="FGJ206" s="285"/>
      <c r="FGK206" s="285"/>
      <c r="FGL206" s="285"/>
      <c r="FGM206" s="285"/>
      <c r="FGN206" s="285"/>
      <c r="FGO206" s="285"/>
      <c r="FGP206" s="285"/>
      <c r="FGQ206" s="285"/>
      <c r="FGR206" s="285"/>
      <c r="FGS206" s="285"/>
      <c r="FGT206" s="285"/>
      <c r="FGU206" s="285"/>
      <c r="FGV206" s="285"/>
      <c r="FGW206" s="285"/>
      <c r="FGX206" s="285"/>
      <c r="FGY206" s="285"/>
      <c r="FGZ206" s="285"/>
      <c r="FHA206" s="285"/>
      <c r="FHB206" s="285"/>
      <c r="FHC206" s="285"/>
      <c r="FHD206" s="285"/>
      <c r="FHE206" s="285"/>
      <c r="FHF206" s="285"/>
      <c r="FHG206" s="285"/>
      <c r="FHH206" s="285"/>
      <c r="FHI206" s="285"/>
      <c r="FHJ206" s="285"/>
      <c r="FHK206" s="285"/>
      <c r="FHL206" s="285"/>
      <c r="FHM206" s="285"/>
      <c r="FHN206" s="285"/>
      <c r="FHO206" s="285"/>
      <c r="FHP206" s="285"/>
      <c r="FHQ206" s="285"/>
      <c r="FHR206" s="285"/>
      <c r="FHS206" s="285"/>
      <c r="FHT206" s="285"/>
      <c r="FHU206" s="285"/>
      <c r="FHV206" s="285"/>
      <c r="FHW206" s="285"/>
      <c r="FHX206" s="285"/>
      <c r="FHY206" s="285"/>
      <c r="FHZ206" s="285"/>
      <c r="FIA206" s="285"/>
      <c r="FIB206" s="285"/>
      <c r="FIC206" s="285"/>
      <c r="FID206" s="285"/>
      <c r="FIE206" s="285"/>
      <c r="FIF206" s="285"/>
      <c r="FIG206" s="285"/>
      <c r="FIH206" s="285"/>
      <c r="FII206" s="285"/>
      <c r="FIJ206" s="285"/>
      <c r="FIK206" s="285"/>
      <c r="FIL206" s="285"/>
      <c r="FIM206" s="285"/>
      <c r="FIN206" s="285"/>
      <c r="FIO206" s="285"/>
      <c r="FIP206" s="285"/>
      <c r="FIQ206" s="285"/>
      <c r="FIR206" s="285"/>
      <c r="FIS206" s="285"/>
      <c r="FIT206" s="285"/>
      <c r="FIU206" s="285"/>
      <c r="FIV206" s="285"/>
      <c r="FIW206" s="285"/>
      <c r="FIX206" s="285"/>
      <c r="FIY206" s="285"/>
      <c r="FIZ206" s="285"/>
      <c r="FJA206" s="285"/>
      <c r="FJB206" s="285"/>
      <c r="FJC206" s="285"/>
      <c r="FJD206" s="285"/>
      <c r="FJE206" s="285"/>
      <c r="FJF206" s="285"/>
      <c r="FJG206" s="285"/>
      <c r="FJH206" s="285"/>
      <c r="FJI206" s="285"/>
      <c r="FJJ206" s="285"/>
      <c r="FJK206" s="285"/>
      <c r="FJL206" s="285"/>
      <c r="FJM206" s="285"/>
      <c r="FJN206" s="285"/>
      <c r="FJO206" s="285"/>
      <c r="FJP206" s="285"/>
      <c r="FJQ206" s="285"/>
      <c r="FJR206" s="285"/>
      <c r="FJS206" s="285"/>
      <c r="FJT206" s="285"/>
      <c r="FJU206" s="285"/>
      <c r="FJV206" s="285"/>
      <c r="FJW206" s="285"/>
      <c r="FJX206" s="285"/>
      <c r="FJY206" s="285"/>
      <c r="FJZ206" s="285"/>
      <c r="FKA206" s="285"/>
      <c r="FKB206" s="285"/>
      <c r="FKC206" s="285"/>
      <c r="FKD206" s="285"/>
      <c r="FKE206" s="285"/>
      <c r="FKF206" s="285"/>
      <c r="FKG206" s="285"/>
      <c r="FKH206" s="285"/>
      <c r="FKI206" s="285"/>
      <c r="FKJ206" s="285"/>
      <c r="FKK206" s="285"/>
      <c r="FKL206" s="285"/>
      <c r="FKM206" s="285"/>
      <c r="FKN206" s="285"/>
      <c r="FKO206" s="285"/>
      <c r="FKP206" s="285"/>
      <c r="FKQ206" s="285"/>
      <c r="FKR206" s="285"/>
      <c r="FKS206" s="285"/>
      <c r="FKT206" s="285"/>
      <c r="FKU206" s="285"/>
      <c r="FKV206" s="285"/>
      <c r="FKW206" s="285"/>
      <c r="FKX206" s="285"/>
      <c r="FKY206" s="285"/>
      <c r="FKZ206" s="285"/>
      <c r="FLA206" s="285"/>
      <c r="FLB206" s="285"/>
      <c r="FLC206" s="285"/>
      <c r="FLD206" s="285"/>
      <c r="FLE206" s="285"/>
      <c r="FLF206" s="285"/>
      <c r="FLG206" s="285"/>
      <c r="FLH206" s="285"/>
      <c r="FLI206" s="285"/>
      <c r="FLJ206" s="285"/>
      <c r="FLK206" s="285"/>
      <c r="FLL206" s="285"/>
      <c r="FLM206" s="285"/>
      <c r="FLN206" s="285"/>
      <c r="FLO206" s="285"/>
      <c r="FLP206" s="285"/>
      <c r="FLQ206" s="285"/>
      <c r="FLR206" s="285"/>
      <c r="FLS206" s="285"/>
      <c r="FLT206" s="285"/>
      <c r="FLU206" s="285"/>
      <c r="FLV206" s="285"/>
      <c r="FLW206" s="285"/>
      <c r="FLX206" s="285"/>
      <c r="FLY206" s="285"/>
      <c r="FLZ206" s="285"/>
      <c r="FMA206" s="285"/>
      <c r="FMB206" s="285"/>
      <c r="FMC206" s="285"/>
      <c r="FMD206" s="285"/>
      <c r="FME206" s="285"/>
      <c r="FMF206" s="285"/>
      <c r="FMG206" s="285"/>
      <c r="FMH206" s="285"/>
      <c r="FMI206" s="285"/>
      <c r="FMJ206" s="285"/>
      <c r="FMK206" s="285"/>
      <c r="FML206" s="285"/>
      <c r="FMM206" s="285"/>
      <c r="FMN206" s="285"/>
      <c r="FMO206" s="285"/>
      <c r="FMP206" s="285"/>
      <c r="FMQ206" s="285"/>
      <c r="FMR206" s="285"/>
      <c r="FMS206" s="285"/>
      <c r="FMT206" s="285"/>
      <c r="FMU206" s="285"/>
      <c r="FMV206" s="285"/>
      <c r="FMW206" s="285"/>
      <c r="FMX206" s="285"/>
      <c r="FMY206" s="285"/>
      <c r="FMZ206" s="285"/>
      <c r="FNA206" s="285"/>
      <c r="FNB206" s="285"/>
      <c r="FNC206" s="285"/>
      <c r="FND206" s="285"/>
      <c r="FNE206" s="285"/>
      <c r="FNF206" s="285"/>
      <c r="FNG206" s="285"/>
      <c r="FNH206" s="285"/>
      <c r="FNI206" s="285"/>
      <c r="FNJ206" s="285"/>
      <c r="FNK206" s="285"/>
      <c r="FNL206" s="285"/>
      <c r="FNM206" s="285"/>
      <c r="FNN206" s="285"/>
      <c r="FNO206" s="285"/>
      <c r="FNP206" s="285"/>
      <c r="FNQ206" s="285"/>
      <c r="FNR206" s="285"/>
      <c r="FNS206" s="285"/>
      <c r="FNT206" s="285"/>
      <c r="FNU206" s="285"/>
      <c r="FNV206" s="285"/>
      <c r="FNW206" s="285"/>
      <c r="FNX206" s="285"/>
      <c r="FNY206" s="285"/>
      <c r="FNZ206" s="285"/>
      <c r="FOA206" s="285"/>
      <c r="FOB206" s="285"/>
      <c r="FOC206" s="285"/>
      <c r="FOD206" s="285"/>
      <c r="FOE206" s="285"/>
      <c r="FOF206" s="285"/>
      <c r="FOG206" s="285"/>
      <c r="FOH206" s="285"/>
      <c r="FOI206" s="285"/>
      <c r="FOJ206" s="285"/>
      <c r="FOK206" s="285"/>
      <c r="FOL206" s="285"/>
      <c r="FOM206" s="285"/>
      <c r="FON206" s="285"/>
      <c r="FOO206" s="285"/>
      <c r="FOP206" s="285"/>
      <c r="FOQ206" s="285"/>
      <c r="FOR206" s="285"/>
      <c r="FOS206" s="285"/>
      <c r="FOT206" s="285"/>
      <c r="FOU206" s="285"/>
      <c r="FOV206" s="285"/>
      <c r="FOW206" s="285"/>
      <c r="FOX206" s="285"/>
      <c r="FOY206" s="285"/>
      <c r="FOZ206" s="285"/>
      <c r="FPA206" s="285"/>
      <c r="FPB206" s="285"/>
      <c r="FPC206" s="285"/>
      <c r="FPD206" s="285"/>
      <c r="FPE206" s="285"/>
      <c r="FPF206" s="285"/>
      <c r="FPG206" s="285"/>
      <c r="FPH206" s="285"/>
      <c r="FPI206" s="285"/>
      <c r="FPJ206" s="285"/>
      <c r="FPK206" s="285"/>
      <c r="FPL206" s="285"/>
      <c r="FPM206" s="285"/>
      <c r="FPN206" s="285"/>
      <c r="FPO206" s="285"/>
      <c r="FPP206" s="285"/>
      <c r="FPQ206" s="285"/>
      <c r="FPR206" s="285"/>
      <c r="FPS206" s="285"/>
      <c r="FPT206" s="285"/>
      <c r="FPU206" s="285"/>
      <c r="FPV206" s="285"/>
      <c r="FPW206" s="285"/>
      <c r="FPX206" s="285"/>
      <c r="FPY206" s="285"/>
      <c r="FPZ206" s="285"/>
      <c r="FQA206" s="285"/>
      <c r="FQB206" s="285"/>
      <c r="FQC206" s="285"/>
      <c r="FQD206" s="285"/>
      <c r="FQE206" s="285"/>
      <c r="FQF206" s="285"/>
      <c r="FQG206" s="285"/>
      <c r="FQH206" s="285"/>
      <c r="FQI206" s="285"/>
      <c r="FQJ206" s="285"/>
      <c r="FQK206" s="285"/>
      <c r="FQL206" s="285"/>
      <c r="FQM206" s="285"/>
      <c r="FQN206" s="285"/>
      <c r="FQO206" s="285"/>
      <c r="FQP206" s="285"/>
      <c r="FQQ206" s="285"/>
      <c r="FQR206" s="285"/>
      <c r="FQS206" s="285"/>
      <c r="FQT206" s="285"/>
      <c r="FQU206" s="285"/>
      <c r="FQV206" s="285"/>
      <c r="FQW206" s="285"/>
      <c r="FQX206" s="285"/>
      <c r="FQY206" s="285"/>
      <c r="FQZ206" s="285"/>
      <c r="FRA206" s="285"/>
      <c r="FRB206" s="285"/>
      <c r="FRC206" s="285"/>
      <c r="FRD206" s="285"/>
      <c r="FRE206" s="285"/>
      <c r="FRF206" s="285"/>
      <c r="FRG206" s="285"/>
      <c r="FRH206" s="285"/>
      <c r="FRI206" s="285"/>
      <c r="FRJ206" s="285"/>
      <c r="FRK206" s="285"/>
      <c r="FRL206" s="285"/>
      <c r="FRM206" s="285"/>
      <c r="FRN206" s="285"/>
      <c r="FRO206" s="285"/>
      <c r="FRP206" s="285"/>
      <c r="FRQ206" s="285"/>
      <c r="FRR206" s="285"/>
      <c r="FRS206" s="285"/>
      <c r="FRT206" s="285"/>
      <c r="FRU206" s="285"/>
      <c r="FRV206" s="285"/>
      <c r="FRW206" s="285"/>
      <c r="FRX206" s="285"/>
      <c r="FRY206" s="285"/>
      <c r="FRZ206" s="285"/>
      <c r="FSA206" s="285"/>
      <c r="FSB206" s="285"/>
      <c r="FSC206" s="285"/>
      <c r="FSD206" s="285"/>
      <c r="FSE206" s="285"/>
      <c r="FSF206" s="285"/>
      <c r="FSG206" s="285"/>
      <c r="FSH206" s="285"/>
      <c r="FSI206" s="285"/>
      <c r="FSJ206" s="285"/>
      <c r="FSK206" s="285"/>
      <c r="FSL206" s="285"/>
      <c r="FSM206" s="285"/>
      <c r="FSN206" s="285"/>
      <c r="FSO206" s="285"/>
      <c r="FSP206" s="285"/>
      <c r="FSQ206" s="285"/>
      <c r="FSR206" s="285"/>
      <c r="FSS206" s="285"/>
      <c r="FST206" s="285"/>
      <c r="FSU206" s="285"/>
      <c r="FSV206" s="285"/>
      <c r="FSW206" s="285"/>
      <c r="FSX206" s="285"/>
      <c r="FSY206" s="285"/>
      <c r="FSZ206" s="285"/>
      <c r="FTA206" s="285"/>
      <c r="FTB206" s="285"/>
      <c r="FTC206" s="285"/>
      <c r="FTD206" s="285"/>
      <c r="FTE206" s="285"/>
      <c r="FTF206" s="285"/>
      <c r="FTG206" s="285"/>
      <c r="FTH206" s="285"/>
      <c r="FTI206" s="285"/>
      <c r="FTJ206" s="285"/>
      <c r="FTK206" s="285"/>
      <c r="FTL206" s="285"/>
      <c r="FTM206" s="285"/>
      <c r="FTN206" s="285"/>
      <c r="FTO206" s="285"/>
      <c r="FTP206" s="285"/>
      <c r="FTQ206" s="285"/>
      <c r="FTR206" s="285"/>
      <c r="FTS206" s="285"/>
      <c r="FTT206" s="285"/>
      <c r="FTU206" s="285"/>
      <c r="FTV206" s="285"/>
      <c r="FTW206" s="285"/>
      <c r="FTX206" s="285"/>
      <c r="FTY206" s="285"/>
      <c r="FTZ206" s="285"/>
      <c r="FUA206" s="285"/>
      <c r="FUB206" s="285"/>
      <c r="FUC206" s="285"/>
      <c r="FUD206" s="285"/>
      <c r="FUE206" s="285"/>
      <c r="FUF206" s="285"/>
      <c r="FUG206" s="285"/>
      <c r="FUH206" s="285"/>
      <c r="FUI206" s="285"/>
      <c r="FUJ206" s="285"/>
      <c r="FUK206" s="285"/>
      <c r="FUL206" s="285"/>
      <c r="FUM206" s="285"/>
      <c r="FUN206" s="285"/>
      <c r="FUO206" s="285"/>
      <c r="FUP206" s="285"/>
      <c r="FUQ206" s="285"/>
      <c r="FUR206" s="285"/>
      <c r="FUS206" s="285"/>
      <c r="FUT206" s="285"/>
      <c r="FUU206" s="285"/>
      <c r="FUV206" s="285"/>
      <c r="FUW206" s="285"/>
      <c r="FUX206" s="285"/>
      <c r="FUY206" s="285"/>
      <c r="FUZ206" s="285"/>
      <c r="FVA206" s="285"/>
      <c r="FVB206" s="285"/>
      <c r="FVC206" s="285"/>
      <c r="FVD206" s="285"/>
      <c r="FVE206" s="285"/>
      <c r="FVF206" s="285"/>
      <c r="FVG206" s="285"/>
      <c r="FVH206" s="285"/>
      <c r="FVI206" s="285"/>
      <c r="FVJ206" s="285"/>
      <c r="FVK206" s="285"/>
      <c r="FVL206" s="285"/>
      <c r="FVM206" s="285"/>
      <c r="FVN206" s="285"/>
      <c r="FVO206" s="285"/>
      <c r="FVP206" s="285"/>
      <c r="FVQ206" s="285"/>
      <c r="FVR206" s="285"/>
      <c r="FVS206" s="285"/>
      <c r="FVT206" s="285"/>
      <c r="FVU206" s="285"/>
      <c r="FVV206" s="285"/>
      <c r="FVW206" s="285"/>
      <c r="FVX206" s="285"/>
      <c r="FVY206" s="285"/>
      <c r="FVZ206" s="285"/>
      <c r="FWA206" s="285"/>
      <c r="FWB206" s="285"/>
      <c r="FWC206" s="285"/>
      <c r="FWD206" s="285"/>
      <c r="FWE206" s="285"/>
      <c r="FWF206" s="285"/>
      <c r="FWG206" s="285"/>
      <c r="FWH206" s="285"/>
      <c r="FWI206" s="285"/>
      <c r="FWJ206" s="285"/>
      <c r="FWK206" s="285"/>
      <c r="FWL206" s="285"/>
      <c r="FWM206" s="285"/>
      <c r="FWN206" s="285"/>
      <c r="FWO206" s="285"/>
      <c r="FWP206" s="285"/>
      <c r="FWQ206" s="285"/>
      <c r="FWR206" s="285"/>
      <c r="FWS206" s="285"/>
      <c r="FWT206" s="285"/>
      <c r="FWU206" s="285"/>
      <c r="FWV206" s="285"/>
      <c r="FWW206" s="285"/>
      <c r="FWX206" s="285"/>
      <c r="FWY206" s="285"/>
      <c r="FWZ206" s="285"/>
      <c r="FXA206" s="285"/>
      <c r="FXB206" s="285"/>
      <c r="FXC206" s="285"/>
      <c r="FXD206" s="285"/>
      <c r="FXE206" s="285"/>
      <c r="FXF206" s="285"/>
      <c r="FXG206" s="285"/>
      <c r="FXH206" s="285"/>
      <c r="FXI206" s="285"/>
      <c r="FXJ206" s="285"/>
      <c r="FXK206" s="285"/>
      <c r="FXL206" s="285"/>
      <c r="FXM206" s="285"/>
      <c r="FXN206" s="285"/>
      <c r="FXO206" s="285"/>
      <c r="FXP206" s="285"/>
      <c r="FXQ206" s="285"/>
      <c r="FXR206" s="285"/>
      <c r="FXS206" s="285"/>
      <c r="FXT206" s="285"/>
      <c r="FXU206" s="285"/>
      <c r="FXV206" s="285"/>
      <c r="FXW206" s="285"/>
      <c r="FXX206" s="285"/>
      <c r="FXY206" s="285"/>
      <c r="FXZ206" s="285"/>
      <c r="FYA206" s="285"/>
      <c r="FYB206" s="285"/>
      <c r="FYC206" s="285"/>
      <c r="FYD206" s="285"/>
      <c r="FYE206" s="285"/>
      <c r="FYF206" s="285"/>
      <c r="FYG206" s="285"/>
      <c r="FYH206" s="285"/>
      <c r="FYI206" s="285"/>
      <c r="FYJ206" s="285"/>
      <c r="FYK206" s="285"/>
      <c r="FYL206" s="285"/>
      <c r="FYM206" s="285"/>
      <c r="FYN206" s="285"/>
      <c r="FYO206" s="285"/>
      <c r="FYP206" s="285"/>
      <c r="FYQ206" s="285"/>
      <c r="FYR206" s="285"/>
      <c r="FYS206" s="285"/>
      <c r="FYT206" s="285"/>
      <c r="FYU206" s="285"/>
      <c r="FYV206" s="285"/>
      <c r="FYW206" s="285"/>
      <c r="FYX206" s="285"/>
      <c r="FYY206" s="285"/>
      <c r="FYZ206" s="285"/>
      <c r="FZA206" s="285"/>
      <c r="FZB206" s="285"/>
      <c r="FZC206" s="285"/>
      <c r="FZD206" s="285"/>
      <c r="FZE206" s="285"/>
      <c r="FZF206" s="285"/>
      <c r="FZG206" s="285"/>
      <c r="FZH206" s="285"/>
      <c r="FZI206" s="285"/>
      <c r="FZJ206" s="285"/>
      <c r="FZK206" s="285"/>
      <c r="FZL206" s="285"/>
      <c r="FZM206" s="285"/>
      <c r="FZN206" s="285"/>
      <c r="FZO206" s="285"/>
      <c r="FZP206" s="285"/>
      <c r="FZQ206" s="285"/>
      <c r="FZR206" s="285"/>
      <c r="FZS206" s="285"/>
      <c r="FZT206" s="285"/>
      <c r="FZU206" s="285"/>
      <c r="FZV206" s="285"/>
      <c r="FZW206" s="285"/>
      <c r="FZX206" s="285"/>
      <c r="FZY206" s="285"/>
      <c r="FZZ206" s="285"/>
      <c r="GAA206" s="285"/>
      <c r="GAB206" s="285"/>
      <c r="GAC206" s="285"/>
      <c r="GAD206" s="285"/>
      <c r="GAE206" s="285"/>
      <c r="GAF206" s="285"/>
      <c r="GAG206" s="285"/>
      <c r="GAH206" s="285"/>
      <c r="GAI206" s="285"/>
      <c r="GAJ206" s="285"/>
      <c r="GAK206" s="285"/>
      <c r="GAL206" s="285"/>
      <c r="GAM206" s="285"/>
      <c r="GAN206" s="285"/>
      <c r="GAO206" s="285"/>
      <c r="GAP206" s="285"/>
      <c r="GAQ206" s="285"/>
      <c r="GAR206" s="285"/>
      <c r="GAS206" s="285"/>
      <c r="GAT206" s="285"/>
      <c r="GAU206" s="285"/>
      <c r="GAV206" s="285"/>
      <c r="GAW206" s="285"/>
      <c r="GAX206" s="285"/>
      <c r="GAY206" s="285"/>
      <c r="GAZ206" s="285"/>
      <c r="GBA206" s="285"/>
      <c r="GBB206" s="285"/>
      <c r="GBC206" s="285"/>
      <c r="GBD206" s="285"/>
      <c r="GBE206" s="285"/>
      <c r="GBF206" s="285"/>
      <c r="GBG206" s="285"/>
      <c r="GBH206" s="285"/>
      <c r="GBI206" s="285"/>
      <c r="GBJ206" s="285"/>
      <c r="GBK206" s="285"/>
      <c r="GBL206" s="285"/>
      <c r="GBM206" s="285"/>
      <c r="GBN206" s="285"/>
      <c r="GBO206" s="285"/>
      <c r="GBP206" s="285"/>
      <c r="GBQ206" s="285"/>
      <c r="GBR206" s="285"/>
      <c r="GBS206" s="285"/>
      <c r="GBT206" s="285"/>
      <c r="GBU206" s="285"/>
      <c r="GBV206" s="285"/>
      <c r="GBW206" s="285"/>
      <c r="GBX206" s="285"/>
      <c r="GBY206" s="285"/>
      <c r="GBZ206" s="285"/>
      <c r="GCA206" s="285"/>
      <c r="GCB206" s="285"/>
      <c r="GCC206" s="285"/>
      <c r="GCD206" s="285"/>
      <c r="GCE206" s="285"/>
      <c r="GCF206" s="285"/>
      <c r="GCG206" s="285"/>
      <c r="GCH206" s="285"/>
      <c r="GCI206" s="285"/>
      <c r="GCJ206" s="285"/>
      <c r="GCK206" s="285"/>
      <c r="GCL206" s="285"/>
      <c r="GCM206" s="285"/>
      <c r="GCN206" s="285"/>
      <c r="GCO206" s="285"/>
      <c r="GCP206" s="285"/>
      <c r="GCQ206" s="285"/>
      <c r="GCR206" s="285"/>
      <c r="GCS206" s="285"/>
      <c r="GCT206" s="285"/>
      <c r="GCU206" s="285"/>
      <c r="GCV206" s="285"/>
      <c r="GCW206" s="285"/>
      <c r="GCX206" s="285"/>
      <c r="GCY206" s="285"/>
      <c r="GCZ206" s="285"/>
      <c r="GDA206" s="285"/>
      <c r="GDB206" s="285"/>
      <c r="GDC206" s="285"/>
      <c r="GDD206" s="285"/>
      <c r="GDE206" s="285"/>
      <c r="GDF206" s="285"/>
      <c r="GDG206" s="285"/>
      <c r="GDH206" s="285"/>
      <c r="GDI206" s="285"/>
      <c r="GDJ206" s="285"/>
      <c r="GDK206" s="285"/>
      <c r="GDL206" s="285"/>
      <c r="GDM206" s="285"/>
      <c r="GDN206" s="285"/>
      <c r="GDO206" s="285"/>
      <c r="GDP206" s="285"/>
      <c r="GDQ206" s="285"/>
      <c r="GDR206" s="285"/>
      <c r="GDS206" s="285"/>
      <c r="GDT206" s="285"/>
      <c r="GDU206" s="285"/>
      <c r="GDV206" s="285"/>
      <c r="GDW206" s="285"/>
      <c r="GDX206" s="285"/>
      <c r="GDY206" s="285"/>
      <c r="GDZ206" s="285"/>
      <c r="GEA206" s="285"/>
      <c r="GEB206" s="285"/>
      <c r="GEC206" s="285"/>
      <c r="GED206" s="285"/>
      <c r="GEE206" s="285"/>
      <c r="GEF206" s="285"/>
      <c r="GEG206" s="285"/>
      <c r="GEH206" s="285"/>
      <c r="GEI206" s="285"/>
      <c r="GEJ206" s="285"/>
      <c r="GEK206" s="285"/>
      <c r="GEL206" s="285"/>
      <c r="GEM206" s="285"/>
      <c r="GEN206" s="285"/>
      <c r="GEO206" s="285"/>
      <c r="GEP206" s="285"/>
      <c r="GEQ206" s="285"/>
      <c r="GER206" s="285"/>
      <c r="GES206" s="285"/>
      <c r="GET206" s="285"/>
      <c r="GEU206" s="285"/>
      <c r="GEV206" s="285"/>
      <c r="GEW206" s="285"/>
      <c r="GEX206" s="285"/>
      <c r="GEY206" s="285"/>
      <c r="GEZ206" s="285"/>
      <c r="GFA206" s="285"/>
      <c r="GFB206" s="285"/>
      <c r="GFC206" s="285"/>
      <c r="GFD206" s="285"/>
      <c r="GFE206" s="285"/>
      <c r="GFF206" s="285"/>
      <c r="GFG206" s="285"/>
      <c r="GFH206" s="285"/>
      <c r="GFI206" s="285"/>
      <c r="GFJ206" s="285"/>
      <c r="GFK206" s="285"/>
      <c r="GFL206" s="285"/>
      <c r="GFM206" s="285"/>
      <c r="GFN206" s="285"/>
      <c r="GFO206" s="285"/>
      <c r="GFP206" s="285"/>
      <c r="GFQ206" s="285"/>
      <c r="GFR206" s="285"/>
      <c r="GFS206" s="285"/>
      <c r="GFT206" s="285"/>
      <c r="GFU206" s="285"/>
      <c r="GFV206" s="285"/>
      <c r="GFW206" s="285"/>
      <c r="GFX206" s="285"/>
      <c r="GFY206" s="285"/>
      <c r="GFZ206" s="285"/>
      <c r="GGA206" s="285"/>
      <c r="GGB206" s="285"/>
      <c r="GGC206" s="285"/>
      <c r="GGD206" s="285"/>
      <c r="GGE206" s="285"/>
      <c r="GGF206" s="285"/>
      <c r="GGG206" s="285"/>
      <c r="GGH206" s="285"/>
      <c r="GGI206" s="285"/>
      <c r="GGJ206" s="285"/>
      <c r="GGK206" s="285"/>
      <c r="GGL206" s="285"/>
      <c r="GGM206" s="285"/>
      <c r="GGN206" s="285"/>
      <c r="GGO206" s="285"/>
      <c r="GGP206" s="285"/>
      <c r="GGQ206" s="285"/>
      <c r="GGR206" s="285"/>
      <c r="GGS206" s="285"/>
      <c r="GGT206" s="285"/>
      <c r="GGU206" s="285"/>
      <c r="GGV206" s="285"/>
      <c r="GGW206" s="285"/>
      <c r="GGX206" s="285"/>
      <c r="GGY206" s="285"/>
      <c r="GGZ206" s="285"/>
      <c r="GHA206" s="285"/>
      <c r="GHB206" s="285"/>
      <c r="GHC206" s="285"/>
      <c r="GHD206" s="285"/>
      <c r="GHE206" s="285"/>
      <c r="GHF206" s="285"/>
      <c r="GHG206" s="285"/>
      <c r="GHH206" s="285"/>
      <c r="GHI206" s="285"/>
      <c r="GHJ206" s="285"/>
      <c r="GHK206" s="285"/>
      <c r="GHL206" s="285"/>
      <c r="GHM206" s="285"/>
      <c r="GHN206" s="285"/>
      <c r="GHO206" s="285"/>
      <c r="GHP206" s="285"/>
      <c r="GHQ206" s="285"/>
      <c r="GHR206" s="285"/>
      <c r="GHS206" s="285"/>
      <c r="GHT206" s="285"/>
      <c r="GHU206" s="285"/>
      <c r="GHV206" s="285"/>
      <c r="GHW206" s="285"/>
      <c r="GHX206" s="285"/>
      <c r="GHY206" s="285"/>
      <c r="GHZ206" s="285"/>
      <c r="GIA206" s="285"/>
      <c r="GIB206" s="285"/>
      <c r="GIC206" s="285"/>
      <c r="GID206" s="285"/>
      <c r="GIE206" s="285"/>
      <c r="GIF206" s="285"/>
      <c r="GIG206" s="285"/>
      <c r="GIH206" s="285"/>
      <c r="GII206" s="285"/>
      <c r="GIJ206" s="285"/>
      <c r="GIK206" s="285"/>
      <c r="GIL206" s="285"/>
      <c r="GIM206" s="285"/>
      <c r="GIN206" s="285"/>
      <c r="GIO206" s="285"/>
      <c r="GIP206" s="285"/>
      <c r="GIQ206" s="285"/>
      <c r="GIR206" s="285"/>
      <c r="GIS206" s="285"/>
      <c r="GIT206" s="285"/>
      <c r="GIU206" s="285"/>
      <c r="GIV206" s="285"/>
      <c r="GIW206" s="285"/>
      <c r="GIX206" s="285"/>
      <c r="GIY206" s="285"/>
      <c r="GIZ206" s="285"/>
      <c r="GJA206" s="285"/>
      <c r="GJB206" s="285"/>
      <c r="GJC206" s="285"/>
      <c r="GJD206" s="285"/>
      <c r="GJE206" s="285"/>
      <c r="GJF206" s="285"/>
      <c r="GJG206" s="285"/>
      <c r="GJH206" s="285"/>
      <c r="GJI206" s="285"/>
      <c r="GJJ206" s="285"/>
      <c r="GJK206" s="285"/>
      <c r="GJL206" s="285"/>
      <c r="GJM206" s="285"/>
      <c r="GJN206" s="285"/>
      <c r="GJO206" s="285"/>
      <c r="GJP206" s="285"/>
      <c r="GJQ206" s="285"/>
      <c r="GJR206" s="285"/>
      <c r="GJS206" s="285"/>
      <c r="GJT206" s="285"/>
      <c r="GJU206" s="285"/>
      <c r="GJV206" s="285"/>
      <c r="GJW206" s="285"/>
      <c r="GJX206" s="285"/>
      <c r="GJY206" s="285"/>
      <c r="GJZ206" s="285"/>
      <c r="GKA206" s="285"/>
      <c r="GKB206" s="285"/>
      <c r="GKC206" s="285"/>
      <c r="GKD206" s="285"/>
      <c r="GKE206" s="285"/>
      <c r="GKF206" s="285"/>
      <c r="GKG206" s="285"/>
      <c r="GKH206" s="285"/>
      <c r="GKI206" s="285"/>
      <c r="GKJ206" s="285"/>
      <c r="GKK206" s="285"/>
      <c r="GKL206" s="285"/>
      <c r="GKM206" s="285"/>
      <c r="GKN206" s="285"/>
      <c r="GKO206" s="285"/>
      <c r="GKP206" s="285"/>
      <c r="GKQ206" s="285"/>
      <c r="GKR206" s="285"/>
      <c r="GKS206" s="285"/>
      <c r="GKT206" s="285"/>
      <c r="GKU206" s="285"/>
      <c r="GKV206" s="285"/>
      <c r="GKW206" s="285"/>
      <c r="GKX206" s="285"/>
      <c r="GKY206" s="285"/>
      <c r="GKZ206" s="285"/>
      <c r="GLA206" s="285"/>
      <c r="GLB206" s="285"/>
      <c r="GLC206" s="285"/>
      <c r="GLD206" s="285"/>
      <c r="GLE206" s="285"/>
      <c r="GLF206" s="285"/>
      <c r="GLG206" s="285"/>
      <c r="GLH206" s="285"/>
      <c r="GLI206" s="285"/>
      <c r="GLJ206" s="285"/>
      <c r="GLK206" s="285"/>
      <c r="GLL206" s="285"/>
      <c r="GLM206" s="285"/>
      <c r="GLN206" s="285"/>
      <c r="GLO206" s="285"/>
      <c r="GLP206" s="285"/>
      <c r="GLQ206" s="285"/>
      <c r="GLR206" s="285"/>
      <c r="GLS206" s="285"/>
      <c r="GLT206" s="285"/>
      <c r="GLU206" s="285"/>
      <c r="GLV206" s="285"/>
      <c r="GLW206" s="285"/>
      <c r="GLX206" s="285"/>
      <c r="GLY206" s="285"/>
      <c r="GLZ206" s="285"/>
      <c r="GMA206" s="285"/>
      <c r="GMB206" s="285"/>
      <c r="GMC206" s="285"/>
      <c r="GMD206" s="285"/>
      <c r="GME206" s="285"/>
      <c r="GMF206" s="285"/>
      <c r="GMG206" s="285"/>
      <c r="GMH206" s="285"/>
      <c r="GMI206" s="285"/>
      <c r="GMJ206" s="285"/>
      <c r="GMK206" s="285"/>
      <c r="GML206" s="285"/>
      <c r="GMM206" s="285"/>
      <c r="GMN206" s="285"/>
      <c r="GMO206" s="285"/>
      <c r="GMP206" s="285"/>
      <c r="GMQ206" s="285"/>
      <c r="GMR206" s="285"/>
      <c r="GMS206" s="285"/>
      <c r="GMT206" s="285"/>
      <c r="GMU206" s="285"/>
      <c r="GMV206" s="285"/>
      <c r="GMW206" s="285"/>
      <c r="GMX206" s="285"/>
      <c r="GMY206" s="285"/>
      <c r="GMZ206" s="285"/>
      <c r="GNA206" s="285"/>
      <c r="GNB206" s="285"/>
      <c r="GNC206" s="285"/>
      <c r="GND206" s="285"/>
      <c r="GNE206" s="285"/>
      <c r="GNF206" s="285"/>
      <c r="GNG206" s="285"/>
      <c r="GNH206" s="285"/>
      <c r="GNI206" s="285"/>
      <c r="GNJ206" s="285"/>
      <c r="GNK206" s="285"/>
      <c r="GNL206" s="285"/>
      <c r="GNM206" s="285"/>
      <c r="GNN206" s="285"/>
      <c r="GNO206" s="285"/>
      <c r="GNP206" s="285"/>
      <c r="GNQ206" s="285"/>
      <c r="GNR206" s="285"/>
      <c r="GNS206" s="285"/>
      <c r="GNT206" s="285"/>
      <c r="GNU206" s="285"/>
      <c r="GNV206" s="285"/>
      <c r="GNW206" s="285"/>
      <c r="GNX206" s="285"/>
      <c r="GNY206" s="285"/>
      <c r="GNZ206" s="285"/>
      <c r="GOA206" s="285"/>
      <c r="GOB206" s="285"/>
      <c r="GOC206" s="285"/>
      <c r="GOD206" s="285"/>
      <c r="GOE206" s="285"/>
      <c r="GOF206" s="285"/>
      <c r="GOG206" s="285"/>
      <c r="GOH206" s="285"/>
      <c r="GOI206" s="285"/>
      <c r="GOJ206" s="285"/>
      <c r="GOK206" s="285"/>
      <c r="GOL206" s="285"/>
      <c r="GOM206" s="285"/>
      <c r="GON206" s="285"/>
      <c r="GOO206" s="285"/>
      <c r="GOP206" s="285"/>
      <c r="GOQ206" s="285"/>
      <c r="GOR206" s="285"/>
      <c r="GOS206" s="285"/>
      <c r="GOT206" s="285"/>
      <c r="GOU206" s="285"/>
      <c r="GOV206" s="285"/>
      <c r="GOW206" s="285"/>
      <c r="GOX206" s="285"/>
      <c r="GOY206" s="285"/>
      <c r="GOZ206" s="285"/>
      <c r="GPA206" s="285"/>
      <c r="GPB206" s="285"/>
      <c r="GPC206" s="285"/>
      <c r="GPD206" s="285"/>
      <c r="GPE206" s="285"/>
      <c r="GPF206" s="285"/>
      <c r="GPG206" s="285"/>
      <c r="GPH206" s="285"/>
      <c r="GPI206" s="285"/>
      <c r="GPJ206" s="285"/>
      <c r="GPK206" s="285"/>
      <c r="GPL206" s="285"/>
      <c r="GPM206" s="285"/>
      <c r="GPN206" s="285"/>
      <c r="GPO206" s="285"/>
      <c r="GPP206" s="285"/>
      <c r="GPQ206" s="285"/>
      <c r="GPR206" s="285"/>
      <c r="GPS206" s="285"/>
      <c r="GPT206" s="285"/>
      <c r="GPU206" s="285"/>
      <c r="GPV206" s="285"/>
      <c r="GPW206" s="285"/>
      <c r="GPX206" s="285"/>
      <c r="GPY206" s="285"/>
      <c r="GPZ206" s="285"/>
      <c r="GQA206" s="285"/>
      <c r="GQB206" s="285"/>
      <c r="GQC206" s="285"/>
      <c r="GQD206" s="285"/>
      <c r="GQE206" s="285"/>
      <c r="GQF206" s="285"/>
      <c r="GQG206" s="285"/>
      <c r="GQH206" s="285"/>
      <c r="GQI206" s="285"/>
      <c r="GQJ206" s="285"/>
      <c r="GQK206" s="285"/>
      <c r="GQL206" s="285"/>
      <c r="GQM206" s="285"/>
      <c r="GQN206" s="285"/>
      <c r="GQO206" s="285"/>
      <c r="GQP206" s="285"/>
      <c r="GQQ206" s="285"/>
      <c r="GQR206" s="285"/>
      <c r="GQS206" s="285"/>
      <c r="GQT206" s="285"/>
      <c r="GQU206" s="285"/>
      <c r="GQV206" s="285"/>
      <c r="GQW206" s="285"/>
      <c r="GQX206" s="285"/>
      <c r="GQY206" s="285"/>
      <c r="GQZ206" s="285"/>
      <c r="GRA206" s="285"/>
      <c r="GRB206" s="285"/>
      <c r="GRC206" s="285"/>
      <c r="GRD206" s="285"/>
      <c r="GRE206" s="285"/>
      <c r="GRF206" s="285"/>
      <c r="GRG206" s="285"/>
      <c r="GRH206" s="285"/>
      <c r="GRI206" s="285"/>
      <c r="GRJ206" s="285"/>
      <c r="GRK206" s="285"/>
      <c r="GRL206" s="285"/>
      <c r="GRM206" s="285"/>
      <c r="GRN206" s="285"/>
      <c r="GRO206" s="285"/>
      <c r="GRP206" s="285"/>
      <c r="GRQ206" s="285"/>
      <c r="GRR206" s="285"/>
      <c r="GRS206" s="285"/>
      <c r="GRT206" s="285"/>
      <c r="GRU206" s="285"/>
      <c r="GRV206" s="285"/>
      <c r="GRW206" s="285"/>
      <c r="GRX206" s="285"/>
      <c r="GRY206" s="285"/>
      <c r="GRZ206" s="285"/>
      <c r="GSA206" s="285"/>
      <c r="GSB206" s="285"/>
      <c r="GSC206" s="285"/>
      <c r="GSD206" s="285"/>
      <c r="GSE206" s="285"/>
      <c r="GSF206" s="285"/>
      <c r="GSG206" s="285"/>
      <c r="GSH206" s="285"/>
      <c r="GSI206" s="285"/>
      <c r="GSJ206" s="285"/>
      <c r="GSK206" s="285"/>
      <c r="GSL206" s="285"/>
      <c r="GSM206" s="285"/>
      <c r="GSN206" s="285"/>
      <c r="GSO206" s="285"/>
      <c r="GSP206" s="285"/>
      <c r="GSQ206" s="285"/>
      <c r="GSR206" s="285"/>
      <c r="GSS206" s="285"/>
      <c r="GST206" s="285"/>
      <c r="GSU206" s="285"/>
      <c r="GSV206" s="285"/>
      <c r="GSW206" s="285"/>
      <c r="GSX206" s="285"/>
      <c r="GSY206" s="285"/>
      <c r="GSZ206" s="285"/>
      <c r="GTA206" s="285"/>
      <c r="GTB206" s="285"/>
      <c r="GTC206" s="285"/>
      <c r="GTD206" s="285"/>
      <c r="GTE206" s="285"/>
      <c r="GTF206" s="285"/>
      <c r="GTG206" s="285"/>
      <c r="GTH206" s="285"/>
      <c r="GTI206" s="285"/>
      <c r="GTJ206" s="285"/>
      <c r="GTK206" s="285"/>
      <c r="GTL206" s="285"/>
      <c r="GTM206" s="285"/>
      <c r="GTN206" s="285"/>
      <c r="GTO206" s="285"/>
      <c r="GTP206" s="285"/>
      <c r="GTQ206" s="285"/>
      <c r="GTR206" s="285"/>
      <c r="GTS206" s="285"/>
      <c r="GTT206" s="285"/>
      <c r="GTU206" s="285"/>
      <c r="GTV206" s="285"/>
      <c r="GTW206" s="285"/>
      <c r="GTX206" s="285"/>
      <c r="GTY206" s="285"/>
      <c r="GTZ206" s="285"/>
      <c r="GUA206" s="285"/>
      <c r="GUB206" s="285"/>
      <c r="GUC206" s="285"/>
      <c r="GUD206" s="285"/>
      <c r="GUE206" s="285"/>
      <c r="GUF206" s="285"/>
      <c r="GUG206" s="285"/>
      <c r="GUH206" s="285"/>
      <c r="GUI206" s="285"/>
      <c r="GUJ206" s="285"/>
      <c r="GUK206" s="285"/>
      <c r="GUL206" s="285"/>
      <c r="GUM206" s="285"/>
      <c r="GUN206" s="285"/>
      <c r="GUO206" s="285"/>
      <c r="GUP206" s="285"/>
      <c r="GUQ206" s="285"/>
      <c r="GUR206" s="285"/>
      <c r="GUS206" s="285"/>
      <c r="GUT206" s="285"/>
      <c r="GUU206" s="285"/>
      <c r="GUV206" s="285"/>
      <c r="GUW206" s="285"/>
      <c r="GUX206" s="285"/>
      <c r="GUY206" s="285"/>
      <c r="GUZ206" s="285"/>
      <c r="GVA206" s="285"/>
      <c r="GVB206" s="285"/>
      <c r="GVC206" s="285"/>
      <c r="GVD206" s="285"/>
      <c r="GVE206" s="285"/>
      <c r="GVF206" s="285"/>
      <c r="GVG206" s="285"/>
      <c r="GVH206" s="285"/>
      <c r="GVI206" s="285"/>
      <c r="GVJ206" s="285"/>
      <c r="GVK206" s="285"/>
      <c r="GVL206" s="285"/>
      <c r="GVM206" s="285"/>
      <c r="GVN206" s="285"/>
      <c r="GVO206" s="285"/>
      <c r="GVP206" s="285"/>
      <c r="GVQ206" s="285"/>
      <c r="GVR206" s="285"/>
      <c r="GVS206" s="285"/>
      <c r="GVT206" s="285"/>
      <c r="GVU206" s="285"/>
      <c r="GVV206" s="285"/>
      <c r="GVW206" s="285"/>
      <c r="GVX206" s="285"/>
      <c r="GVY206" s="285"/>
      <c r="GVZ206" s="285"/>
      <c r="GWA206" s="285"/>
      <c r="GWB206" s="285"/>
      <c r="GWC206" s="285"/>
      <c r="GWD206" s="285"/>
      <c r="GWE206" s="285"/>
      <c r="GWF206" s="285"/>
      <c r="GWG206" s="285"/>
      <c r="GWH206" s="285"/>
      <c r="GWI206" s="285"/>
      <c r="GWJ206" s="285"/>
      <c r="GWK206" s="285"/>
      <c r="GWL206" s="285"/>
      <c r="GWM206" s="285"/>
      <c r="GWN206" s="285"/>
      <c r="GWO206" s="285"/>
      <c r="GWP206" s="285"/>
      <c r="GWQ206" s="285"/>
      <c r="GWR206" s="285"/>
      <c r="GWS206" s="285"/>
      <c r="GWT206" s="285"/>
      <c r="GWU206" s="285"/>
      <c r="GWV206" s="285"/>
      <c r="GWW206" s="285"/>
      <c r="GWX206" s="285"/>
      <c r="GWY206" s="285"/>
      <c r="GWZ206" s="285"/>
      <c r="GXA206" s="285"/>
      <c r="GXB206" s="285"/>
      <c r="GXC206" s="285"/>
      <c r="GXD206" s="285"/>
      <c r="GXE206" s="285"/>
      <c r="GXF206" s="285"/>
      <c r="GXG206" s="285"/>
      <c r="GXH206" s="285"/>
      <c r="GXI206" s="285"/>
      <c r="GXJ206" s="285"/>
      <c r="GXK206" s="285"/>
      <c r="GXL206" s="285"/>
      <c r="GXM206" s="285"/>
      <c r="GXN206" s="285"/>
      <c r="GXO206" s="285"/>
      <c r="GXP206" s="285"/>
      <c r="GXQ206" s="285"/>
      <c r="GXR206" s="285"/>
      <c r="GXS206" s="285"/>
      <c r="GXT206" s="285"/>
      <c r="GXU206" s="285"/>
      <c r="GXV206" s="285"/>
      <c r="GXW206" s="285"/>
      <c r="GXX206" s="285"/>
      <c r="GXY206" s="285"/>
      <c r="GXZ206" s="285"/>
      <c r="GYA206" s="285"/>
      <c r="GYB206" s="285"/>
      <c r="GYC206" s="285"/>
      <c r="GYD206" s="285"/>
      <c r="GYE206" s="285"/>
      <c r="GYF206" s="285"/>
      <c r="GYG206" s="285"/>
      <c r="GYH206" s="285"/>
      <c r="GYI206" s="285"/>
      <c r="GYJ206" s="285"/>
      <c r="GYK206" s="285"/>
      <c r="GYL206" s="285"/>
      <c r="GYM206" s="285"/>
      <c r="GYN206" s="285"/>
      <c r="GYO206" s="285"/>
      <c r="GYP206" s="285"/>
      <c r="GYQ206" s="285"/>
      <c r="GYR206" s="285"/>
      <c r="GYS206" s="285"/>
      <c r="GYT206" s="285"/>
      <c r="GYU206" s="285"/>
      <c r="GYV206" s="285"/>
      <c r="GYW206" s="285"/>
      <c r="GYX206" s="285"/>
      <c r="GYY206" s="285"/>
      <c r="GYZ206" s="285"/>
      <c r="GZA206" s="285"/>
      <c r="GZB206" s="285"/>
      <c r="GZC206" s="285"/>
      <c r="GZD206" s="285"/>
      <c r="GZE206" s="285"/>
      <c r="GZF206" s="285"/>
      <c r="GZG206" s="285"/>
      <c r="GZH206" s="285"/>
      <c r="GZI206" s="285"/>
      <c r="GZJ206" s="285"/>
      <c r="GZK206" s="285"/>
      <c r="GZL206" s="285"/>
      <c r="GZM206" s="285"/>
      <c r="GZN206" s="285"/>
      <c r="GZO206" s="285"/>
      <c r="GZP206" s="285"/>
      <c r="GZQ206" s="285"/>
      <c r="GZR206" s="285"/>
      <c r="GZS206" s="285"/>
      <c r="GZT206" s="285"/>
      <c r="GZU206" s="285"/>
      <c r="GZV206" s="285"/>
      <c r="GZW206" s="285"/>
      <c r="GZX206" s="285"/>
      <c r="GZY206" s="285"/>
      <c r="GZZ206" s="285"/>
      <c r="HAA206" s="285"/>
      <c r="HAB206" s="285"/>
      <c r="HAC206" s="285"/>
      <c r="HAD206" s="285"/>
      <c r="HAE206" s="285"/>
      <c r="HAF206" s="285"/>
      <c r="HAG206" s="285"/>
      <c r="HAH206" s="285"/>
      <c r="HAI206" s="285"/>
      <c r="HAJ206" s="285"/>
      <c r="HAK206" s="285"/>
      <c r="HAL206" s="285"/>
      <c r="HAM206" s="285"/>
      <c r="HAN206" s="285"/>
      <c r="HAO206" s="285"/>
      <c r="HAP206" s="285"/>
      <c r="HAQ206" s="285"/>
      <c r="HAR206" s="285"/>
      <c r="HAS206" s="285"/>
      <c r="HAT206" s="285"/>
      <c r="HAU206" s="285"/>
      <c r="HAV206" s="285"/>
      <c r="HAW206" s="285"/>
      <c r="HAX206" s="285"/>
      <c r="HAY206" s="285"/>
      <c r="HAZ206" s="285"/>
      <c r="HBA206" s="285"/>
      <c r="HBB206" s="285"/>
      <c r="HBC206" s="285"/>
      <c r="HBD206" s="285"/>
      <c r="HBE206" s="285"/>
      <c r="HBF206" s="285"/>
      <c r="HBG206" s="285"/>
      <c r="HBH206" s="285"/>
      <c r="HBI206" s="285"/>
      <c r="HBJ206" s="285"/>
      <c r="HBK206" s="285"/>
      <c r="HBL206" s="285"/>
      <c r="HBM206" s="285"/>
      <c r="HBN206" s="285"/>
      <c r="HBO206" s="285"/>
      <c r="HBP206" s="285"/>
      <c r="HBQ206" s="285"/>
      <c r="HBR206" s="285"/>
      <c r="HBS206" s="285"/>
      <c r="HBT206" s="285"/>
      <c r="HBU206" s="285"/>
      <c r="HBV206" s="285"/>
      <c r="HBW206" s="285"/>
      <c r="HBX206" s="285"/>
      <c r="HBY206" s="285"/>
      <c r="HBZ206" s="285"/>
      <c r="HCA206" s="285"/>
      <c r="HCB206" s="285"/>
      <c r="HCC206" s="285"/>
      <c r="HCD206" s="285"/>
      <c r="HCE206" s="285"/>
      <c r="HCF206" s="285"/>
      <c r="HCG206" s="285"/>
      <c r="HCH206" s="285"/>
      <c r="HCI206" s="285"/>
      <c r="HCJ206" s="285"/>
      <c r="HCK206" s="285"/>
      <c r="HCL206" s="285"/>
      <c r="HCM206" s="285"/>
      <c r="HCN206" s="285"/>
      <c r="HCO206" s="285"/>
      <c r="HCP206" s="285"/>
      <c r="HCQ206" s="285"/>
      <c r="HCR206" s="285"/>
      <c r="HCS206" s="285"/>
      <c r="HCT206" s="285"/>
      <c r="HCU206" s="285"/>
      <c r="HCV206" s="285"/>
      <c r="HCW206" s="285"/>
      <c r="HCX206" s="285"/>
      <c r="HCY206" s="285"/>
      <c r="HCZ206" s="285"/>
      <c r="HDA206" s="285"/>
      <c r="HDB206" s="285"/>
      <c r="HDC206" s="285"/>
      <c r="HDD206" s="285"/>
      <c r="HDE206" s="285"/>
      <c r="HDF206" s="285"/>
      <c r="HDG206" s="285"/>
      <c r="HDH206" s="285"/>
      <c r="HDI206" s="285"/>
      <c r="HDJ206" s="285"/>
      <c r="HDK206" s="285"/>
      <c r="HDL206" s="285"/>
      <c r="HDM206" s="285"/>
      <c r="HDN206" s="285"/>
      <c r="HDO206" s="285"/>
      <c r="HDP206" s="285"/>
      <c r="HDQ206" s="285"/>
      <c r="HDR206" s="285"/>
      <c r="HDS206" s="285"/>
      <c r="HDT206" s="285"/>
      <c r="HDU206" s="285"/>
      <c r="HDV206" s="285"/>
      <c r="HDW206" s="285"/>
      <c r="HDX206" s="285"/>
      <c r="HDY206" s="285"/>
      <c r="HDZ206" s="285"/>
      <c r="HEA206" s="285"/>
      <c r="HEB206" s="285"/>
      <c r="HEC206" s="285"/>
      <c r="HED206" s="285"/>
      <c r="HEE206" s="285"/>
      <c r="HEF206" s="285"/>
      <c r="HEG206" s="285"/>
      <c r="HEH206" s="285"/>
      <c r="HEI206" s="285"/>
      <c r="HEJ206" s="285"/>
      <c r="HEK206" s="285"/>
      <c r="HEL206" s="285"/>
      <c r="HEM206" s="285"/>
      <c r="HEN206" s="285"/>
      <c r="HEO206" s="285"/>
      <c r="HEP206" s="285"/>
      <c r="HEQ206" s="285"/>
      <c r="HER206" s="285"/>
      <c r="HES206" s="285"/>
      <c r="HET206" s="285"/>
      <c r="HEU206" s="285"/>
      <c r="HEV206" s="285"/>
      <c r="HEW206" s="285"/>
      <c r="HEX206" s="285"/>
      <c r="HEY206" s="285"/>
      <c r="HEZ206" s="285"/>
      <c r="HFA206" s="285"/>
      <c r="HFB206" s="285"/>
      <c r="HFC206" s="285"/>
      <c r="HFD206" s="285"/>
      <c r="HFE206" s="285"/>
      <c r="HFF206" s="285"/>
      <c r="HFG206" s="285"/>
      <c r="HFH206" s="285"/>
      <c r="HFI206" s="285"/>
      <c r="HFJ206" s="285"/>
      <c r="HFK206" s="285"/>
      <c r="HFL206" s="285"/>
      <c r="HFM206" s="285"/>
      <c r="HFN206" s="285"/>
      <c r="HFO206" s="285"/>
      <c r="HFP206" s="285"/>
      <c r="HFQ206" s="285"/>
      <c r="HFR206" s="285"/>
      <c r="HFS206" s="285"/>
      <c r="HFT206" s="285"/>
      <c r="HFU206" s="285"/>
      <c r="HFV206" s="285"/>
      <c r="HFW206" s="285"/>
      <c r="HFX206" s="285"/>
      <c r="HFY206" s="285"/>
      <c r="HFZ206" s="285"/>
      <c r="HGA206" s="285"/>
      <c r="HGB206" s="285"/>
      <c r="HGC206" s="285"/>
      <c r="HGD206" s="285"/>
      <c r="HGE206" s="285"/>
      <c r="HGF206" s="285"/>
      <c r="HGG206" s="285"/>
      <c r="HGH206" s="285"/>
      <c r="HGI206" s="285"/>
      <c r="HGJ206" s="285"/>
      <c r="HGK206" s="285"/>
      <c r="HGL206" s="285"/>
      <c r="HGM206" s="285"/>
      <c r="HGN206" s="285"/>
      <c r="HGO206" s="285"/>
      <c r="HGP206" s="285"/>
      <c r="HGQ206" s="285"/>
      <c r="HGR206" s="285"/>
      <c r="HGS206" s="285"/>
      <c r="HGT206" s="285"/>
      <c r="HGU206" s="285"/>
      <c r="HGV206" s="285"/>
      <c r="HGW206" s="285"/>
      <c r="HGX206" s="285"/>
      <c r="HGY206" s="285"/>
      <c r="HGZ206" s="285"/>
      <c r="HHA206" s="285"/>
      <c r="HHB206" s="285"/>
      <c r="HHC206" s="285"/>
      <c r="HHD206" s="285"/>
      <c r="HHE206" s="285"/>
      <c r="HHF206" s="285"/>
      <c r="HHG206" s="285"/>
      <c r="HHH206" s="285"/>
      <c r="HHI206" s="285"/>
      <c r="HHJ206" s="285"/>
      <c r="HHK206" s="285"/>
      <c r="HHL206" s="285"/>
      <c r="HHM206" s="285"/>
      <c r="HHN206" s="285"/>
      <c r="HHO206" s="285"/>
      <c r="HHP206" s="285"/>
      <c r="HHQ206" s="285"/>
      <c r="HHR206" s="285"/>
      <c r="HHS206" s="285"/>
      <c r="HHT206" s="285"/>
      <c r="HHU206" s="285"/>
      <c r="HHV206" s="285"/>
      <c r="HHW206" s="285"/>
      <c r="HHX206" s="285"/>
      <c r="HHY206" s="285"/>
      <c r="HHZ206" s="285"/>
      <c r="HIA206" s="285"/>
      <c r="HIB206" s="285"/>
      <c r="HIC206" s="285"/>
      <c r="HID206" s="285"/>
      <c r="HIE206" s="285"/>
      <c r="HIF206" s="285"/>
      <c r="HIG206" s="285"/>
      <c r="HIH206" s="285"/>
      <c r="HII206" s="285"/>
      <c r="HIJ206" s="285"/>
      <c r="HIK206" s="285"/>
      <c r="HIL206" s="285"/>
      <c r="HIM206" s="285"/>
      <c r="HIN206" s="285"/>
      <c r="HIO206" s="285"/>
      <c r="HIP206" s="285"/>
      <c r="HIQ206" s="285"/>
      <c r="HIR206" s="285"/>
      <c r="HIS206" s="285"/>
      <c r="HIT206" s="285"/>
      <c r="HIU206" s="285"/>
      <c r="HIV206" s="285"/>
      <c r="HIW206" s="285"/>
      <c r="HIX206" s="285"/>
      <c r="HIY206" s="285"/>
      <c r="HIZ206" s="285"/>
      <c r="HJA206" s="285"/>
      <c r="HJB206" s="285"/>
      <c r="HJC206" s="285"/>
      <c r="HJD206" s="285"/>
      <c r="HJE206" s="285"/>
      <c r="HJF206" s="285"/>
      <c r="HJG206" s="285"/>
      <c r="HJH206" s="285"/>
      <c r="HJI206" s="285"/>
      <c r="HJJ206" s="285"/>
      <c r="HJK206" s="285"/>
      <c r="HJL206" s="285"/>
      <c r="HJM206" s="285"/>
      <c r="HJN206" s="285"/>
      <c r="HJO206" s="285"/>
      <c r="HJP206" s="285"/>
      <c r="HJQ206" s="285"/>
      <c r="HJR206" s="285"/>
      <c r="HJS206" s="285"/>
      <c r="HJT206" s="285"/>
      <c r="HJU206" s="285"/>
      <c r="HJV206" s="285"/>
      <c r="HJW206" s="285"/>
      <c r="HJX206" s="285"/>
      <c r="HJY206" s="285"/>
      <c r="HJZ206" s="285"/>
      <c r="HKA206" s="285"/>
      <c r="HKB206" s="285"/>
      <c r="HKC206" s="285"/>
      <c r="HKD206" s="285"/>
      <c r="HKE206" s="285"/>
      <c r="HKF206" s="285"/>
      <c r="HKG206" s="285"/>
      <c r="HKH206" s="285"/>
      <c r="HKI206" s="285"/>
      <c r="HKJ206" s="285"/>
      <c r="HKK206" s="285"/>
      <c r="HKL206" s="285"/>
      <c r="HKM206" s="285"/>
      <c r="HKN206" s="285"/>
      <c r="HKO206" s="285"/>
      <c r="HKP206" s="285"/>
      <c r="HKQ206" s="285"/>
      <c r="HKR206" s="285"/>
      <c r="HKS206" s="285"/>
      <c r="HKT206" s="285"/>
      <c r="HKU206" s="285"/>
      <c r="HKV206" s="285"/>
      <c r="HKW206" s="285"/>
      <c r="HKX206" s="285"/>
      <c r="HKY206" s="285"/>
      <c r="HKZ206" s="285"/>
      <c r="HLA206" s="285"/>
      <c r="HLB206" s="285"/>
      <c r="HLC206" s="285"/>
      <c r="HLD206" s="285"/>
      <c r="HLE206" s="285"/>
      <c r="HLF206" s="285"/>
      <c r="HLG206" s="285"/>
      <c r="HLH206" s="285"/>
      <c r="HLI206" s="285"/>
      <c r="HLJ206" s="285"/>
      <c r="HLK206" s="285"/>
      <c r="HLL206" s="285"/>
      <c r="HLM206" s="285"/>
      <c r="HLN206" s="285"/>
      <c r="HLO206" s="285"/>
      <c r="HLP206" s="285"/>
      <c r="HLQ206" s="285"/>
      <c r="HLR206" s="285"/>
      <c r="HLS206" s="285"/>
      <c r="HLT206" s="285"/>
      <c r="HLU206" s="285"/>
      <c r="HLV206" s="285"/>
      <c r="HLW206" s="285"/>
      <c r="HLX206" s="285"/>
      <c r="HLY206" s="285"/>
      <c r="HLZ206" s="285"/>
      <c r="HMA206" s="285"/>
      <c r="HMB206" s="285"/>
      <c r="HMC206" s="285"/>
      <c r="HMD206" s="285"/>
      <c r="HME206" s="285"/>
      <c r="HMF206" s="285"/>
      <c r="HMG206" s="285"/>
      <c r="HMH206" s="285"/>
      <c r="HMI206" s="285"/>
      <c r="HMJ206" s="285"/>
      <c r="HMK206" s="285"/>
      <c r="HML206" s="285"/>
      <c r="HMM206" s="285"/>
      <c r="HMN206" s="285"/>
      <c r="HMO206" s="285"/>
      <c r="HMP206" s="285"/>
      <c r="HMQ206" s="285"/>
      <c r="HMR206" s="285"/>
      <c r="HMS206" s="285"/>
      <c r="HMT206" s="285"/>
      <c r="HMU206" s="285"/>
      <c r="HMV206" s="285"/>
      <c r="HMW206" s="285"/>
      <c r="HMX206" s="285"/>
      <c r="HMY206" s="285"/>
      <c r="HMZ206" s="285"/>
      <c r="HNA206" s="285"/>
      <c r="HNB206" s="285"/>
      <c r="HNC206" s="285"/>
      <c r="HND206" s="285"/>
      <c r="HNE206" s="285"/>
      <c r="HNF206" s="285"/>
      <c r="HNG206" s="285"/>
      <c r="HNH206" s="285"/>
      <c r="HNI206" s="285"/>
      <c r="HNJ206" s="285"/>
      <c r="HNK206" s="285"/>
      <c r="HNL206" s="285"/>
      <c r="HNM206" s="285"/>
      <c r="HNN206" s="285"/>
      <c r="HNO206" s="285"/>
      <c r="HNP206" s="285"/>
      <c r="HNQ206" s="285"/>
      <c r="HNR206" s="285"/>
      <c r="HNS206" s="285"/>
      <c r="HNT206" s="285"/>
      <c r="HNU206" s="285"/>
      <c r="HNV206" s="285"/>
      <c r="HNW206" s="285"/>
      <c r="HNX206" s="285"/>
      <c r="HNY206" s="285"/>
      <c r="HNZ206" s="285"/>
      <c r="HOA206" s="285"/>
      <c r="HOB206" s="285"/>
      <c r="HOC206" s="285"/>
      <c r="HOD206" s="285"/>
      <c r="HOE206" s="285"/>
      <c r="HOF206" s="285"/>
      <c r="HOG206" s="285"/>
      <c r="HOH206" s="285"/>
      <c r="HOI206" s="285"/>
      <c r="HOJ206" s="285"/>
      <c r="HOK206" s="285"/>
      <c r="HOL206" s="285"/>
      <c r="HOM206" s="285"/>
      <c r="HON206" s="285"/>
      <c r="HOO206" s="285"/>
      <c r="HOP206" s="285"/>
      <c r="HOQ206" s="285"/>
      <c r="HOR206" s="285"/>
      <c r="HOS206" s="285"/>
      <c r="HOT206" s="285"/>
      <c r="HOU206" s="285"/>
      <c r="HOV206" s="285"/>
      <c r="HOW206" s="285"/>
      <c r="HOX206" s="285"/>
      <c r="HOY206" s="285"/>
      <c r="HOZ206" s="285"/>
      <c r="HPA206" s="285"/>
      <c r="HPB206" s="285"/>
      <c r="HPC206" s="285"/>
      <c r="HPD206" s="285"/>
      <c r="HPE206" s="285"/>
      <c r="HPF206" s="285"/>
      <c r="HPG206" s="285"/>
      <c r="HPH206" s="285"/>
      <c r="HPI206" s="285"/>
      <c r="HPJ206" s="285"/>
      <c r="HPK206" s="285"/>
      <c r="HPL206" s="285"/>
      <c r="HPM206" s="285"/>
      <c r="HPN206" s="285"/>
      <c r="HPO206" s="285"/>
      <c r="HPP206" s="285"/>
      <c r="HPQ206" s="285"/>
      <c r="HPR206" s="285"/>
      <c r="HPS206" s="285"/>
      <c r="HPT206" s="285"/>
      <c r="HPU206" s="285"/>
      <c r="HPV206" s="285"/>
      <c r="HPW206" s="285"/>
      <c r="HPX206" s="285"/>
      <c r="HPY206" s="285"/>
      <c r="HPZ206" s="285"/>
      <c r="HQA206" s="285"/>
      <c r="HQB206" s="285"/>
      <c r="HQC206" s="285"/>
      <c r="HQD206" s="285"/>
      <c r="HQE206" s="285"/>
      <c r="HQF206" s="285"/>
      <c r="HQG206" s="285"/>
      <c r="HQH206" s="285"/>
      <c r="HQI206" s="285"/>
      <c r="HQJ206" s="285"/>
      <c r="HQK206" s="285"/>
      <c r="HQL206" s="285"/>
      <c r="HQM206" s="285"/>
      <c r="HQN206" s="285"/>
      <c r="HQO206" s="285"/>
      <c r="HQP206" s="285"/>
      <c r="HQQ206" s="285"/>
      <c r="HQR206" s="285"/>
      <c r="HQS206" s="285"/>
      <c r="HQT206" s="285"/>
      <c r="HQU206" s="285"/>
      <c r="HQV206" s="285"/>
      <c r="HQW206" s="285"/>
      <c r="HQX206" s="285"/>
      <c r="HQY206" s="285"/>
      <c r="HQZ206" s="285"/>
      <c r="HRA206" s="285"/>
      <c r="HRB206" s="285"/>
      <c r="HRC206" s="285"/>
      <c r="HRD206" s="285"/>
      <c r="HRE206" s="285"/>
      <c r="HRF206" s="285"/>
      <c r="HRG206" s="285"/>
      <c r="HRH206" s="285"/>
      <c r="HRI206" s="285"/>
      <c r="HRJ206" s="285"/>
      <c r="HRK206" s="285"/>
      <c r="HRL206" s="285"/>
      <c r="HRM206" s="285"/>
      <c r="HRN206" s="285"/>
      <c r="HRO206" s="285"/>
      <c r="HRP206" s="285"/>
      <c r="HRQ206" s="285"/>
      <c r="HRR206" s="285"/>
      <c r="HRS206" s="285"/>
      <c r="HRT206" s="285"/>
      <c r="HRU206" s="285"/>
      <c r="HRV206" s="285"/>
      <c r="HRW206" s="285"/>
      <c r="HRX206" s="285"/>
      <c r="HRY206" s="285"/>
      <c r="HRZ206" s="285"/>
      <c r="HSA206" s="285"/>
      <c r="HSB206" s="285"/>
      <c r="HSC206" s="285"/>
      <c r="HSD206" s="285"/>
      <c r="HSE206" s="285"/>
      <c r="HSF206" s="285"/>
      <c r="HSG206" s="285"/>
      <c r="HSH206" s="285"/>
      <c r="HSI206" s="285"/>
      <c r="HSJ206" s="285"/>
      <c r="HSK206" s="285"/>
      <c r="HSL206" s="285"/>
      <c r="HSM206" s="285"/>
      <c r="HSN206" s="285"/>
      <c r="HSO206" s="285"/>
      <c r="HSP206" s="285"/>
      <c r="HSQ206" s="285"/>
      <c r="HSR206" s="285"/>
      <c r="HSS206" s="285"/>
      <c r="HST206" s="285"/>
      <c r="HSU206" s="285"/>
      <c r="HSV206" s="285"/>
      <c r="HSW206" s="285"/>
      <c r="HSX206" s="285"/>
      <c r="HSY206" s="285"/>
      <c r="HSZ206" s="285"/>
      <c r="HTA206" s="285"/>
      <c r="HTB206" s="285"/>
      <c r="HTC206" s="285"/>
      <c r="HTD206" s="285"/>
      <c r="HTE206" s="285"/>
      <c r="HTF206" s="285"/>
      <c r="HTG206" s="285"/>
      <c r="HTH206" s="285"/>
      <c r="HTI206" s="285"/>
      <c r="HTJ206" s="285"/>
      <c r="HTK206" s="285"/>
      <c r="HTL206" s="285"/>
      <c r="HTM206" s="285"/>
      <c r="HTN206" s="285"/>
      <c r="HTO206" s="285"/>
      <c r="HTP206" s="285"/>
      <c r="HTQ206" s="285"/>
      <c r="HTR206" s="285"/>
      <c r="HTS206" s="285"/>
      <c r="HTT206" s="285"/>
      <c r="HTU206" s="285"/>
      <c r="HTV206" s="285"/>
      <c r="HTW206" s="285"/>
      <c r="HTX206" s="285"/>
      <c r="HTY206" s="285"/>
      <c r="HTZ206" s="285"/>
      <c r="HUA206" s="285"/>
      <c r="HUB206" s="285"/>
      <c r="HUC206" s="285"/>
      <c r="HUD206" s="285"/>
      <c r="HUE206" s="285"/>
      <c r="HUF206" s="285"/>
      <c r="HUG206" s="285"/>
      <c r="HUH206" s="285"/>
      <c r="HUI206" s="285"/>
      <c r="HUJ206" s="285"/>
      <c r="HUK206" s="285"/>
      <c r="HUL206" s="285"/>
      <c r="HUM206" s="285"/>
      <c r="HUN206" s="285"/>
      <c r="HUO206" s="285"/>
      <c r="HUP206" s="285"/>
      <c r="HUQ206" s="285"/>
      <c r="HUR206" s="285"/>
      <c r="HUS206" s="285"/>
      <c r="HUT206" s="285"/>
      <c r="HUU206" s="285"/>
      <c r="HUV206" s="285"/>
      <c r="HUW206" s="285"/>
      <c r="HUX206" s="285"/>
      <c r="HUY206" s="285"/>
      <c r="HUZ206" s="285"/>
      <c r="HVA206" s="285"/>
      <c r="HVB206" s="285"/>
      <c r="HVC206" s="285"/>
      <c r="HVD206" s="285"/>
      <c r="HVE206" s="285"/>
      <c r="HVF206" s="285"/>
      <c r="HVG206" s="285"/>
      <c r="HVH206" s="285"/>
      <c r="HVI206" s="285"/>
      <c r="HVJ206" s="285"/>
      <c r="HVK206" s="285"/>
      <c r="HVL206" s="285"/>
      <c r="HVM206" s="285"/>
      <c r="HVN206" s="285"/>
      <c r="HVO206" s="285"/>
      <c r="HVP206" s="285"/>
      <c r="HVQ206" s="285"/>
      <c r="HVR206" s="285"/>
      <c r="HVS206" s="285"/>
      <c r="HVT206" s="285"/>
      <c r="HVU206" s="285"/>
      <c r="HVV206" s="285"/>
      <c r="HVW206" s="285"/>
      <c r="HVX206" s="285"/>
      <c r="HVY206" s="285"/>
      <c r="HVZ206" s="285"/>
      <c r="HWA206" s="285"/>
      <c r="HWB206" s="285"/>
      <c r="HWC206" s="285"/>
      <c r="HWD206" s="285"/>
      <c r="HWE206" s="285"/>
      <c r="HWF206" s="285"/>
      <c r="HWG206" s="285"/>
      <c r="HWH206" s="285"/>
      <c r="HWI206" s="285"/>
      <c r="HWJ206" s="285"/>
      <c r="HWK206" s="285"/>
      <c r="HWL206" s="285"/>
      <c r="HWM206" s="285"/>
      <c r="HWN206" s="285"/>
      <c r="HWO206" s="285"/>
      <c r="HWP206" s="285"/>
      <c r="HWQ206" s="285"/>
      <c r="HWR206" s="285"/>
      <c r="HWS206" s="285"/>
      <c r="HWT206" s="285"/>
      <c r="HWU206" s="285"/>
      <c r="HWV206" s="285"/>
      <c r="HWW206" s="285"/>
      <c r="HWX206" s="285"/>
      <c r="HWY206" s="285"/>
      <c r="HWZ206" s="285"/>
      <c r="HXA206" s="285"/>
      <c r="HXB206" s="285"/>
      <c r="HXC206" s="285"/>
      <c r="HXD206" s="285"/>
      <c r="HXE206" s="285"/>
      <c r="HXF206" s="285"/>
      <c r="HXG206" s="285"/>
      <c r="HXH206" s="285"/>
      <c r="HXI206" s="285"/>
      <c r="HXJ206" s="285"/>
      <c r="HXK206" s="285"/>
      <c r="HXL206" s="285"/>
      <c r="HXM206" s="285"/>
      <c r="HXN206" s="285"/>
      <c r="HXO206" s="285"/>
      <c r="HXP206" s="285"/>
      <c r="HXQ206" s="285"/>
      <c r="HXR206" s="285"/>
      <c r="HXS206" s="285"/>
      <c r="HXT206" s="285"/>
      <c r="HXU206" s="285"/>
      <c r="HXV206" s="285"/>
      <c r="HXW206" s="285"/>
      <c r="HXX206" s="285"/>
      <c r="HXY206" s="285"/>
      <c r="HXZ206" s="285"/>
      <c r="HYA206" s="285"/>
      <c r="HYB206" s="285"/>
      <c r="HYC206" s="285"/>
      <c r="HYD206" s="285"/>
      <c r="HYE206" s="285"/>
      <c r="HYF206" s="285"/>
      <c r="HYG206" s="285"/>
      <c r="HYH206" s="285"/>
      <c r="HYI206" s="285"/>
      <c r="HYJ206" s="285"/>
      <c r="HYK206" s="285"/>
      <c r="HYL206" s="285"/>
      <c r="HYM206" s="285"/>
      <c r="HYN206" s="285"/>
      <c r="HYO206" s="285"/>
      <c r="HYP206" s="285"/>
      <c r="HYQ206" s="285"/>
      <c r="HYR206" s="285"/>
      <c r="HYS206" s="285"/>
      <c r="HYT206" s="285"/>
      <c r="HYU206" s="285"/>
      <c r="HYV206" s="285"/>
      <c r="HYW206" s="285"/>
      <c r="HYX206" s="285"/>
      <c r="HYY206" s="285"/>
      <c r="HYZ206" s="285"/>
      <c r="HZA206" s="285"/>
      <c r="HZB206" s="285"/>
      <c r="HZC206" s="285"/>
      <c r="HZD206" s="285"/>
      <c r="HZE206" s="285"/>
      <c r="HZF206" s="285"/>
      <c r="HZG206" s="285"/>
      <c r="HZH206" s="285"/>
      <c r="HZI206" s="285"/>
      <c r="HZJ206" s="285"/>
      <c r="HZK206" s="285"/>
      <c r="HZL206" s="285"/>
      <c r="HZM206" s="285"/>
      <c r="HZN206" s="285"/>
      <c r="HZO206" s="285"/>
      <c r="HZP206" s="285"/>
      <c r="HZQ206" s="285"/>
      <c r="HZR206" s="285"/>
      <c r="HZS206" s="285"/>
      <c r="HZT206" s="285"/>
      <c r="HZU206" s="285"/>
      <c r="HZV206" s="285"/>
      <c r="HZW206" s="285"/>
      <c r="HZX206" s="285"/>
      <c r="HZY206" s="285"/>
      <c r="HZZ206" s="285"/>
      <c r="IAA206" s="285"/>
      <c r="IAB206" s="285"/>
      <c r="IAC206" s="285"/>
      <c r="IAD206" s="285"/>
      <c r="IAE206" s="285"/>
      <c r="IAF206" s="285"/>
      <c r="IAG206" s="285"/>
      <c r="IAH206" s="285"/>
      <c r="IAI206" s="285"/>
      <c r="IAJ206" s="285"/>
      <c r="IAK206" s="285"/>
      <c r="IAL206" s="285"/>
      <c r="IAM206" s="285"/>
      <c r="IAN206" s="285"/>
      <c r="IAO206" s="285"/>
      <c r="IAP206" s="285"/>
      <c r="IAQ206" s="285"/>
      <c r="IAR206" s="285"/>
      <c r="IAS206" s="285"/>
      <c r="IAT206" s="285"/>
      <c r="IAU206" s="285"/>
      <c r="IAV206" s="285"/>
      <c r="IAW206" s="285"/>
      <c r="IAX206" s="285"/>
      <c r="IAY206" s="285"/>
      <c r="IAZ206" s="285"/>
      <c r="IBA206" s="285"/>
      <c r="IBB206" s="285"/>
      <c r="IBC206" s="285"/>
      <c r="IBD206" s="285"/>
      <c r="IBE206" s="285"/>
      <c r="IBF206" s="285"/>
      <c r="IBG206" s="285"/>
      <c r="IBH206" s="285"/>
      <c r="IBI206" s="285"/>
      <c r="IBJ206" s="285"/>
      <c r="IBK206" s="285"/>
      <c r="IBL206" s="285"/>
      <c r="IBM206" s="285"/>
      <c r="IBN206" s="285"/>
      <c r="IBO206" s="285"/>
      <c r="IBP206" s="285"/>
      <c r="IBQ206" s="285"/>
      <c r="IBR206" s="285"/>
      <c r="IBS206" s="285"/>
      <c r="IBT206" s="285"/>
      <c r="IBU206" s="285"/>
      <c r="IBV206" s="285"/>
      <c r="IBW206" s="285"/>
      <c r="IBX206" s="285"/>
      <c r="IBY206" s="285"/>
      <c r="IBZ206" s="285"/>
      <c r="ICA206" s="285"/>
      <c r="ICB206" s="285"/>
      <c r="ICC206" s="285"/>
      <c r="ICD206" s="285"/>
      <c r="ICE206" s="285"/>
      <c r="ICF206" s="285"/>
      <c r="ICG206" s="285"/>
      <c r="ICH206" s="285"/>
      <c r="ICI206" s="285"/>
      <c r="ICJ206" s="285"/>
      <c r="ICK206" s="285"/>
      <c r="ICL206" s="285"/>
      <c r="ICM206" s="285"/>
      <c r="ICN206" s="285"/>
      <c r="ICO206" s="285"/>
      <c r="ICP206" s="285"/>
      <c r="ICQ206" s="285"/>
      <c r="ICR206" s="285"/>
      <c r="ICS206" s="285"/>
      <c r="ICT206" s="285"/>
      <c r="ICU206" s="285"/>
      <c r="ICV206" s="285"/>
      <c r="ICW206" s="285"/>
      <c r="ICX206" s="285"/>
      <c r="ICY206" s="285"/>
      <c r="ICZ206" s="285"/>
      <c r="IDA206" s="285"/>
      <c r="IDB206" s="285"/>
      <c r="IDC206" s="285"/>
      <c r="IDD206" s="285"/>
      <c r="IDE206" s="285"/>
      <c r="IDF206" s="285"/>
      <c r="IDG206" s="285"/>
      <c r="IDH206" s="285"/>
      <c r="IDI206" s="285"/>
      <c r="IDJ206" s="285"/>
      <c r="IDK206" s="285"/>
      <c r="IDL206" s="285"/>
      <c r="IDM206" s="285"/>
      <c r="IDN206" s="285"/>
      <c r="IDO206" s="285"/>
      <c r="IDP206" s="285"/>
      <c r="IDQ206" s="285"/>
      <c r="IDR206" s="285"/>
      <c r="IDS206" s="285"/>
      <c r="IDT206" s="285"/>
      <c r="IDU206" s="285"/>
      <c r="IDV206" s="285"/>
      <c r="IDW206" s="285"/>
      <c r="IDX206" s="285"/>
      <c r="IDY206" s="285"/>
      <c r="IDZ206" s="285"/>
      <c r="IEA206" s="285"/>
      <c r="IEB206" s="285"/>
      <c r="IEC206" s="285"/>
      <c r="IED206" s="285"/>
      <c r="IEE206" s="285"/>
      <c r="IEF206" s="285"/>
      <c r="IEG206" s="285"/>
      <c r="IEH206" s="285"/>
      <c r="IEI206" s="285"/>
      <c r="IEJ206" s="285"/>
      <c r="IEK206" s="285"/>
      <c r="IEL206" s="285"/>
      <c r="IEM206" s="285"/>
      <c r="IEN206" s="285"/>
      <c r="IEO206" s="285"/>
      <c r="IEP206" s="285"/>
      <c r="IEQ206" s="285"/>
      <c r="IER206" s="285"/>
      <c r="IES206" s="285"/>
      <c r="IET206" s="285"/>
      <c r="IEU206" s="285"/>
      <c r="IEV206" s="285"/>
      <c r="IEW206" s="285"/>
      <c r="IEX206" s="285"/>
      <c r="IEY206" s="285"/>
      <c r="IEZ206" s="285"/>
      <c r="IFA206" s="285"/>
      <c r="IFB206" s="285"/>
      <c r="IFC206" s="285"/>
      <c r="IFD206" s="285"/>
      <c r="IFE206" s="285"/>
      <c r="IFF206" s="285"/>
      <c r="IFG206" s="285"/>
      <c r="IFH206" s="285"/>
      <c r="IFI206" s="285"/>
      <c r="IFJ206" s="285"/>
      <c r="IFK206" s="285"/>
      <c r="IFL206" s="285"/>
      <c r="IFM206" s="285"/>
      <c r="IFN206" s="285"/>
      <c r="IFO206" s="285"/>
      <c r="IFP206" s="285"/>
      <c r="IFQ206" s="285"/>
      <c r="IFR206" s="285"/>
      <c r="IFS206" s="285"/>
      <c r="IFT206" s="285"/>
      <c r="IFU206" s="285"/>
      <c r="IFV206" s="285"/>
      <c r="IFW206" s="285"/>
      <c r="IFX206" s="285"/>
      <c r="IFY206" s="285"/>
      <c r="IFZ206" s="285"/>
      <c r="IGA206" s="285"/>
      <c r="IGB206" s="285"/>
      <c r="IGC206" s="285"/>
      <c r="IGD206" s="285"/>
      <c r="IGE206" s="285"/>
      <c r="IGF206" s="285"/>
      <c r="IGG206" s="285"/>
      <c r="IGH206" s="285"/>
      <c r="IGI206" s="285"/>
      <c r="IGJ206" s="285"/>
      <c r="IGK206" s="285"/>
      <c r="IGL206" s="285"/>
      <c r="IGM206" s="285"/>
      <c r="IGN206" s="285"/>
      <c r="IGO206" s="285"/>
      <c r="IGP206" s="285"/>
      <c r="IGQ206" s="285"/>
      <c r="IGR206" s="285"/>
      <c r="IGS206" s="285"/>
      <c r="IGT206" s="285"/>
      <c r="IGU206" s="285"/>
      <c r="IGV206" s="285"/>
      <c r="IGW206" s="285"/>
      <c r="IGX206" s="285"/>
      <c r="IGY206" s="285"/>
      <c r="IGZ206" s="285"/>
      <c r="IHA206" s="285"/>
      <c r="IHB206" s="285"/>
      <c r="IHC206" s="285"/>
      <c r="IHD206" s="285"/>
      <c r="IHE206" s="285"/>
      <c r="IHF206" s="285"/>
      <c r="IHG206" s="285"/>
      <c r="IHH206" s="285"/>
      <c r="IHI206" s="285"/>
      <c r="IHJ206" s="285"/>
      <c r="IHK206" s="285"/>
      <c r="IHL206" s="285"/>
      <c r="IHM206" s="285"/>
      <c r="IHN206" s="285"/>
      <c r="IHO206" s="285"/>
      <c r="IHP206" s="285"/>
      <c r="IHQ206" s="285"/>
      <c r="IHR206" s="285"/>
      <c r="IHS206" s="285"/>
      <c r="IHT206" s="285"/>
      <c r="IHU206" s="285"/>
      <c r="IHV206" s="285"/>
      <c r="IHW206" s="285"/>
      <c r="IHX206" s="285"/>
      <c r="IHY206" s="285"/>
      <c r="IHZ206" s="285"/>
      <c r="IIA206" s="285"/>
      <c r="IIB206" s="285"/>
      <c r="IIC206" s="285"/>
      <c r="IID206" s="285"/>
      <c r="IIE206" s="285"/>
      <c r="IIF206" s="285"/>
      <c r="IIG206" s="285"/>
      <c r="IIH206" s="285"/>
      <c r="III206" s="285"/>
      <c r="IIJ206" s="285"/>
      <c r="IIK206" s="285"/>
      <c r="IIL206" s="285"/>
      <c r="IIM206" s="285"/>
      <c r="IIN206" s="285"/>
      <c r="IIO206" s="285"/>
      <c r="IIP206" s="285"/>
      <c r="IIQ206" s="285"/>
      <c r="IIR206" s="285"/>
      <c r="IIS206" s="285"/>
      <c r="IIT206" s="285"/>
      <c r="IIU206" s="285"/>
      <c r="IIV206" s="285"/>
      <c r="IIW206" s="285"/>
      <c r="IIX206" s="285"/>
      <c r="IIY206" s="285"/>
      <c r="IIZ206" s="285"/>
      <c r="IJA206" s="285"/>
      <c r="IJB206" s="285"/>
      <c r="IJC206" s="285"/>
      <c r="IJD206" s="285"/>
      <c r="IJE206" s="285"/>
      <c r="IJF206" s="285"/>
      <c r="IJG206" s="285"/>
      <c r="IJH206" s="285"/>
      <c r="IJI206" s="285"/>
      <c r="IJJ206" s="285"/>
      <c r="IJK206" s="285"/>
      <c r="IJL206" s="285"/>
      <c r="IJM206" s="285"/>
      <c r="IJN206" s="285"/>
      <c r="IJO206" s="285"/>
      <c r="IJP206" s="285"/>
      <c r="IJQ206" s="285"/>
      <c r="IJR206" s="285"/>
      <c r="IJS206" s="285"/>
      <c r="IJT206" s="285"/>
      <c r="IJU206" s="285"/>
      <c r="IJV206" s="285"/>
      <c r="IJW206" s="285"/>
      <c r="IJX206" s="285"/>
      <c r="IJY206" s="285"/>
      <c r="IJZ206" s="285"/>
      <c r="IKA206" s="285"/>
      <c r="IKB206" s="285"/>
      <c r="IKC206" s="285"/>
      <c r="IKD206" s="285"/>
      <c r="IKE206" s="285"/>
      <c r="IKF206" s="285"/>
      <c r="IKG206" s="285"/>
      <c r="IKH206" s="285"/>
      <c r="IKI206" s="285"/>
      <c r="IKJ206" s="285"/>
      <c r="IKK206" s="285"/>
      <c r="IKL206" s="285"/>
      <c r="IKM206" s="285"/>
      <c r="IKN206" s="285"/>
      <c r="IKO206" s="285"/>
      <c r="IKP206" s="285"/>
      <c r="IKQ206" s="285"/>
      <c r="IKR206" s="285"/>
      <c r="IKS206" s="285"/>
      <c r="IKT206" s="285"/>
      <c r="IKU206" s="285"/>
      <c r="IKV206" s="285"/>
      <c r="IKW206" s="285"/>
      <c r="IKX206" s="285"/>
      <c r="IKY206" s="285"/>
      <c r="IKZ206" s="285"/>
      <c r="ILA206" s="285"/>
      <c r="ILB206" s="285"/>
      <c r="ILC206" s="285"/>
      <c r="ILD206" s="285"/>
      <c r="ILE206" s="285"/>
      <c r="ILF206" s="285"/>
      <c r="ILG206" s="285"/>
      <c r="ILH206" s="285"/>
      <c r="ILI206" s="285"/>
      <c r="ILJ206" s="285"/>
      <c r="ILK206" s="285"/>
      <c r="ILL206" s="285"/>
      <c r="ILM206" s="285"/>
      <c r="ILN206" s="285"/>
      <c r="ILO206" s="285"/>
      <c r="ILP206" s="285"/>
      <c r="ILQ206" s="285"/>
      <c r="ILR206" s="285"/>
      <c r="ILS206" s="285"/>
      <c r="ILT206" s="285"/>
      <c r="ILU206" s="285"/>
      <c r="ILV206" s="285"/>
      <c r="ILW206" s="285"/>
      <c r="ILX206" s="285"/>
      <c r="ILY206" s="285"/>
      <c r="ILZ206" s="285"/>
      <c r="IMA206" s="285"/>
      <c r="IMB206" s="285"/>
      <c r="IMC206" s="285"/>
      <c r="IMD206" s="285"/>
      <c r="IME206" s="285"/>
      <c r="IMF206" s="285"/>
      <c r="IMG206" s="285"/>
      <c r="IMH206" s="285"/>
      <c r="IMI206" s="285"/>
      <c r="IMJ206" s="285"/>
      <c r="IMK206" s="285"/>
      <c r="IML206" s="285"/>
      <c r="IMM206" s="285"/>
      <c r="IMN206" s="285"/>
      <c r="IMO206" s="285"/>
      <c r="IMP206" s="285"/>
      <c r="IMQ206" s="285"/>
      <c r="IMR206" s="285"/>
      <c r="IMS206" s="285"/>
      <c r="IMT206" s="285"/>
      <c r="IMU206" s="285"/>
      <c r="IMV206" s="285"/>
      <c r="IMW206" s="285"/>
      <c r="IMX206" s="285"/>
      <c r="IMY206" s="285"/>
      <c r="IMZ206" s="285"/>
      <c r="INA206" s="285"/>
      <c r="INB206" s="285"/>
      <c r="INC206" s="285"/>
      <c r="IND206" s="285"/>
      <c r="INE206" s="285"/>
      <c r="INF206" s="285"/>
      <c r="ING206" s="285"/>
      <c r="INH206" s="285"/>
      <c r="INI206" s="285"/>
      <c r="INJ206" s="285"/>
      <c r="INK206" s="285"/>
      <c r="INL206" s="285"/>
      <c r="INM206" s="285"/>
      <c r="INN206" s="285"/>
      <c r="INO206" s="285"/>
      <c r="INP206" s="285"/>
      <c r="INQ206" s="285"/>
      <c r="INR206" s="285"/>
      <c r="INS206" s="285"/>
      <c r="INT206" s="285"/>
      <c r="INU206" s="285"/>
      <c r="INV206" s="285"/>
      <c r="INW206" s="285"/>
      <c r="INX206" s="285"/>
      <c r="INY206" s="285"/>
      <c r="INZ206" s="285"/>
      <c r="IOA206" s="285"/>
      <c r="IOB206" s="285"/>
      <c r="IOC206" s="285"/>
      <c r="IOD206" s="285"/>
      <c r="IOE206" s="285"/>
      <c r="IOF206" s="285"/>
      <c r="IOG206" s="285"/>
      <c r="IOH206" s="285"/>
      <c r="IOI206" s="285"/>
      <c r="IOJ206" s="285"/>
      <c r="IOK206" s="285"/>
      <c r="IOL206" s="285"/>
      <c r="IOM206" s="285"/>
      <c r="ION206" s="285"/>
      <c r="IOO206" s="285"/>
      <c r="IOP206" s="285"/>
      <c r="IOQ206" s="285"/>
      <c r="IOR206" s="285"/>
      <c r="IOS206" s="285"/>
      <c r="IOT206" s="285"/>
      <c r="IOU206" s="285"/>
      <c r="IOV206" s="285"/>
      <c r="IOW206" s="285"/>
      <c r="IOX206" s="285"/>
      <c r="IOY206" s="285"/>
      <c r="IOZ206" s="285"/>
      <c r="IPA206" s="285"/>
      <c r="IPB206" s="285"/>
      <c r="IPC206" s="285"/>
      <c r="IPD206" s="285"/>
      <c r="IPE206" s="285"/>
      <c r="IPF206" s="285"/>
      <c r="IPG206" s="285"/>
      <c r="IPH206" s="285"/>
      <c r="IPI206" s="285"/>
      <c r="IPJ206" s="285"/>
      <c r="IPK206" s="285"/>
      <c r="IPL206" s="285"/>
      <c r="IPM206" s="285"/>
      <c r="IPN206" s="285"/>
      <c r="IPO206" s="285"/>
      <c r="IPP206" s="285"/>
      <c r="IPQ206" s="285"/>
      <c r="IPR206" s="285"/>
      <c r="IPS206" s="285"/>
      <c r="IPT206" s="285"/>
      <c r="IPU206" s="285"/>
      <c r="IPV206" s="285"/>
      <c r="IPW206" s="285"/>
      <c r="IPX206" s="285"/>
      <c r="IPY206" s="285"/>
      <c r="IPZ206" s="285"/>
      <c r="IQA206" s="285"/>
      <c r="IQB206" s="285"/>
      <c r="IQC206" s="285"/>
      <c r="IQD206" s="285"/>
      <c r="IQE206" s="285"/>
      <c r="IQF206" s="285"/>
      <c r="IQG206" s="285"/>
      <c r="IQH206" s="285"/>
      <c r="IQI206" s="285"/>
      <c r="IQJ206" s="285"/>
      <c r="IQK206" s="285"/>
      <c r="IQL206" s="285"/>
      <c r="IQM206" s="285"/>
      <c r="IQN206" s="285"/>
      <c r="IQO206" s="285"/>
      <c r="IQP206" s="285"/>
      <c r="IQQ206" s="285"/>
      <c r="IQR206" s="285"/>
      <c r="IQS206" s="285"/>
      <c r="IQT206" s="285"/>
      <c r="IQU206" s="285"/>
      <c r="IQV206" s="285"/>
      <c r="IQW206" s="285"/>
      <c r="IQX206" s="285"/>
      <c r="IQY206" s="285"/>
      <c r="IQZ206" s="285"/>
      <c r="IRA206" s="285"/>
      <c r="IRB206" s="285"/>
      <c r="IRC206" s="285"/>
      <c r="IRD206" s="285"/>
      <c r="IRE206" s="285"/>
      <c r="IRF206" s="285"/>
      <c r="IRG206" s="285"/>
      <c r="IRH206" s="285"/>
      <c r="IRI206" s="285"/>
      <c r="IRJ206" s="285"/>
      <c r="IRK206" s="285"/>
      <c r="IRL206" s="285"/>
      <c r="IRM206" s="285"/>
      <c r="IRN206" s="285"/>
      <c r="IRO206" s="285"/>
      <c r="IRP206" s="285"/>
      <c r="IRQ206" s="285"/>
      <c r="IRR206" s="285"/>
      <c r="IRS206" s="285"/>
      <c r="IRT206" s="285"/>
      <c r="IRU206" s="285"/>
      <c r="IRV206" s="285"/>
      <c r="IRW206" s="285"/>
      <c r="IRX206" s="285"/>
      <c r="IRY206" s="285"/>
      <c r="IRZ206" s="285"/>
      <c r="ISA206" s="285"/>
      <c r="ISB206" s="285"/>
      <c r="ISC206" s="285"/>
      <c r="ISD206" s="285"/>
      <c r="ISE206" s="285"/>
      <c r="ISF206" s="285"/>
      <c r="ISG206" s="285"/>
      <c r="ISH206" s="285"/>
      <c r="ISI206" s="285"/>
      <c r="ISJ206" s="285"/>
      <c r="ISK206" s="285"/>
      <c r="ISL206" s="285"/>
      <c r="ISM206" s="285"/>
      <c r="ISN206" s="285"/>
      <c r="ISO206" s="285"/>
      <c r="ISP206" s="285"/>
      <c r="ISQ206" s="285"/>
      <c r="ISR206" s="285"/>
      <c r="ISS206" s="285"/>
      <c r="IST206" s="285"/>
      <c r="ISU206" s="285"/>
      <c r="ISV206" s="285"/>
      <c r="ISW206" s="285"/>
      <c r="ISX206" s="285"/>
      <c r="ISY206" s="285"/>
      <c r="ISZ206" s="285"/>
      <c r="ITA206" s="285"/>
      <c r="ITB206" s="285"/>
      <c r="ITC206" s="285"/>
      <c r="ITD206" s="285"/>
      <c r="ITE206" s="285"/>
      <c r="ITF206" s="285"/>
      <c r="ITG206" s="285"/>
      <c r="ITH206" s="285"/>
      <c r="ITI206" s="285"/>
      <c r="ITJ206" s="285"/>
      <c r="ITK206" s="285"/>
      <c r="ITL206" s="285"/>
      <c r="ITM206" s="285"/>
      <c r="ITN206" s="285"/>
      <c r="ITO206" s="285"/>
      <c r="ITP206" s="285"/>
      <c r="ITQ206" s="285"/>
      <c r="ITR206" s="285"/>
      <c r="ITS206" s="285"/>
      <c r="ITT206" s="285"/>
      <c r="ITU206" s="285"/>
      <c r="ITV206" s="285"/>
      <c r="ITW206" s="285"/>
      <c r="ITX206" s="285"/>
      <c r="ITY206" s="285"/>
      <c r="ITZ206" s="285"/>
      <c r="IUA206" s="285"/>
      <c r="IUB206" s="285"/>
      <c r="IUC206" s="285"/>
      <c r="IUD206" s="285"/>
      <c r="IUE206" s="285"/>
      <c r="IUF206" s="285"/>
      <c r="IUG206" s="285"/>
      <c r="IUH206" s="285"/>
      <c r="IUI206" s="285"/>
      <c r="IUJ206" s="285"/>
      <c r="IUK206" s="285"/>
      <c r="IUL206" s="285"/>
      <c r="IUM206" s="285"/>
      <c r="IUN206" s="285"/>
      <c r="IUO206" s="285"/>
      <c r="IUP206" s="285"/>
      <c r="IUQ206" s="285"/>
      <c r="IUR206" s="285"/>
      <c r="IUS206" s="285"/>
      <c r="IUT206" s="285"/>
      <c r="IUU206" s="285"/>
      <c r="IUV206" s="285"/>
      <c r="IUW206" s="285"/>
      <c r="IUX206" s="285"/>
      <c r="IUY206" s="285"/>
      <c r="IUZ206" s="285"/>
      <c r="IVA206" s="285"/>
      <c r="IVB206" s="285"/>
      <c r="IVC206" s="285"/>
      <c r="IVD206" s="285"/>
      <c r="IVE206" s="285"/>
      <c r="IVF206" s="285"/>
      <c r="IVG206" s="285"/>
      <c r="IVH206" s="285"/>
      <c r="IVI206" s="285"/>
      <c r="IVJ206" s="285"/>
      <c r="IVK206" s="285"/>
      <c r="IVL206" s="285"/>
      <c r="IVM206" s="285"/>
      <c r="IVN206" s="285"/>
      <c r="IVO206" s="285"/>
      <c r="IVP206" s="285"/>
      <c r="IVQ206" s="285"/>
      <c r="IVR206" s="285"/>
      <c r="IVS206" s="285"/>
      <c r="IVT206" s="285"/>
      <c r="IVU206" s="285"/>
      <c r="IVV206" s="285"/>
      <c r="IVW206" s="285"/>
      <c r="IVX206" s="285"/>
      <c r="IVY206" s="285"/>
      <c r="IVZ206" s="285"/>
      <c r="IWA206" s="285"/>
      <c r="IWB206" s="285"/>
      <c r="IWC206" s="285"/>
      <c r="IWD206" s="285"/>
      <c r="IWE206" s="285"/>
      <c r="IWF206" s="285"/>
      <c r="IWG206" s="285"/>
      <c r="IWH206" s="285"/>
      <c r="IWI206" s="285"/>
      <c r="IWJ206" s="285"/>
      <c r="IWK206" s="285"/>
      <c r="IWL206" s="285"/>
      <c r="IWM206" s="285"/>
      <c r="IWN206" s="285"/>
      <c r="IWO206" s="285"/>
      <c r="IWP206" s="285"/>
      <c r="IWQ206" s="285"/>
      <c r="IWR206" s="285"/>
      <c r="IWS206" s="285"/>
      <c r="IWT206" s="285"/>
      <c r="IWU206" s="285"/>
      <c r="IWV206" s="285"/>
      <c r="IWW206" s="285"/>
      <c r="IWX206" s="285"/>
      <c r="IWY206" s="285"/>
      <c r="IWZ206" s="285"/>
      <c r="IXA206" s="285"/>
      <c r="IXB206" s="285"/>
      <c r="IXC206" s="285"/>
      <c r="IXD206" s="285"/>
      <c r="IXE206" s="285"/>
      <c r="IXF206" s="285"/>
      <c r="IXG206" s="285"/>
      <c r="IXH206" s="285"/>
      <c r="IXI206" s="285"/>
      <c r="IXJ206" s="285"/>
      <c r="IXK206" s="285"/>
      <c r="IXL206" s="285"/>
      <c r="IXM206" s="285"/>
      <c r="IXN206" s="285"/>
      <c r="IXO206" s="285"/>
      <c r="IXP206" s="285"/>
      <c r="IXQ206" s="285"/>
      <c r="IXR206" s="285"/>
      <c r="IXS206" s="285"/>
      <c r="IXT206" s="285"/>
      <c r="IXU206" s="285"/>
      <c r="IXV206" s="285"/>
      <c r="IXW206" s="285"/>
      <c r="IXX206" s="285"/>
      <c r="IXY206" s="285"/>
      <c r="IXZ206" s="285"/>
      <c r="IYA206" s="285"/>
      <c r="IYB206" s="285"/>
      <c r="IYC206" s="285"/>
      <c r="IYD206" s="285"/>
      <c r="IYE206" s="285"/>
      <c r="IYF206" s="285"/>
      <c r="IYG206" s="285"/>
      <c r="IYH206" s="285"/>
      <c r="IYI206" s="285"/>
      <c r="IYJ206" s="285"/>
      <c r="IYK206" s="285"/>
      <c r="IYL206" s="285"/>
      <c r="IYM206" s="285"/>
      <c r="IYN206" s="285"/>
      <c r="IYO206" s="285"/>
      <c r="IYP206" s="285"/>
      <c r="IYQ206" s="285"/>
      <c r="IYR206" s="285"/>
      <c r="IYS206" s="285"/>
      <c r="IYT206" s="285"/>
      <c r="IYU206" s="285"/>
      <c r="IYV206" s="285"/>
      <c r="IYW206" s="285"/>
      <c r="IYX206" s="285"/>
      <c r="IYY206" s="285"/>
      <c r="IYZ206" s="285"/>
      <c r="IZA206" s="285"/>
      <c r="IZB206" s="285"/>
      <c r="IZC206" s="285"/>
      <c r="IZD206" s="285"/>
      <c r="IZE206" s="285"/>
      <c r="IZF206" s="285"/>
      <c r="IZG206" s="285"/>
      <c r="IZH206" s="285"/>
      <c r="IZI206" s="285"/>
      <c r="IZJ206" s="285"/>
      <c r="IZK206" s="285"/>
      <c r="IZL206" s="285"/>
      <c r="IZM206" s="285"/>
      <c r="IZN206" s="285"/>
      <c r="IZO206" s="285"/>
      <c r="IZP206" s="285"/>
      <c r="IZQ206" s="285"/>
      <c r="IZR206" s="285"/>
      <c r="IZS206" s="285"/>
      <c r="IZT206" s="285"/>
      <c r="IZU206" s="285"/>
      <c r="IZV206" s="285"/>
      <c r="IZW206" s="285"/>
      <c r="IZX206" s="285"/>
      <c r="IZY206" s="285"/>
      <c r="IZZ206" s="285"/>
      <c r="JAA206" s="285"/>
      <c r="JAB206" s="285"/>
      <c r="JAC206" s="285"/>
      <c r="JAD206" s="285"/>
      <c r="JAE206" s="285"/>
      <c r="JAF206" s="285"/>
      <c r="JAG206" s="285"/>
      <c r="JAH206" s="285"/>
      <c r="JAI206" s="285"/>
      <c r="JAJ206" s="285"/>
      <c r="JAK206" s="285"/>
      <c r="JAL206" s="285"/>
      <c r="JAM206" s="285"/>
      <c r="JAN206" s="285"/>
      <c r="JAO206" s="285"/>
      <c r="JAP206" s="285"/>
      <c r="JAQ206" s="285"/>
      <c r="JAR206" s="285"/>
      <c r="JAS206" s="285"/>
      <c r="JAT206" s="285"/>
      <c r="JAU206" s="285"/>
      <c r="JAV206" s="285"/>
      <c r="JAW206" s="285"/>
      <c r="JAX206" s="285"/>
      <c r="JAY206" s="285"/>
      <c r="JAZ206" s="285"/>
      <c r="JBA206" s="285"/>
      <c r="JBB206" s="285"/>
      <c r="JBC206" s="285"/>
      <c r="JBD206" s="285"/>
      <c r="JBE206" s="285"/>
      <c r="JBF206" s="285"/>
      <c r="JBG206" s="285"/>
      <c r="JBH206" s="285"/>
      <c r="JBI206" s="285"/>
      <c r="JBJ206" s="285"/>
      <c r="JBK206" s="285"/>
      <c r="JBL206" s="285"/>
      <c r="JBM206" s="285"/>
      <c r="JBN206" s="285"/>
      <c r="JBO206" s="285"/>
      <c r="JBP206" s="285"/>
      <c r="JBQ206" s="285"/>
      <c r="JBR206" s="285"/>
      <c r="JBS206" s="285"/>
      <c r="JBT206" s="285"/>
      <c r="JBU206" s="285"/>
      <c r="JBV206" s="285"/>
      <c r="JBW206" s="285"/>
      <c r="JBX206" s="285"/>
      <c r="JBY206" s="285"/>
      <c r="JBZ206" s="285"/>
      <c r="JCA206" s="285"/>
      <c r="JCB206" s="285"/>
      <c r="JCC206" s="285"/>
      <c r="JCD206" s="285"/>
      <c r="JCE206" s="285"/>
      <c r="JCF206" s="285"/>
      <c r="JCG206" s="285"/>
      <c r="JCH206" s="285"/>
      <c r="JCI206" s="285"/>
      <c r="JCJ206" s="285"/>
      <c r="JCK206" s="285"/>
      <c r="JCL206" s="285"/>
      <c r="JCM206" s="285"/>
      <c r="JCN206" s="285"/>
      <c r="JCO206" s="285"/>
      <c r="JCP206" s="285"/>
      <c r="JCQ206" s="285"/>
      <c r="JCR206" s="285"/>
      <c r="JCS206" s="285"/>
      <c r="JCT206" s="285"/>
      <c r="JCU206" s="285"/>
      <c r="JCV206" s="285"/>
      <c r="JCW206" s="285"/>
      <c r="JCX206" s="285"/>
      <c r="JCY206" s="285"/>
      <c r="JCZ206" s="285"/>
      <c r="JDA206" s="285"/>
      <c r="JDB206" s="285"/>
      <c r="JDC206" s="285"/>
      <c r="JDD206" s="285"/>
      <c r="JDE206" s="285"/>
      <c r="JDF206" s="285"/>
      <c r="JDG206" s="285"/>
      <c r="JDH206" s="285"/>
      <c r="JDI206" s="285"/>
      <c r="JDJ206" s="285"/>
      <c r="JDK206" s="285"/>
      <c r="JDL206" s="285"/>
      <c r="JDM206" s="285"/>
      <c r="JDN206" s="285"/>
      <c r="JDO206" s="285"/>
      <c r="JDP206" s="285"/>
      <c r="JDQ206" s="285"/>
      <c r="JDR206" s="285"/>
      <c r="JDS206" s="285"/>
      <c r="JDT206" s="285"/>
      <c r="JDU206" s="285"/>
      <c r="JDV206" s="285"/>
      <c r="JDW206" s="285"/>
      <c r="JDX206" s="285"/>
      <c r="JDY206" s="285"/>
      <c r="JDZ206" s="285"/>
      <c r="JEA206" s="285"/>
      <c r="JEB206" s="285"/>
      <c r="JEC206" s="285"/>
      <c r="JED206" s="285"/>
      <c r="JEE206" s="285"/>
      <c r="JEF206" s="285"/>
      <c r="JEG206" s="285"/>
      <c r="JEH206" s="285"/>
      <c r="JEI206" s="285"/>
      <c r="JEJ206" s="285"/>
      <c r="JEK206" s="285"/>
      <c r="JEL206" s="285"/>
      <c r="JEM206" s="285"/>
      <c r="JEN206" s="285"/>
      <c r="JEO206" s="285"/>
      <c r="JEP206" s="285"/>
      <c r="JEQ206" s="285"/>
      <c r="JER206" s="285"/>
      <c r="JES206" s="285"/>
      <c r="JET206" s="285"/>
      <c r="JEU206" s="285"/>
      <c r="JEV206" s="285"/>
      <c r="JEW206" s="285"/>
      <c r="JEX206" s="285"/>
      <c r="JEY206" s="285"/>
      <c r="JEZ206" s="285"/>
      <c r="JFA206" s="285"/>
      <c r="JFB206" s="285"/>
      <c r="JFC206" s="285"/>
      <c r="JFD206" s="285"/>
      <c r="JFE206" s="285"/>
      <c r="JFF206" s="285"/>
      <c r="JFG206" s="285"/>
      <c r="JFH206" s="285"/>
      <c r="JFI206" s="285"/>
      <c r="JFJ206" s="285"/>
      <c r="JFK206" s="285"/>
      <c r="JFL206" s="285"/>
      <c r="JFM206" s="285"/>
      <c r="JFN206" s="285"/>
      <c r="JFO206" s="285"/>
      <c r="JFP206" s="285"/>
      <c r="JFQ206" s="285"/>
      <c r="JFR206" s="285"/>
      <c r="JFS206" s="285"/>
      <c r="JFT206" s="285"/>
      <c r="JFU206" s="285"/>
      <c r="JFV206" s="285"/>
      <c r="JFW206" s="285"/>
      <c r="JFX206" s="285"/>
      <c r="JFY206" s="285"/>
      <c r="JFZ206" s="285"/>
      <c r="JGA206" s="285"/>
      <c r="JGB206" s="285"/>
      <c r="JGC206" s="285"/>
      <c r="JGD206" s="285"/>
      <c r="JGE206" s="285"/>
      <c r="JGF206" s="285"/>
      <c r="JGG206" s="285"/>
      <c r="JGH206" s="285"/>
      <c r="JGI206" s="285"/>
      <c r="JGJ206" s="285"/>
      <c r="JGK206" s="285"/>
      <c r="JGL206" s="285"/>
      <c r="JGM206" s="285"/>
      <c r="JGN206" s="285"/>
      <c r="JGO206" s="285"/>
      <c r="JGP206" s="285"/>
      <c r="JGQ206" s="285"/>
      <c r="JGR206" s="285"/>
      <c r="JGS206" s="285"/>
      <c r="JGT206" s="285"/>
      <c r="JGU206" s="285"/>
      <c r="JGV206" s="285"/>
      <c r="JGW206" s="285"/>
      <c r="JGX206" s="285"/>
      <c r="JGY206" s="285"/>
      <c r="JGZ206" s="285"/>
      <c r="JHA206" s="285"/>
      <c r="JHB206" s="285"/>
      <c r="JHC206" s="285"/>
      <c r="JHD206" s="285"/>
      <c r="JHE206" s="285"/>
      <c r="JHF206" s="285"/>
      <c r="JHG206" s="285"/>
      <c r="JHH206" s="285"/>
      <c r="JHI206" s="285"/>
      <c r="JHJ206" s="285"/>
      <c r="JHK206" s="285"/>
      <c r="JHL206" s="285"/>
      <c r="JHM206" s="285"/>
      <c r="JHN206" s="285"/>
      <c r="JHO206" s="285"/>
      <c r="JHP206" s="285"/>
      <c r="JHQ206" s="285"/>
      <c r="JHR206" s="285"/>
      <c r="JHS206" s="285"/>
      <c r="JHT206" s="285"/>
      <c r="JHU206" s="285"/>
      <c r="JHV206" s="285"/>
      <c r="JHW206" s="285"/>
      <c r="JHX206" s="285"/>
      <c r="JHY206" s="285"/>
      <c r="JHZ206" s="285"/>
      <c r="JIA206" s="285"/>
      <c r="JIB206" s="285"/>
      <c r="JIC206" s="285"/>
      <c r="JID206" s="285"/>
      <c r="JIE206" s="285"/>
      <c r="JIF206" s="285"/>
      <c r="JIG206" s="285"/>
      <c r="JIH206" s="285"/>
      <c r="JII206" s="285"/>
      <c r="JIJ206" s="285"/>
      <c r="JIK206" s="285"/>
      <c r="JIL206" s="285"/>
      <c r="JIM206" s="285"/>
      <c r="JIN206" s="285"/>
      <c r="JIO206" s="285"/>
      <c r="JIP206" s="285"/>
      <c r="JIQ206" s="285"/>
      <c r="JIR206" s="285"/>
      <c r="JIS206" s="285"/>
      <c r="JIT206" s="285"/>
      <c r="JIU206" s="285"/>
      <c r="JIV206" s="285"/>
      <c r="JIW206" s="285"/>
      <c r="JIX206" s="285"/>
      <c r="JIY206" s="285"/>
      <c r="JIZ206" s="285"/>
      <c r="JJA206" s="285"/>
      <c r="JJB206" s="285"/>
      <c r="JJC206" s="285"/>
      <c r="JJD206" s="285"/>
      <c r="JJE206" s="285"/>
      <c r="JJF206" s="285"/>
      <c r="JJG206" s="285"/>
      <c r="JJH206" s="285"/>
      <c r="JJI206" s="285"/>
      <c r="JJJ206" s="285"/>
      <c r="JJK206" s="285"/>
      <c r="JJL206" s="285"/>
      <c r="JJM206" s="285"/>
      <c r="JJN206" s="285"/>
      <c r="JJO206" s="285"/>
      <c r="JJP206" s="285"/>
      <c r="JJQ206" s="285"/>
      <c r="JJR206" s="285"/>
      <c r="JJS206" s="285"/>
      <c r="JJT206" s="285"/>
      <c r="JJU206" s="285"/>
      <c r="JJV206" s="285"/>
      <c r="JJW206" s="285"/>
      <c r="JJX206" s="285"/>
      <c r="JJY206" s="285"/>
      <c r="JJZ206" s="285"/>
      <c r="JKA206" s="285"/>
      <c r="JKB206" s="285"/>
      <c r="JKC206" s="285"/>
      <c r="JKD206" s="285"/>
      <c r="JKE206" s="285"/>
      <c r="JKF206" s="285"/>
      <c r="JKG206" s="285"/>
      <c r="JKH206" s="285"/>
      <c r="JKI206" s="285"/>
      <c r="JKJ206" s="285"/>
      <c r="JKK206" s="285"/>
      <c r="JKL206" s="285"/>
      <c r="JKM206" s="285"/>
      <c r="JKN206" s="285"/>
      <c r="JKO206" s="285"/>
      <c r="JKP206" s="285"/>
      <c r="JKQ206" s="285"/>
      <c r="JKR206" s="285"/>
      <c r="JKS206" s="285"/>
      <c r="JKT206" s="285"/>
      <c r="JKU206" s="285"/>
      <c r="JKV206" s="285"/>
      <c r="JKW206" s="285"/>
      <c r="JKX206" s="285"/>
      <c r="JKY206" s="285"/>
      <c r="JKZ206" s="285"/>
      <c r="JLA206" s="285"/>
      <c r="JLB206" s="285"/>
      <c r="JLC206" s="285"/>
      <c r="JLD206" s="285"/>
      <c r="JLE206" s="285"/>
      <c r="JLF206" s="285"/>
      <c r="JLG206" s="285"/>
      <c r="JLH206" s="285"/>
      <c r="JLI206" s="285"/>
      <c r="JLJ206" s="285"/>
      <c r="JLK206" s="285"/>
      <c r="JLL206" s="285"/>
      <c r="JLM206" s="285"/>
      <c r="JLN206" s="285"/>
      <c r="JLO206" s="285"/>
      <c r="JLP206" s="285"/>
      <c r="JLQ206" s="285"/>
      <c r="JLR206" s="285"/>
      <c r="JLS206" s="285"/>
      <c r="JLT206" s="285"/>
      <c r="JLU206" s="285"/>
      <c r="JLV206" s="285"/>
      <c r="JLW206" s="285"/>
      <c r="JLX206" s="285"/>
      <c r="JLY206" s="285"/>
      <c r="JLZ206" s="285"/>
      <c r="JMA206" s="285"/>
      <c r="JMB206" s="285"/>
      <c r="JMC206" s="285"/>
      <c r="JMD206" s="285"/>
      <c r="JME206" s="285"/>
      <c r="JMF206" s="285"/>
      <c r="JMG206" s="285"/>
      <c r="JMH206" s="285"/>
      <c r="JMI206" s="285"/>
      <c r="JMJ206" s="285"/>
      <c r="JMK206" s="285"/>
      <c r="JML206" s="285"/>
      <c r="JMM206" s="285"/>
      <c r="JMN206" s="285"/>
      <c r="JMO206" s="285"/>
      <c r="JMP206" s="285"/>
      <c r="JMQ206" s="285"/>
      <c r="JMR206" s="285"/>
      <c r="JMS206" s="285"/>
      <c r="JMT206" s="285"/>
      <c r="JMU206" s="285"/>
      <c r="JMV206" s="285"/>
      <c r="JMW206" s="285"/>
      <c r="JMX206" s="285"/>
      <c r="JMY206" s="285"/>
      <c r="JMZ206" s="285"/>
      <c r="JNA206" s="285"/>
      <c r="JNB206" s="285"/>
      <c r="JNC206" s="285"/>
      <c r="JND206" s="285"/>
      <c r="JNE206" s="285"/>
      <c r="JNF206" s="285"/>
      <c r="JNG206" s="285"/>
      <c r="JNH206" s="285"/>
      <c r="JNI206" s="285"/>
      <c r="JNJ206" s="285"/>
      <c r="JNK206" s="285"/>
      <c r="JNL206" s="285"/>
      <c r="JNM206" s="285"/>
      <c r="JNN206" s="285"/>
      <c r="JNO206" s="285"/>
      <c r="JNP206" s="285"/>
      <c r="JNQ206" s="285"/>
      <c r="JNR206" s="285"/>
      <c r="JNS206" s="285"/>
      <c r="JNT206" s="285"/>
      <c r="JNU206" s="285"/>
      <c r="JNV206" s="285"/>
      <c r="JNW206" s="285"/>
      <c r="JNX206" s="285"/>
      <c r="JNY206" s="285"/>
      <c r="JNZ206" s="285"/>
      <c r="JOA206" s="285"/>
      <c r="JOB206" s="285"/>
      <c r="JOC206" s="285"/>
      <c r="JOD206" s="285"/>
      <c r="JOE206" s="285"/>
      <c r="JOF206" s="285"/>
      <c r="JOG206" s="285"/>
      <c r="JOH206" s="285"/>
      <c r="JOI206" s="285"/>
      <c r="JOJ206" s="285"/>
      <c r="JOK206" s="285"/>
      <c r="JOL206" s="285"/>
      <c r="JOM206" s="285"/>
      <c r="JON206" s="285"/>
      <c r="JOO206" s="285"/>
      <c r="JOP206" s="285"/>
      <c r="JOQ206" s="285"/>
      <c r="JOR206" s="285"/>
      <c r="JOS206" s="285"/>
      <c r="JOT206" s="285"/>
      <c r="JOU206" s="285"/>
      <c r="JOV206" s="285"/>
      <c r="JOW206" s="285"/>
      <c r="JOX206" s="285"/>
      <c r="JOY206" s="285"/>
      <c r="JOZ206" s="285"/>
      <c r="JPA206" s="285"/>
      <c r="JPB206" s="285"/>
      <c r="JPC206" s="285"/>
      <c r="JPD206" s="285"/>
      <c r="JPE206" s="285"/>
      <c r="JPF206" s="285"/>
      <c r="JPG206" s="285"/>
      <c r="JPH206" s="285"/>
      <c r="JPI206" s="285"/>
      <c r="JPJ206" s="285"/>
      <c r="JPK206" s="285"/>
      <c r="JPL206" s="285"/>
      <c r="JPM206" s="285"/>
      <c r="JPN206" s="285"/>
      <c r="JPO206" s="285"/>
      <c r="JPP206" s="285"/>
      <c r="JPQ206" s="285"/>
      <c r="JPR206" s="285"/>
      <c r="JPS206" s="285"/>
      <c r="JPT206" s="285"/>
      <c r="JPU206" s="285"/>
      <c r="JPV206" s="285"/>
      <c r="JPW206" s="285"/>
      <c r="JPX206" s="285"/>
      <c r="JPY206" s="285"/>
      <c r="JPZ206" s="285"/>
      <c r="JQA206" s="285"/>
      <c r="JQB206" s="285"/>
      <c r="JQC206" s="285"/>
      <c r="JQD206" s="285"/>
      <c r="JQE206" s="285"/>
      <c r="JQF206" s="285"/>
      <c r="JQG206" s="285"/>
      <c r="JQH206" s="285"/>
      <c r="JQI206" s="285"/>
      <c r="JQJ206" s="285"/>
      <c r="JQK206" s="285"/>
      <c r="JQL206" s="285"/>
      <c r="JQM206" s="285"/>
      <c r="JQN206" s="285"/>
      <c r="JQO206" s="285"/>
      <c r="JQP206" s="285"/>
      <c r="JQQ206" s="285"/>
      <c r="JQR206" s="285"/>
      <c r="JQS206" s="285"/>
      <c r="JQT206" s="285"/>
      <c r="JQU206" s="285"/>
      <c r="JQV206" s="285"/>
      <c r="JQW206" s="285"/>
      <c r="JQX206" s="285"/>
      <c r="JQY206" s="285"/>
      <c r="JQZ206" s="285"/>
      <c r="JRA206" s="285"/>
      <c r="JRB206" s="285"/>
      <c r="JRC206" s="285"/>
      <c r="JRD206" s="285"/>
      <c r="JRE206" s="285"/>
      <c r="JRF206" s="285"/>
      <c r="JRG206" s="285"/>
      <c r="JRH206" s="285"/>
      <c r="JRI206" s="285"/>
      <c r="JRJ206" s="285"/>
      <c r="JRK206" s="285"/>
      <c r="JRL206" s="285"/>
      <c r="JRM206" s="285"/>
      <c r="JRN206" s="285"/>
      <c r="JRO206" s="285"/>
      <c r="JRP206" s="285"/>
      <c r="JRQ206" s="285"/>
      <c r="JRR206" s="285"/>
      <c r="JRS206" s="285"/>
      <c r="JRT206" s="285"/>
      <c r="JRU206" s="285"/>
      <c r="JRV206" s="285"/>
      <c r="JRW206" s="285"/>
      <c r="JRX206" s="285"/>
      <c r="JRY206" s="285"/>
      <c r="JRZ206" s="285"/>
      <c r="JSA206" s="285"/>
      <c r="JSB206" s="285"/>
      <c r="JSC206" s="285"/>
      <c r="JSD206" s="285"/>
      <c r="JSE206" s="285"/>
      <c r="JSF206" s="285"/>
      <c r="JSG206" s="285"/>
      <c r="JSH206" s="285"/>
      <c r="JSI206" s="285"/>
      <c r="JSJ206" s="285"/>
      <c r="JSK206" s="285"/>
      <c r="JSL206" s="285"/>
      <c r="JSM206" s="285"/>
      <c r="JSN206" s="285"/>
      <c r="JSO206" s="285"/>
      <c r="JSP206" s="285"/>
      <c r="JSQ206" s="285"/>
      <c r="JSR206" s="285"/>
      <c r="JSS206" s="285"/>
      <c r="JST206" s="285"/>
      <c r="JSU206" s="285"/>
      <c r="JSV206" s="285"/>
      <c r="JSW206" s="285"/>
      <c r="JSX206" s="285"/>
      <c r="JSY206" s="285"/>
      <c r="JSZ206" s="285"/>
      <c r="JTA206" s="285"/>
      <c r="JTB206" s="285"/>
      <c r="JTC206" s="285"/>
      <c r="JTD206" s="285"/>
      <c r="JTE206" s="285"/>
      <c r="JTF206" s="285"/>
      <c r="JTG206" s="285"/>
      <c r="JTH206" s="285"/>
      <c r="JTI206" s="285"/>
      <c r="JTJ206" s="285"/>
      <c r="JTK206" s="285"/>
      <c r="JTL206" s="285"/>
      <c r="JTM206" s="285"/>
      <c r="JTN206" s="285"/>
      <c r="JTO206" s="285"/>
      <c r="JTP206" s="285"/>
      <c r="JTQ206" s="285"/>
      <c r="JTR206" s="285"/>
      <c r="JTS206" s="285"/>
      <c r="JTT206" s="285"/>
      <c r="JTU206" s="285"/>
      <c r="JTV206" s="285"/>
      <c r="JTW206" s="285"/>
      <c r="JTX206" s="285"/>
      <c r="JTY206" s="285"/>
      <c r="JTZ206" s="285"/>
      <c r="JUA206" s="285"/>
      <c r="JUB206" s="285"/>
      <c r="JUC206" s="285"/>
      <c r="JUD206" s="285"/>
      <c r="JUE206" s="285"/>
      <c r="JUF206" s="285"/>
      <c r="JUG206" s="285"/>
      <c r="JUH206" s="285"/>
      <c r="JUI206" s="285"/>
      <c r="JUJ206" s="285"/>
      <c r="JUK206" s="285"/>
      <c r="JUL206" s="285"/>
      <c r="JUM206" s="285"/>
      <c r="JUN206" s="285"/>
      <c r="JUO206" s="285"/>
      <c r="JUP206" s="285"/>
      <c r="JUQ206" s="285"/>
      <c r="JUR206" s="285"/>
      <c r="JUS206" s="285"/>
      <c r="JUT206" s="285"/>
      <c r="JUU206" s="285"/>
      <c r="JUV206" s="285"/>
      <c r="JUW206" s="285"/>
      <c r="JUX206" s="285"/>
      <c r="JUY206" s="285"/>
      <c r="JUZ206" s="285"/>
      <c r="JVA206" s="285"/>
      <c r="JVB206" s="285"/>
      <c r="JVC206" s="285"/>
      <c r="JVD206" s="285"/>
      <c r="JVE206" s="285"/>
      <c r="JVF206" s="285"/>
      <c r="JVG206" s="285"/>
      <c r="JVH206" s="285"/>
      <c r="JVI206" s="285"/>
      <c r="JVJ206" s="285"/>
      <c r="JVK206" s="285"/>
      <c r="JVL206" s="285"/>
      <c r="JVM206" s="285"/>
      <c r="JVN206" s="285"/>
      <c r="JVO206" s="285"/>
      <c r="JVP206" s="285"/>
      <c r="JVQ206" s="285"/>
      <c r="JVR206" s="285"/>
      <c r="JVS206" s="285"/>
      <c r="JVT206" s="285"/>
      <c r="JVU206" s="285"/>
      <c r="JVV206" s="285"/>
      <c r="JVW206" s="285"/>
      <c r="JVX206" s="285"/>
      <c r="JVY206" s="285"/>
      <c r="JVZ206" s="285"/>
      <c r="JWA206" s="285"/>
      <c r="JWB206" s="285"/>
      <c r="JWC206" s="285"/>
      <c r="JWD206" s="285"/>
      <c r="JWE206" s="285"/>
      <c r="JWF206" s="285"/>
      <c r="JWG206" s="285"/>
      <c r="JWH206" s="285"/>
      <c r="JWI206" s="285"/>
      <c r="JWJ206" s="285"/>
      <c r="JWK206" s="285"/>
      <c r="JWL206" s="285"/>
      <c r="JWM206" s="285"/>
      <c r="JWN206" s="285"/>
      <c r="JWO206" s="285"/>
      <c r="JWP206" s="285"/>
      <c r="JWQ206" s="285"/>
      <c r="JWR206" s="285"/>
      <c r="JWS206" s="285"/>
      <c r="JWT206" s="285"/>
      <c r="JWU206" s="285"/>
      <c r="JWV206" s="285"/>
      <c r="JWW206" s="285"/>
      <c r="JWX206" s="285"/>
      <c r="JWY206" s="285"/>
      <c r="JWZ206" s="285"/>
      <c r="JXA206" s="285"/>
      <c r="JXB206" s="285"/>
      <c r="JXC206" s="285"/>
      <c r="JXD206" s="285"/>
      <c r="JXE206" s="285"/>
      <c r="JXF206" s="285"/>
      <c r="JXG206" s="285"/>
      <c r="JXH206" s="285"/>
      <c r="JXI206" s="285"/>
      <c r="JXJ206" s="285"/>
      <c r="JXK206" s="285"/>
      <c r="JXL206" s="285"/>
      <c r="JXM206" s="285"/>
      <c r="JXN206" s="285"/>
      <c r="JXO206" s="285"/>
      <c r="JXP206" s="285"/>
      <c r="JXQ206" s="285"/>
      <c r="JXR206" s="285"/>
      <c r="JXS206" s="285"/>
      <c r="JXT206" s="285"/>
      <c r="JXU206" s="285"/>
      <c r="JXV206" s="285"/>
      <c r="JXW206" s="285"/>
      <c r="JXX206" s="285"/>
      <c r="JXY206" s="285"/>
      <c r="JXZ206" s="285"/>
      <c r="JYA206" s="285"/>
      <c r="JYB206" s="285"/>
      <c r="JYC206" s="285"/>
      <c r="JYD206" s="285"/>
      <c r="JYE206" s="285"/>
      <c r="JYF206" s="285"/>
      <c r="JYG206" s="285"/>
      <c r="JYH206" s="285"/>
      <c r="JYI206" s="285"/>
      <c r="JYJ206" s="285"/>
      <c r="JYK206" s="285"/>
      <c r="JYL206" s="285"/>
      <c r="JYM206" s="285"/>
      <c r="JYN206" s="285"/>
      <c r="JYO206" s="285"/>
      <c r="JYP206" s="285"/>
      <c r="JYQ206" s="285"/>
      <c r="JYR206" s="285"/>
      <c r="JYS206" s="285"/>
      <c r="JYT206" s="285"/>
      <c r="JYU206" s="285"/>
      <c r="JYV206" s="285"/>
      <c r="JYW206" s="285"/>
      <c r="JYX206" s="285"/>
      <c r="JYY206" s="285"/>
      <c r="JYZ206" s="285"/>
      <c r="JZA206" s="285"/>
      <c r="JZB206" s="285"/>
      <c r="JZC206" s="285"/>
      <c r="JZD206" s="285"/>
      <c r="JZE206" s="285"/>
      <c r="JZF206" s="285"/>
      <c r="JZG206" s="285"/>
      <c r="JZH206" s="285"/>
      <c r="JZI206" s="285"/>
      <c r="JZJ206" s="285"/>
      <c r="JZK206" s="285"/>
      <c r="JZL206" s="285"/>
      <c r="JZM206" s="285"/>
      <c r="JZN206" s="285"/>
      <c r="JZO206" s="285"/>
      <c r="JZP206" s="285"/>
      <c r="JZQ206" s="285"/>
      <c r="JZR206" s="285"/>
      <c r="JZS206" s="285"/>
      <c r="JZT206" s="285"/>
      <c r="JZU206" s="285"/>
      <c r="JZV206" s="285"/>
      <c r="JZW206" s="285"/>
      <c r="JZX206" s="285"/>
      <c r="JZY206" s="285"/>
      <c r="JZZ206" s="285"/>
      <c r="KAA206" s="285"/>
      <c r="KAB206" s="285"/>
      <c r="KAC206" s="285"/>
      <c r="KAD206" s="285"/>
      <c r="KAE206" s="285"/>
      <c r="KAF206" s="285"/>
      <c r="KAG206" s="285"/>
      <c r="KAH206" s="285"/>
      <c r="KAI206" s="285"/>
      <c r="KAJ206" s="285"/>
      <c r="KAK206" s="285"/>
      <c r="KAL206" s="285"/>
      <c r="KAM206" s="285"/>
      <c r="KAN206" s="285"/>
      <c r="KAO206" s="285"/>
      <c r="KAP206" s="285"/>
      <c r="KAQ206" s="285"/>
      <c r="KAR206" s="285"/>
      <c r="KAS206" s="285"/>
      <c r="KAT206" s="285"/>
      <c r="KAU206" s="285"/>
      <c r="KAV206" s="285"/>
      <c r="KAW206" s="285"/>
      <c r="KAX206" s="285"/>
      <c r="KAY206" s="285"/>
      <c r="KAZ206" s="285"/>
      <c r="KBA206" s="285"/>
      <c r="KBB206" s="285"/>
      <c r="KBC206" s="285"/>
      <c r="KBD206" s="285"/>
      <c r="KBE206" s="285"/>
      <c r="KBF206" s="285"/>
      <c r="KBG206" s="285"/>
      <c r="KBH206" s="285"/>
      <c r="KBI206" s="285"/>
      <c r="KBJ206" s="285"/>
      <c r="KBK206" s="285"/>
      <c r="KBL206" s="285"/>
      <c r="KBM206" s="285"/>
      <c r="KBN206" s="285"/>
      <c r="KBO206" s="285"/>
      <c r="KBP206" s="285"/>
      <c r="KBQ206" s="285"/>
      <c r="KBR206" s="285"/>
      <c r="KBS206" s="285"/>
      <c r="KBT206" s="285"/>
      <c r="KBU206" s="285"/>
      <c r="KBV206" s="285"/>
      <c r="KBW206" s="285"/>
      <c r="KBX206" s="285"/>
      <c r="KBY206" s="285"/>
      <c r="KBZ206" s="285"/>
      <c r="KCA206" s="285"/>
      <c r="KCB206" s="285"/>
      <c r="KCC206" s="285"/>
      <c r="KCD206" s="285"/>
      <c r="KCE206" s="285"/>
      <c r="KCF206" s="285"/>
      <c r="KCG206" s="285"/>
      <c r="KCH206" s="285"/>
      <c r="KCI206" s="285"/>
      <c r="KCJ206" s="285"/>
      <c r="KCK206" s="285"/>
      <c r="KCL206" s="285"/>
      <c r="KCM206" s="285"/>
      <c r="KCN206" s="285"/>
      <c r="KCO206" s="285"/>
      <c r="KCP206" s="285"/>
      <c r="KCQ206" s="285"/>
      <c r="KCR206" s="285"/>
      <c r="KCS206" s="285"/>
      <c r="KCT206" s="285"/>
      <c r="KCU206" s="285"/>
      <c r="KCV206" s="285"/>
      <c r="KCW206" s="285"/>
      <c r="KCX206" s="285"/>
      <c r="KCY206" s="285"/>
      <c r="KCZ206" s="285"/>
      <c r="KDA206" s="285"/>
      <c r="KDB206" s="285"/>
      <c r="KDC206" s="285"/>
      <c r="KDD206" s="285"/>
      <c r="KDE206" s="285"/>
      <c r="KDF206" s="285"/>
      <c r="KDG206" s="285"/>
      <c r="KDH206" s="285"/>
      <c r="KDI206" s="285"/>
      <c r="KDJ206" s="285"/>
      <c r="KDK206" s="285"/>
      <c r="KDL206" s="285"/>
      <c r="KDM206" s="285"/>
      <c r="KDN206" s="285"/>
      <c r="KDO206" s="285"/>
      <c r="KDP206" s="285"/>
      <c r="KDQ206" s="285"/>
      <c r="KDR206" s="285"/>
      <c r="KDS206" s="285"/>
      <c r="KDT206" s="285"/>
      <c r="KDU206" s="285"/>
      <c r="KDV206" s="285"/>
      <c r="KDW206" s="285"/>
      <c r="KDX206" s="285"/>
      <c r="KDY206" s="285"/>
      <c r="KDZ206" s="285"/>
      <c r="KEA206" s="285"/>
      <c r="KEB206" s="285"/>
      <c r="KEC206" s="285"/>
      <c r="KED206" s="285"/>
      <c r="KEE206" s="285"/>
      <c r="KEF206" s="285"/>
      <c r="KEG206" s="285"/>
      <c r="KEH206" s="285"/>
      <c r="KEI206" s="285"/>
      <c r="KEJ206" s="285"/>
      <c r="KEK206" s="285"/>
      <c r="KEL206" s="285"/>
      <c r="KEM206" s="285"/>
      <c r="KEN206" s="285"/>
      <c r="KEO206" s="285"/>
      <c r="KEP206" s="285"/>
      <c r="KEQ206" s="285"/>
      <c r="KER206" s="285"/>
      <c r="KES206" s="285"/>
      <c r="KET206" s="285"/>
      <c r="KEU206" s="285"/>
      <c r="KEV206" s="285"/>
      <c r="KEW206" s="285"/>
      <c r="KEX206" s="285"/>
      <c r="KEY206" s="285"/>
      <c r="KEZ206" s="285"/>
      <c r="KFA206" s="285"/>
      <c r="KFB206" s="285"/>
      <c r="KFC206" s="285"/>
      <c r="KFD206" s="285"/>
      <c r="KFE206" s="285"/>
      <c r="KFF206" s="285"/>
      <c r="KFG206" s="285"/>
      <c r="KFH206" s="285"/>
      <c r="KFI206" s="285"/>
      <c r="KFJ206" s="285"/>
      <c r="KFK206" s="285"/>
      <c r="KFL206" s="285"/>
      <c r="KFM206" s="285"/>
      <c r="KFN206" s="285"/>
      <c r="KFO206" s="285"/>
      <c r="KFP206" s="285"/>
      <c r="KFQ206" s="285"/>
      <c r="KFR206" s="285"/>
      <c r="KFS206" s="285"/>
      <c r="KFT206" s="285"/>
      <c r="KFU206" s="285"/>
      <c r="KFV206" s="285"/>
      <c r="KFW206" s="285"/>
      <c r="KFX206" s="285"/>
      <c r="KFY206" s="285"/>
      <c r="KFZ206" s="285"/>
      <c r="KGA206" s="285"/>
      <c r="KGB206" s="285"/>
      <c r="KGC206" s="285"/>
      <c r="KGD206" s="285"/>
      <c r="KGE206" s="285"/>
      <c r="KGF206" s="285"/>
      <c r="KGG206" s="285"/>
      <c r="KGH206" s="285"/>
      <c r="KGI206" s="285"/>
      <c r="KGJ206" s="285"/>
      <c r="KGK206" s="285"/>
      <c r="KGL206" s="285"/>
      <c r="KGM206" s="285"/>
      <c r="KGN206" s="285"/>
      <c r="KGO206" s="285"/>
      <c r="KGP206" s="285"/>
      <c r="KGQ206" s="285"/>
      <c r="KGR206" s="285"/>
      <c r="KGS206" s="285"/>
      <c r="KGT206" s="285"/>
      <c r="KGU206" s="285"/>
      <c r="KGV206" s="285"/>
      <c r="KGW206" s="285"/>
      <c r="KGX206" s="285"/>
      <c r="KGY206" s="285"/>
      <c r="KGZ206" s="285"/>
      <c r="KHA206" s="285"/>
      <c r="KHB206" s="285"/>
      <c r="KHC206" s="285"/>
      <c r="KHD206" s="285"/>
      <c r="KHE206" s="285"/>
      <c r="KHF206" s="285"/>
      <c r="KHG206" s="285"/>
      <c r="KHH206" s="285"/>
      <c r="KHI206" s="285"/>
      <c r="KHJ206" s="285"/>
      <c r="KHK206" s="285"/>
      <c r="KHL206" s="285"/>
      <c r="KHM206" s="285"/>
      <c r="KHN206" s="285"/>
      <c r="KHO206" s="285"/>
      <c r="KHP206" s="285"/>
      <c r="KHQ206" s="285"/>
      <c r="KHR206" s="285"/>
      <c r="KHS206" s="285"/>
      <c r="KHT206" s="285"/>
      <c r="KHU206" s="285"/>
      <c r="KHV206" s="285"/>
      <c r="KHW206" s="285"/>
      <c r="KHX206" s="285"/>
      <c r="KHY206" s="285"/>
      <c r="KHZ206" s="285"/>
      <c r="KIA206" s="285"/>
      <c r="KIB206" s="285"/>
      <c r="KIC206" s="285"/>
      <c r="KID206" s="285"/>
      <c r="KIE206" s="285"/>
      <c r="KIF206" s="285"/>
      <c r="KIG206" s="285"/>
      <c r="KIH206" s="285"/>
      <c r="KII206" s="285"/>
      <c r="KIJ206" s="285"/>
      <c r="KIK206" s="285"/>
      <c r="KIL206" s="285"/>
      <c r="KIM206" s="285"/>
      <c r="KIN206" s="285"/>
      <c r="KIO206" s="285"/>
      <c r="KIP206" s="285"/>
      <c r="KIQ206" s="285"/>
      <c r="KIR206" s="285"/>
      <c r="KIS206" s="285"/>
      <c r="KIT206" s="285"/>
      <c r="KIU206" s="285"/>
      <c r="KIV206" s="285"/>
      <c r="KIW206" s="285"/>
      <c r="KIX206" s="285"/>
      <c r="KIY206" s="285"/>
      <c r="KIZ206" s="285"/>
      <c r="KJA206" s="285"/>
      <c r="KJB206" s="285"/>
      <c r="KJC206" s="285"/>
      <c r="KJD206" s="285"/>
      <c r="KJE206" s="285"/>
      <c r="KJF206" s="285"/>
      <c r="KJG206" s="285"/>
      <c r="KJH206" s="285"/>
      <c r="KJI206" s="285"/>
      <c r="KJJ206" s="285"/>
      <c r="KJK206" s="285"/>
      <c r="KJL206" s="285"/>
      <c r="KJM206" s="285"/>
      <c r="KJN206" s="285"/>
      <c r="KJO206" s="285"/>
      <c r="KJP206" s="285"/>
      <c r="KJQ206" s="285"/>
      <c r="KJR206" s="285"/>
      <c r="KJS206" s="285"/>
      <c r="KJT206" s="285"/>
      <c r="KJU206" s="285"/>
      <c r="KJV206" s="285"/>
      <c r="KJW206" s="285"/>
      <c r="KJX206" s="285"/>
      <c r="KJY206" s="285"/>
      <c r="KJZ206" s="285"/>
      <c r="KKA206" s="285"/>
      <c r="KKB206" s="285"/>
      <c r="KKC206" s="285"/>
      <c r="KKD206" s="285"/>
      <c r="KKE206" s="285"/>
      <c r="KKF206" s="285"/>
      <c r="KKG206" s="285"/>
      <c r="KKH206" s="285"/>
      <c r="KKI206" s="285"/>
      <c r="KKJ206" s="285"/>
      <c r="KKK206" s="285"/>
      <c r="KKL206" s="285"/>
      <c r="KKM206" s="285"/>
      <c r="KKN206" s="285"/>
      <c r="KKO206" s="285"/>
      <c r="KKP206" s="285"/>
      <c r="KKQ206" s="285"/>
      <c r="KKR206" s="285"/>
      <c r="KKS206" s="285"/>
      <c r="KKT206" s="285"/>
      <c r="KKU206" s="285"/>
      <c r="KKV206" s="285"/>
      <c r="KKW206" s="285"/>
      <c r="KKX206" s="285"/>
      <c r="KKY206" s="285"/>
      <c r="KKZ206" s="285"/>
      <c r="KLA206" s="285"/>
      <c r="KLB206" s="285"/>
      <c r="KLC206" s="285"/>
      <c r="KLD206" s="285"/>
      <c r="KLE206" s="285"/>
      <c r="KLF206" s="285"/>
      <c r="KLG206" s="285"/>
      <c r="KLH206" s="285"/>
      <c r="KLI206" s="285"/>
      <c r="KLJ206" s="285"/>
      <c r="KLK206" s="285"/>
      <c r="KLL206" s="285"/>
      <c r="KLM206" s="285"/>
      <c r="KLN206" s="285"/>
      <c r="KLO206" s="285"/>
      <c r="KLP206" s="285"/>
      <c r="KLQ206" s="285"/>
      <c r="KLR206" s="285"/>
      <c r="KLS206" s="285"/>
      <c r="KLT206" s="285"/>
      <c r="KLU206" s="285"/>
      <c r="KLV206" s="285"/>
      <c r="KLW206" s="285"/>
      <c r="KLX206" s="285"/>
      <c r="KLY206" s="285"/>
      <c r="KLZ206" s="285"/>
      <c r="KMA206" s="285"/>
      <c r="KMB206" s="285"/>
      <c r="KMC206" s="285"/>
      <c r="KMD206" s="285"/>
      <c r="KME206" s="285"/>
      <c r="KMF206" s="285"/>
      <c r="KMG206" s="285"/>
      <c r="KMH206" s="285"/>
      <c r="KMI206" s="285"/>
      <c r="KMJ206" s="285"/>
      <c r="KMK206" s="285"/>
      <c r="KML206" s="285"/>
      <c r="KMM206" s="285"/>
      <c r="KMN206" s="285"/>
      <c r="KMO206" s="285"/>
      <c r="KMP206" s="285"/>
      <c r="KMQ206" s="285"/>
      <c r="KMR206" s="285"/>
      <c r="KMS206" s="285"/>
      <c r="KMT206" s="285"/>
      <c r="KMU206" s="285"/>
      <c r="KMV206" s="285"/>
      <c r="KMW206" s="285"/>
      <c r="KMX206" s="285"/>
      <c r="KMY206" s="285"/>
      <c r="KMZ206" s="285"/>
      <c r="KNA206" s="285"/>
      <c r="KNB206" s="285"/>
      <c r="KNC206" s="285"/>
      <c r="KND206" s="285"/>
      <c r="KNE206" s="285"/>
      <c r="KNF206" s="285"/>
      <c r="KNG206" s="285"/>
      <c r="KNH206" s="285"/>
      <c r="KNI206" s="285"/>
      <c r="KNJ206" s="285"/>
      <c r="KNK206" s="285"/>
      <c r="KNL206" s="285"/>
      <c r="KNM206" s="285"/>
      <c r="KNN206" s="285"/>
      <c r="KNO206" s="285"/>
      <c r="KNP206" s="285"/>
      <c r="KNQ206" s="285"/>
      <c r="KNR206" s="285"/>
      <c r="KNS206" s="285"/>
      <c r="KNT206" s="285"/>
      <c r="KNU206" s="285"/>
      <c r="KNV206" s="285"/>
      <c r="KNW206" s="285"/>
      <c r="KNX206" s="285"/>
      <c r="KNY206" s="285"/>
      <c r="KNZ206" s="285"/>
      <c r="KOA206" s="285"/>
      <c r="KOB206" s="285"/>
      <c r="KOC206" s="285"/>
      <c r="KOD206" s="285"/>
      <c r="KOE206" s="285"/>
      <c r="KOF206" s="285"/>
      <c r="KOG206" s="285"/>
      <c r="KOH206" s="285"/>
      <c r="KOI206" s="285"/>
      <c r="KOJ206" s="285"/>
      <c r="KOK206" s="285"/>
      <c r="KOL206" s="285"/>
      <c r="KOM206" s="285"/>
      <c r="KON206" s="285"/>
      <c r="KOO206" s="285"/>
      <c r="KOP206" s="285"/>
      <c r="KOQ206" s="285"/>
      <c r="KOR206" s="285"/>
      <c r="KOS206" s="285"/>
      <c r="KOT206" s="285"/>
      <c r="KOU206" s="285"/>
      <c r="KOV206" s="285"/>
      <c r="KOW206" s="285"/>
      <c r="KOX206" s="285"/>
      <c r="KOY206" s="285"/>
      <c r="KOZ206" s="285"/>
      <c r="KPA206" s="285"/>
      <c r="KPB206" s="285"/>
      <c r="KPC206" s="285"/>
      <c r="KPD206" s="285"/>
      <c r="KPE206" s="285"/>
      <c r="KPF206" s="285"/>
      <c r="KPG206" s="285"/>
      <c r="KPH206" s="285"/>
      <c r="KPI206" s="285"/>
      <c r="KPJ206" s="285"/>
      <c r="KPK206" s="285"/>
      <c r="KPL206" s="285"/>
      <c r="KPM206" s="285"/>
      <c r="KPN206" s="285"/>
      <c r="KPO206" s="285"/>
      <c r="KPP206" s="285"/>
      <c r="KPQ206" s="285"/>
      <c r="KPR206" s="285"/>
      <c r="KPS206" s="285"/>
      <c r="KPT206" s="285"/>
      <c r="KPU206" s="285"/>
      <c r="KPV206" s="285"/>
      <c r="KPW206" s="285"/>
      <c r="KPX206" s="285"/>
      <c r="KPY206" s="285"/>
      <c r="KPZ206" s="285"/>
      <c r="KQA206" s="285"/>
      <c r="KQB206" s="285"/>
      <c r="KQC206" s="285"/>
      <c r="KQD206" s="285"/>
      <c r="KQE206" s="285"/>
      <c r="KQF206" s="285"/>
      <c r="KQG206" s="285"/>
      <c r="KQH206" s="285"/>
      <c r="KQI206" s="285"/>
      <c r="KQJ206" s="285"/>
      <c r="KQK206" s="285"/>
      <c r="KQL206" s="285"/>
      <c r="KQM206" s="285"/>
      <c r="KQN206" s="285"/>
      <c r="KQO206" s="285"/>
      <c r="KQP206" s="285"/>
      <c r="KQQ206" s="285"/>
      <c r="KQR206" s="285"/>
      <c r="KQS206" s="285"/>
      <c r="KQT206" s="285"/>
      <c r="KQU206" s="285"/>
      <c r="KQV206" s="285"/>
      <c r="KQW206" s="285"/>
      <c r="KQX206" s="285"/>
      <c r="KQY206" s="285"/>
      <c r="KQZ206" s="285"/>
      <c r="KRA206" s="285"/>
      <c r="KRB206" s="285"/>
      <c r="KRC206" s="285"/>
      <c r="KRD206" s="285"/>
      <c r="KRE206" s="285"/>
      <c r="KRF206" s="285"/>
      <c r="KRG206" s="285"/>
      <c r="KRH206" s="285"/>
      <c r="KRI206" s="285"/>
      <c r="KRJ206" s="285"/>
      <c r="KRK206" s="285"/>
      <c r="KRL206" s="285"/>
      <c r="KRM206" s="285"/>
      <c r="KRN206" s="285"/>
      <c r="KRO206" s="285"/>
      <c r="KRP206" s="285"/>
      <c r="KRQ206" s="285"/>
      <c r="KRR206" s="285"/>
      <c r="KRS206" s="285"/>
      <c r="KRT206" s="285"/>
      <c r="KRU206" s="285"/>
      <c r="KRV206" s="285"/>
      <c r="KRW206" s="285"/>
      <c r="KRX206" s="285"/>
      <c r="KRY206" s="285"/>
      <c r="KRZ206" s="285"/>
      <c r="KSA206" s="285"/>
      <c r="KSB206" s="285"/>
      <c r="KSC206" s="285"/>
      <c r="KSD206" s="285"/>
      <c r="KSE206" s="285"/>
      <c r="KSF206" s="285"/>
      <c r="KSG206" s="285"/>
      <c r="KSH206" s="285"/>
      <c r="KSI206" s="285"/>
      <c r="KSJ206" s="285"/>
      <c r="KSK206" s="285"/>
      <c r="KSL206" s="285"/>
      <c r="KSM206" s="285"/>
      <c r="KSN206" s="285"/>
      <c r="KSO206" s="285"/>
      <c r="KSP206" s="285"/>
      <c r="KSQ206" s="285"/>
      <c r="KSR206" s="285"/>
      <c r="KSS206" s="285"/>
      <c r="KST206" s="285"/>
      <c r="KSU206" s="285"/>
      <c r="KSV206" s="285"/>
      <c r="KSW206" s="285"/>
      <c r="KSX206" s="285"/>
      <c r="KSY206" s="285"/>
      <c r="KSZ206" s="285"/>
      <c r="KTA206" s="285"/>
      <c r="KTB206" s="285"/>
      <c r="KTC206" s="285"/>
      <c r="KTD206" s="285"/>
      <c r="KTE206" s="285"/>
      <c r="KTF206" s="285"/>
      <c r="KTG206" s="285"/>
      <c r="KTH206" s="285"/>
      <c r="KTI206" s="285"/>
      <c r="KTJ206" s="285"/>
      <c r="KTK206" s="285"/>
      <c r="KTL206" s="285"/>
      <c r="KTM206" s="285"/>
      <c r="KTN206" s="285"/>
      <c r="KTO206" s="285"/>
      <c r="KTP206" s="285"/>
      <c r="KTQ206" s="285"/>
      <c r="KTR206" s="285"/>
      <c r="KTS206" s="285"/>
      <c r="KTT206" s="285"/>
      <c r="KTU206" s="285"/>
      <c r="KTV206" s="285"/>
      <c r="KTW206" s="285"/>
      <c r="KTX206" s="285"/>
      <c r="KTY206" s="285"/>
      <c r="KTZ206" s="285"/>
      <c r="KUA206" s="285"/>
      <c r="KUB206" s="285"/>
      <c r="KUC206" s="285"/>
      <c r="KUD206" s="285"/>
      <c r="KUE206" s="285"/>
      <c r="KUF206" s="285"/>
      <c r="KUG206" s="285"/>
      <c r="KUH206" s="285"/>
      <c r="KUI206" s="285"/>
      <c r="KUJ206" s="285"/>
      <c r="KUK206" s="285"/>
      <c r="KUL206" s="285"/>
      <c r="KUM206" s="285"/>
      <c r="KUN206" s="285"/>
      <c r="KUO206" s="285"/>
      <c r="KUP206" s="285"/>
      <c r="KUQ206" s="285"/>
      <c r="KUR206" s="285"/>
      <c r="KUS206" s="285"/>
      <c r="KUT206" s="285"/>
      <c r="KUU206" s="285"/>
      <c r="KUV206" s="285"/>
      <c r="KUW206" s="285"/>
      <c r="KUX206" s="285"/>
      <c r="KUY206" s="285"/>
      <c r="KUZ206" s="285"/>
      <c r="KVA206" s="285"/>
      <c r="KVB206" s="285"/>
      <c r="KVC206" s="285"/>
      <c r="KVD206" s="285"/>
      <c r="KVE206" s="285"/>
      <c r="KVF206" s="285"/>
      <c r="KVG206" s="285"/>
      <c r="KVH206" s="285"/>
      <c r="KVI206" s="285"/>
      <c r="KVJ206" s="285"/>
      <c r="KVK206" s="285"/>
      <c r="KVL206" s="285"/>
      <c r="KVM206" s="285"/>
      <c r="KVN206" s="285"/>
      <c r="KVO206" s="285"/>
      <c r="KVP206" s="285"/>
      <c r="KVQ206" s="285"/>
      <c r="KVR206" s="285"/>
      <c r="KVS206" s="285"/>
      <c r="KVT206" s="285"/>
      <c r="KVU206" s="285"/>
      <c r="KVV206" s="285"/>
      <c r="KVW206" s="285"/>
      <c r="KVX206" s="285"/>
      <c r="KVY206" s="285"/>
      <c r="KVZ206" s="285"/>
      <c r="KWA206" s="285"/>
      <c r="KWB206" s="285"/>
      <c r="KWC206" s="285"/>
      <c r="KWD206" s="285"/>
      <c r="KWE206" s="285"/>
      <c r="KWF206" s="285"/>
      <c r="KWG206" s="285"/>
      <c r="KWH206" s="285"/>
      <c r="KWI206" s="285"/>
      <c r="KWJ206" s="285"/>
      <c r="KWK206" s="285"/>
      <c r="KWL206" s="285"/>
      <c r="KWM206" s="285"/>
      <c r="KWN206" s="285"/>
      <c r="KWO206" s="285"/>
      <c r="KWP206" s="285"/>
      <c r="KWQ206" s="285"/>
      <c r="KWR206" s="285"/>
      <c r="KWS206" s="285"/>
      <c r="KWT206" s="285"/>
      <c r="KWU206" s="285"/>
      <c r="KWV206" s="285"/>
      <c r="KWW206" s="285"/>
      <c r="KWX206" s="285"/>
      <c r="KWY206" s="285"/>
      <c r="KWZ206" s="285"/>
      <c r="KXA206" s="285"/>
      <c r="KXB206" s="285"/>
      <c r="KXC206" s="285"/>
      <c r="KXD206" s="285"/>
      <c r="KXE206" s="285"/>
      <c r="KXF206" s="285"/>
      <c r="KXG206" s="285"/>
      <c r="KXH206" s="285"/>
      <c r="KXI206" s="285"/>
      <c r="KXJ206" s="285"/>
      <c r="KXK206" s="285"/>
      <c r="KXL206" s="285"/>
      <c r="KXM206" s="285"/>
      <c r="KXN206" s="285"/>
      <c r="KXO206" s="285"/>
      <c r="KXP206" s="285"/>
      <c r="KXQ206" s="285"/>
      <c r="KXR206" s="285"/>
      <c r="KXS206" s="285"/>
      <c r="KXT206" s="285"/>
      <c r="KXU206" s="285"/>
      <c r="KXV206" s="285"/>
      <c r="KXW206" s="285"/>
      <c r="KXX206" s="285"/>
      <c r="KXY206" s="285"/>
      <c r="KXZ206" s="285"/>
      <c r="KYA206" s="285"/>
      <c r="KYB206" s="285"/>
      <c r="KYC206" s="285"/>
      <c r="KYD206" s="285"/>
      <c r="KYE206" s="285"/>
      <c r="KYF206" s="285"/>
      <c r="KYG206" s="285"/>
      <c r="KYH206" s="285"/>
      <c r="KYI206" s="285"/>
      <c r="KYJ206" s="285"/>
      <c r="KYK206" s="285"/>
      <c r="KYL206" s="285"/>
      <c r="KYM206" s="285"/>
      <c r="KYN206" s="285"/>
      <c r="KYO206" s="285"/>
      <c r="KYP206" s="285"/>
      <c r="KYQ206" s="285"/>
      <c r="KYR206" s="285"/>
      <c r="KYS206" s="285"/>
      <c r="KYT206" s="285"/>
      <c r="KYU206" s="285"/>
      <c r="KYV206" s="285"/>
      <c r="KYW206" s="285"/>
      <c r="KYX206" s="285"/>
      <c r="KYY206" s="285"/>
      <c r="KYZ206" s="285"/>
      <c r="KZA206" s="285"/>
      <c r="KZB206" s="285"/>
      <c r="KZC206" s="285"/>
      <c r="KZD206" s="285"/>
      <c r="KZE206" s="285"/>
      <c r="KZF206" s="285"/>
      <c r="KZG206" s="285"/>
      <c r="KZH206" s="285"/>
      <c r="KZI206" s="285"/>
      <c r="KZJ206" s="285"/>
      <c r="KZK206" s="285"/>
      <c r="KZL206" s="285"/>
      <c r="KZM206" s="285"/>
      <c r="KZN206" s="285"/>
      <c r="KZO206" s="285"/>
      <c r="KZP206" s="285"/>
      <c r="KZQ206" s="285"/>
      <c r="KZR206" s="285"/>
      <c r="KZS206" s="285"/>
      <c r="KZT206" s="285"/>
      <c r="KZU206" s="285"/>
      <c r="KZV206" s="285"/>
      <c r="KZW206" s="285"/>
      <c r="KZX206" s="285"/>
      <c r="KZY206" s="285"/>
      <c r="KZZ206" s="285"/>
      <c r="LAA206" s="285"/>
      <c r="LAB206" s="285"/>
      <c r="LAC206" s="285"/>
      <c r="LAD206" s="285"/>
      <c r="LAE206" s="285"/>
      <c r="LAF206" s="285"/>
      <c r="LAG206" s="285"/>
      <c r="LAH206" s="285"/>
      <c r="LAI206" s="285"/>
      <c r="LAJ206" s="285"/>
      <c r="LAK206" s="285"/>
      <c r="LAL206" s="285"/>
      <c r="LAM206" s="285"/>
      <c r="LAN206" s="285"/>
      <c r="LAO206" s="285"/>
      <c r="LAP206" s="285"/>
      <c r="LAQ206" s="285"/>
      <c r="LAR206" s="285"/>
      <c r="LAS206" s="285"/>
      <c r="LAT206" s="285"/>
      <c r="LAU206" s="285"/>
      <c r="LAV206" s="285"/>
      <c r="LAW206" s="285"/>
      <c r="LAX206" s="285"/>
      <c r="LAY206" s="285"/>
      <c r="LAZ206" s="285"/>
      <c r="LBA206" s="285"/>
      <c r="LBB206" s="285"/>
      <c r="LBC206" s="285"/>
      <c r="LBD206" s="285"/>
      <c r="LBE206" s="285"/>
      <c r="LBF206" s="285"/>
      <c r="LBG206" s="285"/>
      <c r="LBH206" s="285"/>
      <c r="LBI206" s="285"/>
      <c r="LBJ206" s="285"/>
      <c r="LBK206" s="285"/>
      <c r="LBL206" s="285"/>
      <c r="LBM206" s="285"/>
      <c r="LBN206" s="285"/>
      <c r="LBO206" s="285"/>
      <c r="LBP206" s="285"/>
      <c r="LBQ206" s="285"/>
      <c r="LBR206" s="285"/>
      <c r="LBS206" s="285"/>
      <c r="LBT206" s="285"/>
      <c r="LBU206" s="285"/>
      <c r="LBV206" s="285"/>
      <c r="LBW206" s="285"/>
      <c r="LBX206" s="285"/>
      <c r="LBY206" s="285"/>
      <c r="LBZ206" s="285"/>
      <c r="LCA206" s="285"/>
      <c r="LCB206" s="285"/>
      <c r="LCC206" s="285"/>
      <c r="LCD206" s="285"/>
      <c r="LCE206" s="285"/>
      <c r="LCF206" s="285"/>
      <c r="LCG206" s="285"/>
      <c r="LCH206" s="285"/>
      <c r="LCI206" s="285"/>
      <c r="LCJ206" s="285"/>
      <c r="LCK206" s="285"/>
      <c r="LCL206" s="285"/>
      <c r="LCM206" s="285"/>
      <c r="LCN206" s="285"/>
      <c r="LCO206" s="285"/>
      <c r="LCP206" s="285"/>
      <c r="LCQ206" s="285"/>
      <c r="LCR206" s="285"/>
      <c r="LCS206" s="285"/>
      <c r="LCT206" s="285"/>
      <c r="LCU206" s="285"/>
      <c r="LCV206" s="285"/>
      <c r="LCW206" s="285"/>
      <c r="LCX206" s="285"/>
      <c r="LCY206" s="285"/>
      <c r="LCZ206" s="285"/>
      <c r="LDA206" s="285"/>
      <c r="LDB206" s="285"/>
      <c r="LDC206" s="285"/>
      <c r="LDD206" s="285"/>
      <c r="LDE206" s="285"/>
      <c r="LDF206" s="285"/>
      <c r="LDG206" s="285"/>
      <c r="LDH206" s="285"/>
      <c r="LDI206" s="285"/>
      <c r="LDJ206" s="285"/>
      <c r="LDK206" s="285"/>
      <c r="LDL206" s="285"/>
      <c r="LDM206" s="285"/>
      <c r="LDN206" s="285"/>
      <c r="LDO206" s="285"/>
      <c r="LDP206" s="285"/>
      <c r="LDQ206" s="285"/>
      <c r="LDR206" s="285"/>
      <c r="LDS206" s="285"/>
      <c r="LDT206" s="285"/>
      <c r="LDU206" s="285"/>
      <c r="LDV206" s="285"/>
      <c r="LDW206" s="285"/>
      <c r="LDX206" s="285"/>
      <c r="LDY206" s="285"/>
      <c r="LDZ206" s="285"/>
      <c r="LEA206" s="285"/>
      <c r="LEB206" s="285"/>
      <c r="LEC206" s="285"/>
      <c r="LED206" s="285"/>
      <c r="LEE206" s="285"/>
      <c r="LEF206" s="285"/>
      <c r="LEG206" s="285"/>
      <c r="LEH206" s="285"/>
      <c r="LEI206" s="285"/>
      <c r="LEJ206" s="285"/>
      <c r="LEK206" s="285"/>
      <c r="LEL206" s="285"/>
      <c r="LEM206" s="285"/>
      <c r="LEN206" s="285"/>
      <c r="LEO206" s="285"/>
      <c r="LEP206" s="285"/>
      <c r="LEQ206" s="285"/>
      <c r="LER206" s="285"/>
      <c r="LES206" s="285"/>
      <c r="LET206" s="285"/>
      <c r="LEU206" s="285"/>
      <c r="LEV206" s="285"/>
      <c r="LEW206" s="285"/>
      <c r="LEX206" s="285"/>
      <c r="LEY206" s="285"/>
      <c r="LEZ206" s="285"/>
      <c r="LFA206" s="285"/>
      <c r="LFB206" s="285"/>
      <c r="LFC206" s="285"/>
      <c r="LFD206" s="285"/>
      <c r="LFE206" s="285"/>
      <c r="LFF206" s="285"/>
      <c r="LFG206" s="285"/>
      <c r="LFH206" s="285"/>
      <c r="LFI206" s="285"/>
      <c r="LFJ206" s="285"/>
      <c r="LFK206" s="285"/>
      <c r="LFL206" s="285"/>
      <c r="LFM206" s="285"/>
      <c r="LFN206" s="285"/>
      <c r="LFO206" s="285"/>
      <c r="LFP206" s="285"/>
      <c r="LFQ206" s="285"/>
      <c r="LFR206" s="285"/>
      <c r="LFS206" s="285"/>
      <c r="LFT206" s="285"/>
      <c r="LFU206" s="285"/>
      <c r="LFV206" s="285"/>
      <c r="LFW206" s="285"/>
      <c r="LFX206" s="285"/>
      <c r="LFY206" s="285"/>
      <c r="LFZ206" s="285"/>
      <c r="LGA206" s="285"/>
      <c r="LGB206" s="285"/>
      <c r="LGC206" s="285"/>
      <c r="LGD206" s="285"/>
      <c r="LGE206" s="285"/>
      <c r="LGF206" s="285"/>
      <c r="LGG206" s="285"/>
      <c r="LGH206" s="285"/>
      <c r="LGI206" s="285"/>
      <c r="LGJ206" s="285"/>
      <c r="LGK206" s="285"/>
      <c r="LGL206" s="285"/>
      <c r="LGM206" s="285"/>
      <c r="LGN206" s="285"/>
      <c r="LGO206" s="285"/>
      <c r="LGP206" s="285"/>
      <c r="LGQ206" s="285"/>
      <c r="LGR206" s="285"/>
      <c r="LGS206" s="285"/>
      <c r="LGT206" s="285"/>
      <c r="LGU206" s="285"/>
      <c r="LGV206" s="285"/>
      <c r="LGW206" s="285"/>
      <c r="LGX206" s="285"/>
      <c r="LGY206" s="285"/>
      <c r="LGZ206" s="285"/>
      <c r="LHA206" s="285"/>
      <c r="LHB206" s="285"/>
      <c r="LHC206" s="285"/>
      <c r="LHD206" s="285"/>
      <c r="LHE206" s="285"/>
      <c r="LHF206" s="285"/>
      <c r="LHG206" s="285"/>
      <c r="LHH206" s="285"/>
      <c r="LHI206" s="285"/>
      <c r="LHJ206" s="285"/>
      <c r="LHK206" s="285"/>
      <c r="LHL206" s="285"/>
      <c r="LHM206" s="285"/>
      <c r="LHN206" s="285"/>
      <c r="LHO206" s="285"/>
      <c r="LHP206" s="285"/>
      <c r="LHQ206" s="285"/>
      <c r="LHR206" s="285"/>
      <c r="LHS206" s="285"/>
      <c r="LHT206" s="285"/>
      <c r="LHU206" s="285"/>
      <c r="LHV206" s="285"/>
      <c r="LHW206" s="285"/>
      <c r="LHX206" s="285"/>
      <c r="LHY206" s="285"/>
      <c r="LHZ206" s="285"/>
      <c r="LIA206" s="285"/>
      <c r="LIB206" s="285"/>
      <c r="LIC206" s="285"/>
      <c r="LID206" s="285"/>
      <c r="LIE206" s="285"/>
      <c r="LIF206" s="285"/>
      <c r="LIG206" s="285"/>
      <c r="LIH206" s="285"/>
      <c r="LII206" s="285"/>
      <c r="LIJ206" s="285"/>
      <c r="LIK206" s="285"/>
      <c r="LIL206" s="285"/>
      <c r="LIM206" s="285"/>
      <c r="LIN206" s="285"/>
      <c r="LIO206" s="285"/>
      <c r="LIP206" s="285"/>
      <c r="LIQ206" s="285"/>
      <c r="LIR206" s="285"/>
      <c r="LIS206" s="285"/>
      <c r="LIT206" s="285"/>
      <c r="LIU206" s="285"/>
      <c r="LIV206" s="285"/>
      <c r="LIW206" s="285"/>
      <c r="LIX206" s="285"/>
      <c r="LIY206" s="285"/>
      <c r="LIZ206" s="285"/>
      <c r="LJA206" s="285"/>
      <c r="LJB206" s="285"/>
      <c r="LJC206" s="285"/>
      <c r="LJD206" s="285"/>
      <c r="LJE206" s="285"/>
      <c r="LJF206" s="285"/>
      <c r="LJG206" s="285"/>
      <c r="LJH206" s="285"/>
      <c r="LJI206" s="285"/>
      <c r="LJJ206" s="285"/>
      <c r="LJK206" s="285"/>
      <c r="LJL206" s="285"/>
      <c r="LJM206" s="285"/>
      <c r="LJN206" s="285"/>
      <c r="LJO206" s="285"/>
      <c r="LJP206" s="285"/>
      <c r="LJQ206" s="285"/>
      <c r="LJR206" s="285"/>
      <c r="LJS206" s="285"/>
      <c r="LJT206" s="285"/>
      <c r="LJU206" s="285"/>
      <c r="LJV206" s="285"/>
      <c r="LJW206" s="285"/>
      <c r="LJX206" s="285"/>
      <c r="LJY206" s="285"/>
      <c r="LJZ206" s="285"/>
      <c r="LKA206" s="285"/>
      <c r="LKB206" s="285"/>
      <c r="LKC206" s="285"/>
      <c r="LKD206" s="285"/>
      <c r="LKE206" s="285"/>
      <c r="LKF206" s="285"/>
      <c r="LKG206" s="285"/>
      <c r="LKH206" s="285"/>
      <c r="LKI206" s="285"/>
      <c r="LKJ206" s="285"/>
      <c r="LKK206" s="285"/>
      <c r="LKL206" s="285"/>
      <c r="LKM206" s="285"/>
      <c r="LKN206" s="285"/>
      <c r="LKO206" s="285"/>
      <c r="LKP206" s="285"/>
      <c r="LKQ206" s="285"/>
      <c r="LKR206" s="285"/>
      <c r="LKS206" s="285"/>
      <c r="LKT206" s="285"/>
      <c r="LKU206" s="285"/>
      <c r="LKV206" s="285"/>
      <c r="LKW206" s="285"/>
      <c r="LKX206" s="285"/>
      <c r="LKY206" s="285"/>
      <c r="LKZ206" s="285"/>
      <c r="LLA206" s="285"/>
      <c r="LLB206" s="285"/>
      <c r="LLC206" s="285"/>
      <c r="LLD206" s="285"/>
      <c r="LLE206" s="285"/>
      <c r="LLF206" s="285"/>
      <c r="LLG206" s="285"/>
      <c r="LLH206" s="285"/>
      <c r="LLI206" s="285"/>
      <c r="LLJ206" s="285"/>
      <c r="LLK206" s="285"/>
      <c r="LLL206" s="285"/>
      <c r="LLM206" s="285"/>
      <c r="LLN206" s="285"/>
      <c r="LLO206" s="285"/>
      <c r="LLP206" s="285"/>
      <c r="LLQ206" s="285"/>
      <c r="LLR206" s="285"/>
      <c r="LLS206" s="285"/>
      <c r="LLT206" s="285"/>
      <c r="LLU206" s="285"/>
      <c r="LLV206" s="285"/>
      <c r="LLW206" s="285"/>
      <c r="LLX206" s="285"/>
      <c r="LLY206" s="285"/>
      <c r="LLZ206" s="285"/>
      <c r="LMA206" s="285"/>
      <c r="LMB206" s="285"/>
      <c r="LMC206" s="285"/>
      <c r="LMD206" s="285"/>
      <c r="LME206" s="285"/>
      <c r="LMF206" s="285"/>
      <c r="LMG206" s="285"/>
      <c r="LMH206" s="285"/>
      <c r="LMI206" s="285"/>
      <c r="LMJ206" s="285"/>
      <c r="LMK206" s="285"/>
      <c r="LML206" s="285"/>
      <c r="LMM206" s="285"/>
      <c r="LMN206" s="285"/>
      <c r="LMO206" s="285"/>
      <c r="LMP206" s="285"/>
      <c r="LMQ206" s="285"/>
      <c r="LMR206" s="285"/>
      <c r="LMS206" s="285"/>
      <c r="LMT206" s="285"/>
      <c r="LMU206" s="285"/>
      <c r="LMV206" s="285"/>
      <c r="LMW206" s="285"/>
      <c r="LMX206" s="285"/>
      <c r="LMY206" s="285"/>
      <c r="LMZ206" s="285"/>
      <c r="LNA206" s="285"/>
      <c r="LNB206" s="285"/>
      <c r="LNC206" s="285"/>
      <c r="LND206" s="285"/>
      <c r="LNE206" s="285"/>
      <c r="LNF206" s="285"/>
      <c r="LNG206" s="285"/>
      <c r="LNH206" s="285"/>
      <c r="LNI206" s="285"/>
      <c r="LNJ206" s="285"/>
      <c r="LNK206" s="285"/>
      <c r="LNL206" s="285"/>
      <c r="LNM206" s="285"/>
      <c r="LNN206" s="285"/>
      <c r="LNO206" s="285"/>
      <c r="LNP206" s="285"/>
      <c r="LNQ206" s="285"/>
      <c r="LNR206" s="285"/>
      <c r="LNS206" s="285"/>
      <c r="LNT206" s="285"/>
      <c r="LNU206" s="285"/>
      <c r="LNV206" s="285"/>
      <c r="LNW206" s="285"/>
      <c r="LNX206" s="285"/>
      <c r="LNY206" s="285"/>
      <c r="LNZ206" s="285"/>
      <c r="LOA206" s="285"/>
      <c r="LOB206" s="285"/>
      <c r="LOC206" s="285"/>
      <c r="LOD206" s="285"/>
      <c r="LOE206" s="285"/>
      <c r="LOF206" s="285"/>
      <c r="LOG206" s="285"/>
      <c r="LOH206" s="285"/>
      <c r="LOI206" s="285"/>
      <c r="LOJ206" s="285"/>
      <c r="LOK206" s="285"/>
      <c r="LOL206" s="285"/>
      <c r="LOM206" s="285"/>
      <c r="LON206" s="285"/>
      <c r="LOO206" s="285"/>
      <c r="LOP206" s="285"/>
      <c r="LOQ206" s="285"/>
      <c r="LOR206" s="285"/>
      <c r="LOS206" s="285"/>
      <c r="LOT206" s="285"/>
      <c r="LOU206" s="285"/>
      <c r="LOV206" s="285"/>
      <c r="LOW206" s="285"/>
      <c r="LOX206" s="285"/>
      <c r="LOY206" s="285"/>
      <c r="LOZ206" s="285"/>
      <c r="LPA206" s="285"/>
      <c r="LPB206" s="285"/>
      <c r="LPC206" s="285"/>
      <c r="LPD206" s="285"/>
      <c r="LPE206" s="285"/>
      <c r="LPF206" s="285"/>
      <c r="LPG206" s="285"/>
      <c r="LPH206" s="285"/>
      <c r="LPI206" s="285"/>
      <c r="LPJ206" s="285"/>
      <c r="LPK206" s="285"/>
      <c r="LPL206" s="285"/>
      <c r="LPM206" s="285"/>
      <c r="LPN206" s="285"/>
      <c r="LPO206" s="285"/>
      <c r="LPP206" s="285"/>
      <c r="LPQ206" s="285"/>
      <c r="LPR206" s="285"/>
      <c r="LPS206" s="285"/>
      <c r="LPT206" s="285"/>
      <c r="LPU206" s="285"/>
      <c r="LPV206" s="285"/>
      <c r="LPW206" s="285"/>
      <c r="LPX206" s="285"/>
      <c r="LPY206" s="285"/>
      <c r="LPZ206" s="285"/>
      <c r="LQA206" s="285"/>
      <c r="LQB206" s="285"/>
      <c r="LQC206" s="285"/>
      <c r="LQD206" s="285"/>
      <c r="LQE206" s="285"/>
      <c r="LQF206" s="285"/>
      <c r="LQG206" s="285"/>
      <c r="LQH206" s="285"/>
      <c r="LQI206" s="285"/>
      <c r="LQJ206" s="285"/>
      <c r="LQK206" s="285"/>
      <c r="LQL206" s="285"/>
      <c r="LQM206" s="285"/>
      <c r="LQN206" s="285"/>
      <c r="LQO206" s="285"/>
      <c r="LQP206" s="285"/>
      <c r="LQQ206" s="285"/>
      <c r="LQR206" s="285"/>
      <c r="LQS206" s="285"/>
      <c r="LQT206" s="285"/>
      <c r="LQU206" s="285"/>
      <c r="LQV206" s="285"/>
      <c r="LQW206" s="285"/>
      <c r="LQX206" s="285"/>
      <c r="LQY206" s="285"/>
      <c r="LQZ206" s="285"/>
      <c r="LRA206" s="285"/>
      <c r="LRB206" s="285"/>
      <c r="LRC206" s="285"/>
      <c r="LRD206" s="285"/>
      <c r="LRE206" s="285"/>
      <c r="LRF206" s="285"/>
      <c r="LRG206" s="285"/>
      <c r="LRH206" s="285"/>
      <c r="LRI206" s="285"/>
      <c r="LRJ206" s="285"/>
      <c r="LRK206" s="285"/>
      <c r="LRL206" s="285"/>
      <c r="LRM206" s="285"/>
      <c r="LRN206" s="285"/>
      <c r="LRO206" s="285"/>
      <c r="LRP206" s="285"/>
      <c r="LRQ206" s="285"/>
      <c r="LRR206" s="285"/>
      <c r="LRS206" s="285"/>
      <c r="LRT206" s="285"/>
      <c r="LRU206" s="285"/>
      <c r="LRV206" s="285"/>
      <c r="LRW206" s="285"/>
      <c r="LRX206" s="285"/>
      <c r="LRY206" s="285"/>
      <c r="LRZ206" s="285"/>
      <c r="LSA206" s="285"/>
      <c r="LSB206" s="285"/>
      <c r="LSC206" s="285"/>
      <c r="LSD206" s="285"/>
      <c r="LSE206" s="285"/>
      <c r="LSF206" s="285"/>
      <c r="LSG206" s="285"/>
      <c r="LSH206" s="285"/>
      <c r="LSI206" s="285"/>
      <c r="LSJ206" s="285"/>
      <c r="LSK206" s="285"/>
      <c r="LSL206" s="285"/>
      <c r="LSM206" s="285"/>
      <c r="LSN206" s="285"/>
      <c r="LSO206" s="285"/>
      <c r="LSP206" s="285"/>
      <c r="LSQ206" s="285"/>
      <c r="LSR206" s="285"/>
      <c r="LSS206" s="285"/>
      <c r="LST206" s="285"/>
      <c r="LSU206" s="285"/>
      <c r="LSV206" s="285"/>
      <c r="LSW206" s="285"/>
      <c r="LSX206" s="285"/>
      <c r="LSY206" s="285"/>
      <c r="LSZ206" s="285"/>
      <c r="LTA206" s="285"/>
      <c r="LTB206" s="285"/>
      <c r="LTC206" s="285"/>
      <c r="LTD206" s="285"/>
      <c r="LTE206" s="285"/>
      <c r="LTF206" s="285"/>
      <c r="LTG206" s="285"/>
      <c r="LTH206" s="285"/>
      <c r="LTI206" s="285"/>
      <c r="LTJ206" s="285"/>
      <c r="LTK206" s="285"/>
      <c r="LTL206" s="285"/>
      <c r="LTM206" s="285"/>
      <c r="LTN206" s="285"/>
      <c r="LTO206" s="285"/>
      <c r="LTP206" s="285"/>
      <c r="LTQ206" s="285"/>
      <c r="LTR206" s="285"/>
      <c r="LTS206" s="285"/>
      <c r="LTT206" s="285"/>
      <c r="LTU206" s="285"/>
      <c r="LTV206" s="285"/>
      <c r="LTW206" s="285"/>
      <c r="LTX206" s="285"/>
      <c r="LTY206" s="285"/>
      <c r="LTZ206" s="285"/>
      <c r="LUA206" s="285"/>
      <c r="LUB206" s="285"/>
      <c r="LUC206" s="285"/>
      <c r="LUD206" s="285"/>
      <c r="LUE206" s="285"/>
      <c r="LUF206" s="285"/>
      <c r="LUG206" s="285"/>
      <c r="LUH206" s="285"/>
      <c r="LUI206" s="285"/>
      <c r="LUJ206" s="285"/>
      <c r="LUK206" s="285"/>
      <c r="LUL206" s="285"/>
      <c r="LUM206" s="285"/>
      <c r="LUN206" s="285"/>
      <c r="LUO206" s="285"/>
      <c r="LUP206" s="285"/>
      <c r="LUQ206" s="285"/>
      <c r="LUR206" s="285"/>
      <c r="LUS206" s="285"/>
      <c r="LUT206" s="285"/>
      <c r="LUU206" s="285"/>
      <c r="LUV206" s="285"/>
      <c r="LUW206" s="285"/>
      <c r="LUX206" s="285"/>
      <c r="LUY206" s="285"/>
      <c r="LUZ206" s="285"/>
      <c r="LVA206" s="285"/>
      <c r="LVB206" s="285"/>
      <c r="LVC206" s="285"/>
      <c r="LVD206" s="285"/>
      <c r="LVE206" s="285"/>
      <c r="LVF206" s="285"/>
      <c r="LVG206" s="285"/>
      <c r="LVH206" s="285"/>
      <c r="LVI206" s="285"/>
      <c r="LVJ206" s="285"/>
      <c r="LVK206" s="285"/>
      <c r="LVL206" s="285"/>
      <c r="LVM206" s="285"/>
      <c r="LVN206" s="285"/>
      <c r="LVO206" s="285"/>
      <c r="LVP206" s="285"/>
      <c r="LVQ206" s="285"/>
      <c r="LVR206" s="285"/>
      <c r="LVS206" s="285"/>
      <c r="LVT206" s="285"/>
      <c r="LVU206" s="285"/>
      <c r="LVV206" s="285"/>
      <c r="LVW206" s="285"/>
      <c r="LVX206" s="285"/>
      <c r="LVY206" s="285"/>
      <c r="LVZ206" s="285"/>
      <c r="LWA206" s="285"/>
      <c r="LWB206" s="285"/>
      <c r="LWC206" s="285"/>
      <c r="LWD206" s="285"/>
      <c r="LWE206" s="285"/>
      <c r="LWF206" s="285"/>
      <c r="LWG206" s="285"/>
      <c r="LWH206" s="285"/>
      <c r="LWI206" s="285"/>
      <c r="LWJ206" s="285"/>
      <c r="LWK206" s="285"/>
      <c r="LWL206" s="285"/>
      <c r="LWM206" s="285"/>
      <c r="LWN206" s="285"/>
      <c r="LWO206" s="285"/>
      <c r="LWP206" s="285"/>
      <c r="LWQ206" s="285"/>
      <c r="LWR206" s="285"/>
      <c r="LWS206" s="285"/>
      <c r="LWT206" s="285"/>
      <c r="LWU206" s="285"/>
      <c r="LWV206" s="285"/>
      <c r="LWW206" s="285"/>
      <c r="LWX206" s="285"/>
      <c r="LWY206" s="285"/>
      <c r="LWZ206" s="285"/>
      <c r="LXA206" s="285"/>
      <c r="LXB206" s="285"/>
      <c r="LXC206" s="285"/>
      <c r="LXD206" s="285"/>
      <c r="LXE206" s="285"/>
      <c r="LXF206" s="285"/>
      <c r="LXG206" s="285"/>
      <c r="LXH206" s="285"/>
      <c r="LXI206" s="285"/>
      <c r="LXJ206" s="285"/>
      <c r="LXK206" s="285"/>
      <c r="LXL206" s="285"/>
      <c r="LXM206" s="285"/>
      <c r="LXN206" s="285"/>
      <c r="LXO206" s="285"/>
      <c r="LXP206" s="285"/>
      <c r="LXQ206" s="285"/>
      <c r="LXR206" s="285"/>
      <c r="LXS206" s="285"/>
      <c r="LXT206" s="285"/>
      <c r="LXU206" s="285"/>
      <c r="LXV206" s="285"/>
      <c r="LXW206" s="285"/>
      <c r="LXX206" s="285"/>
      <c r="LXY206" s="285"/>
      <c r="LXZ206" s="285"/>
      <c r="LYA206" s="285"/>
      <c r="LYB206" s="285"/>
      <c r="LYC206" s="285"/>
      <c r="LYD206" s="285"/>
      <c r="LYE206" s="285"/>
      <c r="LYF206" s="285"/>
      <c r="LYG206" s="285"/>
      <c r="LYH206" s="285"/>
      <c r="LYI206" s="285"/>
      <c r="LYJ206" s="285"/>
      <c r="LYK206" s="285"/>
      <c r="LYL206" s="285"/>
      <c r="LYM206" s="285"/>
      <c r="LYN206" s="285"/>
      <c r="LYO206" s="285"/>
      <c r="LYP206" s="285"/>
      <c r="LYQ206" s="285"/>
      <c r="LYR206" s="285"/>
      <c r="LYS206" s="285"/>
      <c r="LYT206" s="285"/>
      <c r="LYU206" s="285"/>
      <c r="LYV206" s="285"/>
      <c r="LYW206" s="285"/>
      <c r="LYX206" s="285"/>
      <c r="LYY206" s="285"/>
      <c r="LYZ206" s="285"/>
      <c r="LZA206" s="285"/>
      <c r="LZB206" s="285"/>
      <c r="LZC206" s="285"/>
      <c r="LZD206" s="285"/>
      <c r="LZE206" s="285"/>
      <c r="LZF206" s="285"/>
      <c r="LZG206" s="285"/>
      <c r="LZH206" s="285"/>
      <c r="LZI206" s="285"/>
      <c r="LZJ206" s="285"/>
      <c r="LZK206" s="285"/>
      <c r="LZL206" s="285"/>
      <c r="LZM206" s="285"/>
      <c r="LZN206" s="285"/>
      <c r="LZO206" s="285"/>
      <c r="LZP206" s="285"/>
      <c r="LZQ206" s="285"/>
      <c r="LZR206" s="285"/>
      <c r="LZS206" s="285"/>
      <c r="LZT206" s="285"/>
      <c r="LZU206" s="285"/>
      <c r="LZV206" s="285"/>
      <c r="LZW206" s="285"/>
      <c r="LZX206" s="285"/>
      <c r="LZY206" s="285"/>
      <c r="LZZ206" s="285"/>
      <c r="MAA206" s="285"/>
      <c r="MAB206" s="285"/>
      <c r="MAC206" s="285"/>
      <c r="MAD206" s="285"/>
      <c r="MAE206" s="285"/>
      <c r="MAF206" s="285"/>
      <c r="MAG206" s="285"/>
      <c r="MAH206" s="285"/>
      <c r="MAI206" s="285"/>
      <c r="MAJ206" s="285"/>
      <c r="MAK206" s="285"/>
      <c r="MAL206" s="285"/>
      <c r="MAM206" s="285"/>
      <c r="MAN206" s="285"/>
      <c r="MAO206" s="285"/>
      <c r="MAP206" s="285"/>
      <c r="MAQ206" s="285"/>
      <c r="MAR206" s="285"/>
      <c r="MAS206" s="285"/>
      <c r="MAT206" s="285"/>
      <c r="MAU206" s="285"/>
      <c r="MAV206" s="285"/>
      <c r="MAW206" s="285"/>
      <c r="MAX206" s="285"/>
      <c r="MAY206" s="285"/>
      <c r="MAZ206" s="285"/>
      <c r="MBA206" s="285"/>
      <c r="MBB206" s="285"/>
      <c r="MBC206" s="285"/>
      <c r="MBD206" s="285"/>
      <c r="MBE206" s="285"/>
      <c r="MBF206" s="285"/>
      <c r="MBG206" s="285"/>
      <c r="MBH206" s="285"/>
      <c r="MBI206" s="285"/>
      <c r="MBJ206" s="285"/>
      <c r="MBK206" s="285"/>
      <c r="MBL206" s="285"/>
      <c r="MBM206" s="285"/>
      <c r="MBN206" s="285"/>
      <c r="MBO206" s="285"/>
      <c r="MBP206" s="285"/>
      <c r="MBQ206" s="285"/>
      <c r="MBR206" s="285"/>
      <c r="MBS206" s="285"/>
      <c r="MBT206" s="285"/>
      <c r="MBU206" s="285"/>
      <c r="MBV206" s="285"/>
      <c r="MBW206" s="285"/>
      <c r="MBX206" s="285"/>
      <c r="MBY206" s="285"/>
      <c r="MBZ206" s="285"/>
      <c r="MCA206" s="285"/>
      <c r="MCB206" s="285"/>
      <c r="MCC206" s="285"/>
      <c r="MCD206" s="285"/>
      <c r="MCE206" s="285"/>
      <c r="MCF206" s="285"/>
      <c r="MCG206" s="285"/>
      <c r="MCH206" s="285"/>
      <c r="MCI206" s="285"/>
      <c r="MCJ206" s="285"/>
      <c r="MCK206" s="285"/>
      <c r="MCL206" s="285"/>
      <c r="MCM206" s="285"/>
      <c r="MCN206" s="285"/>
      <c r="MCO206" s="285"/>
      <c r="MCP206" s="285"/>
      <c r="MCQ206" s="285"/>
      <c r="MCR206" s="285"/>
      <c r="MCS206" s="285"/>
      <c r="MCT206" s="285"/>
      <c r="MCU206" s="285"/>
      <c r="MCV206" s="285"/>
      <c r="MCW206" s="285"/>
      <c r="MCX206" s="285"/>
      <c r="MCY206" s="285"/>
      <c r="MCZ206" s="285"/>
      <c r="MDA206" s="285"/>
      <c r="MDB206" s="285"/>
      <c r="MDC206" s="285"/>
      <c r="MDD206" s="285"/>
      <c r="MDE206" s="285"/>
      <c r="MDF206" s="285"/>
      <c r="MDG206" s="285"/>
      <c r="MDH206" s="285"/>
      <c r="MDI206" s="285"/>
      <c r="MDJ206" s="285"/>
      <c r="MDK206" s="285"/>
      <c r="MDL206" s="285"/>
      <c r="MDM206" s="285"/>
      <c r="MDN206" s="285"/>
      <c r="MDO206" s="285"/>
      <c r="MDP206" s="285"/>
      <c r="MDQ206" s="285"/>
      <c r="MDR206" s="285"/>
      <c r="MDS206" s="285"/>
      <c r="MDT206" s="285"/>
      <c r="MDU206" s="285"/>
      <c r="MDV206" s="285"/>
      <c r="MDW206" s="285"/>
      <c r="MDX206" s="285"/>
      <c r="MDY206" s="285"/>
      <c r="MDZ206" s="285"/>
      <c r="MEA206" s="285"/>
      <c r="MEB206" s="285"/>
      <c r="MEC206" s="285"/>
      <c r="MED206" s="285"/>
      <c r="MEE206" s="285"/>
      <c r="MEF206" s="285"/>
      <c r="MEG206" s="285"/>
      <c r="MEH206" s="285"/>
      <c r="MEI206" s="285"/>
      <c r="MEJ206" s="285"/>
      <c r="MEK206" s="285"/>
      <c r="MEL206" s="285"/>
      <c r="MEM206" s="285"/>
      <c r="MEN206" s="285"/>
      <c r="MEO206" s="285"/>
      <c r="MEP206" s="285"/>
      <c r="MEQ206" s="285"/>
      <c r="MER206" s="285"/>
      <c r="MES206" s="285"/>
      <c r="MET206" s="285"/>
      <c r="MEU206" s="285"/>
      <c r="MEV206" s="285"/>
      <c r="MEW206" s="285"/>
      <c r="MEX206" s="285"/>
      <c r="MEY206" s="285"/>
      <c r="MEZ206" s="285"/>
      <c r="MFA206" s="285"/>
      <c r="MFB206" s="285"/>
      <c r="MFC206" s="285"/>
      <c r="MFD206" s="285"/>
      <c r="MFE206" s="285"/>
      <c r="MFF206" s="285"/>
      <c r="MFG206" s="285"/>
      <c r="MFH206" s="285"/>
      <c r="MFI206" s="285"/>
      <c r="MFJ206" s="285"/>
      <c r="MFK206" s="285"/>
      <c r="MFL206" s="285"/>
      <c r="MFM206" s="285"/>
      <c r="MFN206" s="285"/>
      <c r="MFO206" s="285"/>
      <c r="MFP206" s="285"/>
      <c r="MFQ206" s="285"/>
      <c r="MFR206" s="285"/>
      <c r="MFS206" s="285"/>
      <c r="MFT206" s="285"/>
      <c r="MFU206" s="285"/>
      <c r="MFV206" s="285"/>
      <c r="MFW206" s="285"/>
      <c r="MFX206" s="285"/>
      <c r="MFY206" s="285"/>
      <c r="MFZ206" s="285"/>
      <c r="MGA206" s="285"/>
      <c r="MGB206" s="285"/>
      <c r="MGC206" s="285"/>
      <c r="MGD206" s="285"/>
      <c r="MGE206" s="285"/>
      <c r="MGF206" s="285"/>
      <c r="MGG206" s="285"/>
      <c r="MGH206" s="285"/>
      <c r="MGI206" s="285"/>
      <c r="MGJ206" s="285"/>
      <c r="MGK206" s="285"/>
      <c r="MGL206" s="285"/>
      <c r="MGM206" s="285"/>
      <c r="MGN206" s="285"/>
      <c r="MGO206" s="285"/>
      <c r="MGP206" s="285"/>
      <c r="MGQ206" s="285"/>
      <c r="MGR206" s="285"/>
      <c r="MGS206" s="285"/>
      <c r="MGT206" s="285"/>
      <c r="MGU206" s="285"/>
      <c r="MGV206" s="285"/>
      <c r="MGW206" s="285"/>
      <c r="MGX206" s="285"/>
      <c r="MGY206" s="285"/>
      <c r="MGZ206" s="285"/>
      <c r="MHA206" s="285"/>
      <c r="MHB206" s="285"/>
      <c r="MHC206" s="285"/>
      <c r="MHD206" s="285"/>
      <c r="MHE206" s="285"/>
      <c r="MHF206" s="285"/>
      <c r="MHG206" s="285"/>
      <c r="MHH206" s="285"/>
      <c r="MHI206" s="285"/>
      <c r="MHJ206" s="285"/>
      <c r="MHK206" s="285"/>
      <c r="MHL206" s="285"/>
      <c r="MHM206" s="285"/>
      <c r="MHN206" s="285"/>
      <c r="MHO206" s="285"/>
      <c r="MHP206" s="285"/>
      <c r="MHQ206" s="285"/>
      <c r="MHR206" s="285"/>
      <c r="MHS206" s="285"/>
      <c r="MHT206" s="285"/>
      <c r="MHU206" s="285"/>
      <c r="MHV206" s="285"/>
      <c r="MHW206" s="285"/>
      <c r="MHX206" s="285"/>
      <c r="MHY206" s="285"/>
      <c r="MHZ206" s="285"/>
      <c r="MIA206" s="285"/>
      <c r="MIB206" s="285"/>
      <c r="MIC206" s="285"/>
      <c r="MID206" s="285"/>
      <c r="MIE206" s="285"/>
      <c r="MIF206" s="285"/>
      <c r="MIG206" s="285"/>
      <c r="MIH206" s="285"/>
      <c r="MII206" s="285"/>
      <c r="MIJ206" s="285"/>
      <c r="MIK206" s="285"/>
      <c r="MIL206" s="285"/>
      <c r="MIM206" s="285"/>
      <c r="MIN206" s="285"/>
      <c r="MIO206" s="285"/>
      <c r="MIP206" s="285"/>
      <c r="MIQ206" s="285"/>
      <c r="MIR206" s="285"/>
      <c r="MIS206" s="285"/>
      <c r="MIT206" s="285"/>
      <c r="MIU206" s="285"/>
      <c r="MIV206" s="285"/>
      <c r="MIW206" s="285"/>
      <c r="MIX206" s="285"/>
      <c r="MIY206" s="285"/>
      <c r="MIZ206" s="285"/>
      <c r="MJA206" s="285"/>
      <c r="MJB206" s="285"/>
      <c r="MJC206" s="285"/>
      <c r="MJD206" s="285"/>
      <c r="MJE206" s="285"/>
      <c r="MJF206" s="285"/>
      <c r="MJG206" s="285"/>
      <c r="MJH206" s="285"/>
      <c r="MJI206" s="285"/>
      <c r="MJJ206" s="285"/>
      <c r="MJK206" s="285"/>
      <c r="MJL206" s="285"/>
      <c r="MJM206" s="285"/>
      <c r="MJN206" s="285"/>
      <c r="MJO206" s="285"/>
      <c r="MJP206" s="285"/>
      <c r="MJQ206" s="285"/>
      <c r="MJR206" s="285"/>
      <c r="MJS206" s="285"/>
      <c r="MJT206" s="285"/>
      <c r="MJU206" s="285"/>
      <c r="MJV206" s="285"/>
      <c r="MJW206" s="285"/>
      <c r="MJX206" s="285"/>
      <c r="MJY206" s="285"/>
      <c r="MJZ206" s="285"/>
      <c r="MKA206" s="285"/>
      <c r="MKB206" s="285"/>
      <c r="MKC206" s="285"/>
      <c r="MKD206" s="285"/>
      <c r="MKE206" s="285"/>
      <c r="MKF206" s="285"/>
      <c r="MKG206" s="285"/>
      <c r="MKH206" s="285"/>
      <c r="MKI206" s="285"/>
      <c r="MKJ206" s="285"/>
      <c r="MKK206" s="285"/>
      <c r="MKL206" s="285"/>
      <c r="MKM206" s="285"/>
      <c r="MKN206" s="285"/>
      <c r="MKO206" s="285"/>
      <c r="MKP206" s="285"/>
      <c r="MKQ206" s="285"/>
      <c r="MKR206" s="285"/>
      <c r="MKS206" s="285"/>
      <c r="MKT206" s="285"/>
      <c r="MKU206" s="285"/>
      <c r="MKV206" s="285"/>
      <c r="MKW206" s="285"/>
      <c r="MKX206" s="285"/>
      <c r="MKY206" s="285"/>
      <c r="MKZ206" s="285"/>
      <c r="MLA206" s="285"/>
      <c r="MLB206" s="285"/>
      <c r="MLC206" s="285"/>
      <c r="MLD206" s="285"/>
      <c r="MLE206" s="285"/>
      <c r="MLF206" s="285"/>
      <c r="MLG206" s="285"/>
      <c r="MLH206" s="285"/>
      <c r="MLI206" s="285"/>
      <c r="MLJ206" s="285"/>
      <c r="MLK206" s="285"/>
      <c r="MLL206" s="285"/>
      <c r="MLM206" s="285"/>
      <c r="MLN206" s="285"/>
      <c r="MLO206" s="285"/>
      <c r="MLP206" s="285"/>
      <c r="MLQ206" s="285"/>
      <c r="MLR206" s="285"/>
      <c r="MLS206" s="285"/>
      <c r="MLT206" s="285"/>
      <c r="MLU206" s="285"/>
      <c r="MLV206" s="285"/>
      <c r="MLW206" s="285"/>
      <c r="MLX206" s="285"/>
      <c r="MLY206" s="285"/>
      <c r="MLZ206" s="285"/>
      <c r="MMA206" s="285"/>
      <c r="MMB206" s="285"/>
      <c r="MMC206" s="285"/>
      <c r="MMD206" s="285"/>
      <c r="MME206" s="285"/>
      <c r="MMF206" s="285"/>
      <c r="MMG206" s="285"/>
      <c r="MMH206" s="285"/>
      <c r="MMI206" s="285"/>
      <c r="MMJ206" s="285"/>
      <c r="MMK206" s="285"/>
      <c r="MML206" s="285"/>
      <c r="MMM206" s="285"/>
      <c r="MMN206" s="285"/>
      <c r="MMO206" s="285"/>
      <c r="MMP206" s="285"/>
      <c r="MMQ206" s="285"/>
      <c r="MMR206" s="285"/>
      <c r="MMS206" s="285"/>
      <c r="MMT206" s="285"/>
      <c r="MMU206" s="285"/>
      <c r="MMV206" s="285"/>
      <c r="MMW206" s="285"/>
      <c r="MMX206" s="285"/>
      <c r="MMY206" s="285"/>
      <c r="MMZ206" s="285"/>
      <c r="MNA206" s="285"/>
      <c r="MNB206" s="285"/>
      <c r="MNC206" s="285"/>
      <c r="MND206" s="285"/>
      <c r="MNE206" s="285"/>
      <c r="MNF206" s="285"/>
      <c r="MNG206" s="285"/>
      <c r="MNH206" s="285"/>
      <c r="MNI206" s="285"/>
      <c r="MNJ206" s="285"/>
      <c r="MNK206" s="285"/>
      <c r="MNL206" s="285"/>
      <c r="MNM206" s="285"/>
      <c r="MNN206" s="285"/>
      <c r="MNO206" s="285"/>
      <c r="MNP206" s="285"/>
      <c r="MNQ206" s="285"/>
      <c r="MNR206" s="285"/>
      <c r="MNS206" s="285"/>
      <c r="MNT206" s="285"/>
      <c r="MNU206" s="285"/>
      <c r="MNV206" s="285"/>
      <c r="MNW206" s="285"/>
      <c r="MNX206" s="285"/>
      <c r="MNY206" s="285"/>
      <c r="MNZ206" s="285"/>
      <c r="MOA206" s="285"/>
      <c r="MOB206" s="285"/>
      <c r="MOC206" s="285"/>
      <c r="MOD206" s="285"/>
      <c r="MOE206" s="285"/>
      <c r="MOF206" s="285"/>
      <c r="MOG206" s="285"/>
      <c r="MOH206" s="285"/>
      <c r="MOI206" s="285"/>
      <c r="MOJ206" s="285"/>
      <c r="MOK206" s="285"/>
      <c r="MOL206" s="285"/>
      <c r="MOM206" s="285"/>
      <c r="MON206" s="285"/>
      <c r="MOO206" s="285"/>
      <c r="MOP206" s="285"/>
      <c r="MOQ206" s="285"/>
      <c r="MOR206" s="285"/>
      <c r="MOS206" s="285"/>
      <c r="MOT206" s="285"/>
      <c r="MOU206" s="285"/>
      <c r="MOV206" s="285"/>
      <c r="MOW206" s="285"/>
      <c r="MOX206" s="285"/>
      <c r="MOY206" s="285"/>
      <c r="MOZ206" s="285"/>
      <c r="MPA206" s="285"/>
      <c r="MPB206" s="285"/>
      <c r="MPC206" s="285"/>
      <c r="MPD206" s="285"/>
      <c r="MPE206" s="285"/>
      <c r="MPF206" s="285"/>
      <c r="MPG206" s="285"/>
      <c r="MPH206" s="285"/>
      <c r="MPI206" s="285"/>
      <c r="MPJ206" s="285"/>
      <c r="MPK206" s="285"/>
      <c r="MPL206" s="285"/>
      <c r="MPM206" s="285"/>
      <c r="MPN206" s="285"/>
      <c r="MPO206" s="285"/>
      <c r="MPP206" s="285"/>
      <c r="MPQ206" s="285"/>
      <c r="MPR206" s="285"/>
      <c r="MPS206" s="285"/>
      <c r="MPT206" s="285"/>
      <c r="MPU206" s="285"/>
      <c r="MPV206" s="285"/>
      <c r="MPW206" s="285"/>
      <c r="MPX206" s="285"/>
      <c r="MPY206" s="285"/>
      <c r="MPZ206" s="285"/>
      <c r="MQA206" s="285"/>
      <c r="MQB206" s="285"/>
      <c r="MQC206" s="285"/>
      <c r="MQD206" s="285"/>
      <c r="MQE206" s="285"/>
      <c r="MQF206" s="285"/>
      <c r="MQG206" s="285"/>
      <c r="MQH206" s="285"/>
      <c r="MQI206" s="285"/>
      <c r="MQJ206" s="285"/>
      <c r="MQK206" s="285"/>
      <c r="MQL206" s="285"/>
      <c r="MQM206" s="285"/>
      <c r="MQN206" s="285"/>
      <c r="MQO206" s="285"/>
      <c r="MQP206" s="285"/>
      <c r="MQQ206" s="285"/>
      <c r="MQR206" s="285"/>
      <c r="MQS206" s="285"/>
      <c r="MQT206" s="285"/>
      <c r="MQU206" s="285"/>
      <c r="MQV206" s="285"/>
      <c r="MQW206" s="285"/>
      <c r="MQX206" s="285"/>
      <c r="MQY206" s="285"/>
      <c r="MQZ206" s="285"/>
      <c r="MRA206" s="285"/>
      <c r="MRB206" s="285"/>
      <c r="MRC206" s="285"/>
      <c r="MRD206" s="285"/>
      <c r="MRE206" s="285"/>
      <c r="MRF206" s="285"/>
      <c r="MRG206" s="285"/>
      <c r="MRH206" s="285"/>
      <c r="MRI206" s="285"/>
      <c r="MRJ206" s="285"/>
      <c r="MRK206" s="285"/>
      <c r="MRL206" s="285"/>
      <c r="MRM206" s="285"/>
      <c r="MRN206" s="285"/>
      <c r="MRO206" s="285"/>
      <c r="MRP206" s="285"/>
      <c r="MRQ206" s="285"/>
      <c r="MRR206" s="285"/>
      <c r="MRS206" s="285"/>
      <c r="MRT206" s="285"/>
      <c r="MRU206" s="285"/>
      <c r="MRV206" s="285"/>
      <c r="MRW206" s="285"/>
      <c r="MRX206" s="285"/>
      <c r="MRY206" s="285"/>
      <c r="MRZ206" s="285"/>
      <c r="MSA206" s="285"/>
      <c r="MSB206" s="285"/>
      <c r="MSC206" s="285"/>
      <c r="MSD206" s="285"/>
      <c r="MSE206" s="285"/>
      <c r="MSF206" s="285"/>
      <c r="MSG206" s="285"/>
      <c r="MSH206" s="285"/>
      <c r="MSI206" s="285"/>
      <c r="MSJ206" s="285"/>
      <c r="MSK206" s="285"/>
      <c r="MSL206" s="285"/>
      <c r="MSM206" s="285"/>
      <c r="MSN206" s="285"/>
      <c r="MSO206" s="285"/>
      <c r="MSP206" s="285"/>
      <c r="MSQ206" s="285"/>
      <c r="MSR206" s="285"/>
      <c r="MSS206" s="285"/>
      <c r="MST206" s="285"/>
      <c r="MSU206" s="285"/>
      <c r="MSV206" s="285"/>
      <c r="MSW206" s="285"/>
      <c r="MSX206" s="285"/>
      <c r="MSY206" s="285"/>
      <c r="MSZ206" s="285"/>
      <c r="MTA206" s="285"/>
      <c r="MTB206" s="285"/>
      <c r="MTC206" s="285"/>
      <c r="MTD206" s="285"/>
      <c r="MTE206" s="285"/>
      <c r="MTF206" s="285"/>
      <c r="MTG206" s="285"/>
      <c r="MTH206" s="285"/>
      <c r="MTI206" s="285"/>
      <c r="MTJ206" s="285"/>
      <c r="MTK206" s="285"/>
      <c r="MTL206" s="285"/>
      <c r="MTM206" s="285"/>
      <c r="MTN206" s="285"/>
      <c r="MTO206" s="285"/>
      <c r="MTP206" s="285"/>
      <c r="MTQ206" s="285"/>
      <c r="MTR206" s="285"/>
      <c r="MTS206" s="285"/>
      <c r="MTT206" s="285"/>
      <c r="MTU206" s="285"/>
      <c r="MTV206" s="285"/>
      <c r="MTW206" s="285"/>
      <c r="MTX206" s="285"/>
      <c r="MTY206" s="285"/>
      <c r="MTZ206" s="285"/>
      <c r="MUA206" s="285"/>
      <c r="MUB206" s="285"/>
      <c r="MUC206" s="285"/>
      <c r="MUD206" s="285"/>
      <c r="MUE206" s="285"/>
      <c r="MUF206" s="285"/>
      <c r="MUG206" s="285"/>
      <c r="MUH206" s="285"/>
      <c r="MUI206" s="285"/>
      <c r="MUJ206" s="285"/>
      <c r="MUK206" s="285"/>
      <c r="MUL206" s="285"/>
      <c r="MUM206" s="285"/>
      <c r="MUN206" s="285"/>
      <c r="MUO206" s="285"/>
      <c r="MUP206" s="285"/>
      <c r="MUQ206" s="285"/>
      <c r="MUR206" s="285"/>
      <c r="MUS206" s="285"/>
      <c r="MUT206" s="285"/>
      <c r="MUU206" s="285"/>
      <c r="MUV206" s="285"/>
      <c r="MUW206" s="285"/>
      <c r="MUX206" s="285"/>
      <c r="MUY206" s="285"/>
      <c r="MUZ206" s="285"/>
      <c r="MVA206" s="285"/>
      <c r="MVB206" s="285"/>
      <c r="MVC206" s="285"/>
      <c r="MVD206" s="285"/>
      <c r="MVE206" s="285"/>
      <c r="MVF206" s="285"/>
      <c r="MVG206" s="285"/>
      <c r="MVH206" s="285"/>
      <c r="MVI206" s="285"/>
      <c r="MVJ206" s="285"/>
      <c r="MVK206" s="285"/>
      <c r="MVL206" s="285"/>
      <c r="MVM206" s="285"/>
      <c r="MVN206" s="285"/>
      <c r="MVO206" s="285"/>
      <c r="MVP206" s="285"/>
      <c r="MVQ206" s="285"/>
      <c r="MVR206" s="285"/>
      <c r="MVS206" s="285"/>
      <c r="MVT206" s="285"/>
      <c r="MVU206" s="285"/>
      <c r="MVV206" s="285"/>
      <c r="MVW206" s="285"/>
      <c r="MVX206" s="285"/>
      <c r="MVY206" s="285"/>
      <c r="MVZ206" s="285"/>
      <c r="MWA206" s="285"/>
      <c r="MWB206" s="285"/>
      <c r="MWC206" s="285"/>
      <c r="MWD206" s="285"/>
      <c r="MWE206" s="285"/>
      <c r="MWF206" s="285"/>
      <c r="MWG206" s="285"/>
      <c r="MWH206" s="285"/>
      <c r="MWI206" s="285"/>
      <c r="MWJ206" s="285"/>
      <c r="MWK206" s="285"/>
      <c r="MWL206" s="285"/>
      <c r="MWM206" s="285"/>
      <c r="MWN206" s="285"/>
      <c r="MWO206" s="285"/>
      <c r="MWP206" s="285"/>
      <c r="MWQ206" s="285"/>
      <c r="MWR206" s="285"/>
      <c r="MWS206" s="285"/>
      <c r="MWT206" s="285"/>
      <c r="MWU206" s="285"/>
      <c r="MWV206" s="285"/>
      <c r="MWW206" s="285"/>
      <c r="MWX206" s="285"/>
      <c r="MWY206" s="285"/>
      <c r="MWZ206" s="285"/>
      <c r="MXA206" s="285"/>
      <c r="MXB206" s="285"/>
      <c r="MXC206" s="285"/>
      <c r="MXD206" s="285"/>
      <c r="MXE206" s="285"/>
      <c r="MXF206" s="285"/>
      <c r="MXG206" s="285"/>
      <c r="MXH206" s="285"/>
      <c r="MXI206" s="285"/>
      <c r="MXJ206" s="285"/>
      <c r="MXK206" s="285"/>
      <c r="MXL206" s="285"/>
      <c r="MXM206" s="285"/>
      <c r="MXN206" s="285"/>
      <c r="MXO206" s="285"/>
      <c r="MXP206" s="285"/>
      <c r="MXQ206" s="285"/>
      <c r="MXR206" s="285"/>
      <c r="MXS206" s="285"/>
      <c r="MXT206" s="285"/>
      <c r="MXU206" s="285"/>
      <c r="MXV206" s="285"/>
      <c r="MXW206" s="285"/>
      <c r="MXX206" s="285"/>
      <c r="MXY206" s="285"/>
      <c r="MXZ206" s="285"/>
      <c r="MYA206" s="285"/>
      <c r="MYB206" s="285"/>
      <c r="MYC206" s="285"/>
      <c r="MYD206" s="285"/>
      <c r="MYE206" s="285"/>
      <c r="MYF206" s="285"/>
      <c r="MYG206" s="285"/>
      <c r="MYH206" s="285"/>
      <c r="MYI206" s="285"/>
      <c r="MYJ206" s="285"/>
      <c r="MYK206" s="285"/>
      <c r="MYL206" s="285"/>
      <c r="MYM206" s="285"/>
      <c r="MYN206" s="285"/>
      <c r="MYO206" s="285"/>
      <c r="MYP206" s="285"/>
      <c r="MYQ206" s="285"/>
      <c r="MYR206" s="285"/>
      <c r="MYS206" s="285"/>
      <c r="MYT206" s="285"/>
      <c r="MYU206" s="285"/>
      <c r="MYV206" s="285"/>
      <c r="MYW206" s="285"/>
      <c r="MYX206" s="285"/>
      <c r="MYY206" s="285"/>
      <c r="MYZ206" s="285"/>
      <c r="MZA206" s="285"/>
      <c r="MZB206" s="285"/>
      <c r="MZC206" s="285"/>
      <c r="MZD206" s="285"/>
      <c r="MZE206" s="285"/>
      <c r="MZF206" s="285"/>
      <c r="MZG206" s="285"/>
      <c r="MZH206" s="285"/>
      <c r="MZI206" s="285"/>
      <c r="MZJ206" s="285"/>
      <c r="MZK206" s="285"/>
      <c r="MZL206" s="285"/>
      <c r="MZM206" s="285"/>
      <c r="MZN206" s="285"/>
      <c r="MZO206" s="285"/>
      <c r="MZP206" s="285"/>
      <c r="MZQ206" s="285"/>
      <c r="MZR206" s="285"/>
      <c r="MZS206" s="285"/>
      <c r="MZT206" s="285"/>
      <c r="MZU206" s="285"/>
      <c r="MZV206" s="285"/>
      <c r="MZW206" s="285"/>
      <c r="MZX206" s="285"/>
      <c r="MZY206" s="285"/>
      <c r="MZZ206" s="285"/>
      <c r="NAA206" s="285"/>
      <c r="NAB206" s="285"/>
      <c r="NAC206" s="285"/>
      <c r="NAD206" s="285"/>
      <c r="NAE206" s="285"/>
      <c r="NAF206" s="285"/>
      <c r="NAG206" s="285"/>
      <c r="NAH206" s="285"/>
      <c r="NAI206" s="285"/>
      <c r="NAJ206" s="285"/>
      <c r="NAK206" s="285"/>
      <c r="NAL206" s="285"/>
      <c r="NAM206" s="285"/>
      <c r="NAN206" s="285"/>
      <c r="NAO206" s="285"/>
      <c r="NAP206" s="285"/>
      <c r="NAQ206" s="285"/>
      <c r="NAR206" s="285"/>
      <c r="NAS206" s="285"/>
      <c r="NAT206" s="285"/>
      <c r="NAU206" s="285"/>
      <c r="NAV206" s="285"/>
      <c r="NAW206" s="285"/>
      <c r="NAX206" s="285"/>
      <c r="NAY206" s="285"/>
      <c r="NAZ206" s="285"/>
      <c r="NBA206" s="285"/>
      <c r="NBB206" s="285"/>
      <c r="NBC206" s="285"/>
      <c r="NBD206" s="285"/>
      <c r="NBE206" s="285"/>
      <c r="NBF206" s="285"/>
      <c r="NBG206" s="285"/>
      <c r="NBH206" s="285"/>
      <c r="NBI206" s="285"/>
      <c r="NBJ206" s="285"/>
      <c r="NBK206" s="285"/>
      <c r="NBL206" s="285"/>
      <c r="NBM206" s="285"/>
      <c r="NBN206" s="285"/>
      <c r="NBO206" s="285"/>
      <c r="NBP206" s="285"/>
      <c r="NBQ206" s="285"/>
      <c r="NBR206" s="285"/>
      <c r="NBS206" s="285"/>
      <c r="NBT206" s="285"/>
      <c r="NBU206" s="285"/>
      <c r="NBV206" s="285"/>
      <c r="NBW206" s="285"/>
      <c r="NBX206" s="285"/>
      <c r="NBY206" s="285"/>
      <c r="NBZ206" s="285"/>
      <c r="NCA206" s="285"/>
      <c r="NCB206" s="285"/>
      <c r="NCC206" s="285"/>
      <c r="NCD206" s="285"/>
      <c r="NCE206" s="285"/>
      <c r="NCF206" s="285"/>
      <c r="NCG206" s="285"/>
      <c r="NCH206" s="285"/>
      <c r="NCI206" s="285"/>
      <c r="NCJ206" s="285"/>
      <c r="NCK206" s="285"/>
      <c r="NCL206" s="285"/>
      <c r="NCM206" s="285"/>
      <c r="NCN206" s="285"/>
      <c r="NCO206" s="285"/>
      <c r="NCP206" s="285"/>
      <c r="NCQ206" s="285"/>
      <c r="NCR206" s="285"/>
      <c r="NCS206" s="285"/>
      <c r="NCT206" s="285"/>
      <c r="NCU206" s="285"/>
      <c r="NCV206" s="285"/>
      <c r="NCW206" s="285"/>
      <c r="NCX206" s="285"/>
      <c r="NCY206" s="285"/>
      <c r="NCZ206" s="285"/>
      <c r="NDA206" s="285"/>
      <c r="NDB206" s="285"/>
      <c r="NDC206" s="285"/>
      <c r="NDD206" s="285"/>
      <c r="NDE206" s="285"/>
      <c r="NDF206" s="285"/>
      <c r="NDG206" s="285"/>
      <c r="NDH206" s="285"/>
      <c r="NDI206" s="285"/>
      <c r="NDJ206" s="285"/>
      <c r="NDK206" s="285"/>
      <c r="NDL206" s="285"/>
      <c r="NDM206" s="285"/>
      <c r="NDN206" s="285"/>
      <c r="NDO206" s="285"/>
      <c r="NDP206" s="285"/>
      <c r="NDQ206" s="285"/>
      <c r="NDR206" s="285"/>
      <c r="NDS206" s="285"/>
      <c r="NDT206" s="285"/>
      <c r="NDU206" s="285"/>
      <c r="NDV206" s="285"/>
      <c r="NDW206" s="285"/>
      <c r="NDX206" s="285"/>
      <c r="NDY206" s="285"/>
      <c r="NDZ206" s="285"/>
      <c r="NEA206" s="285"/>
      <c r="NEB206" s="285"/>
      <c r="NEC206" s="285"/>
      <c r="NED206" s="285"/>
      <c r="NEE206" s="285"/>
      <c r="NEF206" s="285"/>
      <c r="NEG206" s="285"/>
      <c r="NEH206" s="285"/>
      <c r="NEI206" s="285"/>
      <c r="NEJ206" s="285"/>
      <c r="NEK206" s="285"/>
      <c r="NEL206" s="285"/>
      <c r="NEM206" s="285"/>
      <c r="NEN206" s="285"/>
      <c r="NEO206" s="285"/>
      <c r="NEP206" s="285"/>
      <c r="NEQ206" s="285"/>
      <c r="NER206" s="285"/>
      <c r="NES206" s="285"/>
      <c r="NET206" s="285"/>
      <c r="NEU206" s="285"/>
      <c r="NEV206" s="285"/>
      <c r="NEW206" s="285"/>
      <c r="NEX206" s="285"/>
      <c r="NEY206" s="285"/>
      <c r="NEZ206" s="285"/>
      <c r="NFA206" s="285"/>
      <c r="NFB206" s="285"/>
      <c r="NFC206" s="285"/>
      <c r="NFD206" s="285"/>
      <c r="NFE206" s="285"/>
      <c r="NFF206" s="285"/>
      <c r="NFG206" s="285"/>
      <c r="NFH206" s="285"/>
      <c r="NFI206" s="285"/>
      <c r="NFJ206" s="285"/>
      <c r="NFK206" s="285"/>
      <c r="NFL206" s="285"/>
      <c r="NFM206" s="285"/>
      <c r="NFN206" s="285"/>
      <c r="NFO206" s="285"/>
      <c r="NFP206" s="285"/>
      <c r="NFQ206" s="285"/>
      <c r="NFR206" s="285"/>
      <c r="NFS206" s="285"/>
      <c r="NFT206" s="285"/>
      <c r="NFU206" s="285"/>
      <c r="NFV206" s="285"/>
      <c r="NFW206" s="285"/>
      <c r="NFX206" s="285"/>
      <c r="NFY206" s="285"/>
      <c r="NFZ206" s="285"/>
      <c r="NGA206" s="285"/>
      <c r="NGB206" s="285"/>
      <c r="NGC206" s="285"/>
      <c r="NGD206" s="285"/>
      <c r="NGE206" s="285"/>
      <c r="NGF206" s="285"/>
      <c r="NGG206" s="285"/>
      <c r="NGH206" s="285"/>
      <c r="NGI206" s="285"/>
      <c r="NGJ206" s="285"/>
      <c r="NGK206" s="285"/>
      <c r="NGL206" s="285"/>
      <c r="NGM206" s="285"/>
      <c r="NGN206" s="285"/>
      <c r="NGO206" s="285"/>
      <c r="NGP206" s="285"/>
      <c r="NGQ206" s="285"/>
      <c r="NGR206" s="285"/>
      <c r="NGS206" s="285"/>
      <c r="NGT206" s="285"/>
      <c r="NGU206" s="285"/>
      <c r="NGV206" s="285"/>
      <c r="NGW206" s="285"/>
      <c r="NGX206" s="285"/>
      <c r="NGY206" s="285"/>
      <c r="NGZ206" s="285"/>
      <c r="NHA206" s="285"/>
      <c r="NHB206" s="285"/>
      <c r="NHC206" s="285"/>
      <c r="NHD206" s="285"/>
      <c r="NHE206" s="285"/>
      <c r="NHF206" s="285"/>
      <c r="NHG206" s="285"/>
      <c r="NHH206" s="285"/>
      <c r="NHI206" s="285"/>
      <c r="NHJ206" s="285"/>
      <c r="NHK206" s="285"/>
      <c r="NHL206" s="285"/>
      <c r="NHM206" s="285"/>
      <c r="NHN206" s="285"/>
      <c r="NHO206" s="285"/>
      <c r="NHP206" s="285"/>
      <c r="NHQ206" s="285"/>
      <c r="NHR206" s="285"/>
      <c r="NHS206" s="285"/>
      <c r="NHT206" s="285"/>
      <c r="NHU206" s="285"/>
      <c r="NHV206" s="285"/>
      <c r="NHW206" s="285"/>
      <c r="NHX206" s="285"/>
      <c r="NHY206" s="285"/>
      <c r="NHZ206" s="285"/>
      <c r="NIA206" s="285"/>
      <c r="NIB206" s="285"/>
      <c r="NIC206" s="285"/>
      <c r="NID206" s="285"/>
      <c r="NIE206" s="285"/>
      <c r="NIF206" s="285"/>
      <c r="NIG206" s="285"/>
      <c r="NIH206" s="285"/>
      <c r="NII206" s="285"/>
      <c r="NIJ206" s="285"/>
      <c r="NIK206" s="285"/>
      <c r="NIL206" s="285"/>
      <c r="NIM206" s="285"/>
      <c r="NIN206" s="285"/>
      <c r="NIO206" s="285"/>
      <c r="NIP206" s="285"/>
      <c r="NIQ206" s="285"/>
      <c r="NIR206" s="285"/>
      <c r="NIS206" s="285"/>
      <c r="NIT206" s="285"/>
      <c r="NIU206" s="285"/>
      <c r="NIV206" s="285"/>
      <c r="NIW206" s="285"/>
      <c r="NIX206" s="285"/>
      <c r="NIY206" s="285"/>
      <c r="NIZ206" s="285"/>
      <c r="NJA206" s="285"/>
      <c r="NJB206" s="285"/>
      <c r="NJC206" s="285"/>
      <c r="NJD206" s="285"/>
      <c r="NJE206" s="285"/>
      <c r="NJF206" s="285"/>
      <c r="NJG206" s="285"/>
      <c r="NJH206" s="285"/>
      <c r="NJI206" s="285"/>
      <c r="NJJ206" s="285"/>
      <c r="NJK206" s="285"/>
      <c r="NJL206" s="285"/>
      <c r="NJM206" s="285"/>
      <c r="NJN206" s="285"/>
      <c r="NJO206" s="285"/>
      <c r="NJP206" s="285"/>
      <c r="NJQ206" s="285"/>
      <c r="NJR206" s="285"/>
      <c r="NJS206" s="285"/>
      <c r="NJT206" s="285"/>
      <c r="NJU206" s="285"/>
      <c r="NJV206" s="285"/>
      <c r="NJW206" s="285"/>
      <c r="NJX206" s="285"/>
      <c r="NJY206" s="285"/>
      <c r="NJZ206" s="285"/>
      <c r="NKA206" s="285"/>
      <c r="NKB206" s="285"/>
      <c r="NKC206" s="285"/>
      <c r="NKD206" s="285"/>
      <c r="NKE206" s="285"/>
      <c r="NKF206" s="285"/>
      <c r="NKG206" s="285"/>
      <c r="NKH206" s="285"/>
      <c r="NKI206" s="285"/>
      <c r="NKJ206" s="285"/>
      <c r="NKK206" s="285"/>
      <c r="NKL206" s="285"/>
      <c r="NKM206" s="285"/>
      <c r="NKN206" s="285"/>
      <c r="NKO206" s="285"/>
      <c r="NKP206" s="285"/>
      <c r="NKQ206" s="285"/>
      <c r="NKR206" s="285"/>
      <c r="NKS206" s="285"/>
      <c r="NKT206" s="285"/>
      <c r="NKU206" s="285"/>
      <c r="NKV206" s="285"/>
      <c r="NKW206" s="285"/>
      <c r="NKX206" s="285"/>
      <c r="NKY206" s="285"/>
      <c r="NKZ206" s="285"/>
      <c r="NLA206" s="285"/>
      <c r="NLB206" s="285"/>
      <c r="NLC206" s="285"/>
      <c r="NLD206" s="285"/>
      <c r="NLE206" s="285"/>
      <c r="NLF206" s="285"/>
      <c r="NLG206" s="285"/>
      <c r="NLH206" s="285"/>
      <c r="NLI206" s="285"/>
      <c r="NLJ206" s="285"/>
      <c r="NLK206" s="285"/>
      <c r="NLL206" s="285"/>
      <c r="NLM206" s="285"/>
      <c r="NLN206" s="285"/>
      <c r="NLO206" s="285"/>
      <c r="NLP206" s="285"/>
      <c r="NLQ206" s="285"/>
      <c r="NLR206" s="285"/>
      <c r="NLS206" s="285"/>
      <c r="NLT206" s="285"/>
      <c r="NLU206" s="285"/>
      <c r="NLV206" s="285"/>
      <c r="NLW206" s="285"/>
      <c r="NLX206" s="285"/>
      <c r="NLY206" s="285"/>
      <c r="NLZ206" s="285"/>
      <c r="NMA206" s="285"/>
      <c r="NMB206" s="285"/>
      <c r="NMC206" s="285"/>
      <c r="NMD206" s="285"/>
      <c r="NME206" s="285"/>
      <c r="NMF206" s="285"/>
      <c r="NMG206" s="285"/>
      <c r="NMH206" s="285"/>
      <c r="NMI206" s="285"/>
      <c r="NMJ206" s="285"/>
      <c r="NMK206" s="285"/>
      <c r="NML206" s="285"/>
      <c r="NMM206" s="285"/>
      <c r="NMN206" s="285"/>
      <c r="NMO206" s="285"/>
      <c r="NMP206" s="285"/>
      <c r="NMQ206" s="285"/>
      <c r="NMR206" s="285"/>
      <c r="NMS206" s="285"/>
      <c r="NMT206" s="285"/>
      <c r="NMU206" s="285"/>
      <c r="NMV206" s="285"/>
      <c r="NMW206" s="285"/>
      <c r="NMX206" s="285"/>
      <c r="NMY206" s="285"/>
      <c r="NMZ206" s="285"/>
      <c r="NNA206" s="285"/>
      <c r="NNB206" s="285"/>
      <c r="NNC206" s="285"/>
      <c r="NND206" s="285"/>
      <c r="NNE206" s="285"/>
      <c r="NNF206" s="285"/>
      <c r="NNG206" s="285"/>
      <c r="NNH206" s="285"/>
      <c r="NNI206" s="285"/>
      <c r="NNJ206" s="285"/>
      <c r="NNK206" s="285"/>
      <c r="NNL206" s="285"/>
      <c r="NNM206" s="285"/>
      <c r="NNN206" s="285"/>
      <c r="NNO206" s="285"/>
      <c r="NNP206" s="285"/>
      <c r="NNQ206" s="285"/>
      <c r="NNR206" s="285"/>
      <c r="NNS206" s="285"/>
      <c r="NNT206" s="285"/>
      <c r="NNU206" s="285"/>
      <c r="NNV206" s="285"/>
      <c r="NNW206" s="285"/>
      <c r="NNX206" s="285"/>
      <c r="NNY206" s="285"/>
      <c r="NNZ206" s="285"/>
      <c r="NOA206" s="285"/>
      <c r="NOB206" s="285"/>
      <c r="NOC206" s="285"/>
      <c r="NOD206" s="285"/>
      <c r="NOE206" s="285"/>
      <c r="NOF206" s="285"/>
      <c r="NOG206" s="285"/>
      <c r="NOH206" s="285"/>
      <c r="NOI206" s="285"/>
      <c r="NOJ206" s="285"/>
      <c r="NOK206" s="285"/>
      <c r="NOL206" s="285"/>
      <c r="NOM206" s="285"/>
      <c r="NON206" s="285"/>
      <c r="NOO206" s="285"/>
      <c r="NOP206" s="285"/>
      <c r="NOQ206" s="285"/>
      <c r="NOR206" s="285"/>
      <c r="NOS206" s="285"/>
      <c r="NOT206" s="285"/>
      <c r="NOU206" s="285"/>
      <c r="NOV206" s="285"/>
      <c r="NOW206" s="285"/>
      <c r="NOX206" s="285"/>
      <c r="NOY206" s="285"/>
      <c r="NOZ206" s="285"/>
      <c r="NPA206" s="285"/>
      <c r="NPB206" s="285"/>
      <c r="NPC206" s="285"/>
      <c r="NPD206" s="285"/>
      <c r="NPE206" s="285"/>
      <c r="NPF206" s="285"/>
      <c r="NPG206" s="285"/>
      <c r="NPH206" s="285"/>
      <c r="NPI206" s="285"/>
      <c r="NPJ206" s="285"/>
      <c r="NPK206" s="285"/>
      <c r="NPL206" s="285"/>
      <c r="NPM206" s="285"/>
      <c r="NPN206" s="285"/>
      <c r="NPO206" s="285"/>
      <c r="NPP206" s="285"/>
      <c r="NPQ206" s="285"/>
      <c r="NPR206" s="285"/>
      <c r="NPS206" s="285"/>
      <c r="NPT206" s="285"/>
      <c r="NPU206" s="285"/>
      <c r="NPV206" s="285"/>
      <c r="NPW206" s="285"/>
      <c r="NPX206" s="285"/>
      <c r="NPY206" s="285"/>
      <c r="NPZ206" s="285"/>
      <c r="NQA206" s="285"/>
      <c r="NQB206" s="285"/>
      <c r="NQC206" s="285"/>
      <c r="NQD206" s="285"/>
      <c r="NQE206" s="285"/>
      <c r="NQF206" s="285"/>
      <c r="NQG206" s="285"/>
      <c r="NQH206" s="285"/>
      <c r="NQI206" s="285"/>
      <c r="NQJ206" s="285"/>
      <c r="NQK206" s="285"/>
      <c r="NQL206" s="285"/>
      <c r="NQM206" s="285"/>
      <c r="NQN206" s="285"/>
      <c r="NQO206" s="285"/>
      <c r="NQP206" s="285"/>
      <c r="NQQ206" s="285"/>
      <c r="NQR206" s="285"/>
      <c r="NQS206" s="285"/>
      <c r="NQT206" s="285"/>
      <c r="NQU206" s="285"/>
      <c r="NQV206" s="285"/>
      <c r="NQW206" s="285"/>
      <c r="NQX206" s="285"/>
      <c r="NQY206" s="285"/>
      <c r="NQZ206" s="285"/>
      <c r="NRA206" s="285"/>
      <c r="NRB206" s="285"/>
      <c r="NRC206" s="285"/>
      <c r="NRD206" s="285"/>
      <c r="NRE206" s="285"/>
      <c r="NRF206" s="285"/>
      <c r="NRG206" s="285"/>
      <c r="NRH206" s="285"/>
      <c r="NRI206" s="285"/>
      <c r="NRJ206" s="285"/>
      <c r="NRK206" s="285"/>
      <c r="NRL206" s="285"/>
      <c r="NRM206" s="285"/>
      <c r="NRN206" s="285"/>
      <c r="NRO206" s="285"/>
      <c r="NRP206" s="285"/>
      <c r="NRQ206" s="285"/>
      <c r="NRR206" s="285"/>
      <c r="NRS206" s="285"/>
      <c r="NRT206" s="285"/>
      <c r="NRU206" s="285"/>
      <c r="NRV206" s="285"/>
      <c r="NRW206" s="285"/>
      <c r="NRX206" s="285"/>
      <c r="NRY206" s="285"/>
      <c r="NRZ206" s="285"/>
      <c r="NSA206" s="285"/>
      <c r="NSB206" s="285"/>
      <c r="NSC206" s="285"/>
      <c r="NSD206" s="285"/>
      <c r="NSE206" s="285"/>
      <c r="NSF206" s="285"/>
      <c r="NSG206" s="285"/>
      <c r="NSH206" s="285"/>
      <c r="NSI206" s="285"/>
      <c r="NSJ206" s="285"/>
      <c r="NSK206" s="285"/>
      <c r="NSL206" s="285"/>
      <c r="NSM206" s="285"/>
      <c r="NSN206" s="285"/>
      <c r="NSO206" s="285"/>
      <c r="NSP206" s="285"/>
      <c r="NSQ206" s="285"/>
      <c r="NSR206" s="285"/>
      <c r="NSS206" s="285"/>
      <c r="NST206" s="285"/>
      <c r="NSU206" s="285"/>
      <c r="NSV206" s="285"/>
      <c r="NSW206" s="285"/>
      <c r="NSX206" s="285"/>
      <c r="NSY206" s="285"/>
      <c r="NSZ206" s="285"/>
      <c r="NTA206" s="285"/>
      <c r="NTB206" s="285"/>
      <c r="NTC206" s="285"/>
      <c r="NTD206" s="285"/>
      <c r="NTE206" s="285"/>
      <c r="NTF206" s="285"/>
      <c r="NTG206" s="285"/>
      <c r="NTH206" s="285"/>
      <c r="NTI206" s="285"/>
      <c r="NTJ206" s="285"/>
      <c r="NTK206" s="285"/>
      <c r="NTL206" s="285"/>
      <c r="NTM206" s="285"/>
      <c r="NTN206" s="285"/>
      <c r="NTO206" s="285"/>
      <c r="NTP206" s="285"/>
      <c r="NTQ206" s="285"/>
      <c r="NTR206" s="285"/>
      <c r="NTS206" s="285"/>
      <c r="NTT206" s="285"/>
      <c r="NTU206" s="285"/>
      <c r="NTV206" s="285"/>
      <c r="NTW206" s="285"/>
      <c r="NTX206" s="285"/>
      <c r="NTY206" s="285"/>
      <c r="NTZ206" s="285"/>
      <c r="NUA206" s="285"/>
      <c r="NUB206" s="285"/>
      <c r="NUC206" s="285"/>
      <c r="NUD206" s="285"/>
      <c r="NUE206" s="285"/>
      <c r="NUF206" s="285"/>
      <c r="NUG206" s="285"/>
      <c r="NUH206" s="285"/>
      <c r="NUI206" s="285"/>
      <c r="NUJ206" s="285"/>
      <c r="NUK206" s="285"/>
      <c r="NUL206" s="285"/>
      <c r="NUM206" s="285"/>
      <c r="NUN206" s="285"/>
      <c r="NUO206" s="285"/>
      <c r="NUP206" s="285"/>
      <c r="NUQ206" s="285"/>
      <c r="NUR206" s="285"/>
      <c r="NUS206" s="285"/>
      <c r="NUT206" s="285"/>
      <c r="NUU206" s="285"/>
      <c r="NUV206" s="285"/>
      <c r="NUW206" s="285"/>
      <c r="NUX206" s="285"/>
      <c r="NUY206" s="285"/>
      <c r="NUZ206" s="285"/>
      <c r="NVA206" s="285"/>
      <c r="NVB206" s="285"/>
      <c r="NVC206" s="285"/>
      <c r="NVD206" s="285"/>
      <c r="NVE206" s="285"/>
      <c r="NVF206" s="285"/>
      <c r="NVG206" s="285"/>
      <c r="NVH206" s="285"/>
      <c r="NVI206" s="285"/>
      <c r="NVJ206" s="285"/>
      <c r="NVK206" s="285"/>
      <c r="NVL206" s="285"/>
      <c r="NVM206" s="285"/>
      <c r="NVN206" s="285"/>
      <c r="NVO206" s="285"/>
      <c r="NVP206" s="285"/>
      <c r="NVQ206" s="285"/>
      <c r="NVR206" s="285"/>
      <c r="NVS206" s="285"/>
      <c r="NVT206" s="285"/>
      <c r="NVU206" s="285"/>
      <c r="NVV206" s="285"/>
      <c r="NVW206" s="285"/>
      <c r="NVX206" s="285"/>
      <c r="NVY206" s="285"/>
      <c r="NVZ206" s="285"/>
      <c r="NWA206" s="285"/>
      <c r="NWB206" s="285"/>
      <c r="NWC206" s="285"/>
      <c r="NWD206" s="285"/>
      <c r="NWE206" s="285"/>
      <c r="NWF206" s="285"/>
      <c r="NWG206" s="285"/>
      <c r="NWH206" s="285"/>
      <c r="NWI206" s="285"/>
      <c r="NWJ206" s="285"/>
      <c r="NWK206" s="285"/>
      <c r="NWL206" s="285"/>
      <c r="NWM206" s="285"/>
      <c r="NWN206" s="285"/>
      <c r="NWO206" s="285"/>
      <c r="NWP206" s="285"/>
      <c r="NWQ206" s="285"/>
      <c r="NWR206" s="285"/>
      <c r="NWS206" s="285"/>
      <c r="NWT206" s="285"/>
      <c r="NWU206" s="285"/>
      <c r="NWV206" s="285"/>
      <c r="NWW206" s="285"/>
      <c r="NWX206" s="285"/>
      <c r="NWY206" s="285"/>
      <c r="NWZ206" s="285"/>
      <c r="NXA206" s="285"/>
      <c r="NXB206" s="285"/>
      <c r="NXC206" s="285"/>
      <c r="NXD206" s="285"/>
      <c r="NXE206" s="285"/>
      <c r="NXF206" s="285"/>
      <c r="NXG206" s="285"/>
      <c r="NXH206" s="285"/>
      <c r="NXI206" s="285"/>
      <c r="NXJ206" s="285"/>
      <c r="NXK206" s="285"/>
      <c r="NXL206" s="285"/>
      <c r="NXM206" s="285"/>
      <c r="NXN206" s="285"/>
      <c r="NXO206" s="285"/>
      <c r="NXP206" s="285"/>
      <c r="NXQ206" s="285"/>
      <c r="NXR206" s="285"/>
      <c r="NXS206" s="285"/>
      <c r="NXT206" s="285"/>
      <c r="NXU206" s="285"/>
      <c r="NXV206" s="285"/>
      <c r="NXW206" s="285"/>
      <c r="NXX206" s="285"/>
      <c r="NXY206" s="285"/>
      <c r="NXZ206" s="285"/>
      <c r="NYA206" s="285"/>
      <c r="NYB206" s="285"/>
      <c r="NYC206" s="285"/>
      <c r="NYD206" s="285"/>
      <c r="NYE206" s="285"/>
      <c r="NYF206" s="285"/>
      <c r="NYG206" s="285"/>
      <c r="NYH206" s="285"/>
      <c r="NYI206" s="285"/>
      <c r="NYJ206" s="285"/>
      <c r="NYK206" s="285"/>
      <c r="NYL206" s="285"/>
      <c r="NYM206" s="285"/>
      <c r="NYN206" s="285"/>
      <c r="NYO206" s="285"/>
      <c r="NYP206" s="285"/>
      <c r="NYQ206" s="285"/>
      <c r="NYR206" s="285"/>
      <c r="NYS206" s="285"/>
      <c r="NYT206" s="285"/>
      <c r="NYU206" s="285"/>
      <c r="NYV206" s="285"/>
      <c r="NYW206" s="285"/>
      <c r="NYX206" s="285"/>
      <c r="NYY206" s="285"/>
      <c r="NYZ206" s="285"/>
      <c r="NZA206" s="285"/>
      <c r="NZB206" s="285"/>
      <c r="NZC206" s="285"/>
      <c r="NZD206" s="285"/>
      <c r="NZE206" s="285"/>
      <c r="NZF206" s="285"/>
      <c r="NZG206" s="285"/>
      <c r="NZH206" s="285"/>
      <c r="NZI206" s="285"/>
      <c r="NZJ206" s="285"/>
      <c r="NZK206" s="285"/>
      <c r="NZL206" s="285"/>
      <c r="NZM206" s="285"/>
      <c r="NZN206" s="285"/>
      <c r="NZO206" s="285"/>
      <c r="NZP206" s="285"/>
      <c r="NZQ206" s="285"/>
      <c r="NZR206" s="285"/>
      <c r="NZS206" s="285"/>
      <c r="NZT206" s="285"/>
      <c r="NZU206" s="285"/>
      <c r="NZV206" s="285"/>
      <c r="NZW206" s="285"/>
      <c r="NZX206" s="285"/>
      <c r="NZY206" s="285"/>
      <c r="NZZ206" s="285"/>
      <c r="OAA206" s="285"/>
      <c r="OAB206" s="285"/>
      <c r="OAC206" s="285"/>
      <c r="OAD206" s="285"/>
      <c r="OAE206" s="285"/>
      <c r="OAF206" s="285"/>
      <c r="OAG206" s="285"/>
      <c r="OAH206" s="285"/>
      <c r="OAI206" s="285"/>
      <c r="OAJ206" s="285"/>
      <c r="OAK206" s="285"/>
      <c r="OAL206" s="285"/>
      <c r="OAM206" s="285"/>
      <c r="OAN206" s="285"/>
      <c r="OAO206" s="285"/>
      <c r="OAP206" s="285"/>
      <c r="OAQ206" s="285"/>
      <c r="OAR206" s="285"/>
      <c r="OAS206" s="285"/>
      <c r="OAT206" s="285"/>
      <c r="OAU206" s="285"/>
      <c r="OAV206" s="285"/>
      <c r="OAW206" s="285"/>
      <c r="OAX206" s="285"/>
      <c r="OAY206" s="285"/>
      <c r="OAZ206" s="285"/>
      <c r="OBA206" s="285"/>
      <c r="OBB206" s="285"/>
      <c r="OBC206" s="285"/>
      <c r="OBD206" s="285"/>
      <c r="OBE206" s="285"/>
      <c r="OBF206" s="285"/>
      <c r="OBG206" s="285"/>
      <c r="OBH206" s="285"/>
      <c r="OBI206" s="285"/>
      <c r="OBJ206" s="285"/>
      <c r="OBK206" s="285"/>
      <c r="OBL206" s="285"/>
      <c r="OBM206" s="285"/>
      <c r="OBN206" s="285"/>
      <c r="OBO206" s="285"/>
      <c r="OBP206" s="285"/>
      <c r="OBQ206" s="285"/>
      <c r="OBR206" s="285"/>
      <c r="OBS206" s="285"/>
      <c r="OBT206" s="285"/>
      <c r="OBU206" s="285"/>
      <c r="OBV206" s="285"/>
      <c r="OBW206" s="285"/>
      <c r="OBX206" s="285"/>
      <c r="OBY206" s="285"/>
      <c r="OBZ206" s="285"/>
      <c r="OCA206" s="285"/>
      <c r="OCB206" s="285"/>
      <c r="OCC206" s="285"/>
      <c r="OCD206" s="285"/>
      <c r="OCE206" s="285"/>
      <c r="OCF206" s="285"/>
      <c r="OCG206" s="285"/>
      <c r="OCH206" s="285"/>
      <c r="OCI206" s="285"/>
      <c r="OCJ206" s="285"/>
      <c r="OCK206" s="285"/>
      <c r="OCL206" s="285"/>
      <c r="OCM206" s="285"/>
      <c r="OCN206" s="285"/>
      <c r="OCO206" s="285"/>
      <c r="OCP206" s="285"/>
      <c r="OCQ206" s="285"/>
      <c r="OCR206" s="285"/>
      <c r="OCS206" s="285"/>
      <c r="OCT206" s="285"/>
      <c r="OCU206" s="285"/>
      <c r="OCV206" s="285"/>
      <c r="OCW206" s="285"/>
      <c r="OCX206" s="285"/>
      <c r="OCY206" s="285"/>
      <c r="OCZ206" s="285"/>
      <c r="ODA206" s="285"/>
      <c r="ODB206" s="285"/>
      <c r="ODC206" s="285"/>
      <c r="ODD206" s="285"/>
      <c r="ODE206" s="285"/>
      <c r="ODF206" s="285"/>
      <c r="ODG206" s="285"/>
      <c r="ODH206" s="285"/>
      <c r="ODI206" s="285"/>
      <c r="ODJ206" s="285"/>
      <c r="ODK206" s="285"/>
      <c r="ODL206" s="285"/>
      <c r="ODM206" s="285"/>
      <c r="ODN206" s="285"/>
      <c r="ODO206" s="285"/>
      <c r="ODP206" s="285"/>
      <c r="ODQ206" s="285"/>
      <c r="ODR206" s="285"/>
      <c r="ODS206" s="285"/>
      <c r="ODT206" s="285"/>
      <c r="ODU206" s="285"/>
      <c r="ODV206" s="285"/>
      <c r="ODW206" s="285"/>
      <c r="ODX206" s="285"/>
      <c r="ODY206" s="285"/>
      <c r="ODZ206" s="285"/>
      <c r="OEA206" s="285"/>
      <c r="OEB206" s="285"/>
      <c r="OEC206" s="285"/>
      <c r="OED206" s="285"/>
      <c r="OEE206" s="285"/>
      <c r="OEF206" s="285"/>
      <c r="OEG206" s="285"/>
      <c r="OEH206" s="285"/>
      <c r="OEI206" s="285"/>
      <c r="OEJ206" s="285"/>
      <c r="OEK206" s="285"/>
      <c r="OEL206" s="285"/>
      <c r="OEM206" s="285"/>
      <c r="OEN206" s="285"/>
      <c r="OEO206" s="285"/>
      <c r="OEP206" s="285"/>
      <c r="OEQ206" s="285"/>
      <c r="OER206" s="285"/>
      <c r="OES206" s="285"/>
      <c r="OET206" s="285"/>
      <c r="OEU206" s="285"/>
      <c r="OEV206" s="285"/>
      <c r="OEW206" s="285"/>
      <c r="OEX206" s="285"/>
      <c r="OEY206" s="285"/>
      <c r="OEZ206" s="285"/>
      <c r="OFA206" s="285"/>
      <c r="OFB206" s="285"/>
      <c r="OFC206" s="285"/>
      <c r="OFD206" s="285"/>
      <c r="OFE206" s="285"/>
      <c r="OFF206" s="285"/>
      <c r="OFG206" s="285"/>
      <c r="OFH206" s="285"/>
      <c r="OFI206" s="285"/>
      <c r="OFJ206" s="285"/>
      <c r="OFK206" s="285"/>
      <c r="OFL206" s="285"/>
      <c r="OFM206" s="285"/>
      <c r="OFN206" s="285"/>
      <c r="OFO206" s="285"/>
      <c r="OFP206" s="285"/>
      <c r="OFQ206" s="285"/>
      <c r="OFR206" s="285"/>
      <c r="OFS206" s="285"/>
      <c r="OFT206" s="285"/>
      <c r="OFU206" s="285"/>
      <c r="OFV206" s="285"/>
      <c r="OFW206" s="285"/>
      <c r="OFX206" s="285"/>
      <c r="OFY206" s="285"/>
      <c r="OFZ206" s="285"/>
      <c r="OGA206" s="285"/>
      <c r="OGB206" s="285"/>
      <c r="OGC206" s="285"/>
      <c r="OGD206" s="285"/>
      <c r="OGE206" s="285"/>
      <c r="OGF206" s="285"/>
      <c r="OGG206" s="285"/>
      <c r="OGH206" s="285"/>
      <c r="OGI206" s="285"/>
      <c r="OGJ206" s="285"/>
      <c r="OGK206" s="285"/>
      <c r="OGL206" s="285"/>
      <c r="OGM206" s="285"/>
      <c r="OGN206" s="285"/>
      <c r="OGO206" s="285"/>
      <c r="OGP206" s="285"/>
      <c r="OGQ206" s="285"/>
      <c r="OGR206" s="285"/>
      <c r="OGS206" s="285"/>
      <c r="OGT206" s="285"/>
      <c r="OGU206" s="285"/>
      <c r="OGV206" s="285"/>
      <c r="OGW206" s="285"/>
      <c r="OGX206" s="285"/>
      <c r="OGY206" s="285"/>
      <c r="OGZ206" s="285"/>
      <c r="OHA206" s="285"/>
      <c r="OHB206" s="285"/>
      <c r="OHC206" s="285"/>
      <c r="OHD206" s="285"/>
      <c r="OHE206" s="285"/>
      <c r="OHF206" s="285"/>
      <c r="OHG206" s="285"/>
      <c r="OHH206" s="285"/>
      <c r="OHI206" s="285"/>
      <c r="OHJ206" s="285"/>
      <c r="OHK206" s="285"/>
      <c r="OHL206" s="285"/>
      <c r="OHM206" s="285"/>
      <c r="OHN206" s="285"/>
      <c r="OHO206" s="285"/>
      <c r="OHP206" s="285"/>
      <c r="OHQ206" s="285"/>
      <c r="OHR206" s="285"/>
      <c r="OHS206" s="285"/>
      <c r="OHT206" s="285"/>
      <c r="OHU206" s="285"/>
      <c r="OHV206" s="285"/>
      <c r="OHW206" s="285"/>
      <c r="OHX206" s="285"/>
      <c r="OHY206" s="285"/>
      <c r="OHZ206" s="285"/>
      <c r="OIA206" s="285"/>
      <c r="OIB206" s="285"/>
      <c r="OIC206" s="285"/>
      <c r="OID206" s="285"/>
      <c r="OIE206" s="285"/>
      <c r="OIF206" s="285"/>
      <c r="OIG206" s="285"/>
      <c r="OIH206" s="285"/>
      <c r="OII206" s="285"/>
      <c r="OIJ206" s="285"/>
      <c r="OIK206" s="285"/>
      <c r="OIL206" s="285"/>
      <c r="OIM206" s="285"/>
      <c r="OIN206" s="285"/>
      <c r="OIO206" s="285"/>
      <c r="OIP206" s="285"/>
      <c r="OIQ206" s="285"/>
      <c r="OIR206" s="285"/>
      <c r="OIS206" s="285"/>
      <c r="OIT206" s="285"/>
      <c r="OIU206" s="285"/>
      <c r="OIV206" s="285"/>
      <c r="OIW206" s="285"/>
      <c r="OIX206" s="285"/>
      <c r="OIY206" s="285"/>
      <c r="OIZ206" s="285"/>
      <c r="OJA206" s="285"/>
      <c r="OJB206" s="285"/>
      <c r="OJC206" s="285"/>
      <c r="OJD206" s="285"/>
      <c r="OJE206" s="285"/>
      <c r="OJF206" s="285"/>
      <c r="OJG206" s="285"/>
      <c r="OJH206" s="285"/>
      <c r="OJI206" s="285"/>
      <c r="OJJ206" s="285"/>
      <c r="OJK206" s="285"/>
      <c r="OJL206" s="285"/>
      <c r="OJM206" s="285"/>
      <c r="OJN206" s="285"/>
      <c r="OJO206" s="285"/>
      <c r="OJP206" s="285"/>
      <c r="OJQ206" s="285"/>
      <c r="OJR206" s="285"/>
      <c r="OJS206" s="285"/>
      <c r="OJT206" s="285"/>
      <c r="OJU206" s="285"/>
      <c r="OJV206" s="285"/>
      <c r="OJW206" s="285"/>
      <c r="OJX206" s="285"/>
      <c r="OJY206" s="285"/>
      <c r="OJZ206" s="285"/>
      <c r="OKA206" s="285"/>
      <c r="OKB206" s="285"/>
      <c r="OKC206" s="285"/>
      <c r="OKD206" s="285"/>
      <c r="OKE206" s="285"/>
      <c r="OKF206" s="285"/>
      <c r="OKG206" s="285"/>
      <c r="OKH206" s="285"/>
      <c r="OKI206" s="285"/>
      <c r="OKJ206" s="285"/>
      <c r="OKK206" s="285"/>
      <c r="OKL206" s="285"/>
      <c r="OKM206" s="285"/>
      <c r="OKN206" s="285"/>
      <c r="OKO206" s="285"/>
      <c r="OKP206" s="285"/>
      <c r="OKQ206" s="285"/>
      <c r="OKR206" s="285"/>
      <c r="OKS206" s="285"/>
      <c r="OKT206" s="285"/>
      <c r="OKU206" s="285"/>
      <c r="OKV206" s="285"/>
      <c r="OKW206" s="285"/>
      <c r="OKX206" s="285"/>
      <c r="OKY206" s="285"/>
      <c r="OKZ206" s="285"/>
      <c r="OLA206" s="285"/>
      <c r="OLB206" s="285"/>
      <c r="OLC206" s="285"/>
      <c r="OLD206" s="285"/>
      <c r="OLE206" s="285"/>
      <c r="OLF206" s="285"/>
      <c r="OLG206" s="285"/>
      <c r="OLH206" s="285"/>
      <c r="OLI206" s="285"/>
      <c r="OLJ206" s="285"/>
      <c r="OLK206" s="285"/>
      <c r="OLL206" s="285"/>
      <c r="OLM206" s="285"/>
      <c r="OLN206" s="285"/>
      <c r="OLO206" s="285"/>
      <c r="OLP206" s="285"/>
      <c r="OLQ206" s="285"/>
      <c r="OLR206" s="285"/>
      <c r="OLS206" s="285"/>
      <c r="OLT206" s="285"/>
      <c r="OLU206" s="285"/>
      <c r="OLV206" s="285"/>
      <c r="OLW206" s="285"/>
      <c r="OLX206" s="285"/>
      <c r="OLY206" s="285"/>
      <c r="OLZ206" s="285"/>
      <c r="OMA206" s="285"/>
      <c r="OMB206" s="285"/>
      <c r="OMC206" s="285"/>
      <c r="OMD206" s="285"/>
      <c r="OME206" s="285"/>
      <c r="OMF206" s="285"/>
      <c r="OMG206" s="285"/>
      <c r="OMH206" s="285"/>
      <c r="OMI206" s="285"/>
      <c r="OMJ206" s="285"/>
      <c r="OMK206" s="285"/>
      <c r="OML206" s="285"/>
      <c r="OMM206" s="285"/>
      <c r="OMN206" s="285"/>
      <c r="OMO206" s="285"/>
      <c r="OMP206" s="285"/>
      <c r="OMQ206" s="285"/>
      <c r="OMR206" s="285"/>
      <c r="OMS206" s="285"/>
      <c r="OMT206" s="285"/>
      <c r="OMU206" s="285"/>
      <c r="OMV206" s="285"/>
      <c r="OMW206" s="285"/>
      <c r="OMX206" s="285"/>
      <c r="OMY206" s="285"/>
      <c r="OMZ206" s="285"/>
      <c r="ONA206" s="285"/>
      <c r="ONB206" s="285"/>
      <c r="ONC206" s="285"/>
      <c r="OND206" s="285"/>
      <c r="ONE206" s="285"/>
      <c r="ONF206" s="285"/>
      <c r="ONG206" s="285"/>
      <c r="ONH206" s="285"/>
      <c r="ONI206" s="285"/>
      <c r="ONJ206" s="285"/>
      <c r="ONK206" s="285"/>
      <c r="ONL206" s="285"/>
      <c r="ONM206" s="285"/>
      <c r="ONN206" s="285"/>
      <c r="ONO206" s="285"/>
      <c r="ONP206" s="285"/>
      <c r="ONQ206" s="285"/>
      <c r="ONR206" s="285"/>
      <c r="ONS206" s="285"/>
      <c r="ONT206" s="285"/>
      <c r="ONU206" s="285"/>
      <c r="ONV206" s="285"/>
      <c r="ONW206" s="285"/>
      <c r="ONX206" s="285"/>
      <c r="ONY206" s="285"/>
      <c r="ONZ206" s="285"/>
      <c r="OOA206" s="285"/>
      <c r="OOB206" s="285"/>
      <c r="OOC206" s="285"/>
      <c r="OOD206" s="285"/>
      <c r="OOE206" s="285"/>
      <c r="OOF206" s="285"/>
      <c r="OOG206" s="285"/>
      <c r="OOH206" s="285"/>
      <c r="OOI206" s="285"/>
      <c r="OOJ206" s="285"/>
      <c r="OOK206" s="285"/>
      <c r="OOL206" s="285"/>
      <c r="OOM206" s="285"/>
      <c r="OON206" s="285"/>
      <c r="OOO206" s="285"/>
      <c r="OOP206" s="285"/>
      <c r="OOQ206" s="285"/>
      <c r="OOR206" s="285"/>
      <c r="OOS206" s="285"/>
      <c r="OOT206" s="285"/>
      <c r="OOU206" s="285"/>
      <c r="OOV206" s="285"/>
      <c r="OOW206" s="285"/>
      <c r="OOX206" s="285"/>
      <c r="OOY206" s="285"/>
      <c r="OOZ206" s="285"/>
      <c r="OPA206" s="285"/>
      <c r="OPB206" s="285"/>
      <c r="OPC206" s="285"/>
      <c r="OPD206" s="285"/>
      <c r="OPE206" s="285"/>
      <c r="OPF206" s="285"/>
      <c r="OPG206" s="285"/>
      <c r="OPH206" s="285"/>
      <c r="OPI206" s="285"/>
      <c r="OPJ206" s="285"/>
      <c r="OPK206" s="285"/>
      <c r="OPL206" s="285"/>
      <c r="OPM206" s="285"/>
      <c r="OPN206" s="285"/>
      <c r="OPO206" s="285"/>
      <c r="OPP206" s="285"/>
      <c r="OPQ206" s="285"/>
      <c r="OPR206" s="285"/>
      <c r="OPS206" s="285"/>
      <c r="OPT206" s="285"/>
      <c r="OPU206" s="285"/>
      <c r="OPV206" s="285"/>
      <c r="OPW206" s="285"/>
      <c r="OPX206" s="285"/>
      <c r="OPY206" s="285"/>
      <c r="OPZ206" s="285"/>
      <c r="OQA206" s="285"/>
      <c r="OQB206" s="285"/>
      <c r="OQC206" s="285"/>
      <c r="OQD206" s="285"/>
      <c r="OQE206" s="285"/>
      <c r="OQF206" s="285"/>
      <c r="OQG206" s="285"/>
      <c r="OQH206" s="285"/>
      <c r="OQI206" s="285"/>
      <c r="OQJ206" s="285"/>
      <c r="OQK206" s="285"/>
      <c r="OQL206" s="285"/>
      <c r="OQM206" s="285"/>
      <c r="OQN206" s="285"/>
      <c r="OQO206" s="285"/>
      <c r="OQP206" s="285"/>
      <c r="OQQ206" s="285"/>
      <c r="OQR206" s="285"/>
      <c r="OQS206" s="285"/>
      <c r="OQT206" s="285"/>
      <c r="OQU206" s="285"/>
      <c r="OQV206" s="285"/>
      <c r="OQW206" s="285"/>
      <c r="OQX206" s="285"/>
      <c r="OQY206" s="285"/>
      <c r="OQZ206" s="285"/>
      <c r="ORA206" s="285"/>
      <c r="ORB206" s="285"/>
      <c r="ORC206" s="285"/>
      <c r="ORD206" s="285"/>
      <c r="ORE206" s="285"/>
      <c r="ORF206" s="285"/>
      <c r="ORG206" s="285"/>
      <c r="ORH206" s="285"/>
      <c r="ORI206" s="285"/>
      <c r="ORJ206" s="285"/>
      <c r="ORK206" s="285"/>
      <c r="ORL206" s="285"/>
      <c r="ORM206" s="285"/>
      <c r="ORN206" s="285"/>
      <c r="ORO206" s="285"/>
      <c r="ORP206" s="285"/>
      <c r="ORQ206" s="285"/>
      <c r="ORR206" s="285"/>
      <c r="ORS206" s="285"/>
      <c r="ORT206" s="285"/>
      <c r="ORU206" s="285"/>
      <c r="ORV206" s="285"/>
      <c r="ORW206" s="285"/>
      <c r="ORX206" s="285"/>
      <c r="ORY206" s="285"/>
      <c r="ORZ206" s="285"/>
      <c r="OSA206" s="285"/>
      <c r="OSB206" s="285"/>
      <c r="OSC206" s="285"/>
      <c r="OSD206" s="285"/>
      <c r="OSE206" s="285"/>
      <c r="OSF206" s="285"/>
      <c r="OSG206" s="285"/>
      <c r="OSH206" s="285"/>
      <c r="OSI206" s="285"/>
      <c r="OSJ206" s="285"/>
      <c r="OSK206" s="285"/>
      <c r="OSL206" s="285"/>
      <c r="OSM206" s="285"/>
      <c r="OSN206" s="285"/>
      <c r="OSO206" s="285"/>
      <c r="OSP206" s="285"/>
      <c r="OSQ206" s="285"/>
      <c r="OSR206" s="285"/>
      <c r="OSS206" s="285"/>
      <c r="OST206" s="285"/>
      <c r="OSU206" s="285"/>
      <c r="OSV206" s="285"/>
      <c r="OSW206" s="285"/>
      <c r="OSX206" s="285"/>
      <c r="OSY206" s="285"/>
      <c r="OSZ206" s="285"/>
      <c r="OTA206" s="285"/>
      <c r="OTB206" s="285"/>
      <c r="OTC206" s="285"/>
      <c r="OTD206" s="285"/>
      <c r="OTE206" s="285"/>
      <c r="OTF206" s="285"/>
      <c r="OTG206" s="285"/>
      <c r="OTH206" s="285"/>
      <c r="OTI206" s="285"/>
      <c r="OTJ206" s="285"/>
      <c r="OTK206" s="285"/>
      <c r="OTL206" s="285"/>
      <c r="OTM206" s="285"/>
      <c r="OTN206" s="285"/>
      <c r="OTO206" s="285"/>
      <c r="OTP206" s="285"/>
      <c r="OTQ206" s="285"/>
      <c r="OTR206" s="285"/>
      <c r="OTS206" s="285"/>
      <c r="OTT206" s="285"/>
      <c r="OTU206" s="285"/>
      <c r="OTV206" s="285"/>
      <c r="OTW206" s="285"/>
      <c r="OTX206" s="285"/>
      <c r="OTY206" s="285"/>
      <c r="OTZ206" s="285"/>
      <c r="OUA206" s="285"/>
      <c r="OUB206" s="285"/>
      <c r="OUC206" s="285"/>
      <c r="OUD206" s="285"/>
      <c r="OUE206" s="285"/>
      <c r="OUF206" s="285"/>
      <c r="OUG206" s="285"/>
      <c r="OUH206" s="285"/>
      <c r="OUI206" s="285"/>
      <c r="OUJ206" s="285"/>
      <c r="OUK206" s="285"/>
      <c r="OUL206" s="285"/>
      <c r="OUM206" s="285"/>
      <c r="OUN206" s="285"/>
      <c r="OUO206" s="285"/>
      <c r="OUP206" s="285"/>
      <c r="OUQ206" s="285"/>
      <c r="OUR206" s="285"/>
      <c r="OUS206" s="285"/>
      <c r="OUT206" s="285"/>
      <c r="OUU206" s="285"/>
      <c r="OUV206" s="285"/>
      <c r="OUW206" s="285"/>
      <c r="OUX206" s="285"/>
      <c r="OUY206" s="285"/>
      <c r="OUZ206" s="285"/>
      <c r="OVA206" s="285"/>
      <c r="OVB206" s="285"/>
      <c r="OVC206" s="285"/>
      <c r="OVD206" s="285"/>
      <c r="OVE206" s="285"/>
      <c r="OVF206" s="285"/>
      <c r="OVG206" s="285"/>
      <c r="OVH206" s="285"/>
      <c r="OVI206" s="285"/>
      <c r="OVJ206" s="285"/>
      <c r="OVK206" s="285"/>
      <c r="OVL206" s="285"/>
      <c r="OVM206" s="285"/>
      <c r="OVN206" s="285"/>
      <c r="OVO206" s="285"/>
      <c r="OVP206" s="285"/>
      <c r="OVQ206" s="285"/>
      <c r="OVR206" s="285"/>
      <c r="OVS206" s="285"/>
      <c r="OVT206" s="285"/>
      <c r="OVU206" s="285"/>
      <c r="OVV206" s="285"/>
      <c r="OVW206" s="285"/>
      <c r="OVX206" s="285"/>
      <c r="OVY206" s="285"/>
      <c r="OVZ206" s="285"/>
      <c r="OWA206" s="285"/>
      <c r="OWB206" s="285"/>
      <c r="OWC206" s="285"/>
      <c r="OWD206" s="285"/>
      <c r="OWE206" s="285"/>
      <c r="OWF206" s="285"/>
      <c r="OWG206" s="285"/>
      <c r="OWH206" s="285"/>
      <c r="OWI206" s="285"/>
      <c r="OWJ206" s="285"/>
      <c r="OWK206" s="285"/>
      <c r="OWL206" s="285"/>
      <c r="OWM206" s="285"/>
      <c r="OWN206" s="285"/>
      <c r="OWO206" s="285"/>
      <c r="OWP206" s="285"/>
      <c r="OWQ206" s="285"/>
      <c r="OWR206" s="285"/>
      <c r="OWS206" s="285"/>
      <c r="OWT206" s="285"/>
      <c r="OWU206" s="285"/>
      <c r="OWV206" s="285"/>
      <c r="OWW206" s="285"/>
      <c r="OWX206" s="285"/>
      <c r="OWY206" s="285"/>
      <c r="OWZ206" s="285"/>
      <c r="OXA206" s="285"/>
      <c r="OXB206" s="285"/>
      <c r="OXC206" s="285"/>
      <c r="OXD206" s="285"/>
      <c r="OXE206" s="285"/>
      <c r="OXF206" s="285"/>
      <c r="OXG206" s="285"/>
      <c r="OXH206" s="285"/>
      <c r="OXI206" s="285"/>
      <c r="OXJ206" s="285"/>
      <c r="OXK206" s="285"/>
      <c r="OXL206" s="285"/>
      <c r="OXM206" s="285"/>
      <c r="OXN206" s="285"/>
      <c r="OXO206" s="285"/>
      <c r="OXP206" s="285"/>
      <c r="OXQ206" s="285"/>
      <c r="OXR206" s="285"/>
      <c r="OXS206" s="285"/>
      <c r="OXT206" s="285"/>
      <c r="OXU206" s="285"/>
      <c r="OXV206" s="285"/>
      <c r="OXW206" s="285"/>
      <c r="OXX206" s="285"/>
      <c r="OXY206" s="285"/>
      <c r="OXZ206" s="285"/>
      <c r="OYA206" s="285"/>
      <c r="OYB206" s="285"/>
      <c r="OYC206" s="285"/>
      <c r="OYD206" s="285"/>
      <c r="OYE206" s="285"/>
      <c r="OYF206" s="285"/>
      <c r="OYG206" s="285"/>
      <c r="OYH206" s="285"/>
      <c r="OYI206" s="285"/>
      <c r="OYJ206" s="285"/>
      <c r="OYK206" s="285"/>
      <c r="OYL206" s="285"/>
      <c r="OYM206" s="285"/>
      <c r="OYN206" s="285"/>
      <c r="OYO206" s="285"/>
      <c r="OYP206" s="285"/>
      <c r="OYQ206" s="285"/>
      <c r="OYR206" s="285"/>
      <c r="OYS206" s="285"/>
      <c r="OYT206" s="285"/>
      <c r="OYU206" s="285"/>
      <c r="OYV206" s="285"/>
      <c r="OYW206" s="285"/>
      <c r="OYX206" s="285"/>
      <c r="OYY206" s="285"/>
      <c r="OYZ206" s="285"/>
      <c r="OZA206" s="285"/>
      <c r="OZB206" s="285"/>
      <c r="OZC206" s="285"/>
      <c r="OZD206" s="285"/>
      <c r="OZE206" s="285"/>
      <c r="OZF206" s="285"/>
      <c r="OZG206" s="285"/>
      <c r="OZH206" s="285"/>
      <c r="OZI206" s="285"/>
      <c r="OZJ206" s="285"/>
      <c r="OZK206" s="285"/>
      <c r="OZL206" s="285"/>
      <c r="OZM206" s="285"/>
      <c r="OZN206" s="285"/>
      <c r="OZO206" s="285"/>
      <c r="OZP206" s="285"/>
      <c r="OZQ206" s="285"/>
      <c r="OZR206" s="285"/>
      <c r="OZS206" s="285"/>
      <c r="OZT206" s="285"/>
      <c r="OZU206" s="285"/>
      <c r="OZV206" s="285"/>
      <c r="OZW206" s="285"/>
      <c r="OZX206" s="285"/>
      <c r="OZY206" s="285"/>
      <c r="OZZ206" s="285"/>
      <c r="PAA206" s="285"/>
      <c r="PAB206" s="285"/>
      <c r="PAC206" s="285"/>
      <c r="PAD206" s="285"/>
      <c r="PAE206" s="285"/>
      <c r="PAF206" s="285"/>
      <c r="PAG206" s="285"/>
      <c r="PAH206" s="285"/>
      <c r="PAI206" s="285"/>
      <c r="PAJ206" s="285"/>
      <c r="PAK206" s="285"/>
      <c r="PAL206" s="285"/>
      <c r="PAM206" s="285"/>
      <c r="PAN206" s="285"/>
      <c r="PAO206" s="285"/>
      <c r="PAP206" s="285"/>
      <c r="PAQ206" s="285"/>
      <c r="PAR206" s="285"/>
      <c r="PAS206" s="285"/>
      <c r="PAT206" s="285"/>
      <c r="PAU206" s="285"/>
      <c r="PAV206" s="285"/>
      <c r="PAW206" s="285"/>
      <c r="PAX206" s="285"/>
      <c r="PAY206" s="285"/>
      <c r="PAZ206" s="285"/>
      <c r="PBA206" s="285"/>
      <c r="PBB206" s="285"/>
      <c r="PBC206" s="285"/>
      <c r="PBD206" s="285"/>
      <c r="PBE206" s="285"/>
      <c r="PBF206" s="285"/>
      <c r="PBG206" s="285"/>
      <c r="PBH206" s="285"/>
      <c r="PBI206" s="285"/>
      <c r="PBJ206" s="285"/>
      <c r="PBK206" s="285"/>
      <c r="PBL206" s="285"/>
      <c r="PBM206" s="285"/>
      <c r="PBN206" s="285"/>
      <c r="PBO206" s="285"/>
      <c r="PBP206" s="285"/>
      <c r="PBQ206" s="285"/>
      <c r="PBR206" s="285"/>
      <c r="PBS206" s="285"/>
      <c r="PBT206" s="285"/>
      <c r="PBU206" s="285"/>
      <c r="PBV206" s="285"/>
      <c r="PBW206" s="285"/>
      <c r="PBX206" s="285"/>
      <c r="PBY206" s="285"/>
      <c r="PBZ206" s="285"/>
      <c r="PCA206" s="285"/>
      <c r="PCB206" s="285"/>
      <c r="PCC206" s="285"/>
      <c r="PCD206" s="285"/>
      <c r="PCE206" s="285"/>
      <c r="PCF206" s="285"/>
      <c r="PCG206" s="285"/>
      <c r="PCH206" s="285"/>
      <c r="PCI206" s="285"/>
      <c r="PCJ206" s="285"/>
      <c r="PCK206" s="285"/>
      <c r="PCL206" s="285"/>
      <c r="PCM206" s="285"/>
      <c r="PCN206" s="285"/>
      <c r="PCO206" s="285"/>
      <c r="PCP206" s="285"/>
      <c r="PCQ206" s="285"/>
      <c r="PCR206" s="285"/>
      <c r="PCS206" s="285"/>
      <c r="PCT206" s="285"/>
      <c r="PCU206" s="285"/>
      <c r="PCV206" s="285"/>
      <c r="PCW206" s="285"/>
      <c r="PCX206" s="285"/>
      <c r="PCY206" s="285"/>
      <c r="PCZ206" s="285"/>
      <c r="PDA206" s="285"/>
      <c r="PDB206" s="285"/>
      <c r="PDC206" s="285"/>
      <c r="PDD206" s="285"/>
      <c r="PDE206" s="285"/>
      <c r="PDF206" s="285"/>
      <c r="PDG206" s="285"/>
      <c r="PDH206" s="285"/>
      <c r="PDI206" s="285"/>
      <c r="PDJ206" s="285"/>
      <c r="PDK206" s="285"/>
      <c r="PDL206" s="285"/>
      <c r="PDM206" s="285"/>
      <c r="PDN206" s="285"/>
      <c r="PDO206" s="285"/>
      <c r="PDP206" s="285"/>
      <c r="PDQ206" s="285"/>
      <c r="PDR206" s="285"/>
      <c r="PDS206" s="285"/>
      <c r="PDT206" s="285"/>
      <c r="PDU206" s="285"/>
      <c r="PDV206" s="285"/>
      <c r="PDW206" s="285"/>
      <c r="PDX206" s="285"/>
      <c r="PDY206" s="285"/>
      <c r="PDZ206" s="285"/>
      <c r="PEA206" s="285"/>
      <c r="PEB206" s="285"/>
      <c r="PEC206" s="285"/>
      <c r="PED206" s="285"/>
      <c r="PEE206" s="285"/>
      <c r="PEF206" s="285"/>
      <c r="PEG206" s="285"/>
      <c r="PEH206" s="285"/>
      <c r="PEI206" s="285"/>
      <c r="PEJ206" s="285"/>
      <c r="PEK206" s="285"/>
      <c r="PEL206" s="285"/>
      <c r="PEM206" s="285"/>
      <c r="PEN206" s="285"/>
      <c r="PEO206" s="285"/>
      <c r="PEP206" s="285"/>
      <c r="PEQ206" s="285"/>
      <c r="PER206" s="285"/>
      <c r="PES206" s="285"/>
      <c r="PET206" s="285"/>
      <c r="PEU206" s="285"/>
      <c r="PEV206" s="285"/>
      <c r="PEW206" s="285"/>
      <c r="PEX206" s="285"/>
      <c r="PEY206" s="285"/>
      <c r="PEZ206" s="285"/>
      <c r="PFA206" s="285"/>
      <c r="PFB206" s="285"/>
      <c r="PFC206" s="285"/>
      <c r="PFD206" s="285"/>
      <c r="PFE206" s="285"/>
      <c r="PFF206" s="285"/>
      <c r="PFG206" s="285"/>
      <c r="PFH206" s="285"/>
      <c r="PFI206" s="285"/>
      <c r="PFJ206" s="285"/>
      <c r="PFK206" s="285"/>
      <c r="PFL206" s="285"/>
      <c r="PFM206" s="285"/>
      <c r="PFN206" s="285"/>
      <c r="PFO206" s="285"/>
      <c r="PFP206" s="285"/>
      <c r="PFQ206" s="285"/>
      <c r="PFR206" s="285"/>
      <c r="PFS206" s="285"/>
      <c r="PFT206" s="285"/>
      <c r="PFU206" s="285"/>
      <c r="PFV206" s="285"/>
      <c r="PFW206" s="285"/>
      <c r="PFX206" s="285"/>
      <c r="PFY206" s="285"/>
      <c r="PFZ206" s="285"/>
      <c r="PGA206" s="285"/>
      <c r="PGB206" s="285"/>
      <c r="PGC206" s="285"/>
      <c r="PGD206" s="285"/>
      <c r="PGE206" s="285"/>
      <c r="PGF206" s="285"/>
      <c r="PGG206" s="285"/>
      <c r="PGH206" s="285"/>
      <c r="PGI206" s="285"/>
      <c r="PGJ206" s="285"/>
      <c r="PGK206" s="285"/>
      <c r="PGL206" s="285"/>
      <c r="PGM206" s="285"/>
      <c r="PGN206" s="285"/>
      <c r="PGO206" s="285"/>
      <c r="PGP206" s="285"/>
      <c r="PGQ206" s="285"/>
      <c r="PGR206" s="285"/>
      <c r="PGS206" s="285"/>
      <c r="PGT206" s="285"/>
      <c r="PGU206" s="285"/>
      <c r="PGV206" s="285"/>
      <c r="PGW206" s="285"/>
      <c r="PGX206" s="285"/>
      <c r="PGY206" s="285"/>
      <c r="PGZ206" s="285"/>
      <c r="PHA206" s="285"/>
      <c r="PHB206" s="285"/>
      <c r="PHC206" s="285"/>
      <c r="PHD206" s="285"/>
      <c r="PHE206" s="285"/>
      <c r="PHF206" s="285"/>
      <c r="PHG206" s="285"/>
      <c r="PHH206" s="285"/>
      <c r="PHI206" s="285"/>
      <c r="PHJ206" s="285"/>
      <c r="PHK206" s="285"/>
      <c r="PHL206" s="285"/>
      <c r="PHM206" s="285"/>
      <c r="PHN206" s="285"/>
      <c r="PHO206" s="285"/>
      <c r="PHP206" s="285"/>
      <c r="PHQ206" s="285"/>
      <c r="PHR206" s="285"/>
      <c r="PHS206" s="285"/>
      <c r="PHT206" s="285"/>
      <c r="PHU206" s="285"/>
      <c r="PHV206" s="285"/>
      <c r="PHW206" s="285"/>
      <c r="PHX206" s="285"/>
      <c r="PHY206" s="285"/>
      <c r="PHZ206" s="285"/>
      <c r="PIA206" s="285"/>
      <c r="PIB206" s="285"/>
      <c r="PIC206" s="285"/>
      <c r="PID206" s="285"/>
      <c r="PIE206" s="285"/>
      <c r="PIF206" s="285"/>
      <c r="PIG206" s="285"/>
      <c r="PIH206" s="285"/>
      <c r="PII206" s="285"/>
      <c r="PIJ206" s="285"/>
      <c r="PIK206" s="285"/>
      <c r="PIL206" s="285"/>
      <c r="PIM206" s="285"/>
      <c r="PIN206" s="285"/>
      <c r="PIO206" s="285"/>
      <c r="PIP206" s="285"/>
      <c r="PIQ206" s="285"/>
      <c r="PIR206" s="285"/>
      <c r="PIS206" s="285"/>
      <c r="PIT206" s="285"/>
      <c r="PIU206" s="285"/>
      <c r="PIV206" s="285"/>
      <c r="PIW206" s="285"/>
      <c r="PIX206" s="285"/>
      <c r="PIY206" s="285"/>
      <c r="PIZ206" s="285"/>
      <c r="PJA206" s="285"/>
      <c r="PJB206" s="285"/>
      <c r="PJC206" s="285"/>
      <c r="PJD206" s="285"/>
      <c r="PJE206" s="285"/>
      <c r="PJF206" s="285"/>
      <c r="PJG206" s="285"/>
      <c r="PJH206" s="285"/>
      <c r="PJI206" s="285"/>
      <c r="PJJ206" s="285"/>
      <c r="PJK206" s="285"/>
      <c r="PJL206" s="285"/>
      <c r="PJM206" s="285"/>
      <c r="PJN206" s="285"/>
      <c r="PJO206" s="285"/>
      <c r="PJP206" s="285"/>
      <c r="PJQ206" s="285"/>
      <c r="PJR206" s="285"/>
      <c r="PJS206" s="285"/>
      <c r="PJT206" s="285"/>
      <c r="PJU206" s="285"/>
      <c r="PJV206" s="285"/>
      <c r="PJW206" s="285"/>
      <c r="PJX206" s="285"/>
      <c r="PJY206" s="285"/>
      <c r="PJZ206" s="285"/>
      <c r="PKA206" s="285"/>
      <c r="PKB206" s="285"/>
      <c r="PKC206" s="285"/>
      <c r="PKD206" s="285"/>
      <c r="PKE206" s="285"/>
      <c r="PKF206" s="285"/>
      <c r="PKG206" s="285"/>
      <c r="PKH206" s="285"/>
      <c r="PKI206" s="285"/>
      <c r="PKJ206" s="285"/>
      <c r="PKK206" s="285"/>
      <c r="PKL206" s="285"/>
      <c r="PKM206" s="285"/>
      <c r="PKN206" s="285"/>
      <c r="PKO206" s="285"/>
      <c r="PKP206" s="285"/>
      <c r="PKQ206" s="285"/>
      <c r="PKR206" s="285"/>
      <c r="PKS206" s="285"/>
      <c r="PKT206" s="285"/>
      <c r="PKU206" s="285"/>
      <c r="PKV206" s="285"/>
      <c r="PKW206" s="285"/>
      <c r="PKX206" s="285"/>
      <c r="PKY206" s="285"/>
      <c r="PKZ206" s="285"/>
      <c r="PLA206" s="285"/>
      <c r="PLB206" s="285"/>
      <c r="PLC206" s="285"/>
      <c r="PLD206" s="285"/>
      <c r="PLE206" s="285"/>
      <c r="PLF206" s="285"/>
      <c r="PLG206" s="285"/>
      <c r="PLH206" s="285"/>
      <c r="PLI206" s="285"/>
      <c r="PLJ206" s="285"/>
      <c r="PLK206" s="285"/>
      <c r="PLL206" s="285"/>
      <c r="PLM206" s="285"/>
      <c r="PLN206" s="285"/>
      <c r="PLO206" s="285"/>
      <c r="PLP206" s="285"/>
      <c r="PLQ206" s="285"/>
      <c r="PLR206" s="285"/>
      <c r="PLS206" s="285"/>
      <c r="PLT206" s="285"/>
      <c r="PLU206" s="285"/>
      <c r="PLV206" s="285"/>
      <c r="PLW206" s="285"/>
      <c r="PLX206" s="285"/>
      <c r="PLY206" s="285"/>
      <c r="PLZ206" s="285"/>
      <c r="PMA206" s="285"/>
      <c r="PMB206" s="285"/>
      <c r="PMC206" s="285"/>
      <c r="PMD206" s="285"/>
      <c r="PME206" s="285"/>
      <c r="PMF206" s="285"/>
      <c r="PMG206" s="285"/>
      <c r="PMH206" s="285"/>
      <c r="PMI206" s="285"/>
      <c r="PMJ206" s="285"/>
      <c r="PMK206" s="285"/>
      <c r="PML206" s="285"/>
      <c r="PMM206" s="285"/>
      <c r="PMN206" s="285"/>
      <c r="PMO206" s="285"/>
      <c r="PMP206" s="285"/>
      <c r="PMQ206" s="285"/>
      <c r="PMR206" s="285"/>
      <c r="PMS206" s="285"/>
      <c r="PMT206" s="285"/>
      <c r="PMU206" s="285"/>
      <c r="PMV206" s="285"/>
      <c r="PMW206" s="285"/>
      <c r="PMX206" s="285"/>
      <c r="PMY206" s="285"/>
      <c r="PMZ206" s="285"/>
      <c r="PNA206" s="285"/>
      <c r="PNB206" s="285"/>
      <c r="PNC206" s="285"/>
      <c r="PND206" s="285"/>
      <c r="PNE206" s="285"/>
      <c r="PNF206" s="285"/>
      <c r="PNG206" s="285"/>
      <c r="PNH206" s="285"/>
      <c r="PNI206" s="285"/>
      <c r="PNJ206" s="285"/>
      <c r="PNK206" s="285"/>
      <c r="PNL206" s="285"/>
      <c r="PNM206" s="285"/>
      <c r="PNN206" s="285"/>
      <c r="PNO206" s="285"/>
      <c r="PNP206" s="285"/>
      <c r="PNQ206" s="285"/>
      <c r="PNR206" s="285"/>
      <c r="PNS206" s="285"/>
      <c r="PNT206" s="285"/>
      <c r="PNU206" s="285"/>
      <c r="PNV206" s="285"/>
      <c r="PNW206" s="285"/>
      <c r="PNX206" s="285"/>
      <c r="PNY206" s="285"/>
      <c r="PNZ206" s="285"/>
      <c r="POA206" s="285"/>
      <c r="POB206" s="285"/>
      <c r="POC206" s="285"/>
      <c r="POD206" s="285"/>
      <c r="POE206" s="285"/>
      <c r="POF206" s="285"/>
      <c r="POG206" s="285"/>
      <c r="POH206" s="285"/>
      <c r="POI206" s="285"/>
      <c r="POJ206" s="285"/>
      <c r="POK206" s="285"/>
      <c r="POL206" s="285"/>
      <c r="POM206" s="285"/>
      <c r="PON206" s="285"/>
      <c r="POO206" s="285"/>
      <c r="POP206" s="285"/>
      <c r="POQ206" s="285"/>
      <c r="POR206" s="285"/>
      <c r="POS206" s="285"/>
      <c r="POT206" s="285"/>
      <c r="POU206" s="285"/>
      <c r="POV206" s="285"/>
      <c r="POW206" s="285"/>
      <c r="POX206" s="285"/>
      <c r="POY206" s="285"/>
      <c r="POZ206" s="285"/>
      <c r="PPA206" s="285"/>
      <c r="PPB206" s="285"/>
      <c r="PPC206" s="285"/>
      <c r="PPD206" s="285"/>
      <c r="PPE206" s="285"/>
      <c r="PPF206" s="285"/>
      <c r="PPG206" s="285"/>
      <c r="PPH206" s="285"/>
      <c r="PPI206" s="285"/>
      <c r="PPJ206" s="285"/>
      <c r="PPK206" s="285"/>
      <c r="PPL206" s="285"/>
      <c r="PPM206" s="285"/>
      <c r="PPN206" s="285"/>
      <c r="PPO206" s="285"/>
      <c r="PPP206" s="285"/>
      <c r="PPQ206" s="285"/>
      <c r="PPR206" s="285"/>
      <c r="PPS206" s="285"/>
      <c r="PPT206" s="285"/>
      <c r="PPU206" s="285"/>
      <c r="PPV206" s="285"/>
      <c r="PPW206" s="285"/>
      <c r="PPX206" s="285"/>
      <c r="PPY206" s="285"/>
      <c r="PPZ206" s="285"/>
      <c r="PQA206" s="285"/>
      <c r="PQB206" s="285"/>
      <c r="PQC206" s="285"/>
      <c r="PQD206" s="285"/>
      <c r="PQE206" s="285"/>
      <c r="PQF206" s="285"/>
      <c r="PQG206" s="285"/>
      <c r="PQH206" s="285"/>
      <c r="PQI206" s="285"/>
      <c r="PQJ206" s="285"/>
      <c r="PQK206" s="285"/>
      <c r="PQL206" s="285"/>
      <c r="PQM206" s="285"/>
      <c r="PQN206" s="285"/>
      <c r="PQO206" s="285"/>
      <c r="PQP206" s="285"/>
      <c r="PQQ206" s="285"/>
      <c r="PQR206" s="285"/>
      <c r="PQS206" s="285"/>
      <c r="PQT206" s="285"/>
      <c r="PQU206" s="285"/>
      <c r="PQV206" s="285"/>
      <c r="PQW206" s="285"/>
      <c r="PQX206" s="285"/>
      <c r="PQY206" s="285"/>
      <c r="PQZ206" s="285"/>
      <c r="PRA206" s="285"/>
      <c r="PRB206" s="285"/>
      <c r="PRC206" s="285"/>
      <c r="PRD206" s="285"/>
      <c r="PRE206" s="285"/>
      <c r="PRF206" s="285"/>
      <c r="PRG206" s="285"/>
      <c r="PRH206" s="285"/>
      <c r="PRI206" s="285"/>
      <c r="PRJ206" s="285"/>
      <c r="PRK206" s="285"/>
      <c r="PRL206" s="285"/>
      <c r="PRM206" s="285"/>
      <c r="PRN206" s="285"/>
      <c r="PRO206" s="285"/>
      <c r="PRP206" s="285"/>
      <c r="PRQ206" s="285"/>
      <c r="PRR206" s="285"/>
      <c r="PRS206" s="285"/>
      <c r="PRT206" s="285"/>
      <c r="PRU206" s="285"/>
      <c r="PRV206" s="285"/>
      <c r="PRW206" s="285"/>
      <c r="PRX206" s="285"/>
      <c r="PRY206" s="285"/>
      <c r="PRZ206" s="285"/>
      <c r="PSA206" s="285"/>
      <c r="PSB206" s="285"/>
      <c r="PSC206" s="285"/>
      <c r="PSD206" s="285"/>
      <c r="PSE206" s="285"/>
      <c r="PSF206" s="285"/>
      <c r="PSG206" s="285"/>
      <c r="PSH206" s="285"/>
      <c r="PSI206" s="285"/>
      <c r="PSJ206" s="285"/>
      <c r="PSK206" s="285"/>
      <c r="PSL206" s="285"/>
      <c r="PSM206" s="285"/>
      <c r="PSN206" s="285"/>
      <c r="PSO206" s="285"/>
      <c r="PSP206" s="285"/>
      <c r="PSQ206" s="285"/>
      <c r="PSR206" s="285"/>
      <c r="PSS206" s="285"/>
      <c r="PST206" s="285"/>
      <c r="PSU206" s="285"/>
      <c r="PSV206" s="285"/>
      <c r="PSW206" s="285"/>
      <c r="PSX206" s="285"/>
      <c r="PSY206" s="285"/>
      <c r="PSZ206" s="285"/>
      <c r="PTA206" s="285"/>
      <c r="PTB206" s="285"/>
      <c r="PTC206" s="285"/>
      <c r="PTD206" s="285"/>
      <c r="PTE206" s="285"/>
      <c r="PTF206" s="285"/>
      <c r="PTG206" s="285"/>
      <c r="PTH206" s="285"/>
      <c r="PTI206" s="285"/>
      <c r="PTJ206" s="285"/>
      <c r="PTK206" s="285"/>
      <c r="PTL206" s="285"/>
      <c r="PTM206" s="285"/>
      <c r="PTN206" s="285"/>
      <c r="PTO206" s="285"/>
      <c r="PTP206" s="285"/>
      <c r="PTQ206" s="285"/>
      <c r="PTR206" s="285"/>
      <c r="PTS206" s="285"/>
      <c r="PTT206" s="285"/>
      <c r="PTU206" s="285"/>
      <c r="PTV206" s="285"/>
      <c r="PTW206" s="285"/>
      <c r="PTX206" s="285"/>
      <c r="PTY206" s="285"/>
      <c r="PTZ206" s="285"/>
      <c r="PUA206" s="285"/>
      <c r="PUB206" s="285"/>
      <c r="PUC206" s="285"/>
      <c r="PUD206" s="285"/>
      <c r="PUE206" s="285"/>
      <c r="PUF206" s="285"/>
      <c r="PUG206" s="285"/>
      <c r="PUH206" s="285"/>
      <c r="PUI206" s="285"/>
      <c r="PUJ206" s="285"/>
      <c r="PUK206" s="285"/>
      <c r="PUL206" s="285"/>
      <c r="PUM206" s="285"/>
      <c r="PUN206" s="285"/>
      <c r="PUO206" s="285"/>
      <c r="PUP206" s="285"/>
      <c r="PUQ206" s="285"/>
      <c r="PUR206" s="285"/>
      <c r="PUS206" s="285"/>
      <c r="PUT206" s="285"/>
      <c r="PUU206" s="285"/>
      <c r="PUV206" s="285"/>
      <c r="PUW206" s="285"/>
      <c r="PUX206" s="285"/>
      <c r="PUY206" s="285"/>
      <c r="PUZ206" s="285"/>
      <c r="PVA206" s="285"/>
      <c r="PVB206" s="285"/>
      <c r="PVC206" s="285"/>
      <c r="PVD206" s="285"/>
      <c r="PVE206" s="285"/>
      <c r="PVF206" s="285"/>
      <c r="PVG206" s="285"/>
      <c r="PVH206" s="285"/>
      <c r="PVI206" s="285"/>
      <c r="PVJ206" s="285"/>
      <c r="PVK206" s="285"/>
      <c r="PVL206" s="285"/>
      <c r="PVM206" s="285"/>
      <c r="PVN206" s="285"/>
      <c r="PVO206" s="285"/>
      <c r="PVP206" s="285"/>
      <c r="PVQ206" s="285"/>
      <c r="PVR206" s="285"/>
      <c r="PVS206" s="285"/>
      <c r="PVT206" s="285"/>
      <c r="PVU206" s="285"/>
      <c r="PVV206" s="285"/>
      <c r="PVW206" s="285"/>
      <c r="PVX206" s="285"/>
      <c r="PVY206" s="285"/>
      <c r="PVZ206" s="285"/>
      <c r="PWA206" s="285"/>
      <c r="PWB206" s="285"/>
      <c r="PWC206" s="285"/>
      <c r="PWD206" s="285"/>
      <c r="PWE206" s="285"/>
      <c r="PWF206" s="285"/>
      <c r="PWG206" s="285"/>
      <c r="PWH206" s="285"/>
      <c r="PWI206" s="285"/>
      <c r="PWJ206" s="285"/>
      <c r="PWK206" s="285"/>
      <c r="PWL206" s="285"/>
      <c r="PWM206" s="285"/>
      <c r="PWN206" s="285"/>
      <c r="PWO206" s="285"/>
      <c r="PWP206" s="285"/>
      <c r="PWQ206" s="285"/>
      <c r="PWR206" s="285"/>
      <c r="PWS206" s="285"/>
      <c r="PWT206" s="285"/>
      <c r="PWU206" s="285"/>
      <c r="PWV206" s="285"/>
      <c r="PWW206" s="285"/>
      <c r="PWX206" s="285"/>
      <c r="PWY206" s="285"/>
      <c r="PWZ206" s="285"/>
      <c r="PXA206" s="285"/>
      <c r="PXB206" s="285"/>
      <c r="PXC206" s="285"/>
      <c r="PXD206" s="285"/>
      <c r="PXE206" s="285"/>
      <c r="PXF206" s="285"/>
      <c r="PXG206" s="285"/>
      <c r="PXH206" s="285"/>
      <c r="PXI206" s="285"/>
      <c r="PXJ206" s="285"/>
      <c r="PXK206" s="285"/>
      <c r="PXL206" s="285"/>
      <c r="PXM206" s="285"/>
      <c r="PXN206" s="285"/>
      <c r="PXO206" s="285"/>
      <c r="PXP206" s="285"/>
      <c r="PXQ206" s="285"/>
      <c r="PXR206" s="285"/>
      <c r="PXS206" s="285"/>
      <c r="PXT206" s="285"/>
      <c r="PXU206" s="285"/>
      <c r="PXV206" s="285"/>
      <c r="PXW206" s="285"/>
      <c r="PXX206" s="285"/>
      <c r="PXY206" s="285"/>
      <c r="PXZ206" s="285"/>
      <c r="PYA206" s="285"/>
      <c r="PYB206" s="285"/>
      <c r="PYC206" s="285"/>
      <c r="PYD206" s="285"/>
      <c r="PYE206" s="285"/>
      <c r="PYF206" s="285"/>
      <c r="PYG206" s="285"/>
      <c r="PYH206" s="285"/>
      <c r="PYI206" s="285"/>
      <c r="PYJ206" s="285"/>
      <c r="PYK206" s="285"/>
      <c r="PYL206" s="285"/>
      <c r="PYM206" s="285"/>
      <c r="PYN206" s="285"/>
      <c r="PYO206" s="285"/>
      <c r="PYP206" s="285"/>
      <c r="PYQ206" s="285"/>
      <c r="PYR206" s="285"/>
      <c r="PYS206" s="285"/>
      <c r="PYT206" s="285"/>
      <c r="PYU206" s="285"/>
      <c r="PYV206" s="285"/>
      <c r="PYW206" s="285"/>
      <c r="PYX206" s="285"/>
      <c r="PYY206" s="285"/>
      <c r="PYZ206" s="285"/>
      <c r="PZA206" s="285"/>
      <c r="PZB206" s="285"/>
      <c r="PZC206" s="285"/>
      <c r="PZD206" s="285"/>
      <c r="PZE206" s="285"/>
      <c r="PZF206" s="285"/>
      <c r="PZG206" s="285"/>
      <c r="PZH206" s="285"/>
      <c r="PZI206" s="285"/>
      <c r="PZJ206" s="285"/>
      <c r="PZK206" s="285"/>
      <c r="PZL206" s="285"/>
      <c r="PZM206" s="285"/>
      <c r="PZN206" s="285"/>
      <c r="PZO206" s="285"/>
      <c r="PZP206" s="285"/>
      <c r="PZQ206" s="285"/>
      <c r="PZR206" s="285"/>
      <c r="PZS206" s="285"/>
      <c r="PZT206" s="285"/>
      <c r="PZU206" s="285"/>
      <c r="PZV206" s="285"/>
      <c r="PZW206" s="285"/>
      <c r="PZX206" s="285"/>
      <c r="PZY206" s="285"/>
      <c r="PZZ206" s="285"/>
      <c r="QAA206" s="285"/>
      <c r="QAB206" s="285"/>
      <c r="QAC206" s="285"/>
      <c r="QAD206" s="285"/>
      <c r="QAE206" s="285"/>
      <c r="QAF206" s="285"/>
      <c r="QAG206" s="285"/>
      <c r="QAH206" s="285"/>
      <c r="QAI206" s="285"/>
      <c r="QAJ206" s="285"/>
      <c r="QAK206" s="285"/>
      <c r="QAL206" s="285"/>
      <c r="QAM206" s="285"/>
      <c r="QAN206" s="285"/>
      <c r="QAO206" s="285"/>
      <c r="QAP206" s="285"/>
      <c r="QAQ206" s="285"/>
      <c r="QAR206" s="285"/>
      <c r="QAS206" s="285"/>
      <c r="QAT206" s="285"/>
      <c r="QAU206" s="285"/>
      <c r="QAV206" s="285"/>
      <c r="QAW206" s="285"/>
      <c r="QAX206" s="285"/>
      <c r="QAY206" s="285"/>
      <c r="QAZ206" s="285"/>
      <c r="QBA206" s="285"/>
      <c r="QBB206" s="285"/>
      <c r="QBC206" s="285"/>
      <c r="QBD206" s="285"/>
      <c r="QBE206" s="285"/>
      <c r="QBF206" s="285"/>
      <c r="QBG206" s="285"/>
      <c r="QBH206" s="285"/>
      <c r="QBI206" s="285"/>
      <c r="QBJ206" s="285"/>
      <c r="QBK206" s="285"/>
      <c r="QBL206" s="285"/>
      <c r="QBM206" s="285"/>
      <c r="QBN206" s="285"/>
      <c r="QBO206" s="285"/>
      <c r="QBP206" s="285"/>
      <c r="QBQ206" s="285"/>
      <c r="QBR206" s="285"/>
      <c r="QBS206" s="285"/>
      <c r="QBT206" s="285"/>
      <c r="QBU206" s="285"/>
      <c r="QBV206" s="285"/>
      <c r="QBW206" s="285"/>
      <c r="QBX206" s="285"/>
      <c r="QBY206" s="285"/>
      <c r="QBZ206" s="285"/>
      <c r="QCA206" s="285"/>
      <c r="QCB206" s="285"/>
      <c r="QCC206" s="285"/>
      <c r="QCD206" s="285"/>
      <c r="QCE206" s="285"/>
      <c r="QCF206" s="285"/>
      <c r="QCG206" s="285"/>
      <c r="QCH206" s="285"/>
      <c r="QCI206" s="285"/>
      <c r="QCJ206" s="285"/>
      <c r="QCK206" s="285"/>
      <c r="QCL206" s="285"/>
      <c r="QCM206" s="285"/>
      <c r="QCN206" s="285"/>
      <c r="QCO206" s="285"/>
      <c r="QCP206" s="285"/>
      <c r="QCQ206" s="285"/>
      <c r="QCR206" s="285"/>
      <c r="QCS206" s="285"/>
      <c r="QCT206" s="285"/>
      <c r="QCU206" s="285"/>
      <c r="QCV206" s="285"/>
      <c r="QCW206" s="285"/>
      <c r="QCX206" s="285"/>
      <c r="QCY206" s="285"/>
      <c r="QCZ206" s="285"/>
      <c r="QDA206" s="285"/>
      <c r="QDB206" s="285"/>
      <c r="QDC206" s="285"/>
      <c r="QDD206" s="285"/>
      <c r="QDE206" s="285"/>
      <c r="QDF206" s="285"/>
      <c r="QDG206" s="285"/>
      <c r="QDH206" s="285"/>
      <c r="QDI206" s="285"/>
      <c r="QDJ206" s="285"/>
      <c r="QDK206" s="285"/>
      <c r="QDL206" s="285"/>
      <c r="QDM206" s="285"/>
      <c r="QDN206" s="285"/>
      <c r="QDO206" s="285"/>
      <c r="QDP206" s="285"/>
      <c r="QDQ206" s="285"/>
      <c r="QDR206" s="285"/>
      <c r="QDS206" s="285"/>
      <c r="QDT206" s="285"/>
      <c r="QDU206" s="285"/>
      <c r="QDV206" s="285"/>
      <c r="QDW206" s="285"/>
      <c r="QDX206" s="285"/>
      <c r="QDY206" s="285"/>
      <c r="QDZ206" s="285"/>
      <c r="QEA206" s="285"/>
      <c r="QEB206" s="285"/>
      <c r="QEC206" s="285"/>
      <c r="QED206" s="285"/>
      <c r="QEE206" s="285"/>
      <c r="QEF206" s="285"/>
      <c r="QEG206" s="285"/>
      <c r="QEH206" s="285"/>
      <c r="QEI206" s="285"/>
      <c r="QEJ206" s="285"/>
      <c r="QEK206" s="285"/>
      <c r="QEL206" s="285"/>
      <c r="QEM206" s="285"/>
      <c r="QEN206" s="285"/>
      <c r="QEO206" s="285"/>
      <c r="QEP206" s="285"/>
      <c r="QEQ206" s="285"/>
      <c r="QER206" s="285"/>
      <c r="QES206" s="285"/>
      <c r="QET206" s="285"/>
      <c r="QEU206" s="285"/>
      <c r="QEV206" s="285"/>
      <c r="QEW206" s="285"/>
      <c r="QEX206" s="285"/>
      <c r="QEY206" s="285"/>
      <c r="QEZ206" s="285"/>
      <c r="QFA206" s="285"/>
      <c r="QFB206" s="285"/>
      <c r="QFC206" s="285"/>
      <c r="QFD206" s="285"/>
      <c r="QFE206" s="285"/>
      <c r="QFF206" s="285"/>
      <c r="QFG206" s="285"/>
      <c r="QFH206" s="285"/>
      <c r="QFI206" s="285"/>
      <c r="QFJ206" s="285"/>
      <c r="QFK206" s="285"/>
      <c r="QFL206" s="285"/>
      <c r="QFM206" s="285"/>
      <c r="QFN206" s="285"/>
      <c r="QFO206" s="285"/>
      <c r="QFP206" s="285"/>
      <c r="QFQ206" s="285"/>
      <c r="QFR206" s="285"/>
      <c r="QFS206" s="285"/>
      <c r="QFT206" s="285"/>
      <c r="QFU206" s="285"/>
      <c r="QFV206" s="285"/>
      <c r="QFW206" s="285"/>
      <c r="QFX206" s="285"/>
      <c r="QFY206" s="285"/>
      <c r="QFZ206" s="285"/>
      <c r="QGA206" s="285"/>
      <c r="QGB206" s="285"/>
      <c r="QGC206" s="285"/>
      <c r="QGD206" s="285"/>
      <c r="QGE206" s="285"/>
      <c r="QGF206" s="285"/>
      <c r="QGG206" s="285"/>
      <c r="QGH206" s="285"/>
      <c r="QGI206" s="285"/>
      <c r="QGJ206" s="285"/>
      <c r="QGK206" s="285"/>
      <c r="QGL206" s="285"/>
      <c r="QGM206" s="285"/>
      <c r="QGN206" s="285"/>
      <c r="QGO206" s="285"/>
      <c r="QGP206" s="285"/>
      <c r="QGQ206" s="285"/>
      <c r="QGR206" s="285"/>
      <c r="QGS206" s="285"/>
      <c r="QGT206" s="285"/>
      <c r="QGU206" s="285"/>
      <c r="QGV206" s="285"/>
      <c r="QGW206" s="285"/>
      <c r="QGX206" s="285"/>
      <c r="QGY206" s="285"/>
      <c r="QGZ206" s="285"/>
      <c r="QHA206" s="285"/>
      <c r="QHB206" s="285"/>
      <c r="QHC206" s="285"/>
      <c r="QHD206" s="285"/>
      <c r="QHE206" s="285"/>
      <c r="QHF206" s="285"/>
      <c r="QHG206" s="285"/>
      <c r="QHH206" s="285"/>
      <c r="QHI206" s="285"/>
      <c r="QHJ206" s="285"/>
      <c r="QHK206" s="285"/>
      <c r="QHL206" s="285"/>
      <c r="QHM206" s="285"/>
      <c r="QHN206" s="285"/>
      <c r="QHO206" s="285"/>
      <c r="QHP206" s="285"/>
      <c r="QHQ206" s="285"/>
      <c r="QHR206" s="285"/>
      <c r="QHS206" s="285"/>
      <c r="QHT206" s="285"/>
      <c r="QHU206" s="285"/>
      <c r="QHV206" s="285"/>
      <c r="QHW206" s="285"/>
      <c r="QHX206" s="285"/>
      <c r="QHY206" s="285"/>
      <c r="QHZ206" s="285"/>
      <c r="QIA206" s="285"/>
      <c r="QIB206" s="285"/>
      <c r="QIC206" s="285"/>
      <c r="QID206" s="285"/>
      <c r="QIE206" s="285"/>
      <c r="QIF206" s="285"/>
      <c r="QIG206" s="285"/>
      <c r="QIH206" s="285"/>
      <c r="QII206" s="285"/>
      <c r="QIJ206" s="285"/>
      <c r="QIK206" s="285"/>
      <c r="QIL206" s="285"/>
      <c r="QIM206" s="285"/>
      <c r="QIN206" s="285"/>
      <c r="QIO206" s="285"/>
      <c r="QIP206" s="285"/>
      <c r="QIQ206" s="285"/>
      <c r="QIR206" s="285"/>
      <c r="QIS206" s="285"/>
      <c r="QIT206" s="285"/>
      <c r="QIU206" s="285"/>
      <c r="QIV206" s="285"/>
      <c r="QIW206" s="285"/>
      <c r="QIX206" s="285"/>
      <c r="QIY206" s="285"/>
      <c r="QIZ206" s="285"/>
      <c r="QJA206" s="285"/>
      <c r="QJB206" s="285"/>
      <c r="QJC206" s="285"/>
      <c r="QJD206" s="285"/>
      <c r="QJE206" s="285"/>
      <c r="QJF206" s="285"/>
      <c r="QJG206" s="285"/>
      <c r="QJH206" s="285"/>
      <c r="QJI206" s="285"/>
      <c r="QJJ206" s="285"/>
      <c r="QJK206" s="285"/>
      <c r="QJL206" s="285"/>
      <c r="QJM206" s="285"/>
      <c r="QJN206" s="285"/>
      <c r="QJO206" s="285"/>
      <c r="QJP206" s="285"/>
      <c r="QJQ206" s="285"/>
      <c r="QJR206" s="285"/>
      <c r="QJS206" s="285"/>
      <c r="QJT206" s="285"/>
      <c r="QJU206" s="285"/>
      <c r="QJV206" s="285"/>
      <c r="QJW206" s="285"/>
      <c r="QJX206" s="285"/>
      <c r="QJY206" s="285"/>
      <c r="QJZ206" s="285"/>
      <c r="QKA206" s="285"/>
      <c r="QKB206" s="285"/>
      <c r="QKC206" s="285"/>
      <c r="QKD206" s="285"/>
      <c r="QKE206" s="285"/>
      <c r="QKF206" s="285"/>
      <c r="QKG206" s="285"/>
      <c r="QKH206" s="285"/>
      <c r="QKI206" s="285"/>
      <c r="QKJ206" s="285"/>
      <c r="QKK206" s="285"/>
      <c r="QKL206" s="285"/>
      <c r="QKM206" s="285"/>
      <c r="QKN206" s="285"/>
      <c r="QKO206" s="285"/>
      <c r="QKP206" s="285"/>
      <c r="QKQ206" s="285"/>
      <c r="QKR206" s="285"/>
      <c r="QKS206" s="285"/>
      <c r="QKT206" s="285"/>
      <c r="QKU206" s="285"/>
      <c r="QKV206" s="285"/>
      <c r="QKW206" s="285"/>
      <c r="QKX206" s="285"/>
      <c r="QKY206" s="285"/>
      <c r="QKZ206" s="285"/>
      <c r="QLA206" s="285"/>
      <c r="QLB206" s="285"/>
      <c r="QLC206" s="285"/>
      <c r="QLD206" s="285"/>
      <c r="QLE206" s="285"/>
      <c r="QLF206" s="285"/>
      <c r="QLG206" s="285"/>
      <c r="QLH206" s="285"/>
      <c r="QLI206" s="285"/>
      <c r="QLJ206" s="285"/>
      <c r="QLK206" s="285"/>
      <c r="QLL206" s="285"/>
      <c r="QLM206" s="285"/>
      <c r="QLN206" s="285"/>
      <c r="QLO206" s="285"/>
      <c r="QLP206" s="285"/>
      <c r="QLQ206" s="285"/>
      <c r="QLR206" s="285"/>
      <c r="QLS206" s="285"/>
      <c r="QLT206" s="285"/>
      <c r="QLU206" s="285"/>
      <c r="QLV206" s="285"/>
      <c r="QLW206" s="285"/>
      <c r="QLX206" s="285"/>
      <c r="QLY206" s="285"/>
      <c r="QLZ206" s="285"/>
      <c r="QMA206" s="285"/>
      <c r="QMB206" s="285"/>
      <c r="QMC206" s="285"/>
      <c r="QMD206" s="285"/>
      <c r="QME206" s="285"/>
      <c r="QMF206" s="285"/>
      <c r="QMG206" s="285"/>
      <c r="QMH206" s="285"/>
      <c r="QMI206" s="285"/>
      <c r="QMJ206" s="285"/>
      <c r="QMK206" s="285"/>
      <c r="QML206" s="285"/>
      <c r="QMM206" s="285"/>
      <c r="QMN206" s="285"/>
      <c r="QMO206" s="285"/>
      <c r="QMP206" s="285"/>
      <c r="QMQ206" s="285"/>
      <c r="QMR206" s="285"/>
      <c r="QMS206" s="285"/>
      <c r="QMT206" s="285"/>
      <c r="QMU206" s="285"/>
      <c r="QMV206" s="285"/>
      <c r="QMW206" s="285"/>
      <c r="QMX206" s="285"/>
      <c r="QMY206" s="285"/>
      <c r="QMZ206" s="285"/>
      <c r="QNA206" s="285"/>
      <c r="QNB206" s="285"/>
      <c r="QNC206" s="285"/>
      <c r="QND206" s="285"/>
      <c r="QNE206" s="285"/>
      <c r="QNF206" s="285"/>
      <c r="QNG206" s="285"/>
      <c r="QNH206" s="285"/>
      <c r="QNI206" s="285"/>
      <c r="QNJ206" s="285"/>
      <c r="QNK206" s="285"/>
      <c r="QNL206" s="285"/>
      <c r="QNM206" s="285"/>
      <c r="QNN206" s="285"/>
      <c r="QNO206" s="285"/>
      <c r="QNP206" s="285"/>
      <c r="QNQ206" s="285"/>
      <c r="QNR206" s="285"/>
      <c r="QNS206" s="285"/>
      <c r="QNT206" s="285"/>
      <c r="QNU206" s="285"/>
      <c r="QNV206" s="285"/>
      <c r="QNW206" s="285"/>
      <c r="QNX206" s="285"/>
      <c r="QNY206" s="285"/>
      <c r="QNZ206" s="285"/>
      <c r="QOA206" s="285"/>
      <c r="QOB206" s="285"/>
      <c r="QOC206" s="285"/>
      <c r="QOD206" s="285"/>
      <c r="QOE206" s="285"/>
      <c r="QOF206" s="285"/>
      <c r="QOG206" s="285"/>
      <c r="QOH206" s="285"/>
      <c r="QOI206" s="285"/>
      <c r="QOJ206" s="285"/>
      <c r="QOK206" s="285"/>
      <c r="QOL206" s="285"/>
      <c r="QOM206" s="285"/>
      <c r="QON206" s="285"/>
      <c r="QOO206" s="285"/>
      <c r="QOP206" s="285"/>
      <c r="QOQ206" s="285"/>
      <c r="QOR206" s="285"/>
      <c r="QOS206" s="285"/>
      <c r="QOT206" s="285"/>
      <c r="QOU206" s="285"/>
      <c r="QOV206" s="285"/>
      <c r="QOW206" s="285"/>
      <c r="QOX206" s="285"/>
      <c r="QOY206" s="285"/>
      <c r="QOZ206" s="285"/>
      <c r="QPA206" s="285"/>
      <c r="QPB206" s="285"/>
      <c r="QPC206" s="285"/>
      <c r="QPD206" s="285"/>
      <c r="QPE206" s="285"/>
      <c r="QPF206" s="285"/>
      <c r="QPG206" s="285"/>
      <c r="QPH206" s="285"/>
      <c r="QPI206" s="285"/>
      <c r="QPJ206" s="285"/>
      <c r="QPK206" s="285"/>
      <c r="QPL206" s="285"/>
      <c r="QPM206" s="285"/>
      <c r="QPN206" s="285"/>
      <c r="QPO206" s="285"/>
      <c r="QPP206" s="285"/>
      <c r="QPQ206" s="285"/>
      <c r="QPR206" s="285"/>
      <c r="QPS206" s="285"/>
      <c r="QPT206" s="285"/>
      <c r="QPU206" s="285"/>
      <c r="QPV206" s="285"/>
      <c r="QPW206" s="285"/>
      <c r="QPX206" s="285"/>
      <c r="QPY206" s="285"/>
      <c r="QPZ206" s="285"/>
      <c r="QQA206" s="285"/>
      <c r="QQB206" s="285"/>
      <c r="QQC206" s="285"/>
      <c r="QQD206" s="285"/>
      <c r="QQE206" s="285"/>
      <c r="QQF206" s="285"/>
      <c r="QQG206" s="285"/>
      <c r="QQH206" s="285"/>
      <c r="QQI206" s="285"/>
      <c r="QQJ206" s="285"/>
      <c r="QQK206" s="285"/>
      <c r="QQL206" s="285"/>
      <c r="QQM206" s="285"/>
      <c r="QQN206" s="285"/>
      <c r="QQO206" s="285"/>
      <c r="QQP206" s="285"/>
      <c r="QQQ206" s="285"/>
      <c r="QQR206" s="285"/>
      <c r="QQS206" s="285"/>
      <c r="QQT206" s="285"/>
      <c r="QQU206" s="285"/>
      <c r="QQV206" s="285"/>
      <c r="QQW206" s="285"/>
      <c r="QQX206" s="285"/>
      <c r="QQY206" s="285"/>
      <c r="QQZ206" s="285"/>
      <c r="QRA206" s="285"/>
      <c r="QRB206" s="285"/>
      <c r="QRC206" s="285"/>
      <c r="QRD206" s="285"/>
      <c r="QRE206" s="285"/>
      <c r="QRF206" s="285"/>
      <c r="QRG206" s="285"/>
      <c r="QRH206" s="285"/>
      <c r="QRI206" s="285"/>
      <c r="QRJ206" s="285"/>
      <c r="QRK206" s="285"/>
      <c r="QRL206" s="285"/>
      <c r="QRM206" s="285"/>
      <c r="QRN206" s="285"/>
      <c r="QRO206" s="285"/>
      <c r="QRP206" s="285"/>
      <c r="QRQ206" s="285"/>
      <c r="QRR206" s="285"/>
      <c r="QRS206" s="285"/>
      <c r="QRT206" s="285"/>
      <c r="QRU206" s="285"/>
      <c r="QRV206" s="285"/>
      <c r="QRW206" s="285"/>
      <c r="QRX206" s="285"/>
      <c r="QRY206" s="285"/>
      <c r="QRZ206" s="285"/>
      <c r="QSA206" s="285"/>
      <c r="QSB206" s="285"/>
      <c r="QSC206" s="285"/>
      <c r="QSD206" s="285"/>
      <c r="QSE206" s="285"/>
      <c r="QSF206" s="285"/>
      <c r="QSG206" s="285"/>
      <c r="QSH206" s="285"/>
      <c r="QSI206" s="285"/>
      <c r="QSJ206" s="285"/>
      <c r="QSK206" s="285"/>
      <c r="QSL206" s="285"/>
      <c r="QSM206" s="285"/>
      <c r="QSN206" s="285"/>
      <c r="QSO206" s="285"/>
      <c r="QSP206" s="285"/>
      <c r="QSQ206" s="285"/>
      <c r="QSR206" s="285"/>
      <c r="QSS206" s="285"/>
      <c r="QST206" s="285"/>
      <c r="QSU206" s="285"/>
      <c r="QSV206" s="285"/>
      <c r="QSW206" s="285"/>
      <c r="QSX206" s="285"/>
      <c r="QSY206" s="285"/>
      <c r="QSZ206" s="285"/>
      <c r="QTA206" s="285"/>
      <c r="QTB206" s="285"/>
      <c r="QTC206" s="285"/>
      <c r="QTD206" s="285"/>
      <c r="QTE206" s="285"/>
      <c r="QTF206" s="285"/>
      <c r="QTG206" s="285"/>
      <c r="QTH206" s="285"/>
      <c r="QTI206" s="285"/>
      <c r="QTJ206" s="285"/>
      <c r="QTK206" s="285"/>
      <c r="QTL206" s="285"/>
      <c r="QTM206" s="285"/>
      <c r="QTN206" s="285"/>
      <c r="QTO206" s="285"/>
      <c r="QTP206" s="285"/>
      <c r="QTQ206" s="285"/>
      <c r="QTR206" s="285"/>
      <c r="QTS206" s="285"/>
      <c r="QTT206" s="285"/>
      <c r="QTU206" s="285"/>
      <c r="QTV206" s="285"/>
      <c r="QTW206" s="285"/>
      <c r="QTX206" s="285"/>
      <c r="QTY206" s="285"/>
      <c r="QTZ206" s="285"/>
      <c r="QUA206" s="285"/>
      <c r="QUB206" s="285"/>
      <c r="QUC206" s="285"/>
      <c r="QUD206" s="285"/>
      <c r="QUE206" s="285"/>
      <c r="QUF206" s="285"/>
      <c r="QUG206" s="285"/>
      <c r="QUH206" s="285"/>
      <c r="QUI206" s="285"/>
      <c r="QUJ206" s="285"/>
      <c r="QUK206" s="285"/>
      <c r="QUL206" s="285"/>
      <c r="QUM206" s="285"/>
      <c r="QUN206" s="285"/>
      <c r="QUO206" s="285"/>
      <c r="QUP206" s="285"/>
      <c r="QUQ206" s="285"/>
      <c r="QUR206" s="285"/>
      <c r="QUS206" s="285"/>
      <c r="QUT206" s="285"/>
      <c r="QUU206" s="285"/>
      <c r="QUV206" s="285"/>
      <c r="QUW206" s="285"/>
      <c r="QUX206" s="285"/>
      <c r="QUY206" s="285"/>
      <c r="QUZ206" s="285"/>
      <c r="QVA206" s="285"/>
      <c r="QVB206" s="285"/>
      <c r="QVC206" s="285"/>
      <c r="QVD206" s="285"/>
      <c r="QVE206" s="285"/>
      <c r="QVF206" s="285"/>
      <c r="QVG206" s="285"/>
      <c r="QVH206" s="285"/>
      <c r="QVI206" s="285"/>
      <c r="QVJ206" s="285"/>
      <c r="QVK206" s="285"/>
      <c r="QVL206" s="285"/>
      <c r="QVM206" s="285"/>
      <c r="QVN206" s="285"/>
      <c r="QVO206" s="285"/>
      <c r="QVP206" s="285"/>
      <c r="QVQ206" s="285"/>
      <c r="QVR206" s="285"/>
      <c r="QVS206" s="285"/>
      <c r="QVT206" s="285"/>
      <c r="QVU206" s="285"/>
      <c r="QVV206" s="285"/>
      <c r="QVW206" s="285"/>
      <c r="QVX206" s="285"/>
      <c r="QVY206" s="285"/>
      <c r="QVZ206" s="285"/>
      <c r="QWA206" s="285"/>
      <c r="QWB206" s="285"/>
      <c r="QWC206" s="285"/>
      <c r="QWD206" s="285"/>
      <c r="QWE206" s="285"/>
      <c r="QWF206" s="285"/>
      <c r="QWG206" s="285"/>
      <c r="QWH206" s="285"/>
      <c r="QWI206" s="285"/>
      <c r="QWJ206" s="285"/>
      <c r="QWK206" s="285"/>
      <c r="QWL206" s="285"/>
      <c r="QWM206" s="285"/>
      <c r="QWN206" s="285"/>
      <c r="QWO206" s="285"/>
      <c r="QWP206" s="285"/>
      <c r="QWQ206" s="285"/>
      <c r="QWR206" s="285"/>
      <c r="QWS206" s="285"/>
      <c r="QWT206" s="285"/>
      <c r="QWU206" s="285"/>
      <c r="QWV206" s="285"/>
      <c r="QWW206" s="285"/>
      <c r="QWX206" s="285"/>
      <c r="QWY206" s="285"/>
      <c r="QWZ206" s="285"/>
      <c r="QXA206" s="285"/>
      <c r="QXB206" s="285"/>
      <c r="QXC206" s="285"/>
      <c r="QXD206" s="285"/>
      <c r="QXE206" s="285"/>
      <c r="QXF206" s="285"/>
      <c r="QXG206" s="285"/>
      <c r="QXH206" s="285"/>
      <c r="QXI206" s="285"/>
      <c r="QXJ206" s="285"/>
      <c r="QXK206" s="285"/>
      <c r="QXL206" s="285"/>
      <c r="QXM206" s="285"/>
      <c r="QXN206" s="285"/>
      <c r="QXO206" s="285"/>
      <c r="QXP206" s="285"/>
      <c r="QXQ206" s="285"/>
      <c r="QXR206" s="285"/>
      <c r="QXS206" s="285"/>
      <c r="QXT206" s="285"/>
      <c r="QXU206" s="285"/>
      <c r="QXV206" s="285"/>
      <c r="QXW206" s="285"/>
      <c r="QXX206" s="285"/>
      <c r="QXY206" s="285"/>
      <c r="QXZ206" s="285"/>
      <c r="QYA206" s="285"/>
      <c r="QYB206" s="285"/>
      <c r="QYC206" s="285"/>
      <c r="QYD206" s="285"/>
      <c r="QYE206" s="285"/>
      <c r="QYF206" s="285"/>
      <c r="QYG206" s="285"/>
      <c r="QYH206" s="285"/>
      <c r="QYI206" s="285"/>
      <c r="QYJ206" s="285"/>
      <c r="QYK206" s="285"/>
      <c r="QYL206" s="285"/>
      <c r="QYM206" s="285"/>
      <c r="QYN206" s="285"/>
      <c r="QYO206" s="285"/>
      <c r="QYP206" s="285"/>
      <c r="QYQ206" s="285"/>
      <c r="QYR206" s="285"/>
      <c r="QYS206" s="285"/>
      <c r="QYT206" s="285"/>
      <c r="QYU206" s="285"/>
      <c r="QYV206" s="285"/>
      <c r="QYW206" s="285"/>
      <c r="QYX206" s="285"/>
      <c r="QYY206" s="285"/>
      <c r="QYZ206" s="285"/>
      <c r="QZA206" s="285"/>
      <c r="QZB206" s="285"/>
      <c r="QZC206" s="285"/>
      <c r="QZD206" s="285"/>
      <c r="QZE206" s="285"/>
      <c r="QZF206" s="285"/>
      <c r="QZG206" s="285"/>
      <c r="QZH206" s="285"/>
      <c r="QZI206" s="285"/>
      <c r="QZJ206" s="285"/>
      <c r="QZK206" s="285"/>
      <c r="QZL206" s="285"/>
      <c r="QZM206" s="285"/>
      <c r="QZN206" s="285"/>
      <c r="QZO206" s="285"/>
      <c r="QZP206" s="285"/>
      <c r="QZQ206" s="285"/>
      <c r="QZR206" s="285"/>
      <c r="QZS206" s="285"/>
      <c r="QZT206" s="285"/>
      <c r="QZU206" s="285"/>
      <c r="QZV206" s="285"/>
      <c r="QZW206" s="285"/>
      <c r="QZX206" s="285"/>
      <c r="QZY206" s="285"/>
      <c r="QZZ206" s="285"/>
      <c r="RAA206" s="285"/>
      <c r="RAB206" s="285"/>
      <c r="RAC206" s="285"/>
      <c r="RAD206" s="285"/>
      <c r="RAE206" s="285"/>
      <c r="RAF206" s="285"/>
      <c r="RAG206" s="285"/>
      <c r="RAH206" s="285"/>
      <c r="RAI206" s="285"/>
      <c r="RAJ206" s="285"/>
      <c r="RAK206" s="285"/>
      <c r="RAL206" s="285"/>
      <c r="RAM206" s="285"/>
      <c r="RAN206" s="285"/>
      <c r="RAO206" s="285"/>
      <c r="RAP206" s="285"/>
      <c r="RAQ206" s="285"/>
      <c r="RAR206" s="285"/>
      <c r="RAS206" s="285"/>
      <c r="RAT206" s="285"/>
      <c r="RAU206" s="285"/>
      <c r="RAV206" s="285"/>
      <c r="RAW206" s="285"/>
      <c r="RAX206" s="285"/>
      <c r="RAY206" s="285"/>
      <c r="RAZ206" s="285"/>
      <c r="RBA206" s="285"/>
      <c r="RBB206" s="285"/>
      <c r="RBC206" s="285"/>
      <c r="RBD206" s="285"/>
      <c r="RBE206" s="285"/>
      <c r="RBF206" s="285"/>
      <c r="RBG206" s="285"/>
      <c r="RBH206" s="285"/>
      <c r="RBI206" s="285"/>
      <c r="RBJ206" s="285"/>
      <c r="RBK206" s="285"/>
      <c r="RBL206" s="285"/>
      <c r="RBM206" s="285"/>
      <c r="RBN206" s="285"/>
      <c r="RBO206" s="285"/>
      <c r="RBP206" s="285"/>
      <c r="RBQ206" s="285"/>
      <c r="RBR206" s="285"/>
      <c r="RBS206" s="285"/>
      <c r="RBT206" s="285"/>
      <c r="RBU206" s="285"/>
      <c r="RBV206" s="285"/>
      <c r="RBW206" s="285"/>
      <c r="RBX206" s="285"/>
      <c r="RBY206" s="285"/>
      <c r="RBZ206" s="285"/>
      <c r="RCA206" s="285"/>
      <c r="RCB206" s="285"/>
      <c r="RCC206" s="285"/>
      <c r="RCD206" s="285"/>
      <c r="RCE206" s="285"/>
      <c r="RCF206" s="285"/>
      <c r="RCG206" s="285"/>
      <c r="RCH206" s="285"/>
      <c r="RCI206" s="285"/>
      <c r="RCJ206" s="285"/>
      <c r="RCK206" s="285"/>
      <c r="RCL206" s="285"/>
      <c r="RCM206" s="285"/>
      <c r="RCN206" s="285"/>
      <c r="RCO206" s="285"/>
      <c r="RCP206" s="285"/>
      <c r="RCQ206" s="285"/>
      <c r="RCR206" s="285"/>
      <c r="RCS206" s="285"/>
      <c r="RCT206" s="285"/>
      <c r="RCU206" s="285"/>
      <c r="RCV206" s="285"/>
      <c r="RCW206" s="285"/>
      <c r="RCX206" s="285"/>
      <c r="RCY206" s="285"/>
      <c r="RCZ206" s="285"/>
      <c r="RDA206" s="285"/>
      <c r="RDB206" s="285"/>
      <c r="RDC206" s="285"/>
      <c r="RDD206" s="285"/>
      <c r="RDE206" s="285"/>
      <c r="RDF206" s="285"/>
      <c r="RDG206" s="285"/>
      <c r="RDH206" s="285"/>
      <c r="RDI206" s="285"/>
      <c r="RDJ206" s="285"/>
      <c r="RDK206" s="285"/>
      <c r="RDL206" s="285"/>
      <c r="RDM206" s="285"/>
      <c r="RDN206" s="285"/>
      <c r="RDO206" s="285"/>
      <c r="RDP206" s="285"/>
      <c r="RDQ206" s="285"/>
      <c r="RDR206" s="285"/>
      <c r="RDS206" s="285"/>
      <c r="RDT206" s="285"/>
      <c r="RDU206" s="285"/>
      <c r="RDV206" s="285"/>
      <c r="RDW206" s="285"/>
      <c r="RDX206" s="285"/>
      <c r="RDY206" s="285"/>
      <c r="RDZ206" s="285"/>
      <c r="REA206" s="285"/>
      <c r="REB206" s="285"/>
      <c r="REC206" s="285"/>
      <c r="RED206" s="285"/>
      <c r="REE206" s="285"/>
      <c r="REF206" s="285"/>
      <c r="REG206" s="285"/>
      <c r="REH206" s="285"/>
      <c r="REI206" s="285"/>
      <c r="REJ206" s="285"/>
      <c r="REK206" s="285"/>
      <c r="REL206" s="285"/>
      <c r="REM206" s="285"/>
      <c r="REN206" s="285"/>
      <c r="REO206" s="285"/>
      <c r="REP206" s="285"/>
      <c r="REQ206" s="285"/>
      <c r="RER206" s="285"/>
      <c r="RES206" s="285"/>
      <c r="RET206" s="285"/>
      <c r="REU206" s="285"/>
      <c r="REV206" s="285"/>
      <c r="REW206" s="285"/>
      <c r="REX206" s="285"/>
      <c r="REY206" s="285"/>
      <c r="REZ206" s="285"/>
      <c r="RFA206" s="285"/>
      <c r="RFB206" s="285"/>
      <c r="RFC206" s="285"/>
      <c r="RFD206" s="285"/>
      <c r="RFE206" s="285"/>
      <c r="RFF206" s="285"/>
      <c r="RFG206" s="285"/>
      <c r="RFH206" s="285"/>
      <c r="RFI206" s="285"/>
      <c r="RFJ206" s="285"/>
      <c r="RFK206" s="285"/>
      <c r="RFL206" s="285"/>
      <c r="RFM206" s="285"/>
      <c r="RFN206" s="285"/>
      <c r="RFO206" s="285"/>
      <c r="RFP206" s="285"/>
      <c r="RFQ206" s="285"/>
      <c r="RFR206" s="285"/>
      <c r="RFS206" s="285"/>
      <c r="RFT206" s="285"/>
      <c r="RFU206" s="285"/>
      <c r="RFV206" s="285"/>
      <c r="RFW206" s="285"/>
      <c r="RFX206" s="285"/>
      <c r="RFY206" s="285"/>
      <c r="RFZ206" s="285"/>
      <c r="RGA206" s="285"/>
      <c r="RGB206" s="285"/>
      <c r="RGC206" s="285"/>
      <c r="RGD206" s="285"/>
      <c r="RGE206" s="285"/>
      <c r="RGF206" s="285"/>
      <c r="RGG206" s="285"/>
      <c r="RGH206" s="285"/>
      <c r="RGI206" s="285"/>
      <c r="RGJ206" s="285"/>
      <c r="RGK206" s="285"/>
      <c r="RGL206" s="285"/>
      <c r="RGM206" s="285"/>
      <c r="RGN206" s="285"/>
      <c r="RGO206" s="285"/>
      <c r="RGP206" s="285"/>
      <c r="RGQ206" s="285"/>
      <c r="RGR206" s="285"/>
      <c r="RGS206" s="285"/>
      <c r="RGT206" s="285"/>
      <c r="RGU206" s="285"/>
      <c r="RGV206" s="285"/>
      <c r="RGW206" s="285"/>
      <c r="RGX206" s="285"/>
      <c r="RGY206" s="285"/>
      <c r="RGZ206" s="285"/>
      <c r="RHA206" s="285"/>
      <c r="RHB206" s="285"/>
      <c r="RHC206" s="285"/>
      <c r="RHD206" s="285"/>
      <c r="RHE206" s="285"/>
      <c r="RHF206" s="285"/>
      <c r="RHG206" s="285"/>
      <c r="RHH206" s="285"/>
      <c r="RHI206" s="285"/>
      <c r="RHJ206" s="285"/>
      <c r="RHK206" s="285"/>
      <c r="RHL206" s="285"/>
      <c r="RHM206" s="285"/>
      <c r="RHN206" s="285"/>
      <c r="RHO206" s="285"/>
      <c r="RHP206" s="285"/>
      <c r="RHQ206" s="285"/>
      <c r="RHR206" s="285"/>
      <c r="RHS206" s="285"/>
      <c r="RHT206" s="285"/>
      <c r="RHU206" s="285"/>
      <c r="RHV206" s="285"/>
      <c r="RHW206" s="285"/>
      <c r="RHX206" s="285"/>
      <c r="RHY206" s="285"/>
      <c r="RHZ206" s="285"/>
      <c r="RIA206" s="285"/>
      <c r="RIB206" s="285"/>
      <c r="RIC206" s="285"/>
      <c r="RID206" s="285"/>
      <c r="RIE206" s="285"/>
      <c r="RIF206" s="285"/>
      <c r="RIG206" s="285"/>
      <c r="RIH206" s="285"/>
      <c r="RII206" s="285"/>
      <c r="RIJ206" s="285"/>
      <c r="RIK206" s="285"/>
      <c r="RIL206" s="285"/>
      <c r="RIM206" s="285"/>
      <c r="RIN206" s="285"/>
      <c r="RIO206" s="285"/>
      <c r="RIP206" s="285"/>
      <c r="RIQ206" s="285"/>
      <c r="RIR206" s="285"/>
      <c r="RIS206" s="285"/>
      <c r="RIT206" s="285"/>
      <c r="RIU206" s="285"/>
      <c r="RIV206" s="285"/>
      <c r="RIW206" s="285"/>
      <c r="RIX206" s="285"/>
      <c r="RIY206" s="285"/>
      <c r="RIZ206" s="285"/>
      <c r="RJA206" s="285"/>
      <c r="RJB206" s="285"/>
      <c r="RJC206" s="285"/>
      <c r="RJD206" s="285"/>
      <c r="RJE206" s="285"/>
      <c r="RJF206" s="285"/>
      <c r="RJG206" s="285"/>
      <c r="RJH206" s="285"/>
      <c r="RJI206" s="285"/>
      <c r="RJJ206" s="285"/>
      <c r="RJK206" s="285"/>
      <c r="RJL206" s="285"/>
      <c r="RJM206" s="285"/>
      <c r="RJN206" s="285"/>
      <c r="RJO206" s="285"/>
      <c r="RJP206" s="285"/>
      <c r="RJQ206" s="285"/>
      <c r="RJR206" s="285"/>
      <c r="RJS206" s="285"/>
      <c r="RJT206" s="285"/>
      <c r="RJU206" s="285"/>
      <c r="RJV206" s="285"/>
      <c r="RJW206" s="285"/>
      <c r="RJX206" s="285"/>
      <c r="RJY206" s="285"/>
      <c r="RJZ206" s="285"/>
      <c r="RKA206" s="285"/>
      <c r="RKB206" s="285"/>
      <c r="RKC206" s="285"/>
      <c r="RKD206" s="285"/>
      <c r="RKE206" s="285"/>
      <c r="RKF206" s="285"/>
      <c r="RKG206" s="285"/>
      <c r="RKH206" s="285"/>
      <c r="RKI206" s="285"/>
      <c r="RKJ206" s="285"/>
      <c r="RKK206" s="285"/>
      <c r="RKL206" s="285"/>
      <c r="RKM206" s="285"/>
      <c r="RKN206" s="285"/>
      <c r="RKO206" s="285"/>
      <c r="RKP206" s="285"/>
      <c r="RKQ206" s="285"/>
      <c r="RKR206" s="285"/>
      <c r="RKS206" s="285"/>
      <c r="RKT206" s="285"/>
      <c r="RKU206" s="285"/>
      <c r="RKV206" s="285"/>
      <c r="RKW206" s="285"/>
      <c r="RKX206" s="285"/>
      <c r="RKY206" s="285"/>
      <c r="RKZ206" s="285"/>
      <c r="RLA206" s="285"/>
      <c r="RLB206" s="285"/>
      <c r="RLC206" s="285"/>
      <c r="RLD206" s="285"/>
      <c r="RLE206" s="285"/>
      <c r="RLF206" s="285"/>
      <c r="RLG206" s="285"/>
      <c r="RLH206" s="285"/>
      <c r="RLI206" s="285"/>
      <c r="RLJ206" s="285"/>
      <c r="RLK206" s="285"/>
      <c r="RLL206" s="285"/>
      <c r="RLM206" s="285"/>
      <c r="RLN206" s="285"/>
      <c r="RLO206" s="285"/>
      <c r="RLP206" s="285"/>
      <c r="RLQ206" s="285"/>
      <c r="RLR206" s="285"/>
      <c r="RLS206" s="285"/>
      <c r="RLT206" s="285"/>
      <c r="RLU206" s="285"/>
      <c r="RLV206" s="285"/>
      <c r="RLW206" s="285"/>
      <c r="RLX206" s="285"/>
      <c r="RLY206" s="285"/>
      <c r="RLZ206" s="285"/>
      <c r="RMA206" s="285"/>
      <c r="RMB206" s="285"/>
      <c r="RMC206" s="285"/>
      <c r="RMD206" s="285"/>
      <c r="RME206" s="285"/>
      <c r="RMF206" s="285"/>
      <c r="RMG206" s="285"/>
      <c r="RMH206" s="285"/>
      <c r="RMI206" s="285"/>
      <c r="RMJ206" s="285"/>
      <c r="RMK206" s="285"/>
      <c r="RML206" s="285"/>
      <c r="RMM206" s="285"/>
      <c r="RMN206" s="285"/>
      <c r="RMO206" s="285"/>
      <c r="RMP206" s="285"/>
      <c r="RMQ206" s="285"/>
      <c r="RMR206" s="285"/>
      <c r="RMS206" s="285"/>
      <c r="RMT206" s="285"/>
      <c r="RMU206" s="285"/>
      <c r="RMV206" s="285"/>
      <c r="RMW206" s="285"/>
      <c r="RMX206" s="285"/>
      <c r="RMY206" s="285"/>
      <c r="RMZ206" s="285"/>
      <c r="RNA206" s="285"/>
      <c r="RNB206" s="285"/>
      <c r="RNC206" s="285"/>
      <c r="RND206" s="285"/>
      <c r="RNE206" s="285"/>
      <c r="RNF206" s="285"/>
      <c r="RNG206" s="285"/>
      <c r="RNH206" s="285"/>
      <c r="RNI206" s="285"/>
      <c r="RNJ206" s="285"/>
      <c r="RNK206" s="285"/>
      <c r="RNL206" s="285"/>
      <c r="RNM206" s="285"/>
      <c r="RNN206" s="285"/>
      <c r="RNO206" s="285"/>
      <c r="RNP206" s="285"/>
      <c r="RNQ206" s="285"/>
      <c r="RNR206" s="285"/>
      <c r="RNS206" s="285"/>
      <c r="RNT206" s="285"/>
      <c r="RNU206" s="285"/>
      <c r="RNV206" s="285"/>
      <c r="RNW206" s="285"/>
      <c r="RNX206" s="285"/>
      <c r="RNY206" s="285"/>
      <c r="RNZ206" s="285"/>
      <c r="ROA206" s="285"/>
      <c r="ROB206" s="285"/>
      <c r="ROC206" s="285"/>
      <c r="ROD206" s="285"/>
      <c r="ROE206" s="285"/>
      <c r="ROF206" s="285"/>
      <c r="ROG206" s="285"/>
      <c r="ROH206" s="285"/>
      <c r="ROI206" s="285"/>
      <c r="ROJ206" s="285"/>
      <c r="ROK206" s="285"/>
      <c r="ROL206" s="285"/>
      <c r="ROM206" s="285"/>
      <c r="RON206" s="285"/>
      <c r="ROO206" s="285"/>
      <c r="ROP206" s="285"/>
      <c r="ROQ206" s="285"/>
      <c r="ROR206" s="285"/>
      <c r="ROS206" s="285"/>
      <c r="ROT206" s="285"/>
      <c r="ROU206" s="285"/>
      <c r="ROV206" s="285"/>
      <c r="ROW206" s="285"/>
      <c r="ROX206" s="285"/>
      <c r="ROY206" s="285"/>
      <c r="ROZ206" s="285"/>
      <c r="RPA206" s="285"/>
      <c r="RPB206" s="285"/>
      <c r="RPC206" s="285"/>
      <c r="RPD206" s="285"/>
      <c r="RPE206" s="285"/>
      <c r="RPF206" s="285"/>
      <c r="RPG206" s="285"/>
      <c r="RPH206" s="285"/>
      <c r="RPI206" s="285"/>
      <c r="RPJ206" s="285"/>
      <c r="RPK206" s="285"/>
      <c r="RPL206" s="285"/>
      <c r="RPM206" s="285"/>
      <c r="RPN206" s="285"/>
      <c r="RPO206" s="285"/>
      <c r="RPP206" s="285"/>
      <c r="RPQ206" s="285"/>
      <c r="RPR206" s="285"/>
      <c r="RPS206" s="285"/>
      <c r="RPT206" s="285"/>
      <c r="RPU206" s="285"/>
      <c r="RPV206" s="285"/>
      <c r="RPW206" s="285"/>
      <c r="RPX206" s="285"/>
      <c r="RPY206" s="285"/>
      <c r="RPZ206" s="285"/>
      <c r="RQA206" s="285"/>
      <c r="RQB206" s="285"/>
      <c r="RQC206" s="285"/>
      <c r="RQD206" s="285"/>
      <c r="RQE206" s="285"/>
      <c r="RQF206" s="285"/>
      <c r="RQG206" s="285"/>
      <c r="RQH206" s="285"/>
      <c r="RQI206" s="285"/>
      <c r="RQJ206" s="285"/>
      <c r="RQK206" s="285"/>
      <c r="RQL206" s="285"/>
      <c r="RQM206" s="285"/>
      <c r="RQN206" s="285"/>
      <c r="RQO206" s="285"/>
      <c r="RQP206" s="285"/>
      <c r="RQQ206" s="285"/>
      <c r="RQR206" s="285"/>
      <c r="RQS206" s="285"/>
      <c r="RQT206" s="285"/>
      <c r="RQU206" s="285"/>
      <c r="RQV206" s="285"/>
      <c r="RQW206" s="285"/>
      <c r="RQX206" s="285"/>
      <c r="RQY206" s="285"/>
      <c r="RQZ206" s="285"/>
      <c r="RRA206" s="285"/>
      <c r="RRB206" s="285"/>
      <c r="RRC206" s="285"/>
      <c r="RRD206" s="285"/>
      <c r="RRE206" s="285"/>
      <c r="RRF206" s="285"/>
      <c r="RRG206" s="285"/>
      <c r="RRH206" s="285"/>
      <c r="RRI206" s="285"/>
      <c r="RRJ206" s="285"/>
      <c r="RRK206" s="285"/>
      <c r="RRL206" s="285"/>
      <c r="RRM206" s="285"/>
      <c r="RRN206" s="285"/>
      <c r="RRO206" s="285"/>
      <c r="RRP206" s="285"/>
      <c r="RRQ206" s="285"/>
      <c r="RRR206" s="285"/>
      <c r="RRS206" s="285"/>
      <c r="RRT206" s="285"/>
      <c r="RRU206" s="285"/>
      <c r="RRV206" s="285"/>
      <c r="RRW206" s="285"/>
      <c r="RRX206" s="285"/>
      <c r="RRY206" s="285"/>
      <c r="RRZ206" s="285"/>
      <c r="RSA206" s="285"/>
      <c r="RSB206" s="285"/>
      <c r="RSC206" s="285"/>
      <c r="RSD206" s="285"/>
      <c r="RSE206" s="285"/>
      <c r="RSF206" s="285"/>
      <c r="RSG206" s="285"/>
      <c r="RSH206" s="285"/>
      <c r="RSI206" s="285"/>
      <c r="RSJ206" s="285"/>
      <c r="RSK206" s="285"/>
      <c r="RSL206" s="285"/>
      <c r="RSM206" s="285"/>
      <c r="RSN206" s="285"/>
      <c r="RSO206" s="285"/>
      <c r="RSP206" s="285"/>
      <c r="RSQ206" s="285"/>
      <c r="RSR206" s="285"/>
      <c r="RSS206" s="285"/>
      <c r="RST206" s="285"/>
      <c r="RSU206" s="285"/>
      <c r="RSV206" s="285"/>
      <c r="RSW206" s="285"/>
      <c r="RSX206" s="285"/>
      <c r="RSY206" s="285"/>
      <c r="RSZ206" s="285"/>
      <c r="RTA206" s="285"/>
      <c r="RTB206" s="285"/>
      <c r="RTC206" s="285"/>
      <c r="RTD206" s="285"/>
      <c r="RTE206" s="285"/>
      <c r="RTF206" s="285"/>
      <c r="RTG206" s="285"/>
      <c r="RTH206" s="285"/>
      <c r="RTI206" s="285"/>
      <c r="RTJ206" s="285"/>
      <c r="RTK206" s="285"/>
      <c r="RTL206" s="285"/>
      <c r="RTM206" s="285"/>
      <c r="RTN206" s="285"/>
      <c r="RTO206" s="285"/>
      <c r="RTP206" s="285"/>
      <c r="RTQ206" s="285"/>
      <c r="RTR206" s="285"/>
      <c r="RTS206" s="285"/>
      <c r="RTT206" s="285"/>
      <c r="RTU206" s="285"/>
      <c r="RTV206" s="285"/>
      <c r="RTW206" s="285"/>
      <c r="RTX206" s="285"/>
      <c r="RTY206" s="285"/>
      <c r="RTZ206" s="285"/>
      <c r="RUA206" s="285"/>
      <c r="RUB206" s="285"/>
      <c r="RUC206" s="285"/>
      <c r="RUD206" s="285"/>
      <c r="RUE206" s="285"/>
      <c r="RUF206" s="285"/>
      <c r="RUG206" s="285"/>
      <c r="RUH206" s="285"/>
      <c r="RUI206" s="285"/>
      <c r="RUJ206" s="285"/>
      <c r="RUK206" s="285"/>
      <c r="RUL206" s="285"/>
      <c r="RUM206" s="285"/>
      <c r="RUN206" s="285"/>
      <c r="RUO206" s="285"/>
      <c r="RUP206" s="285"/>
      <c r="RUQ206" s="285"/>
      <c r="RUR206" s="285"/>
      <c r="RUS206" s="285"/>
      <c r="RUT206" s="285"/>
      <c r="RUU206" s="285"/>
      <c r="RUV206" s="285"/>
      <c r="RUW206" s="285"/>
      <c r="RUX206" s="285"/>
      <c r="RUY206" s="285"/>
      <c r="RUZ206" s="285"/>
      <c r="RVA206" s="285"/>
      <c r="RVB206" s="285"/>
      <c r="RVC206" s="285"/>
      <c r="RVD206" s="285"/>
      <c r="RVE206" s="285"/>
      <c r="RVF206" s="285"/>
      <c r="RVG206" s="285"/>
      <c r="RVH206" s="285"/>
      <c r="RVI206" s="285"/>
      <c r="RVJ206" s="285"/>
      <c r="RVK206" s="285"/>
      <c r="RVL206" s="285"/>
      <c r="RVM206" s="285"/>
      <c r="RVN206" s="285"/>
      <c r="RVO206" s="285"/>
      <c r="RVP206" s="285"/>
      <c r="RVQ206" s="285"/>
      <c r="RVR206" s="285"/>
      <c r="RVS206" s="285"/>
      <c r="RVT206" s="285"/>
      <c r="RVU206" s="285"/>
      <c r="RVV206" s="285"/>
      <c r="RVW206" s="285"/>
      <c r="RVX206" s="285"/>
      <c r="RVY206" s="285"/>
      <c r="RVZ206" s="285"/>
      <c r="RWA206" s="285"/>
      <c r="RWB206" s="285"/>
      <c r="RWC206" s="285"/>
      <c r="RWD206" s="285"/>
      <c r="RWE206" s="285"/>
      <c r="RWF206" s="285"/>
      <c r="RWG206" s="285"/>
      <c r="RWH206" s="285"/>
      <c r="RWI206" s="285"/>
      <c r="RWJ206" s="285"/>
      <c r="RWK206" s="285"/>
      <c r="RWL206" s="285"/>
      <c r="RWM206" s="285"/>
      <c r="RWN206" s="285"/>
      <c r="RWO206" s="285"/>
      <c r="RWP206" s="285"/>
      <c r="RWQ206" s="285"/>
      <c r="RWR206" s="285"/>
      <c r="RWS206" s="285"/>
      <c r="RWT206" s="285"/>
      <c r="RWU206" s="285"/>
      <c r="RWV206" s="285"/>
      <c r="RWW206" s="285"/>
      <c r="RWX206" s="285"/>
      <c r="RWY206" s="285"/>
      <c r="RWZ206" s="285"/>
      <c r="RXA206" s="285"/>
      <c r="RXB206" s="285"/>
      <c r="RXC206" s="285"/>
      <c r="RXD206" s="285"/>
      <c r="RXE206" s="285"/>
      <c r="RXF206" s="285"/>
      <c r="RXG206" s="285"/>
      <c r="RXH206" s="285"/>
      <c r="RXI206" s="285"/>
      <c r="RXJ206" s="285"/>
      <c r="RXK206" s="285"/>
      <c r="RXL206" s="285"/>
      <c r="RXM206" s="285"/>
      <c r="RXN206" s="285"/>
      <c r="RXO206" s="285"/>
      <c r="RXP206" s="285"/>
      <c r="RXQ206" s="285"/>
      <c r="RXR206" s="285"/>
      <c r="RXS206" s="285"/>
      <c r="RXT206" s="285"/>
      <c r="RXU206" s="285"/>
      <c r="RXV206" s="285"/>
      <c r="RXW206" s="285"/>
      <c r="RXX206" s="285"/>
      <c r="RXY206" s="285"/>
      <c r="RXZ206" s="285"/>
      <c r="RYA206" s="285"/>
      <c r="RYB206" s="285"/>
      <c r="RYC206" s="285"/>
      <c r="RYD206" s="285"/>
      <c r="RYE206" s="285"/>
      <c r="RYF206" s="285"/>
      <c r="RYG206" s="285"/>
      <c r="RYH206" s="285"/>
      <c r="RYI206" s="285"/>
      <c r="RYJ206" s="285"/>
      <c r="RYK206" s="285"/>
      <c r="RYL206" s="285"/>
      <c r="RYM206" s="285"/>
      <c r="RYN206" s="285"/>
      <c r="RYO206" s="285"/>
      <c r="RYP206" s="285"/>
      <c r="RYQ206" s="285"/>
      <c r="RYR206" s="285"/>
      <c r="RYS206" s="285"/>
      <c r="RYT206" s="285"/>
      <c r="RYU206" s="285"/>
      <c r="RYV206" s="285"/>
      <c r="RYW206" s="285"/>
      <c r="RYX206" s="285"/>
      <c r="RYY206" s="285"/>
      <c r="RYZ206" s="285"/>
      <c r="RZA206" s="285"/>
      <c r="RZB206" s="285"/>
      <c r="RZC206" s="285"/>
      <c r="RZD206" s="285"/>
      <c r="RZE206" s="285"/>
      <c r="RZF206" s="285"/>
      <c r="RZG206" s="285"/>
      <c r="RZH206" s="285"/>
      <c r="RZI206" s="285"/>
      <c r="RZJ206" s="285"/>
      <c r="RZK206" s="285"/>
      <c r="RZL206" s="285"/>
      <c r="RZM206" s="285"/>
      <c r="RZN206" s="285"/>
      <c r="RZO206" s="285"/>
      <c r="RZP206" s="285"/>
      <c r="RZQ206" s="285"/>
      <c r="RZR206" s="285"/>
      <c r="RZS206" s="285"/>
      <c r="RZT206" s="285"/>
      <c r="RZU206" s="285"/>
      <c r="RZV206" s="285"/>
      <c r="RZW206" s="285"/>
      <c r="RZX206" s="285"/>
      <c r="RZY206" s="285"/>
      <c r="RZZ206" s="285"/>
      <c r="SAA206" s="285"/>
      <c r="SAB206" s="285"/>
      <c r="SAC206" s="285"/>
      <c r="SAD206" s="285"/>
      <c r="SAE206" s="285"/>
      <c r="SAF206" s="285"/>
      <c r="SAG206" s="285"/>
      <c r="SAH206" s="285"/>
      <c r="SAI206" s="285"/>
      <c r="SAJ206" s="285"/>
      <c r="SAK206" s="285"/>
      <c r="SAL206" s="285"/>
      <c r="SAM206" s="285"/>
      <c r="SAN206" s="285"/>
      <c r="SAO206" s="285"/>
      <c r="SAP206" s="285"/>
      <c r="SAQ206" s="285"/>
      <c r="SAR206" s="285"/>
      <c r="SAS206" s="285"/>
      <c r="SAT206" s="285"/>
      <c r="SAU206" s="285"/>
      <c r="SAV206" s="285"/>
      <c r="SAW206" s="285"/>
      <c r="SAX206" s="285"/>
      <c r="SAY206" s="285"/>
      <c r="SAZ206" s="285"/>
      <c r="SBA206" s="285"/>
      <c r="SBB206" s="285"/>
      <c r="SBC206" s="285"/>
      <c r="SBD206" s="285"/>
      <c r="SBE206" s="285"/>
      <c r="SBF206" s="285"/>
      <c r="SBG206" s="285"/>
      <c r="SBH206" s="285"/>
      <c r="SBI206" s="285"/>
      <c r="SBJ206" s="285"/>
      <c r="SBK206" s="285"/>
      <c r="SBL206" s="285"/>
      <c r="SBM206" s="285"/>
      <c r="SBN206" s="285"/>
      <c r="SBO206" s="285"/>
      <c r="SBP206" s="285"/>
      <c r="SBQ206" s="285"/>
      <c r="SBR206" s="285"/>
      <c r="SBS206" s="285"/>
      <c r="SBT206" s="285"/>
      <c r="SBU206" s="285"/>
      <c r="SBV206" s="285"/>
      <c r="SBW206" s="285"/>
      <c r="SBX206" s="285"/>
      <c r="SBY206" s="285"/>
      <c r="SBZ206" s="285"/>
      <c r="SCA206" s="285"/>
      <c r="SCB206" s="285"/>
      <c r="SCC206" s="285"/>
      <c r="SCD206" s="285"/>
      <c r="SCE206" s="285"/>
      <c r="SCF206" s="285"/>
      <c r="SCG206" s="285"/>
      <c r="SCH206" s="285"/>
      <c r="SCI206" s="285"/>
      <c r="SCJ206" s="285"/>
      <c r="SCK206" s="285"/>
      <c r="SCL206" s="285"/>
      <c r="SCM206" s="285"/>
      <c r="SCN206" s="285"/>
      <c r="SCO206" s="285"/>
      <c r="SCP206" s="285"/>
      <c r="SCQ206" s="285"/>
      <c r="SCR206" s="285"/>
      <c r="SCS206" s="285"/>
      <c r="SCT206" s="285"/>
      <c r="SCU206" s="285"/>
      <c r="SCV206" s="285"/>
      <c r="SCW206" s="285"/>
      <c r="SCX206" s="285"/>
      <c r="SCY206" s="285"/>
      <c r="SCZ206" s="285"/>
      <c r="SDA206" s="285"/>
      <c r="SDB206" s="285"/>
      <c r="SDC206" s="285"/>
      <c r="SDD206" s="285"/>
      <c r="SDE206" s="285"/>
      <c r="SDF206" s="285"/>
      <c r="SDG206" s="285"/>
      <c r="SDH206" s="285"/>
      <c r="SDI206" s="285"/>
      <c r="SDJ206" s="285"/>
      <c r="SDK206" s="285"/>
      <c r="SDL206" s="285"/>
      <c r="SDM206" s="285"/>
      <c r="SDN206" s="285"/>
      <c r="SDO206" s="285"/>
      <c r="SDP206" s="285"/>
      <c r="SDQ206" s="285"/>
      <c r="SDR206" s="285"/>
      <c r="SDS206" s="285"/>
      <c r="SDT206" s="285"/>
      <c r="SDU206" s="285"/>
      <c r="SDV206" s="285"/>
      <c r="SDW206" s="285"/>
      <c r="SDX206" s="285"/>
      <c r="SDY206" s="285"/>
      <c r="SDZ206" s="285"/>
      <c r="SEA206" s="285"/>
      <c r="SEB206" s="285"/>
      <c r="SEC206" s="285"/>
      <c r="SED206" s="285"/>
      <c r="SEE206" s="285"/>
      <c r="SEF206" s="285"/>
      <c r="SEG206" s="285"/>
      <c r="SEH206" s="285"/>
      <c r="SEI206" s="285"/>
      <c r="SEJ206" s="285"/>
      <c r="SEK206" s="285"/>
      <c r="SEL206" s="285"/>
      <c r="SEM206" s="285"/>
      <c r="SEN206" s="285"/>
      <c r="SEO206" s="285"/>
      <c r="SEP206" s="285"/>
      <c r="SEQ206" s="285"/>
      <c r="SER206" s="285"/>
      <c r="SES206" s="285"/>
      <c r="SET206" s="285"/>
      <c r="SEU206" s="285"/>
      <c r="SEV206" s="285"/>
      <c r="SEW206" s="285"/>
      <c r="SEX206" s="285"/>
      <c r="SEY206" s="285"/>
      <c r="SEZ206" s="285"/>
      <c r="SFA206" s="285"/>
      <c r="SFB206" s="285"/>
      <c r="SFC206" s="285"/>
      <c r="SFD206" s="285"/>
      <c r="SFE206" s="285"/>
      <c r="SFF206" s="285"/>
      <c r="SFG206" s="285"/>
      <c r="SFH206" s="285"/>
      <c r="SFI206" s="285"/>
      <c r="SFJ206" s="285"/>
      <c r="SFK206" s="285"/>
      <c r="SFL206" s="285"/>
      <c r="SFM206" s="285"/>
      <c r="SFN206" s="285"/>
      <c r="SFO206" s="285"/>
      <c r="SFP206" s="285"/>
      <c r="SFQ206" s="285"/>
      <c r="SFR206" s="285"/>
      <c r="SFS206" s="285"/>
      <c r="SFT206" s="285"/>
      <c r="SFU206" s="285"/>
      <c r="SFV206" s="285"/>
      <c r="SFW206" s="285"/>
      <c r="SFX206" s="285"/>
      <c r="SFY206" s="285"/>
      <c r="SFZ206" s="285"/>
      <c r="SGA206" s="285"/>
      <c r="SGB206" s="285"/>
      <c r="SGC206" s="285"/>
      <c r="SGD206" s="285"/>
      <c r="SGE206" s="285"/>
      <c r="SGF206" s="285"/>
      <c r="SGG206" s="285"/>
      <c r="SGH206" s="285"/>
      <c r="SGI206" s="285"/>
      <c r="SGJ206" s="285"/>
      <c r="SGK206" s="285"/>
      <c r="SGL206" s="285"/>
      <c r="SGM206" s="285"/>
      <c r="SGN206" s="285"/>
      <c r="SGO206" s="285"/>
      <c r="SGP206" s="285"/>
      <c r="SGQ206" s="285"/>
      <c r="SGR206" s="285"/>
      <c r="SGS206" s="285"/>
      <c r="SGT206" s="285"/>
      <c r="SGU206" s="285"/>
      <c r="SGV206" s="285"/>
      <c r="SGW206" s="285"/>
      <c r="SGX206" s="285"/>
      <c r="SGY206" s="285"/>
      <c r="SGZ206" s="285"/>
      <c r="SHA206" s="285"/>
      <c r="SHB206" s="285"/>
      <c r="SHC206" s="285"/>
      <c r="SHD206" s="285"/>
      <c r="SHE206" s="285"/>
      <c r="SHF206" s="285"/>
      <c r="SHG206" s="285"/>
      <c r="SHH206" s="285"/>
      <c r="SHI206" s="285"/>
      <c r="SHJ206" s="285"/>
      <c r="SHK206" s="285"/>
      <c r="SHL206" s="285"/>
      <c r="SHM206" s="285"/>
      <c r="SHN206" s="285"/>
      <c r="SHO206" s="285"/>
      <c r="SHP206" s="285"/>
      <c r="SHQ206" s="285"/>
      <c r="SHR206" s="285"/>
      <c r="SHS206" s="285"/>
      <c r="SHT206" s="285"/>
      <c r="SHU206" s="285"/>
      <c r="SHV206" s="285"/>
      <c r="SHW206" s="285"/>
      <c r="SHX206" s="285"/>
      <c r="SHY206" s="285"/>
      <c r="SHZ206" s="285"/>
      <c r="SIA206" s="285"/>
      <c r="SIB206" s="285"/>
      <c r="SIC206" s="285"/>
      <c r="SID206" s="285"/>
      <c r="SIE206" s="285"/>
      <c r="SIF206" s="285"/>
      <c r="SIG206" s="285"/>
      <c r="SIH206" s="285"/>
      <c r="SII206" s="285"/>
      <c r="SIJ206" s="285"/>
      <c r="SIK206" s="285"/>
      <c r="SIL206" s="285"/>
      <c r="SIM206" s="285"/>
      <c r="SIN206" s="285"/>
      <c r="SIO206" s="285"/>
      <c r="SIP206" s="285"/>
      <c r="SIQ206" s="285"/>
      <c r="SIR206" s="285"/>
      <c r="SIS206" s="285"/>
      <c r="SIT206" s="285"/>
      <c r="SIU206" s="285"/>
      <c r="SIV206" s="285"/>
      <c r="SIW206" s="285"/>
      <c r="SIX206" s="285"/>
      <c r="SIY206" s="285"/>
      <c r="SIZ206" s="285"/>
      <c r="SJA206" s="285"/>
      <c r="SJB206" s="285"/>
      <c r="SJC206" s="285"/>
      <c r="SJD206" s="285"/>
      <c r="SJE206" s="285"/>
      <c r="SJF206" s="285"/>
      <c r="SJG206" s="285"/>
      <c r="SJH206" s="285"/>
      <c r="SJI206" s="285"/>
      <c r="SJJ206" s="285"/>
      <c r="SJK206" s="285"/>
      <c r="SJL206" s="285"/>
      <c r="SJM206" s="285"/>
      <c r="SJN206" s="285"/>
      <c r="SJO206" s="285"/>
      <c r="SJP206" s="285"/>
      <c r="SJQ206" s="285"/>
      <c r="SJR206" s="285"/>
      <c r="SJS206" s="285"/>
      <c r="SJT206" s="285"/>
      <c r="SJU206" s="285"/>
      <c r="SJV206" s="285"/>
      <c r="SJW206" s="285"/>
      <c r="SJX206" s="285"/>
      <c r="SJY206" s="285"/>
      <c r="SJZ206" s="285"/>
      <c r="SKA206" s="285"/>
      <c r="SKB206" s="285"/>
      <c r="SKC206" s="285"/>
      <c r="SKD206" s="285"/>
      <c r="SKE206" s="285"/>
      <c r="SKF206" s="285"/>
      <c r="SKG206" s="285"/>
      <c r="SKH206" s="285"/>
      <c r="SKI206" s="285"/>
      <c r="SKJ206" s="285"/>
      <c r="SKK206" s="285"/>
      <c r="SKL206" s="285"/>
      <c r="SKM206" s="285"/>
      <c r="SKN206" s="285"/>
      <c r="SKO206" s="285"/>
      <c r="SKP206" s="285"/>
      <c r="SKQ206" s="285"/>
      <c r="SKR206" s="285"/>
      <c r="SKS206" s="285"/>
      <c r="SKT206" s="285"/>
      <c r="SKU206" s="285"/>
      <c r="SKV206" s="285"/>
      <c r="SKW206" s="285"/>
      <c r="SKX206" s="285"/>
      <c r="SKY206" s="285"/>
      <c r="SKZ206" s="285"/>
      <c r="SLA206" s="285"/>
      <c r="SLB206" s="285"/>
      <c r="SLC206" s="285"/>
      <c r="SLD206" s="285"/>
      <c r="SLE206" s="285"/>
      <c r="SLF206" s="285"/>
      <c r="SLG206" s="285"/>
      <c r="SLH206" s="285"/>
      <c r="SLI206" s="285"/>
      <c r="SLJ206" s="285"/>
      <c r="SLK206" s="285"/>
      <c r="SLL206" s="285"/>
      <c r="SLM206" s="285"/>
      <c r="SLN206" s="285"/>
      <c r="SLO206" s="285"/>
      <c r="SLP206" s="285"/>
      <c r="SLQ206" s="285"/>
      <c r="SLR206" s="285"/>
      <c r="SLS206" s="285"/>
      <c r="SLT206" s="285"/>
      <c r="SLU206" s="285"/>
      <c r="SLV206" s="285"/>
      <c r="SLW206" s="285"/>
      <c r="SLX206" s="285"/>
      <c r="SLY206" s="285"/>
      <c r="SLZ206" s="285"/>
      <c r="SMA206" s="285"/>
      <c r="SMB206" s="285"/>
      <c r="SMC206" s="285"/>
      <c r="SMD206" s="285"/>
      <c r="SME206" s="285"/>
      <c r="SMF206" s="285"/>
      <c r="SMG206" s="285"/>
      <c r="SMH206" s="285"/>
      <c r="SMI206" s="285"/>
      <c r="SMJ206" s="285"/>
      <c r="SMK206" s="285"/>
      <c r="SML206" s="285"/>
      <c r="SMM206" s="285"/>
      <c r="SMN206" s="285"/>
      <c r="SMO206" s="285"/>
      <c r="SMP206" s="285"/>
      <c r="SMQ206" s="285"/>
      <c r="SMR206" s="285"/>
      <c r="SMS206" s="285"/>
      <c r="SMT206" s="285"/>
      <c r="SMU206" s="285"/>
      <c r="SMV206" s="285"/>
      <c r="SMW206" s="285"/>
      <c r="SMX206" s="285"/>
      <c r="SMY206" s="285"/>
      <c r="SMZ206" s="285"/>
      <c r="SNA206" s="285"/>
      <c r="SNB206" s="285"/>
      <c r="SNC206" s="285"/>
      <c r="SND206" s="285"/>
      <c r="SNE206" s="285"/>
      <c r="SNF206" s="285"/>
      <c r="SNG206" s="285"/>
      <c r="SNH206" s="285"/>
      <c r="SNI206" s="285"/>
      <c r="SNJ206" s="285"/>
      <c r="SNK206" s="285"/>
      <c r="SNL206" s="285"/>
      <c r="SNM206" s="285"/>
      <c r="SNN206" s="285"/>
      <c r="SNO206" s="285"/>
      <c r="SNP206" s="285"/>
      <c r="SNQ206" s="285"/>
      <c r="SNR206" s="285"/>
      <c r="SNS206" s="285"/>
      <c r="SNT206" s="285"/>
      <c r="SNU206" s="285"/>
      <c r="SNV206" s="285"/>
      <c r="SNW206" s="285"/>
      <c r="SNX206" s="285"/>
      <c r="SNY206" s="285"/>
      <c r="SNZ206" s="285"/>
      <c r="SOA206" s="285"/>
      <c r="SOB206" s="285"/>
      <c r="SOC206" s="285"/>
      <c r="SOD206" s="285"/>
      <c r="SOE206" s="285"/>
      <c r="SOF206" s="285"/>
      <c r="SOG206" s="285"/>
      <c r="SOH206" s="285"/>
      <c r="SOI206" s="285"/>
      <c r="SOJ206" s="285"/>
      <c r="SOK206" s="285"/>
      <c r="SOL206" s="285"/>
      <c r="SOM206" s="285"/>
      <c r="SON206" s="285"/>
      <c r="SOO206" s="285"/>
      <c r="SOP206" s="285"/>
      <c r="SOQ206" s="285"/>
      <c r="SOR206" s="285"/>
      <c r="SOS206" s="285"/>
      <c r="SOT206" s="285"/>
      <c r="SOU206" s="285"/>
      <c r="SOV206" s="285"/>
      <c r="SOW206" s="285"/>
      <c r="SOX206" s="285"/>
      <c r="SOY206" s="285"/>
      <c r="SOZ206" s="285"/>
      <c r="SPA206" s="285"/>
      <c r="SPB206" s="285"/>
      <c r="SPC206" s="285"/>
      <c r="SPD206" s="285"/>
      <c r="SPE206" s="285"/>
      <c r="SPF206" s="285"/>
      <c r="SPG206" s="285"/>
      <c r="SPH206" s="285"/>
      <c r="SPI206" s="285"/>
      <c r="SPJ206" s="285"/>
      <c r="SPK206" s="285"/>
      <c r="SPL206" s="285"/>
      <c r="SPM206" s="285"/>
      <c r="SPN206" s="285"/>
      <c r="SPO206" s="285"/>
      <c r="SPP206" s="285"/>
      <c r="SPQ206" s="285"/>
      <c r="SPR206" s="285"/>
      <c r="SPS206" s="285"/>
      <c r="SPT206" s="285"/>
      <c r="SPU206" s="285"/>
      <c r="SPV206" s="285"/>
      <c r="SPW206" s="285"/>
      <c r="SPX206" s="285"/>
      <c r="SPY206" s="285"/>
      <c r="SPZ206" s="285"/>
      <c r="SQA206" s="285"/>
      <c r="SQB206" s="285"/>
      <c r="SQC206" s="285"/>
      <c r="SQD206" s="285"/>
      <c r="SQE206" s="285"/>
      <c r="SQF206" s="285"/>
      <c r="SQG206" s="285"/>
      <c r="SQH206" s="285"/>
      <c r="SQI206" s="285"/>
      <c r="SQJ206" s="285"/>
      <c r="SQK206" s="285"/>
      <c r="SQL206" s="285"/>
      <c r="SQM206" s="285"/>
      <c r="SQN206" s="285"/>
      <c r="SQO206" s="285"/>
      <c r="SQP206" s="285"/>
      <c r="SQQ206" s="285"/>
      <c r="SQR206" s="285"/>
      <c r="SQS206" s="285"/>
      <c r="SQT206" s="285"/>
      <c r="SQU206" s="285"/>
      <c r="SQV206" s="285"/>
      <c r="SQW206" s="285"/>
      <c r="SQX206" s="285"/>
      <c r="SQY206" s="285"/>
      <c r="SQZ206" s="285"/>
      <c r="SRA206" s="285"/>
      <c r="SRB206" s="285"/>
      <c r="SRC206" s="285"/>
      <c r="SRD206" s="285"/>
      <c r="SRE206" s="285"/>
      <c r="SRF206" s="285"/>
      <c r="SRG206" s="285"/>
      <c r="SRH206" s="285"/>
      <c r="SRI206" s="285"/>
      <c r="SRJ206" s="285"/>
      <c r="SRK206" s="285"/>
      <c r="SRL206" s="285"/>
      <c r="SRM206" s="285"/>
      <c r="SRN206" s="285"/>
      <c r="SRO206" s="285"/>
      <c r="SRP206" s="285"/>
      <c r="SRQ206" s="285"/>
      <c r="SRR206" s="285"/>
      <c r="SRS206" s="285"/>
      <c r="SRT206" s="285"/>
      <c r="SRU206" s="285"/>
      <c r="SRV206" s="285"/>
      <c r="SRW206" s="285"/>
      <c r="SRX206" s="285"/>
      <c r="SRY206" s="285"/>
      <c r="SRZ206" s="285"/>
      <c r="SSA206" s="285"/>
      <c r="SSB206" s="285"/>
      <c r="SSC206" s="285"/>
      <c r="SSD206" s="285"/>
      <c r="SSE206" s="285"/>
      <c r="SSF206" s="285"/>
      <c r="SSG206" s="285"/>
      <c r="SSH206" s="285"/>
      <c r="SSI206" s="285"/>
      <c r="SSJ206" s="285"/>
      <c r="SSK206" s="285"/>
      <c r="SSL206" s="285"/>
      <c r="SSM206" s="285"/>
      <c r="SSN206" s="285"/>
      <c r="SSO206" s="285"/>
      <c r="SSP206" s="285"/>
      <c r="SSQ206" s="285"/>
      <c r="SSR206" s="285"/>
      <c r="SSS206" s="285"/>
      <c r="SST206" s="285"/>
      <c r="SSU206" s="285"/>
      <c r="SSV206" s="285"/>
      <c r="SSW206" s="285"/>
      <c r="SSX206" s="285"/>
      <c r="SSY206" s="285"/>
      <c r="SSZ206" s="285"/>
      <c r="STA206" s="285"/>
      <c r="STB206" s="285"/>
      <c r="STC206" s="285"/>
      <c r="STD206" s="285"/>
      <c r="STE206" s="285"/>
      <c r="STF206" s="285"/>
      <c r="STG206" s="285"/>
      <c r="STH206" s="285"/>
      <c r="STI206" s="285"/>
      <c r="STJ206" s="285"/>
      <c r="STK206" s="285"/>
      <c r="STL206" s="285"/>
      <c r="STM206" s="285"/>
      <c r="STN206" s="285"/>
      <c r="STO206" s="285"/>
      <c r="STP206" s="285"/>
      <c r="STQ206" s="285"/>
      <c r="STR206" s="285"/>
      <c r="STS206" s="285"/>
      <c r="STT206" s="285"/>
      <c r="STU206" s="285"/>
      <c r="STV206" s="285"/>
      <c r="STW206" s="285"/>
      <c r="STX206" s="285"/>
      <c r="STY206" s="285"/>
      <c r="STZ206" s="285"/>
      <c r="SUA206" s="285"/>
      <c r="SUB206" s="285"/>
      <c r="SUC206" s="285"/>
      <c r="SUD206" s="285"/>
      <c r="SUE206" s="285"/>
      <c r="SUF206" s="285"/>
      <c r="SUG206" s="285"/>
      <c r="SUH206" s="285"/>
      <c r="SUI206" s="285"/>
      <c r="SUJ206" s="285"/>
      <c r="SUK206" s="285"/>
      <c r="SUL206" s="285"/>
      <c r="SUM206" s="285"/>
      <c r="SUN206" s="285"/>
      <c r="SUO206" s="285"/>
      <c r="SUP206" s="285"/>
      <c r="SUQ206" s="285"/>
      <c r="SUR206" s="285"/>
      <c r="SUS206" s="285"/>
      <c r="SUT206" s="285"/>
      <c r="SUU206" s="285"/>
      <c r="SUV206" s="285"/>
      <c r="SUW206" s="285"/>
      <c r="SUX206" s="285"/>
      <c r="SUY206" s="285"/>
      <c r="SUZ206" s="285"/>
      <c r="SVA206" s="285"/>
      <c r="SVB206" s="285"/>
      <c r="SVC206" s="285"/>
      <c r="SVD206" s="285"/>
      <c r="SVE206" s="285"/>
      <c r="SVF206" s="285"/>
      <c r="SVG206" s="285"/>
      <c r="SVH206" s="285"/>
      <c r="SVI206" s="285"/>
      <c r="SVJ206" s="285"/>
      <c r="SVK206" s="285"/>
      <c r="SVL206" s="285"/>
      <c r="SVM206" s="285"/>
      <c r="SVN206" s="285"/>
      <c r="SVO206" s="285"/>
      <c r="SVP206" s="285"/>
      <c r="SVQ206" s="285"/>
      <c r="SVR206" s="285"/>
      <c r="SVS206" s="285"/>
      <c r="SVT206" s="285"/>
      <c r="SVU206" s="285"/>
      <c r="SVV206" s="285"/>
      <c r="SVW206" s="285"/>
      <c r="SVX206" s="285"/>
      <c r="SVY206" s="285"/>
      <c r="SVZ206" s="285"/>
      <c r="SWA206" s="285"/>
      <c r="SWB206" s="285"/>
      <c r="SWC206" s="285"/>
      <c r="SWD206" s="285"/>
      <c r="SWE206" s="285"/>
      <c r="SWF206" s="285"/>
      <c r="SWG206" s="285"/>
      <c r="SWH206" s="285"/>
      <c r="SWI206" s="285"/>
      <c r="SWJ206" s="285"/>
      <c r="SWK206" s="285"/>
      <c r="SWL206" s="285"/>
      <c r="SWM206" s="285"/>
      <c r="SWN206" s="285"/>
      <c r="SWO206" s="285"/>
      <c r="SWP206" s="285"/>
      <c r="SWQ206" s="285"/>
      <c r="SWR206" s="285"/>
      <c r="SWS206" s="285"/>
      <c r="SWT206" s="285"/>
      <c r="SWU206" s="285"/>
      <c r="SWV206" s="285"/>
      <c r="SWW206" s="285"/>
      <c r="SWX206" s="285"/>
      <c r="SWY206" s="285"/>
      <c r="SWZ206" s="285"/>
      <c r="SXA206" s="285"/>
      <c r="SXB206" s="285"/>
      <c r="SXC206" s="285"/>
      <c r="SXD206" s="285"/>
      <c r="SXE206" s="285"/>
      <c r="SXF206" s="285"/>
      <c r="SXG206" s="285"/>
      <c r="SXH206" s="285"/>
      <c r="SXI206" s="285"/>
      <c r="SXJ206" s="285"/>
      <c r="SXK206" s="285"/>
      <c r="SXL206" s="285"/>
      <c r="SXM206" s="285"/>
      <c r="SXN206" s="285"/>
      <c r="SXO206" s="285"/>
      <c r="SXP206" s="285"/>
      <c r="SXQ206" s="285"/>
      <c r="SXR206" s="285"/>
      <c r="SXS206" s="285"/>
      <c r="SXT206" s="285"/>
      <c r="SXU206" s="285"/>
      <c r="SXV206" s="285"/>
      <c r="SXW206" s="285"/>
      <c r="SXX206" s="285"/>
      <c r="SXY206" s="285"/>
      <c r="SXZ206" s="285"/>
      <c r="SYA206" s="285"/>
      <c r="SYB206" s="285"/>
      <c r="SYC206" s="285"/>
      <c r="SYD206" s="285"/>
      <c r="SYE206" s="285"/>
      <c r="SYF206" s="285"/>
      <c r="SYG206" s="285"/>
      <c r="SYH206" s="285"/>
      <c r="SYI206" s="285"/>
      <c r="SYJ206" s="285"/>
      <c r="SYK206" s="285"/>
      <c r="SYL206" s="285"/>
      <c r="SYM206" s="285"/>
      <c r="SYN206" s="285"/>
      <c r="SYO206" s="285"/>
      <c r="SYP206" s="285"/>
      <c r="SYQ206" s="285"/>
      <c r="SYR206" s="285"/>
      <c r="SYS206" s="285"/>
      <c r="SYT206" s="285"/>
      <c r="SYU206" s="285"/>
      <c r="SYV206" s="285"/>
      <c r="SYW206" s="285"/>
      <c r="SYX206" s="285"/>
      <c r="SYY206" s="285"/>
      <c r="SYZ206" s="285"/>
      <c r="SZA206" s="285"/>
      <c r="SZB206" s="285"/>
      <c r="SZC206" s="285"/>
      <c r="SZD206" s="285"/>
      <c r="SZE206" s="285"/>
      <c r="SZF206" s="285"/>
      <c r="SZG206" s="285"/>
      <c r="SZH206" s="285"/>
      <c r="SZI206" s="285"/>
      <c r="SZJ206" s="285"/>
      <c r="SZK206" s="285"/>
      <c r="SZL206" s="285"/>
      <c r="SZM206" s="285"/>
      <c r="SZN206" s="285"/>
      <c r="SZO206" s="285"/>
      <c r="SZP206" s="285"/>
      <c r="SZQ206" s="285"/>
      <c r="SZR206" s="285"/>
      <c r="SZS206" s="285"/>
      <c r="SZT206" s="285"/>
      <c r="SZU206" s="285"/>
      <c r="SZV206" s="285"/>
      <c r="SZW206" s="285"/>
      <c r="SZX206" s="285"/>
      <c r="SZY206" s="285"/>
      <c r="SZZ206" s="285"/>
      <c r="TAA206" s="285"/>
      <c r="TAB206" s="285"/>
      <c r="TAC206" s="285"/>
      <c r="TAD206" s="285"/>
      <c r="TAE206" s="285"/>
      <c r="TAF206" s="285"/>
      <c r="TAG206" s="285"/>
      <c r="TAH206" s="285"/>
      <c r="TAI206" s="285"/>
      <c r="TAJ206" s="285"/>
      <c r="TAK206" s="285"/>
      <c r="TAL206" s="285"/>
      <c r="TAM206" s="285"/>
      <c r="TAN206" s="285"/>
      <c r="TAO206" s="285"/>
      <c r="TAP206" s="285"/>
      <c r="TAQ206" s="285"/>
      <c r="TAR206" s="285"/>
      <c r="TAS206" s="285"/>
      <c r="TAT206" s="285"/>
      <c r="TAU206" s="285"/>
      <c r="TAV206" s="285"/>
      <c r="TAW206" s="285"/>
      <c r="TAX206" s="285"/>
      <c r="TAY206" s="285"/>
      <c r="TAZ206" s="285"/>
      <c r="TBA206" s="285"/>
      <c r="TBB206" s="285"/>
      <c r="TBC206" s="285"/>
      <c r="TBD206" s="285"/>
      <c r="TBE206" s="285"/>
      <c r="TBF206" s="285"/>
      <c r="TBG206" s="285"/>
      <c r="TBH206" s="285"/>
      <c r="TBI206" s="285"/>
      <c r="TBJ206" s="285"/>
      <c r="TBK206" s="285"/>
      <c r="TBL206" s="285"/>
      <c r="TBM206" s="285"/>
      <c r="TBN206" s="285"/>
      <c r="TBO206" s="285"/>
      <c r="TBP206" s="285"/>
      <c r="TBQ206" s="285"/>
      <c r="TBR206" s="285"/>
      <c r="TBS206" s="285"/>
      <c r="TBT206" s="285"/>
      <c r="TBU206" s="285"/>
      <c r="TBV206" s="285"/>
      <c r="TBW206" s="285"/>
      <c r="TBX206" s="285"/>
      <c r="TBY206" s="285"/>
      <c r="TBZ206" s="285"/>
      <c r="TCA206" s="285"/>
      <c r="TCB206" s="285"/>
      <c r="TCC206" s="285"/>
      <c r="TCD206" s="285"/>
      <c r="TCE206" s="285"/>
      <c r="TCF206" s="285"/>
      <c r="TCG206" s="285"/>
      <c r="TCH206" s="285"/>
      <c r="TCI206" s="285"/>
      <c r="TCJ206" s="285"/>
      <c r="TCK206" s="285"/>
      <c r="TCL206" s="285"/>
      <c r="TCM206" s="285"/>
      <c r="TCN206" s="285"/>
      <c r="TCO206" s="285"/>
      <c r="TCP206" s="285"/>
      <c r="TCQ206" s="285"/>
      <c r="TCR206" s="285"/>
      <c r="TCS206" s="285"/>
      <c r="TCT206" s="285"/>
      <c r="TCU206" s="285"/>
      <c r="TCV206" s="285"/>
      <c r="TCW206" s="285"/>
      <c r="TCX206" s="285"/>
      <c r="TCY206" s="285"/>
      <c r="TCZ206" s="285"/>
      <c r="TDA206" s="285"/>
      <c r="TDB206" s="285"/>
      <c r="TDC206" s="285"/>
      <c r="TDD206" s="285"/>
      <c r="TDE206" s="285"/>
      <c r="TDF206" s="285"/>
      <c r="TDG206" s="285"/>
      <c r="TDH206" s="285"/>
      <c r="TDI206" s="285"/>
      <c r="TDJ206" s="285"/>
      <c r="TDK206" s="285"/>
      <c r="TDL206" s="285"/>
      <c r="TDM206" s="285"/>
      <c r="TDN206" s="285"/>
      <c r="TDO206" s="285"/>
      <c r="TDP206" s="285"/>
      <c r="TDQ206" s="285"/>
      <c r="TDR206" s="285"/>
      <c r="TDS206" s="285"/>
      <c r="TDT206" s="285"/>
      <c r="TDU206" s="285"/>
      <c r="TDV206" s="285"/>
      <c r="TDW206" s="285"/>
      <c r="TDX206" s="285"/>
      <c r="TDY206" s="285"/>
      <c r="TDZ206" s="285"/>
      <c r="TEA206" s="285"/>
      <c r="TEB206" s="285"/>
      <c r="TEC206" s="285"/>
      <c r="TED206" s="285"/>
      <c r="TEE206" s="285"/>
      <c r="TEF206" s="285"/>
      <c r="TEG206" s="285"/>
      <c r="TEH206" s="285"/>
      <c r="TEI206" s="285"/>
      <c r="TEJ206" s="285"/>
      <c r="TEK206" s="285"/>
      <c r="TEL206" s="285"/>
      <c r="TEM206" s="285"/>
      <c r="TEN206" s="285"/>
      <c r="TEO206" s="285"/>
      <c r="TEP206" s="285"/>
      <c r="TEQ206" s="285"/>
      <c r="TER206" s="285"/>
      <c r="TES206" s="285"/>
      <c r="TET206" s="285"/>
      <c r="TEU206" s="285"/>
      <c r="TEV206" s="285"/>
      <c r="TEW206" s="285"/>
      <c r="TEX206" s="285"/>
      <c r="TEY206" s="285"/>
      <c r="TEZ206" s="285"/>
      <c r="TFA206" s="285"/>
      <c r="TFB206" s="285"/>
      <c r="TFC206" s="285"/>
      <c r="TFD206" s="285"/>
      <c r="TFE206" s="285"/>
      <c r="TFF206" s="285"/>
      <c r="TFG206" s="285"/>
      <c r="TFH206" s="285"/>
      <c r="TFI206" s="285"/>
      <c r="TFJ206" s="285"/>
      <c r="TFK206" s="285"/>
      <c r="TFL206" s="285"/>
      <c r="TFM206" s="285"/>
      <c r="TFN206" s="285"/>
      <c r="TFO206" s="285"/>
      <c r="TFP206" s="285"/>
      <c r="TFQ206" s="285"/>
      <c r="TFR206" s="285"/>
      <c r="TFS206" s="285"/>
      <c r="TFT206" s="285"/>
      <c r="TFU206" s="285"/>
      <c r="TFV206" s="285"/>
      <c r="TFW206" s="285"/>
      <c r="TFX206" s="285"/>
      <c r="TFY206" s="285"/>
      <c r="TFZ206" s="285"/>
      <c r="TGA206" s="285"/>
      <c r="TGB206" s="285"/>
      <c r="TGC206" s="285"/>
      <c r="TGD206" s="285"/>
      <c r="TGE206" s="285"/>
      <c r="TGF206" s="285"/>
      <c r="TGG206" s="285"/>
      <c r="TGH206" s="285"/>
      <c r="TGI206" s="285"/>
      <c r="TGJ206" s="285"/>
      <c r="TGK206" s="285"/>
      <c r="TGL206" s="285"/>
      <c r="TGM206" s="285"/>
      <c r="TGN206" s="285"/>
      <c r="TGO206" s="285"/>
      <c r="TGP206" s="285"/>
      <c r="TGQ206" s="285"/>
      <c r="TGR206" s="285"/>
      <c r="TGS206" s="285"/>
      <c r="TGT206" s="285"/>
      <c r="TGU206" s="285"/>
      <c r="TGV206" s="285"/>
      <c r="TGW206" s="285"/>
      <c r="TGX206" s="285"/>
      <c r="TGY206" s="285"/>
      <c r="TGZ206" s="285"/>
      <c r="THA206" s="285"/>
      <c r="THB206" s="285"/>
      <c r="THC206" s="285"/>
      <c r="THD206" s="285"/>
      <c r="THE206" s="285"/>
      <c r="THF206" s="285"/>
      <c r="THG206" s="285"/>
      <c r="THH206" s="285"/>
      <c r="THI206" s="285"/>
      <c r="THJ206" s="285"/>
      <c r="THK206" s="285"/>
      <c r="THL206" s="285"/>
      <c r="THM206" s="285"/>
      <c r="THN206" s="285"/>
      <c r="THO206" s="285"/>
      <c r="THP206" s="285"/>
      <c r="THQ206" s="285"/>
      <c r="THR206" s="285"/>
      <c r="THS206" s="285"/>
      <c r="THT206" s="285"/>
      <c r="THU206" s="285"/>
      <c r="THV206" s="285"/>
      <c r="THW206" s="285"/>
      <c r="THX206" s="285"/>
      <c r="THY206" s="285"/>
      <c r="THZ206" s="285"/>
      <c r="TIA206" s="285"/>
      <c r="TIB206" s="285"/>
      <c r="TIC206" s="285"/>
      <c r="TID206" s="285"/>
      <c r="TIE206" s="285"/>
      <c r="TIF206" s="285"/>
      <c r="TIG206" s="285"/>
      <c r="TIH206" s="285"/>
      <c r="TII206" s="285"/>
      <c r="TIJ206" s="285"/>
      <c r="TIK206" s="285"/>
      <c r="TIL206" s="285"/>
      <c r="TIM206" s="285"/>
      <c r="TIN206" s="285"/>
      <c r="TIO206" s="285"/>
      <c r="TIP206" s="285"/>
      <c r="TIQ206" s="285"/>
      <c r="TIR206" s="285"/>
      <c r="TIS206" s="285"/>
      <c r="TIT206" s="285"/>
      <c r="TIU206" s="285"/>
      <c r="TIV206" s="285"/>
      <c r="TIW206" s="285"/>
      <c r="TIX206" s="285"/>
      <c r="TIY206" s="285"/>
      <c r="TIZ206" s="285"/>
      <c r="TJA206" s="285"/>
      <c r="TJB206" s="285"/>
      <c r="TJC206" s="285"/>
      <c r="TJD206" s="285"/>
      <c r="TJE206" s="285"/>
      <c r="TJF206" s="285"/>
      <c r="TJG206" s="285"/>
      <c r="TJH206" s="285"/>
      <c r="TJI206" s="285"/>
      <c r="TJJ206" s="285"/>
      <c r="TJK206" s="285"/>
      <c r="TJL206" s="285"/>
      <c r="TJM206" s="285"/>
      <c r="TJN206" s="285"/>
      <c r="TJO206" s="285"/>
      <c r="TJP206" s="285"/>
      <c r="TJQ206" s="285"/>
      <c r="TJR206" s="285"/>
      <c r="TJS206" s="285"/>
      <c r="TJT206" s="285"/>
      <c r="TJU206" s="285"/>
      <c r="TJV206" s="285"/>
      <c r="TJW206" s="285"/>
      <c r="TJX206" s="285"/>
      <c r="TJY206" s="285"/>
      <c r="TJZ206" s="285"/>
      <c r="TKA206" s="285"/>
      <c r="TKB206" s="285"/>
      <c r="TKC206" s="285"/>
      <c r="TKD206" s="285"/>
      <c r="TKE206" s="285"/>
      <c r="TKF206" s="285"/>
      <c r="TKG206" s="285"/>
      <c r="TKH206" s="285"/>
      <c r="TKI206" s="285"/>
      <c r="TKJ206" s="285"/>
      <c r="TKK206" s="285"/>
      <c r="TKL206" s="285"/>
      <c r="TKM206" s="285"/>
      <c r="TKN206" s="285"/>
      <c r="TKO206" s="285"/>
      <c r="TKP206" s="285"/>
      <c r="TKQ206" s="285"/>
      <c r="TKR206" s="285"/>
      <c r="TKS206" s="285"/>
      <c r="TKT206" s="285"/>
      <c r="TKU206" s="285"/>
      <c r="TKV206" s="285"/>
      <c r="TKW206" s="285"/>
      <c r="TKX206" s="285"/>
      <c r="TKY206" s="285"/>
      <c r="TKZ206" s="285"/>
      <c r="TLA206" s="285"/>
      <c r="TLB206" s="285"/>
      <c r="TLC206" s="285"/>
      <c r="TLD206" s="285"/>
      <c r="TLE206" s="285"/>
      <c r="TLF206" s="285"/>
      <c r="TLG206" s="285"/>
      <c r="TLH206" s="285"/>
      <c r="TLI206" s="285"/>
      <c r="TLJ206" s="285"/>
      <c r="TLK206" s="285"/>
      <c r="TLL206" s="285"/>
      <c r="TLM206" s="285"/>
      <c r="TLN206" s="285"/>
      <c r="TLO206" s="285"/>
      <c r="TLP206" s="285"/>
      <c r="TLQ206" s="285"/>
      <c r="TLR206" s="285"/>
      <c r="TLS206" s="285"/>
      <c r="TLT206" s="285"/>
      <c r="TLU206" s="285"/>
      <c r="TLV206" s="285"/>
      <c r="TLW206" s="285"/>
      <c r="TLX206" s="285"/>
      <c r="TLY206" s="285"/>
      <c r="TLZ206" s="285"/>
      <c r="TMA206" s="285"/>
      <c r="TMB206" s="285"/>
      <c r="TMC206" s="285"/>
      <c r="TMD206" s="285"/>
      <c r="TME206" s="285"/>
      <c r="TMF206" s="285"/>
      <c r="TMG206" s="285"/>
      <c r="TMH206" s="285"/>
      <c r="TMI206" s="285"/>
      <c r="TMJ206" s="285"/>
      <c r="TMK206" s="285"/>
      <c r="TML206" s="285"/>
      <c r="TMM206" s="285"/>
      <c r="TMN206" s="285"/>
      <c r="TMO206" s="285"/>
      <c r="TMP206" s="285"/>
      <c r="TMQ206" s="285"/>
      <c r="TMR206" s="285"/>
      <c r="TMS206" s="285"/>
      <c r="TMT206" s="285"/>
      <c r="TMU206" s="285"/>
      <c r="TMV206" s="285"/>
      <c r="TMW206" s="285"/>
      <c r="TMX206" s="285"/>
      <c r="TMY206" s="285"/>
      <c r="TMZ206" s="285"/>
      <c r="TNA206" s="285"/>
      <c r="TNB206" s="285"/>
      <c r="TNC206" s="285"/>
      <c r="TND206" s="285"/>
      <c r="TNE206" s="285"/>
      <c r="TNF206" s="285"/>
      <c r="TNG206" s="285"/>
      <c r="TNH206" s="285"/>
      <c r="TNI206" s="285"/>
      <c r="TNJ206" s="285"/>
      <c r="TNK206" s="285"/>
      <c r="TNL206" s="285"/>
      <c r="TNM206" s="285"/>
      <c r="TNN206" s="285"/>
      <c r="TNO206" s="285"/>
      <c r="TNP206" s="285"/>
      <c r="TNQ206" s="285"/>
      <c r="TNR206" s="285"/>
      <c r="TNS206" s="285"/>
      <c r="TNT206" s="285"/>
      <c r="TNU206" s="285"/>
      <c r="TNV206" s="285"/>
      <c r="TNW206" s="285"/>
      <c r="TNX206" s="285"/>
      <c r="TNY206" s="285"/>
      <c r="TNZ206" s="285"/>
      <c r="TOA206" s="285"/>
      <c r="TOB206" s="285"/>
      <c r="TOC206" s="285"/>
      <c r="TOD206" s="285"/>
      <c r="TOE206" s="285"/>
      <c r="TOF206" s="285"/>
      <c r="TOG206" s="285"/>
      <c r="TOH206" s="285"/>
      <c r="TOI206" s="285"/>
      <c r="TOJ206" s="285"/>
      <c r="TOK206" s="285"/>
      <c r="TOL206" s="285"/>
      <c r="TOM206" s="285"/>
      <c r="TON206" s="285"/>
      <c r="TOO206" s="285"/>
      <c r="TOP206" s="285"/>
      <c r="TOQ206" s="285"/>
      <c r="TOR206" s="285"/>
      <c r="TOS206" s="285"/>
      <c r="TOT206" s="285"/>
      <c r="TOU206" s="285"/>
      <c r="TOV206" s="285"/>
      <c r="TOW206" s="285"/>
      <c r="TOX206" s="285"/>
      <c r="TOY206" s="285"/>
      <c r="TOZ206" s="285"/>
      <c r="TPA206" s="285"/>
      <c r="TPB206" s="285"/>
      <c r="TPC206" s="285"/>
      <c r="TPD206" s="285"/>
      <c r="TPE206" s="285"/>
      <c r="TPF206" s="285"/>
      <c r="TPG206" s="285"/>
      <c r="TPH206" s="285"/>
      <c r="TPI206" s="285"/>
      <c r="TPJ206" s="285"/>
      <c r="TPK206" s="285"/>
      <c r="TPL206" s="285"/>
      <c r="TPM206" s="285"/>
      <c r="TPN206" s="285"/>
      <c r="TPO206" s="285"/>
      <c r="TPP206" s="285"/>
      <c r="TPQ206" s="285"/>
      <c r="TPR206" s="285"/>
      <c r="TPS206" s="285"/>
      <c r="TPT206" s="285"/>
      <c r="TPU206" s="285"/>
      <c r="TPV206" s="285"/>
      <c r="TPW206" s="285"/>
      <c r="TPX206" s="285"/>
      <c r="TPY206" s="285"/>
      <c r="TPZ206" s="285"/>
      <c r="TQA206" s="285"/>
      <c r="TQB206" s="285"/>
      <c r="TQC206" s="285"/>
      <c r="TQD206" s="285"/>
      <c r="TQE206" s="285"/>
      <c r="TQF206" s="285"/>
      <c r="TQG206" s="285"/>
      <c r="TQH206" s="285"/>
      <c r="TQI206" s="285"/>
      <c r="TQJ206" s="285"/>
      <c r="TQK206" s="285"/>
      <c r="TQL206" s="285"/>
      <c r="TQM206" s="285"/>
      <c r="TQN206" s="285"/>
      <c r="TQO206" s="285"/>
      <c r="TQP206" s="285"/>
      <c r="TQQ206" s="285"/>
      <c r="TQR206" s="285"/>
      <c r="TQS206" s="285"/>
      <c r="TQT206" s="285"/>
      <c r="TQU206" s="285"/>
      <c r="TQV206" s="285"/>
      <c r="TQW206" s="285"/>
      <c r="TQX206" s="285"/>
      <c r="TQY206" s="285"/>
      <c r="TQZ206" s="285"/>
      <c r="TRA206" s="285"/>
      <c r="TRB206" s="285"/>
      <c r="TRC206" s="285"/>
      <c r="TRD206" s="285"/>
      <c r="TRE206" s="285"/>
      <c r="TRF206" s="285"/>
      <c r="TRG206" s="285"/>
      <c r="TRH206" s="285"/>
      <c r="TRI206" s="285"/>
      <c r="TRJ206" s="285"/>
      <c r="TRK206" s="285"/>
      <c r="TRL206" s="285"/>
      <c r="TRM206" s="285"/>
      <c r="TRN206" s="285"/>
      <c r="TRO206" s="285"/>
      <c r="TRP206" s="285"/>
      <c r="TRQ206" s="285"/>
      <c r="TRR206" s="285"/>
      <c r="TRS206" s="285"/>
      <c r="TRT206" s="285"/>
      <c r="TRU206" s="285"/>
      <c r="TRV206" s="285"/>
      <c r="TRW206" s="285"/>
      <c r="TRX206" s="285"/>
      <c r="TRY206" s="285"/>
      <c r="TRZ206" s="285"/>
      <c r="TSA206" s="285"/>
      <c r="TSB206" s="285"/>
      <c r="TSC206" s="285"/>
      <c r="TSD206" s="285"/>
      <c r="TSE206" s="285"/>
      <c r="TSF206" s="285"/>
      <c r="TSG206" s="285"/>
      <c r="TSH206" s="285"/>
      <c r="TSI206" s="285"/>
      <c r="TSJ206" s="285"/>
      <c r="TSK206" s="285"/>
      <c r="TSL206" s="285"/>
      <c r="TSM206" s="285"/>
      <c r="TSN206" s="285"/>
      <c r="TSO206" s="285"/>
      <c r="TSP206" s="285"/>
      <c r="TSQ206" s="285"/>
      <c r="TSR206" s="285"/>
      <c r="TSS206" s="285"/>
      <c r="TST206" s="285"/>
      <c r="TSU206" s="285"/>
      <c r="TSV206" s="285"/>
      <c r="TSW206" s="285"/>
      <c r="TSX206" s="285"/>
      <c r="TSY206" s="285"/>
      <c r="TSZ206" s="285"/>
      <c r="TTA206" s="285"/>
      <c r="TTB206" s="285"/>
      <c r="TTC206" s="285"/>
      <c r="TTD206" s="285"/>
      <c r="TTE206" s="285"/>
      <c r="TTF206" s="285"/>
      <c r="TTG206" s="285"/>
      <c r="TTH206" s="285"/>
      <c r="TTI206" s="285"/>
      <c r="TTJ206" s="285"/>
      <c r="TTK206" s="285"/>
      <c r="TTL206" s="285"/>
      <c r="TTM206" s="285"/>
      <c r="TTN206" s="285"/>
      <c r="TTO206" s="285"/>
      <c r="TTP206" s="285"/>
      <c r="TTQ206" s="285"/>
      <c r="TTR206" s="285"/>
      <c r="TTS206" s="285"/>
      <c r="TTT206" s="285"/>
      <c r="TTU206" s="285"/>
      <c r="TTV206" s="285"/>
      <c r="TTW206" s="285"/>
      <c r="TTX206" s="285"/>
      <c r="TTY206" s="285"/>
      <c r="TTZ206" s="285"/>
      <c r="TUA206" s="285"/>
      <c r="TUB206" s="285"/>
      <c r="TUC206" s="285"/>
      <c r="TUD206" s="285"/>
      <c r="TUE206" s="285"/>
      <c r="TUF206" s="285"/>
      <c r="TUG206" s="285"/>
      <c r="TUH206" s="285"/>
      <c r="TUI206" s="285"/>
      <c r="TUJ206" s="285"/>
      <c r="TUK206" s="285"/>
      <c r="TUL206" s="285"/>
      <c r="TUM206" s="285"/>
      <c r="TUN206" s="285"/>
      <c r="TUO206" s="285"/>
      <c r="TUP206" s="285"/>
      <c r="TUQ206" s="285"/>
      <c r="TUR206" s="285"/>
      <c r="TUS206" s="285"/>
      <c r="TUT206" s="285"/>
      <c r="TUU206" s="285"/>
      <c r="TUV206" s="285"/>
      <c r="TUW206" s="285"/>
      <c r="TUX206" s="285"/>
      <c r="TUY206" s="285"/>
      <c r="TUZ206" s="285"/>
      <c r="TVA206" s="285"/>
      <c r="TVB206" s="285"/>
      <c r="TVC206" s="285"/>
      <c r="TVD206" s="285"/>
      <c r="TVE206" s="285"/>
      <c r="TVF206" s="285"/>
      <c r="TVG206" s="285"/>
      <c r="TVH206" s="285"/>
      <c r="TVI206" s="285"/>
      <c r="TVJ206" s="285"/>
      <c r="TVK206" s="285"/>
      <c r="TVL206" s="285"/>
      <c r="TVM206" s="285"/>
      <c r="TVN206" s="285"/>
      <c r="TVO206" s="285"/>
      <c r="TVP206" s="285"/>
      <c r="TVQ206" s="285"/>
      <c r="TVR206" s="285"/>
      <c r="TVS206" s="285"/>
      <c r="TVT206" s="285"/>
      <c r="TVU206" s="285"/>
      <c r="TVV206" s="285"/>
      <c r="TVW206" s="285"/>
      <c r="TVX206" s="285"/>
      <c r="TVY206" s="285"/>
      <c r="TVZ206" s="285"/>
      <c r="TWA206" s="285"/>
      <c r="TWB206" s="285"/>
      <c r="TWC206" s="285"/>
      <c r="TWD206" s="285"/>
      <c r="TWE206" s="285"/>
      <c r="TWF206" s="285"/>
      <c r="TWG206" s="285"/>
      <c r="TWH206" s="285"/>
      <c r="TWI206" s="285"/>
      <c r="TWJ206" s="285"/>
      <c r="TWK206" s="285"/>
      <c r="TWL206" s="285"/>
      <c r="TWM206" s="285"/>
      <c r="TWN206" s="285"/>
      <c r="TWO206" s="285"/>
      <c r="TWP206" s="285"/>
      <c r="TWQ206" s="285"/>
      <c r="TWR206" s="285"/>
      <c r="TWS206" s="285"/>
      <c r="TWT206" s="285"/>
      <c r="TWU206" s="285"/>
      <c r="TWV206" s="285"/>
      <c r="TWW206" s="285"/>
      <c r="TWX206" s="285"/>
      <c r="TWY206" s="285"/>
      <c r="TWZ206" s="285"/>
      <c r="TXA206" s="285"/>
      <c r="TXB206" s="285"/>
      <c r="TXC206" s="285"/>
      <c r="TXD206" s="285"/>
      <c r="TXE206" s="285"/>
      <c r="TXF206" s="285"/>
      <c r="TXG206" s="285"/>
      <c r="TXH206" s="285"/>
      <c r="TXI206" s="285"/>
      <c r="TXJ206" s="285"/>
      <c r="TXK206" s="285"/>
      <c r="TXL206" s="285"/>
      <c r="TXM206" s="285"/>
      <c r="TXN206" s="285"/>
      <c r="TXO206" s="285"/>
      <c r="TXP206" s="285"/>
      <c r="TXQ206" s="285"/>
      <c r="TXR206" s="285"/>
      <c r="TXS206" s="285"/>
      <c r="TXT206" s="285"/>
      <c r="TXU206" s="285"/>
      <c r="TXV206" s="285"/>
      <c r="TXW206" s="285"/>
      <c r="TXX206" s="285"/>
      <c r="TXY206" s="285"/>
      <c r="TXZ206" s="285"/>
      <c r="TYA206" s="285"/>
      <c r="TYB206" s="285"/>
      <c r="TYC206" s="285"/>
      <c r="TYD206" s="285"/>
      <c r="TYE206" s="285"/>
      <c r="TYF206" s="285"/>
      <c r="TYG206" s="285"/>
      <c r="TYH206" s="285"/>
      <c r="TYI206" s="285"/>
      <c r="TYJ206" s="285"/>
      <c r="TYK206" s="285"/>
      <c r="TYL206" s="285"/>
      <c r="TYM206" s="285"/>
      <c r="TYN206" s="285"/>
      <c r="TYO206" s="285"/>
      <c r="TYP206" s="285"/>
      <c r="TYQ206" s="285"/>
      <c r="TYR206" s="285"/>
      <c r="TYS206" s="285"/>
      <c r="TYT206" s="285"/>
      <c r="TYU206" s="285"/>
      <c r="TYV206" s="285"/>
      <c r="TYW206" s="285"/>
      <c r="TYX206" s="285"/>
      <c r="TYY206" s="285"/>
      <c r="TYZ206" s="285"/>
      <c r="TZA206" s="285"/>
      <c r="TZB206" s="285"/>
      <c r="TZC206" s="285"/>
      <c r="TZD206" s="285"/>
      <c r="TZE206" s="285"/>
      <c r="TZF206" s="285"/>
      <c r="TZG206" s="285"/>
      <c r="TZH206" s="285"/>
      <c r="TZI206" s="285"/>
      <c r="TZJ206" s="285"/>
      <c r="TZK206" s="285"/>
      <c r="TZL206" s="285"/>
      <c r="TZM206" s="285"/>
      <c r="TZN206" s="285"/>
      <c r="TZO206" s="285"/>
      <c r="TZP206" s="285"/>
      <c r="TZQ206" s="285"/>
      <c r="TZR206" s="285"/>
      <c r="TZS206" s="285"/>
      <c r="TZT206" s="285"/>
      <c r="TZU206" s="285"/>
      <c r="TZV206" s="285"/>
      <c r="TZW206" s="285"/>
      <c r="TZX206" s="285"/>
      <c r="TZY206" s="285"/>
      <c r="TZZ206" s="285"/>
      <c r="UAA206" s="285"/>
      <c r="UAB206" s="285"/>
      <c r="UAC206" s="285"/>
      <c r="UAD206" s="285"/>
      <c r="UAE206" s="285"/>
      <c r="UAF206" s="285"/>
      <c r="UAG206" s="285"/>
      <c r="UAH206" s="285"/>
      <c r="UAI206" s="285"/>
      <c r="UAJ206" s="285"/>
      <c r="UAK206" s="285"/>
      <c r="UAL206" s="285"/>
      <c r="UAM206" s="285"/>
      <c r="UAN206" s="285"/>
      <c r="UAO206" s="285"/>
      <c r="UAP206" s="285"/>
      <c r="UAQ206" s="285"/>
      <c r="UAR206" s="285"/>
      <c r="UAS206" s="285"/>
      <c r="UAT206" s="285"/>
      <c r="UAU206" s="285"/>
      <c r="UAV206" s="285"/>
      <c r="UAW206" s="285"/>
      <c r="UAX206" s="285"/>
      <c r="UAY206" s="285"/>
      <c r="UAZ206" s="285"/>
      <c r="UBA206" s="285"/>
      <c r="UBB206" s="285"/>
      <c r="UBC206" s="285"/>
      <c r="UBD206" s="285"/>
      <c r="UBE206" s="285"/>
      <c r="UBF206" s="285"/>
      <c r="UBG206" s="285"/>
      <c r="UBH206" s="285"/>
      <c r="UBI206" s="285"/>
      <c r="UBJ206" s="285"/>
      <c r="UBK206" s="285"/>
      <c r="UBL206" s="285"/>
      <c r="UBM206" s="285"/>
      <c r="UBN206" s="285"/>
      <c r="UBO206" s="285"/>
      <c r="UBP206" s="285"/>
      <c r="UBQ206" s="285"/>
      <c r="UBR206" s="285"/>
      <c r="UBS206" s="285"/>
      <c r="UBT206" s="285"/>
      <c r="UBU206" s="285"/>
      <c r="UBV206" s="285"/>
      <c r="UBW206" s="285"/>
      <c r="UBX206" s="285"/>
      <c r="UBY206" s="285"/>
      <c r="UBZ206" s="285"/>
      <c r="UCA206" s="285"/>
      <c r="UCB206" s="285"/>
      <c r="UCC206" s="285"/>
      <c r="UCD206" s="285"/>
      <c r="UCE206" s="285"/>
      <c r="UCF206" s="285"/>
      <c r="UCG206" s="285"/>
      <c r="UCH206" s="285"/>
      <c r="UCI206" s="285"/>
      <c r="UCJ206" s="285"/>
      <c r="UCK206" s="285"/>
      <c r="UCL206" s="285"/>
      <c r="UCM206" s="285"/>
      <c r="UCN206" s="285"/>
      <c r="UCO206" s="285"/>
      <c r="UCP206" s="285"/>
      <c r="UCQ206" s="285"/>
      <c r="UCR206" s="285"/>
      <c r="UCS206" s="285"/>
      <c r="UCT206" s="285"/>
      <c r="UCU206" s="285"/>
      <c r="UCV206" s="285"/>
      <c r="UCW206" s="285"/>
      <c r="UCX206" s="285"/>
      <c r="UCY206" s="285"/>
      <c r="UCZ206" s="285"/>
      <c r="UDA206" s="285"/>
      <c r="UDB206" s="285"/>
      <c r="UDC206" s="285"/>
      <c r="UDD206" s="285"/>
      <c r="UDE206" s="285"/>
      <c r="UDF206" s="285"/>
      <c r="UDG206" s="285"/>
      <c r="UDH206" s="285"/>
      <c r="UDI206" s="285"/>
      <c r="UDJ206" s="285"/>
      <c r="UDK206" s="285"/>
      <c r="UDL206" s="285"/>
      <c r="UDM206" s="285"/>
      <c r="UDN206" s="285"/>
      <c r="UDO206" s="285"/>
      <c r="UDP206" s="285"/>
      <c r="UDQ206" s="285"/>
      <c r="UDR206" s="285"/>
      <c r="UDS206" s="285"/>
      <c r="UDT206" s="285"/>
      <c r="UDU206" s="285"/>
      <c r="UDV206" s="285"/>
      <c r="UDW206" s="285"/>
      <c r="UDX206" s="285"/>
      <c r="UDY206" s="285"/>
      <c r="UDZ206" s="285"/>
      <c r="UEA206" s="285"/>
      <c r="UEB206" s="285"/>
      <c r="UEC206" s="285"/>
      <c r="UED206" s="285"/>
      <c r="UEE206" s="285"/>
      <c r="UEF206" s="285"/>
      <c r="UEG206" s="285"/>
      <c r="UEH206" s="285"/>
      <c r="UEI206" s="285"/>
      <c r="UEJ206" s="285"/>
      <c r="UEK206" s="285"/>
      <c r="UEL206" s="285"/>
      <c r="UEM206" s="285"/>
      <c r="UEN206" s="285"/>
      <c r="UEO206" s="285"/>
      <c r="UEP206" s="285"/>
      <c r="UEQ206" s="285"/>
      <c r="UER206" s="285"/>
      <c r="UES206" s="285"/>
      <c r="UET206" s="285"/>
      <c r="UEU206" s="285"/>
      <c r="UEV206" s="285"/>
      <c r="UEW206" s="285"/>
      <c r="UEX206" s="285"/>
      <c r="UEY206" s="285"/>
      <c r="UEZ206" s="285"/>
      <c r="UFA206" s="285"/>
      <c r="UFB206" s="285"/>
      <c r="UFC206" s="285"/>
      <c r="UFD206" s="285"/>
      <c r="UFE206" s="285"/>
      <c r="UFF206" s="285"/>
      <c r="UFG206" s="285"/>
      <c r="UFH206" s="285"/>
      <c r="UFI206" s="285"/>
      <c r="UFJ206" s="285"/>
      <c r="UFK206" s="285"/>
      <c r="UFL206" s="285"/>
      <c r="UFM206" s="285"/>
      <c r="UFN206" s="285"/>
      <c r="UFO206" s="285"/>
      <c r="UFP206" s="285"/>
      <c r="UFQ206" s="285"/>
      <c r="UFR206" s="285"/>
      <c r="UFS206" s="285"/>
      <c r="UFT206" s="285"/>
      <c r="UFU206" s="285"/>
      <c r="UFV206" s="285"/>
      <c r="UFW206" s="285"/>
      <c r="UFX206" s="285"/>
      <c r="UFY206" s="285"/>
      <c r="UFZ206" s="285"/>
      <c r="UGA206" s="285"/>
      <c r="UGB206" s="285"/>
      <c r="UGC206" s="285"/>
      <c r="UGD206" s="285"/>
      <c r="UGE206" s="285"/>
      <c r="UGF206" s="285"/>
      <c r="UGG206" s="285"/>
      <c r="UGH206" s="285"/>
      <c r="UGI206" s="285"/>
      <c r="UGJ206" s="285"/>
      <c r="UGK206" s="285"/>
      <c r="UGL206" s="285"/>
      <c r="UGM206" s="285"/>
      <c r="UGN206" s="285"/>
      <c r="UGO206" s="285"/>
      <c r="UGP206" s="285"/>
      <c r="UGQ206" s="285"/>
      <c r="UGR206" s="285"/>
      <c r="UGS206" s="285"/>
      <c r="UGT206" s="285"/>
      <c r="UGU206" s="285"/>
      <c r="UGV206" s="285"/>
      <c r="UGW206" s="285"/>
      <c r="UGX206" s="285"/>
      <c r="UGY206" s="285"/>
      <c r="UGZ206" s="285"/>
      <c r="UHA206" s="285"/>
      <c r="UHB206" s="285"/>
      <c r="UHC206" s="285"/>
      <c r="UHD206" s="285"/>
      <c r="UHE206" s="285"/>
      <c r="UHF206" s="285"/>
      <c r="UHG206" s="285"/>
      <c r="UHH206" s="285"/>
      <c r="UHI206" s="285"/>
      <c r="UHJ206" s="285"/>
      <c r="UHK206" s="285"/>
      <c r="UHL206" s="285"/>
      <c r="UHM206" s="285"/>
      <c r="UHN206" s="285"/>
      <c r="UHO206" s="285"/>
      <c r="UHP206" s="285"/>
      <c r="UHQ206" s="285"/>
      <c r="UHR206" s="285"/>
      <c r="UHS206" s="285"/>
      <c r="UHT206" s="285"/>
      <c r="UHU206" s="285"/>
      <c r="UHV206" s="285"/>
      <c r="UHW206" s="285"/>
      <c r="UHX206" s="285"/>
      <c r="UHY206" s="285"/>
      <c r="UHZ206" s="285"/>
      <c r="UIA206" s="285"/>
      <c r="UIB206" s="285"/>
      <c r="UIC206" s="285"/>
      <c r="UID206" s="285"/>
      <c r="UIE206" s="285"/>
      <c r="UIF206" s="285"/>
      <c r="UIG206" s="285"/>
      <c r="UIH206" s="285"/>
      <c r="UII206" s="285"/>
      <c r="UIJ206" s="285"/>
      <c r="UIK206" s="285"/>
      <c r="UIL206" s="285"/>
      <c r="UIM206" s="285"/>
      <c r="UIN206" s="285"/>
      <c r="UIO206" s="285"/>
      <c r="UIP206" s="285"/>
      <c r="UIQ206" s="285"/>
      <c r="UIR206" s="285"/>
      <c r="UIS206" s="285"/>
      <c r="UIT206" s="285"/>
      <c r="UIU206" s="285"/>
      <c r="UIV206" s="285"/>
      <c r="UIW206" s="285"/>
      <c r="UIX206" s="285"/>
      <c r="UIY206" s="285"/>
      <c r="UIZ206" s="285"/>
      <c r="UJA206" s="285"/>
      <c r="UJB206" s="285"/>
      <c r="UJC206" s="285"/>
      <c r="UJD206" s="285"/>
      <c r="UJE206" s="285"/>
      <c r="UJF206" s="285"/>
      <c r="UJG206" s="285"/>
      <c r="UJH206" s="285"/>
      <c r="UJI206" s="285"/>
      <c r="UJJ206" s="285"/>
      <c r="UJK206" s="285"/>
      <c r="UJL206" s="285"/>
      <c r="UJM206" s="285"/>
      <c r="UJN206" s="285"/>
      <c r="UJO206" s="285"/>
      <c r="UJP206" s="285"/>
      <c r="UJQ206" s="285"/>
      <c r="UJR206" s="285"/>
      <c r="UJS206" s="285"/>
      <c r="UJT206" s="285"/>
      <c r="UJU206" s="285"/>
      <c r="UJV206" s="285"/>
      <c r="UJW206" s="285"/>
      <c r="UJX206" s="285"/>
      <c r="UJY206" s="285"/>
      <c r="UJZ206" s="285"/>
      <c r="UKA206" s="285"/>
      <c r="UKB206" s="285"/>
      <c r="UKC206" s="285"/>
      <c r="UKD206" s="285"/>
      <c r="UKE206" s="285"/>
      <c r="UKF206" s="285"/>
      <c r="UKG206" s="285"/>
      <c r="UKH206" s="285"/>
      <c r="UKI206" s="285"/>
      <c r="UKJ206" s="285"/>
      <c r="UKK206" s="285"/>
      <c r="UKL206" s="285"/>
      <c r="UKM206" s="285"/>
      <c r="UKN206" s="285"/>
      <c r="UKO206" s="285"/>
      <c r="UKP206" s="285"/>
      <c r="UKQ206" s="285"/>
      <c r="UKR206" s="285"/>
      <c r="UKS206" s="285"/>
      <c r="UKT206" s="285"/>
      <c r="UKU206" s="285"/>
      <c r="UKV206" s="285"/>
      <c r="UKW206" s="285"/>
      <c r="UKX206" s="285"/>
      <c r="UKY206" s="285"/>
      <c r="UKZ206" s="285"/>
      <c r="ULA206" s="285"/>
      <c r="ULB206" s="285"/>
      <c r="ULC206" s="285"/>
      <c r="ULD206" s="285"/>
      <c r="ULE206" s="285"/>
      <c r="ULF206" s="285"/>
      <c r="ULG206" s="285"/>
      <c r="ULH206" s="285"/>
      <c r="ULI206" s="285"/>
      <c r="ULJ206" s="285"/>
      <c r="ULK206" s="285"/>
      <c r="ULL206" s="285"/>
      <c r="ULM206" s="285"/>
      <c r="ULN206" s="285"/>
      <c r="ULO206" s="285"/>
      <c r="ULP206" s="285"/>
      <c r="ULQ206" s="285"/>
      <c r="ULR206" s="285"/>
      <c r="ULS206" s="285"/>
      <c r="ULT206" s="285"/>
      <c r="ULU206" s="285"/>
      <c r="ULV206" s="285"/>
      <c r="ULW206" s="285"/>
      <c r="ULX206" s="285"/>
      <c r="ULY206" s="285"/>
      <c r="ULZ206" s="285"/>
      <c r="UMA206" s="285"/>
      <c r="UMB206" s="285"/>
      <c r="UMC206" s="285"/>
      <c r="UMD206" s="285"/>
      <c r="UME206" s="285"/>
      <c r="UMF206" s="285"/>
      <c r="UMG206" s="285"/>
      <c r="UMH206" s="285"/>
      <c r="UMI206" s="285"/>
      <c r="UMJ206" s="285"/>
      <c r="UMK206" s="285"/>
      <c r="UML206" s="285"/>
      <c r="UMM206" s="285"/>
      <c r="UMN206" s="285"/>
      <c r="UMO206" s="285"/>
      <c r="UMP206" s="285"/>
      <c r="UMQ206" s="285"/>
      <c r="UMR206" s="285"/>
      <c r="UMS206" s="285"/>
      <c r="UMT206" s="285"/>
      <c r="UMU206" s="285"/>
      <c r="UMV206" s="285"/>
      <c r="UMW206" s="285"/>
      <c r="UMX206" s="285"/>
      <c r="UMY206" s="285"/>
      <c r="UMZ206" s="285"/>
      <c r="UNA206" s="285"/>
      <c r="UNB206" s="285"/>
      <c r="UNC206" s="285"/>
      <c r="UND206" s="285"/>
      <c r="UNE206" s="285"/>
      <c r="UNF206" s="285"/>
      <c r="UNG206" s="285"/>
      <c r="UNH206" s="285"/>
      <c r="UNI206" s="285"/>
      <c r="UNJ206" s="285"/>
      <c r="UNK206" s="285"/>
      <c r="UNL206" s="285"/>
      <c r="UNM206" s="285"/>
      <c r="UNN206" s="285"/>
      <c r="UNO206" s="285"/>
      <c r="UNP206" s="285"/>
      <c r="UNQ206" s="285"/>
      <c r="UNR206" s="285"/>
      <c r="UNS206" s="285"/>
      <c r="UNT206" s="285"/>
      <c r="UNU206" s="285"/>
      <c r="UNV206" s="285"/>
      <c r="UNW206" s="285"/>
      <c r="UNX206" s="285"/>
      <c r="UNY206" s="285"/>
      <c r="UNZ206" s="285"/>
      <c r="UOA206" s="285"/>
      <c r="UOB206" s="285"/>
      <c r="UOC206" s="285"/>
      <c r="UOD206" s="285"/>
      <c r="UOE206" s="285"/>
      <c r="UOF206" s="285"/>
      <c r="UOG206" s="285"/>
      <c r="UOH206" s="285"/>
      <c r="UOI206" s="285"/>
      <c r="UOJ206" s="285"/>
      <c r="UOK206" s="285"/>
      <c r="UOL206" s="285"/>
      <c r="UOM206" s="285"/>
      <c r="UON206" s="285"/>
      <c r="UOO206" s="285"/>
      <c r="UOP206" s="285"/>
      <c r="UOQ206" s="285"/>
      <c r="UOR206" s="285"/>
      <c r="UOS206" s="285"/>
      <c r="UOT206" s="285"/>
      <c r="UOU206" s="285"/>
      <c r="UOV206" s="285"/>
      <c r="UOW206" s="285"/>
      <c r="UOX206" s="285"/>
      <c r="UOY206" s="285"/>
      <c r="UOZ206" s="285"/>
      <c r="UPA206" s="285"/>
      <c r="UPB206" s="285"/>
      <c r="UPC206" s="285"/>
      <c r="UPD206" s="285"/>
      <c r="UPE206" s="285"/>
      <c r="UPF206" s="285"/>
      <c r="UPG206" s="285"/>
      <c r="UPH206" s="285"/>
      <c r="UPI206" s="285"/>
      <c r="UPJ206" s="285"/>
      <c r="UPK206" s="285"/>
      <c r="UPL206" s="285"/>
      <c r="UPM206" s="285"/>
      <c r="UPN206" s="285"/>
      <c r="UPO206" s="285"/>
      <c r="UPP206" s="285"/>
      <c r="UPQ206" s="285"/>
      <c r="UPR206" s="285"/>
      <c r="UPS206" s="285"/>
      <c r="UPT206" s="285"/>
      <c r="UPU206" s="285"/>
      <c r="UPV206" s="285"/>
      <c r="UPW206" s="285"/>
      <c r="UPX206" s="285"/>
      <c r="UPY206" s="285"/>
      <c r="UPZ206" s="285"/>
      <c r="UQA206" s="285"/>
      <c r="UQB206" s="285"/>
      <c r="UQC206" s="285"/>
      <c r="UQD206" s="285"/>
      <c r="UQE206" s="285"/>
      <c r="UQF206" s="285"/>
      <c r="UQG206" s="285"/>
      <c r="UQH206" s="285"/>
      <c r="UQI206" s="285"/>
      <c r="UQJ206" s="285"/>
      <c r="UQK206" s="285"/>
      <c r="UQL206" s="285"/>
      <c r="UQM206" s="285"/>
      <c r="UQN206" s="285"/>
      <c r="UQO206" s="285"/>
      <c r="UQP206" s="285"/>
      <c r="UQQ206" s="285"/>
      <c r="UQR206" s="285"/>
      <c r="UQS206" s="285"/>
      <c r="UQT206" s="285"/>
      <c r="UQU206" s="285"/>
      <c r="UQV206" s="285"/>
      <c r="UQW206" s="285"/>
      <c r="UQX206" s="285"/>
      <c r="UQY206" s="285"/>
      <c r="UQZ206" s="285"/>
      <c r="URA206" s="285"/>
      <c r="URB206" s="285"/>
      <c r="URC206" s="285"/>
      <c r="URD206" s="285"/>
      <c r="URE206" s="285"/>
      <c r="URF206" s="285"/>
      <c r="URG206" s="285"/>
      <c r="URH206" s="285"/>
      <c r="URI206" s="285"/>
      <c r="URJ206" s="285"/>
      <c r="URK206" s="285"/>
      <c r="URL206" s="285"/>
      <c r="URM206" s="285"/>
      <c r="URN206" s="285"/>
      <c r="URO206" s="285"/>
      <c r="URP206" s="285"/>
      <c r="URQ206" s="285"/>
      <c r="URR206" s="285"/>
      <c r="URS206" s="285"/>
      <c r="URT206" s="285"/>
      <c r="URU206" s="285"/>
      <c r="URV206" s="285"/>
      <c r="URW206" s="285"/>
      <c r="URX206" s="285"/>
      <c r="URY206" s="285"/>
      <c r="URZ206" s="285"/>
      <c r="USA206" s="285"/>
      <c r="USB206" s="285"/>
      <c r="USC206" s="285"/>
      <c r="USD206" s="285"/>
      <c r="USE206" s="285"/>
      <c r="USF206" s="285"/>
      <c r="USG206" s="285"/>
      <c r="USH206" s="285"/>
      <c r="USI206" s="285"/>
      <c r="USJ206" s="285"/>
      <c r="USK206" s="285"/>
      <c r="USL206" s="285"/>
      <c r="USM206" s="285"/>
      <c r="USN206" s="285"/>
      <c r="USO206" s="285"/>
      <c r="USP206" s="285"/>
      <c r="USQ206" s="285"/>
      <c r="USR206" s="285"/>
      <c r="USS206" s="285"/>
      <c r="UST206" s="285"/>
      <c r="USU206" s="285"/>
      <c r="USV206" s="285"/>
      <c r="USW206" s="285"/>
      <c r="USX206" s="285"/>
      <c r="USY206" s="285"/>
      <c r="USZ206" s="285"/>
      <c r="UTA206" s="285"/>
      <c r="UTB206" s="285"/>
      <c r="UTC206" s="285"/>
      <c r="UTD206" s="285"/>
      <c r="UTE206" s="285"/>
      <c r="UTF206" s="285"/>
      <c r="UTG206" s="285"/>
      <c r="UTH206" s="285"/>
      <c r="UTI206" s="285"/>
      <c r="UTJ206" s="285"/>
      <c r="UTK206" s="285"/>
      <c r="UTL206" s="285"/>
      <c r="UTM206" s="285"/>
      <c r="UTN206" s="285"/>
      <c r="UTO206" s="285"/>
      <c r="UTP206" s="285"/>
      <c r="UTQ206" s="285"/>
      <c r="UTR206" s="285"/>
      <c r="UTS206" s="285"/>
      <c r="UTT206" s="285"/>
      <c r="UTU206" s="285"/>
      <c r="UTV206" s="285"/>
      <c r="UTW206" s="285"/>
      <c r="UTX206" s="285"/>
      <c r="UTY206" s="285"/>
      <c r="UTZ206" s="285"/>
      <c r="UUA206" s="285"/>
      <c r="UUB206" s="285"/>
      <c r="UUC206" s="285"/>
      <c r="UUD206" s="285"/>
      <c r="UUE206" s="285"/>
      <c r="UUF206" s="285"/>
      <c r="UUG206" s="285"/>
      <c r="UUH206" s="285"/>
      <c r="UUI206" s="285"/>
      <c r="UUJ206" s="285"/>
      <c r="UUK206" s="285"/>
      <c r="UUL206" s="285"/>
      <c r="UUM206" s="285"/>
      <c r="UUN206" s="285"/>
      <c r="UUO206" s="285"/>
      <c r="UUP206" s="285"/>
      <c r="UUQ206" s="285"/>
      <c r="UUR206" s="285"/>
      <c r="UUS206" s="285"/>
      <c r="UUT206" s="285"/>
      <c r="UUU206" s="285"/>
      <c r="UUV206" s="285"/>
      <c r="UUW206" s="285"/>
      <c r="UUX206" s="285"/>
      <c r="UUY206" s="285"/>
      <c r="UUZ206" s="285"/>
      <c r="UVA206" s="285"/>
      <c r="UVB206" s="285"/>
      <c r="UVC206" s="285"/>
      <c r="UVD206" s="285"/>
      <c r="UVE206" s="285"/>
      <c r="UVF206" s="285"/>
      <c r="UVG206" s="285"/>
      <c r="UVH206" s="285"/>
      <c r="UVI206" s="285"/>
      <c r="UVJ206" s="285"/>
      <c r="UVK206" s="285"/>
      <c r="UVL206" s="285"/>
      <c r="UVM206" s="285"/>
      <c r="UVN206" s="285"/>
      <c r="UVO206" s="285"/>
      <c r="UVP206" s="285"/>
      <c r="UVQ206" s="285"/>
      <c r="UVR206" s="285"/>
      <c r="UVS206" s="285"/>
      <c r="UVT206" s="285"/>
      <c r="UVU206" s="285"/>
      <c r="UVV206" s="285"/>
      <c r="UVW206" s="285"/>
      <c r="UVX206" s="285"/>
      <c r="UVY206" s="285"/>
      <c r="UVZ206" s="285"/>
      <c r="UWA206" s="285"/>
      <c r="UWB206" s="285"/>
      <c r="UWC206" s="285"/>
      <c r="UWD206" s="285"/>
      <c r="UWE206" s="285"/>
      <c r="UWF206" s="285"/>
      <c r="UWG206" s="285"/>
      <c r="UWH206" s="285"/>
      <c r="UWI206" s="285"/>
      <c r="UWJ206" s="285"/>
      <c r="UWK206" s="285"/>
      <c r="UWL206" s="285"/>
      <c r="UWM206" s="285"/>
      <c r="UWN206" s="285"/>
      <c r="UWO206" s="285"/>
      <c r="UWP206" s="285"/>
      <c r="UWQ206" s="285"/>
      <c r="UWR206" s="285"/>
      <c r="UWS206" s="285"/>
      <c r="UWT206" s="285"/>
      <c r="UWU206" s="285"/>
      <c r="UWV206" s="285"/>
      <c r="UWW206" s="285"/>
      <c r="UWX206" s="285"/>
      <c r="UWY206" s="285"/>
      <c r="UWZ206" s="285"/>
      <c r="UXA206" s="285"/>
      <c r="UXB206" s="285"/>
      <c r="UXC206" s="285"/>
      <c r="UXD206" s="285"/>
      <c r="UXE206" s="285"/>
      <c r="UXF206" s="285"/>
      <c r="UXG206" s="285"/>
      <c r="UXH206" s="285"/>
      <c r="UXI206" s="285"/>
      <c r="UXJ206" s="285"/>
      <c r="UXK206" s="285"/>
      <c r="UXL206" s="285"/>
      <c r="UXM206" s="285"/>
      <c r="UXN206" s="285"/>
      <c r="UXO206" s="285"/>
      <c r="UXP206" s="285"/>
      <c r="UXQ206" s="285"/>
      <c r="UXR206" s="285"/>
      <c r="UXS206" s="285"/>
      <c r="UXT206" s="285"/>
      <c r="UXU206" s="285"/>
      <c r="UXV206" s="285"/>
      <c r="UXW206" s="285"/>
      <c r="UXX206" s="285"/>
      <c r="UXY206" s="285"/>
      <c r="UXZ206" s="285"/>
      <c r="UYA206" s="285"/>
      <c r="UYB206" s="285"/>
      <c r="UYC206" s="285"/>
      <c r="UYD206" s="285"/>
      <c r="UYE206" s="285"/>
      <c r="UYF206" s="285"/>
      <c r="UYG206" s="285"/>
      <c r="UYH206" s="285"/>
      <c r="UYI206" s="285"/>
      <c r="UYJ206" s="285"/>
      <c r="UYK206" s="285"/>
      <c r="UYL206" s="285"/>
      <c r="UYM206" s="285"/>
      <c r="UYN206" s="285"/>
      <c r="UYO206" s="285"/>
      <c r="UYP206" s="285"/>
      <c r="UYQ206" s="285"/>
      <c r="UYR206" s="285"/>
      <c r="UYS206" s="285"/>
      <c r="UYT206" s="285"/>
      <c r="UYU206" s="285"/>
      <c r="UYV206" s="285"/>
      <c r="UYW206" s="285"/>
      <c r="UYX206" s="285"/>
      <c r="UYY206" s="285"/>
      <c r="UYZ206" s="285"/>
      <c r="UZA206" s="285"/>
      <c r="UZB206" s="285"/>
      <c r="UZC206" s="285"/>
      <c r="UZD206" s="285"/>
      <c r="UZE206" s="285"/>
      <c r="UZF206" s="285"/>
      <c r="UZG206" s="285"/>
      <c r="UZH206" s="285"/>
      <c r="UZI206" s="285"/>
      <c r="UZJ206" s="285"/>
      <c r="UZK206" s="285"/>
      <c r="UZL206" s="285"/>
      <c r="UZM206" s="285"/>
      <c r="UZN206" s="285"/>
      <c r="UZO206" s="285"/>
      <c r="UZP206" s="285"/>
      <c r="UZQ206" s="285"/>
      <c r="UZR206" s="285"/>
      <c r="UZS206" s="285"/>
      <c r="UZT206" s="285"/>
      <c r="UZU206" s="285"/>
      <c r="UZV206" s="285"/>
      <c r="UZW206" s="285"/>
      <c r="UZX206" s="285"/>
      <c r="UZY206" s="285"/>
      <c r="UZZ206" s="285"/>
      <c r="VAA206" s="285"/>
      <c r="VAB206" s="285"/>
      <c r="VAC206" s="285"/>
      <c r="VAD206" s="285"/>
      <c r="VAE206" s="285"/>
      <c r="VAF206" s="285"/>
      <c r="VAG206" s="285"/>
      <c r="VAH206" s="285"/>
      <c r="VAI206" s="285"/>
      <c r="VAJ206" s="285"/>
      <c r="VAK206" s="285"/>
      <c r="VAL206" s="285"/>
      <c r="VAM206" s="285"/>
      <c r="VAN206" s="285"/>
      <c r="VAO206" s="285"/>
      <c r="VAP206" s="285"/>
      <c r="VAQ206" s="285"/>
      <c r="VAR206" s="285"/>
      <c r="VAS206" s="285"/>
      <c r="VAT206" s="285"/>
      <c r="VAU206" s="285"/>
      <c r="VAV206" s="285"/>
      <c r="VAW206" s="285"/>
      <c r="VAX206" s="285"/>
      <c r="VAY206" s="285"/>
      <c r="VAZ206" s="285"/>
      <c r="VBA206" s="285"/>
      <c r="VBB206" s="285"/>
      <c r="VBC206" s="285"/>
      <c r="VBD206" s="285"/>
      <c r="VBE206" s="285"/>
      <c r="VBF206" s="285"/>
      <c r="VBG206" s="285"/>
      <c r="VBH206" s="285"/>
      <c r="VBI206" s="285"/>
      <c r="VBJ206" s="285"/>
      <c r="VBK206" s="285"/>
      <c r="VBL206" s="285"/>
      <c r="VBM206" s="285"/>
      <c r="VBN206" s="285"/>
      <c r="VBO206" s="285"/>
      <c r="VBP206" s="285"/>
      <c r="VBQ206" s="285"/>
      <c r="VBR206" s="285"/>
      <c r="VBS206" s="285"/>
      <c r="VBT206" s="285"/>
      <c r="VBU206" s="285"/>
      <c r="VBV206" s="285"/>
      <c r="VBW206" s="285"/>
      <c r="VBX206" s="285"/>
      <c r="VBY206" s="285"/>
      <c r="VBZ206" s="285"/>
      <c r="VCA206" s="285"/>
      <c r="VCB206" s="285"/>
      <c r="VCC206" s="285"/>
      <c r="VCD206" s="285"/>
      <c r="VCE206" s="285"/>
      <c r="VCF206" s="285"/>
      <c r="VCG206" s="285"/>
      <c r="VCH206" s="285"/>
      <c r="VCI206" s="285"/>
      <c r="VCJ206" s="285"/>
      <c r="VCK206" s="285"/>
      <c r="VCL206" s="285"/>
      <c r="VCM206" s="285"/>
      <c r="VCN206" s="285"/>
      <c r="VCO206" s="285"/>
      <c r="VCP206" s="285"/>
      <c r="VCQ206" s="285"/>
      <c r="VCR206" s="285"/>
      <c r="VCS206" s="285"/>
      <c r="VCT206" s="285"/>
      <c r="VCU206" s="285"/>
      <c r="VCV206" s="285"/>
      <c r="VCW206" s="285"/>
      <c r="VCX206" s="285"/>
      <c r="VCY206" s="285"/>
      <c r="VCZ206" s="285"/>
      <c r="VDA206" s="285"/>
      <c r="VDB206" s="285"/>
      <c r="VDC206" s="285"/>
      <c r="VDD206" s="285"/>
      <c r="VDE206" s="285"/>
      <c r="VDF206" s="285"/>
      <c r="VDG206" s="285"/>
      <c r="VDH206" s="285"/>
      <c r="VDI206" s="285"/>
      <c r="VDJ206" s="285"/>
      <c r="VDK206" s="285"/>
      <c r="VDL206" s="285"/>
      <c r="VDM206" s="285"/>
      <c r="VDN206" s="285"/>
      <c r="VDO206" s="285"/>
      <c r="VDP206" s="285"/>
      <c r="VDQ206" s="285"/>
      <c r="VDR206" s="285"/>
      <c r="VDS206" s="285"/>
      <c r="VDT206" s="285"/>
      <c r="VDU206" s="285"/>
      <c r="VDV206" s="285"/>
      <c r="VDW206" s="285"/>
      <c r="VDX206" s="285"/>
      <c r="VDY206" s="285"/>
      <c r="VDZ206" s="285"/>
      <c r="VEA206" s="285"/>
      <c r="VEB206" s="285"/>
      <c r="VEC206" s="285"/>
      <c r="VED206" s="285"/>
      <c r="VEE206" s="285"/>
      <c r="VEF206" s="285"/>
      <c r="VEG206" s="285"/>
      <c r="VEH206" s="285"/>
      <c r="VEI206" s="285"/>
      <c r="VEJ206" s="285"/>
      <c r="VEK206" s="285"/>
      <c r="VEL206" s="285"/>
      <c r="VEM206" s="285"/>
      <c r="VEN206" s="285"/>
      <c r="VEO206" s="285"/>
      <c r="VEP206" s="285"/>
      <c r="VEQ206" s="285"/>
      <c r="VER206" s="285"/>
      <c r="VES206" s="285"/>
      <c r="VET206" s="285"/>
      <c r="VEU206" s="285"/>
      <c r="VEV206" s="285"/>
      <c r="VEW206" s="285"/>
      <c r="VEX206" s="285"/>
      <c r="VEY206" s="285"/>
      <c r="VEZ206" s="285"/>
      <c r="VFA206" s="285"/>
      <c r="VFB206" s="285"/>
      <c r="VFC206" s="285"/>
      <c r="VFD206" s="285"/>
      <c r="VFE206" s="285"/>
      <c r="VFF206" s="285"/>
      <c r="VFG206" s="285"/>
      <c r="VFH206" s="285"/>
      <c r="VFI206" s="285"/>
      <c r="VFJ206" s="285"/>
      <c r="VFK206" s="285"/>
      <c r="VFL206" s="285"/>
      <c r="VFM206" s="285"/>
      <c r="VFN206" s="285"/>
      <c r="VFO206" s="285"/>
      <c r="VFP206" s="285"/>
      <c r="VFQ206" s="285"/>
      <c r="VFR206" s="285"/>
      <c r="VFS206" s="285"/>
      <c r="VFT206" s="285"/>
      <c r="VFU206" s="285"/>
      <c r="VFV206" s="285"/>
      <c r="VFW206" s="285"/>
      <c r="VFX206" s="285"/>
      <c r="VFY206" s="285"/>
      <c r="VFZ206" s="285"/>
      <c r="VGA206" s="285"/>
      <c r="VGB206" s="285"/>
      <c r="VGC206" s="285"/>
      <c r="VGD206" s="285"/>
      <c r="VGE206" s="285"/>
      <c r="VGF206" s="285"/>
      <c r="VGG206" s="285"/>
      <c r="VGH206" s="285"/>
      <c r="VGI206" s="285"/>
      <c r="VGJ206" s="285"/>
      <c r="VGK206" s="285"/>
      <c r="VGL206" s="285"/>
      <c r="VGM206" s="285"/>
      <c r="VGN206" s="285"/>
      <c r="VGO206" s="285"/>
      <c r="VGP206" s="285"/>
      <c r="VGQ206" s="285"/>
      <c r="VGR206" s="285"/>
      <c r="VGS206" s="285"/>
      <c r="VGT206" s="285"/>
      <c r="VGU206" s="285"/>
      <c r="VGV206" s="285"/>
      <c r="VGW206" s="285"/>
      <c r="VGX206" s="285"/>
      <c r="VGY206" s="285"/>
      <c r="VGZ206" s="285"/>
      <c r="VHA206" s="285"/>
      <c r="VHB206" s="285"/>
      <c r="VHC206" s="285"/>
      <c r="VHD206" s="285"/>
      <c r="VHE206" s="285"/>
      <c r="VHF206" s="285"/>
      <c r="VHG206" s="285"/>
      <c r="VHH206" s="285"/>
      <c r="VHI206" s="285"/>
      <c r="VHJ206" s="285"/>
      <c r="VHK206" s="285"/>
      <c r="VHL206" s="285"/>
      <c r="VHM206" s="285"/>
      <c r="VHN206" s="285"/>
      <c r="VHO206" s="285"/>
      <c r="VHP206" s="285"/>
      <c r="VHQ206" s="285"/>
      <c r="VHR206" s="285"/>
      <c r="VHS206" s="285"/>
      <c r="VHT206" s="285"/>
      <c r="VHU206" s="285"/>
      <c r="VHV206" s="285"/>
      <c r="VHW206" s="285"/>
      <c r="VHX206" s="285"/>
      <c r="VHY206" s="285"/>
      <c r="VHZ206" s="285"/>
      <c r="VIA206" s="285"/>
      <c r="VIB206" s="285"/>
      <c r="VIC206" s="285"/>
      <c r="VID206" s="285"/>
      <c r="VIE206" s="285"/>
      <c r="VIF206" s="285"/>
      <c r="VIG206" s="285"/>
      <c r="VIH206" s="285"/>
      <c r="VII206" s="285"/>
      <c r="VIJ206" s="285"/>
      <c r="VIK206" s="285"/>
      <c r="VIL206" s="285"/>
      <c r="VIM206" s="285"/>
      <c r="VIN206" s="285"/>
      <c r="VIO206" s="285"/>
      <c r="VIP206" s="285"/>
      <c r="VIQ206" s="285"/>
      <c r="VIR206" s="285"/>
      <c r="VIS206" s="285"/>
      <c r="VIT206" s="285"/>
      <c r="VIU206" s="285"/>
      <c r="VIV206" s="285"/>
      <c r="VIW206" s="285"/>
      <c r="VIX206" s="285"/>
      <c r="VIY206" s="285"/>
      <c r="VIZ206" s="285"/>
      <c r="VJA206" s="285"/>
      <c r="VJB206" s="285"/>
      <c r="VJC206" s="285"/>
      <c r="VJD206" s="285"/>
      <c r="VJE206" s="285"/>
      <c r="VJF206" s="285"/>
      <c r="VJG206" s="285"/>
      <c r="VJH206" s="285"/>
      <c r="VJI206" s="285"/>
      <c r="VJJ206" s="285"/>
      <c r="VJK206" s="285"/>
      <c r="VJL206" s="285"/>
      <c r="VJM206" s="285"/>
      <c r="VJN206" s="285"/>
      <c r="VJO206" s="285"/>
      <c r="VJP206" s="285"/>
      <c r="VJQ206" s="285"/>
      <c r="VJR206" s="285"/>
      <c r="VJS206" s="285"/>
      <c r="VJT206" s="285"/>
      <c r="VJU206" s="285"/>
      <c r="VJV206" s="285"/>
      <c r="VJW206" s="285"/>
      <c r="VJX206" s="285"/>
      <c r="VJY206" s="285"/>
      <c r="VJZ206" s="285"/>
      <c r="VKA206" s="285"/>
      <c r="VKB206" s="285"/>
      <c r="VKC206" s="285"/>
      <c r="VKD206" s="285"/>
      <c r="VKE206" s="285"/>
      <c r="VKF206" s="285"/>
      <c r="VKG206" s="285"/>
      <c r="VKH206" s="285"/>
      <c r="VKI206" s="285"/>
      <c r="VKJ206" s="285"/>
      <c r="VKK206" s="285"/>
      <c r="VKL206" s="285"/>
      <c r="VKM206" s="285"/>
      <c r="VKN206" s="285"/>
      <c r="VKO206" s="285"/>
      <c r="VKP206" s="285"/>
      <c r="VKQ206" s="285"/>
      <c r="VKR206" s="285"/>
      <c r="VKS206" s="285"/>
      <c r="VKT206" s="285"/>
      <c r="VKU206" s="285"/>
      <c r="VKV206" s="285"/>
      <c r="VKW206" s="285"/>
      <c r="VKX206" s="285"/>
      <c r="VKY206" s="285"/>
      <c r="VKZ206" s="285"/>
      <c r="VLA206" s="285"/>
      <c r="VLB206" s="285"/>
      <c r="VLC206" s="285"/>
      <c r="VLD206" s="285"/>
      <c r="VLE206" s="285"/>
      <c r="VLF206" s="285"/>
      <c r="VLG206" s="285"/>
      <c r="VLH206" s="285"/>
      <c r="VLI206" s="285"/>
      <c r="VLJ206" s="285"/>
      <c r="VLK206" s="285"/>
      <c r="VLL206" s="285"/>
      <c r="VLM206" s="285"/>
      <c r="VLN206" s="285"/>
      <c r="VLO206" s="285"/>
      <c r="VLP206" s="285"/>
      <c r="VLQ206" s="285"/>
      <c r="VLR206" s="285"/>
      <c r="VLS206" s="285"/>
      <c r="VLT206" s="285"/>
      <c r="VLU206" s="285"/>
      <c r="VLV206" s="285"/>
      <c r="VLW206" s="285"/>
      <c r="VLX206" s="285"/>
      <c r="VLY206" s="285"/>
      <c r="VLZ206" s="285"/>
      <c r="VMA206" s="285"/>
      <c r="VMB206" s="285"/>
      <c r="VMC206" s="285"/>
      <c r="VMD206" s="285"/>
      <c r="VME206" s="285"/>
      <c r="VMF206" s="285"/>
      <c r="VMG206" s="285"/>
      <c r="VMH206" s="285"/>
      <c r="VMI206" s="285"/>
      <c r="VMJ206" s="285"/>
      <c r="VMK206" s="285"/>
      <c r="VML206" s="285"/>
      <c r="VMM206" s="285"/>
      <c r="VMN206" s="285"/>
      <c r="VMO206" s="285"/>
      <c r="VMP206" s="285"/>
      <c r="VMQ206" s="285"/>
      <c r="VMR206" s="285"/>
      <c r="VMS206" s="285"/>
      <c r="VMT206" s="285"/>
      <c r="VMU206" s="285"/>
      <c r="VMV206" s="285"/>
      <c r="VMW206" s="285"/>
      <c r="VMX206" s="285"/>
      <c r="VMY206" s="285"/>
      <c r="VMZ206" s="285"/>
      <c r="VNA206" s="285"/>
      <c r="VNB206" s="285"/>
      <c r="VNC206" s="285"/>
      <c r="VND206" s="285"/>
      <c r="VNE206" s="285"/>
      <c r="VNF206" s="285"/>
      <c r="VNG206" s="285"/>
      <c r="VNH206" s="285"/>
      <c r="VNI206" s="285"/>
      <c r="VNJ206" s="285"/>
      <c r="VNK206" s="285"/>
      <c r="VNL206" s="285"/>
      <c r="VNM206" s="285"/>
      <c r="VNN206" s="285"/>
      <c r="VNO206" s="285"/>
      <c r="VNP206" s="285"/>
      <c r="VNQ206" s="285"/>
      <c r="VNR206" s="285"/>
      <c r="VNS206" s="285"/>
      <c r="VNT206" s="285"/>
      <c r="VNU206" s="285"/>
      <c r="VNV206" s="285"/>
      <c r="VNW206" s="285"/>
      <c r="VNX206" s="285"/>
      <c r="VNY206" s="285"/>
      <c r="VNZ206" s="285"/>
      <c r="VOA206" s="285"/>
      <c r="VOB206" s="285"/>
      <c r="VOC206" s="285"/>
      <c r="VOD206" s="285"/>
      <c r="VOE206" s="285"/>
      <c r="VOF206" s="285"/>
      <c r="VOG206" s="285"/>
      <c r="VOH206" s="285"/>
      <c r="VOI206" s="285"/>
      <c r="VOJ206" s="285"/>
      <c r="VOK206" s="285"/>
      <c r="VOL206" s="285"/>
      <c r="VOM206" s="285"/>
      <c r="VON206" s="285"/>
      <c r="VOO206" s="285"/>
      <c r="VOP206" s="285"/>
      <c r="VOQ206" s="285"/>
      <c r="VOR206" s="285"/>
      <c r="VOS206" s="285"/>
      <c r="VOT206" s="285"/>
      <c r="VOU206" s="285"/>
      <c r="VOV206" s="285"/>
      <c r="VOW206" s="285"/>
      <c r="VOX206" s="285"/>
      <c r="VOY206" s="285"/>
      <c r="VOZ206" s="285"/>
      <c r="VPA206" s="285"/>
      <c r="VPB206" s="285"/>
      <c r="VPC206" s="285"/>
      <c r="VPD206" s="285"/>
      <c r="VPE206" s="285"/>
      <c r="VPF206" s="285"/>
      <c r="VPG206" s="285"/>
      <c r="VPH206" s="285"/>
      <c r="VPI206" s="285"/>
      <c r="VPJ206" s="285"/>
      <c r="VPK206" s="285"/>
      <c r="VPL206" s="285"/>
      <c r="VPM206" s="285"/>
      <c r="VPN206" s="285"/>
      <c r="VPO206" s="285"/>
      <c r="VPP206" s="285"/>
      <c r="VPQ206" s="285"/>
      <c r="VPR206" s="285"/>
      <c r="VPS206" s="285"/>
      <c r="VPT206" s="285"/>
      <c r="VPU206" s="285"/>
      <c r="VPV206" s="285"/>
      <c r="VPW206" s="285"/>
      <c r="VPX206" s="285"/>
      <c r="VPY206" s="285"/>
      <c r="VPZ206" s="285"/>
      <c r="VQA206" s="285"/>
      <c r="VQB206" s="285"/>
      <c r="VQC206" s="285"/>
      <c r="VQD206" s="285"/>
      <c r="VQE206" s="285"/>
      <c r="VQF206" s="285"/>
      <c r="VQG206" s="285"/>
      <c r="VQH206" s="285"/>
      <c r="VQI206" s="285"/>
      <c r="VQJ206" s="285"/>
      <c r="VQK206" s="285"/>
      <c r="VQL206" s="285"/>
      <c r="VQM206" s="285"/>
      <c r="VQN206" s="285"/>
      <c r="VQO206" s="285"/>
      <c r="VQP206" s="285"/>
      <c r="VQQ206" s="285"/>
      <c r="VQR206" s="285"/>
      <c r="VQS206" s="285"/>
      <c r="VQT206" s="285"/>
      <c r="VQU206" s="285"/>
      <c r="VQV206" s="285"/>
      <c r="VQW206" s="285"/>
      <c r="VQX206" s="285"/>
      <c r="VQY206" s="285"/>
      <c r="VQZ206" s="285"/>
      <c r="VRA206" s="285"/>
      <c r="VRB206" s="285"/>
      <c r="VRC206" s="285"/>
      <c r="VRD206" s="285"/>
      <c r="VRE206" s="285"/>
      <c r="VRF206" s="285"/>
      <c r="VRG206" s="285"/>
      <c r="VRH206" s="285"/>
      <c r="VRI206" s="285"/>
      <c r="VRJ206" s="285"/>
      <c r="VRK206" s="285"/>
      <c r="VRL206" s="285"/>
      <c r="VRM206" s="285"/>
      <c r="VRN206" s="285"/>
      <c r="VRO206" s="285"/>
      <c r="VRP206" s="285"/>
      <c r="VRQ206" s="285"/>
      <c r="VRR206" s="285"/>
      <c r="VRS206" s="285"/>
      <c r="VRT206" s="285"/>
      <c r="VRU206" s="285"/>
      <c r="VRV206" s="285"/>
      <c r="VRW206" s="285"/>
      <c r="VRX206" s="285"/>
      <c r="VRY206" s="285"/>
      <c r="VRZ206" s="285"/>
      <c r="VSA206" s="285"/>
      <c r="VSB206" s="285"/>
      <c r="VSC206" s="285"/>
      <c r="VSD206" s="285"/>
      <c r="VSE206" s="285"/>
      <c r="VSF206" s="285"/>
      <c r="VSG206" s="285"/>
      <c r="VSH206" s="285"/>
      <c r="VSI206" s="285"/>
      <c r="VSJ206" s="285"/>
      <c r="VSK206" s="285"/>
      <c r="VSL206" s="285"/>
      <c r="VSM206" s="285"/>
      <c r="VSN206" s="285"/>
      <c r="VSO206" s="285"/>
      <c r="VSP206" s="285"/>
      <c r="VSQ206" s="285"/>
      <c r="VSR206" s="285"/>
      <c r="VSS206" s="285"/>
      <c r="VST206" s="285"/>
      <c r="VSU206" s="285"/>
      <c r="VSV206" s="285"/>
      <c r="VSW206" s="285"/>
      <c r="VSX206" s="285"/>
      <c r="VSY206" s="285"/>
      <c r="VSZ206" s="285"/>
      <c r="VTA206" s="285"/>
      <c r="VTB206" s="285"/>
      <c r="VTC206" s="285"/>
      <c r="VTD206" s="285"/>
      <c r="VTE206" s="285"/>
      <c r="VTF206" s="285"/>
      <c r="VTG206" s="285"/>
      <c r="VTH206" s="285"/>
      <c r="VTI206" s="285"/>
      <c r="VTJ206" s="285"/>
      <c r="VTK206" s="285"/>
      <c r="VTL206" s="285"/>
      <c r="VTM206" s="285"/>
      <c r="VTN206" s="285"/>
      <c r="VTO206" s="285"/>
      <c r="VTP206" s="285"/>
      <c r="VTQ206" s="285"/>
      <c r="VTR206" s="285"/>
      <c r="VTS206" s="285"/>
      <c r="VTT206" s="285"/>
      <c r="VTU206" s="285"/>
      <c r="VTV206" s="285"/>
      <c r="VTW206" s="285"/>
      <c r="VTX206" s="285"/>
      <c r="VTY206" s="285"/>
      <c r="VTZ206" s="285"/>
      <c r="VUA206" s="285"/>
      <c r="VUB206" s="285"/>
      <c r="VUC206" s="285"/>
      <c r="VUD206" s="285"/>
      <c r="VUE206" s="285"/>
      <c r="VUF206" s="285"/>
      <c r="VUG206" s="285"/>
      <c r="VUH206" s="285"/>
      <c r="VUI206" s="285"/>
      <c r="VUJ206" s="285"/>
      <c r="VUK206" s="285"/>
      <c r="VUL206" s="285"/>
      <c r="VUM206" s="285"/>
      <c r="VUN206" s="285"/>
      <c r="VUO206" s="285"/>
      <c r="VUP206" s="285"/>
      <c r="VUQ206" s="285"/>
      <c r="VUR206" s="285"/>
      <c r="VUS206" s="285"/>
      <c r="VUT206" s="285"/>
      <c r="VUU206" s="285"/>
      <c r="VUV206" s="285"/>
      <c r="VUW206" s="285"/>
      <c r="VUX206" s="285"/>
      <c r="VUY206" s="285"/>
      <c r="VUZ206" s="285"/>
      <c r="VVA206" s="285"/>
      <c r="VVB206" s="285"/>
      <c r="VVC206" s="285"/>
      <c r="VVD206" s="285"/>
      <c r="VVE206" s="285"/>
      <c r="VVF206" s="285"/>
      <c r="VVG206" s="285"/>
      <c r="VVH206" s="285"/>
      <c r="VVI206" s="285"/>
      <c r="VVJ206" s="285"/>
      <c r="VVK206" s="285"/>
      <c r="VVL206" s="285"/>
      <c r="VVM206" s="285"/>
      <c r="VVN206" s="285"/>
      <c r="VVO206" s="285"/>
      <c r="VVP206" s="285"/>
      <c r="VVQ206" s="285"/>
      <c r="VVR206" s="285"/>
      <c r="VVS206" s="285"/>
      <c r="VVT206" s="285"/>
      <c r="VVU206" s="285"/>
      <c r="VVV206" s="285"/>
      <c r="VVW206" s="285"/>
      <c r="VVX206" s="285"/>
      <c r="VVY206" s="285"/>
      <c r="VVZ206" s="285"/>
      <c r="VWA206" s="285"/>
      <c r="VWB206" s="285"/>
      <c r="VWC206" s="285"/>
      <c r="VWD206" s="285"/>
      <c r="VWE206" s="285"/>
      <c r="VWF206" s="285"/>
      <c r="VWG206" s="285"/>
      <c r="VWH206" s="285"/>
      <c r="VWI206" s="285"/>
      <c r="VWJ206" s="285"/>
      <c r="VWK206" s="285"/>
      <c r="VWL206" s="285"/>
      <c r="VWM206" s="285"/>
      <c r="VWN206" s="285"/>
      <c r="VWO206" s="285"/>
      <c r="VWP206" s="285"/>
      <c r="VWQ206" s="285"/>
      <c r="VWR206" s="285"/>
      <c r="VWS206" s="285"/>
      <c r="VWT206" s="285"/>
      <c r="VWU206" s="285"/>
      <c r="VWV206" s="285"/>
      <c r="VWW206" s="285"/>
      <c r="VWX206" s="285"/>
      <c r="VWY206" s="285"/>
      <c r="VWZ206" s="285"/>
      <c r="VXA206" s="285"/>
      <c r="VXB206" s="285"/>
      <c r="VXC206" s="285"/>
      <c r="VXD206" s="285"/>
      <c r="VXE206" s="285"/>
      <c r="VXF206" s="285"/>
      <c r="VXG206" s="285"/>
      <c r="VXH206" s="285"/>
      <c r="VXI206" s="285"/>
      <c r="VXJ206" s="285"/>
      <c r="VXK206" s="285"/>
      <c r="VXL206" s="285"/>
      <c r="VXM206" s="285"/>
      <c r="VXN206" s="285"/>
      <c r="VXO206" s="285"/>
      <c r="VXP206" s="285"/>
      <c r="VXQ206" s="285"/>
      <c r="VXR206" s="285"/>
      <c r="VXS206" s="285"/>
      <c r="VXT206" s="285"/>
      <c r="VXU206" s="285"/>
      <c r="VXV206" s="285"/>
      <c r="VXW206" s="285"/>
      <c r="VXX206" s="285"/>
      <c r="VXY206" s="285"/>
      <c r="VXZ206" s="285"/>
      <c r="VYA206" s="285"/>
      <c r="VYB206" s="285"/>
      <c r="VYC206" s="285"/>
      <c r="VYD206" s="285"/>
      <c r="VYE206" s="285"/>
      <c r="VYF206" s="285"/>
      <c r="VYG206" s="285"/>
      <c r="VYH206" s="285"/>
      <c r="VYI206" s="285"/>
      <c r="VYJ206" s="285"/>
      <c r="VYK206" s="285"/>
      <c r="VYL206" s="285"/>
      <c r="VYM206" s="285"/>
      <c r="VYN206" s="285"/>
      <c r="VYO206" s="285"/>
      <c r="VYP206" s="285"/>
      <c r="VYQ206" s="285"/>
      <c r="VYR206" s="285"/>
      <c r="VYS206" s="285"/>
      <c r="VYT206" s="285"/>
      <c r="VYU206" s="285"/>
      <c r="VYV206" s="285"/>
      <c r="VYW206" s="285"/>
      <c r="VYX206" s="285"/>
      <c r="VYY206" s="285"/>
      <c r="VYZ206" s="285"/>
      <c r="VZA206" s="285"/>
      <c r="VZB206" s="285"/>
      <c r="VZC206" s="285"/>
      <c r="VZD206" s="285"/>
      <c r="VZE206" s="285"/>
      <c r="VZF206" s="285"/>
      <c r="VZG206" s="285"/>
      <c r="VZH206" s="285"/>
      <c r="VZI206" s="285"/>
      <c r="VZJ206" s="285"/>
      <c r="VZK206" s="285"/>
      <c r="VZL206" s="285"/>
      <c r="VZM206" s="285"/>
      <c r="VZN206" s="285"/>
      <c r="VZO206" s="285"/>
      <c r="VZP206" s="285"/>
      <c r="VZQ206" s="285"/>
      <c r="VZR206" s="285"/>
      <c r="VZS206" s="285"/>
      <c r="VZT206" s="285"/>
      <c r="VZU206" s="285"/>
      <c r="VZV206" s="285"/>
      <c r="VZW206" s="285"/>
      <c r="VZX206" s="285"/>
      <c r="VZY206" s="285"/>
      <c r="VZZ206" s="285"/>
      <c r="WAA206" s="285"/>
      <c r="WAB206" s="285"/>
      <c r="WAC206" s="285"/>
      <c r="WAD206" s="285"/>
      <c r="WAE206" s="285"/>
      <c r="WAF206" s="285"/>
      <c r="WAG206" s="285"/>
      <c r="WAH206" s="285"/>
      <c r="WAI206" s="285"/>
      <c r="WAJ206" s="285"/>
      <c r="WAK206" s="285"/>
      <c r="WAL206" s="285"/>
      <c r="WAM206" s="285"/>
      <c r="WAN206" s="285"/>
      <c r="WAO206" s="285"/>
      <c r="WAP206" s="285"/>
      <c r="WAQ206" s="285"/>
      <c r="WAR206" s="285"/>
      <c r="WAS206" s="285"/>
      <c r="WAT206" s="285"/>
      <c r="WAU206" s="285"/>
      <c r="WAV206" s="285"/>
      <c r="WAW206" s="285"/>
      <c r="WAX206" s="285"/>
      <c r="WAY206" s="285"/>
      <c r="WAZ206" s="285"/>
      <c r="WBA206" s="285"/>
      <c r="WBB206" s="285"/>
      <c r="WBC206" s="285"/>
      <c r="WBD206" s="285"/>
      <c r="WBE206" s="285"/>
      <c r="WBF206" s="285"/>
      <c r="WBG206" s="285"/>
      <c r="WBH206" s="285"/>
      <c r="WBI206" s="285"/>
      <c r="WBJ206" s="285"/>
      <c r="WBK206" s="285"/>
      <c r="WBL206" s="285"/>
      <c r="WBM206" s="285"/>
      <c r="WBN206" s="285"/>
      <c r="WBO206" s="285"/>
      <c r="WBP206" s="285"/>
      <c r="WBQ206" s="285"/>
      <c r="WBR206" s="285"/>
      <c r="WBS206" s="285"/>
      <c r="WBT206" s="285"/>
      <c r="WBU206" s="285"/>
      <c r="WBV206" s="285"/>
      <c r="WBW206" s="285"/>
      <c r="WBX206" s="285"/>
      <c r="WBY206" s="285"/>
      <c r="WBZ206" s="285"/>
      <c r="WCA206" s="285"/>
      <c r="WCB206" s="285"/>
      <c r="WCC206" s="285"/>
      <c r="WCD206" s="285"/>
      <c r="WCE206" s="285"/>
      <c r="WCF206" s="285"/>
      <c r="WCG206" s="285"/>
      <c r="WCH206" s="285"/>
      <c r="WCI206" s="285"/>
      <c r="WCJ206" s="285"/>
      <c r="WCK206" s="285"/>
      <c r="WCL206" s="285"/>
      <c r="WCM206" s="285"/>
      <c r="WCN206" s="285"/>
      <c r="WCO206" s="285"/>
      <c r="WCP206" s="285"/>
      <c r="WCQ206" s="285"/>
      <c r="WCR206" s="285"/>
      <c r="WCS206" s="285"/>
      <c r="WCT206" s="285"/>
      <c r="WCU206" s="285"/>
      <c r="WCV206" s="285"/>
      <c r="WCW206" s="285"/>
      <c r="WCX206" s="285"/>
      <c r="WCY206" s="285"/>
      <c r="WCZ206" s="285"/>
      <c r="WDA206" s="285"/>
      <c r="WDB206" s="285"/>
      <c r="WDC206" s="285"/>
      <c r="WDD206" s="285"/>
      <c r="WDE206" s="285"/>
      <c r="WDF206" s="285"/>
      <c r="WDG206" s="285"/>
      <c r="WDH206" s="285"/>
      <c r="WDI206" s="285"/>
      <c r="WDJ206" s="285"/>
      <c r="WDK206" s="285"/>
      <c r="WDL206" s="285"/>
      <c r="WDM206" s="285"/>
      <c r="WDN206" s="285"/>
      <c r="WDO206" s="285"/>
      <c r="WDP206" s="285"/>
      <c r="WDQ206" s="285"/>
      <c r="WDR206" s="285"/>
      <c r="WDS206" s="285"/>
      <c r="WDT206" s="285"/>
      <c r="WDU206" s="285"/>
      <c r="WDV206" s="285"/>
      <c r="WDW206" s="285"/>
      <c r="WDX206" s="285"/>
      <c r="WDY206" s="285"/>
      <c r="WDZ206" s="285"/>
      <c r="WEA206" s="285"/>
      <c r="WEB206" s="285"/>
      <c r="WEC206" s="285"/>
      <c r="WED206" s="285"/>
      <c r="WEE206" s="285"/>
      <c r="WEF206" s="285"/>
      <c r="WEG206" s="285"/>
      <c r="WEH206" s="285"/>
      <c r="WEI206" s="285"/>
      <c r="WEJ206" s="285"/>
      <c r="WEK206" s="285"/>
      <c r="WEL206" s="285"/>
      <c r="WEM206" s="285"/>
      <c r="WEN206" s="285"/>
      <c r="WEO206" s="285"/>
      <c r="WEP206" s="285"/>
      <c r="WEQ206" s="285"/>
      <c r="WER206" s="285"/>
      <c r="WES206" s="285"/>
      <c r="WET206" s="285"/>
      <c r="WEU206" s="285"/>
      <c r="WEV206" s="285"/>
      <c r="WEW206" s="285"/>
      <c r="WEX206" s="285"/>
      <c r="WEY206" s="285"/>
      <c r="WEZ206" s="285"/>
      <c r="WFA206" s="285"/>
      <c r="WFB206" s="285"/>
      <c r="WFC206" s="285"/>
      <c r="WFD206" s="285"/>
      <c r="WFE206" s="285"/>
      <c r="WFF206" s="285"/>
      <c r="WFG206" s="285"/>
      <c r="WFH206" s="285"/>
      <c r="WFI206" s="285"/>
      <c r="WFJ206" s="285"/>
      <c r="WFK206" s="285"/>
      <c r="WFL206" s="285"/>
      <c r="WFM206" s="285"/>
      <c r="WFN206" s="285"/>
      <c r="WFO206" s="285"/>
      <c r="WFP206" s="285"/>
      <c r="WFQ206" s="285"/>
      <c r="WFR206" s="285"/>
      <c r="WFS206" s="285"/>
      <c r="WFT206" s="285"/>
      <c r="WFU206" s="285"/>
      <c r="WFV206" s="285"/>
      <c r="WFW206" s="285"/>
      <c r="WFX206" s="285"/>
      <c r="WFY206" s="285"/>
      <c r="WFZ206" s="285"/>
      <c r="WGA206" s="285"/>
      <c r="WGB206" s="285"/>
      <c r="WGC206" s="285"/>
      <c r="WGD206" s="285"/>
      <c r="WGE206" s="285"/>
      <c r="WGF206" s="285"/>
      <c r="WGG206" s="285"/>
      <c r="WGH206" s="285"/>
      <c r="WGI206" s="285"/>
      <c r="WGJ206" s="285"/>
      <c r="WGK206" s="285"/>
      <c r="WGL206" s="285"/>
      <c r="WGM206" s="285"/>
      <c r="WGN206" s="285"/>
      <c r="WGO206" s="285"/>
      <c r="WGP206" s="285"/>
      <c r="WGQ206" s="285"/>
      <c r="WGR206" s="285"/>
      <c r="WGS206" s="285"/>
      <c r="WGT206" s="285"/>
      <c r="WGU206" s="285"/>
      <c r="WGV206" s="285"/>
      <c r="WGW206" s="285"/>
      <c r="WGX206" s="285"/>
      <c r="WGY206" s="285"/>
      <c r="WGZ206" s="285"/>
      <c r="WHA206" s="285"/>
      <c r="WHB206" s="285"/>
      <c r="WHC206" s="285"/>
      <c r="WHD206" s="285"/>
      <c r="WHE206" s="285"/>
      <c r="WHF206" s="285"/>
      <c r="WHG206" s="285"/>
      <c r="WHH206" s="285"/>
      <c r="WHI206" s="285"/>
      <c r="WHJ206" s="285"/>
      <c r="WHK206" s="285"/>
      <c r="WHL206" s="285"/>
      <c r="WHM206" s="285"/>
      <c r="WHN206" s="285"/>
      <c r="WHO206" s="285"/>
      <c r="WHP206" s="285"/>
      <c r="WHQ206" s="285"/>
      <c r="WHR206" s="285"/>
      <c r="WHS206" s="285"/>
      <c r="WHT206" s="285"/>
      <c r="WHU206" s="285"/>
      <c r="WHV206" s="285"/>
      <c r="WHW206" s="285"/>
      <c r="WHX206" s="285"/>
      <c r="WHY206" s="285"/>
      <c r="WHZ206" s="285"/>
      <c r="WIA206" s="285"/>
      <c r="WIB206" s="285"/>
      <c r="WIC206" s="285"/>
      <c r="WID206" s="285"/>
      <c r="WIE206" s="285"/>
      <c r="WIF206" s="285"/>
      <c r="WIG206" s="285"/>
      <c r="WIH206" s="285"/>
      <c r="WII206" s="285"/>
      <c r="WIJ206" s="285"/>
      <c r="WIK206" s="285"/>
      <c r="WIL206" s="285"/>
      <c r="WIM206" s="285"/>
      <c r="WIN206" s="285"/>
      <c r="WIO206" s="285"/>
      <c r="WIP206" s="285"/>
      <c r="WIQ206" s="285"/>
      <c r="WIR206" s="285"/>
      <c r="WIS206" s="285"/>
      <c r="WIT206" s="285"/>
      <c r="WIU206" s="285"/>
      <c r="WIV206" s="285"/>
      <c r="WIW206" s="285"/>
      <c r="WIX206" s="285"/>
      <c r="WIY206" s="285"/>
      <c r="WIZ206" s="285"/>
      <c r="WJA206" s="285"/>
      <c r="WJB206" s="285"/>
      <c r="WJC206" s="285"/>
      <c r="WJD206" s="285"/>
      <c r="WJE206" s="285"/>
      <c r="WJF206" s="285"/>
      <c r="WJG206" s="285"/>
      <c r="WJH206" s="285"/>
      <c r="WJI206" s="285"/>
      <c r="WJJ206" s="285"/>
      <c r="WJK206" s="285"/>
      <c r="WJL206" s="285"/>
      <c r="WJM206" s="285"/>
      <c r="WJN206" s="285"/>
      <c r="WJO206" s="285"/>
      <c r="WJP206" s="285"/>
      <c r="WJQ206" s="285"/>
      <c r="WJR206" s="285"/>
      <c r="WJS206" s="285"/>
      <c r="WJT206" s="285"/>
      <c r="WJU206" s="285"/>
      <c r="WJV206" s="285"/>
      <c r="WJW206" s="285"/>
      <c r="WJX206" s="285"/>
      <c r="WJY206" s="285"/>
      <c r="WJZ206" s="285"/>
      <c r="WKA206" s="285"/>
      <c r="WKB206" s="285"/>
      <c r="WKC206" s="285"/>
      <c r="WKD206" s="285"/>
      <c r="WKE206" s="285"/>
      <c r="WKF206" s="285"/>
      <c r="WKG206" s="285"/>
      <c r="WKH206" s="285"/>
      <c r="WKI206" s="285"/>
      <c r="WKJ206" s="285"/>
      <c r="WKK206" s="285"/>
      <c r="WKL206" s="285"/>
      <c r="WKM206" s="285"/>
      <c r="WKN206" s="285"/>
      <c r="WKO206" s="285"/>
      <c r="WKP206" s="285"/>
      <c r="WKQ206" s="285"/>
      <c r="WKR206" s="285"/>
      <c r="WKS206" s="285"/>
      <c r="WKT206" s="285"/>
      <c r="WKU206" s="285"/>
      <c r="WKV206" s="285"/>
      <c r="WKW206" s="285"/>
      <c r="WKX206" s="285"/>
      <c r="WKY206" s="285"/>
      <c r="WKZ206" s="285"/>
      <c r="WLA206" s="285"/>
      <c r="WLB206" s="285"/>
      <c r="WLC206" s="285"/>
      <c r="WLD206" s="285"/>
      <c r="WLE206" s="285"/>
      <c r="WLF206" s="285"/>
      <c r="WLG206" s="285"/>
      <c r="WLH206" s="285"/>
      <c r="WLI206" s="285"/>
      <c r="WLJ206" s="285"/>
      <c r="WLK206" s="285"/>
      <c r="WLL206" s="285"/>
      <c r="WLM206" s="285"/>
      <c r="WLN206" s="285"/>
      <c r="WLO206" s="285"/>
      <c r="WLP206" s="285"/>
      <c r="WLQ206" s="285"/>
      <c r="WLR206" s="285"/>
      <c r="WLS206" s="285"/>
      <c r="WLT206" s="285"/>
      <c r="WLU206" s="285"/>
      <c r="WLV206" s="285"/>
      <c r="WLW206" s="285"/>
      <c r="WLX206" s="285"/>
      <c r="WLY206" s="285"/>
      <c r="WLZ206" s="285"/>
      <c r="WMA206" s="285"/>
      <c r="WMB206" s="285"/>
      <c r="WMC206" s="285"/>
      <c r="WMD206" s="285"/>
      <c r="WME206" s="285"/>
      <c r="WMF206" s="285"/>
      <c r="WMG206" s="285"/>
      <c r="WMH206" s="285"/>
      <c r="WMI206" s="285"/>
      <c r="WMJ206" s="285"/>
      <c r="WMK206" s="285"/>
      <c r="WML206" s="285"/>
      <c r="WMM206" s="285"/>
      <c r="WMN206" s="285"/>
      <c r="WMO206" s="285"/>
      <c r="WMP206" s="285"/>
      <c r="WMQ206" s="285"/>
      <c r="WMR206" s="285"/>
      <c r="WMS206" s="285"/>
      <c r="WMT206" s="285"/>
      <c r="WMU206" s="285"/>
      <c r="WMV206" s="285"/>
      <c r="WMW206" s="285"/>
      <c r="WMX206" s="285"/>
      <c r="WMY206" s="285"/>
      <c r="WMZ206" s="285"/>
      <c r="WNA206" s="285"/>
      <c r="WNB206" s="285"/>
      <c r="WNC206" s="285"/>
      <c r="WND206" s="285"/>
      <c r="WNE206" s="285"/>
      <c r="WNF206" s="285"/>
      <c r="WNG206" s="285"/>
      <c r="WNH206" s="285"/>
      <c r="WNI206" s="285"/>
      <c r="WNJ206" s="285"/>
      <c r="WNK206" s="285"/>
      <c r="WNL206" s="285"/>
      <c r="WNM206" s="285"/>
      <c r="WNN206" s="285"/>
      <c r="WNO206" s="285"/>
      <c r="WNP206" s="285"/>
      <c r="WNQ206" s="285"/>
      <c r="WNR206" s="285"/>
      <c r="WNS206" s="285"/>
      <c r="WNT206" s="285"/>
      <c r="WNU206" s="285"/>
      <c r="WNV206" s="285"/>
      <c r="WNW206" s="285"/>
      <c r="WNX206" s="285"/>
      <c r="WNY206" s="285"/>
      <c r="WNZ206" s="285"/>
      <c r="WOA206" s="285"/>
      <c r="WOB206" s="285"/>
      <c r="WOC206" s="285"/>
      <c r="WOD206" s="285"/>
      <c r="WOE206" s="285"/>
      <c r="WOF206" s="285"/>
      <c r="WOG206" s="285"/>
      <c r="WOH206" s="285"/>
      <c r="WOI206" s="285"/>
      <c r="WOJ206" s="285"/>
      <c r="WOK206" s="285"/>
      <c r="WOL206" s="285"/>
      <c r="WOM206" s="285"/>
      <c r="WON206" s="285"/>
      <c r="WOO206" s="285"/>
      <c r="WOP206" s="285"/>
      <c r="WOQ206" s="285"/>
      <c r="WOR206" s="285"/>
      <c r="WOS206" s="285"/>
      <c r="WOT206" s="285"/>
      <c r="WOU206" s="285"/>
      <c r="WOV206" s="285"/>
      <c r="WOW206" s="285"/>
      <c r="WOX206" s="285"/>
      <c r="WOY206" s="285"/>
      <c r="WOZ206" s="285"/>
      <c r="WPA206" s="285"/>
      <c r="WPB206" s="285"/>
      <c r="WPC206" s="285"/>
      <c r="WPD206" s="285"/>
      <c r="WPE206" s="285"/>
      <c r="WPF206" s="285"/>
      <c r="WPG206" s="285"/>
      <c r="WPH206" s="285"/>
      <c r="WPI206" s="285"/>
      <c r="WPJ206" s="285"/>
      <c r="WPK206" s="285"/>
      <c r="WPL206" s="285"/>
      <c r="WPM206" s="285"/>
      <c r="WPN206" s="285"/>
      <c r="WPO206" s="285"/>
      <c r="WPP206" s="285"/>
      <c r="WPQ206" s="285"/>
      <c r="WPR206" s="285"/>
      <c r="WPS206" s="285"/>
      <c r="WPT206" s="285"/>
      <c r="WPU206" s="285"/>
      <c r="WPV206" s="285"/>
      <c r="WPW206" s="285"/>
      <c r="WPX206" s="285"/>
      <c r="WPY206" s="285"/>
      <c r="WPZ206" s="285"/>
      <c r="WQA206" s="285"/>
      <c r="WQB206" s="285"/>
      <c r="WQC206" s="285"/>
      <c r="WQD206" s="285"/>
      <c r="WQE206" s="285"/>
      <c r="WQF206" s="285"/>
      <c r="WQG206" s="285"/>
      <c r="WQH206" s="285"/>
      <c r="WQI206" s="285"/>
      <c r="WQJ206" s="285"/>
      <c r="WQK206" s="285"/>
      <c r="WQL206" s="285"/>
      <c r="WQM206" s="285"/>
      <c r="WQN206" s="285"/>
      <c r="WQO206" s="285"/>
      <c r="WQP206" s="285"/>
      <c r="WQQ206" s="285"/>
      <c r="WQR206" s="285"/>
      <c r="WQS206" s="285"/>
      <c r="WQT206" s="285"/>
      <c r="WQU206" s="285"/>
      <c r="WQV206" s="285"/>
      <c r="WQW206" s="285"/>
      <c r="WQX206" s="285"/>
      <c r="WQY206" s="285"/>
      <c r="WQZ206" s="285"/>
      <c r="WRA206" s="285"/>
      <c r="WRB206" s="285"/>
      <c r="WRC206" s="285"/>
      <c r="WRD206" s="285"/>
      <c r="WRE206" s="285"/>
      <c r="WRF206" s="285"/>
      <c r="WRG206" s="285"/>
      <c r="WRH206" s="285"/>
      <c r="WRI206" s="285"/>
      <c r="WRJ206" s="285"/>
      <c r="WRK206" s="285"/>
      <c r="WRL206" s="285"/>
      <c r="WRM206" s="285"/>
      <c r="WRN206" s="285"/>
      <c r="WRO206" s="285"/>
      <c r="WRP206" s="285"/>
      <c r="WRQ206" s="285"/>
      <c r="WRR206" s="285"/>
      <c r="WRS206" s="285"/>
      <c r="WRT206" s="285"/>
      <c r="WRU206" s="285"/>
      <c r="WRV206" s="285"/>
      <c r="WRW206" s="285"/>
      <c r="WRX206" s="285"/>
      <c r="WRY206" s="285"/>
      <c r="WRZ206" s="285"/>
      <c r="WSA206" s="285"/>
      <c r="WSB206" s="285"/>
      <c r="WSC206" s="285"/>
      <c r="WSD206" s="285"/>
      <c r="WSE206" s="285"/>
      <c r="WSF206" s="285"/>
      <c r="WSG206" s="285"/>
      <c r="WSH206" s="285"/>
      <c r="WSI206" s="285"/>
      <c r="WSJ206" s="285"/>
      <c r="WSK206" s="285"/>
      <c r="WSL206" s="285"/>
      <c r="WSM206" s="285"/>
      <c r="WSN206" s="285"/>
      <c r="WSO206" s="285"/>
      <c r="WSP206" s="285"/>
      <c r="WSQ206" s="285"/>
      <c r="WSR206" s="285"/>
      <c r="WSS206" s="285"/>
      <c r="WST206" s="285"/>
      <c r="WSU206" s="285"/>
      <c r="WSV206" s="285"/>
      <c r="WSW206" s="285"/>
      <c r="WSX206" s="285"/>
      <c r="WSY206" s="285"/>
      <c r="WSZ206" s="285"/>
      <c r="WTA206" s="285"/>
      <c r="WTB206" s="285"/>
      <c r="WTC206" s="285"/>
      <c r="WTD206" s="285"/>
      <c r="WTE206" s="285"/>
      <c r="WTF206" s="285"/>
      <c r="WTG206" s="285"/>
      <c r="WTH206" s="285"/>
      <c r="WTI206" s="285"/>
      <c r="WTJ206" s="285"/>
      <c r="WTK206" s="285"/>
      <c r="WTL206" s="285"/>
      <c r="WTM206" s="285"/>
      <c r="WTN206" s="285"/>
      <c r="WTO206" s="285"/>
      <c r="WTP206" s="285"/>
      <c r="WTQ206" s="285"/>
      <c r="WTR206" s="285"/>
      <c r="WTS206" s="285"/>
      <c r="WTT206" s="285"/>
      <c r="WTU206" s="285"/>
      <c r="WTV206" s="285"/>
      <c r="WTW206" s="285"/>
      <c r="WTX206" s="285"/>
      <c r="WTY206" s="285"/>
      <c r="WTZ206" s="285"/>
      <c r="WUA206" s="285"/>
      <c r="WUB206" s="285"/>
      <c r="WUC206" s="285"/>
      <c r="WUD206" s="285"/>
      <c r="WUE206" s="285"/>
      <c r="WUF206" s="285"/>
      <c r="WUG206" s="285"/>
      <c r="WUH206" s="285"/>
      <c r="WUI206" s="285"/>
      <c r="WUJ206" s="285"/>
      <c r="WUK206" s="285"/>
      <c r="WUL206" s="285"/>
      <c r="WUM206" s="285"/>
      <c r="WUN206" s="285"/>
      <c r="WUO206" s="285"/>
      <c r="WUP206" s="285"/>
      <c r="WUQ206" s="285"/>
      <c r="WUR206" s="285"/>
      <c r="WUS206" s="285"/>
      <c r="WUT206" s="285"/>
      <c r="WUU206" s="285"/>
      <c r="WUV206" s="285"/>
      <c r="WUW206" s="285"/>
      <c r="WUX206" s="285"/>
      <c r="WUY206" s="285"/>
      <c r="WUZ206" s="285"/>
      <c r="WVA206" s="285"/>
      <c r="WVB206" s="285"/>
      <c r="WVC206" s="285"/>
      <c r="WVD206" s="285"/>
      <c r="WVE206" s="285"/>
      <c r="WVF206" s="285"/>
      <c r="WVG206" s="285"/>
      <c r="WVH206" s="285"/>
      <c r="WVI206" s="285"/>
      <c r="WVJ206" s="285"/>
      <c r="WVK206" s="285"/>
      <c r="WVL206" s="285"/>
      <c r="WVM206" s="285"/>
      <c r="WVN206" s="285"/>
      <c r="WVO206" s="285"/>
      <c r="WVP206" s="285"/>
      <c r="WVQ206" s="285"/>
      <c r="WVR206" s="285"/>
      <c r="WVS206" s="285"/>
      <c r="WVT206" s="285"/>
      <c r="WVU206" s="285"/>
      <c r="WVV206" s="285"/>
      <c r="WVW206" s="285"/>
      <c r="WVX206" s="285"/>
      <c r="WVY206" s="285"/>
      <c r="WVZ206" s="285"/>
      <c r="WWA206" s="285"/>
      <c r="WWB206" s="285"/>
      <c r="WWC206" s="285"/>
      <c r="WWD206" s="285"/>
      <c r="WWE206" s="285"/>
      <c r="WWF206" s="285"/>
      <c r="WWG206" s="285"/>
      <c r="WWH206" s="285"/>
      <c r="WWI206" s="285"/>
      <c r="WWJ206" s="285"/>
      <c r="WWK206" s="285"/>
      <c r="WWL206" s="285"/>
      <c r="WWM206" s="285"/>
      <c r="WWN206" s="285"/>
      <c r="WWO206" s="285"/>
      <c r="WWP206" s="285"/>
      <c r="WWQ206" s="285"/>
      <c r="WWR206" s="285"/>
      <c r="WWS206" s="285"/>
      <c r="WWT206" s="285"/>
      <c r="WWU206" s="285"/>
      <c r="WWV206" s="285"/>
      <c r="WWW206" s="285"/>
      <c r="WWX206" s="285"/>
      <c r="WWY206" s="285"/>
      <c r="WWZ206" s="285"/>
      <c r="WXA206" s="285"/>
      <c r="WXB206" s="285"/>
      <c r="WXC206" s="285"/>
      <c r="WXD206" s="285"/>
      <c r="WXE206" s="285"/>
      <c r="WXF206" s="285"/>
      <c r="WXG206" s="285"/>
      <c r="WXH206" s="285"/>
      <c r="WXI206" s="285"/>
      <c r="WXJ206" s="285"/>
      <c r="WXK206" s="285"/>
      <c r="WXL206" s="285"/>
      <c r="WXM206" s="285"/>
      <c r="WXN206" s="285"/>
      <c r="WXO206" s="285"/>
      <c r="WXP206" s="285"/>
      <c r="WXQ206" s="285"/>
      <c r="WXR206" s="285"/>
      <c r="WXS206" s="285"/>
      <c r="WXT206" s="285"/>
      <c r="WXU206" s="285"/>
      <c r="WXV206" s="285"/>
      <c r="WXW206" s="285"/>
      <c r="WXX206" s="285"/>
      <c r="WXY206" s="285"/>
      <c r="WXZ206" s="285"/>
      <c r="WYA206" s="285"/>
      <c r="WYB206" s="285"/>
      <c r="WYC206" s="285"/>
      <c r="WYD206" s="285"/>
      <c r="WYE206" s="285"/>
      <c r="WYF206" s="285"/>
      <c r="WYG206" s="285"/>
      <c r="WYH206" s="285"/>
      <c r="WYI206" s="285"/>
      <c r="WYJ206" s="285"/>
      <c r="WYK206" s="285"/>
      <c r="WYL206" s="285"/>
      <c r="WYM206" s="285"/>
      <c r="WYN206" s="285"/>
      <c r="WYO206" s="285"/>
      <c r="WYP206" s="285"/>
      <c r="WYQ206" s="285"/>
      <c r="WYR206" s="285"/>
      <c r="WYS206" s="285"/>
      <c r="WYT206" s="285"/>
      <c r="WYU206" s="285"/>
      <c r="WYV206" s="285"/>
      <c r="WYW206" s="285"/>
      <c r="WYX206" s="285"/>
      <c r="WYY206" s="285"/>
      <c r="WYZ206" s="285"/>
      <c r="WZA206" s="285"/>
      <c r="WZB206" s="285"/>
      <c r="WZC206" s="285"/>
      <c r="WZD206" s="285"/>
      <c r="WZE206" s="285"/>
      <c r="WZF206" s="285"/>
      <c r="WZG206" s="285"/>
      <c r="WZH206" s="285"/>
      <c r="WZI206" s="285"/>
      <c r="WZJ206" s="285"/>
      <c r="WZK206" s="285"/>
      <c r="WZL206" s="285"/>
      <c r="WZM206" s="285"/>
      <c r="WZN206" s="285"/>
      <c r="WZO206" s="285"/>
      <c r="WZP206" s="285"/>
      <c r="WZQ206" s="285"/>
      <c r="WZR206" s="285"/>
      <c r="WZS206" s="285"/>
      <c r="WZT206" s="285"/>
      <c r="WZU206" s="285"/>
      <c r="WZV206" s="285"/>
      <c r="WZW206" s="285"/>
      <c r="WZX206" s="285"/>
      <c r="WZY206" s="285"/>
      <c r="WZZ206" s="285"/>
      <c r="XAA206" s="285"/>
      <c r="XAB206" s="285"/>
      <c r="XAC206" s="285"/>
      <c r="XAD206" s="285"/>
      <c r="XAE206" s="285"/>
      <c r="XAF206" s="285"/>
      <c r="XAG206" s="285"/>
      <c r="XAH206" s="285"/>
      <c r="XAI206" s="285"/>
      <c r="XAJ206" s="285"/>
      <c r="XAK206" s="285"/>
      <c r="XAL206" s="285"/>
      <c r="XAM206" s="285"/>
      <c r="XAN206" s="285"/>
      <c r="XAO206" s="285"/>
      <c r="XAP206" s="285"/>
      <c r="XAQ206" s="285"/>
      <c r="XAR206" s="285"/>
      <c r="XAS206" s="285"/>
      <c r="XAT206" s="285"/>
      <c r="XAU206" s="285"/>
      <c r="XAV206" s="285"/>
      <c r="XAW206" s="285"/>
      <c r="XAX206" s="285"/>
      <c r="XAY206" s="285"/>
      <c r="XAZ206" s="285"/>
      <c r="XBA206" s="285"/>
      <c r="XBB206" s="285"/>
      <c r="XBC206" s="285"/>
      <c r="XBD206" s="285"/>
      <c r="XBE206" s="285"/>
      <c r="XBF206" s="285"/>
      <c r="XBG206" s="285"/>
      <c r="XBH206" s="285"/>
      <c r="XBI206" s="285"/>
      <c r="XBJ206" s="285"/>
      <c r="XBK206" s="285"/>
      <c r="XBL206" s="285"/>
      <c r="XBM206" s="285"/>
      <c r="XBN206" s="285"/>
      <c r="XBO206" s="285"/>
      <c r="XBP206" s="285"/>
      <c r="XBQ206" s="285"/>
      <c r="XBR206" s="285"/>
      <c r="XBS206" s="285"/>
      <c r="XBT206" s="285"/>
      <c r="XBU206" s="285"/>
      <c r="XBV206" s="285"/>
      <c r="XBW206" s="285"/>
      <c r="XBX206" s="285"/>
      <c r="XBY206" s="285"/>
      <c r="XBZ206" s="285"/>
      <c r="XCA206" s="285"/>
      <c r="XCB206" s="285"/>
      <c r="XCC206" s="285"/>
      <c r="XCD206" s="285"/>
      <c r="XCE206" s="285"/>
      <c r="XCF206" s="285"/>
      <c r="XCG206" s="285"/>
      <c r="XCH206" s="285"/>
      <c r="XCI206" s="285"/>
      <c r="XCJ206" s="285"/>
      <c r="XCK206" s="285"/>
      <c r="XCL206" s="285"/>
      <c r="XCM206" s="285"/>
      <c r="XCN206" s="285"/>
      <c r="XCO206" s="285"/>
      <c r="XCP206" s="285"/>
      <c r="XCQ206" s="285"/>
      <c r="XCR206" s="285"/>
      <c r="XCS206" s="285"/>
      <c r="XCT206" s="285"/>
      <c r="XCU206" s="285"/>
      <c r="XCV206" s="285"/>
      <c r="XCW206" s="285"/>
      <c r="XCX206" s="285"/>
      <c r="XCY206" s="285"/>
      <c r="XCZ206" s="285"/>
      <c r="XDA206" s="285"/>
      <c r="XDB206" s="285"/>
      <c r="XDC206" s="285"/>
      <c r="XDD206" s="285"/>
      <c r="XDE206" s="285"/>
      <c r="XDF206" s="285"/>
      <c r="XDG206" s="285"/>
      <c r="XDH206" s="285"/>
      <c r="XDI206" s="285"/>
      <c r="XDJ206" s="285"/>
      <c r="XDK206" s="285"/>
      <c r="XDL206" s="285"/>
      <c r="XDM206" s="285"/>
      <c r="XDN206" s="285"/>
      <c r="XDO206" s="285"/>
      <c r="XDP206" s="285"/>
      <c r="XDQ206" s="285"/>
      <c r="XDR206" s="285"/>
      <c r="XDS206" s="285"/>
      <c r="XDT206" s="285"/>
      <c r="XDU206" s="285"/>
      <c r="XDV206" s="285"/>
      <c r="XDW206" s="285"/>
      <c r="XDX206" s="285"/>
      <c r="XDY206" s="285"/>
      <c r="XDZ206" s="285"/>
      <c r="XEA206" s="285"/>
      <c r="XEB206" s="285"/>
      <c r="XEC206" s="285"/>
      <c r="XED206" s="285"/>
      <c r="XEE206" s="285"/>
      <c r="XEF206" s="285"/>
    </row>
    <row r="207" spans="1:16360">
      <c r="A207" s="200">
        <v>480</v>
      </c>
      <c r="B207" s="200">
        <v>392306658</v>
      </c>
      <c r="C207" s="200" t="s">
        <v>72</v>
      </c>
      <c r="D207" s="200" t="s">
        <v>7537</v>
      </c>
      <c r="E207" s="200" t="s">
        <v>1692</v>
      </c>
      <c r="F207" s="200" t="s">
        <v>7549</v>
      </c>
      <c r="G207" s="200" t="s">
        <v>1691</v>
      </c>
      <c r="H207" s="200" t="s">
        <v>69</v>
      </c>
      <c r="I207" s="200">
        <v>49303156</v>
      </c>
      <c r="J207" s="200">
        <v>580</v>
      </c>
      <c r="K207" s="200">
        <v>20</v>
      </c>
      <c r="L207" s="201">
        <v>44648</v>
      </c>
      <c r="M207" s="201">
        <v>44648</v>
      </c>
      <c r="N207" s="202"/>
      <c r="O207" s="201">
        <v>44649</v>
      </c>
      <c r="P207" s="201">
        <v>44649</v>
      </c>
      <c r="Q207" s="202"/>
      <c r="R207" s="200" t="s">
        <v>89</v>
      </c>
      <c r="S207" s="200"/>
      <c r="T207" s="200" t="s">
        <v>116</v>
      </c>
      <c r="U207" s="203">
        <v>2640</v>
      </c>
      <c r="V207" s="200" t="s">
        <v>70</v>
      </c>
      <c r="W207" s="204">
        <f t="shared" si="9"/>
        <v>0.27839999999999998</v>
      </c>
      <c r="X207" s="200" t="s">
        <v>72</v>
      </c>
      <c r="Y207" s="200"/>
      <c r="Z207" s="333">
        <f t="shared" si="8"/>
        <v>0.27839999999999998</v>
      </c>
    </row>
    <row r="208" spans="1:16360">
      <c r="A208" s="200">
        <v>480</v>
      </c>
      <c r="B208" s="200">
        <v>392306675</v>
      </c>
      <c r="C208" s="200" t="s">
        <v>72</v>
      </c>
      <c r="D208" s="200" t="s">
        <v>7537</v>
      </c>
      <c r="E208" s="200" t="s">
        <v>1692</v>
      </c>
      <c r="F208" s="200" t="s">
        <v>7549</v>
      </c>
      <c r="G208" s="200" t="s">
        <v>1691</v>
      </c>
      <c r="H208" s="200" t="s">
        <v>69</v>
      </c>
      <c r="I208" s="200">
        <v>49303156</v>
      </c>
      <c r="J208" s="200">
        <v>580</v>
      </c>
      <c r="K208" s="200">
        <v>20</v>
      </c>
      <c r="L208" s="201">
        <v>44648</v>
      </c>
      <c r="M208" s="201">
        <v>44648</v>
      </c>
      <c r="N208" s="202"/>
      <c r="O208" s="201">
        <v>44649</v>
      </c>
      <c r="P208" s="201">
        <v>44649</v>
      </c>
      <c r="Q208" s="202"/>
      <c r="R208" s="200" t="s">
        <v>89</v>
      </c>
      <c r="S208" s="200"/>
      <c r="T208" s="200" t="s">
        <v>116</v>
      </c>
      <c r="U208" s="203">
        <v>2640</v>
      </c>
      <c r="V208" s="200" t="s">
        <v>70</v>
      </c>
      <c r="W208" s="204">
        <f t="shared" si="9"/>
        <v>0.27839999999999998</v>
      </c>
      <c r="X208" s="200" t="s">
        <v>72</v>
      </c>
      <c r="Y208" s="200"/>
      <c r="Z208" s="333">
        <f t="shared" si="8"/>
        <v>0.27839999999999998</v>
      </c>
    </row>
    <row r="209" spans="1:26">
      <c r="A209" s="200">
        <v>480</v>
      </c>
      <c r="B209" s="200">
        <v>392306594</v>
      </c>
      <c r="C209" s="200" t="s">
        <v>72</v>
      </c>
      <c r="D209" s="200" t="s">
        <v>7537</v>
      </c>
      <c r="E209" s="200" t="s">
        <v>1692</v>
      </c>
      <c r="F209" s="200" t="s">
        <v>7549</v>
      </c>
      <c r="G209" s="200" t="s">
        <v>1691</v>
      </c>
      <c r="H209" s="200" t="s">
        <v>69</v>
      </c>
      <c r="I209" s="200">
        <v>49303156</v>
      </c>
      <c r="J209" s="200">
        <v>580</v>
      </c>
      <c r="K209" s="200">
        <v>20</v>
      </c>
      <c r="L209" s="201">
        <v>44648</v>
      </c>
      <c r="M209" s="201">
        <v>44648</v>
      </c>
      <c r="N209" s="202"/>
      <c r="O209" s="201">
        <v>44649</v>
      </c>
      <c r="P209" s="201">
        <v>44649</v>
      </c>
      <c r="Q209" s="202"/>
      <c r="R209" s="200" t="s">
        <v>89</v>
      </c>
      <c r="S209" s="200"/>
      <c r="T209" s="200" t="s">
        <v>116</v>
      </c>
      <c r="U209" s="203">
        <v>2640</v>
      </c>
      <c r="V209" s="200" t="s">
        <v>70</v>
      </c>
      <c r="W209" s="204">
        <f t="shared" si="9"/>
        <v>0.27839999999999998</v>
      </c>
      <c r="X209" s="200" t="s">
        <v>72</v>
      </c>
      <c r="Y209" s="200"/>
      <c r="Z209" s="333">
        <f t="shared" si="8"/>
        <v>0.27839999999999998</v>
      </c>
    </row>
    <row r="210" spans="1:26">
      <c r="A210" s="200">
        <v>360</v>
      </c>
      <c r="B210" s="200">
        <v>393238400</v>
      </c>
      <c r="C210" s="200" t="s">
        <v>72</v>
      </c>
      <c r="D210" s="200" t="s">
        <v>7537</v>
      </c>
      <c r="E210" s="200" t="s">
        <v>358</v>
      </c>
      <c r="F210" s="200" t="s">
        <v>390</v>
      </c>
      <c r="G210" s="200" t="s">
        <v>7650</v>
      </c>
      <c r="H210" s="200" t="s">
        <v>437</v>
      </c>
      <c r="I210" s="200">
        <v>49201132</v>
      </c>
      <c r="J210" s="200">
        <v>896</v>
      </c>
      <c r="K210" s="200">
        <v>28</v>
      </c>
      <c r="L210" s="201">
        <v>44648</v>
      </c>
      <c r="M210" s="201">
        <v>44648</v>
      </c>
      <c r="N210" s="202"/>
      <c r="O210" s="201">
        <v>44650</v>
      </c>
      <c r="P210" s="201">
        <v>44650</v>
      </c>
      <c r="Q210" s="202"/>
      <c r="R210" s="200" t="s">
        <v>89</v>
      </c>
      <c r="S210" s="200"/>
      <c r="T210" s="200" t="s">
        <v>147</v>
      </c>
      <c r="U210" s="203">
        <v>3208</v>
      </c>
      <c r="V210" s="200" t="s">
        <v>70</v>
      </c>
      <c r="W210" s="204">
        <f t="shared" si="9"/>
        <v>0.32256000000000001</v>
      </c>
      <c r="X210" s="200" t="s">
        <v>72</v>
      </c>
      <c r="Y210" s="200"/>
      <c r="Z210" s="333">
        <f t="shared" si="8"/>
        <v>0.32256000000000001</v>
      </c>
    </row>
    <row r="211" spans="1:26">
      <c r="A211" s="200">
        <v>360</v>
      </c>
      <c r="B211" s="200">
        <v>393076198</v>
      </c>
      <c r="C211" s="200" t="s">
        <v>72</v>
      </c>
      <c r="D211" s="200" t="s">
        <v>7537</v>
      </c>
      <c r="E211" s="200" t="s">
        <v>241</v>
      </c>
      <c r="F211" s="200" t="s">
        <v>7627</v>
      </c>
      <c r="G211" s="200" t="s">
        <v>7581</v>
      </c>
      <c r="H211" s="200" t="s">
        <v>437</v>
      </c>
      <c r="I211" s="200">
        <v>49201132</v>
      </c>
      <c r="J211" s="200">
        <v>768</v>
      </c>
      <c r="K211" s="200">
        <v>24</v>
      </c>
      <c r="L211" s="201">
        <v>44648</v>
      </c>
      <c r="M211" s="201">
        <v>44648</v>
      </c>
      <c r="N211" s="202"/>
      <c r="O211" s="201">
        <v>44649</v>
      </c>
      <c r="P211" s="201">
        <v>44649</v>
      </c>
      <c r="Q211" s="202"/>
      <c r="R211" s="200" t="s">
        <v>89</v>
      </c>
      <c r="S211" s="200"/>
      <c r="T211" s="200" t="s">
        <v>147</v>
      </c>
      <c r="U211" s="203">
        <v>2284</v>
      </c>
      <c r="V211" s="200" t="s">
        <v>88</v>
      </c>
      <c r="W211" s="204">
        <f t="shared" si="9"/>
        <v>0.27648</v>
      </c>
      <c r="X211" s="200" t="s">
        <v>72</v>
      </c>
      <c r="Y211" s="200"/>
      <c r="Z211" s="333">
        <f t="shared" si="8"/>
        <v>0.27648</v>
      </c>
    </row>
    <row r="212" spans="1:26">
      <c r="A212" s="200">
        <v>360</v>
      </c>
      <c r="B212" s="200">
        <v>393076289</v>
      </c>
      <c r="C212" s="200" t="s">
        <v>72</v>
      </c>
      <c r="D212" s="200" t="s">
        <v>7537</v>
      </c>
      <c r="E212" s="200" t="s">
        <v>241</v>
      </c>
      <c r="F212" s="200" t="s">
        <v>7627</v>
      </c>
      <c r="G212" s="200" t="s">
        <v>7581</v>
      </c>
      <c r="H212" s="200" t="s">
        <v>437</v>
      </c>
      <c r="I212" s="200">
        <v>49201132</v>
      </c>
      <c r="J212" s="200">
        <v>704</v>
      </c>
      <c r="K212" s="200">
        <v>22</v>
      </c>
      <c r="L212" s="201">
        <v>44648</v>
      </c>
      <c r="M212" s="201">
        <v>44648</v>
      </c>
      <c r="N212" s="202"/>
      <c r="O212" s="201">
        <v>44649</v>
      </c>
      <c r="P212" s="201">
        <v>44649</v>
      </c>
      <c r="Q212" s="202"/>
      <c r="R212" s="200" t="s">
        <v>89</v>
      </c>
      <c r="S212" s="200"/>
      <c r="T212" s="200" t="s">
        <v>147</v>
      </c>
      <c r="U212" s="203">
        <v>2284</v>
      </c>
      <c r="V212" s="200" t="s">
        <v>88</v>
      </c>
      <c r="W212" s="204">
        <f t="shared" si="9"/>
        <v>0.25344</v>
      </c>
      <c r="X212" s="200" t="s">
        <v>72</v>
      </c>
      <c r="Y212" s="200"/>
      <c r="Z212" s="333">
        <f t="shared" si="8"/>
        <v>0.25344</v>
      </c>
    </row>
    <row r="213" spans="1:26">
      <c r="A213" s="200">
        <v>360</v>
      </c>
      <c r="B213" s="200">
        <v>393076376</v>
      </c>
      <c r="C213" s="200" t="s">
        <v>72</v>
      </c>
      <c r="D213" s="200" t="s">
        <v>7537</v>
      </c>
      <c r="E213" s="200" t="s">
        <v>241</v>
      </c>
      <c r="F213" s="200" t="s">
        <v>7627</v>
      </c>
      <c r="G213" s="200" t="s">
        <v>7581</v>
      </c>
      <c r="H213" s="200" t="s">
        <v>437</v>
      </c>
      <c r="I213" s="200">
        <v>49201132</v>
      </c>
      <c r="J213" s="200">
        <v>672</v>
      </c>
      <c r="K213" s="200">
        <v>21</v>
      </c>
      <c r="L213" s="201">
        <v>44648</v>
      </c>
      <c r="M213" s="201">
        <v>44648</v>
      </c>
      <c r="N213" s="202"/>
      <c r="O213" s="201">
        <v>44649</v>
      </c>
      <c r="P213" s="201">
        <v>44649</v>
      </c>
      <c r="Q213" s="202"/>
      <c r="R213" s="200" t="s">
        <v>89</v>
      </c>
      <c r="S213" s="200"/>
      <c r="T213" s="200" t="s">
        <v>147</v>
      </c>
      <c r="U213" s="203">
        <v>2284</v>
      </c>
      <c r="V213" s="200" t="s">
        <v>88</v>
      </c>
      <c r="W213" s="204">
        <f t="shared" si="9"/>
        <v>0.24192</v>
      </c>
      <c r="X213" s="200" t="s">
        <v>72</v>
      </c>
      <c r="Y213" s="200"/>
      <c r="Z213" s="333">
        <f t="shared" si="8"/>
        <v>0.24192</v>
      </c>
    </row>
    <row r="214" spans="1:26">
      <c r="A214" s="200">
        <v>360</v>
      </c>
      <c r="B214" s="200">
        <v>393239116</v>
      </c>
      <c r="C214" s="200" t="s">
        <v>72</v>
      </c>
      <c r="D214" s="200" t="s">
        <v>7537</v>
      </c>
      <c r="E214" s="200" t="s">
        <v>358</v>
      </c>
      <c r="F214" s="200" t="s">
        <v>7651</v>
      </c>
      <c r="G214" s="200" t="s">
        <v>7652</v>
      </c>
      <c r="H214" s="200" t="s">
        <v>437</v>
      </c>
      <c r="I214" s="200">
        <v>49201132</v>
      </c>
      <c r="J214" s="200">
        <v>896</v>
      </c>
      <c r="K214" s="200">
        <v>28</v>
      </c>
      <c r="L214" s="201">
        <v>44648</v>
      </c>
      <c r="M214" s="201">
        <v>44648</v>
      </c>
      <c r="N214" s="202"/>
      <c r="O214" s="201">
        <v>44650</v>
      </c>
      <c r="P214" s="201">
        <v>44650</v>
      </c>
      <c r="Q214" s="202"/>
      <c r="R214" s="200" t="s">
        <v>89</v>
      </c>
      <c r="S214" s="200"/>
      <c r="T214" s="200" t="s">
        <v>147</v>
      </c>
      <c r="U214" s="203">
        <v>2305</v>
      </c>
      <c r="V214" s="200" t="s">
        <v>70</v>
      </c>
      <c r="W214" s="204">
        <f t="shared" si="9"/>
        <v>0.32256000000000001</v>
      </c>
      <c r="X214" s="200" t="s">
        <v>72</v>
      </c>
      <c r="Y214" s="200"/>
      <c r="Z214" s="333">
        <f t="shared" si="8"/>
        <v>0.32256000000000001</v>
      </c>
    </row>
    <row r="215" spans="1:26">
      <c r="A215" s="200">
        <v>400</v>
      </c>
      <c r="B215" s="200">
        <v>1540093786</v>
      </c>
      <c r="C215" s="200" t="s">
        <v>7653</v>
      </c>
      <c r="D215" s="200" t="s">
        <v>7537</v>
      </c>
      <c r="E215" s="200" t="s">
        <v>160</v>
      </c>
      <c r="F215" s="200" t="s">
        <v>175</v>
      </c>
      <c r="G215" s="200" t="s">
        <v>7654</v>
      </c>
      <c r="H215" s="200" t="s">
        <v>163</v>
      </c>
      <c r="I215" s="200">
        <v>49403540</v>
      </c>
      <c r="J215" s="200">
        <v>384</v>
      </c>
      <c r="K215" s="200">
        <v>12</v>
      </c>
      <c r="L215" s="201">
        <v>44648</v>
      </c>
      <c r="M215" s="201">
        <v>44648</v>
      </c>
      <c r="N215" s="202"/>
      <c r="O215" s="201">
        <v>44652</v>
      </c>
      <c r="P215" s="201">
        <v>44652</v>
      </c>
      <c r="Q215" s="202"/>
      <c r="R215" s="200" t="s">
        <v>89</v>
      </c>
      <c r="S215" s="200"/>
      <c r="T215" s="200" t="s">
        <v>116</v>
      </c>
      <c r="U215" s="203">
        <v>1641</v>
      </c>
      <c r="V215" s="200" t="s">
        <v>70</v>
      </c>
      <c r="W215" s="204">
        <f t="shared" si="9"/>
        <v>0.15359999999999999</v>
      </c>
      <c r="X215" s="200" t="s">
        <v>72</v>
      </c>
      <c r="Y215" s="200"/>
      <c r="Z215" s="333">
        <f t="shared" si="8"/>
        <v>0.15359999999999999</v>
      </c>
    </row>
    <row r="216" spans="1:26">
      <c r="A216" s="200">
        <v>475</v>
      </c>
      <c r="B216" s="200">
        <v>391906803</v>
      </c>
      <c r="C216" s="200" t="s">
        <v>72</v>
      </c>
      <c r="D216" s="200" t="s">
        <v>7537</v>
      </c>
      <c r="E216" s="200" t="s">
        <v>7545</v>
      </c>
      <c r="F216" s="200" t="s">
        <v>7546</v>
      </c>
      <c r="G216" s="200" t="s">
        <v>7547</v>
      </c>
      <c r="H216" s="200" t="s">
        <v>509</v>
      </c>
      <c r="I216" s="200">
        <v>49303155</v>
      </c>
      <c r="J216" s="200">
        <v>638</v>
      </c>
      <c r="K216" s="200">
        <v>22</v>
      </c>
      <c r="L216" s="201">
        <v>44648</v>
      </c>
      <c r="M216" s="201">
        <v>44648</v>
      </c>
      <c r="N216" s="202"/>
      <c r="O216" s="201">
        <v>44650</v>
      </c>
      <c r="P216" s="201">
        <v>44650</v>
      </c>
      <c r="Q216" s="202"/>
      <c r="R216" s="200" t="s">
        <v>89</v>
      </c>
      <c r="S216" s="200"/>
      <c r="T216" s="200"/>
      <c r="U216" s="200"/>
      <c r="V216" s="205" t="s">
        <v>70</v>
      </c>
      <c r="W216" s="204">
        <f t="shared" si="9"/>
        <v>0.30304999999999999</v>
      </c>
      <c r="X216" s="200" t="s">
        <v>72</v>
      </c>
      <c r="Y216" s="200"/>
      <c r="Z216" s="333">
        <f t="shared" si="8"/>
        <v>0.30304999999999999</v>
      </c>
    </row>
    <row r="217" spans="1:26">
      <c r="A217" s="200">
        <v>475</v>
      </c>
      <c r="B217" s="200">
        <v>391906941</v>
      </c>
      <c r="C217" s="200" t="s">
        <v>72</v>
      </c>
      <c r="D217" s="200" t="s">
        <v>7537</v>
      </c>
      <c r="E217" s="200" t="s">
        <v>7545</v>
      </c>
      <c r="F217" s="200" t="s">
        <v>7546</v>
      </c>
      <c r="G217" s="200" t="s">
        <v>7547</v>
      </c>
      <c r="H217" s="200" t="s">
        <v>509</v>
      </c>
      <c r="I217" s="200">
        <v>49303155</v>
      </c>
      <c r="J217" s="200">
        <v>638</v>
      </c>
      <c r="K217" s="200">
        <v>22</v>
      </c>
      <c r="L217" s="201">
        <v>44648</v>
      </c>
      <c r="M217" s="201">
        <v>44648</v>
      </c>
      <c r="N217" s="202"/>
      <c r="O217" s="201">
        <v>44650</v>
      </c>
      <c r="P217" s="201">
        <v>44650</v>
      </c>
      <c r="Q217" s="202"/>
      <c r="R217" s="200" t="s">
        <v>89</v>
      </c>
      <c r="S217" s="200"/>
      <c r="T217" s="200"/>
      <c r="U217" s="200"/>
      <c r="V217" s="205" t="s">
        <v>70</v>
      </c>
      <c r="W217" s="204">
        <f t="shared" si="9"/>
        <v>0.30304999999999999</v>
      </c>
      <c r="X217" s="200" t="s">
        <v>72</v>
      </c>
      <c r="Y217" s="200"/>
      <c r="Z217" s="333">
        <f t="shared" si="8"/>
        <v>0.30304999999999999</v>
      </c>
    </row>
    <row r="218" spans="1:26">
      <c r="A218" s="200">
        <v>400</v>
      </c>
      <c r="B218" s="200">
        <v>1540094430</v>
      </c>
      <c r="C218" s="200" t="s">
        <v>72</v>
      </c>
      <c r="D218" s="200" t="s">
        <v>7537</v>
      </c>
      <c r="E218" s="200" t="s">
        <v>160</v>
      </c>
      <c r="F218" s="200" t="s">
        <v>7655</v>
      </c>
      <c r="G218" s="200" t="s">
        <v>7654</v>
      </c>
      <c r="H218" s="200" t="s">
        <v>163</v>
      </c>
      <c r="I218" s="200">
        <v>49403540</v>
      </c>
      <c r="J218" s="200">
        <v>384</v>
      </c>
      <c r="K218" s="200">
        <v>12</v>
      </c>
      <c r="L218" s="201">
        <v>44648</v>
      </c>
      <c r="M218" s="201">
        <v>44650</v>
      </c>
      <c r="N218" s="202"/>
      <c r="O218" s="201">
        <v>44655</v>
      </c>
      <c r="P218" s="201">
        <v>44655</v>
      </c>
      <c r="Q218" s="202"/>
      <c r="R218" s="200" t="s">
        <v>89</v>
      </c>
      <c r="S218" s="200"/>
      <c r="T218" s="200" t="s">
        <v>116</v>
      </c>
      <c r="U218" s="203">
        <v>1641</v>
      </c>
      <c r="V218" s="200" t="s">
        <v>70</v>
      </c>
      <c r="W218" s="204">
        <f t="shared" si="9"/>
        <v>0.15359999999999999</v>
      </c>
      <c r="X218" s="200" t="s">
        <v>72</v>
      </c>
      <c r="Y218" s="200"/>
      <c r="Z218" s="333">
        <f t="shared" si="8"/>
        <v>0.15359999999999999</v>
      </c>
    </row>
    <row r="219" spans="1:26">
      <c r="A219" s="200">
        <v>480</v>
      </c>
      <c r="B219" s="200">
        <v>392892393</v>
      </c>
      <c r="C219" s="200" t="s">
        <v>72</v>
      </c>
      <c r="D219" s="200" t="s">
        <v>7537</v>
      </c>
      <c r="E219" s="200" t="s">
        <v>7606</v>
      </c>
      <c r="F219" s="200" t="s">
        <v>7607</v>
      </c>
      <c r="G219" s="200" t="s">
        <v>7608</v>
      </c>
      <c r="H219" s="200" t="s">
        <v>596</v>
      </c>
      <c r="I219" s="200">
        <v>49304156</v>
      </c>
      <c r="J219" s="200">
        <v>696</v>
      </c>
      <c r="K219" s="200">
        <v>24</v>
      </c>
      <c r="L219" s="201">
        <v>44648</v>
      </c>
      <c r="M219" s="201">
        <v>44648</v>
      </c>
      <c r="N219" s="202"/>
      <c r="O219" s="201">
        <v>44649</v>
      </c>
      <c r="P219" s="201">
        <v>44649</v>
      </c>
      <c r="Q219" s="202"/>
      <c r="R219" s="200" t="s">
        <v>89</v>
      </c>
      <c r="S219" s="200"/>
      <c r="T219" s="200" t="s">
        <v>116</v>
      </c>
      <c r="U219" s="203">
        <v>4486</v>
      </c>
      <c r="V219" s="200" t="s">
        <v>70</v>
      </c>
      <c r="W219" s="204">
        <f t="shared" si="9"/>
        <v>0.33407999999999999</v>
      </c>
      <c r="X219" s="200" t="s">
        <v>72</v>
      </c>
      <c r="Y219" s="200"/>
      <c r="Z219" s="333">
        <f t="shared" si="8"/>
        <v>0.33407999999999999</v>
      </c>
    </row>
    <row r="220" spans="1:26">
      <c r="A220" s="200">
        <v>480</v>
      </c>
      <c r="B220" s="200">
        <v>393154226</v>
      </c>
      <c r="C220" s="200" t="s">
        <v>72</v>
      </c>
      <c r="D220" s="200" t="s">
        <v>7537</v>
      </c>
      <c r="E220" s="200" t="s">
        <v>7606</v>
      </c>
      <c r="F220" s="200" t="s">
        <v>7607</v>
      </c>
      <c r="G220" s="200" t="s">
        <v>7608</v>
      </c>
      <c r="H220" s="200" t="s">
        <v>596</v>
      </c>
      <c r="I220" s="200">
        <v>49304156</v>
      </c>
      <c r="J220" s="200">
        <v>609</v>
      </c>
      <c r="K220" s="200">
        <v>21</v>
      </c>
      <c r="L220" s="201">
        <v>44648</v>
      </c>
      <c r="M220" s="201">
        <v>44648</v>
      </c>
      <c r="N220" s="202"/>
      <c r="O220" s="201">
        <v>44650</v>
      </c>
      <c r="P220" s="201">
        <v>44650</v>
      </c>
      <c r="Q220" s="202"/>
      <c r="R220" s="200" t="s">
        <v>89</v>
      </c>
      <c r="S220" s="200"/>
      <c r="T220" s="200"/>
      <c r="U220" s="203"/>
      <c r="V220" s="200" t="s">
        <v>70</v>
      </c>
      <c r="W220" s="204">
        <f t="shared" si="9"/>
        <v>0.29232000000000002</v>
      </c>
      <c r="X220" s="200" t="s">
        <v>72</v>
      </c>
      <c r="Y220" s="200"/>
      <c r="Z220" s="333">
        <f t="shared" si="8"/>
        <v>0.29232000000000002</v>
      </c>
    </row>
    <row r="221" spans="1:26">
      <c r="A221" s="200">
        <v>400</v>
      </c>
      <c r="B221" s="200">
        <v>392756171</v>
      </c>
      <c r="C221" s="200" t="s">
        <v>72</v>
      </c>
      <c r="D221" s="200" t="s">
        <v>7537</v>
      </c>
      <c r="E221" s="200" t="s">
        <v>190</v>
      </c>
      <c r="F221" s="200" t="s">
        <v>3228</v>
      </c>
      <c r="G221" s="200" t="s">
        <v>7633</v>
      </c>
      <c r="H221" s="200" t="s">
        <v>87</v>
      </c>
      <c r="I221" s="200">
        <v>49403540</v>
      </c>
      <c r="J221" s="200">
        <v>768</v>
      </c>
      <c r="K221" s="200">
        <v>24</v>
      </c>
      <c r="L221" s="201">
        <v>44648</v>
      </c>
      <c r="M221" s="201">
        <v>44648</v>
      </c>
      <c r="N221" s="202"/>
      <c r="O221" s="201">
        <v>44652</v>
      </c>
      <c r="P221" s="201">
        <v>44652</v>
      </c>
      <c r="Q221" s="202"/>
      <c r="R221" s="200" t="s">
        <v>89</v>
      </c>
      <c r="S221" s="200"/>
      <c r="T221" s="200" t="s">
        <v>116</v>
      </c>
      <c r="U221" s="203">
        <v>4397</v>
      </c>
      <c r="V221" s="200" t="s">
        <v>88</v>
      </c>
      <c r="W221" s="204">
        <f t="shared" si="9"/>
        <v>0.30719999999999997</v>
      </c>
      <c r="X221" s="200" t="s">
        <v>72</v>
      </c>
      <c r="Y221" s="200"/>
      <c r="Z221" s="333">
        <f t="shared" si="8"/>
        <v>0.30719999999999997</v>
      </c>
    </row>
    <row r="222" spans="1:26">
      <c r="A222" s="200">
        <v>475</v>
      </c>
      <c r="B222" s="200">
        <v>393069811</v>
      </c>
      <c r="C222" s="200" t="s">
        <v>72</v>
      </c>
      <c r="D222" s="200" t="s">
        <v>7537</v>
      </c>
      <c r="E222" s="200" t="s">
        <v>5874</v>
      </c>
      <c r="F222" s="200" t="s">
        <v>7574</v>
      </c>
      <c r="G222" s="200" t="s">
        <v>7575</v>
      </c>
      <c r="H222" s="200" t="s">
        <v>134</v>
      </c>
      <c r="I222" s="200">
        <v>49303155</v>
      </c>
      <c r="J222" s="200">
        <v>609</v>
      </c>
      <c r="K222" s="200">
        <v>21</v>
      </c>
      <c r="L222" s="201">
        <v>44649</v>
      </c>
      <c r="M222" s="201">
        <v>44649</v>
      </c>
      <c r="N222" s="202"/>
      <c r="O222" s="201">
        <v>44652</v>
      </c>
      <c r="P222" s="201">
        <v>44652</v>
      </c>
      <c r="Q222" s="202"/>
      <c r="R222" s="200" t="s">
        <v>89</v>
      </c>
      <c r="S222" s="218" t="s">
        <v>7656</v>
      </c>
      <c r="T222" s="200" t="s">
        <v>147</v>
      </c>
      <c r="U222" s="203">
        <v>4401</v>
      </c>
      <c r="V222" s="200" t="s">
        <v>70</v>
      </c>
      <c r="W222" s="204">
        <f t="shared" si="9"/>
        <v>0.289275</v>
      </c>
      <c r="X222" s="200" t="s">
        <v>72</v>
      </c>
      <c r="Y222" s="200"/>
      <c r="Z222" s="333">
        <f t="shared" si="8"/>
        <v>0.289275</v>
      </c>
    </row>
    <row r="223" spans="1:26">
      <c r="A223" s="200">
        <v>360</v>
      </c>
      <c r="B223" s="200">
        <v>393396427</v>
      </c>
      <c r="C223" s="200" t="s">
        <v>72</v>
      </c>
      <c r="D223" s="200" t="s">
        <v>7537</v>
      </c>
      <c r="E223" s="200" t="s">
        <v>7512</v>
      </c>
      <c r="F223" s="200" t="s">
        <v>7657</v>
      </c>
      <c r="G223" s="200" t="s">
        <v>7658</v>
      </c>
      <c r="H223" s="200" t="s">
        <v>437</v>
      </c>
      <c r="I223" s="200">
        <v>49201132</v>
      </c>
      <c r="J223" s="200">
        <v>832</v>
      </c>
      <c r="K223" s="200">
        <v>26</v>
      </c>
      <c r="L223" s="201">
        <v>44649</v>
      </c>
      <c r="M223" s="201">
        <v>44649</v>
      </c>
      <c r="N223" s="202"/>
      <c r="O223" s="201">
        <v>44651</v>
      </c>
      <c r="P223" s="201">
        <v>44651</v>
      </c>
      <c r="Q223" s="202"/>
      <c r="R223" s="200" t="s">
        <v>89</v>
      </c>
      <c r="S223" s="200"/>
      <c r="T223" s="200" t="s">
        <v>147</v>
      </c>
      <c r="U223" s="203">
        <v>2040</v>
      </c>
      <c r="V223" s="200" t="s">
        <v>88</v>
      </c>
      <c r="W223" s="204">
        <f t="shared" si="9"/>
        <v>0.29952000000000001</v>
      </c>
      <c r="X223" s="200" t="s">
        <v>72</v>
      </c>
      <c r="Y223" s="200"/>
      <c r="Z223" s="333">
        <f t="shared" si="8"/>
        <v>0.29952000000000001</v>
      </c>
    </row>
    <row r="224" spans="1:26">
      <c r="A224" s="200">
        <v>360</v>
      </c>
      <c r="B224" s="200">
        <v>393404050</v>
      </c>
      <c r="C224" s="200" t="s">
        <v>72</v>
      </c>
      <c r="D224" s="200" t="s">
        <v>7537</v>
      </c>
      <c r="E224" s="200" t="s">
        <v>7512</v>
      </c>
      <c r="F224" s="200" t="s">
        <v>7657</v>
      </c>
      <c r="G224" s="200" t="s">
        <v>7658</v>
      </c>
      <c r="H224" s="200" t="s">
        <v>437</v>
      </c>
      <c r="I224" s="200">
        <v>49201132</v>
      </c>
      <c r="J224" s="200">
        <v>832</v>
      </c>
      <c r="K224" s="200">
        <v>26</v>
      </c>
      <c r="L224" s="201">
        <v>44649</v>
      </c>
      <c r="M224" s="201">
        <v>44649</v>
      </c>
      <c r="N224" s="202"/>
      <c r="O224" s="201">
        <v>44651</v>
      </c>
      <c r="P224" s="201">
        <v>44651</v>
      </c>
      <c r="Q224" s="202"/>
      <c r="R224" s="200" t="s">
        <v>89</v>
      </c>
      <c r="S224" s="200"/>
      <c r="T224" s="200" t="s">
        <v>147</v>
      </c>
      <c r="U224" s="203">
        <v>2040</v>
      </c>
      <c r="V224" s="200" t="s">
        <v>88</v>
      </c>
      <c r="W224" s="204">
        <f t="shared" si="9"/>
        <v>0.29952000000000001</v>
      </c>
      <c r="X224" s="200" t="s">
        <v>72</v>
      </c>
      <c r="Y224" s="200"/>
      <c r="Z224" s="333">
        <f t="shared" si="8"/>
        <v>0.29952000000000001</v>
      </c>
    </row>
    <row r="225" spans="1:26">
      <c r="A225" s="200">
        <v>340</v>
      </c>
      <c r="B225" s="200">
        <v>1540991509</v>
      </c>
      <c r="C225" s="200" t="s">
        <v>72</v>
      </c>
      <c r="D225" s="200" t="s">
        <v>7537</v>
      </c>
      <c r="E225" s="200" t="s">
        <v>7659</v>
      </c>
      <c r="F225" s="200" t="s">
        <v>7660</v>
      </c>
      <c r="G225" s="200" t="s">
        <v>7661</v>
      </c>
      <c r="H225" s="200" t="s">
        <v>7662</v>
      </c>
      <c r="I225" s="200">
        <v>46213128</v>
      </c>
      <c r="J225" s="200">
        <v>105</v>
      </c>
      <c r="K225" s="209">
        <v>4.0384615384615383</v>
      </c>
      <c r="L225" s="201">
        <v>44649</v>
      </c>
      <c r="M225" s="201">
        <v>44649</v>
      </c>
      <c r="N225" s="202"/>
      <c r="O225" s="201">
        <v>44654</v>
      </c>
      <c r="P225" s="201">
        <v>44654</v>
      </c>
      <c r="Q225" s="202"/>
      <c r="R225" s="200" t="s">
        <v>89</v>
      </c>
      <c r="S225" s="200"/>
      <c r="T225" s="200" t="s">
        <v>147</v>
      </c>
      <c r="U225" s="203">
        <v>2340</v>
      </c>
      <c r="V225" s="200" t="s">
        <v>88</v>
      </c>
      <c r="W225" s="204">
        <f t="shared" si="9"/>
        <v>3.5700000000000003E-2</v>
      </c>
      <c r="X225" s="200" t="s">
        <v>72</v>
      </c>
      <c r="Y225" s="200"/>
      <c r="Z225" s="333">
        <f t="shared" si="8"/>
        <v>3.5700000000000003E-2</v>
      </c>
    </row>
    <row r="226" spans="1:26">
      <c r="A226" s="200">
        <v>360</v>
      </c>
      <c r="B226" s="200">
        <v>393268470</v>
      </c>
      <c r="C226" s="200" t="s">
        <v>72</v>
      </c>
      <c r="D226" s="200" t="s">
        <v>7537</v>
      </c>
      <c r="E226" s="200" t="s">
        <v>221</v>
      </c>
      <c r="F226" s="200" t="s">
        <v>7637</v>
      </c>
      <c r="G226" s="200" t="s">
        <v>7638</v>
      </c>
      <c r="H226" s="200" t="s">
        <v>437</v>
      </c>
      <c r="I226" s="200">
        <v>49201132</v>
      </c>
      <c r="J226" s="200">
        <v>832</v>
      </c>
      <c r="K226" s="200">
        <v>26</v>
      </c>
      <c r="L226" s="201">
        <v>44649</v>
      </c>
      <c r="M226" s="201">
        <v>44649</v>
      </c>
      <c r="N226" s="202"/>
      <c r="O226" s="201">
        <v>44650</v>
      </c>
      <c r="P226" s="201">
        <v>44650</v>
      </c>
      <c r="Q226" s="202"/>
      <c r="R226" s="200" t="s">
        <v>89</v>
      </c>
      <c r="S226" s="200"/>
      <c r="T226" s="200" t="s">
        <v>147</v>
      </c>
      <c r="U226" s="203">
        <v>2768</v>
      </c>
      <c r="V226" s="200" t="s">
        <v>88</v>
      </c>
      <c r="W226" s="204">
        <f t="shared" si="9"/>
        <v>0.29952000000000001</v>
      </c>
      <c r="X226" s="200" t="s">
        <v>72</v>
      </c>
      <c r="Y226" s="200"/>
      <c r="Z226" s="333">
        <f t="shared" si="8"/>
        <v>0.29952000000000001</v>
      </c>
    </row>
    <row r="227" spans="1:26">
      <c r="A227" s="200">
        <v>360</v>
      </c>
      <c r="B227" s="200">
        <v>392657412</v>
      </c>
      <c r="C227" s="200" t="s">
        <v>72</v>
      </c>
      <c r="D227" s="200" t="s">
        <v>7537</v>
      </c>
      <c r="E227" s="200" t="s">
        <v>358</v>
      </c>
      <c r="F227" s="200" t="s">
        <v>379</v>
      </c>
      <c r="G227" s="200" t="s">
        <v>7663</v>
      </c>
      <c r="H227" s="200" t="s">
        <v>437</v>
      </c>
      <c r="I227" s="200">
        <v>49201132</v>
      </c>
      <c r="J227" s="200">
        <v>832</v>
      </c>
      <c r="K227" s="200">
        <v>26</v>
      </c>
      <c r="L227" s="201">
        <v>44649</v>
      </c>
      <c r="M227" s="201">
        <v>44649</v>
      </c>
      <c r="N227" s="202"/>
      <c r="O227" s="201">
        <v>44651</v>
      </c>
      <c r="P227" s="201">
        <v>44651</v>
      </c>
      <c r="Q227" s="202"/>
      <c r="R227" s="200" t="s">
        <v>89</v>
      </c>
      <c r="S227" s="200"/>
      <c r="T227" s="200" t="s">
        <v>116</v>
      </c>
      <c r="U227" s="203">
        <v>3365</v>
      </c>
      <c r="V227" s="200" t="s">
        <v>70</v>
      </c>
      <c r="W227" s="204">
        <f t="shared" si="9"/>
        <v>0.29952000000000001</v>
      </c>
      <c r="X227" s="200" t="s">
        <v>72</v>
      </c>
      <c r="Y227" s="200"/>
      <c r="Z227" s="333">
        <f t="shared" si="8"/>
        <v>0.29952000000000001</v>
      </c>
    </row>
    <row r="228" spans="1:26" s="285" customFormat="1">
      <c r="A228" s="200">
        <v>360</v>
      </c>
      <c r="B228" s="200">
        <v>393462875</v>
      </c>
      <c r="C228" s="200" t="s">
        <v>72</v>
      </c>
      <c r="D228" s="200" t="s">
        <v>7537</v>
      </c>
      <c r="E228" s="200" t="s">
        <v>7664</v>
      </c>
      <c r="F228" s="200" t="s">
        <v>7665</v>
      </c>
      <c r="G228" s="200" t="s">
        <v>7666</v>
      </c>
      <c r="H228" s="200" t="s">
        <v>437</v>
      </c>
      <c r="I228" s="200">
        <v>49201132</v>
      </c>
      <c r="J228" s="200">
        <v>832</v>
      </c>
      <c r="K228" s="200">
        <v>26</v>
      </c>
      <c r="L228" s="201">
        <v>44649</v>
      </c>
      <c r="M228" s="201">
        <v>44649</v>
      </c>
      <c r="N228" s="202"/>
      <c r="O228" s="201">
        <v>44651</v>
      </c>
      <c r="P228" s="201">
        <v>44651</v>
      </c>
      <c r="Q228" s="202"/>
      <c r="R228" s="200" t="s">
        <v>89</v>
      </c>
      <c r="S228" s="200"/>
      <c r="T228" s="200" t="s">
        <v>147</v>
      </c>
      <c r="U228" s="203">
        <v>2381</v>
      </c>
      <c r="V228" s="200" t="s">
        <v>88</v>
      </c>
      <c r="W228" s="204">
        <f t="shared" si="9"/>
        <v>0.29952000000000001</v>
      </c>
      <c r="X228" s="200" t="s">
        <v>72</v>
      </c>
      <c r="Y228" s="200"/>
      <c r="Z228" s="333">
        <f t="shared" si="8"/>
        <v>0.29952000000000001</v>
      </c>
    </row>
    <row r="229" spans="1:26">
      <c r="A229" s="200">
        <v>360</v>
      </c>
      <c r="B229" s="200">
        <v>393462833</v>
      </c>
      <c r="C229" s="200" t="s">
        <v>72</v>
      </c>
      <c r="D229" s="200" t="s">
        <v>7537</v>
      </c>
      <c r="E229" s="200" t="s">
        <v>7664</v>
      </c>
      <c r="F229" s="200" t="s">
        <v>7665</v>
      </c>
      <c r="G229" s="200" t="s">
        <v>7666</v>
      </c>
      <c r="H229" s="200" t="s">
        <v>437</v>
      </c>
      <c r="I229" s="200">
        <v>49201132</v>
      </c>
      <c r="J229" s="200">
        <v>832</v>
      </c>
      <c r="K229" s="200">
        <v>26</v>
      </c>
      <c r="L229" s="201">
        <v>44649</v>
      </c>
      <c r="M229" s="201">
        <v>44649</v>
      </c>
      <c r="N229" s="202"/>
      <c r="O229" s="201">
        <v>44651</v>
      </c>
      <c r="P229" s="201">
        <v>44651</v>
      </c>
      <c r="Q229" s="202"/>
      <c r="R229" s="200" t="s">
        <v>89</v>
      </c>
      <c r="S229" s="200"/>
      <c r="T229" s="200" t="s">
        <v>147</v>
      </c>
      <c r="U229" s="203">
        <v>2381</v>
      </c>
      <c r="V229" s="200" t="s">
        <v>88</v>
      </c>
      <c r="W229" s="204">
        <f t="shared" si="9"/>
        <v>0.29952000000000001</v>
      </c>
      <c r="X229" s="200" t="s">
        <v>72</v>
      </c>
      <c r="Y229" s="200"/>
      <c r="Z229" s="333">
        <f t="shared" si="8"/>
        <v>0.29952000000000001</v>
      </c>
    </row>
    <row r="230" spans="1:26">
      <c r="A230" s="200">
        <v>400</v>
      </c>
      <c r="B230" s="200">
        <v>393401260</v>
      </c>
      <c r="C230" s="200" t="s">
        <v>72</v>
      </c>
      <c r="D230" s="200" t="s">
        <v>7537</v>
      </c>
      <c r="E230" s="200" t="s">
        <v>82</v>
      </c>
      <c r="F230" s="200" t="s">
        <v>132</v>
      </c>
      <c r="G230" s="200" t="s">
        <v>7667</v>
      </c>
      <c r="H230" s="200" t="s">
        <v>163</v>
      </c>
      <c r="I230" s="200">
        <v>49405140</v>
      </c>
      <c r="J230" s="200">
        <v>768</v>
      </c>
      <c r="K230" s="200">
        <v>24</v>
      </c>
      <c r="L230" s="201">
        <v>44649</v>
      </c>
      <c r="M230" s="201">
        <v>44649</v>
      </c>
      <c r="N230" s="202"/>
      <c r="O230" s="201">
        <v>44651</v>
      </c>
      <c r="P230" s="201">
        <v>44651</v>
      </c>
      <c r="Q230" s="202"/>
      <c r="R230" s="200" t="s">
        <v>89</v>
      </c>
      <c r="S230" s="200"/>
      <c r="T230" s="200" t="s">
        <v>147</v>
      </c>
      <c r="U230" s="203">
        <v>3319</v>
      </c>
      <c r="V230" s="200" t="s">
        <v>88</v>
      </c>
      <c r="W230" s="204">
        <f t="shared" si="9"/>
        <v>0.30719999999999997</v>
      </c>
      <c r="X230" s="200" t="s">
        <v>72</v>
      </c>
      <c r="Y230" s="200"/>
      <c r="Z230" s="333">
        <f t="shared" si="8"/>
        <v>0.30719999999999997</v>
      </c>
    </row>
    <row r="231" spans="1:26">
      <c r="A231" s="200">
        <v>480</v>
      </c>
      <c r="B231" s="200">
        <v>392306593</v>
      </c>
      <c r="C231" s="200" t="s">
        <v>72</v>
      </c>
      <c r="D231" s="200" t="s">
        <v>7537</v>
      </c>
      <c r="E231" s="200" t="s">
        <v>1692</v>
      </c>
      <c r="F231" s="200" t="s">
        <v>7549</v>
      </c>
      <c r="G231" s="200" t="s">
        <v>1691</v>
      </c>
      <c r="H231" s="200" t="s">
        <v>69</v>
      </c>
      <c r="I231" s="200">
        <v>49303156</v>
      </c>
      <c r="J231" s="200">
        <v>580</v>
      </c>
      <c r="K231" s="200">
        <v>20</v>
      </c>
      <c r="L231" s="201">
        <v>44649</v>
      </c>
      <c r="M231" s="201">
        <v>44649</v>
      </c>
      <c r="N231" s="202"/>
      <c r="O231" s="201">
        <v>44650</v>
      </c>
      <c r="P231" s="201">
        <v>44650</v>
      </c>
      <c r="Q231" s="202"/>
      <c r="R231" s="200" t="s">
        <v>89</v>
      </c>
      <c r="S231" s="200"/>
      <c r="T231" s="200" t="s">
        <v>116</v>
      </c>
      <c r="U231" s="203">
        <v>2640</v>
      </c>
      <c r="V231" s="200" t="s">
        <v>70</v>
      </c>
      <c r="W231" s="204">
        <f t="shared" si="9"/>
        <v>0.27839999999999998</v>
      </c>
      <c r="X231" s="200" t="s">
        <v>72</v>
      </c>
      <c r="Y231" s="200"/>
      <c r="Z231" s="333">
        <f t="shared" si="8"/>
        <v>0.27839999999999998</v>
      </c>
    </row>
    <row r="232" spans="1:26">
      <c r="A232" s="200">
        <v>480</v>
      </c>
      <c r="B232" s="200">
        <v>392306633</v>
      </c>
      <c r="C232" s="200" t="s">
        <v>72</v>
      </c>
      <c r="D232" s="200" t="s">
        <v>7537</v>
      </c>
      <c r="E232" s="200" t="s">
        <v>1692</v>
      </c>
      <c r="F232" s="200" t="s">
        <v>7549</v>
      </c>
      <c r="G232" s="200" t="s">
        <v>1691</v>
      </c>
      <c r="H232" s="200" t="s">
        <v>69</v>
      </c>
      <c r="I232" s="200">
        <v>49303156</v>
      </c>
      <c r="J232" s="200">
        <v>580</v>
      </c>
      <c r="K232" s="200">
        <v>20</v>
      </c>
      <c r="L232" s="201">
        <v>44649</v>
      </c>
      <c r="M232" s="201">
        <v>44649</v>
      </c>
      <c r="N232" s="202"/>
      <c r="O232" s="201">
        <v>44650</v>
      </c>
      <c r="P232" s="201">
        <v>44650</v>
      </c>
      <c r="Q232" s="202"/>
      <c r="R232" s="200" t="s">
        <v>89</v>
      </c>
      <c r="S232" s="200"/>
      <c r="T232" s="200" t="s">
        <v>116</v>
      </c>
      <c r="U232" s="203">
        <v>2640</v>
      </c>
      <c r="V232" s="200" t="s">
        <v>70</v>
      </c>
      <c r="W232" s="204">
        <f t="shared" si="9"/>
        <v>0.27839999999999998</v>
      </c>
      <c r="X232" s="200" t="s">
        <v>72</v>
      </c>
      <c r="Y232" s="200"/>
      <c r="Z232" s="333">
        <f t="shared" si="8"/>
        <v>0.27839999999999998</v>
      </c>
    </row>
    <row r="233" spans="1:26">
      <c r="A233" s="200">
        <v>480</v>
      </c>
      <c r="B233" s="200">
        <v>392306670</v>
      </c>
      <c r="C233" s="200" t="s">
        <v>72</v>
      </c>
      <c r="D233" s="200" t="s">
        <v>7537</v>
      </c>
      <c r="E233" s="200" t="s">
        <v>1692</v>
      </c>
      <c r="F233" s="200" t="s">
        <v>7549</v>
      </c>
      <c r="G233" s="200" t="s">
        <v>1691</v>
      </c>
      <c r="H233" s="200" t="s">
        <v>69</v>
      </c>
      <c r="I233" s="200">
        <v>49303156</v>
      </c>
      <c r="J233" s="200">
        <v>580</v>
      </c>
      <c r="K233" s="200">
        <v>20</v>
      </c>
      <c r="L233" s="201">
        <v>44649</v>
      </c>
      <c r="M233" s="201">
        <v>44649</v>
      </c>
      <c r="N233" s="202"/>
      <c r="O233" s="201">
        <v>44650</v>
      </c>
      <c r="P233" s="201">
        <v>44650</v>
      </c>
      <c r="Q233" s="202"/>
      <c r="R233" s="200" t="s">
        <v>89</v>
      </c>
      <c r="S233" s="200"/>
      <c r="T233" s="200" t="s">
        <v>116</v>
      </c>
      <c r="U233" s="203">
        <v>2640</v>
      </c>
      <c r="V233" s="200" t="s">
        <v>70</v>
      </c>
      <c r="W233" s="204">
        <f t="shared" si="9"/>
        <v>0.27839999999999998</v>
      </c>
      <c r="X233" s="200" t="s">
        <v>72</v>
      </c>
      <c r="Y233" s="200"/>
      <c r="Z233" s="333">
        <f t="shared" si="8"/>
        <v>0.27839999999999998</v>
      </c>
    </row>
    <row r="234" spans="1:26">
      <c r="A234" s="200">
        <v>480</v>
      </c>
      <c r="B234" s="200">
        <v>392306649</v>
      </c>
      <c r="C234" s="200" t="s">
        <v>72</v>
      </c>
      <c r="D234" s="200" t="s">
        <v>7537</v>
      </c>
      <c r="E234" s="200" t="s">
        <v>1692</v>
      </c>
      <c r="F234" s="200" t="s">
        <v>7549</v>
      </c>
      <c r="G234" s="200" t="s">
        <v>1691</v>
      </c>
      <c r="H234" s="200" t="s">
        <v>69</v>
      </c>
      <c r="I234" s="200">
        <v>49303156</v>
      </c>
      <c r="J234" s="200">
        <v>580</v>
      </c>
      <c r="K234" s="200">
        <v>20</v>
      </c>
      <c r="L234" s="201">
        <v>44649</v>
      </c>
      <c r="M234" s="201">
        <v>44649</v>
      </c>
      <c r="N234" s="202"/>
      <c r="O234" s="201">
        <v>44651</v>
      </c>
      <c r="P234" s="201">
        <v>44651</v>
      </c>
      <c r="Q234" s="202"/>
      <c r="R234" s="200" t="s">
        <v>89</v>
      </c>
      <c r="S234" s="200"/>
      <c r="T234" s="200" t="s">
        <v>147</v>
      </c>
      <c r="U234" s="203">
        <v>2640</v>
      </c>
      <c r="V234" s="200" t="s">
        <v>70</v>
      </c>
      <c r="W234" s="204">
        <f t="shared" si="9"/>
        <v>0.27839999999999998</v>
      </c>
      <c r="X234" s="200" t="s">
        <v>72</v>
      </c>
      <c r="Y234" s="200"/>
      <c r="Z234" s="333">
        <f t="shared" si="8"/>
        <v>0.27839999999999998</v>
      </c>
    </row>
    <row r="235" spans="1:26">
      <c r="A235" s="200">
        <v>480</v>
      </c>
      <c r="B235" s="200">
        <v>392306710</v>
      </c>
      <c r="C235" s="200" t="s">
        <v>72</v>
      </c>
      <c r="D235" s="200" t="s">
        <v>7537</v>
      </c>
      <c r="E235" s="200" t="s">
        <v>1692</v>
      </c>
      <c r="F235" s="200" t="s">
        <v>7549</v>
      </c>
      <c r="G235" s="200" t="s">
        <v>1691</v>
      </c>
      <c r="H235" s="200" t="s">
        <v>69</v>
      </c>
      <c r="I235" s="200">
        <v>49303156</v>
      </c>
      <c r="J235" s="200">
        <v>580</v>
      </c>
      <c r="K235" s="200">
        <v>20</v>
      </c>
      <c r="L235" s="201">
        <v>44649</v>
      </c>
      <c r="M235" s="201">
        <v>44649</v>
      </c>
      <c r="N235" s="202"/>
      <c r="O235" s="201">
        <v>44650</v>
      </c>
      <c r="P235" s="201">
        <v>44650</v>
      </c>
      <c r="Q235" s="202"/>
      <c r="R235" s="200" t="s">
        <v>89</v>
      </c>
      <c r="S235" s="200"/>
      <c r="T235" s="200" t="s">
        <v>116</v>
      </c>
      <c r="U235" s="203">
        <v>2640</v>
      </c>
      <c r="V235" s="200" t="s">
        <v>70</v>
      </c>
      <c r="W235" s="204">
        <f t="shared" si="9"/>
        <v>0.27839999999999998</v>
      </c>
      <c r="X235" s="200" t="s">
        <v>72</v>
      </c>
      <c r="Y235" s="200"/>
      <c r="Z235" s="333">
        <f t="shared" si="8"/>
        <v>0.27839999999999998</v>
      </c>
    </row>
    <row r="236" spans="1:26" ht="15" customHeight="1">
      <c r="A236" s="200">
        <v>480</v>
      </c>
      <c r="B236" s="200">
        <v>392306775</v>
      </c>
      <c r="C236" s="200" t="s">
        <v>72</v>
      </c>
      <c r="D236" s="200" t="s">
        <v>7537</v>
      </c>
      <c r="E236" s="200" t="s">
        <v>1692</v>
      </c>
      <c r="F236" s="200" t="s">
        <v>7549</v>
      </c>
      <c r="G236" s="200" t="s">
        <v>1691</v>
      </c>
      <c r="H236" s="200" t="s">
        <v>69</v>
      </c>
      <c r="I236" s="200">
        <v>49303156</v>
      </c>
      <c r="J236" s="200">
        <v>580</v>
      </c>
      <c r="K236" s="200">
        <v>20</v>
      </c>
      <c r="L236" s="201">
        <v>44649</v>
      </c>
      <c r="M236" s="201">
        <v>44649</v>
      </c>
      <c r="N236" s="202"/>
      <c r="O236" s="201">
        <v>44650</v>
      </c>
      <c r="P236" s="201">
        <v>44650</v>
      </c>
      <c r="Q236" s="202"/>
      <c r="R236" s="200" t="s">
        <v>89</v>
      </c>
      <c r="S236" s="200"/>
      <c r="T236" s="200" t="s">
        <v>116</v>
      </c>
      <c r="U236" s="203">
        <v>2640</v>
      </c>
      <c r="V236" s="200" t="s">
        <v>70</v>
      </c>
      <c r="W236" s="204">
        <f t="shared" si="9"/>
        <v>0.27839999999999998</v>
      </c>
      <c r="X236" s="200" t="s">
        <v>72</v>
      </c>
      <c r="Y236" s="200"/>
      <c r="Z236" s="333">
        <f t="shared" si="8"/>
        <v>0.27839999999999998</v>
      </c>
    </row>
    <row r="237" spans="1:26">
      <c r="A237" s="200">
        <v>360</v>
      </c>
      <c r="B237" s="200">
        <v>393232307</v>
      </c>
      <c r="C237" s="200" t="s">
        <v>72</v>
      </c>
      <c r="D237" s="200" t="s">
        <v>7537</v>
      </c>
      <c r="E237" s="200" t="s">
        <v>272</v>
      </c>
      <c r="F237" s="200" t="s">
        <v>7668</v>
      </c>
      <c r="G237" s="200" t="s">
        <v>7669</v>
      </c>
      <c r="H237" s="200" t="s">
        <v>479</v>
      </c>
      <c r="I237" s="200">
        <v>49204132</v>
      </c>
      <c r="J237" s="200">
        <v>728</v>
      </c>
      <c r="K237" s="200">
        <v>28</v>
      </c>
      <c r="L237" s="201">
        <v>44649</v>
      </c>
      <c r="M237" s="201">
        <v>44649</v>
      </c>
      <c r="N237" s="202"/>
      <c r="O237" s="201">
        <v>44650</v>
      </c>
      <c r="P237" s="201">
        <v>44650</v>
      </c>
      <c r="Q237" s="202"/>
      <c r="R237" s="200" t="s">
        <v>89</v>
      </c>
      <c r="S237" s="200"/>
      <c r="T237" s="203" t="s">
        <v>147</v>
      </c>
      <c r="U237" s="203">
        <v>2096</v>
      </c>
      <c r="V237" s="200" t="s">
        <v>88</v>
      </c>
      <c r="W237" s="204">
        <f t="shared" si="9"/>
        <v>0.26207999999999998</v>
      </c>
      <c r="X237" s="200" t="s">
        <v>72</v>
      </c>
      <c r="Y237" s="200"/>
      <c r="Z237" s="333">
        <f t="shared" si="8"/>
        <v>0.26207999999999998</v>
      </c>
    </row>
    <row r="238" spans="1:26">
      <c r="A238" s="200">
        <v>360</v>
      </c>
      <c r="B238" s="200">
        <v>393238918</v>
      </c>
      <c r="C238" s="200" t="s">
        <v>72</v>
      </c>
      <c r="D238" s="200" t="s">
        <v>7537</v>
      </c>
      <c r="E238" s="200" t="s">
        <v>358</v>
      </c>
      <c r="F238" s="200" t="s">
        <v>3646</v>
      </c>
      <c r="G238" s="200" t="s">
        <v>7670</v>
      </c>
      <c r="H238" s="200" t="s">
        <v>437</v>
      </c>
      <c r="I238" s="200">
        <v>49201132</v>
      </c>
      <c r="J238" s="200">
        <v>896</v>
      </c>
      <c r="K238" s="200">
        <v>28</v>
      </c>
      <c r="L238" s="201">
        <v>44649</v>
      </c>
      <c r="M238" s="201">
        <v>44649</v>
      </c>
      <c r="N238" s="202"/>
      <c r="O238" s="201">
        <v>44650</v>
      </c>
      <c r="P238" s="201">
        <v>44650</v>
      </c>
      <c r="Q238" s="202"/>
      <c r="R238" s="200" t="s">
        <v>89</v>
      </c>
      <c r="S238" s="200"/>
      <c r="T238" s="200" t="s">
        <v>147</v>
      </c>
      <c r="U238" s="203">
        <v>1897</v>
      </c>
      <c r="V238" s="200" t="s">
        <v>70</v>
      </c>
      <c r="W238" s="204">
        <f t="shared" si="9"/>
        <v>0.32256000000000001</v>
      </c>
      <c r="X238" s="200" t="s">
        <v>72</v>
      </c>
      <c r="Y238" s="200"/>
      <c r="Z238" s="333">
        <f t="shared" si="8"/>
        <v>0.32256000000000001</v>
      </c>
    </row>
    <row r="239" spans="1:26">
      <c r="A239" s="200">
        <v>400</v>
      </c>
      <c r="B239" s="200">
        <v>393460462</v>
      </c>
      <c r="C239" s="200" t="s">
        <v>72</v>
      </c>
      <c r="D239" s="200" t="s">
        <v>7537</v>
      </c>
      <c r="E239" s="200" t="s">
        <v>221</v>
      </c>
      <c r="F239" s="200" t="s">
        <v>7671</v>
      </c>
      <c r="G239" s="200" t="s">
        <v>7672</v>
      </c>
      <c r="H239" s="200" t="s">
        <v>87</v>
      </c>
      <c r="I239" s="200">
        <v>49405140</v>
      </c>
      <c r="J239" s="200">
        <v>832</v>
      </c>
      <c r="K239" s="200">
        <v>26</v>
      </c>
      <c r="L239" s="201">
        <v>44649</v>
      </c>
      <c r="M239" s="201">
        <v>44649</v>
      </c>
      <c r="N239" s="202"/>
      <c r="O239" s="201">
        <v>44650</v>
      </c>
      <c r="P239" s="201">
        <v>44650</v>
      </c>
      <c r="Q239" s="202"/>
      <c r="R239" s="200" t="s">
        <v>89</v>
      </c>
      <c r="S239" s="200"/>
      <c r="T239" s="200" t="s">
        <v>147</v>
      </c>
      <c r="U239" s="203">
        <v>1954</v>
      </c>
      <c r="V239" s="200" t="s">
        <v>88</v>
      </c>
      <c r="W239" s="204">
        <f t="shared" si="9"/>
        <v>0.33279999999999998</v>
      </c>
      <c r="X239" s="200" t="s">
        <v>72</v>
      </c>
      <c r="Y239" s="200"/>
      <c r="Z239" s="333">
        <f t="shared" si="8"/>
        <v>0.33279999999999998</v>
      </c>
    </row>
    <row r="240" spans="1:26">
      <c r="A240" s="200">
        <v>400</v>
      </c>
      <c r="B240" s="200">
        <v>393460320</v>
      </c>
      <c r="C240" s="200" t="s">
        <v>72</v>
      </c>
      <c r="D240" s="200" t="s">
        <v>7537</v>
      </c>
      <c r="E240" s="200" t="s">
        <v>221</v>
      </c>
      <c r="F240" s="200" t="s">
        <v>7671</v>
      </c>
      <c r="G240" s="200" t="s">
        <v>7672</v>
      </c>
      <c r="H240" s="200" t="s">
        <v>87</v>
      </c>
      <c r="I240" s="200">
        <v>49405140</v>
      </c>
      <c r="J240" s="200">
        <v>832</v>
      </c>
      <c r="K240" s="200">
        <v>26</v>
      </c>
      <c r="L240" s="201">
        <v>44649</v>
      </c>
      <c r="M240" s="201">
        <v>44649</v>
      </c>
      <c r="N240" s="202"/>
      <c r="O240" s="201">
        <v>44650</v>
      </c>
      <c r="P240" s="201">
        <v>44650</v>
      </c>
      <c r="Q240" s="202"/>
      <c r="R240" s="200" t="s">
        <v>89</v>
      </c>
      <c r="S240" s="200"/>
      <c r="T240" s="200" t="s">
        <v>147</v>
      </c>
      <c r="U240" s="203">
        <v>1954</v>
      </c>
      <c r="V240" s="200" t="s">
        <v>88</v>
      </c>
      <c r="W240" s="204">
        <f t="shared" si="9"/>
        <v>0.33279999999999998</v>
      </c>
      <c r="X240" s="200" t="s">
        <v>72</v>
      </c>
      <c r="Y240" s="200"/>
      <c r="Z240" s="333">
        <f t="shared" si="8"/>
        <v>0.33279999999999998</v>
      </c>
    </row>
    <row r="241" spans="1:26">
      <c r="A241" s="200">
        <v>360</v>
      </c>
      <c r="B241" s="200">
        <v>393268022</v>
      </c>
      <c r="C241" s="200" t="s">
        <v>72</v>
      </c>
      <c r="D241" s="200" t="s">
        <v>7537</v>
      </c>
      <c r="E241" s="200" t="s">
        <v>221</v>
      </c>
      <c r="F241" s="200" t="s">
        <v>7641</v>
      </c>
      <c r="G241" s="200" t="s">
        <v>7638</v>
      </c>
      <c r="H241" s="200" t="s">
        <v>437</v>
      </c>
      <c r="I241" s="200">
        <v>49201132</v>
      </c>
      <c r="J241" s="200">
        <v>832</v>
      </c>
      <c r="K241" s="200">
        <v>26</v>
      </c>
      <c r="L241" s="201">
        <v>44649</v>
      </c>
      <c r="M241" s="201">
        <v>44649</v>
      </c>
      <c r="N241" s="202"/>
      <c r="O241" s="201">
        <v>44650</v>
      </c>
      <c r="P241" s="201">
        <v>44650</v>
      </c>
      <c r="Q241" s="202"/>
      <c r="R241" s="200" t="s">
        <v>89</v>
      </c>
      <c r="S241" s="200"/>
      <c r="T241" s="200" t="s">
        <v>147</v>
      </c>
      <c r="U241" s="203">
        <v>2659</v>
      </c>
      <c r="V241" s="200" t="s">
        <v>88</v>
      </c>
      <c r="W241" s="204">
        <f t="shared" si="9"/>
        <v>0.29952000000000001</v>
      </c>
      <c r="X241" s="200" t="s">
        <v>72</v>
      </c>
      <c r="Y241" s="200"/>
      <c r="Z241" s="333">
        <f t="shared" si="8"/>
        <v>0.29952000000000001</v>
      </c>
    </row>
    <row r="242" spans="1:26">
      <c r="A242" s="200">
        <v>360</v>
      </c>
      <c r="B242" s="200">
        <v>393077339</v>
      </c>
      <c r="C242" s="200" t="s">
        <v>72</v>
      </c>
      <c r="D242" s="200" t="s">
        <v>7537</v>
      </c>
      <c r="E242" s="200" t="s">
        <v>241</v>
      </c>
      <c r="F242" s="200" t="s">
        <v>7673</v>
      </c>
      <c r="G242" s="200" t="s">
        <v>7674</v>
      </c>
      <c r="H242" s="200" t="s">
        <v>377</v>
      </c>
      <c r="I242" s="200">
        <v>49204132</v>
      </c>
      <c r="J242" s="200">
        <v>728</v>
      </c>
      <c r="K242" s="200">
        <v>28</v>
      </c>
      <c r="L242" s="201">
        <v>44649</v>
      </c>
      <c r="M242" s="201">
        <v>44649</v>
      </c>
      <c r="N242" s="202"/>
      <c r="O242" s="201">
        <v>44650</v>
      </c>
      <c r="P242" s="201">
        <v>44650</v>
      </c>
      <c r="Q242" s="202"/>
      <c r="R242" s="200" t="s">
        <v>89</v>
      </c>
      <c r="S242" s="200"/>
      <c r="T242" s="200" t="s">
        <v>147</v>
      </c>
      <c r="U242" s="203">
        <v>2110</v>
      </c>
      <c r="V242" s="200" t="s">
        <v>88</v>
      </c>
      <c r="W242" s="204">
        <f t="shared" si="9"/>
        <v>0.26207999999999998</v>
      </c>
      <c r="X242" s="200" t="s">
        <v>72</v>
      </c>
      <c r="Y242" s="200"/>
      <c r="Z242" s="333">
        <f t="shared" si="8"/>
        <v>0.26207999999999998</v>
      </c>
    </row>
    <row r="243" spans="1:26">
      <c r="A243" s="200">
        <v>475</v>
      </c>
      <c r="B243" s="200">
        <v>391907963</v>
      </c>
      <c r="C243" s="200" t="s">
        <v>72</v>
      </c>
      <c r="D243" s="200" t="s">
        <v>7537</v>
      </c>
      <c r="E243" s="200" t="s">
        <v>7545</v>
      </c>
      <c r="F243" s="200" t="s">
        <v>7546</v>
      </c>
      <c r="G243" s="200" t="s">
        <v>7547</v>
      </c>
      <c r="H243" s="200" t="s">
        <v>509</v>
      </c>
      <c r="I243" s="200">
        <v>49303555</v>
      </c>
      <c r="J243" s="200">
        <v>638</v>
      </c>
      <c r="K243" s="200">
        <v>22</v>
      </c>
      <c r="L243" s="201">
        <v>44649</v>
      </c>
      <c r="M243" s="201">
        <v>44649</v>
      </c>
      <c r="N243" s="202"/>
      <c r="O243" s="201">
        <v>44651</v>
      </c>
      <c r="P243" s="201">
        <v>44651</v>
      </c>
      <c r="Q243" s="202"/>
      <c r="R243" s="200" t="s">
        <v>89</v>
      </c>
      <c r="S243" s="200"/>
      <c r="T243" s="200"/>
      <c r="U243" s="200"/>
      <c r="V243" s="205" t="s">
        <v>70</v>
      </c>
      <c r="W243" s="204">
        <f t="shared" si="9"/>
        <v>0.30304999999999999</v>
      </c>
      <c r="X243" s="200" t="s">
        <v>72</v>
      </c>
      <c r="Y243" s="200"/>
      <c r="Z243" s="333">
        <f t="shared" si="8"/>
        <v>0.30304999999999999</v>
      </c>
    </row>
    <row r="244" spans="1:26">
      <c r="A244" s="200">
        <v>475</v>
      </c>
      <c r="B244" s="200">
        <v>391907867</v>
      </c>
      <c r="C244" s="200" t="s">
        <v>72</v>
      </c>
      <c r="D244" s="200" t="s">
        <v>7537</v>
      </c>
      <c r="E244" s="200" t="s">
        <v>7545</v>
      </c>
      <c r="F244" s="200" t="s">
        <v>7546</v>
      </c>
      <c r="G244" s="200" t="s">
        <v>7547</v>
      </c>
      <c r="H244" s="200" t="s">
        <v>509</v>
      </c>
      <c r="I244" s="200">
        <v>49303555</v>
      </c>
      <c r="J244" s="200">
        <v>638</v>
      </c>
      <c r="K244" s="200">
        <v>22</v>
      </c>
      <c r="L244" s="201">
        <v>44649</v>
      </c>
      <c r="M244" s="201">
        <v>44649</v>
      </c>
      <c r="N244" s="202"/>
      <c r="O244" s="201">
        <v>44652</v>
      </c>
      <c r="P244" s="201">
        <v>44652</v>
      </c>
      <c r="Q244" s="202"/>
      <c r="R244" s="206" t="s">
        <v>89</v>
      </c>
      <c r="S244" s="200"/>
      <c r="T244" s="200"/>
      <c r="U244" s="200"/>
      <c r="V244" s="205" t="s">
        <v>70</v>
      </c>
      <c r="W244" s="204">
        <f t="shared" si="9"/>
        <v>0.30304999999999999</v>
      </c>
      <c r="X244" s="200" t="s">
        <v>72</v>
      </c>
      <c r="Y244" s="200"/>
      <c r="Z244" s="333">
        <f t="shared" si="8"/>
        <v>0.30304999999999999</v>
      </c>
    </row>
    <row r="245" spans="1:26">
      <c r="A245" s="200">
        <v>360</v>
      </c>
      <c r="B245" s="200">
        <v>393411210</v>
      </c>
      <c r="C245" s="200" t="s">
        <v>72</v>
      </c>
      <c r="D245" s="200" t="s">
        <v>7537</v>
      </c>
      <c r="E245" s="200" t="s">
        <v>7675</v>
      </c>
      <c r="F245" s="200" t="s">
        <v>7676</v>
      </c>
      <c r="G245" s="200">
        <v>11194</v>
      </c>
      <c r="H245" s="200" t="s">
        <v>437</v>
      </c>
      <c r="I245" s="200">
        <v>49201132</v>
      </c>
      <c r="J245" s="200">
        <v>832</v>
      </c>
      <c r="K245" s="200">
        <v>26</v>
      </c>
      <c r="L245" s="201">
        <v>44650</v>
      </c>
      <c r="M245" s="201">
        <v>44650</v>
      </c>
      <c r="N245" s="202"/>
      <c r="O245" s="201">
        <v>44655</v>
      </c>
      <c r="P245" s="201">
        <v>44655</v>
      </c>
      <c r="Q245" s="202"/>
      <c r="R245" s="200" t="s">
        <v>89</v>
      </c>
      <c r="S245" s="200"/>
      <c r="T245" s="200" t="s">
        <v>147</v>
      </c>
      <c r="U245" s="203">
        <v>6369</v>
      </c>
      <c r="V245" s="200" t="s">
        <v>88</v>
      </c>
      <c r="W245" s="204">
        <f t="shared" si="9"/>
        <v>0.29952000000000001</v>
      </c>
      <c r="X245" s="200" t="s">
        <v>72</v>
      </c>
      <c r="Y245" s="200"/>
      <c r="Z245" s="333">
        <f t="shared" si="8"/>
        <v>0.29952000000000001</v>
      </c>
    </row>
    <row r="246" spans="1:26">
      <c r="A246" s="200">
        <v>360</v>
      </c>
      <c r="B246" s="200">
        <v>393438757</v>
      </c>
      <c r="C246" s="200" t="s">
        <v>72</v>
      </c>
      <c r="D246" s="200" t="s">
        <v>7537</v>
      </c>
      <c r="E246" s="200" t="s">
        <v>7677</v>
      </c>
      <c r="F246" s="200" t="s">
        <v>7678</v>
      </c>
      <c r="G246" s="200" t="s">
        <v>7679</v>
      </c>
      <c r="H246" s="200" t="s">
        <v>437</v>
      </c>
      <c r="I246" s="200">
        <v>49201132</v>
      </c>
      <c r="J246" s="200">
        <v>832</v>
      </c>
      <c r="K246" s="200">
        <v>26</v>
      </c>
      <c r="L246" s="201">
        <v>44650</v>
      </c>
      <c r="M246" s="201">
        <v>44650</v>
      </c>
      <c r="N246" s="202"/>
      <c r="O246" s="201">
        <v>44655</v>
      </c>
      <c r="P246" s="201">
        <v>44655</v>
      </c>
      <c r="Q246" s="202"/>
      <c r="R246" s="200" t="s">
        <v>89</v>
      </c>
      <c r="S246" s="200"/>
      <c r="T246" s="200"/>
      <c r="U246" s="203">
        <v>8544</v>
      </c>
      <c r="V246" s="200" t="s">
        <v>88</v>
      </c>
      <c r="W246" s="204">
        <f t="shared" si="9"/>
        <v>0.29952000000000001</v>
      </c>
      <c r="X246" s="200" t="s">
        <v>72</v>
      </c>
      <c r="Y246" s="200"/>
      <c r="Z246" s="333">
        <f t="shared" si="8"/>
        <v>0.29952000000000001</v>
      </c>
    </row>
    <row r="247" spans="1:26">
      <c r="A247" s="200">
        <v>360</v>
      </c>
      <c r="B247" s="200">
        <v>393615752</v>
      </c>
      <c r="C247" s="200" t="s">
        <v>72</v>
      </c>
      <c r="D247" s="200" t="s">
        <v>7537</v>
      </c>
      <c r="E247" s="200" t="s">
        <v>433</v>
      </c>
      <c r="F247" s="200" t="s">
        <v>7680</v>
      </c>
      <c r="G247" s="200" t="s">
        <v>3697</v>
      </c>
      <c r="H247" s="200" t="s">
        <v>437</v>
      </c>
      <c r="I247" s="200">
        <v>49203132</v>
      </c>
      <c r="J247" s="200">
        <v>832</v>
      </c>
      <c r="K247" s="200">
        <v>26</v>
      </c>
      <c r="L247" s="201">
        <v>44650</v>
      </c>
      <c r="M247" s="201">
        <v>44650</v>
      </c>
      <c r="N247" s="202"/>
      <c r="O247" s="201">
        <v>44652</v>
      </c>
      <c r="P247" s="201">
        <v>44652</v>
      </c>
      <c r="Q247" s="202"/>
      <c r="R247" s="200" t="s">
        <v>89</v>
      </c>
      <c r="S247" s="200"/>
      <c r="T247" s="200" t="s">
        <v>147</v>
      </c>
      <c r="U247" s="203">
        <v>2328</v>
      </c>
      <c r="V247" s="200" t="s">
        <v>88</v>
      </c>
      <c r="W247" s="204">
        <f t="shared" si="9"/>
        <v>0.29952000000000001</v>
      </c>
      <c r="X247" s="200" t="s">
        <v>72</v>
      </c>
      <c r="Y247" s="200"/>
      <c r="Z247" s="333">
        <f t="shared" si="8"/>
        <v>0.29952000000000001</v>
      </c>
    </row>
    <row r="248" spans="1:26">
      <c r="A248" s="200">
        <v>480</v>
      </c>
      <c r="B248" s="200">
        <v>393443301</v>
      </c>
      <c r="C248" s="200" t="s">
        <v>72</v>
      </c>
      <c r="D248" s="200" t="s">
        <v>7537</v>
      </c>
      <c r="E248" s="200" t="s">
        <v>5519</v>
      </c>
      <c r="F248" s="200" t="s">
        <v>7681</v>
      </c>
      <c r="G248" s="200" t="s">
        <v>7682</v>
      </c>
      <c r="H248" s="200" t="s">
        <v>134</v>
      </c>
      <c r="I248" s="200">
        <v>49303156</v>
      </c>
      <c r="J248" s="200">
        <v>638</v>
      </c>
      <c r="K248" s="200">
        <v>22</v>
      </c>
      <c r="L248" s="201">
        <v>44650</v>
      </c>
      <c r="M248" s="201">
        <v>44650</v>
      </c>
      <c r="N248" s="202"/>
      <c r="O248" s="201">
        <v>44652</v>
      </c>
      <c r="P248" s="201">
        <v>44652</v>
      </c>
      <c r="Q248" s="202"/>
      <c r="R248" s="200" t="s">
        <v>89</v>
      </c>
      <c r="S248" s="200"/>
      <c r="T248" s="200" t="s">
        <v>147</v>
      </c>
      <c r="U248" s="203">
        <v>3526</v>
      </c>
      <c r="V248" s="200" t="s">
        <v>88</v>
      </c>
      <c r="W248" s="204">
        <f t="shared" si="9"/>
        <v>0.30624000000000001</v>
      </c>
      <c r="X248" s="200" t="s">
        <v>72</v>
      </c>
      <c r="Y248" s="200"/>
      <c r="Z248" s="333">
        <f t="shared" si="8"/>
        <v>0.30624000000000001</v>
      </c>
    </row>
    <row r="249" spans="1:26">
      <c r="A249" s="200">
        <v>480</v>
      </c>
      <c r="B249" s="200">
        <v>393444097</v>
      </c>
      <c r="C249" s="200" t="s">
        <v>72</v>
      </c>
      <c r="D249" s="200" t="s">
        <v>7537</v>
      </c>
      <c r="E249" s="200" t="s">
        <v>5519</v>
      </c>
      <c r="F249" s="200" t="s">
        <v>7681</v>
      </c>
      <c r="G249" s="200" t="s">
        <v>7682</v>
      </c>
      <c r="H249" s="200" t="s">
        <v>134</v>
      </c>
      <c r="I249" s="200">
        <v>49303156</v>
      </c>
      <c r="J249" s="200">
        <v>638</v>
      </c>
      <c r="K249" s="200">
        <v>22</v>
      </c>
      <c r="L249" s="201">
        <v>44650</v>
      </c>
      <c r="M249" s="201">
        <v>44650</v>
      </c>
      <c r="N249" s="202"/>
      <c r="O249" s="201">
        <v>44652</v>
      </c>
      <c r="P249" s="201">
        <v>44652</v>
      </c>
      <c r="Q249" s="202"/>
      <c r="R249" s="200" t="s">
        <v>89</v>
      </c>
      <c r="S249" s="200"/>
      <c r="T249" s="200" t="s">
        <v>147</v>
      </c>
      <c r="U249" s="203">
        <v>3526</v>
      </c>
      <c r="V249" s="200" t="s">
        <v>88</v>
      </c>
      <c r="W249" s="204">
        <f t="shared" si="9"/>
        <v>0.30624000000000001</v>
      </c>
      <c r="X249" s="200" t="s">
        <v>72</v>
      </c>
      <c r="Y249" s="200"/>
      <c r="Z249" s="333">
        <f t="shared" si="8"/>
        <v>0.30624000000000001</v>
      </c>
    </row>
    <row r="250" spans="1:26">
      <c r="A250" s="200">
        <v>480</v>
      </c>
      <c r="B250" s="200">
        <v>393443603</v>
      </c>
      <c r="C250" s="200" t="s">
        <v>72</v>
      </c>
      <c r="D250" s="200" t="s">
        <v>7537</v>
      </c>
      <c r="E250" s="200" t="s">
        <v>5519</v>
      </c>
      <c r="F250" s="200" t="s">
        <v>7681</v>
      </c>
      <c r="G250" s="200" t="s">
        <v>7682</v>
      </c>
      <c r="H250" s="200" t="s">
        <v>134</v>
      </c>
      <c r="I250" s="200">
        <v>49303156</v>
      </c>
      <c r="J250" s="200">
        <v>580</v>
      </c>
      <c r="K250" s="200">
        <v>20</v>
      </c>
      <c r="L250" s="201">
        <v>44650</v>
      </c>
      <c r="M250" s="201">
        <v>44650</v>
      </c>
      <c r="N250" s="202"/>
      <c r="O250" s="201">
        <v>44653</v>
      </c>
      <c r="P250" s="201">
        <v>44653</v>
      </c>
      <c r="Q250" s="202"/>
      <c r="R250" s="200" t="s">
        <v>89</v>
      </c>
      <c r="S250" s="200"/>
      <c r="T250" s="200" t="s">
        <v>147</v>
      </c>
      <c r="U250" s="203">
        <v>3526</v>
      </c>
      <c r="V250" s="200" t="s">
        <v>88</v>
      </c>
      <c r="W250" s="204">
        <f t="shared" si="9"/>
        <v>0.27839999999999998</v>
      </c>
      <c r="X250" s="200" t="s">
        <v>72</v>
      </c>
      <c r="Y250" s="200"/>
      <c r="Z250" s="333">
        <f t="shared" si="8"/>
        <v>0.27839999999999998</v>
      </c>
    </row>
    <row r="251" spans="1:26">
      <c r="A251" s="200">
        <v>360</v>
      </c>
      <c r="B251" s="200">
        <v>393438225</v>
      </c>
      <c r="C251" s="200" t="s">
        <v>72</v>
      </c>
      <c r="D251" s="200" t="s">
        <v>7537</v>
      </c>
      <c r="E251" s="200" t="s">
        <v>7677</v>
      </c>
      <c r="F251" s="200" t="s">
        <v>7683</v>
      </c>
      <c r="G251" s="200" t="s">
        <v>7684</v>
      </c>
      <c r="H251" s="200" t="s">
        <v>437</v>
      </c>
      <c r="I251" s="200">
        <v>49201132</v>
      </c>
      <c r="J251" s="200">
        <v>832</v>
      </c>
      <c r="K251" s="200">
        <v>26</v>
      </c>
      <c r="L251" s="201">
        <v>44650</v>
      </c>
      <c r="M251" s="201">
        <v>44650</v>
      </c>
      <c r="N251" s="202"/>
      <c r="O251" s="201">
        <v>44655</v>
      </c>
      <c r="P251" s="201">
        <v>44655</v>
      </c>
      <c r="Q251" s="202"/>
      <c r="R251" s="200" t="s">
        <v>89</v>
      </c>
      <c r="S251" s="200"/>
      <c r="T251" s="200" t="s">
        <v>147</v>
      </c>
      <c r="U251" s="203">
        <v>8202</v>
      </c>
      <c r="V251" s="200" t="s">
        <v>88</v>
      </c>
      <c r="W251" s="204">
        <f t="shared" si="9"/>
        <v>0.29952000000000001</v>
      </c>
      <c r="X251" s="200" t="s">
        <v>72</v>
      </c>
      <c r="Y251" s="200"/>
      <c r="Z251" s="333">
        <f t="shared" si="8"/>
        <v>0.29952000000000001</v>
      </c>
    </row>
    <row r="252" spans="1:26">
      <c r="A252" s="200">
        <v>360</v>
      </c>
      <c r="B252" s="200">
        <v>393275731</v>
      </c>
      <c r="C252" s="200" t="s">
        <v>72</v>
      </c>
      <c r="D252" s="200" t="s">
        <v>7537</v>
      </c>
      <c r="E252" s="200" t="s">
        <v>1144</v>
      </c>
      <c r="F252" s="200" t="s">
        <v>7685</v>
      </c>
      <c r="G252" s="200" t="s">
        <v>1884</v>
      </c>
      <c r="H252" s="200" t="s">
        <v>479</v>
      </c>
      <c r="I252" s="200">
        <v>49204132</v>
      </c>
      <c r="J252" s="200">
        <v>676</v>
      </c>
      <c r="K252" s="200">
        <v>26</v>
      </c>
      <c r="L252" s="201">
        <v>44650</v>
      </c>
      <c r="M252" s="201">
        <v>44650</v>
      </c>
      <c r="N252" s="202"/>
      <c r="O252" s="201">
        <v>44658</v>
      </c>
      <c r="P252" s="201">
        <v>44658</v>
      </c>
      <c r="Q252" s="202"/>
      <c r="R252" s="200" t="s">
        <v>89</v>
      </c>
      <c r="S252" s="269" t="s">
        <v>7686</v>
      </c>
      <c r="T252" s="200" t="s">
        <v>147</v>
      </c>
      <c r="U252" s="203">
        <v>4406</v>
      </c>
      <c r="V252" s="200" t="s">
        <v>88</v>
      </c>
      <c r="W252" s="204">
        <f t="shared" si="9"/>
        <v>0.24335999999999999</v>
      </c>
      <c r="X252" s="200" t="s">
        <v>72</v>
      </c>
      <c r="Y252" s="200"/>
      <c r="Z252" s="333">
        <f t="shared" si="8"/>
        <v>0.24335999999999999</v>
      </c>
    </row>
    <row r="253" spans="1:26">
      <c r="A253" s="200">
        <v>480</v>
      </c>
      <c r="B253" s="200">
        <v>393613532</v>
      </c>
      <c r="C253" s="200" t="s">
        <v>72</v>
      </c>
      <c r="D253" s="200" t="s">
        <v>7537</v>
      </c>
      <c r="E253" s="200" t="s">
        <v>635</v>
      </c>
      <c r="F253" s="200" t="s">
        <v>6690</v>
      </c>
      <c r="G253" s="200" t="s">
        <v>7687</v>
      </c>
      <c r="H253" s="200" t="s">
        <v>69</v>
      </c>
      <c r="I253" s="200">
        <v>49303156</v>
      </c>
      <c r="J253" s="200">
        <v>638</v>
      </c>
      <c r="K253" s="200">
        <v>22</v>
      </c>
      <c r="L253" s="201">
        <v>44650</v>
      </c>
      <c r="M253" s="201">
        <v>44650</v>
      </c>
      <c r="N253" s="202"/>
      <c r="O253" s="201">
        <v>44651</v>
      </c>
      <c r="P253" s="201">
        <v>44651</v>
      </c>
      <c r="Q253" s="202"/>
      <c r="R253" s="200" t="s">
        <v>89</v>
      </c>
      <c r="S253" s="200"/>
      <c r="T253" s="200"/>
      <c r="U253" s="203"/>
      <c r="V253" s="200" t="s">
        <v>88</v>
      </c>
      <c r="W253" s="204">
        <f t="shared" si="9"/>
        <v>0.30624000000000001</v>
      </c>
      <c r="X253" s="200" t="s">
        <v>72</v>
      </c>
      <c r="Y253" s="200"/>
      <c r="Z253" s="333">
        <f t="shared" si="8"/>
        <v>0.30624000000000001</v>
      </c>
    </row>
    <row r="254" spans="1:26">
      <c r="A254" s="200">
        <v>480</v>
      </c>
      <c r="B254" s="200">
        <v>393613687</v>
      </c>
      <c r="C254" s="200" t="s">
        <v>72</v>
      </c>
      <c r="D254" s="200" t="s">
        <v>7537</v>
      </c>
      <c r="E254" s="200" t="s">
        <v>635</v>
      </c>
      <c r="F254" s="200" t="s">
        <v>6690</v>
      </c>
      <c r="G254" s="200" t="s">
        <v>7687</v>
      </c>
      <c r="H254" s="200" t="s">
        <v>69</v>
      </c>
      <c r="I254" s="200">
        <v>49303156</v>
      </c>
      <c r="J254" s="200">
        <v>638</v>
      </c>
      <c r="K254" s="200">
        <v>22</v>
      </c>
      <c r="L254" s="201">
        <v>44650</v>
      </c>
      <c r="M254" s="201">
        <v>44650</v>
      </c>
      <c r="N254" s="202"/>
      <c r="O254" s="201">
        <v>44651</v>
      </c>
      <c r="P254" s="201">
        <v>44651</v>
      </c>
      <c r="Q254" s="202"/>
      <c r="R254" s="200" t="s">
        <v>89</v>
      </c>
      <c r="S254" s="200"/>
      <c r="T254" s="200"/>
      <c r="U254" s="203"/>
      <c r="V254" s="200" t="s">
        <v>88</v>
      </c>
      <c r="W254" s="204">
        <f t="shared" si="9"/>
        <v>0.30624000000000001</v>
      </c>
      <c r="X254" s="200" t="s">
        <v>72</v>
      </c>
      <c r="Y254" s="200"/>
      <c r="Z254" s="333">
        <f t="shared" si="8"/>
        <v>0.30624000000000001</v>
      </c>
    </row>
    <row r="255" spans="1:26">
      <c r="A255" s="200">
        <v>480</v>
      </c>
      <c r="B255" s="200">
        <v>392306601</v>
      </c>
      <c r="C255" s="200" t="s">
        <v>72</v>
      </c>
      <c r="D255" s="200" t="s">
        <v>7537</v>
      </c>
      <c r="E255" s="200" t="s">
        <v>1692</v>
      </c>
      <c r="F255" s="200" t="s">
        <v>7549</v>
      </c>
      <c r="G255" s="200" t="s">
        <v>1691</v>
      </c>
      <c r="H255" s="200" t="s">
        <v>69</v>
      </c>
      <c r="I255" s="200">
        <v>49303156</v>
      </c>
      <c r="J255" s="200">
        <v>580</v>
      </c>
      <c r="K255" s="200">
        <v>20</v>
      </c>
      <c r="L255" s="201">
        <v>44650</v>
      </c>
      <c r="M255" s="201">
        <v>44650</v>
      </c>
      <c r="N255" s="202"/>
      <c r="O255" s="201">
        <v>44651</v>
      </c>
      <c r="P255" s="201">
        <v>44651</v>
      </c>
      <c r="Q255" s="202"/>
      <c r="R255" s="200" t="s">
        <v>89</v>
      </c>
      <c r="S255" s="200"/>
      <c r="T255" s="200" t="s">
        <v>147</v>
      </c>
      <c r="U255" s="203">
        <v>2640</v>
      </c>
      <c r="V255" s="200" t="s">
        <v>70</v>
      </c>
      <c r="W255" s="204">
        <f t="shared" si="9"/>
        <v>0.27839999999999998</v>
      </c>
      <c r="X255" s="200" t="s">
        <v>72</v>
      </c>
      <c r="Y255" s="200"/>
      <c r="Z255" s="333">
        <f t="shared" si="8"/>
        <v>0.27839999999999998</v>
      </c>
    </row>
    <row r="256" spans="1:26">
      <c r="A256" s="200">
        <v>480</v>
      </c>
      <c r="B256" s="200">
        <v>392306587</v>
      </c>
      <c r="C256" s="200" t="s">
        <v>72</v>
      </c>
      <c r="D256" s="200" t="s">
        <v>7537</v>
      </c>
      <c r="E256" s="200" t="s">
        <v>1692</v>
      </c>
      <c r="F256" s="200" t="s">
        <v>7549</v>
      </c>
      <c r="G256" s="200" t="s">
        <v>1691</v>
      </c>
      <c r="H256" s="200" t="s">
        <v>69</v>
      </c>
      <c r="I256" s="200">
        <v>49303156</v>
      </c>
      <c r="J256" s="200">
        <v>580</v>
      </c>
      <c r="K256" s="200">
        <v>20</v>
      </c>
      <c r="L256" s="201">
        <v>44650</v>
      </c>
      <c r="M256" s="201">
        <v>44650</v>
      </c>
      <c r="N256" s="202"/>
      <c r="O256" s="201">
        <v>44651</v>
      </c>
      <c r="P256" s="201">
        <v>44651</v>
      </c>
      <c r="Q256" s="202"/>
      <c r="R256" s="200" t="s">
        <v>89</v>
      </c>
      <c r="S256" s="200"/>
      <c r="T256" s="200" t="s">
        <v>147</v>
      </c>
      <c r="U256" s="203">
        <v>2640</v>
      </c>
      <c r="V256" s="200" t="s">
        <v>70</v>
      </c>
      <c r="W256" s="204">
        <f t="shared" si="9"/>
        <v>0.27839999999999998</v>
      </c>
      <c r="X256" s="200" t="s">
        <v>72</v>
      </c>
      <c r="Y256" s="200"/>
      <c r="Z256" s="333">
        <f t="shared" si="8"/>
        <v>0.27839999999999998</v>
      </c>
    </row>
    <row r="257" spans="1:26">
      <c r="A257" s="200">
        <v>480</v>
      </c>
      <c r="B257" s="200">
        <v>392306650</v>
      </c>
      <c r="C257" s="200" t="s">
        <v>72</v>
      </c>
      <c r="D257" s="200" t="s">
        <v>7537</v>
      </c>
      <c r="E257" s="200" t="s">
        <v>1692</v>
      </c>
      <c r="F257" s="200" t="s">
        <v>7549</v>
      </c>
      <c r="G257" s="200" t="s">
        <v>1691</v>
      </c>
      <c r="H257" s="200" t="s">
        <v>69</v>
      </c>
      <c r="I257" s="200">
        <v>49303156</v>
      </c>
      <c r="J257" s="200">
        <v>580</v>
      </c>
      <c r="K257" s="200">
        <v>20</v>
      </c>
      <c r="L257" s="201">
        <v>44650</v>
      </c>
      <c r="M257" s="201">
        <v>44650</v>
      </c>
      <c r="N257" s="202"/>
      <c r="O257" s="201">
        <v>44651</v>
      </c>
      <c r="P257" s="201">
        <v>44651</v>
      </c>
      <c r="Q257" s="202"/>
      <c r="R257" s="200" t="s">
        <v>89</v>
      </c>
      <c r="S257" s="200"/>
      <c r="T257" s="200" t="s">
        <v>147</v>
      </c>
      <c r="U257" s="203">
        <v>2640</v>
      </c>
      <c r="V257" s="200" t="s">
        <v>70</v>
      </c>
      <c r="W257" s="204">
        <f t="shared" si="9"/>
        <v>0.27839999999999998</v>
      </c>
      <c r="X257" s="200" t="s">
        <v>72</v>
      </c>
      <c r="Y257" s="200"/>
      <c r="Z257" s="333">
        <f t="shared" si="8"/>
        <v>0.27839999999999998</v>
      </c>
    </row>
    <row r="258" spans="1:26">
      <c r="A258" s="200">
        <v>480</v>
      </c>
      <c r="B258" s="200">
        <v>392306563</v>
      </c>
      <c r="C258" s="200" t="s">
        <v>72</v>
      </c>
      <c r="D258" s="200" t="s">
        <v>7537</v>
      </c>
      <c r="E258" s="200" t="s">
        <v>1692</v>
      </c>
      <c r="F258" s="200" t="s">
        <v>7549</v>
      </c>
      <c r="G258" s="200" t="s">
        <v>1691</v>
      </c>
      <c r="H258" s="200" t="s">
        <v>69</v>
      </c>
      <c r="I258" s="200">
        <v>49303156</v>
      </c>
      <c r="J258" s="200">
        <v>580</v>
      </c>
      <c r="K258" s="200">
        <v>20</v>
      </c>
      <c r="L258" s="201">
        <v>44650</v>
      </c>
      <c r="M258" s="201">
        <v>44650</v>
      </c>
      <c r="N258" s="202"/>
      <c r="O258" s="201">
        <v>44651</v>
      </c>
      <c r="P258" s="201">
        <v>44651</v>
      </c>
      <c r="Q258" s="202"/>
      <c r="R258" s="200" t="s">
        <v>89</v>
      </c>
      <c r="S258" s="200"/>
      <c r="T258" s="200" t="s">
        <v>147</v>
      </c>
      <c r="U258" s="203">
        <v>2640</v>
      </c>
      <c r="V258" s="200" t="s">
        <v>70</v>
      </c>
      <c r="W258" s="204">
        <f t="shared" si="9"/>
        <v>0.27839999999999998</v>
      </c>
      <c r="X258" s="200" t="s">
        <v>72</v>
      </c>
      <c r="Y258" s="200"/>
      <c r="Z258" s="333">
        <f t="shared" si="8"/>
        <v>0.27839999999999998</v>
      </c>
    </row>
    <row r="259" spans="1:26">
      <c r="A259" s="200">
        <v>480</v>
      </c>
      <c r="B259" s="200">
        <v>392306504</v>
      </c>
      <c r="C259" s="200" t="s">
        <v>72</v>
      </c>
      <c r="D259" s="200" t="s">
        <v>7537</v>
      </c>
      <c r="E259" s="200" t="s">
        <v>1692</v>
      </c>
      <c r="F259" s="200" t="s">
        <v>7549</v>
      </c>
      <c r="G259" s="200" t="s">
        <v>1691</v>
      </c>
      <c r="H259" s="200" t="s">
        <v>69</v>
      </c>
      <c r="I259" s="200">
        <v>49303156</v>
      </c>
      <c r="J259" s="200">
        <v>580</v>
      </c>
      <c r="K259" s="200">
        <v>20</v>
      </c>
      <c r="L259" s="201">
        <v>44650</v>
      </c>
      <c r="M259" s="201">
        <v>44650</v>
      </c>
      <c r="N259" s="202"/>
      <c r="O259" s="201">
        <v>44652</v>
      </c>
      <c r="P259" s="201">
        <v>44652</v>
      </c>
      <c r="Q259" s="202"/>
      <c r="R259" s="200" t="s">
        <v>89</v>
      </c>
      <c r="S259" s="200"/>
      <c r="T259" s="200" t="s">
        <v>147</v>
      </c>
      <c r="U259" s="203">
        <v>2640</v>
      </c>
      <c r="V259" s="200" t="s">
        <v>70</v>
      </c>
      <c r="W259" s="204">
        <f t="shared" si="9"/>
        <v>0.27839999999999998</v>
      </c>
      <c r="X259" s="200" t="s">
        <v>72</v>
      </c>
      <c r="Y259" s="200"/>
      <c r="Z259" s="333">
        <f t="shared" si="8"/>
        <v>0.27839999999999998</v>
      </c>
    </row>
    <row r="260" spans="1:26">
      <c r="A260" s="200">
        <v>360</v>
      </c>
      <c r="B260" s="200">
        <v>393435455</v>
      </c>
      <c r="C260" s="200" t="s">
        <v>72</v>
      </c>
      <c r="D260" s="200" t="s">
        <v>7537</v>
      </c>
      <c r="E260" s="200" t="s">
        <v>811</v>
      </c>
      <c r="F260" s="200" t="s">
        <v>3173</v>
      </c>
      <c r="G260" s="200" t="s">
        <v>7688</v>
      </c>
      <c r="H260" s="200" t="s">
        <v>437</v>
      </c>
      <c r="I260" s="200">
        <v>49201132</v>
      </c>
      <c r="J260" s="200">
        <v>768</v>
      </c>
      <c r="K260" s="200">
        <v>24</v>
      </c>
      <c r="L260" s="201">
        <v>44650</v>
      </c>
      <c r="M260" s="201">
        <v>44650</v>
      </c>
      <c r="N260" s="202"/>
      <c r="O260" s="201">
        <v>44655</v>
      </c>
      <c r="P260" s="201">
        <v>44655</v>
      </c>
      <c r="Q260" s="202"/>
      <c r="R260" s="200" t="s">
        <v>89</v>
      </c>
      <c r="S260" s="200"/>
      <c r="T260" s="200" t="s">
        <v>147</v>
      </c>
      <c r="U260" s="203">
        <v>4591</v>
      </c>
      <c r="V260" s="200" t="s">
        <v>88</v>
      </c>
      <c r="W260" s="204">
        <f t="shared" si="9"/>
        <v>0.27648</v>
      </c>
      <c r="X260" s="200" t="s">
        <v>72</v>
      </c>
      <c r="Y260" s="200"/>
      <c r="Z260" s="333">
        <f t="shared" ref="Z260:Z323" si="10">A260*J260/10^6</f>
        <v>0.27648</v>
      </c>
    </row>
    <row r="261" spans="1:26">
      <c r="A261" s="200">
        <v>360</v>
      </c>
      <c r="B261" s="200">
        <v>393425865</v>
      </c>
      <c r="C261" s="200" t="s">
        <v>72</v>
      </c>
      <c r="D261" s="200" t="s">
        <v>7537</v>
      </c>
      <c r="E261" s="200" t="s">
        <v>7689</v>
      </c>
      <c r="F261" s="200" t="s">
        <v>7690</v>
      </c>
      <c r="G261" s="200" t="s">
        <v>7691</v>
      </c>
      <c r="H261" s="200" t="s">
        <v>437</v>
      </c>
      <c r="I261" s="200">
        <v>49201132</v>
      </c>
      <c r="J261" s="200">
        <v>832</v>
      </c>
      <c r="K261" s="200">
        <v>26</v>
      </c>
      <c r="L261" s="201">
        <v>44650</v>
      </c>
      <c r="M261" s="201">
        <v>44650</v>
      </c>
      <c r="N261" s="202"/>
      <c r="O261" s="201">
        <v>44655</v>
      </c>
      <c r="P261" s="201">
        <v>44655</v>
      </c>
      <c r="Q261" s="202"/>
      <c r="R261" s="200" t="s">
        <v>89</v>
      </c>
      <c r="S261" s="200"/>
      <c r="T261" s="200" t="s">
        <v>147</v>
      </c>
      <c r="U261" s="203">
        <v>6190</v>
      </c>
      <c r="V261" s="200" t="s">
        <v>88</v>
      </c>
      <c r="W261" s="204">
        <f t="shared" si="9"/>
        <v>0.29952000000000001</v>
      </c>
      <c r="X261" s="200" t="s">
        <v>72</v>
      </c>
      <c r="Y261" s="200"/>
      <c r="Z261" s="333">
        <f t="shared" si="10"/>
        <v>0.29952000000000001</v>
      </c>
    </row>
    <row r="262" spans="1:26">
      <c r="A262" s="200">
        <v>360</v>
      </c>
      <c r="B262" s="200">
        <v>393426905</v>
      </c>
      <c r="C262" s="200" t="s">
        <v>72</v>
      </c>
      <c r="D262" s="200" t="s">
        <v>7537</v>
      </c>
      <c r="E262" s="200" t="s">
        <v>141</v>
      </c>
      <c r="F262" s="200" t="s">
        <v>7692</v>
      </c>
      <c r="G262" s="200" t="s">
        <v>7693</v>
      </c>
      <c r="H262" s="200" t="s">
        <v>437</v>
      </c>
      <c r="I262" s="200">
        <v>49201132</v>
      </c>
      <c r="J262" s="200">
        <v>832</v>
      </c>
      <c r="K262" s="200">
        <v>26</v>
      </c>
      <c r="L262" s="201">
        <v>44650</v>
      </c>
      <c r="M262" s="201">
        <v>44650</v>
      </c>
      <c r="N262" s="202"/>
      <c r="O262" s="201">
        <v>44652</v>
      </c>
      <c r="P262" s="201">
        <v>44652</v>
      </c>
      <c r="Q262" s="202"/>
      <c r="R262" s="200" t="s">
        <v>89</v>
      </c>
      <c r="S262" s="200"/>
      <c r="T262" s="200" t="s">
        <v>147</v>
      </c>
      <c r="U262" s="203">
        <v>3396</v>
      </c>
      <c r="V262" s="200" t="s">
        <v>88</v>
      </c>
      <c r="W262" s="204">
        <f t="shared" si="9"/>
        <v>0.29952000000000001</v>
      </c>
      <c r="X262" s="200" t="s">
        <v>72</v>
      </c>
      <c r="Y262" s="200"/>
      <c r="Z262" s="333">
        <f t="shared" si="10"/>
        <v>0.29952000000000001</v>
      </c>
    </row>
    <row r="263" spans="1:26">
      <c r="A263" s="200">
        <v>360</v>
      </c>
      <c r="B263" s="200">
        <v>393434241</v>
      </c>
      <c r="C263" s="200" t="s">
        <v>72</v>
      </c>
      <c r="D263" s="200" t="s">
        <v>7537</v>
      </c>
      <c r="E263" s="200" t="s">
        <v>2253</v>
      </c>
      <c r="F263" s="200" t="s">
        <v>7694</v>
      </c>
      <c r="G263" s="200" t="s">
        <v>7695</v>
      </c>
      <c r="H263" s="200" t="s">
        <v>437</v>
      </c>
      <c r="I263" s="200">
        <v>49201132</v>
      </c>
      <c r="J263" s="200">
        <v>832</v>
      </c>
      <c r="K263" s="200">
        <v>26</v>
      </c>
      <c r="L263" s="201">
        <v>44650</v>
      </c>
      <c r="M263" s="201">
        <v>44650</v>
      </c>
      <c r="N263" s="202"/>
      <c r="O263" s="201">
        <v>44658</v>
      </c>
      <c r="P263" s="201">
        <v>44658</v>
      </c>
      <c r="Q263" s="202"/>
      <c r="R263" s="200" t="s">
        <v>89</v>
      </c>
      <c r="S263" s="200"/>
      <c r="T263" s="200" t="s">
        <v>147</v>
      </c>
      <c r="U263" s="203">
        <v>5122</v>
      </c>
      <c r="V263" s="200" t="s">
        <v>88</v>
      </c>
      <c r="W263" s="204">
        <f t="shared" si="9"/>
        <v>0.29952000000000001</v>
      </c>
      <c r="X263" s="200" t="s">
        <v>72</v>
      </c>
      <c r="Y263" s="200"/>
      <c r="Z263" s="333">
        <f t="shared" si="10"/>
        <v>0.29952000000000001</v>
      </c>
    </row>
    <row r="264" spans="1:26">
      <c r="A264" s="200">
        <v>360</v>
      </c>
      <c r="B264" s="200">
        <v>393431040</v>
      </c>
      <c r="C264" s="200" t="s">
        <v>72</v>
      </c>
      <c r="D264" s="200" t="s">
        <v>7537</v>
      </c>
      <c r="E264" s="200" t="s">
        <v>563</v>
      </c>
      <c r="F264" s="200" t="s">
        <v>570</v>
      </c>
      <c r="G264" s="200" t="s">
        <v>2525</v>
      </c>
      <c r="H264" s="200" t="s">
        <v>437</v>
      </c>
      <c r="I264" s="200">
        <v>49201132</v>
      </c>
      <c r="J264" s="200">
        <v>416</v>
      </c>
      <c r="K264" s="200">
        <v>13</v>
      </c>
      <c r="L264" s="201">
        <v>44650</v>
      </c>
      <c r="M264" s="201">
        <v>44650</v>
      </c>
      <c r="N264" s="202"/>
      <c r="O264" s="201">
        <v>44655</v>
      </c>
      <c r="P264" s="201">
        <v>44655</v>
      </c>
      <c r="Q264" s="202"/>
      <c r="R264" s="200" t="s">
        <v>89</v>
      </c>
      <c r="S264" s="200"/>
      <c r="T264" s="200" t="s">
        <v>147</v>
      </c>
      <c r="U264" s="203">
        <v>4567</v>
      </c>
      <c r="V264" s="200" t="s">
        <v>88</v>
      </c>
      <c r="W264" s="204">
        <f t="shared" si="9"/>
        <v>0.14976</v>
      </c>
      <c r="X264" s="200" t="s">
        <v>72</v>
      </c>
      <c r="Y264" s="200"/>
      <c r="Z264" s="333">
        <f t="shared" si="10"/>
        <v>0.14976</v>
      </c>
    </row>
    <row r="265" spans="1:26" s="285" customFormat="1">
      <c r="A265" s="200">
        <v>360</v>
      </c>
      <c r="B265" s="200">
        <v>393430881</v>
      </c>
      <c r="C265" s="200" t="s">
        <v>72</v>
      </c>
      <c r="D265" s="200" t="s">
        <v>7537</v>
      </c>
      <c r="E265" s="200" t="s">
        <v>563</v>
      </c>
      <c r="F265" s="200" t="s">
        <v>570</v>
      </c>
      <c r="G265" s="200" t="s">
        <v>2547</v>
      </c>
      <c r="H265" s="200" t="s">
        <v>437</v>
      </c>
      <c r="I265" s="200">
        <v>49201132</v>
      </c>
      <c r="J265" s="200">
        <v>352</v>
      </c>
      <c r="K265" s="200">
        <v>11</v>
      </c>
      <c r="L265" s="201">
        <v>44650</v>
      </c>
      <c r="M265" s="201">
        <v>44650</v>
      </c>
      <c r="N265" s="202"/>
      <c r="O265" s="201">
        <v>44656</v>
      </c>
      <c r="P265" s="201">
        <v>44656</v>
      </c>
      <c r="Q265" s="202"/>
      <c r="R265" s="200" t="s">
        <v>89</v>
      </c>
      <c r="S265" s="200" t="s">
        <v>7696</v>
      </c>
      <c r="T265" s="200" t="s">
        <v>147</v>
      </c>
      <c r="U265" s="203">
        <v>4567</v>
      </c>
      <c r="V265" s="200" t="s">
        <v>88</v>
      </c>
      <c r="W265" s="204">
        <f t="shared" si="9"/>
        <v>0.12672</v>
      </c>
      <c r="X265" s="200" t="s">
        <v>72</v>
      </c>
      <c r="Y265" s="200"/>
      <c r="Z265" s="333">
        <f t="shared" si="10"/>
        <v>0.12672</v>
      </c>
    </row>
    <row r="266" spans="1:26" s="285" customFormat="1">
      <c r="A266" s="200">
        <v>360</v>
      </c>
      <c r="B266" s="200">
        <v>393430881</v>
      </c>
      <c r="C266" s="200" t="s">
        <v>72</v>
      </c>
      <c r="D266" s="200" t="s">
        <v>7537</v>
      </c>
      <c r="E266" s="200" t="s">
        <v>563</v>
      </c>
      <c r="F266" s="200" t="s">
        <v>570</v>
      </c>
      <c r="G266" s="200" t="s">
        <v>2547</v>
      </c>
      <c r="H266" s="200" t="s">
        <v>437</v>
      </c>
      <c r="I266" s="200">
        <v>49203132</v>
      </c>
      <c r="J266" s="200">
        <v>64</v>
      </c>
      <c r="K266" s="200">
        <v>2</v>
      </c>
      <c r="L266" s="201">
        <v>44650</v>
      </c>
      <c r="M266" s="201">
        <v>44650</v>
      </c>
      <c r="N266" s="202"/>
      <c r="O266" s="201">
        <v>44656</v>
      </c>
      <c r="P266" s="201">
        <v>44656</v>
      </c>
      <c r="Q266" s="202"/>
      <c r="R266" s="200" t="s">
        <v>89</v>
      </c>
      <c r="S266" s="200"/>
      <c r="T266" s="200" t="s">
        <v>147</v>
      </c>
      <c r="U266" s="203">
        <v>0</v>
      </c>
      <c r="V266" s="200" t="s">
        <v>88</v>
      </c>
      <c r="W266" s="204">
        <f t="shared" ref="W266:W329" si="11">A266*J266/10^6</f>
        <v>2.3040000000000001E-2</v>
      </c>
      <c r="X266" s="200" t="s">
        <v>72</v>
      </c>
      <c r="Y266" s="200"/>
      <c r="Z266" s="333">
        <f t="shared" si="10"/>
        <v>2.3040000000000001E-2</v>
      </c>
    </row>
    <row r="267" spans="1:26" s="285" customFormat="1">
      <c r="A267" s="200">
        <v>360</v>
      </c>
      <c r="B267" s="200">
        <v>393549315</v>
      </c>
      <c r="C267" s="200" t="s">
        <v>72</v>
      </c>
      <c r="D267" s="200" t="s">
        <v>7537</v>
      </c>
      <c r="E267" s="200" t="s">
        <v>2449</v>
      </c>
      <c r="F267" s="200" t="s">
        <v>7697</v>
      </c>
      <c r="G267" s="200" t="s">
        <v>7698</v>
      </c>
      <c r="H267" s="200" t="s">
        <v>437</v>
      </c>
      <c r="I267" s="200">
        <v>49201132</v>
      </c>
      <c r="J267" s="200">
        <v>768</v>
      </c>
      <c r="K267" s="200">
        <v>24</v>
      </c>
      <c r="L267" s="201">
        <v>44650</v>
      </c>
      <c r="M267" s="201">
        <v>44650</v>
      </c>
      <c r="N267" s="202"/>
      <c r="O267" s="201">
        <v>44652</v>
      </c>
      <c r="P267" s="201">
        <v>44652</v>
      </c>
      <c r="Q267" s="202"/>
      <c r="R267" s="206" t="s">
        <v>89</v>
      </c>
      <c r="S267" s="200"/>
      <c r="T267" s="200" t="s">
        <v>147</v>
      </c>
      <c r="U267" s="203">
        <v>3365</v>
      </c>
      <c r="V267" s="200" t="s">
        <v>88</v>
      </c>
      <c r="W267" s="204">
        <f t="shared" si="11"/>
        <v>0.27648</v>
      </c>
      <c r="X267" s="200" t="s">
        <v>72</v>
      </c>
      <c r="Y267" s="200"/>
      <c r="Z267" s="333">
        <f t="shared" si="10"/>
        <v>0.27648</v>
      </c>
    </row>
    <row r="268" spans="1:26" s="285" customFormat="1">
      <c r="A268" s="200">
        <v>360</v>
      </c>
      <c r="B268" s="200">
        <v>393549575</v>
      </c>
      <c r="C268" s="200" t="s">
        <v>72</v>
      </c>
      <c r="D268" s="200" t="s">
        <v>7537</v>
      </c>
      <c r="E268" s="200" t="s">
        <v>2449</v>
      </c>
      <c r="F268" s="200" t="s">
        <v>7697</v>
      </c>
      <c r="G268" s="200" t="s">
        <v>7699</v>
      </c>
      <c r="H268" s="200" t="s">
        <v>437</v>
      </c>
      <c r="I268" s="200">
        <v>49201132</v>
      </c>
      <c r="J268" s="200">
        <v>768</v>
      </c>
      <c r="K268" s="200">
        <v>24</v>
      </c>
      <c r="L268" s="201">
        <v>44650</v>
      </c>
      <c r="M268" s="201">
        <v>44650</v>
      </c>
      <c r="N268" s="202"/>
      <c r="O268" s="201">
        <v>44652</v>
      </c>
      <c r="P268" s="201">
        <v>44652</v>
      </c>
      <c r="Q268" s="202"/>
      <c r="R268" s="200" t="s">
        <v>89</v>
      </c>
      <c r="S268" s="200"/>
      <c r="T268" s="200" t="s">
        <v>147</v>
      </c>
      <c r="U268" s="203">
        <v>3365</v>
      </c>
      <c r="V268" s="200" t="s">
        <v>88</v>
      </c>
      <c r="W268" s="204">
        <f t="shared" si="11"/>
        <v>0.27648</v>
      </c>
      <c r="X268" s="200" t="s">
        <v>72</v>
      </c>
      <c r="Y268" s="200"/>
      <c r="Z268" s="333">
        <f t="shared" si="10"/>
        <v>0.27648</v>
      </c>
    </row>
    <row r="269" spans="1:26" s="285" customFormat="1">
      <c r="A269" s="200">
        <v>360</v>
      </c>
      <c r="B269" s="200">
        <v>392754763</v>
      </c>
      <c r="C269" s="200" t="s">
        <v>72</v>
      </c>
      <c r="D269" s="200" t="s">
        <v>7537</v>
      </c>
      <c r="E269" s="200" t="s">
        <v>190</v>
      </c>
      <c r="F269" s="200" t="s">
        <v>3228</v>
      </c>
      <c r="G269" s="200" t="s">
        <v>7611</v>
      </c>
      <c r="H269" s="200" t="s">
        <v>437</v>
      </c>
      <c r="I269" s="200">
        <v>49201132</v>
      </c>
      <c r="J269" s="200">
        <v>768</v>
      </c>
      <c r="K269" s="200">
        <v>24</v>
      </c>
      <c r="L269" s="201">
        <v>44650</v>
      </c>
      <c r="M269" s="201">
        <v>44650</v>
      </c>
      <c r="N269" s="202"/>
      <c r="O269" s="201">
        <v>44655</v>
      </c>
      <c r="P269" s="201">
        <v>44655</v>
      </c>
      <c r="Q269" s="202"/>
      <c r="R269" s="200" t="s">
        <v>89</v>
      </c>
      <c r="S269" s="200"/>
      <c r="T269" s="200" t="s">
        <v>147</v>
      </c>
      <c r="U269" s="203">
        <v>4397</v>
      </c>
      <c r="V269" s="200" t="s">
        <v>88</v>
      </c>
      <c r="W269" s="204">
        <f t="shared" si="11"/>
        <v>0.27648</v>
      </c>
      <c r="X269" s="200" t="s">
        <v>72</v>
      </c>
      <c r="Y269" s="200"/>
      <c r="Z269" s="333">
        <f t="shared" si="10"/>
        <v>0.27648</v>
      </c>
    </row>
    <row r="270" spans="1:26" s="88" customFormat="1">
      <c r="A270" s="200">
        <v>360</v>
      </c>
      <c r="B270" s="200">
        <v>393275713</v>
      </c>
      <c r="C270" s="200" t="s">
        <v>72</v>
      </c>
      <c r="D270" s="200" t="s">
        <v>7537</v>
      </c>
      <c r="E270" s="200" t="s">
        <v>107</v>
      </c>
      <c r="F270" s="200" t="s">
        <v>7700</v>
      </c>
      <c r="G270" s="200" t="s">
        <v>3086</v>
      </c>
      <c r="H270" s="200" t="s">
        <v>479</v>
      </c>
      <c r="I270" s="200">
        <v>49204132</v>
      </c>
      <c r="J270" s="200">
        <v>676</v>
      </c>
      <c r="K270" s="200">
        <v>26</v>
      </c>
      <c r="L270" s="201">
        <v>44651</v>
      </c>
      <c r="M270" s="201">
        <v>44651</v>
      </c>
      <c r="N270" s="202"/>
      <c r="O270" s="201">
        <v>44655</v>
      </c>
      <c r="P270" s="201">
        <v>44655</v>
      </c>
      <c r="Q270" s="202"/>
      <c r="R270" s="200" t="s">
        <v>89</v>
      </c>
      <c r="S270" s="200"/>
      <c r="T270" s="200" t="s">
        <v>147</v>
      </c>
      <c r="U270" s="203">
        <v>6647</v>
      </c>
      <c r="V270" s="200" t="s">
        <v>88</v>
      </c>
      <c r="W270" s="204">
        <f t="shared" si="11"/>
        <v>0.24335999999999999</v>
      </c>
      <c r="X270" s="200" t="s">
        <v>72</v>
      </c>
      <c r="Y270" s="200"/>
      <c r="Z270" s="333">
        <f t="shared" si="10"/>
        <v>0.24335999999999999</v>
      </c>
    </row>
    <row r="271" spans="1:26">
      <c r="A271" s="200">
        <v>360</v>
      </c>
      <c r="B271" s="200">
        <v>393275687</v>
      </c>
      <c r="C271" s="200" t="s">
        <v>72</v>
      </c>
      <c r="D271" s="200" t="s">
        <v>7537</v>
      </c>
      <c r="E271" s="200" t="s">
        <v>107</v>
      </c>
      <c r="F271" s="200" t="s">
        <v>7700</v>
      </c>
      <c r="G271" s="200" t="s">
        <v>3086</v>
      </c>
      <c r="H271" s="200" t="s">
        <v>479</v>
      </c>
      <c r="I271" s="200">
        <v>49204132</v>
      </c>
      <c r="J271" s="200">
        <v>624</v>
      </c>
      <c r="K271" s="200">
        <v>24</v>
      </c>
      <c r="L271" s="201">
        <v>44651</v>
      </c>
      <c r="M271" s="201">
        <v>44651</v>
      </c>
      <c r="N271" s="202"/>
      <c r="O271" s="201">
        <v>44655</v>
      </c>
      <c r="P271" s="201">
        <v>44655</v>
      </c>
      <c r="Q271" s="202"/>
      <c r="R271" s="200" t="s">
        <v>89</v>
      </c>
      <c r="S271" s="200"/>
      <c r="T271" s="200" t="s">
        <v>147</v>
      </c>
      <c r="U271" s="203">
        <v>6647</v>
      </c>
      <c r="V271" s="200" t="s">
        <v>88</v>
      </c>
      <c r="W271" s="204">
        <f t="shared" si="11"/>
        <v>0.22464000000000001</v>
      </c>
      <c r="X271" s="200" t="s">
        <v>72</v>
      </c>
      <c r="Y271" s="200"/>
      <c r="Z271" s="333">
        <f t="shared" si="10"/>
        <v>0.22464000000000001</v>
      </c>
    </row>
    <row r="272" spans="1:26">
      <c r="A272" s="200">
        <v>360</v>
      </c>
      <c r="B272" s="200">
        <v>393275702</v>
      </c>
      <c r="C272" s="200" t="s">
        <v>72</v>
      </c>
      <c r="D272" s="200" t="s">
        <v>7537</v>
      </c>
      <c r="E272" s="200" t="s">
        <v>107</v>
      </c>
      <c r="F272" s="200" t="s">
        <v>7700</v>
      </c>
      <c r="G272" s="200" t="s">
        <v>3086</v>
      </c>
      <c r="H272" s="200" t="s">
        <v>479</v>
      </c>
      <c r="I272" s="200">
        <v>49204132</v>
      </c>
      <c r="J272" s="200">
        <v>624</v>
      </c>
      <c r="K272" s="200">
        <v>24</v>
      </c>
      <c r="L272" s="201">
        <v>44651</v>
      </c>
      <c r="M272" s="201">
        <v>44651</v>
      </c>
      <c r="N272" s="202"/>
      <c r="O272" s="201">
        <v>44655</v>
      </c>
      <c r="P272" s="201">
        <v>44655</v>
      </c>
      <c r="Q272" s="202"/>
      <c r="R272" s="200" t="s">
        <v>89</v>
      </c>
      <c r="S272" s="200"/>
      <c r="T272" s="200" t="s">
        <v>147</v>
      </c>
      <c r="U272" s="203">
        <v>6647</v>
      </c>
      <c r="V272" s="200" t="s">
        <v>88</v>
      </c>
      <c r="W272" s="204">
        <f t="shared" si="11"/>
        <v>0.22464000000000001</v>
      </c>
      <c r="X272" s="200" t="s">
        <v>72</v>
      </c>
      <c r="Y272" s="200"/>
      <c r="Z272" s="333">
        <f t="shared" si="10"/>
        <v>0.22464000000000001</v>
      </c>
    </row>
    <row r="273" spans="1:26">
      <c r="A273" s="200">
        <v>360</v>
      </c>
      <c r="B273" s="200">
        <v>393616203</v>
      </c>
      <c r="C273" s="200" t="s">
        <v>72</v>
      </c>
      <c r="D273" s="200" t="s">
        <v>7537</v>
      </c>
      <c r="E273" s="200" t="s">
        <v>433</v>
      </c>
      <c r="F273" s="200" t="s">
        <v>7680</v>
      </c>
      <c r="G273" s="200" t="s">
        <v>3697</v>
      </c>
      <c r="H273" s="200" t="s">
        <v>437</v>
      </c>
      <c r="I273" s="200">
        <v>49201132</v>
      </c>
      <c r="J273" s="200">
        <v>832</v>
      </c>
      <c r="K273" s="200">
        <v>26</v>
      </c>
      <c r="L273" s="201">
        <v>44651</v>
      </c>
      <c r="M273" s="201">
        <v>44651</v>
      </c>
      <c r="N273" s="202"/>
      <c r="O273" s="201">
        <v>44653</v>
      </c>
      <c r="P273" s="201">
        <v>44653</v>
      </c>
      <c r="Q273" s="202"/>
      <c r="R273" s="200" t="s">
        <v>89</v>
      </c>
      <c r="S273" s="200" t="s">
        <v>7701</v>
      </c>
      <c r="T273" s="206" t="s">
        <v>147</v>
      </c>
      <c r="U273" s="203">
        <v>2223</v>
      </c>
      <c r="V273" s="200" t="s">
        <v>88</v>
      </c>
      <c r="W273" s="204">
        <f t="shared" si="11"/>
        <v>0.29952000000000001</v>
      </c>
      <c r="X273" s="200" t="s">
        <v>72</v>
      </c>
      <c r="Y273" s="200"/>
      <c r="Z273" s="333">
        <f t="shared" si="10"/>
        <v>0.29952000000000001</v>
      </c>
    </row>
    <row r="274" spans="1:26">
      <c r="A274" s="200">
        <v>480</v>
      </c>
      <c r="B274" s="200">
        <v>393769146</v>
      </c>
      <c r="C274" s="200" t="s">
        <v>72</v>
      </c>
      <c r="D274" s="200" t="s">
        <v>7537</v>
      </c>
      <c r="E274" s="200" t="s">
        <v>663</v>
      </c>
      <c r="F274" s="200" t="s">
        <v>664</v>
      </c>
      <c r="G274" s="200" t="s">
        <v>662</v>
      </c>
      <c r="H274" s="200" t="s">
        <v>134</v>
      </c>
      <c r="I274" s="200">
        <v>49303156</v>
      </c>
      <c r="J274" s="200">
        <v>638</v>
      </c>
      <c r="K274" s="200">
        <v>22</v>
      </c>
      <c r="L274" s="207">
        <v>44651</v>
      </c>
      <c r="M274" s="201">
        <v>44651</v>
      </c>
      <c r="N274" s="202" t="s">
        <v>2123</v>
      </c>
      <c r="O274" s="201">
        <v>44655</v>
      </c>
      <c r="P274" s="201">
        <v>44655</v>
      </c>
      <c r="Q274" s="202"/>
      <c r="R274" s="200" t="s">
        <v>89</v>
      </c>
      <c r="S274" s="200"/>
      <c r="T274" s="200"/>
      <c r="U274" s="203">
        <v>3125</v>
      </c>
      <c r="V274" s="200" t="s">
        <v>88</v>
      </c>
      <c r="W274" s="204">
        <f t="shared" si="11"/>
        <v>0.30624000000000001</v>
      </c>
      <c r="X274" s="200" t="s">
        <v>72</v>
      </c>
      <c r="Y274" s="200"/>
      <c r="Z274" s="333">
        <f t="shared" si="10"/>
        <v>0.30624000000000001</v>
      </c>
    </row>
    <row r="275" spans="1:26">
      <c r="A275" s="200">
        <v>480</v>
      </c>
      <c r="B275" s="200">
        <v>393769173</v>
      </c>
      <c r="C275" s="200" t="s">
        <v>72</v>
      </c>
      <c r="D275" s="200" t="s">
        <v>7537</v>
      </c>
      <c r="E275" s="200" t="s">
        <v>663</v>
      </c>
      <c r="F275" s="200" t="s">
        <v>664</v>
      </c>
      <c r="G275" s="200" t="s">
        <v>662</v>
      </c>
      <c r="H275" s="200" t="s">
        <v>134</v>
      </c>
      <c r="I275" s="200">
        <v>49303156</v>
      </c>
      <c r="J275" s="200">
        <v>638</v>
      </c>
      <c r="K275" s="200">
        <v>22</v>
      </c>
      <c r="L275" s="201">
        <v>44651</v>
      </c>
      <c r="M275" s="201">
        <v>44651</v>
      </c>
      <c r="N275" s="202" t="s">
        <v>2123</v>
      </c>
      <c r="O275" s="201">
        <v>44655</v>
      </c>
      <c r="P275" s="201">
        <v>44655</v>
      </c>
      <c r="Q275" s="202"/>
      <c r="R275" s="200" t="s">
        <v>89</v>
      </c>
      <c r="S275" s="200"/>
      <c r="T275" s="200"/>
      <c r="U275" s="203">
        <v>3125</v>
      </c>
      <c r="V275" s="200" t="s">
        <v>88</v>
      </c>
      <c r="W275" s="204">
        <f t="shared" si="11"/>
        <v>0.30624000000000001</v>
      </c>
      <c r="X275" s="200" t="s">
        <v>72</v>
      </c>
      <c r="Y275" s="200"/>
      <c r="Z275" s="333">
        <f t="shared" si="10"/>
        <v>0.30624000000000001</v>
      </c>
    </row>
    <row r="276" spans="1:26">
      <c r="A276" s="200">
        <v>480</v>
      </c>
      <c r="B276" s="200">
        <v>393769214</v>
      </c>
      <c r="C276" s="200" t="s">
        <v>72</v>
      </c>
      <c r="D276" s="200" t="s">
        <v>7537</v>
      </c>
      <c r="E276" s="200" t="s">
        <v>663</v>
      </c>
      <c r="F276" s="200" t="s">
        <v>664</v>
      </c>
      <c r="G276" s="200" t="s">
        <v>662</v>
      </c>
      <c r="H276" s="200" t="s">
        <v>134</v>
      </c>
      <c r="I276" s="200">
        <v>49303156</v>
      </c>
      <c r="J276" s="200">
        <v>638</v>
      </c>
      <c r="K276" s="200">
        <v>22</v>
      </c>
      <c r="L276" s="201">
        <v>44651</v>
      </c>
      <c r="M276" s="201">
        <v>44651</v>
      </c>
      <c r="N276" s="202" t="s">
        <v>2123</v>
      </c>
      <c r="O276" s="201">
        <v>44655</v>
      </c>
      <c r="P276" s="201">
        <v>44655</v>
      </c>
      <c r="Q276" s="202"/>
      <c r="R276" s="200" t="s">
        <v>89</v>
      </c>
      <c r="S276" s="200"/>
      <c r="T276" s="200"/>
      <c r="U276" s="203">
        <v>3125</v>
      </c>
      <c r="V276" s="200" t="s">
        <v>88</v>
      </c>
      <c r="W276" s="204">
        <f t="shared" si="11"/>
        <v>0.30624000000000001</v>
      </c>
      <c r="X276" s="200" t="s">
        <v>72</v>
      </c>
      <c r="Y276" s="200"/>
      <c r="Z276" s="333">
        <f t="shared" si="10"/>
        <v>0.30624000000000001</v>
      </c>
    </row>
    <row r="277" spans="1:26">
      <c r="A277" s="200">
        <v>480</v>
      </c>
      <c r="B277" s="200">
        <v>393769240</v>
      </c>
      <c r="C277" s="200" t="s">
        <v>72</v>
      </c>
      <c r="D277" s="200" t="s">
        <v>7537</v>
      </c>
      <c r="E277" s="200" t="s">
        <v>663</v>
      </c>
      <c r="F277" s="200" t="s">
        <v>664</v>
      </c>
      <c r="G277" s="200" t="s">
        <v>662</v>
      </c>
      <c r="H277" s="200" t="s">
        <v>134</v>
      </c>
      <c r="I277" s="200">
        <v>49303156</v>
      </c>
      <c r="J277" s="200">
        <v>638</v>
      </c>
      <c r="K277" s="200">
        <v>22</v>
      </c>
      <c r="L277" s="201">
        <v>44651</v>
      </c>
      <c r="M277" s="201">
        <v>44651</v>
      </c>
      <c r="N277" s="202" t="s">
        <v>2123</v>
      </c>
      <c r="O277" s="201">
        <v>44655</v>
      </c>
      <c r="P277" s="201">
        <v>44655</v>
      </c>
      <c r="Q277" s="202"/>
      <c r="R277" s="200" t="s">
        <v>89</v>
      </c>
      <c r="S277" s="200"/>
      <c r="T277" s="200"/>
      <c r="U277" s="203">
        <v>3125</v>
      </c>
      <c r="V277" s="200" t="s">
        <v>88</v>
      </c>
      <c r="W277" s="204">
        <f t="shared" si="11"/>
        <v>0.30624000000000001</v>
      </c>
      <c r="X277" s="200" t="s">
        <v>72</v>
      </c>
      <c r="Y277" s="200"/>
      <c r="Z277" s="333">
        <f t="shared" si="10"/>
        <v>0.30624000000000001</v>
      </c>
    </row>
    <row r="278" spans="1:26">
      <c r="A278" s="200">
        <v>480</v>
      </c>
      <c r="B278" s="200">
        <v>393769138</v>
      </c>
      <c r="C278" s="200" t="s">
        <v>72</v>
      </c>
      <c r="D278" s="200" t="s">
        <v>7537</v>
      </c>
      <c r="E278" s="200" t="s">
        <v>663</v>
      </c>
      <c r="F278" s="200" t="s">
        <v>664</v>
      </c>
      <c r="G278" s="200" t="s">
        <v>662</v>
      </c>
      <c r="H278" s="200" t="s">
        <v>134</v>
      </c>
      <c r="I278" s="200">
        <v>49303156</v>
      </c>
      <c r="J278" s="200">
        <v>638</v>
      </c>
      <c r="K278" s="200">
        <v>22</v>
      </c>
      <c r="L278" s="201">
        <v>44651</v>
      </c>
      <c r="M278" s="201">
        <v>44651</v>
      </c>
      <c r="N278" s="202" t="s">
        <v>2123</v>
      </c>
      <c r="O278" s="201">
        <v>44655</v>
      </c>
      <c r="P278" s="201">
        <v>44655</v>
      </c>
      <c r="Q278" s="202"/>
      <c r="R278" s="200" t="s">
        <v>89</v>
      </c>
      <c r="S278" s="200"/>
      <c r="T278" s="200"/>
      <c r="U278" s="203">
        <v>3125</v>
      </c>
      <c r="V278" s="200" t="s">
        <v>88</v>
      </c>
      <c r="W278" s="204">
        <f t="shared" si="11"/>
        <v>0.30624000000000001</v>
      </c>
      <c r="X278" s="200" t="s">
        <v>72</v>
      </c>
      <c r="Y278" s="200"/>
      <c r="Z278" s="333">
        <f t="shared" si="10"/>
        <v>0.30624000000000001</v>
      </c>
    </row>
    <row r="279" spans="1:26">
      <c r="A279" s="200">
        <v>480</v>
      </c>
      <c r="B279" s="200">
        <v>393769077</v>
      </c>
      <c r="C279" s="200" t="s">
        <v>72</v>
      </c>
      <c r="D279" s="200" t="s">
        <v>7537</v>
      </c>
      <c r="E279" s="200" t="s">
        <v>663</v>
      </c>
      <c r="F279" s="200" t="s">
        <v>664</v>
      </c>
      <c r="G279" s="200" t="s">
        <v>662</v>
      </c>
      <c r="H279" s="200" t="s">
        <v>134</v>
      </c>
      <c r="I279" s="200">
        <v>49303156</v>
      </c>
      <c r="J279" s="218">
        <v>580</v>
      </c>
      <c r="K279" s="218">
        <v>20</v>
      </c>
      <c r="L279" s="201">
        <v>44651</v>
      </c>
      <c r="M279" s="201">
        <v>44651</v>
      </c>
      <c r="N279" s="202" t="s">
        <v>2123</v>
      </c>
      <c r="O279" s="201">
        <v>44655</v>
      </c>
      <c r="P279" s="201">
        <v>44655</v>
      </c>
      <c r="Q279" s="202"/>
      <c r="R279" s="200" t="s">
        <v>89</v>
      </c>
      <c r="S279" s="218" t="s">
        <v>7702</v>
      </c>
      <c r="T279" s="200"/>
      <c r="U279" s="203">
        <v>3125</v>
      </c>
      <c r="V279" s="200" t="s">
        <v>88</v>
      </c>
      <c r="W279" s="204">
        <f t="shared" si="11"/>
        <v>0.27839999999999998</v>
      </c>
      <c r="X279" s="200" t="s">
        <v>72</v>
      </c>
      <c r="Y279" s="200"/>
      <c r="Z279" s="333">
        <f t="shared" si="10"/>
        <v>0.27839999999999998</v>
      </c>
    </row>
    <row r="280" spans="1:26" s="285" customFormat="1">
      <c r="A280" s="200">
        <v>480</v>
      </c>
      <c r="B280" s="200">
        <v>393698801</v>
      </c>
      <c r="C280" s="200" t="s">
        <v>72</v>
      </c>
      <c r="D280" s="200" t="s">
        <v>7537</v>
      </c>
      <c r="E280" s="200" t="s">
        <v>5519</v>
      </c>
      <c r="F280" s="200" t="s">
        <v>7681</v>
      </c>
      <c r="G280" s="200" t="s">
        <v>7682</v>
      </c>
      <c r="H280" s="200" t="s">
        <v>134</v>
      </c>
      <c r="I280" s="200">
        <v>49303156</v>
      </c>
      <c r="J280" s="200">
        <v>638</v>
      </c>
      <c r="K280" s="200">
        <v>22</v>
      </c>
      <c r="L280" s="201">
        <v>44651</v>
      </c>
      <c r="M280" s="201">
        <v>44651</v>
      </c>
      <c r="N280" s="202"/>
      <c r="O280" s="201">
        <v>44653</v>
      </c>
      <c r="P280" s="201">
        <v>44653</v>
      </c>
      <c r="Q280" s="202"/>
      <c r="R280" s="200" t="s">
        <v>89</v>
      </c>
      <c r="S280" s="200"/>
      <c r="T280" s="200" t="s">
        <v>147</v>
      </c>
      <c r="U280" s="203">
        <v>3526</v>
      </c>
      <c r="V280" s="200" t="s">
        <v>88</v>
      </c>
      <c r="W280" s="204">
        <f t="shared" si="11"/>
        <v>0.30624000000000001</v>
      </c>
      <c r="X280" s="200" t="s">
        <v>72</v>
      </c>
      <c r="Y280" s="200"/>
      <c r="Z280" s="333">
        <f t="shared" si="10"/>
        <v>0.30624000000000001</v>
      </c>
    </row>
    <row r="281" spans="1:26" s="285" customFormat="1">
      <c r="A281" s="200">
        <v>480</v>
      </c>
      <c r="B281" s="200">
        <v>393699146</v>
      </c>
      <c r="C281" s="200" t="s">
        <v>72</v>
      </c>
      <c r="D281" s="200" t="s">
        <v>7537</v>
      </c>
      <c r="E281" s="200" t="s">
        <v>5519</v>
      </c>
      <c r="F281" s="200" t="s">
        <v>7681</v>
      </c>
      <c r="G281" s="200" t="s">
        <v>7682</v>
      </c>
      <c r="H281" s="200" t="s">
        <v>134</v>
      </c>
      <c r="I281" s="200">
        <v>49303156</v>
      </c>
      <c r="J281" s="200">
        <v>638</v>
      </c>
      <c r="K281" s="200">
        <v>22</v>
      </c>
      <c r="L281" s="201">
        <v>44651</v>
      </c>
      <c r="M281" s="201">
        <v>44651</v>
      </c>
      <c r="N281" s="202"/>
      <c r="O281" s="201">
        <v>44653</v>
      </c>
      <c r="P281" s="201">
        <v>44653</v>
      </c>
      <c r="Q281" s="202"/>
      <c r="R281" s="200" t="s">
        <v>89</v>
      </c>
      <c r="S281" s="200"/>
      <c r="T281" s="200" t="s">
        <v>147</v>
      </c>
      <c r="U281" s="203">
        <v>3526</v>
      </c>
      <c r="V281" s="200" t="s">
        <v>88</v>
      </c>
      <c r="W281" s="204">
        <f t="shared" si="11"/>
        <v>0.30624000000000001</v>
      </c>
      <c r="X281" s="200" t="s">
        <v>72</v>
      </c>
      <c r="Y281" s="200"/>
      <c r="Z281" s="333">
        <f t="shared" si="10"/>
        <v>0.30624000000000001</v>
      </c>
    </row>
    <row r="282" spans="1:26" s="285" customFormat="1">
      <c r="A282" s="200">
        <v>480</v>
      </c>
      <c r="B282" s="200">
        <v>393699317</v>
      </c>
      <c r="C282" s="200" t="s">
        <v>72</v>
      </c>
      <c r="D282" s="200" t="s">
        <v>7537</v>
      </c>
      <c r="E282" s="200" t="s">
        <v>5519</v>
      </c>
      <c r="F282" s="200" t="s">
        <v>7681</v>
      </c>
      <c r="G282" s="200" t="s">
        <v>7682</v>
      </c>
      <c r="H282" s="200" t="s">
        <v>134</v>
      </c>
      <c r="I282" s="200">
        <v>49303156</v>
      </c>
      <c r="J282" s="200">
        <v>638</v>
      </c>
      <c r="K282" s="200">
        <v>22</v>
      </c>
      <c r="L282" s="201">
        <v>44651</v>
      </c>
      <c r="M282" s="201">
        <v>44651</v>
      </c>
      <c r="N282" s="202"/>
      <c r="O282" s="201">
        <v>44653</v>
      </c>
      <c r="P282" s="201">
        <v>44653</v>
      </c>
      <c r="Q282" s="202"/>
      <c r="R282" s="200" t="s">
        <v>89</v>
      </c>
      <c r="S282" s="200">
        <v>580</v>
      </c>
      <c r="T282" s="200" t="s">
        <v>147</v>
      </c>
      <c r="U282" s="203">
        <v>3526</v>
      </c>
      <c r="V282" s="200" t="s">
        <v>88</v>
      </c>
      <c r="W282" s="204">
        <f t="shared" si="11"/>
        <v>0.30624000000000001</v>
      </c>
      <c r="X282" s="200" t="s">
        <v>72</v>
      </c>
      <c r="Y282" s="200"/>
      <c r="Z282" s="333">
        <f t="shared" si="10"/>
        <v>0.30624000000000001</v>
      </c>
    </row>
    <row r="283" spans="1:26" s="285" customFormat="1">
      <c r="A283" s="200">
        <v>480</v>
      </c>
      <c r="B283" s="200">
        <v>393699703</v>
      </c>
      <c r="C283" s="200" t="s">
        <v>72</v>
      </c>
      <c r="D283" s="200" t="s">
        <v>7537</v>
      </c>
      <c r="E283" s="200" t="s">
        <v>5519</v>
      </c>
      <c r="F283" s="200" t="s">
        <v>7681</v>
      </c>
      <c r="G283" s="200" t="s">
        <v>7682</v>
      </c>
      <c r="H283" s="200" t="s">
        <v>134</v>
      </c>
      <c r="I283" s="200">
        <v>49303156</v>
      </c>
      <c r="J283" s="200">
        <v>638</v>
      </c>
      <c r="K283" s="200">
        <v>22</v>
      </c>
      <c r="L283" s="201">
        <v>44651</v>
      </c>
      <c r="M283" s="201">
        <v>44651</v>
      </c>
      <c r="N283" s="202"/>
      <c r="O283" s="201">
        <v>44653</v>
      </c>
      <c r="P283" s="201">
        <v>44653</v>
      </c>
      <c r="Q283" s="202"/>
      <c r="R283" s="200" t="s">
        <v>89</v>
      </c>
      <c r="S283" s="200"/>
      <c r="T283" s="200" t="s">
        <v>147</v>
      </c>
      <c r="U283" s="203">
        <v>3526</v>
      </c>
      <c r="V283" s="200" t="s">
        <v>88</v>
      </c>
      <c r="W283" s="204">
        <f t="shared" si="11"/>
        <v>0.30624000000000001</v>
      </c>
      <c r="X283" s="200" t="s">
        <v>72</v>
      </c>
      <c r="Y283" s="200"/>
      <c r="Z283" s="333">
        <f t="shared" si="10"/>
        <v>0.30624000000000001</v>
      </c>
    </row>
    <row r="284" spans="1:26" s="285" customFormat="1">
      <c r="A284" s="200">
        <v>480</v>
      </c>
      <c r="B284" s="200">
        <v>393699505</v>
      </c>
      <c r="C284" s="200" t="s">
        <v>72</v>
      </c>
      <c r="D284" s="200" t="s">
        <v>7537</v>
      </c>
      <c r="E284" s="200" t="s">
        <v>5519</v>
      </c>
      <c r="F284" s="200" t="s">
        <v>7681</v>
      </c>
      <c r="G284" s="200" t="s">
        <v>7682</v>
      </c>
      <c r="H284" s="200" t="s">
        <v>134</v>
      </c>
      <c r="I284" s="200">
        <v>49303156</v>
      </c>
      <c r="J284" s="200">
        <v>638</v>
      </c>
      <c r="K284" s="200">
        <v>22</v>
      </c>
      <c r="L284" s="201">
        <v>44651</v>
      </c>
      <c r="M284" s="201">
        <v>44651</v>
      </c>
      <c r="N284" s="202"/>
      <c r="O284" s="201">
        <v>44655</v>
      </c>
      <c r="P284" s="201">
        <v>44655</v>
      </c>
      <c r="Q284" s="202"/>
      <c r="R284" s="200" t="s">
        <v>89</v>
      </c>
      <c r="S284" s="200"/>
      <c r="T284" s="200" t="s">
        <v>147</v>
      </c>
      <c r="U284" s="203">
        <v>3526</v>
      </c>
      <c r="V284" s="200" t="s">
        <v>88</v>
      </c>
      <c r="W284" s="204">
        <f t="shared" si="11"/>
        <v>0.30624000000000001</v>
      </c>
      <c r="X284" s="200" t="s">
        <v>72</v>
      </c>
      <c r="Y284" s="200"/>
      <c r="Z284" s="333">
        <f t="shared" si="10"/>
        <v>0.30624000000000001</v>
      </c>
    </row>
    <row r="285" spans="1:26" s="285" customFormat="1">
      <c r="A285" s="200">
        <v>360</v>
      </c>
      <c r="B285" s="200">
        <v>392923921</v>
      </c>
      <c r="C285" s="200">
        <v>392923921</v>
      </c>
      <c r="D285" s="200" t="s">
        <v>7537</v>
      </c>
      <c r="E285" s="200" t="s">
        <v>195</v>
      </c>
      <c r="F285" s="200" t="s">
        <v>399</v>
      </c>
      <c r="G285" s="200" t="s">
        <v>398</v>
      </c>
      <c r="H285" s="200" t="s">
        <v>377</v>
      </c>
      <c r="I285" s="200">
        <v>49204132</v>
      </c>
      <c r="J285" s="200">
        <v>676</v>
      </c>
      <c r="K285" s="200">
        <v>26</v>
      </c>
      <c r="L285" s="201">
        <v>44651</v>
      </c>
      <c r="M285" s="201">
        <v>44651</v>
      </c>
      <c r="N285" s="202"/>
      <c r="O285" s="201">
        <v>44657</v>
      </c>
      <c r="P285" s="201">
        <v>44657</v>
      </c>
      <c r="Q285" s="202"/>
      <c r="R285" s="200" t="s">
        <v>89</v>
      </c>
      <c r="S285" s="200"/>
      <c r="T285" s="200" t="s">
        <v>147</v>
      </c>
      <c r="U285" s="203">
        <v>7718</v>
      </c>
      <c r="V285" s="200" t="s">
        <v>88</v>
      </c>
      <c r="W285" s="204">
        <f t="shared" si="11"/>
        <v>0.24335999999999999</v>
      </c>
      <c r="X285" s="200" t="s">
        <v>72</v>
      </c>
      <c r="Y285" s="200"/>
      <c r="Z285" s="333">
        <f t="shared" si="10"/>
        <v>0.24335999999999999</v>
      </c>
    </row>
    <row r="286" spans="1:26" s="285" customFormat="1">
      <c r="A286" s="200">
        <v>360</v>
      </c>
      <c r="B286" s="200">
        <v>393275736</v>
      </c>
      <c r="C286" s="200" t="s">
        <v>72</v>
      </c>
      <c r="D286" s="200" t="s">
        <v>7537</v>
      </c>
      <c r="E286" s="200" t="s">
        <v>1144</v>
      </c>
      <c r="F286" s="200" t="s">
        <v>7685</v>
      </c>
      <c r="G286" s="200" t="s">
        <v>7703</v>
      </c>
      <c r="H286" s="200" t="s">
        <v>479</v>
      </c>
      <c r="I286" s="200">
        <v>49204132</v>
      </c>
      <c r="J286" s="200">
        <v>676</v>
      </c>
      <c r="K286" s="200">
        <v>26</v>
      </c>
      <c r="L286" s="201">
        <v>44651</v>
      </c>
      <c r="M286" s="201">
        <v>44651</v>
      </c>
      <c r="N286" s="202"/>
      <c r="O286" s="201">
        <v>44656</v>
      </c>
      <c r="P286" s="201">
        <v>44656</v>
      </c>
      <c r="Q286" s="202"/>
      <c r="R286" s="200" t="s">
        <v>89</v>
      </c>
      <c r="S286" s="269" t="s">
        <v>7686</v>
      </c>
      <c r="T286" s="200" t="s">
        <v>147</v>
      </c>
      <c r="U286" s="203">
        <v>4406</v>
      </c>
      <c r="V286" s="200" t="s">
        <v>88</v>
      </c>
      <c r="W286" s="204">
        <f t="shared" si="11"/>
        <v>0.24335999999999999</v>
      </c>
      <c r="X286" s="200" t="s">
        <v>72</v>
      </c>
      <c r="Y286" s="200"/>
      <c r="Z286" s="333">
        <f t="shared" si="10"/>
        <v>0.24335999999999999</v>
      </c>
    </row>
    <row r="287" spans="1:26" s="285" customFormat="1">
      <c r="A287" s="200">
        <v>360</v>
      </c>
      <c r="B287" s="200">
        <v>393436410</v>
      </c>
      <c r="C287" s="200" t="s">
        <v>72</v>
      </c>
      <c r="D287" s="200" t="s">
        <v>7537</v>
      </c>
      <c r="E287" s="200" t="s">
        <v>563</v>
      </c>
      <c r="F287" s="200" t="s">
        <v>564</v>
      </c>
      <c r="G287" s="200" t="s">
        <v>7704</v>
      </c>
      <c r="H287" s="200" t="s">
        <v>437</v>
      </c>
      <c r="I287" s="200">
        <v>49201132</v>
      </c>
      <c r="J287" s="200">
        <v>416</v>
      </c>
      <c r="K287" s="200">
        <v>13</v>
      </c>
      <c r="L287" s="201">
        <v>44651</v>
      </c>
      <c r="M287" s="201">
        <v>44651</v>
      </c>
      <c r="N287" s="202"/>
      <c r="O287" s="201">
        <v>44655</v>
      </c>
      <c r="P287" s="201">
        <v>44655</v>
      </c>
      <c r="Q287" s="202"/>
      <c r="R287" s="200" t="s">
        <v>89</v>
      </c>
      <c r="S287" s="200"/>
      <c r="T287" s="200" t="s">
        <v>147</v>
      </c>
      <c r="U287" s="203">
        <v>5694</v>
      </c>
      <c r="V287" s="200" t="s">
        <v>88</v>
      </c>
      <c r="W287" s="204">
        <f t="shared" si="11"/>
        <v>0.14976</v>
      </c>
      <c r="X287" s="200" t="s">
        <v>72</v>
      </c>
      <c r="Y287" s="200"/>
      <c r="Z287" s="333">
        <f t="shared" si="10"/>
        <v>0.14976</v>
      </c>
    </row>
    <row r="288" spans="1:26" s="106" customFormat="1">
      <c r="A288" s="200">
        <v>360</v>
      </c>
      <c r="B288" s="200">
        <v>392923673</v>
      </c>
      <c r="C288" s="200" t="s">
        <v>72</v>
      </c>
      <c r="D288" s="200" t="s">
        <v>7537</v>
      </c>
      <c r="E288" s="200" t="s">
        <v>195</v>
      </c>
      <c r="F288" s="200" t="s">
        <v>7705</v>
      </c>
      <c r="G288" s="200" t="s">
        <v>7706</v>
      </c>
      <c r="H288" s="200" t="s">
        <v>377</v>
      </c>
      <c r="I288" s="200">
        <v>49204132</v>
      </c>
      <c r="J288" s="200">
        <v>676</v>
      </c>
      <c r="K288" s="200">
        <v>26</v>
      </c>
      <c r="L288" s="201">
        <v>44651</v>
      </c>
      <c r="M288" s="201">
        <v>44651</v>
      </c>
      <c r="N288" s="202"/>
      <c r="O288" s="201">
        <v>44655</v>
      </c>
      <c r="P288" s="201">
        <v>44655</v>
      </c>
      <c r="Q288" s="202"/>
      <c r="R288" s="200" t="s">
        <v>89</v>
      </c>
      <c r="S288" s="200"/>
      <c r="T288" s="200" t="s">
        <v>147</v>
      </c>
      <c r="U288" s="203">
        <v>2378</v>
      </c>
      <c r="V288" s="200" t="s">
        <v>88</v>
      </c>
      <c r="W288" s="204">
        <f t="shared" si="11"/>
        <v>0.24335999999999999</v>
      </c>
      <c r="X288" s="200" t="s">
        <v>72</v>
      </c>
      <c r="Y288" s="200"/>
      <c r="Z288" s="333">
        <f t="shared" si="10"/>
        <v>0.24335999999999999</v>
      </c>
    </row>
    <row r="289" spans="1:26">
      <c r="A289" s="200">
        <v>480</v>
      </c>
      <c r="B289" s="200">
        <v>392306643</v>
      </c>
      <c r="C289" s="200" t="s">
        <v>72</v>
      </c>
      <c r="D289" s="200" t="s">
        <v>7537</v>
      </c>
      <c r="E289" s="200" t="s">
        <v>1692</v>
      </c>
      <c r="F289" s="200" t="s">
        <v>7549</v>
      </c>
      <c r="G289" s="200" t="s">
        <v>1691</v>
      </c>
      <c r="H289" s="200" t="s">
        <v>69</v>
      </c>
      <c r="I289" s="200">
        <v>49303156</v>
      </c>
      <c r="J289" s="200">
        <v>580</v>
      </c>
      <c r="K289" s="200">
        <v>20</v>
      </c>
      <c r="L289" s="201">
        <v>44651</v>
      </c>
      <c r="M289" s="201">
        <v>44651</v>
      </c>
      <c r="N289" s="202"/>
      <c r="O289" s="201">
        <v>44652</v>
      </c>
      <c r="P289" s="201">
        <v>44652</v>
      </c>
      <c r="Q289" s="202"/>
      <c r="R289" s="200" t="s">
        <v>89</v>
      </c>
      <c r="S289" s="200"/>
      <c r="T289" s="200" t="s">
        <v>147</v>
      </c>
      <c r="U289" s="203">
        <v>2640</v>
      </c>
      <c r="V289" s="200" t="s">
        <v>70</v>
      </c>
      <c r="W289" s="204">
        <f t="shared" si="11"/>
        <v>0.27839999999999998</v>
      </c>
      <c r="X289" s="200" t="s">
        <v>72</v>
      </c>
      <c r="Y289" s="200"/>
      <c r="Z289" s="333">
        <f t="shared" si="10"/>
        <v>0.27839999999999998</v>
      </c>
    </row>
    <row r="290" spans="1:26">
      <c r="A290" s="200">
        <v>480</v>
      </c>
      <c r="B290" s="200">
        <v>392306657</v>
      </c>
      <c r="C290" s="200" t="s">
        <v>72</v>
      </c>
      <c r="D290" s="200" t="s">
        <v>7537</v>
      </c>
      <c r="E290" s="200" t="s">
        <v>1692</v>
      </c>
      <c r="F290" s="200" t="s">
        <v>7549</v>
      </c>
      <c r="G290" s="200" t="s">
        <v>1691</v>
      </c>
      <c r="H290" s="200" t="s">
        <v>69</v>
      </c>
      <c r="I290" s="200">
        <v>49303156</v>
      </c>
      <c r="J290" s="200">
        <v>580</v>
      </c>
      <c r="K290" s="200">
        <v>20</v>
      </c>
      <c r="L290" s="201">
        <v>44651</v>
      </c>
      <c r="M290" s="201">
        <v>44651</v>
      </c>
      <c r="N290" s="202"/>
      <c r="O290" s="201">
        <v>44652</v>
      </c>
      <c r="P290" s="201">
        <v>44652</v>
      </c>
      <c r="Q290" s="202"/>
      <c r="R290" s="200" t="s">
        <v>89</v>
      </c>
      <c r="S290" s="200"/>
      <c r="T290" s="200" t="s">
        <v>147</v>
      </c>
      <c r="U290" s="203">
        <v>2640</v>
      </c>
      <c r="V290" s="200" t="s">
        <v>70</v>
      </c>
      <c r="W290" s="204">
        <f t="shared" si="11"/>
        <v>0.27839999999999998</v>
      </c>
      <c r="X290" s="200" t="s">
        <v>72</v>
      </c>
      <c r="Y290" s="200"/>
      <c r="Z290" s="333">
        <f t="shared" si="10"/>
        <v>0.27839999999999998</v>
      </c>
    </row>
    <row r="291" spans="1:26">
      <c r="A291" s="200">
        <v>480</v>
      </c>
      <c r="B291" s="200">
        <v>392306578</v>
      </c>
      <c r="C291" s="200" t="s">
        <v>72</v>
      </c>
      <c r="D291" s="200" t="s">
        <v>7537</v>
      </c>
      <c r="E291" s="200" t="s">
        <v>1692</v>
      </c>
      <c r="F291" s="200" t="s">
        <v>7549</v>
      </c>
      <c r="G291" s="200" t="s">
        <v>1691</v>
      </c>
      <c r="H291" s="200" t="s">
        <v>69</v>
      </c>
      <c r="I291" s="200">
        <v>49303156</v>
      </c>
      <c r="J291" s="200">
        <v>580</v>
      </c>
      <c r="K291" s="200">
        <v>20</v>
      </c>
      <c r="L291" s="201">
        <v>44651</v>
      </c>
      <c r="M291" s="201">
        <v>44651</v>
      </c>
      <c r="N291" s="202"/>
      <c r="O291" s="201">
        <v>44654</v>
      </c>
      <c r="P291" s="201">
        <v>44654</v>
      </c>
      <c r="Q291" s="202"/>
      <c r="R291" s="200" t="s">
        <v>89</v>
      </c>
      <c r="S291" s="200"/>
      <c r="T291" s="200" t="s">
        <v>147</v>
      </c>
      <c r="U291" s="203">
        <v>2640</v>
      </c>
      <c r="V291" s="200" t="s">
        <v>70</v>
      </c>
      <c r="W291" s="204">
        <f t="shared" si="11"/>
        <v>0.27839999999999998</v>
      </c>
      <c r="X291" s="200" t="s">
        <v>72</v>
      </c>
      <c r="Y291" s="200"/>
      <c r="Z291" s="333">
        <f t="shared" si="10"/>
        <v>0.27839999999999998</v>
      </c>
    </row>
    <row r="292" spans="1:26">
      <c r="A292" s="200">
        <v>480</v>
      </c>
      <c r="B292" s="200">
        <v>392306610</v>
      </c>
      <c r="C292" s="200" t="s">
        <v>72</v>
      </c>
      <c r="D292" s="200" t="s">
        <v>7537</v>
      </c>
      <c r="E292" s="200" t="s">
        <v>1692</v>
      </c>
      <c r="F292" s="200" t="s">
        <v>7549</v>
      </c>
      <c r="G292" s="200" t="s">
        <v>1691</v>
      </c>
      <c r="H292" s="200" t="s">
        <v>69</v>
      </c>
      <c r="I292" s="200">
        <v>49303156</v>
      </c>
      <c r="J292" s="200">
        <v>580</v>
      </c>
      <c r="K292" s="200">
        <v>20</v>
      </c>
      <c r="L292" s="201">
        <v>44651</v>
      </c>
      <c r="M292" s="201">
        <v>44651</v>
      </c>
      <c r="N292" s="202"/>
      <c r="O292" s="201">
        <v>44652</v>
      </c>
      <c r="P292" s="201">
        <v>44652</v>
      </c>
      <c r="Q292" s="202"/>
      <c r="R292" s="200" t="s">
        <v>89</v>
      </c>
      <c r="S292" s="200"/>
      <c r="T292" s="200" t="s">
        <v>147</v>
      </c>
      <c r="U292" s="203">
        <v>2640</v>
      </c>
      <c r="V292" s="200" t="s">
        <v>70</v>
      </c>
      <c r="W292" s="204">
        <f t="shared" si="11"/>
        <v>0.27839999999999998</v>
      </c>
      <c r="X292" s="200" t="s">
        <v>72</v>
      </c>
      <c r="Y292" s="200"/>
      <c r="Z292" s="333">
        <f t="shared" si="10"/>
        <v>0.27839999999999998</v>
      </c>
    </row>
    <row r="293" spans="1:26">
      <c r="A293" s="200">
        <v>480</v>
      </c>
      <c r="B293" s="200">
        <v>392306607</v>
      </c>
      <c r="C293" s="200" t="s">
        <v>72</v>
      </c>
      <c r="D293" s="200" t="s">
        <v>7537</v>
      </c>
      <c r="E293" s="200" t="s">
        <v>1692</v>
      </c>
      <c r="F293" s="200" t="s">
        <v>7549</v>
      </c>
      <c r="G293" s="200" t="s">
        <v>1691</v>
      </c>
      <c r="H293" s="200" t="s">
        <v>69</v>
      </c>
      <c r="I293" s="200">
        <v>49303156</v>
      </c>
      <c r="J293" s="200">
        <v>580</v>
      </c>
      <c r="K293" s="200">
        <v>20</v>
      </c>
      <c r="L293" s="201">
        <v>44651</v>
      </c>
      <c r="M293" s="201">
        <v>44651</v>
      </c>
      <c r="N293" s="202"/>
      <c r="O293" s="201">
        <v>44652</v>
      </c>
      <c r="P293" s="201">
        <v>44652</v>
      </c>
      <c r="Q293" s="202"/>
      <c r="R293" s="200" t="s">
        <v>89</v>
      </c>
      <c r="S293" s="200"/>
      <c r="T293" s="200" t="s">
        <v>147</v>
      </c>
      <c r="U293" s="203">
        <v>2640</v>
      </c>
      <c r="V293" s="200" t="s">
        <v>70</v>
      </c>
      <c r="W293" s="204">
        <f t="shared" si="11"/>
        <v>0.27839999999999998</v>
      </c>
      <c r="X293" s="200" t="s">
        <v>72</v>
      </c>
      <c r="Y293" s="200"/>
      <c r="Z293" s="333">
        <f t="shared" si="10"/>
        <v>0.27839999999999998</v>
      </c>
    </row>
    <row r="294" spans="1:26">
      <c r="A294" s="200">
        <v>480</v>
      </c>
      <c r="B294" s="200">
        <v>392306627</v>
      </c>
      <c r="C294" s="200" t="s">
        <v>72</v>
      </c>
      <c r="D294" s="200" t="s">
        <v>7537</v>
      </c>
      <c r="E294" s="200" t="s">
        <v>1692</v>
      </c>
      <c r="F294" s="200" t="s">
        <v>7549</v>
      </c>
      <c r="G294" s="200" t="s">
        <v>1691</v>
      </c>
      <c r="H294" s="200" t="s">
        <v>69</v>
      </c>
      <c r="I294" s="200">
        <v>49303156</v>
      </c>
      <c r="J294" s="200">
        <v>580</v>
      </c>
      <c r="K294" s="200">
        <v>20</v>
      </c>
      <c r="L294" s="201">
        <v>44651</v>
      </c>
      <c r="M294" s="201">
        <v>44651</v>
      </c>
      <c r="N294" s="202"/>
      <c r="O294" s="201">
        <v>44652</v>
      </c>
      <c r="P294" s="201">
        <v>44652</v>
      </c>
      <c r="Q294" s="202"/>
      <c r="R294" s="200" t="s">
        <v>89</v>
      </c>
      <c r="S294" s="200"/>
      <c r="T294" s="200" t="s">
        <v>147</v>
      </c>
      <c r="U294" s="203">
        <v>2640</v>
      </c>
      <c r="V294" s="200" t="s">
        <v>70</v>
      </c>
      <c r="W294" s="204">
        <f t="shared" si="11"/>
        <v>0.27839999999999998</v>
      </c>
      <c r="X294" s="200" t="s">
        <v>72</v>
      </c>
      <c r="Y294" s="200"/>
      <c r="Z294" s="333">
        <f t="shared" si="10"/>
        <v>0.27839999999999998</v>
      </c>
    </row>
    <row r="295" spans="1:26">
      <c r="A295" s="200">
        <v>360</v>
      </c>
      <c r="B295" s="200">
        <v>393430101</v>
      </c>
      <c r="C295" s="200" t="s">
        <v>72</v>
      </c>
      <c r="D295" s="200" t="s">
        <v>7537</v>
      </c>
      <c r="E295" s="200" t="s">
        <v>563</v>
      </c>
      <c r="F295" s="200" t="s">
        <v>7707</v>
      </c>
      <c r="G295" s="200" t="s">
        <v>7708</v>
      </c>
      <c r="H295" s="200" t="s">
        <v>437</v>
      </c>
      <c r="I295" s="200">
        <v>49201132</v>
      </c>
      <c r="J295" s="200">
        <v>416</v>
      </c>
      <c r="K295" s="200">
        <v>13</v>
      </c>
      <c r="L295" s="201">
        <v>44651</v>
      </c>
      <c r="M295" s="201">
        <v>44651</v>
      </c>
      <c r="N295" s="202"/>
      <c r="O295" s="201">
        <v>44652</v>
      </c>
      <c r="P295" s="201">
        <v>44652</v>
      </c>
      <c r="Q295" s="202"/>
      <c r="R295" s="200" t="s">
        <v>89</v>
      </c>
      <c r="S295" s="200"/>
      <c r="T295" s="200" t="s">
        <v>147</v>
      </c>
      <c r="U295" s="203">
        <v>2897</v>
      </c>
      <c r="V295" s="200" t="s">
        <v>88</v>
      </c>
      <c r="W295" s="204">
        <f t="shared" si="11"/>
        <v>0.14976</v>
      </c>
      <c r="X295" s="200" t="s">
        <v>72</v>
      </c>
      <c r="Y295" s="200"/>
      <c r="Z295" s="333">
        <f t="shared" si="10"/>
        <v>0.14976</v>
      </c>
    </row>
    <row r="296" spans="1:26">
      <c r="A296" s="200">
        <v>360</v>
      </c>
      <c r="B296" s="200">
        <v>393275593</v>
      </c>
      <c r="C296" s="200" t="s">
        <v>72</v>
      </c>
      <c r="D296" s="200" t="s">
        <v>7537</v>
      </c>
      <c r="E296" s="200" t="s">
        <v>451</v>
      </c>
      <c r="F296" s="200" t="s">
        <v>7709</v>
      </c>
      <c r="G296" s="200" t="s">
        <v>7710</v>
      </c>
      <c r="H296" s="200" t="s">
        <v>479</v>
      </c>
      <c r="I296" s="200">
        <v>49204132</v>
      </c>
      <c r="J296" s="200">
        <v>676</v>
      </c>
      <c r="K296" s="200">
        <v>26</v>
      </c>
      <c r="L296" s="201">
        <v>44651</v>
      </c>
      <c r="M296" s="201">
        <v>44651</v>
      </c>
      <c r="N296" s="202"/>
      <c r="O296" s="201">
        <v>44652</v>
      </c>
      <c r="P296" s="201">
        <v>44652</v>
      </c>
      <c r="Q296" s="202"/>
      <c r="R296" s="200" t="s">
        <v>89</v>
      </c>
      <c r="S296" s="200" t="s">
        <v>7711</v>
      </c>
      <c r="T296" s="200" t="s">
        <v>147</v>
      </c>
      <c r="U296" s="203">
        <v>3258</v>
      </c>
      <c r="V296" s="200" t="s">
        <v>88</v>
      </c>
      <c r="W296" s="204">
        <f t="shared" si="11"/>
        <v>0.24335999999999999</v>
      </c>
      <c r="X296" s="200" t="s">
        <v>72</v>
      </c>
      <c r="Y296" s="200"/>
      <c r="Z296" s="333">
        <f t="shared" si="10"/>
        <v>0.24335999999999999</v>
      </c>
    </row>
    <row r="297" spans="1:26">
      <c r="A297" s="200">
        <v>480</v>
      </c>
      <c r="B297" s="200">
        <v>392894195</v>
      </c>
      <c r="C297" s="200" t="s">
        <v>72</v>
      </c>
      <c r="D297" s="200" t="s">
        <v>7537</v>
      </c>
      <c r="E297" s="200" t="s">
        <v>7606</v>
      </c>
      <c r="F297" s="200" t="s">
        <v>7607</v>
      </c>
      <c r="G297" s="200" t="s">
        <v>7608</v>
      </c>
      <c r="H297" s="200" t="s">
        <v>596</v>
      </c>
      <c r="I297" s="200">
        <v>49304156</v>
      </c>
      <c r="J297" s="200">
        <v>696</v>
      </c>
      <c r="K297" s="200">
        <v>24</v>
      </c>
      <c r="L297" s="201">
        <v>44651</v>
      </c>
      <c r="M297" s="201">
        <v>44651</v>
      </c>
      <c r="N297" s="202"/>
      <c r="O297" s="201">
        <v>44655</v>
      </c>
      <c r="P297" s="201">
        <v>44655</v>
      </c>
      <c r="Q297" s="202"/>
      <c r="R297" s="200" t="s">
        <v>89</v>
      </c>
      <c r="S297" s="200"/>
      <c r="T297" s="200" t="s">
        <v>147</v>
      </c>
      <c r="U297" s="203">
        <v>4486</v>
      </c>
      <c r="V297" s="200" t="s">
        <v>70</v>
      </c>
      <c r="W297" s="204">
        <f t="shared" si="11"/>
        <v>0.33407999999999999</v>
      </c>
      <c r="X297" s="200" t="s">
        <v>72</v>
      </c>
      <c r="Y297" s="200"/>
      <c r="Z297" s="333">
        <f t="shared" si="10"/>
        <v>0.33407999999999999</v>
      </c>
    </row>
    <row r="298" spans="1:26">
      <c r="A298" s="200">
        <v>360</v>
      </c>
      <c r="B298" s="200">
        <v>393275721</v>
      </c>
      <c r="C298" s="200" t="s">
        <v>72</v>
      </c>
      <c r="D298" s="200" t="s">
        <v>7537</v>
      </c>
      <c r="E298" s="200" t="s">
        <v>150</v>
      </c>
      <c r="F298" s="200" t="s">
        <v>3190</v>
      </c>
      <c r="G298" s="200" t="s">
        <v>7712</v>
      </c>
      <c r="H298" s="200" t="s">
        <v>479</v>
      </c>
      <c r="I298" s="200">
        <v>49204132</v>
      </c>
      <c r="J298" s="200">
        <v>676</v>
      </c>
      <c r="K298" s="200">
        <v>26</v>
      </c>
      <c r="L298" s="201">
        <v>44651</v>
      </c>
      <c r="M298" s="201">
        <v>44651</v>
      </c>
      <c r="N298" s="202"/>
      <c r="O298" s="201">
        <v>44656</v>
      </c>
      <c r="P298" s="201">
        <v>44656</v>
      </c>
      <c r="Q298" s="202"/>
      <c r="R298" s="200" t="s">
        <v>89</v>
      </c>
      <c r="S298" s="200"/>
      <c r="T298" s="200" t="s">
        <v>147</v>
      </c>
      <c r="U298" s="203">
        <v>4569</v>
      </c>
      <c r="V298" s="200" t="s">
        <v>88</v>
      </c>
      <c r="W298" s="204">
        <f t="shared" si="11"/>
        <v>0.24335999999999999</v>
      </c>
      <c r="X298" s="200" t="s">
        <v>72</v>
      </c>
      <c r="Y298" s="200"/>
      <c r="Z298" s="333">
        <f t="shared" si="10"/>
        <v>0.24335999999999999</v>
      </c>
    </row>
    <row r="299" spans="1:26">
      <c r="A299" s="200">
        <v>480</v>
      </c>
      <c r="B299" s="200">
        <v>393703329</v>
      </c>
      <c r="C299" s="200" t="s">
        <v>72</v>
      </c>
      <c r="D299" s="200" t="s">
        <v>7537</v>
      </c>
      <c r="E299" s="200" t="s">
        <v>5519</v>
      </c>
      <c r="F299" s="200" t="s">
        <v>7681</v>
      </c>
      <c r="G299" s="200" t="s">
        <v>7682</v>
      </c>
      <c r="H299" s="200" t="s">
        <v>134</v>
      </c>
      <c r="I299" s="200">
        <v>49303156</v>
      </c>
      <c r="J299" s="200">
        <v>638</v>
      </c>
      <c r="K299" s="200">
        <v>22</v>
      </c>
      <c r="L299" s="201">
        <v>44652</v>
      </c>
      <c r="M299" s="201">
        <v>44652</v>
      </c>
      <c r="N299" s="202"/>
      <c r="O299" s="201">
        <v>44659</v>
      </c>
      <c r="P299" s="201">
        <v>44659</v>
      </c>
      <c r="Q299" s="202"/>
      <c r="R299" s="200" t="s">
        <v>89</v>
      </c>
      <c r="S299" s="200"/>
      <c r="T299" s="200" t="s">
        <v>147</v>
      </c>
      <c r="U299" s="203">
        <v>3526</v>
      </c>
      <c r="V299" s="200" t="s">
        <v>88</v>
      </c>
      <c r="W299" s="204">
        <f t="shared" si="11"/>
        <v>0.30624000000000001</v>
      </c>
      <c r="X299" s="200" t="s">
        <v>72</v>
      </c>
      <c r="Y299" s="200"/>
      <c r="Z299" s="333">
        <f t="shared" si="10"/>
        <v>0.30624000000000001</v>
      </c>
    </row>
    <row r="300" spans="1:26">
      <c r="A300" s="200">
        <v>480</v>
      </c>
      <c r="B300" s="200">
        <v>393700041</v>
      </c>
      <c r="C300" s="200" t="s">
        <v>72</v>
      </c>
      <c r="D300" s="200" t="s">
        <v>7537</v>
      </c>
      <c r="E300" s="200" t="s">
        <v>5519</v>
      </c>
      <c r="F300" s="200" t="s">
        <v>7681</v>
      </c>
      <c r="G300" s="200" t="s">
        <v>7682</v>
      </c>
      <c r="H300" s="200" t="s">
        <v>134</v>
      </c>
      <c r="I300" s="200">
        <v>49303156</v>
      </c>
      <c r="J300" s="200">
        <v>638</v>
      </c>
      <c r="K300" s="200">
        <v>22</v>
      </c>
      <c r="L300" s="201">
        <v>44652</v>
      </c>
      <c r="M300" s="201">
        <v>44652</v>
      </c>
      <c r="N300" s="202"/>
      <c r="O300" s="201">
        <v>44655</v>
      </c>
      <c r="P300" s="201">
        <v>44655</v>
      </c>
      <c r="Q300" s="202"/>
      <c r="R300" s="200" t="s">
        <v>89</v>
      </c>
      <c r="S300" s="200" t="s">
        <v>7713</v>
      </c>
      <c r="T300" s="200" t="s">
        <v>147</v>
      </c>
      <c r="U300" s="203">
        <v>3526</v>
      </c>
      <c r="V300" s="200" t="s">
        <v>88</v>
      </c>
      <c r="W300" s="204">
        <f t="shared" si="11"/>
        <v>0.30624000000000001</v>
      </c>
      <c r="X300" s="200" t="s">
        <v>72</v>
      </c>
      <c r="Y300" s="200"/>
      <c r="Z300" s="333">
        <f t="shared" si="10"/>
        <v>0.30624000000000001</v>
      </c>
    </row>
    <row r="301" spans="1:26">
      <c r="A301" s="200">
        <v>480</v>
      </c>
      <c r="B301" s="200">
        <v>393701141</v>
      </c>
      <c r="C301" s="200" t="s">
        <v>72</v>
      </c>
      <c r="D301" s="200" t="s">
        <v>7537</v>
      </c>
      <c r="E301" s="200" t="s">
        <v>5519</v>
      </c>
      <c r="F301" s="200" t="s">
        <v>7681</v>
      </c>
      <c r="G301" s="200" t="s">
        <v>7682</v>
      </c>
      <c r="H301" s="200" t="s">
        <v>134</v>
      </c>
      <c r="I301" s="200">
        <v>49303156</v>
      </c>
      <c r="J301" s="200">
        <v>638</v>
      </c>
      <c r="K301" s="200">
        <v>22</v>
      </c>
      <c r="L301" s="201">
        <v>44652</v>
      </c>
      <c r="M301" s="201">
        <v>44652</v>
      </c>
      <c r="N301" s="202"/>
      <c r="O301" s="201">
        <v>44655</v>
      </c>
      <c r="P301" s="201">
        <v>44655</v>
      </c>
      <c r="Q301" s="202"/>
      <c r="R301" s="200" t="s">
        <v>89</v>
      </c>
      <c r="S301" s="200"/>
      <c r="T301" s="200" t="s">
        <v>147</v>
      </c>
      <c r="U301" s="203">
        <v>3526</v>
      </c>
      <c r="V301" s="200" t="s">
        <v>88</v>
      </c>
      <c r="W301" s="204">
        <f t="shared" si="11"/>
        <v>0.30624000000000001</v>
      </c>
      <c r="X301" s="200" t="s">
        <v>72</v>
      </c>
      <c r="Y301" s="200"/>
      <c r="Z301" s="333">
        <f t="shared" si="10"/>
        <v>0.30624000000000001</v>
      </c>
    </row>
    <row r="302" spans="1:26">
      <c r="A302" s="200">
        <v>480</v>
      </c>
      <c r="B302" s="200">
        <v>393702908</v>
      </c>
      <c r="C302" s="200" t="s">
        <v>72</v>
      </c>
      <c r="D302" s="200" t="s">
        <v>7537</v>
      </c>
      <c r="E302" s="200" t="s">
        <v>5519</v>
      </c>
      <c r="F302" s="200" t="s">
        <v>7681</v>
      </c>
      <c r="G302" s="200" t="s">
        <v>7682</v>
      </c>
      <c r="H302" s="200" t="s">
        <v>134</v>
      </c>
      <c r="I302" s="200">
        <v>49303156</v>
      </c>
      <c r="J302" s="200">
        <v>638</v>
      </c>
      <c r="K302" s="200">
        <v>22</v>
      </c>
      <c r="L302" s="201">
        <v>44652</v>
      </c>
      <c r="M302" s="201">
        <v>44652</v>
      </c>
      <c r="N302" s="202"/>
      <c r="O302" s="201">
        <v>44655</v>
      </c>
      <c r="P302" s="201">
        <v>44655</v>
      </c>
      <c r="Q302" s="202"/>
      <c r="R302" s="200" t="s">
        <v>89</v>
      </c>
      <c r="S302" s="200" t="s">
        <v>7713</v>
      </c>
      <c r="T302" s="200" t="s">
        <v>147</v>
      </c>
      <c r="U302" s="203">
        <v>3526</v>
      </c>
      <c r="V302" s="200" t="s">
        <v>88</v>
      </c>
      <c r="W302" s="204">
        <f t="shared" si="11"/>
        <v>0.30624000000000001</v>
      </c>
      <c r="X302" s="200" t="s">
        <v>72</v>
      </c>
      <c r="Y302" s="200"/>
      <c r="Z302" s="333">
        <f t="shared" si="10"/>
        <v>0.30624000000000001</v>
      </c>
    </row>
    <row r="303" spans="1:26">
      <c r="A303" s="200">
        <v>480</v>
      </c>
      <c r="B303" s="200">
        <v>393703961</v>
      </c>
      <c r="C303" s="200" t="s">
        <v>72</v>
      </c>
      <c r="D303" s="200" t="s">
        <v>7537</v>
      </c>
      <c r="E303" s="200" t="s">
        <v>5519</v>
      </c>
      <c r="F303" s="200" t="s">
        <v>7681</v>
      </c>
      <c r="G303" s="200" t="s">
        <v>7682</v>
      </c>
      <c r="H303" s="200" t="s">
        <v>134</v>
      </c>
      <c r="I303" s="200">
        <v>49303156</v>
      </c>
      <c r="J303" s="200">
        <v>580</v>
      </c>
      <c r="K303" s="200">
        <v>20</v>
      </c>
      <c r="L303" s="201">
        <v>44652</v>
      </c>
      <c r="M303" s="201">
        <v>44652</v>
      </c>
      <c r="N303" s="202"/>
      <c r="O303" s="201">
        <v>44655</v>
      </c>
      <c r="P303" s="201">
        <v>44655</v>
      </c>
      <c r="Q303" s="202"/>
      <c r="R303" s="200" t="s">
        <v>89</v>
      </c>
      <c r="S303" s="200"/>
      <c r="T303" s="200" t="s">
        <v>147</v>
      </c>
      <c r="U303" s="203">
        <v>3526</v>
      </c>
      <c r="V303" s="200" t="s">
        <v>88</v>
      </c>
      <c r="W303" s="204">
        <f t="shared" si="11"/>
        <v>0.27839999999999998</v>
      </c>
      <c r="X303" s="200" t="s">
        <v>72</v>
      </c>
      <c r="Y303" s="200"/>
      <c r="Z303" s="333">
        <f t="shared" si="10"/>
        <v>0.27839999999999998</v>
      </c>
    </row>
    <row r="304" spans="1:26">
      <c r="A304" s="200">
        <v>360</v>
      </c>
      <c r="B304" s="200">
        <v>1541493590</v>
      </c>
      <c r="C304" s="200" t="s">
        <v>72</v>
      </c>
      <c r="D304" s="200" t="s">
        <v>7537</v>
      </c>
      <c r="E304" s="200" t="s">
        <v>195</v>
      </c>
      <c r="F304" s="200" t="s">
        <v>7705</v>
      </c>
      <c r="G304" s="200" t="s">
        <v>7706</v>
      </c>
      <c r="H304" s="200" t="s">
        <v>377</v>
      </c>
      <c r="I304" s="200">
        <v>49204132</v>
      </c>
      <c r="J304" s="200">
        <v>156</v>
      </c>
      <c r="K304" s="200">
        <v>6</v>
      </c>
      <c r="L304" s="201">
        <v>44652</v>
      </c>
      <c r="M304" s="201">
        <v>44652</v>
      </c>
      <c r="N304" s="202"/>
      <c r="O304" s="201">
        <v>44657</v>
      </c>
      <c r="P304" s="201">
        <v>44657</v>
      </c>
      <c r="Q304" s="202"/>
      <c r="R304" s="200" t="s">
        <v>89</v>
      </c>
      <c r="S304" s="200"/>
      <c r="T304" s="200" t="s">
        <v>116</v>
      </c>
      <c r="U304" s="203">
        <v>1647</v>
      </c>
      <c r="V304" s="200" t="s">
        <v>88</v>
      </c>
      <c r="W304" s="204">
        <f t="shared" si="11"/>
        <v>5.6160000000000002E-2</v>
      </c>
      <c r="X304" s="200" t="s">
        <v>72</v>
      </c>
      <c r="Y304" s="200"/>
      <c r="Z304" s="333">
        <f t="shared" si="10"/>
        <v>5.6160000000000002E-2</v>
      </c>
    </row>
    <row r="305" spans="1:26">
      <c r="A305" s="200">
        <v>480</v>
      </c>
      <c r="B305" s="200">
        <v>392306620</v>
      </c>
      <c r="C305" s="200" t="s">
        <v>72</v>
      </c>
      <c r="D305" s="200" t="s">
        <v>7537</v>
      </c>
      <c r="E305" s="200" t="s">
        <v>1692</v>
      </c>
      <c r="F305" s="200" t="s">
        <v>7549</v>
      </c>
      <c r="G305" s="200" t="s">
        <v>1691</v>
      </c>
      <c r="H305" s="200" t="s">
        <v>69</v>
      </c>
      <c r="I305" s="200">
        <v>49303156</v>
      </c>
      <c r="J305" s="200">
        <v>580</v>
      </c>
      <c r="K305" s="200">
        <v>20</v>
      </c>
      <c r="L305" s="201">
        <v>44652</v>
      </c>
      <c r="M305" s="201">
        <v>44652</v>
      </c>
      <c r="N305" s="202"/>
      <c r="O305" s="201">
        <v>44655</v>
      </c>
      <c r="P305" s="201">
        <v>44655</v>
      </c>
      <c r="Q305" s="202"/>
      <c r="R305" s="200" t="s">
        <v>89</v>
      </c>
      <c r="S305" s="200"/>
      <c r="T305" s="200" t="s">
        <v>116</v>
      </c>
      <c r="U305" s="203">
        <v>2640</v>
      </c>
      <c r="V305" s="200" t="s">
        <v>70</v>
      </c>
      <c r="W305" s="204">
        <f t="shared" si="11"/>
        <v>0.27839999999999998</v>
      </c>
      <c r="X305" s="200" t="s">
        <v>72</v>
      </c>
      <c r="Y305" s="200"/>
      <c r="Z305" s="333">
        <f t="shared" si="10"/>
        <v>0.27839999999999998</v>
      </c>
    </row>
    <row r="306" spans="1:26">
      <c r="A306" s="200">
        <v>480</v>
      </c>
      <c r="B306" s="200">
        <v>392306580</v>
      </c>
      <c r="C306" s="200" t="s">
        <v>72</v>
      </c>
      <c r="D306" s="200" t="s">
        <v>7537</v>
      </c>
      <c r="E306" s="200" t="s">
        <v>1692</v>
      </c>
      <c r="F306" s="200" t="s">
        <v>7549</v>
      </c>
      <c r="G306" s="200" t="s">
        <v>1691</v>
      </c>
      <c r="H306" s="200" t="s">
        <v>69</v>
      </c>
      <c r="I306" s="200">
        <v>49303156</v>
      </c>
      <c r="J306" s="200">
        <v>580</v>
      </c>
      <c r="K306" s="200">
        <v>20</v>
      </c>
      <c r="L306" s="201">
        <v>44652</v>
      </c>
      <c r="M306" s="201">
        <v>44652</v>
      </c>
      <c r="N306" s="202"/>
      <c r="O306" s="201">
        <v>44657</v>
      </c>
      <c r="P306" s="201">
        <v>44657</v>
      </c>
      <c r="Q306" s="202"/>
      <c r="R306" s="200" t="s">
        <v>89</v>
      </c>
      <c r="S306" s="200"/>
      <c r="T306" s="200" t="s">
        <v>147</v>
      </c>
      <c r="U306" s="203">
        <v>2640</v>
      </c>
      <c r="V306" s="200" t="s">
        <v>70</v>
      </c>
      <c r="W306" s="204">
        <f t="shared" si="11"/>
        <v>0.27839999999999998</v>
      </c>
      <c r="X306" s="200" t="s">
        <v>72</v>
      </c>
      <c r="Y306" s="200"/>
      <c r="Z306" s="333">
        <f t="shared" si="10"/>
        <v>0.27839999999999998</v>
      </c>
    </row>
    <row r="307" spans="1:26">
      <c r="A307" s="200">
        <v>480</v>
      </c>
      <c r="B307" s="200">
        <v>392306573</v>
      </c>
      <c r="C307" s="200" t="s">
        <v>72</v>
      </c>
      <c r="D307" s="200" t="s">
        <v>7537</v>
      </c>
      <c r="E307" s="200" t="s">
        <v>1692</v>
      </c>
      <c r="F307" s="200" t="s">
        <v>7549</v>
      </c>
      <c r="G307" s="200" t="s">
        <v>1691</v>
      </c>
      <c r="H307" s="200" t="s">
        <v>69</v>
      </c>
      <c r="I307" s="200">
        <v>49303156</v>
      </c>
      <c r="J307" s="200">
        <v>580</v>
      </c>
      <c r="K307" s="200">
        <v>20</v>
      </c>
      <c r="L307" s="201">
        <v>44652</v>
      </c>
      <c r="M307" s="201">
        <v>44652</v>
      </c>
      <c r="N307" s="202"/>
      <c r="O307" s="201">
        <v>44655</v>
      </c>
      <c r="P307" s="201">
        <v>44655</v>
      </c>
      <c r="Q307" s="202"/>
      <c r="R307" s="200" t="s">
        <v>89</v>
      </c>
      <c r="S307" s="200"/>
      <c r="T307" s="200" t="s">
        <v>116</v>
      </c>
      <c r="U307" s="203">
        <v>2640</v>
      </c>
      <c r="V307" s="200" t="s">
        <v>70</v>
      </c>
      <c r="W307" s="204">
        <f t="shared" si="11"/>
        <v>0.27839999999999998</v>
      </c>
      <c r="X307" s="200" t="s">
        <v>72</v>
      </c>
      <c r="Y307" s="200"/>
      <c r="Z307" s="333">
        <f t="shared" si="10"/>
        <v>0.27839999999999998</v>
      </c>
    </row>
    <row r="308" spans="1:26">
      <c r="A308" s="200">
        <v>480</v>
      </c>
      <c r="B308" s="200">
        <v>392306590</v>
      </c>
      <c r="C308" s="200" t="s">
        <v>72</v>
      </c>
      <c r="D308" s="200" t="s">
        <v>7537</v>
      </c>
      <c r="E308" s="200" t="s">
        <v>1692</v>
      </c>
      <c r="F308" s="200" t="s">
        <v>7549</v>
      </c>
      <c r="G308" s="200" t="s">
        <v>1691</v>
      </c>
      <c r="H308" s="200" t="s">
        <v>69</v>
      </c>
      <c r="I308" s="200">
        <v>49303156</v>
      </c>
      <c r="J308" s="200">
        <v>580</v>
      </c>
      <c r="K308" s="200">
        <v>20</v>
      </c>
      <c r="L308" s="201">
        <v>44652</v>
      </c>
      <c r="M308" s="201">
        <v>44652</v>
      </c>
      <c r="N308" s="202"/>
      <c r="O308" s="201">
        <v>44655</v>
      </c>
      <c r="P308" s="201">
        <v>44655</v>
      </c>
      <c r="Q308" s="202"/>
      <c r="R308" s="200" t="s">
        <v>89</v>
      </c>
      <c r="S308" s="200"/>
      <c r="T308" s="200" t="s">
        <v>116</v>
      </c>
      <c r="U308" s="203">
        <v>2640</v>
      </c>
      <c r="V308" s="200" t="s">
        <v>70</v>
      </c>
      <c r="W308" s="204">
        <f t="shared" si="11"/>
        <v>0.27839999999999998</v>
      </c>
      <c r="X308" s="200" t="s">
        <v>72</v>
      </c>
      <c r="Y308" s="200"/>
      <c r="Z308" s="333">
        <f t="shared" si="10"/>
        <v>0.27839999999999998</v>
      </c>
    </row>
    <row r="309" spans="1:26">
      <c r="A309" s="200">
        <v>480</v>
      </c>
      <c r="B309" s="200">
        <v>392306673</v>
      </c>
      <c r="C309" s="200" t="s">
        <v>72</v>
      </c>
      <c r="D309" s="200" t="s">
        <v>7537</v>
      </c>
      <c r="E309" s="200" t="s">
        <v>1692</v>
      </c>
      <c r="F309" s="200" t="s">
        <v>7549</v>
      </c>
      <c r="G309" s="200" t="s">
        <v>1691</v>
      </c>
      <c r="H309" s="200" t="s">
        <v>69</v>
      </c>
      <c r="I309" s="200">
        <v>49303156</v>
      </c>
      <c r="J309" s="200">
        <v>580</v>
      </c>
      <c r="K309" s="200">
        <v>20</v>
      </c>
      <c r="L309" s="201">
        <v>44652</v>
      </c>
      <c r="M309" s="201">
        <v>44652</v>
      </c>
      <c r="N309" s="202"/>
      <c r="O309" s="201">
        <v>44655</v>
      </c>
      <c r="P309" s="201">
        <v>44655</v>
      </c>
      <c r="Q309" s="202"/>
      <c r="R309" s="200" t="s">
        <v>89</v>
      </c>
      <c r="S309" s="200"/>
      <c r="T309" s="200" t="s">
        <v>116</v>
      </c>
      <c r="U309" s="203">
        <v>2640</v>
      </c>
      <c r="V309" s="200" t="s">
        <v>70</v>
      </c>
      <c r="W309" s="204">
        <f t="shared" si="11"/>
        <v>0.27839999999999998</v>
      </c>
      <c r="X309" s="200" t="s">
        <v>72</v>
      </c>
      <c r="Y309" s="200"/>
      <c r="Z309" s="333">
        <f t="shared" si="10"/>
        <v>0.27839999999999998</v>
      </c>
    </row>
    <row r="310" spans="1:26">
      <c r="A310" s="200">
        <v>480</v>
      </c>
      <c r="B310" s="200">
        <v>392306669</v>
      </c>
      <c r="C310" s="200" t="s">
        <v>72</v>
      </c>
      <c r="D310" s="200" t="s">
        <v>7537</v>
      </c>
      <c r="E310" s="200" t="s">
        <v>1692</v>
      </c>
      <c r="F310" s="200" t="s">
        <v>7549</v>
      </c>
      <c r="G310" s="200" t="s">
        <v>1691</v>
      </c>
      <c r="H310" s="200" t="s">
        <v>69</v>
      </c>
      <c r="I310" s="200">
        <v>49303156</v>
      </c>
      <c r="J310" s="200">
        <v>580</v>
      </c>
      <c r="K310" s="200">
        <v>20</v>
      </c>
      <c r="L310" s="201">
        <v>44652</v>
      </c>
      <c r="M310" s="201">
        <v>44652</v>
      </c>
      <c r="N310" s="202"/>
      <c r="O310" s="201">
        <v>44655</v>
      </c>
      <c r="P310" s="201">
        <v>44655</v>
      </c>
      <c r="Q310" s="202"/>
      <c r="R310" s="200" t="s">
        <v>89</v>
      </c>
      <c r="S310" s="200"/>
      <c r="T310" s="200" t="s">
        <v>116</v>
      </c>
      <c r="U310" s="203">
        <v>2640</v>
      </c>
      <c r="V310" s="200" t="s">
        <v>70</v>
      </c>
      <c r="W310" s="204">
        <f t="shared" si="11"/>
        <v>0.27839999999999998</v>
      </c>
      <c r="X310" s="200" t="s">
        <v>72</v>
      </c>
      <c r="Y310" s="200"/>
      <c r="Z310" s="333">
        <f t="shared" si="10"/>
        <v>0.27839999999999998</v>
      </c>
    </row>
    <row r="311" spans="1:26">
      <c r="A311" s="200">
        <v>360</v>
      </c>
      <c r="B311" s="200">
        <v>393427081</v>
      </c>
      <c r="C311" s="200" t="s">
        <v>72</v>
      </c>
      <c r="D311" s="200" t="s">
        <v>7537</v>
      </c>
      <c r="E311" s="200" t="s">
        <v>141</v>
      </c>
      <c r="F311" s="200" t="s">
        <v>7692</v>
      </c>
      <c r="G311" s="200" t="s">
        <v>7693</v>
      </c>
      <c r="H311" s="200" t="s">
        <v>437</v>
      </c>
      <c r="I311" s="200">
        <v>49201132</v>
      </c>
      <c r="J311" s="200">
        <v>832</v>
      </c>
      <c r="K311" s="200">
        <v>26</v>
      </c>
      <c r="L311" s="201">
        <v>44652</v>
      </c>
      <c r="M311" s="201">
        <v>44652</v>
      </c>
      <c r="N311" s="202"/>
      <c r="O311" s="201">
        <v>44655</v>
      </c>
      <c r="P311" s="201">
        <v>44655</v>
      </c>
      <c r="Q311" s="202"/>
      <c r="R311" s="200" t="s">
        <v>89</v>
      </c>
      <c r="S311" s="200"/>
      <c r="T311" s="200" t="s">
        <v>147</v>
      </c>
      <c r="U311" s="203">
        <v>3396</v>
      </c>
      <c r="V311" s="200" t="s">
        <v>88</v>
      </c>
      <c r="W311" s="204">
        <f t="shared" si="11"/>
        <v>0.29952000000000001</v>
      </c>
      <c r="X311" s="200" t="s">
        <v>72</v>
      </c>
      <c r="Y311" s="200"/>
      <c r="Z311" s="333">
        <f t="shared" si="10"/>
        <v>0.29952000000000001</v>
      </c>
    </row>
    <row r="312" spans="1:26">
      <c r="A312" s="200">
        <v>480</v>
      </c>
      <c r="B312" s="200">
        <v>393919078</v>
      </c>
      <c r="C312" s="200" t="s">
        <v>72</v>
      </c>
      <c r="D312" s="200" t="s">
        <v>7537</v>
      </c>
      <c r="E312" s="200" t="s">
        <v>7606</v>
      </c>
      <c r="F312" s="200" t="s">
        <v>7607</v>
      </c>
      <c r="G312" s="200" t="s">
        <v>7608</v>
      </c>
      <c r="H312" s="200" t="s">
        <v>596</v>
      </c>
      <c r="I312" s="200">
        <v>49304156</v>
      </c>
      <c r="J312" s="200">
        <v>319</v>
      </c>
      <c r="K312" s="200">
        <v>11</v>
      </c>
      <c r="L312" s="201">
        <v>44652</v>
      </c>
      <c r="M312" s="201">
        <v>44652</v>
      </c>
      <c r="N312" s="202"/>
      <c r="O312" s="201">
        <v>44658</v>
      </c>
      <c r="P312" s="201">
        <v>44658</v>
      </c>
      <c r="Q312" s="202"/>
      <c r="R312" s="200" t="s">
        <v>89</v>
      </c>
      <c r="S312" s="200"/>
      <c r="T312" s="200" t="s">
        <v>116</v>
      </c>
      <c r="U312" s="203">
        <v>4192</v>
      </c>
      <c r="V312" s="200" t="s">
        <v>70</v>
      </c>
      <c r="W312" s="204">
        <f t="shared" si="11"/>
        <v>0.15312000000000001</v>
      </c>
      <c r="X312" s="200" t="s">
        <v>72</v>
      </c>
      <c r="Y312" s="200"/>
      <c r="Z312" s="333">
        <f t="shared" si="10"/>
        <v>0.15312000000000001</v>
      </c>
    </row>
    <row r="313" spans="1:26">
      <c r="A313" s="200">
        <v>480</v>
      </c>
      <c r="B313" s="200">
        <v>393769264</v>
      </c>
      <c r="C313" s="200" t="s">
        <v>72</v>
      </c>
      <c r="D313" s="200" t="s">
        <v>7537</v>
      </c>
      <c r="E313" s="200" t="s">
        <v>663</v>
      </c>
      <c r="F313" s="200" t="s">
        <v>664</v>
      </c>
      <c r="G313" s="200" t="s">
        <v>662</v>
      </c>
      <c r="H313" s="200" t="s">
        <v>134</v>
      </c>
      <c r="I313" s="200">
        <v>49303156</v>
      </c>
      <c r="J313" s="200">
        <v>638</v>
      </c>
      <c r="K313" s="200">
        <v>22</v>
      </c>
      <c r="L313" s="201">
        <v>44655</v>
      </c>
      <c r="M313" s="201">
        <v>44655</v>
      </c>
      <c r="N313" s="202" t="s">
        <v>2123</v>
      </c>
      <c r="O313" s="207">
        <v>44657</v>
      </c>
      <c r="P313" s="201">
        <v>44657</v>
      </c>
      <c r="Q313" s="202"/>
      <c r="R313" s="200" t="s">
        <v>89</v>
      </c>
      <c r="S313" s="200"/>
      <c r="T313" s="200"/>
      <c r="U313" s="203"/>
      <c r="V313" s="200" t="s">
        <v>88</v>
      </c>
      <c r="W313" s="204">
        <f t="shared" si="11"/>
        <v>0.30624000000000001</v>
      </c>
      <c r="X313" s="200" t="s">
        <v>72</v>
      </c>
      <c r="Y313" s="200"/>
      <c r="Z313" s="333">
        <f t="shared" si="10"/>
        <v>0.30624000000000001</v>
      </c>
    </row>
    <row r="314" spans="1:26">
      <c r="A314" s="200">
        <v>480</v>
      </c>
      <c r="B314" s="200">
        <v>393443840</v>
      </c>
      <c r="C314" s="200" t="s">
        <v>72</v>
      </c>
      <c r="D314" s="200" t="s">
        <v>7537</v>
      </c>
      <c r="E314" s="200" t="s">
        <v>5519</v>
      </c>
      <c r="F314" s="200" t="s">
        <v>7681</v>
      </c>
      <c r="G314" s="200" t="s">
        <v>7682</v>
      </c>
      <c r="H314" s="200" t="s">
        <v>134</v>
      </c>
      <c r="I314" s="200">
        <v>49303156</v>
      </c>
      <c r="J314" s="200">
        <v>638</v>
      </c>
      <c r="K314" s="200">
        <v>22</v>
      </c>
      <c r="L314" s="201">
        <v>44655</v>
      </c>
      <c r="M314" s="201">
        <v>44655</v>
      </c>
      <c r="N314" s="202"/>
      <c r="O314" s="201">
        <v>44656</v>
      </c>
      <c r="P314" s="201">
        <v>44656</v>
      </c>
      <c r="Q314" s="202"/>
      <c r="R314" s="200" t="s">
        <v>89</v>
      </c>
      <c r="S314" s="200"/>
      <c r="T314" s="200" t="s">
        <v>147</v>
      </c>
      <c r="U314" s="203">
        <v>3526</v>
      </c>
      <c r="V314" s="200" t="s">
        <v>88</v>
      </c>
      <c r="W314" s="204">
        <f t="shared" si="11"/>
        <v>0.30624000000000001</v>
      </c>
      <c r="X314" s="200" t="s">
        <v>72</v>
      </c>
      <c r="Y314" s="200"/>
      <c r="Z314" s="333">
        <f t="shared" si="10"/>
        <v>0.30624000000000001</v>
      </c>
    </row>
    <row r="315" spans="1:26">
      <c r="A315" s="200">
        <v>480</v>
      </c>
      <c r="B315" s="200">
        <v>393704194</v>
      </c>
      <c r="C315" s="200" t="s">
        <v>72</v>
      </c>
      <c r="D315" s="200" t="s">
        <v>7537</v>
      </c>
      <c r="E315" s="200" t="s">
        <v>5519</v>
      </c>
      <c r="F315" s="200" t="s">
        <v>7681</v>
      </c>
      <c r="G315" s="200" t="s">
        <v>7682</v>
      </c>
      <c r="H315" s="200" t="s">
        <v>134</v>
      </c>
      <c r="I315" s="200">
        <v>49303156</v>
      </c>
      <c r="J315" s="200">
        <v>464</v>
      </c>
      <c r="K315" s="200">
        <v>16</v>
      </c>
      <c r="L315" s="201">
        <v>44655</v>
      </c>
      <c r="M315" s="201">
        <v>44655</v>
      </c>
      <c r="N315" s="202"/>
      <c r="O315" s="201">
        <v>44656</v>
      </c>
      <c r="P315" s="201">
        <v>44656</v>
      </c>
      <c r="Q315" s="202"/>
      <c r="R315" s="200" t="s">
        <v>89</v>
      </c>
      <c r="S315" s="200"/>
      <c r="T315" s="200" t="s">
        <v>147</v>
      </c>
      <c r="U315" s="203">
        <v>3526</v>
      </c>
      <c r="V315" s="200" t="s">
        <v>88</v>
      </c>
      <c r="W315" s="204">
        <f t="shared" si="11"/>
        <v>0.22272</v>
      </c>
      <c r="X315" s="200" t="s">
        <v>72</v>
      </c>
      <c r="Y315" s="200"/>
      <c r="Z315" s="333">
        <f t="shared" si="10"/>
        <v>0.22272</v>
      </c>
    </row>
    <row r="316" spans="1:26">
      <c r="A316" s="200">
        <v>480</v>
      </c>
      <c r="B316" s="200">
        <v>393704826</v>
      </c>
      <c r="C316" s="200" t="s">
        <v>72</v>
      </c>
      <c r="D316" s="200" t="s">
        <v>7537</v>
      </c>
      <c r="E316" s="200" t="s">
        <v>5519</v>
      </c>
      <c r="F316" s="200" t="s">
        <v>7681</v>
      </c>
      <c r="G316" s="200" t="s">
        <v>7682</v>
      </c>
      <c r="H316" s="200" t="s">
        <v>134</v>
      </c>
      <c r="I316" s="200">
        <v>49303156</v>
      </c>
      <c r="J316" s="200">
        <v>464</v>
      </c>
      <c r="K316" s="200">
        <v>16</v>
      </c>
      <c r="L316" s="201">
        <v>44655</v>
      </c>
      <c r="M316" s="201">
        <v>44655</v>
      </c>
      <c r="N316" s="202"/>
      <c r="O316" s="201">
        <v>44657</v>
      </c>
      <c r="P316" s="201">
        <v>44657</v>
      </c>
      <c r="Q316" s="202"/>
      <c r="R316" s="200" t="s">
        <v>89</v>
      </c>
      <c r="S316" s="200"/>
      <c r="T316" s="200" t="s">
        <v>147</v>
      </c>
      <c r="U316" s="203">
        <v>3526</v>
      </c>
      <c r="V316" s="200" t="s">
        <v>88</v>
      </c>
      <c r="W316" s="204">
        <f t="shared" si="11"/>
        <v>0.22272</v>
      </c>
      <c r="X316" s="200" t="s">
        <v>72</v>
      </c>
      <c r="Y316" s="200"/>
      <c r="Z316" s="333">
        <f t="shared" si="10"/>
        <v>0.22272</v>
      </c>
    </row>
    <row r="317" spans="1:26">
      <c r="A317" s="200">
        <v>480</v>
      </c>
      <c r="B317" s="200">
        <v>393613765</v>
      </c>
      <c r="C317" s="200" t="s">
        <v>72</v>
      </c>
      <c r="D317" s="200" t="s">
        <v>7537</v>
      </c>
      <c r="E317" s="200" t="s">
        <v>635</v>
      </c>
      <c r="F317" s="200" t="s">
        <v>6690</v>
      </c>
      <c r="G317" s="200" t="s">
        <v>7687</v>
      </c>
      <c r="H317" s="200" t="s">
        <v>69</v>
      </c>
      <c r="I317" s="200">
        <v>49303156</v>
      </c>
      <c r="J317" s="200">
        <v>638</v>
      </c>
      <c r="K317" s="200">
        <v>22</v>
      </c>
      <c r="L317" s="201">
        <v>44655</v>
      </c>
      <c r="M317" s="201">
        <v>44655</v>
      </c>
      <c r="N317" s="202"/>
      <c r="O317" s="201">
        <v>44656</v>
      </c>
      <c r="P317" s="201">
        <v>44656</v>
      </c>
      <c r="Q317" s="202"/>
      <c r="R317" s="200" t="s">
        <v>89</v>
      </c>
      <c r="S317" s="200"/>
      <c r="T317" s="200"/>
      <c r="U317" s="203"/>
      <c r="V317" s="200" t="s">
        <v>88</v>
      </c>
      <c r="W317" s="204">
        <f t="shared" si="11"/>
        <v>0.30624000000000001</v>
      </c>
      <c r="X317" s="200" t="s">
        <v>72</v>
      </c>
      <c r="Y317" s="200"/>
      <c r="Z317" s="333">
        <f t="shared" si="10"/>
        <v>0.30624000000000001</v>
      </c>
    </row>
    <row r="318" spans="1:26">
      <c r="A318" s="200">
        <v>480</v>
      </c>
      <c r="B318" s="200">
        <v>392306647</v>
      </c>
      <c r="C318" s="200" t="s">
        <v>72</v>
      </c>
      <c r="D318" s="200" t="s">
        <v>7537</v>
      </c>
      <c r="E318" s="200" t="s">
        <v>1692</v>
      </c>
      <c r="F318" s="200" t="s">
        <v>7549</v>
      </c>
      <c r="G318" s="200" t="s">
        <v>1691</v>
      </c>
      <c r="H318" s="200" t="s">
        <v>69</v>
      </c>
      <c r="I318" s="200">
        <v>49303156</v>
      </c>
      <c r="J318" s="200">
        <v>580</v>
      </c>
      <c r="K318" s="200">
        <v>20</v>
      </c>
      <c r="L318" s="201">
        <v>44655</v>
      </c>
      <c r="M318" s="201">
        <v>44655</v>
      </c>
      <c r="N318" s="202"/>
      <c r="O318" s="201">
        <v>44657</v>
      </c>
      <c r="P318" s="201">
        <v>44657</v>
      </c>
      <c r="Q318" s="202"/>
      <c r="R318" s="200" t="s">
        <v>89</v>
      </c>
      <c r="S318" s="200"/>
      <c r="T318" s="200" t="s">
        <v>147</v>
      </c>
      <c r="U318" s="203">
        <v>2640</v>
      </c>
      <c r="V318" s="200" t="s">
        <v>70</v>
      </c>
      <c r="W318" s="204">
        <f t="shared" si="11"/>
        <v>0.27839999999999998</v>
      </c>
      <c r="X318" s="200" t="s">
        <v>72</v>
      </c>
      <c r="Y318" s="200"/>
      <c r="Z318" s="333">
        <f t="shared" si="10"/>
        <v>0.27839999999999998</v>
      </c>
    </row>
    <row r="319" spans="1:26">
      <c r="A319" s="200">
        <v>480</v>
      </c>
      <c r="B319" s="200">
        <v>392306596</v>
      </c>
      <c r="C319" s="200" t="s">
        <v>72</v>
      </c>
      <c r="D319" s="200" t="s">
        <v>7537</v>
      </c>
      <c r="E319" s="200" t="s">
        <v>1692</v>
      </c>
      <c r="F319" s="200" t="s">
        <v>7549</v>
      </c>
      <c r="G319" s="200" t="s">
        <v>1691</v>
      </c>
      <c r="H319" s="200" t="s">
        <v>69</v>
      </c>
      <c r="I319" s="200">
        <v>49303156</v>
      </c>
      <c r="J319" s="200">
        <v>580</v>
      </c>
      <c r="K319" s="200">
        <v>20</v>
      </c>
      <c r="L319" s="201">
        <v>44655</v>
      </c>
      <c r="M319" s="201">
        <v>44655</v>
      </c>
      <c r="N319" s="202"/>
      <c r="O319" s="201">
        <v>44656</v>
      </c>
      <c r="P319" s="201">
        <v>44656</v>
      </c>
      <c r="Q319" s="202"/>
      <c r="R319" s="200" t="s">
        <v>89</v>
      </c>
      <c r="S319" s="200"/>
      <c r="T319" s="200" t="s">
        <v>147</v>
      </c>
      <c r="U319" s="203">
        <v>2640</v>
      </c>
      <c r="V319" s="200" t="s">
        <v>70</v>
      </c>
      <c r="W319" s="204">
        <f t="shared" si="11"/>
        <v>0.27839999999999998</v>
      </c>
      <c r="X319" s="200" t="s">
        <v>72</v>
      </c>
      <c r="Y319" s="200"/>
      <c r="Z319" s="333">
        <f t="shared" si="10"/>
        <v>0.27839999999999998</v>
      </c>
    </row>
    <row r="320" spans="1:26">
      <c r="A320" s="200">
        <v>480</v>
      </c>
      <c r="B320" s="200">
        <v>392306630</v>
      </c>
      <c r="C320" s="200" t="s">
        <v>72</v>
      </c>
      <c r="D320" s="200" t="s">
        <v>7537</v>
      </c>
      <c r="E320" s="200" t="s">
        <v>1692</v>
      </c>
      <c r="F320" s="200" t="s">
        <v>7549</v>
      </c>
      <c r="G320" s="200" t="s">
        <v>1691</v>
      </c>
      <c r="H320" s="200" t="s">
        <v>69</v>
      </c>
      <c r="I320" s="200">
        <v>49303156</v>
      </c>
      <c r="J320" s="200">
        <v>580</v>
      </c>
      <c r="K320" s="200">
        <v>20</v>
      </c>
      <c r="L320" s="201">
        <v>44655</v>
      </c>
      <c r="M320" s="201">
        <v>44655</v>
      </c>
      <c r="N320" s="202"/>
      <c r="O320" s="201">
        <v>44656</v>
      </c>
      <c r="P320" s="201">
        <v>44656</v>
      </c>
      <c r="Q320" s="202"/>
      <c r="R320" s="200" t="s">
        <v>89</v>
      </c>
      <c r="S320" s="200"/>
      <c r="T320" s="200" t="s">
        <v>147</v>
      </c>
      <c r="U320" s="203">
        <v>2640</v>
      </c>
      <c r="V320" s="200" t="s">
        <v>70</v>
      </c>
      <c r="W320" s="204">
        <f t="shared" si="11"/>
        <v>0.27839999999999998</v>
      </c>
      <c r="X320" s="200" t="s">
        <v>72</v>
      </c>
      <c r="Y320" s="200"/>
      <c r="Z320" s="333">
        <f t="shared" si="10"/>
        <v>0.27839999999999998</v>
      </c>
    </row>
    <row r="321" spans="1:16360">
      <c r="A321" s="200">
        <v>480</v>
      </c>
      <c r="B321" s="200">
        <v>392306668</v>
      </c>
      <c r="C321" s="200" t="s">
        <v>72</v>
      </c>
      <c r="D321" s="200" t="s">
        <v>7537</v>
      </c>
      <c r="E321" s="200" t="s">
        <v>1692</v>
      </c>
      <c r="F321" s="200" t="s">
        <v>7549</v>
      </c>
      <c r="G321" s="200" t="s">
        <v>1691</v>
      </c>
      <c r="H321" s="200" t="s">
        <v>69</v>
      </c>
      <c r="I321" s="200">
        <v>49303156</v>
      </c>
      <c r="J321" s="200">
        <v>580</v>
      </c>
      <c r="K321" s="200">
        <v>20</v>
      </c>
      <c r="L321" s="201">
        <v>44655</v>
      </c>
      <c r="M321" s="201">
        <v>44655</v>
      </c>
      <c r="N321" s="202"/>
      <c r="O321" s="201">
        <v>44656</v>
      </c>
      <c r="P321" s="201">
        <v>44656</v>
      </c>
      <c r="Q321" s="202"/>
      <c r="R321" s="200" t="s">
        <v>89</v>
      </c>
      <c r="S321" s="200"/>
      <c r="T321" s="200" t="s">
        <v>147</v>
      </c>
      <c r="U321" s="203">
        <v>2640</v>
      </c>
      <c r="V321" s="200" t="s">
        <v>70</v>
      </c>
      <c r="W321" s="204">
        <f t="shared" si="11"/>
        <v>0.27839999999999998</v>
      </c>
      <c r="X321" s="200" t="s">
        <v>72</v>
      </c>
      <c r="Y321" s="200"/>
      <c r="Z321" s="333">
        <f t="shared" si="10"/>
        <v>0.27839999999999998</v>
      </c>
    </row>
    <row r="322" spans="1:16360">
      <c r="A322" s="200">
        <v>480</v>
      </c>
      <c r="B322" s="200">
        <v>392306663</v>
      </c>
      <c r="C322" s="200" t="s">
        <v>72</v>
      </c>
      <c r="D322" s="200" t="s">
        <v>7537</v>
      </c>
      <c r="E322" s="200" t="s">
        <v>1692</v>
      </c>
      <c r="F322" s="200" t="s">
        <v>7549</v>
      </c>
      <c r="G322" s="200" t="s">
        <v>1691</v>
      </c>
      <c r="H322" s="200" t="s">
        <v>69</v>
      </c>
      <c r="I322" s="200">
        <v>49303156</v>
      </c>
      <c r="J322" s="200">
        <v>580</v>
      </c>
      <c r="K322" s="200">
        <v>20</v>
      </c>
      <c r="L322" s="201">
        <v>44655</v>
      </c>
      <c r="M322" s="201">
        <v>44655</v>
      </c>
      <c r="N322" s="202"/>
      <c r="O322" s="201">
        <v>44656</v>
      </c>
      <c r="P322" s="201">
        <v>44656</v>
      </c>
      <c r="Q322" s="202"/>
      <c r="R322" s="200" t="s">
        <v>89</v>
      </c>
      <c r="S322" s="200"/>
      <c r="T322" s="200" t="s">
        <v>147</v>
      </c>
      <c r="U322" s="203">
        <v>2640</v>
      </c>
      <c r="V322" s="200" t="s">
        <v>70</v>
      </c>
      <c r="W322" s="204">
        <f t="shared" si="11"/>
        <v>0.27839999999999998</v>
      </c>
      <c r="X322" s="200" t="s">
        <v>72</v>
      </c>
      <c r="Y322" s="200"/>
      <c r="Z322" s="333">
        <f t="shared" si="10"/>
        <v>0.27839999999999998</v>
      </c>
    </row>
    <row r="323" spans="1:16360" s="285" customFormat="1" ht="15.75" customHeight="1">
      <c r="A323" s="200">
        <v>360</v>
      </c>
      <c r="B323" s="200">
        <v>393275588</v>
      </c>
      <c r="C323" s="200" t="s">
        <v>72</v>
      </c>
      <c r="D323" s="200" t="s">
        <v>7537</v>
      </c>
      <c r="E323" s="200" t="s">
        <v>451</v>
      </c>
      <c r="F323" s="200" t="s">
        <v>7709</v>
      </c>
      <c r="G323" s="200" t="s">
        <v>7710</v>
      </c>
      <c r="H323" s="200" t="s">
        <v>479</v>
      </c>
      <c r="I323" s="200">
        <v>49204132</v>
      </c>
      <c r="J323" s="200">
        <v>260</v>
      </c>
      <c r="K323" s="200">
        <v>10</v>
      </c>
      <c r="L323" s="201">
        <v>44655</v>
      </c>
      <c r="M323" s="201">
        <v>44655</v>
      </c>
      <c r="N323" s="202"/>
      <c r="O323" s="201">
        <v>44657</v>
      </c>
      <c r="P323" s="201">
        <v>44657</v>
      </c>
      <c r="Q323" s="202"/>
      <c r="R323" s="200" t="s">
        <v>89</v>
      </c>
      <c r="S323" s="200" t="s">
        <v>7714</v>
      </c>
      <c r="T323" s="200" t="s">
        <v>147</v>
      </c>
      <c r="U323" s="203">
        <v>3258</v>
      </c>
      <c r="V323" s="200" t="s">
        <v>88</v>
      </c>
      <c r="W323" s="204">
        <f t="shared" si="11"/>
        <v>9.3600000000000003E-2</v>
      </c>
      <c r="X323" s="200" t="s">
        <v>72</v>
      </c>
      <c r="Y323" s="200"/>
      <c r="Z323" s="333">
        <f t="shared" si="10"/>
        <v>9.3600000000000003E-2</v>
      </c>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c r="BB323" s="61"/>
      <c r="BC323" s="61"/>
      <c r="BD323" s="61"/>
      <c r="BE323" s="61"/>
      <c r="BF323" s="61"/>
      <c r="BG323" s="61"/>
      <c r="BH323" s="61"/>
      <c r="BI323" s="61"/>
      <c r="BJ323" s="61"/>
      <c r="BK323" s="61"/>
      <c r="BL323" s="61"/>
      <c r="BM323" s="61"/>
      <c r="BN323" s="61"/>
      <c r="BO323" s="61"/>
      <c r="BP323" s="61"/>
      <c r="BQ323" s="61"/>
      <c r="BR323" s="61"/>
      <c r="BS323" s="61"/>
      <c r="BT323" s="61"/>
      <c r="BU323" s="61"/>
      <c r="BV323" s="61"/>
      <c r="BW323" s="61"/>
      <c r="BX323" s="61"/>
      <c r="BY323" s="61"/>
      <c r="BZ323" s="61"/>
      <c r="CA323" s="61"/>
      <c r="CB323" s="61"/>
      <c r="CC323" s="61"/>
      <c r="CD323" s="61"/>
      <c r="CE323" s="61"/>
      <c r="CF323" s="61"/>
      <c r="CG323" s="61"/>
      <c r="CH323" s="61"/>
      <c r="CI323" s="61"/>
      <c r="CJ323" s="61"/>
      <c r="CK323" s="61"/>
      <c r="CL323" s="61"/>
      <c r="CM323" s="61"/>
      <c r="CN323" s="61"/>
      <c r="CO323" s="61"/>
      <c r="CP323" s="61"/>
      <c r="CQ323" s="61"/>
      <c r="CR323" s="61"/>
      <c r="CS323" s="61"/>
      <c r="CT323" s="61"/>
      <c r="CU323" s="61"/>
      <c r="CV323" s="61"/>
      <c r="CW323" s="61"/>
      <c r="CX323" s="61"/>
      <c r="CY323" s="61"/>
      <c r="CZ323" s="61"/>
      <c r="DA323" s="61"/>
      <c r="DB323" s="61"/>
      <c r="DC323" s="61"/>
      <c r="DD323" s="61"/>
      <c r="DE323" s="61"/>
      <c r="DF323" s="61"/>
      <c r="DG323" s="61"/>
      <c r="DH323" s="61"/>
      <c r="DI323" s="61"/>
      <c r="DJ323" s="61"/>
      <c r="DK323" s="61"/>
      <c r="DL323" s="61"/>
      <c r="DM323" s="61"/>
      <c r="DN323" s="61"/>
      <c r="DO323" s="61"/>
      <c r="DP323" s="61"/>
      <c r="DQ323" s="61"/>
      <c r="DR323" s="61"/>
      <c r="DS323" s="61"/>
      <c r="DT323" s="61"/>
      <c r="DU323" s="61"/>
      <c r="DV323" s="61"/>
      <c r="DW323" s="61"/>
      <c r="DX323" s="61"/>
      <c r="DY323" s="61"/>
      <c r="DZ323" s="61"/>
      <c r="EA323" s="61"/>
      <c r="EB323" s="61"/>
      <c r="EC323" s="61"/>
      <c r="ED323" s="61"/>
      <c r="EE323" s="61"/>
      <c r="EF323" s="61"/>
      <c r="EG323" s="61"/>
      <c r="EH323" s="61"/>
      <c r="EI323" s="61"/>
      <c r="EJ323" s="61"/>
      <c r="EK323" s="61"/>
      <c r="EL323" s="61"/>
      <c r="EM323" s="61"/>
      <c r="EN323" s="61"/>
      <c r="EO323" s="61"/>
      <c r="EP323" s="61"/>
      <c r="EQ323" s="61"/>
      <c r="ER323" s="61"/>
      <c r="ES323" s="61"/>
      <c r="ET323" s="61"/>
      <c r="EU323" s="61"/>
      <c r="EV323" s="61"/>
      <c r="EW323" s="61"/>
      <c r="EX323" s="61"/>
      <c r="EY323" s="61"/>
      <c r="EZ323" s="61"/>
      <c r="FA323" s="61"/>
      <c r="FB323" s="61"/>
      <c r="FC323" s="61"/>
      <c r="FD323" s="61"/>
      <c r="FE323" s="61"/>
      <c r="FF323" s="61"/>
      <c r="FG323" s="61"/>
      <c r="FH323" s="61"/>
      <c r="FI323" s="61"/>
      <c r="FJ323" s="61"/>
      <c r="FK323" s="61"/>
      <c r="FL323" s="61"/>
      <c r="FM323" s="61"/>
      <c r="FN323" s="61"/>
      <c r="FO323" s="61"/>
      <c r="FP323" s="61"/>
      <c r="FQ323" s="61"/>
      <c r="FR323" s="61"/>
      <c r="FS323" s="61"/>
      <c r="FT323" s="61"/>
      <c r="FU323" s="61"/>
      <c r="FV323" s="61"/>
      <c r="FW323" s="61"/>
      <c r="FX323" s="61"/>
      <c r="FY323" s="61"/>
      <c r="FZ323" s="61"/>
      <c r="GA323" s="61"/>
      <c r="GB323" s="61"/>
      <c r="GC323" s="61"/>
      <c r="GD323" s="61"/>
      <c r="GE323" s="61"/>
      <c r="GF323" s="61"/>
      <c r="GG323" s="61"/>
      <c r="GH323" s="61"/>
      <c r="GI323" s="61"/>
      <c r="GJ323" s="61"/>
      <c r="GK323" s="61"/>
      <c r="GL323" s="61"/>
      <c r="GM323" s="61"/>
      <c r="GN323" s="61"/>
      <c r="GO323" s="61"/>
      <c r="GP323" s="61"/>
      <c r="GQ323" s="61"/>
      <c r="GR323" s="61"/>
      <c r="GS323" s="61"/>
      <c r="GT323" s="61"/>
      <c r="GU323" s="61"/>
      <c r="GV323" s="61"/>
      <c r="GW323" s="61"/>
      <c r="GX323" s="61"/>
      <c r="GY323" s="61"/>
      <c r="GZ323" s="61"/>
      <c r="HA323" s="61"/>
      <c r="HB323" s="61"/>
      <c r="HC323" s="61"/>
      <c r="HD323" s="61"/>
      <c r="HE323" s="61"/>
      <c r="HF323" s="61"/>
      <c r="HG323" s="61"/>
      <c r="HH323" s="61"/>
      <c r="HI323" s="61"/>
      <c r="HJ323" s="61"/>
      <c r="HK323" s="61"/>
      <c r="HL323" s="61"/>
      <c r="HM323" s="61"/>
      <c r="HN323" s="61"/>
      <c r="HO323" s="61"/>
      <c r="HP323" s="61"/>
      <c r="HQ323" s="61"/>
      <c r="HR323" s="61"/>
      <c r="HS323" s="61"/>
      <c r="HT323" s="61"/>
      <c r="HU323" s="61"/>
      <c r="HV323" s="61"/>
      <c r="HW323" s="61"/>
      <c r="HX323" s="61"/>
      <c r="HY323" s="61"/>
      <c r="HZ323" s="61"/>
      <c r="IA323" s="61"/>
      <c r="IB323" s="61"/>
      <c r="IC323" s="61"/>
      <c r="ID323" s="61"/>
      <c r="IE323" s="61"/>
      <c r="IF323" s="61"/>
      <c r="IG323" s="61"/>
      <c r="IH323" s="61"/>
      <c r="II323" s="61"/>
      <c r="IJ323" s="61"/>
      <c r="IK323" s="61"/>
      <c r="IL323" s="61"/>
      <c r="IM323" s="61"/>
      <c r="IN323" s="61"/>
      <c r="IO323" s="61"/>
      <c r="IP323" s="61"/>
      <c r="IQ323" s="61"/>
      <c r="IR323" s="61"/>
      <c r="IS323" s="61"/>
      <c r="IT323" s="61"/>
      <c r="IU323" s="61"/>
      <c r="IV323" s="61"/>
      <c r="IW323" s="61"/>
      <c r="IX323" s="61"/>
      <c r="IY323" s="61"/>
      <c r="IZ323" s="61"/>
      <c r="JA323" s="61"/>
      <c r="JB323" s="61"/>
      <c r="JC323" s="61"/>
      <c r="JD323" s="61"/>
      <c r="JE323" s="61"/>
      <c r="JF323" s="61"/>
      <c r="JG323" s="61"/>
      <c r="JH323" s="61"/>
      <c r="JI323" s="61"/>
      <c r="JJ323" s="61"/>
      <c r="JK323" s="61"/>
      <c r="JL323" s="61"/>
      <c r="JM323" s="61"/>
      <c r="JN323" s="61"/>
      <c r="JO323" s="61"/>
      <c r="JP323" s="61"/>
      <c r="JQ323" s="61"/>
      <c r="JR323" s="61"/>
      <c r="JS323" s="61"/>
      <c r="JT323" s="61"/>
      <c r="JU323" s="61"/>
      <c r="JV323" s="61"/>
      <c r="JW323" s="61"/>
      <c r="JX323" s="61"/>
      <c r="JY323" s="61"/>
      <c r="JZ323" s="61"/>
      <c r="KA323" s="61"/>
      <c r="KB323" s="61"/>
      <c r="KC323" s="61"/>
      <c r="KD323" s="61"/>
      <c r="KE323" s="61"/>
      <c r="KF323" s="61"/>
      <c r="KG323" s="61"/>
      <c r="KH323" s="61"/>
      <c r="KI323" s="61"/>
      <c r="KJ323" s="61"/>
      <c r="KK323" s="61"/>
      <c r="KL323" s="61"/>
      <c r="KM323" s="61"/>
      <c r="KN323" s="61"/>
      <c r="KO323" s="61"/>
      <c r="KP323" s="61"/>
      <c r="KQ323" s="61"/>
      <c r="KR323" s="61"/>
      <c r="KS323" s="61"/>
      <c r="KT323" s="61"/>
      <c r="KU323" s="61"/>
      <c r="KV323" s="61"/>
      <c r="KW323" s="61"/>
      <c r="KX323" s="61"/>
      <c r="KY323" s="61"/>
      <c r="KZ323" s="61"/>
      <c r="LA323" s="61"/>
      <c r="LB323" s="61"/>
      <c r="LC323" s="61"/>
      <c r="LD323" s="61"/>
      <c r="LE323" s="61"/>
      <c r="LF323" s="61"/>
      <c r="LG323" s="61"/>
      <c r="LH323" s="61"/>
      <c r="LI323" s="61"/>
      <c r="LJ323" s="61"/>
      <c r="LK323" s="61"/>
      <c r="LL323" s="61"/>
      <c r="LM323" s="61"/>
      <c r="LN323" s="61"/>
      <c r="LO323" s="61"/>
      <c r="LP323" s="61"/>
      <c r="LQ323" s="61"/>
      <c r="LR323" s="61"/>
      <c r="LS323" s="61"/>
      <c r="LT323" s="61"/>
      <c r="LU323" s="61"/>
      <c r="LV323" s="61"/>
      <c r="LW323" s="61"/>
      <c r="LX323" s="61"/>
      <c r="LY323" s="61"/>
      <c r="LZ323" s="61"/>
      <c r="MA323" s="61"/>
      <c r="MB323" s="61"/>
      <c r="MC323" s="61"/>
      <c r="MD323" s="61"/>
      <c r="ME323" s="61"/>
      <c r="MF323" s="61"/>
      <c r="MG323" s="61"/>
      <c r="MH323" s="61"/>
      <c r="MI323" s="61"/>
      <c r="MJ323" s="61"/>
      <c r="MK323" s="61"/>
      <c r="ML323" s="61"/>
      <c r="MM323" s="61"/>
      <c r="MN323" s="61"/>
      <c r="MO323" s="61"/>
      <c r="MP323" s="61"/>
      <c r="MQ323" s="61"/>
      <c r="MR323" s="61"/>
      <c r="MS323" s="61"/>
      <c r="MT323" s="61"/>
      <c r="MU323" s="61"/>
      <c r="MV323" s="61"/>
      <c r="MW323" s="61"/>
      <c r="MX323" s="61"/>
      <c r="MY323" s="61"/>
      <c r="MZ323" s="61"/>
      <c r="NA323" s="61"/>
      <c r="NB323" s="61"/>
      <c r="NC323" s="61"/>
      <c r="ND323" s="61"/>
      <c r="NE323" s="61"/>
      <c r="NF323" s="61"/>
      <c r="NG323" s="61"/>
      <c r="NH323" s="61"/>
      <c r="NI323" s="61"/>
      <c r="NJ323" s="61"/>
      <c r="NK323" s="61"/>
      <c r="NL323" s="61"/>
      <c r="NM323" s="61"/>
      <c r="NN323" s="61"/>
      <c r="NO323" s="61"/>
      <c r="NP323" s="61"/>
      <c r="NQ323" s="61"/>
      <c r="NR323" s="61"/>
      <c r="NS323" s="61"/>
      <c r="NT323" s="61"/>
      <c r="NU323" s="61"/>
      <c r="NV323" s="61"/>
      <c r="NW323" s="61"/>
      <c r="NX323" s="61"/>
      <c r="NY323" s="61"/>
      <c r="NZ323" s="61"/>
      <c r="OA323" s="61"/>
      <c r="OB323" s="61"/>
      <c r="OC323" s="61"/>
      <c r="OD323" s="61"/>
      <c r="OE323" s="61"/>
      <c r="OF323" s="61"/>
      <c r="OG323" s="61"/>
      <c r="OH323" s="61"/>
      <c r="OI323" s="61"/>
      <c r="OJ323" s="61"/>
      <c r="OK323" s="61"/>
      <c r="OL323" s="61"/>
      <c r="OM323" s="61"/>
      <c r="ON323" s="61"/>
      <c r="OO323" s="61"/>
      <c r="OP323" s="61"/>
      <c r="OQ323" s="61"/>
      <c r="OR323" s="61"/>
      <c r="OS323" s="61"/>
      <c r="OT323" s="61"/>
      <c r="OU323" s="61"/>
      <c r="OV323" s="61"/>
      <c r="OW323" s="61"/>
      <c r="OX323" s="61"/>
      <c r="OY323" s="61"/>
      <c r="OZ323" s="61"/>
      <c r="PA323" s="61"/>
      <c r="PB323" s="61"/>
      <c r="PC323" s="61"/>
      <c r="PD323" s="61"/>
      <c r="PE323" s="61"/>
      <c r="PF323" s="61"/>
      <c r="PG323" s="61"/>
      <c r="PH323" s="61"/>
      <c r="PI323" s="61"/>
      <c r="PJ323" s="61"/>
      <c r="PK323" s="61"/>
      <c r="PL323" s="61"/>
      <c r="PM323" s="61"/>
      <c r="PN323" s="61"/>
      <c r="PO323" s="61"/>
      <c r="PP323" s="61"/>
      <c r="PQ323" s="61"/>
      <c r="PR323" s="61"/>
      <c r="PS323" s="61"/>
      <c r="PT323" s="61"/>
      <c r="PU323" s="61"/>
      <c r="PV323" s="61"/>
      <c r="PW323" s="61"/>
      <c r="PX323" s="61"/>
      <c r="PY323" s="61"/>
      <c r="PZ323" s="61"/>
      <c r="QA323" s="61"/>
      <c r="QB323" s="61"/>
      <c r="QC323" s="61"/>
      <c r="QD323" s="61"/>
      <c r="QE323" s="61"/>
      <c r="QF323" s="61"/>
      <c r="QG323" s="61"/>
      <c r="QH323" s="61"/>
      <c r="QI323" s="61"/>
      <c r="QJ323" s="61"/>
      <c r="QK323" s="61"/>
      <c r="QL323" s="61"/>
      <c r="QM323" s="61"/>
      <c r="QN323" s="61"/>
      <c r="QO323" s="61"/>
      <c r="QP323" s="61"/>
      <c r="QQ323" s="61"/>
      <c r="QR323" s="61"/>
      <c r="QS323" s="61"/>
      <c r="QT323" s="61"/>
      <c r="QU323" s="61"/>
      <c r="QV323" s="61"/>
      <c r="QW323" s="61"/>
      <c r="QX323" s="61"/>
      <c r="QY323" s="61"/>
      <c r="QZ323" s="61"/>
      <c r="RA323" s="61"/>
      <c r="RB323" s="61"/>
      <c r="RC323" s="61"/>
      <c r="RD323" s="61"/>
      <c r="RE323" s="61"/>
      <c r="RF323" s="61"/>
      <c r="RG323" s="61"/>
      <c r="RH323" s="61"/>
      <c r="RI323" s="61"/>
      <c r="RJ323" s="61"/>
      <c r="RK323" s="61"/>
      <c r="RL323" s="61"/>
      <c r="RM323" s="61"/>
      <c r="RN323" s="61"/>
      <c r="RO323" s="61"/>
      <c r="RP323" s="61"/>
      <c r="RQ323" s="61"/>
      <c r="RR323" s="61"/>
      <c r="RS323" s="61"/>
      <c r="RT323" s="61"/>
      <c r="RU323" s="61"/>
      <c r="RV323" s="61"/>
      <c r="RW323" s="61"/>
      <c r="RX323" s="61"/>
      <c r="RY323" s="61"/>
      <c r="RZ323" s="61"/>
      <c r="SA323" s="61"/>
      <c r="SB323" s="61"/>
      <c r="SC323" s="61"/>
      <c r="SD323" s="61"/>
      <c r="SE323" s="61"/>
      <c r="SF323" s="61"/>
      <c r="SG323" s="61"/>
      <c r="SH323" s="61"/>
      <c r="SI323" s="61"/>
      <c r="SJ323" s="61"/>
      <c r="SK323" s="61"/>
      <c r="SL323" s="61"/>
      <c r="SM323" s="61"/>
      <c r="SN323" s="61"/>
      <c r="SO323" s="61"/>
      <c r="SP323" s="61"/>
      <c r="SQ323" s="61"/>
      <c r="SR323" s="61"/>
      <c r="SS323" s="61"/>
      <c r="ST323" s="61"/>
      <c r="SU323" s="61"/>
      <c r="SV323" s="61"/>
      <c r="SW323" s="61"/>
      <c r="SX323" s="61"/>
      <c r="SY323" s="61"/>
      <c r="SZ323" s="61"/>
      <c r="TA323" s="61"/>
      <c r="TB323" s="61"/>
      <c r="TC323" s="61"/>
      <c r="TD323" s="61"/>
      <c r="TE323" s="61"/>
      <c r="TF323" s="61"/>
      <c r="TG323" s="61"/>
      <c r="TH323" s="61"/>
      <c r="TI323" s="61"/>
      <c r="TJ323" s="61"/>
      <c r="TK323" s="61"/>
      <c r="TL323" s="61"/>
      <c r="TM323" s="61"/>
      <c r="TN323" s="61"/>
      <c r="TO323" s="61"/>
      <c r="TP323" s="61"/>
      <c r="TQ323" s="61"/>
      <c r="TR323" s="61"/>
      <c r="TS323" s="61"/>
      <c r="TT323" s="61"/>
      <c r="TU323" s="61"/>
      <c r="TV323" s="61"/>
      <c r="TW323" s="61"/>
      <c r="TX323" s="61"/>
      <c r="TY323" s="61"/>
      <c r="TZ323" s="61"/>
      <c r="UA323" s="61"/>
      <c r="UB323" s="61"/>
      <c r="UC323" s="61"/>
      <c r="UD323" s="61"/>
      <c r="UE323" s="61"/>
      <c r="UF323" s="61"/>
      <c r="UG323" s="61"/>
      <c r="UH323" s="61"/>
      <c r="UI323" s="61"/>
      <c r="UJ323" s="61"/>
      <c r="UK323" s="61"/>
      <c r="UL323" s="61"/>
      <c r="UM323" s="61"/>
      <c r="UN323" s="61"/>
      <c r="UO323" s="61"/>
      <c r="UP323" s="61"/>
      <c r="UQ323" s="61"/>
      <c r="UR323" s="61"/>
      <c r="US323" s="61"/>
      <c r="UT323" s="61"/>
      <c r="UU323" s="61"/>
      <c r="UV323" s="61"/>
      <c r="UW323" s="61"/>
      <c r="UX323" s="61"/>
      <c r="UY323" s="61"/>
      <c r="UZ323" s="61"/>
      <c r="VA323" s="61"/>
      <c r="VB323" s="61"/>
      <c r="VC323" s="61"/>
      <c r="VD323" s="61"/>
      <c r="VE323" s="61"/>
      <c r="VF323" s="61"/>
      <c r="VG323" s="61"/>
      <c r="VH323" s="61"/>
      <c r="VI323" s="61"/>
      <c r="VJ323" s="61"/>
      <c r="VK323" s="61"/>
      <c r="VL323" s="61"/>
      <c r="VM323" s="61"/>
      <c r="VN323" s="61"/>
      <c r="VO323" s="61"/>
      <c r="VP323" s="61"/>
      <c r="VQ323" s="61"/>
      <c r="VR323" s="61"/>
      <c r="VS323" s="61"/>
      <c r="VT323" s="61"/>
      <c r="VU323" s="61"/>
      <c r="VV323" s="61"/>
      <c r="VW323" s="61"/>
      <c r="VX323" s="61"/>
      <c r="VY323" s="61"/>
      <c r="VZ323" s="61"/>
      <c r="WA323" s="61"/>
      <c r="WB323" s="61"/>
      <c r="WC323" s="61"/>
      <c r="WD323" s="61"/>
      <c r="WE323" s="61"/>
      <c r="WF323" s="61"/>
      <c r="WG323" s="61"/>
      <c r="WH323" s="61"/>
      <c r="WI323" s="61"/>
      <c r="WJ323" s="61"/>
      <c r="WK323" s="61"/>
      <c r="WL323" s="61"/>
      <c r="WM323" s="61"/>
      <c r="WN323" s="61"/>
      <c r="WO323" s="61"/>
      <c r="WP323" s="61"/>
      <c r="WQ323" s="61"/>
      <c r="WR323" s="61"/>
      <c r="WS323" s="61"/>
      <c r="WT323" s="61"/>
      <c r="WU323" s="61"/>
      <c r="WV323" s="61"/>
      <c r="WW323" s="61"/>
      <c r="WX323" s="61"/>
      <c r="WY323" s="61"/>
      <c r="WZ323" s="61"/>
      <c r="XA323" s="61"/>
      <c r="XB323" s="61"/>
      <c r="XC323" s="61"/>
      <c r="XD323" s="61"/>
      <c r="XE323" s="61"/>
      <c r="XF323" s="61"/>
      <c r="XG323" s="61"/>
      <c r="XH323" s="61"/>
      <c r="XI323" s="61"/>
      <c r="XJ323" s="61"/>
      <c r="XK323" s="61"/>
      <c r="XL323" s="61"/>
      <c r="XM323" s="61"/>
      <c r="XN323" s="61"/>
      <c r="XO323" s="61"/>
      <c r="XP323" s="61"/>
      <c r="XQ323" s="61"/>
      <c r="XR323" s="61"/>
      <c r="XS323" s="61"/>
      <c r="XT323" s="61"/>
      <c r="XU323" s="61"/>
      <c r="XV323" s="61"/>
      <c r="XW323" s="61"/>
      <c r="XX323" s="61"/>
      <c r="XY323" s="61"/>
      <c r="XZ323" s="61"/>
      <c r="YA323" s="61"/>
      <c r="YB323" s="61"/>
      <c r="YC323" s="61"/>
      <c r="YD323" s="61"/>
      <c r="YE323" s="61"/>
      <c r="YF323" s="61"/>
      <c r="YG323" s="61"/>
      <c r="YH323" s="61"/>
      <c r="YI323" s="61"/>
      <c r="YJ323" s="61"/>
      <c r="YK323" s="61"/>
      <c r="YL323" s="61"/>
      <c r="YM323" s="61"/>
      <c r="YN323" s="61"/>
      <c r="YO323" s="61"/>
      <c r="YP323" s="61"/>
      <c r="YQ323" s="61"/>
      <c r="YR323" s="61"/>
      <c r="YS323" s="61"/>
      <c r="YT323" s="61"/>
      <c r="YU323" s="61"/>
      <c r="YV323" s="61"/>
      <c r="YW323" s="61"/>
      <c r="YX323" s="61"/>
      <c r="YY323" s="61"/>
      <c r="YZ323" s="61"/>
      <c r="ZA323" s="61"/>
      <c r="ZB323" s="61"/>
      <c r="ZC323" s="61"/>
      <c r="ZD323" s="61"/>
      <c r="ZE323" s="61"/>
      <c r="ZF323" s="61"/>
      <c r="ZG323" s="61"/>
      <c r="ZH323" s="61"/>
      <c r="ZI323" s="61"/>
      <c r="ZJ323" s="61"/>
      <c r="ZK323" s="61"/>
      <c r="ZL323" s="61"/>
      <c r="ZM323" s="61"/>
      <c r="ZN323" s="61"/>
      <c r="ZO323" s="61"/>
      <c r="ZP323" s="61"/>
      <c r="ZQ323" s="61"/>
      <c r="ZR323" s="61"/>
      <c r="ZS323" s="61"/>
      <c r="ZT323" s="61"/>
      <c r="ZU323" s="61"/>
      <c r="ZV323" s="61"/>
      <c r="ZW323" s="61"/>
      <c r="ZX323" s="61"/>
      <c r="ZY323" s="61"/>
      <c r="ZZ323" s="61"/>
      <c r="AAA323" s="61"/>
      <c r="AAB323" s="61"/>
      <c r="AAC323" s="61"/>
      <c r="AAD323" s="61"/>
      <c r="AAE323" s="61"/>
      <c r="AAF323" s="61"/>
      <c r="AAG323" s="61"/>
      <c r="AAH323" s="61"/>
      <c r="AAI323" s="61"/>
      <c r="AAJ323" s="61"/>
      <c r="AAK323" s="61"/>
      <c r="AAL323" s="61"/>
      <c r="AAM323" s="61"/>
      <c r="AAN323" s="61"/>
      <c r="AAO323" s="61"/>
      <c r="AAP323" s="61"/>
      <c r="AAQ323" s="61"/>
      <c r="AAR323" s="61"/>
      <c r="AAS323" s="61"/>
      <c r="AAT323" s="61"/>
      <c r="AAU323" s="61"/>
      <c r="AAV323" s="61"/>
      <c r="AAW323" s="61"/>
      <c r="AAX323" s="61"/>
      <c r="AAY323" s="61"/>
      <c r="AAZ323" s="61"/>
      <c r="ABA323" s="61"/>
      <c r="ABB323" s="61"/>
      <c r="ABC323" s="61"/>
      <c r="ABD323" s="61"/>
      <c r="ABE323" s="61"/>
      <c r="ABF323" s="61"/>
      <c r="ABG323" s="61"/>
      <c r="ABH323" s="61"/>
      <c r="ABI323" s="61"/>
      <c r="ABJ323" s="61"/>
      <c r="ABK323" s="61"/>
      <c r="ABL323" s="61"/>
      <c r="ABM323" s="61"/>
      <c r="ABN323" s="61"/>
      <c r="ABO323" s="61"/>
      <c r="ABP323" s="61"/>
      <c r="ABQ323" s="61"/>
      <c r="ABR323" s="61"/>
      <c r="ABS323" s="61"/>
      <c r="ABT323" s="61"/>
      <c r="ABU323" s="61"/>
      <c r="ABV323" s="61"/>
      <c r="ABW323" s="61"/>
      <c r="ABX323" s="61"/>
      <c r="ABY323" s="61"/>
      <c r="ABZ323" s="61"/>
      <c r="ACA323" s="61"/>
      <c r="ACB323" s="61"/>
      <c r="ACC323" s="61"/>
      <c r="ACD323" s="61"/>
      <c r="ACE323" s="61"/>
      <c r="ACF323" s="61"/>
      <c r="ACG323" s="61"/>
      <c r="ACH323" s="61"/>
      <c r="ACI323" s="61"/>
      <c r="ACJ323" s="61"/>
      <c r="ACK323" s="61"/>
      <c r="ACL323" s="61"/>
      <c r="ACM323" s="61"/>
      <c r="ACN323" s="61"/>
      <c r="ACO323" s="61"/>
      <c r="ACP323" s="61"/>
      <c r="ACQ323" s="61"/>
      <c r="ACR323" s="61"/>
      <c r="ACS323" s="61"/>
      <c r="ACT323" s="61"/>
      <c r="ACU323" s="61"/>
      <c r="ACV323" s="61"/>
      <c r="ACW323" s="61"/>
      <c r="ACX323" s="61"/>
      <c r="ACY323" s="61"/>
      <c r="ACZ323" s="61"/>
      <c r="ADA323" s="61"/>
      <c r="ADB323" s="61"/>
      <c r="ADC323" s="61"/>
      <c r="ADD323" s="61"/>
      <c r="ADE323" s="61"/>
      <c r="ADF323" s="61"/>
      <c r="ADG323" s="61"/>
      <c r="ADH323" s="61"/>
      <c r="ADI323" s="61"/>
      <c r="ADJ323" s="61"/>
      <c r="ADK323" s="61"/>
      <c r="ADL323" s="61"/>
      <c r="ADM323" s="61"/>
      <c r="ADN323" s="61"/>
      <c r="ADO323" s="61"/>
      <c r="ADP323" s="61"/>
      <c r="ADQ323" s="61"/>
      <c r="ADR323" s="61"/>
      <c r="ADS323" s="61"/>
      <c r="ADT323" s="61"/>
      <c r="ADU323" s="61"/>
      <c r="ADV323" s="61"/>
      <c r="ADW323" s="61"/>
      <c r="ADX323" s="61"/>
      <c r="ADY323" s="61"/>
      <c r="ADZ323" s="61"/>
      <c r="AEA323" s="61"/>
      <c r="AEB323" s="61"/>
      <c r="AEC323" s="61"/>
      <c r="AED323" s="61"/>
      <c r="AEE323" s="61"/>
      <c r="AEF323" s="61"/>
      <c r="AEG323" s="61"/>
      <c r="AEH323" s="61"/>
      <c r="AEI323" s="61"/>
      <c r="AEJ323" s="61"/>
      <c r="AEK323" s="61"/>
      <c r="AEL323" s="61"/>
      <c r="AEM323" s="61"/>
      <c r="AEN323" s="61"/>
      <c r="AEO323" s="61"/>
      <c r="AEP323" s="61"/>
      <c r="AEQ323" s="61"/>
      <c r="AER323" s="61"/>
      <c r="AES323" s="61"/>
      <c r="AET323" s="61"/>
      <c r="AEU323" s="61"/>
      <c r="AEV323" s="61"/>
      <c r="AEW323" s="61"/>
      <c r="AEX323" s="61"/>
      <c r="AEY323" s="61"/>
      <c r="AEZ323" s="61"/>
      <c r="AFA323" s="61"/>
      <c r="AFB323" s="61"/>
      <c r="AFC323" s="61"/>
      <c r="AFD323" s="61"/>
      <c r="AFE323" s="61"/>
      <c r="AFF323" s="61"/>
      <c r="AFG323" s="61"/>
      <c r="AFH323" s="61"/>
      <c r="AFI323" s="61"/>
      <c r="AFJ323" s="61"/>
      <c r="AFK323" s="61"/>
      <c r="AFL323" s="61"/>
      <c r="AFM323" s="61"/>
      <c r="AFN323" s="61"/>
      <c r="AFO323" s="61"/>
      <c r="AFP323" s="61"/>
      <c r="AFQ323" s="61"/>
      <c r="AFR323" s="61"/>
      <c r="AFS323" s="61"/>
      <c r="AFT323" s="61"/>
      <c r="AFU323" s="61"/>
      <c r="AFV323" s="61"/>
      <c r="AFW323" s="61"/>
      <c r="AFX323" s="61"/>
      <c r="AFY323" s="61"/>
      <c r="AFZ323" s="61"/>
      <c r="AGA323" s="61"/>
      <c r="AGB323" s="61"/>
      <c r="AGC323" s="61"/>
      <c r="AGD323" s="61"/>
      <c r="AGE323" s="61"/>
      <c r="AGF323" s="61"/>
      <c r="AGG323" s="61"/>
      <c r="AGH323" s="61"/>
      <c r="AGI323" s="61"/>
      <c r="AGJ323" s="61"/>
      <c r="AGK323" s="61"/>
      <c r="AGL323" s="61"/>
      <c r="AGM323" s="61"/>
      <c r="AGN323" s="61"/>
      <c r="AGO323" s="61"/>
      <c r="AGP323" s="61"/>
      <c r="AGQ323" s="61"/>
      <c r="AGR323" s="61"/>
      <c r="AGS323" s="61"/>
      <c r="AGT323" s="61"/>
      <c r="AGU323" s="61"/>
      <c r="AGV323" s="61"/>
      <c r="AGW323" s="61"/>
      <c r="AGX323" s="61"/>
      <c r="AGY323" s="61"/>
      <c r="AGZ323" s="61"/>
      <c r="AHA323" s="61"/>
      <c r="AHB323" s="61"/>
      <c r="AHC323" s="61"/>
      <c r="AHD323" s="61"/>
      <c r="AHE323" s="61"/>
      <c r="AHF323" s="61"/>
      <c r="AHG323" s="61"/>
      <c r="AHH323" s="61"/>
      <c r="AHI323" s="61"/>
      <c r="AHJ323" s="61"/>
      <c r="AHK323" s="61"/>
      <c r="AHL323" s="61"/>
      <c r="AHM323" s="61"/>
      <c r="AHN323" s="61"/>
      <c r="AHO323" s="61"/>
      <c r="AHP323" s="61"/>
      <c r="AHQ323" s="61"/>
      <c r="AHR323" s="61"/>
      <c r="AHS323" s="61"/>
      <c r="AHT323" s="61"/>
      <c r="AHU323" s="61"/>
      <c r="AHV323" s="61"/>
      <c r="AHW323" s="61"/>
      <c r="AHX323" s="61"/>
      <c r="AHY323" s="61"/>
      <c r="AHZ323" s="61"/>
      <c r="AIA323" s="61"/>
      <c r="AIB323" s="61"/>
      <c r="AIC323" s="61"/>
      <c r="AID323" s="61"/>
      <c r="AIE323" s="61"/>
      <c r="AIF323" s="61"/>
      <c r="AIG323" s="61"/>
      <c r="AIH323" s="61"/>
      <c r="AII323" s="61"/>
      <c r="AIJ323" s="61"/>
      <c r="AIK323" s="61"/>
      <c r="AIL323" s="61"/>
      <c r="AIM323" s="61"/>
      <c r="AIN323" s="61"/>
      <c r="AIO323" s="61"/>
      <c r="AIP323" s="61"/>
      <c r="AIQ323" s="61"/>
      <c r="AIR323" s="61"/>
      <c r="AIS323" s="61"/>
      <c r="AIT323" s="61"/>
      <c r="AIU323" s="61"/>
      <c r="AIV323" s="61"/>
      <c r="AIW323" s="61"/>
      <c r="AIX323" s="61"/>
      <c r="AIY323" s="61"/>
      <c r="AIZ323" s="61"/>
      <c r="AJA323" s="61"/>
      <c r="AJB323" s="61"/>
      <c r="AJC323" s="61"/>
      <c r="AJD323" s="61"/>
      <c r="AJE323" s="61"/>
      <c r="AJF323" s="61"/>
      <c r="AJG323" s="61"/>
      <c r="AJH323" s="61"/>
      <c r="AJI323" s="61"/>
      <c r="AJJ323" s="61"/>
      <c r="AJK323" s="61"/>
      <c r="AJL323" s="61"/>
      <c r="AJM323" s="61"/>
      <c r="AJN323" s="61"/>
      <c r="AJO323" s="61"/>
      <c r="AJP323" s="61"/>
      <c r="AJQ323" s="61"/>
      <c r="AJR323" s="61"/>
      <c r="AJS323" s="61"/>
      <c r="AJT323" s="61"/>
      <c r="AJU323" s="61"/>
      <c r="AJV323" s="61"/>
      <c r="AJW323" s="61"/>
      <c r="AJX323" s="61"/>
      <c r="AJY323" s="61"/>
      <c r="AJZ323" s="61"/>
      <c r="AKA323" s="61"/>
      <c r="AKB323" s="61"/>
      <c r="AKC323" s="61"/>
      <c r="AKD323" s="61"/>
      <c r="AKE323" s="61"/>
      <c r="AKF323" s="61"/>
      <c r="AKG323" s="61"/>
      <c r="AKH323" s="61"/>
      <c r="AKI323" s="61"/>
      <c r="AKJ323" s="61"/>
      <c r="AKK323" s="61"/>
      <c r="AKL323" s="61"/>
      <c r="AKM323" s="61"/>
      <c r="AKN323" s="61"/>
      <c r="AKO323" s="61"/>
      <c r="AKP323" s="61"/>
      <c r="AKQ323" s="61"/>
      <c r="AKR323" s="61"/>
      <c r="AKS323" s="61"/>
      <c r="AKT323" s="61"/>
      <c r="AKU323" s="61"/>
      <c r="AKV323" s="61"/>
      <c r="AKW323" s="61"/>
      <c r="AKX323" s="61"/>
      <c r="AKY323" s="61"/>
      <c r="AKZ323" s="61"/>
      <c r="ALA323" s="61"/>
      <c r="ALB323" s="61"/>
      <c r="ALC323" s="61"/>
      <c r="ALD323" s="61"/>
      <c r="ALE323" s="61"/>
      <c r="ALF323" s="61"/>
      <c r="ALG323" s="61"/>
      <c r="ALH323" s="61"/>
      <c r="ALI323" s="61"/>
      <c r="ALJ323" s="61"/>
      <c r="ALK323" s="61"/>
      <c r="ALL323" s="61"/>
      <c r="ALM323" s="61"/>
      <c r="ALN323" s="61"/>
      <c r="ALO323" s="61"/>
      <c r="ALP323" s="61"/>
      <c r="ALQ323" s="61"/>
      <c r="ALR323" s="61"/>
      <c r="ALS323" s="61"/>
      <c r="ALT323" s="61"/>
      <c r="ALU323" s="61"/>
      <c r="ALV323" s="61"/>
      <c r="ALW323" s="61"/>
      <c r="ALX323" s="61"/>
      <c r="ALY323" s="61"/>
      <c r="ALZ323" s="61"/>
      <c r="AMA323" s="61"/>
      <c r="AMB323" s="61"/>
      <c r="AMC323" s="61"/>
      <c r="AMD323" s="61"/>
      <c r="AME323" s="61"/>
      <c r="AMF323" s="61"/>
      <c r="AMG323" s="61"/>
      <c r="AMH323" s="61"/>
      <c r="AMI323" s="61"/>
      <c r="AMJ323" s="61"/>
      <c r="AMK323" s="61"/>
      <c r="AML323" s="61"/>
      <c r="AMM323" s="61"/>
      <c r="AMN323" s="61"/>
      <c r="AMO323" s="61"/>
      <c r="AMP323" s="61"/>
      <c r="AMQ323" s="61"/>
      <c r="AMR323" s="61"/>
      <c r="AMS323" s="61"/>
      <c r="AMT323" s="61"/>
      <c r="AMU323" s="61"/>
      <c r="AMV323" s="61"/>
      <c r="AMW323" s="61"/>
      <c r="AMX323" s="61"/>
      <c r="AMY323" s="61"/>
      <c r="AMZ323" s="61"/>
      <c r="ANA323" s="61"/>
      <c r="ANB323" s="61"/>
      <c r="ANC323" s="61"/>
      <c r="AND323" s="61"/>
      <c r="ANE323" s="61"/>
      <c r="ANF323" s="61"/>
      <c r="ANG323" s="61"/>
      <c r="ANH323" s="61"/>
      <c r="ANI323" s="61"/>
      <c r="ANJ323" s="61"/>
      <c r="ANK323" s="61"/>
      <c r="ANL323" s="61"/>
      <c r="ANM323" s="61"/>
      <c r="ANN323" s="61"/>
      <c r="ANO323" s="61"/>
      <c r="ANP323" s="61"/>
      <c r="ANQ323" s="61"/>
      <c r="ANR323" s="61"/>
      <c r="ANS323" s="61"/>
      <c r="ANT323" s="61"/>
      <c r="ANU323" s="61"/>
      <c r="ANV323" s="61"/>
      <c r="ANW323" s="61"/>
      <c r="ANX323" s="61"/>
      <c r="ANY323" s="61"/>
      <c r="ANZ323" s="61"/>
      <c r="AOA323" s="61"/>
      <c r="AOB323" s="61"/>
      <c r="AOC323" s="61"/>
      <c r="AOD323" s="61"/>
      <c r="AOE323" s="61"/>
      <c r="AOF323" s="61"/>
      <c r="AOG323" s="61"/>
      <c r="AOH323" s="61"/>
      <c r="AOI323" s="61"/>
      <c r="AOJ323" s="61"/>
      <c r="AOK323" s="61"/>
      <c r="AOL323" s="61"/>
      <c r="AOM323" s="61"/>
      <c r="AON323" s="61"/>
      <c r="AOO323" s="61"/>
      <c r="AOP323" s="61"/>
      <c r="AOQ323" s="61"/>
      <c r="AOR323" s="61"/>
      <c r="AOS323" s="61"/>
      <c r="AOT323" s="61"/>
      <c r="AOU323" s="61"/>
      <c r="AOV323" s="61"/>
      <c r="AOW323" s="61"/>
      <c r="AOX323" s="61"/>
      <c r="AOY323" s="61"/>
      <c r="AOZ323" s="61"/>
      <c r="APA323" s="61"/>
      <c r="APB323" s="61"/>
      <c r="APC323" s="61"/>
      <c r="APD323" s="61"/>
      <c r="APE323" s="61"/>
      <c r="APF323" s="61"/>
      <c r="APG323" s="61"/>
      <c r="APH323" s="61"/>
      <c r="API323" s="61"/>
      <c r="APJ323" s="61"/>
      <c r="APK323" s="61"/>
      <c r="APL323" s="61"/>
      <c r="APM323" s="61"/>
      <c r="APN323" s="61"/>
      <c r="APO323" s="61"/>
      <c r="APP323" s="61"/>
      <c r="APQ323" s="61"/>
      <c r="APR323" s="61"/>
      <c r="APS323" s="61"/>
      <c r="APT323" s="61"/>
      <c r="APU323" s="61"/>
      <c r="APV323" s="61"/>
      <c r="APW323" s="61"/>
      <c r="APX323" s="61"/>
      <c r="APY323" s="61"/>
      <c r="APZ323" s="61"/>
      <c r="AQA323" s="61"/>
      <c r="AQB323" s="61"/>
      <c r="AQC323" s="61"/>
      <c r="AQD323" s="61"/>
      <c r="AQE323" s="61"/>
      <c r="AQF323" s="61"/>
      <c r="AQG323" s="61"/>
      <c r="AQH323" s="61"/>
      <c r="AQI323" s="61"/>
      <c r="AQJ323" s="61"/>
      <c r="AQK323" s="61"/>
      <c r="AQL323" s="61"/>
      <c r="AQM323" s="61"/>
      <c r="AQN323" s="61"/>
      <c r="AQO323" s="61"/>
      <c r="AQP323" s="61"/>
      <c r="AQQ323" s="61"/>
      <c r="AQR323" s="61"/>
      <c r="AQS323" s="61"/>
      <c r="AQT323" s="61"/>
      <c r="AQU323" s="61"/>
      <c r="AQV323" s="61"/>
      <c r="AQW323" s="61"/>
      <c r="AQX323" s="61"/>
      <c r="AQY323" s="61"/>
      <c r="AQZ323" s="61"/>
      <c r="ARA323" s="61"/>
      <c r="ARB323" s="61"/>
      <c r="ARC323" s="61"/>
      <c r="ARD323" s="61"/>
      <c r="ARE323" s="61"/>
      <c r="ARF323" s="61"/>
      <c r="ARG323" s="61"/>
      <c r="ARH323" s="61"/>
      <c r="ARI323" s="61"/>
      <c r="ARJ323" s="61"/>
      <c r="ARK323" s="61"/>
      <c r="ARL323" s="61"/>
      <c r="ARM323" s="61"/>
      <c r="ARN323" s="61"/>
      <c r="ARO323" s="61"/>
      <c r="ARP323" s="61"/>
      <c r="ARQ323" s="61"/>
      <c r="ARR323" s="61"/>
      <c r="ARS323" s="61"/>
      <c r="ART323" s="61"/>
      <c r="ARU323" s="61"/>
      <c r="ARV323" s="61"/>
      <c r="ARW323" s="61"/>
      <c r="ARX323" s="61"/>
      <c r="ARY323" s="61"/>
      <c r="ARZ323" s="61"/>
      <c r="ASA323" s="61"/>
      <c r="ASB323" s="61"/>
      <c r="ASC323" s="61"/>
      <c r="ASD323" s="61"/>
      <c r="ASE323" s="61"/>
      <c r="ASF323" s="61"/>
      <c r="ASG323" s="61"/>
      <c r="ASH323" s="61"/>
      <c r="ASI323" s="61"/>
      <c r="ASJ323" s="61"/>
      <c r="ASK323" s="61"/>
      <c r="ASL323" s="61"/>
      <c r="ASM323" s="61"/>
      <c r="ASN323" s="61"/>
      <c r="ASO323" s="61"/>
      <c r="ASP323" s="61"/>
      <c r="ASQ323" s="61"/>
      <c r="ASR323" s="61"/>
      <c r="ASS323" s="61"/>
      <c r="AST323" s="61"/>
      <c r="ASU323" s="61"/>
      <c r="ASV323" s="61"/>
      <c r="ASW323" s="61"/>
      <c r="ASX323" s="61"/>
      <c r="ASY323" s="61"/>
      <c r="ASZ323" s="61"/>
      <c r="ATA323" s="61"/>
      <c r="ATB323" s="61"/>
      <c r="ATC323" s="61"/>
      <c r="ATD323" s="61"/>
      <c r="ATE323" s="61"/>
      <c r="ATF323" s="61"/>
      <c r="ATG323" s="61"/>
      <c r="ATH323" s="61"/>
      <c r="ATI323" s="61"/>
      <c r="ATJ323" s="61"/>
      <c r="ATK323" s="61"/>
      <c r="ATL323" s="61"/>
      <c r="ATM323" s="61"/>
      <c r="ATN323" s="61"/>
      <c r="ATO323" s="61"/>
      <c r="ATP323" s="61"/>
      <c r="ATQ323" s="61"/>
      <c r="ATR323" s="61"/>
      <c r="ATS323" s="61"/>
      <c r="ATT323" s="61"/>
      <c r="ATU323" s="61"/>
      <c r="ATV323" s="61"/>
      <c r="ATW323" s="61"/>
      <c r="ATX323" s="61"/>
      <c r="ATY323" s="61"/>
      <c r="ATZ323" s="61"/>
      <c r="AUA323" s="61"/>
      <c r="AUB323" s="61"/>
      <c r="AUC323" s="61"/>
      <c r="AUD323" s="61"/>
      <c r="AUE323" s="61"/>
      <c r="AUF323" s="61"/>
      <c r="AUG323" s="61"/>
      <c r="AUH323" s="61"/>
      <c r="AUI323" s="61"/>
      <c r="AUJ323" s="61"/>
      <c r="AUK323" s="61"/>
      <c r="AUL323" s="61"/>
      <c r="AUM323" s="61"/>
      <c r="AUN323" s="61"/>
      <c r="AUO323" s="61"/>
      <c r="AUP323" s="61"/>
      <c r="AUQ323" s="61"/>
      <c r="AUR323" s="61"/>
      <c r="AUS323" s="61"/>
      <c r="AUT323" s="61"/>
      <c r="AUU323" s="61"/>
      <c r="AUV323" s="61"/>
      <c r="AUW323" s="61"/>
      <c r="AUX323" s="61"/>
      <c r="AUY323" s="61"/>
      <c r="AUZ323" s="61"/>
      <c r="AVA323" s="61"/>
      <c r="AVB323" s="61"/>
      <c r="AVC323" s="61"/>
      <c r="AVD323" s="61"/>
      <c r="AVE323" s="61"/>
      <c r="AVF323" s="61"/>
      <c r="AVG323" s="61"/>
      <c r="AVH323" s="61"/>
      <c r="AVI323" s="61"/>
      <c r="AVJ323" s="61"/>
      <c r="AVK323" s="61"/>
      <c r="AVL323" s="61"/>
      <c r="AVM323" s="61"/>
      <c r="AVN323" s="61"/>
      <c r="AVO323" s="61"/>
      <c r="AVP323" s="61"/>
      <c r="AVQ323" s="61"/>
      <c r="AVR323" s="61"/>
      <c r="AVS323" s="61"/>
      <c r="AVT323" s="61"/>
      <c r="AVU323" s="61"/>
      <c r="AVV323" s="61"/>
      <c r="AVW323" s="61"/>
      <c r="AVX323" s="61"/>
      <c r="AVY323" s="61"/>
      <c r="AVZ323" s="61"/>
      <c r="AWA323" s="61"/>
      <c r="AWB323" s="61"/>
      <c r="AWC323" s="61"/>
      <c r="AWD323" s="61"/>
      <c r="AWE323" s="61"/>
      <c r="AWF323" s="61"/>
      <c r="AWG323" s="61"/>
      <c r="AWH323" s="61"/>
      <c r="AWI323" s="61"/>
      <c r="AWJ323" s="61"/>
      <c r="AWK323" s="61"/>
      <c r="AWL323" s="61"/>
      <c r="AWM323" s="61"/>
      <c r="AWN323" s="61"/>
      <c r="AWO323" s="61"/>
      <c r="AWP323" s="61"/>
      <c r="AWQ323" s="61"/>
      <c r="AWR323" s="61"/>
      <c r="AWS323" s="61"/>
      <c r="AWT323" s="61"/>
      <c r="AWU323" s="61"/>
      <c r="AWV323" s="61"/>
      <c r="AWW323" s="61"/>
      <c r="AWX323" s="61"/>
      <c r="AWY323" s="61"/>
      <c r="AWZ323" s="61"/>
      <c r="AXA323" s="61"/>
      <c r="AXB323" s="61"/>
      <c r="AXC323" s="61"/>
      <c r="AXD323" s="61"/>
      <c r="AXE323" s="61"/>
      <c r="AXF323" s="61"/>
      <c r="AXG323" s="61"/>
      <c r="AXH323" s="61"/>
      <c r="AXI323" s="61"/>
      <c r="AXJ323" s="61"/>
      <c r="AXK323" s="61"/>
      <c r="AXL323" s="61"/>
      <c r="AXM323" s="61"/>
      <c r="AXN323" s="61"/>
      <c r="AXO323" s="61"/>
      <c r="AXP323" s="61"/>
      <c r="AXQ323" s="61"/>
      <c r="AXR323" s="61"/>
      <c r="AXS323" s="61"/>
      <c r="AXT323" s="61"/>
      <c r="AXU323" s="61"/>
      <c r="AXV323" s="61"/>
      <c r="AXW323" s="61"/>
      <c r="AXX323" s="61"/>
      <c r="AXY323" s="61"/>
      <c r="AXZ323" s="61"/>
      <c r="AYA323" s="61"/>
      <c r="AYB323" s="61"/>
      <c r="AYC323" s="61"/>
      <c r="AYD323" s="61"/>
      <c r="AYE323" s="61"/>
      <c r="AYF323" s="61"/>
      <c r="AYG323" s="61"/>
      <c r="AYH323" s="61"/>
      <c r="AYI323" s="61"/>
      <c r="AYJ323" s="61"/>
      <c r="AYK323" s="61"/>
      <c r="AYL323" s="61"/>
      <c r="AYM323" s="61"/>
      <c r="AYN323" s="61"/>
      <c r="AYO323" s="61"/>
      <c r="AYP323" s="61"/>
      <c r="AYQ323" s="61"/>
      <c r="AYR323" s="61"/>
      <c r="AYS323" s="61"/>
      <c r="AYT323" s="61"/>
      <c r="AYU323" s="61"/>
      <c r="AYV323" s="61"/>
      <c r="AYW323" s="61"/>
      <c r="AYX323" s="61"/>
      <c r="AYY323" s="61"/>
      <c r="AYZ323" s="61"/>
      <c r="AZA323" s="61"/>
      <c r="AZB323" s="61"/>
      <c r="AZC323" s="61"/>
      <c r="AZD323" s="61"/>
      <c r="AZE323" s="61"/>
      <c r="AZF323" s="61"/>
      <c r="AZG323" s="61"/>
      <c r="AZH323" s="61"/>
      <c r="AZI323" s="61"/>
      <c r="AZJ323" s="61"/>
      <c r="AZK323" s="61"/>
      <c r="AZL323" s="61"/>
      <c r="AZM323" s="61"/>
      <c r="AZN323" s="61"/>
      <c r="AZO323" s="61"/>
      <c r="AZP323" s="61"/>
      <c r="AZQ323" s="61"/>
      <c r="AZR323" s="61"/>
      <c r="AZS323" s="61"/>
      <c r="AZT323" s="61"/>
      <c r="AZU323" s="61"/>
      <c r="AZV323" s="61"/>
      <c r="AZW323" s="61"/>
      <c r="AZX323" s="61"/>
      <c r="AZY323" s="61"/>
      <c r="AZZ323" s="61"/>
      <c r="BAA323" s="61"/>
      <c r="BAB323" s="61"/>
      <c r="BAC323" s="61"/>
      <c r="BAD323" s="61"/>
      <c r="BAE323" s="61"/>
      <c r="BAF323" s="61"/>
      <c r="BAG323" s="61"/>
      <c r="BAH323" s="61"/>
      <c r="BAI323" s="61"/>
      <c r="BAJ323" s="61"/>
      <c r="BAK323" s="61"/>
      <c r="BAL323" s="61"/>
      <c r="BAM323" s="61"/>
      <c r="BAN323" s="61"/>
      <c r="BAO323" s="61"/>
      <c r="BAP323" s="61"/>
      <c r="BAQ323" s="61"/>
      <c r="BAR323" s="61"/>
      <c r="BAS323" s="61"/>
      <c r="BAT323" s="61"/>
      <c r="BAU323" s="61"/>
      <c r="BAV323" s="61"/>
      <c r="BAW323" s="61"/>
      <c r="BAX323" s="61"/>
      <c r="BAY323" s="61"/>
      <c r="BAZ323" s="61"/>
      <c r="BBA323" s="61"/>
      <c r="BBB323" s="61"/>
      <c r="BBC323" s="61"/>
      <c r="BBD323" s="61"/>
      <c r="BBE323" s="61"/>
      <c r="BBF323" s="61"/>
      <c r="BBG323" s="61"/>
      <c r="BBH323" s="61"/>
      <c r="BBI323" s="61"/>
      <c r="BBJ323" s="61"/>
      <c r="BBK323" s="61"/>
      <c r="BBL323" s="61"/>
      <c r="BBM323" s="61"/>
      <c r="BBN323" s="61"/>
      <c r="BBO323" s="61"/>
      <c r="BBP323" s="61"/>
      <c r="BBQ323" s="61"/>
      <c r="BBR323" s="61"/>
      <c r="BBS323" s="61"/>
      <c r="BBT323" s="61"/>
      <c r="BBU323" s="61"/>
      <c r="BBV323" s="61"/>
      <c r="BBW323" s="61"/>
      <c r="BBX323" s="61"/>
      <c r="BBY323" s="61"/>
      <c r="BBZ323" s="61"/>
      <c r="BCA323" s="61"/>
      <c r="BCB323" s="61"/>
      <c r="BCC323" s="61"/>
      <c r="BCD323" s="61"/>
      <c r="BCE323" s="61"/>
      <c r="BCF323" s="61"/>
      <c r="BCG323" s="61"/>
      <c r="BCH323" s="61"/>
      <c r="BCI323" s="61"/>
      <c r="BCJ323" s="61"/>
      <c r="BCK323" s="61"/>
      <c r="BCL323" s="61"/>
      <c r="BCM323" s="61"/>
      <c r="BCN323" s="61"/>
      <c r="BCO323" s="61"/>
      <c r="BCP323" s="61"/>
      <c r="BCQ323" s="61"/>
      <c r="BCR323" s="61"/>
      <c r="BCS323" s="61"/>
      <c r="BCT323" s="61"/>
      <c r="BCU323" s="61"/>
      <c r="BCV323" s="61"/>
      <c r="BCW323" s="61"/>
      <c r="BCX323" s="61"/>
      <c r="BCY323" s="61"/>
      <c r="BCZ323" s="61"/>
      <c r="BDA323" s="61"/>
      <c r="BDB323" s="61"/>
      <c r="BDC323" s="61"/>
      <c r="BDD323" s="61"/>
      <c r="BDE323" s="61"/>
      <c r="BDF323" s="61"/>
      <c r="BDG323" s="61"/>
      <c r="BDH323" s="61"/>
      <c r="BDI323" s="61"/>
      <c r="BDJ323" s="61"/>
      <c r="BDK323" s="61"/>
      <c r="BDL323" s="61"/>
      <c r="BDM323" s="61"/>
      <c r="BDN323" s="61"/>
      <c r="BDO323" s="61"/>
      <c r="BDP323" s="61"/>
      <c r="BDQ323" s="61"/>
      <c r="BDR323" s="61"/>
      <c r="BDS323" s="61"/>
      <c r="BDT323" s="61"/>
      <c r="BDU323" s="61"/>
      <c r="BDV323" s="61"/>
      <c r="BDW323" s="61"/>
      <c r="BDX323" s="61"/>
      <c r="BDY323" s="61"/>
      <c r="BDZ323" s="61"/>
      <c r="BEA323" s="61"/>
      <c r="BEB323" s="61"/>
      <c r="BEC323" s="61"/>
      <c r="BED323" s="61"/>
      <c r="BEE323" s="61"/>
      <c r="BEF323" s="61"/>
      <c r="BEG323" s="61"/>
      <c r="BEH323" s="61"/>
      <c r="BEI323" s="61"/>
      <c r="BEJ323" s="61"/>
      <c r="BEK323" s="61"/>
      <c r="BEL323" s="61"/>
      <c r="BEM323" s="61"/>
      <c r="BEN323" s="61"/>
      <c r="BEO323" s="61"/>
      <c r="BEP323" s="61"/>
      <c r="BEQ323" s="61"/>
      <c r="BER323" s="61"/>
      <c r="BES323" s="61"/>
      <c r="BET323" s="61"/>
      <c r="BEU323" s="61"/>
      <c r="BEV323" s="61"/>
      <c r="BEW323" s="61"/>
      <c r="BEX323" s="61"/>
      <c r="BEY323" s="61"/>
      <c r="BEZ323" s="61"/>
      <c r="BFA323" s="61"/>
      <c r="BFB323" s="61"/>
      <c r="BFC323" s="61"/>
      <c r="BFD323" s="61"/>
      <c r="BFE323" s="61"/>
      <c r="BFF323" s="61"/>
      <c r="BFG323" s="61"/>
      <c r="BFH323" s="61"/>
      <c r="BFI323" s="61"/>
      <c r="BFJ323" s="61"/>
      <c r="BFK323" s="61"/>
      <c r="BFL323" s="61"/>
      <c r="BFM323" s="61"/>
      <c r="BFN323" s="61"/>
      <c r="BFO323" s="61"/>
      <c r="BFP323" s="61"/>
      <c r="BFQ323" s="61"/>
      <c r="BFR323" s="61"/>
      <c r="BFS323" s="61"/>
      <c r="BFT323" s="61"/>
      <c r="BFU323" s="61"/>
      <c r="BFV323" s="61"/>
      <c r="BFW323" s="61"/>
      <c r="BFX323" s="61"/>
      <c r="BFY323" s="61"/>
      <c r="BFZ323" s="61"/>
      <c r="BGA323" s="61"/>
      <c r="BGB323" s="61"/>
      <c r="BGC323" s="61"/>
      <c r="BGD323" s="61"/>
      <c r="BGE323" s="61"/>
      <c r="BGF323" s="61"/>
      <c r="BGG323" s="61"/>
      <c r="BGH323" s="61"/>
      <c r="BGI323" s="61"/>
      <c r="BGJ323" s="61"/>
      <c r="BGK323" s="61"/>
      <c r="BGL323" s="61"/>
      <c r="BGM323" s="61"/>
      <c r="BGN323" s="61"/>
      <c r="BGO323" s="61"/>
      <c r="BGP323" s="61"/>
      <c r="BGQ323" s="61"/>
      <c r="BGR323" s="61"/>
      <c r="BGS323" s="61"/>
      <c r="BGT323" s="61"/>
      <c r="BGU323" s="61"/>
      <c r="BGV323" s="61"/>
      <c r="BGW323" s="61"/>
      <c r="BGX323" s="61"/>
      <c r="BGY323" s="61"/>
      <c r="BGZ323" s="61"/>
      <c r="BHA323" s="61"/>
      <c r="BHB323" s="61"/>
      <c r="BHC323" s="61"/>
      <c r="BHD323" s="61"/>
      <c r="BHE323" s="61"/>
      <c r="BHF323" s="61"/>
      <c r="BHG323" s="61"/>
      <c r="BHH323" s="61"/>
      <c r="BHI323" s="61"/>
      <c r="BHJ323" s="61"/>
      <c r="BHK323" s="61"/>
      <c r="BHL323" s="61"/>
      <c r="BHM323" s="61"/>
      <c r="BHN323" s="61"/>
      <c r="BHO323" s="61"/>
      <c r="BHP323" s="61"/>
      <c r="BHQ323" s="61"/>
      <c r="BHR323" s="61"/>
      <c r="BHS323" s="61"/>
      <c r="BHT323" s="61"/>
      <c r="BHU323" s="61"/>
      <c r="BHV323" s="61"/>
      <c r="BHW323" s="61"/>
      <c r="BHX323" s="61"/>
      <c r="BHY323" s="61"/>
      <c r="BHZ323" s="61"/>
      <c r="BIA323" s="61"/>
      <c r="BIB323" s="61"/>
      <c r="BIC323" s="61"/>
      <c r="BID323" s="61"/>
      <c r="BIE323" s="61"/>
      <c r="BIF323" s="61"/>
      <c r="BIG323" s="61"/>
      <c r="BIH323" s="61"/>
      <c r="BII323" s="61"/>
      <c r="BIJ323" s="61"/>
      <c r="BIK323" s="61"/>
      <c r="BIL323" s="61"/>
      <c r="BIM323" s="61"/>
      <c r="BIN323" s="61"/>
      <c r="BIO323" s="61"/>
      <c r="BIP323" s="61"/>
      <c r="BIQ323" s="61"/>
      <c r="BIR323" s="61"/>
      <c r="BIS323" s="61"/>
      <c r="BIT323" s="61"/>
      <c r="BIU323" s="61"/>
      <c r="BIV323" s="61"/>
      <c r="BIW323" s="61"/>
      <c r="BIX323" s="61"/>
      <c r="BIY323" s="61"/>
      <c r="BIZ323" s="61"/>
      <c r="BJA323" s="61"/>
      <c r="BJB323" s="61"/>
      <c r="BJC323" s="61"/>
      <c r="BJD323" s="61"/>
      <c r="BJE323" s="61"/>
      <c r="BJF323" s="61"/>
      <c r="BJG323" s="61"/>
      <c r="BJH323" s="61"/>
      <c r="BJI323" s="61"/>
      <c r="BJJ323" s="61"/>
      <c r="BJK323" s="61"/>
      <c r="BJL323" s="61"/>
      <c r="BJM323" s="61"/>
      <c r="BJN323" s="61"/>
      <c r="BJO323" s="61"/>
      <c r="BJP323" s="61"/>
      <c r="BJQ323" s="61"/>
      <c r="BJR323" s="61"/>
      <c r="BJS323" s="61"/>
      <c r="BJT323" s="61"/>
      <c r="BJU323" s="61"/>
      <c r="BJV323" s="61"/>
      <c r="BJW323" s="61"/>
      <c r="BJX323" s="61"/>
      <c r="BJY323" s="61"/>
      <c r="BJZ323" s="61"/>
      <c r="BKA323" s="61"/>
      <c r="BKB323" s="61"/>
      <c r="BKC323" s="61"/>
      <c r="BKD323" s="61"/>
      <c r="BKE323" s="61"/>
      <c r="BKF323" s="61"/>
      <c r="BKG323" s="61"/>
      <c r="BKH323" s="61"/>
      <c r="BKI323" s="61"/>
      <c r="BKJ323" s="61"/>
      <c r="BKK323" s="61"/>
      <c r="BKL323" s="61"/>
      <c r="BKM323" s="61"/>
      <c r="BKN323" s="61"/>
      <c r="BKO323" s="61"/>
      <c r="BKP323" s="61"/>
      <c r="BKQ323" s="61"/>
      <c r="BKR323" s="61"/>
      <c r="BKS323" s="61"/>
      <c r="BKT323" s="61"/>
      <c r="BKU323" s="61"/>
      <c r="BKV323" s="61"/>
      <c r="BKW323" s="61"/>
      <c r="BKX323" s="61"/>
      <c r="BKY323" s="61"/>
      <c r="BKZ323" s="61"/>
      <c r="BLA323" s="61"/>
      <c r="BLB323" s="61"/>
      <c r="BLC323" s="61"/>
      <c r="BLD323" s="61"/>
      <c r="BLE323" s="61"/>
      <c r="BLF323" s="61"/>
      <c r="BLG323" s="61"/>
      <c r="BLH323" s="61"/>
      <c r="BLI323" s="61"/>
      <c r="BLJ323" s="61"/>
      <c r="BLK323" s="61"/>
      <c r="BLL323" s="61"/>
      <c r="BLM323" s="61"/>
      <c r="BLN323" s="61"/>
      <c r="BLO323" s="61"/>
      <c r="BLP323" s="61"/>
      <c r="BLQ323" s="61"/>
      <c r="BLR323" s="61"/>
      <c r="BLS323" s="61"/>
      <c r="BLT323" s="61"/>
      <c r="BLU323" s="61"/>
      <c r="BLV323" s="61"/>
      <c r="BLW323" s="61"/>
      <c r="BLX323" s="61"/>
      <c r="BLY323" s="61"/>
      <c r="BLZ323" s="61"/>
      <c r="BMA323" s="61"/>
      <c r="BMB323" s="61"/>
      <c r="BMC323" s="61"/>
      <c r="BMD323" s="61"/>
      <c r="BME323" s="61"/>
      <c r="BMF323" s="61"/>
      <c r="BMG323" s="61"/>
      <c r="BMH323" s="61"/>
      <c r="BMI323" s="61"/>
      <c r="BMJ323" s="61"/>
      <c r="BMK323" s="61"/>
      <c r="BML323" s="61"/>
      <c r="BMM323" s="61"/>
      <c r="BMN323" s="61"/>
      <c r="BMO323" s="61"/>
      <c r="BMP323" s="61"/>
      <c r="BMQ323" s="61"/>
      <c r="BMR323" s="61"/>
      <c r="BMS323" s="61"/>
      <c r="BMT323" s="61"/>
      <c r="BMU323" s="61"/>
      <c r="BMV323" s="61"/>
      <c r="BMW323" s="61"/>
      <c r="BMX323" s="61"/>
      <c r="BMY323" s="61"/>
      <c r="BMZ323" s="61"/>
      <c r="BNA323" s="61"/>
      <c r="BNB323" s="61"/>
      <c r="BNC323" s="61"/>
      <c r="BND323" s="61"/>
      <c r="BNE323" s="61"/>
      <c r="BNF323" s="61"/>
      <c r="BNG323" s="61"/>
      <c r="BNH323" s="61"/>
      <c r="BNI323" s="61"/>
      <c r="BNJ323" s="61"/>
      <c r="BNK323" s="61"/>
      <c r="BNL323" s="61"/>
      <c r="BNM323" s="61"/>
      <c r="BNN323" s="61"/>
      <c r="BNO323" s="61"/>
      <c r="BNP323" s="61"/>
      <c r="BNQ323" s="61"/>
      <c r="BNR323" s="61"/>
      <c r="BNS323" s="61"/>
      <c r="BNT323" s="61"/>
      <c r="BNU323" s="61"/>
      <c r="BNV323" s="61"/>
      <c r="BNW323" s="61"/>
      <c r="BNX323" s="61"/>
      <c r="BNY323" s="61"/>
      <c r="BNZ323" s="61"/>
      <c r="BOA323" s="61"/>
      <c r="BOB323" s="61"/>
      <c r="BOC323" s="61"/>
      <c r="BOD323" s="61"/>
      <c r="BOE323" s="61"/>
      <c r="BOF323" s="61"/>
      <c r="BOG323" s="61"/>
      <c r="BOH323" s="61"/>
      <c r="BOI323" s="61"/>
      <c r="BOJ323" s="61"/>
      <c r="BOK323" s="61"/>
      <c r="BOL323" s="61"/>
      <c r="BOM323" s="61"/>
      <c r="BON323" s="61"/>
      <c r="BOO323" s="61"/>
      <c r="BOP323" s="61"/>
      <c r="BOQ323" s="61"/>
      <c r="BOR323" s="61"/>
      <c r="BOS323" s="61"/>
      <c r="BOT323" s="61"/>
      <c r="BOU323" s="61"/>
      <c r="BOV323" s="61"/>
      <c r="BOW323" s="61"/>
      <c r="BOX323" s="61"/>
      <c r="BOY323" s="61"/>
      <c r="BOZ323" s="61"/>
      <c r="BPA323" s="61"/>
      <c r="BPB323" s="61"/>
      <c r="BPC323" s="61"/>
      <c r="BPD323" s="61"/>
      <c r="BPE323" s="61"/>
      <c r="BPF323" s="61"/>
      <c r="BPG323" s="61"/>
      <c r="BPH323" s="61"/>
      <c r="BPI323" s="61"/>
      <c r="BPJ323" s="61"/>
      <c r="BPK323" s="61"/>
      <c r="BPL323" s="61"/>
      <c r="BPM323" s="61"/>
      <c r="BPN323" s="61"/>
      <c r="BPO323" s="61"/>
      <c r="BPP323" s="61"/>
      <c r="BPQ323" s="61"/>
      <c r="BPR323" s="61"/>
      <c r="BPS323" s="61"/>
      <c r="BPT323" s="61"/>
      <c r="BPU323" s="61"/>
      <c r="BPV323" s="61"/>
      <c r="BPW323" s="61"/>
      <c r="BPX323" s="61"/>
      <c r="BPY323" s="61"/>
      <c r="BPZ323" s="61"/>
      <c r="BQA323" s="61"/>
      <c r="BQB323" s="61"/>
      <c r="BQC323" s="61"/>
      <c r="BQD323" s="61"/>
      <c r="BQE323" s="61"/>
      <c r="BQF323" s="61"/>
      <c r="BQG323" s="61"/>
      <c r="BQH323" s="61"/>
      <c r="BQI323" s="61"/>
      <c r="BQJ323" s="61"/>
      <c r="BQK323" s="61"/>
      <c r="BQL323" s="61"/>
      <c r="BQM323" s="61"/>
      <c r="BQN323" s="61"/>
      <c r="BQO323" s="61"/>
      <c r="BQP323" s="61"/>
      <c r="BQQ323" s="61"/>
      <c r="BQR323" s="61"/>
      <c r="BQS323" s="61"/>
      <c r="BQT323" s="61"/>
      <c r="BQU323" s="61"/>
      <c r="BQV323" s="61"/>
      <c r="BQW323" s="61"/>
      <c r="BQX323" s="61"/>
      <c r="BQY323" s="61"/>
      <c r="BQZ323" s="61"/>
      <c r="BRA323" s="61"/>
      <c r="BRB323" s="61"/>
      <c r="BRC323" s="61"/>
      <c r="BRD323" s="61"/>
      <c r="BRE323" s="61"/>
      <c r="BRF323" s="61"/>
      <c r="BRG323" s="61"/>
      <c r="BRH323" s="61"/>
      <c r="BRI323" s="61"/>
      <c r="BRJ323" s="61"/>
      <c r="BRK323" s="61"/>
      <c r="BRL323" s="61"/>
      <c r="BRM323" s="61"/>
      <c r="BRN323" s="61"/>
      <c r="BRO323" s="61"/>
      <c r="BRP323" s="61"/>
      <c r="BRQ323" s="61"/>
      <c r="BRR323" s="61"/>
      <c r="BRS323" s="61"/>
      <c r="BRT323" s="61"/>
      <c r="BRU323" s="61"/>
      <c r="BRV323" s="61"/>
      <c r="BRW323" s="61"/>
      <c r="BRX323" s="61"/>
      <c r="BRY323" s="61"/>
      <c r="BRZ323" s="61"/>
      <c r="BSA323" s="61"/>
      <c r="BSB323" s="61"/>
      <c r="BSC323" s="61"/>
      <c r="BSD323" s="61"/>
      <c r="BSE323" s="61"/>
      <c r="BSF323" s="61"/>
      <c r="BSG323" s="61"/>
      <c r="BSH323" s="61"/>
      <c r="BSI323" s="61"/>
      <c r="BSJ323" s="61"/>
      <c r="BSK323" s="61"/>
      <c r="BSL323" s="61"/>
      <c r="BSM323" s="61"/>
      <c r="BSN323" s="61"/>
      <c r="BSO323" s="61"/>
      <c r="BSP323" s="61"/>
      <c r="BSQ323" s="61"/>
      <c r="BSR323" s="61"/>
      <c r="BSS323" s="61"/>
      <c r="BST323" s="61"/>
      <c r="BSU323" s="61"/>
      <c r="BSV323" s="61"/>
      <c r="BSW323" s="61"/>
      <c r="BSX323" s="61"/>
      <c r="BSY323" s="61"/>
      <c r="BSZ323" s="61"/>
      <c r="BTA323" s="61"/>
      <c r="BTB323" s="61"/>
      <c r="BTC323" s="61"/>
      <c r="BTD323" s="61"/>
      <c r="BTE323" s="61"/>
      <c r="BTF323" s="61"/>
      <c r="BTG323" s="61"/>
      <c r="BTH323" s="61"/>
      <c r="BTI323" s="61"/>
      <c r="BTJ323" s="61"/>
      <c r="BTK323" s="61"/>
      <c r="BTL323" s="61"/>
      <c r="BTM323" s="61"/>
      <c r="BTN323" s="61"/>
      <c r="BTO323" s="61"/>
      <c r="BTP323" s="61"/>
      <c r="BTQ323" s="61"/>
      <c r="BTR323" s="61"/>
      <c r="BTS323" s="61"/>
      <c r="BTT323" s="61"/>
      <c r="BTU323" s="61"/>
      <c r="BTV323" s="61"/>
      <c r="BTW323" s="61"/>
      <c r="BTX323" s="61"/>
      <c r="BTY323" s="61"/>
      <c r="BTZ323" s="61"/>
      <c r="BUA323" s="61"/>
      <c r="BUB323" s="61"/>
      <c r="BUC323" s="61"/>
      <c r="BUD323" s="61"/>
      <c r="BUE323" s="61"/>
      <c r="BUF323" s="61"/>
      <c r="BUG323" s="61"/>
      <c r="BUH323" s="61"/>
      <c r="BUI323" s="61"/>
      <c r="BUJ323" s="61"/>
      <c r="BUK323" s="61"/>
      <c r="BUL323" s="61"/>
      <c r="BUM323" s="61"/>
      <c r="BUN323" s="61"/>
      <c r="BUO323" s="61"/>
      <c r="BUP323" s="61"/>
      <c r="BUQ323" s="61"/>
      <c r="BUR323" s="61"/>
      <c r="BUS323" s="61"/>
      <c r="BUT323" s="61"/>
      <c r="BUU323" s="61"/>
      <c r="BUV323" s="61"/>
      <c r="BUW323" s="61"/>
      <c r="BUX323" s="61"/>
      <c r="BUY323" s="61"/>
      <c r="BUZ323" s="61"/>
      <c r="BVA323" s="61"/>
      <c r="BVB323" s="61"/>
      <c r="BVC323" s="61"/>
      <c r="BVD323" s="61"/>
      <c r="BVE323" s="61"/>
      <c r="BVF323" s="61"/>
      <c r="BVG323" s="61"/>
      <c r="BVH323" s="61"/>
      <c r="BVI323" s="61"/>
      <c r="BVJ323" s="61"/>
      <c r="BVK323" s="61"/>
      <c r="BVL323" s="61"/>
      <c r="BVM323" s="61"/>
      <c r="BVN323" s="61"/>
      <c r="BVO323" s="61"/>
      <c r="BVP323" s="61"/>
      <c r="BVQ323" s="61"/>
      <c r="BVR323" s="61"/>
      <c r="BVS323" s="61"/>
      <c r="BVT323" s="61"/>
      <c r="BVU323" s="61"/>
      <c r="BVV323" s="61"/>
      <c r="BVW323" s="61"/>
      <c r="BVX323" s="61"/>
      <c r="BVY323" s="61"/>
      <c r="BVZ323" s="61"/>
      <c r="BWA323" s="61"/>
      <c r="BWB323" s="61"/>
      <c r="BWC323" s="61"/>
      <c r="BWD323" s="61"/>
      <c r="BWE323" s="61"/>
      <c r="BWF323" s="61"/>
      <c r="BWG323" s="61"/>
      <c r="BWH323" s="61"/>
      <c r="BWI323" s="61"/>
      <c r="BWJ323" s="61"/>
      <c r="BWK323" s="61"/>
      <c r="BWL323" s="61"/>
      <c r="BWM323" s="61"/>
      <c r="BWN323" s="61"/>
      <c r="BWO323" s="61"/>
      <c r="BWP323" s="61"/>
      <c r="BWQ323" s="61"/>
      <c r="BWR323" s="61"/>
      <c r="BWS323" s="61"/>
      <c r="BWT323" s="61"/>
      <c r="BWU323" s="61"/>
      <c r="BWV323" s="61"/>
      <c r="BWW323" s="61"/>
      <c r="BWX323" s="61"/>
      <c r="BWY323" s="61"/>
      <c r="BWZ323" s="61"/>
      <c r="BXA323" s="61"/>
      <c r="BXB323" s="61"/>
      <c r="BXC323" s="61"/>
      <c r="BXD323" s="61"/>
      <c r="BXE323" s="61"/>
      <c r="BXF323" s="61"/>
      <c r="BXG323" s="61"/>
      <c r="BXH323" s="61"/>
      <c r="BXI323" s="61"/>
      <c r="BXJ323" s="61"/>
      <c r="BXK323" s="61"/>
      <c r="BXL323" s="61"/>
      <c r="BXM323" s="61"/>
      <c r="BXN323" s="61"/>
      <c r="BXO323" s="61"/>
      <c r="BXP323" s="61"/>
      <c r="BXQ323" s="61"/>
      <c r="BXR323" s="61"/>
      <c r="BXS323" s="61"/>
      <c r="BXT323" s="61"/>
      <c r="BXU323" s="61"/>
      <c r="BXV323" s="61"/>
      <c r="BXW323" s="61"/>
      <c r="BXX323" s="61"/>
      <c r="BXY323" s="61"/>
      <c r="BXZ323" s="61"/>
      <c r="BYA323" s="61"/>
      <c r="BYB323" s="61"/>
      <c r="BYC323" s="61"/>
      <c r="BYD323" s="61"/>
      <c r="BYE323" s="61"/>
      <c r="BYF323" s="61"/>
      <c r="BYG323" s="61"/>
      <c r="BYH323" s="61"/>
      <c r="BYI323" s="61"/>
      <c r="BYJ323" s="61"/>
      <c r="BYK323" s="61"/>
      <c r="BYL323" s="61"/>
      <c r="BYM323" s="61"/>
      <c r="BYN323" s="61"/>
      <c r="BYO323" s="61"/>
      <c r="BYP323" s="61"/>
      <c r="BYQ323" s="61"/>
      <c r="BYR323" s="61"/>
      <c r="BYS323" s="61"/>
      <c r="BYT323" s="61"/>
      <c r="BYU323" s="61"/>
      <c r="BYV323" s="61"/>
      <c r="BYW323" s="61"/>
      <c r="BYX323" s="61"/>
      <c r="BYY323" s="61"/>
      <c r="BYZ323" s="61"/>
      <c r="BZA323" s="61"/>
      <c r="BZB323" s="61"/>
      <c r="BZC323" s="61"/>
      <c r="BZD323" s="61"/>
      <c r="BZE323" s="61"/>
      <c r="BZF323" s="61"/>
      <c r="BZG323" s="61"/>
      <c r="BZH323" s="61"/>
      <c r="BZI323" s="61"/>
      <c r="BZJ323" s="61"/>
      <c r="BZK323" s="61"/>
      <c r="BZL323" s="61"/>
      <c r="BZM323" s="61"/>
      <c r="BZN323" s="61"/>
      <c r="BZO323" s="61"/>
      <c r="BZP323" s="61"/>
      <c r="BZQ323" s="61"/>
      <c r="BZR323" s="61"/>
      <c r="BZS323" s="61"/>
      <c r="BZT323" s="61"/>
      <c r="BZU323" s="61"/>
      <c r="BZV323" s="61"/>
      <c r="BZW323" s="61"/>
      <c r="BZX323" s="61"/>
      <c r="BZY323" s="61"/>
      <c r="BZZ323" s="61"/>
      <c r="CAA323" s="61"/>
      <c r="CAB323" s="61"/>
      <c r="CAC323" s="61"/>
      <c r="CAD323" s="61"/>
      <c r="CAE323" s="61"/>
      <c r="CAF323" s="61"/>
      <c r="CAG323" s="61"/>
      <c r="CAH323" s="61"/>
      <c r="CAI323" s="61"/>
      <c r="CAJ323" s="61"/>
      <c r="CAK323" s="61"/>
      <c r="CAL323" s="61"/>
      <c r="CAM323" s="61"/>
      <c r="CAN323" s="61"/>
      <c r="CAO323" s="61"/>
      <c r="CAP323" s="61"/>
      <c r="CAQ323" s="61"/>
      <c r="CAR323" s="61"/>
      <c r="CAS323" s="61"/>
      <c r="CAT323" s="61"/>
      <c r="CAU323" s="61"/>
      <c r="CAV323" s="61"/>
      <c r="CAW323" s="61"/>
      <c r="CAX323" s="61"/>
      <c r="CAY323" s="61"/>
      <c r="CAZ323" s="61"/>
      <c r="CBA323" s="61"/>
      <c r="CBB323" s="61"/>
      <c r="CBC323" s="61"/>
      <c r="CBD323" s="61"/>
      <c r="CBE323" s="61"/>
      <c r="CBF323" s="61"/>
      <c r="CBG323" s="61"/>
      <c r="CBH323" s="61"/>
      <c r="CBI323" s="61"/>
      <c r="CBJ323" s="61"/>
      <c r="CBK323" s="61"/>
      <c r="CBL323" s="61"/>
      <c r="CBM323" s="61"/>
      <c r="CBN323" s="61"/>
      <c r="CBO323" s="61"/>
      <c r="CBP323" s="61"/>
      <c r="CBQ323" s="61"/>
      <c r="CBR323" s="61"/>
      <c r="CBS323" s="61"/>
      <c r="CBT323" s="61"/>
      <c r="CBU323" s="61"/>
      <c r="CBV323" s="61"/>
      <c r="CBW323" s="61"/>
      <c r="CBX323" s="61"/>
      <c r="CBY323" s="61"/>
      <c r="CBZ323" s="61"/>
      <c r="CCA323" s="61"/>
      <c r="CCB323" s="61"/>
      <c r="CCC323" s="61"/>
      <c r="CCD323" s="61"/>
      <c r="CCE323" s="61"/>
      <c r="CCF323" s="61"/>
      <c r="CCG323" s="61"/>
      <c r="CCH323" s="61"/>
      <c r="CCI323" s="61"/>
      <c r="CCJ323" s="61"/>
      <c r="CCK323" s="61"/>
      <c r="CCL323" s="61"/>
      <c r="CCM323" s="61"/>
      <c r="CCN323" s="61"/>
      <c r="CCO323" s="61"/>
      <c r="CCP323" s="61"/>
      <c r="CCQ323" s="61"/>
      <c r="CCR323" s="61"/>
      <c r="CCS323" s="61"/>
      <c r="CCT323" s="61"/>
      <c r="CCU323" s="61"/>
      <c r="CCV323" s="61"/>
      <c r="CCW323" s="61"/>
      <c r="CCX323" s="61"/>
      <c r="CCY323" s="61"/>
      <c r="CCZ323" s="61"/>
      <c r="CDA323" s="61"/>
      <c r="CDB323" s="61"/>
      <c r="CDC323" s="61"/>
      <c r="CDD323" s="61"/>
      <c r="CDE323" s="61"/>
      <c r="CDF323" s="61"/>
      <c r="CDG323" s="61"/>
      <c r="CDH323" s="61"/>
      <c r="CDI323" s="61"/>
      <c r="CDJ323" s="61"/>
      <c r="CDK323" s="61"/>
      <c r="CDL323" s="61"/>
      <c r="CDM323" s="61"/>
      <c r="CDN323" s="61"/>
      <c r="CDO323" s="61"/>
      <c r="CDP323" s="61"/>
      <c r="CDQ323" s="61"/>
      <c r="CDR323" s="61"/>
      <c r="CDS323" s="61"/>
      <c r="CDT323" s="61"/>
      <c r="CDU323" s="61"/>
      <c r="CDV323" s="61"/>
      <c r="CDW323" s="61"/>
      <c r="CDX323" s="61"/>
      <c r="CDY323" s="61"/>
      <c r="CDZ323" s="61"/>
      <c r="CEA323" s="61"/>
      <c r="CEB323" s="61"/>
      <c r="CEC323" s="61"/>
      <c r="CED323" s="61"/>
      <c r="CEE323" s="61"/>
      <c r="CEF323" s="61"/>
      <c r="CEG323" s="61"/>
      <c r="CEH323" s="61"/>
      <c r="CEI323" s="61"/>
      <c r="CEJ323" s="61"/>
      <c r="CEK323" s="61"/>
      <c r="CEL323" s="61"/>
      <c r="CEM323" s="61"/>
      <c r="CEN323" s="61"/>
      <c r="CEO323" s="61"/>
      <c r="CEP323" s="61"/>
      <c r="CEQ323" s="61"/>
      <c r="CER323" s="61"/>
      <c r="CES323" s="61"/>
      <c r="CET323" s="61"/>
      <c r="CEU323" s="61"/>
      <c r="CEV323" s="61"/>
      <c r="CEW323" s="61"/>
      <c r="CEX323" s="61"/>
      <c r="CEY323" s="61"/>
      <c r="CEZ323" s="61"/>
      <c r="CFA323" s="61"/>
      <c r="CFB323" s="61"/>
      <c r="CFC323" s="61"/>
      <c r="CFD323" s="61"/>
      <c r="CFE323" s="61"/>
      <c r="CFF323" s="61"/>
      <c r="CFG323" s="61"/>
      <c r="CFH323" s="61"/>
      <c r="CFI323" s="61"/>
      <c r="CFJ323" s="61"/>
      <c r="CFK323" s="61"/>
      <c r="CFL323" s="61"/>
      <c r="CFM323" s="61"/>
      <c r="CFN323" s="61"/>
      <c r="CFO323" s="61"/>
      <c r="CFP323" s="61"/>
      <c r="CFQ323" s="61"/>
      <c r="CFR323" s="61"/>
      <c r="CFS323" s="61"/>
      <c r="CFT323" s="61"/>
      <c r="CFU323" s="61"/>
      <c r="CFV323" s="61"/>
      <c r="CFW323" s="61"/>
      <c r="CFX323" s="61"/>
      <c r="CFY323" s="61"/>
      <c r="CFZ323" s="61"/>
      <c r="CGA323" s="61"/>
      <c r="CGB323" s="61"/>
      <c r="CGC323" s="61"/>
      <c r="CGD323" s="61"/>
      <c r="CGE323" s="61"/>
      <c r="CGF323" s="61"/>
      <c r="CGG323" s="61"/>
      <c r="CGH323" s="61"/>
      <c r="CGI323" s="61"/>
      <c r="CGJ323" s="61"/>
      <c r="CGK323" s="61"/>
      <c r="CGL323" s="61"/>
      <c r="CGM323" s="61"/>
      <c r="CGN323" s="61"/>
      <c r="CGO323" s="61"/>
      <c r="CGP323" s="61"/>
      <c r="CGQ323" s="61"/>
      <c r="CGR323" s="61"/>
      <c r="CGS323" s="61"/>
      <c r="CGT323" s="61"/>
      <c r="CGU323" s="61"/>
      <c r="CGV323" s="61"/>
      <c r="CGW323" s="61"/>
      <c r="CGX323" s="61"/>
      <c r="CGY323" s="61"/>
      <c r="CGZ323" s="61"/>
      <c r="CHA323" s="61"/>
      <c r="CHB323" s="61"/>
      <c r="CHC323" s="61"/>
      <c r="CHD323" s="61"/>
      <c r="CHE323" s="61"/>
      <c r="CHF323" s="61"/>
      <c r="CHG323" s="61"/>
      <c r="CHH323" s="61"/>
      <c r="CHI323" s="61"/>
      <c r="CHJ323" s="61"/>
      <c r="CHK323" s="61"/>
      <c r="CHL323" s="61"/>
      <c r="CHM323" s="61"/>
      <c r="CHN323" s="61"/>
      <c r="CHO323" s="61"/>
      <c r="CHP323" s="61"/>
      <c r="CHQ323" s="61"/>
      <c r="CHR323" s="61"/>
      <c r="CHS323" s="61"/>
      <c r="CHT323" s="61"/>
      <c r="CHU323" s="61"/>
      <c r="CHV323" s="61"/>
      <c r="CHW323" s="61"/>
      <c r="CHX323" s="61"/>
      <c r="CHY323" s="61"/>
      <c r="CHZ323" s="61"/>
      <c r="CIA323" s="61"/>
      <c r="CIB323" s="61"/>
      <c r="CIC323" s="61"/>
      <c r="CID323" s="61"/>
      <c r="CIE323" s="61"/>
      <c r="CIF323" s="61"/>
      <c r="CIG323" s="61"/>
      <c r="CIH323" s="61"/>
      <c r="CII323" s="61"/>
      <c r="CIJ323" s="61"/>
      <c r="CIK323" s="61"/>
      <c r="CIL323" s="61"/>
      <c r="CIM323" s="61"/>
      <c r="CIN323" s="61"/>
      <c r="CIO323" s="61"/>
      <c r="CIP323" s="61"/>
      <c r="CIQ323" s="61"/>
      <c r="CIR323" s="61"/>
      <c r="CIS323" s="61"/>
      <c r="CIT323" s="61"/>
      <c r="CIU323" s="61"/>
      <c r="CIV323" s="61"/>
      <c r="CIW323" s="61"/>
      <c r="CIX323" s="61"/>
      <c r="CIY323" s="61"/>
      <c r="CIZ323" s="61"/>
      <c r="CJA323" s="61"/>
      <c r="CJB323" s="61"/>
      <c r="CJC323" s="61"/>
      <c r="CJD323" s="61"/>
      <c r="CJE323" s="61"/>
      <c r="CJF323" s="61"/>
      <c r="CJG323" s="61"/>
      <c r="CJH323" s="61"/>
      <c r="CJI323" s="61"/>
      <c r="CJJ323" s="61"/>
      <c r="CJK323" s="61"/>
      <c r="CJL323" s="61"/>
      <c r="CJM323" s="61"/>
      <c r="CJN323" s="61"/>
      <c r="CJO323" s="61"/>
      <c r="CJP323" s="61"/>
      <c r="CJQ323" s="61"/>
      <c r="CJR323" s="61"/>
      <c r="CJS323" s="61"/>
      <c r="CJT323" s="61"/>
      <c r="CJU323" s="61"/>
      <c r="CJV323" s="61"/>
      <c r="CJW323" s="61"/>
      <c r="CJX323" s="61"/>
      <c r="CJY323" s="61"/>
      <c r="CJZ323" s="61"/>
      <c r="CKA323" s="61"/>
      <c r="CKB323" s="61"/>
      <c r="CKC323" s="61"/>
      <c r="CKD323" s="61"/>
      <c r="CKE323" s="61"/>
      <c r="CKF323" s="61"/>
      <c r="CKG323" s="61"/>
      <c r="CKH323" s="61"/>
      <c r="CKI323" s="61"/>
      <c r="CKJ323" s="61"/>
      <c r="CKK323" s="61"/>
      <c r="CKL323" s="61"/>
      <c r="CKM323" s="61"/>
      <c r="CKN323" s="61"/>
      <c r="CKO323" s="61"/>
      <c r="CKP323" s="61"/>
      <c r="CKQ323" s="61"/>
      <c r="CKR323" s="61"/>
      <c r="CKS323" s="61"/>
      <c r="CKT323" s="61"/>
      <c r="CKU323" s="61"/>
      <c r="CKV323" s="61"/>
      <c r="CKW323" s="61"/>
      <c r="CKX323" s="61"/>
      <c r="CKY323" s="61"/>
      <c r="CKZ323" s="61"/>
      <c r="CLA323" s="61"/>
      <c r="CLB323" s="61"/>
      <c r="CLC323" s="61"/>
      <c r="CLD323" s="61"/>
      <c r="CLE323" s="61"/>
      <c r="CLF323" s="61"/>
      <c r="CLG323" s="61"/>
      <c r="CLH323" s="61"/>
      <c r="CLI323" s="61"/>
      <c r="CLJ323" s="61"/>
      <c r="CLK323" s="61"/>
      <c r="CLL323" s="61"/>
      <c r="CLM323" s="61"/>
      <c r="CLN323" s="61"/>
      <c r="CLO323" s="61"/>
      <c r="CLP323" s="61"/>
      <c r="CLQ323" s="61"/>
      <c r="CLR323" s="61"/>
      <c r="CLS323" s="61"/>
      <c r="CLT323" s="61"/>
      <c r="CLU323" s="61"/>
      <c r="CLV323" s="61"/>
      <c r="CLW323" s="61"/>
      <c r="CLX323" s="61"/>
      <c r="CLY323" s="61"/>
      <c r="CLZ323" s="61"/>
      <c r="CMA323" s="61"/>
      <c r="CMB323" s="61"/>
      <c r="CMC323" s="61"/>
      <c r="CMD323" s="61"/>
      <c r="CME323" s="61"/>
      <c r="CMF323" s="61"/>
      <c r="CMG323" s="61"/>
      <c r="CMH323" s="61"/>
      <c r="CMI323" s="61"/>
      <c r="CMJ323" s="61"/>
      <c r="CMK323" s="61"/>
      <c r="CML323" s="61"/>
      <c r="CMM323" s="61"/>
      <c r="CMN323" s="61"/>
      <c r="CMO323" s="61"/>
      <c r="CMP323" s="61"/>
      <c r="CMQ323" s="61"/>
      <c r="CMR323" s="61"/>
      <c r="CMS323" s="61"/>
      <c r="CMT323" s="61"/>
      <c r="CMU323" s="61"/>
      <c r="CMV323" s="61"/>
      <c r="CMW323" s="61"/>
      <c r="CMX323" s="61"/>
      <c r="CMY323" s="61"/>
      <c r="CMZ323" s="61"/>
      <c r="CNA323" s="61"/>
      <c r="CNB323" s="61"/>
      <c r="CNC323" s="61"/>
      <c r="CND323" s="61"/>
      <c r="CNE323" s="61"/>
      <c r="CNF323" s="61"/>
      <c r="CNG323" s="61"/>
      <c r="CNH323" s="61"/>
      <c r="CNI323" s="61"/>
      <c r="CNJ323" s="61"/>
      <c r="CNK323" s="61"/>
      <c r="CNL323" s="61"/>
      <c r="CNM323" s="61"/>
      <c r="CNN323" s="61"/>
      <c r="CNO323" s="61"/>
      <c r="CNP323" s="61"/>
      <c r="CNQ323" s="61"/>
      <c r="CNR323" s="61"/>
      <c r="CNS323" s="61"/>
      <c r="CNT323" s="61"/>
      <c r="CNU323" s="61"/>
      <c r="CNV323" s="61"/>
      <c r="CNW323" s="61"/>
      <c r="CNX323" s="61"/>
      <c r="CNY323" s="61"/>
      <c r="CNZ323" s="61"/>
      <c r="COA323" s="61"/>
      <c r="COB323" s="61"/>
      <c r="COC323" s="61"/>
      <c r="COD323" s="61"/>
      <c r="COE323" s="61"/>
      <c r="COF323" s="61"/>
      <c r="COG323" s="61"/>
      <c r="COH323" s="61"/>
      <c r="COI323" s="61"/>
      <c r="COJ323" s="61"/>
      <c r="COK323" s="61"/>
      <c r="COL323" s="61"/>
      <c r="COM323" s="61"/>
      <c r="CON323" s="61"/>
      <c r="COO323" s="61"/>
      <c r="COP323" s="61"/>
      <c r="COQ323" s="61"/>
      <c r="COR323" s="61"/>
      <c r="COS323" s="61"/>
      <c r="COT323" s="61"/>
      <c r="COU323" s="61"/>
      <c r="COV323" s="61"/>
      <c r="COW323" s="61"/>
      <c r="COX323" s="61"/>
      <c r="COY323" s="61"/>
      <c r="COZ323" s="61"/>
      <c r="CPA323" s="61"/>
      <c r="CPB323" s="61"/>
      <c r="CPC323" s="61"/>
      <c r="CPD323" s="61"/>
      <c r="CPE323" s="61"/>
      <c r="CPF323" s="61"/>
      <c r="CPG323" s="61"/>
      <c r="CPH323" s="61"/>
      <c r="CPI323" s="61"/>
      <c r="CPJ323" s="61"/>
      <c r="CPK323" s="61"/>
      <c r="CPL323" s="61"/>
      <c r="CPM323" s="61"/>
      <c r="CPN323" s="61"/>
      <c r="CPO323" s="61"/>
      <c r="CPP323" s="61"/>
      <c r="CPQ323" s="61"/>
      <c r="CPR323" s="61"/>
      <c r="CPS323" s="61"/>
      <c r="CPT323" s="61"/>
      <c r="CPU323" s="61"/>
      <c r="CPV323" s="61"/>
      <c r="CPW323" s="61"/>
      <c r="CPX323" s="61"/>
      <c r="CPY323" s="61"/>
      <c r="CPZ323" s="61"/>
      <c r="CQA323" s="61"/>
      <c r="CQB323" s="61"/>
      <c r="CQC323" s="61"/>
      <c r="CQD323" s="61"/>
      <c r="CQE323" s="61"/>
      <c r="CQF323" s="61"/>
      <c r="CQG323" s="61"/>
      <c r="CQH323" s="61"/>
      <c r="CQI323" s="61"/>
      <c r="CQJ323" s="61"/>
      <c r="CQK323" s="61"/>
      <c r="CQL323" s="61"/>
      <c r="CQM323" s="61"/>
      <c r="CQN323" s="61"/>
      <c r="CQO323" s="61"/>
      <c r="CQP323" s="61"/>
      <c r="CQQ323" s="61"/>
      <c r="CQR323" s="61"/>
      <c r="CQS323" s="61"/>
      <c r="CQT323" s="61"/>
      <c r="CQU323" s="61"/>
      <c r="CQV323" s="61"/>
      <c r="CQW323" s="61"/>
      <c r="CQX323" s="61"/>
      <c r="CQY323" s="61"/>
      <c r="CQZ323" s="61"/>
      <c r="CRA323" s="61"/>
      <c r="CRB323" s="61"/>
      <c r="CRC323" s="61"/>
      <c r="CRD323" s="61"/>
      <c r="CRE323" s="61"/>
      <c r="CRF323" s="61"/>
      <c r="CRG323" s="61"/>
      <c r="CRH323" s="61"/>
      <c r="CRI323" s="61"/>
      <c r="CRJ323" s="61"/>
      <c r="CRK323" s="61"/>
      <c r="CRL323" s="61"/>
      <c r="CRM323" s="61"/>
      <c r="CRN323" s="61"/>
      <c r="CRO323" s="61"/>
      <c r="CRP323" s="61"/>
      <c r="CRQ323" s="61"/>
      <c r="CRR323" s="61"/>
      <c r="CRS323" s="61"/>
      <c r="CRT323" s="61"/>
      <c r="CRU323" s="61"/>
      <c r="CRV323" s="61"/>
      <c r="CRW323" s="61"/>
      <c r="CRX323" s="61"/>
      <c r="CRY323" s="61"/>
      <c r="CRZ323" s="61"/>
      <c r="CSA323" s="61"/>
      <c r="CSB323" s="61"/>
      <c r="CSC323" s="61"/>
      <c r="CSD323" s="61"/>
      <c r="CSE323" s="61"/>
      <c r="CSF323" s="61"/>
      <c r="CSG323" s="61"/>
      <c r="CSH323" s="61"/>
      <c r="CSI323" s="61"/>
      <c r="CSJ323" s="61"/>
      <c r="CSK323" s="61"/>
      <c r="CSL323" s="61"/>
      <c r="CSM323" s="61"/>
      <c r="CSN323" s="61"/>
      <c r="CSO323" s="61"/>
      <c r="CSP323" s="61"/>
      <c r="CSQ323" s="61"/>
      <c r="CSR323" s="61"/>
      <c r="CSS323" s="61"/>
      <c r="CST323" s="61"/>
      <c r="CSU323" s="61"/>
      <c r="CSV323" s="61"/>
      <c r="CSW323" s="61"/>
      <c r="CSX323" s="61"/>
      <c r="CSY323" s="61"/>
      <c r="CSZ323" s="61"/>
      <c r="CTA323" s="61"/>
      <c r="CTB323" s="61"/>
      <c r="CTC323" s="61"/>
      <c r="CTD323" s="61"/>
      <c r="CTE323" s="61"/>
      <c r="CTF323" s="61"/>
      <c r="CTG323" s="61"/>
      <c r="CTH323" s="61"/>
      <c r="CTI323" s="61"/>
      <c r="CTJ323" s="61"/>
      <c r="CTK323" s="61"/>
      <c r="CTL323" s="61"/>
      <c r="CTM323" s="61"/>
      <c r="CTN323" s="61"/>
      <c r="CTO323" s="61"/>
      <c r="CTP323" s="61"/>
      <c r="CTQ323" s="61"/>
      <c r="CTR323" s="61"/>
      <c r="CTS323" s="61"/>
      <c r="CTT323" s="61"/>
      <c r="CTU323" s="61"/>
      <c r="CTV323" s="61"/>
      <c r="CTW323" s="61"/>
      <c r="CTX323" s="61"/>
      <c r="CTY323" s="61"/>
      <c r="CTZ323" s="61"/>
      <c r="CUA323" s="61"/>
      <c r="CUB323" s="61"/>
      <c r="CUC323" s="61"/>
      <c r="CUD323" s="61"/>
      <c r="CUE323" s="61"/>
      <c r="CUF323" s="61"/>
      <c r="CUG323" s="61"/>
      <c r="CUH323" s="61"/>
      <c r="CUI323" s="61"/>
      <c r="CUJ323" s="61"/>
      <c r="CUK323" s="61"/>
      <c r="CUL323" s="61"/>
      <c r="CUM323" s="61"/>
      <c r="CUN323" s="61"/>
      <c r="CUO323" s="61"/>
      <c r="CUP323" s="61"/>
      <c r="CUQ323" s="61"/>
      <c r="CUR323" s="61"/>
      <c r="CUS323" s="61"/>
      <c r="CUT323" s="61"/>
      <c r="CUU323" s="61"/>
      <c r="CUV323" s="61"/>
      <c r="CUW323" s="61"/>
      <c r="CUX323" s="61"/>
      <c r="CUY323" s="61"/>
      <c r="CUZ323" s="61"/>
      <c r="CVA323" s="61"/>
      <c r="CVB323" s="61"/>
      <c r="CVC323" s="61"/>
      <c r="CVD323" s="61"/>
      <c r="CVE323" s="61"/>
      <c r="CVF323" s="61"/>
      <c r="CVG323" s="61"/>
      <c r="CVH323" s="61"/>
      <c r="CVI323" s="61"/>
      <c r="CVJ323" s="61"/>
      <c r="CVK323" s="61"/>
      <c r="CVL323" s="61"/>
      <c r="CVM323" s="61"/>
      <c r="CVN323" s="61"/>
      <c r="CVO323" s="61"/>
      <c r="CVP323" s="61"/>
      <c r="CVQ323" s="61"/>
      <c r="CVR323" s="61"/>
      <c r="CVS323" s="61"/>
      <c r="CVT323" s="61"/>
      <c r="CVU323" s="61"/>
      <c r="CVV323" s="61"/>
      <c r="CVW323" s="61"/>
      <c r="CVX323" s="61"/>
      <c r="CVY323" s="61"/>
      <c r="CVZ323" s="61"/>
      <c r="CWA323" s="61"/>
      <c r="CWB323" s="61"/>
      <c r="CWC323" s="61"/>
      <c r="CWD323" s="61"/>
      <c r="CWE323" s="61"/>
      <c r="CWF323" s="61"/>
      <c r="CWG323" s="61"/>
      <c r="CWH323" s="61"/>
      <c r="CWI323" s="61"/>
      <c r="CWJ323" s="61"/>
      <c r="CWK323" s="61"/>
      <c r="CWL323" s="61"/>
      <c r="CWM323" s="61"/>
      <c r="CWN323" s="61"/>
      <c r="CWO323" s="61"/>
      <c r="CWP323" s="61"/>
      <c r="CWQ323" s="61"/>
      <c r="CWR323" s="61"/>
      <c r="CWS323" s="61"/>
      <c r="CWT323" s="61"/>
      <c r="CWU323" s="61"/>
      <c r="CWV323" s="61"/>
      <c r="CWW323" s="61"/>
      <c r="CWX323" s="61"/>
      <c r="CWY323" s="61"/>
      <c r="CWZ323" s="61"/>
      <c r="CXA323" s="61"/>
      <c r="CXB323" s="61"/>
      <c r="CXC323" s="61"/>
      <c r="CXD323" s="61"/>
      <c r="CXE323" s="61"/>
      <c r="CXF323" s="61"/>
      <c r="CXG323" s="61"/>
      <c r="CXH323" s="61"/>
      <c r="CXI323" s="61"/>
      <c r="CXJ323" s="61"/>
      <c r="CXK323" s="61"/>
      <c r="CXL323" s="61"/>
      <c r="CXM323" s="61"/>
      <c r="CXN323" s="61"/>
      <c r="CXO323" s="61"/>
      <c r="CXP323" s="61"/>
      <c r="CXQ323" s="61"/>
      <c r="CXR323" s="61"/>
      <c r="CXS323" s="61"/>
      <c r="CXT323" s="61"/>
      <c r="CXU323" s="61"/>
      <c r="CXV323" s="61"/>
      <c r="CXW323" s="61"/>
      <c r="CXX323" s="61"/>
      <c r="CXY323" s="61"/>
      <c r="CXZ323" s="61"/>
      <c r="CYA323" s="61"/>
      <c r="CYB323" s="61"/>
      <c r="CYC323" s="61"/>
      <c r="CYD323" s="61"/>
      <c r="CYE323" s="61"/>
      <c r="CYF323" s="61"/>
      <c r="CYG323" s="61"/>
      <c r="CYH323" s="61"/>
      <c r="CYI323" s="61"/>
      <c r="CYJ323" s="61"/>
      <c r="CYK323" s="61"/>
      <c r="CYL323" s="61"/>
      <c r="CYM323" s="61"/>
      <c r="CYN323" s="61"/>
      <c r="CYO323" s="61"/>
      <c r="CYP323" s="61"/>
      <c r="CYQ323" s="61"/>
      <c r="CYR323" s="61"/>
      <c r="CYS323" s="61"/>
      <c r="CYT323" s="61"/>
      <c r="CYU323" s="61"/>
      <c r="CYV323" s="61"/>
      <c r="CYW323" s="61"/>
      <c r="CYX323" s="61"/>
      <c r="CYY323" s="61"/>
      <c r="CYZ323" s="61"/>
      <c r="CZA323" s="61"/>
      <c r="CZB323" s="61"/>
      <c r="CZC323" s="61"/>
      <c r="CZD323" s="61"/>
      <c r="CZE323" s="61"/>
      <c r="CZF323" s="61"/>
      <c r="CZG323" s="61"/>
      <c r="CZH323" s="61"/>
      <c r="CZI323" s="61"/>
      <c r="CZJ323" s="61"/>
      <c r="CZK323" s="61"/>
      <c r="CZL323" s="61"/>
      <c r="CZM323" s="61"/>
      <c r="CZN323" s="61"/>
      <c r="CZO323" s="61"/>
      <c r="CZP323" s="61"/>
      <c r="CZQ323" s="61"/>
      <c r="CZR323" s="61"/>
      <c r="CZS323" s="61"/>
      <c r="CZT323" s="61"/>
      <c r="CZU323" s="61"/>
      <c r="CZV323" s="61"/>
      <c r="CZW323" s="61"/>
      <c r="CZX323" s="61"/>
      <c r="CZY323" s="61"/>
      <c r="CZZ323" s="61"/>
      <c r="DAA323" s="61"/>
      <c r="DAB323" s="61"/>
      <c r="DAC323" s="61"/>
      <c r="DAD323" s="61"/>
      <c r="DAE323" s="61"/>
      <c r="DAF323" s="61"/>
      <c r="DAG323" s="61"/>
      <c r="DAH323" s="61"/>
      <c r="DAI323" s="61"/>
      <c r="DAJ323" s="61"/>
      <c r="DAK323" s="61"/>
      <c r="DAL323" s="61"/>
      <c r="DAM323" s="61"/>
      <c r="DAN323" s="61"/>
      <c r="DAO323" s="61"/>
      <c r="DAP323" s="61"/>
      <c r="DAQ323" s="61"/>
      <c r="DAR323" s="61"/>
      <c r="DAS323" s="61"/>
      <c r="DAT323" s="61"/>
      <c r="DAU323" s="61"/>
      <c r="DAV323" s="61"/>
      <c r="DAW323" s="61"/>
      <c r="DAX323" s="61"/>
      <c r="DAY323" s="61"/>
      <c r="DAZ323" s="61"/>
      <c r="DBA323" s="61"/>
      <c r="DBB323" s="61"/>
      <c r="DBC323" s="61"/>
      <c r="DBD323" s="61"/>
      <c r="DBE323" s="61"/>
      <c r="DBF323" s="61"/>
      <c r="DBG323" s="61"/>
      <c r="DBH323" s="61"/>
      <c r="DBI323" s="61"/>
      <c r="DBJ323" s="61"/>
      <c r="DBK323" s="61"/>
      <c r="DBL323" s="61"/>
      <c r="DBM323" s="61"/>
      <c r="DBN323" s="61"/>
      <c r="DBO323" s="61"/>
      <c r="DBP323" s="61"/>
      <c r="DBQ323" s="61"/>
      <c r="DBR323" s="61"/>
      <c r="DBS323" s="61"/>
      <c r="DBT323" s="61"/>
      <c r="DBU323" s="61"/>
      <c r="DBV323" s="61"/>
      <c r="DBW323" s="61"/>
      <c r="DBX323" s="61"/>
      <c r="DBY323" s="61"/>
      <c r="DBZ323" s="61"/>
      <c r="DCA323" s="61"/>
      <c r="DCB323" s="61"/>
      <c r="DCC323" s="61"/>
      <c r="DCD323" s="61"/>
      <c r="DCE323" s="61"/>
      <c r="DCF323" s="61"/>
      <c r="DCG323" s="61"/>
      <c r="DCH323" s="61"/>
      <c r="DCI323" s="61"/>
      <c r="DCJ323" s="61"/>
      <c r="DCK323" s="61"/>
      <c r="DCL323" s="61"/>
      <c r="DCM323" s="61"/>
      <c r="DCN323" s="61"/>
      <c r="DCO323" s="61"/>
      <c r="DCP323" s="61"/>
      <c r="DCQ323" s="61"/>
      <c r="DCR323" s="61"/>
      <c r="DCS323" s="61"/>
      <c r="DCT323" s="61"/>
      <c r="DCU323" s="61"/>
      <c r="DCV323" s="61"/>
      <c r="DCW323" s="61"/>
      <c r="DCX323" s="61"/>
      <c r="DCY323" s="61"/>
      <c r="DCZ323" s="61"/>
      <c r="DDA323" s="61"/>
      <c r="DDB323" s="61"/>
      <c r="DDC323" s="61"/>
      <c r="DDD323" s="61"/>
      <c r="DDE323" s="61"/>
      <c r="DDF323" s="61"/>
      <c r="DDG323" s="61"/>
      <c r="DDH323" s="61"/>
      <c r="DDI323" s="61"/>
      <c r="DDJ323" s="61"/>
      <c r="DDK323" s="61"/>
      <c r="DDL323" s="61"/>
      <c r="DDM323" s="61"/>
      <c r="DDN323" s="61"/>
      <c r="DDO323" s="61"/>
      <c r="DDP323" s="61"/>
      <c r="DDQ323" s="61"/>
      <c r="DDR323" s="61"/>
      <c r="DDS323" s="61"/>
      <c r="DDT323" s="61"/>
      <c r="DDU323" s="61"/>
      <c r="DDV323" s="61"/>
      <c r="DDW323" s="61"/>
      <c r="DDX323" s="61"/>
      <c r="DDY323" s="61"/>
      <c r="DDZ323" s="61"/>
      <c r="DEA323" s="61"/>
      <c r="DEB323" s="61"/>
      <c r="DEC323" s="61"/>
      <c r="DED323" s="61"/>
      <c r="DEE323" s="61"/>
      <c r="DEF323" s="61"/>
      <c r="DEG323" s="61"/>
      <c r="DEH323" s="61"/>
      <c r="DEI323" s="61"/>
      <c r="DEJ323" s="61"/>
      <c r="DEK323" s="61"/>
      <c r="DEL323" s="61"/>
      <c r="DEM323" s="61"/>
      <c r="DEN323" s="61"/>
      <c r="DEO323" s="61"/>
      <c r="DEP323" s="61"/>
      <c r="DEQ323" s="61"/>
      <c r="DER323" s="61"/>
      <c r="DES323" s="61"/>
      <c r="DET323" s="61"/>
      <c r="DEU323" s="61"/>
      <c r="DEV323" s="61"/>
      <c r="DEW323" s="61"/>
      <c r="DEX323" s="61"/>
      <c r="DEY323" s="61"/>
      <c r="DEZ323" s="61"/>
      <c r="DFA323" s="61"/>
      <c r="DFB323" s="61"/>
      <c r="DFC323" s="61"/>
      <c r="DFD323" s="61"/>
      <c r="DFE323" s="61"/>
      <c r="DFF323" s="61"/>
      <c r="DFG323" s="61"/>
      <c r="DFH323" s="61"/>
      <c r="DFI323" s="61"/>
      <c r="DFJ323" s="61"/>
      <c r="DFK323" s="61"/>
      <c r="DFL323" s="61"/>
      <c r="DFM323" s="61"/>
      <c r="DFN323" s="61"/>
      <c r="DFO323" s="61"/>
      <c r="DFP323" s="61"/>
      <c r="DFQ323" s="61"/>
      <c r="DFR323" s="61"/>
      <c r="DFS323" s="61"/>
      <c r="DFT323" s="61"/>
      <c r="DFU323" s="61"/>
      <c r="DFV323" s="61"/>
      <c r="DFW323" s="61"/>
      <c r="DFX323" s="61"/>
      <c r="DFY323" s="61"/>
      <c r="DFZ323" s="61"/>
      <c r="DGA323" s="61"/>
      <c r="DGB323" s="61"/>
      <c r="DGC323" s="61"/>
      <c r="DGD323" s="61"/>
      <c r="DGE323" s="61"/>
      <c r="DGF323" s="61"/>
      <c r="DGG323" s="61"/>
      <c r="DGH323" s="61"/>
      <c r="DGI323" s="61"/>
      <c r="DGJ323" s="61"/>
      <c r="DGK323" s="61"/>
      <c r="DGL323" s="61"/>
      <c r="DGM323" s="61"/>
      <c r="DGN323" s="61"/>
      <c r="DGO323" s="61"/>
      <c r="DGP323" s="61"/>
      <c r="DGQ323" s="61"/>
      <c r="DGR323" s="61"/>
      <c r="DGS323" s="61"/>
      <c r="DGT323" s="61"/>
      <c r="DGU323" s="61"/>
      <c r="DGV323" s="61"/>
      <c r="DGW323" s="61"/>
      <c r="DGX323" s="61"/>
      <c r="DGY323" s="61"/>
      <c r="DGZ323" s="61"/>
      <c r="DHA323" s="61"/>
      <c r="DHB323" s="61"/>
      <c r="DHC323" s="61"/>
      <c r="DHD323" s="61"/>
      <c r="DHE323" s="61"/>
      <c r="DHF323" s="61"/>
      <c r="DHG323" s="61"/>
      <c r="DHH323" s="61"/>
      <c r="DHI323" s="61"/>
      <c r="DHJ323" s="61"/>
      <c r="DHK323" s="61"/>
      <c r="DHL323" s="61"/>
      <c r="DHM323" s="61"/>
      <c r="DHN323" s="61"/>
      <c r="DHO323" s="61"/>
      <c r="DHP323" s="61"/>
      <c r="DHQ323" s="61"/>
      <c r="DHR323" s="61"/>
      <c r="DHS323" s="61"/>
      <c r="DHT323" s="61"/>
      <c r="DHU323" s="61"/>
      <c r="DHV323" s="61"/>
      <c r="DHW323" s="61"/>
      <c r="DHX323" s="61"/>
      <c r="DHY323" s="61"/>
      <c r="DHZ323" s="61"/>
      <c r="DIA323" s="61"/>
      <c r="DIB323" s="61"/>
      <c r="DIC323" s="61"/>
      <c r="DID323" s="61"/>
      <c r="DIE323" s="61"/>
      <c r="DIF323" s="61"/>
      <c r="DIG323" s="61"/>
      <c r="DIH323" s="61"/>
      <c r="DII323" s="61"/>
      <c r="DIJ323" s="61"/>
      <c r="DIK323" s="61"/>
      <c r="DIL323" s="61"/>
      <c r="DIM323" s="61"/>
      <c r="DIN323" s="61"/>
      <c r="DIO323" s="61"/>
      <c r="DIP323" s="61"/>
      <c r="DIQ323" s="61"/>
      <c r="DIR323" s="61"/>
      <c r="DIS323" s="61"/>
      <c r="DIT323" s="61"/>
      <c r="DIU323" s="61"/>
      <c r="DIV323" s="61"/>
      <c r="DIW323" s="61"/>
      <c r="DIX323" s="61"/>
      <c r="DIY323" s="61"/>
      <c r="DIZ323" s="61"/>
      <c r="DJA323" s="61"/>
      <c r="DJB323" s="61"/>
      <c r="DJC323" s="61"/>
      <c r="DJD323" s="61"/>
      <c r="DJE323" s="61"/>
      <c r="DJF323" s="61"/>
      <c r="DJG323" s="61"/>
      <c r="DJH323" s="61"/>
      <c r="DJI323" s="61"/>
      <c r="DJJ323" s="61"/>
      <c r="DJK323" s="61"/>
      <c r="DJL323" s="61"/>
      <c r="DJM323" s="61"/>
      <c r="DJN323" s="61"/>
      <c r="DJO323" s="61"/>
      <c r="DJP323" s="61"/>
      <c r="DJQ323" s="61"/>
      <c r="DJR323" s="61"/>
      <c r="DJS323" s="61"/>
      <c r="DJT323" s="61"/>
      <c r="DJU323" s="61"/>
      <c r="DJV323" s="61"/>
      <c r="DJW323" s="61"/>
      <c r="DJX323" s="61"/>
      <c r="DJY323" s="61"/>
      <c r="DJZ323" s="61"/>
      <c r="DKA323" s="61"/>
      <c r="DKB323" s="61"/>
      <c r="DKC323" s="61"/>
      <c r="DKD323" s="61"/>
      <c r="DKE323" s="61"/>
      <c r="DKF323" s="61"/>
      <c r="DKG323" s="61"/>
      <c r="DKH323" s="61"/>
      <c r="DKI323" s="61"/>
      <c r="DKJ323" s="61"/>
      <c r="DKK323" s="61"/>
      <c r="DKL323" s="61"/>
      <c r="DKM323" s="61"/>
      <c r="DKN323" s="61"/>
      <c r="DKO323" s="61"/>
      <c r="DKP323" s="61"/>
      <c r="DKQ323" s="61"/>
      <c r="DKR323" s="61"/>
      <c r="DKS323" s="61"/>
      <c r="DKT323" s="61"/>
      <c r="DKU323" s="61"/>
      <c r="DKV323" s="61"/>
      <c r="DKW323" s="61"/>
      <c r="DKX323" s="61"/>
      <c r="DKY323" s="61"/>
      <c r="DKZ323" s="61"/>
      <c r="DLA323" s="61"/>
      <c r="DLB323" s="61"/>
      <c r="DLC323" s="61"/>
      <c r="DLD323" s="61"/>
      <c r="DLE323" s="61"/>
      <c r="DLF323" s="61"/>
      <c r="DLG323" s="61"/>
      <c r="DLH323" s="61"/>
      <c r="DLI323" s="61"/>
      <c r="DLJ323" s="61"/>
      <c r="DLK323" s="61"/>
      <c r="DLL323" s="61"/>
      <c r="DLM323" s="61"/>
      <c r="DLN323" s="61"/>
      <c r="DLO323" s="61"/>
      <c r="DLP323" s="61"/>
      <c r="DLQ323" s="61"/>
      <c r="DLR323" s="61"/>
      <c r="DLS323" s="61"/>
      <c r="DLT323" s="61"/>
      <c r="DLU323" s="61"/>
      <c r="DLV323" s="61"/>
      <c r="DLW323" s="61"/>
      <c r="DLX323" s="61"/>
      <c r="DLY323" s="61"/>
      <c r="DLZ323" s="61"/>
      <c r="DMA323" s="61"/>
      <c r="DMB323" s="61"/>
      <c r="DMC323" s="61"/>
      <c r="DMD323" s="61"/>
      <c r="DME323" s="61"/>
      <c r="DMF323" s="61"/>
      <c r="DMG323" s="61"/>
      <c r="DMH323" s="61"/>
      <c r="DMI323" s="61"/>
      <c r="DMJ323" s="61"/>
      <c r="DMK323" s="61"/>
      <c r="DML323" s="61"/>
      <c r="DMM323" s="61"/>
      <c r="DMN323" s="61"/>
      <c r="DMO323" s="61"/>
      <c r="DMP323" s="61"/>
      <c r="DMQ323" s="61"/>
      <c r="DMR323" s="61"/>
      <c r="DMS323" s="61"/>
      <c r="DMT323" s="61"/>
      <c r="DMU323" s="61"/>
      <c r="DMV323" s="61"/>
      <c r="DMW323" s="61"/>
      <c r="DMX323" s="61"/>
      <c r="DMY323" s="61"/>
      <c r="DMZ323" s="61"/>
      <c r="DNA323" s="61"/>
      <c r="DNB323" s="61"/>
      <c r="DNC323" s="61"/>
      <c r="DND323" s="61"/>
      <c r="DNE323" s="61"/>
      <c r="DNF323" s="61"/>
      <c r="DNG323" s="61"/>
      <c r="DNH323" s="61"/>
      <c r="DNI323" s="61"/>
      <c r="DNJ323" s="61"/>
      <c r="DNK323" s="61"/>
      <c r="DNL323" s="61"/>
      <c r="DNM323" s="61"/>
      <c r="DNN323" s="61"/>
      <c r="DNO323" s="61"/>
      <c r="DNP323" s="61"/>
      <c r="DNQ323" s="61"/>
      <c r="DNR323" s="61"/>
      <c r="DNS323" s="61"/>
      <c r="DNT323" s="61"/>
      <c r="DNU323" s="61"/>
      <c r="DNV323" s="61"/>
      <c r="DNW323" s="61"/>
      <c r="DNX323" s="61"/>
      <c r="DNY323" s="61"/>
      <c r="DNZ323" s="61"/>
      <c r="DOA323" s="61"/>
      <c r="DOB323" s="61"/>
      <c r="DOC323" s="61"/>
      <c r="DOD323" s="61"/>
      <c r="DOE323" s="61"/>
      <c r="DOF323" s="61"/>
      <c r="DOG323" s="61"/>
      <c r="DOH323" s="61"/>
      <c r="DOI323" s="61"/>
      <c r="DOJ323" s="61"/>
      <c r="DOK323" s="61"/>
      <c r="DOL323" s="61"/>
      <c r="DOM323" s="61"/>
      <c r="DON323" s="61"/>
      <c r="DOO323" s="61"/>
      <c r="DOP323" s="61"/>
      <c r="DOQ323" s="61"/>
      <c r="DOR323" s="61"/>
      <c r="DOS323" s="61"/>
      <c r="DOT323" s="61"/>
      <c r="DOU323" s="61"/>
      <c r="DOV323" s="61"/>
      <c r="DOW323" s="61"/>
      <c r="DOX323" s="61"/>
      <c r="DOY323" s="61"/>
      <c r="DOZ323" s="61"/>
      <c r="DPA323" s="61"/>
      <c r="DPB323" s="61"/>
      <c r="DPC323" s="61"/>
      <c r="DPD323" s="61"/>
      <c r="DPE323" s="61"/>
      <c r="DPF323" s="61"/>
      <c r="DPG323" s="61"/>
      <c r="DPH323" s="61"/>
      <c r="DPI323" s="61"/>
      <c r="DPJ323" s="61"/>
      <c r="DPK323" s="61"/>
      <c r="DPL323" s="61"/>
      <c r="DPM323" s="61"/>
      <c r="DPN323" s="61"/>
      <c r="DPO323" s="61"/>
      <c r="DPP323" s="61"/>
      <c r="DPQ323" s="61"/>
      <c r="DPR323" s="61"/>
      <c r="DPS323" s="61"/>
      <c r="DPT323" s="61"/>
      <c r="DPU323" s="61"/>
      <c r="DPV323" s="61"/>
      <c r="DPW323" s="61"/>
      <c r="DPX323" s="61"/>
      <c r="DPY323" s="61"/>
      <c r="DPZ323" s="61"/>
      <c r="DQA323" s="61"/>
      <c r="DQB323" s="61"/>
      <c r="DQC323" s="61"/>
      <c r="DQD323" s="61"/>
      <c r="DQE323" s="61"/>
      <c r="DQF323" s="61"/>
      <c r="DQG323" s="61"/>
      <c r="DQH323" s="61"/>
      <c r="DQI323" s="61"/>
      <c r="DQJ323" s="61"/>
      <c r="DQK323" s="61"/>
      <c r="DQL323" s="61"/>
      <c r="DQM323" s="61"/>
      <c r="DQN323" s="61"/>
      <c r="DQO323" s="61"/>
      <c r="DQP323" s="61"/>
      <c r="DQQ323" s="61"/>
      <c r="DQR323" s="61"/>
      <c r="DQS323" s="61"/>
      <c r="DQT323" s="61"/>
      <c r="DQU323" s="61"/>
      <c r="DQV323" s="61"/>
      <c r="DQW323" s="61"/>
      <c r="DQX323" s="61"/>
      <c r="DQY323" s="61"/>
      <c r="DQZ323" s="61"/>
      <c r="DRA323" s="61"/>
      <c r="DRB323" s="61"/>
      <c r="DRC323" s="61"/>
      <c r="DRD323" s="61"/>
      <c r="DRE323" s="61"/>
      <c r="DRF323" s="61"/>
      <c r="DRG323" s="61"/>
      <c r="DRH323" s="61"/>
      <c r="DRI323" s="61"/>
      <c r="DRJ323" s="61"/>
      <c r="DRK323" s="61"/>
      <c r="DRL323" s="61"/>
      <c r="DRM323" s="61"/>
      <c r="DRN323" s="61"/>
      <c r="DRO323" s="61"/>
      <c r="DRP323" s="61"/>
      <c r="DRQ323" s="61"/>
      <c r="DRR323" s="61"/>
      <c r="DRS323" s="61"/>
      <c r="DRT323" s="61"/>
      <c r="DRU323" s="61"/>
      <c r="DRV323" s="61"/>
      <c r="DRW323" s="61"/>
      <c r="DRX323" s="61"/>
      <c r="DRY323" s="61"/>
      <c r="DRZ323" s="61"/>
      <c r="DSA323" s="61"/>
      <c r="DSB323" s="61"/>
      <c r="DSC323" s="61"/>
      <c r="DSD323" s="61"/>
      <c r="DSE323" s="61"/>
      <c r="DSF323" s="61"/>
      <c r="DSG323" s="61"/>
      <c r="DSH323" s="61"/>
      <c r="DSI323" s="61"/>
      <c r="DSJ323" s="61"/>
      <c r="DSK323" s="61"/>
      <c r="DSL323" s="61"/>
      <c r="DSM323" s="61"/>
      <c r="DSN323" s="61"/>
      <c r="DSO323" s="61"/>
      <c r="DSP323" s="61"/>
      <c r="DSQ323" s="61"/>
      <c r="DSR323" s="61"/>
      <c r="DSS323" s="61"/>
      <c r="DST323" s="61"/>
      <c r="DSU323" s="61"/>
      <c r="DSV323" s="61"/>
      <c r="DSW323" s="61"/>
      <c r="DSX323" s="61"/>
      <c r="DSY323" s="61"/>
      <c r="DSZ323" s="61"/>
      <c r="DTA323" s="61"/>
      <c r="DTB323" s="61"/>
      <c r="DTC323" s="61"/>
      <c r="DTD323" s="61"/>
      <c r="DTE323" s="61"/>
      <c r="DTF323" s="61"/>
      <c r="DTG323" s="61"/>
      <c r="DTH323" s="61"/>
      <c r="DTI323" s="61"/>
      <c r="DTJ323" s="61"/>
      <c r="DTK323" s="61"/>
      <c r="DTL323" s="61"/>
      <c r="DTM323" s="61"/>
      <c r="DTN323" s="61"/>
      <c r="DTO323" s="61"/>
      <c r="DTP323" s="61"/>
      <c r="DTQ323" s="61"/>
      <c r="DTR323" s="61"/>
      <c r="DTS323" s="61"/>
      <c r="DTT323" s="61"/>
      <c r="DTU323" s="61"/>
      <c r="DTV323" s="61"/>
      <c r="DTW323" s="61"/>
      <c r="DTX323" s="61"/>
      <c r="DTY323" s="61"/>
      <c r="DTZ323" s="61"/>
      <c r="DUA323" s="61"/>
      <c r="DUB323" s="61"/>
      <c r="DUC323" s="61"/>
      <c r="DUD323" s="61"/>
      <c r="DUE323" s="61"/>
      <c r="DUF323" s="61"/>
      <c r="DUG323" s="61"/>
      <c r="DUH323" s="61"/>
      <c r="DUI323" s="61"/>
      <c r="DUJ323" s="61"/>
      <c r="DUK323" s="61"/>
      <c r="DUL323" s="61"/>
      <c r="DUM323" s="61"/>
      <c r="DUN323" s="61"/>
      <c r="DUO323" s="61"/>
      <c r="DUP323" s="61"/>
      <c r="DUQ323" s="61"/>
      <c r="DUR323" s="61"/>
      <c r="DUS323" s="61"/>
      <c r="DUT323" s="61"/>
      <c r="DUU323" s="61"/>
      <c r="DUV323" s="61"/>
      <c r="DUW323" s="61"/>
      <c r="DUX323" s="61"/>
      <c r="DUY323" s="61"/>
      <c r="DUZ323" s="61"/>
      <c r="DVA323" s="61"/>
      <c r="DVB323" s="61"/>
      <c r="DVC323" s="61"/>
      <c r="DVD323" s="61"/>
      <c r="DVE323" s="61"/>
      <c r="DVF323" s="61"/>
      <c r="DVG323" s="61"/>
      <c r="DVH323" s="61"/>
      <c r="DVI323" s="61"/>
      <c r="DVJ323" s="61"/>
      <c r="DVK323" s="61"/>
      <c r="DVL323" s="61"/>
      <c r="DVM323" s="61"/>
      <c r="DVN323" s="61"/>
      <c r="DVO323" s="61"/>
      <c r="DVP323" s="61"/>
      <c r="DVQ323" s="61"/>
      <c r="DVR323" s="61"/>
      <c r="DVS323" s="61"/>
      <c r="DVT323" s="61"/>
      <c r="DVU323" s="61"/>
      <c r="DVV323" s="61"/>
      <c r="DVW323" s="61"/>
      <c r="DVX323" s="61"/>
      <c r="DVY323" s="61"/>
      <c r="DVZ323" s="61"/>
      <c r="DWA323" s="61"/>
      <c r="DWB323" s="61"/>
      <c r="DWC323" s="61"/>
      <c r="DWD323" s="61"/>
      <c r="DWE323" s="61"/>
      <c r="DWF323" s="61"/>
      <c r="DWG323" s="61"/>
      <c r="DWH323" s="61"/>
      <c r="DWI323" s="61"/>
      <c r="DWJ323" s="61"/>
      <c r="DWK323" s="61"/>
      <c r="DWL323" s="61"/>
      <c r="DWM323" s="61"/>
      <c r="DWN323" s="61"/>
      <c r="DWO323" s="61"/>
      <c r="DWP323" s="61"/>
      <c r="DWQ323" s="61"/>
      <c r="DWR323" s="61"/>
      <c r="DWS323" s="61"/>
      <c r="DWT323" s="61"/>
      <c r="DWU323" s="61"/>
      <c r="DWV323" s="61"/>
      <c r="DWW323" s="61"/>
      <c r="DWX323" s="61"/>
      <c r="DWY323" s="61"/>
      <c r="DWZ323" s="61"/>
      <c r="DXA323" s="61"/>
      <c r="DXB323" s="61"/>
      <c r="DXC323" s="61"/>
      <c r="DXD323" s="61"/>
      <c r="DXE323" s="61"/>
      <c r="DXF323" s="61"/>
      <c r="DXG323" s="61"/>
      <c r="DXH323" s="61"/>
      <c r="DXI323" s="61"/>
      <c r="DXJ323" s="61"/>
      <c r="DXK323" s="61"/>
      <c r="DXL323" s="61"/>
      <c r="DXM323" s="61"/>
      <c r="DXN323" s="61"/>
      <c r="DXO323" s="61"/>
      <c r="DXP323" s="61"/>
      <c r="DXQ323" s="61"/>
      <c r="DXR323" s="61"/>
      <c r="DXS323" s="61"/>
      <c r="DXT323" s="61"/>
      <c r="DXU323" s="61"/>
      <c r="DXV323" s="61"/>
      <c r="DXW323" s="61"/>
      <c r="DXX323" s="61"/>
      <c r="DXY323" s="61"/>
      <c r="DXZ323" s="61"/>
      <c r="DYA323" s="61"/>
      <c r="DYB323" s="61"/>
      <c r="DYC323" s="61"/>
      <c r="DYD323" s="61"/>
      <c r="DYE323" s="61"/>
      <c r="DYF323" s="61"/>
      <c r="DYG323" s="61"/>
      <c r="DYH323" s="61"/>
      <c r="DYI323" s="61"/>
      <c r="DYJ323" s="61"/>
      <c r="DYK323" s="61"/>
      <c r="DYL323" s="61"/>
      <c r="DYM323" s="61"/>
      <c r="DYN323" s="61"/>
      <c r="DYO323" s="61"/>
      <c r="DYP323" s="61"/>
      <c r="DYQ323" s="61"/>
      <c r="DYR323" s="61"/>
      <c r="DYS323" s="61"/>
      <c r="DYT323" s="61"/>
      <c r="DYU323" s="61"/>
      <c r="DYV323" s="61"/>
      <c r="DYW323" s="61"/>
      <c r="DYX323" s="61"/>
      <c r="DYY323" s="61"/>
      <c r="DYZ323" s="61"/>
      <c r="DZA323" s="61"/>
      <c r="DZB323" s="61"/>
      <c r="DZC323" s="61"/>
      <c r="DZD323" s="61"/>
      <c r="DZE323" s="61"/>
      <c r="DZF323" s="61"/>
      <c r="DZG323" s="61"/>
      <c r="DZH323" s="61"/>
      <c r="DZI323" s="61"/>
      <c r="DZJ323" s="61"/>
      <c r="DZK323" s="61"/>
      <c r="DZL323" s="61"/>
      <c r="DZM323" s="61"/>
      <c r="DZN323" s="61"/>
      <c r="DZO323" s="61"/>
      <c r="DZP323" s="61"/>
      <c r="DZQ323" s="61"/>
      <c r="DZR323" s="61"/>
      <c r="DZS323" s="61"/>
      <c r="DZT323" s="61"/>
      <c r="DZU323" s="61"/>
      <c r="DZV323" s="61"/>
      <c r="DZW323" s="61"/>
      <c r="DZX323" s="61"/>
      <c r="DZY323" s="61"/>
      <c r="DZZ323" s="61"/>
      <c r="EAA323" s="61"/>
      <c r="EAB323" s="61"/>
      <c r="EAC323" s="61"/>
      <c r="EAD323" s="61"/>
      <c r="EAE323" s="61"/>
      <c r="EAF323" s="61"/>
      <c r="EAG323" s="61"/>
      <c r="EAH323" s="61"/>
      <c r="EAI323" s="61"/>
      <c r="EAJ323" s="61"/>
      <c r="EAK323" s="61"/>
      <c r="EAL323" s="61"/>
      <c r="EAM323" s="61"/>
      <c r="EAN323" s="61"/>
      <c r="EAO323" s="61"/>
      <c r="EAP323" s="61"/>
      <c r="EAQ323" s="61"/>
      <c r="EAR323" s="61"/>
      <c r="EAS323" s="61"/>
      <c r="EAT323" s="61"/>
      <c r="EAU323" s="61"/>
      <c r="EAV323" s="61"/>
      <c r="EAW323" s="61"/>
      <c r="EAX323" s="61"/>
      <c r="EAY323" s="61"/>
      <c r="EAZ323" s="61"/>
      <c r="EBA323" s="61"/>
      <c r="EBB323" s="61"/>
      <c r="EBC323" s="61"/>
      <c r="EBD323" s="61"/>
      <c r="EBE323" s="61"/>
      <c r="EBF323" s="61"/>
      <c r="EBG323" s="61"/>
      <c r="EBH323" s="61"/>
      <c r="EBI323" s="61"/>
      <c r="EBJ323" s="61"/>
      <c r="EBK323" s="61"/>
      <c r="EBL323" s="61"/>
      <c r="EBM323" s="61"/>
      <c r="EBN323" s="61"/>
      <c r="EBO323" s="61"/>
      <c r="EBP323" s="61"/>
      <c r="EBQ323" s="61"/>
      <c r="EBR323" s="61"/>
      <c r="EBS323" s="61"/>
      <c r="EBT323" s="61"/>
      <c r="EBU323" s="61"/>
      <c r="EBV323" s="61"/>
      <c r="EBW323" s="61"/>
      <c r="EBX323" s="61"/>
      <c r="EBY323" s="61"/>
      <c r="EBZ323" s="61"/>
      <c r="ECA323" s="61"/>
      <c r="ECB323" s="61"/>
      <c r="ECC323" s="61"/>
      <c r="ECD323" s="61"/>
      <c r="ECE323" s="61"/>
      <c r="ECF323" s="61"/>
      <c r="ECG323" s="61"/>
      <c r="ECH323" s="61"/>
      <c r="ECI323" s="61"/>
      <c r="ECJ323" s="61"/>
      <c r="ECK323" s="61"/>
      <c r="ECL323" s="61"/>
      <c r="ECM323" s="61"/>
      <c r="ECN323" s="61"/>
      <c r="ECO323" s="61"/>
      <c r="ECP323" s="61"/>
      <c r="ECQ323" s="61"/>
      <c r="ECR323" s="61"/>
      <c r="ECS323" s="61"/>
      <c r="ECT323" s="61"/>
      <c r="ECU323" s="61"/>
      <c r="ECV323" s="61"/>
      <c r="ECW323" s="61"/>
      <c r="ECX323" s="61"/>
      <c r="ECY323" s="61"/>
      <c r="ECZ323" s="61"/>
      <c r="EDA323" s="61"/>
      <c r="EDB323" s="61"/>
      <c r="EDC323" s="61"/>
      <c r="EDD323" s="61"/>
      <c r="EDE323" s="61"/>
      <c r="EDF323" s="61"/>
      <c r="EDG323" s="61"/>
      <c r="EDH323" s="61"/>
      <c r="EDI323" s="61"/>
      <c r="EDJ323" s="61"/>
      <c r="EDK323" s="61"/>
      <c r="EDL323" s="61"/>
      <c r="EDM323" s="61"/>
      <c r="EDN323" s="61"/>
      <c r="EDO323" s="61"/>
      <c r="EDP323" s="61"/>
      <c r="EDQ323" s="61"/>
      <c r="EDR323" s="61"/>
      <c r="EDS323" s="61"/>
      <c r="EDT323" s="61"/>
      <c r="EDU323" s="61"/>
      <c r="EDV323" s="61"/>
      <c r="EDW323" s="61"/>
      <c r="EDX323" s="61"/>
      <c r="EDY323" s="61"/>
      <c r="EDZ323" s="61"/>
      <c r="EEA323" s="61"/>
      <c r="EEB323" s="61"/>
      <c r="EEC323" s="61"/>
      <c r="EED323" s="61"/>
      <c r="EEE323" s="61"/>
      <c r="EEF323" s="61"/>
      <c r="EEG323" s="61"/>
      <c r="EEH323" s="61"/>
      <c r="EEI323" s="61"/>
      <c r="EEJ323" s="61"/>
      <c r="EEK323" s="61"/>
      <c r="EEL323" s="61"/>
      <c r="EEM323" s="61"/>
      <c r="EEN323" s="61"/>
      <c r="EEO323" s="61"/>
      <c r="EEP323" s="61"/>
      <c r="EEQ323" s="61"/>
      <c r="EER323" s="61"/>
      <c r="EES323" s="61"/>
      <c r="EET323" s="61"/>
      <c r="EEU323" s="61"/>
      <c r="EEV323" s="61"/>
      <c r="EEW323" s="61"/>
      <c r="EEX323" s="61"/>
      <c r="EEY323" s="61"/>
      <c r="EEZ323" s="61"/>
      <c r="EFA323" s="61"/>
      <c r="EFB323" s="61"/>
      <c r="EFC323" s="61"/>
      <c r="EFD323" s="61"/>
      <c r="EFE323" s="61"/>
      <c r="EFF323" s="61"/>
      <c r="EFG323" s="61"/>
      <c r="EFH323" s="61"/>
      <c r="EFI323" s="61"/>
      <c r="EFJ323" s="61"/>
      <c r="EFK323" s="61"/>
      <c r="EFL323" s="61"/>
      <c r="EFM323" s="61"/>
      <c r="EFN323" s="61"/>
      <c r="EFO323" s="61"/>
      <c r="EFP323" s="61"/>
      <c r="EFQ323" s="61"/>
      <c r="EFR323" s="61"/>
      <c r="EFS323" s="61"/>
      <c r="EFT323" s="61"/>
      <c r="EFU323" s="61"/>
      <c r="EFV323" s="61"/>
      <c r="EFW323" s="61"/>
      <c r="EFX323" s="61"/>
      <c r="EFY323" s="61"/>
      <c r="EFZ323" s="61"/>
      <c r="EGA323" s="61"/>
      <c r="EGB323" s="61"/>
      <c r="EGC323" s="61"/>
      <c r="EGD323" s="61"/>
      <c r="EGE323" s="61"/>
      <c r="EGF323" s="61"/>
      <c r="EGG323" s="61"/>
      <c r="EGH323" s="61"/>
      <c r="EGI323" s="61"/>
      <c r="EGJ323" s="61"/>
      <c r="EGK323" s="61"/>
      <c r="EGL323" s="61"/>
      <c r="EGM323" s="61"/>
      <c r="EGN323" s="61"/>
      <c r="EGO323" s="61"/>
      <c r="EGP323" s="61"/>
      <c r="EGQ323" s="61"/>
      <c r="EGR323" s="61"/>
      <c r="EGS323" s="61"/>
      <c r="EGT323" s="61"/>
      <c r="EGU323" s="61"/>
      <c r="EGV323" s="61"/>
      <c r="EGW323" s="61"/>
      <c r="EGX323" s="61"/>
      <c r="EGY323" s="61"/>
      <c r="EGZ323" s="61"/>
      <c r="EHA323" s="61"/>
      <c r="EHB323" s="61"/>
      <c r="EHC323" s="61"/>
      <c r="EHD323" s="61"/>
      <c r="EHE323" s="61"/>
      <c r="EHF323" s="61"/>
      <c r="EHG323" s="61"/>
      <c r="EHH323" s="61"/>
      <c r="EHI323" s="61"/>
      <c r="EHJ323" s="61"/>
      <c r="EHK323" s="61"/>
      <c r="EHL323" s="61"/>
      <c r="EHM323" s="61"/>
      <c r="EHN323" s="61"/>
      <c r="EHO323" s="61"/>
      <c r="EHP323" s="61"/>
      <c r="EHQ323" s="61"/>
      <c r="EHR323" s="61"/>
      <c r="EHS323" s="61"/>
      <c r="EHT323" s="61"/>
      <c r="EHU323" s="61"/>
      <c r="EHV323" s="61"/>
      <c r="EHW323" s="61"/>
      <c r="EHX323" s="61"/>
      <c r="EHY323" s="61"/>
      <c r="EHZ323" s="61"/>
      <c r="EIA323" s="61"/>
      <c r="EIB323" s="61"/>
      <c r="EIC323" s="61"/>
      <c r="EID323" s="61"/>
      <c r="EIE323" s="61"/>
      <c r="EIF323" s="61"/>
      <c r="EIG323" s="61"/>
      <c r="EIH323" s="61"/>
      <c r="EII323" s="61"/>
      <c r="EIJ323" s="61"/>
      <c r="EIK323" s="61"/>
      <c r="EIL323" s="61"/>
      <c r="EIM323" s="61"/>
      <c r="EIN323" s="61"/>
      <c r="EIO323" s="61"/>
      <c r="EIP323" s="61"/>
      <c r="EIQ323" s="61"/>
      <c r="EIR323" s="61"/>
      <c r="EIS323" s="61"/>
      <c r="EIT323" s="61"/>
      <c r="EIU323" s="61"/>
      <c r="EIV323" s="61"/>
      <c r="EIW323" s="61"/>
      <c r="EIX323" s="61"/>
      <c r="EIY323" s="61"/>
      <c r="EIZ323" s="61"/>
      <c r="EJA323" s="61"/>
      <c r="EJB323" s="61"/>
      <c r="EJC323" s="61"/>
      <c r="EJD323" s="61"/>
      <c r="EJE323" s="61"/>
      <c r="EJF323" s="61"/>
      <c r="EJG323" s="61"/>
      <c r="EJH323" s="61"/>
      <c r="EJI323" s="61"/>
      <c r="EJJ323" s="61"/>
      <c r="EJK323" s="61"/>
      <c r="EJL323" s="61"/>
      <c r="EJM323" s="61"/>
      <c r="EJN323" s="61"/>
      <c r="EJO323" s="61"/>
      <c r="EJP323" s="61"/>
      <c r="EJQ323" s="61"/>
      <c r="EJR323" s="61"/>
      <c r="EJS323" s="61"/>
      <c r="EJT323" s="61"/>
      <c r="EJU323" s="61"/>
      <c r="EJV323" s="61"/>
      <c r="EJW323" s="61"/>
      <c r="EJX323" s="61"/>
      <c r="EJY323" s="61"/>
      <c r="EJZ323" s="61"/>
      <c r="EKA323" s="61"/>
      <c r="EKB323" s="61"/>
      <c r="EKC323" s="61"/>
      <c r="EKD323" s="61"/>
      <c r="EKE323" s="61"/>
      <c r="EKF323" s="61"/>
      <c r="EKG323" s="61"/>
      <c r="EKH323" s="61"/>
      <c r="EKI323" s="61"/>
      <c r="EKJ323" s="61"/>
      <c r="EKK323" s="61"/>
      <c r="EKL323" s="61"/>
      <c r="EKM323" s="61"/>
      <c r="EKN323" s="61"/>
      <c r="EKO323" s="61"/>
      <c r="EKP323" s="61"/>
      <c r="EKQ323" s="61"/>
      <c r="EKR323" s="61"/>
      <c r="EKS323" s="61"/>
      <c r="EKT323" s="61"/>
      <c r="EKU323" s="61"/>
      <c r="EKV323" s="61"/>
      <c r="EKW323" s="61"/>
      <c r="EKX323" s="61"/>
      <c r="EKY323" s="61"/>
      <c r="EKZ323" s="61"/>
      <c r="ELA323" s="61"/>
      <c r="ELB323" s="61"/>
      <c r="ELC323" s="61"/>
      <c r="ELD323" s="61"/>
      <c r="ELE323" s="61"/>
      <c r="ELF323" s="61"/>
      <c r="ELG323" s="61"/>
      <c r="ELH323" s="61"/>
      <c r="ELI323" s="61"/>
      <c r="ELJ323" s="61"/>
      <c r="ELK323" s="61"/>
      <c r="ELL323" s="61"/>
      <c r="ELM323" s="61"/>
      <c r="ELN323" s="61"/>
      <c r="ELO323" s="61"/>
      <c r="ELP323" s="61"/>
      <c r="ELQ323" s="61"/>
      <c r="ELR323" s="61"/>
      <c r="ELS323" s="61"/>
      <c r="ELT323" s="61"/>
      <c r="ELU323" s="61"/>
      <c r="ELV323" s="61"/>
      <c r="ELW323" s="61"/>
      <c r="ELX323" s="61"/>
      <c r="ELY323" s="61"/>
      <c r="ELZ323" s="61"/>
      <c r="EMA323" s="61"/>
      <c r="EMB323" s="61"/>
      <c r="EMC323" s="61"/>
      <c r="EMD323" s="61"/>
      <c r="EME323" s="61"/>
      <c r="EMF323" s="61"/>
      <c r="EMG323" s="61"/>
      <c r="EMH323" s="61"/>
      <c r="EMI323" s="61"/>
      <c r="EMJ323" s="61"/>
      <c r="EMK323" s="61"/>
      <c r="EML323" s="61"/>
      <c r="EMM323" s="61"/>
      <c r="EMN323" s="61"/>
      <c r="EMO323" s="61"/>
      <c r="EMP323" s="61"/>
      <c r="EMQ323" s="61"/>
      <c r="EMR323" s="61"/>
      <c r="EMS323" s="61"/>
      <c r="EMT323" s="61"/>
      <c r="EMU323" s="61"/>
      <c r="EMV323" s="61"/>
      <c r="EMW323" s="61"/>
      <c r="EMX323" s="61"/>
      <c r="EMY323" s="61"/>
      <c r="EMZ323" s="61"/>
      <c r="ENA323" s="61"/>
      <c r="ENB323" s="61"/>
      <c r="ENC323" s="61"/>
      <c r="END323" s="61"/>
      <c r="ENE323" s="61"/>
      <c r="ENF323" s="61"/>
      <c r="ENG323" s="61"/>
      <c r="ENH323" s="61"/>
      <c r="ENI323" s="61"/>
      <c r="ENJ323" s="61"/>
      <c r="ENK323" s="61"/>
      <c r="ENL323" s="61"/>
      <c r="ENM323" s="61"/>
      <c r="ENN323" s="61"/>
      <c r="ENO323" s="61"/>
      <c r="ENP323" s="61"/>
      <c r="ENQ323" s="61"/>
      <c r="ENR323" s="61"/>
      <c r="ENS323" s="61"/>
      <c r="ENT323" s="61"/>
      <c r="ENU323" s="61"/>
      <c r="ENV323" s="61"/>
      <c r="ENW323" s="61"/>
      <c r="ENX323" s="61"/>
      <c r="ENY323" s="61"/>
      <c r="ENZ323" s="61"/>
      <c r="EOA323" s="61"/>
      <c r="EOB323" s="61"/>
      <c r="EOC323" s="61"/>
      <c r="EOD323" s="61"/>
      <c r="EOE323" s="61"/>
      <c r="EOF323" s="61"/>
      <c r="EOG323" s="61"/>
      <c r="EOH323" s="61"/>
      <c r="EOI323" s="61"/>
      <c r="EOJ323" s="61"/>
      <c r="EOK323" s="61"/>
      <c r="EOL323" s="61"/>
      <c r="EOM323" s="61"/>
      <c r="EON323" s="61"/>
      <c r="EOO323" s="61"/>
      <c r="EOP323" s="61"/>
      <c r="EOQ323" s="61"/>
      <c r="EOR323" s="61"/>
      <c r="EOS323" s="61"/>
      <c r="EOT323" s="61"/>
      <c r="EOU323" s="61"/>
      <c r="EOV323" s="61"/>
      <c r="EOW323" s="61"/>
      <c r="EOX323" s="61"/>
      <c r="EOY323" s="61"/>
      <c r="EOZ323" s="61"/>
      <c r="EPA323" s="61"/>
      <c r="EPB323" s="61"/>
      <c r="EPC323" s="61"/>
      <c r="EPD323" s="61"/>
      <c r="EPE323" s="61"/>
      <c r="EPF323" s="61"/>
      <c r="EPG323" s="61"/>
      <c r="EPH323" s="61"/>
      <c r="EPI323" s="61"/>
      <c r="EPJ323" s="61"/>
      <c r="EPK323" s="61"/>
      <c r="EPL323" s="61"/>
      <c r="EPM323" s="61"/>
      <c r="EPN323" s="61"/>
      <c r="EPO323" s="61"/>
      <c r="EPP323" s="61"/>
      <c r="EPQ323" s="61"/>
      <c r="EPR323" s="61"/>
      <c r="EPS323" s="61"/>
      <c r="EPT323" s="61"/>
      <c r="EPU323" s="61"/>
      <c r="EPV323" s="61"/>
      <c r="EPW323" s="61"/>
      <c r="EPX323" s="61"/>
      <c r="EPY323" s="61"/>
      <c r="EPZ323" s="61"/>
      <c r="EQA323" s="61"/>
      <c r="EQB323" s="61"/>
      <c r="EQC323" s="61"/>
      <c r="EQD323" s="61"/>
      <c r="EQE323" s="61"/>
      <c r="EQF323" s="61"/>
      <c r="EQG323" s="61"/>
      <c r="EQH323" s="61"/>
      <c r="EQI323" s="61"/>
      <c r="EQJ323" s="61"/>
      <c r="EQK323" s="61"/>
      <c r="EQL323" s="61"/>
      <c r="EQM323" s="61"/>
      <c r="EQN323" s="61"/>
      <c r="EQO323" s="61"/>
      <c r="EQP323" s="61"/>
      <c r="EQQ323" s="61"/>
      <c r="EQR323" s="61"/>
      <c r="EQS323" s="61"/>
      <c r="EQT323" s="61"/>
      <c r="EQU323" s="61"/>
      <c r="EQV323" s="61"/>
      <c r="EQW323" s="61"/>
      <c r="EQX323" s="61"/>
      <c r="EQY323" s="61"/>
      <c r="EQZ323" s="61"/>
      <c r="ERA323" s="61"/>
      <c r="ERB323" s="61"/>
      <c r="ERC323" s="61"/>
      <c r="ERD323" s="61"/>
      <c r="ERE323" s="61"/>
      <c r="ERF323" s="61"/>
      <c r="ERG323" s="61"/>
      <c r="ERH323" s="61"/>
      <c r="ERI323" s="61"/>
      <c r="ERJ323" s="61"/>
      <c r="ERK323" s="61"/>
      <c r="ERL323" s="61"/>
      <c r="ERM323" s="61"/>
      <c r="ERN323" s="61"/>
      <c r="ERO323" s="61"/>
      <c r="ERP323" s="61"/>
      <c r="ERQ323" s="61"/>
      <c r="ERR323" s="61"/>
      <c r="ERS323" s="61"/>
      <c r="ERT323" s="61"/>
      <c r="ERU323" s="61"/>
      <c r="ERV323" s="61"/>
      <c r="ERW323" s="61"/>
      <c r="ERX323" s="61"/>
      <c r="ERY323" s="61"/>
      <c r="ERZ323" s="61"/>
      <c r="ESA323" s="61"/>
      <c r="ESB323" s="61"/>
      <c r="ESC323" s="61"/>
      <c r="ESD323" s="61"/>
      <c r="ESE323" s="61"/>
      <c r="ESF323" s="61"/>
      <c r="ESG323" s="61"/>
      <c r="ESH323" s="61"/>
      <c r="ESI323" s="61"/>
      <c r="ESJ323" s="61"/>
      <c r="ESK323" s="61"/>
      <c r="ESL323" s="61"/>
      <c r="ESM323" s="61"/>
      <c r="ESN323" s="61"/>
      <c r="ESO323" s="61"/>
      <c r="ESP323" s="61"/>
      <c r="ESQ323" s="61"/>
      <c r="ESR323" s="61"/>
      <c r="ESS323" s="61"/>
      <c r="EST323" s="61"/>
      <c r="ESU323" s="61"/>
      <c r="ESV323" s="61"/>
      <c r="ESW323" s="61"/>
      <c r="ESX323" s="61"/>
      <c r="ESY323" s="61"/>
      <c r="ESZ323" s="61"/>
      <c r="ETA323" s="61"/>
      <c r="ETB323" s="61"/>
      <c r="ETC323" s="61"/>
      <c r="ETD323" s="61"/>
      <c r="ETE323" s="61"/>
      <c r="ETF323" s="61"/>
      <c r="ETG323" s="61"/>
      <c r="ETH323" s="61"/>
      <c r="ETI323" s="61"/>
      <c r="ETJ323" s="61"/>
      <c r="ETK323" s="61"/>
      <c r="ETL323" s="61"/>
      <c r="ETM323" s="61"/>
      <c r="ETN323" s="61"/>
      <c r="ETO323" s="61"/>
      <c r="ETP323" s="61"/>
      <c r="ETQ323" s="61"/>
      <c r="ETR323" s="61"/>
      <c r="ETS323" s="61"/>
      <c r="ETT323" s="61"/>
      <c r="ETU323" s="61"/>
      <c r="ETV323" s="61"/>
      <c r="ETW323" s="61"/>
      <c r="ETX323" s="61"/>
      <c r="ETY323" s="61"/>
      <c r="ETZ323" s="61"/>
      <c r="EUA323" s="61"/>
      <c r="EUB323" s="61"/>
      <c r="EUC323" s="61"/>
      <c r="EUD323" s="61"/>
      <c r="EUE323" s="61"/>
      <c r="EUF323" s="61"/>
      <c r="EUG323" s="61"/>
      <c r="EUH323" s="61"/>
      <c r="EUI323" s="61"/>
      <c r="EUJ323" s="61"/>
      <c r="EUK323" s="61"/>
      <c r="EUL323" s="61"/>
      <c r="EUM323" s="61"/>
      <c r="EUN323" s="61"/>
      <c r="EUO323" s="61"/>
      <c r="EUP323" s="61"/>
      <c r="EUQ323" s="61"/>
      <c r="EUR323" s="61"/>
      <c r="EUS323" s="61"/>
      <c r="EUT323" s="61"/>
      <c r="EUU323" s="61"/>
      <c r="EUV323" s="61"/>
      <c r="EUW323" s="61"/>
      <c r="EUX323" s="61"/>
      <c r="EUY323" s="61"/>
      <c r="EUZ323" s="61"/>
      <c r="EVA323" s="61"/>
      <c r="EVB323" s="61"/>
      <c r="EVC323" s="61"/>
      <c r="EVD323" s="61"/>
      <c r="EVE323" s="61"/>
      <c r="EVF323" s="61"/>
      <c r="EVG323" s="61"/>
      <c r="EVH323" s="61"/>
      <c r="EVI323" s="61"/>
      <c r="EVJ323" s="61"/>
      <c r="EVK323" s="61"/>
      <c r="EVL323" s="61"/>
      <c r="EVM323" s="61"/>
      <c r="EVN323" s="61"/>
      <c r="EVO323" s="61"/>
      <c r="EVP323" s="61"/>
      <c r="EVQ323" s="61"/>
      <c r="EVR323" s="61"/>
      <c r="EVS323" s="61"/>
      <c r="EVT323" s="61"/>
      <c r="EVU323" s="61"/>
      <c r="EVV323" s="61"/>
      <c r="EVW323" s="61"/>
      <c r="EVX323" s="61"/>
      <c r="EVY323" s="61"/>
      <c r="EVZ323" s="61"/>
      <c r="EWA323" s="61"/>
      <c r="EWB323" s="61"/>
      <c r="EWC323" s="61"/>
      <c r="EWD323" s="61"/>
      <c r="EWE323" s="61"/>
      <c r="EWF323" s="61"/>
      <c r="EWG323" s="61"/>
      <c r="EWH323" s="61"/>
      <c r="EWI323" s="61"/>
      <c r="EWJ323" s="61"/>
      <c r="EWK323" s="61"/>
      <c r="EWL323" s="61"/>
      <c r="EWM323" s="61"/>
      <c r="EWN323" s="61"/>
      <c r="EWO323" s="61"/>
      <c r="EWP323" s="61"/>
      <c r="EWQ323" s="61"/>
      <c r="EWR323" s="61"/>
      <c r="EWS323" s="61"/>
      <c r="EWT323" s="61"/>
      <c r="EWU323" s="61"/>
      <c r="EWV323" s="61"/>
      <c r="EWW323" s="61"/>
      <c r="EWX323" s="61"/>
      <c r="EWY323" s="61"/>
      <c r="EWZ323" s="61"/>
      <c r="EXA323" s="61"/>
      <c r="EXB323" s="61"/>
      <c r="EXC323" s="61"/>
      <c r="EXD323" s="61"/>
      <c r="EXE323" s="61"/>
      <c r="EXF323" s="61"/>
      <c r="EXG323" s="61"/>
      <c r="EXH323" s="61"/>
      <c r="EXI323" s="61"/>
      <c r="EXJ323" s="61"/>
      <c r="EXK323" s="61"/>
      <c r="EXL323" s="61"/>
      <c r="EXM323" s="61"/>
      <c r="EXN323" s="61"/>
      <c r="EXO323" s="61"/>
      <c r="EXP323" s="61"/>
      <c r="EXQ323" s="61"/>
      <c r="EXR323" s="61"/>
      <c r="EXS323" s="61"/>
      <c r="EXT323" s="61"/>
      <c r="EXU323" s="61"/>
      <c r="EXV323" s="61"/>
      <c r="EXW323" s="61"/>
      <c r="EXX323" s="61"/>
      <c r="EXY323" s="61"/>
      <c r="EXZ323" s="61"/>
      <c r="EYA323" s="61"/>
      <c r="EYB323" s="61"/>
      <c r="EYC323" s="61"/>
      <c r="EYD323" s="61"/>
      <c r="EYE323" s="61"/>
      <c r="EYF323" s="61"/>
      <c r="EYG323" s="61"/>
      <c r="EYH323" s="61"/>
      <c r="EYI323" s="61"/>
      <c r="EYJ323" s="61"/>
      <c r="EYK323" s="61"/>
      <c r="EYL323" s="61"/>
      <c r="EYM323" s="61"/>
      <c r="EYN323" s="61"/>
      <c r="EYO323" s="61"/>
      <c r="EYP323" s="61"/>
      <c r="EYQ323" s="61"/>
      <c r="EYR323" s="61"/>
      <c r="EYS323" s="61"/>
      <c r="EYT323" s="61"/>
      <c r="EYU323" s="61"/>
      <c r="EYV323" s="61"/>
      <c r="EYW323" s="61"/>
      <c r="EYX323" s="61"/>
      <c r="EYY323" s="61"/>
      <c r="EYZ323" s="61"/>
      <c r="EZA323" s="61"/>
      <c r="EZB323" s="61"/>
      <c r="EZC323" s="61"/>
      <c r="EZD323" s="61"/>
      <c r="EZE323" s="61"/>
      <c r="EZF323" s="61"/>
      <c r="EZG323" s="61"/>
      <c r="EZH323" s="61"/>
      <c r="EZI323" s="61"/>
      <c r="EZJ323" s="61"/>
      <c r="EZK323" s="61"/>
      <c r="EZL323" s="61"/>
      <c r="EZM323" s="61"/>
      <c r="EZN323" s="61"/>
      <c r="EZO323" s="61"/>
      <c r="EZP323" s="61"/>
      <c r="EZQ323" s="61"/>
      <c r="EZR323" s="61"/>
      <c r="EZS323" s="61"/>
      <c r="EZT323" s="61"/>
      <c r="EZU323" s="61"/>
      <c r="EZV323" s="61"/>
      <c r="EZW323" s="61"/>
      <c r="EZX323" s="61"/>
      <c r="EZY323" s="61"/>
      <c r="EZZ323" s="61"/>
      <c r="FAA323" s="61"/>
      <c r="FAB323" s="61"/>
      <c r="FAC323" s="61"/>
      <c r="FAD323" s="61"/>
      <c r="FAE323" s="61"/>
      <c r="FAF323" s="61"/>
      <c r="FAG323" s="61"/>
      <c r="FAH323" s="61"/>
      <c r="FAI323" s="61"/>
      <c r="FAJ323" s="61"/>
      <c r="FAK323" s="61"/>
      <c r="FAL323" s="61"/>
      <c r="FAM323" s="61"/>
      <c r="FAN323" s="61"/>
      <c r="FAO323" s="61"/>
      <c r="FAP323" s="61"/>
      <c r="FAQ323" s="61"/>
      <c r="FAR323" s="61"/>
      <c r="FAS323" s="61"/>
      <c r="FAT323" s="61"/>
      <c r="FAU323" s="61"/>
      <c r="FAV323" s="61"/>
      <c r="FAW323" s="61"/>
      <c r="FAX323" s="61"/>
      <c r="FAY323" s="61"/>
      <c r="FAZ323" s="61"/>
      <c r="FBA323" s="61"/>
      <c r="FBB323" s="61"/>
      <c r="FBC323" s="61"/>
      <c r="FBD323" s="61"/>
      <c r="FBE323" s="61"/>
      <c r="FBF323" s="61"/>
      <c r="FBG323" s="61"/>
      <c r="FBH323" s="61"/>
      <c r="FBI323" s="61"/>
      <c r="FBJ323" s="61"/>
      <c r="FBK323" s="61"/>
      <c r="FBL323" s="61"/>
      <c r="FBM323" s="61"/>
      <c r="FBN323" s="61"/>
      <c r="FBO323" s="61"/>
      <c r="FBP323" s="61"/>
      <c r="FBQ323" s="61"/>
      <c r="FBR323" s="61"/>
      <c r="FBS323" s="61"/>
      <c r="FBT323" s="61"/>
      <c r="FBU323" s="61"/>
      <c r="FBV323" s="61"/>
      <c r="FBW323" s="61"/>
      <c r="FBX323" s="61"/>
      <c r="FBY323" s="61"/>
      <c r="FBZ323" s="61"/>
      <c r="FCA323" s="61"/>
      <c r="FCB323" s="61"/>
      <c r="FCC323" s="61"/>
      <c r="FCD323" s="61"/>
      <c r="FCE323" s="61"/>
      <c r="FCF323" s="61"/>
      <c r="FCG323" s="61"/>
      <c r="FCH323" s="61"/>
      <c r="FCI323" s="61"/>
      <c r="FCJ323" s="61"/>
      <c r="FCK323" s="61"/>
      <c r="FCL323" s="61"/>
      <c r="FCM323" s="61"/>
      <c r="FCN323" s="61"/>
      <c r="FCO323" s="61"/>
      <c r="FCP323" s="61"/>
      <c r="FCQ323" s="61"/>
      <c r="FCR323" s="61"/>
      <c r="FCS323" s="61"/>
      <c r="FCT323" s="61"/>
      <c r="FCU323" s="61"/>
      <c r="FCV323" s="61"/>
      <c r="FCW323" s="61"/>
      <c r="FCX323" s="61"/>
      <c r="FCY323" s="61"/>
      <c r="FCZ323" s="61"/>
      <c r="FDA323" s="61"/>
      <c r="FDB323" s="61"/>
      <c r="FDC323" s="61"/>
      <c r="FDD323" s="61"/>
      <c r="FDE323" s="61"/>
      <c r="FDF323" s="61"/>
      <c r="FDG323" s="61"/>
      <c r="FDH323" s="61"/>
      <c r="FDI323" s="61"/>
      <c r="FDJ323" s="61"/>
      <c r="FDK323" s="61"/>
      <c r="FDL323" s="61"/>
      <c r="FDM323" s="61"/>
      <c r="FDN323" s="61"/>
      <c r="FDO323" s="61"/>
      <c r="FDP323" s="61"/>
      <c r="FDQ323" s="61"/>
      <c r="FDR323" s="61"/>
      <c r="FDS323" s="61"/>
      <c r="FDT323" s="61"/>
      <c r="FDU323" s="61"/>
      <c r="FDV323" s="61"/>
      <c r="FDW323" s="61"/>
      <c r="FDX323" s="61"/>
      <c r="FDY323" s="61"/>
      <c r="FDZ323" s="61"/>
      <c r="FEA323" s="61"/>
      <c r="FEB323" s="61"/>
      <c r="FEC323" s="61"/>
      <c r="FED323" s="61"/>
      <c r="FEE323" s="61"/>
      <c r="FEF323" s="61"/>
      <c r="FEG323" s="61"/>
      <c r="FEH323" s="61"/>
      <c r="FEI323" s="61"/>
      <c r="FEJ323" s="61"/>
      <c r="FEK323" s="61"/>
      <c r="FEL323" s="61"/>
      <c r="FEM323" s="61"/>
      <c r="FEN323" s="61"/>
      <c r="FEO323" s="61"/>
      <c r="FEP323" s="61"/>
      <c r="FEQ323" s="61"/>
      <c r="FER323" s="61"/>
      <c r="FES323" s="61"/>
      <c r="FET323" s="61"/>
      <c r="FEU323" s="61"/>
      <c r="FEV323" s="61"/>
      <c r="FEW323" s="61"/>
      <c r="FEX323" s="61"/>
      <c r="FEY323" s="61"/>
      <c r="FEZ323" s="61"/>
      <c r="FFA323" s="61"/>
      <c r="FFB323" s="61"/>
      <c r="FFC323" s="61"/>
      <c r="FFD323" s="61"/>
      <c r="FFE323" s="61"/>
      <c r="FFF323" s="61"/>
      <c r="FFG323" s="61"/>
      <c r="FFH323" s="61"/>
      <c r="FFI323" s="61"/>
      <c r="FFJ323" s="61"/>
      <c r="FFK323" s="61"/>
      <c r="FFL323" s="61"/>
      <c r="FFM323" s="61"/>
      <c r="FFN323" s="61"/>
      <c r="FFO323" s="61"/>
      <c r="FFP323" s="61"/>
      <c r="FFQ323" s="61"/>
      <c r="FFR323" s="61"/>
      <c r="FFS323" s="61"/>
      <c r="FFT323" s="61"/>
      <c r="FFU323" s="61"/>
      <c r="FFV323" s="61"/>
      <c r="FFW323" s="61"/>
      <c r="FFX323" s="61"/>
      <c r="FFY323" s="61"/>
      <c r="FFZ323" s="61"/>
      <c r="FGA323" s="61"/>
      <c r="FGB323" s="61"/>
      <c r="FGC323" s="61"/>
      <c r="FGD323" s="61"/>
      <c r="FGE323" s="61"/>
      <c r="FGF323" s="61"/>
      <c r="FGG323" s="61"/>
      <c r="FGH323" s="61"/>
      <c r="FGI323" s="61"/>
      <c r="FGJ323" s="61"/>
      <c r="FGK323" s="61"/>
      <c r="FGL323" s="61"/>
      <c r="FGM323" s="61"/>
      <c r="FGN323" s="61"/>
      <c r="FGO323" s="61"/>
      <c r="FGP323" s="61"/>
      <c r="FGQ323" s="61"/>
      <c r="FGR323" s="61"/>
      <c r="FGS323" s="61"/>
      <c r="FGT323" s="61"/>
      <c r="FGU323" s="61"/>
      <c r="FGV323" s="61"/>
      <c r="FGW323" s="61"/>
      <c r="FGX323" s="61"/>
      <c r="FGY323" s="61"/>
      <c r="FGZ323" s="61"/>
      <c r="FHA323" s="61"/>
      <c r="FHB323" s="61"/>
      <c r="FHC323" s="61"/>
      <c r="FHD323" s="61"/>
      <c r="FHE323" s="61"/>
      <c r="FHF323" s="61"/>
      <c r="FHG323" s="61"/>
      <c r="FHH323" s="61"/>
      <c r="FHI323" s="61"/>
      <c r="FHJ323" s="61"/>
      <c r="FHK323" s="61"/>
      <c r="FHL323" s="61"/>
      <c r="FHM323" s="61"/>
      <c r="FHN323" s="61"/>
      <c r="FHO323" s="61"/>
      <c r="FHP323" s="61"/>
      <c r="FHQ323" s="61"/>
      <c r="FHR323" s="61"/>
      <c r="FHS323" s="61"/>
      <c r="FHT323" s="61"/>
      <c r="FHU323" s="61"/>
      <c r="FHV323" s="61"/>
      <c r="FHW323" s="61"/>
      <c r="FHX323" s="61"/>
      <c r="FHY323" s="61"/>
      <c r="FHZ323" s="61"/>
      <c r="FIA323" s="61"/>
      <c r="FIB323" s="61"/>
      <c r="FIC323" s="61"/>
      <c r="FID323" s="61"/>
      <c r="FIE323" s="61"/>
      <c r="FIF323" s="61"/>
      <c r="FIG323" s="61"/>
      <c r="FIH323" s="61"/>
      <c r="FII323" s="61"/>
      <c r="FIJ323" s="61"/>
      <c r="FIK323" s="61"/>
      <c r="FIL323" s="61"/>
      <c r="FIM323" s="61"/>
      <c r="FIN323" s="61"/>
      <c r="FIO323" s="61"/>
      <c r="FIP323" s="61"/>
      <c r="FIQ323" s="61"/>
      <c r="FIR323" s="61"/>
      <c r="FIS323" s="61"/>
      <c r="FIT323" s="61"/>
      <c r="FIU323" s="61"/>
      <c r="FIV323" s="61"/>
      <c r="FIW323" s="61"/>
      <c r="FIX323" s="61"/>
      <c r="FIY323" s="61"/>
      <c r="FIZ323" s="61"/>
      <c r="FJA323" s="61"/>
      <c r="FJB323" s="61"/>
      <c r="FJC323" s="61"/>
      <c r="FJD323" s="61"/>
      <c r="FJE323" s="61"/>
      <c r="FJF323" s="61"/>
      <c r="FJG323" s="61"/>
      <c r="FJH323" s="61"/>
      <c r="FJI323" s="61"/>
      <c r="FJJ323" s="61"/>
      <c r="FJK323" s="61"/>
      <c r="FJL323" s="61"/>
      <c r="FJM323" s="61"/>
      <c r="FJN323" s="61"/>
      <c r="FJO323" s="61"/>
      <c r="FJP323" s="61"/>
      <c r="FJQ323" s="61"/>
      <c r="FJR323" s="61"/>
      <c r="FJS323" s="61"/>
      <c r="FJT323" s="61"/>
      <c r="FJU323" s="61"/>
      <c r="FJV323" s="61"/>
      <c r="FJW323" s="61"/>
      <c r="FJX323" s="61"/>
      <c r="FJY323" s="61"/>
      <c r="FJZ323" s="61"/>
      <c r="FKA323" s="61"/>
      <c r="FKB323" s="61"/>
      <c r="FKC323" s="61"/>
      <c r="FKD323" s="61"/>
      <c r="FKE323" s="61"/>
      <c r="FKF323" s="61"/>
      <c r="FKG323" s="61"/>
      <c r="FKH323" s="61"/>
      <c r="FKI323" s="61"/>
      <c r="FKJ323" s="61"/>
      <c r="FKK323" s="61"/>
      <c r="FKL323" s="61"/>
      <c r="FKM323" s="61"/>
      <c r="FKN323" s="61"/>
      <c r="FKO323" s="61"/>
      <c r="FKP323" s="61"/>
      <c r="FKQ323" s="61"/>
      <c r="FKR323" s="61"/>
      <c r="FKS323" s="61"/>
      <c r="FKT323" s="61"/>
      <c r="FKU323" s="61"/>
      <c r="FKV323" s="61"/>
      <c r="FKW323" s="61"/>
      <c r="FKX323" s="61"/>
      <c r="FKY323" s="61"/>
      <c r="FKZ323" s="61"/>
      <c r="FLA323" s="61"/>
      <c r="FLB323" s="61"/>
      <c r="FLC323" s="61"/>
      <c r="FLD323" s="61"/>
      <c r="FLE323" s="61"/>
      <c r="FLF323" s="61"/>
      <c r="FLG323" s="61"/>
      <c r="FLH323" s="61"/>
      <c r="FLI323" s="61"/>
      <c r="FLJ323" s="61"/>
      <c r="FLK323" s="61"/>
      <c r="FLL323" s="61"/>
      <c r="FLM323" s="61"/>
      <c r="FLN323" s="61"/>
      <c r="FLO323" s="61"/>
      <c r="FLP323" s="61"/>
      <c r="FLQ323" s="61"/>
      <c r="FLR323" s="61"/>
      <c r="FLS323" s="61"/>
      <c r="FLT323" s="61"/>
      <c r="FLU323" s="61"/>
      <c r="FLV323" s="61"/>
      <c r="FLW323" s="61"/>
      <c r="FLX323" s="61"/>
      <c r="FLY323" s="61"/>
      <c r="FLZ323" s="61"/>
      <c r="FMA323" s="61"/>
      <c r="FMB323" s="61"/>
      <c r="FMC323" s="61"/>
      <c r="FMD323" s="61"/>
      <c r="FME323" s="61"/>
      <c r="FMF323" s="61"/>
      <c r="FMG323" s="61"/>
      <c r="FMH323" s="61"/>
      <c r="FMI323" s="61"/>
      <c r="FMJ323" s="61"/>
      <c r="FMK323" s="61"/>
      <c r="FML323" s="61"/>
      <c r="FMM323" s="61"/>
      <c r="FMN323" s="61"/>
      <c r="FMO323" s="61"/>
      <c r="FMP323" s="61"/>
      <c r="FMQ323" s="61"/>
      <c r="FMR323" s="61"/>
      <c r="FMS323" s="61"/>
      <c r="FMT323" s="61"/>
      <c r="FMU323" s="61"/>
      <c r="FMV323" s="61"/>
      <c r="FMW323" s="61"/>
      <c r="FMX323" s="61"/>
      <c r="FMY323" s="61"/>
      <c r="FMZ323" s="61"/>
      <c r="FNA323" s="61"/>
      <c r="FNB323" s="61"/>
      <c r="FNC323" s="61"/>
      <c r="FND323" s="61"/>
      <c r="FNE323" s="61"/>
      <c r="FNF323" s="61"/>
      <c r="FNG323" s="61"/>
      <c r="FNH323" s="61"/>
      <c r="FNI323" s="61"/>
      <c r="FNJ323" s="61"/>
      <c r="FNK323" s="61"/>
      <c r="FNL323" s="61"/>
      <c r="FNM323" s="61"/>
      <c r="FNN323" s="61"/>
      <c r="FNO323" s="61"/>
      <c r="FNP323" s="61"/>
      <c r="FNQ323" s="61"/>
      <c r="FNR323" s="61"/>
      <c r="FNS323" s="61"/>
      <c r="FNT323" s="61"/>
      <c r="FNU323" s="61"/>
      <c r="FNV323" s="61"/>
      <c r="FNW323" s="61"/>
      <c r="FNX323" s="61"/>
      <c r="FNY323" s="61"/>
      <c r="FNZ323" s="61"/>
      <c r="FOA323" s="61"/>
      <c r="FOB323" s="61"/>
      <c r="FOC323" s="61"/>
      <c r="FOD323" s="61"/>
      <c r="FOE323" s="61"/>
      <c r="FOF323" s="61"/>
      <c r="FOG323" s="61"/>
      <c r="FOH323" s="61"/>
      <c r="FOI323" s="61"/>
      <c r="FOJ323" s="61"/>
      <c r="FOK323" s="61"/>
      <c r="FOL323" s="61"/>
      <c r="FOM323" s="61"/>
      <c r="FON323" s="61"/>
      <c r="FOO323" s="61"/>
      <c r="FOP323" s="61"/>
      <c r="FOQ323" s="61"/>
      <c r="FOR323" s="61"/>
      <c r="FOS323" s="61"/>
      <c r="FOT323" s="61"/>
      <c r="FOU323" s="61"/>
      <c r="FOV323" s="61"/>
      <c r="FOW323" s="61"/>
      <c r="FOX323" s="61"/>
      <c r="FOY323" s="61"/>
      <c r="FOZ323" s="61"/>
      <c r="FPA323" s="61"/>
      <c r="FPB323" s="61"/>
      <c r="FPC323" s="61"/>
      <c r="FPD323" s="61"/>
      <c r="FPE323" s="61"/>
      <c r="FPF323" s="61"/>
      <c r="FPG323" s="61"/>
      <c r="FPH323" s="61"/>
      <c r="FPI323" s="61"/>
      <c r="FPJ323" s="61"/>
      <c r="FPK323" s="61"/>
      <c r="FPL323" s="61"/>
      <c r="FPM323" s="61"/>
      <c r="FPN323" s="61"/>
      <c r="FPO323" s="61"/>
      <c r="FPP323" s="61"/>
      <c r="FPQ323" s="61"/>
      <c r="FPR323" s="61"/>
      <c r="FPS323" s="61"/>
      <c r="FPT323" s="61"/>
      <c r="FPU323" s="61"/>
      <c r="FPV323" s="61"/>
      <c r="FPW323" s="61"/>
      <c r="FPX323" s="61"/>
      <c r="FPY323" s="61"/>
      <c r="FPZ323" s="61"/>
      <c r="FQA323" s="61"/>
      <c r="FQB323" s="61"/>
      <c r="FQC323" s="61"/>
      <c r="FQD323" s="61"/>
      <c r="FQE323" s="61"/>
      <c r="FQF323" s="61"/>
      <c r="FQG323" s="61"/>
      <c r="FQH323" s="61"/>
      <c r="FQI323" s="61"/>
      <c r="FQJ323" s="61"/>
      <c r="FQK323" s="61"/>
      <c r="FQL323" s="61"/>
      <c r="FQM323" s="61"/>
      <c r="FQN323" s="61"/>
      <c r="FQO323" s="61"/>
      <c r="FQP323" s="61"/>
      <c r="FQQ323" s="61"/>
      <c r="FQR323" s="61"/>
      <c r="FQS323" s="61"/>
      <c r="FQT323" s="61"/>
      <c r="FQU323" s="61"/>
      <c r="FQV323" s="61"/>
      <c r="FQW323" s="61"/>
      <c r="FQX323" s="61"/>
      <c r="FQY323" s="61"/>
      <c r="FQZ323" s="61"/>
      <c r="FRA323" s="61"/>
      <c r="FRB323" s="61"/>
      <c r="FRC323" s="61"/>
      <c r="FRD323" s="61"/>
      <c r="FRE323" s="61"/>
      <c r="FRF323" s="61"/>
      <c r="FRG323" s="61"/>
      <c r="FRH323" s="61"/>
      <c r="FRI323" s="61"/>
      <c r="FRJ323" s="61"/>
      <c r="FRK323" s="61"/>
      <c r="FRL323" s="61"/>
      <c r="FRM323" s="61"/>
      <c r="FRN323" s="61"/>
      <c r="FRO323" s="61"/>
      <c r="FRP323" s="61"/>
      <c r="FRQ323" s="61"/>
      <c r="FRR323" s="61"/>
      <c r="FRS323" s="61"/>
      <c r="FRT323" s="61"/>
      <c r="FRU323" s="61"/>
      <c r="FRV323" s="61"/>
      <c r="FRW323" s="61"/>
      <c r="FRX323" s="61"/>
      <c r="FRY323" s="61"/>
      <c r="FRZ323" s="61"/>
      <c r="FSA323" s="61"/>
      <c r="FSB323" s="61"/>
      <c r="FSC323" s="61"/>
      <c r="FSD323" s="61"/>
      <c r="FSE323" s="61"/>
      <c r="FSF323" s="61"/>
      <c r="FSG323" s="61"/>
      <c r="FSH323" s="61"/>
      <c r="FSI323" s="61"/>
      <c r="FSJ323" s="61"/>
      <c r="FSK323" s="61"/>
      <c r="FSL323" s="61"/>
      <c r="FSM323" s="61"/>
      <c r="FSN323" s="61"/>
      <c r="FSO323" s="61"/>
      <c r="FSP323" s="61"/>
      <c r="FSQ323" s="61"/>
      <c r="FSR323" s="61"/>
      <c r="FSS323" s="61"/>
      <c r="FST323" s="61"/>
      <c r="FSU323" s="61"/>
      <c r="FSV323" s="61"/>
      <c r="FSW323" s="61"/>
      <c r="FSX323" s="61"/>
      <c r="FSY323" s="61"/>
      <c r="FSZ323" s="61"/>
      <c r="FTA323" s="61"/>
      <c r="FTB323" s="61"/>
      <c r="FTC323" s="61"/>
      <c r="FTD323" s="61"/>
      <c r="FTE323" s="61"/>
      <c r="FTF323" s="61"/>
      <c r="FTG323" s="61"/>
      <c r="FTH323" s="61"/>
      <c r="FTI323" s="61"/>
      <c r="FTJ323" s="61"/>
      <c r="FTK323" s="61"/>
      <c r="FTL323" s="61"/>
      <c r="FTM323" s="61"/>
      <c r="FTN323" s="61"/>
      <c r="FTO323" s="61"/>
      <c r="FTP323" s="61"/>
      <c r="FTQ323" s="61"/>
      <c r="FTR323" s="61"/>
      <c r="FTS323" s="61"/>
      <c r="FTT323" s="61"/>
      <c r="FTU323" s="61"/>
      <c r="FTV323" s="61"/>
      <c r="FTW323" s="61"/>
      <c r="FTX323" s="61"/>
      <c r="FTY323" s="61"/>
      <c r="FTZ323" s="61"/>
      <c r="FUA323" s="61"/>
      <c r="FUB323" s="61"/>
      <c r="FUC323" s="61"/>
      <c r="FUD323" s="61"/>
      <c r="FUE323" s="61"/>
      <c r="FUF323" s="61"/>
      <c r="FUG323" s="61"/>
      <c r="FUH323" s="61"/>
      <c r="FUI323" s="61"/>
      <c r="FUJ323" s="61"/>
      <c r="FUK323" s="61"/>
      <c r="FUL323" s="61"/>
      <c r="FUM323" s="61"/>
      <c r="FUN323" s="61"/>
      <c r="FUO323" s="61"/>
      <c r="FUP323" s="61"/>
      <c r="FUQ323" s="61"/>
      <c r="FUR323" s="61"/>
      <c r="FUS323" s="61"/>
      <c r="FUT323" s="61"/>
      <c r="FUU323" s="61"/>
      <c r="FUV323" s="61"/>
      <c r="FUW323" s="61"/>
      <c r="FUX323" s="61"/>
      <c r="FUY323" s="61"/>
      <c r="FUZ323" s="61"/>
      <c r="FVA323" s="61"/>
      <c r="FVB323" s="61"/>
      <c r="FVC323" s="61"/>
      <c r="FVD323" s="61"/>
      <c r="FVE323" s="61"/>
      <c r="FVF323" s="61"/>
      <c r="FVG323" s="61"/>
      <c r="FVH323" s="61"/>
      <c r="FVI323" s="61"/>
      <c r="FVJ323" s="61"/>
      <c r="FVK323" s="61"/>
      <c r="FVL323" s="61"/>
      <c r="FVM323" s="61"/>
      <c r="FVN323" s="61"/>
      <c r="FVO323" s="61"/>
      <c r="FVP323" s="61"/>
      <c r="FVQ323" s="61"/>
      <c r="FVR323" s="61"/>
      <c r="FVS323" s="61"/>
      <c r="FVT323" s="61"/>
      <c r="FVU323" s="61"/>
      <c r="FVV323" s="61"/>
      <c r="FVW323" s="61"/>
      <c r="FVX323" s="61"/>
      <c r="FVY323" s="61"/>
      <c r="FVZ323" s="61"/>
      <c r="FWA323" s="61"/>
      <c r="FWB323" s="61"/>
      <c r="FWC323" s="61"/>
      <c r="FWD323" s="61"/>
      <c r="FWE323" s="61"/>
      <c r="FWF323" s="61"/>
      <c r="FWG323" s="61"/>
      <c r="FWH323" s="61"/>
      <c r="FWI323" s="61"/>
      <c r="FWJ323" s="61"/>
      <c r="FWK323" s="61"/>
      <c r="FWL323" s="61"/>
      <c r="FWM323" s="61"/>
      <c r="FWN323" s="61"/>
      <c r="FWO323" s="61"/>
      <c r="FWP323" s="61"/>
      <c r="FWQ323" s="61"/>
      <c r="FWR323" s="61"/>
      <c r="FWS323" s="61"/>
      <c r="FWT323" s="61"/>
      <c r="FWU323" s="61"/>
      <c r="FWV323" s="61"/>
      <c r="FWW323" s="61"/>
      <c r="FWX323" s="61"/>
      <c r="FWY323" s="61"/>
      <c r="FWZ323" s="61"/>
      <c r="FXA323" s="61"/>
      <c r="FXB323" s="61"/>
      <c r="FXC323" s="61"/>
      <c r="FXD323" s="61"/>
      <c r="FXE323" s="61"/>
      <c r="FXF323" s="61"/>
      <c r="FXG323" s="61"/>
      <c r="FXH323" s="61"/>
      <c r="FXI323" s="61"/>
      <c r="FXJ323" s="61"/>
      <c r="FXK323" s="61"/>
      <c r="FXL323" s="61"/>
      <c r="FXM323" s="61"/>
      <c r="FXN323" s="61"/>
      <c r="FXO323" s="61"/>
      <c r="FXP323" s="61"/>
      <c r="FXQ323" s="61"/>
      <c r="FXR323" s="61"/>
      <c r="FXS323" s="61"/>
      <c r="FXT323" s="61"/>
      <c r="FXU323" s="61"/>
      <c r="FXV323" s="61"/>
      <c r="FXW323" s="61"/>
      <c r="FXX323" s="61"/>
      <c r="FXY323" s="61"/>
      <c r="FXZ323" s="61"/>
      <c r="FYA323" s="61"/>
      <c r="FYB323" s="61"/>
      <c r="FYC323" s="61"/>
      <c r="FYD323" s="61"/>
      <c r="FYE323" s="61"/>
      <c r="FYF323" s="61"/>
      <c r="FYG323" s="61"/>
      <c r="FYH323" s="61"/>
      <c r="FYI323" s="61"/>
      <c r="FYJ323" s="61"/>
      <c r="FYK323" s="61"/>
      <c r="FYL323" s="61"/>
      <c r="FYM323" s="61"/>
      <c r="FYN323" s="61"/>
      <c r="FYO323" s="61"/>
      <c r="FYP323" s="61"/>
      <c r="FYQ323" s="61"/>
      <c r="FYR323" s="61"/>
      <c r="FYS323" s="61"/>
      <c r="FYT323" s="61"/>
      <c r="FYU323" s="61"/>
      <c r="FYV323" s="61"/>
      <c r="FYW323" s="61"/>
      <c r="FYX323" s="61"/>
      <c r="FYY323" s="61"/>
      <c r="FYZ323" s="61"/>
      <c r="FZA323" s="61"/>
      <c r="FZB323" s="61"/>
      <c r="FZC323" s="61"/>
      <c r="FZD323" s="61"/>
      <c r="FZE323" s="61"/>
      <c r="FZF323" s="61"/>
      <c r="FZG323" s="61"/>
      <c r="FZH323" s="61"/>
      <c r="FZI323" s="61"/>
      <c r="FZJ323" s="61"/>
      <c r="FZK323" s="61"/>
      <c r="FZL323" s="61"/>
      <c r="FZM323" s="61"/>
      <c r="FZN323" s="61"/>
      <c r="FZO323" s="61"/>
      <c r="FZP323" s="61"/>
      <c r="FZQ323" s="61"/>
      <c r="FZR323" s="61"/>
      <c r="FZS323" s="61"/>
      <c r="FZT323" s="61"/>
      <c r="FZU323" s="61"/>
      <c r="FZV323" s="61"/>
      <c r="FZW323" s="61"/>
      <c r="FZX323" s="61"/>
      <c r="FZY323" s="61"/>
      <c r="FZZ323" s="61"/>
      <c r="GAA323" s="61"/>
      <c r="GAB323" s="61"/>
      <c r="GAC323" s="61"/>
      <c r="GAD323" s="61"/>
      <c r="GAE323" s="61"/>
      <c r="GAF323" s="61"/>
      <c r="GAG323" s="61"/>
      <c r="GAH323" s="61"/>
      <c r="GAI323" s="61"/>
      <c r="GAJ323" s="61"/>
      <c r="GAK323" s="61"/>
      <c r="GAL323" s="61"/>
      <c r="GAM323" s="61"/>
      <c r="GAN323" s="61"/>
      <c r="GAO323" s="61"/>
      <c r="GAP323" s="61"/>
      <c r="GAQ323" s="61"/>
      <c r="GAR323" s="61"/>
      <c r="GAS323" s="61"/>
      <c r="GAT323" s="61"/>
      <c r="GAU323" s="61"/>
      <c r="GAV323" s="61"/>
      <c r="GAW323" s="61"/>
      <c r="GAX323" s="61"/>
      <c r="GAY323" s="61"/>
      <c r="GAZ323" s="61"/>
      <c r="GBA323" s="61"/>
      <c r="GBB323" s="61"/>
      <c r="GBC323" s="61"/>
      <c r="GBD323" s="61"/>
      <c r="GBE323" s="61"/>
      <c r="GBF323" s="61"/>
      <c r="GBG323" s="61"/>
      <c r="GBH323" s="61"/>
      <c r="GBI323" s="61"/>
      <c r="GBJ323" s="61"/>
      <c r="GBK323" s="61"/>
      <c r="GBL323" s="61"/>
      <c r="GBM323" s="61"/>
      <c r="GBN323" s="61"/>
      <c r="GBO323" s="61"/>
      <c r="GBP323" s="61"/>
      <c r="GBQ323" s="61"/>
      <c r="GBR323" s="61"/>
      <c r="GBS323" s="61"/>
      <c r="GBT323" s="61"/>
      <c r="GBU323" s="61"/>
      <c r="GBV323" s="61"/>
      <c r="GBW323" s="61"/>
      <c r="GBX323" s="61"/>
      <c r="GBY323" s="61"/>
      <c r="GBZ323" s="61"/>
      <c r="GCA323" s="61"/>
      <c r="GCB323" s="61"/>
      <c r="GCC323" s="61"/>
      <c r="GCD323" s="61"/>
      <c r="GCE323" s="61"/>
      <c r="GCF323" s="61"/>
      <c r="GCG323" s="61"/>
      <c r="GCH323" s="61"/>
      <c r="GCI323" s="61"/>
      <c r="GCJ323" s="61"/>
      <c r="GCK323" s="61"/>
      <c r="GCL323" s="61"/>
      <c r="GCM323" s="61"/>
      <c r="GCN323" s="61"/>
      <c r="GCO323" s="61"/>
      <c r="GCP323" s="61"/>
      <c r="GCQ323" s="61"/>
      <c r="GCR323" s="61"/>
      <c r="GCS323" s="61"/>
      <c r="GCT323" s="61"/>
      <c r="GCU323" s="61"/>
      <c r="GCV323" s="61"/>
      <c r="GCW323" s="61"/>
      <c r="GCX323" s="61"/>
      <c r="GCY323" s="61"/>
      <c r="GCZ323" s="61"/>
      <c r="GDA323" s="61"/>
      <c r="GDB323" s="61"/>
      <c r="GDC323" s="61"/>
      <c r="GDD323" s="61"/>
      <c r="GDE323" s="61"/>
      <c r="GDF323" s="61"/>
      <c r="GDG323" s="61"/>
      <c r="GDH323" s="61"/>
      <c r="GDI323" s="61"/>
      <c r="GDJ323" s="61"/>
      <c r="GDK323" s="61"/>
      <c r="GDL323" s="61"/>
      <c r="GDM323" s="61"/>
      <c r="GDN323" s="61"/>
      <c r="GDO323" s="61"/>
      <c r="GDP323" s="61"/>
      <c r="GDQ323" s="61"/>
      <c r="GDR323" s="61"/>
      <c r="GDS323" s="61"/>
      <c r="GDT323" s="61"/>
      <c r="GDU323" s="61"/>
      <c r="GDV323" s="61"/>
      <c r="GDW323" s="61"/>
      <c r="GDX323" s="61"/>
      <c r="GDY323" s="61"/>
      <c r="GDZ323" s="61"/>
      <c r="GEA323" s="61"/>
      <c r="GEB323" s="61"/>
      <c r="GEC323" s="61"/>
      <c r="GED323" s="61"/>
      <c r="GEE323" s="61"/>
      <c r="GEF323" s="61"/>
      <c r="GEG323" s="61"/>
      <c r="GEH323" s="61"/>
      <c r="GEI323" s="61"/>
      <c r="GEJ323" s="61"/>
      <c r="GEK323" s="61"/>
      <c r="GEL323" s="61"/>
      <c r="GEM323" s="61"/>
      <c r="GEN323" s="61"/>
      <c r="GEO323" s="61"/>
      <c r="GEP323" s="61"/>
      <c r="GEQ323" s="61"/>
      <c r="GER323" s="61"/>
      <c r="GES323" s="61"/>
      <c r="GET323" s="61"/>
      <c r="GEU323" s="61"/>
      <c r="GEV323" s="61"/>
      <c r="GEW323" s="61"/>
      <c r="GEX323" s="61"/>
      <c r="GEY323" s="61"/>
      <c r="GEZ323" s="61"/>
      <c r="GFA323" s="61"/>
      <c r="GFB323" s="61"/>
      <c r="GFC323" s="61"/>
      <c r="GFD323" s="61"/>
      <c r="GFE323" s="61"/>
      <c r="GFF323" s="61"/>
      <c r="GFG323" s="61"/>
      <c r="GFH323" s="61"/>
      <c r="GFI323" s="61"/>
      <c r="GFJ323" s="61"/>
      <c r="GFK323" s="61"/>
      <c r="GFL323" s="61"/>
      <c r="GFM323" s="61"/>
      <c r="GFN323" s="61"/>
      <c r="GFO323" s="61"/>
      <c r="GFP323" s="61"/>
      <c r="GFQ323" s="61"/>
      <c r="GFR323" s="61"/>
      <c r="GFS323" s="61"/>
      <c r="GFT323" s="61"/>
      <c r="GFU323" s="61"/>
      <c r="GFV323" s="61"/>
      <c r="GFW323" s="61"/>
      <c r="GFX323" s="61"/>
      <c r="GFY323" s="61"/>
      <c r="GFZ323" s="61"/>
      <c r="GGA323" s="61"/>
      <c r="GGB323" s="61"/>
      <c r="GGC323" s="61"/>
      <c r="GGD323" s="61"/>
      <c r="GGE323" s="61"/>
      <c r="GGF323" s="61"/>
      <c r="GGG323" s="61"/>
      <c r="GGH323" s="61"/>
      <c r="GGI323" s="61"/>
      <c r="GGJ323" s="61"/>
      <c r="GGK323" s="61"/>
      <c r="GGL323" s="61"/>
      <c r="GGM323" s="61"/>
      <c r="GGN323" s="61"/>
      <c r="GGO323" s="61"/>
      <c r="GGP323" s="61"/>
      <c r="GGQ323" s="61"/>
      <c r="GGR323" s="61"/>
      <c r="GGS323" s="61"/>
      <c r="GGT323" s="61"/>
      <c r="GGU323" s="61"/>
      <c r="GGV323" s="61"/>
      <c r="GGW323" s="61"/>
      <c r="GGX323" s="61"/>
      <c r="GGY323" s="61"/>
      <c r="GGZ323" s="61"/>
      <c r="GHA323" s="61"/>
      <c r="GHB323" s="61"/>
      <c r="GHC323" s="61"/>
      <c r="GHD323" s="61"/>
      <c r="GHE323" s="61"/>
      <c r="GHF323" s="61"/>
      <c r="GHG323" s="61"/>
      <c r="GHH323" s="61"/>
      <c r="GHI323" s="61"/>
      <c r="GHJ323" s="61"/>
      <c r="GHK323" s="61"/>
      <c r="GHL323" s="61"/>
      <c r="GHM323" s="61"/>
      <c r="GHN323" s="61"/>
      <c r="GHO323" s="61"/>
      <c r="GHP323" s="61"/>
      <c r="GHQ323" s="61"/>
      <c r="GHR323" s="61"/>
      <c r="GHS323" s="61"/>
      <c r="GHT323" s="61"/>
      <c r="GHU323" s="61"/>
      <c r="GHV323" s="61"/>
      <c r="GHW323" s="61"/>
      <c r="GHX323" s="61"/>
      <c r="GHY323" s="61"/>
      <c r="GHZ323" s="61"/>
      <c r="GIA323" s="61"/>
      <c r="GIB323" s="61"/>
      <c r="GIC323" s="61"/>
      <c r="GID323" s="61"/>
      <c r="GIE323" s="61"/>
      <c r="GIF323" s="61"/>
      <c r="GIG323" s="61"/>
      <c r="GIH323" s="61"/>
      <c r="GII323" s="61"/>
      <c r="GIJ323" s="61"/>
      <c r="GIK323" s="61"/>
      <c r="GIL323" s="61"/>
      <c r="GIM323" s="61"/>
      <c r="GIN323" s="61"/>
      <c r="GIO323" s="61"/>
      <c r="GIP323" s="61"/>
      <c r="GIQ323" s="61"/>
      <c r="GIR323" s="61"/>
      <c r="GIS323" s="61"/>
      <c r="GIT323" s="61"/>
      <c r="GIU323" s="61"/>
      <c r="GIV323" s="61"/>
      <c r="GIW323" s="61"/>
      <c r="GIX323" s="61"/>
      <c r="GIY323" s="61"/>
      <c r="GIZ323" s="61"/>
      <c r="GJA323" s="61"/>
      <c r="GJB323" s="61"/>
      <c r="GJC323" s="61"/>
      <c r="GJD323" s="61"/>
      <c r="GJE323" s="61"/>
      <c r="GJF323" s="61"/>
      <c r="GJG323" s="61"/>
      <c r="GJH323" s="61"/>
      <c r="GJI323" s="61"/>
      <c r="GJJ323" s="61"/>
      <c r="GJK323" s="61"/>
      <c r="GJL323" s="61"/>
      <c r="GJM323" s="61"/>
      <c r="GJN323" s="61"/>
      <c r="GJO323" s="61"/>
      <c r="GJP323" s="61"/>
      <c r="GJQ323" s="61"/>
      <c r="GJR323" s="61"/>
      <c r="GJS323" s="61"/>
      <c r="GJT323" s="61"/>
      <c r="GJU323" s="61"/>
      <c r="GJV323" s="61"/>
      <c r="GJW323" s="61"/>
      <c r="GJX323" s="61"/>
      <c r="GJY323" s="61"/>
      <c r="GJZ323" s="61"/>
      <c r="GKA323" s="61"/>
      <c r="GKB323" s="61"/>
      <c r="GKC323" s="61"/>
      <c r="GKD323" s="61"/>
      <c r="GKE323" s="61"/>
      <c r="GKF323" s="61"/>
      <c r="GKG323" s="61"/>
      <c r="GKH323" s="61"/>
      <c r="GKI323" s="61"/>
      <c r="GKJ323" s="61"/>
      <c r="GKK323" s="61"/>
      <c r="GKL323" s="61"/>
      <c r="GKM323" s="61"/>
      <c r="GKN323" s="61"/>
      <c r="GKO323" s="61"/>
      <c r="GKP323" s="61"/>
      <c r="GKQ323" s="61"/>
      <c r="GKR323" s="61"/>
      <c r="GKS323" s="61"/>
      <c r="GKT323" s="61"/>
      <c r="GKU323" s="61"/>
      <c r="GKV323" s="61"/>
      <c r="GKW323" s="61"/>
      <c r="GKX323" s="61"/>
      <c r="GKY323" s="61"/>
      <c r="GKZ323" s="61"/>
      <c r="GLA323" s="61"/>
      <c r="GLB323" s="61"/>
      <c r="GLC323" s="61"/>
      <c r="GLD323" s="61"/>
      <c r="GLE323" s="61"/>
      <c r="GLF323" s="61"/>
      <c r="GLG323" s="61"/>
      <c r="GLH323" s="61"/>
      <c r="GLI323" s="61"/>
      <c r="GLJ323" s="61"/>
      <c r="GLK323" s="61"/>
      <c r="GLL323" s="61"/>
      <c r="GLM323" s="61"/>
      <c r="GLN323" s="61"/>
      <c r="GLO323" s="61"/>
      <c r="GLP323" s="61"/>
      <c r="GLQ323" s="61"/>
      <c r="GLR323" s="61"/>
      <c r="GLS323" s="61"/>
      <c r="GLT323" s="61"/>
      <c r="GLU323" s="61"/>
      <c r="GLV323" s="61"/>
      <c r="GLW323" s="61"/>
      <c r="GLX323" s="61"/>
      <c r="GLY323" s="61"/>
      <c r="GLZ323" s="61"/>
      <c r="GMA323" s="61"/>
      <c r="GMB323" s="61"/>
      <c r="GMC323" s="61"/>
      <c r="GMD323" s="61"/>
      <c r="GME323" s="61"/>
      <c r="GMF323" s="61"/>
      <c r="GMG323" s="61"/>
      <c r="GMH323" s="61"/>
      <c r="GMI323" s="61"/>
      <c r="GMJ323" s="61"/>
      <c r="GMK323" s="61"/>
      <c r="GML323" s="61"/>
      <c r="GMM323" s="61"/>
      <c r="GMN323" s="61"/>
      <c r="GMO323" s="61"/>
      <c r="GMP323" s="61"/>
      <c r="GMQ323" s="61"/>
      <c r="GMR323" s="61"/>
      <c r="GMS323" s="61"/>
      <c r="GMT323" s="61"/>
      <c r="GMU323" s="61"/>
      <c r="GMV323" s="61"/>
      <c r="GMW323" s="61"/>
      <c r="GMX323" s="61"/>
      <c r="GMY323" s="61"/>
      <c r="GMZ323" s="61"/>
      <c r="GNA323" s="61"/>
      <c r="GNB323" s="61"/>
      <c r="GNC323" s="61"/>
      <c r="GND323" s="61"/>
      <c r="GNE323" s="61"/>
      <c r="GNF323" s="61"/>
      <c r="GNG323" s="61"/>
      <c r="GNH323" s="61"/>
      <c r="GNI323" s="61"/>
      <c r="GNJ323" s="61"/>
      <c r="GNK323" s="61"/>
      <c r="GNL323" s="61"/>
      <c r="GNM323" s="61"/>
      <c r="GNN323" s="61"/>
      <c r="GNO323" s="61"/>
      <c r="GNP323" s="61"/>
      <c r="GNQ323" s="61"/>
      <c r="GNR323" s="61"/>
      <c r="GNS323" s="61"/>
      <c r="GNT323" s="61"/>
      <c r="GNU323" s="61"/>
      <c r="GNV323" s="61"/>
      <c r="GNW323" s="61"/>
      <c r="GNX323" s="61"/>
      <c r="GNY323" s="61"/>
      <c r="GNZ323" s="61"/>
      <c r="GOA323" s="61"/>
      <c r="GOB323" s="61"/>
      <c r="GOC323" s="61"/>
      <c r="GOD323" s="61"/>
      <c r="GOE323" s="61"/>
      <c r="GOF323" s="61"/>
      <c r="GOG323" s="61"/>
      <c r="GOH323" s="61"/>
      <c r="GOI323" s="61"/>
      <c r="GOJ323" s="61"/>
      <c r="GOK323" s="61"/>
      <c r="GOL323" s="61"/>
      <c r="GOM323" s="61"/>
      <c r="GON323" s="61"/>
      <c r="GOO323" s="61"/>
      <c r="GOP323" s="61"/>
      <c r="GOQ323" s="61"/>
      <c r="GOR323" s="61"/>
      <c r="GOS323" s="61"/>
      <c r="GOT323" s="61"/>
      <c r="GOU323" s="61"/>
      <c r="GOV323" s="61"/>
      <c r="GOW323" s="61"/>
      <c r="GOX323" s="61"/>
      <c r="GOY323" s="61"/>
      <c r="GOZ323" s="61"/>
      <c r="GPA323" s="61"/>
      <c r="GPB323" s="61"/>
      <c r="GPC323" s="61"/>
      <c r="GPD323" s="61"/>
      <c r="GPE323" s="61"/>
      <c r="GPF323" s="61"/>
      <c r="GPG323" s="61"/>
      <c r="GPH323" s="61"/>
      <c r="GPI323" s="61"/>
      <c r="GPJ323" s="61"/>
      <c r="GPK323" s="61"/>
      <c r="GPL323" s="61"/>
      <c r="GPM323" s="61"/>
      <c r="GPN323" s="61"/>
      <c r="GPO323" s="61"/>
      <c r="GPP323" s="61"/>
      <c r="GPQ323" s="61"/>
      <c r="GPR323" s="61"/>
      <c r="GPS323" s="61"/>
      <c r="GPT323" s="61"/>
      <c r="GPU323" s="61"/>
      <c r="GPV323" s="61"/>
      <c r="GPW323" s="61"/>
      <c r="GPX323" s="61"/>
      <c r="GPY323" s="61"/>
      <c r="GPZ323" s="61"/>
      <c r="GQA323" s="61"/>
      <c r="GQB323" s="61"/>
      <c r="GQC323" s="61"/>
      <c r="GQD323" s="61"/>
      <c r="GQE323" s="61"/>
      <c r="GQF323" s="61"/>
      <c r="GQG323" s="61"/>
      <c r="GQH323" s="61"/>
      <c r="GQI323" s="61"/>
      <c r="GQJ323" s="61"/>
      <c r="GQK323" s="61"/>
      <c r="GQL323" s="61"/>
      <c r="GQM323" s="61"/>
      <c r="GQN323" s="61"/>
      <c r="GQO323" s="61"/>
      <c r="GQP323" s="61"/>
      <c r="GQQ323" s="61"/>
      <c r="GQR323" s="61"/>
      <c r="GQS323" s="61"/>
      <c r="GQT323" s="61"/>
      <c r="GQU323" s="61"/>
      <c r="GQV323" s="61"/>
      <c r="GQW323" s="61"/>
      <c r="GQX323" s="61"/>
      <c r="GQY323" s="61"/>
      <c r="GQZ323" s="61"/>
      <c r="GRA323" s="61"/>
      <c r="GRB323" s="61"/>
      <c r="GRC323" s="61"/>
      <c r="GRD323" s="61"/>
      <c r="GRE323" s="61"/>
      <c r="GRF323" s="61"/>
      <c r="GRG323" s="61"/>
      <c r="GRH323" s="61"/>
      <c r="GRI323" s="61"/>
      <c r="GRJ323" s="61"/>
      <c r="GRK323" s="61"/>
      <c r="GRL323" s="61"/>
      <c r="GRM323" s="61"/>
      <c r="GRN323" s="61"/>
      <c r="GRO323" s="61"/>
      <c r="GRP323" s="61"/>
      <c r="GRQ323" s="61"/>
      <c r="GRR323" s="61"/>
      <c r="GRS323" s="61"/>
      <c r="GRT323" s="61"/>
      <c r="GRU323" s="61"/>
      <c r="GRV323" s="61"/>
      <c r="GRW323" s="61"/>
      <c r="GRX323" s="61"/>
      <c r="GRY323" s="61"/>
      <c r="GRZ323" s="61"/>
      <c r="GSA323" s="61"/>
      <c r="GSB323" s="61"/>
      <c r="GSC323" s="61"/>
      <c r="GSD323" s="61"/>
      <c r="GSE323" s="61"/>
      <c r="GSF323" s="61"/>
      <c r="GSG323" s="61"/>
      <c r="GSH323" s="61"/>
      <c r="GSI323" s="61"/>
      <c r="GSJ323" s="61"/>
      <c r="GSK323" s="61"/>
      <c r="GSL323" s="61"/>
      <c r="GSM323" s="61"/>
      <c r="GSN323" s="61"/>
      <c r="GSO323" s="61"/>
      <c r="GSP323" s="61"/>
      <c r="GSQ323" s="61"/>
      <c r="GSR323" s="61"/>
      <c r="GSS323" s="61"/>
      <c r="GST323" s="61"/>
      <c r="GSU323" s="61"/>
      <c r="GSV323" s="61"/>
      <c r="GSW323" s="61"/>
      <c r="GSX323" s="61"/>
      <c r="GSY323" s="61"/>
      <c r="GSZ323" s="61"/>
      <c r="GTA323" s="61"/>
      <c r="GTB323" s="61"/>
      <c r="GTC323" s="61"/>
      <c r="GTD323" s="61"/>
      <c r="GTE323" s="61"/>
      <c r="GTF323" s="61"/>
      <c r="GTG323" s="61"/>
      <c r="GTH323" s="61"/>
      <c r="GTI323" s="61"/>
      <c r="GTJ323" s="61"/>
      <c r="GTK323" s="61"/>
      <c r="GTL323" s="61"/>
      <c r="GTM323" s="61"/>
      <c r="GTN323" s="61"/>
      <c r="GTO323" s="61"/>
      <c r="GTP323" s="61"/>
      <c r="GTQ323" s="61"/>
      <c r="GTR323" s="61"/>
      <c r="GTS323" s="61"/>
      <c r="GTT323" s="61"/>
      <c r="GTU323" s="61"/>
      <c r="GTV323" s="61"/>
      <c r="GTW323" s="61"/>
      <c r="GTX323" s="61"/>
      <c r="GTY323" s="61"/>
      <c r="GTZ323" s="61"/>
      <c r="GUA323" s="61"/>
      <c r="GUB323" s="61"/>
      <c r="GUC323" s="61"/>
      <c r="GUD323" s="61"/>
      <c r="GUE323" s="61"/>
      <c r="GUF323" s="61"/>
      <c r="GUG323" s="61"/>
      <c r="GUH323" s="61"/>
      <c r="GUI323" s="61"/>
      <c r="GUJ323" s="61"/>
      <c r="GUK323" s="61"/>
      <c r="GUL323" s="61"/>
      <c r="GUM323" s="61"/>
      <c r="GUN323" s="61"/>
      <c r="GUO323" s="61"/>
      <c r="GUP323" s="61"/>
      <c r="GUQ323" s="61"/>
      <c r="GUR323" s="61"/>
      <c r="GUS323" s="61"/>
      <c r="GUT323" s="61"/>
      <c r="GUU323" s="61"/>
      <c r="GUV323" s="61"/>
      <c r="GUW323" s="61"/>
      <c r="GUX323" s="61"/>
      <c r="GUY323" s="61"/>
      <c r="GUZ323" s="61"/>
      <c r="GVA323" s="61"/>
      <c r="GVB323" s="61"/>
      <c r="GVC323" s="61"/>
      <c r="GVD323" s="61"/>
      <c r="GVE323" s="61"/>
      <c r="GVF323" s="61"/>
      <c r="GVG323" s="61"/>
      <c r="GVH323" s="61"/>
      <c r="GVI323" s="61"/>
      <c r="GVJ323" s="61"/>
      <c r="GVK323" s="61"/>
      <c r="GVL323" s="61"/>
      <c r="GVM323" s="61"/>
      <c r="GVN323" s="61"/>
      <c r="GVO323" s="61"/>
      <c r="GVP323" s="61"/>
      <c r="GVQ323" s="61"/>
      <c r="GVR323" s="61"/>
      <c r="GVS323" s="61"/>
      <c r="GVT323" s="61"/>
      <c r="GVU323" s="61"/>
      <c r="GVV323" s="61"/>
      <c r="GVW323" s="61"/>
      <c r="GVX323" s="61"/>
      <c r="GVY323" s="61"/>
      <c r="GVZ323" s="61"/>
      <c r="GWA323" s="61"/>
      <c r="GWB323" s="61"/>
      <c r="GWC323" s="61"/>
      <c r="GWD323" s="61"/>
      <c r="GWE323" s="61"/>
      <c r="GWF323" s="61"/>
      <c r="GWG323" s="61"/>
      <c r="GWH323" s="61"/>
      <c r="GWI323" s="61"/>
      <c r="GWJ323" s="61"/>
      <c r="GWK323" s="61"/>
      <c r="GWL323" s="61"/>
      <c r="GWM323" s="61"/>
      <c r="GWN323" s="61"/>
      <c r="GWO323" s="61"/>
      <c r="GWP323" s="61"/>
      <c r="GWQ323" s="61"/>
      <c r="GWR323" s="61"/>
      <c r="GWS323" s="61"/>
      <c r="GWT323" s="61"/>
      <c r="GWU323" s="61"/>
      <c r="GWV323" s="61"/>
      <c r="GWW323" s="61"/>
      <c r="GWX323" s="61"/>
      <c r="GWY323" s="61"/>
      <c r="GWZ323" s="61"/>
      <c r="GXA323" s="61"/>
      <c r="GXB323" s="61"/>
      <c r="GXC323" s="61"/>
      <c r="GXD323" s="61"/>
      <c r="GXE323" s="61"/>
      <c r="GXF323" s="61"/>
      <c r="GXG323" s="61"/>
      <c r="GXH323" s="61"/>
      <c r="GXI323" s="61"/>
      <c r="GXJ323" s="61"/>
      <c r="GXK323" s="61"/>
      <c r="GXL323" s="61"/>
      <c r="GXM323" s="61"/>
      <c r="GXN323" s="61"/>
      <c r="GXO323" s="61"/>
      <c r="GXP323" s="61"/>
      <c r="GXQ323" s="61"/>
      <c r="GXR323" s="61"/>
      <c r="GXS323" s="61"/>
      <c r="GXT323" s="61"/>
      <c r="GXU323" s="61"/>
      <c r="GXV323" s="61"/>
      <c r="GXW323" s="61"/>
      <c r="GXX323" s="61"/>
      <c r="GXY323" s="61"/>
      <c r="GXZ323" s="61"/>
      <c r="GYA323" s="61"/>
      <c r="GYB323" s="61"/>
      <c r="GYC323" s="61"/>
      <c r="GYD323" s="61"/>
      <c r="GYE323" s="61"/>
      <c r="GYF323" s="61"/>
      <c r="GYG323" s="61"/>
      <c r="GYH323" s="61"/>
      <c r="GYI323" s="61"/>
      <c r="GYJ323" s="61"/>
      <c r="GYK323" s="61"/>
      <c r="GYL323" s="61"/>
      <c r="GYM323" s="61"/>
      <c r="GYN323" s="61"/>
      <c r="GYO323" s="61"/>
      <c r="GYP323" s="61"/>
      <c r="GYQ323" s="61"/>
      <c r="GYR323" s="61"/>
      <c r="GYS323" s="61"/>
      <c r="GYT323" s="61"/>
      <c r="GYU323" s="61"/>
      <c r="GYV323" s="61"/>
      <c r="GYW323" s="61"/>
      <c r="GYX323" s="61"/>
      <c r="GYY323" s="61"/>
      <c r="GYZ323" s="61"/>
      <c r="GZA323" s="61"/>
      <c r="GZB323" s="61"/>
      <c r="GZC323" s="61"/>
      <c r="GZD323" s="61"/>
      <c r="GZE323" s="61"/>
      <c r="GZF323" s="61"/>
      <c r="GZG323" s="61"/>
      <c r="GZH323" s="61"/>
      <c r="GZI323" s="61"/>
      <c r="GZJ323" s="61"/>
      <c r="GZK323" s="61"/>
      <c r="GZL323" s="61"/>
      <c r="GZM323" s="61"/>
      <c r="GZN323" s="61"/>
      <c r="GZO323" s="61"/>
      <c r="GZP323" s="61"/>
      <c r="GZQ323" s="61"/>
      <c r="GZR323" s="61"/>
      <c r="GZS323" s="61"/>
      <c r="GZT323" s="61"/>
      <c r="GZU323" s="61"/>
      <c r="GZV323" s="61"/>
      <c r="GZW323" s="61"/>
      <c r="GZX323" s="61"/>
      <c r="GZY323" s="61"/>
      <c r="GZZ323" s="61"/>
      <c r="HAA323" s="61"/>
      <c r="HAB323" s="61"/>
      <c r="HAC323" s="61"/>
      <c r="HAD323" s="61"/>
      <c r="HAE323" s="61"/>
      <c r="HAF323" s="61"/>
      <c r="HAG323" s="61"/>
      <c r="HAH323" s="61"/>
      <c r="HAI323" s="61"/>
      <c r="HAJ323" s="61"/>
      <c r="HAK323" s="61"/>
      <c r="HAL323" s="61"/>
      <c r="HAM323" s="61"/>
      <c r="HAN323" s="61"/>
      <c r="HAO323" s="61"/>
      <c r="HAP323" s="61"/>
      <c r="HAQ323" s="61"/>
      <c r="HAR323" s="61"/>
      <c r="HAS323" s="61"/>
      <c r="HAT323" s="61"/>
      <c r="HAU323" s="61"/>
      <c r="HAV323" s="61"/>
      <c r="HAW323" s="61"/>
      <c r="HAX323" s="61"/>
      <c r="HAY323" s="61"/>
      <c r="HAZ323" s="61"/>
      <c r="HBA323" s="61"/>
      <c r="HBB323" s="61"/>
      <c r="HBC323" s="61"/>
      <c r="HBD323" s="61"/>
      <c r="HBE323" s="61"/>
      <c r="HBF323" s="61"/>
      <c r="HBG323" s="61"/>
      <c r="HBH323" s="61"/>
      <c r="HBI323" s="61"/>
      <c r="HBJ323" s="61"/>
      <c r="HBK323" s="61"/>
      <c r="HBL323" s="61"/>
      <c r="HBM323" s="61"/>
      <c r="HBN323" s="61"/>
      <c r="HBO323" s="61"/>
      <c r="HBP323" s="61"/>
      <c r="HBQ323" s="61"/>
      <c r="HBR323" s="61"/>
      <c r="HBS323" s="61"/>
      <c r="HBT323" s="61"/>
      <c r="HBU323" s="61"/>
      <c r="HBV323" s="61"/>
      <c r="HBW323" s="61"/>
      <c r="HBX323" s="61"/>
      <c r="HBY323" s="61"/>
      <c r="HBZ323" s="61"/>
      <c r="HCA323" s="61"/>
      <c r="HCB323" s="61"/>
      <c r="HCC323" s="61"/>
      <c r="HCD323" s="61"/>
      <c r="HCE323" s="61"/>
      <c r="HCF323" s="61"/>
      <c r="HCG323" s="61"/>
      <c r="HCH323" s="61"/>
      <c r="HCI323" s="61"/>
      <c r="HCJ323" s="61"/>
      <c r="HCK323" s="61"/>
      <c r="HCL323" s="61"/>
      <c r="HCM323" s="61"/>
      <c r="HCN323" s="61"/>
      <c r="HCO323" s="61"/>
      <c r="HCP323" s="61"/>
      <c r="HCQ323" s="61"/>
      <c r="HCR323" s="61"/>
      <c r="HCS323" s="61"/>
      <c r="HCT323" s="61"/>
      <c r="HCU323" s="61"/>
      <c r="HCV323" s="61"/>
      <c r="HCW323" s="61"/>
      <c r="HCX323" s="61"/>
      <c r="HCY323" s="61"/>
      <c r="HCZ323" s="61"/>
      <c r="HDA323" s="61"/>
      <c r="HDB323" s="61"/>
      <c r="HDC323" s="61"/>
      <c r="HDD323" s="61"/>
      <c r="HDE323" s="61"/>
      <c r="HDF323" s="61"/>
      <c r="HDG323" s="61"/>
      <c r="HDH323" s="61"/>
      <c r="HDI323" s="61"/>
      <c r="HDJ323" s="61"/>
      <c r="HDK323" s="61"/>
      <c r="HDL323" s="61"/>
      <c r="HDM323" s="61"/>
      <c r="HDN323" s="61"/>
      <c r="HDO323" s="61"/>
      <c r="HDP323" s="61"/>
      <c r="HDQ323" s="61"/>
      <c r="HDR323" s="61"/>
      <c r="HDS323" s="61"/>
      <c r="HDT323" s="61"/>
      <c r="HDU323" s="61"/>
      <c r="HDV323" s="61"/>
      <c r="HDW323" s="61"/>
      <c r="HDX323" s="61"/>
      <c r="HDY323" s="61"/>
      <c r="HDZ323" s="61"/>
      <c r="HEA323" s="61"/>
      <c r="HEB323" s="61"/>
      <c r="HEC323" s="61"/>
      <c r="HED323" s="61"/>
      <c r="HEE323" s="61"/>
      <c r="HEF323" s="61"/>
      <c r="HEG323" s="61"/>
      <c r="HEH323" s="61"/>
      <c r="HEI323" s="61"/>
      <c r="HEJ323" s="61"/>
      <c r="HEK323" s="61"/>
      <c r="HEL323" s="61"/>
      <c r="HEM323" s="61"/>
      <c r="HEN323" s="61"/>
      <c r="HEO323" s="61"/>
      <c r="HEP323" s="61"/>
      <c r="HEQ323" s="61"/>
      <c r="HER323" s="61"/>
      <c r="HES323" s="61"/>
      <c r="HET323" s="61"/>
      <c r="HEU323" s="61"/>
      <c r="HEV323" s="61"/>
      <c r="HEW323" s="61"/>
      <c r="HEX323" s="61"/>
      <c r="HEY323" s="61"/>
      <c r="HEZ323" s="61"/>
      <c r="HFA323" s="61"/>
      <c r="HFB323" s="61"/>
      <c r="HFC323" s="61"/>
      <c r="HFD323" s="61"/>
      <c r="HFE323" s="61"/>
      <c r="HFF323" s="61"/>
      <c r="HFG323" s="61"/>
      <c r="HFH323" s="61"/>
      <c r="HFI323" s="61"/>
      <c r="HFJ323" s="61"/>
      <c r="HFK323" s="61"/>
      <c r="HFL323" s="61"/>
      <c r="HFM323" s="61"/>
      <c r="HFN323" s="61"/>
      <c r="HFO323" s="61"/>
      <c r="HFP323" s="61"/>
      <c r="HFQ323" s="61"/>
      <c r="HFR323" s="61"/>
      <c r="HFS323" s="61"/>
      <c r="HFT323" s="61"/>
      <c r="HFU323" s="61"/>
      <c r="HFV323" s="61"/>
      <c r="HFW323" s="61"/>
      <c r="HFX323" s="61"/>
      <c r="HFY323" s="61"/>
      <c r="HFZ323" s="61"/>
      <c r="HGA323" s="61"/>
      <c r="HGB323" s="61"/>
      <c r="HGC323" s="61"/>
      <c r="HGD323" s="61"/>
      <c r="HGE323" s="61"/>
      <c r="HGF323" s="61"/>
      <c r="HGG323" s="61"/>
      <c r="HGH323" s="61"/>
      <c r="HGI323" s="61"/>
      <c r="HGJ323" s="61"/>
      <c r="HGK323" s="61"/>
      <c r="HGL323" s="61"/>
      <c r="HGM323" s="61"/>
      <c r="HGN323" s="61"/>
      <c r="HGO323" s="61"/>
      <c r="HGP323" s="61"/>
      <c r="HGQ323" s="61"/>
      <c r="HGR323" s="61"/>
      <c r="HGS323" s="61"/>
      <c r="HGT323" s="61"/>
      <c r="HGU323" s="61"/>
      <c r="HGV323" s="61"/>
      <c r="HGW323" s="61"/>
      <c r="HGX323" s="61"/>
      <c r="HGY323" s="61"/>
      <c r="HGZ323" s="61"/>
      <c r="HHA323" s="61"/>
      <c r="HHB323" s="61"/>
      <c r="HHC323" s="61"/>
      <c r="HHD323" s="61"/>
      <c r="HHE323" s="61"/>
      <c r="HHF323" s="61"/>
      <c r="HHG323" s="61"/>
      <c r="HHH323" s="61"/>
      <c r="HHI323" s="61"/>
      <c r="HHJ323" s="61"/>
      <c r="HHK323" s="61"/>
      <c r="HHL323" s="61"/>
      <c r="HHM323" s="61"/>
      <c r="HHN323" s="61"/>
      <c r="HHO323" s="61"/>
      <c r="HHP323" s="61"/>
      <c r="HHQ323" s="61"/>
      <c r="HHR323" s="61"/>
      <c r="HHS323" s="61"/>
      <c r="HHT323" s="61"/>
      <c r="HHU323" s="61"/>
      <c r="HHV323" s="61"/>
      <c r="HHW323" s="61"/>
      <c r="HHX323" s="61"/>
      <c r="HHY323" s="61"/>
      <c r="HHZ323" s="61"/>
      <c r="HIA323" s="61"/>
      <c r="HIB323" s="61"/>
      <c r="HIC323" s="61"/>
      <c r="HID323" s="61"/>
      <c r="HIE323" s="61"/>
      <c r="HIF323" s="61"/>
      <c r="HIG323" s="61"/>
      <c r="HIH323" s="61"/>
      <c r="HII323" s="61"/>
      <c r="HIJ323" s="61"/>
      <c r="HIK323" s="61"/>
      <c r="HIL323" s="61"/>
      <c r="HIM323" s="61"/>
      <c r="HIN323" s="61"/>
      <c r="HIO323" s="61"/>
      <c r="HIP323" s="61"/>
      <c r="HIQ323" s="61"/>
      <c r="HIR323" s="61"/>
      <c r="HIS323" s="61"/>
      <c r="HIT323" s="61"/>
      <c r="HIU323" s="61"/>
      <c r="HIV323" s="61"/>
      <c r="HIW323" s="61"/>
      <c r="HIX323" s="61"/>
      <c r="HIY323" s="61"/>
      <c r="HIZ323" s="61"/>
      <c r="HJA323" s="61"/>
      <c r="HJB323" s="61"/>
      <c r="HJC323" s="61"/>
      <c r="HJD323" s="61"/>
      <c r="HJE323" s="61"/>
      <c r="HJF323" s="61"/>
      <c r="HJG323" s="61"/>
      <c r="HJH323" s="61"/>
      <c r="HJI323" s="61"/>
      <c r="HJJ323" s="61"/>
      <c r="HJK323" s="61"/>
      <c r="HJL323" s="61"/>
      <c r="HJM323" s="61"/>
      <c r="HJN323" s="61"/>
      <c r="HJO323" s="61"/>
      <c r="HJP323" s="61"/>
      <c r="HJQ323" s="61"/>
      <c r="HJR323" s="61"/>
      <c r="HJS323" s="61"/>
      <c r="HJT323" s="61"/>
      <c r="HJU323" s="61"/>
      <c r="HJV323" s="61"/>
      <c r="HJW323" s="61"/>
      <c r="HJX323" s="61"/>
      <c r="HJY323" s="61"/>
      <c r="HJZ323" s="61"/>
      <c r="HKA323" s="61"/>
      <c r="HKB323" s="61"/>
      <c r="HKC323" s="61"/>
      <c r="HKD323" s="61"/>
      <c r="HKE323" s="61"/>
      <c r="HKF323" s="61"/>
      <c r="HKG323" s="61"/>
      <c r="HKH323" s="61"/>
      <c r="HKI323" s="61"/>
      <c r="HKJ323" s="61"/>
      <c r="HKK323" s="61"/>
      <c r="HKL323" s="61"/>
      <c r="HKM323" s="61"/>
      <c r="HKN323" s="61"/>
      <c r="HKO323" s="61"/>
      <c r="HKP323" s="61"/>
      <c r="HKQ323" s="61"/>
      <c r="HKR323" s="61"/>
      <c r="HKS323" s="61"/>
      <c r="HKT323" s="61"/>
      <c r="HKU323" s="61"/>
      <c r="HKV323" s="61"/>
      <c r="HKW323" s="61"/>
      <c r="HKX323" s="61"/>
      <c r="HKY323" s="61"/>
      <c r="HKZ323" s="61"/>
      <c r="HLA323" s="61"/>
      <c r="HLB323" s="61"/>
      <c r="HLC323" s="61"/>
      <c r="HLD323" s="61"/>
      <c r="HLE323" s="61"/>
      <c r="HLF323" s="61"/>
      <c r="HLG323" s="61"/>
      <c r="HLH323" s="61"/>
      <c r="HLI323" s="61"/>
      <c r="HLJ323" s="61"/>
      <c r="HLK323" s="61"/>
      <c r="HLL323" s="61"/>
      <c r="HLM323" s="61"/>
      <c r="HLN323" s="61"/>
      <c r="HLO323" s="61"/>
      <c r="HLP323" s="61"/>
      <c r="HLQ323" s="61"/>
      <c r="HLR323" s="61"/>
      <c r="HLS323" s="61"/>
      <c r="HLT323" s="61"/>
      <c r="HLU323" s="61"/>
      <c r="HLV323" s="61"/>
      <c r="HLW323" s="61"/>
      <c r="HLX323" s="61"/>
      <c r="HLY323" s="61"/>
      <c r="HLZ323" s="61"/>
      <c r="HMA323" s="61"/>
      <c r="HMB323" s="61"/>
      <c r="HMC323" s="61"/>
      <c r="HMD323" s="61"/>
      <c r="HME323" s="61"/>
      <c r="HMF323" s="61"/>
      <c r="HMG323" s="61"/>
      <c r="HMH323" s="61"/>
      <c r="HMI323" s="61"/>
      <c r="HMJ323" s="61"/>
      <c r="HMK323" s="61"/>
      <c r="HML323" s="61"/>
      <c r="HMM323" s="61"/>
      <c r="HMN323" s="61"/>
      <c r="HMO323" s="61"/>
      <c r="HMP323" s="61"/>
      <c r="HMQ323" s="61"/>
      <c r="HMR323" s="61"/>
      <c r="HMS323" s="61"/>
      <c r="HMT323" s="61"/>
      <c r="HMU323" s="61"/>
      <c r="HMV323" s="61"/>
      <c r="HMW323" s="61"/>
      <c r="HMX323" s="61"/>
      <c r="HMY323" s="61"/>
      <c r="HMZ323" s="61"/>
      <c r="HNA323" s="61"/>
      <c r="HNB323" s="61"/>
      <c r="HNC323" s="61"/>
      <c r="HND323" s="61"/>
      <c r="HNE323" s="61"/>
      <c r="HNF323" s="61"/>
      <c r="HNG323" s="61"/>
      <c r="HNH323" s="61"/>
      <c r="HNI323" s="61"/>
      <c r="HNJ323" s="61"/>
      <c r="HNK323" s="61"/>
      <c r="HNL323" s="61"/>
      <c r="HNM323" s="61"/>
      <c r="HNN323" s="61"/>
      <c r="HNO323" s="61"/>
      <c r="HNP323" s="61"/>
      <c r="HNQ323" s="61"/>
      <c r="HNR323" s="61"/>
      <c r="HNS323" s="61"/>
      <c r="HNT323" s="61"/>
      <c r="HNU323" s="61"/>
      <c r="HNV323" s="61"/>
      <c r="HNW323" s="61"/>
      <c r="HNX323" s="61"/>
      <c r="HNY323" s="61"/>
      <c r="HNZ323" s="61"/>
      <c r="HOA323" s="61"/>
      <c r="HOB323" s="61"/>
      <c r="HOC323" s="61"/>
      <c r="HOD323" s="61"/>
      <c r="HOE323" s="61"/>
      <c r="HOF323" s="61"/>
      <c r="HOG323" s="61"/>
      <c r="HOH323" s="61"/>
      <c r="HOI323" s="61"/>
      <c r="HOJ323" s="61"/>
      <c r="HOK323" s="61"/>
      <c r="HOL323" s="61"/>
      <c r="HOM323" s="61"/>
      <c r="HON323" s="61"/>
      <c r="HOO323" s="61"/>
      <c r="HOP323" s="61"/>
      <c r="HOQ323" s="61"/>
      <c r="HOR323" s="61"/>
      <c r="HOS323" s="61"/>
      <c r="HOT323" s="61"/>
      <c r="HOU323" s="61"/>
      <c r="HOV323" s="61"/>
      <c r="HOW323" s="61"/>
      <c r="HOX323" s="61"/>
      <c r="HOY323" s="61"/>
      <c r="HOZ323" s="61"/>
      <c r="HPA323" s="61"/>
      <c r="HPB323" s="61"/>
      <c r="HPC323" s="61"/>
      <c r="HPD323" s="61"/>
      <c r="HPE323" s="61"/>
      <c r="HPF323" s="61"/>
      <c r="HPG323" s="61"/>
      <c r="HPH323" s="61"/>
      <c r="HPI323" s="61"/>
      <c r="HPJ323" s="61"/>
      <c r="HPK323" s="61"/>
      <c r="HPL323" s="61"/>
      <c r="HPM323" s="61"/>
      <c r="HPN323" s="61"/>
      <c r="HPO323" s="61"/>
      <c r="HPP323" s="61"/>
      <c r="HPQ323" s="61"/>
      <c r="HPR323" s="61"/>
      <c r="HPS323" s="61"/>
      <c r="HPT323" s="61"/>
      <c r="HPU323" s="61"/>
      <c r="HPV323" s="61"/>
      <c r="HPW323" s="61"/>
      <c r="HPX323" s="61"/>
      <c r="HPY323" s="61"/>
      <c r="HPZ323" s="61"/>
      <c r="HQA323" s="61"/>
      <c r="HQB323" s="61"/>
      <c r="HQC323" s="61"/>
      <c r="HQD323" s="61"/>
      <c r="HQE323" s="61"/>
      <c r="HQF323" s="61"/>
      <c r="HQG323" s="61"/>
      <c r="HQH323" s="61"/>
      <c r="HQI323" s="61"/>
      <c r="HQJ323" s="61"/>
      <c r="HQK323" s="61"/>
      <c r="HQL323" s="61"/>
      <c r="HQM323" s="61"/>
      <c r="HQN323" s="61"/>
      <c r="HQO323" s="61"/>
      <c r="HQP323" s="61"/>
      <c r="HQQ323" s="61"/>
      <c r="HQR323" s="61"/>
      <c r="HQS323" s="61"/>
      <c r="HQT323" s="61"/>
      <c r="HQU323" s="61"/>
      <c r="HQV323" s="61"/>
      <c r="HQW323" s="61"/>
      <c r="HQX323" s="61"/>
      <c r="HQY323" s="61"/>
      <c r="HQZ323" s="61"/>
      <c r="HRA323" s="61"/>
      <c r="HRB323" s="61"/>
      <c r="HRC323" s="61"/>
      <c r="HRD323" s="61"/>
      <c r="HRE323" s="61"/>
      <c r="HRF323" s="61"/>
      <c r="HRG323" s="61"/>
      <c r="HRH323" s="61"/>
      <c r="HRI323" s="61"/>
      <c r="HRJ323" s="61"/>
      <c r="HRK323" s="61"/>
      <c r="HRL323" s="61"/>
      <c r="HRM323" s="61"/>
      <c r="HRN323" s="61"/>
      <c r="HRO323" s="61"/>
      <c r="HRP323" s="61"/>
      <c r="HRQ323" s="61"/>
      <c r="HRR323" s="61"/>
      <c r="HRS323" s="61"/>
      <c r="HRT323" s="61"/>
      <c r="HRU323" s="61"/>
      <c r="HRV323" s="61"/>
      <c r="HRW323" s="61"/>
      <c r="HRX323" s="61"/>
      <c r="HRY323" s="61"/>
      <c r="HRZ323" s="61"/>
      <c r="HSA323" s="61"/>
      <c r="HSB323" s="61"/>
      <c r="HSC323" s="61"/>
      <c r="HSD323" s="61"/>
      <c r="HSE323" s="61"/>
      <c r="HSF323" s="61"/>
      <c r="HSG323" s="61"/>
      <c r="HSH323" s="61"/>
      <c r="HSI323" s="61"/>
      <c r="HSJ323" s="61"/>
      <c r="HSK323" s="61"/>
      <c r="HSL323" s="61"/>
      <c r="HSM323" s="61"/>
      <c r="HSN323" s="61"/>
      <c r="HSO323" s="61"/>
      <c r="HSP323" s="61"/>
      <c r="HSQ323" s="61"/>
      <c r="HSR323" s="61"/>
      <c r="HSS323" s="61"/>
      <c r="HST323" s="61"/>
      <c r="HSU323" s="61"/>
      <c r="HSV323" s="61"/>
      <c r="HSW323" s="61"/>
      <c r="HSX323" s="61"/>
      <c r="HSY323" s="61"/>
      <c r="HSZ323" s="61"/>
      <c r="HTA323" s="61"/>
      <c r="HTB323" s="61"/>
      <c r="HTC323" s="61"/>
      <c r="HTD323" s="61"/>
      <c r="HTE323" s="61"/>
      <c r="HTF323" s="61"/>
      <c r="HTG323" s="61"/>
      <c r="HTH323" s="61"/>
      <c r="HTI323" s="61"/>
      <c r="HTJ323" s="61"/>
      <c r="HTK323" s="61"/>
      <c r="HTL323" s="61"/>
      <c r="HTM323" s="61"/>
      <c r="HTN323" s="61"/>
      <c r="HTO323" s="61"/>
      <c r="HTP323" s="61"/>
      <c r="HTQ323" s="61"/>
      <c r="HTR323" s="61"/>
      <c r="HTS323" s="61"/>
      <c r="HTT323" s="61"/>
      <c r="HTU323" s="61"/>
      <c r="HTV323" s="61"/>
      <c r="HTW323" s="61"/>
      <c r="HTX323" s="61"/>
      <c r="HTY323" s="61"/>
      <c r="HTZ323" s="61"/>
      <c r="HUA323" s="61"/>
      <c r="HUB323" s="61"/>
      <c r="HUC323" s="61"/>
      <c r="HUD323" s="61"/>
      <c r="HUE323" s="61"/>
      <c r="HUF323" s="61"/>
      <c r="HUG323" s="61"/>
      <c r="HUH323" s="61"/>
      <c r="HUI323" s="61"/>
      <c r="HUJ323" s="61"/>
      <c r="HUK323" s="61"/>
      <c r="HUL323" s="61"/>
      <c r="HUM323" s="61"/>
      <c r="HUN323" s="61"/>
      <c r="HUO323" s="61"/>
      <c r="HUP323" s="61"/>
      <c r="HUQ323" s="61"/>
      <c r="HUR323" s="61"/>
      <c r="HUS323" s="61"/>
      <c r="HUT323" s="61"/>
      <c r="HUU323" s="61"/>
      <c r="HUV323" s="61"/>
      <c r="HUW323" s="61"/>
      <c r="HUX323" s="61"/>
      <c r="HUY323" s="61"/>
      <c r="HUZ323" s="61"/>
      <c r="HVA323" s="61"/>
      <c r="HVB323" s="61"/>
      <c r="HVC323" s="61"/>
      <c r="HVD323" s="61"/>
      <c r="HVE323" s="61"/>
      <c r="HVF323" s="61"/>
      <c r="HVG323" s="61"/>
      <c r="HVH323" s="61"/>
      <c r="HVI323" s="61"/>
      <c r="HVJ323" s="61"/>
      <c r="HVK323" s="61"/>
      <c r="HVL323" s="61"/>
      <c r="HVM323" s="61"/>
      <c r="HVN323" s="61"/>
      <c r="HVO323" s="61"/>
      <c r="HVP323" s="61"/>
      <c r="HVQ323" s="61"/>
      <c r="HVR323" s="61"/>
      <c r="HVS323" s="61"/>
      <c r="HVT323" s="61"/>
      <c r="HVU323" s="61"/>
      <c r="HVV323" s="61"/>
      <c r="HVW323" s="61"/>
      <c r="HVX323" s="61"/>
      <c r="HVY323" s="61"/>
      <c r="HVZ323" s="61"/>
      <c r="HWA323" s="61"/>
      <c r="HWB323" s="61"/>
      <c r="HWC323" s="61"/>
      <c r="HWD323" s="61"/>
      <c r="HWE323" s="61"/>
      <c r="HWF323" s="61"/>
      <c r="HWG323" s="61"/>
      <c r="HWH323" s="61"/>
      <c r="HWI323" s="61"/>
      <c r="HWJ323" s="61"/>
      <c r="HWK323" s="61"/>
      <c r="HWL323" s="61"/>
      <c r="HWM323" s="61"/>
      <c r="HWN323" s="61"/>
      <c r="HWO323" s="61"/>
      <c r="HWP323" s="61"/>
      <c r="HWQ323" s="61"/>
      <c r="HWR323" s="61"/>
      <c r="HWS323" s="61"/>
      <c r="HWT323" s="61"/>
      <c r="HWU323" s="61"/>
      <c r="HWV323" s="61"/>
      <c r="HWW323" s="61"/>
      <c r="HWX323" s="61"/>
      <c r="HWY323" s="61"/>
      <c r="HWZ323" s="61"/>
      <c r="HXA323" s="61"/>
      <c r="HXB323" s="61"/>
      <c r="HXC323" s="61"/>
      <c r="HXD323" s="61"/>
      <c r="HXE323" s="61"/>
      <c r="HXF323" s="61"/>
      <c r="HXG323" s="61"/>
      <c r="HXH323" s="61"/>
      <c r="HXI323" s="61"/>
      <c r="HXJ323" s="61"/>
      <c r="HXK323" s="61"/>
      <c r="HXL323" s="61"/>
      <c r="HXM323" s="61"/>
      <c r="HXN323" s="61"/>
      <c r="HXO323" s="61"/>
      <c r="HXP323" s="61"/>
      <c r="HXQ323" s="61"/>
      <c r="HXR323" s="61"/>
      <c r="HXS323" s="61"/>
      <c r="HXT323" s="61"/>
      <c r="HXU323" s="61"/>
      <c r="HXV323" s="61"/>
      <c r="HXW323" s="61"/>
      <c r="HXX323" s="61"/>
      <c r="HXY323" s="61"/>
      <c r="HXZ323" s="61"/>
      <c r="HYA323" s="61"/>
      <c r="HYB323" s="61"/>
      <c r="HYC323" s="61"/>
      <c r="HYD323" s="61"/>
      <c r="HYE323" s="61"/>
      <c r="HYF323" s="61"/>
      <c r="HYG323" s="61"/>
      <c r="HYH323" s="61"/>
      <c r="HYI323" s="61"/>
      <c r="HYJ323" s="61"/>
      <c r="HYK323" s="61"/>
      <c r="HYL323" s="61"/>
      <c r="HYM323" s="61"/>
      <c r="HYN323" s="61"/>
      <c r="HYO323" s="61"/>
      <c r="HYP323" s="61"/>
      <c r="HYQ323" s="61"/>
      <c r="HYR323" s="61"/>
      <c r="HYS323" s="61"/>
      <c r="HYT323" s="61"/>
      <c r="HYU323" s="61"/>
      <c r="HYV323" s="61"/>
      <c r="HYW323" s="61"/>
      <c r="HYX323" s="61"/>
      <c r="HYY323" s="61"/>
      <c r="HYZ323" s="61"/>
      <c r="HZA323" s="61"/>
      <c r="HZB323" s="61"/>
      <c r="HZC323" s="61"/>
      <c r="HZD323" s="61"/>
      <c r="HZE323" s="61"/>
      <c r="HZF323" s="61"/>
      <c r="HZG323" s="61"/>
      <c r="HZH323" s="61"/>
      <c r="HZI323" s="61"/>
      <c r="HZJ323" s="61"/>
      <c r="HZK323" s="61"/>
      <c r="HZL323" s="61"/>
      <c r="HZM323" s="61"/>
      <c r="HZN323" s="61"/>
      <c r="HZO323" s="61"/>
      <c r="HZP323" s="61"/>
      <c r="HZQ323" s="61"/>
      <c r="HZR323" s="61"/>
      <c r="HZS323" s="61"/>
      <c r="HZT323" s="61"/>
      <c r="HZU323" s="61"/>
      <c r="HZV323" s="61"/>
      <c r="HZW323" s="61"/>
      <c r="HZX323" s="61"/>
      <c r="HZY323" s="61"/>
      <c r="HZZ323" s="61"/>
      <c r="IAA323" s="61"/>
      <c r="IAB323" s="61"/>
      <c r="IAC323" s="61"/>
      <c r="IAD323" s="61"/>
      <c r="IAE323" s="61"/>
      <c r="IAF323" s="61"/>
      <c r="IAG323" s="61"/>
      <c r="IAH323" s="61"/>
      <c r="IAI323" s="61"/>
      <c r="IAJ323" s="61"/>
      <c r="IAK323" s="61"/>
      <c r="IAL323" s="61"/>
      <c r="IAM323" s="61"/>
      <c r="IAN323" s="61"/>
      <c r="IAO323" s="61"/>
      <c r="IAP323" s="61"/>
      <c r="IAQ323" s="61"/>
      <c r="IAR323" s="61"/>
      <c r="IAS323" s="61"/>
      <c r="IAT323" s="61"/>
      <c r="IAU323" s="61"/>
      <c r="IAV323" s="61"/>
      <c r="IAW323" s="61"/>
      <c r="IAX323" s="61"/>
      <c r="IAY323" s="61"/>
      <c r="IAZ323" s="61"/>
      <c r="IBA323" s="61"/>
      <c r="IBB323" s="61"/>
      <c r="IBC323" s="61"/>
      <c r="IBD323" s="61"/>
      <c r="IBE323" s="61"/>
      <c r="IBF323" s="61"/>
      <c r="IBG323" s="61"/>
      <c r="IBH323" s="61"/>
      <c r="IBI323" s="61"/>
      <c r="IBJ323" s="61"/>
      <c r="IBK323" s="61"/>
      <c r="IBL323" s="61"/>
      <c r="IBM323" s="61"/>
      <c r="IBN323" s="61"/>
      <c r="IBO323" s="61"/>
      <c r="IBP323" s="61"/>
      <c r="IBQ323" s="61"/>
      <c r="IBR323" s="61"/>
      <c r="IBS323" s="61"/>
      <c r="IBT323" s="61"/>
      <c r="IBU323" s="61"/>
      <c r="IBV323" s="61"/>
      <c r="IBW323" s="61"/>
      <c r="IBX323" s="61"/>
      <c r="IBY323" s="61"/>
      <c r="IBZ323" s="61"/>
      <c r="ICA323" s="61"/>
      <c r="ICB323" s="61"/>
      <c r="ICC323" s="61"/>
      <c r="ICD323" s="61"/>
      <c r="ICE323" s="61"/>
      <c r="ICF323" s="61"/>
      <c r="ICG323" s="61"/>
      <c r="ICH323" s="61"/>
      <c r="ICI323" s="61"/>
      <c r="ICJ323" s="61"/>
      <c r="ICK323" s="61"/>
      <c r="ICL323" s="61"/>
      <c r="ICM323" s="61"/>
      <c r="ICN323" s="61"/>
      <c r="ICO323" s="61"/>
      <c r="ICP323" s="61"/>
      <c r="ICQ323" s="61"/>
      <c r="ICR323" s="61"/>
      <c r="ICS323" s="61"/>
      <c r="ICT323" s="61"/>
      <c r="ICU323" s="61"/>
      <c r="ICV323" s="61"/>
      <c r="ICW323" s="61"/>
      <c r="ICX323" s="61"/>
      <c r="ICY323" s="61"/>
      <c r="ICZ323" s="61"/>
      <c r="IDA323" s="61"/>
      <c r="IDB323" s="61"/>
      <c r="IDC323" s="61"/>
      <c r="IDD323" s="61"/>
      <c r="IDE323" s="61"/>
      <c r="IDF323" s="61"/>
      <c r="IDG323" s="61"/>
      <c r="IDH323" s="61"/>
      <c r="IDI323" s="61"/>
      <c r="IDJ323" s="61"/>
      <c r="IDK323" s="61"/>
      <c r="IDL323" s="61"/>
      <c r="IDM323" s="61"/>
      <c r="IDN323" s="61"/>
      <c r="IDO323" s="61"/>
      <c r="IDP323" s="61"/>
      <c r="IDQ323" s="61"/>
      <c r="IDR323" s="61"/>
      <c r="IDS323" s="61"/>
      <c r="IDT323" s="61"/>
      <c r="IDU323" s="61"/>
      <c r="IDV323" s="61"/>
      <c r="IDW323" s="61"/>
      <c r="IDX323" s="61"/>
      <c r="IDY323" s="61"/>
      <c r="IDZ323" s="61"/>
      <c r="IEA323" s="61"/>
      <c r="IEB323" s="61"/>
      <c r="IEC323" s="61"/>
      <c r="IED323" s="61"/>
      <c r="IEE323" s="61"/>
      <c r="IEF323" s="61"/>
      <c r="IEG323" s="61"/>
      <c r="IEH323" s="61"/>
      <c r="IEI323" s="61"/>
      <c r="IEJ323" s="61"/>
      <c r="IEK323" s="61"/>
      <c r="IEL323" s="61"/>
      <c r="IEM323" s="61"/>
      <c r="IEN323" s="61"/>
      <c r="IEO323" s="61"/>
      <c r="IEP323" s="61"/>
      <c r="IEQ323" s="61"/>
      <c r="IER323" s="61"/>
      <c r="IES323" s="61"/>
      <c r="IET323" s="61"/>
      <c r="IEU323" s="61"/>
      <c r="IEV323" s="61"/>
      <c r="IEW323" s="61"/>
      <c r="IEX323" s="61"/>
      <c r="IEY323" s="61"/>
      <c r="IEZ323" s="61"/>
      <c r="IFA323" s="61"/>
      <c r="IFB323" s="61"/>
      <c r="IFC323" s="61"/>
      <c r="IFD323" s="61"/>
      <c r="IFE323" s="61"/>
      <c r="IFF323" s="61"/>
      <c r="IFG323" s="61"/>
      <c r="IFH323" s="61"/>
      <c r="IFI323" s="61"/>
      <c r="IFJ323" s="61"/>
      <c r="IFK323" s="61"/>
      <c r="IFL323" s="61"/>
      <c r="IFM323" s="61"/>
      <c r="IFN323" s="61"/>
      <c r="IFO323" s="61"/>
      <c r="IFP323" s="61"/>
      <c r="IFQ323" s="61"/>
      <c r="IFR323" s="61"/>
      <c r="IFS323" s="61"/>
      <c r="IFT323" s="61"/>
      <c r="IFU323" s="61"/>
      <c r="IFV323" s="61"/>
      <c r="IFW323" s="61"/>
      <c r="IFX323" s="61"/>
      <c r="IFY323" s="61"/>
      <c r="IFZ323" s="61"/>
      <c r="IGA323" s="61"/>
      <c r="IGB323" s="61"/>
      <c r="IGC323" s="61"/>
      <c r="IGD323" s="61"/>
      <c r="IGE323" s="61"/>
      <c r="IGF323" s="61"/>
      <c r="IGG323" s="61"/>
      <c r="IGH323" s="61"/>
      <c r="IGI323" s="61"/>
      <c r="IGJ323" s="61"/>
      <c r="IGK323" s="61"/>
      <c r="IGL323" s="61"/>
      <c r="IGM323" s="61"/>
      <c r="IGN323" s="61"/>
      <c r="IGO323" s="61"/>
      <c r="IGP323" s="61"/>
      <c r="IGQ323" s="61"/>
      <c r="IGR323" s="61"/>
      <c r="IGS323" s="61"/>
      <c r="IGT323" s="61"/>
      <c r="IGU323" s="61"/>
      <c r="IGV323" s="61"/>
      <c r="IGW323" s="61"/>
      <c r="IGX323" s="61"/>
      <c r="IGY323" s="61"/>
      <c r="IGZ323" s="61"/>
      <c r="IHA323" s="61"/>
      <c r="IHB323" s="61"/>
      <c r="IHC323" s="61"/>
      <c r="IHD323" s="61"/>
      <c r="IHE323" s="61"/>
      <c r="IHF323" s="61"/>
      <c r="IHG323" s="61"/>
      <c r="IHH323" s="61"/>
      <c r="IHI323" s="61"/>
      <c r="IHJ323" s="61"/>
      <c r="IHK323" s="61"/>
      <c r="IHL323" s="61"/>
      <c r="IHM323" s="61"/>
      <c r="IHN323" s="61"/>
      <c r="IHO323" s="61"/>
      <c r="IHP323" s="61"/>
      <c r="IHQ323" s="61"/>
      <c r="IHR323" s="61"/>
      <c r="IHS323" s="61"/>
      <c r="IHT323" s="61"/>
      <c r="IHU323" s="61"/>
      <c r="IHV323" s="61"/>
      <c r="IHW323" s="61"/>
      <c r="IHX323" s="61"/>
      <c r="IHY323" s="61"/>
      <c r="IHZ323" s="61"/>
      <c r="IIA323" s="61"/>
      <c r="IIB323" s="61"/>
      <c r="IIC323" s="61"/>
      <c r="IID323" s="61"/>
      <c r="IIE323" s="61"/>
      <c r="IIF323" s="61"/>
      <c r="IIG323" s="61"/>
      <c r="IIH323" s="61"/>
      <c r="III323" s="61"/>
      <c r="IIJ323" s="61"/>
      <c r="IIK323" s="61"/>
      <c r="IIL323" s="61"/>
      <c r="IIM323" s="61"/>
      <c r="IIN323" s="61"/>
      <c r="IIO323" s="61"/>
      <c r="IIP323" s="61"/>
      <c r="IIQ323" s="61"/>
      <c r="IIR323" s="61"/>
      <c r="IIS323" s="61"/>
      <c r="IIT323" s="61"/>
      <c r="IIU323" s="61"/>
      <c r="IIV323" s="61"/>
      <c r="IIW323" s="61"/>
      <c r="IIX323" s="61"/>
      <c r="IIY323" s="61"/>
      <c r="IIZ323" s="61"/>
      <c r="IJA323" s="61"/>
      <c r="IJB323" s="61"/>
      <c r="IJC323" s="61"/>
      <c r="IJD323" s="61"/>
      <c r="IJE323" s="61"/>
      <c r="IJF323" s="61"/>
      <c r="IJG323" s="61"/>
      <c r="IJH323" s="61"/>
      <c r="IJI323" s="61"/>
      <c r="IJJ323" s="61"/>
      <c r="IJK323" s="61"/>
      <c r="IJL323" s="61"/>
      <c r="IJM323" s="61"/>
      <c r="IJN323" s="61"/>
      <c r="IJO323" s="61"/>
      <c r="IJP323" s="61"/>
      <c r="IJQ323" s="61"/>
      <c r="IJR323" s="61"/>
      <c r="IJS323" s="61"/>
      <c r="IJT323" s="61"/>
      <c r="IJU323" s="61"/>
      <c r="IJV323" s="61"/>
      <c r="IJW323" s="61"/>
      <c r="IJX323" s="61"/>
      <c r="IJY323" s="61"/>
      <c r="IJZ323" s="61"/>
      <c r="IKA323" s="61"/>
      <c r="IKB323" s="61"/>
      <c r="IKC323" s="61"/>
      <c r="IKD323" s="61"/>
      <c r="IKE323" s="61"/>
      <c r="IKF323" s="61"/>
      <c r="IKG323" s="61"/>
      <c r="IKH323" s="61"/>
      <c r="IKI323" s="61"/>
      <c r="IKJ323" s="61"/>
      <c r="IKK323" s="61"/>
      <c r="IKL323" s="61"/>
      <c r="IKM323" s="61"/>
      <c r="IKN323" s="61"/>
      <c r="IKO323" s="61"/>
      <c r="IKP323" s="61"/>
      <c r="IKQ323" s="61"/>
      <c r="IKR323" s="61"/>
      <c r="IKS323" s="61"/>
      <c r="IKT323" s="61"/>
      <c r="IKU323" s="61"/>
      <c r="IKV323" s="61"/>
      <c r="IKW323" s="61"/>
      <c r="IKX323" s="61"/>
      <c r="IKY323" s="61"/>
      <c r="IKZ323" s="61"/>
      <c r="ILA323" s="61"/>
      <c r="ILB323" s="61"/>
      <c r="ILC323" s="61"/>
      <c r="ILD323" s="61"/>
      <c r="ILE323" s="61"/>
      <c r="ILF323" s="61"/>
      <c r="ILG323" s="61"/>
      <c r="ILH323" s="61"/>
      <c r="ILI323" s="61"/>
      <c r="ILJ323" s="61"/>
      <c r="ILK323" s="61"/>
      <c r="ILL323" s="61"/>
      <c r="ILM323" s="61"/>
      <c r="ILN323" s="61"/>
      <c r="ILO323" s="61"/>
      <c r="ILP323" s="61"/>
      <c r="ILQ323" s="61"/>
      <c r="ILR323" s="61"/>
      <c r="ILS323" s="61"/>
      <c r="ILT323" s="61"/>
      <c r="ILU323" s="61"/>
      <c r="ILV323" s="61"/>
      <c r="ILW323" s="61"/>
      <c r="ILX323" s="61"/>
      <c r="ILY323" s="61"/>
      <c r="ILZ323" s="61"/>
      <c r="IMA323" s="61"/>
      <c r="IMB323" s="61"/>
      <c r="IMC323" s="61"/>
      <c r="IMD323" s="61"/>
      <c r="IME323" s="61"/>
      <c r="IMF323" s="61"/>
      <c r="IMG323" s="61"/>
      <c r="IMH323" s="61"/>
      <c r="IMI323" s="61"/>
      <c r="IMJ323" s="61"/>
      <c r="IMK323" s="61"/>
      <c r="IML323" s="61"/>
      <c r="IMM323" s="61"/>
      <c r="IMN323" s="61"/>
      <c r="IMO323" s="61"/>
      <c r="IMP323" s="61"/>
      <c r="IMQ323" s="61"/>
      <c r="IMR323" s="61"/>
      <c r="IMS323" s="61"/>
      <c r="IMT323" s="61"/>
      <c r="IMU323" s="61"/>
      <c r="IMV323" s="61"/>
      <c r="IMW323" s="61"/>
      <c r="IMX323" s="61"/>
      <c r="IMY323" s="61"/>
      <c r="IMZ323" s="61"/>
      <c r="INA323" s="61"/>
      <c r="INB323" s="61"/>
      <c r="INC323" s="61"/>
      <c r="IND323" s="61"/>
      <c r="INE323" s="61"/>
      <c r="INF323" s="61"/>
      <c r="ING323" s="61"/>
      <c r="INH323" s="61"/>
      <c r="INI323" s="61"/>
      <c r="INJ323" s="61"/>
      <c r="INK323" s="61"/>
      <c r="INL323" s="61"/>
      <c r="INM323" s="61"/>
      <c r="INN323" s="61"/>
      <c r="INO323" s="61"/>
      <c r="INP323" s="61"/>
      <c r="INQ323" s="61"/>
      <c r="INR323" s="61"/>
      <c r="INS323" s="61"/>
      <c r="INT323" s="61"/>
      <c r="INU323" s="61"/>
      <c r="INV323" s="61"/>
      <c r="INW323" s="61"/>
      <c r="INX323" s="61"/>
      <c r="INY323" s="61"/>
      <c r="INZ323" s="61"/>
      <c r="IOA323" s="61"/>
      <c r="IOB323" s="61"/>
      <c r="IOC323" s="61"/>
      <c r="IOD323" s="61"/>
      <c r="IOE323" s="61"/>
      <c r="IOF323" s="61"/>
      <c r="IOG323" s="61"/>
      <c r="IOH323" s="61"/>
      <c r="IOI323" s="61"/>
      <c r="IOJ323" s="61"/>
      <c r="IOK323" s="61"/>
      <c r="IOL323" s="61"/>
      <c r="IOM323" s="61"/>
      <c r="ION323" s="61"/>
      <c r="IOO323" s="61"/>
      <c r="IOP323" s="61"/>
      <c r="IOQ323" s="61"/>
      <c r="IOR323" s="61"/>
      <c r="IOS323" s="61"/>
      <c r="IOT323" s="61"/>
      <c r="IOU323" s="61"/>
      <c r="IOV323" s="61"/>
      <c r="IOW323" s="61"/>
      <c r="IOX323" s="61"/>
      <c r="IOY323" s="61"/>
      <c r="IOZ323" s="61"/>
      <c r="IPA323" s="61"/>
      <c r="IPB323" s="61"/>
      <c r="IPC323" s="61"/>
      <c r="IPD323" s="61"/>
      <c r="IPE323" s="61"/>
      <c r="IPF323" s="61"/>
      <c r="IPG323" s="61"/>
      <c r="IPH323" s="61"/>
      <c r="IPI323" s="61"/>
      <c r="IPJ323" s="61"/>
      <c r="IPK323" s="61"/>
      <c r="IPL323" s="61"/>
      <c r="IPM323" s="61"/>
      <c r="IPN323" s="61"/>
      <c r="IPO323" s="61"/>
      <c r="IPP323" s="61"/>
      <c r="IPQ323" s="61"/>
      <c r="IPR323" s="61"/>
      <c r="IPS323" s="61"/>
      <c r="IPT323" s="61"/>
      <c r="IPU323" s="61"/>
      <c r="IPV323" s="61"/>
      <c r="IPW323" s="61"/>
      <c r="IPX323" s="61"/>
      <c r="IPY323" s="61"/>
      <c r="IPZ323" s="61"/>
      <c r="IQA323" s="61"/>
      <c r="IQB323" s="61"/>
      <c r="IQC323" s="61"/>
      <c r="IQD323" s="61"/>
      <c r="IQE323" s="61"/>
      <c r="IQF323" s="61"/>
      <c r="IQG323" s="61"/>
      <c r="IQH323" s="61"/>
      <c r="IQI323" s="61"/>
      <c r="IQJ323" s="61"/>
      <c r="IQK323" s="61"/>
      <c r="IQL323" s="61"/>
      <c r="IQM323" s="61"/>
      <c r="IQN323" s="61"/>
      <c r="IQO323" s="61"/>
      <c r="IQP323" s="61"/>
      <c r="IQQ323" s="61"/>
      <c r="IQR323" s="61"/>
      <c r="IQS323" s="61"/>
      <c r="IQT323" s="61"/>
      <c r="IQU323" s="61"/>
      <c r="IQV323" s="61"/>
      <c r="IQW323" s="61"/>
      <c r="IQX323" s="61"/>
      <c r="IQY323" s="61"/>
      <c r="IQZ323" s="61"/>
      <c r="IRA323" s="61"/>
      <c r="IRB323" s="61"/>
      <c r="IRC323" s="61"/>
      <c r="IRD323" s="61"/>
      <c r="IRE323" s="61"/>
      <c r="IRF323" s="61"/>
      <c r="IRG323" s="61"/>
      <c r="IRH323" s="61"/>
      <c r="IRI323" s="61"/>
      <c r="IRJ323" s="61"/>
      <c r="IRK323" s="61"/>
      <c r="IRL323" s="61"/>
      <c r="IRM323" s="61"/>
      <c r="IRN323" s="61"/>
      <c r="IRO323" s="61"/>
      <c r="IRP323" s="61"/>
      <c r="IRQ323" s="61"/>
      <c r="IRR323" s="61"/>
      <c r="IRS323" s="61"/>
      <c r="IRT323" s="61"/>
      <c r="IRU323" s="61"/>
      <c r="IRV323" s="61"/>
      <c r="IRW323" s="61"/>
      <c r="IRX323" s="61"/>
      <c r="IRY323" s="61"/>
      <c r="IRZ323" s="61"/>
      <c r="ISA323" s="61"/>
      <c r="ISB323" s="61"/>
      <c r="ISC323" s="61"/>
      <c r="ISD323" s="61"/>
      <c r="ISE323" s="61"/>
      <c r="ISF323" s="61"/>
      <c r="ISG323" s="61"/>
      <c r="ISH323" s="61"/>
      <c r="ISI323" s="61"/>
      <c r="ISJ323" s="61"/>
      <c r="ISK323" s="61"/>
      <c r="ISL323" s="61"/>
      <c r="ISM323" s="61"/>
      <c r="ISN323" s="61"/>
      <c r="ISO323" s="61"/>
      <c r="ISP323" s="61"/>
      <c r="ISQ323" s="61"/>
      <c r="ISR323" s="61"/>
      <c r="ISS323" s="61"/>
      <c r="IST323" s="61"/>
      <c r="ISU323" s="61"/>
      <c r="ISV323" s="61"/>
      <c r="ISW323" s="61"/>
      <c r="ISX323" s="61"/>
      <c r="ISY323" s="61"/>
      <c r="ISZ323" s="61"/>
      <c r="ITA323" s="61"/>
      <c r="ITB323" s="61"/>
      <c r="ITC323" s="61"/>
      <c r="ITD323" s="61"/>
      <c r="ITE323" s="61"/>
      <c r="ITF323" s="61"/>
      <c r="ITG323" s="61"/>
      <c r="ITH323" s="61"/>
      <c r="ITI323" s="61"/>
      <c r="ITJ323" s="61"/>
      <c r="ITK323" s="61"/>
      <c r="ITL323" s="61"/>
      <c r="ITM323" s="61"/>
      <c r="ITN323" s="61"/>
      <c r="ITO323" s="61"/>
      <c r="ITP323" s="61"/>
      <c r="ITQ323" s="61"/>
      <c r="ITR323" s="61"/>
      <c r="ITS323" s="61"/>
      <c r="ITT323" s="61"/>
      <c r="ITU323" s="61"/>
      <c r="ITV323" s="61"/>
      <c r="ITW323" s="61"/>
      <c r="ITX323" s="61"/>
      <c r="ITY323" s="61"/>
      <c r="ITZ323" s="61"/>
      <c r="IUA323" s="61"/>
      <c r="IUB323" s="61"/>
      <c r="IUC323" s="61"/>
      <c r="IUD323" s="61"/>
      <c r="IUE323" s="61"/>
      <c r="IUF323" s="61"/>
      <c r="IUG323" s="61"/>
      <c r="IUH323" s="61"/>
      <c r="IUI323" s="61"/>
      <c r="IUJ323" s="61"/>
      <c r="IUK323" s="61"/>
      <c r="IUL323" s="61"/>
      <c r="IUM323" s="61"/>
      <c r="IUN323" s="61"/>
      <c r="IUO323" s="61"/>
      <c r="IUP323" s="61"/>
      <c r="IUQ323" s="61"/>
      <c r="IUR323" s="61"/>
      <c r="IUS323" s="61"/>
      <c r="IUT323" s="61"/>
      <c r="IUU323" s="61"/>
      <c r="IUV323" s="61"/>
      <c r="IUW323" s="61"/>
      <c r="IUX323" s="61"/>
      <c r="IUY323" s="61"/>
      <c r="IUZ323" s="61"/>
      <c r="IVA323" s="61"/>
      <c r="IVB323" s="61"/>
      <c r="IVC323" s="61"/>
      <c r="IVD323" s="61"/>
      <c r="IVE323" s="61"/>
      <c r="IVF323" s="61"/>
      <c r="IVG323" s="61"/>
      <c r="IVH323" s="61"/>
      <c r="IVI323" s="61"/>
      <c r="IVJ323" s="61"/>
      <c r="IVK323" s="61"/>
      <c r="IVL323" s="61"/>
      <c r="IVM323" s="61"/>
      <c r="IVN323" s="61"/>
      <c r="IVO323" s="61"/>
      <c r="IVP323" s="61"/>
      <c r="IVQ323" s="61"/>
      <c r="IVR323" s="61"/>
      <c r="IVS323" s="61"/>
      <c r="IVT323" s="61"/>
      <c r="IVU323" s="61"/>
      <c r="IVV323" s="61"/>
      <c r="IVW323" s="61"/>
      <c r="IVX323" s="61"/>
      <c r="IVY323" s="61"/>
      <c r="IVZ323" s="61"/>
      <c r="IWA323" s="61"/>
      <c r="IWB323" s="61"/>
      <c r="IWC323" s="61"/>
      <c r="IWD323" s="61"/>
      <c r="IWE323" s="61"/>
      <c r="IWF323" s="61"/>
      <c r="IWG323" s="61"/>
      <c r="IWH323" s="61"/>
      <c r="IWI323" s="61"/>
      <c r="IWJ323" s="61"/>
      <c r="IWK323" s="61"/>
      <c r="IWL323" s="61"/>
      <c r="IWM323" s="61"/>
      <c r="IWN323" s="61"/>
      <c r="IWO323" s="61"/>
      <c r="IWP323" s="61"/>
      <c r="IWQ323" s="61"/>
      <c r="IWR323" s="61"/>
      <c r="IWS323" s="61"/>
      <c r="IWT323" s="61"/>
      <c r="IWU323" s="61"/>
      <c r="IWV323" s="61"/>
      <c r="IWW323" s="61"/>
      <c r="IWX323" s="61"/>
      <c r="IWY323" s="61"/>
      <c r="IWZ323" s="61"/>
      <c r="IXA323" s="61"/>
      <c r="IXB323" s="61"/>
      <c r="IXC323" s="61"/>
      <c r="IXD323" s="61"/>
      <c r="IXE323" s="61"/>
      <c r="IXF323" s="61"/>
      <c r="IXG323" s="61"/>
      <c r="IXH323" s="61"/>
      <c r="IXI323" s="61"/>
      <c r="IXJ323" s="61"/>
      <c r="IXK323" s="61"/>
      <c r="IXL323" s="61"/>
      <c r="IXM323" s="61"/>
      <c r="IXN323" s="61"/>
      <c r="IXO323" s="61"/>
      <c r="IXP323" s="61"/>
      <c r="IXQ323" s="61"/>
      <c r="IXR323" s="61"/>
      <c r="IXS323" s="61"/>
      <c r="IXT323" s="61"/>
      <c r="IXU323" s="61"/>
      <c r="IXV323" s="61"/>
      <c r="IXW323" s="61"/>
      <c r="IXX323" s="61"/>
      <c r="IXY323" s="61"/>
      <c r="IXZ323" s="61"/>
      <c r="IYA323" s="61"/>
      <c r="IYB323" s="61"/>
      <c r="IYC323" s="61"/>
      <c r="IYD323" s="61"/>
      <c r="IYE323" s="61"/>
      <c r="IYF323" s="61"/>
      <c r="IYG323" s="61"/>
      <c r="IYH323" s="61"/>
      <c r="IYI323" s="61"/>
      <c r="IYJ323" s="61"/>
      <c r="IYK323" s="61"/>
      <c r="IYL323" s="61"/>
      <c r="IYM323" s="61"/>
      <c r="IYN323" s="61"/>
      <c r="IYO323" s="61"/>
      <c r="IYP323" s="61"/>
      <c r="IYQ323" s="61"/>
      <c r="IYR323" s="61"/>
      <c r="IYS323" s="61"/>
      <c r="IYT323" s="61"/>
      <c r="IYU323" s="61"/>
      <c r="IYV323" s="61"/>
      <c r="IYW323" s="61"/>
      <c r="IYX323" s="61"/>
      <c r="IYY323" s="61"/>
      <c r="IYZ323" s="61"/>
      <c r="IZA323" s="61"/>
      <c r="IZB323" s="61"/>
      <c r="IZC323" s="61"/>
      <c r="IZD323" s="61"/>
      <c r="IZE323" s="61"/>
      <c r="IZF323" s="61"/>
      <c r="IZG323" s="61"/>
      <c r="IZH323" s="61"/>
      <c r="IZI323" s="61"/>
      <c r="IZJ323" s="61"/>
      <c r="IZK323" s="61"/>
      <c r="IZL323" s="61"/>
      <c r="IZM323" s="61"/>
      <c r="IZN323" s="61"/>
      <c r="IZO323" s="61"/>
      <c r="IZP323" s="61"/>
      <c r="IZQ323" s="61"/>
      <c r="IZR323" s="61"/>
      <c r="IZS323" s="61"/>
      <c r="IZT323" s="61"/>
      <c r="IZU323" s="61"/>
      <c r="IZV323" s="61"/>
      <c r="IZW323" s="61"/>
      <c r="IZX323" s="61"/>
      <c r="IZY323" s="61"/>
      <c r="IZZ323" s="61"/>
      <c r="JAA323" s="61"/>
      <c r="JAB323" s="61"/>
      <c r="JAC323" s="61"/>
      <c r="JAD323" s="61"/>
      <c r="JAE323" s="61"/>
      <c r="JAF323" s="61"/>
      <c r="JAG323" s="61"/>
      <c r="JAH323" s="61"/>
      <c r="JAI323" s="61"/>
      <c r="JAJ323" s="61"/>
      <c r="JAK323" s="61"/>
      <c r="JAL323" s="61"/>
      <c r="JAM323" s="61"/>
      <c r="JAN323" s="61"/>
      <c r="JAO323" s="61"/>
      <c r="JAP323" s="61"/>
      <c r="JAQ323" s="61"/>
      <c r="JAR323" s="61"/>
      <c r="JAS323" s="61"/>
      <c r="JAT323" s="61"/>
      <c r="JAU323" s="61"/>
      <c r="JAV323" s="61"/>
      <c r="JAW323" s="61"/>
      <c r="JAX323" s="61"/>
      <c r="JAY323" s="61"/>
      <c r="JAZ323" s="61"/>
      <c r="JBA323" s="61"/>
      <c r="JBB323" s="61"/>
      <c r="JBC323" s="61"/>
      <c r="JBD323" s="61"/>
      <c r="JBE323" s="61"/>
      <c r="JBF323" s="61"/>
      <c r="JBG323" s="61"/>
      <c r="JBH323" s="61"/>
      <c r="JBI323" s="61"/>
      <c r="JBJ323" s="61"/>
      <c r="JBK323" s="61"/>
      <c r="JBL323" s="61"/>
      <c r="JBM323" s="61"/>
      <c r="JBN323" s="61"/>
      <c r="JBO323" s="61"/>
      <c r="JBP323" s="61"/>
      <c r="JBQ323" s="61"/>
      <c r="JBR323" s="61"/>
      <c r="JBS323" s="61"/>
      <c r="JBT323" s="61"/>
      <c r="JBU323" s="61"/>
      <c r="JBV323" s="61"/>
      <c r="JBW323" s="61"/>
      <c r="JBX323" s="61"/>
      <c r="JBY323" s="61"/>
      <c r="JBZ323" s="61"/>
      <c r="JCA323" s="61"/>
      <c r="JCB323" s="61"/>
      <c r="JCC323" s="61"/>
      <c r="JCD323" s="61"/>
      <c r="JCE323" s="61"/>
      <c r="JCF323" s="61"/>
      <c r="JCG323" s="61"/>
      <c r="JCH323" s="61"/>
      <c r="JCI323" s="61"/>
      <c r="JCJ323" s="61"/>
      <c r="JCK323" s="61"/>
      <c r="JCL323" s="61"/>
      <c r="JCM323" s="61"/>
      <c r="JCN323" s="61"/>
      <c r="JCO323" s="61"/>
      <c r="JCP323" s="61"/>
      <c r="JCQ323" s="61"/>
      <c r="JCR323" s="61"/>
      <c r="JCS323" s="61"/>
      <c r="JCT323" s="61"/>
      <c r="JCU323" s="61"/>
      <c r="JCV323" s="61"/>
      <c r="JCW323" s="61"/>
      <c r="JCX323" s="61"/>
      <c r="JCY323" s="61"/>
      <c r="JCZ323" s="61"/>
      <c r="JDA323" s="61"/>
      <c r="JDB323" s="61"/>
      <c r="JDC323" s="61"/>
      <c r="JDD323" s="61"/>
      <c r="JDE323" s="61"/>
      <c r="JDF323" s="61"/>
      <c r="JDG323" s="61"/>
      <c r="JDH323" s="61"/>
      <c r="JDI323" s="61"/>
      <c r="JDJ323" s="61"/>
      <c r="JDK323" s="61"/>
      <c r="JDL323" s="61"/>
      <c r="JDM323" s="61"/>
      <c r="JDN323" s="61"/>
      <c r="JDO323" s="61"/>
      <c r="JDP323" s="61"/>
      <c r="JDQ323" s="61"/>
      <c r="JDR323" s="61"/>
      <c r="JDS323" s="61"/>
      <c r="JDT323" s="61"/>
      <c r="JDU323" s="61"/>
      <c r="JDV323" s="61"/>
      <c r="JDW323" s="61"/>
      <c r="JDX323" s="61"/>
      <c r="JDY323" s="61"/>
      <c r="JDZ323" s="61"/>
      <c r="JEA323" s="61"/>
      <c r="JEB323" s="61"/>
      <c r="JEC323" s="61"/>
      <c r="JED323" s="61"/>
      <c r="JEE323" s="61"/>
      <c r="JEF323" s="61"/>
      <c r="JEG323" s="61"/>
      <c r="JEH323" s="61"/>
      <c r="JEI323" s="61"/>
      <c r="JEJ323" s="61"/>
      <c r="JEK323" s="61"/>
      <c r="JEL323" s="61"/>
      <c r="JEM323" s="61"/>
      <c r="JEN323" s="61"/>
      <c r="JEO323" s="61"/>
      <c r="JEP323" s="61"/>
      <c r="JEQ323" s="61"/>
      <c r="JER323" s="61"/>
      <c r="JES323" s="61"/>
      <c r="JET323" s="61"/>
      <c r="JEU323" s="61"/>
      <c r="JEV323" s="61"/>
      <c r="JEW323" s="61"/>
      <c r="JEX323" s="61"/>
      <c r="JEY323" s="61"/>
      <c r="JEZ323" s="61"/>
      <c r="JFA323" s="61"/>
      <c r="JFB323" s="61"/>
      <c r="JFC323" s="61"/>
      <c r="JFD323" s="61"/>
      <c r="JFE323" s="61"/>
      <c r="JFF323" s="61"/>
      <c r="JFG323" s="61"/>
      <c r="JFH323" s="61"/>
      <c r="JFI323" s="61"/>
      <c r="JFJ323" s="61"/>
      <c r="JFK323" s="61"/>
      <c r="JFL323" s="61"/>
      <c r="JFM323" s="61"/>
      <c r="JFN323" s="61"/>
      <c r="JFO323" s="61"/>
      <c r="JFP323" s="61"/>
      <c r="JFQ323" s="61"/>
      <c r="JFR323" s="61"/>
      <c r="JFS323" s="61"/>
      <c r="JFT323" s="61"/>
      <c r="JFU323" s="61"/>
      <c r="JFV323" s="61"/>
      <c r="JFW323" s="61"/>
      <c r="JFX323" s="61"/>
      <c r="JFY323" s="61"/>
      <c r="JFZ323" s="61"/>
      <c r="JGA323" s="61"/>
      <c r="JGB323" s="61"/>
      <c r="JGC323" s="61"/>
      <c r="JGD323" s="61"/>
      <c r="JGE323" s="61"/>
      <c r="JGF323" s="61"/>
      <c r="JGG323" s="61"/>
      <c r="JGH323" s="61"/>
      <c r="JGI323" s="61"/>
      <c r="JGJ323" s="61"/>
      <c r="JGK323" s="61"/>
      <c r="JGL323" s="61"/>
      <c r="JGM323" s="61"/>
      <c r="JGN323" s="61"/>
      <c r="JGO323" s="61"/>
      <c r="JGP323" s="61"/>
      <c r="JGQ323" s="61"/>
      <c r="JGR323" s="61"/>
      <c r="JGS323" s="61"/>
      <c r="JGT323" s="61"/>
      <c r="JGU323" s="61"/>
      <c r="JGV323" s="61"/>
      <c r="JGW323" s="61"/>
      <c r="JGX323" s="61"/>
      <c r="JGY323" s="61"/>
      <c r="JGZ323" s="61"/>
      <c r="JHA323" s="61"/>
      <c r="JHB323" s="61"/>
      <c r="JHC323" s="61"/>
      <c r="JHD323" s="61"/>
      <c r="JHE323" s="61"/>
      <c r="JHF323" s="61"/>
      <c r="JHG323" s="61"/>
      <c r="JHH323" s="61"/>
      <c r="JHI323" s="61"/>
      <c r="JHJ323" s="61"/>
      <c r="JHK323" s="61"/>
      <c r="JHL323" s="61"/>
      <c r="JHM323" s="61"/>
      <c r="JHN323" s="61"/>
      <c r="JHO323" s="61"/>
      <c r="JHP323" s="61"/>
      <c r="JHQ323" s="61"/>
      <c r="JHR323" s="61"/>
      <c r="JHS323" s="61"/>
      <c r="JHT323" s="61"/>
      <c r="JHU323" s="61"/>
      <c r="JHV323" s="61"/>
      <c r="JHW323" s="61"/>
      <c r="JHX323" s="61"/>
      <c r="JHY323" s="61"/>
      <c r="JHZ323" s="61"/>
      <c r="JIA323" s="61"/>
      <c r="JIB323" s="61"/>
      <c r="JIC323" s="61"/>
      <c r="JID323" s="61"/>
      <c r="JIE323" s="61"/>
      <c r="JIF323" s="61"/>
      <c r="JIG323" s="61"/>
      <c r="JIH323" s="61"/>
      <c r="JII323" s="61"/>
      <c r="JIJ323" s="61"/>
      <c r="JIK323" s="61"/>
      <c r="JIL323" s="61"/>
      <c r="JIM323" s="61"/>
      <c r="JIN323" s="61"/>
      <c r="JIO323" s="61"/>
      <c r="JIP323" s="61"/>
      <c r="JIQ323" s="61"/>
      <c r="JIR323" s="61"/>
      <c r="JIS323" s="61"/>
      <c r="JIT323" s="61"/>
      <c r="JIU323" s="61"/>
      <c r="JIV323" s="61"/>
      <c r="JIW323" s="61"/>
      <c r="JIX323" s="61"/>
      <c r="JIY323" s="61"/>
      <c r="JIZ323" s="61"/>
      <c r="JJA323" s="61"/>
      <c r="JJB323" s="61"/>
      <c r="JJC323" s="61"/>
      <c r="JJD323" s="61"/>
      <c r="JJE323" s="61"/>
      <c r="JJF323" s="61"/>
      <c r="JJG323" s="61"/>
      <c r="JJH323" s="61"/>
      <c r="JJI323" s="61"/>
      <c r="JJJ323" s="61"/>
      <c r="JJK323" s="61"/>
      <c r="JJL323" s="61"/>
      <c r="JJM323" s="61"/>
      <c r="JJN323" s="61"/>
      <c r="JJO323" s="61"/>
      <c r="JJP323" s="61"/>
      <c r="JJQ323" s="61"/>
      <c r="JJR323" s="61"/>
      <c r="JJS323" s="61"/>
      <c r="JJT323" s="61"/>
      <c r="JJU323" s="61"/>
      <c r="JJV323" s="61"/>
      <c r="JJW323" s="61"/>
      <c r="JJX323" s="61"/>
      <c r="JJY323" s="61"/>
      <c r="JJZ323" s="61"/>
      <c r="JKA323" s="61"/>
      <c r="JKB323" s="61"/>
      <c r="JKC323" s="61"/>
      <c r="JKD323" s="61"/>
      <c r="JKE323" s="61"/>
      <c r="JKF323" s="61"/>
      <c r="JKG323" s="61"/>
      <c r="JKH323" s="61"/>
      <c r="JKI323" s="61"/>
      <c r="JKJ323" s="61"/>
      <c r="JKK323" s="61"/>
      <c r="JKL323" s="61"/>
      <c r="JKM323" s="61"/>
      <c r="JKN323" s="61"/>
      <c r="JKO323" s="61"/>
      <c r="JKP323" s="61"/>
      <c r="JKQ323" s="61"/>
      <c r="JKR323" s="61"/>
      <c r="JKS323" s="61"/>
      <c r="JKT323" s="61"/>
      <c r="JKU323" s="61"/>
      <c r="JKV323" s="61"/>
      <c r="JKW323" s="61"/>
      <c r="JKX323" s="61"/>
      <c r="JKY323" s="61"/>
      <c r="JKZ323" s="61"/>
      <c r="JLA323" s="61"/>
      <c r="JLB323" s="61"/>
      <c r="JLC323" s="61"/>
      <c r="JLD323" s="61"/>
      <c r="JLE323" s="61"/>
      <c r="JLF323" s="61"/>
      <c r="JLG323" s="61"/>
      <c r="JLH323" s="61"/>
      <c r="JLI323" s="61"/>
      <c r="JLJ323" s="61"/>
      <c r="JLK323" s="61"/>
      <c r="JLL323" s="61"/>
      <c r="JLM323" s="61"/>
      <c r="JLN323" s="61"/>
      <c r="JLO323" s="61"/>
      <c r="JLP323" s="61"/>
      <c r="JLQ323" s="61"/>
      <c r="JLR323" s="61"/>
      <c r="JLS323" s="61"/>
      <c r="JLT323" s="61"/>
      <c r="JLU323" s="61"/>
      <c r="JLV323" s="61"/>
      <c r="JLW323" s="61"/>
      <c r="JLX323" s="61"/>
      <c r="JLY323" s="61"/>
      <c r="JLZ323" s="61"/>
      <c r="JMA323" s="61"/>
      <c r="JMB323" s="61"/>
      <c r="JMC323" s="61"/>
      <c r="JMD323" s="61"/>
      <c r="JME323" s="61"/>
      <c r="JMF323" s="61"/>
      <c r="JMG323" s="61"/>
      <c r="JMH323" s="61"/>
      <c r="JMI323" s="61"/>
      <c r="JMJ323" s="61"/>
      <c r="JMK323" s="61"/>
      <c r="JML323" s="61"/>
      <c r="JMM323" s="61"/>
      <c r="JMN323" s="61"/>
      <c r="JMO323" s="61"/>
      <c r="JMP323" s="61"/>
      <c r="JMQ323" s="61"/>
      <c r="JMR323" s="61"/>
      <c r="JMS323" s="61"/>
      <c r="JMT323" s="61"/>
      <c r="JMU323" s="61"/>
      <c r="JMV323" s="61"/>
      <c r="JMW323" s="61"/>
      <c r="JMX323" s="61"/>
      <c r="JMY323" s="61"/>
      <c r="JMZ323" s="61"/>
      <c r="JNA323" s="61"/>
      <c r="JNB323" s="61"/>
      <c r="JNC323" s="61"/>
      <c r="JND323" s="61"/>
      <c r="JNE323" s="61"/>
      <c r="JNF323" s="61"/>
      <c r="JNG323" s="61"/>
      <c r="JNH323" s="61"/>
      <c r="JNI323" s="61"/>
      <c r="JNJ323" s="61"/>
      <c r="JNK323" s="61"/>
      <c r="JNL323" s="61"/>
      <c r="JNM323" s="61"/>
      <c r="JNN323" s="61"/>
      <c r="JNO323" s="61"/>
      <c r="JNP323" s="61"/>
      <c r="JNQ323" s="61"/>
      <c r="JNR323" s="61"/>
      <c r="JNS323" s="61"/>
      <c r="JNT323" s="61"/>
      <c r="JNU323" s="61"/>
      <c r="JNV323" s="61"/>
      <c r="JNW323" s="61"/>
      <c r="JNX323" s="61"/>
      <c r="JNY323" s="61"/>
      <c r="JNZ323" s="61"/>
      <c r="JOA323" s="61"/>
      <c r="JOB323" s="61"/>
      <c r="JOC323" s="61"/>
      <c r="JOD323" s="61"/>
      <c r="JOE323" s="61"/>
      <c r="JOF323" s="61"/>
      <c r="JOG323" s="61"/>
      <c r="JOH323" s="61"/>
      <c r="JOI323" s="61"/>
      <c r="JOJ323" s="61"/>
      <c r="JOK323" s="61"/>
      <c r="JOL323" s="61"/>
      <c r="JOM323" s="61"/>
      <c r="JON323" s="61"/>
      <c r="JOO323" s="61"/>
      <c r="JOP323" s="61"/>
      <c r="JOQ323" s="61"/>
      <c r="JOR323" s="61"/>
      <c r="JOS323" s="61"/>
      <c r="JOT323" s="61"/>
      <c r="JOU323" s="61"/>
      <c r="JOV323" s="61"/>
      <c r="JOW323" s="61"/>
      <c r="JOX323" s="61"/>
      <c r="JOY323" s="61"/>
      <c r="JOZ323" s="61"/>
      <c r="JPA323" s="61"/>
      <c r="JPB323" s="61"/>
      <c r="JPC323" s="61"/>
      <c r="JPD323" s="61"/>
      <c r="JPE323" s="61"/>
      <c r="JPF323" s="61"/>
      <c r="JPG323" s="61"/>
      <c r="JPH323" s="61"/>
      <c r="JPI323" s="61"/>
      <c r="JPJ323" s="61"/>
      <c r="JPK323" s="61"/>
      <c r="JPL323" s="61"/>
      <c r="JPM323" s="61"/>
      <c r="JPN323" s="61"/>
      <c r="JPO323" s="61"/>
      <c r="JPP323" s="61"/>
      <c r="JPQ323" s="61"/>
      <c r="JPR323" s="61"/>
      <c r="JPS323" s="61"/>
      <c r="JPT323" s="61"/>
      <c r="JPU323" s="61"/>
      <c r="JPV323" s="61"/>
      <c r="JPW323" s="61"/>
      <c r="JPX323" s="61"/>
      <c r="JPY323" s="61"/>
      <c r="JPZ323" s="61"/>
      <c r="JQA323" s="61"/>
      <c r="JQB323" s="61"/>
      <c r="JQC323" s="61"/>
      <c r="JQD323" s="61"/>
      <c r="JQE323" s="61"/>
      <c r="JQF323" s="61"/>
      <c r="JQG323" s="61"/>
      <c r="JQH323" s="61"/>
      <c r="JQI323" s="61"/>
      <c r="JQJ323" s="61"/>
      <c r="JQK323" s="61"/>
      <c r="JQL323" s="61"/>
      <c r="JQM323" s="61"/>
      <c r="JQN323" s="61"/>
      <c r="JQO323" s="61"/>
      <c r="JQP323" s="61"/>
      <c r="JQQ323" s="61"/>
      <c r="JQR323" s="61"/>
      <c r="JQS323" s="61"/>
      <c r="JQT323" s="61"/>
      <c r="JQU323" s="61"/>
      <c r="JQV323" s="61"/>
      <c r="JQW323" s="61"/>
      <c r="JQX323" s="61"/>
      <c r="JQY323" s="61"/>
      <c r="JQZ323" s="61"/>
      <c r="JRA323" s="61"/>
      <c r="JRB323" s="61"/>
      <c r="JRC323" s="61"/>
      <c r="JRD323" s="61"/>
      <c r="JRE323" s="61"/>
      <c r="JRF323" s="61"/>
      <c r="JRG323" s="61"/>
      <c r="JRH323" s="61"/>
      <c r="JRI323" s="61"/>
      <c r="JRJ323" s="61"/>
      <c r="JRK323" s="61"/>
      <c r="JRL323" s="61"/>
      <c r="JRM323" s="61"/>
      <c r="JRN323" s="61"/>
      <c r="JRO323" s="61"/>
      <c r="JRP323" s="61"/>
      <c r="JRQ323" s="61"/>
      <c r="JRR323" s="61"/>
      <c r="JRS323" s="61"/>
      <c r="JRT323" s="61"/>
      <c r="JRU323" s="61"/>
      <c r="JRV323" s="61"/>
      <c r="JRW323" s="61"/>
      <c r="JRX323" s="61"/>
      <c r="JRY323" s="61"/>
      <c r="JRZ323" s="61"/>
      <c r="JSA323" s="61"/>
      <c r="JSB323" s="61"/>
      <c r="JSC323" s="61"/>
      <c r="JSD323" s="61"/>
      <c r="JSE323" s="61"/>
      <c r="JSF323" s="61"/>
      <c r="JSG323" s="61"/>
      <c r="JSH323" s="61"/>
      <c r="JSI323" s="61"/>
      <c r="JSJ323" s="61"/>
      <c r="JSK323" s="61"/>
      <c r="JSL323" s="61"/>
      <c r="JSM323" s="61"/>
      <c r="JSN323" s="61"/>
      <c r="JSO323" s="61"/>
      <c r="JSP323" s="61"/>
      <c r="JSQ323" s="61"/>
      <c r="JSR323" s="61"/>
      <c r="JSS323" s="61"/>
      <c r="JST323" s="61"/>
      <c r="JSU323" s="61"/>
      <c r="JSV323" s="61"/>
      <c r="JSW323" s="61"/>
      <c r="JSX323" s="61"/>
      <c r="JSY323" s="61"/>
      <c r="JSZ323" s="61"/>
      <c r="JTA323" s="61"/>
      <c r="JTB323" s="61"/>
      <c r="JTC323" s="61"/>
      <c r="JTD323" s="61"/>
      <c r="JTE323" s="61"/>
      <c r="JTF323" s="61"/>
      <c r="JTG323" s="61"/>
      <c r="JTH323" s="61"/>
      <c r="JTI323" s="61"/>
      <c r="JTJ323" s="61"/>
      <c r="JTK323" s="61"/>
      <c r="JTL323" s="61"/>
      <c r="JTM323" s="61"/>
      <c r="JTN323" s="61"/>
      <c r="JTO323" s="61"/>
      <c r="JTP323" s="61"/>
      <c r="JTQ323" s="61"/>
      <c r="JTR323" s="61"/>
      <c r="JTS323" s="61"/>
      <c r="JTT323" s="61"/>
      <c r="JTU323" s="61"/>
      <c r="JTV323" s="61"/>
      <c r="JTW323" s="61"/>
      <c r="JTX323" s="61"/>
      <c r="JTY323" s="61"/>
      <c r="JTZ323" s="61"/>
      <c r="JUA323" s="61"/>
      <c r="JUB323" s="61"/>
      <c r="JUC323" s="61"/>
      <c r="JUD323" s="61"/>
      <c r="JUE323" s="61"/>
      <c r="JUF323" s="61"/>
      <c r="JUG323" s="61"/>
      <c r="JUH323" s="61"/>
      <c r="JUI323" s="61"/>
      <c r="JUJ323" s="61"/>
      <c r="JUK323" s="61"/>
      <c r="JUL323" s="61"/>
      <c r="JUM323" s="61"/>
      <c r="JUN323" s="61"/>
      <c r="JUO323" s="61"/>
      <c r="JUP323" s="61"/>
      <c r="JUQ323" s="61"/>
      <c r="JUR323" s="61"/>
      <c r="JUS323" s="61"/>
      <c r="JUT323" s="61"/>
      <c r="JUU323" s="61"/>
      <c r="JUV323" s="61"/>
      <c r="JUW323" s="61"/>
      <c r="JUX323" s="61"/>
      <c r="JUY323" s="61"/>
      <c r="JUZ323" s="61"/>
      <c r="JVA323" s="61"/>
      <c r="JVB323" s="61"/>
      <c r="JVC323" s="61"/>
      <c r="JVD323" s="61"/>
      <c r="JVE323" s="61"/>
      <c r="JVF323" s="61"/>
      <c r="JVG323" s="61"/>
      <c r="JVH323" s="61"/>
      <c r="JVI323" s="61"/>
      <c r="JVJ323" s="61"/>
      <c r="JVK323" s="61"/>
      <c r="JVL323" s="61"/>
      <c r="JVM323" s="61"/>
      <c r="JVN323" s="61"/>
      <c r="JVO323" s="61"/>
      <c r="JVP323" s="61"/>
      <c r="JVQ323" s="61"/>
      <c r="JVR323" s="61"/>
      <c r="JVS323" s="61"/>
      <c r="JVT323" s="61"/>
      <c r="JVU323" s="61"/>
      <c r="JVV323" s="61"/>
      <c r="JVW323" s="61"/>
      <c r="JVX323" s="61"/>
      <c r="JVY323" s="61"/>
      <c r="JVZ323" s="61"/>
      <c r="JWA323" s="61"/>
      <c r="JWB323" s="61"/>
      <c r="JWC323" s="61"/>
      <c r="JWD323" s="61"/>
      <c r="JWE323" s="61"/>
      <c r="JWF323" s="61"/>
      <c r="JWG323" s="61"/>
      <c r="JWH323" s="61"/>
      <c r="JWI323" s="61"/>
      <c r="JWJ323" s="61"/>
      <c r="JWK323" s="61"/>
      <c r="JWL323" s="61"/>
      <c r="JWM323" s="61"/>
      <c r="JWN323" s="61"/>
      <c r="JWO323" s="61"/>
      <c r="JWP323" s="61"/>
      <c r="JWQ323" s="61"/>
      <c r="JWR323" s="61"/>
      <c r="JWS323" s="61"/>
      <c r="JWT323" s="61"/>
      <c r="JWU323" s="61"/>
      <c r="JWV323" s="61"/>
      <c r="JWW323" s="61"/>
      <c r="JWX323" s="61"/>
      <c r="JWY323" s="61"/>
      <c r="JWZ323" s="61"/>
      <c r="JXA323" s="61"/>
      <c r="JXB323" s="61"/>
      <c r="JXC323" s="61"/>
      <c r="JXD323" s="61"/>
      <c r="JXE323" s="61"/>
      <c r="JXF323" s="61"/>
      <c r="JXG323" s="61"/>
      <c r="JXH323" s="61"/>
      <c r="JXI323" s="61"/>
      <c r="JXJ323" s="61"/>
      <c r="JXK323" s="61"/>
      <c r="JXL323" s="61"/>
      <c r="JXM323" s="61"/>
      <c r="JXN323" s="61"/>
      <c r="JXO323" s="61"/>
      <c r="JXP323" s="61"/>
      <c r="JXQ323" s="61"/>
      <c r="JXR323" s="61"/>
      <c r="JXS323" s="61"/>
      <c r="JXT323" s="61"/>
      <c r="JXU323" s="61"/>
      <c r="JXV323" s="61"/>
      <c r="JXW323" s="61"/>
      <c r="JXX323" s="61"/>
      <c r="JXY323" s="61"/>
      <c r="JXZ323" s="61"/>
      <c r="JYA323" s="61"/>
      <c r="JYB323" s="61"/>
      <c r="JYC323" s="61"/>
      <c r="JYD323" s="61"/>
      <c r="JYE323" s="61"/>
      <c r="JYF323" s="61"/>
      <c r="JYG323" s="61"/>
      <c r="JYH323" s="61"/>
      <c r="JYI323" s="61"/>
      <c r="JYJ323" s="61"/>
      <c r="JYK323" s="61"/>
      <c r="JYL323" s="61"/>
      <c r="JYM323" s="61"/>
      <c r="JYN323" s="61"/>
      <c r="JYO323" s="61"/>
      <c r="JYP323" s="61"/>
      <c r="JYQ323" s="61"/>
      <c r="JYR323" s="61"/>
      <c r="JYS323" s="61"/>
      <c r="JYT323" s="61"/>
      <c r="JYU323" s="61"/>
      <c r="JYV323" s="61"/>
      <c r="JYW323" s="61"/>
      <c r="JYX323" s="61"/>
      <c r="JYY323" s="61"/>
      <c r="JYZ323" s="61"/>
      <c r="JZA323" s="61"/>
      <c r="JZB323" s="61"/>
      <c r="JZC323" s="61"/>
      <c r="JZD323" s="61"/>
      <c r="JZE323" s="61"/>
      <c r="JZF323" s="61"/>
      <c r="JZG323" s="61"/>
      <c r="JZH323" s="61"/>
      <c r="JZI323" s="61"/>
      <c r="JZJ323" s="61"/>
      <c r="JZK323" s="61"/>
      <c r="JZL323" s="61"/>
      <c r="JZM323" s="61"/>
      <c r="JZN323" s="61"/>
      <c r="JZO323" s="61"/>
      <c r="JZP323" s="61"/>
      <c r="JZQ323" s="61"/>
      <c r="JZR323" s="61"/>
      <c r="JZS323" s="61"/>
      <c r="JZT323" s="61"/>
      <c r="JZU323" s="61"/>
      <c r="JZV323" s="61"/>
      <c r="JZW323" s="61"/>
      <c r="JZX323" s="61"/>
      <c r="JZY323" s="61"/>
      <c r="JZZ323" s="61"/>
      <c r="KAA323" s="61"/>
      <c r="KAB323" s="61"/>
      <c r="KAC323" s="61"/>
      <c r="KAD323" s="61"/>
      <c r="KAE323" s="61"/>
      <c r="KAF323" s="61"/>
      <c r="KAG323" s="61"/>
      <c r="KAH323" s="61"/>
      <c r="KAI323" s="61"/>
      <c r="KAJ323" s="61"/>
      <c r="KAK323" s="61"/>
      <c r="KAL323" s="61"/>
      <c r="KAM323" s="61"/>
      <c r="KAN323" s="61"/>
      <c r="KAO323" s="61"/>
      <c r="KAP323" s="61"/>
      <c r="KAQ323" s="61"/>
      <c r="KAR323" s="61"/>
      <c r="KAS323" s="61"/>
      <c r="KAT323" s="61"/>
      <c r="KAU323" s="61"/>
      <c r="KAV323" s="61"/>
      <c r="KAW323" s="61"/>
      <c r="KAX323" s="61"/>
      <c r="KAY323" s="61"/>
      <c r="KAZ323" s="61"/>
      <c r="KBA323" s="61"/>
      <c r="KBB323" s="61"/>
      <c r="KBC323" s="61"/>
      <c r="KBD323" s="61"/>
      <c r="KBE323" s="61"/>
      <c r="KBF323" s="61"/>
      <c r="KBG323" s="61"/>
      <c r="KBH323" s="61"/>
      <c r="KBI323" s="61"/>
      <c r="KBJ323" s="61"/>
      <c r="KBK323" s="61"/>
      <c r="KBL323" s="61"/>
      <c r="KBM323" s="61"/>
      <c r="KBN323" s="61"/>
      <c r="KBO323" s="61"/>
      <c r="KBP323" s="61"/>
      <c r="KBQ323" s="61"/>
      <c r="KBR323" s="61"/>
      <c r="KBS323" s="61"/>
      <c r="KBT323" s="61"/>
      <c r="KBU323" s="61"/>
      <c r="KBV323" s="61"/>
      <c r="KBW323" s="61"/>
      <c r="KBX323" s="61"/>
      <c r="KBY323" s="61"/>
      <c r="KBZ323" s="61"/>
      <c r="KCA323" s="61"/>
      <c r="KCB323" s="61"/>
      <c r="KCC323" s="61"/>
      <c r="KCD323" s="61"/>
      <c r="KCE323" s="61"/>
      <c r="KCF323" s="61"/>
      <c r="KCG323" s="61"/>
      <c r="KCH323" s="61"/>
      <c r="KCI323" s="61"/>
      <c r="KCJ323" s="61"/>
      <c r="KCK323" s="61"/>
      <c r="KCL323" s="61"/>
      <c r="KCM323" s="61"/>
      <c r="KCN323" s="61"/>
      <c r="KCO323" s="61"/>
      <c r="KCP323" s="61"/>
      <c r="KCQ323" s="61"/>
      <c r="KCR323" s="61"/>
      <c r="KCS323" s="61"/>
      <c r="KCT323" s="61"/>
      <c r="KCU323" s="61"/>
      <c r="KCV323" s="61"/>
      <c r="KCW323" s="61"/>
      <c r="KCX323" s="61"/>
      <c r="KCY323" s="61"/>
      <c r="KCZ323" s="61"/>
      <c r="KDA323" s="61"/>
      <c r="KDB323" s="61"/>
      <c r="KDC323" s="61"/>
      <c r="KDD323" s="61"/>
      <c r="KDE323" s="61"/>
      <c r="KDF323" s="61"/>
      <c r="KDG323" s="61"/>
      <c r="KDH323" s="61"/>
      <c r="KDI323" s="61"/>
      <c r="KDJ323" s="61"/>
      <c r="KDK323" s="61"/>
      <c r="KDL323" s="61"/>
      <c r="KDM323" s="61"/>
      <c r="KDN323" s="61"/>
      <c r="KDO323" s="61"/>
      <c r="KDP323" s="61"/>
      <c r="KDQ323" s="61"/>
      <c r="KDR323" s="61"/>
      <c r="KDS323" s="61"/>
      <c r="KDT323" s="61"/>
      <c r="KDU323" s="61"/>
      <c r="KDV323" s="61"/>
      <c r="KDW323" s="61"/>
      <c r="KDX323" s="61"/>
      <c r="KDY323" s="61"/>
      <c r="KDZ323" s="61"/>
      <c r="KEA323" s="61"/>
      <c r="KEB323" s="61"/>
      <c r="KEC323" s="61"/>
      <c r="KED323" s="61"/>
      <c r="KEE323" s="61"/>
      <c r="KEF323" s="61"/>
      <c r="KEG323" s="61"/>
      <c r="KEH323" s="61"/>
      <c r="KEI323" s="61"/>
      <c r="KEJ323" s="61"/>
      <c r="KEK323" s="61"/>
      <c r="KEL323" s="61"/>
      <c r="KEM323" s="61"/>
      <c r="KEN323" s="61"/>
      <c r="KEO323" s="61"/>
      <c r="KEP323" s="61"/>
      <c r="KEQ323" s="61"/>
      <c r="KER323" s="61"/>
      <c r="KES323" s="61"/>
      <c r="KET323" s="61"/>
      <c r="KEU323" s="61"/>
      <c r="KEV323" s="61"/>
      <c r="KEW323" s="61"/>
      <c r="KEX323" s="61"/>
      <c r="KEY323" s="61"/>
      <c r="KEZ323" s="61"/>
      <c r="KFA323" s="61"/>
      <c r="KFB323" s="61"/>
      <c r="KFC323" s="61"/>
      <c r="KFD323" s="61"/>
      <c r="KFE323" s="61"/>
      <c r="KFF323" s="61"/>
      <c r="KFG323" s="61"/>
      <c r="KFH323" s="61"/>
      <c r="KFI323" s="61"/>
      <c r="KFJ323" s="61"/>
      <c r="KFK323" s="61"/>
      <c r="KFL323" s="61"/>
      <c r="KFM323" s="61"/>
      <c r="KFN323" s="61"/>
      <c r="KFO323" s="61"/>
      <c r="KFP323" s="61"/>
      <c r="KFQ323" s="61"/>
      <c r="KFR323" s="61"/>
      <c r="KFS323" s="61"/>
      <c r="KFT323" s="61"/>
      <c r="KFU323" s="61"/>
      <c r="KFV323" s="61"/>
      <c r="KFW323" s="61"/>
      <c r="KFX323" s="61"/>
      <c r="KFY323" s="61"/>
      <c r="KFZ323" s="61"/>
      <c r="KGA323" s="61"/>
      <c r="KGB323" s="61"/>
      <c r="KGC323" s="61"/>
      <c r="KGD323" s="61"/>
      <c r="KGE323" s="61"/>
      <c r="KGF323" s="61"/>
      <c r="KGG323" s="61"/>
      <c r="KGH323" s="61"/>
      <c r="KGI323" s="61"/>
      <c r="KGJ323" s="61"/>
      <c r="KGK323" s="61"/>
      <c r="KGL323" s="61"/>
      <c r="KGM323" s="61"/>
      <c r="KGN323" s="61"/>
      <c r="KGO323" s="61"/>
      <c r="KGP323" s="61"/>
      <c r="KGQ323" s="61"/>
      <c r="KGR323" s="61"/>
      <c r="KGS323" s="61"/>
      <c r="KGT323" s="61"/>
      <c r="KGU323" s="61"/>
      <c r="KGV323" s="61"/>
      <c r="KGW323" s="61"/>
      <c r="KGX323" s="61"/>
      <c r="KGY323" s="61"/>
      <c r="KGZ323" s="61"/>
      <c r="KHA323" s="61"/>
      <c r="KHB323" s="61"/>
      <c r="KHC323" s="61"/>
      <c r="KHD323" s="61"/>
      <c r="KHE323" s="61"/>
      <c r="KHF323" s="61"/>
      <c r="KHG323" s="61"/>
      <c r="KHH323" s="61"/>
      <c r="KHI323" s="61"/>
      <c r="KHJ323" s="61"/>
      <c r="KHK323" s="61"/>
      <c r="KHL323" s="61"/>
      <c r="KHM323" s="61"/>
      <c r="KHN323" s="61"/>
      <c r="KHO323" s="61"/>
      <c r="KHP323" s="61"/>
      <c r="KHQ323" s="61"/>
      <c r="KHR323" s="61"/>
      <c r="KHS323" s="61"/>
      <c r="KHT323" s="61"/>
      <c r="KHU323" s="61"/>
      <c r="KHV323" s="61"/>
      <c r="KHW323" s="61"/>
      <c r="KHX323" s="61"/>
      <c r="KHY323" s="61"/>
      <c r="KHZ323" s="61"/>
      <c r="KIA323" s="61"/>
      <c r="KIB323" s="61"/>
      <c r="KIC323" s="61"/>
      <c r="KID323" s="61"/>
      <c r="KIE323" s="61"/>
      <c r="KIF323" s="61"/>
      <c r="KIG323" s="61"/>
      <c r="KIH323" s="61"/>
      <c r="KII323" s="61"/>
      <c r="KIJ323" s="61"/>
      <c r="KIK323" s="61"/>
      <c r="KIL323" s="61"/>
      <c r="KIM323" s="61"/>
      <c r="KIN323" s="61"/>
      <c r="KIO323" s="61"/>
      <c r="KIP323" s="61"/>
      <c r="KIQ323" s="61"/>
      <c r="KIR323" s="61"/>
      <c r="KIS323" s="61"/>
      <c r="KIT323" s="61"/>
      <c r="KIU323" s="61"/>
      <c r="KIV323" s="61"/>
      <c r="KIW323" s="61"/>
      <c r="KIX323" s="61"/>
      <c r="KIY323" s="61"/>
      <c r="KIZ323" s="61"/>
      <c r="KJA323" s="61"/>
      <c r="KJB323" s="61"/>
      <c r="KJC323" s="61"/>
      <c r="KJD323" s="61"/>
      <c r="KJE323" s="61"/>
      <c r="KJF323" s="61"/>
      <c r="KJG323" s="61"/>
      <c r="KJH323" s="61"/>
      <c r="KJI323" s="61"/>
      <c r="KJJ323" s="61"/>
      <c r="KJK323" s="61"/>
      <c r="KJL323" s="61"/>
      <c r="KJM323" s="61"/>
      <c r="KJN323" s="61"/>
      <c r="KJO323" s="61"/>
      <c r="KJP323" s="61"/>
      <c r="KJQ323" s="61"/>
      <c r="KJR323" s="61"/>
      <c r="KJS323" s="61"/>
      <c r="KJT323" s="61"/>
      <c r="KJU323" s="61"/>
      <c r="KJV323" s="61"/>
      <c r="KJW323" s="61"/>
      <c r="KJX323" s="61"/>
      <c r="KJY323" s="61"/>
      <c r="KJZ323" s="61"/>
      <c r="KKA323" s="61"/>
      <c r="KKB323" s="61"/>
      <c r="KKC323" s="61"/>
      <c r="KKD323" s="61"/>
      <c r="KKE323" s="61"/>
      <c r="KKF323" s="61"/>
      <c r="KKG323" s="61"/>
      <c r="KKH323" s="61"/>
      <c r="KKI323" s="61"/>
      <c r="KKJ323" s="61"/>
      <c r="KKK323" s="61"/>
      <c r="KKL323" s="61"/>
      <c r="KKM323" s="61"/>
      <c r="KKN323" s="61"/>
      <c r="KKO323" s="61"/>
      <c r="KKP323" s="61"/>
      <c r="KKQ323" s="61"/>
      <c r="KKR323" s="61"/>
      <c r="KKS323" s="61"/>
      <c r="KKT323" s="61"/>
      <c r="KKU323" s="61"/>
      <c r="KKV323" s="61"/>
      <c r="KKW323" s="61"/>
      <c r="KKX323" s="61"/>
      <c r="KKY323" s="61"/>
      <c r="KKZ323" s="61"/>
      <c r="KLA323" s="61"/>
      <c r="KLB323" s="61"/>
      <c r="KLC323" s="61"/>
      <c r="KLD323" s="61"/>
      <c r="KLE323" s="61"/>
      <c r="KLF323" s="61"/>
      <c r="KLG323" s="61"/>
      <c r="KLH323" s="61"/>
      <c r="KLI323" s="61"/>
      <c r="KLJ323" s="61"/>
      <c r="KLK323" s="61"/>
      <c r="KLL323" s="61"/>
      <c r="KLM323" s="61"/>
      <c r="KLN323" s="61"/>
      <c r="KLO323" s="61"/>
      <c r="KLP323" s="61"/>
      <c r="KLQ323" s="61"/>
      <c r="KLR323" s="61"/>
      <c r="KLS323" s="61"/>
      <c r="KLT323" s="61"/>
      <c r="KLU323" s="61"/>
      <c r="KLV323" s="61"/>
      <c r="KLW323" s="61"/>
      <c r="KLX323" s="61"/>
      <c r="KLY323" s="61"/>
      <c r="KLZ323" s="61"/>
      <c r="KMA323" s="61"/>
      <c r="KMB323" s="61"/>
      <c r="KMC323" s="61"/>
      <c r="KMD323" s="61"/>
      <c r="KME323" s="61"/>
      <c r="KMF323" s="61"/>
      <c r="KMG323" s="61"/>
      <c r="KMH323" s="61"/>
      <c r="KMI323" s="61"/>
      <c r="KMJ323" s="61"/>
      <c r="KMK323" s="61"/>
      <c r="KML323" s="61"/>
      <c r="KMM323" s="61"/>
      <c r="KMN323" s="61"/>
      <c r="KMO323" s="61"/>
      <c r="KMP323" s="61"/>
      <c r="KMQ323" s="61"/>
      <c r="KMR323" s="61"/>
      <c r="KMS323" s="61"/>
      <c r="KMT323" s="61"/>
      <c r="KMU323" s="61"/>
      <c r="KMV323" s="61"/>
      <c r="KMW323" s="61"/>
      <c r="KMX323" s="61"/>
      <c r="KMY323" s="61"/>
      <c r="KMZ323" s="61"/>
      <c r="KNA323" s="61"/>
      <c r="KNB323" s="61"/>
      <c r="KNC323" s="61"/>
      <c r="KND323" s="61"/>
      <c r="KNE323" s="61"/>
      <c r="KNF323" s="61"/>
      <c r="KNG323" s="61"/>
      <c r="KNH323" s="61"/>
      <c r="KNI323" s="61"/>
      <c r="KNJ323" s="61"/>
      <c r="KNK323" s="61"/>
      <c r="KNL323" s="61"/>
      <c r="KNM323" s="61"/>
      <c r="KNN323" s="61"/>
      <c r="KNO323" s="61"/>
      <c r="KNP323" s="61"/>
      <c r="KNQ323" s="61"/>
      <c r="KNR323" s="61"/>
      <c r="KNS323" s="61"/>
      <c r="KNT323" s="61"/>
      <c r="KNU323" s="61"/>
      <c r="KNV323" s="61"/>
      <c r="KNW323" s="61"/>
      <c r="KNX323" s="61"/>
      <c r="KNY323" s="61"/>
      <c r="KNZ323" s="61"/>
      <c r="KOA323" s="61"/>
      <c r="KOB323" s="61"/>
      <c r="KOC323" s="61"/>
      <c r="KOD323" s="61"/>
      <c r="KOE323" s="61"/>
      <c r="KOF323" s="61"/>
      <c r="KOG323" s="61"/>
      <c r="KOH323" s="61"/>
      <c r="KOI323" s="61"/>
      <c r="KOJ323" s="61"/>
      <c r="KOK323" s="61"/>
      <c r="KOL323" s="61"/>
      <c r="KOM323" s="61"/>
      <c r="KON323" s="61"/>
      <c r="KOO323" s="61"/>
      <c r="KOP323" s="61"/>
      <c r="KOQ323" s="61"/>
      <c r="KOR323" s="61"/>
      <c r="KOS323" s="61"/>
      <c r="KOT323" s="61"/>
      <c r="KOU323" s="61"/>
      <c r="KOV323" s="61"/>
      <c r="KOW323" s="61"/>
      <c r="KOX323" s="61"/>
      <c r="KOY323" s="61"/>
      <c r="KOZ323" s="61"/>
      <c r="KPA323" s="61"/>
      <c r="KPB323" s="61"/>
      <c r="KPC323" s="61"/>
      <c r="KPD323" s="61"/>
      <c r="KPE323" s="61"/>
      <c r="KPF323" s="61"/>
      <c r="KPG323" s="61"/>
      <c r="KPH323" s="61"/>
      <c r="KPI323" s="61"/>
      <c r="KPJ323" s="61"/>
      <c r="KPK323" s="61"/>
      <c r="KPL323" s="61"/>
      <c r="KPM323" s="61"/>
      <c r="KPN323" s="61"/>
      <c r="KPO323" s="61"/>
      <c r="KPP323" s="61"/>
      <c r="KPQ323" s="61"/>
      <c r="KPR323" s="61"/>
      <c r="KPS323" s="61"/>
      <c r="KPT323" s="61"/>
      <c r="KPU323" s="61"/>
      <c r="KPV323" s="61"/>
      <c r="KPW323" s="61"/>
      <c r="KPX323" s="61"/>
      <c r="KPY323" s="61"/>
      <c r="KPZ323" s="61"/>
      <c r="KQA323" s="61"/>
      <c r="KQB323" s="61"/>
      <c r="KQC323" s="61"/>
      <c r="KQD323" s="61"/>
      <c r="KQE323" s="61"/>
      <c r="KQF323" s="61"/>
      <c r="KQG323" s="61"/>
      <c r="KQH323" s="61"/>
      <c r="KQI323" s="61"/>
      <c r="KQJ323" s="61"/>
      <c r="KQK323" s="61"/>
      <c r="KQL323" s="61"/>
      <c r="KQM323" s="61"/>
      <c r="KQN323" s="61"/>
      <c r="KQO323" s="61"/>
      <c r="KQP323" s="61"/>
      <c r="KQQ323" s="61"/>
      <c r="KQR323" s="61"/>
      <c r="KQS323" s="61"/>
      <c r="KQT323" s="61"/>
      <c r="KQU323" s="61"/>
      <c r="KQV323" s="61"/>
      <c r="KQW323" s="61"/>
      <c r="KQX323" s="61"/>
      <c r="KQY323" s="61"/>
      <c r="KQZ323" s="61"/>
      <c r="KRA323" s="61"/>
      <c r="KRB323" s="61"/>
      <c r="KRC323" s="61"/>
      <c r="KRD323" s="61"/>
      <c r="KRE323" s="61"/>
      <c r="KRF323" s="61"/>
      <c r="KRG323" s="61"/>
      <c r="KRH323" s="61"/>
      <c r="KRI323" s="61"/>
      <c r="KRJ323" s="61"/>
      <c r="KRK323" s="61"/>
      <c r="KRL323" s="61"/>
      <c r="KRM323" s="61"/>
      <c r="KRN323" s="61"/>
      <c r="KRO323" s="61"/>
      <c r="KRP323" s="61"/>
      <c r="KRQ323" s="61"/>
      <c r="KRR323" s="61"/>
      <c r="KRS323" s="61"/>
      <c r="KRT323" s="61"/>
      <c r="KRU323" s="61"/>
      <c r="KRV323" s="61"/>
      <c r="KRW323" s="61"/>
      <c r="KRX323" s="61"/>
      <c r="KRY323" s="61"/>
      <c r="KRZ323" s="61"/>
      <c r="KSA323" s="61"/>
      <c r="KSB323" s="61"/>
      <c r="KSC323" s="61"/>
      <c r="KSD323" s="61"/>
      <c r="KSE323" s="61"/>
      <c r="KSF323" s="61"/>
      <c r="KSG323" s="61"/>
      <c r="KSH323" s="61"/>
      <c r="KSI323" s="61"/>
      <c r="KSJ323" s="61"/>
      <c r="KSK323" s="61"/>
      <c r="KSL323" s="61"/>
      <c r="KSM323" s="61"/>
      <c r="KSN323" s="61"/>
      <c r="KSO323" s="61"/>
      <c r="KSP323" s="61"/>
      <c r="KSQ323" s="61"/>
      <c r="KSR323" s="61"/>
      <c r="KSS323" s="61"/>
      <c r="KST323" s="61"/>
      <c r="KSU323" s="61"/>
      <c r="KSV323" s="61"/>
      <c r="KSW323" s="61"/>
      <c r="KSX323" s="61"/>
      <c r="KSY323" s="61"/>
      <c r="KSZ323" s="61"/>
      <c r="KTA323" s="61"/>
      <c r="KTB323" s="61"/>
      <c r="KTC323" s="61"/>
      <c r="KTD323" s="61"/>
      <c r="KTE323" s="61"/>
      <c r="KTF323" s="61"/>
      <c r="KTG323" s="61"/>
      <c r="KTH323" s="61"/>
      <c r="KTI323" s="61"/>
      <c r="KTJ323" s="61"/>
      <c r="KTK323" s="61"/>
      <c r="KTL323" s="61"/>
      <c r="KTM323" s="61"/>
      <c r="KTN323" s="61"/>
      <c r="KTO323" s="61"/>
      <c r="KTP323" s="61"/>
      <c r="KTQ323" s="61"/>
      <c r="KTR323" s="61"/>
      <c r="KTS323" s="61"/>
      <c r="KTT323" s="61"/>
      <c r="KTU323" s="61"/>
      <c r="KTV323" s="61"/>
      <c r="KTW323" s="61"/>
      <c r="KTX323" s="61"/>
      <c r="KTY323" s="61"/>
      <c r="KTZ323" s="61"/>
      <c r="KUA323" s="61"/>
      <c r="KUB323" s="61"/>
      <c r="KUC323" s="61"/>
      <c r="KUD323" s="61"/>
      <c r="KUE323" s="61"/>
      <c r="KUF323" s="61"/>
      <c r="KUG323" s="61"/>
      <c r="KUH323" s="61"/>
      <c r="KUI323" s="61"/>
      <c r="KUJ323" s="61"/>
      <c r="KUK323" s="61"/>
      <c r="KUL323" s="61"/>
      <c r="KUM323" s="61"/>
      <c r="KUN323" s="61"/>
      <c r="KUO323" s="61"/>
      <c r="KUP323" s="61"/>
      <c r="KUQ323" s="61"/>
      <c r="KUR323" s="61"/>
      <c r="KUS323" s="61"/>
      <c r="KUT323" s="61"/>
      <c r="KUU323" s="61"/>
      <c r="KUV323" s="61"/>
      <c r="KUW323" s="61"/>
      <c r="KUX323" s="61"/>
      <c r="KUY323" s="61"/>
      <c r="KUZ323" s="61"/>
      <c r="KVA323" s="61"/>
      <c r="KVB323" s="61"/>
      <c r="KVC323" s="61"/>
      <c r="KVD323" s="61"/>
      <c r="KVE323" s="61"/>
      <c r="KVF323" s="61"/>
      <c r="KVG323" s="61"/>
      <c r="KVH323" s="61"/>
      <c r="KVI323" s="61"/>
      <c r="KVJ323" s="61"/>
      <c r="KVK323" s="61"/>
      <c r="KVL323" s="61"/>
      <c r="KVM323" s="61"/>
      <c r="KVN323" s="61"/>
      <c r="KVO323" s="61"/>
      <c r="KVP323" s="61"/>
      <c r="KVQ323" s="61"/>
      <c r="KVR323" s="61"/>
      <c r="KVS323" s="61"/>
      <c r="KVT323" s="61"/>
      <c r="KVU323" s="61"/>
      <c r="KVV323" s="61"/>
      <c r="KVW323" s="61"/>
      <c r="KVX323" s="61"/>
      <c r="KVY323" s="61"/>
      <c r="KVZ323" s="61"/>
      <c r="KWA323" s="61"/>
      <c r="KWB323" s="61"/>
      <c r="KWC323" s="61"/>
      <c r="KWD323" s="61"/>
      <c r="KWE323" s="61"/>
      <c r="KWF323" s="61"/>
      <c r="KWG323" s="61"/>
      <c r="KWH323" s="61"/>
      <c r="KWI323" s="61"/>
      <c r="KWJ323" s="61"/>
      <c r="KWK323" s="61"/>
      <c r="KWL323" s="61"/>
      <c r="KWM323" s="61"/>
      <c r="KWN323" s="61"/>
      <c r="KWO323" s="61"/>
      <c r="KWP323" s="61"/>
      <c r="KWQ323" s="61"/>
      <c r="KWR323" s="61"/>
      <c r="KWS323" s="61"/>
      <c r="KWT323" s="61"/>
      <c r="KWU323" s="61"/>
      <c r="KWV323" s="61"/>
      <c r="KWW323" s="61"/>
      <c r="KWX323" s="61"/>
      <c r="KWY323" s="61"/>
      <c r="KWZ323" s="61"/>
      <c r="KXA323" s="61"/>
      <c r="KXB323" s="61"/>
      <c r="KXC323" s="61"/>
      <c r="KXD323" s="61"/>
      <c r="KXE323" s="61"/>
      <c r="KXF323" s="61"/>
      <c r="KXG323" s="61"/>
      <c r="KXH323" s="61"/>
      <c r="KXI323" s="61"/>
      <c r="KXJ323" s="61"/>
      <c r="KXK323" s="61"/>
      <c r="KXL323" s="61"/>
      <c r="KXM323" s="61"/>
      <c r="KXN323" s="61"/>
      <c r="KXO323" s="61"/>
      <c r="KXP323" s="61"/>
      <c r="KXQ323" s="61"/>
      <c r="KXR323" s="61"/>
      <c r="KXS323" s="61"/>
      <c r="KXT323" s="61"/>
      <c r="KXU323" s="61"/>
      <c r="KXV323" s="61"/>
      <c r="KXW323" s="61"/>
      <c r="KXX323" s="61"/>
      <c r="KXY323" s="61"/>
      <c r="KXZ323" s="61"/>
      <c r="KYA323" s="61"/>
      <c r="KYB323" s="61"/>
      <c r="KYC323" s="61"/>
      <c r="KYD323" s="61"/>
      <c r="KYE323" s="61"/>
      <c r="KYF323" s="61"/>
      <c r="KYG323" s="61"/>
      <c r="KYH323" s="61"/>
      <c r="KYI323" s="61"/>
      <c r="KYJ323" s="61"/>
      <c r="KYK323" s="61"/>
      <c r="KYL323" s="61"/>
      <c r="KYM323" s="61"/>
      <c r="KYN323" s="61"/>
      <c r="KYO323" s="61"/>
      <c r="KYP323" s="61"/>
      <c r="KYQ323" s="61"/>
      <c r="KYR323" s="61"/>
      <c r="KYS323" s="61"/>
      <c r="KYT323" s="61"/>
      <c r="KYU323" s="61"/>
      <c r="KYV323" s="61"/>
      <c r="KYW323" s="61"/>
      <c r="KYX323" s="61"/>
      <c r="KYY323" s="61"/>
      <c r="KYZ323" s="61"/>
      <c r="KZA323" s="61"/>
      <c r="KZB323" s="61"/>
      <c r="KZC323" s="61"/>
      <c r="KZD323" s="61"/>
      <c r="KZE323" s="61"/>
      <c r="KZF323" s="61"/>
      <c r="KZG323" s="61"/>
      <c r="KZH323" s="61"/>
      <c r="KZI323" s="61"/>
      <c r="KZJ323" s="61"/>
      <c r="KZK323" s="61"/>
      <c r="KZL323" s="61"/>
      <c r="KZM323" s="61"/>
      <c r="KZN323" s="61"/>
      <c r="KZO323" s="61"/>
      <c r="KZP323" s="61"/>
      <c r="KZQ323" s="61"/>
      <c r="KZR323" s="61"/>
      <c r="KZS323" s="61"/>
      <c r="KZT323" s="61"/>
      <c r="KZU323" s="61"/>
      <c r="KZV323" s="61"/>
      <c r="KZW323" s="61"/>
      <c r="KZX323" s="61"/>
      <c r="KZY323" s="61"/>
      <c r="KZZ323" s="61"/>
      <c r="LAA323" s="61"/>
      <c r="LAB323" s="61"/>
      <c r="LAC323" s="61"/>
      <c r="LAD323" s="61"/>
      <c r="LAE323" s="61"/>
      <c r="LAF323" s="61"/>
      <c r="LAG323" s="61"/>
      <c r="LAH323" s="61"/>
      <c r="LAI323" s="61"/>
      <c r="LAJ323" s="61"/>
      <c r="LAK323" s="61"/>
      <c r="LAL323" s="61"/>
      <c r="LAM323" s="61"/>
      <c r="LAN323" s="61"/>
      <c r="LAO323" s="61"/>
      <c r="LAP323" s="61"/>
      <c r="LAQ323" s="61"/>
      <c r="LAR323" s="61"/>
      <c r="LAS323" s="61"/>
      <c r="LAT323" s="61"/>
      <c r="LAU323" s="61"/>
      <c r="LAV323" s="61"/>
      <c r="LAW323" s="61"/>
      <c r="LAX323" s="61"/>
      <c r="LAY323" s="61"/>
      <c r="LAZ323" s="61"/>
      <c r="LBA323" s="61"/>
      <c r="LBB323" s="61"/>
      <c r="LBC323" s="61"/>
      <c r="LBD323" s="61"/>
      <c r="LBE323" s="61"/>
      <c r="LBF323" s="61"/>
      <c r="LBG323" s="61"/>
      <c r="LBH323" s="61"/>
      <c r="LBI323" s="61"/>
      <c r="LBJ323" s="61"/>
      <c r="LBK323" s="61"/>
      <c r="LBL323" s="61"/>
      <c r="LBM323" s="61"/>
      <c r="LBN323" s="61"/>
      <c r="LBO323" s="61"/>
      <c r="LBP323" s="61"/>
      <c r="LBQ323" s="61"/>
      <c r="LBR323" s="61"/>
      <c r="LBS323" s="61"/>
      <c r="LBT323" s="61"/>
      <c r="LBU323" s="61"/>
      <c r="LBV323" s="61"/>
      <c r="LBW323" s="61"/>
      <c r="LBX323" s="61"/>
      <c r="LBY323" s="61"/>
      <c r="LBZ323" s="61"/>
      <c r="LCA323" s="61"/>
      <c r="LCB323" s="61"/>
      <c r="LCC323" s="61"/>
      <c r="LCD323" s="61"/>
      <c r="LCE323" s="61"/>
      <c r="LCF323" s="61"/>
      <c r="LCG323" s="61"/>
      <c r="LCH323" s="61"/>
      <c r="LCI323" s="61"/>
      <c r="LCJ323" s="61"/>
      <c r="LCK323" s="61"/>
      <c r="LCL323" s="61"/>
      <c r="LCM323" s="61"/>
      <c r="LCN323" s="61"/>
      <c r="LCO323" s="61"/>
      <c r="LCP323" s="61"/>
      <c r="LCQ323" s="61"/>
      <c r="LCR323" s="61"/>
      <c r="LCS323" s="61"/>
      <c r="LCT323" s="61"/>
      <c r="LCU323" s="61"/>
      <c r="LCV323" s="61"/>
      <c r="LCW323" s="61"/>
      <c r="LCX323" s="61"/>
      <c r="LCY323" s="61"/>
      <c r="LCZ323" s="61"/>
      <c r="LDA323" s="61"/>
      <c r="LDB323" s="61"/>
      <c r="LDC323" s="61"/>
      <c r="LDD323" s="61"/>
      <c r="LDE323" s="61"/>
      <c r="LDF323" s="61"/>
      <c r="LDG323" s="61"/>
      <c r="LDH323" s="61"/>
      <c r="LDI323" s="61"/>
      <c r="LDJ323" s="61"/>
      <c r="LDK323" s="61"/>
      <c r="LDL323" s="61"/>
      <c r="LDM323" s="61"/>
      <c r="LDN323" s="61"/>
      <c r="LDO323" s="61"/>
      <c r="LDP323" s="61"/>
      <c r="LDQ323" s="61"/>
      <c r="LDR323" s="61"/>
      <c r="LDS323" s="61"/>
      <c r="LDT323" s="61"/>
      <c r="LDU323" s="61"/>
      <c r="LDV323" s="61"/>
      <c r="LDW323" s="61"/>
      <c r="LDX323" s="61"/>
      <c r="LDY323" s="61"/>
      <c r="LDZ323" s="61"/>
      <c r="LEA323" s="61"/>
      <c r="LEB323" s="61"/>
      <c r="LEC323" s="61"/>
      <c r="LED323" s="61"/>
      <c r="LEE323" s="61"/>
      <c r="LEF323" s="61"/>
      <c r="LEG323" s="61"/>
      <c r="LEH323" s="61"/>
      <c r="LEI323" s="61"/>
      <c r="LEJ323" s="61"/>
      <c r="LEK323" s="61"/>
      <c r="LEL323" s="61"/>
      <c r="LEM323" s="61"/>
      <c r="LEN323" s="61"/>
      <c r="LEO323" s="61"/>
      <c r="LEP323" s="61"/>
      <c r="LEQ323" s="61"/>
      <c r="LER323" s="61"/>
      <c r="LES323" s="61"/>
      <c r="LET323" s="61"/>
      <c r="LEU323" s="61"/>
      <c r="LEV323" s="61"/>
      <c r="LEW323" s="61"/>
      <c r="LEX323" s="61"/>
      <c r="LEY323" s="61"/>
      <c r="LEZ323" s="61"/>
      <c r="LFA323" s="61"/>
      <c r="LFB323" s="61"/>
      <c r="LFC323" s="61"/>
      <c r="LFD323" s="61"/>
      <c r="LFE323" s="61"/>
      <c r="LFF323" s="61"/>
      <c r="LFG323" s="61"/>
      <c r="LFH323" s="61"/>
      <c r="LFI323" s="61"/>
      <c r="LFJ323" s="61"/>
      <c r="LFK323" s="61"/>
      <c r="LFL323" s="61"/>
      <c r="LFM323" s="61"/>
      <c r="LFN323" s="61"/>
      <c r="LFO323" s="61"/>
      <c r="LFP323" s="61"/>
      <c r="LFQ323" s="61"/>
      <c r="LFR323" s="61"/>
      <c r="LFS323" s="61"/>
      <c r="LFT323" s="61"/>
      <c r="LFU323" s="61"/>
      <c r="LFV323" s="61"/>
      <c r="LFW323" s="61"/>
      <c r="LFX323" s="61"/>
      <c r="LFY323" s="61"/>
      <c r="LFZ323" s="61"/>
      <c r="LGA323" s="61"/>
      <c r="LGB323" s="61"/>
      <c r="LGC323" s="61"/>
      <c r="LGD323" s="61"/>
      <c r="LGE323" s="61"/>
      <c r="LGF323" s="61"/>
      <c r="LGG323" s="61"/>
      <c r="LGH323" s="61"/>
      <c r="LGI323" s="61"/>
      <c r="LGJ323" s="61"/>
      <c r="LGK323" s="61"/>
      <c r="LGL323" s="61"/>
      <c r="LGM323" s="61"/>
      <c r="LGN323" s="61"/>
      <c r="LGO323" s="61"/>
      <c r="LGP323" s="61"/>
      <c r="LGQ323" s="61"/>
      <c r="LGR323" s="61"/>
      <c r="LGS323" s="61"/>
      <c r="LGT323" s="61"/>
      <c r="LGU323" s="61"/>
      <c r="LGV323" s="61"/>
      <c r="LGW323" s="61"/>
      <c r="LGX323" s="61"/>
      <c r="LGY323" s="61"/>
      <c r="LGZ323" s="61"/>
      <c r="LHA323" s="61"/>
      <c r="LHB323" s="61"/>
      <c r="LHC323" s="61"/>
      <c r="LHD323" s="61"/>
      <c r="LHE323" s="61"/>
      <c r="LHF323" s="61"/>
      <c r="LHG323" s="61"/>
      <c r="LHH323" s="61"/>
      <c r="LHI323" s="61"/>
      <c r="LHJ323" s="61"/>
      <c r="LHK323" s="61"/>
      <c r="LHL323" s="61"/>
      <c r="LHM323" s="61"/>
      <c r="LHN323" s="61"/>
      <c r="LHO323" s="61"/>
      <c r="LHP323" s="61"/>
      <c r="LHQ323" s="61"/>
      <c r="LHR323" s="61"/>
      <c r="LHS323" s="61"/>
      <c r="LHT323" s="61"/>
      <c r="LHU323" s="61"/>
      <c r="LHV323" s="61"/>
      <c r="LHW323" s="61"/>
      <c r="LHX323" s="61"/>
      <c r="LHY323" s="61"/>
      <c r="LHZ323" s="61"/>
      <c r="LIA323" s="61"/>
      <c r="LIB323" s="61"/>
      <c r="LIC323" s="61"/>
      <c r="LID323" s="61"/>
      <c r="LIE323" s="61"/>
      <c r="LIF323" s="61"/>
      <c r="LIG323" s="61"/>
      <c r="LIH323" s="61"/>
      <c r="LII323" s="61"/>
      <c r="LIJ323" s="61"/>
      <c r="LIK323" s="61"/>
      <c r="LIL323" s="61"/>
      <c r="LIM323" s="61"/>
      <c r="LIN323" s="61"/>
      <c r="LIO323" s="61"/>
      <c r="LIP323" s="61"/>
      <c r="LIQ323" s="61"/>
      <c r="LIR323" s="61"/>
      <c r="LIS323" s="61"/>
      <c r="LIT323" s="61"/>
      <c r="LIU323" s="61"/>
      <c r="LIV323" s="61"/>
      <c r="LIW323" s="61"/>
      <c r="LIX323" s="61"/>
      <c r="LIY323" s="61"/>
      <c r="LIZ323" s="61"/>
      <c r="LJA323" s="61"/>
      <c r="LJB323" s="61"/>
      <c r="LJC323" s="61"/>
      <c r="LJD323" s="61"/>
      <c r="LJE323" s="61"/>
      <c r="LJF323" s="61"/>
      <c r="LJG323" s="61"/>
      <c r="LJH323" s="61"/>
      <c r="LJI323" s="61"/>
      <c r="LJJ323" s="61"/>
      <c r="LJK323" s="61"/>
      <c r="LJL323" s="61"/>
      <c r="LJM323" s="61"/>
      <c r="LJN323" s="61"/>
      <c r="LJO323" s="61"/>
      <c r="LJP323" s="61"/>
      <c r="LJQ323" s="61"/>
      <c r="LJR323" s="61"/>
      <c r="LJS323" s="61"/>
      <c r="LJT323" s="61"/>
      <c r="LJU323" s="61"/>
      <c r="LJV323" s="61"/>
      <c r="LJW323" s="61"/>
      <c r="LJX323" s="61"/>
      <c r="LJY323" s="61"/>
      <c r="LJZ323" s="61"/>
      <c r="LKA323" s="61"/>
      <c r="LKB323" s="61"/>
      <c r="LKC323" s="61"/>
      <c r="LKD323" s="61"/>
      <c r="LKE323" s="61"/>
      <c r="LKF323" s="61"/>
      <c r="LKG323" s="61"/>
      <c r="LKH323" s="61"/>
      <c r="LKI323" s="61"/>
      <c r="LKJ323" s="61"/>
      <c r="LKK323" s="61"/>
      <c r="LKL323" s="61"/>
      <c r="LKM323" s="61"/>
      <c r="LKN323" s="61"/>
      <c r="LKO323" s="61"/>
      <c r="LKP323" s="61"/>
      <c r="LKQ323" s="61"/>
      <c r="LKR323" s="61"/>
      <c r="LKS323" s="61"/>
      <c r="LKT323" s="61"/>
      <c r="LKU323" s="61"/>
      <c r="LKV323" s="61"/>
      <c r="LKW323" s="61"/>
      <c r="LKX323" s="61"/>
      <c r="LKY323" s="61"/>
      <c r="LKZ323" s="61"/>
      <c r="LLA323" s="61"/>
      <c r="LLB323" s="61"/>
      <c r="LLC323" s="61"/>
      <c r="LLD323" s="61"/>
      <c r="LLE323" s="61"/>
      <c r="LLF323" s="61"/>
      <c r="LLG323" s="61"/>
      <c r="LLH323" s="61"/>
      <c r="LLI323" s="61"/>
      <c r="LLJ323" s="61"/>
      <c r="LLK323" s="61"/>
      <c r="LLL323" s="61"/>
      <c r="LLM323" s="61"/>
      <c r="LLN323" s="61"/>
      <c r="LLO323" s="61"/>
      <c r="LLP323" s="61"/>
      <c r="LLQ323" s="61"/>
      <c r="LLR323" s="61"/>
      <c r="LLS323" s="61"/>
      <c r="LLT323" s="61"/>
      <c r="LLU323" s="61"/>
      <c r="LLV323" s="61"/>
      <c r="LLW323" s="61"/>
      <c r="LLX323" s="61"/>
      <c r="LLY323" s="61"/>
      <c r="LLZ323" s="61"/>
      <c r="LMA323" s="61"/>
      <c r="LMB323" s="61"/>
      <c r="LMC323" s="61"/>
      <c r="LMD323" s="61"/>
      <c r="LME323" s="61"/>
      <c r="LMF323" s="61"/>
      <c r="LMG323" s="61"/>
      <c r="LMH323" s="61"/>
      <c r="LMI323" s="61"/>
      <c r="LMJ323" s="61"/>
      <c r="LMK323" s="61"/>
      <c r="LML323" s="61"/>
      <c r="LMM323" s="61"/>
      <c r="LMN323" s="61"/>
      <c r="LMO323" s="61"/>
      <c r="LMP323" s="61"/>
      <c r="LMQ323" s="61"/>
      <c r="LMR323" s="61"/>
      <c r="LMS323" s="61"/>
      <c r="LMT323" s="61"/>
      <c r="LMU323" s="61"/>
      <c r="LMV323" s="61"/>
      <c r="LMW323" s="61"/>
      <c r="LMX323" s="61"/>
      <c r="LMY323" s="61"/>
      <c r="LMZ323" s="61"/>
      <c r="LNA323" s="61"/>
      <c r="LNB323" s="61"/>
      <c r="LNC323" s="61"/>
      <c r="LND323" s="61"/>
      <c r="LNE323" s="61"/>
      <c r="LNF323" s="61"/>
      <c r="LNG323" s="61"/>
      <c r="LNH323" s="61"/>
      <c r="LNI323" s="61"/>
      <c r="LNJ323" s="61"/>
      <c r="LNK323" s="61"/>
      <c r="LNL323" s="61"/>
      <c r="LNM323" s="61"/>
      <c r="LNN323" s="61"/>
      <c r="LNO323" s="61"/>
      <c r="LNP323" s="61"/>
      <c r="LNQ323" s="61"/>
      <c r="LNR323" s="61"/>
      <c r="LNS323" s="61"/>
      <c r="LNT323" s="61"/>
      <c r="LNU323" s="61"/>
      <c r="LNV323" s="61"/>
      <c r="LNW323" s="61"/>
      <c r="LNX323" s="61"/>
      <c r="LNY323" s="61"/>
      <c r="LNZ323" s="61"/>
      <c r="LOA323" s="61"/>
      <c r="LOB323" s="61"/>
      <c r="LOC323" s="61"/>
      <c r="LOD323" s="61"/>
      <c r="LOE323" s="61"/>
      <c r="LOF323" s="61"/>
      <c r="LOG323" s="61"/>
      <c r="LOH323" s="61"/>
      <c r="LOI323" s="61"/>
      <c r="LOJ323" s="61"/>
      <c r="LOK323" s="61"/>
      <c r="LOL323" s="61"/>
      <c r="LOM323" s="61"/>
      <c r="LON323" s="61"/>
      <c r="LOO323" s="61"/>
      <c r="LOP323" s="61"/>
      <c r="LOQ323" s="61"/>
      <c r="LOR323" s="61"/>
      <c r="LOS323" s="61"/>
      <c r="LOT323" s="61"/>
      <c r="LOU323" s="61"/>
      <c r="LOV323" s="61"/>
      <c r="LOW323" s="61"/>
      <c r="LOX323" s="61"/>
      <c r="LOY323" s="61"/>
      <c r="LOZ323" s="61"/>
      <c r="LPA323" s="61"/>
      <c r="LPB323" s="61"/>
      <c r="LPC323" s="61"/>
      <c r="LPD323" s="61"/>
      <c r="LPE323" s="61"/>
      <c r="LPF323" s="61"/>
      <c r="LPG323" s="61"/>
      <c r="LPH323" s="61"/>
      <c r="LPI323" s="61"/>
      <c r="LPJ323" s="61"/>
      <c r="LPK323" s="61"/>
      <c r="LPL323" s="61"/>
      <c r="LPM323" s="61"/>
      <c r="LPN323" s="61"/>
      <c r="LPO323" s="61"/>
      <c r="LPP323" s="61"/>
      <c r="LPQ323" s="61"/>
      <c r="LPR323" s="61"/>
      <c r="LPS323" s="61"/>
      <c r="LPT323" s="61"/>
      <c r="LPU323" s="61"/>
      <c r="LPV323" s="61"/>
      <c r="LPW323" s="61"/>
      <c r="LPX323" s="61"/>
      <c r="LPY323" s="61"/>
      <c r="LPZ323" s="61"/>
      <c r="LQA323" s="61"/>
      <c r="LQB323" s="61"/>
      <c r="LQC323" s="61"/>
      <c r="LQD323" s="61"/>
      <c r="LQE323" s="61"/>
      <c r="LQF323" s="61"/>
      <c r="LQG323" s="61"/>
      <c r="LQH323" s="61"/>
      <c r="LQI323" s="61"/>
      <c r="LQJ323" s="61"/>
      <c r="LQK323" s="61"/>
      <c r="LQL323" s="61"/>
      <c r="LQM323" s="61"/>
      <c r="LQN323" s="61"/>
      <c r="LQO323" s="61"/>
      <c r="LQP323" s="61"/>
      <c r="LQQ323" s="61"/>
      <c r="LQR323" s="61"/>
      <c r="LQS323" s="61"/>
      <c r="LQT323" s="61"/>
      <c r="LQU323" s="61"/>
      <c r="LQV323" s="61"/>
      <c r="LQW323" s="61"/>
      <c r="LQX323" s="61"/>
      <c r="LQY323" s="61"/>
      <c r="LQZ323" s="61"/>
      <c r="LRA323" s="61"/>
      <c r="LRB323" s="61"/>
      <c r="LRC323" s="61"/>
      <c r="LRD323" s="61"/>
      <c r="LRE323" s="61"/>
      <c r="LRF323" s="61"/>
      <c r="LRG323" s="61"/>
      <c r="LRH323" s="61"/>
      <c r="LRI323" s="61"/>
      <c r="LRJ323" s="61"/>
      <c r="LRK323" s="61"/>
      <c r="LRL323" s="61"/>
      <c r="LRM323" s="61"/>
      <c r="LRN323" s="61"/>
      <c r="LRO323" s="61"/>
      <c r="LRP323" s="61"/>
      <c r="LRQ323" s="61"/>
      <c r="LRR323" s="61"/>
      <c r="LRS323" s="61"/>
      <c r="LRT323" s="61"/>
      <c r="LRU323" s="61"/>
      <c r="LRV323" s="61"/>
      <c r="LRW323" s="61"/>
      <c r="LRX323" s="61"/>
      <c r="LRY323" s="61"/>
      <c r="LRZ323" s="61"/>
      <c r="LSA323" s="61"/>
      <c r="LSB323" s="61"/>
      <c r="LSC323" s="61"/>
      <c r="LSD323" s="61"/>
      <c r="LSE323" s="61"/>
      <c r="LSF323" s="61"/>
      <c r="LSG323" s="61"/>
      <c r="LSH323" s="61"/>
      <c r="LSI323" s="61"/>
      <c r="LSJ323" s="61"/>
      <c r="LSK323" s="61"/>
      <c r="LSL323" s="61"/>
      <c r="LSM323" s="61"/>
      <c r="LSN323" s="61"/>
      <c r="LSO323" s="61"/>
      <c r="LSP323" s="61"/>
      <c r="LSQ323" s="61"/>
      <c r="LSR323" s="61"/>
      <c r="LSS323" s="61"/>
      <c r="LST323" s="61"/>
      <c r="LSU323" s="61"/>
      <c r="LSV323" s="61"/>
      <c r="LSW323" s="61"/>
      <c r="LSX323" s="61"/>
      <c r="LSY323" s="61"/>
      <c r="LSZ323" s="61"/>
      <c r="LTA323" s="61"/>
      <c r="LTB323" s="61"/>
      <c r="LTC323" s="61"/>
      <c r="LTD323" s="61"/>
      <c r="LTE323" s="61"/>
      <c r="LTF323" s="61"/>
      <c r="LTG323" s="61"/>
      <c r="LTH323" s="61"/>
      <c r="LTI323" s="61"/>
      <c r="LTJ323" s="61"/>
      <c r="LTK323" s="61"/>
      <c r="LTL323" s="61"/>
      <c r="LTM323" s="61"/>
      <c r="LTN323" s="61"/>
      <c r="LTO323" s="61"/>
      <c r="LTP323" s="61"/>
      <c r="LTQ323" s="61"/>
      <c r="LTR323" s="61"/>
      <c r="LTS323" s="61"/>
      <c r="LTT323" s="61"/>
      <c r="LTU323" s="61"/>
      <c r="LTV323" s="61"/>
      <c r="LTW323" s="61"/>
      <c r="LTX323" s="61"/>
      <c r="LTY323" s="61"/>
      <c r="LTZ323" s="61"/>
      <c r="LUA323" s="61"/>
      <c r="LUB323" s="61"/>
      <c r="LUC323" s="61"/>
      <c r="LUD323" s="61"/>
      <c r="LUE323" s="61"/>
      <c r="LUF323" s="61"/>
      <c r="LUG323" s="61"/>
      <c r="LUH323" s="61"/>
      <c r="LUI323" s="61"/>
      <c r="LUJ323" s="61"/>
      <c r="LUK323" s="61"/>
      <c r="LUL323" s="61"/>
      <c r="LUM323" s="61"/>
      <c r="LUN323" s="61"/>
      <c r="LUO323" s="61"/>
      <c r="LUP323" s="61"/>
      <c r="LUQ323" s="61"/>
      <c r="LUR323" s="61"/>
      <c r="LUS323" s="61"/>
      <c r="LUT323" s="61"/>
      <c r="LUU323" s="61"/>
      <c r="LUV323" s="61"/>
      <c r="LUW323" s="61"/>
      <c r="LUX323" s="61"/>
      <c r="LUY323" s="61"/>
      <c r="LUZ323" s="61"/>
      <c r="LVA323" s="61"/>
      <c r="LVB323" s="61"/>
      <c r="LVC323" s="61"/>
      <c r="LVD323" s="61"/>
      <c r="LVE323" s="61"/>
      <c r="LVF323" s="61"/>
      <c r="LVG323" s="61"/>
      <c r="LVH323" s="61"/>
      <c r="LVI323" s="61"/>
      <c r="LVJ323" s="61"/>
      <c r="LVK323" s="61"/>
      <c r="LVL323" s="61"/>
      <c r="LVM323" s="61"/>
      <c r="LVN323" s="61"/>
      <c r="LVO323" s="61"/>
      <c r="LVP323" s="61"/>
      <c r="LVQ323" s="61"/>
      <c r="LVR323" s="61"/>
      <c r="LVS323" s="61"/>
      <c r="LVT323" s="61"/>
      <c r="LVU323" s="61"/>
      <c r="LVV323" s="61"/>
      <c r="LVW323" s="61"/>
      <c r="LVX323" s="61"/>
      <c r="LVY323" s="61"/>
      <c r="LVZ323" s="61"/>
      <c r="LWA323" s="61"/>
      <c r="LWB323" s="61"/>
      <c r="LWC323" s="61"/>
      <c r="LWD323" s="61"/>
      <c r="LWE323" s="61"/>
      <c r="LWF323" s="61"/>
      <c r="LWG323" s="61"/>
      <c r="LWH323" s="61"/>
      <c r="LWI323" s="61"/>
      <c r="LWJ323" s="61"/>
      <c r="LWK323" s="61"/>
      <c r="LWL323" s="61"/>
      <c r="LWM323" s="61"/>
      <c r="LWN323" s="61"/>
      <c r="LWO323" s="61"/>
      <c r="LWP323" s="61"/>
      <c r="LWQ323" s="61"/>
      <c r="LWR323" s="61"/>
      <c r="LWS323" s="61"/>
      <c r="LWT323" s="61"/>
      <c r="LWU323" s="61"/>
      <c r="LWV323" s="61"/>
      <c r="LWW323" s="61"/>
      <c r="LWX323" s="61"/>
      <c r="LWY323" s="61"/>
      <c r="LWZ323" s="61"/>
      <c r="LXA323" s="61"/>
      <c r="LXB323" s="61"/>
      <c r="LXC323" s="61"/>
      <c r="LXD323" s="61"/>
      <c r="LXE323" s="61"/>
      <c r="LXF323" s="61"/>
      <c r="LXG323" s="61"/>
      <c r="LXH323" s="61"/>
      <c r="LXI323" s="61"/>
      <c r="LXJ323" s="61"/>
      <c r="LXK323" s="61"/>
      <c r="LXL323" s="61"/>
      <c r="LXM323" s="61"/>
      <c r="LXN323" s="61"/>
      <c r="LXO323" s="61"/>
      <c r="LXP323" s="61"/>
      <c r="LXQ323" s="61"/>
      <c r="LXR323" s="61"/>
      <c r="LXS323" s="61"/>
      <c r="LXT323" s="61"/>
      <c r="LXU323" s="61"/>
      <c r="LXV323" s="61"/>
      <c r="LXW323" s="61"/>
      <c r="LXX323" s="61"/>
      <c r="LXY323" s="61"/>
      <c r="LXZ323" s="61"/>
      <c r="LYA323" s="61"/>
      <c r="LYB323" s="61"/>
      <c r="LYC323" s="61"/>
      <c r="LYD323" s="61"/>
      <c r="LYE323" s="61"/>
      <c r="LYF323" s="61"/>
      <c r="LYG323" s="61"/>
      <c r="LYH323" s="61"/>
      <c r="LYI323" s="61"/>
      <c r="LYJ323" s="61"/>
      <c r="LYK323" s="61"/>
      <c r="LYL323" s="61"/>
      <c r="LYM323" s="61"/>
      <c r="LYN323" s="61"/>
      <c r="LYO323" s="61"/>
      <c r="LYP323" s="61"/>
      <c r="LYQ323" s="61"/>
      <c r="LYR323" s="61"/>
      <c r="LYS323" s="61"/>
      <c r="LYT323" s="61"/>
      <c r="LYU323" s="61"/>
      <c r="LYV323" s="61"/>
      <c r="LYW323" s="61"/>
      <c r="LYX323" s="61"/>
      <c r="LYY323" s="61"/>
      <c r="LYZ323" s="61"/>
      <c r="LZA323" s="61"/>
      <c r="LZB323" s="61"/>
      <c r="LZC323" s="61"/>
      <c r="LZD323" s="61"/>
      <c r="LZE323" s="61"/>
      <c r="LZF323" s="61"/>
      <c r="LZG323" s="61"/>
      <c r="LZH323" s="61"/>
      <c r="LZI323" s="61"/>
      <c r="LZJ323" s="61"/>
      <c r="LZK323" s="61"/>
      <c r="LZL323" s="61"/>
      <c r="LZM323" s="61"/>
      <c r="LZN323" s="61"/>
      <c r="LZO323" s="61"/>
      <c r="LZP323" s="61"/>
      <c r="LZQ323" s="61"/>
      <c r="LZR323" s="61"/>
      <c r="LZS323" s="61"/>
      <c r="LZT323" s="61"/>
      <c r="LZU323" s="61"/>
      <c r="LZV323" s="61"/>
      <c r="LZW323" s="61"/>
      <c r="LZX323" s="61"/>
      <c r="LZY323" s="61"/>
      <c r="LZZ323" s="61"/>
      <c r="MAA323" s="61"/>
      <c r="MAB323" s="61"/>
      <c r="MAC323" s="61"/>
      <c r="MAD323" s="61"/>
      <c r="MAE323" s="61"/>
      <c r="MAF323" s="61"/>
      <c r="MAG323" s="61"/>
      <c r="MAH323" s="61"/>
      <c r="MAI323" s="61"/>
      <c r="MAJ323" s="61"/>
      <c r="MAK323" s="61"/>
      <c r="MAL323" s="61"/>
      <c r="MAM323" s="61"/>
      <c r="MAN323" s="61"/>
      <c r="MAO323" s="61"/>
      <c r="MAP323" s="61"/>
      <c r="MAQ323" s="61"/>
      <c r="MAR323" s="61"/>
      <c r="MAS323" s="61"/>
      <c r="MAT323" s="61"/>
      <c r="MAU323" s="61"/>
      <c r="MAV323" s="61"/>
      <c r="MAW323" s="61"/>
      <c r="MAX323" s="61"/>
      <c r="MAY323" s="61"/>
      <c r="MAZ323" s="61"/>
      <c r="MBA323" s="61"/>
      <c r="MBB323" s="61"/>
      <c r="MBC323" s="61"/>
      <c r="MBD323" s="61"/>
      <c r="MBE323" s="61"/>
      <c r="MBF323" s="61"/>
      <c r="MBG323" s="61"/>
      <c r="MBH323" s="61"/>
      <c r="MBI323" s="61"/>
      <c r="MBJ323" s="61"/>
      <c r="MBK323" s="61"/>
      <c r="MBL323" s="61"/>
      <c r="MBM323" s="61"/>
      <c r="MBN323" s="61"/>
      <c r="MBO323" s="61"/>
      <c r="MBP323" s="61"/>
      <c r="MBQ323" s="61"/>
      <c r="MBR323" s="61"/>
      <c r="MBS323" s="61"/>
      <c r="MBT323" s="61"/>
      <c r="MBU323" s="61"/>
      <c r="MBV323" s="61"/>
      <c r="MBW323" s="61"/>
      <c r="MBX323" s="61"/>
      <c r="MBY323" s="61"/>
      <c r="MBZ323" s="61"/>
      <c r="MCA323" s="61"/>
      <c r="MCB323" s="61"/>
      <c r="MCC323" s="61"/>
      <c r="MCD323" s="61"/>
      <c r="MCE323" s="61"/>
      <c r="MCF323" s="61"/>
      <c r="MCG323" s="61"/>
      <c r="MCH323" s="61"/>
      <c r="MCI323" s="61"/>
      <c r="MCJ323" s="61"/>
      <c r="MCK323" s="61"/>
      <c r="MCL323" s="61"/>
      <c r="MCM323" s="61"/>
      <c r="MCN323" s="61"/>
      <c r="MCO323" s="61"/>
      <c r="MCP323" s="61"/>
      <c r="MCQ323" s="61"/>
      <c r="MCR323" s="61"/>
      <c r="MCS323" s="61"/>
      <c r="MCT323" s="61"/>
      <c r="MCU323" s="61"/>
      <c r="MCV323" s="61"/>
      <c r="MCW323" s="61"/>
      <c r="MCX323" s="61"/>
      <c r="MCY323" s="61"/>
      <c r="MCZ323" s="61"/>
      <c r="MDA323" s="61"/>
      <c r="MDB323" s="61"/>
      <c r="MDC323" s="61"/>
      <c r="MDD323" s="61"/>
      <c r="MDE323" s="61"/>
      <c r="MDF323" s="61"/>
      <c r="MDG323" s="61"/>
      <c r="MDH323" s="61"/>
      <c r="MDI323" s="61"/>
      <c r="MDJ323" s="61"/>
      <c r="MDK323" s="61"/>
      <c r="MDL323" s="61"/>
      <c r="MDM323" s="61"/>
      <c r="MDN323" s="61"/>
      <c r="MDO323" s="61"/>
      <c r="MDP323" s="61"/>
      <c r="MDQ323" s="61"/>
      <c r="MDR323" s="61"/>
      <c r="MDS323" s="61"/>
      <c r="MDT323" s="61"/>
      <c r="MDU323" s="61"/>
      <c r="MDV323" s="61"/>
      <c r="MDW323" s="61"/>
      <c r="MDX323" s="61"/>
      <c r="MDY323" s="61"/>
      <c r="MDZ323" s="61"/>
      <c r="MEA323" s="61"/>
      <c r="MEB323" s="61"/>
      <c r="MEC323" s="61"/>
      <c r="MED323" s="61"/>
      <c r="MEE323" s="61"/>
      <c r="MEF323" s="61"/>
      <c r="MEG323" s="61"/>
      <c r="MEH323" s="61"/>
      <c r="MEI323" s="61"/>
      <c r="MEJ323" s="61"/>
      <c r="MEK323" s="61"/>
      <c r="MEL323" s="61"/>
      <c r="MEM323" s="61"/>
      <c r="MEN323" s="61"/>
      <c r="MEO323" s="61"/>
      <c r="MEP323" s="61"/>
      <c r="MEQ323" s="61"/>
      <c r="MER323" s="61"/>
      <c r="MES323" s="61"/>
      <c r="MET323" s="61"/>
      <c r="MEU323" s="61"/>
      <c r="MEV323" s="61"/>
      <c r="MEW323" s="61"/>
      <c r="MEX323" s="61"/>
      <c r="MEY323" s="61"/>
      <c r="MEZ323" s="61"/>
      <c r="MFA323" s="61"/>
      <c r="MFB323" s="61"/>
      <c r="MFC323" s="61"/>
      <c r="MFD323" s="61"/>
      <c r="MFE323" s="61"/>
      <c r="MFF323" s="61"/>
      <c r="MFG323" s="61"/>
      <c r="MFH323" s="61"/>
      <c r="MFI323" s="61"/>
      <c r="MFJ323" s="61"/>
      <c r="MFK323" s="61"/>
      <c r="MFL323" s="61"/>
      <c r="MFM323" s="61"/>
      <c r="MFN323" s="61"/>
      <c r="MFO323" s="61"/>
      <c r="MFP323" s="61"/>
      <c r="MFQ323" s="61"/>
      <c r="MFR323" s="61"/>
      <c r="MFS323" s="61"/>
      <c r="MFT323" s="61"/>
      <c r="MFU323" s="61"/>
      <c r="MFV323" s="61"/>
      <c r="MFW323" s="61"/>
      <c r="MFX323" s="61"/>
      <c r="MFY323" s="61"/>
      <c r="MFZ323" s="61"/>
      <c r="MGA323" s="61"/>
      <c r="MGB323" s="61"/>
      <c r="MGC323" s="61"/>
      <c r="MGD323" s="61"/>
      <c r="MGE323" s="61"/>
      <c r="MGF323" s="61"/>
      <c r="MGG323" s="61"/>
      <c r="MGH323" s="61"/>
      <c r="MGI323" s="61"/>
      <c r="MGJ323" s="61"/>
      <c r="MGK323" s="61"/>
      <c r="MGL323" s="61"/>
      <c r="MGM323" s="61"/>
      <c r="MGN323" s="61"/>
      <c r="MGO323" s="61"/>
      <c r="MGP323" s="61"/>
      <c r="MGQ323" s="61"/>
      <c r="MGR323" s="61"/>
      <c r="MGS323" s="61"/>
      <c r="MGT323" s="61"/>
      <c r="MGU323" s="61"/>
      <c r="MGV323" s="61"/>
      <c r="MGW323" s="61"/>
      <c r="MGX323" s="61"/>
      <c r="MGY323" s="61"/>
      <c r="MGZ323" s="61"/>
      <c r="MHA323" s="61"/>
      <c r="MHB323" s="61"/>
      <c r="MHC323" s="61"/>
      <c r="MHD323" s="61"/>
      <c r="MHE323" s="61"/>
      <c r="MHF323" s="61"/>
      <c r="MHG323" s="61"/>
      <c r="MHH323" s="61"/>
      <c r="MHI323" s="61"/>
      <c r="MHJ323" s="61"/>
      <c r="MHK323" s="61"/>
      <c r="MHL323" s="61"/>
      <c r="MHM323" s="61"/>
      <c r="MHN323" s="61"/>
      <c r="MHO323" s="61"/>
      <c r="MHP323" s="61"/>
      <c r="MHQ323" s="61"/>
      <c r="MHR323" s="61"/>
      <c r="MHS323" s="61"/>
      <c r="MHT323" s="61"/>
      <c r="MHU323" s="61"/>
      <c r="MHV323" s="61"/>
      <c r="MHW323" s="61"/>
      <c r="MHX323" s="61"/>
      <c r="MHY323" s="61"/>
      <c r="MHZ323" s="61"/>
      <c r="MIA323" s="61"/>
      <c r="MIB323" s="61"/>
      <c r="MIC323" s="61"/>
      <c r="MID323" s="61"/>
      <c r="MIE323" s="61"/>
      <c r="MIF323" s="61"/>
      <c r="MIG323" s="61"/>
      <c r="MIH323" s="61"/>
      <c r="MII323" s="61"/>
      <c r="MIJ323" s="61"/>
      <c r="MIK323" s="61"/>
      <c r="MIL323" s="61"/>
      <c r="MIM323" s="61"/>
      <c r="MIN323" s="61"/>
      <c r="MIO323" s="61"/>
      <c r="MIP323" s="61"/>
      <c r="MIQ323" s="61"/>
      <c r="MIR323" s="61"/>
      <c r="MIS323" s="61"/>
      <c r="MIT323" s="61"/>
      <c r="MIU323" s="61"/>
      <c r="MIV323" s="61"/>
      <c r="MIW323" s="61"/>
      <c r="MIX323" s="61"/>
      <c r="MIY323" s="61"/>
      <c r="MIZ323" s="61"/>
      <c r="MJA323" s="61"/>
      <c r="MJB323" s="61"/>
      <c r="MJC323" s="61"/>
      <c r="MJD323" s="61"/>
      <c r="MJE323" s="61"/>
      <c r="MJF323" s="61"/>
      <c r="MJG323" s="61"/>
      <c r="MJH323" s="61"/>
      <c r="MJI323" s="61"/>
      <c r="MJJ323" s="61"/>
      <c r="MJK323" s="61"/>
      <c r="MJL323" s="61"/>
      <c r="MJM323" s="61"/>
      <c r="MJN323" s="61"/>
      <c r="MJO323" s="61"/>
      <c r="MJP323" s="61"/>
      <c r="MJQ323" s="61"/>
      <c r="MJR323" s="61"/>
      <c r="MJS323" s="61"/>
      <c r="MJT323" s="61"/>
      <c r="MJU323" s="61"/>
      <c r="MJV323" s="61"/>
      <c r="MJW323" s="61"/>
      <c r="MJX323" s="61"/>
      <c r="MJY323" s="61"/>
      <c r="MJZ323" s="61"/>
      <c r="MKA323" s="61"/>
      <c r="MKB323" s="61"/>
      <c r="MKC323" s="61"/>
      <c r="MKD323" s="61"/>
      <c r="MKE323" s="61"/>
      <c r="MKF323" s="61"/>
      <c r="MKG323" s="61"/>
      <c r="MKH323" s="61"/>
      <c r="MKI323" s="61"/>
      <c r="MKJ323" s="61"/>
      <c r="MKK323" s="61"/>
      <c r="MKL323" s="61"/>
      <c r="MKM323" s="61"/>
      <c r="MKN323" s="61"/>
      <c r="MKO323" s="61"/>
      <c r="MKP323" s="61"/>
      <c r="MKQ323" s="61"/>
      <c r="MKR323" s="61"/>
      <c r="MKS323" s="61"/>
      <c r="MKT323" s="61"/>
      <c r="MKU323" s="61"/>
      <c r="MKV323" s="61"/>
      <c r="MKW323" s="61"/>
      <c r="MKX323" s="61"/>
      <c r="MKY323" s="61"/>
      <c r="MKZ323" s="61"/>
      <c r="MLA323" s="61"/>
      <c r="MLB323" s="61"/>
      <c r="MLC323" s="61"/>
      <c r="MLD323" s="61"/>
      <c r="MLE323" s="61"/>
      <c r="MLF323" s="61"/>
      <c r="MLG323" s="61"/>
      <c r="MLH323" s="61"/>
      <c r="MLI323" s="61"/>
      <c r="MLJ323" s="61"/>
      <c r="MLK323" s="61"/>
      <c r="MLL323" s="61"/>
      <c r="MLM323" s="61"/>
      <c r="MLN323" s="61"/>
      <c r="MLO323" s="61"/>
      <c r="MLP323" s="61"/>
      <c r="MLQ323" s="61"/>
      <c r="MLR323" s="61"/>
      <c r="MLS323" s="61"/>
      <c r="MLT323" s="61"/>
      <c r="MLU323" s="61"/>
      <c r="MLV323" s="61"/>
      <c r="MLW323" s="61"/>
      <c r="MLX323" s="61"/>
      <c r="MLY323" s="61"/>
      <c r="MLZ323" s="61"/>
      <c r="MMA323" s="61"/>
      <c r="MMB323" s="61"/>
      <c r="MMC323" s="61"/>
      <c r="MMD323" s="61"/>
      <c r="MME323" s="61"/>
      <c r="MMF323" s="61"/>
      <c r="MMG323" s="61"/>
      <c r="MMH323" s="61"/>
      <c r="MMI323" s="61"/>
      <c r="MMJ323" s="61"/>
      <c r="MMK323" s="61"/>
      <c r="MML323" s="61"/>
      <c r="MMM323" s="61"/>
      <c r="MMN323" s="61"/>
      <c r="MMO323" s="61"/>
      <c r="MMP323" s="61"/>
      <c r="MMQ323" s="61"/>
      <c r="MMR323" s="61"/>
      <c r="MMS323" s="61"/>
      <c r="MMT323" s="61"/>
      <c r="MMU323" s="61"/>
      <c r="MMV323" s="61"/>
      <c r="MMW323" s="61"/>
      <c r="MMX323" s="61"/>
      <c r="MMY323" s="61"/>
      <c r="MMZ323" s="61"/>
      <c r="MNA323" s="61"/>
      <c r="MNB323" s="61"/>
      <c r="MNC323" s="61"/>
      <c r="MND323" s="61"/>
      <c r="MNE323" s="61"/>
      <c r="MNF323" s="61"/>
      <c r="MNG323" s="61"/>
      <c r="MNH323" s="61"/>
      <c r="MNI323" s="61"/>
      <c r="MNJ323" s="61"/>
      <c r="MNK323" s="61"/>
      <c r="MNL323" s="61"/>
      <c r="MNM323" s="61"/>
      <c r="MNN323" s="61"/>
      <c r="MNO323" s="61"/>
      <c r="MNP323" s="61"/>
      <c r="MNQ323" s="61"/>
      <c r="MNR323" s="61"/>
      <c r="MNS323" s="61"/>
      <c r="MNT323" s="61"/>
      <c r="MNU323" s="61"/>
      <c r="MNV323" s="61"/>
      <c r="MNW323" s="61"/>
      <c r="MNX323" s="61"/>
      <c r="MNY323" s="61"/>
      <c r="MNZ323" s="61"/>
      <c r="MOA323" s="61"/>
      <c r="MOB323" s="61"/>
      <c r="MOC323" s="61"/>
      <c r="MOD323" s="61"/>
      <c r="MOE323" s="61"/>
      <c r="MOF323" s="61"/>
      <c r="MOG323" s="61"/>
      <c r="MOH323" s="61"/>
      <c r="MOI323" s="61"/>
      <c r="MOJ323" s="61"/>
      <c r="MOK323" s="61"/>
      <c r="MOL323" s="61"/>
      <c r="MOM323" s="61"/>
      <c r="MON323" s="61"/>
      <c r="MOO323" s="61"/>
      <c r="MOP323" s="61"/>
      <c r="MOQ323" s="61"/>
      <c r="MOR323" s="61"/>
      <c r="MOS323" s="61"/>
      <c r="MOT323" s="61"/>
      <c r="MOU323" s="61"/>
      <c r="MOV323" s="61"/>
      <c r="MOW323" s="61"/>
      <c r="MOX323" s="61"/>
      <c r="MOY323" s="61"/>
      <c r="MOZ323" s="61"/>
      <c r="MPA323" s="61"/>
      <c r="MPB323" s="61"/>
      <c r="MPC323" s="61"/>
      <c r="MPD323" s="61"/>
      <c r="MPE323" s="61"/>
      <c r="MPF323" s="61"/>
      <c r="MPG323" s="61"/>
      <c r="MPH323" s="61"/>
      <c r="MPI323" s="61"/>
      <c r="MPJ323" s="61"/>
      <c r="MPK323" s="61"/>
      <c r="MPL323" s="61"/>
      <c r="MPM323" s="61"/>
      <c r="MPN323" s="61"/>
      <c r="MPO323" s="61"/>
      <c r="MPP323" s="61"/>
      <c r="MPQ323" s="61"/>
      <c r="MPR323" s="61"/>
      <c r="MPS323" s="61"/>
      <c r="MPT323" s="61"/>
      <c r="MPU323" s="61"/>
      <c r="MPV323" s="61"/>
      <c r="MPW323" s="61"/>
      <c r="MPX323" s="61"/>
      <c r="MPY323" s="61"/>
      <c r="MPZ323" s="61"/>
      <c r="MQA323" s="61"/>
      <c r="MQB323" s="61"/>
      <c r="MQC323" s="61"/>
      <c r="MQD323" s="61"/>
      <c r="MQE323" s="61"/>
      <c r="MQF323" s="61"/>
      <c r="MQG323" s="61"/>
      <c r="MQH323" s="61"/>
      <c r="MQI323" s="61"/>
      <c r="MQJ323" s="61"/>
      <c r="MQK323" s="61"/>
      <c r="MQL323" s="61"/>
      <c r="MQM323" s="61"/>
      <c r="MQN323" s="61"/>
      <c r="MQO323" s="61"/>
      <c r="MQP323" s="61"/>
      <c r="MQQ323" s="61"/>
      <c r="MQR323" s="61"/>
      <c r="MQS323" s="61"/>
      <c r="MQT323" s="61"/>
      <c r="MQU323" s="61"/>
      <c r="MQV323" s="61"/>
      <c r="MQW323" s="61"/>
      <c r="MQX323" s="61"/>
      <c r="MQY323" s="61"/>
      <c r="MQZ323" s="61"/>
      <c r="MRA323" s="61"/>
      <c r="MRB323" s="61"/>
      <c r="MRC323" s="61"/>
      <c r="MRD323" s="61"/>
      <c r="MRE323" s="61"/>
      <c r="MRF323" s="61"/>
      <c r="MRG323" s="61"/>
      <c r="MRH323" s="61"/>
      <c r="MRI323" s="61"/>
      <c r="MRJ323" s="61"/>
      <c r="MRK323" s="61"/>
      <c r="MRL323" s="61"/>
      <c r="MRM323" s="61"/>
      <c r="MRN323" s="61"/>
      <c r="MRO323" s="61"/>
      <c r="MRP323" s="61"/>
      <c r="MRQ323" s="61"/>
      <c r="MRR323" s="61"/>
      <c r="MRS323" s="61"/>
      <c r="MRT323" s="61"/>
      <c r="MRU323" s="61"/>
      <c r="MRV323" s="61"/>
      <c r="MRW323" s="61"/>
      <c r="MRX323" s="61"/>
      <c r="MRY323" s="61"/>
      <c r="MRZ323" s="61"/>
      <c r="MSA323" s="61"/>
      <c r="MSB323" s="61"/>
      <c r="MSC323" s="61"/>
      <c r="MSD323" s="61"/>
      <c r="MSE323" s="61"/>
      <c r="MSF323" s="61"/>
      <c r="MSG323" s="61"/>
      <c r="MSH323" s="61"/>
      <c r="MSI323" s="61"/>
      <c r="MSJ323" s="61"/>
      <c r="MSK323" s="61"/>
      <c r="MSL323" s="61"/>
      <c r="MSM323" s="61"/>
      <c r="MSN323" s="61"/>
      <c r="MSO323" s="61"/>
      <c r="MSP323" s="61"/>
      <c r="MSQ323" s="61"/>
      <c r="MSR323" s="61"/>
      <c r="MSS323" s="61"/>
      <c r="MST323" s="61"/>
      <c r="MSU323" s="61"/>
      <c r="MSV323" s="61"/>
      <c r="MSW323" s="61"/>
      <c r="MSX323" s="61"/>
      <c r="MSY323" s="61"/>
      <c r="MSZ323" s="61"/>
      <c r="MTA323" s="61"/>
      <c r="MTB323" s="61"/>
      <c r="MTC323" s="61"/>
      <c r="MTD323" s="61"/>
      <c r="MTE323" s="61"/>
      <c r="MTF323" s="61"/>
      <c r="MTG323" s="61"/>
      <c r="MTH323" s="61"/>
      <c r="MTI323" s="61"/>
      <c r="MTJ323" s="61"/>
      <c r="MTK323" s="61"/>
      <c r="MTL323" s="61"/>
      <c r="MTM323" s="61"/>
      <c r="MTN323" s="61"/>
      <c r="MTO323" s="61"/>
      <c r="MTP323" s="61"/>
      <c r="MTQ323" s="61"/>
      <c r="MTR323" s="61"/>
      <c r="MTS323" s="61"/>
      <c r="MTT323" s="61"/>
      <c r="MTU323" s="61"/>
      <c r="MTV323" s="61"/>
      <c r="MTW323" s="61"/>
      <c r="MTX323" s="61"/>
      <c r="MTY323" s="61"/>
      <c r="MTZ323" s="61"/>
      <c r="MUA323" s="61"/>
      <c r="MUB323" s="61"/>
      <c r="MUC323" s="61"/>
      <c r="MUD323" s="61"/>
      <c r="MUE323" s="61"/>
      <c r="MUF323" s="61"/>
      <c r="MUG323" s="61"/>
      <c r="MUH323" s="61"/>
      <c r="MUI323" s="61"/>
      <c r="MUJ323" s="61"/>
      <c r="MUK323" s="61"/>
      <c r="MUL323" s="61"/>
      <c r="MUM323" s="61"/>
      <c r="MUN323" s="61"/>
      <c r="MUO323" s="61"/>
      <c r="MUP323" s="61"/>
      <c r="MUQ323" s="61"/>
      <c r="MUR323" s="61"/>
      <c r="MUS323" s="61"/>
      <c r="MUT323" s="61"/>
      <c r="MUU323" s="61"/>
      <c r="MUV323" s="61"/>
      <c r="MUW323" s="61"/>
      <c r="MUX323" s="61"/>
      <c r="MUY323" s="61"/>
      <c r="MUZ323" s="61"/>
      <c r="MVA323" s="61"/>
      <c r="MVB323" s="61"/>
      <c r="MVC323" s="61"/>
      <c r="MVD323" s="61"/>
      <c r="MVE323" s="61"/>
      <c r="MVF323" s="61"/>
      <c r="MVG323" s="61"/>
      <c r="MVH323" s="61"/>
      <c r="MVI323" s="61"/>
      <c r="MVJ323" s="61"/>
      <c r="MVK323" s="61"/>
      <c r="MVL323" s="61"/>
      <c r="MVM323" s="61"/>
      <c r="MVN323" s="61"/>
      <c r="MVO323" s="61"/>
      <c r="MVP323" s="61"/>
      <c r="MVQ323" s="61"/>
      <c r="MVR323" s="61"/>
      <c r="MVS323" s="61"/>
      <c r="MVT323" s="61"/>
      <c r="MVU323" s="61"/>
      <c r="MVV323" s="61"/>
      <c r="MVW323" s="61"/>
      <c r="MVX323" s="61"/>
      <c r="MVY323" s="61"/>
      <c r="MVZ323" s="61"/>
      <c r="MWA323" s="61"/>
      <c r="MWB323" s="61"/>
      <c r="MWC323" s="61"/>
      <c r="MWD323" s="61"/>
      <c r="MWE323" s="61"/>
      <c r="MWF323" s="61"/>
      <c r="MWG323" s="61"/>
      <c r="MWH323" s="61"/>
      <c r="MWI323" s="61"/>
      <c r="MWJ323" s="61"/>
      <c r="MWK323" s="61"/>
      <c r="MWL323" s="61"/>
      <c r="MWM323" s="61"/>
      <c r="MWN323" s="61"/>
      <c r="MWO323" s="61"/>
      <c r="MWP323" s="61"/>
      <c r="MWQ323" s="61"/>
      <c r="MWR323" s="61"/>
      <c r="MWS323" s="61"/>
      <c r="MWT323" s="61"/>
      <c r="MWU323" s="61"/>
      <c r="MWV323" s="61"/>
      <c r="MWW323" s="61"/>
      <c r="MWX323" s="61"/>
      <c r="MWY323" s="61"/>
      <c r="MWZ323" s="61"/>
      <c r="MXA323" s="61"/>
      <c r="MXB323" s="61"/>
      <c r="MXC323" s="61"/>
      <c r="MXD323" s="61"/>
      <c r="MXE323" s="61"/>
      <c r="MXF323" s="61"/>
      <c r="MXG323" s="61"/>
      <c r="MXH323" s="61"/>
      <c r="MXI323" s="61"/>
      <c r="MXJ323" s="61"/>
      <c r="MXK323" s="61"/>
      <c r="MXL323" s="61"/>
      <c r="MXM323" s="61"/>
      <c r="MXN323" s="61"/>
      <c r="MXO323" s="61"/>
      <c r="MXP323" s="61"/>
      <c r="MXQ323" s="61"/>
      <c r="MXR323" s="61"/>
      <c r="MXS323" s="61"/>
      <c r="MXT323" s="61"/>
      <c r="MXU323" s="61"/>
      <c r="MXV323" s="61"/>
      <c r="MXW323" s="61"/>
      <c r="MXX323" s="61"/>
      <c r="MXY323" s="61"/>
      <c r="MXZ323" s="61"/>
      <c r="MYA323" s="61"/>
      <c r="MYB323" s="61"/>
      <c r="MYC323" s="61"/>
      <c r="MYD323" s="61"/>
      <c r="MYE323" s="61"/>
      <c r="MYF323" s="61"/>
      <c r="MYG323" s="61"/>
      <c r="MYH323" s="61"/>
      <c r="MYI323" s="61"/>
      <c r="MYJ323" s="61"/>
      <c r="MYK323" s="61"/>
      <c r="MYL323" s="61"/>
      <c r="MYM323" s="61"/>
      <c r="MYN323" s="61"/>
      <c r="MYO323" s="61"/>
      <c r="MYP323" s="61"/>
      <c r="MYQ323" s="61"/>
      <c r="MYR323" s="61"/>
      <c r="MYS323" s="61"/>
      <c r="MYT323" s="61"/>
      <c r="MYU323" s="61"/>
      <c r="MYV323" s="61"/>
      <c r="MYW323" s="61"/>
      <c r="MYX323" s="61"/>
      <c r="MYY323" s="61"/>
      <c r="MYZ323" s="61"/>
      <c r="MZA323" s="61"/>
      <c r="MZB323" s="61"/>
      <c r="MZC323" s="61"/>
      <c r="MZD323" s="61"/>
      <c r="MZE323" s="61"/>
      <c r="MZF323" s="61"/>
      <c r="MZG323" s="61"/>
      <c r="MZH323" s="61"/>
      <c r="MZI323" s="61"/>
      <c r="MZJ323" s="61"/>
      <c r="MZK323" s="61"/>
      <c r="MZL323" s="61"/>
      <c r="MZM323" s="61"/>
      <c r="MZN323" s="61"/>
      <c r="MZO323" s="61"/>
      <c r="MZP323" s="61"/>
      <c r="MZQ323" s="61"/>
      <c r="MZR323" s="61"/>
      <c r="MZS323" s="61"/>
      <c r="MZT323" s="61"/>
      <c r="MZU323" s="61"/>
      <c r="MZV323" s="61"/>
      <c r="MZW323" s="61"/>
      <c r="MZX323" s="61"/>
      <c r="MZY323" s="61"/>
      <c r="MZZ323" s="61"/>
      <c r="NAA323" s="61"/>
      <c r="NAB323" s="61"/>
      <c r="NAC323" s="61"/>
      <c r="NAD323" s="61"/>
      <c r="NAE323" s="61"/>
      <c r="NAF323" s="61"/>
      <c r="NAG323" s="61"/>
      <c r="NAH323" s="61"/>
      <c r="NAI323" s="61"/>
      <c r="NAJ323" s="61"/>
      <c r="NAK323" s="61"/>
      <c r="NAL323" s="61"/>
      <c r="NAM323" s="61"/>
      <c r="NAN323" s="61"/>
      <c r="NAO323" s="61"/>
      <c r="NAP323" s="61"/>
      <c r="NAQ323" s="61"/>
      <c r="NAR323" s="61"/>
      <c r="NAS323" s="61"/>
      <c r="NAT323" s="61"/>
      <c r="NAU323" s="61"/>
      <c r="NAV323" s="61"/>
      <c r="NAW323" s="61"/>
      <c r="NAX323" s="61"/>
      <c r="NAY323" s="61"/>
      <c r="NAZ323" s="61"/>
      <c r="NBA323" s="61"/>
      <c r="NBB323" s="61"/>
      <c r="NBC323" s="61"/>
      <c r="NBD323" s="61"/>
      <c r="NBE323" s="61"/>
      <c r="NBF323" s="61"/>
      <c r="NBG323" s="61"/>
      <c r="NBH323" s="61"/>
      <c r="NBI323" s="61"/>
      <c r="NBJ323" s="61"/>
      <c r="NBK323" s="61"/>
      <c r="NBL323" s="61"/>
      <c r="NBM323" s="61"/>
      <c r="NBN323" s="61"/>
      <c r="NBO323" s="61"/>
      <c r="NBP323" s="61"/>
      <c r="NBQ323" s="61"/>
      <c r="NBR323" s="61"/>
      <c r="NBS323" s="61"/>
      <c r="NBT323" s="61"/>
      <c r="NBU323" s="61"/>
      <c r="NBV323" s="61"/>
      <c r="NBW323" s="61"/>
      <c r="NBX323" s="61"/>
      <c r="NBY323" s="61"/>
      <c r="NBZ323" s="61"/>
      <c r="NCA323" s="61"/>
      <c r="NCB323" s="61"/>
      <c r="NCC323" s="61"/>
      <c r="NCD323" s="61"/>
      <c r="NCE323" s="61"/>
      <c r="NCF323" s="61"/>
      <c r="NCG323" s="61"/>
      <c r="NCH323" s="61"/>
      <c r="NCI323" s="61"/>
      <c r="NCJ323" s="61"/>
      <c r="NCK323" s="61"/>
      <c r="NCL323" s="61"/>
      <c r="NCM323" s="61"/>
      <c r="NCN323" s="61"/>
      <c r="NCO323" s="61"/>
      <c r="NCP323" s="61"/>
      <c r="NCQ323" s="61"/>
      <c r="NCR323" s="61"/>
      <c r="NCS323" s="61"/>
      <c r="NCT323" s="61"/>
      <c r="NCU323" s="61"/>
      <c r="NCV323" s="61"/>
      <c r="NCW323" s="61"/>
      <c r="NCX323" s="61"/>
      <c r="NCY323" s="61"/>
      <c r="NCZ323" s="61"/>
      <c r="NDA323" s="61"/>
      <c r="NDB323" s="61"/>
      <c r="NDC323" s="61"/>
      <c r="NDD323" s="61"/>
      <c r="NDE323" s="61"/>
      <c r="NDF323" s="61"/>
      <c r="NDG323" s="61"/>
      <c r="NDH323" s="61"/>
      <c r="NDI323" s="61"/>
      <c r="NDJ323" s="61"/>
      <c r="NDK323" s="61"/>
      <c r="NDL323" s="61"/>
      <c r="NDM323" s="61"/>
      <c r="NDN323" s="61"/>
      <c r="NDO323" s="61"/>
      <c r="NDP323" s="61"/>
      <c r="NDQ323" s="61"/>
      <c r="NDR323" s="61"/>
      <c r="NDS323" s="61"/>
      <c r="NDT323" s="61"/>
      <c r="NDU323" s="61"/>
      <c r="NDV323" s="61"/>
      <c r="NDW323" s="61"/>
      <c r="NDX323" s="61"/>
      <c r="NDY323" s="61"/>
      <c r="NDZ323" s="61"/>
      <c r="NEA323" s="61"/>
      <c r="NEB323" s="61"/>
      <c r="NEC323" s="61"/>
      <c r="NED323" s="61"/>
      <c r="NEE323" s="61"/>
      <c r="NEF323" s="61"/>
      <c r="NEG323" s="61"/>
      <c r="NEH323" s="61"/>
      <c r="NEI323" s="61"/>
      <c r="NEJ323" s="61"/>
      <c r="NEK323" s="61"/>
      <c r="NEL323" s="61"/>
      <c r="NEM323" s="61"/>
      <c r="NEN323" s="61"/>
      <c r="NEO323" s="61"/>
      <c r="NEP323" s="61"/>
      <c r="NEQ323" s="61"/>
      <c r="NER323" s="61"/>
      <c r="NES323" s="61"/>
      <c r="NET323" s="61"/>
      <c r="NEU323" s="61"/>
      <c r="NEV323" s="61"/>
      <c r="NEW323" s="61"/>
      <c r="NEX323" s="61"/>
      <c r="NEY323" s="61"/>
      <c r="NEZ323" s="61"/>
      <c r="NFA323" s="61"/>
      <c r="NFB323" s="61"/>
      <c r="NFC323" s="61"/>
      <c r="NFD323" s="61"/>
      <c r="NFE323" s="61"/>
      <c r="NFF323" s="61"/>
      <c r="NFG323" s="61"/>
      <c r="NFH323" s="61"/>
      <c r="NFI323" s="61"/>
      <c r="NFJ323" s="61"/>
      <c r="NFK323" s="61"/>
      <c r="NFL323" s="61"/>
      <c r="NFM323" s="61"/>
      <c r="NFN323" s="61"/>
      <c r="NFO323" s="61"/>
      <c r="NFP323" s="61"/>
      <c r="NFQ323" s="61"/>
      <c r="NFR323" s="61"/>
      <c r="NFS323" s="61"/>
      <c r="NFT323" s="61"/>
      <c r="NFU323" s="61"/>
      <c r="NFV323" s="61"/>
      <c r="NFW323" s="61"/>
      <c r="NFX323" s="61"/>
      <c r="NFY323" s="61"/>
      <c r="NFZ323" s="61"/>
      <c r="NGA323" s="61"/>
      <c r="NGB323" s="61"/>
      <c r="NGC323" s="61"/>
      <c r="NGD323" s="61"/>
      <c r="NGE323" s="61"/>
      <c r="NGF323" s="61"/>
      <c r="NGG323" s="61"/>
      <c r="NGH323" s="61"/>
      <c r="NGI323" s="61"/>
      <c r="NGJ323" s="61"/>
      <c r="NGK323" s="61"/>
      <c r="NGL323" s="61"/>
      <c r="NGM323" s="61"/>
      <c r="NGN323" s="61"/>
      <c r="NGO323" s="61"/>
      <c r="NGP323" s="61"/>
      <c r="NGQ323" s="61"/>
      <c r="NGR323" s="61"/>
      <c r="NGS323" s="61"/>
      <c r="NGT323" s="61"/>
      <c r="NGU323" s="61"/>
      <c r="NGV323" s="61"/>
      <c r="NGW323" s="61"/>
      <c r="NGX323" s="61"/>
      <c r="NGY323" s="61"/>
      <c r="NGZ323" s="61"/>
      <c r="NHA323" s="61"/>
      <c r="NHB323" s="61"/>
      <c r="NHC323" s="61"/>
      <c r="NHD323" s="61"/>
      <c r="NHE323" s="61"/>
      <c r="NHF323" s="61"/>
      <c r="NHG323" s="61"/>
      <c r="NHH323" s="61"/>
      <c r="NHI323" s="61"/>
      <c r="NHJ323" s="61"/>
      <c r="NHK323" s="61"/>
      <c r="NHL323" s="61"/>
      <c r="NHM323" s="61"/>
      <c r="NHN323" s="61"/>
      <c r="NHO323" s="61"/>
      <c r="NHP323" s="61"/>
      <c r="NHQ323" s="61"/>
      <c r="NHR323" s="61"/>
      <c r="NHS323" s="61"/>
      <c r="NHT323" s="61"/>
      <c r="NHU323" s="61"/>
      <c r="NHV323" s="61"/>
      <c r="NHW323" s="61"/>
      <c r="NHX323" s="61"/>
      <c r="NHY323" s="61"/>
      <c r="NHZ323" s="61"/>
      <c r="NIA323" s="61"/>
      <c r="NIB323" s="61"/>
      <c r="NIC323" s="61"/>
      <c r="NID323" s="61"/>
      <c r="NIE323" s="61"/>
      <c r="NIF323" s="61"/>
      <c r="NIG323" s="61"/>
      <c r="NIH323" s="61"/>
      <c r="NII323" s="61"/>
      <c r="NIJ323" s="61"/>
      <c r="NIK323" s="61"/>
      <c r="NIL323" s="61"/>
      <c r="NIM323" s="61"/>
      <c r="NIN323" s="61"/>
      <c r="NIO323" s="61"/>
      <c r="NIP323" s="61"/>
      <c r="NIQ323" s="61"/>
      <c r="NIR323" s="61"/>
      <c r="NIS323" s="61"/>
      <c r="NIT323" s="61"/>
      <c r="NIU323" s="61"/>
      <c r="NIV323" s="61"/>
      <c r="NIW323" s="61"/>
      <c r="NIX323" s="61"/>
      <c r="NIY323" s="61"/>
      <c r="NIZ323" s="61"/>
      <c r="NJA323" s="61"/>
      <c r="NJB323" s="61"/>
      <c r="NJC323" s="61"/>
      <c r="NJD323" s="61"/>
      <c r="NJE323" s="61"/>
      <c r="NJF323" s="61"/>
      <c r="NJG323" s="61"/>
      <c r="NJH323" s="61"/>
      <c r="NJI323" s="61"/>
      <c r="NJJ323" s="61"/>
      <c r="NJK323" s="61"/>
      <c r="NJL323" s="61"/>
      <c r="NJM323" s="61"/>
      <c r="NJN323" s="61"/>
      <c r="NJO323" s="61"/>
      <c r="NJP323" s="61"/>
      <c r="NJQ323" s="61"/>
      <c r="NJR323" s="61"/>
      <c r="NJS323" s="61"/>
      <c r="NJT323" s="61"/>
      <c r="NJU323" s="61"/>
      <c r="NJV323" s="61"/>
      <c r="NJW323" s="61"/>
      <c r="NJX323" s="61"/>
      <c r="NJY323" s="61"/>
      <c r="NJZ323" s="61"/>
      <c r="NKA323" s="61"/>
      <c r="NKB323" s="61"/>
      <c r="NKC323" s="61"/>
      <c r="NKD323" s="61"/>
      <c r="NKE323" s="61"/>
      <c r="NKF323" s="61"/>
      <c r="NKG323" s="61"/>
      <c r="NKH323" s="61"/>
      <c r="NKI323" s="61"/>
      <c r="NKJ323" s="61"/>
      <c r="NKK323" s="61"/>
      <c r="NKL323" s="61"/>
      <c r="NKM323" s="61"/>
      <c r="NKN323" s="61"/>
      <c r="NKO323" s="61"/>
      <c r="NKP323" s="61"/>
      <c r="NKQ323" s="61"/>
      <c r="NKR323" s="61"/>
      <c r="NKS323" s="61"/>
      <c r="NKT323" s="61"/>
      <c r="NKU323" s="61"/>
      <c r="NKV323" s="61"/>
      <c r="NKW323" s="61"/>
      <c r="NKX323" s="61"/>
      <c r="NKY323" s="61"/>
      <c r="NKZ323" s="61"/>
      <c r="NLA323" s="61"/>
      <c r="NLB323" s="61"/>
      <c r="NLC323" s="61"/>
      <c r="NLD323" s="61"/>
      <c r="NLE323" s="61"/>
      <c r="NLF323" s="61"/>
      <c r="NLG323" s="61"/>
      <c r="NLH323" s="61"/>
      <c r="NLI323" s="61"/>
      <c r="NLJ323" s="61"/>
      <c r="NLK323" s="61"/>
      <c r="NLL323" s="61"/>
      <c r="NLM323" s="61"/>
      <c r="NLN323" s="61"/>
      <c r="NLO323" s="61"/>
      <c r="NLP323" s="61"/>
      <c r="NLQ323" s="61"/>
      <c r="NLR323" s="61"/>
      <c r="NLS323" s="61"/>
      <c r="NLT323" s="61"/>
      <c r="NLU323" s="61"/>
      <c r="NLV323" s="61"/>
      <c r="NLW323" s="61"/>
      <c r="NLX323" s="61"/>
      <c r="NLY323" s="61"/>
      <c r="NLZ323" s="61"/>
      <c r="NMA323" s="61"/>
      <c r="NMB323" s="61"/>
      <c r="NMC323" s="61"/>
      <c r="NMD323" s="61"/>
      <c r="NME323" s="61"/>
      <c r="NMF323" s="61"/>
      <c r="NMG323" s="61"/>
      <c r="NMH323" s="61"/>
      <c r="NMI323" s="61"/>
      <c r="NMJ323" s="61"/>
      <c r="NMK323" s="61"/>
      <c r="NML323" s="61"/>
      <c r="NMM323" s="61"/>
      <c r="NMN323" s="61"/>
      <c r="NMO323" s="61"/>
      <c r="NMP323" s="61"/>
      <c r="NMQ323" s="61"/>
      <c r="NMR323" s="61"/>
      <c r="NMS323" s="61"/>
      <c r="NMT323" s="61"/>
      <c r="NMU323" s="61"/>
      <c r="NMV323" s="61"/>
      <c r="NMW323" s="61"/>
      <c r="NMX323" s="61"/>
      <c r="NMY323" s="61"/>
      <c r="NMZ323" s="61"/>
      <c r="NNA323" s="61"/>
      <c r="NNB323" s="61"/>
      <c r="NNC323" s="61"/>
      <c r="NND323" s="61"/>
      <c r="NNE323" s="61"/>
      <c r="NNF323" s="61"/>
      <c r="NNG323" s="61"/>
      <c r="NNH323" s="61"/>
      <c r="NNI323" s="61"/>
      <c r="NNJ323" s="61"/>
      <c r="NNK323" s="61"/>
      <c r="NNL323" s="61"/>
      <c r="NNM323" s="61"/>
      <c r="NNN323" s="61"/>
      <c r="NNO323" s="61"/>
      <c r="NNP323" s="61"/>
      <c r="NNQ323" s="61"/>
      <c r="NNR323" s="61"/>
      <c r="NNS323" s="61"/>
      <c r="NNT323" s="61"/>
      <c r="NNU323" s="61"/>
      <c r="NNV323" s="61"/>
      <c r="NNW323" s="61"/>
      <c r="NNX323" s="61"/>
      <c r="NNY323" s="61"/>
      <c r="NNZ323" s="61"/>
      <c r="NOA323" s="61"/>
      <c r="NOB323" s="61"/>
      <c r="NOC323" s="61"/>
      <c r="NOD323" s="61"/>
      <c r="NOE323" s="61"/>
      <c r="NOF323" s="61"/>
      <c r="NOG323" s="61"/>
      <c r="NOH323" s="61"/>
      <c r="NOI323" s="61"/>
      <c r="NOJ323" s="61"/>
      <c r="NOK323" s="61"/>
      <c r="NOL323" s="61"/>
      <c r="NOM323" s="61"/>
      <c r="NON323" s="61"/>
      <c r="NOO323" s="61"/>
      <c r="NOP323" s="61"/>
      <c r="NOQ323" s="61"/>
      <c r="NOR323" s="61"/>
      <c r="NOS323" s="61"/>
      <c r="NOT323" s="61"/>
      <c r="NOU323" s="61"/>
      <c r="NOV323" s="61"/>
      <c r="NOW323" s="61"/>
      <c r="NOX323" s="61"/>
      <c r="NOY323" s="61"/>
      <c r="NOZ323" s="61"/>
      <c r="NPA323" s="61"/>
      <c r="NPB323" s="61"/>
      <c r="NPC323" s="61"/>
      <c r="NPD323" s="61"/>
      <c r="NPE323" s="61"/>
      <c r="NPF323" s="61"/>
      <c r="NPG323" s="61"/>
      <c r="NPH323" s="61"/>
      <c r="NPI323" s="61"/>
      <c r="NPJ323" s="61"/>
      <c r="NPK323" s="61"/>
      <c r="NPL323" s="61"/>
      <c r="NPM323" s="61"/>
      <c r="NPN323" s="61"/>
      <c r="NPO323" s="61"/>
      <c r="NPP323" s="61"/>
      <c r="NPQ323" s="61"/>
      <c r="NPR323" s="61"/>
      <c r="NPS323" s="61"/>
      <c r="NPT323" s="61"/>
      <c r="NPU323" s="61"/>
      <c r="NPV323" s="61"/>
      <c r="NPW323" s="61"/>
      <c r="NPX323" s="61"/>
      <c r="NPY323" s="61"/>
      <c r="NPZ323" s="61"/>
      <c r="NQA323" s="61"/>
      <c r="NQB323" s="61"/>
      <c r="NQC323" s="61"/>
      <c r="NQD323" s="61"/>
      <c r="NQE323" s="61"/>
      <c r="NQF323" s="61"/>
      <c r="NQG323" s="61"/>
      <c r="NQH323" s="61"/>
      <c r="NQI323" s="61"/>
      <c r="NQJ323" s="61"/>
      <c r="NQK323" s="61"/>
      <c r="NQL323" s="61"/>
      <c r="NQM323" s="61"/>
      <c r="NQN323" s="61"/>
      <c r="NQO323" s="61"/>
      <c r="NQP323" s="61"/>
      <c r="NQQ323" s="61"/>
      <c r="NQR323" s="61"/>
      <c r="NQS323" s="61"/>
      <c r="NQT323" s="61"/>
      <c r="NQU323" s="61"/>
      <c r="NQV323" s="61"/>
      <c r="NQW323" s="61"/>
      <c r="NQX323" s="61"/>
      <c r="NQY323" s="61"/>
      <c r="NQZ323" s="61"/>
      <c r="NRA323" s="61"/>
      <c r="NRB323" s="61"/>
      <c r="NRC323" s="61"/>
      <c r="NRD323" s="61"/>
      <c r="NRE323" s="61"/>
      <c r="NRF323" s="61"/>
      <c r="NRG323" s="61"/>
      <c r="NRH323" s="61"/>
      <c r="NRI323" s="61"/>
      <c r="NRJ323" s="61"/>
      <c r="NRK323" s="61"/>
      <c r="NRL323" s="61"/>
      <c r="NRM323" s="61"/>
      <c r="NRN323" s="61"/>
      <c r="NRO323" s="61"/>
      <c r="NRP323" s="61"/>
      <c r="NRQ323" s="61"/>
      <c r="NRR323" s="61"/>
      <c r="NRS323" s="61"/>
      <c r="NRT323" s="61"/>
      <c r="NRU323" s="61"/>
      <c r="NRV323" s="61"/>
      <c r="NRW323" s="61"/>
      <c r="NRX323" s="61"/>
      <c r="NRY323" s="61"/>
      <c r="NRZ323" s="61"/>
      <c r="NSA323" s="61"/>
      <c r="NSB323" s="61"/>
      <c r="NSC323" s="61"/>
      <c r="NSD323" s="61"/>
      <c r="NSE323" s="61"/>
      <c r="NSF323" s="61"/>
      <c r="NSG323" s="61"/>
      <c r="NSH323" s="61"/>
      <c r="NSI323" s="61"/>
      <c r="NSJ323" s="61"/>
      <c r="NSK323" s="61"/>
      <c r="NSL323" s="61"/>
      <c r="NSM323" s="61"/>
      <c r="NSN323" s="61"/>
      <c r="NSO323" s="61"/>
      <c r="NSP323" s="61"/>
      <c r="NSQ323" s="61"/>
      <c r="NSR323" s="61"/>
      <c r="NSS323" s="61"/>
      <c r="NST323" s="61"/>
      <c r="NSU323" s="61"/>
      <c r="NSV323" s="61"/>
      <c r="NSW323" s="61"/>
      <c r="NSX323" s="61"/>
      <c r="NSY323" s="61"/>
      <c r="NSZ323" s="61"/>
      <c r="NTA323" s="61"/>
      <c r="NTB323" s="61"/>
      <c r="NTC323" s="61"/>
      <c r="NTD323" s="61"/>
      <c r="NTE323" s="61"/>
      <c r="NTF323" s="61"/>
      <c r="NTG323" s="61"/>
      <c r="NTH323" s="61"/>
      <c r="NTI323" s="61"/>
      <c r="NTJ323" s="61"/>
      <c r="NTK323" s="61"/>
      <c r="NTL323" s="61"/>
      <c r="NTM323" s="61"/>
      <c r="NTN323" s="61"/>
      <c r="NTO323" s="61"/>
      <c r="NTP323" s="61"/>
      <c r="NTQ323" s="61"/>
      <c r="NTR323" s="61"/>
      <c r="NTS323" s="61"/>
      <c r="NTT323" s="61"/>
      <c r="NTU323" s="61"/>
      <c r="NTV323" s="61"/>
      <c r="NTW323" s="61"/>
      <c r="NTX323" s="61"/>
      <c r="NTY323" s="61"/>
      <c r="NTZ323" s="61"/>
      <c r="NUA323" s="61"/>
      <c r="NUB323" s="61"/>
      <c r="NUC323" s="61"/>
      <c r="NUD323" s="61"/>
      <c r="NUE323" s="61"/>
      <c r="NUF323" s="61"/>
      <c r="NUG323" s="61"/>
      <c r="NUH323" s="61"/>
      <c r="NUI323" s="61"/>
      <c r="NUJ323" s="61"/>
      <c r="NUK323" s="61"/>
      <c r="NUL323" s="61"/>
      <c r="NUM323" s="61"/>
      <c r="NUN323" s="61"/>
      <c r="NUO323" s="61"/>
      <c r="NUP323" s="61"/>
      <c r="NUQ323" s="61"/>
      <c r="NUR323" s="61"/>
      <c r="NUS323" s="61"/>
      <c r="NUT323" s="61"/>
      <c r="NUU323" s="61"/>
      <c r="NUV323" s="61"/>
      <c r="NUW323" s="61"/>
      <c r="NUX323" s="61"/>
      <c r="NUY323" s="61"/>
      <c r="NUZ323" s="61"/>
      <c r="NVA323" s="61"/>
      <c r="NVB323" s="61"/>
      <c r="NVC323" s="61"/>
      <c r="NVD323" s="61"/>
      <c r="NVE323" s="61"/>
      <c r="NVF323" s="61"/>
      <c r="NVG323" s="61"/>
      <c r="NVH323" s="61"/>
      <c r="NVI323" s="61"/>
      <c r="NVJ323" s="61"/>
      <c r="NVK323" s="61"/>
      <c r="NVL323" s="61"/>
      <c r="NVM323" s="61"/>
      <c r="NVN323" s="61"/>
      <c r="NVO323" s="61"/>
      <c r="NVP323" s="61"/>
      <c r="NVQ323" s="61"/>
      <c r="NVR323" s="61"/>
      <c r="NVS323" s="61"/>
      <c r="NVT323" s="61"/>
      <c r="NVU323" s="61"/>
      <c r="NVV323" s="61"/>
      <c r="NVW323" s="61"/>
      <c r="NVX323" s="61"/>
      <c r="NVY323" s="61"/>
      <c r="NVZ323" s="61"/>
      <c r="NWA323" s="61"/>
      <c r="NWB323" s="61"/>
      <c r="NWC323" s="61"/>
      <c r="NWD323" s="61"/>
      <c r="NWE323" s="61"/>
      <c r="NWF323" s="61"/>
      <c r="NWG323" s="61"/>
      <c r="NWH323" s="61"/>
      <c r="NWI323" s="61"/>
      <c r="NWJ323" s="61"/>
      <c r="NWK323" s="61"/>
      <c r="NWL323" s="61"/>
      <c r="NWM323" s="61"/>
      <c r="NWN323" s="61"/>
      <c r="NWO323" s="61"/>
      <c r="NWP323" s="61"/>
      <c r="NWQ323" s="61"/>
      <c r="NWR323" s="61"/>
      <c r="NWS323" s="61"/>
      <c r="NWT323" s="61"/>
      <c r="NWU323" s="61"/>
      <c r="NWV323" s="61"/>
      <c r="NWW323" s="61"/>
      <c r="NWX323" s="61"/>
      <c r="NWY323" s="61"/>
      <c r="NWZ323" s="61"/>
      <c r="NXA323" s="61"/>
      <c r="NXB323" s="61"/>
      <c r="NXC323" s="61"/>
      <c r="NXD323" s="61"/>
      <c r="NXE323" s="61"/>
      <c r="NXF323" s="61"/>
      <c r="NXG323" s="61"/>
      <c r="NXH323" s="61"/>
      <c r="NXI323" s="61"/>
      <c r="NXJ323" s="61"/>
      <c r="NXK323" s="61"/>
      <c r="NXL323" s="61"/>
      <c r="NXM323" s="61"/>
      <c r="NXN323" s="61"/>
      <c r="NXO323" s="61"/>
      <c r="NXP323" s="61"/>
      <c r="NXQ323" s="61"/>
      <c r="NXR323" s="61"/>
      <c r="NXS323" s="61"/>
      <c r="NXT323" s="61"/>
      <c r="NXU323" s="61"/>
      <c r="NXV323" s="61"/>
      <c r="NXW323" s="61"/>
      <c r="NXX323" s="61"/>
      <c r="NXY323" s="61"/>
      <c r="NXZ323" s="61"/>
      <c r="NYA323" s="61"/>
      <c r="NYB323" s="61"/>
      <c r="NYC323" s="61"/>
      <c r="NYD323" s="61"/>
      <c r="NYE323" s="61"/>
      <c r="NYF323" s="61"/>
      <c r="NYG323" s="61"/>
      <c r="NYH323" s="61"/>
      <c r="NYI323" s="61"/>
      <c r="NYJ323" s="61"/>
      <c r="NYK323" s="61"/>
      <c r="NYL323" s="61"/>
      <c r="NYM323" s="61"/>
      <c r="NYN323" s="61"/>
      <c r="NYO323" s="61"/>
      <c r="NYP323" s="61"/>
      <c r="NYQ323" s="61"/>
      <c r="NYR323" s="61"/>
      <c r="NYS323" s="61"/>
      <c r="NYT323" s="61"/>
      <c r="NYU323" s="61"/>
      <c r="NYV323" s="61"/>
      <c r="NYW323" s="61"/>
      <c r="NYX323" s="61"/>
      <c r="NYY323" s="61"/>
      <c r="NYZ323" s="61"/>
      <c r="NZA323" s="61"/>
      <c r="NZB323" s="61"/>
      <c r="NZC323" s="61"/>
      <c r="NZD323" s="61"/>
      <c r="NZE323" s="61"/>
      <c r="NZF323" s="61"/>
      <c r="NZG323" s="61"/>
      <c r="NZH323" s="61"/>
      <c r="NZI323" s="61"/>
      <c r="NZJ323" s="61"/>
      <c r="NZK323" s="61"/>
      <c r="NZL323" s="61"/>
      <c r="NZM323" s="61"/>
      <c r="NZN323" s="61"/>
      <c r="NZO323" s="61"/>
      <c r="NZP323" s="61"/>
      <c r="NZQ323" s="61"/>
      <c r="NZR323" s="61"/>
      <c r="NZS323" s="61"/>
      <c r="NZT323" s="61"/>
      <c r="NZU323" s="61"/>
      <c r="NZV323" s="61"/>
      <c r="NZW323" s="61"/>
      <c r="NZX323" s="61"/>
      <c r="NZY323" s="61"/>
      <c r="NZZ323" s="61"/>
      <c r="OAA323" s="61"/>
      <c r="OAB323" s="61"/>
      <c r="OAC323" s="61"/>
      <c r="OAD323" s="61"/>
      <c r="OAE323" s="61"/>
      <c r="OAF323" s="61"/>
      <c r="OAG323" s="61"/>
      <c r="OAH323" s="61"/>
      <c r="OAI323" s="61"/>
      <c r="OAJ323" s="61"/>
      <c r="OAK323" s="61"/>
      <c r="OAL323" s="61"/>
      <c r="OAM323" s="61"/>
      <c r="OAN323" s="61"/>
      <c r="OAO323" s="61"/>
      <c r="OAP323" s="61"/>
      <c r="OAQ323" s="61"/>
      <c r="OAR323" s="61"/>
      <c r="OAS323" s="61"/>
      <c r="OAT323" s="61"/>
      <c r="OAU323" s="61"/>
      <c r="OAV323" s="61"/>
      <c r="OAW323" s="61"/>
      <c r="OAX323" s="61"/>
      <c r="OAY323" s="61"/>
      <c r="OAZ323" s="61"/>
      <c r="OBA323" s="61"/>
      <c r="OBB323" s="61"/>
      <c r="OBC323" s="61"/>
      <c r="OBD323" s="61"/>
      <c r="OBE323" s="61"/>
      <c r="OBF323" s="61"/>
      <c r="OBG323" s="61"/>
      <c r="OBH323" s="61"/>
      <c r="OBI323" s="61"/>
      <c r="OBJ323" s="61"/>
      <c r="OBK323" s="61"/>
      <c r="OBL323" s="61"/>
      <c r="OBM323" s="61"/>
      <c r="OBN323" s="61"/>
      <c r="OBO323" s="61"/>
      <c r="OBP323" s="61"/>
      <c r="OBQ323" s="61"/>
      <c r="OBR323" s="61"/>
      <c r="OBS323" s="61"/>
      <c r="OBT323" s="61"/>
      <c r="OBU323" s="61"/>
      <c r="OBV323" s="61"/>
      <c r="OBW323" s="61"/>
      <c r="OBX323" s="61"/>
      <c r="OBY323" s="61"/>
      <c r="OBZ323" s="61"/>
      <c r="OCA323" s="61"/>
      <c r="OCB323" s="61"/>
      <c r="OCC323" s="61"/>
      <c r="OCD323" s="61"/>
      <c r="OCE323" s="61"/>
      <c r="OCF323" s="61"/>
      <c r="OCG323" s="61"/>
      <c r="OCH323" s="61"/>
      <c r="OCI323" s="61"/>
      <c r="OCJ323" s="61"/>
      <c r="OCK323" s="61"/>
      <c r="OCL323" s="61"/>
      <c r="OCM323" s="61"/>
      <c r="OCN323" s="61"/>
      <c r="OCO323" s="61"/>
      <c r="OCP323" s="61"/>
      <c r="OCQ323" s="61"/>
      <c r="OCR323" s="61"/>
      <c r="OCS323" s="61"/>
      <c r="OCT323" s="61"/>
      <c r="OCU323" s="61"/>
      <c r="OCV323" s="61"/>
      <c r="OCW323" s="61"/>
      <c r="OCX323" s="61"/>
      <c r="OCY323" s="61"/>
      <c r="OCZ323" s="61"/>
      <c r="ODA323" s="61"/>
      <c r="ODB323" s="61"/>
      <c r="ODC323" s="61"/>
      <c r="ODD323" s="61"/>
      <c r="ODE323" s="61"/>
      <c r="ODF323" s="61"/>
      <c r="ODG323" s="61"/>
      <c r="ODH323" s="61"/>
      <c r="ODI323" s="61"/>
      <c r="ODJ323" s="61"/>
      <c r="ODK323" s="61"/>
      <c r="ODL323" s="61"/>
      <c r="ODM323" s="61"/>
      <c r="ODN323" s="61"/>
      <c r="ODO323" s="61"/>
      <c r="ODP323" s="61"/>
      <c r="ODQ323" s="61"/>
      <c r="ODR323" s="61"/>
      <c r="ODS323" s="61"/>
      <c r="ODT323" s="61"/>
      <c r="ODU323" s="61"/>
      <c r="ODV323" s="61"/>
      <c r="ODW323" s="61"/>
      <c r="ODX323" s="61"/>
      <c r="ODY323" s="61"/>
      <c r="ODZ323" s="61"/>
      <c r="OEA323" s="61"/>
      <c r="OEB323" s="61"/>
      <c r="OEC323" s="61"/>
      <c r="OED323" s="61"/>
      <c r="OEE323" s="61"/>
      <c r="OEF323" s="61"/>
      <c r="OEG323" s="61"/>
      <c r="OEH323" s="61"/>
      <c r="OEI323" s="61"/>
      <c r="OEJ323" s="61"/>
      <c r="OEK323" s="61"/>
      <c r="OEL323" s="61"/>
      <c r="OEM323" s="61"/>
      <c r="OEN323" s="61"/>
      <c r="OEO323" s="61"/>
      <c r="OEP323" s="61"/>
      <c r="OEQ323" s="61"/>
      <c r="OER323" s="61"/>
      <c r="OES323" s="61"/>
      <c r="OET323" s="61"/>
      <c r="OEU323" s="61"/>
      <c r="OEV323" s="61"/>
      <c r="OEW323" s="61"/>
      <c r="OEX323" s="61"/>
      <c r="OEY323" s="61"/>
      <c r="OEZ323" s="61"/>
      <c r="OFA323" s="61"/>
      <c r="OFB323" s="61"/>
      <c r="OFC323" s="61"/>
      <c r="OFD323" s="61"/>
      <c r="OFE323" s="61"/>
      <c r="OFF323" s="61"/>
      <c r="OFG323" s="61"/>
      <c r="OFH323" s="61"/>
      <c r="OFI323" s="61"/>
      <c r="OFJ323" s="61"/>
      <c r="OFK323" s="61"/>
      <c r="OFL323" s="61"/>
      <c r="OFM323" s="61"/>
      <c r="OFN323" s="61"/>
      <c r="OFO323" s="61"/>
      <c r="OFP323" s="61"/>
      <c r="OFQ323" s="61"/>
      <c r="OFR323" s="61"/>
      <c r="OFS323" s="61"/>
      <c r="OFT323" s="61"/>
      <c r="OFU323" s="61"/>
      <c r="OFV323" s="61"/>
      <c r="OFW323" s="61"/>
      <c r="OFX323" s="61"/>
      <c r="OFY323" s="61"/>
      <c r="OFZ323" s="61"/>
      <c r="OGA323" s="61"/>
      <c r="OGB323" s="61"/>
      <c r="OGC323" s="61"/>
      <c r="OGD323" s="61"/>
      <c r="OGE323" s="61"/>
      <c r="OGF323" s="61"/>
      <c r="OGG323" s="61"/>
      <c r="OGH323" s="61"/>
      <c r="OGI323" s="61"/>
      <c r="OGJ323" s="61"/>
      <c r="OGK323" s="61"/>
      <c r="OGL323" s="61"/>
      <c r="OGM323" s="61"/>
      <c r="OGN323" s="61"/>
      <c r="OGO323" s="61"/>
      <c r="OGP323" s="61"/>
      <c r="OGQ323" s="61"/>
      <c r="OGR323" s="61"/>
      <c r="OGS323" s="61"/>
      <c r="OGT323" s="61"/>
      <c r="OGU323" s="61"/>
      <c r="OGV323" s="61"/>
      <c r="OGW323" s="61"/>
      <c r="OGX323" s="61"/>
      <c r="OGY323" s="61"/>
      <c r="OGZ323" s="61"/>
      <c r="OHA323" s="61"/>
      <c r="OHB323" s="61"/>
      <c r="OHC323" s="61"/>
      <c r="OHD323" s="61"/>
      <c r="OHE323" s="61"/>
      <c r="OHF323" s="61"/>
      <c r="OHG323" s="61"/>
      <c r="OHH323" s="61"/>
      <c r="OHI323" s="61"/>
      <c r="OHJ323" s="61"/>
      <c r="OHK323" s="61"/>
      <c r="OHL323" s="61"/>
      <c r="OHM323" s="61"/>
      <c r="OHN323" s="61"/>
      <c r="OHO323" s="61"/>
      <c r="OHP323" s="61"/>
      <c r="OHQ323" s="61"/>
      <c r="OHR323" s="61"/>
      <c r="OHS323" s="61"/>
      <c r="OHT323" s="61"/>
      <c r="OHU323" s="61"/>
      <c r="OHV323" s="61"/>
      <c r="OHW323" s="61"/>
      <c r="OHX323" s="61"/>
      <c r="OHY323" s="61"/>
      <c r="OHZ323" s="61"/>
      <c r="OIA323" s="61"/>
      <c r="OIB323" s="61"/>
      <c r="OIC323" s="61"/>
      <c r="OID323" s="61"/>
      <c r="OIE323" s="61"/>
      <c r="OIF323" s="61"/>
      <c r="OIG323" s="61"/>
      <c r="OIH323" s="61"/>
      <c r="OII323" s="61"/>
      <c r="OIJ323" s="61"/>
      <c r="OIK323" s="61"/>
      <c r="OIL323" s="61"/>
      <c r="OIM323" s="61"/>
      <c r="OIN323" s="61"/>
      <c r="OIO323" s="61"/>
      <c r="OIP323" s="61"/>
      <c r="OIQ323" s="61"/>
      <c r="OIR323" s="61"/>
      <c r="OIS323" s="61"/>
      <c r="OIT323" s="61"/>
      <c r="OIU323" s="61"/>
      <c r="OIV323" s="61"/>
      <c r="OIW323" s="61"/>
      <c r="OIX323" s="61"/>
      <c r="OIY323" s="61"/>
      <c r="OIZ323" s="61"/>
      <c r="OJA323" s="61"/>
      <c r="OJB323" s="61"/>
      <c r="OJC323" s="61"/>
      <c r="OJD323" s="61"/>
      <c r="OJE323" s="61"/>
      <c r="OJF323" s="61"/>
      <c r="OJG323" s="61"/>
      <c r="OJH323" s="61"/>
      <c r="OJI323" s="61"/>
      <c r="OJJ323" s="61"/>
      <c r="OJK323" s="61"/>
      <c r="OJL323" s="61"/>
      <c r="OJM323" s="61"/>
      <c r="OJN323" s="61"/>
      <c r="OJO323" s="61"/>
      <c r="OJP323" s="61"/>
      <c r="OJQ323" s="61"/>
      <c r="OJR323" s="61"/>
      <c r="OJS323" s="61"/>
      <c r="OJT323" s="61"/>
      <c r="OJU323" s="61"/>
      <c r="OJV323" s="61"/>
      <c r="OJW323" s="61"/>
      <c r="OJX323" s="61"/>
      <c r="OJY323" s="61"/>
      <c r="OJZ323" s="61"/>
      <c r="OKA323" s="61"/>
      <c r="OKB323" s="61"/>
      <c r="OKC323" s="61"/>
      <c r="OKD323" s="61"/>
      <c r="OKE323" s="61"/>
      <c r="OKF323" s="61"/>
      <c r="OKG323" s="61"/>
      <c r="OKH323" s="61"/>
      <c r="OKI323" s="61"/>
      <c r="OKJ323" s="61"/>
      <c r="OKK323" s="61"/>
      <c r="OKL323" s="61"/>
      <c r="OKM323" s="61"/>
      <c r="OKN323" s="61"/>
      <c r="OKO323" s="61"/>
      <c r="OKP323" s="61"/>
      <c r="OKQ323" s="61"/>
      <c r="OKR323" s="61"/>
      <c r="OKS323" s="61"/>
      <c r="OKT323" s="61"/>
      <c r="OKU323" s="61"/>
      <c r="OKV323" s="61"/>
      <c r="OKW323" s="61"/>
      <c r="OKX323" s="61"/>
      <c r="OKY323" s="61"/>
      <c r="OKZ323" s="61"/>
      <c r="OLA323" s="61"/>
      <c r="OLB323" s="61"/>
      <c r="OLC323" s="61"/>
      <c r="OLD323" s="61"/>
      <c r="OLE323" s="61"/>
      <c r="OLF323" s="61"/>
      <c r="OLG323" s="61"/>
      <c r="OLH323" s="61"/>
      <c r="OLI323" s="61"/>
      <c r="OLJ323" s="61"/>
      <c r="OLK323" s="61"/>
      <c r="OLL323" s="61"/>
      <c r="OLM323" s="61"/>
      <c r="OLN323" s="61"/>
      <c r="OLO323" s="61"/>
      <c r="OLP323" s="61"/>
      <c r="OLQ323" s="61"/>
      <c r="OLR323" s="61"/>
      <c r="OLS323" s="61"/>
      <c r="OLT323" s="61"/>
      <c r="OLU323" s="61"/>
      <c r="OLV323" s="61"/>
      <c r="OLW323" s="61"/>
      <c r="OLX323" s="61"/>
      <c r="OLY323" s="61"/>
      <c r="OLZ323" s="61"/>
      <c r="OMA323" s="61"/>
      <c r="OMB323" s="61"/>
      <c r="OMC323" s="61"/>
      <c r="OMD323" s="61"/>
      <c r="OME323" s="61"/>
      <c r="OMF323" s="61"/>
      <c r="OMG323" s="61"/>
      <c r="OMH323" s="61"/>
      <c r="OMI323" s="61"/>
      <c r="OMJ323" s="61"/>
      <c r="OMK323" s="61"/>
      <c r="OML323" s="61"/>
      <c r="OMM323" s="61"/>
      <c r="OMN323" s="61"/>
      <c r="OMO323" s="61"/>
      <c r="OMP323" s="61"/>
      <c r="OMQ323" s="61"/>
      <c r="OMR323" s="61"/>
      <c r="OMS323" s="61"/>
      <c r="OMT323" s="61"/>
      <c r="OMU323" s="61"/>
      <c r="OMV323" s="61"/>
      <c r="OMW323" s="61"/>
      <c r="OMX323" s="61"/>
      <c r="OMY323" s="61"/>
      <c r="OMZ323" s="61"/>
      <c r="ONA323" s="61"/>
      <c r="ONB323" s="61"/>
      <c r="ONC323" s="61"/>
      <c r="OND323" s="61"/>
      <c r="ONE323" s="61"/>
      <c r="ONF323" s="61"/>
      <c r="ONG323" s="61"/>
      <c r="ONH323" s="61"/>
      <c r="ONI323" s="61"/>
      <c r="ONJ323" s="61"/>
      <c r="ONK323" s="61"/>
      <c r="ONL323" s="61"/>
      <c r="ONM323" s="61"/>
      <c r="ONN323" s="61"/>
      <c r="ONO323" s="61"/>
      <c r="ONP323" s="61"/>
      <c r="ONQ323" s="61"/>
      <c r="ONR323" s="61"/>
      <c r="ONS323" s="61"/>
      <c r="ONT323" s="61"/>
      <c r="ONU323" s="61"/>
      <c r="ONV323" s="61"/>
      <c r="ONW323" s="61"/>
      <c r="ONX323" s="61"/>
      <c r="ONY323" s="61"/>
      <c r="ONZ323" s="61"/>
      <c r="OOA323" s="61"/>
      <c r="OOB323" s="61"/>
      <c r="OOC323" s="61"/>
      <c r="OOD323" s="61"/>
      <c r="OOE323" s="61"/>
      <c r="OOF323" s="61"/>
      <c r="OOG323" s="61"/>
      <c r="OOH323" s="61"/>
      <c r="OOI323" s="61"/>
      <c r="OOJ323" s="61"/>
      <c r="OOK323" s="61"/>
      <c r="OOL323" s="61"/>
      <c r="OOM323" s="61"/>
      <c r="OON323" s="61"/>
      <c r="OOO323" s="61"/>
      <c r="OOP323" s="61"/>
      <c r="OOQ323" s="61"/>
      <c r="OOR323" s="61"/>
      <c r="OOS323" s="61"/>
      <c r="OOT323" s="61"/>
      <c r="OOU323" s="61"/>
      <c r="OOV323" s="61"/>
      <c r="OOW323" s="61"/>
      <c r="OOX323" s="61"/>
      <c r="OOY323" s="61"/>
      <c r="OOZ323" s="61"/>
      <c r="OPA323" s="61"/>
      <c r="OPB323" s="61"/>
      <c r="OPC323" s="61"/>
      <c r="OPD323" s="61"/>
      <c r="OPE323" s="61"/>
      <c r="OPF323" s="61"/>
      <c r="OPG323" s="61"/>
      <c r="OPH323" s="61"/>
      <c r="OPI323" s="61"/>
      <c r="OPJ323" s="61"/>
      <c r="OPK323" s="61"/>
      <c r="OPL323" s="61"/>
      <c r="OPM323" s="61"/>
      <c r="OPN323" s="61"/>
      <c r="OPO323" s="61"/>
      <c r="OPP323" s="61"/>
      <c r="OPQ323" s="61"/>
      <c r="OPR323" s="61"/>
      <c r="OPS323" s="61"/>
      <c r="OPT323" s="61"/>
      <c r="OPU323" s="61"/>
      <c r="OPV323" s="61"/>
      <c r="OPW323" s="61"/>
      <c r="OPX323" s="61"/>
      <c r="OPY323" s="61"/>
      <c r="OPZ323" s="61"/>
      <c r="OQA323" s="61"/>
      <c r="OQB323" s="61"/>
      <c r="OQC323" s="61"/>
      <c r="OQD323" s="61"/>
      <c r="OQE323" s="61"/>
      <c r="OQF323" s="61"/>
      <c r="OQG323" s="61"/>
      <c r="OQH323" s="61"/>
      <c r="OQI323" s="61"/>
      <c r="OQJ323" s="61"/>
      <c r="OQK323" s="61"/>
      <c r="OQL323" s="61"/>
      <c r="OQM323" s="61"/>
      <c r="OQN323" s="61"/>
      <c r="OQO323" s="61"/>
      <c r="OQP323" s="61"/>
      <c r="OQQ323" s="61"/>
      <c r="OQR323" s="61"/>
      <c r="OQS323" s="61"/>
      <c r="OQT323" s="61"/>
      <c r="OQU323" s="61"/>
      <c r="OQV323" s="61"/>
      <c r="OQW323" s="61"/>
      <c r="OQX323" s="61"/>
      <c r="OQY323" s="61"/>
      <c r="OQZ323" s="61"/>
      <c r="ORA323" s="61"/>
      <c r="ORB323" s="61"/>
      <c r="ORC323" s="61"/>
      <c r="ORD323" s="61"/>
      <c r="ORE323" s="61"/>
      <c r="ORF323" s="61"/>
      <c r="ORG323" s="61"/>
      <c r="ORH323" s="61"/>
      <c r="ORI323" s="61"/>
      <c r="ORJ323" s="61"/>
      <c r="ORK323" s="61"/>
      <c r="ORL323" s="61"/>
      <c r="ORM323" s="61"/>
      <c r="ORN323" s="61"/>
      <c r="ORO323" s="61"/>
      <c r="ORP323" s="61"/>
      <c r="ORQ323" s="61"/>
      <c r="ORR323" s="61"/>
      <c r="ORS323" s="61"/>
      <c r="ORT323" s="61"/>
      <c r="ORU323" s="61"/>
      <c r="ORV323" s="61"/>
      <c r="ORW323" s="61"/>
      <c r="ORX323" s="61"/>
      <c r="ORY323" s="61"/>
      <c r="ORZ323" s="61"/>
      <c r="OSA323" s="61"/>
      <c r="OSB323" s="61"/>
      <c r="OSC323" s="61"/>
      <c r="OSD323" s="61"/>
      <c r="OSE323" s="61"/>
      <c r="OSF323" s="61"/>
      <c r="OSG323" s="61"/>
      <c r="OSH323" s="61"/>
      <c r="OSI323" s="61"/>
      <c r="OSJ323" s="61"/>
      <c r="OSK323" s="61"/>
      <c r="OSL323" s="61"/>
      <c r="OSM323" s="61"/>
      <c r="OSN323" s="61"/>
      <c r="OSO323" s="61"/>
      <c r="OSP323" s="61"/>
      <c r="OSQ323" s="61"/>
      <c r="OSR323" s="61"/>
      <c r="OSS323" s="61"/>
      <c r="OST323" s="61"/>
      <c r="OSU323" s="61"/>
      <c r="OSV323" s="61"/>
      <c r="OSW323" s="61"/>
      <c r="OSX323" s="61"/>
      <c r="OSY323" s="61"/>
      <c r="OSZ323" s="61"/>
      <c r="OTA323" s="61"/>
      <c r="OTB323" s="61"/>
      <c r="OTC323" s="61"/>
      <c r="OTD323" s="61"/>
      <c r="OTE323" s="61"/>
      <c r="OTF323" s="61"/>
      <c r="OTG323" s="61"/>
      <c r="OTH323" s="61"/>
      <c r="OTI323" s="61"/>
      <c r="OTJ323" s="61"/>
      <c r="OTK323" s="61"/>
      <c r="OTL323" s="61"/>
      <c r="OTM323" s="61"/>
      <c r="OTN323" s="61"/>
      <c r="OTO323" s="61"/>
      <c r="OTP323" s="61"/>
      <c r="OTQ323" s="61"/>
      <c r="OTR323" s="61"/>
      <c r="OTS323" s="61"/>
      <c r="OTT323" s="61"/>
      <c r="OTU323" s="61"/>
      <c r="OTV323" s="61"/>
      <c r="OTW323" s="61"/>
      <c r="OTX323" s="61"/>
      <c r="OTY323" s="61"/>
      <c r="OTZ323" s="61"/>
      <c r="OUA323" s="61"/>
      <c r="OUB323" s="61"/>
      <c r="OUC323" s="61"/>
      <c r="OUD323" s="61"/>
      <c r="OUE323" s="61"/>
      <c r="OUF323" s="61"/>
      <c r="OUG323" s="61"/>
      <c r="OUH323" s="61"/>
      <c r="OUI323" s="61"/>
      <c r="OUJ323" s="61"/>
      <c r="OUK323" s="61"/>
      <c r="OUL323" s="61"/>
      <c r="OUM323" s="61"/>
      <c r="OUN323" s="61"/>
      <c r="OUO323" s="61"/>
      <c r="OUP323" s="61"/>
      <c r="OUQ323" s="61"/>
      <c r="OUR323" s="61"/>
      <c r="OUS323" s="61"/>
      <c r="OUT323" s="61"/>
      <c r="OUU323" s="61"/>
      <c r="OUV323" s="61"/>
      <c r="OUW323" s="61"/>
      <c r="OUX323" s="61"/>
      <c r="OUY323" s="61"/>
      <c r="OUZ323" s="61"/>
      <c r="OVA323" s="61"/>
      <c r="OVB323" s="61"/>
      <c r="OVC323" s="61"/>
      <c r="OVD323" s="61"/>
      <c r="OVE323" s="61"/>
      <c r="OVF323" s="61"/>
      <c r="OVG323" s="61"/>
      <c r="OVH323" s="61"/>
      <c r="OVI323" s="61"/>
      <c r="OVJ323" s="61"/>
      <c r="OVK323" s="61"/>
      <c r="OVL323" s="61"/>
      <c r="OVM323" s="61"/>
      <c r="OVN323" s="61"/>
      <c r="OVO323" s="61"/>
      <c r="OVP323" s="61"/>
      <c r="OVQ323" s="61"/>
      <c r="OVR323" s="61"/>
      <c r="OVS323" s="61"/>
      <c r="OVT323" s="61"/>
      <c r="OVU323" s="61"/>
      <c r="OVV323" s="61"/>
      <c r="OVW323" s="61"/>
      <c r="OVX323" s="61"/>
      <c r="OVY323" s="61"/>
      <c r="OVZ323" s="61"/>
      <c r="OWA323" s="61"/>
      <c r="OWB323" s="61"/>
      <c r="OWC323" s="61"/>
      <c r="OWD323" s="61"/>
      <c r="OWE323" s="61"/>
      <c r="OWF323" s="61"/>
      <c r="OWG323" s="61"/>
      <c r="OWH323" s="61"/>
      <c r="OWI323" s="61"/>
      <c r="OWJ323" s="61"/>
      <c r="OWK323" s="61"/>
      <c r="OWL323" s="61"/>
      <c r="OWM323" s="61"/>
      <c r="OWN323" s="61"/>
      <c r="OWO323" s="61"/>
      <c r="OWP323" s="61"/>
      <c r="OWQ323" s="61"/>
      <c r="OWR323" s="61"/>
      <c r="OWS323" s="61"/>
      <c r="OWT323" s="61"/>
      <c r="OWU323" s="61"/>
      <c r="OWV323" s="61"/>
      <c r="OWW323" s="61"/>
      <c r="OWX323" s="61"/>
      <c r="OWY323" s="61"/>
      <c r="OWZ323" s="61"/>
      <c r="OXA323" s="61"/>
      <c r="OXB323" s="61"/>
      <c r="OXC323" s="61"/>
      <c r="OXD323" s="61"/>
      <c r="OXE323" s="61"/>
      <c r="OXF323" s="61"/>
      <c r="OXG323" s="61"/>
      <c r="OXH323" s="61"/>
      <c r="OXI323" s="61"/>
      <c r="OXJ323" s="61"/>
      <c r="OXK323" s="61"/>
      <c r="OXL323" s="61"/>
      <c r="OXM323" s="61"/>
      <c r="OXN323" s="61"/>
      <c r="OXO323" s="61"/>
      <c r="OXP323" s="61"/>
      <c r="OXQ323" s="61"/>
      <c r="OXR323" s="61"/>
      <c r="OXS323" s="61"/>
      <c r="OXT323" s="61"/>
      <c r="OXU323" s="61"/>
      <c r="OXV323" s="61"/>
      <c r="OXW323" s="61"/>
      <c r="OXX323" s="61"/>
      <c r="OXY323" s="61"/>
      <c r="OXZ323" s="61"/>
      <c r="OYA323" s="61"/>
      <c r="OYB323" s="61"/>
      <c r="OYC323" s="61"/>
      <c r="OYD323" s="61"/>
      <c r="OYE323" s="61"/>
      <c r="OYF323" s="61"/>
      <c r="OYG323" s="61"/>
      <c r="OYH323" s="61"/>
      <c r="OYI323" s="61"/>
      <c r="OYJ323" s="61"/>
      <c r="OYK323" s="61"/>
      <c r="OYL323" s="61"/>
      <c r="OYM323" s="61"/>
      <c r="OYN323" s="61"/>
      <c r="OYO323" s="61"/>
      <c r="OYP323" s="61"/>
      <c r="OYQ323" s="61"/>
      <c r="OYR323" s="61"/>
      <c r="OYS323" s="61"/>
      <c r="OYT323" s="61"/>
      <c r="OYU323" s="61"/>
      <c r="OYV323" s="61"/>
      <c r="OYW323" s="61"/>
      <c r="OYX323" s="61"/>
      <c r="OYY323" s="61"/>
      <c r="OYZ323" s="61"/>
      <c r="OZA323" s="61"/>
      <c r="OZB323" s="61"/>
      <c r="OZC323" s="61"/>
      <c r="OZD323" s="61"/>
      <c r="OZE323" s="61"/>
      <c r="OZF323" s="61"/>
      <c r="OZG323" s="61"/>
      <c r="OZH323" s="61"/>
      <c r="OZI323" s="61"/>
      <c r="OZJ323" s="61"/>
      <c r="OZK323" s="61"/>
      <c r="OZL323" s="61"/>
      <c r="OZM323" s="61"/>
      <c r="OZN323" s="61"/>
      <c r="OZO323" s="61"/>
      <c r="OZP323" s="61"/>
      <c r="OZQ323" s="61"/>
      <c r="OZR323" s="61"/>
      <c r="OZS323" s="61"/>
      <c r="OZT323" s="61"/>
      <c r="OZU323" s="61"/>
      <c r="OZV323" s="61"/>
      <c r="OZW323" s="61"/>
      <c r="OZX323" s="61"/>
      <c r="OZY323" s="61"/>
      <c r="OZZ323" s="61"/>
      <c r="PAA323" s="61"/>
      <c r="PAB323" s="61"/>
      <c r="PAC323" s="61"/>
      <c r="PAD323" s="61"/>
      <c r="PAE323" s="61"/>
      <c r="PAF323" s="61"/>
      <c r="PAG323" s="61"/>
      <c r="PAH323" s="61"/>
      <c r="PAI323" s="61"/>
      <c r="PAJ323" s="61"/>
      <c r="PAK323" s="61"/>
      <c r="PAL323" s="61"/>
      <c r="PAM323" s="61"/>
      <c r="PAN323" s="61"/>
      <c r="PAO323" s="61"/>
      <c r="PAP323" s="61"/>
      <c r="PAQ323" s="61"/>
      <c r="PAR323" s="61"/>
      <c r="PAS323" s="61"/>
      <c r="PAT323" s="61"/>
      <c r="PAU323" s="61"/>
      <c r="PAV323" s="61"/>
      <c r="PAW323" s="61"/>
      <c r="PAX323" s="61"/>
      <c r="PAY323" s="61"/>
      <c r="PAZ323" s="61"/>
      <c r="PBA323" s="61"/>
      <c r="PBB323" s="61"/>
      <c r="PBC323" s="61"/>
      <c r="PBD323" s="61"/>
      <c r="PBE323" s="61"/>
      <c r="PBF323" s="61"/>
      <c r="PBG323" s="61"/>
      <c r="PBH323" s="61"/>
      <c r="PBI323" s="61"/>
      <c r="PBJ323" s="61"/>
      <c r="PBK323" s="61"/>
      <c r="PBL323" s="61"/>
      <c r="PBM323" s="61"/>
      <c r="PBN323" s="61"/>
      <c r="PBO323" s="61"/>
      <c r="PBP323" s="61"/>
      <c r="PBQ323" s="61"/>
      <c r="PBR323" s="61"/>
      <c r="PBS323" s="61"/>
      <c r="PBT323" s="61"/>
      <c r="PBU323" s="61"/>
      <c r="PBV323" s="61"/>
      <c r="PBW323" s="61"/>
      <c r="PBX323" s="61"/>
      <c r="PBY323" s="61"/>
      <c r="PBZ323" s="61"/>
      <c r="PCA323" s="61"/>
      <c r="PCB323" s="61"/>
      <c r="PCC323" s="61"/>
      <c r="PCD323" s="61"/>
      <c r="PCE323" s="61"/>
      <c r="PCF323" s="61"/>
      <c r="PCG323" s="61"/>
      <c r="PCH323" s="61"/>
      <c r="PCI323" s="61"/>
      <c r="PCJ323" s="61"/>
      <c r="PCK323" s="61"/>
      <c r="PCL323" s="61"/>
      <c r="PCM323" s="61"/>
      <c r="PCN323" s="61"/>
      <c r="PCO323" s="61"/>
      <c r="PCP323" s="61"/>
      <c r="PCQ323" s="61"/>
      <c r="PCR323" s="61"/>
      <c r="PCS323" s="61"/>
      <c r="PCT323" s="61"/>
      <c r="PCU323" s="61"/>
      <c r="PCV323" s="61"/>
      <c r="PCW323" s="61"/>
      <c r="PCX323" s="61"/>
      <c r="PCY323" s="61"/>
      <c r="PCZ323" s="61"/>
      <c r="PDA323" s="61"/>
      <c r="PDB323" s="61"/>
      <c r="PDC323" s="61"/>
      <c r="PDD323" s="61"/>
      <c r="PDE323" s="61"/>
      <c r="PDF323" s="61"/>
      <c r="PDG323" s="61"/>
      <c r="PDH323" s="61"/>
      <c r="PDI323" s="61"/>
      <c r="PDJ323" s="61"/>
      <c r="PDK323" s="61"/>
      <c r="PDL323" s="61"/>
      <c r="PDM323" s="61"/>
      <c r="PDN323" s="61"/>
      <c r="PDO323" s="61"/>
      <c r="PDP323" s="61"/>
      <c r="PDQ323" s="61"/>
      <c r="PDR323" s="61"/>
      <c r="PDS323" s="61"/>
      <c r="PDT323" s="61"/>
      <c r="PDU323" s="61"/>
      <c r="PDV323" s="61"/>
      <c r="PDW323" s="61"/>
      <c r="PDX323" s="61"/>
      <c r="PDY323" s="61"/>
      <c r="PDZ323" s="61"/>
      <c r="PEA323" s="61"/>
      <c r="PEB323" s="61"/>
      <c r="PEC323" s="61"/>
      <c r="PED323" s="61"/>
      <c r="PEE323" s="61"/>
      <c r="PEF323" s="61"/>
      <c r="PEG323" s="61"/>
      <c r="PEH323" s="61"/>
      <c r="PEI323" s="61"/>
      <c r="PEJ323" s="61"/>
      <c r="PEK323" s="61"/>
      <c r="PEL323" s="61"/>
      <c r="PEM323" s="61"/>
      <c r="PEN323" s="61"/>
      <c r="PEO323" s="61"/>
      <c r="PEP323" s="61"/>
      <c r="PEQ323" s="61"/>
      <c r="PER323" s="61"/>
      <c r="PES323" s="61"/>
      <c r="PET323" s="61"/>
      <c r="PEU323" s="61"/>
      <c r="PEV323" s="61"/>
      <c r="PEW323" s="61"/>
      <c r="PEX323" s="61"/>
      <c r="PEY323" s="61"/>
      <c r="PEZ323" s="61"/>
      <c r="PFA323" s="61"/>
      <c r="PFB323" s="61"/>
      <c r="PFC323" s="61"/>
      <c r="PFD323" s="61"/>
      <c r="PFE323" s="61"/>
      <c r="PFF323" s="61"/>
      <c r="PFG323" s="61"/>
      <c r="PFH323" s="61"/>
      <c r="PFI323" s="61"/>
      <c r="PFJ323" s="61"/>
      <c r="PFK323" s="61"/>
      <c r="PFL323" s="61"/>
      <c r="PFM323" s="61"/>
      <c r="PFN323" s="61"/>
      <c r="PFO323" s="61"/>
      <c r="PFP323" s="61"/>
      <c r="PFQ323" s="61"/>
      <c r="PFR323" s="61"/>
      <c r="PFS323" s="61"/>
      <c r="PFT323" s="61"/>
      <c r="PFU323" s="61"/>
      <c r="PFV323" s="61"/>
      <c r="PFW323" s="61"/>
      <c r="PFX323" s="61"/>
      <c r="PFY323" s="61"/>
      <c r="PFZ323" s="61"/>
      <c r="PGA323" s="61"/>
      <c r="PGB323" s="61"/>
      <c r="PGC323" s="61"/>
      <c r="PGD323" s="61"/>
      <c r="PGE323" s="61"/>
      <c r="PGF323" s="61"/>
      <c r="PGG323" s="61"/>
      <c r="PGH323" s="61"/>
      <c r="PGI323" s="61"/>
      <c r="PGJ323" s="61"/>
      <c r="PGK323" s="61"/>
      <c r="PGL323" s="61"/>
      <c r="PGM323" s="61"/>
      <c r="PGN323" s="61"/>
      <c r="PGO323" s="61"/>
      <c r="PGP323" s="61"/>
      <c r="PGQ323" s="61"/>
      <c r="PGR323" s="61"/>
      <c r="PGS323" s="61"/>
      <c r="PGT323" s="61"/>
      <c r="PGU323" s="61"/>
      <c r="PGV323" s="61"/>
      <c r="PGW323" s="61"/>
      <c r="PGX323" s="61"/>
      <c r="PGY323" s="61"/>
      <c r="PGZ323" s="61"/>
      <c r="PHA323" s="61"/>
      <c r="PHB323" s="61"/>
      <c r="PHC323" s="61"/>
      <c r="PHD323" s="61"/>
      <c r="PHE323" s="61"/>
      <c r="PHF323" s="61"/>
      <c r="PHG323" s="61"/>
      <c r="PHH323" s="61"/>
      <c r="PHI323" s="61"/>
      <c r="PHJ323" s="61"/>
      <c r="PHK323" s="61"/>
      <c r="PHL323" s="61"/>
      <c r="PHM323" s="61"/>
      <c r="PHN323" s="61"/>
      <c r="PHO323" s="61"/>
      <c r="PHP323" s="61"/>
      <c r="PHQ323" s="61"/>
      <c r="PHR323" s="61"/>
      <c r="PHS323" s="61"/>
      <c r="PHT323" s="61"/>
      <c r="PHU323" s="61"/>
      <c r="PHV323" s="61"/>
      <c r="PHW323" s="61"/>
      <c r="PHX323" s="61"/>
      <c r="PHY323" s="61"/>
      <c r="PHZ323" s="61"/>
      <c r="PIA323" s="61"/>
      <c r="PIB323" s="61"/>
      <c r="PIC323" s="61"/>
      <c r="PID323" s="61"/>
      <c r="PIE323" s="61"/>
      <c r="PIF323" s="61"/>
      <c r="PIG323" s="61"/>
      <c r="PIH323" s="61"/>
      <c r="PII323" s="61"/>
      <c r="PIJ323" s="61"/>
      <c r="PIK323" s="61"/>
      <c r="PIL323" s="61"/>
      <c r="PIM323" s="61"/>
      <c r="PIN323" s="61"/>
      <c r="PIO323" s="61"/>
      <c r="PIP323" s="61"/>
      <c r="PIQ323" s="61"/>
      <c r="PIR323" s="61"/>
      <c r="PIS323" s="61"/>
      <c r="PIT323" s="61"/>
      <c r="PIU323" s="61"/>
      <c r="PIV323" s="61"/>
      <c r="PIW323" s="61"/>
      <c r="PIX323" s="61"/>
      <c r="PIY323" s="61"/>
      <c r="PIZ323" s="61"/>
      <c r="PJA323" s="61"/>
      <c r="PJB323" s="61"/>
      <c r="PJC323" s="61"/>
      <c r="PJD323" s="61"/>
      <c r="PJE323" s="61"/>
      <c r="PJF323" s="61"/>
      <c r="PJG323" s="61"/>
      <c r="PJH323" s="61"/>
      <c r="PJI323" s="61"/>
      <c r="PJJ323" s="61"/>
      <c r="PJK323" s="61"/>
      <c r="PJL323" s="61"/>
      <c r="PJM323" s="61"/>
      <c r="PJN323" s="61"/>
      <c r="PJO323" s="61"/>
      <c r="PJP323" s="61"/>
      <c r="PJQ323" s="61"/>
      <c r="PJR323" s="61"/>
      <c r="PJS323" s="61"/>
      <c r="PJT323" s="61"/>
      <c r="PJU323" s="61"/>
      <c r="PJV323" s="61"/>
      <c r="PJW323" s="61"/>
      <c r="PJX323" s="61"/>
      <c r="PJY323" s="61"/>
      <c r="PJZ323" s="61"/>
      <c r="PKA323" s="61"/>
      <c r="PKB323" s="61"/>
      <c r="PKC323" s="61"/>
      <c r="PKD323" s="61"/>
      <c r="PKE323" s="61"/>
      <c r="PKF323" s="61"/>
      <c r="PKG323" s="61"/>
      <c r="PKH323" s="61"/>
      <c r="PKI323" s="61"/>
      <c r="PKJ323" s="61"/>
      <c r="PKK323" s="61"/>
      <c r="PKL323" s="61"/>
      <c r="PKM323" s="61"/>
      <c r="PKN323" s="61"/>
      <c r="PKO323" s="61"/>
      <c r="PKP323" s="61"/>
      <c r="PKQ323" s="61"/>
      <c r="PKR323" s="61"/>
      <c r="PKS323" s="61"/>
      <c r="PKT323" s="61"/>
      <c r="PKU323" s="61"/>
      <c r="PKV323" s="61"/>
      <c r="PKW323" s="61"/>
      <c r="PKX323" s="61"/>
      <c r="PKY323" s="61"/>
      <c r="PKZ323" s="61"/>
      <c r="PLA323" s="61"/>
      <c r="PLB323" s="61"/>
      <c r="PLC323" s="61"/>
      <c r="PLD323" s="61"/>
      <c r="PLE323" s="61"/>
      <c r="PLF323" s="61"/>
      <c r="PLG323" s="61"/>
      <c r="PLH323" s="61"/>
      <c r="PLI323" s="61"/>
      <c r="PLJ323" s="61"/>
      <c r="PLK323" s="61"/>
      <c r="PLL323" s="61"/>
      <c r="PLM323" s="61"/>
      <c r="PLN323" s="61"/>
      <c r="PLO323" s="61"/>
      <c r="PLP323" s="61"/>
      <c r="PLQ323" s="61"/>
      <c r="PLR323" s="61"/>
      <c r="PLS323" s="61"/>
      <c r="PLT323" s="61"/>
      <c r="PLU323" s="61"/>
      <c r="PLV323" s="61"/>
      <c r="PLW323" s="61"/>
      <c r="PLX323" s="61"/>
      <c r="PLY323" s="61"/>
      <c r="PLZ323" s="61"/>
      <c r="PMA323" s="61"/>
      <c r="PMB323" s="61"/>
      <c r="PMC323" s="61"/>
      <c r="PMD323" s="61"/>
      <c r="PME323" s="61"/>
      <c r="PMF323" s="61"/>
      <c r="PMG323" s="61"/>
      <c r="PMH323" s="61"/>
      <c r="PMI323" s="61"/>
      <c r="PMJ323" s="61"/>
      <c r="PMK323" s="61"/>
      <c r="PML323" s="61"/>
      <c r="PMM323" s="61"/>
      <c r="PMN323" s="61"/>
      <c r="PMO323" s="61"/>
      <c r="PMP323" s="61"/>
      <c r="PMQ323" s="61"/>
      <c r="PMR323" s="61"/>
      <c r="PMS323" s="61"/>
      <c r="PMT323" s="61"/>
      <c r="PMU323" s="61"/>
      <c r="PMV323" s="61"/>
      <c r="PMW323" s="61"/>
      <c r="PMX323" s="61"/>
      <c r="PMY323" s="61"/>
      <c r="PMZ323" s="61"/>
      <c r="PNA323" s="61"/>
      <c r="PNB323" s="61"/>
      <c r="PNC323" s="61"/>
      <c r="PND323" s="61"/>
      <c r="PNE323" s="61"/>
      <c r="PNF323" s="61"/>
      <c r="PNG323" s="61"/>
      <c r="PNH323" s="61"/>
      <c r="PNI323" s="61"/>
      <c r="PNJ323" s="61"/>
      <c r="PNK323" s="61"/>
      <c r="PNL323" s="61"/>
      <c r="PNM323" s="61"/>
      <c r="PNN323" s="61"/>
      <c r="PNO323" s="61"/>
      <c r="PNP323" s="61"/>
      <c r="PNQ323" s="61"/>
      <c r="PNR323" s="61"/>
      <c r="PNS323" s="61"/>
      <c r="PNT323" s="61"/>
      <c r="PNU323" s="61"/>
      <c r="PNV323" s="61"/>
      <c r="PNW323" s="61"/>
      <c r="PNX323" s="61"/>
      <c r="PNY323" s="61"/>
      <c r="PNZ323" s="61"/>
      <c r="POA323" s="61"/>
      <c r="POB323" s="61"/>
      <c r="POC323" s="61"/>
      <c r="POD323" s="61"/>
      <c r="POE323" s="61"/>
      <c r="POF323" s="61"/>
      <c r="POG323" s="61"/>
      <c r="POH323" s="61"/>
      <c r="POI323" s="61"/>
      <c r="POJ323" s="61"/>
      <c r="POK323" s="61"/>
      <c r="POL323" s="61"/>
      <c r="POM323" s="61"/>
      <c r="PON323" s="61"/>
      <c r="POO323" s="61"/>
      <c r="POP323" s="61"/>
      <c r="POQ323" s="61"/>
      <c r="POR323" s="61"/>
      <c r="POS323" s="61"/>
      <c r="POT323" s="61"/>
      <c r="POU323" s="61"/>
      <c r="POV323" s="61"/>
      <c r="POW323" s="61"/>
      <c r="POX323" s="61"/>
      <c r="POY323" s="61"/>
      <c r="POZ323" s="61"/>
      <c r="PPA323" s="61"/>
      <c r="PPB323" s="61"/>
      <c r="PPC323" s="61"/>
      <c r="PPD323" s="61"/>
      <c r="PPE323" s="61"/>
      <c r="PPF323" s="61"/>
      <c r="PPG323" s="61"/>
      <c r="PPH323" s="61"/>
      <c r="PPI323" s="61"/>
      <c r="PPJ323" s="61"/>
      <c r="PPK323" s="61"/>
      <c r="PPL323" s="61"/>
      <c r="PPM323" s="61"/>
      <c r="PPN323" s="61"/>
      <c r="PPO323" s="61"/>
      <c r="PPP323" s="61"/>
      <c r="PPQ323" s="61"/>
      <c r="PPR323" s="61"/>
      <c r="PPS323" s="61"/>
      <c r="PPT323" s="61"/>
      <c r="PPU323" s="61"/>
      <c r="PPV323" s="61"/>
      <c r="PPW323" s="61"/>
      <c r="PPX323" s="61"/>
      <c r="PPY323" s="61"/>
      <c r="PPZ323" s="61"/>
      <c r="PQA323" s="61"/>
      <c r="PQB323" s="61"/>
      <c r="PQC323" s="61"/>
      <c r="PQD323" s="61"/>
      <c r="PQE323" s="61"/>
      <c r="PQF323" s="61"/>
      <c r="PQG323" s="61"/>
      <c r="PQH323" s="61"/>
      <c r="PQI323" s="61"/>
      <c r="PQJ323" s="61"/>
      <c r="PQK323" s="61"/>
      <c r="PQL323" s="61"/>
      <c r="PQM323" s="61"/>
      <c r="PQN323" s="61"/>
      <c r="PQO323" s="61"/>
      <c r="PQP323" s="61"/>
      <c r="PQQ323" s="61"/>
      <c r="PQR323" s="61"/>
      <c r="PQS323" s="61"/>
      <c r="PQT323" s="61"/>
      <c r="PQU323" s="61"/>
      <c r="PQV323" s="61"/>
      <c r="PQW323" s="61"/>
      <c r="PQX323" s="61"/>
      <c r="PQY323" s="61"/>
      <c r="PQZ323" s="61"/>
      <c r="PRA323" s="61"/>
      <c r="PRB323" s="61"/>
      <c r="PRC323" s="61"/>
      <c r="PRD323" s="61"/>
      <c r="PRE323" s="61"/>
      <c r="PRF323" s="61"/>
      <c r="PRG323" s="61"/>
      <c r="PRH323" s="61"/>
      <c r="PRI323" s="61"/>
      <c r="PRJ323" s="61"/>
      <c r="PRK323" s="61"/>
      <c r="PRL323" s="61"/>
      <c r="PRM323" s="61"/>
      <c r="PRN323" s="61"/>
      <c r="PRO323" s="61"/>
      <c r="PRP323" s="61"/>
      <c r="PRQ323" s="61"/>
      <c r="PRR323" s="61"/>
      <c r="PRS323" s="61"/>
      <c r="PRT323" s="61"/>
      <c r="PRU323" s="61"/>
      <c r="PRV323" s="61"/>
      <c r="PRW323" s="61"/>
      <c r="PRX323" s="61"/>
      <c r="PRY323" s="61"/>
      <c r="PRZ323" s="61"/>
      <c r="PSA323" s="61"/>
      <c r="PSB323" s="61"/>
      <c r="PSC323" s="61"/>
      <c r="PSD323" s="61"/>
      <c r="PSE323" s="61"/>
      <c r="PSF323" s="61"/>
      <c r="PSG323" s="61"/>
      <c r="PSH323" s="61"/>
      <c r="PSI323" s="61"/>
      <c r="PSJ323" s="61"/>
      <c r="PSK323" s="61"/>
      <c r="PSL323" s="61"/>
      <c r="PSM323" s="61"/>
      <c r="PSN323" s="61"/>
      <c r="PSO323" s="61"/>
      <c r="PSP323" s="61"/>
      <c r="PSQ323" s="61"/>
      <c r="PSR323" s="61"/>
      <c r="PSS323" s="61"/>
      <c r="PST323" s="61"/>
      <c r="PSU323" s="61"/>
      <c r="PSV323" s="61"/>
      <c r="PSW323" s="61"/>
      <c r="PSX323" s="61"/>
      <c r="PSY323" s="61"/>
      <c r="PSZ323" s="61"/>
      <c r="PTA323" s="61"/>
      <c r="PTB323" s="61"/>
      <c r="PTC323" s="61"/>
      <c r="PTD323" s="61"/>
      <c r="PTE323" s="61"/>
      <c r="PTF323" s="61"/>
      <c r="PTG323" s="61"/>
      <c r="PTH323" s="61"/>
      <c r="PTI323" s="61"/>
      <c r="PTJ323" s="61"/>
      <c r="PTK323" s="61"/>
      <c r="PTL323" s="61"/>
      <c r="PTM323" s="61"/>
      <c r="PTN323" s="61"/>
      <c r="PTO323" s="61"/>
      <c r="PTP323" s="61"/>
      <c r="PTQ323" s="61"/>
      <c r="PTR323" s="61"/>
      <c r="PTS323" s="61"/>
      <c r="PTT323" s="61"/>
      <c r="PTU323" s="61"/>
      <c r="PTV323" s="61"/>
      <c r="PTW323" s="61"/>
      <c r="PTX323" s="61"/>
      <c r="PTY323" s="61"/>
      <c r="PTZ323" s="61"/>
      <c r="PUA323" s="61"/>
      <c r="PUB323" s="61"/>
      <c r="PUC323" s="61"/>
      <c r="PUD323" s="61"/>
      <c r="PUE323" s="61"/>
      <c r="PUF323" s="61"/>
      <c r="PUG323" s="61"/>
      <c r="PUH323" s="61"/>
      <c r="PUI323" s="61"/>
      <c r="PUJ323" s="61"/>
      <c r="PUK323" s="61"/>
      <c r="PUL323" s="61"/>
      <c r="PUM323" s="61"/>
      <c r="PUN323" s="61"/>
      <c r="PUO323" s="61"/>
      <c r="PUP323" s="61"/>
      <c r="PUQ323" s="61"/>
      <c r="PUR323" s="61"/>
      <c r="PUS323" s="61"/>
      <c r="PUT323" s="61"/>
      <c r="PUU323" s="61"/>
      <c r="PUV323" s="61"/>
      <c r="PUW323" s="61"/>
      <c r="PUX323" s="61"/>
      <c r="PUY323" s="61"/>
      <c r="PUZ323" s="61"/>
      <c r="PVA323" s="61"/>
      <c r="PVB323" s="61"/>
      <c r="PVC323" s="61"/>
      <c r="PVD323" s="61"/>
      <c r="PVE323" s="61"/>
      <c r="PVF323" s="61"/>
      <c r="PVG323" s="61"/>
      <c r="PVH323" s="61"/>
      <c r="PVI323" s="61"/>
      <c r="PVJ323" s="61"/>
      <c r="PVK323" s="61"/>
      <c r="PVL323" s="61"/>
      <c r="PVM323" s="61"/>
      <c r="PVN323" s="61"/>
      <c r="PVO323" s="61"/>
      <c r="PVP323" s="61"/>
      <c r="PVQ323" s="61"/>
      <c r="PVR323" s="61"/>
      <c r="PVS323" s="61"/>
      <c r="PVT323" s="61"/>
      <c r="PVU323" s="61"/>
      <c r="PVV323" s="61"/>
      <c r="PVW323" s="61"/>
      <c r="PVX323" s="61"/>
      <c r="PVY323" s="61"/>
      <c r="PVZ323" s="61"/>
      <c r="PWA323" s="61"/>
      <c r="PWB323" s="61"/>
      <c r="PWC323" s="61"/>
      <c r="PWD323" s="61"/>
      <c r="PWE323" s="61"/>
      <c r="PWF323" s="61"/>
      <c r="PWG323" s="61"/>
      <c r="PWH323" s="61"/>
      <c r="PWI323" s="61"/>
      <c r="PWJ323" s="61"/>
      <c r="PWK323" s="61"/>
      <c r="PWL323" s="61"/>
      <c r="PWM323" s="61"/>
      <c r="PWN323" s="61"/>
      <c r="PWO323" s="61"/>
      <c r="PWP323" s="61"/>
      <c r="PWQ323" s="61"/>
      <c r="PWR323" s="61"/>
      <c r="PWS323" s="61"/>
      <c r="PWT323" s="61"/>
      <c r="PWU323" s="61"/>
      <c r="PWV323" s="61"/>
      <c r="PWW323" s="61"/>
      <c r="PWX323" s="61"/>
      <c r="PWY323" s="61"/>
      <c r="PWZ323" s="61"/>
      <c r="PXA323" s="61"/>
      <c r="PXB323" s="61"/>
      <c r="PXC323" s="61"/>
      <c r="PXD323" s="61"/>
      <c r="PXE323" s="61"/>
      <c r="PXF323" s="61"/>
      <c r="PXG323" s="61"/>
      <c r="PXH323" s="61"/>
      <c r="PXI323" s="61"/>
      <c r="PXJ323" s="61"/>
      <c r="PXK323" s="61"/>
      <c r="PXL323" s="61"/>
      <c r="PXM323" s="61"/>
      <c r="PXN323" s="61"/>
      <c r="PXO323" s="61"/>
      <c r="PXP323" s="61"/>
      <c r="PXQ323" s="61"/>
      <c r="PXR323" s="61"/>
      <c r="PXS323" s="61"/>
      <c r="PXT323" s="61"/>
      <c r="PXU323" s="61"/>
      <c r="PXV323" s="61"/>
      <c r="PXW323" s="61"/>
      <c r="PXX323" s="61"/>
      <c r="PXY323" s="61"/>
      <c r="PXZ323" s="61"/>
      <c r="PYA323" s="61"/>
      <c r="PYB323" s="61"/>
      <c r="PYC323" s="61"/>
      <c r="PYD323" s="61"/>
      <c r="PYE323" s="61"/>
      <c r="PYF323" s="61"/>
      <c r="PYG323" s="61"/>
      <c r="PYH323" s="61"/>
      <c r="PYI323" s="61"/>
      <c r="PYJ323" s="61"/>
      <c r="PYK323" s="61"/>
      <c r="PYL323" s="61"/>
      <c r="PYM323" s="61"/>
      <c r="PYN323" s="61"/>
      <c r="PYO323" s="61"/>
      <c r="PYP323" s="61"/>
      <c r="PYQ323" s="61"/>
      <c r="PYR323" s="61"/>
      <c r="PYS323" s="61"/>
      <c r="PYT323" s="61"/>
      <c r="PYU323" s="61"/>
      <c r="PYV323" s="61"/>
      <c r="PYW323" s="61"/>
      <c r="PYX323" s="61"/>
      <c r="PYY323" s="61"/>
      <c r="PYZ323" s="61"/>
      <c r="PZA323" s="61"/>
      <c r="PZB323" s="61"/>
      <c r="PZC323" s="61"/>
      <c r="PZD323" s="61"/>
      <c r="PZE323" s="61"/>
      <c r="PZF323" s="61"/>
      <c r="PZG323" s="61"/>
      <c r="PZH323" s="61"/>
      <c r="PZI323" s="61"/>
      <c r="PZJ323" s="61"/>
      <c r="PZK323" s="61"/>
      <c r="PZL323" s="61"/>
      <c r="PZM323" s="61"/>
      <c r="PZN323" s="61"/>
      <c r="PZO323" s="61"/>
      <c r="PZP323" s="61"/>
      <c r="PZQ323" s="61"/>
      <c r="PZR323" s="61"/>
      <c r="PZS323" s="61"/>
      <c r="PZT323" s="61"/>
      <c r="PZU323" s="61"/>
      <c r="PZV323" s="61"/>
      <c r="PZW323" s="61"/>
      <c r="PZX323" s="61"/>
      <c r="PZY323" s="61"/>
      <c r="PZZ323" s="61"/>
      <c r="QAA323" s="61"/>
      <c r="QAB323" s="61"/>
      <c r="QAC323" s="61"/>
      <c r="QAD323" s="61"/>
      <c r="QAE323" s="61"/>
      <c r="QAF323" s="61"/>
      <c r="QAG323" s="61"/>
      <c r="QAH323" s="61"/>
      <c r="QAI323" s="61"/>
      <c r="QAJ323" s="61"/>
      <c r="QAK323" s="61"/>
      <c r="QAL323" s="61"/>
      <c r="QAM323" s="61"/>
      <c r="QAN323" s="61"/>
      <c r="QAO323" s="61"/>
      <c r="QAP323" s="61"/>
      <c r="QAQ323" s="61"/>
      <c r="QAR323" s="61"/>
      <c r="QAS323" s="61"/>
      <c r="QAT323" s="61"/>
      <c r="QAU323" s="61"/>
      <c r="QAV323" s="61"/>
      <c r="QAW323" s="61"/>
      <c r="QAX323" s="61"/>
      <c r="QAY323" s="61"/>
      <c r="QAZ323" s="61"/>
      <c r="QBA323" s="61"/>
      <c r="QBB323" s="61"/>
      <c r="QBC323" s="61"/>
      <c r="QBD323" s="61"/>
      <c r="QBE323" s="61"/>
      <c r="QBF323" s="61"/>
      <c r="QBG323" s="61"/>
      <c r="QBH323" s="61"/>
      <c r="QBI323" s="61"/>
      <c r="QBJ323" s="61"/>
      <c r="QBK323" s="61"/>
      <c r="QBL323" s="61"/>
      <c r="QBM323" s="61"/>
      <c r="QBN323" s="61"/>
      <c r="QBO323" s="61"/>
      <c r="QBP323" s="61"/>
      <c r="QBQ323" s="61"/>
      <c r="QBR323" s="61"/>
      <c r="QBS323" s="61"/>
      <c r="QBT323" s="61"/>
      <c r="QBU323" s="61"/>
      <c r="QBV323" s="61"/>
      <c r="QBW323" s="61"/>
      <c r="QBX323" s="61"/>
      <c r="QBY323" s="61"/>
      <c r="QBZ323" s="61"/>
      <c r="QCA323" s="61"/>
      <c r="QCB323" s="61"/>
      <c r="QCC323" s="61"/>
      <c r="QCD323" s="61"/>
      <c r="QCE323" s="61"/>
      <c r="QCF323" s="61"/>
      <c r="QCG323" s="61"/>
      <c r="QCH323" s="61"/>
      <c r="QCI323" s="61"/>
      <c r="QCJ323" s="61"/>
      <c r="QCK323" s="61"/>
      <c r="QCL323" s="61"/>
      <c r="QCM323" s="61"/>
      <c r="QCN323" s="61"/>
      <c r="QCO323" s="61"/>
      <c r="QCP323" s="61"/>
      <c r="QCQ323" s="61"/>
      <c r="QCR323" s="61"/>
      <c r="QCS323" s="61"/>
      <c r="QCT323" s="61"/>
      <c r="QCU323" s="61"/>
      <c r="QCV323" s="61"/>
      <c r="QCW323" s="61"/>
      <c r="QCX323" s="61"/>
      <c r="QCY323" s="61"/>
      <c r="QCZ323" s="61"/>
      <c r="QDA323" s="61"/>
      <c r="QDB323" s="61"/>
      <c r="QDC323" s="61"/>
      <c r="QDD323" s="61"/>
      <c r="QDE323" s="61"/>
      <c r="QDF323" s="61"/>
      <c r="QDG323" s="61"/>
      <c r="QDH323" s="61"/>
      <c r="QDI323" s="61"/>
      <c r="QDJ323" s="61"/>
      <c r="QDK323" s="61"/>
      <c r="QDL323" s="61"/>
      <c r="QDM323" s="61"/>
      <c r="QDN323" s="61"/>
      <c r="QDO323" s="61"/>
      <c r="QDP323" s="61"/>
      <c r="QDQ323" s="61"/>
      <c r="QDR323" s="61"/>
      <c r="QDS323" s="61"/>
      <c r="QDT323" s="61"/>
      <c r="QDU323" s="61"/>
      <c r="QDV323" s="61"/>
      <c r="QDW323" s="61"/>
      <c r="QDX323" s="61"/>
      <c r="QDY323" s="61"/>
      <c r="QDZ323" s="61"/>
      <c r="QEA323" s="61"/>
      <c r="QEB323" s="61"/>
      <c r="QEC323" s="61"/>
      <c r="QED323" s="61"/>
      <c r="QEE323" s="61"/>
      <c r="QEF323" s="61"/>
      <c r="QEG323" s="61"/>
      <c r="QEH323" s="61"/>
      <c r="QEI323" s="61"/>
      <c r="QEJ323" s="61"/>
      <c r="QEK323" s="61"/>
      <c r="QEL323" s="61"/>
      <c r="QEM323" s="61"/>
      <c r="QEN323" s="61"/>
      <c r="QEO323" s="61"/>
      <c r="QEP323" s="61"/>
      <c r="QEQ323" s="61"/>
      <c r="QER323" s="61"/>
      <c r="QES323" s="61"/>
      <c r="QET323" s="61"/>
      <c r="QEU323" s="61"/>
      <c r="QEV323" s="61"/>
      <c r="QEW323" s="61"/>
      <c r="QEX323" s="61"/>
      <c r="QEY323" s="61"/>
      <c r="QEZ323" s="61"/>
      <c r="QFA323" s="61"/>
      <c r="QFB323" s="61"/>
      <c r="QFC323" s="61"/>
      <c r="QFD323" s="61"/>
      <c r="QFE323" s="61"/>
      <c r="QFF323" s="61"/>
      <c r="QFG323" s="61"/>
      <c r="QFH323" s="61"/>
      <c r="QFI323" s="61"/>
      <c r="QFJ323" s="61"/>
      <c r="QFK323" s="61"/>
      <c r="QFL323" s="61"/>
      <c r="QFM323" s="61"/>
      <c r="QFN323" s="61"/>
      <c r="QFO323" s="61"/>
      <c r="QFP323" s="61"/>
      <c r="QFQ323" s="61"/>
      <c r="QFR323" s="61"/>
      <c r="QFS323" s="61"/>
      <c r="QFT323" s="61"/>
      <c r="QFU323" s="61"/>
      <c r="QFV323" s="61"/>
      <c r="QFW323" s="61"/>
      <c r="QFX323" s="61"/>
      <c r="QFY323" s="61"/>
      <c r="QFZ323" s="61"/>
      <c r="QGA323" s="61"/>
      <c r="QGB323" s="61"/>
      <c r="QGC323" s="61"/>
      <c r="QGD323" s="61"/>
      <c r="QGE323" s="61"/>
      <c r="QGF323" s="61"/>
      <c r="QGG323" s="61"/>
      <c r="QGH323" s="61"/>
      <c r="QGI323" s="61"/>
      <c r="QGJ323" s="61"/>
      <c r="QGK323" s="61"/>
      <c r="QGL323" s="61"/>
      <c r="QGM323" s="61"/>
      <c r="QGN323" s="61"/>
      <c r="QGO323" s="61"/>
      <c r="QGP323" s="61"/>
      <c r="QGQ323" s="61"/>
      <c r="QGR323" s="61"/>
      <c r="QGS323" s="61"/>
      <c r="QGT323" s="61"/>
      <c r="QGU323" s="61"/>
      <c r="QGV323" s="61"/>
      <c r="QGW323" s="61"/>
      <c r="QGX323" s="61"/>
      <c r="QGY323" s="61"/>
      <c r="QGZ323" s="61"/>
      <c r="QHA323" s="61"/>
      <c r="QHB323" s="61"/>
      <c r="QHC323" s="61"/>
      <c r="QHD323" s="61"/>
      <c r="QHE323" s="61"/>
      <c r="QHF323" s="61"/>
      <c r="QHG323" s="61"/>
      <c r="QHH323" s="61"/>
      <c r="QHI323" s="61"/>
      <c r="QHJ323" s="61"/>
      <c r="QHK323" s="61"/>
      <c r="QHL323" s="61"/>
      <c r="QHM323" s="61"/>
      <c r="QHN323" s="61"/>
      <c r="QHO323" s="61"/>
      <c r="QHP323" s="61"/>
      <c r="QHQ323" s="61"/>
      <c r="QHR323" s="61"/>
      <c r="QHS323" s="61"/>
      <c r="QHT323" s="61"/>
      <c r="QHU323" s="61"/>
      <c r="QHV323" s="61"/>
      <c r="QHW323" s="61"/>
      <c r="QHX323" s="61"/>
      <c r="QHY323" s="61"/>
      <c r="QHZ323" s="61"/>
      <c r="QIA323" s="61"/>
      <c r="QIB323" s="61"/>
      <c r="QIC323" s="61"/>
      <c r="QID323" s="61"/>
      <c r="QIE323" s="61"/>
      <c r="QIF323" s="61"/>
      <c r="QIG323" s="61"/>
      <c r="QIH323" s="61"/>
      <c r="QII323" s="61"/>
      <c r="QIJ323" s="61"/>
      <c r="QIK323" s="61"/>
      <c r="QIL323" s="61"/>
      <c r="QIM323" s="61"/>
      <c r="QIN323" s="61"/>
      <c r="QIO323" s="61"/>
      <c r="QIP323" s="61"/>
      <c r="QIQ323" s="61"/>
      <c r="QIR323" s="61"/>
      <c r="QIS323" s="61"/>
      <c r="QIT323" s="61"/>
      <c r="QIU323" s="61"/>
      <c r="QIV323" s="61"/>
      <c r="QIW323" s="61"/>
      <c r="QIX323" s="61"/>
      <c r="QIY323" s="61"/>
      <c r="QIZ323" s="61"/>
      <c r="QJA323" s="61"/>
      <c r="QJB323" s="61"/>
      <c r="QJC323" s="61"/>
      <c r="QJD323" s="61"/>
      <c r="QJE323" s="61"/>
      <c r="QJF323" s="61"/>
      <c r="QJG323" s="61"/>
      <c r="QJH323" s="61"/>
      <c r="QJI323" s="61"/>
      <c r="QJJ323" s="61"/>
      <c r="QJK323" s="61"/>
      <c r="QJL323" s="61"/>
      <c r="QJM323" s="61"/>
      <c r="QJN323" s="61"/>
      <c r="QJO323" s="61"/>
      <c r="QJP323" s="61"/>
      <c r="QJQ323" s="61"/>
      <c r="QJR323" s="61"/>
      <c r="QJS323" s="61"/>
      <c r="QJT323" s="61"/>
      <c r="QJU323" s="61"/>
      <c r="QJV323" s="61"/>
      <c r="QJW323" s="61"/>
      <c r="QJX323" s="61"/>
      <c r="QJY323" s="61"/>
      <c r="QJZ323" s="61"/>
      <c r="QKA323" s="61"/>
      <c r="QKB323" s="61"/>
      <c r="QKC323" s="61"/>
      <c r="QKD323" s="61"/>
      <c r="QKE323" s="61"/>
      <c r="QKF323" s="61"/>
      <c r="QKG323" s="61"/>
      <c r="QKH323" s="61"/>
      <c r="QKI323" s="61"/>
      <c r="QKJ323" s="61"/>
      <c r="QKK323" s="61"/>
      <c r="QKL323" s="61"/>
      <c r="QKM323" s="61"/>
      <c r="QKN323" s="61"/>
      <c r="QKO323" s="61"/>
      <c r="QKP323" s="61"/>
      <c r="QKQ323" s="61"/>
      <c r="QKR323" s="61"/>
      <c r="QKS323" s="61"/>
      <c r="QKT323" s="61"/>
      <c r="QKU323" s="61"/>
      <c r="QKV323" s="61"/>
      <c r="QKW323" s="61"/>
      <c r="QKX323" s="61"/>
      <c r="QKY323" s="61"/>
      <c r="QKZ323" s="61"/>
      <c r="QLA323" s="61"/>
      <c r="QLB323" s="61"/>
      <c r="QLC323" s="61"/>
      <c r="QLD323" s="61"/>
      <c r="QLE323" s="61"/>
      <c r="QLF323" s="61"/>
      <c r="QLG323" s="61"/>
      <c r="QLH323" s="61"/>
      <c r="QLI323" s="61"/>
      <c r="QLJ323" s="61"/>
      <c r="QLK323" s="61"/>
      <c r="QLL323" s="61"/>
      <c r="QLM323" s="61"/>
      <c r="QLN323" s="61"/>
      <c r="QLO323" s="61"/>
      <c r="QLP323" s="61"/>
      <c r="QLQ323" s="61"/>
      <c r="QLR323" s="61"/>
      <c r="QLS323" s="61"/>
      <c r="QLT323" s="61"/>
      <c r="QLU323" s="61"/>
      <c r="QLV323" s="61"/>
      <c r="QLW323" s="61"/>
      <c r="QLX323" s="61"/>
      <c r="QLY323" s="61"/>
      <c r="QLZ323" s="61"/>
      <c r="QMA323" s="61"/>
      <c r="QMB323" s="61"/>
      <c r="QMC323" s="61"/>
      <c r="QMD323" s="61"/>
      <c r="QME323" s="61"/>
      <c r="QMF323" s="61"/>
      <c r="QMG323" s="61"/>
      <c r="QMH323" s="61"/>
      <c r="QMI323" s="61"/>
      <c r="QMJ323" s="61"/>
      <c r="QMK323" s="61"/>
      <c r="QML323" s="61"/>
      <c r="QMM323" s="61"/>
      <c r="QMN323" s="61"/>
      <c r="QMO323" s="61"/>
      <c r="QMP323" s="61"/>
      <c r="QMQ323" s="61"/>
      <c r="QMR323" s="61"/>
      <c r="QMS323" s="61"/>
      <c r="QMT323" s="61"/>
      <c r="QMU323" s="61"/>
      <c r="QMV323" s="61"/>
      <c r="QMW323" s="61"/>
      <c r="QMX323" s="61"/>
      <c r="QMY323" s="61"/>
      <c r="QMZ323" s="61"/>
      <c r="QNA323" s="61"/>
      <c r="QNB323" s="61"/>
      <c r="QNC323" s="61"/>
      <c r="QND323" s="61"/>
      <c r="QNE323" s="61"/>
      <c r="QNF323" s="61"/>
      <c r="QNG323" s="61"/>
      <c r="QNH323" s="61"/>
      <c r="QNI323" s="61"/>
      <c r="QNJ323" s="61"/>
      <c r="QNK323" s="61"/>
      <c r="QNL323" s="61"/>
      <c r="QNM323" s="61"/>
      <c r="QNN323" s="61"/>
      <c r="QNO323" s="61"/>
      <c r="QNP323" s="61"/>
      <c r="QNQ323" s="61"/>
      <c r="QNR323" s="61"/>
      <c r="QNS323" s="61"/>
      <c r="QNT323" s="61"/>
      <c r="QNU323" s="61"/>
      <c r="QNV323" s="61"/>
      <c r="QNW323" s="61"/>
      <c r="QNX323" s="61"/>
      <c r="QNY323" s="61"/>
      <c r="QNZ323" s="61"/>
      <c r="QOA323" s="61"/>
      <c r="QOB323" s="61"/>
      <c r="QOC323" s="61"/>
      <c r="QOD323" s="61"/>
      <c r="QOE323" s="61"/>
      <c r="QOF323" s="61"/>
      <c r="QOG323" s="61"/>
      <c r="QOH323" s="61"/>
      <c r="QOI323" s="61"/>
      <c r="QOJ323" s="61"/>
      <c r="QOK323" s="61"/>
      <c r="QOL323" s="61"/>
      <c r="QOM323" s="61"/>
      <c r="QON323" s="61"/>
      <c r="QOO323" s="61"/>
      <c r="QOP323" s="61"/>
      <c r="QOQ323" s="61"/>
      <c r="QOR323" s="61"/>
      <c r="QOS323" s="61"/>
      <c r="QOT323" s="61"/>
      <c r="QOU323" s="61"/>
      <c r="QOV323" s="61"/>
      <c r="QOW323" s="61"/>
      <c r="QOX323" s="61"/>
      <c r="QOY323" s="61"/>
      <c r="QOZ323" s="61"/>
      <c r="QPA323" s="61"/>
      <c r="QPB323" s="61"/>
      <c r="QPC323" s="61"/>
      <c r="QPD323" s="61"/>
      <c r="QPE323" s="61"/>
      <c r="QPF323" s="61"/>
      <c r="QPG323" s="61"/>
      <c r="QPH323" s="61"/>
      <c r="QPI323" s="61"/>
      <c r="QPJ323" s="61"/>
      <c r="QPK323" s="61"/>
      <c r="QPL323" s="61"/>
      <c r="QPM323" s="61"/>
      <c r="QPN323" s="61"/>
      <c r="QPO323" s="61"/>
      <c r="QPP323" s="61"/>
      <c r="QPQ323" s="61"/>
      <c r="QPR323" s="61"/>
      <c r="QPS323" s="61"/>
      <c r="QPT323" s="61"/>
      <c r="QPU323" s="61"/>
      <c r="QPV323" s="61"/>
      <c r="QPW323" s="61"/>
      <c r="QPX323" s="61"/>
      <c r="QPY323" s="61"/>
      <c r="QPZ323" s="61"/>
      <c r="QQA323" s="61"/>
      <c r="QQB323" s="61"/>
      <c r="QQC323" s="61"/>
      <c r="QQD323" s="61"/>
      <c r="QQE323" s="61"/>
      <c r="QQF323" s="61"/>
      <c r="QQG323" s="61"/>
      <c r="QQH323" s="61"/>
      <c r="QQI323" s="61"/>
      <c r="QQJ323" s="61"/>
      <c r="QQK323" s="61"/>
      <c r="QQL323" s="61"/>
      <c r="QQM323" s="61"/>
      <c r="QQN323" s="61"/>
      <c r="QQO323" s="61"/>
      <c r="QQP323" s="61"/>
      <c r="QQQ323" s="61"/>
      <c r="QQR323" s="61"/>
      <c r="QQS323" s="61"/>
      <c r="QQT323" s="61"/>
      <c r="QQU323" s="61"/>
      <c r="QQV323" s="61"/>
      <c r="QQW323" s="61"/>
      <c r="QQX323" s="61"/>
      <c r="QQY323" s="61"/>
      <c r="QQZ323" s="61"/>
      <c r="QRA323" s="61"/>
      <c r="QRB323" s="61"/>
      <c r="QRC323" s="61"/>
      <c r="QRD323" s="61"/>
      <c r="QRE323" s="61"/>
      <c r="QRF323" s="61"/>
      <c r="QRG323" s="61"/>
      <c r="QRH323" s="61"/>
      <c r="QRI323" s="61"/>
      <c r="QRJ323" s="61"/>
      <c r="QRK323" s="61"/>
      <c r="QRL323" s="61"/>
      <c r="QRM323" s="61"/>
      <c r="QRN323" s="61"/>
      <c r="QRO323" s="61"/>
      <c r="QRP323" s="61"/>
      <c r="QRQ323" s="61"/>
      <c r="QRR323" s="61"/>
      <c r="QRS323" s="61"/>
      <c r="QRT323" s="61"/>
      <c r="QRU323" s="61"/>
      <c r="QRV323" s="61"/>
      <c r="QRW323" s="61"/>
      <c r="QRX323" s="61"/>
      <c r="QRY323" s="61"/>
      <c r="QRZ323" s="61"/>
      <c r="QSA323" s="61"/>
      <c r="QSB323" s="61"/>
      <c r="QSC323" s="61"/>
      <c r="QSD323" s="61"/>
      <c r="QSE323" s="61"/>
      <c r="QSF323" s="61"/>
      <c r="QSG323" s="61"/>
      <c r="QSH323" s="61"/>
      <c r="QSI323" s="61"/>
      <c r="QSJ323" s="61"/>
      <c r="QSK323" s="61"/>
      <c r="QSL323" s="61"/>
      <c r="QSM323" s="61"/>
      <c r="QSN323" s="61"/>
      <c r="QSO323" s="61"/>
      <c r="QSP323" s="61"/>
      <c r="QSQ323" s="61"/>
      <c r="QSR323" s="61"/>
      <c r="QSS323" s="61"/>
      <c r="QST323" s="61"/>
      <c r="QSU323" s="61"/>
      <c r="QSV323" s="61"/>
      <c r="QSW323" s="61"/>
      <c r="QSX323" s="61"/>
      <c r="QSY323" s="61"/>
      <c r="QSZ323" s="61"/>
      <c r="QTA323" s="61"/>
      <c r="QTB323" s="61"/>
      <c r="QTC323" s="61"/>
      <c r="QTD323" s="61"/>
      <c r="QTE323" s="61"/>
      <c r="QTF323" s="61"/>
      <c r="QTG323" s="61"/>
      <c r="QTH323" s="61"/>
      <c r="QTI323" s="61"/>
      <c r="QTJ323" s="61"/>
      <c r="QTK323" s="61"/>
      <c r="QTL323" s="61"/>
      <c r="QTM323" s="61"/>
      <c r="QTN323" s="61"/>
      <c r="QTO323" s="61"/>
      <c r="QTP323" s="61"/>
      <c r="QTQ323" s="61"/>
      <c r="QTR323" s="61"/>
      <c r="QTS323" s="61"/>
      <c r="QTT323" s="61"/>
      <c r="QTU323" s="61"/>
      <c r="QTV323" s="61"/>
      <c r="QTW323" s="61"/>
      <c r="QTX323" s="61"/>
      <c r="QTY323" s="61"/>
      <c r="QTZ323" s="61"/>
      <c r="QUA323" s="61"/>
      <c r="QUB323" s="61"/>
      <c r="QUC323" s="61"/>
      <c r="QUD323" s="61"/>
      <c r="QUE323" s="61"/>
      <c r="QUF323" s="61"/>
      <c r="QUG323" s="61"/>
      <c r="QUH323" s="61"/>
      <c r="QUI323" s="61"/>
      <c r="QUJ323" s="61"/>
      <c r="QUK323" s="61"/>
      <c r="QUL323" s="61"/>
      <c r="QUM323" s="61"/>
      <c r="QUN323" s="61"/>
      <c r="QUO323" s="61"/>
      <c r="QUP323" s="61"/>
      <c r="QUQ323" s="61"/>
      <c r="QUR323" s="61"/>
      <c r="QUS323" s="61"/>
      <c r="QUT323" s="61"/>
      <c r="QUU323" s="61"/>
      <c r="QUV323" s="61"/>
      <c r="QUW323" s="61"/>
      <c r="QUX323" s="61"/>
      <c r="QUY323" s="61"/>
      <c r="QUZ323" s="61"/>
      <c r="QVA323" s="61"/>
      <c r="QVB323" s="61"/>
      <c r="QVC323" s="61"/>
      <c r="QVD323" s="61"/>
      <c r="QVE323" s="61"/>
      <c r="QVF323" s="61"/>
      <c r="QVG323" s="61"/>
      <c r="QVH323" s="61"/>
      <c r="QVI323" s="61"/>
      <c r="QVJ323" s="61"/>
      <c r="QVK323" s="61"/>
      <c r="QVL323" s="61"/>
      <c r="QVM323" s="61"/>
      <c r="QVN323" s="61"/>
      <c r="QVO323" s="61"/>
      <c r="QVP323" s="61"/>
      <c r="QVQ323" s="61"/>
      <c r="QVR323" s="61"/>
      <c r="QVS323" s="61"/>
      <c r="QVT323" s="61"/>
      <c r="QVU323" s="61"/>
      <c r="QVV323" s="61"/>
      <c r="QVW323" s="61"/>
      <c r="QVX323" s="61"/>
      <c r="QVY323" s="61"/>
      <c r="QVZ323" s="61"/>
      <c r="QWA323" s="61"/>
      <c r="QWB323" s="61"/>
      <c r="QWC323" s="61"/>
      <c r="QWD323" s="61"/>
      <c r="QWE323" s="61"/>
      <c r="QWF323" s="61"/>
      <c r="QWG323" s="61"/>
      <c r="QWH323" s="61"/>
      <c r="QWI323" s="61"/>
      <c r="QWJ323" s="61"/>
      <c r="QWK323" s="61"/>
      <c r="QWL323" s="61"/>
      <c r="QWM323" s="61"/>
      <c r="QWN323" s="61"/>
      <c r="QWO323" s="61"/>
      <c r="QWP323" s="61"/>
      <c r="QWQ323" s="61"/>
      <c r="QWR323" s="61"/>
      <c r="QWS323" s="61"/>
      <c r="QWT323" s="61"/>
      <c r="QWU323" s="61"/>
      <c r="QWV323" s="61"/>
      <c r="QWW323" s="61"/>
      <c r="QWX323" s="61"/>
      <c r="QWY323" s="61"/>
      <c r="QWZ323" s="61"/>
      <c r="QXA323" s="61"/>
      <c r="QXB323" s="61"/>
      <c r="QXC323" s="61"/>
      <c r="QXD323" s="61"/>
      <c r="QXE323" s="61"/>
      <c r="QXF323" s="61"/>
      <c r="QXG323" s="61"/>
      <c r="QXH323" s="61"/>
      <c r="QXI323" s="61"/>
      <c r="QXJ323" s="61"/>
      <c r="QXK323" s="61"/>
      <c r="QXL323" s="61"/>
      <c r="QXM323" s="61"/>
      <c r="QXN323" s="61"/>
      <c r="QXO323" s="61"/>
      <c r="QXP323" s="61"/>
      <c r="QXQ323" s="61"/>
      <c r="QXR323" s="61"/>
      <c r="QXS323" s="61"/>
      <c r="QXT323" s="61"/>
      <c r="QXU323" s="61"/>
      <c r="QXV323" s="61"/>
      <c r="QXW323" s="61"/>
      <c r="QXX323" s="61"/>
      <c r="QXY323" s="61"/>
      <c r="QXZ323" s="61"/>
      <c r="QYA323" s="61"/>
      <c r="QYB323" s="61"/>
      <c r="QYC323" s="61"/>
      <c r="QYD323" s="61"/>
      <c r="QYE323" s="61"/>
      <c r="QYF323" s="61"/>
      <c r="QYG323" s="61"/>
      <c r="QYH323" s="61"/>
      <c r="QYI323" s="61"/>
      <c r="QYJ323" s="61"/>
      <c r="QYK323" s="61"/>
      <c r="QYL323" s="61"/>
      <c r="QYM323" s="61"/>
      <c r="QYN323" s="61"/>
      <c r="QYO323" s="61"/>
      <c r="QYP323" s="61"/>
      <c r="QYQ323" s="61"/>
      <c r="QYR323" s="61"/>
      <c r="QYS323" s="61"/>
      <c r="QYT323" s="61"/>
      <c r="QYU323" s="61"/>
      <c r="QYV323" s="61"/>
      <c r="QYW323" s="61"/>
      <c r="QYX323" s="61"/>
      <c r="QYY323" s="61"/>
      <c r="QYZ323" s="61"/>
      <c r="QZA323" s="61"/>
      <c r="QZB323" s="61"/>
      <c r="QZC323" s="61"/>
      <c r="QZD323" s="61"/>
      <c r="QZE323" s="61"/>
      <c r="QZF323" s="61"/>
      <c r="QZG323" s="61"/>
      <c r="QZH323" s="61"/>
      <c r="QZI323" s="61"/>
      <c r="QZJ323" s="61"/>
      <c r="QZK323" s="61"/>
      <c r="QZL323" s="61"/>
      <c r="QZM323" s="61"/>
      <c r="QZN323" s="61"/>
      <c r="QZO323" s="61"/>
      <c r="QZP323" s="61"/>
      <c r="QZQ323" s="61"/>
      <c r="QZR323" s="61"/>
      <c r="QZS323" s="61"/>
      <c r="QZT323" s="61"/>
      <c r="QZU323" s="61"/>
      <c r="QZV323" s="61"/>
      <c r="QZW323" s="61"/>
      <c r="QZX323" s="61"/>
      <c r="QZY323" s="61"/>
      <c r="QZZ323" s="61"/>
      <c r="RAA323" s="61"/>
      <c r="RAB323" s="61"/>
      <c r="RAC323" s="61"/>
      <c r="RAD323" s="61"/>
      <c r="RAE323" s="61"/>
      <c r="RAF323" s="61"/>
      <c r="RAG323" s="61"/>
      <c r="RAH323" s="61"/>
      <c r="RAI323" s="61"/>
      <c r="RAJ323" s="61"/>
      <c r="RAK323" s="61"/>
      <c r="RAL323" s="61"/>
      <c r="RAM323" s="61"/>
      <c r="RAN323" s="61"/>
      <c r="RAO323" s="61"/>
      <c r="RAP323" s="61"/>
      <c r="RAQ323" s="61"/>
      <c r="RAR323" s="61"/>
      <c r="RAS323" s="61"/>
      <c r="RAT323" s="61"/>
      <c r="RAU323" s="61"/>
      <c r="RAV323" s="61"/>
      <c r="RAW323" s="61"/>
      <c r="RAX323" s="61"/>
      <c r="RAY323" s="61"/>
      <c r="RAZ323" s="61"/>
      <c r="RBA323" s="61"/>
      <c r="RBB323" s="61"/>
      <c r="RBC323" s="61"/>
      <c r="RBD323" s="61"/>
      <c r="RBE323" s="61"/>
      <c r="RBF323" s="61"/>
      <c r="RBG323" s="61"/>
      <c r="RBH323" s="61"/>
      <c r="RBI323" s="61"/>
      <c r="RBJ323" s="61"/>
      <c r="RBK323" s="61"/>
      <c r="RBL323" s="61"/>
      <c r="RBM323" s="61"/>
      <c r="RBN323" s="61"/>
      <c r="RBO323" s="61"/>
      <c r="RBP323" s="61"/>
      <c r="RBQ323" s="61"/>
      <c r="RBR323" s="61"/>
      <c r="RBS323" s="61"/>
      <c r="RBT323" s="61"/>
      <c r="RBU323" s="61"/>
      <c r="RBV323" s="61"/>
      <c r="RBW323" s="61"/>
      <c r="RBX323" s="61"/>
      <c r="RBY323" s="61"/>
      <c r="RBZ323" s="61"/>
      <c r="RCA323" s="61"/>
      <c r="RCB323" s="61"/>
      <c r="RCC323" s="61"/>
      <c r="RCD323" s="61"/>
      <c r="RCE323" s="61"/>
      <c r="RCF323" s="61"/>
      <c r="RCG323" s="61"/>
      <c r="RCH323" s="61"/>
      <c r="RCI323" s="61"/>
      <c r="RCJ323" s="61"/>
      <c r="RCK323" s="61"/>
      <c r="RCL323" s="61"/>
      <c r="RCM323" s="61"/>
      <c r="RCN323" s="61"/>
      <c r="RCO323" s="61"/>
      <c r="RCP323" s="61"/>
      <c r="RCQ323" s="61"/>
      <c r="RCR323" s="61"/>
      <c r="RCS323" s="61"/>
      <c r="RCT323" s="61"/>
      <c r="RCU323" s="61"/>
      <c r="RCV323" s="61"/>
      <c r="RCW323" s="61"/>
      <c r="RCX323" s="61"/>
      <c r="RCY323" s="61"/>
      <c r="RCZ323" s="61"/>
      <c r="RDA323" s="61"/>
      <c r="RDB323" s="61"/>
      <c r="RDC323" s="61"/>
      <c r="RDD323" s="61"/>
      <c r="RDE323" s="61"/>
      <c r="RDF323" s="61"/>
      <c r="RDG323" s="61"/>
      <c r="RDH323" s="61"/>
      <c r="RDI323" s="61"/>
      <c r="RDJ323" s="61"/>
      <c r="RDK323" s="61"/>
      <c r="RDL323" s="61"/>
      <c r="RDM323" s="61"/>
      <c r="RDN323" s="61"/>
      <c r="RDO323" s="61"/>
      <c r="RDP323" s="61"/>
      <c r="RDQ323" s="61"/>
      <c r="RDR323" s="61"/>
      <c r="RDS323" s="61"/>
      <c r="RDT323" s="61"/>
      <c r="RDU323" s="61"/>
      <c r="RDV323" s="61"/>
      <c r="RDW323" s="61"/>
      <c r="RDX323" s="61"/>
      <c r="RDY323" s="61"/>
      <c r="RDZ323" s="61"/>
      <c r="REA323" s="61"/>
      <c r="REB323" s="61"/>
      <c r="REC323" s="61"/>
      <c r="RED323" s="61"/>
      <c r="REE323" s="61"/>
      <c r="REF323" s="61"/>
      <c r="REG323" s="61"/>
      <c r="REH323" s="61"/>
      <c r="REI323" s="61"/>
      <c r="REJ323" s="61"/>
      <c r="REK323" s="61"/>
      <c r="REL323" s="61"/>
      <c r="REM323" s="61"/>
      <c r="REN323" s="61"/>
      <c r="REO323" s="61"/>
      <c r="REP323" s="61"/>
      <c r="REQ323" s="61"/>
      <c r="RER323" s="61"/>
      <c r="RES323" s="61"/>
      <c r="RET323" s="61"/>
      <c r="REU323" s="61"/>
      <c r="REV323" s="61"/>
      <c r="REW323" s="61"/>
      <c r="REX323" s="61"/>
      <c r="REY323" s="61"/>
      <c r="REZ323" s="61"/>
      <c r="RFA323" s="61"/>
      <c r="RFB323" s="61"/>
      <c r="RFC323" s="61"/>
      <c r="RFD323" s="61"/>
      <c r="RFE323" s="61"/>
      <c r="RFF323" s="61"/>
      <c r="RFG323" s="61"/>
      <c r="RFH323" s="61"/>
      <c r="RFI323" s="61"/>
      <c r="RFJ323" s="61"/>
      <c r="RFK323" s="61"/>
      <c r="RFL323" s="61"/>
      <c r="RFM323" s="61"/>
      <c r="RFN323" s="61"/>
      <c r="RFO323" s="61"/>
      <c r="RFP323" s="61"/>
      <c r="RFQ323" s="61"/>
      <c r="RFR323" s="61"/>
      <c r="RFS323" s="61"/>
      <c r="RFT323" s="61"/>
      <c r="RFU323" s="61"/>
      <c r="RFV323" s="61"/>
      <c r="RFW323" s="61"/>
      <c r="RFX323" s="61"/>
      <c r="RFY323" s="61"/>
      <c r="RFZ323" s="61"/>
      <c r="RGA323" s="61"/>
      <c r="RGB323" s="61"/>
      <c r="RGC323" s="61"/>
      <c r="RGD323" s="61"/>
      <c r="RGE323" s="61"/>
      <c r="RGF323" s="61"/>
      <c r="RGG323" s="61"/>
      <c r="RGH323" s="61"/>
      <c r="RGI323" s="61"/>
      <c r="RGJ323" s="61"/>
      <c r="RGK323" s="61"/>
      <c r="RGL323" s="61"/>
      <c r="RGM323" s="61"/>
      <c r="RGN323" s="61"/>
      <c r="RGO323" s="61"/>
      <c r="RGP323" s="61"/>
      <c r="RGQ323" s="61"/>
      <c r="RGR323" s="61"/>
      <c r="RGS323" s="61"/>
      <c r="RGT323" s="61"/>
      <c r="RGU323" s="61"/>
      <c r="RGV323" s="61"/>
      <c r="RGW323" s="61"/>
      <c r="RGX323" s="61"/>
      <c r="RGY323" s="61"/>
      <c r="RGZ323" s="61"/>
      <c r="RHA323" s="61"/>
      <c r="RHB323" s="61"/>
      <c r="RHC323" s="61"/>
      <c r="RHD323" s="61"/>
      <c r="RHE323" s="61"/>
      <c r="RHF323" s="61"/>
      <c r="RHG323" s="61"/>
      <c r="RHH323" s="61"/>
      <c r="RHI323" s="61"/>
      <c r="RHJ323" s="61"/>
      <c r="RHK323" s="61"/>
      <c r="RHL323" s="61"/>
      <c r="RHM323" s="61"/>
      <c r="RHN323" s="61"/>
      <c r="RHO323" s="61"/>
      <c r="RHP323" s="61"/>
      <c r="RHQ323" s="61"/>
      <c r="RHR323" s="61"/>
      <c r="RHS323" s="61"/>
      <c r="RHT323" s="61"/>
      <c r="RHU323" s="61"/>
      <c r="RHV323" s="61"/>
      <c r="RHW323" s="61"/>
      <c r="RHX323" s="61"/>
      <c r="RHY323" s="61"/>
      <c r="RHZ323" s="61"/>
      <c r="RIA323" s="61"/>
      <c r="RIB323" s="61"/>
      <c r="RIC323" s="61"/>
      <c r="RID323" s="61"/>
      <c r="RIE323" s="61"/>
      <c r="RIF323" s="61"/>
      <c r="RIG323" s="61"/>
      <c r="RIH323" s="61"/>
      <c r="RII323" s="61"/>
      <c r="RIJ323" s="61"/>
      <c r="RIK323" s="61"/>
      <c r="RIL323" s="61"/>
      <c r="RIM323" s="61"/>
      <c r="RIN323" s="61"/>
      <c r="RIO323" s="61"/>
      <c r="RIP323" s="61"/>
      <c r="RIQ323" s="61"/>
      <c r="RIR323" s="61"/>
      <c r="RIS323" s="61"/>
      <c r="RIT323" s="61"/>
      <c r="RIU323" s="61"/>
      <c r="RIV323" s="61"/>
      <c r="RIW323" s="61"/>
      <c r="RIX323" s="61"/>
      <c r="RIY323" s="61"/>
      <c r="RIZ323" s="61"/>
      <c r="RJA323" s="61"/>
      <c r="RJB323" s="61"/>
      <c r="RJC323" s="61"/>
      <c r="RJD323" s="61"/>
      <c r="RJE323" s="61"/>
      <c r="RJF323" s="61"/>
      <c r="RJG323" s="61"/>
      <c r="RJH323" s="61"/>
      <c r="RJI323" s="61"/>
      <c r="RJJ323" s="61"/>
      <c r="RJK323" s="61"/>
      <c r="RJL323" s="61"/>
      <c r="RJM323" s="61"/>
      <c r="RJN323" s="61"/>
      <c r="RJO323" s="61"/>
      <c r="RJP323" s="61"/>
      <c r="RJQ323" s="61"/>
      <c r="RJR323" s="61"/>
      <c r="RJS323" s="61"/>
      <c r="RJT323" s="61"/>
      <c r="RJU323" s="61"/>
      <c r="RJV323" s="61"/>
      <c r="RJW323" s="61"/>
      <c r="RJX323" s="61"/>
      <c r="RJY323" s="61"/>
      <c r="RJZ323" s="61"/>
      <c r="RKA323" s="61"/>
      <c r="RKB323" s="61"/>
      <c r="RKC323" s="61"/>
      <c r="RKD323" s="61"/>
      <c r="RKE323" s="61"/>
      <c r="RKF323" s="61"/>
      <c r="RKG323" s="61"/>
      <c r="RKH323" s="61"/>
      <c r="RKI323" s="61"/>
      <c r="RKJ323" s="61"/>
      <c r="RKK323" s="61"/>
      <c r="RKL323" s="61"/>
      <c r="RKM323" s="61"/>
      <c r="RKN323" s="61"/>
      <c r="RKO323" s="61"/>
      <c r="RKP323" s="61"/>
      <c r="RKQ323" s="61"/>
      <c r="RKR323" s="61"/>
      <c r="RKS323" s="61"/>
      <c r="RKT323" s="61"/>
      <c r="RKU323" s="61"/>
      <c r="RKV323" s="61"/>
      <c r="RKW323" s="61"/>
      <c r="RKX323" s="61"/>
      <c r="RKY323" s="61"/>
      <c r="RKZ323" s="61"/>
      <c r="RLA323" s="61"/>
      <c r="RLB323" s="61"/>
      <c r="RLC323" s="61"/>
      <c r="RLD323" s="61"/>
      <c r="RLE323" s="61"/>
      <c r="RLF323" s="61"/>
      <c r="RLG323" s="61"/>
      <c r="RLH323" s="61"/>
      <c r="RLI323" s="61"/>
      <c r="RLJ323" s="61"/>
      <c r="RLK323" s="61"/>
      <c r="RLL323" s="61"/>
      <c r="RLM323" s="61"/>
      <c r="RLN323" s="61"/>
      <c r="RLO323" s="61"/>
      <c r="RLP323" s="61"/>
      <c r="RLQ323" s="61"/>
      <c r="RLR323" s="61"/>
      <c r="RLS323" s="61"/>
      <c r="RLT323" s="61"/>
      <c r="RLU323" s="61"/>
      <c r="RLV323" s="61"/>
      <c r="RLW323" s="61"/>
      <c r="RLX323" s="61"/>
      <c r="RLY323" s="61"/>
      <c r="RLZ323" s="61"/>
      <c r="RMA323" s="61"/>
      <c r="RMB323" s="61"/>
      <c r="RMC323" s="61"/>
      <c r="RMD323" s="61"/>
      <c r="RME323" s="61"/>
      <c r="RMF323" s="61"/>
      <c r="RMG323" s="61"/>
      <c r="RMH323" s="61"/>
      <c r="RMI323" s="61"/>
      <c r="RMJ323" s="61"/>
      <c r="RMK323" s="61"/>
      <c r="RML323" s="61"/>
      <c r="RMM323" s="61"/>
      <c r="RMN323" s="61"/>
      <c r="RMO323" s="61"/>
      <c r="RMP323" s="61"/>
      <c r="RMQ323" s="61"/>
      <c r="RMR323" s="61"/>
      <c r="RMS323" s="61"/>
      <c r="RMT323" s="61"/>
      <c r="RMU323" s="61"/>
      <c r="RMV323" s="61"/>
      <c r="RMW323" s="61"/>
      <c r="RMX323" s="61"/>
      <c r="RMY323" s="61"/>
      <c r="RMZ323" s="61"/>
      <c r="RNA323" s="61"/>
      <c r="RNB323" s="61"/>
      <c r="RNC323" s="61"/>
      <c r="RND323" s="61"/>
      <c r="RNE323" s="61"/>
      <c r="RNF323" s="61"/>
      <c r="RNG323" s="61"/>
      <c r="RNH323" s="61"/>
      <c r="RNI323" s="61"/>
      <c r="RNJ323" s="61"/>
      <c r="RNK323" s="61"/>
      <c r="RNL323" s="61"/>
      <c r="RNM323" s="61"/>
      <c r="RNN323" s="61"/>
      <c r="RNO323" s="61"/>
      <c r="RNP323" s="61"/>
      <c r="RNQ323" s="61"/>
      <c r="RNR323" s="61"/>
      <c r="RNS323" s="61"/>
      <c r="RNT323" s="61"/>
      <c r="RNU323" s="61"/>
      <c r="RNV323" s="61"/>
      <c r="RNW323" s="61"/>
      <c r="RNX323" s="61"/>
      <c r="RNY323" s="61"/>
      <c r="RNZ323" s="61"/>
      <c r="ROA323" s="61"/>
      <c r="ROB323" s="61"/>
      <c r="ROC323" s="61"/>
      <c r="ROD323" s="61"/>
      <c r="ROE323" s="61"/>
      <c r="ROF323" s="61"/>
      <c r="ROG323" s="61"/>
      <c r="ROH323" s="61"/>
      <c r="ROI323" s="61"/>
      <c r="ROJ323" s="61"/>
      <c r="ROK323" s="61"/>
      <c r="ROL323" s="61"/>
      <c r="ROM323" s="61"/>
      <c r="RON323" s="61"/>
      <c r="ROO323" s="61"/>
      <c r="ROP323" s="61"/>
      <c r="ROQ323" s="61"/>
      <c r="ROR323" s="61"/>
      <c r="ROS323" s="61"/>
      <c r="ROT323" s="61"/>
      <c r="ROU323" s="61"/>
      <c r="ROV323" s="61"/>
      <c r="ROW323" s="61"/>
      <c r="ROX323" s="61"/>
      <c r="ROY323" s="61"/>
      <c r="ROZ323" s="61"/>
      <c r="RPA323" s="61"/>
      <c r="RPB323" s="61"/>
      <c r="RPC323" s="61"/>
      <c r="RPD323" s="61"/>
      <c r="RPE323" s="61"/>
      <c r="RPF323" s="61"/>
      <c r="RPG323" s="61"/>
      <c r="RPH323" s="61"/>
      <c r="RPI323" s="61"/>
      <c r="RPJ323" s="61"/>
      <c r="RPK323" s="61"/>
      <c r="RPL323" s="61"/>
      <c r="RPM323" s="61"/>
      <c r="RPN323" s="61"/>
      <c r="RPO323" s="61"/>
      <c r="RPP323" s="61"/>
      <c r="RPQ323" s="61"/>
      <c r="RPR323" s="61"/>
      <c r="RPS323" s="61"/>
      <c r="RPT323" s="61"/>
      <c r="RPU323" s="61"/>
      <c r="RPV323" s="61"/>
      <c r="RPW323" s="61"/>
      <c r="RPX323" s="61"/>
      <c r="RPY323" s="61"/>
      <c r="RPZ323" s="61"/>
      <c r="RQA323" s="61"/>
      <c r="RQB323" s="61"/>
      <c r="RQC323" s="61"/>
      <c r="RQD323" s="61"/>
      <c r="RQE323" s="61"/>
      <c r="RQF323" s="61"/>
      <c r="RQG323" s="61"/>
      <c r="RQH323" s="61"/>
      <c r="RQI323" s="61"/>
      <c r="RQJ323" s="61"/>
      <c r="RQK323" s="61"/>
      <c r="RQL323" s="61"/>
      <c r="RQM323" s="61"/>
      <c r="RQN323" s="61"/>
      <c r="RQO323" s="61"/>
      <c r="RQP323" s="61"/>
      <c r="RQQ323" s="61"/>
      <c r="RQR323" s="61"/>
      <c r="RQS323" s="61"/>
      <c r="RQT323" s="61"/>
      <c r="RQU323" s="61"/>
      <c r="RQV323" s="61"/>
      <c r="RQW323" s="61"/>
      <c r="RQX323" s="61"/>
      <c r="RQY323" s="61"/>
      <c r="RQZ323" s="61"/>
      <c r="RRA323" s="61"/>
      <c r="RRB323" s="61"/>
      <c r="RRC323" s="61"/>
      <c r="RRD323" s="61"/>
      <c r="RRE323" s="61"/>
      <c r="RRF323" s="61"/>
      <c r="RRG323" s="61"/>
      <c r="RRH323" s="61"/>
      <c r="RRI323" s="61"/>
      <c r="RRJ323" s="61"/>
      <c r="RRK323" s="61"/>
      <c r="RRL323" s="61"/>
      <c r="RRM323" s="61"/>
      <c r="RRN323" s="61"/>
      <c r="RRO323" s="61"/>
      <c r="RRP323" s="61"/>
      <c r="RRQ323" s="61"/>
      <c r="RRR323" s="61"/>
      <c r="RRS323" s="61"/>
      <c r="RRT323" s="61"/>
      <c r="RRU323" s="61"/>
      <c r="RRV323" s="61"/>
      <c r="RRW323" s="61"/>
      <c r="RRX323" s="61"/>
      <c r="RRY323" s="61"/>
      <c r="RRZ323" s="61"/>
      <c r="RSA323" s="61"/>
      <c r="RSB323" s="61"/>
      <c r="RSC323" s="61"/>
      <c r="RSD323" s="61"/>
      <c r="RSE323" s="61"/>
      <c r="RSF323" s="61"/>
      <c r="RSG323" s="61"/>
      <c r="RSH323" s="61"/>
      <c r="RSI323" s="61"/>
      <c r="RSJ323" s="61"/>
      <c r="RSK323" s="61"/>
      <c r="RSL323" s="61"/>
      <c r="RSM323" s="61"/>
      <c r="RSN323" s="61"/>
      <c r="RSO323" s="61"/>
      <c r="RSP323" s="61"/>
      <c r="RSQ323" s="61"/>
      <c r="RSR323" s="61"/>
      <c r="RSS323" s="61"/>
      <c r="RST323" s="61"/>
      <c r="RSU323" s="61"/>
      <c r="RSV323" s="61"/>
      <c r="RSW323" s="61"/>
      <c r="RSX323" s="61"/>
      <c r="RSY323" s="61"/>
      <c r="RSZ323" s="61"/>
      <c r="RTA323" s="61"/>
      <c r="RTB323" s="61"/>
      <c r="RTC323" s="61"/>
      <c r="RTD323" s="61"/>
      <c r="RTE323" s="61"/>
      <c r="RTF323" s="61"/>
      <c r="RTG323" s="61"/>
      <c r="RTH323" s="61"/>
      <c r="RTI323" s="61"/>
      <c r="RTJ323" s="61"/>
      <c r="RTK323" s="61"/>
      <c r="RTL323" s="61"/>
      <c r="RTM323" s="61"/>
      <c r="RTN323" s="61"/>
      <c r="RTO323" s="61"/>
      <c r="RTP323" s="61"/>
      <c r="RTQ323" s="61"/>
      <c r="RTR323" s="61"/>
      <c r="RTS323" s="61"/>
      <c r="RTT323" s="61"/>
      <c r="RTU323" s="61"/>
      <c r="RTV323" s="61"/>
      <c r="RTW323" s="61"/>
      <c r="RTX323" s="61"/>
      <c r="RTY323" s="61"/>
      <c r="RTZ323" s="61"/>
      <c r="RUA323" s="61"/>
      <c r="RUB323" s="61"/>
      <c r="RUC323" s="61"/>
      <c r="RUD323" s="61"/>
      <c r="RUE323" s="61"/>
      <c r="RUF323" s="61"/>
      <c r="RUG323" s="61"/>
      <c r="RUH323" s="61"/>
      <c r="RUI323" s="61"/>
      <c r="RUJ323" s="61"/>
      <c r="RUK323" s="61"/>
      <c r="RUL323" s="61"/>
      <c r="RUM323" s="61"/>
      <c r="RUN323" s="61"/>
      <c r="RUO323" s="61"/>
      <c r="RUP323" s="61"/>
      <c r="RUQ323" s="61"/>
      <c r="RUR323" s="61"/>
      <c r="RUS323" s="61"/>
      <c r="RUT323" s="61"/>
      <c r="RUU323" s="61"/>
      <c r="RUV323" s="61"/>
      <c r="RUW323" s="61"/>
      <c r="RUX323" s="61"/>
      <c r="RUY323" s="61"/>
      <c r="RUZ323" s="61"/>
      <c r="RVA323" s="61"/>
      <c r="RVB323" s="61"/>
      <c r="RVC323" s="61"/>
      <c r="RVD323" s="61"/>
      <c r="RVE323" s="61"/>
      <c r="RVF323" s="61"/>
      <c r="RVG323" s="61"/>
      <c r="RVH323" s="61"/>
      <c r="RVI323" s="61"/>
      <c r="RVJ323" s="61"/>
      <c r="RVK323" s="61"/>
      <c r="RVL323" s="61"/>
      <c r="RVM323" s="61"/>
      <c r="RVN323" s="61"/>
      <c r="RVO323" s="61"/>
      <c r="RVP323" s="61"/>
      <c r="RVQ323" s="61"/>
      <c r="RVR323" s="61"/>
      <c r="RVS323" s="61"/>
      <c r="RVT323" s="61"/>
      <c r="RVU323" s="61"/>
      <c r="RVV323" s="61"/>
      <c r="RVW323" s="61"/>
      <c r="RVX323" s="61"/>
      <c r="RVY323" s="61"/>
      <c r="RVZ323" s="61"/>
      <c r="RWA323" s="61"/>
      <c r="RWB323" s="61"/>
      <c r="RWC323" s="61"/>
      <c r="RWD323" s="61"/>
      <c r="RWE323" s="61"/>
      <c r="RWF323" s="61"/>
      <c r="RWG323" s="61"/>
      <c r="RWH323" s="61"/>
      <c r="RWI323" s="61"/>
      <c r="RWJ323" s="61"/>
      <c r="RWK323" s="61"/>
      <c r="RWL323" s="61"/>
      <c r="RWM323" s="61"/>
      <c r="RWN323" s="61"/>
      <c r="RWO323" s="61"/>
      <c r="RWP323" s="61"/>
      <c r="RWQ323" s="61"/>
      <c r="RWR323" s="61"/>
      <c r="RWS323" s="61"/>
      <c r="RWT323" s="61"/>
      <c r="RWU323" s="61"/>
      <c r="RWV323" s="61"/>
      <c r="RWW323" s="61"/>
      <c r="RWX323" s="61"/>
      <c r="RWY323" s="61"/>
      <c r="RWZ323" s="61"/>
      <c r="RXA323" s="61"/>
      <c r="RXB323" s="61"/>
      <c r="RXC323" s="61"/>
      <c r="RXD323" s="61"/>
      <c r="RXE323" s="61"/>
      <c r="RXF323" s="61"/>
      <c r="RXG323" s="61"/>
      <c r="RXH323" s="61"/>
      <c r="RXI323" s="61"/>
      <c r="RXJ323" s="61"/>
      <c r="RXK323" s="61"/>
      <c r="RXL323" s="61"/>
      <c r="RXM323" s="61"/>
      <c r="RXN323" s="61"/>
      <c r="RXO323" s="61"/>
      <c r="RXP323" s="61"/>
      <c r="RXQ323" s="61"/>
      <c r="RXR323" s="61"/>
      <c r="RXS323" s="61"/>
      <c r="RXT323" s="61"/>
      <c r="RXU323" s="61"/>
      <c r="RXV323" s="61"/>
      <c r="RXW323" s="61"/>
      <c r="RXX323" s="61"/>
      <c r="RXY323" s="61"/>
      <c r="RXZ323" s="61"/>
      <c r="RYA323" s="61"/>
      <c r="RYB323" s="61"/>
      <c r="RYC323" s="61"/>
      <c r="RYD323" s="61"/>
      <c r="RYE323" s="61"/>
      <c r="RYF323" s="61"/>
      <c r="RYG323" s="61"/>
      <c r="RYH323" s="61"/>
      <c r="RYI323" s="61"/>
      <c r="RYJ323" s="61"/>
      <c r="RYK323" s="61"/>
      <c r="RYL323" s="61"/>
      <c r="RYM323" s="61"/>
      <c r="RYN323" s="61"/>
      <c r="RYO323" s="61"/>
      <c r="RYP323" s="61"/>
      <c r="RYQ323" s="61"/>
      <c r="RYR323" s="61"/>
      <c r="RYS323" s="61"/>
      <c r="RYT323" s="61"/>
      <c r="RYU323" s="61"/>
      <c r="RYV323" s="61"/>
      <c r="RYW323" s="61"/>
      <c r="RYX323" s="61"/>
      <c r="RYY323" s="61"/>
      <c r="RYZ323" s="61"/>
      <c r="RZA323" s="61"/>
      <c r="RZB323" s="61"/>
      <c r="RZC323" s="61"/>
      <c r="RZD323" s="61"/>
      <c r="RZE323" s="61"/>
      <c r="RZF323" s="61"/>
      <c r="RZG323" s="61"/>
      <c r="RZH323" s="61"/>
      <c r="RZI323" s="61"/>
      <c r="RZJ323" s="61"/>
      <c r="RZK323" s="61"/>
      <c r="RZL323" s="61"/>
      <c r="RZM323" s="61"/>
      <c r="RZN323" s="61"/>
      <c r="RZO323" s="61"/>
      <c r="RZP323" s="61"/>
      <c r="RZQ323" s="61"/>
      <c r="RZR323" s="61"/>
      <c r="RZS323" s="61"/>
      <c r="RZT323" s="61"/>
      <c r="RZU323" s="61"/>
      <c r="RZV323" s="61"/>
      <c r="RZW323" s="61"/>
      <c r="RZX323" s="61"/>
      <c r="RZY323" s="61"/>
      <c r="RZZ323" s="61"/>
      <c r="SAA323" s="61"/>
      <c r="SAB323" s="61"/>
      <c r="SAC323" s="61"/>
      <c r="SAD323" s="61"/>
      <c r="SAE323" s="61"/>
      <c r="SAF323" s="61"/>
      <c r="SAG323" s="61"/>
      <c r="SAH323" s="61"/>
      <c r="SAI323" s="61"/>
      <c r="SAJ323" s="61"/>
      <c r="SAK323" s="61"/>
      <c r="SAL323" s="61"/>
      <c r="SAM323" s="61"/>
      <c r="SAN323" s="61"/>
      <c r="SAO323" s="61"/>
      <c r="SAP323" s="61"/>
      <c r="SAQ323" s="61"/>
      <c r="SAR323" s="61"/>
      <c r="SAS323" s="61"/>
      <c r="SAT323" s="61"/>
      <c r="SAU323" s="61"/>
      <c r="SAV323" s="61"/>
      <c r="SAW323" s="61"/>
      <c r="SAX323" s="61"/>
      <c r="SAY323" s="61"/>
      <c r="SAZ323" s="61"/>
      <c r="SBA323" s="61"/>
      <c r="SBB323" s="61"/>
      <c r="SBC323" s="61"/>
      <c r="SBD323" s="61"/>
      <c r="SBE323" s="61"/>
      <c r="SBF323" s="61"/>
      <c r="SBG323" s="61"/>
      <c r="SBH323" s="61"/>
      <c r="SBI323" s="61"/>
      <c r="SBJ323" s="61"/>
      <c r="SBK323" s="61"/>
      <c r="SBL323" s="61"/>
      <c r="SBM323" s="61"/>
      <c r="SBN323" s="61"/>
      <c r="SBO323" s="61"/>
      <c r="SBP323" s="61"/>
      <c r="SBQ323" s="61"/>
      <c r="SBR323" s="61"/>
      <c r="SBS323" s="61"/>
      <c r="SBT323" s="61"/>
      <c r="SBU323" s="61"/>
      <c r="SBV323" s="61"/>
      <c r="SBW323" s="61"/>
      <c r="SBX323" s="61"/>
      <c r="SBY323" s="61"/>
      <c r="SBZ323" s="61"/>
      <c r="SCA323" s="61"/>
      <c r="SCB323" s="61"/>
      <c r="SCC323" s="61"/>
      <c r="SCD323" s="61"/>
      <c r="SCE323" s="61"/>
      <c r="SCF323" s="61"/>
      <c r="SCG323" s="61"/>
      <c r="SCH323" s="61"/>
      <c r="SCI323" s="61"/>
      <c r="SCJ323" s="61"/>
      <c r="SCK323" s="61"/>
      <c r="SCL323" s="61"/>
      <c r="SCM323" s="61"/>
      <c r="SCN323" s="61"/>
      <c r="SCO323" s="61"/>
      <c r="SCP323" s="61"/>
      <c r="SCQ323" s="61"/>
      <c r="SCR323" s="61"/>
      <c r="SCS323" s="61"/>
      <c r="SCT323" s="61"/>
      <c r="SCU323" s="61"/>
      <c r="SCV323" s="61"/>
      <c r="SCW323" s="61"/>
      <c r="SCX323" s="61"/>
      <c r="SCY323" s="61"/>
      <c r="SCZ323" s="61"/>
      <c r="SDA323" s="61"/>
      <c r="SDB323" s="61"/>
      <c r="SDC323" s="61"/>
      <c r="SDD323" s="61"/>
      <c r="SDE323" s="61"/>
      <c r="SDF323" s="61"/>
      <c r="SDG323" s="61"/>
      <c r="SDH323" s="61"/>
      <c r="SDI323" s="61"/>
      <c r="SDJ323" s="61"/>
      <c r="SDK323" s="61"/>
      <c r="SDL323" s="61"/>
      <c r="SDM323" s="61"/>
      <c r="SDN323" s="61"/>
      <c r="SDO323" s="61"/>
      <c r="SDP323" s="61"/>
      <c r="SDQ323" s="61"/>
      <c r="SDR323" s="61"/>
      <c r="SDS323" s="61"/>
      <c r="SDT323" s="61"/>
      <c r="SDU323" s="61"/>
      <c r="SDV323" s="61"/>
      <c r="SDW323" s="61"/>
      <c r="SDX323" s="61"/>
      <c r="SDY323" s="61"/>
      <c r="SDZ323" s="61"/>
      <c r="SEA323" s="61"/>
      <c r="SEB323" s="61"/>
      <c r="SEC323" s="61"/>
      <c r="SED323" s="61"/>
      <c r="SEE323" s="61"/>
      <c r="SEF323" s="61"/>
      <c r="SEG323" s="61"/>
      <c r="SEH323" s="61"/>
      <c r="SEI323" s="61"/>
      <c r="SEJ323" s="61"/>
      <c r="SEK323" s="61"/>
      <c r="SEL323" s="61"/>
      <c r="SEM323" s="61"/>
      <c r="SEN323" s="61"/>
      <c r="SEO323" s="61"/>
      <c r="SEP323" s="61"/>
      <c r="SEQ323" s="61"/>
      <c r="SER323" s="61"/>
      <c r="SES323" s="61"/>
      <c r="SET323" s="61"/>
      <c r="SEU323" s="61"/>
      <c r="SEV323" s="61"/>
      <c r="SEW323" s="61"/>
      <c r="SEX323" s="61"/>
      <c r="SEY323" s="61"/>
      <c r="SEZ323" s="61"/>
      <c r="SFA323" s="61"/>
      <c r="SFB323" s="61"/>
      <c r="SFC323" s="61"/>
      <c r="SFD323" s="61"/>
      <c r="SFE323" s="61"/>
      <c r="SFF323" s="61"/>
      <c r="SFG323" s="61"/>
      <c r="SFH323" s="61"/>
      <c r="SFI323" s="61"/>
      <c r="SFJ323" s="61"/>
      <c r="SFK323" s="61"/>
      <c r="SFL323" s="61"/>
      <c r="SFM323" s="61"/>
      <c r="SFN323" s="61"/>
      <c r="SFO323" s="61"/>
      <c r="SFP323" s="61"/>
      <c r="SFQ323" s="61"/>
      <c r="SFR323" s="61"/>
      <c r="SFS323" s="61"/>
      <c r="SFT323" s="61"/>
      <c r="SFU323" s="61"/>
      <c r="SFV323" s="61"/>
      <c r="SFW323" s="61"/>
      <c r="SFX323" s="61"/>
      <c r="SFY323" s="61"/>
      <c r="SFZ323" s="61"/>
      <c r="SGA323" s="61"/>
      <c r="SGB323" s="61"/>
      <c r="SGC323" s="61"/>
      <c r="SGD323" s="61"/>
      <c r="SGE323" s="61"/>
      <c r="SGF323" s="61"/>
      <c r="SGG323" s="61"/>
      <c r="SGH323" s="61"/>
      <c r="SGI323" s="61"/>
      <c r="SGJ323" s="61"/>
      <c r="SGK323" s="61"/>
      <c r="SGL323" s="61"/>
      <c r="SGM323" s="61"/>
      <c r="SGN323" s="61"/>
      <c r="SGO323" s="61"/>
      <c r="SGP323" s="61"/>
      <c r="SGQ323" s="61"/>
      <c r="SGR323" s="61"/>
      <c r="SGS323" s="61"/>
      <c r="SGT323" s="61"/>
      <c r="SGU323" s="61"/>
      <c r="SGV323" s="61"/>
      <c r="SGW323" s="61"/>
      <c r="SGX323" s="61"/>
      <c r="SGY323" s="61"/>
      <c r="SGZ323" s="61"/>
      <c r="SHA323" s="61"/>
      <c r="SHB323" s="61"/>
      <c r="SHC323" s="61"/>
      <c r="SHD323" s="61"/>
      <c r="SHE323" s="61"/>
      <c r="SHF323" s="61"/>
      <c r="SHG323" s="61"/>
      <c r="SHH323" s="61"/>
      <c r="SHI323" s="61"/>
      <c r="SHJ323" s="61"/>
      <c r="SHK323" s="61"/>
      <c r="SHL323" s="61"/>
      <c r="SHM323" s="61"/>
      <c r="SHN323" s="61"/>
      <c r="SHO323" s="61"/>
      <c r="SHP323" s="61"/>
      <c r="SHQ323" s="61"/>
      <c r="SHR323" s="61"/>
      <c r="SHS323" s="61"/>
      <c r="SHT323" s="61"/>
      <c r="SHU323" s="61"/>
      <c r="SHV323" s="61"/>
      <c r="SHW323" s="61"/>
      <c r="SHX323" s="61"/>
      <c r="SHY323" s="61"/>
      <c r="SHZ323" s="61"/>
      <c r="SIA323" s="61"/>
      <c r="SIB323" s="61"/>
      <c r="SIC323" s="61"/>
      <c r="SID323" s="61"/>
      <c r="SIE323" s="61"/>
      <c r="SIF323" s="61"/>
      <c r="SIG323" s="61"/>
      <c r="SIH323" s="61"/>
      <c r="SII323" s="61"/>
      <c r="SIJ323" s="61"/>
      <c r="SIK323" s="61"/>
      <c r="SIL323" s="61"/>
      <c r="SIM323" s="61"/>
      <c r="SIN323" s="61"/>
      <c r="SIO323" s="61"/>
      <c r="SIP323" s="61"/>
      <c r="SIQ323" s="61"/>
      <c r="SIR323" s="61"/>
      <c r="SIS323" s="61"/>
      <c r="SIT323" s="61"/>
      <c r="SIU323" s="61"/>
      <c r="SIV323" s="61"/>
      <c r="SIW323" s="61"/>
      <c r="SIX323" s="61"/>
      <c r="SIY323" s="61"/>
      <c r="SIZ323" s="61"/>
      <c r="SJA323" s="61"/>
      <c r="SJB323" s="61"/>
      <c r="SJC323" s="61"/>
      <c r="SJD323" s="61"/>
      <c r="SJE323" s="61"/>
      <c r="SJF323" s="61"/>
      <c r="SJG323" s="61"/>
      <c r="SJH323" s="61"/>
      <c r="SJI323" s="61"/>
      <c r="SJJ323" s="61"/>
      <c r="SJK323" s="61"/>
      <c r="SJL323" s="61"/>
      <c r="SJM323" s="61"/>
      <c r="SJN323" s="61"/>
      <c r="SJO323" s="61"/>
      <c r="SJP323" s="61"/>
      <c r="SJQ323" s="61"/>
      <c r="SJR323" s="61"/>
      <c r="SJS323" s="61"/>
      <c r="SJT323" s="61"/>
      <c r="SJU323" s="61"/>
      <c r="SJV323" s="61"/>
      <c r="SJW323" s="61"/>
      <c r="SJX323" s="61"/>
      <c r="SJY323" s="61"/>
      <c r="SJZ323" s="61"/>
      <c r="SKA323" s="61"/>
      <c r="SKB323" s="61"/>
      <c r="SKC323" s="61"/>
      <c r="SKD323" s="61"/>
      <c r="SKE323" s="61"/>
      <c r="SKF323" s="61"/>
      <c r="SKG323" s="61"/>
      <c r="SKH323" s="61"/>
      <c r="SKI323" s="61"/>
      <c r="SKJ323" s="61"/>
      <c r="SKK323" s="61"/>
      <c r="SKL323" s="61"/>
      <c r="SKM323" s="61"/>
      <c r="SKN323" s="61"/>
      <c r="SKO323" s="61"/>
      <c r="SKP323" s="61"/>
      <c r="SKQ323" s="61"/>
      <c r="SKR323" s="61"/>
      <c r="SKS323" s="61"/>
      <c r="SKT323" s="61"/>
      <c r="SKU323" s="61"/>
      <c r="SKV323" s="61"/>
      <c r="SKW323" s="61"/>
      <c r="SKX323" s="61"/>
      <c r="SKY323" s="61"/>
      <c r="SKZ323" s="61"/>
      <c r="SLA323" s="61"/>
      <c r="SLB323" s="61"/>
      <c r="SLC323" s="61"/>
      <c r="SLD323" s="61"/>
      <c r="SLE323" s="61"/>
      <c r="SLF323" s="61"/>
      <c r="SLG323" s="61"/>
      <c r="SLH323" s="61"/>
      <c r="SLI323" s="61"/>
      <c r="SLJ323" s="61"/>
      <c r="SLK323" s="61"/>
      <c r="SLL323" s="61"/>
      <c r="SLM323" s="61"/>
      <c r="SLN323" s="61"/>
      <c r="SLO323" s="61"/>
      <c r="SLP323" s="61"/>
      <c r="SLQ323" s="61"/>
      <c r="SLR323" s="61"/>
      <c r="SLS323" s="61"/>
      <c r="SLT323" s="61"/>
      <c r="SLU323" s="61"/>
      <c r="SLV323" s="61"/>
      <c r="SLW323" s="61"/>
      <c r="SLX323" s="61"/>
      <c r="SLY323" s="61"/>
      <c r="SLZ323" s="61"/>
      <c r="SMA323" s="61"/>
      <c r="SMB323" s="61"/>
      <c r="SMC323" s="61"/>
      <c r="SMD323" s="61"/>
      <c r="SME323" s="61"/>
      <c r="SMF323" s="61"/>
      <c r="SMG323" s="61"/>
      <c r="SMH323" s="61"/>
      <c r="SMI323" s="61"/>
      <c r="SMJ323" s="61"/>
      <c r="SMK323" s="61"/>
      <c r="SML323" s="61"/>
      <c r="SMM323" s="61"/>
      <c r="SMN323" s="61"/>
      <c r="SMO323" s="61"/>
      <c r="SMP323" s="61"/>
      <c r="SMQ323" s="61"/>
      <c r="SMR323" s="61"/>
      <c r="SMS323" s="61"/>
      <c r="SMT323" s="61"/>
      <c r="SMU323" s="61"/>
      <c r="SMV323" s="61"/>
      <c r="SMW323" s="61"/>
      <c r="SMX323" s="61"/>
      <c r="SMY323" s="61"/>
      <c r="SMZ323" s="61"/>
      <c r="SNA323" s="61"/>
      <c r="SNB323" s="61"/>
      <c r="SNC323" s="61"/>
      <c r="SND323" s="61"/>
      <c r="SNE323" s="61"/>
      <c r="SNF323" s="61"/>
      <c r="SNG323" s="61"/>
      <c r="SNH323" s="61"/>
      <c r="SNI323" s="61"/>
      <c r="SNJ323" s="61"/>
      <c r="SNK323" s="61"/>
      <c r="SNL323" s="61"/>
      <c r="SNM323" s="61"/>
      <c r="SNN323" s="61"/>
      <c r="SNO323" s="61"/>
      <c r="SNP323" s="61"/>
      <c r="SNQ323" s="61"/>
      <c r="SNR323" s="61"/>
      <c r="SNS323" s="61"/>
      <c r="SNT323" s="61"/>
      <c r="SNU323" s="61"/>
      <c r="SNV323" s="61"/>
      <c r="SNW323" s="61"/>
      <c r="SNX323" s="61"/>
      <c r="SNY323" s="61"/>
      <c r="SNZ323" s="61"/>
      <c r="SOA323" s="61"/>
      <c r="SOB323" s="61"/>
      <c r="SOC323" s="61"/>
      <c r="SOD323" s="61"/>
      <c r="SOE323" s="61"/>
      <c r="SOF323" s="61"/>
      <c r="SOG323" s="61"/>
      <c r="SOH323" s="61"/>
      <c r="SOI323" s="61"/>
      <c r="SOJ323" s="61"/>
      <c r="SOK323" s="61"/>
      <c r="SOL323" s="61"/>
      <c r="SOM323" s="61"/>
      <c r="SON323" s="61"/>
      <c r="SOO323" s="61"/>
      <c r="SOP323" s="61"/>
      <c r="SOQ323" s="61"/>
      <c r="SOR323" s="61"/>
      <c r="SOS323" s="61"/>
      <c r="SOT323" s="61"/>
      <c r="SOU323" s="61"/>
      <c r="SOV323" s="61"/>
      <c r="SOW323" s="61"/>
      <c r="SOX323" s="61"/>
      <c r="SOY323" s="61"/>
      <c r="SOZ323" s="61"/>
      <c r="SPA323" s="61"/>
      <c r="SPB323" s="61"/>
      <c r="SPC323" s="61"/>
      <c r="SPD323" s="61"/>
      <c r="SPE323" s="61"/>
      <c r="SPF323" s="61"/>
      <c r="SPG323" s="61"/>
      <c r="SPH323" s="61"/>
      <c r="SPI323" s="61"/>
      <c r="SPJ323" s="61"/>
      <c r="SPK323" s="61"/>
      <c r="SPL323" s="61"/>
      <c r="SPM323" s="61"/>
      <c r="SPN323" s="61"/>
      <c r="SPO323" s="61"/>
      <c r="SPP323" s="61"/>
      <c r="SPQ323" s="61"/>
      <c r="SPR323" s="61"/>
      <c r="SPS323" s="61"/>
      <c r="SPT323" s="61"/>
      <c r="SPU323" s="61"/>
      <c r="SPV323" s="61"/>
      <c r="SPW323" s="61"/>
      <c r="SPX323" s="61"/>
      <c r="SPY323" s="61"/>
      <c r="SPZ323" s="61"/>
      <c r="SQA323" s="61"/>
      <c r="SQB323" s="61"/>
      <c r="SQC323" s="61"/>
      <c r="SQD323" s="61"/>
      <c r="SQE323" s="61"/>
      <c r="SQF323" s="61"/>
      <c r="SQG323" s="61"/>
      <c r="SQH323" s="61"/>
      <c r="SQI323" s="61"/>
      <c r="SQJ323" s="61"/>
      <c r="SQK323" s="61"/>
      <c r="SQL323" s="61"/>
      <c r="SQM323" s="61"/>
      <c r="SQN323" s="61"/>
      <c r="SQO323" s="61"/>
      <c r="SQP323" s="61"/>
      <c r="SQQ323" s="61"/>
      <c r="SQR323" s="61"/>
      <c r="SQS323" s="61"/>
      <c r="SQT323" s="61"/>
      <c r="SQU323" s="61"/>
      <c r="SQV323" s="61"/>
      <c r="SQW323" s="61"/>
      <c r="SQX323" s="61"/>
      <c r="SQY323" s="61"/>
      <c r="SQZ323" s="61"/>
      <c r="SRA323" s="61"/>
      <c r="SRB323" s="61"/>
      <c r="SRC323" s="61"/>
      <c r="SRD323" s="61"/>
      <c r="SRE323" s="61"/>
      <c r="SRF323" s="61"/>
      <c r="SRG323" s="61"/>
      <c r="SRH323" s="61"/>
      <c r="SRI323" s="61"/>
      <c r="SRJ323" s="61"/>
      <c r="SRK323" s="61"/>
      <c r="SRL323" s="61"/>
      <c r="SRM323" s="61"/>
      <c r="SRN323" s="61"/>
      <c r="SRO323" s="61"/>
      <c r="SRP323" s="61"/>
      <c r="SRQ323" s="61"/>
      <c r="SRR323" s="61"/>
      <c r="SRS323" s="61"/>
      <c r="SRT323" s="61"/>
      <c r="SRU323" s="61"/>
      <c r="SRV323" s="61"/>
      <c r="SRW323" s="61"/>
      <c r="SRX323" s="61"/>
      <c r="SRY323" s="61"/>
      <c r="SRZ323" s="61"/>
      <c r="SSA323" s="61"/>
      <c r="SSB323" s="61"/>
      <c r="SSC323" s="61"/>
      <c r="SSD323" s="61"/>
      <c r="SSE323" s="61"/>
      <c r="SSF323" s="61"/>
      <c r="SSG323" s="61"/>
      <c r="SSH323" s="61"/>
      <c r="SSI323" s="61"/>
      <c r="SSJ323" s="61"/>
      <c r="SSK323" s="61"/>
      <c r="SSL323" s="61"/>
      <c r="SSM323" s="61"/>
      <c r="SSN323" s="61"/>
      <c r="SSO323" s="61"/>
      <c r="SSP323" s="61"/>
      <c r="SSQ323" s="61"/>
      <c r="SSR323" s="61"/>
      <c r="SSS323" s="61"/>
      <c r="SST323" s="61"/>
      <c r="SSU323" s="61"/>
      <c r="SSV323" s="61"/>
      <c r="SSW323" s="61"/>
      <c r="SSX323" s="61"/>
      <c r="SSY323" s="61"/>
      <c r="SSZ323" s="61"/>
      <c r="STA323" s="61"/>
      <c r="STB323" s="61"/>
      <c r="STC323" s="61"/>
      <c r="STD323" s="61"/>
      <c r="STE323" s="61"/>
      <c r="STF323" s="61"/>
      <c r="STG323" s="61"/>
      <c r="STH323" s="61"/>
      <c r="STI323" s="61"/>
      <c r="STJ323" s="61"/>
      <c r="STK323" s="61"/>
      <c r="STL323" s="61"/>
      <c r="STM323" s="61"/>
      <c r="STN323" s="61"/>
      <c r="STO323" s="61"/>
      <c r="STP323" s="61"/>
      <c r="STQ323" s="61"/>
      <c r="STR323" s="61"/>
      <c r="STS323" s="61"/>
      <c r="STT323" s="61"/>
      <c r="STU323" s="61"/>
      <c r="STV323" s="61"/>
      <c r="STW323" s="61"/>
      <c r="STX323" s="61"/>
      <c r="STY323" s="61"/>
      <c r="STZ323" s="61"/>
      <c r="SUA323" s="61"/>
      <c r="SUB323" s="61"/>
      <c r="SUC323" s="61"/>
      <c r="SUD323" s="61"/>
      <c r="SUE323" s="61"/>
      <c r="SUF323" s="61"/>
      <c r="SUG323" s="61"/>
      <c r="SUH323" s="61"/>
      <c r="SUI323" s="61"/>
      <c r="SUJ323" s="61"/>
      <c r="SUK323" s="61"/>
      <c r="SUL323" s="61"/>
      <c r="SUM323" s="61"/>
      <c r="SUN323" s="61"/>
      <c r="SUO323" s="61"/>
      <c r="SUP323" s="61"/>
      <c r="SUQ323" s="61"/>
      <c r="SUR323" s="61"/>
      <c r="SUS323" s="61"/>
      <c r="SUT323" s="61"/>
      <c r="SUU323" s="61"/>
      <c r="SUV323" s="61"/>
      <c r="SUW323" s="61"/>
      <c r="SUX323" s="61"/>
      <c r="SUY323" s="61"/>
      <c r="SUZ323" s="61"/>
      <c r="SVA323" s="61"/>
      <c r="SVB323" s="61"/>
      <c r="SVC323" s="61"/>
      <c r="SVD323" s="61"/>
      <c r="SVE323" s="61"/>
      <c r="SVF323" s="61"/>
      <c r="SVG323" s="61"/>
      <c r="SVH323" s="61"/>
      <c r="SVI323" s="61"/>
      <c r="SVJ323" s="61"/>
      <c r="SVK323" s="61"/>
      <c r="SVL323" s="61"/>
      <c r="SVM323" s="61"/>
      <c r="SVN323" s="61"/>
      <c r="SVO323" s="61"/>
      <c r="SVP323" s="61"/>
      <c r="SVQ323" s="61"/>
      <c r="SVR323" s="61"/>
      <c r="SVS323" s="61"/>
      <c r="SVT323" s="61"/>
      <c r="SVU323" s="61"/>
      <c r="SVV323" s="61"/>
      <c r="SVW323" s="61"/>
      <c r="SVX323" s="61"/>
      <c r="SVY323" s="61"/>
      <c r="SVZ323" s="61"/>
      <c r="SWA323" s="61"/>
      <c r="SWB323" s="61"/>
      <c r="SWC323" s="61"/>
      <c r="SWD323" s="61"/>
      <c r="SWE323" s="61"/>
      <c r="SWF323" s="61"/>
      <c r="SWG323" s="61"/>
      <c r="SWH323" s="61"/>
      <c r="SWI323" s="61"/>
      <c r="SWJ323" s="61"/>
      <c r="SWK323" s="61"/>
      <c r="SWL323" s="61"/>
      <c r="SWM323" s="61"/>
      <c r="SWN323" s="61"/>
      <c r="SWO323" s="61"/>
      <c r="SWP323" s="61"/>
      <c r="SWQ323" s="61"/>
      <c r="SWR323" s="61"/>
      <c r="SWS323" s="61"/>
      <c r="SWT323" s="61"/>
      <c r="SWU323" s="61"/>
      <c r="SWV323" s="61"/>
      <c r="SWW323" s="61"/>
      <c r="SWX323" s="61"/>
      <c r="SWY323" s="61"/>
      <c r="SWZ323" s="61"/>
      <c r="SXA323" s="61"/>
      <c r="SXB323" s="61"/>
      <c r="SXC323" s="61"/>
      <c r="SXD323" s="61"/>
      <c r="SXE323" s="61"/>
      <c r="SXF323" s="61"/>
      <c r="SXG323" s="61"/>
      <c r="SXH323" s="61"/>
      <c r="SXI323" s="61"/>
      <c r="SXJ323" s="61"/>
      <c r="SXK323" s="61"/>
      <c r="SXL323" s="61"/>
      <c r="SXM323" s="61"/>
      <c r="SXN323" s="61"/>
      <c r="SXO323" s="61"/>
      <c r="SXP323" s="61"/>
      <c r="SXQ323" s="61"/>
      <c r="SXR323" s="61"/>
      <c r="SXS323" s="61"/>
      <c r="SXT323" s="61"/>
      <c r="SXU323" s="61"/>
      <c r="SXV323" s="61"/>
      <c r="SXW323" s="61"/>
      <c r="SXX323" s="61"/>
      <c r="SXY323" s="61"/>
      <c r="SXZ323" s="61"/>
      <c r="SYA323" s="61"/>
      <c r="SYB323" s="61"/>
      <c r="SYC323" s="61"/>
      <c r="SYD323" s="61"/>
      <c r="SYE323" s="61"/>
      <c r="SYF323" s="61"/>
      <c r="SYG323" s="61"/>
      <c r="SYH323" s="61"/>
      <c r="SYI323" s="61"/>
      <c r="SYJ323" s="61"/>
      <c r="SYK323" s="61"/>
      <c r="SYL323" s="61"/>
      <c r="SYM323" s="61"/>
      <c r="SYN323" s="61"/>
      <c r="SYO323" s="61"/>
      <c r="SYP323" s="61"/>
      <c r="SYQ323" s="61"/>
      <c r="SYR323" s="61"/>
      <c r="SYS323" s="61"/>
      <c r="SYT323" s="61"/>
      <c r="SYU323" s="61"/>
      <c r="SYV323" s="61"/>
      <c r="SYW323" s="61"/>
      <c r="SYX323" s="61"/>
      <c r="SYY323" s="61"/>
      <c r="SYZ323" s="61"/>
      <c r="SZA323" s="61"/>
      <c r="SZB323" s="61"/>
      <c r="SZC323" s="61"/>
      <c r="SZD323" s="61"/>
      <c r="SZE323" s="61"/>
      <c r="SZF323" s="61"/>
      <c r="SZG323" s="61"/>
      <c r="SZH323" s="61"/>
      <c r="SZI323" s="61"/>
      <c r="SZJ323" s="61"/>
      <c r="SZK323" s="61"/>
      <c r="SZL323" s="61"/>
      <c r="SZM323" s="61"/>
      <c r="SZN323" s="61"/>
      <c r="SZO323" s="61"/>
      <c r="SZP323" s="61"/>
      <c r="SZQ323" s="61"/>
      <c r="SZR323" s="61"/>
      <c r="SZS323" s="61"/>
      <c r="SZT323" s="61"/>
      <c r="SZU323" s="61"/>
      <c r="SZV323" s="61"/>
      <c r="SZW323" s="61"/>
      <c r="SZX323" s="61"/>
      <c r="SZY323" s="61"/>
      <c r="SZZ323" s="61"/>
      <c r="TAA323" s="61"/>
      <c r="TAB323" s="61"/>
      <c r="TAC323" s="61"/>
      <c r="TAD323" s="61"/>
      <c r="TAE323" s="61"/>
      <c r="TAF323" s="61"/>
      <c r="TAG323" s="61"/>
      <c r="TAH323" s="61"/>
      <c r="TAI323" s="61"/>
      <c r="TAJ323" s="61"/>
      <c r="TAK323" s="61"/>
      <c r="TAL323" s="61"/>
      <c r="TAM323" s="61"/>
      <c r="TAN323" s="61"/>
      <c r="TAO323" s="61"/>
      <c r="TAP323" s="61"/>
      <c r="TAQ323" s="61"/>
      <c r="TAR323" s="61"/>
      <c r="TAS323" s="61"/>
      <c r="TAT323" s="61"/>
      <c r="TAU323" s="61"/>
      <c r="TAV323" s="61"/>
      <c r="TAW323" s="61"/>
      <c r="TAX323" s="61"/>
      <c r="TAY323" s="61"/>
      <c r="TAZ323" s="61"/>
      <c r="TBA323" s="61"/>
      <c r="TBB323" s="61"/>
      <c r="TBC323" s="61"/>
      <c r="TBD323" s="61"/>
      <c r="TBE323" s="61"/>
      <c r="TBF323" s="61"/>
      <c r="TBG323" s="61"/>
      <c r="TBH323" s="61"/>
      <c r="TBI323" s="61"/>
      <c r="TBJ323" s="61"/>
      <c r="TBK323" s="61"/>
      <c r="TBL323" s="61"/>
      <c r="TBM323" s="61"/>
      <c r="TBN323" s="61"/>
      <c r="TBO323" s="61"/>
      <c r="TBP323" s="61"/>
      <c r="TBQ323" s="61"/>
      <c r="TBR323" s="61"/>
      <c r="TBS323" s="61"/>
      <c r="TBT323" s="61"/>
      <c r="TBU323" s="61"/>
      <c r="TBV323" s="61"/>
      <c r="TBW323" s="61"/>
      <c r="TBX323" s="61"/>
      <c r="TBY323" s="61"/>
      <c r="TBZ323" s="61"/>
      <c r="TCA323" s="61"/>
      <c r="TCB323" s="61"/>
      <c r="TCC323" s="61"/>
      <c r="TCD323" s="61"/>
      <c r="TCE323" s="61"/>
      <c r="TCF323" s="61"/>
      <c r="TCG323" s="61"/>
      <c r="TCH323" s="61"/>
      <c r="TCI323" s="61"/>
      <c r="TCJ323" s="61"/>
      <c r="TCK323" s="61"/>
      <c r="TCL323" s="61"/>
      <c r="TCM323" s="61"/>
      <c r="TCN323" s="61"/>
      <c r="TCO323" s="61"/>
      <c r="TCP323" s="61"/>
      <c r="TCQ323" s="61"/>
      <c r="TCR323" s="61"/>
      <c r="TCS323" s="61"/>
      <c r="TCT323" s="61"/>
      <c r="TCU323" s="61"/>
      <c r="TCV323" s="61"/>
      <c r="TCW323" s="61"/>
      <c r="TCX323" s="61"/>
      <c r="TCY323" s="61"/>
      <c r="TCZ323" s="61"/>
      <c r="TDA323" s="61"/>
      <c r="TDB323" s="61"/>
      <c r="TDC323" s="61"/>
      <c r="TDD323" s="61"/>
      <c r="TDE323" s="61"/>
      <c r="TDF323" s="61"/>
      <c r="TDG323" s="61"/>
      <c r="TDH323" s="61"/>
      <c r="TDI323" s="61"/>
      <c r="TDJ323" s="61"/>
      <c r="TDK323" s="61"/>
      <c r="TDL323" s="61"/>
      <c r="TDM323" s="61"/>
      <c r="TDN323" s="61"/>
      <c r="TDO323" s="61"/>
      <c r="TDP323" s="61"/>
      <c r="TDQ323" s="61"/>
      <c r="TDR323" s="61"/>
      <c r="TDS323" s="61"/>
      <c r="TDT323" s="61"/>
      <c r="TDU323" s="61"/>
      <c r="TDV323" s="61"/>
      <c r="TDW323" s="61"/>
      <c r="TDX323" s="61"/>
      <c r="TDY323" s="61"/>
      <c r="TDZ323" s="61"/>
      <c r="TEA323" s="61"/>
      <c r="TEB323" s="61"/>
      <c r="TEC323" s="61"/>
      <c r="TED323" s="61"/>
      <c r="TEE323" s="61"/>
      <c r="TEF323" s="61"/>
      <c r="TEG323" s="61"/>
      <c r="TEH323" s="61"/>
      <c r="TEI323" s="61"/>
      <c r="TEJ323" s="61"/>
      <c r="TEK323" s="61"/>
      <c r="TEL323" s="61"/>
      <c r="TEM323" s="61"/>
      <c r="TEN323" s="61"/>
      <c r="TEO323" s="61"/>
      <c r="TEP323" s="61"/>
      <c r="TEQ323" s="61"/>
      <c r="TER323" s="61"/>
      <c r="TES323" s="61"/>
      <c r="TET323" s="61"/>
      <c r="TEU323" s="61"/>
      <c r="TEV323" s="61"/>
      <c r="TEW323" s="61"/>
      <c r="TEX323" s="61"/>
      <c r="TEY323" s="61"/>
      <c r="TEZ323" s="61"/>
      <c r="TFA323" s="61"/>
      <c r="TFB323" s="61"/>
      <c r="TFC323" s="61"/>
      <c r="TFD323" s="61"/>
      <c r="TFE323" s="61"/>
      <c r="TFF323" s="61"/>
      <c r="TFG323" s="61"/>
      <c r="TFH323" s="61"/>
      <c r="TFI323" s="61"/>
      <c r="TFJ323" s="61"/>
      <c r="TFK323" s="61"/>
      <c r="TFL323" s="61"/>
      <c r="TFM323" s="61"/>
      <c r="TFN323" s="61"/>
      <c r="TFO323" s="61"/>
      <c r="TFP323" s="61"/>
      <c r="TFQ323" s="61"/>
      <c r="TFR323" s="61"/>
      <c r="TFS323" s="61"/>
      <c r="TFT323" s="61"/>
      <c r="TFU323" s="61"/>
      <c r="TFV323" s="61"/>
      <c r="TFW323" s="61"/>
      <c r="TFX323" s="61"/>
      <c r="TFY323" s="61"/>
      <c r="TFZ323" s="61"/>
      <c r="TGA323" s="61"/>
      <c r="TGB323" s="61"/>
      <c r="TGC323" s="61"/>
      <c r="TGD323" s="61"/>
      <c r="TGE323" s="61"/>
      <c r="TGF323" s="61"/>
      <c r="TGG323" s="61"/>
      <c r="TGH323" s="61"/>
      <c r="TGI323" s="61"/>
      <c r="TGJ323" s="61"/>
      <c r="TGK323" s="61"/>
      <c r="TGL323" s="61"/>
      <c r="TGM323" s="61"/>
      <c r="TGN323" s="61"/>
      <c r="TGO323" s="61"/>
      <c r="TGP323" s="61"/>
      <c r="TGQ323" s="61"/>
      <c r="TGR323" s="61"/>
      <c r="TGS323" s="61"/>
      <c r="TGT323" s="61"/>
      <c r="TGU323" s="61"/>
      <c r="TGV323" s="61"/>
      <c r="TGW323" s="61"/>
      <c r="TGX323" s="61"/>
      <c r="TGY323" s="61"/>
      <c r="TGZ323" s="61"/>
      <c r="THA323" s="61"/>
      <c r="THB323" s="61"/>
      <c r="THC323" s="61"/>
      <c r="THD323" s="61"/>
      <c r="THE323" s="61"/>
      <c r="THF323" s="61"/>
      <c r="THG323" s="61"/>
      <c r="THH323" s="61"/>
      <c r="THI323" s="61"/>
      <c r="THJ323" s="61"/>
      <c r="THK323" s="61"/>
      <c r="THL323" s="61"/>
      <c r="THM323" s="61"/>
      <c r="THN323" s="61"/>
      <c r="THO323" s="61"/>
      <c r="THP323" s="61"/>
      <c r="THQ323" s="61"/>
      <c r="THR323" s="61"/>
      <c r="THS323" s="61"/>
      <c r="THT323" s="61"/>
      <c r="THU323" s="61"/>
      <c r="THV323" s="61"/>
      <c r="THW323" s="61"/>
      <c r="THX323" s="61"/>
      <c r="THY323" s="61"/>
      <c r="THZ323" s="61"/>
      <c r="TIA323" s="61"/>
      <c r="TIB323" s="61"/>
      <c r="TIC323" s="61"/>
      <c r="TID323" s="61"/>
      <c r="TIE323" s="61"/>
      <c r="TIF323" s="61"/>
      <c r="TIG323" s="61"/>
      <c r="TIH323" s="61"/>
      <c r="TII323" s="61"/>
      <c r="TIJ323" s="61"/>
      <c r="TIK323" s="61"/>
      <c r="TIL323" s="61"/>
      <c r="TIM323" s="61"/>
      <c r="TIN323" s="61"/>
      <c r="TIO323" s="61"/>
      <c r="TIP323" s="61"/>
      <c r="TIQ323" s="61"/>
      <c r="TIR323" s="61"/>
      <c r="TIS323" s="61"/>
      <c r="TIT323" s="61"/>
      <c r="TIU323" s="61"/>
      <c r="TIV323" s="61"/>
      <c r="TIW323" s="61"/>
      <c r="TIX323" s="61"/>
      <c r="TIY323" s="61"/>
      <c r="TIZ323" s="61"/>
      <c r="TJA323" s="61"/>
      <c r="TJB323" s="61"/>
      <c r="TJC323" s="61"/>
      <c r="TJD323" s="61"/>
      <c r="TJE323" s="61"/>
      <c r="TJF323" s="61"/>
      <c r="TJG323" s="61"/>
      <c r="TJH323" s="61"/>
      <c r="TJI323" s="61"/>
      <c r="TJJ323" s="61"/>
      <c r="TJK323" s="61"/>
      <c r="TJL323" s="61"/>
      <c r="TJM323" s="61"/>
      <c r="TJN323" s="61"/>
      <c r="TJO323" s="61"/>
      <c r="TJP323" s="61"/>
      <c r="TJQ323" s="61"/>
      <c r="TJR323" s="61"/>
      <c r="TJS323" s="61"/>
      <c r="TJT323" s="61"/>
      <c r="TJU323" s="61"/>
      <c r="TJV323" s="61"/>
      <c r="TJW323" s="61"/>
      <c r="TJX323" s="61"/>
      <c r="TJY323" s="61"/>
      <c r="TJZ323" s="61"/>
      <c r="TKA323" s="61"/>
      <c r="TKB323" s="61"/>
      <c r="TKC323" s="61"/>
      <c r="TKD323" s="61"/>
      <c r="TKE323" s="61"/>
      <c r="TKF323" s="61"/>
      <c r="TKG323" s="61"/>
      <c r="TKH323" s="61"/>
      <c r="TKI323" s="61"/>
      <c r="TKJ323" s="61"/>
      <c r="TKK323" s="61"/>
      <c r="TKL323" s="61"/>
      <c r="TKM323" s="61"/>
      <c r="TKN323" s="61"/>
      <c r="TKO323" s="61"/>
      <c r="TKP323" s="61"/>
      <c r="TKQ323" s="61"/>
      <c r="TKR323" s="61"/>
      <c r="TKS323" s="61"/>
      <c r="TKT323" s="61"/>
      <c r="TKU323" s="61"/>
      <c r="TKV323" s="61"/>
      <c r="TKW323" s="61"/>
      <c r="TKX323" s="61"/>
      <c r="TKY323" s="61"/>
      <c r="TKZ323" s="61"/>
      <c r="TLA323" s="61"/>
      <c r="TLB323" s="61"/>
      <c r="TLC323" s="61"/>
      <c r="TLD323" s="61"/>
      <c r="TLE323" s="61"/>
      <c r="TLF323" s="61"/>
      <c r="TLG323" s="61"/>
      <c r="TLH323" s="61"/>
      <c r="TLI323" s="61"/>
      <c r="TLJ323" s="61"/>
      <c r="TLK323" s="61"/>
      <c r="TLL323" s="61"/>
      <c r="TLM323" s="61"/>
      <c r="TLN323" s="61"/>
      <c r="TLO323" s="61"/>
      <c r="TLP323" s="61"/>
      <c r="TLQ323" s="61"/>
      <c r="TLR323" s="61"/>
      <c r="TLS323" s="61"/>
      <c r="TLT323" s="61"/>
      <c r="TLU323" s="61"/>
      <c r="TLV323" s="61"/>
      <c r="TLW323" s="61"/>
      <c r="TLX323" s="61"/>
      <c r="TLY323" s="61"/>
      <c r="TLZ323" s="61"/>
      <c r="TMA323" s="61"/>
      <c r="TMB323" s="61"/>
      <c r="TMC323" s="61"/>
      <c r="TMD323" s="61"/>
      <c r="TME323" s="61"/>
      <c r="TMF323" s="61"/>
      <c r="TMG323" s="61"/>
      <c r="TMH323" s="61"/>
      <c r="TMI323" s="61"/>
      <c r="TMJ323" s="61"/>
      <c r="TMK323" s="61"/>
      <c r="TML323" s="61"/>
      <c r="TMM323" s="61"/>
      <c r="TMN323" s="61"/>
      <c r="TMO323" s="61"/>
      <c r="TMP323" s="61"/>
      <c r="TMQ323" s="61"/>
      <c r="TMR323" s="61"/>
      <c r="TMS323" s="61"/>
      <c r="TMT323" s="61"/>
      <c r="TMU323" s="61"/>
      <c r="TMV323" s="61"/>
      <c r="TMW323" s="61"/>
      <c r="TMX323" s="61"/>
      <c r="TMY323" s="61"/>
      <c r="TMZ323" s="61"/>
      <c r="TNA323" s="61"/>
      <c r="TNB323" s="61"/>
      <c r="TNC323" s="61"/>
      <c r="TND323" s="61"/>
      <c r="TNE323" s="61"/>
      <c r="TNF323" s="61"/>
      <c r="TNG323" s="61"/>
      <c r="TNH323" s="61"/>
      <c r="TNI323" s="61"/>
      <c r="TNJ323" s="61"/>
      <c r="TNK323" s="61"/>
      <c r="TNL323" s="61"/>
      <c r="TNM323" s="61"/>
      <c r="TNN323" s="61"/>
      <c r="TNO323" s="61"/>
      <c r="TNP323" s="61"/>
      <c r="TNQ323" s="61"/>
      <c r="TNR323" s="61"/>
      <c r="TNS323" s="61"/>
      <c r="TNT323" s="61"/>
      <c r="TNU323" s="61"/>
      <c r="TNV323" s="61"/>
      <c r="TNW323" s="61"/>
      <c r="TNX323" s="61"/>
      <c r="TNY323" s="61"/>
      <c r="TNZ323" s="61"/>
      <c r="TOA323" s="61"/>
      <c r="TOB323" s="61"/>
      <c r="TOC323" s="61"/>
      <c r="TOD323" s="61"/>
      <c r="TOE323" s="61"/>
      <c r="TOF323" s="61"/>
      <c r="TOG323" s="61"/>
      <c r="TOH323" s="61"/>
      <c r="TOI323" s="61"/>
      <c r="TOJ323" s="61"/>
      <c r="TOK323" s="61"/>
      <c r="TOL323" s="61"/>
      <c r="TOM323" s="61"/>
      <c r="TON323" s="61"/>
      <c r="TOO323" s="61"/>
      <c r="TOP323" s="61"/>
      <c r="TOQ323" s="61"/>
      <c r="TOR323" s="61"/>
      <c r="TOS323" s="61"/>
      <c r="TOT323" s="61"/>
      <c r="TOU323" s="61"/>
      <c r="TOV323" s="61"/>
      <c r="TOW323" s="61"/>
      <c r="TOX323" s="61"/>
      <c r="TOY323" s="61"/>
      <c r="TOZ323" s="61"/>
      <c r="TPA323" s="61"/>
      <c r="TPB323" s="61"/>
      <c r="TPC323" s="61"/>
      <c r="TPD323" s="61"/>
      <c r="TPE323" s="61"/>
      <c r="TPF323" s="61"/>
      <c r="TPG323" s="61"/>
      <c r="TPH323" s="61"/>
      <c r="TPI323" s="61"/>
      <c r="TPJ323" s="61"/>
      <c r="TPK323" s="61"/>
      <c r="TPL323" s="61"/>
      <c r="TPM323" s="61"/>
      <c r="TPN323" s="61"/>
      <c r="TPO323" s="61"/>
      <c r="TPP323" s="61"/>
      <c r="TPQ323" s="61"/>
      <c r="TPR323" s="61"/>
      <c r="TPS323" s="61"/>
      <c r="TPT323" s="61"/>
      <c r="TPU323" s="61"/>
      <c r="TPV323" s="61"/>
      <c r="TPW323" s="61"/>
      <c r="TPX323" s="61"/>
      <c r="TPY323" s="61"/>
      <c r="TPZ323" s="61"/>
      <c r="TQA323" s="61"/>
      <c r="TQB323" s="61"/>
      <c r="TQC323" s="61"/>
      <c r="TQD323" s="61"/>
      <c r="TQE323" s="61"/>
      <c r="TQF323" s="61"/>
      <c r="TQG323" s="61"/>
      <c r="TQH323" s="61"/>
      <c r="TQI323" s="61"/>
      <c r="TQJ323" s="61"/>
      <c r="TQK323" s="61"/>
      <c r="TQL323" s="61"/>
      <c r="TQM323" s="61"/>
      <c r="TQN323" s="61"/>
      <c r="TQO323" s="61"/>
      <c r="TQP323" s="61"/>
      <c r="TQQ323" s="61"/>
      <c r="TQR323" s="61"/>
      <c r="TQS323" s="61"/>
      <c r="TQT323" s="61"/>
      <c r="TQU323" s="61"/>
      <c r="TQV323" s="61"/>
      <c r="TQW323" s="61"/>
      <c r="TQX323" s="61"/>
      <c r="TQY323" s="61"/>
      <c r="TQZ323" s="61"/>
      <c r="TRA323" s="61"/>
      <c r="TRB323" s="61"/>
      <c r="TRC323" s="61"/>
      <c r="TRD323" s="61"/>
      <c r="TRE323" s="61"/>
      <c r="TRF323" s="61"/>
      <c r="TRG323" s="61"/>
      <c r="TRH323" s="61"/>
      <c r="TRI323" s="61"/>
      <c r="TRJ323" s="61"/>
      <c r="TRK323" s="61"/>
      <c r="TRL323" s="61"/>
      <c r="TRM323" s="61"/>
      <c r="TRN323" s="61"/>
      <c r="TRO323" s="61"/>
      <c r="TRP323" s="61"/>
      <c r="TRQ323" s="61"/>
      <c r="TRR323" s="61"/>
      <c r="TRS323" s="61"/>
      <c r="TRT323" s="61"/>
      <c r="TRU323" s="61"/>
      <c r="TRV323" s="61"/>
      <c r="TRW323" s="61"/>
      <c r="TRX323" s="61"/>
      <c r="TRY323" s="61"/>
      <c r="TRZ323" s="61"/>
      <c r="TSA323" s="61"/>
      <c r="TSB323" s="61"/>
      <c r="TSC323" s="61"/>
      <c r="TSD323" s="61"/>
      <c r="TSE323" s="61"/>
      <c r="TSF323" s="61"/>
      <c r="TSG323" s="61"/>
      <c r="TSH323" s="61"/>
      <c r="TSI323" s="61"/>
      <c r="TSJ323" s="61"/>
      <c r="TSK323" s="61"/>
      <c r="TSL323" s="61"/>
      <c r="TSM323" s="61"/>
      <c r="TSN323" s="61"/>
      <c r="TSO323" s="61"/>
      <c r="TSP323" s="61"/>
      <c r="TSQ323" s="61"/>
      <c r="TSR323" s="61"/>
      <c r="TSS323" s="61"/>
      <c r="TST323" s="61"/>
      <c r="TSU323" s="61"/>
      <c r="TSV323" s="61"/>
      <c r="TSW323" s="61"/>
      <c r="TSX323" s="61"/>
      <c r="TSY323" s="61"/>
      <c r="TSZ323" s="61"/>
      <c r="TTA323" s="61"/>
      <c r="TTB323" s="61"/>
      <c r="TTC323" s="61"/>
      <c r="TTD323" s="61"/>
      <c r="TTE323" s="61"/>
      <c r="TTF323" s="61"/>
      <c r="TTG323" s="61"/>
      <c r="TTH323" s="61"/>
      <c r="TTI323" s="61"/>
      <c r="TTJ323" s="61"/>
      <c r="TTK323" s="61"/>
      <c r="TTL323" s="61"/>
      <c r="TTM323" s="61"/>
      <c r="TTN323" s="61"/>
      <c r="TTO323" s="61"/>
      <c r="TTP323" s="61"/>
      <c r="TTQ323" s="61"/>
      <c r="TTR323" s="61"/>
      <c r="TTS323" s="61"/>
      <c r="TTT323" s="61"/>
      <c r="TTU323" s="61"/>
      <c r="TTV323" s="61"/>
      <c r="TTW323" s="61"/>
      <c r="TTX323" s="61"/>
      <c r="TTY323" s="61"/>
      <c r="TTZ323" s="61"/>
      <c r="TUA323" s="61"/>
      <c r="TUB323" s="61"/>
      <c r="TUC323" s="61"/>
      <c r="TUD323" s="61"/>
      <c r="TUE323" s="61"/>
      <c r="TUF323" s="61"/>
      <c r="TUG323" s="61"/>
      <c r="TUH323" s="61"/>
      <c r="TUI323" s="61"/>
      <c r="TUJ323" s="61"/>
      <c r="TUK323" s="61"/>
      <c r="TUL323" s="61"/>
      <c r="TUM323" s="61"/>
      <c r="TUN323" s="61"/>
      <c r="TUO323" s="61"/>
      <c r="TUP323" s="61"/>
      <c r="TUQ323" s="61"/>
      <c r="TUR323" s="61"/>
      <c r="TUS323" s="61"/>
      <c r="TUT323" s="61"/>
      <c r="TUU323" s="61"/>
      <c r="TUV323" s="61"/>
      <c r="TUW323" s="61"/>
      <c r="TUX323" s="61"/>
      <c r="TUY323" s="61"/>
      <c r="TUZ323" s="61"/>
      <c r="TVA323" s="61"/>
      <c r="TVB323" s="61"/>
      <c r="TVC323" s="61"/>
      <c r="TVD323" s="61"/>
      <c r="TVE323" s="61"/>
      <c r="TVF323" s="61"/>
      <c r="TVG323" s="61"/>
      <c r="TVH323" s="61"/>
      <c r="TVI323" s="61"/>
      <c r="TVJ323" s="61"/>
      <c r="TVK323" s="61"/>
      <c r="TVL323" s="61"/>
      <c r="TVM323" s="61"/>
      <c r="TVN323" s="61"/>
      <c r="TVO323" s="61"/>
      <c r="TVP323" s="61"/>
      <c r="TVQ323" s="61"/>
      <c r="TVR323" s="61"/>
      <c r="TVS323" s="61"/>
      <c r="TVT323" s="61"/>
      <c r="TVU323" s="61"/>
      <c r="TVV323" s="61"/>
      <c r="TVW323" s="61"/>
      <c r="TVX323" s="61"/>
      <c r="TVY323" s="61"/>
      <c r="TVZ323" s="61"/>
      <c r="TWA323" s="61"/>
      <c r="TWB323" s="61"/>
      <c r="TWC323" s="61"/>
      <c r="TWD323" s="61"/>
      <c r="TWE323" s="61"/>
      <c r="TWF323" s="61"/>
      <c r="TWG323" s="61"/>
      <c r="TWH323" s="61"/>
      <c r="TWI323" s="61"/>
      <c r="TWJ323" s="61"/>
      <c r="TWK323" s="61"/>
      <c r="TWL323" s="61"/>
      <c r="TWM323" s="61"/>
      <c r="TWN323" s="61"/>
      <c r="TWO323" s="61"/>
      <c r="TWP323" s="61"/>
      <c r="TWQ323" s="61"/>
      <c r="TWR323" s="61"/>
      <c r="TWS323" s="61"/>
      <c r="TWT323" s="61"/>
      <c r="TWU323" s="61"/>
      <c r="TWV323" s="61"/>
      <c r="TWW323" s="61"/>
      <c r="TWX323" s="61"/>
      <c r="TWY323" s="61"/>
      <c r="TWZ323" s="61"/>
      <c r="TXA323" s="61"/>
      <c r="TXB323" s="61"/>
      <c r="TXC323" s="61"/>
      <c r="TXD323" s="61"/>
      <c r="TXE323" s="61"/>
      <c r="TXF323" s="61"/>
      <c r="TXG323" s="61"/>
      <c r="TXH323" s="61"/>
      <c r="TXI323" s="61"/>
      <c r="TXJ323" s="61"/>
      <c r="TXK323" s="61"/>
      <c r="TXL323" s="61"/>
      <c r="TXM323" s="61"/>
      <c r="TXN323" s="61"/>
      <c r="TXO323" s="61"/>
      <c r="TXP323" s="61"/>
      <c r="TXQ323" s="61"/>
      <c r="TXR323" s="61"/>
      <c r="TXS323" s="61"/>
      <c r="TXT323" s="61"/>
      <c r="TXU323" s="61"/>
      <c r="TXV323" s="61"/>
      <c r="TXW323" s="61"/>
      <c r="TXX323" s="61"/>
      <c r="TXY323" s="61"/>
      <c r="TXZ323" s="61"/>
      <c r="TYA323" s="61"/>
      <c r="TYB323" s="61"/>
      <c r="TYC323" s="61"/>
      <c r="TYD323" s="61"/>
      <c r="TYE323" s="61"/>
      <c r="TYF323" s="61"/>
      <c r="TYG323" s="61"/>
      <c r="TYH323" s="61"/>
      <c r="TYI323" s="61"/>
      <c r="TYJ323" s="61"/>
      <c r="TYK323" s="61"/>
      <c r="TYL323" s="61"/>
      <c r="TYM323" s="61"/>
      <c r="TYN323" s="61"/>
      <c r="TYO323" s="61"/>
      <c r="TYP323" s="61"/>
      <c r="TYQ323" s="61"/>
      <c r="TYR323" s="61"/>
      <c r="TYS323" s="61"/>
      <c r="TYT323" s="61"/>
      <c r="TYU323" s="61"/>
      <c r="TYV323" s="61"/>
      <c r="TYW323" s="61"/>
      <c r="TYX323" s="61"/>
      <c r="TYY323" s="61"/>
      <c r="TYZ323" s="61"/>
      <c r="TZA323" s="61"/>
      <c r="TZB323" s="61"/>
      <c r="TZC323" s="61"/>
      <c r="TZD323" s="61"/>
      <c r="TZE323" s="61"/>
      <c r="TZF323" s="61"/>
      <c r="TZG323" s="61"/>
      <c r="TZH323" s="61"/>
      <c r="TZI323" s="61"/>
      <c r="TZJ323" s="61"/>
      <c r="TZK323" s="61"/>
      <c r="TZL323" s="61"/>
      <c r="TZM323" s="61"/>
      <c r="TZN323" s="61"/>
      <c r="TZO323" s="61"/>
      <c r="TZP323" s="61"/>
      <c r="TZQ323" s="61"/>
      <c r="TZR323" s="61"/>
      <c r="TZS323" s="61"/>
      <c r="TZT323" s="61"/>
      <c r="TZU323" s="61"/>
      <c r="TZV323" s="61"/>
      <c r="TZW323" s="61"/>
      <c r="TZX323" s="61"/>
      <c r="TZY323" s="61"/>
      <c r="TZZ323" s="61"/>
      <c r="UAA323" s="61"/>
      <c r="UAB323" s="61"/>
      <c r="UAC323" s="61"/>
      <c r="UAD323" s="61"/>
      <c r="UAE323" s="61"/>
      <c r="UAF323" s="61"/>
      <c r="UAG323" s="61"/>
      <c r="UAH323" s="61"/>
      <c r="UAI323" s="61"/>
      <c r="UAJ323" s="61"/>
      <c r="UAK323" s="61"/>
      <c r="UAL323" s="61"/>
      <c r="UAM323" s="61"/>
      <c r="UAN323" s="61"/>
      <c r="UAO323" s="61"/>
      <c r="UAP323" s="61"/>
      <c r="UAQ323" s="61"/>
      <c r="UAR323" s="61"/>
      <c r="UAS323" s="61"/>
      <c r="UAT323" s="61"/>
      <c r="UAU323" s="61"/>
      <c r="UAV323" s="61"/>
      <c r="UAW323" s="61"/>
      <c r="UAX323" s="61"/>
      <c r="UAY323" s="61"/>
      <c r="UAZ323" s="61"/>
      <c r="UBA323" s="61"/>
      <c r="UBB323" s="61"/>
      <c r="UBC323" s="61"/>
      <c r="UBD323" s="61"/>
      <c r="UBE323" s="61"/>
      <c r="UBF323" s="61"/>
      <c r="UBG323" s="61"/>
      <c r="UBH323" s="61"/>
      <c r="UBI323" s="61"/>
      <c r="UBJ323" s="61"/>
      <c r="UBK323" s="61"/>
      <c r="UBL323" s="61"/>
      <c r="UBM323" s="61"/>
      <c r="UBN323" s="61"/>
      <c r="UBO323" s="61"/>
      <c r="UBP323" s="61"/>
      <c r="UBQ323" s="61"/>
      <c r="UBR323" s="61"/>
      <c r="UBS323" s="61"/>
      <c r="UBT323" s="61"/>
      <c r="UBU323" s="61"/>
      <c r="UBV323" s="61"/>
      <c r="UBW323" s="61"/>
      <c r="UBX323" s="61"/>
      <c r="UBY323" s="61"/>
      <c r="UBZ323" s="61"/>
      <c r="UCA323" s="61"/>
      <c r="UCB323" s="61"/>
      <c r="UCC323" s="61"/>
      <c r="UCD323" s="61"/>
      <c r="UCE323" s="61"/>
      <c r="UCF323" s="61"/>
      <c r="UCG323" s="61"/>
      <c r="UCH323" s="61"/>
      <c r="UCI323" s="61"/>
      <c r="UCJ323" s="61"/>
      <c r="UCK323" s="61"/>
      <c r="UCL323" s="61"/>
      <c r="UCM323" s="61"/>
      <c r="UCN323" s="61"/>
      <c r="UCO323" s="61"/>
      <c r="UCP323" s="61"/>
      <c r="UCQ323" s="61"/>
      <c r="UCR323" s="61"/>
      <c r="UCS323" s="61"/>
      <c r="UCT323" s="61"/>
      <c r="UCU323" s="61"/>
      <c r="UCV323" s="61"/>
      <c r="UCW323" s="61"/>
      <c r="UCX323" s="61"/>
      <c r="UCY323" s="61"/>
      <c r="UCZ323" s="61"/>
      <c r="UDA323" s="61"/>
      <c r="UDB323" s="61"/>
      <c r="UDC323" s="61"/>
      <c r="UDD323" s="61"/>
      <c r="UDE323" s="61"/>
      <c r="UDF323" s="61"/>
      <c r="UDG323" s="61"/>
      <c r="UDH323" s="61"/>
      <c r="UDI323" s="61"/>
      <c r="UDJ323" s="61"/>
      <c r="UDK323" s="61"/>
      <c r="UDL323" s="61"/>
      <c r="UDM323" s="61"/>
      <c r="UDN323" s="61"/>
      <c r="UDO323" s="61"/>
      <c r="UDP323" s="61"/>
      <c r="UDQ323" s="61"/>
      <c r="UDR323" s="61"/>
      <c r="UDS323" s="61"/>
      <c r="UDT323" s="61"/>
      <c r="UDU323" s="61"/>
      <c r="UDV323" s="61"/>
      <c r="UDW323" s="61"/>
      <c r="UDX323" s="61"/>
      <c r="UDY323" s="61"/>
      <c r="UDZ323" s="61"/>
      <c r="UEA323" s="61"/>
      <c r="UEB323" s="61"/>
      <c r="UEC323" s="61"/>
      <c r="UED323" s="61"/>
      <c r="UEE323" s="61"/>
      <c r="UEF323" s="61"/>
      <c r="UEG323" s="61"/>
      <c r="UEH323" s="61"/>
      <c r="UEI323" s="61"/>
      <c r="UEJ323" s="61"/>
      <c r="UEK323" s="61"/>
      <c r="UEL323" s="61"/>
      <c r="UEM323" s="61"/>
      <c r="UEN323" s="61"/>
      <c r="UEO323" s="61"/>
      <c r="UEP323" s="61"/>
      <c r="UEQ323" s="61"/>
      <c r="UER323" s="61"/>
      <c r="UES323" s="61"/>
      <c r="UET323" s="61"/>
      <c r="UEU323" s="61"/>
      <c r="UEV323" s="61"/>
      <c r="UEW323" s="61"/>
      <c r="UEX323" s="61"/>
      <c r="UEY323" s="61"/>
      <c r="UEZ323" s="61"/>
      <c r="UFA323" s="61"/>
      <c r="UFB323" s="61"/>
      <c r="UFC323" s="61"/>
      <c r="UFD323" s="61"/>
      <c r="UFE323" s="61"/>
      <c r="UFF323" s="61"/>
      <c r="UFG323" s="61"/>
      <c r="UFH323" s="61"/>
      <c r="UFI323" s="61"/>
      <c r="UFJ323" s="61"/>
      <c r="UFK323" s="61"/>
      <c r="UFL323" s="61"/>
      <c r="UFM323" s="61"/>
      <c r="UFN323" s="61"/>
      <c r="UFO323" s="61"/>
      <c r="UFP323" s="61"/>
      <c r="UFQ323" s="61"/>
      <c r="UFR323" s="61"/>
      <c r="UFS323" s="61"/>
      <c r="UFT323" s="61"/>
      <c r="UFU323" s="61"/>
      <c r="UFV323" s="61"/>
      <c r="UFW323" s="61"/>
      <c r="UFX323" s="61"/>
      <c r="UFY323" s="61"/>
      <c r="UFZ323" s="61"/>
      <c r="UGA323" s="61"/>
      <c r="UGB323" s="61"/>
      <c r="UGC323" s="61"/>
      <c r="UGD323" s="61"/>
      <c r="UGE323" s="61"/>
      <c r="UGF323" s="61"/>
      <c r="UGG323" s="61"/>
      <c r="UGH323" s="61"/>
      <c r="UGI323" s="61"/>
      <c r="UGJ323" s="61"/>
      <c r="UGK323" s="61"/>
      <c r="UGL323" s="61"/>
      <c r="UGM323" s="61"/>
      <c r="UGN323" s="61"/>
      <c r="UGO323" s="61"/>
      <c r="UGP323" s="61"/>
      <c r="UGQ323" s="61"/>
      <c r="UGR323" s="61"/>
      <c r="UGS323" s="61"/>
      <c r="UGT323" s="61"/>
      <c r="UGU323" s="61"/>
      <c r="UGV323" s="61"/>
      <c r="UGW323" s="61"/>
      <c r="UGX323" s="61"/>
      <c r="UGY323" s="61"/>
      <c r="UGZ323" s="61"/>
      <c r="UHA323" s="61"/>
      <c r="UHB323" s="61"/>
      <c r="UHC323" s="61"/>
      <c r="UHD323" s="61"/>
      <c r="UHE323" s="61"/>
      <c r="UHF323" s="61"/>
      <c r="UHG323" s="61"/>
      <c r="UHH323" s="61"/>
      <c r="UHI323" s="61"/>
      <c r="UHJ323" s="61"/>
      <c r="UHK323" s="61"/>
      <c r="UHL323" s="61"/>
      <c r="UHM323" s="61"/>
      <c r="UHN323" s="61"/>
      <c r="UHO323" s="61"/>
      <c r="UHP323" s="61"/>
      <c r="UHQ323" s="61"/>
      <c r="UHR323" s="61"/>
      <c r="UHS323" s="61"/>
      <c r="UHT323" s="61"/>
      <c r="UHU323" s="61"/>
      <c r="UHV323" s="61"/>
      <c r="UHW323" s="61"/>
      <c r="UHX323" s="61"/>
      <c r="UHY323" s="61"/>
      <c r="UHZ323" s="61"/>
      <c r="UIA323" s="61"/>
      <c r="UIB323" s="61"/>
      <c r="UIC323" s="61"/>
      <c r="UID323" s="61"/>
      <c r="UIE323" s="61"/>
      <c r="UIF323" s="61"/>
      <c r="UIG323" s="61"/>
      <c r="UIH323" s="61"/>
      <c r="UII323" s="61"/>
      <c r="UIJ323" s="61"/>
      <c r="UIK323" s="61"/>
      <c r="UIL323" s="61"/>
      <c r="UIM323" s="61"/>
      <c r="UIN323" s="61"/>
      <c r="UIO323" s="61"/>
      <c r="UIP323" s="61"/>
      <c r="UIQ323" s="61"/>
      <c r="UIR323" s="61"/>
      <c r="UIS323" s="61"/>
      <c r="UIT323" s="61"/>
      <c r="UIU323" s="61"/>
      <c r="UIV323" s="61"/>
      <c r="UIW323" s="61"/>
      <c r="UIX323" s="61"/>
      <c r="UIY323" s="61"/>
      <c r="UIZ323" s="61"/>
      <c r="UJA323" s="61"/>
      <c r="UJB323" s="61"/>
      <c r="UJC323" s="61"/>
      <c r="UJD323" s="61"/>
      <c r="UJE323" s="61"/>
      <c r="UJF323" s="61"/>
      <c r="UJG323" s="61"/>
      <c r="UJH323" s="61"/>
      <c r="UJI323" s="61"/>
      <c r="UJJ323" s="61"/>
      <c r="UJK323" s="61"/>
      <c r="UJL323" s="61"/>
      <c r="UJM323" s="61"/>
      <c r="UJN323" s="61"/>
      <c r="UJO323" s="61"/>
      <c r="UJP323" s="61"/>
      <c r="UJQ323" s="61"/>
      <c r="UJR323" s="61"/>
      <c r="UJS323" s="61"/>
      <c r="UJT323" s="61"/>
      <c r="UJU323" s="61"/>
      <c r="UJV323" s="61"/>
      <c r="UJW323" s="61"/>
      <c r="UJX323" s="61"/>
      <c r="UJY323" s="61"/>
      <c r="UJZ323" s="61"/>
      <c r="UKA323" s="61"/>
      <c r="UKB323" s="61"/>
      <c r="UKC323" s="61"/>
      <c r="UKD323" s="61"/>
      <c r="UKE323" s="61"/>
      <c r="UKF323" s="61"/>
      <c r="UKG323" s="61"/>
      <c r="UKH323" s="61"/>
      <c r="UKI323" s="61"/>
      <c r="UKJ323" s="61"/>
      <c r="UKK323" s="61"/>
      <c r="UKL323" s="61"/>
      <c r="UKM323" s="61"/>
      <c r="UKN323" s="61"/>
      <c r="UKO323" s="61"/>
      <c r="UKP323" s="61"/>
      <c r="UKQ323" s="61"/>
      <c r="UKR323" s="61"/>
      <c r="UKS323" s="61"/>
      <c r="UKT323" s="61"/>
      <c r="UKU323" s="61"/>
      <c r="UKV323" s="61"/>
      <c r="UKW323" s="61"/>
      <c r="UKX323" s="61"/>
      <c r="UKY323" s="61"/>
      <c r="UKZ323" s="61"/>
      <c r="ULA323" s="61"/>
      <c r="ULB323" s="61"/>
      <c r="ULC323" s="61"/>
      <c r="ULD323" s="61"/>
      <c r="ULE323" s="61"/>
      <c r="ULF323" s="61"/>
      <c r="ULG323" s="61"/>
      <c r="ULH323" s="61"/>
      <c r="ULI323" s="61"/>
      <c r="ULJ323" s="61"/>
      <c r="ULK323" s="61"/>
      <c r="ULL323" s="61"/>
      <c r="ULM323" s="61"/>
      <c r="ULN323" s="61"/>
      <c r="ULO323" s="61"/>
      <c r="ULP323" s="61"/>
      <c r="ULQ323" s="61"/>
      <c r="ULR323" s="61"/>
      <c r="ULS323" s="61"/>
      <c r="ULT323" s="61"/>
      <c r="ULU323" s="61"/>
      <c r="ULV323" s="61"/>
      <c r="ULW323" s="61"/>
      <c r="ULX323" s="61"/>
      <c r="ULY323" s="61"/>
      <c r="ULZ323" s="61"/>
      <c r="UMA323" s="61"/>
      <c r="UMB323" s="61"/>
      <c r="UMC323" s="61"/>
      <c r="UMD323" s="61"/>
      <c r="UME323" s="61"/>
      <c r="UMF323" s="61"/>
      <c r="UMG323" s="61"/>
      <c r="UMH323" s="61"/>
      <c r="UMI323" s="61"/>
      <c r="UMJ323" s="61"/>
      <c r="UMK323" s="61"/>
      <c r="UML323" s="61"/>
      <c r="UMM323" s="61"/>
      <c r="UMN323" s="61"/>
      <c r="UMO323" s="61"/>
      <c r="UMP323" s="61"/>
      <c r="UMQ323" s="61"/>
      <c r="UMR323" s="61"/>
      <c r="UMS323" s="61"/>
      <c r="UMT323" s="61"/>
      <c r="UMU323" s="61"/>
      <c r="UMV323" s="61"/>
      <c r="UMW323" s="61"/>
      <c r="UMX323" s="61"/>
      <c r="UMY323" s="61"/>
      <c r="UMZ323" s="61"/>
      <c r="UNA323" s="61"/>
      <c r="UNB323" s="61"/>
      <c r="UNC323" s="61"/>
      <c r="UND323" s="61"/>
      <c r="UNE323" s="61"/>
      <c r="UNF323" s="61"/>
      <c r="UNG323" s="61"/>
      <c r="UNH323" s="61"/>
      <c r="UNI323" s="61"/>
      <c r="UNJ323" s="61"/>
      <c r="UNK323" s="61"/>
      <c r="UNL323" s="61"/>
      <c r="UNM323" s="61"/>
      <c r="UNN323" s="61"/>
      <c r="UNO323" s="61"/>
      <c r="UNP323" s="61"/>
      <c r="UNQ323" s="61"/>
      <c r="UNR323" s="61"/>
      <c r="UNS323" s="61"/>
      <c r="UNT323" s="61"/>
      <c r="UNU323" s="61"/>
      <c r="UNV323" s="61"/>
      <c r="UNW323" s="61"/>
      <c r="UNX323" s="61"/>
      <c r="UNY323" s="61"/>
      <c r="UNZ323" s="61"/>
      <c r="UOA323" s="61"/>
      <c r="UOB323" s="61"/>
      <c r="UOC323" s="61"/>
      <c r="UOD323" s="61"/>
      <c r="UOE323" s="61"/>
      <c r="UOF323" s="61"/>
      <c r="UOG323" s="61"/>
      <c r="UOH323" s="61"/>
      <c r="UOI323" s="61"/>
      <c r="UOJ323" s="61"/>
      <c r="UOK323" s="61"/>
      <c r="UOL323" s="61"/>
      <c r="UOM323" s="61"/>
      <c r="UON323" s="61"/>
      <c r="UOO323" s="61"/>
      <c r="UOP323" s="61"/>
      <c r="UOQ323" s="61"/>
      <c r="UOR323" s="61"/>
      <c r="UOS323" s="61"/>
      <c r="UOT323" s="61"/>
      <c r="UOU323" s="61"/>
      <c r="UOV323" s="61"/>
      <c r="UOW323" s="61"/>
      <c r="UOX323" s="61"/>
      <c r="UOY323" s="61"/>
      <c r="UOZ323" s="61"/>
      <c r="UPA323" s="61"/>
      <c r="UPB323" s="61"/>
      <c r="UPC323" s="61"/>
      <c r="UPD323" s="61"/>
      <c r="UPE323" s="61"/>
      <c r="UPF323" s="61"/>
      <c r="UPG323" s="61"/>
      <c r="UPH323" s="61"/>
      <c r="UPI323" s="61"/>
      <c r="UPJ323" s="61"/>
      <c r="UPK323" s="61"/>
      <c r="UPL323" s="61"/>
      <c r="UPM323" s="61"/>
      <c r="UPN323" s="61"/>
      <c r="UPO323" s="61"/>
      <c r="UPP323" s="61"/>
      <c r="UPQ323" s="61"/>
      <c r="UPR323" s="61"/>
      <c r="UPS323" s="61"/>
      <c r="UPT323" s="61"/>
      <c r="UPU323" s="61"/>
      <c r="UPV323" s="61"/>
      <c r="UPW323" s="61"/>
      <c r="UPX323" s="61"/>
      <c r="UPY323" s="61"/>
      <c r="UPZ323" s="61"/>
      <c r="UQA323" s="61"/>
      <c r="UQB323" s="61"/>
      <c r="UQC323" s="61"/>
      <c r="UQD323" s="61"/>
      <c r="UQE323" s="61"/>
      <c r="UQF323" s="61"/>
      <c r="UQG323" s="61"/>
      <c r="UQH323" s="61"/>
      <c r="UQI323" s="61"/>
      <c r="UQJ323" s="61"/>
      <c r="UQK323" s="61"/>
      <c r="UQL323" s="61"/>
      <c r="UQM323" s="61"/>
      <c r="UQN323" s="61"/>
      <c r="UQO323" s="61"/>
      <c r="UQP323" s="61"/>
      <c r="UQQ323" s="61"/>
      <c r="UQR323" s="61"/>
      <c r="UQS323" s="61"/>
      <c r="UQT323" s="61"/>
      <c r="UQU323" s="61"/>
      <c r="UQV323" s="61"/>
      <c r="UQW323" s="61"/>
      <c r="UQX323" s="61"/>
      <c r="UQY323" s="61"/>
      <c r="UQZ323" s="61"/>
      <c r="URA323" s="61"/>
      <c r="URB323" s="61"/>
      <c r="URC323" s="61"/>
      <c r="URD323" s="61"/>
      <c r="URE323" s="61"/>
      <c r="URF323" s="61"/>
      <c r="URG323" s="61"/>
      <c r="URH323" s="61"/>
      <c r="URI323" s="61"/>
      <c r="URJ323" s="61"/>
      <c r="URK323" s="61"/>
      <c r="URL323" s="61"/>
      <c r="URM323" s="61"/>
      <c r="URN323" s="61"/>
      <c r="URO323" s="61"/>
      <c r="URP323" s="61"/>
      <c r="URQ323" s="61"/>
      <c r="URR323" s="61"/>
      <c r="URS323" s="61"/>
      <c r="URT323" s="61"/>
      <c r="URU323" s="61"/>
      <c r="URV323" s="61"/>
      <c r="URW323" s="61"/>
      <c r="URX323" s="61"/>
      <c r="URY323" s="61"/>
      <c r="URZ323" s="61"/>
      <c r="USA323" s="61"/>
      <c r="USB323" s="61"/>
      <c r="USC323" s="61"/>
      <c r="USD323" s="61"/>
      <c r="USE323" s="61"/>
      <c r="USF323" s="61"/>
      <c r="USG323" s="61"/>
      <c r="USH323" s="61"/>
      <c r="USI323" s="61"/>
      <c r="USJ323" s="61"/>
      <c r="USK323" s="61"/>
      <c r="USL323" s="61"/>
      <c r="USM323" s="61"/>
      <c r="USN323" s="61"/>
      <c r="USO323" s="61"/>
      <c r="USP323" s="61"/>
      <c r="USQ323" s="61"/>
      <c r="USR323" s="61"/>
      <c r="USS323" s="61"/>
      <c r="UST323" s="61"/>
      <c r="USU323" s="61"/>
      <c r="USV323" s="61"/>
      <c r="USW323" s="61"/>
      <c r="USX323" s="61"/>
      <c r="USY323" s="61"/>
      <c r="USZ323" s="61"/>
      <c r="UTA323" s="61"/>
      <c r="UTB323" s="61"/>
      <c r="UTC323" s="61"/>
      <c r="UTD323" s="61"/>
      <c r="UTE323" s="61"/>
      <c r="UTF323" s="61"/>
      <c r="UTG323" s="61"/>
      <c r="UTH323" s="61"/>
      <c r="UTI323" s="61"/>
      <c r="UTJ323" s="61"/>
      <c r="UTK323" s="61"/>
      <c r="UTL323" s="61"/>
      <c r="UTM323" s="61"/>
      <c r="UTN323" s="61"/>
      <c r="UTO323" s="61"/>
      <c r="UTP323" s="61"/>
      <c r="UTQ323" s="61"/>
      <c r="UTR323" s="61"/>
      <c r="UTS323" s="61"/>
      <c r="UTT323" s="61"/>
      <c r="UTU323" s="61"/>
      <c r="UTV323" s="61"/>
      <c r="UTW323" s="61"/>
      <c r="UTX323" s="61"/>
      <c r="UTY323" s="61"/>
      <c r="UTZ323" s="61"/>
      <c r="UUA323" s="61"/>
      <c r="UUB323" s="61"/>
      <c r="UUC323" s="61"/>
      <c r="UUD323" s="61"/>
      <c r="UUE323" s="61"/>
      <c r="UUF323" s="61"/>
      <c r="UUG323" s="61"/>
      <c r="UUH323" s="61"/>
      <c r="UUI323" s="61"/>
      <c r="UUJ323" s="61"/>
      <c r="UUK323" s="61"/>
      <c r="UUL323" s="61"/>
      <c r="UUM323" s="61"/>
      <c r="UUN323" s="61"/>
      <c r="UUO323" s="61"/>
      <c r="UUP323" s="61"/>
      <c r="UUQ323" s="61"/>
      <c r="UUR323" s="61"/>
      <c r="UUS323" s="61"/>
      <c r="UUT323" s="61"/>
      <c r="UUU323" s="61"/>
      <c r="UUV323" s="61"/>
      <c r="UUW323" s="61"/>
      <c r="UUX323" s="61"/>
      <c r="UUY323" s="61"/>
      <c r="UUZ323" s="61"/>
      <c r="UVA323" s="61"/>
      <c r="UVB323" s="61"/>
      <c r="UVC323" s="61"/>
      <c r="UVD323" s="61"/>
      <c r="UVE323" s="61"/>
      <c r="UVF323" s="61"/>
      <c r="UVG323" s="61"/>
      <c r="UVH323" s="61"/>
      <c r="UVI323" s="61"/>
      <c r="UVJ323" s="61"/>
      <c r="UVK323" s="61"/>
      <c r="UVL323" s="61"/>
      <c r="UVM323" s="61"/>
      <c r="UVN323" s="61"/>
      <c r="UVO323" s="61"/>
      <c r="UVP323" s="61"/>
      <c r="UVQ323" s="61"/>
      <c r="UVR323" s="61"/>
      <c r="UVS323" s="61"/>
      <c r="UVT323" s="61"/>
      <c r="UVU323" s="61"/>
      <c r="UVV323" s="61"/>
      <c r="UVW323" s="61"/>
      <c r="UVX323" s="61"/>
      <c r="UVY323" s="61"/>
      <c r="UVZ323" s="61"/>
      <c r="UWA323" s="61"/>
      <c r="UWB323" s="61"/>
      <c r="UWC323" s="61"/>
      <c r="UWD323" s="61"/>
      <c r="UWE323" s="61"/>
      <c r="UWF323" s="61"/>
      <c r="UWG323" s="61"/>
      <c r="UWH323" s="61"/>
      <c r="UWI323" s="61"/>
      <c r="UWJ323" s="61"/>
      <c r="UWK323" s="61"/>
      <c r="UWL323" s="61"/>
      <c r="UWM323" s="61"/>
      <c r="UWN323" s="61"/>
      <c r="UWO323" s="61"/>
      <c r="UWP323" s="61"/>
      <c r="UWQ323" s="61"/>
      <c r="UWR323" s="61"/>
      <c r="UWS323" s="61"/>
      <c r="UWT323" s="61"/>
      <c r="UWU323" s="61"/>
      <c r="UWV323" s="61"/>
      <c r="UWW323" s="61"/>
      <c r="UWX323" s="61"/>
      <c r="UWY323" s="61"/>
      <c r="UWZ323" s="61"/>
      <c r="UXA323" s="61"/>
      <c r="UXB323" s="61"/>
      <c r="UXC323" s="61"/>
      <c r="UXD323" s="61"/>
      <c r="UXE323" s="61"/>
      <c r="UXF323" s="61"/>
      <c r="UXG323" s="61"/>
      <c r="UXH323" s="61"/>
      <c r="UXI323" s="61"/>
      <c r="UXJ323" s="61"/>
      <c r="UXK323" s="61"/>
      <c r="UXL323" s="61"/>
      <c r="UXM323" s="61"/>
      <c r="UXN323" s="61"/>
      <c r="UXO323" s="61"/>
      <c r="UXP323" s="61"/>
      <c r="UXQ323" s="61"/>
      <c r="UXR323" s="61"/>
      <c r="UXS323" s="61"/>
      <c r="UXT323" s="61"/>
      <c r="UXU323" s="61"/>
      <c r="UXV323" s="61"/>
      <c r="UXW323" s="61"/>
      <c r="UXX323" s="61"/>
      <c r="UXY323" s="61"/>
      <c r="UXZ323" s="61"/>
      <c r="UYA323" s="61"/>
      <c r="UYB323" s="61"/>
      <c r="UYC323" s="61"/>
      <c r="UYD323" s="61"/>
      <c r="UYE323" s="61"/>
      <c r="UYF323" s="61"/>
      <c r="UYG323" s="61"/>
      <c r="UYH323" s="61"/>
      <c r="UYI323" s="61"/>
      <c r="UYJ323" s="61"/>
      <c r="UYK323" s="61"/>
      <c r="UYL323" s="61"/>
      <c r="UYM323" s="61"/>
      <c r="UYN323" s="61"/>
      <c r="UYO323" s="61"/>
      <c r="UYP323" s="61"/>
      <c r="UYQ323" s="61"/>
      <c r="UYR323" s="61"/>
      <c r="UYS323" s="61"/>
      <c r="UYT323" s="61"/>
      <c r="UYU323" s="61"/>
      <c r="UYV323" s="61"/>
      <c r="UYW323" s="61"/>
      <c r="UYX323" s="61"/>
      <c r="UYY323" s="61"/>
      <c r="UYZ323" s="61"/>
      <c r="UZA323" s="61"/>
      <c r="UZB323" s="61"/>
      <c r="UZC323" s="61"/>
      <c r="UZD323" s="61"/>
      <c r="UZE323" s="61"/>
      <c r="UZF323" s="61"/>
      <c r="UZG323" s="61"/>
      <c r="UZH323" s="61"/>
      <c r="UZI323" s="61"/>
      <c r="UZJ323" s="61"/>
      <c r="UZK323" s="61"/>
      <c r="UZL323" s="61"/>
      <c r="UZM323" s="61"/>
      <c r="UZN323" s="61"/>
      <c r="UZO323" s="61"/>
      <c r="UZP323" s="61"/>
      <c r="UZQ323" s="61"/>
      <c r="UZR323" s="61"/>
      <c r="UZS323" s="61"/>
      <c r="UZT323" s="61"/>
      <c r="UZU323" s="61"/>
      <c r="UZV323" s="61"/>
      <c r="UZW323" s="61"/>
      <c r="UZX323" s="61"/>
      <c r="UZY323" s="61"/>
      <c r="UZZ323" s="61"/>
      <c r="VAA323" s="61"/>
      <c r="VAB323" s="61"/>
      <c r="VAC323" s="61"/>
      <c r="VAD323" s="61"/>
      <c r="VAE323" s="61"/>
      <c r="VAF323" s="61"/>
      <c r="VAG323" s="61"/>
      <c r="VAH323" s="61"/>
      <c r="VAI323" s="61"/>
      <c r="VAJ323" s="61"/>
      <c r="VAK323" s="61"/>
      <c r="VAL323" s="61"/>
      <c r="VAM323" s="61"/>
      <c r="VAN323" s="61"/>
      <c r="VAO323" s="61"/>
      <c r="VAP323" s="61"/>
      <c r="VAQ323" s="61"/>
      <c r="VAR323" s="61"/>
      <c r="VAS323" s="61"/>
      <c r="VAT323" s="61"/>
      <c r="VAU323" s="61"/>
      <c r="VAV323" s="61"/>
      <c r="VAW323" s="61"/>
      <c r="VAX323" s="61"/>
      <c r="VAY323" s="61"/>
      <c r="VAZ323" s="61"/>
      <c r="VBA323" s="61"/>
      <c r="VBB323" s="61"/>
      <c r="VBC323" s="61"/>
      <c r="VBD323" s="61"/>
      <c r="VBE323" s="61"/>
      <c r="VBF323" s="61"/>
      <c r="VBG323" s="61"/>
      <c r="VBH323" s="61"/>
      <c r="VBI323" s="61"/>
      <c r="VBJ323" s="61"/>
      <c r="VBK323" s="61"/>
      <c r="VBL323" s="61"/>
      <c r="VBM323" s="61"/>
      <c r="VBN323" s="61"/>
      <c r="VBO323" s="61"/>
      <c r="VBP323" s="61"/>
      <c r="VBQ323" s="61"/>
      <c r="VBR323" s="61"/>
      <c r="VBS323" s="61"/>
      <c r="VBT323" s="61"/>
      <c r="VBU323" s="61"/>
      <c r="VBV323" s="61"/>
      <c r="VBW323" s="61"/>
      <c r="VBX323" s="61"/>
      <c r="VBY323" s="61"/>
      <c r="VBZ323" s="61"/>
      <c r="VCA323" s="61"/>
      <c r="VCB323" s="61"/>
      <c r="VCC323" s="61"/>
      <c r="VCD323" s="61"/>
      <c r="VCE323" s="61"/>
      <c r="VCF323" s="61"/>
      <c r="VCG323" s="61"/>
      <c r="VCH323" s="61"/>
      <c r="VCI323" s="61"/>
      <c r="VCJ323" s="61"/>
      <c r="VCK323" s="61"/>
      <c r="VCL323" s="61"/>
      <c r="VCM323" s="61"/>
      <c r="VCN323" s="61"/>
      <c r="VCO323" s="61"/>
      <c r="VCP323" s="61"/>
      <c r="VCQ323" s="61"/>
      <c r="VCR323" s="61"/>
      <c r="VCS323" s="61"/>
      <c r="VCT323" s="61"/>
      <c r="VCU323" s="61"/>
      <c r="VCV323" s="61"/>
      <c r="VCW323" s="61"/>
      <c r="VCX323" s="61"/>
      <c r="VCY323" s="61"/>
      <c r="VCZ323" s="61"/>
      <c r="VDA323" s="61"/>
      <c r="VDB323" s="61"/>
      <c r="VDC323" s="61"/>
      <c r="VDD323" s="61"/>
      <c r="VDE323" s="61"/>
      <c r="VDF323" s="61"/>
      <c r="VDG323" s="61"/>
      <c r="VDH323" s="61"/>
      <c r="VDI323" s="61"/>
      <c r="VDJ323" s="61"/>
      <c r="VDK323" s="61"/>
      <c r="VDL323" s="61"/>
      <c r="VDM323" s="61"/>
      <c r="VDN323" s="61"/>
      <c r="VDO323" s="61"/>
      <c r="VDP323" s="61"/>
      <c r="VDQ323" s="61"/>
      <c r="VDR323" s="61"/>
      <c r="VDS323" s="61"/>
      <c r="VDT323" s="61"/>
      <c r="VDU323" s="61"/>
      <c r="VDV323" s="61"/>
      <c r="VDW323" s="61"/>
      <c r="VDX323" s="61"/>
      <c r="VDY323" s="61"/>
      <c r="VDZ323" s="61"/>
      <c r="VEA323" s="61"/>
      <c r="VEB323" s="61"/>
      <c r="VEC323" s="61"/>
      <c r="VED323" s="61"/>
      <c r="VEE323" s="61"/>
      <c r="VEF323" s="61"/>
      <c r="VEG323" s="61"/>
      <c r="VEH323" s="61"/>
      <c r="VEI323" s="61"/>
      <c r="VEJ323" s="61"/>
      <c r="VEK323" s="61"/>
      <c r="VEL323" s="61"/>
      <c r="VEM323" s="61"/>
      <c r="VEN323" s="61"/>
      <c r="VEO323" s="61"/>
      <c r="VEP323" s="61"/>
      <c r="VEQ323" s="61"/>
      <c r="VER323" s="61"/>
      <c r="VES323" s="61"/>
      <c r="VET323" s="61"/>
      <c r="VEU323" s="61"/>
      <c r="VEV323" s="61"/>
      <c r="VEW323" s="61"/>
      <c r="VEX323" s="61"/>
      <c r="VEY323" s="61"/>
      <c r="VEZ323" s="61"/>
      <c r="VFA323" s="61"/>
      <c r="VFB323" s="61"/>
      <c r="VFC323" s="61"/>
      <c r="VFD323" s="61"/>
      <c r="VFE323" s="61"/>
      <c r="VFF323" s="61"/>
      <c r="VFG323" s="61"/>
      <c r="VFH323" s="61"/>
      <c r="VFI323" s="61"/>
      <c r="VFJ323" s="61"/>
      <c r="VFK323" s="61"/>
      <c r="VFL323" s="61"/>
      <c r="VFM323" s="61"/>
      <c r="VFN323" s="61"/>
      <c r="VFO323" s="61"/>
      <c r="VFP323" s="61"/>
      <c r="VFQ323" s="61"/>
      <c r="VFR323" s="61"/>
      <c r="VFS323" s="61"/>
      <c r="VFT323" s="61"/>
      <c r="VFU323" s="61"/>
      <c r="VFV323" s="61"/>
      <c r="VFW323" s="61"/>
      <c r="VFX323" s="61"/>
      <c r="VFY323" s="61"/>
      <c r="VFZ323" s="61"/>
      <c r="VGA323" s="61"/>
      <c r="VGB323" s="61"/>
      <c r="VGC323" s="61"/>
      <c r="VGD323" s="61"/>
      <c r="VGE323" s="61"/>
      <c r="VGF323" s="61"/>
      <c r="VGG323" s="61"/>
      <c r="VGH323" s="61"/>
      <c r="VGI323" s="61"/>
      <c r="VGJ323" s="61"/>
      <c r="VGK323" s="61"/>
      <c r="VGL323" s="61"/>
      <c r="VGM323" s="61"/>
      <c r="VGN323" s="61"/>
      <c r="VGO323" s="61"/>
      <c r="VGP323" s="61"/>
      <c r="VGQ323" s="61"/>
      <c r="VGR323" s="61"/>
      <c r="VGS323" s="61"/>
      <c r="VGT323" s="61"/>
      <c r="VGU323" s="61"/>
      <c r="VGV323" s="61"/>
      <c r="VGW323" s="61"/>
      <c r="VGX323" s="61"/>
      <c r="VGY323" s="61"/>
      <c r="VGZ323" s="61"/>
      <c r="VHA323" s="61"/>
      <c r="VHB323" s="61"/>
      <c r="VHC323" s="61"/>
      <c r="VHD323" s="61"/>
      <c r="VHE323" s="61"/>
      <c r="VHF323" s="61"/>
      <c r="VHG323" s="61"/>
      <c r="VHH323" s="61"/>
      <c r="VHI323" s="61"/>
      <c r="VHJ323" s="61"/>
      <c r="VHK323" s="61"/>
      <c r="VHL323" s="61"/>
      <c r="VHM323" s="61"/>
      <c r="VHN323" s="61"/>
      <c r="VHO323" s="61"/>
      <c r="VHP323" s="61"/>
      <c r="VHQ323" s="61"/>
      <c r="VHR323" s="61"/>
      <c r="VHS323" s="61"/>
      <c r="VHT323" s="61"/>
      <c r="VHU323" s="61"/>
      <c r="VHV323" s="61"/>
      <c r="VHW323" s="61"/>
      <c r="VHX323" s="61"/>
      <c r="VHY323" s="61"/>
      <c r="VHZ323" s="61"/>
      <c r="VIA323" s="61"/>
      <c r="VIB323" s="61"/>
      <c r="VIC323" s="61"/>
      <c r="VID323" s="61"/>
      <c r="VIE323" s="61"/>
      <c r="VIF323" s="61"/>
      <c r="VIG323" s="61"/>
      <c r="VIH323" s="61"/>
      <c r="VII323" s="61"/>
      <c r="VIJ323" s="61"/>
      <c r="VIK323" s="61"/>
      <c r="VIL323" s="61"/>
      <c r="VIM323" s="61"/>
      <c r="VIN323" s="61"/>
      <c r="VIO323" s="61"/>
      <c r="VIP323" s="61"/>
      <c r="VIQ323" s="61"/>
      <c r="VIR323" s="61"/>
      <c r="VIS323" s="61"/>
      <c r="VIT323" s="61"/>
      <c r="VIU323" s="61"/>
      <c r="VIV323" s="61"/>
      <c r="VIW323" s="61"/>
      <c r="VIX323" s="61"/>
      <c r="VIY323" s="61"/>
      <c r="VIZ323" s="61"/>
      <c r="VJA323" s="61"/>
      <c r="VJB323" s="61"/>
      <c r="VJC323" s="61"/>
      <c r="VJD323" s="61"/>
      <c r="VJE323" s="61"/>
      <c r="VJF323" s="61"/>
      <c r="VJG323" s="61"/>
      <c r="VJH323" s="61"/>
      <c r="VJI323" s="61"/>
      <c r="VJJ323" s="61"/>
      <c r="VJK323" s="61"/>
      <c r="VJL323" s="61"/>
      <c r="VJM323" s="61"/>
      <c r="VJN323" s="61"/>
      <c r="VJO323" s="61"/>
      <c r="VJP323" s="61"/>
      <c r="VJQ323" s="61"/>
      <c r="VJR323" s="61"/>
      <c r="VJS323" s="61"/>
      <c r="VJT323" s="61"/>
      <c r="VJU323" s="61"/>
      <c r="VJV323" s="61"/>
      <c r="VJW323" s="61"/>
      <c r="VJX323" s="61"/>
      <c r="VJY323" s="61"/>
      <c r="VJZ323" s="61"/>
      <c r="VKA323" s="61"/>
      <c r="VKB323" s="61"/>
      <c r="VKC323" s="61"/>
      <c r="VKD323" s="61"/>
      <c r="VKE323" s="61"/>
      <c r="VKF323" s="61"/>
      <c r="VKG323" s="61"/>
      <c r="VKH323" s="61"/>
      <c r="VKI323" s="61"/>
      <c r="VKJ323" s="61"/>
      <c r="VKK323" s="61"/>
      <c r="VKL323" s="61"/>
      <c r="VKM323" s="61"/>
      <c r="VKN323" s="61"/>
      <c r="VKO323" s="61"/>
      <c r="VKP323" s="61"/>
      <c r="VKQ323" s="61"/>
      <c r="VKR323" s="61"/>
      <c r="VKS323" s="61"/>
      <c r="VKT323" s="61"/>
      <c r="VKU323" s="61"/>
      <c r="VKV323" s="61"/>
      <c r="VKW323" s="61"/>
      <c r="VKX323" s="61"/>
      <c r="VKY323" s="61"/>
      <c r="VKZ323" s="61"/>
      <c r="VLA323" s="61"/>
      <c r="VLB323" s="61"/>
      <c r="VLC323" s="61"/>
      <c r="VLD323" s="61"/>
      <c r="VLE323" s="61"/>
      <c r="VLF323" s="61"/>
      <c r="VLG323" s="61"/>
      <c r="VLH323" s="61"/>
      <c r="VLI323" s="61"/>
      <c r="VLJ323" s="61"/>
      <c r="VLK323" s="61"/>
      <c r="VLL323" s="61"/>
      <c r="VLM323" s="61"/>
      <c r="VLN323" s="61"/>
      <c r="VLO323" s="61"/>
      <c r="VLP323" s="61"/>
      <c r="VLQ323" s="61"/>
      <c r="VLR323" s="61"/>
      <c r="VLS323" s="61"/>
      <c r="VLT323" s="61"/>
      <c r="VLU323" s="61"/>
      <c r="VLV323" s="61"/>
      <c r="VLW323" s="61"/>
      <c r="VLX323" s="61"/>
      <c r="VLY323" s="61"/>
      <c r="VLZ323" s="61"/>
      <c r="VMA323" s="61"/>
      <c r="VMB323" s="61"/>
      <c r="VMC323" s="61"/>
      <c r="VMD323" s="61"/>
      <c r="VME323" s="61"/>
      <c r="VMF323" s="61"/>
      <c r="VMG323" s="61"/>
      <c r="VMH323" s="61"/>
      <c r="VMI323" s="61"/>
      <c r="VMJ323" s="61"/>
      <c r="VMK323" s="61"/>
      <c r="VML323" s="61"/>
      <c r="VMM323" s="61"/>
      <c r="VMN323" s="61"/>
      <c r="VMO323" s="61"/>
      <c r="VMP323" s="61"/>
      <c r="VMQ323" s="61"/>
      <c r="VMR323" s="61"/>
      <c r="VMS323" s="61"/>
      <c r="VMT323" s="61"/>
      <c r="VMU323" s="61"/>
      <c r="VMV323" s="61"/>
      <c r="VMW323" s="61"/>
      <c r="VMX323" s="61"/>
      <c r="VMY323" s="61"/>
      <c r="VMZ323" s="61"/>
      <c r="VNA323" s="61"/>
      <c r="VNB323" s="61"/>
      <c r="VNC323" s="61"/>
      <c r="VND323" s="61"/>
      <c r="VNE323" s="61"/>
      <c r="VNF323" s="61"/>
      <c r="VNG323" s="61"/>
      <c r="VNH323" s="61"/>
      <c r="VNI323" s="61"/>
      <c r="VNJ323" s="61"/>
      <c r="VNK323" s="61"/>
      <c r="VNL323" s="61"/>
      <c r="VNM323" s="61"/>
      <c r="VNN323" s="61"/>
      <c r="VNO323" s="61"/>
      <c r="VNP323" s="61"/>
      <c r="VNQ323" s="61"/>
      <c r="VNR323" s="61"/>
      <c r="VNS323" s="61"/>
      <c r="VNT323" s="61"/>
      <c r="VNU323" s="61"/>
      <c r="VNV323" s="61"/>
      <c r="VNW323" s="61"/>
      <c r="VNX323" s="61"/>
      <c r="VNY323" s="61"/>
      <c r="VNZ323" s="61"/>
      <c r="VOA323" s="61"/>
      <c r="VOB323" s="61"/>
      <c r="VOC323" s="61"/>
      <c r="VOD323" s="61"/>
      <c r="VOE323" s="61"/>
      <c r="VOF323" s="61"/>
      <c r="VOG323" s="61"/>
      <c r="VOH323" s="61"/>
      <c r="VOI323" s="61"/>
      <c r="VOJ323" s="61"/>
      <c r="VOK323" s="61"/>
      <c r="VOL323" s="61"/>
      <c r="VOM323" s="61"/>
      <c r="VON323" s="61"/>
      <c r="VOO323" s="61"/>
      <c r="VOP323" s="61"/>
      <c r="VOQ323" s="61"/>
      <c r="VOR323" s="61"/>
      <c r="VOS323" s="61"/>
      <c r="VOT323" s="61"/>
      <c r="VOU323" s="61"/>
      <c r="VOV323" s="61"/>
      <c r="VOW323" s="61"/>
      <c r="VOX323" s="61"/>
      <c r="VOY323" s="61"/>
      <c r="VOZ323" s="61"/>
      <c r="VPA323" s="61"/>
      <c r="VPB323" s="61"/>
      <c r="VPC323" s="61"/>
      <c r="VPD323" s="61"/>
      <c r="VPE323" s="61"/>
      <c r="VPF323" s="61"/>
      <c r="VPG323" s="61"/>
      <c r="VPH323" s="61"/>
      <c r="VPI323" s="61"/>
      <c r="VPJ323" s="61"/>
      <c r="VPK323" s="61"/>
      <c r="VPL323" s="61"/>
      <c r="VPM323" s="61"/>
      <c r="VPN323" s="61"/>
      <c r="VPO323" s="61"/>
      <c r="VPP323" s="61"/>
      <c r="VPQ323" s="61"/>
      <c r="VPR323" s="61"/>
      <c r="VPS323" s="61"/>
      <c r="VPT323" s="61"/>
      <c r="VPU323" s="61"/>
      <c r="VPV323" s="61"/>
      <c r="VPW323" s="61"/>
      <c r="VPX323" s="61"/>
      <c r="VPY323" s="61"/>
      <c r="VPZ323" s="61"/>
      <c r="VQA323" s="61"/>
      <c r="VQB323" s="61"/>
      <c r="VQC323" s="61"/>
      <c r="VQD323" s="61"/>
      <c r="VQE323" s="61"/>
      <c r="VQF323" s="61"/>
      <c r="VQG323" s="61"/>
      <c r="VQH323" s="61"/>
      <c r="VQI323" s="61"/>
      <c r="VQJ323" s="61"/>
      <c r="VQK323" s="61"/>
      <c r="VQL323" s="61"/>
      <c r="VQM323" s="61"/>
      <c r="VQN323" s="61"/>
      <c r="VQO323" s="61"/>
      <c r="VQP323" s="61"/>
      <c r="VQQ323" s="61"/>
      <c r="VQR323" s="61"/>
      <c r="VQS323" s="61"/>
      <c r="VQT323" s="61"/>
      <c r="VQU323" s="61"/>
      <c r="VQV323" s="61"/>
      <c r="VQW323" s="61"/>
      <c r="VQX323" s="61"/>
      <c r="VQY323" s="61"/>
      <c r="VQZ323" s="61"/>
      <c r="VRA323" s="61"/>
      <c r="VRB323" s="61"/>
      <c r="VRC323" s="61"/>
      <c r="VRD323" s="61"/>
      <c r="VRE323" s="61"/>
      <c r="VRF323" s="61"/>
      <c r="VRG323" s="61"/>
      <c r="VRH323" s="61"/>
      <c r="VRI323" s="61"/>
      <c r="VRJ323" s="61"/>
      <c r="VRK323" s="61"/>
      <c r="VRL323" s="61"/>
      <c r="VRM323" s="61"/>
      <c r="VRN323" s="61"/>
      <c r="VRO323" s="61"/>
      <c r="VRP323" s="61"/>
      <c r="VRQ323" s="61"/>
      <c r="VRR323" s="61"/>
      <c r="VRS323" s="61"/>
      <c r="VRT323" s="61"/>
      <c r="VRU323" s="61"/>
      <c r="VRV323" s="61"/>
      <c r="VRW323" s="61"/>
      <c r="VRX323" s="61"/>
      <c r="VRY323" s="61"/>
      <c r="VRZ323" s="61"/>
      <c r="VSA323" s="61"/>
      <c r="VSB323" s="61"/>
      <c r="VSC323" s="61"/>
      <c r="VSD323" s="61"/>
      <c r="VSE323" s="61"/>
      <c r="VSF323" s="61"/>
      <c r="VSG323" s="61"/>
      <c r="VSH323" s="61"/>
      <c r="VSI323" s="61"/>
      <c r="VSJ323" s="61"/>
      <c r="VSK323" s="61"/>
      <c r="VSL323" s="61"/>
      <c r="VSM323" s="61"/>
      <c r="VSN323" s="61"/>
      <c r="VSO323" s="61"/>
      <c r="VSP323" s="61"/>
      <c r="VSQ323" s="61"/>
      <c r="VSR323" s="61"/>
      <c r="VSS323" s="61"/>
      <c r="VST323" s="61"/>
      <c r="VSU323" s="61"/>
      <c r="VSV323" s="61"/>
      <c r="VSW323" s="61"/>
      <c r="VSX323" s="61"/>
      <c r="VSY323" s="61"/>
      <c r="VSZ323" s="61"/>
      <c r="VTA323" s="61"/>
      <c r="VTB323" s="61"/>
      <c r="VTC323" s="61"/>
      <c r="VTD323" s="61"/>
      <c r="VTE323" s="61"/>
      <c r="VTF323" s="61"/>
      <c r="VTG323" s="61"/>
      <c r="VTH323" s="61"/>
      <c r="VTI323" s="61"/>
      <c r="VTJ323" s="61"/>
      <c r="VTK323" s="61"/>
      <c r="VTL323" s="61"/>
      <c r="VTM323" s="61"/>
      <c r="VTN323" s="61"/>
      <c r="VTO323" s="61"/>
      <c r="VTP323" s="61"/>
      <c r="VTQ323" s="61"/>
      <c r="VTR323" s="61"/>
      <c r="VTS323" s="61"/>
      <c r="VTT323" s="61"/>
      <c r="VTU323" s="61"/>
      <c r="VTV323" s="61"/>
      <c r="VTW323" s="61"/>
      <c r="VTX323" s="61"/>
      <c r="VTY323" s="61"/>
      <c r="VTZ323" s="61"/>
      <c r="VUA323" s="61"/>
      <c r="VUB323" s="61"/>
      <c r="VUC323" s="61"/>
      <c r="VUD323" s="61"/>
      <c r="VUE323" s="61"/>
      <c r="VUF323" s="61"/>
      <c r="VUG323" s="61"/>
      <c r="VUH323" s="61"/>
      <c r="VUI323" s="61"/>
      <c r="VUJ323" s="61"/>
      <c r="VUK323" s="61"/>
      <c r="VUL323" s="61"/>
      <c r="VUM323" s="61"/>
      <c r="VUN323" s="61"/>
      <c r="VUO323" s="61"/>
      <c r="VUP323" s="61"/>
      <c r="VUQ323" s="61"/>
      <c r="VUR323" s="61"/>
      <c r="VUS323" s="61"/>
      <c r="VUT323" s="61"/>
      <c r="VUU323" s="61"/>
      <c r="VUV323" s="61"/>
      <c r="VUW323" s="61"/>
      <c r="VUX323" s="61"/>
      <c r="VUY323" s="61"/>
      <c r="VUZ323" s="61"/>
      <c r="VVA323" s="61"/>
      <c r="VVB323" s="61"/>
      <c r="VVC323" s="61"/>
      <c r="VVD323" s="61"/>
      <c r="VVE323" s="61"/>
      <c r="VVF323" s="61"/>
      <c r="VVG323" s="61"/>
      <c r="VVH323" s="61"/>
      <c r="VVI323" s="61"/>
      <c r="VVJ323" s="61"/>
      <c r="VVK323" s="61"/>
      <c r="VVL323" s="61"/>
      <c r="VVM323" s="61"/>
      <c r="VVN323" s="61"/>
      <c r="VVO323" s="61"/>
      <c r="VVP323" s="61"/>
      <c r="VVQ323" s="61"/>
      <c r="VVR323" s="61"/>
      <c r="VVS323" s="61"/>
      <c r="VVT323" s="61"/>
      <c r="VVU323" s="61"/>
      <c r="VVV323" s="61"/>
      <c r="VVW323" s="61"/>
      <c r="VVX323" s="61"/>
      <c r="VVY323" s="61"/>
      <c r="VVZ323" s="61"/>
      <c r="VWA323" s="61"/>
      <c r="VWB323" s="61"/>
      <c r="VWC323" s="61"/>
      <c r="VWD323" s="61"/>
      <c r="VWE323" s="61"/>
      <c r="VWF323" s="61"/>
      <c r="VWG323" s="61"/>
      <c r="VWH323" s="61"/>
      <c r="VWI323" s="61"/>
      <c r="VWJ323" s="61"/>
      <c r="VWK323" s="61"/>
      <c r="VWL323" s="61"/>
      <c r="VWM323" s="61"/>
      <c r="VWN323" s="61"/>
      <c r="VWO323" s="61"/>
      <c r="VWP323" s="61"/>
      <c r="VWQ323" s="61"/>
      <c r="VWR323" s="61"/>
      <c r="VWS323" s="61"/>
      <c r="VWT323" s="61"/>
      <c r="VWU323" s="61"/>
      <c r="VWV323" s="61"/>
      <c r="VWW323" s="61"/>
      <c r="VWX323" s="61"/>
      <c r="VWY323" s="61"/>
      <c r="VWZ323" s="61"/>
      <c r="VXA323" s="61"/>
      <c r="VXB323" s="61"/>
      <c r="VXC323" s="61"/>
      <c r="VXD323" s="61"/>
      <c r="VXE323" s="61"/>
      <c r="VXF323" s="61"/>
      <c r="VXG323" s="61"/>
      <c r="VXH323" s="61"/>
      <c r="VXI323" s="61"/>
      <c r="VXJ323" s="61"/>
      <c r="VXK323" s="61"/>
      <c r="VXL323" s="61"/>
      <c r="VXM323" s="61"/>
      <c r="VXN323" s="61"/>
      <c r="VXO323" s="61"/>
      <c r="VXP323" s="61"/>
      <c r="VXQ323" s="61"/>
      <c r="VXR323" s="61"/>
      <c r="VXS323" s="61"/>
      <c r="VXT323" s="61"/>
      <c r="VXU323" s="61"/>
      <c r="VXV323" s="61"/>
      <c r="VXW323" s="61"/>
      <c r="VXX323" s="61"/>
      <c r="VXY323" s="61"/>
      <c r="VXZ323" s="61"/>
      <c r="VYA323" s="61"/>
      <c r="VYB323" s="61"/>
      <c r="VYC323" s="61"/>
      <c r="VYD323" s="61"/>
      <c r="VYE323" s="61"/>
      <c r="VYF323" s="61"/>
      <c r="VYG323" s="61"/>
      <c r="VYH323" s="61"/>
      <c r="VYI323" s="61"/>
      <c r="VYJ323" s="61"/>
      <c r="VYK323" s="61"/>
      <c r="VYL323" s="61"/>
      <c r="VYM323" s="61"/>
      <c r="VYN323" s="61"/>
      <c r="VYO323" s="61"/>
      <c r="VYP323" s="61"/>
      <c r="VYQ323" s="61"/>
      <c r="VYR323" s="61"/>
      <c r="VYS323" s="61"/>
      <c r="VYT323" s="61"/>
      <c r="VYU323" s="61"/>
      <c r="VYV323" s="61"/>
      <c r="VYW323" s="61"/>
      <c r="VYX323" s="61"/>
      <c r="VYY323" s="61"/>
      <c r="VYZ323" s="61"/>
      <c r="VZA323" s="61"/>
      <c r="VZB323" s="61"/>
      <c r="VZC323" s="61"/>
      <c r="VZD323" s="61"/>
      <c r="VZE323" s="61"/>
      <c r="VZF323" s="61"/>
      <c r="VZG323" s="61"/>
      <c r="VZH323" s="61"/>
      <c r="VZI323" s="61"/>
      <c r="VZJ323" s="61"/>
      <c r="VZK323" s="61"/>
      <c r="VZL323" s="61"/>
      <c r="VZM323" s="61"/>
      <c r="VZN323" s="61"/>
      <c r="VZO323" s="61"/>
      <c r="VZP323" s="61"/>
      <c r="VZQ323" s="61"/>
      <c r="VZR323" s="61"/>
      <c r="VZS323" s="61"/>
      <c r="VZT323" s="61"/>
      <c r="VZU323" s="61"/>
      <c r="VZV323" s="61"/>
      <c r="VZW323" s="61"/>
      <c r="VZX323" s="61"/>
      <c r="VZY323" s="61"/>
      <c r="VZZ323" s="61"/>
      <c r="WAA323" s="61"/>
      <c r="WAB323" s="61"/>
      <c r="WAC323" s="61"/>
      <c r="WAD323" s="61"/>
      <c r="WAE323" s="61"/>
      <c r="WAF323" s="61"/>
      <c r="WAG323" s="61"/>
      <c r="WAH323" s="61"/>
      <c r="WAI323" s="61"/>
      <c r="WAJ323" s="61"/>
      <c r="WAK323" s="61"/>
      <c r="WAL323" s="61"/>
      <c r="WAM323" s="61"/>
      <c r="WAN323" s="61"/>
      <c r="WAO323" s="61"/>
      <c r="WAP323" s="61"/>
      <c r="WAQ323" s="61"/>
      <c r="WAR323" s="61"/>
      <c r="WAS323" s="61"/>
      <c r="WAT323" s="61"/>
      <c r="WAU323" s="61"/>
      <c r="WAV323" s="61"/>
      <c r="WAW323" s="61"/>
      <c r="WAX323" s="61"/>
      <c r="WAY323" s="61"/>
      <c r="WAZ323" s="61"/>
      <c r="WBA323" s="61"/>
      <c r="WBB323" s="61"/>
      <c r="WBC323" s="61"/>
      <c r="WBD323" s="61"/>
      <c r="WBE323" s="61"/>
      <c r="WBF323" s="61"/>
      <c r="WBG323" s="61"/>
      <c r="WBH323" s="61"/>
      <c r="WBI323" s="61"/>
      <c r="WBJ323" s="61"/>
      <c r="WBK323" s="61"/>
      <c r="WBL323" s="61"/>
      <c r="WBM323" s="61"/>
      <c r="WBN323" s="61"/>
      <c r="WBO323" s="61"/>
      <c r="WBP323" s="61"/>
      <c r="WBQ323" s="61"/>
      <c r="WBR323" s="61"/>
      <c r="WBS323" s="61"/>
      <c r="WBT323" s="61"/>
      <c r="WBU323" s="61"/>
      <c r="WBV323" s="61"/>
      <c r="WBW323" s="61"/>
      <c r="WBX323" s="61"/>
      <c r="WBY323" s="61"/>
      <c r="WBZ323" s="61"/>
      <c r="WCA323" s="61"/>
      <c r="WCB323" s="61"/>
      <c r="WCC323" s="61"/>
      <c r="WCD323" s="61"/>
      <c r="WCE323" s="61"/>
      <c r="WCF323" s="61"/>
      <c r="WCG323" s="61"/>
      <c r="WCH323" s="61"/>
      <c r="WCI323" s="61"/>
      <c r="WCJ323" s="61"/>
      <c r="WCK323" s="61"/>
      <c r="WCL323" s="61"/>
      <c r="WCM323" s="61"/>
      <c r="WCN323" s="61"/>
      <c r="WCO323" s="61"/>
      <c r="WCP323" s="61"/>
      <c r="WCQ323" s="61"/>
      <c r="WCR323" s="61"/>
      <c r="WCS323" s="61"/>
      <c r="WCT323" s="61"/>
      <c r="WCU323" s="61"/>
      <c r="WCV323" s="61"/>
      <c r="WCW323" s="61"/>
      <c r="WCX323" s="61"/>
      <c r="WCY323" s="61"/>
      <c r="WCZ323" s="61"/>
      <c r="WDA323" s="61"/>
      <c r="WDB323" s="61"/>
      <c r="WDC323" s="61"/>
      <c r="WDD323" s="61"/>
      <c r="WDE323" s="61"/>
      <c r="WDF323" s="61"/>
      <c r="WDG323" s="61"/>
      <c r="WDH323" s="61"/>
      <c r="WDI323" s="61"/>
      <c r="WDJ323" s="61"/>
      <c r="WDK323" s="61"/>
      <c r="WDL323" s="61"/>
      <c r="WDM323" s="61"/>
      <c r="WDN323" s="61"/>
      <c r="WDO323" s="61"/>
      <c r="WDP323" s="61"/>
      <c r="WDQ323" s="61"/>
      <c r="WDR323" s="61"/>
      <c r="WDS323" s="61"/>
      <c r="WDT323" s="61"/>
      <c r="WDU323" s="61"/>
      <c r="WDV323" s="61"/>
      <c r="WDW323" s="61"/>
      <c r="WDX323" s="61"/>
      <c r="WDY323" s="61"/>
      <c r="WDZ323" s="61"/>
      <c r="WEA323" s="61"/>
      <c r="WEB323" s="61"/>
      <c r="WEC323" s="61"/>
      <c r="WED323" s="61"/>
      <c r="WEE323" s="61"/>
      <c r="WEF323" s="61"/>
      <c r="WEG323" s="61"/>
      <c r="WEH323" s="61"/>
      <c r="WEI323" s="61"/>
      <c r="WEJ323" s="61"/>
      <c r="WEK323" s="61"/>
      <c r="WEL323" s="61"/>
      <c r="WEM323" s="61"/>
      <c r="WEN323" s="61"/>
      <c r="WEO323" s="61"/>
      <c r="WEP323" s="61"/>
      <c r="WEQ323" s="61"/>
      <c r="WER323" s="61"/>
      <c r="WES323" s="61"/>
      <c r="WET323" s="61"/>
      <c r="WEU323" s="61"/>
      <c r="WEV323" s="61"/>
      <c r="WEW323" s="61"/>
      <c r="WEX323" s="61"/>
      <c r="WEY323" s="61"/>
      <c r="WEZ323" s="61"/>
      <c r="WFA323" s="61"/>
      <c r="WFB323" s="61"/>
      <c r="WFC323" s="61"/>
      <c r="WFD323" s="61"/>
      <c r="WFE323" s="61"/>
      <c r="WFF323" s="61"/>
      <c r="WFG323" s="61"/>
      <c r="WFH323" s="61"/>
      <c r="WFI323" s="61"/>
      <c r="WFJ323" s="61"/>
      <c r="WFK323" s="61"/>
      <c r="WFL323" s="61"/>
      <c r="WFM323" s="61"/>
      <c r="WFN323" s="61"/>
      <c r="WFO323" s="61"/>
      <c r="WFP323" s="61"/>
      <c r="WFQ323" s="61"/>
      <c r="WFR323" s="61"/>
      <c r="WFS323" s="61"/>
      <c r="WFT323" s="61"/>
      <c r="WFU323" s="61"/>
      <c r="WFV323" s="61"/>
      <c r="WFW323" s="61"/>
      <c r="WFX323" s="61"/>
      <c r="WFY323" s="61"/>
      <c r="WFZ323" s="61"/>
      <c r="WGA323" s="61"/>
      <c r="WGB323" s="61"/>
      <c r="WGC323" s="61"/>
      <c r="WGD323" s="61"/>
      <c r="WGE323" s="61"/>
      <c r="WGF323" s="61"/>
      <c r="WGG323" s="61"/>
      <c r="WGH323" s="61"/>
      <c r="WGI323" s="61"/>
      <c r="WGJ323" s="61"/>
      <c r="WGK323" s="61"/>
      <c r="WGL323" s="61"/>
      <c r="WGM323" s="61"/>
      <c r="WGN323" s="61"/>
      <c r="WGO323" s="61"/>
      <c r="WGP323" s="61"/>
      <c r="WGQ323" s="61"/>
      <c r="WGR323" s="61"/>
      <c r="WGS323" s="61"/>
      <c r="WGT323" s="61"/>
      <c r="WGU323" s="61"/>
      <c r="WGV323" s="61"/>
      <c r="WGW323" s="61"/>
      <c r="WGX323" s="61"/>
      <c r="WGY323" s="61"/>
      <c r="WGZ323" s="61"/>
      <c r="WHA323" s="61"/>
      <c r="WHB323" s="61"/>
      <c r="WHC323" s="61"/>
      <c r="WHD323" s="61"/>
      <c r="WHE323" s="61"/>
      <c r="WHF323" s="61"/>
      <c r="WHG323" s="61"/>
      <c r="WHH323" s="61"/>
      <c r="WHI323" s="61"/>
      <c r="WHJ323" s="61"/>
      <c r="WHK323" s="61"/>
      <c r="WHL323" s="61"/>
      <c r="WHM323" s="61"/>
      <c r="WHN323" s="61"/>
      <c r="WHO323" s="61"/>
      <c r="WHP323" s="61"/>
      <c r="WHQ323" s="61"/>
      <c r="WHR323" s="61"/>
      <c r="WHS323" s="61"/>
      <c r="WHT323" s="61"/>
      <c r="WHU323" s="61"/>
      <c r="WHV323" s="61"/>
      <c r="WHW323" s="61"/>
      <c r="WHX323" s="61"/>
      <c r="WHY323" s="61"/>
      <c r="WHZ323" s="61"/>
      <c r="WIA323" s="61"/>
      <c r="WIB323" s="61"/>
      <c r="WIC323" s="61"/>
      <c r="WID323" s="61"/>
      <c r="WIE323" s="61"/>
      <c r="WIF323" s="61"/>
      <c r="WIG323" s="61"/>
      <c r="WIH323" s="61"/>
      <c r="WII323" s="61"/>
      <c r="WIJ323" s="61"/>
      <c r="WIK323" s="61"/>
      <c r="WIL323" s="61"/>
      <c r="WIM323" s="61"/>
      <c r="WIN323" s="61"/>
      <c r="WIO323" s="61"/>
      <c r="WIP323" s="61"/>
      <c r="WIQ323" s="61"/>
      <c r="WIR323" s="61"/>
      <c r="WIS323" s="61"/>
      <c r="WIT323" s="61"/>
      <c r="WIU323" s="61"/>
      <c r="WIV323" s="61"/>
      <c r="WIW323" s="61"/>
      <c r="WIX323" s="61"/>
      <c r="WIY323" s="61"/>
      <c r="WIZ323" s="61"/>
      <c r="WJA323" s="61"/>
      <c r="WJB323" s="61"/>
      <c r="WJC323" s="61"/>
      <c r="WJD323" s="61"/>
      <c r="WJE323" s="61"/>
      <c r="WJF323" s="61"/>
      <c r="WJG323" s="61"/>
      <c r="WJH323" s="61"/>
      <c r="WJI323" s="61"/>
      <c r="WJJ323" s="61"/>
      <c r="WJK323" s="61"/>
      <c r="WJL323" s="61"/>
      <c r="WJM323" s="61"/>
      <c r="WJN323" s="61"/>
      <c r="WJO323" s="61"/>
      <c r="WJP323" s="61"/>
      <c r="WJQ323" s="61"/>
      <c r="WJR323" s="61"/>
      <c r="WJS323" s="61"/>
      <c r="WJT323" s="61"/>
      <c r="WJU323" s="61"/>
      <c r="WJV323" s="61"/>
      <c r="WJW323" s="61"/>
      <c r="WJX323" s="61"/>
      <c r="WJY323" s="61"/>
      <c r="WJZ323" s="61"/>
      <c r="WKA323" s="61"/>
      <c r="WKB323" s="61"/>
      <c r="WKC323" s="61"/>
      <c r="WKD323" s="61"/>
      <c r="WKE323" s="61"/>
      <c r="WKF323" s="61"/>
      <c r="WKG323" s="61"/>
      <c r="WKH323" s="61"/>
      <c r="WKI323" s="61"/>
      <c r="WKJ323" s="61"/>
      <c r="WKK323" s="61"/>
      <c r="WKL323" s="61"/>
      <c r="WKM323" s="61"/>
      <c r="WKN323" s="61"/>
      <c r="WKO323" s="61"/>
      <c r="WKP323" s="61"/>
      <c r="WKQ323" s="61"/>
      <c r="WKR323" s="61"/>
      <c r="WKS323" s="61"/>
      <c r="WKT323" s="61"/>
      <c r="WKU323" s="61"/>
      <c r="WKV323" s="61"/>
      <c r="WKW323" s="61"/>
      <c r="WKX323" s="61"/>
      <c r="WKY323" s="61"/>
      <c r="WKZ323" s="61"/>
      <c r="WLA323" s="61"/>
      <c r="WLB323" s="61"/>
      <c r="WLC323" s="61"/>
      <c r="WLD323" s="61"/>
      <c r="WLE323" s="61"/>
      <c r="WLF323" s="61"/>
      <c r="WLG323" s="61"/>
      <c r="WLH323" s="61"/>
      <c r="WLI323" s="61"/>
      <c r="WLJ323" s="61"/>
      <c r="WLK323" s="61"/>
      <c r="WLL323" s="61"/>
      <c r="WLM323" s="61"/>
      <c r="WLN323" s="61"/>
      <c r="WLO323" s="61"/>
      <c r="WLP323" s="61"/>
      <c r="WLQ323" s="61"/>
      <c r="WLR323" s="61"/>
      <c r="WLS323" s="61"/>
      <c r="WLT323" s="61"/>
      <c r="WLU323" s="61"/>
      <c r="WLV323" s="61"/>
      <c r="WLW323" s="61"/>
      <c r="WLX323" s="61"/>
      <c r="WLY323" s="61"/>
      <c r="WLZ323" s="61"/>
      <c r="WMA323" s="61"/>
      <c r="WMB323" s="61"/>
      <c r="WMC323" s="61"/>
      <c r="WMD323" s="61"/>
      <c r="WME323" s="61"/>
      <c r="WMF323" s="61"/>
      <c r="WMG323" s="61"/>
      <c r="WMH323" s="61"/>
      <c r="WMI323" s="61"/>
      <c r="WMJ323" s="61"/>
      <c r="WMK323" s="61"/>
      <c r="WML323" s="61"/>
      <c r="WMM323" s="61"/>
      <c r="WMN323" s="61"/>
      <c r="WMO323" s="61"/>
      <c r="WMP323" s="61"/>
      <c r="WMQ323" s="61"/>
      <c r="WMR323" s="61"/>
      <c r="WMS323" s="61"/>
      <c r="WMT323" s="61"/>
      <c r="WMU323" s="61"/>
      <c r="WMV323" s="61"/>
      <c r="WMW323" s="61"/>
      <c r="WMX323" s="61"/>
      <c r="WMY323" s="61"/>
      <c r="WMZ323" s="61"/>
      <c r="WNA323" s="61"/>
      <c r="WNB323" s="61"/>
      <c r="WNC323" s="61"/>
      <c r="WND323" s="61"/>
      <c r="WNE323" s="61"/>
      <c r="WNF323" s="61"/>
      <c r="WNG323" s="61"/>
      <c r="WNH323" s="61"/>
      <c r="WNI323" s="61"/>
      <c r="WNJ323" s="61"/>
      <c r="WNK323" s="61"/>
      <c r="WNL323" s="61"/>
      <c r="WNM323" s="61"/>
      <c r="WNN323" s="61"/>
      <c r="WNO323" s="61"/>
      <c r="WNP323" s="61"/>
      <c r="WNQ323" s="61"/>
      <c r="WNR323" s="61"/>
      <c r="WNS323" s="61"/>
      <c r="WNT323" s="61"/>
      <c r="WNU323" s="61"/>
      <c r="WNV323" s="61"/>
      <c r="WNW323" s="61"/>
      <c r="WNX323" s="61"/>
      <c r="WNY323" s="61"/>
      <c r="WNZ323" s="61"/>
      <c r="WOA323" s="61"/>
      <c r="WOB323" s="61"/>
      <c r="WOC323" s="61"/>
      <c r="WOD323" s="61"/>
      <c r="WOE323" s="61"/>
      <c r="WOF323" s="61"/>
      <c r="WOG323" s="61"/>
      <c r="WOH323" s="61"/>
      <c r="WOI323" s="61"/>
      <c r="WOJ323" s="61"/>
      <c r="WOK323" s="61"/>
      <c r="WOL323" s="61"/>
      <c r="WOM323" s="61"/>
      <c r="WON323" s="61"/>
      <c r="WOO323" s="61"/>
      <c r="WOP323" s="61"/>
      <c r="WOQ323" s="61"/>
      <c r="WOR323" s="61"/>
      <c r="WOS323" s="61"/>
      <c r="WOT323" s="61"/>
      <c r="WOU323" s="61"/>
      <c r="WOV323" s="61"/>
      <c r="WOW323" s="61"/>
      <c r="WOX323" s="61"/>
      <c r="WOY323" s="61"/>
      <c r="WOZ323" s="61"/>
      <c r="WPA323" s="61"/>
      <c r="WPB323" s="61"/>
      <c r="WPC323" s="61"/>
      <c r="WPD323" s="61"/>
      <c r="WPE323" s="61"/>
      <c r="WPF323" s="61"/>
      <c r="WPG323" s="61"/>
      <c r="WPH323" s="61"/>
      <c r="WPI323" s="61"/>
      <c r="WPJ323" s="61"/>
      <c r="WPK323" s="61"/>
      <c r="WPL323" s="61"/>
      <c r="WPM323" s="61"/>
      <c r="WPN323" s="61"/>
      <c r="WPO323" s="61"/>
      <c r="WPP323" s="61"/>
      <c r="WPQ323" s="61"/>
      <c r="WPR323" s="61"/>
      <c r="WPS323" s="61"/>
      <c r="WPT323" s="61"/>
      <c r="WPU323" s="61"/>
      <c r="WPV323" s="61"/>
      <c r="WPW323" s="61"/>
      <c r="WPX323" s="61"/>
      <c r="WPY323" s="61"/>
      <c r="WPZ323" s="61"/>
      <c r="WQA323" s="61"/>
      <c r="WQB323" s="61"/>
      <c r="WQC323" s="61"/>
      <c r="WQD323" s="61"/>
      <c r="WQE323" s="61"/>
      <c r="WQF323" s="61"/>
      <c r="WQG323" s="61"/>
      <c r="WQH323" s="61"/>
      <c r="WQI323" s="61"/>
      <c r="WQJ323" s="61"/>
      <c r="WQK323" s="61"/>
      <c r="WQL323" s="61"/>
      <c r="WQM323" s="61"/>
      <c r="WQN323" s="61"/>
      <c r="WQO323" s="61"/>
      <c r="WQP323" s="61"/>
      <c r="WQQ323" s="61"/>
      <c r="WQR323" s="61"/>
      <c r="WQS323" s="61"/>
      <c r="WQT323" s="61"/>
      <c r="WQU323" s="61"/>
      <c r="WQV323" s="61"/>
      <c r="WQW323" s="61"/>
      <c r="WQX323" s="61"/>
      <c r="WQY323" s="61"/>
      <c r="WQZ323" s="61"/>
      <c r="WRA323" s="61"/>
      <c r="WRB323" s="61"/>
      <c r="WRC323" s="61"/>
      <c r="WRD323" s="61"/>
      <c r="WRE323" s="61"/>
      <c r="WRF323" s="61"/>
      <c r="WRG323" s="61"/>
      <c r="WRH323" s="61"/>
      <c r="WRI323" s="61"/>
      <c r="WRJ323" s="61"/>
      <c r="WRK323" s="61"/>
      <c r="WRL323" s="61"/>
      <c r="WRM323" s="61"/>
      <c r="WRN323" s="61"/>
      <c r="WRO323" s="61"/>
      <c r="WRP323" s="61"/>
      <c r="WRQ323" s="61"/>
      <c r="WRR323" s="61"/>
      <c r="WRS323" s="61"/>
      <c r="WRT323" s="61"/>
      <c r="WRU323" s="61"/>
      <c r="WRV323" s="61"/>
      <c r="WRW323" s="61"/>
      <c r="WRX323" s="61"/>
      <c r="WRY323" s="61"/>
      <c r="WRZ323" s="61"/>
      <c r="WSA323" s="61"/>
      <c r="WSB323" s="61"/>
      <c r="WSC323" s="61"/>
      <c r="WSD323" s="61"/>
      <c r="WSE323" s="61"/>
      <c r="WSF323" s="61"/>
      <c r="WSG323" s="61"/>
      <c r="WSH323" s="61"/>
      <c r="WSI323" s="61"/>
      <c r="WSJ323" s="61"/>
      <c r="WSK323" s="61"/>
      <c r="WSL323" s="61"/>
      <c r="WSM323" s="61"/>
      <c r="WSN323" s="61"/>
      <c r="WSO323" s="61"/>
      <c r="WSP323" s="61"/>
      <c r="WSQ323" s="61"/>
      <c r="WSR323" s="61"/>
      <c r="WSS323" s="61"/>
      <c r="WST323" s="61"/>
      <c r="WSU323" s="61"/>
      <c r="WSV323" s="61"/>
      <c r="WSW323" s="61"/>
      <c r="WSX323" s="61"/>
      <c r="WSY323" s="61"/>
      <c r="WSZ323" s="61"/>
      <c r="WTA323" s="61"/>
      <c r="WTB323" s="61"/>
      <c r="WTC323" s="61"/>
      <c r="WTD323" s="61"/>
      <c r="WTE323" s="61"/>
      <c r="WTF323" s="61"/>
      <c r="WTG323" s="61"/>
      <c r="WTH323" s="61"/>
      <c r="WTI323" s="61"/>
      <c r="WTJ323" s="61"/>
      <c r="WTK323" s="61"/>
      <c r="WTL323" s="61"/>
      <c r="WTM323" s="61"/>
      <c r="WTN323" s="61"/>
      <c r="WTO323" s="61"/>
      <c r="WTP323" s="61"/>
      <c r="WTQ323" s="61"/>
      <c r="WTR323" s="61"/>
      <c r="WTS323" s="61"/>
      <c r="WTT323" s="61"/>
      <c r="WTU323" s="61"/>
      <c r="WTV323" s="61"/>
      <c r="WTW323" s="61"/>
      <c r="WTX323" s="61"/>
      <c r="WTY323" s="61"/>
      <c r="WTZ323" s="61"/>
      <c r="WUA323" s="61"/>
      <c r="WUB323" s="61"/>
      <c r="WUC323" s="61"/>
      <c r="WUD323" s="61"/>
      <c r="WUE323" s="61"/>
      <c r="WUF323" s="61"/>
      <c r="WUG323" s="61"/>
      <c r="WUH323" s="61"/>
      <c r="WUI323" s="61"/>
      <c r="WUJ323" s="61"/>
      <c r="WUK323" s="61"/>
      <c r="WUL323" s="61"/>
      <c r="WUM323" s="61"/>
      <c r="WUN323" s="61"/>
      <c r="WUO323" s="61"/>
      <c r="WUP323" s="61"/>
      <c r="WUQ323" s="61"/>
      <c r="WUR323" s="61"/>
      <c r="WUS323" s="61"/>
      <c r="WUT323" s="61"/>
      <c r="WUU323" s="61"/>
      <c r="WUV323" s="61"/>
      <c r="WUW323" s="61"/>
      <c r="WUX323" s="61"/>
      <c r="WUY323" s="61"/>
      <c r="WUZ323" s="61"/>
      <c r="WVA323" s="61"/>
      <c r="WVB323" s="61"/>
      <c r="WVC323" s="61"/>
      <c r="WVD323" s="61"/>
      <c r="WVE323" s="61"/>
      <c r="WVF323" s="61"/>
      <c r="WVG323" s="61"/>
      <c r="WVH323" s="61"/>
      <c r="WVI323" s="61"/>
      <c r="WVJ323" s="61"/>
      <c r="WVK323" s="61"/>
      <c r="WVL323" s="61"/>
      <c r="WVM323" s="61"/>
      <c r="WVN323" s="61"/>
      <c r="WVO323" s="61"/>
      <c r="WVP323" s="61"/>
      <c r="WVQ323" s="61"/>
      <c r="WVR323" s="61"/>
      <c r="WVS323" s="61"/>
      <c r="WVT323" s="61"/>
      <c r="WVU323" s="61"/>
      <c r="WVV323" s="61"/>
      <c r="WVW323" s="61"/>
      <c r="WVX323" s="61"/>
      <c r="WVY323" s="61"/>
      <c r="WVZ323" s="61"/>
      <c r="WWA323" s="61"/>
      <c r="WWB323" s="61"/>
      <c r="WWC323" s="61"/>
      <c r="WWD323" s="61"/>
      <c r="WWE323" s="61"/>
      <c r="WWF323" s="61"/>
      <c r="WWG323" s="61"/>
      <c r="WWH323" s="61"/>
      <c r="WWI323" s="61"/>
      <c r="WWJ323" s="61"/>
      <c r="WWK323" s="61"/>
      <c r="WWL323" s="61"/>
      <c r="WWM323" s="61"/>
      <c r="WWN323" s="61"/>
      <c r="WWO323" s="61"/>
      <c r="WWP323" s="61"/>
      <c r="WWQ323" s="61"/>
      <c r="WWR323" s="61"/>
      <c r="WWS323" s="61"/>
      <c r="WWT323" s="61"/>
      <c r="WWU323" s="61"/>
      <c r="WWV323" s="61"/>
      <c r="WWW323" s="61"/>
      <c r="WWX323" s="61"/>
      <c r="WWY323" s="61"/>
      <c r="WWZ323" s="61"/>
      <c r="WXA323" s="61"/>
      <c r="WXB323" s="61"/>
      <c r="WXC323" s="61"/>
      <c r="WXD323" s="61"/>
      <c r="WXE323" s="61"/>
      <c r="WXF323" s="61"/>
      <c r="WXG323" s="61"/>
      <c r="WXH323" s="61"/>
      <c r="WXI323" s="61"/>
      <c r="WXJ323" s="61"/>
      <c r="WXK323" s="61"/>
      <c r="WXL323" s="61"/>
      <c r="WXM323" s="61"/>
      <c r="WXN323" s="61"/>
      <c r="WXO323" s="61"/>
      <c r="WXP323" s="61"/>
      <c r="WXQ323" s="61"/>
      <c r="WXR323" s="61"/>
      <c r="WXS323" s="61"/>
      <c r="WXT323" s="61"/>
      <c r="WXU323" s="61"/>
      <c r="WXV323" s="61"/>
      <c r="WXW323" s="61"/>
      <c r="WXX323" s="61"/>
      <c r="WXY323" s="61"/>
      <c r="WXZ323" s="61"/>
      <c r="WYA323" s="61"/>
      <c r="WYB323" s="61"/>
      <c r="WYC323" s="61"/>
      <c r="WYD323" s="61"/>
      <c r="WYE323" s="61"/>
      <c r="WYF323" s="61"/>
      <c r="WYG323" s="61"/>
      <c r="WYH323" s="61"/>
      <c r="WYI323" s="61"/>
      <c r="WYJ323" s="61"/>
      <c r="WYK323" s="61"/>
      <c r="WYL323" s="61"/>
      <c r="WYM323" s="61"/>
      <c r="WYN323" s="61"/>
      <c r="WYO323" s="61"/>
      <c r="WYP323" s="61"/>
      <c r="WYQ323" s="61"/>
      <c r="WYR323" s="61"/>
      <c r="WYS323" s="61"/>
      <c r="WYT323" s="61"/>
      <c r="WYU323" s="61"/>
      <c r="WYV323" s="61"/>
      <c r="WYW323" s="61"/>
      <c r="WYX323" s="61"/>
      <c r="WYY323" s="61"/>
      <c r="WYZ323" s="61"/>
      <c r="WZA323" s="61"/>
      <c r="WZB323" s="61"/>
      <c r="WZC323" s="61"/>
      <c r="WZD323" s="61"/>
      <c r="WZE323" s="61"/>
      <c r="WZF323" s="61"/>
      <c r="WZG323" s="61"/>
      <c r="WZH323" s="61"/>
      <c r="WZI323" s="61"/>
      <c r="WZJ323" s="61"/>
      <c r="WZK323" s="61"/>
      <c r="WZL323" s="61"/>
      <c r="WZM323" s="61"/>
      <c r="WZN323" s="61"/>
      <c r="WZO323" s="61"/>
      <c r="WZP323" s="61"/>
      <c r="WZQ323" s="61"/>
      <c r="WZR323" s="61"/>
      <c r="WZS323" s="61"/>
      <c r="WZT323" s="61"/>
      <c r="WZU323" s="61"/>
      <c r="WZV323" s="61"/>
      <c r="WZW323" s="61"/>
      <c r="WZX323" s="61"/>
      <c r="WZY323" s="61"/>
      <c r="WZZ323" s="61"/>
      <c r="XAA323" s="61"/>
      <c r="XAB323" s="61"/>
      <c r="XAC323" s="61"/>
      <c r="XAD323" s="61"/>
      <c r="XAE323" s="61"/>
      <c r="XAF323" s="61"/>
      <c r="XAG323" s="61"/>
      <c r="XAH323" s="61"/>
      <c r="XAI323" s="61"/>
      <c r="XAJ323" s="61"/>
      <c r="XAK323" s="61"/>
      <c r="XAL323" s="61"/>
      <c r="XAM323" s="61"/>
      <c r="XAN323" s="61"/>
      <c r="XAO323" s="61"/>
      <c r="XAP323" s="61"/>
      <c r="XAQ323" s="61"/>
      <c r="XAR323" s="61"/>
      <c r="XAS323" s="61"/>
      <c r="XAT323" s="61"/>
      <c r="XAU323" s="61"/>
      <c r="XAV323" s="61"/>
      <c r="XAW323" s="61"/>
      <c r="XAX323" s="61"/>
      <c r="XAY323" s="61"/>
      <c r="XAZ323" s="61"/>
      <c r="XBA323" s="61"/>
      <c r="XBB323" s="61"/>
      <c r="XBC323" s="61"/>
      <c r="XBD323" s="61"/>
      <c r="XBE323" s="61"/>
      <c r="XBF323" s="61"/>
      <c r="XBG323" s="61"/>
      <c r="XBH323" s="61"/>
      <c r="XBI323" s="61"/>
      <c r="XBJ323" s="61"/>
      <c r="XBK323" s="61"/>
      <c r="XBL323" s="61"/>
      <c r="XBM323" s="61"/>
      <c r="XBN323" s="61"/>
      <c r="XBO323" s="61"/>
      <c r="XBP323" s="61"/>
      <c r="XBQ323" s="61"/>
      <c r="XBR323" s="61"/>
      <c r="XBS323" s="61"/>
      <c r="XBT323" s="61"/>
      <c r="XBU323" s="61"/>
      <c r="XBV323" s="61"/>
      <c r="XBW323" s="61"/>
      <c r="XBX323" s="61"/>
      <c r="XBY323" s="61"/>
      <c r="XBZ323" s="61"/>
      <c r="XCA323" s="61"/>
      <c r="XCB323" s="61"/>
      <c r="XCC323" s="61"/>
      <c r="XCD323" s="61"/>
      <c r="XCE323" s="61"/>
      <c r="XCF323" s="61"/>
      <c r="XCG323" s="61"/>
      <c r="XCH323" s="61"/>
      <c r="XCI323" s="61"/>
      <c r="XCJ323" s="61"/>
      <c r="XCK323" s="61"/>
      <c r="XCL323" s="61"/>
      <c r="XCM323" s="61"/>
      <c r="XCN323" s="61"/>
      <c r="XCO323" s="61"/>
      <c r="XCP323" s="61"/>
      <c r="XCQ323" s="61"/>
      <c r="XCR323" s="61"/>
      <c r="XCS323" s="61"/>
      <c r="XCT323" s="61"/>
      <c r="XCU323" s="61"/>
      <c r="XCV323" s="61"/>
      <c r="XCW323" s="61"/>
      <c r="XCX323" s="61"/>
      <c r="XCY323" s="61"/>
      <c r="XCZ323" s="61"/>
      <c r="XDA323" s="61"/>
      <c r="XDB323" s="61"/>
      <c r="XDC323" s="61"/>
      <c r="XDD323" s="61"/>
      <c r="XDE323" s="61"/>
      <c r="XDF323" s="61"/>
      <c r="XDG323" s="61"/>
      <c r="XDH323" s="61"/>
      <c r="XDI323" s="61"/>
      <c r="XDJ323" s="61"/>
      <c r="XDK323" s="61"/>
      <c r="XDL323" s="61"/>
      <c r="XDM323" s="61"/>
      <c r="XDN323" s="61"/>
      <c r="XDO323" s="61"/>
      <c r="XDP323" s="61"/>
      <c r="XDQ323" s="61"/>
      <c r="XDR323" s="61"/>
      <c r="XDS323" s="61"/>
      <c r="XDT323" s="61"/>
      <c r="XDU323" s="61"/>
      <c r="XDV323" s="61"/>
      <c r="XDW323" s="61"/>
      <c r="XDX323" s="61"/>
      <c r="XDY323" s="61"/>
      <c r="XDZ323" s="61"/>
      <c r="XEA323" s="61"/>
      <c r="XEB323" s="61"/>
      <c r="XEC323" s="61"/>
      <c r="XED323" s="61"/>
      <c r="XEE323" s="61"/>
      <c r="XEF323" s="61"/>
    </row>
    <row r="324" spans="1:16360">
      <c r="A324" s="200">
        <v>360</v>
      </c>
      <c r="B324" s="200">
        <v>393275588</v>
      </c>
      <c r="C324" s="200" t="s">
        <v>72</v>
      </c>
      <c r="D324" s="200" t="s">
        <v>7537</v>
      </c>
      <c r="E324" s="200" t="s">
        <v>451</v>
      </c>
      <c r="F324" s="200" t="s">
        <v>7709</v>
      </c>
      <c r="G324" s="200" t="s">
        <v>7710</v>
      </c>
      <c r="H324" s="200" t="s">
        <v>437</v>
      </c>
      <c r="I324" s="200">
        <v>49203132</v>
      </c>
      <c r="J324" s="200">
        <v>512</v>
      </c>
      <c r="K324" s="200">
        <v>16</v>
      </c>
      <c r="L324" s="201">
        <v>44655</v>
      </c>
      <c r="M324" s="201">
        <v>44655</v>
      </c>
      <c r="N324" s="202"/>
      <c r="O324" s="201">
        <v>44657</v>
      </c>
      <c r="P324" s="201">
        <v>44657</v>
      </c>
      <c r="Q324" s="202"/>
      <c r="R324" s="200" t="s">
        <v>89</v>
      </c>
      <c r="S324" s="200" t="s">
        <v>7715</v>
      </c>
      <c r="T324" s="200"/>
      <c r="U324" s="203"/>
      <c r="V324" s="200"/>
      <c r="W324" s="204">
        <f t="shared" si="11"/>
        <v>0.18432000000000001</v>
      </c>
      <c r="X324" s="200" t="s">
        <v>72</v>
      </c>
      <c r="Y324" s="200"/>
      <c r="Z324" s="333">
        <f t="shared" ref="Z324:Z384" si="12">A324*J324/10^6</f>
        <v>0.18432000000000001</v>
      </c>
    </row>
    <row r="325" spans="1:16360">
      <c r="A325" s="200">
        <v>360</v>
      </c>
      <c r="B325" s="200">
        <v>393916431</v>
      </c>
      <c r="C325" s="200" t="s">
        <v>72</v>
      </c>
      <c r="D325" s="200" t="s">
        <v>7537</v>
      </c>
      <c r="E325" s="200" t="s">
        <v>433</v>
      </c>
      <c r="F325" s="200" t="s">
        <v>266</v>
      </c>
      <c r="G325" s="200" t="s">
        <v>3697</v>
      </c>
      <c r="H325" s="200" t="s">
        <v>437</v>
      </c>
      <c r="I325" s="200">
        <v>49203132</v>
      </c>
      <c r="J325" s="200">
        <v>832</v>
      </c>
      <c r="K325" s="200">
        <v>26</v>
      </c>
      <c r="L325" s="201">
        <v>44655</v>
      </c>
      <c r="M325" s="201">
        <v>44655</v>
      </c>
      <c r="N325" s="202"/>
      <c r="O325" s="201">
        <v>44656</v>
      </c>
      <c r="P325" s="201">
        <v>44656</v>
      </c>
      <c r="Q325" s="202"/>
      <c r="R325" s="200" t="s">
        <v>89</v>
      </c>
      <c r="S325" s="200"/>
      <c r="T325" s="200" t="s">
        <v>116</v>
      </c>
      <c r="U325" s="203">
        <v>1556</v>
      </c>
      <c r="V325" s="200" t="s">
        <v>88</v>
      </c>
      <c r="W325" s="204">
        <f t="shared" si="11"/>
        <v>0.29952000000000001</v>
      </c>
      <c r="X325" s="200" t="s">
        <v>72</v>
      </c>
      <c r="Y325" s="200"/>
      <c r="Z325" s="333">
        <f t="shared" si="12"/>
        <v>0.29952000000000001</v>
      </c>
    </row>
    <row r="326" spans="1:16360">
      <c r="A326" s="200">
        <v>360</v>
      </c>
      <c r="B326" s="200">
        <v>394043561</v>
      </c>
      <c r="C326" s="200" t="s">
        <v>72</v>
      </c>
      <c r="D326" s="200" t="s">
        <v>7537</v>
      </c>
      <c r="E326" s="200" t="s">
        <v>1610</v>
      </c>
      <c r="F326" s="200" t="s">
        <v>7716</v>
      </c>
      <c r="G326" s="200" t="s">
        <v>7717</v>
      </c>
      <c r="H326" s="200" t="s">
        <v>113</v>
      </c>
      <c r="I326" s="200">
        <v>49201132</v>
      </c>
      <c r="J326" s="200">
        <v>832</v>
      </c>
      <c r="K326" s="200">
        <v>26</v>
      </c>
      <c r="L326" s="201">
        <v>44656</v>
      </c>
      <c r="M326" s="201">
        <v>44656</v>
      </c>
      <c r="N326" s="202"/>
      <c r="O326" s="201">
        <v>44658</v>
      </c>
      <c r="P326" s="201">
        <v>44658</v>
      </c>
      <c r="Q326" s="202"/>
      <c r="R326" s="200" t="s">
        <v>89</v>
      </c>
      <c r="S326" s="200"/>
      <c r="T326" s="200" t="s">
        <v>116</v>
      </c>
      <c r="U326" s="203">
        <v>4206</v>
      </c>
      <c r="V326" s="200" t="s">
        <v>88</v>
      </c>
      <c r="W326" s="204">
        <f t="shared" si="11"/>
        <v>0.29952000000000001</v>
      </c>
      <c r="X326" s="200" t="s">
        <v>72</v>
      </c>
      <c r="Y326" s="200"/>
      <c r="Z326" s="333">
        <f t="shared" si="12"/>
        <v>0.29952000000000001</v>
      </c>
    </row>
    <row r="327" spans="1:16360">
      <c r="A327" s="200">
        <v>360</v>
      </c>
      <c r="B327" s="200">
        <v>394021121</v>
      </c>
      <c r="C327" s="200" t="s">
        <v>72</v>
      </c>
      <c r="D327" s="200" t="s">
        <v>7537</v>
      </c>
      <c r="E327" s="200" t="s">
        <v>1481</v>
      </c>
      <c r="F327" s="200" t="s">
        <v>494</v>
      </c>
      <c r="G327" s="200" t="s">
        <v>7718</v>
      </c>
      <c r="H327" s="200" t="s">
        <v>377</v>
      </c>
      <c r="I327" s="200">
        <v>49204132</v>
      </c>
      <c r="J327" s="200">
        <v>260</v>
      </c>
      <c r="K327" s="200">
        <v>10</v>
      </c>
      <c r="L327" s="201">
        <v>44656</v>
      </c>
      <c r="M327" s="201">
        <v>44656</v>
      </c>
      <c r="N327" s="202"/>
      <c r="O327" s="201">
        <v>44657</v>
      </c>
      <c r="P327" s="201">
        <v>44657</v>
      </c>
      <c r="Q327" s="202"/>
      <c r="R327" s="200" t="s">
        <v>89</v>
      </c>
      <c r="S327" s="200"/>
      <c r="T327" s="200" t="s">
        <v>116</v>
      </c>
      <c r="U327" s="203">
        <v>1777</v>
      </c>
      <c r="V327" s="200" t="s">
        <v>70</v>
      </c>
      <c r="W327" s="204">
        <f t="shared" si="11"/>
        <v>9.3600000000000003E-2</v>
      </c>
      <c r="X327" s="200" t="s">
        <v>72</v>
      </c>
      <c r="Y327" s="200"/>
      <c r="Z327" s="333">
        <f t="shared" si="12"/>
        <v>9.3600000000000003E-2</v>
      </c>
    </row>
    <row r="328" spans="1:16360">
      <c r="A328" s="200">
        <v>480</v>
      </c>
      <c r="B328" s="200">
        <v>394044043</v>
      </c>
      <c r="C328" s="200" t="s">
        <v>72</v>
      </c>
      <c r="D328" s="200" t="s">
        <v>7537</v>
      </c>
      <c r="E328" s="200" t="s">
        <v>663</v>
      </c>
      <c r="F328" s="200" t="s">
        <v>664</v>
      </c>
      <c r="G328" s="200" t="s">
        <v>662</v>
      </c>
      <c r="H328" s="200" t="s">
        <v>134</v>
      </c>
      <c r="I328" s="200">
        <v>49303156</v>
      </c>
      <c r="J328" s="200">
        <v>638</v>
      </c>
      <c r="K328" s="200">
        <v>22</v>
      </c>
      <c r="L328" s="201">
        <v>44656</v>
      </c>
      <c r="M328" s="201">
        <v>44656</v>
      </c>
      <c r="N328" s="202" t="s">
        <v>2123</v>
      </c>
      <c r="O328" s="201">
        <v>44659</v>
      </c>
      <c r="P328" s="201">
        <v>44659</v>
      </c>
      <c r="Q328" s="202"/>
      <c r="R328" s="200" t="s">
        <v>89</v>
      </c>
      <c r="S328" s="200"/>
      <c r="T328" s="200" t="s">
        <v>116</v>
      </c>
      <c r="U328" s="203">
        <v>3060</v>
      </c>
      <c r="V328" s="200" t="s">
        <v>88</v>
      </c>
      <c r="W328" s="204">
        <f t="shared" si="11"/>
        <v>0.30624000000000001</v>
      </c>
      <c r="X328" s="200" t="s">
        <v>72</v>
      </c>
      <c r="Y328" s="200"/>
      <c r="Z328" s="333">
        <f t="shared" si="12"/>
        <v>0.30624000000000001</v>
      </c>
    </row>
    <row r="329" spans="1:16360">
      <c r="A329" s="200">
        <v>480</v>
      </c>
      <c r="B329" s="200">
        <v>394044059</v>
      </c>
      <c r="C329" s="200" t="s">
        <v>72</v>
      </c>
      <c r="D329" s="200" t="s">
        <v>7537</v>
      </c>
      <c r="E329" s="200" t="s">
        <v>663</v>
      </c>
      <c r="F329" s="200" t="s">
        <v>664</v>
      </c>
      <c r="G329" s="200" t="s">
        <v>662</v>
      </c>
      <c r="H329" s="200" t="s">
        <v>134</v>
      </c>
      <c r="I329" s="200">
        <v>49303156</v>
      </c>
      <c r="J329" s="200">
        <v>638</v>
      </c>
      <c r="K329" s="200">
        <v>22</v>
      </c>
      <c r="L329" s="201">
        <v>44656</v>
      </c>
      <c r="M329" s="201">
        <v>44656</v>
      </c>
      <c r="N329" s="202" t="s">
        <v>2123</v>
      </c>
      <c r="O329" s="201">
        <v>44658</v>
      </c>
      <c r="P329" s="201">
        <v>44658</v>
      </c>
      <c r="Q329" s="202"/>
      <c r="R329" s="200" t="s">
        <v>89</v>
      </c>
      <c r="S329" s="200"/>
      <c r="T329" s="200" t="s">
        <v>116</v>
      </c>
      <c r="U329" s="203">
        <v>3060</v>
      </c>
      <c r="V329" s="200" t="s">
        <v>88</v>
      </c>
      <c r="W329" s="204">
        <f t="shared" si="11"/>
        <v>0.30624000000000001</v>
      </c>
      <c r="X329" s="200" t="s">
        <v>72</v>
      </c>
      <c r="Y329" s="200"/>
      <c r="Z329" s="333">
        <f t="shared" si="12"/>
        <v>0.30624000000000001</v>
      </c>
    </row>
    <row r="330" spans="1:16360">
      <c r="A330" s="200">
        <v>480</v>
      </c>
      <c r="B330" s="200">
        <v>394044007</v>
      </c>
      <c r="C330" s="200" t="s">
        <v>72</v>
      </c>
      <c r="D330" s="200" t="s">
        <v>7537</v>
      </c>
      <c r="E330" s="200" t="s">
        <v>663</v>
      </c>
      <c r="F330" s="200" t="s">
        <v>664</v>
      </c>
      <c r="G330" s="200" t="s">
        <v>662</v>
      </c>
      <c r="H330" s="200" t="s">
        <v>134</v>
      </c>
      <c r="I330" s="200">
        <v>49303156</v>
      </c>
      <c r="J330" s="200">
        <v>638</v>
      </c>
      <c r="K330" s="200">
        <v>22</v>
      </c>
      <c r="L330" s="201">
        <v>44656</v>
      </c>
      <c r="M330" s="201">
        <v>44656</v>
      </c>
      <c r="N330" s="202" t="s">
        <v>2123</v>
      </c>
      <c r="O330" s="201">
        <v>44658</v>
      </c>
      <c r="P330" s="201">
        <v>44658</v>
      </c>
      <c r="Q330" s="202"/>
      <c r="R330" s="200" t="s">
        <v>89</v>
      </c>
      <c r="S330" s="200"/>
      <c r="T330" s="200" t="s">
        <v>116</v>
      </c>
      <c r="U330" s="203">
        <v>3060</v>
      </c>
      <c r="V330" s="200" t="s">
        <v>88</v>
      </c>
      <c r="W330" s="204">
        <f t="shared" ref="W330:W383" si="13">A330*J330/10^6</f>
        <v>0.30624000000000001</v>
      </c>
      <c r="X330" s="200" t="s">
        <v>72</v>
      </c>
      <c r="Y330" s="200"/>
      <c r="Z330" s="333">
        <f t="shared" si="12"/>
        <v>0.30624000000000001</v>
      </c>
    </row>
    <row r="331" spans="1:16360">
      <c r="A331" s="200">
        <v>480</v>
      </c>
      <c r="B331" s="200">
        <v>394044034</v>
      </c>
      <c r="C331" s="200" t="s">
        <v>72</v>
      </c>
      <c r="D331" s="200" t="s">
        <v>7537</v>
      </c>
      <c r="E331" s="200" t="s">
        <v>663</v>
      </c>
      <c r="F331" s="200" t="s">
        <v>664</v>
      </c>
      <c r="G331" s="200" t="s">
        <v>662</v>
      </c>
      <c r="H331" s="200" t="s">
        <v>134</v>
      </c>
      <c r="I331" s="200">
        <v>49303156</v>
      </c>
      <c r="J331" s="200">
        <v>638</v>
      </c>
      <c r="K331" s="200">
        <v>22</v>
      </c>
      <c r="L331" s="201">
        <v>44656</v>
      </c>
      <c r="M331" s="201">
        <v>44656</v>
      </c>
      <c r="N331" s="202" t="s">
        <v>2123</v>
      </c>
      <c r="O331" s="201">
        <v>44658</v>
      </c>
      <c r="P331" s="201">
        <v>44658</v>
      </c>
      <c r="Q331" s="202"/>
      <c r="R331" s="200" t="s">
        <v>89</v>
      </c>
      <c r="S331" s="200"/>
      <c r="T331" s="200" t="s">
        <v>116</v>
      </c>
      <c r="U331" s="203">
        <v>3060</v>
      </c>
      <c r="V331" s="200" t="s">
        <v>88</v>
      </c>
      <c r="W331" s="204">
        <f t="shared" si="13"/>
        <v>0.30624000000000001</v>
      </c>
      <c r="X331" s="200" t="s">
        <v>72</v>
      </c>
      <c r="Y331" s="200"/>
      <c r="Z331" s="333">
        <f t="shared" si="12"/>
        <v>0.30624000000000001</v>
      </c>
    </row>
    <row r="332" spans="1:16360">
      <c r="A332" s="200">
        <v>480</v>
      </c>
      <c r="B332" s="200">
        <v>394044107</v>
      </c>
      <c r="C332" s="200" t="s">
        <v>72</v>
      </c>
      <c r="D332" s="200" t="s">
        <v>7537</v>
      </c>
      <c r="E332" s="200" t="s">
        <v>663</v>
      </c>
      <c r="F332" s="200" t="s">
        <v>664</v>
      </c>
      <c r="G332" s="200" t="s">
        <v>662</v>
      </c>
      <c r="H332" s="200" t="s">
        <v>134</v>
      </c>
      <c r="I332" s="200">
        <v>49303156</v>
      </c>
      <c r="J332" s="200">
        <v>638</v>
      </c>
      <c r="K332" s="200">
        <v>22</v>
      </c>
      <c r="L332" s="201">
        <v>44656</v>
      </c>
      <c r="M332" s="201">
        <v>44656</v>
      </c>
      <c r="N332" s="202" t="s">
        <v>2123</v>
      </c>
      <c r="O332" s="201">
        <v>44658</v>
      </c>
      <c r="P332" s="201">
        <v>44658</v>
      </c>
      <c r="Q332" s="202"/>
      <c r="R332" s="200" t="s">
        <v>89</v>
      </c>
      <c r="S332" s="200"/>
      <c r="T332" s="200" t="s">
        <v>116</v>
      </c>
      <c r="U332" s="210">
        <v>3060</v>
      </c>
      <c r="V332" s="200" t="s">
        <v>88</v>
      </c>
      <c r="W332" s="204">
        <f t="shared" si="13"/>
        <v>0.30624000000000001</v>
      </c>
      <c r="X332" s="200" t="s">
        <v>72</v>
      </c>
      <c r="Y332" s="200"/>
      <c r="Z332" s="333">
        <f t="shared" si="12"/>
        <v>0.30624000000000001</v>
      </c>
    </row>
    <row r="333" spans="1:16360">
      <c r="A333" s="200">
        <v>480</v>
      </c>
      <c r="B333" s="200">
        <v>392306584</v>
      </c>
      <c r="C333" s="200" t="s">
        <v>72</v>
      </c>
      <c r="D333" s="200" t="s">
        <v>7537</v>
      </c>
      <c r="E333" s="200" t="s">
        <v>1692</v>
      </c>
      <c r="F333" s="200" t="s">
        <v>7549</v>
      </c>
      <c r="G333" s="200" t="s">
        <v>1691</v>
      </c>
      <c r="H333" s="200" t="s">
        <v>7719</v>
      </c>
      <c r="I333" s="200">
        <v>49303156</v>
      </c>
      <c r="J333" s="200">
        <v>580</v>
      </c>
      <c r="K333" s="200">
        <v>20</v>
      </c>
      <c r="L333" s="201">
        <v>44656</v>
      </c>
      <c r="M333" s="201">
        <v>44656</v>
      </c>
      <c r="N333" s="202"/>
      <c r="O333" s="201">
        <v>44658</v>
      </c>
      <c r="P333" s="201">
        <v>44658</v>
      </c>
      <c r="Q333" s="202"/>
      <c r="R333" s="200" t="s">
        <v>89</v>
      </c>
      <c r="S333" s="200"/>
      <c r="T333" s="200" t="s">
        <v>116</v>
      </c>
      <c r="U333" s="203">
        <v>2640</v>
      </c>
      <c r="V333" s="200" t="s">
        <v>70</v>
      </c>
      <c r="W333" s="204">
        <f t="shared" si="13"/>
        <v>0.27839999999999998</v>
      </c>
      <c r="X333" s="200" t="s">
        <v>72</v>
      </c>
      <c r="Y333" s="200"/>
      <c r="Z333" s="333">
        <f t="shared" si="12"/>
        <v>0.27839999999999998</v>
      </c>
    </row>
    <row r="334" spans="1:16360">
      <c r="A334" s="200">
        <v>480</v>
      </c>
      <c r="B334" s="200">
        <v>392306583</v>
      </c>
      <c r="C334" s="200" t="s">
        <v>72</v>
      </c>
      <c r="D334" s="200" t="s">
        <v>7537</v>
      </c>
      <c r="E334" s="200" t="s">
        <v>1692</v>
      </c>
      <c r="F334" s="200" t="s">
        <v>7549</v>
      </c>
      <c r="G334" s="200" t="s">
        <v>1691</v>
      </c>
      <c r="H334" s="200" t="s">
        <v>69</v>
      </c>
      <c r="I334" s="200">
        <v>49303156</v>
      </c>
      <c r="J334" s="200">
        <v>580</v>
      </c>
      <c r="K334" s="200">
        <v>20</v>
      </c>
      <c r="L334" s="201">
        <v>44656</v>
      </c>
      <c r="M334" s="201">
        <v>44656</v>
      </c>
      <c r="N334" s="202"/>
      <c r="O334" s="201">
        <v>44658</v>
      </c>
      <c r="P334" s="201">
        <v>44658</v>
      </c>
      <c r="Q334" s="202"/>
      <c r="R334" s="200" t="s">
        <v>89</v>
      </c>
      <c r="S334" s="200"/>
      <c r="T334" s="200" t="s">
        <v>147</v>
      </c>
      <c r="U334" s="203">
        <v>2640</v>
      </c>
      <c r="V334" s="200" t="s">
        <v>70</v>
      </c>
      <c r="W334" s="204">
        <f t="shared" si="13"/>
        <v>0.27839999999999998</v>
      </c>
      <c r="X334" s="200" t="s">
        <v>72</v>
      </c>
      <c r="Y334" s="200"/>
      <c r="Z334" s="333">
        <f t="shared" si="12"/>
        <v>0.27839999999999998</v>
      </c>
    </row>
    <row r="335" spans="1:16360">
      <c r="A335" s="200">
        <v>480</v>
      </c>
      <c r="B335" s="200">
        <v>392306636</v>
      </c>
      <c r="C335" s="200" t="s">
        <v>72</v>
      </c>
      <c r="D335" s="200" t="s">
        <v>7537</v>
      </c>
      <c r="E335" s="200" t="s">
        <v>1692</v>
      </c>
      <c r="F335" s="200" t="s">
        <v>7549</v>
      </c>
      <c r="G335" s="200" t="s">
        <v>1691</v>
      </c>
      <c r="H335" s="200" t="s">
        <v>69</v>
      </c>
      <c r="I335" s="200">
        <v>49303156</v>
      </c>
      <c r="J335" s="200">
        <v>580</v>
      </c>
      <c r="K335" s="200">
        <v>20</v>
      </c>
      <c r="L335" s="201">
        <v>44656</v>
      </c>
      <c r="M335" s="201">
        <v>44656</v>
      </c>
      <c r="N335" s="202"/>
      <c r="O335" s="201">
        <v>44657</v>
      </c>
      <c r="P335" s="201">
        <v>44657</v>
      </c>
      <c r="Q335" s="202"/>
      <c r="R335" s="200" t="s">
        <v>89</v>
      </c>
      <c r="S335" s="200"/>
      <c r="T335" s="200" t="s">
        <v>116</v>
      </c>
      <c r="U335" s="203">
        <v>2640</v>
      </c>
      <c r="V335" s="200" t="s">
        <v>70</v>
      </c>
      <c r="W335" s="204">
        <f t="shared" si="13"/>
        <v>0.27839999999999998</v>
      </c>
      <c r="X335" s="200" t="s">
        <v>72</v>
      </c>
      <c r="Y335" s="200"/>
      <c r="Z335" s="333">
        <f t="shared" si="12"/>
        <v>0.27839999999999998</v>
      </c>
    </row>
    <row r="336" spans="1:16360">
      <c r="A336" s="200">
        <v>480</v>
      </c>
      <c r="B336" s="200">
        <v>392306678</v>
      </c>
      <c r="C336" s="200" t="s">
        <v>72</v>
      </c>
      <c r="D336" s="200" t="s">
        <v>7537</v>
      </c>
      <c r="E336" s="200" t="s">
        <v>1692</v>
      </c>
      <c r="F336" s="200" t="s">
        <v>7549</v>
      </c>
      <c r="G336" s="200" t="s">
        <v>1691</v>
      </c>
      <c r="H336" s="200" t="s">
        <v>69</v>
      </c>
      <c r="I336" s="200">
        <v>49303156</v>
      </c>
      <c r="J336" s="200">
        <v>580</v>
      </c>
      <c r="K336" s="200">
        <v>20</v>
      </c>
      <c r="L336" s="201">
        <v>44656</v>
      </c>
      <c r="M336" s="201">
        <v>44656</v>
      </c>
      <c r="N336" s="202"/>
      <c r="O336" s="201">
        <v>44657</v>
      </c>
      <c r="P336" s="201">
        <v>44657</v>
      </c>
      <c r="Q336" s="202"/>
      <c r="R336" s="200" t="s">
        <v>89</v>
      </c>
      <c r="S336" s="200"/>
      <c r="T336" s="200" t="s">
        <v>116</v>
      </c>
      <c r="U336" s="203">
        <v>2640</v>
      </c>
      <c r="V336" s="200" t="s">
        <v>70</v>
      </c>
      <c r="W336" s="204">
        <f t="shared" si="13"/>
        <v>0.27839999999999998</v>
      </c>
      <c r="X336" s="200" t="s">
        <v>72</v>
      </c>
      <c r="Y336" s="200"/>
      <c r="Z336" s="333">
        <f t="shared" si="12"/>
        <v>0.27839999999999998</v>
      </c>
    </row>
    <row r="337" spans="1:26">
      <c r="A337" s="200">
        <v>480</v>
      </c>
      <c r="B337" s="200">
        <v>392306708</v>
      </c>
      <c r="C337" s="200" t="s">
        <v>72</v>
      </c>
      <c r="D337" s="200" t="s">
        <v>7537</v>
      </c>
      <c r="E337" s="200" t="s">
        <v>1692</v>
      </c>
      <c r="F337" s="200" t="s">
        <v>7549</v>
      </c>
      <c r="G337" s="200" t="s">
        <v>1691</v>
      </c>
      <c r="H337" s="200" t="s">
        <v>69</v>
      </c>
      <c r="I337" s="200">
        <v>49303156</v>
      </c>
      <c r="J337" s="200">
        <v>580</v>
      </c>
      <c r="K337" s="200">
        <v>20</v>
      </c>
      <c r="L337" s="201">
        <v>44656</v>
      </c>
      <c r="M337" s="201">
        <v>44656</v>
      </c>
      <c r="N337" s="202"/>
      <c r="O337" s="201">
        <v>44657</v>
      </c>
      <c r="P337" s="201">
        <v>44657</v>
      </c>
      <c r="Q337" s="202"/>
      <c r="R337" s="200" t="s">
        <v>89</v>
      </c>
      <c r="S337" s="200"/>
      <c r="T337" s="200" t="s">
        <v>116</v>
      </c>
      <c r="U337" s="203">
        <v>2640</v>
      </c>
      <c r="V337" s="200" t="s">
        <v>70</v>
      </c>
      <c r="W337" s="204">
        <f t="shared" si="13"/>
        <v>0.27839999999999998</v>
      </c>
      <c r="X337" s="200" t="s">
        <v>72</v>
      </c>
      <c r="Y337" s="200"/>
      <c r="Z337" s="333">
        <f t="shared" si="12"/>
        <v>0.27839999999999998</v>
      </c>
    </row>
    <row r="338" spans="1:26">
      <c r="A338" s="200">
        <v>480</v>
      </c>
      <c r="B338" s="200">
        <v>392306760</v>
      </c>
      <c r="C338" s="200" t="s">
        <v>72</v>
      </c>
      <c r="D338" s="200" t="s">
        <v>7537</v>
      </c>
      <c r="E338" s="200" t="s">
        <v>1692</v>
      </c>
      <c r="F338" s="200" t="s">
        <v>7549</v>
      </c>
      <c r="G338" s="200" t="s">
        <v>1691</v>
      </c>
      <c r="H338" s="200" t="s">
        <v>69</v>
      </c>
      <c r="I338" s="200">
        <v>49303156</v>
      </c>
      <c r="J338" s="200">
        <v>580</v>
      </c>
      <c r="K338" s="200">
        <v>20</v>
      </c>
      <c r="L338" s="201">
        <v>44656</v>
      </c>
      <c r="M338" s="201">
        <v>44656</v>
      </c>
      <c r="N338" s="202"/>
      <c r="O338" s="201">
        <v>44657</v>
      </c>
      <c r="P338" s="201">
        <v>44657</v>
      </c>
      <c r="Q338" s="202"/>
      <c r="R338" s="200" t="s">
        <v>89</v>
      </c>
      <c r="S338" s="200"/>
      <c r="T338" s="200" t="s">
        <v>116</v>
      </c>
      <c r="U338" s="203">
        <v>2640</v>
      </c>
      <c r="V338" s="200" t="s">
        <v>70</v>
      </c>
      <c r="W338" s="204">
        <f t="shared" si="13"/>
        <v>0.27839999999999998</v>
      </c>
      <c r="X338" s="200" t="s">
        <v>72</v>
      </c>
      <c r="Y338" s="200"/>
      <c r="Z338" s="333">
        <f t="shared" si="12"/>
        <v>0.27839999999999998</v>
      </c>
    </row>
    <row r="339" spans="1:26" s="285" customFormat="1">
      <c r="A339" s="200">
        <v>480</v>
      </c>
      <c r="B339" s="200">
        <v>392306635</v>
      </c>
      <c r="C339" s="200" t="s">
        <v>72</v>
      </c>
      <c r="D339" s="200" t="s">
        <v>7537</v>
      </c>
      <c r="E339" s="200" t="s">
        <v>1692</v>
      </c>
      <c r="F339" s="200" t="s">
        <v>7549</v>
      </c>
      <c r="G339" s="200" t="s">
        <v>1691</v>
      </c>
      <c r="H339" s="200" t="s">
        <v>69</v>
      </c>
      <c r="I339" s="200">
        <v>49303156</v>
      </c>
      <c r="J339" s="200">
        <v>580</v>
      </c>
      <c r="K339" s="200">
        <v>20</v>
      </c>
      <c r="L339" s="201">
        <v>44656</v>
      </c>
      <c r="M339" s="201">
        <v>44656</v>
      </c>
      <c r="N339" s="202"/>
      <c r="O339" s="201">
        <v>44658</v>
      </c>
      <c r="P339" s="201">
        <v>44658</v>
      </c>
      <c r="Q339" s="202"/>
      <c r="R339" s="200" t="s">
        <v>89</v>
      </c>
      <c r="S339" s="200"/>
      <c r="T339" s="200" t="s">
        <v>116</v>
      </c>
      <c r="U339" s="203">
        <v>2640</v>
      </c>
      <c r="V339" s="200" t="s">
        <v>70</v>
      </c>
      <c r="W339" s="204">
        <f t="shared" si="13"/>
        <v>0.27839999999999998</v>
      </c>
      <c r="X339" s="200" t="s">
        <v>72</v>
      </c>
      <c r="Y339" s="200"/>
      <c r="Z339" s="333">
        <f t="shared" si="12"/>
        <v>0.27839999999999998</v>
      </c>
    </row>
    <row r="340" spans="1:26">
      <c r="A340" s="200">
        <v>480</v>
      </c>
      <c r="B340" s="200">
        <v>392306648</v>
      </c>
      <c r="C340" s="200" t="s">
        <v>72</v>
      </c>
      <c r="D340" s="200" t="s">
        <v>7537</v>
      </c>
      <c r="E340" s="200" t="s">
        <v>1692</v>
      </c>
      <c r="F340" s="200" t="s">
        <v>7549</v>
      </c>
      <c r="G340" s="200" t="s">
        <v>1691</v>
      </c>
      <c r="H340" s="200" t="s">
        <v>69</v>
      </c>
      <c r="I340" s="200">
        <v>49303156</v>
      </c>
      <c r="J340" s="200">
        <v>580</v>
      </c>
      <c r="K340" s="200">
        <v>20</v>
      </c>
      <c r="L340" s="201">
        <v>44656</v>
      </c>
      <c r="M340" s="201">
        <v>44656</v>
      </c>
      <c r="N340" s="202"/>
      <c r="O340" s="201">
        <v>44658</v>
      </c>
      <c r="P340" s="201">
        <v>44658</v>
      </c>
      <c r="Q340" s="202"/>
      <c r="R340" s="200" t="s">
        <v>89</v>
      </c>
      <c r="S340" s="200"/>
      <c r="T340" s="200" t="s">
        <v>116</v>
      </c>
      <c r="U340" s="203">
        <v>2640</v>
      </c>
      <c r="V340" s="200" t="s">
        <v>70</v>
      </c>
      <c r="W340" s="204">
        <f t="shared" si="13"/>
        <v>0.27839999999999998</v>
      </c>
      <c r="X340" s="200" t="s">
        <v>72</v>
      </c>
      <c r="Y340" s="200"/>
      <c r="Z340" s="333">
        <f t="shared" si="12"/>
        <v>0.27839999999999998</v>
      </c>
    </row>
    <row r="341" spans="1:26">
      <c r="A341" s="200">
        <v>480</v>
      </c>
      <c r="B341" s="200">
        <v>392306655</v>
      </c>
      <c r="C341" s="200" t="s">
        <v>72</v>
      </c>
      <c r="D341" s="200" t="s">
        <v>7537</v>
      </c>
      <c r="E341" s="200" t="s">
        <v>1692</v>
      </c>
      <c r="F341" s="200" t="s">
        <v>7549</v>
      </c>
      <c r="G341" s="200" t="s">
        <v>1691</v>
      </c>
      <c r="H341" s="200" t="s">
        <v>69</v>
      </c>
      <c r="I341" s="200">
        <v>49303156</v>
      </c>
      <c r="J341" s="200">
        <v>580</v>
      </c>
      <c r="K341" s="200">
        <v>20</v>
      </c>
      <c r="L341" s="201">
        <v>44656</v>
      </c>
      <c r="M341" s="201">
        <v>44656</v>
      </c>
      <c r="N341" s="202"/>
      <c r="O341" s="201">
        <v>44658</v>
      </c>
      <c r="P341" s="201">
        <v>44658</v>
      </c>
      <c r="Q341" s="202"/>
      <c r="R341" s="200" t="s">
        <v>89</v>
      </c>
      <c r="S341" s="200"/>
      <c r="T341" s="200" t="s">
        <v>116</v>
      </c>
      <c r="U341" s="203">
        <v>2640</v>
      </c>
      <c r="V341" s="200" t="s">
        <v>70</v>
      </c>
      <c r="W341" s="204">
        <f t="shared" si="13"/>
        <v>0.27839999999999998</v>
      </c>
      <c r="X341" s="200" t="s">
        <v>72</v>
      </c>
      <c r="Y341" s="200"/>
      <c r="Z341" s="333">
        <f t="shared" si="12"/>
        <v>0.27839999999999998</v>
      </c>
    </row>
    <row r="342" spans="1:26">
      <c r="A342" s="200">
        <v>480</v>
      </c>
      <c r="B342" s="200">
        <v>392306687</v>
      </c>
      <c r="C342" s="200" t="s">
        <v>72</v>
      </c>
      <c r="D342" s="200" t="s">
        <v>7537</v>
      </c>
      <c r="E342" s="200" t="s">
        <v>1692</v>
      </c>
      <c r="F342" s="200" t="s">
        <v>7549</v>
      </c>
      <c r="G342" s="200" t="s">
        <v>1691</v>
      </c>
      <c r="H342" s="200" t="s">
        <v>69</v>
      </c>
      <c r="I342" s="200">
        <v>49303156</v>
      </c>
      <c r="J342" s="200">
        <v>580</v>
      </c>
      <c r="K342" s="200">
        <v>20</v>
      </c>
      <c r="L342" s="201">
        <v>44656</v>
      </c>
      <c r="M342" s="201">
        <v>44656</v>
      </c>
      <c r="N342" s="202"/>
      <c r="O342" s="201">
        <v>44658</v>
      </c>
      <c r="P342" s="201">
        <v>44658</v>
      </c>
      <c r="Q342" s="202"/>
      <c r="R342" s="200" t="s">
        <v>89</v>
      </c>
      <c r="S342" s="200"/>
      <c r="T342" s="200" t="s">
        <v>116</v>
      </c>
      <c r="U342" s="203">
        <v>2640</v>
      </c>
      <c r="V342" s="200" t="s">
        <v>70</v>
      </c>
      <c r="W342" s="204">
        <f t="shared" si="13"/>
        <v>0.27839999999999998</v>
      </c>
      <c r="X342" s="200" t="s">
        <v>72</v>
      </c>
      <c r="Y342" s="200"/>
      <c r="Z342" s="333">
        <f t="shared" si="12"/>
        <v>0.27839999999999998</v>
      </c>
    </row>
    <row r="343" spans="1:26">
      <c r="A343" s="200">
        <v>400</v>
      </c>
      <c r="B343" s="200">
        <v>394183910</v>
      </c>
      <c r="C343" s="200" t="s">
        <v>72</v>
      </c>
      <c r="D343" s="200" t="s">
        <v>7537</v>
      </c>
      <c r="E343" s="200" t="s">
        <v>525</v>
      </c>
      <c r="F343" s="200" t="s">
        <v>2492</v>
      </c>
      <c r="G343" s="200" t="s">
        <v>7720</v>
      </c>
      <c r="H343" s="200" t="s">
        <v>163</v>
      </c>
      <c r="I343" s="200">
        <v>49405140</v>
      </c>
      <c r="J343" s="200">
        <v>640</v>
      </c>
      <c r="K343" s="200">
        <v>20</v>
      </c>
      <c r="L343" s="201">
        <v>44656</v>
      </c>
      <c r="M343" s="201">
        <v>44656</v>
      </c>
      <c r="N343" s="202"/>
      <c r="O343" s="201">
        <v>44658</v>
      </c>
      <c r="P343" s="201">
        <v>44658</v>
      </c>
      <c r="Q343" s="202"/>
      <c r="R343" s="200" t="s">
        <v>89</v>
      </c>
      <c r="S343" s="200"/>
      <c r="T343" s="200"/>
      <c r="U343" s="203"/>
      <c r="V343" s="200" t="s">
        <v>70</v>
      </c>
      <c r="W343" s="204">
        <f t="shared" si="13"/>
        <v>0.25600000000000001</v>
      </c>
      <c r="X343" s="200" t="s">
        <v>72</v>
      </c>
      <c r="Y343" s="200"/>
      <c r="Z343" s="333">
        <f t="shared" si="12"/>
        <v>0.25600000000000001</v>
      </c>
    </row>
    <row r="344" spans="1:26">
      <c r="A344" s="200">
        <v>400</v>
      </c>
      <c r="B344" s="200">
        <v>394183735</v>
      </c>
      <c r="C344" s="200" t="s">
        <v>72</v>
      </c>
      <c r="D344" s="200" t="s">
        <v>7537</v>
      </c>
      <c r="E344" s="200" t="s">
        <v>525</v>
      </c>
      <c r="F344" s="200" t="s">
        <v>2492</v>
      </c>
      <c r="G344" s="200" t="s">
        <v>7720</v>
      </c>
      <c r="H344" s="200" t="s">
        <v>163</v>
      </c>
      <c r="I344" s="200">
        <v>49405140</v>
      </c>
      <c r="J344" s="200">
        <v>640</v>
      </c>
      <c r="K344" s="200">
        <v>20</v>
      </c>
      <c r="L344" s="201">
        <v>44656</v>
      </c>
      <c r="M344" s="201">
        <v>44656</v>
      </c>
      <c r="N344" s="202"/>
      <c r="O344" s="201">
        <v>44657</v>
      </c>
      <c r="P344" s="201">
        <v>44657</v>
      </c>
      <c r="Q344" s="202"/>
      <c r="R344" s="200" t="s">
        <v>89</v>
      </c>
      <c r="S344" s="200"/>
      <c r="T344" s="200"/>
      <c r="U344" s="203"/>
      <c r="V344" s="200" t="s">
        <v>70</v>
      </c>
      <c r="W344" s="204">
        <f t="shared" si="13"/>
        <v>0.25600000000000001</v>
      </c>
      <c r="X344" s="200" t="s">
        <v>72</v>
      </c>
      <c r="Y344" s="200"/>
      <c r="Z344" s="333">
        <f t="shared" si="12"/>
        <v>0.25600000000000001</v>
      </c>
    </row>
    <row r="345" spans="1:26">
      <c r="A345" s="200">
        <v>400</v>
      </c>
      <c r="B345" s="200">
        <v>394041163</v>
      </c>
      <c r="C345" s="200" t="s">
        <v>72</v>
      </c>
      <c r="D345" s="200" t="s">
        <v>7537</v>
      </c>
      <c r="E345" s="200" t="s">
        <v>451</v>
      </c>
      <c r="F345" s="200" t="s">
        <v>452</v>
      </c>
      <c r="G345" s="200" t="s">
        <v>7721</v>
      </c>
      <c r="H345" s="200" t="s">
        <v>163</v>
      </c>
      <c r="I345" s="200">
        <v>49405140</v>
      </c>
      <c r="J345" s="200">
        <v>768</v>
      </c>
      <c r="K345" s="200">
        <v>24</v>
      </c>
      <c r="L345" s="201">
        <v>44656</v>
      </c>
      <c r="M345" s="201">
        <v>44656</v>
      </c>
      <c r="N345" s="202"/>
      <c r="O345" s="201">
        <v>44657</v>
      </c>
      <c r="P345" s="201">
        <v>44657</v>
      </c>
      <c r="Q345" s="202"/>
      <c r="R345" s="200" t="s">
        <v>89</v>
      </c>
      <c r="S345" s="200"/>
      <c r="T345" s="200" t="s">
        <v>116</v>
      </c>
      <c r="U345" s="203">
        <v>3310</v>
      </c>
      <c r="V345" s="200" t="s">
        <v>88</v>
      </c>
      <c r="W345" s="204">
        <f t="shared" si="13"/>
        <v>0.30719999999999997</v>
      </c>
      <c r="X345" s="200" t="s">
        <v>72</v>
      </c>
      <c r="Y345" s="200"/>
      <c r="Z345" s="333">
        <f t="shared" si="12"/>
        <v>0.30719999999999997</v>
      </c>
    </row>
    <row r="346" spans="1:26">
      <c r="A346" s="200">
        <v>400</v>
      </c>
      <c r="B346" s="200">
        <v>394041226</v>
      </c>
      <c r="C346" s="200" t="s">
        <v>72</v>
      </c>
      <c r="D346" s="200" t="s">
        <v>7537</v>
      </c>
      <c r="E346" s="200" t="s">
        <v>451</v>
      </c>
      <c r="F346" s="200" t="s">
        <v>452</v>
      </c>
      <c r="G346" s="200" t="s">
        <v>7721</v>
      </c>
      <c r="H346" s="200" t="s">
        <v>163</v>
      </c>
      <c r="I346" s="200">
        <v>49405140</v>
      </c>
      <c r="J346" s="200">
        <v>768</v>
      </c>
      <c r="K346" s="200">
        <v>24</v>
      </c>
      <c r="L346" s="201">
        <v>44656</v>
      </c>
      <c r="M346" s="201">
        <v>44656</v>
      </c>
      <c r="N346" s="202"/>
      <c r="O346" s="201">
        <v>44658</v>
      </c>
      <c r="P346" s="201">
        <v>44658</v>
      </c>
      <c r="Q346" s="202"/>
      <c r="R346" s="200" t="s">
        <v>89</v>
      </c>
      <c r="S346" s="200"/>
      <c r="T346" s="200" t="s">
        <v>116</v>
      </c>
      <c r="U346" s="203">
        <v>3310</v>
      </c>
      <c r="V346" s="200" t="s">
        <v>88</v>
      </c>
      <c r="W346" s="204">
        <f t="shared" si="13"/>
        <v>0.30719999999999997</v>
      </c>
      <c r="X346" s="200" t="s">
        <v>72</v>
      </c>
      <c r="Y346" s="200"/>
      <c r="Z346" s="333">
        <f t="shared" si="12"/>
        <v>0.30719999999999997</v>
      </c>
    </row>
    <row r="347" spans="1:26">
      <c r="A347" s="200">
        <v>360</v>
      </c>
      <c r="B347" s="200">
        <v>393916533</v>
      </c>
      <c r="C347" s="200" t="s">
        <v>72</v>
      </c>
      <c r="D347" s="200" t="s">
        <v>7537</v>
      </c>
      <c r="E347" s="200" t="s">
        <v>265</v>
      </c>
      <c r="F347" s="200" t="s">
        <v>266</v>
      </c>
      <c r="G347" s="200" t="s">
        <v>7722</v>
      </c>
      <c r="H347" s="200" t="s">
        <v>437</v>
      </c>
      <c r="I347" s="200">
        <v>49203132</v>
      </c>
      <c r="J347" s="200">
        <v>832</v>
      </c>
      <c r="K347" s="200">
        <v>26</v>
      </c>
      <c r="L347" s="201">
        <v>44656</v>
      </c>
      <c r="M347" s="201">
        <v>44656</v>
      </c>
      <c r="N347" s="202"/>
      <c r="O347" s="201">
        <v>44657</v>
      </c>
      <c r="P347" s="201">
        <v>44657</v>
      </c>
      <c r="Q347" s="202"/>
      <c r="R347" s="200" t="s">
        <v>89</v>
      </c>
      <c r="S347" s="200"/>
      <c r="T347" s="200" t="s">
        <v>116</v>
      </c>
      <c r="U347" s="203">
        <v>1556</v>
      </c>
      <c r="V347" s="200" t="s">
        <v>88</v>
      </c>
      <c r="W347" s="204">
        <f t="shared" si="13"/>
        <v>0.29952000000000001</v>
      </c>
      <c r="X347" s="200" t="s">
        <v>72</v>
      </c>
      <c r="Y347" s="200"/>
      <c r="Z347" s="333">
        <f t="shared" si="12"/>
        <v>0.29952000000000001</v>
      </c>
    </row>
    <row r="348" spans="1:26">
      <c r="A348" s="200">
        <v>360</v>
      </c>
      <c r="B348" s="200">
        <v>394187601</v>
      </c>
      <c r="C348" s="200" t="s">
        <v>72</v>
      </c>
      <c r="D348" s="200" t="s">
        <v>7537</v>
      </c>
      <c r="E348" s="200" t="s">
        <v>529</v>
      </c>
      <c r="F348" s="200" t="s">
        <v>7723</v>
      </c>
      <c r="G348" s="200" t="s">
        <v>7724</v>
      </c>
      <c r="H348" s="200" t="s">
        <v>113</v>
      </c>
      <c r="I348" s="200">
        <v>49203132</v>
      </c>
      <c r="J348" s="200">
        <v>704</v>
      </c>
      <c r="K348" s="200">
        <v>22</v>
      </c>
      <c r="L348" s="201">
        <v>44657</v>
      </c>
      <c r="M348" s="201">
        <v>44657</v>
      </c>
      <c r="N348" s="202"/>
      <c r="O348" s="201">
        <v>44662</v>
      </c>
      <c r="P348" s="201">
        <v>44662</v>
      </c>
      <c r="Q348" s="202"/>
      <c r="R348" s="200" t="s">
        <v>89</v>
      </c>
      <c r="S348" s="200"/>
      <c r="T348" s="200"/>
      <c r="U348" s="203"/>
      <c r="V348" s="200" t="s">
        <v>70</v>
      </c>
      <c r="W348" s="204">
        <f t="shared" si="13"/>
        <v>0.25344</v>
      </c>
      <c r="X348" s="200" t="s">
        <v>72</v>
      </c>
      <c r="Y348" s="200"/>
      <c r="Z348" s="333">
        <f t="shared" si="12"/>
        <v>0.25344</v>
      </c>
    </row>
    <row r="349" spans="1:26">
      <c r="A349" s="200">
        <v>360</v>
      </c>
      <c r="B349" s="200">
        <v>394187601</v>
      </c>
      <c r="C349" s="200" t="s">
        <v>72</v>
      </c>
      <c r="D349" s="200" t="s">
        <v>7537</v>
      </c>
      <c r="E349" s="200" t="s">
        <v>529</v>
      </c>
      <c r="F349" s="200" t="s">
        <v>7723</v>
      </c>
      <c r="G349" s="200" t="s">
        <v>7724</v>
      </c>
      <c r="H349" s="200" t="s">
        <v>479</v>
      </c>
      <c r="I349" s="200">
        <v>49204132</v>
      </c>
      <c r="J349" s="200">
        <v>52</v>
      </c>
      <c r="K349" s="200">
        <v>2</v>
      </c>
      <c r="L349" s="201">
        <v>44657</v>
      </c>
      <c r="M349" s="201">
        <v>44657</v>
      </c>
      <c r="N349" s="202"/>
      <c r="O349" s="201">
        <v>44662</v>
      </c>
      <c r="P349" s="201">
        <v>44662</v>
      </c>
      <c r="Q349" s="202"/>
      <c r="R349" s="200" t="s">
        <v>7725</v>
      </c>
      <c r="S349" s="200" t="s">
        <v>7726</v>
      </c>
      <c r="T349" s="200"/>
      <c r="U349" s="203"/>
      <c r="V349" s="200" t="s">
        <v>70</v>
      </c>
      <c r="W349" s="204">
        <f t="shared" si="13"/>
        <v>1.8720000000000001E-2</v>
      </c>
      <c r="X349" s="200" t="s">
        <v>72</v>
      </c>
      <c r="Y349" s="200"/>
      <c r="Z349" s="333">
        <f t="shared" si="12"/>
        <v>1.8720000000000001E-2</v>
      </c>
    </row>
    <row r="350" spans="1:26">
      <c r="A350" s="200">
        <v>480</v>
      </c>
      <c r="B350" s="200">
        <v>1541495617</v>
      </c>
      <c r="C350" s="200" t="s">
        <v>72</v>
      </c>
      <c r="D350" s="200" t="s">
        <v>7537</v>
      </c>
      <c r="E350" s="200" t="s">
        <v>5519</v>
      </c>
      <c r="F350" s="200" t="s">
        <v>7681</v>
      </c>
      <c r="G350" s="200" t="s">
        <v>7682</v>
      </c>
      <c r="H350" s="200" t="s">
        <v>134</v>
      </c>
      <c r="I350" s="200">
        <v>49303156</v>
      </c>
      <c r="J350" s="200">
        <v>58</v>
      </c>
      <c r="K350" s="200">
        <v>2</v>
      </c>
      <c r="L350" s="201">
        <v>44657</v>
      </c>
      <c r="M350" s="201">
        <v>44657</v>
      </c>
      <c r="N350" s="202"/>
      <c r="O350" s="201">
        <v>44665</v>
      </c>
      <c r="P350" s="201">
        <v>44665</v>
      </c>
      <c r="Q350" s="202"/>
      <c r="R350" s="200" t="s">
        <v>89</v>
      </c>
      <c r="S350" s="200"/>
      <c r="T350" s="200" t="s">
        <v>116</v>
      </c>
      <c r="U350" s="203">
        <v>3526</v>
      </c>
      <c r="V350" s="200" t="s">
        <v>88</v>
      </c>
      <c r="W350" s="204">
        <f t="shared" si="13"/>
        <v>2.784E-2</v>
      </c>
      <c r="X350" s="200" t="s">
        <v>72</v>
      </c>
      <c r="Y350" s="200"/>
      <c r="Z350" s="333">
        <f t="shared" si="12"/>
        <v>2.784E-2</v>
      </c>
    </row>
    <row r="351" spans="1:26">
      <c r="A351" s="200">
        <v>360</v>
      </c>
      <c r="B351" s="200">
        <v>394186757</v>
      </c>
      <c r="C351" s="200" t="s">
        <v>72</v>
      </c>
      <c r="D351" s="200" t="s">
        <v>7537</v>
      </c>
      <c r="E351" s="200" t="s">
        <v>529</v>
      </c>
      <c r="F351" s="200" t="s">
        <v>7727</v>
      </c>
      <c r="G351" s="200" t="s">
        <v>7728</v>
      </c>
      <c r="H351" s="200" t="s">
        <v>113</v>
      </c>
      <c r="I351" s="200">
        <v>49203132</v>
      </c>
      <c r="J351" s="200">
        <v>768</v>
      </c>
      <c r="K351" s="200">
        <v>24</v>
      </c>
      <c r="L351" s="201">
        <v>44657</v>
      </c>
      <c r="M351" s="201">
        <v>44657</v>
      </c>
      <c r="N351" s="202"/>
      <c r="O351" s="201">
        <v>44659</v>
      </c>
      <c r="P351" s="201">
        <v>44659</v>
      </c>
      <c r="Q351" s="202"/>
      <c r="R351" s="200" t="s">
        <v>89</v>
      </c>
      <c r="S351" s="200"/>
      <c r="T351" s="200"/>
      <c r="U351" s="203"/>
      <c r="V351" s="200" t="s">
        <v>70</v>
      </c>
      <c r="W351" s="204">
        <f t="shared" si="13"/>
        <v>0.27648</v>
      </c>
      <c r="X351" s="200" t="s">
        <v>72</v>
      </c>
      <c r="Y351" s="200"/>
      <c r="Z351" s="333">
        <f t="shared" si="12"/>
        <v>0.27648</v>
      </c>
    </row>
    <row r="352" spans="1:26">
      <c r="A352" s="200">
        <v>360</v>
      </c>
      <c r="B352" s="200">
        <v>394189816</v>
      </c>
      <c r="C352" s="200" t="s">
        <v>72</v>
      </c>
      <c r="D352" s="200" t="s">
        <v>7537</v>
      </c>
      <c r="E352" s="200" t="s">
        <v>529</v>
      </c>
      <c r="F352" s="200" t="s">
        <v>3415</v>
      </c>
      <c r="G352" s="200" t="s">
        <v>7729</v>
      </c>
      <c r="H352" s="200" t="s">
        <v>113</v>
      </c>
      <c r="I352" s="200">
        <v>49203132</v>
      </c>
      <c r="J352" s="200">
        <v>768</v>
      </c>
      <c r="K352" s="200">
        <v>24</v>
      </c>
      <c r="L352" s="201">
        <v>44657</v>
      </c>
      <c r="M352" s="201">
        <v>44657</v>
      </c>
      <c r="N352" s="202"/>
      <c r="O352" s="201">
        <v>44662</v>
      </c>
      <c r="P352" s="201">
        <v>44662</v>
      </c>
      <c r="Q352" s="202"/>
      <c r="R352" s="200" t="s">
        <v>89</v>
      </c>
      <c r="S352" s="200"/>
      <c r="T352" s="200"/>
      <c r="U352" s="203"/>
      <c r="V352" s="200" t="s">
        <v>70</v>
      </c>
      <c r="W352" s="204">
        <f t="shared" si="13"/>
        <v>0.27648</v>
      </c>
      <c r="X352" s="200" t="s">
        <v>72</v>
      </c>
      <c r="Y352" s="200"/>
      <c r="Z352" s="333">
        <f t="shared" si="12"/>
        <v>0.27648</v>
      </c>
    </row>
    <row r="353" spans="1:26">
      <c r="A353" s="200">
        <v>360</v>
      </c>
      <c r="B353" s="200">
        <v>393765126</v>
      </c>
      <c r="C353" s="200" t="s">
        <v>72</v>
      </c>
      <c r="D353" s="200" t="s">
        <v>7537</v>
      </c>
      <c r="E353" s="200" t="s">
        <v>1144</v>
      </c>
      <c r="F353" s="200" t="s">
        <v>7685</v>
      </c>
      <c r="G353" s="200" t="s">
        <v>7730</v>
      </c>
      <c r="H353" s="200" t="s">
        <v>437</v>
      </c>
      <c r="I353" s="200">
        <v>49203132</v>
      </c>
      <c r="J353" s="200">
        <v>832</v>
      </c>
      <c r="K353" s="200">
        <v>26</v>
      </c>
      <c r="L353" s="201">
        <v>44657</v>
      </c>
      <c r="M353" s="201">
        <v>44657</v>
      </c>
      <c r="N353" s="202"/>
      <c r="O353" s="201">
        <v>44658</v>
      </c>
      <c r="P353" s="201">
        <v>44658</v>
      </c>
      <c r="Q353" s="202"/>
      <c r="R353" s="200" t="s">
        <v>89</v>
      </c>
      <c r="S353" s="200"/>
      <c r="T353" s="200" t="s">
        <v>116</v>
      </c>
      <c r="U353" s="203">
        <v>4489</v>
      </c>
      <c r="V353" s="200" t="s">
        <v>88</v>
      </c>
      <c r="W353" s="204">
        <f t="shared" si="13"/>
        <v>0.29952000000000001</v>
      </c>
      <c r="X353" s="200" t="s">
        <v>72</v>
      </c>
      <c r="Y353" s="200"/>
      <c r="Z353" s="333">
        <f t="shared" si="12"/>
        <v>0.29952000000000001</v>
      </c>
    </row>
    <row r="354" spans="1:26">
      <c r="A354" s="200">
        <v>360</v>
      </c>
      <c r="B354" s="200">
        <v>393912622</v>
      </c>
      <c r="C354" s="200" t="s">
        <v>72</v>
      </c>
      <c r="D354" s="200" t="s">
        <v>7537</v>
      </c>
      <c r="E354" s="200" t="s">
        <v>1675</v>
      </c>
      <c r="F354" s="200" t="s">
        <v>7731</v>
      </c>
      <c r="G354" s="200" t="s">
        <v>7732</v>
      </c>
      <c r="H354" s="200" t="s">
        <v>377</v>
      </c>
      <c r="I354" s="200">
        <v>49204132</v>
      </c>
      <c r="J354" s="200">
        <f>26*26</f>
        <v>676</v>
      </c>
      <c r="K354" s="200">
        <v>26</v>
      </c>
      <c r="L354" s="201">
        <v>44657</v>
      </c>
      <c r="M354" s="201">
        <v>44657</v>
      </c>
      <c r="N354" s="202"/>
      <c r="O354" s="201">
        <v>44658</v>
      </c>
      <c r="P354" s="201">
        <v>44658</v>
      </c>
      <c r="Q354" s="202"/>
      <c r="R354" s="200" t="s">
        <v>89</v>
      </c>
      <c r="S354" s="200"/>
      <c r="T354" s="200"/>
      <c r="U354" s="203"/>
      <c r="V354" s="200" t="s">
        <v>88</v>
      </c>
      <c r="W354" s="204">
        <f t="shared" si="13"/>
        <v>0.24335999999999999</v>
      </c>
      <c r="X354" s="200" t="s">
        <v>72</v>
      </c>
      <c r="Y354" s="200"/>
      <c r="Z354" s="333">
        <f t="shared" si="12"/>
        <v>0.24335999999999999</v>
      </c>
    </row>
    <row r="355" spans="1:26">
      <c r="A355" s="200">
        <v>360</v>
      </c>
      <c r="B355" s="200">
        <v>393912561</v>
      </c>
      <c r="C355" s="200" t="s">
        <v>72</v>
      </c>
      <c r="D355" s="200" t="s">
        <v>7537</v>
      </c>
      <c r="E355" s="200" t="s">
        <v>1675</v>
      </c>
      <c r="F355" s="200" t="s">
        <v>7731</v>
      </c>
      <c r="G355" s="200" t="s">
        <v>7732</v>
      </c>
      <c r="H355" s="200" t="s">
        <v>377</v>
      </c>
      <c r="I355" s="200">
        <v>49204132</v>
      </c>
      <c r="J355" s="200">
        <f>26*26</f>
        <v>676</v>
      </c>
      <c r="K355" s="200">
        <v>26</v>
      </c>
      <c r="L355" s="201">
        <v>44657</v>
      </c>
      <c r="M355" s="201">
        <v>44657</v>
      </c>
      <c r="N355" s="202"/>
      <c r="O355" s="201">
        <v>44659</v>
      </c>
      <c r="P355" s="201">
        <v>44659</v>
      </c>
      <c r="Q355" s="202"/>
      <c r="R355" s="200" t="s">
        <v>89</v>
      </c>
      <c r="S355" s="200"/>
      <c r="T355" s="200"/>
      <c r="U355" s="203"/>
      <c r="V355" s="200" t="s">
        <v>88</v>
      </c>
      <c r="W355" s="204">
        <f t="shared" si="13"/>
        <v>0.24335999999999999</v>
      </c>
      <c r="X355" s="200" t="s">
        <v>72</v>
      </c>
      <c r="Y355" s="200"/>
      <c r="Z355" s="333">
        <f t="shared" si="12"/>
        <v>0.24335999999999999</v>
      </c>
    </row>
    <row r="356" spans="1:26">
      <c r="A356" s="200">
        <v>360</v>
      </c>
      <c r="B356" s="200">
        <v>394297455</v>
      </c>
      <c r="C356" s="200" t="s">
        <v>72</v>
      </c>
      <c r="D356" s="200" t="s">
        <v>7537</v>
      </c>
      <c r="E356" s="200" t="s">
        <v>1283</v>
      </c>
      <c r="F356" s="200" t="s">
        <v>7733</v>
      </c>
      <c r="G356" s="200" t="s">
        <v>7734</v>
      </c>
      <c r="H356" s="200" t="s">
        <v>113</v>
      </c>
      <c r="I356" s="200">
        <v>49203132</v>
      </c>
      <c r="J356" s="200">
        <v>768</v>
      </c>
      <c r="K356" s="200">
        <v>24</v>
      </c>
      <c r="L356" s="201">
        <v>44657</v>
      </c>
      <c r="M356" s="201">
        <v>44657</v>
      </c>
      <c r="N356" s="202"/>
      <c r="O356" s="201">
        <v>44662</v>
      </c>
      <c r="P356" s="201">
        <v>44662</v>
      </c>
      <c r="Q356" s="202"/>
      <c r="R356" s="200" t="s">
        <v>89</v>
      </c>
      <c r="S356" s="200"/>
      <c r="T356" s="200" t="s">
        <v>147</v>
      </c>
      <c r="U356" s="203">
        <v>5567</v>
      </c>
      <c r="V356" s="200" t="s">
        <v>88</v>
      </c>
      <c r="W356" s="204">
        <f t="shared" si="13"/>
        <v>0.27648</v>
      </c>
      <c r="X356" s="200" t="s">
        <v>72</v>
      </c>
      <c r="Y356" s="200"/>
      <c r="Z356" s="333">
        <f t="shared" si="12"/>
        <v>0.27648</v>
      </c>
    </row>
    <row r="357" spans="1:26">
      <c r="A357" s="200">
        <v>480</v>
      </c>
      <c r="B357" s="200">
        <v>394044252</v>
      </c>
      <c r="C357" s="200" t="s">
        <v>72</v>
      </c>
      <c r="D357" s="200" t="s">
        <v>7537</v>
      </c>
      <c r="E357" s="200" t="s">
        <v>663</v>
      </c>
      <c r="F357" s="200" t="s">
        <v>7735</v>
      </c>
      <c r="G357" s="200" t="s">
        <v>662</v>
      </c>
      <c r="H357" s="200" t="s">
        <v>134</v>
      </c>
      <c r="I357" s="200">
        <v>49303156</v>
      </c>
      <c r="J357" s="200">
        <v>464</v>
      </c>
      <c r="K357" s="200">
        <v>16</v>
      </c>
      <c r="L357" s="201">
        <v>44657</v>
      </c>
      <c r="M357" s="201">
        <v>44657</v>
      </c>
      <c r="N357" s="202" t="s">
        <v>2123</v>
      </c>
      <c r="O357" s="201">
        <v>44659</v>
      </c>
      <c r="P357" s="201">
        <v>44659</v>
      </c>
      <c r="Q357" s="202"/>
      <c r="R357" s="200" t="s">
        <v>89</v>
      </c>
      <c r="S357" s="200" t="s">
        <v>7736</v>
      </c>
      <c r="T357" s="200" t="s">
        <v>116</v>
      </c>
      <c r="U357" s="210">
        <v>3060</v>
      </c>
      <c r="V357" s="200" t="s">
        <v>88</v>
      </c>
      <c r="W357" s="204">
        <f t="shared" si="13"/>
        <v>0.22272</v>
      </c>
      <c r="X357" s="200" t="s">
        <v>72</v>
      </c>
      <c r="Y357" s="200"/>
      <c r="Z357" s="333">
        <f t="shared" si="12"/>
        <v>0.22272</v>
      </c>
    </row>
    <row r="358" spans="1:26">
      <c r="A358" s="200">
        <v>480</v>
      </c>
      <c r="B358" s="200">
        <v>394044192</v>
      </c>
      <c r="C358" s="200" t="s">
        <v>72</v>
      </c>
      <c r="D358" s="200" t="s">
        <v>7537</v>
      </c>
      <c r="E358" s="200" t="s">
        <v>663</v>
      </c>
      <c r="F358" s="200" t="s">
        <v>7735</v>
      </c>
      <c r="G358" s="200" t="s">
        <v>662</v>
      </c>
      <c r="H358" s="200" t="s">
        <v>134</v>
      </c>
      <c r="I358" s="200">
        <v>49303156</v>
      </c>
      <c r="J358" s="200">
        <v>638</v>
      </c>
      <c r="K358" s="200">
        <v>22</v>
      </c>
      <c r="L358" s="201">
        <v>44657</v>
      </c>
      <c r="M358" s="201">
        <v>44657</v>
      </c>
      <c r="N358" s="202" t="s">
        <v>2123</v>
      </c>
      <c r="O358" s="201">
        <v>44659</v>
      </c>
      <c r="P358" s="201">
        <v>44659</v>
      </c>
      <c r="Q358" s="202"/>
      <c r="R358" s="200" t="s">
        <v>89</v>
      </c>
      <c r="S358" s="200" t="s">
        <v>7736</v>
      </c>
      <c r="T358" s="200" t="s">
        <v>116</v>
      </c>
      <c r="U358" s="203">
        <v>3060</v>
      </c>
      <c r="V358" s="200" t="s">
        <v>88</v>
      </c>
      <c r="W358" s="204">
        <f t="shared" si="13"/>
        <v>0.30624000000000001</v>
      </c>
      <c r="X358" s="200" t="s">
        <v>72</v>
      </c>
      <c r="Y358" s="200"/>
      <c r="Z358" s="333">
        <f t="shared" si="12"/>
        <v>0.30624000000000001</v>
      </c>
    </row>
    <row r="359" spans="1:26">
      <c r="A359" s="200">
        <v>480</v>
      </c>
      <c r="B359" s="200">
        <v>394044294</v>
      </c>
      <c r="C359" s="200" t="s">
        <v>72</v>
      </c>
      <c r="D359" s="200" t="s">
        <v>7537</v>
      </c>
      <c r="E359" s="200" t="s">
        <v>663</v>
      </c>
      <c r="F359" s="200" t="s">
        <v>7735</v>
      </c>
      <c r="G359" s="200" t="s">
        <v>662</v>
      </c>
      <c r="H359" s="200" t="s">
        <v>134</v>
      </c>
      <c r="I359" s="200">
        <v>49303156</v>
      </c>
      <c r="J359" s="200">
        <v>406</v>
      </c>
      <c r="K359" s="200">
        <v>14</v>
      </c>
      <c r="L359" s="201">
        <v>44657</v>
      </c>
      <c r="M359" s="201">
        <v>44657</v>
      </c>
      <c r="N359" s="202" t="s">
        <v>1154</v>
      </c>
      <c r="O359" s="201">
        <v>44659</v>
      </c>
      <c r="P359" s="201">
        <v>44659</v>
      </c>
      <c r="Q359" s="202"/>
      <c r="R359" s="200" t="s">
        <v>89</v>
      </c>
      <c r="S359" s="200" t="s">
        <v>7736</v>
      </c>
      <c r="T359" s="200" t="s">
        <v>147</v>
      </c>
      <c r="U359" s="203">
        <v>3060</v>
      </c>
      <c r="V359" s="200" t="s">
        <v>88</v>
      </c>
      <c r="W359" s="204">
        <f t="shared" si="13"/>
        <v>0.19488</v>
      </c>
      <c r="X359" s="200" t="s">
        <v>72</v>
      </c>
      <c r="Y359" s="200"/>
      <c r="Z359" s="333">
        <f t="shared" si="12"/>
        <v>0.19488</v>
      </c>
    </row>
    <row r="360" spans="1:26">
      <c r="A360" s="200">
        <v>480</v>
      </c>
      <c r="B360" s="200">
        <v>392306679</v>
      </c>
      <c r="C360" s="200" t="s">
        <v>72</v>
      </c>
      <c r="D360" s="200" t="s">
        <v>7537</v>
      </c>
      <c r="E360" s="200" t="s">
        <v>1692</v>
      </c>
      <c r="F360" s="200" t="s">
        <v>7549</v>
      </c>
      <c r="G360" s="200" t="s">
        <v>1691</v>
      </c>
      <c r="H360" s="200" t="s">
        <v>69</v>
      </c>
      <c r="I360" s="200">
        <v>49303156</v>
      </c>
      <c r="J360" s="200">
        <v>580</v>
      </c>
      <c r="K360" s="200">
        <v>20</v>
      </c>
      <c r="L360" s="201">
        <v>44657</v>
      </c>
      <c r="M360" s="201">
        <v>44657</v>
      </c>
      <c r="N360" s="202"/>
      <c r="O360" s="201">
        <v>44658</v>
      </c>
      <c r="P360" s="201">
        <v>44658</v>
      </c>
      <c r="Q360" s="202"/>
      <c r="R360" s="200" t="s">
        <v>89</v>
      </c>
      <c r="S360" s="200"/>
      <c r="T360" s="200" t="s">
        <v>116</v>
      </c>
      <c r="U360" s="203">
        <v>2640</v>
      </c>
      <c r="V360" s="200" t="s">
        <v>70</v>
      </c>
      <c r="W360" s="204">
        <f t="shared" si="13"/>
        <v>0.27839999999999998</v>
      </c>
      <c r="X360" s="200" t="s">
        <v>72</v>
      </c>
      <c r="Y360" s="200"/>
      <c r="Z360" s="333">
        <f t="shared" si="12"/>
        <v>0.27839999999999998</v>
      </c>
    </row>
    <row r="361" spans="1:26">
      <c r="A361" s="200">
        <v>480</v>
      </c>
      <c r="B361" s="200">
        <v>392306677</v>
      </c>
      <c r="C361" s="200" t="s">
        <v>72</v>
      </c>
      <c r="D361" s="200" t="s">
        <v>7537</v>
      </c>
      <c r="E361" s="200" t="s">
        <v>1692</v>
      </c>
      <c r="F361" s="200" t="s">
        <v>7549</v>
      </c>
      <c r="G361" s="200" t="s">
        <v>1691</v>
      </c>
      <c r="H361" s="200" t="s">
        <v>69</v>
      </c>
      <c r="I361" s="200">
        <v>49303156</v>
      </c>
      <c r="J361" s="200">
        <v>580</v>
      </c>
      <c r="K361" s="200">
        <v>20</v>
      </c>
      <c r="L361" s="201">
        <v>44657</v>
      </c>
      <c r="M361" s="201">
        <v>44657</v>
      </c>
      <c r="N361" s="202"/>
      <c r="O361" s="201">
        <v>44658</v>
      </c>
      <c r="P361" s="201">
        <v>44658</v>
      </c>
      <c r="Q361" s="202"/>
      <c r="R361" s="200" t="s">
        <v>89</v>
      </c>
      <c r="S361" s="200"/>
      <c r="T361" s="200" t="s">
        <v>116</v>
      </c>
      <c r="U361" s="203">
        <v>2640</v>
      </c>
      <c r="V361" s="200" t="s">
        <v>70</v>
      </c>
      <c r="W361" s="204">
        <f t="shared" si="13"/>
        <v>0.27839999999999998</v>
      </c>
      <c r="X361" s="200" t="s">
        <v>72</v>
      </c>
      <c r="Y361" s="200"/>
      <c r="Z361" s="333">
        <f t="shared" si="12"/>
        <v>0.27839999999999998</v>
      </c>
    </row>
    <row r="362" spans="1:26">
      <c r="A362" s="200">
        <v>400</v>
      </c>
      <c r="B362" s="200">
        <v>394560401</v>
      </c>
      <c r="C362" s="200" t="s">
        <v>72</v>
      </c>
      <c r="D362" s="200" t="s">
        <v>7537</v>
      </c>
      <c r="E362" s="200" t="s">
        <v>525</v>
      </c>
      <c r="F362" s="200" t="s">
        <v>7737</v>
      </c>
      <c r="G362" s="200" t="s">
        <v>7738</v>
      </c>
      <c r="H362" s="200" t="s">
        <v>163</v>
      </c>
      <c r="I362" s="200">
        <v>49405140</v>
      </c>
      <c r="J362" s="200">
        <v>512</v>
      </c>
      <c r="K362" s="200">
        <v>16</v>
      </c>
      <c r="L362" s="201">
        <v>44658</v>
      </c>
      <c r="M362" s="201">
        <v>44658</v>
      </c>
      <c r="N362" s="202"/>
      <c r="O362" s="201">
        <v>44663</v>
      </c>
      <c r="P362" s="201">
        <v>44663</v>
      </c>
      <c r="Q362" s="202"/>
      <c r="R362" s="200" t="s">
        <v>89</v>
      </c>
      <c r="S362" s="200"/>
      <c r="T362" s="200"/>
      <c r="U362" s="203"/>
      <c r="V362" s="200" t="s">
        <v>70</v>
      </c>
      <c r="W362" s="204">
        <f t="shared" si="13"/>
        <v>0.20480000000000001</v>
      </c>
      <c r="X362" s="200" t="s">
        <v>72</v>
      </c>
      <c r="Y362" s="200"/>
      <c r="Z362" s="333">
        <f t="shared" si="12"/>
        <v>0.20480000000000001</v>
      </c>
    </row>
    <row r="363" spans="1:26">
      <c r="A363" s="200">
        <v>360</v>
      </c>
      <c r="B363" s="200">
        <v>394187197</v>
      </c>
      <c r="C363" s="200" t="s">
        <v>72</v>
      </c>
      <c r="D363" s="200" t="s">
        <v>7537</v>
      </c>
      <c r="E363" s="200" t="s">
        <v>529</v>
      </c>
      <c r="F363" s="200" t="s">
        <v>3734</v>
      </c>
      <c r="G363" s="200" t="s">
        <v>7739</v>
      </c>
      <c r="H363" s="200" t="s">
        <v>113</v>
      </c>
      <c r="I363" s="200">
        <v>49203132</v>
      </c>
      <c r="J363" s="200">
        <v>768</v>
      </c>
      <c r="K363" s="200">
        <v>24</v>
      </c>
      <c r="L363" s="201">
        <v>44658</v>
      </c>
      <c r="M363" s="201">
        <v>44658</v>
      </c>
      <c r="N363" s="202"/>
      <c r="O363" s="201">
        <v>44663</v>
      </c>
      <c r="P363" s="201">
        <v>44663</v>
      </c>
      <c r="Q363" s="202"/>
      <c r="R363" s="200" t="s">
        <v>89</v>
      </c>
      <c r="S363" s="200"/>
      <c r="T363" s="200"/>
      <c r="U363" s="203"/>
      <c r="V363" s="200" t="s">
        <v>70</v>
      </c>
      <c r="W363" s="204">
        <f t="shared" si="13"/>
        <v>0.27648</v>
      </c>
      <c r="X363" s="200" t="s">
        <v>72</v>
      </c>
      <c r="Y363" s="200"/>
      <c r="Z363" s="333">
        <f t="shared" si="12"/>
        <v>0.27648</v>
      </c>
    </row>
    <row r="364" spans="1:26">
      <c r="A364" s="200">
        <v>360</v>
      </c>
      <c r="B364" s="200">
        <v>394190034</v>
      </c>
      <c r="C364" s="200" t="s">
        <v>72</v>
      </c>
      <c r="D364" s="200" t="s">
        <v>7537</v>
      </c>
      <c r="E364" s="200" t="s">
        <v>529</v>
      </c>
      <c r="F364" s="200" t="s">
        <v>3415</v>
      </c>
      <c r="G364" s="200" t="s">
        <v>7740</v>
      </c>
      <c r="H364" s="200" t="s">
        <v>113</v>
      </c>
      <c r="I364" s="200">
        <v>49203132</v>
      </c>
      <c r="J364" s="200">
        <v>768</v>
      </c>
      <c r="K364" s="200">
        <v>24</v>
      </c>
      <c r="L364" s="201">
        <v>44658</v>
      </c>
      <c r="M364" s="201">
        <v>44658</v>
      </c>
      <c r="N364" s="202"/>
      <c r="O364" s="201">
        <v>44663</v>
      </c>
      <c r="P364" s="201">
        <v>44663</v>
      </c>
      <c r="Q364" s="202"/>
      <c r="R364" s="200" t="s">
        <v>89</v>
      </c>
      <c r="S364" s="200"/>
      <c r="T364" s="200"/>
      <c r="U364" s="203"/>
      <c r="V364" s="200" t="s">
        <v>70</v>
      </c>
      <c r="W364" s="204">
        <f t="shared" si="13"/>
        <v>0.27648</v>
      </c>
      <c r="X364" s="200" t="s">
        <v>72</v>
      </c>
      <c r="Y364" s="200"/>
      <c r="Z364" s="333">
        <f t="shared" si="12"/>
        <v>0.27648</v>
      </c>
    </row>
    <row r="365" spans="1:26">
      <c r="A365" s="200">
        <v>400</v>
      </c>
      <c r="B365" s="200">
        <v>394299704</v>
      </c>
      <c r="C365" s="200" t="s">
        <v>72</v>
      </c>
      <c r="D365" s="200" t="s">
        <v>7537</v>
      </c>
      <c r="E365" s="200" t="s">
        <v>7741</v>
      </c>
      <c r="F365" s="200" t="s">
        <v>7742</v>
      </c>
      <c r="G365" s="200" t="s">
        <v>7743</v>
      </c>
      <c r="H365" s="200" t="s">
        <v>87</v>
      </c>
      <c r="I365" s="200">
        <v>49405140</v>
      </c>
      <c r="J365" s="200">
        <v>768</v>
      </c>
      <c r="K365" s="200">
        <v>24</v>
      </c>
      <c r="L365" s="201">
        <v>44658</v>
      </c>
      <c r="M365" s="201">
        <v>44658</v>
      </c>
      <c r="N365" s="202"/>
      <c r="O365" s="201">
        <v>44659</v>
      </c>
      <c r="P365" s="201">
        <v>44659</v>
      </c>
      <c r="Q365" s="202"/>
      <c r="R365" s="200" t="s">
        <v>89</v>
      </c>
      <c r="S365" s="200"/>
      <c r="T365" s="200"/>
      <c r="U365" s="203"/>
      <c r="V365" s="205" t="s">
        <v>70</v>
      </c>
      <c r="W365" s="204">
        <f t="shared" si="13"/>
        <v>0.30719999999999997</v>
      </c>
      <c r="X365" s="200" t="s">
        <v>72</v>
      </c>
      <c r="Y365" s="200"/>
      <c r="Z365" s="333">
        <f t="shared" si="12"/>
        <v>0.30719999999999997</v>
      </c>
    </row>
    <row r="366" spans="1:26">
      <c r="A366" s="200">
        <v>400</v>
      </c>
      <c r="B366" s="200">
        <v>394467771</v>
      </c>
      <c r="C366" s="200" t="s">
        <v>72</v>
      </c>
      <c r="D366" s="200" t="s">
        <v>7537</v>
      </c>
      <c r="E366" s="200" t="s">
        <v>525</v>
      </c>
      <c r="F366" s="200" t="s">
        <v>7744</v>
      </c>
      <c r="G366" s="200" t="s">
        <v>7745</v>
      </c>
      <c r="H366" s="200" t="s">
        <v>163</v>
      </c>
      <c r="I366" s="200">
        <v>49405140</v>
      </c>
      <c r="J366" s="200">
        <v>768</v>
      </c>
      <c r="K366" s="200">
        <v>24</v>
      </c>
      <c r="L366" s="201">
        <v>44658</v>
      </c>
      <c r="M366" s="201">
        <v>44658</v>
      </c>
      <c r="N366" s="202"/>
      <c r="O366" s="201">
        <v>44663</v>
      </c>
      <c r="P366" s="201">
        <v>44663</v>
      </c>
      <c r="Q366" s="202"/>
      <c r="R366" s="200" t="s">
        <v>89</v>
      </c>
      <c r="S366" s="200"/>
      <c r="T366" s="200" t="s">
        <v>116</v>
      </c>
      <c r="U366" s="203">
        <v>4135</v>
      </c>
      <c r="V366" s="200" t="s">
        <v>70</v>
      </c>
      <c r="W366" s="204">
        <f t="shared" si="13"/>
        <v>0.30719999999999997</v>
      </c>
      <c r="X366" s="200" t="s">
        <v>72</v>
      </c>
      <c r="Y366" s="200"/>
      <c r="Z366" s="333">
        <f t="shared" si="12"/>
        <v>0.30719999999999997</v>
      </c>
    </row>
    <row r="367" spans="1:26">
      <c r="A367" s="200">
        <v>480</v>
      </c>
      <c r="B367" s="200">
        <v>394044172</v>
      </c>
      <c r="C367" s="200" t="s">
        <v>72</v>
      </c>
      <c r="D367" s="200" t="s">
        <v>7537</v>
      </c>
      <c r="E367" s="200" t="s">
        <v>663</v>
      </c>
      <c r="F367" s="200" t="s">
        <v>7735</v>
      </c>
      <c r="G367" s="200" t="s">
        <v>662</v>
      </c>
      <c r="H367" s="200" t="s">
        <v>134</v>
      </c>
      <c r="I367" s="200">
        <v>49303156</v>
      </c>
      <c r="J367" s="200">
        <v>638</v>
      </c>
      <c r="K367" s="200">
        <v>22</v>
      </c>
      <c r="L367" s="201">
        <v>44658</v>
      </c>
      <c r="M367" s="201">
        <v>44658</v>
      </c>
      <c r="N367" s="202" t="s">
        <v>2123</v>
      </c>
      <c r="O367" s="201">
        <v>44662</v>
      </c>
      <c r="P367" s="201">
        <v>44662</v>
      </c>
      <c r="Q367" s="202"/>
      <c r="R367" s="200" t="s">
        <v>89</v>
      </c>
      <c r="S367" s="200"/>
      <c r="T367" s="200" t="s">
        <v>116</v>
      </c>
      <c r="U367" s="210">
        <v>3060</v>
      </c>
      <c r="V367" s="200" t="s">
        <v>88</v>
      </c>
      <c r="W367" s="204">
        <f t="shared" si="13"/>
        <v>0.30624000000000001</v>
      </c>
      <c r="X367" s="200" t="s">
        <v>72</v>
      </c>
      <c r="Y367" s="200"/>
      <c r="Z367" s="333">
        <f t="shared" si="12"/>
        <v>0.30624000000000001</v>
      </c>
    </row>
    <row r="368" spans="1:26">
      <c r="A368" s="200">
        <v>400</v>
      </c>
      <c r="B368" s="200">
        <v>394466795</v>
      </c>
      <c r="C368" s="200" t="s">
        <v>72</v>
      </c>
      <c r="D368" s="200" t="s">
        <v>7537</v>
      </c>
      <c r="E368" s="200" t="s">
        <v>525</v>
      </c>
      <c r="F368" s="200" t="s">
        <v>7622</v>
      </c>
      <c r="G368" s="200" t="s">
        <v>7745</v>
      </c>
      <c r="H368" s="200" t="s">
        <v>163</v>
      </c>
      <c r="I368" s="200">
        <v>49405140</v>
      </c>
      <c r="J368" s="200">
        <v>768</v>
      </c>
      <c r="K368" s="200">
        <v>24</v>
      </c>
      <c r="L368" s="201">
        <v>44658</v>
      </c>
      <c r="M368" s="201">
        <v>44658</v>
      </c>
      <c r="N368" s="202"/>
      <c r="O368" s="201">
        <v>44662</v>
      </c>
      <c r="P368" s="201">
        <v>44662</v>
      </c>
      <c r="Q368" s="202"/>
      <c r="R368" s="200" t="s">
        <v>89</v>
      </c>
      <c r="S368" s="200"/>
      <c r="T368" s="200" t="s">
        <v>116</v>
      </c>
      <c r="U368" s="203">
        <v>4582</v>
      </c>
      <c r="V368" s="200" t="s">
        <v>70</v>
      </c>
      <c r="W368" s="204">
        <f t="shared" si="13"/>
        <v>0.30719999999999997</v>
      </c>
      <c r="X368" s="200" t="s">
        <v>72</v>
      </c>
      <c r="Y368" s="200"/>
      <c r="Z368" s="333">
        <f t="shared" si="12"/>
        <v>0.30719999999999997</v>
      </c>
    </row>
    <row r="369" spans="1:26">
      <c r="A369" s="200">
        <v>480</v>
      </c>
      <c r="B369" s="200">
        <v>392306761</v>
      </c>
      <c r="C369" s="200" t="s">
        <v>72</v>
      </c>
      <c r="D369" s="200" t="s">
        <v>7537</v>
      </c>
      <c r="E369" s="200" t="s">
        <v>1692</v>
      </c>
      <c r="F369" s="200" t="s">
        <v>7549</v>
      </c>
      <c r="G369" s="200" t="s">
        <v>1691</v>
      </c>
      <c r="H369" s="200" t="s">
        <v>69</v>
      </c>
      <c r="I369" s="200">
        <v>49303156</v>
      </c>
      <c r="J369" s="200">
        <v>580</v>
      </c>
      <c r="K369" s="200">
        <v>20</v>
      </c>
      <c r="L369" s="201">
        <v>44658</v>
      </c>
      <c r="M369" s="201">
        <v>44658</v>
      </c>
      <c r="N369" s="202"/>
      <c r="O369" s="201">
        <v>44659</v>
      </c>
      <c r="P369" s="201">
        <v>44659</v>
      </c>
      <c r="Q369" s="202"/>
      <c r="R369" s="200" t="s">
        <v>89</v>
      </c>
      <c r="S369" s="200"/>
      <c r="T369" s="200" t="s">
        <v>116</v>
      </c>
      <c r="U369" s="203">
        <v>2640</v>
      </c>
      <c r="V369" s="200" t="s">
        <v>70</v>
      </c>
      <c r="W369" s="204">
        <f t="shared" si="13"/>
        <v>0.27839999999999998</v>
      </c>
      <c r="X369" s="200" t="s">
        <v>72</v>
      </c>
      <c r="Y369" s="200"/>
      <c r="Z369" s="333">
        <f t="shared" si="12"/>
        <v>0.27839999999999998</v>
      </c>
    </row>
    <row r="370" spans="1:26">
      <c r="A370" s="200">
        <v>480</v>
      </c>
      <c r="B370" s="200">
        <v>392306653</v>
      </c>
      <c r="C370" s="200" t="s">
        <v>72</v>
      </c>
      <c r="D370" s="200" t="s">
        <v>7537</v>
      </c>
      <c r="E370" s="200" t="s">
        <v>1692</v>
      </c>
      <c r="F370" s="200" t="s">
        <v>7549</v>
      </c>
      <c r="G370" s="200" t="s">
        <v>1691</v>
      </c>
      <c r="H370" s="200" t="s">
        <v>69</v>
      </c>
      <c r="I370" s="200">
        <v>49303156</v>
      </c>
      <c r="J370" s="200">
        <v>580</v>
      </c>
      <c r="K370" s="200">
        <v>20</v>
      </c>
      <c r="L370" s="201">
        <v>44658</v>
      </c>
      <c r="M370" s="201">
        <v>44658</v>
      </c>
      <c r="N370" s="202"/>
      <c r="O370" s="201">
        <v>44663</v>
      </c>
      <c r="P370" s="201">
        <v>44663</v>
      </c>
      <c r="Q370" s="202"/>
      <c r="R370" s="200" t="s">
        <v>89</v>
      </c>
      <c r="S370" s="200"/>
      <c r="T370" s="200" t="s">
        <v>116</v>
      </c>
      <c r="U370" s="203">
        <v>2640</v>
      </c>
      <c r="V370" s="200" t="s">
        <v>70</v>
      </c>
      <c r="W370" s="204">
        <f t="shared" si="13"/>
        <v>0.27839999999999998</v>
      </c>
      <c r="X370" s="200" t="s">
        <v>72</v>
      </c>
      <c r="Y370" s="200"/>
      <c r="Z370" s="333">
        <f t="shared" si="12"/>
        <v>0.27839999999999998</v>
      </c>
    </row>
    <row r="371" spans="1:26">
      <c r="A371" s="200">
        <v>480</v>
      </c>
      <c r="B371" s="200">
        <v>392306661</v>
      </c>
      <c r="C371" s="200" t="s">
        <v>72</v>
      </c>
      <c r="D371" s="200" t="s">
        <v>7537</v>
      </c>
      <c r="E371" s="200" t="s">
        <v>1692</v>
      </c>
      <c r="F371" s="200" t="s">
        <v>7549</v>
      </c>
      <c r="G371" s="200" t="s">
        <v>1691</v>
      </c>
      <c r="H371" s="200" t="s">
        <v>69</v>
      </c>
      <c r="I371" s="200">
        <v>49303156</v>
      </c>
      <c r="J371" s="200">
        <v>580</v>
      </c>
      <c r="K371" s="200">
        <v>20</v>
      </c>
      <c r="L371" s="201">
        <v>44658</v>
      </c>
      <c r="M371" s="201">
        <v>44658</v>
      </c>
      <c r="N371" s="202"/>
      <c r="O371" s="201">
        <v>44659</v>
      </c>
      <c r="P371" s="201">
        <v>44659</v>
      </c>
      <c r="Q371" s="202"/>
      <c r="R371" s="200" t="s">
        <v>89</v>
      </c>
      <c r="S371" s="200"/>
      <c r="T371" s="200" t="s">
        <v>116</v>
      </c>
      <c r="U371" s="203">
        <v>2640</v>
      </c>
      <c r="V371" s="200" t="s">
        <v>70</v>
      </c>
      <c r="W371" s="204">
        <f t="shared" si="13"/>
        <v>0.27839999999999998</v>
      </c>
      <c r="X371" s="200" t="s">
        <v>72</v>
      </c>
      <c r="Y371" s="200"/>
      <c r="Z371" s="333">
        <f t="shared" si="12"/>
        <v>0.27839999999999998</v>
      </c>
    </row>
    <row r="372" spans="1:26">
      <c r="A372" s="200">
        <v>480</v>
      </c>
      <c r="B372" s="200">
        <v>392306642</v>
      </c>
      <c r="C372" s="200" t="s">
        <v>72</v>
      </c>
      <c r="D372" s="200" t="s">
        <v>7537</v>
      </c>
      <c r="E372" s="200" t="s">
        <v>1692</v>
      </c>
      <c r="F372" s="200" t="s">
        <v>7549</v>
      </c>
      <c r="G372" s="200" t="s">
        <v>1691</v>
      </c>
      <c r="H372" s="200" t="s">
        <v>69</v>
      </c>
      <c r="I372" s="200">
        <v>49303156</v>
      </c>
      <c r="J372" s="200">
        <v>580</v>
      </c>
      <c r="K372" s="200">
        <v>20</v>
      </c>
      <c r="L372" s="201">
        <v>44658</v>
      </c>
      <c r="M372" s="201">
        <v>44658</v>
      </c>
      <c r="N372" s="202"/>
      <c r="O372" s="201">
        <v>44659</v>
      </c>
      <c r="P372" s="201">
        <v>44659</v>
      </c>
      <c r="Q372" s="202"/>
      <c r="R372" s="200" t="s">
        <v>89</v>
      </c>
      <c r="S372" s="200"/>
      <c r="T372" s="200" t="s">
        <v>116</v>
      </c>
      <c r="U372" s="203">
        <v>2640</v>
      </c>
      <c r="V372" s="200" t="s">
        <v>70</v>
      </c>
      <c r="W372" s="204">
        <f t="shared" si="13"/>
        <v>0.27839999999999998</v>
      </c>
      <c r="X372" s="200" t="s">
        <v>72</v>
      </c>
      <c r="Y372" s="200"/>
      <c r="Z372" s="333">
        <f t="shared" si="12"/>
        <v>0.27839999999999998</v>
      </c>
    </row>
    <row r="373" spans="1:26">
      <c r="A373" s="200">
        <v>480</v>
      </c>
      <c r="B373" s="200">
        <v>392306664</v>
      </c>
      <c r="C373" s="200" t="s">
        <v>72</v>
      </c>
      <c r="D373" s="200" t="s">
        <v>7537</v>
      </c>
      <c r="E373" s="200" t="s">
        <v>1692</v>
      </c>
      <c r="F373" s="200" t="s">
        <v>7549</v>
      </c>
      <c r="G373" s="200" t="s">
        <v>1691</v>
      </c>
      <c r="H373" s="200" t="s">
        <v>69</v>
      </c>
      <c r="I373" s="200">
        <v>49303156</v>
      </c>
      <c r="J373" s="200">
        <v>580</v>
      </c>
      <c r="K373" s="200">
        <v>20</v>
      </c>
      <c r="L373" s="201">
        <v>44658</v>
      </c>
      <c r="M373" s="201">
        <v>44658</v>
      </c>
      <c r="N373" s="202"/>
      <c r="O373" s="201">
        <v>44659</v>
      </c>
      <c r="P373" s="201">
        <v>44659</v>
      </c>
      <c r="Q373" s="202"/>
      <c r="R373" s="200" t="s">
        <v>89</v>
      </c>
      <c r="S373" s="200"/>
      <c r="T373" s="200" t="s">
        <v>116</v>
      </c>
      <c r="U373" s="203">
        <v>2640</v>
      </c>
      <c r="V373" s="200" t="s">
        <v>70</v>
      </c>
      <c r="W373" s="204">
        <f t="shared" si="13"/>
        <v>0.27839999999999998</v>
      </c>
      <c r="X373" s="200" t="s">
        <v>72</v>
      </c>
      <c r="Y373" s="200"/>
      <c r="Z373" s="333">
        <f t="shared" si="12"/>
        <v>0.27839999999999998</v>
      </c>
    </row>
    <row r="374" spans="1:26">
      <c r="A374" s="200">
        <v>360</v>
      </c>
      <c r="B374" s="200">
        <v>394190969</v>
      </c>
      <c r="C374" s="200" t="s">
        <v>72</v>
      </c>
      <c r="D374" s="200" t="s">
        <v>7537</v>
      </c>
      <c r="E374" s="200" t="s">
        <v>529</v>
      </c>
      <c r="F374" s="200" t="s">
        <v>3676</v>
      </c>
      <c r="G374" s="200" t="s">
        <v>7746</v>
      </c>
      <c r="H374" s="200" t="s">
        <v>113</v>
      </c>
      <c r="I374" s="200">
        <v>49203132</v>
      </c>
      <c r="J374" s="200">
        <v>768</v>
      </c>
      <c r="K374" s="200">
        <v>24</v>
      </c>
      <c r="L374" s="201">
        <v>44658</v>
      </c>
      <c r="M374" s="201">
        <v>44658</v>
      </c>
      <c r="N374" s="202"/>
      <c r="O374" s="201">
        <v>44663</v>
      </c>
      <c r="P374" s="201">
        <v>44663</v>
      </c>
      <c r="Q374" s="202"/>
      <c r="R374" s="200" t="s">
        <v>89</v>
      </c>
      <c r="S374" s="200"/>
      <c r="T374" s="200"/>
      <c r="U374" s="203"/>
      <c r="V374" s="200" t="s">
        <v>70</v>
      </c>
      <c r="W374" s="204">
        <f t="shared" si="13"/>
        <v>0.27648</v>
      </c>
      <c r="X374" s="200" t="s">
        <v>72</v>
      </c>
      <c r="Y374" s="200"/>
      <c r="Z374" s="333">
        <f t="shared" si="12"/>
        <v>0.27648</v>
      </c>
    </row>
    <row r="375" spans="1:26">
      <c r="A375" s="200">
        <v>360</v>
      </c>
      <c r="B375" s="200">
        <v>394336356</v>
      </c>
      <c r="C375" s="200" t="s">
        <v>72</v>
      </c>
      <c r="D375" s="200" t="s">
        <v>7537</v>
      </c>
      <c r="E375" s="200" t="s">
        <v>107</v>
      </c>
      <c r="F375" s="200" t="s">
        <v>7747</v>
      </c>
      <c r="G375" s="200" t="s">
        <v>3086</v>
      </c>
      <c r="H375" s="200" t="s">
        <v>113</v>
      </c>
      <c r="I375" s="200">
        <v>49203132</v>
      </c>
      <c r="J375" s="200">
        <v>768</v>
      </c>
      <c r="K375" s="200">
        <v>24</v>
      </c>
      <c r="L375" s="201">
        <v>44659</v>
      </c>
      <c r="M375" s="201">
        <v>44659</v>
      </c>
      <c r="N375" s="202"/>
      <c r="O375" s="201">
        <v>44665</v>
      </c>
      <c r="P375" s="201">
        <v>44665</v>
      </c>
      <c r="Q375" s="202"/>
      <c r="R375" s="200" t="s">
        <v>89</v>
      </c>
      <c r="S375" s="200"/>
      <c r="T375" s="200"/>
      <c r="U375" s="203"/>
      <c r="V375" s="200" t="s">
        <v>88</v>
      </c>
      <c r="W375" s="204">
        <f t="shared" si="13"/>
        <v>0.27648</v>
      </c>
      <c r="X375" s="200" t="s">
        <v>72</v>
      </c>
      <c r="Y375" s="200"/>
      <c r="Z375" s="333">
        <f t="shared" si="12"/>
        <v>0.27648</v>
      </c>
    </row>
    <row r="376" spans="1:26">
      <c r="A376" s="200">
        <v>400</v>
      </c>
      <c r="B376" s="200">
        <v>394561762</v>
      </c>
      <c r="C376" s="200" t="s">
        <v>72</v>
      </c>
      <c r="D376" s="200" t="s">
        <v>7537</v>
      </c>
      <c r="E376" s="200" t="s">
        <v>525</v>
      </c>
      <c r="F376" s="200" t="s">
        <v>7748</v>
      </c>
      <c r="G376" s="200" t="s">
        <v>7749</v>
      </c>
      <c r="H376" s="200" t="s">
        <v>163</v>
      </c>
      <c r="I376" s="200">
        <v>49405140</v>
      </c>
      <c r="J376" s="200">
        <f>32*K376</f>
        <v>416</v>
      </c>
      <c r="K376" s="200">
        <v>13</v>
      </c>
      <c r="L376" s="201">
        <v>44659</v>
      </c>
      <c r="M376" s="201">
        <v>44659</v>
      </c>
      <c r="N376" s="202"/>
      <c r="O376" s="201">
        <v>44662</v>
      </c>
      <c r="P376" s="201">
        <v>44662</v>
      </c>
      <c r="Q376" s="202"/>
      <c r="R376" s="200" t="s">
        <v>89</v>
      </c>
      <c r="S376" s="200"/>
      <c r="T376" s="200"/>
      <c r="U376" s="203"/>
      <c r="V376" s="200" t="s">
        <v>70</v>
      </c>
      <c r="W376" s="204">
        <f t="shared" si="13"/>
        <v>0.16639999999999999</v>
      </c>
      <c r="X376" s="200" t="s">
        <v>72</v>
      </c>
      <c r="Y376" s="200"/>
      <c r="Z376" s="333">
        <f t="shared" si="12"/>
        <v>0.16639999999999999</v>
      </c>
    </row>
    <row r="377" spans="1:26">
      <c r="A377" s="200">
        <v>400</v>
      </c>
      <c r="B377" s="200">
        <v>394565754</v>
      </c>
      <c r="C377" s="200" t="s">
        <v>72</v>
      </c>
      <c r="D377" s="200" t="s">
        <v>7537</v>
      </c>
      <c r="E377" s="200" t="s">
        <v>525</v>
      </c>
      <c r="F377" s="200" t="s">
        <v>7576</v>
      </c>
      <c r="G377" s="200" t="s">
        <v>7750</v>
      </c>
      <c r="H377" s="200" t="s">
        <v>163</v>
      </c>
      <c r="I377" s="200">
        <v>49405140</v>
      </c>
      <c r="J377" s="200">
        <v>448</v>
      </c>
      <c r="K377" s="200">
        <v>14</v>
      </c>
      <c r="L377" s="201">
        <v>44659</v>
      </c>
      <c r="M377" s="201">
        <v>44659</v>
      </c>
      <c r="N377" s="202"/>
      <c r="O377" s="201">
        <v>44662</v>
      </c>
      <c r="P377" s="201">
        <v>44662</v>
      </c>
      <c r="Q377" s="202"/>
      <c r="R377" s="200" t="s">
        <v>89</v>
      </c>
      <c r="S377" s="200"/>
      <c r="T377" s="200"/>
      <c r="U377" s="203"/>
      <c r="V377" s="200" t="s">
        <v>70</v>
      </c>
      <c r="W377" s="204">
        <f t="shared" si="13"/>
        <v>0.1792</v>
      </c>
      <c r="X377" s="200" t="s">
        <v>72</v>
      </c>
      <c r="Y377" s="200"/>
      <c r="Z377" s="333">
        <f t="shared" si="12"/>
        <v>0.1792</v>
      </c>
    </row>
    <row r="378" spans="1:26">
      <c r="A378" s="200">
        <v>400</v>
      </c>
      <c r="B378" s="200">
        <v>394560778</v>
      </c>
      <c r="C378" s="200" t="s">
        <v>72</v>
      </c>
      <c r="D378" s="200" t="s">
        <v>7537</v>
      </c>
      <c r="E378" s="200" t="s">
        <v>525</v>
      </c>
      <c r="F378" s="200" t="s">
        <v>7751</v>
      </c>
      <c r="G378" s="200" t="s">
        <v>7745</v>
      </c>
      <c r="H378" s="200" t="s">
        <v>163</v>
      </c>
      <c r="I378" s="200">
        <v>49405140</v>
      </c>
      <c r="J378" s="200">
        <v>768</v>
      </c>
      <c r="K378" s="200">
        <v>24</v>
      </c>
      <c r="L378" s="201">
        <v>44659</v>
      </c>
      <c r="M378" s="201">
        <v>44659</v>
      </c>
      <c r="N378" s="202"/>
      <c r="O378" s="201">
        <v>44666</v>
      </c>
      <c r="P378" s="201">
        <v>44666</v>
      </c>
      <c r="Q378" s="202"/>
      <c r="R378" s="200" t="s">
        <v>89</v>
      </c>
      <c r="S378" s="200"/>
      <c r="T378" s="200"/>
      <c r="U378" s="203"/>
      <c r="V378" s="200" t="s">
        <v>70</v>
      </c>
      <c r="W378" s="204">
        <f t="shared" si="13"/>
        <v>0.30719999999999997</v>
      </c>
      <c r="X378" s="200" t="s">
        <v>72</v>
      </c>
      <c r="Y378" s="200"/>
      <c r="Z378" s="333">
        <f t="shared" si="12"/>
        <v>0.30719999999999997</v>
      </c>
    </row>
    <row r="379" spans="1:26">
      <c r="A379" s="200">
        <v>480</v>
      </c>
      <c r="B379" s="200">
        <v>394044137</v>
      </c>
      <c r="C379" s="200" t="s">
        <v>72</v>
      </c>
      <c r="D379" s="200" t="s">
        <v>7537</v>
      </c>
      <c r="E379" s="200" t="s">
        <v>663</v>
      </c>
      <c r="F379" s="200" t="s">
        <v>664</v>
      </c>
      <c r="G379" s="200" t="s">
        <v>662</v>
      </c>
      <c r="H379" s="200" t="s">
        <v>134</v>
      </c>
      <c r="I379" s="200">
        <v>49303156</v>
      </c>
      <c r="J379" s="200">
        <v>638</v>
      </c>
      <c r="K379" s="200">
        <v>22</v>
      </c>
      <c r="L379" s="201">
        <v>44659</v>
      </c>
      <c r="M379" s="201">
        <v>44659</v>
      </c>
      <c r="N379" s="202" t="s">
        <v>2123</v>
      </c>
      <c r="O379" s="201">
        <v>44662</v>
      </c>
      <c r="P379" s="201">
        <v>44662</v>
      </c>
      <c r="Q379" s="202"/>
      <c r="R379" s="200" t="s">
        <v>89</v>
      </c>
      <c r="S379" s="200"/>
      <c r="T379" s="200" t="s">
        <v>116</v>
      </c>
      <c r="U379" s="203">
        <v>3060</v>
      </c>
      <c r="V379" s="200" t="s">
        <v>88</v>
      </c>
      <c r="W379" s="204">
        <f t="shared" si="13"/>
        <v>0.30624000000000001</v>
      </c>
      <c r="X379" s="200" t="s">
        <v>72</v>
      </c>
      <c r="Y379" s="200"/>
      <c r="Z379" s="333">
        <f t="shared" si="12"/>
        <v>0.30624000000000001</v>
      </c>
    </row>
    <row r="380" spans="1:26">
      <c r="A380" s="200">
        <v>400</v>
      </c>
      <c r="B380" s="200">
        <v>394567230</v>
      </c>
      <c r="C380" s="200" t="s">
        <v>72</v>
      </c>
      <c r="D380" s="200" t="s">
        <v>7537</v>
      </c>
      <c r="E380" s="200" t="s">
        <v>525</v>
      </c>
      <c r="F380" s="200" t="s">
        <v>7752</v>
      </c>
      <c r="G380" s="200" t="s">
        <v>7738</v>
      </c>
      <c r="H380" s="200" t="s">
        <v>163</v>
      </c>
      <c r="I380" s="200">
        <v>49405140</v>
      </c>
      <c r="J380" s="200">
        <v>768</v>
      </c>
      <c r="K380" s="200">
        <v>24</v>
      </c>
      <c r="L380" s="201">
        <v>44659</v>
      </c>
      <c r="M380" s="201">
        <v>44659</v>
      </c>
      <c r="N380" s="202"/>
      <c r="O380" s="201">
        <v>44662</v>
      </c>
      <c r="P380" s="201">
        <v>44662</v>
      </c>
      <c r="Q380" s="202"/>
      <c r="R380" s="200" t="s">
        <v>89</v>
      </c>
      <c r="S380" s="200"/>
      <c r="T380" s="200"/>
      <c r="U380" s="203"/>
      <c r="V380" s="200" t="s">
        <v>70</v>
      </c>
      <c r="W380" s="204">
        <f t="shared" si="13"/>
        <v>0.30719999999999997</v>
      </c>
      <c r="X380" s="200" t="s">
        <v>72</v>
      </c>
      <c r="Y380" s="200"/>
      <c r="Z380" s="333">
        <f t="shared" si="12"/>
        <v>0.30719999999999997</v>
      </c>
    </row>
    <row r="381" spans="1:26">
      <c r="A381" s="200">
        <v>400</v>
      </c>
      <c r="B381" s="200">
        <v>394433325</v>
      </c>
      <c r="C381" s="200" t="s">
        <v>72</v>
      </c>
      <c r="D381" s="200" t="s">
        <v>7537</v>
      </c>
      <c r="E381" s="200" t="s">
        <v>2441</v>
      </c>
      <c r="F381" s="200" t="s">
        <v>3550</v>
      </c>
      <c r="G381" s="200" t="s">
        <v>7753</v>
      </c>
      <c r="H381" s="200" t="s">
        <v>163</v>
      </c>
      <c r="I381" s="200">
        <v>49405140</v>
      </c>
      <c r="J381" s="200">
        <v>832</v>
      </c>
      <c r="K381" s="200">
        <v>26</v>
      </c>
      <c r="L381" s="201">
        <v>44659</v>
      </c>
      <c r="M381" s="201">
        <v>44659</v>
      </c>
      <c r="N381" s="202"/>
      <c r="O381" s="201">
        <v>44663</v>
      </c>
      <c r="P381" s="201">
        <v>44663</v>
      </c>
      <c r="Q381" s="202"/>
      <c r="R381" s="206" t="s">
        <v>89</v>
      </c>
      <c r="S381" s="200"/>
      <c r="T381" s="200"/>
      <c r="U381" s="203"/>
      <c r="V381" s="200" t="s">
        <v>88</v>
      </c>
      <c r="W381" s="204">
        <f t="shared" si="13"/>
        <v>0.33279999999999998</v>
      </c>
      <c r="X381" s="200" t="s">
        <v>72</v>
      </c>
      <c r="Y381" s="200"/>
      <c r="Z381" s="333">
        <f t="shared" si="12"/>
        <v>0.33279999999999998</v>
      </c>
    </row>
    <row r="382" spans="1:26">
      <c r="A382" s="200">
        <v>400</v>
      </c>
      <c r="B382" s="200">
        <v>392462668</v>
      </c>
      <c r="C382" s="200" t="s">
        <v>72</v>
      </c>
      <c r="D382" s="200" t="s">
        <v>7537</v>
      </c>
      <c r="E382" s="200" t="s">
        <v>7552</v>
      </c>
      <c r="F382" s="200" t="s">
        <v>7553</v>
      </c>
      <c r="G382" s="200">
        <v>177272</v>
      </c>
      <c r="H382" s="200" t="s">
        <v>692</v>
      </c>
      <c r="I382" s="200">
        <v>49405140</v>
      </c>
      <c r="J382" s="200">
        <v>580</v>
      </c>
      <c r="K382" s="200">
        <v>20</v>
      </c>
      <c r="L382" s="201">
        <v>44659</v>
      </c>
      <c r="M382" s="201">
        <v>44659</v>
      </c>
      <c r="N382" s="202"/>
      <c r="O382" s="201">
        <v>44663</v>
      </c>
      <c r="P382" s="201">
        <v>44663</v>
      </c>
      <c r="Q382" s="202"/>
      <c r="R382" s="200" t="s">
        <v>89</v>
      </c>
      <c r="S382" s="200" t="s">
        <v>7754</v>
      </c>
      <c r="T382" s="200" t="s">
        <v>116</v>
      </c>
      <c r="U382" s="203">
        <v>2972</v>
      </c>
      <c r="V382" s="205" t="s">
        <v>88</v>
      </c>
      <c r="W382" s="204">
        <f t="shared" si="13"/>
        <v>0.23200000000000001</v>
      </c>
      <c r="X382" s="200" t="s">
        <v>72</v>
      </c>
      <c r="Y382" s="200"/>
      <c r="Z382" s="333">
        <f t="shared" si="12"/>
        <v>0.23200000000000001</v>
      </c>
    </row>
    <row r="383" spans="1:26">
      <c r="A383" s="200">
        <v>480</v>
      </c>
      <c r="B383" s="200">
        <v>394672896</v>
      </c>
      <c r="C383" s="200" t="s">
        <v>72</v>
      </c>
      <c r="D383" s="200" t="s">
        <v>7537</v>
      </c>
      <c r="E383" s="200" t="s">
        <v>1144</v>
      </c>
      <c r="F383" s="200" t="s">
        <v>7685</v>
      </c>
      <c r="G383" s="269" t="s">
        <v>7703</v>
      </c>
      <c r="H383" s="200" t="s">
        <v>479</v>
      </c>
      <c r="I383" s="200">
        <v>49204132</v>
      </c>
      <c r="J383" s="200">
        <v>156</v>
      </c>
      <c r="K383" s="200">
        <v>6</v>
      </c>
      <c r="L383" s="201">
        <v>44659</v>
      </c>
      <c r="M383" s="201">
        <v>44659</v>
      </c>
      <c r="N383" s="202"/>
      <c r="O383" s="201">
        <v>44664</v>
      </c>
      <c r="P383" s="201">
        <v>44664</v>
      </c>
      <c r="Q383" s="202"/>
      <c r="R383" s="200" t="s">
        <v>89</v>
      </c>
      <c r="S383" s="200"/>
      <c r="T383" s="200" t="s">
        <v>116</v>
      </c>
      <c r="U383" s="203">
        <v>4192</v>
      </c>
      <c r="V383" s="200" t="s">
        <v>70</v>
      </c>
      <c r="W383" s="204">
        <f t="shared" si="13"/>
        <v>7.4880000000000002E-2</v>
      </c>
      <c r="X383" s="200" t="s">
        <v>72</v>
      </c>
      <c r="Y383" s="200"/>
      <c r="Z383" s="333">
        <f t="shared" si="12"/>
        <v>7.4880000000000002E-2</v>
      </c>
    </row>
    <row r="384" spans="1:26">
      <c r="A384" s="200">
        <v>480</v>
      </c>
      <c r="B384" s="200">
        <v>394672896</v>
      </c>
      <c r="C384" s="200" t="s">
        <v>72</v>
      </c>
      <c r="D384" s="200" t="s">
        <v>7537</v>
      </c>
      <c r="E384" s="200" t="s">
        <v>1144</v>
      </c>
      <c r="F384" s="200" t="s">
        <v>7685</v>
      </c>
      <c r="G384" s="269" t="s">
        <v>1884</v>
      </c>
      <c r="H384" s="200" t="s">
        <v>479</v>
      </c>
      <c r="I384" s="200">
        <v>49204132</v>
      </c>
      <c r="J384" s="200">
        <v>156</v>
      </c>
      <c r="K384" s="200">
        <v>6</v>
      </c>
      <c r="L384" s="201">
        <v>44659</v>
      </c>
      <c r="M384" s="201">
        <v>44659</v>
      </c>
      <c r="N384" s="202"/>
      <c r="O384" s="201">
        <v>44664</v>
      </c>
      <c r="P384" s="201">
        <v>44664</v>
      </c>
      <c r="Q384" s="202"/>
      <c r="R384" s="200" t="s">
        <v>89</v>
      </c>
      <c r="S384" s="269" t="s">
        <v>7755</v>
      </c>
      <c r="T384" s="200" t="s">
        <v>116</v>
      </c>
      <c r="U384" s="203">
        <v>0</v>
      </c>
      <c r="V384" s="200" t="s">
        <v>70</v>
      </c>
      <c r="W384" s="204">
        <f t="shared" ref="W384" si="14">A384*J384/10^6</f>
        <v>7.4880000000000002E-2</v>
      </c>
      <c r="X384" s="200" t="s">
        <v>72</v>
      </c>
      <c r="Y384" s="200"/>
      <c r="Z384" s="333">
        <f t="shared" si="12"/>
        <v>7.4880000000000002E-2</v>
      </c>
    </row>
    <row r="385" spans="1:26">
      <c r="A385" s="200">
        <v>400</v>
      </c>
      <c r="B385" s="200">
        <v>394562460</v>
      </c>
      <c r="C385" s="200" t="s">
        <v>72</v>
      </c>
      <c r="D385" s="200" t="s">
        <v>7537</v>
      </c>
      <c r="E385" s="200" t="s">
        <v>525</v>
      </c>
      <c r="F385" s="200" t="s">
        <v>7587</v>
      </c>
      <c r="G385" s="200" t="s">
        <v>7756</v>
      </c>
      <c r="H385" s="206" t="s">
        <v>163</v>
      </c>
      <c r="I385" s="200">
        <v>49405140</v>
      </c>
      <c r="J385" s="200">
        <f>32*K385</f>
        <v>416</v>
      </c>
      <c r="K385" s="200">
        <v>13</v>
      </c>
      <c r="L385" s="201">
        <v>44659</v>
      </c>
      <c r="M385" s="201">
        <v>44659</v>
      </c>
      <c r="N385" s="202"/>
      <c r="O385" s="201">
        <v>44664</v>
      </c>
      <c r="P385" s="201">
        <v>44664</v>
      </c>
      <c r="Q385" s="202"/>
      <c r="R385" s="200" t="s">
        <v>89</v>
      </c>
      <c r="S385" s="200"/>
      <c r="T385" s="200"/>
      <c r="U385" s="203"/>
      <c r="V385" s="200" t="s">
        <v>70</v>
      </c>
      <c r="W385" s="204">
        <f t="shared" ref="W385" si="15">A385*J385/10^6</f>
        <v>0.16639999999999999</v>
      </c>
      <c r="X385" s="200" t="s">
        <v>72</v>
      </c>
      <c r="Y385" s="200"/>
      <c r="Z385" s="333">
        <f t="shared" ref="Z385" si="16">A385*J385/10^6</f>
        <v>0.16639999999999999</v>
      </c>
    </row>
    <row r="386" spans="1:26">
      <c r="A386" s="200">
        <v>400</v>
      </c>
      <c r="B386" s="200">
        <v>394559458</v>
      </c>
      <c r="C386" s="200" t="s">
        <v>72</v>
      </c>
      <c r="D386" s="200" t="s">
        <v>7537</v>
      </c>
      <c r="E386" s="200" t="s">
        <v>525</v>
      </c>
      <c r="F386" s="200" t="s">
        <v>7622</v>
      </c>
      <c r="G386" s="200" t="s">
        <v>7757</v>
      </c>
      <c r="H386" s="200" t="s">
        <v>163</v>
      </c>
      <c r="I386" s="200">
        <v>49405140</v>
      </c>
      <c r="J386" s="200">
        <f>32*K386</f>
        <v>704</v>
      </c>
      <c r="K386" s="200">
        <v>22</v>
      </c>
      <c r="L386" s="201">
        <v>44659</v>
      </c>
      <c r="M386" s="201">
        <v>44659</v>
      </c>
      <c r="N386" s="202"/>
      <c r="O386" s="201">
        <v>44662</v>
      </c>
      <c r="P386" s="201">
        <v>44662</v>
      </c>
      <c r="Q386" s="202"/>
      <c r="R386" s="200" t="s">
        <v>89</v>
      </c>
      <c r="S386" s="200"/>
      <c r="T386" s="200"/>
      <c r="U386" s="203"/>
      <c r="V386" s="200" t="s">
        <v>70</v>
      </c>
      <c r="W386" s="204">
        <f t="shared" ref="W386" si="17">A386*J386/10^6</f>
        <v>0.28160000000000002</v>
      </c>
      <c r="X386" s="200" t="s">
        <v>72</v>
      </c>
      <c r="Y386" s="200"/>
      <c r="Z386" s="333">
        <f t="shared" ref="Z386" si="18">A386*J386/10^6</f>
        <v>0.28160000000000002</v>
      </c>
    </row>
    <row r="387" spans="1:26">
      <c r="A387" s="200">
        <v>400</v>
      </c>
      <c r="B387" s="200">
        <v>394559307</v>
      </c>
      <c r="C387" s="200" t="s">
        <v>72</v>
      </c>
      <c r="D387" s="200" t="s">
        <v>7537</v>
      </c>
      <c r="E387" s="200" t="s">
        <v>525</v>
      </c>
      <c r="F387" s="200" t="s">
        <v>7622</v>
      </c>
      <c r="G387" s="200" t="s">
        <v>7757</v>
      </c>
      <c r="H387" s="200" t="s">
        <v>163</v>
      </c>
      <c r="I387" s="200">
        <v>49405140</v>
      </c>
      <c r="J387" s="200">
        <f>32*K387</f>
        <v>704</v>
      </c>
      <c r="K387" s="200">
        <v>22</v>
      </c>
      <c r="L387" s="201">
        <v>44659</v>
      </c>
      <c r="M387" s="201">
        <v>44659</v>
      </c>
      <c r="N387" s="202"/>
      <c r="O387" s="201">
        <v>44663</v>
      </c>
      <c r="P387" s="201">
        <v>44663</v>
      </c>
      <c r="Q387" s="202"/>
      <c r="R387" s="200" t="s">
        <v>89</v>
      </c>
      <c r="S387" s="200"/>
      <c r="T387" s="200"/>
      <c r="U387" s="203"/>
      <c r="V387" s="200" t="s">
        <v>70</v>
      </c>
      <c r="W387" s="204">
        <f t="shared" ref="W387" si="19">A387*J387/10^6</f>
        <v>0.28160000000000002</v>
      </c>
      <c r="X387" s="200" t="s">
        <v>72</v>
      </c>
      <c r="Y387" s="200"/>
      <c r="Z387" s="333">
        <f t="shared" ref="Z387" si="20">A387*J387/10^6</f>
        <v>0.28160000000000002</v>
      </c>
    </row>
    <row r="388" spans="1:26">
      <c r="A388" s="200">
        <v>400</v>
      </c>
      <c r="B388" s="200">
        <v>394566574</v>
      </c>
      <c r="C388" s="200" t="s">
        <v>72</v>
      </c>
      <c r="D388" s="200" t="s">
        <v>7537</v>
      </c>
      <c r="E388" s="200" t="s">
        <v>525</v>
      </c>
      <c r="F388" s="200" t="s">
        <v>7589</v>
      </c>
      <c r="G388" s="200" t="s">
        <v>7758</v>
      </c>
      <c r="H388" s="206" t="s">
        <v>163</v>
      </c>
      <c r="I388" s="200">
        <v>49405140</v>
      </c>
      <c r="J388" s="200">
        <v>704</v>
      </c>
      <c r="K388" s="200">
        <v>22</v>
      </c>
      <c r="L388" s="201">
        <v>44659</v>
      </c>
      <c r="M388" s="201">
        <v>44659</v>
      </c>
      <c r="N388" s="202"/>
      <c r="O388" s="201">
        <v>44664</v>
      </c>
      <c r="P388" s="201">
        <v>44664</v>
      </c>
      <c r="Q388" s="202"/>
      <c r="R388" s="200" t="s">
        <v>89</v>
      </c>
      <c r="S388" s="200"/>
      <c r="T388" s="200"/>
      <c r="U388" s="203"/>
      <c r="V388" s="200" t="s">
        <v>70</v>
      </c>
      <c r="W388" s="204">
        <f t="shared" ref="W388" si="21">A388*J388/10^6</f>
        <v>0.28160000000000002</v>
      </c>
      <c r="X388" s="200" t="s">
        <v>72</v>
      </c>
      <c r="Y388" s="200"/>
      <c r="Z388" s="333">
        <f t="shared" ref="Z388" si="22">A388*J388/10^6</f>
        <v>0.28160000000000002</v>
      </c>
    </row>
    <row r="389" spans="1:26">
      <c r="A389" s="200">
        <v>480</v>
      </c>
      <c r="B389" s="200">
        <v>392306693</v>
      </c>
      <c r="C389" s="200" t="s">
        <v>72</v>
      </c>
      <c r="D389" s="200" t="s">
        <v>7537</v>
      </c>
      <c r="E389" s="200" t="s">
        <v>1692</v>
      </c>
      <c r="F389" s="200" t="s">
        <v>7549</v>
      </c>
      <c r="G389" s="200" t="s">
        <v>1691</v>
      </c>
      <c r="H389" s="200" t="s">
        <v>69</v>
      </c>
      <c r="I389" s="200">
        <v>49303156</v>
      </c>
      <c r="J389" s="200">
        <v>580</v>
      </c>
      <c r="K389" s="200">
        <v>20</v>
      </c>
      <c r="L389" s="201">
        <v>44659</v>
      </c>
      <c r="M389" s="201">
        <v>44659</v>
      </c>
      <c r="N389" s="202"/>
      <c r="O389" s="201">
        <v>44662</v>
      </c>
      <c r="P389" s="201">
        <v>44662</v>
      </c>
      <c r="Q389" s="202"/>
      <c r="R389" s="200" t="s">
        <v>89</v>
      </c>
      <c r="S389" s="200"/>
      <c r="T389" s="200" t="s">
        <v>116</v>
      </c>
      <c r="U389" s="203">
        <v>2640</v>
      </c>
      <c r="V389" s="200" t="s">
        <v>70</v>
      </c>
      <c r="W389" s="204">
        <f t="shared" ref="W389" si="23">A389*J389/10^6</f>
        <v>0.27839999999999998</v>
      </c>
      <c r="X389" s="200" t="s">
        <v>72</v>
      </c>
      <c r="Y389" s="200"/>
      <c r="Z389" s="333">
        <f t="shared" ref="Z389" si="24">A389*J389/10^6</f>
        <v>0.27839999999999998</v>
      </c>
    </row>
    <row r="390" spans="1:26">
      <c r="A390" s="200">
        <v>480</v>
      </c>
      <c r="B390" s="200">
        <v>392306680</v>
      </c>
      <c r="C390" s="200" t="s">
        <v>72</v>
      </c>
      <c r="D390" s="200" t="s">
        <v>7537</v>
      </c>
      <c r="E390" s="200" t="s">
        <v>1692</v>
      </c>
      <c r="F390" s="200" t="s">
        <v>7549</v>
      </c>
      <c r="G390" s="200" t="s">
        <v>1691</v>
      </c>
      <c r="H390" s="200" t="s">
        <v>69</v>
      </c>
      <c r="I390" s="200">
        <v>49303156</v>
      </c>
      <c r="J390" s="200">
        <v>348</v>
      </c>
      <c r="K390" s="200">
        <v>12</v>
      </c>
      <c r="L390" s="201">
        <v>44659</v>
      </c>
      <c r="M390" s="201">
        <v>44659</v>
      </c>
      <c r="N390" s="202"/>
      <c r="O390" s="201">
        <v>44663</v>
      </c>
      <c r="P390" s="201">
        <v>44663</v>
      </c>
      <c r="Q390" s="202"/>
      <c r="R390" s="200" t="s">
        <v>89</v>
      </c>
      <c r="S390" s="200"/>
      <c r="T390" s="200" t="s">
        <v>116</v>
      </c>
      <c r="U390" s="203">
        <v>2640</v>
      </c>
      <c r="V390" s="200" t="s">
        <v>70</v>
      </c>
      <c r="W390" s="204">
        <f t="shared" ref="W390" si="25">A390*J390/10^6</f>
        <v>0.16703999999999999</v>
      </c>
      <c r="X390" s="200" t="s">
        <v>72</v>
      </c>
      <c r="Y390" s="200"/>
      <c r="Z390" s="333">
        <f t="shared" ref="Z390" si="26">A390*J390/10^6</f>
        <v>0.16703999999999999</v>
      </c>
    </row>
    <row r="391" spans="1:26">
      <c r="A391" s="200">
        <v>480</v>
      </c>
      <c r="B391" s="200">
        <v>392306622</v>
      </c>
      <c r="C391" s="200" t="s">
        <v>72</v>
      </c>
      <c r="D391" s="200" t="s">
        <v>7537</v>
      </c>
      <c r="E391" s="200" t="s">
        <v>1692</v>
      </c>
      <c r="F391" s="200" t="s">
        <v>7549</v>
      </c>
      <c r="G391" s="200" t="s">
        <v>1691</v>
      </c>
      <c r="H391" s="200" t="s">
        <v>69</v>
      </c>
      <c r="I391" s="200">
        <v>49303156</v>
      </c>
      <c r="J391" s="200">
        <v>580</v>
      </c>
      <c r="K391" s="200">
        <v>20</v>
      </c>
      <c r="L391" s="201">
        <v>44659</v>
      </c>
      <c r="M391" s="201">
        <v>44659</v>
      </c>
      <c r="N391" s="202"/>
      <c r="O391" s="201">
        <v>44662</v>
      </c>
      <c r="P391" s="201">
        <v>44662</v>
      </c>
      <c r="Q391" s="202"/>
      <c r="R391" s="200" t="s">
        <v>89</v>
      </c>
      <c r="S391" s="200"/>
      <c r="T391" s="200" t="s">
        <v>116</v>
      </c>
      <c r="U391" s="203">
        <v>2640</v>
      </c>
      <c r="V391" s="200" t="s">
        <v>70</v>
      </c>
      <c r="W391" s="204">
        <f t="shared" ref="W391" si="27">A391*J391/10^6</f>
        <v>0.27839999999999998</v>
      </c>
      <c r="X391" s="200" t="s">
        <v>72</v>
      </c>
      <c r="Y391" s="200"/>
      <c r="Z391" s="333">
        <f t="shared" ref="Z391" si="28">A391*J391/10^6</f>
        <v>0.27839999999999998</v>
      </c>
    </row>
    <row r="392" spans="1:26">
      <c r="A392" s="200">
        <v>480</v>
      </c>
      <c r="B392" s="200">
        <v>392306577</v>
      </c>
      <c r="C392" s="200" t="s">
        <v>72</v>
      </c>
      <c r="D392" s="200" t="s">
        <v>7537</v>
      </c>
      <c r="E392" s="200" t="s">
        <v>1692</v>
      </c>
      <c r="F392" s="200" t="s">
        <v>7549</v>
      </c>
      <c r="G392" s="200" t="s">
        <v>1691</v>
      </c>
      <c r="H392" s="200" t="s">
        <v>69</v>
      </c>
      <c r="I392" s="200">
        <v>49303156</v>
      </c>
      <c r="J392" s="200">
        <v>580</v>
      </c>
      <c r="K392" s="200">
        <v>20</v>
      </c>
      <c r="L392" s="201">
        <v>44659</v>
      </c>
      <c r="M392" s="201">
        <v>44659</v>
      </c>
      <c r="N392" s="202"/>
      <c r="O392" s="201">
        <v>44661</v>
      </c>
      <c r="P392" s="201">
        <v>44661</v>
      </c>
      <c r="Q392" s="202"/>
      <c r="R392" s="200" t="s">
        <v>89</v>
      </c>
      <c r="S392" s="200"/>
      <c r="T392" s="200" t="s">
        <v>116</v>
      </c>
      <c r="U392" s="203">
        <v>2640</v>
      </c>
      <c r="V392" s="200" t="s">
        <v>70</v>
      </c>
      <c r="W392" s="204">
        <f t="shared" ref="W392" si="29">A392*J392/10^6</f>
        <v>0.27839999999999998</v>
      </c>
      <c r="X392" s="200" t="s">
        <v>72</v>
      </c>
      <c r="Y392" s="200"/>
      <c r="Z392" s="333">
        <f t="shared" ref="Z392" si="30">A392*J392/10^6</f>
        <v>0.27839999999999998</v>
      </c>
    </row>
    <row r="393" spans="1:26">
      <c r="A393" s="200">
        <v>480</v>
      </c>
      <c r="B393" s="200">
        <v>392306762</v>
      </c>
      <c r="C393" s="200" t="s">
        <v>72</v>
      </c>
      <c r="D393" s="200" t="s">
        <v>7537</v>
      </c>
      <c r="E393" s="200" t="s">
        <v>1692</v>
      </c>
      <c r="F393" s="200" t="s">
        <v>7549</v>
      </c>
      <c r="G393" s="200" t="s">
        <v>1691</v>
      </c>
      <c r="H393" s="200" t="s">
        <v>69</v>
      </c>
      <c r="I393" s="200">
        <v>49303156</v>
      </c>
      <c r="J393" s="200">
        <v>580</v>
      </c>
      <c r="K393" s="200">
        <v>20</v>
      </c>
      <c r="L393" s="201">
        <v>44659</v>
      </c>
      <c r="M393" s="201">
        <v>44659</v>
      </c>
      <c r="N393" s="202"/>
      <c r="O393" s="207">
        <v>44662</v>
      </c>
      <c r="P393" s="201">
        <v>44662</v>
      </c>
      <c r="Q393" s="202"/>
      <c r="R393" s="200" t="s">
        <v>89</v>
      </c>
      <c r="S393" s="200"/>
      <c r="T393" s="200" t="s">
        <v>116</v>
      </c>
      <c r="U393" s="203">
        <v>2640</v>
      </c>
      <c r="V393" s="200" t="s">
        <v>70</v>
      </c>
      <c r="W393" s="204">
        <f t="shared" ref="W393" si="31">A393*J393/10^6</f>
        <v>0.27839999999999998</v>
      </c>
      <c r="X393" s="200" t="s">
        <v>72</v>
      </c>
      <c r="Y393" s="200"/>
      <c r="Z393" s="333">
        <f t="shared" ref="Z393" si="32">A393*J393/10^6</f>
        <v>0.27839999999999998</v>
      </c>
    </row>
    <row r="394" spans="1:26">
      <c r="A394" s="200">
        <v>480</v>
      </c>
      <c r="B394" s="200">
        <v>392306631</v>
      </c>
      <c r="C394" s="200" t="s">
        <v>72</v>
      </c>
      <c r="D394" s="200" t="s">
        <v>7537</v>
      </c>
      <c r="E394" s="200" t="s">
        <v>1692</v>
      </c>
      <c r="F394" s="200" t="s">
        <v>7549</v>
      </c>
      <c r="G394" s="200" t="s">
        <v>1691</v>
      </c>
      <c r="H394" s="200" t="s">
        <v>69</v>
      </c>
      <c r="I394" s="200">
        <v>49303156</v>
      </c>
      <c r="J394" s="200">
        <v>348</v>
      </c>
      <c r="K394" s="200">
        <v>12</v>
      </c>
      <c r="L394" s="201">
        <v>44659</v>
      </c>
      <c r="M394" s="201">
        <v>44659</v>
      </c>
      <c r="N394" s="202"/>
      <c r="O394" s="201">
        <v>44662</v>
      </c>
      <c r="P394" s="201">
        <v>44662</v>
      </c>
      <c r="Q394" s="202"/>
      <c r="R394" s="200" t="s">
        <v>89</v>
      </c>
      <c r="S394" s="200"/>
      <c r="T394" s="200" t="s">
        <v>116</v>
      </c>
      <c r="U394" s="203">
        <v>2640</v>
      </c>
      <c r="V394" s="200" t="s">
        <v>70</v>
      </c>
      <c r="W394" s="204">
        <f t="shared" ref="W394" si="33">A394*J394/10^6</f>
        <v>0.16703999999999999</v>
      </c>
      <c r="X394" s="200" t="s">
        <v>72</v>
      </c>
      <c r="Y394" s="200"/>
      <c r="Z394" s="333">
        <f t="shared" ref="Z394" si="34">A394*J394/10^6</f>
        <v>0.16703999999999999</v>
      </c>
    </row>
    <row r="395" spans="1:26">
      <c r="A395" s="200">
        <v>480</v>
      </c>
      <c r="B395" s="200">
        <v>392306621</v>
      </c>
      <c r="C395" s="200" t="s">
        <v>72</v>
      </c>
      <c r="D395" s="200" t="s">
        <v>7537</v>
      </c>
      <c r="E395" s="200" t="s">
        <v>1692</v>
      </c>
      <c r="F395" s="200" t="s">
        <v>7549</v>
      </c>
      <c r="G395" s="200" t="s">
        <v>1691</v>
      </c>
      <c r="H395" s="200" t="s">
        <v>69</v>
      </c>
      <c r="I395" s="200">
        <v>49303156</v>
      </c>
      <c r="J395" s="200">
        <v>580</v>
      </c>
      <c r="K395" s="200">
        <v>20</v>
      </c>
      <c r="L395" s="201">
        <v>44659</v>
      </c>
      <c r="M395" s="201">
        <v>44659</v>
      </c>
      <c r="N395" s="202"/>
      <c r="O395" s="201">
        <v>44662</v>
      </c>
      <c r="P395" s="201">
        <v>44662</v>
      </c>
      <c r="Q395" s="202"/>
      <c r="R395" s="200" t="s">
        <v>89</v>
      </c>
      <c r="S395" s="200"/>
      <c r="T395" s="200" t="s">
        <v>116</v>
      </c>
      <c r="U395" s="203">
        <v>2640</v>
      </c>
      <c r="V395" s="200" t="s">
        <v>70</v>
      </c>
      <c r="W395" s="204">
        <f t="shared" ref="W395" si="35">A395*J395/10^6</f>
        <v>0.27839999999999998</v>
      </c>
      <c r="X395" s="200" t="s">
        <v>72</v>
      </c>
      <c r="Y395" s="200"/>
      <c r="Z395" s="333">
        <f t="shared" ref="Z395" si="36">A395*J395/10^6</f>
        <v>0.27839999999999998</v>
      </c>
    </row>
    <row r="396" spans="1:26">
      <c r="A396" s="200">
        <v>480</v>
      </c>
      <c r="B396" s="200">
        <v>392306656</v>
      </c>
      <c r="C396" s="200" t="s">
        <v>72</v>
      </c>
      <c r="D396" s="200" t="s">
        <v>7537</v>
      </c>
      <c r="E396" s="200" t="s">
        <v>1692</v>
      </c>
      <c r="F396" s="200" t="s">
        <v>7549</v>
      </c>
      <c r="G396" s="200" t="s">
        <v>1691</v>
      </c>
      <c r="H396" s="200" t="s">
        <v>69</v>
      </c>
      <c r="I396" s="200">
        <v>49303156</v>
      </c>
      <c r="J396" s="200">
        <v>580</v>
      </c>
      <c r="K396" s="200">
        <v>20</v>
      </c>
      <c r="L396" s="201">
        <v>44659</v>
      </c>
      <c r="M396" s="201">
        <v>44659</v>
      </c>
      <c r="N396" s="202"/>
      <c r="O396" s="201">
        <v>44662</v>
      </c>
      <c r="P396" s="201">
        <v>44662</v>
      </c>
      <c r="Q396" s="202"/>
      <c r="R396" s="200" t="s">
        <v>89</v>
      </c>
      <c r="S396" s="200"/>
      <c r="T396" s="200" t="s">
        <v>116</v>
      </c>
      <c r="U396" s="203">
        <v>2640</v>
      </c>
      <c r="V396" s="200" t="s">
        <v>70</v>
      </c>
      <c r="W396" s="204">
        <f t="shared" ref="W396" si="37">A396*J396/10^6</f>
        <v>0.27839999999999998</v>
      </c>
      <c r="X396" s="200" t="s">
        <v>72</v>
      </c>
      <c r="Y396" s="200"/>
      <c r="Z396" s="333">
        <f t="shared" ref="Z396" si="38">A396*J396/10^6</f>
        <v>0.27839999999999998</v>
      </c>
    </row>
    <row r="397" spans="1:26">
      <c r="A397" s="200">
        <v>400</v>
      </c>
      <c r="B397" s="200">
        <v>394562793</v>
      </c>
      <c r="C397" s="200" t="s">
        <v>72</v>
      </c>
      <c r="D397" s="200" t="s">
        <v>7537</v>
      </c>
      <c r="E397" s="200" t="s">
        <v>525</v>
      </c>
      <c r="F397" s="200" t="s">
        <v>7759</v>
      </c>
      <c r="G397" s="200" t="s">
        <v>7760</v>
      </c>
      <c r="H397" s="200" t="s">
        <v>163</v>
      </c>
      <c r="I397" s="200">
        <v>49405140</v>
      </c>
      <c r="J397" s="200">
        <v>416</v>
      </c>
      <c r="K397" s="200">
        <v>13</v>
      </c>
      <c r="L397" s="201">
        <v>44659</v>
      </c>
      <c r="M397" s="201">
        <v>44659</v>
      </c>
      <c r="N397" s="202"/>
      <c r="O397" s="201">
        <v>44663</v>
      </c>
      <c r="P397" s="201">
        <v>44663</v>
      </c>
      <c r="Q397" s="202"/>
      <c r="R397" s="200" t="s">
        <v>89</v>
      </c>
      <c r="S397" s="200"/>
      <c r="T397" s="200"/>
      <c r="U397" s="203"/>
      <c r="V397" s="200" t="s">
        <v>70</v>
      </c>
      <c r="W397" s="204">
        <f t="shared" ref="W397" si="39">A397*J397/10^6</f>
        <v>0.16639999999999999</v>
      </c>
      <c r="X397" s="200" t="s">
        <v>72</v>
      </c>
      <c r="Y397" s="200"/>
      <c r="Z397" s="333">
        <f t="shared" ref="Z397" si="40">A397*J397/10^6</f>
        <v>0.16639999999999999</v>
      </c>
    </row>
    <row r="398" spans="1:26" s="285" customFormat="1" ht="15.75" customHeight="1">
      <c r="A398" s="200">
        <v>400</v>
      </c>
      <c r="B398" s="200">
        <v>394418929</v>
      </c>
      <c r="C398" s="200" t="s">
        <v>72</v>
      </c>
      <c r="D398" s="200" t="s">
        <v>7537</v>
      </c>
      <c r="E398" s="200" t="s">
        <v>1534</v>
      </c>
      <c r="F398" s="200" t="s">
        <v>3546</v>
      </c>
      <c r="G398" s="200" t="s">
        <v>7761</v>
      </c>
      <c r="H398" s="200" t="s">
        <v>163</v>
      </c>
      <c r="I398" s="200">
        <v>49405140</v>
      </c>
      <c r="J398" s="200">
        <v>832</v>
      </c>
      <c r="K398" s="200">
        <v>26</v>
      </c>
      <c r="L398" s="201">
        <v>44659</v>
      </c>
      <c r="M398" s="201">
        <v>44659</v>
      </c>
      <c r="N398" s="202"/>
      <c r="O398" s="201">
        <v>44662</v>
      </c>
      <c r="P398" s="201">
        <v>44662</v>
      </c>
      <c r="Q398" s="202"/>
      <c r="R398" s="206" t="s">
        <v>89</v>
      </c>
      <c r="S398" s="200"/>
      <c r="T398" s="200" t="s">
        <v>147</v>
      </c>
      <c r="U398" s="203">
        <v>2813</v>
      </c>
      <c r="V398" s="200" t="s">
        <v>88</v>
      </c>
      <c r="W398" s="204">
        <f t="shared" ref="W398" si="41">A398*J398/10^6</f>
        <v>0.33279999999999998</v>
      </c>
      <c r="X398" s="200" t="s">
        <v>72</v>
      </c>
      <c r="Y398" s="200"/>
      <c r="Z398" s="333">
        <f t="shared" ref="Z398" si="42">A398*J398/10^6</f>
        <v>0.33279999999999998</v>
      </c>
    </row>
    <row r="399" spans="1:26" s="285" customFormat="1" ht="15.75" customHeight="1">
      <c r="A399" s="200">
        <v>400</v>
      </c>
      <c r="B399" s="200">
        <v>394418467</v>
      </c>
      <c r="C399" s="200" t="s">
        <v>72</v>
      </c>
      <c r="D399" s="200" t="s">
        <v>7537</v>
      </c>
      <c r="E399" s="200" t="s">
        <v>1534</v>
      </c>
      <c r="F399" s="200" t="s">
        <v>3546</v>
      </c>
      <c r="G399" s="200" t="s">
        <v>7761</v>
      </c>
      <c r="H399" s="200" t="s">
        <v>163</v>
      </c>
      <c r="I399" s="200">
        <v>49405140</v>
      </c>
      <c r="J399" s="200">
        <v>832</v>
      </c>
      <c r="K399" s="200">
        <v>26</v>
      </c>
      <c r="L399" s="201">
        <v>44659</v>
      </c>
      <c r="M399" s="201">
        <v>44659</v>
      </c>
      <c r="N399" s="202"/>
      <c r="O399" s="201">
        <v>44662</v>
      </c>
      <c r="P399" s="201">
        <v>44662</v>
      </c>
      <c r="Q399" s="202"/>
      <c r="R399" s="200" t="s">
        <v>89</v>
      </c>
      <c r="S399" s="200"/>
      <c r="T399" s="200" t="s">
        <v>147</v>
      </c>
      <c r="U399" s="203">
        <v>2813</v>
      </c>
      <c r="V399" s="200" t="s">
        <v>88</v>
      </c>
      <c r="W399" s="204">
        <f t="shared" ref="W399" si="43">A399*J399/10^6</f>
        <v>0.33279999999999998</v>
      </c>
      <c r="X399" s="200" t="s">
        <v>72</v>
      </c>
      <c r="Y399" s="200"/>
      <c r="Z399" s="333">
        <f t="shared" ref="Z399" si="44">A399*J399/10^6</f>
        <v>0.33279999999999998</v>
      </c>
    </row>
    <row r="400" spans="1:26" s="285" customFormat="1" ht="15.75" customHeight="1">
      <c r="A400" s="200">
        <v>400</v>
      </c>
      <c r="B400" s="200">
        <v>394466148</v>
      </c>
      <c r="C400" s="200" t="s">
        <v>72</v>
      </c>
      <c r="D400" s="200" t="s">
        <v>7537</v>
      </c>
      <c r="E400" s="200" t="s">
        <v>525</v>
      </c>
      <c r="F400" s="200" t="s">
        <v>7762</v>
      </c>
      <c r="G400" s="200" t="s">
        <v>7745</v>
      </c>
      <c r="H400" s="200" t="s">
        <v>163</v>
      </c>
      <c r="I400" s="200">
        <v>49405140</v>
      </c>
      <c r="J400" s="200">
        <v>768</v>
      </c>
      <c r="K400" s="200">
        <v>24</v>
      </c>
      <c r="L400" s="201">
        <v>44659</v>
      </c>
      <c r="M400" s="201">
        <v>44659</v>
      </c>
      <c r="N400" s="202"/>
      <c r="O400" s="201">
        <v>44663</v>
      </c>
      <c r="P400" s="201">
        <v>44663</v>
      </c>
      <c r="Q400" s="202"/>
      <c r="R400" s="200" t="s">
        <v>89</v>
      </c>
      <c r="S400" s="200"/>
      <c r="T400" s="200" t="s">
        <v>147</v>
      </c>
      <c r="U400" s="203">
        <v>4561</v>
      </c>
      <c r="V400" s="200" t="s">
        <v>70</v>
      </c>
      <c r="W400" s="204">
        <f t="shared" ref="W400" si="45">A400*J400/10^6</f>
        <v>0.30719999999999997</v>
      </c>
      <c r="X400" s="200" t="s">
        <v>72</v>
      </c>
      <c r="Y400" s="200"/>
      <c r="Z400" s="333">
        <f t="shared" ref="Z400" si="46">A400*J400/10^6</f>
        <v>0.30719999999999997</v>
      </c>
    </row>
    <row r="401" spans="1:26">
      <c r="A401" s="200">
        <v>400</v>
      </c>
      <c r="B401" s="200">
        <v>394474700</v>
      </c>
      <c r="C401" s="200" t="s">
        <v>72</v>
      </c>
      <c r="D401" s="200" t="s">
        <v>7537</v>
      </c>
      <c r="E401" s="200" t="s">
        <v>525</v>
      </c>
      <c r="F401" s="200" t="s">
        <v>2179</v>
      </c>
      <c r="G401" s="200" t="s">
        <v>7738</v>
      </c>
      <c r="H401" s="200" t="s">
        <v>163</v>
      </c>
      <c r="I401" s="200">
        <v>49405140</v>
      </c>
      <c r="J401" s="200">
        <v>768</v>
      </c>
      <c r="K401" s="200">
        <v>24</v>
      </c>
      <c r="L401" s="201">
        <v>44659</v>
      </c>
      <c r="M401" s="201">
        <v>44659</v>
      </c>
      <c r="N401" s="202"/>
      <c r="O401" s="201">
        <v>44663</v>
      </c>
      <c r="P401" s="201">
        <v>44663</v>
      </c>
      <c r="Q401" s="202"/>
      <c r="R401" s="200" t="s">
        <v>89</v>
      </c>
      <c r="S401" s="200"/>
      <c r="T401" s="200"/>
      <c r="U401" s="203"/>
      <c r="V401" s="200" t="s">
        <v>70</v>
      </c>
      <c r="W401" s="204">
        <f t="shared" ref="W401" si="47">A401*J401/10^6</f>
        <v>0.30719999999999997</v>
      </c>
      <c r="X401" s="200" t="s">
        <v>72</v>
      </c>
      <c r="Y401" s="200"/>
      <c r="Z401" s="333">
        <f t="shared" ref="Z401" si="48">A401*J401/10^6</f>
        <v>0.30719999999999997</v>
      </c>
    </row>
    <row r="402" spans="1:26">
      <c r="A402" s="200">
        <v>400</v>
      </c>
      <c r="B402" s="200">
        <v>394474521</v>
      </c>
      <c r="C402" s="200" t="s">
        <v>72</v>
      </c>
      <c r="D402" s="200" t="s">
        <v>7537</v>
      </c>
      <c r="E402" s="200" t="s">
        <v>525</v>
      </c>
      <c r="F402" s="200" t="s">
        <v>2179</v>
      </c>
      <c r="G402" s="200" t="s">
        <v>7738</v>
      </c>
      <c r="H402" s="200" t="s">
        <v>163</v>
      </c>
      <c r="I402" s="200">
        <v>49405140</v>
      </c>
      <c r="J402" s="200">
        <v>768</v>
      </c>
      <c r="K402" s="200">
        <v>24</v>
      </c>
      <c r="L402" s="201">
        <v>44659</v>
      </c>
      <c r="M402" s="201">
        <v>44659</v>
      </c>
      <c r="N402" s="202"/>
      <c r="O402" s="201">
        <v>44663</v>
      </c>
      <c r="P402" s="201">
        <v>44663</v>
      </c>
      <c r="Q402" s="202"/>
      <c r="R402" s="200" t="s">
        <v>89</v>
      </c>
      <c r="S402" s="200"/>
      <c r="T402" s="200"/>
      <c r="U402" s="203"/>
      <c r="V402" s="200" t="s">
        <v>70</v>
      </c>
      <c r="W402" s="204">
        <f t="shared" ref="W402" si="49">A402*J402/10^6</f>
        <v>0.30719999999999997</v>
      </c>
      <c r="X402" s="200" t="s">
        <v>72</v>
      </c>
      <c r="Y402" s="200"/>
      <c r="Z402" s="333">
        <f t="shared" ref="Z402" si="50">A402*J402/10^6</f>
        <v>0.30719999999999997</v>
      </c>
    </row>
    <row r="403" spans="1:26">
      <c r="A403" s="200">
        <v>400</v>
      </c>
      <c r="B403" s="200">
        <v>394474824</v>
      </c>
      <c r="C403" s="200" t="s">
        <v>72</v>
      </c>
      <c r="D403" s="200" t="s">
        <v>7537</v>
      </c>
      <c r="E403" s="200" t="s">
        <v>525</v>
      </c>
      <c r="F403" s="200" t="s">
        <v>2179</v>
      </c>
      <c r="G403" s="200" t="s">
        <v>7738</v>
      </c>
      <c r="H403" s="200" t="s">
        <v>163</v>
      </c>
      <c r="I403" s="200">
        <v>49405140</v>
      </c>
      <c r="J403" s="200">
        <v>512</v>
      </c>
      <c r="K403" s="200">
        <v>16</v>
      </c>
      <c r="L403" s="201">
        <v>44659</v>
      </c>
      <c r="M403" s="201">
        <v>44659</v>
      </c>
      <c r="N403" s="202"/>
      <c r="O403" s="201">
        <v>44663</v>
      </c>
      <c r="P403" s="201">
        <v>44663</v>
      </c>
      <c r="Q403" s="202"/>
      <c r="R403" s="200" t="s">
        <v>89</v>
      </c>
      <c r="S403" s="200"/>
      <c r="T403" s="200"/>
      <c r="U403" s="203"/>
      <c r="V403" s="200" t="s">
        <v>70</v>
      </c>
      <c r="W403" s="204">
        <f t="shared" ref="W403" si="51">A403*J403/10^6</f>
        <v>0.20480000000000001</v>
      </c>
      <c r="X403" s="200" t="s">
        <v>72</v>
      </c>
      <c r="Y403" s="200"/>
      <c r="Z403" s="333">
        <f t="shared" ref="Z403" si="52">A403*J403/10^6</f>
        <v>0.20480000000000001</v>
      </c>
    </row>
    <row r="404" spans="1:26">
      <c r="A404" s="200">
        <v>400</v>
      </c>
      <c r="B404" s="200">
        <v>394429892</v>
      </c>
      <c r="C404" s="200" t="s">
        <v>72</v>
      </c>
      <c r="D404" s="200" t="s">
        <v>7537</v>
      </c>
      <c r="E404" s="200" t="s">
        <v>869</v>
      </c>
      <c r="F404" s="200" t="s">
        <v>7763</v>
      </c>
      <c r="G404" s="200" t="s">
        <v>7764</v>
      </c>
      <c r="H404" s="200" t="s">
        <v>163</v>
      </c>
      <c r="I404" s="200">
        <v>49405140</v>
      </c>
      <c r="J404" s="200">
        <v>832</v>
      </c>
      <c r="K404" s="200">
        <v>26</v>
      </c>
      <c r="L404" s="201">
        <v>44659</v>
      </c>
      <c r="M404" s="201">
        <v>44659</v>
      </c>
      <c r="N404" s="202"/>
      <c r="O404" s="201">
        <v>44662</v>
      </c>
      <c r="P404" s="201">
        <v>44662</v>
      </c>
      <c r="Q404" s="202"/>
      <c r="R404" s="206" t="s">
        <v>89</v>
      </c>
      <c r="S404" s="200"/>
      <c r="T404" s="200" t="s">
        <v>147</v>
      </c>
      <c r="U404" s="203">
        <v>3479</v>
      </c>
      <c r="V404" s="200" t="s">
        <v>88</v>
      </c>
      <c r="W404" s="204">
        <f t="shared" ref="W404" si="53">A404*J404/10^6</f>
        <v>0.33279999999999998</v>
      </c>
      <c r="X404" s="200" t="s">
        <v>72</v>
      </c>
      <c r="Y404" s="200"/>
      <c r="Z404" s="333">
        <f t="shared" ref="Z404" si="54">A404*J404/10^6</f>
        <v>0.33279999999999998</v>
      </c>
    </row>
    <row r="405" spans="1:26">
      <c r="A405" s="200">
        <v>400</v>
      </c>
      <c r="B405" s="200">
        <v>394564319</v>
      </c>
      <c r="C405" s="200" t="s">
        <v>72</v>
      </c>
      <c r="D405" s="200" t="s">
        <v>7537</v>
      </c>
      <c r="E405" s="200" t="s">
        <v>525</v>
      </c>
      <c r="F405" s="200" t="s">
        <v>7765</v>
      </c>
      <c r="G405" s="200" t="s">
        <v>7766</v>
      </c>
      <c r="H405" s="200" t="s">
        <v>163</v>
      </c>
      <c r="I405" s="200">
        <v>49405140</v>
      </c>
      <c r="J405" s="200">
        <f>32*K405</f>
        <v>416</v>
      </c>
      <c r="K405" s="200">
        <v>13</v>
      </c>
      <c r="L405" s="201">
        <v>44659</v>
      </c>
      <c r="M405" s="201">
        <v>44659</v>
      </c>
      <c r="N405" s="202"/>
      <c r="O405" s="201">
        <v>44663</v>
      </c>
      <c r="P405" s="201">
        <v>44663</v>
      </c>
      <c r="Q405" s="202"/>
      <c r="R405" s="200" t="s">
        <v>89</v>
      </c>
      <c r="S405" s="200"/>
      <c r="T405" s="200"/>
      <c r="U405" s="203"/>
      <c r="V405" s="200" t="s">
        <v>70</v>
      </c>
      <c r="W405" s="204">
        <f t="shared" ref="W405" si="55">A405*J405/10^6</f>
        <v>0.16639999999999999</v>
      </c>
      <c r="X405" s="200" t="s">
        <v>72</v>
      </c>
      <c r="Y405" s="200"/>
      <c r="Z405" s="333">
        <f t="shared" ref="Z405" si="56">A405*J405/10^6</f>
        <v>0.16639999999999999</v>
      </c>
    </row>
    <row r="406" spans="1:26">
      <c r="A406" s="200">
        <v>400</v>
      </c>
      <c r="B406" s="200">
        <v>394564893</v>
      </c>
      <c r="C406" s="200" t="s">
        <v>72</v>
      </c>
      <c r="D406" s="200" t="s">
        <v>7537</v>
      </c>
      <c r="E406" s="200" t="s">
        <v>525</v>
      </c>
      <c r="F406" s="200" t="s">
        <v>7767</v>
      </c>
      <c r="G406" s="200" t="s">
        <v>7768</v>
      </c>
      <c r="H406" s="200" t="s">
        <v>163</v>
      </c>
      <c r="I406" s="200">
        <v>49405140</v>
      </c>
      <c r="J406" s="200">
        <v>416</v>
      </c>
      <c r="K406" s="200">
        <v>13</v>
      </c>
      <c r="L406" s="201">
        <v>44659</v>
      </c>
      <c r="M406" s="201">
        <v>44659</v>
      </c>
      <c r="N406" s="202"/>
      <c r="O406" s="201">
        <v>44662</v>
      </c>
      <c r="P406" s="201">
        <v>44662</v>
      </c>
      <c r="Q406" s="202"/>
      <c r="R406" s="200" t="s">
        <v>89</v>
      </c>
      <c r="S406" s="200"/>
      <c r="T406" s="200"/>
      <c r="U406" s="203"/>
      <c r="V406" s="200" t="s">
        <v>70</v>
      </c>
      <c r="W406" s="204">
        <f t="shared" ref="W406" si="57">A406*J406/10^6</f>
        <v>0.16639999999999999</v>
      </c>
      <c r="X406" s="200" t="s">
        <v>72</v>
      </c>
      <c r="Y406" s="200"/>
      <c r="Z406" s="333">
        <f t="shared" ref="Z406" si="58">A406*J406/10^6</f>
        <v>0.16639999999999999</v>
      </c>
    </row>
    <row r="407" spans="1:26">
      <c r="A407" s="200">
        <v>400</v>
      </c>
      <c r="B407" s="200">
        <v>1542219871</v>
      </c>
      <c r="C407" s="200" t="s">
        <v>72</v>
      </c>
      <c r="D407" s="200" t="s">
        <v>7537</v>
      </c>
      <c r="E407" s="200" t="s">
        <v>525</v>
      </c>
      <c r="F407" s="200" t="s">
        <v>7612</v>
      </c>
      <c r="G407" s="200" t="s">
        <v>7769</v>
      </c>
      <c r="H407" s="200" t="s">
        <v>163</v>
      </c>
      <c r="I407" s="200">
        <v>49405140</v>
      </c>
      <c r="J407" s="200">
        <v>224</v>
      </c>
      <c r="K407" s="200">
        <v>7</v>
      </c>
      <c r="L407" s="201">
        <v>44659</v>
      </c>
      <c r="M407" s="201">
        <v>44659</v>
      </c>
      <c r="N407" s="202"/>
      <c r="O407" s="201">
        <v>44669</v>
      </c>
      <c r="P407" s="201">
        <v>44669</v>
      </c>
      <c r="Q407" s="202"/>
      <c r="R407" s="200" t="s">
        <v>89</v>
      </c>
      <c r="S407" s="200"/>
      <c r="T407" s="200"/>
      <c r="U407" s="203"/>
      <c r="V407" s="200" t="s">
        <v>70</v>
      </c>
      <c r="W407" s="204">
        <f t="shared" ref="W407" si="59">A407*J407/10^6</f>
        <v>8.9599999999999999E-2</v>
      </c>
      <c r="X407" s="200" t="s">
        <v>72</v>
      </c>
      <c r="Y407" s="200"/>
      <c r="Z407" s="333">
        <f t="shared" ref="Z407" si="60">A407*J407/10^6</f>
        <v>8.9599999999999999E-2</v>
      </c>
    </row>
    <row r="408" spans="1:26">
      <c r="A408" s="200">
        <v>360</v>
      </c>
      <c r="B408" s="200">
        <v>394191603</v>
      </c>
      <c r="C408" s="200" t="s">
        <v>72</v>
      </c>
      <c r="D408" s="200" t="s">
        <v>7537</v>
      </c>
      <c r="E408" s="200" t="s">
        <v>529</v>
      </c>
      <c r="F408" s="200" t="s">
        <v>7770</v>
      </c>
      <c r="G408" s="200" t="s">
        <v>7771</v>
      </c>
      <c r="H408" s="200" t="s">
        <v>113</v>
      </c>
      <c r="I408" s="200">
        <v>49203132</v>
      </c>
      <c r="J408" s="200">
        <v>768</v>
      </c>
      <c r="K408" s="200">
        <v>24</v>
      </c>
      <c r="L408" s="201">
        <v>44659</v>
      </c>
      <c r="M408" s="201">
        <v>44659</v>
      </c>
      <c r="N408" s="202"/>
      <c r="O408" s="201">
        <v>44666</v>
      </c>
      <c r="P408" s="201">
        <v>44666</v>
      </c>
      <c r="Q408" s="202"/>
      <c r="R408" s="200" t="s">
        <v>89</v>
      </c>
      <c r="S408" s="200"/>
      <c r="T408" s="200"/>
      <c r="U408" s="203"/>
      <c r="V408" s="200" t="s">
        <v>70</v>
      </c>
      <c r="W408" s="204">
        <f t="shared" ref="W408" si="61">A408*J408/10^6</f>
        <v>0.27648</v>
      </c>
      <c r="X408" s="200" t="s">
        <v>72</v>
      </c>
      <c r="Y408" s="200"/>
      <c r="Z408" s="333">
        <f t="shared" ref="Z408" si="62">A408*J408/10^6</f>
        <v>0.27648</v>
      </c>
    </row>
    <row r="409" spans="1:26">
      <c r="A409" s="200">
        <v>400</v>
      </c>
      <c r="B409" s="200">
        <v>394433795</v>
      </c>
      <c r="C409" s="200" t="s">
        <v>72</v>
      </c>
      <c r="D409" s="200" t="s">
        <v>7537</v>
      </c>
      <c r="E409" s="200" t="s">
        <v>2441</v>
      </c>
      <c r="F409" s="200" t="s">
        <v>3550</v>
      </c>
      <c r="G409" s="200" t="s">
        <v>7753</v>
      </c>
      <c r="H409" s="200" t="s">
        <v>163</v>
      </c>
      <c r="I409" s="200">
        <v>49405140</v>
      </c>
      <c r="J409" s="200">
        <v>832</v>
      </c>
      <c r="K409" s="200">
        <v>26</v>
      </c>
      <c r="L409" s="201">
        <v>44662</v>
      </c>
      <c r="M409" s="201">
        <v>44662</v>
      </c>
      <c r="N409" s="202"/>
      <c r="O409" s="201">
        <v>44664</v>
      </c>
      <c r="P409" s="201">
        <v>44664</v>
      </c>
      <c r="Q409" s="202"/>
      <c r="R409" s="200" t="s">
        <v>89</v>
      </c>
      <c r="S409" s="200"/>
      <c r="T409" s="200"/>
      <c r="U409" s="203"/>
      <c r="V409" s="200" t="s">
        <v>88</v>
      </c>
      <c r="W409" s="204">
        <f t="shared" ref="W409" si="63">A409*J409/10^6</f>
        <v>0.33279999999999998</v>
      </c>
      <c r="X409" s="200" t="s">
        <v>72</v>
      </c>
      <c r="Y409" s="200"/>
      <c r="Z409" s="333">
        <f t="shared" ref="Z409" si="64">A409*J409/10^6</f>
        <v>0.33279999999999998</v>
      </c>
    </row>
    <row r="410" spans="1:26">
      <c r="A410" s="200">
        <v>400</v>
      </c>
      <c r="B410" s="200">
        <v>394694248</v>
      </c>
      <c r="C410" s="200" t="s">
        <v>72</v>
      </c>
      <c r="D410" s="200" t="s">
        <v>7537</v>
      </c>
      <c r="E410" s="200" t="s">
        <v>525</v>
      </c>
      <c r="F410" s="200" t="s">
        <v>7622</v>
      </c>
      <c r="G410" s="200" t="s">
        <v>7757</v>
      </c>
      <c r="H410" s="200" t="s">
        <v>163</v>
      </c>
      <c r="I410" s="200">
        <v>49405140</v>
      </c>
      <c r="J410" s="200">
        <f>32*K410</f>
        <v>384</v>
      </c>
      <c r="K410" s="200">
        <v>12</v>
      </c>
      <c r="L410" s="201">
        <v>44662</v>
      </c>
      <c r="M410" s="201">
        <v>44662</v>
      </c>
      <c r="N410" s="202"/>
      <c r="O410" s="201">
        <v>44665</v>
      </c>
      <c r="P410" s="201">
        <v>44665</v>
      </c>
      <c r="Q410" s="202"/>
      <c r="R410" s="200" t="s">
        <v>89</v>
      </c>
      <c r="S410" s="200"/>
      <c r="T410" s="200"/>
      <c r="U410" s="203"/>
      <c r="V410" s="200" t="s">
        <v>70</v>
      </c>
      <c r="W410" s="204">
        <f t="shared" ref="W410" si="65">A410*J410/10^6</f>
        <v>0.15359999999999999</v>
      </c>
      <c r="X410" s="200" t="s">
        <v>72</v>
      </c>
      <c r="Y410" s="200"/>
      <c r="Z410" s="333">
        <f t="shared" ref="Z410" si="66">A410*J410/10^6</f>
        <v>0.15359999999999999</v>
      </c>
    </row>
    <row r="411" spans="1:26">
      <c r="A411" s="200">
        <v>400</v>
      </c>
      <c r="B411" s="200">
        <v>394693761</v>
      </c>
      <c r="C411" s="200" t="s">
        <v>72</v>
      </c>
      <c r="D411" s="200" t="s">
        <v>7537</v>
      </c>
      <c r="E411" s="200" t="s">
        <v>525</v>
      </c>
      <c r="F411" s="200" t="s">
        <v>7622</v>
      </c>
      <c r="G411" s="200" t="s">
        <v>7738</v>
      </c>
      <c r="H411" s="200" t="s">
        <v>163</v>
      </c>
      <c r="I411" s="200">
        <v>49405140</v>
      </c>
      <c r="J411" s="200">
        <v>768</v>
      </c>
      <c r="K411" s="200">
        <v>24</v>
      </c>
      <c r="L411" s="201">
        <v>44662</v>
      </c>
      <c r="M411" s="201">
        <v>44662</v>
      </c>
      <c r="N411" s="202"/>
      <c r="O411" s="201">
        <v>44665</v>
      </c>
      <c r="P411" s="201">
        <v>44665</v>
      </c>
      <c r="Q411" s="202"/>
      <c r="R411" s="200" t="s">
        <v>89</v>
      </c>
      <c r="S411" s="200"/>
      <c r="T411" s="200"/>
      <c r="U411" s="203"/>
      <c r="V411" s="200" t="s">
        <v>70</v>
      </c>
      <c r="W411" s="204">
        <f t="shared" ref="W411" si="67">A411*J411/10^6</f>
        <v>0.30719999999999997</v>
      </c>
      <c r="X411" s="200" t="s">
        <v>72</v>
      </c>
      <c r="Y411" s="200"/>
      <c r="Z411" s="333">
        <f t="shared" ref="Z411" si="68">A411*J411/10^6</f>
        <v>0.30719999999999997</v>
      </c>
    </row>
    <row r="412" spans="1:26">
      <c r="A412" s="200">
        <v>400</v>
      </c>
      <c r="B412" s="200">
        <v>394695017</v>
      </c>
      <c r="C412" s="200" t="s">
        <v>72</v>
      </c>
      <c r="D412" s="200" t="s">
        <v>7537</v>
      </c>
      <c r="E412" s="200" t="s">
        <v>525</v>
      </c>
      <c r="F412" s="200" t="s">
        <v>7589</v>
      </c>
      <c r="G412" s="200" t="s">
        <v>7758</v>
      </c>
      <c r="H412" s="200" t="s">
        <v>163</v>
      </c>
      <c r="I412" s="200">
        <v>49405140</v>
      </c>
      <c r="J412" s="200">
        <v>704</v>
      </c>
      <c r="K412" s="200">
        <v>22</v>
      </c>
      <c r="L412" s="201">
        <v>44662</v>
      </c>
      <c r="M412" s="201">
        <v>44662</v>
      </c>
      <c r="N412" s="202"/>
      <c r="O412" s="201">
        <v>44666</v>
      </c>
      <c r="P412" s="201">
        <v>44666</v>
      </c>
      <c r="Q412" s="202"/>
      <c r="R412" s="200" t="s">
        <v>89</v>
      </c>
      <c r="S412" s="200"/>
      <c r="T412" s="200"/>
      <c r="U412" s="203"/>
      <c r="V412" s="200" t="s">
        <v>70</v>
      </c>
      <c r="W412" s="204">
        <f t="shared" ref="W412" si="69">A412*J412/10^6</f>
        <v>0.28160000000000002</v>
      </c>
      <c r="X412" s="200" t="s">
        <v>72</v>
      </c>
      <c r="Y412" s="200"/>
      <c r="Z412" s="333">
        <f t="shared" ref="Z412" si="70">A412*J412/10^6</f>
        <v>0.28160000000000002</v>
      </c>
    </row>
    <row r="413" spans="1:26">
      <c r="A413" s="200">
        <v>480</v>
      </c>
      <c r="B413" s="200">
        <v>392306448</v>
      </c>
      <c r="C413" s="200" t="s">
        <v>72</v>
      </c>
      <c r="D413" s="200" t="s">
        <v>7537</v>
      </c>
      <c r="E413" s="200" t="s">
        <v>1692</v>
      </c>
      <c r="F413" s="200" t="s">
        <v>7549</v>
      </c>
      <c r="G413" s="200" t="s">
        <v>1691</v>
      </c>
      <c r="H413" s="200" t="s">
        <v>69</v>
      </c>
      <c r="I413" s="200">
        <v>49303156</v>
      </c>
      <c r="J413" s="200">
        <v>580</v>
      </c>
      <c r="K413" s="200">
        <v>20</v>
      </c>
      <c r="L413" s="201">
        <v>44662</v>
      </c>
      <c r="M413" s="201">
        <v>44662</v>
      </c>
      <c r="N413" s="202"/>
      <c r="O413" s="201">
        <v>44663</v>
      </c>
      <c r="P413" s="201">
        <v>44663</v>
      </c>
      <c r="Q413" s="202"/>
      <c r="R413" s="200" t="s">
        <v>89</v>
      </c>
      <c r="S413" s="200"/>
      <c r="T413" s="200" t="s">
        <v>116</v>
      </c>
      <c r="U413" s="203">
        <v>2640</v>
      </c>
      <c r="V413" s="200" t="s">
        <v>70</v>
      </c>
      <c r="W413" s="204">
        <f t="shared" ref="W413" si="71">A413*J413/10^6</f>
        <v>0.27839999999999998</v>
      </c>
      <c r="X413" s="200" t="s">
        <v>72</v>
      </c>
      <c r="Y413" s="200"/>
      <c r="Z413" s="333">
        <f t="shared" ref="Z413" si="72">A413*J413/10^6</f>
        <v>0.27839999999999998</v>
      </c>
    </row>
    <row r="414" spans="1:26">
      <c r="A414" s="200">
        <v>480</v>
      </c>
      <c r="B414" s="200">
        <v>392306541</v>
      </c>
      <c r="C414" s="200" t="s">
        <v>72</v>
      </c>
      <c r="D414" s="200" t="s">
        <v>7537</v>
      </c>
      <c r="E414" s="200" t="s">
        <v>1692</v>
      </c>
      <c r="F414" s="200" t="s">
        <v>7549</v>
      </c>
      <c r="G414" s="200" t="s">
        <v>1691</v>
      </c>
      <c r="H414" s="200" t="s">
        <v>69</v>
      </c>
      <c r="I414" s="200">
        <v>49303156</v>
      </c>
      <c r="J414" s="200">
        <v>580</v>
      </c>
      <c r="K414" s="200">
        <v>20</v>
      </c>
      <c r="L414" s="201">
        <v>44662</v>
      </c>
      <c r="M414" s="201">
        <v>44662</v>
      </c>
      <c r="N414" s="202"/>
      <c r="O414" s="201">
        <v>44664</v>
      </c>
      <c r="P414" s="201">
        <v>44664</v>
      </c>
      <c r="Q414" s="202"/>
      <c r="R414" s="200" t="s">
        <v>89</v>
      </c>
      <c r="S414" s="200"/>
      <c r="T414" s="200" t="s">
        <v>116</v>
      </c>
      <c r="U414" s="203">
        <v>2640</v>
      </c>
      <c r="V414" s="200" t="s">
        <v>70</v>
      </c>
      <c r="W414" s="204">
        <f t="shared" ref="W414" si="73">A414*J414/10^6</f>
        <v>0.27839999999999998</v>
      </c>
      <c r="X414" s="200" t="s">
        <v>72</v>
      </c>
      <c r="Y414" s="200"/>
      <c r="Z414" s="333">
        <f t="shared" ref="Z414" si="74">A414*J414/10^6</f>
        <v>0.27839999999999998</v>
      </c>
    </row>
    <row r="415" spans="1:26">
      <c r="A415" s="200">
        <v>400</v>
      </c>
      <c r="B415" s="200">
        <v>394695673</v>
      </c>
      <c r="C415" s="200" t="s">
        <v>72</v>
      </c>
      <c r="D415" s="200" t="s">
        <v>7537</v>
      </c>
      <c r="E415" s="200" t="s">
        <v>525</v>
      </c>
      <c r="F415" s="200" t="s">
        <v>7759</v>
      </c>
      <c r="G415" s="200" t="s">
        <v>7760</v>
      </c>
      <c r="H415" s="200" t="s">
        <v>163</v>
      </c>
      <c r="I415" s="200">
        <v>49405140</v>
      </c>
      <c r="J415" s="200">
        <v>416</v>
      </c>
      <c r="K415" s="200">
        <v>13</v>
      </c>
      <c r="L415" s="201">
        <v>44662</v>
      </c>
      <c r="M415" s="201">
        <v>44662</v>
      </c>
      <c r="N415" s="202"/>
      <c r="O415" s="201">
        <v>44666</v>
      </c>
      <c r="P415" s="201">
        <v>44666</v>
      </c>
      <c r="Q415" s="202"/>
      <c r="R415" s="200" t="s">
        <v>89</v>
      </c>
      <c r="S415" s="200"/>
      <c r="T415" s="200"/>
      <c r="U415" s="203"/>
      <c r="V415" s="200" t="s">
        <v>70</v>
      </c>
      <c r="W415" s="204">
        <f t="shared" ref="W415" si="75">A415*J415/10^6</f>
        <v>0.16639999999999999</v>
      </c>
      <c r="X415" s="200" t="s">
        <v>72</v>
      </c>
      <c r="Y415" s="200"/>
      <c r="Z415" s="333">
        <f t="shared" ref="Z415" si="76">A415*J415/10^6</f>
        <v>0.16639999999999999</v>
      </c>
    </row>
    <row r="416" spans="1:26">
      <c r="A416" s="200">
        <v>400</v>
      </c>
      <c r="B416" s="200">
        <v>394696523</v>
      </c>
      <c r="C416" s="200" t="s">
        <v>72</v>
      </c>
      <c r="D416" s="200" t="s">
        <v>7537</v>
      </c>
      <c r="E416" s="200" t="s">
        <v>525</v>
      </c>
      <c r="F416" s="200" t="s">
        <v>7762</v>
      </c>
      <c r="G416" s="200" t="s">
        <v>7738</v>
      </c>
      <c r="H416" s="200" t="s">
        <v>163</v>
      </c>
      <c r="I416" s="200">
        <v>49405140</v>
      </c>
      <c r="J416" s="200">
        <v>768</v>
      </c>
      <c r="K416" s="200">
        <v>24</v>
      </c>
      <c r="L416" s="201">
        <v>44662</v>
      </c>
      <c r="M416" s="201">
        <v>44662</v>
      </c>
      <c r="N416" s="202"/>
      <c r="O416" s="201">
        <v>44664</v>
      </c>
      <c r="P416" s="201">
        <v>44664</v>
      </c>
      <c r="Q416" s="202"/>
      <c r="R416" s="200" t="s">
        <v>89</v>
      </c>
      <c r="S416" s="200"/>
      <c r="T416" s="200"/>
      <c r="U416" s="203"/>
      <c r="V416" s="200" t="s">
        <v>70</v>
      </c>
      <c r="W416" s="204">
        <f t="shared" ref="W416" si="77">A416*J416/10^6</f>
        <v>0.30719999999999997</v>
      </c>
      <c r="X416" s="200" t="s">
        <v>72</v>
      </c>
      <c r="Y416" s="200"/>
      <c r="Z416" s="333">
        <f t="shared" ref="Z416" si="78">A416*J416/10^6</f>
        <v>0.30719999999999997</v>
      </c>
    </row>
    <row r="417" spans="1:26">
      <c r="A417" s="200">
        <v>400</v>
      </c>
      <c r="B417" s="200">
        <v>394696850</v>
      </c>
      <c r="C417" s="200" t="s">
        <v>72</v>
      </c>
      <c r="D417" s="200" t="s">
        <v>7537</v>
      </c>
      <c r="E417" s="200" t="s">
        <v>525</v>
      </c>
      <c r="F417" s="200" t="s">
        <v>2179</v>
      </c>
      <c r="G417" s="200" t="s">
        <v>7738</v>
      </c>
      <c r="H417" s="200" t="s">
        <v>163</v>
      </c>
      <c r="I417" s="200">
        <v>49405140</v>
      </c>
      <c r="J417" s="200">
        <v>768</v>
      </c>
      <c r="K417" s="200">
        <v>24</v>
      </c>
      <c r="L417" s="201">
        <v>44662</v>
      </c>
      <c r="M417" s="201">
        <v>44662</v>
      </c>
      <c r="N417" s="202"/>
      <c r="O417" s="201">
        <v>44666</v>
      </c>
      <c r="P417" s="201">
        <v>44666</v>
      </c>
      <c r="Q417" s="202"/>
      <c r="R417" s="200" t="s">
        <v>89</v>
      </c>
      <c r="S417" s="200"/>
      <c r="T417" s="200"/>
      <c r="U417" s="203"/>
      <c r="V417" s="200" t="s">
        <v>70</v>
      </c>
      <c r="W417" s="204">
        <f t="shared" ref="W417" si="79">A417*J417/10^6</f>
        <v>0.30719999999999997</v>
      </c>
      <c r="X417" s="200" t="s">
        <v>72</v>
      </c>
      <c r="Y417" s="200"/>
      <c r="Z417" s="333">
        <f t="shared" ref="Z417" si="80">A417*J417/10^6</f>
        <v>0.30719999999999997</v>
      </c>
    </row>
    <row r="418" spans="1:26">
      <c r="A418" s="200">
        <v>400</v>
      </c>
      <c r="B418" s="200">
        <v>394697481</v>
      </c>
      <c r="C418" s="200" t="s">
        <v>72</v>
      </c>
      <c r="D418" s="200" t="s">
        <v>7537</v>
      </c>
      <c r="E418" s="200" t="s">
        <v>525</v>
      </c>
      <c r="F418" s="200" t="s">
        <v>2179</v>
      </c>
      <c r="G418" s="200" t="s">
        <v>7738</v>
      </c>
      <c r="H418" s="200" t="s">
        <v>163</v>
      </c>
      <c r="I418" s="200">
        <v>49405140</v>
      </c>
      <c r="J418" s="200">
        <v>768</v>
      </c>
      <c r="K418" s="200">
        <v>24</v>
      </c>
      <c r="L418" s="201">
        <v>44662</v>
      </c>
      <c r="M418" s="201">
        <v>44662</v>
      </c>
      <c r="N418" s="202"/>
      <c r="O418" s="201">
        <v>44666</v>
      </c>
      <c r="P418" s="201">
        <v>44666</v>
      </c>
      <c r="Q418" s="202"/>
      <c r="R418" s="200" t="s">
        <v>89</v>
      </c>
      <c r="S418" s="200"/>
      <c r="T418" s="200"/>
      <c r="U418" s="203"/>
      <c r="V418" s="200" t="s">
        <v>70</v>
      </c>
      <c r="W418" s="204">
        <f t="shared" ref="W418" si="81">A418*J418/10^6</f>
        <v>0.30719999999999997</v>
      </c>
      <c r="X418" s="200" t="s">
        <v>72</v>
      </c>
      <c r="Y418" s="200"/>
      <c r="Z418" s="333">
        <f t="shared" ref="Z418" si="82">A418*J418/10^6</f>
        <v>0.30719999999999997</v>
      </c>
    </row>
    <row r="419" spans="1:26">
      <c r="A419" s="200">
        <v>480</v>
      </c>
      <c r="B419" s="200">
        <v>394609044</v>
      </c>
      <c r="C419" s="200" t="s">
        <v>72</v>
      </c>
      <c r="D419" s="200" t="s">
        <v>7537</v>
      </c>
      <c r="E419" s="200" t="s">
        <v>7772</v>
      </c>
      <c r="F419" s="200" t="s">
        <v>7773</v>
      </c>
      <c r="G419" s="200" t="s">
        <v>7774</v>
      </c>
      <c r="H419" s="200" t="s">
        <v>69</v>
      </c>
      <c r="I419" s="200">
        <v>49303156</v>
      </c>
      <c r="J419" s="200">
        <v>638</v>
      </c>
      <c r="K419" s="200">
        <v>22</v>
      </c>
      <c r="L419" s="201">
        <v>44662</v>
      </c>
      <c r="M419" s="201">
        <v>44662</v>
      </c>
      <c r="N419" s="202"/>
      <c r="O419" s="201">
        <v>44664</v>
      </c>
      <c r="P419" s="201">
        <v>44664</v>
      </c>
      <c r="Q419" s="202"/>
      <c r="R419" s="200" t="s">
        <v>89</v>
      </c>
      <c r="S419" s="200"/>
      <c r="T419" s="200" t="s">
        <v>218</v>
      </c>
      <c r="U419" s="203">
        <v>2344</v>
      </c>
      <c r="V419" s="200" t="s">
        <v>88</v>
      </c>
      <c r="W419" s="204">
        <f t="shared" ref="W419" si="83">A419*J419/10^6</f>
        <v>0.30624000000000001</v>
      </c>
      <c r="X419" s="200" t="s">
        <v>72</v>
      </c>
      <c r="Y419" s="200"/>
      <c r="Z419" s="333">
        <f t="shared" ref="Z419" si="84">A419*J419/10^6</f>
        <v>0.30624000000000001</v>
      </c>
    </row>
    <row r="420" spans="1:26">
      <c r="A420" s="200">
        <v>480</v>
      </c>
      <c r="B420" s="200">
        <v>394609069</v>
      </c>
      <c r="C420" s="200" t="s">
        <v>72</v>
      </c>
      <c r="D420" s="200" t="s">
        <v>7537</v>
      </c>
      <c r="E420" s="200" t="s">
        <v>7772</v>
      </c>
      <c r="F420" s="200" t="s">
        <v>7773</v>
      </c>
      <c r="G420" s="200" t="s">
        <v>7774</v>
      </c>
      <c r="H420" s="200" t="s">
        <v>69</v>
      </c>
      <c r="I420" s="200">
        <v>49303156</v>
      </c>
      <c r="J420" s="200">
        <v>638</v>
      </c>
      <c r="K420" s="200">
        <v>22</v>
      </c>
      <c r="L420" s="201">
        <v>44662</v>
      </c>
      <c r="M420" s="201">
        <v>44662</v>
      </c>
      <c r="N420" s="202"/>
      <c r="O420" s="201">
        <v>44664</v>
      </c>
      <c r="P420" s="201">
        <v>44664</v>
      </c>
      <c r="Q420" s="202"/>
      <c r="R420" s="200" t="s">
        <v>89</v>
      </c>
      <c r="S420" s="200"/>
      <c r="T420" s="200" t="s">
        <v>218</v>
      </c>
      <c r="U420" s="203">
        <v>2344</v>
      </c>
      <c r="V420" s="200" t="s">
        <v>88</v>
      </c>
      <c r="W420" s="204">
        <f t="shared" ref="W420" si="85">A420*J420/10^6</f>
        <v>0.30624000000000001</v>
      </c>
      <c r="X420" s="200" t="s">
        <v>72</v>
      </c>
      <c r="Y420" s="200"/>
      <c r="Z420" s="333">
        <f t="shared" ref="Z420" si="86">A420*J420/10^6</f>
        <v>0.30624000000000001</v>
      </c>
    </row>
    <row r="421" spans="1:26">
      <c r="A421" s="200">
        <v>480</v>
      </c>
      <c r="B421" s="200">
        <v>394609167</v>
      </c>
      <c r="C421" s="200" t="s">
        <v>72</v>
      </c>
      <c r="D421" s="200" t="s">
        <v>7537</v>
      </c>
      <c r="E421" s="200" t="s">
        <v>7772</v>
      </c>
      <c r="F421" s="200" t="s">
        <v>7773</v>
      </c>
      <c r="G421" s="200" t="s">
        <v>7774</v>
      </c>
      <c r="H421" s="200" t="s">
        <v>69</v>
      </c>
      <c r="I421" s="200">
        <v>49303156</v>
      </c>
      <c r="J421" s="218">
        <v>638</v>
      </c>
      <c r="K421" s="218">
        <v>22</v>
      </c>
      <c r="L421" s="201">
        <v>44662</v>
      </c>
      <c r="M421" s="201">
        <v>44662</v>
      </c>
      <c r="N421" s="202"/>
      <c r="O421" s="201">
        <v>44664</v>
      </c>
      <c r="P421" s="201">
        <v>44664</v>
      </c>
      <c r="Q421" s="202"/>
      <c r="R421" s="200" t="s">
        <v>89</v>
      </c>
      <c r="S421" s="218" t="s">
        <v>7775</v>
      </c>
      <c r="T421" s="200" t="s">
        <v>218</v>
      </c>
      <c r="U421" s="203">
        <v>2344</v>
      </c>
      <c r="V421" s="200" t="s">
        <v>88</v>
      </c>
      <c r="W421" s="204">
        <f t="shared" ref="W421" si="87">A421*J421/10^6</f>
        <v>0.30624000000000001</v>
      </c>
      <c r="X421" s="200" t="s">
        <v>72</v>
      </c>
      <c r="Y421" s="200"/>
      <c r="Z421" s="333">
        <f t="shared" ref="Z421" si="88">A421*J421/10^6</f>
        <v>0.30624000000000001</v>
      </c>
    </row>
    <row r="422" spans="1:26">
      <c r="A422" s="200">
        <v>480</v>
      </c>
      <c r="B422" s="200">
        <v>394609062</v>
      </c>
      <c r="C422" s="200" t="s">
        <v>72</v>
      </c>
      <c r="D422" s="200" t="s">
        <v>7537</v>
      </c>
      <c r="E422" s="200" t="s">
        <v>7772</v>
      </c>
      <c r="F422" s="200" t="s">
        <v>7773</v>
      </c>
      <c r="G422" s="200" t="s">
        <v>7774</v>
      </c>
      <c r="H422" s="200" t="s">
        <v>69</v>
      </c>
      <c r="I422" s="200">
        <v>49303156</v>
      </c>
      <c r="J422" s="200">
        <v>638</v>
      </c>
      <c r="K422" s="200">
        <v>22</v>
      </c>
      <c r="L422" s="201">
        <v>44662</v>
      </c>
      <c r="M422" s="201">
        <v>44662</v>
      </c>
      <c r="N422" s="202"/>
      <c r="O422" s="201">
        <v>44663</v>
      </c>
      <c r="P422" s="201">
        <v>44663</v>
      </c>
      <c r="Q422" s="202"/>
      <c r="R422" s="200" t="s">
        <v>89</v>
      </c>
      <c r="S422" s="200"/>
      <c r="T422" s="200" t="s">
        <v>218</v>
      </c>
      <c r="U422" s="203">
        <v>2344</v>
      </c>
      <c r="V422" s="200" t="s">
        <v>88</v>
      </c>
      <c r="W422" s="204">
        <f t="shared" ref="W422" si="89">A422*J422/10^6</f>
        <v>0.30624000000000001</v>
      </c>
      <c r="X422" s="200" t="s">
        <v>72</v>
      </c>
      <c r="Y422" s="200"/>
      <c r="Z422" s="333">
        <f t="shared" ref="Z422" si="90">A422*J422/10^6</f>
        <v>0.30624000000000001</v>
      </c>
    </row>
    <row r="423" spans="1:26">
      <c r="A423" s="200">
        <v>400</v>
      </c>
      <c r="B423" s="200">
        <v>394702358</v>
      </c>
      <c r="C423" s="200" t="s">
        <v>72</v>
      </c>
      <c r="D423" s="200" t="s">
        <v>7537</v>
      </c>
      <c r="E423" s="200" t="s">
        <v>525</v>
      </c>
      <c r="F423" s="200" t="s">
        <v>7767</v>
      </c>
      <c r="G423" s="200" t="s">
        <v>7757</v>
      </c>
      <c r="H423" s="200" t="s">
        <v>163</v>
      </c>
      <c r="I423" s="200">
        <v>49405140</v>
      </c>
      <c r="J423" s="200">
        <f>32*K423</f>
        <v>704</v>
      </c>
      <c r="K423" s="200">
        <v>22</v>
      </c>
      <c r="L423" s="201">
        <v>44662</v>
      </c>
      <c r="M423" s="201">
        <v>44662</v>
      </c>
      <c r="N423" s="202"/>
      <c r="O423" s="201">
        <v>44663</v>
      </c>
      <c r="P423" s="201">
        <v>44663</v>
      </c>
      <c r="Q423" s="202"/>
      <c r="R423" s="200" t="s">
        <v>89</v>
      </c>
      <c r="S423" s="200"/>
      <c r="T423" s="200"/>
      <c r="U423" s="203"/>
      <c r="V423" s="200" t="s">
        <v>70</v>
      </c>
      <c r="W423" s="204">
        <f t="shared" ref="W423" si="91">A423*J423/10^6</f>
        <v>0.28160000000000002</v>
      </c>
      <c r="X423" s="200" t="s">
        <v>72</v>
      </c>
      <c r="Y423" s="200"/>
      <c r="Z423" s="333">
        <f t="shared" ref="Z423" si="92">A423*J423/10^6</f>
        <v>0.28160000000000002</v>
      </c>
    </row>
    <row r="424" spans="1:26">
      <c r="A424" s="200">
        <v>400</v>
      </c>
      <c r="B424" s="200">
        <v>394853236</v>
      </c>
      <c r="C424" s="200" t="s">
        <v>72</v>
      </c>
      <c r="D424" s="200" t="s">
        <v>7537</v>
      </c>
      <c r="E424" s="200" t="s">
        <v>1829</v>
      </c>
      <c r="F424" s="200" t="s">
        <v>6710</v>
      </c>
      <c r="G424" s="200" t="s">
        <v>3350</v>
      </c>
      <c r="H424" s="200" t="s">
        <v>163</v>
      </c>
      <c r="I424" s="200">
        <v>49405140</v>
      </c>
      <c r="J424" s="200">
        <v>832</v>
      </c>
      <c r="K424" s="200">
        <v>26</v>
      </c>
      <c r="L424" s="201">
        <v>44663</v>
      </c>
      <c r="M424" s="201">
        <v>44663</v>
      </c>
      <c r="N424" s="202"/>
      <c r="O424" s="201">
        <v>44664</v>
      </c>
      <c r="P424" s="201">
        <v>44664</v>
      </c>
      <c r="Q424" s="202"/>
      <c r="R424" s="200" t="s">
        <v>89</v>
      </c>
      <c r="S424" s="200"/>
      <c r="T424" s="200" t="s">
        <v>45</v>
      </c>
      <c r="U424" s="210">
        <v>1447</v>
      </c>
      <c r="V424" s="200" t="s">
        <v>70</v>
      </c>
      <c r="W424" s="204">
        <f t="shared" ref="W424" si="93">A424*J424/10^6</f>
        <v>0.33279999999999998</v>
      </c>
      <c r="X424" s="200" t="s">
        <v>72</v>
      </c>
      <c r="Y424" s="200"/>
      <c r="Z424" s="333">
        <f t="shared" ref="Z424" si="94">A424*J424/10^6</f>
        <v>0.33279999999999998</v>
      </c>
    </row>
    <row r="425" spans="1:26">
      <c r="A425" s="200">
        <v>400</v>
      </c>
      <c r="B425" s="200">
        <v>394853449</v>
      </c>
      <c r="C425" s="200" t="s">
        <v>72</v>
      </c>
      <c r="D425" s="200" t="s">
        <v>7537</v>
      </c>
      <c r="E425" s="200" t="s">
        <v>1829</v>
      </c>
      <c r="F425" s="200" t="s">
        <v>6710</v>
      </c>
      <c r="G425" s="200" t="s">
        <v>3350</v>
      </c>
      <c r="H425" s="200" t="s">
        <v>163</v>
      </c>
      <c r="I425" s="200">
        <v>49405140</v>
      </c>
      <c r="J425" s="200">
        <v>832</v>
      </c>
      <c r="K425" s="200">
        <v>26</v>
      </c>
      <c r="L425" s="201">
        <v>44663</v>
      </c>
      <c r="M425" s="201">
        <v>44663</v>
      </c>
      <c r="N425" s="202"/>
      <c r="O425" s="201">
        <v>44664</v>
      </c>
      <c r="P425" s="201">
        <v>44664</v>
      </c>
      <c r="Q425" s="202"/>
      <c r="R425" s="200" t="s">
        <v>89</v>
      </c>
      <c r="S425" s="200"/>
      <c r="T425" s="200" t="s">
        <v>45</v>
      </c>
      <c r="U425" s="203">
        <v>1447</v>
      </c>
      <c r="V425" s="200" t="s">
        <v>70</v>
      </c>
      <c r="W425" s="204">
        <f t="shared" ref="W425" si="95">A425*J425/10^6</f>
        <v>0.33279999999999998</v>
      </c>
      <c r="X425" s="200" t="s">
        <v>72</v>
      </c>
      <c r="Y425" s="200"/>
      <c r="Z425" s="333">
        <f t="shared" ref="Z425" si="96">A425*J425/10^6</f>
        <v>0.33279999999999998</v>
      </c>
    </row>
    <row r="426" spans="1:26">
      <c r="A426" s="200">
        <v>400</v>
      </c>
      <c r="B426" s="200">
        <v>394703913</v>
      </c>
      <c r="C426" s="200" t="s">
        <v>72</v>
      </c>
      <c r="D426" s="200" t="s">
        <v>7537</v>
      </c>
      <c r="E426" s="200" t="s">
        <v>525</v>
      </c>
      <c r="F426" s="200" t="s">
        <v>7576</v>
      </c>
      <c r="G426" s="200" t="s">
        <v>7750</v>
      </c>
      <c r="H426" s="200" t="s">
        <v>163</v>
      </c>
      <c r="I426" s="200">
        <v>49405140</v>
      </c>
      <c r="J426" s="200">
        <v>416</v>
      </c>
      <c r="K426" s="200">
        <v>13</v>
      </c>
      <c r="L426" s="201">
        <v>44663</v>
      </c>
      <c r="M426" s="201">
        <v>44663</v>
      </c>
      <c r="N426" s="202"/>
      <c r="O426" s="201">
        <v>44665</v>
      </c>
      <c r="P426" s="201">
        <v>44665</v>
      </c>
      <c r="Q426" s="202"/>
      <c r="R426" s="200" t="s">
        <v>89</v>
      </c>
      <c r="S426" s="200"/>
      <c r="T426" s="200"/>
      <c r="U426" s="203"/>
      <c r="V426" s="200" t="s">
        <v>70</v>
      </c>
      <c r="W426" s="204">
        <f t="shared" ref="W426" si="97">A426*J426/10^6</f>
        <v>0.16639999999999999</v>
      </c>
      <c r="X426" s="200" t="s">
        <v>72</v>
      </c>
      <c r="Y426" s="200"/>
      <c r="Z426" s="333">
        <f t="shared" ref="Z426" si="98">A426*J426/10^6</f>
        <v>0.16639999999999999</v>
      </c>
    </row>
    <row r="427" spans="1:26">
      <c r="A427" s="200">
        <v>400</v>
      </c>
      <c r="B427" s="200">
        <v>394858032</v>
      </c>
      <c r="C427" s="200" t="s">
        <v>72</v>
      </c>
      <c r="D427" s="200" t="s">
        <v>7537</v>
      </c>
      <c r="E427" s="200" t="s">
        <v>241</v>
      </c>
      <c r="F427" s="200" t="s">
        <v>242</v>
      </c>
      <c r="G427" s="200" t="s">
        <v>240</v>
      </c>
      <c r="H427" s="200" t="s">
        <v>163</v>
      </c>
      <c r="I427" s="200">
        <v>49405140</v>
      </c>
      <c r="J427" s="200">
        <v>832</v>
      </c>
      <c r="K427" s="200">
        <v>26</v>
      </c>
      <c r="L427" s="201">
        <v>44663</v>
      </c>
      <c r="M427" s="201">
        <v>44663</v>
      </c>
      <c r="N427" s="202"/>
      <c r="O427" s="201">
        <v>44664</v>
      </c>
      <c r="P427" s="201">
        <v>44664</v>
      </c>
      <c r="Q427" s="202"/>
      <c r="R427" s="200" t="s">
        <v>89</v>
      </c>
      <c r="S427" s="200"/>
      <c r="T427" s="200" t="s">
        <v>218</v>
      </c>
      <c r="U427" s="203">
        <v>1966</v>
      </c>
      <c r="V427" s="200" t="s">
        <v>88</v>
      </c>
      <c r="W427" s="204">
        <f t="shared" ref="W427" si="99">A427*J427/10^6</f>
        <v>0.33279999999999998</v>
      </c>
      <c r="X427" s="200" t="s">
        <v>72</v>
      </c>
      <c r="Y427" s="200"/>
      <c r="Z427" s="333">
        <f t="shared" ref="Z427" si="100">A427*J427/10^6</f>
        <v>0.33279999999999998</v>
      </c>
    </row>
    <row r="428" spans="1:26">
      <c r="A428" s="200">
        <v>400</v>
      </c>
      <c r="B428" s="200">
        <v>394858254</v>
      </c>
      <c r="C428" s="200" t="s">
        <v>72</v>
      </c>
      <c r="D428" s="200" t="s">
        <v>7537</v>
      </c>
      <c r="E428" s="200" t="s">
        <v>241</v>
      </c>
      <c r="F428" s="200" t="s">
        <v>242</v>
      </c>
      <c r="G428" s="200" t="s">
        <v>240</v>
      </c>
      <c r="H428" s="200" t="s">
        <v>163</v>
      </c>
      <c r="I428" s="200">
        <v>49405140</v>
      </c>
      <c r="J428" s="200">
        <v>832</v>
      </c>
      <c r="K428" s="200">
        <v>26</v>
      </c>
      <c r="L428" s="201">
        <v>44663</v>
      </c>
      <c r="M428" s="201">
        <v>44663</v>
      </c>
      <c r="N428" s="202"/>
      <c r="O428" s="201">
        <v>44663</v>
      </c>
      <c r="P428" s="201">
        <v>44663</v>
      </c>
      <c r="Q428" s="202"/>
      <c r="R428" s="200" t="s">
        <v>89</v>
      </c>
      <c r="S428" s="200"/>
      <c r="T428" s="200" t="s">
        <v>218</v>
      </c>
      <c r="U428" s="203">
        <v>1966</v>
      </c>
      <c r="V428" s="200" t="s">
        <v>88</v>
      </c>
      <c r="W428" s="204">
        <f t="shared" ref="W428" si="101">A428*J428/10^6</f>
        <v>0.33279999999999998</v>
      </c>
      <c r="X428" s="200" t="s">
        <v>72</v>
      </c>
      <c r="Y428" s="200"/>
      <c r="Z428" s="333">
        <f t="shared" ref="Z428" si="102">A428*J428/10^6</f>
        <v>0.33279999999999998</v>
      </c>
    </row>
    <row r="429" spans="1:26">
      <c r="A429" s="200">
        <v>400</v>
      </c>
      <c r="B429" s="200">
        <v>394857806</v>
      </c>
      <c r="C429" s="200" t="s">
        <v>72</v>
      </c>
      <c r="D429" s="200" t="s">
        <v>7537</v>
      </c>
      <c r="E429" s="200" t="s">
        <v>241</v>
      </c>
      <c r="F429" s="200" t="s">
        <v>242</v>
      </c>
      <c r="G429" s="200" t="s">
        <v>240</v>
      </c>
      <c r="H429" s="200" t="s">
        <v>163</v>
      </c>
      <c r="I429" s="200">
        <v>49405140</v>
      </c>
      <c r="J429" s="200">
        <v>832</v>
      </c>
      <c r="K429" s="200">
        <v>26</v>
      </c>
      <c r="L429" s="201">
        <v>44663</v>
      </c>
      <c r="M429" s="201">
        <v>44663</v>
      </c>
      <c r="N429" s="202"/>
      <c r="O429" s="201">
        <v>44664</v>
      </c>
      <c r="P429" s="201">
        <v>44664</v>
      </c>
      <c r="Q429" s="202"/>
      <c r="R429" s="200" t="s">
        <v>89</v>
      </c>
      <c r="S429" s="200"/>
      <c r="T429" s="200" t="s">
        <v>218</v>
      </c>
      <c r="U429" s="203">
        <v>1966</v>
      </c>
      <c r="V429" s="200" t="s">
        <v>88</v>
      </c>
      <c r="W429" s="204">
        <f t="shared" ref="W429" si="103">A429*J429/10^6</f>
        <v>0.33279999999999998</v>
      </c>
      <c r="X429" s="200" t="s">
        <v>72</v>
      </c>
      <c r="Y429" s="200"/>
      <c r="Z429" s="333">
        <f t="shared" ref="Z429" si="104">A429*J429/10^6</f>
        <v>0.33279999999999998</v>
      </c>
    </row>
    <row r="430" spans="1:26">
      <c r="A430" s="200">
        <v>400</v>
      </c>
      <c r="B430" s="218" t="s">
        <v>7776</v>
      </c>
      <c r="C430" s="269">
        <v>394705996</v>
      </c>
      <c r="D430" s="200" t="s">
        <v>7537</v>
      </c>
      <c r="E430" s="200" t="s">
        <v>525</v>
      </c>
      <c r="F430" s="200" t="s">
        <v>5895</v>
      </c>
      <c r="G430" s="200" t="s">
        <v>7777</v>
      </c>
      <c r="H430" s="200" t="s">
        <v>163</v>
      </c>
      <c r="I430" s="200">
        <v>49405140</v>
      </c>
      <c r="J430" s="200">
        <v>160</v>
      </c>
      <c r="K430" s="200">
        <v>5</v>
      </c>
      <c r="L430" s="201">
        <v>44663</v>
      </c>
      <c r="M430" s="201">
        <v>44663</v>
      </c>
      <c r="N430" s="202"/>
      <c r="O430" s="249">
        <v>44665</v>
      </c>
      <c r="P430" s="249">
        <v>44665</v>
      </c>
      <c r="Q430" s="202"/>
      <c r="R430" s="200" t="s">
        <v>89</v>
      </c>
      <c r="S430" s="200" t="s">
        <v>7778</v>
      </c>
      <c r="T430" s="200"/>
      <c r="U430" s="203"/>
      <c r="V430" s="200" t="s">
        <v>70</v>
      </c>
      <c r="W430" s="204">
        <f t="shared" ref="W430" si="105">A430*J430/10^6</f>
        <v>6.4000000000000001E-2</v>
      </c>
      <c r="X430" s="200" t="s">
        <v>72</v>
      </c>
      <c r="Y430" s="200"/>
      <c r="Z430" s="333">
        <f t="shared" ref="Z430" si="106">A430*J430/10^6</f>
        <v>6.4000000000000001E-2</v>
      </c>
    </row>
    <row r="431" spans="1:26">
      <c r="A431" s="200">
        <v>400</v>
      </c>
      <c r="B431" s="200">
        <v>394704620</v>
      </c>
      <c r="C431" s="200" t="s">
        <v>72</v>
      </c>
      <c r="D431" s="200" t="s">
        <v>7537</v>
      </c>
      <c r="E431" s="200" t="s">
        <v>525</v>
      </c>
      <c r="F431" s="200" t="s">
        <v>7587</v>
      </c>
      <c r="G431" s="200" t="s">
        <v>7756</v>
      </c>
      <c r="H431" s="200" t="s">
        <v>163</v>
      </c>
      <c r="I431" s="200">
        <v>49405140</v>
      </c>
      <c r="J431" s="200">
        <f>32*K431</f>
        <v>416</v>
      </c>
      <c r="K431" s="200">
        <v>13</v>
      </c>
      <c r="L431" s="201">
        <v>44663</v>
      </c>
      <c r="M431" s="201">
        <v>44663</v>
      </c>
      <c r="N431" s="202"/>
      <c r="O431" s="201">
        <v>44669</v>
      </c>
      <c r="P431" s="201">
        <v>44669</v>
      </c>
      <c r="Q431" s="202"/>
      <c r="R431" s="200" t="s">
        <v>89</v>
      </c>
      <c r="S431" s="200"/>
      <c r="T431" s="200"/>
      <c r="U431" s="203"/>
      <c r="V431" s="200" t="s">
        <v>70</v>
      </c>
      <c r="W431" s="204">
        <f t="shared" ref="W431" si="107">A431*J431/10^6</f>
        <v>0.16639999999999999</v>
      </c>
      <c r="X431" s="200" t="s">
        <v>72</v>
      </c>
      <c r="Y431" s="200"/>
      <c r="Z431" s="333">
        <f t="shared" ref="Z431" si="108">A431*J431/10^6</f>
        <v>0.16639999999999999</v>
      </c>
    </row>
    <row r="432" spans="1:26">
      <c r="A432" s="200">
        <v>480</v>
      </c>
      <c r="B432" s="200">
        <v>392306429</v>
      </c>
      <c r="C432" s="200" t="s">
        <v>72</v>
      </c>
      <c r="D432" s="200" t="s">
        <v>7537</v>
      </c>
      <c r="E432" s="200" t="s">
        <v>1692</v>
      </c>
      <c r="F432" s="200" t="s">
        <v>7549</v>
      </c>
      <c r="G432" s="200" t="s">
        <v>1691</v>
      </c>
      <c r="H432" s="200" t="s">
        <v>69</v>
      </c>
      <c r="I432" s="200">
        <v>49303156</v>
      </c>
      <c r="J432" s="200">
        <v>580</v>
      </c>
      <c r="K432" s="200">
        <v>20</v>
      </c>
      <c r="L432" s="201">
        <v>44663</v>
      </c>
      <c r="M432" s="201">
        <v>44663</v>
      </c>
      <c r="N432" s="202"/>
      <c r="O432" s="201">
        <v>44664</v>
      </c>
      <c r="P432" s="201">
        <v>44664</v>
      </c>
      <c r="Q432" s="202"/>
      <c r="R432" s="200" t="s">
        <v>89</v>
      </c>
      <c r="S432" s="200"/>
      <c r="T432" s="200" t="s">
        <v>116</v>
      </c>
      <c r="U432" s="203">
        <v>2640</v>
      </c>
      <c r="V432" s="200" t="s">
        <v>70</v>
      </c>
      <c r="W432" s="204">
        <f t="shared" ref="W432" si="109">A432*J432/10^6</f>
        <v>0.27839999999999998</v>
      </c>
      <c r="X432" s="200" t="s">
        <v>72</v>
      </c>
      <c r="Y432" s="200"/>
      <c r="Z432" s="333">
        <f t="shared" ref="Z432" si="110">A432*J432/10^6</f>
        <v>0.27839999999999998</v>
      </c>
    </row>
    <row r="433" spans="1:26">
      <c r="A433" s="200">
        <v>480</v>
      </c>
      <c r="B433" s="200">
        <v>392306684</v>
      </c>
      <c r="C433" s="200" t="s">
        <v>72</v>
      </c>
      <c r="D433" s="200" t="s">
        <v>7537</v>
      </c>
      <c r="E433" s="200" t="s">
        <v>1692</v>
      </c>
      <c r="F433" s="200" t="s">
        <v>7549</v>
      </c>
      <c r="G433" s="200" t="s">
        <v>1691</v>
      </c>
      <c r="H433" s="200" t="s">
        <v>69</v>
      </c>
      <c r="I433" s="200">
        <v>49303156</v>
      </c>
      <c r="J433" s="200">
        <v>580</v>
      </c>
      <c r="K433" s="200">
        <v>20</v>
      </c>
      <c r="L433" s="201">
        <v>44663</v>
      </c>
      <c r="M433" s="201">
        <v>44663</v>
      </c>
      <c r="N433" s="202"/>
      <c r="O433" s="201">
        <v>44664</v>
      </c>
      <c r="P433" s="201">
        <v>44664</v>
      </c>
      <c r="Q433" s="202"/>
      <c r="R433" s="200" t="s">
        <v>89</v>
      </c>
      <c r="S433" s="200"/>
      <c r="T433" s="200" t="s">
        <v>116</v>
      </c>
      <c r="U433" s="203">
        <v>2640</v>
      </c>
      <c r="V433" s="200" t="s">
        <v>70</v>
      </c>
      <c r="W433" s="204">
        <f t="shared" ref="W433" si="111">A433*J433/10^6</f>
        <v>0.27839999999999998</v>
      </c>
      <c r="X433" s="200" t="s">
        <v>72</v>
      </c>
      <c r="Y433" s="200"/>
      <c r="Z433" s="333">
        <f t="shared" ref="Z433" si="112">A433*J433/10^6</f>
        <v>0.27839999999999998</v>
      </c>
    </row>
    <row r="434" spans="1:26">
      <c r="A434" s="200">
        <v>400</v>
      </c>
      <c r="B434" s="200">
        <v>394705173</v>
      </c>
      <c r="C434" s="200" t="s">
        <v>72</v>
      </c>
      <c r="D434" s="200" t="s">
        <v>7537</v>
      </c>
      <c r="E434" s="200" t="s">
        <v>525</v>
      </c>
      <c r="F434" s="200" t="s">
        <v>7779</v>
      </c>
      <c r="G434" s="200" t="s">
        <v>7768</v>
      </c>
      <c r="H434" s="200" t="s">
        <v>163</v>
      </c>
      <c r="I434" s="200">
        <v>49405140</v>
      </c>
      <c r="J434" s="200">
        <v>416</v>
      </c>
      <c r="K434" s="200">
        <v>13</v>
      </c>
      <c r="L434" s="201">
        <v>44663</v>
      </c>
      <c r="M434" s="201">
        <v>44663</v>
      </c>
      <c r="N434" s="202"/>
      <c r="O434" s="201">
        <v>44664</v>
      </c>
      <c r="P434" s="201">
        <v>44664</v>
      </c>
      <c r="Q434" s="202"/>
      <c r="R434" s="200" t="s">
        <v>89</v>
      </c>
      <c r="S434" s="200"/>
      <c r="T434" s="200"/>
      <c r="U434" s="203"/>
      <c r="V434" s="200" t="s">
        <v>70</v>
      </c>
      <c r="W434" s="204">
        <f t="shared" ref="W434" si="113">A434*J434/10^6</f>
        <v>0.16639999999999999</v>
      </c>
      <c r="X434" s="200" t="s">
        <v>72</v>
      </c>
      <c r="Y434" s="200"/>
      <c r="Z434" s="333">
        <f t="shared" ref="Z434" si="114">A434*J434/10^6</f>
        <v>0.16639999999999999</v>
      </c>
    </row>
    <row r="435" spans="1:26">
      <c r="A435" s="200">
        <v>400</v>
      </c>
      <c r="B435" s="200">
        <v>1542222443</v>
      </c>
      <c r="C435" s="200" t="s">
        <v>72</v>
      </c>
      <c r="D435" s="200" t="s">
        <v>7537</v>
      </c>
      <c r="E435" s="200" t="s">
        <v>525</v>
      </c>
      <c r="F435" s="200" t="s">
        <v>7780</v>
      </c>
      <c r="G435" s="200" t="s">
        <v>7777</v>
      </c>
      <c r="H435" s="200" t="s">
        <v>163</v>
      </c>
      <c r="I435" s="200">
        <v>49405140</v>
      </c>
      <c r="J435" s="200">
        <v>160</v>
      </c>
      <c r="K435" s="200">
        <v>5</v>
      </c>
      <c r="L435" s="201">
        <v>44663</v>
      </c>
      <c r="M435" s="201">
        <v>44663</v>
      </c>
      <c r="N435" s="202"/>
      <c r="O435" s="201">
        <v>44666</v>
      </c>
      <c r="P435" s="201">
        <v>44666</v>
      </c>
      <c r="Q435" s="202"/>
      <c r="R435" s="200" t="s">
        <v>89</v>
      </c>
      <c r="S435" s="200"/>
      <c r="T435" s="200"/>
      <c r="U435" s="203"/>
      <c r="V435" s="200" t="s">
        <v>70</v>
      </c>
      <c r="W435" s="204">
        <f t="shared" ref="W435" si="115">A435*J435/10^6</f>
        <v>6.4000000000000001E-2</v>
      </c>
      <c r="X435" s="200" t="s">
        <v>72</v>
      </c>
      <c r="Y435" s="200"/>
      <c r="Z435" s="333">
        <f t="shared" ref="Z435" si="116">A435*J435/10^6</f>
        <v>6.4000000000000001E-2</v>
      </c>
    </row>
    <row r="436" spans="1:26" s="88" customFormat="1">
      <c r="A436" s="200">
        <v>400</v>
      </c>
      <c r="B436" s="200">
        <v>394705446</v>
      </c>
      <c r="C436" s="200" t="s">
        <v>72</v>
      </c>
      <c r="D436" s="200" t="s">
        <v>7537</v>
      </c>
      <c r="E436" s="200" t="s">
        <v>525</v>
      </c>
      <c r="F436" s="200" t="s">
        <v>7781</v>
      </c>
      <c r="G436" s="200" t="s">
        <v>7766</v>
      </c>
      <c r="H436" s="200" t="s">
        <v>163</v>
      </c>
      <c r="I436" s="200">
        <v>49405140</v>
      </c>
      <c r="J436" s="200">
        <f>32*K436</f>
        <v>416</v>
      </c>
      <c r="K436" s="200">
        <v>13</v>
      </c>
      <c r="L436" s="201">
        <v>44663</v>
      </c>
      <c r="M436" s="201">
        <v>44663</v>
      </c>
      <c r="N436" s="202"/>
      <c r="O436" s="201">
        <v>44666</v>
      </c>
      <c r="P436" s="201">
        <v>44666</v>
      </c>
      <c r="Q436" s="202"/>
      <c r="R436" s="200" t="s">
        <v>89</v>
      </c>
      <c r="S436" s="200"/>
      <c r="T436" s="200"/>
      <c r="U436" s="203"/>
      <c r="V436" s="200" t="s">
        <v>70</v>
      </c>
      <c r="W436" s="204">
        <f t="shared" ref="W436" si="117">A436*J436/10^6</f>
        <v>0.16639999999999999</v>
      </c>
      <c r="X436" s="200" t="s">
        <v>72</v>
      </c>
      <c r="Y436" s="200"/>
      <c r="Z436" s="333">
        <f t="shared" ref="Z436" si="118">A436*J436/10^6</f>
        <v>0.16639999999999999</v>
      </c>
    </row>
    <row r="437" spans="1:26">
      <c r="A437" s="200">
        <v>400</v>
      </c>
      <c r="B437" s="200">
        <v>1542767407</v>
      </c>
      <c r="C437" s="200">
        <v>394692174</v>
      </c>
      <c r="D437" s="200">
        <v>1542219871</v>
      </c>
      <c r="E437" s="200" t="s">
        <v>525</v>
      </c>
      <c r="F437" s="200" t="s">
        <v>7612</v>
      </c>
      <c r="G437" s="200" t="s">
        <v>7769</v>
      </c>
      <c r="H437" s="200" t="s">
        <v>163</v>
      </c>
      <c r="I437" s="200">
        <v>49405140</v>
      </c>
      <c r="J437" s="200">
        <v>192</v>
      </c>
      <c r="K437" s="200">
        <v>6</v>
      </c>
      <c r="L437" s="201">
        <v>44663</v>
      </c>
      <c r="M437" s="201">
        <v>44663</v>
      </c>
      <c r="N437" s="202"/>
      <c r="O437" s="201">
        <v>44669</v>
      </c>
      <c r="P437" s="201">
        <v>44669</v>
      </c>
      <c r="Q437" s="202"/>
      <c r="R437" s="200" t="s">
        <v>89</v>
      </c>
      <c r="S437" s="200"/>
      <c r="T437" s="200"/>
      <c r="U437" s="203"/>
      <c r="V437" s="200" t="s">
        <v>70</v>
      </c>
      <c r="W437" s="204">
        <f t="shared" ref="W437" si="119">A437*J437/10^6</f>
        <v>7.6799999999999993E-2</v>
      </c>
      <c r="X437" s="200" t="s">
        <v>72</v>
      </c>
      <c r="Y437" s="200"/>
      <c r="Z437" s="333">
        <f t="shared" ref="Z437" si="120">A437*J437/10^6</f>
        <v>7.6799999999999993E-2</v>
      </c>
    </row>
    <row r="438" spans="1:26">
      <c r="A438" s="200">
        <v>400</v>
      </c>
      <c r="B438" s="200">
        <v>394898484</v>
      </c>
      <c r="C438" s="200" t="s">
        <v>72</v>
      </c>
      <c r="D438" s="200" t="s">
        <v>7537</v>
      </c>
      <c r="E438" s="200" t="s">
        <v>95</v>
      </c>
      <c r="F438" s="200" t="s">
        <v>7782</v>
      </c>
      <c r="G438" s="200" t="s">
        <v>7783</v>
      </c>
      <c r="H438" s="200" t="s">
        <v>163</v>
      </c>
      <c r="I438" s="200">
        <v>49405140</v>
      </c>
      <c r="J438" s="200">
        <v>768</v>
      </c>
      <c r="K438" s="200">
        <v>24</v>
      </c>
      <c r="L438" s="201">
        <v>44664</v>
      </c>
      <c r="M438" s="201">
        <v>44664</v>
      </c>
      <c r="N438" s="202"/>
      <c r="O438" s="201">
        <v>44666</v>
      </c>
      <c r="P438" s="201">
        <v>44666</v>
      </c>
      <c r="Q438" s="202"/>
      <c r="R438" s="200" t="s">
        <v>89</v>
      </c>
      <c r="S438" s="200"/>
      <c r="T438" s="200" t="s">
        <v>116</v>
      </c>
      <c r="U438" s="203">
        <v>2644</v>
      </c>
      <c r="V438" s="200" t="s">
        <v>88</v>
      </c>
      <c r="W438" s="204">
        <f t="shared" ref="W438" si="121">A438*J438/10^6</f>
        <v>0.30719999999999997</v>
      </c>
      <c r="X438" s="200" t="s">
        <v>72</v>
      </c>
      <c r="Y438" s="200"/>
      <c r="Z438" s="333">
        <f t="shared" ref="Z438" si="122">A438*J438/10^6</f>
        <v>0.30719999999999997</v>
      </c>
    </row>
    <row r="439" spans="1:26">
      <c r="A439" s="200">
        <v>480</v>
      </c>
      <c r="B439" s="200">
        <v>394899002</v>
      </c>
      <c r="C439" s="200" t="s">
        <v>72</v>
      </c>
      <c r="D439" s="200" t="s">
        <v>7537</v>
      </c>
      <c r="E439" s="200" t="s">
        <v>2168</v>
      </c>
      <c r="F439" s="200" t="s">
        <v>7784</v>
      </c>
      <c r="G439" s="200" t="s">
        <v>7785</v>
      </c>
      <c r="H439" s="200" t="s">
        <v>134</v>
      </c>
      <c r="I439" s="200">
        <v>49303156</v>
      </c>
      <c r="J439" s="200">
        <v>638</v>
      </c>
      <c r="K439" s="200">
        <v>22</v>
      </c>
      <c r="L439" s="201">
        <v>44664</v>
      </c>
      <c r="M439" s="201">
        <v>44664</v>
      </c>
      <c r="N439" s="202"/>
      <c r="O439" s="201">
        <v>44669</v>
      </c>
      <c r="P439" s="201">
        <v>44669</v>
      </c>
      <c r="Q439" s="202"/>
      <c r="R439" s="200" t="s">
        <v>89</v>
      </c>
      <c r="S439" s="200"/>
      <c r="T439" s="200" t="s">
        <v>116</v>
      </c>
      <c r="U439" s="203">
        <v>3860</v>
      </c>
      <c r="V439" s="200" t="s">
        <v>70</v>
      </c>
      <c r="W439" s="204">
        <f t="shared" ref="W439" si="123">A439*J439/10^6</f>
        <v>0.30624000000000001</v>
      </c>
      <c r="X439" s="200" t="s">
        <v>72</v>
      </c>
      <c r="Y439" s="200"/>
      <c r="Z439" s="333">
        <f t="shared" ref="Z439" si="124">A439*J439/10^6</f>
        <v>0.30624000000000001</v>
      </c>
    </row>
    <row r="440" spans="1:26">
      <c r="A440" s="200">
        <v>480</v>
      </c>
      <c r="B440" s="200">
        <v>394899008</v>
      </c>
      <c r="C440" s="200" t="s">
        <v>72</v>
      </c>
      <c r="D440" s="200" t="s">
        <v>7537</v>
      </c>
      <c r="E440" s="200" t="s">
        <v>2168</v>
      </c>
      <c r="F440" s="200" t="s">
        <v>7784</v>
      </c>
      <c r="G440" s="200" t="s">
        <v>7785</v>
      </c>
      <c r="H440" s="200" t="s">
        <v>134</v>
      </c>
      <c r="I440" s="200">
        <v>49303156</v>
      </c>
      <c r="J440" s="200">
        <v>638</v>
      </c>
      <c r="K440" s="200">
        <v>22</v>
      </c>
      <c r="L440" s="201">
        <v>44664</v>
      </c>
      <c r="M440" s="201">
        <v>44664</v>
      </c>
      <c r="N440" s="202"/>
      <c r="O440" s="201">
        <v>44670</v>
      </c>
      <c r="P440" s="201">
        <v>44670</v>
      </c>
      <c r="Q440" s="202"/>
      <c r="R440" s="200" t="s">
        <v>89</v>
      </c>
      <c r="S440" s="200"/>
      <c r="T440" s="200" t="s">
        <v>116</v>
      </c>
      <c r="U440" s="203">
        <v>3860</v>
      </c>
      <c r="V440" s="200" t="s">
        <v>70</v>
      </c>
      <c r="W440" s="204">
        <f t="shared" ref="W440" si="125">A440*J440/10^6</f>
        <v>0.30624000000000001</v>
      </c>
      <c r="X440" s="200" t="s">
        <v>72</v>
      </c>
      <c r="Y440" s="200"/>
      <c r="Z440" s="333">
        <f t="shared" ref="Z440" si="126">A440*J440/10^6</f>
        <v>0.30624000000000001</v>
      </c>
    </row>
    <row r="441" spans="1:26">
      <c r="A441" s="200">
        <v>405</v>
      </c>
      <c r="B441" s="200">
        <v>395028041</v>
      </c>
      <c r="C441" s="200">
        <v>395262022</v>
      </c>
      <c r="D441" s="200" t="s">
        <v>7537</v>
      </c>
      <c r="E441" s="200" t="s">
        <v>3624</v>
      </c>
      <c r="F441" s="200" t="s">
        <v>3625</v>
      </c>
      <c r="G441" s="200" t="s">
        <v>3475</v>
      </c>
      <c r="H441" s="200" t="s">
        <v>423</v>
      </c>
      <c r="I441" s="200">
        <v>43106141</v>
      </c>
      <c r="J441" s="200">
        <v>41</v>
      </c>
      <c r="K441" s="209">
        <v>2</v>
      </c>
      <c r="L441" s="201">
        <v>44664</v>
      </c>
      <c r="M441" s="201">
        <v>44664</v>
      </c>
      <c r="N441" s="202"/>
      <c r="O441" s="201">
        <v>44665</v>
      </c>
      <c r="P441" s="201">
        <v>44665</v>
      </c>
      <c r="Q441" s="202"/>
      <c r="R441" s="200" t="s">
        <v>89</v>
      </c>
      <c r="S441" s="200" t="s">
        <v>7786</v>
      </c>
      <c r="T441" s="200"/>
      <c r="U441" s="203"/>
      <c r="V441" s="200" t="s">
        <v>88</v>
      </c>
      <c r="W441" s="204">
        <f t="shared" ref="W441" si="127">A441*J441/10^6</f>
        <v>1.6605000000000002E-2</v>
      </c>
      <c r="X441" s="200" t="s">
        <v>72</v>
      </c>
      <c r="Y441" s="200"/>
      <c r="Z441" s="333">
        <f t="shared" ref="Z441" si="128">A441*J441/10^6</f>
        <v>1.6605000000000002E-2</v>
      </c>
    </row>
    <row r="442" spans="1:26">
      <c r="A442" s="200">
        <v>400</v>
      </c>
      <c r="B442" s="200">
        <v>395028041</v>
      </c>
      <c r="C442" s="200">
        <v>395262022</v>
      </c>
      <c r="D442" s="200" t="s">
        <v>7537</v>
      </c>
      <c r="E442" s="200" t="s">
        <v>3624</v>
      </c>
      <c r="F442" s="200" t="s">
        <v>3625</v>
      </c>
      <c r="G442" s="200" t="s">
        <v>3475</v>
      </c>
      <c r="H442" s="200" t="s">
        <v>423</v>
      </c>
      <c r="I442" s="200">
        <v>43106540</v>
      </c>
      <c r="J442" s="200">
        <v>29</v>
      </c>
      <c r="K442" s="209">
        <v>1</v>
      </c>
      <c r="L442" s="201">
        <v>44664</v>
      </c>
      <c r="M442" s="201">
        <v>44664</v>
      </c>
      <c r="N442" s="202"/>
      <c r="O442" s="201">
        <v>44665</v>
      </c>
      <c r="P442" s="201">
        <v>44665</v>
      </c>
      <c r="Q442" s="202"/>
      <c r="R442" s="200" t="s">
        <v>89</v>
      </c>
      <c r="S442" s="200" t="s">
        <v>7786</v>
      </c>
      <c r="T442" s="200"/>
      <c r="U442" s="203"/>
      <c r="V442" s="200" t="s">
        <v>88</v>
      </c>
      <c r="W442" s="204">
        <f t="shared" ref="W442" si="129">A442*J442/10^6</f>
        <v>1.1599999999999999E-2</v>
      </c>
      <c r="X442" s="200" t="s">
        <v>72</v>
      </c>
      <c r="Y442" s="200"/>
      <c r="Z442" s="333">
        <f t="shared" ref="Z442" si="130">A442*J442/10^6</f>
        <v>1.1599999999999999E-2</v>
      </c>
    </row>
    <row r="443" spans="1:26">
      <c r="A443" s="200">
        <v>400</v>
      </c>
      <c r="B443" s="200">
        <v>395028041</v>
      </c>
      <c r="C443" s="200">
        <v>395262022</v>
      </c>
      <c r="D443" s="200" t="s">
        <v>7537</v>
      </c>
      <c r="E443" s="200" t="s">
        <v>3624</v>
      </c>
      <c r="F443" s="200" t="s">
        <v>3625</v>
      </c>
      <c r="G443" s="200" t="s">
        <v>3475</v>
      </c>
      <c r="H443" s="200" t="s">
        <v>423</v>
      </c>
      <c r="I443" s="200">
        <v>43106140</v>
      </c>
      <c r="J443" s="200">
        <v>58</v>
      </c>
      <c r="K443" s="209">
        <v>2</v>
      </c>
      <c r="L443" s="201">
        <v>44664</v>
      </c>
      <c r="M443" s="201">
        <v>44664</v>
      </c>
      <c r="N443" s="202"/>
      <c r="O443" s="201">
        <v>44665</v>
      </c>
      <c r="P443" s="201">
        <v>44665</v>
      </c>
      <c r="Q443" s="202"/>
      <c r="R443" s="200" t="s">
        <v>89</v>
      </c>
      <c r="S443" s="200" t="s">
        <v>7786</v>
      </c>
      <c r="T443" s="200"/>
      <c r="U443" s="203"/>
      <c r="V443" s="200" t="s">
        <v>88</v>
      </c>
      <c r="W443" s="204">
        <f t="shared" ref="W443" si="131">A443*J443/10^6</f>
        <v>2.3199999999999998E-2</v>
      </c>
      <c r="X443" s="200" t="s">
        <v>72</v>
      </c>
      <c r="Y443" s="200"/>
      <c r="Z443" s="333">
        <f t="shared" ref="Z443" si="132">A443*J443/10^6</f>
        <v>2.3199999999999998E-2</v>
      </c>
    </row>
    <row r="444" spans="1:26">
      <c r="A444" s="200">
        <v>480</v>
      </c>
      <c r="B444" s="200">
        <v>392306444</v>
      </c>
      <c r="C444" s="200" t="s">
        <v>72</v>
      </c>
      <c r="D444" s="200" t="s">
        <v>7537</v>
      </c>
      <c r="E444" s="200" t="s">
        <v>1692</v>
      </c>
      <c r="F444" s="200" t="s">
        <v>7549</v>
      </c>
      <c r="G444" s="200" t="s">
        <v>1691</v>
      </c>
      <c r="H444" s="200" t="s">
        <v>69</v>
      </c>
      <c r="I444" s="200">
        <v>49303156</v>
      </c>
      <c r="J444" s="200">
        <v>580</v>
      </c>
      <c r="K444" s="200">
        <v>20</v>
      </c>
      <c r="L444" s="201">
        <v>44664</v>
      </c>
      <c r="M444" s="201">
        <v>44664</v>
      </c>
      <c r="N444" s="202"/>
      <c r="O444" s="201">
        <v>44665</v>
      </c>
      <c r="P444" s="201">
        <v>44665</v>
      </c>
      <c r="Q444" s="202"/>
      <c r="R444" s="200" t="s">
        <v>89</v>
      </c>
      <c r="S444" s="200"/>
      <c r="T444" s="200" t="s">
        <v>116</v>
      </c>
      <c r="U444" s="203">
        <v>2640</v>
      </c>
      <c r="V444" s="200" t="s">
        <v>70</v>
      </c>
      <c r="W444" s="204">
        <f t="shared" ref="W444" si="133">A444*J444/10^6</f>
        <v>0.27839999999999998</v>
      </c>
      <c r="X444" s="200" t="s">
        <v>72</v>
      </c>
      <c r="Y444" s="200"/>
      <c r="Z444" s="333">
        <f t="shared" ref="Z444" si="134">A444*J444/10^6</f>
        <v>0.27839999999999998</v>
      </c>
    </row>
    <row r="445" spans="1:26" s="88" customFormat="1">
      <c r="A445" s="200">
        <v>400</v>
      </c>
      <c r="B445" s="200">
        <v>394899117</v>
      </c>
      <c r="C445" s="200" t="s">
        <v>72</v>
      </c>
      <c r="D445" s="200" t="s">
        <v>7537</v>
      </c>
      <c r="E445" s="200" t="s">
        <v>253</v>
      </c>
      <c r="F445" s="200" t="s">
        <v>7787</v>
      </c>
      <c r="G445" s="200" t="s">
        <v>252</v>
      </c>
      <c r="H445" s="200" t="s">
        <v>163</v>
      </c>
      <c r="I445" s="200">
        <v>49405140</v>
      </c>
      <c r="J445" s="200">
        <v>768</v>
      </c>
      <c r="K445" s="200">
        <v>24</v>
      </c>
      <c r="L445" s="201">
        <v>44664</v>
      </c>
      <c r="M445" s="201">
        <v>44664</v>
      </c>
      <c r="N445" s="202"/>
      <c r="O445" s="201">
        <v>44665</v>
      </c>
      <c r="P445" s="201">
        <v>44665</v>
      </c>
      <c r="Q445" s="202"/>
      <c r="R445" s="206" t="s">
        <v>89</v>
      </c>
      <c r="S445" s="200"/>
      <c r="T445" s="200" t="s">
        <v>116</v>
      </c>
      <c r="U445" s="203">
        <v>1149</v>
      </c>
      <c r="V445" s="200" t="s">
        <v>88</v>
      </c>
      <c r="W445" s="204">
        <f t="shared" ref="W445" si="135">A445*J445/10^6</f>
        <v>0.30719999999999997</v>
      </c>
      <c r="X445" s="200" t="s">
        <v>72</v>
      </c>
      <c r="Y445" s="200"/>
      <c r="Z445" s="333">
        <f t="shared" ref="Z445" si="136">A445*J445/10^6</f>
        <v>0.30719999999999997</v>
      </c>
    </row>
    <row r="446" spans="1:26">
      <c r="A446" s="200">
        <v>480</v>
      </c>
      <c r="B446" s="200">
        <v>1542767407</v>
      </c>
      <c r="C446" s="200">
        <v>395400738</v>
      </c>
      <c r="D446" s="200" t="s">
        <v>7537</v>
      </c>
      <c r="E446" s="200" t="s">
        <v>5519</v>
      </c>
      <c r="F446" s="200" t="s">
        <v>7681</v>
      </c>
      <c r="G446" s="200" t="s">
        <v>7682</v>
      </c>
      <c r="H446" s="200" t="s">
        <v>134</v>
      </c>
      <c r="I446" s="200">
        <v>49303156</v>
      </c>
      <c r="J446" s="200">
        <v>58</v>
      </c>
      <c r="K446" s="200">
        <v>2</v>
      </c>
      <c r="L446" s="201">
        <v>44665</v>
      </c>
      <c r="M446" s="201">
        <v>44665</v>
      </c>
      <c r="N446" s="202"/>
      <c r="O446" s="201">
        <v>44671</v>
      </c>
      <c r="P446" s="201">
        <v>44671</v>
      </c>
      <c r="Q446" s="202"/>
      <c r="R446" s="200" t="s">
        <v>89</v>
      </c>
      <c r="S446" s="200" t="s">
        <v>7713</v>
      </c>
      <c r="T446" s="200" t="s">
        <v>116</v>
      </c>
      <c r="U446" s="203">
        <v>3526</v>
      </c>
      <c r="V446" s="200" t="s">
        <v>88</v>
      </c>
      <c r="W446" s="204">
        <f t="shared" ref="W446" si="137">A446*J446/10^6</f>
        <v>2.784E-2</v>
      </c>
      <c r="X446" s="200" t="s">
        <v>72</v>
      </c>
      <c r="Y446" s="200"/>
      <c r="Z446" s="333">
        <f t="shared" ref="Z446" si="138">A446*J446/10^6</f>
        <v>2.784E-2</v>
      </c>
    </row>
    <row r="447" spans="1:26">
      <c r="A447" s="200">
        <v>360</v>
      </c>
      <c r="B447" s="200">
        <v>395116788</v>
      </c>
      <c r="C447" s="200" t="s">
        <v>72</v>
      </c>
      <c r="D447" s="200" t="s">
        <v>7537</v>
      </c>
      <c r="E447" s="200" t="s">
        <v>1144</v>
      </c>
      <c r="F447" s="200" t="s">
        <v>7685</v>
      </c>
      <c r="G447" s="200" t="s">
        <v>7788</v>
      </c>
      <c r="H447" s="200" t="s">
        <v>377</v>
      </c>
      <c r="I447" s="200">
        <v>49204132</v>
      </c>
      <c r="J447" s="200">
        <f>832/2</f>
        <v>416</v>
      </c>
      <c r="K447" s="200">
        <v>16</v>
      </c>
      <c r="L447" s="201">
        <v>44665</v>
      </c>
      <c r="M447" s="201">
        <v>44665</v>
      </c>
      <c r="N447" s="202"/>
      <c r="O447" s="201">
        <v>44670</v>
      </c>
      <c r="P447" s="201">
        <v>44670</v>
      </c>
      <c r="Q447" s="202"/>
      <c r="R447" s="200" t="s">
        <v>89</v>
      </c>
      <c r="S447" s="200"/>
      <c r="T447" s="200" t="s">
        <v>218</v>
      </c>
      <c r="U447" s="203">
        <v>3916</v>
      </c>
      <c r="V447" s="200" t="s">
        <v>88</v>
      </c>
      <c r="W447" s="204">
        <f t="shared" ref="W447" si="139">A447*J447/10^6</f>
        <v>0.14976</v>
      </c>
      <c r="X447" s="200" t="s">
        <v>72</v>
      </c>
      <c r="Y447" s="200"/>
      <c r="Z447" s="333">
        <f t="shared" ref="Z447" si="140">A447*J447/10^6</f>
        <v>0.14976</v>
      </c>
    </row>
    <row r="448" spans="1:26">
      <c r="A448" s="200">
        <v>360</v>
      </c>
      <c r="B448" s="200">
        <v>395117004</v>
      </c>
      <c r="C448" s="200" t="s">
        <v>72</v>
      </c>
      <c r="D448" s="200" t="s">
        <v>7537</v>
      </c>
      <c r="E448" s="200" t="s">
        <v>1144</v>
      </c>
      <c r="F448" s="200" t="s">
        <v>7685</v>
      </c>
      <c r="G448" s="200" t="s">
        <v>7788</v>
      </c>
      <c r="H448" s="200" t="s">
        <v>377</v>
      </c>
      <c r="I448" s="200">
        <v>49204132</v>
      </c>
      <c r="J448" s="200">
        <f>832/2</f>
        <v>416</v>
      </c>
      <c r="K448" s="200">
        <v>16</v>
      </c>
      <c r="L448" s="201">
        <v>44665</v>
      </c>
      <c r="M448" s="201">
        <v>44665</v>
      </c>
      <c r="N448" s="202"/>
      <c r="O448" s="201">
        <v>44670</v>
      </c>
      <c r="P448" s="201">
        <v>44670</v>
      </c>
      <c r="Q448" s="202"/>
      <c r="R448" s="200" t="s">
        <v>89</v>
      </c>
      <c r="S448" s="200"/>
      <c r="T448" s="200" t="s">
        <v>218</v>
      </c>
      <c r="U448" s="203">
        <v>3916</v>
      </c>
      <c r="V448" s="200" t="s">
        <v>88</v>
      </c>
      <c r="W448" s="204">
        <f t="shared" ref="W448" si="141">A448*J448/10^6</f>
        <v>0.14976</v>
      </c>
      <c r="X448" s="200" t="s">
        <v>72</v>
      </c>
      <c r="Y448" s="200"/>
      <c r="Z448" s="333">
        <f t="shared" ref="Z448" si="142">A448*J448/10^6</f>
        <v>0.14976</v>
      </c>
    </row>
    <row r="449" spans="1:26">
      <c r="A449" s="200">
        <v>360</v>
      </c>
      <c r="B449" s="200">
        <v>395273711</v>
      </c>
      <c r="C449" s="200" t="s">
        <v>72</v>
      </c>
      <c r="D449" s="200" t="s">
        <v>7537</v>
      </c>
      <c r="E449" s="200" t="s">
        <v>493</v>
      </c>
      <c r="F449" s="200" t="s">
        <v>7789</v>
      </c>
      <c r="G449" s="200" t="s">
        <v>7790</v>
      </c>
      <c r="H449" s="200" t="s">
        <v>377</v>
      </c>
      <c r="I449" s="200">
        <v>49204132</v>
      </c>
      <c r="J449" s="200">
        <v>338</v>
      </c>
      <c r="K449" s="200">
        <v>13</v>
      </c>
      <c r="L449" s="201">
        <v>44669</v>
      </c>
      <c r="M449" s="201">
        <v>44669</v>
      </c>
      <c r="N449" s="202"/>
      <c r="O449" s="201">
        <v>44670</v>
      </c>
      <c r="P449" s="201">
        <v>44670</v>
      </c>
      <c r="Q449" s="202"/>
      <c r="R449" s="206" t="s">
        <v>89</v>
      </c>
      <c r="S449" s="200"/>
      <c r="T449" s="200" t="s">
        <v>218</v>
      </c>
      <c r="U449" s="203">
        <v>1586</v>
      </c>
      <c r="V449" s="200" t="s">
        <v>70</v>
      </c>
      <c r="W449" s="204">
        <f t="shared" ref="W449" si="143">A449*J449/10^6</f>
        <v>0.12168</v>
      </c>
      <c r="X449" s="200" t="s">
        <v>72</v>
      </c>
      <c r="Y449" s="200"/>
      <c r="Z449" s="333">
        <f t="shared" ref="Z449" si="144">A449*J449/10^6</f>
        <v>0.12168</v>
      </c>
    </row>
    <row r="450" spans="1:26">
      <c r="A450" s="200">
        <v>480</v>
      </c>
      <c r="B450" s="200">
        <v>395121785</v>
      </c>
      <c r="C450" s="200" t="s">
        <v>72</v>
      </c>
      <c r="D450" s="200" t="s">
        <v>7537</v>
      </c>
      <c r="E450" s="200" t="s">
        <v>5519</v>
      </c>
      <c r="F450" s="200" t="s">
        <v>7681</v>
      </c>
      <c r="G450" s="200" t="s">
        <v>7682</v>
      </c>
      <c r="H450" s="200" t="s">
        <v>134</v>
      </c>
      <c r="I450" s="200">
        <v>49303156</v>
      </c>
      <c r="J450" s="200">
        <v>638</v>
      </c>
      <c r="K450" s="200">
        <v>22</v>
      </c>
      <c r="L450" s="201">
        <v>44669</v>
      </c>
      <c r="M450" s="201">
        <v>44669</v>
      </c>
      <c r="N450" s="202"/>
      <c r="O450" s="201">
        <v>44671</v>
      </c>
      <c r="P450" s="201">
        <v>44671</v>
      </c>
      <c r="Q450" s="202"/>
      <c r="R450" s="206" t="s">
        <v>89</v>
      </c>
      <c r="S450" s="200" t="s">
        <v>7791</v>
      </c>
      <c r="T450" s="200" t="s">
        <v>147</v>
      </c>
      <c r="U450" s="203">
        <v>3526</v>
      </c>
      <c r="V450" s="200" t="s">
        <v>88</v>
      </c>
      <c r="W450" s="204">
        <f t="shared" ref="W450" si="145">A450*J450/10^6</f>
        <v>0.30624000000000001</v>
      </c>
      <c r="X450" s="200" t="s">
        <v>72</v>
      </c>
      <c r="Y450" s="200"/>
      <c r="Z450" s="333">
        <f t="shared" ref="Z450" si="146">A450*J450/10^6</f>
        <v>0.30624000000000001</v>
      </c>
    </row>
    <row r="451" spans="1:26">
      <c r="A451" s="200">
        <v>400</v>
      </c>
      <c r="B451" s="200">
        <v>395377222</v>
      </c>
      <c r="C451" s="200" t="s">
        <v>72</v>
      </c>
      <c r="D451" s="200" t="s">
        <v>7537</v>
      </c>
      <c r="E451" s="200" t="s">
        <v>241</v>
      </c>
      <c r="F451" s="200" t="s">
        <v>242</v>
      </c>
      <c r="G451" s="200" t="s">
        <v>474</v>
      </c>
      <c r="H451" s="200" t="s">
        <v>163</v>
      </c>
      <c r="I451" s="200">
        <v>49405140</v>
      </c>
      <c r="J451" s="200">
        <v>768</v>
      </c>
      <c r="K451" s="200">
        <v>24</v>
      </c>
      <c r="L451" s="201">
        <v>44669</v>
      </c>
      <c r="M451" s="201">
        <v>44669</v>
      </c>
      <c r="N451" s="202"/>
      <c r="O451" s="201">
        <v>44670</v>
      </c>
      <c r="P451" s="201">
        <v>44670</v>
      </c>
      <c r="Q451" s="202"/>
      <c r="R451" s="206" t="s">
        <v>89</v>
      </c>
      <c r="S451" s="200"/>
      <c r="T451" s="200" t="s">
        <v>45</v>
      </c>
      <c r="U451" s="203">
        <v>1854</v>
      </c>
      <c r="V451" s="200" t="s">
        <v>88</v>
      </c>
      <c r="W451" s="204">
        <f t="shared" ref="W451" si="147">A451*J451/10^6</f>
        <v>0.30719999999999997</v>
      </c>
      <c r="X451" s="200" t="s">
        <v>72</v>
      </c>
      <c r="Y451" s="200"/>
      <c r="Z451" s="333">
        <f t="shared" ref="Z451" si="148">A451*J451/10^6</f>
        <v>0.30719999999999997</v>
      </c>
    </row>
    <row r="452" spans="1:26">
      <c r="A452" s="200">
        <v>400</v>
      </c>
      <c r="B452" s="200">
        <v>395377243</v>
      </c>
      <c r="C452" s="200" t="s">
        <v>72</v>
      </c>
      <c r="D452" s="200" t="s">
        <v>7537</v>
      </c>
      <c r="E452" s="200" t="s">
        <v>241</v>
      </c>
      <c r="F452" s="200" t="s">
        <v>7580</v>
      </c>
      <c r="G452" s="200" t="s">
        <v>7792</v>
      </c>
      <c r="H452" s="200" t="s">
        <v>87</v>
      </c>
      <c r="I452" s="200">
        <v>49405140</v>
      </c>
      <c r="J452" s="200">
        <v>768</v>
      </c>
      <c r="K452" s="200">
        <v>24</v>
      </c>
      <c r="L452" s="201">
        <v>44669</v>
      </c>
      <c r="M452" s="201">
        <v>44669</v>
      </c>
      <c r="N452" s="202"/>
      <c r="O452" s="201">
        <v>44670</v>
      </c>
      <c r="P452" s="201">
        <v>44670</v>
      </c>
      <c r="Q452" s="202"/>
      <c r="R452" s="206" t="s">
        <v>89</v>
      </c>
      <c r="S452" s="200"/>
      <c r="T452" s="200" t="s">
        <v>45</v>
      </c>
      <c r="U452" s="203">
        <v>1854</v>
      </c>
      <c r="V452" s="200" t="s">
        <v>88</v>
      </c>
      <c r="W452" s="204">
        <f t="shared" ref="W452" si="149">A452*J452/10^6</f>
        <v>0.30719999999999997</v>
      </c>
      <c r="X452" s="200" t="s">
        <v>72</v>
      </c>
      <c r="Y452" s="200"/>
      <c r="Z452" s="333">
        <f t="shared" ref="Z452" si="150">A452*J452/10^6</f>
        <v>0.30719999999999997</v>
      </c>
    </row>
    <row r="453" spans="1:26">
      <c r="A453" s="200">
        <v>400</v>
      </c>
      <c r="B453" s="200">
        <v>395368927</v>
      </c>
      <c r="C453" s="200" t="s">
        <v>72</v>
      </c>
      <c r="D453" s="200" t="s">
        <v>7537</v>
      </c>
      <c r="E453" s="200" t="s">
        <v>7793</v>
      </c>
      <c r="F453" s="200" t="s">
        <v>7794</v>
      </c>
      <c r="G453" s="200" t="s">
        <v>7795</v>
      </c>
      <c r="H453" s="200" t="s">
        <v>163</v>
      </c>
      <c r="I453" s="200">
        <v>49405140</v>
      </c>
      <c r="J453" s="200">
        <v>832</v>
      </c>
      <c r="K453" s="200">
        <v>26</v>
      </c>
      <c r="L453" s="201">
        <v>44669</v>
      </c>
      <c r="M453" s="201">
        <v>44669</v>
      </c>
      <c r="N453" s="202"/>
      <c r="O453" s="201">
        <v>44671</v>
      </c>
      <c r="P453" s="201">
        <v>44671</v>
      </c>
      <c r="Q453" s="202"/>
      <c r="R453" s="206" t="s">
        <v>89</v>
      </c>
      <c r="S453" s="200"/>
      <c r="T453" s="200" t="s">
        <v>218</v>
      </c>
      <c r="U453" s="203">
        <v>3126</v>
      </c>
      <c r="V453" s="200" t="s">
        <v>88</v>
      </c>
      <c r="W453" s="204">
        <f t="shared" ref="W453" si="151">A453*J453/10^6</f>
        <v>0.33279999999999998</v>
      </c>
      <c r="X453" s="200" t="s">
        <v>72</v>
      </c>
      <c r="Y453" s="200"/>
      <c r="Z453" s="333">
        <f t="shared" ref="Z453" si="152">A453*J453/10^6</f>
        <v>0.33279999999999998</v>
      </c>
    </row>
    <row r="454" spans="1:26">
      <c r="A454" s="200">
        <v>360</v>
      </c>
      <c r="B454" s="200">
        <v>395266305</v>
      </c>
      <c r="C454" s="200" t="s">
        <v>72</v>
      </c>
      <c r="D454" s="200" t="s">
        <v>7537</v>
      </c>
      <c r="E454" s="200" t="s">
        <v>1144</v>
      </c>
      <c r="F454" s="200" t="s">
        <v>3079</v>
      </c>
      <c r="G454" s="200" t="s">
        <v>7796</v>
      </c>
      <c r="H454" s="200" t="s">
        <v>113</v>
      </c>
      <c r="I454" s="200">
        <v>49203132</v>
      </c>
      <c r="J454" s="200">
        <v>832</v>
      </c>
      <c r="K454" s="200">
        <v>26</v>
      </c>
      <c r="L454" s="201">
        <v>44669</v>
      </c>
      <c r="M454" s="201">
        <v>44669</v>
      </c>
      <c r="N454" s="202"/>
      <c r="O454" s="201">
        <v>44677</v>
      </c>
      <c r="P454" s="201">
        <v>44677</v>
      </c>
      <c r="Q454" s="202"/>
      <c r="R454" s="206" t="s">
        <v>89</v>
      </c>
      <c r="S454" s="200"/>
      <c r="T454" s="200" t="s">
        <v>45</v>
      </c>
      <c r="U454" s="200" t="s">
        <v>7797</v>
      </c>
      <c r="V454" s="200" t="s">
        <v>88</v>
      </c>
      <c r="W454" s="204">
        <f t="shared" ref="W454" si="153">A454*J454/10^6</f>
        <v>0.29952000000000001</v>
      </c>
      <c r="X454" s="200" t="s">
        <v>72</v>
      </c>
      <c r="Y454" s="200"/>
      <c r="Z454" s="333">
        <f t="shared" ref="Z454" si="154">A454*J454/10^6</f>
        <v>0.29952000000000001</v>
      </c>
    </row>
    <row r="455" spans="1:26">
      <c r="A455" s="200">
        <v>400</v>
      </c>
      <c r="B455" s="200">
        <v>395291218</v>
      </c>
      <c r="C455" s="200" t="s">
        <v>72</v>
      </c>
      <c r="D455" s="200" t="s">
        <v>7537</v>
      </c>
      <c r="E455" s="200" t="s">
        <v>7798</v>
      </c>
      <c r="F455" s="200" t="s">
        <v>7799</v>
      </c>
      <c r="G455" s="200" t="s">
        <v>7800</v>
      </c>
      <c r="H455" s="200" t="s">
        <v>163</v>
      </c>
      <c r="I455" s="200">
        <v>49405140</v>
      </c>
      <c r="J455" s="200">
        <v>832</v>
      </c>
      <c r="K455" s="200">
        <v>26</v>
      </c>
      <c r="L455" s="201">
        <v>44669</v>
      </c>
      <c r="M455" s="201">
        <v>44669</v>
      </c>
      <c r="N455" s="202"/>
      <c r="O455" s="201">
        <v>44670</v>
      </c>
      <c r="P455" s="201">
        <v>44670</v>
      </c>
      <c r="Q455" s="202"/>
      <c r="R455" s="206" t="s">
        <v>89</v>
      </c>
      <c r="S455" s="200"/>
      <c r="T455" s="200"/>
      <c r="U455" s="203"/>
      <c r="V455" s="200" t="s">
        <v>88</v>
      </c>
      <c r="W455" s="204">
        <f t="shared" ref="W455" si="155">A455*J455/10^6</f>
        <v>0.33279999999999998</v>
      </c>
      <c r="X455" s="200" t="s">
        <v>72</v>
      </c>
      <c r="Y455" s="200"/>
      <c r="Z455" s="333">
        <f t="shared" ref="Z455" si="156">A455*J455/10^6</f>
        <v>0.33279999999999998</v>
      </c>
    </row>
    <row r="456" spans="1:26">
      <c r="A456" s="200">
        <v>400</v>
      </c>
      <c r="B456" s="200">
        <v>395291190</v>
      </c>
      <c r="C456" s="200" t="s">
        <v>72</v>
      </c>
      <c r="D456" s="200" t="s">
        <v>7537</v>
      </c>
      <c r="E456" s="200" t="s">
        <v>7798</v>
      </c>
      <c r="F456" s="200" t="s">
        <v>7799</v>
      </c>
      <c r="G456" s="200" t="s">
        <v>7800</v>
      </c>
      <c r="H456" s="200" t="s">
        <v>163</v>
      </c>
      <c r="I456" s="200">
        <v>49405140</v>
      </c>
      <c r="J456" s="200">
        <v>832</v>
      </c>
      <c r="K456" s="200">
        <v>26</v>
      </c>
      <c r="L456" s="201">
        <v>44669</v>
      </c>
      <c r="M456" s="201">
        <v>44669</v>
      </c>
      <c r="N456" s="202"/>
      <c r="O456" s="201">
        <v>44670</v>
      </c>
      <c r="P456" s="201">
        <v>44670</v>
      </c>
      <c r="Q456" s="202"/>
      <c r="R456" s="206" t="s">
        <v>89</v>
      </c>
      <c r="S456" s="200"/>
      <c r="T456" s="200"/>
      <c r="U456" s="203"/>
      <c r="V456" s="200" t="s">
        <v>88</v>
      </c>
      <c r="W456" s="204">
        <f t="shared" ref="W456" si="157">A456*J456/10^6</f>
        <v>0.33279999999999998</v>
      </c>
      <c r="X456" s="200" t="s">
        <v>72</v>
      </c>
      <c r="Y456" s="200"/>
      <c r="Z456" s="333">
        <f t="shared" ref="Z456" si="158">A456*J456/10^6</f>
        <v>0.33279999999999998</v>
      </c>
    </row>
    <row r="457" spans="1:26">
      <c r="A457" s="200">
        <v>400</v>
      </c>
      <c r="B457" s="200">
        <v>395291121</v>
      </c>
      <c r="C457" s="200" t="s">
        <v>72</v>
      </c>
      <c r="D457" s="200" t="s">
        <v>7537</v>
      </c>
      <c r="E457" s="200" t="s">
        <v>7798</v>
      </c>
      <c r="F457" s="200" t="s">
        <v>7799</v>
      </c>
      <c r="G457" s="200" t="s">
        <v>7800</v>
      </c>
      <c r="H457" s="200" t="s">
        <v>163</v>
      </c>
      <c r="I457" s="200">
        <v>49405140</v>
      </c>
      <c r="J457" s="200">
        <v>832</v>
      </c>
      <c r="K457" s="200">
        <v>26</v>
      </c>
      <c r="L457" s="201">
        <v>44669</v>
      </c>
      <c r="M457" s="201">
        <v>44669</v>
      </c>
      <c r="N457" s="202"/>
      <c r="O457" s="201">
        <v>44670</v>
      </c>
      <c r="P457" s="201">
        <v>44670</v>
      </c>
      <c r="Q457" s="202"/>
      <c r="R457" s="206" t="s">
        <v>89</v>
      </c>
      <c r="S457" s="200"/>
      <c r="T457" s="200"/>
      <c r="U457" s="203"/>
      <c r="V457" s="200" t="s">
        <v>88</v>
      </c>
      <c r="W457" s="204">
        <f t="shared" ref="W457" si="159">A457*J457/10^6</f>
        <v>0.33279999999999998</v>
      </c>
      <c r="X457" s="200" t="s">
        <v>72</v>
      </c>
      <c r="Y457" s="200"/>
      <c r="Z457" s="333">
        <f t="shared" ref="Z457" si="160">A457*J457/10^6</f>
        <v>0.33279999999999998</v>
      </c>
    </row>
    <row r="458" spans="1:26">
      <c r="A458" s="200">
        <v>480</v>
      </c>
      <c r="B458" s="200">
        <v>394898997</v>
      </c>
      <c r="C458" s="200" t="s">
        <v>72</v>
      </c>
      <c r="D458" s="200" t="s">
        <v>7537</v>
      </c>
      <c r="E458" s="200" t="s">
        <v>2168</v>
      </c>
      <c r="F458" s="200" t="s">
        <v>7784</v>
      </c>
      <c r="G458" s="200" t="s">
        <v>7785</v>
      </c>
      <c r="H458" s="200" t="s">
        <v>134</v>
      </c>
      <c r="I458" s="200">
        <v>49303156</v>
      </c>
      <c r="J458" s="200">
        <v>638</v>
      </c>
      <c r="K458" s="200">
        <v>22</v>
      </c>
      <c r="L458" s="201">
        <v>44669</v>
      </c>
      <c r="M458" s="201">
        <v>44669</v>
      </c>
      <c r="N458" s="202"/>
      <c r="O458" s="201">
        <v>44677</v>
      </c>
      <c r="P458" s="201">
        <v>44677</v>
      </c>
      <c r="Q458" s="202"/>
      <c r="R458" s="206" t="s">
        <v>89</v>
      </c>
      <c r="S458" s="200"/>
      <c r="T458" s="200" t="s">
        <v>116</v>
      </c>
      <c r="U458" s="203">
        <v>3860</v>
      </c>
      <c r="V458" s="200" t="s">
        <v>70</v>
      </c>
      <c r="W458" s="204">
        <f t="shared" ref="W458" si="161">A458*J458/10^6</f>
        <v>0.30624000000000001</v>
      </c>
      <c r="X458" s="200" t="s">
        <v>72</v>
      </c>
      <c r="Y458" s="200"/>
      <c r="Z458" s="333">
        <f t="shared" ref="Z458" si="162">A458*J458/10^6</f>
        <v>0.30624000000000001</v>
      </c>
    </row>
    <row r="459" spans="1:26">
      <c r="A459" s="200">
        <v>360</v>
      </c>
      <c r="B459" s="200">
        <v>394606493</v>
      </c>
      <c r="C459" s="200" t="s">
        <v>72</v>
      </c>
      <c r="D459" s="200" t="s">
        <v>7537</v>
      </c>
      <c r="E459" s="200" t="s">
        <v>358</v>
      </c>
      <c r="F459" s="200" t="s">
        <v>7801</v>
      </c>
      <c r="G459" s="200" t="s">
        <v>7802</v>
      </c>
      <c r="H459" s="200" t="s">
        <v>113</v>
      </c>
      <c r="I459" s="200">
        <v>49203132</v>
      </c>
      <c r="J459" s="200">
        <v>896</v>
      </c>
      <c r="K459" s="200">
        <v>28</v>
      </c>
      <c r="L459" s="201">
        <v>44669</v>
      </c>
      <c r="M459" s="201">
        <v>44669</v>
      </c>
      <c r="N459" s="202"/>
      <c r="O459" s="201">
        <v>44671</v>
      </c>
      <c r="P459" s="201">
        <v>44671</v>
      </c>
      <c r="Q459" s="202"/>
      <c r="R459" s="206" t="s">
        <v>89</v>
      </c>
      <c r="S459" s="200"/>
      <c r="T459" s="200"/>
      <c r="U459" s="203"/>
      <c r="V459" s="200" t="s">
        <v>70</v>
      </c>
      <c r="W459" s="204">
        <f t="shared" ref="W459" si="163">A459*J459/10^6</f>
        <v>0.32256000000000001</v>
      </c>
      <c r="X459" s="200" t="s">
        <v>72</v>
      </c>
      <c r="Y459" s="200"/>
      <c r="Z459" s="333">
        <f t="shared" ref="Z459" si="164">A459*J459/10^6</f>
        <v>0.32256000000000001</v>
      </c>
    </row>
    <row r="460" spans="1:26">
      <c r="A460" s="200">
        <v>400</v>
      </c>
      <c r="B460" s="200">
        <v>395275804</v>
      </c>
      <c r="C460" s="200" t="s">
        <v>72</v>
      </c>
      <c r="D460" s="200" t="s">
        <v>7537</v>
      </c>
      <c r="E460" s="200" t="s">
        <v>160</v>
      </c>
      <c r="F460" s="200" t="s">
        <v>7803</v>
      </c>
      <c r="G460" s="200" t="s">
        <v>7804</v>
      </c>
      <c r="H460" s="200" t="s">
        <v>163</v>
      </c>
      <c r="I460" s="200">
        <v>49405140</v>
      </c>
      <c r="J460" s="200">
        <v>768</v>
      </c>
      <c r="K460" s="200">
        <v>24</v>
      </c>
      <c r="L460" s="201">
        <v>44669</v>
      </c>
      <c r="M460" s="201">
        <v>44669</v>
      </c>
      <c r="N460" s="202"/>
      <c r="O460" s="201">
        <v>44669</v>
      </c>
      <c r="P460" s="201">
        <v>44669</v>
      </c>
      <c r="Q460" s="202"/>
      <c r="R460" s="206" t="s">
        <v>89</v>
      </c>
      <c r="S460" s="200"/>
      <c r="T460" s="200" t="s">
        <v>7805</v>
      </c>
      <c r="U460" s="203">
        <v>551</v>
      </c>
      <c r="V460" s="200" t="s">
        <v>70</v>
      </c>
      <c r="W460" s="204">
        <f t="shared" ref="W460" si="165">A460*J460/10^6</f>
        <v>0.30719999999999997</v>
      </c>
      <c r="X460" s="200" t="s">
        <v>72</v>
      </c>
      <c r="Y460" s="200"/>
      <c r="Z460" s="333">
        <f t="shared" ref="Z460" si="166">A460*J460/10^6</f>
        <v>0.30719999999999997</v>
      </c>
    </row>
    <row r="461" spans="1:26">
      <c r="A461" s="200">
        <v>400</v>
      </c>
      <c r="B461" s="200">
        <v>395367836</v>
      </c>
      <c r="C461" s="200" t="s">
        <v>72</v>
      </c>
      <c r="D461" s="200" t="s">
        <v>7537</v>
      </c>
      <c r="E461" s="200" t="s">
        <v>525</v>
      </c>
      <c r="F461" s="200" t="s">
        <v>7806</v>
      </c>
      <c r="G461" s="200" t="s">
        <v>7807</v>
      </c>
      <c r="H461" s="200" t="s">
        <v>163</v>
      </c>
      <c r="I461" s="200">
        <v>49405140</v>
      </c>
      <c r="J461" s="200">
        <v>320</v>
      </c>
      <c r="K461" s="200">
        <v>10</v>
      </c>
      <c r="L461" s="201">
        <v>44669</v>
      </c>
      <c r="M461" s="201">
        <v>44669</v>
      </c>
      <c r="N461" s="202"/>
      <c r="O461" s="201">
        <v>44670</v>
      </c>
      <c r="P461" s="201">
        <v>44670</v>
      </c>
      <c r="Q461" s="202"/>
      <c r="R461" s="206" t="s">
        <v>89</v>
      </c>
      <c r="S461" s="212"/>
      <c r="T461" s="200"/>
      <c r="U461" s="203"/>
      <c r="V461" s="200" t="s">
        <v>70</v>
      </c>
      <c r="W461" s="204">
        <f t="shared" ref="W461" si="167">A461*J461/10^6</f>
        <v>0.128</v>
      </c>
      <c r="X461" s="200" t="s">
        <v>72</v>
      </c>
      <c r="Y461" s="200"/>
      <c r="Z461" s="333">
        <f t="shared" ref="Z461" si="168">A461*J461/10^6</f>
        <v>0.128</v>
      </c>
    </row>
    <row r="462" spans="1:26">
      <c r="A462" s="200">
        <v>360</v>
      </c>
      <c r="B462" s="200">
        <v>394606806</v>
      </c>
      <c r="C462" s="200" t="s">
        <v>72</v>
      </c>
      <c r="D462" s="200" t="s">
        <v>7537</v>
      </c>
      <c r="E462" s="200" t="s">
        <v>358</v>
      </c>
      <c r="F462" s="200" t="s">
        <v>390</v>
      </c>
      <c r="G462" s="200" t="s">
        <v>7808</v>
      </c>
      <c r="H462" s="200" t="s">
        <v>113</v>
      </c>
      <c r="I462" s="200">
        <v>49203132</v>
      </c>
      <c r="J462" s="200">
        <v>896</v>
      </c>
      <c r="K462" s="200">
        <v>28</v>
      </c>
      <c r="L462" s="201">
        <v>44669</v>
      </c>
      <c r="M462" s="201">
        <v>44669</v>
      </c>
      <c r="N462" s="202"/>
      <c r="O462" s="201">
        <v>44672</v>
      </c>
      <c r="P462" s="201">
        <v>44672</v>
      </c>
      <c r="Q462" s="202"/>
      <c r="R462" s="206" t="s">
        <v>89</v>
      </c>
      <c r="S462" s="200"/>
      <c r="T462" s="200" t="s">
        <v>116</v>
      </c>
      <c r="U462" s="203">
        <v>2922</v>
      </c>
      <c r="V462" s="200" t="s">
        <v>70</v>
      </c>
      <c r="W462" s="204">
        <f t="shared" ref="W462" si="169">A462*J462/10^6</f>
        <v>0.32256000000000001</v>
      </c>
      <c r="X462" s="200" t="s">
        <v>72</v>
      </c>
      <c r="Y462" s="200"/>
      <c r="Z462" s="333">
        <f t="shared" ref="Z462" si="170">A462*J462/10^6</f>
        <v>0.32256000000000001</v>
      </c>
    </row>
    <row r="463" spans="1:26">
      <c r="A463" s="200">
        <v>360</v>
      </c>
      <c r="B463" s="200">
        <v>395026120</v>
      </c>
      <c r="C463" s="200" t="s">
        <v>72</v>
      </c>
      <c r="D463" s="200" t="s">
        <v>7537</v>
      </c>
      <c r="E463" s="200" t="s">
        <v>840</v>
      </c>
      <c r="F463" s="200" t="s">
        <v>3380</v>
      </c>
      <c r="G463" s="200" t="s">
        <v>7809</v>
      </c>
      <c r="H463" s="200" t="s">
        <v>113</v>
      </c>
      <c r="I463" s="200">
        <v>49203132</v>
      </c>
      <c r="J463" s="200">
        <v>832</v>
      </c>
      <c r="K463" s="200">
        <v>26</v>
      </c>
      <c r="L463" s="201">
        <v>44669</v>
      </c>
      <c r="M463" s="201">
        <v>44669</v>
      </c>
      <c r="N463" s="202"/>
      <c r="O463" s="201">
        <v>44672</v>
      </c>
      <c r="P463" s="201">
        <v>44672</v>
      </c>
      <c r="Q463" s="202"/>
      <c r="R463" s="206" t="s">
        <v>89</v>
      </c>
      <c r="S463" s="200"/>
      <c r="T463" s="200" t="s">
        <v>45</v>
      </c>
      <c r="U463" s="203">
        <v>3420</v>
      </c>
      <c r="V463" s="200" t="s">
        <v>88</v>
      </c>
      <c r="W463" s="204">
        <f t="shared" ref="W463" si="171">A463*J463/10^6</f>
        <v>0.29952000000000001</v>
      </c>
      <c r="X463" s="200" t="s">
        <v>72</v>
      </c>
      <c r="Y463" s="200"/>
      <c r="Z463" s="333">
        <f t="shared" ref="Z463" si="172">A463*J463/10^6</f>
        <v>0.29952000000000001</v>
      </c>
    </row>
    <row r="464" spans="1:26">
      <c r="A464" s="200">
        <v>360</v>
      </c>
      <c r="B464" s="200">
        <v>395026183</v>
      </c>
      <c r="C464" s="200" t="s">
        <v>72</v>
      </c>
      <c r="D464" s="200" t="s">
        <v>7537</v>
      </c>
      <c r="E464" s="200" t="s">
        <v>840</v>
      </c>
      <c r="F464" s="206" t="s">
        <v>3380</v>
      </c>
      <c r="G464" s="200" t="s">
        <v>7809</v>
      </c>
      <c r="H464" s="200" t="s">
        <v>113</v>
      </c>
      <c r="I464" s="200">
        <v>49203132</v>
      </c>
      <c r="J464" s="200">
        <v>832</v>
      </c>
      <c r="K464" s="200">
        <v>26</v>
      </c>
      <c r="L464" s="201">
        <v>44669</v>
      </c>
      <c r="M464" s="201">
        <v>44669</v>
      </c>
      <c r="N464" s="202"/>
      <c r="O464" s="201">
        <v>44671</v>
      </c>
      <c r="P464" s="201">
        <v>44671</v>
      </c>
      <c r="Q464" s="202"/>
      <c r="R464" s="206" t="s">
        <v>89</v>
      </c>
      <c r="S464" s="200"/>
      <c r="T464" s="200" t="s">
        <v>45</v>
      </c>
      <c r="U464" s="203">
        <v>3420</v>
      </c>
      <c r="V464" s="200" t="s">
        <v>88</v>
      </c>
      <c r="W464" s="204">
        <f t="shared" ref="W464" si="173">A464*J464/10^6</f>
        <v>0.29952000000000001</v>
      </c>
      <c r="X464" s="200" t="s">
        <v>72</v>
      </c>
      <c r="Y464" s="200"/>
      <c r="Z464" s="333">
        <f t="shared" ref="Z464" si="174">A464*J464/10^6</f>
        <v>0.29952000000000001</v>
      </c>
    </row>
    <row r="465" spans="1:26">
      <c r="A465" s="200">
        <v>360</v>
      </c>
      <c r="B465" s="200">
        <v>395026239</v>
      </c>
      <c r="C465" s="200" t="s">
        <v>72</v>
      </c>
      <c r="D465" s="200" t="s">
        <v>7537</v>
      </c>
      <c r="E465" s="200" t="s">
        <v>840</v>
      </c>
      <c r="F465" s="200" t="s">
        <v>3380</v>
      </c>
      <c r="G465" s="200" t="s">
        <v>7809</v>
      </c>
      <c r="H465" s="200" t="s">
        <v>113</v>
      </c>
      <c r="I465" s="200">
        <v>49203132</v>
      </c>
      <c r="J465" s="200">
        <v>832</v>
      </c>
      <c r="K465" s="200">
        <v>26</v>
      </c>
      <c r="L465" s="201">
        <v>44669</v>
      </c>
      <c r="M465" s="201">
        <v>44669</v>
      </c>
      <c r="N465" s="202"/>
      <c r="O465" s="201">
        <v>44672</v>
      </c>
      <c r="P465" s="201">
        <v>44672</v>
      </c>
      <c r="Q465" s="202"/>
      <c r="R465" s="206" t="s">
        <v>89</v>
      </c>
      <c r="S465" s="200"/>
      <c r="T465" s="200" t="s">
        <v>45</v>
      </c>
      <c r="U465" s="210">
        <v>3420</v>
      </c>
      <c r="V465" s="200" t="s">
        <v>88</v>
      </c>
      <c r="W465" s="204">
        <f t="shared" ref="W465" si="175">A465*J465/10^6</f>
        <v>0.29952000000000001</v>
      </c>
      <c r="X465" s="200" t="s">
        <v>72</v>
      </c>
      <c r="Y465" s="200"/>
      <c r="Z465" s="333">
        <f t="shared" ref="Z465" si="176">A465*J465/10^6</f>
        <v>0.29952000000000001</v>
      </c>
    </row>
    <row r="466" spans="1:26">
      <c r="A466" s="200">
        <v>400</v>
      </c>
      <c r="B466" s="200">
        <v>395369483</v>
      </c>
      <c r="C466" s="200" t="s">
        <v>72</v>
      </c>
      <c r="D466" s="200" t="s">
        <v>7537</v>
      </c>
      <c r="E466" s="200" t="s">
        <v>525</v>
      </c>
      <c r="F466" s="200" t="s">
        <v>5903</v>
      </c>
      <c r="G466" s="200" t="s">
        <v>7810</v>
      </c>
      <c r="H466" s="200" t="s">
        <v>163</v>
      </c>
      <c r="I466" s="200">
        <v>49405140</v>
      </c>
      <c r="J466" s="200">
        <v>416</v>
      </c>
      <c r="K466" s="200">
        <v>13</v>
      </c>
      <c r="L466" s="201">
        <v>44669</v>
      </c>
      <c r="M466" s="201">
        <v>44669</v>
      </c>
      <c r="N466" s="202"/>
      <c r="O466" s="201">
        <v>44670</v>
      </c>
      <c r="P466" s="201">
        <v>44670</v>
      </c>
      <c r="Q466" s="202"/>
      <c r="R466" s="206" t="s">
        <v>89</v>
      </c>
      <c r="S466" s="200"/>
      <c r="T466" s="200"/>
      <c r="U466" s="203">
        <v>0</v>
      </c>
      <c r="V466" s="200" t="s">
        <v>70</v>
      </c>
      <c r="W466" s="204">
        <f t="shared" ref="W466" si="177">A466*J466/10^6</f>
        <v>0.16639999999999999</v>
      </c>
      <c r="X466" s="200" t="s">
        <v>72</v>
      </c>
      <c r="Y466" s="200"/>
      <c r="Z466" s="333">
        <f t="shared" ref="Z466" si="178">A466*J466/10^6</f>
        <v>0.16639999999999999</v>
      </c>
    </row>
    <row r="467" spans="1:26">
      <c r="A467" s="200">
        <v>360</v>
      </c>
      <c r="B467" s="200">
        <v>394606388</v>
      </c>
      <c r="C467" s="200" t="s">
        <v>72</v>
      </c>
      <c r="D467" s="200" t="s">
        <v>7537</v>
      </c>
      <c r="E467" s="200" t="s">
        <v>358</v>
      </c>
      <c r="F467" s="200" t="s">
        <v>3646</v>
      </c>
      <c r="G467" s="200" t="s">
        <v>7811</v>
      </c>
      <c r="H467" s="200" t="s">
        <v>113</v>
      </c>
      <c r="I467" s="200">
        <v>49203132</v>
      </c>
      <c r="J467" s="200">
        <v>896</v>
      </c>
      <c r="K467" s="200">
        <v>28</v>
      </c>
      <c r="L467" s="201">
        <v>44669</v>
      </c>
      <c r="M467" s="201">
        <v>44669</v>
      </c>
      <c r="N467" s="202"/>
      <c r="O467" s="201">
        <v>44670</v>
      </c>
      <c r="P467" s="201">
        <v>44670</v>
      </c>
      <c r="Q467" s="202"/>
      <c r="R467" s="206" t="s">
        <v>89</v>
      </c>
      <c r="S467" s="200"/>
      <c r="T467" s="200" t="s">
        <v>45</v>
      </c>
      <c r="U467" s="203">
        <v>1812</v>
      </c>
      <c r="V467" s="200" t="s">
        <v>70</v>
      </c>
      <c r="W467" s="204">
        <f t="shared" ref="W467" si="179">A467*J467/10^6</f>
        <v>0.32256000000000001</v>
      </c>
      <c r="X467" s="200" t="s">
        <v>72</v>
      </c>
      <c r="Y467" s="200"/>
      <c r="Z467" s="333">
        <f t="shared" ref="Z467" si="180">A467*J467/10^6</f>
        <v>0.32256000000000001</v>
      </c>
    </row>
    <row r="468" spans="1:26">
      <c r="A468" s="200">
        <v>400</v>
      </c>
      <c r="B468" s="200">
        <v>395377138</v>
      </c>
      <c r="C468" s="200" t="s">
        <v>72</v>
      </c>
      <c r="D468" s="200" t="s">
        <v>7537</v>
      </c>
      <c r="E468" s="200" t="s">
        <v>221</v>
      </c>
      <c r="F468" s="200" t="s">
        <v>7812</v>
      </c>
      <c r="G468" s="200" t="s">
        <v>7813</v>
      </c>
      <c r="H468" s="200" t="s">
        <v>163</v>
      </c>
      <c r="I468" s="200">
        <v>49405140</v>
      </c>
      <c r="J468" s="200">
        <v>832</v>
      </c>
      <c r="K468" s="200">
        <v>26</v>
      </c>
      <c r="L468" s="201">
        <v>44669</v>
      </c>
      <c r="M468" s="201">
        <v>44669</v>
      </c>
      <c r="N468" s="202"/>
      <c r="O468" s="201">
        <v>44670</v>
      </c>
      <c r="P468" s="201">
        <v>44670</v>
      </c>
      <c r="Q468" s="202"/>
      <c r="R468" s="200" t="s">
        <v>89</v>
      </c>
      <c r="S468" s="200" t="s">
        <v>7814</v>
      </c>
      <c r="T468" s="200" t="s">
        <v>45</v>
      </c>
      <c r="U468" s="211">
        <v>1750</v>
      </c>
      <c r="V468" s="200" t="s">
        <v>88</v>
      </c>
      <c r="W468" s="204">
        <f t="shared" ref="W468" si="181">A468*J468/10^6</f>
        <v>0.33279999999999998</v>
      </c>
      <c r="X468" s="200" t="s">
        <v>72</v>
      </c>
      <c r="Y468" s="200"/>
      <c r="Z468" s="333">
        <f t="shared" ref="Z468" si="182">A468*J468/10^6</f>
        <v>0.33279999999999998</v>
      </c>
    </row>
    <row r="469" spans="1:26">
      <c r="A469" s="200">
        <v>400</v>
      </c>
      <c r="B469" s="200">
        <v>395367405</v>
      </c>
      <c r="C469" s="200" t="s">
        <v>72</v>
      </c>
      <c r="D469" s="200" t="s">
        <v>7537</v>
      </c>
      <c r="E469" s="200" t="s">
        <v>525</v>
      </c>
      <c r="F469" s="200" t="s">
        <v>7815</v>
      </c>
      <c r="G469" s="200" t="s">
        <v>7816</v>
      </c>
      <c r="H469" s="200" t="s">
        <v>163</v>
      </c>
      <c r="I469" s="200">
        <v>49405140</v>
      </c>
      <c r="J469" s="200">
        <v>640</v>
      </c>
      <c r="K469" s="200">
        <v>20</v>
      </c>
      <c r="L469" s="207">
        <v>44669</v>
      </c>
      <c r="M469" s="201">
        <v>44669</v>
      </c>
      <c r="N469" s="202"/>
      <c r="O469" s="201">
        <v>44670</v>
      </c>
      <c r="P469" s="201">
        <v>44670</v>
      </c>
      <c r="Q469" s="202"/>
      <c r="R469" s="206" t="s">
        <v>89</v>
      </c>
      <c r="S469" s="200"/>
      <c r="T469" s="200"/>
      <c r="U469" s="203">
        <v>0</v>
      </c>
      <c r="V469" s="200" t="s">
        <v>70</v>
      </c>
      <c r="W469" s="204">
        <f t="shared" ref="W469" si="183">A469*J469/10^6</f>
        <v>0.25600000000000001</v>
      </c>
      <c r="X469" s="200" t="s">
        <v>72</v>
      </c>
      <c r="Y469" s="200"/>
      <c r="Z469" s="333">
        <f t="shared" ref="Z469" si="184">A469*J469/10^6</f>
        <v>0.25600000000000001</v>
      </c>
    </row>
    <row r="470" spans="1:26">
      <c r="A470" s="200">
        <v>360</v>
      </c>
      <c r="B470" s="200">
        <v>394191329</v>
      </c>
      <c r="C470" s="200" t="s">
        <v>72</v>
      </c>
      <c r="D470" s="200" t="s">
        <v>7537</v>
      </c>
      <c r="E470" s="200" t="s">
        <v>529</v>
      </c>
      <c r="F470" s="200" t="s">
        <v>3676</v>
      </c>
      <c r="G470" s="200" t="s">
        <v>7817</v>
      </c>
      <c r="H470" s="200" t="s">
        <v>113</v>
      </c>
      <c r="I470" s="200">
        <v>49203132</v>
      </c>
      <c r="J470" s="200">
        <v>768</v>
      </c>
      <c r="K470" s="200">
        <v>24</v>
      </c>
      <c r="L470" s="201">
        <v>44669</v>
      </c>
      <c r="M470" s="201">
        <v>44669</v>
      </c>
      <c r="N470" s="202"/>
      <c r="O470" s="201">
        <v>44673</v>
      </c>
      <c r="P470" s="201">
        <v>44673</v>
      </c>
      <c r="Q470" s="202"/>
      <c r="R470" s="200" t="s">
        <v>89</v>
      </c>
      <c r="S470" s="200"/>
      <c r="T470" s="200"/>
      <c r="U470" s="203"/>
      <c r="V470" s="200" t="s">
        <v>70</v>
      </c>
      <c r="W470" s="204">
        <f t="shared" ref="W470" si="185">A470*J470/10^6</f>
        <v>0.27648</v>
      </c>
      <c r="X470" s="200" t="s">
        <v>72</v>
      </c>
      <c r="Y470" s="200"/>
      <c r="Z470" s="333">
        <f t="shared" ref="Z470" si="186">A470*J470/10^6</f>
        <v>0.27648</v>
      </c>
    </row>
    <row r="471" spans="1:26">
      <c r="A471" s="200">
        <v>400</v>
      </c>
      <c r="B471" s="200">
        <v>395367092</v>
      </c>
      <c r="C471" s="200" t="s">
        <v>72</v>
      </c>
      <c r="D471" s="200" t="s">
        <v>7537</v>
      </c>
      <c r="E471" s="200" t="s">
        <v>525</v>
      </c>
      <c r="F471" s="200" t="s">
        <v>7818</v>
      </c>
      <c r="G471" s="200" t="s">
        <v>7819</v>
      </c>
      <c r="H471" s="200" t="s">
        <v>163</v>
      </c>
      <c r="I471" s="200">
        <v>49405140</v>
      </c>
      <c r="J471" s="200">
        <v>416</v>
      </c>
      <c r="K471" s="200">
        <v>13</v>
      </c>
      <c r="L471" s="201">
        <v>44669</v>
      </c>
      <c r="M471" s="201">
        <v>44669</v>
      </c>
      <c r="N471" s="202"/>
      <c r="O471" s="201">
        <v>44673</v>
      </c>
      <c r="P471" s="201">
        <v>44673</v>
      </c>
      <c r="Q471" s="202"/>
      <c r="R471" s="200" t="s">
        <v>89</v>
      </c>
      <c r="S471" s="212"/>
      <c r="T471" s="200"/>
      <c r="U471" s="203"/>
      <c r="V471" s="200" t="s">
        <v>70</v>
      </c>
      <c r="W471" s="204">
        <f t="shared" ref="W471" si="187">A471*J471/10^6</f>
        <v>0.16639999999999999</v>
      </c>
      <c r="X471" s="200" t="s">
        <v>72</v>
      </c>
      <c r="Y471" s="200"/>
      <c r="Z471" s="333">
        <f t="shared" ref="Z471" si="188">A471*J471/10^6</f>
        <v>0.16639999999999999</v>
      </c>
    </row>
    <row r="472" spans="1:26">
      <c r="A472" s="200">
        <v>400</v>
      </c>
      <c r="B472" s="200">
        <v>395367912</v>
      </c>
      <c r="C472" s="200" t="s">
        <v>72</v>
      </c>
      <c r="D472" s="200" t="s">
        <v>7537</v>
      </c>
      <c r="E472" s="200" t="s">
        <v>525</v>
      </c>
      <c r="F472" s="200" t="s">
        <v>7820</v>
      </c>
      <c r="G472" s="200" t="s">
        <v>7821</v>
      </c>
      <c r="H472" s="200" t="s">
        <v>163</v>
      </c>
      <c r="I472" s="200">
        <v>49405140</v>
      </c>
      <c r="J472" s="200">
        <v>416</v>
      </c>
      <c r="K472" s="200">
        <v>13</v>
      </c>
      <c r="L472" s="201">
        <v>44670</v>
      </c>
      <c r="M472" s="201">
        <v>44670</v>
      </c>
      <c r="N472" s="202"/>
      <c r="O472" s="201">
        <v>44673</v>
      </c>
      <c r="P472" s="201">
        <v>44673</v>
      </c>
      <c r="Q472" s="202"/>
      <c r="R472" s="200" t="s">
        <v>89</v>
      </c>
      <c r="S472" s="200"/>
      <c r="T472" s="200"/>
      <c r="U472" s="203"/>
      <c r="V472" s="200" t="s">
        <v>70</v>
      </c>
      <c r="W472" s="204">
        <f t="shared" ref="W472" si="189">A472*J472/10^6</f>
        <v>0.16639999999999999</v>
      </c>
      <c r="X472" s="200" t="s">
        <v>72</v>
      </c>
      <c r="Y472" s="200"/>
      <c r="Z472" s="333">
        <f t="shared" ref="Z472" si="190">A472*J472/10^6</f>
        <v>0.16639999999999999</v>
      </c>
    </row>
    <row r="473" spans="1:26">
      <c r="A473" s="200">
        <v>400</v>
      </c>
      <c r="B473" s="200">
        <v>395264859</v>
      </c>
      <c r="C473" s="200" t="s">
        <v>72</v>
      </c>
      <c r="D473" s="200" t="s">
        <v>7537</v>
      </c>
      <c r="E473" s="200" t="s">
        <v>2690</v>
      </c>
      <c r="F473" s="200" t="s">
        <v>7822</v>
      </c>
      <c r="G473" s="200" t="s">
        <v>7823</v>
      </c>
      <c r="H473" s="200" t="s">
        <v>87</v>
      </c>
      <c r="I473" s="200">
        <v>49405140</v>
      </c>
      <c r="J473" s="200">
        <v>768</v>
      </c>
      <c r="K473" s="200">
        <v>24</v>
      </c>
      <c r="L473" s="201">
        <v>44670</v>
      </c>
      <c r="M473" s="201">
        <v>44670</v>
      </c>
      <c r="N473" s="202"/>
      <c r="O473" s="201">
        <v>44672</v>
      </c>
      <c r="P473" s="201">
        <v>44672</v>
      </c>
      <c r="Q473" s="202"/>
      <c r="R473" s="200" t="s">
        <v>89</v>
      </c>
      <c r="S473" s="203"/>
      <c r="T473" s="200" t="s">
        <v>218</v>
      </c>
      <c r="U473" s="208">
        <v>2127</v>
      </c>
      <c r="V473" s="200" t="s">
        <v>88</v>
      </c>
      <c r="W473" s="204">
        <f t="shared" ref="W473" si="191">A473*J473/10^6</f>
        <v>0.30719999999999997</v>
      </c>
      <c r="X473" s="200" t="s">
        <v>72</v>
      </c>
      <c r="Y473" s="200"/>
      <c r="Z473" s="333">
        <f t="shared" ref="Z473" si="192">A473*J473/10^6</f>
        <v>0.30719999999999997</v>
      </c>
    </row>
    <row r="474" spans="1:26">
      <c r="A474" s="200">
        <v>360</v>
      </c>
      <c r="B474" s="200">
        <v>395271141</v>
      </c>
      <c r="C474" s="200" t="s">
        <v>72</v>
      </c>
      <c r="D474" s="200" t="s">
        <v>7537</v>
      </c>
      <c r="E474" s="200" t="s">
        <v>536</v>
      </c>
      <c r="F474" s="200" t="s">
        <v>7824</v>
      </c>
      <c r="G474" s="200" t="s">
        <v>7825</v>
      </c>
      <c r="H474" s="200" t="s">
        <v>113</v>
      </c>
      <c r="I474" s="200">
        <v>49203132</v>
      </c>
      <c r="J474" s="200">
        <v>832</v>
      </c>
      <c r="K474" s="200">
        <v>26</v>
      </c>
      <c r="L474" s="201">
        <v>44670</v>
      </c>
      <c r="M474" s="201">
        <v>44670</v>
      </c>
      <c r="N474" s="202"/>
      <c r="O474" s="201">
        <v>44676</v>
      </c>
      <c r="P474" s="201">
        <v>44676</v>
      </c>
      <c r="Q474" s="202"/>
      <c r="R474" s="200" t="s">
        <v>89</v>
      </c>
      <c r="S474" s="200"/>
      <c r="T474" s="200" t="s">
        <v>45</v>
      </c>
      <c r="U474" s="203">
        <v>3361</v>
      </c>
      <c r="V474" s="200" t="s">
        <v>88</v>
      </c>
      <c r="W474" s="204">
        <f t="shared" ref="W474" si="193">A474*J474/10^6</f>
        <v>0.29952000000000001</v>
      </c>
      <c r="X474" s="200" t="s">
        <v>72</v>
      </c>
      <c r="Y474" s="200"/>
      <c r="Z474" s="333">
        <f t="shared" ref="Z474" si="194">A474*J474/10^6</f>
        <v>0.29952000000000001</v>
      </c>
    </row>
    <row r="475" spans="1:26">
      <c r="A475" s="200">
        <v>360</v>
      </c>
      <c r="B475" s="200">
        <v>1543397904</v>
      </c>
      <c r="C475" s="200" t="s">
        <v>72</v>
      </c>
      <c r="D475" s="200" t="s">
        <v>7537</v>
      </c>
      <c r="E475" s="200" t="s">
        <v>529</v>
      </c>
      <c r="F475" s="200" t="s">
        <v>7723</v>
      </c>
      <c r="G475" s="200" t="s">
        <v>7724</v>
      </c>
      <c r="H475" s="200" t="s">
        <v>113</v>
      </c>
      <c r="I475" s="200">
        <v>49203132</v>
      </c>
      <c r="J475" s="200">
        <v>64</v>
      </c>
      <c r="K475" s="200">
        <v>2</v>
      </c>
      <c r="L475" s="201">
        <v>44670</v>
      </c>
      <c r="M475" s="201">
        <v>44670</v>
      </c>
      <c r="N475" s="202"/>
      <c r="O475" s="201">
        <v>44677</v>
      </c>
      <c r="P475" s="201">
        <v>44677</v>
      </c>
      <c r="Q475" s="202"/>
      <c r="R475" s="200" t="s">
        <v>89</v>
      </c>
      <c r="S475" s="200" t="s">
        <v>7826</v>
      </c>
      <c r="T475" s="200" t="s">
        <v>7827</v>
      </c>
      <c r="U475" s="203"/>
      <c r="V475" s="200" t="s">
        <v>70</v>
      </c>
      <c r="W475" s="204">
        <f t="shared" ref="W475" si="195">A475*J475/10^6</f>
        <v>2.3040000000000001E-2</v>
      </c>
      <c r="X475" s="200" t="s">
        <v>72</v>
      </c>
      <c r="Y475" s="200"/>
      <c r="Z475" s="333">
        <f t="shared" ref="Z475" si="196">A475*J475/10^6</f>
        <v>2.3040000000000001E-2</v>
      </c>
    </row>
    <row r="476" spans="1:26">
      <c r="A476" s="200">
        <v>475</v>
      </c>
      <c r="B476" s="200">
        <v>395378249</v>
      </c>
      <c r="C476" s="200" t="s">
        <v>72</v>
      </c>
      <c r="D476" s="200" t="s">
        <v>7537</v>
      </c>
      <c r="E476" s="200" t="s">
        <v>354</v>
      </c>
      <c r="F476" s="200" t="s">
        <v>355</v>
      </c>
      <c r="G476" s="200" t="s">
        <v>353</v>
      </c>
      <c r="H476" s="200" t="s">
        <v>356</v>
      </c>
      <c r="I476" s="200">
        <v>49302155</v>
      </c>
      <c r="J476" s="200">
        <v>638</v>
      </c>
      <c r="K476" s="200">
        <v>22</v>
      </c>
      <c r="L476" s="201">
        <v>44670</v>
      </c>
      <c r="M476" s="201">
        <v>44670</v>
      </c>
      <c r="N476" s="202"/>
      <c r="O476" s="201">
        <v>44671</v>
      </c>
      <c r="P476" s="201">
        <v>44671</v>
      </c>
      <c r="Q476" s="202"/>
      <c r="R476" s="200" t="s">
        <v>89</v>
      </c>
      <c r="S476" s="200" t="s">
        <v>7828</v>
      </c>
      <c r="T476" s="200" t="s">
        <v>7827</v>
      </c>
      <c r="U476" s="203">
        <v>0</v>
      </c>
      <c r="V476" s="200" t="s">
        <v>88</v>
      </c>
      <c r="W476" s="204">
        <f t="shared" ref="W476" si="197">A476*J476/10^6</f>
        <v>0.30304999999999999</v>
      </c>
      <c r="X476" s="200" t="s">
        <v>72</v>
      </c>
      <c r="Y476" s="200"/>
      <c r="Z476" s="333">
        <f t="shared" ref="Z476" si="198">A476*J476/10^6</f>
        <v>0.30304999999999999</v>
      </c>
    </row>
    <row r="477" spans="1:26" s="103" customFormat="1">
      <c r="A477" s="200">
        <v>400</v>
      </c>
      <c r="B477" s="200">
        <v>395368200</v>
      </c>
      <c r="C477" s="200" t="s">
        <v>72</v>
      </c>
      <c r="D477" s="200" t="s">
        <v>7537</v>
      </c>
      <c r="E477" s="200" t="s">
        <v>525</v>
      </c>
      <c r="F477" s="200" t="s">
        <v>2182</v>
      </c>
      <c r="G477" s="200" t="s">
        <v>3833</v>
      </c>
      <c r="H477" s="200" t="s">
        <v>163</v>
      </c>
      <c r="I477" s="200">
        <v>49405140</v>
      </c>
      <c r="J477" s="200">
        <v>832</v>
      </c>
      <c r="K477" s="200">
        <v>26</v>
      </c>
      <c r="L477" s="201">
        <v>44670</v>
      </c>
      <c r="M477" s="201">
        <v>44670</v>
      </c>
      <c r="N477" s="202"/>
      <c r="O477" s="201">
        <v>44673</v>
      </c>
      <c r="P477" s="201">
        <v>44673</v>
      </c>
      <c r="Q477" s="202"/>
      <c r="R477" s="200" t="s">
        <v>89</v>
      </c>
      <c r="S477" s="200"/>
      <c r="T477" s="200"/>
      <c r="U477" s="203"/>
      <c r="V477" s="200" t="s">
        <v>70</v>
      </c>
      <c r="W477" s="204">
        <f t="shared" ref="W477" si="199">A477*J477/10^6</f>
        <v>0.33279999999999998</v>
      </c>
      <c r="X477" s="200" t="s">
        <v>72</v>
      </c>
      <c r="Y477" s="200"/>
      <c r="Z477" s="333">
        <f t="shared" ref="Z477" si="200">A477*J477/10^6</f>
        <v>0.33279999999999998</v>
      </c>
    </row>
    <row r="478" spans="1:26" s="103" customFormat="1">
      <c r="A478" s="200">
        <v>400</v>
      </c>
      <c r="B478" s="200">
        <v>395370704</v>
      </c>
      <c r="C478" s="200" t="s">
        <v>72</v>
      </c>
      <c r="D478" s="200" t="s">
        <v>7537</v>
      </c>
      <c r="E478" s="200" t="s">
        <v>525</v>
      </c>
      <c r="F478" s="200" t="s">
        <v>7829</v>
      </c>
      <c r="G478" s="200" t="s">
        <v>7830</v>
      </c>
      <c r="H478" s="200" t="s">
        <v>163</v>
      </c>
      <c r="I478" s="200">
        <v>49405140</v>
      </c>
      <c r="J478" s="200">
        <v>416</v>
      </c>
      <c r="K478" s="200">
        <v>13</v>
      </c>
      <c r="L478" s="201">
        <v>44670</v>
      </c>
      <c r="M478" s="201">
        <v>44670</v>
      </c>
      <c r="N478" s="202"/>
      <c r="O478" s="201">
        <v>44679</v>
      </c>
      <c r="P478" s="201"/>
      <c r="Q478" s="202"/>
      <c r="R478" s="200" t="s">
        <v>89</v>
      </c>
      <c r="S478" s="200" t="s">
        <v>7831</v>
      </c>
      <c r="T478" s="200"/>
      <c r="U478" s="203"/>
      <c r="V478" s="200" t="s">
        <v>70</v>
      </c>
      <c r="W478" s="204">
        <f t="shared" ref="W478" si="201">A478*J478/10^6</f>
        <v>0.16639999999999999</v>
      </c>
      <c r="X478" s="200" t="s">
        <v>72</v>
      </c>
      <c r="Y478" s="200"/>
      <c r="Z478" s="333">
        <f t="shared" ref="Z478" si="202">A478*J478/10^6</f>
        <v>0.16639999999999999</v>
      </c>
    </row>
    <row r="479" spans="1:26" s="103" customFormat="1">
      <c r="A479" s="200">
        <v>400</v>
      </c>
      <c r="B479" s="200">
        <v>395269423</v>
      </c>
      <c r="C479" s="200" t="s">
        <v>72</v>
      </c>
      <c r="D479" s="200" t="s">
        <v>7537</v>
      </c>
      <c r="E479" s="200" t="s">
        <v>95</v>
      </c>
      <c r="F479" s="200" t="s">
        <v>96</v>
      </c>
      <c r="G479" s="200" t="s">
        <v>7832</v>
      </c>
      <c r="H479" s="200" t="s">
        <v>163</v>
      </c>
      <c r="I479" s="200">
        <v>49405140</v>
      </c>
      <c r="J479" s="200">
        <v>768</v>
      </c>
      <c r="K479" s="200">
        <v>24</v>
      </c>
      <c r="L479" s="201">
        <v>44670</v>
      </c>
      <c r="M479" s="201">
        <v>44670</v>
      </c>
      <c r="N479" s="202"/>
      <c r="O479" s="201">
        <v>44671</v>
      </c>
      <c r="P479" s="201">
        <v>44671</v>
      </c>
      <c r="Q479" s="202"/>
      <c r="R479" s="200" t="s">
        <v>89</v>
      </c>
      <c r="S479" s="200"/>
      <c r="T479" s="200" t="s">
        <v>45</v>
      </c>
      <c r="U479" s="203">
        <v>1984</v>
      </c>
      <c r="V479" s="200" t="s">
        <v>88</v>
      </c>
      <c r="W479" s="204">
        <f t="shared" ref="W479" si="203">A479*J479/10^6</f>
        <v>0.30719999999999997</v>
      </c>
      <c r="X479" s="200" t="s">
        <v>72</v>
      </c>
      <c r="Y479" s="200"/>
      <c r="Z479" s="333">
        <f t="shared" ref="Z479" si="204">A479*J479/10^6</f>
        <v>0.30719999999999997</v>
      </c>
    </row>
    <row r="480" spans="1:26" s="103" customFormat="1">
      <c r="A480" s="200">
        <v>360</v>
      </c>
      <c r="B480" s="200">
        <v>395026274</v>
      </c>
      <c r="C480" s="200" t="s">
        <v>72</v>
      </c>
      <c r="D480" s="200" t="s">
        <v>7537</v>
      </c>
      <c r="E480" s="200" t="s">
        <v>840</v>
      </c>
      <c r="F480" s="200" t="s">
        <v>3380</v>
      </c>
      <c r="G480" s="200" t="s">
        <v>7809</v>
      </c>
      <c r="H480" s="200" t="s">
        <v>113</v>
      </c>
      <c r="I480" s="200">
        <v>49203132</v>
      </c>
      <c r="J480" s="200">
        <v>832</v>
      </c>
      <c r="K480" s="200">
        <v>26</v>
      </c>
      <c r="L480" s="201">
        <v>44670</v>
      </c>
      <c r="M480" s="201">
        <v>44670</v>
      </c>
      <c r="N480" s="202"/>
      <c r="O480" s="201">
        <v>44673</v>
      </c>
      <c r="P480" s="201">
        <v>44673</v>
      </c>
      <c r="Q480" s="202"/>
      <c r="R480" s="206" t="s">
        <v>89</v>
      </c>
      <c r="S480" s="200"/>
      <c r="T480" s="200" t="s">
        <v>45</v>
      </c>
      <c r="U480" s="203">
        <v>3420</v>
      </c>
      <c r="V480" s="200" t="s">
        <v>88</v>
      </c>
      <c r="W480" s="204">
        <f t="shared" ref="W480" si="205">A480*J480/10^6</f>
        <v>0.29952000000000001</v>
      </c>
      <c r="X480" s="200" t="s">
        <v>72</v>
      </c>
      <c r="Y480" s="200"/>
      <c r="Z480" s="333">
        <f t="shared" ref="Z480" si="206">A480*J480/10^6</f>
        <v>0.29952000000000001</v>
      </c>
    </row>
    <row r="481" spans="1:26" s="88" customFormat="1">
      <c r="A481" s="200">
        <v>400</v>
      </c>
      <c r="B481" s="200">
        <v>395367335</v>
      </c>
      <c r="C481" s="200" t="s">
        <v>72</v>
      </c>
      <c r="D481" s="200" t="s">
        <v>7537</v>
      </c>
      <c r="E481" s="200" t="s">
        <v>525</v>
      </c>
      <c r="F481" s="200" t="s">
        <v>7762</v>
      </c>
      <c r="G481" s="200" t="s">
        <v>7833</v>
      </c>
      <c r="H481" s="200" t="s">
        <v>163</v>
      </c>
      <c r="I481" s="200">
        <v>49405140</v>
      </c>
      <c r="J481" s="200">
        <v>832</v>
      </c>
      <c r="K481" s="200">
        <v>26</v>
      </c>
      <c r="L481" s="201">
        <v>44670</v>
      </c>
      <c r="M481" s="201">
        <v>44670</v>
      </c>
      <c r="N481" s="202"/>
      <c r="O481" s="201">
        <v>44672</v>
      </c>
      <c r="P481" s="201">
        <v>44672</v>
      </c>
      <c r="Q481" s="202"/>
      <c r="R481" s="200" t="s">
        <v>89</v>
      </c>
      <c r="S481" s="212"/>
      <c r="T481" s="200"/>
      <c r="U481" s="203"/>
      <c r="V481" s="200" t="s">
        <v>70</v>
      </c>
      <c r="W481" s="204">
        <f t="shared" ref="W481" si="207">A481*J481/10^6</f>
        <v>0.33279999999999998</v>
      </c>
      <c r="X481" s="200" t="s">
        <v>72</v>
      </c>
      <c r="Y481" s="200"/>
      <c r="Z481" s="333">
        <f t="shared" ref="Z481" si="208">A481*J481/10^6</f>
        <v>0.33279999999999998</v>
      </c>
    </row>
    <row r="482" spans="1:26" s="88" customFormat="1">
      <c r="A482" s="200">
        <v>400</v>
      </c>
      <c r="B482" s="200">
        <v>395369185</v>
      </c>
      <c r="C482" s="200" t="s">
        <v>72</v>
      </c>
      <c r="D482" s="200" t="s">
        <v>7537</v>
      </c>
      <c r="E482" s="200" t="s">
        <v>525</v>
      </c>
      <c r="F482" s="200" t="s">
        <v>2179</v>
      </c>
      <c r="G482" s="200" t="s">
        <v>3794</v>
      </c>
      <c r="H482" s="200" t="s">
        <v>163</v>
      </c>
      <c r="I482" s="200">
        <v>49405140</v>
      </c>
      <c r="J482" s="200">
        <v>832</v>
      </c>
      <c r="K482" s="200">
        <v>26</v>
      </c>
      <c r="L482" s="201">
        <v>44670</v>
      </c>
      <c r="M482" s="201">
        <v>44670</v>
      </c>
      <c r="N482" s="202"/>
      <c r="O482" s="201">
        <v>44672</v>
      </c>
      <c r="P482" s="201">
        <v>44672</v>
      </c>
      <c r="Q482" s="202"/>
      <c r="R482" s="200" t="s">
        <v>89</v>
      </c>
      <c r="S482" s="200"/>
      <c r="T482" s="200"/>
      <c r="U482" s="203"/>
      <c r="V482" s="200" t="s">
        <v>70</v>
      </c>
      <c r="W482" s="204">
        <f t="shared" ref="W482" si="209">A482*J482/10^6</f>
        <v>0.33279999999999998</v>
      </c>
      <c r="X482" s="200" t="s">
        <v>72</v>
      </c>
      <c r="Y482" s="200"/>
      <c r="Z482" s="333">
        <f t="shared" ref="Z482" si="210">A482*J482/10^6</f>
        <v>0.33279999999999998</v>
      </c>
    </row>
    <row r="483" spans="1:26" s="88" customFormat="1">
      <c r="A483" s="200">
        <v>400</v>
      </c>
      <c r="B483" s="200">
        <v>395369084</v>
      </c>
      <c r="C483" s="200" t="s">
        <v>72</v>
      </c>
      <c r="D483" s="200" t="s">
        <v>7537</v>
      </c>
      <c r="E483" s="200" t="s">
        <v>525</v>
      </c>
      <c r="F483" s="200" t="s">
        <v>2179</v>
      </c>
      <c r="G483" s="200" t="s">
        <v>3794</v>
      </c>
      <c r="H483" s="200" t="s">
        <v>163</v>
      </c>
      <c r="I483" s="200">
        <v>49405140</v>
      </c>
      <c r="J483" s="200">
        <v>832</v>
      </c>
      <c r="K483" s="200">
        <v>26</v>
      </c>
      <c r="L483" s="201">
        <v>44670</v>
      </c>
      <c r="M483" s="201">
        <v>44670</v>
      </c>
      <c r="N483" s="202"/>
      <c r="O483" s="201">
        <v>44673</v>
      </c>
      <c r="P483" s="201">
        <v>44673</v>
      </c>
      <c r="Q483" s="202"/>
      <c r="R483" s="200" t="s">
        <v>89</v>
      </c>
      <c r="S483" s="200"/>
      <c r="T483" s="200"/>
      <c r="U483" s="203"/>
      <c r="V483" s="200" t="s">
        <v>70</v>
      </c>
      <c r="W483" s="204">
        <f t="shared" ref="W483" si="211">A483*J483/10^6</f>
        <v>0.33279999999999998</v>
      </c>
      <c r="X483" s="200" t="s">
        <v>72</v>
      </c>
      <c r="Y483" s="200"/>
      <c r="Z483" s="333">
        <f t="shared" ref="Z483" si="212">A483*J483/10^6</f>
        <v>0.33279999999999998</v>
      </c>
    </row>
    <row r="484" spans="1:26" s="88" customFormat="1">
      <c r="A484" s="200">
        <v>400</v>
      </c>
      <c r="B484" s="200">
        <v>395376964</v>
      </c>
      <c r="C484" s="200" t="s">
        <v>72</v>
      </c>
      <c r="D484" s="200" t="s">
        <v>7537</v>
      </c>
      <c r="E484" s="200" t="s">
        <v>221</v>
      </c>
      <c r="F484" s="200" t="s">
        <v>7812</v>
      </c>
      <c r="G484" s="200" t="s">
        <v>7813</v>
      </c>
      <c r="H484" s="200" t="s">
        <v>163</v>
      </c>
      <c r="I484" s="200">
        <v>49405140</v>
      </c>
      <c r="J484" s="200">
        <v>832</v>
      </c>
      <c r="K484" s="200">
        <v>26</v>
      </c>
      <c r="L484" s="201">
        <v>44670</v>
      </c>
      <c r="M484" s="201">
        <v>44670</v>
      </c>
      <c r="N484" s="202"/>
      <c r="O484" s="201">
        <v>44671</v>
      </c>
      <c r="P484" s="201">
        <v>44671</v>
      </c>
      <c r="Q484" s="202"/>
      <c r="R484" s="201" t="s">
        <v>89</v>
      </c>
      <c r="S484" s="200" t="s">
        <v>7834</v>
      </c>
      <c r="T484" s="200" t="s">
        <v>45</v>
      </c>
      <c r="U484" s="211">
        <v>1750</v>
      </c>
      <c r="V484" s="200" t="s">
        <v>88</v>
      </c>
      <c r="W484" s="204">
        <f t="shared" ref="W484" si="213">A484*J484/10^6</f>
        <v>0.33279999999999998</v>
      </c>
      <c r="X484" s="200" t="s">
        <v>72</v>
      </c>
      <c r="Y484" s="200"/>
      <c r="Z484" s="333">
        <f t="shared" ref="Z484" si="214">A484*J484/10^6</f>
        <v>0.33279999999999998</v>
      </c>
    </row>
    <row r="485" spans="1:26">
      <c r="A485" s="200">
        <v>400</v>
      </c>
      <c r="B485" s="200">
        <v>395269051</v>
      </c>
      <c r="C485" s="200" t="s">
        <v>72</v>
      </c>
      <c r="D485" s="200" t="s">
        <v>7537</v>
      </c>
      <c r="E485" s="200" t="s">
        <v>95</v>
      </c>
      <c r="F485" s="200" t="s">
        <v>7835</v>
      </c>
      <c r="G485" s="200" t="s">
        <v>7836</v>
      </c>
      <c r="H485" s="200" t="s">
        <v>163</v>
      </c>
      <c r="I485" s="200">
        <v>49405140</v>
      </c>
      <c r="J485" s="200">
        <v>768</v>
      </c>
      <c r="K485" s="200">
        <v>24</v>
      </c>
      <c r="L485" s="201">
        <v>44671</v>
      </c>
      <c r="M485" s="201">
        <v>44671</v>
      </c>
      <c r="N485" s="202"/>
      <c r="O485" s="201">
        <v>44673</v>
      </c>
      <c r="P485" s="201">
        <v>44673</v>
      </c>
      <c r="Q485" s="202"/>
      <c r="R485" s="200" t="s">
        <v>89</v>
      </c>
      <c r="S485" s="200"/>
      <c r="T485" s="200" t="s">
        <v>218</v>
      </c>
      <c r="U485" s="203">
        <v>3424</v>
      </c>
      <c r="V485" s="200" t="s">
        <v>88</v>
      </c>
      <c r="W485" s="204">
        <f t="shared" ref="W485" si="215">A485*J485/10^6</f>
        <v>0.30719999999999997</v>
      </c>
      <c r="X485" s="200" t="s">
        <v>72</v>
      </c>
      <c r="Y485" s="200"/>
      <c r="Z485" s="333">
        <f t="shared" ref="Z485" si="216">A485*J485/10^6</f>
        <v>0.30719999999999997</v>
      </c>
    </row>
    <row r="486" spans="1:26">
      <c r="A486" s="200">
        <v>400</v>
      </c>
      <c r="B486" s="200">
        <v>1543504918</v>
      </c>
      <c r="C486" s="200" t="s">
        <v>72</v>
      </c>
      <c r="D486" s="200" t="s">
        <v>7537</v>
      </c>
      <c r="E486" s="200" t="s">
        <v>525</v>
      </c>
      <c r="F486" s="200" t="s">
        <v>7837</v>
      </c>
      <c r="G486" s="200" t="s">
        <v>5854</v>
      </c>
      <c r="H486" s="200" t="s">
        <v>163</v>
      </c>
      <c r="I486" s="200">
        <v>49405140</v>
      </c>
      <c r="J486" s="200">
        <v>320</v>
      </c>
      <c r="K486" s="200">
        <v>10</v>
      </c>
      <c r="L486" s="201">
        <v>44671</v>
      </c>
      <c r="M486" s="201">
        <v>44671</v>
      </c>
      <c r="N486" s="202"/>
      <c r="O486" s="201">
        <v>44677</v>
      </c>
      <c r="P486" s="201">
        <v>44677</v>
      </c>
      <c r="Q486" s="202"/>
      <c r="R486" s="200" t="s">
        <v>89</v>
      </c>
      <c r="S486" s="212" t="s">
        <v>7838</v>
      </c>
      <c r="T486" s="200" t="s">
        <v>556</v>
      </c>
      <c r="U486" s="203">
        <v>2334</v>
      </c>
      <c r="V486" s="200" t="s">
        <v>70</v>
      </c>
      <c r="W486" s="204">
        <f t="shared" ref="W486" si="217">A486*J486/10^6</f>
        <v>0.128</v>
      </c>
      <c r="X486" s="200" t="s">
        <v>72</v>
      </c>
      <c r="Y486" s="200"/>
      <c r="Z486" s="333">
        <f t="shared" ref="Z486" si="218">A486*J486/10^6</f>
        <v>0.128</v>
      </c>
    </row>
    <row r="487" spans="1:26">
      <c r="A487" s="200">
        <v>360</v>
      </c>
      <c r="B487" s="200">
        <v>395368378</v>
      </c>
      <c r="C487" s="200" t="s">
        <v>72</v>
      </c>
      <c r="D487" s="200" t="s">
        <v>7537</v>
      </c>
      <c r="E487" s="200" t="s">
        <v>529</v>
      </c>
      <c r="F487" s="200" t="s">
        <v>7839</v>
      </c>
      <c r="G487" s="212" t="s">
        <v>7840</v>
      </c>
      <c r="H487" s="200" t="s">
        <v>113</v>
      </c>
      <c r="I487" s="200">
        <v>49203132</v>
      </c>
      <c r="J487" s="200">
        <v>832</v>
      </c>
      <c r="K487" s="200">
        <v>26</v>
      </c>
      <c r="L487" s="201">
        <v>44671</v>
      </c>
      <c r="M487" s="201">
        <v>44671</v>
      </c>
      <c r="N487" s="202"/>
      <c r="O487" s="201">
        <v>44676</v>
      </c>
      <c r="P487" s="201">
        <v>44676</v>
      </c>
      <c r="Q487" s="202"/>
      <c r="R487" s="200" t="s">
        <v>89</v>
      </c>
      <c r="S487" s="200"/>
      <c r="T487" s="200"/>
      <c r="U487" s="203"/>
      <c r="V487" s="200" t="s">
        <v>70</v>
      </c>
      <c r="W487" s="204">
        <f t="shared" ref="W487" si="219">A487*J487/10^6</f>
        <v>0.29952000000000001</v>
      </c>
      <c r="X487" s="200" t="s">
        <v>72</v>
      </c>
      <c r="Y487" s="200"/>
      <c r="Z487" s="333">
        <f t="shared" ref="Z487" si="220">A487*J487/10^6</f>
        <v>0.29952000000000001</v>
      </c>
    </row>
    <row r="488" spans="1:26">
      <c r="A488" s="200">
        <v>400</v>
      </c>
      <c r="B488" s="200">
        <v>395655352</v>
      </c>
      <c r="C488" s="200" t="s">
        <v>72</v>
      </c>
      <c r="D488" s="200" t="s">
        <v>7537</v>
      </c>
      <c r="E488" s="200" t="s">
        <v>241</v>
      </c>
      <c r="F488" s="200" t="s">
        <v>242</v>
      </c>
      <c r="G488" s="200" t="s">
        <v>7841</v>
      </c>
      <c r="H488" s="200" t="s">
        <v>163</v>
      </c>
      <c r="I488" s="200">
        <v>49405140</v>
      </c>
      <c r="J488" s="200">
        <v>768</v>
      </c>
      <c r="K488" s="200">
        <v>24</v>
      </c>
      <c r="L488" s="201">
        <v>44671</v>
      </c>
      <c r="M488" s="201">
        <v>44671</v>
      </c>
      <c r="N488" s="202"/>
      <c r="O488" s="201">
        <v>44672</v>
      </c>
      <c r="P488" s="201">
        <v>44672</v>
      </c>
      <c r="Q488" s="202"/>
      <c r="R488" s="200" t="s">
        <v>89</v>
      </c>
      <c r="S488" s="200"/>
      <c r="T488" s="200"/>
      <c r="U488" s="203">
        <v>1918</v>
      </c>
      <c r="V488" s="200" t="s">
        <v>88</v>
      </c>
      <c r="W488" s="204">
        <f t="shared" ref="W488" si="221">A488*J488/10^6</f>
        <v>0.30719999999999997</v>
      </c>
      <c r="X488" s="200" t="s">
        <v>72</v>
      </c>
      <c r="Y488" s="200"/>
      <c r="Z488" s="333">
        <f t="shared" ref="Z488" si="222">A488*J488/10^6</f>
        <v>0.30719999999999997</v>
      </c>
    </row>
    <row r="489" spans="1:26">
      <c r="A489" s="200">
        <v>400</v>
      </c>
      <c r="B489" s="200">
        <v>395371140</v>
      </c>
      <c r="C489" s="200" t="s">
        <v>72</v>
      </c>
      <c r="D489" s="200" t="s">
        <v>7537</v>
      </c>
      <c r="E489" s="200" t="s">
        <v>529</v>
      </c>
      <c r="F489" s="200" t="s">
        <v>7842</v>
      </c>
      <c r="G489" s="200" t="s">
        <v>7843</v>
      </c>
      <c r="H489" s="200" t="s">
        <v>163</v>
      </c>
      <c r="I489" s="200">
        <v>49405140</v>
      </c>
      <c r="J489" s="200">
        <v>768</v>
      </c>
      <c r="K489" s="200">
        <v>24</v>
      </c>
      <c r="L489" s="201">
        <v>44671</v>
      </c>
      <c r="M489" s="201">
        <v>44671</v>
      </c>
      <c r="N489" s="202"/>
      <c r="O489" s="201">
        <v>44673</v>
      </c>
      <c r="P489" s="201">
        <v>44673</v>
      </c>
      <c r="Q489" s="202"/>
      <c r="R489" s="200" t="s">
        <v>89</v>
      </c>
      <c r="S489" s="200"/>
      <c r="T489" s="200"/>
      <c r="U489" s="203"/>
      <c r="V489" s="212" t="s">
        <v>70</v>
      </c>
      <c r="W489" s="204">
        <f t="shared" ref="W489" si="223">A489*J489/10^6</f>
        <v>0.30719999999999997</v>
      </c>
      <c r="X489" s="200" t="s">
        <v>72</v>
      </c>
      <c r="Y489" s="200"/>
      <c r="Z489" s="333">
        <f t="shared" ref="Z489" si="224">A489*J489/10^6</f>
        <v>0.30719999999999997</v>
      </c>
    </row>
    <row r="490" spans="1:26" s="103" customFormat="1">
      <c r="A490" s="200">
        <v>400</v>
      </c>
      <c r="B490" s="200">
        <v>395467898</v>
      </c>
      <c r="C490" s="200" t="s">
        <v>72</v>
      </c>
      <c r="D490" s="200" t="s">
        <v>7537</v>
      </c>
      <c r="E490" s="200" t="s">
        <v>354</v>
      </c>
      <c r="F490" s="200" t="s">
        <v>7844</v>
      </c>
      <c r="G490" s="200" t="s">
        <v>7845</v>
      </c>
      <c r="H490" s="200" t="s">
        <v>163</v>
      </c>
      <c r="I490" s="200">
        <v>49405140</v>
      </c>
      <c r="J490" s="200">
        <v>768</v>
      </c>
      <c r="K490" s="200">
        <v>24</v>
      </c>
      <c r="L490" s="201">
        <v>44671</v>
      </c>
      <c r="M490" s="201">
        <v>44671</v>
      </c>
      <c r="N490" s="202"/>
      <c r="O490" s="201">
        <v>44672</v>
      </c>
      <c r="P490" s="201">
        <v>44672</v>
      </c>
      <c r="Q490" s="202"/>
      <c r="R490" s="200" t="s">
        <v>89</v>
      </c>
      <c r="S490" s="200" t="s">
        <v>4250</v>
      </c>
      <c r="T490" s="200" t="s">
        <v>4250</v>
      </c>
      <c r="U490" s="203">
        <v>2414</v>
      </c>
      <c r="V490" s="200" t="s">
        <v>88</v>
      </c>
      <c r="W490" s="204">
        <f t="shared" ref="W490" si="225">A490*J490/10^6</f>
        <v>0.30719999999999997</v>
      </c>
      <c r="X490" s="200" t="s">
        <v>72</v>
      </c>
      <c r="Y490" s="200"/>
      <c r="Z490" s="333">
        <f t="shared" ref="Z490" si="226">A490*J490/10^6</f>
        <v>0.30719999999999997</v>
      </c>
    </row>
    <row r="491" spans="1:26" s="103" customFormat="1">
      <c r="A491" s="200">
        <v>400</v>
      </c>
      <c r="B491" s="200">
        <v>395468112</v>
      </c>
      <c r="C491" s="200" t="s">
        <v>72</v>
      </c>
      <c r="D491" s="200" t="s">
        <v>7537</v>
      </c>
      <c r="E491" s="200" t="s">
        <v>354</v>
      </c>
      <c r="F491" s="200" t="s">
        <v>7844</v>
      </c>
      <c r="G491" s="200" t="s">
        <v>7845</v>
      </c>
      <c r="H491" s="200" t="s">
        <v>163</v>
      </c>
      <c r="I491" s="200">
        <v>49405140</v>
      </c>
      <c r="J491" s="200">
        <v>768</v>
      </c>
      <c r="K491" s="200">
        <v>24</v>
      </c>
      <c r="L491" s="201">
        <v>44671</v>
      </c>
      <c r="M491" s="201">
        <v>44671</v>
      </c>
      <c r="N491" s="202"/>
      <c r="O491" s="201">
        <v>44672</v>
      </c>
      <c r="P491" s="201">
        <v>44672</v>
      </c>
      <c r="Q491" s="202"/>
      <c r="R491" s="200" t="s">
        <v>89</v>
      </c>
      <c r="S491" s="200" t="s">
        <v>4250</v>
      </c>
      <c r="T491" s="200" t="s">
        <v>4250</v>
      </c>
      <c r="U491" s="203">
        <v>2414</v>
      </c>
      <c r="V491" s="200" t="s">
        <v>88</v>
      </c>
      <c r="W491" s="204">
        <f t="shared" ref="W491" si="227">A491*J491/10^6</f>
        <v>0.30719999999999997</v>
      </c>
      <c r="X491" s="200" t="s">
        <v>72</v>
      </c>
      <c r="Y491" s="200"/>
      <c r="Z491" s="333">
        <f t="shared" ref="Z491" si="228">A491*J491/10^6</f>
        <v>0.30719999999999997</v>
      </c>
    </row>
    <row r="492" spans="1:26" s="103" customFormat="1">
      <c r="A492" s="200">
        <v>360</v>
      </c>
      <c r="B492" s="200">
        <v>395615527</v>
      </c>
      <c r="C492" s="200" t="s">
        <v>72</v>
      </c>
      <c r="D492" s="200" t="s">
        <v>7537</v>
      </c>
      <c r="E492" s="200" t="s">
        <v>185</v>
      </c>
      <c r="F492" s="200" t="s">
        <v>471</v>
      </c>
      <c r="G492" s="200" t="s">
        <v>749</v>
      </c>
      <c r="H492" s="200" t="s">
        <v>113</v>
      </c>
      <c r="I492" s="200">
        <v>49203132</v>
      </c>
      <c r="J492" s="200">
        <v>832</v>
      </c>
      <c r="K492" s="200">
        <v>26</v>
      </c>
      <c r="L492" s="201">
        <v>44671</v>
      </c>
      <c r="M492" s="201">
        <v>44671</v>
      </c>
      <c r="N492" s="202"/>
      <c r="O492" s="201">
        <v>44676</v>
      </c>
      <c r="P492" s="201">
        <v>44676</v>
      </c>
      <c r="Q492" s="202"/>
      <c r="R492" s="200" t="s">
        <v>89</v>
      </c>
      <c r="S492" s="200"/>
      <c r="T492" s="200"/>
      <c r="U492" s="200"/>
      <c r="V492" s="200" t="s">
        <v>88</v>
      </c>
      <c r="W492" s="204">
        <f t="shared" ref="W492" si="229">A492*J492/10^6</f>
        <v>0.29952000000000001</v>
      </c>
      <c r="X492" s="200" t="s">
        <v>72</v>
      </c>
      <c r="Y492" s="200"/>
      <c r="Z492" s="333">
        <f t="shared" ref="Z492" si="230">A492*J492/10^6</f>
        <v>0.29952000000000001</v>
      </c>
    </row>
    <row r="493" spans="1:26" s="103" customFormat="1">
      <c r="A493" s="200">
        <v>400</v>
      </c>
      <c r="B493" s="200">
        <v>395616316</v>
      </c>
      <c r="C493" s="200" t="s">
        <v>72</v>
      </c>
      <c r="D493" s="200" t="s">
        <v>7537</v>
      </c>
      <c r="E493" s="200" t="s">
        <v>525</v>
      </c>
      <c r="F493" s="200" t="s">
        <v>7846</v>
      </c>
      <c r="G493" s="200" t="s">
        <v>7847</v>
      </c>
      <c r="H493" s="200" t="s">
        <v>163</v>
      </c>
      <c r="I493" s="200">
        <v>49405140</v>
      </c>
      <c r="J493" s="200">
        <v>416</v>
      </c>
      <c r="K493" s="200">
        <v>13</v>
      </c>
      <c r="L493" s="201">
        <v>44671</v>
      </c>
      <c r="M493" s="201">
        <v>44671</v>
      </c>
      <c r="N493" s="202"/>
      <c r="O493" s="201">
        <v>44672</v>
      </c>
      <c r="P493" s="201">
        <v>44672</v>
      </c>
      <c r="Q493" s="202"/>
      <c r="R493" s="200" t="s">
        <v>89</v>
      </c>
      <c r="S493" s="200"/>
      <c r="T493" s="200"/>
      <c r="U493" s="203"/>
      <c r="V493" s="200" t="s">
        <v>70</v>
      </c>
      <c r="W493" s="204">
        <f t="shared" ref="W493" si="231">A493*J493/10^6</f>
        <v>0.16639999999999999</v>
      </c>
      <c r="X493" s="200" t="s">
        <v>72</v>
      </c>
      <c r="Y493" s="200"/>
      <c r="Z493" s="333">
        <f t="shared" ref="Z493" si="232">A493*J493/10^6</f>
        <v>0.16639999999999999</v>
      </c>
    </row>
    <row r="494" spans="1:26" s="103" customFormat="1">
      <c r="A494" s="200">
        <v>360</v>
      </c>
      <c r="B494" s="200">
        <v>395602083</v>
      </c>
      <c r="C494" s="200" t="s">
        <v>72</v>
      </c>
      <c r="D494" s="200" t="s">
        <v>7537</v>
      </c>
      <c r="E494" s="200" t="s">
        <v>358</v>
      </c>
      <c r="F494" s="200" t="s">
        <v>7848</v>
      </c>
      <c r="G494" s="200" t="s">
        <v>7849</v>
      </c>
      <c r="H494" s="200" t="s">
        <v>113</v>
      </c>
      <c r="I494" s="200">
        <v>49203132</v>
      </c>
      <c r="J494" s="200">
        <v>832</v>
      </c>
      <c r="K494" s="200">
        <v>26</v>
      </c>
      <c r="L494" s="201">
        <v>44671</v>
      </c>
      <c r="M494" s="201">
        <v>44671</v>
      </c>
      <c r="N494" s="202"/>
      <c r="O494" s="201">
        <v>44673</v>
      </c>
      <c r="P494" s="201">
        <v>44673</v>
      </c>
      <c r="Q494" s="202"/>
      <c r="R494" s="200" t="s">
        <v>89</v>
      </c>
      <c r="S494" s="200"/>
      <c r="T494" s="200"/>
      <c r="U494" s="203"/>
      <c r="V494" s="200" t="s">
        <v>70</v>
      </c>
      <c r="W494" s="204">
        <f t="shared" ref="W494" si="233">A494*J494/10^6</f>
        <v>0.29952000000000001</v>
      </c>
      <c r="X494" s="200" t="s">
        <v>72</v>
      </c>
      <c r="Y494" s="200"/>
      <c r="Z494" s="333">
        <f t="shared" ref="Z494" si="234">A494*J494/10^6</f>
        <v>0.29952000000000001</v>
      </c>
    </row>
    <row r="495" spans="1:26" s="103" customFormat="1">
      <c r="A495" s="200">
        <v>480</v>
      </c>
      <c r="B495" s="200">
        <v>395494704</v>
      </c>
      <c r="C495" s="200" t="s">
        <v>72</v>
      </c>
      <c r="D495" s="200" t="s">
        <v>7537</v>
      </c>
      <c r="E495" s="200" t="s">
        <v>7080</v>
      </c>
      <c r="F495" s="200" t="s">
        <v>7850</v>
      </c>
      <c r="G495" s="200" t="s">
        <v>7166</v>
      </c>
      <c r="H495" s="200" t="s">
        <v>134</v>
      </c>
      <c r="I495" s="200">
        <v>49303156</v>
      </c>
      <c r="J495" s="200">
        <v>638</v>
      </c>
      <c r="K495" s="200">
        <v>22</v>
      </c>
      <c r="L495" s="201">
        <v>44671</v>
      </c>
      <c r="M495" s="201">
        <v>44671</v>
      </c>
      <c r="N495" s="200"/>
      <c r="O495" s="201">
        <v>44673</v>
      </c>
      <c r="P495" s="201">
        <v>44673</v>
      </c>
      <c r="Q495" s="200"/>
      <c r="R495" s="200" t="s">
        <v>89</v>
      </c>
      <c r="S495" s="200"/>
      <c r="T495" s="200"/>
      <c r="U495" s="200"/>
      <c r="V495" s="200" t="s">
        <v>70</v>
      </c>
      <c r="W495" s="204">
        <f t="shared" ref="W495:W525" si="235">A495*J495/10^6</f>
        <v>0.30624000000000001</v>
      </c>
      <c r="X495" s="200"/>
      <c r="Y495" s="200"/>
      <c r="Z495" s="333">
        <f t="shared" ref="Z495" si="236">A495*J495/10^6</f>
        <v>0.30624000000000001</v>
      </c>
    </row>
    <row r="496" spans="1:26" s="103" customFormat="1">
      <c r="A496" s="200">
        <v>480</v>
      </c>
      <c r="B496" s="200">
        <v>395495086</v>
      </c>
      <c r="C496" s="200" t="s">
        <v>72</v>
      </c>
      <c r="D496" s="200" t="s">
        <v>7537</v>
      </c>
      <c r="E496" s="200" t="s">
        <v>7080</v>
      </c>
      <c r="F496" s="200" t="s">
        <v>7850</v>
      </c>
      <c r="G496" s="200" t="s">
        <v>7166</v>
      </c>
      <c r="H496" s="200" t="s">
        <v>134</v>
      </c>
      <c r="I496" s="200">
        <v>49303156</v>
      </c>
      <c r="J496" s="200">
        <v>638</v>
      </c>
      <c r="K496" s="200">
        <v>22</v>
      </c>
      <c r="L496" s="201">
        <v>44671</v>
      </c>
      <c r="M496" s="201">
        <v>44671</v>
      </c>
      <c r="N496" s="200"/>
      <c r="O496" s="201">
        <v>44673</v>
      </c>
      <c r="P496" s="201">
        <v>44673</v>
      </c>
      <c r="Q496" s="200"/>
      <c r="R496" s="200" t="s">
        <v>89</v>
      </c>
      <c r="S496" s="200"/>
      <c r="T496" s="200"/>
      <c r="U496" s="200"/>
      <c r="V496" s="200" t="s">
        <v>70</v>
      </c>
      <c r="W496" s="204">
        <f t="shared" si="235"/>
        <v>0.30624000000000001</v>
      </c>
      <c r="X496" s="200"/>
      <c r="Y496" s="200"/>
      <c r="Z496" s="333">
        <f t="shared" ref="Z496" si="237">A496*J496/10^6</f>
        <v>0.30624000000000001</v>
      </c>
    </row>
    <row r="497" spans="1:26" s="103" customFormat="1">
      <c r="A497" s="200">
        <v>480</v>
      </c>
      <c r="B497" s="200">
        <v>395495258</v>
      </c>
      <c r="C497" s="200" t="s">
        <v>72</v>
      </c>
      <c r="D497" s="200" t="s">
        <v>7537</v>
      </c>
      <c r="E497" s="200" t="s">
        <v>7080</v>
      </c>
      <c r="F497" s="200" t="s">
        <v>7850</v>
      </c>
      <c r="G497" s="200" t="s">
        <v>7166</v>
      </c>
      <c r="H497" s="200" t="s">
        <v>134</v>
      </c>
      <c r="I497" s="200">
        <v>49303156</v>
      </c>
      <c r="J497" s="200">
        <v>638</v>
      </c>
      <c r="K497" s="200">
        <v>22</v>
      </c>
      <c r="L497" s="201">
        <v>44671</v>
      </c>
      <c r="M497" s="201">
        <v>44671</v>
      </c>
      <c r="N497" s="200"/>
      <c r="O497" s="201">
        <v>44673</v>
      </c>
      <c r="P497" s="201">
        <v>44673</v>
      </c>
      <c r="Q497" s="200"/>
      <c r="R497" s="200" t="s">
        <v>89</v>
      </c>
      <c r="S497" s="200"/>
      <c r="T497" s="200"/>
      <c r="U497" s="200"/>
      <c r="V497" s="200" t="s">
        <v>70</v>
      </c>
      <c r="W497" s="204">
        <f t="shared" si="235"/>
        <v>0.30624000000000001</v>
      </c>
      <c r="X497" s="200"/>
      <c r="Y497" s="200"/>
      <c r="Z497" s="333">
        <f t="shared" ref="Z497" si="238">A497*J497/10^6</f>
        <v>0.30624000000000001</v>
      </c>
    </row>
    <row r="498" spans="1:26" s="103" customFormat="1">
      <c r="A498" s="200">
        <v>480</v>
      </c>
      <c r="B498" s="200">
        <v>395495353</v>
      </c>
      <c r="C498" s="200" t="s">
        <v>72</v>
      </c>
      <c r="D498" s="200" t="s">
        <v>7537</v>
      </c>
      <c r="E498" s="200" t="s">
        <v>7080</v>
      </c>
      <c r="F498" s="200" t="s">
        <v>7850</v>
      </c>
      <c r="G498" s="200" t="s">
        <v>7166</v>
      </c>
      <c r="H498" s="200" t="s">
        <v>134</v>
      </c>
      <c r="I498" s="200">
        <v>49303156</v>
      </c>
      <c r="J498" s="200">
        <v>638</v>
      </c>
      <c r="K498" s="200">
        <v>22</v>
      </c>
      <c r="L498" s="201">
        <v>44671</v>
      </c>
      <c r="M498" s="201">
        <v>44671</v>
      </c>
      <c r="N498" s="200"/>
      <c r="O498" s="201">
        <v>44673</v>
      </c>
      <c r="P498" s="201">
        <v>44673</v>
      </c>
      <c r="Q498" s="200"/>
      <c r="R498" s="200" t="s">
        <v>89</v>
      </c>
      <c r="S498" s="200"/>
      <c r="T498" s="200"/>
      <c r="U498" s="200"/>
      <c r="V498" s="200" t="s">
        <v>70</v>
      </c>
      <c r="W498" s="204">
        <f t="shared" si="235"/>
        <v>0.30624000000000001</v>
      </c>
      <c r="X498" s="200"/>
      <c r="Y498" s="200"/>
      <c r="Z498" s="333">
        <f t="shared" ref="Z498" si="239">A498*J498/10^6</f>
        <v>0.30624000000000001</v>
      </c>
    </row>
    <row r="499" spans="1:26" s="286" customFormat="1">
      <c r="A499" s="200">
        <v>360</v>
      </c>
      <c r="B499" s="200">
        <v>395607254</v>
      </c>
      <c r="C499" s="200" t="s">
        <v>72</v>
      </c>
      <c r="D499" s="200" t="s">
        <v>7537</v>
      </c>
      <c r="E499" s="200" t="s">
        <v>358</v>
      </c>
      <c r="F499" s="200" t="s">
        <v>7601</v>
      </c>
      <c r="G499" s="200" t="s">
        <v>7851</v>
      </c>
      <c r="H499" s="200" t="s">
        <v>113</v>
      </c>
      <c r="I499" s="200">
        <v>49203132</v>
      </c>
      <c r="J499" s="200">
        <v>832</v>
      </c>
      <c r="K499" s="200">
        <v>26</v>
      </c>
      <c r="L499" s="201">
        <v>44671</v>
      </c>
      <c r="M499" s="201">
        <v>44671</v>
      </c>
      <c r="N499" s="202"/>
      <c r="O499" s="201">
        <v>44672</v>
      </c>
      <c r="P499" s="201">
        <v>44672</v>
      </c>
      <c r="Q499" s="202"/>
      <c r="R499" s="200" t="s">
        <v>89</v>
      </c>
      <c r="S499" s="200"/>
      <c r="T499" s="200"/>
      <c r="U499" s="203"/>
      <c r="V499" s="212" t="s">
        <v>70</v>
      </c>
      <c r="W499" s="204">
        <f t="shared" si="235"/>
        <v>0.29952000000000001</v>
      </c>
      <c r="X499" s="200" t="s">
        <v>72</v>
      </c>
      <c r="Y499" s="200"/>
      <c r="Z499" s="333">
        <f t="shared" ref="Z499" si="240">A499*J499/10^6</f>
        <v>0.29952000000000001</v>
      </c>
    </row>
    <row r="500" spans="1:26" s="286" customFormat="1">
      <c r="A500" s="200">
        <v>360</v>
      </c>
      <c r="B500" s="200">
        <v>395604029</v>
      </c>
      <c r="C500" s="200" t="s">
        <v>72</v>
      </c>
      <c r="D500" s="200" t="s">
        <v>7537</v>
      </c>
      <c r="E500" s="200" t="s">
        <v>358</v>
      </c>
      <c r="F500" s="200" t="s">
        <v>7852</v>
      </c>
      <c r="G500" s="200" t="s">
        <v>7853</v>
      </c>
      <c r="H500" s="200" t="s">
        <v>113</v>
      </c>
      <c r="I500" s="200">
        <v>49203132</v>
      </c>
      <c r="J500" s="200">
        <v>832</v>
      </c>
      <c r="K500" s="200">
        <v>26</v>
      </c>
      <c r="L500" s="201">
        <v>44671</v>
      </c>
      <c r="M500" s="201">
        <v>44671</v>
      </c>
      <c r="N500" s="202"/>
      <c r="O500" s="201">
        <v>44673</v>
      </c>
      <c r="P500" s="201">
        <v>44673</v>
      </c>
      <c r="Q500" s="202"/>
      <c r="R500" s="206" t="s">
        <v>89</v>
      </c>
      <c r="S500" s="200"/>
      <c r="T500" s="200"/>
      <c r="U500" s="203"/>
      <c r="V500" s="200" t="s">
        <v>70</v>
      </c>
      <c r="W500" s="204">
        <f t="shared" si="235"/>
        <v>0.29952000000000001</v>
      </c>
      <c r="X500" s="200" t="s">
        <v>72</v>
      </c>
      <c r="Y500" s="200"/>
      <c r="Z500" s="333">
        <f t="shared" ref="Z500" si="241">A500*J500/10^6</f>
        <v>0.29952000000000001</v>
      </c>
    </row>
    <row r="501" spans="1:26" s="286" customFormat="1">
      <c r="A501" s="200">
        <v>400</v>
      </c>
      <c r="B501" s="200">
        <v>395377212</v>
      </c>
      <c r="C501" s="200" t="s">
        <v>72</v>
      </c>
      <c r="D501" s="200" t="s">
        <v>7537</v>
      </c>
      <c r="E501" s="200" t="s">
        <v>221</v>
      </c>
      <c r="F501" s="200" t="s">
        <v>7812</v>
      </c>
      <c r="G501" s="200" t="s">
        <v>7813</v>
      </c>
      <c r="H501" s="200" t="s">
        <v>163</v>
      </c>
      <c r="I501" s="200">
        <v>49405140</v>
      </c>
      <c r="J501" s="200">
        <v>832</v>
      </c>
      <c r="K501" s="200">
        <v>26</v>
      </c>
      <c r="L501" s="201">
        <v>44671</v>
      </c>
      <c r="M501" s="201">
        <v>44671</v>
      </c>
      <c r="N501" s="202"/>
      <c r="O501" s="201">
        <v>44672</v>
      </c>
      <c r="P501" s="201">
        <v>44672</v>
      </c>
      <c r="Q501" s="202"/>
      <c r="R501" s="200" t="s">
        <v>89</v>
      </c>
      <c r="S501" s="200" t="s">
        <v>7854</v>
      </c>
      <c r="T501" s="200" t="s">
        <v>45</v>
      </c>
      <c r="U501" s="211">
        <v>1750</v>
      </c>
      <c r="V501" s="200" t="s">
        <v>88</v>
      </c>
      <c r="W501" s="204">
        <f t="shared" si="235"/>
        <v>0.33279999999999998</v>
      </c>
      <c r="X501" s="200" t="s">
        <v>72</v>
      </c>
      <c r="Y501" s="200"/>
      <c r="Z501" s="333">
        <f t="shared" ref="Z501" si="242">A501*J501/10^6</f>
        <v>0.33279999999999998</v>
      </c>
    </row>
    <row r="502" spans="1:26" s="286" customFormat="1">
      <c r="A502" s="200">
        <v>360</v>
      </c>
      <c r="B502" s="200">
        <v>395602987</v>
      </c>
      <c r="C502" s="200" t="s">
        <v>72</v>
      </c>
      <c r="D502" s="200" t="s">
        <v>7537</v>
      </c>
      <c r="E502" s="200" t="s">
        <v>358</v>
      </c>
      <c r="F502" s="200" t="s">
        <v>7855</v>
      </c>
      <c r="G502" s="200" t="s">
        <v>7856</v>
      </c>
      <c r="H502" s="200" t="s">
        <v>113</v>
      </c>
      <c r="I502" s="200">
        <v>49203132</v>
      </c>
      <c r="J502" s="200">
        <v>832</v>
      </c>
      <c r="K502" s="200">
        <v>26</v>
      </c>
      <c r="L502" s="201">
        <v>44671</v>
      </c>
      <c r="M502" s="201">
        <v>44671</v>
      </c>
      <c r="N502" s="202"/>
      <c r="O502" s="201">
        <v>44673</v>
      </c>
      <c r="P502" s="201">
        <v>44673</v>
      </c>
      <c r="Q502" s="202"/>
      <c r="R502" s="200" t="s">
        <v>89</v>
      </c>
      <c r="S502" s="200"/>
      <c r="T502" s="200"/>
      <c r="U502" s="203"/>
      <c r="V502" s="200" t="s">
        <v>70</v>
      </c>
      <c r="W502" s="204">
        <f t="shared" si="235"/>
        <v>0.29952000000000001</v>
      </c>
      <c r="X502" s="200" t="s">
        <v>72</v>
      </c>
      <c r="Y502" s="200"/>
      <c r="Z502" s="333">
        <f t="shared" ref="Z502" si="243">A502*J502/10^6</f>
        <v>0.29952000000000001</v>
      </c>
    </row>
    <row r="503" spans="1:26" s="286" customFormat="1">
      <c r="A503" s="200">
        <v>400</v>
      </c>
      <c r="B503" s="200">
        <v>1543512547</v>
      </c>
      <c r="C503" s="200" t="s">
        <v>72</v>
      </c>
      <c r="D503" s="200" t="s">
        <v>7537</v>
      </c>
      <c r="E503" s="200" t="s">
        <v>525</v>
      </c>
      <c r="F503" s="200" t="s">
        <v>7818</v>
      </c>
      <c r="G503" s="200" t="s">
        <v>7819</v>
      </c>
      <c r="H503" s="200" t="s">
        <v>163</v>
      </c>
      <c r="I503" s="200">
        <v>49405140</v>
      </c>
      <c r="J503" s="200">
        <v>320</v>
      </c>
      <c r="K503" s="200">
        <v>10</v>
      </c>
      <c r="L503" s="201">
        <v>44671</v>
      </c>
      <c r="M503" s="201">
        <v>44671</v>
      </c>
      <c r="N503" s="202"/>
      <c r="O503" s="201">
        <v>44679</v>
      </c>
      <c r="P503" s="201">
        <v>44679</v>
      </c>
      <c r="Q503" s="202"/>
      <c r="R503" s="200" t="s">
        <v>89</v>
      </c>
      <c r="S503" s="212" t="s">
        <v>7838</v>
      </c>
      <c r="T503" s="200"/>
      <c r="U503" s="203">
        <v>3210</v>
      </c>
      <c r="V503" s="200" t="s">
        <v>70</v>
      </c>
      <c r="W503" s="204">
        <f t="shared" si="235"/>
        <v>0.128</v>
      </c>
      <c r="X503" s="200" t="s">
        <v>72</v>
      </c>
      <c r="Y503" s="200"/>
      <c r="Z503" s="333">
        <f t="shared" ref="Z503" si="244">A503*J503/10^6</f>
        <v>0.128</v>
      </c>
    </row>
    <row r="504" spans="1:26" s="286" customFormat="1">
      <c r="A504" s="200">
        <v>400</v>
      </c>
      <c r="B504" s="200">
        <v>1543509341</v>
      </c>
      <c r="C504" s="200" t="s">
        <v>72</v>
      </c>
      <c r="D504" s="200" t="s">
        <v>7537</v>
      </c>
      <c r="E504" s="200" t="s">
        <v>525</v>
      </c>
      <c r="F504" s="200" t="s">
        <v>7767</v>
      </c>
      <c r="G504" s="200" t="s">
        <v>7857</v>
      </c>
      <c r="H504" s="200" t="s">
        <v>163</v>
      </c>
      <c r="I504" s="200">
        <v>49405140</v>
      </c>
      <c r="J504" s="200">
        <v>320</v>
      </c>
      <c r="K504" s="200">
        <v>10</v>
      </c>
      <c r="L504" s="201">
        <v>44671</v>
      </c>
      <c r="M504" s="201">
        <v>44671</v>
      </c>
      <c r="N504" s="202"/>
      <c r="O504" s="201">
        <v>44679</v>
      </c>
      <c r="P504" s="201">
        <v>44679</v>
      </c>
      <c r="Q504" s="202"/>
      <c r="R504" s="200" t="s">
        <v>89</v>
      </c>
      <c r="S504" s="212" t="s">
        <v>7838</v>
      </c>
      <c r="T504" s="200"/>
      <c r="U504" s="203"/>
      <c r="V504" s="200" t="s">
        <v>70</v>
      </c>
      <c r="W504" s="204">
        <f t="shared" si="235"/>
        <v>0.128</v>
      </c>
      <c r="X504" s="200" t="s">
        <v>72</v>
      </c>
      <c r="Y504" s="200"/>
      <c r="Z504" s="333">
        <f t="shared" ref="Z504" si="245">A504*J504/10^6</f>
        <v>0.128</v>
      </c>
    </row>
    <row r="505" spans="1:26" s="286" customFormat="1">
      <c r="A505" s="200">
        <v>400</v>
      </c>
      <c r="B505" s="200">
        <v>395742038</v>
      </c>
      <c r="C505" s="200" t="s">
        <v>72</v>
      </c>
      <c r="D505" s="200" t="s">
        <v>7537</v>
      </c>
      <c r="E505" s="200" t="s">
        <v>525</v>
      </c>
      <c r="F505" s="200" t="s">
        <v>7748</v>
      </c>
      <c r="G505" s="200" t="s">
        <v>7858</v>
      </c>
      <c r="H505" s="200" t="s">
        <v>163</v>
      </c>
      <c r="I505" s="200">
        <v>49405140</v>
      </c>
      <c r="J505" s="200">
        <v>640</v>
      </c>
      <c r="K505" s="200">
        <v>20</v>
      </c>
      <c r="L505" s="201">
        <v>44672</v>
      </c>
      <c r="M505" s="201">
        <v>44672</v>
      </c>
      <c r="N505" s="202"/>
      <c r="O505" s="201">
        <v>44673</v>
      </c>
      <c r="P505" s="201">
        <v>44673</v>
      </c>
      <c r="Q505" s="202"/>
      <c r="R505" s="200" t="s">
        <v>89</v>
      </c>
      <c r="S505" s="212"/>
      <c r="T505" s="200"/>
      <c r="U505" s="203"/>
      <c r="V505" s="200" t="s">
        <v>70</v>
      </c>
      <c r="W505" s="204">
        <f t="shared" si="235"/>
        <v>0.25600000000000001</v>
      </c>
      <c r="X505" s="200" t="s">
        <v>72</v>
      </c>
      <c r="Y505" s="200"/>
      <c r="Z505" s="333">
        <f t="shared" ref="Z505" si="246">A505*J505/10^6</f>
        <v>0.25600000000000001</v>
      </c>
    </row>
    <row r="506" spans="1:26" s="286" customFormat="1">
      <c r="A506" s="200">
        <v>400</v>
      </c>
      <c r="B506" s="200">
        <v>395750890</v>
      </c>
      <c r="C506" s="200" t="s">
        <v>72</v>
      </c>
      <c r="D506" s="200" t="s">
        <v>7537</v>
      </c>
      <c r="E506" s="200" t="s">
        <v>525</v>
      </c>
      <c r="F506" s="200" t="s">
        <v>7751</v>
      </c>
      <c r="G506" s="200" t="s">
        <v>7859</v>
      </c>
      <c r="H506" s="200" t="s">
        <v>163</v>
      </c>
      <c r="I506" s="200">
        <v>49405140</v>
      </c>
      <c r="J506" s="200">
        <v>416</v>
      </c>
      <c r="K506" s="200">
        <v>13</v>
      </c>
      <c r="L506" s="201">
        <v>44672</v>
      </c>
      <c r="M506" s="201">
        <v>44672</v>
      </c>
      <c r="N506" s="202"/>
      <c r="O506" s="201">
        <v>44677</v>
      </c>
      <c r="P506" s="201">
        <v>44677</v>
      </c>
      <c r="Q506" s="202"/>
      <c r="R506" s="200" t="s">
        <v>89</v>
      </c>
      <c r="S506" s="200"/>
      <c r="T506" s="200"/>
      <c r="U506" s="203"/>
      <c r="V506" s="200" t="s">
        <v>70</v>
      </c>
      <c r="W506" s="204">
        <f t="shared" si="235"/>
        <v>0.16639999999999999</v>
      </c>
      <c r="X506" s="200" t="s">
        <v>72</v>
      </c>
      <c r="Y506" s="200"/>
      <c r="Z506" s="333">
        <f t="shared" ref="Z506" si="247">A506*J506/10^6</f>
        <v>0.16639999999999999</v>
      </c>
    </row>
    <row r="507" spans="1:26" s="286" customFormat="1">
      <c r="A507" s="200">
        <v>360</v>
      </c>
      <c r="B507" s="200">
        <v>395776432</v>
      </c>
      <c r="C507" s="200" t="s">
        <v>72</v>
      </c>
      <c r="D507" s="200" t="s">
        <v>7537</v>
      </c>
      <c r="E507" s="200" t="s">
        <v>1069</v>
      </c>
      <c r="F507" s="200" t="s">
        <v>7860</v>
      </c>
      <c r="G507" s="200" t="s">
        <v>7861</v>
      </c>
      <c r="H507" s="200" t="s">
        <v>113</v>
      </c>
      <c r="I507" s="200">
        <v>49203132</v>
      </c>
      <c r="J507" s="200">
        <v>768</v>
      </c>
      <c r="K507" s="200">
        <v>24</v>
      </c>
      <c r="L507" s="201">
        <v>44672</v>
      </c>
      <c r="M507" s="201">
        <v>44672</v>
      </c>
      <c r="N507" s="202"/>
      <c r="O507" s="201">
        <v>44674</v>
      </c>
      <c r="P507" s="201">
        <v>44674</v>
      </c>
      <c r="Q507" s="202"/>
      <c r="R507" s="200" t="s">
        <v>89</v>
      </c>
      <c r="S507" s="200"/>
      <c r="T507" s="200" t="s">
        <v>218</v>
      </c>
      <c r="U507" s="203">
        <v>2739</v>
      </c>
      <c r="V507" s="200" t="s">
        <v>70</v>
      </c>
      <c r="W507" s="204">
        <f t="shared" si="235"/>
        <v>0.27648</v>
      </c>
      <c r="X507" s="200" t="s">
        <v>72</v>
      </c>
      <c r="Y507" s="200"/>
      <c r="Z507" s="333">
        <f t="shared" ref="Z507" si="248">A507*J507/10^6</f>
        <v>0.27648</v>
      </c>
    </row>
    <row r="508" spans="1:26" s="286" customFormat="1">
      <c r="A508" s="200">
        <v>400</v>
      </c>
      <c r="B508" s="200">
        <v>395786968</v>
      </c>
      <c r="C508" s="200" t="s">
        <v>72</v>
      </c>
      <c r="D508" s="200" t="s">
        <v>7537</v>
      </c>
      <c r="E508" s="200" t="s">
        <v>241</v>
      </c>
      <c r="F508" s="200" t="s">
        <v>242</v>
      </c>
      <c r="G508" s="200" t="s">
        <v>474</v>
      </c>
      <c r="H508" s="200" t="s">
        <v>163</v>
      </c>
      <c r="I508" s="200">
        <v>49405140</v>
      </c>
      <c r="J508" s="200">
        <v>832</v>
      </c>
      <c r="K508" s="200">
        <v>26</v>
      </c>
      <c r="L508" s="201">
        <v>44672</v>
      </c>
      <c r="M508" s="201">
        <v>44672</v>
      </c>
      <c r="N508" s="202"/>
      <c r="O508" s="201">
        <v>44673</v>
      </c>
      <c r="P508" s="201">
        <v>44673</v>
      </c>
      <c r="Q508" s="202"/>
      <c r="R508" s="200" t="s">
        <v>89</v>
      </c>
      <c r="S508" s="200"/>
      <c r="T508" s="200" t="s">
        <v>218</v>
      </c>
      <c r="U508" s="203">
        <v>1986.42</v>
      </c>
      <c r="V508" s="200" t="s">
        <v>88</v>
      </c>
      <c r="W508" s="204">
        <f t="shared" si="235"/>
        <v>0.33279999999999998</v>
      </c>
      <c r="X508" s="200" t="s">
        <v>72</v>
      </c>
      <c r="Y508" s="200"/>
      <c r="Z508" s="333">
        <f t="shared" ref="Z508" si="249">A508*J508/10^6</f>
        <v>0.33279999999999998</v>
      </c>
    </row>
    <row r="509" spans="1:26" s="286" customFormat="1">
      <c r="A509" s="200">
        <v>400</v>
      </c>
      <c r="B509" s="200">
        <v>395789587</v>
      </c>
      <c r="C509" s="200" t="s">
        <v>72</v>
      </c>
      <c r="D509" s="200" t="s">
        <v>7537</v>
      </c>
      <c r="E509" s="200" t="s">
        <v>241</v>
      </c>
      <c r="F509" s="200" t="s">
        <v>242</v>
      </c>
      <c r="G509" s="200" t="s">
        <v>474</v>
      </c>
      <c r="H509" s="200" t="s">
        <v>7862</v>
      </c>
      <c r="I509" s="200">
        <v>49405140</v>
      </c>
      <c r="J509" s="200">
        <v>832</v>
      </c>
      <c r="K509" s="200">
        <v>26</v>
      </c>
      <c r="L509" s="201">
        <v>44672</v>
      </c>
      <c r="M509" s="201">
        <v>44672</v>
      </c>
      <c r="N509" s="201"/>
      <c r="O509" s="201">
        <v>44673</v>
      </c>
      <c r="P509" s="201">
        <v>44673</v>
      </c>
      <c r="Q509" s="200"/>
      <c r="R509" s="200" t="s">
        <v>89</v>
      </c>
      <c r="S509" s="200" t="s">
        <v>7863</v>
      </c>
      <c r="T509" s="200"/>
      <c r="U509" s="203"/>
      <c r="V509" s="200" t="s">
        <v>88</v>
      </c>
      <c r="W509" s="204">
        <f t="shared" si="235"/>
        <v>0.33279999999999998</v>
      </c>
      <c r="X509" s="200" t="s">
        <v>72</v>
      </c>
      <c r="Y509" s="200"/>
      <c r="Z509" s="333">
        <f t="shared" ref="Z509" si="250">A509*J509/10^6</f>
        <v>0.33279999999999998</v>
      </c>
    </row>
    <row r="510" spans="1:26" s="286" customFormat="1">
      <c r="A510" s="200">
        <v>400</v>
      </c>
      <c r="B510" s="200">
        <v>395789523</v>
      </c>
      <c r="C510" s="200" t="s">
        <v>72</v>
      </c>
      <c r="D510" s="200" t="s">
        <v>7537</v>
      </c>
      <c r="E510" s="200" t="s">
        <v>241</v>
      </c>
      <c r="F510" s="200" t="s">
        <v>242</v>
      </c>
      <c r="G510" s="200" t="s">
        <v>474</v>
      </c>
      <c r="H510" s="200" t="s">
        <v>7862</v>
      </c>
      <c r="I510" s="200">
        <v>49405140</v>
      </c>
      <c r="J510" s="200">
        <v>832</v>
      </c>
      <c r="K510" s="200">
        <v>26</v>
      </c>
      <c r="L510" s="201">
        <v>44672</v>
      </c>
      <c r="M510" s="201">
        <v>44672</v>
      </c>
      <c r="N510" s="201"/>
      <c r="O510" s="201">
        <v>44673</v>
      </c>
      <c r="P510" s="201">
        <v>44673</v>
      </c>
      <c r="Q510" s="200"/>
      <c r="R510" s="200" t="s">
        <v>89</v>
      </c>
      <c r="S510" s="200" t="s">
        <v>7863</v>
      </c>
      <c r="T510" s="200"/>
      <c r="U510" s="203"/>
      <c r="V510" s="200" t="s">
        <v>88</v>
      </c>
      <c r="W510" s="204">
        <f t="shared" si="235"/>
        <v>0.33279999999999998</v>
      </c>
      <c r="X510" s="200" t="s">
        <v>72</v>
      </c>
      <c r="Y510" s="200"/>
      <c r="Z510" s="333">
        <f t="shared" ref="Z510" si="251">A510*J510/10^6</f>
        <v>0.33279999999999998</v>
      </c>
    </row>
    <row r="511" spans="1:26" s="286" customFormat="1">
      <c r="A511" s="200">
        <v>360</v>
      </c>
      <c r="B511" s="200">
        <v>395771891</v>
      </c>
      <c r="C511" s="200" t="s">
        <v>72</v>
      </c>
      <c r="D511" s="200" t="s">
        <v>7537</v>
      </c>
      <c r="E511" s="200" t="s">
        <v>7864</v>
      </c>
      <c r="F511" s="200" t="s">
        <v>7865</v>
      </c>
      <c r="G511" s="200" t="s">
        <v>7866</v>
      </c>
      <c r="H511" s="200" t="s">
        <v>113</v>
      </c>
      <c r="I511" s="200">
        <v>49203132</v>
      </c>
      <c r="J511" s="200">
        <v>768</v>
      </c>
      <c r="K511" s="200">
        <v>24</v>
      </c>
      <c r="L511" s="201">
        <v>44672</v>
      </c>
      <c r="M511" s="201">
        <v>44672</v>
      </c>
      <c r="N511" s="202"/>
      <c r="O511" s="201">
        <v>44673</v>
      </c>
      <c r="P511" s="201">
        <v>44673</v>
      </c>
      <c r="Q511" s="202"/>
      <c r="R511" s="200" t="s">
        <v>89</v>
      </c>
      <c r="S511" s="200"/>
      <c r="T511" s="200" t="s">
        <v>218</v>
      </c>
      <c r="U511" s="203">
        <v>1792</v>
      </c>
      <c r="V511" s="200" t="s">
        <v>70</v>
      </c>
      <c r="W511" s="204">
        <f t="shared" si="235"/>
        <v>0.27648</v>
      </c>
      <c r="X511" s="200" t="s">
        <v>72</v>
      </c>
      <c r="Y511" s="200"/>
      <c r="Z511" s="333">
        <f t="shared" ref="Z511" si="252">A511*J511/10^6</f>
        <v>0.27648</v>
      </c>
    </row>
    <row r="512" spans="1:26" s="286" customFormat="1">
      <c r="A512" s="200">
        <v>400</v>
      </c>
      <c r="B512" s="200" t="s">
        <v>7867</v>
      </c>
      <c r="C512" s="200" t="s">
        <v>72</v>
      </c>
      <c r="D512" s="200" t="s">
        <v>7537</v>
      </c>
      <c r="E512" s="200" t="s">
        <v>525</v>
      </c>
      <c r="F512" s="200" t="s">
        <v>5895</v>
      </c>
      <c r="G512" s="200" t="s">
        <v>617</v>
      </c>
      <c r="H512" s="200" t="s">
        <v>163</v>
      </c>
      <c r="I512" s="200">
        <v>49405140</v>
      </c>
      <c r="J512" s="200">
        <v>416</v>
      </c>
      <c r="K512" s="200">
        <v>13</v>
      </c>
      <c r="L512" s="201">
        <v>44672</v>
      </c>
      <c r="M512" s="201">
        <v>44672</v>
      </c>
      <c r="N512" s="202"/>
      <c r="O512" s="201">
        <v>44673</v>
      </c>
      <c r="P512" s="201">
        <v>44673</v>
      </c>
      <c r="Q512" s="202"/>
      <c r="R512" s="200" t="s">
        <v>89</v>
      </c>
      <c r="S512" s="200" t="s">
        <v>7868</v>
      </c>
      <c r="T512" s="200"/>
      <c r="U512" s="203"/>
      <c r="V512" s="200" t="s">
        <v>70</v>
      </c>
      <c r="W512" s="204">
        <f t="shared" si="235"/>
        <v>0.16639999999999999</v>
      </c>
      <c r="X512" s="200" t="s">
        <v>72</v>
      </c>
      <c r="Y512" s="200"/>
      <c r="Z512" s="333">
        <f t="shared" ref="Z512" si="253">A512*J512/10^6</f>
        <v>0.16639999999999999</v>
      </c>
    </row>
    <row r="513" spans="1:26">
      <c r="A513" s="200">
        <v>400</v>
      </c>
      <c r="B513" s="200">
        <v>395742780</v>
      </c>
      <c r="C513" s="200" t="s">
        <v>72</v>
      </c>
      <c r="D513" s="200" t="s">
        <v>7537</v>
      </c>
      <c r="E513" s="200" t="s">
        <v>525</v>
      </c>
      <c r="F513" s="200" t="s">
        <v>7869</v>
      </c>
      <c r="G513" s="200" t="s">
        <v>7870</v>
      </c>
      <c r="H513" s="200" t="s">
        <v>163</v>
      </c>
      <c r="I513" s="200">
        <v>49405140</v>
      </c>
      <c r="J513" s="200">
        <v>320</v>
      </c>
      <c r="K513" s="200">
        <v>10</v>
      </c>
      <c r="L513" s="201">
        <v>44672</v>
      </c>
      <c r="M513" s="201">
        <v>44672</v>
      </c>
      <c r="N513" s="202"/>
      <c r="O513" s="201">
        <v>44673</v>
      </c>
      <c r="P513" s="201">
        <v>44673</v>
      </c>
      <c r="Q513" s="202"/>
      <c r="R513" s="200" t="s">
        <v>89</v>
      </c>
      <c r="S513" s="200"/>
      <c r="T513" s="200"/>
      <c r="U513" s="203"/>
      <c r="V513" s="200" t="s">
        <v>70</v>
      </c>
      <c r="W513" s="204">
        <f t="shared" si="235"/>
        <v>0.128</v>
      </c>
      <c r="X513" s="200" t="s">
        <v>72</v>
      </c>
      <c r="Y513" s="200"/>
      <c r="Z513" s="333">
        <f t="shared" ref="Z513" si="254">A513*J513/10^6</f>
        <v>0.128</v>
      </c>
    </row>
    <row r="514" spans="1:26">
      <c r="A514" s="200">
        <v>400</v>
      </c>
      <c r="B514" s="200">
        <v>395784438</v>
      </c>
      <c r="C514" s="200" t="s">
        <v>72</v>
      </c>
      <c r="D514" s="200" t="s">
        <v>7537</v>
      </c>
      <c r="E514" s="200" t="s">
        <v>253</v>
      </c>
      <c r="F514" s="200" t="s">
        <v>254</v>
      </c>
      <c r="G514" s="200" t="s">
        <v>252</v>
      </c>
      <c r="H514" s="200" t="s">
        <v>163</v>
      </c>
      <c r="I514" s="200">
        <v>49405140</v>
      </c>
      <c r="J514" s="200">
        <v>768</v>
      </c>
      <c r="K514" s="200">
        <v>24</v>
      </c>
      <c r="L514" s="201">
        <v>44672</v>
      </c>
      <c r="M514" s="201">
        <v>44672</v>
      </c>
      <c r="N514" s="202"/>
      <c r="O514" s="201">
        <v>44673</v>
      </c>
      <c r="P514" s="201">
        <v>44673</v>
      </c>
      <c r="Q514" s="202"/>
      <c r="R514" s="200" t="s">
        <v>89</v>
      </c>
      <c r="S514" s="200" t="s">
        <v>7871</v>
      </c>
      <c r="T514" s="200" t="s">
        <v>7603</v>
      </c>
      <c r="U514" s="203">
        <v>1187.94</v>
      </c>
      <c r="V514" s="200" t="s">
        <v>88</v>
      </c>
      <c r="W514" s="204">
        <f t="shared" si="235"/>
        <v>0.30719999999999997</v>
      </c>
      <c r="X514" s="200" t="s">
        <v>72</v>
      </c>
      <c r="Y514" s="200"/>
      <c r="Z514" s="333">
        <f t="shared" ref="Z514" si="255">A514*J514/10^6</f>
        <v>0.30719999999999997</v>
      </c>
    </row>
    <row r="515" spans="1:26" s="287" customFormat="1" ht="15" customHeight="1">
      <c r="A515" s="200">
        <v>400</v>
      </c>
      <c r="B515" s="200">
        <v>395785317</v>
      </c>
      <c r="C515" s="200" t="s">
        <v>72</v>
      </c>
      <c r="D515" s="200" t="s">
        <v>7537</v>
      </c>
      <c r="E515" s="200" t="s">
        <v>253</v>
      </c>
      <c r="F515" s="200" t="s">
        <v>254</v>
      </c>
      <c r="G515" s="200" t="s">
        <v>252</v>
      </c>
      <c r="H515" s="200" t="s">
        <v>163</v>
      </c>
      <c r="I515" s="200">
        <v>49405140</v>
      </c>
      <c r="J515" s="200">
        <v>768</v>
      </c>
      <c r="K515" s="200">
        <v>24</v>
      </c>
      <c r="L515" s="201">
        <v>44672</v>
      </c>
      <c r="M515" s="201">
        <v>44672</v>
      </c>
      <c r="N515" s="202"/>
      <c r="O515" s="201">
        <v>44673</v>
      </c>
      <c r="P515" s="201">
        <v>44673</v>
      </c>
      <c r="Q515" s="202"/>
      <c r="R515" s="200" t="s">
        <v>89</v>
      </c>
      <c r="S515" s="200"/>
      <c r="T515" s="200" t="s">
        <v>7603</v>
      </c>
      <c r="U515" s="203">
        <v>1187.94</v>
      </c>
      <c r="V515" s="200" t="s">
        <v>88</v>
      </c>
      <c r="W515" s="204">
        <f t="shared" si="235"/>
        <v>0.30719999999999997</v>
      </c>
      <c r="X515" s="200" t="s">
        <v>72</v>
      </c>
      <c r="Y515" s="200"/>
      <c r="Z515" s="333">
        <f t="shared" ref="Z515" si="256">A515*J515/10^6</f>
        <v>0.30719999999999997</v>
      </c>
    </row>
    <row r="516" spans="1:26" s="287" customFormat="1">
      <c r="A516" s="200">
        <v>480</v>
      </c>
      <c r="B516" s="200">
        <v>395789711</v>
      </c>
      <c r="C516" s="200" t="s">
        <v>72</v>
      </c>
      <c r="D516" s="200" t="s">
        <v>7537</v>
      </c>
      <c r="E516" s="200" t="s">
        <v>7080</v>
      </c>
      <c r="F516" s="200" t="s">
        <v>7850</v>
      </c>
      <c r="G516" s="200" t="s">
        <v>7166</v>
      </c>
      <c r="H516" s="200" t="s">
        <v>134</v>
      </c>
      <c r="I516" s="200">
        <v>49303156</v>
      </c>
      <c r="J516" s="200">
        <v>638</v>
      </c>
      <c r="K516" s="200">
        <v>22</v>
      </c>
      <c r="L516" s="201">
        <v>44672</v>
      </c>
      <c r="M516" s="201">
        <v>44672</v>
      </c>
      <c r="N516" s="200"/>
      <c r="O516" s="201">
        <v>44674</v>
      </c>
      <c r="P516" s="201">
        <v>44674</v>
      </c>
      <c r="Q516" s="200"/>
      <c r="R516" s="200" t="s">
        <v>89</v>
      </c>
      <c r="S516" s="200"/>
      <c r="T516" s="200"/>
      <c r="U516" s="200"/>
      <c r="V516" s="200" t="s">
        <v>70</v>
      </c>
      <c r="W516" s="204">
        <f t="shared" si="235"/>
        <v>0.30624000000000001</v>
      </c>
      <c r="X516" s="200"/>
      <c r="Y516" s="200"/>
      <c r="Z516" s="333">
        <f t="shared" ref="Z516" si="257">A516*J516/10^6</f>
        <v>0.30624000000000001</v>
      </c>
    </row>
    <row r="517" spans="1:26" s="287" customFormat="1">
      <c r="A517" s="200">
        <v>480</v>
      </c>
      <c r="B517" s="200">
        <v>395789780</v>
      </c>
      <c r="C517" s="200" t="s">
        <v>72</v>
      </c>
      <c r="D517" s="200" t="s">
        <v>7537</v>
      </c>
      <c r="E517" s="200" t="s">
        <v>7080</v>
      </c>
      <c r="F517" s="200" t="s">
        <v>7850</v>
      </c>
      <c r="G517" s="200" t="s">
        <v>7166</v>
      </c>
      <c r="H517" s="200" t="s">
        <v>134</v>
      </c>
      <c r="I517" s="200">
        <v>49303156</v>
      </c>
      <c r="J517" s="200">
        <v>638</v>
      </c>
      <c r="K517" s="200">
        <v>22</v>
      </c>
      <c r="L517" s="201">
        <v>44672</v>
      </c>
      <c r="M517" s="201">
        <v>44672</v>
      </c>
      <c r="N517" s="200"/>
      <c r="O517" s="201">
        <v>44674</v>
      </c>
      <c r="P517" s="201">
        <v>44674</v>
      </c>
      <c r="Q517" s="200"/>
      <c r="R517" s="200" t="s">
        <v>89</v>
      </c>
      <c r="S517" s="200"/>
      <c r="T517" s="200"/>
      <c r="U517" s="200"/>
      <c r="V517" s="200" t="s">
        <v>70</v>
      </c>
      <c r="W517" s="204">
        <f t="shared" si="235"/>
        <v>0.30624000000000001</v>
      </c>
      <c r="X517" s="200"/>
      <c r="Y517" s="200"/>
      <c r="Z517" s="333">
        <f t="shared" ref="Z517" si="258">A517*J517/10^6</f>
        <v>0.30624000000000001</v>
      </c>
    </row>
    <row r="518" spans="1:26">
      <c r="A518" s="200">
        <v>480</v>
      </c>
      <c r="B518" s="200">
        <v>395789876</v>
      </c>
      <c r="C518" s="200" t="s">
        <v>72</v>
      </c>
      <c r="D518" s="200" t="s">
        <v>7537</v>
      </c>
      <c r="E518" s="200" t="s">
        <v>7080</v>
      </c>
      <c r="F518" s="200" t="s">
        <v>7850</v>
      </c>
      <c r="G518" s="200" t="s">
        <v>7166</v>
      </c>
      <c r="H518" s="200" t="s">
        <v>134</v>
      </c>
      <c r="I518" s="200">
        <v>49303156</v>
      </c>
      <c r="J518" s="200">
        <v>638</v>
      </c>
      <c r="K518" s="200">
        <v>22</v>
      </c>
      <c r="L518" s="201">
        <v>44672</v>
      </c>
      <c r="M518" s="201">
        <v>44672</v>
      </c>
      <c r="N518" s="200"/>
      <c r="O518" s="201">
        <v>44674</v>
      </c>
      <c r="P518" s="201">
        <v>44674</v>
      </c>
      <c r="Q518" s="200"/>
      <c r="R518" s="200" t="s">
        <v>89</v>
      </c>
      <c r="S518" s="200"/>
      <c r="T518" s="200"/>
      <c r="U518" s="200"/>
      <c r="V518" s="200" t="s">
        <v>70</v>
      </c>
      <c r="W518" s="204">
        <f t="shared" si="235"/>
        <v>0.30624000000000001</v>
      </c>
      <c r="X518" s="200"/>
      <c r="Y518" s="200"/>
      <c r="Z518" s="333">
        <f t="shared" ref="Z518" si="259">A518*J518/10^6</f>
        <v>0.30624000000000001</v>
      </c>
    </row>
    <row r="519" spans="1:26">
      <c r="A519" s="200">
        <v>480</v>
      </c>
      <c r="B519" s="200">
        <v>395789905</v>
      </c>
      <c r="C519" s="200" t="s">
        <v>72</v>
      </c>
      <c r="D519" s="200" t="s">
        <v>7537</v>
      </c>
      <c r="E519" s="200" t="s">
        <v>7080</v>
      </c>
      <c r="F519" s="200" t="s">
        <v>7850</v>
      </c>
      <c r="G519" s="200" t="s">
        <v>7166</v>
      </c>
      <c r="H519" s="200" t="s">
        <v>134</v>
      </c>
      <c r="I519" s="200">
        <v>49303156</v>
      </c>
      <c r="J519" s="200">
        <v>638</v>
      </c>
      <c r="K519" s="200">
        <v>22</v>
      </c>
      <c r="L519" s="201">
        <v>44672</v>
      </c>
      <c r="M519" s="201">
        <v>44672</v>
      </c>
      <c r="N519" s="200"/>
      <c r="O519" s="201">
        <v>44674</v>
      </c>
      <c r="P519" s="201">
        <v>44674</v>
      </c>
      <c r="Q519" s="200"/>
      <c r="R519" s="200" t="s">
        <v>89</v>
      </c>
      <c r="S519" s="200"/>
      <c r="T519" s="200"/>
      <c r="U519" s="200"/>
      <c r="V519" s="200" t="s">
        <v>70</v>
      </c>
      <c r="W519" s="204">
        <f t="shared" si="235"/>
        <v>0.30624000000000001</v>
      </c>
      <c r="X519" s="200"/>
      <c r="Y519" s="200"/>
      <c r="Z519" s="333">
        <f t="shared" ref="Z519" si="260">A519*J519/10^6</f>
        <v>0.30624000000000001</v>
      </c>
    </row>
    <row r="520" spans="1:26">
      <c r="A520" s="200">
        <v>480</v>
      </c>
      <c r="B520" s="200">
        <v>395789944</v>
      </c>
      <c r="C520" s="200" t="s">
        <v>72</v>
      </c>
      <c r="D520" s="200" t="s">
        <v>7537</v>
      </c>
      <c r="E520" s="200" t="s">
        <v>7080</v>
      </c>
      <c r="F520" s="200" t="s">
        <v>7850</v>
      </c>
      <c r="G520" s="200" t="s">
        <v>7166</v>
      </c>
      <c r="H520" s="200" t="s">
        <v>134</v>
      </c>
      <c r="I520" s="200">
        <v>49303156</v>
      </c>
      <c r="J520" s="200">
        <v>638</v>
      </c>
      <c r="K520" s="200">
        <v>22</v>
      </c>
      <c r="L520" s="201">
        <v>44672</v>
      </c>
      <c r="M520" s="201">
        <v>44672</v>
      </c>
      <c r="N520" s="200"/>
      <c r="O520" s="201">
        <v>44674</v>
      </c>
      <c r="P520" s="201">
        <v>44674</v>
      </c>
      <c r="Q520" s="200"/>
      <c r="R520" s="200" t="s">
        <v>89</v>
      </c>
      <c r="S520" s="200"/>
      <c r="T520" s="200"/>
      <c r="U520" s="200"/>
      <c r="V520" s="200" t="s">
        <v>70</v>
      </c>
      <c r="W520" s="204">
        <f t="shared" si="235"/>
        <v>0.30624000000000001</v>
      </c>
      <c r="X520" s="200"/>
      <c r="Y520" s="200"/>
      <c r="Z520" s="333">
        <f t="shared" ref="Z520" si="261">A520*J520/10^6</f>
        <v>0.30624000000000001</v>
      </c>
    </row>
    <row r="521" spans="1:26">
      <c r="A521" s="200">
        <v>480</v>
      </c>
      <c r="B521" s="200">
        <v>395790064</v>
      </c>
      <c r="C521" s="200" t="s">
        <v>72</v>
      </c>
      <c r="D521" s="200" t="s">
        <v>7537</v>
      </c>
      <c r="E521" s="200" t="s">
        <v>7080</v>
      </c>
      <c r="F521" s="200" t="s">
        <v>7850</v>
      </c>
      <c r="G521" s="200" t="s">
        <v>7166</v>
      </c>
      <c r="H521" s="200" t="s">
        <v>134</v>
      </c>
      <c r="I521" s="200">
        <v>49303156</v>
      </c>
      <c r="J521" s="200">
        <v>638</v>
      </c>
      <c r="K521" s="200">
        <v>22</v>
      </c>
      <c r="L521" s="201">
        <v>44672</v>
      </c>
      <c r="M521" s="201">
        <v>44672</v>
      </c>
      <c r="N521" s="200"/>
      <c r="O521" s="201">
        <v>44674</v>
      </c>
      <c r="P521" s="201">
        <v>44674</v>
      </c>
      <c r="Q521" s="200"/>
      <c r="R521" s="200" t="s">
        <v>89</v>
      </c>
      <c r="S521" s="200"/>
      <c r="T521" s="200"/>
      <c r="U521" s="200"/>
      <c r="V521" s="200" t="s">
        <v>70</v>
      </c>
      <c r="W521" s="204">
        <f t="shared" si="235"/>
        <v>0.30624000000000001</v>
      </c>
      <c r="X521" s="200"/>
      <c r="Y521" s="200"/>
      <c r="Z521" s="333">
        <f t="shared" ref="Z521" si="262">A521*J521/10^6</f>
        <v>0.30624000000000001</v>
      </c>
    </row>
    <row r="522" spans="1:26">
      <c r="A522" s="200">
        <v>480</v>
      </c>
      <c r="B522" s="200">
        <v>395790100</v>
      </c>
      <c r="C522" s="200" t="s">
        <v>72</v>
      </c>
      <c r="D522" s="200" t="s">
        <v>7537</v>
      </c>
      <c r="E522" s="200" t="s">
        <v>7080</v>
      </c>
      <c r="F522" s="200" t="s">
        <v>7850</v>
      </c>
      <c r="G522" s="200" t="s">
        <v>7166</v>
      </c>
      <c r="H522" s="200" t="s">
        <v>134</v>
      </c>
      <c r="I522" s="200">
        <v>49303156</v>
      </c>
      <c r="J522" s="200">
        <v>638</v>
      </c>
      <c r="K522" s="200">
        <v>22</v>
      </c>
      <c r="L522" s="201">
        <v>44672</v>
      </c>
      <c r="M522" s="201">
        <v>44672</v>
      </c>
      <c r="N522" s="200"/>
      <c r="O522" s="201">
        <v>44674</v>
      </c>
      <c r="P522" s="201">
        <v>44674</v>
      </c>
      <c r="Q522" s="200"/>
      <c r="R522" s="200" t="s">
        <v>89</v>
      </c>
      <c r="S522" s="200"/>
      <c r="T522" s="200"/>
      <c r="U522" s="200"/>
      <c r="V522" s="200" t="s">
        <v>70</v>
      </c>
      <c r="W522" s="204">
        <f t="shared" si="235"/>
        <v>0.30624000000000001</v>
      </c>
      <c r="X522" s="200"/>
      <c r="Y522" s="200"/>
      <c r="Z522" s="333">
        <f t="shared" ref="Z522" si="263">A522*J522/10^6</f>
        <v>0.30624000000000001</v>
      </c>
    </row>
    <row r="523" spans="1:26">
      <c r="A523" s="200">
        <v>480</v>
      </c>
      <c r="B523" s="200">
        <v>395790122</v>
      </c>
      <c r="C523" s="200" t="s">
        <v>72</v>
      </c>
      <c r="D523" s="200" t="s">
        <v>7537</v>
      </c>
      <c r="E523" s="200" t="s">
        <v>7080</v>
      </c>
      <c r="F523" s="200" t="s">
        <v>7850</v>
      </c>
      <c r="G523" s="200" t="s">
        <v>7166</v>
      </c>
      <c r="H523" s="200" t="s">
        <v>134</v>
      </c>
      <c r="I523" s="200">
        <v>49303156</v>
      </c>
      <c r="J523" s="200">
        <v>638</v>
      </c>
      <c r="K523" s="200">
        <v>22</v>
      </c>
      <c r="L523" s="201">
        <v>44672</v>
      </c>
      <c r="M523" s="201">
        <v>44672</v>
      </c>
      <c r="N523" s="200"/>
      <c r="O523" s="201">
        <v>44674</v>
      </c>
      <c r="P523" s="201">
        <v>44674</v>
      </c>
      <c r="Q523" s="200"/>
      <c r="R523" s="200" t="s">
        <v>89</v>
      </c>
      <c r="S523" s="200"/>
      <c r="T523" s="200"/>
      <c r="U523" s="200"/>
      <c r="V523" s="200" t="s">
        <v>70</v>
      </c>
      <c r="W523" s="204">
        <f t="shared" si="235"/>
        <v>0.30624000000000001</v>
      </c>
      <c r="X523" s="200"/>
      <c r="Y523" s="200"/>
      <c r="Z523" s="333">
        <f t="shared" ref="Z523" si="264">A523*J523/10^6</f>
        <v>0.30624000000000001</v>
      </c>
    </row>
    <row r="524" spans="1:26">
      <c r="A524" s="200">
        <v>480</v>
      </c>
      <c r="B524" s="200">
        <v>395790159</v>
      </c>
      <c r="C524" s="200" t="s">
        <v>72</v>
      </c>
      <c r="D524" s="200" t="s">
        <v>7537</v>
      </c>
      <c r="E524" s="200" t="s">
        <v>7080</v>
      </c>
      <c r="F524" s="200" t="s">
        <v>7850</v>
      </c>
      <c r="G524" s="200" t="s">
        <v>7166</v>
      </c>
      <c r="H524" s="200" t="s">
        <v>134</v>
      </c>
      <c r="I524" s="200">
        <v>49303156</v>
      </c>
      <c r="J524" s="200">
        <v>638</v>
      </c>
      <c r="K524" s="200">
        <v>22</v>
      </c>
      <c r="L524" s="201">
        <v>44672</v>
      </c>
      <c r="M524" s="201">
        <v>44672</v>
      </c>
      <c r="N524" s="200"/>
      <c r="O524" s="201">
        <v>44674</v>
      </c>
      <c r="P524" s="201">
        <v>44674</v>
      </c>
      <c r="Q524" s="200"/>
      <c r="R524" s="200" t="s">
        <v>89</v>
      </c>
      <c r="S524" s="200"/>
      <c r="T524" s="200"/>
      <c r="U524" s="200"/>
      <c r="V524" s="200" t="s">
        <v>70</v>
      </c>
      <c r="W524" s="204">
        <f t="shared" si="235"/>
        <v>0.30624000000000001</v>
      </c>
      <c r="X524" s="200"/>
      <c r="Y524" s="200"/>
      <c r="Z524" s="333">
        <f t="shared" ref="Z524" si="265">A524*J524/10^6</f>
        <v>0.30624000000000001</v>
      </c>
    </row>
    <row r="525" spans="1:26">
      <c r="A525" s="200">
        <v>480</v>
      </c>
      <c r="B525" s="200">
        <v>395494957</v>
      </c>
      <c r="C525" s="200" t="s">
        <v>72</v>
      </c>
      <c r="D525" s="200" t="s">
        <v>7537</v>
      </c>
      <c r="E525" s="200" t="s">
        <v>7080</v>
      </c>
      <c r="F525" s="200" t="s">
        <v>7850</v>
      </c>
      <c r="G525" s="200" t="s">
        <v>7166</v>
      </c>
      <c r="H525" s="200" t="s">
        <v>134</v>
      </c>
      <c r="I525" s="200">
        <v>49303156</v>
      </c>
      <c r="J525" s="200">
        <v>638</v>
      </c>
      <c r="K525" s="200">
        <v>22</v>
      </c>
      <c r="L525" s="201">
        <v>44672</v>
      </c>
      <c r="M525" s="201">
        <v>44672</v>
      </c>
      <c r="N525" s="200"/>
      <c r="O525" s="201">
        <v>44674</v>
      </c>
      <c r="P525" s="201">
        <v>44674</v>
      </c>
      <c r="Q525" s="200"/>
      <c r="R525" s="200" t="s">
        <v>89</v>
      </c>
      <c r="S525" s="200"/>
      <c r="T525" s="200"/>
      <c r="U525" s="200"/>
      <c r="V525" s="200" t="s">
        <v>70</v>
      </c>
      <c r="W525" s="204">
        <f t="shared" si="235"/>
        <v>0.30624000000000001</v>
      </c>
      <c r="X525" s="200"/>
      <c r="Y525" s="200"/>
      <c r="Z525" s="333">
        <f t="shared" ref="Z525" si="266">A525*J525/10^6</f>
        <v>0.30624000000000001</v>
      </c>
    </row>
    <row r="526" spans="1:26">
      <c r="A526" s="200">
        <v>400</v>
      </c>
      <c r="B526" s="200">
        <v>395371373</v>
      </c>
      <c r="C526" s="200" t="s">
        <v>72</v>
      </c>
      <c r="D526" s="200" t="s">
        <v>7537</v>
      </c>
      <c r="E526" s="200" t="s">
        <v>529</v>
      </c>
      <c r="F526" s="200" t="s">
        <v>7872</v>
      </c>
      <c r="G526" s="200" t="s">
        <v>626</v>
      </c>
      <c r="H526" s="200" t="s">
        <v>163</v>
      </c>
      <c r="I526" s="200">
        <v>49405140</v>
      </c>
      <c r="J526" s="200">
        <v>704</v>
      </c>
      <c r="K526" s="200">
        <v>22</v>
      </c>
      <c r="L526" s="201">
        <v>44672</v>
      </c>
      <c r="M526" s="201">
        <v>44672</v>
      </c>
      <c r="N526" s="202"/>
      <c r="O526" s="201">
        <v>44673</v>
      </c>
      <c r="P526" s="201">
        <v>44673</v>
      </c>
      <c r="Q526" s="213"/>
      <c r="R526" s="200" t="s">
        <v>89</v>
      </c>
      <c r="S526" s="218" t="s">
        <v>7873</v>
      </c>
      <c r="T526" s="200"/>
      <c r="U526" s="200"/>
      <c r="V526" s="200" t="s">
        <v>70</v>
      </c>
      <c r="W526" s="204">
        <f t="shared" ref="W526:W556" si="267">A526*J526/10^6</f>
        <v>0.28160000000000002</v>
      </c>
      <c r="X526" s="200" t="s">
        <v>72</v>
      </c>
      <c r="Y526" s="200"/>
      <c r="Z526" s="333">
        <f t="shared" ref="Z526" si="268">A526*J526/10^6</f>
        <v>0.28160000000000002</v>
      </c>
    </row>
    <row r="527" spans="1:26">
      <c r="A527" s="200">
        <v>400</v>
      </c>
      <c r="B527" s="200">
        <v>395746214</v>
      </c>
      <c r="C527" s="200" t="s">
        <v>72</v>
      </c>
      <c r="D527" s="200" t="s">
        <v>7537</v>
      </c>
      <c r="E527" s="200" t="s">
        <v>525</v>
      </c>
      <c r="F527" s="200" t="s">
        <v>7762</v>
      </c>
      <c r="G527" s="200" t="s">
        <v>7874</v>
      </c>
      <c r="H527" s="200" t="s">
        <v>163</v>
      </c>
      <c r="I527" s="200">
        <v>49405140</v>
      </c>
      <c r="J527" s="200">
        <v>512</v>
      </c>
      <c r="K527" s="200">
        <v>16</v>
      </c>
      <c r="L527" s="201">
        <v>44672</v>
      </c>
      <c r="M527" s="201">
        <v>44672</v>
      </c>
      <c r="N527" s="202"/>
      <c r="O527" s="201">
        <v>44675</v>
      </c>
      <c r="P527" s="201">
        <v>44675</v>
      </c>
      <c r="Q527" s="202"/>
      <c r="R527" s="200" t="s">
        <v>89</v>
      </c>
      <c r="S527" s="212"/>
      <c r="T527" s="200"/>
      <c r="U527" s="203"/>
      <c r="V527" s="200" t="s">
        <v>70</v>
      </c>
      <c r="W527" s="204">
        <f t="shared" si="267"/>
        <v>0.20480000000000001</v>
      </c>
      <c r="X527" s="200" t="s">
        <v>72</v>
      </c>
      <c r="Y527" s="200"/>
      <c r="Z527" s="333">
        <f t="shared" ref="Z527" si="269">A527*J527/10^6</f>
        <v>0.20480000000000001</v>
      </c>
    </row>
    <row r="528" spans="1:26">
      <c r="A528" s="200">
        <v>400</v>
      </c>
      <c r="B528" s="200">
        <v>395747337</v>
      </c>
      <c r="C528" s="200" t="s">
        <v>72</v>
      </c>
      <c r="D528" s="200" t="s">
        <v>7537</v>
      </c>
      <c r="E528" s="200" t="s">
        <v>525</v>
      </c>
      <c r="F528" s="200" t="s">
        <v>7762</v>
      </c>
      <c r="G528" s="200" t="s">
        <v>7874</v>
      </c>
      <c r="H528" s="200" t="s">
        <v>163</v>
      </c>
      <c r="I528" s="200">
        <v>49405140</v>
      </c>
      <c r="J528" s="200">
        <v>560</v>
      </c>
      <c r="K528" s="200">
        <v>18</v>
      </c>
      <c r="L528" s="201">
        <v>44672</v>
      </c>
      <c r="M528" s="201">
        <v>44672</v>
      </c>
      <c r="N528" s="202"/>
      <c r="O528" s="201">
        <v>44677</v>
      </c>
      <c r="P528" s="201">
        <v>44677</v>
      </c>
      <c r="Q528" s="202"/>
      <c r="R528" s="200" t="s">
        <v>89</v>
      </c>
      <c r="S528" s="212" t="s">
        <v>7875</v>
      </c>
      <c r="T528" s="200"/>
      <c r="U528" s="203"/>
      <c r="V528" s="200" t="s">
        <v>70</v>
      </c>
      <c r="W528" s="204">
        <f t="shared" si="267"/>
        <v>0.224</v>
      </c>
      <c r="X528" s="200" t="s">
        <v>72</v>
      </c>
      <c r="Y528" s="200"/>
      <c r="Z528" s="333">
        <f t="shared" ref="Z528" si="270">A528*J528/10^6</f>
        <v>0.224</v>
      </c>
    </row>
    <row r="529" spans="1:16360" s="289" customFormat="1">
      <c r="A529" s="200">
        <v>400</v>
      </c>
      <c r="B529" s="200">
        <v>395751838</v>
      </c>
      <c r="C529" s="200" t="s">
        <v>72</v>
      </c>
      <c r="D529" s="200" t="s">
        <v>7537</v>
      </c>
      <c r="E529" s="200" t="s">
        <v>525</v>
      </c>
      <c r="F529" s="200" t="s">
        <v>2179</v>
      </c>
      <c r="G529" s="200" t="s">
        <v>3794</v>
      </c>
      <c r="H529" s="200" t="s">
        <v>163</v>
      </c>
      <c r="I529" s="200">
        <v>49405140</v>
      </c>
      <c r="J529" s="200">
        <v>800</v>
      </c>
      <c r="K529" s="200">
        <v>25</v>
      </c>
      <c r="L529" s="201">
        <v>44672</v>
      </c>
      <c r="M529" s="201">
        <v>44672</v>
      </c>
      <c r="N529" s="202"/>
      <c r="O529" s="201">
        <v>44676</v>
      </c>
      <c r="P529" s="201">
        <v>44676</v>
      </c>
      <c r="Q529" s="202"/>
      <c r="R529" s="200" t="s">
        <v>89</v>
      </c>
      <c r="S529" s="200" t="s">
        <v>7876</v>
      </c>
      <c r="T529" s="200"/>
      <c r="U529" s="203"/>
      <c r="V529" s="200" t="s">
        <v>70</v>
      </c>
      <c r="W529" s="204">
        <f t="shared" si="267"/>
        <v>0.32</v>
      </c>
      <c r="X529" s="200" t="s">
        <v>72</v>
      </c>
      <c r="Y529" s="200"/>
      <c r="Z529" s="333">
        <f t="shared" ref="Z529" si="271">A529*J529/10^6</f>
        <v>0.32</v>
      </c>
      <c r="AA529" s="288"/>
      <c r="AB529" s="288"/>
      <c r="AC529" s="288"/>
      <c r="AD529" s="288"/>
      <c r="AE529" s="288"/>
      <c r="AF529" s="288"/>
      <c r="AG529" s="288"/>
      <c r="AH529" s="288"/>
      <c r="AI529" s="288"/>
      <c r="AJ529" s="288"/>
      <c r="AK529" s="288"/>
      <c r="AL529" s="288"/>
      <c r="AM529" s="288"/>
      <c r="AN529" s="288"/>
      <c r="AO529" s="288"/>
      <c r="AP529" s="288"/>
      <c r="AQ529" s="288"/>
      <c r="AR529" s="288"/>
      <c r="AS529" s="288"/>
      <c r="AT529" s="288"/>
      <c r="AU529" s="288"/>
      <c r="AV529" s="288"/>
      <c r="AW529" s="288"/>
      <c r="AX529" s="288"/>
      <c r="AY529" s="288"/>
      <c r="AZ529" s="288"/>
      <c r="BA529" s="288"/>
      <c r="BB529" s="288"/>
      <c r="BC529" s="288"/>
      <c r="BD529" s="288"/>
      <c r="BE529" s="288"/>
      <c r="BF529" s="288"/>
      <c r="BG529" s="288"/>
      <c r="BH529" s="288"/>
      <c r="BI529" s="288"/>
      <c r="BJ529" s="288"/>
      <c r="BK529" s="288"/>
      <c r="BL529" s="288"/>
      <c r="BM529" s="288"/>
      <c r="BN529" s="288"/>
      <c r="BO529" s="288"/>
      <c r="BP529" s="288"/>
      <c r="BQ529" s="288"/>
      <c r="BR529" s="288"/>
      <c r="BS529" s="288"/>
      <c r="BT529" s="288"/>
      <c r="BU529" s="288"/>
      <c r="BV529" s="288"/>
      <c r="BW529" s="288"/>
      <c r="BX529" s="288"/>
      <c r="BY529" s="288"/>
      <c r="BZ529" s="288"/>
      <c r="CA529" s="288"/>
      <c r="CB529" s="288"/>
      <c r="CC529" s="288"/>
      <c r="CD529" s="288"/>
      <c r="CE529" s="288"/>
      <c r="CF529" s="288"/>
      <c r="CG529" s="288"/>
      <c r="CH529" s="288"/>
      <c r="CI529" s="288"/>
      <c r="CJ529" s="288"/>
      <c r="CK529" s="288"/>
      <c r="CL529" s="288"/>
      <c r="CM529" s="288"/>
      <c r="CN529" s="288"/>
      <c r="CO529" s="288"/>
      <c r="CP529" s="288"/>
      <c r="CQ529" s="288"/>
      <c r="CR529" s="288"/>
      <c r="CS529" s="288"/>
      <c r="CT529" s="288"/>
      <c r="CU529" s="288"/>
      <c r="CV529" s="288"/>
      <c r="CW529" s="288"/>
      <c r="CX529" s="288"/>
      <c r="CY529" s="288"/>
      <c r="CZ529" s="288"/>
      <c r="DA529" s="288"/>
      <c r="DB529" s="288"/>
      <c r="DC529" s="288"/>
      <c r="DD529" s="288"/>
      <c r="DE529" s="288"/>
      <c r="DF529" s="288"/>
      <c r="DG529" s="288"/>
      <c r="DH529" s="288"/>
      <c r="DI529" s="288"/>
      <c r="DJ529" s="288"/>
      <c r="DK529" s="288"/>
      <c r="DL529" s="288"/>
      <c r="DM529" s="288"/>
      <c r="DN529" s="288"/>
      <c r="DO529" s="288"/>
      <c r="DP529" s="288"/>
      <c r="DQ529" s="288"/>
      <c r="DR529" s="288"/>
      <c r="DS529" s="288"/>
      <c r="DT529" s="288"/>
      <c r="DU529" s="288"/>
      <c r="DV529" s="288"/>
      <c r="DW529" s="288"/>
      <c r="DX529" s="288"/>
      <c r="DY529" s="288"/>
      <c r="DZ529" s="288"/>
      <c r="EA529" s="288"/>
      <c r="EB529" s="288"/>
      <c r="EC529" s="288"/>
      <c r="ED529" s="288"/>
      <c r="EE529" s="288"/>
      <c r="EF529" s="288"/>
      <c r="EG529" s="288"/>
      <c r="EH529" s="288"/>
      <c r="EI529" s="288"/>
      <c r="EJ529" s="288"/>
      <c r="EK529" s="288"/>
      <c r="EL529" s="288"/>
      <c r="EM529" s="288"/>
      <c r="EN529" s="288"/>
      <c r="EO529" s="288"/>
      <c r="EP529" s="288"/>
      <c r="EQ529" s="288"/>
      <c r="ER529" s="288"/>
      <c r="ES529" s="288"/>
      <c r="ET529" s="288"/>
      <c r="EU529" s="288"/>
      <c r="EV529" s="288"/>
      <c r="EW529" s="288"/>
      <c r="EX529" s="288"/>
      <c r="EY529" s="288"/>
      <c r="EZ529" s="288"/>
      <c r="FA529" s="288"/>
      <c r="FB529" s="288"/>
      <c r="FC529" s="288"/>
      <c r="FD529" s="288"/>
      <c r="FE529" s="288"/>
      <c r="FF529" s="288"/>
      <c r="FG529" s="288"/>
      <c r="FH529" s="288"/>
      <c r="FI529" s="288"/>
      <c r="FJ529" s="288"/>
      <c r="FK529" s="288"/>
      <c r="FL529" s="288"/>
      <c r="FM529" s="288"/>
      <c r="FN529" s="288"/>
      <c r="FO529" s="288"/>
      <c r="FP529" s="288"/>
      <c r="FQ529" s="288"/>
      <c r="FR529" s="288"/>
      <c r="FS529" s="288"/>
      <c r="FT529" s="288"/>
      <c r="FU529" s="288"/>
      <c r="FV529" s="288"/>
      <c r="FW529" s="288"/>
      <c r="FX529" s="288"/>
      <c r="FY529" s="288"/>
      <c r="FZ529" s="288"/>
      <c r="GA529" s="288"/>
      <c r="GB529" s="288"/>
      <c r="GC529" s="288"/>
      <c r="GD529" s="288"/>
      <c r="GE529" s="288"/>
      <c r="GF529" s="288"/>
      <c r="GG529" s="288"/>
      <c r="GH529" s="288"/>
      <c r="GI529" s="288"/>
      <c r="GJ529" s="288"/>
      <c r="GK529" s="288"/>
      <c r="GL529" s="288"/>
      <c r="GM529" s="288"/>
      <c r="GN529" s="288"/>
      <c r="GO529" s="288"/>
      <c r="GP529" s="288"/>
      <c r="GQ529" s="288"/>
      <c r="GR529" s="288"/>
      <c r="GS529" s="288"/>
      <c r="GT529" s="288"/>
      <c r="GU529" s="288"/>
      <c r="GV529" s="288"/>
      <c r="GW529" s="288"/>
      <c r="GX529" s="288"/>
      <c r="GY529" s="288"/>
      <c r="GZ529" s="288"/>
      <c r="HA529" s="288"/>
      <c r="HB529" s="288"/>
      <c r="HC529" s="288"/>
      <c r="HD529" s="288"/>
      <c r="HE529" s="288"/>
      <c r="HF529" s="288"/>
      <c r="HG529" s="288"/>
      <c r="HH529" s="288"/>
      <c r="HI529" s="288"/>
      <c r="HJ529" s="288"/>
      <c r="HK529" s="288"/>
      <c r="HL529" s="288"/>
      <c r="HM529" s="288"/>
      <c r="HN529" s="288"/>
      <c r="HO529" s="288"/>
      <c r="HP529" s="288"/>
      <c r="HQ529" s="288"/>
      <c r="HR529" s="288"/>
      <c r="HS529" s="288"/>
      <c r="HT529" s="288"/>
      <c r="HU529" s="288"/>
      <c r="HV529" s="288"/>
      <c r="HW529" s="288"/>
      <c r="HX529" s="288"/>
      <c r="HY529" s="288"/>
      <c r="HZ529" s="288"/>
      <c r="IA529" s="288"/>
      <c r="IB529" s="288"/>
      <c r="IC529" s="288"/>
      <c r="ID529" s="288"/>
      <c r="IE529" s="288"/>
      <c r="IF529" s="288"/>
      <c r="IG529" s="288"/>
      <c r="IH529" s="288"/>
      <c r="II529" s="288"/>
      <c r="IJ529" s="288"/>
      <c r="IK529" s="288"/>
      <c r="IL529" s="288"/>
      <c r="IM529" s="288"/>
      <c r="IN529" s="288"/>
      <c r="IO529" s="288"/>
      <c r="IP529" s="288"/>
      <c r="IQ529" s="288"/>
      <c r="IR529" s="288"/>
      <c r="IS529" s="288"/>
      <c r="IT529" s="288"/>
      <c r="IU529" s="288"/>
      <c r="IV529" s="288"/>
      <c r="IW529" s="288"/>
      <c r="IX529" s="288"/>
      <c r="IY529" s="288"/>
      <c r="IZ529" s="288"/>
      <c r="JA529" s="288"/>
      <c r="JB529" s="288"/>
      <c r="JC529" s="288"/>
      <c r="JD529" s="288"/>
      <c r="JE529" s="288"/>
      <c r="JF529" s="288"/>
      <c r="JG529" s="288"/>
      <c r="JH529" s="288"/>
      <c r="JI529" s="288"/>
      <c r="JJ529" s="288"/>
      <c r="JK529" s="288"/>
      <c r="JL529" s="288"/>
      <c r="JM529" s="288"/>
      <c r="JN529" s="288"/>
      <c r="JO529" s="288"/>
      <c r="JP529" s="288"/>
      <c r="JQ529" s="288"/>
      <c r="JR529" s="288"/>
      <c r="JS529" s="288"/>
      <c r="JT529" s="288"/>
      <c r="JU529" s="288"/>
      <c r="JV529" s="288"/>
      <c r="JW529" s="288"/>
      <c r="JX529" s="288"/>
      <c r="JY529" s="288"/>
      <c r="JZ529" s="288"/>
      <c r="KA529" s="288"/>
      <c r="KB529" s="288"/>
      <c r="KC529" s="288"/>
      <c r="KD529" s="288"/>
      <c r="KE529" s="288"/>
      <c r="KF529" s="288"/>
      <c r="KG529" s="288"/>
      <c r="KH529" s="288"/>
      <c r="KI529" s="288"/>
      <c r="KJ529" s="288"/>
      <c r="KK529" s="288"/>
      <c r="KL529" s="288"/>
      <c r="KM529" s="288"/>
      <c r="KN529" s="288"/>
      <c r="KO529" s="288"/>
      <c r="KP529" s="288"/>
      <c r="KQ529" s="288"/>
      <c r="KR529" s="288"/>
      <c r="KS529" s="288"/>
      <c r="KT529" s="288"/>
      <c r="KU529" s="288"/>
      <c r="KV529" s="288"/>
      <c r="KW529" s="288"/>
      <c r="KX529" s="288"/>
      <c r="KY529" s="288"/>
      <c r="KZ529" s="288"/>
      <c r="LA529" s="288"/>
      <c r="LB529" s="288"/>
      <c r="LC529" s="288"/>
      <c r="LD529" s="288"/>
      <c r="LE529" s="288"/>
      <c r="LF529" s="288"/>
      <c r="LG529" s="288"/>
      <c r="LH529" s="288"/>
      <c r="LI529" s="288"/>
      <c r="LJ529" s="288"/>
      <c r="LK529" s="288"/>
      <c r="LL529" s="288"/>
      <c r="LM529" s="288"/>
      <c r="LN529" s="288"/>
      <c r="LO529" s="288"/>
      <c r="LP529" s="288"/>
      <c r="LQ529" s="288"/>
      <c r="LR529" s="288"/>
      <c r="LS529" s="288"/>
      <c r="LT529" s="288"/>
      <c r="LU529" s="288"/>
      <c r="LV529" s="288"/>
      <c r="LW529" s="288"/>
      <c r="LX529" s="288"/>
      <c r="LY529" s="288"/>
      <c r="LZ529" s="288"/>
      <c r="MA529" s="288"/>
      <c r="MB529" s="288"/>
      <c r="MC529" s="288"/>
      <c r="MD529" s="288"/>
      <c r="ME529" s="288"/>
      <c r="MF529" s="288"/>
      <c r="MG529" s="288"/>
      <c r="MH529" s="288"/>
      <c r="MI529" s="288"/>
      <c r="MJ529" s="288"/>
      <c r="MK529" s="288"/>
      <c r="ML529" s="288"/>
      <c r="MM529" s="288"/>
      <c r="MN529" s="288"/>
      <c r="MO529" s="288"/>
      <c r="MP529" s="288"/>
      <c r="MQ529" s="288"/>
      <c r="MR529" s="288"/>
      <c r="MS529" s="288"/>
      <c r="MT529" s="288"/>
      <c r="MU529" s="288"/>
      <c r="MV529" s="288"/>
      <c r="MW529" s="288"/>
      <c r="MX529" s="288"/>
      <c r="MY529" s="288"/>
      <c r="MZ529" s="288"/>
      <c r="NA529" s="288"/>
      <c r="NB529" s="288"/>
      <c r="NC529" s="288"/>
      <c r="ND529" s="288"/>
      <c r="NE529" s="288"/>
      <c r="NF529" s="288"/>
      <c r="NG529" s="288"/>
      <c r="NH529" s="288"/>
      <c r="NI529" s="288"/>
      <c r="NJ529" s="288"/>
      <c r="NK529" s="288"/>
      <c r="NL529" s="288"/>
      <c r="NM529" s="288"/>
      <c r="NN529" s="288"/>
      <c r="NO529" s="288"/>
      <c r="NP529" s="288"/>
      <c r="NQ529" s="288"/>
      <c r="NR529" s="288"/>
      <c r="NS529" s="288"/>
      <c r="NT529" s="288"/>
      <c r="NU529" s="288"/>
      <c r="NV529" s="288"/>
      <c r="NW529" s="288"/>
      <c r="NX529" s="288"/>
      <c r="NY529" s="288"/>
      <c r="NZ529" s="288"/>
      <c r="OA529" s="288"/>
      <c r="OB529" s="288"/>
      <c r="OC529" s="288"/>
      <c r="OD529" s="288"/>
      <c r="OE529" s="288"/>
      <c r="OF529" s="288"/>
      <c r="OG529" s="288"/>
      <c r="OH529" s="288"/>
      <c r="OI529" s="288"/>
      <c r="OJ529" s="288"/>
      <c r="OK529" s="288"/>
      <c r="OL529" s="288"/>
      <c r="OM529" s="288"/>
      <c r="ON529" s="288"/>
      <c r="OO529" s="288"/>
      <c r="OP529" s="288"/>
      <c r="OQ529" s="288"/>
      <c r="OR529" s="288"/>
      <c r="OS529" s="288"/>
      <c r="OT529" s="288"/>
      <c r="OU529" s="288"/>
      <c r="OV529" s="288"/>
      <c r="OW529" s="288"/>
      <c r="OX529" s="288"/>
      <c r="OY529" s="288"/>
      <c r="OZ529" s="288"/>
      <c r="PA529" s="288"/>
      <c r="PB529" s="288"/>
      <c r="PC529" s="288"/>
      <c r="PD529" s="288"/>
      <c r="PE529" s="288"/>
      <c r="PF529" s="288"/>
      <c r="PG529" s="288"/>
      <c r="PH529" s="288"/>
      <c r="PI529" s="288"/>
      <c r="PJ529" s="288"/>
      <c r="PK529" s="288"/>
      <c r="PL529" s="288"/>
      <c r="PM529" s="288"/>
      <c r="PN529" s="288"/>
      <c r="PO529" s="288"/>
      <c r="PP529" s="288"/>
      <c r="PQ529" s="288"/>
      <c r="PR529" s="288"/>
      <c r="PS529" s="288"/>
      <c r="PT529" s="288"/>
      <c r="PU529" s="288"/>
      <c r="PV529" s="288"/>
      <c r="PW529" s="288"/>
      <c r="PX529" s="288"/>
      <c r="PY529" s="288"/>
      <c r="PZ529" s="288"/>
      <c r="QA529" s="288"/>
      <c r="QB529" s="288"/>
      <c r="QC529" s="288"/>
      <c r="QD529" s="288"/>
      <c r="QE529" s="288"/>
      <c r="QF529" s="288"/>
      <c r="QG529" s="288"/>
      <c r="QH529" s="288"/>
      <c r="QI529" s="288"/>
      <c r="QJ529" s="288"/>
      <c r="QK529" s="288"/>
      <c r="QL529" s="288"/>
      <c r="QM529" s="288"/>
      <c r="QN529" s="288"/>
      <c r="QO529" s="288"/>
      <c r="QP529" s="288"/>
      <c r="QQ529" s="288"/>
      <c r="QR529" s="288"/>
      <c r="QS529" s="288"/>
      <c r="QT529" s="288"/>
      <c r="QU529" s="288"/>
      <c r="QV529" s="288"/>
      <c r="QW529" s="288"/>
      <c r="QX529" s="288"/>
      <c r="QY529" s="288"/>
      <c r="QZ529" s="288"/>
      <c r="RA529" s="288"/>
      <c r="RB529" s="288"/>
      <c r="RC529" s="288"/>
      <c r="RD529" s="288"/>
      <c r="RE529" s="288"/>
      <c r="RF529" s="288"/>
      <c r="RG529" s="288"/>
      <c r="RH529" s="288"/>
      <c r="RI529" s="288"/>
      <c r="RJ529" s="288"/>
      <c r="RK529" s="288"/>
      <c r="RL529" s="288"/>
      <c r="RM529" s="288"/>
      <c r="RN529" s="288"/>
      <c r="RO529" s="288"/>
      <c r="RP529" s="288"/>
      <c r="RQ529" s="288"/>
      <c r="RR529" s="288"/>
      <c r="RS529" s="288"/>
      <c r="RT529" s="288"/>
      <c r="RU529" s="288"/>
      <c r="RV529" s="288"/>
      <c r="RW529" s="288"/>
      <c r="RX529" s="288"/>
      <c r="RY529" s="288"/>
      <c r="RZ529" s="288"/>
      <c r="SA529" s="288"/>
      <c r="SB529" s="288"/>
      <c r="SC529" s="288"/>
      <c r="SD529" s="288"/>
      <c r="SE529" s="288"/>
      <c r="SF529" s="288"/>
      <c r="SG529" s="288"/>
      <c r="SH529" s="288"/>
      <c r="SI529" s="288"/>
      <c r="SJ529" s="288"/>
      <c r="SK529" s="288"/>
      <c r="SL529" s="288"/>
      <c r="SM529" s="288"/>
      <c r="SN529" s="288"/>
      <c r="SO529" s="288"/>
      <c r="SP529" s="288"/>
      <c r="SQ529" s="288"/>
      <c r="SR529" s="288"/>
      <c r="SS529" s="288"/>
      <c r="ST529" s="288"/>
      <c r="SU529" s="288"/>
      <c r="SV529" s="288"/>
      <c r="SW529" s="288"/>
      <c r="SX529" s="288"/>
      <c r="SY529" s="288"/>
      <c r="SZ529" s="288"/>
      <c r="TA529" s="288"/>
      <c r="TB529" s="288"/>
      <c r="TC529" s="288"/>
      <c r="TD529" s="288"/>
      <c r="TE529" s="288"/>
      <c r="TF529" s="288"/>
      <c r="TG529" s="288"/>
      <c r="TH529" s="288"/>
      <c r="TI529" s="288"/>
      <c r="TJ529" s="288"/>
      <c r="TK529" s="288"/>
      <c r="TL529" s="288"/>
      <c r="TM529" s="288"/>
      <c r="TN529" s="288"/>
      <c r="TO529" s="288"/>
      <c r="TP529" s="288"/>
      <c r="TQ529" s="288"/>
      <c r="TR529" s="288"/>
      <c r="TS529" s="288"/>
      <c r="TT529" s="288"/>
      <c r="TU529" s="288"/>
      <c r="TV529" s="288"/>
      <c r="TW529" s="288"/>
      <c r="TX529" s="288"/>
      <c r="TY529" s="288"/>
      <c r="TZ529" s="288"/>
      <c r="UA529" s="288"/>
      <c r="UB529" s="288"/>
      <c r="UC529" s="288"/>
      <c r="UD529" s="288"/>
      <c r="UE529" s="288"/>
      <c r="UF529" s="288"/>
      <c r="UG529" s="288"/>
      <c r="UH529" s="288"/>
      <c r="UI529" s="288"/>
      <c r="UJ529" s="288"/>
      <c r="UK529" s="288"/>
      <c r="UL529" s="288"/>
      <c r="UM529" s="288"/>
      <c r="UN529" s="288"/>
      <c r="UO529" s="288"/>
      <c r="UP529" s="288"/>
      <c r="UQ529" s="288"/>
      <c r="UR529" s="288"/>
      <c r="US529" s="288"/>
      <c r="UT529" s="288"/>
      <c r="UU529" s="288"/>
      <c r="UV529" s="288"/>
      <c r="UW529" s="288"/>
      <c r="UX529" s="288"/>
      <c r="UY529" s="288"/>
      <c r="UZ529" s="288"/>
      <c r="VA529" s="288"/>
      <c r="VB529" s="288"/>
      <c r="VC529" s="288"/>
      <c r="VD529" s="288"/>
      <c r="VE529" s="288"/>
      <c r="VF529" s="288"/>
      <c r="VG529" s="288"/>
      <c r="VH529" s="288"/>
      <c r="VI529" s="288"/>
      <c r="VJ529" s="288"/>
      <c r="VK529" s="288"/>
      <c r="VL529" s="288"/>
      <c r="VM529" s="288"/>
      <c r="VN529" s="288"/>
      <c r="VO529" s="288"/>
      <c r="VP529" s="288"/>
      <c r="VQ529" s="288"/>
      <c r="VR529" s="288"/>
      <c r="VS529" s="288"/>
      <c r="VT529" s="288"/>
      <c r="VU529" s="288"/>
      <c r="VV529" s="288"/>
      <c r="VW529" s="288"/>
      <c r="VX529" s="288"/>
      <c r="VY529" s="288"/>
      <c r="VZ529" s="288"/>
      <c r="WA529" s="288"/>
      <c r="WB529" s="288"/>
      <c r="WC529" s="288"/>
      <c r="WD529" s="288"/>
      <c r="WE529" s="288"/>
      <c r="WF529" s="288"/>
      <c r="WG529" s="288"/>
      <c r="WH529" s="288"/>
      <c r="WI529" s="288"/>
      <c r="WJ529" s="288"/>
      <c r="WK529" s="288"/>
      <c r="WL529" s="288"/>
      <c r="WM529" s="288"/>
      <c r="WN529" s="288"/>
      <c r="WO529" s="288"/>
      <c r="WP529" s="288"/>
      <c r="WQ529" s="288"/>
      <c r="WR529" s="288"/>
      <c r="WS529" s="288"/>
      <c r="WT529" s="288"/>
      <c r="WU529" s="288"/>
      <c r="WV529" s="288"/>
      <c r="WW529" s="288"/>
      <c r="WX529" s="288"/>
      <c r="WY529" s="288"/>
      <c r="WZ529" s="288"/>
      <c r="XA529" s="288"/>
      <c r="XB529" s="288"/>
      <c r="XC529" s="288"/>
      <c r="XD529" s="288"/>
      <c r="XE529" s="288"/>
      <c r="XF529" s="288"/>
      <c r="XG529" s="288"/>
      <c r="XH529" s="288"/>
      <c r="XI529" s="288"/>
      <c r="XJ529" s="288"/>
      <c r="XK529" s="288"/>
      <c r="XL529" s="288"/>
      <c r="XM529" s="288"/>
      <c r="XN529" s="288"/>
      <c r="XO529" s="288"/>
      <c r="XP529" s="288"/>
      <c r="XQ529" s="288"/>
      <c r="XR529" s="288"/>
      <c r="XS529" s="288"/>
      <c r="XT529" s="288"/>
      <c r="XU529" s="288"/>
      <c r="XV529" s="288"/>
      <c r="XW529" s="288"/>
      <c r="XX529" s="288"/>
      <c r="XY529" s="288"/>
      <c r="XZ529" s="288"/>
      <c r="YA529" s="288"/>
      <c r="YB529" s="288"/>
      <c r="YC529" s="288"/>
      <c r="YD529" s="288"/>
      <c r="YE529" s="288"/>
      <c r="YF529" s="288"/>
      <c r="YG529" s="288"/>
      <c r="YH529" s="288"/>
      <c r="YI529" s="288"/>
      <c r="YJ529" s="288"/>
      <c r="YK529" s="288"/>
      <c r="YL529" s="288"/>
      <c r="YM529" s="288"/>
      <c r="YN529" s="288"/>
      <c r="YO529" s="288"/>
      <c r="YP529" s="288"/>
      <c r="YQ529" s="288"/>
      <c r="YR529" s="288"/>
      <c r="YS529" s="288"/>
      <c r="YT529" s="288"/>
      <c r="YU529" s="288"/>
      <c r="YV529" s="288"/>
      <c r="YW529" s="288"/>
      <c r="YX529" s="288"/>
      <c r="YY529" s="288"/>
      <c r="YZ529" s="288"/>
      <c r="ZA529" s="288"/>
      <c r="ZB529" s="288"/>
      <c r="ZC529" s="288"/>
      <c r="ZD529" s="288"/>
      <c r="ZE529" s="288"/>
      <c r="ZF529" s="288"/>
      <c r="ZG529" s="288"/>
      <c r="ZH529" s="288"/>
      <c r="ZI529" s="288"/>
      <c r="ZJ529" s="288"/>
      <c r="ZK529" s="288"/>
      <c r="ZL529" s="288"/>
      <c r="ZM529" s="288"/>
      <c r="ZN529" s="288"/>
      <c r="ZO529" s="288"/>
      <c r="ZP529" s="288"/>
      <c r="ZQ529" s="288"/>
      <c r="ZR529" s="288"/>
      <c r="ZS529" s="288"/>
      <c r="ZT529" s="288"/>
      <c r="ZU529" s="288"/>
      <c r="ZV529" s="288"/>
      <c r="ZW529" s="288"/>
      <c r="ZX529" s="288"/>
      <c r="ZY529" s="288"/>
      <c r="ZZ529" s="288"/>
      <c r="AAA529" s="288"/>
      <c r="AAB529" s="288"/>
      <c r="AAC529" s="288"/>
      <c r="AAD529" s="288"/>
      <c r="AAE529" s="288"/>
      <c r="AAF529" s="288"/>
      <c r="AAG529" s="288"/>
      <c r="AAH529" s="288"/>
      <c r="AAI529" s="288"/>
      <c r="AAJ529" s="288"/>
      <c r="AAK529" s="288"/>
      <c r="AAL529" s="288"/>
      <c r="AAM529" s="288"/>
      <c r="AAN529" s="288"/>
      <c r="AAO529" s="288"/>
      <c r="AAP529" s="288"/>
      <c r="AAQ529" s="288"/>
      <c r="AAR529" s="288"/>
      <c r="AAS529" s="288"/>
      <c r="AAT529" s="288"/>
      <c r="AAU529" s="288"/>
      <c r="AAV529" s="288"/>
      <c r="AAW529" s="288"/>
      <c r="AAX529" s="288"/>
      <c r="AAY529" s="288"/>
      <c r="AAZ529" s="288"/>
      <c r="ABA529" s="288"/>
      <c r="ABB529" s="288"/>
      <c r="ABC529" s="288"/>
      <c r="ABD529" s="288"/>
      <c r="ABE529" s="288"/>
      <c r="ABF529" s="288"/>
      <c r="ABG529" s="288"/>
      <c r="ABH529" s="288"/>
      <c r="ABI529" s="288"/>
      <c r="ABJ529" s="288"/>
      <c r="ABK529" s="288"/>
      <c r="ABL529" s="288"/>
      <c r="ABM529" s="288"/>
      <c r="ABN529" s="288"/>
      <c r="ABO529" s="288"/>
      <c r="ABP529" s="288"/>
      <c r="ABQ529" s="288"/>
      <c r="ABR529" s="288"/>
      <c r="ABS529" s="288"/>
      <c r="ABT529" s="288"/>
      <c r="ABU529" s="288"/>
      <c r="ABV529" s="288"/>
      <c r="ABW529" s="288"/>
      <c r="ABX529" s="288"/>
      <c r="ABY529" s="288"/>
      <c r="ABZ529" s="288"/>
      <c r="ACA529" s="288"/>
      <c r="ACB529" s="288"/>
      <c r="ACC529" s="288"/>
      <c r="ACD529" s="288"/>
      <c r="ACE529" s="288"/>
      <c r="ACF529" s="288"/>
      <c r="ACG529" s="288"/>
      <c r="ACH529" s="288"/>
      <c r="ACI529" s="288"/>
      <c r="ACJ529" s="288"/>
      <c r="ACK529" s="288"/>
      <c r="ACL529" s="288"/>
      <c r="ACM529" s="288"/>
      <c r="ACN529" s="288"/>
      <c r="ACO529" s="288"/>
      <c r="ACP529" s="288"/>
      <c r="ACQ529" s="288"/>
      <c r="ACR529" s="288"/>
      <c r="ACS529" s="288"/>
      <c r="ACT529" s="288"/>
      <c r="ACU529" s="288"/>
      <c r="ACV529" s="288"/>
      <c r="ACW529" s="288"/>
      <c r="ACX529" s="288"/>
      <c r="ACY529" s="288"/>
      <c r="ACZ529" s="288"/>
      <c r="ADA529" s="288"/>
      <c r="ADB529" s="288"/>
      <c r="ADC529" s="288"/>
      <c r="ADD529" s="288"/>
      <c r="ADE529" s="288"/>
      <c r="ADF529" s="288"/>
      <c r="ADG529" s="288"/>
      <c r="ADH529" s="288"/>
      <c r="ADI529" s="288"/>
      <c r="ADJ529" s="288"/>
      <c r="ADK529" s="288"/>
      <c r="ADL529" s="288"/>
      <c r="ADM529" s="288"/>
      <c r="ADN529" s="288"/>
      <c r="ADO529" s="288"/>
      <c r="ADP529" s="288"/>
      <c r="ADQ529" s="288"/>
      <c r="ADR529" s="288"/>
      <c r="ADS529" s="288"/>
      <c r="ADT529" s="288"/>
      <c r="ADU529" s="288"/>
      <c r="ADV529" s="288"/>
      <c r="ADW529" s="288"/>
      <c r="ADX529" s="288"/>
      <c r="ADY529" s="288"/>
      <c r="ADZ529" s="288"/>
      <c r="AEA529" s="288"/>
      <c r="AEB529" s="288"/>
      <c r="AEC529" s="288"/>
      <c r="AED529" s="288"/>
      <c r="AEE529" s="288"/>
      <c r="AEF529" s="288"/>
      <c r="AEG529" s="288"/>
      <c r="AEH529" s="288"/>
      <c r="AEI529" s="288"/>
      <c r="AEJ529" s="288"/>
      <c r="AEK529" s="288"/>
      <c r="AEL529" s="288"/>
      <c r="AEM529" s="288"/>
      <c r="AEN529" s="288"/>
      <c r="AEO529" s="288"/>
      <c r="AEP529" s="288"/>
      <c r="AEQ529" s="288"/>
      <c r="AER529" s="288"/>
      <c r="AES529" s="288"/>
      <c r="AET529" s="288"/>
      <c r="AEU529" s="288"/>
      <c r="AEV529" s="288"/>
      <c r="AEW529" s="288"/>
      <c r="AEX529" s="288"/>
      <c r="AEY529" s="288"/>
      <c r="AEZ529" s="288"/>
      <c r="AFA529" s="288"/>
      <c r="AFB529" s="288"/>
      <c r="AFC529" s="288"/>
      <c r="AFD529" s="288"/>
      <c r="AFE529" s="288"/>
      <c r="AFF529" s="288"/>
      <c r="AFG529" s="288"/>
      <c r="AFH529" s="288"/>
      <c r="AFI529" s="288"/>
      <c r="AFJ529" s="288"/>
      <c r="AFK529" s="288"/>
      <c r="AFL529" s="288"/>
      <c r="AFM529" s="288"/>
      <c r="AFN529" s="288"/>
      <c r="AFO529" s="288"/>
      <c r="AFP529" s="288"/>
      <c r="AFQ529" s="288"/>
      <c r="AFR529" s="288"/>
      <c r="AFS529" s="288"/>
      <c r="AFT529" s="288"/>
      <c r="AFU529" s="288"/>
      <c r="AFV529" s="288"/>
      <c r="AFW529" s="288"/>
      <c r="AFX529" s="288"/>
      <c r="AFY529" s="288"/>
      <c r="AFZ529" s="288"/>
      <c r="AGA529" s="288"/>
      <c r="AGB529" s="288"/>
      <c r="AGC529" s="288"/>
      <c r="AGD529" s="288"/>
      <c r="AGE529" s="288"/>
      <c r="AGF529" s="288"/>
      <c r="AGG529" s="288"/>
      <c r="AGH529" s="288"/>
      <c r="AGI529" s="288"/>
      <c r="AGJ529" s="288"/>
      <c r="AGK529" s="288"/>
      <c r="AGL529" s="288"/>
      <c r="AGM529" s="288"/>
      <c r="AGN529" s="288"/>
      <c r="AGO529" s="288"/>
      <c r="AGP529" s="288"/>
      <c r="AGQ529" s="288"/>
      <c r="AGR529" s="288"/>
      <c r="AGS529" s="288"/>
      <c r="AGT529" s="288"/>
      <c r="AGU529" s="288"/>
      <c r="AGV529" s="288"/>
      <c r="AGW529" s="288"/>
      <c r="AGX529" s="288"/>
      <c r="AGY529" s="288"/>
      <c r="AGZ529" s="288"/>
      <c r="AHA529" s="288"/>
      <c r="AHB529" s="288"/>
      <c r="AHC529" s="288"/>
      <c r="AHD529" s="288"/>
      <c r="AHE529" s="288"/>
      <c r="AHF529" s="288"/>
      <c r="AHG529" s="288"/>
      <c r="AHH529" s="288"/>
      <c r="AHI529" s="288"/>
      <c r="AHJ529" s="288"/>
      <c r="AHK529" s="288"/>
      <c r="AHL529" s="288"/>
      <c r="AHM529" s="288"/>
      <c r="AHN529" s="288"/>
      <c r="AHO529" s="288"/>
      <c r="AHP529" s="288"/>
      <c r="AHQ529" s="288"/>
      <c r="AHR529" s="288"/>
      <c r="AHS529" s="288"/>
      <c r="AHT529" s="288"/>
      <c r="AHU529" s="288"/>
      <c r="AHV529" s="288"/>
      <c r="AHW529" s="288"/>
      <c r="AHX529" s="288"/>
      <c r="AHY529" s="288"/>
      <c r="AHZ529" s="288"/>
      <c r="AIA529" s="288"/>
      <c r="AIB529" s="288"/>
      <c r="AIC529" s="288"/>
      <c r="AID529" s="288"/>
      <c r="AIE529" s="288"/>
      <c r="AIF529" s="288"/>
      <c r="AIG529" s="288"/>
      <c r="AIH529" s="288"/>
      <c r="AII529" s="288"/>
      <c r="AIJ529" s="288"/>
      <c r="AIK529" s="288"/>
      <c r="AIL529" s="288"/>
      <c r="AIM529" s="288"/>
      <c r="AIN529" s="288"/>
      <c r="AIO529" s="288"/>
      <c r="AIP529" s="288"/>
      <c r="AIQ529" s="288"/>
      <c r="AIR529" s="288"/>
      <c r="AIS529" s="288"/>
      <c r="AIT529" s="288"/>
      <c r="AIU529" s="288"/>
      <c r="AIV529" s="288"/>
      <c r="AIW529" s="288"/>
      <c r="AIX529" s="288"/>
      <c r="AIY529" s="288"/>
      <c r="AIZ529" s="288"/>
      <c r="AJA529" s="288"/>
      <c r="AJB529" s="288"/>
      <c r="AJC529" s="288"/>
      <c r="AJD529" s="288"/>
      <c r="AJE529" s="288"/>
      <c r="AJF529" s="288"/>
      <c r="AJG529" s="288"/>
      <c r="AJH529" s="288"/>
      <c r="AJI529" s="288"/>
      <c r="AJJ529" s="288"/>
      <c r="AJK529" s="288"/>
      <c r="AJL529" s="288"/>
      <c r="AJM529" s="288"/>
      <c r="AJN529" s="288"/>
      <c r="AJO529" s="288"/>
      <c r="AJP529" s="288"/>
      <c r="AJQ529" s="288"/>
      <c r="AJR529" s="288"/>
      <c r="AJS529" s="288"/>
      <c r="AJT529" s="288"/>
      <c r="AJU529" s="288"/>
      <c r="AJV529" s="288"/>
      <c r="AJW529" s="288"/>
      <c r="AJX529" s="288"/>
      <c r="AJY529" s="288"/>
      <c r="AJZ529" s="288"/>
      <c r="AKA529" s="288"/>
      <c r="AKB529" s="288"/>
      <c r="AKC529" s="288"/>
      <c r="AKD529" s="288"/>
      <c r="AKE529" s="288"/>
      <c r="AKF529" s="288"/>
      <c r="AKG529" s="288"/>
      <c r="AKH529" s="288"/>
      <c r="AKI529" s="288"/>
      <c r="AKJ529" s="288"/>
      <c r="AKK529" s="288"/>
      <c r="AKL529" s="288"/>
      <c r="AKM529" s="288"/>
      <c r="AKN529" s="288"/>
      <c r="AKO529" s="288"/>
      <c r="AKP529" s="288"/>
      <c r="AKQ529" s="288"/>
      <c r="AKR529" s="288"/>
      <c r="AKS529" s="288"/>
      <c r="AKT529" s="288"/>
      <c r="AKU529" s="288"/>
      <c r="AKV529" s="288"/>
      <c r="AKW529" s="288"/>
      <c r="AKX529" s="288"/>
      <c r="AKY529" s="288"/>
      <c r="AKZ529" s="288"/>
      <c r="ALA529" s="288"/>
      <c r="ALB529" s="288"/>
      <c r="ALC529" s="288"/>
      <c r="ALD529" s="288"/>
      <c r="ALE529" s="288"/>
      <c r="ALF529" s="288"/>
      <c r="ALG529" s="288"/>
      <c r="ALH529" s="288"/>
      <c r="ALI529" s="288"/>
      <c r="ALJ529" s="288"/>
      <c r="ALK529" s="288"/>
      <c r="ALL529" s="288"/>
      <c r="ALM529" s="288"/>
      <c r="ALN529" s="288"/>
      <c r="ALO529" s="288"/>
      <c r="ALP529" s="288"/>
      <c r="ALQ529" s="288"/>
      <c r="ALR529" s="288"/>
      <c r="ALS529" s="288"/>
      <c r="ALT529" s="288"/>
      <c r="ALU529" s="288"/>
      <c r="ALV529" s="288"/>
      <c r="ALW529" s="288"/>
      <c r="ALX529" s="288"/>
      <c r="ALY529" s="288"/>
      <c r="ALZ529" s="288"/>
      <c r="AMA529" s="288"/>
      <c r="AMB529" s="288"/>
      <c r="AMC529" s="288"/>
      <c r="AMD529" s="288"/>
      <c r="AME529" s="288"/>
      <c r="AMF529" s="288"/>
      <c r="AMG529" s="288"/>
      <c r="AMH529" s="288"/>
      <c r="AMI529" s="288"/>
      <c r="AMJ529" s="288"/>
      <c r="AMK529" s="288"/>
      <c r="AML529" s="288"/>
      <c r="AMM529" s="288"/>
      <c r="AMN529" s="288"/>
      <c r="AMO529" s="288"/>
      <c r="AMP529" s="288"/>
      <c r="AMQ529" s="288"/>
      <c r="AMR529" s="288"/>
      <c r="AMS529" s="288"/>
      <c r="AMT529" s="288"/>
      <c r="AMU529" s="288"/>
      <c r="AMV529" s="288"/>
      <c r="AMW529" s="288"/>
      <c r="AMX529" s="288"/>
      <c r="AMY529" s="288"/>
      <c r="AMZ529" s="288"/>
      <c r="ANA529" s="288"/>
      <c r="ANB529" s="288"/>
      <c r="ANC529" s="288"/>
      <c r="AND529" s="288"/>
      <c r="ANE529" s="288"/>
      <c r="ANF529" s="288"/>
      <c r="ANG529" s="288"/>
      <c r="ANH529" s="288"/>
      <c r="ANI529" s="288"/>
      <c r="ANJ529" s="288"/>
      <c r="ANK529" s="288"/>
      <c r="ANL529" s="288"/>
      <c r="ANM529" s="288"/>
      <c r="ANN529" s="288"/>
      <c r="ANO529" s="288"/>
      <c r="ANP529" s="288"/>
      <c r="ANQ529" s="288"/>
      <c r="ANR529" s="288"/>
      <c r="ANS529" s="288"/>
      <c r="ANT529" s="288"/>
      <c r="ANU529" s="288"/>
      <c r="ANV529" s="288"/>
      <c r="ANW529" s="288"/>
      <c r="ANX529" s="288"/>
      <c r="ANY529" s="288"/>
      <c r="ANZ529" s="288"/>
      <c r="AOA529" s="288"/>
      <c r="AOB529" s="288"/>
      <c r="AOC529" s="288"/>
      <c r="AOD529" s="288"/>
      <c r="AOE529" s="288"/>
      <c r="AOF529" s="288"/>
      <c r="AOG529" s="288"/>
      <c r="AOH529" s="288"/>
      <c r="AOI529" s="288"/>
      <c r="AOJ529" s="288"/>
      <c r="AOK529" s="288"/>
      <c r="AOL529" s="288"/>
      <c r="AOM529" s="288"/>
      <c r="AON529" s="288"/>
      <c r="AOO529" s="288"/>
      <c r="AOP529" s="288"/>
      <c r="AOQ529" s="288"/>
      <c r="AOR529" s="288"/>
      <c r="AOS529" s="288"/>
      <c r="AOT529" s="288"/>
      <c r="AOU529" s="288"/>
      <c r="AOV529" s="288"/>
      <c r="AOW529" s="288"/>
      <c r="AOX529" s="288"/>
      <c r="AOY529" s="288"/>
      <c r="AOZ529" s="288"/>
      <c r="APA529" s="288"/>
      <c r="APB529" s="288"/>
      <c r="APC529" s="288"/>
      <c r="APD529" s="288"/>
      <c r="APE529" s="288"/>
      <c r="APF529" s="288"/>
      <c r="APG529" s="288"/>
      <c r="APH529" s="288"/>
      <c r="API529" s="288"/>
      <c r="APJ529" s="288"/>
      <c r="APK529" s="288"/>
      <c r="APL529" s="288"/>
      <c r="APM529" s="288"/>
      <c r="APN529" s="288"/>
      <c r="APO529" s="288"/>
      <c r="APP529" s="288"/>
      <c r="APQ529" s="288"/>
      <c r="APR529" s="288"/>
      <c r="APS529" s="288"/>
      <c r="APT529" s="288"/>
      <c r="APU529" s="288"/>
      <c r="APV529" s="288"/>
      <c r="APW529" s="288"/>
      <c r="APX529" s="288"/>
      <c r="APY529" s="288"/>
      <c r="APZ529" s="288"/>
      <c r="AQA529" s="288"/>
      <c r="AQB529" s="288"/>
      <c r="AQC529" s="288"/>
      <c r="AQD529" s="288"/>
      <c r="AQE529" s="288"/>
      <c r="AQF529" s="288"/>
      <c r="AQG529" s="288"/>
      <c r="AQH529" s="288"/>
      <c r="AQI529" s="288"/>
      <c r="AQJ529" s="288"/>
      <c r="AQK529" s="288"/>
      <c r="AQL529" s="288"/>
      <c r="AQM529" s="288"/>
      <c r="AQN529" s="288"/>
      <c r="AQO529" s="288"/>
      <c r="AQP529" s="288"/>
      <c r="AQQ529" s="288"/>
      <c r="AQR529" s="288"/>
      <c r="AQS529" s="288"/>
      <c r="AQT529" s="288"/>
      <c r="AQU529" s="288"/>
      <c r="AQV529" s="288"/>
      <c r="AQW529" s="288"/>
      <c r="AQX529" s="288"/>
      <c r="AQY529" s="288"/>
      <c r="AQZ529" s="288"/>
      <c r="ARA529" s="288"/>
      <c r="ARB529" s="288"/>
      <c r="ARC529" s="288"/>
      <c r="ARD529" s="288"/>
      <c r="ARE529" s="288"/>
      <c r="ARF529" s="288"/>
      <c r="ARG529" s="288"/>
      <c r="ARH529" s="288"/>
      <c r="ARI529" s="288"/>
      <c r="ARJ529" s="288"/>
      <c r="ARK529" s="288"/>
      <c r="ARL529" s="288"/>
      <c r="ARM529" s="288"/>
      <c r="ARN529" s="288"/>
      <c r="ARO529" s="288"/>
      <c r="ARP529" s="288"/>
      <c r="ARQ529" s="288"/>
      <c r="ARR529" s="288"/>
      <c r="ARS529" s="288"/>
      <c r="ART529" s="288"/>
      <c r="ARU529" s="288"/>
      <c r="ARV529" s="288"/>
      <c r="ARW529" s="288"/>
      <c r="ARX529" s="288"/>
      <c r="ARY529" s="288"/>
      <c r="ARZ529" s="288"/>
      <c r="ASA529" s="288"/>
      <c r="ASB529" s="288"/>
      <c r="ASC529" s="288"/>
      <c r="ASD529" s="288"/>
      <c r="ASE529" s="288"/>
      <c r="ASF529" s="288"/>
      <c r="ASG529" s="288"/>
      <c r="ASH529" s="288"/>
      <c r="ASI529" s="288"/>
      <c r="ASJ529" s="288"/>
      <c r="ASK529" s="288"/>
      <c r="ASL529" s="288"/>
      <c r="ASM529" s="288"/>
      <c r="ASN529" s="288"/>
      <c r="ASO529" s="288"/>
      <c r="ASP529" s="288"/>
      <c r="ASQ529" s="288"/>
      <c r="ASR529" s="288"/>
      <c r="ASS529" s="288"/>
      <c r="AST529" s="288"/>
      <c r="ASU529" s="288"/>
      <c r="ASV529" s="288"/>
      <c r="ASW529" s="288"/>
      <c r="ASX529" s="288"/>
      <c r="ASY529" s="288"/>
      <c r="ASZ529" s="288"/>
      <c r="ATA529" s="288"/>
      <c r="ATB529" s="288"/>
      <c r="ATC529" s="288"/>
      <c r="ATD529" s="288"/>
      <c r="ATE529" s="288"/>
      <c r="ATF529" s="288"/>
      <c r="ATG529" s="288"/>
      <c r="ATH529" s="288"/>
      <c r="ATI529" s="288"/>
      <c r="ATJ529" s="288"/>
      <c r="ATK529" s="288"/>
      <c r="ATL529" s="288"/>
      <c r="ATM529" s="288"/>
      <c r="ATN529" s="288"/>
      <c r="ATO529" s="288"/>
      <c r="ATP529" s="288"/>
      <c r="ATQ529" s="288"/>
      <c r="ATR529" s="288"/>
      <c r="ATS529" s="288"/>
      <c r="ATT529" s="288"/>
      <c r="ATU529" s="288"/>
      <c r="ATV529" s="288"/>
      <c r="ATW529" s="288"/>
      <c r="ATX529" s="288"/>
      <c r="ATY529" s="288"/>
      <c r="ATZ529" s="288"/>
      <c r="AUA529" s="288"/>
      <c r="AUB529" s="288"/>
      <c r="AUC529" s="288"/>
      <c r="AUD529" s="288"/>
      <c r="AUE529" s="288"/>
      <c r="AUF529" s="288"/>
      <c r="AUG529" s="288"/>
      <c r="AUH529" s="288"/>
      <c r="AUI529" s="288"/>
      <c r="AUJ529" s="288"/>
      <c r="AUK529" s="288"/>
      <c r="AUL529" s="288"/>
      <c r="AUM529" s="288"/>
      <c r="AUN529" s="288"/>
      <c r="AUO529" s="288"/>
      <c r="AUP529" s="288"/>
      <c r="AUQ529" s="288"/>
      <c r="AUR529" s="288"/>
      <c r="AUS529" s="288"/>
      <c r="AUT529" s="288"/>
      <c r="AUU529" s="288"/>
      <c r="AUV529" s="288"/>
      <c r="AUW529" s="288"/>
      <c r="AUX529" s="288"/>
      <c r="AUY529" s="288"/>
      <c r="AUZ529" s="288"/>
      <c r="AVA529" s="288"/>
      <c r="AVB529" s="288"/>
      <c r="AVC529" s="288"/>
      <c r="AVD529" s="288"/>
      <c r="AVE529" s="288"/>
      <c r="AVF529" s="288"/>
      <c r="AVG529" s="288"/>
      <c r="AVH529" s="288"/>
      <c r="AVI529" s="288"/>
      <c r="AVJ529" s="288"/>
      <c r="AVK529" s="288"/>
      <c r="AVL529" s="288"/>
      <c r="AVM529" s="288"/>
      <c r="AVN529" s="288"/>
      <c r="AVO529" s="288"/>
      <c r="AVP529" s="288"/>
      <c r="AVQ529" s="288"/>
      <c r="AVR529" s="288"/>
      <c r="AVS529" s="288"/>
      <c r="AVT529" s="288"/>
      <c r="AVU529" s="288"/>
      <c r="AVV529" s="288"/>
      <c r="AVW529" s="288"/>
      <c r="AVX529" s="288"/>
      <c r="AVY529" s="288"/>
      <c r="AVZ529" s="288"/>
      <c r="AWA529" s="288"/>
      <c r="AWB529" s="288"/>
      <c r="AWC529" s="288"/>
      <c r="AWD529" s="288"/>
      <c r="AWE529" s="288"/>
      <c r="AWF529" s="288"/>
      <c r="AWG529" s="288"/>
      <c r="AWH529" s="288"/>
      <c r="AWI529" s="288"/>
      <c r="AWJ529" s="288"/>
      <c r="AWK529" s="288"/>
      <c r="AWL529" s="288"/>
      <c r="AWM529" s="288"/>
      <c r="AWN529" s="288"/>
      <c r="AWO529" s="288"/>
      <c r="AWP529" s="288"/>
      <c r="AWQ529" s="288"/>
      <c r="AWR529" s="288"/>
      <c r="AWS529" s="288"/>
      <c r="AWT529" s="288"/>
      <c r="AWU529" s="288"/>
      <c r="AWV529" s="288"/>
      <c r="AWW529" s="288"/>
      <c r="AWX529" s="288"/>
      <c r="AWY529" s="288"/>
      <c r="AWZ529" s="288"/>
      <c r="AXA529" s="288"/>
      <c r="AXB529" s="288"/>
      <c r="AXC529" s="288"/>
      <c r="AXD529" s="288"/>
      <c r="AXE529" s="288"/>
      <c r="AXF529" s="288"/>
      <c r="AXG529" s="288"/>
      <c r="AXH529" s="288"/>
      <c r="AXI529" s="288"/>
      <c r="AXJ529" s="288"/>
      <c r="AXK529" s="288"/>
      <c r="AXL529" s="288"/>
      <c r="AXM529" s="288"/>
      <c r="AXN529" s="288"/>
      <c r="AXO529" s="288"/>
      <c r="AXP529" s="288"/>
      <c r="AXQ529" s="288"/>
      <c r="AXR529" s="288"/>
      <c r="AXS529" s="288"/>
      <c r="AXT529" s="288"/>
      <c r="AXU529" s="288"/>
      <c r="AXV529" s="288"/>
      <c r="AXW529" s="288"/>
      <c r="AXX529" s="288"/>
      <c r="AXY529" s="288"/>
      <c r="AXZ529" s="288"/>
      <c r="AYA529" s="288"/>
      <c r="AYB529" s="288"/>
      <c r="AYC529" s="288"/>
      <c r="AYD529" s="288"/>
      <c r="AYE529" s="288"/>
      <c r="AYF529" s="288"/>
      <c r="AYG529" s="288"/>
      <c r="AYH529" s="288"/>
      <c r="AYI529" s="288"/>
      <c r="AYJ529" s="288"/>
      <c r="AYK529" s="288"/>
      <c r="AYL529" s="288"/>
      <c r="AYM529" s="288"/>
      <c r="AYN529" s="288"/>
      <c r="AYO529" s="288"/>
      <c r="AYP529" s="288"/>
      <c r="AYQ529" s="288"/>
      <c r="AYR529" s="288"/>
      <c r="AYS529" s="288"/>
      <c r="AYT529" s="288"/>
      <c r="AYU529" s="288"/>
      <c r="AYV529" s="288"/>
      <c r="AYW529" s="288"/>
      <c r="AYX529" s="288"/>
      <c r="AYY529" s="288"/>
      <c r="AYZ529" s="288"/>
      <c r="AZA529" s="288"/>
      <c r="AZB529" s="288"/>
      <c r="AZC529" s="288"/>
      <c r="AZD529" s="288"/>
      <c r="AZE529" s="288"/>
      <c r="AZF529" s="288"/>
      <c r="AZG529" s="288"/>
      <c r="AZH529" s="288"/>
      <c r="AZI529" s="288"/>
      <c r="AZJ529" s="288"/>
      <c r="AZK529" s="288"/>
      <c r="AZL529" s="288"/>
      <c r="AZM529" s="288"/>
      <c r="AZN529" s="288"/>
      <c r="AZO529" s="288"/>
      <c r="AZP529" s="288"/>
      <c r="AZQ529" s="288"/>
      <c r="AZR529" s="288"/>
      <c r="AZS529" s="288"/>
      <c r="AZT529" s="288"/>
      <c r="AZU529" s="288"/>
      <c r="AZV529" s="288"/>
      <c r="AZW529" s="288"/>
      <c r="AZX529" s="288"/>
      <c r="AZY529" s="288"/>
      <c r="AZZ529" s="288"/>
      <c r="BAA529" s="288"/>
      <c r="BAB529" s="288"/>
      <c r="BAC529" s="288"/>
      <c r="BAD529" s="288"/>
      <c r="BAE529" s="288"/>
      <c r="BAF529" s="288"/>
      <c r="BAG529" s="288"/>
      <c r="BAH529" s="288"/>
      <c r="BAI529" s="288"/>
      <c r="BAJ529" s="288"/>
      <c r="BAK529" s="288"/>
      <c r="BAL529" s="288"/>
      <c r="BAM529" s="288"/>
      <c r="BAN529" s="288"/>
      <c r="BAO529" s="288"/>
      <c r="BAP529" s="288"/>
      <c r="BAQ529" s="288"/>
      <c r="BAR529" s="288"/>
      <c r="BAS529" s="288"/>
      <c r="BAT529" s="288"/>
      <c r="BAU529" s="288"/>
      <c r="BAV529" s="288"/>
      <c r="BAW529" s="288"/>
      <c r="BAX529" s="288"/>
      <c r="BAY529" s="288"/>
      <c r="BAZ529" s="288"/>
      <c r="BBA529" s="288"/>
      <c r="BBB529" s="288"/>
      <c r="BBC529" s="288"/>
      <c r="BBD529" s="288"/>
      <c r="BBE529" s="288"/>
      <c r="BBF529" s="288"/>
      <c r="BBG529" s="288"/>
      <c r="BBH529" s="288"/>
      <c r="BBI529" s="288"/>
      <c r="BBJ529" s="288"/>
      <c r="BBK529" s="288"/>
      <c r="BBL529" s="288"/>
      <c r="BBM529" s="288"/>
      <c r="BBN529" s="288"/>
      <c r="BBO529" s="288"/>
      <c r="BBP529" s="288"/>
      <c r="BBQ529" s="288"/>
      <c r="BBR529" s="288"/>
      <c r="BBS529" s="288"/>
      <c r="BBT529" s="288"/>
      <c r="BBU529" s="288"/>
      <c r="BBV529" s="288"/>
      <c r="BBW529" s="288"/>
      <c r="BBX529" s="288"/>
      <c r="BBY529" s="288"/>
      <c r="BBZ529" s="288"/>
      <c r="BCA529" s="288"/>
      <c r="BCB529" s="288"/>
      <c r="BCC529" s="288"/>
      <c r="BCD529" s="288"/>
      <c r="BCE529" s="288"/>
      <c r="BCF529" s="288"/>
      <c r="BCG529" s="288"/>
      <c r="BCH529" s="288"/>
      <c r="BCI529" s="288"/>
      <c r="BCJ529" s="288"/>
      <c r="BCK529" s="288"/>
      <c r="BCL529" s="288"/>
      <c r="BCM529" s="288"/>
      <c r="BCN529" s="288"/>
      <c r="BCO529" s="288"/>
      <c r="BCP529" s="288"/>
      <c r="BCQ529" s="288"/>
      <c r="BCR529" s="288"/>
      <c r="BCS529" s="288"/>
      <c r="BCT529" s="288"/>
      <c r="BCU529" s="288"/>
      <c r="BCV529" s="288"/>
      <c r="BCW529" s="288"/>
      <c r="BCX529" s="288"/>
      <c r="BCY529" s="288"/>
      <c r="BCZ529" s="288"/>
      <c r="BDA529" s="288"/>
      <c r="BDB529" s="288"/>
      <c r="BDC529" s="288"/>
      <c r="BDD529" s="288"/>
      <c r="BDE529" s="288"/>
      <c r="BDF529" s="288"/>
      <c r="BDG529" s="288"/>
      <c r="BDH529" s="288"/>
      <c r="BDI529" s="288"/>
      <c r="BDJ529" s="288"/>
      <c r="BDK529" s="288"/>
      <c r="BDL529" s="288"/>
      <c r="BDM529" s="288"/>
      <c r="BDN529" s="288"/>
      <c r="BDO529" s="288"/>
      <c r="BDP529" s="288"/>
      <c r="BDQ529" s="288"/>
      <c r="BDR529" s="288"/>
      <c r="BDS529" s="288"/>
      <c r="BDT529" s="288"/>
      <c r="BDU529" s="288"/>
      <c r="BDV529" s="288"/>
      <c r="BDW529" s="288"/>
      <c r="BDX529" s="288"/>
      <c r="BDY529" s="288"/>
      <c r="BDZ529" s="288"/>
      <c r="BEA529" s="288"/>
      <c r="BEB529" s="288"/>
      <c r="BEC529" s="288"/>
      <c r="BED529" s="288"/>
      <c r="BEE529" s="288"/>
      <c r="BEF529" s="288"/>
      <c r="BEG529" s="288"/>
      <c r="BEH529" s="288"/>
      <c r="BEI529" s="288"/>
      <c r="BEJ529" s="288"/>
      <c r="BEK529" s="288"/>
      <c r="BEL529" s="288"/>
      <c r="BEM529" s="288"/>
      <c r="BEN529" s="288"/>
      <c r="BEO529" s="288"/>
      <c r="BEP529" s="288"/>
      <c r="BEQ529" s="288"/>
      <c r="BER529" s="288"/>
      <c r="BES529" s="288"/>
      <c r="BET529" s="288"/>
      <c r="BEU529" s="288"/>
      <c r="BEV529" s="288"/>
      <c r="BEW529" s="288"/>
      <c r="BEX529" s="288"/>
      <c r="BEY529" s="288"/>
      <c r="BEZ529" s="288"/>
      <c r="BFA529" s="288"/>
      <c r="BFB529" s="288"/>
      <c r="BFC529" s="288"/>
      <c r="BFD529" s="288"/>
      <c r="BFE529" s="288"/>
      <c r="BFF529" s="288"/>
      <c r="BFG529" s="288"/>
      <c r="BFH529" s="288"/>
      <c r="BFI529" s="288"/>
      <c r="BFJ529" s="288"/>
      <c r="BFK529" s="288"/>
      <c r="BFL529" s="288"/>
      <c r="BFM529" s="288"/>
      <c r="BFN529" s="288"/>
      <c r="BFO529" s="288"/>
      <c r="BFP529" s="288"/>
      <c r="BFQ529" s="288"/>
      <c r="BFR529" s="288"/>
      <c r="BFS529" s="288"/>
      <c r="BFT529" s="288"/>
      <c r="BFU529" s="288"/>
      <c r="BFV529" s="288"/>
      <c r="BFW529" s="288"/>
      <c r="BFX529" s="288"/>
      <c r="BFY529" s="288"/>
      <c r="BFZ529" s="288"/>
      <c r="BGA529" s="288"/>
      <c r="BGB529" s="288"/>
      <c r="BGC529" s="288"/>
      <c r="BGD529" s="288"/>
      <c r="BGE529" s="288"/>
      <c r="BGF529" s="288"/>
      <c r="BGG529" s="288"/>
      <c r="BGH529" s="288"/>
      <c r="BGI529" s="288"/>
      <c r="BGJ529" s="288"/>
      <c r="BGK529" s="288"/>
      <c r="BGL529" s="288"/>
      <c r="BGM529" s="288"/>
      <c r="BGN529" s="288"/>
      <c r="BGO529" s="288"/>
      <c r="BGP529" s="288"/>
      <c r="BGQ529" s="288"/>
      <c r="BGR529" s="288"/>
      <c r="BGS529" s="288"/>
      <c r="BGT529" s="288"/>
      <c r="BGU529" s="288"/>
      <c r="BGV529" s="288"/>
      <c r="BGW529" s="288"/>
      <c r="BGX529" s="288"/>
      <c r="BGY529" s="288"/>
      <c r="BGZ529" s="288"/>
      <c r="BHA529" s="288"/>
      <c r="BHB529" s="288"/>
      <c r="BHC529" s="288"/>
      <c r="BHD529" s="288"/>
      <c r="BHE529" s="288"/>
      <c r="BHF529" s="288"/>
      <c r="BHG529" s="288"/>
      <c r="BHH529" s="288"/>
      <c r="BHI529" s="288"/>
      <c r="BHJ529" s="288"/>
      <c r="BHK529" s="288"/>
      <c r="BHL529" s="288"/>
      <c r="BHM529" s="288"/>
      <c r="BHN529" s="288"/>
      <c r="BHO529" s="288"/>
      <c r="BHP529" s="288"/>
      <c r="BHQ529" s="288"/>
      <c r="BHR529" s="288"/>
      <c r="BHS529" s="288"/>
      <c r="BHT529" s="288"/>
      <c r="BHU529" s="288"/>
      <c r="BHV529" s="288"/>
      <c r="BHW529" s="288"/>
      <c r="BHX529" s="288"/>
      <c r="BHY529" s="288"/>
      <c r="BHZ529" s="288"/>
      <c r="BIA529" s="288"/>
      <c r="BIB529" s="288"/>
      <c r="BIC529" s="288"/>
      <c r="BID529" s="288"/>
      <c r="BIE529" s="288"/>
      <c r="BIF529" s="288"/>
      <c r="BIG529" s="288"/>
      <c r="BIH529" s="288"/>
      <c r="BII529" s="288"/>
      <c r="BIJ529" s="288"/>
      <c r="BIK529" s="288"/>
      <c r="BIL529" s="288"/>
      <c r="BIM529" s="288"/>
      <c r="BIN529" s="288"/>
      <c r="BIO529" s="288"/>
      <c r="BIP529" s="288"/>
      <c r="BIQ529" s="288"/>
      <c r="BIR529" s="288"/>
      <c r="BIS529" s="288"/>
      <c r="BIT529" s="288"/>
      <c r="BIU529" s="288"/>
      <c r="BIV529" s="288"/>
      <c r="BIW529" s="288"/>
      <c r="BIX529" s="288"/>
      <c r="BIY529" s="288"/>
      <c r="BIZ529" s="288"/>
      <c r="BJA529" s="288"/>
      <c r="BJB529" s="288"/>
      <c r="BJC529" s="288"/>
      <c r="BJD529" s="288"/>
      <c r="BJE529" s="288"/>
      <c r="BJF529" s="288"/>
      <c r="BJG529" s="288"/>
      <c r="BJH529" s="288"/>
      <c r="BJI529" s="288"/>
      <c r="BJJ529" s="288"/>
      <c r="BJK529" s="288"/>
      <c r="BJL529" s="288"/>
      <c r="BJM529" s="288"/>
      <c r="BJN529" s="288"/>
      <c r="BJO529" s="288"/>
      <c r="BJP529" s="288"/>
      <c r="BJQ529" s="288"/>
      <c r="BJR529" s="288"/>
      <c r="BJS529" s="288"/>
      <c r="BJT529" s="288"/>
      <c r="BJU529" s="288"/>
      <c r="BJV529" s="288"/>
      <c r="BJW529" s="288"/>
      <c r="BJX529" s="288"/>
      <c r="BJY529" s="288"/>
      <c r="BJZ529" s="288"/>
      <c r="BKA529" s="288"/>
      <c r="BKB529" s="288"/>
      <c r="BKC529" s="288"/>
      <c r="BKD529" s="288"/>
      <c r="BKE529" s="288"/>
      <c r="BKF529" s="288"/>
      <c r="BKG529" s="288"/>
      <c r="BKH529" s="288"/>
      <c r="BKI529" s="288"/>
      <c r="BKJ529" s="288"/>
      <c r="BKK529" s="288"/>
      <c r="BKL529" s="288"/>
      <c r="BKM529" s="288"/>
      <c r="BKN529" s="288"/>
      <c r="BKO529" s="288"/>
      <c r="BKP529" s="288"/>
      <c r="BKQ529" s="288"/>
      <c r="BKR529" s="288"/>
      <c r="BKS529" s="288"/>
      <c r="BKT529" s="288"/>
      <c r="BKU529" s="288"/>
      <c r="BKV529" s="288"/>
      <c r="BKW529" s="288"/>
      <c r="BKX529" s="288"/>
      <c r="BKY529" s="288"/>
      <c r="BKZ529" s="288"/>
      <c r="BLA529" s="288"/>
      <c r="BLB529" s="288"/>
      <c r="BLC529" s="288"/>
      <c r="BLD529" s="288"/>
      <c r="BLE529" s="288"/>
      <c r="BLF529" s="288"/>
      <c r="BLG529" s="288"/>
      <c r="BLH529" s="288"/>
      <c r="BLI529" s="288"/>
      <c r="BLJ529" s="288"/>
      <c r="BLK529" s="288"/>
      <c r="BLL529" s="288"/>
      <c r="BLM529" s="288"/>
      <c r="BLN529" s="288"/>
      <c r="BLO529" s="288"/>
      <c r="BLP529" s="288"/>
      <c r="BLQ529" s="288"/>
      <c r="BLR529" s="288"/>
      <c r="BLS529" s="288"/>
      <c r="BLT529" s="288"/>
      <c r="BLU529" s="288"/>
      <c r="BLV529" s="288"/>
      <c r="BLW529" s="288"/>
      <c r="BLX529" s="288"/>
      <c r="BLY529" s="288"/>
      <c r="BLZ529" s="288"/>
      <c r="BMA529" s="288"/>
      <c r="BMB529" s="288"/>
      <c r="BMC529" s="288"/>
      <c r="BMD529" s="288"/>
      <c r="BME529" s="288"/>
      <c r="BMF529" s="288"/>
      <c r="BMG529" s="288"/>
      <c r="BMH529" s="288"/>
      <c r="BMI529" s="288"/>
      <c r="BMJ529" s="288"/>
      <c r="BMK529" s="288"/>
      <c r="BML529" s="288"/>
      <c r="BMM529" s="288"/>
      <c r="BMN529" s="288"/>
      <c r="BMO529" s="288"/>
      <c r="BMP529" s="288"/>
      <c r="BMQ529" s="288"/>
      <c r="BMR529" s="288"/>
      <c r="BMS529" s="288"/>
      <c r="BMT529" s="288"/>
      <c r="BMU529" s="288"/>
      <c r="BMV529" s="288"/>
      <c r="BMW529" s="288"/>
      <c r="BMX529" s="288"/>
      <c r="BMY529" s="288"/>
      <c r="BMZ529" s="288"/>
      <c r="BNA529" s="288"/>
      <c r="BNB529" s="288"/>
      <c r="BNC529" s="288"/>
      <c r="BND529" s="288"/>
      <c r="BNE529" s="288"/>
      <c r="BNF529" s="288"/>
      <c r="BNG529" s="288"/>
      <c r="BNH529" s="288"/>
      <c r="BNI529" s="288"/>
      <c r="BNJ529" s="288"/>
      <c r="BNK529" s="288"/>
      <c r="BNL529" s="288"/>
      <c r="BNM529" s="288"/>
      <c r="BNN529" s="288"/>
      <c r="BNO529" s="288"/>
      <c r="BNP529" s="288"/>
      <c r="BNQ529" s="288"/>
      <c r="BNR529" s="288"/>
      <c r="BNS529" s="288"/>
      <c r="BNT529" s="288"/>
      <c r="BNU529" s="288"/>
      <c r="BNV529" s="288"/>
      <c r="BNW529" s="288"/>
      <c r="BNX529" s="288"/>
      <c r="BNY529" s="288"/>
      <c r="BNZ529" s="288"/>
      <c r="BOA529" s="288"/>
      <c r="BOB529" s="288"/>
      <c r="BOC529" s="288"/>
      <c r="BOD529" s="288"/>
      <c r="BOE529" s="288"/>
      <c r="BOF529" s="288"/>
      <c r="BOG529" s="288"/>
      <c r="BOH529" s="288"/>
      <c r="BOI529" s="288"/>
      <c r="BOJ529" s="288"/>
      <c r="BOK529" s="288"/>
      <c r="BOL529" s="288"/>
      <c r="BOM529" s="288"/>
      <c r="BON529" s="288"/>
      <c r="BOO529" s="288"/>
      <c r="BOP529" s="288"/>
      <c r="BOQ529" s="288"/>
      <c r="BOR529" s="288"/>
      <c r="BOS529" s="288"/>
      <c r="BOT529" s="288"/>
      <c r="BOU529" s="288"/>
      <c r="BOV529" s="288"/>
      <c r="BOW529" s="288"/>
      <c r="BOX529" s="288"/>
      <c r="BOY529" s="288"/>
      <c r="BOZ529" s="288"/>
      <c r="BPA529" s="288"/>
      <c r="BPB529" s="288"/>
      <c r="BPC529" s="288"/>
      <c r="BPD529" s="288"/>
      <c r="BPE529" s="288"/>
      <c r="BPF529" s="288"/>
      <c r="BPG529" s="288"/>
      <c r="BPH529" s="288"/>
      <c r="BPI529" s="288"/>
      <c r="BPJ529" s="288"/>
      <c r="BPK529" s="288"/>
      <c r="BPL529" s="288"/>
      <c r="BPM529" s="288"/>
      <c r="BPN529" s="288"/>
      <c r="BPO529" s="288"/>
      <c r="BPP529" s="288"/>
      <c r="BPQ529" s="288"/>
      <c r="BPR529" s="288"/>
      <c r="BPS529" s="288"/>
      <c r="BPT529" s="288"/>
      <c r="BPU529" s="288"/>
      <c r="BPV529" s="288"/>
      <c r="BPW529" s="288"/>
      <c r="BPX529" s="288"/>
      <c r="BPY529" s="288"/>
      <c r="BPZ529" s="288"/>
      <c r="BQA529" s="288"/>
      <c r="BQB529" s="288"/>
      <c r="BQC529" s="288"/>
      <c r="BQD529" s="288"/>
      <c r="BQE529" s="288"/>
      <c r="BQF529" s="288"/>
      <c r="BQG529" s="288"/>
      <c r="BQH529" s="288"/>
      <c r="BQI529" s="288"/>
      <c r="BQJ529" s="288"/>
      <c r="BQK529" s="288"/>
      <c r="BQL529" s="288"/>
      <c r="BQM529" s="288"/>
      <c r="BQN529" s="288"/>
      <c r="BQO529" s="288"/>
      <c r="BQP529" s="288"/>
      <c r="BQQ529" s="288"/>
      <c r="BQR529" s="288"/>
      <c r="BQS529" s="288"/>
      <c r="BQT529" s="288"/>
      <c r="BQU529" s="288"/>
      <c r="BQV529" s="288"/>
      <c r="BQW529" s="288"/>
      <c r="BQX529" s="288"/>
      <c r="BQY529" s="288"/>
      <c r="BQZ529" s="288"/>
      <c r="BRA529" s="288"/>
      <c r="BRB529" s="288"/>
      <c r="BRC529" s="288"/>
      <c r="BRD529" s="288"/>
      <c r="BRE529" s="288"/>
      <c r="BRF529" s="288"/>
      <c r="BRG529" s="288"/>
      <c r="BRH529" s="288"/>
      <c r="BRI529" s="288"/>
      <c r="BRJ529" s="288"/>
      <c r="BRK529" s="288"/>
      <c r="BRL529" s="288"/>
      <c r="BRM529" s="288"/>
      <c r="BRN529" s="288"/>
      <c r="BRO529" s="288"/>
      <c r="BRP529" s="288"/>
      <c r="BRQ529" s="288"/>
      <c r="BRR529" s="288"/>
      <c r="BRS529" s="288"/>
      <c r="BRT529" s="288"/>
      <c r="BRU529" s="288"/>
      <c r="BRV529" s="288"/>
      <c r="BRW529" s="288"/>
      <c r="BRX529" s="288"/>
      <c r="BRY529" s="288"/>
      <c r="BRZ529" s="288"/>
      <c r="BSA529" s="288"/>
      <c r="BSB529" s="288"/>
      <c r="BSC529" s="288"/>
      <c r="BSD529" s="288"/>
      <c r="BSE529" s="288"/>
      <c r="BSF529" s="288"/>
      <c r="BSG529" s="288"/>
      <c r="BSH529" s="288"/>
      <c r="BSI529" s="288"/>
      <c r="BSJ529" s="288"/>
      <c r="BSK529" s="288"/>
      <c r="BSL529" s="288"/>
      <c r="BSM529" s="288"/>
      <c r="BSN529" s="288"/>
      <c r="BSO529" s="288"/>
      <c r="BSP529" s="288"/>
      <c r="BSQ529" s="288"/>
      <c r="BSR529" s="288"/>
      <c r="BSS529" s="288"/>
      <c r="BST529" s="288"/>
      <c r="BSU529" s="288"/>
      <c r="BSV529" s="288"/>
      <c r="BSW529" s="288"/>
      <c r="BSX529" s="288"/>
      <c r="BSY529" s="288"/>
      <c r="BSZ529" s="288"/>
      <c r="BTA529" s="288"/>
      <c r="BTB529" s="288"/>
      <c r="BTC529" s="288"/>
      <c r="BTD529" s="288"/>
      <c r="BTE529" s="288"/>
      <c r="BTF529" s="288"/>
      <c r="BTG529" s="288"/>
      <c r="BTH529" s="288"/>
      <c r="BTI529" s="288"/>
      <c r="BTJ529" s="288"/>
      <c r="BTK529" s="288"/>
      <c r="BTL529" s="288"/>
      <c r="BTM529" s="288"/>
      <c r="BTN529" s="288"/>
      <c r="BTO529" s="288"/>
      <c r="BTP529" s="288"/>
      <c r="BTQ529" s="288"/>
      <c r="BTR529" s="288"/>
      <c r="BTS529" s="288"/>
      <c r="BTT529" s="288"/>
      <c r="BTU529" s="288"/>
      <c r="BTV529" s="288"/>
      <c r="BTW529" s="288"/>
      <c r="BTX529" s="288"/>
      <c r="BTY529" s="288"/>
      <c r="BTZ529" s="288"/>
      <c r="BUA529" s="288"/>
      <c r="BUB529" s="288"/>
      <c r="BUC529" s="288"/>
      <c r="BUD529" s="288"/>
      <c r="BUE529" s="288"/>
      <c r="BUF529" s="288"/>
      <c r="BUG529" s="288"/>
      <c r="BUH529" s="288"/>
      <c r="BUI529" s="288"/>
      <c r="BUJ529" s="288"/>
      <c r="BUK529" s="288"/>
      <c r="BUL529" s="288"/>
      <c r="BUM529" s="288"/>
      <c r="BUN529" s="288"/>
      <c r="BUO529" s="288"/>
      <c r="BUP529" s="288"/>
      <c r="BUQ529" s="288"/>
      <c r="BUR529" s="288"/>
      <c r="BUS529" s="288"/>
      <c r="BUT529" s="288"/>
      <c r="BUU529" s="288"/>
      <c r="BUV529" s="288"/>
      <c r="BUW529" s="288"/>
      <c r="BUX529" s="288"/>
      <c r="BUY529" s="288"/>
      <c r="BUZ529" s="288"/>
      <c r="BVA529" s="288"/>
      <c r="BVB529" s="288"/>
      <c r="BVC529" s="288"/>
      <c r="BVD529" s="288"/>
      <c r="BVE529" s="288"/>
      <c r="BVF529" s="288"/>
      <c r="BVG529" s="288"/>
      <c r="BVH529" s="288"/>
      <c r="BVI529" s="288"/>
      <c r="BVJ529" s="288"/>
      <c r="BVK529" s="288"/>
      <c r="BVL529" s="288"/>
      <c r="BVM529" s="288"/>
      <c r="BVN529" s="288"/>
      <c r="BVO529" s="288"/>
      <c r="BVP529" s="288"/>
      <c r="BVQ529" s="288"/>
      <c r="BVR529" s="288"/>
      <c r="BVS529" s="288"/>
      <c r="BVT529" s="288"/>
      <c r="BVU529" s="288"/>
      <c r="BVV529" s="288"/>
      <c r="BVW529" s="288"/>
      <c r="BVX529" s="288"/>
      <c r="BVY529" s="288"/>
      <c r="BVZ529" s="288"/>
      <c r="BWA529" s="288"/>
      <c r="BWB529" s="288"/>
      <c r="BWC529" s="288"/>
      <c r="BWD529" s="288"/>
      <c r="BWE529" s="288"/>
      <c r="BWF529" s="288"/>
      <c r="BWG529" s="288"/>
      <c r="BWH529" s="288"/>
      <c r="BWI529" s="288"/>
      <c r="BWJ529" s="288"/>
      <c r="BWK529" s="288"/>
      <c r="BWL529" s="288"/>
      <c r="BWM529" s="288"/>
      <c r="BWN529" s="288"/>
      <c r="BWO529" s="288"/>
      <c r="BWP529" s="288"/>
      <c r="BWQ529" s="288"/>
      <c r="BWR529" s="288"/>
      <c r="BWS529" s="288"/>
      <c r="BWT529" s="288"/>
      <c r="BWU529" s="288"/>
      <c r="BWV529" s="288"/>
      <c r="BWW529" s="288"/>
      <c r="BWX529" s="288"/>
      <c r="BWY529" s="288"/>
      <c r="BWZ529" s="288"/>
      <c r="BXA529" s="288"/>
      <c r="BXB529" s="288"/>
      <c r="BXC529" s="288"/>
      <c r="BXD529" s="288"/>
      <c r="BXE529" s="288"/>
      <c r="BXF529" s="288"/>
      <c r="BXG529" s="288"/>
      <c r="BXH529" s="288"/>
      <c r="BXI529" s="288"/>
      <c r="BXJ529" s="288"/>
      <c r="BXK529" s="288"/>
      <c r="BXL529" s="288"/>
      <c r="BXM529" s="288"/>
      <c r="BXN529" s="288"/>
      <c r="BXO529" s="288"/>
      <c r="BXP529" s="288"/>
      <c r="BXQ529" s="288"/>
      <c r="BXR529" s="288"/>
      <c r="BXS529" s="288"/>
      <c r="BXT529" s="288"/>
      <c r="BXU529" s="288"/>
      <c r="BXV529" s="288"/>
      <c r="BXW529" s="288"/>
      <c r="BXX529" s="288"/>
      <c r="BXY529" s="288"/>
      <c r="BXZ529" s="288"/>
      <c r="BYA529" s="288"/>
      <c r="BYB529" s="288"/>
      <c r="BYC529" s="288"/>
      <c r="BYD529" s="288"/>
      <c r="BYE529" s="288"/>
      <c r="BYF529" s="288"/>
      <c r="BYG529" s="288"/>
      <c r="BYH529" s="288"/>
      <c r="BYI529" s="288"/>
      <c r="BYJ529" s="288"/>
      <c r="BYK529" s="288"/>
      <c r="BYL529" s="288"/>
      <c r="BYM529" s="288"/>
      <c r="BYN529" s="288"/>
      <c r="BYO529" s="288"/>
      <c r="BYP529" s="288"/>
      <c r="BYQ529" s="288"/>
      <c r="BYR529" s="288"/>
      <c r="BYS529" s="288"/>
      <c r="BYT529" s="288"/>
      <c r="BYU529" s="288"/>
      <c r="BYV529" s="288"/>
      <c r="BYW529" s="288"/>
      <c r="BYX529" s="288"/>
      <c r="BYY529" s="288"/>
      <c r="BYZ529" s="288"/>
      <c r="BZA529" s="288"/>
      <c r="BZB529" s="288"/>
      <c r="BZC529" s="288"/>
      <c r="BZD529" s="288"/>
      <c r="BZE529" s="288"/>
      <c r="BZF529" s="288"/>
      <c r="BZG529" s="288"/>
      <c r="BZH529" s="288"/>
      <c r="BZI529" s="288"/>
      <c r="BZJ529" s="288"/>
      <c r="BZK529" s="288"/>
      <c r="BZL529" s="288"/>
      <c r="BZM529" s="288"/>
      <c r="BZN529" s="288"/>
      <c r="BZO529" s="288"/>
      <c r="BZP529" s="288"/>
      <c r="BZQ529" s="288"/>
      <c r="BZR529" s="288"/>
      <c r="BZS529" s="288"/>
      <c r="BZT529" s="288"/>
      <c r="BZU529" s="288"/>
      <c r="BZV529" s="288"/>
      <c r="BZW529" s="288"/>
      <c r="BZX529" s="288"/>
      <c r="BZY529" s="288"/>
      <c r="BZZ529" s="288"/>
      <c r="CAA529" s="288"/>
      <c r="CAB529" s="288"/>
      <c r="CAC529" s="288"/>
      <c r="CAD529" s="288"/>
      <c r="CAE529" s="288"/>
      <c r="CAF529" s="288"/>
      <c r="CAG529" s="288"/>
      <c r="CAH529" s="288"/>
      <c r="CAI529" s="288"/>
      <c r="CAJ529" s="288"/>
      <c r="CAK529" s="288"/>
      <c r="CAL529" s="288"/>
      <c r="CAM529" s="288"/>
      <c r="CAN529" s="288"/>
      <c r="CAO529" s="288"/>
      <c r="CAP529" s="288"/>
      <c r="CAQ529" s="288"/>
      <c r="CAR529" s="288"/>
      <c r="CAS529" s="288"/>
      <c r="CAT529" s="288"/>
      <c r="CAU529" s="288"/>
      <c r="CAV529" s="288"/>
      <c r="CAW529" s="288"/>
      <c r="CAX529" s="288"/>
      <c r="CAY529" s="288"/>
      <c r="CAZ529" s="288"/>
      <c r="CBA529" s="288"/>
      <c r="CBB529" s="288"/>
      <c r="CBC529" s="288"/>
      <c r="CBD529" s="288"/>
      <c r="CBE529" s="288"/>
      <c r="CBF529" s="288"/>
      <c r="CBG529" s="288"/>
      <c r="CBH529" s="288"/>
      <c r="CBI529" s="288"/>
      <c r="CBJ529" s="288"/>
      <c r="CBK529" s="288"/>
      <c r="CBL529" s="288"/>
      <c r="CBM529" s="288"/>
      <c r="CBN529" s="288"/>
      <c r="CBO529" s="288"/>
      <c r="CBP529" s="288"/>
      <c r="CBQ529" s="288"/>
      <c r="CBR529" s="288"/>
      <c r="CBS529" s="288"/>
      <c r="CBT529" s="288"/>
      <c r="CBU529" s="288"/>
      <c r="CBV529" s="288"/>
      <c r="CBW529" s="288"/>
      <c r="CBX529" s="288"/>
      <c r="CBY529" s="288"/>
      <c r="CBZ529" s="288"/>
      <c r="CCA529" s="288"/>
      <c r="CCB529" s="288"/>
      <c r="CCC529" s="288"/>
      <c r="CCD529" s="288"/>
      <c r="CCE529" s="288"/>
      <c r="CCF529" s="288"/>
      <c r="CCG529" s="288"/>
      <c r="CCH529" s="288"/>
      <c r="CCI529" s="288"/>
      <c r="CCJ529" s="288"/>
      <c r="CCK529" s="288"/>
      <c r="CCL529" s="288"/>
      <c r="CCM529" s="288"/>
      <c r="CCN529" s="288"/>
      <c r="CCO529" s="288"/>
      <c r="CCP529" s="288"/>
      <c r="CCQ529" s="288"/>
      <c r="CCR529" s="288"/>
      <c r="CCS529" s="288"/>
      <c r="CCT529" s="288"/>
      <c r="CCU529" s="288"/>
      <c r="CCV529" s="288"/>
      <c r="CCW529" s="288"/>
      <c r="CCX529" s="288"/>
      <c r="CCY529" s="288"/>
      <c r="CCZ529" s="288"/>
      <c r="CDA529" s="288"/>
      <c r="CDB529" s="288"/>
      <c r="CDC529" s="288"/>
      <c r="CDD529" s="288"/>
      <c r="CDE529" s="288"/>
      <c r="CDF529" s="288"/>
      <c r="CDG529" s="288"/>
      <c r="CDH529" s="288"/>
      <c r="CDI529" s="288"/>
      <c r="CDJ529" s="288"/>
      <c r="CDK529" s="288"/>
      <c r="CDL529" s="288"/>
      <c r="CDM529" s="288"/>
      <c r="CDN529" s="288"/>
      <c r="CDO529" s="288"/>
      <c r="CDP529" s="288"/>
      <c r="CDQ529" s="288"/>
      <c r="CDR529" s="288"/>
      <c r="CDS529" s="288"/>
      <c r="CDT529" s="288"/>
      <c r="CDU529" s="288"/>
      <c r="CDV529" s="288"/>
      <c r="CDW529" s="288"/>
      <c r="CDX529" s="288"/>
      <c r="CDY529" s="288"/>
      <c r="CDZ529" s="288"/>
      <c r="CEA529" s="288"/>
      <c r="CEB529" s="288"/>
      <c r="CEC529" s="288"/>
      <c r="CED529" s="288"/>
      <c r="CEE529" s="288"/>
      <c r="CEF529" s="288"/>
      <c r="CEG529" s="288"/>
      <c r="CEH529" s="288"/>
      <c r="CEI529" s="288"/>
      <c r="CEJ529" s="288"/>
      <c r="CEK529" s="288"/>
      <c r="CEL529" s="288"/>
      <c r="CEM529" s="288"/>
      <c r="CEN529" s="288"/>
      <c r="CEO529" s="288"/>
      <c r="CEP529" s="288"/>
      <c r="CEQ529" s="288"/>
      <c r="CER529" s="288"/>
      <c r="CES529" s="288"/>
      <c r="CET529" s="288"/>
      <c r="CEU529" s="288"/>
      <c r="CEV529" s="288"/>
      <c r="CEW529" s="288"/>
      <c r="CEX529" s="288"/>
      <c r="CEY529" s="288"/>
      <c r="CEZ529" s="288"/>
      <c r="CFA529" s="288"/>
      <c r="CFB529" s="288"/>
      <c r="CFC529" s="288"/>
      <c r="CFD529" s="288"/>
      <c r="CFE529" s="288"/>
      <c r="CFF529" s="288"/>
      <c r="CFG529" s="288"/>
      <c r="CFH529" s="288"/>
      <c r="CFI529" s="288"/>
      <c r="CFJ529" s="288"/>
      <c r="CFK529" s="288"/>
      <c r="CFL529" s="288"/>
      <c r="CFM529" s="288"/>
      <c r="CFN529" s="288"/>
      <c r="CFO529" s="288"/>
      <c r="CFP529" s="288"/>
      <c r="CFQ529" s="288"/>
      <c r="CFR529" s="288"/>
      <c r="CFS529" s="288"/>
      <c r="CFT529" s="288"/>
      <c r="CFU529" s="288"/>
      <c r="CFV529" s="288"/>
      <c r="CFW529" s="288"/>
      <c r="CFX529" s="288"/>
      <c r="CFY529" s="288"/>
      <c r="CFZ529" s="288"/>
      <c r="CGA529" s="288"/>
      <c r="CGB529" s="288"/>
      <c r="CGC529" s="288"/>
      <c r="CGD529" s="288"/>
      <c r="CGE529" s="288"/>
      <c r="CGF529" s="288"/>
      <c r="CGG529" s="288"/>
      <c r="CGH529" s="288"/>
      <c r="CGI529" s="288"/>
      <c r="CGJ529" s="288"/>
      <c r="CGK529" s="288"/>
      <c r="CGL529" s="288"/>
      <c r="CGM529" s="288"/>
      <c r="CGN529" s="288"/>
      <c r="CGO529" s="288"/>
      <c r="CGP529" s="288"/>
      <c r="CGQ529" s="288"/>
      <c r="CGR529" s="288"/>
      <c r="CGS529" s="288"/>
      <c r="CGT529" s="288"/>
      <c r="CGU529" s="288"/>
      <c r="CGV529" s="288"/>
      <c r="CGW529" s="288"/>
      <c r="CGX529" s="288"/>
      <c r="CGY529" s="288"/>
      <c r="CGZ529" s="288"/>
      <c r="CHA529" s="288"/>
      <c r="CHB529" s="288"/>
      <c r="CHC529" s="288"/>
      <c r="CHD529" s="288"/>
      <c r="CHE529" s="288"/>
      <c r="CHF529" s="288"/>
      <c r="CHG529" s="288"/>
      <c r="CHH529" s="288"/>
      <c r="CHI529" s="288"/>
      <c r="CHJ529" s="288"/>
      <c r="CHK529" s="288"/>
      <c r="CHL529" s="288"/>
      <c r="CHM529" s="288"/>
      <c r="CHN529" s="288"/>
      <c r="CHO529" s="288"/>
      <c r="CHP529" s="288"/>
      <c r="CHQ529" s="288"/>
      <c r="CHR529" s="288"/>
      <c r="CHS529" s="288"/>
      <c r="CHT529" s="288"/>
      <c r="CHU529" s="288"/>
      <c r="CHV529" s="288"/>
      <c r="CHW529" s="288"/>
      <c r="CHX529" s="288"/>
      <c r="CHY529" s="288"/>
      <c r="CHZ529" s="288"/>
      <c r="CIA529" s="288"/>
      <c r="CIB529" s="288"/>
      <c r="CIC529" s="288"/>
      <c r="CID529" s="288"/>
      <c r="CIE529" s="288"/>
      <c r="CIF529" s="288"/>
      <c r="CIG529" s="288"/>
      <c r="CIH529" s="288"/>
      <c r="CII529" s="288"/>
      <c r="CIJ529" s="288"/>
      <c r="CIK529" s="288"/>
      <c r="CIL529" s="288"/>
      <c r="CIM529" s="288"/>
      <c r="CIN529" s="288"/>
      <c r="CIO529" s="288"/>
      <c r="CIP529" s="288"/>
      <c r="CIQ529" s="288"/>
      <c r="CIR529" s="288"/>
      <c r="CIS529" s="288"/>
      <c r="CIT529" s="288"/>
      <c r="CIU529" s="288"/>
      <c r="CIV529" s="288"/>
      <c r="CIW529" s="288"/>
      <c r="CIX529" s="288"/>
      <c r="CIY529" s="288"/>
      <c r="CIZ529" s="288"/>
      <c r="CJA529" s="288"/>
      <c r="CJB529" s="288"/>
      <c r="CJC529" s="288"/>
      <c r="CJD529" s="288"/>
      <c r="CJE529" s="288"/>
      <c r="CJF529" s="288"/>
      <c r="CJG529" s="288"/>
      <c r="CJH529" s="288"/>
      <c r="CJI529" s="288"/>
      <c r="CJJ529" s="288"/>
      <c r="CJK529" s="288"/>
      <c r="CJL529" s="288"/>
      <c r="CJM529" s="288"/>
      <c r="CJN529" s="288"/>
      <c r="CJO529" s="288"/>
      <c r="CJP529" s="288"/>
      <c r="CJQ529" s="288"/>
      <c r="CJR529" s="288"/>
      <c r="CJS529" s="288"/>
      <c r="CJT529" s="288"/>
      <c r="CJU529" s="288"/>
      <c r="CJV529" s="288"/>
      <c r="CJW529" s="288"/>
      <c r="CJX529" s="288"/>
      <c r="CJY529" s="288"/>
      <c r="CJZ529" s="288"/>
      <c r="CKA529" s="288"/>
      <c r="CKB529" s="288"/>
      <c r="CKC529" s="288"/>
      <c r="CKD529" s="288"/>
      <c r="CKE529" s="288"/>
      <c r="CKF529" s="288"/>
      <c r="CKG529" s="288"/>
      <c r="CKH529" s="288"/>
      <c r="CKI529" s="288"/>
      <c r="CKJ529" s="288"/>
      <c r="CKK529" s="288"/>
      <c r="CKL529" s="288"/>
      <c r="CKM529" s="288"/>
      <c r="CKN529" s="288"/>
      <c r="CKO529" s="288"/>
      <c r="CKP529" s="288"/>
      <c r="CKQ529" s="288"/>
      <c r="CKR529" s="288"/>
      <c r="CKS529" s="288"/>
      <c r="CKT529" s="288"/>
      <c r="CKU529" s="288"/>
      <c r="CKV529" s="288"/>
      <c r="CKW529" s="288"/>
      <c r="CKX529" s="288"/>
      <c r="CKY529" s="288"/>
      <c r="CKZ529" s="288"/>
      <c r="CLA529" s="288"/>
      <c r="CLB529" s="288"/>
      <c r="CLC529" s="288"/>
      <c r="CLD529" s="288"/>
      <c r="CLE529" s="288"/>
      <c r="CLF529" s="288"/>
      <c r="CLG529" s="288"/>
      <c r="CLH529" s="288"/>
      <c r="CLI529" s="288"/>
      <c r="CLJ529" s="288"/>
      <c r="CLK529" s="288"/>
      <c r="CLL529" s="288"/>
      <c r="CLM529" s="288"/>
      <c r="CLN529" s="288"/>
      <c r="CLO529" s="288"/>
      <c r="CLP529" s="288"/>
      <c r="CLQ529" s="288"/>
      <c r="CLR529" s="288"/>
      <c r="CLS529" s="288"/>
      <c r="CLT529" s="288"/>
      <c r="CLU529" s="288"/>
      <c r="CLV529" s="288"/>
      <c r="CLW529" s="288"/>
      <c r="CLX529" s="288"/>
      <c r="CLY529" s="288"/>
      <c r="CLZ529" s="288"/>
      <c r="CMA529" s="288"/>
      <c r="CMB529" s="288"/>
      <c r="CMC529" s="288"/>
      <c r="CMD529" s="288"/>
      <c r="CME529" s="288"/>
      <c r="CMF529" s="288"/>
      <c r="CMG529" s="288"/>
      <c r="CMH529" s="288"/>
      <c r="CMI529" s="288"/>
      <c r="CMJ529" s="288"/>
      <c r="CMK529" s="288"/>
      <c r="CML529" s="288"/>
      <c r="CMM529" s="288"/>
      <c r="CMN529" s="288"/>
      <c r="CMO529" s="288"/>
      <c r="CMP529" s="288"/>
      <c r="CMQ529" s="288"/>
      <c r="CMR529" s="288"/>
      <c r="CMS529" s="288"/>
      <c r="CMT529" s="288"/>
      <c r="CMU529" s="288"/>
      <c r="CMV529" s="288"/>
      <c r="CMW529" s="288"/>
      <c r="CMX529" s="288"/>
      <c r="CMY529" s="288"/>
      <c r="CMZ529" s="288"/>
      <c r="CNA529" s="288"/>
      <c r="CNB529" s="288"/>
      <c r="CNC529" s="288"/>
      <c r="CND529" s="288"/>
      <c r="CNE529" s="288"/>
      <c r="CNF529" s="288"/>
      <c r="CNG529" s="288"/>
      <c r="CNH529" s="288"/>
      <c r="CNI529" s="288"/>
      <c r="CNJ529" s="288"/>
      <c r="CNK529" s="288"/>
      <c r="CNL529" s="288"/>
      <c r="CNM529" s="288"/>
      <c r="CNN529" s="288"/>
      <c r="CNO529" s="288"/>
      <c r="CNP529" s="288"/>
      <c r="CNQ529" s="288"/>
      <c r="CNR529" s="288"/>
      <c r="CNS529" s="288"/>
      <c r="CNT529" s="288"/>
      <c r="CNU529" s="288"/>
      <c r="CNV529" s="288"/>
      <c r="CNW529" s="288"/>
      <c r="CNX529" s="288"/>
      <c r="CNY529" s="288"/>
      <c r="CNZ529" s="288"/>
      <c r="COA529" s="288"/>
      <c r="COB529" s="288"/>
      <c r="COC529" s="288"/>
      <c r="COD529" s="288"/>
      <c r="COE529" s="288"/>
      <c r="COF529" s="288"/>
      <c r="COG529" s="288"/>
      <c r="COH529" s="288"/>
      <c r="COI529" s="288"/>
      <c r="COJ529" s="288"/>
      <c r="COK529" s="288"/>
      <c r="COL529" s="288"/>
      <c r="COM529" s="288"/>
      <c r="CON529" s="288"/>
      <c r="COO529" s="288"/>
      <c r="COP529" s="288"/>
      <c r="COQ529" s="288"/>
      <c r="COR529" s="288"/>
      <c r="COS529" s="288"/>
      <c r="COT529" s="288"/>
      <c r="COU529" s="288"/>
      <c r="COV529" s="288"/>
      <c r="COW529" s="288"/>
      <c r="COX529" s="288"/>
      <c r="COY529" s="288"/>
      <c r="COZ529" s="288"/>
      <c r="CPA529" s="288"/>
      <c r="CPB529" s="288"/>
      <c r="CPC529" s="288"/>
      <c r="CPD529" s="288"/>
      <c r="CPE529" s="288"/>
      <c r="CPF529" s="288"/>
      <c r="CPG529" s="288"/>
      <c r="CPH529" s="288"/>
      <c r="CPI529" s="288"/>
      <c r="CPJ529" s="288"/>
      <c r="CPK529" s="288"/>
      <c r="CPL529" s="288"/>
      <c r="CPM529" s="288"/>
      <c r="CPN529" s="288"/>
      <c r="CPO529" s="288"/>
      <c r="CPP529" s="288"/>
      <c r="CPQ529" s="288"/>
      <c r="CPR529" s="288"/>
      <c r="CPS529" s="288"/>
      <c r="CPT529" s="288"/>
      <c r="CPU529" s="288"/>
      <c r="CPV529" s="288"/>
      <c r="CPW529" s="288"/>
      <c r="CPX529" s="288"/>
      <c r="CPY529" s="288"/>
      <c r="CPZ529" s="288"/>
      <c r="CQA529" s="288"/>
      <c r="CQB529" s="288"/>
      <c r="CQC529" s="288"/>
      <c r="CQD529" s="288"/>
      <c r="CQE529" s="288"/>
      <c r="CQF529" s="288"/>
      <c r="CQG529" s="288"/>
      <c r="CQH529" s="288"/>
      <c r="CQI529" s="288"/>
      <c r="CQJ529" s="288"/>
      <c r="CQK529" s="288"/>
      <c r="CQL529" s="288"/>
      <c r="CQM529" s="288"/>
      <c r="CQN529" s="288"/>
      <c r="CQO529" s="288"/>
      <c r="CQP529" s="288"/>
      <c r="CQQ529" s="288"/>
      <c r="CQR529" s="288"/>
      <c r="CQS529" s="288"/>
      <c r="CQT529" s="288"/>
      <c r="CQU529" s="288"/>
      <c r="CQV529" s="288"/>
      <c r="CQW529" s="288"/>
      <c r="CQX529" s="288"/>
      <c r="CQY529" s="288"/>
      <c r="CQZ529" s="288"/>
      <c r="CRA529" s="288"/>
      <c r="CRB529" s="288"/>
      <c r="CRC529" s="288"/>
      <c r="CRD529" s="288"/>
      <c r="CRE529" s="288"/>
      <c r="CRF529" s="288"/>
      <c r="CRG529" s="288"/>
      <c r="CRH529" s="288"/>
      <c r="CRI529" s="288"/>
      <c r="CRJ529" s="288"/>
      <c r="CRK529" s="288"/>
      <c r="CRL529" s="288"/>
      <c r="CRM529" s="288"/>
      <c r="CRN529" s="288"/>
      <c r="CRO529" s="288"/>
      <c r="CRP529" s="288"/>
      <c r="CRQ529" s="288"/>
      <c r="CRR529" s="288"/>
      <c r="CRS529" s="288"/>
      <c r="CRT529" s="288"/>
      <c r="CRU529" s="288"/>
      <c r="CRV529" s="288"/>
      <c r="CRW529" s="288"/>
      <c r="CRX529" s="288"/>
      <c r="CRY529" s="288"/>
      <c r="CRZ529" s="288"/>
      <c r="CSA529" s="288"/>
      <c r="CSB529" s="288"/>
      <c r="CSC529" s="288"/>
      <c r="CSD529" s="288"/>
      <c r="CSE529" s="288"/>
      <c r="CSF529" s="288"/>
      <c r="CSG529" s="288"/>
      <c r="CSH529" s="288"/>
      <c r="CSI529" s="288"/>
      <c r="CSJ529" s="288"/>
      <c r="CSK529" s="288"/>
      <c r="CSL529" s="288"/>
      <c r="CSM529" s="288"/>
      <c r="CSN529" s="288"/>
      <c r="CSO529" s="288"/>
      <c r="CSP529" s="288"/>
      <c r="CSQ529" s="288"/>
      <c r="CSR529" s="288"/>
      <c r="CSS529" s="288"/>
      <c r="CST529" s="288"/>
      <c r="CSU529" s="288"/>
      <c r="CSV529" s="288"/>
      <c r="CSW529" s="288"/>
      <c r="CSX529" s="288"/>
      <c r="CSY529" s="288"/>
      <c r="CSZ529" s="288"/>
      <c r="CTA529" s="288"/>
      <c r="CTB529" s="288"/>
      <c r="CTC529" s="288"/>
      <c r="CTD529" s="288"/>
      <c r="CTE529" s="288"/>
      <c r="CTF529" s="288"/>
      <c r="CTG529" s="288"/>
      <c r="CTH529" s="288"/>
      <c r="CTI529" s="288"/>
      <c r="CTJ529" s="288"/>
      <c r="CTK529" s="288"/>
      <c r="CTL529" s="288"/>
      <c r="CTM529" s="288"/>
      <c r="CTN529" s="288"/>
      <c r="CTO529" s="288"/>
      <c r="CTP529" s="288"/>
      <c r="CTQ529" s="288"/>
      <c r="CTR529" s="288"/>
      <c r="CTS529" s="288"/>
      <c r="CTT529" s="288"/>
      <c r="CTU529" s="288"/>
      <c r="CTV529" s="288"/>
      <c r="CTW529" s="288"/>
      <c r="CTX529" s="288"/>
      <c r="CTY529" s="288"/>
      <c r="CTZ529" s="288"/>
      <c r="CUA529" s="288"/>
      <c r="CUB529" s="288"/>
      <c r="CUC529" s="288"/>
      <c r="CUD529" s="288"/>
      <c r="CUE529" s="288"/>
      <c r="CUF529" s="288"/>
      <c r="CUG529" s="288"/>
      <c r="CUH529" s="288"/>
      <c r="CUI529" s="288"/>
      <c r="CUJ529" s="288"/>
      <c r="CUK529" s="288"/>
      <c r="CUL529" s="288"/>
      <c r="CUM529" s="288"/>
      <c r="CUN529" s="288"/>
      <c r="CUO529" s="288"/>
      <c r="CUP529" s="288"/>
      <c r="CUQ529" s="288"/>
      <c r="CUR529" s="288"/>
      <c r="CUS529" s="288"/>
      <c r="CUT529" s="288"/>
      <c r="CUU529" s="288"/>
      <c r="CUV529" s="288"/>
      <c r="CUW529" s="288"/>
      <c r="CUX529" s="288"/>
      <c r="CUY529" s="288"/>
      <c r="CUZ529" s="288"/>
      <c r="CVA529" s="288"/>
      <c r="CVB529" s="288"/>
      <c r="CVC529" s="288"/>
      <c r="CVD529" s="288"/>
      <c r="CVE529" s="288"/>
      <c r="CVF529" s="288"/>
      <c r="CVG529" s="288"/>
      <c r="CVH529" s="288"/>
      <c r="CVI529" s="288"/>
      <c r="CVJ529" s="288"/>
      <c r="CVK529" s="288"/>
      <c r="CVL529" s="288"/>
      <c r="CVM529" s="288"/>
      <c r="CVN529" s="288"/>
      <c r="CVO529" s="288"/>
      <c r="CVP529" s="288"/>
      <c r="CVQ529" s="288"/>
      <c r="CVR529" s="288"/>
      <c r="CVS529" s="288"/>
      <c r="CVT529" s="288"/>
      <c r="CVU529" s="288"/>
      <c r="CVV529" s="288"/>
      <c r="CVW529" s="288"/>
      <c r="CVX529" s="288"/>
      <c r="CVY529" s="288"/>
      <c r="CVZ529" s="288"/>
      <c r="CWA529" s="288"/>
      <c r="CWB529" s="288"/>
      <c r="CWC529" s="288"/>
      <c r="CWD529" s="288"/>
      <c r="CWE529" s="288"/>
      <c r="CWF529" s="288"/>
      <c r="CWG529" s="288"/>
      <c r="CWH529" s="288"/>
      <c r="CWI529" s="288"/>
      <c r="CWJ529" s="288"/>
      <c r="CWK529" s="288"/>
      <c r="CWL529" s="288"/>
      <c r="CWM529" s="288"/>
      <c r="CWN529" s="288"/>
      <c r="CWO529" s="288"/>
      <c r="CWP529" s="288"/>
      <c r="CWQ529" s="288"/>
      <c r="CWR529" s="288"/>
      <c r="CWS529" s="288"/>
      <c r="CWT529" s="288"/>
      <c r="CWU529" s="288"/>
      <c r="CWV529" s="288"/>
      <c r="CWW529" s="288"/>
      <c r="CWX529" s="288"/>
      <c r="CWY529" s="288"/>
      <c r="CWZ529" s="288"/>
      <c r="CXA529" s="288"/>
      <c r="CXB529" s="288"/>
      <c r="CXC529" s="288"/>
      <c r="CXD529" s="288"/>
      <c r="CXE529" s="288"/>
      <c r="CXF529" s="288"/>
      <c r="CXG529" s="288"/>
      <c r="CXH529" s="288"/>
      <c r="CXI529" s="288"/>
      <c r="CXJ529" s="288"/>
      <c r="CXK529" s="288"/>
      <c r="CXL529" s="288"/>
      <c r="CXM529" s="288"/>
      <c r="CXN529" s="288"/>
      <c r="CXO529" s="288"/>
      <c r="CXP529" s="288"/>
      <c r="CXQ529" s="288"/>
      <c r="CXR529" s="288"/>
      <c r="CXS529" s="288"/>
      <c r="CXT529" s="288"/>
      <c r="CXU529" s="288"/>
      <c r="CXV529" s="288"/>
      <c r="CXW529" s="288"/>
      <c r="CXX529" s="288"/>
      <c r="CXY529" s="288"/>
      <c r="CXZ529" s="288"/>
      <c r="CYA529" s="288"/>
      <c r="CYB529" s="288"/>
      <c r="CYC529" s="288"/>
      <c r="CYD529" s="288"/>
      <c r="CYE529" s="288"/>
      <c r="CYF529" s="288"/>
      <c r="CYG529" s="288"/>
      <c r="CYH529" s="288"/>
      <c r="CYI529" s="288"/>
      <c r="CYJ529" s="288"/>
      <c r="CYK529" s="288"/>
      <c r="CYL529" s="288"/>
      <c r="CYM529" s="288"/>
      <c r="CYN529" s="288"/>
      <c r="CYO529" s="288"/>
      <c r="CYP529" s="288"/>
      <c r="CYQ529" s="288"/>
      <c r="CYR529" s="288"/>
      <c r="CYS529" s="288"/>
      <c r="CYT529" s="288"/>
      <c r="CYU529" s="288"/>
      <c r="CYV529" s="288"/>
      <c r="CYW529" s="288"/>
      <c r="CYX529" s="288"/>
      <c r="CYY529" s="288"/>
      <c r="CYZ529" s="288"/>
      <c r="CZA529" s="288"/>
      <c r="CZB529" s="288"/>
      <c r="CZC529" s="288"/>
      <c r="CZD529" s="288"/>
      <c r="CZE529" s="288"/>
      <c r="CZF529" s="288"/>
      <c r="CZG529" s="288"/>
      <c r="CZH529" s="288"/>
      <c r="CZI529" s="288"/>
      <c r="CZJ529" s="288"/>
      <c r="CZK529" s="288"/>
      <c r="CZL529" s="288"/>
      <c r="CZM529" s="288"/>
      <c r="CZN529" s="288"/>
      <c r="CZO529" s="288"/>
      <c r="CZP529" s="288"/>
      <c r="CZQ529" s="288"/>
      <c r="CZR529" s="288"/>
      <c r="CZS529" s="288"/>
      <c r="CZT529" s="288"/>
      <c r="CZU529" s="288"/>
      <c r="CZV529" s="288"/>
      <c r="CZW529" s="288"/>
      <c r="CZX529" s="288"/>
      <c r="CZY529" s="288"/>
      <c r="CZZ529" s="288"/>
      <c r="DAA529" s="288"/>
      <c r="DAB529" s="288"/>
      <c r="DAC529" s="288"/>
      <c r="DAD529" s="288"/>
      <c r="DAE529" s="288"/>
      <c r="DAF529" s="288"/>
      <c r="DAG529" s="288"/>
      <c r="DAH529" s="288"/>
      <c r="DAI529" s="288"/>
      <c r="DAJ529" s="288"/>
      <c r="DAK529" s="288"/>
      <c r="DAL529" s="288"/>
      <c r="DAM529" s="288"/>
      <c r="DAN529" s="288"/>
      <c r="DAO529" s="288"/>
      <c r="DAP529" s="288"/>
      <c r="DAQ529" s="288"/>
      <c r="DAR529" s="288"/>
      <c r="DAS529" s="288"/>
      <c r="DAT529" s="288"/>
      <c r="DAU529" s="288"/>
      <c r="DAV529" s="288"/>
      <c r="DAW529" s="288"/>
      <c r="DAX529" s="288"/>
      <c r="DAY529" s="288"/>
      <c r="DAZ529" s="288"/>
      <c r="DBA529" s="288"/>
      <c r="DBB529" s="288"/>
      <c r="DBC529" s="288"/>
      <c r="DBD529" s="288"/>
      <c r="DBE529" s="288"/>
      <c r="DBF529" s="288"/>
      <c r="DBG529" s="288"/>
      <c r="DBH529" s="288"/>
      <c r="DBI529" s="288"/>
      <c r="DBJ529" s="288"/>
      <c r="DBK529" s="288"/>
      <c r="DBL529" s="288"/>
      <c r="DBM529" s="288"/>
      <c r="DBN529" s="288"/>
      <c r="DBO529" s="288"/>
      <c r="DBP529" s="288"/>
      <c r="DBQ529" s="288"/>
      <c r="DBR529" s="288"/>
      <c r="DBS529" s="288"/>
      <c r="DBT529" s="288"/>
      <c r="DBU529" s="288"/>
      <c r="DBV529" s="288"/>
      <c r="DBW529" s="288"/>
      <c r="DBX529" s="288"/>
      <c r="DBY529" s="288"/>
      <c r="DBZ529" s="288"/>
      <c r="DCA529" s="288"/>
      <c r="DCB529" s="288"/>
      <c r="DCC529" s="288"/>
      <c r="DCD529" s="288"/>
      <c r="DCE529" s="288"/>
      <c r="DCF529" s="288"/>
      <c r="DCG529" s="288"/>
      <c r="DCH529" s="288"/>
      <c r="DCI529" s="288"/>
      <c r="DCJ529" s="288"/>
      <c r="DCK529" s="288"/>
      <c r="DCL529" s="288"/>
      <c r="DCM529" s="288"/>
      <c r="DCN529" s="288"/>
      <c r="DCO529" s="288"/>
      <c r="DCP529" s="288"/>
      <c r="DCQ529" s="288"/>
      <c r="DCR529" s="288"/>
      <c r="DCS529" s="288"/>
      <c r="DCT529" s="288"/>
      <c r="DCU529" s="288"/>
      <c r="DCV529" s="288"/>
      <c r="DCW529" s="288"/>
      <c r="DCX529" s="288"/>
      <c r="DCY529" s="288"/>
      <c r="DCZ529" s="288"/>
      <c r="DDA529" s="288"/>
      <c r="DDB529" s="288"/>
      <c r="DDC529" s="288"/>
      <c r="DDD529" s="288"/>
      <c r="DDE529" s="288"/>
      <c r="DDF529" s="288"/>
      <c r="DDG529" s="288"/>
      <c r="DDH529" s="288"/>
      <c r="DDI529" s="288"/>
      <c r="DDJ529" s="288"/>
      <c r="DDK529" s="288"/>
      <c r="DDL529" s="288"/>
      <c r="DDM529" s="288"/>
      <c r="DDN529" s="288"/>
      <c r="DDO529" s="288"/>
      <c r="DDP529" s="288"/>
      <c r="DDQ529" s="288"/>
      <c r="DDR529" s="288"/>
      <c r="DDS529" s="288"/>
      <c r="DDT529" s="288"/>
      <c r="DDU529" s="288"/>
      <c r="DDV529" s="288"/>
      <c r="DDW529" s="288"/>
      <c r="DDX529" s="288"/>
      <c r="DDY529" s="288"/>
      <c r="DDZ529" s="288"/>
      <c r="DEA529" s="288"/>
      <c r="DEB529" s="288"/>
      <c r="DEC529" s="288"/>
      <c r="DED529" s="288"/>
      <c r="DEE529" s="288"/>
      <c r="DEF529" s="288"/>
      <c r="DEG529" s="288"/>
      <c r="DEH529" s="288"/>
      <c r="DEI529" s="288"/>
      <c r="DEJ529" s="288"/>
      <c r="DEK529" s="288"/>
      <c r="DEL529" s="288"/>
      <c r="DEM529" s="288"/>
      <c r="DEN529" s="288"/>
      <c r="DEO529" s="288"/>
      <c r="DEP529" s="288"/>
      <c r="DEQ529" s="288"/>
      <c r="DER529" s="288"/>
      <c r="DES529" s="288"/>
      <c r="DET529" s="288"/>
      <c r="DEU529" s="288"/>
      <c r="DEV529" s="288"/>
      <c r="DEW529" s="288"/>
      <c r="DEX529" s="288"/>
      <c r="DEY529" s="288"/>
      <c r="DEZ529" s="288"/>
      <c r="DFA529" s="288"/>
      <c r="DFB529" s="288"/>
      <c r="DFC529" s="288"/>
      <c r="DFD529" s="288"/>
      <c r="DFE529" s="288"/>
      <c r="DFF529" s="288"/>
      <c r="DFG529" s="288"/>
      <c r="DFH529" s="288"/>
      <c r="DFI529" s="288"/>
      <c r="DFJ529" s="288"/>
      <c r="DFK529" s="288"/>
      <c r="DFL529" s="288"/>
      <c r="DFM529" s="288"/>
      <c r="DFN529" s="288"/>
      <c r="DFO529" s="288"/>
      <c r="DFP529" s="288"/>
      <c r="DFQ529" s="288"/>
      <c r="DFR529" s="288"/>
      <c r="DFS529" s="288"/>
      <c r="DFT529" s="288"/>
      <c r="DFU529" s="288"/>
      <c r="DFV529" s="288"/>
      <c r="DFW529" s="288"/>
      <c r="DFX529" s="288"/>
      <c r="DFY529" s="288"/>
      <c r="DFZ529" s="288"/>
      <c r="DGA529" s="288"/>
      <c r="DGB529" s="288"/>
      <c r="DGC529" s="288"/>
      <c r="DGD529" s="288"/>
      <c r="DGE529" s="288"/>
      <c r="DGF529" s="288"/>
      <c r="DGG529" s="288"/>
      <c r="DGH529" s="288"/>
      <c r="DGI529" s="288"/>
      <c r="DGJ529" s="288"/>
      <c r="DGK529" s="288"/>
      <c r="DGL529" s="288"/>
      <c r="DGM529" s="288"/>
      <c r="DGN529" s="288"/>
      <c r="DGO529" s="288"/>
      <c r="DGP529" s="288"/>
      <c r="DGQ529" s="288"/>
      <c r="DGR529" s="288"/>
      <c r="DGS529" s="288"/>
      <c r="DGT529" s="288"/>
      <c r="DGU529" s="288"/>
      <c r="DGV529" s="288"/>
      <c r="DGW529" s="288"/>
      <c r="DGX529" s="288"/>
      <c r="DGY529" s="288"/>
      <c r="DGZ529" s="288"/>
      <c r="DHA529" s="288"/>
      <c r="DHB529" s="288"/>
      <c r="DHC529" s="288"/>
      <c r="DHD529" s="288"/>
      <c r="DHE529" s="288"/>
      <c r="DHF529" s="288"/>
      <c r="DHG529" s="288"/>
      <c r="DHH529" s="288"/>
      <c r="DHI529" s="288"/>
      <c r="DHJ529" s="288"/>
      <c r="DHK529" s="288"/>
      <c r="DHL529" s="288"/>
      <c r="DHM529" s="288"/>
      <c r="DHN529" s="288"/>
      <c r="DHO529" s="288"/>
      <c r="DHP529" s="288"/>
      <c r="DHQ529" s="288"/>
      <c r="DHR529" s="288"/>
      <c r="DHS529" s="288"/>
      <c r="DHT529" s="288"/>
      <c r="DHU529" s="288"/>
      <c r="DHV529" s="288"/>
      <c r="DHW529" s="288"/>
      <c r="DHX529" s="288"/>
      <c r="DHY529" s="288"/>
      <c r="DHZ529" s="288"/>
      <c r="DIA529" s="288"/>
      <c r="DIB529" s="288"/>
      <c r="DIC529" s="288"/>
      <c r="DID529" s="288"/>
      <c r="DIE529" s="288"/>
      <c r="DIF529" s="288"/>
      <c r="DIG529" s="288"/>
      <c r="DIH529" s="288"/>
      <c r="DII529" s="288"/>
      <c r="DIJ529" s="288"/>
      <c r="DIK529" s="288"/>
      <c r="DIL529" s="288"/>
      <c r="DIM529" s="288"/>
      <c r="DIN529" s="288"/>
      <c r="DIO529" s="288"/>
      <c r="DIP529" s="288"/>
      <c r="DIQ529" s="288"/>
      <c r="DIR529" s="288"/>
      <c r="DIS529" s="288"/>
      <c r="DIT529" s="288"/>
      <c r="DIU529" s="288"/>
      <c r="DIV529" s="288"/>
      <c r="DIW529" s="288"/>
      <c r="DIX529" s="288"/>
      <c r="DIY529" s="288"/>
      <c r="DIZ529" s="288"/>
      <c r="DJA529" s="288"/>
      <c r="DJB529" s="288"/>
      <c r="DJC529" s="288"/>
      <c r="DJD529" s="288"/>
      <c r="DJE529" s="288"/>
      <c r="DJF529" s="288"/>
      <c r="DJG529" s="288"/>
      <c r="DJH529" s="288"/>
      <c r="DJI529" s="288"/>
      <c r="DJJ529" s="288"/>
      <c r="DJK529" s="288"/>
      <c r="DJL529" s="288"/>
      <c r="DJM529" s="288"/>
      <c r="DJN529" s="288"/>
      <c r="DJO529" s="288"/>
      <c r="DJP529" s="288"/>
      <c r="DJQ529" s="288"/>
      <c r="DJR529" s="288"/>
      <c r="DJS529" s="288"/>
      <c r="DJT529" s="288"/>
      <c r="DJU529" s="288"/>
      <c r="DJV529" s="288"/>
      <c r="DJW529" s="288"/>
      <c r="DJX529" s="288"/>
      <c r="DJY529" s="288"/>
      <c r="DJZ529" s="288"/>
      <c r="DKA529" s="288"/>
      <c r="DKB529" s="288"/>
      <c r="DKC529" s="288"/>
      <c r="DKD529" s="288"/>
      <c r="DKE529" s="288"/>
      <c r="DKF529" s="288"/>
      <c r="DKG529" s="288"/>
      <c r="DKH529" s="288"/>
      <c r="DKI529" s="288"/>
      <c r="DKJ529" s="288"/>
      <c r="DKK529" s="288"/>
      <c r="DKL529" s="288"/>
      <c r="DKM529" s="288"/>
      <c r="DKN529" s="288"/>
      <c r="DKO529" s="288"/>
      <c r="DKP529" s="288"/>
      <c r="DKQ529" s="288"/>
      <c r="DKR529" s="288"/>
      <c r="DKS529" s="288"/>
      <c r="DKT529" s="288"/>
      <c r="DKU529" s="288"/>
      <c r="DKV529" s="288"/>
      <c r="DKW529" s="288"/>
      <c r="DKX529" s="288"/>
      <c r="DKY529" s="288"/>
      <c r="DKZ529" s="288"/>
      <c r="DLA529" s="288"/>
      <c r="DLB529" s="288"/>
      <c r="DLC529" s="288"/>
      <c r="DLD529" s="288"/>
      <c r="DLE529" s="288"/>
      <c r="DLF529" s="288"/>
      <c r="DLG529" s="288"/>
      <c r="DLH529" s="288"/>
      <c r="DLI529" s="288"/>
      <c r="DLJ529" s="288"/>
      <c r="DLK529" s="288"/>
      <c r="DLL529" s="288"/>
      <c r="DLM529" s="288"/>
      <c r="DLN529" s="288"/>
      <c r="DLO529" s="288"/>
      <c r="DLP529" s="288"/>
      <c r="DLQ529" s="288"/>
      <c r="DLR529" s="288"/>
      <c r="DLS529" s="288"/>
      <c r="DLT529" s="288"/>
      <c r="DLU529" s="288"/>
      <c r="DLV529" s="288"/>
      <c r="DLW529" s="288"/>
      <c r="DLX529" s="288"/>
      <c r="DLY529" s="288"/>
      <c r="DLZ529" s="288"/>
      <c r="DMA529" s="288"/>
      <c r="DMB529" s="288"/>
      <c r="DMC529" s="288"/>
      <c r="DMD529" s="288"/>
      <c r="DME529" s="288"/>
      <c r="DMF529" s="288"/>
      <c r="DMG529" s="288"/>
      <c r="DMH529" s="288"/>
      <c r="DMI529" s="288"/>
      <c r="DMJ529" s="288"/>
      <c r="DMK529" s="288"/>
      <c r="DML529" s="288"/>
      <c r="DMM529" s="288"/>
      <c r="DMN529" s="288"/>
      <c r="DMO529" s="288"/>
      <c r="DMP529" s="288"/>
      <c r="DMQ529" s="288"/>
      <c r="DMR529" s="288"/>
      <c r="DMS529" s="288"/>
      <c r="DMT529" s="288"/>
      <c r="DMU529" s="288"/>
      <c r="DMV529" s="288"/>
      <c r="DMW529" s="288"/>
      <c r="DMX529" s="288"/>
      <c r="DMY529" s="288"/>
      <c r="DMZ529" s="288"/>
      <c r="DNA529" s="288"/>
      <c r="DNB529" s="288"/>
      <c r="DNC529" s="288"/>
      <c r="DND529" s="288"/>
      <c r="DNE529" s="288"/>
      <c r="DNF529" s="288"/>
      <c r="DNG529" s="288"/>
      <c r="DNH529" s="288"/>
      <c r="DNI529" s="288"/>
      <c r="DNJ529" s="288"/>
      <c r="DNK529" s="288"/>
      <c r="DNL529" s="288"/>
      <c r="DNM529" s="288"/>
      <c r="DNN529" s="288"/>
      <c r="DNO529" s="288"/>
      <c r="DNP529" s="288"/>
      <c r="DNQ529" s="288"/>
      <c r="DNR529" s="288"/>
      <c r="DNS529" s="288"/>
      <c r="DNT529" s="288"/>
      <c r="DNU529" s="288"/>
      <c r="DNV529" s="288"/>
      <c r="DNW529" s="288"/>
      <c r="DNX529" s="288"/>
      <c r="DNY529" s="288"/>
      <c r="DNZ529" s="288"/>
      <c r="DOA529" s="288"/>
      <c r="DOB529" s="288"/>
      <c r="DOC529" s="288"/>
      <c r="DOD529" s="288"/>
      <c r="DOE529" s="288"/>
      <c r="DOF529" s="288"/>
      <c r="DOG529" s="288"/>
      <c r="DOH529" s="288"/>
      <c r="DOI529" s="288"/>
      <c r="DOJ529" s="288"/>
      <c r="DOK529" s="288"/>
      <c r="DOL529" s="288"/>
      <c r="DOM529" s="288"/>
      <c r="DON529" s="288"/>
      <c r="DOO529" s="288"/>
      <c r="DOP529" s="288"/>
      <c r="DOQ529" s="288"/>
      <c r="DOR529" s="288"/>
      <c r="DOS529" s="288"/>
      <c r="DOT529" s="288"/>
      <c r="DOU529" s="288"/>
      <c r="DOV529" s="288"/>
      <c r="DOW529" s="288"/>
      <c r="DOX529" s="288"/>
      <c r="DOY529" s="288"/>
      <c r="DOZ529" s="288"/>
      <c r="DPA529" s="288"/>
      <c r="DPB529" s="288"/>
      <c r="DPC529" s="288"/>
      <c r="DPD529" s="288"/>
      <c r="DPE529" s="288"/>
      <c r="DPF529" s="288"/>
      <c r="DPG529" s="288"/>
      <c r="DPH529" s="288"/>
      <c r="DPI529" s="288"/>
      <c r="DPJ529" s="288"/>
      <c r="DPK529" s="288"/>
      <c r="DPL529" s="288"/>
      <c r="DPM529" s="288"/>
      <c r="DPN529" s="288"/>
      <c r="DPO529" s="288"/>
      <c r="DPP529" s="288"/>
      <c r="DPQ529" s="288"/>
      <c r="DPR529" s="288"/>
      <c r="DPS529" s="288"/>
      <c r="DPT529" s="288"/>
      <c r="DPU529" s="288"/>
      <c r="DPV529" s="288"/>
      <c r="DPW529" s="288"/>
      <c r="DPX529" s="288"/>
      <c r="DPY529" s="288"/>
      <c r="DPZ529" s="288"/>
      <c r="DQA529" s="288"/>
      <c r="DQB529" s="288"/>
      <c r="DQC529" s="288"/>
      <c r="DQD529" s="288"/>
      <c r="DQE529" s="288"/>
      <c r="DQF529" s="288"/>
      <c r="DQG529" s="288"/>
      <c r="DQH529" s="288"/>
      <c r="DQI529" s="288"/>
      <c r="DQJ529" s="288"/>
      <c r="DQK529" s="288"/>
      <c r="DQL529" s="288"/>
      <c r="DQM529" s="288"/>
      <c r="DQN529" s="288"/>
      <c r="DQO529" s="288"/>
      <c r="DQP529" s="288"/>
      <c r="DQQ529" s="288"/>
      <c r="DQR529" s="288"/>
      <c r="DQS529" s="288"/>
      <c r="DQT529" s="288"/>
      <c r="DQU529" s="288"/>
      <c r="DQV529" s="288"/>
      <c r="DQW529" s="288"/>
      <c r="DQX529" s="288"/>
      <c r="DQY529" s="288"/>
      <c r="DQZ529" s="288"/>
      <c r="DRA529" s="288"/>
      <c r="DRB529" s="288"/>
      <c r="DRC529" s="288"/>
      <c r="DRD529" s="288"/>
      <c r="DRE529" s="288"/>
      <c r="DRF529" s="288"/>
      <c r="DRG529" s="288"/>
      <c r="DRH529" s="288"/>
      <c r="DRI529" s="288"/>
      <c r="DRJ529" s="288"/>
      <c r="DRK529" s="288"/>
      <c r="DRL529" s="288"/>
      <c r="DRM529" s="288"/>
      <c r="DRN529" s="288"/>
      <c r="DRO529" s="288"/>
      <c r="DRP529" s="288"/>
      <c r="DRQ529" s="288"/>
      <c r="DRR529" s="288"/>
      <c r="DRS529" s="288"/>
      <c r="DRT529" s="288"/>
      <c r="DRU529" s="288"/>
      <c r="DRV529" s="288"/>
      <c r="DRW529" s="288"/>
      <c r="DRX529" s="288"/>
      <c r="DRY529" s="288"/>
      <c r="DRZ529" s="288"/>
      <c r="DSA529" s="288"/>
      <c r="DSB529" s="288"/>
      <c r="DSC529" s="288"/>
      <c r="DSD529" s="288"/>
      <c r="DSE529" s="288"/>
      <c r="DSF529" s="288"/>
      <c r="DSG529" s="288"/>
      <c r="DSH529" s="288"/>
      <c r="DSI529" s="288"/>
      <c r="DSJ529" s="288"/>
      <c r="DSK529" s="288"/>
      <c r="DSL529" s="288"/>
      <c r="DSM529" s="288"/>
      <c r="DSN529" s="288"/>
      <c r="DSO529" s="288"/>
      <c r="DSP529" s="288"/>
      <c r="DSQ529" s="288"/>
      <c r="DSR529" s="288"/>
      <c r="DSS529" s="288"/>
      <c r="DST529" s="288"/>
      <c r="DSU529" s="288"/>
      <c r="DSV529" s="288"/>
      <c r="DSW529" s="288"/>
      <c r="DSX529" s="288"/>
      <c r="DSY529" s="288"/>
      <c r="DSZ529" s="288"/>
      <c r="DTA529" s="288"/>
      <c r="DTB529" s="288"/>
      <c r="DTC529" s="288"/>
      <c r="DTD529" s="288"/>
      <c r="DTE529" s="288"/>
      <c r="DTF529" s="288"/>
      <c r="DTG529" s="288"/>
      <c r="DTH529" s="288"/>
      <c r="DTI529" s="288"/>
      <c r="DTJ529" s="288"/>
      <c r="DTK529" s="288"/>
      <c r="DTL529" s="288"/>
      <c r="DTM529" s="288"/>
      <c r="DTN529" s="288"/>
      <c r="DTO529" s="288"/>
      <c r="DTP529" s="288"/>
      <c r="DTQ529" s="288"/>
      <c r="DTR529" s="288"/>
      <c r="DTS529" s="288"/>
      <c r="DTT529" s="288"/>
      <c r="DTU529" s="288"/>
      <c r="DTV529" s="288"/>
      <c r="DTW529" s="288"/>
      <c r="DTX529" s="288"/>
      <c r="DTY529" s="288"/>
      <c r="DTZ529" s="288"/>
      <c r="DUA529" s="288"/>
      <c r="DUB529" s="288"/>
      <c r="DUC529" s="288"/>
      <c r="DUD529" s="288"/>
      <c r="DUE529" s="288"/>
      <c r="DUF529" s="288"/>
      <c r="DUG529" s="288"/>
      <c r="DUH529" s="288"/>
      <c r="DUI529" s="288"/>
      <c r="DUJ529" s="288"/>
      <c r="DUK529" s="288"/>
      <c r="DUL529" s="288"/>
      <c r="DUM529" s="288"/>
      <c r="DUN529" s="288"/>
      <c r="DUO529" s="288"/>
      <c r="DUP529" s="288"/>
      <c r="DUQ529" s="288"/>
      <c r="DUR529" s="288"/>
      <c r="DUS529" s="288"/>
      <c r="DUT529" s="288"/>
      <c r="DUU529" s="288"/>
      <c r="DUV529" s="288"/>
      <c r="DUW529" s="288"/>
      <c r="DUX529" s="288"/>
      <c r="DUY529" s="288"/>
      <c r="DUZ529" s="288"/>
      <c r="DVA529" s="288"/>
      <c r="DVB529" s="288"/>
      <c r="DVC529" s="288"/>
      <c r="DVD529" s="288"/>
      <c r="DVE529" s="288"/>
      <c r="DVF529" s="288"/>
      <c r="DVG529" s="288"/>
      <c r="DVH529" s="288"/>
      <c r="DVI529" s="288"/>
      <c r="DVJ529" s="288"/>
      <c r="DVK529" s="288"/>
      <c r="DVL529" s="288"/>
      <c r="DVM529" s="288"/>
      <c r="DVN529" s="288"/>
      <c r="DVO529" s="288"/>
      <c r="DVP529" s="288"/>
      <c r="DVQ529" s="288"/>
      <c r="DVR529" s="288"/>
      <c r="DVS529" s="288"/>
      <c r="DVT529" s="288"/>
      <c r="DVU529" s="288"/>
      <c r="DVV529" s="288"/>
      <c r="DVW529" s="288"/>
      <c r="DVX529" s="288"/>
      <c r="DVY529" s="288"/>
      <c r="DVZ529" s="288"/>
      <c r="DWA529" s="288"/>
      <c r="DWB529" s="288"/>
      <c r="DWC529" s="288"/>
      <c r="DWD529" s="288"/>
      <c r="DWE529" s="288"/>
      <c r="DWF529" s="288"/>
      <c r="DWG529" s="288"/>
      <c r="DWH529" s="288"/>
      <c r="DWI529" s="288"/>
      <c r="DWJ529" s="288"/>
      <c r="DWK529" s="288"/>
      <c r="DWL529" s="288"/>
      <c r="DWM529" s="288"/>
      <c r="DWN529" s="288"/>
      <c r="DWO529" s="288"/>
      <c r="DWP529" s="288"/>
      <c r="DWQ529" s="288"/>
      <c r="DWR529" s="288"/>
      <c r="DWS529" s="288"/>
      <c r="DWT529" s="288"/>
      <c r="DWU529" s="288"/>
      <c r="DWV529" s="288"/>
      <c r="DWW529" s="288"/>
      <c r="DWX529" s="288"/>
      <c r="DWY529" s="288"/>
      <c r="DWZ529" s="288"/>
      <c r="DXA529" s="288"/>
      <c r="DXB529" s="288"/>
      <c r="DXC529" s="288"/>
      <c r="DXD529" s="288"/>
      <c r="DXE529" s="288"/>
      <c r="DXF529" s="288"/>
      <c r="DXG529" s="288"/>
      <c r="DXH529" s="288"/>
      <c r="DXI529" s="288"/>
      <c r="DXJ529" s="288"/>
      <c r="DXK529" s="288"/>
      <c r="DXL529" s="288"/>
      <c r="DXM529" s="288"/>
      <c r="DXN529" s="288"/>
      <c r="DXO529" s="288"/>
      <c r="DXP529" s="288"/>
      <c r="DXQ529" s="288"/>
      <c r="DXR529" s="288"/>
      <c r="DXS529" s="288"/>
      <c r="DXT529" s="288"/>
      <c r="DXU529" s="288"/>
      <c r="DXV529" s="288"/>
      <c r="DXW529" s="288"/>
      <c r="DXX529" s="288"/>
      <c r="DXY529" s="288"/>
      <c r="DXZ529" s="288"/>
      <c r="DYA529" s="288"/>
      <c r="DYB529" s="288"/>
      <c r="DYC529" s="288"/>
      <c r="DYD529" s="288"/>
      <c r="DYE529" s="288"/>
      <c r="DYF529" s="288"/>
      <c r="DYG529" s="288"/>
      <c r="DYH529" s="288"/>
      <c r="DYI529" s="288"/>
      <c r="DYJ529" s="288"/>
      <c r="DYK529" s="288"/>
      <c r="DYL529" s="288"/>
      <c r="DYM529" s="288"/>
      <c r="DYN529" s="288"/>
      <c r="DYO529" s="288"/>
      <c r="DYP529" s="288"/>
      <c r="DYQ529" s="288"/>
      <c r="DYR529" s="288"/>
      <c r="DYS529" s="288"/>
      <c r="DYT529" s="288"/>
      <c r="DYU529" s="288"/>
      <c r="DYV529" s="288"/>
      <c r="DYW529" s="288"/>
      <c r="DYX529" s="288"/>
      <c r="DYY529" s="288"/>
      <c r="DYZ529" s="288"/>
      <c r="DZA529" s="288"/>
      <c r="DZB529" s="288"/>
      <c r="DZC529" s="288"/>
      <c r="DZD529" s="288"/>
      <c r="DZE529" s="288"/>
      <c r="DZF529" s="288"/>
      <c r="DZG529" s="288"/>
      <c r="DZH529" s="288"/>
      <c r="DZI529" s="288"/>
      <c r="DZJ529" s="288"/>
      <c r="DZK529" s="288"/>
      <c r="DZL529" s="288"/>
      <c r="DZM529" s="288"/>
      <c r="DZN529" s="288"/>
      <c r="DZO529" s="288"/>
      <c r="DZP529" s="288"/>
      <c r="DZQ529" s="288"/>
      <c r="DZR529" s="288"/>
      <c r="DZS529" s="288"/>
      <c r="DZT529" s="288"/>
      <c r="DZU529" s="288"/>
      <c r="DZV529" s="288"/>
      <c r="DZW529" s="288"/>
      <c r="DZX529" s="288"/>
      <c r="DZY529" s="288"/>
      <c r="DZZ529" s="288"/>
      <c r="EAA529" s="288"/>
      <c r="EAB529" s="288"/>
      <c r="EAC529" s="288"/>
      <c r="EAD529" s="288"/>
      <c r="EAE529" s="288"/>
      <c r="EAF529" s="288"/>
      <c r="EAG529" s="288"/>
      <c r="EAH529" s="288"/>
      <c r="EAI529" s="288"/>
      <c r="EAJ529" s="288"/>
      <c r="EAK529" s="288"/>
      <c r="EAL529" s="288"/>
      <c r="EAM529" s="288"/>
      <c r="EAN529" s="288"/>
      <c r="EAO529" s="288"/>
      <c r="EAP529" s="288"/>
      <c r="EAQ529" s="288"/>
      <c r="EAR529" s="288"/>
      <c r="EAS529" s="288"/>
      <c r="EAT529" s="288"/>
      <c r="EAU529" s="288"/>
      <c r="EAV529" s="288"/>
      <c r="EAW529" s="288"/>
      <c r="EAX529" s="288"/>
      <c r="EAY529" s="288"/>
      <c r="EAZ529" s="288"/>
      <c r="EBA529" s="288"/>
      <c r="EBB529" s="288"/>
      <c r="EBC529" s="288"/>
      <c r="EBD529" s="288"/>
      <c r="EBE529" s="288"/>
      <c r="EBF529" s="288"/>
      <c r="EBG529" s="288"/>
      <c r="EBH529" s="288"/>
      <c r="EBI529" s="288"/>
      <c r="EBJ529" s="288"/>
      <c r="EBK529" s="288"/>
      <c r="EBL529" s="288"/>
      <c r="EBM529" s="288"/>
      <c r="EBN529" s="288"/>
      <c r="EBO529" s="288"/>
      <c r="EBP529" s="288"/>
      <c r="EBQ529" s="288"/>
      <c r="EBR529" s="288"/>
      <c r="EBS529" s="288"/>
      <c r="EBT529" s="288"/>
      <c r="EBU529" s="288"/>
      <c r="EBV529" s="288"/>
      <c r="EBW529" s="288"/>
      <c r="EBX529" s="288"/>
      <c r="EBY529" s="288"/>
      <c r="EBZ529" s="288"/>
      <c r="ECA529" s="288"/>
      <c r="ECB529" s="288"/>
      <c r="ECC529" s="288"/>
      <c r="ECD529" s="288"/>
      <c r="ECE529" s="288"/>
      <c r="ECF529" s="288"/>
      <c r="ECG529" s="288"/>
      <c r="ECH529" s="288"/>
      <c r="ECI529" s="288"/>
      <c r="ECJ529" s="288"/>
      <c r="ECK529" s="288"/>
      <c r="ECL529" s="288"/>
      <c r="ECM529" s="288"/>
      <c r="ECN529" s="288"/>
      <c r="ECO529" s="288"/>
      <c r="ECP529" s="288"/>
      <c r="ECQ529" s="288"/>
      <c r="ECR529" s="288"/>
      <c r="ECS529" s="288"/>
      <c r="ECT529" s="288"/>
      <c r="ECU529" s="288"/>
      <c r="ECV529" s="288"/>
      <c r="ECW529" s="288"/>
      <c r="ECX529" s="288"/>
      <c r="ECY529" s="288"/>
      <c r="ECZ529" s="288"/>
      <c r="EDA529" s="288"/>
      <c r="EDB529" s="288"/>
      <c r="EDC529" s="288"/>
      <c r="EDD529" s="288"/>
      <c r="EDE529" s="288"/>
      <c r="EDF529" s="288"/>
      <c r="EDG529" s="288"/>
      <c r="EDH529" s="288"/>
      <c r="EDI529" s="288"/>
      <c r="EDJ529" s="288"/>
      <c r="EDK529" s="288"/>
      <c r="EDL529" s="288"/>
      <c r="EDM529" s="288"/>
      <c r="EDN529" s="288"/>
      <c r="EDO529" s="288"/>
      <c r="EDP529" s="288"/>
      <c r="EDQ529" s="288"/>
      <c r="EDR529" s="288"/>
      <c r="EDS529" s="288"/>
      <c r="EDT529" s="288"/>
      <c r="EDU529" s="288"/>
      <c r="EDV529" s="288"/>
      <c r="EDW529" s="288"/>
      <c r="EDX529" s="288"/>
      <c r="EDY529" s="288"/>
      <c r="EDZ529" s="288"/>
      <c r="EEA529" s="288"/>
      <c r="EEB529" s="288"/>
      <c r="EEC529" s="288"/>
      <c r="EED529" s="288"/>
      <c r="EEE529" s="288"/>
      <c r="EEF529" s="288"/>
      <c r="EEG529" s="288"/>
      <c r="EEH529" s="288"/>
      <c r="EEI529" s="288"/>
      <c r="EEJ529" s="288"/>
      <c r="EEK529" s="288"/>
      <c r="EEL529" s="288"/>
      <c r="EEM529" s="288"/>
      <c r="EEN529" s="288"/>
      <c r="EEO529" s="288"/>
      <c r="EEP529" s="288"/>
      <c r="EEQ529" s="288"/>
      <c r="EER529" s="288"/>
      <c r="EES529" s="288"/>
      <c r="EET529" s="288"/>
      <c r="EEU529" s="288"/>
      <c r="EEV529" s="288"/>
      <c r="EEW529" s="288"/>
      <c r="EEX529" s="288"/>
      <c r="EEY529" s="288"/>
      <c r="EEZ529" s="288"/>
      <c r="EFA529" s="288"/>
      <c r="EFB529" s="288"/>
      <c r="EFC529" s="288"/>
      <c r="EFD529" s="288"/>
      <c r="EFE529" s="288"/>
      <c r="EFF529" s="288"/>
      <c r="EFG529" s="288"/>
      <c r="EFH529" s="288"/>
      <c r="EFI529" s="288"/>
      <c r="EFJ529" s="288"/>
      <c r="EFK529" s="288"/>
      <c r="EFL529" s="288"/>
      <c r="EFM529" s="288"/>
      <c r="EFN529" s="288"/>
      <c r="EFO529" s="288"/>
      <c r="EFP529" s="288"/>
      <c r="EFQ529" s="288"/>
      <c r="EFR529" s="288"/>
      <c r="EFS529" s="288"/>
      <c r="EFT529" s="288"/>
      <c r="EFU529" s="288"/>
      <c r="EFV529" s="288"/>
      <c r="EFW529" s="288"/>
      <c r="EFX529" s="288"/>
      <c r="EFY529" s="288"/>
      <c r="EFZ529" s="288"/>
      <c r="EGA529" s="288"/>
      <c r="EGB529" s="288"/>
      <c r="EGC529" s="288"/>
      <c r="EGD529" s="288"/>
      <c r="EGE529" s="288"/>
      <c r="EGF529" s="288"/>
      <c r="EGG529" s="288"/>
      <c r="EGH529" s="288"/>
      <c r="EGI529" s="288"/>
      <c r="EGJ529" s="288"/>
      <c r="EGK529" s="288"/>
      <c r="EGL529" s="288"/>
      <c r="EGM529" s="288"/>
      <c r="EGN529" s="288"/>
      <c r="EGO529" s="288"/>
      <c r="EGP529" s="288"/>
      <c r="EGQ529" s="288"/>
      <c r="EGR529" s="288"/>
      <c r="EGS529" s="288"/>
      <c r="EGT529" s="288"/>
      <c r="EGU529" s="288"/>
      <c r="EGV529" s="288"/>
      <c r="EGW529" s="288"/>
      <c r="EGX529" s="288"/>
      <c r="EGY529" s="288"/>
      <c r="EGZ529" s="288"/>
      <c r="EHA529" s="288"/>
      <c r="EHB529" s="288"/>
      <c r="EHC529" s="288"/>
      <c r="EHD529" s="288"/>
      <c r="EHE529" s="288"/>
      <c r="EHF529" s="288"/>
      <c r="EHG529" s="288"/>
      <c r="EHH529" s="288"/>
      <c r="EHI529" s="288"/>
      <c r="EHJ529" s="288"/>
      <c r="EHK529" s="288"/>
      <c r="EHL529" s="288"/>
      <c r="EHM529" s="288"/>
      <c r="EHN529" s="288"/>
      <c r="EHO529" s="288"/>
      <c r="EHP529" s="288"/>
      <c r="EHQ529" s="288"/>
      <c r="EHR529" s="288"/>
      <c r="EHS529" s="288"/>
      <c r="EHT529" s="288"/>
      <c r="EHU529" s="288"/>
      <c r="EHV529" s="288"/>
      <c r="EHW529" s="288"/>
      <c r="EHX529" s="288"/>
      <c r="EHY529" s="288"/>
      <c r="EHZ529" s="288"/>
      <c r="EIA529" s="288"/>
      <c r="EIB529" s="288"/>
      <c r="EIC529" s="288"/>
      <c r="EID529" s="288"/>
      <c r="EIE529" s="288"/>
      <c r="EIF529" s="288"/>
      <c r="EIG529" s="288"/>
      <c r="EIH529" s="288"/>
      <c r="EII529" s="288"/>
      <c r="EIJ529" s="288"/>
      <c r="EIK529" s="288"/>
      <c r="EIL529" s="288"/>
      <c r="EIM529" s="288"/>
      <c r="EIN529" s="288"/>
      <c r="EIO529" s="288"/>
      <c r="EIP529" s="288"/>
      <c r="EIQ529" s="288"/>
      <c r="EIR529" s="288"/>
      <c r="EIS529" s="288"/>
      <c r="EIT529" s="288"/>
      <c r="EIU529" s="288"/>
      <c r="EIV529" s="288"/>
      <c r="EIW529" s="288"/>
      <c r="EIX529" s="288"/>
      <c r="EIY529" s="288"/>
      <c r="EIZ529" s="288"/>
      <c r="EJA529" s="288"/>
      <c r="EJB529" s="288"/>
      <c r="EJC529" s="288"/>
      <c r="EJD529" s="288"/>
      <c r="EJE529" s="288"/>
      <c r="EJF529" s="288"/>
      <c r="EJG529" s="288"/>
      <c r="EJH529" s="288"/>
      <c r="EJI529" s="288"/>
      <c r="EJJ529" s="288"/>
      <c r="EJK529" s="288"/>
      <c r="EJL529" s="288"/>
      <c r="EJM529" s="288"/>
      <c r="EJN529" s="288"/>
      <c r="EJO529" s="288"/>
      <c r="EJP529" s="288"/>
      <c r="EJQ529" s="288"/>
      <c r="EJR529" s="288"/>
      <c r="EJS529" s="288"/>
      <c r="EJT529" s="288"/>
      <c r="EJU529" s="288"/>
      <c r="EJV529" s="288"/>
      <c r="EJW529" s="288"/>
      <c r="EJX529" s="288"/>
      <c r="EJY529" s="288"/>
      <c r="EJZ529" s="288"/>
      <c r="EKA529" s="288"/>
      <c r="EKB529" s="288"/>
      <c r="EKC529" s="288"/>
      <c r="EKD529" s="288"/>
      <c r="EKE529" s="288"/>
      <c r="EKF529" s="288"/>
      <c r="EKG529" s="288"/>
      <c r="EKH529" s="288"/>
      <c r="EKI529" s="288"/>
      <c r="EKJ529" s="288"/>
      <c r="EKK529" s="288"/>
      <c r="EKL529" s="288"/>
      <c r="EKM529" s="288"/>
      <c r="EKN529" s="288"/>
      <c r="EKO529" s="288"/>
      <c r="EKP529" s="288"/>
      <c r="EKQ529" s="288"/>
      <c r="EKR529" s="288"/>
      <c r="EKS529" s="288"/>
      <c r="EKT529" s="288"/>
      <c r="EKU529" s="288"/>
      <c r="EKV529" s="288"/>
      <c r="EKW529" s="288"/>
      <c r="EKX529" s="288"/>
      <c r="EKY529" s="288"/>
      <c r="EKZ529" s="288"/>
      <c r="ELA529" s="288"/>
      <c r="ELB529" s="288"/>
      <c r="ELC529" s="288"/>
      <c r="ELD529" s="288"/>
      <c r="ELE529" s="288"/>
      <c r="ELF529" s="288"/>
      <c r="ELG529" s="288"/>
      <c r="ELH529" s="288"/>
      <c r="ELI529" s="288"/>
      <c r="ELJ529" s="288"/>
      <c r="ELK529" s="288"/>
      <c r="ELL529" s="288"/>
      <c r="ELM529" s="288"/>
      <c r="ELN529" s="288"/>
      <c r="ELO529" s="288"/>
      <c r="ELP529" s="288"/>
      <c r="ELQ529" s="288"/>
      <c r="ELR529" s="288"/>
      <c r="ELS529" s="288"/>
      <c r="ELT529" s="288"/>
      <c r="ELU529" s="288"/>
      <c r="ELV529" s="288"/>
      <c r="ELW529" s="288"/>
      <c r="ELX529" s="288"/>
      <c r="ELY529" s="288"/>
      <c r="ELZ529" s="288"/>
      <c r="EMA529" s="288"/>
      <c r="EMB529" s="288"/>
      <c r="EMC529" s="288"/>
      <c r="EMD529" s="288"/>
      <c r="EME529" s="288"/>
      <c r="EMF529" s="288"/>
      <c r="EMG529" s="288"/>
      <c r="EMH529" s="288"/>
      <c r="EMI529" s="288"/>
      <c r="EMJ529" s="288"/>
      <c r="EMK529" s="288"/>
      <c r="EML529" s="288"/>
      <c r="EMM529" s="288"/>
      <c r="EMN529" s="288"/>
      <c r="EMO529" s="288"/>
      <c r="EMP529" s="288"/>
      <c r="EMQ529" s="288"/>
      <c r="EMR529" s="288"/>
      <c r="EMS529" s="288"/>
      <c r="EMT529" s="288"/>
      <c r="EMU529" s="288"/>
      <c r="EMV529" s="288"/>
      <c r="EMW529" s="288"/>
      <c r="EMX529" s="288"/>
      <c r="EMY529" s="288"/>
      <c r="EMZ529" s="288"/>
      <c r="ENA529" s="288"/>
      <c r="ENB529" s="288"/>
      <c r="ENC529" s="288"/>
      <c r="END529" s="288"/>
      <c r="ENE529" s="288"/>
      <c r="ENF529" s="288"/>
      <c r="ENG529" s="288"/>
      <c r="ENH529" s="288"/>
      <c r="ENI529" s="288"/>
      <c r="ENJ529" s="288"/>
      <c r="ENK529" s="288"/>
      <c r="ENL529" s="288"/>
      <c r="ENM529" s="288"/>
      <c r="ENN529" s="288"/>
      <c r="ENO529" s="288"/>
      <c r="ENP529" s="288"/>
      <c r="ENQ529" s="288"/>
      <c r="ENR529" s="288"/>
      <c r="ENS529" s="288"/>
      <c r="ENT529" s="288"/>
      <c r="ENU529" s="288"/>
      <c r="ENV529" s="288"/>
      <c r="ENW529" s="288"/>
      <c r="ENX529" s="288"/>
      <c r="ENY529" s="288"/>
      <c r="ENZ529" s="288"/>
      <c r="EOA529" s="288"/>
      <c r="EOB529" s="288"/>
      <c r="EOC529" s="288"/>
      <c r="EOD529" s="288"/>
      <c r="EOE529" s="288"/>
      <c r="EOF529" s="288"/>
      <c r="EOG529" s="288"/>
      <c r="EOH529" s="288"/>
      <c r="EOI529" s="288"/>
      <c r="EOJ529" s="288"/>
      <c r="EOK529" s="288"/>
      <c r="EOL529" s="288"/>
      <c r="EOM529" s="288"/>
      <c r="EON529" s="288"/>
      <c r="EOO529" s="288"/>
      <c r="EOP529" s="288"/>
      <c r="EOQ529" s="288"/>
      <c r="EOR529" s="288"/>
      <c r="EOS529" s="288"/>
      <c r="EOT529" s="288"/>
      <c r="EOU529" s="288"/>
      <c r="EOV529" s="288"/>
      <c r="EOW529" s="288"/>
      <c r="EOX529" s="288"/>
      <c r="EOY529" s="288"/>
      <c r="EOZ529" s="288"/>
      <c r="EPA529" s="288"/>
      <c r="EPB529" s="288"/>
      <c r="EPC529" s="288"/>
      <c r="EPD529" s="288"/>
      <c r="EPE529" s="288"/>
      <c r="EPF529" s="288"/>
      <c r="EPG529" s="288"/>
      <c r="EPH529" s="288"/>
      <c r="EPI529" s="288"/>
      <c r="EPJ529" s="288"/>
      <c r="EPK529" s="288"/>
      <c r="EPL529" s="288"/>
      <c r="EPM529" s="288"/>
      <c r="EPN529" s="288"/>
      <c r="EPO529" s="288"/>
      <c r="EPP529" s="288"/>
      <c r="EPQ529" s="288"/>
      <c r="EPR529" s="288"/>
      <c r="EPS529" s="288"/>
      <c r="EPT529" s="288"/>
      <c r="EPU529" s="288"/>
      <c r="EPV529" s="288"/>
      <c r="EPW529" s="288"/>
      <c r="EPX529" s="288"/>
      <c r="EPY529" s="288"/>
      <c r="EPZ529" s="288"/>
      <c r="EQA529" s="288"/>
      <c r="EQB529" s="288"/>
      <c r="EQC529" s="288"/>
      <c r="EQD529" s="288"/>
      <c r="EQE529" s="288"/>
      <c r="EQF529" s="288"/>
      <c r="EQG529" s="288"/>
      <c r="EQH529" s="288"/>
      <c r="EQI529" s="288"/>
      <c r="EQJ529" s="288"/>
      <c r="EQK529" s="288"/>
      <c r="EQL529" s="288"/>
      <c r="EQM529" s="288"/>
      <c r="EQN529" s="288"/>
      <c r="EQO529" s="288"/>
      <c r="EQP529" s="288"/>
      <c r="EQQ529" s="288"/>
      <c r="EQR529" s="288"/>
      <c r="EQS529" s="288"/>
      <c r="EQT529" s="288"/>
      <c r="EQU529" s="288"/>
      <c r="EQV529" s="288"/>
      <c r="EQW529" s="288"/>
      <c r="EQX529" s="288"/>
      <c r="EQY529" s="288"/>
      <c r="EQZ529" s="288"/>
      <c r="ERA529" s="288"/>
      <c r="ERB529" s="288"/>
      <c r="ERC529" s="288"/>
      <c r="ERD529" s="288"/>
      <c r="ERE529" s="288"/>
      <c r="ERF529" s="288"/>
      <c r="ERG529" s="288"/>
      <c r="ERH529" s="288"/>
      <c r="ERI529" s="288"/>
      <c r="ERJ529" s="288"/>
      <c r="ERK529" s="288"/>
      <c r="ERL529" s="288"/>
      <c r="ERM529" s="288"/>
      <c r="ERN529" s="288"/>
      <c r="ERO529" s="288"/>
      <c r="ERP529" s="288"/>
      <c r="ERQ529" s="288"/>
      <c r="ERR529" s="288"/>
      <c r="ERS529" s="288"/>
      <c r="ERT529" s="288"/>
      <c r="ERU529" s="288"/>
      <c r="ERV529" s="288"/>
      <c r="ERW529" s="288"/>
      <c r="ERX529" s="288"/>
      <c r="ERY529" s="288"/>
      <c r="ERZ529" s="288"/>
      <c r="ESA529" s="288"/>
      <c r="ESB529" s="288"/>
      <c r="ESC529" s="288"/>
      <c r="ESD529" s="288"/>
      <c r="ESE529" s="288"/>
      <c r="ESF529" s="288"/>
      <c r="ESG529" s="288"/>
      <c r="ESH529" s="288"/>
      <c r="ESI529" s="288"/>
      <c r="ESJ529" s="288"/>
      <c r="ESK529" s="288"/>
      <c r="ESL529" s="288"/>
      <c r="ESM529" s="288"/>
      <c r="ESN529" s="288"/>
      <c r="ESO529" s="288"/>
      <c r="ESP529" s="288"/>
      <c r="ESQ529" s="288"/>
      <c r="ESR529" s="288"/>
      <c r="ESS529" s="288"/>
      <c r="EST529" s="288"/>
      <c r="ESU529" s="288"/>
      <c r="ESV529" s="288"/>
      <c r="ESW529" s="288"/>
      <c r="ESX529" s="288"/>
      <c r="ESY529" s="288"/>
      <c r="ESZ529" s="288"/>
      <c r="ETA529" s="288"/>
      <c r="ETB529" s="288"/>
      <c r="ETC529" s="288"/>
      <c r="ETD529" s="288"/>
      <c r="ETE529" s="288"/>
      <c r="ETF529" s="288"/>
      <c r="ETG529" s="288"/>
      <c r="ETH529" s="288"/>
      <c r="ETI529" s="288"/>
      <c r="ETJ529" s="288"/>
      <c r="ETK529" s="288"/>
      <c r="ETL529" s="288"/>
      <c r="ETM529" s="288"/>
      <c r="ETN529" s="288"/>
      <c r="ETO529" s="288"/>
      <c r="ETP529" s="288"/>
      <c r="ETQ529" s="288"/>
      <c r="ETR529" s="288"/>
      <c r="ETS529" s="288"/>
      <c r="ETT529" s="288"/>
      <c r="ETU529" s="288"/>
      <c r="ETV529" s="288"/>
      <c r="ETW529" s="288"/>
      <c r="ETX529" s="288"/>
      <c r="ETY529" s="288"/>
      <c r="ETZ529" s="288"/>
      <c r="EUA529" s="288"/>
      <c r="EUB529" s="288"/>
      <c r="EUC529" s="288"/>
      <c r="EUD529" s="288"/>
      <c r="EUE529" s="288"/>
      <c r="EUF529" s="288"/>
      <c r="EUG529" s="288"/>
      <c r="EUH529" s="288"/>
      <c r="EUI529" s="288"/>
      <c r="EUJ529" s="288"/>
      <c r="EUK529" s="288"/>
      <c r="EUL529" s="288"/>
      <c r="EUM529" s="288"/>
      <c r="EUN529" s="288"/>
      <c r="EUO529" s="288"/>
      <c r="EUP529" s="288"/>
      <c r="EUQ529" s="288"/>
      <c r="EUR529" s="288"/>
      <c r="EUS529" s="288"/>
      <c r="EUT529" s="288"/>
      <c r="EUU529" s="288"/>
      <c r="EUV529" s="288"/>
      <c r="EUW529" s="288"/>
      <c r="EUX529" s="288"/>
      <c r="EUY529" s="288"/>
      <c r="EUZ529" s="288"/>
      <c r="EVA529" s="288"/>
      <c r="EVB529" s="288"/>
      <c r="EVC529" s="288"/>
      <c r="EVD529" s="288"/>
      <c r="EVE529" s="288"/>
      <c r="EVF529" s="288"/>
      <c r="EVG529" s="288"/>
      <c r="EVH529" s="288"/>
      <c r="EVI529" s="288"/>
      <c r="EVJ529" s="288"/>
      <c r="EVK529" s="288"/>
      <c r="EVL529" s="288"/>
      <c r="EVM529" s="288"/>
      <c r="EVN529" s="288"/>
      <c r="EVO529" s="288"/>
      <c r="EVP529" s="288"/>
      <c r="EVQ529" s="288"/>
      <c r="EVR529" s="288"/>
      <c r="EVS529" s="288"/>
      <c r="EVT529" s="288"/>
      <c r="EVU529" s="288"/>
      <c r="EVV529" s="288"/>
      <c r="EVW529" s="288"/>
      <c r="EVX529" s="288"/>
      <c r="EVY529" s="288"/>
      <c r="EVZ529" s="288"/>
      <c r="EWA529" s="288"/>
      <c r="EWB529" s="288"/>
      <c r="EWC529" s="288"/>
      <c r="EWD529" s="288"/>
      <c r="EWE529" s="288"/>
      <c r="EWF529" s="288"/>
      <c r="EWG529" s="288"/>
      <c r="EWH529" s="288"/>
      <c r="EWI529" s="288"/>
      <c r="EWJ529" s="288"/>
      <c r="EWK529" s="288"/>
      <c r="EWL529" s="288"/>
      <c r="EWM529" s="288"/>
      <c r="EWN529" s="288"/>
      <c r="EWO529" s="288"/>
      <c r="EWP529" s="288"/>
      <c r="EWQ529" s="288"/>
      <c r="EWR529" s="288"/>
      <c r="EWS529" s="288"/>
      <c r="EWT529" s="288"/>
      <c r="EWU529" s="288"/>
      <c r="EWV529" s="288"/>
      <c r="EWW529" s="288"/>
      <c r="EWX529" s="288"/>
      <c r="EWY529" s="288"/>
      <c r="EWZ529" s="288"/>
      <c r="EXA529" s="288"/>
      <c r="EXB529" s="288"/>
      <c r="EXC529" s="288"/>
      <c r="EXD529" s="288"/>
      <c r="EXE529" s="288"/>
      <c r="EXF529" s="288"/>
      <c r="EXG529" s="288"/>
      <c r="EXH529" s="288"/>
      <c r="EXI529" s="288"/>
      <c r="EXJ529" s="288"/>
      <c r="EXK529" s="288"/>
      <c r="EXL529" s="288"/>
      <c r="EXM529" s="288"/>
      <c r="EXN529" s="288"/>
      <c r="EXO529" s="288"/>
      <c r="EXP529" s="288"/>
      <c r="EXQ529" s="288"/>
      <c r="EXR529" s="288"/>
      <c r="EXS529" s="288"/>
      <c r="EXT529" s="288"/>
      <c r="EXU529" s="288"/>
      <c r="EXV529" s="288"/>
      <c r="EXW529" s="288"/>
      <c r="EXX529" s="288"/>
      <c r="EXY529" s="288"/>
      <c r="EXZ529" s="288"/>
      <c r="EYA529" s="288"/>
      <c r="EYB529" s="288"/>
      <c r="EYC529" s="288"/>
      <c r="EYD529" s="288"/>
      <c r="EYE529" s="288"/>
      <c r="EYF529" s="288"/>
      <c r="EYG529" s="288"/>
      <c r="EYH529" s="288"/>
      <c r="EYI529" s="288"/>
      <c r="EYJ529" s="288"/>
      <c r="EYK529" s="288"/>
      <c r="EYL529" s="288"/>
      <c r="EYM529" s="288"/>
      <c r="EYN529" s="288"/>
      <c r="EYO529" s="288"/>
      <c r="EYP529" s="288"/>
      <c r="EYQ529" s="288"/>
      <c r="EYR529" s="288"/>
      <c r="EYS529" s="288"/>
      <c r="EYT529" s="288"/>
      <c r="EYU529" s="288"/>
      <c r="EYV529" s="288"/>
      <c r="EYW529" s="288"/>
      <c r="EYX529" s="288"/>
      <c r="EYY529" s="288"/>
      <c r="EYZ529" s="288"/>
      <c r="EZA529" s="288"/>
      <c r="EZB529" s="288"/>
      <c r="EZC529" s="288"/>
      <c r="EZD529" s="288"/>
      <c r="EZE529" s="288"/>
      <c r="EZF529" s="288"/>
      <c r="EZG529" s="288"/>
      <c r="EZH529" s="288"/>
      <c r="EZI529" s="288"/>
      <c r="EZJ529" s="288"/>
      <c r="EZK529" s="288"/>
      <c r="EZL529" s="288"/>
      <c r="EZM529" s="288"/>
      <c r="EZN529" s="288"/>
      <c r="EZO529" s="288"/>
      <c r="EZP529" s="288"/>
      <c r="EZQ529" s="288"/>
      <c r="EZR529" s="288"/>
      <c r="EZS529" s="288"/>
      <c r="EZT529" s="288"/>
      <c r="EZU529" s="288"/>
      <c r="EZV529" s="288"/>
      <c r="EZW529" s="288"/>
      <c r="EZX529" s="288"/>
      <c r="EZY529" s="288"/>
      <c r="EZZ529" s="288"/>
      <c r="FAA529" s="288"/>
      <c r="FAB529" s="288"/>
      <c r="FAC529" s="288"/>
      <c r="FAD529" s="288"/>
      <c r="FAE529" s="288"/>
      <c r="FAF529" s="288"/>
      <c r="FAG529" s="288"/>
      <c r="FAH529" s="288"/>
      <c r="FAI529" s="288"/>
      <c r="FAJ529" s="288"/>
      <c r="FAK529" s="288"/>
      <c r="FAL529" s="288"/>
      <c r="FAM529" s="288"/>
      <c r="FAN529" s="288"/>
      <c r="FAO529" s="288"/>
      <c r="FAP529" s="288"/>
      <c r="FAQ529" s="288"/>
      <c r="FAR529" s="288"/>
      <c r="FAS529" s="288"/>
      <c r="FAT529" s="288"/>
      <c r="FAU529" s="288"/>
      <c r="FAV529" s="288"/>
      <c r="FAW529" s="288"/>
      <c r="FAX529" s="288"/>
      <c r="FAY529" s="288"/>
      <c r="FAZ529" s="288"/>
      <c r="FBA529" s="288"/>
      <c r="FBB529" s="288"/>
      <c r="FBC529" s="288"/>
      <c r="FBD529" s="288"/>
      <c r="FBE529" s="288"/>
      <c r="FBF529" s="288"/>
      <c r="FBG529" s="288"/>
      <c r="FBH529" s="288"/>
      <c r="FBI529" s="288"/>
      <c r="FBJ529" s="288"/>
      <c r="FBK529" s="288"/>
      <c r="FBL529" s="288"/>
      <c r="FBM529" s="288"/>
      <c r="FBN529" s="288"/>
      <c r="FBO529" s="288"/>
      <c r="FBP529" s="288"/>
      <c r="FBQ529" s="288"/>
      <c r="FBR529" s="288"/>
      <c r="FBS529" s="288"/>
      <c r="FBT529" s="288"/>
      <c r="FBU529" s="288"/>
      <c r="FBV529" s="288"/>
      <c r="FBW529" s="288"/>
      <c r="FBX529" s="288"/>
      <c r="FBY529" s="288"/>
      <c r="FBZ529" s="288"/>
      <c r="FCA529" s="288"/>
      <c r="FCB529" s="288"/>
      <c r="FCC529" s="288"/>
      <c r="FCD529" s="288"/>
      <c r="FCE529" s="288"/>
      <c r="FCF529" s="288"/>
      <c r="FCG529" s="288"/>
      <c r="FCH529" s="288"/>
      <c r="FCI529" s="288"/>
      <c r="FCJ529" s="288"/>
      <c r="FCK529" s="288"/>
      <c r="FCL529" s="288"/>
      <c r="FCM529" s="288"/>
      <c r="FCN529" s="288"/>
      <c r="FCO529" s="288"/>
      <c r="FCP529" s="288"/>
      <c r="FCQ529" s="288"/>
      <c r="FCR529" s="288"/>
      <c r="FCS529" s="288"/>
      <c r="FCT529" s="288"/>
      <c r="FCU529" s="288"/>
      <c r="FCV529" s="288"/>
      <c r="FCW529" s="288"/>
      <c r="FCX529" s="288"/>
      <c r="FCY529" s="288"/>
      <c r="FCZ529" s="288"/>
      <c r="FDA529" s="288"/>
      <c r="FDB529" s="288"/>
      <c r="FDC529" s="288"/>
      <c r="FDD529" s="288"/>
      <c r="FDE529" s="288"/>
      <c r="FDF529" s="288"/>
      <c r="FDG529" s="288"/>
      <c r="FDH529" s="288"/>
      <c r="FDI529" s="288"/>
      <c r="FDJ529" s="288"/>
      <c r="FDK529" s="288"/>
      <c r="FDL529" s="288"/>
      <c r="FDM529" s="288"/>
      <c r="FDN529" s="288"/>
      <c r="FDO529" s="288"/>
      <c r="FDP529" s="288"/>
      <c r="FDQ529" s="288"/>
      <c r="FDR529" s="288"/>
      <c r="FDS529" s="288"/>
      <c r="FDT529" s="288"/>
      <c r="FDU529" s="288"/>
      <c r="FDV529" s="288"/>
      <c r="FDW529" s="288"/>
      <c r="FDX529" s="288"/>
      <c r="FDY529" s="288"/>
      <c r="FDZ529" s="288"/>
      <c r="FEA529" s="288"/>
      <c r="FEB529" s="288"/>
      <c r="FEC529" s="288"/>
      <c r="FED529" s="288"/>
      <c r="FEE529" s="288"/>
      <c r="FEF529" s="288"/>
      <c r="FEG529" s="288"/>
      <c r="FEH529" s="288"/>
      <c r="FEI529" s="288"/>
      <c r="FEJ529" s="288"/>
      <c r="FEK529" s="288"/>
      <c r="FEL529" s="288"/>
      <c r="FEM529" s="288"/>
      <c r="FEN529" s="288"/>
      <c r="FEO529" s="288"/>
      <c r="FEP529" s="288"/>
      <c r="FEQ529" s="288"/>
      <c r="FER529" s="288"/>
      <c r="FES529" s="288"/>
      <c r="FET529" s="288"/>
      <c r="FEU529" s="288"/>
      <c r="FEV529" s="288"/>
      <c r="FEW529" s="288"/>
      <c r="FEX529" s="288"/>
      <c r="FEY529" s="288"/>
      <c r="FEZ529" s="288"/>
      <c r="FFA529" s="288"/>
      <c r="FFB529" s="288"/>
      <c r="FFC529" s="288"/>
      <c r="FFD529" s="288"/>
      <c r="FFE529" s="288"/>
      <c r="FFF529" s="288"/>
      <c r="FFG529" s="288"/>
      <c r="FFH529" s="288"/>
      <c r="FFI529" s="288"/>
      <c r="FFJ529" s="288"/>
      <c r="FFK529" s="288"/>
      <c r="FFL529" s="288"/>
      <c r="FFM529" s="288"/>
      <c r="FFN529" s="288"/>
      <c r="FFO529" s="288"/>
      <c r="FFP529" s="288"/>
      <c r="FFQ529" s="288"/>
      <c r="FFR529" s="288"/>
      <c r="FFS529" s="288"/>
      <c r="FFT529" s="288"/>
      <c r="FFU529" s="288"/>
      <c r="FFV529" s="288"/>
      <c r="FFW529" s="288"/>
      <c r="FFX529" s="288"/>
      <c r="FFY529" s="288"/>
      <c r="FFZ529" s="288"/>
      <c r="FGA529" s="288"/>
      <c r="FGB529" s="288"/>
      <c r="FGC529" s="288"/>
      <c r="FGD529" s="288"/>
      <c r="FGE529" s="288"/>
      <c r="FGF529" s="288"/>
      <c r="FGG529" s="288"/>
      <c r="FGH529" s="288"/>
      <c r="FGI529" s="288"/>
      <c r="FGJ529" s="288"/>
      <c r="FGK529" s="288"/>
      <c r="FGL529" s="288"/>
      <c r="FGM529" s="288"/>
      <c r="FGN529" s="288"/>
      <c r="FGO529" s="288"/>
      <c r="FGP529" s="288"/>
      <c r="FGQ529" s="288"/>
      <c r="FGR529" s="288"/>
      <c r="FGS529" s="288"/>
      <c r="FGT529" s="288"/>
      <c r="FGU529" s="288"/>
      <c r="FGV529" s="288"/>
      <c r="FGW529" s="288"/>
      <c r="FGX529" s="288"/>
      <c r="FGY529" s="288"/>
      <c r="FGZ529" s="288"/>
      <c r="FHA529" s="288"/>
      <c r="FHB529" s="288"/>
      <c r="FHC529" s="288"/>
      <c r="FHD529" s="288"/>
      <c r="FHE529" s="288"/>
      <c r="FHF529" s="288"/>
      <c r="FHG529" s="288"/>
      <c r="FHH529" s="288"/>
      <c r="FHI529" s="288"/>
      <c r="FHJ529" s="288"/>
      <c r="FHK529" s="288"/>
      <c r="FHL529" s="288"/>
      <c r="FHM529" s="288"/>
      <c r="FHN529" s="288"/>
      <c r="FHO529" s="288"/>
      <c r="FHP529" s="288"/>
      <c r="FHQ529" s="288"/>
      <c r="FHR529" s="288"/>
      <c r="FHS529" s="288"/>
      <c r="FHT529" s="288"/>
      <c r="FHU529" s="288"/>
      <c r="FHV529" s="288"/>
      <c r="FHW529" s="288"/>
      <c r="FHX529" s="288"/>
      <c r="FHY529" s="288"/>
      <c r="FHZ529" s="288"/>
      <c r="FIA529" s="288"/>
      <c r="FIB529" s="288"/>
      <c r="FIC529" s="288"/>
      <c r="FID529" s="288"/>
      <c r="FIE529" s="288"/>
      <c r="FIF529" s="288"/>
      <c r="FIG529" s="288"/>
      <c r="FIH529" s="288"/>
      <c r="FII529" s="288"/>
      <c r="FIJ529" s="288"/>
      <c r="FIK529" s="288"/>
      <c r="FIL529" s="288"/>
      <c r="FIM529" s="288"/>
      <c r="FIN529" s="288"/>
      <c r="FIO529" s="288"/>
      <c r="FIP529" s="288"/>
      <c r="FIQ529" s="288"/>
      <c r="FIR529" s="288"/>
      <c r="FIS529" s="288"/>
      <c r="FIT529" s="288"/>
      <c r="FIU529" s="288"/>
      <c r="FIV529" s="288"/>
      <c r="FIW529" s="288"/>
      <c r="FIX529" s="288"/>
      <c r="FIY529" s="288"/>
      <c r="FIZ529" s="288"/>
      <c r="FJA529" s="288"/>
      <c r="FJB529" s="288"/>
      <c r="FJC529" s="288"/>
      <c r="FJD529" s="288"/>
      <c r="FJE529" s="288"/>
      <c r="FJF529" s="288"/>
      <c r="FJG529" s="288"/>
      <c r="FJH529" s="288"/>
      <c r="FJI529" s="288"/>
      <c r="FJJ529" s="288"/>
      <c r="FJK529" s="288"/>
      <c r="FJL529" s="288"/>
      <c r="FJM529" s="288"/>
      <c r="FJN529" s="288"/>
      <c r="FJO529" s="288"/>
      <c r="FJP529" s="288"/>
      <c r="FJQ529" s="288"/>
      <c r="FJR529" s="288"/>
      <c r="FJS529" s="288"/>
      <c r="FJT529" s="288"/>
      <c r="FJU529" s="288"/>
      <c r="FJV529" s="288"/>
      <c r="FJW529" s="288"/>
      <c r="FJX529" s="288"/>
      <c r="FJY529" s="288"/>
      <c r="FJZ529" s="288"/>
      <c r="FKA529" s="288"/>
      <c r="FKB529" s="288"/>
      <c r="FKC529" s="288"/>
      <c r="FKD529" s="288"/>
      <c r="FKE529" s="288"/>
      <c r="FKF529" s="288"/>
      <c r="FKG529" s="288"/>
      <c r="FKH529" s="288"/>
      <c r="FKI529" s="288"/>
      <c r="FKJ529" s="288"/>
      <c r="FKK529" s="288"/>
      <c r="FKL529" s="288"/>
      <c r="FKM529" s="288"/>
      <c r="FKN529" s="288"/>
      <c r="FKO529" s="288"/>
      <c r="FKP529" s="288"/>
      <c r="FKQ529" s="288"/>
      <c r="FKR529" s="288"/>
      <c r="FKS529" s="288"/>
      <c r="FKT529" s="288"/>
      <c r="FKU529" s="288"/>
      <c r="FKV529" s="288"/>
      <c r="FKW529" s="288"/>
      <c r="FKX529" s="288"/>
      <c r="FKY529" s="288"/>
      <c r="FKZ529" s="288"/>
      <c r="FLA529" s="288"/>
      <c r="FLB529" s="288"/>
      <c r="FLC529" s="288"/>
      <c r="FLD529" s="288"/>
      <c r="FLE529" s="288"/>
      <c r="FLF529" s="288"/>
      <c r="FLG529" s="288"/>
      <c r="FLH529" s="288"/>
      <c r="FLI529" s="288"/>
      <c r="FLJ529" s="288"/>
      <c r="FLK529" s="288"/>
      <c r="FLL529" s="288"/>
      <c r="FLM529" s="288"/>
      <c r="FLN529" s="288"/>
      <c r="FLO529" s="288"/>
      <c r="FLP529" s="288"/>
      <c r="FLQ529" s="288"/>
      <c r="FLR529" s="288"/>
      <c r="FLS529" s="288"/>
      <c r="FLT529" s="288"/>
      <c r="FLU529" s="288"/>
      <c r="FLV529" s="288"/>
      <c r="FLW529" s="288"/>
      <c r="FLX529" s="288"/>
      <c r="FLY529" s="288"/>
      <c r="FLZ529" s="288"/>
      <c r="FMA529" s="288"/>
      <c r="FMB529" s="288"/>
      <c r="FMC529" s="288"/>
      <c r="FMD529" s="288"/>
      <c r="FME529" s="288"/>
      <c r="FMF529" s="288"/>
      <c r="FMG529" s="288"/>
      <c r="FMH529" s="288"/>
      <c r="FMI529" s="288"/>
      <c r="FMJ529" s="288"/>
      <c r="FMK529" s="288"/>
      <c r="FML529" s="288"/>
      <c r="FMM529" s="288"/>
      <c r="FMN529" s="288"/>
      <c r="FMO529" s="288"/>
      <c r="FMP529" s="288"/>
      <c r="FMQ529" s="288"/>
      <c r="FMR529" s="288"/>
      <c r="FMS529" s="288"/>
      <c r="FMT529" s="288"/>
      <c r="FMU529" s="288"/>
      <c r="FMV529" s="288"/>
      <c r="FMW529" s="288"/>
      <c r="FMX529" s="288"/>
      <c r="FMY529" s="288"/>
      <c r="FMZ529" s="288"/>
      <c r="FNA529" s="288"/>
      <c r="FNB529" s="288"/>
      <c r="FNC529" s="288"/>
      <c r="FND529" s="288"/>
      <c r="FNE529" s="288"/>
      <c r="FNF529" s="288"/>
      <c r="FNG529" s="288"/>
      <c r="FNH529" s="288"/>
      <c r="FNI529" s="288"/>
      <c r="FNJ529" s="288"/>
      <c r="FNK529" s="288"/>
      <c r="FNL529" s="288"/>
      <c r="FNM529" s="288"/>
      <c r="FNN529" s="288"/>
      <c r="FNO529" s="288"/>
      <c r="FNP529" s="288"/>
      <c r="FNQ529" s="288"/>
      <c r="FNR529" s="288"/>
      <c r="FNS529" s="288"/>
      <c r="FNT529" s="288"/>
      <c r="FNU529" s="288"/>
      <c r="FNV529" s="288"/>
      <c r="FNW529" s="288"/>
      <c r="FNX529" s="288"/>
      <c r="FNY529" s="288"/>
      <c r="FNZ529" s="288"/>
      <c r="FOA529" s="288"/>
      <c r="FOB529" s="288"/>
      <c r="FOC529" s="288"/>
      <c r="FOD529" s="288"/>
      <c r="FOE529" s="288"/>
      <c r="FOF529" s="288"/>
      <c r="FOG529" s="288"/>
      <c r="FOH529" s="288"/>
      <c r="FOI529" s="288"/>
      <c r="FOJ529" s="288"/>
      <c r="FOK529" s="288"/>
      <c r="FOL529" s="288"/>
      <c r="FOM529" s="288"/>
      <c r="FON529" s="288"/>
      <c r="FOO529" s="288"/>
      <c r="FOP529" s="288"/>
      <c r="FOQ529" s="288"/>
      <c r="FOR529" s="288"/>
      <c r="FOS529" s="288"/>
      <c r="FOT529" s="288"/>
      <c r="FOU529" s="288"/>
      <c r="FOV529" s="288"/>
      <c r="FOW529" s="288"/>
      <c r="FOX529" s="288"/>
      <c r="FOY529" s="288"/>
      <c r="FOZ529" s="288"/>
      <c r="FPA529" s="288"/>
      <c r="FPB529" s="288"/>
      <c r="FPC529" s="288"/>
      <c r="FPD529" s="288"/>
      <c r="FPE529" s="288"/>
      <c r="FPF529" s="288"/>
      <c r="FPG529" s="288"/>
      <c r="FPH529" s="288"/>
      <c r="FPI529" s="288"/>
      <c r="FPJ529" s="288"/>
      <c r="FPK529" s="288"/>
      <c r="FPL529" s="288"/>
      <c r="FPM529" s="288"/>
      <c r="FPN529" s="288"/>
      <c r="FPO529" s="288"/>
      <c r="FPP529" s="288"/>
      <c r="FPQ529" s="288"/>
      <c r="FPR529" s="288"/>
      <c r="FPS529" s="288"/>
      <c r="FPT529" s="288"/>
      <c r="FPU529" s="288"/>
      <c r="FPV529" s="288"/>
      <c r="FPW529" s="288"/>
      <c r="FPX529" s="288"/>
      <c r="FPY529" s="288"/>
      <c r="FPZ529" s="288"/>
      <c r="FQA529" s="288"/>
      <c r="FQB529" s="288"/>
      <c r="FQC529" s="288"/>
      <c r="FQD529" s="288"/>
      <c r="FQE529" s="288"/>
      <c r="FQF529" s="288"/>
      <c r="FQG529" s="288"/>
      <c r="FQH529" s="288"/>
      <c r="FQI529" s="288"/>
      <c r="FQJ529" s="288"/>
      <c r="FQK529" s="288"/>
      <c r="FQL529" s="288"/>
      <c r="FQM529" s="288"/>
      <c r="FQN529" s="288"/>
      <c r="FQO529" s="288"/>
      <c r="FQP529" s="288"/>
      <c r="FQQ529" s="288"/>
      <c r="FQR529" s="288"/>
      <c r="FQS529" s="288"/>
      <c r="FQT529" s="288"/>
      <c r="FQU529" s="288"/>
      <c r="FQV529" s="288"/>
      <c r="FQW529" s="288"/>
      <c r="FQX529" s="288"/>
      <c r="FQY529" s="288"/>
      <c r="FQZ529" s="288"/>
      <c r="FRA529" s="288"/>
      <c r="FRB529" s="288"/>
      <c r="FRC529" s="288"/>
      <c r="FRD529" s="288"/>
      <c r="FRE529" s="288"/>
      <c r="FRF529" s="288"/>
      <c r="FRG529" s="288"/>
      <c r="FRH529" s="288"/>
      <c r="FRI529" s="288"/>
      <c r="FRJ529" s="288"/>
      <c r="FRK529" s="288"/>
      <c r="FRL529" s="288"/>
      <c r="FRM529" s="288"/>
      <c r="FRN529" s="288"/>
      <c r="FRO529" s="288"/>
      <c r="FRP529" s="288"/>
      <c r="FRQ529" s="288"/>
      <c r="FRR529" s="288"/>
      <c r="FRS529" s="288"/>
      <c r="FRT529" s="288"/>
      <c r="FRU529" s="288"/>
      <c r="FRV529" s="288"/>
      <c r="FRW529" s="288"/>
      <c r="FRX529" s="288"/>
      <c r="FRY529" s="288"/>
      <c r="FRZ529" s="288"/>
      <c r="FSA529" s="288"/>
      <c r="FSB529" s="288"/>
      <c r="FSC529" s="288"/>
      <c r="FSD529" s="288"/>
      <c r="FSE529" s="288"/>
      <c r="FSF529" s="288"/>
      <c r="FSG529" s="288"/>
      <c r="FSH529" s="288"/>
      <c r="FSI529" s="288"/>
      <c r="FSJ529" s="288"/>
      <c r="FSK529" s="288"/>
      <c r="FSL529" s="288"/>
      <c r="FSM529" s="288"/>
      <c r="FSN529" s="288"/>
      <c r="FSO529" s="288"/>
      <c r="FSP529" s="288"/>
      <c r="FSQ529" s="288"/>
      <c r="FSR529" s="288"/>
      <c r="FSS529" s="288"/>
      <c r="FST529" s="288"/>
      <c r="FSU529" s="288"/>
      <c r="FSV529" s="288"/>
      <c r="FSW529" s="288"/>
      <c r="FSX529" s="288"/>
      <c r="FSY529" s="288"/>
      <c r="FSZ529" s="288"/>
      <c r="FTA529" s="288"/>
      <c r="FTB529" s="288"/>
      <c r="FTC529" s="288"/>
      <c r="FTD529" s="288"/>
      <c r="FTE529" s="288"/>
      <c r="FTF529" s="288"/>
      <c r="FTG529" s="288"/>
      <c r="FTH529" s="288"/>
      <c r="FTI529" s="288"/>
      <c r="FTJ529" s="288"/>
      <c r="FTK529" s="288"/>
      <c r="FTL529" s="288"/>
      <c r="FTM529" s="288"/>
      <c r="FTN529" s="288"/>
      <c r="FTO529" s="288"/>
      <c r="FTP529" s="288"/>
      <c r="FTQ529" s="288"/>
      <c r="FTR529" s="288"/>
      <c r="FTS529" s="288"/>
      <c r="FTT529" s="288"/>
      <c r="FTU529" s="288"/>
      <c r="FTV529" s="288"/>
      <c r="FTW529" s="288"/>
      <c r="FTX529" s="288"/>
      <c r="FTY529" s="288"/>
      <c r="FTZ529" s="288"/>
      <c r="FUA529" s="288"/>
      <c r="FUB529" s="288"/>
      <c r="FUC529" s="288"/>
      <c r="FUD529" s="288"/>
      <c r="FUE529" s="288"/>
      <c r="FUF529" s="288"/>
      <c r="FUG529" s="288"/>
      <c r="FUH529" s="288"/>
      <c r="FUI529" s="288"/>
      <c r="FUJ529" s="288"/>
      <c r="FUK529" s="288"/>
      <c r="FUL529" s="288"/>
      <c r="FUM529" s="288"/>
      <c r="FUN529" s="288"/>
      <c r="FUO529" s="288"/>
      <c r="FUP529" s="288"/>
      <c r="FUQ529" s="288"/>
      <c r="FUR529" s="288"/>
      <c r="FUS529" s="288"/>
      <c r="FUT529" s="288"/>
      <c r="FUU529" s="288"/>
      <c r="FUV529" s="288"/>
      <c r="FUW529" s="288"/>
      <c r="FUX529" s="288"/>
      <c r="FUY529" s="288"/>
      <c r="FUZ529" s="288"/>
      <c r="FVA529" s="288"/>
      <c r="FVB529" s="288"/>
      <c r="FVC529" s="288"/>
      <c r="FVD529" s="288"/>
      <c r="FVE529" s="288"/>
      <c r="FVF529" s="288"/>
      <c r="FVG529" s="288"/>
      <c r="FVH529" s="288"/>
      <c r="FVI529" s="288"/>
      <c r="FVJ529" s="288"/>
      <c r="FVK529" s="288"/>
      <c r="FVL529" s="288"/>
      <c r="FVM529" s="288"/>
      <c r="FVN529" s="288"/>
      <c r="FVO529" s="288"/>
      <c r="FVP529" s="288"/>
      <c r="FVQ529" s="288"/>
      <c r="FVR529" s="288"/>
      <c r="FVS529" s="288"/>
      <c r="FVT529" s="288"/>
      <c r="FVU529" s="288"/>
      <c r="FVV529" s="288"/>
      <c r="FVW529" s="288"/>
      <c r="FVX529" s="288"/>
      <c r="FVY529" s="288"/>
      <c r="FVZ529" s="288"/>
      <c r="FWA529" s="288"/>
      <c r="FWB529" s="288"/>
      <c r="FWC529" s="288"/>
      <c r="FWD529" s="288"/>
      <c r="FWE529" s="288"/>
      <c r="FWF529" s="288"/>
      <c r="FWG529" s="288"/>
      <c r="FWH529" s="288"/>
      <c r="FWI529" s="288"/>
      <c r="FWJ529" s="288"/>
      <c r="FWK529" s="288"/>
      <c r="FWL529" s="288"/>
      <c r="FWM529" s="288"/>
      <c r="FWN529" s="288"/>
      <c r="FWO529" s="288"/>
      <c r="FWP529" s="288"/>
      <c r="FWQ529" s="288"/>
      <c r="FWR529" s="288"/>
      <c r="FWS529" s="288"/>
      <c r="FWT529" s="288"/>
      <c r="FWU529" s="288"/>
      <c r="FWV529" s="288"/>
      <c r="FWW529" s="288"/>
      <c r="FWX529" s="288"/>
      <c r="FWY529" s="288"/>
      <c r="FWZ529" s="288"/>
      <c r="FXA529" s="288"/>
      <c r="FXB529" s="288"/>
      <c r="FXC529" s="288"/>
      <c r="FXD529" s="288"/>
      <c r="FXE529" s="288"/>
      <c r="FXF529" s="288"/>
      <c r="FXG529" s="288"/>
      <c r="FXH529" s="288"/>
      <c r="FXI529" s="288"/>
      <c r="FXJ529" s="288"/>
      <c r="FXK529" s="288"/>
      <c r="FXL529" s="288"/>
      <c r="FXM529" s="288"/>
      <c r="FXN529" s="288"/>
      <c r="FXO529" s="288"/>
      <c r="FXP529" s="288"/>
      <c r="FXQ529" s="288"/>
      <c r="FXR529" s="288"/>
      <c r="FXS529" s="288"/>
      <c r="FXT529" s="288"/>
      <c r="FXU529" s="288"/>
      <c r="FXV529" s="288"/>
      <c r="FXW529" s="288"/>
      <c r="FXX529" s="288"/>
      <c r="FXY529" s="288"/>
      <c r="FXZ529" s="288"/>
      <c r="FYA529" s="288"/>
      <c r="FYB529" s="288"/>
      <c r="FYC529" s="288"/>
      <c r="FYD529" s="288"/>
      <c r="FYE529" s="288"/>
      <c r="FYF529" s="288"/>
      <c r="FYG529" s="288"/>
      <c r="FYH529" s="288"/>
      <c r="FYI529" s="288"/>
      <c r="FYJ529" s="288"/>
      <c r="FYK529" s="288"/>
      <c r="FYL529" s="288"/>
      <c r="FYM529" s="288"/>
      <c r="FYN529" s="288"/>
      <c r="FYO529" s="288"/>
      <c r="FYP529" s="288"/>
      <c r="FYQ529" s="288"/>
      <c r="FYR529" s="288"/>
      <c r="FYS529" s="288"/>
      <c r="FYT529" s="288"/>
      <c r="FYU529" s="288"/>
      <c r="FYV529" s="288"/>
      <c r="FYW529" s="288"/>
      <c r="FYX529" s="288"/>
      <c r="FYY529" s="288"/>
      <c r="FYZ529" s="288"/>
      <c r="FZA529" s="288"/>
      <c r="FZB529" s="288"/>
      <c r="FZC529" s="288"/>
      <c r="FZD529" s="288"/>
      <c r="FZE529" s="288"/>
      <c r="FZF529" s="288"/>
      <c r="FZG529" s="288"/>
      <c r="FZH529" s="288"/>
      <c r="FZI529" s="288"/>
      <c r="FZJ529" s="288"/>
      <c r="FZK529" s="288"/>
      <c r="FZL529" s="288"/>
      <c r="FZM529" s="288"/>
      <c r="FZN529" s="288"/>
      <c r="FZO529" s="288"/>
      <c r="FZP529" s="288"/>
      <c r="FZQ529" s="288"/>
      <c r="FZR529" s="288"/>
      <c r="FZS529" s="288"/>
      <c r="FZT529" s="288"/>
      <c r="FZU529" s="288"/>
      <c r="FZV529" s="288"/>
      <c r="FZW529" s="288"/>
      <c r="FZX529" s="288"/>
      <c r="FZY529" s="288"/>
      <c r="FZZ529" s="288"/>
      <c r="GAA529" s="288"/>
      <c r="GAB529" s="288"/>
      <c r="GAC529" s="288"/>
      <c r="GAD529" s="288"/>
      <c r="GAE529" s="288"/>
      <c r="GAF529" s="288"/>
      <c r="GAG529" s="288"/>
      <c r="GAH529" s="288"/>
      <c r="GAI529" s="288"/>
      <c r="GAJ529" s="288"/>
      <c r="GAK529" s="288"/>
      <c r="GAL529" s="288"/>
      <c r="GAM529" s="288"/>
      <c r="GAN529" s="288"/>
      <c r="GAO529" s="288"/>
      <c r="GAP529" s="288"/>
      <c r="GAQ529" s="288"/>
      <c r="GAR529" s="288"/>
      <c r="GAS529" s="288"/>
      <c r="GAT529" s="288"/>
      <c r="GAU529" s="288"/>
      <c r="GAV529" s="288"/>
      <c r="GAW529" s="288"/>
      <c r="GAX529" s="288"/>
      <c r="GAY529" s="288"/>
      <c r="GAZ529" s="288"/>
      <c r="GBA529" s="288"/>
      <c r="GBB529" s="288"/>
      <c r="GBC529" s="288"/>
      <c r="GBD529" s="288"/>
      <c r="GBE529" s="288"/>
      <c r="GBF529" s="288"/>
      <c r="GBG529" s="288"/>
      <c r="GBH529" s="288"/>
      <c r="GBI529" s="288"/>
      <c r="GBJ529" s="288"/>
      <c r="GBK529" s="288"/>
      <c r="GBL529" s="288"/>
      <c r="GBM529" s="288"/>
      <c r="GBN529" s="288"/>
      <c r="GBO529" s="288"/>
      <c r="GBP529" s="288"/>
      <c r="GBQ529" s="288"/>
      <c r="GBR529" s="288"/>
      <c r="GBS529" s="288"/>
      <c r="GBT529" s="288"/>
      <c r="GBU529" s="288"/>
      <c r="GBV529" s="288"/>
      <c r="GBW529" s="288"/>
      <c r="GBX529" s="288"/>
      <c r="GBY529" s="288"/>
      <c r="GBZ529" s="288"/>
      <c r="GCA529" s="288"/>
      <c r="GCB529" s="288"/>
      <c r="GCC529" s="288"/>
      <c r="GCD529" s="288"/>
      <c r="GCE529" s="288"/>
      <c r="GCF529" s="288"/>
      <c r="GCG529" s="288"/>
      <c r="GCH529" s="288"/>
      <c r="GCI529" s="288"/>
      <c r="GCJ529" s="288"/>
      <c r="GCK529" s="288"/>
      <c r="GCL529" s="288"/>
      <c r="GCM529" s="288"/>
      <c r="GCN529" s="288"/>
      <c r="GCO529" s="288"/>
      <c r="GCP529" s="288"/>
      <c r="GCQ529" s="288"/>
      <c r="GCR529" s="288"/>
      <c r="GCS529" s="288"/>
      <c r="GCT529" s="288"/>
      <c r="GCU529" s="288"/>
      <c r="GCV529" s="288"/>
      <c r="GCW529" s="288"/>
      <c r="GCX529" s="288"/>
      <c r="GCY529" s="288"/>
      <c r="GCZ529" s="288"/>
      <c r="GDA529" s="288"/>
      <c r="GDB529" s="288"/>
      <c r="GDC529" s="288"/>
      <c r="GDD529" s="288"/>
      <c r="GDE529" s="288"/>
      <c r="GDF529" s="288"/>
      <c r="GDG529" s="288"/>
      <c r="GDH529" s="288"/>
      <c r="GDI529" s="288"/>
      <c r="GDJ529" s="288"/>
      <c r="GDK529" s="288"/>
      <c r="GDL529" s="288"/>
      <c r="GDM529" s="288"/>
      <c r="GDN529" s="288"/>
      <c r="GDO529" s="288"/>
      <c r="GDP529" s="288"/>
      <c r="GDQ529" s="288"/>
      <c r="GDR529" s="288"/>
      <c r="GDS529" s="288"/>
      <c r="GDT529" s="288"/>
      <c r="GDU529" s="288"/>
      <c r="GDV529" s="288"/>
      <c r="GDW529" s="288"/>
      <c r="GDX529" s="288"/>
      <c r="GDY529" s="288"/>
      <c r="GDZ529" s="288"/>
      <c r="GEA529" s="288"/>
      <c r="GEB529" s="288"/>
      <c r="GEC529" s="288"/>
      <c r="GED529" s="288"/>
      <c r="GEE529" s="288"/>
      <c r="GEF529" s="288"/>
      <c r="GEG529" s="288"/>
      <c r="GEH529" s="288"/>
      <c r="GEI529" s="288"/>
      <c r="GEJ529" s="288"/>
      <c r="GEK529" s="288"/>
      <c r="GEL529" s="288"/>
      <c r="GEM529" s="288"/>
      <c r="GEN529" s="288"/>
      <c r="GEO529" s="288"/>
      <c r="GEP529" s="288"/>
      <c r="GEQ529" s="288"/>
      <c r="GER529" s="288"/>
      <c r="GES529" s="288"/>
      <c r="GET529" s="288"/>
      <c r="GEU529" s="288"/>
      <c r="GEV529" s="288"/>
      <c r="GEW529" s="288"/>
      <c r="GEX529" s="288"/>
      <c r="GEY529" s="288"/>
      <c r="GEZ529" s="288"/>
      <c r="GFA529" s="288"/>
      <c r="GFB529" s="288"/>
      <c r="GFC529" s="288"/>
      <c r="GFD529" s="288"/>
      <c r="GFE529" s="288"/>
      <c r="GFF529" s="288"/>
      <c r="GFG529" s="288"/>
      <c r="GFH529" s="288"/>
      <c r="GFI529" s="288"/>
      <c r="GFJ529" s="288"/>
      <c r="GFK529" s="288"/>
      <c r="GFL529" s="288"/>
      <c r="GFM529" s="288"/>
      <c r="GFN529" s="288"/>
      <c r="GFO529" s="288"/>
      <c r="GFP529" s="288"/>
      <c r="GFQ529" s="288"/>
      <c r="GFR529" s="288"/>
      <c r="GFS529" s="288"/>
      <c r="GFT529" s="288"/>
      <c r="GFU529" s="288"/>
      <c r="GFV529" s="288"/>
      <c r="GFW529" s="288"/>
      <c r="GFX529" s="288"/>
      <c r="GFY529" s="288"/>
      <c r="GFZ529" s="288"/>
      <c r="GGA529" s="288"/>
      <c r="GGB529" s="288"/>
      <c r="GGC529" s="288"/>
      <c r="GGD529" s="288"/>
      <c r="GGE529" s="288"/>
      <c r="GGF529" s="288"/>
      <c r="GGG529" s="288"/>
      <c r="GGH529" s="288"/>
      <c r="GGI529" s="288"/>
      <c r="GGJ529" s="288"/>
      <c r="GGK529" s="288"/>
      <c r="GGL529" s="288"/>
      <c r="GGM529" s="288"/>
      <c r="GGN529" s="288"/>
      <c r="GGO529" s="288"/>
      <c r="GGP529" s="288"/>
      <c r="GGQ529" s="288"/>
      <c r="GGR529" s="288"/>
      <c r="GGS529" s="288"/>
      <c r="GGT529" s="288"/>
      <c r="GGU529" s="288"/>
      <c r="GGV529" s="288"/>
      <c r="GGW529" s="288"/>
      <c r="GGX529" s="288"/>
      <c r="GGY529" s="288"/>
      <c r="GGZ529" s="288"/>
      <c r="GHA529" s="288"/>
      <c r="GHB529" s="288"/>
      <c r="GHC529" s="288"/>
      <c r="GHD529" s="288"/>
      <c r="GHE529" s="288"/>
      <c r="GHF529" s="288"/>
      <c r="GHG529" s="288"/>
      <c r="GHH529" s="288"/>
      <c r="GHI529" s="288"/>
      <c r="GHJ529" s="288"/>
      <c r="GHK529" s="288"/>
      <c r="GHL529" s="288"/>
      <c r="GHM529" s="288"/>
      <c r="GHN529" s="288"/>
      <c r="GHO529" s="288"/>
      <c r="GHP529" s="288"/>
      <c r="GHQ529" s="288"/>
      <c r="GHR529" s="288"/>
      <c r="GHS529" s="288"/>
      <c r="GHT529" s="288"/>
      <c r="GHU529" s="288"/>
      <c r="GHV529" s="288"/>
      <c r="GHW529" s="288"/>
      <c r="GHX529" s="288"/>
      <c r="GHY529" s="288"/>
      <c r="GHZ529" s="288"/>
      <c r="GIA529" s="288"/>
      <c r="GIB529" s="288"/>
      <c r="GIC529" s="288"/>
      <c r="GID529" s="288"/>
      <c r="GIE529" s="288"/>
      <c r="GIF529" s="288"/>
      <c r="GIG529" s="288"/>
      <c r="GIH529" s="288"/>
      <c r="GII529" s="288"/>
      <c r="GIJ529" s="288"/>
      <c r="GIK529" s="288"/>
      <c r="GIL529" s="288"/>
      <c r="GIM529" s="288"/>
      <c r="GIN529" s="288"/>
      <c r="GIO529" s="288"/>
      <c r="GIP529" s="288"/>
      <c r="GIQ529" s="288"/>
      <c r="GIR529" s="288"/>
      <c r="GIS529" s="288"/>
      <c r="GIT529" s="288"/>
      <c r="GIU529" s="288"/>
      <c r="GIV529" s="288"/>
      <c r="GIW529" s="288"/>
      <c r="GIX529" s="288"/>
      <c r="GIY529" s="288"/>
      <c r="GIZ529" s="288"/>
      <c r="GJA529" s="288"/>
      <c r="GJB529" s="288"/>
      <c r="GJC529" s="288"/>
      <c r="GJD529" s="288"/>
      <c r="GJE529" s="288"/>
      <c r="GJF529" s="288"/>
      <c r="GJG529" s="288"/>
      <c r="GJH529" s="288"/>
      <c r="GJI529" s="288"/>
      <c r="GJJ529" s="288"/>
      <c r="GJK529" s="288"/>
      <c r="GJL529" s="288"/>
      <c r="GJM529" s="288"/>
      <c r="GJN529" s="288"/>
      <c r="GJO529" s="288"/>
      <c r="GJP529" s="288"/>
      <c r="GJQ529" s="288"/>
      <c r="GJR529" s="288"/>
      <c r="GJS529" s="288"/>
      <c r="GJT529" s="288"/>
      <c r="GJU529" s="288"/>
      <c r="GJV529" s="288"/>
      <c r="GJW529" s="288"/>
      <c r="GJX529" s="288"/>
      <c r="GJY529" s="288"/>
      <c r="GJZ529" s="288"/>
      <c r="GKA529" s="288"/>
      <c r="GKB529" s="288"/>
      <c r="GKC529" s="288"/>
      <c r="GKD529" s="288"/>
      <c r="GKE529" s="288"/>
      <c r="GKF529" s="288"/>
      <c r="GKG529" s="288"/>
      <c r="GKH529" s="288"/>
      <c r="GKI529" s="288"/>
      <c r="GKJ529" s="288"/>
      <c r="GKK529" s="288"/>
      <c r="GKL529" s="288"/>
      <c r="GKM529" s="288"/>
      <c r="GKN529" s="288"/>
      <c r="GKO529" s="288"/>
      <c r="GKP529" s="288"/>
      <c r="GKQ529" s="288"/>
      <c r="GKR529" s="288"/>
      <c r="GKS529" s="288"/>
      <c r="GKT529" s="288"/>
      <c r="GKU529" s="288"/>
      <c r="GKV529" s="288"/>
      <c r="GKW529" s="288"/>
      <c r="GKX529" s="288"/>
      <c r="GKY529" s="288"/>
      <c r="GKZ529" s="288"/>
      <c r="GLA529" s="288"/>
      <c r="GLB529" s="288"/>
      <c r="GLC529" s="288"/>
      <c r="GLD529" s="288"/>
      <c r="GLE529" s="288"/>
      <c r="GLF529" s="288"/>
      <c r="GLG529" s="288"/>
      <c r="GLH529" s="288"/>
      <c r="GLI529" s="288"/>
      <c r="GLJ529" s="288"/>
      <c r="GLK529" s="288"/>
      <c r="GLL529" s="288"/>
      <c r="GLM529" s="288"/>
      <c r="GLN529" s="288"/>
      <c r="GLO529" s="288"/>
      <c r="GLP529" s="288"/>
      <c r="GLQ529" s="288"/>
      <c r="GLR529" s="288"/>
      <c r="GLS529" s="288"/>
      <c r="GLT529" s="288"/>
      <c r="GLU529" s="288"/>
      <c r="GLV529" s="288"/>
      <c r="GLW529" s="288"/>
      <c r="GLX529" s="288"/>
      <c r="GLY529" s="288"/>
      <c r="GLZ529" s="288"/>
      <c r="GMA529" s="288"/>
      <c r="GMB529" s="288"/>
      <c r="GMC529" s="288"/>
      <c r="GMD529" s="288"/>
      <c r="GME529" s="288"/>
      <c r="GMF529" s="288"/>
      <c r="GMG529" s="288"/>
      <c r="GMH529" s="288"/>
      <c r="GMI529" s="288"/>
      <c r="GMJ529" s="288"/>
      <c r="GMK529" s="288"/>
      <c r="GML529" s="288"/>
      <c r="GMM529" s="288"/>
      <c r="GMN529" s="288"/>
      <c r="GMO529" s="288"/>
      <c r="GMP529" s="288"/>
      <c r="GMQ529" s="288"/>
      <c r="GMR529" s="288"/>
      <c r="GMS529" s="288"/>
      <c r="GMT529" s="288"/>
      <c r="GMU529" s="288"/>
      <c r="GMV529" s="288"/>
      <c r="GMW529" s="288"/>
      <c r="GMX529" s="288"/>
      <c r="GMY529" s="288"/>
      <c r="GMZ529" s="288"/>
      <c r="GNA529" s="288"/>
      <c r="GNB529" s="288"/>
      <c r="GNC529" s="288"/>
      <c r="GND529" s="288"/>
      <c r="GNE529" s="288"/>
      <c r="GNF529" s="288"/>
      <c r="GNG529" s="288"/>
      <c r="GNH529" s="288"/>
      <c r="GNI529" s="288"/>
      <c r="GNJ529" s="288"/>
      <c r="GNK529" s="288"/>
      <c r="GNL529" s="288"/>
      <c r="GNM529" s="288"/>
      <c r="GNN529" s="288"/>
      <c r="GNO529" s="288"/>
      <c r="GNP529" s="288"/>
      <c r="GNQ529" s="288"/>
      <c r="GNR529" s="288"/>
      <c r="GNS529" s="288"/>
      <c r="GNT529" s="288"/>
      <c r="GNU529" s="288"/>
      <c r="GNV529" s="288"/>
      <c r="GNW529" s="288"/>
      <c r="GNX529" s="288"/>
      <c r="GNY529" s="288"/>
      <c r="GNZ529" s="288"/>
      <c r="GOA529" s="288"/>
      <c r="GOB529" s="288"/>
      <c r="GOC529" s="288"/>
      <c r="GOD529" s="288"/>
      <c r="GOE529" s="288"/>
      <c r="GOF529" s="288"/>
      <c r="GOG529" s="288"/>
      <c r="GOH529" s="288"/>
      <c r="GOI529" s="288"/>
      <c r="GOJ529" s="288"/>
      <c r="GOK529" s="288"/>
      <c r="GOL529" s="288"/>
      <c r="GOM529" s="288"/>
      <c r="GON529" s="288"/>
      <c r="GOO529" s="288"/>
      <c r="GOP529" s="288"/>
      <c r="GOQ529" s="288"/>
      <c r="GOR529" s="288"/>
      <c r="GOS529" s="288"/>
      <c r="GOT529" s="288"/>
      <c r="GOU529" s="288"/>
      <c r="GOV529" s="288"/>
      <c r="GOW529" s="288"/>
      <c r="GOX529" s="288"/>
      <c r="GOY529" s="288"/>
      <c r="GOZ529" s="288"/>
      <c r="GPA529" s="288"/>
      <c r="GPB529" s="288"/>
      <c r="GPC529" s="288"/>
      <c r="GPD529" s="288"/>
      <c r="GPE529" s="288"/>
      <c r="GPF529" s="288"/>
      <c r="GPG529" s="288"/>
      <c r="GPH529" s="288"/>
      <c r="GPI529" s="288"/>
      <c r="GPJ529" s="288"/>
      <c r="GPK529" s="288"/>
      <c r="GPL529" s="288"/>
      <c r="GPM529" s="288"/>
      <c r="GPN529" s="288"/>
      <c r="GPO529" s="288"/>
      <c r="GPP529" s="288"/>
      <c r="GPQ529" s="288"/>
      <c r="GPR529" s="288"/>
      <c r="GPS529" s="288"/>
      <c r="GPT529" s="288"/>
      <c r="GPU529" s="288"/>
      <c r="GPV529" s="288"/>
      <c r="GPW529" s="288"/>
      <c r="GPX529" s="288"/>
      <c r="GPY529" s="288"/>
      <c r="GPZ529" s="288"/>
      <c r="GQA529" s="288"/>
      <c r="GQB529" s="288"/>
      <c r="GQC529" s="288"/>
      <c r="GQD529" s="288"/>
      <c r="GQE529" s="288"/>
      <c r="GQF529" s="288"/>
      <c r="GQG529" s="288"/>
      <c r="GQH529" s="288"/>
      <c r="GQI529" s="288"/>
      <c r="GQJ529" s="288"/>
      <c r="GQK529" s="288"/>
      <c r="GQL529" s="288"/>
      <c r="GQM529" s="288"/>
      <c r="GQN529" s="288"/>
      <c r="GQO529" s="288"/>
      <c r="GQP529" s="288"/>
      <c r="GQQ529" s="288"/>
      <c r="GQR529" s="288"/>
      <c r="GQS529" s="288"/>
      <c r="GQT529" s="288"/>
      <c r="GQU529" s="288"/>
      <c r="GQV529" s="288"/>
      <c r="GQW529" s="288"/>
      <c r="GQX529" s="288"/>
      <c r="GQY529" s="288"/>
      <c r="GQZ529" s="288"/>
      <c r="GRA529" s="288"/>
      <c r="GRB529" s="288"/>
      <c r="GRC529" s="288"/>
      <c r="GRD529" s="288"/>
      <c r="GRE529" s="288"/>
      <c r="GRF529" s="288"/>
      <c r="GRG529" s="288"/>
      <c r="GRH529" s="288"/>
      <c r="GRI529" s="288"/>
      <c r="GRJ529" s="288"/>
      <c r="GRK529" s="288"/>
      <c r="GRL529" s="288"/>
      <c r="GRM529" s="288"/>
      <c r="GRN529" s="288"/>
      <c r="GRO529" s="288"/>
      <c r="GRP529" s="288"/>
      <c r="GRQ529" s="288"/>
      <c r="GRR529" s="288"/>
      <c r="GRS529" s="288"/>
      <c r="GRT529" s="288"/>
      <c r="GRU529" s="288"/>
      <c r="GRV529" s="288"/>
      <c r="GRW529" s="288"/>
      <c r="GRX529" s="288"/>
      <c r="GRY529" s="288"/>
      <c r="GRZ529" s="288"/>
      <c r="GSA529" s="288"/>
      <c r="GSB529" s="288"/>
      <c r="GSC529" s="288"/>
      <c r="GSD529" s="288"/>
      <c r="GSE529" s="288"/>
      <c r="GSF529" s="288"/>
      <c r="GSG529" s="288"/>
      <c r="GSH529" s="288"/>
      <c r="GSI529" s="288"/>
      <c r="GSJ529" s="288"/>
      <c r="GSK529" s="288"/>
      <c r="GSL529" s="288"/>
      <c r="GSM529" s="288"/>
      <c r="GSN529" s="288"/>
      <c r="GSO529" s="288"/>
      <c r="GSP529" s="288"/>
      <c r="GSQ529" s="288"/>
      <c r="GSR529" s="288"/>
      <c r="GSS529" s="288"/>
      <c r="GST529" s="288"/>
      <c r="GSU529" s="288"/>
      <c r="GSV529" s="288"/>
      <c r="GSW529" s="288"/>
      <c r="GSX529" s="288"/>
      <c r="GSY529" s="288"/>
      <c r="GSZ529" s="288"/>
      <c r="GTA529" s="288"/>
      <c r="GTB529" s="288"/>
      <c r="GTC529" s="288"/>
      <c r="GTD529" s="288"/>
      <c r="GTE529" s="288"/>
      <c r="GTF529" s="288"/>
      <c r="GTG529" s="288"/>
      <c r="GTH529" s="288"/>
      <c r="GTI529" s="288"/>
      <c r="GTJ529" s="288"/>
      <c r="GTK529" s="288"/>
      <c r="GTL529" s="288"/>
      <c r="GTM529" s="288"/>
      <c r="GTN529" s="288"/>
      <c r="GTO529" s="288"/>
      <c r="GTP529" s="288"/>
      <c r="GTQ529" s="288"/>
      <c r="GTR529" s="288"/>
      <c r="GTS529" s="288"/>
      <c r="GTT529" s="288"/>
      <c r="GTU529" s="288"/>
      <c r="GTV529" s="288"/>
      <c r="GTW529" s="288"/>
      <c r="GTX529" s="288"/>
      <c r="GTY529" s="288"/>
      <c r="GTZ529" s="288"/>
      <c r="GUA529" s="288"/>
      <c r="GUB529" s="288"/>
      <c r="GUC529" s="288"/>
      <c r="GUD529" s="288"/>
      <c r="GUE529" s="288"/>
      <c r="GUF529" s="288"/>
      <c r="GUG529" s="288"/>
      <c r="GUH529" s="288"/>
      <c r="GUI529" s="288"/>
      <c r="GUJ529" s="288"/>
      <c r="GUK529" s="288"/>
      <c r="GUL529" s="288"/>
      <c r="GUM529" s="288"/>
      <c r="GUN529" s="288"/>
      <c r="GUO529" s="288"/>
      <c r="GUP529" s="288"/>
      <c r="GUQ529" s="288"/>
      <c r="GUR529" s="288"/>
      <c r="GUS529" s="288"/>
      <c r="GUT529" s="288"/>
      <c r="GUU529" s="288"/>
      <c r="GUV529" s="288"/>
      <c r="GUW529" s="288"/>
      <c r="GUX529" s="288"/>
      <c r="GUY529" s="288"/>
      <c r="GUZ529" s="288"/>
      <c r="GVA529" s="288"/>
      <c r="GVB529" s="288"/>
      <c r="GVC529" s="288"/>
      <c r="GVD529" s="288"/>
      <c r="GVE529" s="288"/>
      <c r="GVF529" s="288"/>
      <c r="GVG529" s="288"/>
      <c r="GVH529" s="288"/>
      <c r="GVI529" s="288"/>
      <c r="GVJ529" s="288"/>
      <c r="GVK529" s="288"/>
      <c r="GVL529" s="288"/>
      <c r="GVM529" s="288"/>
      <c r="GVN529" s="288"/>
      <c r="GVO529" s="288"/>
      <c r="GVP529" s="288"/>
      <c r="GVQ529" s="288"/>
      <c r="GVR529" s="288"/>
      <c r="GVS529" s="288"/>
      <c r="GVT529" s="288"/>
      <c r="GVU529" s="288"/>
      <c r="GVV529" s="288"/>
      <c r="GVW529" s="288"/>
      <c r="GVX529" s="288"/>
      <c r="GVY529" s="288"/>
      <c r="GVZ529" s="288"/>
      <c r="GWA529" s="288"/>
      <c r="GWB529" s="288"/>
      <c r="GWC529" s="288"/>
      <c r="GWD529" s="288"/>
      <c r="GWE529" s="288"/>
      <c r="GWF529" s="288"/>
      <c r="GWG529" s="288"/>
      <c r="GWH529" s="288"/>
      <c r="GWI529" s="288"/>
      <c r="GWJ529" s="288"/>
      <c r="GWK529" s="288"/>
      <c r="GWL529" s="288"/>
      <c r="GWM529" s="288"/>
      <c r="GWN529" s="288"/>
      <c r="GWO529" s="288"/>
      <c r="GWP529" s="288"/>
      <c r="GWQ529" s="288"/>
      <c r="GWR529" s="288"/>
      <c r="GWS529" s="288"/>
      <c r="GWT529" s="288"/>
      <c r="GWU529" s="288"/>
      <c r="GWV529" s="288"/>
      <c r="GWW529" s="288"/>
      <c r="GWX529" s="288"/>
      <c r="GWY529" s="288"/>
      <c r="GWZ529" s="288"/>
      <c r="GXA529" s="288"/>
      <c r="GXB529" s="288"/>
      <c r="GXC529" s="288"/>
      <c r="GXD529" s="288"/>
      <c r="GXE529" s="288"/>
      <c r="GXF529" s="288"/>
      <c r="GXG529" s="288"/>
      <c r="GXH529" s="288"/>
      <c r="GXI529" s="288"/>
      <c r="GXJ529" s="288"/>
      <c r="GXK529" s="288"/>
      <c r="GXL529" s="288"/>
      <c r="GXM529" s="288"/>
      <c r="GXN529" s="288"/>
      <c r="GXO529" s="288"/>
      <c r="GXP529" s="288"/>
      <c r="GXQ529" s="288"/>
      <c r="GXR529" s="288"/>
      <c r="GXS529" s="288"/>
      <c r="GXT529" s="288"/>
      <c r="GXU529" s="288"/>
      <c r="GXV529" s="288"/>
      <c r="GXW529" s="288"/>
      <c r="GXX529" s="288"/>
      <c r="GXY529" s="288"/>
      <c r="GXZ529" s="288"/>
      <c r="GYA529" s="288"/>
      <c r="GYB529" s="288"/>
      <c r="GYC529" s="288"/>
      <c r="GYD529" s="288"/>
      <c r="GYE529" s="288"/>
      <c r="GYF529" s="288"/>
      <c r="GYG529" s="288"/>
      <c r="GYH529" s="288"/>
      <c r="GYI529" s="288"/>
      <c r="GYJ529" s="288"/>
      <c r="GYK529" s="288"/>
      <c r="GYL529" s="288"/>
      <c r="GYM529" s="288"/>
      <c r="GYN529" s="288"/>
      <c r="GYO529" s="288"/>
      <c r="GYP529" s="288"/>
      <c r="GYQ529" s="288"/>
      <c r="GYR529" s="288"/>
      <c r="GYS529" s="288"/>
      <c r="GYT529" s="288"/>
      <c r="GYU529" s="288"/>
      <c r="GYV529" s="288"/>
      <c r="GYW529" s="288"/>
      <c r="GYX529" s="288"/>
      <c r="GYY529" s="288"/>
      <c r="GYZ529" s="288"/>
      <c r="GZA529" s="288"/>
      <c r="GZB529" s="288"/>
      <c r="GZC529" s="288"/>
      <c r="GZD529" s="288"/>
      <c r="GZE529" s="288"/>
      <c r="GZF529" s="288"/>
      <c r="GZG529" s="288"/>
      <c r="GZH529" s="288"/>
      <c r="GZI529" s="288"/>
      <c r="GZJ529" s="288"/>
      <c r="GZK529" s="288"/>
      <c r="GZL529" s="288"/>
      <c r="GZM529" s="288"/>
      <c r="GZN529" s="288"/>
      <c r="GZO529" s="288"/>
      <c r="GZP529" s="288"/>
      <c r="GZQ529" s="288"/>
      <c r="GZR529" s="288"/>
      <c r="GZS529" s="288"/>
      <c r="GZT529" s="288"/>
      <c r="GZU529" s="288"/>
      <c r="GZV529" s="288"/>
      <c r="GZW529" s="288"/>
      <c r="GZX529" s="288"/>
      <c r="GZY529" s="288"/>
      <c r="GZZ529" s="288"/>
      <c r="HAA529" s="288"/>
      <c r="HAB529" s="288"/>
      <c r="HAC529" s="288"/>
      <c r="HAD529" s="288"/>
      <c r="HAE529" s="288"/>
      <c r="HAF529" s="288"/>
      <c r="HAG529" s="288"/>
      <c r="HAH529" s="288"/>
      <c r="HAI529" s="288"/>
      <c r="HAJ529" s="288"/>
      <c r="HAK529" s="288"/>
      <c r="HAL529" s="288"/>
      <c r="HAM529" s="288"/>
      <c r="HAN529" s="288"/>
      <c r="HAO529" s="288"/>
      <c r="HAP529" s="288"/>
      <c r="HAQ529" s="288"/>
      <c r="HAR529" s="288"/>
      <c r="HAS529" s="288"/>
      <c r="HAT529" s="288"/>
      <c r="HAU529" s="288"/>
      <c r="HAV529" s="288"/>
      <c r="HAW529" s="288"/>
      <c r="HAX529" s="288"/>
      <c r="HAY529" s="288"/>
      <c r="HAZ529" s="288"/>
      <c r="HBA529" s="288"/>
      <c r="HBB529" s="288"/>
      <c r="HBC529" s="288"/>
      <c r="HBD529" s="288"/>
      <c r="HBE529" s="288"/>
      <c r="HBF529" s="288"/>
      <c r="HBG529" s="288"/>
      <c r="HBH529" s="288"/>
      <c r="HBI529" s="288"/>
      <c r="HBJ529" s="288"/>
      <c r="HBK529" s="288"/>
      <c r="HBL529" s="288"/>
      <c r="HBM529" s="288"/>
      <c r="HBN529" s="288"/>
      <c r="HBO529" s="288"/>
      <c r="HBP529" s="288"/>
      <c r="HBQ529" s="288"/>
      <c r="HBR529" s="288"/>
      <c r="HBS529" s="288"/>
      <c r="HBT529" s="288"/>
      <c r="HBU529" s="288"/>
      <c r="HBV529" s="288"/>
      <c r="HBW529" s="288"/>
      <c r="HBX529" s="288"/>
      <c r="HBY529" s="288"/>
      <c r="HBZ529" s="288"/>
      <c r="HCA529" s="288"/>
      <c r="HCB529" s="288"/>
      <c r="HCC529" s="288"/>
      <c r="HCD529" s="288"/>
      <c r="HCE529" s="288"/>
      <c r="HCF529" s="288"/>
      <c r="HCG529" s="288"/>
      <c r="HCH529" s="288"/>
      <c r="HCI529" s="288"/>
      <c r="HCJ529" s="288"/>
      <c r="HCK529" s="288"/>
      <c r="HCL529" s="288"/>
      <c r="HCM529" s="288"/>
      <c r="HCN529" s="288"/>
      <c r="HCO529" s="288"/>
      <c r="HCP529" s="288"/>
      <c r="HCQ529" s="288"/>
      <c r="HCR529" s="288"/>
      <c r="HCS529" s="288"/>
      <c r="HCT529" s="288"/>
      <c r="HCU529" s="288"/>
      <c r="HCV529" s="288"/>
      <c r="HCW529" s="288"/>
      <c r="HCX529" s="288"/>
      <c r="HCY529" s="288"/>
      <c r="HCZ529" s="288"/>
      <c r="HDA529" s="288"/>
      <c r="HDB529" s="288"/>
      <c r="HDC529" s="288"/>
      <c r="HDD529" s="288"/>
      <c r="HDE529" s="288"/>
      <c r="HDF529" s="288"/>
      <c r="HDG529" s="288"/>
      <c r="HDH529" s="288"/>
      <c r="HDI529" s="288"/>
      <c r="HDJ529" s="288"/>
      <c r="HDK529" s="288"/>
      <c r="HDL529" s="288"/>
      <c r="HDM529" s="288"/>
      <c r="HDN529" s="288"/>
      <c r="HDO529" s="288"/>
      <c r="HDP529" s="288"/>
      <c r="HDQ529" s="288"/>
      <c r="HDR529" s="288"/>
      <c r="HDS529" s="288"/>
      <c r="HDT529" s="288"/>
      <c r="HDU529" s="288"/>
      <c r="HDV529" s="288"/>
      <c r="HDW529" s="288"/>
      <c r="HDX529" s="288"/>
      <c r="HDY529" s="288"/>
      <c r="HDZ529" s="288"/>
      <c r="HEA529" s="288"/>
      <c r="HEB529" s="288"/>
      <c r="HEC529" s="288"/>
      <c r="HED529" s="288"/>
      <c r="HEE529" s="288"/>
      <c r="HEF529" s="288"/>
      <c r="HEG529" s="288"/>
      <c r="HEH529" s="288"/>
      <c r="HEI529" s="288"/>
      <c r="HEJ529" s="288"/>
      <c r="HEK529" s="288"/>
      <c r="HEL529" s="288"/>
      <c r="HEM529" s="288"/>
      <c r="HEN529" s="288"/>
      <c r="HEO529" s="288"/>
      <c r="HEP529" s="288"/>
      <c r="HEQ529" s="288"/>
      <c r="HER529" s="288"/>
      <c r="HES529" s="288"/>
      <c r="HET529" s="288"/>
      <c r="HEU529" s="288"/>
      <c r="HEV529" s="288"/>
      <c r="HEW529" s="288"/>
      <c r="HEX529" s="288"/>
      <c r="HEY529" s="288"/>
      <c r="HEZ529" s="288"/>
      <c r="HFA529" s="288"/>
      <c r="HFB529" s="288"/>
      <c r="HFC529" s="288"/>
      <c r="HFD529" s="288"/>
      <c r="HFE529" s="288"/>
      <c r="HFF529" s="288"/>
      <c r="HFG529" s="288"/>
      <c r="HFH529" s="288"/>
      <c r="HFI529" s="288"/>
      <c r="HFJ529" s="288"/>
      <c r="HFK529" s="288"/>
      <c r="HFL529" s="288"/>
      <c r="HFM529" s="288"/>
      <c r="HFN529" s="288"/>
      <c r="HFO529" s="288"/>
      <c r="HFP529" s="288"/>
      <c r="HFQ529" s="288"/>
      <c r="HFR529" s="288"/>
      <c r="HFS529" s="288"/>
      <c r="HFT529" s="288"/>
      <c r="HFU529" s="288"/>
      <c r="HFV529" s="288"/>
      <c r="HFW529" s="288"/>
      <c r="HFX529" s="288"/>
      <c r="HFY529" s="288"/>
      <c r="HFZ529" s="288"/>
      <c r="HGA529" s="288"/>
      <c r="HGB529" s="288"/>
      <c r="HGC529" s="288"/>
      <c r="HGD529" s="288"/>
      <c r="HGE529" s="288"/>
      <c r="HGF529" s="288"/>
      <c r="HGG529" s="288"/>
      <c r="HGH529" s="288"/>
      <c r="HGI529" s="288"/>
      <c r="HGJ529" s="288"/>
      <c r="HGK529" s="288"/>
      <c r="HGL529" s="288"/>
      <c r="HGM529" s="288"/>
      <c r="HGN529" s="288"/>
      <c r="HGO529" s="288"/>
      <c r="HGP529" s="288"/>
      <c r="HGQ529" s="288"/>
      <c r="HGR529" s="288"/>
      <c r="HGS529" s="288"/>
      <c r="HGT529" s="288"/>
      <c r="HGU529" s="288"/>
      <c r="HGV529" s="288"/>
      <c r="HGW529" s="288"/>
      <c r="HGX529" s="288"/>
      <c r="HGY529" s="288"/>
      <c r="HGZ529" s="288"/>
      <c r="HHA529" s="288"/>
      <c r="HHB529" s="288"/>
      <c r="HHC529" s="288"/>
      <c r="HHD529" s="288"/>
      <c r="HHE529" s="288"/>
      <c r="HHF529" s="288"/>
      <c r="HHG529" s="288"/>
      <c r="HHH529" s="288"/>
      <c r="HHI529" s="288"/>
      <c r="HHJ529" s="288"/>
      <c r="HHK529" s="288"/>
      <c r="HHL529" s="288"/>
      <c r="HHM529" s="288"/>
      <c r="HHN529" s="288"/>
      <c r="HHO529" s="288"/>
      <c r="HHP529" s="288"/>
      <c r="HHQ529" s="288"/>
      <c r="HHR529" s="288"/>
      <c r="HHS529" s="288"/>
      <c r="HHT529" s="288"/>
      <c r="HHU529" s="288"/>
      <c r="HHV529" s="288"/>
      <c r="HHW529" s="288"/>
      <c r="HHX529" s="288"/>
      <c r="HHY529" s="288"/>
      <c r="HHZ529" s="288"/>
      <c r="HIA529" s="288"/>
      <c r="HIB529" s="288"/>
      <c r="HIC529" s="288"/>
      <c r="HID529" s="288"/>
      <c r="HIE529" s="288"/>
      <c r="HIF529" s="288"/>
      <c r="HIG529" s="288"/>
      <c r="HIH529" s="288"/>
      <c r="HII529" s="288"/>
      <c r="HIJ529" s="288"/>
      <c r="HIK529" s="288"/>
      <c r="HIL529" s="288"/>
      <c r="HIM529" s="288"/>
      <c r="HIN529" s="288"/>
      <c r="HIO529" s="288"/>
      <c r="HIP529" s="288"/>
      <c r="HIQ529" s="288"/>
      <c r="HIR529" s="288"/>
      <c r="HIS529" s="288"/>
      <c r="HIT529" s="288"/>
      <c r="HIU529" s="288"/>
      <c r="HIV529" s="288"/>
      <c r="HIW529" s="288"/>
      <c r="HIX529" s="288"/>
      <c r="HIY529" s="288"/>
      <c r="HIZ529" s="288"/>
      <c r="HJA529" s="288"/>
      <c r="HJB529" s="288"/>
      <c r="HJC529" s="288"/>
      <c r="HJD529" s="288"/>
      <c r="HJE529" s="288"/>
      <c r="HJF529" s="288"/>
      <c r="HJG529" s="288"/>
      <c r="HJH529" s="288"/>
      <c r="HJI529" s="288"/>
      <c r="HJJ529" s="288"/>
      <c r="HJK529" s="288"/>
      <c r="HJL529" s="288"/>
      <c r="HJM529" s="288"/>
      <c r="HJN529" s="288"/>
      <c r="HJO529" s="288"/>
      <c r="HJP529" s="288"/>
      <c r="HJQ529" s="288"/>
      <c r="HJR529" s="288"/>
      <c r="HJS529" s="288"/>
      <c r="HJT529" s="288"/>
      <c r="HJU529" s="288"/>
      <c r="HJV529" s="288"/>
      <c r="HJW529" s="288"/>
      <c r="HJX529" s="288"/>
      <c r="HJY529" s="288"/>
      <c r="HJZ529" s="288"/>
      <c r="HKA529" s="288"/>
      <c r="HKB529" s="288"/>
      <c r="HKC529" s="288"/>
      <c r="HKD529" s="288"/>
      <c r="HKE529" s="288"/>
      <c r="HKF529" s="288"/>
      <c r="HKG529" s="288"/>
      <c r="HKH529" s="288"/>
      <c r="HKI529" s="288"/>
      <c r="HKJ529" s="288"/>
      <c r="HKK529" s="288"/>
      <c r="HKL529" s="288"/>
      <c r="HKM529" s="288"/>
      <c r="HKN529" s="288"/>
      <c r="HKO529" s="288"/>
      <c r="HKP529" s="288"/>
      <c r="HKQ529" s="288"/>
      <c r="HKR529" s="288"/>
      <c r="HKS529" s="288"/>
      <c r="HKT529" s="288"/>
      <c r="HKU529" s="288"/>
      <c r="HKV529" s="288"/>
      <c r="HKW529" s="288"/>
      <c r="HKX529" s="288"/>
      <c r="HKY529" s="288"/>
      <c r="HKZ529" s="288"/>
      <c r="HLA529" s="288"/>
      <c r="HLB529" s="288"/>
      <c r="HLC529" s="288"/>
      <c r="HLD529" s="288"/>
      <c r="HLE529" s="288"/>
      <c r="HLF529" s="288"/>
      <c r="HLG529" s="288"/>
      <c r="HLH529" s="288"/>
      <c r="HLI529" s="288"/>
      <c r="HLJ529" s="288"/>
      <c r="HLK529" s="288"/>
      <c r="HLL529" s="288"/>
      <c r="HLM529" s="288"/>
      <c r="HLN529" s="288"/>
      <c r="HLO529" s="288"/>
      <c r="HLP529" s="288"/>
      <c r="HLQ529" s="288"/>
      <c r="HLR529" s="288"/>
      <c r="HLS529" s="288"/>
      <c r="HLT529" s="288"/>
      <c r="HLU529" s="288"/>
      <c r="HLV529" s="288"/>
      <c r="HLW529" s="288"/>
      <c r="HLX529" s="288"/>
      <c r="HLY529" s="288"/>
      <c r="HLZ529" s="288"/>
      <c r="HMA529" s="288"/>
      <c r="HMB529" s="288"/>
      <c r="HMC529" s="288"/>
      <c r="HMD529" s="288"/>
      <c r="HME529" s="288"/>
      <c r="HMF529" s="288"/>
      <c r="HMG529" s="288"/>
      <c r="HMH529" s="288"/>
      <c r="HMI529" s="288"/>
      <c r="HMJ529" s="288"/>
      <c r="HMK529" s="288"/>
      <c r="HML529" s="288"/>
      <c r="HMM529" s="288"/>
      <c r="HMN529" s="288"/>
      <c r="HMO529" s="288"/>
      <c r="HMP529" s="288"/>
      <c r="HMQ529" s="288"/>
      <c r="HMR529" s="288"/>
      <c r="HMS529" s="288"/>
      <c r="HMT529" s="288"/>
      <c r="HMU529" s="288"/>
      <c r="HMV529" s="288"/>
      <c r="HMW529" s="288"/>
      <c r="HMX529" s="288"/>
      <c r="HMY529" s="288"/>
      <c r="HMZ529" s="288"/>
      <c r="HNA529" s="288"/>
      <c r="HNB529" s="288"/>
      <c r="HNC529" s="288"/>
      <c r="HND529" s="288"/>
      <c r="HNE529" s="288"/>
      <c r="HNF529" s="288"/>
      <c r="HNG529" s="288"/>
      <c r="HNH529" s="288"/>
      <c r="HNI529" s="288"/>
      <c r="HNJ529" s="288"/>
      <c r="HNK529" s="288"/>
      <c r="HNL529" s="288"/>
      <c r="HNM529" s="288"/>
      <c r="HNN529" s="288"/>
      <c r="HNO529" s="288"/>
      <c r="HNP529" s="288"/>
      <c r="HNQ529" s="288"/>
      <c r="HNR529" s="288"/>
      <c r="HNS529" s="288"/>
      <c r="HNT529" s="288"/>
      <c r="HNU529" s="288"/>
      <c r="HNV529" s="288"/>
      <c r="HNW529" s="288"/>
      <c r="HNX529" s="288"/>
      <c r="HNY529" s="288"/>
      <c r="HNZ529" s="288"/>
      <c r="HOA529" s="288"/>
      <c r="HOB529" s="288"/>
      <c r="HOC529" s="288"/>
      <c r="HOD529" s="288"/>
      <c r="HOE529" s="288"/>
      <c r="HOF529" s="288"/>
      <c r="HOG529" s="288"/>
      <c r="HOH529" s="288"/>
      <c r="HOI529" s="288"/>
      <c r="HOJ529" s="288"/>
      <c r="HOK529" s="288"/>
      <c r="HOL529" s="288"/>
      <c r="HOM529" s="288"/>
      <c r="HON529" s="288"/>
      <c r="HOO529" s="288"/>
      <c r="HOP529" s="288"/>
      <c r="HOQ529" s="288"/>
      <c r="HOR529" s="288"/>
      <c r="HOS529" s="288"/>
      <c r="HOT529" s="288"/>
      <c r="HOU529" s="288"/>
      <c r="HOV529" s="288"/>
      <c r="HOW529" s="288"/>
      <c r="HOX529" s="288"/>
      <c r="HOY529" s="288"/>
      <c r="HOZ529" s="288"/>
      <c r="HPA529" s="288"/>
      <c r="HPB529" s="288"/>
      <c r="HPC529" s="288"/>
      <c r="HPD529" s="288"/>
      <c r="HPE529" s="288"/>
      <c r="HPF529" s="288"/>
      <c r="HPG529" s="288"/>
      <c r="HPH529" s="288"/>
      <c r="HPI529" s="288"/>
      <c r="HPJ529" s="288"/>
      <c r="HPK529" s="288"/>
      <c r="HPL529" s="288"/>
      <c r="HPM529" s="288"/>
      <c r="HPN529" s="288"/>
      <c r="HPO529" s="288"/>
      <c r="HPP529" s="288"/>
      <c r="HPQ529" s="288"/>
      <c r="HPR529" s="288"/>
      <c r="HPS529" s="288"/>
      <c r="HPT529" s="288"/>
      <c r="HPU529" s="288"/>
      <c r="HPV529" s="288"/>
      <c r="HPW529" s="288"/>
      <c r="HPX529" s="288"/>
      <c r="HPY529" s="288"/>
      <c r="HPZ529" s="288"/>
      <c r="HQA529" s="288"/>
      <c r="HQB529" s="288"/>
      <c r="HQC529" s="288"/>
      <c r="HQD529" s="288"/>
      <c r="HQE529" s="288"/>
      <c r="HQF529" s="288"/>
      <c r="HQG529" s="288"/>
      <c r="HQH529" s="288"/>
      <c r="HQI529" s="288"/>
      <c r="HQJ529" s="288"/>
      <c r="HQK529" s="288"/>
      <c r="HQL529" s="288"/>
      <c r="HQM529" s="288"/>
      <c r="HQN529" s="288"/>
      <c r="HQO529" s="288"/>
      <c r="HQP529" s="288"/>
      <c r="HQQ529" s="288"/>
      <c r="HQR529" s="288"/>
      <c r="HQS529" s="288"/>
      <c r="HQT529" s="288"/>
      <c r="HQU529" s="288"/>
      <c r="HQV529" s="288"/>
      <c r="HQW529" s="288"/>
      <c r="HQX529" s="288"/>
      <c r="HQY529" s="288"/>
      <c r="HQZ529" s="288"/>
      <c r="HRA529" s="288"/>
      <c r="HRB529" s="288"/>
      <c r="HRC529" s="288"/>
      <c r="HRD529" s="288"/>
      <c r="HRE529" s="288"/>
      <c r="HRF529" s="288"/>
      <c r="HRG529" s="288"/>
      <c r="HRH529" s="288"/>
      <c r="HRI529" s="288"/>
      <c r="HRJ529" s="288"/>
      <c r="HRK529" s="288"/>
      <c r="HRL529" s="288"/>
      <c r="HRM529" s="288"/>
      <c r="HRN529" s="288"/>
      <c r="HRO529" s="288"/>
      <c r="HRP529" s="288"/>
      <c r="HRQ529" s="288"/>
      <c r="HRR529" s="288"/>
      <c r="HRS529" s="288"/>
      <c r="HRT529" s="288"/>
      <c r="HRU529" s="288"/>
      <c r="HRV529" s="288"/>
      <c r="HRW529" s="288"/>
      <c r="HRX529" s="288"/>
      <c r="HRY529" s="288"/>
      <c r="HRZ529" s="288"/>
      <c r="HSA529" s="288"/>
      <c r="HSB529" s="288"/>
      <c r="HSC529" s="288"/>
      <c r="HSD529" s="288"/>
      <c r="HSE529" s="288"/>
      <c r="HSF529" s="288"/>
      <c r="HSG529" s="288"/>
      <c r="HSH529" s="288"/>
      <c r="HSI529" s="288"/>
      <c r="HSJ529" s="288"/>
      <c r="HSK529" s="288"/>
      <c r="HSL529" s="288"/>
      <c r="HSM529" s="288"/>
      <c r="HSN529" s="288"/>
      <c r="HSO529" s="288"/>
      <c r="HSP529" s="288"/>
      <c r="HSQ529" s="288"/>
      <c r="HSR529" s="288"/>
      <c r="HSS529" s="288"/>
      <c r="HST529" s="288"/>
      <c r="HSU529" s="288"/>
      <c r="HSV529" s="288"/>
      <c r="HSW529" s="288"/>
      <c r="HSX529" s="288"/>
      <c r="HSY529" s="288"/>
      <c r="HSZ529" s="288"/>
      <c r="HTA529" s="288"/>
      <c r="HTB529" s="288"/>
      <c r="HTC529" s="288"/>
      <c r="HTD529" s="288"/>
      <c r="HTE529" s="288"/>
      <c r="HTF529" s="288"/>
      <c r="HTG529" s="288"/>
      <c r="HTH529" s="288"/>
      <c r="HTI529" s="288"/>
      <c r="HTJ529" s="288"/>
      <c r="HTK529" s="288"/>
      <c r="HTL529" s="288"/>
      <c r="HTM529" s="288"/>
      <c r="HTN529" s="288"/>
      <c r="HTO529" s="288"/>
      <c r="HTP529" s="288"/>
      <c r="HTQ529" s="288"/>
      <c r="HTR529" s="288"/>
      <c r="HTS529" s="288"/>
      <c r="HTT529" s="288"/>
      <c r="HTU529" s="288"/>
      <c r="HTV529" s="288"/>
      <c r="HTW529" s="288"/>
      <c r="HTX529" s="288"/>
      <c r="HTY529" s="288"/>
      <c r="HTZ529" s="288"/>
      <c r="HUA529" s="288"/>
      <c r="HUB529" s="288"/>
      <c r="HUC529" s="288"/>
      <c r="HUD529" s="288"/>
      <c r="HUE529" s="288"/>
      <c r="HUF529" s="288"/>
      <c r="HUG529" s="288"/>
      <c r="HUH529" s="288"/>
      <c r="HUI529" s="288"/>
      <c r="HUJ529" s="288"/>
      <c r="HUK529" s="288"/>
      <c r="HUL529" s="288"/>
      <c r="HUM529" s="288"/>
      <c r="HUN529" s="288"/>
      <c r="HUO529" s="288"/>
      <c r="HUP529" s="288"/>
      <c r="HUQ529" s="288"/>
      <c r="HUR529" s="288"/>
      <c r="HUS529" s="288"/>
      <c r="HUT529" s="288"/>
      <c r="HUU529" s="288"/>
      <c r="HUV529" s="288"/>
      <c r="HUW529" s="288"/>
      <c r="HUX529" s="288"/>
      <c r="HUY529" s="288"/>
      <c r="HUZ529" s="288"/>
      <c r="HVA529" s="288"/>
      <c r="HVB529" s="288"/>
      <c r="HVC529" s="288"/>
      <c r="HVD529" s="288"/>
      <c r="HVE529" s="288"/>
      <c r="HVF529" s="288"/>
      <c r="HVG529" s="288"/>
      <c r="HVH529" s="288"/>
      <c r="HVI529" s="288"/>
      <c r="HVJ529" s="288"/>
      <c r="HVK529" s="288"/>
      <c r="HVL529" s="288"/>
      <c r="HVM529" s="288"/>
      <c r="HVN529" s="288"/>
      <c r="HVO529" s="288"/>
      <c r="HVP529" s="288"/>
      <c r="HVQ529" s="288"/>
      <c r="HVR529" s="288"/>
      <c r="HVS529" s="288"/>
      <c r="HVT529" s="288"/>
      <c r="HVU529" s="288"/>
      <c r="HVV529" s="288"/>
      <c r="HVW529" s="288"/>
      <c r="HVX529" s="288"/>
      <c r="HVY529" s="288"/>
      <c r="HVZ529" s="288"/>
      <c r="HWA529" s="288"/>
      <c r="HWB529" s="288"/>
      <c r="HWC529" s="288"/>
      <c r="HWD529" s="288"/>
      <c r="HWE529" s="288"/>
      <c r="HWF529" s="288"/>
      <c r="HWG529" s="288"/>
      <c r="HWH529" s="288"/>
      <c r="HWI529" s="288"/>
      <c r="HWJ529" s="288"/>
      <c r="HWK529" s="288"/>
      <c r="HWL529" s="288"/>
      <c r="HWM529" s="288"/>
      <c r="HWN529" s="288"/>
      <c r="HWO529" s="288"/>
      <c r="HWP529" s="288"/>
      <c r="HWQ529" s="288"/>
      <c r="HWR529" s="288"/>
      <c r="HWS529" s="288"/>
      <c r="HWT529" s="288"/>
      <c r="HWU529" s="288"/>
      <c r="HWV529" s="288"/>
      <c r="HWW529" s="288"/>
      <c r="HWX529" s="288"/>
      <c r="HWY529" s="288"/>
      <c r="HWZ529" s="288"/>
      <c r="HXA529" s="288"/>
      <c r="HXB529" s="288"/>
      <c r="HXC529" s="288"/>
      <c r="HXD529" s="288"/>
      <c r="HXE529" s="288"/>
      <c r="HXF529" s="288"/>
      <c r="HXG529" s="288"/>
      <c r="HXH529" s="288"/>
      <c r="HXI529" s="288"/>
      <c r="HXJ529" s="288"/>
      <c r="HXK529" s="288"/>
      <c r="HXL529" s="288"/>
      <c r="HXM529" s="288"/>
      <c r="HXN529" s="288"/>
      <c r="HXO529" s="288"/>
      <c r="HXP529" s="288"/>
      <c r="HXQ529" s="288"/>
      <c r="HXR529" s="288"/>
      <c r="HXS529" s="288"/>
      <c r="HXT529" s="288"/>
      <c r="HXU529" s="288"/>
      <c r="HXV529" s="288"/>
      <c r="HXW529" s="288"/>
      <c r="HXX529" s="288"/>
      <c r="HXY529" s="288"/>
      <c r="HXZ529" s="288"/>
      <c r="HYA529" s="288"/>
      <c r="HYB529" s="288"/>
      <c r="HYC529" s="288"/>
      <c r="HYD529" s="288"/>
      <c r="HYE529" s="288"/>
      <c r="HYF529" s="288"/>
      <c r="HYG529" s="288"/>
      <c r="HYH529" s="288"/>
      <c r="HYI529" s="288"/>
      <c r="HYJ529" s="288"/>
      <c r="HYK529" s="288"/>
      <c r="HYL529" s="288"/>
      <c r="HYM529" s="288"/>
      <c r="HYN529" s="288"/>
      <c r="HYO529" s="288"/>
      <c r="HYP529" s="288"/>
      <c r="HYQ529" s="288"/>
      <c r="HYR529" s="288"/>
      <c r="HYS529" s="288"/>
      <c r="HYT529" s="288"/>
      <c r="HYU529" s="288"/>
      <c r="HYV529" s="288"/>
      <c r="HYW529" s="288"/>
      <c r="HYX529" s="288"/>
      <c r="HYY529" s="288"/>
      <c r="HYZ529" s="288"/>
      <c r="HZA529" s="288"/>
      <c r="HZB529" s="288"/>
      <c r="HZC529" s="288"/>
      <c r="HZD529" s="288"/>
      <c r="HZE529" s="288"/>
      <c r="HZF529" s="288"/>
      <c r="HZG529" s="288"/>
      <c r="HZH529" s="288"/>
      <c r="HZI529" s="288"/>
      <c r="HZJ529" s="288"/>
      <c r="HZK529" s="288"/>
      <c r="HZL529" s="288"/>
      <c r="HZM529" s="288"/>
      <c r="HZN529" s="288"/>
      <c r="HZO529" s="288"/>
      <c r="HZP529" s="288"/>
      <c r="HZQ529" s="288"/>
      <c r="HZR529" s="288"/>
      <c r="HZS529" s="288"/>
      <c r="HZT529" s="288"/>
      <c r="HZU529" s="288"/>
      <c r="HZV529" s="288"/>
      <c r="HZW529" s="288"/>
      <c r="HZX529" s="288"/>
      <c r="HZY529" s="288"/>
      <c r="HZZ529" s="288"/>
      <c r="IAA529" s="288"/>
      <c r="IAB529" s="288"/>
      <c r="IAC529" s="288"/>
      <c r="IAD529" s="288"/>
      <c r="IAE529" s="288"/>
      <c r="IAF529" s="288"/>
      <c r="IAG529" s="288"/>
      <c r="IAH529" s="288"/>
      <c r="IAI529" s="288"/>
      <c r="IAJ529" s="288"/>
      <c r="IAK529" s="288"/>
      <c r="IAL529" s="288"/>
      <c r="IAM529" s="288"/>
      <c r="IAN529" s="288"/>
      <c r="IAO529" s="288"/>
      <c r="IAP529" s="288"/>
      <c r="IAQ529" s="288"/>
      <c r="IAR529" s="288"/>
      <c r="IAS529" s="288"/>
      <c r="IAT529" s="288"/>
      <c r="IAU529" s="288"/>
      <c r="IAV529" s="288"/>
      <c r="IAW529" s="288"/>
      <c r="IAX529" s="288"/>
      <c r="IAY529" s="288"/>
      <c r="IAZ529" s="288"/>
      <c r="IBA529" s="288"/>
      <c r="IBB529" s="288"/>
      <c r="IBC529" s="288"/>
      <c r="IBD529" s="288"/>
      <c r="IBE529" s="288"/>
      <c r="IBF529" s="288"/>
      <c r="IBG529" s="288"/>
      <c r="IBH529" s="288"/>
      <c r="IBI529" s="288"/>
      <c r="IBJ529" s="288"/>
      <c r="IBK529" s="288"/>
      <c r="IBL529" s="288"/>
      <c r="IBM529" s="288"/>
      <c r="IBN529" s="288"/>
      <c r="IBO529" s="288"/>
      <c r="IBP529" s="288"/>
      <c r="IBQ529" s="288"/>
      <c r="IBR529" s="288"/>
      <c r="IBS529" s="288"/>
      <c r="IBT529" s="288"/>
      <c r="IBU529" s="288"/>
      <c r="IBV529" s="288"/>
      <c r="IBW529" s="288"/>
      <c r="IBX529" s="288"/>
      <c r="IBY529" s="288"/>
      <c r="IBZ529" s="288"/>
      <c r="ICA529" s="288"/>
      <c r="ICB529" s="288"/>
      <c r="ICC529" s="288"/>
      <c r="ICD529" s="288"/>
      <c r="ICE529" s="288"/>
      <c r="ICF529" s="288"/>
      <c r="ICG529" s="288"/>
      <c r="ICH529" s="288"/>
      <c r="ICI529" s="288"/>
      <c r="ICJ529" s="288"/>
      <c r="ICK529" s="288"/>
      <c r="ICL529" s="288"/>
      <c r="ICM529" s="288"/>
      <c r="ICN529" s="288"/>
      <c r="ICO529" s="288"/>
      <c r="ICP529" s="288"/>
      <c r="ICQ529" s="288"/>
      <c r="ICR529" s="288"/>
      <c r="ICS529" s="288"/>
      <c r="ICT529" s="288"/>
      <c r="ICU529" s="288"/>
      <c r="ICV529" s="288"/>
      <c r="ICW529" s="288"/>
      <c r="ICX529" s="288"/>
      <c r="ICY529" s="288"/>
      <c r="ICZ529" s="288"/>
      <c r="IDA529" s="288"/>
      <c r="IDB529" s="288"/>
      <c r="IDC529" s="288"/>
      <c r="IDD529" s="288"/>
      <c r="IDE529" s="288"/>
      <c r="IDF529" s="288"/>
      <c r="IDG529" s="288"/>
      <c r="IDH529" s="288"/>
      <c r="IDI529" s="288"/>
      <c r="IDJ529" s="288"/>
      <c r="IDK529" s="288"/>
      <c r="IDL529" s="288"/>
      <c r="IDM529" s="288"/>
      <c r="IDN529" s="288"/>
      <c r="IDO529" s="288"/>
      <c r="IDP529" s="288"/>
      <c r="IDQ529" s="288"/>
      <c r="IDR529" s="288"/>
      <c r="IDS529" s="288"/>
      <c r="IDT529" s="288"/>
      <c r="IDU529" s="288"/>
      <c r="IDV529" s="288"/>
      <c r="IDW529" s="288"/>
      <c r="IDX529" s="288"/>
      <c r="IDY529" s="288"/>
      <c r="IDZ529" s="288"/>
      <c r="IEA529" s="288"/>
      <c r="IEB529" s="288"/>
      <c r="IEC529" s="288"/>
      <c r="IED529" s="288"/>
      <c r="IEE529" s="288"/>
      <c r="IEF529" s="288"/>
      <c r="IEG529" s="288"/>
      <c r="IEH529" s="288"/>
      <c r="IEI529" s="288"/>
      <c r="IEJ529" s="288"/>
      <c r="IEK529" s="288"/>
      <c r="IEL529" s="288"/>
      <c r="IEM529" s="288"/>
      <c r="IEN529" s="288"/>
      <c r="IEO529" s="288"/>
      <c r="IEP529" s="288"/>
      <c r="IEQ529" s="288"/>
      <c r="IER529" s="288"/>
      <c r="IES529" s="288"/>
      <c r="IET529" s="288"/>
      <c r="IEU529" s="288"/>
      <c r="IEV529" s="288"/>
      <c r="IEW529" s="288"/>
      <c r="IEX529" s="288"/>
      <c r="IEY529" s="288"/>
      <c r="IEZ529" s="288"/>
      <c r="IFA529" s="288"/>
      <c r="IFB529" s="288"/>
      <c r="IFC529" s="288"/>
      <c r="IFD529" s="288"/>
      <c r="IFE529" s="288"/>
      <c r="IFF529" s="288"/>
      <c r="IFG529" s="288"/>
      <c r="IFH529" s="288"/>
      <c r="IFI529" s="288"/>
      <c r="IFJ529" s="288"/>
      <c r="IFK529" s="288"/>
      <c r="IFL529" s="288"/>
      <c r="IFM529" s="288"/>
      <c r="IFN529" s="288"/>
      <c r="IFO529" s="288"/>
      <c r="IFP529" s="288"/>
      <c r="IFQ529" s="288"/>
      <c r="IFR529" s="288"/>
      <c r="IFS529" s="288"/>
      <c r="IFT529" s="288"/>
      <c r="IFU529" s="288"/>
      <c r="IFV529" s="288"/>
      <c r="IFW529" s="288"/>
      <c r="IFX529" s="288"/>
      <c r="IFY529" s="288"/>
      <c r="IFZ529" s="288"/>
      <c r="IGA529" s="288"/>
      <c r="IGB529" s="288"/>
      <c r="IGC529" s="288"/>
      <c r="IGD529" s="288"/>
      <c r="IGE529" s="288"/>
      <c r="IGF529" s="288"/>
      <c r="IGG529" s="288"/>
      <c r="IGH529" s="288"/>
      <c r="IGI529" s="288"/>
      <c r="IGJ529" s="288"/>
      <c r="IGK529" s="288"/>
      <c r="IGL529" s="288"/>
      <c r="IGM529" s="288"/>
      <c r="IGN529" s="288"/>
      <c r="IGO529" s="288"/>
      <c r="IGP529" s="288"/>
      <c r="IGQ529" s="288"/>
      <c r="IGR529" s="288"/>
      <c r="IGS529" s="288"/>
      <c r="IGT529" s="288"/>
      <c r="IGU529" s="288"/>
      <c r="IGV529" s="288"/>
      <c r="IGW529" s="288"/>
      <c r="IGX529" s="288"/>
      <c r="IGY529" s="288"/>
      <c r="IGZ529" s="288"/>
      <c r="IHA529" s="288"/>
      <c r="IHB529" s="288"/>
      <c r="IHC529" s="288"/>
      <c r="IHD529" s="288"/>
      <c r="IHE529" s="288"/>
      <c r="IHF529" s="288"/>
      <c r="IHG529" s="288"/>
      <c r="IHH529" s="288"/>
      <c r="IHI529" s="288"/>
      <c r="IHJ529" s="288"/>
      <c r="IHK529" s="288"/>
      <c r="IHL529" s="288"/>
      <c r="IHM529" s="288"/>
      <c r="IHN529" s="288"/>
      <c r="IHO529" s="288"/>
      <c r="IHP529" s="288"/>
      <c r="IHQ529" s="288"/>
      <c r="IHR529" s="288"/>
      <c r="IHS529" s="288"/>
      <c r="IHT529" s="288"/>
      <c r="IHU529" s="288"/>
      <c r="IHV529" s="288"/>
      <c r="IHW529" s="288"/>
      <c r="IHX529" s="288"/>
      <c r="IHY529" s="288"/>
      <c r="IHZ529" s="288"/>
      <c r="IIA529" s="288"/>
      <c r="IIB529" s="288"/>
      <c r="IIC529" s="288"/>
      <c r="IID529" s="288"/>
      <c r="IIE529" s="288"/>
      <c r="IIF529" s="288"/>
      <c r="IIG529" s="288"/>
      <c r="IIH529" s="288"/>
      <c r="III529" s="288"/>
      <c r="IIJ529" s="288"/>
      <c r="IIK529" s="288"/>
      <c r="IIL529" s="288"/>
      <c r="IIM529" s="288"/>
      <c r="IIN529" s="288"/>
      <c r="IIO529" s="288"/>
      <c r="IIP529" s="288"/>
      <c r="IIQ529" s="288"/>
      <c r="IIR529" s="288"/>
      <c r="IIS529" s="288"/>
      <c r="IIT529" s="288"/>
      <c r="IIU529" s="288"/>
      <c r="IIV529" s="288"/>
      <c r="IIW529" s="288"/>
      <c r="IIX529" s="288"/>
      <c r="IIY529" s="288"/>
      <c r="IIZ529" s="288"/>
      <c r="IJA529" s="288"/>
      <c r="IJB529" s="288"/>
      <c r="IJC529" s="288"/>
      <c r="IJD529" s="288"/>
      <c r="IJE529" s="288"/>
      <c r="IJF529" s="288"/>
      <c r="IJG529" s="288"/>
      <c r="IJH529" s="288"/>
      <c r="IJI529" s="288"/>
      <c r="IJJ529" s="288"/>
      <c r="IJK529" s="288"/>
      <c r="IJL529" s="288"/>
      <c r="IJM529" s="288"/>
      <c r="IJN529" s="288"/>
      <c r="IJO529" s="288"/>
      <c r="IJP529" s="288"/>
      <c r="IJQ529" s="288"/>
      <c r="IJR529" s="288"/>
      <c r="IJS529" s="288"/>
      <c r="IJT529" s="288"/>
      <c r="IJU529" s="288"/>
      <c r="IJV529" s="288"/>
      <c r="IJW529" s="288"/>
      <c r="IJX529" s="288"/>
      <c r="IJY529" s="288"/>
      <c r="IJZ529" s="288"/>
      <c r="IKA529" s="288"/>
      <c r="IKB529" s="288"/>
      <c r="IKC529" s="288"/>
      <c r="IKD529" s="288"/>
      <c r="IKE529" s="288"/>
      <c r="IKF529" s="288"/>
      <c r="IKG529" s="288"/>
      <c r="IKH529" s="288"/>
      <c r="IKI529" s="288"/>
      <c r="IKJ529" s="288"/>
      <c r="IKK529" s="288"/>
      <c r="IKL529" s="288"/>
      <c r="IKM529" s="288"/>
      <c r="IKN529" s="288"/>
      <c r="IKO529" s="288"/>
      <c r="IKP529" s="288"/>
      <c r="IKQ529" s="288"/>
      <c r="IKR529" s="288"/>
      <c r="IKS529" s="288"/>
      <c r="IKT529" s="288"/>
      <c r="IKU529" s="288"/>
      <c r="IKV529" s="288"/>
      <c r="IKW529" s="288"/>
      <c r="IKX529" s="288"/>
      <c r="IKY529" s="288"/>
      <c r="IKZ529" s="288"/>
      <c r="ILA529" s="288"/>
      <c r="ILB529" s="288"/>
      <c r="ILC529" s="288"/>
      <c r="ILD529" s="288"/>
      <c r="ILE529" s="288"/>
      <c r="ILF529" s="288"/>
      <c r="ILG529" s="288"/>
      <c r="ILH529" s="288"/>
      <c r="ILI529" s="288"/>
      <c r="ILJ529" s="288"/>
      <c r="ILK529" s="288"/>
      <c r="ILL529" s="288"/>
      <c r="ILM529" s="288"/>
      <c r="ILN529" s="288"/>
      <c r="ILO529" s="288"/>
      <c r="ILP529" s="288"/>
      <c r="ILQ529" s="288"/>
      <c r="ILR529" s="288"/>
      <c r="ILS529" s="288"/>
      <c r="ILT529" s="288"/>
      <c r="ILU529" s="288"/>
      <c r="ILV529" s="288"/>
      <c r="ILW529" s="288"/>
      <c r="ILX529" s="288"/>
      <c r="ILY529" s="288"/>
      <c r="ILZ529" s="288"/>
      <c r="IMA529" s="288"/>
      <c r="IMB529" s="288"/>
      <c r="IMC529" s="288"/>
      <c r="IMD529" s="288"/>
      <c r="IME529" s="288"/>
      <c r="IMF529" s="288"/>
      <c r="IMG529" s="288"/>
      <c r="IMH529" s="288"/>
      <c r="IMI529" s="288"/>
      <c r="IMJ529" s="288"/>
      <c r="IMK529" s="288"/>
      <c r="IML529" s="288"/>
      <c r="IMM529" s="288"/>
      <c r="IMN529" s="288"/>
      <c r="IMO529" s="288"/>
      <c r="IMP529" s="288"/>
      <c r="IMQ529" s="288"/>
      <c r="IMR529" s="288"/>
      <c r="IMS529" s="288"/>
      <c r="IMT529" s="288"/>
      <c r="IMU529" s="288"/>
      <c r="IMV529" s="288"/>
      <c r="IMW529" s="288"/>
      <c r="IMX529" s="288"/>
      <c r="IMY529" s="288"/>
      <c r="IMZ529" s="288"/>
      <c r="INA529" s="288"/>
      <c r="INB529" s="288"/>
      <c r="INC529" s="288"/>
      <c r="IND529" s="288"/>
      <c r="INE529" s="288"/>
      <c r="INF529" s="288"/>
      <c r="ING529" s="288"/>
      <c r="INH529" s="288"/>
      <c r="INI529" s="288"/>
      <c r="INJ529" s="288"/>
      <c r="INK529" s="288"/>
      <c r="INL529" s="288"/>
      <c r="INM529" s="288"/>
      <c r="INN529" s="288"/>
      <c r="INO529" s="288"/>
      <c r="INP529" s="288"/>
      <c r="INQ529" s="288"/>
      <c r="INR529" s="288"/>
      <c r="INS529" s="288"/>
      <c r="INT529" s="288"/>
      <c r="INU529" s="288"/>
      <c r="INV529" s="288"/>
      <c r="INW529" s="288"/>
      <c r="INX529" s="288"/>
      <c r="INY529" s="288"/>
      <c r="INZ529" s="288"/>
      <c r="IOA529" s="288"/>
      <c r="IOB529" s="288"/>
      <c r="IOC529" s="288"/>
      <c r="IOD529" s="288"/>
      <c r="IOE529" s="288"/>
      <c r="IOF529" s="288"/>
      <c r="IOG529" s="288"/>
      <c r="IOH529" s="288"/>
      <c r="IOI529" s="288"/>
      <c r="IOJ529" s="288"/>
      <c r="IOK529" s="288"/>
      <c r="IOL529" s="288"/>
      <c r="IOM529" s="288"/>
      <c r="ION529" s="288"/>
      <c r="IOO529" s="288"/>
      <c r="IOP529" s="288"/>
      <c r="IOQ529" s="288"/>
      <c r="IOR529" s="288"/>
      <c r="IOS529" s="288"/>
      <c r="IOT529" s="288"/>
      <c r="IOU529" s="288"/>
      <c r="IOV529" s="288"/>
      <c r="IOW529" s="288"/>
      <c r="IOX529" s="288"/>
      <c r="IOY529" s="288"/>
      <c r="IOZ529" s="288"/>
      <c r="IPA529" s="288"/>
      <c r="IPB529" s="288"/>
      <c r="IPC529" s="288"/>
      <c r="IPD529" s="288"/>
      <c r="IPE529" s="288"/>
      <c r="IPF529" s="288"/>
      <c r="IPG529" s="288"/>
      <c r="IPH529" s="288"/>
      <c r="IPI529" s="288"/>
      <c r="IPJ529" s="288"/>
      <c r="IPK529" s="288"/>
      <c r="IPL529" s="288"/>
      <c r="IPM529" s="288"/>
      <c r="IPN529" s="288"/>
      <c r="IPO529" s="288"/>
      <c r="IPP529" s="288"/>
      <c r="IPQ529" s="288"/>
      <c r="IPR529" s="288"/>
      <c r="IPS529" s="288"/>
      <c r="IPT529" s="288"/>
      <c r="IPU529" s="288"/>
      <c r="IPV529" s="288"/>
      <c r="IPW529" s="288"/>
      <c r="IPX529" s="288"/>
      <c r="IPY529" s="288"/>
      <c r="IPZ529" s="288"/>
      <c r="IQA529" s="288"/>
      <c r="IQB529" s="288"/>
      <c r="IQC529" s="288"/>
      <c r="IQD529" s="288"/>
      <c r="IQE529" s="288"/>
      <c r="IQF529" s="288"/>
      <c r="IQG529" s="288"/>
      <c r="IQH529" s="288"/>
      <c r="IQI529" s="288"/>
      <c r="IQJ529" s="288"/>
      <c r="IQK529" s="288"/>
      <c r="IQL529" s="288"/>
      <c r="IQM529" s="288"/>
      <c r="IQN529" s="288"/>
      <c r="IQO529" s="288"/>
      <c r="IQP529" s="288"/>
      <c r="IQQ529" s="288"/>
      <c r="IQR529" s="288"/>
      <c r="IQS529" s="288"/>
      <c r="IQT529" s="288"/>
      <c r="IQU529" s="288"/>
      <c r="IQV529" s="288"/>
      <c r="IQW529" s="288"/>
      <c r="IQX529" s="288"/>
      <c r="IQY529" s="288"/>
      <c r="IQZ529" s="288"/>
      <c r="IRA529" s="288"/>
      <c r="IRB529" s="288"/>
      <c r="IRC529" s="288"/>
      <c r="IRD529" s="288"/>
      <c r="IRE529" s="288"/>
      <c r="IRF529" s="288"/>
      <c r="IRG529" s="288"/>
      <c r="IRH529" s="288"/>
      <c r="IRI529" s="288"/>
      <c r="IRJ529" s="288"/>
      <c r="IRK529" s="288"/>
      <c r="IRL529" s="288"/>
      <c r="IRM529" s="288"/>
      <c r="IRN529" s="288"/>
      <c r="IRO529" s="288"/>
      <c r="IRP529" s="288"/>
      <c r="IRQ529" s="288"/>
      <c r="IRR529" s="288"/>
      <c r="IRS529" s="288"/>
      <c r="IRT529" s="288"/>
      <c r="IRU529" s="288"/>
      <c r="IRV529" s="288"/>
      <c r="IRW529" s="288"/>
      <c r="IRX529" s="288"/>
      <c r="IRY529" s="288"/>
      <c r="IRZ529" s="288"/>
      <c r="ISA529" s="288"/>
      <c r="ISB529" s="288"/>
      <c r="ISC529" s="288"/>
      <c r="ISD529" s="288"/>
      <c r="ISE529" s="288"/>
      <c r="ISF529" s="288"/>
      <c r="ISG529" s="288"/>
      <c r="ISH529" s="288"/>
      <c r="ISI529" s="288"/>
      <c r="ISJ529" s="288"/>
      <c r="ISK529" s="288"/>
      <c r="ISL529" s="288"/>
      <c r="ISM529" s="288"/>
      <c r="ISN529" s="288"/>
      <c r="ISO529" s="288"/>
      <c r="ISP529" s="288"/>
      <c r="ISQ529" s="288"/>
      <c r="ISR529" s="288"/>
      <c r="ISS529" s="288"/>
      <c r="IST529" s="288"/>
      <c r="ISU529" s="288"/>
      <c r="ISV529" s="288"/>
      <c r="ISW529" s="288"/>
      <c r="ISX529" s="288"/>
      <c r="ISY529" s="288"/>
      <c r="ISZ529" s="288"/>
      <c r="ITA529" s="288"/>
      <c r="ITB529" s="288"/>
      <c r="ITC529" s="288"/>
      <c r="ITD529" s="288"/>
      <c r="ITE529" s="288"/>
      <c r="ITF529" s="288"/>
      <c r="ITG529" s="288"/>
      <c r="ITH529" s="288"/>
      <c r="ITI529" s="288"/>
      <c r="ITJ529" s="288"/>
      <c r="ITK529" s="288"/>
      <c r="ITL529" s="288"/>
      <c r="ITM529" s="288"/>
      <c r="ITN529" s="288"/>
      <c r="ITO529" s="288"/>
      <c r="ITP529" s="288"/>
      <c r="ITQ529" s="288"/>
      <c r="ITR529" s="288"/>
      <c r="ITS529" s="288"/>
      <c r="ITT529" s="288"/>
      <c r="ITU529" s="288"/>
      <c r="ITV529" s="288"/>
      <c r="ITW529" s="288"/>
      <c r="ITX529" s="288"/>
      <c r="ITY529" s="288"/>
      <c r="ITZ529" s="288"/>
      <c r="IUA529" s="288"/>
      <c r="IUB529" s="288"/>
      <c r="IUC529" s="288"/>
      <c r="IUD529" s="288"/>
      <c r="IUE529" s="288"/>
      <c r="IUF529" s="288"/>
      <c r="IUG529" s="288"/>
      <c r="IUH529" s="288"/>
      <c r="IUI529" s="288"/>
      <c r="IUJ529" s="288"/>
      <c r="IUK529" s="288"/>
      <c r="IUL529" s="288"/>
      <c r="IUM529" s="288"/>
      <c r="IUN529" s="288"/>
      <c r="IUO529" s="288"/>
      <c r="IUP529" s="288"/>
      <c r="IUQ529" s="288"/>
      <c r="IUR529" s="288"/>
      <c r="IUS529" s="288"/>
      <c r="IUT529" s="288"/>
      <c r="IUU529" s="288"/>
      <c r="IUV529" s="288"/>
      <c r="IUW529" s="288"/>
      <c r="IUX529" s="288"/>
      <c r="IUY529" s="288"/>
      <c r="IUZ529" s="288"/>
      <c r="IVA529" s="288"/>
      <c r="IVB529" s="288"/>
      <c r="IVC529" s="288"/>
      <c r="IVD529" s="288"/>
      <c r="IVE529" s="288"/>
      <c r="IVF529" s="288"/>
      <c r="IVG529" s="288"/>
      <c r="IVH529" s="288"/>
      <c r="IVI529" s="288"/>
      <c r="IVJ529" s="288"/>
      <c r="IVK529" s="288"/>
      <c r="IVL529" s="288"/>
      <c r="IVM529" s="288"/>
      <c r="IVN529" s="288"/>
      <c r="IVO529" s="288"/>
      <c r="IVP529" s="288"/>
      <c r="IVQ529" s="288"/>
      <c r="IVR529" s="288"/>
      <c r="IVS529" s="288"/>
      <c r="IVT529" s="288"/>
      <c r="IVU529" s="288"/>
      <c r="IVV529" s="288"/>
      <c r="IVW529" s="288"/>
      <c r="IVX529" s="288"/>
      <c r="IVY529" s="288"/>
      <c r="IVZ529" s="288"/>
      <c r="IWA529" s="288"/>
      <c r="IWB529" s="288"/>
      <c r="IWC529" s="288"/>
      <c r="IWD529" s="288"/>
      <c r="IWE529" s="288"/>
      <c r="IWF529" s="288"/>
      <c r="IWG529" s="288"/>
      <c r="IWH529" s="288"/>
      <c r="IWI529" s="288"/>
      <c r="IWJ529" s="288"/>
      <c r="IWK529" s="288"/>
      <c r="IWL529" s="288"/>
      <c r="IWM529" s="288"/>
      <c r="IWN529" s="288"/>
      <c r="IWO529" s="288"/>
      <c r="IWP529" s="288"/>
      <c r="IWQ529" s="288"/>
      <c r="IWR529" s="288"/>
      <c r="IWS529" s="288"/>
      <c r="IWT529" s="288"/>
      <c r="IWU529" s="288"/>
      <c r="IWV529" s="288"/>
      <c r="IWW529" s="288"/>
      <c r="IWX529" s="288"/>
      <c r="IWY529" s="288"/>
      <c r="IWZ529" s="288"/>
      <c r="IXA529" s="288"/>
      <c r="IXB529" s="288"/>
      <c r="IXC529" s="288"/>
      <c r="IXD529" s="288"/>
      <c r="IXE529" s="288"/>
      <c r="IXF529" s="288"/>
      <c r="IXG529" s="288"/>
      <c r="IXH529" s="288"/>
      <c r="IXI529" s="288"/>
      <c r="IXJ529" s="288"/>
      <c r="IXK529" s="288"/>
      <c r="IXL529" s="288"/>
      <c r="IXM529" s="288"/>
      <c r="IXN529" s="288"/>
      <c r="IXO529" s="288"/>
      <c r="IXP529" s="288"/>
      <c r="IXQ529" s="288"/>
      <c r="IXR529" s="288"/>
      <c r="IXS529" s="288"/>
      <c r="IXT529" s="288"/>
      <c r="IXU529" s="288"/>
      <c r="IXV529" s="288"/>
      <c r="IXW529" s="288"/>
      <c r="IXX529" s="288"/>
      <c r="IXY529" s="288"/>
      <c r="IXZ529" s="288"/>
      <c r="IYA529" s="288"/>
      <c r="IYB529" s="288"/>
      <c r="IYC529" s="288"/>
      <c r="IYD529" s="288"/>
      <c r="IYE529" s="288"/>
      <c r="IYF529" s="288"/>
      <c r="IYG529" s="288"/>
      <c r="IYH529" s="288"/>
      <c r="IYI529" s="288"/>
      <c r="IYJ529" s="288"/>
      <c r="IYK529" s="288"/>
      <c r="IYL529" s="288"/>
      <c r="IYM529" s="288"/>
      <c r="IYN529" s="288"/>
      <c r="IYO529" s="288"/>
      <c r="IYP529" s="288"/>
      <c r="IYQ529" s="288"/>
      <c r="IYR529" s="288"/>
      <c r="IYS529" s="288"/>
      <c r="IYT529" s="288"/>
      <c r="IYU529" s="288"/>
      <c r="IYV529" s="288"/>
      <c r="IYW529" s="288"/>
      <c r="IYX529" s="288"/>
      <c r="IYY529" s="288"/>
      <c r="IYZ529" s="288"/>
      <c r="IZA529" s="288"/>
      <c r="IZB529" s="288"/>
      <c r="IZC529" s="288"/>
      <c r="IZD529" s="288"/>
      <c r="IZE529" s="288"/>
      <c r="IZF529" s="288"/>
      <c r="IZG529" s="288"/>
      <c r="IZH529" s="288"/>
      <c r="IZI529" s="288"/>
      <c r="IZJ529" s="288"/>
      <c r="IZK529" s="288"/>
      <c r="IZL529" s="288"/>
      <c r="IZM529" s="288"/>
      <c r="IZN529" s="288"/>
      <c r="IZO529" s="288"/>
      <c r="IZP529" s="288"/>
      <c r="IZQ529" s="288"/>
      <c r="IZR529" s="288"/>
      <c r="IZS529" s="288"/>
      <c r="IZT529" s="288"/>
      <c r="IZU529" s="288"/>
      <c r="IZV529" s="288"/>
      <c r="IZW529" s="288"/>
      <c r="IZX529" s="288"/>
      <c r="IZY529" s="288"/>
      <c r="IZZ529" s="288"/>
      <c r="JAA529" s="288"/>
      <c r="JAB529" s="288"/>
      <c r="JAC529" s="288"/>
      <c r="JAD529" s="288"/>
      <c r="JAE529" s="288"/>
      <c r="JAF529" s="288"/>
      <c r="JAG529" s="288"/>
      <c r="JAH529" s="288"/>
      <c r="JAI529" s="288"/>
      <c r="JAJ529" s="288"/>
      <c r="JAK529" s="288"/>
      <c r="JAL529" s="288"/>
      <c r="JAM529" s="288"/>
      <c r="JAN529" s="288"/>
      <c r="JAO529" s="288"/>
      <c r="JAP529" s="288"/>
      <c r="JAQ529" s="288"/>
      <c r="JAR529" s="288"/>
      <c r="JAS529" s="288"/>
      <c r="JAT529" s="288"/>
      <c r="JAU529" s="288"/>
      <c r="JAV529" s="288"/>
      <c r="JAW529" s="288"/>
      <c r="JAX529" s="288"/>
      <c r="JAY529" s="288"/>
      <c r="JAZ529" s="288"/>
      <c r="JBA529" s="288"/>
      <c r="JBB529" s="288"/>
      <c r="JBC529" s="288"/>
      <c r="JBD529" s="288"/>
      <c r="JBE529" s="288"/>
      <c r="JBF529" s="288"/>
      <c r="JBG529" s="288"/>
      <c r="JBH529" s="288"/>
      <c r="JBI529" s="288"/>
      <c r="JBJ529" s="288"/>
      <c r="JBK529" s="288"/>
      <c r="JBL529" s="288"/>
      <c r="JBM529" s="288"/>
      <c r="JBN529" s="288"/>
      <c r="JBO529" s="288"/>
      <c r="JBP529" s="288"/>
      <c r="JBQ529" s="288"/>
      <c r="JBR529" s="288"/>
      <c r="JBS529" s="288"/>
      <c r="JBT529" s="288"/>
      <c r="JBU529" s="288"/>
      <c r="JBV529" s="288"/>
      <c r="JBW529" s="288"/>
      <c r="JBX529" s="288"/>
      <c r="JBY529" s="288"/>
      <c r="JBZ529" s="288"/>
      <c r="JCA529" s="288"/>
      <c r="JCB529" s="288"/>
      <c r="JCC529" s="288"/>
      <c r="JCD529" s="288"/>
      <c r="JCE529" s="288"/>
      <c r="JCF529" s="288"/>
      <c r="JCG529" s="288"/>
      <c r="JCH529" s="288"/>
      <c r="JCI529" s="288"/>
      <c r="JCJ529" s="288"/>
      <c r="JCK529" s="288"/>
      <c r="JCL529" s="288"/>
      <c r="JCM529" s="288"/>
      <c r="JCN529" s="288"/>
      <c r="JCO529" s="288"/>
      <c r="JCP529" s="288"/>
      <c r="JCQ529" s="288"/>
      <c r="JCR529" s="288"/>
      <c r="JCS529" s="288"/>
      <c r="JCT529" s="288"/>
      <c r="JCU529" s="288"/>
      <c r="JCV529" s="288"/>
      <c r="JCW529" s="288"/>
      <c r="JCX529" s="288"/>
      <c r="JCY529" s="288"/>
      <c r="JCZ529" s="288"/>
      <c r="JDA529" s="288"/>
      <c r="JDB529" s="288"/>
      <c r="JDC529" s="288"/>
      <c r="JDD529" s="288"/>
      <c r="JDE529" s="288"/>
      <c r="JDF529" s="288"/>
      <c r="JDG529" s="288"/>
      <c r="JDH529" s="288"/>
      <c r="JDI529" s="288"/>
      <c r="JDJ529" s="288"/>
      <c r="JDK529" s="288"/>
      <c r="JDL529" s="288"/>
      <c r="JDM529" s="288"/>
      <c r="JDN529" s="288"/>
      <c r="JDO529" s="288"/>
      <c r="JDP529" s="288"/>
      <c r="JDQ529" s="288"/>
      <c r="JDR529" s="288"/>
      <c r="JDS529" s="288"/>
      <c r="JDT529" s="288"/>
      <c r="JDU529" s="288"/>
      <c r="JDV529" s="288"/>
      <c r="JDW529" s="288"/>
      <c r="JDX529" s="288"/>
      <c r="JDY529" s="288"/>
      <c r="JDZ529" s="288"/>
      <c r="JEA529" s="288"/>
      <c r="JEB529" s="288"/>
      <c r="JEC529" s="288"/>
      <c r="JED529" s="288"/>
      <c r="JEE529" s="288"/>
      <c r="JEF529" s="288"/>
      <c r="JEG529" s="288"/>
      <c r="JEH529" s="288"/>
      <c r="JEI529" s="288"/>
      <c r="JEJ529" s="288"/>
      <c r="JEK529" s="288"/>
      <c r="JEL529" s="288"/>
      <c r="JEM529" s="288"/>
      <c r="JEN529" s="288"/>
      <c r="JEO529" s="288"/>
      <c r="JEP529" s="288"/>
      <c r="JEQ529" s="288"/>
      <c r="JER529" s="288"/>
      <c r="JES529" s="288"/>
      <c r="JET529" s="288"/>
      <c r="JEU529" s="288"/>
      <c r="JEV529" s="288"/>
      <c r="JEW529" s="288"/>
      <c r="JEX529" s="288"/>
      <c r="JEY529" s="288"/>
      <c r="JEZ529" s="288"/>
      <c r="JFA529" s="288"/>
      <c r="JFB529" s="288"/>
      <c r="JFC529" s="288"/>
      <c r="JFD529" s="288"/>
      <c r="JFE529" s="288"/>
      <c r="JFF529" s="288"/>
      <c r="JFG529" s="288"/>
      <c r="JFH529" s="288"/>
      <c r="JFI529" s="288"/>
      <c r="JFJ529" s="288"/>
      <c r="JFK529" s="288"/>
      <c r="JFL529" s="288"/>
      <c r="JFM529" s="288"/>
      <c r="JFN529" s="288"/>
      <c r="JFO529" s="288"/>
      <c r="JFP529" s="288"/>
      <c r="JFQ529" s="288"/>
      <c r="JFR529" s="288"/>
      <c r="JFS529" s="288"/>
      <c r="JFT529" s="288"/>
      <c r="JFU529" s="288"/>
      <c r="JFV529" s="288"/>
      <c r="JFW529" s="288"/>
      <c r="JFX529" s="288"/>
      <c r="JFY529" s="288"/>
      <c r="JFZ529" s="288"/>
      <c r="JGA529" s="288"/>
      <c r="JGB529" s="288"/>
      <c r="JGC529" s="288"/>
      <c r="JGD529" s="288"/>
      <c r="JGE529" s="288"/>
      <c r="JGF529" s="288"/>
      <c r="JGG529" s="288"/>
      <c r="JGH529" s="288"/>
      <c r="JGI529" s="288"/>
      <c r="JGJ529" s="288"/>
      <c r="JGK529" s="288"/>
      <c r="JGL529" s="288"/>
      <c r="JGM529" s="288"/>
      <c r="JGN529" s="288"/>
      <c r="JGO529" s="288"/>
      <c r="JGP529" s="288"/>
      <c r="JGQ529" s="288"/>
      <c r="JGR529" s="288"/>
      <c r="JGS529" s="288"/>
      <c r="JGT529" s="288"/>
      <c r="JGU529" s="288"/>
      <c r="JGV529" s="288"/>
      <c r="JGW529" s="288"/>
      <c r="JGX529" s="288"/>
      <c r="JGY529" s="288"/>
      <c r="JGZ529" s="288"/>
      <c r="JHA529" s="288"/>
      <c r="JHB529" s="288"/>
      <c r="JHC529" s="288"/>
      <c r="JHD529" s="288"/>
      <c r="JHE529" s="288"/>
      <c r="JHF529" s="288"/>
      <c r="JHG529" s="288"/>
      <c r="JHH529" s="288"/>
      <c r="JHI529" s="288"/>
      <c r="JHJ529" s="288"/>
      <c r="JHK529" s="288"/>
      <c r="JHL529" s="288"/>
      <c r="JHM529" s="288"/>
      <c r="JHN529" s="288"/>
      <c r="JHO529" s="288"/>
      <c r="JHP529" s="288"/>
      <c r="JHQ529" s="288"/>
      <c r="JHR529" s="288"/>
      <c r="JHS529" s="288"/>
      <c r="JHT529" s="288"/>
      <c r="JHU529" s="288"/>
      <c r="JHV529" s="288"/>
      <c r="JHW529" s="288"/>
      <c r="JHX529" s="288"/>
      <c r="JHY529" s="288"/>
      <c r="JHZ529" s="288"/>
      <c r="JIA529" s="288"/>
      <c r="JIB529" s="288"/>
      <c r="JIC529" s="288"/>
      <c r="JID529" s="288"/>
      <c r="JIE529" s="288"/>
      <c r="JIF529" s="288"/>
      <c r="JIG529" s="288"/>
      <c r="JIH529" s="288"/>
      <c r="JII529" s="288"/>
      <c r="JIJ529" s="288"/>
      <c r="JIK529" s="288"/>
      <c r="JIL529" s="288"/>
      <c r="JIM529" s="288"/>
      <c r="JIN529" s="288"/>
      <c r="JIO529" s="288"/>
      <c r="JIP529" s="288"/>
      <c r="JIQ529" s="288"/>
      <c r="JIR529" s="288"/>
      <c r="JIS529" s="288"/>
      <c r="JIT529" s="288"/>
      <c r="JIU529" s="288"/>
      <c r="JIV529" s="288"/>
      <c r="JIW529" s="288"/>
      <c r="JIX529" s="288"/>
      <c r="JIY529" s="288"/>
      <c r="JIZ529" s="288"/>
      <c r="JJA529" s="288"/>
      <c r="JJB529" s="288"/>
      <c r="JJC529" s="288"/>
      <c r="JJD529" s="288"/>
      <c r="JJE529" s="288"/>
      <c r="JJF529" s="288"/>
      <c r="JJG529" s="288"/>
      <c r="JJH529" s="288"/>
      <c r="JJI529" s="288"/>
      <c r="JJJ529" s="288"/>
      <c r="JJK529" s="288"/>
      <c r="JJL529" s="288"/>
      <c r="JJM529" s="288"/>
      <c r="JJN529" s="288"/>
      <c r="JJO529" s="288"/>
      <c r="JJP529" s="288"/>
      <c r="JJQ529" s="288"/>
      <c r="JJR529" s="288"/>
      <c r="JJS529" s="288"/>
      <c r="JJT529" s="288"/>
      <c r="JJU529" s="288"/>
      <c r="JJV529" s="288"/>
      <c r="JJW529" s="288"/>
      <c r="JJX529" s="288"/>
      <c r="JJY529" s="288"/>
      <c r="JJZ529" s="288"/>
      <c r="JKA529" s="288"/>
      <c r="JKB529" s="288"/>
      <c r="JKC529" s="288"/>
      <c r="JKD529" s="288"/>
      <c r="JKE529" s="288"/>
      <c r="JKF529" s="288"/>
      <c r="JKG529" s="288"/>
      <c r="JKH529" s="288"/>
      <c r="JKI529" s="288"/>
      <c r="JKJ529" s="288"/>
      <c r="JKK529" s="288"/>
      <c r="JKL529" s="288"/>
      <c r="JKM529" s="288"/>
      <c r="JKN529" s="288"/>
      <c r="JKO529" s="288"/>
      <c r="JKP529" s="288"/>
      <c r="JKQ529" s="288"/>
      <c r="JKR529" s="288"/>
      <c r="JKS529" s="288"/>
      <c r="JKT529" s="288"/>
      <c r="JKU529" s="288"/>
      <c r="JKV529" s="288"/>
      <c r="JKW529" s="288"/>
      <c r="JKX529" s="288"/>
      <c r="JKY529" s="288"/>
      <c r="JKZ529" s="288"/>
      <c r="JLA529" s="288"/>
      <c r="JLB529" s="288"/>
      <c r="JLC529" s="288"/>
      <c r="JLD529" s="288"/>
      <c r="JLE529" s="288"/>
      <c r="JLF529" s="288"/>
      <c r="JLG529" s="288"/>
      <c r="JLH529" s="288"/>
      <c r="JLI529" s="288"/>
      <c r="JLJ529" s="288"/>
      <c r="JLK529" s="288"/>
      <c r="JLL529" s="288"/>
      <c r="JLM529" s="288"/>
      <c r="JLN529" s="288"/>
      <c r="JLO529" s="288"/>
      <c r="JLP529" s="288"/>
      <c r="JLQ529" s="288"/>
      <c r="JLR529" s="288"/>
      <c r="JLS529" s="288"/>
      <c r="JLT529" s="288"/>
      <c r="JLU529" s="288"/>
      <c r="JLV529" s="288"/>
      <c r="JLW529" s="288"/>
      <c r="JLX529" s="288"/>
      <c r="JLY529" s="288"/>
      <c r="JLZ529" s="288"/>
      <c r="JMA529" s="288"/>
      <c r="JMB529" s="288"/>
      <c r="JMC529" s="288"/>
      <c r="JMD529" s="288"/>
      <c r="JME529" s="288"/>
      <c r="JMF529" s="288"/>
      <c r="JMG529" s="288"/>
      <c r="JMH529" s="288"/>
      <c r="JMI529" s="288"/>
      <c r="JMJ529" s="288"/>
      <c r="JMK529" s="288"/>
      <c r="JML529" s="288"/>
      <c r="JMM529" s="288"/>
      <c r="JMN529" s="288"/>
      <c r="JMO529" s="288"/>
      <c r="JMP529" s="288"/>
      <c r="JMQ529" s="288"/>
      <c r="JMR529" s="288"/>
      <c r="JMS529" s="288"/>
      <c r="JMT529" s="288"/>
      <c r="JMU529" s="288"/>
      <c r="JMV529" s="288"/>
      <c r="JMW529" s="288"/>
      <c r="JMX529" s="288"/>
      <c r="JMY529" s="288"/>
      <c r="JMZ529" s="288"/>
      <c r="JNA529" s="288"/>
      <c r="JNB529" s="288"/>
      <c r="JNC529" s="288"/>
      <c r="JND529" s="288"/>
      <c r="JNE529" s="288"/>
      <c r="JNF529" s="288"/>
      <c r="JNG529" s="288"/>
      <c r="JNH529" s="288"/>
      <c r="JNI529" s="288"/>
      <c r="JNJ529" s="288"/>
      <c r="JNK529" s="288"/>
      <c r="JNL529" s="288"/>
      <c r="JNM529" s="288"/>
      <c r="JNN529" s="288"/>
      <c r="JNO529" s="288"/>
      <c r="JNP529" s="288"/>
      <c r="JNQ529" s="288"/>
      <c r="JNR529" s="288"/>
      <c r="JNS529" s="288"/>
      <c r="JNT529" s="288"/>
      <c r="JNU529" s="288"/>
      <c r="JNV529" s="288"/>
      <c r="JNW529" s="288"/>
      <c r="JNX529" s="288"/>
      <c r="JNY529" s="288"/>
      <c r="JNZ529" s="288"/>
      <c r="JOA529" s="288"/>
      <c r="JOB529" s="288"/>
      <c r="JOC529" s="288"/>
      <c r="JOD529" s="288"/>
      <c r="JOE529" s="288"/>
      <c r="JOF529" s="288"/>
      <c r="JOG529" s="288"/>
      <c r="JOH529" s="288"/>
      <c r="JOI529" s="288"/>
      <c r="JOJ529" s="288"/>
      <c r="JOK529" s="288"/>
      <c r="JOL529" s="288"/>
      <c r="JOM529" s="288"/>
      <c r="JON529" s="288"/>
      <c r="JOO529" s="288"/>
      <c r="JOP529" s="288"/>
      <c r="JOQ529" s="288"/>
      <c r="JOR529" s="288"/>
      <c r="JOS529" s="288"/>
      <c r="JOT529" s="288"/>
      <c r="JOU529" s="288"/>
      <c r="JOV529" s="288"/>
      <c r="JOW529" s="288"/>
      <c r="JOX529" s="288"/>
      <c r="JOY529" s="288"/>
      <c r="JOZ529" s="288"/>
      <c r="JPA529" s="288"/>
      <c r="JPB529" s="288"/>
      <c r="JPC529" s="288"/>
      <c r="JPD529" s="288"/>
      <c r="JPE529" s="288"/>
      <c r="JPF529" s="288"/>
      <c r="JPG529" s="288"/>
      <c r="JPH529" s="288"/>
      <c r="JPI529" s="288"/>
      <c r="JPJ529" s="288"/>
      <c r="JPK529" s="288"/>
      <c r="JPL529" s="288"/>
      <c r="JPM529" s="288"/>
      <c r="JPN529" s="288"/>
      <c r="JPO529" s="288"/>
      <c r="JPP529" s="288"/>
      <c r="JPQ529" s="288"/>
      <c r="JPR529" s="288"/>
      <c r="JPS529" s="288"/>
      <c r="JPT529" s="288"/>
      <c r="JPU529" s="288"/>
      <c r="JPV529" s="288"/>
      <c r="JPW529" s="288"/>
      <c r="JPX529" s="288"/>
      <c r="JPY529" s="288"/>
      <c r="JPZ529" s="288"/>
      <c r="JQA529" s="288"/>
      <c r="JQB529" s="288"/>
      <c r="JQC529" s="288"/>
      <c r="JQD529" s="288"/>
      <c r="JQE529" s="288"/>
      <c r="JQF529" s="288"/>
      <c r="JQG529" s="288"/>
      <c r="JQH529" s="288"/>
      <c r="JQI529" s="288"/>
      <c r="JQJ529" s="288"/>
      <c r="JQK529" s="288"/>
      <c r="JQL529" s="288"/>
      <c r="JQM529" s="288"/>
      <c r="JQN529" s="288"/>
      <c r="JQO529" s="288"/>
      <c r="JQP529" s="288"/>
      <c r="JQQ529" s="288"/>
      <c r="JQR529" s="288"/>
      <c r="JQS529" s="288"/>
      <c r="JQT529" s="288"/>
      <c r="JQU529" s="288"/>
      <c r="JQV529" s="288"/>
      <c r="JQW529" s="288"/>
      <c r="JQX529" s="288"/>
      <c r="JQY529" s="288"/>
      <c r="JQZ529" s="288"/>
      <c r="JRA529" s="288"/>
      <c r="JRB529" s="288"/>
      <c r="JRC529" s="288"/>
      <c r="JRD529" s="288"/>
      <c r="JRE529" s="288"/>
      <c r="JRF529" s="288"/>
      <c r="JRG529" s="288"/>
      <c r="JRH529" s="288"/>
      <c r="JRI529" s="288"/>
      <c r="JRJ529" s="288"/>
      <c r="JRK529" s="288"/>
      <c r="JRL529" s="288"/>
      <c r="JRM529" s="288"/>
      <c r="JRN529" s="288"/>
      <c r="JRO529" s="288"/>
      <c r="JRP529" s="288"/>
      <c r="JRQ529" s="288"/>
      <c r="JRR529" s="288"/>
      <c r="JRS529" s="288"/>
      <c r="JRT529" s="288"/>
      <c r="JRU529" s="288"/>
      <c r="JRV529" s="288"/>
      <c r="JRW529" s="288"/>
      <c r="JRX529" s="288"/>
      <c r="JRY529" s="288"/>
      <c r="JRZ529" s="288"/>
      <c r="JSA529" s="288"/>
      <c r="JSB529" s="288"/>
      <c r="JSC529" s="288"/>
      <c r="JSD529" s="288"/>
      <c r="JSE529" s="288"/>
      <c r="JSF529" s="288"/>
      <c r="JSG529" s="288"/>
      <c r="JSH529" s="288"/>
      <c r="JSI529" s="288"/>
      <c r="JSJ529" s="288"/>
      <c r="JSK529" s="288"/>
      <c r="JSL529" s="288"/>
      <c r="JSM529" s="288"/>
      <c r="JSN529" s="288"/>
      <c r="JSO529" s="288"/>
      <c r="JSP529" s="288"/>
      <c r="JSQ529" s="288"/>
      <c r="JSR529" s="288"/>
      <c r="JSS529" s="288"/>
      <c r="JST529" s="288"/>
      <c r="JSU529" s="288"/>
      <c r="JSV529" s="288"/>
      <c r="JSW529" s="288"/>
      <c r="JSX529" s="288"/>
      <c r="JSY529" s="288"/>
      <c r="JSZ529" s="288"/>
      <c r="JTA529" s="288"/>
      <c r="JTB529" s="288"/>
      <c r="JTC529" s="288"/>
      <c r="JTD529" s="288"/>
      <c r="JTE529" s="288"/>
      <c r="JTF529" s="288"/>
      <c r="JTG529" s="288"/>
      <c r="JTH529" s="288"/>
      <c r="JTI529" s="288"/>
      <c r="JTJ529" s="288"/>
      <c r="JTK529" s="288"/>
      <c r="JTL529" s="288"/>
      <c r="JTM529" s="288"/>
      <c r="JTN529" s="288"/>
      <c r="JTO529" s="288"/>
      <c r="JTP529" s="288"/>
      <c r="JTQ529" s="288"/>
      <c r="JTR529" s="288"/>
      <c r="JTS529" s="288"/>
      <c r="JTT529" s="288"/>
      <c r="JTU529" s="288"/>
      <c r="JTV529" s="288"/>
      <c r="JTW529" s="288"/>
      <c r="JTX529" s="288"/>
      <c r="JTY529" s="288"/>
      <c r="JTZ529" s="288"/>
      <c r="JUA529" s="288"/>
      <c r="JUB529" s="288"/>
      <c r="JUC529" s="288"/>
      <c r="JUD529" s="288"/>
      <c r="JUE529" s="288"/>
      <c r="JUF529" s="288"/>
      <c r="JUG529" s="288"/>
      <c r="JUH529" s="288"/>
      <c r="JUI529" s="288"/>
      <c r="JUJ529" s="288"/>
      <c r="JUK529" s="288"/>
      <c r="JUL529" s="288"/>
      <c r="JUM529" s="288"/>
      <c r="JUN529" s="288"/>
      <c r="JUO529" s="288"/>
      <c r="JUP529" s="288"/>
      <c r="JUQ529" s="288"/>
      <c r="JUR529" s="288"/>
      <c r="JUS529" s="288"/>
      <c r="JUT529" s="288"/>
      <c r="JUU529" s="288"/>
      <c r="JUV529" s="288"/>
      <c r="JUW529" s="288"/>
      <c r="JUX529" s="288"/>
      <c r="JUY529" s="288"/>
      <c r="JUZ529" s="288"/>
      <c r="JVA529" s="288"/>
      <c r="JVB529" s="288"/>
      <c r="JVC529" s="288"/>
      <c r="JVD529" s="288"/>
      <c r="JVE529" s="288"/>
      <c r="JVF529" s="288"/>
      <c r="JVG529" s="288"/>
      <c r="JVH529" s="288"/>
      <c r="JVI529" s="288"/>
      <c r="JVJ529" s="288"/>
      <c r="JVK529" s="288"/>
      <c r="JVL529" s="288"/>
      <c r="JVM529" s="288"/>
      <c r="JVN529" s="288"/>
      <c r="JVO529" s="288"/>
      <c r="JVP529" s="288"/>
      <c r="JVQ529" s="288"/>
      <c r="JVR529" s="288"/>
      <c r="JVS529" s="288"/>
      <c r="JVT529" s="288"/>
      <c r="JVU529" s="288"/>
      <c r="JVV529" s="288"/>
      <c r="JVW529" s="288"/>
      <c r="JVX529" s="288"/>
      <c r="JVY529" s="288"/>
      <c r="JVZ529" s="288"/>
      <c r="JWA529" s="288"/>
      <c r="JWB529" s="288"/>
      <c r="JWC529" s="288"/>
      <c r="JWD529" s="288"/>
      <c r="JWE529" s="288"/>
      <c r="JWF529" s="288"/>
      <c r="JWG529" s="288"/>
      <c r="JWH529" s="288"/>
      <c r="JWI529" s="288"/>
      <c r="JWJ529" s="288"/>
      <c r="JWK529" s="288"/>
      <c r="JWL529" s="288"/>
      <c r="JWM529" s="288"/>
      <c r="JWN529" s="288"/>
      <c r="JWO529" s="288"/>
      <c r="JWP529" s="288"/>
      <c r="JWQ529" s="288"/>
      <c r="JWR529" s="288"/>
      <c r="JWS529" s="288"/>
      <c r="JWT529" s="288"/>
      <c r="JWU529" s="288"/>
      <c r="JWV529" s="288"/>
      <c r="JWW529" s="288"/>
      <c r="JWX529" s="288"/>
      <c r="JWY529" s="288"/>
      <c r="JWZ529" s="288"/>
      <c r="JXA529" s="288"/>
      <c r="JXB529" s="288"/>
      <c r="JXC529" s="288"/>
      <c r="JXD529" s="288"/>
      <c r="JXE529" s="288"/>
      <c r="JXF529" s="288"/>
      <c r="JXG529" s="288"/>
      <c r="JXH529" s="288"/>
      <c r="JXI529" s="288"/>
      <c r="JXJ529" s="288"/>
      <c r="JXK529" s="288"/>
      <c r="JXL529" s="288"/>
      <c r="JXM529" s="288"/>
      <c r="JXN529" s="288"/>
      <c r="JXO529" s="288"/>
      <c r="JXP529" s="288"/>
      <c r="JXQ529" s="288"/>
      <c r="JXR529" s="288"/>
      <c r="JXS529" s="288"/>
      <c r="JXT529" s="288"/>
      <c r="JXU529" s="288"/>
      <c r="JXV529" s="288"/>
      <c r="JXW529" s="288"/>
      <c r="JXX529" s="288"/>
      <c r="JXY529" s="288"/>
      <c r="JXZ529" s="288"/>
      <c r="JYA529" s="288"/>
      <c r="JYB529" s="288"/>
      <c r="JYC529" s="288"/>
      <c r="JYD529" s="288"/>
      <c r="JYE529" s="288"/>
      <c r="JYF529" s="288"/>
      <c r="JYG529" s="288"/>
      <c r="JYH529" s="288"/>
      <c r="JYI529" s="288"/>
      <c r="JYJ529" s="288"/>
      <c r="JYK529" s="288"/>
      <c r="JYL529" s="288"/>
      <c r="JYM529" s="288"/>
      <c r="JYN529" s="288"/>
      <c r="JYO529" s="288"/>
      <c r="JYP529" s="288"/>
      <c r="JYQ529" s="288"/>
      <c r="JYR529" s="288"/>
      <c r="JYS529" s="288"/>
      <c r="JYT529" s="288"/>
      <c r="JYU529" s="288"/>
      <c r="JYV529" s="288"/>
      <c r="JYW529" s="288"/>
      <c r="JYX529" s="288"/>
      <c r="JYY529" s="288"/>
      <c r="JYZ529" s="288"/>
      <c r="JZA529" s="288"/>
      <c r="JZB529" s="288"/>
      <c r="JZC529" s="288"/>
      <c r="JZD529" s="288"/>
      <c r="JZE529" s="288"/>
      <c r="JZF529" s="288"/>
      <c r="JZG529" s="288"/>
      <c r="JZH529" s="288"/>
      <c r="JZI529" s="288"/>
      <c r="JZJ529" s="288"/>
      <c r="JZK529" s="288"/>
      <c r="JZL529" s="288"/>
      <c r="JZM529" s="288"/>
      <c r="JZN529" s="288"/>
      <c r="JZO529" s="288"/>
      <c r="JZP529" s="288"/>
      <c r="JZQ529" s="288"/>
      <c r="JZR529" s="288"/>
      <c r="JZS529" s="288"/>
      <c r="JZT529" s="288"/>
      <c r="JZU529" s="288"/>
      <c r="JZV529" s="288"/>
      <c r="JZW529" s="288"/>
      <c r="JZX529" s="288"/>
      <c r="JZY529" s="288"/>
      <c r="JZZ529" s="288"/>
      <c r="KAA529" s="288"/>
      <c r="KAB529" s="288"/>
      <c r="KAC529" s="288"/>
      <c r="KAD529" s="288"/>
      <c r="KAE529" s="288"/>
      <c r="KAF529" s="288"/>
      <c r="KAG529" s="288"/>
      <c r="KAH529" s="288"/>
      <c r="KAI529" s="288"/>
      <c r="KAJ529" s="288"/>
      <c r="KAK529" s="288"/>
      <c r="KAL529" s="288"/>
      <c r="KAM529" s="288"/>
      <c r="KAN529" s="288"/>
      <c r="KAO529" s="288"/>
      <c r="KAP529" s="288"/>
      <c r="KAQ529" s="288"/>
      <c r="KAR529" s="288"/>
      <c r="KAS529" s="288"/>
      <c r="KAT529" s="288"/>
      <c r="KAU529" s="288"/>
      <c r="KAV529" s="288"/>
      <c r="KAW529" s="288"/>
      <c r="KAX529" s="288"/>
      <c r="KAY529" s="288"/>
      <c r="KAZ529" s="288"/>
      <c r="KBA529" s="288"/>
      <c r="KBB529" s="288"/>
      <c r="KBC529" s="288"/>
      <c r="KBD529" s="288"/>
      <c r="KBE529" s="288"/>
      <c r="KBF529" s="288"/>
      <c r="KBG529" s="288"/>
      <c r="KBH529" s="288"/>
      <c r="KBI529" s="288"/>
      <c r="KBJ529" s="288"/>
      <c r="KBK529" s="288"/>
      <c r="KBL529" s="288"/>
      <c r="KBM529" s="288"/>
      <c r="KBN529" s="288"/>
      <c r="KBO529" s="288"/>
      <c r="KBP529" s="288"/>
      <c r="KBQ529" s="288"/>
      <c r="KBR529" s="288"/>
      <c r="KBS529" s="288"/>
      <c r="KBT529" s="288"/>
      <c r="KBU529" s="288"/>
      <c r="KBV529" s="288"/>
      <c r="KBW529" s="288"/>
      <c r="KBX529" s="288"/>
      <c r="KBY529" s="288"/>
      <c r="KBZ529" s="288"/>
      <c r="KCA529" s="288"/>
      <c r="KCB529" s="288"/>
      <c r="KCC529" s="288"/>
      <c r="KCD529" s="288"/>
      <c r="KCE529" s="288"/>
      <c r="KCF529" s="288"/>
      <c r="KCG529" s="288"/>
      <c r="KCH529" s="288"/>
      <c r="KCI529" s="288"/>
      <c r="KCJ529" s="288"/>
      <c r="KCK529" s="288"/>
      <c r="KCL529" s="288"/>
      <c r="KCM529" s="288"/>
      <c r="KCN529" s="288"/>
      <c r="KCO529" s="288"/>
      <c r="KCP529" s="288"/>
      <c r="KCQ529" s="288"/>
      <c r="KCR529" s="288"/>
      <c r="KCS529" s="288"/>
      <c r="KCT529" s="288"/>
      <c r="KCU529" s="288"/>
      <c r="KCV529" s="288"/>
      <c r="KCW529" s="288"/>
      <c r="KCX529" s="288"/>
      <c r="KCY529" s="288"/>
      <c r="KCZ529" s="288"/>
      <c r="KDA529" s="288"/>
      <c r="KDB529" s="288"/>
      <c r="KDC529" s="288"/>
      <c r="KDD529" s="288"/>
      <c r="KDE529" s="288"/>
      <c r="KDF529" s="288"/>
      <c r="KDG529" s="288"/>
      <c r="KDH529" s="288"/>
      <c r="KDI529" s="288"/>
      <c r="KDJ529" s="288"/>
      <c r="KDK529" s="288"/>
      <c r="KDL529" s="288"/>
      <c r="KDM529" s="288"/>
      <c r="KDN529" s="288"/>
      <c r="KDO529" s="288"/>
      <c r="KDP529" s="288"/>
      <c r="KDQ529" s="288"/>
      <c r="KDR529" s="288"/>
      <c r="KDS529" s="288"/>
      <c r="KDT529" s="288"/>
      <c r="KDU529" s="288"/>
      <c r="KDV529" s="288"/>
      <c r="KDW529" s="288"/>
      <c r="KDX529" s="288"/>
      <c r="KDY529" s="288"/>
      <c r="KDZ529" s="288"/>
      <c r="KEA529" s="288"/>
      <c r="KEB529" s="288"/>
      <c r="KEC529" s="288"/>
      <c r="KED529" s="288"/>
      <c r="KEE529" s="288"/>
      <c r="KEF529" s="288"/>
      <c r="KEG529" s="288"/>
      <c r="KEH529" s="288"/>
      <c r="KEI529" s="288"/>
      <c r="KEJ529" s="288"/>
      <c r="KEK529" s="288"/>
      <c r="KEL529" s="288"/>
      <c r="KEM529" s="288"/>
      <c r="KEN529" s="288"/>
      <c r="KEO529" s="288"/>
      <c r="KEP529" s="288"/>
      <c r="KEQ529" s="288"/>
      <c r="KER529" s="288"/>
      <c r="KES529" s="288"/>
      <c r="KET529" s="288"/>
      <c r="KEU529" s="288"/>
      <c r="KEV529" s="288"/>
      <c r="KEW529" s="288"/>
      <c r="KEX529" s="288"/>
      <c r="KEY529" s="288"/>
      <c r="KEZ529" s="288"/>
      <c r="KFA529" s="288"/>
      <c r="KFB529" s="288"/>
      <c r="KFC529" s="288"/>
      <c r="KFD529" s="288"/>
      <c r="KFE529" s="288"/>
      <c r="KFF529" s="288"/>
      <c r="KFG529" s="288"/>
      <c r="KFH529" s="288"/>
      <c r="KFI529" s="288"/>
      <c r="KFJ529" s="288"/>
      <c r="KFK529" s="288"/>
      <c r="KFL529" s="288"/>
      <c r="KFM529" s="288"/>
      <c r="KFN529" s="288"/>
      <c r="KFO529" s="288"/>
      <c r="KFP529" s="288"/>
      <c r="KFQ529" s="288"/>
      <c r="KFR529" s="288"/>
      <c r="KFS529" s="288"/>
      <c r="KFT529" s="288"/>
      <c r="KFU529" s="288"/>
      <c r="KFV529" s="288"/>
      <c r="KFW529" s="288"/>
      <c r="KFX529" s="288"/>
      <c r="KFY529" s="288"/>
      <c r="KFZ529" s="288"/>
      <c r="KGA529" s="288"/>
      <c r="KGB529" s="288"/>
      <c r="KGC529" s="288"/>
      <c r="KGD529" s="288"/>
      <c r="KGE529" s="288"/>
      <c r="KGF529" s="288"/>
      <c r="KGG529" s="288"/>
      <c r="KGH529" s="288"/>
      <c r="KGI529" s="288"/>
      <c r="KGJ529" s="288"/>
      <c r="KGK529" s="288"/>
      <c r="KGL529" s="288"/>
      <c r="KGM529" s="288"/>
      <c r="KGN529" s="288"/>
      <c r="KGO529" s="288"/>
      <c r="KGP529" s="288"/>
      <c r="KGQ529" s="288"/>
      <c r="KGR529" s="288"/>
      <c r="KGS529" s="288"/>
      <c r="KGT529" s="288"/>
      <c r="KGU529" s="288"/>
      <c r="KGV529" s="288"/>
      <c r="KGW529" s="288"/>
      <c r="KGX529" s="288"/>
      <c r="KGY529" s="288"/>
      <c r="KGZ529" s="288"/>
      <c r="KHA529" s="288"/>
      <c r="KHB529" s="288"/>
      <c r="KHC529" s="288"/>
      <c r="KHD529" s="288"/>
      <c r="KHE529" s="288"/>
      <c r="KHF529" s="288"/>
      <c r="KHG529" s="288"/>
      <c r="KHH529" s="288"/>
      <c r="KHI529" s="288"/>
      <c r="KHJ529" s="288"/>
      <c r="KHK529" s="288"/>
      <c r="KHL529" s="288"/>
      <c r="KHM529" s="288"/>
      <c r="KHN529" s="288"/>
      <c r="KHO529" s="288"/>
      <c r="KHP529" s="288"/>
      <c r="KHQ529" s="288"/>
      <c r="KHR529" s="288"/>
      <c r="KHS529" s="288"/>
      <c r="KHT529" s="288"/>
      <c r="KHU529" s="288"/>
      <c r="KHV529" s="288"/>
      <c r="KHW529" s="288"/>
      <c r="KHX529" s="288"/>
      <c r="KHY529" s="288"/>
      <c r="KHZ529" s="288"/>
      <c r="KIA529" s="288"/>
      <c r="KIB529" s="288"/>
      <c r="KIC529" s="288"/>
      <c r="KID529" s="288"/>
      <c r="KIE529" s="288"/>
      <c r="KIF529" s="288"/>
      <c r="KIG529" s="288"/>
      <c r="KIH529" s="288"/>
      <c r="KII529" s="288"/>
      <c r="KIJ529" s="288"/>
      <c r="KIK529" s="288"/>
      <c r="KIL529" s="288"/>
      <c r="KIM529" s="288"/>
      <c r="KIN529" s="288"/>
      <c r="KIO529" s="288"/>
      <c r="KIP529" s="288"/>
      <c r="KIQ529" s="288"/>
      <c r="KIR529" s="288"/>
      <c r="KIS529" s="288"/>
      <c r="KIT529" s="288"/>
      <c r="KIU529" s="288"/>
      <c r="KIV529" s="288"/>
      <c r="KIW529" s="288"/>
      <c r="KIX529" s="288"/>
      <c r="KIY529" s="288"/>
      <c r="KIZ529" s="288"/>
      <c r="KJA529" s="288"/>
      <c r="KJB529" s="288"/>
      <c r="KJC529" s="288"/>
      <c r="KJD529" s="288"/>
      <c r="KJE529" s="288"/>
      <c r="KJF529" s="288"/>
      <c r="KJG529" s="288"/>
      <c r="KJH529" s="288"/>
      <c r="KJI529" s="288"/>
      <c r="KJJ529" s="288"/>
      <c r="KJK529" s="288"/>
      <c r="KJL529" s="288"/>
      <c r="KJM529" s="288"/>
      <c r="KJN529" s="288"/>
      <c r="KJO529" s="288"/>
      <c r="KJP529" s="288"/>
      <c r="KJQ529" s="288"/>
      <c r="KJR529" s="288"/>
      <c r="KJS529" s="288"/>
      <c r="KJT529" s="288"/>
      <c r="KJU529" s="288"/>
      <c r="KJV529" s="288"/>
      <c r="KJW529" s="288"/>
      <c r="KJX529" s="288"/>
      <c r="KJY529" s="288"/>
      <c r="KJZ529" s="288"/>
      <c r="KKA529" s="288"/>
      <c r="KKB529" s="288"/>
      <c r="KKC529" s="288"/>
      <c r="KKD529" s="288"/>
      <c r="KKE529" s="288"/>
      <c r="KKF529" s="288"/>
      <c r="KKG529" s="288"/>
      <c r="KKH529" s="288"/>
      <c r="KKI529" s="288"/>
      <c r="KKJ529" s="288"/>
      <c r="KKK529" s="288"/>
      <c r="KKL529" s="288"/>
      <c r="KKM529" s="288"/>
      <c r="KKN529" s="288"/>
      <c r="KKO529" s="288"/>
      <c r="KKP529" s="288"/>
      <c r="KKQ529" s="288"/>
      <c r="KKR529" s="288"/>
      <c r="KKS529" s="288"/>
      <c r="KKT529" s="288"/>
      <c r="KKU529" s="288"/>
      <c r="KKV529" s="288"/>
      <c r="KKW529" s="288"/>
      <c r="KKX529" s="288"/>
      <c r="KKY529" s="288"/>
      <c r="KKZ529" s="288"/>
      <c r="KLA529" s="288"/>
      <c r="KLB529" s="288"/>
      <c r="KLC529" s="288"/>
      <c r="KLD529" s="288"/>
      <c r="KLE529" s="288"/>
      <c r="KLF529" s="288"/>
      <c r="KLG529" s="288"/>
      <c r="KLH529" s="288"/>
      <c r="KLI529" s="288"/>
      <c r="KLJ529" s="288"/>
      <c r="KLK529" s="288"/>
      <c r="KLL529" s="288"/>
      <c r="KLM529" s="288"/>
      <c r="KLN529" s="288"/>
      <c r="KLO529" s="288"/>
      <c r="KLP529" s="288"/>
      <c r="KLQ529" s="288"/>
      <c r="KLR529" s="288"/>
      <c r="KLS529" s="288"/>
      <c r="KLT529" s="288"/>
      <c r="KLU529" s="288"/>
      <c r="KLV529" s="288"/>
      <c r="KLW529" s="288"/>
      <c r="KLX529" s="288"/>
      <c r="KLY529" s="288"/>
      <c r="KLZ529" s="288"/>
      <c r="KMA529" s="288"/>
      <c r="KMB529" s="288"/>
      <c r="KMC529" s="288"/>
      <c r="KMD529" s="288"/>
      <c r="KME529" s="288"/>
      <c r="KMF529" s="288"/>
      <c r="KMG529" s="288"/>
      <c r="KMH529" s="288"/>
      <c r="KMI529" s="288"/>
      <c r="KMJ529" s="288"/>
      <c r="KMK529" s="288"/>
      <c r="KML529" s="288"/>
      <c r="KMM529" s="288"/>
      <c r="KMN529" s="288"/>
      <c r="KMO529" s="288"/>
      <c r="KMP529" s="288"/>
      <c r="KMQ529" s="288"/>
      <c r="KMR529" s="288"/>
      <c r="KMS529" s="288"/>
      <c r="KMT529" s="288"/>
      <c r="KMU529" s="288"/>
      <c r="KMV529" s="288"/>
      <c r="KMW529" s="288"/>
      <c r="KMX529" s="288"/>
      <c r="KMY529" s="288"/>
      <c r="KMZ529" s="288"/>
      <c r="KNA529" s="288"/>
      <c r="KNB529" s="288"/>
      <c r="KNC529" s="288"/>
      <c r="KND529" s="288"/>
      <c r="KNE529" s="288"/>
      <c r="KNF529" s="288"/>
      <c r="KNG529" s="288"/>
      <c r="KNH529" s="288"/>
      <c r="KNI529" s="288"/>
      <c r="KNJ529" s="288"/>
      <c r="KNK529" s="288"/>
      <c r="KNL529" s="288"/>
      <c r="KNM529" s="288"/>
      <c r="KNN529" s="288"/>
      <c r="KNO529" s="288"/>
      <c r="KNP529" s="288"/>
      <c r="KNQ529" s="288"/>
      <c r="KNR529" s="288"/>
      <c r="KNS529" s="288"/>
      <c r="KNT529" s="288"/>
      <c r="KNU529" s="288"/>
      <c r="KNV529" s="288"/>
      <c r="KNW529" s="288"/>
      <c r="KNX529" s="288"/>
      <c r="KNY529" s="288"/>
      <c r="KNZ529" s="288"/>
      <c r="KOA529" s="288"/>
      <c r="KOB529" s="288"/>
      <c r="KOC529" s="288"/>
      <c r="KOD529" s="288"/>
      <c r="KOE529" s="288"/>
      <c r="KOF529" s="288"/>
      <c r="KOG529" s="288"/>
      <c r="KOH529" s="288"/>
      <c r="KOI529" s="288"/>
      <c r="KOJ529" s="288"/>
      <c r="KOK529" s="288"/>
      <c r="KOL529" s="288"/>
      <c r="KOM529" s="288"/>
      <c r="KON529" s="288"/>
      <c r="KOO529" s="288"/>
      <c r="KOP529" s="288"/>
      <c r="KOQ529" s="288"/>
      <c r="KOR529" s="288"/>
      <c r="KOS529" s="288"/>
      <c r="KOT529" s="288"/>
      <c r="KOU529" s="288"/>
      <c r="KOV529" s="288"/>
      <c r="KOW529" s="288"/>
      <c r="KOX529" s="288"/>
      <c r="KOY529" s="288"/>
      <c r="KOZ529" s="288"/>
      <c r="KPA529" s="288"/>
      <c r="KPB529" s="288"/>
      <c r="KPC529" s="288"/>
      <c r="KPD529" s="288"/>
      <c r="KPE529" s="288"/>
      <c r="KPF529" s="288"/>
      <c r="KPG529" s="288"/>
      <c r="KPH529" s="288"/>
      <c r="KPI529" s="288"/>
      <c r="KPJ529" s="288"/>
      <c r="KPK529" s="288"/>
      <c r="KPL529" s="288"/>
      <c r="KPM529" s="288"/>
      <c r="KPN529" s="288"/>
      <c r="KPO529" s="288"/>
      <c r="KPP529" s="288"/>
      <c r="KPQ529" s="288"/>
      <c r="KPR529" s="288"/>
      <c r="KPS529" s="288"/>
      <c r="KPT529" s="288"/>
      <c r="KPU529" s="288"/>
      <c r="KPV529" s="288"/>
      <c r="KPW529" s="288"/>
      <c r="KPX529" s="288"/>
      <c r="KPY529" s="288"/>
      <c r="KPZ529" s="288"/>
      <c r="KQA529" s="288"/>
      <c r="KQB529" s="288"/>
      <c r="KQC529" s="288"/>
      <c r="KQD529" s="288"/>
      <c r="KQE529" s="288"/>
      <c r="KQF529" s="288"/>
      <c r="KQG529" s="288"/>
      <c r="KQH529" s="288"/>
      <c r="KQI529" s="288"/>
      <c r="KQJ529" s="288"/>
      <c r="KQK529" s="288"/>
      <c r="KQL529" s="288"/>
      <c r="KQM529" s="288"/>
      <c r="KQN529" s="288"/>
      <c r="KQO529" s="288"/>
      <c r="KQP529" s="288"/>
      <c r="KQQ529" s="288"/>
      <c r="KQR529" s="288"/>
      <c r="KQS529" s="288"/>
      <c r="KQT529" s="288"/>
      <c r="KQU529" s="288"/>
      <c r="KQV529" s="288"/>
      <c r="KQW529" s="288"/>
      <c r="KQX529" s="288"/>
      <c r="KQY529" s="288"/>
      <c r="KQZ529" s="288"/>
      <c r="KRA529" s="288"/>
      <c r="KRB529" s="288"/>
      <c r="KRC529" s="288"/>
      <c r="KRD529" s="288"/>
      <c r="KRE529" s="288"/>
      <c r="KRF529" s="288"/>
      <c r="KRG529" s="288"/>
      <c r="KRH529" s="288"/>
      <c r="KRI529" s="288"/>
      <c r="KRJ529" s="288"/>
      <c r="KRK529" s="288"/>
      <c r="KRL529" s="288"/>
      <c r="KRM529" s="288"/>
      <c r="KRN529" s="288"/>
      <c r="KRO529" s="288"/>
      <c r="KRP529" s="288"/>
      <c r="KRQ529" s="288"/>
      <c r="KRR529" s="288"/>
      <c r="KRS529" s="288"/>
      <c r="KRT529" s="288"/>
      <c r="KRU529" s="288"/>
      <c r="KRV529" s="288"/>
      <c r="KRW529" s="288"/>
      <c r="KRX529" s="288"/>
      <c r="KRY529" s="288"/>
      <c r="KRZ529" s="288"/>
      <c r="KSA529" s="288"/>
      <c r="KSB529" s="288"/>
      <c r="KSC529" s="288"/>
      <c r="KSD529" s="288"/>
      <c r="KSE529" s="288"/>
      <c r="KSF529" s="288"/>
      <c r="KSG529" s="288"/>
      <c r="KSH529" s="288"/>
      <c r="KSI529" s="288"/>
      <c r="KSJ529" s="288"/>
      <c r="KSK529" s="288"/>
      <c r="KSL529" s="288"/>
      <c r="KSM529" s="288"/>
      <c r="KSN529" s="288"/>
      <c r="KSO529" s="288"/>
      <c r="KSP529" s="288"/>
      <c r="KSQ529" s="288"/>
      <c r="KSR529" s="288"/>
      <c r="KSS529" s="288"/>
      <c r="KST529" s="288"/>
      <c r="KSU529" s="288"/>
      <c r="KSV529" s="288"/>
      <c r="KSW529" s="288"/>
      <c r="KSX529" s="288"/>
      <c r="KSY529" s="288"/>
      <c r="KSZ529" s="288"/>
      <c r="KTA529" s="288"/>
      <c r="KTB529" s="288"/>
      <c r="KTC529" s="288"/>
      <c r="KTD529" s="288"/>
      <c r="KTE529" s="288"/>
      <c r="KTF529" s="288"/>
      <c r="KTG529" s="288"/>
      <c r="KTH529" s="288"/>
      <c r="KTI529" s="288"/>
      <c r="KTJ529" s="288"/>
      <c r="KTK529" s="288"/>
      <c r="KTL529" s="288"/>
      <c r="KTM529" s="288"/>
      <c r="KTN529" s="288"/>
      <c r="KTO529" s="288"/>
      <c r="KTP529" s="288"/>
      <c r="KTQ529" s="288"/>
      <c r="KTR529" s="288"/>
      <c r="KTS529" s="288"/>
      <c r="KTT529" s="288"/>
      <c r="KTU529" s="288"/>
      <c r="KTV529" s="288"/>
      <c r="KTW529" s="288"/>
      <c r="KTX529" s="288"/>
      <c r="KTY529" s="288"/>
      <c r="KTZ529" s="288"/>
      <c r="KUA529" s="288"/>
      <c r="KUB529" s="288"/>
      <c r="KUC529" s="288"/>
      <c r="KUD529" s="288"/>
      <c r="KUE529" s="288"/>
      <c r="KUF529" s="288"/>
      <c r="KUG529" s="288"/>
      <c r="KUH529" s="288"/>
      <c r="KUI529" s="288"/>
      <c r="KUJ529" s="288"/>
      <c r="KUK529" s="288"/>
      <c r="KUL529" s="288"/>
      <c r="KUM529" s="288"/>
      <c r="KUN529" s="288"/>
      <c r="KUO529" s="288"/>
      <c r="KUP529" s="288"/>
      <c r="KUQ529" s="288"/>
      <c r="KUR529" s="288"/>
      <c r="KUS529" s="288"/>
      <c r="KUT529" s="288"/>
      <c r="KUU529" s="288"/>
      <c r="KUV529" s="288"/>
      <c r="KUW529" s="288"/>
      <c r="KUX529" s="288"/>
      <c r="KUY529" s="288"/>
      <c r="KUZ529" s="288"/>
      <c r="KVA529" s="288"/>
      <c r="KVB529" s="288"/>
      <c r="KVC529" s="288"/>
      <c r="KVD529" s="288"/>
      <c r="KVE529" s="288"/>
      <c r="KVF529" s="288"/>
      <c r="KVG529" s="288"/>
      <c r="KVH529" s="288"/>
      <c r="KVI529" s="288"/>
      <c r="KVJ529" s="288"/>
      <c r="KVK529" s="288"/>
      <c r="KVL529" s="288"/>
      <c r="KVM529" s="288"/>
      <c r="KVN529" s="288"/>
      <c r="KVO529" s="288"/>
      <c r="KVP529" s="288"/>
      <c r="KVQ529" s="288"/>
      <c r="KVR529" s="288"/>
      <c r="KVS529" s="288"/>
      <c r="KVT529" s="288"/>
      <c r="KVU529" s="288"/>
      <c r="KVV529" s="288"/>
      <c r="KVW529" s="288"/>
      <c r="KVX529" s="288"/>
      <c r="KVY529" s="288"/>
      <c r="KVZ529" s="288"/>
      <c r="KWA529" s="288"/>
      <c r="KWB529" s="288"/>
      <c r="KWC529" s="288"/>
      <c r="KWD529" s="288"/>
      <c r="KWE529" s="288"/>
      <c r="KWF529" s="288"/>
      <c r="KWG529" s="288"/>
      <c r="KWH529" s="288"/>
      <c r="KWI529" s="288"/>
      <c r="KWJ529" s="288"/>
      <c r="KWK529" s="288"/>
      <c r="KWL529" s="288"/>
      <c r="KWM529" s="288"/>
      <c r="KWN529" s="288"/>
      <c r="KWO529" s="288"/>
      <c r="KWP529" s="288"/>
      <c r="KWQ529" s="288"/>
      <c r="KWR529" s="288"/>
      <c r="KWS529" s="288"/>
      <c r="KWT529" s="288"/>
      <c r="KWU529" s="288"/>
      <c r="KWV529" s="288"/>
      <c r="KWW529" s="288"/>
      <c r="KWX529" s="288"/>
      <c r="KWY529" s="288"/>
      <c r="KWZ529" s="288"/>
      <c r="KXA529" s="288"/>
      <c r="KXB529" s="288"/>
      <c r="KXC529" s="288"/>
      <c r="KXD529" s="288"/>
      <c r="KXE529" s="288"/>
      <c r="KXF529" s="288"/>
      <c r="KXG529" s="288"/>
      <c r="KXH529" s="288"/>
      <c r="KXI529" s="288"/>
      <c r="KXJ529" s="288"/>
      <c r="KXK529" s="288"/>
      <c r="KXL529" s="288"/>
      <c r="KXM529" s="288"/>
      <c r="KXN529" s="288"/>
      <c r="KXO529" s="288"/>
      <c r="KXP529" s="288"/>
      <c r="KXQ529" s="288"/>
      <c r="KXR529" s="288"/>
      <c r="KXS529" s="288"/>
      <c r="KXT529" s="288"/>
      <c r="KXU529" s="288"/>
      <c r="KXV529" s="288"/>
      <c r="KXW529" s="288"/>
      <c r="KXX529" s="288"/>
      <c r="KXY529" s="288"/>
      <c r="KXZ529" s="288"/>
      <c r="KYA529" s="288"/>
      <c r="KYB529" s="288"/>
      <c r="KYC529" s="288"/>
      <c r="KYD529" s="288"/>
      <c r="KYE529" s="288"/>
      <c r="KYF529" s="288"/>
      <c r="KYG529" s="288"/>
      <c r="KYH529" s="288"/>
      <c r="KYI529" s="288"/>
      <c r="KYJ529" s="288"/>
      <c r="KYK529" s="288"/>
      <c r="KYL529" s="288"/>
      <c r="KYM529" s="288"/>
      <c r="KYN529" s="288"/>
      <c r="KYO529" s="288"/>
      <c r="KYP529" s="288"/>
      <c r="KYQ529" s="288"/>
      <c r="KYR529" s="288"/>
      <c r="KYS529" s="288"/>
      <c r="KYT529" s="288"/>
      <c r="KYU529" s="288"/>
      <c r="KYV529" s="288"/>
      <c r="KYW529" s="288"/>
      <c r="KYX529" s="288"/>
      <c r="KYY529" s="288"/>
      <c r="KYZ529" s="288"/>
      <c r="KZA529" s="288"/>
      <c r="KZB529" s="288"/>
      <c r="KZC529" s="288"/>
      <c r="KZD529" s="288"/>
      <c r="KZE529" s="288"/>
      <c r="KZF529" s="288"/>
      <c r="KZG529" s="288"/>
      <c r="KZH529" s="288"/>
      <c r="KZI529" s="288"/>
      <c r="KZJ529" s="288"/>
      <c r="KZK529" s="288"/>
      <c r="KZL529" s="288"/>
      <c r="KZM529" s="288"/>
      <c r="KZN529" s="288"/>
      <c r="KZO529" s="288"/>
      <c r="KZP529" s="288"/>
      <c r="KZQ529" s="288"/>
      <c r="KZR529" s="288"/>
      <c r="KZS529" s="288"/>
      <c r="KZT529" s="288"/>
      <c r="KZU529" s="288"/>
      <c r="KZV529" s="288"/>
      <c r="KZW529" s="288"/>
      <c r="KZX529" s="288"/>
      <c r="KZY529" s="288"/>
      <c r="KZZ529" s="288"/>
      <c r="LAA529" s="288"/>
      <c r="LAB529" s="288"/>
      <c r="LAC529" s="288"/>
      <c r="LAD529" s="288"/>
      <c r="LAE529" s="288"/>
      <c r="LAF529" s="288"/>
      <c r="LAG529" s="288"/>
      <c r="LAH529" s="288"/>
      <c r="LAI529" s="288"/>
      <c r="LAJ529" s="288"/>
      <c r="LAK529" s="288"/>
      <c r="LAL529" s="288"/>
      <c r="LAM529" s="288"/>
      <c r="LAN529" s="288"/>
      <c r="LAO529" s="288"/>
      <c r="LAP529" s="288"/>
      <c r="LAQ529" s="288"/>
      <c r="LAR529" s="288"/>
      <c r="LAS529" s="288"/>
      <c r="LAT529" s="288"/>
      <c r="LAU529" s="288"/>
      <c r="LAV529" s="288"/>
      <c r="LAW529" s="288"/>
      <c r="LAX529" s="288"/>
      <c r="LAY529" s="288"/>
      <c r="LAZ529" s="288"/>
      <c r="LBA529" s="288"/>
      <c r="LBB529" s="288"/>
      <c r="LBC529" s="288"/>
      <c r="LBD529" s="288"/>
      <c r="LBE529" s="288"/>
      <c r="LBF529" s="288"/>
      <c r="LBG529" s="288"/>
      <c r="LBH529" s="288"/>
      <c r="LBI529" s="288"/>
      <c r="LBJ529" s="288"/>
      <c r="LBK529" s="288"/>
      <c r="LBL529" s="288"/>
      <c r="LBM529" s="288"/>
      <c r="LBN529" s="288"/>
      <c r="LBO529" s="288"/>
      <c r="LBP529" s="288"/>
      <c r="LBQ529" s="288"/>
      <c r="LBR529" s="288"/>
      <c r="LBS529" s="288"/>
      <c r="LBT529" s="288"/>
      <c r="LBU529" s="288"/>
      <c r="LBV529" s="288"/>
      <c r="LBW529" s="288"/>
      <c r="LBX529" s="288"/>
      <c r="LBY529" s="288"/>
      <c r="LBZ529" s="288"/>
      <c r="LCA529" s="288"/>
      <c r="LCB529" s="288"/>
      <c r="LCC529" s="288"/>
      <c r="LCD529" s="288"/>
      <c r="LCE529" s="288"/>
      <c r="LCF529" s="288"/>
      <c r="LCG529" s="288"/>
      <c r="LCH529" s="288"/>
      <c r="LCI529" s="288"/>
      <c r="LCJ529" s="288"/>
      <c r="LCK529" s="288"/>
      <c r="LCL529" s="288"/>
      <c r="LCM529" s="288"/>
      <c r="LCN529" s="288"/>
      <c r="LCO529" s="288"/>
      <c r="LCP529" s="288"/>
      <c r="LCQ529" s="288"/>
      <c r="LCR529" s="288"/>
      <c r="LCS529" s="288"/>
      <c r="LCT529" s="288"/>
      <c r="LCU529" s="288"/>
      <c r="LCV529" s="288"/>
      <c r="LCW529" s="288"/>
      <c r="LCX529" s="288"/>
      <c r="LCY529" s="288"/>
      <c r="LCZ529" s="288"/>
      <c r="LDA529" s="288"/>
      <c r="LDB529" s="288"/>
      <c r="LDC529" s="288"/>
      <c r="LDD529" s="288"/>
      <c r="LDE529" s="288"/>
      <c r="LDF529" s="288"/>
      <c r="LDG529" s="288"/>
      <c r="LDH529" s="288"/>
      <c r="LDI529" s="288"/>
      <c r="LDJ529" s="288"/>
      <c r="LDK529" s="288"/>
      <c r="LDL529" s="288"/>
      <c r="LDM529" s="288"/>
      <c r="LDN529" s="288"/>
      <c r="LDO529" s="288"/>
      <c r="LDP529" s="288"/>
      <c r="LDQ529" s="288"/>
      <c r="LDR529" s="288"/>
      <c r="LDS529" s="288"/>
      <c r="LDT529" s="288"/>
      <c r="LDU529" s="288"/>
      <c r="LDV529" s="288"/>
      <c r="LDW529" s="288"/>
      <c r="LDX529" s="288"/>
      <c r="LDY529" s="288"/>
      <c r="LDZ529" s="288"/>
      <c r="LEA529" s="288"/>
      <c r="LEB529" s="288"/>
      <c r="LEC529" s="288"/>
      <c r="LED529" s="288"/>
      <c r="LEE529" s="288"/>
      <c r="LEF529" s="288"/>
      <c r="LEG529" s="288"/>
      <c r="LEH529" s="288"/>
      <c r="LEI529" s="288"/>
      <c r="LEJ529" s="288"/>
      <c r="LEK529" s="288"/>
      <c r="LEL529" s="288"/>
      <c r="LEM529" s="288"/>
      <c r="LEN529" s="288"/>
      <c r="LEO529" s="288"/>
      <c r="LEP529" s="288"/>
      <c r="LEQ529" s="288"/>
      <c r="LER529" s="288"/>
      <c r="LES529" s="288"/>
      <c r="LET529" s="288"/>
      <c r="LEU529" s="288"/>
      <c r="LEV529" s="288"/>
      <c r="LEW529" s="288"/>
      <c r="LEX529" s="288"/>
      <c r="LEY529" s="288"/>
      <c r="LEZ529" s="288"/>
      <c r="LFA529" s="288"/>
      <c r="LFB529" s="288"/>
      <c r="LFC529" s="288"/>
      <c r="LFD529" s="288"/>
      <c r="LFE529" s="288"/>
      <c r="LFF529" s="288"/>
      <c r="LFG529" s="288"/>
      <c r="LFH529" s="288"/>
      <c r="LFI529" s="288"/>
      <c r="LFJ529" s="288"/>
      <c r="LFK529" s="288"/>
      <c r="LFL529" s="288"/>
      <c r="LFM529" s="288"/>
      <c r="LFN529" s="288"/>
      <c r="LFO529" s="288"/>
      <c r="LFP529" s="288"/>
      <c r="LFQ529" s="288"/>
      <c r="LFR529" s="288"/>
      <c r="LFS529" s="288"/>
      <c r="LFT529" s="288"/>
      <c r="LFU529" s="288"/>
      <c r="LFV529" s="288"/>
      <c r="LFW529" s="288"/>
      <c r="LFX529" s="288"/>
      <c r="LFY529" s="288"/>
      <c r="LFZ529" s="288"/>
      <c r="LGA529" s="288"/>
      <c r="LGB529" s="288"/>
      <c r="LGC529" s="288"/>
      <c r="LGD529" s="288"/>
      <c r="LGE529" s="288"/>
      <c r="LGF529" s="288"/>
      <c r="LGG529" s="288"/>
      <c r="LGH529" s="288"/>
      <c r="LGI529" s="288"/>
      <c r="LGJ529" s="288"/>
      <c r="LGK529" s="288"/>
      <c r="LGL529" s="288"/>
      <c r="LGM529" s="288"/>
      <c r="LGN529" s="288"/>
      <c r="LGO529" s="288"/>
      <c r="LGP529" s="288"/>
      <c r="LGQ529" s="288"/>
      <c r="LGR529" s="288"/>
      <c r="LGS529" s="288"/>
      <c r="LGT529" s="288"/>
      <c r="LGU529" s="288"/>
      <c r="LGV529" s="288"/>
      <c r="LGW529" s="288"/>
      <c r="LGX529" s="288"/>
      <c r="LGY529" s="288"/>
      <c r="LGZ529" s="288"/>
      <c r="LHA529" s="288"/>
      <c r="LHB529" s="288"/>
      <c r="LHC529" s="288"/>
      <c r="LHD529" s="288"/>
      <c r="LHE529" s="288"/>
      <c r="LHF529" s="288"/>
      <c r="LHG529" s="288"/>
      <c r="LHH529" s="288"/>
      <c r="LHI529" s="288"/>
      <c r="LHJ529" s="288"/>
      <c r="LHK529" s="288"/>
      <c r="LHL529" s="288"/>
      <c r="LHM529" s="288"/>
      <c r="LHN529" s="288"/>
      <c r="LHO529" s="288"/>
      <c r="LHP529" s="288"/>
      <c r="LHQ529" s="288"/>
      <c r="LHR529" s="288"/>
      <c r="LHS529" s="288"/>
      <c r="LHT529" s="288"/>
      <c r="LHU529" s="288"/>
      <c r="LHV529" s="288"/>
      <c r="LHW529" s="288"/>
      <c r="LHX529" s="288"/>
      <c r="LHY529" s="288"/>
      <c r="LHZ529" s="288"/>
      <c r="LIA529" s="288"/>
      <c r="LIB529" s="288"/>
      <c r="LIC529" s="288"/>
      <c r="LID529" s="288"/>
      <c r="LIE529" s="288"/>
      <c r="LIF529" s="288"/>
      <c r="LIG529" s="288"/>
      <c r="LIH529" s="288"/>
      <c r="LII529" s="288"/>
      <c r="LIJ529" s="288"/>
      <c r="LIK529" s="288"/>
      <c r="LIL529" s="288"/>
      <c r="LIM529" s="288"/>
      <c r="LIN529" s="288"/>
      <c r="LIO529" s="288"/>
      <c r="LIP529" s="288"/>
      <c r="LIQ529" s="288"/>
      <c r="LIR529" s="288"/>
      <c r="LIS529" s="288"/>
      <c r="LIT529" s="288"/>
      <c r="LIU529" s="288"/>
      <c r="LIV529" s="288"/>
      <c r="LIW529" s="288"/>
      <c r="LIX529" s="288"/>
      <c r="LIY529" s="288"/>
      <c r="LIZ529" s="288"/>
      <c r="LJA529" s="288"/>
      <c r="LJB529" s="288"/>
      <c r="LJC529" s="288"/>
      <c r="LJD529" s="288"/>
      <c r="LJE529" s="288"/>
      <c r="LJF529" s="288"/>
      <c r="LJG529" s="288"/>
      <c r="LJH529" s="288"/>
      <c r="LJI529" s="288"/>
      <c r="LJJ529" s="288"/>
      <c r="LJK529" s="288"/>
      <c r="LJL529" s="288"/>
      <c r="LJM529" s="288"/>
      <c r="LJN529" s="288"/>
      <c r="LJO529" s="288"/>
      <c r="LJP529" s="288"/>
      <c r="LJQ529" s="288"/>
      <c r="LJR529" s="288"/>
      <c r="LJS529" s="288"/>
      <c r="LJT529" s="288"/>
      <c r="LJU529" s="288"/>
      <c r="LJV529" s="288"/>
      <c r="LJW529" s="288"/>
      <c r="LJX529" s="288"/>
      <c r="LJY529" s="288"/>
      <c r="LJZ529" s="288"/>
      <c r="LKA529" s="288"/>
      <c r="LKB529" s="288"/>
      <c r="LKC529" s="288"/>
      <c r="LKD529" s="288"/>
      <c r="LKE529" s="288"/>
      <c r="LKF529" s="288"/>
      <c r="LKG529" s="288"/>
      <c r="LKH529" s="288"/>
      <c r="LKI529" s="288"/>
      <c r="LKJ529" s="288"/>
      <c r="LKK529" s="288"/>
      <c r="LKL529" s="288"/>
      <c r="LKM529" s="288"/>
      <c r="LKN529" s="288"/>
      <c r="LKO529" s="288"/>
      <c r="LKP529" s="288"/>
      <c r="LKQ529" s="288"/>
      <c r="LKR529" s="288"/>
      <c r="LKS529" s="288"/>
      <c r="LKT529" s="288"/>
      <c r="LKU529" s="288"/>
      <c r="LKV529" s="288"/>
      <c r="LKW529" s="288"/>
      <c r="LKX529" s="288"/>
      <c r="LKY529" s="288"/>
      <c r="LKZ529" s="288"/>
      <c r="LLA529" s="288"/>
      <c r="LLB529" s="288"/>
      <c r="LLC529" s="288"/>
      <c r="LLD529" s="288"/>
      <c r="LLE529" s="288"/>
      <c r="LLF529" s="288"/>
      <c r="LLG529" s="288"/>
      <c r="LLH529" s="288"/>
      <c r="LLI529" s="288"/>
      <c r="LLJ529" s="288"/>
      <c r="LLK529" s="288"/>
      <c r="LLL529" s="288"/>
      <c r="LLM529" s="288"/>
      <c r="LLN529" s="288"/>
      <c r="LLO529" s="288"/>
      <c r="LLP529" s="288"/>
      <c r="LLQ529" s="288"/>
      <c r="LLR529" s="288"/>
      <c r="LLS529" s="288"/>
      <c r="LLT529" s="288"/>
      <c r="LLU529" s="288"/>
      <c r="LLV529" s="288"/>
      <c r="LLW529" s="288"/>
      <c r="LLX529" s="288"/>
      <c r="LLY529" s="288"/>
      <c r="LLZ529" s="288"/>
      <c r="LMA529" s="288"/>
      <c r="LMB529" s="288"/>
      <c r="LMC529" s="288"/>
      <c r="LMD529" s="288"/>
      <c r="LME529" s="288"/>
      <c r="LMF529" s="288"/>
      <c r="LMG529" s="288"/>
      <c r="LMH529" s="288"/>
      <c r="LMI529" s="288"/>
      <c r="LMJ529" s="288"/>
      <c r="LMK529" s="288"/>
      <c r="LML529" s="288"/>
      <c r="LMM529" s="288"/>
      <c r="LMN529" s="288"/>
      <c r="LMO529" s="288"/>
      <c r="LMP529" s="288"/>
      <c r="LMQ529" s="288"/>
      <c r="LMR529" s="288"/>
      <c r="LMS529" s="288"/>
      <c r="LMT529" s="288"/>
      <c r="LMU529" s="288"/>
      <c r="LMV529" s="288"/>
      <c r="LMW529" s="288"/>
      <c r="LMX529" s="288"/>
      <c r="LMY529" s="288"/>
      <c r="LMZ529" s="288"/>
      <c r="LNA529" s="288"/>
      <c r="LNB529" s="288"/>
      <c r="LNC529" s="288"/>
      <c r="LND529" s="288"/>
      <c r="LNE529" s="288"/>
      <c r="LNF529" s="288"/>
      <c r="LNG529" s="288"/>
      <c r="LNH529" s="288"/>
      <c r="LNI529" s="288"/>
      <c r="LNJ529" s="288"/>
      <c r="LNK529" s="288"/>
      <c r="LNL529" s="288"/>
      <c r="LNM529" s="288"/>
      <c r="LNN529" s="288"/>
      <c r="LNO529" s="288"/>
      <c r="LNP529" s="288"/>
      <c r="LNQ529" s="288"/>
      <c r="LNR529" s="288"/>
      <c r="LNS529" s="288"/>
      <c r="LNT529" s="288"/>
      <c r="LNU529" s="288"/>
      <c r="LNV529" s="288"/>
      <c r="LNW529" s="288"/>
      <c r="LNX529" s="288"/>
      <c r="LNY529" s="288"/>
      <c r="LNZ529" s="288"/>
      <c r="LOA529" s="288"/>
      <c r="LOB529" s="288"/>
      <c r="LOC529" s="288"/>
      <c r="LOD529" s="288"/>
      <c r="LOE529" s="288"/>
      <c r="LOF529" s="288"/>
      <c r="LOG529" s="288"/>
      <c r="LOH529" s="288"/>
      <c r="LOI529" s="288"/>
      <c r="LOJ529" s="288"/>
      <c r="LOK529" s="288"/>
      <c r="LOL529" s="288"/>
      <c r="LOM529" s="288"/>
      <c r="LON529" s="288"/>
      <c r="LOO529" s="288"/>
      <c r="LOP529" s="288"/>
      <c r="LOQ529" s="288"/>
      <c r="LOR529" s="288"/>
      <c r="LOS529" s="288"/>
      <c r="LOT529" s="288"/>
      <c r="LOU529" s="288"/>
      <c r="LOV529" s="288"/>
      <c r="LOW529" s="288"/>
      <c r="LOX529" s="288"/>
      <c r="LOY529" s="288"/>
      <c r="LOZ529" s="288"/>
      <c r="LPA529" s="288"/>
      <c r="LPB529" s="288"/>
      <c r="LPC529" s="288"/>
      <c r="LPD529" s="288"/>
      <c r="LPE529" s="288"/>
      <c r="LPF529" s="288"/>
      <c r="LPG529" s="288"/>
      <c r="LPH529" s="288"/>
      <c r="LPI529" s="288"/>
      <c r="LPJ529" s="288"/>
      <c r="LPK529" s="288"/>
      <c r="LPL529" s="288"/>
      <c r="LPM529" s="288"/>
      <c r="LPN529" s="288"/>
      <c r="LPO529" s="288"/>
      <c r="LPP529" s="288"/>
      <c r="LPQ529" s="288"/>
      <c r="LPR529" s="288"/>
      <c r="LPS529" s="288"/>
      <c r="LPT529" s="288"/>
      <c r="LPU529" s="288"/>
      <c r="LPV529" s="288"/>
      <c r="LPW529" s="288"/>
      <c r="LPX529" s="288"/>
      <c r="LPY529" s="288"/>
      <c r="LPZ529" s="288"/>
      <c r="LQA529" s="288"/>
      <c r="LQB529" s="288"/>
      <c r="LQC529" s="288"/>
      <c r="LQD529" s="288"/>
      <c r="LQE529" s="288"/>
      <c r="LQF529" s="288"/>
      <c r="LQG529" s="288"/>
      <c r="LQH529" s="288"/>
      <c r="LQI529" s="288"/>
      <c r="LQJ529" s="288"/>
      <c r="LQK529" s="288"/>
      <c r="LQL529" s="288"/>
      <c r="LQM529" s="288"/>
      <c r="LQN529" s="288"/>
      <c r="LQO529" s="288"/>
      <c r="LQP529" s="288"/>
      <c r="LQQ529" s="288"/>
      <c r="LQR529" s="288"/>
      <c r="LQS529" s="288"/>
      <c r="LQT529" s="288"/>
      <c r="LQU529" s="288"/>
      <c r="LQV529" s="288"/>
      <c r="LQW529" s="288"/>
      <c r="LQX529" s="288"/>
      <c r="LQY529" s="288"/>
      <c r="LQZ529" s="288"/>
      <c r="LRA529" s="288"/>
      <c r="LRB529" s="288"/>
      <c r="LRC529" s="288"/>
      <c r="LRD529" s="288"/>
      <c r="LRE529" s="288"/>
      <c r="LRF529" s="288"/>
      <c r="LRG529" s="288"/>
      <c r="LRH529" s="288"/>
      <c r="LRI529" s="288"/>
      <c r="LRJ529" s="288"/>
      <c r="LRK529" s="288"/>
      <c r="LRL529" s="288"/>
      <c r="LRM529" s="288"/>
      <c r="LRN529" s="288"/>
      <c r="LRO529" s="288"/>
      <c r="LRP529" s="288"/>
      <c r="LRQ529" s="288"/>
      <c r="LRR529" s="288"/>
      <c r="LRS529" s="288"/>
      <c r="LRT529" s="288"/>
      <c r="LRU529" s="288"/>
      <c r="LRV529" s="288"/>
      <c r="LRW529" s="288"/>
      <c r="LRX529" s="288"/>
      <c r="LRY529" s="288"/>
      <c r="LRZ529" s="288"/>
      <c r="LSA529" s="288"/>
      <c r="LSB529" s="288"/>
      <c r="LSC529" s="288"/>
      <c r="LSD529" s="288"/>
      <c r="LSE529" s="288"/>
      <c r="LSF529" s="288"/>
      <c r="LSG529" s="288"/>
      <c r="LSH529" s="288"/>
      <c r="LSI529" s="288"/>
      <c r="LSJ529" s="288"/>
      <c r="LSK529" s="288"/>
      <c r="LSL529" s="288"/>
      <c r="LSM529" s="288"/>
      <c r="LSN529" s="288"/>
      <c r="LSO529" s="288"/>
      <c r="LSP529" s="288"/>
      <c r="LSQ529" s="288"/>
      <c r="LSR529" s="288"/>
      <c r="LSS529" s="288"/>
      <c r="LST529" s="288"/>
      <c r="LSU529" s="288"/>
      <c r="LSV529" s="288"/>
      <c r="LSW529" s="288"/>
      <c r="LSX529" s="288"/>
      <c r="LSY529" s="288"/>
      <c r="LSZ529" s="288"/>
      <c r="LTA529" s="288"/>
      <c r="LTB529" s="288"/>
      <c r="LTC529" s="288"/>
      <c r="LTD529" s="288"/>
      <c r="LTE529" s="288"/>
      <c r="LTF529" s="288"/>
      <c r="LTG529" s="288"/>
      <c r="LTH529" s="288"/>
      <c r="LTI529" s="288"/>
      <c r="LTJ529" s="288"/>
      <c r="LTK529" s="288"/>
      <c r="LTL529" s="288"/>
      <c r="LTM529" s="288"/>
      <c r="LTN529" s="288"/>
      <c r="LTO529" s="288"/>
      <c r="LTP529" s="288"/>
      <c r="LTQ529" s="288"/>
      <c r="LTR529" s="288"/>
      <c r="LTS529" s="288"/>
      <c r="LTT529" s="288"/>
      <c r="LTU529" s="288"/>
      <c r="LTV529" s="288"/>
      <c r="LTW529" s="288"/>
      <c r="LTX529" s="288"/>
      <c r="LTY529" s="288"/>
      <c r="LTZ529" s="288"/>
      <c r="LUA529" s="288"/>
      <c r="LUB529" s="288"/>
      <c r="LUC529" s="288"/>
      <c r="LUD529" s="288"/>
      <c r="LUE529" s="288"/>
      <c r="LUF529" s="288"/>
      <c r="LUG529" s="288"/>
      <c r="LUH529" s="288"/>
      <c r="LUI529" s="288"/>
      <c r="LUJ529" s="288"/>
      <c r="LUK529" s="288"/>
      <c r="LUL529" s="288"/>
      <c r="LUM529" s="288"/>
      <c r="LUN529" s="288"/>
      <c r="LUO529" s="288"/>
      <c r="LUP529" s="288"/>
      <c r="LUQ529" s="288"/>
      <c r="LUR529" s="288"/>
      <c r="LUS529" s="288"/>
      <c r="LUT529" s="288"/>
      <c r="LUU529" s="288"/>
      <c r="LUV529" s="288"/>
      <c r="LUW529" s="288"/>
      <c r="LUX529" s="288"/>
      <c r="LUY529" s="288"/>
      <c r="LUZ529" s="288"/>
      <c r="LVA529" s="288"/>
      <c r="LVB529" s="288"/>
      <c r="LVC529" s="288"/>
      <c r="LVD529" s="288"/>
      <c r="LVE529" s="288"/>
      <c r="LVF529" s="288"/>
      <c r="LVG529" s="288"/>
      <c r="LVH529" s="288"/>
      <c r="LVI529" s="288"/>
      <c r="LVJ529" s="288"/>
      <c r="LVK529" s="288"/>
      <c r="LVL529" s="288"/>
      <c r="LVM529" s="288"/>
      <c r="LVN529" s="288"/>
      <c r="LVO529" s="288"/>
      <c r="LVP529" s="288"/>
      <c r="LVQ529" s="288"/>
      <c r="LVR529" s="288"/>
      <c r="LVS529" s="288"/>
      <c r="LVT529" s="288"/>
      <c r="LVU529" s="288"/>
      <c r="LVV529" s="288"/>
      <c r="LVW529" s="288"/>
      <c r="LVX529" s="288"/>
      <c r="LVY529" s="288"/>
      <c r="LVZ529" s="288"/>
      <c r="LWA529" s="288"/>
      <c r="LWB529" s="288"/>
      <c r="LWC529" s="288"/>
      <c r="LWD529" s="288"/>
      <c r="LWE529" s="288"/>
      <c r="LWF529" s="288"/>
      <c r="LWG529" s="288"/>
      <c r="LWH529" s="288"/>
      <c r="LWI529" s="288"/>
      <c r="LWJ529" s="288"/>
      <c r="LWK529" s="288"/>
      <c r="LWL529" s="288"/>
      <c r="LWM529" s="288"/>
      <c r="LWN529" s="288"/>
      <c r="LWO529" s="288"/>
      <c r="LWP529" s="288"/>
      <c r="LWQ529" s="288"/>
      <c r="LWR529" s="288"/>
      <c r="LWS529" s="288"/>
      <c r="LWT529" s="288"/>
      <c r="LWU529" s="288"/>
      <c r="LWV529" s="288"/>
      <c r="LWW529" s="288"/>
      <c r="LWX529" s="288"/>
      <c r="LWY529" s="288"/>
      <c r="LWZ529" s="288"/>
      <c r="LXA529" s="288"/>
      <c r="LXB529" s="288"/>
      <c r="LXC529" s="288"/>
      <c r="LXD529" s="288"/>
      <c r="LXE529" s="288"/>
      <c r="LXF529" s="288"/>
      <c r="LXG529" s="288"/>
      <c r="LXH529" s="288"/>
      <c r="LXI529" s="288"/>
      <c r="LXJ529" s="288"/>
      <c r="LXK529" s="288"/>
      <c r="LXL529" s="288"/>
      <c r="LXM529" s="288"/>
      <c r="LXN529" s="288"/>
      <c r="LXO529" s="288"/>
      <c r="LXP529" s="288"/>
      <c r="LXQ529" s="288"/>
      <c r="LXR529" s="288"/>
      <c r="LXS529" s="288"/>
      <c r="LXT529" s="288"/>
      <c r="LXU529" s="288"/>
      <c r="LXV529" s="288"/>
      <c r="LXW529" s="288"/>
      <c r="LXX529" s="288"/>
      <c r="LXY529" s="288"/>
      <c r="LXZ529" s="288"/>
      <c r="LYA529" s="288"/>
      <c r="LYB529" s="288"/>
      <c r="LYC529" s="288"/>
      <c r="LYD529" s="288"/>
      <c r="LYE529" s="288"/>
      <c r="LYF529" s="288"/>
      <c r="LYG529" s="288"/>
      <c r="LYH529" s="288"/>
      <c r="LYI529" s="288"/>
      <c r="LYJ529" s="288"/>
      <c r="LYK529" s="288"/>
      <c r="LYL529" s="288"/>
      <c r="LYM529" s="288"/>
      <c r="LYN529" s="288"/>
      <c r="LYO529" s="288"/>
      <c r="LYP529" s="288"/>
      <c r="LYQ529" s="288"/>
      <c r="LYR529" s="288"/>
      <c r="LYS529" s="288"/>
      <c r="LYT529" s="288"/>
      <c r="LYU529" s="288"/>
      <c r="LYV529" s="288"/>
      <c r="LYW529" s="288"/>
      <c r="LYX529" s="288"/>
      <c r="LYY529" s="288"/>
      <c r="LYZ529" s="288"/>
      <c r="LZA529" s="288"/>
      <c r="LZB529" s="288"/>
      <c r="LZC529" s="288"/>
      <c r="LZD529" s="288"/>
      <c r="LZE529" s="288"/>
      <c r="LZF529" s="288"/>
      <c r="LZG529" s="288"/>
      <c r="LZH529" s="288"/>
      <c r="LZI529" s="288"/>
      <c r="LZJ529" s="288"/>
      <c r="LZK529" s="288"/>
      <c r="LZL529" s="288"/>
      <c r="LZM529" s="288"/>
      <c r="LZN529" s="288"/>
      <c r="LZO529" s="288"/>
      <c r="LZP529" s="288"/>
      <c r="LZQ529" s="288"/>
      <c r="LZR529" s="288"/>
      <c r="LZS529" s="288"/>
      <c r="LZT529" s="288"/>
      <c r="LZU529" s="288"/>
      <c r="LZV529" s="288"/>
      <c r="LZW529" s="288"/>
      <c r="LZX529" s="288"/>
      <c r="LZY529" s="288"/>
      <c r="LZZ529" s="288"/>
      <c r="MAA529" s="288"/>
      <c r="MAB529" s="288"/>
      <c r="MAC529" s="288"/>
      <c r="MAD529" s="288"/>
      <c r="MAE529" s="288"/>
      <c r="MAF529" s="288"/>
      <c r="MAG529" s="288"/>
      <c r="MAH529" s="288"/>
      <c r="MAI529" s="288"/>
      <c r="MAJ529" s="288"/>
      <c r="MAK529" s="288"/>
      <c r="MAL529" s="288"/>
      <c r="MAM529" s="288"/>
      <c r="MAN529" s="288"/>
      <c r="MAO529" s="288"/>
      <c r="MAP529" s="288"/>
      <c r="MAQ529" s="288"/>
      <c r="MAR529" s="288"/>
      <c r="MAS529" s="288"/>
      <c r="MAT529" s="288"/>
      <c r="MAU529" s="288"/>
      <c r="MAV529" s="288"/>
      <c r="MAW529" s="288"/>
      <c r="MAX529" s="288"/>
      <c r="MAY529" s="288"/>
      <c r="MAZ529" s="288"/>
      <c r="MBA529" s="288"/>
      <c r="MBB529" s="288"/>
      <c r="MBC529" s="288"/>
      <c r="MBD529" s="288"/>
      <c r="MBE529" s="288"/>
      <c r="MBF529" s="288"/>
      <c r="MBG529" s="288"/>
      <c r="MBH529" s="288"/>
      <c r="MBI529" s="288"/>
      <c r="MBJ529" s="288"/>
      <c r="MBK529" s="288"/>
      <c r="MBL529" s="288"/>
      <c r="MBM529" s="288"/>
      <c r="MBN529" s="288"/>
      <c r="MBO529" s="288"/>
      <c r="MBP529" s="288"/>
      <c r="MBQ529" s="288"/>
      <c r="MBR529" s="288"/>
      <c r="MBS529" s="288"/>
      <c r="MBT529" s="288"/>
      <c r="MBU529" s="288"/>
      <c r="MBV529" s="288"/>
      <c r="MBW529" s="288"/>
      <c r="MBX529" s="288"/>
      <c r="MBY529" s="288"/>
      <c r="MBZ529" s="288"/>
      <c r="MCA529" s="288"/>
      <c r="MCB529" s="288"/>
      <c r="MCC529" s="288"/>
      <c r="MCD529" s="288"/>
      <c r="MCE529" s="288"/>
      <c r="MCF529" s="288"/>
      <c r="MCG529" s="288"/>
      <c r="MCH529" s="288"/>
      <c r="MCI529" s="288"/>
      <c r="MCJ529" s="288"/>
      <c r="MCK529" s="288"/>
      <c r="MCL529" s="288"/>
      <c r="MCM529" s="288"/>
      <c r="MCN529" s="288"/>
      <c r="MCO529" s="288"/>
      <c r="MCP529" s="288"/>
      <c r="MCQ529" s="288"/>
      <c r="MCR529" s="288"/>
      <c r="MCS529" s="288"/>
      <c r="MCT529" s="288"/>
      <c r="MCU529" s="288"/>
      <c r="MCV529" s="288"/>
      <c r="MCW529" s="288"/>
      <c r="MCX529" s="288"/>
      <c r="MCY529" s="288"/>
      <c r="MCZ529" s="288"/>
      <c r="MDA529" s="288"/>
      <c r="MDB529" s="288"/>
      <c r="MDC529" s="288"/>
      <c r="MDD529" s="288"/>
      <c r="MDE529" s="288"/>
      <c r="MDF529" s="288"/>
      <c r="MDG529" s="288"/>
      <c r="MDH529" s="288"/>
      <c r="MDI529" s="288"/>
      <c r="MDJ529" s="288"/>
      <c r="MDK529" s="288"/>
      <c r="MDL529" s="288"/>
      <c r="MDM529" s="288"/>
      <c r="MDN529" s="288"/>
      <c r="MDO529" s="288"/>
      <c r="MDP529" s="288"/>
      <c r="MDQ529" s="288"/>
      <c r="MDR529" s="288"/>
      <c r="MDS529" s="288"/>
      <c r="MDT529" s="288"/>
      <c r="MDU529" s="288"/>
      <c r="MDV529" s="288"/>
      <c r="MDW529" s="288"/>
      <c r="MDX529" s="288"/>
      <c r="MDY529" s="288"/>
      <c r="MDZ529" s="288"/>
      <c r="MEA529" s="288"/>
      <c r="MEB529" s="288"/>
      <c r="MEC529" s="288"/>
      <c r="MED529" s="288"/>
      <c r="MEE529" s="288"/>
      <c r="MEF529" s="288"/>
      <c r="MEG529" s="288"/>
      <c r="MEH529" s="288"/>
      <c r="MEI529" s="288"/>
      <c r="MEJ529" s="288"/>
      <c r="MEK529" s="288"/>
      <c r="MEL529" s="288"/>
      <c r="MEM529" s="288"/>
      <c r="MEN529" s="288"/>
      <c r="MEO529" s="288"/>
      <c r="MEP529" s="288"/>
      <c r="MEQ529" s="288"/>
      <c r="MER529" s="288"/>
      <c r="MES529" s="288"/>
      <c r="MET529" s="288"/>
      <c r="MEU529" s="288"/>
      <c r="MEV529" s="288"/>
      <c r="MEW529" s="288"/>
      <c r="MEX529" s="288"/>
      <c r="MEY529" s="288"/>
      <c r="MEZ529" s="288"/>
      <c r="MFA529" s="288"/>
      <c r="MFB529" s="288"/>
      <c r="MFC529" s="288"/>
      <c r="MFD529" s="288"/>
      <c r="MFE529" s="288"/>
      <c r="MFF529" s="288"/>
      <c r="MFG529" s="288"/>
      <c r="MFH529" s="288"/>
      <c r="MFI529" s="288"/>
      <c r="MFJ529" s="288"/>
      <c r="MFK529" s="288"/>
      <c r="MFL529" s="288"/>
      <c r="MFM529" s="288"/>
      <c r="MFN529" s="288"/>
      <c r="MFO529" s="288"/>
      <c r="MFP529" s="288"/>
      <c r="MFQ529" s="288"/>
      <c r="MFR529" s="288"/>
      <c r="MFS529" s="288"/>
      <c r="MFT529" s="288"/>
      <c r="MFU529" s="288"/>
      <c r="MFV529" s="288"/>
      <c r="MFW529" s="288"/>
      <c r="MFX529" s="288"/>
      <c r="MFY529" s="288"/>
      <c r="MFZ529" s="288"/>
      <c r="MGA529" s="288"/>
      <c r="MGB529" s="288"/>
      <c r="MGC529" s="288"/>
      <c r="MGD529" s="288"/>
      <c r="MGE529" s="288"/>
      <c r="MGF529" s="288"/>
      <c r="MGG529" s="288"/>
      <c r="MGH529" s="288"/>
      <c r="MGI529" s="288"/>
      <c r="MGJ529" s="288"/>
      <c r="MGK529" s="288"/>
      <c r="MGL529" s="288"/>
      <c r="MGM529" s="288"/>
      <c r="MGN529" s="288"/>
      <c r="MGO529" s="288"/>
      <c r="MGP529" s="288"/>
      <c r="MGQ529" s="288"/>
      <c r="MGR529" s="288"/>
      <c r="MGS529" s="288"/>
      <c r="MGT529" s="288"/>
      <c r="MGU529" s="288"/>
      <c r="MGV529" s="288"/>
      <c r="MGW529" s="288"/>
      <c r="MGX529" s="288"/>
      <c r="MGY529" s="288"/>
      <c r="MGZ529" s="288"/>
      <c r="MHA529" s="288"/>
      <c r="MHB529" s="288"/>
      <c r="MHC529" s="288"/>
      <c r="MHD529" s="288"/>
      <c r="MHE529" s="288"/>
      <c r="MHF529" s="288"/>
      <c r="MHG529" s="288"/>
      <c r="MHH529" s="288"/>
      <c r="MHI529" s="288"/>
      <c r="MHJ529" s="288"/>
      <c r="MHK529" s="288"/>
      <c r="MHL529" s="288"/>
      <c r="MHM529" s="288"/>
      <c r="MHN529" s="288"/>
      <c r="MHO529" s="288"/>
      <c r="MHP529" s="288"/>
      <c r="MHQ529" s="288"/>
      <c r="MHR529" s="288"/>
      <c r="MHS529" s="288"/>
      <c r="MHT529" s="288"/>
      <c r="MHU529" s="288"/>
      <c r="MHV529" s="288"/>
      <c r="MHW529" s="288"/>
      <c r="MHX529" s="288"/>
      <c r="MHY529" s="288"/>
      <c r="MHZ529" s="288"/>
      <c r="MIA529" s="288"/>
      <c r="MIB529" s="288"/>
      <c r="MIC529" s="288"/>
      <c r="MID529" s="288"/>
      <c r="MIE529" s="288"/>
      <c r="MIF529" s="288"/>
      <c r="MIG529" s="288"/>
      <c r="MIH529" s="288"/>
      <c r="MII529" s="288"/>
      <c r="MIJ529" s="288"/>
      <c r="MIK529" s="288"/>
      <c r="MIL529" s="288"/>
      <c r="MIM529" s="288"/>
      <c r="MIN529" s="288"/>
      <c r="MIO529" s="288"/>
      <c r="MIP529" s="288"/>
      <c r="MIQ529" s="288"/>
      <c r="MIR529" s="288"/>
      <c r="MIS529" s="288"/>
      <c r="MIT529" s="288"/>
      <c r="MIU529" s="288"/>
      <c r="MIV529" s="288"/>
      <c r="MIW529" s="288"/>
      <c r="MIX529" s="288"/>
      <c r="MIY529" s="288"/>
      <c r="MIZ529" s="288"/>
      <c r="MJA529" s="288"/>
      <c r="MJB529" s="288"/>
      <c r="MJC529" s="288"/>
      <c r="MJD529" s="288"/>
      <c r="MJE529" s="288"/>
      <c r="MJF529" s="288"/>
      <c r="MJG529" s="288"/>
      <c r="MJH529" s="288"/>
      <c r="MJI529" s="288"/>
      <c r="MJJ529" s="288"/>
      <c r="MJK529" s="288"/>
      <c r="MJL529" s="288"/>
      <c r="MJM529" s="288"/>
      <c r="MJN529" s="288"/>
      <c r="MJO529" s="288"/>
      <c r="MJP529" s="288"/>
      <c r="MJQ529" s="288"/>
      <c r="MJR529" s="288"/>
      <c r="MJS529" s="288"/>
      <c r="MJT529" s="288"/>
      <c r="MJU529" s="288"/>
      <c r="MJV529" s="288"/>
      <c r="MJW529" s="288"/>
      <c r="MJX529" s="288"/>
      <c r="MJY529" s="288"/>
      <c r="MJZ529" s="288"/>
      <c r="MKA529" s="288"/>
      <c r="MKB529" s="288"/>
      <c r="MKC529" s="288"/>
      <c r="MKD529" s="288"/>
      <c r="MKE529" s="288"/>
      <c r="MKF529" s="288"/>
      <c r="MKG529" s="288"/>
      <c r="MKH529" s="288"/>
      <c r="MKI529" s="288"/>
      <c r="MKJ529" s="288"/>
      <c r="MKK529" s="288"/>
      <c r="MKL529" s="288"/>
      <c r="MKM529" s="288"/>
      <c r="MKN529" s="288"/>
      <c r="MKO529" s="288"/>
      <c r="MKP529" s="288"/>
      <c r="MKQ529" s="288"/>
      <c r="MKR529" s="288"/>
      <c r="MKS529" s="288"/>
      <c r="MKT529" s="288"/>
      <c r="MKU529" s="288"/>
      <c r="MKV529" s="288"/>
      <c r="MKW529" s="288"/>
      <c r="MKX529" s="288"/>
      <c r="MKY529" s="288"/>
      <c r="MKZ529" s="288"/>
      <c r="MLA529" s="288"/>
      <c r="MLB529" s="288"/>
      <c r="MLC529" s="288"/>
      <c r="MLD529" s="288"/>
      <c r="MLE529" s="288"/>
      <c r="MLF529" s="288"/>
      <c r="MLG529" s="288"/>
      <c r="MLH529" s="288"/>
      <c r="MLI529" s="288"/>
      <c r="MLJ529" s="288"/>
      <c r="MLK529" s="288"/>
      <c r="MLL529" s="288"/>
      <c r="MLM529" s="288"/>
      <c r="MLN529" s="288"/>
      <c r="MLO529" s="288"/>
      <c r="MLP529" s="288"/>
      <c r="MLQ529" s="288"/>
      <c r="MLR529" s="288"/>
      <c r="MLS529" s="288"/>
      <c r="MLT529" s="288"/>
      <c r="MLU529" s="288"/>
      <c r="MLV529" s="288"/>
      <c r="MLW529" s="288"/>
      <c r="MLX529" s="288"/>
      <c r="MLY529" s="288"/>
      <c r="MLZ529" s="288"/>
      <c r="MMA529" s="288"/>
      <c r="MMB529" s="288"/>
      <c r="MMC529" s="288"/>
      <c r="MMD529" s="288"/>
      <c r="MME529" s="288"/>
      <c r="MMF529" s="288"/>
      <c r="MMG529" s="288"/>
      <c r="MMH529" s="288"/>
      <c r="MMI529" s="288"/>
      <c r="MMJ529" s="288"/>
      <c r="MMK529" s="288"/>
      <c r="MML529" s="288"/>
      <c r="MMM529" s="288"/>
      <c r="MMN529" s="288"/>
      <c r="MMO529" s="288"/>
      <c r="MMP529" s="288"/>
      <c r="MMQ529" s="288"/>
      <c r="MMR529" s="288"/>
      <c r="MMS529" s="288"/>
      <c r="MMT529" s="288"/>
      <c r="MMU529" s="288"/>
      <c r="MMV529" s="288"/>
      <c r="MMW529" s="288"/>
      <c r="MMX529" s="288"/>
      <c r="MMY529" s="288"/>
      <c r="MMZ529" s="288"/>
      <c r="MNA529" s="288"/>
      <c r="MNB529" s="288"/>
      <c r="MNC529" s="288"/>
      <c r="MND529" s="288"/>
      <c r="MNE529" s="288"/>
      <c r="MNF529" s="288"/>
      <c r="MNG529" s="288"/>
      <c r="MNH529" s="288"/>
      <c r="MNI529" s="288"/>
      <c r="MNJ529" s="288"/>
      <c r="MNK529" s="288"/>
      <c r="MNL529" s="288"/>
      <c r="MNM529" s="288"/>
      <c r="MNN529" s="288"/>
      <c r="MNO529" s="288"/>
      <c r="MNP529" s="288"/>
      <c r="MNQ529" s="288"/>
      <c r="MNR529" s="288"/>
      <c r="MNS529" s="288"/>
      <c r="MNT529" s="288"/>
      <c r="MNU529" s="288"/>
      <c r="MNV529" s="288"/>
      <c r="MNW529" s="288"/>
      <c r="MNX529" s="288"/>
      <c r="MNY529" s="288"/>
      <c r="MNZ529" s="288"/>
      <c r="MOA529" s="288"/>
      <c r="MOB529" s="288"/>
      <c r="MOC529" s="288"/>
      <c r="MOD529" s="288"/>
      <c r="MOE529" s="288"/>
      <c r="MOF529" s="288"/>
      <c r="MOG529" s="288"/>
      <c r="MOH529" s="288"/>
      <c r="MOI529" s="288"/>
      <c r="MOJ529" s="288"/>
      <c r="MOK529" s="288"/>
      <c r="MOL529" s="288"/>
      <c r="MOM529" s="288"/>
      <c r="MON529" s="288"/>
      <c r="MOO529" s="288"/>
      <c r="MOP529" s="288"/>
      <c r="MOQ529" s="288"/>
      <c r="MOR529" s="288"/>
      <c r="MOS529" s="288"/>
      <c r="MOT529" s="288"/>
      <c r="MOU529" s="288"/>
      <c r="MOV529" s="288"/>
      <c r="MOW529" s="288"/>
      <c r="MOX529" s="288"/>
      <c r="MOY529" s="288"/>
      <c r="MOZ529" s="288"/>
      <c r="MPA529" s="288"/>
      <c r="MPB529" s="288"/>
      <c r="MPC529" s="288"/>
      <c r="MPD529" s="288"/>
      <c r="MPE529" s="288"/>
      <c r="MPF529" s="288"/>
      <c r="MPG529" s="288"/>
      <c r="MPH529" s="288"/>
      <c r="MPI529" s="288"/>
      <c r="MPJ529" s="288"/>
      <c r="MPK529" s="288"/>
      <c r="MPL529" s="288"/>
      <c r="MPM529" s="288"/>
      <c r="MPN529" s="288"/>
      <c r="MPO529" s="288"/>
      <c r="MPP529" s="288"/>
      <c r="MPQ529" s="288"/>
      <c r="MPR529" s="288"/>
      <c r="MPS529" s="288"/>
      <c r="MPT529" s="288"/>
      <c r="MPU529" s="288"/>
      <c r="MPV529" s="288"/>
      <c r="MPW529" s="288"/>
      <c r="MPX529" s="288"/>
      <c r="MPY529" s="288"/>
      <c r="MPZ529" s="288"/>
      <c r="MQA529" s="288"/>
      <c r="MQB529" s="288"/>
      <c r="MQC529" s="288"/>
      <c r="MQD529" s="288"/>
      <c r="MQE529" s="288"/>
      <c r="MQF529" s="288"/>
      <c r="MQG529" s="288"/>
      <c r="MQH529" s="288"/>
      <c r="MQI529" s="288"/>
      <c r="MQJ529" s="288"/>
      <c r="MQK529" s="288"/>
      <c r="MQL529" s="288"/>
      <c r="MQM529" s="288"/>
      <c r="MQN529" s="288"/>
      <c r="MQO529" s="288"/>
      <c r="MQP529" s="288"/>
      <c r="MQQ529" s="288"/>
      <c r="MQR529" s="288"/>
      <c r="MQS529" s="288"/>
      <c r="MQT529" s="288"/>
      <c r="MQU529" s="288"/>
      <c r="MQV529" s="288"/>
      <c r="MQW529" s="288"/>
      <c r="MQX529" s="288"/>
      <c r="MQY529" s="288"/>
      <c r="MQZ529" s="288"/>
      <c r="MRA529" s="288"/>
      <c r="MRB529" s="288"/>
      <c r="MRC529" s="288"/>
      <c r="MRD529" s="288"/>
      <c r="MRE529" s="288"/>
      <c r="MRF529" s="288"/>
      <c r="MRG529" s="288"/>
      <c r="MRH529" s="288"/>
      <c r="MRI529" s="288"/>
      <c r="MRJ529" s="288"/>
      <c r="MRK529" s="288"/>
      <c r="MRL529" s="288"/>
      <c r="MRM529" s="288"/>
      <c r="MRN529" s="288"/>
      <c r="MRO529" s="288"/>
      <c r="MRP529" s="288"/>
      <c r="MRQ529" s="288"/>
      <c r="MRR529" s="288"/>
      <c r="MRS529" s="288"/>
      <c r="MRT529" s="288"/>
      <c r="MRU529" s="288"/>
      <c r="MRV529" s="288"/>
      <c r="MRW529" s="288"/>
      <c r="MRX529" s="288"/>
      <c r="MRY529" s="288"/>
      <c r="MRZ529" s="288"/>
      <c r="MSA529" s="288"/>
      <c r="MSB529" s="288"/>
      <c r="MSC529" s="288"/>
      <c r="MSD529" s="288"/>
      <c r="MSE529" s="288"/>
      <c r="MSF529" s="288"/>
      <c r="MSG529" s="288"/>
      <c r="MSH529" s="288"/>
      <c r="MSI529" s="288"/>
      <c r="MSJ529" s="288"/>
      <c r="MSK529" s="288"/>
      <c r="MSL529" s="288"/>
      <c r="MSM529" s="288"/>
      <c r="MSN529" s="288"/>
      <c r="MSO529" s="288"/>
      <c r="MSP529" s="288"/>
      <c r="MSQ529" s="288"/>
      <c r="MSR529" s="288"/>
      <c r="MSS529" s="288"/>
      <c r="MST529" s="288"/>
      <c r="MSU529" s="288"/>
      <c r="MSV529" s="288"/>
      <c r="MSW529" s="288"/>
      <c r="MSX529" s="288"/>
      <c r="MSY529" s="288"/>
      <c r="MSZ529" s="288"/>
      <c r="MTA529" s="288"/>
      <c r="MTB529" s="288"/>
      <c r="MTC529" s="288"/>
      <c r="MTD529" s="288"/>
      <c r="MTE529" s="288"/>
      <c r="MTF529" s="288"/>
      <c r="MTG529" s="288"/>
      <c r="MTH529" s="288"/>
      <c r="MTI529" s="288"/>
      <c r="MTJ529" s="288"/>
      <c r="MTK529" s="288"/>
      <c r="MTL529" s="288"/>
      <c r="MTM529" s="288"/>
      <c r="MTN529" s="288"/>
      <c r="MTO529" s="288"/>
      <c r="MTP529" s="288"/>
      <c r="MTQ529" s="288"/>
      <c r="MTR529" s="288"/>
      <c r="MTS529" s="288"/>
      <c r="MTT529" s="288"/>
      <c r="MTU529" s="288"/>
      <c r="MTV529" s="288"/>
      <c r="MTW529" s="288"/>
      <c r="MTX529" s="288"/>
      <c r="MTY529" s="288"/>
      <c r="MTZ529" s="288"/>
      <c r="MUA529" s="288"/>
      <c r="MUB529" s="288"/>
      <c r="MUC529" s="288"/>
      <c r="MUD529" s="288"/>
      <c r="MUE529" s="288"/>
      <c r="MUF529" s="288"/>
      <c r="MUG529" s="288"/>
      <c r="MUH529" s="288"/>
      <c r="MUI529" s="288"/>
      <c r="MUJ529" s="288"/>
      <c r="MUK529" s="288"/>
      <c r="MUL529" s="288"/>
      <c r="MUM529" s="288"/>
      <c r="MUN529" s="288"/>
      <c r="MUO529" s="288"/>
      <c r="MUP529" s="288"/>
      <c r="MUQ529" s="288"/>
      <c r="MUR529" s="288"/>
      <c r="MUS529" s="288"/>
      <c r="MUT529" s="288"/>
      <c r="MUU529" s="288"/>
      <c r="MUV529" s="288"/>
      <c r="MUW529" s="288"/>
      <c r="MUX529" s="288"/>
      <c r="MUY529" s="288"/>
      <c r="MUZ529" s="288"/>
      <c r="MVA529" s="288"/>
      <c r="MVB529" s="288"/>
      <c r="MVC529" s="288"/>
      <c r="MVD529" s="288"/>
      <c r="MVE529" s="288"/>
      <c r="MVF529" s="288"/>
      <c r="MVG529" s="288"/>
      <c r="MVH529" s="288"/>
      <c r="MVI529" s="288"/>
      <c r="MVJ529" s="288"/>
      <c r="MVK529" s="288"/>
      <c r="MVL529" s="288"/>
      <c r="MVM529" s="288"/>
      <c r="MVN529" s="288"/>
      <c r="MVO529" s="288"/>
      <c r="MVP529" s="288"/>
      <c r="MVQ529" s="288"/>
      <c r="MVR529" s="288"/>
      <c r="MVS529" s="288"/>
      <c r="MVT529" s="288"/>
      <c r="MVU529" s="288"/>
      <c r="MVV529" s="288"/>
      <c r="MVW529" s="288"/>
      <c r="MVX529" s="288"/>
      <c r="MVY529" s="288"/>
      <c r="MVZ529" s="288"/>
      <c r="MWA529" s="288"/>
      <c r="MWB529" s="288"/>
      <c r="MWC529" s="288"/>
      <c r="MWD529" s="288"/>
      <c r="MWE529" s="288"/>
      <c r="MWF529" s="288"/>
      <c r="MWG529" s="288"/>
      <c r="MWH529" s="288"/>
      <c r="MWI529" s="288"/>
      <c r="MWJ529" s="288"/>
      <c r="MWK529" s="288"/>
      <c r="MWL529" s="288"/>
      <c r="MWM529" s="288"/>
      <c r="MWN529" s="288"/>
      <c r="MWO529" s="288"/>
      <c r="MWP529" s="288"/>
      <c r="MWQ529" s="288"/>
      <c r="MWR529" s="288"/>
      <c r="MWS529" s="288"/>
      <c r="MWT529" s="288"/>
      <c r="MWU529" s="288"/>
      <c r="MWV529" s="288"/>
      <c r="MWW529" s="288"/>
      <c r="MWX529" s="288"/>
      <c r="MWY529" s="288"/>
      <c r="MWZ529" s="288"/>
      <c r="MXA529" s="288"/>
      <c r="MXB529" s="288"/>
      <c r="MXC529" s="288"/>
      <c r="MXD529" s="288"/>
      <c r="MXE529" s="288"/>
      <c r="MXF529" s="288"/>
      <c r="MXG529" s="288"/>
      <c r="MXH529" s="288"/>
      <c r="MXI529" s="288"/>
      <c r="MXJ529" s="288"/>
      <c r="MXK529" s="288"/>
      <c r="MXL529" s="288"/>
      <c r="MXM529" s="288"/>
      <c r="MXN529" s="288"/>
      <c r="MXO529" s="288"/>
      <c r="MXP529" s="288"/>
      <c r="MXQ529" s="288"/>
      <c r="MXR529" s="288"/>
      <c r="MXS529" s="288"/>
      <c r="MXT529" s="288"/>
      <c r="MXU529" s="288"/>
      <c r="MXV529" s="288"/>
      <c r="MXW529" s="288"/>
      <c r="MXX529" s="288"/>
      <c r="MXY529" s="288"/>
      <c r="MXZ529" s="288"/>
      <c r="MYA529" s="288"/>
      <c r="MYB529" s="288"/>
      <c r="MYC529" s="288"/>
      <c r="MYD529" s="288"/>
      <c r="MYE529" s="288"/>
      <c r="MYF529" s="288"/>
      <c r="MYG529" s="288"/>
      <c r="MYH529" s="288"/>
      <c r="MYI529" s="288"/>
      <c r="MYJ529" s="288"/>
      <c r="MYK529" s="288"/>
      <c r="MYL529" s="288"/>
      <c r="MYM529" s="288"/>
      <c r="MYN529" s="288"/>
      <c r="MYO529" s="288"/>
      <c r="MYP529" s="288"/>
      <c r="MYQ529" s="288"/>
      <c r="MYR529" s="288"/>
      <c r="MYS529" s="288"/>
      <c r="MYT529" s="288"/>
      <c r="MYU529" s="288"/>
      <c r="MYV529" s="288"/>
      <c r="MYW529" s="288"/>
      <c r="MYX529" s="288"/>
      <c r="MYY529" s="288"/>
      <c r="MYZ529" s="288"/>
      <c r="MZA529" s="288"/>
      <c r="MZB529" s="288"/>
      <c r="MZC529" s="288"/>
      <c r="MZD529" s="288"/>
      <c r="MZE529" s="288"/>
      <c r="MZF529" s="288"/>
      <c r="MZG529" s="288"/>
      <c r="MZH529" s="288"/>
      <c r="MZI529" s="288"/>
      <c r="MZJ529" s="288"/>
      <c r="MZK529" s="288"/>
      <c r="MZL529" s="288"/>
      <c r="MZM529" s="288"/>
      <c r="MZN529" s="288"/>
      <c r="MZO529" s="288"/>
      <c r="MZP529" s="288"/>
      <c r="MZQ529" s="288"/>
      <c r="MZR529" s="288"/>
      <c r="MZS529" s="288"/>
      <c r="MZT529" s="288"/>
      <c r="MZU529" s="288"/>
      <c r="MZV529" s="288"/>
      <c r="MZW529" s="288"/>
      <c r="MZX529" s="288"/>
      <c r="MZY529" s="288"/>
      <c r="MZZ529" s="288"/>
      <c r="NAA529" s="288"/>
      <c r="NAB529" s="288"/>
      <c r="NAC529" s="288"/>
      <c r="NAD529" s="288"/>
      <c r="NAE529" s="288"/>
      <c r="NAF529" s="288"/>
      <c r="NAG529" s="288"/>
      <c r="NAH529" s="288"/>
      <c r="NAI529" s="288"/>
      <c r="NAJ529" s="288"/>
      <c r="NAK529" s="288"/>
      <c r="NAL529" s="288"/>
      <c r="NAM529" s="288"/>
      <c r="NAN529" s="288"/>
      <c r="NAO529" s="288"/>
      <c r="NAP529" s="288"/>
      <c r="NAQ529" s="288"/>
      <c r="NAR529" s="288"/>
      <c r="NAS529" s="288"/>
      <c r="NAT529" s="288"/>
      <c r="NAU529" s="288"/>
      <c r="NAV529" s="288"/>
      <c r="NAW529" s="288"/>
      <c r="NAX529" s="288"/>
      <c r="NAY529" s="288"/>
      <c r="NAZ529" s="288"/>
      <c r="NBA529" s="288"/>
      <c r="NBB529" s="288"/>
      <c r="NBC529" s="288"/>
      <c r="NBD529" s="288"/>
      <c r="NBE529" s="288"/>
      <c r="NBF529" s="288"/>
      <c r="NBG529" s="288"/>
      <c r="NBH529" s="288"/>
      <c r="NBI529" s="288"/>
      <c r="NBJ529" s="288"/>
      <c r="NBK529" s="288"/>
      <c r="NBL529" s="288"/>
      <c r="NBM529" s="288"/>
      <c r="NBN529" s="288"/>
      <c r="NBO529" s="288"/>
      <c r="NBP529" s="288"/>
      <c r="NBQ529" s="288"/>
      <c r="NBR529" s="288"/>
      <c r="NBS529" s="288"/>
      <c r="NBT529" s="288"/>
      <c r="NBU529" s="288"/>
      <c r="NBV529" s="288"/>
      <c r="NBW529" s="288"/>
      <c r="NBX529" s="288"/>
      <c r="NBY529" s="288"/>
      <c r="NBZ529" s="288"/>
      <c r="NCA529" s="288"/>
      <c r="NCB529" s="288"/>
      <c r="NCC529" s="288"/>
      <c r="NCD529" s="288"/>
      <c r="NCE529" s="288"/>
      <c r="NCF529" s="288"/>
      <c r="NCG529" s="288"/>
      <c r="NCH529" s="288"/>
      <c r="NCI529" s="288"/>
      <c r="NCJ529" s="288"/>
      <c r="NCK529" s="288"/>
      <c r="NCL529" s="288"/>
      <c r="NCM529" s="288"/>
      <c r="NCN529" s="288"/>
      <c r="NCO529" s="288"/>
      <c r="NCP529" s="288"/>
      <c r="NCQ529" s="288"/>
      <c r="NCR529" s="288"/>
      <c r="NCS529" s="288"/>
      <c r="NCT529" s="288"/>
      <c r="NCU529" s="288"/>
      <c r="NCV529" s="288"/>
      <c r="NCW529" s="288"/>
      <c r="NCX529" s="288"/>
      <c r="NCY529" s="288"/>
      <c r="NCZ529" s="288"/>
      <c r="NDA529" s="288"/>
      <c r="NDB529" s="288"/>
      <c r="NDC529" s="288"/>
      <c r="NDD529" s="288"/>
      <c r="NDE529" s="288"/>
      <c r="NDF529" s="288"/>
      <c r="NDG529" s="288"/>
      <c r="NDH529" s="288"/>
      <c r="NDI529" s="288"/>
      <c r="NDJ529" s="288"/>
      <c r="NDK529" s="288"/>
      <c r="NDL529" s="288"/>
      <c r="NDM529" s="288"/>
      <c r="NDN529" s="288"/>
      <c r="NDO529" s="288"/>
      <c r="NDP529" s="288"/>
      <c r="NDQ529" s="288"/>
      <c r="NDR529" s="288"/>
      <c r="NDS529" s="288"/>
      <c r="NDT529" s="288"/>
      <c r="NDU529" s="288"/>
      <c r="NDV529" s="288"/>
      <c r="NDW529" s="288"/>
      <c r="NDX529" s="288"/>
      <c r="NDY529" s="288"/>
      <c r="NDZ529" s="288"/>
      <c r="NEA529" s="288"/>
      <c r="NEB529" s="288"/>
      <c r="NEC529" s="288"/>
      <c r="NED529" s="288"/>
      <c r="NEE529" s="288"/>
      <c r="NEF529" s="288"/>
      <c r="NEG529" s="288"/>
      <c r="NEH529" s="288"/>
      <c r="NEI529" s="288"/>
      <c r="NEJ529" s="288"/>
      <c r="NEK529" s="288"/>
      <c r="NEL529" s="288"/>
      <c r="NEM529" s="288"/>
      <c r="NEN529" s="288"/>
      <c r="NEO529" s="288"/>
      <c r="NEP529" s="288"/>
      <c r="NEQ529" s="288"/>
      <c r="NER529" s="288"/>
      <c r="NES529" s="288"/>
      <c r="NET529" s="288"/>
      <c r="NEU529" s="288"/>
      <c r="NEV529" s="288"/>
      <c r="NEW529" s="288"/>
      <c r="NEX529" s="288"/>
      <c r="NEY529" s="288"/>
      <c r="NEZ529" s="288"/>
      <c r="NFA529" s="288"/>
      <c r="NFB529" s="288"/>
      <c r="NFC529" s="288"/>
      <c r="NFD529" s="288"/>
      <c r="NFE529" s="288"/>
      <c r="NFF529" s="288"/>
      <c r="NFG529" s="288"/>
      <c r="NFH529" s="288"/>
      <c r="NFI529" s="288"/>
      <c r="NFJ529" s="288"/>
      <c r="NFK529" s="288"/>
      <c r="NFL529" s="288"/>
      <c r="NFM529" s="288"/>
      <c r="NFN529" s="288"/>
      <c r="NFO529" s="288"/>
      <c r="NFP529" s="288"/>
      <c r="NFQ529" s="288"/>
      <c r="NFR529" s="288"/>
      <c r="NFS529" s="288"/>
      <c r="NFT529" s="288"/>
      <c r="NFU529" s="288"/>
      <c r="NFV529" s="288"/>
      <c r="NFW529" s="288"/>
      <c r="NFX529" s="288"/>
      <c r="NFY529" s="288"/>
      <c r="NFZ529" s="288"/>
      <c r="NGA529" s="288"/>
      <c r="NGB529" s="288"/>
      <c r="NGC529" s="288"/>
      <c r="NGD529" s="288"/>
      <c r="NGE529" s="288"/>
      <c r="NGF529" s="288"/>
      <c r="NGG529" s="288"/>
      <c r="NGH529" s="288"/>
      <c r="NGI529" s="288"/>
      <c r="NGJ529" s="288"/>
      <c r="NGK529" s="288"/>
      <c r="NGL529" s="288"/>
      <c r="NGM529" s="288"/>
      <c r="NGN529" s="288"/>
      <c r="NGO529" s="288"/>
      <c r="NGP529" s="288"/>
      <c r="NGQ529" s="288"/>
      <c r="NGR529" s="288"/>
      <c r="NGS529" s="288"/>
      <c r="NGT529" s="288"/>
      <c r="NGU529" s="288"/>
      <c r="NGV529" s="288"/>
      <c r="NGW529" s="288"/>
      <c r="NGX529" s="288"/>
      <c r="NGY529" s="288"/>
      <c r="NGZ529" s="288"/>
      <c r="NHA529" s="288"/>
      <c r="NHB529" s="288"/>
      <c r="NHC529" s="288"/>
      <c r="NHD529" s="288"/>
      <c r="NHE529" s="288"/>
      <c r="NHF529" s="288"/>
      <c r="NHG529" s="288"/>
      <c r="NHH529" s="288"/>
      <c r="NHI529" s="288"/>
      <c r="NHJ529" s="288"/>
      <c r="NHK529" s="288"/>
      <c r="NHL529" s="288"/>
      <c r="NHM529" s="288"/>
      <c r="NHN529" s="288"/>
      <c r="NHO529" s="288"/>
      <c r="NHP529" s="288"/>
      <c r="NHQ529" s="288"/>
      <c r="NHR529" s="288"/>
      <c r="NHS529" s="288"/>
      <c r="NHT529" s="288"/>
      <c r="NHU529" s="288"/>
      <c r="NHV529" s="288"/>
      <c r="NHW529" s="288"/>
      <c r="NHX529" s="288"/>
      <c r="NHY529" s="288"/>
      <c r="NHZ529" s="288"/>
      <c r="NIA529" s="288"/>
      <c r="NIB529" s="288"/>
      <c r="NIC529" s="288"/>
      <c r="NID529" s="288"/>
      <c r="NIE529" s="288"/>
      <c r="NIF529" s="288"/>
      <c r="NIG529" s="288"/>
      <c r="NIH529" s="288"/>
      <c r="NII529" s="288"/>
      <c r="NIJ529" s="288"/>
      <c r="NIK529" s="288"/>
      <c r="NIL529" s="288"/>
      <c r="NIM529" s="288"/>
      <c r="NIN529" s="288"/>
      <c r="NIO529" s="288"/>
      <c r="NIP529" s="288"/>
      <c r="NIQ529" s="288"/>
      <c r="NIR529" s="288"/>
      <c r="NIS529" s="288"/>
      <c r="NIT529" s="288"/>
      <c r="NIU529" s="288"/>
      <c r="NIV529" s="288"/>
      <c r="NIW529" s="288"/>
      <c r="NIX529" s="288"/>
      <c r="NIY529" s="288"/>
      <c r="NIZ529" s="288"/>
      <c r="NJA529" s="288"/>
      <c r="NJB529" s="288"/>
      <c r="NJC529" s="288"/>
      <c r="NJD529" s="288"/>
      <c r="NJE529" s="288"/>
      <c r="NJF529" s="288"/>
      <c r="NJG529" s="288"/>
      <c r="NJH529" s="288"/>
      <c r="NJI529" s="288"/>
      <c r="NJJ529" s="288"/>
      <c r="NJK529" s="288"/>
      <c r="NJL529" s="288"/>
      <c r="NJM529" s="288"/>
      <c r="NJN529" s="288"/>
      <c r="NJO529" s="288"/>
      <c r="NJP529" s="288"/>
      <c r="NJQ529" s="288"/>
      <c r="NJR529" s="288"/>
      <c r="NJS529" s="288"/>
      <c r="NJT529" s="288"/>
      <c r="NJU529" s="288"/>
      <c r="NJV529" s="288"/>
      <c r="NJW529" s="288"/>
      <c r="NJX529" s="288"/>
      <c r="NJY529" s="288"/>
      <c r="NJZ529" s="288"/>
      <c r="NKA529" s="288"/>
      <c r="NKB529" s="288"/>
      <c r="NKC529" s="288"/>
      <c r="NKD529" s="288"/>
      <c r="NKE529" s="288"/>
      <c r="NKF529" s="288"/>
      <c r="NKG529" s="288"/>
      <c r="NKH529" s="288"/>
      <c r="NKI529" s="288"/>
      <c r="NKJ529" s="288"/>
      <c r="NKK529" s="288"/>
      <c r="NKL529" s="288"/>
      <c r="NKM529" s="288"/>
      <c r="NKN529" s="288"/>
      <c r="NKO529" s="288"/>
      <c r="NKP529" s="288"/>
      <c r="NKQ529" s="288"/>
      <c r="NKR529" s="288"/>
      <c r="NKS529" s="288"/>
      <c r="NKT529" s="288"/>
      <c r="NKU529" s="288"/>
      <c r="NKV529" s="288"/>
      <c r="NKW529" s="288"/>
      <c r="NKX529" s="288"/>
      <c r="NKY529" s="288"/>
      <c r="NKZ529" s="288"/>
      <c r="NLA529" s="288"/>
      <c r="NLB529" s="288"/>
      <c r="NLC529" s="288"/>
      <c r="NLD529" s="288"/>
      <c r="NLE529" s="288"/>
      <c r="NLF529" s="288"/>
      <c r="NLG529" s="288"/>
      <c r="NLH529" s="288"/>
      <c r="NLI529" s="288"/>
      <c r="NLJ529" s="288"/>
      <c r="NLK529" s="288"/>
      <c r="NLL529" s="288"/>
      <c r="NLM529" s="288"/>
      <c r="NLN529" s="288"/>
      <c r="NLO529" s="288"/>
      <c r="NLP529" s="288"/>
      <c r="NLQ529" s="288"/>
      <c r="NLR529" s="288"/>
      <c r="NLS529" s="288"/>
      <c r="NLT529" s="288"/>
      <c r="NLU529" s="288"/>
      <c r="NLV529" s="288"/>
      <c r="NLW529" s="288"/>
      <c r="NLX529" s="288"/>
      <c r="NLY529" s="288"/>
      <c r="NLZ529" s="288"/>
      <c r="NMA529" s="288"/>
      <c r="NMB529" s="288"/>
      <c r="NMC529" s="288"/>
      <c r="NMD529" s="288"/>
      <c r="NME529" s="288"/>
      <c r="NMF529" s="288"/>
      <c r="NMG529" s="288"/>
      <c r="NMH529" s="288"/>
      <c r="NMI529" s="288"/>
      <c r="NMJ529" s="288"/>
      <c r="NMK529" s="288"/>
      <c r="NML529" s="288"/>
      <c r="NMM529" s="288"/>
      <c r="NMN529" s="288"/>
      <c r="NMO529" s="288"/>
      <c r="NMP529" s="288"/>
      <c r="NMQ529" s="288"/>
      <c r="NMR529" s="288"/>
      <c r="NMS529" s="288"/>
      <c r="NMT529" s="288"/>
      <c r="NMU529" s="288"/>
      <c r="NMV529" s="288"/>
      <c r="NMW529" s="288"/>
      <c r="NMX529" s="288"/>
      <c r="NMY529" s="288"/>
      <c r="NMZ529" s="288"/>
      <c r="NNA529" s="288"/>
      <c r="NNB529" s="288"/>
      <c r="NNC529" s="288"/>
      <c r="NND529" s="288"/>
      <c r="NNE529" s="288"/>
      <c r="NNF529" s="288"/>
      <c r="NNG529" s="288"/>
      <c r="NNH529" s="288"/>
      <c r="NNI529" s="288"/>
      <c r="NNJ529" s="288"/>
      <c r="NNK529" s="288"/>
      <c r="NNL529" s="288"/>
      <c r="NNM529" s="288"/>
      <c r="NNN529" s="288"/>
      <c r="NNO529" s="288"/>
      <c r="NNP529" s="288"/>
      <c r="NNQ529" s="288"/>
      <c r="NNR529" s="288"/>
      <c r="NNS529" s="288"/>
      <c r="NNT529" s="288"/>
      <c r="NNU529" s="288"/>
      <c r="NNV529" s="288"/>
      <c r="NNW529" s="288"/>
      <c r="NNX529" s="288"/>
      <c r="NNY529" s="288"/>
      <c r="NNZ529" s="288"/>
      <c r="NOA529" s="288"/>
      <c r="NOB529" s="288"/>
      <c r="NOC529" s="288"/>
      <c r="NOD529" s="288"/>
      <c r="NOE529" s="288"/>
      <c r="NOF529" s="288"/>
      <c r="NOG529" s="288"/>
      <c r="NOH529" s="288"/>
      <c r="NOI529" s="288"/>
      <c r="NOJ529" s="288"/>
      <c r="NOK529" s="288"/>
      <c r="NOL529" s="288"/>
      <c r="NOM529" s="288"/>
      <c r="NON529" s="288"/>
      <c r="NOO529" s="288"/>
      <c r="NOP529" s="288"/>
      <c r="NOQ529" s="288"/>
      <c r="NOR529" s="288"/>
      <c r="NOS529" s="288"/>
      <c r="NOT529" s="288"/>
      <c r="NOU529" s="288"/>
      <c r="NOV529" s="288"/>
      <c r="NOW529" s="288"/>
      <c r="NOX529" s="288"/>
      <c r="NOY529" s="288"/>
      <c r="NOZ529" s="288"/>
      <c r="NPA529" s="288"/>
      <c r="NPB529" s="288"/>
      <c r="NPC529" s="288"/>
      <c r="NPD529" s="288"/>
      <c r="NPE529" s="288"/>
      <c r="NPF529" s="288"/>
      <c r="NPG529" s="288"/>
      <c r="NPH529" s="288"/>
      <c r="NPI529" s="288"/>
      <c r="NPJ529" s="288"/>
      <c r="NPK529" s="288"/>
      <c r="NPL529" s="288"/>
      <c r="NPM529" s="288"/>
      <c r="NPN529" s="288"/>
      <c r="NPO529" s="288"/>
      <c r="NPP529" s="288"/>
      <c r="NPQ529" s="288"/>
      <c r="NPR529" s="288"/>
      <c r="NPS529" s="288"/>
      <c r="NPT529" s="288"/>
      <c r="NPU529" s="288"/>
      <c r="NPV529" s="288"/>
      <c r="NPW529" s="288"/>
      <c r="NPX529" s="288"/>
      <c r="NPY529" s="288"/>
      <c r="NPZ529" s="288"/>
      <c r="NQA529" s="288"/>
      <c r="NQB529" s="288"/>
      <c r="NQC529" s="288"/>
      <c r="NQD529" s="288"/>
      <c r="NQE529" s="288"/>
      <c r="NQF529" s="288"/>
      <c r="NQG529" s="288"/>
      <c r="NQH529" s="288"/>
      <c r="NQI529" s="288"/>
      <c r="NQJ529" s="288"/>
      <c r="NQK529" s="288"/>
      <c r="NQL529" s="288"/>
      <c r="NQM529" s="288"/>
      <c r="NQN529" s="288"/>
      <c r="NQO529" s="288"/>
      <c r="NQP529" s="288"/>
      <c r="NQQ529" s="288"/>
      <c r="NQR529" s="288"/>
      <c r="NQS529" s="288"/>
      <c r="NQT529" s="288"/>
      <c r="NQU529" s="288"/>
      <c r="NQV529" s="288"/>
      <c r="NQW529" s="288"/>
      <c r="NQX529" s="288"/>
      <c r="NQY529" s="288"/>
      <c r="NQZ529" s="288"/>
      <c r="NRA529" s="288"/>
      <c r="NRB529" s="288"/>
      <c r="NRC529" s="288"/>
      <c r="NRD529" s="288"/>
      <c r="NRE529" s="288"/>
      <c r="NRF529" s="288"/>
      <c r="NRG529" s="288"/>
      <c r="NRH529" s="288"/>
      <c r="NRI529" s="288"/>
      <c r="NRJ529" s="288"/>
      <c r="NRK529" s="288"/>
      <c r="NRL529" s="288"/>
      <c r="NRM529" s="288"/>
      <c r="NRN529" s="288"/>
      <c r="NRO529" s="288"/>
      <c r="NRP529" s="288"/>
      <c r="NRQ529" s="288"/>
      <c r="NRR529" s="288"/>
      <c r="NRS529" s="288"/>
      <c r="NRT529" s="288"/>
      <c r="NRU529" s="288"/>
      <c r="NRV529" s="288"/>
      <c r="NRW529" s="288"/>
      <c r="NRX529" s="288"/>
      <c r="NRY529" s="288"/>
      <c r="NRZ529" s="288"/>
      <c r="NSA529" s="288"/>
      <c r="NSB529" s="288"/>
      <c r="NSC529" s="288"/>
      <c r="NSD529" s="288"/>
      <c r="NSE529" s="288"/>
      <c r="NSF529" s="288"/>
      <c r="NSG529" s="288"/>
      <c r="NSH529" s="288"/>
      <c r="NSI529" s="288"/>
      <c r="NSJ529" s="288"/>
      <c r="NSK529" s="288"/>
      <c r="NSL529" s="288"/>
      <c r="NSM529" s="288"/>
      <c r="NSN529" s="288"/>
      <c r="NSO529" s="288"/>
      <c r="NSP529" s="288"/>
      <c r="NSQ529" s="288"/>
      <c r="NSR529" s="288"/>
      <c r="NSS529" s="288"/>
      <c r="NST529" s="288"/>
      <c r="NSU529" s="288"/>
      <c r="NSV529" s="288"/>
      <c r="NSW529" s="288"/>
      <c r="NSX529" s="288"/>
      <c r="NSY529" s="288"/>
      <c r="NSZ529" s="288"/>
      <c r="NTA529" s="288"/>
      <c r="NTB529" s="288"/>
      <c r="NTC529" s="288"/>
      <c r="NTD529" s="288"/>
      <c r="NTE529" s="288"/>
      <c r="NTF529" s="288"/>
      <c r="NTG529" s="288"/>
      <c r="NTH529" s="288"/>
      <c r="NTI529" s="288"/>
      <c r="NTJ529" s="288"/>
      <c r="NTK529" s="288"/>
      <c r="NTL529" s="288"/>
      <c r="NTM529" s="288"/>
      <c r="NTN529" s="288"/>
      <c r="NTO529" s="288"/>
      <c r="NTP529" s="288"/>
      <c r="NTQ529" s="288"/>
      <c r="NTR529" s="288"/>
      <c r="NTS529" s="288"/>
      <c r="NTT529" s="288"/>
      <c r="NTU529" s="288"/>
      <c r="NTV529" s="288"/>
      <c r="NTW529" s="288"/>
      <c r="NTX529" s="288"/>
      <c r="NTY529" s="288"/>
      <c r="NTZ529" s="288"/>
      <c r="NUA529" s="288"/>
      <c r="NUB529" s="288"/>
      <c r="NUC529" s="288"/>
      <c r="NUD529" s="288"/>
      <c r="NUE529" s="288"/>
      <c r="NUF529" s="288"/>
      <c r="NUG529" s="288"/>
      <c r="NUH529" s="288"/>
      <c r="NUI529" s="288"/>
      <c r="NUJ529" s="288"/>
      <c r="NUK529" s="288"/>
      <c r="NUL529" s="288"/>
      <c r="NUM529" s="288"/>
      <c r="NUN529" s="288"/>
      <c r="NUO529" s="288"/>
      <c r="NUP529" s="288"/>
      <c r="NUQ529" s="288"/>
      <c r="NUR529" s="288"/>
      <c r="NUS529" s="288"/>
      <c r="NUT529" s="288"/>
      <c r="NUU529" s="288"/>
      <c r="NUV529" s="288"/>
      <c r="NUW529" s="288"/>
      <c r="NUX529" s="288"/>
      <c r="NUY529" s="288"/>
      <c r="NUZ529" s="288"/>
      <c r="NVA529" s="288"/>
      <c r="NVB529" s="288"/>
      <c r="NVC529" s="288"/>
      <c r="NVD529" s="288"/>
      <c r="NVE529" s="288"/>
      <c r="NVF529" s="288"/>
      <c r="NVG529" s="288"/>
      <c r="NVH529" s="288"/>
      <c r="NVI529" s="288"/>
      <c r="NVJ529" s="288"/>
      <c r="NVK529" s="288"/>
      <c r="NVL529" s="288"/>
      <c r="NVM529" s="288"/>
      <c r="NVN529" s="288"/>
      <c r="NVO529" s="288"/>
      <c r="NVP529" s="288"/>
      <c r="NVQ529" s="288"/>
      <c r="NVR529" s="288"/>
      <c r="NVS529" s="288"/>
      <c r="NVT529" s="288"/>
      <c r="NVU529" s="288"/>
      <c r="NVV529" s="288"/>
      <c r="NVW529" s="288"/>
      <c r="NVX529" s="288"/>
      <c r="NVY529" s="288"/>
      <c r="NVZ529" s="288"/>
      <c r="NWA529" s="288"/>
      <c r="NWB529" s="288"/>
      <c r="NWC529" s="288"/>
      <c r="NWD529" s="288"/>
      <c r="NWE529" s="288"/>
      <c r="NWF529" s="288"/>
      <c r="NWG529" s="288"/>
      <c r="NWH529" s="288"/>
      <c r="NWI529" s="288"/>
      <c r="NWJ529" s="288"/>
      <c r="NWK529" s="288"/>
      <c r="NWL529" s="288"/>
      <c r="NWM529" s="288"/>
      <c r="NWN529" s="288"/>
      <c r="NWO529" s="288"/>
      <c r="NWP529" s="288"/>
      <c r="NWQ529" s="288"/>
      <c r="NWR529" s="288"/>
      <c r="NWS529" s="288"/>
      <c r="NWT529" s="288"/>
      <c r="NWU529" s="288"/>
      <c r="NWV529" s="288"/>
      <c r="NWW529" s="288"/>
      <c r="NWX529" s="288"/>
      <c r="NWY529" s="288"/>
      <c r="NWZ529" s="288"/>
      <c r="NXA529" s="288"/>
      <c r="NXB529" s="288"/>
      <c r="NXC529" s="288"/>
      <c r="NXD529" s="288"/>
      <c r="NXE529" s="288"/>
      <c r="NXF529" s="288"/>
      <c r="NXG529" s="288"/>
      <c r="NXH529" s="288"/>
      <c r="NXI529" s="288"/>
      <c r="NXJ529" s="288"/>
      <c r="NXK529" s="288"/>
      <c r="NXL529" s="288"/>
      <c r="NXM529" s="288"/>
      <c r="NXN529" s="288"/>
      <c r="NXO529" s="288"/>
      <c r="NXP529" s="288"/>
      <c r="NXQ529" s="288"/>
      <c r="NXR529" s="288"/>
      <c r="NXS529" s="288"/>
      <c r="NXT529" s="288"/>
      <c r="NXU529" s="288"/>
      <c r="NXV529" s="288"/>
      <c r="NXW529" s="288"/>
      <c r="NXX529" s="288"/>
      <c r="NXY529" s="288"/>
      <c r="NXZ529" s="288"/>
      <c r="NYA529" s="288"/>
      <c r="NYB529" s="288"/>
      <c r="NYC529" s="288"/>
      <c r="NYD529" s="288"/>
      <c r="NYE529" s="288"/>
      <c r="NYF529" s="288"/>
      <c r="NYG529" s="288"/>
      <c r="NYH529" s="288"/>
      <c r="NYI529" s="288"/>
      <c r="NYJ529" s="288"/>
      <c r="NYK529" s="288"/>
      <c r="NYL529" s="288"/>
      <c r="NYM529" s="288"/>
      <c r="NYN529" s="288"/>
      <c r="NYO529" s="288"/>
      <c r="NYP529" s="288"/>
      <c r="NYQ529" s="288"/>
      <c r="NYR529" s="288"/>
      <c r="NYS529" s="288"/>
      <c r="NYT529" s="288"/>
      <c r="NYU529" s="288"/>
      <c r="NYV529" s="288"/>
      <c r="NYW529" s="288"/>
      <c r="NYX529" s="288"/>
      <c r="NYY529" s="288"/>
      <c r="NYZ529" s="288"/>
      <c r="NZA529" s="288"/>
      <c r="NZB529" s="288"/>
      <c r="NZC529" s="288"/>
      <c r="NZD529" s="288"/>
      <c r="NZE529" s="288"/>
      <c r="NZF529" s="288"/>
      <c r="NZG529" s="288"/>
      <c r="NZH529" s="288"/>
      <c r="NZI529" s="288"/>
      <c r="NZJ529" s="288"/>
      <c r="NZK529" s="288"/>
      <c r="NZL529" s="288"/>
      <c r="NZM529" s="288"/>
      <c r="NZN529" s="288"/>
      <c r="NZO529" s="288"/>
      <c r="NZP529" s="288"/>
      <c r="NZQ529" s="288"/>
      <c r="NZR529" s="288"/>
      <c r="NZS529" s="288"/>
      <c r="NZT529" s="288"/>
      <c r="NZU529" s="288"/>
      <c r="NZV529" s="288"/>
      <c r="NZW529" s="288"/>
      <c r="NZX529" s="288"/>
      <c r="NZY529" s="288"/>
      <c r="NZZ529" s="288"/>
      <c r="OAA529" s="288"/>
      <c r="OAB529" s="288"/>
      <c r="OAC529" s="288"/>
      <c r="OAD529" s="288"/>
      <c r="OAE529" s="288"/>
      <c r="OAF529" s="288"/>
      <c r="OAG529" s="288"/>
      <c r="OAH529" s="288"/>
      <c r="OAI529" s="288"/>
      <c r="OAJ529" s="288"/>
      <c r="OAK529" s="288"/>
      <c r="OAL529" s="288"/>
      <c r="OAM529" s="288"/>
      <c r="OAN529" s="288"/>
      <c r="OAO529" s="288"/>
      <c r="OAP529" s="288"/>
      <c r="OAQ529" s="288"/>
      <c r="OAR529" s="288"/>
      <c r="OAS529" s="288"/>
      <c r="OAT529" s="288"/>
      <c r="OAU529" s="288"/>
      <c r="OAV529" s="288"/>
      <c r="OAW529" s="288"/>
      <c r="OAX529" s="288"/>
      <c r="OAY529" s="288"/>
      <c r="OAZ529" s="288"/>
      <c r="OBA529" s="288"/>
      <c r="OBB529" s="288"/>
      <c r="OBC529" s="288"/>
      <c r="OBD529" s="288"/>
      <c r="OBE529" s="288"/>
      <c r="OBF529" s="288"/>
      <c r="OBG529" s="288"/>
      <c r="OBH529" s="288"/>
      <c r="OBI529" s="288"/>
      <c r="OBJ529" s="288"/>
      <c r="OBK529" s="288"/>
      <c r="OBL529" s="288"/>
      <c r="OBM529" s="288"/>
      <c r="OBN529" s="288"/>
      <c r="OBO529" s="288"/>
      <c r="OBP529" s="288"/>
      <c r="OBQ529" s="288"/>
      <c r="OBR529" s="288"/>
      <c r="OBS529" s="288"/>
      <c r="OBT529" s="288"/>
      <c r="OBU529" s="288"/>
      <c r="OBV529" s="288"/>
      <c r="OBW529" s="288"/>
      <c r="OBX529" s="288"/>
      <c r="OBY529" s="288"/>
      <c r="OBZ529" s="288"/>
      <c r="OCA529" s="288"/>
      <c r="OCB529" s="288"/>
      <c r="OCC529" s="288"/>
      <c r="OCD529" s="288"/>
      <c r="OCE529" s="288"/>
      <c r="OCF529" s="288"/>
      <c r="OCG529" s="288"/>
      <c r="OCH529" s="288"/>
      <c r="OCI529" s="288"/>
      <c r="OCJ529" s="288"/>
      <c r="OCK529" s="288"/>
      <c r="OCL529" s="288"/>
      <c r="OCM529" s="288"/>
      <c r="OCN529" s="288"/>
      <c r="OCO529" s="288"/>
      <c r="OCP529" s="288"/>
      <c r="OCQ529" s="288"/>
      <c r="OCR529" s="288"/>
      <c r="OCS529" s="288"/>
      <c r="OCT529" s="288"/>
      <c r="OCU529" s="288"/>
      <c r="OCV529" s="288"/>
      <c r="OCW529" s="288"/>
      <c r="OCX529" s="288"/>
      <c r="OCY529" s="288"/>
      <c r="OCZ529" s="288"/>
      <c r="ODA529" s="288"/>
      <c r="ODB529" s="288"/>
      <c r="ODC529" s="288"/>
      <c r="ODD529" s="288"/>
      <c r="ODE529" s="288"/>
      <c r="ODF529" s="288"/>
      <c r="ODG529" s="288"/>
      <c r="ODH529" s="288"/>
      <c r="ODI529" s="288"/>
      <c r="ODJ529" s="288"/>
      <c r="ODK529" s="288"/>
      <c r="ODL529" s="288"/>
      <c r="ODM529" s="288"/>
      <c r="ODN529" s="288"/>
      <c r="ODO529" s="288"/>
      <c r="ODP529" s="288"/>
      <c r="ODQ529" s="288"/>
      <c r="ODR529" s="288"/>
      <c r="ODS529" s="288"/>
      <c r="ODT529" s="288"/>
      <c r="ODU529" s="288"/>
      <c r="ODV529" s="288"/>
      <c r="ODW529" s="288"/>
      <c r="ODX529" s="288"/>
      <c r="ODY529" s="288"/>
      <c r="ODZ529" s="288"/>
      <c r="OEA529" s="288"/>
      <c r="OEB529" s="288"/>
      <c r="OEC529" s="288"/>
      <c r="OED529" s="288"/>
      <c r="OEE529" s="288"/>
      <c r="OEF529" s="288"/>
      <c r="OEG529" s="288"/>
      <c r="OEH529" s="288"/>
      <c r="OEI529" s="288"/>
      <c r="OEJ529" s="288"/>
      <c r="OEK529" s="288"/>
      <c r="OEL529" s="288"/>
      <c r="OEM529" s="288"/>
      <c r="OEN529" s="288"/>
      <c r="OEO529" s="288"/>
      <c r="OEP529" s="288"/>
      <c r="OEQ529" s="288"/>
      <c r="OER529" s="288"/>
      <c r="OES529" s="288"/>
      <c r="OET529" s="288"/>
      <c r="OEU529" s="288"/>
      <c r="OEV529" s="288"/>
      <c r="OEW529" s="288"/>
      <c r="OEX529" s="288"/>
      <c r="OEY529" s="288"/>
      <c r="OEZ529" s="288"/>
      <c r="OFA529" s="288"/>
      <c r="OFB529" s="288"/>
      <c r="OFC529" s="288"/>
      <c r="OFD529" s="288"/>
      <c r="OFE529" s="288"/>
      <c r="OFF529" s="288"/>
      <c r="OFG529" s="288"/>
      <c r="OFH529" s="288"/>
      <c r="OFI529" s="288"/>
      <c r="OFJ529" s="288"/>
      <c r="OFK529" s="288"/>
      <c r="OFL529" s="288"/>
      <c r="OFM529" s="288"/>
      <c r="OFN529" s="288"/>
      <c r="OFO529" s="288"/>
      <c r="OFP529" s="288"/>
      <c r="OFQ529" s="288"/>
      <c r="OFR529" s="288"/>
      <c r="OFS529" s="288"/>
      <c r="OFT529" s="288"/>
      <c r="OFU529" s="288"/>
      <c r="OFV529" s="288"/>
      <c r="OFW529" s="288"/>
      <c r="OFX529" s="288"/>
      <c r="OFY529" s="288"/>
      <c r="OFZ529" s="288"/>
      <c r="OGA529" s="288"/>
      <c r="OGB529" s="288"/>
      <c r="OGC529" s="288"/>
      <c r="OGD529" s="288"/>
      <c r="OGE529" s="288"/>
      <c r="OGF529" s="288"/>
      <c r="OGG529" s="288"/>
      <c r="OGH529" s="288"/>
      <c r="OGI529" s="288"/>
      <c r="OGJ529" s="288"/>
      <c r="OGK529" s="288"/>
      <c r="OGL529" s="288"/>
      <c r="OGM529" s="288"/>
      <c r="OGN529" s="288"/>
      <c r="OGO529" s="288"/>
      <c r="OGP529" s="288"/>
      <c r="OGQ529" s="288"/>
      <c r="OGR529" s="288"/>
      <c r="OGS529" s="288"/>
      <c r="OGT529" s="288"/>
      <c r="OGU529" s="288"/>
      <c r="OGV529" s="288"/>
      <c r="OGW529" s="288"/>
      <c r="OGX529" s="288"/>
      <c r="OGY529" s="288"/>
      <c r="OGZ529" s="288"/>
      <c r="OHA529" s="288"/>
      <c r="OHB529" s="288"/>
      <c r="OHC529" s="288"/>
      <c r="OHD529" s="288"/>
      <c r="OHE529" s="288"/>
      <c r="OHF529" s="288"/>
      <c r="OHG529" s="288"/>
      <c r="OHH529" s="288"/>
      <c r="OHI529" s="288"/>
      <c r="OHJ529" s="288"/>
      <c r="OHK529" s="288"/>
      <c r="OHL529" s="288"/>
      <c r="OHM529" s="288"/>
      <c r="OHN529" s="288"/>
      <c r="OHO529" s="288"/>
      <c r="OHP529" s="288"/>
      <c r="OHQ529" s="288"/>
      <c r="OHR529" s="288"/>
      <c r="OHS529" s="288"/>
      <c r="OHT529" s="288"/>
      <c r="OHU529" s="288"/>
      <c r="OHV529" s="288"/>
      <c r="OHW529" s="288"/>
      <c r="OHX529" s="288"/>
      <c r="OHY529" s="288"/>
      <c r="OHZ529" s="288"/>
      <c r="OIA529" s="288"/>
      <c r="OIB529" s="288"/>
      <c r="OIC529" s="288"/>
      <c r="OID529" s="288"/>
      <c r="OIE529" s="288"/>
      <c r="OIF529" s="288"/>
      <c r="OIG529" s="288"/>
      <c r="OIH529" s="288"/>
      <c r="OII529" s="288"/>
      <c r="OIJ529" s="288"/>
      <c r="OIK529" s="288"/>
      <c r="OIL529" s="288"/>
      <c r="OIM529" s="288"/>
      <c r="OIN529" s="288"/>
      <c r="OIO529" s="288"/>
      <c r="OIP529" s="288"/>
      <c r="OIQ529" s="288"/>
      <c r="OIR529" s="288"/>
      <c r="OIS529" s="288"/>
      <c r="OIT529" s="288"/>
      <c r="OIU529" s="288"/>
      <c r="OIV529" s="288"/>
      <c r="OIW529" s="288"/>
      <c r="OIX529" s="288"/>
      <c r="OIY529" s="288"/>
      <c r="OIZ529" s="288"/>
      <c r="OJA529" s="288"/>
      <c r="OJB529" s="288"/>
      <c r="OJC529" s="288"/>
      <c r="OJD529" s="288"/>
      <c r="OJE529" s="288"/>
      <c r="OJF529" s="288"/>
      <c r="OJG529" s="288"/>
      <c r="OJH529" s="288"/>
      <c r="OJI529" s="288"/>
      <c r="OJJ529" s="288"/>
      <c r="OJK529" s="288"/>
      <c r="OJL529" s="288"/>
      <c r="OJM529" s="288"/>
      <c r="OJN529" s="288"/>
      <c r="OJO529" s="288"/>
      <c r="OJP529" s="288"/>
      <c r="OJQ529" s="288"/>
      <c r="OJR529" s="288"/>
      <c r="OJS529" s="288"/>
      <c r="OJT529" s="288"/>
      <c r="OJU529" s="288"/>
      <c r="OJV529" s="288"/>
      <c r="OJW529" s="288"/>
      <c r="OJX529" s="288"/>
      <c r="OJY529" s="288"/>
      <c r="OJZ529" s="288"/>
      <c r="OKA529" s="288"/>
      <c r="OKB529" s="288"/>
      <c r="OKC529" s="288"/>
      <c r="OKD529" s="288"/>
      <c r="OKE529" s="288"/>
      <c r="OKF529" s="288"/>
      <c r="OKG529" s="288"/>
      <c r="OKH529" s="288"/>
      <c r="OKI529" s="288"/>
      <c r="OKJ529" s="288"/>
      <c r="OKK529" s="288"/>
      <c r="OKL529" s="288"/>
      <c r="OKM529" s="288"/>
      <c r="OKN529" s="288"/>
      <c r="OKO529" s="288"/>
      <c r="OKP529" s="288"/>
      <c r="OKQ529" s="288"/>
      <c r="OKR529" s="288"/>
      <c r="OKS529" s="288"/>
      <c r="OKT529" s="288"/>
      <c r="OKU529" s="288"/>
      <c r="OKV529" s="288"/>
      <c r="OKW529" s="288"/>
      <c r="OKX529" s="288"/>
      <c r="OKY529" s="288"/>
      <c r="OKZ529" s="288"/>
      <c r="OLA529" s="288"/>
      <c r="OLB529" s="288"/>
      <c r="OLC529" s="288"/>
      <c r="OLD529" s="288"/>
      <c r="OLE529" s="288"/>
      <c r="OLF529" s="288"/>
      <c r="OLG529" s="288"/>
      <c r="OLH529" s="288"/>
      <c r="OLI529" s="288"/>
      <c r="OLJ529" s="288"/>
      <c r="OLK529" s="288"/>
      <c r="OLL529" s="288"/>
      <c r="OLM529" s="288"/>
      <c r="OLN529" s="288"/>
      <c r="OLO529" s="288"/>
      <c r="OLP529" s="288"/>
      <c r="OLQ529" s="288"/>
      <c r="OLR529" s="288"/>
      <c r="OLS529" s="288"/>
      <c r="OLT529" s="288"/>
      <c r="OLU529" s="288"/>
      <c r="OLV529" s="288"/>
      <c r="OLW529" s="288"/>
      <c r="OLX529" s="288"/>
      <c r="OLY529" s="288"/>
      <c r="OLZ529" s="288"/>
      <c r="OMA529" s="288"/>
      <c r="OMB529" s="288"/>
      <c r="OMC529" s="288"/>
      <c r="OMD529" s="288"/>
      <c r="OME529" s="288"/>
      <c r="OMF529" s="288"/>
      <c r="OMG529" s="288"/>
      <c r="OMH529" s="288"/>
      <c r="OMI529" s="288"/>
      <c r="OMJ529" s="288"/>
      <c r="OMK529" s="288"/>
      <c r="OML529" s="288"/>
      <c r="OMM529" s="288"/>
      <c r="OMN529" s="288"/>
      <c r="OMO529" s="288"/>
      <c r="OMP529" s="288"/>
      <c r="OMQ529" s="288"/>
      <c r="OMR529" s="288"/>
      <c r="OMS529" s="288"/>
      <c r="OMT529" s="288"/>
      <c r="OMU529" s="288"/>
      <c r="OMV529" s="288"/>
      <c r="OMW529" s="288"/>
      <c r="OMX529" s="288"/>
      <c r="OMY529" s="288"/>
      <c r="OMZ529" s="288"/>
      <c r="ONA529" s="288"/>
      <c r="ONB529" s="288"/>
      <c r="ONC529" s="288"/>
      <c r="OND529" s="288"/>
      <c r="ONE529" s="288"/>
      <c r="ONF529" s="288"/>
      <c r="ONG529" s="288"/>
      <c r="ONH529" s="288"/>
      <c r="ONI529" s="288"/>
      <c r="ONJ529" s="288"/>
      <c r="ONK529" s="288"/>
      <c r="ONL529" s="288"/>
      <c r="ONM529" s="288"/>
      <c r="ONN529" s="288"/>
      <c r="ONO529" s="288"/>
      <c r="ONP529" s="288"/>
      <c r="ONQ529" s="288"/>
      <c r="ONR529" s="288"/>
      <c r="ONS529" s="288"/>
      <c r="ONT529" s="288"/>
      <c r="ONU529" s="288"/>
      <c r="ONV529" s="288"/>
      <c r="ONW529" s="288"/>
      <c r="ONX529" s="288"/>
      <c r="ONY529" s="288"/>
      <c r="ONZ529" s="288"/>
      <c r="OOA529" s="288"/>
      <c r="OOB529" s="288"/>
      <c r="OOC529" s="288"/>
      <c r="OOD529" s="288"/>
      <c r="OOE529" s="288"/>
      <c r="OOF529" s="288"/>
      <c r="OOG529" s="288"/>
      <c r="OOH529" s="288"/>
      <c r="OOI529" s="288"/>
      <c r="OOJ529" s="288"/>
      <c r="OOK529" s="288"/>
      <c r="OOL529" s="288"/>
      <c r="OOM529" s="288"/>
      <c r="OON529" s="288"/>
      <c r="OOO529" s="288"/>
      <c r="OOP529" s="288"/>
      <c r="OOQ529" s="288"/>
      <c r="OOR529" s="288"/>
      <c r="OOS529" s="288"/>
      <c r="OOT529" s="288"/>
      <c r="OOU529" s="288"/>
      <c r="OOV529" s="288"/>
      <c r="OOW529" s="288"/>
      <c r="OOX529" s="288"/>
      <c r="OOY529" s="288"/>
      <c r="OOZ529" s="288"/>
      <c r="OPA529" s="288"/>
      <c r="OPB529" s="288"/>
      <c r="OPC529" s="288"/>
      <c r="OPD529" s="288"/>
      <c r="OPE529" s="288"/>
      <c r="OPF529" s="288"/>
      <c r="OPG529" s="288"/>
      <c r="OPH529" s="288"/>
      <c r="OPI529" s="288"/>
      <c r="OPJ529" s="288"/>
      <c r="OPK529" s="288"/>
      <c r="OPL529" s="288"/>
      <c r="OPM529" s="288"/>
      <c r="OPN529" s="288"/>
      <c r="OPO529" s="288"/>
      <c r="OPP529" s="288"/>
      <c r="OPQ529" s="288"/>
      <c r="OPR529" s="288"/>
      <c r="OPS529" s="288"/>
      <c r="OPT529" s="288"/>
      <c r="OPU529" s="288"/>
      <c r="OPV529" s="288"/>
      <c r="OPW529" s="288"/>
      <c r="OPX529" s="288"/>
      <c r="OPY529" s="288"/>
      <c r="OPZ529" s="288"/>
      <c r="OQA529" s="288"/>
      <c r="OQB529" s="288"/>
      <c r="OQC529" s="288"/>
      <c r="OQD529" s="288"/>
      <c r="OQE529" s="288"/>
      <c r="OQF529" s="288"/>
      <c r="OQG529" s="288"/>
      <c r="OQH529" s="288"/>
      <c r="OQI529" s="288"/>
      <c r="OQJ529" s="288"/>
      <c r="OQK529" s="288"/>
      <c r="OQL529" s="288"/>
      <c r="OQM529" s="288"/>
      <c r="OQN529" s="288"/>
      <c r="OQO529" s="288"/>
      <c r="OQP529" s="288"/>
      <c r="OQQ529" s="288"/>
      <c r="OQR529" s="288"/>
      <c r="OQS529" s="288"/>
      <c r="OQT529" s="288"/>
      <c r="OQU529" s="288"/>
      <c r="OQV529" s="288"/>
      <c r="OQW529" s="288"/>
      <c r="OQX529" s="288"/>
      <c r="OQY529" s="288"/>
      <c r="OQZ529" s="288"/>
      <c r="ORA529" s="288"/>
      <c r="ORB529" s="288"/>
      <c r="ORC529" s="288"/>
      <c r="ORD529" s="288"/>
      <c r="ORE529" s="288"/>
      <c r="ORF529" s="288"/>
      <c r="ORG529" s="288"/>
      <c r="ORH529" s="288"/>
      <c r="ORI529" s="288"/>
      <c r="ORJ529" s="288"/>
      <c r="ORK529" s="288"/>
      <c r="ORL529" s="288"/>
      <c r="ORM529" s="288"/>
      <c r="ORN529" s="288"/>
      <c r="ORO529" s="288"/>
      <c r="ORP529" s="288"/>
      <c r="ORQ529" s="288"/>
      <c r="ORR529" s="288"/>
      <c r="ORS529" s="288"/>
      <c r="ORT529" s="288"/>
      <c r="ORU529" s="288"/>
      <c r="ORV529" s="288"/>
      <c r="ORW529" s="288"/>
      <c r="ORX529" s="288"/>
      <c r="ORY529" s="288"/>
      <c r="ORZ529" s="288"/>
      <c r="OSA529" s="288"/>
      <c r="OSB529" s="288"/>
      <c r="OSC529" s="288"/>
      <c r="OSD529" s="288"/>
      <c r="OSE529" s="288"/>
      <c r="OSF529" s="288"/>
      <c r="OSG529" s="288"/>
      <c r="OSH529" s="288"/>
      <c r="OSI529" s="288"/>
      <c r="OSJ529" s="288"/>
      <c r="OSK529" s="288"/>
      <c r="OSL529" s="288"/>
      <c r="OSM529" s="288"/>
      <c r="OSN529" s="288"/>
      <c r="OSO529" s="288"/>
      <c r="OSP529" s="288"/>
      <c r="OSQ529" s="288"/>
      <c r="OSR529" s="288"/>
      <c r="OSS529" s="288"/>
      <c r="OST529" s="288"/>
      <c r="OSU529" s="288"/>
      <c r="OSV529" s="288"/>
      <c r="OSW529" s="288"/>
      <c r="OSX529" s="288"/>
      <c r="OSY529" s="288"/>
      <c r="OSZ529" s="288"/>
      <c r="OTA529" s="288"/>
      <c r="OTB529" s="288"/>
      <c r="OTC529" s="288"/>
      <c r="OTD529" s="288"/>
      <c r="OTE529" s="288"/>
      <c r="OTF529" s="288"/>
      <c r="OTG529" s="288"/>
      <c r="OTH529" s="288"/>
      <c r="OTI529" s="288"/>
      <c r="OTJ529" s="288"/>
      <c r="OTK529" s="288"/>
      <c r="OTL529" s="288"/>
      <c r="OTM529" s="288"/>
      <c r="OTN529" s="288"/>
      <c r="OTO529" s="288"/>
      <c r="OTP529" s="288"/>
      <c r="OTQ529" s="288"/>
      <c r="OTR529" s="288"/>
      <c r="OTS529" s="288"/>
      <c r="OTT529" s="288"/>
      <c r="OTU529" s="288"/>
      <c r="OTV529" s="288"/>
      <c r="OTW529" s="288"/>
      <c r="OTX529" s="288"/>
      <c r="OTY529" s="288"/>
      <c r="OTZ529" s="288"/>
      <c r="OUA529" s="288"/>
      <c r="OUB529" s="288"/>
      <c r="OUC529" s="288"/>
      <c r="OUD529" s="288"/>
      <c r="OUE529" s="288"/>
      <c r="OUF529" s="288"/>
      <c r="OUG529" s="288"/>
      <c r="OUH529" s="288"/>
      <c r="OUI529" s="288"/>
      <c r="OUJ529" s="288"/>
      <c r="OUK529" s="288"/>
      <c r="OUL529" s="288"/>
      <c r="OUM529" s="288"/>
      <c r="OUN529" s="288"/>
      <c r="OUO529" s="288"/>
      <c r="OUP529" s="288"/>
      <c r="OUQ529" s="288"/>
      <c r="OUR529" s="288"/>
      <c r="OUS529" s="288"/>
      <c r="OUT529" s="288"/>
      <c r="OUU529" s="288"/>
      <c r="OUV529" s="288"/>
      <c r="OUW529" s="288"/>
      <c r="OUX529" s="288"/>
      <c r="OUY529" s="288"/>
      <c r="OUZ529" s="288"/>
      <c r="OVA529" s="288"/>
      <c r="OVB529" s="288"/>
      <c r="OVC529" s="288"/>
      <c r="OVD529" s="288"/>
      <c r="OVE529" s="288"/>
      <c r="OVF529" s="288"/>
      <c r="OVG529" s="288"/>
      <c r="OVH529" s="288"/>
      <c r="OVI529" s="288"/>
      <c r="OVJ529" s="288"/>
      <c r="OVK529" s="288"/>
      <c r="OVL529" s="288"/>
      <c r="OVM529" s="288"/>
      <c r="OVN529" s="288"/>
      <c r="OVO529" s="288"/>
      <c r="OVP529" s="288"/>
      <c r="OVQ529" s="288"/>
      <c r="OVR529" s="288"/>
      <c r="OVS529" s="288"/>
      <c r="OVT529" s="288"/>
      <c r="OVU529" s="288"/>
      <c r="OVV529" s="288"/>
      <c r="OVW529" s="288"/>
      <c r="OVX529" s="288"/>
      <c r="OVY529" s="288"/>
      <c r="OVZ529" s="288"/>
      <c r="OWA529" s="288"/>
      <c r="OWB529" s="288"/>
      <c r="OWC529" s="288"/>
      <c r="OWD529" s="288"/>
      <c r="OWE529" s="288"/>
      <c r="OWF529" s="288"/>
      <c r="OWG529" s="288"/>
      <c r="OWH529" s="288"/>
      <c r="OWI529" s="288"/>
      <c r="OWJ529" s="288"/>
      <c r="OWK529" s="288"/>
      <c r="OWL529" s="288"/>
      <c r="OWM529" s="288"/>
      <c r="OWN529" s="288"/>
      <c r="OWO529" s="288"/>
      <c r="OWP529" s="288"/>
      <c r="OWQ529" s="288"/>
      <c r="OWR529" s="288"/>
      <c r="OWS529" s="288"/>
      <c r="OWT529" s="288"/>
      <c r="OWU529" s="288"/>
      <c r="OWV529" s="288"/>
      <c r="OWW529" s="288"/>
      <c r="OWX529" s="288"/>
      <c r="OWY529" s="288"/>
      <c r="OWZ529" s="288"/>
      <c r="OXA529" s="288"/>
      <c r="OXB529" s="288"/>
      <c r="OXC529" s="288"/>
      <c r="OXD529" s="288"/>
      <c r="OXE529" s="288"/>
      <c r="OXF529" s="288"/>
      <c r="OXG529" s="288"/>
      <c r="OXH529" s="288"/>
      <c r="OXI529" s="288"/>
      <c r="OXJ529" s="288"/>
      <c r="OXK529" s="288"/>
      <c r="OXL529" s="288"/>
      <c r="OXM529" s="288"/>
      <c r="OXN529" s="288"/>
      <c r="OXO529" s="288"/>
      <c r="OXP529" s="288"/>
      <c r="OXQ529" s="288"/>
      <c r="OXR529" s="288"/>
      <c r="OXS529" s="288"/>
      <c r="OXT529" s="288"/>
      <c r="OXU529" s="288"/>
      <c r="OXV529" s="288"/>
      <c r="OXW529" s="288"/>
      <c r="OXX529" s="288"/>
      <c r="OXY529" s="288"/>
      <c r="OXZ529" s="288"/>
      <c r="OYA529" s="288"/>
      <c r="OYB529" s="288"/>
      <c r="OYC529" s="288"/>
      <c r="OYD529" s="288"/>
      <c r="OYE529" s="288"/>
      <c r="OYF529" s="288"/>
      <c r="OYG529" s="288"/>
      <c r="OYH529" s="288"/>
      <c r="OYI529" s="288"/>
      <c r="OYJ529" s="288"/>
      <c r="OYK529" s="288"/>
      <c r="OYL529" s="288"/>
      <c r="OYM529" s="288"/>
      <c r="OYN529" s="288"/>
      <c r="OYO529" s="288"/>
      <c r="OYP529" s="288"/>
      <c r="OYQ529" s="288"/>
      <c r="OYR529" s="288"/>
      <c r="OYS529" s="288"/>
      <c r="OYT529" s="288"/>
      <c r="OYU529" s="288"/>
      <c r="OYV529" s="288"/>
      <c r="OYW529" s="288"/>
      <c r="OYX529" s="288"/>
      <c r="OYY529" s="288"/>
      <c r="OYZ529" s="288"/>
      <c r="OZA529" s="288"/>
      <c r="OZB529" s="288"/>
      <c r="OZC529" s="288"/>
      <c r="OZD529" s="288"/>
      <c r="OZE529" s="288"/>
      <c r="OZF529" s="288"/>
      <c r="OZG529" s="288"/>
      <c r="OZH529" s="288"/>
      <c r="OZI529" s="288"/>
      <c r="OZJ529" s="288"/>
      <c r="OZK529" s="288"/>
      <c r="OZL529" s="288"/>
      <c r="OZM529" s="288"/>
      <c r="OZN529" s="288"/>
      <c r="OZO529" s="288"/>
      <c r="OZP529" s="288"/>
      <c r="OZQ529" s="288"/>
      <c r="OZR529" s="288"/>
      <c r="OZS529" s="288"/>
      <c r="OZT529" s="288"/>
      <c r="OZU529" s="288"/>
      <c r="OZV529" s="288"/>
      <c r="OZW529" s="288"/>
      <c r="OZX529" s="288"/>
      <c r="OZY529" s="288"/>
      <c r="OZZ529" s="288"/>
      <c r="PAA529" s="288"/>
      <c r="PAB529" s="288"/>
      <c r="PAC529" s="288"/>
      <c r="PAD529" s="288"/>
      <c r="PAE529" s="288"/>
      <c r="PAF529" s="288"/>
      <c r="PAG529" s="288"/>
      <c r="PAH529" s="288"/>
      <c r="PAI529" s="288"/>
      <c r="PAJ529" s="288"/>
      <c r="PAK529" s="288"/>
      <c r="PAL529" s="288"/>
      <c r="PAM529" s="288"/>
      <c r="PAN529" s="288"/>
      <c r="PAO529" s="288"/>
      <c r="PAP529" s="288"/>
      <c r="PAQ529" s="288"/>
      <c r="PAR529" s="288"/>
      <c r="PAS529" s="288"/>
      <c r="PAT529" s="288"/>
      <c r="PAU529" s="288"/>
      <c r="PAV529" s="288"/>
      <c r="PAW529" s="288"/>
      <c r="PAX529" s="288"/>
      <c r="PAY529" s="288"/>
      <c r="PAZ529" s="288"/>
      <c r="PBA529" s="288"/>
      <c r="PBB529" s="288"/>
      <c r="PBC529" s="288"/>
      <c r="PBD529" s="288"/>
      <c r="PBE529" s="288"/>
      <c r="PBF529" s="288"/>
      <c r="PBG529" s="288"/>
      <c r="PBH529" s="288"/>
      <c r="PBI529" s="288"/>
      <c r="PBJ529" s="288"/>
      <c r="PBK529" s="288"/>
      <c r="PBL529" s="288"/>
      <c r="PBM529" s="288"/>
      <c r="PBN529" s="288"/>
      <c r="PBO529" s="288"/>
      <c r="PBP529" s="288"/>
      <c r="PBQ529" s="288"/>
      <c r="PBR529" s="288"/>
      <c r="PBS529" s="288"/>
      <c r="PBT529" s="288"/>
      <c r="PBU529" s="288"/>
      <c r="PBV529" s="288"/>
      <c r="PBW529" s="288"/>
      <c r="PBX529" s="288"/>
      <c r="PBY529" s="288"/>
      <c r="PBZ529" s="288"/>
      <c r="PCA529" s="288"/>
      <c r="PCB529" s="288"/>
      <c r="PCC529" s="288"/>
      <c r="PCD529" s="288"/>
      <c r="PCE529" s="288"/>
      <c r="PCF529" s="288"/>
      <c r="PCG529" s="288"/>
      <c r="PCH529" s="288"/>
      <c r="PCI529" s="288"/>
      <c r="PCJ529" s="288"/>
      <c r="PCK529" s="288"/>
      <c r="PCL529" s="288"/>
      <c r="PCM529" s="288"/>
      <c r="PCN529" s="288"/>
      <c r="PCO529" s="288"/>
      <c r="PCP529" s="288"/>
      <c r="PCQ529" s="288"/>
      <c r="PCR529" s="288"/>
      <c r="PCS529" s="288"/>
      <c r="PCT529" s="288"/>
      <c r="PCU529" s="288"/>
      <c r="PCV529" s="288"/>
      <c r="PCW529" s="288"/>
      <c r="PCX529" s="288"/>
      <c r="PCY529" s="288"/>
      <c r="PCZ529" s="288"/>
      <c r="PDA529" s="288"/>
      <c r="PDB529" s="288"/>
      <c r="PDC529" s="288"/>
      <c r="PDD529" s="288"/>
      <c r="PDE529" s="288"/>
      <c r="PDF529" s="288"/>
      <c r="PDG529" s="288"/>
      <c r="PDH529" s="288"/>
      <c r="PDI529" s="288"/>
      <c r="PDJ529" s="288"/>
      <c r="PDK529" s="288"/>
      <c r="PDL529" s="288"/>
      <c r="PDM529" s="288"/>
      <c r="PDN529" s="288"/>
      <c r="PDO529" s="288"/>
      <c r="PDP529" s="288"/>
      <c r="PDQ529" s="288"/>
      <c r="PDR529" s="288"/>
      <c r="PDS529" s="288"/>
      <c r="PDT529" s="288"/>
      <c r="PDU529" s="288"/>
      <c r="PDV529" s="288"/>
      <c r="PDW529" s="288"/>
      <c r="PDX529" s="288"/>
      <c r="PDY529" s="288"/>
      <c r="PDZ529" s="288"/>
      <c r="PEA529" s="288"/>
      <c r="PEB529" s="288"/>
      <c r="PEC529" s="288"/>
      <c r="PED529" s="288"/>
      <c r="PEE529" s="288"/>
      <c r="PEF529" s="288"/>
      <c r="PEG529" s="288"/>
      <c r="PEH529" s="288"/>
      <c r="PEI529" s="288"/>
      <c r="PEJ529" s="288"/>
      <c r="PEK529" s="288"/>
      <c r="PEL529" s="288"/>
      <c r="PEM529" s="288"/>
      <c r="PEN529" s="288"/>
      <c r="PEO529" s="288"/>
      <c r="PEP529" s="288"/>
      <c r="PEQ529" s="288"/>
      <c r="PER529" s="288"/>
      <c r="PES529" s="288"/>
      <c r="PET529" s="288"/>
      <c r="PEU529" s="288"/>
      <c r="PEV529" s="288"/>
      <c r="PEW529" s="288"/>
      <c r="PEX529" s="288"/>
      <c r="PEY529" s="288"/>
      <c r="PEZ529" s="288"/>
      <c r="PFA529" s="288"/>
      <c r="PFB529" s="288"/>
      <c r="PFC529" s="288"/>
      <c r="PFD529" s="288"/>
      <c r="PFE529" s="288"/>
      <c r="PFF529" s="288"/>
      <c r="PFG529" s="288"/>
      <c r="PFH529" s="288"/>
      <c r="PFI529" s="288"/>
      <c r="PFJ529" s="288"/>
      <c r="PFK529" s="288"/>
      <c r="PFL529" s="288"/>
      <c r="PFM529" s="288"/>
      <c r="PFN529" s="288"/>
      <c r="PFO529" s="288"/>
      <c r="PFP529" s="288"/>
      <c r="PFQ529" s="288"/>
      <c r="PFR529" s="288"/>
      <c r="PFS529" s="288"/>
      <c r="PFT529" s="288"/>
      <c r="PFU529" s="288"/>
      <c r="PFV529" s="288"/>
      <c r="PFW529" s="288"/>
      <c r="PFX529" s="288"/>
      <c r="PFY529" s="288"/>
      <c r="PFZ529" s="288"/>
      <c r="PGA529" s="288"/>
      <c r="PGB529" s="288"/>
      <c r="PGC529" s="288"/>
      <c r="PGD529" s="288"/>
      <c r="PGE529" s="288"/>
      <c r="PGF529" s="288"/>
      <c r="PGG529" s="288"/>
      <c r="PGH529" s="288"/>
      <c r="PGI529" s="288"/>
      <c r="PGJ529" s="288"/>
      <c r="PGK529" s="288"/>
      <c r="PGL529" s="288"/>
      <c r="PGM529" s="288"/>
      <c r="PGN529" s="288"/>
      <c r="PGO529" s="288"/>
      <c r="PGP529" s="288"/>
      <c r="PGQ529" s="288"/>
      <c r="PGR529" s="288"/>
      <c r="PGS529" s="288"/>
      <c r="PGT529" s="288"/>
      <c r="PGU529" s="288"/>
      <c r="PGV529" s="288"/>
      <c r="PGW529" s="288"/>
      <c r="PGX529" s="288"/>
      <c r="PGY529" s="288"/>
      <c r="PGZ529" s="288"/>
      <c r="PHA529" s="288"/>
      <c r="PHB529" s="288"/>
      <c r="PHC529" s="288"/>
      <c r="PHD529" s="288"/>
      <c r="PHE529" s="288"/>
      <c r="PHF529" s="288"/>
      <c r="PHG529" s="288"/>
      <c r="PHH529" s="288"/>
      <c r="PHI529" s="288"/>
      <c r="PHJ529" s="288"/>
      <c r="PHK529" s="288"/>
      <c r="PHL529" s="288"/>
      <c r="PHM529" s="288"/>
      <c r="PHN529" s="288"/>
      <c r="PHO529" s="288"/>
      <c r="PHP529" s="288"/>
      <c r="PHQ529" s="288"/>
      <c r="PHR529" s="288"/>
      <c r="PHS529" s="288"/>
      <c r="PHT529" s="288"/>
      <c r="PHU529" s="288"/>
      <c r="PHV529" s="288"/>
      <c r="PHW529" s="288"/>
      <c r="PHX529" s="288"/>
      <c r="PHY529" s="288"/>
      <c r="PHZ529" s="288"/>
      <c r="PIA529" s="288"/>
      <c r="PIB529" s="288"/>
      <c r="PIC529" s="288"/>
      <c r="PID529" s="288"/>
      <c r="PIE529" s="288"/>
      <c r="PIF529" s="288"/>
      <c r="PIG529" s="288"/>
      <c r="PIH529" s="288"/>
      <c r="PII529" s="288"/>
      <c r="PIJ529" s="288"/>
      <c r="PIK529" s="288"/>
      <c r="PIL529" s="288"/>
      <c r="PIM529" s="288"/>
      <c r="PIN529" s="288"/>
      <c r="PIO529" s="288"/>
      <c r="PIP529" s="288"/>
      <c r="PIQ529" s="288"/>
      <c r="PIR529" s="288"/>
      <c r="PIS529" s="288"/>
      <c r="PIT529" s="288"/>
      <c r="PIU529" s="288"/>
      <c r="PIV529" s="288"/>
      <c r="PIW529" s="288"/>
      <c r="PIX529" s="288"/>
      <c r="PIY529" s="288"/>
      <c r="PIZ529" s="288"/>
      <c r="PJA529" s="288"/>
      <c r="PJB529" s="288"/>
      <c r="PJC529" s="288"/>
      <c r="PJD529" s="288"/>
      <c r="PJE529" s="288"/>
      <c r="PJF529" s="288"/>
      <c r="PJG529" s="288"/>
      <c r="PJH529" s="288"/>
      <c r="PJI529" s="288"/>
      <c r="PJJ529" s="288"/>
      <c r="PJK529" s="288"/>
      <c r="PJL529" s="288"/>
      <c r="PJM529" s="288"/>
      <c r="PJN529" s="288"/>
      <c r="PJO529" s="288"/>
      <c r="PJP529" s="288"/>
      <c r="PJQ529" s="288"/>
      <c r="PJR529" s="288"/>
      <c r="PJS529" s="288"/>
      <c r="PJT529" s="288"/>
      <c r="PJU529" s="288"/>
      <c r="PJV529" s="288"/>
      <c r="PJW529" s="288"/>
      <c r="PJX529" s="288"/>
      <c r="PJY529" s="288"/>
      <c r="PJZ529" s="288"/>
      <c r="PKA529" s="288"/>
      <c r="PKB529" s="288"/>
      <c r="PKC529" s="288"/>
      <c r="PKD529" s="288"/>
      <c r="PKE529" s="288"/>
      <c r="PKF529" s="288"/>
      <c r="PKG529" s="288"/>
      <c r="PKH529" s="288"/>
      <c r="PKI529" s="288"/>
      <c r="PKJ529" s="288"/>
      <c r="PKK529" s="288"/>
      <c r="PKL529" s="288"/>
      <c r="PKM529" s="288"/>
      <c r="PKN529" s="288"/>
      <c r="PKO529" s="288"/>
      <c r="PKP529" s="288"/>
      <c r="PKQ529" s="288"/>
      <c r="PKR529" s="288"/>
      <c r="PKS529" s="288"/>
      <c r="PKT529" s="288"/>
      <c r="PKU529" s="288"/>
      <c r="PKV529" s="288"/>
      <c r="PKW529" s="288"/>
      <c r="PKX529" s="288"/>
      <c r="PKY529" s="288"/>
      <c r="PKZ529" s="288"/>
      <c r="PLA529" s="288"/>
      <c r="PLB529" s="288"/>
      <c r="PLC529" s="288"/>
      <c r="PLD529" s="288"/>
      <c r="PLE529" s="288"/>
      <c r="PLF529" s="288"/>
      <c r="PLG529" s="288"/>
      <c r="PLH529" s="288"/>
      <c r="PLI529" s="288"/>
      <c r="PLJ529" s="288"/>
      <c r="PLK529" s="288"/>
      <c r="PLL529" s="288"/>
      <c r="PLM529" s="288"/>
      <c r="PLN529" s="288"/>
      <c r="PLO529" s="288"/>
      <c r="PLP529" s="288"/>
      <c r="PLQ529" s="288"/>
      <c r="PLR529" s="288"/>
      <c r="PLS529" s="288"/>
      <c r="PLT529" s="288"/>
      <c r="PLU529" s="288"/>
      <c r="PLV529" s="288"/>
      <c r="PLW529" s="288"/>
      <c r="PLX529" s="288"/>
      <c r="PLY529" s="288"/>
      <c r="PLZ529" s="288"/>
      <c r="PMA529" s="288"/>
      <c r="PMB529" s="288"/>
      <c r="PMC529" s="288"/>
      <c r="PMD529" s="288"/>
      <c r="PME529" s="288"/>
      <c r="PMF529" s="288"/>
      <c r="PMG529" s="288"/>
      <c r="PMH529" s="288"/>
      <c r="PMI529" s="288"/>
      <c r="PMJ529" s="288"/>
      <c r="PMK529" s="288"/>
      <c r="PML529" s="288"/>
      <c r="PMM529" s="288"/>
      <c r="PMN529" s="288"/>
      <c r="PMO529" s="288"/>
      <c r="PMP529" s="288"/>
      <c r="PMQ529" s="288"/>
      <c r="PMR529" s="288"/>
      <c r="PMS529" s="288"/>
      <c r="PMT529" s="288"/>
      <c r="PMU529" s="288"/>
      <c r="PMV529" s="288"/>
      <c r="PMW529" s="288"/>
      <c r="PMX529" s="288"/>
      <c r="PMY529" s="288"/>
      <c r="PMZ529" s="288"/>
      <c r="PNA529" s="288"/>
      <c r="PNB529" s="288"/>
      <c r="PNC529" s="288"/>
      <c r="PND529" s="288"/>
      <c r="PNE529" s="288"/>
      <c r="PNF529" s="288"/>
      <c r="PNG529" s="288"/>
      <c r="PNH529" s="288"/>
      <c r="PNI529" s="288"/>
      <c r="PNJ529" s="288"/>
      <c r="PNK529" s="288"/>
      <c r="PNL529" s="288"/>
      <c r="PNM529" s="288"/>
      <c r="PNN529" s="288"/>
      <c r="PNO529" s="288"/>
      <c r="PNP529" s="288"/>
      <c r="PNQ529" s="288"/>
      <c r="PNR529" s="288"/>
      <c r="PNS529" s="288"/>
      <c r="PNT529" s="288"/>
      <c r="PNU529" s="288"/>
      <c r="PNV529" s="288"/>
      <c r="PNW529" s="288"/>
      <c r="PNX529" s="288"/>
      <c r="PNY529" s="288"/>
      <c r="PNZ529" s="288"/>
      <c r="POA529" s="288"/>
      <c r="POB529" s="288"/>
      <c r="POC529" s="288"/>
      <c r="POD529" s="288"/>
      <c r="POE529" s="288"/>
      <c r="POF529" s="288"/>
      <c r="POG529" s="288"/>
      <c r="POH529" s="288"/>
      <c r="POI529" s="288"/>
      <c r="POJ529" s="288"/>
      <c r="POK529" s="288"/>
      <c r="POL529" s="288"/>
      <c r="POM529" s="288"/>
      <c r="PON529" s="288"/>
      <c r="POO529" s="288"/>
      <c r="POP529" s="288"/>
      <c r="POQ529" s="288"/>
      <c r="POR529" s="288"/>
      <c r="POS529" s="288"/>
      <c r="POT529" s="288"/>
      <c r="POU529" s="288"/>
      <c r="POV529" s="288"/>
      <c r="POW529" s="288"/>
      <c r="POX529" s="288"/>
      <c r="POY529" s="288"/>
      <c r="POZ529" s="288"/>
      <c r="PPA529" s="288"/>
      <c r="PPB529" s="288"/>
      <c r="PPC529" s="288"/>
      <c r="PPD529" s="288"/>
      <c r="PPE529" s="288"/>
      <c r="PPF529" s="288"/>
      <c r="PPG529" s="288"/>
      <c r="PPH529" s="288"/>
      <c r="PPI529" s="288"/>
      <c r="PPJ529" s="288"/>
      <c r="PPK529" s="288"/>
      <c r="PPL529" s="288"/>
      <c r="PPM529" s="288"/>
      <c r="PPN529" s="288"/>
      <c r="PPO529" s="288"/>
      <c r="PPP529" s="288"/>
      <c r="PPQ529" s="288"/>
      <c r="PPR529" s="288"/>
      <c r="PPS529" s="288"/>
      <c r="PPT529" s="288"/>
      <c r="PPU529" s="288"/>
      <c r="PPV529" s="288"/>
      <c r="PPW529" s="288"/>
      <c r="PPX529" s="288"/>
      <c r="PPY529" s="288"/>
      <c r="PPZ529" s="288"/>
      <c r="PQA529" s="288"/>
      <c r="PQB529" s="288"/>
      <c r="PQC529" s="288"/>
      <c r="PQD529" s="288"/>
      <c r="PQE529" s="288"/>
      <c r="PQF529" s="288"/>
      <c r="PQG529" s="288"/>
      <c r="PQH529" s="288"/>
      <c r="PQI529" s="288"/>
      <c r="PQJ529" s="288"/>
      <c r="PQK529" s="288"/>
      <c r="PQL529" s="288"/>
      <c r="PQM529" s="288"/>
      <c r="PQN529" s="288"/>
      <c r="PQO529" s="288"/>
      <c r="PQP529" s="288"/>
      <c r="PQQ529" s="288"/>
      <c r="PQR529" s="288"/>
      <c r="PQS529" s="288"/>
      <c r="PQT529" s="288"/>
      <c r="PQU529" s="288"/>
      <c r="PQV529" s="288"/>
      <c r="PQW529" s="288"/>
      <c r="PQX529" s="288"/>
      <c r="PQY529" s="288"/>
      <c r="PQZ529" s="288"/>
      <c r="PRA529" s="288"/>
      <c r="PRB529" s="288"/>
      <c r="PRC529" s="288"/>
      <c r="PRD529" s="288"/>
      <c r="PRE529" s="288"/>
      <c r="PRF529" s="288"/>
      <c r="PRG529" s="288"/>
      <c r="PRH529" s="288"/>
      <c r="PRI529" s="288"/>
      <c r="PRJ529" s="288"/>
      <c r="PRK529" s="288"/>
      <c r="PRL529" s="288"/>
      <c r="PRM529" s="288"/>
      <c r="PRN529" s="288"/>
      <c r="PRO529" s="288"/>
      <c r="PRP529" s="288"/>
      <c r="PRQ529" s="288"/>
      <c r="PRR529" s="288"/>
      <c r="PRS529" s="288"/>
      <c r="PRT529" s="288"/>
      <c r="PRU529" s="288"/>
      <c r="PRV529" s="288"/>
      <c r="PRW529" s="288"/>
      <c r="PRX529" s="288"/>
      <c r="PRY529" s="288"/>
      <c r="PRZ529" s="288"/>
      <c r="PSA529" s="288"/>
      <c r="PSB529" s="288"/>
      <c r="PSC529" s="288"/>
      <c r="PSD529" s="288"/>
      <c r="PSE529" s="288"/>
      <c r="PSF529" s="288"/>
      <c r="PSG529" s="288"/>
      <c r="PSH529" s="288"/>
      <c r="PSI529" s="288"/>
      <c r="PSJ529" s="288"/>
      <c r="PSK529" s="288"/>
      <c r="PSL529" s="288"/>
      <c r="PSM529" s="288"/>
      <c r="PSN529" s="288"/>
      <c r="PSO529" s="288"/>
      <c r="PSP529" s="288"/>
      <c r="PSQ529" s="288"/>
      <c r="PSR529" s="288"/>
      <c r="PSS529" s="288"/>
      <c r="PST529" s="288"/>
      <c r="PSU529" s="288"/>
      <c r="PSV529" s="288"/>
      <c r="PSW529" s="288"/>
      <c r="PSX529" s="288"/>
      <c r="PSY529" s="288"/>
      <c r="PSZ529" s="288"/>
      <c r="PTA529" s="288"/>
      <c r="PTB529" s="288"/>
      <c r="PTC529" s="288"/>
      <c r="PTD529" s="288"/>
      <c r="PTE529" s="288"/>
      <c r="PTF529" s="288"/>
      <c r="PTG529" s="288"/>
      <c r="PTH529" s="288"/>
      <c r="PTI529" s="288"/>
      <c r="PTJ529" s="288"/>
      <c r="PTK529" s="288"/>
      <c r="PTL529" s="288"/>
      <c r="PTM529" s="288"/>
      <c r="PTN529" s="288"/>
      <c r="PTO529" s="288"/>
      <c r="PTP529" s="288"/>
      <c r="PTQ529" s="288"/>
      <c r="PTR529" s="288"/>
      <c r="PTS529" s="288"/>
      <c r="PTT529" s="288"/>
      <c r="PTU529" s="288"/>
      <c r="PTV529" s="288"/>
      <c r="PTW529" s="288"/>
      <c r="PTX529" s="288"/>
      <c r="PTY529" s="288"/>
      <c r="PTZ529" s="288"/>
      <c r="PUA529" s="288"/>
      <c r="PUB529" s="288"/>
      <c r="PUC529" s="288"/>
      <c r="PUD529" s="288"/>
      <c r="PUE529" s="288"/>
      <c r="PUF529" s="288"/>
      <c r="PUG529" s="288"/>
      <c r="PUH529" s="288"/>
      <c r="PUI529" s="288"/>
      <c r="PUJ529" s="288"/>
      <c r="PUK529" s="288"/>
      <c r="PUL529" s="288"/>
      <c r="PUM529" s="288"/>
      <c r="PUN529" s="288"/>
      <c r="PUO529" s="288"/>
      <c r="PUP529" s="288"/>
      <c r="PUQ529" s="288"/>
      <c r="PUR529" s="288"/>
      <c r="PUS529" s="288"/>
      <c r="PUT529" s="288"/>
      <c r="PUU529" s="288"/>
      <c r="PUV529" s="288"/>
      <c r="PUW529" s="288"/>
      <c r="PUX529" s="288"/>
      <c r="PUY529" s="288"/>
      <c r="PUZ529" s="288"/>
      <c r="PVA529" s="288"/>
      <c r="PVB529" s="288"/>
      <c r="PVC529" s="288"/>
      <c r="PVD529" s="288"/>
      <c r="PVE529" s="288"/>
      <c r="PVF529" s="288"/>
      <c r="PVG529" s="288"/>
      <c r="PVH529" s="288"/>
      <c r="PVI529" s="288"/>
      <c r="PVJ529" s="288"/>
      <c r="PVK529" s="288"/>
      <c r="PVL529" s="288"/>
      <c r="PVM529" s="288"/>
      <c r="PVN529" s="288"/>
      <c r="PVO529" s="288"/>
      <c r="PVP529" s="288"/>
      <c r="PVQ529" s="288"/>
      <c r="PVR529" s="288"/>
      <c r="PVS529" s="288"/>
      <c r="PVT529" s="288"/>
      <c r="PVU529" s="288"/>
      <c r="PVV529" s="288"/>
      <c r="PVW529" s="288"/>
      <c r="PVX529" s="288"/>
      <c r="PVY529" s="288"/>
      <c r="PVZ529" s="288"/>
      <c r="PWA529" s="288"/>
      <c r="PWB529" s="288"/>
      <c r="PWC529" s="288"/>
      <c r="PWD529" s="288"/>
      <c r="PWE529" s="288"/>
      <c r="PWF529" s="288"/>
      <c r="PWG529" s="288"/>
      <c r="PWH529" s="288"/>
      <c r="PWI529" s="288"/>
      <c r="PWJ529" s="288"/>
      <c r="PWK529" s="288"/>
      <c r="PWL529" s="288"/>
      <c r="PWM529" s="288"/>
      <c r="PWN529" s="288"/>
      <c r="PWO529" s="288"/>
      <c r="PWP529" s="288"/>
      <c r="PWQ529" s="288"/>
      <c r="PWR529" s="288"/>
      <c r="PWS529" s="288"/>
      <c r="PWT529" s="288"/>
      <c r="PWU529" s="288"/>
      <c r="PWV529" s="288"/>
      <c r="PWW529" s="288"/>
      <c r="PWX529" s="288"/>
      <c r="PWY529" s="288"/>
      <c r="PWZ529" s="288"/>
      <c r="PXA529" s="288"/>
      <c r="PXB529" s="288"/>
      <c r="PXC529" s="288"/>
      <c r="PXD529" s="288"/>
      <c r="PXE529" s="288"/>
      <c r="PXF529" s="288"/>
      <c r="PXG529" s="288"/>
      <c r="PXH529" s="288"/>
      <c r="PXI529" s="288"/>
      <c r="PXJ529" s="288"/>
      <c r="PXK529" s="288"/>
      <c r="PXL529" s="288"/>
      <c r="PXM529" s="288"/>
      <c r="PXN529" s="288"/>
      <c r="PXO529" s="288"/>
      <c r="PXP529" s="288"/>
      <c r="PXQ529" s="288"/>
      <c r="PXR529" s="288"/>
      <c r="PXS529" s="288"/>
      <c r="PXT529" s="288"/>
      <c r="PXU529" s="288"/>
      <c r="PXV529" s="288"/>
      <c r="PXW529" s="288"/>
      <c r="PXX529" s="288"/>
      <c r="PXY529" s="288"/>
      <c r="PXZ529" s="288"/>
      <c r="PYA529" s="288"/>
      <c r="PYB529" s="288"/>
      <c r="PYC529" s="288"/>
      <c r="PYD529" s="288"/>
      <c r="PYE529" s="288"/>
      <c r="PYF529" s="288"/>
      <c r="PYG529" s="288"/>
      <c r="PYH529" s="288"/>
      <c r="PYI529" s="288"/>
      <c r="PYJ529" s="288"/>
      <c r="PYK529" s="288"/>
      <c r="PYL529" s="288"/>
      <c r="PYM529" s="288"/>
      <c r="PYN529" s="288"/>
      <c r="PYO529" s="288"/>
      <c r="PYP529" s="288"/>
      <c r="PYQ529" s="288"/>
      <c r="PYR529" s="288"/>
      <c r="PYS529" s="288"/>
      <c r="PYT529" s="288"/>
      <c r="PYU529" s="288"/>
      <c r="PYV529" s="288"/>
      <c r="PYW529" s="288"/>
      <c r="PYX529" s="288"/>
      <c r="PYY529" s="288"/>
      <c r="PYZ529" s="288"/>
      <c r="PZA529" s="288"/>
      <c r="PZB529" s="288"/>
      <c r="PZC529" s="288"/>
      <c r="PZD529" s="288"/>
      <c r="PZE529" s="288"/>
      <c r="PZF529" s="288"/>
      <c r="PZG529" s="288"/>
      <c r="PZH529" s="288"/>
      <c r="PZI529" s="288"/>
      <c r="PZJ529" s="288"/>
      <c r="PZK529" s="288"/>
      <c r="PZL529" s="288"/>
      <c r="PZM529" s="288"/>
      <c r="PZN529" s="288"/>
      <c r="PZO529" s="288"/>
      <c r="PZP529" s="288"/>
      <c r="PZQ529" s="288"/>
      <c r="PZR529" s="288"/>
      <c r="PZS529" s="288"/>
      <c r="PZT529" s="288"/>
      <c r="PZU529" s="288"/>
      <c r="PZV529" s="288"/>
      <c r="PZW529" s="288"/>
      <c r="PZX529" s="288"/>
      <c r="PZY529" s="288"/>
      <c r="PZZ529" s="288"/>
      <c r="QAA529" s="288"/>
      <c r="QAB529" s="288"/>
      <c r="QAC529" s="288"/>
      <c r="QAD529" s="288"/>
      <c r="QAE529" s="288"/>
      <c r="QAF529" s="288"/>
      <c r="QAG529" s="288"/>
      <c r="QAH529" s="288"/>
      <c r="QAI529" s="288"/>
      <c r="QAJ529" s="288"/>
      <c r="QAK529" s="288"/>
      <c r="QAL529" s="288"/>
      <c r="QAM529" s="288"/>
      <c r="QAN529" s="288"/>
      <c r="QAO529" s="288"/>
      <c r="QAP529" s="288"/>
      <c r="QAQ529" s="288"/>
      <c r="QAR529" s="288"/>
      <c r="QAS529" s="288"/>
      <c r="QAT529" s="288"/>
      <c r="QAU529" s="288"/>
      <c r="QAV529" s="288"/>
      <c r="QAW529" s="288"/>
      <c r="QAX529" s="288"/>
      <c r="QAY529" s="288"/>
      <c r="QAZ529" s="288"/>
      <c r="QBA529" s="288"/>
      <c r="QBB529" s="288"/>
      <c r="QBC529" s="288"/>
      <c r="QBD529" s="288"/>
      <c r="QBE529" s="288"/>
      <c r="QBF529" s="288"/>
      <c r="QBG529" s="288"/>
      <c r="QBH529" s="288"/>
      <c r="QBI529" s="288"/>
      <c r="QBJ529" s="288"/>
      <c r="QBK529" s="288"/>
      <c r="QBL529" s="288"/>
      <c r="QBM529" s="288"/>
      <c r="QBN529" s="288"/>
      <c r="QBO529" s="288"/>
      <c r="QBP529" s="288"/>
      <c r="QBQ529" s="288"/>
      <c r="QBR529" s="288"/>
      <c r="QBS529" s="288"/>
      <c r="QBT529" s="288"/>
      <c r="QBU529" s="288"/>
      <c r="QBV529" s="288"/>
      <c r="QBW529" s="288"/>
      <c r="QBX529" s="288"/>
      <c r="QBY529" s="288"/>
      <c r="QBZ529" s="288"/>
      <c r="QCA529" s="288"/>
      <c r="QCB529" s="288"/>
      <c r="QCC529" s="288"/>
      <c r="QCD529" s="288"/>
      <c r="QCE529" s="288"/>
      <c r="QCF529" s="288"/>
      <c r="QCG529" s="288"/>
      <c r="QCH529" s="288"/>
      <c r="QCI529" s="288"/>
      <c r="QCJ529" s="288"/>
      <c r="QCK529" s="288"/>
      <c r="QCL529" s="288"/>
      <c r="QCM529" s="288"/>
      <c r="QCN529" s="288"/>
      <c r="QCO529" s="288"/>
      <c r="QCP529" s="288"/>
      <c r="QCQ529" s="288"/>
      <c r="QCR529" s="288"/>
      <c r="QCS529" s="288"/>
      <c r="QCT529" s="288"/>
      <c r="QCU529" s="288"/>
      <c r="QCV529" s="288"/>
      <c r="QCW529" s="288"/>
      <c r="QCX529" s="288"/>
      <c r="QCY529" s="288"/>
      <c r="QCZ529" s="288"/>
      <c r="QDA529" s="288"/>
      <c r="QDB529" s="288"/>
      <c r="QDC529" s="288"/>
      <c r="QDD529" s="288"/>
      <c r="QDE529" s="288"/>
      <c r="QDF529" s="288"/>
      <c r="QDG529" s="288"/>
      <c r="QDH529" s="288"/>
      <c r="QDI529" s="288"/>
      <c r="QDJ529" s="288"/>
      <c r="QDK529" s="288"/>
      <c r="QDL529" s="288"/>
      <c r="QDM529" s="288"/>
      <c r="QDN529" s="288"/>
      <c r="QDO529" s="288"/>
      <c r="QDP529" s="288"/>
      <c r="QDQ529" s="288"/>
      <c r="QDR529" s="288"/>
      <c r="QDS529" s="288"/>
      <c r="QDT529" s="288"/>
      <c r="QDU529" s="288"/>
      <c r="QDV529" s="288"/>
      <c r="QDW529" s="288"/>
      <c r="QDX529" s="288"/>
      <c r="QDY529" s="288"/>
      <c r="QDZ529" s="288"/>
      <c r="QEA529" s="288"/>
      <c r="QEB529" s="288"/>
      <c r="QEC529" s="288"/>
      <c r="QED529" s="288"/>
      <c r="QEE529" s="288"/>
      <c r="QEF529" s="288"/>
      <c r="QEG529" s="288"/>
      <c r="QEH529" s="288"/>
      <c r="QEI529" s="288"/>
      <c r="QEJ529" s="288"/>
      <c r="QEK529" s="288"/>
      <c r="QEL529" s="288"/>
      <c r="QEM529" s="288"/>
      <c r="QEN529" s="288"/>
      <c r="QEO529" s="288"/>
      <c r="QEP529" s="288"/>
      <c r="QEQ529" s="288"/>
      <c r="QER529" s="288"/>
      <c r="QES529" s="288"/>
      <c r="QET529" s="288"/>
      <c r="QEU529" s="288"/>
      <c r="QEV529" s="288"/>
      <c r="QEW529" s="288"/>
      <c r="QEX529" s="288"/>
      <c r="QEY529" s="288"/>
      <c r="QEZ529" s="288"/>
      <c r="QFA529" s="288"/>
      <c r="QFB529" s="288"/>
      <c r="QFC529" s="288"/>
      <c r="QFD529" s="288"/>
      <c r="QFE529" s="288"/>
      <c r="QFF529" s="288"/>
      <c r="QFG529" s="288"/>
      <c r="QFH529" s="288"/>
      <c r="QFI529" s="288"/>
      <c r="QFJ529" s="288"/>
      <c r="QFK529" s="288"/>
      <c r="QFL529" s="288"/>
      <c r="QFM529" s="288"/>
      <c r="QFN529" s="288"/>
      <c r="QFO529" s="288"/>
      <c r="QFP529" s="288"/>
      <c r="QFQ529" s="288"/>
      <c r="QFR529" s="288"/>
      <c r="QFS529" s="288"/>
      <c r="QFT529" s="288"/>
      <c r="QFU529" s="288"/>
      <c r="QFV529" s="288"/>
      <c r="QFW529" s="288"/>
      <c r="QFX529" s="288"/>
      <c r="QFY529" s="288"/>
      <c r="QFZ529" s="288"/>
      <c r="QGA529" s="288"/>
      <c r="QGB529" s="288"/>
      <c r="QGC529" s="288"/>
      <c r="QGD529" s="288"/>
      <c r="QGE529" s="288"/>
      <c r="QGF529" s="288"/>
      <c r="QGG529" s="288"/>
      <c r="QGH529" s="288"/>
      <c r="QGI529" s="288"/>
      <c r="QGJ529" s="288"/>
      <c r="QGK529" s="288"/>
      <c r="QGL529" s="288"/>
      <c r="QGM529" s="288"/>
      <c r="QGN529" s="288"/>
      <c r="QGO529" s="288"/>
      <c r="QGP529" s="288"/>
      <c r="QGQ529" s="288"/>
      <c r="QGR529" s="288"/>
      <c r="QGS529" s="288"/>
      <c r="QGT529" s="288"/>
      <c r="QGU529" s="288"/>
      <c r="QGV529" s="288"/>
      <c r="QGW529" s="288"/>
      <c r="QGX529" s="288"/>
      <c r="QGY529" s="288"/>
      <c r="QGZ529" s="288"/>
      <c r="QHA529" s="288"/>
      <c r="QHB529" s="288"/>
      <c r="QHC529" s="288"/>
      <c r="QHD529" s="288"/>
      <c r="QHE529" s="288"/>
      <c r="QHF529" s="288"/>
      <c r="QHG529" s="288"/>
      <c r="QHH529" s="288"/>
      <c r="QHI529" s="288"/>
      <c r="QHJ529" s="288"/>
      <c r="QHK529" s="288"/>
      <c r="QHL529" s="288"/>
      <c r="QHM529" s="288"/>
      <c r="QHN529" s="288"/>
      <c r="QHO529" s="288"/>
      <c r="QHP529" s="288"/>
      <c r="QHQ529" s="288"/>
      <c r="QHR529" s="288"/>
      <c r="QHS529" s="288"/>
      <c r="QHT529" s="288"/>
      <c r="QHU529" s="288"/>
      <c r="QHV529" s="288"/>
      <c r="QHW529" s="288"/>
      <c r="QHX529" s="288"/>
      <c r="QHY529" s="288"/>
      <c r="QHZ529" s="288"/>
      <c r="QIA529" s="288"/>
      <c r="QIB529" s="288"/>
      <c r="QIC529" s="288"/>
      <c r="QID529" s="288"/>
      <c r="QIE529" s="288"/>
      <c r="QIF529" s="288"/>
      <c r="QIG529" s="288"/>
      <c r="QIH529" s="288"/>
      <c r="QII529" s="288"/>
      <c r="QIJ529" s="288"/>
      <c r="QIK529" s="288"/>
      <c r="QIL529" s="288"/>
      <c r="QIM529" s="288"/>
      <c r="QIN529" s="288"/>
      <c r="QIO529" s="288"/>
      <c r="QIP529" s="288"/>
      <c r="QIQ529" s="288"/>
      <c r="QIR529" s="288"/>
      <c r="QIS529" s="288"/>
      <c r="QIT529" s="288"/>
      <c r="QIU529" s="288"/>
      <c r="QIV529" s="288"/>
      <c r="QIW529" s="288"/>
      <c r="QIX529" s="288"/>
      <c r="QIY529" s="288"/>
      <c r="QIZ529" s="288"/>
      <c r="QJA529" s="288"/>
      <c r="QJB529" s="288"/>
      <c r="QJC529" s="288"/>
      <c r="QJD529" s="288"/>
      <c r="QJE529" s="288"/>
      <c r="QJF529" s="288"/>
      <c r="QJG529" s="288"/>
      <c r="QJH529" s="288"/>
      <c r="QJI529" s="288"/>
      <c r="QJJ529" s="288"/>
      <c r="QJK529" s="288"/>
      <c r="QJL529" s="288"/>
      <c r="QJM529" s="288"/>
      <c r="QJN529" s="288"/>
      <c r="QJO529" s="288"/>
      <c r="QJP529" s="288"/>
      <c r="QJQ529" s="288"/>
      <c r="QJR529" s="288"/>
      <c r="QJS529" s="288"/>
      <c r="QJT529" s="288"/>
      <c r="QJU529" s="288"/>
      <c r="QJV529" s="288"/>
      <c r="QJW529" s="288"/>
      <c r="QJX529" s="288"/>
      <c r="QJY529" s="288"/>
      <c r="QJZ529" s="288"/>
      <c r="QKA529" s="288"/>
      <c r="QKB529" s="288"/>
      <c r="QKC529" s="288"/>
      <c r="QKD529" s="288"/>
      <c r="QKE529" s="288"/>
      <c r="QKF529" s="288"/>
      <c r="QKG529" s="288"/>
      <c r="QKH529" s="288"/>
      <c r="QKI529" s="288"/>
      <c r="QKJ529" s="288"/>
      <c r="QKK529" s="288"/>
      <c r="QKL529" s="288"/>
      <c r="QKM529" s="288"/>
      <c r="QKN529" s="288"/>
      <c r="QKO529" s="288"/>
      <c r="QKP529" s="288"/>
      <c r="QKQ529" s="288"/>
      <c r="QKR529" s="288"/>
      <c r="QKS529" s="288"/>
      <c r="QKT529" s="288"/>
      <c r="QKU529" s="288"/>
      <c r="QKV529" s="288"/>
      <c r="QKW529" s="288"/>
      <c r="QKX529" s="288"/>
      <c r="QKY529" s="288"/>
      <c r="QKZ529" s="288"/>
      <c r="QLA529" s="288"/>
      <c r="QLB529" s="288"/>
      <c r="QLC529" s="288"/>
      <c r="QLD529" s="288"/>
      <c r="QLE529" s="288"/>
      <c r="QLF529" s="288"/>
      <c r="QLG529" s="288"/>
      <c r="QLH529" s="288"/>
      <c r="QLI529" s="288"/>
      <c r="QLJ529" s="288"/>
      <c r="QLK529" s="288"/>
      <c r="QLL529" s="288"/>
      <c r="QLM529" s="288"/>
      <c r="QLN529" s="288"/>
      <c r="QLO529" s="288"/>
      <c r="QLP529" s="288"/>
      <c r="QLQ529" s="288"/>
      <c r="QLR529" s="288"/>
      <c r="QLS529" s="288"/>
      <c r="QLT529" s="288"/>
      <c r="QLU529" s="288"/>
      <c r="QLV529" s="288"/>
      <c r="QLW529" s="288"/>
      <c r="QLX529" s="288"/>
      <c r="QLY529" s="288"/>
      <c r="QLZ529" s="288"/>
      <c r="QMA529" s="288"/>
      <c r="QMB529" s="288"/>
      <c r="QMC529" s="288"/>
      <c r="QMD529" s="288"/>
      <c r="QME529" s="288"/>
      <c r="QMF529" s="288"/>
      <c r="QMG529" s="288"/>
      <c r="QMH529" s="288"/>
      <c r="QMI529" s="288"/>
      <c r="QMJ529" s="288"/>
      <c r="QMK529" s="288"/>
      <c r="QML529" s="288"/>
      <c r="QMM529" s="288"/>
      <c r="QMN529" s="288"/>
      <c r="QMO529" s="288"/>
      <c r="QMP529" s="288"/>
      <c r="QMQ529" s="288"/>
      <c r="QMR529" s="288"/>
      <c r="QMS529" s="288"/>
      <c r="QMT529" s="288"/>
      <c r="QMU529" s="288"/>
      <c r="QMV529" s="288"/>
      <c r="QMW529" s="288"/>
      <c r="QMX529" s="288"/>
      <c r="QMY529" s="288"/>
      <c r="QMZ529" s="288"/>
      <c r="QNA529" s="288"/>
      <c r="QNB529" s="288"/>
      <c r="QNC529" s="288"/>
      <c r="QND529" s="288"/>
      <c r="QNE529" s="288"/>
      <c r="QNF529" s="288"/>
      <c r="QNG529" s="288"/>
      <c r="QNH529" s="288"/>
      <c r="QNI529" s="288"/>
      <c r="QNJ529" s="288"/>
      <c r="QNK529" s="288"/>
      <c r="QNL529" s="288"/>
      <c r="QNM529" s="288"/>
      <c r="QNN529" s="288"/>
      <c r="QNO529" s="288"/>
      <c r="QNP529" s="288"/>
      <c r="QNQ529" s="288"/>
      <c r="QNR529" s="288"/>
      <c r="QNS529" s="288"/>
      <c r="QNT529" s="288"/>
      <c r="QNU529" s="288"/>
      <c r="QNV529" s="288"/>
      <c r="QNW529" s="288"/>
      <c r="QNX529" s="288"/>
      <c r="QNY529" s="288"/>
      <c r="QNZ529" s="288"/>
      <c r="QOA529" s="288"/>
      <c r="QOB529" s="288"/>
      <c r="QOC529" s="288"/>
      <c r="QOD529" s="288"/>
      <c r="QOE529" s="288"/>
      <c r="QOF529" s="288"/>
      <c r="QOG529" s="288"/>
      <c r="QOH529" s="288"/>
      <c r="QOI529" s="288"/>
      <c r="QOJ529" s="288"/>
      <c r="QOK529" s="288"/>
      <c r="QOL529" s="288"/>
      <c r="QOM529" s="288"/>
      <c r="QON529" s="288"/>
      <c r="QOO529" s="288"/>
      <c r="QOP529" s="288"/>
      <c r="QOQ529" s="288"/>
      <c r="QOR529" s="288"/>
      <c r="QOS529" s="288"/>
      <c r="QOT529" s="288"/>
      <c r="QOU529" s="288"/>
      <c r="QOV529" s="288"/>
      <c r="QOW529" s="288"/>
      <c r="QOX529" s="288"/>
      <c r="QOY529" s="288"/>
      <c r="QOZ529" s="288"/>
      <c r="QPA529" s="288"/>
      <c r="QPB529" s="288"/>
      <c r="QPC529" s="288"/>
      <c r="QPD529" s="288"/>
      <c r="QPE529" s="288"/>
      <c r="QPF529" s="288"/>
      <c r="QPG529" s="288"/>
      <c r="QPH529" s="288"/>
      <c r="QPI529" s="288"/>
      <c r="QPJ529" s="288"/>
      <c r="QPK529" s="288"/>
      <c r="QPL529" s="288"/>
      <c r="QPM529" s="288"/>
      <c r="QPN529" s="288"/>
      <c r="QPO529" s="288"/>
      <c r="QPP529" s="288"/>
      <c r="QPQ529" s="288"/>
      <c r="QPR529" s="288"/>
      <c r="QPS529" s="288"/>
      <c r="QPT529" s="288"/>
      <c r="QPU529" s="288"/>
      <c r="QPV529" s="288"/>
      <c r="QPW529" s="288"/>
      <c r="QPX529" s="288"/>
      <c r="QPY529" s="288"/>
      <c r="QPZ529" s="288"/>
      <c r="QQA529" s="288"/>
      <c r="QQB529" s="288"/>
      <c r="QQC529" s="288"/>
      <c r="QQD529" s="288"/>
      <c r="QQE529" s="288"/>
      <c r="QQF529" s="288"/>
      <c r="QQG529" s="288"/>
      <c r="QQH529" s="288"/>
      <c r="QQI529" s="288"/>
      <c r="QQJ529" s="288"/>
      <c r="QQK529" s="288"/>
      <c r="QQL529" s="288"/>
      <c r="QQM529" s="288"/>
      <c r="QQN529" s="288"/>
      <c r="QQO529" s="288"/>
      <c r="QQP529" s="288"/>
      <c r="QQQ529" s="288"/>
      <c r="QQR529" s="288"/>
      <c r="QQS529" s="288"/>
      <c r="QQT529" s="288"/>
      <c r="QQU529" s="288"/>
      <c r="QQV529" s="288"/>
      <c r="QQW529" s="288"/>
      <c r="QQX529" s="288"/>
      <c r="QQY529" s="288"/>
      <c r="QQZ529" s="288"/>
      <c r="QRA529" s="288"/>
      <c r="QRB529" s="288"/>
      <c r="QRC529" s="288"/>
      <c r="QRD529" s="288"/>
      <c r="QRE529" s="288"/>
      <c r="QRF529" s="288"/>
      <c r="QRG529" s="288"/>
      <c r="QRH529" s="288"/>
      <c r="QRI529" s="288"/>
      <c r="QRJ529" s="288"/>
      <c r="QRK529" s="288"/>
      <c r="QRL529" s="288"/>
      <c r="QRM529" s="288"/>
      <c r="QRN529" s="288"/>
      <c r="QRO529" s="288"/>
      <c r="QRP529" s="288"/>
      <c r="QRQ529" s="288"/>
      <c r="QRR529" s="288"/>
      <c r="QRS529" s="288"/>
      <c r="QRT529" s="288"/>
      <c r="QRU529" s="288"/>
      <c r="QRV529" s="288"/>
      <c r="QRW529" s="288"/>
      <c r="QRX529" s="288"/>
      <c r="QRY529" s="288"/>
      <c r="QRZ529" s="288"/>
      <c r="QSA529" s="288"/>
      <c r="QSB529" s="288"/>
      <c r="QSC529" s="288"/>
      <c r="QSD529" s="288"/>
      <c r="QSE529" s="288"/>
      <c r="QSF529" s="288"/>
      <c r="QSG529" s="288"/>
      <c r="QSH529" s="288"/>
      <c r="QSI529" s="288"/>
      <c r="QSJ529" s="288"/>
      <c r="QSK529" s="288"/>
      <c r="QSL529" s="288"/>
      <c r="QSM529" s="288"/>
      <c r="QSN529" s="288"/>
      <c r="QSO529" s="288"/>
      <c r="QSP529" s="288"/>
      <c r="QSQ529" s="288"/>
      <c r="QSR529" s="288"/>
      <c r="QSS529" s="288"/>
      <c r="QST529" s="288"/>
      <c r="QSU529" s="288"/>
      <c r="QSV529" s="288"/>
      <c r="QSW529" s="288"/>
      <c r="QSX529" s="288"/>
      <c r="QSY529" s="288"/>
      <c r="QSZ529" s="288"/>
      <c r="QTA529" s="288"/>
      <c r="QTB529" s="288"/>
      <c r="QTC529" s="288"/>
      <c r="QTD529" s="288"/>
      <c r="QTE529" s="288"/>
      <c r="QTF529" s="288"/>
      <c r="QTG529" s="288"/>
      <c r="QTH529" s="288"/>
      <c r="QTI529" s="288"/>
      <c r="QTJ529" s="288"/>
      <c r="QTK529" s="288"/>
      <c r="QTL529" s="288"/>
      <c r="QTM529" s="288"/>
      <c r="QTN529" s="288"/>
      <c r="QTO529" s="288"/>
      <c r="QTP529" s="288"/>
      <c r="QTQ529" s="288"/>
      <c r="QTR529" s="288"/>
      <c r="QTS529" s="288"/>
      <c r="QTT529" s="288"/>
      <c r="QTU529" s="288"/>
      <c r="QTV529" s="288"/>
      <c r="QTW529" s="288"/>
      <c r="QTX529" s="288"/>
      <c r="QTY529" s="288"/>
      <c r="QTZ529" s="288"/>
      <c r="QUA529" s="288"/>
      <c r="QUB529" s="288"/>
      <c r="QUC529" s="288"/>
      <c r="QUD529" s="288"/>
      <c r="QUE529" s="288"/>
      <c r="QUF529" s="288"/>
      <c r="QUG529" s="288"/>
      <c r="QUH529" s="288"/>
      <c r="QUI529" s="288"/>
      <c r="QUJ529" s="288"/>
      <c r="QUK529" s="288"/>
      <c r="QUL529" s="288"/>
      <c r="QUM529" s="288"/>
      <c r="QUN529" s="288"/>
      <c r="QUO529" s="288"/>
      <c r="QUP529" s="288"/>
      <c r="QUQ529" s="288"/>
      <c r="QUR529" s="288"/>
      <c r="QUS529" s="288"/>
      <c r="QUT529" s="288"/>
      <c r="QUU529" s="288"/>
      <c r="QUV529" s="288"/>
      <c r="QUW529" s="288"/>
      <c r="QUX529" s="288"/>
      <c r="QUY529" s="288"/>
      <c r="QUZ529" s="288"/>
      <c r="QVA529" s="288"/>
      <c r="QVB529" s="288"/>
      <c r="QVC529" s="288"/>
      <c r="QVD529" s="288"/>
      <c r="QVE529" s="288"/>
      <c r="QVF529" s="288"/>
      <c r="QVG529" s="288"/>
      <c r="QVH529" s="288"/>
      <c r="QVI529" s="288"/>
      <c r="QVJ529" s="288"/>
      <c r="QVK529" s="288"/>
      <c r="QVL529" s="288"/>
      <c r="QVM529" s="288"/>
      <c r="QVN529" s="288"/>
      <c r="QVO529" s="288"/>
      <c r="QVP529" s="288"/>
      <c r="QVQ529" s="288"/>
      <c r="QVR529" s="288"/>
      <c r="QVS529" s="288"/>
      <c r="QVT529" s="288"/>
      <c r="QVU529" s="288"/>
      <c r="QVV529" s="288"/>
      <c r="QVW529" s="288"/>
      <c r="QVX529" s="288"/>
      <c r="QVY529" s="288"/>
      <c r="QVZ529" s="288"/>
      <c r="QWA529" s="288"/>
      <c r="QWB529" s="288"/>
      <c r="QWC529" s="288"/>
      <c r="QWD529" s="288"/>
      <c r="QWE529" s="288"/>
      <c r="QWF529" s="288"/>
      <c r="QWG529" s="288"/>
      <c r="QWH529" s="288"/>
      <c r="QWI529" s="288"/>
      <c r="QWJ529" s="288"/>
      <c r="QWK529" s="288"/>
      <c r="QWL529" s="288"/>
      <c r="QWM529" s="288"/>
      <c r="QWN529" s="288"/>
      <c r="QWO529" s="288"/>
      <c r="QWP529" s="288"/>
      <c r="QWQ529" s="288"/>
      <c r="QWR529" s="288"/>
      <c r="QWS529" s="288"/>
      <c r="QWT529" s="288"/>
      <c r="QWU529" s="288"/>
      <c r="QWV529" s="288"/>
      <c r="QWW529" s="288"/>
      <c r="QWX529" s="288"/>
      <c r="QWY529" s="288"/>
      <c r="QWZ529" s="288"/>
      <c r="QXA529" s="288"/>
      <c r="QXB529" s="288"/>
      <c r="QXC529" s="288"/>
      <c r="QXD529" s="288"/>
      <c r="QXE529" s="288"/>
      <c r="QXF529" s="288"/>
      <c r="QXG529" s="288"/>
      <c r="QXH529" s="288"/>
      <c r="QXI529" s="288"/>
      <c r="QXJ529" s="288"/>
      <c r="QXK529" s="288"/>
      <c r="QXL529" s="288"/>
      <c r="QXM529" s="288"/>
      <c r="QXN529" s="288"/>
      <c r="QXO529" s="288"/>
      <c r="QXP529" s="288"/>
      <c r="QXQ529" s="288"/>
      <c r="QXR529" s="288"/>
      <c r="QXS529" s="288"/>
      <c r="QXT529" s="288"/>
      <c r="QXU529" s="288"/>
      <c r="QXV529" s="288"/>
      <c r="QXW529" s="288"/>
      <c r="QXX529" s="288"/>
      <c r="QXY529" s="288"/>
      <c r="QXZ529" s="288"/>
      <c r="QYA529" s="288"/>
      <c r="QYB529" s="288"/>
      <c r="QYC529" s="288"/>
      <c r="QYD529" s="288"/>
      <c r="QYE529" s="288"/>
      <c r="QYF529" s="288"/>
      <c r="QYG529" s="288"/>
      <c r="QYH529" s="288"/>
      <c r="QYI529" s="288"/>
      <c r="QYJ529" s="288"/>
      <c r="QYK529" s="288"/>
      <c r="QYL529" s="288"/>
      <c r="QYM529" s="288"/>
      <c r="QYN529" s="288"/>
      <c r="QYO529" s="288"/>
      <c r="QYP529" s="288"/>
      <c r="QYQ529" s="288"/>
      <c r="QYR529" s="288"/>
      <c r="QYS529" s="288"/>
      <c r="QYT529" s="288"/>
      <c r="QYU529" s="288"/>
      <c r="QYV529" s="288"/>
      <c r="QYW529" s="288"/>
      <c r="QYX529" s="288"/>
      <c r="QYY529" s="288"/>
      <c r="QYZ529" s="288"/>
      <c r="QZA529" s="288"/>
      <c r="QZB529" s="288"/>
      <c r="QZC529" s="288"/>
      <c r="QZD529" s="288"/>
      <c r="QZE529" s="288"/>
      <c r="QZF529" s="288"/>
      <c r="QZG529" s="288"/>
      <c r="QZH529" s="288"/>
      <c r="QZI529" s="288"/>
      <c r="QZJ529" s="288"/>
      <c r="QZK529" s="288"/>
      <c r="QZL529" s="288"/>
      <c r="QZM529" s="288"/>
      <c r="QZN529" s="288"/>
      <c r="QZO529" s="288"/>
      <c r="QZP529" s="288"/>
      <c r="QZQ529" s="288"/>
      <c r="QZR529" s="288"/>
      <c r="QZS529" s="288"/>
      <c r="QZT529" s="288"/>
      <c r="QZU529" s="288"/>
      <c r="QZV529" s="288"/>
      <c r="QZW529" s="288"/>
      <c r="QZX529" s="288"/>
      <c r="QZY529" s="288"/>
      <c r="QZZ529" s="288"/>
      <c r="RAA529" s="288"/>
      <c r="RAB529" s="288"/>
      <c r="RAC529" s="288"/>
      <c r="RAD529" s="288"/>
      <c r="RAE529" s="288"/>
      <c r="RAF529" s="288"/>
      <c r="RAG529" s="288"/>
      <c r="RAH529" s="288"/>
      <c r="RAI529" s="288"/>
      <c r="RAJ529" s="288"/>
      <c r="RAK529" s="288"/>
      <c r="RAL529" s="288"/>
      <c r="RAM529" s="288"/>
      <c r="RAN529" s="288"/>
      <c r="RAO529" s="288"/>
      <c r="RAP529" s="288"/>
      <c r="RAQ529" s="288"/>
      <c r="RAR529" s="288"/>
      <c r="RAS529" s="288"/>
      <c r="RAT529" s="288"/>
      <c r="RAU529" s="288"/>
      <c r="RAV529" s="288"/>
      <c r="RAW529" s="288"/>
      <c r="RAX529" s="288"/>
      <c r="RAY529" s="288"/>
      <c r="RAZ529" s="288"/>
      <c r="RBA529" s="288"/>
      <c r="RBB529" s="288"/>
      <c r="RBC529" s="288"/>
      <c r="RBD529" s="288"/>
      <c r="RBE529" s="288"/>
      <c r="RBF529" s="288"/>
      <c r="RBG529" s="288"/>
      <c r="RBH529" s="288"/>
      <c r="RBI529" s="288"/>
      <c r="RBJ529" s="288"/>
      <c r="RBK529" s="288"/>
      <c r="RBL529" s="288"/>
      <c r="RBM529" s="288"/>
      <c r="RBN529" s="288"/>
      <c r="RBO529" s="288"/>
      <c r="RBP529" s="288"/>
      <c r="RBQ529" s="288"/>
      <c r="RBR529" s="288"/>
      <c r="RBS529" s="288"/>
      <c r="RBT529" s="288"/>
      <c r="RBU529" s="288"/>
      <c r="RBV529" s="288"/>
      <c r="RBW529" s="288"/>
      <c r="RBX529" s="288"/>
      <c r="RBY529" s="288"/>
      <c r="RBZ529" s="288"/>
      <c r="RCA529" s="288"/>
      <c r="RCB529" s="288"/>
      <c r="RCC529" s="288"/>
      <c r="RCD529" s="288"/>
      <c r="RCE529" s="288"/>
      <c r="RCF529" s="288"/>
      <c r="RCG529" s="288"/>
      <c r="RCH529" s="288"/>
      <c r="RCI529" s="288"/>
      <c r="RCJ529" s="288"/>
      <c r="RCK529" s="288"/>
      <c r="RCL529" s="288"/>
      <c r="RCM529" s="288"/>
      <c r="RCN529" s="288"/>
      <c r="RCO529" s="288"/>
      <c r="RCP529" s="288"/>
      <c r="RCQ529" s="288"/>
      <c r="RCR529" s="288"/>
      <c r="RCS529" s="288"/>
      <c r="RCT529" s="288"/>
      <c r="RCU529" s="288"/>
      <c r="RCV529" s="288"/>
      <c r="RCW529" s="288"/>
      <c r="RCX529" s="288"/>
      <c r="RCY529" s="288"/>
      <c r="RCZ529" s="288"/>
      <c r="RDA529" s="288"/>
      <c r="RDB529" s="288"/>
      <c r="RDC529" s="288"/>
      <c r="RDD529" s="288"/>
      <c r="RDE529" s="288"/>
      <c r="RDF529" s="288"/>
      <c r="RDG529" s="288"/>
      <c r="RDH529" s="288"/>
      <c r="RDI529" s="288"/>
      <c r="RDJ529" s="288"/>
      <c r="RDK529" s="288"/>
      <c r="RDL529" s="288"/>
      <c r="RDM529" s="288"/>
      <c r="RDN529" s="288"/>
      <c r="RDO529" s="288"/>
      <c r="RDP529" s="288"/>
      <c r="RDQ529" s="288"/>
      <c r="RDR529" s="288"/>
      <c r="RDS529" s="288"/>
      <c r="RDT529" s="288"/>
      <c r="RDU529" s="288"/>
      <c r="RDV529" s="288"/>
      <c r="RDW529" s="288"/>
      <c r="RDX529" s="288"/>
      <c r="RDY529" s="288"/>
      <c r="RDZ529" s="288"/>
      <c r="REA529" s="288"/>
      <c r="REB529" s="288"/>
      <c r="REC529" s="288"/>
      <c r="RED529" s="288"/>
      <c r="REE529" s="288"/>
      <c r="REF529" s="288"/>
      <c r="REG529" s="288"/>
      <c r="REH529" s="288"/>
      <c r="REI529" s="288"/>
      <c r="REJ529" s="288"/>
      <c r="REK529" s="288"/>
      <c r="REL529" s="288"/>
      <c r="REM529" s="288"/>
      <c r="REN529" s="288"/>
      <c r="REO529" s="288"/>
      <c r="REP529" s="288"/>
      <c r="REQ529" s="288"/>
      <c r="RER529" s="288"/>
      <c r="RES529" s="288"/>
      <c r="RET529" s="288"/>
      <c r="REU529" s="288"/>
      <c r="REV529" s="288"/>
      <c r="REW529" s="288"/>
      <c r="REX529" s="288"/>
      <c r="REY529" s="288"/>
      <c r="REZ529" s="288"/>
      <c r="RFA529" s="288"/>
      <c r="RFB529" s="288"/>
      <c r="RFC529" s="288"/>
      <c r="RFD529" s="288"/>
      <c r="RFE529" s="288"/>
      <c r="RFF529" s="288"/>
      <c r="RFG529" s="288"/>
      <c r="RFH529" s="288"/>
      <c r="RFI529" s="288"/>
      <c r="RFJ529" s="288"/>
      <c r="RFK529" s="288"/>
      <c r="RFL529" s="288"/>
      <c r="RFM529" s="288"/>
      <c r="RFN529" s="288"/>
      <c r="RFO529" s="288"/>
      <c r="RFP529" s="288"/>
      <c r="RFQ529" s="288"/>
      <c r="RFR529" s="288"/>
      <c r="RFS529" s="288"/>
      <c r="RFT529" s="288"/>
      <c r="RFU529" s="288"/>
      <c r="RFV529" s="288"/>
      <c r="RFW529" s="288"/>
      <c r="RFX529" s="288"/>
      <c r="RFY529" s="288"/>
      <c r="RFZ529" s="288"/>
      <c r="RGA529" s="288"/>
      <c r="RGB529" s="288"/>
      <c r="RGC529" s="288"/>
      <c r="RGD529" s="288"/>
      <c r="RGE529" s="288"/>
      <c r="RGF529" s="288"/>
      <c r="RGG529" s="288"/>
      <c r="RGH529" s="288"/>
      <c r="RGI529" s="288"/>
      <c r="RGJ529" s="288"/>
      <c r="RGK529" s="288"/>
      <c r="RGL529" s="288"/>
      <c r="RGM529" s="288"/>
      <c r="RGN529" s="288"/>
      <c r="RGO529" s="288"/>
      <c r="RGP529" s="288"/>
      <c r="RGQ529" s="288"/>
      <c r="RGR529" s="288"/>
      <c r="RGS529" s="288"/>
      <c r="RGT529" s="288"/>
      <c r="RGU529" s="288"/>
      <c r="RGV529" s="288"/>
      <c r="RGW529" s="288"/>
      <c r="RGX529" s="288"/>
      <c r="RGY529" s="288"/>
      <c r="RGZ529" s="288"/>
      <c r="RHA529" s="288"/>
      <c r="RHB529" s="288"/>
      <c r="RHC529" s="288"/>
      <c r="RHD529" s="288"/>
      <c r="RHE529" s="288"/>
      <c r="RHF529" s="288"/>
      <c r="RHG529" s="288"/>
      <c r="RHH529" s="288"/>
      <c r="RHI529" s="288"/>
      <c r="RHJ529" s="288"/>
      <c r="RHK529" s="288"/>
      <c r="RHL529" s="288"/>
      <c r="RHM529" s="288"/>
      <c r="RHN529" s="288"/>
      <c r="RHO529" s="288"/>
      <c r="RHP529" s="288"/>
      <c r="RHQ529" s="288"/>
      <c r="RHR529" s="288"/>
      <c r="RHS529" s="288"/>
      <c r="RHT529" s="288"/>
      <c r="RHU529" s="288"/>
      <c r="RHV529" s="288"/>
      <c r="RHW529" s="288"/>
      <c r="RHX529" s="288"/>
      <c r="RHY529" s="288"/>
      <c r="RHZ529" s="288"/>
      <c r="RIA529" s="288"/>
      <c r="RIB529" s="288"/>
      <c r="RIC529" s="288"/>
      <c r="RID529" s="288"/>
      <c r="RIE529" s="288"/>
      <c r="RIF529" s="288"/>
      <c r="RIG529" s="288"/>
      <c r="RIH529" s="288"/>
      <c r="RII529" s="288"/>
      <c r="RIJ529" s="288"/>
      <c r="RIK529" s="288"/>
      <c r="RIL529" s="288"/>
      <c r="RIM529" s="288"/>
      <c r="RIN529" s="288"/>
      <c r="RIO529" s="288"/>
      <c r="RIP529" s="288"/>
      <c r="RIQ529" s="288"/>
      <c r="RIR529" s="288"/>
      <c r="RIS529" s="288"/>
      <c r="RIT529" s="288"/>
      <c r="RIU529" s="288"/>
      <c r="RIV529" s="288"/>
      <c r="RIW529" s="288"/>
      <c r="RIX529" s="288"/>
      <c r="RIY529" s="288"/>
      <c r="RIZ529" s="288"/>
      <c r="RJA529" s="288"/>
      <c r="RJB529" s="288"/>
      <c r="RJC529" s="288"/>
      <c r="RJD529" s="288"/>
      <c r="RJE529" s="288"/>
      <c r="RJF529" s="288"/>
      <c r="RJG529" s="288"/>
      <c r="RJH529" s="288"/>
      <c r="RJI529" s="288"/>
      <c r="RJJ529" s="288"/>
      <c r="RJK529" s="288"/>
      <c r="RJL529" s="288"/>
      <c r="RJM529" s="288"/>
      <c r="RJN529" s="288"/>
      <c r="RJO529" s="288"/>
      <c r="RJP529" s="288"/>
      <c r="RJQ529" s="288"/>
      <c r="RJR529" s="288"/>
      <c r="RJS529" s="288"/>
      <c r="RJT529" s="288"/>
      <c r="RJU529" s="288"/>
      <c r="RJV529" s="288"/>
      <c r="RJW529" s="288"/>
      <c r="RJX529" s="288"/>
      <c r="RJY529" s="288"/>
      <c r="RJZ529" s="288"/>
      <c r="RKA529" s="288"/>
      <c r="RKB529" s="288"/>
      <c r="RKC529" s="288"/>
      <c r="RKD529" s="288"/>
      <c r="RKE529" s="288"/>
      <c r="RKF529" s="288"/>
      <c r="RKG529" s="288"/>
      <c r="RKH529" s="288"/>
      <c r="RKI529" s="288"/>
      <c r="RKJ529" s="288"/>
      <c r="RKK529" s="288"/>
      <c r="RKL529" s="288"/>
      <c r="RKM529" s="288"/>
      <c r="RKN529" s="288"/>
      <c r="RKO529" s="288"/>
      <c r="RKP529" s="288"/>
      <c r="RKQ529" s="288"/>
      <c r="RKR529" s="288"/>
      <c r="RKS529" s="288"/>
      <c r="RKT529" s="288"/>
      <c r="RKU529" s="288"/>
      <c r="RKV529" s="288"/>
      <c r="RKW529" s="288"/>
      <c r="RKX529" s="288"/>
      <c r="RKY529" s="288"/>
      <c r="RKZ529" s="288"/>
      <c r="RLA529" s="288"/>
      <c r="RLB529" s="288"/>
      <c r="RLC529" s="288"/>
      <c r="RLD529" s="288"/>
      <c r="RLE529" s="288"/>
      <c r="RLF529" s="288"/>
      <c r="RLG529" s="288"/>
      <c r="RLH529" s="288"/>
      <c r="RLI529" s="288"/>
      <c r="RLJ529" s="288"/>
      <c r="RLK529" s="288"/>
      <c r="RLL529" s="288"/>
      <c r="RLM529" s="288"/>
      <c r="RLN529" s="288"/>
      <c r="RLO529" s="288"/>
      <c r="RLP529" s="288"/>
      <c r="RLQ529" s="288"/>
      <c r="RLR529" s="288"/>
      <c r="RLS529" s="288"/>
      <c r="RLT529" s="288"/>
      <c r="RLU529" s="288"/>
      <c r="RLV529" s="288"/>
      <c r="RLW529" s="288"/>
      <c r="RLX529" s="288"/>
      <c r="RLY529" s="288"/>
      <c r="RLZ529" s="288"/>
      <c r="RMA529" s="288"/>
      <c r="RMB529" s="288"/>
      <c r="RMC529" s="288"/>
      <c r="RMD529" s="288"/>
      <c r="RME529" s="288"/>
      <c r="RMF529" s="288"/>
      <c r="RMG529" s="288"/>
      <c r="RMH529" s="288"/>
      <c r="RMI529" s="288"/>
      <c r="RMJ529" s="288"/>
      <c r="RMK529" s="288"/>
      <c r="RML529" s="288"/>
      <c r="RMM529" s="288"/>
      <c r="RMN529" s="288"/>
      <c r="RMO529" s="288"/>
      <c r="RMP529" s="288"/>
      <c r="RMQ529" s="288"/>
      <c r="RMR529" s="288"/>
      <c r="RMS529" s="288"/>
      <c r="RMT529" s="288"/>
      <c r="RMU529" s="288"/>
      <c r="RMV529" s="288"/>
      <c r="RMW529" s="288"/>
      <c r="RMX529" s="288"/>
      <c r="RMY529" s="288"/>
      <c r="RMZ529" s="288"/>
      <c r="RNA529" s="288"/>
      <c r="RNB529" s="288"/>
      <c r="RNC529" s="288"/>
      <c r="RND529" s="288"/>
      <c r="RNE529" s="288"/>
      <c r="RNF529" s="288"/>
      <c r="RNG529" s="288"/>
      <c r="RNH529" s="288"/>
      <c r="RNI529" s="288"/>
      <c r="RNJ529" s="288"/>
      <c r="RNK529" s="288"/>
      <c r="RNL529" s="288"/>
      <c r="RNM529" s="288"/>
      <c r="RNN529" s="288"/>
      <c r="RNO529" s="288"/>
      <c r="RNP529" s="288"/>
      <c r="RNQ529" s="288"/>
      <c r="RNR529" s="288"/>
      <c r="RNS529" s="288"/>
      <c r="RNT529" s="288"/>
      <c r="RNU529" s="288"/>
      <c r="RNV529" s="288"/>
      <c r="RNW529" s="288"/>
      <c r="RNX529" s="288"/>
      <c r="RNY529" s="288"/>
      <c r="RNZ529" s="288"/>
      <c r="ROA529" s="288"/>
      <c r="ROB529" s="288"/>
      <c r="ROC529" s="288"/>
      <c r="ROD529" s="288"/>
      <c r="ROE529" s="288"/>
      <c r="ROF529" s="288"/>
      <c r="ROG529" s="288"/>
      <c r="ROH529" s="288"/>
      <c r="ROI529" s="288"/>
      <c r="ROJ529" s="288"/>
      <c r="ROK529" s="288"/>
      <c r="ROL529" s="288"/>
      <c r="ROM529" s="288"/>
      <c r="RON529" s="288"/>
      <c r="ROO529" s="288"/>
      <c r="ROP529" s="288"/>
      <c r="ROQ529" s="288"/>
      <c r="ROR529" s="288"/>
      <c r="ROS529" s="288"/>
      <c r="ROT529" s="288"/>
      <c r="ROU529" s="288"/>
      <c r="ROV529" s="288"/>
      <c r="ROW529" s="288"/>
      <c r="ROX529" s="288"/>
      <c r="ROY529" s="288"/>
      <c r="ROZ529" s="288"/>
      <c r="RPA529" s="288"/>
      <c r="RPB529" s="288"/>
      <c r="RPC529" s="288"/>
      <c r="RPD529" s="288"/>
      <c r="RPE529" s="288"/>
      <c r="RPF529" s="288"/>
      <c r="RPG529" s="288"/>
      <c r="RPH529" s="288"/>
      <c r="RPI529" s="288"/>
      <c r="RPJ529" s="288"/>
      <c r="RPK529" s="288"/>
      <c r="RPL529" s="288"/>
      <c r="RPM529" s="288"/>
      <c r="RPN529" s="288"/>
      <c r="RPO529" s="288"/>
      <c r="RPP529" s="288"/>
      <c r="RPQ529" s="288"/>
      <c r="RPR529" s="288"/>
      <c r="RPS529" s="288"/>
      <c r="RPT529" s="288"/>
      <c r="RPU529" s="288"/>
      <c r="RPV529" s="288"/>
      <c r="RPW529" s="288"/>
      <c r="RPX529" s="288"/>
      <c r="RPY529" s="288"/>
      <c r="RPZ529" s="288"/>
      <c r="RQA529" s="288"/>
      <c r="RQB529" s="288"/>
      <c r="RQC529" s="288"/>
      <c r="RQD529" s="288"/>
      <c r="RQE529" s="288"/>
      <c r="RQF529" s="288"/>
      <c r="RQG529" s="288"/>
      <c r="RQH529" s="288"/>
      <c r="RQI529" s="288"/>
      <c r="RQJ529" s="288"/>
      <c r="RQK529" s="288"/>
      <c r="RQL529" s="288"/>
      <c r="RQM529" s="288"/>
      <c r="RQN529" s="288"/>
      <c r="RQO529" s="288"/>
      <c r="RQP529" s="288"/>
      <c r="RQQ529" s="288"/>
      <c r="RQR529" s="288"/>
      <c r="RQS529" s="288"/>
      <c r="RQT529" s="288"/>
      <c r="RQU529" s="288"/>
      <c r="RQV529" s="288"/>
      <c r="RQW529" s="288"/>
      <c r="RQX529" s="288"/>
      <c r="RQY529" s="288"/>
      <c r="RQZ529" s="288"/>
      <c r="RRA529" s="288"/>
      <c r="RRB529" s="288"/>
      <c r="RRC529" s="288"/>
      <c r="RRD529" s="288"/>
      <c r="RRE529" s="288"/>
      <c r="RRF529" s="288"/>
      <c r="RRG529" s="288"/>
      <c r="RRH529" s="288"/>
      <c r="RRI529" s="288"/>
      <c r="RRJ529" s="288"/>
      <c r="RRK529" s="288"/>
      <c r="RRL529" s="288"/>
      <c r="RRM529" s="288"/>
      <c r="RRN529" s="288"/>
      <c r="RRO529" s="288"/>
      <c r="RRP529" s="288"/>
      <c r="RRQ529" s="288"/>
      <c r="RRR529" s="288"/>
      <c r="RRS529" s="288"/>
      <c r="RRT529" s="288"/>
      <c r="RRU529" s="288"/>
      <c r="RRV529" s="288"/>
      <c r="RRW529" s="288"/>
      <c r="RRX529" s="288"/>
      <c r="RRY529" s="288"/>
      <c r="RRZ529" s="288"/>
      <c r="RSA529" s="288"/>
      <c r="RSB529" s="288"/>
      <c r="RSC529" s="288"/>
      <c r="RSD529" s="288"/>
      <c r="RSE529" s="288"/>
      <c r="RSF529" s="288"/>
      <c r="RSG529" s="288"/>
      <c r="RSH529" s="288"/>
      <c r="RSI529" s="288"/>
      <c r="RSJ529" s="288"/>
      <c r="RSK529" s="288"/>
      <c r="RSL529" s="288"/>
      <c r="RSM529" s="288"/>
      <c r="RSN529" s="288"/>
      <c r="RSO529" s="288"/>
      <c r="RSP529" s="288"/>
      <c r="RSQ529" s="288"/>
      <c r="RSR529" s="288"/>
      <c r="RSS529" s="288"/>
      <c r="RST529" s="288"/>
      <c r="RSU529" s="288"/>
      <c r="RSV529" s="288"/>
      <c r="RSW529" s="288"/>
      <c r="RSX529" s="288"/>
      <c r="RSY529" s="288"/>
      <c r="RSZ529" s="288"/>
      <c r="RTA529" s="288"/>
      <c r="RTB529" s="288"/>
      <c r="RTC529" s="288"/>
      <c r="RTD529" s="288"/>
      <c r="RTE529" s="288"/>
      <c r="RTF529" s="288"/>
      <c r="RTG529" s="288"/>
      <c r="RTH529" s="288"/>
      <c r="RTI529" s="288"/>
      <c r="RTJ529" s="288"/>
      <c r="RTK529" s="288"/>
      <c r="RTL529" s="288"/>
      <c r="RTM529" s="288"/>
      <c r="RTN529" s="288"/>
      <c r="RTO529" s="288"/>
      <c r="RTP529" s="288"/>
      <c r="RTQ529" s="288"/>
      <c r="RTR529" s="288"/>
      <c r="RTS529" s="288"/>
      <c r="RTT529" s="288"/>
      <c r="RTU529" s="288"/>
      <c r="RTV529" s="288"/>
      <c r="RTW529" s="288"/>
      <c r="RTX529" s="288"/>
      <c r="RTY529" s="288"/>
      <c r="RTZ529" s="288"/>
      <c r="RUA529" s="288"/>
      <c r="RUB529" s="288"/>
      <c r="RUC529" s="288"/>
      <c r="RUD529" s="288"/>
      <c r="RUE529" s="288"/>
      <c r="RUF529" s="288"/>
      <c r="RUG529" s="288"/>
      <c r="RUH529" s="288"/>
      <c r="RUI529" s="288"/>
      <c r="RUJ529" s="288"/>
      <c r="RUK529" s="288"/>
      <c r="RUL529" s="288"/>
      <c r="RUM529" s="288"/>
      <c r="RUN529" s="288"/>
      <c r="RUO529" s="288"/>
      <c r="RUP529" s="288"/>
      <c r="RUQ529" s="288"/>
      <c r="RUR529" s="288"/>
      <c r="RUS529" s="288"/>
      <c r="RUT529" s="288"/>
      <c r="RUU529" s="288"/>
      <c r="RUV529" s="288"/>
      <c r="RUW529" s="288"/>
      <c r="RUX529" s="288"/>
      <c r="RUY529" s="288"/>
      <c r="RUZ529" s="288"/>
      <c r="RVA529" s="288"/>
      <c r="RVB529" s="288"/>
      <c r="RVC529" s="288"/>
      <c r="RVD529" s="288"/>
      <c r="RVE529" s="288"/>
      <c r="RVF529" s="288"/>
      <c r="RVG529" s="288"/>
      <c r="RVH529" s="288"/>
      <c r="RVI529" s="288"/>
      <c r="RVJ529" s="288"/>
      <c r="RVK529" s="288"/>
      <c r="RVL529" s="288"/>
      <c r="RVM529" s="288"/>
      <c r="RVN529" s="288"/>
      <c r="RVO529" s="288"/>
      <c r="RVP529" s="288"/>
      <c r="RVQ529" s="288"/>
      <c r="RVR529" s="288"/>
      <c r="RVS529" s="288"/>
      <c r="RVT529" s="288"/>
      <c r="RVU529" s="288"/>
      <c r="RVV529" s="288"/>
      <c r="RVW529" s="288"/>
      <c r="RVX529" s="288"/>
      <c r="RVY529" s="288"/>
      <c r="RVZ529" s="288"/>
      <c r="RWA529" s="288"/>
      <c r="RWB529" s="288"/>
      <c r="RWC529" s="288"/>
      <c r="RWD529" s="288"/>
      <c r="RWE529" s="288"/>
      <c r="RWF529" s="288"/>
      <c r="RWG529" s="288"/>
      <c r="RWH529" s="288"/>
      <c r="RWI529" s="288"/>
      <c r="RWJ529" s="288"/>
      <c r="RWK529" s="288"/>
      <c r="RWL529" s="288"/>
      <c r="RWM529" s="288"/>
      <c r="RWN529" s="288"/>
      <c r="RWO529" s="288"/>
      <c r="RWP529" s="288"/>
      <c r="RWQ529" s="288"/>
      <c r="RWR529" s="288"/>
      <c r="RWS529" s="288"/>
      <c r="RWT529" s="288"/>
      <c r="RWU529" s="288"/>
      <c r="RWV529" s="288"/>
      <c r="RWW529" s="288"/>
      <c r="RWX529" s="288"/>
      <c r="RWY529" s="288"/>
      <c r="RWZ529" s="288"/>
      <c r="RXA529" s="288"/>
      <c r="RXB529" s="288"/>
      <c r="RXC529" s="288"/>
      <c r="RXD529" s="288"/>
      <c r="RXE529" s="288"/>
      <c r="RXF529" s="288"/>
      <c r="RXG529" s="288"/>
      <c r="RXH529" s="288"/>
      <c r="RXI529" s="288"/>
      <c r="RXJ529" s="288"/>
      <c r="RXK529" s="288"/>
      <c r="RXL529" s="288"/>
      <c r="RXM529" s="288"/>
      <c r="RXN529" s="288"/>
      <c r="RXO529" s="288"/>
      <c r="RXP529" s="288"/>
      <c r="RXQ529" s="288"/>
      <c r="RXR529" s="288"/>
      <c r="RXS529" s="288"/>
      <c r="RXT529" s="288"/>
      <c r="RXU529" s="288"/>
      <c r="RXV529" s="288"/>
      <c r="RXW529" s="288"/>
      <c r="RXX529" s="288"/>
      <c r="RXY529" s="288"/>
      <c r="RXZ529" s="288"/>
      <c r="RYA529" s="288"/>
      <c r="RYB529" s="288"/>
      <c r="RYC529" s="288"/>
      <c r="RYD529" s="288"/>
      <c r="RYE529" s="288"/>
      <c r="RYF529" s="288"/>
      <c r="RYG529" s="288"/>
      <c r="RYH529" s="288"/>
      <c r="RYI529" s="288"/>
      <c r="RYJ529" s="288"/>
      <c r="RYK529" s="288"/>
      <c r="RYL529" s="288"/>
      <c r="RYM529" s="288"/>
      <c r="RYN529" s="288"/>
      <c r="RYO529" s="288"/>
      <c r="RYP529" s="288"/>
      <c r="RYQ529" s="288"/>
      <c r="RYR529" s="288"/>
      <c r="RYS529" s="288"/>
      <c r="RYT529" s="288"/>
      <c r="RYU529" s="288"/>
      <c r="RYV529" s="288"/>
      <c r="RYW529" s="288"/>
      <c r="RYX529" s="288"/>
      <c r="RYY529" s="288"/>
      <c r="RYZ529" s="288"/>
      <c r="RZA529" s="288"/>
      <c r="RZB529" s="288"/>
      <c r="RZC529" s="288"/>
      <c r="RZD529" s="288"/>
      <c r="RZE529" s="288"/>
      <c r="RZF529" s="288"/>
      <c r="RZG529" s="288"/>
      <c r="RZH529" s="288"/>
      <c r="RZI529" s="288"/>
      <c r="RZJ529" s="288"/>
      <c r="RZK529" s="288"/>
      <c r="RZL529" s="288"/>
      <c r="RZM529" s="288"/>
      <c r="RZN529" s="288"/>
      <c r="RZO529" s="288"/>
      <c r="RZP529" s="288"/>
      <c r="RZQ529" s="288"/>
      <c r="RZR529" s="288"/>
      <c r="RZS529" s="288"/>
      <c r="RZT529" s="288"/>
      <c r="RZU529" s="288"/>
      <c r="RZV529" s="288"/>
      <c r="RZW529" s="288"/>
      <c r="RZX529" s="288"/>
      <c r="RZY529" s="288"/>
      <c r="RZZ529" s="288"/>
      <c r="SAA529" s="288"/>
      <c r="SAB529" s="288"/>
      <c r="SAC529" s="288"/>
      <c r="SAD529" s="288"/>
      <c r="SAE529" s="288"/>
      <c r="SAF529" s="288"/>
      <c r="SAG529" s="288"/>
      <c r="SAH529" s="288"/>
      <c r="SAI529" s="288"/>
      <c r="SAJ529" s="288"/>
      <c r="SAK529" s="288"/>
      <c r="SAL529" s="288"/>
      <c r="SAM529" s="288"/>
      <c r="SAN529" s="288"/>
      <c r="SAO529" s="288"/>
      <c r="SAP529" s="288"/>
      <c r="SAQ529" s="288"/>
      <c r="SAR529" s="288"/>
      <c r="SAS529" s="288"/>
      <c r="SAT529" s="288"/>
      <c r="SAU529" s="288"/>
      <c r="SAV529" s="288"/>
      <c r="SAW529" s="288"/>
      <c r="SAX529" s="288"/>
      <c r="SAY529" s="288"/>
      <c r="SAZ529" s="288"/>
      <c r="SBA529" s="288"/>
      <c r="SBB529" s="288"/>
      <c r="SBC529" s="288"/>
      <c r="SBD529" s="288"/>
      <c r="SBE529" s="288"/>
      <c r="SBF529" s="288"/>
      <c r="SBG529" s="288"/>
      <c r="SBH529" s="288"/>
      <c r="SBI529" s="288"/>
      <c r="SBJ529" s="288"/>
      <c r="SBK529" s="288"/>
      <c r="SBL529" s="288"/>
      <c r="SBM529" s="288"/>
      <c r="SBN529" s="288"/>
      <c r="SBO529" s="288"/>
      <c r="SBP529" s="288"/>
      <c r="SBQ529" s="288"/>
      <c r="SBR529" s="288"/>
      <c r="SBS529" s="288"/>
      <c r="SBT529" s="288"/>
      <c r="SBU529" s="288"/>
      <c r="SBV529" s="288"/>
      <c r="SBW529" s="288"/>
      <c r="SBX529" s="288"/>
      <c r="SBY529" s="288"/>
      <c r="SBZ529" s="288"/>
      <c r="SCA529" s="288"/>
      <c r="SCB529" s="288"/>
      <c r="SCC529" s="288"/>
      <c r="SCD529" s="288"/>
      <c r="SCE529" s="288"/>
      <c r="SCF529" s="288"/>
      <c r="SCG529" s="288"/>
      <c r="SCH529" s="288"/>
      <c r="SCI529" s="288"/>
      <c r="SCJ529" s="288"/>
      <c r="SCK529" s="288"/>
      <c r="SCL529" s="288"/>
      <c r="SCM529" s="288"/>
      <c r="SCN529" s="288"/>
      <c r="SCO529" s="288"/>
      <c r="SCP529" s="288"/>
      <c r="SCQ529" s="288"/>
      <c r="SCR529" s="288"/>
      <c r="SCS529" s="288"/>
      <c r="SCT529" s="288"/>
      <c r="SCU529" s="288"/>
      <c r="SCV529" s="288"/>
      <c r="SCW529" s="288"/>
      <c r="SCX529" s="288"/>
      <c r="SCY529" s="288"/>
      <c r="SCZ529" s="288"/>
      <c r="SDA529" s="288"/>
      <c r="SDB529" s="288"/>
      <c r="SDC529" s="288"/>
      <c r="SDD529" s="288"/>
      <c r="SDE529" s="288"/>
      <c r="SDF529" s="288"/>
      <c r="SDG529" s="288"/>
      <c r="SDH529" s="288"/>
      <c r="SDI529" s="288"/>
      <c r="SDJ529" s="288"/>
      <c r="SDK529" s="288"/>
      <c r="SDL529" s="288"/>
      <c r="SDM529" s="288"/>
      <c r="SDN529" s="288"/>
      <c r="SDO529" s="288"/>
      <c r="SDP529" s="288"/>
      <c r="SDQ529" s="288"/>
      <c r="SDR529" s="288"/>
      <c r="SDS529" s="288"/>
      <c r="SDT529" s="288"/>
      <c r="SDU529" s="288"/>
      <c r="SDV529" s="288"/>
      <c r="SDW529" s="288"/>
      <c r="SDX529" s="288"/>
      <c r="SDY529" s="288"/>
      <c r="SDZ529" s="288"/>
      <c r="SEA529" s="288"/>
      <c r="SEB529" s="288"/>
      <c r="SEC529" s="288"/>
      <c r="SED529" s="288"/>
      <c r="SEE529" s="288"/>
      <c r="SEF529" s="288"/>
      <c r="SEG529" s="288"/>
      <c r="SEH529" s="288"/>
      <c r="SEI529" s="288"/>
      <c r="SEJ529" s="288"/>
      <c r="SEK529" s="288"/>
      <c r="SEL529" s="288"/>
      <c r="SEM529" s="288"/>
      <c r="SEN529" s="288"/>
      <c r="SEO529" s="288"/>
      <c r="SEP529" s="288"/>
      <c r="SEQ529" s="288"/>
      <c r="SER529" s="288"/>
      <c r="SES529" s="288"/>
      <c r="SET529" s="288"/>
      <c r="SEU529" s="288"/>
      <c r="SEV529" s="288"/>
      <c r="SEW529" s="288"/>
      <c r="SEX529" s="288"/>
      <c r="SEY529" s="288"/>
      <c r="SEZ529" s="288"/>
      <c r="SFA529" s="288"/>
      <c r="SFB529" s="288"/>
      <c r="SFC529" s="288"/>
      <c r="SFD529" s="288"/>
      <c r="SFE529" s="288"/>
      <c r="SFF529" s="288"/>
      <c r="SFG529" s="288"/>
      <c r="SFH529" s="288"/>
      <c r="SFI529" s="288"/>
      <c r="SFJ529" s="288"/>
      <c r="SFK529" s="288"/>
      <c r="SFL529" s="288"/>
      <c r="SFM529" s="288"/>
      <c r="SFN529" s="288"/>
      <c r="SFO529" s="288"/>
      <c r="SFP529" s="288"/>
      <c r="SFQ529" s="288"/>
      <c r="SFR529" s="288"/>
      <c r="SFS529" s="288"/>
      <c r="SFT529" s="288"/>
      <c r="SFU529" s="288"/>
      <c r="SFV529" s="288"/>
      <c r="SFW529" s="288"/>
      <c r="SFX529" s="288"/>
      <c r="SFY529" s="288"/>
      <c r="SFZ529" s="288"/>
      <c r="SGA529" s="288"/>
      <c r="SGB529" s="288"/>
      <c r="SGC529" s="288"/>
      <c r="SGD529" s="288"/>
      <c r="SGE529" s="288"/>
      <c r="SGF529" s="288"/>
      <c r="SGG529" s="288"/>
      <c r="SGH529" s="288"/>
      <c r="SGI529" s="288"/>
      <c r="SGJ529" s="288"/>
      <c r="SGK529" s="288"/>
      <c r="SGL529" s="288"/>
      <c r="SGM529" s="288"/>
      <c r="SGN529" s="288"/>
      <c r="SGO529" s="288"/>
      <c r="SGP529" s="288"/>
      <c r="SGQ529" s="288"/>
      <c r="SGR529" s="288"/>
      <c r="SGS529" s="288"/>
      <c r="SGT529" s="288"/>
      <c r="SGU529" s="288"/>
      <c r="SGV529" s="288"/>
      <c r="SGW529" s="288"/>
      <c r="SGX529" s="288"/>
      <c r="SGY529" s="288"/>
      <c r="SGZ529" s="288"/>
      <c r="SHA529" s="288"/>
      <c r="SHB529" s="288"/>
      <c r="SHC529" s="288"/>
      <c r="SHD529" s="288"/>
      <c r="SHE529" s="288"/>
      <c r="SHF529" s="288"/>
      <c r="SHG529" s="288"/>
      <c r="SHH529" s="288"/>
      <c r="SHI529" s="288"/>
      <c r="SHJ529" s="288"/>
      <c r="SHK529" s="288"/>
      <c r="SHL529" s="288"/>
      <c r="SHM529" s="288"/>
      <c r="SHN529" s="288"/>
      <c r="SHO529" s="288"/>
      <c r="SHP529" s="288"/>
      <c r="SHQ529" s="288"/>
      <c r="SHR529" s="288"/>
      <c r="SHS529" s="288"/>
      <c r="SHT529" s="288"/>
      <c r="SHU529" s="288"/>
      <c r="SHV529" s="288"/>
      <c r="SHW529" s="288"/>
      <c r="SHX529" s="288"/>
      <c r="SHY529" s="288"/>
      <c r="SHZ529" s="288"/>
      <c r="SIA529" s="288"/>
      <c r="SIB529" s="288"/>
      <c r="SIC529" s="288"/>
      <c r="SID529" s="288"/>
      <c r="SIE529" s="288"/>
      <c r="SIF529" s="288"/>
      <c r="SIG529" s="288"/>
      <c r="SIH529" s="288"/>
      <c r="SII529" s="288"/>
      <c r="SIJ529" s="288"/>
      <c r="SIK529" s="288"/>
      <c r="SIL529" s="288"/>
      <c r="SIM529" s="288"/>
      <c r="SIN529" s="288"/>
      <c r="SIO529" s="288"/>
      <c r="SIP529" s="288"/>
      <c r="SIQ529" s="288"/>
      <c r="SIR529" s="288"/>
      <c r="SIS529" s="288"/>
      <c r="SIT529" s="288"/>
      <c r="SIU529" s="288"/>
      <c r="SIV529" s="288"/>
      <c r="SIW529" s="288"/>
      <c r="SIX529" s="288"/>
      <c r="SIY529" s="288"/>
      <c r="SIZ529" s="288"/>
      <c r="SJA529" s="288"/>
      <c r="SJB529" s="288"/>
      <c r="SJC529" s="288"/>
      <c r="SJD529" s="288"/>
      <c r="SJE529" s="288"/>
      <c r="SJF529" s="288"/>
      <c r="SJG529" s="288"/>
      <c r="SJH529" s="288"/>
      <c r="SJI529" s="288"/>
      <c r="SJJ529" s="288"/>
      <c r="SJK529" s="288"/>
      <c r="SJL529" s="288"/>
      <c r="SJM529" s="288"/>
      <c r="SJN529" s="288"/>
      <c r="SJO529" s="288"/>
      <c r="SJP529" s="288"/>
      <c r="SJQ529" s="288"/>
      <c r="SJR529" s="288"/>
      <c r="SJS529" s="288"/>
      <c r="SJT529" s="288"/>
      <c r="SJU529" s="288"/>
      <c r="SJV529" s="288"/>
      <c r="SJW529" s="288"/>
      <c r="SJX529" s="288"/>
      <c r="SJY529" s="288"/>
      <c r="SJZ529" s="288"/>
      <c r="SKA529" s="288"/>
      <c r="SKB529" s="288"/>
      <c r="SKC529" s="288"/>
      <c r="SKD529" s="288"/>
      <c r="SKE529" s="288"/>
      <c r="SKF529" s="288"/>
      <c r="SKG529" s="288"/>
      <c r="SKH529" s="288"/>
      <c r="SKI529" s="288"/>
      <c r="SKJ529" s="288"/>
      <c r="SKK529" s="288"/>
      <c r="SKL529" s="288"/>
      <c r="SKM529" s="288"/>
      <c r="SKN529" s="288"/>
      <c r="SKO529" s="288"/>
      <c r="SKP529" s="288"/>
      <c r="SKQ529" s="288"/>
      <c r="SKR529" s="288"/>
      <c r="SKS529" s="288"/>
      <c r="SKT529" s="288"/>
      <c r="SKU529" s="288"/>
      <c r="SKV529" s="288"/>
      <c r="SKW529" s="288"/>
      <c r="SKX529" s="288"/>
      <c r="SKY529" s="288"/>
      <c r="SKZ529" s="288"/>
      <c r="SLA529" s="288"/>
      <c r="SLB529" s="288"/>
      <c r="SLC529" s="288"/>
      <c r="SLD529" s="288"/>
      <c r="SLE529" s="288"/>
      <c r="SLF529" s="288"/>
      <c r="SLG529" s="288"/>
      <c r="SLH529" s="288"/>
      <c r="SLI529" s="288"/>
      <c r="SLJ529" s="288"/>
      <c r="SLK529" s="288"/>
      <c r="SLL529" s="288"/>
      <c r="SLM529" s="288"/>
      <c r="SLN529" s="288"/>
      <c r="SLO529" s="288"/>
      <c r="SLP529" s="288"/>
      <c r="SLQ529" s="288"/>
      <c r="SLR529" s="288"/>
      <c r="SLS529" s="288"/>
      <c r="SLT529" s="288"/>
      <c r="SLU529" s="288"/>
      <c r="SLV529" s="288"/>
      <c r="SLW529" s="288"/>
      <c r="SLX529" s="288"/>
      <c r="SLY529" s="288"/>
      <c r="SLZ529" s="288"/>
      <c r="SMA529" s="288"/>
      <c r="SMB529" s="288"/>
      <c r="SMC529" s="288"/>
      <c r="SMD529" s="288"/>
      <c r="SME529" s="288"/>
      <c r="SMF529" s="288"/>
      <c r="SMG529" s="288"/>
      <c r="SMH529" s="288"/>
      <c r="SMI529" s="288"/>
      <c r="SMJ529" s="288"/>
      <c r="SMK529" s="288"/>
      <c r="SML529" s="288"/>
      <c r="SMM529" s="288"/>
      <c r="SMN529" s="288"/>
      <c r="SMO529" s="288"/>
      <c r="SMP529" s="288"/>
      <c r="SMQ529" s="288"/>
      <c r="SMR529" s="288"/>
      <c r="SMS529" s="288"/>
      <c r="SMT529" s="288"/>
      <c r="SMU529" s="288"/>
      <c r="SMV529" s="288"/>
      <c r="SMW529" s="288"/>
      <c r="SMX529" s="288"/>
      <c r="SMY529" s="288"/>
      <c r="SMZ529" s="288"/>
      <c r="SNA529" s="288"/>
      <c r="SNB529" s="288"/>
      <c r="SNC529" s="288"/>
      <c r="SND529" s="288"/>
      <c r="SNE529" s="288"/>
      <c r="SNF529" s="288"/>
      <c r="SNG529" s="288"/>
      <c r="SNH529" s="288"/>
      <c r="SNI529" s="288"/>
      <c r="SNJ529" s="288"/>
      <c r="SNK529" s="288"/>
      <c r="SNL529" s="288"/>
      <c r="SNM529" s="288"/>
      <c r="SNN529" s="288"/>
      <c r="SNO529" s="288"/>
      <c r="SNP529" s="288"/>
      <c r="SNQ529" s="288"/>
      <c r="SNR529" s="288"/>
      <c r="SNS529" s="288"/>
      <c r="SNT529" s="288"/>
      <c r="SNU529" s="288"/>
      <c r="SNV529" s="288"/>
      <c r="SNW529" s="288"/>
      <c r="SNX529" s="288"/>
      <c r="SNY529" s="288"/>
      <c r="SNZ529" s="288"/>
      <c r="SOA529" s="288"/>
      <c r="SOB529" s="288"/>
      <c r="SOC529" s="288"/>
      <c r="SOD529" s="288"/>
      <c r="SOE529" s="288"/>
      <c r="SOF529" s="288"/>
      <c r="SOG529" s="288"/>
      <c r="SOH529" s="288"/>
      <c r="SOI529" s="288"/>
      <c r="SOJ529" s="288"/>
      <c r="SOK529" s="288"/>
      <c r="SOL529" s="288"/>
      <c r="SOM529" s="288"/>
      <c r="SON529" s="288"/>
      <c r="SOO529" s="288"/>
      <c r="SOP529" s="288"/>
      <c r="SOQ529" s="288"/>
      <c r="SOR529" s="288"/>
      <c r="SOS529" s="288"/>
      <c r="SOT529" s="288"/>
      <c r="SOU529" s="288"/>
      <c r="SOV529" s="288"/>
      <c r="SOW529" s="288"/>
      <c r="SOX529" s="288"/>
      <c r="SOY529" s="288"/>
      <c r="SOZ529" s="288"/>
      <c r="SPA529" s="288"/>
      <c r="SPB529" s="288"/>
      <c r="SPC529" s="288"/>
      <c r="SPD529" s="288"/>
      <c r="SPE529" s="288"/>
      <c r="SPF529" s="288"/>
      <c r="SPG529" s="288"/>
      <c r="SPH529" s="288"/>
      <c r="SPI529" s="288"/>
      <c r="SPJ529" s="288"/>
      <c r="SPK529" s="288"/>
      <c r="SPL529" s="288"/>
      <c r="SPM529" s="288"/>
      <c r="SPN529" s="288"/>
      <c r="SPO529" s="288"/>
      <c r="SPP529" s="288"/>
      <c r="SPQ529" s="288"/>
      <c r="SPR529" s="288"/>
      <c r="SPS529" s="288"/>
      <c r="SPT529" s="288"/>
      <c r="SPU529" s="288"/>
      <c r="SPV529" s="288"/>
      <c r="SPW529" s="288"/>
      <c r="SPX529" s="288"/>
      <c r="SPY529" s="288"/>
      <c r="SPZ529" s="288"/>
      <c r="SQA529" s="288"/>
      <c r="SQB529" s="288"/>
      <c r="SQC529" s="288"/>
      <c r="SQD529" s="288"/>
      <c r="SQE529" s="288"/>
      <c r="SQF529" s="288"/>
      <c r="SQG529" s="288"/>
      <c r="SQH529" s="288"/>
      <c r="SQI529" s="288"/>
      <c r="SQJ529" s="288"/>
      <c r="SQK529" s="288"/>
      <c r="SQL529" s="288"/>
      <c r="SQM529" s="288"/>
      <c r="SQN529" s="288"/>
      <c r="SQO529" s="288"/>
      <c r="SQP529" s="288"/>
      <c r="SQQ529" s="288"/>
      <c r="SQR529" s="288"/>
      <c r="SQS529" s="288"/>
      <c r="SQT529" s="288"/>
      <c r="SQU529" s="288"/>
      <c r="SQV529" s="288"/>
      <c r="SQW529" s="288"/>
      <c r="SQX529" s="288"/>
      <c r="SQY529" s="288"/>
      <c r="SQZ529" s="288"/>
      <c r="SRA529" s="288"/>
      <c r="SRB529" s="288"/>
      <c r="SRC529" s="288"/>
      <c r="SRD529" s="288"/>
      <c r="SRE529" s="288"/>
      <c r="SRF529" s="288"/>
      <c r="SRG529" s="288"/>
      <c r="SRH529" s="288"/>
      <c r="SRI529" s="288"/>
      <c r="SRJ529" s="288"/>
      <c r="SRK529" s="288"/>
      <c r="SRL529" s="288"/>
      <c r="SRM529" s="288"/>
      <c r="SRN529" s="288"/>
      <c r="SRO529" s="288"/>
      <c r="SRP529" s="288"/>
      <c r="SRQ529" s="288"/>
      <c r="SRR529" s="288"/>
      <c r="SRS529" s="288"/>
      <c r="SRT529" s="288"/>
      <c r="SRU529" s="288"/>
      <c r="SRV529" s="288"/>
      <c r="SRW529" s="288"/>
      <c r="SRX529" s="288"/>
      <c r="SRY529" s="288"/>
      <c r="SRZ529" s="288"/>
      <c r="SSA529" s="288"/>
      <c r="SSB529" s="288"/>
      <c r="SSC529" s="288"/>
      <c r="SSD529" s="288"/>
      <c r="SSE529" s="288"/>
      <c r="SSF529" s="288"/>
      <c r="SSG529" s="288"/>
      <c r="SSH529" s="288"/>
      <c r="SSI529" s="288"/>
      <c r="SSJ529" s="288"/>
      <c r="SSK529" s="288"/>
      <c r="SSL529" s="288"/>
      <c r="SSM529" s="288"/>
      <c r="SSN529" s="288"/>
      <c r="SSO529" s="288"/>
      <c r="SSP529" s="288"/>
      <c r="SSQ529" s="288"/>
      <c r="SSR529" s="288"/>
      <c r="SSS529" s="288"/>
      <c r="SST529" s="288"/>
      <c r="SSU529" s="288"/>
      <c r="SSV529" s="288"/>
      <c r="SSW529" s="288"/>
      <c r="SSX529" s="288"/>
      <c r="SSY529" s="288"/>
      <c r="SSZ529" s="288"/>
      <c r="STA529" s="288"/>
      <c r="STB529" s="288"/>
      <c r="STC529" s="288"/>
      <c r="STD529" s="288"/>
      <c r="STE529" s="288"/>
      <c r="STF529" s="288"/>
      <c r="STG529" s="288"/>
      <c r="STH529" s="288"/>
      <c r="STI529" s="288"/>
      <c r="STJ529" s="288"/>
      <c r="STK529" s="288"/>
      <c r="STL529" s="288"/>
      <c r="STM529" s="288"/>
      <c r="STN529" s="288"/>
      <c r="STO529" s="288"/>
      <c r="STP529" s="288"/>
      <c r="STQ529" s="288"/>
      <c r="STR529" s="288"/>
      <c r="STS529" s="288"/>
      <c r="STT529" s="288"/>
      <c r="STU529" s="288"/>
      <c r="STV529" s="288"/>
      <c r="STW529" s="288"/>
      <c r="STX529" s="288"/>
      <c r="STY529" s="288"/>
      <c r="STZ529" s="288"/>
      <c r="SUA529" s="288"/>
      <c r="SUB529" s="288"/>
      <c r="SUC529" s="288"/>
      <c r="SUD529" s="288"/>
      <c r="SUE529" s="288"/>
      <c r="SUF529" s="288"/>
      <c r="SUG529" s="288"/>
      <c r="SUH529" s="288"/>
      <c r="SUI529" s="288"/>
      <c r="SUJ529" s="288"/>
      <c r="SUK529" s="288"/>
      <c r="SUL529" s="288"/>
      <c r="SUM529" s="288"/>
      <c r="SUN529" s="288"/>
      <c r="SUO529" s="288"/>
      <c r="SUP529" s="288"/>
      <c r="SUQ529" s="288"/>
      <c r="SUR529" s="288"/>
      <c r="SUS529" s="288"/>
      <c r="SUT529" s="288"/>
      <c r="SUU529" s="288"/>
      <c r="SUV529" s="288"/>
      <c r="SUW529" s="288"/>
      <c r="SUX529" s="288"/>
      <c r="SUY529" s="288"/>
      <c r="SUZ529" s="288"/>
      <c r="SVA529" s="288"/>
      <c r="SVB529" s="288"/>
      <c r="SVC529" s="288"/>
      <c r="SVD529" s="288"/>
      <c r="SVE529" s="288"/>
      <c r="SVF529" s="288"/>
      <c r="SVG529" s="288"/>
      <c r="SVH529" s="288"/>
      <c r="SVI529" s="288"/>
      <c r="SVJ529" s="288"/>
      <c r="SVK529" s="288"/>
      <c r="SVL529" s="288"/>
      <c r="SVM529" s="288"/>
      <c r="SVN529" s="288"/>
      <c r="SVO529" s="288"/>
      <c r="SVP529" s="288"/>
      <c r="SVQ529" s="288"/>
      <c r="SVR529" s="288"/>
      <c r="SVS529" s="288"/>
      <c r="SVT529" s="288"/>
      <c r="SVU529" s="288"/>
      <c r="SVV529" s="288"/>
      <c r="SVW529" s="288"/>
      <c r="SVX529" s="288"/>
      <c r="SVY529" s="288"/>
      <c r="SVZ529" s="288"/>
      <c r="SWA529" s="288"/>
      <c r="SWB529" s="288"/>
      <c r="SWC529" s="288"/>
      <c r="SWD529" s="288"/>
      <c r="SWE529" s="288"/>
      <c r="SWF529" s="288"/>
      <c r="SWG529" s="288"/>
      <c r="SWH529" s="288"/>
      <c r="SWI529" s="288"/>
      <c r="SWJ529" s="288"/>
      <c r="SWK529" s="288"/>
      <c r="SWL529" s="288"/>
      <c r="SWM529" s="288"/>
      <c r="SWN529" s="288"/>
      <c r="SWO529" s="288"/>
      <c r="SWP529" s="288"/>
      <c r="SWQ529" s="288"/>
      <c r="SWR529" s="288"/>
      <c r="SWS529" s="288"/>
      <c r="SWT529" s="288"/>
      <c r="SWU529" s="288"/>
      <c r="SWV529" s="288"/>
      <c r="SWW529" s="288"/>
      <c r="SWX529" s="288"/>
      <c r="SWY529" s="288"/>
      <c r="SWZ529" s="288"/>
      <c r="SXA529" s="288"/>
      <c r="SXB529" s="288"/>
      <c r="SXC529" s="288"/>
      <c r="SXD529" s="288"/>
      <c r="SXE529" s="288"/>
      <c r="SXF529" s="288"/>
      <c r="SXG529" s="288"/>
      <c r="SXH529" s="288"/>
      <c r="SXI529" s="288"/>
      <c r="SXJ529" s="288"/>
      <c r="SXK529" s="288"/>
      <c r="SXL529" s="288"/>
      <c r="SXM529" s="288"/>
      <c r="SXN529" s="288"/>
      <c r="SXO529" s="288"/>
      <c r="SXP529" s="288"/>
      <c r="SXQ529" s="288"/>
      <c r="SXR529" s="288"/>
      <c r="SXS529" s="288"/>
      <c r="SXT529" s="288"/>
      <c r="SXU529" s="288"/>
      <c r="SXV529" s="288"/>
      <c r="SXW529" s="288"/>
      <c r="SXX529" s="288"/>
      <c r="SXY529" s="288"/>
      <c r="SXZ529" s="288"/>
      <c r="SYA529" s="288"/>
      <c r="SYB529" s="288"/>
      <c r="SYC529" s="288"/>
      <c r="SYD529" s="288"/>
      <c r="SYE529" s="288"/>
      <c r="SYF529" s="288"/>
      <c r="SYG529" s="288"/>
      <c r="SYH529" s="288"/>
      <c r="SYI529" s="288"/>
      <c r="SYJ529" s="288"/>
      <c r="SYK529" s="288"/>
      <c r="SYL529" s="288"/>
      <c r="SYM529" s="288"/>
      <c r="SYN529" s="288"/>
      <c r="SYO529" s="288"/>
      <c r="SYP529" s="288"/>
      <c r="SYQ529" s="288"/>
      <c r="SYR529" s="288"/>
      <c r="SYS529" s="288"/>
      <c r="SYT529" s="288"/>
      <c r="SYU529" s="288"/>
      <c r="SYV529" s="288"/>
      <c r="SYW529" s="288"/>
      <c r="SYX529" s="288"/>
      <c r="SYY529" s="288"/>
      <c r="SYZ529" s="288"/>
      <c r="SZA529" s="288"/>
      <c r="SZB529" s="288"/>
      <c r="SZC529" s="288"/>
      <c r="SZD529" s="288"/>
      <c r="SZE529" s="288"/>
      <c r="SZF529" s="288"/>
      <c r="SZG529" s="288"/>
      <c r="SZH529" s="288"/>
      <c r="SZI529" s="288"/>
      <c r="SZJ529" s="288"/>
      <c r="SZK529" s="288"/>
      <c r="SZL529" s="288"/>
      <c r="SZM529" s="288"/>
      <c r="SZN529" s="288"/>
      <c r="SZO529" s="288"/>
      <c r="SZP529" s="288"/>
      <c r="SZQ529" s="288"/>
      <c r="SZR529" s="288"/>
      <c r="SZS529" s="288"/>
      <c r="SZT529" s="288"/>
      <c r="SZU529" s="288"/>
      <c r="SZV529" s="288"/>
      <c r="SZW529" s="288"/>
      <c r="SZX529" s="288"/>
      <c r="SZY529" s="288"/>
      <c r="SZZ529" s="288"/>
      <c r="TAA529" s="288"/>
      <c r="TAB529" s="288"/>
      <c r="TAC529" s="288"/>
      <c r="TAD529" s="288"/>
      <c r="TAE529" s="288"/>
      <c r="TAF529" s="288"/>
      <c r="TAG529" s="288"/>
      <c r="TAH529" s="288"/>
      <c r="TAI529" s="288"/>
      <c r="TAJ529" s="288"/>
      <c r="TAK529" s="288"/>
      <c r="TAL529" s="288"/>
      <c r="TAM529" s="288"/>
      <c r="TAN529" s="288"/>
      <c r="TAO529" s="288"/>
      <c r="TAP529" s="288"/>
      <c r="TAQ529" s="288"/>
      <c r="TAR529" s="288"/>
      <c r="TAS529" s="288"/>
      <c r="TAT529" s="288"/>
      <c r="TAU529" s="288"/>
      <c r="TAV529" s="288"/>
      <c r="TAW529" s="288"/>
      <c r="TAX529" s="288"/>
      <c r="TAY529" s="288"/>
      <c r="TAZ529" s="288"/>
      <c r="TBA529" s="288"/>
      <c r="TBB529" s="288"/>
      <c r="TBC529" s="288"/>
      <c r="TBD529" s="288"/>
      <c r="TBE529" s="288"/>
      <c r="TBF529" s="288"/>
      <c r="TBG529" s="288"/>
      <c r="TBH529" s="288"/>
      <c r="TBI529" s="288"/>
      <c r="TBJ529" s="288"/>
      <c r="TBK529" s="288"/>
      <c r="TBL529" s="288"/>
      <c r="TBM529" s="288"/>
      <c r="TBN529" s="288"/>
      <c r="TBO529" s="288"/>
      <c r="TBP529" s="288"/>
      <c r="TBQ529" s="288"/>
      <c r="TBR529" s="288"/>
      <c r="TBS529" s="288"/>
      <c r="TBT529" s="288"/>
      <c r="TBU529" s="288"/>
      <c r="TBV529" s="288"/>
      <c r="TBW529" s="288"/>
      <c r="TBX529" s="288"/>
      <c r="TBY529" s="288"/>
      <c r="TBZ529" s="288"/>
      <c r="TCA529" s="288"/>
      <c r="TCB529" s="288"/>
      <c r="TCC529" s="288"/>
      <c r="TCD529" s="288"/>
      <c r="TCE529" s="288"/>
      <c r="TCF529" s="288"/>
      <c r="TCG529" s="288"/>
      <c r="TCH529" s="288"/>
      <c r="TCI529" s="288"/>
      <c r="TCJ529" s="288"/>
      <c r="TCK529" s="288"/>
      <c r="TCL529" s="288"/>
      <c r="TCM529" s="288"/>
      <c r="TCN529" s="288"/>
      <c r="TCO529" s="288"/>
      <c r="TCP529" s="288"/>
      <c r="TCQ529" s="288"/>
      <c r="TCR529" s="288"/>
      <c r="TCS529" s="288"/>
      <c r="TCT529" s="288"/>
      <c r="TCU529" s="288"/>
      <c r="TCV529" s="288"/>
      <c r="TCW529" s="288"/>
      <c r="TCX529" s="288"/>
      <c r="TCY529" s="288"/>
      <c r="TCZ529" s="288"/>
      <c r="TDA529" s="288"/>
      <c r="TDB529" s="288"/>
      <c r="TDC529" s="288"/>
      <c r="TDD529" s="288"/>
      <c r="TDE529" s="288"/>
      <c r="TDF529" s="288"/>
      <c r="TDG529" s="288"/>
      <c r="TDH529" s="288"/>
      <c r="TDI529" s="288"/>
      <c r="TDJ529" s="288"/>
      <c r="TDK529" s="288"/>
      <c r="TDL529" s="288"/>
      <c r="TDM529" s="288"/>
      <c r="TDN529" s="288"/>
      <c r="TDO529" s="288"/>
      <c r="TDP529" s="288"/>
      <c r="TDQ529" s="288"/>
      <c r="TDR529" s="288"/>
      <c r="TDS529" s="288"/>
      <c r="TDT529" s="288"/>
      <c r="TDU529" s="288"/>
      <c r="TDV529" s="288"/>
      <c r="TDW529" s="288"/>
      <c r="TDX529" s="288"/>
      <c r="TDY529" s="288"/>
      <c r="TDZ529" s="288"/>
      <c r="TEA529" s="288"/>
      <c r="TEB529" s="288"/>
      <c r="TEC529" s="288"/>
      <c r="TED529" s="288"/>
      <c r="TEE529" s="288"/>
      <c r="TEF529" s="288"/>
      <c r="TEG529" s="288"/>
      <c r="TEH529" s="288"/>
      <c r="TEI529" s="288"/>
      <c r="TEJ529" s="288"/>
      <c r="TEK529" s="288"/>
      <c r="TEL529" s="288"/>
      <c r="TEM529" s="288"/>
      <c r="TEN529" s="288"/>
      <c r="TEO529" s="288"/>
      <c r="TEP529" s="288"/>
      <c r="TEQ529" s="288"/>
      <c r="TER529" s="288"/>
      <c r="TES529" s="288"/>
      <c r="TET529" s="288"/>
      <c r="TEU529" s="288"/>
      <c r="TEV529" s="288"/>
      <c r="TEW529" s="288"/>
      <c r="TEX529" s="288"/>
      <c r="TEY529" s="288"/>
      <c r="TEZ529" s="288"/>
      <c r="TFA529" s="288"/>
      <c r="TFB529" s="288"/>
      <c r="TFC529" s="288"/>
      <c r="TFD529" s="288"/>
      <c r="TFE529" s="288"/>
      <c r="TFF529" s="288"/>
      <c r="TFG529" s="288"/>
      <c r="TFH529" s="288"/>
      <c r="TFI529" s="288"/>
      <c r="TFJ529" s="288"/>
      <c r="TFK529" s="288"/>
      <c r="TFL529" s="288"/>
      <c r="TFM529" s="288"/>
      <c r="TFN529" s="288"/>
      <c r="TFO529" s="288"/>
      <c r="TFP529" s="288"/>
      <c r="TFQ529" s="288"/>
      <c r="TFR529" s="288"/>
      <c r="TFS529" s="288"/>
      <c r="TFT529" s="288"/>
      <c r="TFU529" s="288"/>
      <c r="TFV529" s="288"/>
      <c r="TFW529" s="288"/>
      <c r="TFX529" s="288"/>
      <c r="TFY529" s="288"/>
      <c r="TFZ529" s="288"/>
      <c r="TGA529" s="288"/>
      <c r="TGB529" s="288"/>
      <c r="TGC529" s="288"/>
      <c r="TGD529" s="288"/>
      <c r="TGE529" s="288"/>
      <c r="TGF529" s="288"/>
      <c r="TGG529" s="288"/>
      <c r="TGH529" s="288"/>
      <c r="TGI529" s="288"/>
      <c r="TGJ529" s="288"/>
      <c r="TGK529" s="288"/>
      <c r="TGL529" s="288"/>
      <c r="TGM529" s="288"/>
      <c r="TGN529" s="288"/>
      <c r="TGO529" s="288"/>
      <c r="TGP529" s="288"/>
      <c r="TGQ529" s="288"/>
      <c r="TGR529" s="288"/>
      <c r="TGS529" s="288"/>
      <c r="TGT529" s="288"/>
      <c r="TGU529" s="288"/>
      <c r="TGV529" s="288"/>
      <c r="TGW529" s="288"/>
      <c r="TGX529" s="288"/>
      <c r="TGY529" s="288"/>
      <c r="TGZ529" s="288"/>
      <c r="THA529" s="288"/>
      <c r="THB529" s="288"/>
      <c r="THC529" s="288"/>
      <c r="THD529" s="288"/>
      <c r="THE529" s="288"/>
      <c r="THF529" s="288"/>
      <c r="THG529" s="288"/>
      <c r="THH529" s="288"/>
      <c r="THI529" s="288"/>
      <c r="THJ529" s="288"/>
      <c r="THK529" s="288"/>
      <c r="THL529" s="288"/>
      <c r="THM529" s="288"/>
      <c r="THN529" s="288"/>
      <c r="THO529" s="288"/>
      <c r="THP529" s="288"/>
      <c r="THQ529" s="288"/>
      <c r="THR529" s="288"/>
      <c r="THS529" s="288"/>
      <c r="THT529" s="288"/>
      <c r="THU529" s="288"/>
      <c r="THV529" s="288"/>
      <c r="THW529" s="288"/>
      <c r="THX529" s="288"/>
      <c r="THY529" s="288"/>
      <c r="THZ529" s="288"/>
      <c r="TIA529" s="288"/>
      <c r="TIB529" s="288"/>
      <c r="TIC529" s="288"/>
      <c r="TID529" s="288"/>
      <c r="TIE529" s="288"/>
      <c r="TIF529" s="288"/>
      <c r="TIG529" s="288"/>
      <c r="TIH529" s="288"/>
      <c r="TII529" s="288"/>
      <c r="TIJ529" s="288"/>
      <c r="TIK529" s="288"/>
      <c r="TIL529" s="288"/>
      <c r="TIM529" s="288"/>
      <c r="TIN529" s="288"/>
      <c r="TIO529" s="288"/>
      <c r="TIP529" s="288"/>
      <c r="TIQ529" s="288"/>
      <c r="TIR529" s="288"/>
      <c r="TIS529" s="288"/>
      <c r="TIT529" s="288"/>
      <c r="TIU529" s="288"/>
      <c r="TIV529" s="288"/>
      <c r="TIW529" s="288"/>
      <c r="TIX529" s="288"/>
      <c r="TIY529" s="288"/>
      <c r="TIZ529" s="288"/>
      <c r="TJA529" s="288"/>
      <c r="TJB529" s="288"/>
      <c r="TJC529" s="288"/>
      <c r="TJD529" s="288"/>
      <c r="TJE529" s="288"/>
      <c r="TJF529" s="288"/>
      <c r="TJG529" s="288"/>
      <c r="TJH529" s="288"/>
      <c r="TJI529" s="288"/>
      <c r="TJJ529" s="288"/>
      <c r="TJK529" s="288"/>
      <c r="TJL529" s="288"/>
      <c r="TJM529" s="288"/>
      <c r="TJN529" s="288"/>
      <c r="TJO529" s="288"/>
      <c r="TJP529" s="288"/>
      <c r="TJQ529" s="288"/>
      <c r="TJR529" s="288"/>
      <c r="TJS529" s="288"/>
      <c r="TJT529" s="288"/>
      <c r="TJU529" s="288"/>
      <c r="TJV529" s="288"/>
      <c r="TJW529" s="288"/>
      <c r="TJX529" s="288"/>
      <c r="TJY529" s="288"/>
      <c r="TJZ529" s="288"/>
      <c r="TKA529" s="288"/>
      <c r="TKB529" s="288"/>
      <c r="TKC529" s="288"/>
      <c r="TKD529" s="288"/>
      <c r="TKE529" s="288"/>
      <c r="TKF529" s="288"/>
      <c r="TKG529" s="288"/>
      <c r="TKH529" s="288"/>
      <c r="TKI529" s="288"/>
      <c r="TKJ529" s="288"/>
      <c r="TKK529" s="288"/>
      <c r="TKL529" s="288"/>
      <c r="TKM529" s="288"/>
      <c r="TKN529" s="288"/>
      <c r="TKO529" s="288"/>
      <c r="TKP529" s="288"/>
      <c r="TKQ529" s="288"/>
      <c r="TKR529" s="288"/>
      <c r="TKS529" s="288"/>
      <c r="TKT529" s="288"/>
      <c r="TKU529" s="288"/>
      <c r="TKV529" s="288"/>
      <c r="TKW529" s="288"/>
      <c r="TKX529" s="288"/>
      <c r="TKY529" s="288"/>
      <c r="TKZ529" s="288"/>
      <c r="TLA529" s="288"/>
      <c r="TLB529" s="288"/>
      <c r="TLC529" s="288"/>
      <c r="TLD529" s="288"/>
      <c r="TLE529" s="288"/>
      <c r="TLF529" s="288"/>
      <c r="TLG529" s="288"/>
      <c r="TLH529" s="288"/>
      <c r="TLI529" s="288"/>
      <c r="TLJ529" s="288"/>
      <c r="TLK529" s="288"/>
      <c r="TLL529" s="288"/>
      <c r="TLM529" s="288"/>
      <c r="TLN529" s="288"/>
      <c r="TLO529" s="288"/>
      <c r="TLP529" s="288"/>
      <c r="TLQ529" s="288"/>
      <c r="TLR529" s="288"/>
      <c r="TLS529" s="288"/>
      <c r="TLT529" s="288"/>
      <c r="TLU529" s="288"/>
      <c r="TLV529" s="288"/>
      <c r="TLW529" s="288"/>
      <c r="TLX529" s="288"/>
      <c r="TLY529" s="288"/>
      <c r="TLZ529" s="288"/>
      <c r="TMA529" s="288"/>
      <c r="TMB529" s="288"/>
      <c r="TMC529" s="288"/>
      <c r="TMD529" s="288"/>
      <c r="TME529" s="288"/>
      <c r="TMF529" s="288"/>
      <c r="TMG529" s="288"/>
      <c r="TMH529" s="288"/>
      <c r="TMI529" s="288"/>
      <c r="TMJ529" s="288"/>
      <c r="TMK529" s="288"/>
      <c r="TML529" s="288"/>
      <c r="TMM529" s="288"/>
      <c r="TMN529" s="288"/>
      <c r="TMO529" s="288"/>
      <c r="TMP529" s="288"/>
      <c r="TMQ529" s="288"/>
      <c r="TMR529" s="288"/>
      <c r="TMS529" s="288"/>
      <c r="TMT529" s="288"/>
      <c r="TMU529" s="288"/>
      <c r="TMV529" s="288"/>
      <c r="TMW529" s="288"/>
      <c r="TMX529" s="288"/>
      <c r="TMY529" s="288"/>
      <c r="TMZ529" s="288"/>
      <c r="TNA529" s="288"/>
      <c r="TNB529" s="288"/>
      <c r="TNC529" s="288"/>
      <c r="TND529" s="288"/>
      <c r="TNE529" s="288"/>
      <c r="TNF529" s="288"/>
      <c r="TNG529" s="288"/>
      <c r="TNH529" s="288"/>
      <c r="TNI529" s="288"/>
      <c r="TNJ529" s="288"/>
      <c r="TNK529" s="288"/>
      <c r="TNL529" s="288"/>
      <c r="TNM529" s="288"/>
      <c r="TNN529" s="288"/>
      <c r="TNO529" s="288"/>
      <c r="TNP529" s="288"/>
      <c r="TNQ529" s="288"/>
      <c r="TNR529" s="288"/>
      <c r="TNS529" s="288"/>
      <c r="TNT529" s="288"/>
      <c r="TNU529" s="288"/>
      <c r="TNV529" s="288"/>
      <c r="TNW529" s="288"/>
      <c r="TNX529" s="288"/>
      <c r="TNY529" s="288"/>
      <c r="TNZ529" s="288"/>
      <c r="TOA529" s="288"/>
      <c r="TOB529" s="288"/>
      <c r="TOC529" s="288"/>
      <c r="TOD529" s="288"/>
      <c r="TOE529" s="288"/>
      <c r="TOF529" s="288"/>
      <c r="TOG529" s="288"/>
      <c r="TOH529" s="288"/>
      <c r="TOI529" s="288"/>
      <c r="TOJ529" s="288"/>
      <c r="TOK529" s="288"/>
      <c r="TOL529" s="288"/>
      <c r="TOM529" s="288"/>
      <c r="TON529" s="288"/>
      <c r="TOO529" s="288"/>
      <c r="TOP529" s="288"/>
      <c r="TOQ529" s="288"/>
      <c r="TOR529" s="288"/>
      <c r="TOS529" s="288"/>
      <c r="TOT529" s="288"/>
      <c r="TOU529" s="288"/>
      <c r="TOV529" s="288"/>
      <c r="TOW529" s="288"/>
      <c r="TOX529" s="288"/>
      <c r="TOY529" s="288"/>
      <c r="TOZ529" s="288"/>
      <c r="TPA529" s="288"/>
      <c r="TPB529" s="288"/>
      <c r="TPC529" s="288"/>
      <c r="TPD529" s="288"/>
      <c r="TPE529" s="288"/>
      <c r="TPF529" s="288"/>
      <c r="TPG529" s="288"/>
      <c r="TPH529" s="288"/>
      <c r="TPI529" s="288"/>
      <c r="TPJ529" s="288"/>
      <c r="TPK529" s="288"/>
      <c r="TPL529" s="288"/>
      <c r="TPM529" s="288"/>
      <c r="TPN529" s="288"/>
      <c r="TPO529" s="288"/>
      <c r="TPP529" s="288"/>
      <c r="TPQ529" s="288"/>
      <c r="TPR529" s="288"/>
      <c r="TPS529" s="288"/>
      <c r="TPT529" s="288"/>
      <c r="TPU529" s="288"/>
      <c r="TPV529" s="288"/>
      <c r="TPW529" s="288"/>
      <c r="TPX529" s="288"/>
      <c r="TPY529" s="288"/>
      <c r="TPZ529" s="288"/>
      <c r="TQA529" s="288"/>
      <c r="TQB529" s="288"/>
      <c r="TQC529" s="288"/>
      <c r="TQD529" s="288"/>
      <c r="TQE529" s="288"/>
      <c r="TQF529" s="288"/>
      <c r="TQG529" s="288"/>
      <c r="TQH529" s="288"/>
      <c r="TQI529" s="288"/>
      <c r="TQJ529" s="288"/>
      <c r="TQK529" s="288"/>
      <c r="TQL529" s="288"/>
      <c r="TQM529" s="288"/>
      <c r="TQN529" s="288"/>
      <c r="TQO529" s="288"/>
      <c r="TQP529" s="288"/>
      <c r="TQQ529" s="288"/>
      <c r="TQR529" s="288"/>
      <c r="TQS529" s="288"/>
      <c r="TQT529" s="288"/>
      <c r="TQU529" s="288"/>
      <c r="TQV529" s="288"/>
      <c r="TQW529" s="288"/>
      <c r="TQX529" s="288"/>
      <c r="TQY529" s="288"/>
      <c r="TQZ529" s="288"/>
      <c r="TRA529" s="288"/>
      <c r="TRB529" s="288"/>
      <c r="TRC529" s="288"/>
      <c r="TRD529" s="288"/>
      <c r="TRE529" s="288"/>
      <c r="TRF529" s="288"/>
      <c r="TRG529" s="288"/>
      <c r="TRH529" s="288"/>
      <c r="TRI529" s="288"/>
      <c r="TRJ529" s="288"/>
      <c r="TRK529" s="288"/>
      <c r="TRL529" s="288"/>
      <c r="TRM529" s="288"/>
      <c r="TRN529" s="288"/>
      <c r="TRO529" s="288"/>
      <c r="TRP529" s="288"/>
      <c r="TRQ529" s="288"/>
      <c r="TRR529" s="288"/>
      <c r="TRS529" s="288"/>
      <c r="TRT529" s="288"/>
      <c r="TRU529" s="288"/>
      <c r="TRV529" s="288"/>
      <c r="TRW529" s="288"/>
      <c r="TRX529" s="288"/>
      <c r="TRY529" s="288"/>
      <c r="TRZ529" s="288"/>
      <c r="TSA529" s="288"/>
      <c r="TSB529" s="288"/>
      <c r="TSC529" s="288"/>
      <c r="TSD529" s="288"/>
      <c r="TSE529" s="288"/>
      <c r="TSF529" s="288"/>
      <c r="TSG529" s="288"/>
      <c r="TSH529" s="288"/>
      <c r="TSI529" s="288"/>
      <c r="TSJ529" s="288"/>
      <c r="TSK529" s="288"/>
      <c r="TSL529" s="288"/>
      <c r="TSM529" s="288"/>
      <c r="TSN529" s="288"/>
      <c r="TSO529" s="288"/>
      <c r="TSP529" s="288"/>
      <c r="TSQ529" s="288"/>
      <c r="TSR529" s="288"/>
      <c r="TSS529" s="288"/>
      <c r="TST529" s="288"/>
      <c r="TSU529" s="288"/>
      <c r="TSV529" s="288"/>
      <c r="TSW529" s="288"/>
      <c r="TSX529" s="288"/>
      <c r="TSY529" s="288"/>
      <c r="TSZ529" s="288"/>
      <c r="TTA529" s="288"/>
      <c r="TTB529" s="288"/>
      <c r="TTC529" s="288"/>
      <c r="TTD529" s="288"/>
      <c r="TTE529" s="288"/>
      <c r="TTF529" s="288"/>
      <c r="TTG529" s="288"/>
      <c r="TTH529" s="288"/>
      <c r="TTI529" s="288"/>
      <c r="TTJ529" s="288"/>
      <c r="TTK529" s="288"/>
      <c r="TTL529" s="288"/>
      <c r="TTM529" s="288"/>
      <c r="TTN529" s="288"/>
      <c r="TTO529" s="288"/>
      <c r="TTP529" s="288"/>
      <c r="TTQ529" s="288"/>
      <c r="TTR529" s="288"/>
      <c r="TTS529" s="288"/>
      <c r="TTT529" s="288"/>
      <c r="TTU529" s="288"/>
      <c r="TTV529" s="288"/>
      <c r="TTW529" s="288"/>
      <c r="TTX529" s="288"/>
      <c r="TTY529" s="288"/>
      <c r="TTZ529" s="288"/>
      <c r="TUA529" s="288"/>
      <c r="TUB529" s="288"/>
      <c r="TUC529" s="288"/>
      <c r="TUD529" s="288"/>
      <c r="TUE529" s="288"/>
      <c r="TUF529" s="288"/>
      <c r="TUG529" s="288"/>
      <c r="TUH529" s="288"/>
      <c r="TUI529" s="288"/>
      <c r="TUJ529" s="288"/>
      <c r="TUK529" s="288"/>
      <c r="TUL529" s="288"/>
      <c r="TUM529" s="288"/>
      <c r="TUN529" s="288"/>
      <c r="TUO529" s="288"/>
      <c r="TUP529" s="288"/>
      <c r="TUQ529" s="288"/>
      <c r="TUR529" s="288"/>
      <c r="TUS529" s="288"/>
      <c r="TUT529" s="288"/>
      <c r="TUU529" s="288"/>
      <c r="TUV529" s="288"/>
      <c r="TUW529" s="288"/>
      <c r="TUX529" s="288"/>
      <c r="TUY529" s="288"/>
      <c r="TUZ529" s="288"/>
      <c r="TVA529" s="288"/>
      <c r="TVB529" s="288"/>
      <c r="TVC529" s="288"/>
      <c r="TVD529" s="288"/>
      <c r="TVE529" s="288"/>
      <c r="TVF529" s="288"/>
      <c r="TVG529" s="288"/>
      <c r="TVH529" s="288"/>
      <c r="TVI529" s="288"/>
      <c r="TVJ529" s="288"/>
      <c r="TVK529" s="288"/>
      <c r="TVL529" s="288"/>
      <c r="TVM529" s="288"/>
      <c r="TVN529" s="288"/>
      <c r="TVO529" s="288"/>
      <c r="TVP529" s="288"/>
      <c r="TVQ529" s="288"/>
      <c r="TVR529" s="288"/>
      <c r="TVS529" s="288"/>
      <c r="TVT529" s="288"/>
      <c r="TVU529" s="288"/>
      <c r="TVV529" s="288"/>
      <c r="TVW529" s="288"/>
      <c r="TVX529" s="288"/>
      <c r="TVY529" s="288"/>
      <c r="TVZ529" s="288"/>
      <c r="TWA529" s="288"/>
      <c r="TWB529" s="288"/>
      <c r="TWC529" s="288"/>
      <c r="TWD529" s="288"/>
      <c r="TWE529" s="288"/>
      <c r="TWF529" s="288"/>
      <c r="TWG529" s="288"/>
      <c r="TWH529" s="288"/>
      <c r="TWI529" s="288"/>
      <c r="TWJ529" s="288"/>
      <c r="TWK529" s="288"/>
      <c r="TWL529" s="288"/>
      <c r="TWM529" s="288"/>
      <c r="TWN529" s="288"/>
      <c r="TWO529" s="288"/>
      <c r="TWP529" s="288"/>
      <c r="TWQ529" s="288"/>
      <c r="TWR529" s="288"/>
      <c r="TWS529" s="288"/>
      <c r="TWT529" s="288"/>
      <c r="TWU529" s="288"/>
      <c r="TWV529" s="288"/>
      <c r="TWW529" s="288"/>
      <c r="TWX529" s="288"/>
      <c r="TWY529" s="288"/>
      <c r="TWZ529" s="288"/>
      <c r="TXA529" s="288"/>
      <c r="TXB529" s="288"/>
      <c r="TXC529" s="288"/>
      <c r="TXD529" s="288"/>
      <c r="TXE529" s="288"/>
      <c r="TXF529" s="288"/>
      <c r="TXG529" s="288"/>
      <c r="TXH529" s="288"/>
      <c r="TXI529" s="288"/>
      <c r="TXJ529" s="288"/>
      <c r="TXK529" s="288"/>
      <c r="TXL529" s="288"/>
      <c r="TXM529" s="288"/>
      <c r="TXN529" s="288"/>
      <c r="TXO529" s="288"/>
      <c r="TXP529" s="288"/>
      <c r="TXQ529" s="288"/>
      <c r="TXR529" s="288"/>
      <c r="TXS529" s="288"/>
      <c r="TXT529" s="288"/>
      <c r="TXU529" s="288"/>
      <c r="TXV529" s="288"/>
      <c r="TXW529" s="288"/>
      <c r="TXX529" s="288"/>
      <c r="TXY529" s="288"/>
      <c r="TXZ529" s="288"/>
      <c r="TYA529" s="288"/>
      <c r="TYB529" s="288"/>
      <c r="TYC529" s="288"/>
      <c r="TYD529" s="288"/>
      <c r="TYE529" s="288"/>
      <c r="TYF529" s="288"/>
      <c r="TYG529" s="288"/>
      <c r="TYH529" s="288"/>
      <c r="TYI529" s="288"/>
      <c r="TYJ529" s="288"/>
      <c r="TYK529" s="288"/>
      <c r="TYL529" s="288"/>
      <c r="TYM529" s="288"/>
      <c r="TYN529" s="288"/>
      <c r="TYO529" s="288"/>
      <c r="TYP529" s="288"/>
      <c r="TYQ529" s="288"/>
      <c r="TYR529" s="288"/>
      <c r="TYS529" s="288"/>
      <c r="TYT529" s="288"/>
      <c r="TYU529" s="288"/>
      <c r="TYV529" s="288"/>
      <c r="TYW529" s="288"/>
      <c r="TYX529" s="288"/>
      <c r="TYY529" s="288"/>
      <c r="TYZ529" s="288"/>
      <c r="TZA529" s="288"/>
      <c r="TZB529" s="288"/>
      <c r="TZC529" s="288"/>
      <c r="TZD529" s="288"/>
      <c r="TZE529" s="288"/>
      <c r="TZF529" s="288"/>
      <c r="TZG529" s="288"/>
      <c r="TZH529" s="288"/>
      <c r="TZI529" s="288"/>
      <c r="TZJ529" s="288"/>
      <c r="TZK529" s="288"/>
      <c r="TZL529" s="288"/>
      <c r="TZM529" s="288"/>
      <c r="TZN529" s="288"/>
      <c r="TZO529" s="288"/>
      <c r="TZP529" s="288"/>
      <c r="TZQ529" s="288"/>
      <c r="TZR529" s="288"/>
      <c r="TZS529" s="288"/>
      <c r="TZT529" s="288"/>
      <c r="TZU529" s="288"/>
      <c r="TZV529" s="288"/>
      <c r="TZW529" s="288"/>
      <c r="TZX529" s="288"/>
      <c r="TZY529" s="288"/>
      <c r="TZZ529" s="288"/>
      <c r="UAA529" s="288"/>
      <c r="UAB529" s="288"/>
      <c r="UAC529" s="288"/>
      <c r="UAD529" s="288"/>
      <c r="UAE529" s="288"/>
      <c r="UAF529" s="288"/>
      <c r="UAG529" s="288"/>
      <c r="UAH529" s="288"/>
      <c r="UAI529" s="288"/>
      <c r="UAJ529" s="288"/>
      <c r="UAK529" s="288"/>
      <c r="UAL529" s="288"/>
      <c r="UAM529" s="288"/>
      <c r="UAN529" s="288"/>
      <c r="UAO529" s="288"/>
      <c r="UAP529" s="288"/>
      <c r="UAQ529" s="288"/>
      <c r="UAR529" s="288"/>
      <c r="UAS529" s="288"/>
      <c r="UAT529" s="288"/>
      <c r="UAU529" s="288"/>
      <c r="UAV529" s="288"/>
      <c r="UAW529" s="288"/>
      <c r="UAX529" s="288"/>
      <c r="UAY529" s="288"/>
      <c r="UAZ529" s="288"/>
      <c r="UBA529" s="288"/>
      <c r="UBB529" s="288"/>
      <c r="UBC529" s="288"/>
      <c r="UBD529" s="288"/>
      <c r="UBE529" s="288"/>
      <c r="UBF529" s="288"/>
      <c r="UBG529" s="288"/>
      <c r="UBH529" s="288"/>
      <c r="UBI529" s="288"/>
      <c r="UBJ529" s="288"/>
      <c r="UBK529" s="288"/>
      <c r="UBL529" s="288"/>
      <c r="UBM529" s="288"/>
      <c r="UBN529" s="288"/>
      <c r="UBO529" s="288"/>
      <c r="UBP529" s="288"/>
      <c r="UBQ529" s="288"/>
      <c r="UBR529" s="288"/>
      <c r="UBS529" s="288"/>
      <c r="UBT529" s="288"/>
      <c r="UBU529" s="288"/>
      <c r="UBV529" s="288"/>
      <c r="UBW529" s="288"/>
      <c r="UBX529" s="288"/>
      <c r="UBY529" s="288"/>
      <c r="UBZ529" s="288"/>
      <c r="UCA529" s="288"/>
      <c r="UCB529" s="288"/>
      <c r="UCC529" s="288"/>
      <c r="UCD529" s="288"/>
      <c r="UCE529" s="288"/>
      <c r="UCF529" s="288"/>
      <c r="UCG529" s="288"/>
      <c r="UCH529" s="288"/>
      <c r="UCI529" s="288"/>
      <c r="UCJ529" s="288"/>
      <c r="UCK529" s="288"/>
      <c r="UCL529" s="288"/>
      <c r="UCM529" s="288"/>
      <c r="UCN529" s="288"/>
      <c r="UCO529" s="288"/>
      <c r="UCP529" s="288"/>
      <c r="UCQ529" s="288"/>
      <c r="UCR529" s="288"/>
      <c r="UCS529" s="288"/>
      <c r="UCT529" s="288"/>
      <c r="UCU529" s="288"/>
      <c r="UCV529" s="288"/>
      <c r="UCW529" s="288"/>
      <c r="UCX529" s="288"/>
      <c r="UCY529" s="288"/>
      <c r="UCZ529" s="288"/>
      <c r="UDA529" s="288"/>
      <c r="UDB529" s="288"/>
      <c r="UDC529" s="288"/>
      <c r="UDD529" s="288"/>
      <c r="UDE529" s="288"/>
      <c r="UDF529" s="288"/>
      <c r="UDG529" s="288"/>
      <c r="UDH529" s="288"/>
      <c r="UDI529" s="288"/>
      <c r="UDJ529" s="288"/>
      <c r="UDK529" s="288"/>
      <c r="UDL529" s="288"/>
      <c r="UDM529" s="288"/>
      <c r="UDN529" s="288"/>
      <c r="UDO529" s="288"/>
      <c r="UDP529" s="288"/>
      <c r="UDQ529" s="288"/>
      <c r="UDR529" s="288"/>
      <c r="UDS529" s="288"/>
      <c r="UDT529" s="288"/>
      <c r="UDU529" s="288"/>
      <c r="UDV529" s="288"/>
      <c r="UDW529" s="288"/>
      <c r="UDX529" s="288"/>
      <c r="UDY529" s="288"/>
      <c r="UDZ529" s="288"/>
      <c r="UEA529" s="288"/>
      <c r="UEB529" s="288"/>
      <c r="UEC529" s="288"/>
      <c r="UED529" s="288"/>
      <c r="UEE529" s="288"/>
      <c r="UEF529" s="288"/>
      <c r="UEG529" s="288"/>
      <c r="UEH529" s="288"/>
      <c r="UEI529" s="288"/>
      <c r="UEJ529" s="288"/>
      <c r="UEK529" s="288"/>
      <c r="UEL529" s="288"/>
      <c r="UEM529" s="288"/>
      <c r="UEN529" s="288"/>
      <c r="UEO529" s="288"/>
      <c r="UEP529" s="288"/>
      <c r="UEQ529" s="288"/>
      <c r="UER529" s="288"/>
      <c r="UES529" s="288"/>
      <c r="UET529" s="288"/>
      <c r="UEU529" s="288"/>
      <c r="UEV529" s="288"/>
      <c r="UEW529" s="288"/>
      <c r="UEX529" s="288"/>
      <c r="UEY529" s="288"/>
      <c r="UEZ529" s="288"/>
      <c r="UFA529" s="288"/>
      <c r="UFB529" s="288"/>
      <c r="UFC529" s="288"/>
      <c r="UFD529" s="288"/>
      <c r="UFE529" s="288"/>
      <c r="UFF529" s="288"/>
      <c r="UFG529" s="288"/>
      <c r="UFH529" s="288"/>
      <c r="UFI529" s="288"/>
      <c r="UFJ529" s="288"/>
      <c r="UFK529" s="288"/>
      <c r="UFL529" s="288"/>
      <c r="UFM529" s="288"/>
      <c r="UFN529" s="288"/>
      <c r="UFO529" s="288"/>
      <c r="UFP529" s="288"/>
      <c r="UFQ529" s="288"/>
      <c r="UFR529" s="288"/>
      <c r="UFS529" s="288"/>
      <c r="UFT529" s="288"/>
      <c r="UFU529" s="288"/>
      <c r="UFV529" s="288"/>
      <c r="UFW529" s="288"/>
      <c r="UFX529" s="288"/>
      <c r="UFY529" s="288"/>
      <c r="UFZ529" s="288"/>
      <c r="UGA529" s="288"/>
      <c r="UGB529" s="288"/>
      <c r="UGC529" s="288"/>
      <c r="UGD529" s="288"/>
      <c r="UGE529" s="288"/>
      <c r="UGF529" s="288"/>
      <c r="UGG529" s="288"/>
      <c r="UGH529" s="288"/>
      <c r="UGI529" s="288"/>
      <c r="UGJ529" s="288"/>
      <c r="UGK529" s="288"/>
      <c r="UGL529" s="288"/>
      <c r="UGM529" s="288"/>
      <c r="UGN529" s="288"/>
      <c r="UGO529" s="288"/>
      <c r="UGP529" s="288"/>
      <c r="UGQ529" s="288"/>
      <c r="UGR529" s="288"/>
      <c r="UGS529" s="288"/>
      <c r="UGT529" s="288"/>
      <c r="UGU529" s="288"/>
      <c r="UGV529" s="288"/>
      <c r="UGW529" s="288"/>
      <c r="UGX529" s="288"/>
      <c r="UGY529" s="288"/>
      <c r="UGZ529" s="288"/>
      <c r="UHA529" s="288"/>
      <c r="UHB529" s="288"/>
      <c r="UHC529" s="288"/>
      <c r="UHD529" s="288"/>
      <c r="UHE529" s="288"/>
      <c r="UHF529" s="288"/>
      <c r="UHG529" s="288"/>
      <c r="UHH529" s="288"/>
      <c r="UHI529" s="288"/>
      <c r="UHJ529" s="288"/>
      <c r="UHK529" s="288"/>
      <c r="UHL529" s="288"/>
      <c r="UHM529" s="288"/>
      <c r="UHN529" s="288"/>
      <c r="UHO529" s="288"/>
      <c r="UHP529" s="288"/>
      <c r="UHQ529" s="288"/>
      <c r="UHR529" s="288"/>
      <c r="UHS529" s="288"/>
      <c r="UHT529" s="288"/>
      <c r="UHU529" s="288"/>
      <c r="UHV529" s="288"/>
      <c r="UHW529" s="288"/>
      <c r="UHX529" s="288"/>
      <c r="UHY529" s="288"/>
      <c r="UHZ529" s="288"/>
      <c r="UIA529" s="288"/>
      <c r="UIB529" s="288"/>
      <c r="UIC529" s="288"/>
      <c r="UID529" s="288"/>
      <c r="UIE529" s="288"/>
      <c r="UIF529" s="288"/>
      <c r="UIG529" s="288"/>
      <c r="UIH529" s="288"/>
      <c r="UII529" s="288"/>
      <c r="UIJ529" s="288"/>
      <c r="UIK529" s="288"/>
      <c r="UIL529" s="288"/>
      <c r="UIM529" s="288"/>
      <c r="UIN529" s="288"/>
      <c r="UIO529" s="288"/>
      <c r="UIP529" s="288"/>
      <c r="UIQ529" s="288"/>
      <c r="UIR529" s="288"/>
      <c r="UIS529" s="288"/>
      <c r="UIT529" s="288"/>
      <c r="UIU529" s="288"/>
      <c r="UIV529" s="288"/>
      <c r="UIW529" s="288"/>
      <c r="UIX529" s="288"/>
      <c r="UIY529" s="288"/>
      <c r="UIZ529" s="288"/>
      <c r="UJA529" s="288"/>
      <c r="UJB529" s="288"/>
      <c r="UJC529" s="288"/>
      <c r="UJD529" s="288"/>
      <c r="UJE529" s="288"/>
      <c r="UJF529" s="288"/>
      <c r="UJG529" s="288"/>
      <c r="UJH529" s="288"/>
      <c r="UJI529" s="288"/>
      <c r="UJJ529" s="288"/>
      <c r="UJK529" s="288"/>
      <c r="UJL529" s="288"/>
      <c r="UJM529" s="288"/>
      <c r="UJN529" s="288"/>
      <c r="UJO529" s="288"/>
      <c r="UJP529" s="288"/>
      <c r="UJQ529" s="288"/>
      <c r="UJR529" s="288"/>
      <c r="UJS529" s="288"/>
      <c r="UJT529" s="288"/>
      <c r="UJU529" s="288"/>
      <c r="UJV529" s="288"/>
      <c r="UJW529" s="288"/>
      <c r="UJX529" s="288"/>
      <c r="UJY529" s="288"/>
      <c r="UJZ529" s="288"/>
      <c r="UKA529" s="288"/>
      <c r="UKB529" s="288"/>
      <c r="UKC529" s="288"/>
      <c r="UKD529" s="288"/>
      <c r="UKE529" s="288"/>
      <c r="UKF529" s="288"/>
      <c r="UKG529" s="288"/>
      <c r="UKH529" s="288"/>
      <c r="UKI529" s="288"/>
      <c r="UKJ529" s="288"/>
      <c r="UKK529" s="288"/>
      <c r="UKL529" s="288"/>
      <c r="UKM529" s="288"/>
      <c r="UKN529" s="288"/>
      <c r="UKO529" s="288"/>
      <c r="UKP529" s="288"/>
      <c r="UKQ529" s="288"/>
      <c r="UKR529" s="288"/>
      <c r="UKS529" s="288"/>
      <c r="UKT529" s="288"/>
      <c r="UKU529" s="288"/>
      <c r="UKV529" s="288"/>
      <c r="UKW529" s="288"/>
      <c r="UKX529" s="288"/>
      <c r="UKY529" s="288"/>
      <c r="UKZ529" s="288"/>
      <c r="ULA529" s="288"/>
      <c r="ULB529" s="288"/>
      <c r="ULC529" s="288"/>
      <c r="ULD529" s="288"/>
      <c r="ULE529" s="288"/>
      <c r="ULF529" s="288"/>
      <c r="ULG529" s="288"/>
      <c r="ULH529" s="288"/>
      <c r="ULI529" s="288"/>
      <c r="ULJ529" s="288"/>
      <c r="ULK529" s="288"/>
      <c r="ULL529" s="288"/>
      <c r="ULM529" s="288"/>
      <c r="ULN529" s="288"/>
      <c r="ULO529" s="288"/>
      <c r="ULP529" s="288"/>
      <c r="ULQ529" s="288"/>
      <c r="ULR529" s="288"/>
      <c r="ULS529" s="288"/>
      <c r="ULT529" s="288"/>
      <c r="ULU529" s="288"/>
      <c r="ULV529" s="288"/>
      <c r="ULW529" s="288"/>
      <c r="ULX529" s="288"/>
      <c r="ULY529" s="288"/>
      <c r="ULZ529" s="288"/>
      <c r="UMA529" s="288"/>
      <c r="UMB529" s="288"/>
      <c r="UMC529" s="288"/>
      <c r="UMD529" s="288"/>
      <c r="UME529" s="288"/>
      <c r="UMF529" s="288"/>
      <c r="UMG529" s="288"/>
      <c r="UMH529" s="288"/>
      <c r="UMI529" s="288"/>
      <c r="UMJ529" s="288"/>
      <c r="UMK529" s="288"/>
      <c r="UML529" s="288"/>
      <c r="UMM529" s="288"/>
      <c r="UMN529" s="288"/>
      <c r="UMO529" s="288"/>
      <c r="UMP529" s="288"/>
      <c r="UMQ529" s="288"/>
      <c r="UMR529" s="288"/>
      <c r="UMS529" s="288"/>
      <c r="UMT529" s="288"/>
      <c r="UMU529" s="288"/>
      <c r="UMV529" s="288"/>
      <c r="UMW529" s="288"/>
      <c r="UMX529" s="288"/>
      <c r="UMY529" s="288"/>
      <c r="UMZ529" s="288"/>
      <c r="UNA529" s="288"/>
      <c r="UNB529" s="288"/>
      <c r="UNC529" s="288"/>
      <c r="UND529" s="288"/>
      <c r="UNE529" s="288"/>
      <c r="UNF529" s="288"/>
      <c r="UNG529" s="288"/>
      <c r="UNH529" s="288"/>
      <c r="UNI529" s="288"/>
      <c r="UNJ529" s="288"/>
      <c r="UNK529" s="288"/>
      <c r="UNL529" s="288"/>
      <c r="UNM529" s="288"/>
      <c r="UNN529" s="288"/>
      <c r="UNO529" s="288"/>
      <c r="UNP529" s="288"/>
      <c r="UNQ529" s="288"/>
      <c r="UNR529" s="288"/>
      <c r="UNS529" s="288"/>
      <c r="UNT529" s="288"/>
      <c r="UNU529" s="288"/>
      <c r="UNV529" s="288"/>
      <c r="UNW529" s="288"/>
      <c r="UNX529" s="288"/>
      <c r="UNY529" s="288"/>
      <c r="UNZ529" s="288"/>
      <c r="UOA529" s="288"/>
      <c r="UOB529" s="288"/>
      <c r="UOC529" s="288"/>
      <c r="UOD529" s="288"/>
      <c r="UOE529" s="288"/>
      <c r="UOF529" s="288"/>
      <c r="UOG529" s="288"/>
      <c r="UOH529" s="288"/>
      <c r="UOI529" s="288"/>
      <c r="UOJ529" s="288"/>
      <c r="UOK529" s="288"/>
      <c r="UOL529" s="288"/>
      <c r="UOM529" s="288"/>
      <c r="UON529" s="288"/>
      <c r="UOO529" s="288"/>
      <c r="UOP529" s="288"/>
      <c r="UOQ529" s="288"/>
      <c r="UOR529" s="288"/>
      <c r="UOS529" s="288"/>
      <c r="UOT529" s="288"/>
      <c r="UOU529" s="288"/>
      <c r="UOV529" s="288"/>
      <c r="UOW529" s="288"/>
      <c r="UOX529" s="288"/>
      <c r="UOY529" s="288"/>
      <c r="UOZ529" s="288"/>
      <c r="UPA529" s="288"/>
      <c r="UPB529" s="288"/>
      <c r="UPC529" s="288"/>
      <c r="UPD529" s="288"/>
      <c r="UPE529" s="288"/>
      <c r="UPF529" s="288"/>
      <c r="UPG529" s="288"/>
      <c r="UPH529" s="288"/>
      <c r="UPI529" s="288"/>
      <c r="UPJ529" s="288"/>
      <c r="UPK529" s="288"/>
      <c r="UPL529" s="288"/>
      <c r="UPM529" s="288"/>
      <c r="UPN529" s="288"/>
      <c r="UPO529" s="288"/>
      <c r="UPP529" s="288"/>
      <c r="UPQ529" s="288"/>
      <c r="UPR529" s="288"/>
      <c r="UPS529" s="288"/>
      <c r="UPT529" s="288"/>
      <c r="UPU529" s="288"/>
      <c r="UPV529" s="288"/>
      <c r="UPW529" s="288"/>
      <c r="UPX529" s="288"/>
      <c r="UPY529" s="288"/>
      <c r="UPZ529" s="288"/>
      <c r="UQA529" s="288"/>
      <c r="UQB529" s="288"/>
      <c r="UQC529" s="288"/>
      <c r="UQD529" s="288"/>
      <c r="UQE529" s="288"/>
      <c r="UQF529" s="288"/>
      <c r="UQG529" s="288"/>
      <c r="UQH529" s="288"/>
      <c r="UQI529" s="288"/>
      <c r="UQJ529" s="288"/>
      <c r="UQK529" s="288"/>
      <c r="UQL529" s="288"/>
      <c r="UQM529" s="288"/>
      <c r="UQN529" s="288"/>
      <c r="UQO529" s="288"/>
      <c r="UQP529" s="288"/>
      <c r="UQQ529" s="288"/>
      <c r="UQR529" s="288"/>
      <c r="UQS529" s="288"/>
      <c r="UQT529" s="288"/>
      <c r="UQU529" s="288"/>
      <c r="UQV529" s="288"/>
      <c r="UQW529" s="288"/>
      <c r="UQX529" s="288"/>
      <c r="UQY529" s="288"/>
      <c r="UQZ529" s="288"/>
      <c r="URA529" s="288"/>
      <c r="URB529" s="288"/>
      <c r="URC529" s="288"/>
      <c r="URD529" s="288"/>
      <c r="URE529" s="288"/>
      <c r="URF529" s="288"/>
      <c r="URG529" s="288"/>
      <c r="URH529" s="288"/>
      <c r="URI529" s="288"/>
      <c r="URJ529" s="288"/>
      <c r="URK529" s="288"/>
      <c r="URL529" s="288"/>
      <c r="URM529" s="288"/>
      <c r="URN529" s="288"/>
      <c r="URO529" s="288"/>
      <c r="URP529" s="288"/>
      <c r="URQ529" s="288"/>
      <c r="URR529" s="288"/>
      <c r="URS529" s="288"/>
      <c r="URT529" s="288"/>
      <c r="URU529" s="288"/>
      <c r="URV529" s="288"/>
      <c r="URW529" s="288"/>
      <c r="URX529" s="288"/>
      <c r="URY529" s="288"/>
      <c r="URZ529" s="288"/>
      <c r="USA529" s="288"/>
      <c r="USB529" s="288"/>
      <c r="USC529" s="288"/>
      <c r="USD529" s="288"/>
      <c r="USE529" s="288"/>
      <c r="USF529" s="288"/>
      <c r="USG529" s="288"/>
      <c r="USH529" s="288"/>
      <c r="USI529" s="288"/>
      <c r="USJ529" s="288"/>
      <c r="USK529" s="288"/>
      <c r="USL529" s="288"/>
      <c r="USM529" s="288"/>
      <c r="USN529" s="288"/>
      <c r="USO529" s="288"/>
      <c r="USP529" s="288"/>
      <c r="USQ529" s="288"/>
      <c r="USR529" s="288"/>
      <c r="USS529" s="288"/>
      <c r="UST529" s="288"/>
      <c r="USU529" s="288"/>
      <c r="USV529" s="288"/>
      <c r="USW529" s="288"/>
      <c r="USX529" s="288"/>
      <c r="USY529" s="288"/>
      <c r="USZ529" s="288"/>
      <c r="UTA529" s="288"/>
      <c r="UTB529" s="288"/>
      <c r="UTC529" s="288"/>
      <c r="UTD529" s="288"/>
      <c r="UTE529" s="288"/>
      <c r="UTF529" s="288"/>
      <c r="UTG529" s="288"/>
      <c r="UTH529" s="288"/>
      <c r="UTI529" s="288"/>
      <c r="UTJ529" s="288"/>
      <c r="UTK529" s="288"/>
      <c r="UTL529" s="288"/>
      <c r="UTM529" s="288"/>
      <c r="UTN529" s="288"/>
      <c r="UTO529" s="288"/>
      <c r="UTP529" s="288"/>
      <c r="UTQ529" s="288"/>
      <c r="UTR529" s="288"/>
      <c r="UTS529" s="288"/>
      <c r="UTT529" s="288"/>
      <c r="UTU529" s="288"/>
      <c r="UTV529" s="288"/>
      <c r="UTW529" s="288"/>
      <c r="UTX529" s="288"/>
      <c r="UTY529" s="288"/>
      <c r="UTZ529" s="288"/>
      <c r="UUA529" s="288"/>
      <c r="UUB529" s="288"/>
      <c r="UUC529" s="288"/>
      <c r="UUD529" s="288"/>
      <c r="UUE529" s="288"/>
      <c r="UUF529" s="288"/>
      <c r="UUG529" s="288"/>
      <c r="UUH529" s="288"/>
      <c r="UUI529" s="288"/>
      <c r="UUJ529" s="288"/>
      <c r="UUK529" s="288"/>
      <c r="UUL529" s="288"/>
      <c r="UUM529" s="288"/>
      <c r="UUN529" s="288"/>
      <c r="UUO529" s="288"/>
      <c r="UUP529" s="288"/>
      <c r="UUQ529" s="288"/>
      <c r="UUR529" s="288"/>
      <c r="UUS529" s="288"/>
      <c r="UUT529" s="288"/>
      <c r="UUU529" s="288"/>
      <c r="UUV529" s="288"/>
      <c r="UUW529" s="288"/>
      <c r="UUX529" s="288"/>
      <c r="UUY529" s="288"/>
      <c r="UUZ529" s="288"/>
      <c r="UVA529" s="288"/>
      <c r="UVB529" s="288"/>
      <c r="UVC529" s="288"/>
      <c r="UVD529" s="288"/>
      <c r="UVE529" s="288"/>
      <c r="UVF529" s="288"/>
      <c r="UVG529" s="288"/>
      <c r="UVH529" s="288"/>
      <c r="UVI529" s="288"/>
      <c r="UVJ529" s="288"/>
      <c r="UVK529" s="288"/>
      <c r="UVL529" s="288"/>
      <c r="UVM529" s="288"/>
      <c r="UVN529" s="288"/>
      <c r="UVO529" s="288"/>
      <c r="UVP529" s="288"/>
      <c r="UVQ529" s="288"/>
      <c r="UVR529" s="288"/>
      <c r="UVS529" s="288"/>
      <c r="UVT529" s="288"/>
      <c r="UVU529" s="288"/>
      <c r="UVV529" s="288"/>
      <c r="UVW529" s="288"/>
      <c r="UVX529" s="288"/>
      <c r="UVY529" s="288"/>
      <c r="UVZ529" s="288"/>
      <c r="UWA529" s="288"/>
      <c r="UWB529" s="288"/>
      <c r="UWC529" s="288"/>
      <c r="UWD529" s="288"/>
      <c r="UWE529" s="288"/>
      <c r="UWF529" s="288"/>
      <c r="UWG529" s="288"/>
      <c r="UWH529" s="288"/>
      <c r="UWI529" s="288"/>
      <c r="UWJ529" s="288"/>
      <c r="UWK529" s="288"/>
      <c r="UWL529" s="288"/>
      <c r="UWM529" s="288"/>
      <c r="UWN529" s="288"/>
      <c r="UWO529" s="288"/>
      <c r="UWP529" s="288"/>
      <c r="UWQ529" s="288"/>
      <c r="UWR529" s="288"/>
      <c r="UWS529" s="288"/>
      <c r="UWT529" s="288"/>
      <c r="UWU529" s="288"/>
      <c r="UWV529" s="288"/>
      <c r="UWW529" s="288"/>
      <c r="UWX529" s="288"/>
      <c r="UWY529" s="288"/>
      <c r="UWZ529" s="288"/>
      <c r="UXA529" s="288"/>
      <c r="UXB529" s="288"/>
      <c r="UXC529" s="288"/>
      <c r="UXD529" s="288"/>
      <c r="UXE529" s="288"/>
      <c r="UXF529" s="288"/>
      <c r="UXG529" s="288"/>
      <c r="UXH529" s="288"/>
      <c r="UXI529" s="288"/>
      <c r="UXJ529" s="288"/>
      <c r="UXK529" s="288"/>
      <c r="UXL529" s="288"/>
      <c r="UXM529" s="288"/>
      <c r="UXN529" s="288"/>
      <c r="UXO529" s="288"/>
      <c r="UXP529" s="288"/>
      <c r="UXQ529" s="288"/>
      <c r="UXR529" s="288"/>
      <c r="UXS529" s="288"/>
      <c r="UXT529" s="288"/>
      <c r="UXU529" s="288"/>
      <c r="UXV529" s="288"/>
      <c r="UXW529" s="288"/>
      <c r="UXX529" s="288"/>
      <c r="UXY529" s="288"/>
      <c r="UXZ529" s="288"/>
      <c r="UYA529" s="288"/>
      <c r="UYB529" s="288"/>
      <c r="UYC529" s="288"/>
      <c r="UYD529" s="288"/>
      <c r="UYE529" s="288"/>
      <c r="UYF529" s="288"/>
      <c r="UYG529" s="288"/>
      <c r="UYH529" s="288"/>
      <c r="UYI529" s="288"/>
      <c r="UYJ529" s="288"/>
      <c r="UYK529" s="288"/>
      <c r="UYL529" s="288"/>
      <c r="UYM529" s="288"/>
      <c r="UYN529" s="288"/>
      <c r="UYO529" s="288"/>
      <c r="UYP529" s="288"/>
      <c r="UYQ529" s="288"/>
      <c r="UYR529" s="288"/>
      <c r="UYS529" s="288"/>
      <c r="UYT529" s="288"/>
      <c r="UYU529" s="288"/>
      <c r="UYV529" s="288"/>
      <c r="UYW529" s="288"/>
      <c r="UYX529" s="288"/>
      <c r="UYY529" s="288"/>
      <c r="UYZ529" s="288"/>
      <c r="UZA529" s="288"/>
      <c r="UZB529" s="288"/>
      <c r="UZC529" s="288"/>
      <c r="UZD529" s="288"/>
      <c r="UZE529" s="288"/>
      <c r="UZF529" s="288"/>
      <c r="UZG529" s="288"/>
      <c r="UZH529" s="288"/>
      <c r="UZI529" s="288"/>
      <c r="UZJ529" s="288"/>
      <c r="UZK529" s="288"/>
      <c r="UZL529" s="288"/>
      <c r="UZM529" s="288"/>
      <c r="UZN529" s="288"/>
      <c r="UZO529" s="288"/>
      <c r="UZP529" s="288"/>
      <c r="UZQ529" s="288"/>
      <c r="UZR529" s="288"/>
      <c r="UZS529" s="288"/>
      <c r="UZT529" s="288"/>
      <c r="UZU529" s="288"/>
      <c r="UZV529" s="288"/>
      <c r="UZW529" s="288"/>
      <c r="UZX529" s="288"/>
      <c r="UZY529" s="288"/>
      <c r="UZZ529" s="288"/>
      <c r="VAA529" s="288"/>
      <c r="VAB529" s="288"/>
      <c r="VAC529" s="288"/>
      <c r="VAD529" s="288"/>
      <c r="VAE529" s="288"/>
      <c r="VAF529" s="288"/>
      <c r="VAG529" s="288"/>
      <c r="VAH529" s="288"/>
      <c r="VAI529" s="288"/>
      <c r="VAJ529" s="288"/>
      <c r="VAK529" s="288"/>
      <c r="VAL529" s="288"/>
      <c r="VAM529" s="288"/>
      <c r="VAN529" s="288"/>
      <c r="VAO529" s="288"/>
      <c r="VAP529" s="288"/>
      <c r="VAQ529" s="288"/>
      <c r="VAR529" s="288"/>
      <c r="VAS529" s="288"/>
      <c r="VAT529" s="288"/>
      <c r="VAU529" s="288"/>
      <c r="VAV529" s="288"/>
      <c r="VAW529" s="288"/>
      <c r="VAX529" s="288"/>
      <c r="VAY529" s="288"/>
      <c r="VAZ529" s="288"/>
      <c r="VBA529" s="288"/>
      <c r="VBB529" s="288"/>
      <c r="VBC529" s="288"/>
      <c r="VBD529" s="288"/>
      <c r="VBE529" s="288"/>
      <c r="VBF529" s="288"/>
      <c r="VBG529" s="288"/>
      <c r="VBH529" s="288"/>
      <c r="VBI529" s="288"/>
      <c r="VBJ529" s="288"/>
      <c r="VBK529" s="288"/>
      <c r="VBL529" s="288"/>
      <c r="VBM529" s="288"/>
      <c r="VBN529" s="288"/>
      <c r="VBO529" s="288"/>
      <c r="VBP529" s="288"/>
      <c r="VBQ529" s="288"/>
      <c r="VBR529" s="288"/>
      <c r="VBS529" s="288"/>
      <c r="VBT529" s="288"/>
      <c r="VBU529" s="288"/>
      <c r="VBV529" s="288"/>
      <c r="VBW529" s="288"/>
      <c r="VBX529" s="288"/>
      <c r="VBY529" s="288"/>
      <c r="VBZ529" s="288"/>
      <c r="VCA529" s="288"/>
      <c r="VCB529" s="288"/>
      <c r="VCC529" s="288"/>
      <c r="VCD529" s="288"/>
      <c r="VCE529" s="288"/>
      <c r="VCF529" s="288"/>
      <c r="VCG529" s="288"/>
      <c r="VCH529" s="288"/>
      <c r="VCI529" s="288"/>
      <c r="VCJ529" s="288"/>
      <c r="VCK529" s="288"/>
      <c r="VCL529" s="288"/>
      <c r="VCM529" s="288"/>
      <c r="VCN529" s="288"/>
      <c r="VCO529" s="288"/>
      <c r="VCP529" s="288"/>
      <c r="VCQ529" s="288"/>
      <c r="VCR529" s="288"/>
      <c r="VCS529" s="288"/>
      <c r="VCT529" s="288"/>
      <c r="VCU529" s="288"/>
      <c r="VCV529" s="288"/>
      <c r="VCW529" s="288"/>
      <c r="VCX529" s="288"/>
      <c r="VCY529" s="288"/>
      <c r="VCZ529" s="288"/>
      <c r="VDA529" s="288"/>
      <c r="VDB529" s="288"/>
      <c r="VDC529" s="288"/>
      <c r="VDD529" s="288"/>
      <c r="VDE529" s="288"/>
      <c r="VDF529" s="288"/>
      <c r="VDG529" s="288"/>
      <c r="VDH529" s="288"/>
      <c r="VDI529" s="288"/>
      <c r="VDJ529" s="288"/>
      <c r="VDK529" s="288"/>
      <c r="VDL529" s="288"/>
      <c r="VDM529" s="288"/>
      <c r="VDN529" s="288"/>
      <c r="VDO529" s="288"/>
      <c r="VDP529" s="288"/>
      <c r="VDQ529" s="288"/>
      <c r="VDR529" s="288"/>
      <c r="VDS529" s="288"/>
      <c r="VDT529" s="288"/>
      <c r="VDU529" s="288"/>
      <c r="VDV529" s="288"/>
      <c r="VDW529" s="288"/>
      <c r="VDX529" s="288"/>
      <c r="VDY529" s="288"/>
      <c r="VDZ529" s="288"/>
      <c r="VEA529" s="288"/>
      <c r="VEB529" s="288"/>
      <c r="VEC529" s="288"/>
      <c r="VED529" s="288"/>
      <c r="VEE529" s="288"/>
      <c r="VEF529" s="288"/>
      <c r="VEG529" s="288"/>
      <c r="VEH529" s="288"/>
      <c r="VEI529" s="288"/>
      <c r="VEJ529" s="288"/>
      <c r="VEK529" s="288"/>
      <c r="VEL529" s="288"/>
      <c r="VEM529" s="288"/>
      <c r="VEN529" s="288"/>
      <c r="VEO529" s="288"/>
      <c r="VEP529" s="288"/>
      <c r="VEQ529" s="288"/>
      <c r="VER529" s="288"/>
      <c r="VES529" s="288"/>
      <c r="VET529" s="288"/>
      <c r="VEU529" s="288"/>
      <c r="VEV529" s="288"/>
      <c r="VEW529" s="288"/>
      <c r="VEX529" s="288"/>
      <c r="VEY529" s="288"/>
      <c r="VEZ529" s="288"/>
      <c r="VFA529" s="288"/>
      <c r="VFB529" s="288"/>
      <c r="VFC529" s="288"/>
      <c r="VFD529" s="288"/>
      <c r="VFE529" s="288"/>
      <c r="VFF529" s="288"/>
      <c r="VFG529" s="288"/>
      <c r="VFH529" s="288"/>
      <c r="VFI529" s="288"/>
      <c r="VFJ529" s="288"/>
      <c r="VFK529" s="288"/>
      <c r="VFL529" s="288"/>
      <c r="VFM529" s="288"/>
      <c r="VFN529" s="288"/>
      <c r="VFO529" s="288"/>
      <c r="VFP529" s="288"/>
      <c r="VFQ529" s="288"/>
      <c r="VFR529" s="288"/>
      <c r="VFS529" s="288"/>
      <c r="VFT529" s="288"/>
      <c r="VFU529" s="288"/>
      <c r="VFV529" s="288"/>
      <c r="VFW529" s="288"/>
      <c r="VFX529" s="288"/>
      <c r="VFY529" s="288"/>
      <c r="VFZ529" s="288"/>
      <c r="VGA529" s="288"/>
      <c r="VGB529" s="288"/>
      <c r="VGC529" s="288"/>
      <c r="VGD529" s="288"/>
      <c r="VGE529" s="288"/>
      <c r="VGF529" s="288"/>
      <c r="VGG529" s="288"/>
      <c r="VGH529" s="288"/>
      <c r="VGI529" s="288"/>
      <c r="VGJ529" s="288"/>
      <c r="VGK529" s="288"/>
      <c r="VGL529" s="288"/>
      <c r="VGM529" s="288"/>
      <c r="VGN529" s="288"/>
      <c r="VGO529" s="288"/>
      <c r="VGP529" s="288"/>
      <c r="VGQ529" s="288"/>
      <c r="VGR529" s="288"/>
      <c r="VGS529" s="288"/>
      <c r="VGT529" s="288"/>
      <c r="VGU529" s="288"/>
      <c r="VGV529" s="288"/>
      <c r="VGW529" s="288"/>
      <c r="VGX529" s="288"/>
      <c r="VGY529" s="288"/>
      <c r="VGZ529" s="288"/>
      <c r="VHA529" s="288"/>
      <c r="VHB529" s="288"/>
      <c r="VHC529" s="288"/>
      <c r="VHD529" s="288"/>
      <c r="VHE529" s="288"/>
      <c r="VHF529" s="288"/>
      <c r="VHG529" s="288"/>
      <c r="VHH529" s="288"/>
      <c r="VHI529" s="288"/>
      <c r="VHJ529" s="288"/>
      <c r="VHK529" s="288"/>
      <c r="VHL529" s="288"/>
      <c r="VHM529" s="288"/>
      <c r="VHN529" s="288"/>
      <c r="VHO529" s="288"/>
      <c r="VHP529" s="288"/>
      <c r="VHQ529" s="288"/>
      <c r="VHR529" s="288"/>
      <c r="VHS529" s="288"/>
      <c r="VHT529" s="288"/>
      <c r="VHU529" s="288"/>
      <c r="VHV529" s="288"/>
      <c r="VHW529" s="288"/>
      <c r="VHX529" s="288"/>
      <c r="VHY529" s="288"/>
      <c r="VHZ529" s="288"/>
      <c r="VIA529" s="288"/>
      <c r="VIB529" s="288"/>
      <c r="VIC529" s="288"/>
      <c r="VID529" s="288"/>
      <c r="VIE529" s="288"/>
      <c r="VIF529" s="288"/>
      <c r="VIG529" s="288"/>
      <c r="VIH529" s="288"/>
      <c r="VII529" s="288"/>
      <c r="VIJ529" s="288"/>
      <c r="VIK529" s="288"/>
      <c r="VIL529" s="288"/>
      <c r="VIM529" s="288"/>
      <c r="VIN529" s="288"/>
      <c r="VIO529" s="288"/>
      <c r="VIP529" s="288"/>
      <c r="VIQ529" s="288"/>
      <c r="VIR529" s="288"/>
      <c r="VIS529" s="288"/>
      <c r="VIT529" s="288"/>
      <c r="VIU529" s="288"/>
      <c r="VIV529" s="288"/>
      <c r="VIW529" s="288"/>
      <c r="VIX529" s="288"/>
      <c r="VIY529" s="288"/>
      <c r="VIZ529" s="288"/>
      <c r="VJA529" s="288"/>
      <c r="VJB529" s="288"/>
      <c r="VJC529" s="288"/>
      <c r="VJD529" s="288"/>
      <c r="VJE529" s="288"/>
      <c r="VJF529" s="288"/>
      <c r="VJG529" s="288"/>
      <c r="VJH529" s="288"/>
      <c r="VJI529" s="288"/>
      <c r="VJJ529" s="288"/>
      <c r="VJK529" s="288"/>
      <c r="VJL529" s="288"/>
      <c r="VJM529" s="288"/>
      <c r="VJN529" s="288"/>
      <c r="VJO529" s="288"/>
      <c r="VJP529" s="288"/>
      <c r="VJQ529" s="288"/>
      <c r="VJR529" s="288"/>
      <c r="VJS529" s="288"/>
      <c r="VJT529" s="288"/>
      <c r="VJU529" s="288"/>
      <c r="VJV529" s="288"/>
      <c r="VJW529" s="288"/>
      <c r="VJX529" s="288"/>
      <c r="VJY529" s="288"/>
      <c r="VJZ529" s="288"/>
      <c r="VKA529" s="288"/>
      <c r="VKB529" s="288"/>
      <c r="VKC529" s="288"/>
      <c r="VKD529" s="288"/>
      <c r="VKE529" s="288"/>
      <c r="VKF529" s="288"/>
      <c r="VKG529" s="288"/>
      <c r="VKH529" s="288"/>
      <c r="VKI529" s="288"/>
      <c r="VKJ529" s="288"/>
      <c r="VKK529" s="288"/>
      <c r="VKL529" s="288"/>
      <c r="VKM529" s="288"/>
      <c r="VKN529" s="288"/>
      <c r="VKO529" s="288"/>
      <c r="VKP529" s="288"/>
      <c r="VKQ529" s="288"/>
      <c r="VKR529" s="288"/>
      <c r="VKS529" s="288"/>
      <c r="VKT529" s="288"/>
      <c r="VKU529" s="288"/>
      <c r="VKV529" s="288"/>
      <c r="VKW529" s="288"/>
      <c r="VKX529" s="288"/>
      <c r="VKY529" s="288"/>
      <c r="VKZ529" s="288"/>
      <c r="VLA529" s="288"/>
      <c r="VLB529" s="288"/>
      <c r="VLC529" s="288"/>
      <c r="VLD529" s="288"/>
      <c r="VLE529" s="288"/>
      <c r="VLF529" s="288"/>
      <c r="VLG529" s="288"/>
      <c r="VLH529" s="288"/>
      <c r="VLI529" s="288"/>
      <c r="VLJ529" s="288"/>
      <c r="VLK529" s="288"/>
      <c r="VLL529" s="288"/>
      <c r="VLM529" s="288"/>
      <c r="VLN529" s="288"/>
      <c r="VLO529" s="288"/>
      <c r="VLP529" s="288"/>
      <c r="VLQ529" s="288"/>
      <c r="VLR529" s="288"/>
      <c r="VLS529" s="288"/>
      <c r="VLT529" s="288"/>
      <c r="VLU529" s="288"/>
      <c r="VLV529" s="288"/>
      <c r="VLW529" s="288"/>
      <c r="VLX529" s="288"/>
      <c r="VLY529" s="288"/>
      <c r="VLZ529" s="288"/>
      <c r="VMA529" s="288"/>
      <c r="VMB529" s="288"/>
      <c r="VMC529" s="288"/>
      <c r="VMD529" s="288"/>
      <c r="VME529" s="288"/>
      <c r="VMF529" s="288"/>
      <c r="VMG529" s="288"/>
      <c r="VMH529" s="288"/>
      <c r="VMI529" s="288"/>
      <c r="VMJ529" s="288"/>
      <c r="VMK529" s="288"/>
      <c r="VML529" s="288"/>
      <c r="VMM529" s="288"/>
      <c r="VMN529" s="288"/>
      <c r="VMO529" s="288"/>
      <c r="VMP529" s="288"/>
      <c r="VMQ529" s="288"/>
      <c r="VMR529" s="288"/>
      <c r="VMS529" s="288"/>
      <c r="VMT529" s="288"/>
      <c r="VMU529" s="288"/>
      <c r="VMV529" s="288"/>
      <c r="VMW529" s="288"/>
      <c r="VMX529" s="288"/>
      <c r="VMY529" s="288"/>
      <c r="VMZ529" s="288"/>
      <c r="VNA529" s="288"/>
      <c r="VNB529" s="288"/>
      <c r="VNC529" s="288"/>
      <c r="VND529" s="288"/>
      <c r="VNE529" s="288"/>
      <c r="VNF529" s="288"/>
      <c r="VNG529" s="288"/>
      <c r="VNH529" s="288"/>
      <c r="VNI529" s="288"/>
      <c r="VNJ529" s="288"/>
      <c r="VNK529" s="288"/>
      <c r="VNL529" s="288"/>
      <c r="VNM529" s="288"/>
      <c r="VNN529" s="288"/>
      <c r="VNO529" s="288"/>
      <c r="VNP529" s="288"/>
      <c r="VNQ529" s="288"/>
      <c r="VNR529" s="288"/>
      <c r="VNS529" s="288"/>
      <c r="VNT529" s="288"/>
      <c r="VNU529" s="288"/>
      <c r="VNV529" s="288"/>
      <c r="VNW529" s="288"/>
      <c r="VNX529" s="288"/>
      <c r="VNY529" s="288"/>
      <c r="VNZ529" s="288"/>
      <c r="VOA529" s="288"/>
      <c r="VOB529" s="288"/>
      <c r="VOC529" s="288"/>
      <c r="VOD529" s="288"/>
      <c r="VOE529" s="288"/>
      <c r="VOF529" s="288"/>
      <c r="VOG529" s="288"/>
      <c r="VOH529" s="288"/>
      <c r="VOI529" s="288"/>
      <c r="VOJ529" s="288"/>
      <c r="VOK529" s="288"/>
      <c r="VOL529" s="288"/>
      <c r="VOM529" s="288"/>
      <c r="VON529" s="288"/>
      <c r="VOO529" s="288"/>
      <c r="VOP529" s="288"/>
      <c r="VOQ529" s="288"/>
      <c r="VOR529" s="288"/>
      <c r="VOS529" s="288"/>
      <c r="VOT529" s="288"/>
      <c r="VOU529" s="288"/>
      <c r="VOV529" s="288"/>
      <c r="VOW529" s="288"/>
      <c r="VOX529" s="288"/>
      <c r="VOY529" s="288"/>
      <c r="VOZ529" s="288"/>
      <c r="VPA529" s="288"/>
      <c r="VPB529" s="288"/>
      <c r="VPC529" s="288"/>
      <c r="VPD529" s="288"/>
      <c r="VPE529" s="288"/>
      <c r="VPF529" s="288"/>
      <c r="VPG529" s="288"/>
      <c r="VPH529" s="288"/>
      <c r="VPI529" s="288"/>
      <c r="VPJ529" s="288"/>
      <c r="VPK529" s="288"/>
      <c r="VPL529" s="288"/>
      <c r="VPM529" s="288"/>
      <c r="VPN529" s="288"/>
      <c r="VPO529" s="288"/>
      <c r="VPP529" s="288"/>
      <c r="VPQ529" s="288"/>
      <c r="VPR529" s="288"/>
      <c r="VPS529" s="288"/>
      <c r="VPT529" s="288"/>
      <c r="VPU529" s="288"/>
      <c r="VPV529" s="288"/>
      <c r="VPW529" s="288"/>
      <c r="VPX529" s="288"/>
      <c r="VPY529" s="288"/>
      <c r="VPZ529" s="288"/>
      <c r="VQA529" s="288"/>
      <c r="VQB529" s="288"/>
      <c r="VQC529" s="288"/>
      <c r="VQD529" s="288"/>
      <c r="VQE529" s="288"/>
      <c r="VQF529" s="288"/>
      <c r="VQG529" s="288"/>
      <c r="VQH529" s="288"/>
      <c r="VQI529" s="288"/>
      <c r="VQJ529" s="288"/>
      <c r="VQK529" s="288"/>
      <c r="VQL529" s="288"/>
      <c r="VQM529" s="288"/>
      <c r="VQN529" s="288"/>
      <c r="VQO529" s="288"/>
      <c r="VQP529" s="288"/>
      <c r="VQQ529" s="288"/>
      <c r="VQR529" s="288"/>
      <c r="VQS529" s="288"/>
      <c r="VQT529" s="288"/>
      <c r="VQU529" s="288"/>
      <c r="VQV529" s="288"/>
      <c r="VQW529" s="288"/>
      <c r="VQX529" s="288"/>
      <c r="VQY529" s="288"/>
      <c r="VQZ529" s="288"/>
      <c r="VRA529" s="288"/>
      <c r="VRB529" s="288"/>
      <c r="VRC529" s="288"/>
      <c r="VRD529" s="288"/>
      <c r="VRE529" s="288"/>
      <c r="VRF529" s="288"/>
      <c r="VRG529" s="288"/>
      <c r="VRH529" s="288"/>
      <c r="VRI529" s="288"/>
      <c r="VRJ529" s="288"/>
      <c r="VRK529" s="288"/>
      <c r="VRL529" s="288"/>
      <c r="VRM529" s="288"/>
      <c r="VRN529" s="288"/>
      <c r="VRO529" s="288"/>
      <c r="VRP529" s="288"/>
      <c r="VRQ529" s="288"/>
      <c r="VRR529" s="288"/>
      <c r="VRS529" s="288"/>
      <c r="VRT529" s="288"/>
      <c r="VRU529" s="288"/>
      <c r="VRV529" s="288"/>
      <c r="VRW529" s="288"/>
      <c r="VRX529" s="288"/>
      <c r="VRY529" s="288"/>
      <c r="VRZ529" s="288"/>
      <c r="VSA529" s="288"/>
      <c r="VSB529" s="288"/>
      <c r="VSC529" s="288"/>
      <c r="VSD529" s="288"/>
      <c r="VSE529" s="288"/>
      <c r="VSF529" s="288"/>
      <c r="VSG529" s="288"/>
      <c r="VSH529" s="288"/>
      <c r="VSI529" s="288"/>
      <c r="VSJ529" s="288"/>
      <c r="VSK529" s="288"/>
      <c r="VSL529" s="288"/>
      <c r="VSM529" s="288"/>
      <c r="VSN529" s="288"/>
      <c r="VSO529" s="288"/>
      <c r="VSP529" s="288"/>
      <c r="VSQ529" s="288"/>
      <c r="VSR529" s="288"/>
      <c r="VSS529" s="288"/>
      <c r="VST529" s="288"/>
      <c r="VSU529" s="288"/>
      <c r="VSV529" s="288"/>
      <c r="VSW529" s="288"/>
      <c r="VSX529" s="288"/>
      <c r="VSY529" s="288"/>
      <c r="VSZ529" s="288"/>
      <c r="VTA529" s="288"/>
      <c r="VTB529" s="288"/>
      <c r="VTC529" s="288"/>
      <c r="VTD529" s="288"/>
      <c r="VTE529" s="288"/>
      <c r="VTF529" s="288"/>
      <c r="VTG529" s="288"/>
      <c r="VTH529" s="288"/>
      <c r="VTI529" s="288"/>
      <c r="VTJ529" s="288"/>
      <c r="VTK529" s="288"/>
      <c r="VTL529" s="288"/>
      <c r="VTM529" s="288"/>
      <c r="VTN529" s="288"/>
      <c r="VTO529" s="288"/>
      <c r="VTP529" s="288"/>
      <c r="VTQ529" s="288"/>
      <c r="VTR529" s="288"/>
      <c r="VTS529" s="288"/>
      <c r="VTT529" s="288"/>
      <c r="VTU529" s="288"/>
      <c r="VTV529" s="288"/>
      <c r="VTW529" s="288"/>
      <c r="VTX529" s="288"/>
      <c r="VTY529" s="288"/>
      <c r="VTZ529" s="288"/>
      <c r="VUA529" s="288"/>
      <c r="VUB529" s="288"/>
      <c r="VUC529" s="288"/>
      <c r="VUD529" s="288"/>
      <c r="VUE529" s="288"/>
      <c r="VUF529" s="288"/>
      <c r="VUG529" s="288"/>
      <c r="VUH529" s="288"/>
      <c r="VUI529" s="288"/>
      <c r="VUJ529" s="288"/>
      <c r="VUK529" s="288"/>
      <c r="VUL529" s="288"/>
      <c r="VUM529" s="288"/>
      <c r="VUN529" s="288"/>
      <c r="VUO529" s="288"/>
      <c r="VUP529" s="288"/>
      <c r="VUQ529" s="288"/>
      <c r="VUR529" s="288"/>
      <c r="VUS529" s="288"/>
      <c r="VUT529" s="288"/>
      <c r="VUU529" s="288"/>
      <c r="VUV529" s="288"/>
      <c r="VUW529" s="288"/>
      <c r="VUX529" s="288"/>
      <c r="VUY529" s="288"/>
      <c r="VUZ529" s="288"/>
      <c r="VVA529" s="288"/>
      <c r="VVB529" s="288"/>
      <c r="VVC529" s="288"/>
      <c r="VVD529" s="288"/>
      <c r="VVE529" s="288"/>
      <c r="VVF529" s="288"/>
      <c r="VVG529" s="288"/>
      <c r="VVH529" s="288"/>
      <c r="VVI529" s="288"/>
      <c r="VVJ529" s="288"/>
      <c r="VVK529" s="288"/>
      <c r="VVL529" s="288"/>
      <c r="VVM529" s="288"/>
      <c r="VVN529" s="288"/>
      <c r="VVO529" s="288"/>
      <c r="VVP529" s="288"/>
      <c r="VVQ529" s="288"/>
      <c r="VVR529" s="288"/>
      <c r="VVS529" s="288"/>
      <c r="VVT529" s="288"/>
      <c r="VVU529" s="288"/>
      <c r="VVV529" s="288"/>
      <c r="VVW529" s="288"/>
      <c r="VVX529" s="288"/>
      <c r="VVY529" s="288"/>
      <c r="VVZ529" s="288"/>
      <c r="VWA529" s="288"/>
      <c r="VWB529" s="288"/>
      <c r="VWC529" s="288"/>
      <c r="VWD529" s="288"/>
      <c r="VWE529" s="288"/>
      <c r="VWF529" s="288"/>
      <c r="VWG529" s="288"/>
      <c r="VWH529" s="288"/>
      <c r="VWI529" s="288"/>
      <c r="VWJ529" s="288"/>
      <c r="VWK529" s="288"/>
      <c r="VWL529" s="288"/>
      <c r="VWM529" s="288"/>
      <c r="VWN529" s="288"/>
      <c r="VWO529" s="288"/>
      <c r="VWP529" s="288"/>
      <c r="VWQ529" s="288"/>
      <c r="VWR529" s="288"/>
      <c r="VWS529" s="288"/>
      <c r="VWT529" s="288"/>
      <c r="VWU529" s="288"/>
      <c r="VWV529" s="288"/>
      <c r="VWW529" s="288"/>
      <c r="VWX529" s="288"/>
      <c r="VWY529" s="288"/>
      <c r="VWZ529" s="288"/>
      <c r="VXA529" s="288"/>
      <c r="VXB529" s="288"/>
      <c r="VXC529" s="288"/>
      <c r="VXD529" s="288"/>
      <c r="VXE529" s="288"/>
      <c r="VXF529" s="288"/>
      <c r="VXG529" s="288"/>
      <c r="VXH529" s="288"/>
      <c r="VXI529" s="288"/>
      <c r="VXJ529" s="288"/>
      <c r="VXK529" s="288"/>
      <c r="VXL529" s="288"/>
      <c r="VXM529" s="288"/>
      <c r="VXN529" s="288"/>
      <c r="VXO529" s="288"/>
      <c r="VXP529" s="288"/>
      <c r="VXQ529" s="288"/>
      <c r="VXR529" s="288"/>
      <c r="VXS529" s="288"/>
      <c r="VXT529" s="288"/>
      <c r="VXU529" s="288"/>
      <c r="VXV529" s="288"/>
      <c r="VXW529" s="288"/>
      <c r="VXX529" s="288"/>
      <c r="VXY529" s="288"/>
      <c r="VXZ529" s="288"/>
      <c r="VYA529" s="288"/>
      <c r="VYB529" s="288"/>
      <c r="VYC529" s="288"/>
      <c r="VYD529" s="288"/>
      <c r="VYE529" s="288"/>
      <c r="VYF529" s="288"/>
      <c r="VYG529" s="288"/>
      <c r="VYH529" s="288"/>
      <c r="VYI529" s="288"/>
      <c r="VYJ529" s="288"/>
      <c r="VYK529" s="288"/>
      <c r="VYL529" s="288"/>
      <c r="VYM529" s="288"/>
      <c r="VYN529" s="288"/>
      <c r="VYO529" s="288"/>
      <c r="VYP529" s="288"/>
      <c r="VYQ529" s="288"/>
      <c r="VYR529" s="288"/>
      <c r="VYS529" s="288"/>
      <c r="VYT529" s="288"/>
      <c r="VYU529" s="288"/>
      <c r="VYV529" s="288"/>
      <c r="VYW529" s="288"/>
      <c r="VYX529" s="288"/>
      <c r="VYY529" s="288"/>
      <c r="VYZ529" s="288"/>
      <c r="VZA529" s="288"/>
      <c r="VZB529" s="288"/>
      <c r="VZC529" s="288"/>
      <c r="VZD529" s="288"/>
      <c r="VZE529" s="288"/>
      <c r="VZF529" s="288"/>
      <c r="VZG529" s="288"/>
      <c r="VZH529" s="288"/>
      <c r="VZI529" s="288"/>
      <c r="VZJ529" s="288"/>
      <c r="VZK529" s="288"/>
      <c r="VZL529" s="288"/>
      <c r="VZM529" s="288"/>
      <c r="VZN529" s="288"/>
      <c r="VZO529" s="288"/>
      <c r="VZP529" s="288"/>
      <c r="VZQ529" s="288"/>
      <c r="VZR529" s="288"/>
      <c r="VZS529" s="288"/>
      <c r="VZT529" s="288"/>
      <c r="VZU529" s="288"/>
      <c r="VZV529" s="288"/>
      <c r="VZW529" s="288"/>
      <c r="VZX529" s="288"/>
      <c r="VZY529" s="288"/>
      <c r="VZZ529" s="288"/>
      <c r="WAA529" s="288"/>
      <c r="WAB529" s="288"/>
      <c r="WAC529" s="288"/>
      <c r="WAD529" s="288"/>
      <c r="WAE529" s="288"/>
      <c r="WAF529" s="288"/>
      <c r="WAG529" s="288"/>
      <c r="WAH529" s="288"/>
      <c r="WAI529" s="288"/>
      <c r="WAJ529" s="288"/>
      <c r="WAK529" s="288"/>
      <c r="WAL529" s="288"/>
      <c r="WAM529" s="288"/>
      <c r="WAN529" s="288"/>
      <c r="WAO529" s="288"/>
      <c r="WAP529" s="288"/>
      <c r="WAQ529" s="288"/>
      <c r="WAR529" s="288"/>
      <c r="WAS529" s="288"/>
      <c r="WAT529" s="288"/>
      <c r="WAU529" s="288"/>
      <c r="WAV529" s="288"/>
      <c r="WAW529" s="288"/>
      <c r="WAX529" s="288"/>
      <c r="WAY529" s="288"/>
      <c r="WAZ529" s="288"/>
      <c r="WBA529" s="288"/>
      <c r="WBB529" s="288"/>
      <c r="WBC529" s="288"/>
      <c r="WBD529" s="288"/>
      <c r="WBE529" s="288"/>
      <c r="WBF529" s="288"/>
      <c r="WBG529" s="288"/>
      <c r="WBH529" s="288"/>
      <c r="WBI529" s="288"/>
      <c r="WBJ529" s="288"/>
      <c r="WBK529" s="288"/>
      <c r="WBL529" s="288"/>
      <c r="WBM529" s="288"/>
      <c r="WBN529" s="288"/>
      <c r="WBO529" s="288"/>
      <c r="WBP529" s="288"/>
      <c r="WBQ529" s="288"/>
      <c r="WBR529" s="288"/>
      <c r="WBS529" s="288"/>
      <c r="WBT529" s="288"/>
      <c r="WBU529" s="288"/>
      <c r="WBV529" s="288"/>
      <c r="WBW529" s="288"/>
      <c r="WBX529" s="288"/>
      <c r="WBY529" s="288"/>
      <c r="WBZ529" s="288"/>
      <c r="WCA529" s="288"/>
      <c r="WCB529" s="288"/>
      <c r="WCC529" s="288"/>
      <c r="WCD529" s="288"/>
      <c r="WCE529" s="288"/>
      <c r="WCF529" s="288"/>
      <c r="WCG529" s="288"/>
      <c r="WCH529" s="288"/>
      <c r="WCI529" s="288"/>
      <c r="WCJ529" s="288"/>
      <c r="WCK529" s="288"/>
      <c r="WCL529" s="288"/>
      <c r="WCM529" s="288"/>
      <c r="WCN529" s="288"/>
      <c r="WCO529" s="288"/>
      <c r="WCP529" s="288"/>
      <c r="WCQ529" s="288"/>
      <c r="WCR529" s="288"/>
      <c r="WCS529" s="288"/>
      <c r="WCT529" s="288"/>
      <c r="WCU529" s="288"/>
      <c r="WCV529" s="288"/>
      <c r="WCW529" s="288"/>
      <c r="WCX529" s="288"/>
      <c r="WCY529" s="288"/>
      <c r="WCZ529" s="288"/>
      <c r="WDA529" s="288"/>
      <c r="WDB529" s="288"/>
      <c r="WDC529" s="288"/>
      <c r="WDD529" s="288"/>
      <c r="WDE529" s="288"/>
      <c r="WDF529" s="288"/>
      <c r="WDG529" s="288"/>
      <c r="WDH529" s="288"/>
      <c r="WDI529" s="288"/>
      <c r="WDJ529" s="288"/>
      <c r="WDK529" s="288"/>
      <c r="WDL529" s="288"/>
      <c r="WDM529" s="288"/>
      <c r="WDN529" s="288"/>
      <c r="WDO529" s="288"/>
      <c r="WDP529" s="288"/>
      <c r="WDQ529" s="288"/>
      <c r="WDR529" s="288"/>
      <c r="WDS529" s="288"/>
      <c r="WDT529" s="288"/>
      <c r="WDU529" s="288"/>
      <c r="WDV529" s="288"/>
      <c r="WDW529" s="288"/>
      <c r="WDX529" s="288"/>
      <c r="WDY529" s="288"/>
      <c r="WDZ529" s="288"/>
      <c r="WEA529" s="288"/>
      <c r="WEB529" s="288"/>
      <c r="WEC529" s="288"/>
      <c r="WED529" s="288"/>
      <c r="WEE529" s="288"/>
      <c r="WEF529" s="288"/>
      <c r="WEG529" s="288"/>
      <c r="WEH529" s="288"/>
      <c r="WEI529" s="288"/>
      <c r="WEJ529" s="288"/>
      <c r="WEK529" s="288"/>
      <c r="WEL529" s="288"/>
      <c r="WEM529" s="288"/>
      <c r="WEN529" s="288"/>
      <c r="WEO529" s="288"/>
      <c r="WEP529" s="288"/>
      <c r="WEQ529" s="288"/>
      <c r="WER529" s="288"/>
      <c r="WES529" s="288"/>
      <c r="WET529" s="288"/>
      <c r="WEU529" s="288"/>
      <c r="WEV529" s="288"/>
      <c r="WEW529" s="288"/>
      <c r="WEX529" s="288"/>
      <c r="WEY529" s="288"/>
      <c r="WEZ529" s="288"/>
      <c r="WFA529" s="288"/>
      <c r="WFB529" s="288"/>
      <c r="WFC529" s="288"/>
      <c r="WFD529" s="288"/>
      <c r="WFE529" s="288"/>
      <c r="WFF529" s="288"/>
      <c r="WFG529" s="288"/>
      <c r="WFH529" s="288"/>
      <c r="WFI529" s="288"/>
      <c r="WFJ529" s="288"/>
      <c r="WFK529" s="288"/>
      <c r="WFL529" s="288"/>
      <c r="WFM529" s="288"/>
      <c r="WFN529" s="288"/>
      <c r="WFO529" s="288"/>
      <c r="WFP529" s="288"/>
      <c r="WFQ529" s="288"/>
      <c r="WFR529" s="288"/>
      <c r="WFS529" s="288"/>
      <c r="WFT529" s="288"/>
      <c r="WFU529" s="288"/>
      <c r="WFV529" s="288"/>
      <c r="WFW529" s="288"/>
      <c r="WFX529" s="288"/>
      <c r="WFY529" s="288"/>
      <c r="WFZ529" s="288"/>
      <c r="WGA529" s="288"/>
      <c r="WGB529" s="288"/>
      <c r="WGC529" s="288"/>
      <c r="WGD529" s="288"/>
      <c r="WGE529" s="288"/>
      <c r="WGF529" s="288"/>
      <c r="WGG529" s="288"/>
      <c r="WGH529" s="288"/>
      <c r="WGI529" s="288"/>
      <c r="WGJ529" s="288"/>
      <c r="WGK529" s="288"/>
      <c r="WGL529" s="288"/>
      <c r="WGM529" s="288"/>
      <c r="WGN529" s="288"/>
      <c r="WGO529" s="288"/>
      <c r="WGP529" s="288"/>
      <c r="WGQ529" s="288"/>
      <c r="WGR529" s="288"/>
      <c r="WGS529" s="288"/>
      <c r="WGT529" s="288"/>
      <c r="WGU529" s="288"/>
      <c r="WGV529" s="288"/>
      <c r="WGW529" s="288"/>
      <c r="WGX529" s="288"/>
      <c r="WGY529" s="288"/>
      <c r="WGZ529" s="288"/>
      <c r="WHA529" s="288"/>
      <c r="WHB529" s="288"/>
      <c r="WHC529" s="288"/>
      <c r="WHD529" s="288"/>
      <c r="WHE529" s="288"/>
      <c r="WHF529" s="288"/>
      <c r="WHG529" s="288"/>
      <c r="WHH529" s="288"/>
      <c r="WHI529" s="288"/>
      <c r="WHJ529" s="288"/>
      <c r="WHK529" s="288"/>
      <c r="WHL529" s="288"/>
      <c r="WHM529" s="288"/>
      <c r="WHN529" s="288"/>
      <c r="WHO529" s="288"/>
      <c r="WHP529" s="288"/>
      <c r="WHQ529" s="288"/>
      <c r="WHR529" s="288"/>
      <c r="WHS529" s="288"/>
      <c r="WHT529" s="288"/>
      <c r="WHU529" s="288"/>
      <c r="WHV529" s="288"/>
      <c r="WHW529" s="288"/>
      <c r="WHX529" s="288"/>
      <c r="WHY529" s="288"/>
      <c r="WHZ529" s="288"/>
      <c r="WIA529" s="288"/>
      <c r="WIB529" s="288"/>
      <c r="WIC529" s="288"/>
      <c r="WID529" s="288"/>
      <c r="WIE529" s="288"/>
      <c r="WIF529" s="288"/>
      <c r="WIG529" s="288"/>
      <c r="WIH529" s="288"/>
      <c r="WII529" s="288"/>
      <c r="WIJ529" s="288"/>
      <c r="WIK529" s="288"/>
      <c r="WIL529" s="288"/>
      <c r="WIM529" s="288"/>
      <c r="WIN529" s="288"/>
      <c r="WIO529" s="288"/>
      <c r="WIP529" s="288"/>
      <c r="WIQ529" s="288"/>
      <c r="WIR529" s="288"/>
      <c r="WIS529" s="288"/>
      <c r="WIT529" s="288"/>
      <c r="WIU529" s="288"/>
      <c r="WIV529" s="288"/>
      <c r="WIW529" s="288"/>
      <c r="WIX529" s="288"/>
      <c r="WIY529" s="288"/>
      <c r="WIZ529" s="288"/>
      <c r="WJA529" s="288"/>
      <c r="WJB529" s="288"/>
      <c r="WJC529" s="288"/>
      <c r="WJD529" s="288"/>
      <c r="WJE529" s="288"/>
      <c r="WJF529" s="288"/>
      <c r="WJG529" s="288"/>
      <c r="WJH529" s="288"/>
      <c r="WJI529" s="288"/>
      <c r="WJJ529" s="288"/>
      <c r="WJK529" s="288"/>
      <c r="WJL529" s="288"/>
      <c r="WJM529" s="288"/>
      <c r="WJN529" s="288"/>
      <c r="WJO529" s="288"/>
      <c r="WJP529" s="288"/>
      <c r="WJQ529" s="288"/>
      <c r="WJR529" s="288"/>
      <c r="WJS529" s="288"/>
      <c r="WJT529" s="288"/>
      <c r="WJU529" s="288"/>
      <c r="WJV529" s="288"/>
      <c r="WJW529" s="288"/>
      <c r="WJX529" s="288"/>
      <c r="WJY529" s="288"/>
      <c r="WJZ529" s="288"/>
      <c r="WKA529" s="288"/>
      <c r="WKB529" s="288"/>
      <c r="WKC529" s="288"/>
      <c r="WKD529" s="288"/>
      <c r="WKE529" s="288"/>
      <c r="WKF529" s="288"/>
      <c r="WKG529" s="288"/>
      <c r="WKH529" s="288"/>
      <c r="WKI529" s="288"/>
      <c r="WKJ529" s="288"/>
      <c r="WKK529" s="288"/>
      <c r="WKL529" s="288"/>
      <c r="WKM529" s="288"/>
      <c r="WKN529" s="288"/>
      <c r="WKO529" s="288"/>
      <c r="WKP529" s="288"/>
      <c r="WKQ529" s="288"/>
      <c r="WKR529" s="288"/>
      <c r="WKS529" s="288"/>
      <c r="WKT529" s="288"/>
      <c r="WKU529" s="288"/>
      <c r="WKV529" s="288"/>
      <c r="WKW529" s="288"/>
      <c r="WKX529" s="288"/>
      <c r="WKY529" s="288"/>
      <c r="WKZ529" s="288"/>
      <c r="WLA529" s="288"/>
      <c r="WLB529" s="288"/>
      <c r="WLC529" s="288"/>
      <c r="WLD529" s="288"/>
      <c r="WLE529" s="288"/>
      <c r="WLF529" s="288"/>
      <c r="WLG529" s="288"/>
      <c r="WLH529" s="288"/>
      <c r="WLI529" s="288"/>
      <c r="WLJ529" s="288"/>
      <c r="WLK529" s="288"/>
      <c r="WLL529" s="288"/>
      <c r="WLM529" s="288"/>
      <c r="WLN529" s="288"/>
      <c r="WLO529" s="288"/>
      <c r="WLP529" s="288"/>
      <c r="WLQ529" s="288"/>
      <c r="WLR529" s="288"/>
      <c r="WLS529" s="288"/>
      <c r="WLT529" s="288"/>
      <c r="WLU529" s="288"/>
      <c r="WLV529" s="288"/>
      <c r="WLW529" s="288"/>
      <c r="WLX529" s="288"/>
      <c r="WLY529" s="288"/>
      <c r="WLZ529" s="288"/>
      <c r="WMA529" s="288"/>
      <c r="WMB529" s="288"/>
      <c r="WMC529" s="288"/>
      <c r="WMD529" s="288"/>
      <c r="WME529" s="288"/>
      <c r="WMF529" s="288"/>
      <c r="WMG529" s="288"/>
      <c r="WMH529" s="288"/>
      <c r="WMI529" s="288"/>
      <c r="WMJ529" s="288"/>
      <c r="WMK529" s="288"/>
      <c r="WML529" s="288"/>
      <c r="WMM529" s="288"/>
      <c r="WMN529" s="288"/>
      <c r="WMO529" s="288"/>
      <c r="WMP529" s="288"/>
      <c r="WMQ529" s="288"/>
      <c r="WMR529" s="288"/>
      <c r="WMS529" s="288"/>
      <c r="WMT529" s="288"/>
      <c r="WMU529" s="288"/>
      <c r="WMV529" s="288"/>
      <c r="WMW529" s="288"/>
      <c r="WMX529" s="288"/>
      <c r="WMY529" s="288"/>
      <c r="WMZ529" s="288"/>
      <c r="WNA529" s="288"/>
      <c r="WNB529" s="288"/>
      <c r="WNC529" s="288"/>
      <c r="WND529" s="288"/>
      <c r="WNE529" s="288"/>
      <c r="WNF529" s="288"/>
      <c r="WNG529" s="288"/>
      <c r="WNH529" s="288"/>
      <c r="WNI529" s="288"/>
      <c r="WNJ529" s="288"/>
      <c r="WNK529" s="288"/>
      <c r="WNL529" s="288"/>
      <c r="WNM529" s="288"/>
      <c r="WNN529" s="288"/>
      <c r="WNO529" s="288"/>
      <c r="WNP529" s="288"/>
      <c r="WNQ529" s="288"/>
      <c r="WNR529" s="288"/>
      <c r="WNS529" s="288"/>
      <c r="WNT529" s="288"/>
      <c r="WNU529" s="288"/>
      <c r="WNV529" s="288"/>
      <c r="WNW529" s="288"/>
      <c r="WNX529" s="288"/>
      <c r="WNY529" s="288"/>
      <c r="WNZ529" s="288"/>
      <c r="WOA529" s="288"/>
      <c r="WOB529" s="288"/>
      <c r="WOC529" s="288"/>
      <c r="WOD529" s="288"/>
      <c r="WOE529" s="288"/>
      <c r="WOF529" s="288"/>
      <c r="WOG529" s="288"/>
      <c r="WOH529" s="288"/>
      <c r="WOI529" s="288"/>
      <c r="WOJ529" s="288"/>
      <c r="WOK529" s="288"/>
      <c r="WOL529" s="288"/>
      <c r="WOM529" s="288"/>
      <c r="WON529" s="288"/>
      <c r="WOO529" s="288"/>
      <c r="WOP529" s="288"/>
      <c r="WOQ529" s="288"/>
      <c r="WOR529" s="288"/>
      <c r="WOS529" s="288"/>
      <c r="WOT529" s="288"/>
      <c r="WOU529" s="288"/>
      <c r="WOV529" s="288"/>
      <c r="WOW529" s="288"/>
      <c r="WOX529" s="288"/>
      <c r="WOY529" s="288"/>
      <c r="WOZ529" s="288"/>
      <c r="WPA529" s="288"/>
      <c r="WPB529" s="288"/>
      <c r="WPC529" s="288"/>
      <c r="WPD529" s="288"/>
      <c r="WPE529" s="288"/>
      <c r="WPF529" s="288"/>
      <c r="WPG529" s="288"/>
      <c r="WPH529" s="288"/>
      <c r="WPI529" s="288"/>
      <c r="WPJ529" s="288"/>
      <c r="WPK529" s="288"/>
      <c r="WPL529" s="288"/>
      <c r="WPM529" s="288"/>
      <c r="WPN529" s="288"/>
      <c r="WPO529" s="288"/>
      <c r="WPP529" s="288"/>
      <c r="WPQ529" s="288"/>
      <c r="WPR529" s="288"/>
      <c r="WPS529" s="288"/>
      <c r="WPT529" s="288"/>
      <c r="WPU529" s="288"/>
      <c r="WPV529" s="288"/>
      <c r="WPW529" s="288"/>
      <c r="WPX529" s="288"/>
      <c r="WPY529" s="288"/>
      <c r="WPZ529" s="288"/>
      <c r="WQA529" s="288"/>
      <c r="WQB529" s="288"/>
      <c r="WQC529" s="288"/>
      <c r="WQD529" s="288"/>
      <c r="WQE529" s="288"/>
      <c r="WQF529" s="288"/>
      <c r="WQG529" s="288"/>
      <c r="WQH529" s="288"/>
      <c r="WQI529" s="288"/>
      <c r="WQJ529" s="288"/>
      <c r="WQK529" s="288"/>
      <c r="WQL529" s="288"/>
      <c r="WQM529" s="288"/>
      <c r="WQN529" s="288"/>
      <c r="WQO529" s="288"/>
      <c r="WQP529" s="288"/>
      <c r="WQQ529" s="288"/>
      <c r="WQR529" s="288"/>
      <c r="WQS529" s="288"/>
      <c r="WQT529" s="288"/>
      <c r="WQU529" s="288"/>
      <c r="WQV529" s="288"/>
      <c r="WQW529" s="288"/>
      <c r="WQX529" s="288"/>
      <c r="WQY529" s="288"/>
      <c r="WQZ529" s="288"/>
      <c r="WRA529" s="288"/>
      <c r="WRB529" s="288"/>
      <c r="WRC529" s="288"/>
      <c r="WRD529" s="288"/>
      <c r="WRE529" s="288"/>
      <c r="WRF529" s="288"/>
      <c r="WRG529" s="288"/>
      <c r="WRH529" s="288"/>
      <c r="WRI529" s="288"/>
      <c r="WRJ529" s="288"/>
      <c r="WRK529" s="288"/>
      <c r="WRL529" s="288"/>
      <c r="WRM529" s="288"/>
      <c r="WRN529" s="288"/>
      <c r="WRO529" s="288"/>
      <c r="WRP529" s="288"/>
      <c r="WRQ529" s="288"/>
      <c r="WRR529" s="288"/>
      <c r="WRS529" s="288"/>
      <c r="WRT529" s="288"/>
      <c r="WRU529" s="288"/>
      <c r="WRV529" s="288"/>
      <c r="WRW529" s="288"/>
      <c r="WRX529" s="288"/>
      <c r="WRY529" s="288"/>
      <c r="WRZ529" s="288"/>
      <c r="WSA529" s="288"/>
      <c r="WSB529" s="288"/>
      <c r="WSC529" s="288"/>
      <c r="WSD529" s="288"/>
      <c r="WSE529" s="288"/>
      <c r="WSF529" s="288"/>
      <c r="WSG529" s="288"/>
      <c r="WSH529" s="288"/>
      <c r="WSI529" s="288"/>
      <c r="WSJ529" s="288"/>
      <c r="WSK529" s="288"/>
      <c r="WSL529" s="288"/>
      <c r="WSM529" s="288"/>
      <c r="WSN529" s="288"/>
      <c r="WSO529" s="288"/>
      <c r="WSP529" s="288"/>
      <c r="WSQ529" s="288"/>
      <c r="WSR529" s="288"/>
      <c r="WSS529" s="288"/>
      <c r="WST529" s="288"/>
      <c r="WSU529" s="288"/>
      <c r="WSV529" s="288"/>
      <c r="WSW529" s="288"/>
      <c r="WSX529" s="288"/>
      <c r="WSY529" s="288"/>
      <c r="WSZ529" s="288"/>
      <c r="WTA529" s="288"/>
      <c r="WTB529" s="288"/>
      <c r="WTC529" s="288"/>
      <c r="WTD529" s="288"/>
      <c r="WTE529" s="288"/>
      <c r="WTF529" s="288"/>
      <c r="WTG529" s="288"/>
      <c r="WTH529" s="288"/>
      <c r="WTI529" s="288"/>
      <c r="WTJ529" s="288"/>
      <c r="WTK529" s="288"/>
      <c r="WTL529" s="288"/>
      <c r="WTM529" s="288"/>
      <c r="WTN529" s="288"/>
      <c r="WTO529" s="288"/>
      <c r="WTP529" s="288"/>
      <c r="WTQ529" s="288"/>
      <c r="WTR529" s="288"/>
      <c r="WTS529" s="288"/>
      <c r="WTT529" s="288"/>
      <c r="WTU529" s="288"/>
      <c r="WTV529" s="288"/>
      <c r="WTW529" s="288"/>
      <c r="WTX529" s="288"/>
      <c r="WTY529" s="288"/>
      <c r="WTZ529" s="288"/>
      <c r="WUA529" s="288"/>
      <c r="WUB529" s="288"/>
      <c r="WUC529" s="288"/>
      <c r="WUD529" s="288"/>
      <c r="WUE529" s="288"/>
      <c r="WUF529" s="288"/>
      <c r="WUG529" s="288"/>
      <c r="WUH529" s="288"/>
      <c r="WUI529" s="288"/>
      <c r="WUJ529" s="288"/>
      <c r="WUK529" s="288"/>
      <c r="WUL529" s="288"/>
      <c r="WUM529" s="288"/>
      <c r="WUN529" s="288"/>
      <c r="WUO529" s="288"/>
      <c r="WUP529" s="288"/>
      <c r="WUQ529" s="288"/>
      <c r="WUR529" s="288"/>
      <c r="WUS529" s="288"/>
      <c r="WUT529" s="288"/>
      <c r="WUU529" s="288"/>
      <c r="WUV529" s="288"/>
      <c r="WUW529" s="288"/>
      <c r="WUX529" s="288"/>
      <c r="WUY529" s="288"/>
      <c r="WUZ529" s="288"/>
      <c r="WVA529" s="288"/>
      <c r="WVB529" s="288"/>
      <c r="WVC529" s="288"/>
      <c r="WVD529" s="288"/>
      <c r="WVE529" s="288"/>
      <c r="WVF529" s="288"/>
      <c r="WVG529" s="288"/>
      <c r="WVH529" s="288"/>
      <c r="WVI529" s="288"/>
      <c r="WVJ529" s="288"/>
      <c r="WVK529" s="288"/>
      <c r="WVL529" s="288"/>
      <c r="WVM529" s="288"/>
      <c r="WVN529" s="288"/>
      <c r="WVO529" s="288"/>
      <c r="WVP529" s="288"/>
      <c r="WVQ529" s="288"/>
      <c r="WVR529" s="288"/>
      <c r="WVS529" s="288"/>
      <c r="WVT529" s="288"/>
      <c r="WVU529" s="288"/>
      <c r="WVV529" s="288"/>
      <c r="WVW529" s="288"/>
      <c r="WVX529" s="288"/>
      <c r="WVY529" s="288"/>
      <c r="WVZ529" s="288"/>
      <c r="WWA529" s="288"/>
      <c r="WWB529" s="288"/>
      <c r="WWC529" s="288"/>
      <c r="WWD529" s="288"/>
      <c r="WWE529" s="288"/>
      <c r="WWF529" s="288"/>
      <c r="WWG529" s="288"/>
      <c r="WWH529" s="288"/>
      <c r="WWI529" s="288"/>
      <c r="WWJ529" s="288"/>
      <c r="WWK529" s="288"/>
      <c r="WWL529" s="288"/>
      <c r="WWM529" s="288"/>
      <c r="WWN529" s="288"/>
      <c r="WWO529" s="288"/>
      <c r="WWP529" s="288"/>
      <c r="WWQ529" s="288"/>
      <c r="WWR529" s="288"/>
      <c r="WWS529" s="288"/>
      <c r="WWT529" s="288"/>
      <c r="WWU529" s="288"/>
      <c r="WWV529" s="288"/>
      <c r="WWW529" s="288"/>
      <c r="WWX529" s="288"/>
      <c r="WWY529" s="288"/>
      <c r="WWZ529" s="288"/>
      <c r="WXA529" s="288"/>
      <c r="WXB529" s="288"/>
      <c r="WXC529" s="288"/>
      <c r="WXD529" s="288"/>
      <c r="WXE529" s="288"/>
      <c r="WXF529" s="288"/>
      <c r="WXG529" s="288"/>
      <c r="WXH529" s="288"/>
      <c r="WXI529" s="288"/>
      <c r="WXJ529" s="288"/>
      <c r="WXK529" s="288"/>
      <c r="WXL529" s="288"/>
      <c r="WXM529" s="288"/>
      <c r="WXN529" s="288"/>
      <c r="WXO529" s="288"/>
      <c r="WXP529" s="288"/>
      <c r="WXQ529" s="288"/>
      <c r="WXR529" s="288"/>
      <c r="WXS529" s="288"/>
      <c r="WXT529" s="288"/>
      <c r="WXU529" s="288"/>
      <c r="WXV529" s="288"/>
      <c r="WXW529" s="288"/>
      <c r="WXX529" s="288"/>
      <c r="WXY529" s="288"/>
      <c r="WXZ529" s="288"/>
      <c r="WYA529" s="288"/>
      <c r="WYB529" s="288"/>
      <c r="WYC529" s="288"/>
      <c r="WYD529" s="288"/>
      <c r="WYE529" s="288"/>
      <c r="WYF529" s="288"/>
      <c r="WYG529" s="288"/>
      <c r="WYH529" s="288"/>
      <c r="WYI529" s="288"/>
      <c r="WYJ529" s="288"/>
      <c r="WYK529" s="288"/>
      <c r="WYL529" s="288"/>
      <c r="WYM529" s="288"/>
      <c r="WYN529" s="288"/>
      <c r="WYO529" s="288"/>
      <c r="WYP529" s="288"/>
      <c r="WYQ529" s="288"/>
      <c r="WYR529" s="288"/>
      <c r="WYS529" s="288"/>
      <c r="WYT529" s="288"/>
      <c r="WYU529" s="288"/>
      <c r="WYV529" s="288"/>
      <c r="WYW529" s="288"/>
      <c r="WYX529" s="288"/>
      <c r="WYY529" s="288"/>
      <c r="WYZ529" s="288"/>
      <c r="WZA529" s="288"/>
      <c r="WZB529" s="288"/>
      <c r="WZC529" s="288"/>
      <c r="WZD529" s="288"/>
      <c r="WZE529" s="288"/>
      <c r="WZF529" s="288"/>
      <c r="WZG529" s="288"/>
      <c r="WZH529" s="288"/>
      <c r="WZI529" s="288"/>
      <c r="WZJ529" s="288"/>
      <c r="WZK529" s="288"/>
      <c r="WZL529" s="288"/>
      <c r="WZM529" s="288"/>
      <c r="WZN529" s="288"/>
      <c r="WZO529" s="288"/>
      <c r="WZP529" s="288"/>
      <c r="WZQ529" s="288"/>
      <c r="WZR529" s="288"/>
      <c r="WZS529" s="288"/>
      <c r="WZT529" s="288"/>
      <c r="WZU529" s="288"/>
      <c r="WZV529" s="288"/>
      <c r="WZW529" s="288"/>
      <c r="WZX529" s="288"/>
      <c r="WZY529" s="288"/>
      <c r="WZZ529" s="288"/>
      <c r="XAA529" s="288"/>
      <c r="XAB529" s="288"/>
      <c r="XAC529" s="288"/>
      <c r="XAD529" s="288"/>
      <c r="XAE529" s="288"/>
      <c r="XAF529" s="288"/>
      <c r="XAG529" s="288"/>
      <c r="XAH529" s="288"/>
      <c r="XAI529" s="288"/>
      <c r="XAJ529" s="288"/>
      <c r="XAK529" s="288"/>
      <c r="XAL529" s="288"/>
      <c r="XAM529" s="288"/>
      <c r="XAN529" s="288"/>
      <c r="XAO529" s="288"/>
      <c r="XAP529" s="288"/>
      <c r="XAQ529" s="288"/>
      <c r="XAR529" s="288"/>
      <c r="XAS529" s="288"/>
      <c r="XAT529" s="288"/>
      <c r="XAU529" s="288"/>
      <c r="XAV529" s="288"/>
      <c r="XAW529" s="288"/>
      <c r="XAX529" s="288"/>
      <c r="XAY529" s="288"/>
      <c r="XAZ529" s="288"/>
      <c r="XBA529" s="288"/>
      <c r="XBB529" s="288"/>
      <c r="XBC529" s="288"/>
      <c r="XBD529" s="288"/>
      <c r="XBE529" s="288"/>
      <c r="XBF529" s="288"/>
      <c r="XBG529" s="288"/>
      <c r="XBH529" s="288"/>
      <c r="XBI529" s="288"/>
      <c r="XBJ529" s="288"/>
      <c r="XBK529" s="288"/>
      <c r="XBL529" s="288"/>
      <c r="XBM529" s="288"/>
      <c r="XBN529" s="288"/>
      <c r="XBO529" s="288"/>
      <c r="XBP529" s="288"/>
      <c r="XBQ529" s="288"/>
      <c r="XBR529" s="288"/>
      <c r="XBS529" s="288"/>
      <c r="XBT529" s="288"/>
      <c r="XBU529" s="288"/>
      <c r="XBV529" s="288"/>
      <c r="XBW529" s="288"/>
      <c r="XBX529" s="288"/>
      <c r="XBY529" s="288"/>
      <c r="XBZ529" s="288"/>
      <c r="XCA529" s="288"/>
      <c r="XCB529" s="288"/>
      <c r="XCC529" s="288"/>
      <c r="XCD529" s="288"/>
      <c r="XCE529" s="288"/>
      <c r="XCF529" s="288"/>
      <c r="XCG529" s="288"/>
      <c r="XCH529" s="288"/>
      <c r="XCI529" s="288"/>
      <c r="XCJ529" s="288"/>
      <c r="XCK529" s="288"/>
      <c r="XCL529" s="288"/>
      <c r="XCM529" s="288"/>
      <c r="XCN529" s="288"/>
      <c r="XCO529" s="288"/>
      <c r="XCP529" s="288"/>
      <c r="XCQ529" s="288"/>
      <c r="XCR529" s="288"/>
      <c r="XCS529" s="288"/>
      <c r="XCT529" s="288"/>
      <c r="XCU529" s="288"/>
      <c r="XCV529" s="288"/>
      <c r="XCW529" s="288"/>
      <c r="XCX529" s="288"/>
      <c r="XCY529" s="288"/>
      <c r="XCZ529" s="288"/>
      <c r="XDA529" s="288"/>
      <c r="XDB529" s="288"/>
      <c r="XDC529" s="288"/>
      <c r="XDD529" s="288"/>
      <c r="XDE529" s="288"/>
      <c r="XDF529" s="288"/>
      <c r="XDG529" s="288"/>
      <c r="XDH529" s="288"/>
      <c r="XDI529" s="288"/>
      <c r="XDJ529" s="288"/>
      <c r="XDK529" s="288"/>
      <c r="XDL529" s="288"/>
      <c r="XDM529" s="288"/>
      <c r="XDN529" s="288"/>
      <c r="XDO529" s="288"/>
      <c r="XDP529" s="288"/>
      <c r="XDQ529" s="288"/>
      <c r="XDR529" s="288"/>
      <c r="XDS529" s="288"/>
      <c r="XDT529" s="288"/>
      <c r="XDU529" s="288"/>
      <c r="XDV529" s="288"/>
      <c r="XDW529" s="288"/>
      <c r="XDX529" s="288"/>
      <c r="XDY529" s="288"/>
      <c r="XDZ529" s="288"/>
      <c r="XEA529" s="288"/>
      <c r="XEB529" s="288"/>
      <c r="XEC529" s="288"/>
      <c r="XED529" s="288"/>
      <c r="XEE529" s="288"/>
      <c r="XEF529" s="288"/>
    </row>
    <row r="530" spans="1:16360" s="288" customFormat="1">
      <c r="A530" s="200">
        <v>400</v>
      </c>
      <c r="B530" s="200">
        <v>395786407</v>
      </c>
      <c r="C530" s="200" t="s">
        <v>72</v>
      </c>
      <c r="D530" s="200" t="s">
        <v>7537</v>
      </c>
      <c r="E530" s="200" t="s">
        <v>241</v>
      </c>
      <c r="F530" s="200" t="s">
        <v>7877</v>
      </c>
      <c r="G530" s="200" t="s">
        <v>474</v>
      </c>
      <c r="H530" s="200" t="s">
        <v>163</v>
      </c>
      <c r="I530" s="200">
        <v>49405140</v>
      </c>
      <c r="J530" s="200">
        <v>832</v>
      </c>
      <c r="K530" s="200">
        <v>26</v>
      </c>
      <c r="L530" s="214">
        <v>44672</v>
      </c>
      <c r="M530" s="214">
        <v>44672</v>
      </c>
      <c r="N530" s="214"/>
      <c r="O530" s="214">
        <v>44673</v>
      </c>
      <c r="P530" s="214"/>
      <c r="Q530" s="200"/>
      <c r="R530" s="215" t="s">
        <v>89</v>
      </c>
      <c r="S530" s="200" t="s">
        <v>7878</v>
      </c>
      <c r="T530" s="215"/>
      <c r="U530" s="216"/>
      <c r="V530" s="201" t="s">
        <v>88</v>
      </c>
      <c r="W530" s="204">
        <f t="shared" si="267"/>
        <v>0.33279999999999998</v>
      </c>
      <c r="X530" s="200" t="s">
        <v>72</v>
      </c>
      <c r="Y530" s="217"/>
      <c r="Z530" s="333">
        <f t="shared" ref="Z530" si="272">A530*J530/10^6</f>
        <v>0.33279999999999998</v>
      </c>
    </row>
    <row r="531" spans="1:16360">
      <c r="A531" s="200">
        <v>360</v>
      </c>
      <c r="B531" s="200">
        <v>395497774</v>
      </c>
      <c r="C531" s="200" t="s">
        <v>72</v>
      </c>
      <c r="D531" s="200" t="s">
        <v>7537</v>
      </c>
      <c r="E531" s="200" t="s">
        <v>7879</v>
      </c>
      <c r="F531" s="200" t="s">
        <v>7697</v>
      </c>
      <c r="G531" s="200" t="s">
        <v>7880</v>
      </c>
      <c r="H531" s="200" t="s">
        <v>113</v>
      </c>
      <c r="I531" s="200">
        <v>49203132</v>
      </c>
      <c r="J531" s="200">
        <v>768</v>
      </c>
      <c r="K531" s="200">
        <v>24</v>
      </c>
      <c r="L531" s="207">
        <v>44672</v>
      </c>
      <c r="M531" s="201">
        <v>44672</v>
      </c>
      <c r="N531" s="202"/>
      <c r="O531" s="201">
        <v>44673</v>
      </c>
      <c r="P531" s="201">
        <v>44673</v>
      </c>
      <c r="Q531" s="202"/>
      <c r="R531" s="200" t="s">
        <v>89</v>
      </c>
      <c r="S531" s="200" t="s">
        <v>4250</v>
      </c>
      <c r="T531" s="200" t="s">
        <v>4250</v>
      </c>
      <c r="U531" s="200" t="s">
        <v>4250</v>
      </c>
      <c r="V531" s="200" t="s">
        <v>88</v>
      </c>
      <c r="W531" s="204">
        <f t="shared" si="267"/>
        <v>0.27648</v>
      </c>
      <c r="X531" s="200" t="s">
        <v>72</v>
      </c>
      <c r="Y531" s="200"/>
      <c r="Z531" s="333">
        <f t="shared" ref="Z531" si="273">A531*J531/10^6</f>
        <v>0.27648</v>
      </c>
    </row>
    <row r="532" spans="1:16360" s="290" customFormat="1">
      <c r="A532" s="200">
        <v>400</v>
      </c>
      <c r="B532" s="200">
        <v>1543510882</v>
      </c>
      <c r="C532" s="200" t="s">
        <v>72</v>
      </c>
      <c r="D532" s="200" t="s">
        <v>7537</v>
      </c>
      <c r="E532" s="200" t="s">
        <v>525</v>
      </c>
      <c r="F532" s="200" t="s">
        <v>7881</v>
      </c>
      <c r="G532" s="200" t="s">
        <v>524</v>
      </c>
      <c r="H532" s="200" t="s">
        <v>163</v>
      </c>
      <c r="I532" s="200">
        <v>49405140</v>
      </c>
      <c r="J532" s="200">
        <v>320</v>
      </c>
      <c r="K532" s="200">
        <v>10</v>
      </c>
      <c r="L532" s="201">
        <v>44672</v>
      </c>
      <c r="M532" s="201">
        <v>44672</v>
      </c>
      <c r="N532" s="202"/>
      <c r="O532" s="201">
        <v>44677</v>
      </c>
      <c r="P532" s="201">
        <v>44677</v>
      </c>
      <c r="Q532" s="202"/>
      <c r="R532" s="200" t="s">
        <v>89</v>
      </c>
      <c r="S532" s="212" t="s">
        <v>7838</v>
      </c>
      <c r="T532" s="200" t="s">
        <v>218</v>
      </c>
      <c r="U532" s="203">
        <v>2100</v>
      </c>
      <c r="V532" s="200" t="s">
        <v>70</v>
      </c>
      <c r="W532" s="204">
        <f t="shared" si="267"/>
        <v>0.128</v>
      </c>
      <c r="X532" s="200" t="s">
        <v>72</v>
      </c>
      <c r="Y532" s="200"/>
      <c r="Z532" s="333">
        <f t="shared" ref="Z532" si="274">A532*J532/10^6</f>
        <v>0.128</v>
      </c>
    </row>
    <row r="533" spans="1:16360">
      <c r="A533" s="200">
        <v>360</v>
      </c>
      <c r="B533" s="200">
        <v>395894837</v>
      </c>
      <c r="C533" s="200" t="s">
        <v>72</v>
      </c>
      <c r="D533" s="200" t="s">
        <v>7537</v>
      </c>
      <c r="E533" s="200" t="s">
        <v>493</v>
      </c>
      <c r="F533" s="200" t="s">
        <v>7882</v>
      </c>
      <c r="G533" s="200" t="s">
        <v>7883</v>
      </c>
      <c r="H533" s="200" t="s">
        <v>377</v>
      </c>
      <c r="I533" s="200">
        <v>49204132</v>
      </c>
      <c r="J533" s="200">
        <v>338</v>
      </c>
      <c r="K533" s="200">
        <v>13</v>
      </c>
      <c r="L533" s="201">
        <v>44673</v>
      </c>
      <c r="M533" s="201">
        <v>44673</v>
      </c>
      <c r="N533" s="202"/>
      <c r="O533" s="201">
        <v>44676</v>
      </c>
      <c r="P533" s="201">
        <v>44676</v>
      </c>
      <c r="Q533" s="202"/>
      <c r="R533" s="200" t="s">
        <v>89</v>
      </c>
      <c r="S533" s="200"/>
      <c r="T533" s="200" t="s">
        <v>218</v>
      </c>
      <c r="U533" s="203">
        <v>1808</v>
      </c>
      <c r="V533" s="200" t="s">
        <v>70</v>
      </c>
      <c r="W533" s="204">
        <f t="shared" si="267"/>
        <v>0.12168</v>
      </c>
      <c r="X533" s="200" t="s">
        <v>72</v>
      </c>
      <c r="Y533" s="200"/>
      <c r="Z533" s="333">
        <f t="shared" ref="Z533" si="275">A533*J533/10^6</f>
        <v>0.12168</v>
      </c>
    </row>
    <row r="534" spans="1:16360" s="291" customFormat="1">
      <c r="A534" s="200">
        <v>400</v>
      </c>
      <c r="B534" s="200">
        <v>395927616</v>
      </c>
      <c r="C534" s="200" t="s">
        <v>72</v>
      </c>
      <c r="D534" s="200" t="s">
        <v>7537</v>
      </c>
      <c r="E534" s="200" t="s">
        <v>525</v>
      </c>
      <c r="F534" s="200" t="s">
        <v>7884</v>
      </c>
      <c r="G534" s="200" t="s">
        <v>524</v>
      </c>
      <c r="H534" s="200" t="s">
        <v>163</v>
      </c>
      <c r="I534" s="200">
        <v>49405140</v>
      </c>
      <c r="J534" s="200">
        <v>416</v>
      </c>
      <c r="K534" s="200">
        <v>13</v>
      </c>
      <c r="L534" s="201">
        <v>44673</v>
      </c>
      <c r="M534" s="201">
        <v>44673</v>
      </c>
      <c r="N534" s="202"/>
      <c r="O534" s="201">
        <v>44676</v>
      </c>
      <c r="P534" s="201">
        <v>44676</v>
      </c>
      <c r="Q534" s="202"/>
      <c r="R534" s="200" t="s">
        <v>89</v>
      </c>
      <c r="S534" s="212" t="s">
        <v>7885</v>
      </c>
      <c r="T534" s="200"/>
      <c r="U534" s="203"/>
      <c r="V534" s="200" t="s">
        <v>70</v>
      </c>
      <c r="W534" s="204">
        <f t="shared" si="267"/>
        <v>0.16639999999999999</v>
      </c>
      <c r="X534" s="200" t="s">
        <v>72</v>
      </c>
      <c r="Y534" s="200"/>
      <c r="Z534" s="333">
        <f t="shared" ref="Z534" si="276">A534*J534/10^6</f>
        <v>0.16639999999999999</v>
      </c>
    </row>
    <row r="535" spans="1:16360" s="103" customFormat="1">
      <c r="A535" s="200">
        <v>400</v>
      </c>
      <c r="B535" s="200">
        <v>395862354</v>
      </c>
      <c r="C535" s="200" t="s">
        <v>72</v>
      </c>
      <c r="D535" s="200" t="s">
        <v>7537</v>
      </c>
      <c r="E535" s="200" t="s">
        <v>525</v>
      </c>
      <c r="F535" s="200" t="s">
        <v>7884</v>
      </c>
      <c r="G535" s="200" t="s">
        <v>524</v>
      </c>
      <c r="H535" s="200" t="s">
        <v>163</v>
      </c>
      <c r="I535" s="200">
        <v>49405140</v>
      </c>
      <c r="J535" s="200">
        <v>416</v>
      </c>
      <c r="K535" s="200">
        <v>13</v>
      </c>
      <c r="L535" s="201">
        <v>44673</v>
      </c>
      <c r="M535" s="201">
        <v>44673</v>
      </c>
      <c r="N535" s="202"/>
      <c r="O535" s="201">
        <v>44676</v>
      </c>
      <c r="P535" s="201">
        <v>44676</v>
      </c>
      <c r="Q535" s="202"/>
      <c r="R535" s="200" t="s">
        <v>89</v>
      </c>
      <c r="S535" s="200" t="s">
        <v>7886</v>
      </c>
      <c r="T535" s="200"/>
      <c r="U535" s="203"/>
      <c r="V535" s="200" t="s">
        <v>70</v>
      </c>
      <c r="W535" s="204">
        <f t="shared" si="267"/>
        <v>0.16639999999999999</v>
      </c>
      <c r="X535" s="200" t="s">
        <v>72</v>
      </c>
      <c r="Y535" s="200"/>
      <c r="Z535" s="333">
        <f t="shared" ref="Z535" si="277">A535*J535/10^6</f>
        <v>0.16639999999999999</v>
      </c>
    </row>
    <row r="536" spans="1:16360">
      <c r="A536" s="200">
        <v>400</v>
      </c>
      <c r="B536" s="200">
        <v>395866222</v>
      </c>
      <c r="C536" s="200" t="s">
        <v>72</v>
      </c>
      <c r="D536" s="200" t="s">
        <v>7537</v>
      </c>
      <c r="E536" s="200" t="s">
        <v>525</v>
      </c>
      <c r="F536" s="200" t="s">
        <v>7748</v>
      </c>
      <c r="G536" s="200" t="s">
        <v>7858</v>
      </c>
      <c r="H536" s="200" t="s">
        <v>163</v>
      </c>
      <c r="I536" s="200">
        <v>49405140</v>
      </c>
      <c r="J536" s="200">
        <v>640</v>
      </c>
      <c r="K536" s="200">
        <v>20</v>
      </c>
      <c r="L536" s="201">
        <v>44673</v>
      </c>
      <c r="M536" s="201">
        <v>44673</v>
      </c>
      <c r="N536" s="202"/>
      <c r="O536" s="201">
        <v>44675</v>
      </c>
      <c r="P536" s="201">
        <v>44675</v>
      </c>
      <c r="Q536" s="202"/>
      <c r="R536" s="200" t="s">
        <v>89</v>
      </c>
      <c r="S536" s="200" t="s">
        <v>7887</v>
      </c>
      <c r="T536" s="200"/>
      <c r="U536" s="203"/>
      <c r="V536" s="200" t="s">
        <v>70</v>
      </c>
      <c r="W536" s="204">
        <f t="shared" si="267"/>
        <v>0.25600000000000001</v>
      </c>
      <c r="X536" s="200" t="s">
        <v>72</v>
      </c>
      <c r="Y536" s="200"/>
      <c r="Z536" s="333">
        <f t="shared" ref="Z536" si="278">A536*J536/10^6</f>
        <v>0.25600000000000001</v>
      </c>
    </row>
    <row r="537" spans="1:16360" s="88" customFormat="1">
      <c r="A537" s="200">
        <v>480</v>
      </c>
      <c r="B537" s="200">
        <v>395629783</v>
      </c>
      <c r="C537" s="200" t="s">
        <v>72</v>
      </c>
      <c r="D537" s="200" t="s">
        <v>7537</v>
      </c>
      <c r="E537" s="200" t="s">
        <v>536</v>
      </c>
      <c r="F537" s="200" t="s">
        <v>7824</v>
      </c>
      <c r="G537" s="200" t="s">
        <v>7888</v>
      </c>
      <c r="H537" s="200" t="s">
        <v>134</v>
      </c>
      <c r="I537" s="200">
        <v>49303156</v>
      </c>
      <c r="J537" s="200">
        <v>638</v>
      </c>
      <c r="K537" s="200">
        <v>22</v>
      </c>
      <c r="L537" s="201">
        <v>44673</v>
      </c>
      <c r="M537" s="201">
        <v>44673</v>
      </c>
      <c r="N537" s="202"/>
      <c r="O537" s="201">
        <v>44674</v>
      </c>
      <c r="P537" s="201">
        <v>44674</v>
      </c>
      <c r="Q537" s="202"/>
      <c r="R537" s="200" t="s">
        <v>89</v>
      </c>
      <c r="S537" s="200"/>
      <c r="T537" s="200" t="s">
        <v>7603</v>
      </c>
      <c r="U537" s="203">
        <v>3361</v>
      </c>
      <c r="V537" s="200" t="s">
        <v>88</v>
      </c>
      <c r="W537" s="204">
        <f t="shared" si="267"/>
        <v>0.30624000000000001</v>
      </c>
      <c r="X537" s="200" t="s">
        <v>72</v>
      </c>
      <c r="Y537" s="200"/>
      <c r="Z537" s="333">
        <f t="shared" ref="Z537" si="279">A537*J537/10^6</f>
        <v>0.30624000000000001</v>
      </c>
    </row>
    <row r="538" spans="1:16360" s="290" customFormat="1">
      <c r="A538" s="200">
        <v>400</v>
      </c>
      <c r="B538" s="200">
        <v>395376622</v>
      </c>
      <c r="C538" s="200" t="s">
        <v>72</v>
      </c>
      <c r="D538" s="200" t="s">
        <v>7537</v>
      </c>
      <c r="E538" s="200" t="s">
        <v>610</v>
      </c>
      <c r="F538" s="200" t="s">
        <v>3690</v>
      </c>
      <c r="G538" s="200" t="s">
        <v>609</v>
      </c>
      <c r="H538" s="200" t="s">
        <v>163</v>
      </c>
      <c r="I538" s="200">
        <v>49405140</v>
      </c>
      <c r="J538" s="200">
        <v>768</v>
      </c>
      <c r="K538" s="200">
        <v>24</v>
      </c>
      <c r="L538" s="201">
        <v>44673</v>
      </c>
      <c r="M538" s="201">
        <v>44673</v>
      </c>
      <c r="N538" s="202"/>
      <c r="O538" s="201">
        <v>44675</v>
      </c>
      <c r="P538" s="201">
        <v>44675</v>
      </c>
      <c r="Q538" s="202"/>
      <c r="R538" s="200" t="s">
        <v>89</v>
      </c>
      <c r="S538" s="200"/>
      <c r="T538" s="200" t="s">
        <v>4250</v>
      </c>
      <c r="U538" s="203" t="s">
        <v>4250</v>
      </c>
      <c r="V538" s="200" t="s">
        <v>88</v>
      </c>
      <c r="W538" s="204">
        <f t="shared" si="267"/>
        <v>0.30719999999999997</v>
      </c>
      <c r="X538" s="200" t="s">
        <v>72</v>
      </c>
      <c r="Y538" s="200"/>
      <c r="Z538" s="333">
        <f t="shared" ref="Z538" si="280">A538*J538/10^6</f>
        <v>0.30719999999999997</v>
      </c>
    </row>
    <row r="539" spans="1:16360" s="88" customFormat="1">
      <c r="A539" s="200">
        <v>400</v>
      </c>
      <c r="B539" s="200">
        <v>395864026</v>
      </c>
      <c r="C539" s="200" t="s">
        <v>72</v>
      </c>
      <c r="D539" s="200" t="s">
        <v>7537</v>
      </c>
      <c r="E539" s="200" t="s">
        <v>525</v>
      </c>
      <c r="F539" s="200" t="s">
        <v>7889</v>
      </c>
      <c r="G539" s="200" t="s">
        <v>7890</v>
      </c>
      <c r="H539" s="200" t="s">
        <v>163</v>
      </c>
      <c r="I539" s="200">
        <v>49405140</v>
      </c>
      <c r="J539" s="200">
        <v>640</v>
      </c>
      <c r="K539" s="200">
        <v>20</v>
      </c>
      <c r="L539" s="201">
        <v>44673</v>
      </c>
      <c r="M539" s="201">
        <v>44673</v>
      </c>
      <c r="N539" s="202"/>
      <c r="O539" s="201">
        <v>44676</v>
      </c>
      <c r="P539" s="201">
        <v>44676</v>
      </c>
      <c r="Q539" s="202"/>
      <c r="R539" s="200" t="s">
        <v>89</v>
      </c>
      <c r="S539" s="212"/>
      <c r="T539" s="200"/>
      <c r="U539" s="203"/>
      <c r="V539" s="200" t="s">
        <v>70</v>
      </c>
      <c r="W539" s="204">
        <f t="shared" si="267"/>
        <v>0.25600000000000001</v>
      </c>
      <c r="X539" s="200" t="s">
        <v>72</v>
      </c>
      <c r="Y539" s="200"/>
      <c r="Z539" s="333">
        <f t="shared" ref="Z539" si="281">A539*J539/10^6</f>
        <v>0.25600000000000001</v>
      </c>
    </row>
    <row r="540" spans="1:16360" s="291" customFormat="1">
      <c r="A540" s="200">
        <v>400</v>
      </c>
      <c r="B540" s="200">
        <v>395789561</v>
      </c>
      <c r="C540" s="200" t="s">
        <v>72</v>
      </c>
      <c r="D540" s="200" t="s">
        <v>7537</v>
      </c>
      <c r="E540" s="200" t="s">
        <v>241</v>
      </c>
      <c r="F540" s="200" t="s">
        <v>242</v>
      </c>
      <c r="G540" s="200" t="s">
        <v>474</v>
      </c>
      <c r="H540" s="200" t="s">
        <v>7862</v>
      </c>
      <c r="I540" s="200">
        <v>49405140</v>
      </c>
      <c r="J540" s="200">
        <v>832</v>
      </c>
      <c r="K540" s="200">
        <v>26</v>
      </c>
      <c r="L540" s="201">
        <v>44673</v>
      </c>
      <c r="M540" s="201">
        <v>44673</v>
      </c>
      <c r="N540" s="201"/>
      <c r="O540" s="201">
        <v>44676</v>
      </c>
      <c r="P540" s="201">
        <v>44676</v>
      </c>
      <c r="Q540" s="200"/>
      <c r="R540" s="200" t="s">
        <v>89</v>
      </c>
      <c r="S540" s="200" t="s">
        <v>7863</v>
      </c>
      <c r="T540" s="200"/>
      <c r="U540" s="203"/>
      <c r="V540" s="200" t="s">
        <v>88</v>
      </c>
      <c r="W540" s="204">
        <f t="shared" si="267"/>
        <v>0.33279999999999998</v>
      </c>
      <c r="X540" s="200" t="s">
        <v>72</v>
      </c>
      <c r="Y540" s="200"/>
      <c r="Z540" s="333">
        <f t="shared" ref="Z540" si="282">A540*J540/10^6</f>
        <v>0.33279999999999998</v>
      </c>
    </row>
    <row r="541" spans="1:16360" s="88" customFormat="1">
      <c r="A541" s="200">
        <v>400</v>
      </c>
      <c r="B541" s="200">
        <v>395652914</v>
      </c>
      <c r="C541" s="200" t="s">
        <v>72</v>
      </c>
      <c r="D541" s="200" t="s">
        <v>7537</v>
      </c>
      <c r="E541" s="200" t="s">
        <v>358</v>
      </c>
      <c r="F541" s="200" t="s">
        <v>379</v>
      </c>
      <c r="G541" s="200" t="s">
        <v>7891</v>
      </c>
      <c r="H541" s="200" t="s">
        <v>163</v>
      </c>
      <c r="I541" s="200">
        <v>49405140</v>
      </c>
      <c r="J541" s="200">
        <v>768</v>
      </c>
      <c r="K541" s="200">
        <v>24</v>
      </c>
      <c r="L541" s="201">
        <v>44673</v>
      </c>
      <c r="M541" s="201">
        <v>44673</v>
      </c>
      <c r="N541" s="202"/>
      <c r="O541" s="201">
        <v>44676</v>
      </c>
      <c r="P541" s="201">
        <v>44676</v>
      </c>
      <c r="Q541" s="202"/>
      <c r="R541" s="200" t="s">
        <v>89</v>
      </c>
      <c r="S541" s="200" t="s">
        <v>7892</v>
      </c>
      <c r="T541" s="200" t="s">
        <v>218</v>
      </c>
      <c r="U541" s="203">
        <v>2823</v>
      </c>
      <c r="V541" s="200" t="s">
        <v>70</v>
      </c>
      <c r="W541" s="204">
        <f t="shared" si="267"/>
        <v>0.30719999999999997</v>
      </c>
      <c r="X541" s="200" t="s">
        <v>72</v>
      </c>
      <c r="Y541" s="200"/>
      <c r="Z541" s="333">
        <f t="shared" ref="Z541" si="283">A541*J541/10^6</f>
        <v>0.30719999999999997</v>
      </c>
    </row>
    <row r="542" spans="1:16360" s="88" customFormat="1">
      <c r="A542" s="200">
        <v>400</v>
      </c>
      <c r="B542" s="200">
        <v>395748896</v>
      </c>
      <c r="C542" s="200" t="s">
        <v>72</v>
      </c>
      <c r="D542" s="200" t="s">
        <v>7537</v>
      </c>
      <c r="E542" s="200" t="s">
        <v>525</v>
      </c>
      <c r="F542" s="200" t="s">
        <v>7893</v>
      </c>
      <c r="G542" s="200" t="s">
        <v>7859</v>
      </c>
      <c r="H542" s="200" t="s">
        <v>163</v>
      </c>
      <c r="I542" s="200">
        <v>49405140</v>
      </c>
      <c r="J542" s="200">
        <v>416</v>
      </c>
      <c r="K542" s="200">
        <v>13</v>
      </c>
      <c r="L542" s="201">
        <v>44673</v>
      </c>
      <c r="M542" s="201">
        <v>44673</v>
      </c>
      <c r="N542" s="202"/>
      <c r="O542" s="201">
        <v>44680</v>
      </c>
      <c r="P542" s="201">
        <v>44679</v>
      </c>
      <c r="Q542" s="202"/>
      <c r="R542" s="200" t="s">
        <v>89</v>
      </c>
      <c r="S542" s="200"/>
      <c r="T542" s="200"/>
      <c r="U542" s="203"/>
      <c r="V542" s="200" t="s">
        <v>70</v>
      </c>
      <c r="W542" s="204">
        <f t="shared" si="267"/>
        <v>0.16639999999999999</v>
      </c>
      <c r="X542" s="200" t="s">
        <v>72</v>
      </c>
      <c r="Y542" s="200"/>
      <c r="Z542" s="333">
        <f t="shared" ref="Z542" si="284">A542*J542/10^6</f>
        <v>0.16639999999999999</v>
      </c>
    </row>
    <row r="543" spans="1:16360" s="103" customFormat="1">
      <c r="A543" s="200">
        <v>400</v>
      </c>
      <c r="B543" s="200">
        <v>395650161</v>
      </c>
      <c r="C543" s="200" t="s">
        <v>72</v>
      </c>
      <c r="D543" s="200" t="s">
        <v>7537</v>
      </c>
      <c r="E543" s="200" t="s">
        <v>358</v>
      </c>
      <c r="F543" s="200" t="s">
        <v>390</v>
      </c>
      <c r="G543" s="200" t="s">
        <v>7894</v>
      </c>
      <c r="H543" s="200" t="s">
        <v>163</v>
      </c>
      <c r="I543" s="200">
        <v>49405140</v>
      </c>
      <c r="J543" s="200">
        <v>768</v>
      </c>
      <c r="K543" s="200">
        <v>24</v>
      </c>
      <c r="L543" s="201">
        <v>44673</v>
      </c>
      <c r="M543" s="201">
        <v>44673</v>
      </c>
      <c r="N543" s="202"/>
      <c r="O543" s="201">
        <v>44676</v>
      </c>
      <c r="P543" s="201">
        <v>44676</v>
      </c>
      <c r="Q543" s="202"/>
      <c r="R543" s="200" t="s">
        <v>89</v>
      </c>
      <c r="S543" s="200"/>
      <c r="T543" s="200" t="s">
        <v>218</v>
      </c>
      <c r="U543" s="203">
        <v>2823</v>
      </c>
      <c r="V543" s="200" t="s">
        <v>70</v>
      </c>
      <c r="W543" s="204">
        <f t="shared" si="267"/>
        <v>0.30719999999999997</v>
      </c>
      <c r="X543" s="200" t="s">
        <v>72</v>
      </c>
      <c r="Y543" s="200"/>
      <c r="Z543" s="333">
        <f t="shared" ref="Z543" si="285">A543*J543/10^6</f>
        <v>0.30719999999999997</v>
      </c>
    </row>
    <row r="544" spans="1:16360" s="103" customFormat="1">
      <c r="A544" s="200">
        <v>480</v>
      </c>
      <c r="B544" s="200">
        <v>395789977</v>
      </c>
      <c r="C544" s="200" t="s">
        <v>72</v>
      </c>
      <c r="D544" s="200" t="s">
        <v>7537</v>
      </c>
      <c r="E544" s="200" t="s">
        <v>7080</v>
      </c>
      <c r="F544" s="200" t="s">
        <v>7850</v>
      </c>
      <c r="G544" s="200" t="s">
        <v>7166</v>
      </c>
      <c r="H544" s="200" t="s">
        <v>134</v>
      </c>
      <c r="I544" s="200">
        <v>49303156</v>
      </c>
      <c r="J544" s="200">
        <v>638</v>
      </c>
      <c r="K544" s="200">
        <v>22</v>
      </c>
      <c r="L544" s="201">
        <v>44673</v>
      </c>
      <c r="M544" s="201">
        <v>44673</v>
      </c>
      <c r="N544" s="200"/>
      <c r="O544" s="201">
        <v>44674</v>
      </c>
      <c r="P544" s="201">
        <v>44674</v>
      </c>
      <c r="Q544" s="200"/>
      <c r="R544" s="200" t="s">
        <v>89</v>
      </c>
      <c r="S544" s="200"/>
      <c r="T544" s="200"/>
      <c r="U544" s="200"/>
      <c r="V544" s="200" t="s">
        <v>70</v>
      </c>
      <c r="W544" s="204">
        <f t="shared" si="267"/>
        <v>0.30624000000000001</v>
      </c>
      <c r="X544" s="200"/>
      <c r="Y544" s="200"/>
      <c r="Z544" s="333">
        <f t="shared" ref="Z544" si="286">A544*J544/10^6</f>
        <v>0.30624000000000001</v>
      </c>
    </row>
    <row r="545" spans="1:26" s="103" customFormat="1">
      <c r="A545" s="200">
        <v>480</v>
      </c>
      <c r="B545" s="200">
        <v>395909536</v>
      </c>
      <c r="C545" s="200" t="s">
        <v>72</v>
      </c>
      <c r="D545" s="200" t="s">
        <v>7537</v>
      </c>
      <c r="E545" s="200" t="s">
        <v>7080</v>
      </c>
      <c r="F545" s="200" t="s">
        <v>7850</v>
      </c>
      <c r="G545" s="200" t="s">
        <v>7166</v>
      </c>
      <c r="H545" s="200" t="s">
        <v>134</v>
      </c>
      <c r="I545" s="200">
        <v>49303156</v>
      </c>
      <c r="J545" s="200">
        <v>638</v>
      </c>
      <c r="K545" s="200">
        <v>22</v>
      </c>
      <c r="L545" s="201">
        <v>44673</v>
      </c>
      <c r="M545" s="201">
        <v>44673</v>
      </c>
      <c r="N545" s="200"/>
      <c r="O545" s="201">
        <v>44676</v>
      </c>
      <c r="P545" s="201">
        <v>44676</v>
      </c>
      <c r="Q545" s="200"/>
      <c r="R545" s="200" t="s">
        <v>89</v>
      </c>
      <c r="S545" s="200"/>
      <c r="T545" s="200"/>
      <c r="U545" s="200"/>
      <c r="V545" s="200" t="s">
        <v>70</v>
      </c>
      <c r="W545" s="204">
        <f t="shared" si="267"/>
        <v>0.30624000000000001</v>
      </c>
      <c r="X545" s="200"/>
      <c r="Y545" s="200"/>
      <c r="Z545" s="333">
        <f t="shared" ref="Z545" si="287">A545*J545/10^6</f>
        <v>0.30624000000000001</v>
      </c>
    </row>
    <row r="546" spans="1:26" s="88" customFormat="1">
      <c r="A546" s="200">
        <v>480</v>
      </c>
      <c r="B546" s="200">
        <v>395909747</v>
      </c>
      <c r="C546" s="200" t="s">
        <v>72</v>
      </c>
      <c r="D546" s="200" t="s">
        <v>7537</v>
      </c>
      <c r="E546" s="200" t="s">
        <v>7080</v>
      </c>
      <c r="F546" s="200" t="s">
        <v>7850</v>
      </c>
      <c r="G546" s="200" t="s">
        <v>7166</v>
      </c>
      <c r="H546" s="200" t="s">
        <v>134</v>
      </c>
      <c r="I546" s="200">
        <v>49303156</v>
      </c>
      <c r="J546" s="200">
        <v>638</v>
      </c>
      <c r="K546" s="200">
        <v>22</v>
      </c>
      <c r="L546" s="201">
        <v>44673</v>
      </c>
      <c r="M546" s="201">
        <v>44673</v>
      </c>
      <c r="N546" s="200"/>
      <c r="O546" s="201">
        <v>44676</v>
      </c>
      <c r="P546" s="201">
        <v>44676</v>
      </c>
      <c r="Q546" s="200"/>
      <c r="R546" s="200" t="s">
        <v>89</v>
      </c>
      <c r="S546" s="200"/>
      <c r="T546" s="200"/>
      <c r="U546" s="200"/>
      <c r="V546" s="200" t="s">
        <v>70</v>
      </c>
      <c r="W546" s="204">
        <f t="shared" si="267"/>
        <v>0.30624000000000001</v>
      </c>
      <c r="X546" s="200"/>
      <c r="Y546" s="200"/>
      <c r="Z546" s="333">
        <f t="shared" ref="Z546" si="288">A546*J546/10^6</f>
        <v>0.30624000000000001</v>
      </c>
    </row>
    <row r="547" spans="1:26" s="291" customFormat="1">
      <c r="A547" s="200">
        <v>480</v>
      </c>
      <c r="B547" s="200">
        <v>395909823</v>
      </c>
      <c r="C547" s="200" t="s">
        <v>72</v>
      </c>
      <c r="D547" s="200" t="s">
        <v>7537</v>
      </c>
      <c r="E547" s="200" t="s">
        <v>7080</v>
      </c>
      <c r="F547" s="200" t="s">
        <v>7850</v>
      </c>
      <c r="G547" s="200" t="s">
        <v>7166</v>
      </c>
      <c r="H547" s="200" t="s">
        <v>134</v>
      </c>
      <c r="I547" s="200">
        <v>49303156</v>
      </c>
      <c r="J547" s="200">
        <v>638</v>
      </c>
      <c r="K547" s="200">
        <v>22</v>
      </c>
      <c r="L547" s="201">
        <v>44673</v>
      </c>
      <c r="M547" s="201">
        <v>44673</v>
      </c>
      <c r="N547" s="200"/>
      <c r="O547" s="201">
        <v>44676</v>
      </c>
      <c r="P547" s="201">
        <v>44676</v>
      </c>
      <c r="Q547" s="200"/>
      <c r="R547" s="200" t="s">
        <v>89</v>
      </c>
      <c r="S547" s="200"/>
      <c r="T547" s="200"/>
      <c r="U547" s="200"/>
      <c r="V547" s="200" t="s">
        <v>70</v>
      </c>
      <c r="W547" s="204">
        <f t="shared" si="267"/>
        <v>0.30624000000000001</v>
      </c>
      <c r="X547" s="200"/>
      <c r="Y547" s="200"/>
      <c r="Z547" s="333">
        <f t="shared" ref="Z547" si="289">A547*J547/10^6</f>
        <v>0.30624000000000001</v>
      </c>
    </row>
    <row r="548" spans="1:26" s="291" customFormat="1">
      <c r="A548" s="200">
        <v>480</v>
      </c>
      <c r="B548" s="200">
        <v>395909899</v>
      </c>
      <c r="C548" s="200" t="s">
        <v>72</v>
      </c>
      <c r="D548" s="200" t="s">
        <v>7537</v>
      </c>
      <c r="E548" s="200" t="s">
        <v>7080</v>
      </c>
      <c r="F548" s="200" t="s">
        <v>7850</v>
      </c>
      <c r="G548" s="200" t="s">
        <v>7166</v>
      </c>
      <c r="H548" s="200" t="s">
        <v>134</v>
      </c>
      <c r="I548" s="200">
        <v>49303156</v>
      </c>
      <c r="J548" s="200">
        <v>638</v>
      </c>
      <c r="K548" s="200">
        <v>22</v>
      </c>
      <c r="L548" s="201">
        <v>44673</v>
      </c>
      <c r="M548" s="201">
        <v>44673</v>
      </c>
      <c r="N548" s="200"/>
      <c r="O548" s="201">
        <v>44676</v>
      </c>
      <c r="P548" s="201">
        <v>44676</v>
      </c>
      <c r="Q548" s="200"/>
      <c r="R548" s="200" t="s">
        <v>89</v>
      </c>
      <c r="S548" s="200"/>
      <c r="T548" s="200"/>
      <c r="U548" s="200"/>
      <c r="V548" s="200" t="s">
        <v>70</v>
      </c>
      <c r="W548" s="204">
        <f t="shared" si="267"/>
        <v>0.30624000000000001</v>
      </c>
      <c r="X548" s="200"/>
      <c r="Y548" s="200"/>
      <c r="Z548" s="333">
        <f t="shared" ref="Z548" si="290">A548*J548/10^6</f>
        <v>0.30624000000000001</v>
      </c>
    </row>
    <row r="549" spans="1:26" s="291" customFormat="1">
      <c r="A549" s="200">
        <v>480</v>
      </c>
      <c r="B549" s="200">
        <v>395909930</v>
      </c>
      <c r="C549" s="200" t="s">
        <v>72</v>
      </c>
      <c r="D549" s="200" t="s">
        <v>7537</v>
      </c>
      <c r="E549" s="200" t="s">
        <v>7080</v>
      </c>
      <c r="F549" s="200" t="s">
        <v>7850</v>
      </c>
      <c r="G549" s="200" t="s">
        <v>7166</v>
      </c>
      <c r="H549" s="200" t="s">
        <v>134</v>
      </c>
      <c r="I549" s="200">
        <v>49303156</v>
      </c>
      <c r="J549" s="200">
        <v>638</v>
      </c>
      <c r="K549" s="200">
        <v>22</v>
      </c>
      <c r="L549" s="201">
        <v>44673</v>
      </c>
      <c r="M549" s="201">
        <v>44673</v>
      </c>
      <c r="N549" s="200"/>
      <c r="O549" s="201">
        <v>44676</v>
      </c>
      <c r="P549" s="201">
        <v>44676</v>
      </c>
      <c r="Q549" s="200"/>
      <c r="R549" s="200" t="s">
        <v>89</v>
      </c>
      <c r="S549" s="200"/>
      <c r="T549" s="200"/>
      <c r="U549" s="200"/>
      <c r="V549" s="200" t="s">
        <v>70</v>
      </c>
      <c r="W549" s="204">
        <f t="shared" si="267"/>
        <v>0.30624000000000001</v>
      </c>
      <c r="X549" s="200"/>
      <c r="Y549" s="200"/>
      <c r="Z549" s="333">
        <f t="shared" ref="Z549" si="291">A549*J549/10^6</f>
        <v>0.30624000000000001</v>
      </c>
    </row>
    <row r="550" spans="1:26" s="291" customFormat="1">
      <c r="A550" s="200">
        <v>400</v>
      </c>
      <c r="B550" s="200">
        <v>395860837</v>
      </c>
      <c r="C550" s="200" t="s">
        <v>72</v>
      </c>
      <c r="D550" s="200" t="s">
        <v>7537</v>
      </c>
      <c r="E550" s="200" t="s">
        <v>525</v>
      </c>
      <c r="F550" s="200" t="s">
        <v>7780</v>
      </c>
      <c r="G550" s="200" t="s">
        <v>7895</v>
      </c>
      <c r="H550" s="200" t="s">
        <v>163</v>
      </c>
      <c r="I550" s="200">
        <v>49405140</v>
      </c>
      <c r="J550" s="200">
        <v>416</v>
      </c>
      <c r="K550" s="200">
        <v>13</v>
      </c>
      <c r="L550" s="201">
        <v>44673</v>
      </c>
      <c r="M550" s="201"/>
      <c r="N550" s="202"/>
      <c r="O550" s="201">
        <v>44676</v>
      </c>
      <c r="P550" s="201"/>
      <c r="Q550" s="202"/>
      <c r="R550" s="200" t="s">
        <v>7896</v>
      </c>
      <c r="S550" s="200" t="s">
        <v>7897</v>
      </c>
      <c r="T550" s="200" t="s">
        <v>71</v>
      </c>
      <c r="U550" s="200" t="s">
        <v>71</v>
      </c>
      <c r="V550" s="200" t="s">
        <v>70</v>
      </c>
      <c r="W550" s="204">
        <f t="shared" si="267"/>
        <v>0.16639999999999999</v>
      </c>
      <c r="X550" s="200" t="s">
        <v>72</v>
      </c>
      <c r="Y550" s="200"/>
      <c r="Z550" s="333">
        <f t="shared" ref="Z550" si="292">A550*J550/10^6</f>
        <v>0.16639999999999999</v>
      </c>
    </row>
    <row r="551" spans="1:26" s="291" customFormat="1">
      <c r="A551" s="200">
        <v>360</v>
      </c>
      <c r="B551" s="200">
        <v>395606571</v>
      </c>
      <c r="C551" s="200" t="s">
        <v>72</v>
      </c>
      <c r="D551" s="200" t="s">
        <v>7537</v>
      </c>
      <c r="E551" s="200" t="s">
        <v>358</v>
      </c>
      <c r="F551" s="200" t="s">
        <v>7898</v>
      </c>
      <c r="G551" s="200" t="s">
        <v>7899</v>
      </c>
      <c r="H551" s="200" t="s">
        <v>113</v>
      </c>
      <c r="I551" s="200">
        <v>49203132</v>
      </c>
      <c r="J551" s="200">
        <v>832</v>
      </c>
      <c r="K551" s="200">
        <v>26</v>
      </c>
      <c r="L551" s="201">
        <v>44673</v>
      </c>
      <c r="M551" s="201">
        <v>44673</v>
      </c>
      <c r="N551" s="202"/>
      <c r="O551" s="201">
        <v>44676</v>
      </c>
      <c r="P551" s="201">
        <v>44676</v>
      </c>
      <c r="Q551" s="202"/>
      <c r="R551" s="200" t="s">
        <v>89</v>
      </c>
      <c r="S551" s="200"/>
      <c r="T551" s="200"/>
      <c r="U551" s="203"/>
      <c r="V551" s="200" t="s">
        <v>70</v>
      </c>
      <c r="W551" s="204">
        <f t="shared" si="267"/>
        <v>0.29952000000000001</v>
      </c>
      <c r="X551" s="200" t="s">
        <v>72</v>
      </c>
      <c r="Y551" s="200"/>
      <c r="Z551" s="333">
        <f t="shared" ref="Z551" si="293">A551*J551/10^6</f>
        <v>0.29952000000000001</v>
      </c>
    </row>
    <row r="552" spans="1:26" s="291" customFormat="1">
      <c r="A552" s="200">
        <v>360</v>
      </c>
      <c r="B552" s="200">
        <v>395903949</v>
      </c>
      <c r="C552" s="200" t="s">
        <v>72</v>
      </c>
      <c r="D552" s="200" t="s">
        <v>7537</v>
      </c>
      <c r="E552" s="200" t="s">
        <v>442</v>
      </c>
      <c r="F552" s="200" t="s">
        <v>443</v>
      </c>
      <c r="G552" s="200" t="s">
        <v>7900</v>
      </c>
      <c r="H552" s="200" t="s">
        <v>377</v>
      </c>
      <c r="I552" s="200">
        <v>49204132</v>
      </c>
      <c r="J552" s="200">
        <v>676</v>
      </c>
      <c r="K552" s="200">
        <v>26</v>
      </c>
      <c r="L552" s="201">
        <v>44673</v>
      </c>
      <c r="M552" s="201">
        <v>44673</v>
      </c>
      <c r="N552" s="202"/>
      <c r="O552" s="201">
        <v>44676</v>
      </c>
      <c r="P552" s="201">
        <v>44676</v>
      </c>
      <c r="Q552" s="202"/>
      <c r="R552" s="200" t="s">
        <v>89</v>
      </c>
      <c r="S552" s="200"/>
      <c r="T552" s="200" t="s">
        <v>218</v>
      </c>
      <c r="U552" s="203">
        <v>2137.1</v>
      </c>
      <c r="V552" s="200" t="s">
        <v>88</v>
      </c>
      <c r="W552" s="204">
        <f t="shared" si="267"/>
        <v>0.24335999999999999</v>
      </c>
      <c r="X552" s="200" t="s">
        <v>72</v>
      </c>
      <c r="Y552" s="200"/>
      <c r="Z552" s="333">
        <f t="shared" ref="Z552" si="294">A552*J552/10^6</f>
        <v>0.24335999999999999</v>
      </c>
    </row>
    <row r="553" spans="1:26" s="291" customFormat="1">
      <c r="A553" s="200">
        <v>480</v>
      </c>
      <c r="B553" s="200">
        <v>395769821</v>
      </c>
      <c r="C553" s="200" t="s">
        <v>72</v>
      </c>
      <c r="D553" s="200" t="s">
        <v>7537</v>
      </c>
      <c r="E553" s="200" t="s">
        <v>7901</v>
      </c>
      <c r="F553" s="200" t="s">
        <v>7902</v>
      </c>
      <c r="G553" s="200">
        <v>220021673</v>
      </c>
      <c r="H553" s="200" t="s">
        <v>134</v>
      </c>
      <c r="I553" s="200">
        <v>49303156</v>
      </c>
      <c r="J553" s="200">
        <v>435</v>
      </c>
      <c r="K553" s="200">
        <v>15</v>
      </c>
      <c r="L553" s="201">
        <v>44673</v>
      </c>
      <c r="M553" s="201">
        <v>44673</v>
      </c>
      <c r="N553" s="202"/>
      <c r="O553" s="201">
        <v>44677</v>
      </c>
      <c r="P553" s="201">
        <v>44677</v>
      </c>
      <c r="Q553" s="202"/>
      <c r="R553" s="200" t="s">
        <v>89</v>
      </c>
      <c r="S553" s="200"/>
      <c r="T553" s="200" t="s">
        <v>218</v>
      </c>
      <c r="U553" s="203">
        <v>5112.8900000000003</v>
      </c>
      <c r="V553" s="200" t="s">
        <v>88</v>
      </c>
      <c r="W553" s="204">
        <f t="shared" si="267"/>
        <v>0.20880000000000001</v>
      </c>
      <c r="X553" s="200" t="s">
        <v>72</v>
      </c>
      <c r="Y553" s="200"/>
      <c r="Z553" s="333">
        <f t="shared" ref="Z553" si="295">A553*J553/10^6</f>
        <v>0.20880000000000001</v>
      </c>
    </row>
    <row r="554" spans="1:26" s="291" customFormat="1">
      <c r="A554" s="200">
        <v>400</v>
      </c>
      <c r="B554" s="200">
        <v>395652530</v>
      </c>
      <c r="C554" s="200" t="s">
        <v>72</v>
      </c>
      <c r="D554" s="200" t="s">
        <v>7537</v>
      </c>
      <c r="E554" s="200" t="s">
        <v>358</v>
      </c>
      <c r="F554" s="200" t="s">
        <v>7651</v>
      </c>
      <c r="G554" s="200" t="s">
        <v>7903</v>
      </c>
      <c r="H554" s="200" t="s">
        <v>163</v>
      </c>
      <c r="I554" s="200">
        <v>49405140</v>
      </c>
      <c r="J554" s="200">
        <v>768</v>
      </c>
      <c r="K554" s="200">
        <v>24</v>
      </c>
      <c r="L554" s="201">
        <v>44673</v>
      </c>
      <c r="M554" s="201">
        <v>44673</v>
      </c>
      <c r="N554" s="202"/>
      <c r="O554" s="201">
        <v>44678</v>
      </c>
      <c r="P554" s="201">
        <v>44678</v>
      </c>
      <c r="Q554" s="202"/>
      <c r="R554" s="200" t="s">
        <v>89</v>
      </c>
      <c r="S554" s="200"/>
      <c r="T554" s="200" t="s">
        <v>218</v>
      </c>
      <c r="U554" s="203">
        <v>2122</v>
      </c>
      <c r="V554" s="200" t="s">
        <v>70</v>
      </c>
      <c r="W554" s="204">
        <f t="shared" si="267"/>
        <v>0.30719999999999997</v>
      </c>
      <c r="X554" s="200" t="s">
        <v>72</v>
      </c>
      <c r="Y554" s="200"/>
      <c r="Z554" s="333">
        <f t="shared" ref="Z554" si="296">A554*J554/10^6</f>
        <v>0.30719999999999997</v>
      </c>
    </row>
    <row r="555" spans="1:26" s="291" customFormat="1">
      <c r="A555" s="200">
        <v>400</v>
      </c>
      <c r="B555" s="200">
        <v>395792107</v>
      </c>
      <c r="C555" s="200" t="s">
        <v>72</v>
      </c>
      <c r="D555" s="200" t="s">
        <v>7537</v>
      </c>
      <c r="E555" s="200" t="s">
        <v>7904</v>
      </c>
      <c r="F555" s="200" t="s">
        <v>7905</v>
      </c>
      <c r="G555" s="200" t="s">
        <v>7906</v>
      </c>
      <c r="H555" s="200" t="s">
        <v>163</v>
      </c>
      <c r="I555" s="200">
        <v>49405140</v>
      </c>
      <c r="J555" s="200">
        <v>384</v>
      </c>
      <c r="K555" s="200">
        <v>12</v>
      </c>
      <c r="L555" s="201">
        <v>44673</v>
      </c>
      <c r="M555" s="201">
        <v>44673</v>
      </c>
      <c r="N555" s="202"/>
      <c r="O555" s="201">
        <v>44676</v>
      </c>
      <c r="P555" s="201">
        <v>44676</v>
      </c>
      <c r="Q555" s="202"/>
      <c r="R555" s="200" t="s">
        <v>89</v>
      </c>
      <c r="S555" s="200"/>
      <c r="T555" s="200" t="s">
        <v>218</v>
      </c>
      <c r="U555" s="203">
        <v>3362.82</v>
      </c>
      <c r="V555" s="200" t="s">
        <v>70</v>
      </c>
      <c r="W555" s="204">
        <f t="shared" si="267"/>
        <v>0.15359999999999999</v>
      </c>
      <c r="X555" s="200" t="s">
        <v>72</v>
      </c>
      <c r="Y555" s="200"/>
      <c r="Z555" s="333">
        <f t="shared" ref="Z555" si="297">A555*J555/10^6</f>
        <v>0.15359999999999999</v>
      </c>
    </row>
    <row r="556" spans="1:26" s="291" customFormat="1">
      <c r="A556" s="200">
        <v>400</v>
      </c>
      <c r="B556" s="200">
        <v>395792155</v>
      </c>
      <c r="C556" s="200" t="s">
        <v>72</v>
      </c>
      <c r="D556" s="200" t="s">
        <v>7537</v>
      </c>
      <c r="E556" s="200" t="s">
        <v>7907</v>
      </c>
      <c r="F556" s="200" t="s">
        <v>7905</v>
      </c>
      <c r="G556" s="200" t="s">
        <v>7908</v>
      </c>
      <c r="H556" s="200" t="s">
        <v>163</v>
      </c>
      <c r="I556" s="200">
        <v>49405140</v>
      </c>
      <c r="J556" s="200">
        <v>768</v>
      </c>
      <c r="K556" s="200">
        <v>24</v>
      </c>
      <c r="L556" s="201">
        <v>44673</v>
      </c>
      <c r="M556" s="201">
        <v>44673</v>
      </c>
      <c r="N556" s="202"/>
      <c r="O556" s="201">
        <v>44676</v>
      </c>
      <c r="P556" s="201">
        <v>44676</v>
      </c>
      <c r="Q556" s="202"/>
      <c r="R556" s="200" t="s">
        <v>89</v>
      </c>
      <c r="S556" s="200"/>
      <c r="T556" s="200" t="s">
        <v>218</v>
      </c>
      <c r="U556" s="203">
        <v>3362.82</v>
      </c>
      <c r="V556" s="200" t="s">
        <v>70</v>
      </c>
      <c r="W556" s="204">
        <f t="shared" si="267"/>
        <v>0.30719999999999997</v>
      </c>
      <c r="X556" s="200" t="s">
        <v>72</v>
      </c>
      <c r="Y556" s="200"/>
      <c r="Z556" s="333">
        <f t="shared" ref="Z556" si="298">A556*J556/10^6</f>
        <v>0.30719999999999997</v>
      </c>
    </row>
    <row r="557" spans="1:26" s="291" customFormat="1">
      <c r="A557" s="200">
        <v>480</v>
      </c>
      <c r="B557" s="200">
        <v>395911561</v>
      </c>
      <c r="C557" s="200" t="s">
        <v>72</v>
      </c>
      <c r="D557" s="200" t="s">
        <v>7537</v>
      </c>
      <c r="E557" s="200" t="s">
        <v>185</v>
      </c>
      <c r="F557" s="200" t="s">
        <v>7909</v>
      </c>
      <c r="G557" s="200" t="s">
        <v>470</v>
      </c>
      <c r="H557" s="200" t="s">
        <v>134</v>
      </c>
      <c r="I557" s="200">
        <v>49303156</v>
      </c>
      <c r="J557" s="200">
        <v>638</v>
      </c>
      <c r="K557" s="200">
        <v>22</v>
      </c>
      <c r="L557" s="201">
        <v>44673</v>
      </c>
      <c r="M557" s="201">
        <v>44673</v>
      </c>
      <c r="N557" s="202"/>
      <c r="O557" s="201">
        <v>44678</v>
      </c>
      <c r="P557" s="201">
        <v>44676</v>
      </c>
      <c r="Q557" s="202"/>
      <c r="R557" s="200" t="s">
        <v>89</v>
      </c>
      <c r="S557" s="200"/>
      <c r="T557" s="200" t="s">
        <v>218</v>
      </c>
      <c r="U557" s="203">
        <v>4714</v>
      </c>
      <c r="V557" s="200" t="s">
        <v>88</v>
      </c>
      <c r="W557" s="204">
        <v>0.33333333333333331</v>
      </c>
      <c r="X557" s="200" t="s">
        <v>72</v>
      </c>
      <c r="Y557" s="200"/>
      <c r="Z557" s="333">
        <f t="shared" ref="Z557" si="299">A557*J557/10^6</f>
        <v>0.30624000000000001</v>
      </c>
    </row>
    <row r="558" spans="1:26" s="291" customFormat="1">
      <c r="A558" s="200">
        <v>400</v>
      </c>
      <c r="B558" s="200">
        <v>395927989</v>
      </c>
      <c r="C558" s="200" t="s">
        <v>72</v>
      </c>
      <c r="D558" s="200" t="s">
        <v>7537</v>
      </c>
      <c r="E558" s="200" t="s">
        <v>525</v>
      </c>
      <c r="F558" s="200" t="s">
        <v>7767</v>
      </c>
      <c r="G558" s="200" t="s">
        <v>7857</v>
      </c>
      <c r="H558" s="200" t="s">
        <v>163</v>
      </c>
      <c r="I558" s="200">
        <v>49405140</v>
      </c>
      <c r="J558" s="200">
        <v>624</v>
      </c>
      <c r="K558" s="200">
        <v>20</v>
      </c>
      <c r="L558" s="201">
        <v>44673</v>
      </c>
      <c r="M558" s="201">
        <v>44673</v>
      </c>
      <c r="N558" s="202"/>
      <c r="O558" s="201">
        <v>44676</v>
      </c>
      <c r="P558" s="201">
        <v>44676</v>
      </c>
      <c r="Q558" s="202"/>
      <c r="R558" s="200" t="s">
        <v>89</v>
      </c>
      <c r="S558" s="212" t="s">
        <v>7910</v>
      </c>
      <c r="T558" s="200"/>
      <c r="U558" s="203"/>
      <c r="V558" s="200" t="s">
        <v>70</v>
      </c>
      <c r="W558" s="204">
        <f t="shared" ref="W558:W588" si="300">A558*J558/10^6</f>
        <v>0.24959999999999999</v>
      </c>
      <c r="X558" s="200" t="s">
        <v>72</v>
      </c>
      <c r="Y558" s="200"/>
      <c r="Z558" s="333">
        <f t="shared" ref="Z558" si="301">A558*J558/10^6</f>
        <v>0.24959999999999999</v>
      </c>
    </row>
    <row r="559" spans="1:26" s="290" customFormat="1">
      <c r="A559" s="200">
        <v>480</v>
      </c>
      <c r="B559" s="200">
        <v>395611019</v>
      </c>
      <c r="C559" s="200" t="s">
        <v>72</v>
      </c>
      <c r="D559" s="200" t="s">
        <v>7537</v>
      </c>
      <c r="E559" s="200" t="s">
        <v>190</v>
      </c>
      <c r="F559" s="200" t="s">
        <v>3228</v>
      </c>
      <c r="G559" s="200" t="s">
        <v>7911</v>
      </c>
      <c r="H559" s="200" t="s">
        <v>134</v>
      </c>
      <c r="I559" s="200">
        <v>49303156</v>
      </c>
      <c r="J559" s="200">
        <v>638</v>
      </c>
      <c r="K559" s="200">
        <v>22</v>
      </c>
      <c r="L559" s="201">
        <v>44673</v>
      </c>
      <c r="M559" s="201">
        <v>44673</v>
      </c>
      <c r="N559" s="202"/>
      <c r="O559" s="201">
        <v>44678</v>
      </c>
      <c r="P559" s="201">
        <v>44678</v>
      </c>
      <c r="Q559" s="202"/>
      <c r="R559" s="200" t="s">
        <v>89</v>
      </c>
      <c r="S559" s="200"/>
      <c r="T559" s="200" t="s">
        <v>7603</v>
      </c>
      <c r="U559" s="203">
        <v>2985</v>
      </c>
      <c r="V559" s="200" t="s">
        <v>88</v>
      </c>
      <c r="W559" s="204">
        <f t="shared" si="300"/>
        <v>0.30624000000000001</v>
      </c>
      <c r="X559" s="200" t="s">
        <v>72</v>
      </c>
      <c r="Y559" s="200"/>
      <c r="Z559" s="333">
        <f t="shared" ref="Z559" si="302">A559*J559/10^6</f>
        <v>0.30624000000000001</v>
      </c>
    </row>
    <row r="560" spans="1:26" s="290" customFormat="1">
      <c r="A560" s="200">
        <v>400</v>
      </c>
      <c r="B560" s="200">
        <v>396016476</v>
      </c>
      <c r="C560" s="200" t="s">
        <v>72</v>
      </c>
      <c r="D560" s="200" t="s">
        <v>7537</v>
      </c>
      <c r="E560" s="200" t="s">
        <v>296</v>
      </c>
      <c r="F560" s="200" t="s">
        <v>7912</v>
      </c>
      <c r="G560" s="200" t="s">
        <v>7913</v>
      </c>
      <c r="H560" s="200" t="s">
        <v>87</v>
      </c>
      <c r="I560" s="200">
        <v>49405140</v>
      </c>
      <c r="J560" s="200">
        <v>768</v>
      </c>
      <c r="K560" s="200">
        <v>24</v>
      </c>
      <c r="L560" s="201">
        <v>44673</v>
      </c>
      <c r="M560" s="201">
        <v>44673</v>
      </c>
      <c r="N560" s="202"/>
      <c r="O560" s="201">
        <v>44675</v>
      </c>
      <c r="P560" s="201">
        <v>44675</v>
      </c>
      <c r="Q560" s="202"/>
      <c r="R560" s="200" t="s">
        <v>89</v>
      </c>
      <c r="S560" s="200"/>
      <c r="T560" s="200" t="s">
        <v>218</v>
      </c>
      <c r="U560" s="203">
        <v>2352</v>
      </c>
      <c r="V560" s="200" t="s">
        <v>88</v>
      </c>
      <c r="W560" s="204">
        <f t="shared" si="300"/>
        <v>0.30719999999999997</v>
      </c>
      <c r="X560" s="200" t="s">
        <v>72</v>
      </c>
      <c r="Y560" s="200"/>
      <c r="Z560" s="333">
        <f t="shared" ref="Z560" si="303">A560*J560/10^6</f>
        <v>0.30719999999999997</v>
      </c>
    </row>
    <row r="561" spans="1:26" s="290" customFormat="1">
      <c r="A561" s="200">
        <v>360</v>
      </c>
      <c r="B561" s="200">
        <v>395777583</v>
      </c>
      <c r="C561" s="200" t="s">
        <v>72</v>
      </c>
      <c r="D561" s="200" t="s">
        <v>7537</v>
      </c>
      <c r="E561" s="200" t="s">
        <v>529</v>
      </c>
      <c r="F561" s="200" t="s">
        <v>7914</v>
      </c>
      <c r="G561" s="200" t="s">
        <v>7915</v>
      </c>
      <c r="H561" s="200" t="s">
        <v>113</v>
      </c>
      <c r="I561" s="200">
        <v>49203132</v>
      </c>
      <c r="J561" s="200">
        <v>832</v>
      </c>
      <c r="K561" s="200">
        <v>26</v>
      </c>
      <c r="L561" s="201">
        <v>44673</v>
      </c>
      <c r="M561" s="201">
        <v>44673</v>
      </c>
      <c r="N561" s="202"/>
      <c r="O561" s="201">
        <v>44676</v>
      </c>
      <c r="P561" s="201">
        <v>44676</v>
      </c>
      <c r="Q561" s="202"/>
      <c r="R561" s="200" t="s">
        <v>89</v>
      </c>
      <c r="S561" s="212"/>
      <c r="T561" s="200" t="s">
        <v>147</v>
      </c>
      <c r="U561" s="208">
        <v>5229</v>
      </c>
      <c r="V561" s="200" t="s">
        <v>70</v>
      </c>
      <c r="W561" s="204">
        <f t="shared" si="300"/>
        <v>0.29952000000000001</v>
      </c>
      <c r="X561" s="200" t="s">
        <v>72</v>
      </c>
      <c r="Y561" s="200"/>
      <c r="Z561" s="333">
        <f t="shared" ref="Z561" si="304">A561*J561/10^6</f>
        <v>0.29952000000000001</v>
      </c>
    </row>
    <row r="562" spans="1:26" s="291" customFormat="1">
      <c r="A562" s="200">
        <v>360</v>
      </c>
      <c r="B562" s="200">
        <v>396033930</v>
      </c>
      <c r="C562" s="200" t="s">
        <v>72</v>
      </c>
      <c r="D562" s="200" t="s">
        <v>7537</v>
      </c>
      <c r="E562" s="200" t="s">
        <v>374</v>
      </c>
      <c r="F562" s="200" t="s">
        <v>7916</v>
      </c>
      <c r="G562" s="200" t="s">
        <v>7917</v>
      </c>
      <c r="H562" s="200" t="s">
        <v>113</v>
      </c>
      <c r="I562" s="200">
        <v>49203132</v>
      </c>
      <c r="J562" s="200">
        <v>832</v>
      </c>
      <c r="K562" s="200">
        <v>26</v>
      </c>
      <c r="L562" s="201">
        <v>44675</v>
      </c>
      <c r="M562" s="201">
        <v>44675</v>
      </c>
      <c r="N562" s="202"/>
      <c r="O562" s="201">
        <v>44679</v>
      </c>
      <c r="P562" s="201">
        <v>44679</v>
      </c>
      <c r="Q562" s="202"/>
      <c r="R562" s="200" t="s">
        <v>89</v>
      </c>
      <c r="S562" s="200" t="s">
        <v>7918</v>
      </c>
      <c r="T562" s="200"/>
      <c r="U562" s="200"/>
      <c r="V562" s="200" t="s">
        <v>70</v>
      </c>
      <c r="W562" s="204">
        <f t="shared" si="300"/>
        <v>0.29952000000000001</v>
      </c>
      <c r="X562" s="200" t="s">
        <v>72</v>
      </c>
      <c r="Y562" s="200"/>
      <c r="Z562" s="333">
        <f t="shared" ref="Z562:Z625" si="305">A562*J562/10^6</f>
        <v>0.29952000000000001</v>
      </c>
    </row>
    <row r="563" spans="1:26" s="291" customFormat="1">
      <c r="A563" s="200">
        <v>360</v>
      </c>
      <c r="B563" s="200">
        <v>395929771</v>
      </c>
      <c r="C563" s="200" t="s">
        <v>72</v>
      </c>
      <c r="D563" s="200" t="s">
        <v>7537</v>
      </c>
      <c r="E563" s="200" t="s">
        <v>374</v>
      </c>
      <c r="F563" s="200" t="s">
        <v>7919</v>
      </c>
      <c r="G563" s="200" t="s">
        <v>7920</v>
      </c>
      <c r="H563" s="200" t="s">
        <v>113</v>
      </c>
      <c r="I563" s="200">
        <v>49203132</v>
      </c>
      <c r="J563" s="200">
        <v>832</v>
      </c>
      <c r="K563" s="200">
        <v>26</v>
      </c>
      <c r="L563" s="201">
        <v>44676</v>
      </c>
      <c r="M563" s="201">
        <v>44676</v>
      </c>
      <c r="N563" s="202"/>
      <c r="O563" s="201">
        <v>44678</v>
      </c>
      <c r="P563" s="201">
        <v>44678</v>
      </c>
      <c r="Q563" s="202"/>
      <c r="R563" s="200" t="s">
        <v>89</v>
      </c>
      <c r="S563" s="200"/>
      <c r="T563" s="200"/>
      <c r="U563" s="203"/>
      <c r="V563" s="200" t="s">
        <v>70</v>
      </c>
      <c r="W563" s="204">
        <f t="shared" si="300"/>
        <v>0.29952000000000001</v>
      </c>
      <c r="X563" s="200" t="s">
        <v>72</v>
      </c>
      <c r="Y563" s="200"/>
      <c r="Z563" s="333">
        <f t="shared" si="305"/>
        <v>0.29952000000000001</v>
      </c>
    </row>
    <row r="564" spans="1:26" s="291" customFormat="1">
      <c r="A564" s="200">
        <v>360</v>
      </c>
      <c r="B564" s="200">
        <v>395926626</v>
      </c>
      <c r="C564" s="200">
        <v>1543840429</v>
      </c>
      <c r="D564" s="200" t="s">
        <v>7537</v>
      </c>
      <c r="E564" s="200" t="s">
        <v>2209</v>
      </c>
      <c r="F564" s="200" t="s">
        <v>3032</v>
      </c>
      <c r="G564" s="200" t="s">
        <v>7921</v>
      </c>
      <c r="H564" s="200" t="s">
        <v>113</v>
      </c>
      <c r="I564" s="200">
        <v>49203132</v>
      </c>
      <c r="J564" s="200">
        <v>832</v>
      </c>
      <c r="K564" s="200">
        <v>26</v>
      </c>
      <c r="L564" s="201">
        <v>44676</v>
      </c>
      <c r="M564" s="201">
        <v>44676</v>
      </c>
      <c r="N564" s="202"/>
      <c r="O564" s="201">
        <v>44680</v>
      </c>
      <c r="P564" s="201">
        <v>44680</v>
      </c>
      <c r="Q564" s="202"/>
      <c r="R564" s="200" t="s">
        <v>89</v>
      </c>
      <c r="S564" s="200" t="s">
        <v>7922</v>
      </c>
      <c r="T564" s="200" t="s">
        <v>7603</v>
      </c>
      <c r="U564" s="203" t="s">
        <v>7923</v>
      </c>
      <c r="V564" s="200" t="s">
        <v>88</v>
      </c>
      <c r="W564" s="204">
        <f t="shared" si="300"/>
        <v>0.29952000000000001</v>
      </c>
      <c r="X564" s="200" t="s">
        <v>72</v>
      </c>
      <c r="Y564" s="200"/>
      <c r="Z564" s="333">
        <f t="shared" si="305"/>
        <v>0.29952000000000001</v>
      </c>
    </row>
    <row r="565" spans="1:26" s="291" customFormat="1">
      <c r="A565" s="200">
        <v>360</v>
      </c>
      <c r="B565" s="200">
        <v>395926422</v>
      </c>
      <c r="C565" s="200" t="s">
        <v>7924</v>
      </c>
      <c r="D565" s="200" t="s">
        <v>7537</v>
      </c>
      <c r="E565" s="200" t="s">
        <v>2209</v>
      </c>
      <c r="F565" s="200" t="s">
        <v>3032</v>
      </c>
      <c r="G565" s="200" t="s">
        <v>7921</v>
      </c>
      <c r="H565" s="200" t="s">
        <v>113</v>
      </c>
      <c r="I565" s="200">
        <v>49203132</v>
      </c>
      <c r="J565" s="200">
        <v>832</v>
      </c>
      <c r="K565" s="200">
        <v>26</v>
      </c>
      <c r="L565" s="201">
        <v>44676</v>
      </c>
      <c r="M565" s="201">
        <v>44676</v>
      </c>
      <c r="N565" s="202"/>
      <c r="O565" s="201">
        <v>44680</v>
      </c>
      <c r="P565" s="201">
        <v>44680</v>
      </c>
      <c r="Q565" s="202"/>
      <c r="R565" s="200" t="s">
        <v>89</v>
      </c>
      <c r="S565" s="200" t="s">
        <v>7925</v>
      </c>
      <c r="T565" s="200" t="s">
        <v>7603</v>
      </c>
      <c r="U565" s="203" t="s">
        <v>7923</v>
      </c>
      <c r="V565" s="200" t="s">
        <v>88</v>
      </c>
      <c r="W565" s="204">
        <f t="shared" si="300"/>
        <v>0.29952000000000001</v>
      </c>
      <c r="X565" s="200" t="s">
        <v>72</v>
      </c>
      <c r="Y565" s="200"/>
      <c r="Z565" s="333">
        <f t="shared" si="305"/>
        <v>0.29952000000000001</v>
      </c>
    </row>
    <row r="566" spans="1:26" s="291" customFormat="1">
      <c r="A566" s="200">
        <v>360</v>
      </c>
      <c r="B566" s="200">
        <v>395927030</v>
      </c>
      <c r="C566" s="200">
        <v>1543844219</v>
      </c>
      <c r="D566" s="200" t="s">
        <v>7537</v>
      </c>
      <c r="E566" s="200" t="s">
        <v>2209</v>
      </c>
      <c r="F566" s="200" t="s">
        <v>3032</v>
      </c>
      <c r="G566" s="200" t="s">
        <v>7921</v>
      </c>
      <c r="H566" s="200" t="s">
        <v>113</v>
      </c>
      <c r="I566" s="200">
        <v>49203132</v>
      </c>
      <c r="J566" s="200">
        <v>832</v>
      </c>
      <c r="K566" s="200">
        <v>26</v>
      </c>
      <c r="L566" s="201">
        <v>44676</v>
      </c>
      <c r="M566" s="201">
        <v>44676</v>
      </c>
      <c r="N566" s="202"/>
      <c r="O566" s="201">
        <v>44680</v>
      </c>
      <c r="P566" s="201">
        <v>44680</v>
      </c>
      <c r="Q566" s="202"/>
      <c r="R566" s="200" t="s">
        <v>89</v>
      </c>
      <c r="S566" s="200" t="s">
        <v>7926</v>
      </c>
      <c r="T566" s="200" t="s">
        <v>7603</v>
      </c>
      <c r="U566" s="203" t="s">
        <v>7923</v>
      </c>
      <c r="V566" s="200" t="s">
        <v>88</v>
      </c>
      <c r="W566" s="204">
        <f t="shared" si="300"/>
        <v>0.29952000000000001</v>
      </c>
      <c r="X566" s="200" t="s">
        <v>72</v>
      </c>
      <c r="Y566" s="200"/>
      <c r="Z566" s="333">
        <f t="shared" si="305"/>
        <v>0.29952000000000001</v>
      </c>
    </row>
    <row r="567" spans="1:26" s="88" customFormat="1">
      <c r="A567" s="200">
        <v>480</v>
      </c>
      <c r="B567" s="200">
        <v>396051434</v>
      </c>
      <c r="C567" s="200" t="s">
        <v>72</v>
      </c>
      <c r="D567" s="200" t="s">
        <v>7537</v>
      </c>
      <c r="E567" s="200" t="s">
        <v>2209</v>
      </c>
      <c r="F567" s="200" t="s">
        <v>7927</v>
      </c>
      <c r="G567" s="200" t="s">
        <v>7928</v>
      </c>
      <c r="H567" s="200" t="s">
        <v>134</v>
      </c>
      <c r="I567" s="200">
        <v>49303156</v>
      </c>
      <c r="J567" s="200">
        <v>406</v>
      </c>
      <c r="K567" s="200">
        <v>14</v>
      </c>
      <c r="L567" s="201">
        <v>44676</v>
      </c>
      <c r="M567" s="201">
        <v>44676</v>
      </c>
      <c r="N567" s="202"/>
      <c r="O567" s="201">
        <v>44680</v>
      </c>
      <c r="P567" s="201">
        <v>44680</v>
      </c>
      <c r="Q567" s="202"/>
      <c r="R567" s="200" t="s">
        <v>89</v>
      </c>
      <c r="S567" s="200"/>
      <c r="T567" s="200" t="s">
        <v>218</v>
      </c>
      <c r="U567" s="203">
        <v>5525</v>
      </c>
      <c r="V567" s="200" t="s">
        <v>88</v>
      </c>
      <c r="W567" s="204">
        <f t="shared" si="300"/>
        <v>0.19488</v>
      </c>
      <c r="X567" s="200" t="s">
        <v>72</v>
      </c>
      <c r="Y567" s="200"/>
      <c r="Z567" s="333">
        <f t="shared" si="305"/>
        <v>0.19488</v>
      </c>
    </row>
    <row r="568" spans="1:26" s="88" customFormat="1">
      <c r="A568" s="200">
        <v>480</v>
      </c>
      <c r="B568" s="200">
        <v>396051274</v>
      </c>
      <c r="C568" s="200" t="s">
        <v>72</v>
      </c>
      <c r="D568" s="200" t="s">
        <v>7537</v>
      </c>
      <c r="E568" s="200" t="s">
        <v>2209</v>
      </c>
      <c r="F568" s="200" t="s">
        <v>7927</v>
      </c>
      <c r="G568" s="200" t="s">
        <v>7928</v>
      </c>
      <c r="H568" s="200" t="s">
        <v>134</v>
      </c>
      <c r="I568" s="200">
        <v>49303156</v>
      </c>
      <c r="J568" s="200">
        <v>406</v>
      </c>
      <c r="K568" s="200">
        <v>14</v>
      </c>
      <c r="L568" s="201">
        <v>44676</v>
      </c>
      <c r="M568" s="201">
        <v>44676</v>
      </c>
      <c r="N568" s="202"/>
      <c r="O568" s="201">
        <v>44680</v>
      </c>
      <c r="P568" s="201">
        <v>44680</v>
      </c>
      <c r="Q568" s="202"/>
      <c r="R568" s="200" t="s">
        <v>89</v>
      </c>
      <c r="S568" s="200"/>
      <c r="T568" s="200" t="s">
        <v>218</v>
      </c>
      <c r="U568" s="203">
        <v>5525</v>
      </c>
      <c r="V568" s="200" t="s">
        <v>88</v>
      </c>
      <c r="W568" s="204">
        <f t="shared" si="300"/>
        <v>0.19488</v>
      </c>
      <c r="X568" s="200" t="s">
        <v>72</v>
      </c>
      <c r="Y568" s="200"/>
      <c r="Z568" s="333">
        <f t="shared" si="305"/>
        <v>0.19488</v>
      </c>
    </row>
    <row r="569" spans="1:26" s="88" customFormat="1">
      <c r="A569" s="200">
        <v>475</v>
      </c>
      <c r="B569" s="200">
        <v>395901028</v>
      </c>
      <c r="C569" s="200" t="s">
        <v>72</v>
      </c>
      <c r="D569" s="200" t="s">
        <v>7537</v>
      </c>
      <c r="E569" s="200" t="s">
        <v>7929</v>
      </c>
      <c r="F569" s="200" t="s">
        <v>7930</v>
      </c>
      <c r="G569" s="200" t="s">
        <v>7931</v>
      </c>
      <c r="H569" s="200" t="s">
        <v>134</v>
      </c>
      <c r="I569" s="200">
        <v>49303155</v>
      </c>
      <c r="J569" s="200">
        <v>580</v>
      </c>
      <c r="K569" s="200">
        <v>20</v>
      </c>
      <c r="L569" s="201">
        <v>44676</v>
      </c>
      <c r="M569" s="201">
        <v>44676</v>
      </c>
      <c r="N569" s="202"/>
      <c r="O569" s="201">
        <v>44679</v>
      </c>
      <c r="P569" s="201">
        <v>44679</v>
      </c>
      <c r="Q569" s="202"/>
      <c r="R569" s="200" t="s">
        <v>89</v>
      </c>
      <c r="S569" s="200"/>
      <c r="T569" s="200" t="s">
        <v>147</v>
      </c>
      <c r="U569" s="203">
        <v>3676</v>
      </c>
      <c r="V569" s="200" t="s">
        <v>88</v>
      </c>
      <c r="W569" s="204">
        <f t="shared" si="300"/>
        <v>0.27550000000000002</v>
      </c>
      <c r="X569" s="200" t="s">
        <v>72</v>
      </c>
      <c r="Y569" s="200"/>
      <c r="Z569" s="333">
        <f t="shared" si="305"/>
        <v>0.27550000000000002</v>
      </c>
    </row>
    <row r="570" spans="1:26" s="88" customFormat="1">
      <c r="A570" s="200">
        <v>360</v>
      </c>
      <c r="B570" s="200" t="s">
        <v>7932</v>
      </c>
      <c r="C570" s="200">
        <v>396060999</v>
      </c>
      <c r="D570" s="200" t="s">
        <v>7537</v>
      </c>
      <c r="E570" s="200" t="s">
        <v>211</v>
      </c>
      <c r="F570" s="200" t="s">
        <v>7933</v>
      </c>
      <c r="G570" s="200" t="s">
        <v>1932</v>
      </c>
      <c r="H570" s="200" t="s">
        <v>113</v>
      </c>
      <c r="I570" s="200">
        <v>49203132</v>
      </c>
      <c r="J570" s="200">
        <v>768</v>
      </c>
      <c r="K570" s="200">
        <v>24</v>
      </c>
      <c r="L570" s="201">
        <v>44676</v>
      </c>
      <c r="M570" s="201">
        <v>44676</v>
      </c>
      <c r="N570" s="202"/>
      <c r="O570" s="201">
        <v>44679</v>
      </c>
      <c r="P570" s="201">
        <v>44679</v>
      </c>
      <c r="Q570" s="202"/>
      <c r="R570" s="200" t="s">
        <v>89</v>
      </c>
      <c r="S570" s="200" t="s">
        <v>7934</v>
      </c>
      <c r="T570" s="200"/>
      <c r="U570" s="200"/>
      <c r="V570" s="200" t="s">
        <v>70</v>
      </c>
      <c r="W570" s="204">
        <f t="shared" si="300"/>
        <v>0.27648</v>
      </c>
      <c r="X570" s="200" t="s">
        <v>72</v>
      </c>
      <c r="Y570" s="200"/>
      <c r="Z570" s="333">
        <f t="shared" si="305"/>
        <v>0.27648</v>
      </c>
    </row>
    <row r="571" spans="1:26" s="88" customFormat="1">
      <c r="A571" s="200">
        <v>400</v>
      </c>
      <c r="B571" s="200">
        <v>395789709</v>
      </c>
      <c r="C571" s="200" t="s">
        <v>72</v>
      </c>
      <c r="D571" s="200" t="s">
        <v>7537</v>
      </c>
      <c r="E571" s="200" t="s">
        <v>241</v>
      </c>
      <c r="F571" s="200" t="s">
        <v>242</v>
      </c>
      <c r="G571" s="200" t="s">
        <v>474</v>
      </c>
      <c r="H571" s="200" t="s">
        <v>7862</v>
      </c>
      <c r="I571" s="200">
        <v>49405140</v>
      </c>
      <c r="J571" s="200">
        <v>832</v>
      </c>
      <c r="K571" s="200">
        <v>26</v>
      </c>
      <c r="L571" s="201">
        <v>44676</v>
      </c>
      <c r="M571" s="201">
        <v>44676</v>
      </c>
      <c r="N571" s="201"/>
      <c r="O571" s="201">
        <v>44677</v>
      </c>
      <c r="P571" s="201">
        <v>44677</v>
      </c>
      <c r="Q571" s="200"/>
      <c r="R571" s="200" t="s">
        <v>89</v>
      </c>
      <c r="S571" s="200" t="s">
        <v>7863</v>
      </c>
      <c r="T571" s="200"/>
      <c r="U571" s="203"/>
      <c r="V571" s="200" t="s">
        <v>88</v>
      </c>
      <c r="W571" s="204">
        <f t="shared" si="300"/>
        <v>0.33279999999999998</v>
      </c>
      <c r="X571" s="200" t="s">
        <v>72</v>
      </c>
      <c r="Y571" s="200"/>
      <c r="Z571" s="333">
        <f t="shared" si="305"/>
        <v>0.33279999999999998</v>
      </c>
    </row>
    <row r="572" spans="1:26" s="88" customFormat="1">
      <c r="A572" s="200">
        <v>360</v>
      </c>
      <c r="B572" s="200">
        <v>395786989</v>
      </c>
      <c r="C572" s="200" t="s">
        <v>72</v>
      </c>
      <c r="D572" s="200" t="s">
        <v>7537</v>
      </c>
      <c r="E572" s="200" t="s">
        <v>529</v>
      </c>
      <c r="F572" s="200" t="s">
        <v>7935</v>
      </c>
      <c r="G572" s="200" t="s">
        <v>7936</v>
      </c>
      <c r="H572" s="200" t="s">
        <v>113</v>
      </c>
      <c r="I572" s="200">
        <v>49203132</v>
      </c>
      <c r="J572" s="200">
        <v>832</v>
      </c>
      <c r="K572" s="200">
        <v>26</v>
      </c>
      <c r="L572" s="201">
        <v>44676</v>
      </c>
      <c r="M572" s="201">
        <v>44676</v>
      </c>
      <c r="N572" s="202"/>
      <c r="O572" s="201">
        <v>44680</v>
      </c>
      <c r="P572" s="201">
        <v>44680</v>
      </c>
      <c r="Q572" s="202"/>
      <c r="R572" s="200" t="s">
        <v>89</v>
      </c>
      <c r="S572" s="212"/>
      <c r="T572" s="200" t="s">
        <v>7603</v>
      </c>
      <c r="U572" s="203" t="s">
        <v>7937</v>
      </c>
      <c r="V572" s="200" t="s">
        <v>70</v>
      </c>
      <c r="W572" s="204">
        <f t="shared" si="300"/>
        <v>0.29952000000000001</v>
      </c>
      <c r="X572" s="200" t="s">
        <v>72</v>
      </c>
      <c r="Y572" s="200"/>
      <c r="Z572" s="333">
        <f t="shared" si="305"/>
        <v>0.29952000000000001</v>
      </c>
    </row>
    <row r="573" spans="1:26" s="88" customFormat="1">
      <c r="A573" s="200">
        <v>480</v>
      </c>
      <c r="B573" s="200">
        <v>396040040</v>
      </c>
      <c r="C573" s="200" t="s">
        <v>72</v>
      </c>
      <c r="D573" s="200" t="s">
        <v>7537</v>
      </c>
      <c r="E573" s="200" t="s">
        <v>536</v>
      </c>
      <c r="F573" s="200" t="s">
        <v>549</v>
      </c>
      <c r="G573" s="200" t="s">
        <v>7938</v>
      </c>
      <c r="H573" s="200" t="s">
        <v>134</v>
      </c>
      <c r="I573" s="200">
        <v>49303556</v>
      </c>
      <c r="J573" s="200">
        <v>638</v>
      </c>
      <c r="K573" s="200">
        <v>22</v>
      </c>
      <c r="L573" s="201">
        <v>44676</v>
      </c>
      <c r="M573" s="201">
        <v>44676</v>
      </c>
      <c r="N573" s="202"/>
      <c r="O573" s="201">
        <v>44680</v>
      </c>
      <c r="P573" s="201">
        <v>44680</v>
      </c>
      <c r="Q573" s="202"/>
      <c r="R573" s="202" t="s">
        <v>89</v>
      </c>
      <c r="S573" s="200"/>
      <c r="T573" s="200" t="s">
        <v>45</v>
      </c>
      <c r="U573" s="203">
        <v>4879</v>
      </c>
      <c r="V573" s="200" t="s">
        <v>88</v>
      </c>
      <c r="W573" s="204">
        <f t="shared" si="300"/>
        <v>0.30624000000000001</v>
      </c>
      <c r="X573" s="200" t="s">
        <v>72</v>
      </c>
      <c r="Y573" s="200"/>
      <c r="Z573" s="333">
        <f t="shared" si="305"/>
        <v>0.30624000000000001</v>
      </c>
    </row>
    <row r="574" spans="1:26" s="88" customFormat="1">
      <c r="A574" s="200">
        <v>360</v>
      </c>
      <c r="B574" s="200">
        <v>396053282</v>
      </c>
      <c r="C574" s="200" t="s">
        <v>72</v>
      </c>
      <c r="D574" s="200" t="s">
        <v>7537</v>
      </c>
      <c r="E574" s="200" t="s">
        <v>1481</v>
      </c>
      <c r="F574" s="200" t="s">
        <v>7939</v>
      </c>
      <c r="G574" s="200" t="s">
        <v>7940</v>
      </c>
      <c r="H574" s="200" t="s">
        <v>113</v>
      </c>
      <c r="I574" s="200">
        <v>49203132</v>
      </c>
      <c r="J574" s="200">
        <v>576</v>
      </c>
      <c r="K574" s="200">
        <v>18</v>
      </c>
      <c r="L574" s="201">
        <v>44676</v>
      </c>
      <c r="M574" s="201">
        <v>44676</v>
      </c>
      <c r="N574" s="202"/>
      <c r="O574" s="201">
        <v>44678</v>
      </c>
      <c r="P574" s="201">
        <v>44678</v>
      </c>
      <c r="Q574" s="202"/>
      <c r="R574" s="200" t="s">
        <v>89</v>
      </c>
      <c r="S574" s="200"/>
      <c r="T574" s="200" t="s">
        <v>218</v>
      </c>
      <c r="U574" s="203">
        <v>4088.52</v>
      </c>
      <c r="V574" s="200" t="s">
        <v>70</v>
      </c>
      <c r="W574" s="204">
        <f t="shared" si="300"/>
        <v>0.20735999999999999</v>
      </c>
      <c r="X574" s="200" t="s">
        <v>72</v>
      </c>
      <c r="Y574" s="200"/>
      <c r="Z574" s="333">
        <f t="shared" si="305"/>
        <v>0.20735999999999999</v>
      </c>
    </row>
    <row r="575" spans="1:26" s="103" customFormat="1">
      <c r="A575" s="200">
        <v>360</v>
      </c>
      <c r="B575" s="200">
        <v>396053434</v>
      </c>
      <c r="C575" s="200" t="s">
        <v>72</v>
      </c>
      <c r="D575" s="200" t="s">
        <v>7537</v>
      </c>
      <c r="E575" s="200" t="s">
        <v>1481</v>
      </c>
      <c r="F575" s="200" t="s">
        <v>7939</v>
      </c>
      <c r="G575" s="200" t="s">
        <v>7940</v>
      </c>
      <c r="H575" s="200" t="s">
        <v>113</v>
      </c>
      <c r="I575" s="200">
        <v>49203132</v>
      </c>
      <c r="J575" s="200">
        <f>32*K575</f>
        <v>576</v>
      </c>
      <c r="K575" s="200">
        <v>18</v>
      </c>
      <c r="L575" s="201">
        <v>44676</v>
      </c>
      <c r="M575" s="201">
        <v>44676</v>
      </c>
      <c r="N575" s="202"/>
      <c r="O575" s="201">
        <v>44678</v>
      </c>
      <c r="P575" s="201"/>
      <c r="Q575" s="202"/>
      <c r="R575" s="200" t="s">
        <v>89</v>
      </c>
      <c r="S575" s="200"/>
      <c r="T575" s="200" t="s">
        <v>218</v>
      </c>
      <c r="U575" s="203">
        <v>4088.52</v>
      </c>
      <c r="V575" s="200" t="s">
        <v>70</v>
      </c>
      <c r="W575" s="204">
        <f t="shared" si="300"/>
        <v>0.20735999999999999</v>
      </c>
      <c r="X575" s="200" t="s">
        <v>72</v>
      </c>
      <c r="Y575" s="200"/>
      <c r="Z575" s="333">
        <f t="shared" si="305"/>
        <v>0.20735999999999999</v>
      </c>
    </row>
    <row r="576" spans="1:26" s="103" customFormat="1">
      <c r="A576" s="200">
        <v>360</v>
      </c>
      <c r="B576" s="200">
        <v>396042890</v>
      </c>
      <c r="C576" s="200" t="s">
        <v>72</v>
      </c>
      <c r="D576" s="200" t="s">
        <v>7537</v>
      </c>
      <c r="E576" s="200" t="s">
        <v>195</v>
      </c>
      <c r="F576" s="200" t="s">
        <v>7941</v>
      </c>
      <c r="G576" s="200" t="s">
        <v>7942</v>
      </c>
      <c r="H576" s="200" t="s">
        <v>377</v>
      </c>
      <c r="I576" s="200">
        <v>49204132</v>
      </c>
      <c r="J576" s="200">
        <v>624</v>
      </c>
      <c r="K576" s="200">
        <v>24</v>
      </c>
      <c r="L576" s="201">
        <v>44676</v>
      </c>
      <c r="M576" s="201">
        <v>44676</v>
      </c>
      <c r="N576" s="202"/>
      <c r="O576" s="201">
        <v>44680</v>
      </c>
      <c r="P576" s="201">
        <v>44680</v>
      </c>
      <c r="Q576" s="202"/>
      <c r="R576" s="200" t="s">
        <v>89</v>
      </c>
      <c r="S576" s="200"/>
      <c r="T576" s="200" t="s">
        <v>218</v>
      </c>
      <c r="U576" s="203">
        <v>5499</v>
      </c>
      <c r="V576" s="200" t="s">
        <v>88</v>
      </c>
      <c r="W576" s="204">
        <f t="shared" si="300"/>
        <v>0.22464000000000001</v>
      </c>
      <c r="X576" s="200" t="s">
        <v>72</v>
      </c>
      <c r="Y576" s="200"/>
      <c r="Z576" s="333">
        <f t="shared" si="305"/>
        <v>0.22464000000000001</v>
      </c>
    </row>
    <row r="577" spans="1:26" s="103" customFormat="1">
      <c r="A577" s="200">
        <v>400</v>
      </c>
      <c r="B577" s="200">
        <v>395874094</v>
      </c>
      <c r="C577" s="200" t="s">
        <v>72</v>
      </c>
      <c r="D577" s="200" t="s">
        <v>7537</v>
      </c>
      <c r="E577" s="200" t="s">
        <v>525</v>
      </c>
      <c r="F577" s="200" t="s">
        <v>7806</v>
      </c>
      <c r="G577" s="200" t="s">
        <v>7807</v>
      </c>
      <c r="H577" s="200" t="s">
        <v>163</v>
      </c>
      <c r="I577" s="200">
        <v>49405140</v>
      </c>
      <c r="J577" s="200">
        <v>416</v>
      </c>
      <c r="K577" s="200">
        <v>13</v>
      </c>
      <c r="L577" s="201">
        <v>44676</v>
      </c>
      <c r="M577" s="201">
        <v>44677</v>
      </c>
      <c r="N577" s="202"/>
      <c r="O577" s="201">
        <v>44678</v>
      </c>
      <c r="P577" s="201">
        <v>44678</v>
      </c>
      <c r="Q577" s="202"/>
      <c r="R577" s="200" t="s">
        <v>89</v>
      </c>
      <c r="S577" s="212"/>
      <c r="T577" s="200"/>
      <c r="U577" s="203"/>
      <c r="V577" s="200" t="s">
        <v>70</v>
      </c>
      <c r="W577" s="204">
        <f t="shared" si="300"/>
        <v>0.16639999999999999</v>
      </c>
      <c r="X577" s="200" t="s">
        <v>72</v>
      </c>
      <c r="Y577" s="200"/>
      <c r="Z577" s="333">
        <f t="shared" si="305"/>
        <v>0.16639999999999999</v>
      </c>
    </row>
    <row r="578" spans="1:26" s="103" customFormat="1">
      <c r="A578" s="200">
        <v>360</v>
      </c>
      <c r="B578" s="200">
        <v>395930425</v>
      </c>
      <c r="C578" s="200" t="s">
        <v>72</v>
      </c>
      <c r="D578" s="200" t="s">
        <v>7537</v>
      </c>
      <c r="E578" s="200" t="s">
        <v>374</v>
      </c>
      <c r="F578" s="200" t="s">
        <v>7943</v>
      </c>
      <c r="G578" s="200" t="s">
        <v>7944</v>
      </c>
      <c r="H578" s="200" t="s">
        <v>113</v>
      </c>
      <c r="I578" s="200">
        <v>49203132</v>
      </c>
      <c r="J578" s="200">
        <v>832</v>
      </c>
      <c r="K578" s="200">
        <v>26</v>
      </c>
      <c r="L578" s="201">
        <v>44676</v>
      </c>
      <c r="M578" s="201">
        <v>44676</v>
      </c>
      <c r="N578" s="202"/>
      <c r="O578" s="201">
        <v>44678</v>
      </c>
      <c r="P578" s="201">
        <v>44678</v>
      </c>
      <c r="Q578" s="202"/>
      <c r="R578" s="200" t="s">
        <v>89</v>
      </c>
      <c r="S578" s="200"/>
      <c r="T578" s="200"/>
      <c r="U578" s="203"/>
      <c r="V578" s="200" t="s">
        <v>70</v>
      </c>
      <c r="W578" s="204">
        <f t="shared" si="300"/>
        <v>0.29952000000000001</v>
      </c>
      <c r="X578" s="200" t="s">
        <v>72</v>
      </c>
      <c r="Y578" s="200"/>
      <c r="Z578" s="333">
        <f t="shared" si="305"/>
        <v>0.29952000000000001</v>
      </c>
    </row>
    <row r="579" spans="1:26" s="103" customFormat="1">
      <c r="A579" s="200">
        <v>400</v>
      </c>
      <c r="B579" s="200">
        <v>395868023</v>
      </c>
      <c r="C579" s="200" t="s">
        <v>72</v>
      </c>
      <c r="D579" s="200" t="s">
        <v>7537</v>
      </c>
      <c r="E579" s="200" t="s">
        <v>525</v>
      </c>
      <c r="F579" s="200" t="s">
        <v>2492</v>
      </c>
      <c r="G579" s="200" t="s">
        <v>7830</v>
      </c>
      <c r="H579" s="200" t="s">
        <v>163</v>
      </c>
      <c r="I579" s="200">
        <v>49405140</v>
      </c>
      <c r="J579" s="200">
        <v>416</v>
      </c>
      <c r="K579" s="200">
        <v>13</v>
      </c>
      <c r="L579" s="201">
        <v>44676</v>
      </c>
      <c r="M579" s="201">
        <v>44676</v>
      </c>
      <c r="N579" s="202"/>
      <c r="O579" s="201">
        <v>44677</v>
      </c>
      <c r="P579" s="201">
        <v>44677</v>
      </c>
      <c r="Q579" s="202"/>
      <c r="R579" s="200" t="s">
        <v>89</v>
      </c>
      <c r="S579" s="200"/>
      <c r="T579" s="200"/>
      <c r="U579" s="203"/>
      <c r="V579" s="200" t="s">
        <v>70</v>
      </c>
      <c r="W579" s="204">
        <f t="shared" si="300"/>
        <v>0.16639999999999999</v>
      </c>
      <c r="X579" s="200" t="s">
        <v>72</v>
      </c>
      <c r="Y579" s="200"/>
      <c r="Z579" s="333">
        <f t="shared" si="305"/>
        <v>0.16639999999999999</v>
      </c>
    </row>
    <row r="580" spans="1:26" s="88" customFormat="1">
      <c r="A580" s="200">
        <v>360</v>
      </c>
      <c r="B580" s="200">
        <v>395919068</v>
      </c>
      <c r="C580" s="200" t="s">
        <v>72</v>
      </c>
      <c r="D580" s="200" t="s">
        <v>7537</v>
      </c>
      <c r="E580" s="200" t="s">
        <v>241</v>
      </c>
      <c r="F580" s="200" t="s">
        <v>7945</v>
      </c>
      <c r="G580" s="200" t="s">
        <v>7946</v>
      </c>
      <c r="H580" s="200" t="s">
        <v>377</v>
      </c>
      <c r="I580" s="200">
        <v>49204132</v>
      </c>
      <c r="J580" s="200">
        <f>28*26</f>
        <v>728</v>
      </c>
      <c r="K580" s="200">
        <v>28</v>
      </c>
      <c r="L580" s="201">
        <v>44676</v>
      </c>
      <c r="M580" s="201">
        <v>44676</v>
      </c>
      <c r="N580" s="202"/>
      <c r="O580" s="201">
        <v>44677</v>
      </c>
      <c r="P580" s="201">
        <v>44677</v>
      </c>
      <c r="Q580" s="202"/>
      <c r="R580" s="200" t="s">
        <v>89</v>
      </c>
      <c r="S580" s="200"/>
      <c r="T580" s="200" t="s">
        <v>7603</v>
      </c>
      <c r="U580" s="203" t="s">
        <v>7947</v>
      </c>
      <c r="V580" s="200" t="s">
        <v>88</v>
      </c>
      <c r="W580" s="204">
        <f t="shared" si="300"/>
        <v>0.26207999999999998</v>
      </c>
      <c r="X580" s="200" t="s">
        <v>72</v>
      </c>
      <c r="Y580" s="200"/>
      <c r="Z580" s="333">
        <f t="shared" si="305"/>
        <v>0.26207999999999998</v>
      </c>
    </row>
    <row r="581" spans="1:26" s="88" customFormat="1">
      <c r="A581" s="200">
        <v>360</v>
      </c>
      <c r="B581" s="200">
        <v>395919779</v>
      </c>
      <c r="C581" s="200" t="s">
        <v>72</v>
      </c>
      <c r="D581" s="200" t="s">
        <v>7537</v>
      </c>
      <c r="E581" s="200" t="s">
        <v>241</v>
      </c>
      <c r="F581" s="200" t="s">
        <v>7945</v>
      </c>
      <c r="G581" s="200" t="s">
        <v>7946</v>
      </c>
      <c r="H581" s="200" t="s">
        <v>377</v>
      </c>
      <c r="I581" s="200">
        <v>49204132</v>
      </c>
      <c r="J581" s="200">
        <f>28*26</f>
        <v>728</v>
      </c>
      <c r="K581" s="200">
        <v>28</v>
      </c>
      <c r="L581" s="201">
        <v>44676</v>
      </c>
      <c r="M581" s="201">
        <v>44676</v>
      </c>
      <c r="N581" s="202"/>
      <c r="O581" s="201">
        <v>44677</v>
      </c>
      <c r="P581" s="201">
        <v>44677</v>
      </c>
      <c r="Q581" s="202"/>
      <c r="R581" s="200" t="s">
        <v>89</v>
      </c>
      <c r="S581" s="200"/>
      <c r="T581" s="200" t="s">
        <v>7603</v>
      </c>
      <c r="U581" s="203" t="s">
        <v>7947</v>
      </c>
      <c r="V581" s="200" t="s">
        <v>88</v>
      </c>
      <c r="W581" s="204">
        <f t="shared" si="300"/>
        <v>0.26207999999999998</v>
      </c>
      <c r="X581" s="200" t="s">
        <v>72</v>
      </c>
      <c r="Y581" s="200"/>
      <c r="Z581" s="333">
        <f t="shared" si="305"/>
        <v>0.26207999999999998</v>
      </c>
    </row>
    <row r="582" spans="1:26">
      <c r="A582" s="200">
        <v>360</v>
      </c>
      <c r="B582" s="200">
        <v>395920121</v>
      </c>
      <c r="C582" s="200" t="s">
        <v>72</v>
      </c>
      <c r="D582" s="200" t="s">
        <v>7537</v>
      </c>
      <c r="E582" s="200" t="s">
        <v>241</v>
      </c>
      <c r="F582" s="200" t="s">
        <v>7945</v>
      </c>
      <c r="G582" s="200" t="s">
        <v>7946</v>
      </c>
      <c r="H582" s="200" t="s">
        <v>377</v>
      </c>
      <c r="I582" s="200">
        <v>49204132</v>
      </c>
      <c r="J582" s="200">
        <f>26*26</f>
        <v>676</v>
      </c>
      <c r="K582" s="200">
        <v>26</v>
      </c>
      <c r="L582" s="201">
        <v>44676</v>
      </c>
      <c r="M582" s="201">
        <v>44676</v>
      </c>
      <c r="N582" s="202"/>
      <c r="O582" s="201">
        <v>44677</v>
      </c>
      <c r="P582" s="201">
        <v>44677</v>
      </c>
      <c r="Q582" s="202"/>
      <c r="R582" s="206" t="s">
        <v>89</v>
      </c>
      <c r="S582" s="200"/>
      <c r="T582" s="200" t="s">
        <v>7603</v>
      </c>
      <c r="U582" s="203" t="s">
        <v>7947</v>
      </c>
      <c r="V582" s="200" t="s">
        <v>88</v>
      </c>
      <c r="W582" s="204">
        <f t="shared" si="300"/>
        <v>0.24335999999999999</v>
      </c>
      <c r="X582" s="200" t="s">
        <v>72</v>
      </c>
      <c r="Y582" s="200"/>
      <c r="Z582" s="333">
        <f t="shared" si="305"/>
        <v>0.24335999999999999</v>
      </c>
    </row>
    <row r="583" spans="1:26">
      <c r="A583" s="200">
        <v>360</v>
      </c>
      <c r="B583" s="200">
        <v>395605631</v>
      </c>
      <c r="C583" s="200" t="s">
        <v>72</v>
      </c>
      <c r="D583" s="200" t="s">
        <v>7537</v>
      </c>
      <c r="E583" s="200" t="s">
        <v>358</v>
      </c>
      <c r="F583" s="200" t="s">
        <v>359</v>
      </c>
      <c r="G583" s="200" t="s">
        <v>357</v>
      </c>
      <c r="H583" s="200" t="s">
        <v>113</v>
      </c>
      <c r="I583" s="200">
        <v>49203132</v>
      </c>
      <c r="J583" s="200">
        <v>832</v>
      </c>
      <c r="K583" s="200">
        <v>26</v>
      </c>
      <c r="L583" s="201">
        <v>44676</v>
      </c>
      <c r="M583" s="201">
        <v>44677</v>
      </c>
      <c r="N583" s="202"/>
      <c r="O583" s="201">
        <v>44678</v>
      </c>
      <c r="P583" s="154">
        <v>44683</v>
      </c>
      <c r="Q583" s="202"/>
      <c r="R583" s="200" t="s">
        <v>89</v>
      </c>
      <c r="S583" s="212" t="s">
        <v>7948</v>
      </c>
      <c r="T583" s="200" t="s">
        <v>7603</v>
      </c>
      <c r="U583" s="203" t="s">
        <v>7949</v>
      </c>
      <c r="V583" s="200" t="s">
        <v>70</v>
      </c>
      <c r="W583" s="204">
        <f t="shared" si="300"/>
        <v>0.29952000000000001</v>
      </c>
      <c r="X583" s="200" t="s">
        <v>72</v>
      </c>
      <c r="Y583" s="200"/>
      <c r="Z583" s="333">
        <f t="shared" si="305"/>
        <v>0.29952000000000001</v>
      </c>
    </row>
    <row r="584" spans="1:26">
      <c r="A584" s="200">
        <v>360</v>
      </c>
      <c r="B584" s="200">
        <v>395906064</v>
      </c>
      <c r="C584" s="200" t="s">
        <v>72</v>
      </c>
      <c r="D584" s="200" t="s">
        <v>7537</v>
      </c>
      <c r="E584" s="200" t="s">
        <v>363</v>
      </c>
      <c r="F584" s="200" t="s">
        <v>364</v>
      </c>
      <c r="G584" s="200" t="s">
        <v>362</v>
      </c>
      <c r="H584" s="200" t="s">
        <v>113</v>
      </c>
      <c r="I584" s="200">
        <v>49203132</v>
      </c>
      <c r="J584" s="200">
        <v>832</v>
      </c>
      <c r="K584" s="200">
        <v>26</v>
      </c>
      <c r="L584" s="201">
        <v>44676</v>
      </c>
      <c r="M584" s="201">
        <v>44676</v>
      </c>
      <c r="N584" s="202"/>
      <c r="O584" s="201">
        <v>44680</v>
      </c>
      <c r="P584" s="201">
        <v>44680</v>
      </c>
      <c r="Q584" s="202"/>
      <c r="R584" s="200" t="s">
        <v>89</v>
      </c>
      <c r="S584" s="200"/>
      <c r="T584" s="200" t="s">
        <v>147</v>
      </c>
      <c r="U584" s="203">
        <v>4714</v>
      </c>
      <c r="V584" s="200" t="s">
        <v>70</v>
      </c>
      <c r="W584" s="204">
        <f t="shared" si="300"/>
        <v>0.29952000000000001</v>
      </c>
      <c r="X584" s="200" t="s">
        <v>72</v>
      </c>
      <c r="Y584" s="200"/>
      <c r="Z584" s="333">
        <f t="shared" si="305"/>
        <v>0.29952000000000001</v>
      </c>
    </row>
    <row r="585" spans="1:26" s="103" customFormat="1">
      <c r="A585" s="200">
        <v>360</v>
      </c>
      <c r="B585" s="200">
        <v>395906472</v>
      </c>
      <c r="C585" s="200" t="s">
        <v>72</v>
      </c>
      <c r="D585" s="200" t="s">
        <v>7537</v>
      </c>
      <c r="E585" s="200" t="s">
        <v>363</v>
      </c>
      <c r="F585" s="200" t="s">
        <v>364</v>
      </c>
      <c r="G585" s="200" t="s">
        <v>362</v>
      </c>
      <c r="H585" s="200" t="s">
        <v>113</v>
      </c>
      <c r="I585" s="200">
        <v>49203132</v>
      </c>
      <c r="J585" s="200">
        <v>832</v>
      </c>
      <c r="K585" s="200">
        <v>26</v>
      </c>
      <c r="L585" s="201">
        <v>44676</v>
      </c>
      <c r="M585" s="201">
        <v>44678</v>
      </c>
      <c r="N585" s="202"/>
      <c r="O585" s="201">
        <v>44683</v>
      </c>
      <c r="P585" s="154">
        <v>44683</v>
      </c>
      <c r="Q585" s="202"/>
      <c r="R585" s="200" t="s">
        <v>89</v>
      </c>
      <c r="S585" s="200"/>
      <c r="T585" s="200" t="s">
        <v>147</v>
      </c>
      <c r="U585" s="203">
        <v>4714</v>
      </c>
      <c r="V585" s="200" t="s">
        <v>70</v>
      </c>
      <c r="W585" s="204">
        <f t="shared" si="300"/>
        <v>0.29952000000000001</v>
      </c>
      <c r="X585" s="200" t="s">
        <v>72</v>
      </c>
      <c r="Y585" s="200"/>
      <c r="Z585" s="333">
        <f t="shared" si="305"/>
        <v>0.29952000000000001</v>
      </c>
    </row>
    <row r="586" spans="1:26" s="103" customFormat="1">
      <c r="A586" s="200">
        <v>360</v>
      </c>
      <c r="B586" s="200" t="s">
        <v>7950</v>
      </c>
      <c r="C586" s="200">
        <v>396062934</v>
      </c>
      <c r="D586" s="200" t="s">
        <v>7537</v>
      </c>
      <c r="E586" s="200" t="s">
        <v>451</v>
      </c>
      <c r="F586" s="200" t="s">
        <v>7709</v>
      </c>
      <c r="G586" s="200" t="s">
        <v>7710</v>
      </c>
      <c r="H586" s="200" t="s">
        <v>479</v>
      </c>
      <c r="I586" s="200">
        <v>49204132</v>
      </c>
      <c r="J586" s="200">
        <v>572</v>
      </c>
      <c r="K586" s="200">
        <v>22</v>
      </c>
      <c r="L586" s="201">
        <v>44676</v>
      </c>
      <c r="M586" s="201"/>
      <c r="N586" s="202"/>
      <c r="O586" s="201">
        <v>44678</v>
      </c>
      <c r="P586" s="201"/>
      <c r="Q586" s="202"/>
      <c r="R586" s="200" t="s">
        <v>89</v>
      </c>
      <c r="S586" s="200" t="s">
        <v>7951</v>
      </c>
      <c r="T586" s="200" t="s">
        <v>147</v>
      </c>
      <c r="U586" s="203"/>
      <c r="V586" s="200" t="s">
        <v>88</v>
      </c>
      <c r="W586" s="204">
        <f t="shared" si="300"/>
        <v>0.20591999999999999</v>
      </c>
      <c r="X586" s="200" t="s">
        <v>72</v>
      </c>
      <c r="Y586" s="200"/>
      <c r="Z586" s="333">
        <f t="shared" si="305"/>
        <v>0.20591999999999999</v>
      </c>
    </row>
    <row r="587" spans="1:26" s="292" customFormat="1">
      <c r="A587" s="200">
        <v>360</v>
      </c>
      <c r="B587" s="200" t="s">
        <v>7950</v>
      </c>
      <c r="C587" s="200">
        <v>396062934</v>
      </c>
      <c r="D587" s="200" t="s">
        <v>7537</v>
      </c>
      <c r="E587" s="200" t="s">
        <v>451</v>
      </c>
      <c r="F587" s="200" t="s">
        <v>452</v>
      </c>
      <c r="G587" s="200" t="s">
        <v>7710</v>
      </c>
      <c r="H587" s="200" t="s">
        <v>479</v>
      </c>
      <c r="I587" s="200">
        <v>49204132</v>
      </c>
      <c r="J587" s="200">
        <v>156</v>
      </c>
      <c r="K587" s="200">
        <v>6</v>
      </c>
      <c r="L587" s="201">
        <v>44676</v>
      </c>
      <c r="M587" s="201"/>
      <c r="N587" s="202"/>
      <c r="O587" s="201">
        <v>44678</v>
      </c>
      <c r="P587" s="201"/>
      <c r="Q587" s="202"/>
      <c r="R587" s="200" t="s">
        <v>89</v>
      </c>
      <c r="S587" s="218" t="s">
        <v>7952</v>
      </c>
      <c r="T587" s="200" t="s">
        <v>147</v>
      </c>
      <c r="U587" s="203"/>
      <c r="V587" s="200" t="s">
        <v>88</v>
      </c>
      <c r="W587" s="204">
        <f t="shared" si="300"/>
        <v>5.6160000000000002E-2</v>
      </c>
      <c r="X587" s="200" t="s">
        <v>72</v>
      </c>
      <c r="Y587" s="200"/>
      <c r="Z587" s="333">
        <f t="shared" si="305"/>
        <v>5.6160000000000002E-2</v>
      </c>
    </row>
    <row r="588" spans="1:26" s="292" customFormat="1">
      <c r="A588" s="200">
        <v>360</v>
      </c>
      <c r="B588" s="200">
        <v>395930697</v>
      </c>
      <c r="C588" s="200" t="s">
        <v>72</v>
      </c>
      <c r="D588" s="200" t="s">
        <v>7537</v>
      </c>
      <c r="E588" s="200" t="s">
        <v>374</v>
      </c>
      <c r="F588" s="200" t="s">
        <v>386</v>
      </c>
      <c r="G588" s="200" t="s">
        <v>7953</v>
      </c>
      <c r="H588" s="200" t="s">
        <v>113</v>
      </c>
      <c r="I588" s="200">
        <v>49203132</v>
      </c>
      <c r="J588" s="200">
        <v>832</v>
      </c>
      <c r="K588" s="200">
        <v>26</v>
      </c>
      <c r="L588" s="201">
        <v>44676</v>
      </c>
      <c r="M588" s="201">
        <v>44676</v>
      </c>
      <c r="N588" s="202"/>
      <c r="O588" s="201">
        <v>44678</v>
      </c>
      <c r="P588" s="201">
        <v>44678</v>
      </c>
      <c r="Q588" s="202"/>
      <c r="R588" s="200" t="s">
        <v>89</v>
      </c>
      <c r="S588" s="200"/>
      <c r="T588" s="200"/>
      <c r="U588" s="203"/>
      <c r="V588" s="200" t="s">
        <v>70</v>
      </c>
      <c r="W588" s="204">
        <f t="shared" si="300"/>
        <v>0.29952000000000001</v>
      </c>
      <c r="X588" s="200" t="s">
        <v>72</v>
      </c>
      <c r="Y588" s="200"/>
      <c r="Z588" s="333">
        <f t="shared" si="305"/>
        <v>0.29952000000000001</v>
      </c>
    </row>
    <row r="589" spans="1:26" s="292" customFormat="1">
      <c r="A589" s="200">
        <v>480</v>
      </c>
      <c r="B589" s="200">
        <v>395911709</v>
      </c>
      <c r="C589" s="200" t="s">
        <v>72</v>
      </c>
      <c r="D589" s="200" t="s">
        <v>7537</v>
      </c>
      <c r="E589" s="200" t="s">
        <v>185</v>
      </c>
      <c r="F589" s="200" t="s">
        <v>7909</v>
      </c>
      <c r="G589" s="200" t="s">
        <v>470</v>
      </c>
      <c r="H589" s="200" t="s">
        <v>134</v>
      </c>
      <c r="I589" s="200">
        <v>49303156</v>
      </c>
      <c r="J589" s="200">
        <v>638</v>
      </c>
      <c r="K589" s="200">
        <v>22</v>
      </c>
      <c r="L589" s="201">
        <v>44676</v>
      </c>
      <c r="M589" s="201">
        <v>44676</v>
      </c>
      <c r="N589" s="202"/>
      <c r="O589" s="201">
        <v>44680</v>
      </c>
      <c r="P589" s="201">
        <v>44680</v>
      </c>
      <c r="Q589" s="202"/>
      <c r="R589" s="200" t="s">
        <v>89</v>
      </c>
      <c r="S589" s="200"/>
      <c r="T589" s="200" t="s">
        <v>218</v>
      </c>
      <c r="U589" s="203">
        <v>4714</v>
      </c>
      <c r="V589" s="200" t="s">
        <v>88</v>
      </c>
      <c r="W589" s="204">
        <v>0.33333333333333331</v>
      </c>
      <c r="X589" s="200" t="s">
        <v>72</v>
      </c>
      <c r="Y589" s="200"/>
      <c r="Z589" s="333">
        <f t="shared" si="305"/>
        <v>0.30624000000000001</v>
      </c>
    </row>
    <row r="590" spans="1:26" s="292" customFormat="1">
      <c r="A590" s="200">
        <v>360</v>
      </c>
      <c r="B590" s="200">
        <v>395930585</v>
      </c>
      <c r="C590" s="200" t="s">
        <v>72</v>
      </c>
      <c r="D590" s="200" t="s">
        <v>7537</v>
      </c>
      <c r="E590" s="200" t="s">
        <v>374</v>
      </c>
      <c r="F590" s="200" t="s">
        <v>7954</v>
      </c>
      <c r="G590" s="200" t="s">
        <v>7955</v>
      </c>
      <c r="H590" s="200" t="s">
        <v>113</v>
      </c>
      <c r="I590" s="200">
        <v>49203132</v>
      </c>
      <c r="J590" s="200">
        <v>832</v>
      </c>
      <c r="K590" s="200">
        <v>26</v>
      </c>
      <c r="L590" s="201">
        <v>44676</v>
      </c>
      <c r="M590" s="201">
        <v>44676</v>
      </c>
      <c r="N590" s="202"/>
      <c r="O590" s="201">
        <v>44678</v>
      </c>
      <c r="P590" s="201">
        <v>44678</v>
      </c>
      <c r="Q590" s="202"/>
      <c r="R590" s="200" t="s">
        <v>89</v>
      </c>
      <c r="S590" s="200"/>
      <c r="T590" s="200"/>
      <c r="U590" s="203"/>
      <c r="V590" s="200" t="s">
        <v>70</v>
      </c>
      <c r="W590" s="204">
        <f t="shared" ref="W590:W597" si="306">A590*J590/10^6</f>
        <v>0.29952000000000001</v>
      </c>
      <c r="X590" s="200" t="s">
        <v>72</v>
      </c>
      <c r="Y590" s="200"/>
      <c r="Z590" s="333">
        <f t="shared" si="305"/>
        <v>0.29952000000000001</v>
      </c>
    </row>
    <row r="591" spans="1:26" s="292" customFormat="1">
      <c r="A591" s="200">
        <v>360</v>
      </c>
      <c r="B591" s="200">
        <v>396032827</v>
      </c>
      <c r="C591" s="200" t="s">
        <v>72</v>
      </c>
      <c r="D591" s="200" t="s">
        <v>7537</v>
      </c>
      <c r="E591" s="200" t="s">
        <v>374</v>
      </c>
      <c r="F591" s="200" t="s">
        <v>7956</v>
      </c>
      <c r="G591" s="200" t="s">
        <v>7957</v>
      </c>
      <c r="H591" s="200" t="s">
        <v>113</v>
      </c>
      <c r="I591" s="200">
        <v>49203132</v>
      </c>
      <c r="J591" s="200">
        <v>832</v>
      </c>
      <c r="K591" s="200">
        <v>26</v>
      </c>
      <c r="L591" s="201">
        <v>44677</v>
      </c>
      <c r="M591" s="201">
        <v>44677</v>
      </c>
      <c r="N591" s="202"/>
      <c r="O591" s="201">
        <v>44678</v>
      </c>
      <c r="P591" s="201">
        <v>44678</v>
      </c>
      <c r="Q591" s="202"/>
      <c r="R591" s="200" t="s">
        <v>89</v>
      </c>
      <c r="S591" s="200"/>
      <c r="T591" s="200"/>
      <c r="U591" s="200"/>
      <c r="V591" s="200" t="s">
        <v>70</v>
      </c>
      <c r="W591" s="204">
        <f t="shared" si="306"/>
        <v>0.29952000000000001</v>
      </c>
      <c r="X591" s="200" t="s">
        <v>72</v>
      </c>
      <c r="Y591" s="200"/>
      <c r="Z591" s="333">
        <f t="shared" si="305"/>
        <v>0.29952000000000001</v>
      </c>
    </row>
    <row r="592" spans="1:26" s="292" customFormat="1">
      <c r="A592" s="200">
        <v>360</v>
      </c>
      <c r="B592" s="200" t="s">
        <v>393</v>
      </c>
      <c r="C592" s="200" t="s">
        <v>72</v>
      </c>
      <c r="D592" s="200" t="s">
        <v>7537</v>
      </c>
      <c r="E592" s="200" t="s">
        <v>395</v>
      </c>
      <c r="F592" s="200" t="s">
        <v>396</v>
      </c>
      <c r="G592" s="200" t="s">
        <v>394</v>
      </c>
      <c r="H592" s="200" t="s">
        <v>377</v>
      </c>
      <c r="I592" s="200">
        <v>49204132</v>
      </c>
      <c r="J592" s="200">
        <v>676</v>
      </c>
      <c r="K592" s="200">
        <v>26</v>
      </c>
      <c r="L592" s="201">
        <v>44677</v>
      </c>
      <c r="M592" s="201">
        <v>44677</v>
      </c>
      <c r="N592" s="202"/>
      <c r="O592" s="201">
        <v>44683</v>
      </c>
      <c r="P592" s="201">
        <v>44683</v>
      </c>
      <c r="Q592" s="202"/>
      <c r="R592" s="200" t="s">
        <v>89</v>
      </c>
      <c r="S592" s="200"/>
      <c r="T592" s="200" t="s">
        <v>218</v>
      </c>
      <c r="U592" s="203">
        <v>6950</v>
      </c>
      <c r="V592" s="200" t="s">
        <v>88</v>
      </c>
      <c r="W592" s="204">
        <f t="shared" si="306"/>
        <v>0.24335999999999999</v>
      </c>
      <c r="X592" s="200" t="s">
        <v>72</v>
      </c>
      <c r="Y592" s="200"/>
      <c r="Z592" s="333">
        <f t="shared" si="305"/>
        <v>0.24335999999999999</v>
      </c>
    </row>
    <row r="593" spans="1:26" s="292" customFormat="1">
      <c r="A593" s="200">
        <v>475</v>
      </c>
      <c r="B593" s="200">
        <v>395903232</v>
      </c>
      <c r="C593" s="200" t="s">
        <v>72</v>
      </c>
      <c r="D593" s="200" t="s">
        <v>7537</v>
      </c>
      <c r="E593" s="200" t="s">
        <v>7929</v>
      </c>
      <c r="F593" s="200" t="s">
        <v>7930</v>
      </c>
      <c r="G593" s="200" t="s">
        <v>7931</v>
      </c>
      <c r="H593" s="200" t="s">
        <v>134</v>
      </c>
      <c r="I593" s="200">
        <v>49303155</v>
      </c>
      <c r="J593" s="200">
        <v>580</v>
      </c>
      <c r="K593" s="200">
        <v>20</v>
      </c>
      <c r="L593" s="201">
        <v>44677</v>
      </c>
      <c r="M593" s="201">
        <v>44677</v>
      </c>
      <c r="N593" s="202"/>
      <c r="O593" s="201">
        <v>44680</v>
      </c>
      <c r="P593" s="201"/>
      <c r="Q593" s="202"/>
      <c r="R593" s="200" t="s">
        <v>89</v>
      </c>
      <c r="S593" s="200"/>
      <c r="T593" s="200" t="s">
        <v>147</v>
      </c>
      <c r="U593" s="203">
        <v>3676</v>
      </c>
      <c r="V593" s="200" t="s">
        <v>88</v>
      </c>
      <c r="W593" s="204">
        <f t="shared" si="306"/>
        <v>0.27550000000000002</v>
      </c>
      <c r="X593" s="200" t="s">
        <v>72</v>
      </c>
      <c r="Y593" s="200"/>
      <c r="Z593" s="333">
        <f t="shared" si="305"/>
        <v>0.27550000000000002</v>
      </c>
    </row>
    <row r="594" spans="1:26" s="292" customFormat="1">
      <c r="A594" s="200">
        <v>360</v>
      </c>
      <c r="B594" s="200" t="s">
        <v>7958</v>
      </c>
      <c r="C594" s="200" t="s">
        <v>72</v>
      </c>
      <c r="D594" s="200" t="s">
        <v>7537</v>
      </c>
      <c r="E594" s="200" t="s">
        <v>211</v>
      </c>
      <c r="F594" s="200" t="s">
        <v>7959</v>
      </c>
      <c r="G594" s="200" t="s">
        <v>7960</v>
      </c>
      <c r="H594" s="200" t="s">
        <v>113</v>
      </c>
      <c r="I594" s="200">
        <v>49203132</v>
      </c>
      <c r="J594" s="200">
        <v>768</v>
      </c>
      <c r="K594" s="200">
        <v>24</v>
      </c>
      <c r="L594" s="201">
        <v>44677</v>
      </c>
      <c r="M594" s="201">
        <v>44677</v>
      </c>
      <c r="N594" s="202"/>
      <c r="O594" s="201">
        <v>44679</v>
      </c>
      <c r="P594" s="201">
        <v>44679</v>
      </c>
      <c r="Q594" s="202"/>
      <c r="R594" s="202" t="s">
        <v>89</v>
      </c>
      <c r="S594" s="200"/>
      <c r="T594" s="200"/>
      <c r="U594" s="203">
        <v>2536.0500000000002</v>
      </c>
      <c r="V594" s="200" t="s">
        <v>70</v>
      </c>
      <c r="W594" s="204">
        <f t="shared" si="306"/>
        <v>0.27648</v>
      </c>
      <c r="X594" s="200" t="s">
        <v>72</v>
      </c>
      <c r="Y594" s="200"/>
      <c r="Z594" s="333">
        <f t="shared" si="305"/>
        <v>0.27648</v>
      </c>
    </row>
    <row r="595" spans="1:26" s="292" customFormat="1">
      <c r="A595" s="200">
        <v>360</v>
      </c>
      <c r="B595" s="200" t="s">
        <v>7961</v>
      </c>
      <c r="C595" s="200">
        <v>396231714</v>
      </c>
      <c r="D595" s="200" t="s">
        <v>7537</v>
      </c>
      <c r="E595" s="200" t="s">
        <v>211</v>
      </c>
      <c r="F595" s="200" t="s">
        <v>7959</v>
      </c>
      <c r="G595" s="200" t="s">
        <v>7962</v>
      </c>
      <c r="H595" s="200" t="s">
        <v>113</v>
      </c>
      <c r="I595" s="200">
        <v>49203132</v>
      </c>
      <c r="J595" s="200">
        <v>768</v>
      </c>
      <c r="K595" s="200">
        <v>24</v>
      </c>
      <c r="L595" s="201">
        <v>44677</v>
      </c>
      <c r="M595" s="201">
        <v>44677</v>
      </c>
      <c r="N595" s="202"/>
      <c r="O595" s="201">
        <v>44678</v>
      </c>
      <c r="P595" s="201">
        <v>44678</v>
      </c>
      <c r="Q595" s="202"/>
      <c r="R595" s="202" t="s">
        <v>89</v>
      </c>
      <c r="S595" s="200"/>
      <c r="T595" s="200"/>
      <c r="U595" s="200">
        <v>2536.0500000000002</v>
      </c>
      <c r="V595" s="200" t="s">
        <v>70</v>
      </c>
      <c r="W595" s="204">
        <f t="shared" si="306"/>
        <v>0.27648</v>
      </c>
      <c r="X595" s="200" t="s">
        <v>72</v>
      </c>
      <c r="Y595" s="200"/>
      <c r="Z595" s="333">
        <f t="shared" si="305"/>
        <v>0.27648</v>
      </c>
    </row>
    <row r="596" spans="1:26" s="292" customFormat="1">
      <c r="A596" s="200">
        <v>480</v>
      </c>
      <c r="B596" s="200" t="s">
        <v>7963</v>
      </c>
      <c r="C596" s="200" t="s">
        <v>72</v>
      </c>
      <c r="D596" s="200" t="s">
        <v>7537</v>
      </c>
      <c r="E596" s="200" t="s">
        <v>367</v>
      </c>
      <c r="F596" s="200" t="s">
        <v>368</v>
      </c>
      <c r="G596" s="200" t="s">
        <v>366</v>
      </c>
      <c r="H596" s="200" t="s">
        <v>134</v>
      </c>
      <c r="I596" s="200">
        <v>49303156</v>
      </c>
      <c r="J596" s="200">
        <v>638</v>
      </c>
      <c r="K596" s="200">
        <v>22</v>
      </c>
      <c r="L596" s="201">
        <v>44677</v>
      </c>
      <c r="M596" s="201">
        <v>44677</v>
      </c>
      <c r="N596" s="202"/>
      <c r="O596" s="201">
        <v>44679</v>
      </c>
      <c r="P596" s="201">
        <v>44679</v>
      </c>
      <c r="Q596" s="202"/>
      <c r="R596" s="200" t="s">
        <v>89</v>
      </c>
      <c r="S596" s="200"/>
      <c r="T596" s="200" t="s">
        <v>218</v>
      </c>
      <c r="U596" s="200">
        <v>1430</v>
      </c>
      <c r="V596" s="200" t="s">
        <v>70</v>
      </c>
      <c r="W596" s="204">
        <f t="shared" si="306"/>
        <v>0.30624000000000001</v>
      </c>
      <c r="X596" s="200" t="s">
        <v>72</v>
      </c>
      <c r="Y596" s="200"/>
      <c r="Z596" s="333">
        <f t="shared" si="305"/>
        <v>0.30624000000000001</v>
      </c>
    </row>
    <row r="597" spans="1:26" s="293" customFormat="1">
      <c r="A597" s="200">
        <v>480</v>
      </c>
      <c r="B597" s="200" t="s">
        <v>7964</v>
      </c>
      <c r="C597" s="200" t="s">
        <v>72</v>
      </c>
      <c r="D597" s="200" t="s">
        <v>7537</v>
      </c>
      <c r="E597" s="200" t="s">
        <v>367</v>
      </c>
      <c r="F597" s="200" t="s">
        <v>368</v>
      </c>
      <c r="G597" s="200" t="s">
        <v>366</v>
      </c>
      <c r="H597" s="200" t="s">
        <v>134</v>
      </c>
      <c r="I597" s="200">
        <v>49303156</v>
      </c>
      <c r="J597" s="200">
        <v>638</v>
      </c>
      <c r="K597" s="200">
        <v>22</v>
      </c>
      <c r="L597" s="201">
        <v>44677</v>
      </c>
      <c r="M597" s="201">
        <v>44677</v>
      </c>
      <c r="N597" s="202"/>
      <c r="O597" s="201">
        <v>44679</v>
      </c>
      <c r="P597" s="201">
        <v>44679</v>
      </c>
      <c r="Q597" s="202"/>
      <c r="R597" s="200" t="s">
        <v>89</v>
      </c>
      <c r="S597" s="200"/>
      <c r="T597" s="200" t="s">
        <v>218</v>
      </c>
      <c r="U597" s="200">
        <v>1430</v>
      </c>
      <c r="V597" s="200" t="s">
        <v>70</v>
      </c>
      <c r="W597" s="204">
        <f t="shared" si="306"/>
        <v>0.30624000000000001</v>
      </c>
      <c r="X597" s="200" t="s">
        <v>72</v>
      </c>
      <c r="Y597" s="200"/>
      <c r="Z597" s="333">
        <f t="shared" si="305"/>
        <v>0.30624000000000001</v>
      </c>
    </row>
    <row r="598" spans="1:26" s="103" customFormat="1">
      <c r="A598" s="200">
        <v>360</v>
      </c>
      <c r="B598" s="200">
        <v>396034672</v>
      </c>
      <c r="C598" s="200" t="s">
        <v>72</v>
      </c>
      <c r="D598" s="200" t="s">
        <v>7537</v>
      </c>
      <c r="E598" s="200" t="s">
        <v>374</v>
      </c>
      <c r="F598" s="200" t="s">
        <v>375</v>
      </c>
      <c r="G598" s="200" t="s">
        <v>7965</v>
      </c>
      <c r="H598" s="200" t="s">
        <v>113</v>
      </c>
      <c r="I598" s="200">
        <v>49203132</v>
      </c>
      <c r="J598" s="200">
        <v>832</v>
      </c>
      <c r="K598" s="200">
        <v>26</v>
      </c>
      <c r="L598" s="201">
        <v>44677</v>
      </c>
      <c r="M598" s="201">
        <v>44677</v>
      </c>
      <c r="N598" s="202"/>
      <c r="O598" s="201">
        <v>44678</v>
      </c>
      <c r="P598" s="201">
        <v>44678</v>
      </c>
      <c r="Q598" s="202"/>
      <c r="R598" s="200" t="s">
        <v>89</v>
      </c>
      <c r="S598" s="200"/>
      <c r="T598" s="200"/>
      <c r="U598" s="200"/>
      <c r="V598" s="200" t="s">
        <v>70</v>
      </c>
      <c r="W598" s="204">
        <f t="shared" ref="W598:W630" si="307">A598*J598/10^6</f>
        <v>0.29952000000000001</v>
      </c>
      <c r="X598" s="200" t="s">
        <v>72</v>
      </c>
      <c r="Y598" s="200"/>
      <c r="Z598" s="333">
        <f t="shared" si="305"/>
        <v>0.29952000000000001</v>
      </c>
    </row>
    <row r="599" spans="1:26" s="103" customFormat="1">
      <c r="A599" s="200">
        <v>360</v>
      </c>
      <c r="B599" s="200">
        <v>396035963</v>
      </c>
      <c r="C599" s="200" t="s">
        <v>72</v>
      </c>
      <c r="D599" s="200" t="s">
        <v>7537</v>
      </c>
      <c r="E599" s="200" t="s">
        <v>374</v>
      </c>
      <c r="F599" s="200" t="s">
        <v>7966</v>
      </c>
      <c r="G599" s="200" t="s">
        <v>7967</v>
      </c>
      <c r="H599" s="200" t="s">
        <v>113</v>
      </c>
      <c r="I599" s="200">
        <v>49203132</v>
      </c>
      <c r="J599" s="200">
        <v>832</v>
      </c>
      <c r="K599" s="200">
        <v>26</v>
      </c>
      <c r="L599" s="201">
        <v>44677</v>
      </c>
      <c r="M599" s="201">
        <v>44677</v>
      </c>
      <c r="N599" s="202"/>
      <c r="O599" s="201">
        <v>44678</v>
      </c>
      <c r="P599" s="201">
        <v>44678</v>
      </c>
      <c r="Q599" s="202"/>
      <c r="R599" s="200" t="s">
        <v>89</v>
      </c>
      <c r="S599" s="200"/>
      <c r="T599" s="200" t="s">
        <v>45</v>
      </c>
      <c r="U599" s="200" t="s">
        <v>7968</v>
      </c>
      <c r="V599" s="200" t="s">
        <v>70</v>
      </c>
      <c r="W599" s="204">
        <f t="shared" si="307"/>
        <v>0.29952000000000001</v>
      </c>
      <c r="X599" s="200" t="s">
        <v>72</v>
      </c>
      <c r="Y599" s="200"/>
      <c r="Z599" s="333">
        <f t="shared" si="305"/>
        <v>0.29952000000000001</v>
      </c>
    </row>
    <row r="600" spans="1:26" s="103" customFormat="1">
      <c r="A600" s="200">
        <v>400</v>
      </c>
      <c r="B600" s="200">
        <v>395789751</v>
      </c>
      <c r="C600" s="200" t="s">
        <v>72</v>
      </c>
      <c r="D600" s="200" t="s">
        <v>7537</v>
      </c>
      <c r="E600" s="200" t="s">
        <v>241</v>
      </c>
      <c r="F600" s="200" t="s">
        <v>242</v>
      </c>
      <c r="G600" s="200" t="s">
        <v>474</v>
      </c>
      <c r="H600" s="200" t="s">
        <v>7862</v>
      </c>
      <c r="I600" s="200">
        <v>49405140</v>
      </c>
      <c r="J600" s="200">
        <v>832</v>
      </c>
      <c r="K600" s="200">
        <v>26</v>
      </c>
      <c r="L600" s="201">
        <v>44677</v>
      </c>
      <c r="M600" s="201">
        <v>44677</v>
      </c>
      <c r="N600" s="201"/>
      <c r="O600" s="201">
        <v>44678</v>
      </c>
      <c r="P600" s="201">
        <v>44678</v>
      </c>
      <c r="Q600" s="200"/>
      <c r="R600" s="200" t="s">
        <v>89</v>
      </c>
      <c r="S600" s="200" t="s">
        <v>7863</v>
      </c>
      <c r="T600" s="200"/>
      <c r="U600" s="203"/>
      <c r="V600" s="200" t="s">
        <v>88</v>
      </c>
      <c r="W600" s="204">
        <f t="shared" si="307"/>
        <v>0.33279999999999998</v>
      </c>
      <c r="X600" s="200" t="s">
        <v>72</v>
      </c>
      <c r="Y600" s="200"/>
      <c r="Z600" s="333">
        <f t="shared" si="305"/>
        <v>0.33279999999999998</v>
      </c>
    </row>
    <row r="601" spans="1:26" s="103" customFormat="1">
      <c r="A601" s="200">
        <v>360</v>
      </c>
      <c r="B601" s="200">
        <v>1543808940</v>
      </c>
      <c r="C601" s="200">
        <v>1543808940</v>
      </c>
      <c r="D601" s="200" t="s">
        <v>7537</v>
      </c>
      <c r="E601" s="200" t="s">
        <v>195</v>
      </c>
      <c r="F601" s="200" t="s">
        <v>399</v>
      </c>
      <c r="G601" s="200" t="s">
        <v>398</v>
      </c>
      <c r="H601" s="200" t="s">
        <v>377</v>
      </c>
      <c r="I601" s="200">
        <v>49204132</v>
      </c>
      <c r="J601" s="200">
        <v>156</v>
      </c>
      <c r="K601" s="200">
        <v>6</v>
      </c>
      <c r="L601" s="201">
        <v>44677</v>
      </c>
      <c r="M601" s="201">
        <v>44677</v>
      </c>
      <c r="N601" s="202"/>
      <c r="O601" s="201">
        <v>44680</v>
      </c>
      <c r="P601" s="201">
        <v>44683</v>
      </c>
      <c r="Q601" s="202"/>
      <c r="R601" s="200" t="s">
        <v>89</v>
      </c>
      <c r="S601" s="218" t="s">
        <v>401</v>
      </c>
      <c r="T601" s="200" t="s">
        <v>147</v>
      </c>
      <c r="U601" s="203">
        <v>3840</v>
      </c>
      <c r="V601" s="200" t="s">
        <v>88</v>
      </c>
      <c r="W601" s="204">
        <f t="shared" si="307"/>
        <v>5.6160000000000002E-2</v>
      </c>
      <c r="X601" s="200" t="s">
        <v>72</v>
      </c>
      <c r="Y601" s="200"/>
      <c r="Z601" s="333">
        <f t="shared" si="305"/>
        <v>5.6160000000000002E-2</v>
      </c>
    </row>
    <row r="602" spans="1:26" s="103" customFormat="1">
      <c r="A602" s="200">
        <v>400</v>
      </c>
      <c r="B602" s="200">
        <v>395787951</v>
      </c>
      <c r="C602" s="200" t="s">
        <v>72</v>
      </c>
      <c r="D602" s="200" t="s">
        <v>7537</v>
      </c>
      <c r="E602" s="200" t="s">
        <v>727</v>
      </c>
      <c r="F602" s="200" t="s">
        <v>7842</v>
      </c>
      <c r="G602" s="200" t="s">
        <v>3881</v>
      </c>
      <c r="H602" s="200" t="s">
        <v>163</v>
      </c>
      <c r="I602" s="200">
        <v>49405140</v>
      </c>
      <c r="J602" s="200">
        <v>768</v>
      </c>
      <c r="K602" s="200">
        <v>24</v>
      </c>
      <c r="L602" s="201">
        <v>44677</v>
      </c>
      <c r="M602" s="201"/>
      <c r="N602" s="202"/>
      <c r="O602" s="201">
        <v>44679</v>
      </c>
      <c r="P602" s="201"/>
      <c r="Q602" s="202"/>
      <c r="R602" s="200" t="s">
        <v>7896</v>
      </c>
      <c r="S602" s="200" t="s">
        <v>7506</v>
      </c>
      <c r="T602" s="200" t="s">
        <v>147</v>
      </c>
      <c r="U602" s="208">
        <v>1904</v>
      </c>
      <c r="V602" s="200" t="s">
        <v>70</v>
      </c>
      <c r="W602" s="204">
        <f t="shared" si="307"/>
        <v>0.30719999999999997</v>
      </c>
      <c r="X602" s="200" t="s">
        <v>72</v>
      </c>
      <c r="Y602" s="200"/>
      <c r="Z602" s="333">
        <f t="shared" si="305"/>
        <v>0.30719999999999997</v>
      </c>
    </row>
    <row r="603" spans="1:26" s="103" customFormat="1">
      <c r="A603" s="200">
        <v>480</v>
      </c>
      <c r="B603" s="200">
        <v>396038700</v>
      </c>
      <c r="C603" s="200" t="s">
        <v>72</v>
      </c>
      <c r="D603" s="200" t="s">
        <v>7537</v>
      </c>
      <c r="E603" s="200" t="s">
        <v>536</v>
      </c>
      <c r="F603" s="200" t="s">
        <v>549</v>
      </c>
      <c r="G603" s="200" t="s">
        <v>7938</v>
      </c>
      <c r="H603" s="200" t="s">
        <v>134</v>
      </c>
      <c r="I603" s="200">
        <v>49303556</v>
      </c>
      <c r="J603" s="200">
        <v>638</v>
      </c>
      <c r="K603" s="200">
        <v>22</v>
      </c>
      <c r="L603" s="201">
        <v>44677</v>
      </c>
      <c r="M603" s="201">
        <v>44677</v>
      </c>
      <c r="N603" s="202"/>
      <c r="O603" s="201">
        <v>44680</v>
      </c>
      <c r="P603" s="201"/>
      <c r="Q603" s="202"/>
      <c r="R603" s="202" t="s">
        <v>89</v>
      </c>
      <c r="S603" s="200" t="s">
        <v>4250</v>
      </c>
      <c r="T603" s="200" t="s">
        <v>45</v>
      </c>
      <c r="U603" s="203">
        <v>4879</v>
      </c>
      <c r="V603" s="200" t="s">
        <v>88</v>
      </c>
      <c r="W603" s="204">
        <f t="shared" si="307"/>
        <v>0.30624000000000001</v>
      </c>
      <c r="X603" s="200" t="s">
        <v>72</v>
      </c>
      <c r="Y603" s="200"/>
      <c r="Z603" s="333">
        <f t="shared" si="305"/>
        <v>0.30624000000000001</v>
      </c>
    </row>
    <row r="604" spans="1:26" s="103" customFormat="1">
      <c r="A604" s="200">
        <v>480</v>
      </c>
      <c r="B604" s="200">
        <v>396040128</v>
      </c>
      <c r="C604" s="200" t="s">
        <v>72</v>
      </c>
      <c r="D604" s="200" t="s">
        <v>7537</v>
      </c>
      <c r="E604" s="200" t="s">
        <v>536</v>
      </c>
      <c r="F604" s="200" t="s">
        <v>549</v>
      </c>
      <c r="G604" s="200" t="s">
        <v>7938</v>
      </c>
      <c r="H604" s="200" t="s">
        <v>134</v>
      </c>
      <c r="I604" s="200">
        <v>49303556</v>
      </c>
      <c r="J604" s="200">
        <v>638</v>
      </c>
      <c r="K604" s="200">
        <v>22</v>
      </c>
      <c r="L604" s="201">
        <v>44677</v>
      </c>
      <c r="M604" s="201"/>
      <c r="N604" s="202"/>
      <c r="O604" s="201">
        <v>44680</v>
      </c>
      <c r="P604" s="201"/>
      <c r="Q604" s="202"/>
      <c r="R604" s="202" t="s">
        <v>89</v>
      </c>
      <c r="S604" s="200"/>
      <c r="T604" s="200" t="s">
        <v>45</v>
      </c>
      <c r="U604" s="203">
        <v>4879</v>
      </c>
      <c r="V604" s="200" t="s">
        <v>88</v>
      </c>
      <c r="W604" s="204">
        <f t="shared" si="307"/>
        <v>0.30624000000000001</v>
      </c>
      <c r="X604" s="200" t="s">
        <v>72</v>
      </c>
      <c r="Y604" s="200"/>
      <c r="Z604" s="333">
        <f t="shared" si="305"/>
        <v>0.30624000000000001</v>
      </c>
    </row>
    <row r="605" spans="1:26" s="103" customFormat="1">
      <c r="A605" s="200">
        <v>475</v>
      </c>
      <c r="B605" s="200" t="s">
        <v>7969</v>
      </c>
      <c r="C605" s="200" t="s">
        <v>72</v>
      </c>
      <c r="D605" s="200" t="s">
        <v>7537</v>
      </c>
      <c r="E605" s="200" t="s">
        <v>6116</v>
      </c>
      <c r="F605" s="200" t="s">
        <v>7970</v>
      </c>
      <c r="G605" s="200" t="s">
        <v>7971</v>
      </c>
      <c r="H605" s="200" t="s">
        <v>134</v>
      </c>
      <c r="I605" s="200">
        <v>49303155</v>
      </c>
      <c r="J605" s="200">
        <v>580</v>
      </c>
      <c r="K605" s="200">
        <v>20</v>
      </c>
      <c r="L605" s="201">
        <v>44677</v>
      </c>
      <c r="M605" s="201">
        <v>44677</v>
      </c>
      <c r="N605" s="202"/>
      <c r="O605" s="201">
        <v>44678</v>
      </c>
      <c r="P605" s="201">
        <v>44678</v>
      </c>
      <c r="Q605" s="202"/>
      <c r="R605" s="200" t="s">
        <v>89</v>
      </c>
      <c r="S605" s="200"/>
      <c r="T605" s="200"/>
      <c r="U605" s="200"/>
      <c r="V605" s="200" t="s">
        <v>88</v>
      </c>
      <c r="W605" s="204">
        <f t="shared" si="307"/>
        <v>0.27550000000000002</v>
      </c>
      <c r="X605" s="200" t="s">
        <v>72</v>
      </c>
      <c r="Y605" s="200"/>
      <c r="Z605" s="333">
        <f t="shared" si="305"/>
        <v>0.27550000000000002</v>
      </c>
    </row>
    <row r="606" spans="1:26" s="103" customFormat="1">
      <c r="A606" s="200">
        <v>480</v>
      </c>
      <c r="B606" s="200">
        <v>395027509</v>
      </c>
      <c r="C606" s="200" t="s">
        <v>72</v>
      </c>
      <c r="D606" s="200" t="s">
        <v>7537</v>
      </c>
      <c r="E606" s="200" t="s">
        <v>635</v>
      </c>
      <c r="F606" s="200" t="s">
        <v>7799</v>
      </c>
      <c r="G606" s="200" t="s">
        <v>7972</v>
      </c>
      <c r="H606" s="200" t="s">
        <v>134</v>
      </c>
      <c r="I606" s="200">
        <v>49303156</v>
      </c>
      <c r="J606" s="200">
        <v>638</v>
      </c>
      <c r="K606" s="200">
        <v>22</v>
      </c>
      <c r="L606" s="201">
        <v>44677</v>
      </c>
      <c r="M606" s="201">
        <v>44677</v>
      </c>
      <c r="N606" s="202"/>
      <c r="O606" s="201">
        <v>44678</v>
      </c>
      <c r="P606" s="201">
        <v>44678</v>
      </c>
      <c r="Q606" s="202"/>
      <c r="R606" s="200" t="s">
        <v>89</v>
      </c>
      <c r="S606" s="200"/>
      <c r="T606" s="200"/>
      <c r="U606" s="203"/>
      <c r="V606" s="200" t="s">
        <v>88</v>
      </c>
      <c r="W606" s="204">
        <f t="shared" si="307"/>
        <v>0.30624000000000001</v>
      </c>
      <c r="X606" s="200" t="s">
        <v>72</v>
      </c>
      <c r="Y606" s="200"/>
      <c r="Z606" s="333">
        <f t="shared" si="305"/>
        <v>0.30624000000000001</v>
      </c>
    </row>
    <row r="607" spans="1:26" s="103" customFormat="1">
      <c r="A607" s="200">
        <v>360</v>
      </c>
      <c r="B607" s="200">
        <v>395928054</v>
      </c>
      <c r="C607" s="200" t="s">
        <v>72</v>
      </c>
      <c r="D607" s="200" t="s">
        <v>7537</v>
      </c>
      <c r="E607" s="200" t="s">
        <v>784</v>
      </c>
      <c r="F607" s="200" t="s">
        <v>7973</v>
      </c>
      <c r="G607" s="215">
        <v>2101438</v>
      </c>
      <c r="H607" s="200" t="s">
        <v>377</v>
      </c>
      <c r="I607" s="200">
        <v>49204132</v>
      </c>
      <c r="J607" s="200">
        <v>728</v>
      </c>
      <c r="K607" s="200">
        <v>28</v>
      </c>
      <c r="L607" s="201">
        <v>44677</v>
      </c>
      <c r="M607" s="201">
        <v>44677</v>
      </c>
      <c r="N607" s="202"/>
      <c r="O607" s="201">
        <v>44679</v>
      </c>
      <c r="P607" s="201">
        <v>44679</v>
      </c>
      <c r="Q607" s="202"/>
      <c r="R607" s="200" t="s">
        <v>89</v>
      </c>
      <c r="S607" s="212"/>
      <c r="T607" s="200" t="s">
        <v>147</v>
      </c>
      <c r="U607" s="203">
        <v>2457</v>
      </c>
      <c r="V607" s="200" t="s">
        <v>88</v>
      </c>
      <c r="W607" s="204">
        <f t="shared" si="307"/>
        <v>0.26207999999999998</v>
      </c>
      <c r="X607" s="200" t="s">
        <v>72</v>
      </c>
      <c r="Y607" s="200"/>
      <c r="Z607" s="333">
        <f t="shared" si="305"/>
        <v>0.26207999999999998</v>
      </c>
    </row>
    <row r="608" spans="1:26" s="103" customFormat="1">
      <c r="A608" s="200">
        <v>480</v>
      </c>
      <c r="B608" s="200">
        <v>395926414</v>
      </c>
      <c r="C608" s="200" t="s">
        <v>72</v>
      </c>
      <c r="D608" s="200" t="s">
        <v>7537</v>
      </c>
      <c r="E608" s="200" t="s">
        <v>7080</v>
      </c>
      <c r="F608" s="200" t="s">
        <v>7850</v>
      </c>
      <c r="G608" s="200" t="s">
        <v>7166</v>
      </c>
      <c r="H608" s="200" t="s">
        <v>134</v>
      </c>
      <c r="I608" s="200">
        <v>49303156</v>
      </c>
      <c r="J608" s="200">
        <v>638</v>
      </c>
      <c r="K608" s="200">
        <v>22</v>
      </c>
      <c r="L608" s="201">
        <v>44677</v>
      </c>
      <c r="M608" s="201">
        <v>44677</v>
      </c>
      <c r="N608" s="200"/>
      <c r="O608" s="201">
        <v>44679</v>
      </c>
      <c r="P608" s="201">
        <v>44679</v>
      </c>
      <c r="Q608" s="200"/>
      <c r="R608" s="200" t="s">
        <v>89</v>
      </c>
      <c r="S608" s="200"/>
      <c r="T608" s="200"/>
      <c r="U608" s="200"/>
      <c r="V608" s="200" t="s">
        <v>70</v>
      </c>
      <c r="W608" s="204">
        <f t="shared" si="307"/>
        <v>0.30624000000000001</v>
      </c>
      <c r="X608" s="200"/>
      <c r="Y608" s="200"/>
      <c r="Z608" s="333">
        <f t="shared" si="305"/>
        <v>0.30624000000000001</v>
      </c>
    </row>
    <row r="609" spans="1:26" s="103" customFormat="1">
      <c r="A609" s="200">
        <v>480</v>
      </c>
      <c r="B609" s="200">
        <v>395926525</v>
      </c>
      <c r="C609" s="200" t="s">
        <v>72</v>
      </c>
      <c r="D609" s="200" t="s">
        <v>7537</v>
      </c>
      <c r="E609" s="200" t="s">
        <v>7080</v>
      </c>
      <c r="F609" s="200" t="s">
        <v>7850</v>
      </c>
      <c r="G609" s="200" t="s">
        <v>7166</v>
      </c>
      <c r="H609" s="200" t="s">
        <v>134</v>
      </c>
      <c r="I609" s="200">
        <v>49303156</v>
      </c>
      <c r="J609" s="200">
        <v>638</v>
      </c>
      <c r="K609" s="200">
        <v>22</v>
      </c>
      <c r="L609" s="201">
        <v>44677</v>
      </c>
      <c r="M609" s="201">
        <v>44677</v>
      </c>
      <c r="N609" s="200"/>
      <c r="O609" s="201">
        <v>44679</v>
      </c>
      <c r="P609" s="201">
        <v>44679</v>
      </c>
      <c r="Q609" s="200"/>
      <c r="R609" s="200" t="s">
        <v>89</v>
      </c>
      <c r="S609" s="200"/>
      <c r="T609" s="200"/>
      <c r="U609" s="200"/>
      <c r="V609" s="200" t="s">
        <v>70</v>
      </c>
      <c r="W609" s="204">
        <f t="shared" si="307"/>
        <v>0.30624000000000001</v>
      </c>
      <c r="X609" s="200"/>
      <c r="Y609" s="200"/>
      <c r="Z609" s="333">
        <f t="shared" si="305"/>
        <v>0.30624000000000001</v>
      </c>
    </row>
    <row r="610" spans="1:26" s="290" customFormat="1">
      <c r="A610" s="200">
        <v>480</v>
      </c>
      <c r="B610" s="200">
        <v>395926596</v>
      </c>
      <c r="C610" s="200" t="s">
        <v>72</v>
      </c>
      <c r="D610" s="200" t="s">
        <v>7537</v>
      </c>
      <c r="E610" s="200" t="s">
        <v>7080</v>
      </c>
      <c r="F610" s="200" t="s">
        <v>7850</v>
      </c>
      <c r="G610" s="200" t="s">
        <v>7166</v>
      </c>
      <c r="H610" s="200" t="s">
        <v>134</v>
      </c>
      <c r="I610" s="200">
        <v>49303156</v>
      </c>
      <c r="J610" s="200">
        <v>638</v>
      </c>
      <c r="K610" s="200">
        <v>22</v>
      </c>
      <c r="L610" s="201">
        <v>44677</v>
      </c>
      <c r="M610" s="201">
        <v>44677</v>
      </c>
      <c r="N610" s="200"/>
      <c r="O610" s="201">
        <v>44679</v>
      </c>
      <c r="P610" s="201">
        <v>44679</v>
      </c>
      <c r="Q610" s="200"/>
      <c r="R610" s="200" t="s">
        <v>89</v>
      </c>
      <c r="S610" s="200"/>
      <c r="T610" s="200"/>
      <c r="U610" s="200"/>
      <c r="V610" s="200" t="s">
        <v>70</v>
      </c>
      <c r="W610" s="204">
        <f t="shared" si="307"/>
        <v>0.30624000000000001</v>
      </c>
      <c r="X610" s="200"/>
      <c r="Y610" s="200"/>
      <c r="Z610" s="333">
        <f t="shared" si="305"/>
        <v>0.30624000000000001</v>
      </c>
    </row>
    <row r="611" spans="1:26" s="290" customFormat="1">
      <c r="A611" s="200">
        <v>480</v>
      </c>
      <c r="B611" s="200">
        <v>395926607</v>
      </c>
      <c r="C611" s="200" t="s">
        <v>72</v>
      </c>
      <c r="D611" s="200" t="s">
        <v>7537</v>
      </c>
      <c r="E611" s="200" t="s">
        <v>7080</v>
      </c>
      <c r="F611" s="200" t="s">
        <v>7850</v>
      </c>
      <c r="G611" s="200" t="s">
        <v>7166</v>
      </c>
      <c r="H611" s="200" t="s">
        <v>134</v>
      </c>
      <c r="I611" s="200">
        <v>49303156</v>
      </c>
      <c r="J611" s="200">
        <v>638</v>
      </c>
      <c r="K611" s="200">
        <v>22</v>
      </c>
      <c r="L611" s="201">
        <v>44677</v>
      </c>
      <c r="M611" s="201">
        <v>44677</v>
      </c>
      <c r="N611" s="200"/>
      <c r="O611" s="201">
        <v>44680</v>
      </c>
      <c r="P611" s="201">
        <v>44680</v>
      </c>
      <c r="Q611" s="200"/>
      <c r="R611" s="200" t="s">
        <v>89</v>
      </c>
      <c r="S611" s="200"/>
      <c r="T611" s="200"/>
      <c r="U611" s="200"/>
      <c r="V611" s="200" t="s">
        <v>70</v>
      </c>
      <c r="W611" s="204">
        <f t="shared" si="307"/>
        <v>0.30624000000000001</v>
      </c>
      <c r="X611" s="200"/>
      <c r="Y611" s="200"/>
      <c r="Z611" s="333">
        <f t="shared" si="305"/>
        <v>0.30624000000000001</v>
      </c>
    </row>
    <row r="612" spans="1:26" s="290" customFormat="1">
      <c r="A612" s="200">
        <v>480</v>
      </c>
      <c r="B612" s="200">
        <v>395926631</v>
      </c>
      <c r="C612" s="200" t="s">
        <v>72</v>
      </c>
      <c r="D612" s="200" t="s">
        <v>7537</v>
      </c>
      <c r="E612" s="200" t="s">
        <v>7080</v>
      </c>
      <c r="F612" s="200" t="s">
        <v>7850</v>
      </c>
      <c r="G612" s="200" t="s">
        <v>7166</v>
      </c>
      <c r="H612" s="200" t="s">
        <v>134</v>
      </c>
      <c r="I612" s="200">
        <v>49303156</v>
      </c>
      <c r="J612" s="200">
        <v>638</v>
      </c>
      <c r="K612" s="200">
        <v>22</v>
      </c>
      <c r="L612" s="201">
        <v>44677</v>
      </c>
      <c r="M612" s="201">
        <v>44677</v>
      </c>
      <c r="N612" s="200"/>
      <c r="O612" s="201">
        <v>44680</v>
      </c>
      <c r="P612" s="201">
        <v>44680</v>
      </c>
      <c r="Q612" s="200"/>
      <c r="R612" s="200" t="s">
        <v>89</v>
      </c>
      <c r="S612" s="200"/>
      <c r="T612" s="200"/>
      <c r="U612" s="200"/>
      <c r="V612" s="200" t="s">
        <v>70</v>
      </c>
      <c r="W612" s="204">
        <f t="shared" si="307"/>
        <v>0.30624000000000001</v>
      </c>
      <c r="X612" s="200"/>
      <c r="Y612" s="200"/>
      <c r="Z612" s="333">
        <f t="shared" si="305"/>
        <v>0.30624000000000001</v>
      </c>
    </row>
    <row r="613" spans="1:26" s="103" customFormat="1">
      <c r="A613" s="200">
        <v>400</v>
      </c>
      <c r="B613" s="200">
        <v>395787451</v>
      </c>
      <c r="C613" s="200" t="s">
        <v>72</v>
      </c>
      <c r="D613" s="200" t="s">
        <v>7537</v>
      </c>
      <c r="E613" s="200" t="s">
        <v>727</v>
      </c>
      <c r="F613" s="200" t="s">
        <v>3901</v>
      </c>
      <c r="G613" s="200" t="s">
        <v>3900</v>
      </c>
      <c r="H613" s="200" t="s">
        <v>163</v>
      </c>
      <c r="I613" s="200">
        <v>49405140</v>
      </c>
      <c r="J613" s="200">
        <v>768</v>
      </c>
      <c r="K613" s="200">
        <v>24</v>
      </c>
      <c r="L613" s="201">
        <v>44677</v>
      </c>
      <c r="M613" s="201"/>
      <c r="N613" s="202"/>
      <c r="O613" s="201">
        <v>44679</v>
      </c>
      <c r="P613" s="201"/>
      <c r="Q613" s="202"/>
      <c r="R613" s="200" t="s">
        <v>7896</v>
      </c>
      <c r="S613" s="200" t="s">
        <v>7506</v>
      </c>
      <c r="T613" s="200" t="s">
        <v>7603</v>
      </c>
      <c r="U613" s="203" t="s">
        <v>7974</v>
      </c>
      <c r="V613" s="200" t="s">
        <v>70</v>
      </c>
      <c r="W613" s="204">
        <f t="shared" si="307"/>
        <v>0.30719999999999997</v>
      </c>
      <c r="X613" s="200" t="s">
        <v>72</v>
      </c>
      <c r="Y613" s="200"/>
      <c r="Z613" s="333">
        <f t="shared" si="305"/>
        <v>0.30719999999999997</v>
      </c>
    </row>
    <row r="614" spans="1:26" s="103" customFormat="1">
      <c r="A614" s="200">
        <v>480</v>
      </c>
      <c r="B614" s="200" t="s">
        <v>7975</v>
      </c>
      <c r="C614" s="200">
        <v>396203658</v>
      </c>
      <c r="D614" s="200" t="s">
        <v>7537</v>
      </c>
      <c r="E614" s="200" t="s">
        <v>740</v>
      </c>
      <c r="F614" s="200" t="s">
        <v>741</v>
      </c>
      <c r="G614" s="200" t="s">
        <v>7976</v>
      </c>
      <c r="H614" s="200" t="s">
        <v>134</v>
      </c>
      <c r="I614" s="200">
        <v>49303156</v>
      </c>
      <c r="J614" s="200">
        <v>638</v>
      </c>
      <c r="K614" s="200">
        <v>22</v>
      </c>
      <c r="L614" s="201">
        <v>44677</v>
      </c>
      <c r="M614" s="201">
        <v>44677</v>
      </c>
      <c r="N614" s="202"/>
      <c r="O614" s="201">
        <v>44679</v>
      </c>
      <c r="P614" s="201">
        <v>44679</v>
      </c>
      <c r="Q614" s="202"/>
      <c r="R614" s="200" t="s">
        <v>89</v>
      </c>
      <c r="S614" s="200"/>
      <c r="T614" s="200" t="s">
        <v>218</v>
      </c>
      <c r="U614" s="200">
        <v>1640</v>
      </c>
      <c r="V614" s="200" t="s">
        <v>70</v>
      </c>
      <c r="W614" s="204">
        <f t="shared" si="307"/>
        <v>0.30624000000000001</v>
      </c>
      <c r="X614" s="200" t="s">
        <v>72</v>
      </c>
      <c r="Y614" s="200"/>
      <c r="Z614" s="333">
        <f t="shared" si="305"/>
        <v>0.30624000000000001</v>
      </c>
    </row>
    <row r="615" spans="1:26" s="103" customFormat="1">
      <c r="A615" s="200">
        <v>480</v>
      </c>
      <c r="B615" s="200" t="s">
        <v>7977</v>
      </c>
      <c r="C615" s="200" t="s">
        <v>72</v>
      </c>
      <c r="D615" s="200" t="s">
        <v>7537</v>
      </c>
      <c r="E615" s="200" t="s">
        <v>740</v>
      </c>
      <c r="F615" s="200" t="s">
        <v>741</v>
      </c>
      <c r="G615" s="200" t="s">
        <v>7976</v>
      </c>
      <c r="H615" s="200" t="s">
        <v>134</v>
      </c>
      <c r="I615" s="200">
        <v>49303156</v>
      </c>
      <c r="J615" s="200">
        <v>638</v>
      </c>
      <c r="K615" s="200">
        <v>22</v>
      </c>
      <c r="L615" s="201">
        <v>44677</v>
      </c>
      <c r="M615" s="201">
        <v>44677</v>
      </c>
      <c r="N615" s="202"/>
      <c r="O615" s="201">
        <v>44679</v>
      </c>
      <c r="P615" s="201">
        <v>44679</v>
      </c>
      <c r="Q615" s="202"/>
      <c r="R615" s="200" t="s">
        <v>89</v>
      </c>
      <c r="S615" s="200"/>
      <c r="T615" s="200" t="s">
        <v>218</v>
      </c>
      <c r="U615" s="200">
        <v>1647</v>
      </c>
      <c r="V615" s="200" t="s">
        <v>70</v>
      </c>
      <c r="W615" s="204">
        <f t="shared" si="307"/>
        <v>0.30624000000000001</v>
      </c>
      <c r="X615" s="200" t="s">
        <v>72</v>
      </c>
      <c r="Y615" s="200"/>
      <c r="Z615" s="333">
        <f t="shared" si="305"/>
        <v>0.30624000000000001</v>
      </c>
    </row>
    <row r="616" spans="1:26" s="103" customFormat="1">
      <c r="A616" s="200">
        <v>480</v>
      </c>
      <c r="B616" s="200" t="s">
        <v>7978</v>
      </c>
      <c r="C616" s="200" t="s">
        <v>72</v>
      </c>
      <c r="D616" s="200" t="s">
        <v>7537</v>
      </c>
      <c r="E616" s="200" t="s">
        <v>740</v>
      </c>
      <c r="F616" s="200" t="s">
        <v>741</v>
      </c>
      <c r="G616" s="200" t="s">
        <v>7976</v>
      </c>
      <c r="H616" s="200" t="s">
        <v>134</v>
      </c>
      <c r="I616" s="200">
        <v>49303156</v>
      </c>
      <c r="J616" s="200">
        <v>638</v>
      </c>
      <c r="K616" s="200">
        <v>22</v>
      </c>
      <c r="L616" s="201">
        <v>44677</v>
      </c>
      <c r="M616" s="201">
        <v>44677</v>
      </c>
      <c r="N616" s="202"/>
      <c r="O616" s="201">
        <v>44678</v>
      </c>
      <c r="P616" s="201">
        <v>44678</v>
      </c>
      <c r="Q616" s="202"/>
      <c r="R616" s="200" t="s">
        <v>89</v>
      </c>
      <c r="S616" s="200"/>
      <c r="T616" s="200" t="s">
        <v>218</v>
      </c>
      <c r="U616" s="200">
        <v>1640</v>
      </c>
      <c r="V616" s="200" t="s">
        <v>70</v>
      </c>
      <c r="W616" s="204">
        <f t="shared" si="307"/>
        <v>0.30624000000000001</v>
      </c>
      <c r="X616" s="200" t="s">
        <v>72</v>
      </c>
      <c r="Y616" s="200"/>
      <c r="Z616" s="333">
        <f t="shared" si="305"/>
        <v>0.30624000000000001</v>
      </c>
    </row>
    <row r="617" spans="1:26" s="103" customFormat="1">
      <c r="A617" s="200">
        <v>480</v>
      </c>
      <c r="B617" s="200" t="s">
        <v>7979</v>
      </c>
      <c r="C617" s="218">
        <v>396203971</v>
      </c>
      <c r="D617" s="200" t="s">
        <v>7537</v>
      </c>
      <c r="E617" s="200" t="s">
        <v>740</v>
      </c>
      <c r="F617" s="200" t="s">
        <v>741</v>
      </c>
      <c r="G617" s="200" t="s">
        <v>7976</v>
      </c>
      <c r="H617" s="200" t="s">
        <v>134</v>
      </c>
      <c r="I617" s="200">
        <v>49303156</v>
      </c>
      <c r="J617" s="200">
        <v>522</v>
      </c>
      <c r="K617" s="200">
        <v>18</v>
      </c>
      <c r="L617" s="201">
        <v>44677</v>
      </c>
      <c r="M617" s="201">
        <v>44677</v>
      </c>
      <c r="N617" s="202"/>
      <c r="O617" s="201">
        <v>44680</v>
      </c>
      <c r="P617" s="201"/>
      <c r="Q617" s="202"/>
      <c r="R617" s="200" t="s">
        <v>89</v>
      </c>
      <c r="S617" s="242" t="s">
        <v>7980</v>
      </c>
      <c r="T617" s="200" t="s">
        <v>218</v>
      </c>
      <c r="U617" s="200">
        <v>1640</v>
      </c>
      <c r="V617" s="200" t="s">
        <v>70</v>
      </c>
      <c r="W617" s="204">
        <f t="shared" si="307"/>
        <v>0.25056</v>
      </c>
      <c r="X617" s="200" t="s">
        <v>72</v>
      </c>
      <c r="Y617" s="200"/>
      <c r="Z617" s="334">
        <f t="shared" si="305"/>
        <v>0.25056</v>
      </c>
    </row>
    <row r="618" spans="1:26" s="103" customFormat="1">
      <c r="A618" s="200">
        <v>360</v>
      </c>
      <c r="B618" s="200">
        <v>395924623</v>
      </c>
      <c r="C618" s="200" t="s">
        <v>72</v>
      </c>
      <c r="D618" s="200" t="s">
        <v>7537</v>
      </c>
      <c r="E618" s="200" t="s">
        <v>190</v>
      </c>
      <c r="F618" s="200" t="s">
        <v>191</v>
      </c>
      <c r="G618" s="200" t="s">
        <v>402</v>
      </c>
      <c r="H618" s="200" t="s">
        <v>113</v>
      </c>
      <c r="I618" s="200">
        <v>49203132</v>
      </c>
      <c r="J618" s="200">
        <v>832</v>
      </c>
      <c r="K618" s="200">
        <v>26</v>
      </c>
      <c r="L618" s="201">
        <v>44677</v>
      </c>
      <c r="M618" s="201">
        <v>44677</v>
      </c>
      <c r="N618" s="202"/>
      <c r="O618" s="201">
        <v>44683</v>
      </c>
      <c r="P618" s="201">
        <v>44683</v>
      </c>
      <c r="Q618" s="202"/>
      <c r="R618" s="200" t="s">
        <v>89</v>
      </c>
      <c r="S618" s="200"/>
      <c r="T618" s="200" t="s">
        <v>7603</v>
      </c>
      <c r="U618" s="203" t="s">
        <v>7981</v>
      </c>
      <c r="V618" s="200" t="s">
        <v>88</v>
      </c>
      <c r="W618" s="204">
        <f t="shared" si="307"/>
        <v>0.29952000000000001</v>
      </c>
      <c r="X618" s="200" t="s">
        <v>72</v>
      </c>
      <c r="Y618" s="200"/>
      <c r="Z618" s="333">
        <f t="shared" si="305"/>
        <v>0.29952000000000001</v>
      </c>
    </row>
    <row r="619" spans="1:26" s="103" customFormat="1">
      <c r="A619" s="200">
        <v>360</v>
      </c>
      <c r="B619" s="200">
        <v>395924725</v>
      </c>
      <c r="C619" s="200" t="s">
        <v>72</v>
      </c>
      <c r="D619" s="200" t="s">
        <v>7537</v>
      </c>
      <c r="E619" s="200" t="s">
        <v>190</v>
      </c>
      <c r="F619" s="200" t="s">
        <v>191</v>
      </c>
      <c r="G619" s="200" t="s">
        <v>402</v>
      </c>
      <c r="H619" s="200" t="s">
        <v>113</v>
      </c>
      <c r="I619" s="200">
        <v>49203132</v>
      </c>
      <c r="J619" s="200">
        <v>832</v>
      </c>
      <c r="K619" s="200">
        <v>26</v>
      </c>
      <c r="L619" s="207">
        <v>44677</v>
      </c>
      <c r="M619" s="201">
        <v>44677</v>
      </c>
      <c r="N619" s="202"/>
      <c r="O619" s="201">
        <v>44683</v>
      </c>
      <c r="P619" s="201">
        <v>44683</v>
      </c>
      <c r="Q619" s="202"/>
      <c r="R619" s="200" t="s">
        <v>89</v>
      </c>
      <c r="S619" s="200"/>
      <c r="T619" s="200" t="s">
        <v>7603</v>
      </c>
      <c r="U619" s="203" t="s">
        <v>7981</v>
      </c>
      <c r="V619" s="200" t="s">
        <v>88</v>
      </c>
      <c r="W619" s="204">
        <f t="shared" si="307"/>
        <v>0.29952000000000001</v>
      </c>
      <c r="X619" s="200" t="s">
        <v>72</v>
      </c>
      <c r="Y619" s="200"/>
      <c r="Z619" s="333">
        <f t="shared" si="305"/>
        <v>0.29952000000000001</v>
      </c>
    </row>
    <row r="620" spans="1:26" s="103" customFormat="1">
      <c r="A620" s="150">
        <v>480</v>
      </c>
      <c r="B620" s="150" t="s">
        <v>365</v>
      </c>
      <c r="C620" s="150" t="s">
        <v>72</v>
      </c>
      <c r="D620" s="150" t="s">
        <v>7537</v>
      </c>
      <c r="E620" s="150" t="s">
        <v>367</v>
      </c>
      <c r="F620" s="150" t="s">
        <v>368</v>
      </c>
      <c r="G620" s="150" t="s">
        <v>366</v>
      </c>
      <c r="H620" s="150" t="s">
        <v>134</v>
      </c>
      <c r="I620" s="150">
        <v>49303156</v>
      </c>
      <c r="J620" s="150">
        <v>638</v>
      </c>
      <c r="K620" s="150">
        <v>22</v>
      </c>
      <c r="L620" s="154">
        <v>44678</v>
      </c>
      <c r="M620" s="154">
        <v>44678</v>
      </c>
      <c r="N620" s="153"/>
      <c r="O620" s="154">
        <v>44679</v>
      </c>
      <c r="P620" s="154">
        <v>44685</v>
      </c>
      <c r="Q620" s="153"/>
      <c r="R620" s="150" t="s">
        <v>89</v>
      </c>
      <c r="S620" s="150"/>
      <c r="T620" s="150" t="s">
        <v>218</v>
      </c>
      <c r="U620" s="150">
        <v>1432</v>
      </c>
      <c r="V620" s="150" t="s">
        <v>70</v>
      </c>
      <c r="W620" s="151">
        <f t="shared" si="307"/>
        <v>0.30624000000000001</v>
      </c>
      <c r="X620" s="150" t="s">
        <v>72</v>
      </c>
      <c r="Y620" s="150"/>
      <c r="Z620" s="333">
        <f t="shared" si="305"/>
        <v>0.30624000000000001</v>
      </c>
    </row>
    <row r="621" spans="1:26" s="103" customFormat="1">
      <c r="A621" s="242">
        <v>360</v>
      </c>
      <c r="B621" s="242" t="s">
        <v>7982</v>
      </c>
      <c r="C621" s="242" t="s">
        <v>72</v>
      </c>
      <c r="D621" s="242" t="s">
        <v>7537</v>
      </c>
      <c r="E621" s="242" t="s">
        <v>374</v>
      </c>
      <c r="F621" s="242" t="s">
        <v>459</v>
      </c>
      <c r="G621" s="242" t="s">
        <v>7983</v>
      </c>
      <c r="H621" s="242" t="s">
        <v>377</v>
      </c>
      <c r="I621" s="242">
        <v>49204132</v>
      </c>
      <c r="J621" s="242">
        <v>728</v>
      </c>
      <c r="K621" s="242">
        <v>28</v>
      </c>
      <c r="L621" s="243">
        <v>44678</v>
      </c>
      <c r="M621" s="243">
        <v>44678</v>
      </c>
      <c r="N621" s="244"/>
      <c r="O621" s="243">
        <v>44679</v>
      </c>
      <c r="P621" s="243">
        <v>44679</v>
      </c>
      <c r="Q621" s="244"/>
      <c r="R621" s="242" t="s">
        <v>89</v>
      </c>
      <c r="S621" s="242"/>
      <c r="T621" s="242"/>
      <c r="U621" s="245">
        <v>1089.3499999999999</v>
      </c>
      <c r="V621" s="242" t="s">
        <v>70</v>
      </c>
      <c r="W621" s="246">
        <f t="shared" si="307"/>
        <v>0.26207999999999998</v>
      </c>
      <c r="X621" s="242" t="s">
        <v>72</v>
      </c>
      <c r="Y621" s="242"/>
      <c r="Z621" s="333">
        <f t="shared" si="305"/>
        <v>0.26207999999999998</v>
      </c>
    </row>
    <row r="622" spans="1:26" s="103" customFormat="1">
      <c r="A622" s="200">
        <v>480</v>
      </c>
      <c r="B622" s="200" t="s">
        <v>7984</v>
      </c>
      <c r="C622" s="200" t="s">
        <v>72</v>
      </c>
      <c r="D622" s="200" t="s">
        <v>7537</v>
      </c>
      <c r="E622" s="200" t="s">
        <v>367</v>
      </c>
      <c r="F622" s="200" t="s">
        <v>368</v>
      </c>
      <c r="G622" s="200" t="s">
        <v>366</v>
      </c>
      <c r="H622" s="200" t="s">
        <v>134</v>
      </c>
      <c r="I622" s="200">
        <v>49303156</v>
      </c>
      <c r="J622" s="200">
        <v>638</v>
      </c>
      <c r="K622" s="200">
        <v>22</v>
      </c>
      <c r="L622" s="201">
        <v>44678</v>
      </c>
      <c r="M622" s="201">
        <v>44678</v>
      </c>
      <c r="N622" s="202"/>
      <c r="O622" s="201">
        <v>44679</v>
      </c>
      <c r="P622" s="201">
        <v>44679</v>
      </c>
      <c r="Q622" s="202"/>
      <c r="R622" s="200" t="s">
        <v>89</v>
      </c>
      <c r="S622" s="200"/>
      <c r="T622" s="200" t="s">
        <v>218</v>
      </c>
      <c r="U622" s="200">
        <v>1432</v>
      </c>
      <c r="V622" s="200" t="s">
        <v>70</v>
      </c>
      <c r="W622" s="204">
        <f t="shared" si="307"/>
        <v>0.30624000000000001</v>
      </c>
      <c r="X622" s="200" t="s">
        <v>72</v>
      </c>
      <c r="Y622" s="200"/>
      <c r="Z622" s="333">
        <f t="shared" si="305"/>
        <v>0.30624000000000001</v>
      </c>
    </row>
    <row r="623" spans="1:26" s="103" customFormat="1">
      <c r="A623" s="200">
        <v>480</v>
      </c>
      <c r="B623" s="200" t="s">
        <v>7985</v>
      </c>
      <c r="C623" s="218">
        <v>396209096</v>
      </c>
      <c r="D623" s="200" t="s">
        <v>7537</v>
      </c>
      <c r="E623" s="200" t="s">
        <v>367</v>
      </c>
      <c r="F623" s="200" t="s">
        <v>368</v>
      </c>
      <c r="G623" s="200" t="s">
        <v>366</v>
      </c>
      <c r="H623" s="200" t="s">
        <v>134</v>
      </c>
      <c r="I623" s="200">
        <v>49303156</v>
      </c>
      <c r="J623" s="200">
        <v>638</v>
      </c>
      <c r="K623" s="200">
        <v>22</v>
      </c>
      <c r="L623" s="201">
        <v>44678</v>
      </c>
      <c r="M623" s="201">
        <v>44678</v>
      </c>
      <c r="N623" s="202"/>
      <c r="O623" s="201">
        <v>44679</v>
      </c>
      <c r="P623" s="201">
        <v>44680</v>
      </c>
      <c r="Q623" s="202"/>
      <c r="R623" s="200" t="s">
        <v>89</v>
      </c>
      <c r="S623" s="200" t="s">
        <v>7986</v>
      </c>
      <c r="T623" s="200" t="s">
        <v>218</v>
      </c>
      <c r="U623" s="200">
        <v>1432</v>
      </c>
      <c r="V623" s="200" t="s">
        <v>70</v>
      </c>
      <c r="W623" s="204">
        <f t="shared" si="307"/>
        <v>0.30624000000000001</v>
      </c>
      <c r="X623" s="200" t="s">
        <v>72</v>
      </c>
      <c r="Y623" s="200"/>
      <c r="Z623" s="333">
        <f t="shared" si="305"/>
        <v>0.30624000000000001</v>
      </c>
    </row>
    <row r="624" spans="1:26" s="103" customFormat="1">
      <c r="A624" s="200">
        <v>480</v>
      </c>
      <c r="B624" s="200" t="s">
        <v>7987</v>
      </c>
      <c r="C624" s="200" t="s">
        <v>72</v>
      </c>
      <c r="D624" s="200" t="s">
        <v>7537</v>
      </c>
      <c r="E624" s="200" t="s">
        <v>367</v>
      </c>
      <c r="F624" s="200" t="s">
        <v>368</v>
      </c>
      <c r="G624" s="200" t="s">
        <v>366</v>
      </c>
      <c r="H624" s="200" t="s">
        <v>134</v>
      </c>
      <c r="I624" s="200">
        <v>49303156</v>
      </c>
      <c r="J624" s="200">
        <v>638</v>
      </c>
      <c r="K624" s="200">
        <v>22</v>
      </c>
      <c r="L624" s="201">
        <v>44678</v>
      </c>
      <c r="M624" s="201">
        <v>44678</v>
      </c>
      <c r="N624" s="202"/>
      <c r="O624" s="201">
        <v>44680</v>
      </c>
      <c r="P624" s="201">
        <v>44680</v>
      </c>
      <c r="Q624" s="202"/>
      <c r="R624" s="200" t="s">
        <v>89</v>
      </c>
      <c r="S624" s="200"/>
      <c r="T624" s="200" t="s">
        <v>218</v>
      </c>
      <c r="U624" s="200">
        <v>1430</v>
      </c>
      <c r="V624" s="200" t="s">
        <v>70</v>
      </c>
      <c r="W624" s="204">
        <f t="shared" si="307"/>
        <v>0.30624000000000001</v>
      </c>
      <c r="X624" s="200" t="s">
        <v>72</v>
      </c>
      <c r="Y624" s="200"/>
      <c r="Z624" s="333">
        <f t="shared" si="305"/>
        <v>0.30624000000000001</v>
      </c>
    </row>
    <row r="625" spans="1:16360" s="145" customFormat="1">
      <c r="A625" s="269">
        <v>360</v>
      </c>
      <c r="B625" s="200" t="s">
        <v>404</v>
      </c>
      <c r="C625" s="150">
        <v>396344571</v>
      </c>
      <c r="D625" s="200" t="s">
        <v>7537</v>
      </c>
      <c r="E625" s="200" t="s">
        <v>141</v>
      </c>
      <c r="F625" s="200" t="s">
        <v>406</v>
      </c>
      <c r="G625" s="200" t="s">
        <v>405</v>
      </c>
      <c r="H625" s="269" t="s">
        <v>377</v>
      </c>
      <c r="I625" s="269">
        <v>49204132</v>
      </c>
      <c r="J625" s="269">
        <v>544</v>
      </c>
      <c r="K625" s="200">
        <v>17</v>
      </c>
      <c r="L625" s="201">
        <v>44678</v>
      </c>
      <c r="M625" s="201">
        <v>44678</v>
      </c>
      <c r="N625" s="202"/>
      <c r="O625" s="201">
        <v>44680</v>
      </c>
      <c r="P625" s="201">
        <v>44683</v>
      </c>
      <c r="Q625" s="202"/>
      <c r="R625" s="200" t="s">
        <v>89</v>
      </c>
      <c r="S625" s="232" t="s">
        <v>7988</v>
      </c>
      <c r="T625" s="200"/>
      <c r="U625" s="203"/>
      <c r="V625" s="200" t="s">
        <v>88</v>
      </c>
      <c r="W625" s="204">
        <f t="shared" si="307"/>
        <v>0.19583999999999999</v>
      </c>
      <c r="X625" s="200" t="s">
        <v>72</v>
      </c>
      <c r="Y625" s="200"/>
      <c r="Z625" s="333">
        <f t="shared" si="305"/>
        <v>0.19583999999999999</v>
      </c>
      <c r="AA625" s="103"/>
      <c r="AB625" s="103"/>
      <c r="AC625" s="103"/>
      <c r="AD625" s="103"/>
      <c r="AE625" s="103"/>
      <c r="AF625" s="103"/>
      <c r="AG625" s="103"/>
      <c r="AH625" s="103"/>
      <c r="AI625" s="103"/>
      <c r="AJ625" s="103"/>
      <c r="AK625" s="103"/>
      <c r="AL625" s="103"/>
      <c r="AM625" s="103"/>
      <c r="AN625" s="103"/>
      <c r="AO625" s="103"/>
      <c r="AP625" s="103"/>
      <c r="AQ625" s="103"/>
      <c r="AR625" s="103"/>
      <c r="AS625" s="103"/>
      <c r="AT625" s="103"/>
      <c r="AU625" s="103"/>
      <c r="AV625" s="103"/>
      <c r="AW625" s="103"/>
      <c r="AX625" s="103"/>
      <c r="AY625" s="103"/>
      <c r="AZ625" s="103"/>
      <c r="BA625" s="103"/>
      <c r="BB625" s="103"/>
      <c r="BC625" s="103"/>
      <c r="BD625" s="103"/>
      <c r="BE625" s="103"/>
      <c r="BF625" s="103"/>
      <c r="BG625" s="103"/>
      <c r="BH625" s="103"/>
      <c r="BI625" s="103"/>
      <c r="BJ625" s="103"/>
      <c r="BK625" s="103"/>
      <c r="BL625" s="103"/>
      <c r="BM625" s="103"/>
      <c r="BN625" s="103"/>
      <c r="BO625" s="103"/>
      <c r="BP625" s="103"/>
      <c r="BQ625" s="103"/>
      <c r="BR625" s="103"/>
      <c r="BS625" s="103"/>
      <c r="BT625" s="103"/>
      <c r="BU625" s="103"/>
      <c r="BV625" s="103"/>
      <c r="BW625" s="103"/>
      <c r="BX625" s="103"/>
      <c r="BY625" s="103"/>
      <c r="BZ625" s="103"/>
      <c r="CA625" s="103"/>
      <c r="CB625" s="103"/>
      <c r="CC625" s="103"/>
      <c r="CD625" s="103"/>
      <c r="CE625" s="103"/>
      <c r="CF625" s="103"/>
      <c r="CG625" s="103"/>
      <c r="CH625" s="103"/>
      <c r="CI625" s="103"/>
      <c r="CJ625" s="103"/>
      <c r="CK625" s="103"/>
      <c r="CL625" s="103"/>
      <c r="CM625" s="103"/>
      <c r="CN625" s="103"/>
      <c r="CO625" s="103"/>
      <c r="CP625" s="103"/>
      <c r="CQ625" s="103"/>
      <c r="CR625" s="103"/>
      <c r="CS625" s="103"/>
      <c r="CT625" s="103"/>
      <c r="CU625" s="103"/>
      <c r="CV625" s="103"/>
      <c r="CW625" s="103"/>
      <c r="CX625" s="103"/>
      <c r="CY625" s="103"/>
      <c r="CZ625" s="103"/>
      <c r="DA625" s="103"/>
      <c r="DB625" s="103"/>
      <c r="DC625" s="103"/>
      <c r="DD625" s="103"/>
      <c r="DE625" s="103"/>
      <c r="DF625" s="103"/>
      <c r="DG625" s="103"/>
      <c r="DH625" s="103"/>
      <c r="DI625" s="103"/>
      <c r="DJ625" s="103"/>
      <c r="DK625" s="103"/>
      <c r="DL625" s="103"/>
      <c r="DM625" s="103"/>
      <c r="DN625" s="103"/>
      <c r="DO625" s="103"/>
      <c r="DP625" s="103"/>
      <c r="DQ625" s="103"/>
      <c r="DR625" s="103"/>
      <c r="DS625" s="103"/>
      <c r="DT625" s="103"/>
      <c r="DU625" s="103"/>
      <c r="DV625" s="103"/>
      <c r="DW625" s="103"/>
      <c r="DX625" s="103"/>
      <c r="DY625" s="103"/>
      <c r="DZ625" s="103"/>
      <c r="EA625" s="103"/>
      <c r="EB625" s="103"/>
      <c r="EC625" s="103"/>
      <c r="ED625" s="103"/>
      <c r="EE625" s="103"/>
      <c r="EF625" s="103"/>
      <c r="EG625" s="103"/>
      <c r="EH625" s="103"/>
      <c r="EI625" s="103"/>
      <c r="EJ625" s="103"/>
      <c r="EK625" s="103"/>
      <c r="EL625" s="103"/>
      <c r="EM625" s="103"/>
      <c r="EN625" s="103"/>
      <c r="EO625" s="103"/>
      <c r="EP625" s="103"/>
      <c r="EQ625" s="103"/>
      <c r="ER625" s="103"/>
      <c r="ES625" s="103"/>
      <c r="ET625" s="103"/>
      <c r="EU625" s="103"/>
      <c r="EV625" s="103"/>
      <c r="EW625" s="103"/>
      <c r="EX625" s="103"/>
      <c r="EY625" s="103"/>
      <c r="EZ625" s="103"/>
      <c r="FA625" s="103"/>
      <c r="FB625" s="103"/>
      <c r="FC625" s="103"/>
      <c r="FD625" s="103"/>
      <c r="FE625" s="103"/>
      <c r="FF625" s="103"/>
      <c r="FG625" s="103"/>
      <c r="FH625" s="103"/>
      <c r="FI625" s="103"/>
      <c r="FJ625" s="103"/>
      <c r="FK625" s="103"/>
      <c r="FL625" s="103"/>
      <c r="FM625" s="103"/>
      <c r="FN625" s="103"/>
      <c r="FO625" s="103"/>
      <c r="FP625" s="103"/>
      <c r="FQ625" s="103"/>
      <c r="FR625" s="103"/>
      <c r="FS625" s="103"/>
      <c r="FT625" s="103"/>
      <c r="FU625" s="103"/>
      <c r="FV625" s="103"/>
      <c r="FW625" s="103"/>
      <c r="FX625" s="103"/>
      <c r="FY625" s="103"/>
      <c r="FZ625" s="103"/>
      <c r="GA625" s="103"/>
      <c r="GB625" s="103"/>
      <c r="GC625" s="103"/>
      <c r="GD625" s="103"/>
      <c r="GE625" s="103"/>
      <c r="GF625" s="103"/>
      <c r="GG625" s="103"/>
      <c r="GH625" s="103"/>
      <c r="GI625" s="103"/>
      <c r="GJ625" s="103"/>
      <c r="GK625" s="103"/>
      <c r="GL625" s="103"/>
      <c r="GM625" s="103"/>
      <c r="GN625" s="103"/>
      <c r="GO625" s="103"/>
      <c r="GP625" s="103"/>
      <c r="GQ625" s="103"/>
      <c r="GR625" s="103"/>
      <c r="GS625" s="103"/>
      <c r="GT625" s="103"/>
      <c r="GU625" s="103"/>
      <c r="GV625" s="103"/>
      <c r="GW625" s="103"/>
      <c r="GX625" s="103"/>
      <c r="GY625" s="103"/>
      <c r="GZ625" s="103"/>
      <c r="HA625" s="103"/>
      <c r="HB625" s="103"/>
      <c r="HC625" s="103"/>
      <c r="HD625" s="103"/>
      <c r="HE625" s="103"/>
      <c r="HF625" s="103"/>
      <c r="HG625" s="103"/>
      <c r="HH625" s="103"/>
      <c r="HI625" s="103"/>
      <c r="HJ625" s="103"/>
      <c r="HK625" s="103"/>
      <c r="HL625" s="103"/>
      <c r="HM625" s="103"/>
      <c r="HN625" s="103"/>
      <c r="HO625" s="103"/>
      <c r="HP625" s="103"/>
      <c r="HQ625" s="103"/>
      <c r="HR625" s="103"/>
      <c r="HS625" s="103"/>
      <c r="HT625" s="103"/>
      <c r="HU625" s="103"/>
      <c r="HV625" s="103"/>
      <c r="HW625" s="103"/>
      <c r="HX625" s="103"/>
      <c r="HY625" s="103"/>
      <c r="HZ625" s="103"/>
      <c r="IA625" s="103"/>
      <c r="IB625" s="103"/>
      <c r="IC625" s="103"/>
      <c r="ID625" s="103"/>
      <c r="IE625" s="103"/>
      <c r="IF625" s="103"/>
      <c r="IG625" s="103"/>
      <c r="IH625" s="103"/>
      <c r="II625" s="103"/>
      <c r="IJ625" s="103"/>
      <c r="IK625" s="103"/>
      <c r="IL625" s="103"/>
      <c r="IM625" s="103"/>
      <c r="IN625" s="103"/>
      <c r="IO625" s="103"/>
      <c r="IP625" s="103"/>
      <c r="IQ625" s="103"/>
      <c r="IR625" s="103"/>
      <c r="IS625" s="103"/>
      <c r="IT625" s="103"/>
      <c r="IU625" s="103"/>
      <c r="IV625" s="103"/>
      <c r="IW625" s="103"/>
      <c r="IX625" s="103"/>
      <c r="IY625" s="103"/>
      <c r="IZ625" s="103"/>
      <c r="JA625" s="103"/>
      <c r="JB625" s="103"/>
      <c r="JC625" s="103"/>
      <c r="JD625" s="103"/>
      <c r="JE625" s="103"/>
      <c r="JF625" s="103"/>
      <c r="JG625" s="103"/>
      <c r="JH625" s="103"/>
      <c r="JI625" s="103"/>
      <c r="JJ625" s="103"/>
      <c r="JK625" s="103"/>
      <c r="JL625" s="103"/>
      <c r="JM625" s="103"/>
      <c r="JN625" s="103"/>
      <c r="JO625" s="103"/>
      <c r="JP625" s="103"/>
      <c r="JQ625" s="103"/>
      <c r="JR625" s="103"/>
      <c r="JS625" s="103"/>
      <c r="JT625" s="103"/>
      <c r="JU625" s="103"/>
      <c r="JV625" s="103"/>
      <c r="JW625" s="103"/>
      <c r="JX625" s="103"/>
      <c r="JY625" s="103"/>
      <c r="JZ625" s="103"/>
      <c r="KA625" s="103"/>
      <c r="KB625" s="103"/>
      <c r="KC625" s="103"/>
      <c r="KD625" s="103"/>
      <c r="KE625" s="103"/>
      <c r="KF625" s="103"/>
      <c r="KG625" s="103"/>
      <c r="KH625" s="103"/>
      <c r="KI625" s="103"/>
      <c r="KJ625" s="103"/>
      <c r="KK625" s="103"/>
      <c r="KL625" s="103"/>
      <c r="KM625" s="103"/>
      <c r="KN625" s="103"/>
      <c r="KO625" s="103"/>
      <c r="KP625" s="103"/>
      <c r="KQ625" s="103"/>
      <c r="KR625" s="103"/>
      <c r="KS625" s="103"/>
      <c r="KT625" s="103"/>
      <c r="KU625" s="103"/>
      <c r="KV625" s="103"/>
      <c r="KW625" s="103"/>
      <c r="KX625" s="103"/>
      <c r="KY625" s="103"/>
      <c r="KZ625" s="103"/>
      <c r="LA625" s="103"/>
      <c r="LB625" s="103"/>
      <c r="LC625" s="103"/>
      <c r="LD625" s="103"/>
      <c r="LE625" s="103"/>
      <c r="LF625" s="103"/>
      <c r="LG625" s="103"/>
      <c r="LH625" s="103"/>
      <c r="LI625" s="103"/>
      <c r="LJ625" s="103"/>
      <c r="LK625" s="103"/>
      <c r="LL625" s="103"/>
      <c r="LM625" s="103"/>
      <c r="LN625" s="103"/>
      <c r="LO625" s="103"/>
      <c r="LP625" s="103"/>
      <c r="LQ625" s="103"/>
      <c r="LR625" s="103"/>
      <c r="LS625" s="103"/>
      <c r="LT625" s="103"/>
      <c r="LU625" s="103"/>
      <c r="LV625" s="103"/>
      <c r="LW625" s="103"/>
      <c r="LX625" s="103"/>
      <c r="LY625" s="103"/>
      <c r="LZ625" s="103"/>
      <c r="MA625" s="103"/>
      <c r="MB625" s="103"/>
      <c r="MC625" s="103"/>
      <c r="MD625" s="103"/>
      <c r="ME625" s="103"/>
      <c r="MF625" s="103"/>
      <c r="MG625" s="103"/>
      <c r="MH625" s="103"/>
      <c r="MI625" s="103"/>
      <c r="MJ625" s="103"/>
      <c r="MK625" s="103"/>
      <c r="ML625" s="103"/>
      <c r="MM625" s="103"/>
      <c r="MN625" s="103"/>
      <c r="MO625" s="103"/>
      <c r="MP625" s="103"/>
      <c r="MQ625" s="103"/>
      <c r="MR625" s="103"/>
      <c r="MS625" s="103"/>
      <c r="MT625" s="103"/>
      <c r="MU625" s="103"/>
      <c r="MV625" s="103"/>
      <c r="MW625" s="103"/>
      <c r="MX625" s="103"/>
      <c r="MY625" s="103"/>
      <c r="MZ625" s="103"/>
      <c r="NA625" s="103"/>
      <c r="NB625" s="103"/>
      <c r="NC625" s="103"/>
      <c r="ND625" s="103"/>
      <c r="NE625" s="103"/>
      <c r="NF625" s="103"/>
      <c r="NG625" s="103"/>
      <c r="NH625" s="103"/>
      <c r="NI625" s="103"/>
      <c r="NJ625" s="103"/>
      <c r="NK625" s="103"/>
      <c r="NL625" s="103"/>
      <c r="NM625" s="103"/>
      <c r="NN625" s="103"/>
      <c r="NO625" s="103"/>
      <c r="NP625" s="103"/>
      <c r="NQ625" s="103"/>
      <c r="NR625" s="103"/>
      <c r="NS625" s="103"/>
      <c r="NT625" s="103"/>
      <c r="NU625" s="103"/>
      <c r="NV625" s="103"/>
      <c r="NW625" s="103"/>
      <c r="NX625" s="103"/>
      <c r="NY625" s="103"/>
      <c r="NZ625" s="103"/>
      <c r="OA625" s="103"/>
      <c r="OB625" s="103"/>
      <c r="OC625" s="103"/>
      <c r="OD625" s="103"/>
      <c r="OE625" s="103"/>
      <c r="OF625" s="103"/>
      <c r="OG625" s="103"/>
      <c r="OH625" s="103"/>
      <c r="OI625" s="103"/>
      <c r="OJ625" s="103"/>
      <c r="OK625" s="103"/>
      <c r="OL625" s="103"/>
      <c r="OM625" s="103"/>
      <c r="ON625" s="103"/>
      <c r="OO625" s="103"/>
      <c r="OP625" s="103"/>
      <c r="OQ625" s="103"/>
      <c r="OR625" s="103"/>
      <c r="OS625" s="103"/>
      <c r="OT625" s="103"/>
      <c r="OU625" s="103"/>
      <c r="OV625" s="103"/>
      <c r="OW625" s="103"/>
      <c r="OX625" s="103"/>
      <c r="OY625" s="103"/>
      <c r="OZ625" s="103"/>
      <c r="PA625" s="103"/>
      <c r="PB625" s="103"/>
      <c r="PC625" s="103"/>
      <c r="PD625" s="103"/>
      <c r="PE625" s="103"/>
      <c r="PF625" s="103"/>
      <c r="PG625" s="103"/>
      <c r="PH625" s="103"/>
      <c r="PI625" s="103"/>
      <c r="PJ625" s="103"/>
      <c r="PK625" s="103"/>
      <c r="PL625" s="103"/>
      <c r="PM625" s="103"/>
      <c r="PN625" s="103"/>
      <c r="PO625" s="103"/>
      <c r="PP625" s="103"/>
      <c r="PQ625" s="103"/>
      <c r="PR625" s="103"/>
      <c r="PS625" s="103"/>
      <c r="PT625" s="103"/>
      <c r="PU625" s="103"/>
      <c r="PV625" s="103"/>
      <c r="PW625" s="103"/>
      <c r="PX625" s="103"/>
      <c r="PY625" s="103"/>
      <c r="PZ625" s="103"/>
      <c r="QA625" s="103"/>
      <c r="QB625" s="103"/>
      <c r="QC625" s="103"/>
      <c r="QD625" s="103"/>
      <c r="QE625" s="103"/>
      <c r="QF625" s="103"/>
      <c r="QG625" s="103"/>
      <c r="QH625" s="103"/>
      <c r="QI625" s="103"/>
      <c r="QJ625" s="103"/>
      <c r="QK625" s="103"/>
      <c r="QL625" s="103"/>
      <c r="QM625" s="103"/>
      <c r="QN625" s="103"/>
      <c r="QO625" s="103"/>
      <c r="QP625" s="103"/>
      <c r="QQ625" s="103"/>
      <c r="QR625" s="103"/>
      <c r="QS625" s="103"/>
      <c r="QT625" s="103"/>
      <c r="QU625" s="103"/>
      <c r="QV625" s="103"/>
      <c r="QW625" s="103"/>
      <c r="QX625" s="103"/>
      <c r="QY625" s="103"/>
      <c r="QZ625" s="103"/>
      <c r="RA625" s="103"/>
      <c r="RB625" s="103"/>
      <c r="RC625" s="103"/>
      <c r="RD625" s="103"/>
      <c r="RE625" s="103"/>
      <c r="RF625" s="103"/>
      <c r="RG625" s="103"/>
      <c r="RH625" s="103"/>
      <c r="RI625" s="103"/>
      <c r="RJ625" s="103"/>
      <c r="RK625" s="103"/>
      <c r="RL625" s="103"/>
      <c r="RM625" s="103"/>
      <c r="RN625" s="103"/>
      <c r="RO625" s="103"/>
      <c r="RP625" s="103"/>
      <c r="RQ625" s="103"/>
      <c r="RR625" s="103"/>
      <c r="RS625" s="103"/>
      <c r="RT625" s="103"/>
      <c r="RU625" s="103"/>
      <c r="RV625" s="103"/>
      <c r="RW625" s="103"/>
      <c r="RX625" s="103"/>
      <c r="RY625" s="103"/>
      <c r="RZ625" s="103"/>
      <c r="SA625" s="103"/>
      <c r="SB625" s="103"/>
      <c r="SC625" s="103"/>
      <c r="SD625" s="103"/>
      <c r="SE625" s="103"/>
      <c r="SF625" s="103"/>
      <c r="SG625" s="103"/>
      <c r="SH625" s="103"/>
      <c r="SI625" s="103"/>
      <c r="SJ625" s="103"/>
      <c r="SK625" s="103"/>
      <c r="SL625" s="103"/>
      <c r="SM625" s="103"/>
      <c r="SN625" s="103"/>
      <c r="SO625" s="103"/>
      <c r="SP625" s="103"/>
      <c r="SQ625" s="103"/>
      <c r="SR625" s="103"/>
      <c r="SS625" s="103"/>
      <c r="ST625" s="103"/>
      <c r="SU625" s="103"/>
      <c r="SV625" s="103"/>
      <c r="SW625" s="103"/>
      <c r="SX625" s="103"/>
      <c r="SY625" s="103"/>
      <c r="SZ625" s="103"/>
      <c r="TA625" s="103"/>
      <c r="TB625" s="103"/>
      <c r="TC625" s="103"/>
      <c r="TD625" s="103"/>
      <c r="TE625" s="103"/>
      <c r="TF625" s="103"/>
      <c r="TG625" s="103"/>
      <c r="TH625" s="103"/>
      <c r="TI625" s="103"/>
      <c r="TJ625" s="103"/>
      <c r="TK625" s="103"/>
      <c r="TL625" s="103"/>
      <c r="TM625" s="103"/>
      <c r="TN625" s="103"/>
      <c r="TO625" s="103"/>
      <c r="TP625" s="103"/>
      <c r="TQ625" s="103"/>
      <c r="TR625" s="103"/>
      <c r="TS625" s="103"/>
      <c r="TT625" s="103"/>
      <c r="TU625" s="103"/>
      <c r="TV625" s="103"/>
      <c r="TW625" s="103"/>
      <c r="TX625" s="103"/>
      <c r="TY625" s="103"/>
      <c r="TZ625" s="103"/>
      <c r="UA625" s="103"/>
      <c r="UB625" s="103"/>
      <c r="UC625" s="103"/>
      <c r="UD625" s="103"/>
      <c r="UE625" s="103"/>
      <c r="UF625" s="103"/>
      <c r="UG625" s="103"/>
      <c r="UH625" s="103"/>
      <c r="UI625" s="103"/>
      <c r="UJ625" s="103"/>
      <c r="UK625" s="103"/>
      <c r="UL625" s="103"/>
      <c r="UM625" s="103"/>
      <c r="UN625" s="103"/>
      <c r="UO625" s="103"/>
      <c r="UP625" s="103"/>
      <c r="UQ625" s="103"/>
      <c r="UR625" s="103"/>
      <c r="US625" s="103"/>
      <c r="UT625" s="103"/>
      <c r="UU625" s="103"/>
      <c r="UV625" s="103"/>
      <c r="UW625" s="103"/>
      <c r="UX625" s="103"/>
      <c r="UY625" s="103"/>
      <c r="UZ625" s="103"/>
      <c r="VA625" s="103"/>
      <c r="VB625" s="103"/>
      <c r="VC625" s="103"/>
      <c r="VD625" s="103"/>
      <c r="VE625" s="103"/>
      <c r="VF625" s="103"/>
      <c r="VG625" s="103"/>
      <c r="VH625" s="103"/>
      <c r="VI625" s="103"/>
      <c r="VJ625" s="103"/>
      <c r="VK625" s="103"/>
      <c r="VL625" s="103"/>
      <c r="VM625" s="103"/>
      <c r="VN625" s="103"/>
      <c r="VO625" s="103"/>
      <c r="VP625" s="103"/>
      <c r="VQ625" s="103"/>
      <c r="VR625" s="103"/>
      <c r="VS625" s="103"/>
      <c r="VT625" s="103"/>
      <c r="VU625" s="103"/>
      <c r="VV625" s="103"/>
      <c r="VW625" s="103"/>
      <c r="VX625" s="103"/>
      <c r="VY625" s="103"/>
      <c r="VZ625" s="103"/>
      <c r="WA625" s="103"/>
      <c r="WB625" s="103"/>
      <c r="WC625" s="103"/>
      <c r="WD625" s="103"/>
      <c r="WE625" s="103"/>
      <c r="WF625" s="103"/>
      <c r="WG625" s="103"/>
      <c r="WH625" s="103"/>
      <c r="WI625" s="103"/>
      <c r="WJ625" s="103"/>
      <c r="WK625" s="103"/>
      <c r="WL625" s="103"/>
      <c r="WM625" s="103"/>
      <c r="WN625" s="103"/>
      <c r="WO625" s="103"/>
      <c r="WP625" s="103"/>
      <c r="WQ625" s="103"/>
      <c r="WR625" s="103"/>
      <c r="WS625" s="103"/>
      <c r="WT625" s="103"/>
      <c r="WU625" s="103"/>
      <c r="WV625" s="103"/>
      <c r="WW625" s="103"/>
      <c r="WX625" s="103"/>
      <c r="WY625" s="103"/>
      <c r="WZ625" s="103"/>
      <c r="XA625" s="103"/>
      <c r="XB625" s="103"/>
      <c r="XC625" s="103"/>
      <c r="XD625" s="103"/>
      <c r="XE625" s="103"/>
      <c r="XF625" s="103"/>
      <c r="XG625" s="103"/>
      <c r="XH625" s="103"/>
      <c r="XI625" s="103"/>
      <c r="XJ625" s="103"/>
      <c r="XK625" s="103"/>
      <c r="XL625" s="103"/>
      <c r="XM625" s="103"/>
      <c r="XN625" s="103"/>
      <c r="XO625" s="103"/>
      <c r="XP625" s="103"/>
      <c r="XQ625" s="103"/>
      <c r="XR625" s="103"/>
      <c r="XS625" s="103"/>
      <c r="XT625" s="103"/>
      <c r="XU625" s="103"/>
      <c r="XV625" s="103"/>
      <c r="XW625" s="103"/>
      <c r="XX625" s="103"/>
      <c r="XY625" s="103"/>
      <c r="XZ625" s="103"/>
      <c r="YA625" s="103"/>
      <c r="YB625" s="103"/>
      <c r="YC625" s="103"/>
      <c r="YD625" s="103"/>
      <c r="YE625" s="103"/>
      <c r="YF625" s="103"/>
      <c r="YG625" s="103"/>
      <c r="YH625" s="103"/>
      <c r="YI625" s="103"/>
      <c r="YJ625" s="103"/>
      <c r="YK625" s="103"/>
      <c r="YL625" s="103"/>
      <c r="YM625" s="103"/>
      <c r="YN625" s="103"/>
      <c r="YO625" s="103"/>
      <c r="YP625" s="103"/>
      <c r="YQ625" s="103"/>
      <c r="YR625" s="103"/>
      <c r="YS625" s="103"/>
      <c r="YT625" s="103"/>
      <c r="YU625" s="103"/>
      <c r="YV625" s="103"/>
      <c r="YW625" s="103"/>
      <c r="YX625" s="103"/>
      <c r="YY625" s="103"/>
      <c r="YZ625" s="103"/>
      <c r="ZA625" s="103"/>
      <c r="ZB625" s="103"/>
      <c r="ZC625" s="103"/>
      <c r="ZD625" s="103"/>
      <c r="ZE625" s="103"/>
      <c r="ZF625" s="103"/>
      <c r="ZG625" s="103"/>
      <c r="ZH625" s="103"/>
      <c r="ZI625" s="103"/>
      <c r="ZJ625" s="103"/>
      <c r="ZK625" s="103"/>
      <c r="ZL625" s="103"/>
      <c r="ZM625" s="103"/>
      <c r="ZN625" s="103"/>
      <c r="ZO625" s="103"/>
      <c r="ZP625" s="103"/>
      <c r="ZQ625" s="103"/>
      <c r="ZR625" s="103"/>
      <c r="ZS625" s="103"/>
      <c r="ZT625" s="103"/>
      <c r="ZU625" s="103"/>
      <c r="ZV625" s="103"/>
      <c r="ZW625" s="103"/>
      <c r="ZX625" s="103"/>
      <c r="ZY625" s="103"/>
      <c r="ZZ625" s="103"/>
      <c r="AAA625" s="103"/>
      <c r="AAB625" s="103"/>
      <c r="AAC625" s="103"/>
      <c r="AAD625" s="103"/>
      <c r="AAE625" s="103"/>
      <c r="AAF625" s="103"/>
      <c r="AAG625" s="103"/>
      <c r="AAH625" s="103"/>
      <c r="AAI625" s="103"/>
      <c r="AAJ625" s="103"/>
      <c r="AAK625" s="103"/>
      <c r="AAL625" s="103"/>
      <c r="AAM625" s="103"/>
      <c r="AAN625" s="103"/>
      <c r="AAO625" s="103"/>
      <c r="AAP625" s="103"/>
      <c r="AAQ625" s="103"/>
      <c r="AAR625" s="103"/>
      <c r="AAS625" s="103"/>
      <c r="AAT625" s="103"/>
      <c r="AAU625" s="103"/>
      <c r="AAV625" s="103"/>
      <c r="AAW625" s="103"/>
      <c r="AAX625" s="103"/>
      <c r="AAY625" s="103"/>
      <c r="AAZ625" s="103"/>
      <c r="ABA625" s="103"/>
      <c r="ABB625" s="103"/>
      <c r="ABC625" s="103"/>
      <c r="ABD625" s="103"/>
      <c r="ABE625" s="103"/>
      <c r="ABF625" s="103"/>
      <c r="ABG625" s="103"/>
      <c r="ABH625" s="103"/>
      <c r="ABI625" s="103"/>
      <c r="ABJ625" s="103"/>
      <c r="ABK625" s="103"/>
      <c r="ABL625" s="103"/>
      <c r="ABM625" s="103"/>
      <c r="ABN625" s="103"/>
      <c r="ABO625" s="103"/>
      <c r="ABP625" s="103"/>
      <c r="ABQ625" s="103"/>
      <c r="ABR625" s="103"/>
      <c r="ABS625" s="103"/>
      <c r="ABT625" s="103"/>
      <c r="ABU625" s="103"/>
      <c r="ABV625" s="103"/>
      <c r="ABW625" s="103"/>
      <c r="ABX625" s="103"/>
      <c r="ABY625" s="103"/>
      <c r="ABZ625" s="103"/>
      <c r="ACA625" s="103"/>
      <c r="ACB625" s="103"/>
      <c r="ACC625" s="103"/>
      <c r="ACD625" s="103"/>
      <c r="ACE625" s="103"/>
      <c r="ACF625" s="103"/>
      <c r="ACG625" s="103"/>
      <c r="ACH625" s="103"/>
      <c r="ACI625" s="103"/>
      <c r="ACJ625" s="103"/>
      <c r="ACK625" s="103"/>
      <c r="ACL625" s="103"/>
      <c r="ACM625" s="103"/>
      <c r="ACN625" s="103"/>
      <c r="ACO625" s="103"/>
      <c r="ACP625" s="103"/>
      <c r="ACQ625" s="103"/>
      <c r="ACR625" s="103"/>
      <c r="ACS625" s="103"/>
      <c r="ACT625" s="103"/>
      <c r="ACU625" s="103"/>
      <c r="ACV625" s="103"/>
      <c r="ACW625" s="103"/>
      <c r="ACX625" s="103"/>
      <c r="ACY625" s="103"/>
      <c r="ACZ625" s="103"/>
      <c r="ADA625" s="103"/>
      <c r="ADB625" s="103"/>
      <c r="ADC625" s="103"/>
      <c r="ADD625" s="103"/>
      <c r="ADE625" s="103"/>
      <c r="ADF625" s="103"/>
      <c r="ADG625" s="103"/>
      <c r="ADH625" s="103"/>
      <c r="ADI625" s="103"/>
      <c r="ADJ625" s="103"/>
      <c r="ADK625" s="103"/>
      <c r="ADL625" s="103"/>
      <c r="ADM625" s="103"/>
      <c r="ADN625" s="103"/>
      <c r="ADO625" s="103"/>
      <c r="ADP625" s="103"/>
      <c r="ADQ625" s="103"/>
      <c r="ADR625" s="103"/>
      <c r="ADS625" s="103"/>
      <c r="ADT625" s="103"/>
      <c r="ADU625" s="103"/>
      <c r="ADV625" s="103"/>
      <c r="ADW625" s="103"/>
      <c r="ADX625" s="103"/>
      <c r="ADY625" s="103"/>
      <c r="ADZ625" s="103"/>
      <c r="AEA625" s="103"/>
      <c r="AEB625" s="103"/>
      <c r="AEC625" s="103"/>
      <c r="AED625" s="103"/>
      <c r="AEE625" s="103"/>
      <c r="AEF625" s="103"/>
      <c r="AEG625" s="103"/>
      <c r="AEH625" s="103"/>
      <c r="AEI625" s="103"/>
      <c r="AEJ625" s="103"/>
      <c r="AEK625" s="103"/>
      <c r="AEL625" s="103"/>
      <c r="AEM625" s="103"/>
      <c r="AEN625" s="103"/>
      <c r="AEO625" s="103"/>
      <c r="AEP625" s="103"/>
      <c r="AEQ625" s="103"/>
      <c r="AER625" s="103"/>
      <c r="AES625" s="103"/>
      <c r="AET625" s="103"/>
      <c r="AEU625" s="103"/>
      <c r="AEV625" s="103"/>
      <c r="AEW625" s="103"/>
      <c r="AEX625" s="103"/>
      <c r="AEY625" s="103"/>
      <c r="AEZ625" s="103"/>
      <c r="AFA625" s="103"/>
      <c r="AFB625" s="103"/>
      <c r="AFC625" s="103"/>
      <c r="AFD625" s="103"/>
      <c r="AFE625" s="103"/>
      <c r="AFF625" s="103"/>
      <c r="AFG625" s="103"/>
      <c r="AFH625" s="103"/>
      <c r="AFI625" s="103"/>
      <c r="AFJ625" s="103"/>
      <c r="AFK625" s="103"/>
      <c r="AFL625" s="103"/>
      <c r="AFM625" s="103"/>
      <c r="AFN625" s="103"/>
      <c r="AFO625" s="103"/>
      <c r="AFP625" s="103"/>
      <c r="AFQ625" s="103"/>
      <c r="AFR625" s="103"/>
      <c r="AFS625" s="103"/>
      <c r="AFT625" s="103"/>
      <c r="AFU625" s="103"/>
      <c r="AFV625" s="103"/>
      <c r="AFW625" s="103"/>
      <c r="AFX625" s="103"/>
      <c r="AFY625" s="103"/>
      <c r="AFZ625" s="103"/>
      <c r="AGA625" s="103"/>
      <c r="AGB625" s="103"/>
      <c r="AGC625" s="103"/>
      <c r="AGD625" s="103"/>
      <c r="AGE625" s="103"/>
      <c r="AGF625" s="103"/>
      <c r="AGG625" s="103"/>
      <c r="AGH625" s="103"/>
      <c r="AGI625" s="103"/>
      <c r="AGJ625" s="103"/>
      <c r="AGK625" s="103"/>
      <c r="AGL625" s="103"/>
      <c r="AGM625" s="103"/>
      <c r="AGN625" s="103"/>
      <c r="AGO625" s="103"/>
      <c r="AGP625" s="103"/>
      <c r="AGQ625" s="103"/>
      <c r="AGR625" s="103"/>
      <c r="AGS625" s="103"/>
      <c r="AGT625" s="103"/>
      <c r="AGU625" s="103"/>
      <c r="AGV625" s="103"/>
      <c r="AGW625" s="103"/>
      <c r="AGX625" s="103"/>
      <c r="AGY625" s="103"/>
      <c r="AGZ625" s="103"/>
      <c r="AHA625" s="103"/>
      <c r="AHB625" s="103"/>
      <c r="AHC625" s="103"/>
      <c r="AHD625" s="103"/>
      <c r="AHE625" s="103"/>
      <c r="AHF625" s="103"/>
      <c r="AHG625" s="103"/>
      <c r="AHH625" s="103"/>
      <c r="AHI625" s="103"/>
      <c r="AHJ625" s="103"/>
      <c r="AHK625" s="103"/>
      <c r="AHL625" s="103"/>
      <c r="AHM625" s="103"/>
      <c r="AHN625" s="103"/>
      <c r="AHO625" s="103"/>
      <c r="AHP625" s="103"/>
      <c r="AHQ625" s="103"/>
      <c r="AHR625" s="103"/>
      <c r="AHS625" s="103"/>
      <c r="AHT625" s="103"/>
      <c r="AHU625" s="103"/>
      <c r="AHV625" s="103"/>
      <c r="AHW625" s="103"/>
      <c r="AHX625" s="103"/>
      <c r="AHY625" s="103"/>
      <c r="AHZ625" s="103"/>
      <c r="AIA625" s="103"/>
      <c r="AIB625" s="103"/>
      <c r="AIC625" s="103"/>
      <c r="AID625" s="103"/>
      <c r="AIE625" s="103"/>
      <c r="AIF625" s="103"/>
      <c r="AIG625" s="103"/>
      <c r="AIH625" s="103"/>
      <c r="AII625" s="103"/>
      <c r="AIJ625" s="103"/>
      <c r="AIK625" s="103"/>
      <c r="AIL625" s="103"/>
      <c r="AIM625" s="103"/>
      <c r="AIN625" s="103"/>
      <c r="AIO625" s="103"/>
      <c r="AIP625" s="103"/>
      <c r="AIQ625" s="103"/>
      <c r="AIR625" s="103"/>
      <c r="AIS625" s="103"/>
      <c r="AIT625" s="103"/>
      <c r="AIU625" s="103"/>
      <c r="AIV625" s="103"/>
      <c r="AIW625" s="103"/>
      <c r="AIX625" s="103"/>
      <c r="AIY625" s="103"/>
      <c r="AIZ625" s="103"/>
      <c r="AJA625" s="103"/>
      <c r="AJB625" s="103"/>
      <c r="AJC625" s="103"/>
      <c r="AJD625" s="103"/>
      <c r="AJE625" s="103"/>
      <c r="AJF625" s="103"/>
      <c r="AJG625" s="103"/>
      <c r="AJH625" s="103"/>
      <c r="AJI625" s="103"/>
      <c r="AJJ625" s="103"/>
      <c r="AJK625" s="103"/>
      <c r="AJL625" s="103"/>
      <c r="AJM625" s="103"/>
      <c r="AJN625" s="103"/>
      <c r="AJO625" s="103"/>
      <c r="AJP625" s="103"/>
      <c r="AJQ625" s="103"/>
      <c r="AJR625" s="103"/>
      <c r="AJS625" s="103"/>
      <c r="AJT625" s="103"/>
      <c r="AJU625" s="103"/>
      <c r="AJV625" s="103"/>
      <c r="AJW625" s="103"/>
      <c r="AJX625" s="103"/>
      <c r="AJY625" s="103"/>
      <c r="AJZ625" s="103"/>
      <c r="AKA625" s="103"/>
      <c r="AKB625" s="103"/>
      <c r="AKC625" s="103"/>
      <c r="AKD625" s="103"/>
      <c r="AKE625" s="103"/>
      <c r="AKF625" s="103"/>
      <c r="AKG625" s="103"/>
      <c r="AKH625" s="103"/>
      <c r="AKI625" s="103"/>
      <c r="AKJ625" s="103"/>
      <c r="AKK625" s="103"/>
      <c r="AKL625" s="103"/>
      <c r="AKM625" s="103"/>
      <c r="AKN625" s="103"/>
      <c r="AKO625" s="103"/>
      <c r="AKP625" s="103"/>
      <c r="AKQ625" s="103"/>
      <c r="AKR625" s="103"/>
      <c r="AKS625" s="103"/>
      <c r="AKT625" s="103"/>
      <c r="AKU625" s="103"/>
      <c r="AKV625" s="103"/>
      <c r="AKW625" s="103"/>
      <c r="AKX625" s="103"/>
      <c r="AKY625" s="103"/>
      <c r="AKZ625" s="103"/>
      <c r="ALA625" s="103"/>
      <c r="ALB625" s="103"/>
      <c r="ALC625" s="103"/>
      <c r="ALD625" s="103"/>
      <c r="ALE625" s="103"/>
      <c r="ALF625" s="103"/>
      <c r="ALG625" s="103"/>
      <c r="ALH625" s="103"/>
      <c r="ALI625" s="103"/>
      <c r="ALJ625" s="103"/>
      <c r="ALK625" s="103"/>
      <c r="ALL625" s="103"/>
      <c r="ALM625" s="103"/>
      <c r="ALN625" s="103"/>
      <c r="ALO625" s="103"/>
      <c r="ALP625" s="103"/>
      <c r="ALQ625" s="103"/>
      <c r="ALR625" s="103"/>
      <c r="ALS625" s="103"/>
      <c r="ALT625" s="103"/>
      <c r="ALU625" s="103"/>
      <c r="ALV625" s="103"/>
      <c r="ALW625" s="103"/>
      <c r="ALX625" s="103"/>
      <c r="ALY625" s="103"/>
      <c r="ALZ625" s="103"/>
      <c r="AMA625" s="103"/>
      <c r="AMB625" s="103"/>
      <c r="AMC625" s="103"/>
      <c r="AMD625" s="103"/>
      <c r="AME625" s="103"/>
      <c r="AMF625" s="103"/>
      <c r="AMG625" s="103"/>
      <c r="AMH625" s="103"/>
      <c r="AMI625" s="103"/>
      <c r="AMJ625" s="103"/>
      <c r="AMK625" s="103"/>
      <c r="AML625" s="103"/>
      <c r="AMM625" s="103"/>
      <c r="AMN625" s="103"/>
      <c r="AMO625" s="103"/>
      <c r="AMP625" s="103"/>
      <c r="AMQ625" s="103"/>
      <c r="AMR625" s="103"/>
      <c r="AMS625" s="103"/>
      <c r="AMT625" s="103"/>
      <c r="AMU625" s="103"/>
      <c r="AMV625" s="103"/>
      <c r="AMW625" s="103"/>
      <c r="AMX625" s="103"/>
      <c r="AMY625" s="103"/>
      <c r="AMZ625" s="103"/>
      <c r="ANA625" s="103"/>
      <c r="ANB625" s="103"/>
      <c r="ANC625" s="103"/>
      <c r="AND625" s="103"/>
      <c r="ANE625" s="103"/>
      <c r="ANF625" s="103"/>
      <c r="ANG625" s="103"/>
      <c r="ANH625" s="103"/>
      <c r="ANI625" s="103"/>
      <c r="ANJ625" s="103"/>
      <c r="ANK625" s="103"/>
      <c r="ANL625" s="103"/>
      <c r="ANM625" s="103"/>
      <c r="ANN625" s="103"/>
      <c r="ANO625" s="103"/>
      <c r="ANP625" s="103"/>
      <c r="ANQ625" s="103"/>
      <c r="ANR625" s="103"/>
      <c r="ANS625" s="103"/>
      <c r="ANT625" s="103"/>
      <c r="ANU625" s="103"/>
      <c r="ANV625" s="103"/>
      <c r="ANW625" s="103"/>
      <c r="ANX625" s="103"/>
      <c r="ANY625" s="103"/>
      <c r="ANZ625" s="103"/>
      <c r="AOA625" s="103"/>
      <c r="AOB625" s="103"/>
      <c r="AOC625" s="103"/>
      <c r="AOD625" s="103"/>
      <c r="AOE625" s="103"/>
      <c r="AOF625" s="103"/>
      <c r="AOG625" s="103"/>
      <c r="AOH625" s="103"/>
      <c r="AOI625" s="103"/>
      <c r="AOJ625" s="103"/>
      <c r="AOK625" s="103"/>
      <c r="AOL625" s="103"/>
      <c r="AOM625" s="103"/>
      <c r="AON625" s="103"/>
      <c r="AOO625" s="103"/>
      <c r="AOP625" s="103"/>
      <c r="AOQ625" s="103"/>
      <c r="AOR625" s="103"/>
      <c r="AOS625" s="103"/>
      <c r="AOT625" s="103"/>
      <c r="AOU625" s="103"/>
      <c r="AOV625" s="103"/>
      <c r="AOW625" s="103"/>
      <c r="AOX625" s="103"/>
      <c r="AOY625" s="103"/>
      <c r="AOZ625" s="103"/>
      <c r="APA625" s="103"/>
      <c r="APB625" s="103"/>
      <c r="APC625" s="103"/>
      <c r="APD625" s="103"/>
      <c r="APE625" s="103"/>
      <c r="APF625" s="103"/>
      <c r="APG625" s="103"/>
      <c r="APH625" s="103"/>
      <c r="API625" s="103"/>
      <c r="APJ625" s="103"/>
      <c r="APK625" s="103"/>
      <c r="APL625" s="103"/>
      <c r="APM625" s="103"/>
      <c r="APN625" s="103"/>
      <c r="APO625" s="103"/>
      <c r="APP625" s="103"/>
      <c r="APQ625" s="103"/>
      <c r="APR625" s="103"/>
      <c r="APS625" s="103"/>
      <c r="APT625" s="103"/>
      <c r="APU625" s="103"/>
      <c r="APV625" s="103"/>
      <c r="APW625" s="103"/>
      <c r="APX625" s="103"/>
      <c r="APY625" s="103"/>
      <c r="APZ625" s="103"/>
      <c r="AQA625" s="103"/>
      <c r="AQB625" s="103"/>
      <c r="AQC625" s="103"/>
      <c r="AQD625" s="103"/>
      <c r="AQE625" s="103"/>
      <c r="AQF625" s="103"/>
      <c r="AQG625" s="103"/>
      <c r="AQH625" s="103"/>
      <c r="AQI625" s="103"/>
      <c r="AQJ625" s="103"/>
      <c r="AQK625" s="103"/>
      <c r="AQL625" s="103"/>
      <c r="AQM625" s="103"/>
      <c r="AQN625" s="103"/>
      <c r="AQO625" s="103"/>
      <c r="AQP625" s="103"/>
      <c r="AQQ625" s="103"/>
      <c r="AQR625" s="103"/>
      <c r="AQS625" s="103"/>
      <c r="AQT625" s="103"/>
      <c r="AQU625" s="103"/>
      <c r="AQV625" s="103"/>
      <c r="AQW625" s="103"/>
      <c r="AQX625" s="103"/>
      <c r="AQY625" s="103"/>
      <c r="AQZ625" s="103"/>
      <c r="ARA625" s="103"/>
      <c r="ARB625" s="103"/>
      <c r="ARC625" s="103"/>
      <c r="ARD625" s="103"/>
      <c r="ARE625" s="103"/>
      <c r="ARF625" s="103"/>
      <c r="ARG625" s="103"/>
      <c r="ARH625" s="103"/>
      <c r="ARI625" s="103"/>
      <c r="ARJ625" s="103"/>
      <c r="ARK625" s="103"/>
      <c r="ARL625" s="103"/>
      <c r="ARM625" s="103"/>
      <c r="ARN625" s="103"/>
      <c r="ARO625" s="103"/>
      <c r="ARP625" s="103"/>
      <c r="ARQ625" s="103"/>
      <c r="ARR625" s="103"/>
      <c r="ARS625" s="103"/>
      <c r="ART625" s="103"/>
      <c r="ARU625" s="103"/>
      <c r="ARV625" s="103"/>
      <c r="ARW625" s="103"/>
      <c r="ARX625" s="103"/>
      <c r="ARY625" s="103"/>
      <c r="ARZ625" s="103"/>
      <c r="ASA625" s="103"/>
      <c r="ASB625" s="103"/>
      <c r="ASC625" s="103"/>
      <c r="ASD625" s="103"/>
      <c r="ASE625" s="103"/>
      <c r="ASF625" s="103"/>
      <c r="ASG625" s="103"/>
      <c r="ASH625" s="103"/>
      <c r="ASI625" s="103"/>
      <c r="ASJ625" s="103"/>
      <c r="ASK625" s="103"/>
      <c r="ASL625" s="103"/>
      <c r="ASM625" s="103"/>
      <c r="ASN625" s="103"/>
      <c r="ASO625" s="103"/>
      <c r="ASP625" s="103"/>
      <c r="ASQ625" s="103"/>
      <c r="ASR625" s="103"/>
      <c r="ASS625" s="103"/>
      <c r="AST625" s="103"/>
      <c r="ASU625" s="103"/>
      <c r="ASV625" s="103"/>
      <c r="ASW625" s="103"/>
      <c r="ASX625" s="103"/>
      <c r="ASY625" s="103"/>
      <c r="ASZ625" s="103"/>
      <c r="ATA625" s="103"/>
      <c r="ATB625" s="103"/>
      <c r="ATC625" s="103"/>
      <c r="ATD625" s="103"/>
      <c r="ATE625" s="103"/>
      <c r="ATF625" s="103"/>
      <c r="ATG625" s="103"/>
      <c r="ATH625" s="103"/>
      <c r="ATI625" s="103"/>
      <c r="ATJ625" s="103"/>
      <c r="ATK625" s="103"/>
      <c r="ATL625" s="103"/>
      <c r="ATM625" s="103"/>
      <c r="ATN625" s="103"/>
      <c r="ATO625" s="103"/>
      <c r="ATP625" s="103"/>
      <c r="ATQ625" s="103"/>
      <c r="ATR625" s="103"/>
      <c r="ATS625" s="103"/>
      <c r="ATT625" s="103"/>
      <c r="ATU625" s="103"/>
      <c r="ATV625" s="103"/>
      <c r="ATW625" s="103"/>
      <c r="ATX625" s="103"/>
      <c r="ATY625" s="103"/>
      <c r="ATZ625" s="103"/>
      <c r="AUA625" s="103"/>
      <c r="AUB625" s="103"/>
      <c r="AUC625" s="103"/>
      <c r="AUD625" s="103"/>
      <c r="AUE625" s="103"/>
      <c r="AUF625" s="103"/>
      <c r="AUG625" s="103"/>
      <c r="AUH625" s="103"/>
      <c r="AUI625" s="103"/>
      <c r="AUJ625" s="103"/>
      <c r="AUK625" s="103"/>
      <c r="AUL625" s="103"/>
      <c r="AUM625" s="103"/>
      <c r="AUN625" s="103"/>
      <c r="AUO625" s="103"/>
      <c r="AUP625" s="103"/>
      <c r="AUQ625" s="103"/>
      <c r="AUR625" s="103"/>
      <c r="AUS625" s="103"/>
      <c r="AUT625" s="103"/>
      <c r="AUU625" s="103"/>
      <c r="AUV625" s="103"/>
      <c r="AUW625" s="103"/>
      <c r="AUX625" s="103"/>
      <c r="AUY625" s="103"/>
      <c r="AUZ625" s="103"/>
      <c r="AVA625" s="103"/>
      <c r="AVB625" s="103"/>
      <c r="AVC625" s="103"/>
      <c r="AVD625" s="103"/>
      <c r="AVE625" s="103"/>
      <c r="AVF625" s="103"/>
      <c r="AVG625" s="103"/>
      <c r="AVH625" s="103"/>
      <c r="AVI625" s="103"/>
      <c r="AVJ625" s="103"/>
      <c r="AVK625" s="103"/>
      <c r="AVL625" s="103"/>
      <c r="AVM625" s="103"/>
      <c r="AVN625" s="103"/>
      <c r="AVO625" s="103"/>
      <c r="AVP625" s="103"/>
      <c r="AVQ625" s="103"/>
      <c r="AVR625" s="103"/>
      <c r="AVS625" s="103"/>
      <c r="AVT625" s="103"/>
      <c r="AVU625" s="103"/>
      <c r="AVV625" s="103"/>
      <c r="AVW625" s="103"/>
      <c r="AVX625" s="103"/>
      <c r="AVY625" s="103"/>
      <c r="AVZ625" s="103"/>
      <c r="AWA625" s="103"/>
      <c r="AWB625" s="103"/>
      <c r="AWC625" s="103"/>
      <c r="AWD625" s="103"/>
      <c r="AWE625" s="103"/>
      <c r="AWF625" s="103"/>
      <c r="AWG625" s="103"/>
      <c r="AWH625" s="103"/>
      <c r="AWI625" s="103"/>
      <c r="AWJ625" s="103"/>
      <c r="AWK625" s="103"/>
      <c r="AWL625" s="103"/>
      <c r="AWM625" s="103"/>
      <c r="AWN625" s="103"/>
      <c r="AWO625" s="103"/>
      <c r="AWP625" s="103"/>
      <c r="AWQ625" s="103"/>
      <c r="AWR625" s="103"/>
      <c r="AWS625" s="103"/>
      <c r="AWT625" s="103"/>
      <c r="AWU625" s="103"/>
      <c r="AWV625" s="103"/>
      <c r="AWW625" s="103"/>
      <c r="AWX625" s="103"/>
      <c r="AWY625" s="103"/>
      <c r="AWZ625" s="103"/>
      <c r="AXA625" s="103"/>
      <c r="AXB625" s="103"/>
      <c r="AXC625" s="103"/>
      <c r="AXD625" s="103"/>
      <c r="AXE625" s="103"/>
      <c r="AXF625" s="103"/>
      <c r="AXG625" s="103"/>
      <c r="AXH625" s="103"/>
      <c r="AXI625" s="103"/>
      <c r="AXJ625" s="103"/>
      <c r="AXK625" s="103"/>
      <c r="AXL625" s="103"/>
      <c r="AXM625" s="103"/>
      <c r="AXN625" s="103"/>
      <c r="AXO625" s="103"/>
      <c r="AXP625" s="103"/>
      <c r="AXQ625" s="103"/>
      <c r="AXR625" s="103"/>
      <c r="AXS625" s="103"/>
      <c r="AXT625" s="103"/>
      <c r="AXU625" s="103"/>
      <c r="AXV625" s="103"/>
      <c r="AXW625" s="103"/>
      <c r="AXX625" s="103"/>
      <c r="AXY625" s="103"/>
      <c r="AXZ625" s="103"/>
      <c r="AYA625" s="103"/>
      <c r="AYB625" s="103"/>
      <c r="AYC625" s="103"/>
      <c r="AYD625" s="103"/>
      <c r="AYE625" s="103"/>
      <c r="AYF625" s="103"/>
      <c r="AYG625" s="103"/>
      <c r="AYH625" s="103"/>
      <c r="AYI625" s="103"/>
      <c r="AYJ625" s="103"/>
      <c r="AYK625" s="103"/>
      <c r="AYL625" s="103"/>
      <c r="AYM625" s="103"/>
      <c r="AYN625" s="103"/>
      <c r="AYO625" s="103"/>
      <c r="AYP625" s="103"/>
      <c r="AYQ625" s="103"/>
      <c r="AYR625" s="103"/>
      <c r="AYS625" s="103"/>
      <c r="AYT625" s="103"/>
      <c r="AYU625" s="103"/>
      <c r="AYV625" s="103"/>
      <c r="AYW625" s="103"/>
      <c r="AYX625" s="103"/>
      <c r="AYY625" s="103"/>
      <c r="AYZ625" s="103"/>
      <c r="AZA625" s="103"/>
      <c r="AZB625" s="103"/>
      <c r="AZC625" s="103"/>
      <c r="AZD625" s="103"/>
      <c r="AZE625" s="103"/>
      <c r="AZF625" s="103"/>
      <c r="AZG625" s="103"/>
      <c r="AZH625" s="103"/>
      <c r="AZI625" s="103"/>
      <c r="AZJ625" s="103"/>
      <c r="AZK625" s="103"/>
      <c r="AZL625" s="103"/>
      <c r="AZM625" s="103"/>
      <c r="AZN625" s="103"/>
      <c r="AZO625" s="103"/>
      <c r="AZP625" s="103"/>
      <c r="AZQ625" s="103"/>
      <c r="AZR625" s="103"/>
      <c r="AZS625" s="103"/>
      <c r="AZT625" s="103"/>
      <c r="AZU625" s="103"/>
      <c r="AZV625" s="103"/>
      <c r="AZW625" s="103"/>
      <c r="AZX625" s="103"/>
      <c r="AZY625" s="103"/>
      <c r="AZZ625" s="103"/>
      <c r="BAA625" s="103"/>
      <c r="BAB625" s="103"/>
      <c r="BAC625" s="103"/>
      <c r="BAD625" s="103"/>
      <c r="BAE625" s="103"/>
      <c r="BAF625" s="103"/>
      <c r="BAG625" s="103"/>
      <c r="BAH625" s="103"/>
      <c r="BAI625" s="103"/>
      <c r="BAJ625" s="103"/>
      <c r="BAK625" s="103"/>
      <c r="BAL625" s="103"/>
      <c r="BAM625" s="103"/>
      <c r="BAN625" s="103"/>
      <c r="BAO625" s="103"/>
      <c r="BAP625" s="103"/>
      <c r="BAQ625" s="103"/>
      <c r="BAR625" s="103"/>
      <c r="BAS625" s="103"/>
      <c r="BAT625" s="103"/>
      <c r="BAU625" s="103"/>
      <c r="BAV625" s="103"/>
      <c r="BAW625" s="103"/>
      <c r="BAX625" s="103"/>
      <c r="BAY625" s="103"/>
      <c r="BAZ625" s="103"/>
      <c r="BBA625" s="103"/>
      <c r="BBB625" s="103"/>
      <c r="BBC625" s="103"/>
      <c r="BBD625" s="103"/>
      <c r="BBE625" s="103"/>
      <c r="BBF625" s="103"/>
      <c r="BBG625" s="103"/>
      <c r="BBH625" s="103"/>
      <c r="BBI625" s="103"/>
      <c r="BBJ625" s="103"/>
      <c r="BBK625" s="103"/>
      <c r="BBL625" s="103"/>
      <c r="BBM625" s="103"/>
      <c r="BBN625" s="103"/>
      <c r="BBO625" s="103"/>
      <c r="BBP625" s="103"/>
      <c r="BBQ625" s="103"/>
      <c r="BBR625" s="103"/>
      <c r="BBS625" s="103"/>
      <c r="BBT625" s="103"/>
      <c r="BBU625" s="103"/>
      <c r="BBV625" s="103"/>
      <c r="BBW625" s="103"/>
      <c r="BBX625" s="103"/>
      <c r="BBY625" s="103"/>
      <c r="BBZ625" s="103"/>
      <c r="BCA625" s="103"/>
      <c r="BCB625" s="103"/>
      <c r="BCC625" s="103"/>
      <c r="BCD625" s="103"/>
      <c r="BCE625" s="103"/>
      <c r="BCF625" s="103"/>
      <c r="BCG625" s="103"/>
      <c r="BCH625" s="103"/>
      <c r="BCI625" s="103"/>
      <c r="BCJ625" s="103"/>
      <c r="BCK625" s="103"/>
      <c r="BCL625" s="103"/>
      <c r="BCM625" s="103"/>
      <c r="BCN625" s="103"/>
      <c r="BCO625" s="103"/>
      <c r="BCP625" s="103"/>
      <c r="BCQ625" s="103"/>
      <c r="BCR625" s="103"/>
      <c r="BCS625" s="103"/>
      <c r="BCT625" s="103"/>
      <c r="BCU625" s="103"/>
      <c r="BCV625" s="103"/>
      <c r="BCW625" s="103"/>
      <c r="BCX625" s="103"/>
      <c r="BCY625" s="103"/>
      <c r="BCZ625" s="103"/>
      <c r="BDA625" s="103"/>
      <c r="BDB625" s="103"/>
      <c r="BDC625" s="103"/>
      <c r="BDD625" s="103"/>
      <c r="BDE625" s="103"/>
      <c r="BDF625" s="103"/>
      <c r="BDG625" s="103"/>
      <c r="BDH625" s="103"/>
      <c r="BDI625" s="103"/>
      <c r="BDJ625" s="103"/>
      <c r="BDK625" s="103"/>
      <c r="BDL625" s="103"/>
      <c r="BDM625" s="103"/>
      <c r="BDN625" s="103"/>
      <c r="BDO625" s="103"/>
      <c r="BDP625" s="103"/>
      <c r="BDQ625" s="103"/>
      <c r="BDR625" s="103"/>
      <c r="BDS625" s="103"/>
      <c r="BDT625" s="103"/>
      <c r="BDU625" s="103"/>
      <c r="BDV625" s="103"/>
      <c r="BDW625" s="103"/>
      <c r="BDX625" s="103"/>
      <c r="BDY625" s="103"/>
      <c r="BDZ625" s="103"/>
      <c r="BEA625" s="103"/>
      <c r="BEB625" s="103"/>
      <c r="BEC625" s="103"/>
      <c r="BED625" s="103"/>
      <c r="BEE625" s="103"/>
      <c r="BEF625" s="103"/>
      <c r="BEG625" s="103"/>
      <c r="BEH625" s="103"/>
      <c r="BEI625" s="103"/>
      <c r="BEJ625" s="103"/>
      <c r="BEK625" s="103"/>
      <c r="BEL625" s="103"/>
      <c r="BEM625" s="103"/>
      <c r="BEN625" s="103"/>
      <c r="BEO625" s="103"/>
      <c r="BEP625" s="103"/>
      <c r="BEQ625" s="103"/>
      <c r="BER625" s="103"/>
      <c r="BES625" s="103"/>
      <c r="BET625" s="103"/>
      <c r="BEU625" s="103"/>
      <c r="BEV625" s="103"/>
      <c r="BEW625" s="103"/>
      <c r="BEX625" s="103"/>
      <c r="BEY625" s="103"/>
      <c r="BEZ625" s="103"/>
      <c r="BFA625" s="103"/>
      <c r="BFB625" s="103"/>
      <c r="BFC625" s="103"/>
      <c r="BFD625" s="103"/>
      <c r="BFE625" s="103"/>
      <c r="BFF625" s="103"/>
      <c r="BFG625" s="103"/>
      <c r="BFH625" s="103"/>
      <c r="BFI625" s="103"/>
      <c r="BFJ625" s="103"/>
      <c r="BFK625" s="103"/>
      <c r="BFL625" s="103"/>
      <c r="BFM625" s="103"/>
      <c r="BFN625" s="103"/>
      <c r="BFO625" s="103"/>
      <c r="BFP625" s="103"/>
      <c r="BFQ625" s="103"/>
      <c r="BFR625" s="103"/>
      <c r="BFS625" s="103"/>
      <c r="BFT625" s="103"/>
      <c r="BFU625" s="103"/>
      <c r="BFV625" s="103"/>
      <c r="BFW625" s="103"/>
      <c r="BFX625" s="103"/>
      <c r="BFY625" s="103"/>
      <c r="BFZ625" s="103"/>
      <c r="BGA625" s="103"/>
      <c r="BGB625" s="103"/>
      <c r="BGC625" s="103"/>
      <c r="BGD625" s="103"/>
      <c r="BGE625" s="103"/>
      <c r="BGF625" s="103"/>
      <c r="BGG625" s="103"/>
      <c r="BGH625" s="103"/>
      <c r="BGI625" s="103"/>
      <c r="BGJ625" s="103"/>
      <c r="BGK625" s="103"/>
      <c r="BGL625" s="103"/>
      <c r="BGM625" s="103"/>
      <c r="BGN625" s="103"/>
      <c r="BGO625" s="103"/>
      <c r="BGP625" s="103"/>
      <c r="BGQ625" s="103"/>
      <c r="BGR625" s="103"/>
      <c r="BGS625" s="103"/>
      <c r="BGT625" s="103"/>
      <c r="BGU625" s="103"/>
      <c r="BGV625" s="103"/>
      <c r="BGW625" s="103"/>
      <c r="BGX625" s="103"/>
      <c r="BGY625" s="103"/>
      <c r="BGZ625" s="103"/>
      <c r="BHA625" s="103"/>
      <c r="BHB625" s="103"/>
      <c r="BHC625" s="103"/>
      <c r="BHD625" s="103"/>
      <c r="BHE625" s="103"/>
      <c r="BHF625" s="103"/>
      <c r="BHG625" s="103"/>
      <c r="BHH625" s="103"/>
      <c r="BHI625" s="103"/>
      <c r="BHJ625" s="103"/>
      <c r="BHK625" s="103"/>
      <c r="BHL625" s="103"/>
      <c r="BHM625" s="103"/>
      <c r="BHN625" s="103"/>
      <c r="BHO625" s="103"/>
      <c r="BHP625" s="103"/>
      <c r="BHQ625" s="103"/>
      <c r="BHR625" s="103"/>
      <c r="BHS625" s="103"/>
      <c r="BHT625" s="103"/>
      <c r="BHU625" s="103"/>
      <c r="BHV625" s="103"/>
      <c r="BHW625" s="103"/>
      <c r="BHX625" s="103"/>
      <c r="BHY625" s="103"/>
      <c r="BHZ625" s="103"/>
      <c r="BIA625" s="103"/>
      <c r="BIB625" s="103"/>
      <c r="BIC625" s="103"/>
      <c r="BID625" s="103"/>
      <c r="BIE625" s="103"/>
      <c r="BIF625" s="103"/>
      <c r="BIG625" s="103"/>
      <c r="BIH625" s="103"/>
      <c r="BII625" s="103"/>
      <c r="BIJ625" s="103"/>
      <c r="BIK625" s="103"/>
      <c r="BIL625" s="103"/>
      <c r="BIM625" s="103"/>
      <c r="BIN625" s="103"/>
      <c r="BIO625" s="103"/>
      <c r="BIP625" s="103"/>
      <c r="BIQ625" s="103"/>
      <c r="BIR625" s="103"/>
      <c r="BIS625" s="103"/>
      <c r="BIT625" s="103"/>
      <c r="BIU625" s="103"/>
      <c r="BIV625" s="103"/>
      <c r="BIW625" s="103"/>
      <c r="BIX625" s="103"/>
      <c r="BIY625" s="103"/>
      <c r="BIZ625" s="103"/>
      <c r="BJA625" s="103"/>
      <c r="BJB625" s="103"/>
      <c r="BJC625" s="103"/>
      <c r="BJD625" s="103"/>
      <c r="BJE625" s="103"/>
      <c r="BJF625" s="103"/>
      <c r="BJG625" s="103"/>
      <c r="BJH625" s="103"/>
      <c r="BJI625" s="103"/>
      <c r="BJJ625" s="103"/>
      <c r="BJK625" s="103"/>
      <c r="BJL625" s="103"/>
      <c r="BJM625" s="103"/>
      <c r="BJN625" s="103"/>
      <c r="BJO625" s="103"/>
      <c r="BJP625" s="103"/>
      <c r="BJQ625" s="103"/>
      <c r="BJR625" s="103"/>
      <c r="BJS625" s="103"/>
      <c r="BJT625" s="103"/>
      <c r="BJU625" s="103"/>
      <c r="BJV625" s="103"/>
      <c r="BJW625" s="103"/>
      <c r="BJX625" s="103"/>
      <c r="BJY625" s="103"/>
      <c r="BJZ625" s="103"/>
      <c r="BKA625" s="103"/>
      <c r="BKB625" s="103"/>
      <c r="BKC625" s="103"/>
      <c r="BKD625" s="103"/>
      <c r="BKE625" s="103"/>
      <c r="BKF625" s="103"/>
      <c r="BKG625" s="103"/>
      <c r="BKH625" s="103"/>
      <c r="BKI625" s="103"/>
      <c r="BKJ625" s="103"/>
      <c r="BKK625" s="103"/>
      <c r="BKL625" s="103"/>
      <c r="BKM625" s="103"/>
      <c r="BKN625" s="103"/>
      <c r="BKO625" s="103"/>
      <c r="BKP625" s="103"/>
      <c r="BKQ625" s="103"/>
      <c r="BKR625" s="103"/>
      <c r="BKS625" s="103"/>
      <c r="BKT625" s="103"/>
      <c r="BKU625" s="103"/>
      <c r="BKV625" s="103"/>
      <c r="BKW625" s="103"/>
      <c r="BKX625" s="103"/>
      <c r="BKY625" s="103"/>
      <c r="BKZ625" s="103"/>
      <c r="BLA625" s="103"/>
      <c r="BLB625" s="103"/>
      <c r="BLC625" s="103"/>
      <c r="BLD625" s="103"/>
      <c r="BLE625" s="103"/>
      <c r="BLF625" s="103"/>
      <c r="BLG625" s="103"/>
      <c r="BLH625" s="103"/>
      <c r="BLI625" s="103"/>
      <c r="BLJ625" s="103"/>
      <c r="BLK625" s="103"/>
      <c r="BLL625" s="103"/>
      <c r="BLM625" s="103"/>
      <c r="BLN625" s="103"/>
      <c r="BLO625" s="103"/>
      <c r="BLP625" s="103"/>
      <c r="BLQ625" s="103"/>
      <c r="BLR625" s="103"/>
      <c r="BLS625" s="103"/>
      <c r="BLT625" s="103"/>
      <c r="BLU625" s="103"/>
      <c r="BLV625" s="103"/>
      <c r="BLW625" s="103"/>
      <c r="BLX625" s="103"/>
      <c r="BLY625" s="103"/>
      <c r="BLZ625" s="103"/>
      <c r="BMA625" s="103"/>
      <c r="BMB625" s="103"/>
      <c r="BMC625" s="103"/>
      <c r="BMD625" s="103"/>
      <c r="BME625" s="103"/>
      <c r="BMF625" s="103"/>
      <c r="BMG625" s="103"/>
      <c r="BMH625" s="103"/>
      <c r="BMI625" s="103"/>
      <c r="BMJ625" s="103"/>
      <c r="BMK625" s="103"/>
      <c r="BML625" s="103"/>
      <c r="BMM625" s="103"/>
      <c r="BMN625" s="103"/>
      <c r="BMO625" s="103"/>
      <c r="BMP625" s="103"/>
      <c r="BMQ625" s="103"/>
      <c r="BMR625" s="103"/>
      <c r="BMS625" s="103"/>
      <c r="BMT625" s="103"/>
      <c r="BMU625" s="103"/>
      <c r="BMV625" s="103"/>
      <c r="BMW625" s="103"/>
      <c r="BMX625" s="103"/>
      <c r="BMY625" s="103"/>
      <c r="BMZ625" s="103"/>
      <c r="BNA625" s="103"/>
      <c r="BNB625" s="103"/>
      <c r="BNC625" s="103"/>
      <c r="BND625" s="103"/>
      <c r="BNE625" s="103"/>
      <c r="BNF625" s="103"/>
      <c r="BNG625" s="103"/>
      <c r="BNH625" s="103"/>
      <c r="BNI625" s="103"/>
      <c r="BNJ625" s="103"/>
      <c r="BNK625" s="103"/>
      <c r="BNL625" s="103"/>
      <c r="BNM625" s="103"/>
      <c r="BNN625" s="103"/>
      <c r="BNO625" s="103"/>
      <c r="BNP625" s="103"/>
      <c r="BNQ625" s="103"/>
      <c r="BNR625" s="103"/>
      <c r="BNS625" s="103"/>
      <c r="BNT625" s="103"/>
      <c r="BNU625" s="103"/>
      <c r="BNV625" s="103"/>
      <c r="BNW625" s="103"/>
      <c r="BNX625" s="103"/>
      <c r="BNY625" s="103"/>
      <c r="BNZ625" s="103"/>
      <c r="BOA625" s="103"/>
      <c r="BOB625" s="103"/>
      <c r="BOC625" s="103"/>
      <c r="BOD625" s="103"/>
      <c r="BOE625" s="103"/>
      <c r="BOF625" s="103"/>
      <c r="BOG625" s="103"/>
      <c r="BOH625" s="103"/>
      <c r="BOI625" s="103"/>
      <c r="BOJ625" s="103"/>
      <c r="BOK625" s="103"/>
      <c r="BOL625" s="103"/>
      <c r="BOM625" s="103"/>
      <c r="BON625" s="103"/>
      <c r="BOO625" s="103"/>
      <c r="BOP625" s="103"/>
      <c r="BOQ625" s="103"/>
      <c r="BOR625" s="103"/>
      <c r="BOS625" s="103"/>
      <c r="BOT625" s="103"/>
      <c r="BOU625" s="103"/>
      <c r="BOV625" s="103"/>
      <c r="BOW625" s="103"/>
      <c r="BOX625" s="103"/>
      <c r="BOY625" s="103"/>
      <c r="BOZ625" s="103"/>
      <c r="BPA625" s="103"/>
      <c r="BPB625" s="103"/>
      <c r="BPC625" s="103"/>
      <c r="BPD625" s="103"/>
      <c r="BPE625" s="103"/>
      <c r="BPF625" s="103"/>
      <c r="BPG625" s="103"/>
      <c r="BPH625" s="103"/>
      <c r="BPI625" s="103"/>
      <c r="BPJ625" s="103"/>
      <c r="BPK625" s="103"/>
      <c r="BPL625" s="103"/>
      <c r="BPM625" s="103"/>
      <c r="BPN625" s="103"/>
      <c r="BPO625" s="103"/>
      <c r="BPP625" s="103"/>
      <c r="BPQ625" s="103"/>
      <c r="BPR625" s="103"/>
      <c r="BPS625" s="103"/>
      <c r="BPT625" s="103"/>
      <c r="BPU625" s="103"/>
      <c r="BPV625" s="103"/>
      <c r="BPW625" s="103"/>
      <c r="BPX625" s="103"/>
      <c r="BPY625" s="103"/>
      <c r="BPZ625" s="103"/>
      <c r="BQA625" s="103"/>
      <c r="BQB625" s="103"/>
      <c r="BQC625" s="103"/>
      <c r="BQD625" s="103"/>
      <c r="BQE625" s="103"/>
      <c r="BQF625" s="103"/>
      <c r="BQG625" s="103"/>
      <c r="BQH625" s="103"/>
      <c r="BQI625" s="103"/>
      <c r="BQJ625" s="103"/>
      <c r="BQK625" s="103"/>
      <c r="BQL625" s="103"/>
      <c r="BQM625" s="103"/>
      <c r="BQN625" s="103"/>
      <c r="BQO625" s="103"/>
      <c r="BQP625" s="103"/>
      <c r="BQQ625" s="103"/>
      <c r="BQR625" s="103"/>
      <c r="BQS625" s="103"/>
      <c r="BQT625" s="103"/>
      <c r="BQU625" s="103"/>
      <c r="BQV625" s="103"/>
      <c r="BQW625" s="103"/>
      <c r="BQX625" s="103"/>
      <c r="BQY625" s="103"/>
      <c r="BQZ625" s="103"/>
      <c r="BRA625" s="103"/>
      <c r="BRB625" s="103"/>
      <c r="BRC625" s="103"/>
      <c r="BRD625" s="103"/>
      <c r="BRE625" s="103"/>
      <c r="BRF625" s="103"/>
      <c r="BRG625" s="103"/>
      <c r="BRH625" s="103"/>
      <c r="BRI625" s="103"/>
      <c r="BRJ625" s="103"/>
      <c r="BRK625" s="103"/>
      <c r="BRL625" s="103"/>
      <c r="BRM625" s="103"/>
      <c r="BRN625" s="103"/>
      <c r="BRO625" s="103"/>
      <c r="BRP625" s="103"/>
      <c r="BRQ625" s="103"/>
      <c r="BRR625" s="103"/>
      <c r="BRS625" s="103"/>
      <c r="BRT625" s="103"/>
      <c r="BRU625" s="103"/>
      <c r="BRV625" s="103"/>
      <c r="BRW625" s="103"/>
      <c r="BRX625" s="103"/>
      <c r="BRY625" s="103"/>
      <c r="BRZ625" s="103"/>
      <c r="BSA625" s="103"/>
      <c r="BSB625" s="103"/>
      <c r="BSC625" s="103"/>
      <c r="BSD625" s="103"/>
      <c r="BSE625" s="103"/>
      <c r="BSF625" s="103"/>
      <c r="BSG625" s="103"/>
      <c r="BSH625" s="103"/>
      <c r="BSI625" s="103"/>
      <c r="BSJ625" s="103"/>
      <c r="BSK625" s="103"/>
      <c r="BSL625" s="103"/>
      <c r="BSM625" s="103"/>
      <c r="BSN625" s="103"/>
      <c r="BSO625" s="103"/>
      <c r="BSP625" s="103"/>
      <c r="BSQ625" s="103"/>
      <c r="BSR625" s="103"/>
      <c r="BSS625" s="103"/>
      <c r="BST625" s="103"/>
      <c r="BSU625" s="103"/>
      <c r="BSV625" s="103"/>
      <c r="BSW625" s="103"/>
      <c r="BSX625" s="103"/>
      <c r="BSY625" s="103"/>
      <c r="BSZ625" s="103"/>
      <c r="BTA625" s="103"/>
      <c r="BTB625" s="103"/>
      <c r="BTC625" s="103"/>
      <c r="BTD625" s="103"/>
      <c r="BTE625" s="103"/>
      <c r="BTF625" s="103"/>
      <c r="BTG625" s="103"/>
      <c r="BTH625" s="103"/>
      <c r="BTI625" s="103"/>
      <c r="BTJ625" s="103"/>
      <c r="BTK625" s="103"/>
      <c r="BTL625" s="103"/>
      <c r="BTM625" s="103"/>
      <c r="BTN625" s="103"/>
      <c r="BTO625" s="103"/>
      <c r="BTP625" s="103"/>
      <c r="BTQ625" s="103"/>
      <c r="BTR625" s="103"/>
      <c r="BTS625" s="103"/>
      <c r="BTT625" s="103"/>
      <c r="BTU625" s="103"/>
      <c r="BTV625" s="103"/>
      <c r="BTW625" s="103"/>
      <c r="BTX625" s="103"/>
      <c r="BTY625" s="103"/>
      <c r="BTZ625" s="103"/>
      <c r="BUA625" s="103"/>
      <c r="BUB625" s="103"/>
      <c r="BUC625" s="103"/>
      <c r="BUD625" s="103"/>
      <c r="BUE625" s="103"/>
      <c r="BUF625" s="103"/>
      <c r="BUG625" s="103"/>
      <c r="BUH625" s="103"/>
      <c r="BUI625" s="103"/>
      <c r="BUJ625" s="103"/>
      <c r="BUK625" s="103"/>
      <c r="BUL625" s="103"/>
      <c r="BUM625" s="103"/>
      <c r="BUN625" s="103"/>
      <c r="BUO625" s="103"/>
      <c r="BUP625" s="103"/>
      <c r="BUQ625" s="103"/>
      <c r="BUR625" s="103"/>
      <c r="BUS625" s="103"/>
      <c r="BUT625" s="103"/>
      <c r="BUU625" s="103"/>
      <c r="BUV625" s="103"/>
      <c r="BUW625" s="103"/>
      <c r="BUX625" s="103"/>
      <c r="BUY625" s="103"/>
      <c r="BUZ625" s="103"/>
      <c r="BVA625" s="103"/>
      <c r="BVB625" s="103"/>
      <c r="BVC625" s="103"/>
      <c r="BVD625" s="103"/>
      <c r="BVE625" s="103"/>
      <c r="BVF625" s="103"/>
      <c r="BVG625" s="103"/>
      <c r="BVH625" s="103"/>
      <c r="BVI625" s="103"/>
      <c r="BVJ625" s="103"/>
      <c r="BVK625" s="103"/>
      <c r="BVL625" s="103"/>
      <c r="BVM625" s="103"/>
      <c r="BVN625" s="103"/>
      <c r="BVO625" s="103"/>
      <c r="BVP625" s="103"/>
      <c r="BVQ625" s="103"/>
      <c r="BVR625" s="103"/>
      <c r="BVS625" s="103"/>
      <c r="BVT625" s="103"/>
      <c r="BVU625" s="103"/>
      <c r="BVV625" s="103"/>
      <c r="BVW625" s="103"/>
      <c r="BVX625" s="103"/>
      <c r="BVY625" s="103"/>
      <c r="BVZ625" s="103"/>
      <c r="BWA625" s="103"/>
      <c r="BWB625" s="103"/>
      <c r="BWC625" s="103"/>
      <c r="BWD625" s="103"/>
      <c r="BWE625" s="103"/>
      <c r="BWF625" s="103"/>
      <c r="BWG625" s="103"/>
      <c r="BWH625" s="103"/>
      <c r="BWI625" s="103"/>
      <c r="BWJ625" s="103"/>
      <c r="BWK625" s="103"/>
      <c r="BWL625" s="103"/>
      <c r="BWM625" s="103"/>
      <c r="BWN625" s="103"/>
      <c r="BWO625" s="103"/>
      <c r="BWP625" s="103"/>
      <c r="BWQ625" s="103"/>
      <c r="BWR625" s="103"/>
      <c r="BWS625" s="103"/>
      <c r="BWT625" s="103"/>
      <c r="BWU625" s="103"/>
      <c r="BWV625" s="103"/>
      <c r="BWW625" s="103"/>
      <c r="BWX625" s="103"/>
      <c r="BWY625" s="103"/>
      <c r="BWZ625" s="103"/>
      <c r="BXA625" s="103"/>
      <c r="BXB625" s="103"/>
      <c r="BXC625" s="103"/>
      <c r="BXD625" s="103"/>
      <c r="BXE625" s="103"/>
      <c r="BXF625" s="103"/>
      <c r="BXG625" s="103"/>
      <c r="BXH625" s="103"/>
      <c r="BXI625" s="103"/>
      <c r="BXJ625" s="103"/>
      <c r="BXK625" s="103"/>
      <c r="BXL625" s="103"/>
      <c r="BXM625" s="103"/>
      <c r="BXN625" s="103"/>
      <c r="BXO625" s="103"/>
      <c r="BXP625" s="103"/>
      <c r="BXQ625" s="103"/>
      <c r="BXR625" s="103"/>
      <c r="BXS625" s="103"/>
      <c r="BXT625" s="103"/>
      <c r="BXU625" s="103"/>
      <c r="BXV625" s="103"/>
      <c r="BXW625" s="103"/>
      <c r="BXX625" s="103"/>
      <c r="BXY625" s="103"/>
      <c r="BXZ625" s="103"/>
      <c r="BYA625" s="103"/>
      <c r="BYB625" s="103"/>
      <c r="BYC625" s="103"/>
      <c r="BYD625" s="103"/>
      <c r="BYE625" s="103"/>
      <c r="BYF625" s="103"/>
      <c r="BYG625" s="103"/>
      <c r="BYH625" s="103"/>
      <c r="BYI625" s="103"/>
      <c r="BYJ625" s="103"/>
      <c r="BYK625" s="103"/>
      <c r="BYL625" s="103"/>
      <c r="BYM625" s="103"/>
      <c r="BYN625" s="103"/>
      <c r="BYO625" s="103"/>
      <c r="BYP625" s="103"/>
      <c r="BYQ625" s="103"/>
      <c r="BYR625" s="103"/>
      <c r="BYS625" s="103"/>
      <c r="BYT625" s="103"/>
      <c r="BYU625" s="103"/>
      <c r="BYV625" s="103"/>
      <c r="BYW625" s="103"/>
      <c r="BYX625" s="103"/>
      <c r="BYY625" s="103"/>
      <c r="BYZ625" s="103"/>
      <c r="BZA625" s="103"/>
      <c r="BZB625" s="103"/>
      <c r="BZC625" s="103"/>
      <c r="BZD625" s="103"/>
      <c r="BZE625" s="103"/>
      <c r="BZF625" s="103"/>
      <c r="BZG625" s="103"/>
      <c r="BZH625" s="103"/>
      <c r="BZI625" s="103"/>
      <c r="BZJ625" s="103"/>
      <c r="BZK625" s="103"/>
      <c r="BZL625" s="103"/>
      <c r="BZM625" s="103"/>
      <c r="BZN625" s="103"/>
      <c r="BZO625" s="103"/>
      <c r="BZP625" s="103"/>
      <c r="BZQ625" s="103"/>
      <c r="BZR625" s="103"/>
      <c r="BZS625" s="103"/>
      <c r="BZT625" s="103"/>
      <c r="BZU625" s="103"/>
      <c r="BZV625" s="103"/>
      <c r="BZW625" s="103"/>
      <c r="BZX625" s="103"/>
      <c r="BZY625" s="103"/>
      <c r="BZZ625" s="103"/>
      <c r="CAA625" s="103"/>
      <c r="CAB625" s="103"/>
      <c r="CAC625" s="103"/>
      <c r="CAD625" s="103"/>
      <c r="CAE625" s="103"/>
      <c r="CAF625" s="103"/>
      <c r="CAG625" s="103"/>
      <c r="CAH625" s="103"/>
      <c r="CAI625" s="103"/>
      <c r="CAJ625" s="103"/>
      <c r="CAK625" s="103"/>
      <c r="CAL625" s="103"/>
      <c r="CAM625" s="103"/>
      <c r="CAN625" s="103"/>
      <c r="CAO625" s="103"/>
      <c r="CAP625" s="103"/>
      <c r="CAQ625" s="103"/>
      <c r="CAR625" s="103"/>
      <c r="CAS625" s="103"/>
      <c r="CAT625" s="103"/>
      <c r="CAU625" s="103"/>
      <c r="CAV625" s="103"/>
      <c r="CAW625" s="103"/>
      <c r="CAX625" s="103"/>
      <c r="CAY625" s="103"/>
      <c r="CAZ625" s="103"/>
      <c r="CBA625" s="103"/>
      <c r="CBB625" s="103"/>
      <c r="CBC625" s="103"/>
      <c r="CBD625" s="103"/>
      <c r="CBE625" s="103"/>
      <c r="CBF625" s="103"/>
      <c r="CBG625" s="103"/>
      <c r="CBH625" s="103"/>
      <c r="CBI625" s="103"/>
      <c r="CBJ625" s="103"/>
      <c r="CBK625" s="103"/>
      <c r="CBL625" s="103"/>
      <c r="CBM625" s="103"/>
      <c r="CBN625" s="103"/>
      <c r="CBO625" s="103"/>
      <c r="CBP625" s="103"/>
      <c r="CBQ625" s="103"/>
      <c r="CBR625" s="103"/>
      <c r="CBS625" s="103"/>
      <c r="CBT625" s="103"/>
      <c r="CBU625" s="103"/>
      <c r="CBV625" s="103"/>
      <c r="CBW625" s="103"/>
      <c r="CBX625" s="103"/>
      <c r="CBY625" s="103"/>
      <c r="CBZ625" s="103"/>
      <c r="CCA625" s="103"/>
      <c r="CCB625" s="103"/>
      <c r="CCC625" s="103"/>
      <c r="CCD625" s="103"/>
      <c r="CCE625" s="103"/>
      <c r="CCF625" s="103"/>
      <c r="CCG625" s="103"/>
      <c r="CCH625" s="103"/>
      <c r="CCI625" s="103"/>
      <c r="CCJ625" s="103"/>
      <c r="CCK625" s="103"/>
      <c r="CCL625" s="103"/>
      <c r="CCM625" s="103"/>
      <c r="CCN625" s="103"/>
      <c r="CCO625" s="103"/>
      <c r="CCP625" s="103"/>
      <c r="CCQ625" s="103"/>
      <c r="CCR625" s="103"/>
      <c r="CCS625" s="103"/>
      <c r="CCT625" s="103"/>
      <c r="CCU625" s="103"/>
      <c r="CCV625" s="103"/>
      <c r="CCW625" s="103"/>
      <c r="CCX625" s="103"/>
      <c r="CCY625" s="103"/>
      <c r="CCZ625" s="103"/>
      <c r="CDA625" s="103"/>
      <c r="CDB625" s="103"/>
      <c r="CDC625" s="103"/>
      <c r="CDD625" s="103"/>
      <c r="CDE625" s="103"/>
      <c r="CDF625" s="103"/>
      <c r="CDG625" s="103"/>
      <c r="CDH625" s="103"/>
      <c r="CDI625" s="103"/>
      <c r="CDJ625" s="103"/>
      <c r="CDK625" s="103"/>
      <c r="CDL625" s="103"/>
      <c r="CDM625" s="103"/>
      <c r="CDN625" s="103"/>
      <c r="CDO625" s="103"/>
      <c r="CDP625" s="103"/>
      <c r="CDQ625" s="103"/>
      <c r="CDR625" s="103"/>
      <c r="CDS625" s="103"/>
      <c r="CDT625" s="103"/>
      <c r="CDU625" s="103"/>
      <c r="CDV625" s="103"/>
      <c r="CDW625" s="103"/>
      <c r="CDX625" s="103"/>
      <c r="CDY625" s="103"/>
      <c r="CDZ625" s="103"/>
      <c r="CEA625" s="103"/>
      <c r="CEB625" s="103"/>
      <c r="CEC625" s="103"/>
      <c r="CED625" s="103"/>
      <c r="CEE625" s="103"/>
      <c r="CEF625" s="103"/>
      <c r="CEG625" s="103"/>
      <c r="CEH625" s="103"/>
      <c r="CEI625" s="103"/>
      <c r="CEJ625" s="103"/>
      <c r="CEK625" s="103"/>
      <c r="CEL625" s="103"/>
      <c r="CEM625" s="103"/>
      <c r="CEN625" s="103"/>
      <c r="CEO625" s="103"/>
      <c r="CEP625" s="103"/>
      <c r="CEQ625" s="103"/>
      <c r="CER625" s="103"/>
      <c r="CES625" s="103"/>
      <c r="CET625" s="103"/>
      <c r="CEU625" s="103"/>
      <c r="CEV625" s="103"/>
      <c r="CEW625" s="103"/>
      <c r="CEX625" s="103"/>
      <c r="CEY625" s="103"/>
      <c r="CEZ625" s="103"/>
      <c r="CFA625" s="103"/>
      <c r="CFB625" s="103"/>
      <c r="CFC625" s="103"/>
      <c r="CFD625" s="103"/>
      <c r="CFE625" s="103"/>
      <c r="CFF625" s="103"/>
      <c r="CFG625" s="103"/>
      <c r="CFH625" s="103"/>
      <c r="CFI625" s="103"/>
      <c r="CFJ625" s="103"/>
      <c r="CFK625" s="103"/>
      <c r="CFL625" s="103"/>
      <c r="CFM625" s="103"/>
      <c r="CFN625" s="103"/>
      <c r="CFO625" s="103"/>
      <c r="CFP625" s="103"/>
      <c r="CFQ625" s="103"/>
      <c r="CFR625" s="103"/>
      <c r="CFS625" s="103"/>
      <c r="CFT625" s="103"/>
      <c r="CFU625" s="103"/>
      <c r="CFV625" s="103"/>
      <c r="CFW625" s="103"/>
      <c r="CFX625" s="103"/>
      <c r="CFY625" s="103"/>
      <c r="CFZ625" s="103"/>
      <c r="CGA625" s="103"/>
      <c r="CGB625" s="103"/>
      <c r="CGC625" s="103"/>
      <c r="CGD625" s="103"/>
      <c r="CGE625" s="103"/>
      <c r="CGF625" s="103"/>
      <c r="CGG625" s="103"/>
      <c r="CGH625" s="103"/>
      <c r="CGI625" s="103"/>
      <c r="CGJ625" s="103"/>
      <c r="CGK625" s="103"/>
      <c r="CGL625" s="103"/>
      <c r="CGM625" s="103"/>
      <c r="CGN625" s="103"/>
      <c r="CGO625" s="103"/>
      <c r="CGP625" s="103"/>
      <c r="CGQ625" s="103"/>
      <c r="CGR625" s="103"/>
      <c r="CGS625" s="103"/>
      <c r="CGT625" s="103"/>
      <c r="CGU625" s="103"/>
      <c r="CGV625" s="103"/>
      <c r="CGW625" s="103"/>
      <c r="CGX625" s="103"/>
      <c r="CGY625" s="103"/>
      <c r="CGZ625" s="103"/>
      <c r="CHA625" s="103"/>
      <c r="CHB625" s="103"/>
      <c r="CHC625" s="103"/>
      <c r="CHD625" s="103"/>
      <c r="CHE625" s="103"/>
      <c r="CHF625" s="103"/>
      <c r="CHG625" s="103"/>
      <c r="CHH625" s="103"/>
      <c r="CHI625" s="103"/>
      <c r="CHJ625" s="103"/>
      <c r="CHK625" s="103"/>
      <c r="CHL625" s="103"/>
      <c r="CHM625" s="103"/>
      <c r="CHN625" s="103"/>
      <c r="CHO625" s="103"/>
      <c r="CHP625" s="103"/>
      <c r="CHQ625" s="103"/>
      <c r="CHR625" s="103"/>
      <c r="CHS625" s="103"/>
      <c r="CHT625" s="103"/>
      <c r="CHU625" s="103"/>
      <c r="CHV625" s="103"/>
      <c r="CHW625" s="103"/>
      <c r="CHX625" s="103"/>
      <c r="CHY625" s="103"/>
      <c r="CHZ625" s="103"/>
      <c r="CIA625" s="103"/>
      <c r="CIB625" s="103"/>
      <c r="CIC625" s="103"/>
      <c r="CID625" s="103"/>
      <c r="CIE625" s="103"/>
      <c r="CIF625" s="103"/>
      <c r="CIG625" s="103"/>
      <c r="CIH625" s="103"/>
      <c r="CII625" s="103"/>
      <c r="CIJ625" s="103"/>
      <c r="CIK625" s="103"/>
      <c r="CIL625" s="103"/>
      <c r="CIM625" s="103"/>
      <c r="CIN625" s="103"/>
      <c r="CIO625" s="103"/>
      <c r="CIP625" s="103"/>
      <c r="CIQ625" s="103"/>
      <c r="CIR625" s="103"/>
      <c r="CIS625" s="103"/>
      <c r="CIT625" s="103"/>
      <c r="CIU625" s="103"/>
      <c r="CIV625" s="103"/>
      <c r="CIW625" s="103"/>
      <c r="CIX625" s="103"/>
      <c r="CIY625" s="103"/>
      <c r="CIZ625" s="103"/>
      <c r="CJA625" s="103"/>
      <c r="CJB625" s="103"/>
      <c r="CJC625" s="103"/>
      <c r="CJD625" s="103"/>
      <c r="CJE625" s="103"/>
      <c r="CJF625" s="103"/>
      <c r="CJG625" s="103"/>
      <c r="CJH625" s="103"/>
      <c r="CJI625" s="103"/>
      <c r="CJJ625" s="103"/>
      <c r="CJK625" s="103"/>
      <c r="CJL625" s="103"/>
      <c r="CJM625" s="103"/>
      <c r="CJN625" s="103"/>
      <c r="CJO625" s="103"/>
      <c r="CJP625" s="103"/>
      <c r="CJQ625" s="103"/>
      <c r="CJR625" s="103"/>
      <c r="CJS625" s="103"/>
      <c r="CJT625" s="103"/>
      <c r="CJU625" s="103"/>
      <c r="CJV625" s="103"/>
      <c r="CJW625" s="103"/>
      <c r="CJX625" s="103"/>
      <c r="CJY625" s="103"/>
      <c r="CJZ625" s="103"/>
      <c r="CKA625" s="103"/>
      <c r="CKB625" s="103"/>
      <c r="CKC625" s="103"/>
      <c r="CKD625" s="103"/>
      <c r="CKE625" s="103"/>
      <c r="CKF625" s="103"/>
      <c r="CKG625" s="103"/>
      <c r="CKH625" s="103"/>
      <c r="CKI625" s="103"/>
      <c r="CKJ625" s="103"/>
      <c r="CKK625" s="103"/>
      <c r="CKL625" s="103"/>
      <c r="CKM625" s="103"/>
      <c r="CKN625" s="103"/>
      <c r="CKO625" s="103"/>
      <c r="CKP625" s="103"/>
      <c r="CKQ625" s="103"/>
      <c r="CKR625" s="103"/>
      <c r="CKS625" s="103"/>
      <c r="CKT625" s="103"/>
      <c r="CKU625" s="103"/>
      <c r="CKV625" s="103"/>
      <c r="CKW625" s="103"/>
      <c r="CKX625" s="103"/>
      <c r="CKY625" s="103"/>
      <c r="CKZ625" s="103"/>
      <c r="CLA625" s="103"/>
      <c r="CLB625" s="103"/>
      <c r="CLC625" s="103"/>
      <c r="CLD625" s="103"/>
      <c r="CLE625" s="103"/>
      <c r="CLF625" s="103"/>
      <c r="CLG625" s="103"/>
      <c r="CLH625" s="103"/>
      <c r="CLI625" s="103"/>
      <c r="CLJ625" s="103"/>
      <c r="CLK625" s="103"/>
      <c r="CLL625" s="103"/>
      <c r="CLM625" s="103"/>
      <c r="CLN625" s="103"/>
      <c r="CLO625" s="103"/>
      <c r="CLP625" s="103"/>
      <c r="CLQ625" s="103"/>
      <c r="CLR625" s="103"/>
      <c r="CLS625" s="103"/>
      <c r="CLT625" s="103"/>
      <c r="CLU625" s="103"/>
      <c r="CLV625" s="103"/>
      <c r="CLW625" s="103"/>
      <c r="CLX625" s="103"/>
      <c r="CLY625" s="103"/>
      <c r="CLZ625" s="103"/>
      <c r="CMA625" s="103"/>
      <c r="CMB625" s="103"/>
      <c r="CMC625" s="103"/>
      <c r="CMD625" s="103"/>
      <c r="CME625" s="103"/>
      <c r="CMF625" s="103"/>
      <c r="CMG625" s="103"/>
      <c r="CMH625" s="103"/>
      <c r="CMI625" s="103"/>
      <c r="CMJ625" s="103"/>
      <c r="CMK625" s="103"/>
      <c r="CML625" s="103"/>
      <c r="CMM625" s="103"/>
      <c r="CMN625" s="103"/>
      <c r="CMO625" s="103"/>
      <c r="CMP625" s="103"/>
      <c r="CMQ625" s="103"/>
      <c r="CMR625" s="103"/>
      <c r="CMS625" s="103"/>
      <c r="CMT625" s="103"/>
      <c r="CMU625" s="103"/>
      <c r="CMV625" s="103"/>
      <c r="CMW625" s="103"/>
      <c r="CMX625" s="103"/>
      <c r="CMY625" s="103"/>
      <c r="CMZ625" s="103"/>
      <c r="CNA625" s="103"/>
      <c r="CNB625" s="103"/>
      <c r="CNC625" s="103"/>
      <c r="CND625" s="103"/>
      <c r="CNE625" s="103"/>
      <c r="CNF625" s="103"/>
      <c r="CNG625" s="103"/>
      <c r="CNH625" s="103"/>
      <c r="CNI625" s="103"/>
      <c r="CNJ625" s="103"/>
      <c r="CNK625" s="103"/>
      <c r="CNL625" s="103"/>
      <c r="CNM625" s="103"/>
      <c r="CNN625" s="103"/>
      <c r="CNO625" s="103"/>
      <c r="CNP625" s="103"/>
      <c r="CNQ625" s="103"/>
      <c r="CNR625" s="103"/>
      <c r="CNS625" s="103"/>
      <c r="CNT625" s="103"/>
      <c r="CNU625" s="103"/>
      <c r="CNV625" s="103"/>
      <c r="CNW625" s="103"/>
      <c r="CNX625" s="103"/>
      <c r="CNY625" s="103"/>
      <c r="CNZ625" s="103"/>
      <c r="COA625" s="103"/>
      <c r="COB625" s="103"/>
      <c r="COC625" s="103"/>
      <c r="COD625" s="103"/>
      <c r="COE625" s="103"/>
      <c r="COF625" s="103"/>
      <c r="COG625" s="103"/>
      <c r="COH625" s="103"/>
      <c r="COI625" s="103"/>
      <c r="COJ625" s="103"/>
      <c r="COK625" s="103"/>
      <c r="COL625" s="103"/>
      <c r="COM625" s="103"/>
      <c r="CON625" s="103"/>
      <c r="COO625" s="103"/>
      <c r="COP625" s="103"/>
      <c r="COQ625" s="103"/>
      <c r="COR625" s="103"/>
      <c r="COS625" s="103"/>
      <c r="COT625" s="103"/>
      <c r="COU625" s="103"/>
      <c r="COV625" s="103"/>
      <c r="COW625" s="103"/>
      <c r="COX625" s="103"/>
      <c r="COY625" s="103"/>
      <c r="COZ625" s="103"/>
      <c r="CPA625" s="103"/>
      <c r="CPB625" s="103"/>
      <c r="CPC625" s="103"/>
      <c r="CPD625" s="103"/>
      <c r="CPE625" s="103"/>
      <c r="CPF625" s="103"/>
      <c r="CPG625" s="103"/>
      <c r="CPH625" s="103"/>
      <c r="CPI625" s="103"/>
      <c r="CPJ625" s="103"/>
      <c r="CPK625" s="103"/>
      <c r="CPL625" s="103"/>
      <c r="CPM625" s="103"/>
      <c r="CPN625" s="103"/>
      <c r="CPO625" s="103"/>
      <c r="CPP625" s="103"/>
      <c r="CPQ625" s="103"/>
      <c r="CPR625" s="103"/>
      <c r="CPS625" s="103"/>
      <c r="CPT625" s="103"/>
      <c r="CPU625" s="103"/>
      <c r="CPV625" s="103"/>
      <c r="CPW625" s="103"/>
      <c r="CPX625" s="103"/>
      <c r="CPY625" s="103"/>
      <c r="CPZ625" s="103"/>
      <c r="CQA625" s="103"/>
      <c r="CQB625" s="103"/>
      <c r="CQC625" s="103"/>
      <c r="CQD625" s="103"/>
      <c r="CQE625" s="103"/>
      <c r="CQF625" s="103"/>
      <c r="CQG625" s="103"/>
      <c r="CQH625" s="103"/>
      <c r="CQI625" s="103"/>
      <c r="CQJ625" s="103"/>
      <c r="CQK625" s="103"/>
      <c r="CQL625" s="103"/>
      <c r="CQM625" s="103"/>
      <c r="CQN625" s="103"/>
      <c r="CQO625" s="103"/>
      <c r="CQP625" s="103"/>
      <c r="CQQ625" s="103"/>
      <c r="CQR625" s="103"/>
      <c r="CQS625" s="103"/>
      <c r="CQT625" s="103"/>
      <c r="CQU625" s="103"/>
      <c r="CQV625" s="103"/>
      <c r="CQW625" s="103"/>
      <c r="CQX625" s="103"/>
      <c r="CQY625" s="103"/>
      <c r="CQZ625" s="103"/>
      <c r="CRA625" s="103"/>
      <c r="CRB625" s="103"/>
      <c r="CRC625" s="103"/>
      <c r="CRD625" s="103"/>
      <c r="CRE625" s="103"/>
      <c r="CRF625" s="103"/>
      <c r="CRG625" s="103"/>
      <c r="CRH625" s="103"/>
      <c r="CRI625" s="103"/>
      <c r="CRJ625" s="103"/>
      <c r="CRK625" s="103"/>
      <c r="CRL625" s="103"/>
      <c r="CRM625" s="103"/>
      <c r="CRN625" s="103"/>
      <c r="CRO625" s="103"/>
      <c r="CRP625" s="103"/>
      <c r="CRQ625" s="103"/>
      <c r="CRR625" s="103"/>
      <c r="CRS625" s="103"/>
      <c r="CRT625" s="103"/>
      <c r="CRU625" s="103"/>
      <c r="CRV625" s="103"/>
      <c r="CRW625" s="103"/>
      <c r="CRX625" s="103"/>
      <c r="CRY625" s="103"/>
      <c r="CRZ625" s="103"/>
      <c r="CSA625" s="103"/>
      <c r="CSB625" s="103"/>
      <c r="CSC625" s="103"/>
      <c r="CSD625" s="103"/>
      <c r="CSE625" s="103"/>
      <c r="CSF625" s="103"/>
      <c r="CSG625" s="103"/>
      <c r="CSH625" s="103"/>
      <c r="CSI625" s="103"/>
      <c r="CSJ625" s="103"/>
      <c r="CSK625" s="103"/>
      <c r="CSL625" s="103"/>
      <c r="CSM625" s="103"/>
      <c r="CSN625" s="103"/>
      <c r="CSO625" s="103"/>
      <c r="CSP625" s="103"/>
      <c r="CSQ625" s="103"/>
      <c r="CSR625" s="103"/>
      <c r="CSS625" s="103"/>
      <c r="CST625" s="103"/>
      <c r="CSU625" s="103"/>
      <c r="CSV625" s="103"/>
      <c r="CSW625" s="103"/>
      <c r="CSX625" s="103"/>
      <c r="CSY625" s="103"/>
      <c r="CSZ625" s="103"/>
      <c r="CTA625" s="103"/>
      <c r="CTB625" s="103"/>
      <c r="CTC625" s="103"/>
      <c r="CTD625" s="103"/>
      <c r="CTE625" s="103"/>
      <c r="CTF625" s="103"/>
      <c r="CTG625" s="103"/>
      <c r="CTH625" s="103"/>
      <c r="CTI625" s="103"/>
      <c r="CTJ625" s="103"/>
      <c r="CTK625" s="103"/>
      <c r="CTL625" s="103"/>
      <c r="CTM625" s="103"/>
      <c r="CTN625" s="103"/>
      <c r="CTO625" s="103"/>
      <c r="CTP625" s="103"/>
      <c r="CTQ625" s="103"/>
      <c r="CTR625" s="103"/>
      <c r="CTS625" s="103"/>
      <c r="CTT625" s="103"/>
      <c r="CTU625" s="103"/>
      <c r="CTV625" s="103"/>
      <c r="CTW625" s="103"/>
      <c r="CTX625" s="103"/>
      <c r="CTY625" s="103"/>
      <c r="CTZ625" s="103"/>
      <c r="CUA625" s="103"/>
      <c r="CUB625" s="103"/>
      <c r="CUC625" s="103"/>
      <c r="CUD625" s="103"/>
      <c r="CUE625" s="103"/>
      <c r="CUF625" s="103"/>
      <c r="CUG625" s="103"/>
      <c r="CUH625" s="103"/>
      <c r="CUI625" s="103"/>
      <c r="CUJ625" s="103"/>
      <c r="CUK625" s="103"/>
      <c r="CUL625" s="103"/>
      <c r="CUM625" s="103"/>
      <c r="CUN625" s="103"/>
      <c r="CUO625" s="103"/>
      <c r="CUP625" s="103"/>
      <c r="CUQ625" s="103"/>
      <c r="CUR625" s="103"/>
      <c r="CUS625" s="103"/>
      <c r="CUT625" s="103"/>
      <c r="CUU625" s="103"/>
      <c r="CUV625" s="103"/>
      <c r="CUW625" s="103"/>
      <c r="CUX625" s="103"/>
      <c r="CUY625" s="103"/>
      <c r="CUZ625" s="103"/>
      <c r="CVA625" s="103"/>
      <c r="CVB625" s="103"/>
      <c r="CVC625" s="103"/>
      <c r="CVD625" s="103"/>
      <c r="CVE625" s="103"/>
      <c r="CVF625" s="103"/>
      <c r="CVG625" s="103"/>
      <c r="CVH625" s="103"/>
      <c r="CVI625" s="103"/>
      <c r="CVJ625" s="103"/>
      <c r="CVK625" s="103"/>
      <c r="CVL625" s="103"/>
      <c r="CVM625" s="103"/>
      <c r="CVN625" s="103"/>
      <c r="CVO625" s="103"/>
      <c r="CVP625" s="103"/>
      <c r="CVQ625" s="103"/>
      <c r="CVR625" s="103"/>
      <c r="CVS625" s="103"/>
      <c r="CVT625" s="103"/>
      <c r="CVU625" s="103"/>
      <c r="CVV625" s="103"/>
      <c r="CVW625" s="103"/>
      <c r="CVX625" s="103"/>
      <c r="CVY625" s="103"/>
      <c r="CVZ625" s="103"/>
      <c r="CWA625" s="103"/>
      <c r="CWB625" s="103"/>
      <c r="CWC625" s="103"/>
      <c r="CWD625" s="103"/>
      <c r="CWE625" s="103"/>
      <c r="CWF625" s="103"/>
      <c r="CWG625" s="103"/>
      <c r="CWH625" s="103"/>
      <c r="CWI625" s="103"/>
      <c r="CWJ625" s="103"/>
      <c r="CWK625" s="103"/>
      <c r="CWL625" s="103"/>
      <c r="CWM625" s="103"/>
      <c r="CWN625" s="103"/>
      <c r="CWO625" s="103"/>
      <c r="CWP625" s="103"/>
      <c r="CWQ625" s="103"/>
      <c r="CWR625" s="103"/>
      <c r="CWS625" s="103"/>
      <c r="CWT625" s="103"/>
      <c r="CWU625" s="103"/>
      <c r="CWV625" s="103"/>
      <c r="CWW625" s="103"/>
      <c r="CWX625" s="103"/>
      <c r="CWY625" s="103"/>
      <c r="CWZ625" s="103"/>
      <c r="CXA625" s="103"/>
      <c r="CXB625" s="103"/>
      <c r="CXC625" s="103"/>
      <c r="CXD625" s="103"/>
      <c r="CXE625" s="103"/>
      <c r="CXF625" s="103"/>
      <c r="CXG625" s="103"/>
      <c r="CXH625" s="103"/>
      <c r="CXI625" s="103"/>
      <c r="CXJ625" s="103"/>
      <c r="CXK625" s="103"/>
      <c r="CXL625" s="103"/>
      <c r="CXM625" s="103"/>
      <c r="CXN625" s="103"/>
      <c r="CXO625" s="103"/>
      <c r="CXP625" s="103"/>
      <c r="CXQ625" s="103"/>
      <c r="CXR625" s="103"/>
      <c r="CXS625" s="103"/>
      <c r="CXT625" s="103"/>
      <c r="CXU625" s="103"/>
      <c r="CXV625" s="103"/>
      <c r="CXW625" s="103"/>
      <c r="CXX625" s="103"/>
      <c r="CXY625" s="103"/>
      <c r="CXZ625" s="103"/>
      <c r="CYA625" s="103"/>
      <c r="CYB625" s="103"/>
      <c r="CYC625" s="103"/>
      <c r="CYD625" s="103"/>
      <c r="CYE625" s="103"/>
      <c r="CYF625" s="103"/>
      <c r="CYG625" s="103"/>
      <c r="CYH625" s="103"/>
      <c r="CYI625" s="103"/>
      <c r="CYJ625" s="103"/>
      <c r="CYK625" s="103"/>
      <c r="CYL625" s="103"/>
      <c r="CYM625" s="103"/>
      <c r="CYN625" s="103"/>
      <c r="CYO625" s="103"/>
      <c r="CYP625" s="103"/>
      <c r="CYQ625" s="103"/>
      <c r="CYR625" s="103"/>
      <c r="CYS625" s="103"/>
      <c r="CYT625" s="103"/>
      <c r="CYU625" s="103"/>
      <c r="CYV625" s="103"/>
      <c r="CYW625" s="103"/>
      <c r="CYX625" s="103"/>
      <c r="CYY625" s="103"/>
      <c r="CYZ625" s="103"/>
      <c r="CZA625" s="103"/>
      <c r="CZB625" s="103"/>
      <c r="CZC625" s="103"/>
      <c r="CZD625" s="103"/>
      <c r="CZE625" s="103"/>
      <c r="CZF625" s="103"/>
      <c r="CZG625" s="103"/>
      <c r="CZH625" s="103"/>
      <c r="CZI625" s="103"/>
      <c r="CZJ625" s="103"/>
      <c r="CZK625" s="103"/>
      <c r="CZL625" s="103"/>
      <c r="CZM625" s="103"/>
      <c r="CZN625" s="103"/>
      <c r="CZO625" s="103"/>
      <c r="CZP625" s="103"/>
      <c r="CZQ625" s="103"/>
      <c r="CZR625" s="103"/>
      <c r="CZS625" s="103"/>
      <c r="CZT625" s="103"/>
      <c r="CZU625" s="103"/>
      <c r="CZV625" s="103"/>
      <c r="CZW625" s="103"/>
      <c r="CZX625" s="103"/>
      <c r="CZY625" s="103"/>
      <c r="CZZ625" s="103"/>
      <c r="DAA625" s="103"/>
      <c r="DAB625" s="103"/>
      <c r="DAC625" s="103"/>
      <c r="DAD625" s="103"/>
      <c r="DAE625" s="103"/>
      <c r="DAF625" s="103"/>
      <c r="DAG625" s="103"/>
      <c r="DAH625" s="103"/>
      <c r="DAI625" s="103"/>
      <c r="DAJ625" s="103"/>
      <c r="DAK625" s="103"/>
      <c r="DAL625" s="103"/>
      <c r="DAM625" s="103"/>
      <c r="DAN625" s="103"/>
      <c r="DAO625" s="103"/>
      <c r="DAP625" s="103"/>
      <c r="DAQ625" s="103"/>
      <c r="DAR625" s="103"/>
      <c r="DAS625" s="103"/>
      <c r="DAT625" s="103"/>
      <c r="DAU625" s="103"/>
      <c r="DAV625" s="103"/>
      <c r="DAW625" s="103"/>
      <c r="DAX625" s="103"/>
      <c r="DAY625" s="103"/>
      <c r="DAZ625" s="103"/>
      <c r="DBA625" s="103"/>
      <c r="DBB625" s="103"/>
      <c r="DBC625" s="103"/>
      <c r="DBD625" s="103"/>
      <c r="DBE625" s="103"/>
      <c r="DBF625" s="103"/>
      <c r="DBG625" s="103"/>
      <c r="DBH625" s="103"/>
      <c r="DBI625" s="103"/>
      <c r="DBJ625" s="103"/>
      <c r="DBK625" s="103"/>
      <c r="DBL625" s="103"/>
      <c r="DBM625" s="103"/>
      <c r="DBN625" s="103"/>
      <c r="DBO625" s="103"/>
      <c r="DBP625" s="103"/>
      <c r="DBQ625" s="103"/>
      <c r="DBR625" s="103"/>
      <c r="DBS625" s="103"/>
      <c r="DBT625" s="103"/>
      <c r="DBU625" s="103"/>
      <c r="DBV625" s="103"/>
      <c r="DBW625" s="103"/>
      <c r="DBX625" s="103"/>
      <c r="DBY625" s="103"/>
      <c r="DBZ625" s="103"/>
      <c r="DCA625" s="103"/>
      <c r="DCB625" s="103"/>
      <c r="DCC625" s="103"/>
      <c r="DCD625" s="103"/>
      <c r="DCE625" s="103"/>
      <c r="DCF625" s="103"/>
      <c r="DCG625" s="103"/>
      <c r="DCH625" s="103"/>
      <c r="DCI625" s="103"/>
      <c r="DCJ625" s="103"/>
      <c r="DCK625" s="103"/>
      <c r="DCL625" s="103"/>
      <c r="DCM625" s="103"/>
      <c r="DCN625" s="103"/>
      <c r="DCO625" s="103"/>
      <c r="DCP625" s="103"/>
      <c r="DCQ625" s="103"/>
      <c r="DCR625" s="103"/>
      <c r="DCS625" s="103"/>
      <c r="DCT625" s="103"/>
      <c r="DCU625" s="103"/>
      <c r="DCV625" s="103"/>
      <c r="DCW625" s="103"/>
      <c r="DCX625" s="103"/>
      <c r="DCY625" s="103"/>
      <c r="DCZ625" s="103"/>
      <c r="DDA625" s="103"/>
      <c r="DDB625" s="103"/>
      <c r="DDC625" s="103"/>
      <c r="DDD625" s="103"/>
      <c r="DDE625" s="103"/>
      <c r="DDF625" s="103"/>
      <c r="DDG625" s="103"/>
      <c r="DDH625" s="103"/>
      <c r="DDI625" s="103"/>
      <c r="DDJ625" s="103"/>
      <c r="DDK625" s="103"/>
      <c r="DDL625" s="103"/>
      <c r="DDM625" s="103"/>
      <c r="DDN625" s="103"/>
      <c r="DDO625" s="103"/>
      <c r="DDP625" s="103"/>
      <c r="DDQ625" s="103"/>
      <c r="DDR625" s="103"/>
      <c r="DDS625" s="103"/>
      <c r="DDT625" s="103"/>
      <c r="DDU625" s="103"/>
      <c r="DDV625" s="103"/>
      <c r="DDW625" s="103"/>
      <c r="DDX625" s="103"/>
      <c r="DDY625" s="103"/>
      <c r="DDZ625" s="103"/>
      <c r="DEA625" s="103"/>
      <c r="DEB625" s="103"/>
      <c r="DEC625" s="103"/>
      <c r="DED625" s="103"/>
      <c r="DEE625" s="103"/>
      <c r="DEF625" s="103"/>
      <c r="DEG625" s="103"/>
      <c r="DEH625" s="103"/>
      <c r="DEI625" s="103"/>
      <c r="DEJ625" s="103"/>
      <c r="DEK625" s="103"/>
      <c r="DEL625" s="103"/>
      <c r="DEM625" s="103"/>
      <c r="DEN625" s="103"/>
      <c r="DEO625" s="103"/>
      <c r="DEP625" s="103"/>
      <c r="DEQ625" s="103"/>
      <c r="DER625" s="103"/>
      <c r="DES625" s="103"/>
      <c r="DET625" s="103"/>
      <c r="DEU625" s="103"/>
      <c r="DEV625" s="103"/>
      <c r="DEW625" s="103"/>
      <c r="DEX625" s="103"/>
      <c r="DEY625" s="103"/>
      <c r="DEZ625" s="103"/>
      <c r="DFA625" s="103"/>
      <c r="DFB625" s="103"/>
      <c r="DFC625" s="103"/>
      <c r="DFD625" s="103"/>
      <c r="DFE625" s="103"/>
      <c r="DFF625" s="103"/>
      <c r="DFG625" s="103"/>
      <c r="DFH625" s="103"/>
      <c r="DFI625" s="103"/>
      <c r="DFJ625" s="103"/>
      <c r="DFK625" s="103"/>
      <c r="DFL625" s="103"/>
      <c r="DFM625" s="103"/>
      <c r="DFN625" s="103"/>
      <c r="DFO625" s="103"/>
      <c r="DFP625" s="103"/>
      <c r="DFQ625" s="103"/>
      <c r="DFR625" s="103"/>
      <c r="DFS625" s="103"/>
      <c r="DFT625" s="103"/>
      <c r="DFU625" s="103"/>
      <c r="DFV625" s="103"/>
      <c r="DFW625" s="103"/>
      <c r="DFX625" s="103"/>
      <c r="DFY625" s="103"/>
      <c r="DFZ625" s="103"/>
      <c r="DGA625" s="103"/>
      <c r="DGB625" s="103"/>
      <c r="DGC625" s="103"/>
      <c r="DGD625" s="103"/>
      <c r="DGE625" s="103"/>
      <c r="DGF625" s="103"/>
      <c r="DGG625" s="103"/>
      <c r="DGH625" s="103"/>
      <c r="DGI625" s="103"/>
      <c r="DGJ625" s="103"/>
      <c r="DGK625" s="103"/>
      <c r="DGL625" s="103"/>
      <c r="DGM625" s="103"/>
      <c r="DGN625" s="103"/>
      <c r="DGO625" s="103"/>
      <c r="DGP625" s="103"/>
      <c r="DGQ625" s="103"/>
      <c r="DGR625" s="103"/>
      <c r="DGS625" s="103"/>
      <c r="DGT625" s="103"/>
      <c r="DGU625" s="103"/>
      <c r="DGV625" s="103"/>
      <c r="DGW625" s="103"/>
      <c r="DGX625" s="103"/>
      <c r="DGY625" s="103"/>
      <c r="DGZ625" s="103"/>
      <c r="DHA625" s="103"/>
      <c r="DHB625" s="103"/>
      <c r="DHC625" s="103"/>
      <c r="DHD625" s="103"/>
      <c r="DHE625" s="103"/>
      <c r="DHF625" s="103"/>
      <c r="DHG625" s="103"/>
      <c r="DHH625" s="103"/>
      <c r="DHI625" s="103"/>
      <c r="DHJ625" s="103"/>
      <c r="DHK625" s="103"/>
      <c r="DHL625" s="103"/>
      <c r="DHM625" s="103"/>
      <c r="DHN625" s="103"/>
      <c r="DHO625" s="103"/>
      <c r="DHP625" s="103"/>
      <c r="DHQ625" s="103"/>
      <c r="DHR625" s="103"/>
      <c r="DHS625" s="103"/>
      <c r="DHT625" s="103"/>
      <c r="DHU625" s="103"/>
      <c r="DHV625" s="103"/>
      <c r="DHW625" s="103"/>
      <c r="DHX625" s="103"/>
      <c r="DHY625" s="103"/>
      <c r="DHZ625" s="103"/>
      <c r="DIA625" s="103"/>
      <c r="DIB625" s="103"/>
      <c r="DIC625" s="103"/>
      <c r="DID625" s="103"/>
      <c r="DIE625" s="103"/>
      <c r="DIF625" s="103"/>
      <c r="DIG625" s="103"/>
      <c r="DIH625" s="103"/>
      <c r="DII625" s="103"/>
      <c r="DIJ625" s="103"/>
      <c r="DIK625" s="103"/>
      <c r="DIL625" s="103"/>
      <c r="DIM625" s="103"/>
      <c r="DIN625" s="103"/>
      <c r="DIO625" s="103"/>
      <c r="DIP625" s="103"/>
      <c r="DIQ625" s="103"/>
      <c r="DIR625" s="103"/>
      <c r="DIS625" s="103"/>
      <c r="DIT625" s="103"/>
      <c r="DIU625" s="103"/>
      <c r="DIV625" s="103"/>
      <c r="DIW625" s="103"/>
      <c r="DIX625" s="103"/>
      <c r="DIY625" s="103"/>
      <c r="DIZ625" s="103"/>
      <c r="DJA625" s="103"/>
      <c r="DJB625" s="103"/>
      <c r="DJC625" s="103"/>
      <c r="DJD625" s="103"/>
      <c r="DJE625" s="103"/>
      <c r="DJF625" s="103"/>
      <c r="DJG625" s="103"/>
      <c r="DJH625" s="103"/>
      <c r="DJI625" s="103"/>
      <c r="DJJ625" s="103"/>
      <c r="DJK625" s="103"/>
      <c r="DJL625" s="103"/>
      <c r="DJM625" s="103"/>
      <c r="DJN625" s="103"/>
      <c r="DJO625" s="103"/>
      <c r="DJP625" s="103"/>
      <c r="DJQ625" s="103"/>
      <c r="DJR625" s="103"/>
      <c r="DJS625" s="103"/>
      <c r="DJT625" s="103"/>
      <c r="DJU625" s="103"/>
      <c r="DJV625" s="103"/>
      <c r="DJW625" s="103"/>
      <c r="DJX625" s="103"/>
      <c r="DJY625" s="103"/>
      <c r="DJZ625" s="103"/>
      <c r="DKA625" s="103"/>
      <c r="DKB625" s="103"/>
      <c r="DKC625" s="103"/>
      <c r="DKD625" s="103"/>
      <c r="DKE625" s="103"/>
      <c r="DKF625" s="103"/>
      <c r="DKG625" s="103"/>
      <c r="DKH625" s="103"/>
      <c r="DKI625" s="103"/>
      <c r="DKJ625" s="103"/>
      <c r="DKK625" s="103"/>
      <c r="DKL625" s="103"/>
      <c r="DKM625" s="103"/>
      <c r="DKN625" s="103"/>
      <c r="DKO625" s="103"/>
      <c r="DKP625" s="103"/>
      <c r="DKQ625" s="103"/>
      <c r="DKR625" s="103"/>
      <c r="DKS625" s="103"/>
      <c r="DKT625" s="103"/>
      <c r="DKU625" s="103"/>
      <c r="DKV625" s="103"/>
      <c r="DKW625" s="103"/>
      <c r="DKX625" s="103"/>
      <c r="DKY625" s="103"/>
      <c r="DKZ625" s="103"/>
      <c r="DLA625" s="103"/>
      <c r="DLB625" s="103"/>
      <c r="DLC625" s="103"/>
      <c r="DLD625" s="103"/>
      <c r="DLE625" s="103"/>
      <c r="DLF625" s="103"/>
      <c r="DLG625" s="103"/>
      <c r="DLH625" s="103"/>
      <c r="DLI625" s="103"/>
      <c r="DLJ625" s="103"/>
      <c r="DLK625" s="103"/>
      <c r="DLL625" s="103"/>
      <c r="DLM625" s="103"/>
      <c r="DLN625" s="103"/>
      <c r="DLO625" s="103"/>
      <c r="DLP625" s="103"/>
      <c r="DLQ625" s="103"/>
      <c r="DLR625" s="103"/>
      <c r="DLS625" s="103"/>
      <c r="DLT625" s="103"/>
      <c r="DLU625" s="103"/>
      <c r="DLV625" s="103"/>
      <c r="DLW625" s="103"/>
      <c r="DLX625" s="103"/>
      <c r="DLY625" s="103"/>
      <c r="DLZ625" s="103"/>
      <c r="DMA625" s="103"/>
      <c r="DMB625" s="103"/>
      <c r="DMC625" s="103"/>
      <c r="DMD625" s="103"/>
      <c r="DME625" s="103"/>
      <c r="DMF625" s="103"/>
      <c r="DMG625" s="103"/>
      <c r="DMH625" s="103"/>
      <c r="DMI625" s="103"/>
      <c r="DMJ625" s="103"/>
      <c r="DMK625" s="103"/>
      <c r="DML625" s="103"/>
      <c r="DMM625" s="103"/>
      <c r="DMN625" s="103"/>
      <c r="DMO625" s="103"/>
      <c r="DMP625" s="103"/>
      <c r="DMQ625" s="103"/>
      <c r="DMR625" s="103"/>
      <c r="DMS625" s="103"/>
      <c r="DMT625" s="103"/>
      <c r="DMU625" s="103"/>
      <c r="DMV625" s="103"/>
      <c r="DMW625" s="103"/>
      <c r="DMX625" s="103"/>
      <c r="DMY625" s="103"/>
      <c r="DMZ625" s="103"/>
      <c r="DNA625" s="103"/>
      <c r="DNB625" s="103"/>
      <c r="DNC625" s="103"/>
      <c r="DND625" s="103"/>
      <c r="DNE625" s="103"/>
      <c r="DNF625" s="103"/>
      <c r="DNG625" s="103"/>
      <c r="DNH625" s="103"/>
      <c r="DNI625" s="103"/>
      <c r="DNJ625" s="103"/>
      <c r="DNK625" s="103"/>
      <c r="DNL625" s="103"/>
      <c r="DNM625" s="103"/>
      <c r="DNN625" s="103"/>
      <c r="DNO625" s="103"/>
      <c r="DNP625" s="103"/>
      <c r="DNQ625" s="103"/>
      <c r="DNR625" s="103"/>
      <c r="DNS625" s="103"/>
      <c r="DNT625" s="103"/>
      <c r="DNU625" s="103"/>
      <c r="DNV625" s="103"/>
      <c r="DNW625" s="103"/>
      <c r="DNX625" s="103"/>
      <c r="DNY625" s="103"/>
      <c r="DNZ625" s="103"/>
      <c r="DOA625" s="103"/>
      <c r="DOB625" s="103"/>
      <c r="DOC625" s="103"/>
      <c r="DOD625" s="103"/>
      <c r="DOE625" s="103"/>
      <c r="DOF625" s="103"/>
      <c r="DOG625" s="103"/>
      <c r="DOH625" s="103"/>
      <c r="DOI625" s="103"/>
      <c r="DOJ625" s="103"/>
      <c r="DOK625" s="103"/>
      <c r="DOL625" s="103"/>
      <c r="DOM625" s="103"/>
      <c r="DON625" s="103"/>
      <c r="DOO625" s="103"/>
      <c r="DOP625" s="103"/>
      <c r="DOQ625" s="103"/>
      <c r="DOR625" s="103"/>
      <c r="DOS625" s="103"/>
      <c r="DOT625" s="103"/>
      <c r="DOU625" s="103"/>
      <c r="DOV625" s="103"/>
      <c r="DOW625" s="103"/>
      <c r="DOX625" s="103"/>
      <c r="DOY625" s="103"/>
      <c r="DOZ625" s="103"/>
      <c r="DPA625" s="103"/>
      <c r="DPB625" s="103"/>
      <c r="DPC625" s="103"/>
      <c r="DPD625" s="103"/>
      <c r="DPE625" s="103"/>
      <c r="DPF625" s="103"/>
      <c r="DPG625" s="103"/>
      <c r="DPH625" s="103"/>
      <c r="DPI625" s="103"/>
      <c r="DPJ625" s="103"/>
      <c r="DPK625" s="103"/>
      <c r="DPL625" s="103"/>
      <c r="DPM625" s="103"/>
      <c r="DPN625" s="103"/>
      <c r="DPO625" s="103"/>
      <c r="DPP625" s="103"/>
      <c r="DPQ625" s="103"/>
      <c r="DPR625" s="103"/>
      <c r="DPS625" s="103"/>
      <c r="DPT625" s="103"/>
      <c r="DPU625" s="103"/>
      <c r="DPV625" s="103"/>
      <c r="DPW625" s="103"/>
      <c r="DPX625" s="103"/>
      <c r="DPY625" s="103"/>
      <c r="DPZ625" s="103"/>
      <c r="DQA625" s="103"/>
      <c r="DQB625" s="103"/>
      <c r="DQC625" s="103"/>
      <c r="DQD625" s="103"/>
      <c r="DQE625" s="103"/>
      <c r="DQF625" s="103"/>
      <c r="DQG625" s="103"/>
      <c r="DQH625" s="103"/>
      <c r="DQI625" s="103"/>
      <c r="DQJ625" s="103"/>
      <c r="DQK625" s="103"/>
      <c r="DQL625" s="103"/>
      <c r="DQM625" s="103"/>
      <c r="DQN625" s="103"/>
      <c r="DQO625" s="103"/>
      <c r="DQP625" s="103"/>
      <c r="DQQ625" s="103"/>
      <c r="DQR625" s="103"/>
      <c r="DQS625" s="103"/>
      <c r="DQT625" s="103"/>
      <c r="DQU625" s="103"/>
      <c r="DQV625" s="103"/>
      <c r="DQW625" s="103"/>
      <c r="DQX625" s="103"/>
      <c r="DQY625" s="103"/>
      <c r="DQZ625" s="103"/>
      <c r="DRA625" s="103"/>
      <c r="DRB625" s="103"/>
      <c r="DRC625" s="103"/>
      <c r="DRD625" s="103"/>
      <c r="DRE625" s="103"/>
      <c r="DRF625" s="103"/>
      <c r="DRG625" s="103"/>
      <c r="DRH625" s="103"/>
      <c r="DRI625" s="103"/>
      <c r="DRJ625" s="103"/>
      <c r="DRK625" s="103"/>
      <c r="DRL625" s="103"/>
      <c r="DRM625" s="103"/>
      <c r="DRN625" s="103"/>
      <c r="DRO625" s="103"/>
      <c r="DRP625" s="103"/>
      <c r="DRQ625" s="103"/>
      <c r="DRR625" s="103"/>
      <c r="DRS625" s="103"/>
      <c r="DRT625" s="103"/>
      <c r="DRU625" s="103"/>
      <c r="DRV625" s="103"/>
      <c r="DRW625" s="103"/>
      <c r="DRX625" s="103"/>
      <c r="DRY625" s="103"/>
      <c r="DRZ625" s="103"/>
      <c r="DSA625" s="103"/>
      <c r="DSB625" s="103"/>
      <c r="DSC625" s="103"/>
      <c r="DSD625" s="103"/>
      <c r="DSE625" s="103"/>
      <c r="DSF625" s="103"/>
      <c r="DSG625" s="103"/>
      <c r="DSH625" s="103"/>
      <c r="DSI625" s="103"/>
      <c r="DSJ625" s="103"/>
      <c r="DSK625" s="103"/>
      <c r="DSL625" s="103"/>
      <c r="DSM625" s="103"/>
      <c r="DSN625" s="103"/>
      <c r="DSO625" s="103"/>
      <c r="DSP625" s="103"/>
      <c r="DSQ625" s="103"/>
      <c r="DSR625" s="103"/>
      <c r="DSS625" s="103"/>
      <c r="DST625" s="103"/>
      <c r="DSU625" s="103"/>
      <c r="DSV625" s="103"/>
      <c r="DSW625" s="103"/>
      <c r="DSX625" s="103"/>
      <c r="DSY625" s="103"/>
      <c r="DSZ625" s="103"/>
      <c r="DTA625" s="103"/>
      <c r="DTB625" s="103"/>
      <c r="DTC625" s="103"/>
      <c r="DTD625" s="103"/>
      <c r="DTE625" s="103"/>
      <c r="DTF625" s="103"/>
      <c r="DTG625" s="103"/>
      <c r="DTH625" s="103"/>
      <c r="DTI625" s="103"/>
      <c r="DTJ625" s="103"/>
      <c r="DTK625" s="103"/>
      <c r="DTL625" s="103"/>
      <c r="DTM625" s="103"/>
      <c r="DTN625" s="103"/>
      <c r="DTO625" s="103"/>
      <c r="DTP625" s="103"/>
      <c r="DTQ625" s="103"/>
      <c r="DTR625" s="103"/>
      <c r="DTS625" s="103"/>
      <c r="DTT625" s="103"/>
      <c r="DTU625" s="103"/>
      <c r="DTV625" s="103"/>
      <c r="DTW625" s="103"/>
      <c r="DTX625" s="103"/>
      <c r="DTY625" s="103"/>
      <c r="DTZ625" s="103"/>
      <c r="DUA625" s="103"/>
      <c r="DUB625" s="103"/>
      <c r="DUC625" s="103"/>
      <c r="DUD625" s="103"/>
      <c r="DUE625" s="103"/>
      <c r="DUF625" s="103"/>
      <c r="DUG625" s="103"/>
      <c r="DUH625" s="103"/>
      <c r="DUI625" s="103"/>
      <c r="DUJ625" s="103"/>
      <c r="DUK625" s="103"/>
      <c r="DUL625" s="103"/>
      <c r="DUM625" s="103"/>
      <c r="DUN625" s="103"/>
      <c r="DUO625" s="103"/>
      <c r="DUP625" s="103"/>
      <c r="DUQ625" s="103"/>
      <c r="DUR625" s="103"/>
      <c r="DUS625" s="103"/>
      <c r="DUT625" s="103"/>
      <c r="DUU625" s="103"/>
      <c r="DUV625" s="103"/>
      <c r="DUW625" s="103"/>
      <c r="DUX625" s="103"/>
      <c r="DUY625" s="103"/>
      <c r="DUZ625" s="103"/>
      <c r="DVA625" s="103"/>
      <c r="DVB625" s="103"/>
      <c r="DVC625" s="103"/>
      <c r="DVD625" s="103"/>
      <c r="DVE625" s="103"/>
      <c r="DVF625" s="103"/>
      <c r="DVG625" s="103"/>
      <c r="DVH625" s="103"/>
      <c r="DVI625" s="103"/>
      <c r="DVJ625" s="103"/>
      <c r="DVK625" s="103"/>
      <c r="DVL625" s="103"/>
      <c r="DVM625" s="103"/>
      <c r="DVN625" s="103"/>
      <c r="DVO625" s="103"/>
      <c r="DVP625" s="103"/>
      <c r="DVQ625" s="103"/>
      <c r="DVR625" s="103"/>
      <c r="DVS625" s="103"/>
      <c r="DVT625" s="103"/>
      <c r="DVU625" s="103"/>
      <c r="DVV625" s="103"/>
      <c r="DVW625" s="103"/>
      <c r="DVX625" s="103"/>
      <c r="DVY625" s="103"/>
      <c r="DVZ625" s="103"/>
      <c r="DWA625" s="103"/>
      <c r="DWB625" s="103"/>
      <c r="DWC625" s="103"/>
      <c r="DWD625" s="103"/>
      <c r="DWE625" s="103"/>
      <c r="DWF625" s="103"/>
      <c r="DWG625" s="103"/>
      <c r="DWH625" s="103"/>
      <c r="DWI625" s="103"/>
      <c r="DWJ625" s="103"/>
      <c r="DWK625" s="103"/>
      <c r="DWL625" s="103"/>
      <c r="DWM625" s="103"/>
      <c r="DWN625" s="103"/>
      <c r="DWO625" s="103"/>
      <c r="DWP625" s="103"/>
      <c r="DWQ625" s="103"/>
      <c r="DWR625" s="103"/>
      <c r="DWS625" s="103"/>
      <c r="DWT625" s="103"/>
      <c r="DWU625" s="103"/>
      <c r="DWV625" s="103"/>
      <c r="DWW625" s="103"/>
      <c r="DWX625" s="103"/>
      <c r="DWY625" s="103"/>
      <c r="DWZ625" s="103"/>
      <c r="DXA625" s="103"/>
      <c r="DXB625" s="103"/>
      <c r="DXC625" s="103"/>
      <c r="DXD625" s="103"/>
      <c r="DXE625" s="103"/>
      <c r="DXF625" s="103"/>
      <c r="DXG625" s="103"/>
      <c r="DXH625" s="103"/>
      <c r="DXI625" s="103"/>
      <c r="DXJ625" s="103"/>
      <c r="DXK625" s="103"/>
      <c r="DXL625" s="103"/>
      <c r="DXM625" s="103"/>
      <c r="DXN625" s="103"/>
      <c r="DXO625" s="103"/>
      <c r="DXP625" s="103"/>
      <c r="DXQ625" s="103"/>
      <c r="DXR625" s="103"/>
      <c r="DXS625" s="103"/>
      <c r="DXT625" s="103"/>
      <c r="DXU625" s="103"/>
      <c r="DXV625" s="103"/>
      <c r="DXW625" s="103"/>
      <c r="DXX625" s="103"/>
      <c r="DXY625" s="103"/>
      <c r="DXZ625" s="103"/>
      <c r="DYA625" s="103"/>
      <c r="DYB625" s="103"/>
      <c r="DYC625" s="103"/>
      <c r="DYD625" s="103"/>
      <c r="DYE625" s="103"/>
      <c r="DYF625" s="103"/>
      <c r="DYG625" s="103"/>
      <c r="DYH625" s="103"/>
      <c r="DYI625" s="103"/>
      <c r="DYJ625" s="103"/>
      <c r="DYK625" s="103"/>
      <c r="DYL625" s="103"/>
      <c r="DYM625" s="103"/>
      <c r="DYN625" s="103"/>
      <c r="DYO625" s="103"/>
      <c r="DYP625" s="103"/>
      <c r="DYQ625" s="103"/>
      <c r="DYR625" s="103"/>
      <c r="DYS625" s="103"/>
      <c r="DYT625" s="103"/>
      <c r="DYU625" s="103"/>
      <c r="DYV625" s="103"/>
      <c r="DYW625" s="103"/>
      <c r="DYX625" s="103"/>
      <c r="DYY625" s="103"/>
      <c r="DYZ625" s="103"/>
      <c r="DZA625" s="103"/>
      <c r="DZB625" s="103"/>
      <c r="DZC625" s="103"/>
      <c r="DZD625" s="103"/>
      <c r="DZE625" s="103"/>
      <c r="DZF625" s="103"/>
      <c r="DZG625" s="103"/>
      <c r="DZH625" s="103"/>
      <c r="DZI625" s="103"/>
      <c r="DZJ625" s="103"/>
      <c r="DZK625" s="103"/>
      <c r="DZL625" s="103"/>
      <c r="DZM625" s="103"/>
      <c r="DZN625" s="103"/>
      <c r="DZO625" s="103"/>
      <c r="DZP625" s="103"/>
      <c r="DZQ625" s="103"/>
      <c r="DZR625" s="103"/>
      <c r="DZS625" s="103"/>
      <c r="DZT625" s="103"/>
      <c r="DZU625" s="103"/>
      <c r="DZV625" s="103"/>
      <c r="DZW625" s="103"/>
      <c r="DZX625" s="103"/>
      <c r="DZY625" s="103"/>
      <c r="DZZ625" s="103"/>
      <c r="EAA625" s="103"/>
      <c r="EAB625" s="103"/>
      <c r="EAC625" s="103"/>
      <c r="EAD625" s="103"/>
      <c r="EAE625" s="103"/>
      <c r="EAF625" s="103"/>
      <c r="EAG625" s="103"/>
      <c r="EAH625" s="103"/>
      <c r="EAI625" s="103"/>
      <c r="EAJ625" s="103"/>
      <c r="EAK625" s="103"/>
      <c r="EAL625" s="103"/>
      <c r="EAM625" s="103"/>
      <c r="EAN625" s="103"/>
      <c r="EAO625" s="103"/>
      <c r="EAP625" s="103"/>
      <c r="EAQ625" s="103"/>
      <c r="EAR625" s="103"/>
      <c r="EAS625" s="103"/>
      <c r="EAT625" s="103"/>
      <c r="EAU625" s="103"/>
      <c r="EAV625" s="103"/>
      <c r="EAW625" s="103"/>
      <c r="EAX625" s="103"/>
      <c r="EAY625" s="103"/>
      <c r="EAZ625" s="103"/>
      <c r="EBA625" s="103"/>
      <c r="EBB625" s="103"/>
      <c r="EBC625" s="103"/>
      <c r="EBD625" s="103"/>
      <c r="EBE625" s="103"/>
      <c r="EBF625" s="103"/>
      <c r="EBG625" s="103"/>
      <c r="EBH625" s="103"/>
      <c r="EBI625" s="103"/>
      <c r="EBJ625" s="103"/>
      <c r="EBK625" s="103"/>
      <c r="EBL625" s="103"/>
      <c r="EBM625" s="103"/>
      <c r="EBN625" s="103"/>
      <c r="EBO625" s="103"/>
      <c r="EBP625" s="103"/>
      <c r="EBQ625" s="103"/>
      <c r="EBR625" s="103"/>
      <c r="EBS625" s="103"/>
      <c r="EBT625" s="103"/>
      <c r="EBU625" s="103"/>
      <c r="EBV625" s="103"/>
      <c r="EBW625" s="103"/>
      <c r="EBX625" s="103"/>
      <c r="EBY625" s="103"/>
      <c r="EBZ625" s="103"/>
      <c r="ECA625" s="103"/>
      <c r="ECB625" s="103"/>
      <c r="ECC625" s="103"/>
      <c r="ECD625" s="103"/>
      <c r="ECE625" s="103"/>
      <c r="ECF625" s="103"/>
      <c r="ECG625" s="103"/>
      <c r="ECH625" s="103"/>
      <c r="ECI625" s="103"/>
      <c r="ECJ625" s="103"/>
      <c r="ECK625" s="103"/>
      <c r="ECL625" s="103"/>
      <c r="ECM625" s="103"/>
      <c r="ECN625" s="103"/>
      <c r="ECO625" s="103"/>
      <c r="ECP625" s="103"/>
      <c r="ECQ625" s="103"/>
      <c r="ECR625" s="103"/>
      <c r="ECS625" s="103"/>
      <c r="ECT625" s="103"/>
      <c r="ECU625" s="103"/>
      <c r="ECV625" s="103"/>
      <c r="ECW625" s="103"/>
      <c r="ECX625" s="103"/>
      <c r="ECY625" s="103"/>
      <c r="ECZ625" s="103"/>
      <c r="EDA625" s="103"/>
      <c r="EDB625" s="103"/>
      <c r="EDC625" s="103"/>
      <c r="EDD625" s="103"/>
      <c r="EDE625" s="103"/>
      <c r="EDF625" s="103"/>
      <c r="EDG625" s="103"/>
      <c r="EDH625" s="103"/>
      <c r="EDI625" s="103"/>
      <c r="EDJ625" s="103"/>
      <c r="EDK625" s="103"/>
      <c r="EDL625" s="103"/>
      <c r="EDM625" s="103"/>
      <c r="EDN625" s="103"/>
      <c r="EDO625" s="103"/>
      <c r="EDP625" s="103"/>
      <c r="EDQ625" s="103"/>
      <c r="EDR625" s="103"/>
      <c r="EDS625" s="103"/>
      <c r="EDT625" s="103"/>
      <c r="EDU625" s="103"/>
      <c r="EDV625" s="103"/>
      <c r="EDW625" s="103"/>
      <c r="EDX625" s="103"/>
      <c r="EDY625" s="103"/>
      <c r="EDZ625" s="103"/>
      <c r="EEA625" s="103"/>
      <c r="EEB625" s="103"/>
      <c r="EEC625" s="103"/>
      <c r="EED625" s="103"/>
      <c r="EEE625" s="103"/>
      <c r="EEF625" s="103"/>
      <c r="EEG625" s="103"/>
      <c r="EEH625" s="103"/>
      <c r="EEI625" s="103"/>
      <c r="EEJ625" s="103"/>
      <c r="EEK625" s="103"/>
      <c r="EEL625" s="103"/>
      <c r="EEM625" s="103"/>
      <c r="EEN625" s="103"/>
      <c r="EEO625" s="103"/>
      <c r="EEP625" s="103"/>
      <c r="EEQ625" s="103"/>
      <c r="EER625" s="103"/>
      <c r="EES625" s="103"/>
      <c r="EET625" s="103"/>
      <c r="EEU625" s="103"/>
      <c r="EEV625" s="103"/>
      <c r="EEW625" s="103"/>
      <c r="EEX625" s="103"/>
      <c r="EEY625" s="103"/>
      <c r="EEZ625" s="103"/>
      <c r="EFA625" s="103"/>
      <c r="EFB625" s="103"/>
      <c r="EFC625" s="103"/>
      <c r="EFD625" s="103"/>
      <c r="EFE625" s="103"/>
      <c r="EFF625" s="103"/>
      <c r="EFG625" s="103"/>
      <c r="EFH625" s="103"/>
      <c r="EFI625" s="103"/>
      <c r="EFJ625" s="103"/>
      <c r="EFK625" s="103"/>
      <c r="EFL625" s="103"/>
      <c r="EFM625" s="103"/>
      <c r="EFN625" s="103"/>
      <c r="EFO625" s="103"/>
      <c r="EFP625" s="103"/>
      <c r="EFQ625" s="103"/>
      <c r="EFR625" s="103"/>
      <c r="EFS625" s="103"/>
      <c r="EFT625" s="103"/>
      <c r="EFU625" s="103"/>
      <c r="EFV625" s="103"/>
      <c r="EFW625" s="103"/>
      <c r="EFX625" s="103"/>
      <c r="EFY625" s="103"/>
      <c r="EFZ625" s="103"/>
      <c r="EGA625" s="103"/>
      <c r="EGB625" s="103"/>
      <c r="EGC625" s="103"/>
      <c r="EGD625" s="103"/>
      <c r="EGE625" s="103"/>
      <c r="EGF625" s="103"/>
      <c r="EGG625" s="103"/>
      <c r="EGH625" s="103"/>
      <c r="EGI625" s="103"/>
      <c r="EGJ625" s="103"/>
      <c r="EGK625" s="103"/>
      <c r="EGL625" s="103"/>
      <c r="EGM625" s="103"/>
      <c r="EGN625" s="103"/>
      <c r="EGO625" s="103"/>
      <c r="EGP625" s="103"/>
      <c r="EGQ625" s="103"/>
      <c r="EGR625" s="103"/>
      <c r="EGS625" s="103"/>
      <c r="EGT625" s="103"/>
      <c r="EGU625" s="103"/>
      <c r="EGV625" s="103"/>
      <c r="EGW625" s="103"/>
      <c r="EGX625" s="103"/>
      <c r="EGY625" s="103"/>
      <c r="EGZ625" s="103"/>
      <c r="EHA625" s="103"/>
      <c r="EHB625" s="103"/>
      <c r="EHC625" s="103"/>
      <c r="EHD625" s="103"/>
      <c r="EHE625" s="103"/>
      <c r="EHF625" s="103"/>
      <c r="EHG625" s="103"/>
      <c r="EHH625" s="103"/>
      <c r="EHI625" s="103"/>
      <c r="EHJ625" s="103"/>
      <c r="EHK625" s="103"/>
      <c r="EHL625" s="103"/>
      <c r="EHM625" s="103"/>
      <c r="EHN625" s="103"/>
      <c r="EHO625" s="103"/>
      <c r="EHP625" s="103"/>
      <c r="EHQ625" s="103"/>
      <c r="EHR625" s="103"/>
      <c r="EHS625" s="103"/>
      <c r="EHT625" s="103"/>
      <c r="EHU625" s="103"/>
      <c r="EHV625" s="103"/>
      <c r="EHW625" s="103"/>
      <c r="EHX625" s="103"/>
      <c r="EHY625" s="103"/>
      <c r="EHZ625" s="103"/>
      <c r="EIA625" s="103"/>
      <c r="EIB625" s="103"/>
      <c r="EIC625" s="103"/>
      <c r="EID625" s="103"/>
      <c r="EIE625" s="103"/>
      <c r="EIF625" s="103"/>
      <c r="EIG625" s="103"/>
      <c r="EIH625" s="103"/>
      <c r="EII625" s="103"/>
      <c r="EIJ625" s="103"/>
      <c r="EIK625" s="103"/>
      <c r="EIL625" s="103"/>
      <c r="EIM625" s="103"/>
      <c r="EIN625" s="103"/>
      <c r="EIO625" s="103"/>
      <c r="EIP625" s="103"/>
      <c r="EIQ625" s="103"/>
      <c r="EIR625" s="103"/>
      <c r="EIS625" s="103"/>
      <c r="EIT625" s="103"/>
      <c r="EIU625" s="103"/>
      <c r="EIV625" s="103"/>
      <c r="EIW625" s="103"/>
      <c r="EIX625" s="103"/>
      <c r="EIY625" s="103"/>
      <c r="EIZ625" s="103"/>
      <c r="EJA625" s="103"/>
      <c r="EJB625" s="103"/>
      <c r="EJC625" s="103"/>
      <c r="EJD625" s="103"/>
      <c r="EJE625" s="103"/>
      <c r="EJF625" s="103"/>
      <c r="EJG625" s="103"/>
      <c r="EJH625" s="103"/>
      <c r="EJI625" s="103"/>
      <c r="EJJ625" s="103"/>
      <c r="EJK625" s="103"/>
      <c r="EJL625" s="103"/>
      <c r="EJM625" s="103"/>
      <c r="EJN625" s="103"/>
      <c r="EJO625" s="103"/>
      <c r="EJP625" s="103"/>
      <c r="EJQ625" s="103"/>
      <c r="EJR625" s="103"/>
      <c r="EJS625" s="103"/>
      <c r="EJT625" s="103"/>
      <c r="EJU625" s="103"/>
      <c r="EJV625" s="103"/>
      <c r="EJW625" s="103"/>
      <c r="EJX625" s="103"/>
      <c r="EJY625" s="103"/>
      <c r="EJZ625" s="103"/>
      <c r="EKA625" s="103"/>
      <c r="EKB625" s="103"/>
      <c r="EKC625" s="103"/>
      <c r="EKD625" s="103"/>
      <c r="EKE625" s="103"/>
      <c r="EKF625" s="103"/>
      <c r="EKG625" s="103"/>
      <c r="EKH625" s="103"/>
      <c r="EKI625" s="103"/>
      <c r="EKJ625" s="103"/>
      <c r="EKK625" s="103"/>
      <c r="EKL625" s="103"/>
      <c r="EKM625" s="103"/>
      <c r="EKN625" s="103"/>
      <c r="EKO625" s="103"/>
      <c r="EKP625" s="103"/>
      <c r="EKQ625" s="103"/>
      <c r="EKR625" s="103"/>
      <c r="EKS625" s="103"/>
      <c r="EKT625" s="103"/>
      <c r="EKU625" s="103"/>
      <c r="EKV625" s="103"/>
      <c r="EKW625" s="103"/>
      <c r="EKX625" s="103"/>
      <c r="EKY625" s="103"/>
      <c r="EKZ625" s="103"/>
      <c r="ELA625" s="103"/>
      <c r="ELB625" s="103"/>
      <c r="ELC625" s="103"/>
      <c r="ELD625" s="103"/>
      <c r="ELE625" s="103"/>
      <c r="ELF625" s="103"/>
      <c r="ELG625" s="103"/>
      <c r="ELH625" s="103"/>
      <c r="ELI625" s="103"/>
      <c r="ELJ625" s="103"/>
      <c r="ELK625" s="103"/>
      <c r="ELL625" s="103"/>
      <c r="ELM625" s="103"/>
      <c r="ELN625" s="103"/>
      <c r="ELO625" s="103"/>
      <c r="ELP625" s="103"/>
      <c r="ELQ625" s="103"/>
      <c r="ELR625" s="103"/>
      <c r="ELS625" s="103"/>
      <c r="ELT625" s="103"/>
      <c r="ELU625" s="103"/>
      <c r="ELV625" s="103"/>
      <c r="ELW625" s="103"/>
      <c r="ELX625" s="103"/>
      <c r="ELY625" s="103"/>
      <c r="ELZ625" s="103"/>
      <c r="EMA625" s="103"/>
      <c r="EMB625" s="103"/>
      <c r="EMC625" s="103"/>
      <c r="EMD625" s="103"/>
      <c r="EME625" s="103"/>
      <c r="EMF625" s="103"/>
      <c r="EMG625" s="103"/>
      <c r="EMH625" s="103"/>
      <c r="EMI625" s="103"/>
      <c r="EMJ625" s="103"/>
      <c r="EMK625" s="103"/>
      <c r="EML625" s="103"/>
      <c r="EMM625" s="103"/>
      <c r="EMN625" s="103"/>
      <c r="EMO625" s="103"/>
      <c r="EMP625" s="103"/>
      <c r="EMQ625" s="103"/>
      <c r="EMR625" s="103"/>
      <c r="EMS625" s="103"/>
      <c r="EMT625" s="103"/>
      <c r="EMU625" s="103"/>
      <c r="EMV625" s="103"/>
      <c r="EMW625" s="103"/>
      <c r="EMX625" s="103"/>
      <c r="EMY625" s="103"/>
      <c r="EMZ625" s="103"/>
      <c r="ENA625" s="103"/>
      <c r="ENB625" s="103"/>
      <c r="ENC625" s="103"/>
      <c r="END625" s="103"/>
      <c r="ENE625" s="103"/>
      <c r="ENF625" s="103"/>
      <c r="ENG625" s="103"/>
      <c r="ENH625" s="103"/>
      <c r="ENI625" s="103"/>
      <c r="ENJ625" s="103"/>
      <c r="ENK625" s="103"/>
      <c r="ENL625" s="103"/>
      <c r="ENM625" s="103"/>
      <c r="ENN625" s="103"/>
      <c r="ENO625" s="103"/>
      <c r="ENP625" s="103"/>
      <c r="ENQ625" s="103"/>
      <c r="ENR625" s="103"/>
      <c r="ENS625" s="103"/>
      <c r="ENT625" s="103"/>
      <c r="ENU625" s="103"/>
      <c r="ENV625" s="103"/>
      <c r="ENW625" s="103"/>
      <c r="ENX625" s="103"/>
      <c r="ENY625" s="103"/>
      <c r="ENZ625" s="103"/>
      <c r="EOA625" s="103"/>
      <c r="EOB625" s="103"/>
      <c r="EOC625" s="103"/>
      <c r="EOD625" s="103"/>
      <c r="EOE625" s="103"/>
      <c r="EOF625" s="103"/>
      <c r="EOG625" s="103"/>
      <c r="EOH625" s="103"/>
      <c r="EOI625" s="103"/>
      <c r="EOJ625" s="103"/>
      <c r="EOK625" s="103"/>
      <c r="EOL625" s="103"/>
      <c r="EOM625" s="103"/>
      <c r="EON625" s="103"/>
      <c r="EOO625" s="103"/>
      <c r="EOP625" s="103"/>
      <c r="EOQ625" s="103"/>
      <c r="EOR625" s="103"/>
      <c r="EOS625" s="103"/>
      <c r="EOT625" s="103"/>
      <c r="EOU625" s="103"/>
      <c r="EOV625" s="103"/>
      <c r="EOW625" s="103"/>
      <c r="EOX625" s="103"/>
      <c r="EOY625" s="103"/>
      <c r="EOZ625" s="103"/>
      <c r="EPA625" s="103"/>
      <c r="EPB625" s="103"/>
      <c r="EPC625" s="103"/>
      <c r="EPD625" s="103"/>
      <c r="EPE625" s="103"/>
      <c r="EPF625" s="103"/>
      <c r="EPG625" s="103"/>
      <c r="EPH625" s="103"/>
      <c r="EPI625" s="103"/>
      <c r="EPJ625" s="103"/>
      <c r="EPK625" s="103"/>
      <c r="EPL625" s="103"/>
      <c r="EPM625" s="103"/>
      <c r="EPN625" s="103"/>
      <c r="EPO625" s="103"/>
      <c r="EPP625" s="103"/>
      <c r="EPQ625" s="103"/>
      <c r="EPR625" s="103"/>
      <c r="EPS625" s="103"/>
      <c r="EPT625" s="103"/>
      <c r="EPU625" s="103"/>
      <c r="EPV625" s="103"/>
      <c r="EPW625" s="103"/>
      <c r="EPX625" s="103"/>
      <c r="EPY625" s="103"/>
      <c r="EPZ625" s="103"/>
      <c r="EQA625" s="103"/>
      <c r="EQB625" s="103"/>
      <c r="EQC625" s="103"/>
      <c r="EQD625" s="103"/>
      <c r="EQE625" s="103"/>
      <c r="EQF625" s="103"/>
      <c r="EQG625" s="103"/>
      <c r="EQH625" s="103"/>
      <c r="EQI625" s="103"/>
      <c r="EQJ625" s="103"/>
      <c r="EQK625" s="103"/>
      <c r="EQL625" s="103"/>
      <c r="EQM625" s="103"/>
      <c r="EQN625" s="103"/>
      <c r="EQO625" s="103"/>
      <c r="EQP625" s="103"/>
      <c r="EQQ625" s="103"/>
      <c r="EQR625" s="103"/>
      <c r="EQS625" s="103"/>
      <c r="EQT625" s="103"/>
      <c r="EQU625" s="103"/>
      <c r="EQV625" s="103"/>
      <c r="EQW625" s="103"/>
      <c r="EQX625" s="103"/>
      <c r="EQY625" s="103"/>
      <c r="EQZ625" s="103"/>
      <c r="ERA625" s="103"/>
      <c r="ERB625" s="103"/>
      <c r="ERC625" s="103"/>
      <c r="ERD625" s="103"/>
      <c r="ERE625" s="103"/>
      <c r="ERF625" s="103"/>
      <c r="ERG625" s="103"/>
      <c r="ERH625" s="103"/>
      <c r="ERI625" s="103"/>
      <c r="ERJ625" s="103"/>
      <c r="ERK625" s="103"/>
      <c r="ERL625" s="103"/>
      <c r="ERM625" s="103"/>
      <c r="ERN625" s="103"/>
      <c r="ERO625" s="103"/>
      <c r="ERP625" s="103"/>
      <c r="ERQ625" s="103"/>
      <c r="ERR625" s="103"/>
      <c r="ERS625" s="103"/>
      <c r="ERT625" s="103"/>
      <c r="ERU625" s="103"/>
      <c r="ERV625" s="103"/>
      <c r="ERW625" s="103"/>
      <c r="ERX625" s="103"/>
      <c r="ERY625" s="103"/>
      <c r="ERZ625" s="103"/>
      <c r="ESA625" s="103"/>
      <c r="ESB625" s="103"/>
      <c r="ESC625" s="103"/>
      <c r="ESD625" s="103"/>
      <c r="ESE625" s="103"/>
      <c r="ESF625" s="103"/>
      <c r="ESG625" s="103"/>
      <c r="ESH625" s="103"/>
      <c r="ESI625" s="103"/>
      <c r="ESJ625" s="103"/>
      <c r="ESK625" s="103"/>
      <c r="ESL625" s="103"/>
      <c r="ESM625" s="103"/>
      <c r="ESN625" s="103"/>
      <c r="ESO625" s="103"/>
      <c r="ESP625" s="103"/>
      <c r="ESQ625" s="103"/>
      <c r="ESR625" s="103"/>
      <c r="ESS625" s="103"/>
      <c r="EST625" s="103"/>
      <c r="ESU625" s="103"/>
      <c r="ESV625" s="103"/>
      <c r="ESW625" s="103"/>
      <c r="ESX625" s="103"/>
      <c r="ESY625" s="103"/>
      <c r="ESZ625" s="103"/>
      <c r="ETA625" s="103"/>
      <c r="ETB625" s="103"/>
      <c r="ETC625" s="103"/>
      <c r="ETD625" s="103"/>
      <c r="ETE625" s="103"/>
      <c r="ETF625" s="103"/>
      <c r="ETG625" s="103"/>
      <c r="ETH625" s="103"/>
      <c r="ETI625" s="103"/>
      <c r="ETJ625" s="103"/>
      <c r="ETK625" s="103"/>
      <c r="ETL625" s="103"/>
      <c r="ETM625" s="103"/>
      <c r="ETN625" s="103"/>
      <c r="ETO625" s="103"/>
      <c r="ETP625" s="103"/>
      <c r="ETQ625" s="103"/>
      <c r="ETR625" s="103"/>
      <c r="ETS625" s="103"/>
      <c r="ETT625" s="103"/>
      <c r="ETU625" s="103"/>
      <c r="ETV625" s="103"/>
      <c r="ETW625" s="103"/>
      <c r="ETX625" s="103"/>
      <c r="ETY625" s="103"/>
      <c r="ETZ625" s="103"/>
      <c r="EUA625" s="103"/>
      <c r="EUB625" s="103"/>
      <c r="EUC625" s="103"/>
      <c r="EUD625" s="103"/>
      <c r="EUE625" s="103"/>
      <c r="EUF625" s="103"/>
      <c r="EUG625" s="103"/>
      <c r="EUH625" s="103"/>
      <c r="EUI625" s="103"/>
      <c r="EUJ625" s="103"/>
      <c r="EUK625" s="103"/>
      <c r="EUL625" s="103"/>
      <c r="EUM625" s="103"/>
      <c r="EUN625" s="103"/>
      <c r="EUO625" s="103"/>
      <c r="EUP625" s="103"/>
      <c r="EUQ625" s="103"/>
      <c r="EUR625" s="103"/>
      <c r="EUS625" s="103"/>
      <c r="EUT625" s="103"/>
      <c r="EUU625" s="103"/>
      <c r="EUV625" s="103"/>
      <c r="EUW625" s="103"/>
      <c r="EUX625" s="103"/>
      <c r="EUY625" s="103"/>
      <c r="EUZ625" s="103"/>
      <c r="EVA625" s="103"/>
      <c r="EVB625" s="103"/>
      <c r="EVC625" s="103"/>
      <c r="EVD625" s="103"/>
      <c r="EVE625" s="103"/>
      <c r="EVF625" s="103"/>
      <c r="EVG625" s="103"/>
      <c r="EVH625" s="103"/>
      <c r="EVI625" s="103"/>
      <c r="EVJ625" s="103"/>
      <c r="EVK625" s="103"/>
      <c r="EVL625" s="103"/>
      <c r="EVM625" s="103"/>
      <c r="EVN625" s="103"/>
      <c r="EVO625" s="103"/>
      <c r="EVP625" s="103"/>
      <c r="EVQ625" s="103"/>
      <c r="EVR625" s="103"/>
      <c r="EVS625" s="103"/>
      <c r="EVT625" s="103"/>
      <c r="EVU625" s="103"/>
      <c r="EVV625" s="103"/>
      <c r="EVW625" s="103"/>
      <c r="EVX625" s="103"/>
      <c r="EVY625" s="103"/>
      <c r="EVZ625" s="103"/>
      <c r="EWA625" s="103"/>
      <c r="EWB625" s="103"/>
      <c r="EWC625" s="103"/>
      <c r="EWD625" s="103"/>
      <c r="EWE625" s="103"/>
      <c r="EWF625" s="103"/>
      <c r="EWG625" s="103"/>
      <c r="EWH625" s="103"/>
      <c r="EWI625" s="103"/>
      <c r="EWJ625" s="103"/>
      <c r="EWK625" s="103"/>
      <c r="EWL625" s="103"/>
      <c r="EWM625" s="103"/>
      <c r="EWN625" s="103"/>
      <c r="EWO625" s="103"/>
      <c r="EWP625" s="103"/>
      <c r="EWQ625" s="103"/>
      <c r="EWR625" s="103"/>
      <c r="EWS625" s="103"/>
      <c r="EWT625" s="103"/>
      <c r="EWU625" s="103"/>
      <c r="EWV625" s="103"/>
      <c r="EWW625" s="103"/>
      <c r="EWX625" s="103"/>
      <c r="EWY625" s="103"/>
      <c r="EWZ625" s="103"/>
      <c r="EXA625" s="103"/>
      <c r="EXB625" s="103"/>
      <c r="EXC625" s="103"/>
      <c r="EXD625" s="103"/>
      <c r="EXE625" s="103"/>
      <c r="EXF625" s="103"/>
      <c r="EXG625" s="103"/>
      <c r="EXH625" s="103"/>
      <c r="EXI625" s="103"/>
      <c r="EXJ625" s="103"/>
      <c r="EXK625" s="103"/>
      <c r="EXL625" s="103"/>
      <c r="EXM625" s="103"/>
      <c r="EXN625" s="103"/>
      <c r="EXO625" s="103"/>
      <c r="EXP625" s="103"/>
      <c r="EXQ625" s="103"/>
      <c r="EXR625" s="103"/>
      <c r="EXS625" s="103"/>
      <c r="EXT625" s="103"/>
      <c r="EXU625" s="103"/>
      <c r="EXV625" s="103"/>
      <c r="EXW625" s="103"/>
      <c r="EXX625" s="103"/>
      <c r="EXY625" s="103"/>
      <c r="EXZ625" s="103"/>
      <c r="EYA625" s="103"/>
      <c r="EYB625" s="103"/>
      <c r="EYC625" s="103"/>
      <c r="EYD625" s="103"/>
      <c r="EYE625" s="103"/>
      <c r="EYF625" s="103"/>
      <c r="EYG625" s="103"/>
      <c r="EYH625" s="103"/>
      <c r="EYI625" s="103"/>
      <c r="EYJ625" s="103"/>
      <c r="EYK625" s="103"/>
      <c r="EYL625" s="103"/>
      <c r="EYM625" s="103"/>
      <c r="EYN625" s="103"/>
      <c r="EYO625" s="103"/>
      <c r="EYP625" s="103"/>
      <c r="EYQ625" s="103"/>
      <c r="EYR625" s="103"/>
      <c r="EYS625" s="103"/>
      <c r="EYT625" s="103"/>
      <c r="EYU625" s="103"/>
      <c r="EYV625" s="103"/>
      <c r="EYW625" s="103"/>
      <c r="EYX625" s="103"/>
      <c r="EYY625" s="103"/>
      <c r="EYZ625" s="103"/>
      <c r="EZA625" s="103"/>
      <c r="EZB625" s="103"/>
      <c r="EZC625" s="103"/>
      <c r="EZD625" s="103"/>
      <c r="EZE625" s="103"/>
      <c r="EZF625" s="103"/>
      <c r="EZG625" s="103"/>
      <c r="EZH625" s="103"/>
      <c r="EZI625" s="103"/>
      <c r="EZJ625" s="103"/>
      <c r="EZK625" s="103"/>
      <c r="EZL625" s="103"/>
      <c r="EZM625" s="103"/>
      <c r="EZN625" s="103"/>
      <c r="EZO625" s="103"/>
      <c r="EZP625" s="103"/>
      <c r="EZQ625" s="103"/>
      <c r="EZR625" s="103"/>
      <c r="EZS625" s="103"/>
      <c r="EZT625" s="103"/>
      <c r="EZU625" s="103"/>
      <c r="EZV625" s="103"/>
      <c r="EZW625" s="103"/>
      <c r="EZX625" s="103"/>
      <c r="EZY625" s="103"/>
      <c r="EZZ625" s="103"/>
      <c r="FAA625" s="103"/>
      <c r="FAB625" s="103"/>
      <c r="FAC625" s="103"/>
      <c r="FAD625" s="103"/>
      <c r="FAE625" s="103"/>
      <c r="FAF625" s="103"/>
      <c r="FAG625" s="103"/>
      <c r="FAH625" s="103"/>
      <c r="FAI625" s="103"/>
      <c r="FAJ625" s="103"/>
      <c r="FAK625" s="103"/>
      <c r="FAL625" s="103"/>
      <c r="FAM625" s="103"/>
      <c r="FAN625" s="103"/>
      <c r="FAO625" s="103"/>
      <c r="FAP625" s="103"/>
      <c r="FAQ625" s="103"/>
      <c r="FAR625" s="103"/>
      <c r="FAS625" s="103"/>
      <c r="FAT625" s="103"/>
      <c r="FAU625" s="103"/>
      <c r="FAV625" s="103"/>
      <c r="FAW625" s="103"/>
      <c r="FAX625" s="103"/>
      <c r="FAY625" s="103"/>
      <c r="FAZ625" s="103"/>
      <c r="FBA625" s="103"/>
      <c r="FBB625" s="103"/>
      <c r="FBC625" s="103"/>
      <c r="FBD625" s="103"/>
      <c r="FBE625" s="103"/>
      <c r="FBF625" s="103"/>
      <c r="FBG625" s="103"/>
      <c r="FBH625" s="103"/>
      <c r="FBI625" s="103"/>
      <c r="FBJ625" s="103"/>
      <c r="FBK625" s="103"/>
      <c r="FBL625" s="103"/>
      <c r="FBM625" s="103"/>
      <c r="FBN625" s="103"/>
      <c r="FBO625" s="103"/>
      <c r="FBP625" s="103"/>
      <c r="FBQ625" s="103"/>
      <c r="FBR625" s="103"/>
      <c r="FBS625" s="103"/>
      <c r="FBT625" s="103"/>
      <c r="FBU625" s="103"/>
      <c r="FBV625" s="103"/>
      <c r="FBW625" s="103"/>
      <c r="FBX625" s="103"/>
      <c r="FBY625" s="103"/>
      <c r="FBZ625" s="103"/>
      <c r="FCA625" s="103"/>
      <c r="FCB625" s="103"/>
      <c r="FCC625" s="103"/>
      <c r="FCD625" s="103"/>
      <c r="FCE625" s="103"/>
      <c r="FCF625" s="103"/>
      <c r="FCG625" s="103"/>
      <c r="FCH625" s="103"/>
      <c r="FCI625" s="103"/>
      <c r="FCJ625" s="103"/>
      <c r="FCK625" s="103"/>
      <c r="FCL625" s="103"/>
      <c r="FCM625" s="103"/>
      <c r="FCN625" s="103"/>
      <c r="FCO625" s="103"/>
      <c r="FCP625" s="103"/>
      <c r="FCQ625" s="103"/>
      <c r="FCR625" s="103"/>
      <c r="FCS625" s="103"/>
      <c r="FCT625" s="103"/>
      <c r="FCU625" s="103"/>
      <c r="FCV625" s="103"/>
      <c r="FCW625" s="103"/>
      <c r="FCX625" s="103"/>
      <c r="FCY625" s="103"/>
      <c r="FCZ625" s="103"/>
      <c r="FDA625" s="103"/>
      <c r="FDB625" s="103"/>
      <c r="FDC625" s="103"/>
      <c r="FDD625" s="103"/>
      <c r="FDE625" s="103"/>
      <c r="FDF625" s="103"/>
      <c r="FDG625" s="103"/>
      <c r="FDH625" s="103"/>
      <c r="FDI625" s="103"/>
      <c r="FDJ625" s="103"/>
      <c r="FDK625" s="103"/>
      <c r="FDL625" s="103"/>
      <c r="FDM625" s="103"/>
      <c r="FDN625" s="103"/>
      <c r="FDO625" s="103"/>
      <c r="FDP625" s="103"/>
      <c r="FDQ625" s="103"/>
      <c r="FDR625" s="103"/>
      <c r="FDS625" s="103"/>
      <c r="FDT625" s="103"/>
      <c r="FDU625" s="103"/>
      <c r="FDV625" s="103"/>
      <c r="FDW625" s="103"/>
      <c r="FDX625" s="103"/>
      <c r="FDY625" s="103"/>
      <c r="FDZ625" s="103"/>
      <c r="FEA625" s="103"/>
      <c r="FEB625" s="103"/>
      <c r="FEC625" s="103"/>
      <c r="FED625" s="103"/>
      <c r="FEE625" s="103"/>
      <c r="FEF625" s="103"/>
      <c r="FEG625" s="103"/>
      <c r="FEH625" s="103"/>
      <c r="FEI625" s="103"/>
      <c r="FEJ625" s="103"/>
      <c r="FEK625" s="103"/>
      <c r="FEL625" s="103"/>
      <c r="FEM625" s="103"/>
      <c r="FEN625" s="103"/>
      <c r="FEO625" s="103"/>
      <c r="FEP625" s="103"/>
      <c r="FEQ625" s="103"/>
      <c r="FER625" s="103"/>
      <c r="FES625" s="103"/>
      <c r="FET625" s="103"/>
      <c r="FEU625" s="103"/>
      <c r="FEV625" s="103"/>
      <c r="FEW625" s="103"/>
      <c r="FEX625" s="103"/>
      <c r="FEY625" s="103"/>
      <c r="FEZ625" s="103"/>
      <c r="FFA625" s="103"/>
      <c r="FFB625" s="103"/>
      <c r="FFC625" s="103"/>
      <c r="FFD625" s="103"/>
      <c r="FFE625" s="103"/>
      <c r="FFF625" s="103"/>
      <c r="FFG625" s="103"/>
      <c r="FFH625" s="103"/>
      <c r="FFI625" s="103"/>
      <c r="FFJ625" s="103"/>
      <c r="FFK625" s="103"/>
      <c r="FFL625" s="103"/>
      <c r="FFM625" s="103"/>
      <c r="FFN625" s="103"/>
      <c r="FFO625" s="103"/>
      <c r="FFP625" s="103"/>
      <c r="FFQ625" s="103"/>
      <c r="FFR625" s="103"/>
      <c r="FFS625" s="103"/>
      <c r="FFT625" s="103"/>
      <c r="FFU625" s="103"/>
      <c r="FFV625" s="103"/>
      <c r="FFW625" s="103"/>
      <c r="FFX625" s="103"/>
      <c r="FFY625" s="103"/>
      <c r="FFZ625" s="103"/>
      <c r="FGA625" s="103"/>
      <c r="FGB625" s="103"/>
      <c r="FGC625" s="103"/>
      <c r="FGD625" s="103"/>
      <c r="FGE625" s="103"/>
      <c r="FGF625" s="103"/>
      <c r="FGG625" s="103"/>
      <c r="FGH625" s="103"/>
      <c r="FGI625" s="103"/>
      <c r="FGJ625" s="103"/>
      <c r="FGK625" s="103"/>
      <c r="FGL625" s="103"/>
      <c r="FGM625" s="103"/>
      <c r="FGN625" s="103"/>
      <c r="FGO625" s="103"/>
      <c r="FGP625" s="103"/>
      <c r="FGQ625" s="103"/>
      <c r="FGR625" s="103"/>
      <c r="FGS625" s="103"/>
      <c r="FGT625" s="103"/>
      <c r="FGU625" s="103"/>
      <c r="FGV625" s="103"/>
      <c r="FGW625" s="103"/>
      <c r="FGX625" s="103"/>
      <c r="FGY625" s="103"/>
      <c r="FGZ625" s="103"/>
      <c r="FHA625" s="103"/>
      <c r="FHB625" s="103"/>
      <c r="FHC625" s="103"/>
      <c r="FHD625" s="103"/>
      <c r="FHE625" s="103"/>
      <c r="FHF625" s="103"/>
      <c r="FHG625" s="103"/>
      <c r="FHH625" s="103"/>
      <c r="FHI625" s="103"/>
      <c r="FHJ625" s="103"/>
      <c r="FHK625" s="103"/>
      <c r="FHL625" s="103"/>
      <c r="FHM625" s="103"/>
      <c r="FHN625" s="103"/>
      <c r="FHO625" s="103"/>
      <c r="FHP625" s="103"/>
      <c r="FHQ625" s="103"/>
      <c r="FHR625" s="103"/>
      <c r="FHS625" s="103"/>
      <c r="FHT625" s="103"/>
      <c r="FHU625" s="103"/>
      <c r="FHV625" s="103"/>
      <c r="FHW625" s="103"/>
      <c r="FHX625" s="103"/>
      <c r="FHY625" s="103"/>
      <c r="FHZ625" s="103"/>
      <c r="FIA625" s="103"/>
      <c r="FIB625" s="103"/>
      <c r="FIC625" s="103"/>
      <c r="FID625" s="103"/>
      <c r="FIE625" s="103"/>
      <c r="FIF625" s="103"/>
      <c r="FIG625" s="103"/>
      <c r="FIH625" s="103"/>
      <c r="FII625" s="103"/>
      <c r="FIJ625" s="103"/>
      <c r="FIK625" s="103"/>
      <c r="FIL625" s="103"/>
      <c r="FIM625" s="103"/>
      <c r="FIN625" s="103"/>
      <c r="FIO625" s="103"/>
      <c r="FIP625" s="103"/>
      <c r="FIQ625" s="103"/>
      <c r="FIR625" s="103"/>
      <c r="FIS625" s="103"/>
      <c r="FIT625" s="103"/>
      <c r="FIU625" s="103"/>
      <c r="FIV625" s="103"/>
      <c r="FIW625" s="103"/>
      <c r="FIX625" s="103"/>
      <c r="FIY625" s="103"/>
      <c r="FIZ625" s="103"/>
      <c r="FJA625" s="103"/>
      <c r="FJB625" s="103"/>
      <c r="FJC625" s="103"/>
      <c r="FJD625" s="103"/>
      <c r="FJE625" s="103"/>
      <c r="FJF625" s="103"/>
      <c r="FJG625" s="103"/>
      <c r="FJH625" s="103"/>
      <c r="FJI625" s="103"/>
      <c r="FJJ625" s="103"/>
      <c r="FJK625" s="103"/>
      <c r="FJL625" s="103"/>
      <c r="FJM625" s="103"/>
      <c r="FJN625" s="103"/>
      <c r="FJO625" s="103"/>
      <c r="FJP625" s="103"/>
      <c r="FJQ625" s="103"/>
      <c r="FJR625" s="103"/>
      <c r="FJS625" s="103"/>
      <c r="FJT625" s="103"/>
      <c r="FJU625" s="103"/>
      <c r="FJV625" s="103"/>
      <c r="FJW625" s="103"/>
      <c r="FJX625" s="103"/>
      <c r="FJY625" s="103"/>
      <c r="FJZ625" s="103"/>
      <c r="FKA625" s="103"/>
      <c r="FKB625" s="103"/>
      <c r="FKC625" s="103"/>
      <c r="FKD625" s="103"/>
      <c r="FKE625" s="103"/>
      <c r="FKF625" s="103"/>
      <c r="FKG625" s="103"/>
      <c r="FKH625" s="103"/>
      <c r="FKI625" s="103"/>
      <c r="FKJ625" s="103"/>
      <c r="FKK625" s="103"/>
      <c r="FKL625" s="103"/>
      <c r="FKM625" s="103"/>
      <c r="FKN625" s="103"/>
      <c r="FKO625" s="103"/>
      <c r="FKP625" s="103"/>
      <c r="FKQ625" s="103"/>
      <c r="FKR625" s="103"/>
      <c r="FKS625" s="103"/>
      <c r="FKT625" s="103"/>
      <c r="FKU625" s="103"/>
      <c r="FKV625" s="103"/>
      <c r="FKW625" s="103"/>
      <c r="FKX625" s="103"/>
      <c r="FKY625" s="103"/>
      <c r="FKZ625" s="103"/>
      <c r="FLA625" s="103"/>
      <c r="FLB625" s="103"/>
      <c r="FLC625" s="103"/>
      <c r="FLD625" s="103"/>
      <c r="FLE625" s="103"/>
      <c r="FLF625" s="103"/>
      <c r="FLG625" s="103"/>
      <c r="FLH625" s="103"/>
      <c r="FLI625" s="103"/>
      <c r="FLJ625" s="103"/>
      <c r="FLK625" s="103"/>
      <c r="FLL625" s="103"/>
      <c r="FLM625" s="103"/>
      <c r="FLN625" s="103"/>
      <c r="FLO625" s="103"/>
      <c r="FLP625" s="103"/>
      <c r="FLQ625" s="103"/>
      <c r="FLR625" s="103"/>
      <c r="FLS625" s="103"/>
      <c r="FLT625" s="103"/>
      <c r="FLU625" s="103"/>
      <c r="FLV625" s="103"/>
      <c r="FLW625" s="103"/>
      <c r="FLX625" s="103"/>
      <c r="FLY625" s="103"/>
      <c r="FLZ625" s="103"/>
      <c r="FMA625" s="103"/>
      <c r="FMB625" s="103"/>
      <c r="FMC625" s="103"/>
      <c r="FMD625" s="103"/>
      <c r="FME625" s="103"/>
      <c r="FMF625" s="103"/>
      <c r="FMG625" s="103"/>
      <c r="FMH625" s="103"/>
      <c r="FMI625" s="103"/>
      <c r="FMJ625" s="103"/>
      <c r="FMK625" s="103"/>
      <c r="FML625" s="103"/>
      <c r="FMM625" s="103"/>
      <c r="FMN625" s="103"/>
      <c r="FMO625" s="103"/>
      <c r="FMP625" s="103"/>
      <c r="FMQ625" s="103"/>
      <c r="FMR625" s="103"/>
      <c r="FMS625" s="103"/>
      <c r="FMT625" s="103"/>
      <c r="FMU625" s="103"/>
      <c r="FMV625" s="103"/>
      <c r="FMW625" s="103"/>
      <c r="FMX625" s="103"/>
      <c r="FMY625" s="103"/>
      <c r="FMZ625" s="103"/>
      <c r="FNA625" s="103"/>
      <c r="FNB625" s="103"/>
      <c r="FNC625" s="103"/>
      <c r="FND625" s="103"/>
      <c r="FNE625" s="103"/>
      <c r="FNF625" s="103"/>
      <c r="FNG625" s="103"/>
      <c r="FNH625" s="103"/>
      <c r="FNI625" s="103"/>
      <c r="FNJ625" s="103"/>
      <c r="FNK625" s="103"/>
      <c r="FNL625" s="103"/>
      <c r="FNM625" s="103"/>
      <c r="FNN625" s="103"/>
      <c r="FNO625" s="103"/>
      <c r="FNP625" s="103"/>
      <c r="FNQ625" s="103"/>
      <c r="FNR625" s="103"/>
      <c r="FNS625" s="103"/>
      <c r="FNT625" s="103"/>
      <c r="FNU625" s="103"/>
      <c r="FNV625" s="103"/>
      <c r="FNW625" s="103"/>
      <c r="FNX625" s="103"/>
      <c r="FNY625" s="103"/>
      <c r="FNZ625" s="103"/>
      <c r="FOA625" s="103"/>
      <c r="FOB625" s="103"/>
      <c r="FOC625" s="103"/>
      <c r="FOD625" s="103"/>
      <c r="FOE625" s="103"/>
      <c r="FOF625" s="103"/>
      <c r="FOG625" s="103"/>
      <c r="FOH625" s="103"/>
      <c r="FOI625" s="103"/>
      <c r="FOJ625" s="103"/>
      <c r="FOK625" s="103"/>
      <c r="FOL625" s="103"/>
      <c r="FOM625" s="103"/>
      <c r="FON625" s="103"/>
      <c r="FOO625" s="103"/>
      <c r="FOP625" s="103"/>
      <c r="FOQ625" s="103"/>
      <c r="FOR625" s="103"/>
      <c r="FOS625" s="103"/>
      <c r="FOT625" s="103"/>
      <c r="FOU625" s="103"/>
      <c r="FOV625" s="103"/>
      <c r="FOW625" s="103"/>
      <c r="FOX625" s="103"/>
      <c r="FOY625" s="103"/>
      <c r="FOZ625" s="103"/>
      <c r="FPA625" s="103"/>
      <c r="FPB625" s="103"/>
      <c r="FPC625" s="103"/>
      <c r="FPD625" s="103"/>
      <c r="FPE625" s="103"/>
      <c r="FPF625" s="103"/>
      <c r="FPG625" s="103"/>
      <c r="FPH625" s="103"/>
      <c r="FPI625" s="103"/>
      <c r="FPJ625" s="103"/>
      <c r="FPK625" s="103"/>
      <c r="FPL625" s="103"/>
      <c r="FPM625" s="103"/>
      <c r="FPN625" s="103"/>
      <c r="FPO625" s="103"/>
      <c r="FPP625" s="103"/>
      <c r="FPQ625" s="103"/>
      <c r="FPR625" s="103"/>
      <c r="FPS625" s="103"/>
      <c r="FPT625" s="103"/>
      <c r="FPU625" s="103"/>
      <c r="FPV625" s="103"/>
      <c r="FPW625" s="103"/>
      <c r="FPX625" s="103"/>
      <c r="FPY625" s="103"/>
      <c r="FPZ625" s="103"/>
      <c r="FQA625" s="103"/>
      <c r="FQB625" s="103"/>
      <c r="FQC625" s="103"/>
      <c r="FQD625" s="103"/>
      <c r="FQE625" s="103"/>
      <c r="FQF625" s="103"/>
      <c r="FQG625" s="103"/>
      <c r="FQH625" s="103"/>
      <c r="FQI625" s="103"/>
      <c r="FQJ625" s="103"/>
      <c r="FQK625" s="103"/>
      <c r="FQL625" s="103"/>
      <c r="FQM625" s="103"/>
      <c r="FQN625" s="103"/>
      <c r="FQO625" s="103"/>
      <c r="FQP625" s="103"/>
      <c r="FQQ625" s="103"/>
      <c r="FQR625" s="103"/>
      <c r="FQS625" s="103"/>
      <c r="FQT625" s="103"/>
      <c r="FQU625" s="103"/>
      <c r="FQV625" s="103"/>
      <c r="FQW625" s="103"/>
      <c r="FQX625" s="103"/>
      <c r="FQY625" s="103"/>
      <c r="FQZ625" s="103"/>
      <c r="FRA625" s="103"/>
      <c r="FRB625" s="103"/>
      <c r="FRC625" s="103"/>
      <c r="FRD625" s="103"/>
      <c r="FRE625" s="103"/>
      <c r="FRF625" s="103"/>
      <c r="FRG625" s="103"/>
      <c r="FRH625" s="103"/>
      <c r="FRI625" s="103"/>
      <c r="FRJ625" s="103"/>
      <c r="FRK625" s="103"/>
      <c r="FRL625" s="103"/>
      <c r="FRM625" s="103"/>
      <c r="FRN625" s="103"/>
      <c r="FRO625" s="103"/>
      <c r="FRP625" s="103"/>
      <c r="FRQ625" s="103"/>
      <c r="FRR625" s="103"/>
      <c r="FRS625" s="103"/>
      <c r="FRT625" s="103"/>
      <c r="FRU625" s="103"/>
      <c r="FRV625" s="103"/>
      <c r="FRW625" s="103"/>
      <c r="FRX625" s="103"/>
      <c r="FRY625" s="103"/>
      <c r="FRZ625" s="103"/>
      <c r="FSA625" s="103"/>
      <c r="FSB625" s="103"/>
      <c r="FSC625" s="103"/>
      <c r="FSD625" s="103"/>
      <c r="FSE625" s="103"/>
      <c r="FSF625" s="103"/>
      <c r="FSG625" s="103"/>
      <c r="FSH625" s="103"/>
      <c r="FSI625" s="103"/>
      <c r="FSJ625" s="103"/>
      <c r="FSK625" s="103"/>
      <c r="FSL625" s="103"/>
      <c r="FSM625" s="103"/>
      <c r="FSN625" s="103"/>
      <c r="FSO625" s="103"/>
      <c r="FSP625" s="103"/>
      <c r="FSQ625" s="103"/>
      <c r="FSR625" s="103"/>
      <c r="FSS625" s="103"/>
      <c r="FST625" s="103"/>
      <c r="FSU625" s="103"/>
      <c r="FSV625" s="103"/>
      <c r="FSW625" s="103"/>
      <c r="FSX625" s="103"/>
      <c r="FSY625" s="103"/>
      <c r="FSZ625" s="103"/>
      <c r="FTA625" s="103"/>
      <c r="FTB625" s="103"/>
      <c r="FTC625" s="103"/>
      <c r="FTD625" s="103"/>
      <c r="FTE625" s="103"/>
      <c r="FTF625" s="103"/>
      <c r="FTG625" s="103"/>
      <c r="FTH625" s="103"/>
      <c r="FTI625" s="103"/>
      <c r="FTJ625" s="103"/>
      <c r="FTK625" s="103"/>
      <c r="FTL625" s="103"/>
      <c r="FTM625" s="103"/>
      <c r="FTN625" s="103"/>
      <c r="FTO625" s="103"/>
      <c r="FTP625" s="103"/>
      <c r="FTQ625" s="103"/>
      <c r="FTR625" s="103"/>
      <c r="FTS625" s="103"/>
      <c r="FTT625" s="103"/>
      <c r="FTU625" s="103"/>
      <c r="FTV625" s="103"/>
      <c r="FTW625" s="103"/>
      <c r="FTX625" s="103"/>
      <c r="FTY625" s="103"/>
      <c r="FTZ625" s="103"/>
      <c r="FUA625" s="103"/>
      <c r="FUB625" s="103"/>
      <c r="FUC625" s="103"/>
      <c r="FUD625" s="103"/>
      <c r="FUE625" s="103"/>
      <c r="FUF625" s="103"/>
      <c r="FUG625" s="103"/>
      <c r="FUH625" s="103"/>
      <c r="FUI625" s="103"/>
      <c r="FUJ625" s="103"/>
      <c r="FUK625" s="103"/>
      <c r="FUL625" s="103"/>
      <c r="FUM625" s="103"/>
      <c r="FUN625" s="103"/>
      <c r="FUO625" s="103"/>
      <c r="FUP625" s="103"/>
      <c r="FUQ625" s="103"/>
      <c r="FUR625" s="103"/>
      <c r="FUS625" s="103"/>
      <c r="FUT625" s="103"/>
      <c r="FUU625" s="103"/>
      <c r="FUV625" s="103"/>
      <c r="FUW625" s="103"/>
      <c r="FUX625" s="103"/>
      <c r="FUY625" s="103"/>
      <c r="FUZ625" s="103"/>
      <c r="FVA625" s="103"/>
      <c r="FVB625" s="103"/>
      <c r="FVC625" s="103"/>
      <c r="FVD625" s="103"/>
      <c r="FVE625" s="103"/>
      <c r="FVF625" s="103"/>
      <c r="FVG625" s="103"/>
      <c r="FVH625" s="103"/>
      <c r="FVI625" s="103"/>
      <c r="FVJ625" s="103"/>
      <c r="FVK625" s="103"/>
      <c r="FVL625" s="103"/>
      <c r="FVM625" s="103"/>
      <c r="FVN625" s="103"/>
      <c r="FVO625" s="103"/>
      <c r="FVP625" s="103"/>
      <c r="FVQ625" s="103"/>
      <c r="FVR625" s="103"/>
      <c r="FVS625" s="103"/>
      <c r="FVT625" s="103"/>
      <c r="FVU625" s="103"/>
      <c r="FVV625" s="103"/>
      <c r="FVW625" s="103"/>
      <c r="FVX625" s="103"/>
      <c r="FVY625" s="103"/>
      <c r="FVZ625" s="103"/>
      <c r="FWA625" s="103"/>
      <c r="FWB625" s="103"/>
      <c r="FWC625" s="103"/>
      <c r="FWD625" s="103"/>
      <c r="FWE625" s="103"/>
      <c r="FWF625" s="103"/>
      <c r="FWG625" s="103"/>
      <c r="FWH625" s="103"/>
      <c r="FWI625" s="103"/>
      <c r="FWJ625" s="103"/>
      <c r="FWK625" s="103"/>
      <c r="FWL625" s="103"/>
      <c r="FWM625" s="103"/>
      <c r="FWN625" s="103"/>
      <c r="FWO625" s="103"/>
      <c r="FWP625" s="103"/>
      <c r="FWQ625" s="103"/>
      <c r="FWR625" s="103"/>
      <c r="FWS625" s="103"/>
      <c r="FWT625" s="103"/>
      <c r="FWU625" s="103"/>
      <c r="FWV625" s="103"/>
      <c r="FWW625" s="103"/>
      <c r="FWX625" s="103"/>
      <c r="FWY625" s="103"/>
      <c r="FWZ625" s="103"/>
      <c r="FXA625" s="103"/>
      <c r="FXB625" s="103"/>
      <c r="FXC625" s="103"/>
      <c r="FXD625" s="103"/>
      <c r="FXE625" s="103"/>
      <c r="FXF625" s="103"/>
      <c r="FXG625" s="103"/>
      <c r="FXH625" s="103"/>
      <c r="FXI625" s="103"/>
      <c r="FXJ625" s="103"/>
      <c r="FXK625" s="103"/>
      <c r="FXL625" s="103"/>
      <c r="FXM625" s="103"/>
      <c r="FXN625" s="103"/>
      <c r="FXO625" s="103"/>
      <c r="FXP625" s="103"/>
      <c r="FXQ625" s="103"/>
      <c r="FXR625" s="103"/>
      <c r="FXS625" s="103"/>
      <c r="FXT625" s="103"/>
      <c r="FXU625" s="103"/>
      <c r="FXV625" s="103"/>
      <c r="FXW625" s="103"/>
      <c r="FXX625" s="103"/>
      <c r="FXY625" s="103"/>
      <c r="FXZ625" s="103"/>
      <c r="FYA625" s="103"/>
      <c r="FYB625" s="103"/>
      <c r="FYC625" s="103"/>
      <c r="FYD625" s="103"/>
      <c r="FYE625" s="103"/>
      <c r="FYF625" s="103"/>
      <c r="FYG625" s="103"/>
      <c r="FYH625" s="103"/>
      <c r="FYI625" s="103"/>
      <c r="FYJ625" s="103"/>
      <c r="FYK625" s="103"/>
      <c r="FYL625" s="103"/>
      <c r="FYM625" s="103"/>
      <c r="FYN625" s="103"/>
      <c r="FYO625" s="103"/>
      <c r="FYP625" s="103"/>
      <c r="FYQ625" s="103"/>
      <c r="FYR625" s="103"/>
      <c r="FYS625" s="103"/>
      <c r="FYT625" s="103"/>
      <c r="FYU625" s="103"/>
      <c r="FYV625" s="103"/>
      <c r="FYW625" s="103"/>
      <c r="FYX625" s="103"/>
      <c r="FYY625" s="103"/>
      <c r="FYZ625" s="103"/>
      <c r="FZA625" s="103"/>
      <c r="FZB625" s="103"/>
      <c r="FZC625" s="103"/>
      <c r="FZD625" s="103"/>
      <c r="FZE625" s="103"/>
      <c r="FZF625" s="103"/>
      <c r="FZG625" s="103"/>
      <c r="FZH625" s="103"/>
      <c r="FZI625" s="103"/>
      <c r="FZJ625" s="103"/>
      <c r="FZK625" s="103"/>
      <c r="FZL625" s="103"/>
      <c r="FZM625" s="103"/>
      <c r="FZN625" s="103"/>
      <c r="FZO625" s="103"/>
      <c r="FZP625" s="103"/>
      <c r="FZQ625" s="103"/>
      <c r="FZR625" s="103"/>
      <c r="FZS625" s="103"/>
      <c r="FZT625" s="103"/>
      <c r="FZU625" s="103"/>
      <c r="FZV625" s="103"/>
      <c r="FZW625" s="103"/>
      <c r="FZX625" s="103"/>
      <c r="FZY625" s="103"/>
      <c r="FZZ625" s="103"/>
      <c r="GAA625" s="103"/>
      <c r="GAB625" s="103"/>
      <c r="GAC625" s="103"/>
      <c r="GAD625" s="103"/>
      <c r="GAE625" s="103"/>
      <c r="GAF625" s="103"/>
      <c r="GAG625" s="103"/>
      <c r="GAH625" s="103"/>
      <c r="GAI625" s="103"/>
      <c r="GAJ625" s="103"/>
      <c r="GAK625" s="103"/>
      <c r="GAL625" s="103"/>
      <c r="GAM625" s="103"/>
      <c r="GAN625" s="103"/>
      <c r="GAO625" s="103"/>
      <c r="GAP625" s="103"/>
      <c r="GAQ625" s="103"/>
      <c r="GAR625" s="103"/>
      <c r="GAS625" s="103"/>
      <c r="GAT625" s="103"/>
      <c r="GAU625" s="103"/>
      <c r="GAV625" s="103"/>
      <c r="GAW625" s="103"/>
      <c r="GAX625" s="103"/>
      <c r="GAY625" s="103"/>
      <c r="GAZ625" s="103"/>
      <c r="GBA625" s="103"/>
      <c r="GBB625" s="103"/>
      <c r="GBC625" s="103"/>
      <c r="GBD625" s="103"/>
      <c r="GBE625" s="103"/>
      <c r="GBF625" s="103"/>
      <c r="GBG625" s="103"/>
      <c r="GBH625" s="103"/>
      <c r="GBI625" s="103"/>
      <c r="GBJ625" s="103"/>
      <c r="GBK625" s="103"/>
      <c r="GBL625" s="103"/>
      <c r="GBM625" s="103"/>
      <c r="GBN625" s="103"/>
      <c r="GBO625" s="103"/>
      <c r="GBP625" s="103"/>
      <c r="GBQ625" s="103"/>
      <c r="GBR625" s="103"/>
      <c r="GBS625" s="103"/>
      <c r="GBT625" s="103"/>
      <c r="GBU625" s="103"/>
      <c r="GBV625" s="103"/>
      <c r="GBW625" s="103"/>
      <c r="GBX625" s="103"/>
      <c r="GBY625" s="103"/>
      <c r="GBZ625" s="103"/>
      <c r="GCA625" s="103"/>
      <c r="GCB625" s="103"/>
      <c r="GCC625" s="103"/>
      <c r="GCD625" s="103"/>
      <c r="GCE625" s="103"/>
      <c r="GCF625" s="103"/>
      <c r="GCG625" s="103"/>
      <c r="GCH625" s="103"/>
      <c r="GCI625" s="103"/>
      <c r="GCJ625" s="103"/>
      <c r="GCK625" s="103"/>
      <c r="GCL625" s="103"/>
      <c r="GCM625" s="103"/>
      <c r="GCN625" s="103"/>
      <c r="GCO625" s="103"/>
      <c r="GCP625" s="103"/>
      <c r="GCQ625" s="103"/>
      <c r="GCR625" s="103"/>
      <c r="GCS625" s="103"/>
      <c r="GCT625" s="103"/>
      <c r="GCU625" s="103"/>
      <c r="GCV625" s="103"/>
      <c r="GCW625" s="103"/>
      <c r="GCX625" s="103"/>
      <c r="GCY625" s="103"/>
      <c r="GCZ625" s="103"/>
      <c r="GDA625" s="103"/>
      <c r="GDB625" s="103"/>
      <c r="GDC625" s="103"/>
      <c r="GDD625" s="103"/>
      <c r="GDE625" s="103"/>
      <c r="GDF625" s="103"/>
      <c r="GDG625" s="103"/>
      <c r="GDH625" s="103"/>
      <c r="GDI625" s="103"/>
      <c r="GDJ625" s="103"/>
      <c r="GDK625" s="103"/>
      <c r="GDL625" s="103"/>
      <c r="GDM625" s="103"/>
      <c r="GDN625" s="103"/>
      <c r="GDO625" s="103"/>
      <c r="GDP625" s="103"/>
      <c r="GDQ625" s="103"/>
      <c r="GDR625" s="103"/>
      <c r="GDS625" s="103"/>
      <c r="GDT625" s="103"/>
      <c r="GDU625" s="103"/>
      <c r="GDV625" s="103"/>
      <c r="GDW625" s="103"/>
      <c r="GDX625" s="103"/>
      <c r="GDY625" s="103"/>
      <c r="GDZ625" s="103"/>
      <c r="GEA625" s="103"/>
      <c r="GEB625" s="103"/>
      <c r="GEC625" s="103"/>
      <c r="GED625" s="103"/>
      <c r="GEE625" s="103"/>
      <c r="GEF625" s="103"/>
      <c r="GEG625" s="103"/>
      <c r="GEH625" s="103"/>
      <c r="GEI625" s="103"/>
      <c r="GEJ625" s="103"/>
      <c r="GEK625" s="103"/>
      <c r="GEL625" s="103"/>
      <c r="GEM625" s="103"/>
      <c r="GEN625" s="103"/>
      <c r="GEO625" s="103"/>
      <c r="GEP625" s="103"/>
      <c r="GEQ625" s="103"/>
      <c r="GER625" s="103"/>
      <c r="GES625" s="103"/>
      <c r="GET625" s="103"/>
      <c r="GEU625" s="103"/>
      <c r="GEV625" s="103"/>
      <c r="GEW625" s="103"/>
      <c r="GEX625" s="103"/>
      <c r="GEY625" s="103"/>
      <c r="GEZ625" s="103"/>
      <c r="GFA625" s="103"/>
      <c r="GFB625" s="103"/>
      <c r="GFC625" s="103"/>
      <c r="GFD625" s="103"/>
      <c r="GFE625" s="103"/>
      <c r="GFF625" s="103"/>
      <c r="GFG625" s="103"/>
      <c r="GFH625" s="103"/>
      <c r="GFI625" s="103"/>
      <c r="GFJ625" s="103"/>
      <c r="GFK625" s="103"/>
      <c r="GFL625" s="103"/>
      <c r="GFM625" s="103"/>
      <c r="GFN625" s="103"/>
      <c r="GFO625" s="103"/>
      <c r="GFP625" s="103"/>
      <c r="GFQ625" s="103"/>
      <c r="GFR625" s="103"/>
      <c r="GFS625" s="103"/>
      <c r="GFT625" s="103"/>
      <c r="GFU625" s="103"/>
      <c r="GFV625" s="103"/>
      <c r="GFW625" s="103"/>
      <c r="GFX625" s="103"/>
      <c r="GFY625" s="103"/>
      <c r="GFZ625" s="103"/>
      <c r="GGA625" s="103"/>
      <c r="GGB625" s="103"/>
      <c r="GGC625" s="103"/>
      <c r="GGD625" s="103"/>
      <c r="GGE625" s="103"/>
      <c r="GGF625" s="103"/>
      <c r="GGG625" s="103"/>
      <c r="GGH625" s="103"/>
      <c r="GGI625" s="103"/>
      <c r="GGJ625" s="103"/>
      <c r="GGK625" s="103"/>
      <c r="GGL625" s="103"/>
      <c r="GGM625" s="103"/>
      <c r="GGN625" s="103"/>
      <c r="GGO625" s="103"/>
      <c r="GGP625" s="103"/>
      <c r="GGQ625" s="103"/>
      <c r="GGR625" s="103"/>
      <c r="GGS625" s="103"/>
      <c r="GGT625" s="103"/>
      <c r="GGU625" s="103"/>
      <c r="GGV625" s="103"/>
      <c r="GGW625" s="103"/>
      <c r="GGX625" s="103"/>
      <c r="GGY625" s="103"/>
      <c r="GGZ625" s="103"/>
      <c r="GHA625" s="103"/>
      <c r="GHB625" s="103"/>
      <c r="GHC625" s="103"/>
      <c r="GHD625" s="103"/>
      <c r="GHE625" s="103"/>
      <c r="GHF625" s="103"/>
      <c r="GHG625" s="103"/>
      <c r="GHH625" s="103"/>
      <c r="GHI625" s="103"/>
      <c r="GHJ625" s="103"/>
      <c r="GHK625" s="103"/>
      <c r="GHL625" s="103"/>
      <c r="GHM625" s="103"/>
      <c r="GHN625" s="103"/>
      <c r="GHO625" s="103"/>
      <c r="GHP625" s="103"/>
      <c r="GHQ625" s="103"/>
      <c r="GHR625" s="103"/>
      <c r="GHS625" s="103"/>
      <c r="GHT625" s="103"/>
      <c r="GHU625" s="103"/>
      <c r="GHV625" s="103"/>
      <c r="GHW625" s="103"/>
      <c r="GHX625" s="103"/>
      <c r="GHY625" s="103"/>
      <c r="GHZ625" s="103"/>
      <c r="GIA625" s="103"/>
      <c r="GIB625" s="103"/>
      <c r="GIC625" s="103"/>
      <c r="GID625" s="103"/>
      <c r="GIE625" s="103"/>
      <c r="GIF625" s="103"/>
      <c r="GIG625" s="103"/>
      <c r="GIH625" s="103"/>
      <c r="GII625" s="103"/>
      <c r="GIJ625" s="103"/>
      <c r="GIK625" s="103"/>
      <c r="GIL625" s="103"/>
      <c r="GIM625" s="103"/>
      <c r="GIN625" s="103"/>
      <c r="GIO625" s="103"/>
      <c r="GIP625" s="103"/>
      <c r="GIQ625" s="103"/>
      <c r="GIR625" s="103"/>
      <c r="GIS625" s="103"/>
      <c r="GIT625" s="103"/>
      <c r="GIU625" s="103"/>
      <c r="GIV625" s="103"/>
      <c r="GIW625" s="103"/>
      <c r="GIX625" s="103"/>
      <c r="GIY625" s="103"/>
      <c r="GIZ625" s="103"/>
      <c r="GJA625" s="103"/>
      <c r="GJB625" s="103"/>
      <c r="GJC625" s="103"/>
      <c r="GJD625" s="103"/>
      <c r="GJE625" s="103"/>
      <c r="GJF625" s="103"/>
      <c r="GJG625" s="103"/>
      <c r="GJH625" s="103"/>
      <c r="GJI625" s="103"/>
      <c r="GJJ625" s="103"/>
      <c r="GJK625" s="103"/>
      <c r="GJL625" s="103"/>
      <c r="GJM625" s="103"/>
      <c r="GJN625" s="103"/>
      <c r="GJO625" s="103"/>
      <c r="GJP625" s="103"/>
      <c r="GJQ625" s="103"/>
      <c r="GJR625" s="103"/>
      <c r="GJS625" s="103"/>
      <c r="GJT625" s="103"/>
      <c r="GJU625" s="103"/>
      <c r="GJV625" s="103"/>
      <c r="GJW625" s="103"/>
      <c r="GJX625" s="103"/>
      <c r="GJY625" s="103"/>
      <c r="GJZ625" s="103"/>
      <c r="GKA625" s="103"/>
      <c r="GKB625" s="103"/>
      <c r="GKC625" s="103"/>
      <c r="GKD625" s="103"/>
      <c r="GKE625" s="103"/>
      <c r="GKF625" s="103"/>
      <c r="GKG625" s="103"/>
      <c r="GKH625" s="103"/>
      <c r="GKI625" s="103"/>
      <c r="GKJ625" s="103"/>
      <c r="GKK625" s="103"/>
      <c r="GKL625" s="103"/>
      <c r="GKM625" s="103"/>
      <c r="GKN625" s="103"/>
      <c r="GKO625" s="103"/>
      <c r="GKP625" s="103"/>
      <c r="GKQ625" s="103"/>
      <c r="GKR625" s="103"/>
      <c r="GKS625" s="103"/>
      <c r="GKT625" s="103"/>
      <c r="GKU625" s="103"/>
      <c r="GKV625" s="103"/>
      <c r="GKW625" s="103"/>
      <c r="GKX625" s="103"/>
      <c r="GKY625" s="103"/>
      <c r="GKZ625" s="103"/>
      <c r="GLA625" s="103"/>
      <c r="GLB625" s="103"/>
      <c r="GLC625" s="103"/>
      <c r="GLD625" s="103"/>
      <c r="GLE625" s="103"/>
      <c r="GLF625" s="103"/>
      <c r="GLG625" s="103"/>
      <c r="GLH625" s="103"/>
      <c r="GLI625" s="103"/>
      <c r="GLJ625" s="103"/>
      <c r="GLK625" s="103"/>
      <c r="GLL625" s="103"/>
      <c r="GLM625" s="103"/>
      <c r="GLN625" s="103"/>
      <c r="GLO625" s="103"/>
      <c r="GLP625" s="103"/>
      <c r="GLQ625" s="103"/>
      <c r="GLR625" s="103"/>
      <c r="GLS625" s="103"/>
      <c r="GLT625" s="103"/>
      <c r="GLU625" s="103"/>
      <c r="GLV625" s="103"/>
      <c r="GLW625" s="103"/>
      <c r="GLX625" s="103"/>
      <c r="GLY625" s="103"/>
      <c r="GLZ625" s="103"/>
      <c r="GMA625" s="103"/>
      <c r="GMB625" s="103"/>
      <c r="GMC625" s="103"/>
      <c r="GMD625" s="103"/>
      <c r="GME625" s="103"/>
      <c r="GMF625" s="103"/>
      <c r="GMG625" s="103"/>
      <c r="GMH625" s="103"/>
      <c r="GMI625" s="103"/>
      <c r="GMJ625" s="103"/>
      <c r="GMK625" s="103"/>
      <c r="GML625" s="103"/>
      <c r="GMM625" s="103"/>
      <c r="GMN625" s="103"/>
      <c r="GMO625" s="103"/>
      <c r="GMP625" s="103"/>
      <c r="GMQ625" s="103"/>
      <c r="GMR625" s="103"/>
      <c r="GMS625" s="103"/>
      <c r="GMT625" s="103"/>
      <c r="GMU625" s="103"/>
      <c r="GMV625" s="103"/>
      <c r="GMW625" s="103"/>
      <c r="GMX625" s="103"/>
      <c r="GMY625" s="103"/>
      <c r="GMZ625" s="103"/>
      <c r="GNA625" s="103"/>
      <c r="GNB625" s="103"/>
      <c r="GNC625" s="103"/>
      <c r="GND625" s="103"/>
      <c r="GNE625" s="103"/>
      <c r="GNF625" s="103"/>
      <c r="GNG625" s="103"/>
      <c r="GNH625" s="103"/>
      <c r="GNI625" s="103"/>
      <c r="GNJ625" s="103"/>
      <c r="GNK625" s="103"/>
      <c r="GNL625" s="103"/>
      <c r="GNM625" s="103"/>
      <c r="GNN625" s="103"/>
      <c r="GNO625" s="103"/>
      <c r="GNP625" s="103"/>
      <c r="GNQ625" s="103"/>
      <c r="GNR625" s="103"/>
      <c r="GNS625" s="103"/>
      <c r="GNT625" s="103"/>
      <c r="GNU625" s="103"/>
      <c r="GNV625" s="103"/>
      <c r="GNW625" s="103"/>
      <c r="GNX625" s="103"/>
      <c r="GNY625" s="103"/>
      <c r="GNZ625" s="103"/>
      <c r="GOA625" s="103"/>
      <c r="GOB625" s="103"/>
      <c r="GOC625" s="103"/>
      <c r="GOD625" s="103"/>
      <c r="GOE625" s="103"/>
      <c r="GOF625" s="103"/>
      <c r="GOG625" s="103"/>
      <c r="GOH625" s="103"/>
      <c r="GOI625" s="103"/>
      <c r="GOJ625" s="103"/>
      <c r="GOK625" s="103"/>
      <c r="GOL625" s="103"/>
      <c r="GOM625" s="103"/>
      <c r="GON625" s="103"/>
      <c r="GOO625" s="103"/>
      <c r="GOP625" s="103"/>
      <c r="GOQ625" s="103"/>
      <c r="GOR625" s="103"/>
      <c r="GOS625" s="103"/>
      <c r="GOT625" s="103"/>
      <c r="GOU625" s="103"/>
      <c r="GOV625" s="103"/>
      <c r="GOW625" s="103"/>
      <c r="GOX625" s="103"/>
      <c r="GOY625" s="103"/>
      <c r="GOZ625" s="103"/>
      <c r="GPA625" s="103"/>
      <c r="GPB625" s="103"/>
      <c r="GPC625" s="103"/>
      <c r="GPD625" s="103"/>
      <c r="GPE625" s="103"/>
      <c r="GPF625" s="103"/>
      <c r="GPG625" s="103"/>
      <c r="GPH625" s="103"/>
      <c r="GPI625" s="103"/>
      <c r="GPJ625" s="103"/>
      <c r="GPK625" s="103"/>
      <c r="GPL625" s="103"/>
      <c r="GPM625" s="103"/>
      <c r="GPN625" s="103"/>
      <c r="GPO625" s="103"/>
      <c r="GPP625" s="103"/>
      <c r="GPQ625" s="103"/>
      <c r="GPR625" s="103"/>
      <c r="GPS625" s="103"/>
      <c r="GPT625" s="103"/>
      <c r="GPU625" s="103"/>
      <c r="GPV625" s="103"/>
      <c r="GPW625" s="103"/>
      <c r="GPX625" s="103"/>
      <c r="GPY625" s="103"/>
      <c r="GPZ625" s="103"/>
      <c r="GQA625" s="103"/>
      <c r="GQB625" s="103"/>
      <c r="GQC625" s="103"/>
      <c r="GQD625" s="103"/>
      <c r="GQE625" s="103"/>
      <c r="GQF625" s="103"/>
      <c r="GQG625" s="103"/>
      <c r="GQH625" s="103"/>
      <c r="GQI625" s="103"/>
      <c r="GQJ625" s="103"/>
      <c r="GQK625" s="103"/>
      <c r="GQL625" s="103"/>
      <c r="GQM625" s="103"/>
      <c r="GQN625" s="103"/>
      <c r="GQO625" s="103"/>
      <c r="GQP625" s="103"/>
      <c r="GQQ625" s="103"/>
      <c r="GQR625" s="103"/>
      <c r="GQS625" s="103"/>
      <c r="GQT625" s="103"/>
      <c r="GQU625" s="103"/>
      <c r="GQV625" s="103"/>
      <c r="GQW625" s="103"/>
      <c r="GQX625" s="103"/>
      <c r="GQY625" s="103"/>
      <c r="GQZ625" s="103"/>
      <c r="GRA625" s="103"/>
      <c r="GRB625" s="103"/>
      <c r="GRC625" s="103"/>
      <c r="GRD625" s="103"/>
      <c r="GRE625" s="103"/>
      <c r="GRF625" s="103"/>
      <c r="GRG625" s="103"/>
      <c r="GRH625" s="103"/>
      <c r="GRI625" s="103"/>
      <c r="GRJ625" s="103"/>
      <c r="GRK625" s="103"/>
      <c r="GRL625" s="103"/>
      <c r="GRM625" s="103"/>
      <c r="GRN625" s="103"/>
      <c r="GRO625" s="103"/>
      <c r="GRP625" s="103"/>
      <c r="GRQ625" s="103"/>
      <c r="GRR625" s="103"/>
      <c r="GRS625" s="103"/>
      <c r="GRT625" s="103"/>
      <c r="GRU625" s="103"/>
      <c r="GRV625" s="103"/>
      <c r="GRW625" s="103"/>
      <c r="GRX625" s="103"/>
      <c r="GRY625" s="103"/>
      <c r="GRZ625" s="103"/>
      <c r="GSA625" s="103"/>
      <c r="GSB625" s="103"/>
      <c r="GSC625" s="103"/>
      <c r="GSD625" s="103"/>
      <c r="GSE625" s="103"/>
      <c r="GSF625" s="103"/>
      <c r="GSG625" s="103"/>
      <c r="GSH625" s="103"/>
      <c r="GSI625" s="103"/>
      <c r="GSJ625" s="103"/>
      <c r="GSK625" s="103"/>
      <c r="GSL625" s="103"/>
      <c r="GSM625" s="103"/>
      <c r="GSN625" s="103"/>
      <c r="GSO625" s="103"/>
      <c r="GSP625" s="103"/>
      <c r="GSQ625" s="103"/>
      <c r="GSR625" s="103"/>
      <c r="GSS625" s="103"/>
      <c r="GST625" s="103"/>
      <c r="GSU625" s="103"/>
      <c r="GSV625" s="103"/>
      <c r="GSW625" s="103"/>
      <c r="GSX625" s="103"/>
      <c r="GSY625" s="103"/>
      <c r="GSZ625" s="103"/>
      <c r="GTA625" s="103"/>
      <c r="GTB625" s="103"/>
      <c r="GTC625" s="103"/>
      <c r="GTD625" s="103"/>
      <c r="GTE625" s="103"/>
      <c r="GTF625" s="103"/>
      <c r="GTG625" s="103"/>
      <c r="GTH625" s="103"/>
      <c r="GTI625" s="103"/>
      <c r="GTJ625" s="103"/>
      <c r="GTK625" s="103"/>
      <c r="GTL625" s="103"/>
      <c r="GTM625" s="103"/>
      <c r="GTN625" s="103"/>
      <c r="GTO625" s="103"/>
      <c r="GTP625" s="103"/>
      <c r="GTQ625" s="103"/>
      <c r="GTR625" s="103"/>
      <c r="GTS625" s="103"/>
      <c r="GTT625" s="103"/>
      <c r="GTU625" s="103"/>
      <c r="GTV625" s="103"/>
      <c r="GTW625" s="103"/>
      <c r="GTX625" s="103"/>
      <c r="GTY625" s="103"/>
      <c r="GTZ625" s="103"/>
      <c r="GUA625" s="103"/>
      <c r="GUB625" s="103"/>
      <c r="GUC625" s="103"/>
      <c r="GUD625" s="103"/>
      <c r="GUE625" s="103"/>
      <c r="GUF625" s="103"/>
      <c r="GUG625" s="103"/>
      <c r="GUH625" s="103"/>
      <c r="GUI625" s="103"/>
      <c r="GUJ625" s="103"/>
      <c r="GUK625" s="103"/>
      <c r="GUL625" s="103"/>
      <c r="GUM625" s="103"/>
      <c r="GUN625" s="103"/>
      <c r="GUO625" s="103"/>
      <c r="GUP625" s="103"/>
      <c r="GUQ625" s="103"/>
      <c r="GUR625" s="103"/>
      <c r="GUS625" s="103"/>
      <c r="GUT625" s="103"/>
      <c r="GUU625" s="103"/>
      <c r="GUV625" s="103"/>
      <c r="GUW625" s="103"/>
      <c r="GUX625" s="103"/>
      <c r="GUY625" s="103"/>
      <c r="GUZ625" s="103"/>
      <c r="GVA625" s="103"/>
      <c r="GVB625" s="103"/>
      <c r="GVC625" s="103"/>
      <c r="GVD625" s="103"/>
      <c r="GVE625" s="103"/>
      <c r="GVF625" s="103"/>
      <c r="GVG625" s="103"/>
      <c r="GVH625" s="103"/>
      <c r="GVI625" s="103"/>
      <c r="GVJ625" s="103"/>
      <c r="GVK625" s="103"/>
      <c r="GVL625" s="103"/>
      <c r="GVM625" s="103"/>
      <c r="GVN625" s="103"/>
      <c r="GVO625" s="103"/>
      <c r="GVP625" s="103"/>
      <c r="GVQ625" s="103"/>
      <c r="GVR625" s="103"/>
      <c r="GVS625" s="103"/>
      <c r="GVT625" s="103"/>
      <c r="GVU625" s="103"/>
      <c r="GVV625" s="103"/>
      <c r="GVW625" s="103"/>
      <c r="GVX625" s="103"/>
      <c r="GVY625" s="103"/>
      <c r="GVZ625" s="103"/>
      <c r="GWA625" s="103"/>
      <c r="GWB625" s="103"/>
      <c r="GWC625" s="103"/>
      <c r="GWD625" s="103"/>
      <c r="GWE625" s="103"/>
      <c r="GWF625" s="103"/>
      <c r="GWG625" s="103"/>
      <c r="GWH625" s="103"/>
      <c r="GWI625" s="103"/>
      <c r="GWJ625" s="103"/>
      <c r="GWK625" s="103"/>
      <c r="GWL625" s="103"/>
      <c r="GWM625" s="103"/>
      <c r="GWN625" s="103"/>
      <c r="GWO625" s="103"/>
      <c r="GWP625" s="103"/>
      <c r="GWQ625" s="103"/>
      <c r="GWR625" s="103"/>
      <c r="GWS625" s="103"/>
      <c r="GWT625" s="103"/>
      <c r="GWU625" s="103"/>
      <c r="GWV625" s="103"/>
      <c r="GWW625" s="103"/>
      <c r="GWX625" s="103"/>
      <c r="GWY625" s="103"/>
      <c r="GWZ625" s="103"/>
      <c r="GXA625" s="103"/>
      <c r="GXB625" s="103"/>
      <c r="GXC625" s="103"/>
      <c r="GXD625" s="103"/>
      <c r="GXE625" s="103"/>
      <c r="GXF625" s="103"/>
      <c r="GXG625" s="103"/>
      <c r="GXH625" s="103"/>
      <c r="GXI625" s="103"/>
      <c r="GXJ625" s="103"/>
      <c r="GXK625" s="103"/>
      <c r="GXL625" s="103"/>
      <c r="GXM625" s="103"/>
      <c r="GXN625" s="103"/>
      <c r="GXO625" s="103"/>
      <c r="GXP625" s="103"/>
      <c r="GXQ625" s="103"/>
      <c r="GXR625" s="103"/>
      <c r="GXS625" s="103"/>
      <c r="GXT625" s="103"/>
      <c r="GXU625" s="103"/>
      <c r="GXV625" s="103"/>
      <c r="GXW625" s="103"/>
      <c r="GXX625" s="103"/>
      <c r="GXY625" s="103"/>
      <c r="GXZ625" s="103"/>
      <c r="GYA625" s="103"/>
      <c r="GYB625" s="103"/>
      <c r="GYC625" s="103"/>
      <c r="GYD625" s="103"/>
      <c r="GYE625" s="103"/>
      <c r="GYF625" s="103"/>
      <c r="GYG625" s="103"/>
      <c r="GYH625" s="103"/>
      <c r="GYI625" s="103"/>
      <c r="GYJ625" s="103"/>
      <c r="GYK625" s="103"/>
      <c r="GYL625" s="103"/>
      <c r="GYM625" s="103"/>
      <c r="GYN625" s="103"/>
      <c r="GYO625" s="103"/>
      <c r="GYP625" s="103"/>
      <c r="GYQ625" s="103"/>
      <c r="GYR625" s="103"/>
      <c r="GYS625" s="103"/>
      <c r="GYT625" s="103"/>
      <c r="GYU625" s="103"/>
      <c r="GYV625" s="103"/>
      <c r="GYW625" s="103"/>
      <c r="GYX625" s="103"/>
      <c r="GYY625" s="103"/>
      <c r="GYZ625" s="103"/>
      <c r="GZA625" s="103"/>
      <c r="GZB625" s="103"/>
      <c r="GZC625" s="103"/>
      <c r="GZD625" s="103"/>
      <c r="GZE625" s="103"/>
      <c r="GZF625" s="103"/>
      <c r="GZG625" s="103"/>
      <c r="GZH625" s="103"/>
      <c r="GZI625" s="103"/>
      <c r="GZJ625" s="103"/>
      <c r="GZK625" s="103"/>
      <c r="GZL625" s="103"/>
      <c r="GZM625" s="103"/>
      <c r="GZN625" s="103"/>
      <c r="GZO625" s="103"/>
      <c r="GZP625" s="103"/>
      <c r="GZQ625" s="103"/>
      <c r="GZR625" s="103"/>
      <c r="GZS625" s="103"/>
      <c r="GZT625" s="103"/>
      <c r="GZU625" s="103"/>
      <c r="GZV625" s="103"/>
      <c r="GZW625" s="103"/>
      <c r="GZX625" s="103"/>
      <c r="GZY625" s="103"/>
      <c r="GZZ625" s="103"/>
      <c r="HAA625" s="103"/>
      <c r="HAB625" s="103"/>
      <c r="HAC625" s="103"/>
      <c r="HAD625" s="103"/>
      <c r="HAE625" s="103"/>
      <c r="HAF625" s="103"/>
      <c r="HAG625" s="103"/>
      <c r="HAH625" s="103"/>
      <c r="HAI625" s="103"/>
      <c r="HAJ625" s="103"/>
      <c r="HAK625" s="103"/>
      <c r="HAL625" s="103"/>
      <c r="HAM625" s="103"/>
      <c r="HAN625" s="103"/>
      <c r="HAO625" s="103"/>
      <c r="HAP625" s="103"/>
      <c r="HAQ625" s="103"/>
      <c r="HAR625" s="103"/>
      <c r="HAS625" s="103"/>
      <c r="HAT625" s="103"/>
      <c r="HAU625" s="103"/>
      <c r="HAV625" s="103"/>
      <c r="HAW625" s="103"/>
      <c r="HAX625" s="103"/>
      <c r="HAY625" s="103"/>
      <c r="HAZ625" s="103"/>
      <c r="HBA625" s="103"/>
      <c r="HBB625" s="103"/>
      <c r="HBC625" s="103"/>
      <c r="HBD625" s="103"/>
      <c r="HBE625" s="103"/>
      <c r="HBF625" s="103"/>
      <c r="HBG625" s="103"/>
      <c r="HBH625" s="103"/>
      <c r="HBI625" s="103"/>
      <c r="HBJ625" s="103"/>
      <c r="HBK625" s="103"/>
      <c r="HBL625" s="103"/>
      <c r="HBM625" s="103"/>
      <c r="HBN625" s="103"/>
      <c r="HBO625" s="103"/>
      <c r="HBP625" s="103"/>
      <c r="HBQ625" s="103"/>
      <c r="HBR625" s="103"/>
      <c r="HBS625" s="103"/>
      <c r="HBT625" s="103"/>
      <c r="HBU625" s="103"/>
      <c r="HBV625" s="103"/>
      <c r="HBW625" s="103"/>
      <c r="HBX625" s="103"/>
      <c r="HBY625" s="103"/>
      <c r="HBZ625" s="103"/>
      <c r="HCA625" s="103"/>
      <c r="HCB625" s="103"/>
      <c r="HCC625" s="103"/>
      <c r="HCD625" s="103"/>
      <c r="HCE625" s="103"/>
      <c r="HCF625" s="103"/>
      <c r="HCG625" s="103"/>
      <c r="HCH625" s="103"/>
      <c r="HCI625" s="103"/>
      <c r="HCJ625" s="103"/>
      <c r="HCK625" s="103"/>
      <c r="HCL625" s="103"/>
      <c r="HCM625" s="103"/>
      <c r="HCN625" s="103"/>
      <c r="HCO625" s="103"/>
      <c r="HCP625" s="103"/>
      <c r="HCQ625" s="103"/>
      <c r="HCR625" s="103"/>
      <c r="HCS625" s="103"/>
      <c r="HCT625" s="103"/>
      <c r="HCU625" s="103"/>
      <c r="HCV625" s="103"/>
      <c r="HCW625" s="103"/>
      <c r="HCX625" s="103"/>
      <c r="HCY625" s="103"/>
      <c r="HCZ625" s="103"/>
      <c r="HDA625" s="103"/>
      <c r="HDB625" s="103"/>
      <c r="HDC625" s="103"/>
      <c r="HDD625" s="103"/>
      <c r="HDE625" s="103"/>
      <c r="HDF625" s="103"/>
      <c r="HDG625" s="103"/>
      <c r="HDH625" s="103"/>
      <c r="HDI625" s="103"/>
      <c r="HDJ625" s="103"/>
      <c r="HDK625" s="103"/>
      <c r="HDL625" s="103"/>
      <c r="HDM625" s="103"/>
      <c r="HDN625" s="103"/>
      <c r="HDO625" s="103"/>
      <c r="HDP625" s="103"/>
      <c r="HDQ625" s="103"/>
      <c r="HDR625" s="103"/>
      <c r="HDS625" s="103"/>
      <c r="HDT625" s="103"/>
      <c r="HDU625" s="103"/>
      <c r="HDV625" s="103"/>
      <c r="HDW625" s="103"/>
      <c r="HDX625" s="103"/>
      <c r="HDY625" s="103"/>
      <c r="HDZ625" s="103"/>
      <c r="HEA625" s="103"/>
      <c r="HEB625" s="103"/>
      <c r="HEC625" s="103"/>
      <c r="HED625" s="103"/>
      <c r="HEE625" s="103"/>
      <c r="HEF625" s="103"/>
      <c r="HEG625" s="103"/>
      <c r="HEH625" s="103"/>
      <c r="HEI625" s="103"/>
      <c r="HEJ625" s="103"/>
      <c r="HEK625" s="103"/>
      <c r="HEL625" s="103"/>
      <c r="HEM625" s="103"/>
      <c r="HEN625" s="103"/>
      <c r="HEO625" s="103"/>
      <c r="HEP625" s="103"/>
      <c r="HEQ625" s="103"/>
      <c r="HER625" s="103"/>
      <c r="HES625" s="103"/>
      <c r="HET625" s="103"/>
      <c r="HEU625" s="103"/>
      <c r="HEV625" s="103"/>
      <c r="HEW625" s="103"/>
      <c r="HEX625" s="103"/>
      <c r="HEY625" s="103"/>
      <c r="HEZ625" s="103"/>
      <c r="HFA625" s="103"/>
      <c r="HFB625" s="103"/>
      <c r="HFC625" s="103"/>
      <c r="HFD625" s="103"/>
      <c r="HFE625" s="103"/>
      <c r="HFF625" s="103"/>
      <c r="HFG625" s="103"/>
      <c r="HFH625" s="103"/>
      <c r="HFI625" s="103"/>
      <c r="HFJ625" s="103"/>
      <c r="HFK625" s="103"/>
      <c r="HFL625" s="103"/>
      <c r="HFM625" s="103"/>
      <c r="HFN625" s="103"/>
      <c r="HFO625" s="103"/>
      <c r="HFP625" s="103"/>
      <c r="HFQ625" s="103"/>
      <c r="HFR625" s="103"/>
      <c r="HFS625" s="103"/>
      <c r="HFT625" s="103"/>
      <c r="HFU625" s="103"/>
      <c r="HFV625" s="103"/>
      <c r="HFW625" s="103"/>
      <c r="HFX625" s="103"/>
      <c r="HFY625" s="103"/>
      <c r="HFZ625" s="103"/>
      <c r="HGA625" s="103"/>
      <c r="HGB625" s="103"/>
      <c r="HGC625" s="103"/>
      <c r="HGD625" s="103"/>
      <c r="HGE625" s="103"/>
      <c r="HGF625" s="103"/>
      <c r="HGG625" s="103"/>
      <c r="HGH625" s="103"/>
      <c r="HGI625" s="103"/>
      <c r="HGJ625" s="103"/>
      <c r="HGK625" s="103"/>
      <c r="HGL625" s="103"/>
      <c r="HGM625" s="103"/>
      <c r="HGN625" s="103"/>
      <c r="HGO625" s="103"/>
      <c r="HGP625" s="103"/>
      <c r="HGQ625" s="103"/>
      <c r="HGR625" s="103"/>
      <c r="HGS625" s="103"/>
      <c r="HGT625" s="103"/>
      <c r="HGU625" s="103"/>
      <c r="HGV625" s="103"/>
      <c r="HGW625" s="103"/>
      <c r="HGX625" s="103"/>
      <c r="HGY625" s="103"/>
      <c r="HGZ625" s="103"/>
      <c r="HHA625" s="103"/>
      <c r="HHB625" s="103"/>
      <c r="HHC625" s="103"/>
      <c r="HHD625" s="103"/>
      <c r="HHE625" s="103"/>
      <c r="HHF625" s="103"/>
      <c r="HHG625" s="103"/>
      <c r="HHH625" s="103"/>
      <c r="HHI625" s="103"/>
      <c r="HHJ625" s="103"/>
      <c r="HHK625" s="103"/>
      <c r="HHL625" s="103"/>
      <c r="HHM625" s="103"/>
      <c r="HHN625" s="103"/>
      <c r="HHO625" s="103"/>
      <c r="HHP625" s="103"/>
      <c r="HHQ625" s="103"/>
      <c r="HHR625" s="103"/>
      <c r="HHS625" s="103"/>
      <c r="HHT625" s="103"/>
      <c r="HHU625" s="103"/>
      <c r="HHV625" s="103"/>
      <c r="HHW625" s="103"/>
      <c r="HHX625" s="103"/>
      <c r="HHY625" s="103"/>
      <c r="HHZ625" s="103"/>
      <c r="HIA625" s="103"/>
      <c r="HIB625" s="103"/>
      <c r="HIC625" s="103"/>
      <c r="HID625" s="103"/>
      <c r="HIE625" s="103"/>
      <c r="HIF625" s="103"/>
      <c r="HIG625" s="103"/>
      <c r="HIH625" s="103"/>
      <c r="HII625" s="103"/>
      <c r="HIJ625" s="103"/>
      <c r="HIK625" s="103"/>
      <c r="HIL625" s="103"/>
      <c r="HIM625" s="103"/>
      <c r="HIN625" s="103"/>
      <c r="HIO625" s="103"/>
      <c r="HIP625" s="103"/>
      <c r="HIQ625" s="103"/>
      <c r="HIR625" s="103"/>
      <c r="HIS625" s="103"/>
      <c r="HIT625" s="103"/>
      <c r="HIU625" s="103"/>
      <c r="HIV625" s="103"/>
      <c r="HIW625" s="103"/>
      <c r="HIX625" s="103"/>
      <c r="HIY625" s="103"/>
      <c r="HIZ625" s="103"/>
      <c r="HJA625" s="103"/>
      <c r="HJB625" s="103"/>
      <c r="HJC625" s="103"/>
      <c r="HJD625" s="103"/>
      <c r="HJE625" s="103"/>
      <c r="HJF625" s="103"/>
      <c r="HJG625" s="103"/>
      <c r="HJH625" s="103"/>
      <c r="HJI625" s="103"/>
      <c r="HJJ625" s="103"/>
      <c r="HJK625" s="103"/>
      <c r="HJL625" s="103"/>
      <c r="HJM625" s="103"/>
      <c r="HJN625" s="103"/>
      <c r="HJO625" s="103"/>
      <c r="HJP625" s="103"/>
      <c r="HJQ625" s="103"/>
      <c r="HJR625" s="103"/>
      <c r="HJS625" s="103"/>
      <c r="HJT625" s="103"/>
      <c r="HJU625" s="103"/>
      <c r="HJV625" s="103"/>
      <c r="HJW625" s="103"/>
      <c r="HJX625" s="103"/>
      <c r="HJY625" s="103"/>
      <c r="HJZ625" s="103"/>
      <c r="HKA625" s="103"/>
      <c r="HKB625" s="103"/>
      <c r="HKC625" s="103"/>
      <c r="HKD625" s="103"/>
      <c r="HKE625" s="103"/>
      <c r="HKF625" s="103"/>
      <c r="HKG625" s="103"/>
      <c r="HKH625" s="103"/>
      <c r="HKI625" s="103"/>
      <c r="HKJ625" s="103"/>
      <c r="HKK625" s="103"/>
      <c r="HKL625" s="103"/>
      <c r="HKM625" s="103"/>
      <c r="HKN625" s="103"/>
      <c r="HKO625" s="103"/>
      <c r="HKP625" s="103"/>
      <c r="HKQ625" s="103"/>
      <c r="HKR625" s="103"/>
      <c r="HKS625" s="103"/>
      <c r="HKT625" s="103"/>
      <c r="HKU625" s="103"/>
      <c r="HKV625" s="103"/>
      <c r="HKW625" s="103"/>
      <c r="HKX625" s="103"/>
      <c r="HKY625" s="103"/>
      <c r="HKZ625" s="103"/>
      <c r="HLA625" s="103"/>
      <c r="HLB625" s="103"/>
      <c r="HLC625" s="103"/>
      <c r="HLD625" s="103"/>
      <c r="HLE625" s="103"/>
      <c r="HLF625" s="103"/>
      <c r="HLG625" s="103"/>
      <c r="HLH625" s="103"/>
      <c r="HLI625" s="103"/>
      <c r="HLJ625" s="103"/>
      <c r="HLK625" s="103"/>
      <c r="HLL625" s="103"/>
      <c r="HLM625" s="103"/>
      <c r="HLN625" s="103"/>
      <c r="HLO625" s="103"/>
      <c r="HLP625" s="103"/>
      <c r="HLQ625" s="103"/>
      <c r="HLR625" s="103"/>
      <c r="HLS625" s="103"/>
      <c r="HLT625" s="103"/>
      <c r="HLU625" s="103"/>
      <c r="HLV625" s="103"/>
      <c r="HLW625" s="103"/>
      <c r="HLX625" s="103"/>
      <c r="HLY625" s="103"/>
      <c r="HLZ625" s="103"/>
      <c r="HMA625" s="103"/>
      <c r="HMB625" s="103"/>
      <c r="HMC625" s="103"/>
      <c r="HMD625" s="103"/>
      <c r="HME625" s="103"/>
      <c r="HMF625" s="103"/>
      <c r="HMG625" s="103"/>
      <c r="HMH625" s="103"/>
      <c r="HMI625" s="103"/>
      <c r="HMJ625" s="103"/>
      <c r="HMK625" s="103"/>
      <c r="HML625" s="103"/>
      <c r="HMM625" s="103"/>
      <c r="HMN625" s="103"/>
      <c r="HMO625" s="103"/>
      <c r="HMP625" s="103"/>
      <c r="HMQ625" s="103"/>
      <c r="HMR625" s="103"/>
      <c r="HMS625" s="103"/>
      <c r="HMT625" s="103"/>
      <c r="HMU625" s="103"/>
      <c r="HMV625" s="103"/>
      <c r="HMW625" s="103"/>
      <c r="HMX625" s="103"/>
      <c r="HMY625" s="103"/>
      <c r="HMZ625" s="103"/>
      <c r="HNA625" s="103"/>
      <c r="HNB625" s="103"/>
      <c r="HNC625" s="103"/>
      <c r="HND625" s="103"/>
      <c r="HNE625" s="103"/>
      <c r="HNF625" s="103"/>
      <c r="HNG625" s="103"/>
      <c r="HNH625" s="103"/>
      <c r="HNI625" s="103"/>
      <c r="HNJ625" s="103"/>
      <c r="HNK625" s="103"/>
      <c r="HNL625" s="103"/>
      <c r="HNM625" s="103"/>
      <c r="HNN625" s="103"/>
      <c r="HNO625" s="103"/>
      <c r="HNP625" s="103"/>
      <c r="HNQ625" s="103"/>
      <c r="HNR625" s="103"/>
      <c r="HNS625" s="103"/>
      <c r="HNT625" s="103"/>
      <c r="HNU625" s="103"/>
      <c r="HNV625" s="103"/>
      <c r="HNW625" s="103"/>
      <c r="HNX625" s="103"/>
      <c r="HNY625" s="103"/>
      <c r="HNZ625" s="103"/>
      <c r="HOA625" s="103"/>
      <c r="HOB625" s="103"/>
      <c r="HOC625" s="103"/>
      <c r="HOD625" s="103"/>
      <c r="HOE625" s="103"/>
      <c r="HOF625" s="103"/>
      <c r="HOG625" s="103"/>
      <c r="HOH625" s="103"/>
      <c r="HOI625" s="103"/>
      <c r="HOJ625" s="103"/>
      <c r="HOK625" s="103"/>
      <c r="HOL625" s="103"/>
      <c r="HOM625" s="103"/>
      <c r="HON625" s="103"/>
      <c r="HOO625" s="103"/>
      <c r="HOP625" s="103"/>
      <c r="HOQ625" s="103"/>
      <c r="HOR625" s="103"/>
      <c r="HOS625" s="103"/>
      <c r="HOT625" s="103"/>
      <c r="HOU625" s="103"/>
      <c r="HOV625" s="103"/>
      <c r="HOW625" s="103"/>
      <c r="HOX625" s="103"/>
      <c r="HOY625" s="103"/>
      <c r="HOZ625" s="103"/>
      <c r="HPA625" s="103"/>
      <c r="HPB625" s="103"/>
      <c r="HPC625" s="103"/>
      <c r="HPD625" s="103"/>
      <c r="HPE625" s="103"/>
      <c r="HPF625" s="103"/>
      <c r="HPG625" s="103"/>
      <c r="HPH625" s="103"/>
      <c r="HPI625" s="103"/>
      <c r="HPJ625" s="103"/>
      <c r="HPK625" s="103"/>
      <c r="HPL625" s="103"/>
      <c r="HPM625" s="103"/>
      <c r="HPN625" s="103"/>
      <c r="HPO625" s="103"/>
      <c r="HPP625" s="103"/>
      <c r="HPQ625" s="103"/>
      <c r="HPR625" s="103"/>
      <c r="HPS625" s="103"/>
      <c r="HPT625" s="103"/>
      <c r="HPU625" s="103"/>
      <c r="HPV625" s="103"/>
      <c r="HPW625" s="103"/>
      <c r="HPX625" s="103"/>
      <c r="HPY625" s="103"/>
      <c r="HPZ625" s="103"/>
      <c r="HQA625" s="103"/>
      <c r="HQB625" s="103"/>
      <c r="HQC625" s="103"/>
      <c r="HQD625" s="103"/>
      <c r="HQE625" s="103"/>
      <c r="HQF625" s="103"/>
      <c r="HQG625" s="103"/>
      <c r="HQH625" s="103"/>
      <c r="HQI625" s="103"/>
      <c r="HQJ625" s="103"/>
      <c r="HQK625" s="103"/>
      <c r="HQL625" s="103"/>
      <c r="HQM625" s="103"/>
      <c r="HQN625" s="103"/>
      <c r="HQO625" s="103"/>
      <c r="HQP625" s="103"/>
      <c r="HQQ625" s="103"/>
      <c r="HQR625" s="103"/>
      <c r="HQS625" s="103"/>
      <c r="HQT625" s="103"/>
      <c r="HQU625" s="103"/>
      <c r="HQV625" s="103"/>
      <c r="HQW625" s="103"/>
      <c r="HQX625" s="103"/>
      <c r="HQY625" s="103"/>
      <c r="HQZ625" s="103"/>
      <c r="HRA625" s="103"/>
      <c r="HRB625" s="103"/>
      <c r="HRC625" s="103"/>
      <c r="HRD625" s="103"/>
      <c r="HRE625" s="103"/>
      <c r="HRF625" s="103"/>
      <c r="HRG625" s="103"/>
      <c r="HRH625" s="103"/>
      <c r="HRI625" s="103"/>
      <c r="HRJ625" s="103"/>
      <c r="HRK625" s="103"/>
      <c r="HRL625" s="103"/>
      <c r="HRM625" s="103"/>
      <c r="HRN625" s="103"/>
      <c r="HRO625" s="103"/>
      <c r="HRP625" s="103"/>
      <c r="HRQ625" s="103"/>
      <c r="HRR625" s="103"/>
      <c r="HRS625" s="103"/>
      <c r="HRT625" s="103"/>
      <c r="HRU625" s="103"/>
      <c r="HRV625" s="103"/>
      <c r="HRW625" s="103"/>
      <c r="HRX625" s="103"/>
      <c r="HRY625" s="103"/>
      <c r="HRZ625" s="103"/>
      <c r="HSA625" s="103"/>
      <c r="HSB625" s="103"/>
      <c r="HSC625" s="103"/>
      <c r="HSD625" s="103"/>
      <c r="HSE625" s="103"/>
      <c r="HSF625" s="103"/>
      <c r="HSG625" s="103"/>
      <c r="HSH625" s="103"/>
      <c r="HSI625" s="103"/>
      <c r="HSJ625" s="103"/>
      <c r="HSK625" s="103"/>
      <c r="HSL625" s="103"/>
      <c r="HSM625" s="103"/>
      <c r="HSN625" s="103"/>
      <c r="HSO625" s="103"/>
      <c r="HSP625" s="103"/>
      <c r="HSQ625" s="103"/>
      <c r="HSR625" s="103"/>
      <c r="HSS625" s="103"/>
      <c r="HST625" s="103"/>
      <c r="HSU625" s="103"/>
      <c r="HSV625" s="103"/>
      <c r="HSW625" s="103"/>
      <c r="HSX625" s="103"/>
      <c r="HSY625" s="103"/>
      <c r="HSZ625" s="103"/>
      <c r="HTA625" s="103"/>
      <c r="HTB625" s="103"/>
      <c r="HTC625" s="103"/>
      <c r="HTD625" s="103"/>
      <c r="HTE625" s="103"/>
      <c r="HTF625" s="103"/>
      <c r="HTG625" s="103"/>
      <c r="HTH625" s="103"/>
      <c r="HTI625" s="103"/>
      <c r="HTJ625" s="103"/>
      <c r="HTK625" s="103"/>
      <c r="HTL625" s="103"/>
      <c r="HTM625" s="103"/>
      <c r="HTN625" s="103"/>
      <c r="HTO625" s="103"/>
      <c r="HTP625" s="103"/>
      <c r="HTQ625" s="103"/>
      <c r="HTR625" s="103"/>
      <c r="HTS625" s="103"/>
      <c r="HTT625" s="103"/>
      <c r="HTU625" s="103"/>
      <c r="HTV625" s="103"/>
      <c r="HTW625" s="103"/>
      <c r="HTX625" s="103"/>
      <c r="HTY625" s="103"/>
      <c r="HTZ625" s="103"/>
      <c r="HUA625" s="103"/>
      <c r="HUB625" s="103"/>
      <c r="HUC625" s="103"/>
      <c r="HUD625" s="103"/>
      <c r="HUE625" s="103"/>
      <c r="HUF625" s="103"/>
      <c r="HUG625" s="103"/>
      <c r="HUH625" s="103"/>
      <c r="HUI625" s="103"/>
      <c r="HUJ625" s="103"/>
      <c r="HUK625" s="103"/>
      <c r="HUL625" s="103"/>
      <c r="HUM625" s="103"/>
      <c r="HUN625" s="103"/>
      <c r="HUO625" s="103"/>
      <c r="HUP625" s="103"/>
      <c r="HUQ625" s="103"/>
      <c r="HUR625" s="103"/>
      <c r="HUS625" s="103"/>
      <c r="HUT625" s="103"/>
      <c r="HUU625" s="103"/>
      <c r="HUV625" s="103"/>
      <c r="HUW625" s="103"/>
      <c r="HUX625" s="103"/>
      <c r="HUY625" s="103"/>
      <c r="HUZ625" s="103"/>
      <c r="HVA625" s="103"/>
      <c r="HVB625" s="103"/>
      <c r="HVC625" s="103"/>
      <c r="HVD625" s="103"/>
      <c r="HVE625" s="103"/>
      <c r="HVF625" s="103"/>
      <c r="HVG625" s="103"/>
      <c r="HVH625" s="103"/>
      <c r="HVI625" s="103"/>
      <c r="HVJ625" s="103"/>
      <c r="HVK625" s="103"/>
      <c r="HVL625" s="103"/>
      <c r="HVM625" s="103"/>
      <c r="HVN625" s="103"/>
      <c r="HVO625" s="103"/>
      <c r="HVP625" s="103"/>
      <c r="HVQ625" s="103"/>
      <c r="HVR625" s="103"/>
      <c r="HVS625" s="103"/>
      <c r="HVT625" s="103"/>
      <c r="HVU625" s="103"/>
      <c r="HVV625" s="103"/>
      <c r="HVW625" s="103"/>
      <c r="HVX625" s="103"/>
      <c r="HVY625" s="103"/>
      <c r="HVZ625" s="103"/>
      <c r="HWA625" s="103"/>
      <c r="HWB625" s="103"/>
      <c r="HWC625" s="103"/>
      <c r="HWD625" s="103"/>
      <c r="HWE625" s="103"/>
      <c r="HWF625" s="103"/>
      <c r="HWG625" s="103"/>
      <c r="HWH625" s="103"/>
      <c r="HWI625" s="103"/>
      <c r="HWJ625" s="103"/>
      <c r="HWK625" s="103"/>
      <c r="HWL625" s="103"/>
      <c r="HWM625" s="103"/>
      <c r="HWN625" s="103"/>
      <c r="HWO625" s="103"/>
      <c r="HWP625" s="103"/>
      <c r="HWQ625" s="103"/>
      <c r="HWR625" s="103"/>
      <c r="HWS625" s="103"/>
      <c r="HWT625" s="103"/>
      <c r="HWU625" s="103"/>
      <c r="HWV625" s="103"/>
      <c r="HWW625" s="103"/>
      <c r="HWX625" s="103"/>
      <c r="HWY625" s="103"/>
      <c r="HWZ625" s="103"/>
      <c r="HXA625" s="103"/>
      <c r="HXB625" s="103"/>
      <c r="HXC625" s="103"/>
      <c r="HXD625" s="103"/>
      <c r="HXE625" s="103"/>
      <c r="HXF625" s="103"/>
      <c r="HXG625" s="103"/>
      <c r="HXH625" s="103"/>
      <c r="HXI625" s="103"/>
      <c r="HXJ625" s="103"/>
      <c r="HXK625" s="103"/>
      <c r="HXL625" s="103"/>
      <c r="HXM625" s="103"/>
      <c r="HXN625" s="103"/>
      <c r="HXO625" s="103"/>
      <c r="HXP625" s="103"/>
      <c r="HXQ625" s="103"/>
      <c r="HXR625" s="103"/>
      <c r="HXS625" s="103"/>
      <c r="HXT625" s="103"/>
      <c r="HXU625" s="103"/>
      <c r="HXV625" s="103"/>
      <c r="HXW625" s="103"/>
      <c r="HXX625" s="103"/>
      <c r="HXY625" s="103"/>
      <c r="HXZ625" s="103"/>
      <c r="HYA625" s="103"/>
      <c r="HYB625" s="103"/>
      <c r="HYC625" s="103"/>
      <c r="HYD625" s="103"/>
      <c r="HYE625" s="103"/>
      <c r="HYF625" s="103"/>
      <c r="HYG625" s="103"/>
      <c r="HYH625" s="103"/>
      <c r="HYI625" s="103"/>
      <c r="HYJ625" s="103"/>
      <c r="HYK625" s="103"/>
      <c r="HYL625" s="103"/>
      <c r="HYM625" s="103"/>
      <c r="HYN625" s="103"/>
      <c r="HYO625" s="103"/>
      <c r="HYP625" s="103"/>
      <c r="HYQ625" s="103"/>
      <c r="HYR625" s="103"/>
      <c r="HYS625" s="103"/>
      <c r="HYT625" s="103"/>
      <c r="HYU625" s="103"/>
      <c r="HYV625" s="103"/>
      <c r="HYW625" s="103"/>
      <c r="HYX625" s="103"/>
      <c r="HYY625" s="103"/>
      <c r="HYZ625" s="103"/>
      <c r="HZA625" s="103"/>
      <c r="HZB625" s="103"/>
      <c r="HZC625" s="103"/>
      <c r="HZD625" s="103"/>
      <c r="HZE625" s="103"/>
      <c r="HZF625" s="103"/>
      <c r="HZG625" s="103"/>
      <c r="HZH625" s="103"/>
      <c r="HZI625" s="103"/>
      <c r="HZJ625" s="103"/>
      <c r="HZK625" s="103"/>
      <c r="HZL625" s="103"/>
      <c r="HZM625" s="103"/>
      <c r="HZN625" s="103"/>
      <c r="HZO625" s="103"/>
      <c r="HZP625" s="103"/>
      <c r="HZQ625" s="103"/>
      <c r="HZR625" s="103"/>
      <c r="HZS625" s="103"/>
      <c r="HZT625" s="103"/>
      <c r="HZU625" s="103"/>
      <c r="HZV625" s="103"/>
      <c r="HZW625" s="103"/>
      <c r="HZX625" s="103"/>
      <c r="HZY625" s="103"/>
      <c r="HZZ625" s="103"/>
      <c r="IAA625" s="103"/>
      <c r="IAB625" s="103"/>
      <c r="IAC625" s="103"/>
      <c r="IAD625" s="103"/>
      <c r="IAE625" s="103"/>
      <c r="IAF625" s="103"/>
      <c r="IAG625" s="103"/>
      <c r="IAH625" s="103"/>
      <c r="IAI625" s="103"/>
      <c r="IAJ625" s="103"/>
      <c r="IAK625" s="103"/>
      <c r="IAL625" s="103"/>
      <c r="IAM625" s="103"/>
      <c r="IAN625" s="103"/>
      <c r="IAO625" s="103"/>
      <c r="IAP625" s="103"/>
      <c r="IAQ625" s="103"/>
      <c r="IAR625" s="103"/>
      <c r="IAS625" s="103"/>
      <c r="IAT625" s="103"/>
      <c r="IAU625" s="103"/>
      <c r="IAV625" s="103"/>
      <c r="IAW625" s="103"/>
      <c r="IAX625" s="103"/>
      <c r="IAY625" s="103"/>
      <c r="IAZ625" s="103"/>
      <c r="IBA625" s="103"/>
      <c r="IBB625" s="103"/>
      <c r="IBC625" s="103"/>
      <c r="IBD625" s="103"/>
      <c r="IBE625" s="103"/>
      <c r="IBF625" s="103"/>
      <c r="IBG625" s="103"/>
      <c r="IBH625" s="103"/>
      <c r="IBI625" s="103"/>
      <c r="IBJ625" s="103"/>
      <c r="IBK625" s="103"/>
      <c r="IBL625" s="103"/>
      <c r="IBM625" s="103"/>
      <c r="IBN625" s="103"/>
      <c r="IBO625" s="103"/>
      <c r="IBP625" s="103"/>
      <c r="IBQ625" s="103"/>
      <c r="IBR625" s="103"/>
      <c r="IBS625" s="103"/>
      <c r="IBT625" s="103"/>
      <c r="IBU625" s="103"/>
      <c r="IBV625" s="103"/>
      <c r="IBW625" s="103"/>
      <c r="IBX625" s="103"/>
      <c r="IBY625" s="103"/>
      <c r="IBZ625" s="103"/>
      <c r="ICA625" s="103"/>
      <c r="ICB625" s="103"/>
      <c r="ICC625" s="103"/>
      <c r="ICD625" s="103"/>
      <c r="ICE625" s="103"/>
      <c r="ICF625" s="103"/>
      <c r="ICG625" s="103"/>
      <c r="ICH625" s="103"/>
      <c r="ICI625" s="103"/>
      <c r="ICJ625" s="103"/>
      <c r="ICK625" s="103"/>
      <c r="ICL625" s="103"/>
      <c r="ICM625" s="103"/>
      <c r="ICN625" s="103"/>
      <c r="ICO625" s="103"/>
      <c r="ICP625" s="103"/>
      <c r="ICQ625" s="103"/>
      <c r="ICR625" s="103"/>
      <c r="ICS625" s="103"/>
      <c r="ICT625" s="103"/>
      <c r="ICU625" s="103"/>
      <c r="ICV625" s="103"/>
      <c r="ICW625" s="103"/>
      <c r="ICX625" s="103"/>
      <c r="ICY625" s="103"/>
      <c r="ICZ625" s="103"/>
      <c r="IDA625" s="103"/>
      <c r="IDB625" s="103"/>
      <c r="IDC625" s="103"/>
      <c r="IDD625" s="103"/>
      <c r="IDE625" s="103"/>
      <c r="IDF625" s="103"/>
      <c r="IDG625" s="103"/>
      <c r="IDH625" s="103"/>
      <c r="IDI625" s="103"/>
      <c r="IDJ625" s="103"/>
      <c r="IDK625" s="103"/>
      <c r="IDL625" s="103"/>
      <c r="IDM625" s="103"/>
      <c r="IDN625" s="103"/>
      <c r="IDO625" s="103"/>
      <c r="IDP625" s="103"/>
      <c r="IDQ625" s="103"/>
      <c r="IDR625" s="103"/>
      <c r="IDS625" s="103"/>
      <c r="IDT625" s="103"/>
      <c r="IDU625" s="103"/>
      <c r="IDV625" s="103"/>
      <c r="IDW625" s="103"/>
      <c r="IDX625" s="103"/>
      <c r="IDY625" s="103"/>
      <c r="IDZ625" s="103"/>
      <c r="IEA625" s="103"/>
      <c r="IEB625" s="103"/>
      <c r="IEC625" s="103"/>
      <c r="IED625" s="103"/>
      <c r="IEE625" s="103"/>
      <c r="IEF625" s="103"/>
      <c r="IEG625" s="103"/>
      <c r="IEH625" s="103"/>
      <c r="IEI625" s="103"/>
      <c r="IEJ625" s="103"/>
      <c r="IEK625" s="103"/>
      <c r="IEL625" s="103"/>
      <c r="IEM625" s="103"/>
      <c r="IEN625" s="103"/>
      <c r="IEO625" s="103"/>
      <c r="IEP625" s="103"/>
      <c r="IEQ625" s="103"/>
      <c r="IER625" s="103"/>
      <c r="IES625" s="103"/>
      <c r="IET625" s="103"/>
      <c r="IEU625" s="103"/>
      <c r="IEV625" s="103"/>
      <c r="IEW625" s="103"/>
      <c r="IEX625" s="103"/>
      <c r="IEY625" s="103"/>
      <c r="IEZ625" s="103"/>
      <c r="IFA625" s="103"/>
      <c r="IFB625" s="103"/>
      <c r="IFC625" s="103"/>
      <c r="IFD625" s="103"/>
      <c r="IFE625" s="103"/>
      <c r="IFF625" s="103"/>
      <c r="IFG625" s="103"/>
      <c r="IFH625" s="103"/>
      <c r="IFI625" s="103"/>
      <c r="IFJ625" s="103"/>
      <c r="IFK625" s="103"/>
      <c r="IFL625" s="103"/>
      <c r="IFM625" s="103"/>
      <c r="IFN625" s="103"/>
      <c r="IFO625" s="103"/>
      <c r="IFP625" s="103"/>
      <c r="IFQ625" s="103"/>
      <c r="IFR625" s="103"/>
      <c r="IFS625" s="103"/>
      <c r="IFT625" s="103"/>
      <c r="IFU625" s="103"/>
      <c r="IFV625" s="103"/>
      <c r="IFW625" s="103"/>
      <c r="IFX625" s="103"/>
      <c r="IFY625" s="103"/>
      <c r="IFZ625" s="103"/>
      <c r="IGA625" s="103"/>
      <c r="IGB625" s="103"/>
      <c r="IGC625" s="103"/>
      <c r="IGD625" s="103"/>
      <c r="IGE625" s="103"/>
      <c r="IGF625" s="103"/>
      <c r="IGG625" s="103"/>
      <c r="IGH625" s="103"/>
      <c r="IGI625" s="103"/>
      <c r="IGJ625" s="103"/>
      <c r="IGK625" s="103"/>
      <c r="IGL625" s="103"/>
      <c r="IGM625" s="103"/>
      <c r="IGN625" s="103"/>
      <c r="IGO625" s="103"/>
      <c r="IGP625" s="103"/>
      <c r="IGQ625" s="103"/>
      <c r="IGR625" s="103"/>
      <c r="IGS625" s="103"/>
      <c r="IGT625" s="103"/>
      <c r="IGU625" s="103"/>
      <c r="IGV625" s="103"/>
      <c r="IGW625" s="103"/>
      <c r="IGX625" s="103"/>
      <c r="IGY625" s="103"/>
      <c r="IGZ625" s="103"/>
      <c r="IHA625" s="103"/>
      <c r="IHB625" s="103"/>
      <c r="IHC625" s="103"/>
      <c r="IHD625" s="103"/>
      <c r="IHE625" s="103"/>
      <c r="IHF625" s="103"/>
      <c r="IHG625" s="103"/>
      <c r="IHH625" s="103"/>
      <c r="IHI625" s="103"/>
      <c r="IHJ625" s="103"/>
      <c r="IHK625" s="103"/>
      <c r="IHL625" s="103"/>
      <c r="IHM625" s="103"/>
      <c r="IHN625" s="103"/>
      <c r="IHO625" s="103"/>
      <c r="IHP625" s="103"/>
      <c r="IHQ625" s="103"/>
      <c r="IHR625" s="103"/>
      <c r="IHS625" s="103"/>
      <c r="IHT625" s="103"/>
      <c r="IHU625" s="103"/>
      <c r="IHV625" s="103"/>
      <c r="IHW625" s="103"/>
      <c r="IHX625" s="103"/>
      <c r="IHY625" s="103"/>
      <c r="IHZ625" s="103"/>
      <c r="IIA625" s="103"/>
      <c r="IIB625" s="103"/>
      <c r="IIC625" s="103"/>
      <c r="IID625" s="103"/>
      <c r="IIE625" s="103"/>
      <c r="IIF625" s="103"/>
      <c r="IIG625" s="103"/>
      <c r="IIH625" s="103"/>
      <c r="III625" s="103"/>
      <c r="IIJ625" s="103"/>
      <c r="IIK625" s="103"/>
      <c r="IIL625" s="103"/>
      <c r="IIM625" s="103"/>
      <c r="IIN625" s="103"/>
      <c r="IIO625" s="103"/>
      <c r="IIP625" s="103"/>
      <c r="IIQ625" s="103"/>
      <c r="IIR625" s="103"/>
      <c r="IIS625" s="103"/>
      <c r="IIT625" s="103"/>
      <c r="IIU625" s="103"/>
      <c r="IIV625" s="103"/>
      <c r="IIW625" s="103"/>
      <c r="IIX625" s="103"/>
      <c r="IIY625" s="103"/>
      <c r="IIZ625" s="103"/>
      <c r="IJA625" s="103"/>
      <c r="IJB625" s="103"/>
      <c r="IJC625" s="103"/>
      <c r="IJD625" s="103"/>
      <c r="IJE625" s="103"/>
      <c r="IJF625" s="103"/>
      <c r="IJG625" s="103"/>
      <c r="IJH625" s="103"/>
      <c r="IJI625" s="103"/>
      <c r="IJJ625" s="103"/>
      <c r="IJK625" s="103"/>
      <c r="IJL625" s="103"/>
      <c r="IJM625" s="103"/>
      <c r="IJN625" s="103"/>
      <c r="IJO625" s="103"/>
      <c r="IJP625" s="103"/>
      <c r="IJQ625" s="103"/>
      <c r="IJR625" s="103"/>
      <c r="IJS625" s="103"/>
      <c r="IJT625" s="103"/>
      <c r="IJU625" s="103"/>
      <c r="IJV625" s="103"/>
      <c r="IJW625" s="103"/>
      <c r="IJX625" s="103"/>
      <c r="IJY625" s="103"/>
      <c r="IJZ625" s="103"/>
      <c r="IKA625" s="103"/>
      <c r="IKB625" s="103"/>
      <c r="IKC625" s="103"/>
      <c r="IKD625" s="103"/>
      <c r="IKE625" s="103"/>
      <c r="IKF625" s="103"/>
      <c r="IKG625" s="103"/>
      <c r="IKH625" s="103"/>
      <c r="IKI625" s="103"/>
      <c r="IKJ625" s="103"/>
      <c r="IKK625" s="103"/>
      <c r="IKL625" s="103"/>
      <c r="IKM625" s="103"/>
      <c r="IKN625" s="103"/>
      <c r="IKO625" s="103"/>
      <c r="IKP625" s="103"/>
      <c r="IKQ625" s="103"/>
      <c r="IKR625" s="103"/>
      <c r="IKS625" s="103"/>
      <c r="IKT625" s="103"/>
      <c r="IKU625" s="103"/>
      <c r="IKV625" s="103"/>
      <c r="IKW625" s="103"/>
      <c r="IKX625" s="103"/>
      <c r="IKY625" s="103"/>
      <c r="IKZ625" s="103"/>
      <c r="ILA625" s="103"/>
      <c r="ILB625" s="103"/>
      <c r="ILC625" s="103"/>
      <c r="ILD625" s="103"/>
      <c r="ILE625" s="103"/>
      <c r="ILF625" s="103"/>
      <c r="ILG625" s="103"/>
      <c r="ILH625" s="103"/>
      <c r="ILI625" s="103"/>
      <c r="ILJ625" s="103"/>
      <c r="ILK625" s="103"/>
      <c r="ILL625" s="103"/>
      <c r="ILM625" s="103"/>
      <c r="ILN625" s="103"/>
      <c r="ILO625" s="103"/>
      <c r="ILP625" s="103"/>
      <c r="ILQ625" s="103"/>
      <c r="ILR625" s="103"/>
      <c r="ILS625" s="103"/>
      <c r="ILT625" s="103"/>
      <c r="ILU625" s="103"/>
      <c r="ILV625" s="103"/>
      <c r="ILW625" s="103"/>
      <c r="ILX625" s="103"/>
      <c r="ILY625" s="103"/>
      <c r="ILZ625" s="103"/>
      <c r="IMA625" s="103"/>
      <c r="IMB625" s="103"/>
      <c r="IMC625" s="103"/>
      <c r="IMD625" s="103"/>
      <c r="IME625" s="103"/>
      <c r="IMF625" s="103"/>
      <c r="IMG625" s="103"/>
      <c r="IMH625" s="103"/>
      <c r="IMI625" s="103"/>
      <c r="IMJ625" s="103"/>
      <c r="IMK625" s="103"/>
      <c r="IML625" s="103"/>
      <c r="IMM625" s="103"/>
      <c r="IMN625" s="103"/>
      <c r="IMO625" s="103"/>
      <c r="IMP625" s="103"/>
      <c r="IMQ625" s="103"/>
      <c r="IMR625" s="103"/>
      <c r="IMS625" s="103"/>
      <c r="IMT625" s="103"/>
      <c r="IMU625" s="103"/>
      <c r="IMV625" s="103"/>
      <c r="IMW625" s="103"/>
      <c r="IMX625" s="103"/>
      <c r="IMY625" s="103"/>
      <c r="IMZ625" s="103"/>
      <c r="INA625" s="103"/>
      <c r="INB625" s="103"/>
      <c r="INC625" s="103"/>
      <c r="IND625" s="103"/>
      <c r="INE625" s="103"/>
      <c r="INF625" s="103"/>
      <c r="ING625" s="103"/>
      <c r="INH625" s="103"/>
      <c r="INI625" s="103"/>
      <c r="INJ625" s="103"/>
      <c r="INK625" s="103"/>
      <c r="INL625" s="103"/>
      <c r="INM625" s="103"/>
      <c r="INN625" s="103"/>
      <c r="INO625" s="103"/>
      <c r="INP625" s="103"/>
      <c r="INQ625" s="103"/>
      <c r="INR625" s="103"/>
      <c r="INS625" s="103"/>
      <c r="INT625" s="103"/>
      <c r="INU625" s="103"/>
      <c r="INV625" s="103"/>
      <c r="INW625" s="103"/>
      <c r="INX625" s="103"/>
      <c r="INY625" s="103"/>
      <c r="INZ625" s="103"/>
      <c r="IOA625" s="103"/>
      <c r="IOB625" s="103"/>
      <c r="IOC625" s="103"/>
      <c r="IOD625" s="103"/>
      <c r="IOE625" s="103"/>
      <c r="IOF625" s="103"/>
      <c r="IOG625" s="103"/>
      <c r="IOH625" s="103"/>
      <c r="IOI625" s="103"/>
      <c r="IOJ625" s="103"/>
      <c r="IOK625" s="103"/>
      <c r="IOL625" s="103"/>
      <c r="IOM625" s="103"/>
      <c r="ION625" s="103"/>
      <c r="IOO625" s="103"/>
      <c r="IOP625" s="103"/>
      <c r="IOQ625" s="103"/>
      <c r="IOR625" s="103"/>
      <c r="IOS625" s="103"/>
      <c r="IOT625" s="103"/>
      <c r="IOU625" s="103"/>
      <c r="IOV625" s="103"/>
      <c r="IOW625" s="103"/>
      <c r="IOX625" s="103"/>
      <c r="IOY625" s="103"/>
      <c r="IOZ625" s="103"/>
      <c r="IPA625" s="103"/>
      <c r="IPB625" s="103"/>
      <c r="IPC625" s="103"/>
      <c r="IPD625" s="103"/>
      <c r="IPE625" s="103"/>
      <c r="IPF625" s="103"/>
      <c r="IPG625" s="103"/>
      <c r="IPH625" s="103"/>
      <c r="IPI625" s="103"/>
      <c r="IPJ625" s="103"/>
      <c r="IPK625" s="103"/>
      <c r="IPL625" s="103"/>
      <c r="IPM625" s="103"/>
      <c r="IPN625" s="103"/>
      <c r="IPO625" s="103"/>
      <c r="IPP625" s="103"/>
      <c r="IPQ625" s="103"/>
      <c r="IPR625" s="103"/>
      <c r="IPS625" s="103"/>
      <c r="IPT625" s="103"/>
      <c r="IPU625" s="103"/>
      <c r="IPV625" s="103"/>
      <c r="IPW625" s="103"/>
      <c r="IPX625" s="103"/>
      <c r="IPY625" s="103"/>
      <c r="IPZ625" s="103"/>
      <c r="IQA625" s="103"/>
      <c r="IQB625" s="103"/>
      <c r="IQC625" s="103"/>
      <c r="IQD625" s="103"/>
      <c r="IQE625" s="103"/>
      <c r="IQF625" s="103"/>
      <c r="IQG625" s="103"/>
      <c r="IQH625" s="103"/>
      <c r="IQI625" s="103"/>
      <c r="IQJ625" s="103"/>
      <c r="IQK625" s="103"/>
      <c r="IQL625" s="103"/>
      <c r="IQM625" s="103"/>
      <c r="IQN625" s="103"/>
      <c r="IQO625" s="103"/>
      <c r="IQP625" s="103"/>
      <c r="IQQ625" s="103"/>
      <c r="IQR625" s="103"/>
      <c r="IQS625" s="103"/>
      <c r="IQT625" s="103"/>
      <c r="IQU625" s="103"/>
      <c r="IQV625" s="103"/>
      <c r="IQW625" s="103"/>
      <c r="IQX625" s="103"/>
      <c r="IQY625" s="103"/>
      <c r="IQZ625" s="103"/>
      <c r="IRA625" s="103"/>
      <c r="IRB625" s="103"/>
      <c r="IRC625" s="103"/>
      <c r="IRD625" s="103"/>
      <c r="IRE625" s="103"/>
      <c r="IRF625" s="103"/>
      <c r="IRG625" s="103"/>
      <c r="IRH625" s="103"/>
      <c r="IRI625" s="103"/>
      <c r="IRJ625" s="103"/>
      <c r="IRK625" s="103"/>
      <c r="IRL625" s="103"/>
      <c r="IRM625" s="103"/>
      <c r="IRN625" s="103"/>
      <c r="IRO625" s="103"/>
      <c r="IRP625" s="103"/>
      <c r="IRQ625" s="103"/>
      <c r="IRR625" s="103"/>
      <c r="IRS625" s="103"/>
      <c r="IRT625" s="103"/>
      <c r="IRU625" s="103"/>
      <c r="IRV625" s="103"/>
      <c r="IRW625" s="103"/>
      <c r="IRX625" s="103"/>
      <c r="IRY625" s="103"/>
      <c r="IRZ625" s="103"/>
      <c r="ISA625" s="103"/>
      <c r="ISB625" s="103"/>
      <c r="ISC625" s="103"/>
      <c r="ISD625" s="103"/>
      <c r="ISE625" s="103"/>
      <c r="ISF625" s="103"/>
      <c r="ISG625" s="103"/>
      <c r="ISH625" s="103"/>
      <c r="ISI625" s="103"/>
      <c r="ISJ625" s="103"/>
      <c r="ISK625" s="103"/>
      <c r="ISL625" s="103"/>
      <c r="ISM625" s="103"/>
      <c r="ISN625" s="103"/>
      <c r="ISO625" s="103"/>
      <c r="ISP625" s="103"/>
      <c r="ISQ625" s="103"/>
      <c r="ISR625" s="103"/>
      <c r="ISS625" s="103"/>
      <c r="IST625" s="103"/>
      <c r="ISU625" s="103"/>
      <c r="ISV625" s="103"/>
      <c r="ISW625" s="103"/>
      <c r="ISX625" s="103"/>
      <c r="ISY625" s="103"/>
      <c r="ISZ625" s="103"/>
      <c r="ITA625" s="103"/>
      <c r="ITB625" s="103"/>
      <c r="ITC625" s="103"/>
      <c r="ITD625" s="103"/>
      <c r="ITE625" s="103"/>
      <c r="ITF625" s="103"/>
      <c r="ITG625" s="103"/>
      <c r="ITH625" s="103"/>
      <c r="ITI625" s="103"/>
      <c r="ITJ625" s="103"/>
      <c r="ITK625" s="103"/>
      <c r="ITL625" s="103"/>
      <c r="ITM625" s="103"/>
      <c r="ITN625" s="103"/>
      <c r="ITO625" s="103"/>
      <c r="ITP625" s="103"/>
      <c r="ITQ625" s="103"/>
      <c r="ITR625" s="103"/>
      <c r="ITS625" s="103"/>
      <c r="ITT625" s="103"/>
      <c r="ITU625" s="103"/>
      <c r="ITV625" s="103"/>
      <c r="ITW625" s="103"/>
      <c r="ITX625" s="103"/>
      <c r="ITY625" s="103"/>
      <c r="ITZ625" s="103"/>
      <c r="IUA625" s="103"/>
      <c r="IUB625" s="103"/>
      <c r="IUC625" s="103"/>
      <c r="IUD625" s="103"/>
      <c r="IUE625" s="103"/>
      <c r="IUF625" s="103"/>
      <c r="IUG625" s="103"/>
      <c r="IUH625" s="103"/>
      <c r="IUI625" s="103"/>
      <c r="IUJ625" s="103"/>
      <c r="IUK625" s="103"/>
      <c r="IUL625" s="103"/>
      <c r="IUM625" s="103"/>
      <c r="IUN625" s="103"/>
      <c r="IUO625" s="103"/>
      <c r="IUP625" s="103"/>
      <c r="IUQ625" s="103"/>
      <c r="IUR625" s="103"/>
      <c r="IUS625" s="103"/>
      <c r="IUT625" s="103"/>
      <c r="IUU625" s="103"/>
      <c r="IUV625" s="103"/>
      <c r="IUW625" s="103"/>
      <c r="IUX625" s="103"/>
      <c r="IUY625" s="103"/>
      <c r="IUZ625" s="103"/>
      <c r="IVA625" s="103"/>
      <c r="IVB625" s="103"/>
      <c r="IVC625" s="103"/>
      <c r="IVD625" s="103"/>
      <c r="IVE625" s="103"/>
      <c r="IVF625" s="103"/>
      <c r="IVG625" s="103"/>
      <c r="IVH625" s="103"/>
      <c r="IVI625" s="103"/>
      <c r="IVJ625" s="103"/>
      <c r="IVK625" s="103"/>
      <c r="IVL625" s="103"/>
      <c r="IVM625" s="103"/>
      <c r="IVN625" s="103"/>
      <c r="IVO625" s="103"/>
      <c r="IVP625" s="103"/>
      <c r="IVQ625" s="103"/>
      <c r="IVR625" s="103"/>
      <c r="IVS625" s="103"/>
      <c r="IVT625" s="103"/>
      <c r="IVU625" s="103"/>
      <c r="IVV625" s="103"/>
      <c r="IVW625" s="103"/>
      <c r="IVX625" s="103"/>
      <c r="IVY625" s="103"/>
      <c r="IVZ625" s="103"/>
      <c r="IWA625" s="103"/>
      <c r="IWB625" s="103"/>
      <c r="IWC625" s="103"/>
      <c r="IWD625" s="103"/>
      <c r="IWE625" s="103"/>
      <c r="IWF625" s="103"/>
      <c r="IWG625" s="103"/>
      <c r="IWH625" s="103"/>
      <c r="IWI625" s="103"/>
      <c r="IWJ625" s="103"/>
      <c r="IWK625" s="103"/>
      <c r="IWL625" s="103"/>
      <c r="IWM625" s="103"/>
      <c r="IWN625" s="103"/>
      <c r="IWO625" s="103"/>
      <c r="IWP625" s="103"/>
      <c r="IWQ625" s="103"/>
      <c r="IWR625" s="103"/>
      <c r="IWS625" s="103"/>
      <c r="IWT625" s="103"/>
      <c r="IWU625" s="103"/>
      <c r="IWV625" s="103"/>
      <c r="IWW625" s="103"/>
      <c r="IWX625" s="103"/>
      <c r="IWY625" s="103"/>
      <c r="IWZ625" s="103"/>
      <c r="IXA625" s="103"/>
      <c r="IXB625" s="103"/>
      <c r="IXC625" s="103"/>
      <c r="IXD625" s="103"/>
      <c r="IXE625" s="103"/>
      <c r="IXF625" s="103"/>
      <c r="IXG625" s="103"/>
      <c r="IXH625" s="103"/>
      <c r="IXI625" s="103"/>
      <c r="IXJ625" s="103"/>
      <c r="IXK625" s="103"/>
      <c r="IXL625" s="103"/>
      <c r="IXM625" s="103"/>
      <c r="IXN625" s="103"/>
      <c r="IXO625" s="103"/>
      <c r="IXP625" s="103"/>
      <c r="IXQ625" s="103"/>
      <c r="IXR625" s="103"/>
      <c r="IXS625" s="103"/>
      <c r="IXT625" s="103"/>
      <c r="IXU625" s="103"/>
      <c r="IXV625" s="103"/>
      <c r="IXW625" s="103"/>
      <c r="IXX625" s="103"/>
      <c r="IXY625" s="103"/>
      <c r="IXZ625" s="103"/>
      <c r="IYA625" s="103"/>
      <c r="IYB625" s="103"/>
      <c r="IYC625" s="103"/>
      <c r="IYD625" s="103"/>
      <c r="IYE625" s="103"/>
      <c r="IYF625" s="103"/>
      <c r="IYG625" s="103"/>
      <c r="IYH625" s="103"/>
      <c r="IYI625" s="103"/>
      <c r="IYJ625" s="103"/>
      <c r="IYK625" s="103"/>
      <c r="IYL625" s="103"/>
      <c r="IYM625" s="103"/>
      <c r="IYN625" s="103"/>
      <c r="IYO625" s="103"/>
      <c r="IYP625" s="103"/>
      <c r="IYQ625" s="103"/>
      <c r="IYR625" s="103"/>
      <c r="IYS625" s="103"/>
      <c r="IYT625" s="103"/>
      <c r="IYU625" s="103"/>
      <c r="IYV625" s="103"/>
      <c r="IYW625" s="103"/>
      <c r="IYX625" s="103"/>
      <c r="IYY625" s="103"/>
      <c r="IYZ625" s="103"/>
      <c r="IZA625" s="103"/>
      <c r="IZB625" s="103"/>
      <c r="IZC625" s="103"/>
      <c r="IZD625" s="103"/>
      <c r="IZE625" s="103"/>
      <c r="IZF625" s="103"/>
      <c r="IZG625" s="103"/>
      <c r="IZH625" s="103"/>
      <c r="IZI625" s="103"/>
      <c r="IZJ625" s="103"/>
      <c r="IZK625" s="103"/>
      <c r="IZL625" s="103"/>
      <c r="IZM625" s="103"/>
      <c r="IZN625" s="103"/>
      <c r="IZO625" s="103"/>
      <c r="IZP625" s="103"/>
      <c r="IZQ625" s="103"/>
      <c r="IZR625" s="103"/>
      <c r="IZS625" s="103"/>
      <c r="IZT625" s="103"/>
      <c r="IZU625" s="103"/>
      <c r="IZV625" s="103"/>
      <c r="IZW625" s="103"/>
      <c r="IZX625" s="103"/>
      <c r="IZY625" s="103"/>
      <c r="IZZ625" s="103"/>
      <c r="JAA625" s="103"/>
      <c r="JAB625" s="103"/>
      <c r="JAC625" s="103"/>
      <c r="JAD625" s="103"/>
      <c r="JAE625" s="103"/>
      <c r="JAF625" s="103"/>
      <c r="JAG625" s="103"/>
      <c r="JAH625" s="103"/>
      <c r="JAI625" s="103"/>
      <c r="JAJ625" s="103"/>
      <c r="JAK625" s="103"/>
      <c r="JAL625" s="103"/>
      <c r="JAM625" s="103"/>
      <c r="JAN625" s="103"/>
      <c r="JAO625" s="103"/>
      <c r="JAP625" s="103"/>
      <c r="JAQ625" s="103"/>
      <c r="JAR625" s="103"/>
      <c r="JAS625" s="103"/>
      <c r="JAT625" s="103"/>
      <c r="JAU625" s="103"/>
      <c r="JAV625" s="103"/>
      <c r="JAW625" s="103"/>
      <c r="JAX625" s="103"/>
      <c r="JAY625" s="103"/>
      <c r="JAZ625" s="103"/>
      <c r="JBA625" s="103"/>
      <c r="JBB625" s="103"/>
      <c r="JBC625" s="103"/>
      <c r="JBD625" s="103"/>
      <c r="JBE625" s="103"/>
      <c r="JBF625" s="103"/>
      <c r="JBG625" s="103"/>
      <c r="JBH625" s="103"/>
      <c r="JBI625" s="103"/>
      <c r="JBJ625" s="103"/>
      <c r="JBK625" s="103"/>
      <c r="JBL625" s="103"/>
      <c r="JBM625" s="103"/>
      <c r="JBN625" s="103"/>
      <c r="JBO625" s="103"/>
      <c r="JBP625" s="103"/>
      <c r="JBQ625" s="103"/>
      <c r="JBR625" s="103"/>
      <c r="JBS625" s="103"/>
      <c r="JBT625" s="103"/>
      <c r="JBU625" s="103"/>
      <c r="JBV625" s="103"/>
      <c r="JBW625" s="103"/>
      <c r="JBX625" s="103"/>
      <c r="JBY625" s="103"/>
      <c r="JBZ625" s="103"/>
      <c r="JCA625" s="103"/>
      <c r="JCB625" s="103"/>
      <c r="JCC625" s="103"/>
      <c r="JCD625" s="103"/>
      <c r="JCE625" s="103"/>
      <c r="JCF625" s="103"/>
      <c r="JCG625" s="103"/>
      <c r="JCH625" s="103"/>
      <c r="JCI625" s="103"/>
      <c r="JCJ625" s="103"/>
      <c r="JCK625" s="103"/>
      <c r="JCL625" s="103"/>
      <c r="JCM625" s="103"/>
      <c r="JCN625" s="103"/>
      <c r="JCO625" s="103"/>
      <c r="JCP625" s="103"/>
      <c r="JCQ625" s="103"/>
      <c r="JCR625" s="103"/>
      <c r="JCS625" s="103"/>
      <c r="JCT625" s="103"/>
      <c r="JCU625" s="103"/>
      <c r="JCV625" s="103"/>
      <c r="JCW625" s="103"/>
      <c r="JCX625" s="103"/>
      <c r="JCY625" s="103"/>
      <c r="JCZ625" s="103"/>
      <c r="JDA625" s="103"/>
      <c r="JDB625" s="103"/>
      <c r="JDC625" s="103"/>
      <c r="JDD625" s="103"/>
      <c r="JDE625" s="103"/>
      <c r="JDF625" s="103"/>
      <c r="JDG625" s="103"/>
      <c r="JDH625" s="103"/>
      <c r="JDI625" s="103"/>
      <c r="JDJ625" s="103"/>
      <c r="JDK625" s="103"/>
      <c r="JDL625" s="103"/>
      <c r="JDM625" s="103"/>
      <c r="JDN625" s="103"/>
      <c r="JDO625" s="103"/>
      <c r="JDP625" s="103"/>
      <c r="JDQ625" s="103"/>
      <c r="JDR625" s="103"/>
      <c r="JDS625" s="103"/>
      <c r="JDT625" s="103"/>
      <c r="JDU625" s="103"/>
      <c r="JDV625" s="103"/>
      <c r="JDW625" s="103"/>
      <c r="JDX625" s="103"/>
      <c r="JDY625" s="103"/>
      <c r="JDZ625" s="103"/>
      <c r="JEA625" s="103"/>
      <c r="JEB625" s="103"/>
      <c r="JEC625" s="103"/>
      <c r="JED625" s="103"/>
      <c r="JEE625" s="103"/>
      <c r="JEF625" s="103"/>
      <c r="JEG625" s="103"/>
      <c r="JEH625" s="103"/>
      <c r="JEI625" s="103"/>
      <c r="JEJ625" s="103"/>
      <c r="JEK625" s="103"/>
      <c r="JEL625" s="103"/>
      <c r="JEM625" s="103"/>
      <c r="JEN625" s="103"/>
      <c r="JEO625" s="103"/>
      <c r="JEP625" s="103"/>
      <c r="JEQ625" s="103"/>
      <c r="JER625" s="103"/>
      <c r="JES625" s="103"/>
      <c r="JET625" s="103"/>
      <c r="JEU625" s="103"/>
      <c r="JEV625" s="103"/>
      <c r="JEW625" s="103"/>
      <c r="JEX625" s="103"/>
      <c r="JEY625" s="103"/>
      <c r="JEZ625" s="103"/>
      <c r="JFA625" s="103"/>
      <c r="JFB625" s="103"/>
      <c r="JFC625" s="103"/>
      <c r="JFD625" s="103"/>
      <c r="JFE625" s="103"/>
      <c r="JFF625" s="103"/>
      <c r="JFG625" s="103"/>
      <c r="JFH625" s="103"/>
      <c r="JFI625" s="103"/>
      <c r="JFJ625" s="103"/>
      <c r="JFK625" s="103"/>
      <c r="JFL625" s="103"/>
      <c r="JFM625" s="103"/>
      <c r="JFN625" s="103"/>
      <c r="JFO625" s="103"/>
      <c r="JFP625" s="103"/>
      <c r="JFQ625" s="103"/>
      <c r="JFR625" s="103"/>
      <c r="JFS625" s="103"/>
      <c r="JFT625" s="103"/>
      <c r="JFU625" s="103"/>
      <c r="JFV625" s="103"/>
      <c r="JFW625" s="103"/>
      <c r="JFX625" s="103"/>
      <c r="JFY625" s="103"/>
      <c r="JFZ625" s="103"/>
      <c r="JGA625" s="103"/>
      <c r="JGB625" s="103"/>
      <c r="JGC625" s="103"/>
      <c r="JGD625" s="103"/>
      <c r="JGE625" s="103"/>
      <c r="JGF625" s="103"/>
      <c r="JGG625" s="103"/>
      <c r="JGH625" s="103"/>
      <c r="JGI625" s="103"/>
      <c r="JGJ625" s="103"/>
      <c r="JGK625" s="103"/>
      <c r="JGL625" s="103"/>
      <c r="JGM625" s="103"/>
      <c r="JGN625" s="103"/>
      <c r="JGO625" s="103"/>
      <c r="JGP625" s="103"/>
      <c r="JGQ625" s="103"/>
      <c r="JGR625" s="103"/>
      <c r="JGS625" s="103"/>
      <c r="JGT625" s="103"/>
      <c r="JGU625" s="103"/>
      <c r="JGV625" s="103"/>
      <c r="JGW625" s="103"/>
      <c r="JGX625" s="103"/>
      <c r="JGY625" s="103"/>
      <c r="JGZ625" s="103"/>
      <c r="JHA625" s="103"/>
      <c r="JHB625" s="103"/>
      <c r="JHC625" s="103"/>
      <c r="JHD625" s="103"/>
      <c r="JHE625" s="103"/>
      <c r="JHF625" s="103"/>
      <c r="JHG625" s="103"/>
      <c r="JHH625" s="103"/>
      <c r="JHI625" s="103"/>
      <c r="JHJ625" s="103"/>
      <c r="JHK625" s="103"/>
      <c r="JHL625" s="103"/>
      <c r="JHM625" s="103"/>
      <c r="JHN625" s="103"/>
      <c r="JHO625" s="103"/>
      <c r="JHP625" s="103"/>
      <c r="JHQ625" s="103"/>
      <c r="JHR625" s="103"/>
      <c r="JHS625" s="103"/>
      <c r="JHT625" s="103"/>
      <c r="JHU625" s="103"/>
      <c r="JHV625" s="103"/>
      <c r="JHW625" s="103"/>
      <c r="JHX625" s="103"/>
      <c r="JHY625" s="103"/>
      <c r="JHZ625" s="103"/>
      <c r="JIA625" s="103"/>
      <c r="JIB625" s="103"/>
      <c r="JIC625" s="103"/>
      <c r="JID625" s="103"/>
      <c r="JIE625" s="103"/>
      <c r="JIF625" s="103"/>
      <c r="JIG625" s="103"/>
      <c r="JIH625" s="103"/>
      <c r="JII625" s="103"/>
      <c r="JIJ625" s="103"/>
      <c r="JIK625" s="103"/>
      <c r="JIL625" s="103"/>
      <c r="JIM625" s="103"/>
      <c r="JIN625" s="103"/>
      <c r="JIO625" s="103"/>
      <c r="JIP625" s="103"/>
      <c r="JIQ625" s="103"/>
      <c r="JIR625" s="103"/>
      <c r="JIS625" s="103"/>
      <c r="JIT625" s="103"/>
      <c r="JIU625" s="103"/>
      <c r="JIV625" s="103"/>
      <c r="JIW625" s="103"/>
      <c r="JIX625" s="103"/>
      <c r="JIY625" s="103"/>
      <c r="JIZ625" s="103"/>
      <c r="JJA625" s="103"/>
      <c r="JJB625" s="103"/>
      <c r="JJC625" s="103"/>
      <c r="JJD625" s="103"/>
      <c r="JJE625" s="103"/>
      <c r="JJF625" s="103"/>
      <c r="JJG625" s="103"/>
      <c r="JJH625" s="103"/>
      <c r="JJI625" s="103"/>
      <c r="JJJ625" s="103"/>
      <c r="JJK625" s="103"/>
      <c r="JJL625" s="103"/>
      <c r="JJM625" s="103"/>
      <c r="JJN625" s="103"/>
      <c r="JJO625" s="103"/>
      <c r="JJP625" s="103"/>
      <c r="JJQ625" s="103"/>
      <c r="JJR625" s="103"/>
      <c r="JJS625" s="103"/>
      <c r="JJT625" s="103"/>
      <c r="JJU625" s="103"/>
      <c r="JJV625" s="103"/>
      <c r="JJW625" s="103"/>
      <c r="JJX625" s="103"/>
      <c r="JJY625" s="103"/>
      <c r="JJZ625" s="103"/>
      <c r="JKA625" s="103"/>
      <c r="JKB625" s="103"/>
      <c r="JKC625" s="103"/>
      <c r="JKD625" s="103"/>
      <c r="JKE625" s="103"/>
      <c r="JKF625" s="103"/>
      <c r="JKG625" s="103"/>
      <c r="JKH625" s="103"/>
      <c r="JKI625" s="103"/>
      <c r="JKJ625" s="103"/>
      <c r="JKK625" s="103"/>
      <c r="JKL625" s="103"/>
      <c r="JKM625" s="103"/>
      <c r="JKN625" s="103"/>
      <c r="JKO625" s="103"/>
      <c r="JKP625" s="103"/>
      <c r="JKQ625" s="103"/>
      <c r="JKR625" s="103"/>
      <c r="JKS625" s="103"/>
      <c r="JKT625" s="103"/>
      <c r="JKU625" s="103"/>
      <c r="JKV625" s="103"/>
      <c r="JKW625" s="103"/>
      <c r="JKX625" s="103"/>
      <c r="JKY625" s="103"/>
      <c r="JKZ625" s="103"/>
      <c r="JLA625" s="103"/>
      <c r="JLB625" s="103"/>
      <c r="JLC625" s="103"/>
      <c r="JLD625" s="103"/>
      <c r="JLE625" s="103"/>
      <c r="JLF625" s="103"/>
      <c r="JLG625" s="103"/>
      <c r="JLH625" s="103"/>
      <c r="JLI625" s="103"/>
      <c r="JLJ625" s="103"/>
      <c r="JLK625" s="103"/>
      <c r="JLL625" s="103"/>
      <c r="JLM625" s="103"/>
      <c r="JLN625" s="103"/>
      <c r="JLO625" s="103"/>
      <c r="JLP625" s="103"/>
      <c r="JLQ625" s="103"/>
      <c r="JLR625" s="103"/>
      <c r="JLS625" s="103"/>
      <c r="JLT625" s="103"/>
      <c r="JLU625" s="103"/>
      <c r="JLV625" s="103"/>
      <c r="JLW625" s="103"/>
      <c r="JLX625" s="103"/>
      <c r="JLY625" s="103"/>
      <c r="JLZ625" s="103"/>
      <c r="JMA625" s="103"/>
      <c r="JMB625" s="103"/>
      <c r="JMC625" s="103"/>
      <c r="JMD625" s="103"/>
      <c r="JME625" s="103"/>
      <c r="JMF625" s="103"/>
      <c r="JMG625" s="103"/>
      <c r="JMH625" s="103"/>
      <c r="JMI625" s="103"/>
      <c r="JMJ625" s="103"/>
      <c r="JMK625" s="103"/>
      <c r="JML625" s="103"/>
      <c r="JMM625" s="103"/>
      <c r="JMN625" s="103"/>
      <c r="JMO625" s="103"/>
      <c r="JMP625" s="103"/>
      <c r="JMQ625" s="103"/>
      <c r="JMR625" s="103"/>
      <c r="JMS625" s="103"/>
      <c r="JMT625" s="103"/>
      <c r="JMU625" s="103"/>
      <c r="JMV625" s="103"/>
      <c r="JMW625" s="103"/>
      <c r="JMX625" s="103"/>
      <c r="JMY625" s="103"/>
      <c r="JMZ625" s="103"/>
      <c r="JNA625" s="103"/>
      <c r="JNB625" s="103"/>
      <c r="JNC625" s="103"/>
      <c r="JND625" s="103"/>
      <c r="JNE625" s="103"/>
      <c r="JNF625" s="103"/>
      <c r="JNG625" s="103"/>
      <c r="JNH625" s="103"/>
      <c r="JNI625" s="103"/>
      <c r="JNJ625" s="103"/>
      <c r="JNK625" s="103"/>
      <c r="JNL625" s="103"/>
      <c r="JNM625" s="103"/>
      <c r="JNN625" s="103"/>
      <c r="JNO625" s="103"/>
      <c r="JNP625" s="103"/>
      <c r="JNQ625" s="103"/>
      <c r="JNR625" s="103"/>
      <c r="JNS625" s="103"/>
      <c r="JNT625" s="103"/>
      <c r="JNU625" s="103"/>
      <c r="JNV625" s="103"/>
      <c r="JNW625" s="103"/>
      <c r="JNX625" s="103"/>
      <c r="JNY625" s="103"/>
      <c r="JNZ625" s="103"/>
      <c r="JOA625" s="103"/>
      <c r="JOB625" s="103"/>
      <c r="JOC625" s="103"/>
      <c r="JOD625" s="103"/>
      <c r="JOE625" s="103"/>
      <c r="JOF625" s="103"/>
      <c r="JOG625" s="103"/>
      <c r="JOH625" s="103"/>
      <c r="JOI625" s="103"/>
      <c r="JOJ625" s="103"/>
      <c r="JOK625" s="103"/>
      <c r="JOL625" s="103"/>
      <c r="JOM625" s="103"/>
      <c r="JON625" s="103"/>
      <c r="JOO625" s="103"/>
      <c r="JOP625" s="103"/>
      <c r="JOQ625" s="103"/>
      <c r="JOR625" s="103"/>
      <c r="JOS625" s="103"/>
      <c r="JOT625" s="103"/>
      <c r="JOU625" s="103"/>
      <c r="JOV625" s="103"/>
      <c r="JOW625" s="103"/>
      <c r="JOX625" s="103"/>
      <c r="JOY625" s="103"/>
      <c r="JOZ625" s="103"/>
      <c r="JPA625" s="103"/>
      <c r="JPB625" s="103"/>
      <c r="JPC625" s="103"/>
      <c r="JPD625" s="103"/>
      <c r="JPE625" s="103"/>
      <c r="JPF625" s="103"/>
      <c r="JPG625" s="103"/>
      <c r="JPH625" s="103"/>
      <c r="JPI625" s="103"/>
      <c r="JPJ625" s="103"/>
      <c r="JPK625" s="103"/>
      <c r="JPL625" s="103"/>
      <c r="JPM625" s="103"/>
      <c r="JPN625" s="103"/>
      <c r="JPO625" s="103"/>
      <c r="JPP625" s="103"/>
      <c r="JPQ625" s="103"/>
      <c r="JPR625" s="103"/>
      <c r="JPS625" s="103"/>
      <c r="JPT625" s="103"/>
      <c r="JPU625" s="103"/>
      <c r="JPV625" s="103"/>
      <c r="JPW625" s="103"/>
      <c r="JPX625" s="103"/>
      <c r="JPY625" s="103"/>
      <c r="JPZ625" s="103"/>
      <c r="JQA625" s="103"/>
      <c r="JQB625" s="103"/>
      <c r="JQC625" s="103"/>
      <c r="JQD625" s="103"/>
      <c r="JQE625" s="103"/>
      <c r="JQF625" s="103"/>
      <c r="JQG625" s="103"/>
      <c r="JQH625" s="103"/>
      <c r="JQI625" s="103"/>
      <c r="JQJ625" s="103"/>
      <c r="JQK625" s="103"/>
      <c r="JQL625" s="103"/>
      <c r="JQM625" s="103"/>
      <c r="JQN625" s="103"/>
      <c r="JQO625" s="103"/>
      <c r="JQP625" s="103"/>
      <c r="JQQ625" s="103"/>
      <c r="JQR625" s="103"/>
      <c r="JQS625" s="103"/>
      <c r="JQT625" s="103"/>
      <c r="JQU625" s="103"/>
      <c r="JQV625" s="103"/>
      <c r="JQW625" s="103"/>
      <c r="JQX625" s="103"/>
      <c r="JQY625" s="103"/>
      <c r="JQZ625" s="103"/>
      <c r="JRA625" s="103"/>
      <c r="JRB625" s="103"/>
      <c r="JRC625" s="103"/>
      <c r="JRD625" s="103"/>
      <c r="JRE625" s="103"/>
      <c r="JRF625" s="103"/>
      <c r="JRG625" s="103"/>
      <c r="JRH625" s="103"/>
      <c r="JRI625" s="103"/>
      <c r="JRJ625" s="103"/>
      <c r="JRK625" s="103"/>
      <c r="JRL625" s="103"/>
      <c r="JRM625" s="103"/>
      <c r="JRN625" s="103"/>
      <c r="JRO625" s="103"/>
      <c r="JRP625" s="103"/>
      <c r="JRQ625" s="103"/>
      <c r="JRR625" s="103"/>
      <c r="JRS625" s="103"/>
      <c r="JRT625" s="103"/>
      <c r="JRU625" s="103"/>
      <c r="JRV625" s="103"/>
      <c r="JRW625" s="103"/>
      <c r="JRX625" s="103"/>
      <c r="JRY625" s="103"/>
      <c r="JRZ625" s="103"/>
      <c r="JSA625" s="103"/>
      <c r="JSB625" s="103"/>
      <c r="JSC625" s="103"/>
      <c r="JSD625" s="103"/>
      <c r="JSE625" s="103"/>
      <c r="JSF625" s="103"/>
      <c r="JSG625" s="103"/>
      <c r="JSH625" s="103"/>
      <c r="JSI625" s="103"/>
      <c r="JSJ625" s="103"/>
      <c r="JSK625" s="103"/>
      <c r="JSL625" s="103"/>
      <c r="JSM625" s="103"/>
      <c r="JSN625" s="103"/>
      <c r="JSO625" s="103"/>
      <c r="JSP625" s="103"/>
      <c r="JSQ625" s="103"/>
      <c r="JSR625" s="103"/>
      <c r="JSS625" s="103"/>
      <c r="JST625" s="103"/>
      <c r="JSU625" s="103"/>
      <c r="JSV625" s="103"/>
      <c r="JSW625" s="103"/>
      <c r="JSX625" s="103"/>
      <c r="JSY625" s="103"/>
      <c r="JSZ625" s="103"/>
      <c r="JTA625" s="103"/>
      <c r="JTB625" s="103"/>
      <c r="JTC625" s="103"/>
      <c r="JTD625" s="103"/>
      <c r="JTE625" s="103"/>
      <c r="JTF625" s="103"/>
      <c r="JTG625" s="103"/>
      <c r="JTH625" s="103"/>
      <c r="JTI625" s="103"/>
      <c r="JTJ625" s="103"/>
      <c r="JTK625" s="103"/>
      <c r="JTL625" s="103"/>
      <c r="JTM625" s="103"/>
      <c r="JTN625" s="103"/>
      <c r="JTO625" s="103"/>
      <c r="JTP625" s="103"/>
      <c r="JTQ625" s="103"/>
      <c r="JTR625" s="103"/>
      <c r="JTS625" s="103"/>
      <c r="JTT625" s="103"/>
      <c r="JTU625" s="103"/>
      <c r="JTV625" s="103"/>
      <c r="JTW625" s="103"/>
      <c r="JTX625" s="103"/>
      <c r="JTY625" s="103"/>
      <c r="JTZ625" s="103"/>
      <c r="JUA625" s="103"/>
      <c r="JUB625" s="103"/>
      <c r="JUC625" s="103"/>
      <c r="JUD625" s="103"/>
      <c r="JUE625" s="103"/>
      <c r="JUF625" s="103"/>
      <c r="JUG625" s="103"/>
      <c r="JUH625" s="103"/>
      <c r="JUI625" s="103"/>
      <c r="JUJ625" s="103"/>
      <c r="JUK625" s="103"/>
      <c r="JUL625" s="103"/>
      <c r="JUM625" s="103"/>
      <c r="JUN625" s="103"/>
      <c r="JUO625" s="103"/>
      <c r="JUP625" s="103"/>
      <c r="JUQ625" s="103"/>
      <c r="JUR625" s="103"/>
      <c r="JUS625" s="103"/>
      <c r="JUT625" s="103"/>
      <c r="JUU625" s="103"/>
      <c r="JUV625" s="103"/>
      <c r="JUW625" s="103"/>
      <c r="JUX625" s="103"/>
      <c r="JUY625" s="103"/>
      <c r="JUZ625" s="103"/>
      <c r="JVA625" s="103"/>
      <c r="JVB625" s="103"/>
      <c r="JVC625" s="103"/>
      <c r="JVD625" s="103"/>
      <c r="JVE625" s="103"/>
      <c r="JVF625" s="103"/>
      <c r="JVG625" s="103"/>
      <c r="JVH625" s="103"/>
      <c r="JVI625" s="103"/>
      <c r="JVJ625" s="103"/>
      <c r="JVK625" s="103"/>
      <c r="JVL625" s="103"/>
      <c r="JVM625" s="103"/>
      <c r="JVN625" s="103"/>
      <c r="JVO625" s="103"/>
      <c r="JVP625" s="103"/>
      <c r="JVQ625" s="103"/>
      <c r="JVR625" s="103"/>
      <c r="JVS625" s="103"/>
      <c r="JVT625" s="103"/>
      <c r="JVU625" s="103"/>
      <c r="JVV625" s="103"/>
      <c r="JVW625" s="103"/>
      <c r="JVX625" s="103"/>
      <c r="JVY625" s="103"/>
      <c r="JVZ625" s="103"/>
      <c r="JWA625" s="103"/>
      <c r="JWB625" s="103"/>
      <c r="JWC625" s="103"/>
      <c r="JWD625" s="103"/>
      <c r="JWE625" s="103"/>
      <c r="JWF625" s="103"/>
      <c r="JWG625" s="103"/>
      <c r="JWH625" s="103"/>
      <c r="JWI625" s="103"/>
      <c r="JWJ625" s="103"/>
      <c r="JWK625" s="103"/>
      <c r="JWL625" s="103"/>
      <c r="JWM625" s="103"/>
      <c r="JWN625" s="103"/>
      <c r="JWO625" s="103"/>
      <c r="JWP625" s="103"/>
      <c r="JWQ625" s="103"/>
      <c r="JWR625" s="103"/>
      <c r="JWS625" s="103"/>
      <c r="JWT625" s="103"/>
      <c r="JWU625" s="103"/>
      <c r="JWV625" s="103"/>
      <c r="JWW625" s="103"/>
      <c r="JWX625" s="103"/>
      <c r="JWY625" s="103"/>
      <c r="JWZ625" s="103"/>
      <c r="JXA625" s="103"/>
      <c r="JXB625" s="103"/>
      <c r="JXC625" s="103"/>
      <c r="JXD625" s="103"/>
      <c r="JXE625" s="103"/>
      <c r="JXF625" s="103"/>
      <c r="JXG625" s="103"/>
      <c r="JXH625" s="103"/>
      <c r="JXI625" s="103"/>
      <c r="JXJ625" s="103"/>
      <c r="JXK625" s="103"/>
      <c r="JXL625" s="103"/>
      <c r="JXM625" s="103"/>
      <c r="JXN625" s="103"/>
      <c r="JXO625" s="103"/>
      <c r="JXP625" s="103"/>
      <c r="JXQ625" s="103"/>
      <c r="JXR625" s="103"/>
      <c r="JXS625" s="103"/>
      <c r="JXT625" s="103"/>
      <c r="JXU625" s="103"/>
      <c r="JXV625" s="103"/>
      <c r="JXW625" s="103"/>
      <c r="JXX625" s="103"/>
      <c r="JXY625" s="103"/>
      <c r="JXZ625" s="103"/>
      <c r="JYA625" s="103"/>
      <c r="JYB625" s="103"/>
      <c r="JYC625" s="103"/>
      <c r="JYD625" s="103"/>
      <c r="JYE625" s="103"/>
      <c r="JYF625" s="103"/>
      <c r="JYG625" s="103"/>
      <c r="JYH625" s="103"/>
      <c r="JYI625" s="103"/>
      <c r="JYJ625" s="103"/>
      <c r="JYK625" s="103"/>
      <c r="JYL625" s="103"/>
      <c r="JYM625" s="103"/>
      <c r="JYN625" s="103"/>
      <c r="JYO625" s="103"/>
      <c r="JYP625" s="103"/>
      <c r="JYQ625" s="103"/>
      <c r="JYR625" s="103"/>
      <c r="JYS625" s="103"/>
      <c r="JYT625" s="103"/>
      <c r="JYU625" s="103"/>
      <c r="JYV625" s="103"/>
      <c r="JYW625" s="103"/>
      <c r="JYX625" s="103"/>
      <c r="JYY625" s="103"/>
      <c r="JYZ625" s="103"/>
      <c r="JZA625" s="103"/>
      <c r="JZB625" s="103"/>
      <c r="JZC625" s="103"/>
      <c r="JZD625" s="103"/>
      <c r="JZE625" s="103"/>
      <c r="JZF625" s="103"/>
      <c r="JZG625" s="103"/>
      <c r="JZH625" s="103"/>
      <c r="JZI625" s="103"/>
      <c r="JZJ625" s="103"/>
      <c r="JZK625" s="103"/>
      <c r="JZL625" s="103"/>
      <c r="JZM625" s="103"/>
      <c r="JZN625" s="103"/>
      <c r="JZO625" s="103"/>
      <c r="JZP625" s="103"/>
      <c r="JZQ625" s="103"/>
      <c r="JZR625" s="103"/>
      <c r="JZS625" s="103"/>
      <c r="JZT625" s="103"/>
      <c r="JZU625" s="103"/>
      <c r="JZV625" s="103"/>
      <c r="JZW625" s="103"/>
      <c r="JZX625" s="103"/>
      <c r="JZY625" s="103"/>
      <c r="JZZ625" s="103"/>
      <c r="KAA625" s="103"/>
      <c r="KAB625" s="103"/>
      <c r="KAC625" s="103"/>
      <c r="KAD625" s="103"/>
      <c r="KAE625" s="103"/>
      <c r="KAF625" s="103"/>
      <c r="KAG625" s="103"/>
      <c r="KAH625" s="103"/>
      <c r="KAI625" s="103"/>
      <c r="KAJ625" s="103"/>
      <c r="KAK625" s="103"/>
      <c r="KAL625" s="103"/>
      <c r="KAM625" s="103"/>
      <c r="KAN625" s="103"/>
      <c r="KAO625" s="103"/>
      <c r="KAP625" s="103"/>
      <c r="KAQ625" s="103"/>
      <c r="KAR625" s="103"/>
      <c r="KAS625" s="103"/>
      <c r="KAT625" s="103"/>
      <c r="KAU625" s="103"/>
      <c r="KAV625" s="103"/>
      <c r="KAW625" s="103"/>
      <c r="KAX625" s="103"/>
      <c r="KAY625" s="103"/>
      <c r="KAZ625" s="103"/>
      <c r="KBA625" s="103"/>
      <c r="KBB625" s="103"/>
      <c r="KBC625" s="103"/>
      <c r="KBD625" s="103"/>
      <c r="KBE625" s="103"/>
      <c r="KBF625" s="103"/>
      <c r="KBG625" s="103"/>
      <c r="KBH625" s="103"/>
      <c r="KBI625" s="103"/>
      <c r="KBJ625" s="103"/>
      <c r="KBK625" s="103"/>
      <c r="KBL625" s="103"/>
      <c r="KBM625" s="103"/>
      <c r="KBN625" s="103"/>
      <c r="KBO625" s="103"/>
      <c r="KBP625" s="103"/>
      <c r="KBQ625" s="103"/>
      <c r="KBR625" s="103"/>
      <c r="KBS625" s="103"/>
      <c r="KBT625" s="103"/>
      <c r="KBU625" s="103"/>
      <c r="KBV625" s="103"/>
      <c r="KBW625" s="103"/>
      <c r="KBX625" s="103"/>
      <c r="KBY625" s="103"/>
      <c r="KBZ625" s="103"/>
      <c r="KCA625" s="103"/>
      <c r="KCB625" s="103"/>
      <c r="KCC625" s="103"/>
      <c r="KCD625" s="103"/>
      <c r="KCE625" s="103"/>
      <c r="KCF625" s="103"/>
      <c r="KCG625" s="103"/>
      <c r="KCH625" s="103"/>
      <c r="KCI625" s="103"/>
      <c r="KCJ625" s="103"/>
      <c r="KCK625" s="103"/>
      <c r="KCL625" s="103"/>
      <c r="KCM625" s="103"/>
      <c r="KCN625" s="103"/>
      <c r="KCO625" s="103"/>
      <c r="KCP625" s="103"/>
      <c r="KCQ625" s="103"/>
      <c r="KCR625" s="103"/>
      <c r="KCS625" s="103"/>
      <c r="KCT625" s="103"/>
      <c r="KCU625" s="103"/>
      <c r="KCV625" s="103"/>
      <c r="KCW625" s="103"/>
      <c r="KCX625" s="103"/>
      <c r="KCY625" s="103"/>
      <c r="KCZ625" s="103"/>
      <c r="KDA625" s="103"/>
      <c r="KDB625" s="103"/>
      <c r="KDC625" s="103"/>
      <c r="KDD625" s="103"/>
      <c r="KDE625" s="103"/>
      <c r="KDF625" s="103"/>
      <c r="KDG625" s="103"/>
      <c r="KDH625" s="103"/>
      <c r="KDI625" s="103"/>
      <c r="KDJ625" s="103"/>
      <c r="KDK625" s="103"/>
      <c r="KDL625" s="103"/>
      <c r="KDM625" s="103"/>
      <c r="KDN625" s="103"/>
      <c r="KDO625" s="103"/>
      <c r="KDP625" s="103"/>
      <c r="KDQ625" s="103"/>
      <c r="KDR625" s="103"/>
      <c r="KDS625" s="103"/>
      <c r="KDT625" s="103"/>
      <c r="KDU625" s="103"/>
      <c r="KDV625" s="103"/>
      <c r="KDW625" s="103"/>
      <c r="KDX625" s="103"/>
      <c r="KDY625" s="103"/>
      <c r="KDZ625" s="103"/>
      <c r="KEA625" s="103"/>
      <c r="KEB625" s="103"/>
      <c r="KEC625" s="103"/>
      <c r="KED625" s="103"/>
      <c r="KEE625" s="103"/>
      <c r="KEF625" s="103"/>
      <c r="KEG625" s="103"/>
      <c r="KEH625" s="103"/>
      <c r="KEI625" s="103"/>
      <c r="KEJ625" s="103"/>
      <c r="KEK625" s="103"/>
      <c r="KEL625" s="103"/>
      <c r="KEM625" s="103"/>
      <c r="KEN625" s="103"/>
      <c r="KEO625" s="103"/>
      <c r="KEP625" s="103"/>
      <c r="KEQ625" s="103"/>
      <c r="KER625" s="103"/>
      <c r="KES625" s="103"/>
      <c r="KET625" s="103"/>
      <c r="KEU625" s="103"/>
      <c r="KEV625" s="103"/>
      <c r="KEW625" s="103"/>
      <c r="KEX625" s="103"/>
      <c r="KEY625" s="103"/>
      <c r="KEZ625" s="103"/>
      <c r="KFA625" s="103"/>
      <c r="KFB625" s="103"/>
      <c r="KFC625" s="103"/>
      <c r="KFD625" s="103"/>
      <c r="KFE625" s="103"/>
      <c r="KFF625" s="103"/>
      <c r="KFG625" s="103"/>
      <c r="KFH625" s="103"/>
      <c r="KFI625" s="103"/>
      <c r="KFJ625" s="103"/>
      <c r="KFK625" s="103"/>
      <c r="KFL625" s="103"/>
      <c r="KFM625" s="103"/>
      <c r="KFN625" s="103"/>
      <c r="KFO625" s="103"/>
      <c r="KFP625" s="103"/>
      <c r="KFQ625" s="103"/>
      <c r="KFR625" s="103"/>
      <c r="KFS625" s="103"/>
      <c r="KFT625" s="103"/>
      <c r="KFU625" s="103"/>
      <c r="KFV625" s="103"/>
      <c r="KFW625" s="103"/>
      <c r="KFX625" s="103"/>
      <c r="KFY625" s="103"/>
      <c r="KFZ625" s="103"/>
      <c r="KGA625" s="103"/>
      <c r="KGB625" s="103"/>
      <c r="KGC625" s="103"/>
      <c r="KGD625" s="103"/>
      <c r="KGE625" s="103"/>
      <c r="KGF625" s="103"/>
      <c r="KGG625" s="103"/>
      <c r="KGH625" s="103"/>
      <c r="KGI625" s="103"/>
      <c r="KGJ625" s="103"/>
      <c r="KGK625" s="103"/>
      <c r="KGL625" s="103"/>
      <c r="KGM625" s="103"/>
      <c r="KGN625" s="103"/>
      <c r="KGO625" s="103"/>
      <c r="KGP625" s="103"/>
      <c r="KGQ625" s="103"/>
      <c r="KGR625" s="103"/>
      <c r="KGS625" s="103"/>
      <c r="KGT625" s="103"/>
      <c r="KGU625" s="103"/>
      <c r="KGV625" s="103"/>
      <c r="KGW625" s="103"/>
      <c r="KGX625" s="103"/>
      <c r="KGY625" s="103"/>
      <c r="KGZ625" s="103"/>
      <c r="KHA625" s="103"/>
      <c r="KHB625" s="103"/>
      <c r="KHC625" s="103"/>
      <c r="KHD625" s="103"/>
      <c r="KHE625" s="103"/>
      <c r="KHF625" s="103"/>
      <c r="KHG625" s="103"/>
      <c r="KHH625" s="103"/>
      <c r="KHI625" s="103"/>
      <c r="KHJ625" s="103"/>
      <c r="KHK625" s="103"/>
      <c r="KHL625" s="103"/>
      <c r="KHM625" s="103"/>
      <c r="KHN625" s="103"/>
      <c r="KHO625" s="103"/>
      <c r="KHP625" s="103"/>
      <c r="KHQ625" s="103"/>
      <c r="KHR625" s="103"/>
      <c r="KHS625" s="103"/>
      <c r="KHT625" s="103"/>
      <c r="KHU625" s="103"/>
      <c r="KHV625" s="103"/>
      <c r="KHW625" s="103"/>
      <c r="KHX625" s="103"/>
      <c r="KHY625" s="103"/>
      <c r="KHZ625" s="103"/>
      <c r="KIA625" s="103"/>
      <c r="KIB625" s="103"/>
      <c r="KIC625" s="103"/>
      <c r="KID625" s="103"/>
      <c r="KIE625" s="103"/>
      <c r="KIF625" s="103"/>
      <c r="KIG625" s="103"/>
      <c r="KIH625" s="103"/>
      <c r="KII625" s="103"/>
      <c r="KIJ625" s="103"/>
      <c r="KIK625" s="103"/>
      <c r="KIL625" s="103"/>
      <c r="KIM625" s="103"/>
      <c r="KIN625" s="103"/>
      <c r="KIO625" s="103"/>
      <c r="KIP625" s="103"/>
      <c r="KIQ625" s="103"/>
      <c r="KIR625" s="103"/>
      <c r="KIS625" s="103"/>
      <c r="KIT625" s="103"/>
      <c r="KIU625" s="103"/>
      <c r="KIV625" s="103"/>
      <c r="KIW625" s="103"/>
      <c r="KIX625" s="103"/>
      <c r="KIY625" s="103"/>
      <c r="KIZ625" s="103"/>
      <c r="KJA625" s="103"/>
      <c r="KJB625" s="103"/>
      <c r="KJC625" s="103"/>
      <c r="KJD625" s="103"/>
      <c r="KJE625" s="103"/>
      <c r="KJF625" s="103"/>
      <c r="KJG625" s="103"/>
      <c r="KJH625" s="103"/>
      <c r="KJI625" s="103"/>
      <c r="KJJ625" s="103"/>
      <c r="KJK625" s="103"/>
      <c r="KJL625" s="103"/>
      <c r="KJM625" s="103"/>
      <c r="KJN625" s="103"/>
      <c r="KJO625" s="103"/>
      <c r="KJP625" s="103"/>
      <c r="KJQ625" s="103"/>
      <c r="KJR625" s="103"/>
      <c r="KJS625" s="103"/>
      <c r="KJT625" s="103"/>
      <c r="KJU625" s="103"/>
      <c r="KJV625" s="103"/>
      <c r="KJW625" s="103"/>
      <c r="KJX625" s="103"/>
      <c r="KJY625" s="103"/>
      <c r="KJZ625" s="103"/>
      <c r="KKA625" s="103"/>
      <c r="KKB625" s="103"/>
      <c r="KKC625" s="103"/>
      <c r="KKD625" s="103"/>
      <c r="KKE625" s="103"/>
      <c r="KKF625" s="103"/>
      <c r="KKG625" s="103"/>
      <c r="KKH625" s="103"/>
      <c r="KKI625" s="103"/>
      <c r="KKJ625" s="103"/>
      <c r="KKK625" s="103"/>
      <c r="KKL625" s="103"/>
      <c r="KKM625" s="103"/>
      <c r="KKN625" s="103"/>
      <c r="KKO625" s="103"/>
      <c r="KKP625" s="103"/>
      <c r="KKQ625" s="103"/>
      <c r="KKR625" s="103"/>
      <c r="KKS625" s="103"/>
      <c r="KKT625" s="103"/>
      <c r="KKU625" s="103"/>
      <c r="KKV625" s="103"/>
      <c r="KKW625" s="103"/>
      <c r="KKX625" s="103"/>
      <c r="KKY625" s="103"/>
      <c r="KKZ625" s="103"/>
      <c r="KLA625" s="103"/>
      <c r="KLB625" s="103"/>
      <c r="KLC625" s="103"/>
      <c r="KLD625" s="103"/>
      <c r="KLE625" s="103"/>
      <c r="KLF625" s="103"/>
      <c r="KLG625" s="103"/>
      <c r="KLH625" s="103"/>
      <c r="KLI625" s="103"/>
      <c r="KLJ625" s="103"/>
      <c r="KLK625" s="103"/>
      <c r="KLL625" s="103"/>
      <c r="KLM625" s="103"/>
      <c r="KLN625" s="103"/>
      <c r="KLO625" s="103"/>
      <c r="KLP625" s="103"/>
      <c r="KLQ625" s="103"/>
      <c r="KLR625" s="103"/>
      <c r="KLS625" s="103"/>
      <c r="KLT625" s="103"/>
      <c r="KLU625" s="103"/>
      <c r="KLV625" s="103"/>
      <c r="KLW625" s="103"/>
      <c r="KLX625" s="103"/>
      <c r="KLY625" s="103"/>
      <c r="KLZ625" s="103"/>
      <c r="KMA625" s="103"/>
      <c r="KMB625" s="103"/>
      <c r="KMC625" s="103"/>
      <c r="KMD625" s="103"/>
      <c r="KME625" s="103"/>
      <c r="KMF625" s="103"/>
      <c r="KMG625" s="103"/>
      <c r="KMH625" s="103"/>
      <c r="KMI625" s="103"/>
      <c r="KMJ625" s="103"/>
      <c r="KMK625" s="103"/>
      <c r="KML625" s="103"/>
      <c r="KMM625" s="103"/>
      <c r="KMN625" s="103"/>
      <c r="KMO625" s="103"/>
      <c r="KMP625" s="103"/>
      <c r="KMQ625" s="103"/>
      <c r="KMR625" s="103"/>
      <c r="KMS625" s="103"/>
      <c r="KMT625" s="103"/>
      <c r="KMU625" s="103"/>
      <c r="KMV625" s="103"/>
      <c r="KMW625" s="103"/>
      <c r="KMX625" s="103"/>
      <c r="KMY625" s="103"/>
      <c r="KMZ625" s="103"/>
      <c r="KNA625" s="103"/>
      <c r="KNB625" s="103"/>
      <c r="KNC625" s="103"/>
      <c r="KND625" s="103"/>
      <c r="KNE625" s="103"/>
      <c r="KNF625" s="103"/>
      <c r="KNG625" s="103"/>
      <c r="KNH625" s="103"/>
      <c r="KNI625" s="103"/>
      <c r="KNJ625" s="103"/>
      <c r="KNK625" s="103"/>
      <c r="KNL625" s="103"/>
      <c r="KNM625" s="103"/>
      <c r="KNN625" s="103"/>
      <c r="KNO625" s="103"/>
      <c r="KNP625" s="103"/>
      <c r="KNQ625" s="103"/>
      <c r="KNR625" s="103"/>
      <c r="KNS625" s="103"/>
      <c r="KNT625" s="103"/>
      <c r="KNU625" s="103"/>
      <c r="KNV625" s="103"/>
      <c r="KNW625" s="103"/>
      <c r="KNX625" s="103"/>
      <c r="KNY625" s="103"/>
      <c r="KNZ625" s="103"/>
      <c r="KOA625" s="103"/>
      <c r="KOB625" s="103"/>
      <c r="KOC625" s="103"/>
      <c r="KOD625" s="103"/>
      <c r="KOE625" s="103"/>
      <c r="KOF625" s="103"/>
      <c r="KOG625" s="103"/>
      <c r="KOH625" s="103"/>
      <c r="KOI625" s="103"/>
      <c r="KOJ625" s="103"/>
      <c r="KOK625" s="103"/>
      <c r="KOL625" s="103"/>
      <c r="KOM625" s="103"/>
      <c r="KON625" s="103"/>
      <c r="KOO625" s="103"/>
      <c r="KOP625" s="103"/>
      <c r="KOQ625" s="103"/>
      <c r="KOR625" s="103"/>
      <c r="KOS625" s="103"/>
      <c r="KOT625" s="103"/>
      <c r="KOU625" s="103"/>
      <c r="KOV625" s="103"/>
      <c r="KOW625" s="103"/>
      <c r="KOX625" s="103"/>
      <c r="KOY625" s="103"/>
      <c r="KOZ625" s="103"/>
      <c r="KPA625" s="103"/>
      <c r="KPB625" s="103"/>
      <c r="KPC625" s="103"/>
      <c r="KPD625" s="103"/>
      <c r="KPE625" s="103"/>
      <c r="KPF625" s="103"/>
      <c r="KPG625" s="103"/>
      <c r="KPH625" s="103"/>
      <c r="KPI625" s="103"/>
      <c r="KPJ625" s="103"/>
      <c r="KPK625" s="103"/>
      <c r="KPL625" s="103"/>
      <c r="KPM625" s="103"/>
      <c r="KPN625" s="103"/>
      <c r="KPO625" s="103"/>
      <c r="KPP625" s="103"/>
      <c r="KPQ625" s="103"/>
      <c r="KPR625" s="103"/>
      <c r="KPS625" s="103"/>
      <c r="KPT625" s="103"/>
      <c r="KPU625" s="103"/>
      <c r="KPV625" s="103"/>
      <c r="KPW625" s="103"/>
      <c r="KPX625" s="103"/>
      <c r="KPY625" s="103"/>
      <c r="KPZ625" s="103"/>
      <c r="KQA625" s="103"/>
      <c r="KQB625" s="103"/>
      <c r="KQC625" s="103"/>
      <c r="KQD625" s="103"/>
      <c r="KQE625" s="103"/>
      <c r="KQF625" s="103"/>
      <c r="KQG625" s="103"/>
      <c r="KQH625" s="103"/>
      <c r="KQI625" s="103"/>
      <c r="KQJ625" s="103"/>
      <c r="KQK625" s="103"/>
      <c r="KQL625" s="103"/>
      <c r="KQM625" s="103"/>
      <c r="KQN625" s="103"/>
      <c r="KQO625" s="103"/>
      <c r="KQP625" s="103"/>
      <c r="KQQ625" s="103"/>
      <c r="KQR625" s="103"/>
      <c r="KQS625" s="103"/>
      <c r="KQT625" s="103"/>
      <c r="KQU625" s="103"/>
      <c r="KQV625" s="103"/>
      <c r="KQW625" s="103"/>
      <c r="KQX625" s="103"/>
      <c r="KQY625" s="103"/>
      <c r="KQZ625" s="103"/>
      <c r="KRA625" s="103"/>
      <c r="KRB625" s="103"/>
      <c r="KRC625" s="103"/>
      <c r="KRD625" s="103"/>
      <c r="KRE625" s="103"/>
      <c r="KRF625" s="103"/>
      <c r="KRG625" s="103"/>
      <c r="KRH625" s="103"/>
      <c r="KRI625" s="103"/>
      <c r="KRJ625" s="103"/>
      <c r="KRK625" s="103"/>
      <c r="KRL625" s="103"/>
      <c r="KRM625" s="103"/>
      <c r="KRN625" s="103"/>
      <c r="KRO625" s="103"/>
      <c r="KRP625" s="103"/>
      <c r="KRQ625" s="103"/>
      <c r="KRR625" s="103"/>
      <c r="KRS625" s="103"/>
      <c r="KRT625" s="103"/>
      <c r="KRU625" s="103"/>
      <c r="KRV625" s="103"/>
      <c r="KRW625" s="103"/>
      <c r="KRX625" s="103"/>
      <c r="KRY625" s="103"/>
      <c r="KRZ625" s="103"/>
      <c r="KSA625" s="103"/>
      <c r="KSB625" s="103"/>
      <c r="KSC625" s="103"/>
      <c r="KSD625" s="103"/>
      <c r="KSE625" s="103"/>
      <c r="KSF625" s="103"/>
      <c r="KSG625" s="103"/>
      <c r="KSH625" s="103"/>
      <c r="KSI625" s="103"/>
      <c r="KSJ625" s="103"/>
      <c r="KSK625" s="103"/>
      <c r="KSL625" s="103"/>
      <c r="KSM625" s="103"/>
      <c r="KSN625" s="103"/>
      <c r="KSO625" s="103"/>
      <c r="KSP625" s="103"/>
      <c r="KSQ625" s="103"/>
      <c r="KSR625" s="103"/>
      <c r="KSS625" s="103"/>
      <c r="KST625" s="103"/>
      <c r="KSU625" s="103"/>
      <c r="KSV625" s="103"/>
      <c r="KSW625" s="103"/>
      <c r="KSX625" s="103"/>
      <c r="KSY625" s="103"/>
      <c r="KSZ625" s="103"/>
      <c r="KTA625" s="103"/>
      <c r="KTB625" s="103"/>
      <c r="KTC625" s="103"/>
      <c r="KTD625" s="103"/>
      <c r="KTE625" s="103"/>
      <c r="KTF625" s="103"/>
      <c r="KTG625" s="103"/>
      <c r="KTH625" s="103"/>
      <c r="KTI625" s="103"/>
      <c r="KTJ625" s="103"/>
      <c r="KTK625" s="103"/>
      <c r="KTL625" s="103"/>
      <c r="KTM625" s="103"/>
      <c r="KTN625" s="103"/>
      <c r="KTO625" s="103"/>
      <c r="KTP625" s="103"/>
      <c r="KTQ625" s="103"/>
      <c r="KTR625" s="103"/>
      <c r="KTS625" s="103"/>
      <c r="KTT625" s="103"/>
      <c r="KTU625" s="103"/>
      <c r="KTV625" s="103"/>
      <c r="KTW625" s="103"/>
      <c r="KTX625" s="103"/>
      <c r="KTY625" s="103"/>
      <c r="KTZ625" s="103"/>
      <c r="KUA625" s="103"/>
      <c r="KUB625" s="103"/>
      <c r="KUC625" s="103"/>
      <c r="KUD625" s="103"/>
      <c r="KUE625" s="103"/>
      <c r="KUF625" s="103"/>
      <c r="KUG625" s="103"/>
      <c r="KUH625" s="103"/>
      <c r="KUI625" s="103"/>
      <c r="KUJ625" s="103"/>
      <c r="KUK625" s="103"/>
      <c r="KUL625" s="103"/>
      <c r="KUM625" s="103"/>
      <c r="KUN625" s="103"/>
      <c r="KUO625" s="103"/>
      <c r="KUP625" s="103"/>
      <c r="KUQ625" s="103"/>
      <c r="KUR625" s="103"/>
      <c r="KUS625" s="103"/>
      <c r="KUT625" s="103"/>
      <c r="KUU625" s="103"/>
      <c r="KUV625" s="103"/>
      <c r="KUW625" s="103"/>
      <c r="KUX625" s="103"/>
      <c r="KUY625" s="103"/>
      <c r="KUZ625" s="103"/>
      <c r="KVA625" s="103"/>
      <c r="KVB625" s="103"/>
      <c r="KVC625" s="103"/>
      <c r="KVD625" s="103"/>
      <c r="KVE625" s="103"/>
      <c r="KVF625" s="103"/>
      <c r="KVG625" s="103"/>
      <c r="KVH625" s="103"/>
      <c r="KVI625" s="103"/>
      <c r="KVJ625" s="103"/>
      <c r="KVK625" s="103"/>
      <c r="KVL625" s="103"/>
      <c r="KVM625" s="103"/>
      <c r="KVN625" s="103"/>
      <c r="KVO625" s="103"/>
      <c r="KVP625" s="103"/>
      <c r="KVQ625" s="103"/>
      <c r="KVR625" s="103"/>
      <c r="KVS625" s="103"/>
      <c r="KVT625" s="103"/>
      <c r="KVU625" s="103"/>
      <c r="KVV625" s="103"/>
      <c r="KVW625" s="103"/>
      <c r="KVX625" s="103"/>
      <c r="KVY625" s="103"/>
      <c r="KVZ625" s="103"/>
      <c r="KWA625" s="103"/>
      <c r="KWB625" s="103"/>
      <c r="KWC625" s="103"/>
      <c r="KWD625" s="103"/>
      <c r="KWE625" s="103"/>
      <c r="KWF625" s="103"/>
      <c r="KWG625" s="103"/>
      <c r="KWH625" s="103"/>
      <c r="KWI625" s="103"/>
      <c r="KWJ625" s="103"/>
      <c r="KWK625" s="103"/>
      <c r="KWL625" s="103"/>
      <c r="KWM625" s="103"/>
      <c r="KWN625" s="103"/>
      <c r="KWO625" s="103"/>
      <c r="KWP625" s="103"/>
      <c r="KWQ625" s="103"/>
      <c r="KWR625" s="103"/>
      <c r="KWS625" s="103"/>
      <c r="KWT625" s="103"/>
      <c r="KWU625" s="103"/>
      <c r="KWV625" s="103"/>
      <c r="KWW625" s="103"/>
      <c r="KWX625" s="103"/>
      <c r="KWY625" s="103"/>
      <c r="KWZ625" s="103"/>
      <c r="KXA625" s="103"/>
      <c r="KXB625" s="103"/>
      <c r="KXC625" s="103"/>
      <c r="KXD625" s="103"/>
      <c r="KXE625" s="103"/>
      <c r="KXF625" s="103"/>
      <c r="KXG625" s="103"/>
      <c r="KXH625" s="103"/>
      <c r="KXI625" s="103"/>
      <c r="KXJ625" s="103"/>
      <c r="KXK625" s="103"/>
      <c r="KXL625" s="103"/>
      <c r="KXM625" s="103"/>
      <c r="KXN625" s="103"/>
      <c r="KXO625" s="103"/>
      <c r="KXP625" s="103"/>
      <c r="KXQ625" s="103"/>
      <c r="KXR625" s="103"/>
      <c r="KXS625" s="103"/>
      <c r="KXT625" s="103"/>
      <c r="KXU625" s="103"/>
      <c r="KXV625" s="103"/>
      <c r="KXW625" s="103"/>
      <c r="KXX625" s="103"/>
      <c r="KXY625" s="103"/>
      <c r="KXZ625" s="103"/>
      <c r="KYA625" s="103"/>
      <c r="KYB625" s="103"/>
      <c r="KYC625" s="103"/>
      <c r="KYD625" s="103"/>
      <c r="KYE625" s="103"/>
      <c r="KYF625" s="103"/>
      <c r="KYG625" s="103"/>
      <c r="KYH625" s="103"/>
      <c r="KYI625" s="103"/>
      <c r="KYJ625" s="103"/>
      <c r="KYK625" s="103"/>
      <c r="KYL625" s="103"/>
      <c r="KYM625" s="103"/>
      <c r="KYN625" s="103"/>
      <c r="KYO625" s="103"/>
      <c r="KYP625" s="103"/>
      <c r="KYQ625" s="103"/>
      <c r="KYR625" s="103"/>
      <c r="KYS625" s="103"/>
      <c r="KYT625" s="103"/>
      <c r="KYU625" s="103"/>
      <c r="KYV625" s="103"/>
      <c r="KYW625" s="103"/>
      <c r="KYX625" s="103"/>
      <c r="KYY625" s="103"/>
      <c r="KYZ625" s="103"/>
      <c r="KZA625" s="103"/>
      <c r="KZB625" s="103"/>
      <c r="KZC625" s="103"/>
      <c r="KZD625" s="103"/>
      <c r="KZE625" s="103"/>
      <c r="KZF625" s="103"/>
      <c r="KZG625" s="103"/>
      <c r="KZH625" s="103"/>
      <c r="KZI625" s="103"/>
      <c r="KZJ625" s="103"/>
      <c r="KZK625" s="103"/>
      <c r="KZL625" s="103"/>
      <c r="KZM625" s="103"/>
      <c r="KZN625" s="103"/>
      <c r="KZO625" s="103"/>
      <c r="KZP625" s="103"/>
      <c r="KZQ625" s="103"/>
      <c r="KZR625" s="103"/>
      <c r="KZS625" s="103"/>
      <c r="KZT625" s="103"/>
      <c r="KZU625" s="103"/>
      <c r="KZV625" s="103"/>
      <c r="KZW625" s="103"/>
      <c r="KZX625" s="103"/>
      <c r="KZY625" s="103"/>
      <c r="KZZ625" s="103"/>
      <c r="LAA625" s="103"/>
      <c r="LAB625" s="103"/>
      <c r="LAC625" s="103"/>
      <c r="LAD625" s="103"/>
      <c r="LAE625" s="103"/>
      <c r="LAF625" s="103"/>
      <c r="LAG625" s="103"/>
      <c r="LAH625" s="103"/>
      <c r="LAI625" s="103"/>
      <c r="LAJ625" s="103"/>
      <c r="LAK625" s="103"/>
      <c r="LAL625" s="103"/>
      <c r="LAM625" s="103"/>
      <c r="LAN625" s="103"/>
      <c r="LAO625" s="103"/>
      <c r="LAP625" s="103"/>
      <c r="LAQ625" s="103"/>
      <c r="LAR625" s="103"/>
      <c r="LAS625" s="103"/>
      <c r="LAT625" s="103"/>
      <c r="LAU625" s="103"/>
      <c r="LAV625" s="103"/>
      <c r="LAW625" s="103"/>
      <c r="LAX625" s="103"/>
      <c r="LAY625" s="103"/>
      <c r="LAZ625" s="103"/>
      <c r="LBA625" s="103"/>
      <c r="LBB625" s="103"/>
      <c r="LBC625" s="103"/>
      <c r="LBD625" s="103"/>
      <c r="LBE625" s="103"/>
      <c r="LBF625" s="103"/>
      <c r="LBG625" s="103"/>
      <c r="LBH625" s="103"/>
      <c r="LBI625" s="103"/>
      <c r="LBJ625" s="103"/>
      <c r="LBK625" s="103"/>
      <c r="LBL625" s="103"/>
      <c r="LBM625" s="103"/>
      <c r="LBN625" s="103"/>
      <c r="LBO625" s="103"/>
      <c r="LBP625" s="103"/>
      <c r="LBQ625" s="103"/>
      <c r="LBR625" s="103"/>
      <c r="LBS625" s="103"/>
      <c r="LBT625" s="103"/>
      <c r="LBU625" s="103"/>
      <c r="LBV625" s="103"/>
      <c r="LBW625" s="103"/>
      <c r="LBX625" s="103"/>
      <c r="LBY625" s="103"/>
      <c r="LBZ625" s="103"/>
      <c r="LCA625" s="103"/>
      <c r="LCB625" s="103"/>
      <c r="LCC625" s="103"/>
      <c r="LCD625" s="103"/>
      <c r="LCE625" s="103"/>
      <c r="LCF625" s="103"/>
      <c r="LCG625" s="103"/>
      <c r="LCH625" s="103"/>
      <c r="LCI625" s="103"/>
      <c r="LCJ625" s="103"/>
      <c r="LCK625" s="103"/>
      <c r="LCL625" s="103"/>
      <c r="LCM625" s="103"/>
      <c r="LCN625" s="103"/>
      <c r="LCO625" s="103"/>
      <c r="LCP625" s="103"/>
      <c r="LCQ625" s="103"/>
      <c r="LCR625" s="103"/>
      <c r="LCS625" s="103"/>
      <c r="LCT625" s="103"/>
      <c r="LCU625" s="103"/>
      <c r="LCV625" s="103"/>
      <c r="LCW625" s="103"/>
      <c r="LCX625" s="103"/>
      <c r="LCY625" s="103"/>
      <c r="LCZ625" s="103"/>
      <c r="LDA625" s="103"/>
      <c r="LDB625" s="103"/>
      <c r="LDC625" s="103"/>
      <c r="LDD625" s="103"/>
      <c r="LDE625" s="103"/>
      <c r="LDF625" s="103"/>
      <c r="LDG625" s="103"/>
      <c r="LDH625" s="103"/>
      <c r="LDI625" s="103"/>
      <c r="LDJ625" s="103"/>
      <c r="LDK625" s="103"/>
      <c r="LDL625" s="103"/>
      <c r="LDM625" s="103"/>
      <c r="LDN625" s="103"/>
      <c r="LDO625" s="103"/>
      <c r="LDP625" s="103"/>
      <c r="LDQ625" s="103"/>
      <c r="LDR625" s="103"/>
      <c r="LDS625" s="103"/>
      <c r="LDT625" s="103"/>
      <c r="LDU625" s="103"/>
      <c r="LDV625" s="103"/>
      <c r="LDW625" s="103"/>
      <c r="LDX625" s="103"/>
      <c r="LDY625" s="103"/>
      <c r="LDZ625" s="103"/>
      <c r="LEA625" s="103"/>
      <c r="LEB625" s="103"/>
      <c r="LEC625" s="103"/>
      <c r="LED625" s="103"/>
      <c r="LEE625" s="103"/>
      <c r="LEF625" s="103"/>
      <c r="LEG625" s="103"/>
      <c r="LEH625" s="103"/>
      <c r="LEI625" s="103"/>
      <c r="LEJ625" s="103"/>
      <c r="LEK625" s="103"/>
      <c r="LEL625" s="103"/>
      <c r="LEM625" s="103"/>
      <c r="LEN625" s="103"/>
      <c r="LEO625" s="103"/>
      <c r="LEP625" s="103"/>
      <c r="LEQ625" s="103"/>
      <c r="LER625" s="103"/>
      <c r="LES625" s="103"/>
      <c r="LET625" s="103"/>
      <c r="LEU625" s="103"/>
      <c r="LEV625" s="103"/>
      <c r="LEW625" s="103"/>
      <c r="LEX625" s="103"/>
      <c r="LEY625" s="103"/>
      <c r="LEZ625" s="103"/>
      <c r="LFA625" s="103"/>
      <c r="LFB625" s="103"/>
      <c r="LFC625" s="103"/>
      <c r="LFD625" s="103"/>
      <c r="LFE625" s="103"/>
      <c r="LFF625" s="103"/>
      <c r="LFG625" s="103"/>
      <c r="LFH625" s="103"/>
      <c r="LFI625" s="103"/>
      <c r="LFJ625" s="103"/>
      <c r="LFK625" s="103"/>
      <c r="LFL625" s="103"/>
      <c r="LFM625" s="103"/>
      <c r="LFN625" s="103"/>
      <c r="LFO625" s="103"/>
      <c r="LFP625" s="103"/>
      <c r="LFQ625" s="103"/>
      <c r="LFR625" s="103"/>
      <c r="LFS625" s="103"/>
      <c r="LFT625" s="103"/>
      <c r="LFU625" s="103"/>
      <c r="LFV625" s="103"/>
      <c r="LFW625" s="103"/>
      <c r="LFX625" s="103"/>
      <c r="LFY625" s="103"/>
      <c r="LFZ625" s="103"/>
      <c r="LGA625" s="103"/>
      <c r="LGB625" s="103"/>
      <c r="LGC625" s="103"/>
      <c r="LGD625" s="103"/>
      <c r="LGE625" s="103"/>
      <c r="LGF625" s="103"/>
      <c r="LGG625" s="103"/>
      <c r="LGH625" s="103"/>
      <c r="LGI625" s="103"/>
      <c r="LGJ625" s="103"/>
      <c r="LGK625" s="103"/>
      <c r="LGL625" s="103"/>
      <c r="LGM625" s="103"/>
      <c r="LGN625" s="103"/>
      <c r="LGO625" s="103"/>
      <c r="LGP625" s="103"/>
      <c r="LGQ625" s="103"/>
      <c r="LGR625" s="103"/>
      <c r="LGS625" s="103"/>
      <c r="LGT625" s="103"/>
      <c r="LGU625" s="103"/>
      <c r="LGV625" s="103"/>
      <c r="LGW625" s="103"/>
      <c r="LGX625" s="103"/>
      <c r="LGY625" s="103"/>
      <c r="LGZ625" s="103"/>
      <c r="LHA625" s="103"/>
      <c r="LHB625" s="103"/>
      <c r="LHC625" s="103"/>
      <c r="LHD625" s="103"/>
      <c r="LHE625" s="103"/>
      <c r="LHF625" s="103"/>
      <c r="LHG625" s="103"/>
      <c r="LHH625" s="103"/>
      <c r="LHI625" s="103"/>
      <c r="LHJ625" s="103"/>
      <c r="LHK625" s="103"/>
      <c r="LHL625" s="103"/>
      <c r="LHM625" s="103"/>
      <c r="LHN625" s="103"/>
      <c r="LHO625" s="103"/>
      <c r="LHP625" s="103"/>
      <c r="LHQ625" s="103"/>
      <c r="LHR625" s="103"/>
      <c r="LHS625" s="103"/>
      <c r="LHT625" s="103"/>
      <c r="LHU625" s="103"/>
      <c r="LHV625" s="103"/>
      <c r="LHW625" s="103"/>
      <c r="LHX625" s="103"/>
      <c r="LHY625" s="103"/>
      <c r="LHZ625" s="103"/>
      <c r="LIA625" s="103"/>
      <c r="LIB625" s="103"/>
      <c r="LIC625" s="103"/>
      <c r="LID625" s="103"/>
      <c r="LIE625" s="103"/>
      <c r="LIF625" s="103"/>
      <c r="LIG625" s="103"/>
      <c r="LIH625" s="103"/>
      <c r="LII625" s="103"/>
      <c r="LIJ625" s="103"/>
      <c r="LIK625" s="103"/>
      <c r="LIL625" s="103"/>
      <c r="LIM625" s="103"/>
      <c r="LIN625" s="103"/>
      <c r="LIO625" s="103"/>
      <c r="LIP625" s="103"/>
      <c r="LIQ625" s="103"/>
      <c r="LIR625" s="103"/>
      <c r="LIS625" s="103"/>
      <c r="LIT625" s="103"/>
      <c r="LIU625" s="103"/>
      <c r="LIV625" s="103"/>
      <c r="LIW625" s="103"/>
      <c r="LIX625" s="103"/>
      <c r="LIY625" s="103"/>
      <c r="LIZ625" s="103"/>
      <c r="LJA625" s="103"/>
      <c r="LJB625" s="103"/>
      <c r="LJC625" s="103"/>
      <c r="LJD625" s="103"/>
      <c r="LJE625" s="103"/>
      <c r="LJF625" s="103"/>
      <c r="LJG625" s="103"/>
      <c r="LJH625" s="103"/>
      <c r="LJI625" s="103"/>
      <c r="LJJ625" s="103"/>
      <c r="LJK625" s="103"/>
      <c r="LJL625" s="103"/>
      <c r="LJM625" s="103"/>
      <c r="LJN625" s="103"/>
      <c r="LJO625" s="103"/>
      <c r="LJP625" s="103"/>
      <c r="LJQ625" s="103"/>
      <c r="LJR625" s="103"/>
      <c r="LJS625" s="103"/>
      <c r="LJT625" s="103"/>
      <c r="LJU625" s="103"/>
      <c r="LJV625" s="103"/>
      <c r="LJW625" s="103"/>
      <c r="LJX625" s="103"/>
      <c r="LJY625" s="103"/>
      <c r="LJZ625" s="103"/>
      <c r="LKA625" s="103"/>
      <c r="LKB625" s="103"/>
      <c r="LKC625" s="103"/>
      <c r="LKD625" s="103"/>
      <c r="LKE625" s="103"/>
      <c r="LKF625" s="103"/>
      <c r="LKG625" s="103"/>
      <c r="LKH625" s="103"/>
      <c r="LKI625" s="103"/>
      <c r="LKJ625" s="103"/>
      <c r="LKK625" s="103"/>
      <c r="LKL625" s="103"/>
      <c r="LKM625" s="103"/>
      <c r="LKN625" s="103"/>
      <c r="LKO625" s="103"/>
      <c r="LKP625" s="103"/>
      <c r="LKQ625" s="103"/>
      <c r="LKR625" s="103"/>
      <c r="LKS625" s="103"/>
      <c r="LKT625" s="103"/>
      <c r="LKU625" s="103"/>
      <c r="LKV625" s="103"/>
      <c r="LKW625" s="103"/>
      <c r="LKX625" s="103"/>
      <c r="LKY625" s="103"/>
      <c r="LKZ625" s="103"/>
      <c r="LLA625" s="103"/>
      <c r="LLB625" s="103"/>
      <c r="LLC625" s="103"/>
      <c r="LLD625" s="103"/>
      <c r="LLE625" s="103"/>
      <c r="LLF625" s="103"/>
      <c r="LLG625" s="103"/>
      <c r="LLH625" s="103"/>
      <c r="LLI625" s="103"/>
      <c r="LLJ625" s="103"/>
      <c r="LLK625" s="103"/>
      <c r="LLL625" s="103"/>
      <c r="LLM625" s="103"/>
      <c r="LLN625" s="103"/>
      <c r="LLO625" s="103"/>
      <c r="LLP625" s="103"/>
      <c r="LLQ625" s="103"/>
      <c r="LLR625" s="103"/>
      <c r="LLS625" s="103"/>
      <c r="LLT625" s="103"/>
      <c r="LLU625" s="103"/>
      <c r="LLV625" s="103"/>
      <c r="LLW625" s="103"/>
      <c r="LLX625" s="103"/>
      <c r="LLY625" s="103"/>
      <c r="LLZ625" s="103"/>
      <c r="LMA625" s="103"/>
      <c r="LMB625" s="103"/>
      <c r="LMC625" s="103"/>
      <c r="LMD625" s="103"/>
      <c r="LME625" s="103"/>
      <c r="LMF625" s="103"/>
      <c r="LMG625" s="103"/>
      <c r="LMH625" s="103"/>
      <c r="LMI625" s="103"/>
      <c r="LMJ625" s="103"/>
      <c r="LMK625" s="103"/>
      <c r="LML625" s="103"/>
      <c r="LMM625" s="103"/>
      <c r="LMN625" s="103"/>
      <c r="LMO625" s="103"/>
      <c r="LMP625" s="103"/>
      <c r="LMQ625" s="103"/>
      <c r="LMR625" s="103"/>
      <c r="LMS625" s="103"/>
      <c r="LMT625" s="103"/>
      <c r="LMU625" s="103"/>
      <c r="LMV625" s="103"/>
      <c r="LMW625" s="103"/>
      <c r="LMX625" s="103"/>
      <c r="LMY625" s="103"/>
      <c r="LMZ625" s="103"/>
      <c r="LNA625" s="103"/>
      <c r="LNB625" s="103"/>
      <c r="LNC625" s="103"/>
      <c r="LND625" s="103"/>
      <c r="LNE625" s="103"/>
      <c r="LNF625" s="103"/>
      <c r="LNG625" s="103"/>
      <c r="LNH625" s="103"/>
      <c r="LNI625" s="103"/>
      <c r="LNJ625" s="103"/>
      <c r="LNK625" s="103"/>
      <c r="LNL625" s="103"/>
      <c r="LNM625" s="103"/>
      <c r="LNN625" s="103"/>
      <c r="LNO625" s="103"/>
      <c r="LNP625" s="103"/>
      <c r="LNQ625" s="103"/>
      <c r="LNR625" s="103"/>
      <c r="LNS625" s="103"/>
      <c r="LNT625" s="103"/>
      <c r="LNU625" s="103"/>
      <c r="LNV625" s="103"/>
      <c r="LNW625" s="103"/>
      <c r="LNX625" s="103"/>
      <c r="LNY625" s="103"/>
      <c r="LNZ625" s="103"/>
      <c r="LOA625" s="103"/>
      <c r="LOB625" s="103"/>
      <c r="LOC625" s="103"/>
      <c r="LOD625" s="103"/>
      <c r="LOE625" s="103"/>
      <c r="LOF625" s="103"/>
      <c r="LOG625" s="103"/>
      <c r="LOH625" s="103"/>
      <c r="LOI625" s="103"/>
      <c r="LOJ625" s="103"/>
      <c r="LOK625" s="103"/>
      <c r="LOL625" s="103"/>
      <c r="LOM625" s="103"/>
      <c r="LON625" s="103"/>
      <c r="LOO625" s="103"/>
      <c r="LOP625" s="103"/>
      <c r="LOQ625" s="103"/>
      <c r="LOR625" s="103"/>
      <c r="LOS625" s="103"/>
      <c r="LOT625" s="103"/>
      <c r="LOU625" s="103"/>
      <c r="LOV625" s="103"/>
      <c r="LOW625" s="103"/>
      <c r="LOX625" s="103"/>
      <c r="LOY625" s="103"/>
      <c r="LOZ625" s="103"/>
      <c r="LPA625" s="103"/>
      <c r="LPB625" s="103"/>
      <c r="LPC625" s="103"/>
      <c r="LPD625" s="103"/>
      <c r="LPE625" s="103"/>
      <c r="LPF625" s="103"/>
      <c r="LPG625" s="103"/>
      <c r="LPH625" s="103"/>
      <c r="LPI625" s="103"/>
      <c r="LPJ625" s="103"/>
      <c r="LPK625" s="103"/>
      <c r="LPL625" s="103"/>
      <c r="LPM625" s="103"/>
      <c r="LPN625" s="103"/>
      <c r="LPO625" s="103"/>
      <c r="LPP625" s="103"/>
      <c r="LPQ625" s="103"/>
      <c r="LPR625" s="103"/>
      <c r="LPS625" s="103"/>
      <c r="LPT625" s="103"/>
      <c r="LPU625" s="103"/>
      <c r="LPV625" s="103"/>
      <c r="LPW625" s="103"/>
      <c r="LPX625" s="103"/>
      <c r="LPY625" s="103"/>
      <c r="LPZ625" s="103"/>
      <c r="LQA625" s="103"/>
      <c r="LQB625" s="103"/>
      <c r="LQC625" s="103"/>
      <c r="LQD625" s="103"/>
      <c r="LQE625" s="103"/>
      <c r="LQF625" s="103"/>
      <c r="LQG625" s="103"/>
      <c r="LQH625" s="103"/>
      <c r="LQI625" s="103"/>
      <c r="LQJ625" s="103"/>
      <c r="LQK625" s="103"/>
      <c r="LQL625" s="103"/>
      <c r="LQM625" s="103"/>
      <c r="LQN625" s="103"/>
      <c r="LQO625" s="103"/>
      <c r="LQP625" s="103"/>
      <c r="LQQ625" s="103"/>
      <c r="LQR625" s="103"/>
      <c r="LQS625" s="103"/>
      <c r="LQT625" s="103"/>
      <c r="LQU625" s="103"/>
      <c r="LQV625" s="103"/>
      <c r="LQW625" s="103"/>
      <c r="LQX625" s="103"/>
      <c r="LQY625" s="103"/>
      <c r="LQZ625" s="103"/>
      <c r="LRA625" s="103"/>
      <c r="LRB625" s="103"/>
      <c r="LRC625" s="103"/>
      <c r="LRD625" s="103"/>
      <c r="LRE625" s="103"/>
      <c r="LRF625" s="103"/>
      <c r="LRG625" s="103"/>
      <c r="LRH625" s="103"/>
      <c r="LRI625" s="103"/>
      <c r="LRJ625" s="103"/>
      <c r="LRK625" s="103"/>
      <c r="LRL625" s="103"/>
      <c r="LRM625" s="103"/>
      <c r="LRN625" s="103"/>
      <c r="LRO625" s="103"/>
      <c r="LRP625" s="103"/>
      <c r="LRQ625" s="103"/>
      <c r="LRR625" s="103"/>
      <c r="LRS625" s="103"/>
      <c r="LRT625" s="103"/>
      <c r="LRU625" s="103"/>
      <c r="LRV625" s="103"/>
      <c r="LRW625" s="103"/>
      <c r="LRX625" s="103"/>
      <c r="LRY625" s="103"/>
      <c r="LRZ625" s="103"/>
      <c r="LSA625" s="103"/>
      <c r="LSB625" s="103"/>
      <c r="LSC625" s="103"/>
      <c r="LSD625" s="103"/>
      <c r="LSE625" s="103"/>
      <c r="LSF625" s="103"/>
      <c r="LSG625" s="103"/>
      <c r="LSH625" s="103"/>
      <c r="LSI625" s="103"/>
      <c r="LSJ625" s="103"/>
      <c r="LSK625" s="103"/>
      <c r="LSL625" s="103"/>
      <c r="LSM625" s="103"/>
      <c r="LSN625" s="103"/>
      <c r="LSO625" s="103"/>
      <c r="LSP625" s="103"/>
      <c r="LSQ625" s="103"/>
      <c r="LSR625" s="103"/>
      <c r="LSS625" s="103"/>
      <c r="LST625" s="103"/>
      <c r="LSU625" s="103"/>
      <c r="LSV625" s="103"/>
      <c r="LSW625" s="103"/>
      <c r="LSX625" s="103"/>
      <c r="LSY625" s="103"/>
      <c r="LSZ625" s="103"/>
      <c r="LTA625" s="103"/>
      <c r="LTB625" s="103"/>
      <c r="LTC625" s="103"/>
      <c r="LTD625" s="103"/>
      <c r="LTE625" s="103"/>
      <c r="LTF625" s="103"/>
      <c r="LTG625" s="103"/>
      <c r="LTH625" s="103"/>
      <c r="LTI625" s="103"/>
      <c r="LTJ625" s="103"/>
      <c r="LTK625" s="103"/>
      <c r="LTL625" s="103"/>
      <c r="LTM625" s="103"/>
      <c r="LTN625" s="103"/>
      <c r="LTO625" s="103"/>
      <c r="LTP625" s="103"/>
      <c r="LTQ625" s="103"/>
      <c r="LTR625" s="103"/>
      <c r="LTS625" s="103"/>
      <c r="LTT625" s="103"/>
      <c r="LTU625" s="103"/>
      <c r="LTV625" s="103"/>
      <c r="LTW625" s="103"/>
      <c r="LTX625" s="103"/>
      <c r="LTY625" s="103"/>
      <c r="LTZ625" s="103"/>
      <c r="LUA625" s="103"/>
      <c r="LUB625" s="103"/>
      <c r="LUC625" s="103"/>
      <c r="LUD625" s="103"/>
      <c r="LUE625" s="103"/>
      <c r="LUF625" s="103"/>
      <c r="LUG625" s="103"/>
      <c r="LUH625" s="103"/>
      <c r="LUI625" s="103"/>
      <c r="LUJ625" s="103"/>
      <c r="LUK625" s="103"/>
      <c r="LUL625" s="103"/>
      <c r="LUM625" s="103"/>
      <c r="LUN625" s="103"/>
      <c r="LUO625" s="103"/>
      <c r="LUP625" s="103"/>
      <c r="LUQ625" s="103"/>
      <c r="LUR625" s="103"/>
      <c r="LUS625" s="103"/>
      <c r="LUT625" s="103"/>
      <c r="LUU625" s="103"/>
      <c r="LUV625" s="103"/>
      <c r="LUW625" s="103"/>
      <c r="LUX625" s="103"/>
      <c r="LUY625" s="103"/>
      <c r="LUZ625" s="103"/>
      <c r="LVA625" s="103"/>
      <c r="LVB625" s="103"/>
      <c r="LVC625" s="103"/>
      <c r="LVD625" s="103"/>
      <c r="LVE625" s="103"/>
      <c r="LVF625" s="103"/>
      <c r="LVG625" s="103"/>
      <c r="LVH625" s="103"/>
      <c r="LVI625" s="103"/>
      <c r="LVJ625" s="103"/>
      <c r="LVK625" s="103"/>
      <c r="LVL625" s="103"/>
      <c r="LVM625" s="103"/>
      <c r="LVN625" s="103"/>
      <c r="LVO625" s="103"/>
      <c r="LVP625" s="103"/>
      <c r="LVQ625" s="103"/>
      <c r="LVR625" s="103"/>
      <c r="LVS625" s="103"/>
      <c r="LVT625" s="103"/>
      <c r="LVU625" s="103"/>
      <c r="LVV625" s="103"/>
      <c r="LVW625" s="103"/>
      <c r="LVX625" s="103"/>
      <c r="LVY625" s="103"/>
      <c r="LVZ625" s="103"/>
      <c r="LWA625" s="103"/>
      <c r="LWB625" s="103"/>
      <c r="LWC625" s="103"/>
      <c r="LWD625" s="103"/>
      <c r="LWE625" s="103"/>
      <c r="LWF625" s="103"/>
      <c r="LWG625" s="103"/>
      <c r="LWH625" s="103"/>
      <c r="LWI625" s="103"/>
      <c r="LWJ625" s="103"/>
      <c r="LWK625" s="103"/>
      <c r="LWL625" s="103"/>
      <c r="LWM625" s="103"/>
      <c r="LWN625" s="103"/>
      <c r="LWO625" s="103"/>
      <c r="LWP625" s="103"/>
      <c r="LWQ625" s="103"/>
      <c r="LWR625" s="103"/>
      <c r="LWS625" s="103"/>
      <c r="LWT625" s="103"/>
      <c r="LWU625" s="103"/>
      <c r="LWV625" s="103"/>
      <c r="LWW625" s="103"/>
      <c r="LWX625" s="103"/>
      <c r="LWY625" s="103"/>
      <c r="LWZ625" s="103"/>
      <c r="LXA625" s="103"/>
      <c r="LXB625" s="103"/>
      <c r="LXC625" s="103"/>
      <c r="LXD625" s="103"/>
      <c r="LXE625" s="103"/>
      <c r="LXF625" s="103"/>
      <c r="LXG625" s="103"/>
      <c r="LXH625" s="103"/>
      <c r="LXI625" s="103"/>
      <c r="LXJ625" s="103"/>
      <c r="LXK625" s="103"/>
      <c r="LXL625" s="103"/>
      <c r="LXM625" s="103"/>
      <c r="LXN625" s="103"/>
      <c r="LXO625" s="103"/>
      <c r="LXP625" s="103"/>
      <c r="LXQ625" s="103"/>
      <c r="LXR625" s="103"/>
      <c r="LXS625" s="103"/>
      <c r="LXT625" s="103"/>
      <c r="LXU625" s="103"/>
      <c r="LXV625" s="103"/>
      <c r="LXW625" s="103"/>
      <c r="LXX625" s="103"/>
      <c r="LXY625" s="103"/>
      <c r="LXZ625" s="103"/>
      <c r="LYA625" s="103"/>
      <c r="LYB625" s="103"/>
      <c r="LYC625" s="103"/>
      <c r="LYD625" s="103"/>
      <c r="LYE625" s="103"/>
      <c r="LYF625" s="103"/>
      <c r="LYG625" s="103"/>
      <c r="LYH625" s="103"/>
      <c r="LYI625" s="103"/>
      <c r="LYJ625" s="103"/>
      <c r="LYK625" s="103"/>
      <c r="LYL625" s="103"/>
      <c r="LYM625" s="103"/>
      <c r="LYN625" s="103"/>
      <c r="LYO625" s="103"/>
      <c r="LYP625" s="103"/>
      <c r="LYQ625" s="103"/>
      <c r="LYR625" s="103"/>
      <c r="LYS625" s="103"/>
      <c r="LYT625" s="103"/>
      <c r="LYU625" s="103"/>
      <c r="LYV625" s="103"/>
      <c r="LYW625" s="103"/>
      <c r="LYX625" s="103"/>
      <c r="LYY625" s="103"/>
      <c r="LYZ625" s="103"/>
      <c r="LZA625" s="103"/>
      <c r="LZB625" s="103"/>
      <c r="LZC625" s="103"/>
      <c r="LZD625" s="103"/>
      <c r="LZE625" s="103"/>
      <c r="LZF625" s="103"/>
      <c r="LZG625" s="103"/>
      <c r="LZH625" s="103"/>
      <c r="LZI625" s="103"/>
      <c r="LZJ625" s="103"/>
      <c r="LZK625" s="103"/>
      <c r="LZL625" s="103"/>
      <c r="LZM625" s="103"/>
      <c r="LZN625" s="103"/>
      <c r="LZO625" s="103"/>
      <c r="LZP625" s="103"/>
      <c r="LZQ625" s="103"/>
      <c r="LZR625" s="103"/>
      <c r="LZS625" s="103"/>
      <c r="LZT625" s="103"/>
      <c r="LZU625" s="103"/>
      <c r="LZV625" s="103"/>
      <c r="LZW625" s="103"/>
      <c r="LZX625" s="103"/>
      <c r="LZY625" s="103"/>
      <c r="LZZ625" s="103"/>
      <c r="MAA625" s="103"/>
      <c r="MAB625" s="103"/>
      <c r="MAC625" s="103"/>
      <c r="MAD625" s="103"/>
      <c r="MAE625" s="103"/>
      <c r="MAF625" s="103"/>
      <c r="MAG625" s="103"/>
      <c r="MAH625" s="103"/>
      <c r="MAI625" s="103"/>
      <c r="MAJ625" s="103"/>
      <c r="MAK625" s="103"/>
      <c r="MAL625" s="103"/>
      <c r="MAM625" s="103"/>
      <c r="MAN625" s="103"/>
      <c r="MAO625" s="103"/>
      <c r="MAP625" s="103"/>
      <c r="MAQ625" s="103"/>
      <c r="MAR625" s="103"/>
      <c r="MAS625" s="103"/>
      <c r="MAT625" s="103"/>
      <c r="MAU625" s="103"/>
      <c r="MAV625" s="103"/>
      <c r="MAW625" s="103"/>
      <c r="MAX625" s="103"/>
      <c r="MAY625" s="103"/>
      <c r="MAZ625" s="103"/>
      <c r="MBA625" s="103"/>
      <c r="MBB625" s="103"/>
      <c r="MBC625" s="103"/>
      <c r="MBD625" s="103"/>
      <c r="MBE625" s="103"/>
      <c r="MBF625" s="103"/>
      <c r="MBG625" s="103"/>
      <c r="MBH625" s="103"/>
      <c r="MBI625" s="103"/>
      <c r="MBJ625" s="103"/>
      <c r="MBK625" s="103"/>
      <c r="MBL625" s="103"/>
      <c r="MBM625" s="103"/>
      <c r="MBN625" s="103"/>
      <c r="MBO625" s="103"/>
      <c r="MBP625" s="103"/>
      <c r="MBQ625" s="103"/>
      <c r="MBR625" s="103"/>
      <c r="MBS625" s="103"/>
      <c r="MBT625" s="103"/>
      <c r="MBU625" s="103"/>
      <c r="MBV625" s="103"/>
      <c r="MBW625" s="103"/>
      <c r="MBX625" s="103"/>
      <c r="MBY625" s="103"/>
      <c r="MBZ625" s="103"/>
      <c r="MCA625" s="103"/>
      <c r="MCB625" s="103"/>
      <c r="MCC625" s="103"/>
      <c r="MCD625" s="103"/>
      <c r="MCE625" s="103"/>
      <c r="MCF625" s="103"/>
      <c r="MCG625" s="103"/>
      <c r="MCH625" s="103"/>
      <c r="MCI625" s="103"/>
      <c r="MCJ625" s="103"/>
      <c r="MCK625" s="103"/>
      <c r="MCL625" s="103"/>
      <c r="MCM625" s="103"/>
      <c r="MCN625" s="103"/>
      <c r="MCO625" s="103"/>
      <c r="MCP625" s="103"/>
      <c r="MCQ625" s="103"/>
      <c r="MCR625" s="103"/>
      <c r="MCS625" s="103"/>
      <c r="MCT625" s="103"/>
      <c r="MCU625" s="103"/>
      <c r="MCV625" s="103"/>
      <c r="MCW625" s="103"/>
      <c r="MCX625" s="103"/>
      <c r="MCY625" s="103"/>
      <c r="MCZ625" s="103"/>
      <c r="MDA625" s="103"/>
      <c r="MDB625" s="103"/>
      <c r="MDC625" s="103"/>
      <c r="MDD625" s="103"/>
      <c r="MDE625" s="103"/>
      <c r="MDF625" s="103"/>
      <c r="MDG625" s="103"/>
      <c r="MDH625" s="103"/>
      <c r="MDI625" s="103"/>
      <c r="MDJ625" s="103"/>
      <c r="MDK625" s="103"/>
      <c r="MDL625" s="103"/>
      <c r="MDM625" s="103"/>
      <c r="MDN625" s="103"/>
      <c r="MDO625" s="103"/>
      <c r="MDP625" s="103"/>
      <c r="MDQ625" s="103"/>
      <c r="MDR625" s="103"/>
      <c r="MDS625" s="103"/>
      <c r="MDT625" s="103"/>
      <c r="MDU625" s="103"/>
      <c r="MDV625" s="103"/>
      <c r="MDW625" s="103"/>
      <c r="MDX625" s="103"/>
      <c r="MDY625" s="103"/>
      <c r="MDZ625" s="103"/>
      <c r="MEA625" s="103"/>
      <c r="MEB625" s="103"/>
      <c r="MEC625" s="103"/>
      <c r="MED625" s="103"/>
      <c r="MEE625" s="103"/>
      <c r="MEF625" s="103"/>
      <c r="MEG625" s="103"/>
      <c r="MEH625" s="103"/>
      <c r="MEI625" s="103"/>
      <c r="MEJ625" s="103"/>
      <c r="MEK625" s="103"/>
      <c r="MEL625" s="103"/>
      <c r="MEM625" s="103"/>
      <c r="MEN625" s="103"/>
      <c r="MEO625" s="103"/>
      <c r="MEP625" s="103"/>
      <c r="MEQ625" s="103"/>
      <c r="MER625" s="103"/>
      <c r="MES625" s="103"/>
      <c r="MET625" s="103"/>
      <c r="MEU625" s="103"/>
      <c r="MEV625" s="103"/>
      <c r="MEW625" s="103"/>
      <c r="MEX625" s="103"/>
      <c r="MEY625" s="103"/>
      <c r="MEZ625" s="103"/>
      <c r="MFA625" s="103"/>
      <c r="MFB625" s="103"/>
      <c r="MFC625" s="103"/>
      <c r="MFD625" s="103"/>
      <c r="MFE625" s="103"/>
      <c r="MFF625" s="103"/>
      <c r="MFG625" s="103"/>
      <c r="MFH625" s="103"/>
      <c r="MFI625" s="103"/>
      <c r="MFJ625" s="103"/>
      <c r="MFK625" s="103"/>
      <c r="MFL625" s="103"/>
      <c r="MFM625" s="103"/>
      <c r="MFN625" s="103"/>
      <c r="MFO625" s="103"/>
      <c r="MFP625" s="103"/>
      <c r="MFQ625" s="103"/>
      <c r="MFR625" s="103"/>
      <c r="MFS625" s="103"/>
      <c r="MFT625" s="103"/>
      <c r="MFU625" s="103"/>
      <c r="MFV625" s="103"/>
      <c r="MFW625" s="103"/>
      <c r="MFX625" s="103"/>
      <c r="MFY625" s="103"/>
      <c r="MFZ625" s="103"/>
      <c r="MGA625" s="103"/>
      <c r="MGB625" s="103"/>
      <c r="MGC625" s="103"/>
      <c r="MGD625" s="103"/>
      <c r="MGE625" s="103"/>
      <c r="MGF625" s="103"/>
      <c r="MGG625" s="103"/>
      <c r="MGH625" s="103"/>
      <c r="MGI625" s="103"/>
      <c r="MGJ625" s="103"/>
      <c r="MGK625" s="103"/>
      <c r="MGL625" s="103"/>
      <c r="MGM625" s="103"/>
      <c r="MGN625" s="103"/>
      <c r="MGO625" s="103"/>
      <c r="MGP625" s="103"/>
      <c r="MGQ625" s="103"/>
      <c r="MGR625" s="103"/>
      <c r="MGS625" s="103"/>
      <c r="MGT625" s="103"/>
      <c r="MGU625" s="103"/>
      <c r="MGV625" s="103"/>
      <c r="MGW625" s="103"/>
      <c r="MGX625" s="103"/>
      <c r="MGY625" s="103"/>
      <c r="MGZ625" s="103"/>
      <c r="MHA625" s="103"/>
      <c r="MHB625" s="103"/>
      <c r="MHC625" s="103"/>
      <c r="MHD625" s="103"/>
      <c r="MHE625" s="103"/>
      <c r="MHF625" s="103"/>
      <c r="MHG625" s="103"/>
      <c r="MHH625" s="103"/>
      <c r="MHI625" s="103"/>
      <c r="MHJ625" s="103"/>
      <c r="MHK625" s="103"/>
      <c r="MHL625" s="103"/>
      <c r="MHM625" s="103"/>
      <c r="MHN625" s="103"/>
      <c r="MHO625" s="103"/>
      <c r="MHP625" s="103"/>
      <c r="MHQ625" s="103"/>
      <c r="MHR625" s="103"/>
      <c r="MHS625" s="103"/>
      <c r="MHT625" s="103"/>
      <c r="MHU625" s="103"/>
      <c r="MHV625" s="103"/>
      <c r="MHW625" s="103"/>
      <c r="MHX625" s="103"/>
      <c r="MHY625" s="103"/>
      <c r="MHZ625" s="103"/>
      <c r="MIA625" s="103"/>
      <c r="MIB625" s="103"/>
      <c r="MIC625" s="103"/>
      <c r="MID625" s="103"/>
      <c r="MIE625" s="103"/>
      <c r="MIF625" s="103"/>
      <c r="MIG625" s="103"/>
      <c r="MIH625" s="103"/>
      <c r="MII625" s="103"/>
      <c r="MIJ625" s="103"/>
      <c r="MIK625" s="103"/>
      <c r="MIL625" s="103"/>
      <c r="MIM625" s="103"/>
      <c r="MIN625" s="103"/>
      <c r="MIO625" s="103"/>
      <c r="MIP625" s="103"/>
      <c r="MIQ625" s="103"/>
      <c r="MIR625" s="103"/>
      <c r="MIS625" s="103"/>
      <c r="MIT625" s="103"/>
      <c r="MIU625" s="103"/>
      <c r="MIV625" s="103"/>
      <c r="MIW625" s="103"/>
      <c r="MIX625" s="103"/>
      <c r="MIY625" s="103"/>
      <c r="MIZ625" s="103"/>
      <c r="MJA625" s="103"/>
      <c r="MJB625" s="103"/>
      <c r="MJC625" s="103"/>
      <c r="MJD625" s="103"/>
      <c r="MJE625" s="103"/>
      <c r="MJF625" s="103"/>
      <c r="MJG625" s="103"/>
      <c r="MJH625" s="103"/>
      <c r="MJI625" s="103"/>
      <c r="MJJ625" s="103"/>
      <c r="MJK625" s="103"/>
      <c r="MJL625" s="103"/>
      <c r="MJM625" s="103"/>
      <c r="MJN625" s="103"/>
      <c r="MJO625" s="103"/>
      <c r="MJP625" s="103"/>
      <c r="MJQ625" s="103"/>
      <c r="MJR625" s="103"/>
      <c r="MJS625" s="103"/>
      <c r="MJT625" s="103"/>
      <c r="MJU625" s="103"/>
      <c r="MJV625" s="103"/>
      <c r="MJW625" s="103"/>
      <c r="MJX625" s="103"/>
      <c r="MJY625" s="103"/>
      <c r="MJZ625" s="103"/>
      <c r="MKA625" s="103"/>
      <c r="MKB625" s="103"/>
      <c r="MKC625" s="103"/>
      <c r="MKD625" s="103"/>
      <c r="MKE625" s="103"/>
      <c r="MKF625" s="103"/>
      <c r="MKG625" s="103"/>
      <c r="MKH625" s="103"/>
      <c r="MKI625" s="103"/>
      <c r="MKJ625" s="103"/>
      <c r="MKK625" s="103"/>
      <c r="MKL625" s="103"/>
      <c r="MKM625" s="103"/>
      <c r="MKN625" s="103"/>
      <c r="MKO625" s="103"/>
      <c r="MKP625" s="103"/>
      <c r="MKQ625" s="103"/>
      <c r="MKR625" s="103"/>
      <c r="MKS625" s="103"/>
      <c r="MKT625" s="103"/>
      <c r="MKU625" s="103"/>
      <c r="MKV625" s="103"/>
      <c r="MKW625" s="103"/>
      <c r="MKX625" s="103"/>
      <c r="MKY625" s="103"/>
      <c r="MKZ625" s="103"/>
      <c r="MLA625" s="103"/>
      <c r="MLB625" s="103"/>
      <c r="MLC625" s="103"/>
      <c r="MLD625" s="103"/>
      <c r="MLE625" s="103"/>
      <c r="MLF625" s="103"/>
      <c r="MLG625" s="103"/>
      <c r="MLH625" s="103"/>
      <c r="MLI625" s="103"/>
      <c r="MLJ625" s="103"/>
      <c r="MLK625" s="103"/>
      <c r="MLL625" s="103"/>
      <c r="MLM625" s="103"/>
      <c r="MLN625" s="103"/>
      <c r="MLO625" s="103"/>
      <c r="MLP625" s="103"/>
      <c r="MLQ625" s="103"/>
      <c r="MLR625" s="103"/>
      <c r="MLS625" s="103"/>
      <c r="MLT625" s="103"/>
      <c r="MLU625" s="103"/>
      <c r="MLV625" s="103"/>
      <c r="MLW625" s="103"/>
      <c r="MLX625" s="103"/>
      <c r="MLY625" s="103"/>
      <c r="MLZ625" s="103"/>
      <c r="MMA625" s="103"/>
      <c r="MMB625" s="103"/>
      <c r="MMC625" s="103"/>
      <c r="MMD625" s="103"/>
      <c r="MME625" s="103"/>
      <c r="MMF625" s="103"/>
      <c r="MMG625" s="103"/>
      <c r="MMH625" s="103"/>
      <c r="MMI625" s="103"/>
      <c r="MMJ625" s="103"/>
      <c r="MMK625" s="103"/>
      <c r="MML625" s="103"/>
      <c r="MMM625" s="103"/>
      <c r="MMN625" s="103"/>
      <c r="MMO625" s="103"/>
      <c r="MMP625" s="103"/>
      <c r="MMQ625" s="103"/>
      <c r="MMR625" s="103"/>
      <c r="MMS625" s="103"/>
      <c r="MMT625" s="103"/>
      <c r="MMU625" s="103"/>
      <c r="MMV625" s="103"/>
      <c r="MMW625" s="103"/>
      <c r="MMX625" s="103"/>
      <c r="MMY625" s="103"/>
      <c r="MMZ625" s="103"/>
      <c r="MNA625" s="103"/>
      <c r="MNB625" s="103"/>
      <c r="MNC625" s="103"/>
      <c r="MND625" s="103"/>
      <c r="MNE625" s="103"/>
      <c r="MNF625" s="103"/>
      <c r="MNG625" s="103"/>
      <c r="MNH625" s="103"/>
      <c r="MNI625" s="103"/>
      <c r="MNJ625" s="103"/>
      <c r="MNK625" s="103"/>
      <c r="MNL625" s="103"/>
      <c r="MNM625" s="103"/>
      <c r="MNN625" s="103"/>
      <c r="MNO625" s="103"/>
      <c r="MNP625" s="103"/>
      <c r="MNQ625" s="103"/>
      <c r="MNR625" s="103"/>
      <c r="MNS625" s="103"/>
      <c r="MNT625" s="103"/>
      <c r="MNU625" s="103"/>
      <c r="MNV625" s="103"/>
      <c r="MNW625" s="103"/>
      <c r="MNX625" s="103"/>
      <c r="MNY625" s="103"/>
      <c r="MNZ625" s="103"/>
      <c r="MOA625" s="103"/>
      <c r="MOB625" s="103"/>
      <c r="MOC625" s="103"/>
      <c r="MOD625" s="103"/>
      <c r="MOE625" s="103"/>
      <c r="MOF625" s="103"/>
      <c r="MOG625" s="103"/>
      <c r="MOH625" s="103"/>
      <c r="MOI625" s="103"/>
      <c r="MOJ625" s="103"/>
      <c r="MOK625" s="103"/>
      <c r="MOL625" s="103"/>
      <c r="MOM625" s="103"/>
      <c r="MON625" s="103"/>
      <c r="MOO625" s="103"/>
      <c r="MOP625" s="103"/>
      <c r="MOQ625" s="103"/>
      <c r="MOR625" s="103"/>
      <c r="MOS625" s="103"/>
      <c r="MOT625" s="103"/>
      <c r="MOU625" s="103"/>
      <c r="MOV625" s="103"/>
      <c r="MOW625" s="103"/>
      <c r="MOX625" s="103"/>
      <c r="MOY625" s="103"/>
      <c r="MOZ625" s="103"/>
      <c r="MPA625" s="103"/>
      <c r="MPB625" s="103"/>
      <c r="MPC625" s="103"/>
      <c r="MPD625" s="103"/>
      <c r="MPE625" s="103"/>
      <c r="MPF625" s="103"/>
      <c r="MPG625" s="103"/>
      <c r="MPH625" s="103"/>
      <c r="MPI625" s="103"/>
      <c r="MPJ625" s="103"/>
      <c r="MPK625" s="103"/>
      <c r="MPL625" s="103"/>
      <c r="MPM625" s="103"/>
      <c r="MPN625" s="103"/>
      <c r="MPO625" s="103"/>
      <c r="MPP625" s="103"/>
      <c r="MPQ625" s="103"/>
      <c r="MPR625" s="103"/>
      <c r="MPS625" s="103"/>
      <c r="MPT625" s="103"/>
      <c r="MPU625" s="103"/>
      <c r="MPV625" s="103"/>
      <c r="MPW625" s="103"/>
      <c r="MPX625" s="103"/>
      <c r="MPY625" s="103"/>
      <c r="MPZ625" s="103"/>
      <c r="MQA625" s="103"/>
      <c r="MQB625" s="103"/>
      <c r="MQC625" s="103"/>
      <c r="MQD625" s="103"/>
      <c r="MQE625" s="103"/>
      <c r="MQF625" s="103"/>
      <c r="MQG625" s="103"/>
      <c r="MQH625" s="103"/>
      <c r="MQI625" s="103"/>
      <c r="MQJ625" s="103"/>
      <c r="MQK625" s="103"/>
      <c r="MQL625" s="103"/>
      <c r="MQM625" s="103"/>
      <c r="MQN625" s="103"/>
      <c r="MQO625" s="103"/>
      <c r="MQP625" s="103"/>
      <c r="MQQ625" s="103"/>
      <c r="MQR625" s="103"/>
      <c r="MQS625" s="103"/>
      <c r="MQT625" s="103"/>
      <c r="MQU625" s="103"/>
      <c r="MQV625" s="103"/>
      <c r="MQW625" s="103"/>
      <c r="MQX625" s="103"/>
      <c r="MQY625" s="103"/>
      <c r="MQZ625" s="103"/>
      <c r="MRA625" s="103"/>
      <c r="MRB625" s="103"/>
      <c r="MRC625" s="103"/>
      <c r="MRD625" s="103"/>
      <c r="MRE625" s="103"/>
      <c r="MRF625" s="103"/>
      <c r="MRG625" s="103"/>
      <c r="MRH625" s="103"/>
      <c r="MRI625" s="103"/>
      <c r="MRJ625" s="103"/>
      <c r="MRK625" s="103"/>
      <c r="MRL625" s="103"/>
      <c r="MRM625" s="103"/>
      <c r="MRN625" s="103"/>
      <c r="MRO625" s="103"/>
      <c r="MRP625" s="103"/>
      <c r="MRQ625" s="103"/>
      <c r="MRR625" s="103"/>
      <c r="MRS625" s="103"/>
      <c r="MRT625" s="103"/>
      <c r="MRU625" s="103"/>
      <c r="MRV625" s="103"/>
      <c r="MRW625" s="103"/>
      <c r="MRX625" s="103"/>
      <c r="MRY625" s="103"/>
      <c r="MRZ625" s="103"/>
      <c r="MSA625" s="103"/>
      <c r="MSB625" s="103"/>
      <c r="MSC625" s="103"/>
      <c r="MSD625" s="103"/>
      <c r="MSE625" s="103"/>
      <c r="MSF625" s="103"/>
      <c r="MSG625" s="103"/>
      <c r="MSH625" s="103"/>
      <c r="MSI625" s="103"/>
      <c r="MSJ625" s="103"/>
      <c r="MSK625" s="103"/>
      <c r="MSL625" s="103"/>
      <c r="MSM625" s="103"/>
      <c r="MSN625" s="103"/>
      <c r="MSO625" s="103"/>
      <c r="MSP625" s="103"/>
      <c r="MSQ625" s="103"/>
      <c r="MSR625" s="103"/>
      <c r="MSS625" s="103"/>
      <c r="MST625" s="103"/>
      <c r="MSU625" s="103"/>
      <c r="MSV625" s="103"/>
      <c r="MSW625" s="103"/>
      <c r="MSX625" s="103"/>
      <c r="MSY625" s="103"/>
      <c r="MSZ625" s="103"/>
      <c r="MTA625" s="103"/>
      <c r="MTB625" s="103"/>
      <c r="MTC625" s="103"/>
      <c r="MTD625" s="103"/>
      <c r="MTE625" s="103"/>
      <c r="MTF625" s="103"/>
      <c r="MTG625" s="103"/>
      <c r="MTH625" s="103"/>
      <c r="MTI625" s="103"/>
      <c r="MTJ625" s="103"/>
      <c r="MTK625" s="103"/>
      <c r="MTL625" s="103"/>
      <c r="MTM625" s="103"/>
      <c r="MTN625" s="103"/>
      <c r="MTO625" s="103"/>
      <c r="MTP625" s="103"/>
      <c r="MTQ625" s="103"/>
      <c r="MTR625" s="103"/>
      <c r="MTS625" s="103"/>
      <c r="MTT625" s="103"/>
      <c r="MTU625" s="103"/>
      <c r="MTV625" s="103"/>
      <c r="MTW625" s="103"/>
      <c r="MTX625" s="103"/>
      <c r="MTY625" s="103"/>
      <c r="MTZ625" s="103"/>
      <c r="MUA625" s="103"/>
      <c r="MUB625" s="103"/>
      <c r="MUC625" s="103"/>
      <c r="MUD625" s="103"/>
      <c r="MUE625" s="103"/>
      <c r="MUF625" s="103"/>
      <c r="MUG625" s="103"/>
      <c r="MUH625" s="103"/>
      <c r="MUI625" s="103"/>
      <c r="MUJ625" s="103"/>
      <c r="MUK625" s="103"/>
      <c r="MUL625" s="103"/>
      <c r="MUM625" s="103"/>
      <c r="MUN625" s="103"/>
      <c r="MUO625" s="103"/>
      <c r="MUP625" s="103"/>
      <c r="MUQ625" s="103"/>
      <c r="MUR625" s="103"/>
      <c r="MUS625" s="103"/>
      <c r="MUT625" s="103"/>
      <c r="MUU625" s="103"/>
      <c r="MUV625" s="103"/>
      <c r="MUW625" s="103"/>
      <c r="MUX625" s="103"/>
      <c r="MUY625" s="103"/>
      <c r="MUZ625" s="103"/>
      <c r="MVA625" s="103"/>
      <c r="MVB625" s="103"/>
      <c r="MVC625" s="103"/>
      <c r="MVD625" s="103"/>
      <c r="MVE625" s="103"/>
      <c r="MVF625" s="103"/>
      <c r="MVG625" s="103"/>
      <c r="MVH625" s="103"/>
      <c r="MVI625" s="103"/>
      <c r="MVJ625" s="103"/>
      <c r="MVK625" s="103"/>
      <c r="MVL625" s="103"/>
      <c r="MVM625" s="103"/>
      <c r="MVN625" s="103"/>
      <c r="MVO625" s="103"/>
      <c r="MVP625" s="103"/>
      <c r="MVQ625" s="103"/>
      <c r="MVR625" s="103"/>
      <c r="MVS625" s="103"/>
      <c r="MVT625" s="103"/>
      <c r="MVU625" s="103"/>
      <c r="MVV625" s="103"/>
      <c r="MVW625" s="103"/>
      <c r="MVX625" s="103"/>
      <c r="MVY625" s="103"/>
      <c r="MVZ625" s="103"/>
      <c r="MWA625" s="103"/>
      <c r="MWB625" s="103"/>
      <c r="MWC625" s="103"/>
      <c r="MWD625" s="103"/>
      <c r="MWE625" s="103"/>
      <c r="MWF625" s="103"/>
      <c r="MWG625" s="103"/>
      <c r="MWH625" s="103"/>
      <c r="MWI625" s="103"/>
      <c r="MWJ625" s="103"/>
      <c r="MWK625" s="103"/>
      <c r="MWL625" s="103"/>
      <c r="MWM625" s="103"/>
      <c r="MWN625" s="103"/>
      <c r="MWO625" s="103"/>
      <c r="MWP625" s="103"/>
      <c r="MWQ625" s="103"/>
      <c r="MWR625" s="103"/>
      <c r="MWS625" s="103"/>
      <c r="MWT625" s="103"/>
      <c r="MWU625" s="103"/>
      <c r="MWV625" s="103"/>
      <c r="MWW625" s="103"/>
      <c r="MWX625" s="103"/>
      <c r="MWY625" s="103"/>
      <c r="MWZ625" s="103"/>
      <c r="MXA625" s="103"/>
      <c r="MXB625" s="103"/>
      <c r="MXC625" s="103"/>
      <c r="MXD625" s="103"/>
      <c r="MXE625" s="103"/>
      <c r="MXF625" s="103"/>
      <c r="MXG625" s="103"/>
      <c r="MXH625" s="103"/>
      <c r="MXI625" s="103"/>
      <c r="MXJ625" s="103"/>
      <c r="MXK625" s="103"/>
      <c r="MXL625" s="103"/>
      <c r="MXM625" s="103"/>
      <c r="MXN625" s="103"/>
      <c r="MXO625" s="103"/>
      <c r="MXP625" s="103"/>
      <c r="MXQ625" s="103"/>
      <c r="MXR625" s="103"/>
      <c r="MXS625" s="103"/>
      <c r="MXT625" s="103"/>
      <c r="MXU625" s="103"/>
      <c r="MXV625" s="103"/>
      <c r="MXW625" s="103"/>
      <c r="MXX625" s="103"/>
      <c r="MXY625" s="103"/>
      <c r="MXZ625" s="103"/>
      <c r="MYA625" s="103"/>
      <c r="MYB625" s="103"/>
      <c r="MYC625" s="103"/>
      <c r="MYD625" s="103"/>
      <c r="MYE625" s="103"/>
      <c r="MYF625" s="103"/>
      <c r="MYG625" s="103"/>
      <c r="MYH625" s="103"/>
      <c r="MYI625" s="103"/>
      <c r="MYJ625" s="103"/>
      <c r="MYK625" s="103"/>
      <c r="MYL625" s="103"/>
      <c r="MYM625" s="103"/>
      <c r="MYN625" s="103"/>
      <c r="MYO625" s="103"/>
      <c r="MYP625" s="103"/>
      <c r="MYQ625" s="103"/>
      <c r="MYR625" s="103"/>
      <c r="MYS625" s="103"/>
      <c r="MYT625" s="103"/>
      <c r="MYU625" s="103"/>
      <c r="MYV625" s="103"/>
      <c r="MYW625" s="103"/>
      <c r="MYX625" s="103"/>
      <c r="MYY625" s="103"/>
      <c r="MYZ625" s="103"/>
      <c r="MZA625" s="103"/>
      <c r="MZB625" s="103"/>
      <c r="MZC625" s="103"/>
      <c r="MZD625" s="103"/>
      <c r="MZE625" s="103"/>
      <c r="MZF625" s="103"/>
      <c r="MZG625" s="103"/>
      <c r="MZH625" s="103"/>
      <c r="MZI625" s="103"/>
      <c r="MZJ625" s="103"/>
      <c r="MZK625" s="103"/>
      <c r="MZL625" s="103"/>
      <c r="MZM625" s="103"/>
      <c r="MZN625" s="103"/>
      <c r="MZO625" s="103"/>
      <c r="MZP625" s="103"/>
      <c r="MZQ625" s="103"/>
      <c r="MZR625" s="103"/>
      <c r="MZS625" s="103"/>
      <c r="MZT625" s="103"/>
      <c r="MZU625" s="103"/>
      <c r="MZV625" s="103"/>
      <c r="MZW625" s="103"/>
      <c r="MZX625" s="103"/>
      <c r="MZY625" s="103"/>
      <c r="MZZ625" s="103"/>
      <c r="NAA625" s="103"/>
      <c r="NAB625" s="103"/>
      <c r="NAC625" s="103"/>
      <c r="NAD625" s="103"/>
      <c r="NAE625" s="103"/>
      <c r="NAF625" s="103"/>
      <c r="NAG625" s="103"/>
      <c r="NAH625" s="103"/>
      <c r="NAI625" s="103"/>
      <c r="NAJ625" s="103"/>
      <c r="NAK625" s="103"/>
      <c r="NAL625" s="103"/>
      <c r="NAM625" s="103"/>
      <c r="NAN625" s="103"/>
      <c r="NAO625" s="103"/>
      <c r="NAP625" s="103"/>
      <c r="NAQ625" s="103"/>
      <c r="NAR625" s="103"/>
      <c r="NAS625" s="103"/>
      <c r="NAT625" s="103"/>
      <c r="NAU625" s="103"/>
      <c r="NAV625" s="103"/>
      <c r="NAW625" s="103"/>
      <c r="NAX625" s="103"/>
      <c r="NAY625" s="103"/>
      <c r="NAZ625" s="103"/>
      <c r="NBA625" s="103"/>
      <c r="NBB625" s="103"/>
      <c r="NBC625" s="103"/>
      <c r="NBD625" s="103"/>
      <c r="NBE625" s="103"/>
      <c r="NBF625" s="103"/>
      <c r="NBG625" s="103"/>
      <c r="NBH625" s="103"/>
      <c r="NBI625" s="103"/>
      <c r="NBJ625" s="103"/>
      <c r="NBK625" s="103"/>
      <c r="NBL625" s="103"/>
      <c r="NBM625" s="103"/>
      <c r="NBN625" s="103"/>
      <c r="NBO625" s="103"/>
      <c r="NBP625" s="103"/>
      <c r="NBQ625" s="103"/>
      <c r="NBR625" s="103"/>
      <c r="NBS625" s="103"/>
      <c r="NBT625" s="103"/>
      <c r="NBU625" s="103"/>
      <c r="NBV625" s="103"/>
      <c r="NBW625" s="103"/>
      <c r="NBX625" s="103"/>
      <c r="NBY625" s="103"/>
      <c r="NBZ625" s="103"/>
      <c r="NCA625" s="103"/>
      <c r="NCB625" s="103"/>
      <c r="NCC625" s="103"/>
      <c r="NCD625" s="103"/>
      <c r="NCE625" s="103"/>
      <c r="NCF625" s="103"/>
      <c r="NCG625" s="103"/>
      <c r="NCH625" s="103"/>
      <c r="NCI625" s="103"/>
      <c r="NCJ625" s="103"/>
      <c r="NCK625" s="103"/>
      <c r="NCL625" s="103"/>
      <c r="NCM625" s="103"/>
      <c r="NCN625" s="103"/>
      <c r="NCO625" s="103"/>
      <c r="NCP625" s="103"/>
      <c r="NCQ625" s="103"/>
      <c r="NCR625" s="103"/>
      <c r="NCS625" s="103"/>
      <c r="NCT625" s="103"/>
      <c r="NCU625" s="103"/>
      <c r="NCV625" s="103"/>
      <c r="NCW625" s="103"/>
      <c r="NCX625" s="103"/>
      <c r="NCY625" s="103"/>
      <c r="NCZ625" s="103"/>
      <c r="NDA625" s="103"/>
      <c r="NDB625" s="103"/>
      <c r="NDC625" s="103"/>
      <c r="NDD625" s="103"/>
      <c r="NDE625" s="103"/>
      <c r="NDF625" s="103"/>
      <c r="NDG625" s="103"/>
      <c r="NDH625" s="103"/>
      <c r="NDI625" s="103"/>
      <c r="NDJ625" s="103"/>
      <c r="NDK625" s="103"/>
      <c r="NDL625" s="103"/>
      <c r="NDM625" s="103"/>
      <c r="NDN625" s="103"/>
      <c r="NDO625" s="103"/>
      <c r="NDP625" s="103"/>
      <c r="NDQ625" s="103"/>
      <c r="NDR625" s="103"/>
      <c r="NDS625" s="103"/>
      <c r="NDT625" s="103"/>
      <c r="NDU625" s="103"/>
      <c r="NDV625" s="103"/>
      <c r="NDW625" s="103"/>
      <c r="NDX625" s="103"/>
      <c r="NDY625" s="103"/>
      <c r="NDZ625" s="103"/>
      <c r="NEA625" s="103"/>
      <c r="NEB625" s="103"/>
      <c r="NEC625" s="103"/>
      <c r="NED625" s="103"/>
      <c r="NEE625" s="103"/>
      <c r="NEF625" s="103"/>
      <c r="NEG625" s="103"/>
      <c r="NEH625" s="103"/>
      <c r="NEI625" s="103"/>
      <c r="NEJ625" s="103"/>
      <c r="NEK625" s="103"/>
      <c r="NEL625" s="103"/>
      <c r="NEM625" s="103"/>
      <c r="NEN625" s="103"/>
      <c r="NEO625" s="103"/>
      <c r="NEP625" s="103"/>
      <c r="NEQ625" s="103"/>
      <c r="NER625" s="103"/>
      <c r="NES625" s="103"/>
      <c r="NET625" s="103"/>
      <c r="NEU625" s="103"/>
      <c r="NEV625" s="103"/>
      <c r="NEW625" s="103"/>
      <c r="NEX625" s="103"/>
      <c r="NEY625" s="103"/>
      <c r="NEZ625" s="103"/>
      <c r="NFA625" s="103"/>
      <c r="NFB625" s="103"/>
      <c r="NFC625" s="103"/>
      <c r="NFD625" s="103"/>
      <c r="NFE625" s="103"/>
      <c r="NFF625" s="103"/>
      <c r="NFG625" s="103"/>
      <c r="NFH625" s="103"/>
      <c r="NFI625" s="103"/>
      <c r="NFJ625" s="103"/>
      <c r="NFK625" s="103"/>
      <c r="NFL625" s="103"/>
      <c r="NFM625" s="103"/>
      <c r="NFN625" s="103"/>
      <c r="NFO625" s="103"/>
      <c r="NFP625" s="103"/>
      <c r="NFQ625" s="103"/>
      <c r="NFR625" s="103"/>
      <c r="NFS625" s="103"/>
      <c r="NFT625" s="103"/>
      <c r="NFU625" s="103"/>
      <c r="NFV625" s="103"/>
      <c r="NFW625" s="103"/>
      <c r="NFX625" s="103"/>
      <c r="NFY625" s="103"/>
      <c r="NFZ625" s="103"/>
      <c r="NGA625" s="103"/>
      <c r="NGB625" s="103"/>
      <c r="NGC625" s="103"/>
      <c r="NGD625" s="103"/>
      <c r="NGE625" s="103"/>
      <c r="NGF625" s="103"/>
      <c r="NGG625" s="103"/>
      <c r="NGH625" s="103"/>
      <c r="NGI625" s="103"/>
      <c r="NGJ625" s="103"/>
      <c r="NGK625" s="103"/>
      <c r="NGL625" s="103"/>
      <c r="NGM625" s="103"/>
      <c r="NGN625" s="103"/>
      <c r="NGO625" s="103"/>
      <c r="NGP625" s="103"/>
      <c r="NGQ625" s="103"/>
      <c r="NGR625" s="103"/>
      <c r="NGS625" s="103"/>
      <c r="NGT625" s="103"/>
      <c r="NGU625" s="103"/>
      <c r="NGV625" s="103"/>
      <c r="NGW625" s="103"/>
      <c r="NGX625" s="103"/>
      <c r="NGY625" s="103"/>
      <c r="NGZ625" s="103"/>
      <c r="NHA625" s="103"/>
      <c r="NHB625" s="103"/>
      <c r="NHC625" s="103"/>
      <c r="NHD625" s="103"/>
      <c r="NHE625" s="103"/>
      <c r="NHF625" s="103"/>
      <c r="NHG625" s="103"/>
      <c r="NHH625" s="103"/>
      <c r="NHI625" s="103"/>
      <c r="NHJ625" s="103"/>
      <c r="NHK625" s="103"/>
      <c r="NHL625" s="103"/>
      <c r="NHM625" s="103"/>
      <c r="NHN625" s="103"/>
      <c r="NHO625" s="103"/>
      <c r="NHP625" s="103"/>
      <c r="NHQ625" s="103"/>
      <c r="NHR625" s="103"/>
      <c r="NHS625" s="103"/>
      <c r="NHT625" s="103"/>
      <c r="NHU625" s="103"/>
      <c r="NHV625" s="103"/>
      <c r="NHW625" s="103"/>
      <c r="NHX625" s="103"/>
      <c r="NHY625" s="103"/>
      <c r="NHZ625" s="103"/>
      <c r="NIA625" s="103"/>
      <c r="NIB625" s="103"/>
      <c r="NIC625" s="103"/>
      <c r="NID625" s="103"/>
      <c r="NIE625" s="103"/>
      <c r="NIF625" s="103"/>
      <c r="NIG625" s="103"/>
      <c r="NIH625" s="103"/>
      <c r="NII625" s="103"/>
      <c r="NIJ625" s="103"/>
      <c r="NIK625" s="103"/>
      <c r="NIL625" s="103"/>
      <c r="NIM625" s="103"/>
      <c r="NIN625" s="103"/>
      <c r="NIO625" s="103"/>
      <c r="NIP625" s="103"/>
      <c r="NIQ625" s="103"/>
      <c r="NIR625" s="103"/>
      <c r="NIS625" s="103"/>
      <c r="NIT625" s="103"/>
      <c r="NIU625" s="103"/>
      <c r="NIV625" s="103"/>
      <c r="NIW625" s="103"/>
      <c r="NIX625" s="103"/>
      <c r="NIY625" s="103"/>
      <c r="NIZ625" s="103"/>
      <c r="NJA625" s="103"/>
      <c r="NJB625" s="103"/>
      <c r="NJC625" s="103"/>
      <c r="NJD625" s="103"/>
      <c r="NJE625" s="103"/>
      <c r="NJF625" s="103"/>
      <c r="NJG625" s="103"/>
      <c r="NJH625" s="103"/>
      <c r="NJI625" s="103"/>
      <c r="NJJ625" s="103"/>
      <c r="NJK625" s="103"/>
      <c r="NJL625" s="103"/>
      <c r="NJM625" s="103"/>
      <c r="NJN625" s="103"/>
      <c r="NJO625" s="103"/>
      <c r="NJP625" s="103"/>
      <c r="NJQ625" s="103"/>
      <c r="NJR625" s="103"/>
      <c r="NJS625" s="103"/>
      <c r="NJT625" s="103"/>
      <c r="NJU625" s="103"/>
      <c r="NJV625" s="103"/>
      <c r="NJW625" s="103"/>
      <c r="NJX625" s="103"/>
      <c r="NJY625" s="103"/>
      <c r="NJZ625" s="103"/>
      <c r="NKA625" s="103"/>
      <c r="NKB625" s="103"/>
      <c r="NKC625" s="103"/>
      <c r="NKD625" s="103"/>
      <c r="NKE625" s="103"/>
      <c r="NKF625" s="103"/>
      <c r="NKG625" s="103"/>
      <c r="NKH625" s="103"/>
      <c r="NKI625" s="103"/>
      <c r="NKJ625" s="103"/>
      <c r="NKK625" s="103"/>
      <c r="NKL625" s="103"/>
      <c r="NKM625" s="103"/>
      <c r="NKN625" s="103"/>
      <c r="NKO625" s="103"/>
      <c r="NKP625" s="103"/>
      <c r="NKQ625" s="103"/>
      <c r="NKR625" s="103"/>
      <c r="NKS625" s="103"/>
      <c r="NKT625" s="103"/>
      <c r="NKU625" s="103"/>
      <c r="NKV625" s="103"/>
      <c r="NKW625" s="103"/>
      <c r="NKX625" s="103"/>
      <c r="NKY625" s="103"/>
      <c r="NKZ625" s="103"/>
      <c r="NLA625" s="103"/>
      <c r="NLB625" s="103"/>
      <c r="NLC625" s="103"/>
      <c r="NLD625" s="103"/>
      <c r="NLE625" s="103"/>
      <c r="NLF625" s="103"/>
      <c r="NLG625" s="103"/>
      <c r="NLH625" s="103"/>
      <c r="NLI625" s="103"/>
      <c r="NLJ625" s="103"/>
      <c r="NLK625" s="103"/>
      <c r="NLL625" s="103"/>
      <c r="NLM625" s="103"/>
      <c r="NLN625" s="103"/>
      <c r="NLO625" s="103"/>
      <c r="NLP625" s="103"/>
      <c r="NLQ625" s="103"/>
      <c r="NLR625" s="103"/>
      <c r="NLS625" s="103"/>
      <c r="NLT625" s="103"/>
      <c r="NLU625" s="103"/>
      <c r="NLV625" s="103"/>
      <c r="NLW625" s="103"/>
      <c r="NLX625" s="103"/>
      <c r="NLY625" s="103"/>
      <c r="NLZ625" s="103"/>
      <c r="NMA625" s="103"/>
      <c r="NMB625" s="103"/>
      <c r="NMC625" s="103"/>
      <c r="NMD625" s="103"/>
      <c r="NME625" s="103"/>
      <c r="NMF625" s="103"/>
      <c r="NMG625" s="103"/>
      <c r="NMH625" s="103"/>
      <c r="NMI625" s="103"/>
      <c r="NMJ625" s="103"/>
      <c r="NMK625" s="103"/>
      <c r="NML625" s="103"/>
      <c r="NMM625" s="103"/>
      <c r="NMN625" s="103"/>
      <c r="NMO625" s="103"/>
      <c r="NMP625" s="103"/>
      <c r="NMQ625" s="103"/>
      <c r="NMR625" s="103"/>
      <c r="NMS625" s="103"/>
      <c r="NMT625" s="103"/>
      <c r="NMU625" s="103"/>
      <c r="NMV625" s="103"/>
      <c r="NMW625" s="103"/>
      <c r="NMX625" s="103"/>
      <c r="NMY625" s="103"/>
      <c r="NMZ625" s="103"/>
      <c r="NNA625" s="103"/>
      <c r="NNB625" s="103"/>
      <c r="NNC625" s="103"/>
      <c r="NND625" s="103"/>
      <c r="NNE625" s="103"/>
      <c r="NNF625" s="103"/>
      <c r="NNG625" s="103"/>
      <c r="NNH625" s="103"/>
      <c r="NNI625" s="103"/>
      <c r="NNJ625" s="103"/>
      <c r="NNK625" s="103"/>
      <c r="NNL625" s="103"/>
      <c r="NNM625" s="103"/>
      <c r="NNN625" s="103"/>
      <c r="NNO625" s="103"/>
      <c r="NNP625" s="103"/>
      <c r="NNQ625" s="103"/>
      <c r="NNR625" s="103"/>
      <c r="NNS625" s="103"/>
      <c r="NNT625" s="103"/>
      <c r="NNU625" s="103"/>
      <c r="NNV625" s="103"/>
      <c r="NNW625" s="103"/>
      <c r="NNX625" s="103"/>
      <c r="NNY625" s="103"/>
      <c r="NNZ625" s="103"/>
      <c r="NOA625" s="103"/>
      <c r="NOB625" s="103"/>
      <c r="NOC625" s="103"/>
      <c r="NOD625" s="103"/>
      <c r="NOE625" s="103"/>
      <c r="NOF625" s="103"/>
      <c r="NOG625" s="103"/>
      <c r="NOH625" s="103"/>
      <c r="NOI625" s="103"/>
      <c r="NOJ625" s="103"/>
      <c r="NOK625" s="103"/>
      <c r="NOL625" s="103"/>
      <c r="NOM625" s="103"/>
      <c r="NON625" s="103"/>
      <c r="NOO625" s="103"/>
      <c r="NOP625" s="103"/>
      <c r="NOQ625" s="103"/>
      <c r="NOR625" s="103"/>
      <c r="NOS625" s="103"/>
      <c r="NOT625" s="103"/>
      <c r="NOU625" s="103"/>
      <c r="NOV625" s="103"/>
      <c r="NOW625" s="103"/>
      <c r="NOX625" s="103"/>
      <c r="NOY625" s="103"/>
      <c r="NOZ625" s="103"/>
      <c r="NPA625" s="103"/>
      <c r="NPB625" s="103"/>
      <c r="NPC625" s="103"/>
      <c r="NPD625" s="103"/>
      <c r="NPE625" s="103"/>
      <c r="NPF625" s="103"/>
      <c r="NPG625" s="103"/>
      <c r="NPH625" s="103"/>
      <c r="NPI625" s="103"/>
      <c r="NPJ625" s="103"/>
      <c r="NPK625" s="103"/>
      <c r="NPL625" s="103"/>
      <c r="NPM625" s="103"/>
      <c r="NPN625" s="103"/>
      <c r="NPO625" s="103"/>
      <c r="NPP625" s="103"/>
      <c r="NPQ625" s="103"/>
      <c r="NPR625" s="103"/>
      <c r="NPS625" s="103"/>
      <c r="NPT625" s="103"/>
      <c r="NPU625" s="103"/>
      <c r="NPV625" s="103"/>
      <c r="NPW625" s="103"/>
      <c r="NPX625" s="103"/>
      <c r="NPY625" s="103"/>
      <c r="NPZ625" s="103"/>
      <c r="NQA625" s="103"/>
      <c r="NQB625" s="103"/>
      <c r="NQC625" s="103"/>
      <c r="NQD625" s="103"/>
      <c r="NQE625" s="103"/>
      <c r="NQF625" s="103"/>
      <c r="NQG625" s="103"/>
      <c r="NQH625" s="103"/>
      <c r="NQI625" s="103"/>
      <c r="NQJ625" s="103"/>
      <c r="NQK625" s="103"/>
      <c r="NQL625" s="103"/>
      <c r="NQM625" s="103"/>
      <c r="NQN625" s="103"/>
      <c r="NQO625" s="103"/>
      <c r="NQP625" s="103"/>
      <c r="NQQ625" s="103"/>
      <c r="NQR625" s="103"/>
      <c r="NQS625" s="103"/>
      <c r="NQT625" s="103"/>
      <c r="NQU625" s="103"/>
      <c r="NQV625" s="103"/>
      <c r="NQW625" s="103"/>
      <c r="NQX625" s="103"/>
      <c r="NQY625" s="103"/>
      <c r="NQZ625" s="103"/>
      <c r="NRA625" s="103"/>
      <c r="NRB625" s="103"/>
      <c r="NRC625" s="103"/>
      <c r="NRD625" s="103"/>
      <c r="NRE625" s="103"/>
      <c r="NRF625" s="103"/>
      <c r="NRG625" s="103"/>
      <c r="NRH625" s="103"/>
      <c r="NRI625" s="103"/>
      <c r="NRJ625" s="103"/>
      <c r="NRK625" s="103"/>
      <c r="NRL625" s="103"/>
      <c r="NRM625" s="103"/>
      <c r="NRN625" s="103"/>
      <c r="NRO625" s="103"/>
      <c r="NRP625" s="103"/>
      <c r="NRQ625" s="103"/>
      <c r="NRR625" s="103"/>
      <c r="NRS625" s="103"/>
      <c r="NRT625" s="103"/>
      <c r="NRU625" s="103"/>
      <c r="NRV625" s="103"/>
      <c r="NRW625" s="103"/>
      <c r="NRX625" s="103"/>
      <c r="NRY625" s="103"/>
      <c r="NRZ625" s="103"/>
      <c r="NSA625" s="103"/>
      <c r="NSB625" s="103"/>
      <c r="NSC625" s="103"/>
      <c r="NSD625" s="103"/>
      <c r="NSE625" s="103"/>
      <c r="NSF625" s="103"/>
      <c r="NSG625" s="103"/>
      <c r="NSH625" s="103"/>
      <c r="NSI625" s="103"/>
      <c r="NSJ625" s="103"/>
      <c r="NSK625" s="103"/>
      <c r="NSL625" s="103"/>
      <c r="NSM625" s="103"/>
      <c r="NSN625" s="103"/>
      <c r="NSO625" s="103"/>
      <c r="NSP625" s="103"/>
      <c r="NSQ625" s="103"/>
      <c r="NSR625" s="103"/>
      <c r="NSS625" s="103"/>
      <c r="NST625" s="103"/>
      <c r="NSU625" s="103"/>
      <c r="NSV625" s="103"/>
      <c r="NSW625" s="103"/>
      <c r="NSX625" s="103"/>
      <c r="NSY625" s="103"/>
      <c r="NSZ625" s="103"/>
      <c r="NTA625" s="103"/>
      <c r="NTB625" s="103"/>
      <c r="NTC625" s="103"/>
      <c r="NTD625" s="103"/>
      <c r="NTE625" s="103"/>
      <c r="NTF625" s="103"/>
      <c r="NTG625" s="103"/>
      <c r="NTH625" s="103"/>
      <c r="NTI625" s="103"/>
      <c r="NTJ625" s="103"/>
      <c r="NTK625" s="103"/>
      <c r="NTL625" s="103"/>
      <c r="NTM625" s="103"/>
      <c r="NTN625" s="103"/>
      <c r="NTO625" s="103"/>
      <c r="NTP625" s="103"/>
      <c r="NTQ625" s="103"/>
      <c r="NTR625" s="103"/>
      <c r="NTS625" s="103"/>
      <c r="NTT625" s="103"/>
      <c r="NTU625" s="103"/>
      <c r="NTV625" s="103"/>
      <c r="NTW625" s="103"/>
      <c r="NTX625" s="103"/>
      <c r="NTY625" s="103"/>
      <c r="NTZ625" s="103"/>
      <c r="NUA625" s="103"/>
      <c r="NUB625" s="103"/>
      <c r="NUC625" s="103"/>
      <c r="NUD625" s="103"/>
      <c r="NUE625" s="103"/>
      <c r="NUF625" s="103"/>
      <c r="NUG625" s="103"/>
      <c r="NUH625" s="103"/>
      <c r="NUI625" s="103"/>
      <c r="NUJ625" s="103"/>
      <c r="NUK625" s="103"/>
      <c r="NUL625" s="103"/>
      <c r="NUM625" s="103"/>
      <c r="NUN625" s="103"/>
      <c r="NUO625" s="103"/>
      <c r="NUP625" s="103"/>
      <c r="NUQ625" s="103"/>
      <c r="NUR625" s="103"/>
      <c r="NUS625" s="103"/>
      <c r="NUT625" s="103"/>
      <c r="NUU625" s="103"/>
      <c r="NUV625" s="103"/>
      <c r="NUW625" s="103"/>
      <c r="NUX625" s="103"/>
      <c r="NUY625" s="103"/>
      <c r="NUZ625" s="103"/>
      <c r="NVA625" s="103"/>
      <c r="NVB625" s="103"/>
      <c r="NVC625" s="103"/>
      <c r="NVD625" s="103"/>
      <c r="NVE625" s="103"/>
      <c r="NVF625" s="103"/>
      <c r="NVG625" s="103"/>
      <c r="NVH625" s="103"/>
      <c r="NVI625" s="103"/>
      <c r="NVJ625" s="103"/>
      <c r="NVK625" s="103"/>
      <c r="NVL625" s="103"/>
      <c r="NVM625" s="103"/>
      <c r="NVN625" s="103"/>
      <c r="NVO625" s="103"/>
      <c r="NVP625" s="103"/>
      <c r="NVQ625" s="103"/>
      <c r="NVR625" s="103"/>
      <c r="NVS625" s="103"/>
      <c r="NVT625" s="103"/>
      <c r="NVU625" s="103"/>
      <c r="NVV625" s="103"/>
      <c r="NVW625" s="103"/>
      <c r="NVX625" s="103"/>
      <c r="NVY625" s="103"/>
      <c r="NVZ625" s="103"/>
      <c r="NWA625" s="103"/>
      <c r="NWB625" s="103"/>
      <c r="NWC625" s="103"/>
      <c r="NWD625" s="103"/>
      <c r="NWE625" s="103"/>
      <c r="NWF625" s="103"/>
      <c r="NWG625" s="103"/>
      <c r="NWH625" s="103"/>
      <c r="NWI625" s="103"/>
      <c r="NWJ625" s="103"/>
      <c r="NWK625" s="103"/>
      <c r="NWL625" s="103"/>
      <c r="NWM625" s="103"/>
      <c r="NWN625" s="103"/>
      <c r="NWO625" s="103"/>
      <c r="NWP625" s="103"/>
      <c r="NWQ625" s="103"/>
      <c r="NWR625" s="103"/>
      <c r="NWS625" s="103"/>
      <c r="NWT625" s="103"/>
      <c r="NWU625" s="103"/>
      <c r="NWV625" s="103"/>
      <c r="NWW625" s="103"/>
      <c r="NWX625" s="103"/>
      <c r="NWY625" s="103"/>
      <c r="NWZ625" s="103"/>
      <c r="NXA625" s="103"/>
      <c r="NXB625" s="103"/>
      <c r="NXC625" s="103"/>
      <c r="NXD625" s="103"/>
      <c r="NXE625" s="103"/>
      <c r="NXF625" s="103"/>
      <c r="NXG625" s="103"/>
      <c r="NXH625" s="103"/>
      <c r="NXI625" s="103"/>
      <c r="NXJ625" s="103"/>
      <c r="NXK625" s="103"/>
      <c r="NXL625" s="103"/>
      <c r="NXM625" s="103"/>
      <c r="NXN625" s="103"/>
      <c r="NXO625" s="103"/>
      <c r="NXP625" s="103"/>
      <c r="NXQ625" s="103"/>
      <c r="NXR625" s="103"/>
      <c r="NXS625" s="103"/>
      <c r="NXT625" s="103"/>
      <c r="NXU625" s="103"/>
      <c r="NXV625" s="103"/>
      <c r="NXW625" s="103"/>
      <c r="NXX625" s="103"/>
      <c r="NXY625" s="103"/>
      <c r="NXZ625" s="103"/>
      <c r="NYA625" s="103"/>
      <c r="NYB625" s="103"/>
      <c r="NYC625" s="103"/>
      <c r="NYD625" s="103"/>
      <c r="NYE625" s="103"/>
      <c r="NYF625" s="103"/>
      <c r="NYG625" s="103"/>
      <c r="NYH625" s="103"/>
      <c r="NYI625" s="103"/>
      <c r="NYJ625" s="103"/>
      <c r="NYK625" s="103"/>
      <c r="NYL625" s="103"/>
      <c r="NYM625" s="103"/>
      <c r="NYN625" s="103"/>
      <c r="NYO625" s="103"/>
      <c r="NYP625" s="103"/>
      <c r="NYQ625" s="103"/>
      <c r="NYR625" s="103"/>
      <c r="NYS625" s="103"/>
      <c r="NYT625" s="103"/>
      <c r="NYU625" s="103"/>
      <c r="NYV625" s="103"/>
      <c r="NYW625" s="103"/>
      <c r="NYX625" s="103"/>
      <c r="NYY625" s="103"/>
      <c r="NYZ625" s="103"/>
      <c r="NZA625" s="103"/>
      <c r="NZB625" s="103"/>
      <c r="NZC625" s="103"/>
      <c r="NZD625" s="103"/>
      <c r="NZE625" s="103"/>
      <c r="NZF625" s="103"/>
      <c r="NZG625" s="103"/>
      <c r="NZH625" s="103"/>
      <c r="NZI625" s="103"/>
      <c r="NZJ625" s="103"/>
      <c r="NZK625" s="103"/>
      <c r="NZL625" s="103"/>
      <c r="NZM625" s="103"/>
      <c r="NZN625" s="103"/>
      <c r="NZO625" s="103"/>
      <c r="NZP625" s="103"/>
      <c r="NZQ625" s="103"/>
      <c r="NZR625" s="103"/>
      <c r="NZS625" s="103"/>
      <c r="NZT625" s="103"/>
      <c r="NZU625" s="103"/>
      <c r="NZV625" s="103"/>
      <c r="NZW625" s="103"/>
      <c r="NZX625" s="103"/>
      <c r="NZY625" s="103"/>
      <c r="NZZ625" s="103"/>
      <c r="OAA625" s="103"/>
      <c r="OAB625" s="103"/>
      <c r="OAC625" s="103"/>
      <c r="OAD625" s="103"/>
      <c r="OAE625" s="103"/>
      <c r="OAF625" s="103"/>
      <c r="OAG625" s="103"/>
      <c r="OAH625" s="103"/>
      <c r="OAI625" s="103"/>
      <c r="OAJ625" s="103"/>
      <c r="OAK625" s="103"/>
      <c r="OAL625" s="103"/>
      <c r="OAM625" s="103"/>
      <c r="OAN625" s="103"/>
      <c r="OAO625" s="103"/>
      <c r="OAP625" s="103"/>
      <c r="OAQ625" s="103"/>
      <c r="OAR625" s="103"/>
      <c r="OAS625" s="103"/>
      <c r="OAT625" s="103"/>
      <c r="OAU625" s="103"/>
      <c r="OAV625" s="103"/>
      <c r="OAW625" s="103"/>
      <c r="OAX625" s="103"/>
      <c r="OAY625" s="103"/>
      <c r="OAZ625" s="103"/>
      <c r="OBA625" s="103"/>
      <c r="OBB625" s="103"/>
      <c r="OBC625" s="103"/>
      <c r="OBD625" s="103"/>
      <c r="OBE625" s="103"/>
      <c r="OBF625" s="103"/>
      <c r="OBG625" s="103"/>
      <c r="OBH625" s="103"/>
      <c r="OBI625" s="103"/>
      <c r="OBJ625" s="103"/>
      <c r="OBK625" s="103"/>
      <c r="OBL625" s="103"/>
      <c r="OBM625" s="103"/>
      <c r="OBN625" s="103"/>
      <c r="OBO625" s="103"/>
      <c r="OBP625" s="103"/>
      <c r="OBQ625" s="103"/>
      <c r="OBR625" s="103"/>
      <c r="OBS625" s="103"/>
      <c r="OBT625" s="103"/>
      <c r="OBU625" s="103"/>
      <c r="OBV625" s="103"/>
      <c r="OBW625" s="103"/>
      <c r="OBX625" s="103"/>
      <c r="OBY625" s="103"/>
      <c r="OBZ625" s="103"/>
      <c r="OCA625" s="103"/>
      <c r="OCB625" s="103"/>
      <c r="OCC625" s="103"/>
      <c r="OCD625" s="103"/>
      <c r="OCE625" s="103"/>
      <c r="OCF625" s="103"/>
      <c r="OCG625" s="103"/>
      <c r="OCH625" s="103"/>
      <c r="OCI625" s="103"/>
      <c r="OCJ625" s="103"/>
      <c r="OCK625" s="103"/>
      <c r="OCL625" s="103"/>
      <c r="OCM625" s="103"/>
      <c r="OCN625" s="103"/>
      <c r="OCO625" s="103"/>
      <c r="OCP625" s="103"/>
      <c r="OCQ625" s="103"/>
      <c r="OCR625" s="103"/>
      <c r="OCS625" s="103"/>
      <c r="OCT625" s="103"/>
      <c r="OCU625" s="103"/>
      <c r="OCV625" s="103"/>
      <c r="OCW625" s="103"/>
      <c r="OCX625" s="103"/>
      <c r="OCY625" s="103"/>
      <c r="OCZ625" s="103"/>
      <c r="ODA625" s="103"/>
      <c r="ODB625" s="103"/>
      <c r="ODC625" s="103"/>
      <c r="ODD625" s="103"/>
      <c r="ODE625" s="103"/>
      <c r="ODF625" s="103"/>
      <c r="ODG625" s="103"/>
      <c r="ODH625" s="103"/>
      <c r="ODI625" s="103"/>
      <c r="ODJ625" s="103"/>
      <c r="ODK625" s="103"/>
      <c r="ODL625" s="103"/>
      <c r="ODM625" s="103"/>
      <c r="ODN625" s="103"/>
      <c r="ODO625" s="103"/>
      <c r="ODP625" s="103"/>
      <c r="ODQ625" s="103"/>
      <c r="ODR625" s="103"/>
      <c r="ODS625" s="103"/>
      <c r="ODT625" s="103"/>
      <c r="ODU625" s="103"/>
      <c r="ODV625" s="103"/>
      <c r="ODW625" s="103"/>
      <c r="ODX625" s="103"/>
      <c r="ODY625" s="103"/>
      <c r="ODZ625" s="103"/>
      <c r="OEA625" s="103"/>
      <c r="OEB625" s="103"/>
      <c r="OEC625" s="103"/>
      <c r="OED625" s="103"/>
      <c r="OEE625" s="103"/>
      <c r="OEF625" s="103"/>
      <c r="OEG625" s="103"/>
      <c r="OEH625" s="103"/>
      <c r="OEI625" s="103"/>
      <c r="OEJ625" s="103"/>
      <c r="OEK625" s="103"/>
      <c r="OEL625" s="103"/>
      <c r="OEM625" s="103"/>
      <c r="OEN625" s="103"/>
      <c r="OEO625" s="103"/>
      <c r="OEP625" s="103"/>
      <c r="OEQ625" s="103"/>
      <c r="OER625" s="103"/>
      <c r="OES625" s="103"/>
      <c r="OET625" s="103"/>
      <c r="OEU625" s="103"/>
      <c r="OEV625" s="103"/>
      <c r="OEW625" s="103"/>
      <c r="OEX625" s="103"/>
      <c r="OEY625" s="103"/>
      <c r="OEZ625" s="103"/>
      <c r="OFA625" s="103"/>
      <c r="OFB625" s="103"/>
      <c r="OFC625" s="103"/>
      <c r="OFD625" s="103"/>
      <c r="OFE625" s="103"/>
      <c r="OFF625" s="103"/>
      <c r="OFG625" s="103"/>
      <c r="OFH625" s="103"/>
      <c r="OFI625" s="103"/>
      <c r="OFJ625" s="103"/>
      <c r="OFK625" s="103"/>
      <c r="OFL625" s="103"/>
      <c r="OFM625" s="103"/>
      <c r="OFN625" s="103"/>
      <c r="OFO625" s="103"/>
      <c r="OFP625" s="103"/>
      <c r="OFQ625" s="103"/>
      <c r="OFR625" s="103"/>
      <c r="OFS625" s="103"/>
      <c r="OFT625" s="103"/>
      <c r="OFU625" s="103"/>
      <c r="OFV625" s="103"/>
      <c r="OFW625" s="103"/>
      <c r="OFX625" s="103"/>
      <c r="OFY625" s="103"/>
      <c r="OFZ625" s="103"/>
      <c r="OGA625" s="103"/>
      <c r="OGB625" s="103"/>
      <c r="OGC625" s="103"/>
      <c r="OGD625" s="103"/>
      <c r="OGE625" s="103"/>
      <c r="OGF625" s="103"/>
      <c r="OGG625" s="103"/>
      <c r="OGH625" s="103"/>
      <c r="OGI625" s="103"/>
      <c r="OGJ625" s="103"/>
      <c r="OGK625" s="103"/>
      <c r="OGL625" s="103"/>
      <c r="OGM625" s="103"/>
      <c r="OGN625" s="103"/>
      <c r="OGO625" s="103"/>
      <c r="OGP625" s="103"/>
      <c r="OGQ625" s="103"/>
      <c r="OGR625" s="103"/>
      <c r="OGS625" s="103"/>
      <c r="OGT625" s="103"/>
      <c r="OGU625" s="103"/>
      <c r="OGV625" s="103"/>
      <c r="OGW625" s="103"/>
      <c r="OGX625" s="103"/>
      <c r="OGY625" s="103"/>
      <c r="OGZ625" s="103"/>
      <c r="OHA625" s="103"/>
      <c r="OHB625" s="103"/>
      <c r="OHC625" s="103"/>
      <c r="OHD625" s="103"/>
      <c r="OHE625" s="103"/>
      <c r="OHF625" s="103"/>
      <c r="OHG625" s="103"/>
      <c r="OHH625" s="103"/>
      <c r="OHI625" s="103"/>
      <c r="OHJ625" s="103"/>
      <c r="OHK625" s="103"/>
      <c r="OHL625" s="103"/>
      <c r="OHM625" s="103"/>
      <c r="OHN625" s="103"/>
      <c r="OHO625" s="103"/>
      <c r="OHP625" s="103"/>
      <c r="OHQ625" s="103"/>
      <c r="OHR625" s="103"/>
      <c r="OHS625" s="103"/>
      <c r="OHT625" s="103"/>
      <c r="OHU625" s="103"/>
      <c r="OHV625" s="103"/>
      <c r="OHW625" s="103"/>
      <c r="OHX625" s="103"/>
      <c r="OHY625" s="103"/>
      <c r="OHZ625" s="103"/>
      <c r="OIA625" s="103"/>
      <c r="OIB625" s="103"/>
      <c r="OIC625" s="103"/>
      <c r="OID625" s="103"/>
      <c r="OIE625" s="103"/>
      <c r="OIF625" s="103"/>
      <c r="OIG625" s="103"/>
      <c r="OIH625" s="103"/>
      <c r="OII625" s="103"/>
      <c r="OIJ625" s="103"/>
      <c r="OIK625" s="103"/>
      <c r="OIL625" s="103"/>
      <c r="OIM625" s="103"/>
      <c r="OIN625" s="103"/>
      <c r="OIO625" s="103"/>
      <c r="OIP625" s="103"/>
      <c r="OIQ625" s="103"/>
      <c r="OIR625" s="103"/>
      <c r="OIS625" s="103"/>
      <c r="OIT625" s="103"/>
      <c r="OIU625" s="103"/>
      <c r="OIV625" s="103"/>
      <c r="OIW625" s="103"/>
      <c r="OIX625" s="103"/>
      <c r="OIY625" s="103"/>
      <c r="OIZ625" s="103"/>
      <c r="OJA625" s="103"/>
      <c r="OJB625" s="103"/>
      <c r="OJC625" s="103"/>
      <c r="OJD625" s="103"/>
      <c r="OJE625" s="103"/>
      <c r="OJF625" s="103"/>
      <c r="OJG625" s="103"/>
      <c r="OJH625" s="103"/>
      <c r="OJI625" s="103"/>
      <c r="OJJ625" s="103"/>
      <c r="OJK625" s="103"/>
      <c r="OJL625" s="103"/>
      <c r="OJM625" s="103"/>
      <c r="OJN625" s="103"/>
      <c r="OJO625" s="103"/>
      <c r="OJP625" s="103"/>
      <c r="OJQ625" s="103"/>
      <c r="OJR625" s="103"/>
      <c r="OJS625" s="103"/>
      <c r="OJT625" s="103"/>
      <c r="OJU625" s="103"/>
      <c r="OJV625" s="103"/>
      <c r="OJW625" s="103"/>
      <c r="OJX625" s="103"/>
      <c r="OJY625" s="103"/>
      <c r="OJZ625" s="103"/>
      <c r="OKA625" s="103"/>
      <c r="OKB625" s="103"/>
      <c r="OKC625" s="103"/>
      <c r="OKD625" s="103"/>
      <c r="OKE625" s="103"/>
      <c r="OKF625" s="103"/>
      <c r="OKG625" s="103"/>
      <c r="OKH625" s="103"/>
      <c r="OKI625" s="103"/>
      <c r="OKJ625" s="103"/>
      <c r="OKK625" s="103"/>
      <c r="OKL625" s="103"/>
      <c r="OKM625" s="103"/>
      <c r="OKN625" s="103"/>
      <c r="OKO625" s="103"/>
      <c r="OKP625" s="103"/>
      <c r="OKQ625" s="103"/>
      <c r="OKR625" s="103"/>
      <c r="OKS625" s="103"/>
      <c r="OKT625" s="103"/>
      <c r="OKU625" s="103"/>
      <c r="OKV625" s="103"/>
      <c r="OKW625" s="103"/>
      <c r="OKX625" s="103"/>
      <c r="OKY625" s="103"/>
      <c r="OKZ625" s="103"/>
      <c r="OLA625" s="103"/>
      <c r="OLB625" s="103"/>
      <c r="OLC625" s="103"/>
      <c r="OLD625" s="103"/>
      <c r="OLE625" s="103"/>
      <c r="OLF625" s="103"/>
      <c r="OLG625" s="103"/>
      <c r="OLH625" s="103"/>
      <c r="OLI625" s="103"/>
      <c r="OLJ625" s="103"/>
      <c r="OLK625" s="103"/>
      <c r="OLL625" s="103"/>
      <c r="OLM625" s="103"/>
      <c r="OLN625" s="103"/>
      <c r="OLO625" s="103"/>
      <c r="OLP625" s="103"/>
      <c r="OLQ625" s="103"/>
      <c r="OLR625" s="103"/>
      <c r="OLS625" s="103"/>
      <c r="OLT625" s="103"/>
      <c r="OLU625" s="103"/>
      <c r="OLV625" s="103"/>
      <c r="OLW625" s="103"/>
      <c r="OLX625" s="103"/>
      <c r="OLY625" s="103"/>
      <c r="OLZ625" s="103"/>
      <c r="OMA625" s="103"/>
      <c r="OMB625" s="103"/>
      <c r="OMC625" s="103"/>
      <c r="OMD625" s="103"/>
      <c r="OME625" s="103"/>
      <c r="OMF625" s="103"/>
      <c r="OMG625" s="103"/>
      <c r="OMH625" s="103"/>
      <c r="OMI625" s="103"/>
      <c r="OMJ625" s="103"/>
      <c r="OMK625" s="103"/>
      <c r="OML625" s="103"/>
      <c r="OMM625" s="103"/>
      <c r="OMN625" s="103"/>
      <c r="OMO625" s="103"/>
      <c r="OMP625" s="103"/>
      <c r="OMQ625" s="103"/>
      <c r="OMR625" s="103"/>
      <c r="OMS625" s="103"/>
      <c r="OMT625" s="103"/>
      <c r="OMU625" s="103"/>
      <c r="OMV625" s="103"/>
      <c r="OMW625" s="103"/>
      <c r="OMX625" s="103"/>
      <c r="OMY625" s="103"/>
      <c r="OMZ625" s="103"/>
      <c r="ONA625" s="103"/>
      <c r="ONB625" s="103"/>
      <c r="ONC625" s="103"/>
      <c r="OND625" s="103"/>
      <c r="ONE625" s="103"/>
      <c r="ONF625" s="103"/>
      <c r="ONG625" s="103"/>
      <c r="ONH625" s="103"/>
      <c r="ONI625" s="103"/>
      <c r="ONJ625" s="103"/>
      <c r="ONK625" s="103"/>
      <c r="ONL625" s="103"/>
      <c r="ONM625" s="103"/>
      <c r="ONN625" s="103"/>
      <c r="ONO625" s="103"/>
      <c r="ONP625" s="103"/>
      <c r="ONQ625" s="103"/>
      <c r="ONR625" s="103"/>
      <c r="ONS625" s="103"/>
      <c r="ONT625" s="103"/>
      <c r="ONU625" s="103"/>
      <c r="ONV625" s="103"/>
      <c r="ONW625" s="103"/>
      <c r="ONX625" s="103"/>
      <c r="ONY625" s="103"/>
      <c r="ONZ625" s="103"/>
      <c r="OOA625" s="103"/>
      <c r="OOB625" s="103"/>
      <c r="OOC625" s="103"/>
      <c r="OOD625" s="103"/>
      <c r="OOE625" s="103"/>
      <c r="OOF625" s="103"/>
      <c r="OOG625" s="103"/>
      <c r="OOH625" s="103"/>
      <c r="OOI625" s="103"/>
      <c r="OOJ625" s="103"/>
      <c r="OOK625" s="103"/>
      <c r="OOL625" s="103"/>
      <c r="OOM625" s="103"/>
      <c r="OON625" s="103"/>
      <c r="OOO625" s="103"/>
      <c r="OOP625" s="103"/>
      <c r="OOQ625" s="103"/>
      <c r="OOR625" s="103"/>
      <c r="OOS625" s="103"/>
      <c r="OOT625" s="103"/>
      <c r="OOU625" s="103"/>
      <c r="OOV625" s="103"/>
      <c r="OOW625" s="103"/>
      <c r="OOX625" s="103"/>
      <c r="OOY625" s="103"/>
      <c r="OOZ625" s="103"/>
      <c r="OPA625" s="103"/>
      <c r="OPB625" s="103"/>
      <c r="OPC625" s="103"/>
      <c r="OPD625" s="103"/>
      <c r="OPE625" s="103"/>
      <c r="OPF625" s="103"/>
      <c r="OPG625" s="103"/>
      <c r="OPH625" s="103"/>
      <c r="OPI625" s="103"/>
      <c r="OPJ625" s="103"/>
      <c r="OPK625" s="103"/>
      <c r="OPL625" s="103"/>
      <c r="OPM625" s="103"/>
      <c r="OPN625" s="103"/>
      <c r="OPO625" s="103"/>
      <c r="OPP625" s="103"/>
      <c r="OPQ625" s="103"/>
      <c r="OPR625" s="103"/>
      <c r="OPS625" s="103"/>
      <c r="OPT625" s="103"/>
      <c r="OPU625" s="103"/>
      <c r="OPV625" s="103"/>
      <c r="OPW625" s="103"/>
      <c r="OPX625" s="103"/>
      <c r="OPY625" s="103"/>
      <c r="OPZ625" s="103"/>
      <c r="OQA625" s="103"/>
      <c r="OQB625" s="103"/>
      <c r="OQC625" s="103"/>
      <c r="OQD625" s="103"/>
      <c r="OQE625" s="103"/>
      <c r="OQF625" s="103"/>
      <c r="OQG625" s="103"/>
      <c r="OQH625" s="103"/>
      <c r="OQI625" s="103"/>
      <c r="OQJ625" s="103"/>
      <c r="OQK625" s="103"/>
      <c r="OQL625" s="103"/>
      <c r="OQM625" s="103"/>
      <c r="OQN625" s="103"/>
      <c r="OQO625" s="103"/>
      <c r="OQP625" s="103"/>
      <c r="OQQ625" s="103"/>
      <c r="OQR625" s="103"/>
      <c r="OQS625" s="103"/>
      <c r="OQT625" s="103"/>
      <c r="OQU625" s="103"/>
      <c r="OQV625" s="103"/>
      <c r="OQW625" s="103"/>
      <c r="OQX625" s="103"/>
      <c r="OQY625" s="103"/>
      <c r="OQZ625" s="103"/>
      <c r="ORA625" s="103"/>
      <c r="ORB625" s="103"/>
      <c r="ORC625" s="103"/>
      <c r="ORD625" s="103"/>
      <c r="ORE625" s="103"/>
      <c r="ORF625" s="103"/>
      <c r="ORG625" s="103"/>
      <c r="ORH625" s="103"/>
      <c r="ORI625" s="103"/>
      <c r="ORJ625" s="103"/>
      <c r="ORK625" s="103"/>
      <c r="ORL625" s="103"/>
      <c r="ORM625" s="103"/>
      <c r="ORN625" s="103"/>
      <c r="ORO625" s="103"/>
      <c r="ORP625" s="103"/>
      <c r="ORQ625" s="103"/>
      <c r="ORR625" s="103"/>
      <c r="ORS625" s="103"/>
      <c r="ORT625" s="103"/>
      <c r="ORU625" s="103"/>
      <c r="ORV625" s="103"/>
      <c r="ORW625" s="103"/>
      <c r="ORX625" s="103"/>
      <c r="ORY625" s="103"/>
      <c r="ORZ625" s="103"/>
      <c r="OSA625" s="103"/>
      <c r="OSB625" s="103"/>
      <c r="OSC625" s="103"/>
      <c r="OSD625" s="103"/>
      <c r="OSE625" s="103"/>
      <c r="OSF625" s="103"/>
      <c r="OSG625" s="103"/>
      <c r="OSH625" s="103"/>
      <c r="OSI625" s="103"/>
      <c r="OSJ625" s="103"/>
      <c r="OSK625" s="103"/>
      <c r="OSL625" s="103"/>
      <c r="OSM625" s="103"/>
      <c r="OSN625" s="103"/>
      <c r="OSO625" s="103"/>
      <c r="OSP625" s="103"/>
      <c r="OSQ625" s="103"/>
      <c r="OSR625" s="103"/>
      <c r="OSS625" s="103"/>
      <c r="OST625" s="103"/>
      <c r="OSU625" s="103"/>
      <c r="OSV625" s="103"/>
      <c r="OSW625" s="103"/>
      <c r="OSX625" s="103"/>
      <c r="OSY625" s="103"/>
      <c r="OSZ625" s="103"/>
      <c r="OTA625" s="103"/>
      <c r="OTB625" s="103"/>
      <c r="OTC625" s="103"/>
      <c r="OTD625" s="103"/>
      <c r="OTE625" s="103"/>
      <c r="OTF625" s="103"/>
      <c r="OTG625" s="103"/>
      <c r="OTH625" s="103"/>
      <c r="OTI625" s="103"/>
      <c r="OTJ625" s="103"/>
      <c r="OTK625" s="103"/>
      <c r="OTL625" s="103"/>
      <c r="OTM625" s="103"/>
      <c r="OTN625" s="103"/>
      <c r="OTO625" s="103"/>
      <c r="OTP625" s="103"/>
      <c r="OTQ625" s="103"/>
      <c r="OTR625" s="103"/>
      <c r="OTS625" s="103"/>
      <c r="OTT625" s="103"/>
      <c r="OTU625" s="103"/>
      <c r="OTV625" s="103"/>
      <c r="OTW625" s="103"/>
      <c r="OTX625" s="103"/>
      <c r="OTY625" s="103"/>
      <c r="OTZ625" s="103"/>
      <c r="OUA625" s="103"/>
      <c r="OUB625" s="103"/>
      <c r="OUC625" s="103"/>
      <c r="OUD625" s="103"/>
      <c r="OUE625" s="103"/>
      <c r="OUF625" s="103"/>
      <c r="OUG625" s="103"/>
      <c r="OUH625" s="103"/>
      <c r="OUI625" s="103"/>
      <c r="OUJ625" s="103"/>
      <c r="OUK625" s="103"/>
      <c r="OUL625" s="103"/>
      <c r="OUM625" s="103"/>
      <c r="OUN625" s="103"/>
      <c r="OUO625" s="103"/>
      <c r="OUP625" s="103"/>
      <c r="OUQ625" s="103"/>
      <c r="OUR625" s="103"/>
      <c r="OUS625" s="103"/>
      <c r="OUT625" s="103"/>
      <c r="OUU625" s="103"/>
      <c r="OUV625" s="103"/>
      <c r="OUW625" s="103"/>
      <c r="OUX625" s="103"/>
      <c r="OUY625" s="103"/>
      <c r="OUZ625" s="103"/>
      <c r="OVA625" s="103"/>
      <c r="OVB625" s="103"/>
      <c r="OVC625" s="103"/>
      <c r="OVD625" s="103"/>
      <c r="OVE625" s="103"/>
      <c r="OVF625" s="103"/>
      <c r="OVG625" s="103"/>
      <c r="OVH625" s="103"/>
      <c r="OVI625" s="103"/>
      <c r="OVJ625" s="103"/>
      <c r="OVK625" s="103"/>
      <c r="OVL625" s="103"/>
      <c r="OVM625" s="103"/>
      <c r="OVN625" s="103"/>
      <c r="OVO625" s="103"/>
      <c r="OVP625" s="103"/>
      <c r="OVQ625" s="103"/>
      <c r="OVR625" s="103"/>
      <c r="OVS625" s="103"/>
      <c r="OVT625" s="103"/>
      <c r="OVU625" s="103"/>
      <c r="OVV625" s="103"/>
      <c r="OVW625" s="103"/>
      <c r="OVX625" s="103"/>
      <c r="OVY625" s="103"/>
      <c r="OVZ625" s="103"/>
      <c r="OWA625" s="103"/>
      <c r="OWB625" s="103"/>
      <c r="OWC625" s="103"/>
      <c r="OWD625" s="103"/>
      <c r="OWE625" s="103"/>
      <c r="OWF625" s="103"/>
      <c r="OWG625" s="103"/>
      <c r="OWH625" s="103"/>
      <c r="OWI625" s="103"/>
      <c r="OWJ625" s="103"/>
      <c r="OWK625" s="103"/>
      <c r="OWL625" s="103"/>
      <c r="OWM625" s="103"/>
      <c r="OWN625" s="103"/>
      <c r="OWO625" s="103"/>
      <c r="OWP625" s="103"/>
      <c r="OWQ625" s="103"/>
      <c r="OWR625" s="103"/>
      <c r="OWS625" s="103"/>
      <c r="OWT625" s="103"/>
      <c r="OWU625" s="103"/>
      <c r="OWV625" s="103"/>
      <c r="OWW625" s="103"/>
      <c r="OWX625" s="103"/>
      <c r="OWY625" s="103"/>
      <c r="OWZ625" s="103"/>
      <c r="OXA625" s="103"/>
      <c r="OXB625" s="103"/>
      <c r="OXC625" s="103"/>
      <c r="OXD625" s="103"/>
      <c r="OXE625" s="103"/>
      <c r="OXF625" s="103"/>
      <c r="OXG625" s="103"/>
      <c r="OXH625" s="103"/>
      <c r="OXI625" s="103"/>
      <c r="OXJ625" s="103"/>
      <c r="OXK625" s="103"/>
      <c r="OXL625" s="103"/>
      <c r="OXM625" s="103"/>
      <c r="OXN625" s="103"/>
      <c r="OXO625" s="103"/>
      <c r="OXP625" s="103"/>
      <c r="OXQ625" s="103"/>
      <c r="OXR625" s="103"/>
      <c r="OXS625" s="103"/>
      <c r="OXT625" s="103"/>
      <c r="OXU625" s="103"/>
      <c r="OXV625" s="103"/>
      <c r="OXW625" s="103"/>
      <c r="OXX625" s="103"/>
      <c r="OXY625" s="103"/>
      <c r="OXZ625" s="103"/>
      <c r="OYA625" s="103"/>
      <c r="OYB625" s="103"/>
      <c r="OYC625" s="103"/>
      <c r="OYD625" s="103"/>
      <c r="OYE625" s="103"/>
      <c r="OYF625" s="103"/>
      <c r="OYG625" s="103"/>
      <c r="OYH625" s="103"/>
      <c r="OYI625" s="103"/>
      <c r="OYJ625" s="103"/>
      <c r="OYK625" s="103"/>
      <c r="OYL625" s="103"/>
      <c r="OYM625" s="103"/>
      <c r="OYN625" s="103"/>
      <c r="OYO625" s="103"/>
      <c r="OYP625" s="103"/>
      <c r="OYQ625" s="103"/>
      <c r="OYR625" s="103"/>
      <c r="OYS625" s="103"/>
      <c r="OYT625" s="103"/>
      <c r="OYU625" s="103"/>
      <c r="OYV625" s="103"/>
      <c r="OYW625" s="103"/>
      <c r="OYX625" s="103"/>
      <c r="OYY625" s="103"/>
      <c r="OYZ625" s="103"/>
      <c r="OZA625" s="103"/>
      <c r="OZB625" s="103"/>
      <c r="OZC625" s="103"/>
      <c r="OZD625" s="103"/>
      <c r="OZE625" s="103"/>
      <c r="OZF625" s="103"/>
      <c r="OZG625" s="103"/>
      <c r="OZH625" s="103"/>
      <c r="OZI625" s="103"/>
      <c r="OZJ625" s="103"/>
      <c r="OZK625" s="103"/>
      <c r="OZL625" s="103"/>
      <c r="OZM625" s="103"/>
      <c r="OZN625" s="103"/>
      <c r="OZO625" s="103"/>
      <c r="OZP625" s="103"/>
      <c r="OZQ625" s="103"/>
      <c r="OZR625" s="103"/>
      <c r="OZS625" s="103"/>
      <c r="OZT625" s="103"/>
      <c r="OZU625" s="103"/>
      <c r="OZV625" s="103"/>
      <c r="OZW625" s="103"/>
      <c r="OZX625" s="103"/>
      <c r="OZY625" s="103"/>
      <c r="OZZ625" s="103"/>
      <c r="PAA625" s="103"/>
      <c r="PAB625" s="103"/>
      <c r="PAC625" s="103"/>
      <c r="PAD625" s="103"/>
      <c r="PAE625" s="103"/>
      <c r="PAF625" s="103"/>
      <c r="PAG625" s="103"/>
      <c r="PAH625" s="103"/>
      <c r="PAI625" s="103"/>
      <c r="PAJ625" s="103"/>
      <c r="PAK625" s="103"/>
      <c r="PAL625" s="103"/>
      <c r="PAM625" s="103"/>
      <c r="PAN625" s="103"/>
      <c r="PAO625" s="103"/>
      <c r="PAP625" s="103"/>
      <c r="PAQ625" s="103"/>
      <c r="PAR625" s="103"/>
      <c r="PAS625" s="103"/>
      <c r="PAT625" s="103"/>
      <c r="PAU625" s="103"/>
      <c r="PAV625" s="103"/>
      <c r="PAW625" s="103"/>
      <c r="PAX625" s="103"/>
      <c r="PAY625" s="103"/>
      <c r="PAZ625" s="103"/>
      <c r="PBA625" s="103"/>
      <c r="PBB625" s="103"/>
      <c r="PBC625" s="103"/>
      <c r="PBD625" s="103"/>
      <c r="PBE625" s="103"/>
      <c r="PBF625" s="103"/>
      <c r="PBG625" s="103"/>
      <c r="PBH625" s="103"/>
      <c r="PBI625" s="103"/>
      <c r="PBJ625" s="103"/>
      <c r="PBK625" s="103"/>
      <c r="PBL625" s="103"/>
      <c r="PBM625" s="103"/>
      <c r="PBN625" s="103"/>
      <c r="PBO625" s="103"/>
      <c r="PBP625" s="103"/>
      <c r="PBQ625" s="103"/>
      <c r="PBR625" s="103"/>
      <c r="PBS625" s="103"/>
      <c r="PBT625" s="103"/>
      <c r="PBU625" s="103"/>
      <c r="PBV625" s="103"/>
      <c r="PBW625" s="103"/>
      <c r="PBX625" s="103"/>
      <c r="PBY625" s="103"/>
      <c r="PBZ625" s="103"/>
      <c r="PCA625" s="103"/>
      <c r="PCB625" s="103"/>
      <c r="PCC625" s="103"/>
      <c r="PCD625" s="103"/>
      <c r="PCE625" s="103"/>
      <c r="PCF625" s="103"/>
      <c r="PCG625" s="103"/>
      <c r="PCH625" s="103"/>
      <c r="PCI625" s="103"/>
      <c r="PCJ625" s="103"/>
      <c r="PCK625" s="103"/>
      <c r="PCL625" s="103"/>
      <c r="PCM625" s="103"/>
      <c r="PCN625" s="103"/>
      <c r="PCO625" s="103"/>
      <c r="PCP625" s="103"/>
      <c r="PCQ625" s="103"/>
      <c r="PCR625" s="103"/>
      <c r="PCS625" s="103"/>
      <c r="PCT625" s="103"/>
      <c r="PCU625" s="103"/>
      <c r="PCV625" s="103"/>
      <c r="PCW625" s="103"/>
      <c r="PCX625" s="103"/>
      <c r="PCY625" s="103"/>
      <c r="PCZ625" s="103"/>
      <c r="PDA625" s="103"/>
      <c r="PDB625" s="103"/>
      <c r="PDC625" s="103"/>
      <c r="PDD625" s="103"/>
      <c r="PDE625" s="103"/>
      <c r="PDF625" s="103"/>
      <c r="PDG625" s="103"/>
      <c r="PDH625" s="103"/>
      <c r="PDI625" s="103"/>
      <c r="PDJ625" s="103"/>
      <c r="PDK625" s="103"/>
      <c r="PDL625" s="103"/>
      <c r="PDM625" s="103"/>
      <c r="PDN625" s="103"/>
      <c r="PDO625" s="103"/>
      <c r="PDP625" s="103"/>
      <c r="PDQ625" s="103"/>
      <c r="PDR625" s="103"/>
      <c r="PDS625" s="103"/>
      <c r="PDT625" s="103"/>
      <c r="PDU625" s="103"/>
      <c r="PDV625" s="103"/>
      <c r="PDW625" s="103"/>
      <c r="PDX625" s="103"/>
      <c r="PDY625" s="103"/>
      <c r="PDZ625" s="103"/>
      <c r="PEA625" s="103"/>
      <c r="PEB625" s="103"/>
      <c r="PEC625" s="103"/>
      <c r="PED625" s="103"/>
      <c r="PEE625" s="103"/>
      <c r="PEF625" s="103"/>
      <c r="PEG625" s="103"/>
      <c r="PEH625" s="103"/>
      <c r="PEI625" s="103"/>
      <c r="PEJ625" s="103"/>
      <c r="PEK625" s="103"/>
      <c r="PEL625" s="103"/>
      <c r="PEM625" s="103"/>
      <c r="PEN625" s="103"/>
      <c r="PEO625" s="103"/>
      <c r="PEP625" s="103"/>
      <c r="PEQ625" s="103"/>
      <c r="PER625" s="103"/>
      <c r="PES625" s="103"/>
      <c r="PET625" s="103"/>
      <c r="PEU625" s="103"/>
      <c r="PEV625" s="103"/>
      <c r="PEW625" s="103"/>
      <c r="PEX625" s="103"/>
      <c r="PEY625" s="103"/>
      <c r="PEZ625" s="103"/>
      <c r="PFA625" s="103"/>
      <c r="PFB625" s="103"/>
      <c r="PFC625" s="103"/>
      <c r="PFD625" s="103"/>
      <c r="PFE625" s="103"/>
      <c r="PFF625" s="103"/>
      <c r="PFG625" s="103"/>
      <c r="PFH625" s="103"/>
      <c r="PFI625" s="103"/>
      <c r="PFJ625" s="103"/>
      <c r="PFK625" s="103"/>
      <c r="PFL625" s="103"/>
      <c r="PFM625" s="103"/>
      <c r="PFN625" s="103"/>
      <c r="PFO625" s="103"/>
      <c r="PFP625" s="103"/>
      <c r="PFQ625" s="103"/>
      <c r="PFR625" s="103"/>
      <c r="PFS625" s="103"/>
      <c r="PFT625" s="103"/>
      <c r="PFU625" s="103"/>
      <c r="PFV625" s="103"/>
      <c r="PFW625" s="103"/>
      <c r="PFX625" s="103"/>
      <c r="PFY625" s="103"/>
      <c r="PFZ625" s="103"/>
      <c r="PGA625" s="103"/>
      <c r="PGB625" s="103"/>
      <c r="PGC625" s="103"/>
      <c r="PGD625" s="103"/>
      <c r="PGE625" s="103"/>
      <c r="PGF625" s="103"/>
      <c r="PGG625" s="103"/>
      <c r="PGH625" s="103"/>
      <c r="PGI625" s="103"/>
      <c r="PGJ625" s="103"/>
      <c r="PGK625" s="103"/>
      <c r="PGL625" s="103"/>
      <c r="PGM625" s="103"/>
      <c r="PGN625" s="103"/>
      <c r="PGO625" s="103"/>
      <c r="PGP625" s="103"/>
      <c r="PGQ625" s="103"/>
      <c r="PGR625" s="103"/>
      <c r="PGS625" s="103"/>
      <c r="PGT625" s="103"/>
      <c r="PGU625" s="103"/>
      <c r="PGV625" s="103"/>
      <c r="PGW625" s="103"/>
      <c r="PGX625" s="103"/>
      <c r="PGY625" s="103"/>
      <c r="PGZ625" s="103"/>
      <c r="PHA625" s="103"/>
      <c r="PHB625" s="103"/>
      <c r="PHC625" s="103"/>
      <c r="PHD625" s="103"/>
      <c r="PHE625" s="103"/>
      <c r="PHF625" s="103"/>
      <c r="PHG625" s="103"/>
      <c r="PHH625" s="103"/>
      <c r="PHI625" s="103"/>
      <c r="PHJ625" s="103"/>
      <c r="PHK625" s="103"/>
      <c r="PHL625" s="103"/>
      <c r="PHM625" s="103"/>
      <c r="PHN625" s="103"/>
      <c r="PHO625" s="103"/>
      <c r="PHP625" s="103"/>
      <c r="PHQ625" s="103"/>
      <c r="PHR625" s="103"/>
      <c r="PHS625" s="103"/>
      <c r="PHT625" s="103"/>
      <c r="PHU625" s="103"/>
      <c r="PHV625" s="103"/>
      <c r="PHW625" s="103"/>
      <c r="PHX625" s="103"/>
      <c r="PHY625" s="103"/>
      <c r="PHZ625" s="103"/>
      <c r="PIA625" s="103"/>
      <c r="PIB625" s="103"/>
      <c r="PIC625" s="103"/>
      <c r="PID625" s="103"/>
      <c r="PIE625" s="103"/>
      <c r="PIF625" s="103"/>
      <c r="PIG625" s="103"/>
      <c r="PIH625" s="103"/>
      <c r="PII625" s="103"/>
      <c r="PIJ625" s="103"/>
      <c r="PIK625" s="103"/>
      <c r="PIL625" s="103"/>
      <c r="PIM625" s="103"/>
      <c r="PIN625" s="103"/>
      <c r="PIO625" s="103"/>
      <c r="PIP625" s="103"/>
      <c r="PIQ625" s="103"/>
      <c r="PIR625" s="103"/>
      <c r="PIS625" s="103"/>
      <c r="PIT625" s="103"/>
      <c r="PIU625" s="103"/>
      <c r="PIV625" s="103"/>
      <c r="PIW625" s="103"/>
      <c r="PIX625" s="103"/>
      <c r="PIY625" s="103"/>
      <c r="PIZ625" s="103"/>
      <c r="PJA625" s="103"/>
      <c r="PJB625" s="103"/>
      <c r="PJC625" s="103"/>
      <c r="PJD625" s="103"/>
      <c r="PJE625" s="103"/>
      <c r="PJF625" s="103"/>
      <c r="PJG625" s="103"/>
      <c r="PJH625" s="103"/>
      <c r="PJI625" s="103"/>
      <c r="PJJ625" s="103"/>
      <c r="PJK625" s="103"/>
      <c r="PJL625" s="103"/>
      <c r="PJM625" s="103"/>
      <c r="PJN625" s="103"/>
      <c r="PJO625" s="103"/>
      <c r="PJP625" s="103"/>
      <c r="PJQ625" s="103"/>
      <c r="PJR625" s="103"/>
      <c r="PJS625" s="103"/>
      <c r="PJT625" s="103"/>
      <c r="PJU625" s="103"/>
      <c r="PJV625" s="103"/>
      <c r="PJW625" s="103"/>
      <c r="PJX625" s="103"/>
      <c r="PJY625" s="103"/>
      <c r="PJZ625" s="103"/>
      <c r="PKA625" s="103"/>
      <c r="PKB625" s="103"/>
      <c r="PKC625" s="103"/>
      <c r="PKD625" s="103"/>
      <c r="PKE625" s="103"/>
      <c r="PKF625" s="103"/>
      <c r="PKG625" s="103"/>
      <c r="PKH625" s="103"/>
      <c r="PKI625" s="103"/>
      <c r="PKJ625" s="103"/>
      <c r="PKK625" s="103"/>
      <c r="PKL625" s="103"/>
      <c r="PKM625" s="103"/>
      <c r="PKN625" s="103"/>
      <c r="PKO625" s="103"/>
      <c r="PKP625" s="103"/>
      <c r="PKQ625" s="103"/>
      <c r="PKR625" s="103"/>
      <c r="PKS625" s="103"/>
      <c r="PKT625" s="103"/>
      <c r="PKU625" s="103"/>
      <c r="PKV625" s="103"/>
      <c r="PKW625" s="103"/>
      <c r="PKX625" s="103"/>
      <c r="PKY625" s="103"/>
      <c r="PKZ625" s="103"/>
      <c r="PLA625" s="103"/>
      <c r="PLB625" s="103"/>
      <c r="PLC625" s="103"/>
      <c r="PLD625" s="103"/>
      <c r="PLE625" s="103"/>
      <c r="PLF625" s="103"/>
      <c r="PLG625" s="103"/>
      <c r="PLH625" s="103"/>
      <c r="PLI625" s="103"/>
      <c r="PLJ625" s="103"/>
      <c r="PLK625" s="103"/>
      <c r="PLL625" s="103"/>
      <c r="PLM625" s="103"/>
      <c r="PLN625" s="103"/>
      <c r="PLO625" s="103"/>
      <c r="PLP625" s="103"/>
      <c r="PLQ625" s="103"/>
      <c r="PLR625" s="103"/>
      <c r="PLS625" s="103"/>
      <c r="PLT625" s="103"/>
      <c r="PLU625" s="103"/>
      <c r="PLV625" s="103"/>
      <c r="PLW625" s="103"/>
      <c r="PLX625" s="103"/>
      <c r="PLY625" s="103"/>
      <c r="PLZ625" s="103"/>
      <c r="PMA625" s="103"/>
      <c r="PMB625" s="103"/>
      <c r="PMC625" s="103"/>
      <c r="PMD625" s="103"/>
      <c r="PME625" s="103"/>
      <c r="PMF625" s="103"/>
      <c r="PMG625" s="103"/>
      <c r="PMH625" s="103"/>
      <c r="PMI625" s="103"/>
      <c r="PMJ625" s="103"/>
      <c r="PMK625" s="103"/>
      <c r="PML625" s="103"/>
      <c r="PMM625" s="103"/>
      <c r="PMN625" s="103"/>
      <c r="PMO625" s="103"/>
      <c r="PMP625" s="103"/>
      <c r="PMQ625" s="103"/>
      <c r="PMR625" s="103"/>
      <c r="PMS625" s="103"/>
      <c r="PMT625" s="103"/>
      <c r="PMU625" s="103"/>
      <c r="PMV625" s="103"/>
      <c r="PMW625" s="103"/>
      <c r="PMX625" s="103"/>
      <c r="PMY625" s="103"/>
      <c r="PMZ625" s="103"/>
      <c r="PNA625" s="103"/>
      <c r="PNB625" s="103"/>
      <c r="PNC625" s="103"/>
      <c r="PND625" s="103"/>
      <c r="PNE625" s="103"/>
      <c r="PNF625" s="103"/>
      <c r="PNG625" s="103"/>
      <c r="PNH625" s="103"/>
      <c r="PNI625" s="103"/>
      <c r="PNJ625" s="103"/>
      <c r="PNK625" s="103"/>
      <c r="PNL625" s="103"/>
      <c r="PNM625" s="103"/>
      <c r="PNN625" s="103"/>
      <c r="PNO625" s="103"/>
      <c r="PNP625" s="103"/>
      <c r="PNQ625" s="103"/>
      <c r="PNR625" s="103"/>
      <c r="PNS625" s="103"/>
      <c r="PNT625" s="103"/>
      <c r="PNU625" s="103"/>
      <c r="PNV625" s="103"/>
      <c r="PNW625" s="103"/>
      <c r="PNX625" s="103"/>
      <c r="PNY625" s="103"/>
      <c r="PNZ625" s="103"/>
      <c r="POA625" s="103"/>
      <c r="POB625" s="103"/>
      <c r="POC625" s="103"/>
      <c r="POD625" s="103"/>
      <c r="POE625" s="103"/>
      <c r="POF625" s="103"/>
      <c r="POG625" s="103"/>
      <c r="POH625" s="103"/>
      <c r="POI625" s="103"/>
      <c r="POJ625" s="103"/>
      <c r="POK625" s="103"/>
      <c r="POL625" s="103"/>
      <c r="POM625" s="103"/>
      <c r="PON625" s="103"/>
      <c r="POO625" s="103"/>
      <c r="POP625" s="103"/>
      <c r="POQ625" s="103"/>
      <c r="POR625" s="103"/>
      <c r="POS625" s="103"/>
      <c r="POT625" s="103"/>
      <c r="POU625" s="103"/>
      <c r="POV625" s="103"/>
      <c r="POW625" s="103"/>
      <c r="POX625" s="103"/>
      <c r="POY625" s="103"/>
      <c r="POZ625" s="103"/>
      <c r="PPA625" s="103"/>
      <c r="PPB625" s="103"/>
      <c r="PPC625" s="103"/>
      <c r="PPD625" s="103"/>
      <c r="PPE625" s="103"/>
      <c r="PPF625" s="103"/>
      <c r="PPG625" s="103"/>
      <c r="PPH625" s="103"/>
      <c r="PPI625" s="103"/>
      <c r="PPJ625" s="103"/>
      <c r="PPK625" s="103"/>
      <c r="PPL625" s="103"/>
      <c r="PPM625" s="103"/>
      <c r="PPN625" s="103"/>
      <c r="PPO625" s="103"/>
      <c r="PPP625" s="103"/>
      <c r="PPQ625" s="103"/>
      <c r="PPR625" s="103"/>
      <c r="PPS625" s="103"/>
      <c r="PPT625" s="103"/>
      <c r="PPU625" s="103"/>
      <c r="PPV625" s="103"/>
      <c r="PPW625" s="103"/>
      <c r="PPX625" s="103"/>
      <c r="PPY625" s="103"/>
      <c r="PPZ625" s="103"/>
      <c r="PQA625" s="103"/>
      <c r="PQB625" s="103"/>
      <c r="PQC625" s="103"/>
      <c r="PQD625" s="103"/>
      <c r="PQE625" s="103"/>
      <c r="PQF625" s="103"/>
      <c r="PQG625" s="103"/>
      <c r="PQH625" s="103"/>
      <c r="PQI625" s="103"/>
      <c r="PQJ625" s="103"/>
      <c r="PQK625" s="103"/>
      <c r="PQL625" s="103"/>
      <c r="PQM625" s="103"/>
      <c r="PQN625" s="103"/>
      <c r="PQO625" s="103"/>
      <c r="PQP625" s="103"/>
      <c r="PQQ625" s="103"/>
      <c r="PQR625" s="103"/>
      <c r="PQS625" s="103"/>
      <c r="PQT625" s="103"/>
      <c r="PQU625" s="103"/>
      <c r="PQV625" s="103"/>
      <c r="PQW625" s="103"/>
      <c r="PQX625" s="103"/>
      <c r="PQY625" s="103"/>
      <c r="PQZ625" s="103"/>
      <c r="PRA625" s="103"/>
      <c r="PRB625" s="103"/>
      <c r="PRC625" s="103"/>
      <c r="PRD625" s="103"/>
      <c r="PRE625" s="103"/>
      <c r="PRF625" s="103"/>
      <c r="PRG625" s="103"/>
      <c r="PRH625" s="103"/>
      <c r="PRI625" s="103"/>
      <c r="PRJ625" s="103"/>
      <c r="PRK625" s="103"/>
      <c r="PRL625" s="103"/>
      <c r="PRM625" s="103"/>
      <c r="PRN625" s="103"/>
      <c r="PRO625" s="103"/>
      <c r="PRP625" s="103"/>
      <c r="PRQ625" s="103"/>
      <c r="PRR625" s="103"/>
      <c r="PRS625" s="103"/>
      <c r="PRT625" s="103"/>
      <c r="PRU625" s="103"/>
      <c r="PRV625" s="103"/>
      <c r="PRW625" s="103"/>
      <c r="PRX625" s="103"/>
      <c r="PRY625" s="103"/>
      <c r="PRZ625" s="103"/>
      <c r="PSA625" s="103"/>
      <c r="PSB625" s="103"/>
      <c r="PSC625" s="103"/>
      <c r="PSD625" s="103"/>
      <c r="PSE625" s="103"/>
      <c r="PSF625" s="103"/>
      <c r="PSG625" s="103"/>
      <c r="PSH625" s="103"/>
      <c r="PSI625" s="103"/>
      <c r="PSJ625" s="103"/>
      <c r="PSK625" s="103"/>
      <c r="PSL625" s="103"/>
      <c r="PSM625" s="103"/>
      <c r="PSN625" s="103"/>
      <c r="PSO625" s="103"/>
      <c r="PSP625" s="103"/>
      <c r="PSQ625" s="103"/>
      <c r="PSR625" s="103"/>
      <c r="PSS625" s="103"/>
      <c r="PST625" s="103"/>
      <c r="PSU625" s="103"/>
      <c r="PSV625" s="103"/>
      <c r="PSW625" s="103"/>
      <c r="PSX625" s="103"/>
      <c r="PSY625" s="103"/>
      <c r="PSZ625" s="103"/>
      <c r="PTA625" s="103"/>
      <c r="PTB625" s="103"/>
      <c r="PTC625" s="103"/>
      <c r="PTD625" s="103"/>
      <c r="PTE625" s="103"/>
      <c r="PTF625" s="103"/>
      <c r="PTG625" s="103"/>
      <c r="PTH625" s="103"/>
      <c r="PTI625" s="103"/>
      <c r="PTJ625" s="103"/>
      <c r="PTK625" s="103"/>
      <c r="PTL625" s="103"/>
      <c r="PTM625" s="103"/>
      <c r="PTN625" s="103"/>
      <c r="PTO625" s="103"/>
      <c r="PTP625" s="103"/>
      <c r="PTQ625" s="103"/>
      <c r="PTR625" s="103"/>
      <c r="PTS625" s="103"/>
      <c r="PTT625" s="103"/>
      <c r="PTU625" s="103"/>
      <c r="PTV625" s="103"/>
      <c r="PTW625" s="103"/>
      <c r="PTX625" s="103"/>
      <c r="PTY625" s="103"/>
      <c r="PTZ625" s="103"/>
      <c r="PUA625" s="103"/>
      <c r="PUB625" s="103"/>
      <c r="PUC625" s="103"/>
      <c r="PUD625" s="103"/>
      <c r="PUE625" s="103"/>
      <c r="PUF625" s="103"/>
      <c r="PUG625" s="103"/>
      <c r="PUH625" s="103"/>
      <c r="PUI625" s="103"/>
      <c r="PUJ625" s="103"/>
      <c r="PUK625" s="103"/>
      <c r="PUL625" s="103"/>
      <c r="PUM625" s="103"/>
      <c r="PUN625" s="103"/>
      <c r="PUO625" s="103"/>
      <c r="PUP625" s="103"/>
      <c r="PUQ625" s="103"/>
      <c r="PUR625" s="103"/>
      <c r="PUS625" s="103"/>
      <c r="PUT625" s="103"/>
      <c r="PUU625" s="103"/>
      <c r="PUV625" s="103"/>
      <c r="PUW625" s="103"/>
      <c r="PUX625" s="103"/>
      <c r="PUY625" s="103"/>
      <c r="PUZ625" s="103"/>
      <c r="PVA625" s="103"/>
      <c r="PVB625" s="103"/>
      <c r="PVC625" s="103"/>
      <c r="PVD625" s="103"/>
      <c r="PVE625" s="103"/>
      <c r="PVF625" s="103"/>
      <c r="PVG625" s="103"/>
      <c r="PVH625" s="103"/>
      <c r="PVI625" s="103"/>
      <c r="PVJ625" s="103"/>
      <c r="PVK625" s="103"/>
      <c r="PVL625" s="103"/>
      <c r="PVM625" s="103"/>
      <c r="PVN625" s="103"/>
      <c r="PVO625" s="103"/>
      <c r="PVP625" s="103"/>
      <c r="PVQ625" s="103"/>
      <c r="PVR625" s="103"/>
      <c r="PVS625" s="103"/>
      <c r="PVT625" s="103"/>
      <c r="PVU625" s="103"/>
      <c r="PVV625" s="103"/>
      <c r="PVW625" s="103"/>
      <c r="PVX625" s="103"/>
      <c r="PVY625" s="103"/>
      <c r="PVZ625" s="103"/>
      <c r="PWA625" s="103"/>
      <c r="PWB625" s="103"/>
      <c r="PWC625" s="103"/>
      <c r="PWD625" s="103"/>
      <c r="PWE625" s="103"/>
      <c r="PWF625" s="103"/>
      <c r="PWG625" s="103"/>
      <c r="PWH625" s="103"/>
      <c r="PWI625" s="103"/>
      <c r="PWJ625" s="103"/>
      <c r="PWK625" s="103"/>
      <c r="PWL625" s="103"/>
      <c r="PWM625" s="103"/>
      <c r="PWN625" s="103"/>
      <c r="PWO625" s="103"/>
      <c r="PWP625" s="103"/>
      <c r="PWQ625" s="103"/>
      <c r="PWR625" s="103"/>
      <c r="PWS625" s="103"/>
      <c r="PWT625" s="103"/>
      <c r="PWU625" s="103"/>
      <c r="PWV625" s="103"/>
      <c r="PWW625" s="103"/>
      <c r="PWX625" s="103"/>
      <c r="PWY625" s="103"/>
      <c r="PWZ625" s="103"/>
      <c r="PXA625" s="103"/>
      <c r="PXB625" s="103"/>
      <c r="PXC625" s="103"/>
      <c r="PXD625" s="103"/>
      <c r="PXE625" s="103"/>
      <c r="PXF625" s="103"/>
      <c r="PXG625" s="103"/>
      <c r="PXH625" s="103"/>
      <c r="PXI625" s="103"/>
      <c r="PXJ625" s="103"/>
      <c r="PXK625" s="103"/>
      <c r="PXL625" s="103"/>
      <c r="PXM625" s="103"/>
      <c r="PXN625" s="103"/>
      <c r="PXO625" s="103"/>
      <c r="PXP625" s="103"/>
      <c r="PXQ625" s="103"/>
      <c r="PXR625" s="103"/>
      <c r="PXS625" s="103"/>
      <c r="PXT625" s="103"/>
      <c r="PXU625" s="103"/>
      <c r="PXV625" s="103"/>
      <c r="PXW625" s="103"/>
      <c r="PXX625" s="103"/>
      <c r="PXY625" s="103"/>
      <c r="PXZ625" s="103"/>
      <c r="PYA625" s="103"/>
      <c r="PYB625" s="103"/>
      <c r="PYC625" s="103"/>
      <c r="PYD625" s="103"/>
      <c r="PYE625" s="103"/>
      <c r="PYF625" s="103"/>
      <c r="PYG625" s="103"/>
      <c r="PYH625" s="103"/>
      <c r="PYI625" s="103"/>
      <c r="PYJ625" s="103"/>
      <c r="PYK625" s="103"/>
      <c r="PYL625" s="103"/>
      <c r="PYM625" s="103"/>
      <c r="PYN625" s="103"/>
      <c r="PYO625" s="103"/>
      <c r="PYP625" s="103"/>
      <c r="PYQ625" s="103"/>
      <c r="PYR625" s="103"/>
      <c r="PYS625" s="103"/>
      <c r="PYT625" s="103"/>
      <c r="PYU625" s="103"/>
      <c r="PYV625" s="103"/>
      <c r="PYW625" s="103"/>
      <c r="PYX625" s="103"/>
      <c r="PYY625" s="103"/>
      <c r="PYZ625" s="103"/>
      <c r="PZA625" s="103"/>
      <c r="PZB625" s="103"/>
      <c r="PZC625" s="103"/>
      <c r="PZD625" s="103"/>
      <c r="PZE625" s="103"/>
      <c r="PZF625" s="103"/>
      <c r="PZG625" s="103"/>
      <c r="PZH625" s="103"/>
      <c r="PZI625" s="103"/>
      <c r="PZJ625" s="103"/>
      <c r="PZK625" s="103"/>
      <c r="PZL625" s="103"/>
      <c r="PZM625" s="103"/>
      <c r="PZN625" s="103"/>
      <c r="PZO625" s="103"/>
      <c r="PZP625" s="103"/>
      <c r="PZQ625" s="103"/>
      <c r="PZR625" s="103"/>
      <c r="PZS625" s="103"/>
      <c r="PZT625" s="103"/>
      <c r="PZU625" s="103"/>
      <c r="PZV625" s="103"/>
      <c r="PZW625" s="103"/>
      <c r="PZX625" s="103"/>
      <c r="PZY625" s="103"/>
      <c r="PZZ625" s="103"/>
      <c r="QAA625" s="103"/>
      <c r="QAB625" s="103"/>
      <c r="QAC625" s="103"/>
      <c r="QAD625" s="103"/>
      <c r="QAE625" s="103"/>
      <c r="QAF625" s="103"/>
      <c r="QAG625" s="103"/>
      <c r="QAH625" s="103"/>
      <c r="QAI625" s="103"/>
      <c r="QAJ625" s="103"/>
      <c r="QAK625" s="103"/>
      <c r="QAL625" s="103"/>
      <c r="QAM625" s="103"/>
      <c r="QAN625" s="103"/>
      <c r="QAO625" s="103"/>
      <c r="QAP625" s="103"/>
      <c r="QAQ625" s="103"/>
      <c r="QAR625" s="103"/>
      <c r="QAS625" s="103"/>
      <c r="QAT625" s="103"/>
      <c r="QAU625" s="103"/>
      <c r="QAV625" s="103"/>
      <c r="QAW625" s="103"/>
      <c r="QAX625" s="103"/>
      <c r="QAY625" s="103"/>
      <c r="QAZ625" s="103"/>
      <c r="QBA625" s="103"/>
      <c r="QBB625" s="103"/>
      <c r="QBC625" s="103"/>
      <c r="QBD625" s="103"/>
      <c r="QBE625" s="103"/>
      <c r="QBF625" s="103"/>
      <c r="QBG625" s="103"/>
      <c r="QBH625" s="103"/>
      <c r="QBI625" s="103"/>
      <c r="QBJ625" s="103"/>
      <c r="QBK625" s="103"/>
      <c r="QBL625" s="103"/>
      <c r="QBM625" s="103"/>
      <c r="QBN625" s="103"/>
      <c r="QBO625" s="103"/>
      <c r="QBP625" s="103"/>
      <c r="QBQ625" s="103"/>
      <c r="QBR625" s="103"/>
      <c r="QBS625" s="103"/>
      <c r="QBT625" s="103"/>
      <c r="QBU625" s="103"/>
      <c r="QBV625" s="103"/>
      <c r="QBW625" s="103"/>
      <c r="QBX625" s="103"/>
      <c r="QBY625" s="103"/>
      <c r="QBZ625" s="103"/>
      <c r="QCA625" s="103"/>
      <c r="QCB625" s="103"/>
      <c r="QCC625" s="103"/>
      <c r="QCD625" s="103"/>
      <c r="QCE625" s="103"/>
      <c r="QCF625" s="103"/>
      <c r="QCG625" s="103"/>
      <c r="QCH625" s="103"/>
      <c r="QCI625" s="103"/>
      <c r="QCJ625" s="103"/>
      <c r="QCK625" s="103"/>
      <c r="QCL625" s="103"/>
      <c r="QCM625" s="103"/>
      <c r="QCN625" s="103"/>
      <c r="QCO625" s="103"/>
      <c r="QCP625" s="103"/>
      <c r="QCQ625" s="103"/>
      <c r="QCR625" s="103"/>
      <c r="QCS625" s="103"/>
      <c r="QCT625" s="103"/>
      <c r="QCU625" s="103"/>
      <c r="QCV625" s="103"/>
      <c r="QCW625" s="103"/>
      <c r="QCX625" s="103"/>
      <c r="QCY625" s="103"/>
      <c r="QCZ625" s="103"/>
      <c r="QDA625" s="103"/>
      <c r="QDB625" s="103"/>
      <c r="QDC625" s="103"/>
      <c r="QDD625" s="103"/>
      <c r="QDE625" s="103"/>
      <c r="QDF625" s="103"/>
      <c r="QDG625" s="103"/>
      <c r="QDH625" s="103"/>
      <c r="QDI625" s="103"/>
      <c r="QDJ625" s="103"/>
      <c r="QDK625" s="103"/>
      <c r="QDL625" s="103"/>
      <c r="QDM625" s="103"/>
      <c r="QDN625" s="103"/>
      <c r="QDO625" s="103"/>
      <c r="QDP625" s="103"/>
      <c r="QDQ625" s="103"/>
      <c r="QDR625" s="103"/>
      <c r="QDS625" s="103"/>
      <c r="QDT625" s="103"/>
      <c r="QDU625" s="103"/>
      <c r="QDV625" s="103"/>
      <c r="QDW625" s="103"/>
      <c r="QDX625" s="103"/>
      <c r="QDY625" s="103"/>
      <c r="QDZ625" s="103"/>
      <c r="QEA625" s="103"/>
      <c r="QEB625" s="103"/>
      <c r="QEC625" s="103"/>
      <c r="QED625" s="103"/>
      <c r="QEE625" s="103"/>
      <c r="QEF625" s="103"/>
      <c r="QEG625" s="103"/>
      <c r="QEH625" s="103"/>
      <c r="QEI625" s="103"/>
      <c r="QEJ625" s="103"/>
      <c r="QEK625" s="103"/>
      <c r="QEL625" s="103"/>
      <c r="QEM625" s="103"/>
      <c r="QEN625" s="103"/>
      <c r="QEO625" s="103"/>
      <c r="QEP625" s="103"/>
      <c r="QEQ625" s="103"/>
      <c r="QER625" s="103"/>
      <c r="QES625" s="103"/>
      <c r="QET625" s="103"/>
      <c r="QEU625" s="103"/>
      <c r="QEV625" s="103"/>
      <c r="QEW625" s="103"/>
      <c r="QEX625" s="103"/>
      <c r="QEY625" s="103"/>
      <c r="QEZ625" s="103"/>
      <c r="QFA625" s="103"/>
      <c r="QFB625" s="103"/>
      <c r="QFC625" s="103"/>
      <c r="QFD625" s="103"/>
      <c r="QFE625" s="103"/>
      <c r="QFF625" s="103"/>
      <c r="QFG625" s="103"/>
      <c r="QFH625" s="103"/>
      <c r="QFI625" s="103"/>
      <c r="QFJ625" s="103"/>
      <c r="QFK625" s="103"/>
      <c r="QFL625" s="103"/>
      <c r="QFM625" s="103"/>
      <c r="QFN625" s="103"/>
      <c r="QFO625" s="103"/>
      <c r="QFP625" s="103"/>
      <c r="QFQ625" s="103"/>
      <c r="QFR625" s="103"/>
      <c r="QFS625" s="103"/>
      <c r="QFT625" s="103"/>
      <c r="QFU625" s="103"/>
      <c r="QFV625" s="103"/>
      <c r="QFW625" s="103"/>
      <c r="QFX625" s="103"/>
      <c r="QFY625" s="103"/>
      <c r="QFZ625" s="103"/>
      <c r="QGA625" s="103"/>
      <c r="QGB625" s="103"/>
      <c r="QGC625" s="103"/>
      <c r="QGD625" s="103"/>
      <c r="QGE625" s="103"/>
      <c r="QGF625" s="103"/>
      <c r="QGG625" s="103"/>
      <c r="QGH625" s="103"/>
      <c r="QGI625" s="103"/>
      <c r="QGJ625" s="103"/>
      <c r="QGK625" s="103"/>
      <c r="QGL625" s="103"/>
      <c r="QGM625" s="103"/>
      <c r="QGN625" s="103"/>
      <c r="QGO625" s="103"/>
      <c r="QGP625" s="103"/>
      <c r="QGQ625" s="103"/>
      <c r="QGR625" s="103"/>
      <c r="QGS625" s="103"/>
      <c r="QGT625" s="103"/>
      <c r="QGU625" s="103"/>
      <c r="QGV625" s="103"/>
      <c r="QGW625" s="103"/>
      <c r="QGX625" s="103"/>
      <c r="QGY625" s="103"/>
      <c r="QGZ625" s="103"/>
      <c r="QHA625" s="103"/>
      <c r="QHB625" s="103"/>
      <c r="QHC625" s="103"/>
      <c r="QHD625" s="103"/>
      <c r="QHE625" s="103"/>
      <c r="QHF625" s="103"/>
      <c r="QHG625" s="103"/>
      <c r="QHH625" s="103"/>
      <c r="QHI625" s="103"/>
      <c r="QHJ625" s="103"/>
      <c r="QHK625" s="103"/>
      <c r="QHL625" s="103"/>
      <c r="QHM625" s="103"/>
      <c r="QHN625" s="103"/>
      <c r="QHO625" s="103"/>
      <c r="QHP625" s="103"/>
      <c r="QHQ625" s="103"/>
      <c r="QHR625" s="103"/>
      <c r="QHS625" s="103"/>
      <c r="QHT625" s="103"/>
      <c r="QHU625" s="103"/>
      <c r="QHV625" s="103"/>
      <c r="QHW625" s="103"/>
      <c r="QHX625" s="103"/>
      <c r="QHY625" s="103"/>
      <c r="QHZ625" s="103"/>
      <c r="QIA625" s="103"/>
      <c r="QIB625" s="103"/>
      <c r="QIC625" s="103"/>
      <c r="QID625" s="103"/>
      <c r="QIE625" s="103"/>
      <c r="QIF625" s="103"/>
      <c r="QIG625" s="103"/>
      <c r="QIH625" s="103"/>
      <c r="QII625" s="103"/>
      <c r="QIJ625" s="103"/>
      <c r="QIK625" s="103"/>
      <c r="QIL625" s="103"/>
      <c r="QIM625" s="103"/>
      <c r="QIN625" s="103"/>
      <c r="QIO625" s="103"/>
      <c r="QIP625" s="103"/>
      <c r="QIQ625" s="103"/>
      <c r="QIR625" s="103"/>
      <c r="QIS625" s="103"/>
      <c r="QIT625" s="103"/>
      <c r="QIU625" s="103"/>
      <c r="QIV625" s="103"/>
      <c r="QIW625" s="103"/>
      <c r="QIX625" s="103"/>
      <c r="QIY625" s="103"/>
      <c r="QIZ625" s="103"/>
      <c r="QJA625" s="103"/>
      <c r="QJB625" s="103"/>
      <c r="QJC625" s="103"/>
      <c r="QJD625" s="103"/>
      <c r="QJE625" s="103"/>
      <c r="QJF625" s="103"/>
      <c r="QJG625" s="103"/>
      <c r="QJH625" s="103"/>
      <c r="QJI625" s="103"/>
      <c r="QJJ625" s="103"/>
      <c r="QJK625" s="103"/>
      <c r="QJL625" s="103"/>
      <c r="QJM625" s="103"/>
      <c r="QJN625" s="103"/>
      <c r="QJO625" s="103"/>
      <c r="QJP625" s="103"/>
      <c r="QJQ625" s="103"/>
      <c r="QJR625" s="103"/>
      <c r="QJS625" s="103"/>
      <c r="QJT625" s="103"/>
      <c r="QJU625" s="103"/>
      <c r="QJV625" s="103"/>
      <c r="QJW625" s="103"/>
      <c r="QJX625" s="103"/>
      <c r="QJY625" s="103"/>
      <c r="QJZ625" s="103"/>
      <c r="QKA625" s="103"/>
      <c r="QKB625" s="103"/>
      <c r="QKC625" s="103"/>
      <c r="QKD625" s="103"/>
      <c r="QKE625" s="103"/>
      <c r="QKF625" s="103"/>
      <c r="QKG625" s="103"/>
      <c r="QKH625" s="103"/>
      <c r="QKI625" s="103"/>
      <c r="QKJ625" s="103"/>
      <c r="QKK625" s="103"/>
      <c r="QKL625" s="103"/>
      <c r="QKM625" s="103"/>
      <c r="QKN625" s="103"/>
      <c r="QKO625" s="103"/>
      <c r="QKP625" s="103"/>
      <c r="QKQ625" s="103"/>
      <c r="QKR625" s="103"/>
      <c r="QKS625" s="103"/>
      <c r="QKT625" s="103"/>
      <c r="QKU625" s="103"/>
      <c r="QKV625" s="103"/>
      <c r="QKW625" s="103"/>
      <c r="QKX625" s="103"/>
      <c r="QKY625" s="103"/>
      <c r="QKZ625" s="103"/>
      <c r="QLA625" s="103"/>
      <c r="QLB625" s="103"/>
      <c r="QLC625" s="103"/>
      <c r="QLD625" s="103"/>
      <c r="QLE625" s="103"/>
      <c r="QLF625" s="103"/>
      <c r="QLG625" s="103"/>
      <c r="QLH625" s="103"/>
      <c r="QLI625" s="103"/>
      <c r="QLJ625" s="103"/>
      <c r="QLK625" s="103"/>
      <c r="QLL625" s="103"/>
      <c r="QLM625" s="103"/>
      <c r="QLN625" s="103"/>
      <c r="QLO625" s="103"/>
      <c r="QLP625" s="103"/>
      <c r="QLQ625" s="103"/>
      <c r="QLR625" s="103"/>
      <c r="QLS625" s="103"/>
      <c r="QLT625" s="103"/>
      <c r="QLU625" s="103"/>
      <c r="QLV625" s="103"/>
      <c r="QLW625" s="103"/>
      <c r="QLX625" s="103"/>
      <c r="QLY625" s="103"/>
      <c r="QLZ625" s="103"/>
      <c r="QMA625" s="103"/>
      <c r="QMB625" s="103"/>
      <c r="QMC625" s="103"/>
      <c r="QMD625" s="103"/>
      <c r="QME625" s="103"/>
      <c r="QMF625" s="103"/>
      <c r="QMG625" s="103"/>
      <c r="QMH625" s="103"/>
      <c r="QMI625" s="103"/>
      <c r="QMJ625" s="103"/>
      <c r="QMK625" s="103"/>
      <c r="QML625" s="103"/>
      <c r="QMM625" s="103"/>
      <c r="QMN625" s="103"/>
      <c r="QMO625" s="103"/>
      <c r="QMP625" s="103"/>
      <c r="QMQ625" s="103"/>
      <c r="QMR625" s="103"/>
      <c r="QMS625" s="103"/>
      <c r="QMT625" s="103"/>
      <c r="QMU625" s="103"/>
      <c r="QMV625" s="103"/>
      <c r="QMW625" s="103"/>
      <c r="QMX625" s="103"/>
      <c r="QMY625" s="103"/>
      <c r="QMZ625" s="103"/>
      <c r="QNA625" s="103"/>
      <c r="QNB625" s="103"/>
      <c r="QNC625" s="103"/>
      <c r="QND625" s="103"/>
      <c r="QNE625" s="103"/>
      <c r="QNF625" s="103"/>
      <c r="QNG625" s="103"/>
      <c r="QNH625" s="103"/>
      <c r="QNI625" s="103"/>
      <c r="QNJ625" s="103"/>
      <c r="QNK625" s="103"/>
      <c r="QNL625" s="103"/>
      <c r="QNM625" s="103"/>
      <c r="QNN625" s="103"/>
      <c r="QNO625" s="103"/>
      <c r="QNP625" s="103"/>
      <c r="QNQ625" s="103"/>
      <c r="QNR625" s="103"/>
      <c r="QNS625" s="103"/>
      <c r="QNT625" s="103"/>
      <c r="QNU625" s="103"/>
      <c r="QNV625" s="103"/>
      <c r="QNW625" s="103"/>
      <c r="QNX625" s="103"/>
      <c r="QNY625" s="103"/>
      <c r="QNZ625" s="103"/>
      <c r="QOA625" s="103"/>
      <c r="QOB625" s="103"/>
      <c r="QOC625" s="103"/>
      <c r="QOD625" s="103"/>
      <c r="QOE625" s="103"/>
      <c r="QOF625" s="103"/>
      <c r="QOG625" s="103"/>
      <c r="QOH625" s="103"/>
      <c r="QOI625" s="103"/>
      <c r="QOJ625" s="103"/>
      <c r="QOK625" s="103"/>
      <c r="QOL625" s="103"/>
      <c r="QOM625" s="103"/>
      <c r="QON625" s="103"/>
      <c r="QOO625" s="103"/>
      <c r="QOP625" s="103"/>
      <c r="QOQ625" s="103"/>
      <c r="QOR625" s="103"/>
      <c r="QOS625" s="103"/>
      <c r="QOT625" s="103"/>
      <c r="QOU625" s="103"/>
      <c r="QOV625" s="103"/>
      <c r="QOW625" s="103"/>
      <c r="QOX625" s="103"/>
      <c r="QOY625" s="103"/>
      <c r="QOZ625" s="103"/>
      <c r="QPA625" s="103"/>
      <c r="QPB625" s="103"/>
      <c r="QPC625" s="103"/>
      <c r="QPD625" s="103"/>
      <c r="QPE625" s="103"/>
      <c r="QPF625" s="103"/>
      <c r="QPG625" s="103"/>
      <c r="QPH625" s="103"/>
      <c r="QPI625" s="103"/>
      <c r="QPJ625" s="103"/>
      <c r="QPK625" s="103"/>
      <c r="QPL625" s="103"/>
      <c r="QPM625" s="103"/>
      <c r="QPN625" s="103"/>
      <c r="QPO625" s="103"/>
      <c r="QPP625" s="103"/>
      <c r="QPQ625" s="103"/>
      <c r="QPR625" s="103"/>
      <c r="QPS625" s="103"/>
      <c r="QPT625" s="103"/>
      <c r="QPU625" s="103"/>
      <c r="QPV625" s="103"/>
      <c r="QPW625" s="103"/>
      <c r="QPX625" s="103"/>
      <c r="QPY625" s="103"/>
      <c r="QPZ625" s="103"/>
      <c r="QQA625" s="103"/>
      <c r="QQB625" s="103"/>
      <c r="QQC625" s="103"/>
      <c r="QQD625" s="103"/>
      <c r="QQE625" s="103"/>
      <c r="QQF625" s="103"/>
      <c r="QQG625" s="103"/>
      <c r="QQH625" s="103"/>
      <c r="QQI625" s="103"/>
      <c r="QQJ625" s="103"/>
      <c r="QQK625" s="103"/>
      <c r="QQL625" s="103"/>
      <c r="QQM625" s="103"/>
      <c r="QQN625" s="103"/>
      <c r="QQO625" s="103"/>
      <c r="QQP625" s="103"/>
      <c r="QQQ625" s="103"/>
      <c r="QQR625" s="103"/>
      <c r="QQS625" s="103"/>
      <c r="QQT625" s="103"/>
      <c r="QQU625" s="103"/>
      <c r="QQV625" s="103"/>
      <c r="QQW625" s="103"/>
      <c r="QQX625" s="103"/>
      <c r="QQY625" s="103"/>
      <c r="QQZ625" s="103"/>
      <c r="QRA625" s="103"/>
      <c r="QRB625" s="103"/>
      <c r="QRC625" s="103"/>
      <c r="QRD625" s="103"/>
      <c r="QRE625" s="103"/>
      <c r="QRF625" s="103"/>
      <c r="QRG625" s="103"/>
      <c r="QRH625" s="103"/>
      <c r="QRI625" s="103"/>
      <c r="QRJ625" s="103"/>
      <c r="QRK625" s="103"/>
      <c r="QRL625" s="103"/>
      <c r="QRM625" s="103"/>
      <c r="QRN625" s="103"/>
      <c r="QRO625" s="103"/>
      <c r="QRP625" s="103"/>
      <c r="QRQ625" s="103"/>
      <c r="QRR625" s="103"/>
      <c r="QRS625" s="103"/>
      <c r="QRT625" s="103"/>
      <c r="QRU625" s="103"/>
      <c r="QRV625" s="103"/>
      <c r="QRW625" s="103"/>
      <c r="QRX625" s="103"/>
      <c r="QRY625" s="103"/>
      <c r="QRZ625" s="103"/>
      <c r="QSA625" s="103"/>
      <c r="QSB625" s="103"/>
      <c r="QSC625" s="103"/>
      <c r="QSD625" s="103"/>
      <c r="QSE625" s="103"/>
      <c r="QSF625" s="103"/>
      <c r="QSG625" s="103"/>
      <c r="QSH625" s="103"/>
      <c r="QSI625" s="103"/>
      <c r="QSJ625" s="103"/>
      <c r="QSK625" s="103"/>
      <c r="QSL625" s="103"/>
      <c r="QSM625" s="103"/>
      <c r="QSN625" s="103"/>
      <c r="QSO625" s="103"/>
      <c r="QSP625" s="103"/>
      <c r="QSQ625" s="103"/>
      <c r="QSR625" s="103"/>
      <c r="QSS625" s="103"/>
      <c r="QST625" s="103"/>
      <c r="QSU625" s="103"/>
      <c r="QSV625" s="103"/>
      <c r="QSW625" s="103"/>
      <c r="QSX625" s="103"/>
      <c r="QSY625" s="103"/>
      <c r="QSZ625" s="103"/>
      <c r="QTA625" s="103"/>
      <c r="QTB625" s="103"/>
      <c r="QTC625" s="103"/>
      <c r="QTD625" s="103"/>
      <c r="QTE625" s="103"/>
      <c r="QTF625" s="103"/>
      <c r="QTG625" s="103"/>
      <c r="QTH625" s="103"/>
      <c r="QTI625" s="103"/>
      <c r="QTJ625" s="103"/>
      <c r="QTK625" s="103"/>
      <c r="QTL625" s="103"/>
      <c r="QTM625" s="103"/>
      <c r="QTN625" s="103"/>
      <c r="QTO625" s="103"/>
      <c r="QTP625" s="103"/>
      <c r="QTQ625" s="103"/>
      <c r="QTR625" s="103"/>
      <c r="QTS625" s="103"/>
      <c r="QTT625" s="103"/>
      <c r="QTU625" s="103"/>
      <c r="QTV625" s="103"/>
      <c r="QTW625" s="103"/>
      <c r="QTX625" s="103"/>
      <c r="QTY625" s="103"/>
      <c r="QTZ625" s="103"/>
      <c r="QUA625" s="103"/>
      <c r="QUB625" s="103"/>
      <c r="QUC625" s="103"/>
      <c r="QUD625" s="103"/>
      <c r="QUE625" s="103"/>
      <c r="QUF625" s="103"/>
      <c r="QUG625" s="103"/>
      <c r="QUH625" s="103"/>
      <c r="QUI625" s="103"/>
      <c r="QUJ625" s="103"/>
      <c r="QUK625" s="103"/>
      <c r="QUL625" s="103"/>
      <c r="QUM625" s="103"/>
      <c r="QUN625" s="103"/>
      <c r="QUO625" s="103"/>
      <c r="QUP625" s="103"/>
      <c r="QUQ625" s="103"/>
      <c r="QUR625" s="103"/>
      <c r="QUS625" s="103"/>
      <c r="QUT625" s="103"/>
      <c r="QUU625" s="103"/>
      <c r="QUV625" s="103"/>
      <c r="QUW625" s="103"/>
      <c r="QUX625" s="103"/>
      <c r="QUY625" s="103"/>
      <c r="QUZ625" s="103"/>
      <c r="QVA625" s="103"/>
      <c r="QVB625" s="103"/>
      <c r="QVC625" s="103"/>
      <c r="QVD625" s="103"/>
      <c r="QVE625" s="103"/>
      <c r="QVF625" s="103"/>
      <c r="QVG625" s="103"/>
      <c r="QVH625" s="103"/>
      <c r="QVI625" s="103"/>
      <c r="QVJ625" s="103"/>
      <c r="QVK625" s="103"/>
      <c r="QVL625" s="103"/>
      <c r="QVM625" s="103"/>
      <c r="QVN625" s="103"/>
      <c r="QVO625" s="103"/>
      <c r="QVP625" s="103"/>
      <c r="QVQ625" s="103"/>
      <c r="QVR625" s="103"/>
      <c r="QVS625" s="103"/>
      <c r="QVT625" s="103"/>
      <c r="QVU625" s="103"/>
      <c r="QVV625" s="103"/>
      <c r="QVW625" s="103"/>
      <c r="QVX625" s="103"/>
      <c r="QVY625" s="103"/>
      <c r="QVZ625" s="103"/>
      <c r="QWA625" s="103"/>
      <c r="QWB625" s="103"/>
      <c r="QWC625" s="103"/>
      <c r="QWD625" s="103"/>
      <c r="QWE625" s="103"/>
      <c r="QWF625" s="103"/>
      <c r="QWG625" s="103"/>
      <c r="QWH625" s="103"/>
      <c r="QWI625" s="103"/>
      <c r="QWJ625" s="103"/>
      <c r="QWK625" s="103"/>
      <c r="QWL625" s="103"/>
      <c r="QWM625" s="103"/>
      <c r="QWN625" s="103"/>
      <c r="QWO625" s="103"/>
      <c r="QWP625" s="103"/>
      <c r="QWQ625" s="103"/>
      <c r="QWR625" s="103"/>
      <c r="QWS625" s="103"/>
      <c r="QWT625" s="103"/>
      <c r="QWU625" s="103"/>
      <c r="QWV625" s="103"/>
      <c r="QWW625" s="103"/>
      <c r="QWX625" s="103"/>
      <c r="QWY625" s="103"/>
      <c r="QWZ625" s="103"/>
      <c r="QXA625" s="103"/>
      <c r="QXB625" s="103"/>
      <c r="QXC625" s="103"/>
      <c r="QXD625" s="103"/>
      <c r="QXE625" s="103"/>
      <c r="QXF625" s="103"/>
      <c r="QXG625" s="103"/>
      <c r="QXH625" s="103"/>
      <c r="QXI625" s="103"/>
      <c r="QXJ625" s="103"/>
      <c r="QXK625" s="103"/>
      <c r="QXL625" s="103"/>
      <c r="QXM625" s="103"/>
      <c r="QXN625" s="103"/>
      <c r="QXO625" s="103"/>
      <c r="QXP625" s="103"/>
      <c r="QXQ625" s="103"/>
      <c r="QXR625" s="103"/>
      <c r="QXS625" s="103"/>
      <c r="QXT625" s="103"/>
      <c r="QXU625" s="103"/>
      <c r="QXV625" s="103"/>
      <c r="QXW625" s="103"/>
      <c r="QXX625" s="103"/>
      <c r="QXY625" s="103"/>
      <c r="QXZ625" s="103"/>
      <c r="QYA625" s="103"/>
      <c r="QYB625" s="103"/>
      <c r="QYC625" s="103"/>
      <c r="QYD625" s="103"/>
      <c r="QYE625" s="103"/>
      <c r="QYF625" s="103"/>
      <c r="QYG625" s="103"/>
      <c r="QYH625" s="103"/>
      <c r="QYI625" s="103"/>
      <c r="QYJ625" s="103"/>
      <c r="QYK625" s="103"/>
      <c r="QYL625" s="103"/>
      <c r="QYM625" s="103"/>
      <c r="QYN625" s="103"/>
      <c r="QYO625" s="103"/>
      <c r="QYP625" s="103"/>
      <c r="QYQ625" s="103"/>
      <c r="QYR625" s="103"/>
      <c r="QYS625" s="103"/>
      <c r="QYT625" s="103"/>
      <c r="QYU625" s="103"/>
      <c r="QYV625" s="103"/>
      <c r="QYW625" s="103"/>
      <c r="QYX625" s="103"/>
      <c r="QYY625" s="103"/>
      <c r="QYZ625" s="103"/>
      <c r="QZA625" s="103"/>
      <c r="QZB625" s="103"/>
      <c r="QZC625" s="103"/>
      <c r="QZD625" s="103"/>
      <c r="QZE625" s="103"/>
      <c r="QZF625" s="103"/>
      <c r="QZG625" s="103"/>
      <c r="QZH625" s="103"/>
      <c r="QZI625" s="103"/>
      <c r="QZJ625" s="103"/>
      <c r="QZK625" s="103"/>
      <c r="QZL625" s="103"/>
      <c r="QZM625" s="103"/>
      <c r="QZN625" s="103"/>
      <c r="QZO625" s="103"/>
      <c r="QZP625" s="103"/>
      <c r="QZQ625" s="103"/>
      <c r="QZR625" s="103"/>
      <c r="QZS625" s="103"/>
      <c r="QZT625" s="103"/>
      <c r="QZU625" s="103"/>
      <c r="QZV625" s="103"/>
      <c r="QZW625" s="103"/>
      <c r="QZX625" s="103"/>
      <c r="QZY625" s="103"/>
      <c r="QZZ625" s="103"/>
      <c r="RAA625" s="103"/>
      <c r="RAB625" s="103"/>
      <c r="RAC625" s="103"/>
      <c r="RAD625" s="103"/>
      <c r="RAE625" s="103"/>
      <c r="RAF625" s="103"/>
      <c r="RAG625" s="103"/>
      <c r="RAH625" s="103"/>
      <c r="RAI625" s="103"/>
      <c r="RAJ625" s="103"/>
      <c r="RAK625" s="103"/>
      <c r="RAL625" s="103"/>
      <c r="RAM625" s="103"/>
      <c r="RAN625" s="103"/>
      <c r="RAO625" s="103"/>
      <c r="RAP625" s="103"/>
      <c r="RAQ625" s="103"/>
      <c r="RAR625" s="103"/>
      <c r="RAS625" s="103"/>
      <c r="RAT625" s="103"/>
      <c r="RAU625" s="103"/>
      <c r="RAV625" s="103"/>
      <c r="RAW625" s="103"/>
      <c r="RAX625" s="103"/>
      <c r="RAY625" s="103"/>
      <c r="RAZ625" s="103"/>
      <c r="RBA625" s="103"/>
      <c r="RBB625" s="103"/>
      <c r="RBC625" s="103"/>
      <c r="RBD625" s="103"/>
      <c r="RBE625" s="103"/>
      <c r="RBF625" s="103"/>
      <c r="RBG625" s="103"/>
      <c r="RBH625" s="103"/>
      <c r="RBI625" s="103"/>
      <c r="RBJ625" s="103"/>
      <c r="RBK625" s="103"/>
      <c r="RBL625" s="103"/>
      <c r="RBM625" s="103"/>
      <c r="RBN625" s="103"/>
      <c r="RBO625" s="103"/>
      <c r="RBP625" s="103"/>
      <c r="RBQ625" s="103"/>
      <c r="RBR625" s="103"/>
      <c r="RBS625" s="103"/>
      <c r="RBT625" s="103"/>
      <c r="RBU625" s="103"/>
      <c r="RBV625" s="103"/>
      <c r="RBW625" s="103"/>
      <c r="RBX625" s="103"/>
      <c r="RBY625" s="103"/>
      <c r="RBZ625" s="103"/>
      <c r="RCA625" s="103"/>
      <c r="RCB625" s="103"/>
      <c r="RCC625" s="103"/>
      <c r="RCD625" s="103"/>
      <c r="RCE625" s="103"/>
      <c r="RCF625" s="103"/>
      <c r="RCG625" s="103"/>
      <c r="RCH625" s="103"/>
      <c r="RCI625" s="103"/>
      <c r="RCJ625" s="103"/>
      <c r="RCK625" s="103"/>
      <c r="RCL625" s="103"/>
      <c r="RCM625" s="103"/>
      <c r="RCN625" s="103"/>
      <c r="RCO625" s="103"/>
      <c r="RCP625" s="103"/>
      <c r="RCQ625" s="103"/>
      <c r="RCR625" s="103"/>
      <c r="RCS625" s="103"/>
      <c r="RCT625" s="103"/>
      <c r="RCU625" s="103"/>
      <c r="RCV625" s="103"/>
      <c r="RCW625" s="103"/>
      <c r="RCX625" s="103"/>
      <c r="RCY625" s="103"/>
      <c r="RCZ625" s="103"/>
      <c r="RDA625" s="103"/>
      <c r="RDB625" s="103"/>
      <c r="RDC625" s="103"/>
      <c r="RDD625" s="103"/>
      <c r="RDE625" s="103"/>
      <c r="RDF625" s="103"/>
      <c r="RDG625" s="103"/>
      <c r="RDH625" s="103"/>
      <c r="RDI625" s="103"/>
      <c r="RDJ625" s="103"/>
      <c r="RDK625" s="103"/>
      <c r="RDL625" s="103"/>
      <c r="RDM625" s="103"/>
      <c r="RDN625" s="103"/>
      <c r="RDO625" s="103"/>
      <c r="RDP625" s="103"/>
      <c r="RDQ625" s="103"/>
      <c r="RDR625" s="103"/>
      <c r="RDS625" s="103"/>
      <c r="RDT625" s="103"/>
      <c r="RDU625" s="103"/>
      <c r="RDV625" s="103"/>
      <c r="RDW625" s="103"/>
      <c r="RDX625" s="103"/>
      <c r="RDY625" s="103"/>
      <c r="RDZ625" s="103"/>
      <c r="REA625" s="103"/>
      <c r="REB625" s="103"/>
      <c r="REC625" s="103"/>
      <c r="RED625" s="103"/>
      <c r="REE625" s="103"/>
      <c r="REF625" s="103"/>
      <c r="REG625" s="103"/>
      <c r="REH625" s="103"/>
      <c r="REI625" s="103"/>
      <c r="REJ625" s="103"/>
      <c r="REK625" s="103"/>
      <c r="REL625" s="103"/>
      <c r="REM625" s="103"/>
      <c r="REN625" s="103"/>
      <c r="REO625" s="103"/>
      <c r="REP625" s="103"/>
      <c r="REQ625" s="103"/>
      <c r="RER625" s="103"/>
      <c r="RES625" s="103"/>
      <c r="RET625" s="103"/>
      <c r="REU625" s="103"/>
      <c r="REV625" s="103"/>
      <c r="REW625" s="103"/>
      <c r="REX625" s="103"/>
      <c r="REY625" s="103"/>
      <c r="REZ625" s="103"/>
      <c r="RFA625" s="103"/>
      <c r="RFB625" s="103"/>
      <c r="RFC625" s="103"/>
      <c r="RFD625" s="103"/>
      <c r="RFE625" s="103"/>
      <c r="RFF625" s="103"/>
      <c r="RFG625" s="103"/>
      <c r="RFH625" s="103"/>
      <c r="RFI625" s="103"/>
      <c r="RFJ625" s="103"/>
      <c r="RFK625" s="103"/>
      <c r="RFL625" s="103"/>
      <c r="RFM625" s="103"/>
      <c r="RFN625" s="103"/>
      <c r="RFO625" s="103"/>
      <c r="RFP625" s="103"/>
      <c r="RFQ625" s="103"/>
      <c r="RFR625" s="103"/>
      <c r="RFS625" s="103"/>
      <c r="RFT625" s="103"/>
      <c r="RFU625" s="103"/>
      <c r="RFV625" s="103"/>
      <c r="RFW625" s="103"/>
      <c r="RFX625" s="103"/>
      <c r="RFY625" s="103"/>
      <c r="RFZ625" s="103"/>
      <c r="RGA625" s="103"/>
      <c r="RGB625" s="103"/>
      <c r="RGC625" s="103"/>
      <c r="RGD625" s="103"/>
      <c r="RGE625" s="103"/>
      <c r="RGF625" s="103"/>
      <c r="RGG625" s="103"/>
      <c r="RGH625" s="103"/>
      <c r="RGI625" s="103"/>
      <c r="RGJ625" s="103"/>
      <c r="RGK625" s="103"/>
      <c r="RGL625" s="103"/>
      <c r="RGM625" s="103"/>
      <c r="RGN625" s="103"/>
      <c r="RGO625" s="103"/>
      <c r="RGP625" s="103"/>
      <c r="RGQ625" s="103"/>
      <c r="RGR625" s="103"/>
      <c r="RGS625" s="103"/>
      <c r="RGT625" s="103"/>
      <c r="RGU625" s="103"/>
      <c r="RGV625" s="103"/>
      <c r="RGW625" s="103"/>
      <c r="RGX625" s="103"/>
      <c r="RGY625" s="103"/>
      <c r="RGZ625" s="103"/>
      <c r="RHA625" s="103"/>
      <c r="RHB625" s="103"/>
      <c r="RHC625" s="103"/>
      <c r="RHD625" s="103"/>
      <c r="RHE625" s="103"/>
      <c r="RHF625" s="103"/>
      <c r="RHG625" s="103"/>
      <c r="RHH625" s="103"/>
      <c r="RHI625" s="103"/>
      <c r="RHJ625" s="103"/>
      <c r="RHK625" s="103"/>
      <c r="RHL625" s="103"/>
      <c r="RHM625" s="103"/>
      <c r="RHN625" s="103"/>
      <c r="RHO625" s="103"/>
      <c r="RHP625" s="103"/>
      <c r="RHQ625" s="103"/>
      <c r="RHR625" s="103"/>
      <c r="RHS625" s="103"/>
      <c r="RHT625" s="103"/>
      <c r="RHU625" s="103"/>
      <c r="RHV625" s="103"/>
      <c r="RHW625" s="103"/>
      <c r="RHX625" s="103"/>
      <c r="RHY625" s="103"/>
      <c r="RHZ625" s="103"/>
      <c r="RIA625" s="103"/>
      <c r="RIB625" s="103"/>
      <c r="RIC625" s="103"/>
      <c r="RID625" s="103"/>
      <c r="RIE625" s="103"/>
      <c r="RIF625" s="103"/>
      <c r="RIG625" s="103"/>
      <c r="RIH625" s="103"/>
      <c r="RII625" s="103"/>
      <c r="RIJ625" s="103"/>
      <c r="RIK625" s="103"/>
      <c r="RIL625" s="103"/>
      <c r="RIM625" s="103"/>
      <c r="RIN625" s="103"/>
      <c r="RIO625" s="103"/>
      <c r="RIP625" s="103"/>
      <c r="RIQ625" s="103"/>
      <c r="RIR625" s="103"/>
      <c r="RIS625" s="103"/>
      <c r="RIT625" s="103"/>
      <c r="RIU625" s="103"/>
      <c r="RIV625" s="103"/>
      <c r="RIW625" s="103"/>
      <c r="RIX625" s="103"/>
      <c r="RIY625" s="103"/>
      <c r="RIZ625" s="103"/>
      <c r="RJA625" s="103"/>
      <c r="RJB625" s="103"/>
      <c r="RJC625" s="103"/>
      <c r="RJD625" s="103"/>
      <c r="RJE625" s="103"/>
      <c r="RJF625" s="103"/>
      <c r="RJG625" s="103"/>
      <c r="RJH625" s="103"/>
      <c r="RJI625" s="103"/>
      <c r="RJJ625" s="103"/>
      <c r="RJK625" s="103"/>
      <c r="RJL625" s="103"/>
      <c r="RJM625" s="103"/>
      <c r="RJN625" s="103"/>
      <c r="RJO625" s="103"/>
      <c r="RJP625" s="103"/>
      <c r="RJQ625" s="103"/>
      <c r="RJR625" s="103"/>
      <c r="RJS625" s="103"/>
      <c r="RJT625" s="103"/>
      <c r="RJU625" s="103"/>
      <c r="RJV625" s="103"/>
      <c r="RJW625" s="103"/>
      <c r="RJX625" s="103"/>
      <c r="RJY625" s="103"/>
      <c r="RJZ625" s="103"/>
      <c r="RKA625" s="103"/>
      <c r="RKB625" s="103"/>
      <c r="RKC625" s="103"/>
      <c r="RKD625" s="103"/>
      <c r="RKE625" s="103"/>
      <c r="RKF625" s="103"/>
      <c r="RKG625" s="103"/>
      <c r="RKH625" s="103"/>
      <c r="RKI625" s="103"/>
      <c r="RKJ625" s="103"/>
      <c r="RKK625" s="103"/>
      <c r="RKL625" s="103"/>
      <c r="RKM625" s="103"/>
      <c r="RKN625" s="103"/>
      <c r="RKO625" s="103"/>
      <c r="RKP625" s="103"/>
      <c r="RKQ625" s="103"/>
      <c r="RKR625" s="103"/>
      <c r="RKS625" s="103"/>
      <c r="RKT625" s="103"/>
      <c r="RKU625" s="103"/>
      <c r="RKV625" s="103"/>
      <c r="RKW625" s="103"/>
      <c r="RKX625" s="103"/>
      <c r="RKY625" s="103"/>
      <c r="RKZ625" s="103"/>
      <c r="RLA625" s="103"/>
      <c r="RLB625" s="103"/>
      <c r="RLC625" s="103"/>
      <c r="RLD625" s="103"/>
      <c r="RLE625" s="103"/>
      <c r="RLF625" s="103"/>
      <c r="RLG625" s="103"/>
      <c r="RLH625" s="103"/>
      <c r="RLI625" s="103"/>
      <c r="RLJ625" s="103"/>
      <c r="RLK625" s="103"/>
      <c r="RLL625" s="103"/>
      <c r="RLM625" s="103"/>
      <c r="RLN625" s="103"/>
      <c r="RLO625" s="103"/>
      <c r="RLP625" s="103"/>
      <c r="RLQ625" s="103"/>
      <c r="RLR625" s="103"/>
      <c r="RLS625" s="103"/>
      <c r="RLT625" s="103"/>
      <c r="RLU625" s="103"/>
      <c r="RLV625" s="103"/>
      <c r="RLW625" s="103"/>
      <c r="RLX625" s="103"/>
      <c r="RLY625" s="103"/>
      <c r="RLZ625" s="103"/>
      <c r="RMA625" s="103"/>
      <c r="RMB625" s="103"/>
      <c r="RMC625" s="103"/>
      <c r="RMD625" s="103"/>
      <c r="RME625" s="103"/>
      <c r="RMF625" s="103"/>
      <c r="RMG625" s="103"/>
      <c r="RMH625" s="103"/>
      <c r="RMI625" s="103"/>
      <c r="RMJ625" s="103"/>
      <c r="RMK625" s="103"/>
      <c r="RML625" s="103"/>
      <c r="RMM625" s="103"/>
      <c r="RMN625" s="103"/>
      <c r="RMO625" s="103"/>
      <c r="RMP625" s="103"/>
      <c r="RMQ625" s="103"/>
      <c r="RMR625" s="103"/>
      <c r="RMS625" s="103"/>
      <c r="RMT625" s="103"/>
      <c r="RMU625" s="103"/>
      <c r="RMV625" s="103"/>
      <c r="RMW625" s="103"/>
      <c r="RMX625" s="103"/>
      <c r="RMY625" s="103"/>
      <c r="RMZ625" s="103"/>
      <c r="RNA625" s="103"/>
      <c r="RNB625" s="103"/>
      <c r="RNC625" s="103"/>
      <c r="RND625" s="103"/>
      <c r="RNE625" s="103"/>
      <c r="RNF625" s="103"/>
      <c r="RNG625" s="103"/>
      <c r="RNH625" s="103"/>
      <c r="RNI625" s="103"/>
      <c r="RNJ625" s="103"/>
      <c r="RNK625" s="103"/>
      <c r="RNL625" s="103"/>
      <c r="RNM625" s="103"/>
      <c r="RNN625" s="103"/>
      <c r="RNO625" s="103"/>
      <c r="RNP625" s="103"/>
      <c r="RNQ625" s="103"/>
      <c r="RNR625" s="103"/>
      <c r="RNS625" s="103"/>
      <c r="RNT625" s="103"/>
      <c r="RNU625" s="103"/>
      <c r="RNV625" s="103"/>
      <c r="RNW625" s="103"/>
      <c r="RNX625" s="103"/>
      <c r="RNY625" s="103"/>
      <c r="RNZ625" s="103"/>
      <c r="ROA625" s="103"/>
      <c r="ROB625" s="103"/>
      <c r="ROC625" s="103"/>
      <c r="ROD625" s="103"/>
      <c r="ROE625" s="103"/>
      <c r="ROF625" s="103"/>
      <c r="ROG625" s="103"/>
      <c r="ROH625" s="103"/>
      <c r="ROI625" s="103"/>
      <c r="ROJ625" s="103"/>
      <c r="ROK625" s="103"/>
      <c r="ROL625" s="103"/>
      <c r="ROM625" s="103"/>
      <c r="RON625" s="103"/>
      <c r="ROO625" s="103"/>
      <c r="ROP625" s="103"/>
      <c r="ROQ625" s="103"/>
      <c r="ROR625" s="103"/>
      <c r="ROS625" s="103"/>
      <c r="ROT625" s="103"/>
      <c r="ROU625" s="103"/>
      <c r="ROV625" s="103"/>
      <c r="ROW625" s="103"/>
      <c r="ROX625" s="103"/>
      <c r="ROY625" s="103"/>
      <c r="ROZ625" s="103"/>
      <c r="RPA625" s="103"/>
      <c r="RPB625" s="103"/>
      <c r="RPC625" s="103"/>
      <c r="RPD625" s="103"/>
      <c r="RPE625" s="103"/>
      <c r="RPF625" s="103"/>
      <c r="RPG625" s="103"/>
      <c r="RPH625" s="103"/>
      <c r="RPI625" s="103"/>
      <c r="RPJ625" s="103"/>
      <c r="RPK625" s="103"/>
      <c r="RPL625" s="103"/>
      <c r="RPM625" s="103"/>
      <c r="RPN625" s="103"/>
      <c r="RPO625" s="103"/>
      <c r="RPP625" s="103"/>
      <c r="RPQ625" s="103"/>
      <c r="RPR625" s="103"/>
      <c r="RPS625" s="103"/>
      <c r="RPT625" s="103"/>
      <c r="RPU625" s="103"/>
      <c r="RPV625" s="103"/>
      <c r="RPW625" s="103"/>
      <c r="RPX625" s="103"/>
      <c r="RPY625" s="103"/>
      <c r="RPZ625" s="103"/>
      <c r="RQA625" s="103"/>
      <c r="RQB625" s="103"/>
      <c r="RQC625" s="103"/>
      <c r="RQD625" s="103"/>
      <c r="RQE625" s="103"/>
      <c r="RQF625" s="103"/>
      <c r="RQG625" s="103"/>
      <c r="RQH625" s="103"/>
      <c r="RQI625" s="103"/>
      <c r="RQJ625" s="103"/>
      <c r="RQK625" s="103"/>
      <c r="RQL625" s="103"/>
      <c r="RQM625" s="103"/>
      <c r="RQN625" s="103"/>
      <c r="RQO625" s="103"/>
      <c r="RQP625" s="103"/>
      <c r="RQQ625" s="103"/>
      <c r="RQR625" s="103"/>
      <c r="RQS625" s="103"/>
      <c r="RQT625" s="103"/>
      <c r="RQU625" s="103"/>
      <c r="RQV625" s="103"/>
      <c r="RQW625" s="103"/>
      <c r="RQX625" s="103"/>
      <c r="RQY625" s="103"/>
      <c r="RQZ625" s="103"/>
      <c r="RRA625" s="103"/>
      <c r="RRB625" s="103"/>
      <c r="RRC625" s="103"/>
      <c r="RRD625" s="103"/>
      <c r="RRE625" s="103"/>
      <c r="RRF625" s="103"/>
      <c r="RRG625" s="103"/>
      <c r="RRH625" s="103"/>
      <c r="RRI625" s="103"/>
      <c r="RRJ625" s="103"/>
      <c r="RRK625" s="103"/>
      <c r="RRL625" s="103"/>
      <c r="RRM625" s="103"/>
      <c r="RRN625" s="103"/>
      <c r="RRO625" s="103"/>
      <c r="RRP625" s="103"/>
      <c r="RRQ625" s="103"/>
      <c r="RRR625" s="103"/>
      <c r="RRS625" s="103"/>
      <c r="RRT625" s="103"/>
      <c r="RRU625" s="103"/>
      <c r="RRV625" s="103"/>
      <c r="RRW625" s="103"/>
      <c r="RRX625" s="103"/>
      <c r="RRY625" s="103"/>
      <c r="RRZ625" s="103"/>
      <c r="RSA625" s="103"/>
      <c r="RSB625" s="103"/>
      <c r="RSC625" s="103"/>
      <c r="RSD625" s="103"/>
      <c r="RSE625" s="103"/>
      <c r="RSF625" s="103"/>
      <c r="RSG625" s="103"/>
      <c r="RSH625" s="103"/>
      <c r="RSI625" s="103"/>
      <c r="RSJ625" s="103"/>
      <c r="RSK625" s="103"/>
      <c r="RSL625" s="103"/>
      <c r="RSM625" s="103"/>
      <c r="RSN625" s="103"/>
      <c r="RSO625" s="103"/>
      <c r="RSP625" s="103"/>
      <c r="RSQ625" s="103"/>
      <c r="RSR625" s="103"/>
      <c r="RSS625" s="103"/>
      <c r="RST625" s="103"/>
      <c r="RSU625" s="103"/>
      <c r="RSV625" s="103"/>
      <c r="RSW625" s="103"/>
      <c r="RSX625" s="103"/>
      <c r="RSY625" s="103"/>
      <c r="RSZ625" s="103"/>
      <c r="RTA625" s="103"/>
      <c r="RTB625" s="103"/>
      <c r="RTC625" s="103"/>
      <c r="RTD625" s="103"/>
      <c r="RTE625" s="103"/>
      <c r="RTF625" s="103"/>
      <c r="RTG625" s="103"/>
      <c r="RTH625" s="103"/>
      <c r="RTI625" s="103"/>
      <c r="RTJ625" s="103"/>
      <c r="RTK625" s="103"/>
      <c r="RTL625" s="103"/>
      <c r="RTM625" s="103"/>
      <c r="RTN625" s="103"/>
      <c r="RTO625" s="103"/>
      <c r="RTP625" s="103"/>
      <c r="RTQ625" s="103"/>
      <c r="RTR625" s="103"/>
      <c r="RTS625" s="103"/>
      <c r="RTT625" s="103"/>
      <c r="RTU625" s="103"/>
      <c r="RTV625" s="103"/>
      <c r="RTW625" s="103"/>
      <c r="RTX625" s="103"/>
      <c r="RTY625" s="103"/>
      <c r="RTZ625" s="103"/>
      <c r="RUA625" s="103"/>
      <c r="RUB625" s="103"/>
      <c r="RUC625" s="103"/>
      <c r="RUD625" s="103"/>
      <c r="RUE625" s="103"/>
      <c r="RUF625" s="103"/>
      <c r="RUG625" s="103"/>
      <c r="RUH625" s="103"/>
      <c r="RUI625" s="103"/>
      <c r="RUJ625" s="103"/>
      <c r="RUK625" s="103"/>
      <c r="RUL625" s="103"/>
      <c r="RUM625" s="103"/>
      <c r="RUN625" s="103"/>
      <c r="RUO625" s="103"/>
      <c r="RUP625" s="103"/>
      <c r="RUQ625" s="103"/>
      <c r="RUR625" s="103"/>
      <c r="RUS625" s="103"/>
      <c r="RUT625" s="103"/>
      <c r="RUU625" s="103"/>
      <c r="RUV625" s="103"/>
      <c r="RUW625" s="103"/>
      <c r="RUX625" s="103"/>
      <c r="RUY625" s="103"/>
      <c r="RUZ625" s="103"/>
      <c r="RVA625" s="103"/>
      <c r="RVB625" s="103"/>
      <c r="RVC625" s="103"/>
      <c r="RVD625" s="103"/>
      <c r="RVE625" s="103"/>
      <c r="RVF625" s="103"/>
      <c r="RVG625" s="103"/>
      <c r="RVH625" s="103"/>
      <c r="RVI625" s="103"/>
      <c r="RVJ625" s="103"/>
      <c r="RVK625" s="103"/>
      <c r="RVL625" s="103"/>
      <c r="RVM625" s="103"/>
      <c r="RVN625" s="103"/>
      <c r="RVO625" s="103"/>
      <c r="RVP625" s="103"/>
      <c r="RVQ625" s="103"/>
      <c r="RVR625" s="103"/>
      <c r="RVS625" s="103"/>
      <c r="RVT625" s="103"/>
      <c r="RVU625" s="103"/>
      <c r="RVV625" s="103"/>
      <c r="RVW625" s="103"/>
      <c r="RVX625" s="103"/>
      <c r="RVY625" s="103"/>
      <c r="RVZ625" s="103"/>
      <c r="RWA625" s="103"/>
      <c r="RWB625" s="103"/>
      <c r="RWC625" s="103"/>
      <c r="RWD625" s="103"/>
      <c r="RWE625" s="103"/>
      <c r="RWF625" s="103"/>
      <c r="RWG625" s="103"/>
      <c r="RWH625" s="103"/>
      <c r="RWI625" s="103"/>
      <c r="RWJ625" s="103"/>
      <c r="RWK625" s="103"/>
      <c r="RWL625" s="103"/>
      <c r="RWM625" s="103"/>
      <c r="RWN625" s="103"/>
      <c r="RWO625" s="103"/>
      <c r="RWP625" s="103"/>
      <c r="RWQ625" s="103"/>
      <c r="RWR625" s="103"/>
      <c r="RWS625" s="103"/>
      <c r="RWT625" s="103"/>
      <c r="RWU625" s="103"/>
      <c r="RWV625" s="103"/>
      <c r="RWW625" s="103"/>
      <c r="RWX625" s="103"/>
      <c r="RWY625" s="103"/>
      <c r="RWZ625" s="103"/>
      <c r="RXA625" s="103"/>
      <c r="RXB625" s="103"/>
      <c r="RXC625" s="103"/>
      <c r="RXD625" s="103"/>
      <c r="RXE625" s="103"/>
      <c r="RXF625" s="103"/>
      <c r="RXG625" s="103"/>
      <c r="RXH625" s="103"/>
      <c r="RXI625" s="103"/>
      <c r="RXJ625" s="103"/>
      <c r="RXK625" s="103"/>
      <c r="RXL625" s="103"/>
      <c r="RXM625" s="103"/>
      <c r="RXN625" s="103"/>
      <c r="RXO625" s="103"/>
      <c r="RXP625" s="103"/>
      <c r="RXQ625" s="103"/>
      <c r="RXR625" s="103"/>
      <c r="RXS625" s="103"/>
      <c r="RXT625" s="103"/>
      <c r="RXU625" s="103"/>
      <c r="RXV625" s="103"/>
      <c r="RXW625" s="103"/>
      <c r="RXX625" s="103"/>
      <c r="RXY625" s="103"/>
      <c r="RXZ625" s="103"/>
      <c r="RYA625" s="103"/>
      <c r="RYB625" s="103"/>
      <c r="RYC625" s="103"/>
      <c r="RYD625" s="103"/>
      <c r="RYE625" s="103"/>
      <c r="RYF625" s="103"/>
      <c r="RYG625" s="103"/>
      <c r="RYH625" s="103"/>
      <c r="RYI625" s="103"/>
      <c r="RYJ625" s="103"/>
      <c r="RYK625" s="103"/>
      <c r="RYL625" s="103"/>
      <c r="RYM625" s="103"/>
      <c r="RYN625" s="103"/>
      <c r="RYO625" s="103"/>
      <c r="RYP625" s="103"/>
      <c r="RYQ625" s="103"/>
      <c r="RYR625" s="103"/>
      <c r="RYS625" s="103"/>
      <c r="RYT625" s="103"/>
      <c r="RYU625" s="103"/>
      <c r="RYV625" s="103"/>
      <c r="RYW625" s="103"/>
      <c r="RYX625" s="103"/>
      <c r="RYY625" s="103"/>
      <c r="RYZ625" s="103"/>
      <c r="RZA625" s="103"/>
      <c r="RZB625" s="103"/>
      <c r="RZC625" s="103"/>
      <c r="RZD625" s="103"/>
      <c r="RZE625" s="103"/>
      <c r="RZF625" s="103"/>
      <c r="RZG625" s="103"/>
      <c r="RZH625" s="103"/>
      <c r="RZI625" s="103"/>
      <c r="RZJ625" s="103"/>
      <c r="RZK625" s="103"/>
      <c r="RZL625" s="103"/>
      <c r="RZM625" s="103"/>
      <c r="RZN625" s="103"/>
      <c r="RZO625" s="103"/>
      <c r="RZP625" s="103"/>
      <c r="RZQ625" s="103"/>
      <c r="RZR625" s="103"/>
      <c r="RZS625" s="103"/>
      <c r="RZT625" s="103"/>
      <c r="RZU625" s="103"/>
      <c r="RZV625" s="103"/>
      <c r="RZW625" s="103"/>
      <c r="RZX625" s="103"/>
      <c r="RZY625" s="103"/>
      <c r="RZZ625" s="103"/>
      <c r="SAA625" s="103"/>
      <c r="SAB625" s="103"/>
      <c r="SAC625" s="103"/>
      <c r="SAD625" s="103"/>
      <c r="SAE625" s="103"/>
      <c r="SAF625" s="103"/>
      <c r="SAG625" s="103"/>
      <c r="SAH625" s="103"/>
      <c r="SAI625" s="103"/>
      <c r="SAJ625" s="103"/>
      <c r="SAK625" s="103"/>
      <c r="SAL625" s="103"/>
      <c r="SAM625" s="103"/>
      <c r="SAN625" s="103"/>
      <c r="SAO625" s="103"/>
      <c r="SAP625" s="103"/>
      <c r="SAQ625" s="103"/>
      <c r="SAR625" s="103"/>
      <c r="SAS625" s="103"/>
      <c r="SAT625" s="103"/>
      <c r="SAU625" s="103"/>
      <c r="SAV625" s="103"/>
      <c r="SAW625" s="103"/>
      <c r="SAX625" s="103"/>
      <c r="SAY625" s="103"/>
      <c r="SAZ625" s="103"/>
      <c r="SBA625" s="103"/>
      <c r="SBB625" s="103"/>
      <c r="SBC625" s="103"/>
      <c r="SBD625" s="103"/>
      <c r="SBE625" s="103"/>
      <c r="SBF625" s="103"/>
      <c r="SBG625" s="103"/>
      <c r="SBH625" s="103"/>
      <c r="SBI625" s="103"/>
      <c r="SBJ625" s="103"/>
      <c r="SBK625" s="103"/>
      <c r="SBL625" s="103"/>
      <c r="SBM625" s="103"/>
      <c r="SBN625" s="103"/>
      <c r="SBO625" s="103"/>
      <c r="SBP625" s="103"/>
      <c r="SBQ625" s="103"/>
      <c r="SBR625" s="103"/>
      <c r="SBS625" s="103"/>
      <c r="SBT625" s="103"/>
      <c r="SBU625" s="103"/>
      <c r="SBV625" s="103"/>
      <c r="SBW625" s="103"/>
      <c r="SBX625" s="103"/>
      <c r="SBY625" s="103"/>
      <c r="SBZ625" s="103"/>
      <c r="SCA625" s="103"/>
      <c r="SCB625" s="103"/>
      <c r="SCC625" s="103"/>
      <c r="SCD625" s="103"/>
      <c r="SCE625" s="103"/>
      <c r="SCF625" s="103"/>
      <c r="SCG625" s="103"/>
      <c r="SCH625" s="103"/>
      <c r="SCI625" s="103"/>
      <c r="SCJ625" s="103"/>
      <c r="SCK625" s="103"/>
      <c r="SCL625" s="103"/>
      <c r="SCM625" s="103"/>
      <c r="SCN625" s="103"/>
      <c r="SCO625" s="103"/>
      <c r="SCP625" s="103"/>
      <c r="SCQ625" s="103"/>
      <c r="SCR625" s="103"/>
      <c r="SCS625" s="103"/>
      <c r="SCT625" s="103"/>
      <c r="SCU625" s="103"/>
      <c r="SCV625" s="103"/>
      <c r="SCW625" s="103"/>
      <c r="SCX625" s="103"/>
      <c r="SCY625" s="103"/>
      <c r="SCZ625" s="103"/>
      <c r="SDA625" s="103"/>
      <c r="SDB625" s="103"/>
      <c r="SDC625" s="103"/>
      <c r="SDD625" s="103"/>
      <c r="SDE625" s="103"/>
      <c r="SDF625" s="103"/>
      <c r="SDG625" s="103"/>
      <c r="SDH625" s="103"/>
      <c r="SDI625" s="103"/>
      <c r="SDJ625" s="103"/>
      <c r="SDK625" s="103"/>
      <c r="SDL625" s="103"/>
      <c r="SDM625" s="103"/>
      <c r="SDN625" s="103"/>
      <c r="SDO625" s="103"/>
      <c r="SDP625" s="103"/>
      <c r="SDQ625" s="103"/>
      <c r="SDR625" s="103"/>
      <c r="SDS625" s="103"/>
      <c r="SDT625" s="103"/>
      <c r="SDU625" s="103"/>
      <c r="SDV625" s="103"/>
      <c r="SDW625" s="103"/>
      <c r="SDX625" s="103"/>
      <c r="SDY625" s="103"/>
      <c r="SDZ625" s="103"/>
      <c r="SEA625" s="103"/>
      <c r="SEB625" s="103"/>
      <c r="SEC625" s="103"/>
      <c r="SED625" s="103"/>
      <c r="SEE625" s="103"/>
      <c r="SEF625" s="103"/>
      <c r="SEG625" s="103"/>
      <c r="SEH625" s="103"/>
      <c r="SEI625" s="103"/>
      <c r="SEJ625" s="103"/>
      <c r="SEK625" s="103"/>
      <c r="SEL625" s="103"/>
      <c r="SEM625" s="103"/>
      <c r="SEN625" s="103"/>
      <c r="SEO625" s="103"/>
      <c r="SEP625" s="103"/>
      <c r="SEQ625" s="103"/>
      <c r="SER625" s="103"/>
      <c r="SES625" s="103"/>
      <c r="SET625" s="103"/>
      <c r="SEU625" s="103"/>
      <c r="SEV625" s="103"/>
      <c r="SEW625" s="103"/>
      <c r="SEX625" s="103"/>
      <c r="SEY625" s="103"/>
      <c r="SEZ625" s="103"/>
      <c r="SFA625" s="103"/>
      <c r="SFB625" s="103"/>
      <c r="SFC625" s="103"/>
      <c r="SFD625" s="103"/>
      <c r="SFE625" s="103"/>
      <c r="SFF625" s="103"/>
      <c r="SFG625" s="103"/>
      <c r="SFH625" s="103"/>
      <c r="SFI625" s="103"/>
      <c r="SFJ625" s="103"/>
      <c r="SFK625" s="103"/>
      <c r="SFL625" s="103"/>
      <c r="SFM625" s="103"/>
      <c r="SFN625" s="103"/>
      <c r="SFO625" s="103"/>
      <c r="SFP625" s="103"/>
      <c r="SFQ625" s="103"/>
      <c r="SFR625" s="103"/>
      <c r="SFS625" s="103"/>
      <c r="SFT625" s="103"/>
      <c r="SFU625" s="103"/>
      <c r="SFV625" s="103"/>
      <c r="SFW625" s="103"/>
      <c r="SFX625" s="103"/>
      <c r="SFY625" s="103"/>
      <c r="SFZ625" s="103"/>
      <c r="SGA625" s="103"/>
      <c r="SGB625" s="103"/>
      <c r="SGC625" s="103"/>
      <c r="SGD625" s="103"/>
      <c r="SGE625" s="103"/>
      <c r="SGF625" s="103"/>
      <c r="SGG625" s="103"/>
      <c r="SGH625" s="103"/>
      <c r="SGI625" s="103"/>
      <c r="SGJ625" s="103"/>
      <c r="SGK625" s="103"/>
      <c r="SGL625" s="103"/>
      <c r="SGM625" s="103"/>
      <c r="SGN625" s="103"/>
      <c r="SGO625" s="103"/>
      <c r="SGP625" s="103"/>
      <c r="SGQ625" s="103"/>
      <c r="SGR625" s="103"/>
      <c r="SGS625" s="103"/>
      <c r="SGT625" s="103"/>
      <c r="SGU625" s="103"/>
      <c r="SGV625" s="103"/>
      <c r="SGW625" s="103"/>
      <c r="SGX625" s="103"/>
      <c r="SGY625" s="103"/>
      <c r="SGZ625" s="103"/>
      <c r="SHA625" s="103"/>
      <c r="SHB625" s="103"/>
      <c r="SHC625" s="103"/>
      <c r="SHD625" s="103"/>
      <c r="SHE625" s="103"/>
      <c r="SHF625" s="103"/>
      <c r="SHG625" s="103"/>
      <c r="SHH625" s="103"/>
      <c r="SHI625" s="103"/>
      <c r="SHJ625" s="103"/>
      <c r="SHK625" s="103"/>
      <c r="SHL625" s="103"/>
      <c r="SHM625" s="103"/>
      <c r="SHN625" s="103"/>
      <c r="SHO625" s="103"/>
      <c r="SHP625" s="103"/>
      <c r="SHQ625" s="103"/>
      <c r="SHR625" s="103"/>
      <c r="SHS625" s="103"/>
      <c r="SHT625" s="103"/>
      <c r="SHU625" s="103"/>
      <c r="SHV625" s="103"/>
      <c r="SHW625" s="103"/>
      <c r="SHX625" s="103"/>
      <c r="SHY625" s="103"/>
      <c r="SHZ625" s="103"/>
      <c r="SIA625" s="103"/>
      <c r="SIB625" s="103"/>
      <c r="SIC625" s="103"/>
      <c r="SID625" s="103"/>
      <c r="SIE625" s="103"/>
      <c r="SIF625" s="103"/>
      <c r="SIG625" s="103"/>
      <c r="SIH625" s="103"/>
      <c r="SII625" s="103"/>
      <c r="SIJ625" s="103"/>
      <c r="SIK625" s="103"/>
      <c r="SIL625" s="103"/>
      <c r="SIM625" s="103"/>
      <c r="SIN625" s="103"/>
      <c r="SIO625" s="103"/>
      <c r="SIP625" s="103"/>
      <c r="SIQ625" s="103"/>
      <c r="SIR625" s="103"/>
      <c r="SIS625" s="103"/>
      <c r="SIT625" s="103"/>
      <c r="SIU625" s="103"/>
      <c r="SIV625" s="103"/>
      <c r="SIW625" s="103"/>
      <c r="SIX625" s="103"/>
      <c r="SIY625" s="103"/>
      <c r="SIZ625" s="103"/>
      <c r="SJA625" s="103"/>
      <c r="SJB625" s="103"/>
      <c r="SJC625" s="103"/>
      <c r="SJD625" s="103"/>
      <c r="SJE625" s="103"/>
      <c r="SJF625" s="103"/>
      <c r="SJG625" s="103"/>
      <c r="SJH625" s="103"/>
      <c r="SJI625" s="103"/>
      <c r="SJJ625" s="103"/>
      <c r="SJK625" s="103"/>
      <c r="SJL625" s="103"/>
      <c r="SJM625" s="103"/>
      <c r="SJN625" s="103"/>
      <c r="SJO625" s="103"/>
      <c r="SJP625" s="103"/>
      <c r="SJQ625" s="103"/>
      <c r="SJR625" s="103"/>
      <c r="SJS625" s="103"/>
      <c r="SJT625" s="103"/>
      <c r="SJU625" s="103"/>
      <c r="SJV625" s="103"/>
      <c r="SJW625" s="103"/>
      <c r="SJX625" s="103"/>
      <c r="SJY625" s="103"/>
      <c r="SJZ625" s="103"/>
      <c r="SKA625" s="103"/>
      <c r="SKB625" s="103"/>
      <c r="SKC625" s="103"/>
      <c r="SKD625" s="103"/>
      <c r="SKE625" s="103"/>
      <c r="SKF625" s="103"/>
      <c r="SKG625" s="103"/>
      <c r="SKH625" s="103"/>
      <c r="SKI625" s="103"/>
      <c r="SKJ625" s="103"/>
      <c r="SKK625" s="103"/>
      <c r="SKL625" s="103"/>
      <c r="SKM625" s="103"/>
      <c r="SKN625" s="103"/>
      <c r="SKO625" s="103"/>
      <c r="SKP625" s="103"/>
      <c r="SKQ625" s="103"/>
      <c r="SKR625" s="103"/>
      <c r="SKS625" s="103"/>
      <c r="SKT625" s="103"/>
      <c r="SKU625" s="103"/>
      <c r="SKV625" s="103"/>
      <c r="SKW625" s="103"/>
      <c r="SKX625" s="103"/>
      <c r="SKY625" s="103"/>
      <c r="SKZ625" s="103"/>
      <c r="SLA625" s="103"/>
      <c r="SLB625" s="103"/>
      <c r="SLC625" s="103"/>
      <c r="SLD625" s="103"/>
      <c r="SLE625" s="103"/>
      <c r="SLF625" s="103"/>
      <c r="SLG625" s="103"/>
      <c r="SLH625" s="103"/>
      <c r="SLI625" s="103"/>
      <c r="SLJ625" s="103"/>
      <c r="SLK625" s="103"/>
      <c r="SLL625" s="103"/>
      <c r="SLM625" s="103"/>
      <c r="SLN625" s="103"/>
      <c r="SLO625" s="103"/>
      <c r="SLP625" s="103"/>
      <c r="SLQ625" s="103"/>
      <c r="SLR625" s="103"/>
      <c r="SLS625" s="103"/>
      <c r="SLT625" s="103"/>
      <c r="SLU625" s="103"/>
      <c r="SLV625" s="103"/>
      <c r="SLW625" s="103"/>
      <c r="SLX625" s="103"/>
      <c r="SLY625" s="103"/>
      <c r="SLZ625" s="103"/>
      <c r="SMA625" s="103"/>
      <c r="SMB625" s="103"/>
      <c r="SMC625" s="103"/>
      <c r="SMD625" s="103"/>
      <c r="SME625" s="103"/>
      <c r="SMF625" s="103"/>
      <c r="SMG625" s="103"/>
      <c r="SMH625" s="103"/>
      <c r="SMI625" s="103"/>
      <c r="SMJ625" s="103"/>
      <c r="SMK625" s="103"/>
      <c r="SML625" s="103"/>
      <c r="SMM625" s="103"/>
      <c r="SMN625" s="103"/>
      <c r="SMO625" s="103"/>
      <c r="SMP625" s="103"/>
      <c r="SMQ625" s="103"/>
      <c r="SMR625" s="103"/>
      <c r="SMS625" s="103"/>
      <c r="SMT625" s="103"/>
      <c r="SMU625" s="103"/>
      <c r="SMV625" s="103"/>
      <c r="SMW625" s="103"/>
      <c r="SMX625" s="103"/>
      <c r="SMY625" s="103"/>
      <c r="SMZ625" s="103"/>
      <c r="SNA625" s="103"/>
      <c r="SNB625" s="103"/>
      <c r="SNC625" s="103"/>
      <c r="SND625" s="103"/>
      <c r="SNE625" s="103"/>
      <c r="SNF625" s="103"/>
      <c r="SNG625" s="103"/>
      <c r="SNH625" s="103"/>
      <c r="SNI625" s="103"/>
      <c r="SNJ625" s="103"/>
      <c r="SNK625" s="103"/>
      <c r="SNL625" s="103"/>
      <c r="SNM625" s="103"/>
      <c r="SNN625" s="103"/>
      <c r="SNO625" s="103"/>
      <c r="SNP625" s="103"/>
      <c r="SNQ625" s="103"/>
      <c r="SNR625" s="103"/>
      <c r="SNS625" s="103"/>
      <c r="SNT625" s="103"/>
      <c r="SNU625" s="103"/>
      <c r="SNV625" s="103"/>
      <c r="SNW625" s="103"/>
      <c r="SNX625" s="103"/>
      <c r="SNY625" s="103"/>
      <c r="SNZ625" s="103"/>
      <c r="SOA625" s="103"/>
      <c r="SOB625" s="103"/>
      <c r="SOC625" s="103"/>
      <c r="SOD625" s="103"/>
      <c r="SOE625" s="103"/>
      <c r="SOF625" s="103"/>
      <c r="SOG625" s="103"/>
      <c r="SOH625" s="103"/>
      <c r="SOI625" s="103"/>
      <c r="SOJ625" s="103"/>
      <c r="SOK625" s="103"/>
      <c r="SOL625" s="103"/>
      <c r="SOM625" s="103"/>
      <c r="SON625" s="103"/>
      <c r="SOO625" s="103"/>
      <c r="SOP625" s="103"/>
      <c r="SOQ625" s="103"/>
      <c r="SOR625" s="103"/>
      <c r="SOS625" s="103"/>
      <c r="SOT625" s="103"/>
      <c r="SOU625" s="103"/>
      <c r="SOV625" s="103"/>
      <c r="SOW625" s="103"/>
      <c r="SOX625" s="103"/>
      <c r="SOY625" s="103"/>
      <c r="SOZ625" s="103"/>
      <c r="SPA625" s="103"/>
      <c r="SPB625" s="103"/>
      <c r="SPC625" s="103"/>
      <c r="SPD625" s="103"/>
      <c r="SPE625" s="103"/>
      <c r="SPF625" s="103"/>
      <c r="SPG625" s="103"/>
      <c r="SPH625" s="103"/>
      <c r="SPI625" s="103"/>
      <c r="SPJ625" s="103"/>
      <c r="SPK625" s="103"/>
      <c r="SPL625" s="103"/>
      <c r="SPM625" s="103"/>
      <c r="SPN625" s="103"/>
      <c r="SPO625" s="103"/>
      <c r="SPP625" s="103"/>
      <c r="SPQ625" s="103"/>
      <c r="SPR625" s="103"/>
      <c r="SPS625" s="103"/>
      <c r="SPT625" s="103"/>
      <c r="SPU625" s="103"/>
      <c r="SPV625" s="103"/>
      <c r="SPW625" s="103"/>
      <c r="SPX625" s="103"/>
      <c r="SPY625" s="103"/>
      <c r="SPZ625" s="103"/>
      <c r="SQA625" s="103"/>
      <c r="SQB625" s="103"/>
      <c r="SQC625" s="103"/>
      <c r="SQD625" s="103"/>
      <c r="SQE625" s="103"/>
      <c r="SQF625" s="103"/>
      <c r="SQG625" s="103"/>
      <c r="SQH625" s="103"/>
      <c r="SQI625" s="103"/>
      <c r="SQJ625" s="103"/>
      <c r="SQK625" s="103"/>
      <c r="SQL625" s="103"/>
      <c r="SQM625" s="103"/>
      <c r="SQN625" s="103"/>
      <c r="SQO625" s="103"/>
      <c r="SQP625" s="103"/>
      <c r="SQQ625" s="103"/>
      <c r="SQR625" s="103"/>
      <c r="SQS625" s="103"/>
      <c r="SQT625" s="103"/>
      <c r="SQU625" s="103"/>
      <c r="SQV625" s="103"/>
      <c r="SQW625" s="103"/>
      <c r="SQX625" s="103"/>
      <c r="SQY625" s="103"/>
      <c r="SQZ625" s="103"/>
      <c r="SRA625" s="103"/>
      <c r="SRB625" s="103"/>
      <c r="SRC625" s="103"/>
      <c r="SRD625" s="103"/>
      <c r="SRE625" s="103"/>
      <c r="SRF625" s="103"/>
      <c r="SRG625" s="103"/>
      <c r="SRH625" s="103"/>
      <c r="SRI625" s="103"/>
      <c r="SRJ625" s="103"/>
      <c r="SRK625" s="103"/>
      <c r="SRL625" s="103"/>
      <c r="SRM625" s="103"/>
      <c r="SRN625" s="103"/>
      <c r="SRO625" s="103"/>
      <c r="SRP625" s="103"/>
      <c r="SRQ625" s="103"/>
      <c r="SRR625" s="103"/>
      <c r="SRS625" s="103"/>
      <c r="SRT625" s="103"/>
      <c r="SRU625" s="103"/>
      <c r="SRV625" s="103"/>
      <c r="SRW625" s="103"/>
      <c r="SRX625" s="103"/>
      <c r="SRY625" s="103"/>
      <c r="SRZ625" s="103"/>
      <c r="SSA625" s="103"/>
      <c r="SSB625" s="103"/>
      <c r="SSC625" s="103"/>
      <c r="SSD625" s="103"/>
      <c r="SSE625" s="103"/>
      <c r="SSF625" s="103"/>
      <c r="SSG625" s="103"/>
      <c r="SSH625" s="103"/>
      <c r="SSI625" s="103"/>
      <c r="SSJ625" s="103"/>
      <c r="SSK625" s="103"/>
      <c r="SSL625" s="103"/>
      <c r="SSM625" s="103"/>
      <c r="SSN625" s="103"/>
      <c r="SSO625" s="103"/>
      <c r="SSP625" s="103"/>
      <c r="SSQ625" s="103"/>
      <c r="SSR625" s="103"/>
      <c r="SSS625" s="103"/>
      <c r="SST625" s="103"/>
      <c r="SSU625" s="103"/>
      <c r="SSV625" s="103"/>
      <c r="SSW625" s="103"/>
      <c r="SSX625" s="103"/>
      <c r="SSY625" s="103"/>
      <c r="SSZ625" s="103"/>
      <c r="STA625" s="103"/>
      <c r="STB625" s="103"/>
      <c r="STC625" s="103"/>
      <c r="STD625" s="103"/>
      <c r="STE625" s="103"/>
      <c r="STF625" s="103"/>
      <c r="STG625" s="103"/>
      <c r="STH625" s="103"/>
      <c r="STI625" s="103"/>
      <c r="STJ625" s="103"/>
      <c r="STK625" s="103"/>
      <c r="STL625" s="103"/>
      <c r="STM625" s="103"/>
      <c r="STN625" s="103"/>
      <c r="STO625" s="103"/>
      <c r="STP625" s="103"/>
      <c r="STQ625" s="103"/>
      <c r="STR625" s="103"/>
      <c r="STS625" s="103"/>
      <c r="STT625" s="103"/>
      <c r="STU625" s="103"/>
      <c r="STV625" s="103"/>
      <c r="STW625" s="103"/>
      <c r="STX625" s="103"/>
      <c r="STY625" s="103"/>
      <c r="STZ625" s="103"/>
      <c r="SUA625" s="103"/>
      <c r="SUB625" s="103"/>
      <c r="SUC625" s="103"/>
      <c r="SUD625" s="103"/>
      <c r="SUE625" s="103"/>
      <c r="SUF625" s="103"/>
      <c r="SUG625" s="103"/>
      <c r="SUH625" s="103"/>
      <c r="SUI625" s="103"/>
      <c r="SUJ625" s="103"/>
      <c r="SUK625" s="103"/>
      <c r="SUL625" s="103"/>
      <c r="SUM625" s="103"/>
      <c r="SUN625" s="103"/>
      <c r="SUO625" s="103"/>
      <c r="SUP625" s="103"/>
      <c r="SUQ625" s="103"/>
      <c r="SUR625" s="103"/>
      <c r="SUS625" s="103"/>
      <c r="SUT625" s="103"/>
      <c r="SUU625" s="103"/>
      <c r="SUV625" s="103"/>
      <c r="SUW625" s="103"/>
      <c r="SUX625" s="103"/>
      <c r="SUY625" s="103"/>
      <c r="SUZ625" s="103"/>
      <c r="SVA625" s="103"/>
      <c r="SVB625" s="103"/>
      <c r="SVC625" s="103"/>
      <c r="SVD625" s="103"/>
      <c r="SVE625" s="103"/>
      <c r="SVF625" s="103"/>
      <c r="SVG625" s="103"/>
      <c r="SVH625" s="103"/>
      <c r="SVI625" s="103"/>
      <c r="SVJ625" s="103"/>
      <c r="SVK625" s="103"/>
      <c r="SVL625" s="103"/>
      <c r="SVM625" s="103"/>
      <c r="SVN625" s="103"/>
      <c r="SVO625" s="103"/>
      <c r="SVP625" s="103"/>
      <c r="SVQ625" s="103"/>
      <c r="SVR625" s="103"/>
      <c r="SVS625" s="103"/>
      <c r="SVT625" s="103"/>
      <c r="SVU625" s="103"/>
      <c r="SVV625" s="103"/>
      <c r="SVW625" s="103"/>
      <c r="SVX625" s="103"/>
      <c r="SVY625" s="103"/>
      <c r="SVZ625" s="103"/>
      <c r="SWA625" s="103"/>
      <c r="SWB625" s="103"/>
      <c r="SWC625" s="103"/>
      <c r="SWD625" s="103"/>
      <c r="SWE625" s="103"/>
      <c r="SWF625" s="103"/>
      <c r="SWG625" s="103"/>
      <c r="SWH625" s="103"/>
      <c r="SWI625" s="103"/>
      <c r="SWJ625" s="103"/>
      <c r="SWK625" s="103"/>
      <c r="SWL625" s="103"/>
      <c r="SWM625" s="103"/>
      <c r="SWN625" s="103"/>
      <c r="SWO625" s="103"/>
      <c r="SWP625" s="103"/>
      <c r="SWQ625" s="103"/>
      <c r="SWR625" s="103"/>
      <c r="SWS625" s="103"/>
      <c r="SWT625" s="103"/>
      <c r="SWU625" s="103"/>
      <c r="SWV625" s="103"/>
      <c r="SWW625" s="103"/>
      <c r="SWX625" s="103"/>
      <c r="SWY625" s="103"/>
      <c r="SWZ625" s="103"/>
      <c r="SXA625" s="103"/>
      <c r="SXB625" s="103"/>
      <c r="SXC625" s="103"/>
      <c r="SXD625" s="103"/>
      <c r="SXE625" s="103"/>
      <c r="SXF625" s="103"/>
      <c r="SXG625" s="103"/>
      <c r="SXH625" s="103"/>
      <c r="SXI625" s="103"/>
      <c r="SXJ625" s="103"/>
      <c r="SXK625" s="103"/>
      <c r="SXL625" s="103"/>
      <c r="SXM625" s="103"/>
      <c r="SXN625" s="103"/>
      <c r="SXO625" s="103"/>
      <c r="SXP625" s="103"/>
      <c r="SXQ625" s="103"/>
      <c r="SXR625" s="103"/>
      <c r="SXS625" s="103"/>
      <c r="SXT625" s="103"/>
      <c r="SXU625" s="103"/>
      <c r="SXV625" s="103"/>
      <c r="SXW625" s="103"/>
      <c r="SXX625" s="103"/>
      <c r="SXY625" s="103"/>
      <c r="SXZ625" s="103"/>
      <c r="SYA625" s="103"/>
      <c r="SYB625" s="103"/>
      <c r="SYC625" s="103"/>
      <c r="SYD625" s="103"/>
      <c r="SYE625" s="103"/>
      <c r="SYF625" s="103"/>
      <c r="SYG625" s="103"/>
      <c r="SYH625" s="103"/>
      <c r="SYI625" s="103"/>
      <c r="SYJ625" s="103"/>
      <c r="SYK625" s="103"/>
      <c r="SYL625" s="103"/>
      <c r="SYM625" s="103"/>
      <c r="SYN625" s="103"/>
      <c r="SYO625" s="103"/>
      <c r="SYP625" s="103"/>
      <c r="SYQ625" s="103"/>
      <c r="SYR625" s="103"/>
      <c r="SYS625" s="103"/>
      <c r="SYT625" s="103"/>
      <c r="SYU625" s="103"/>
      <c r="SYV625" s="103"/>
      <c r="SYW625" s="103"/>
      <c r="SYX625" s="103"/>
      <c r="SYY625" s="103"/>
      <c r="SYZ625" s="103"/>
      <c r="SZA625" s="103"/>
      <c r="SZB625" s="103"/>
      <c r="SZC625" s="103"/>
      <c r="SZD625" s="103"/>
      <c r="SZE625" s="103"/>
      <c r="SZF625" s="103"/>
      <c r="SZG625" s="103"/>
      <c r="SZH625" s="103"/>
      <c r="SZI625" s="103"/>
      <c r="SZJ625" s="103"/>
      <c r="SZK625" s="103"/>
      <c r="SZL625" s="103"/>
      <c r="SZM625" s="103"/>
      <c r="SZN625" s="103"/>
      <c r="SZO625" s="103"/>
      <c r="SZP625" s="103"/>
      <c r="SZQ625" s="103"/>
      <c r="SZR625" s="103"/>
      <c r="SZS625" s="103"/>
      <c r="SZT625" s="103"/>
      <c r="SZU625" s="103"/>
      <c r="SZV625" s="103"/>
      <c r="SZW625" s="103"/>
      <c r="SZX625" s="103"/>
      <c r="SZY625" s="103"/>
      <c r="SZZ625" s="103"/>
      <c r="TAA625" s="103"/>
      <c r="TAB625" s="103"/>
      <c r="TAC625" s="103"/>
      <c r="TAD625" s="103"/>
      <c r="TAE625" s="103"/>
      <c r="TAF625" s="103"/>
      <c r="TAG625" s="103"/>
      <c r="TAH625" s="103"/>
      <c r="TAI625" s="103"/>
      <c r="TAJ625" s="103"/>
      <c r="TAK625" s="103"/>
      <c r="TAL625" s="103"/>
      <c r="TAM625" s="103"/>
      <c r="TAN625" s="103"/>
      <c r="TAO625" s="103"/>
      <c r="TAP625" s="103"/>
      <c r="TAQ625" s="103"/>
      <c r="TAR625" s="103"/>
      <c r="TAS625" s="103"/>
      <c r="TAT625" s="103"/>
      <c r="TAU625" s="103"/>
      <c r="TAV625" s="103"/>
      <c r="TAW625" s="103"/>
      <c r="TAX625" s="103"/>
      <c r="TAY625" s="103"/>
      <c r="TAZ625" s="103"/>
      <c r="TBA625" s="103"/>
      <c r="TBB625" s="103"/>
      <c r="TBC625" s="103"/>
      <c r="TBD625" s="103"/>
      <c r="TBE625" s="103"/>
      <c r="TBF625" s="103"/>
      <c r="TBG625" s="103"/>
      <c r="TBH625" s="103"/>
      <c r="TBI625" s="103"/>
      <c r="TBJ625" s="103"/>
      <c r="TBK625" s="103"/>
      <c r="TBL625" s="103"/>
      <c r="TBM625" s="103"/>
      <c r="TBN625" s="103"/>
      <c r="TBO625" s="103"/>
      <c r="TBP625" s="103"/>
      <c r="TBQ625" s="103"/>
      <c r="TBR625" s="103"/>
      <c r="TBS625" s="103"/>
      <c r="TBT625" s="103"/>
      <c r="TBU625" s="103"/>
      <c r="TBV625" s="103"/>
      <c r="TBW625" s="103"/>
      <c r="TBX625" s="103"/>
      <c r="TBY625" s="103"/>
      <c r="TBZ625" s="103"/>
      <c r="TCA625" s="103"/>
      <c r="TCB625" s="103"/>
      <c r="TCC625" s="103"/>
      <c r="TCD625" s="103"/>
      <c r="TCE625" s="103"/>
      <c r="TCF625" s="103"/>
      <c r="TCG625" s="103"/>
      <c r="TCH625" s="103"/>
      <c r="TCI625" s="103"/>
      <c r="TCJ625" s="103"/>
      <c r="TCK625" s="103"/>
      <c r="TCL625" s="103"/>
      <c r="TCM625" s="103"/>
      <c r="TCN625" s="103"/>
      <c r="TCO625" s="103"/>
      <c r="TCP625" s="103"/>
      <c r="TCQ625" s="103"/>
      <c r="TCR625" s="103"/>
      <c r="TCS625" s="103"/>
      <c r="TCT625" s="103"/>
      <c r="TCU625" s="103"/>
      <c r="TCV625" s="103"/>
      <c r="TCW625" s="103"/>
      <c r="TCX625" s="103"/>
      <c r="TCY625" s="103"/>
      <c r="TCZ625" s="103"/>
      <c r="TDA625" s="103"/>
      <c r="TDB625" s="103"/>
      <c r="TDC625" s="103"/>
      <c r="TDD625" s="103"/>
      <c r="TDE625" s="103"/>
      <c r="TDF625" s="103"/>
      <c r="TDG625" s="103"/>
      <c r="TDH625" s="103"/>
      <c r="TDI625" s="103"/>
      <c r="TDJ625" s="103"/>
      <c r="TDK625" s="103"/>
      <c r="TDL625" s="103"/>
      <c r="TDM625" s="103"/>
      <c r="TDN625" s="103"/>
      <c r="TDO625" s="103"/>
      <c r="TDP625" s="103"/>
      <c r="TDQ625" s="103"/>
      <c r="TDR625" s="103"/>
      <c r="TDS625" s="103"/>
      <c r="TDT625" s="103"/>
      <c r="TDU625" s="103"/>
      <c r="TDV625" s="103"/>
      <c r="TDW625" s="103"/>
      <c r="TDX625" s="103"/>
      <c r="TDY625" s="103"/>
      <c r="TDZ625" s="103"/>
      <c r="TEA625" s="103"/>
      <c r="TEB625" s="103"/>
      <c r="TEC625" s="103"/>
      <c r="TED625" s="103"/>
      <c r="TEE625" s="103"/>
      <c r="TEF625" s="103"/>
      <c r="TEG625" s="103"/>
      <c r="TEH625" s="103"/>
      <c r="TEI625" s="103"/>
      <c r="TEJ625" s="103"/>
      <c r="TEK625" s="103"/>
      <c r="TEL625" s="103"/>
      <c r="TEM625" s="103"/>
      <c r="TEN625" s="103"/>
      <c r="TEO625" s="103"/>
      <c r="TEP625" s="103"/>
      <c r="TEQ625" s="103"/>
      <c r="TER625" s="103"/>
      <c r="TES625" s="103"/>
      <c r="TET625" s="103"/>
      <c r="TEU625" s="103"/>
      <c r="TEV625" s="103"/>
      <c r="TEW625" s="103"/>
      <c r="TEX625" s="103"/>
      <c r="TEY625" s="103"/>
      <c r="TEZ625" s="103"/>
      <c r="TFA625" s="103"/>
      <c r="TFB625" s="103"/>
      <c r="TFC625" s="103"/>
      <c r="TFD625" s="103"/>
      <c r="TFE625" s="103"/>
      <c r="TFF625" s="103"/>
      <c r="TFG625" s="103"/>
      <c r="TFH625" s="103"/>
      <c r="TFI625" s="103"/>
      <c r="TFJ625" s="103"/>
      <c r="TFK625" s="103"/>
      <c r="TFL625" s="103"/>
      <c r="TFM625" s="103"/>
      <c r="TFN625" s="103"/>
      <c r="TFO625" s="103"/>
      <c r="TFP625" s="103"/>
      <c r="TFQ625" s="103"/>
      <c r="TFR625" s="103"/>
      <c r="TFS625" s="103"/>
      <c r="TFT625" s="103"/>
      <c r="TFU625" s="103"/>
      <c r="TFV625" s="103"/>
      <c r="TFW625" s="103"/>
      <c r="TFX625" s="103"/>
      <c r="TFY625" s="103"/>
      <c r="TFZ625" s="103"/>
      <c r="TGA625" s="103"/>
      <c r="TGB625" s="103"/>
      <c r="TGC625" s="103"/>
      <c r="TGD625" s="103"/>
      <c r="TGE625" s="103"/>
      <c r="TGF625" s="103"/>
      <c r="TGG625" s="103"/>
      <c r="TGH625" s="103"/>
      <c r="TGI625" s="103"/>
      <c r="TGJ625" s="103"/>
      <c r="TGK625" s="103"/>
      <c r="TGL625" s="103"/>
      <c r="TGM625" s="103"/>
      <c r="TGN625" s="103"/>
      <c r="TGO625" s="103"/>
      <c r="TGP625" s="103"/>
      <c r="TGQ625" s="103"/>
      <c r="TGR625" s="103"/>
      <c r="TGS625" s="103"/>
      <c r="TGT625" s="103"/>
      <c r="TGU625" s="103"/>
      <c r="TGV625" s="103"/>
      <c r="TGW625" s="103"/>
      <c r="TGX625" s="103"/>
      <c r="TGY625" s="103"/>
      <c r="TGZ625" s="103"/>
      <c r="THA625" s="103"/>
      <c r="THB625" s="103"/>
      <c r="THC625" s="103"/>
      <c r="THD625" s="103"/>
      <c r="THE625" s="103"/>
      <c r="THF625" s="103"/>
      <c r="THG625" s="103"/>
      <c r="THH625" s="103"/>
      <c r="THI625" s="103"/>
      <c r="THJ625" s="103"/>
      <c r="THK625" s="103"/>
      <c r="THL625" s="103"/>
      <c r="THM625" s="103"/>
      <c r="THN625" s="103"/>
      <c r="THO625" s="103"/>
      <c r="THP625" s="103"/>
      <c r="THQ625" s="103"/>
      <c r="THR625" s="103"/>
      <c r="THS625" s="103"/>
      <c r="THT625" s="103"/>
      <c r="THU625" s="103"/>
      <c r="THV625" s="103"/>
      <c r="THW625" s="103"/>
      <c r="THX625" s="103"/>
      <c r="THY625" s="103"/>
      <c r="THZ625" s="103"/>
      <c r="TIA625" s="103"/>
      <c r="TIB625" s="103"/>
      <c r="TIC625" s="103"/>
      <c r="TID625" s="103"/>
      <c r="TIE625" s="103"/>
      <c r="TIF625" s="103"/>
      <c r="TIG625" s="103"/>
      <c r="TIH625" s="103"/>
      <c r="TII625" s="103"/>
      <c r="TIJ625" s="103"/>
      <c r="TIK625" s="103"/>
      <c r="TIL625" s="103"/>
      <c r="TIM625" s="103"/>
      <c r="TIN625" s="103"/>
      <c r="TIO625" s="103"/>
      <c r="TIP625" s="103"/>
      <c r="TIQ625" s="103"/>
      <c r="TIR625" s="103"/>
      <c r="TIS625" s="103"/>
      <c r="TIT625" s="103"/>
      <c r="TIU625" s="103"/>
      <c r="TIV625" s="103"/>
      <c r="TIW625" s="103"/>
      <c r="TIX625" s="103"/>
      <c r="TIY625" s="103"/>
      <c r="TIZ625" s="103"/>
      <c r="TJA625" s="103"/>
      <c r="TJB625" s="103"/>
      <c r="TJC625" s="103"/>
      <c r="TJD625" s="103"/>
      <c r="TJE625" s="103"/>
      <c r="TJF625" s="103"/>
      <c r="TJG625" s="103"/>
      <c r="TJH625" s="103"/>
      <c r="TJI625" s="103"/>
      <c r="TJJ625" s="103"/>
      <c r="TJK625" s="103"/>
      <c r="TJL625" s="103"/>
      <c r="TJM625" s="103"/>
      <c r="TJN625" s="103"/>
      <c r="TJO625" s="103"/>
      <c r="TJP625" s="103"/>
      <c r="TJQ625" s="103"/>
      <c r="TJR625" s="103"/>
      <c r="TJS625" s="103"/>
      <c r="TJT625" s="103"/>
      <c r="TJU625" s="103"/>
      <c r="TJV625" s="103"/>
      <c r="TJW625" s="103"/>
      <c r="TJX625" s="103"/>
      <c r="TJY625" s="103"/>
      <c r="TJZ625" s="103"/>
      <c r="TKA625" s="103"/>
      <c r="TKB625" s="103"/>
      <c r="TKC625" s="103"/>
      <c r="TKD625" s="103"/>
      <c r="TKE625" s="103"/>
      <c r="TKF625" s="103"/>
      <c r="TKG625" s="103"/>
      <c r="TKH625" s="103"/>
      <c r="TKI625" s="103"/>
      <c r="TKJ625" s="103"/>
      <c r="TKK625" s="103"/>
      <c r="TKL625" s="103"/>
      <c r="TKM625" s="103"/>
      <c r="TKN625" s="103"/>
      <c r="TKO625" s="103"/>
      <c r="TKP625" s="103"/>
      <c r="TKQ625" s="103"/>
      <c r="TKR625" s="103"/>
      <c r="TKS625" s="103"/>
      <c r="TKT625" s="103"/>
      <c r="TKU625" s="103"/>
      <c r="TKV625" s="103"/>
      <c r="TKW625" s="103"/>
      <c r="TKX625" s="103"/>
      <c r="TKY625" s="103"/>
      <c r="TKZ625" s="103"/>
      <c r="TLA625" s="103"/>
      <c r="TLB625" s="103"/>
      <c r="TLC625" s="103"/>
      <c r="TLD625" s="103"/>
      <c r="TLE625" s="103"/>
      <c r="TLF625" s="103"/>
      <c r="TLG625" s="103"/>
      <c r="TLH625" s="103"/>
      <c r="TLI625" s="103"/>
      <c r="TLJ625" s="103"/>
      <c r="TLK625" s="103"/>
      <c r="TLL625" s="103"/>
      <c r="TLM625" s="103"/>
      <c r="TLN625" s="103"/>
      <c r="TLO625" s="103"/>
      <c r="TLP625" s="103"/>
      <c r="TLQ625" s="103"/>
      <c r="TLR625" s="103"/>
      <c r="TLS625" s="103"/>
      <c r="TLT625" s="103"/>
      <c r="TLU625" s="103"/>
      <c r="TLV625" s="103"/>
      <c r="TLW625" s="103"/>
      <c r="TLX625" s="103"/>
      <c r="TLY625" s="103"/>
      <c r="TLZ625" s="103"/>
      <c r="TMA625" s="103"/>
      <c r="TMB625" s="103"/>
      <c r="TMC625" s="103"/>
      <c r="TMD625" s="103"/>
      <c r="TME625" s="103"/>
      <c r="TMF625" s="103"/>
      <c r="TMG625" s="103"/>
      <c r="TMH625" s="103"/>
      <c r="TMI625" s="103"/>
      <c r="TMJ625" s="103"/>
      <c r="TMK625" s="103"/>
      <c r="TML625" s="103"/>
      <c r="TMM625" s="103"/>
      <c r="TMN625" s="103"/>
      <c r="TMO625" s="103"/>
      <c r="TMP625" s="103"/>
      <c r="TMQ625" s="103"/>
      <c r="TMR625" s="103"/>
      <c r="TMS625" s="103"/>
      <c r="TMT625" s="103"/>
      <c r="TMU625" s="103"/>
      <c r="TMV625" s="103"/>
      <c r="TMW625" s="103"/>
      <c r="TMX625" s="103"/>
      <c r="TMY625" s="103"/>
      <c r="TMZ625" s="103"/>
      <c r="TNA625" s="103"/>
      <c r="TNB625" s="103"/>
      <c r="TNC625" s="103"/>
      <c r="TND625" s="103"/>
      <c r="TNE625" s="103"/>
      <c r="TNF625" s="103"/>
      <c r="TNG625" s="103"/>
      <c r="TNH625" s="103"/>
      <c r="TNI625" s="103"/>
      <c r="TNJ625" s="103"/>
      <c r="TNK625" s="103"/>
      <c r="TNL625" s="103"/>
      <c r="TNM625" s="103"/>
      <c r="TNN625" s="103"/>
      <c r="TNO625" s="103"/>
      <c r="TNP625" s="103"/>
      <c r="TNQ625" s="103"/>
      <c r="TNR625" s="103"/>
      <c r="TNS625" s="103"/>
      <c r="TNT625" s="103"/>
      <c r="TNU625" s="103"/>
      <c r="TNV625" s="103"/>
      <c r="TNW625" s="103"/>
      <c r="TNX625" s="103"/>
      <c r="TNY625" s="103"/>
      <c r="TNZ625" s="103"/>
      <c r="TOA625" s="103"/>
      <c r="TOB625" s="103"/>
      <c r="TOC625" s="103"/>
      <c r="TOD625" s="103"/>
      <c r="TOE625" s="103"/>
      <c r="TOF625" s="103"/>
      <c r="TOG625" s="103"/>
      <c r="TOH625" s="103"/>
      <c r="TOI625" s="103"/>
      <c r="TOJ625" s="103"/>
      <c r="TOK625" s="103"/>
      <c r="TOL625" s="103"/>
      <c r="TOM625" s="103"/>
      <c r="TON625" s="103"/>
      <c r="TOO625" s="103"/>
      <c r="TOP625" s="103"/>
      <c r="TOQ625" s="103"/>
      <c r="TOR625" s="103"/>
      <c r="TOS625" s="103"/>
      <c r="TOT625" s="103"/>
      <c r="TOU625" s="103"/>
      <c r="TOV625" s="103"/>
      <c r="TOW625" s="103"/>
      <c r="TOX625" s="103"/>
      <c r="TOY625" s="103"/>
      <c r="TOZ625" s="103"/>
      <c r="TPA625" s="103"/>
      <c r="TPB625" s="103"/>
      <c r="TPC625" s="103"/>
      <c r="TPD625" s="103"/>
      <c r="TPE625" s="103"/>
      <c r="TPF625" s="103"/>
      <c r="TPG625" s="103"/>
      <c r="TPH625" s="103"/>
      <c r="TPI625" s="103"/>
      <c r="TPJ625" s="103"/>
      <c r="TPK625" s="103"/>
      <c r="TPL625" s="103"/>
      <c r="TPM625" s="103"/>
      <c r="TPN625" s="103"/>
      <c r="TPO625" s="103"/>
      <c r="TPP625" s="103"/>
      <c r="TPQ625" s="103"/>
      <c r="TPR625" s="103"/>
      <c r="TPS625" s="103"/>
      <c r="TPT625" s="103"/>
      <c r="TPU625" s="103"/>
      <c r="TPV625" s="103"/>
      <c r="TPW625" s="103"/>
      <c r="TPX625" s="103"/>
      <c r="TPY625" s="103"/>
      <c r="TPZ625" s="103"/>
      <c r="TQA625" s="103"/>
      <c r="TQB625" s="103"/>
      <c r="TQC625" s="103"/>
      <c r="TQD625" s="103"/>
      <c r="TQE625" s="103"/>
      <c r="TQF625" s="103"/>
      <c r="TQG625" s="103"/>
      <c r="TQH625" s="103"/>
      <c r="TQI625" s="103"/>
      <c r="TQJ625" s="103"/>
      <c r="TQK625" s="103"/>
      <c r="TQL625" s="103"/>
      <c r="TQM625" s="103"/>
      <c r="TQN625" s="103"/>
      <c r="TQO625" s="103"/>
      <c r="TQP625" s="103"/>
      <c r="TQQ625" s="103"/>
      <c r="TQR625" s="103"/>
      <c r="TQS625" s="103"/>
      <c r="TQT625" s="103"/>
      <c r="TQU625" s="103"/>
      <c r="TQV625" s="103"/>
      <c r="TQW625" s="103"/>
      <c r="TQX625" s="103"/>
      <c r="TQY625" s="103"/>
      <c r="TQZ625" s="103"/>
      <c r="TRA625" s="103"/>
      <c r="TRB625" s="103"/>
      <c r="TRC625" s="103"/>
      <c r="TRD625" s="103"/>
      <c r="TRE625" s="103"/>
      <c r="TRF625" s="103"/>
      <c r="TRG625" s="103"/>
      <c r="TRH625" s="103"/>
      <c r="TRI625" s="103"/>
      <c r="TRJ625" s="103"/>
      <c r="TRK625" s="103"/>
      <c r="TRL625" s="103"/>
      <c r="TRM625" s="103"/>
      <c r="TRN625" s="103"/>
      <c r="TRO625" s="103"/>
      <c r="TRP625" s="103"/>
      <c r="TRQ625" s="103"/>
      <c r="TRR625" s="103"/>
      <c r="TRS625" s="103"/>
      <c r="TRT625" s="103"/>
      <c r="TRU625" s="103"/>
      <c r="TRV625" s="103"/>
      <c r="TRW625" s="103"/>
      <c r="TRX625" s="103"/>
      <c r="TRY625" s="103"/>
      <c r="TRZ625" s="103"/>
      <c r="TSA625" s="103"/>
      <c r="TSB625" s="103"/>
      <c r="TSC625" s="103"/>
      <c r="TSD625" s="103"/>
      <c r="TSE625" s="103"/>
      <c r="TSF625" s="103"/>
      <c r="TSG625" s="103"/>
      <c r="TSH625" s="103"/>
      <c r="TSI625" s="103"/>
      <c r="TSJ625" s="103"/>
      <c r="TSK625" s="103"/>
      <c r="TSL625" s="103"/>
      <c r="TSM625" s="103"/>
      <c r="TSN625" s="103"/>
      <c r="TSO625" s="103"/>
      <c r="TSP625" s="103"/>
      <c r="TSQ625" s="103"/>
      <c r="TSR625" s="103"/>
      <c r="TSS625" s="103"/>
      <c r="TST625" s="103"/>
      <c r="TSU625" s="103"/>
      <c r="TSV625" s="103"/>
      <c r="TSW625" s="103"/>
      <c r="TSX625" s="103"/>
      <c r="TSY625" s="103"/>
      <c r="TSZ625" s="103"/>
      <c r="TTA625" s="103"/>
      <c r="TTB625" s="103"/>
      <c r="TTC625" s="103"/>
      <c r="TTD625" s="103"/>
      <c r="TTE625" s="103"/>
      <c r="TTF625" s="103"/>
      <c r="TTG625" s="103"/>
      <c r="TTH625" s="103"/>
      <c r="TTI625" s="103"/>
      <c r="TTJ625" s="103"/>
      <c r="TTK625" s="103"/>
      <c r="TTL625" s="103"/>
      <c r="TTM625" s="103"/>
      <c r="TTN625" s="103"/>
      <c r="TTO625" s="103"/>
      <c r="TTP625" s="103"/>
      <c r="TTQ625" s="103"/>
      <c r="TTR625" s="103"/>
      <c r="TTS625" s="103"/>
      <c r="TTT625" s="103"/>
      <c r="TTU625" s="103"/>
      <c r="TTV625" s="103"/>
      <c r="TTW625" s="103"/>
      <c r="TTX625" s="103"/>
      <c r="TTY625" s="103"/>
      <c r="TTZ625" s="103"/>
      <c r="TUA625" s="103"/>
      <c r="TUB625" s="103"/>
      <c r="TUC625" s="103"/>
      <c r="TUD625" s="103"/>
      <c r="TUE625" s="103"/>
      <c r="TUF625" s="103"/>
      <c r="TUG625" s="103"/>
      <c r="TUH625" s="103"/>
      <c r="TUI625" s="103"/>
      <c r="TUJ625" s="103"/>
      <c r="TUK625" s="103"/>
      <c r="TUL625" s="103"/>
      <c r="TUM625" s="103"/>
      <c r="TUN625" s="103"/>
      <c r="TUO625" s="103"/>
      <c r="TUP625" s="103"/>
      <c r="TUQ625" s="103"/>
      <c r="TUR625" s="103"/>
      <c r="TUS625" s="103"/>
      <c r="TUT625" s="103"/>
      <c r="TUU625" s="103"/>
      <c r="TUV625" s="103"/>
      <c r="TUW625" s="103"/>
      <c r="TUX625" s="103"/>
      <c r="TUY625" s="103"/>
      <c r="TUZ625" s="103"/>
      <c r="TVA625" s="103"/>
      <c r="TVB625" s="103"/>
      <c r="TVC625" s="103"/>
      <c r="TVD625" s="103"/>
      <c r="TVE625" s="103"/>
      <c r="TVF625" s="103"/>
      <c r="TVG625" s="103"/>
      <c r="TVH625" s="103"/>
      <c r="TVI625" s="103"/>
      <c r="TVJ625" s="103"/>
      <c r="TVK625" s="103"/>
      <c r="TVL625" s="103"/>
      <c r="TVM625" s="103"/>
      <c r="TVN625" s="103"/>
      <c r="TVO625" s="103"/>
      <c r="TVP625" s="103"/>
      <c r="TVQ625" s="103"/>
      <c r="TVR625" s="103"/>
      <c r="TVS625" s="103"/>
      <c r="TVT625" s="103"/>
      <c r="TVU625" s="103"/>
      <c r="TVV625" s="103"/>
      <c r="TVW625" s="103"/>
      <c r="TVX625" s="103"/>
      <c r="TVY625" s="103"/>
      <c r="TVZ625" s="103"/>
      <c r="TWA625" s="103"/>
      <c r="TWB625" s="103"/>
      <c r="TWC625" s="103"/>
      <c r="TWD625" s="103"/>
      <c r="TWE625" s="103"/>
      <c r="TWF625" s="103"/>
      <c r="TWG625" s="103"/>
      <c r="TWH625" s="103"/>
      <c r="TWI625" s="103"/>
      <c r="TWJ625" s="103"/>
      <c r="TWK625" s="103"/>
      <c r="TWL625" s="103"/>
      <c r="TWM625" s="103"/>
      <c r="TWN625" s="103"/>
      <c r="TWO625" s="103"/>
      <c r="TWP625" s="103"/>
      <c r="TWQ625" s="103"/>
      <c r="TWR625" s="103"/>
      <c r="TWS625" s="103"/>
      <c r="TWT625" s="103"/>
      <c r="TWU625" s="103"/>
      <c r="TWV625" s="103"/>
      <c r="TWW625" s="103"/>
      <c r="TWX625" s="103"/>
      <c r="TWY625" s="103"/>
      <c r="TWZ625" s="103"/>
      <c r="TXA625" s="103"/>
      <c r="TXB625" s="103"/>
      <c r="TXC625" s="103"/>
      <c r="TXD625" s="103"/>
      <c r="TXE625" s="103"/>
      <c r="TXF625" s="103"/>
      <c r="TXG625" s="103"/>
      <c r="TXH625" s="103"/>
      <c r="TXI625" s="103"/>
      <c r="TXJ625" s="103"/>
      <c r="TXK625" s="103"/>
      <c r="TXL625" s="103"/>
      <c r="TXM625" s="103"/>
      <c r="TXN625" s="103"/>
      <c r="TXO625" s="103"/>
      <c r="TXP625" s="103"/>
      <c r="TXQ625" s="103"/>
      <c r="TXR625" s="103"/>
      <c r="TXS625" s="103"/>
      <c r="TXT625" s="103"/>
      <c r="TXU625" s="103"/>
      <c r="TXV625" s="103"/>
      <c r="TXW625" s="103"/>
      <c r="TXX625" s="103"/>
      <c r="TXY625" s="103"/>
      <c r="TXZ625" s="103"/>
      <c r="TYA625" s="103"/>
      <c r="TYB625" s="103"/>
      <c r="TYC625" s="103"/>
      <c r="TYD625" s="103"/>
      <c r="TYE625" s="103"/>
      <c r="TYF625" s="103"/>
      <c r="TYG625" s="103"/>
      <c r="TYH625" s="103"/>
      <c r="TYI625" s="103"/>
      <c r="TYJ625" s="103"/>
      <c r="TYK625" s="103"/>
      <c r="TYL625" s="103"/>
      <c r="TYM625" s="103"/>
      <c r="TYN625" s="103"/>
      <c r="TYO625" s="103"/>
      <c r="TYP625" s="103"/>
      <c r="TYQ625" s="103"/>
      <c r="TYR625" s="103"/>
      <c r="TYS625" s="103"/>
      <c r="TYT625" s="103"/>
      <c r="TYU625" s="103"/>
      <c r="TYV625" s="103"/>
      <c r="TYW625" s="103"/>
      <c r="TYX625" s="103"/>
      <c r="TYY625" s="103"/>
      <c r="TYZ625" s="103"/>
      <c r="TZA625" s="103"/>
      <c r="TZB625" s="103"/>
      <c r="TZC625" s="103"/>
      <c r="TZD625" s="103"/>
      <c r="TZE625" s="103"/>
      <c r="TZF625" s="103"/>
      <c r="TZG625" s="103"/>
      <c r="TZH625" s="103"/>
      <c r="TZI625" s="103"/>
      <c r="TZJ625" s="103"/>
      <c r="TZK625" s="103"/>
      <c r="TZL625" s="103"/>
      <c r="TZM625" s="103"/>
      <c r="TZN625" s="103"/>
      <c r="TZO625" s="103"/>
      <c r="TZP625" s="103"/>
      <c r="TZQ625" s="103"/>
      <c r="TZR625" s="103"/>
      <c r="TZS625" s="103"/>
      <c r="TZT625" s="103"/>
      <c r="TZU625" s="103"/>
      <c r="TZV625" s="103"/>
      <c r="TZW625" s="103"/>
      <c r="TZX625" s="103"/>
      <c r="TZY625" s="103"/>
      <c r="TZZ625" s="103"/>
      <c r="UAA625" s="103"/>
      <c r="UAB625" s="103"/>
      <c r="UAC625" s="103"/>
      <c r="UAD625" s="103"/>
      <c r="UAE625" s="103"/>
      <c r="UAF625" s="103"/>
      <c r="UAG625" s="103"/>
      <c r="UAH625" s="103"/>
      <c r="UAI625" s="103"/>
      <c r="UAJ625" s="103"/>
      <c r="UAK625" s="103"/>
      <c r="UAL625" s="103"/>
      <c r="UAM625" s="103"/>
      <c r="UAN625" s="103"/>
      <c r="UAO625" s="103"/>
      <c r="UAP625" s="103"/>
      <c r="UAQ625" s="103"/>
      <c r="UAR625" s="103"/>
      <c r="UAS625" s="103"/>
      <c r="UAT625" s="103"/>
      <c r="UAU625" s="103"/>
      <c r="UAV625" s="103"/>
      <c r="UAW625" s="103"/>
      <c r="UAX625" s="103"/>
      <c r="UAY625" s="103"/>
      <c r="UAZ625" s="103"/>
      <c r="UBA625" s="103"/>
      <c r="UBB625" s="103"/>
      <c r="UBC625" s="103"/>
      <c r="UBD625" s="103"/>
      <c r="UBE625" s="103"/>
      <c r="UBF625" s="103"/>
      <c r="UBG625" s="103"/>
      <c r="UBH625" s="103"/>
      <c r="UBI625" s="103"/>
      <c r="UBJ625" s="103"/>
      <c r="UBK625" s="103"/>
      <c r="UBL625" s="103"/>
      <c r="UBM625" s="103"/>
      <c r="UBN625" s="103"/>
      <c r="UBO625" s="103"/>
      <c r="UBP625" s="103"/>
      <c r="UBQ625" s="103"/>
      <c r="UBR625" s="103"/>
      <c r="UBS625" s="103"/>
      <c r="UBT625" s="103"/>
      <c r="UBU625" s="103"/>
      <c r="UBV625" s="103"/>
      <c r="UBW625" s="103"/>
      <c r="UBX625" s="103"/>
      <c r="UBY625" s="103"/>
      <c r="UBZ625" s="103"/>
      <c r="UCA625" s="103"/>
      <c r="UCB625" s="103"/>
      <c r="UCC625" s="103"/>
      <c r="UCD625" s="103"/>
      <c r="UCE625" s="103"/>
      <c r="UCF625" s="103"/>
      <c r="UCG625" s="103"/>
      <c r="UCH625" s="103"/>
      <c r="UCI625" s="103"/>
      <c r="UCJ625" s="103"/>
      <c r="UCK625" s="103"/>
      <c r="UCL625" s="103"/>
      <c r="UCM625" s="103"/>
      <c r="UCN625" s="103"/>
      <c r="UCO625" s="103"/>
      <c r="UCP625" s="103"/>
      <c r="UCQ625" s="103"/>
      <c r="UCR625" s="103"/>
      <c r="UCS625" s="103"/>
      <c r="UCT625" s="103"/>
      <c r="UCU625" s="103"/>
      <c r="UCV625" s="103"/>
      <c r="UCW625" s="103"/>
      <c r="UCX625" s="103"/>
      <c r="UCY625" s="103"/>
      <c r="UCZ625" s="103"/>
      <c r="UDA625" s="103"/>
      <c r="UDB625" s="103"/>
      <c r="UDC625" s="103"/>
      <c r="UDD625" s="103"/>
      <c r="UDE625" s="103"/>
      <c r="UDF625" s="103"/>
      <c r="UDG625" s="103"/>
      <c r="UDH625" s="103"/>
      <c r="UDI625" s="103"/>
      <c r="UDJ625" s="103"/>
      <c r="UDK625" s="103"/>
      <c r="UDL625" s="103"/>
      <c r="UDM625" s="103"/>
      <c r="UDN625" s="103"/>
      <c r="UDO625" s="103"/>
      <c r="UDP625" s="103"/>
      <c r="UDQ625" s="103"/>
      <c r="UDR625" s="103"/>
      <c r="UDS625" s="103"/>
      <c r="UDT625" s="103"/>
      <c r="UDU625" s="103"/>
      <c r="UDV625" s="103"/>
      <c r="UDW625" s="103"/>
      <c r="UDX625" s="103"/>
      <c r="UDY625" s="103"/>
      <c r="UDZ625" s="103"/>
      <c r="UEA625" s="103"/>
      <c r="UEB625" s="103"/>
      <c r="UEC625" s="103"/>
      <c r="UED625" s="103"/>
      <c r="UEE625" s="103"/>
      <c r="UEF625" s="103"/>
      <c r="UEG625" s="103"/>
      <c r="UEH625" s="103"/>
      <c r="UEI625" s="103"/>
      <c r="UEJ625" s="103"/>
      <c r="UEK625" s="103"/>
      <c r="UEL625" s="103"/>
      <c r="UEM625" s="103"/>
      <c r="UEN625" s="103"/>
      <c r="UEO625" s="103"/>
      <c r="UEP625" s="103"/>
      <c r="UEQ625" s="103"/>
      <c r="UER625" s="103"/>
      <c r="UES625" s="103"/>
      <c r="UET625" s="103"/>
      <c r="UEU625" s="103"/>
      <c r="UEV625" s="103"/>
      <c r="UEW625" s="103"/>
      <c r="UEX625" s="103"/>
      <c r="UEY625" s="103"/>
      <c r="UEZ625" s="103"/>
      <c r="UFA625" s="103"/>
      <c r="UFB625" s="103"/>
      <c r="UFC625" s="103"/>
      <c r="UFD625" s="103"/>
      <c r="UFE625" s="103"/>
      <c r="UFF625" s="103"/>
      <c r="UFG625" s="103"/>
      <c r="UFH625" s="103"/>
      <c r="UFI625" s="103"/>
      <c r="UFJ625" s="103"/>
      <c r="UFK625" s="103"/>
      <c r="UFL625" s="103"/>
      <c r="UFM625" s="103"/>
      <c r="UFN625" s="103"/>
      <c r="UFO625" s="103"/>
      <c r="UFP625" s="103"/>
      <c r="UFQ625" s="103"/>
      <c r="UFR625" s="103"/>
      <c r="UFS625" s="103"/>
      <c r="UFT625" s="103"/>
      <c r="UFU625" s="103"/>
      <c r="UFV625" s="103"/>
      <c r="UFW625" s="103"/>
      <c r="UFX625" s="103"/>
      <c r="UFY625" s="103"/>
      <c r="UFZ625" s="103"/>
      <c r="UGA625" s="103"/>
      <c r="UGB625" s="103"/>
      <c r="UGC625" s="103"/>
      <c r="UGD625" s="103"/>
      <c r="UGE625" s="103"/>
      <c r="UGF625" s="103"/>
      <c r="UGG625" s="103"/>
      <c r="UGH625" s="103"/>
      <c r="UGI625" s="103"/>
      <c r="UGJ625" s="103"/>
      <c r="UGK625" s="103"/>
      <c r="UGL625" s="103"/>
      <c r="UGM625" s="103"/>
      <c r="UGN625" s="103"/>
      <c r="UGO625" s="103"/>
      <c r="UGP625" s="103"/>
      <c r="UGQ625" s="103"/>
      <c r="UGR625" s="103"/>
      <c r="UGS625" s="103"/>
      <c r="UGT625" s="103"/>
      <c r="UGU625" s="103"/>
      <c r="UGV625" s="103"/>
      <c r="UGW625" s="103"/>
      <c r="UGX625" s="103"/>
      <c r="UGY625" s="103"/>
      <c r="UGZ625" s="103"/>
      <c r="UHA625" s="103"/>
      <c r="UHB625" s="103"/>
      <c r="UHC625" s="103"/>
      <c r="UHD625" s="103"/>
      <c r="UHE625" s="103"/>
      <c r="UHF625" s="103"/>
      <c r="UHG625" s="103"/>
      <c r="UHH625" s="103"/>
      <c r="UHI625" s="103"/>
      <c r="UHJ625" s="103"/>
      <c r="UHK625" s="103"/>
      <c r="UHL625" s="103"/>
      <c r="UHM625" s="103"/>
      <c r="UHN625" s="103"/>
      <c r="UHO625" s="103"/>
      <c r="UHP625" s="103"/>
      <c r="UHQ625" s="103"/>
      <c r="UHR625" s="103"/>
      <c r="UHS625" s="103"/>
      <c r="UHT625" s="103"/>
      <c r="UHU625" s="103"/>
      <c r="UHV625" s="103"/>
      <c r="UHW625" s="103"/>
      <c r="UHX625" s="103"/>
      <c r="UHY625" s="103"/>
      <c r="UHZ625" s="103"/>
      <c r="UIA625" s="103"/>
      <c r="UIB625" s="103"/>
      <c r="UIC625" s="103"/>
      <c r="UID625" s="103"/>
      <c r="UIE625" s="103"/>
      <c r="UIF625" s="103"/>
      <c r="UIG625" s="103"/>
      <c r="UIH625" s="103"/>
      <c r="UII625" s="103"/>
      <c r="UIJ625" s="103"/>
      <c r="UIK625" s="103"/>
      <c r="UIL625" s="103"/>
      <c r="UIM625" s="103"/>
      <c r="UIN625" s="103"/>
      <c r="UIO625" s="103"/>
      <c r="UIP625" s="103"/>
      <c r="UIQ625" s="103"/>
      <c r="UIR625" s="103"/>
      <c r="UIS625" s="103"/>
      <c r="UIT625" s="103"/>
      <c r="UIU625" s="103"/>
      <c r="UIV625" s="103"/>
      <c r="UIW625" s="103"/>
      <c r="UIX625" s="103"/>
      <c r="UIY625" s="103"/>
      <c r="UIZ625" s="103"/>
      <c r="UJA625" s="103"/>
      <c r="UJB625" s="103"/>
      <c r="UJC625" s="103"/>
      <c r="UJD625" s="103"/>
      <c r="UJE625" s="103"/>
      <c r="UJF625" s="103"/>
      <c r="UJG625" s="103"/>
      <c r="UJH625" s="103"/>
      <c r="UJI625" s="103"/>
      <c r="UJJ625" s="103"/>
      <c r="UJK625" s="103"/>
      <c r="UJL625" s="103"/>
      <c r="UJM625" s="103"/>
      <c r="UJN625" s="103"/>
      <c r="UJO625" s="103"/>
      <c r="UJP625" s="103"/>
      <c r="UJQ625" s="103"/>
      <c r="UJR625" s="103"/>
      <c r="UJS625" s="103"/>
      <c r="UJT625" s="103"/>
      <c r="UJU625" s="103"/>
      <c r="UJV625" s="103"/>
      <c r="UJW625" s="103"/>
      <c r="UJX625" s="103"/>
      <c r="UJY625" s="103"/>
      <c r="UJZ625" s="103"/>
      <c r="UKA625" s="103"/>
      <c r="UKB625" s="103"/>
      <c r="UKC625" s="103"/>
      <c r="UKD625" s="103"/>
      <c r="UKE625" s="103"/>
      <c r="UKF625" s="103"/>
      <c r="UKG625" s="103"/>
      <c r="UKH625" s="103"/>
      <c r="UKI625" s="103"/>
      <c r="UKJ625" s="103"/>
      <c r="UKK625" s="103"/>
      <c r="UKL625" s="103"/>
      <c r="UKM625" s="103"/>
      <c r="UKN625" s="103"/>
      <c r="UKO625" s="103"/>
      <c r="UKP625" s="103"/>
      <c r="UKQ625" s="103"/>
      <c r="UKR625" s="103"/>
      <c r="UKS625" s="103"/>
      <c r="UKT625" s="103"/>
      <c r="UKU625" s="103"/>
      <c r="UKV625" s="103"/>
      <c r="UKW625" s="103"/>
      <c r="UKX625" s="103"/>
      <c r="UKY625" s="103"/>
      <c r="UKZ625" s="103"/>
      <c r="ULA625" s="103"/>
      <c r="ULB625" s="103"/>
      <c r="ULC625" s="103"/>
      <c r="ULD625" s="103"/>
      <c r="ULE625" s="103"/>
      <c r="ULF625" s="103"/>
      <c r="ULG625" s="103"/>
      <c r="ULH625" s="103"/>
      <c r="ULI625" s="103"/>
      <c r="ULJ625" s="103"/>
      <c r="ULK625" s="103"/>
      <c r="ULL625" s="103"/>
      <c r="ULM625" s="103"/>
      <c r="ULN625" s="103"/>
      <c r="ULO625" s="103"/>
      <c r="ULP625" s="103"/>
      <c r="ULQ625" s="103"/>
      <c r="ULR625" s="103"/>
      <c r="ULS625" s="103"/>
      <c r="ULT625" s="103"/>
      <c r="ULU625" s="103"/>
      <c r="ULV625" s="103"/>
      <c r="ULW625" s="103"/>
      <c r="ULX625" s="103"/>
      <c r="ULY625" s="103"/>
      <c r="ULZ625" s="103"/>
      <c r="UMA625" s="103"/>
      <c r="UMB625" s="103"/>
      <c r="UMC625" s="103"/>
      <c r="UMD625" s="103"/>
      <c r="UME625" s="103"/>
      <c r="UMF625" s="103"/>
      <c r="UMG625" s="103"/>
      <c r="UMH625" s="103"/>
      <c r="UMI625" s="103"/>
      <c r="UMJ625" s="103"/>
      <c r="UMK625" s="103"/>
      <c r="UML625" s="103"/>
      <c r="UMM625" s="103"/>
      <c r="UMN625" s="103"/>
      <c r="UMO625" s="103"/>
      <c r="UMP625" s="103"/>
      <c r="UMQ625" s="103"/>
      <c r="UMR625" s="103"/>
      <c r="UMS625" s="103"/>
      <c r="UMT625" s="103"/>
      <c r="UMU625" s="103"/>
      <c r="UMV625" s="103"/>
      <c r="UMW625" s="103"/>
      <c r="UMX625" s="103"/>
      <c r="UMY625" s="103"/>
      <c r="UMZ625" s="103"/>
      <c r="UNA625" s="103"/>
      <c r="UNB625" s="103"/>
      <c r="UNC625" s="103"/>
      <c r="UND625" s="103"/>
      <c r="UNE625" s="103"/>
      <c r="UNF625" s="103"/>
      <c r="UNG625" s="103"/>
      <c r="UNH625" s="103"/>
      <c r="UNI625" s="103"/>
      <c r="UNJ625" s="103"/>
      <c r="UNK625" s="103"/>
      <c r="UNL625" s="103"/>
      <c r="UNM625" s="103"/>
      <c r="UNN625" s="103"/>
      <c r="UNO625" s="103"/>
      <c r="UNP625" s="103"/>
      <c r="UNQ625" s="103"/>
      <c r="UNR625" s="103"/>
      <c r="UNS625" s="103"/>
      <c r="UNT625" s="103"/>
      <c r="UNU625" s="103"/>
      <c r="UNV625" s="103"/>
      <c r="UNW625" s="103"/>
      <c r="UNX625" s="103"/>
      <c r="UNY625" s="103"/>
      <c r="UNZ625" s="103"/>
      <c r="UOA625" s="103"/>
      <c r="UOB625" s="103"/>
      <c r="UOC625" s="103"/>
      <c r="UOD625" s="103"/>
      <c r="UOE625" s="103"/>
      <c r="UOF625" s="103"/>
      <c r="UOG625" s="103"/>
      <c r="UOH625" s="103"/>
      <c r="UOI625" s="103"/>
      <c r="UOJ625" s="103"/>
      <c r="UOK625" s="103"/>
      <c r="UOL625" s="103"/>
      <c r="UOM625" s="103"/>
      <c r="UON625" s="103"/>
      <c r="UOO625" s="103"/>
      <c r="UOP625" s="103"/>
      <c r="UOQ625" s="103"/>
      <c r="UOR625" s="103"/>
      <c r="UOS625" s="103"/>
      <c r="UOT625" s="103"/>
      <c r="UOU625" s="103"/>
      <c r="UOV625" s="103"/>
      <c r="UOW625" s="103"/>
      <c r="UOX625" s="103"/>
      <c r="UOY625" s="103"/>
      <c r="UOZ625" s="103"/>
      <c r="UPA625" s="103"/>
      <c r="UPB625" s="103"/>
      <c r="UPC625" s="103"/>
      <c r="UPD625" s="103"/>
      <c r="UPE625" s="103"/>
      <c r="UPF625" s="103"/>
      <c r="UPG625" s="103"/>
      <c r="UPH625" s="103"/>
      <c r="UPI625" s="103"/>
      <c r="UPJ625" s="103"/>
      <c r="UPK625" s="103"/>
      <c r="UPL625" s="103"/>
      <c r="UPM625" s="103"/>
      <c r="UPN625" s="103"/>
      <c r="UPO625" s="103"/>
      <c r="UPP625" s="103"/>
      <c r="UPQ625" s="103"/>
      <c r="UPR625" s="103"/>
      <c r="UPS625" s="103"/>
      <c r="UPT625" s="103"/>
      <c r="UPU625" s="103"/>
      <c r="UPV625" s="103"/>
      <c r="UPW625" s="103"/>
      <c r="UPX625" s="103"/>
      <c r="UPY625" s="103"/>
      <c r="UPZ625" s="103"/>
      <c r="UQA625" s="103"/>
      <c r="UQB625" s="103"/>
      <c r="UQC625" s="103"/>
      <c r="UQD625" s="103"/>
      <c r="UQE625" s="103"/>
      <c r="UQF625" s="103"/>
      <c r="UQG625" s="103"/>
      <c r="UQH625" s="103"/>
      <c r="UQI625" s="103"/>
      <c r="UQJ625" s="103"/>
      <c r="UQK625" s="103"/>
      <c r="UQL625" s="103"/>
      <c r="UQM625" s="103"/>
      <c r="UQN625" s="103"/>
      <c r="UQO625" s="103"/>
      <c r="UQP625" s="103"/>
      <c r="UQQ625" s="103"/>
      <c r="UQR625" s="103"/>
      <c r="UQS625" s="103"/>
      <c r="UQT625" s="103"/>
      <c r="UQU625" s="103"/>
      <c r="UQV625" s="103"/>
      <c r="UQW625" s="103"/>
      <c r="UQX625" s="103"/>
      <c r="UQY625" s="103"/>
      <c r="UQZ625" s="103"/>
      <c r="URA625" s="103"/>
      <c r="URB625" s="103"/>
      <c r="URC625" s="103"/>
      <c r="URD625" s="103"/>
      <c r="URE625" s="103"/>
      <c r="URF625" s="103"/>
      <c r="URG625" s="103"/>
      <c r="URH625" s="103"/>
      <c r="URI625" s="103"/>
      <c r="URJ625" s="103"/>
      <c r="URK625" s="103"/>
      <c r="URL625" s="103"/>
      <c r="URM625" s="103"/>
      <c r="URN625" s="103"/>
      <c r="URO625" s="103"/>
      <c r="URP625" s="103"/>
      <c r="URQ625" s="103"/>
      <c r="URR625" s="103"/>
      <c r="URS625" s="103"/>
      <c r="URT625" s="103"/>
      <c r="URU625" s="103"/>
      <c r="URV625" s="103"/>
      <c r="URW625" s="103"/>
      <c r="URX625" s="103"/>
      <c r="URY625" s="103"/>
      <c r="URZ625" s="103"/>
      <c r="USA625" s="103"/>
      <c r="USB625" s="103"/>
      <c r="USC625" s="103"/>
      <c r="USD625" s="103"/>
      <c r="USE625" s="103"/>
      <c r="USF625" s="103"/>
      <c r="USG625" s="103"/>
      <c r="USH625" s="103"/>
      <c r="USI625" s="103"/>
      <c r="USJ625" s="103"/>
      <c r="USK625" s="103"/>
      <c r="USL625" s="103"/>
      <c r="USM625" s="103"/>
      <c r="USN625" s="103"/>
      <c r="USO625" s="103"/>
      <c r="USP625" s="103"/>
      <c r="USQ625" s="103"/>
      <c r="USR625" s="103"/>
      <c r="USS625" s="103"/>
      <c r="UST625" s="103"/>
      <c r="USU625" s="103"/>
      <c r="USV625" s="103"/>
      <c r="USW625" s="103"/>
      <c r="USX625" s="103"/>
      <c r="USY625" s="103"/>
      <c r="USZ625" s="103"/>
      <c r="UTA625" s="103"/>
      <c r="UTB625" s="103"/>
      <c r="UTC625" s="103"/>
      <c r="UTD625" s="103"/>
      <c r="UTE625" s="103"/>
      <c r="UTF625" s="103"/>
      <c r="UTG625" s="103"/>
      <c r="UTH625" s="103"/>
      <c r="UTI625" s="103"/>
      <c r="UTJ625" s="103"/>
      <c r="UTK625" s="103"/>
      <c r="UTL625" s="103"/>
      <c r="UTM625" s="103"/>
      <c r="UTN625" s="103"/>
      <c r="UTO625" s="103"/>
      <c r="UTP625" s="103"/>
      <c r="UTQ625" s="103"/>
      <c r="UTR625" s="103"/>
      <c r="UTS625" s="103"/>
      <c r="UTT625" s="103"/>
      <c r="UTU625" s="103"/>
      <c r="UTV625" s="103"/>
      <c r="UTW625" s="103"/>
      <c r="UTX625" s="103"/>
      <c r="UTY625" s="103"/>
      <c r="UTZ625" s="103"/>
      <c r="UUA625" s="103"/>
      <c r="UUB625" s="103"/>
      <c r="UUC625" s="103"/>
      <c r="UUD625" s="103"/>
      <c r="UUE625" s="103"/>
      <c r="UUF625" s="103"/>
      <c r="UUG625" s="103"/>
      <c r="UUH625" s="103"/>
      <c r="UUI625" s="103"/>
      <c r="UUJ625" s="103"/>
      <c r="UUK625" s="103"/>
      <c r="UUL625" s="103"/>
      <c r="UUM625" s="103"/>
      <c r="UUN625" s="103"/>
      <c r="UUO625" s="103"/>
      <c r="UUP625" s="103"/>
      <c r="UUQ625" s="103"/>
      <c r="UUR625" s="103"/>
      <c r="UUS625" s="103"/>
      <c r="UUT625" s="103"/>
      <c r="UUU625" s="103"/>
      <c r="UUV625" s="103"/>
      <c r="UUW625" s="103"/>
      <c r="UUX625" s="103"/>
      <c r="UUY625" s="103"/>
      <c r="UUZ625" s="103"/>
      <c r="UVA625" s="103"/>
      <c r="UVB625" s="103"/>
      <c r="UVC625" s="103"/>
      <c r="UVD625" s="103"/>
      <c r="UVE625" s="103"/>
      <c r="UVF625" s="103"/>
      <c r="UVG625" s="103"/>
      <c r="UVH625" s="103"/>
      <c r="UVI625" s="103"/>
      <c r="UVJ625" s="103"/>
      <c r="UVK625" s="103"/>
      <c r="UVL625" s="103"/>
      <c r="UVM625" s="103"/>
      <c r="UVN625" s="103"/>
      <c r="UVO625" s="103"/>
      <c r="UVP625" s="103"/>
      <c r="UVQ625" s="103"/>
      <c r="UVR625" s="103"/>
      <c r="UVS625" s="103"/>
      <c r="UVT625" s="103"/>
      <c r="UVU625" s="103"/>
      <c r="UVV625" s="103"/>
      <c r="UVW625" s="103"/>
      <c r="UVX625" s="103"/>
      <c r="UVY625" s="103"/>
      <c r="UVZ625" s="103"/>
      <c r="UWA625" s="103"/>
      <c r="UWB625" s="103"/>
      <c r="UWC625" s="103"/>
      <c r="UWD625" s="103"/>
      <c r="UWE625" s="103"/>
      <c r="UWF625" s="103"/>
      <c r="UWG625" s="103"/>
      <c r="UWH625" s="103"/>
      <c r="UWI625" s="103"/>
      <c r="UWJ625" s="103"/>
      <c r="UWK625" s="103"/>
      <c r="UWL625" s="103"/>
      <c r="UWM625" s="103"/>
      <c r="UWN625" s="103"/>
      <c r="UWO625" s="103"/>
      <c r="UWP625" s="103"/>
      <c r="UWQ625" s="103"/>
      <c r="UWR625" s="103"/>
      <c r="UWS625" s="103"/>
      <c r="UWT625" s="103"/>
      <c r="UWU625" s="103"/>
      <c r="UWV625" s="103"/>
      <c r="UWW625" s="103"/>
      <c r="UWX625" s="103"/>
      <c r="UWY625" s="103"/>
      <c r="UWZ625" s="103"/>
      <c r="UXA625" s="103"/>
      <c r="UXB625" s="103"/>
      <c r="UXC625" s="103"/>
      <c r="UXD625" s="103"/>
      <c r="UXE625" s="103"/>
      <c r="UXF625" s="103"/>
      <c r="UXG625" s="103"/>
      <c r="UXH625" s="103"/>
      <c r="UXI625" s="103"/>
      <c r="UXJ625" s="103"/>
      <c r="UXK625" s="103"/>
      <c r="UXL625" s="103"/>
      <c r="UXM625" s="103"/>
      <c r="UXN625" s="103"/>
      <c r="UXO625" s="103"/>
      <c r="UXP625" s="103"/>
      <c r="UXQ625" s="103"/>
      <c r="UXR625" s="103"/>
      <c r="UXS625" s="103"/>
      <c r="UXT625" s="103"/>
      <c r="UXU625" s="103"/>
      <c r="UXV625" s="103"/>
      <c r="UXW625" s="103"/>
      <c r="UXX625" s="103"/>
      <c r="UXY625" s="103"/>
      <c r="UXZ625" s="103"/>
      <c r="UYA625" s="103"/>
      <c r="UYB625" s="103"/>
      <c r="UYC625" s="103"/>
      <c r="UYD625" s="103"/>
      <c r="UYE625" s="103"/>
      <c r="UYF625" s="103"/>
      <c r="UYG625" s="103"/>
      <c r="UYH625" s="103"/>
      <c r="UYI625" s="103"/>
      <c r="UYJ625" s="103"/>
      <c r="UYK625" s="103"/>
      <c r="UYL625" s="103"/>
      <c r="UYM625" s="103"/>
      <c r="UYN625" s="103"/>
      <c r="UYO625" s="103"/>
      <c r="UYP625" s="103"/>
      <c r="UYQ625" s="103"/>
      <c r="UYR625" s="103"/>
      <c r="UYS625" s="103"/>
      <c r="UYT625" s="103"/>
      <c r="UYU625" s="103"/>
      <c r="UYV625" s="103"/>
      <c r="UYW625" s="103"/>
      <c r="UYX625" s="103"/>
      <c r="UYY625" s="103"/>
      <c r="UYZ625" s="103"/>
      <c r="UZA625" s="103"/>
      <c r="UZB625" s="103"/>
      <c r="UZC625" s="103"/>
      <c r="UZD625" s="103"/>
      <c r="UZE625" s="103"/>
      <c r="UZF625" s="103"/>
      <c r="UZG625" s="103"/>
      <c r="UZH625" s="103"/>
      <c r="UZI625" s="103"/>
      <c r="UZJ625" s="103"/>
      <c r="UZK625" s="103"/>
      <c r="UZL625" s="103"/>
      <c r="UZM625" s="103"/>
      <c r="UZN625" s="103"/>
      <c r="UZO625" s="103"/>
      <c r="UZP625" s="103"/>
      <c r="UZQ625" s="103"/>
      <c r="UZR625" s="103"/>
      <c r="UZS625" s="103"/>
      <c r="UZT625" s="103"/>
      <c r="UZU625" s="103"/>
      <c r="UZV625" s="103"/>
      <c r="UZW625" s="103"/>
      <c r="UZX625" s="103"/>
      <c r="UZY625" s="103"/>
      <c r="UZZ625" s="103"/>
      <c r="VAA625" s="103"/>
      <c r="VAB625" s="103"/>
      <c r="VAC625" s="103"/>
      <c r="VAD625" s="103"/>
      <c r="VAE625" s="103"/>
      <c r="VAF625" s="103"/>
      <c r="VAG625" s="103"/>
      <c r="VAH625" s="103"/>
      <c r="VAI625" s="103"/>
      <c r="VAJ625" s="103"/>
      <c r="VAK625" s="103"/>
      <c r="VAL625" s="103"/>
      <c r="VAM625" s="103"/>
      <c r="VAN625" s="103"/>
      <c r="VAO625" s="103"/>
      <c r="VAP625" s="103"/>
      <c r="VAQ625" s="103"/>
      <c r="VAR625" s="103"/>
      <c r="VAS625" s="103"/>
      <c r="VAT625" s="103"/>
      <c r="VAU625" s="103"/>
      <c r="VAV625" s="103"/>
      <c r="VAW625" s="103"/>
      <c r="VAX625" s="103"/>
      <c r="VAY625" s="103"/>
      <c r="VAZ625" s="103"/>
      <c r="VBA625" s="103"/>
      <c r="VBB625" s="103"/>
      <c r="VBC625" s="103"/>
      <c r="VBD625" s="103"/>
      <c r="VBE625" s="103"/>
      <c r="VBF625" s="103"/>
      <c r="VBG625" s="103"/>
      <c r="VBH625" s="103"/>
      <c r="VBI625" s="103"/>
      <c r="VBJ625" s="103"/>
      <c r="VBK625" s="103"/>
      <c r="VBL625" s="103"/>
      <c r="VBM625" s="103"/>
      <c r="VBN625" s="103"/>
      <c r="VBO625" s="103"/>
      <c r="VBP625" s="103"/>
      <c r="VBQ625" s="103"/>
      <c r="VBR625" s="103"/>
      <c r="VBS625" s="103"/>
      <c r="VBT625" s="103"/>
      <c r="VBU625" s="103"/>
      <c r="VBV625" s="103"/>
      <c r="VBW625" s="103"/>
      <c r="VBX625" s="103"/>
      <c r="VBY625" s="103"/>
      <c r="VBZ625" s="103"/>
      <c r="VCA625" s="103"/>
      <c r="VCB625" s="103"/>
      <c r="VCC625" s="103"/>
      <c r="VCD625" s="103"/>
      <c r="VCE625" s="103"/>
      <c r="VCF625" s="103"/>
      <c r="VCG625" s="103"/>
      <c r="VCH625" s="103"/>
      <c r="VCI625" s="103"/>
      <c r="VCJ625" s="103"/>
      <c r="VCK625" s="103"/>
      <c r="VCL625" s="103"/>
      <c r="VCM625" s="103"/>
      <c r="VCN625" s="103"/>
      <c r="VCO625" s="103"/>
      <c r="VCP625" s="103"/>
      <c r="VCQ625" s="103"/>
      <c r="VCR625" s="103"/>
      <c r="VCS625" s="103"/>
      <c r="VCT625" s="103"/>
      <c r="VCU625" s="103"/>
      <c r="VCV625" s="103"/>
      <c r="VCW625" s="103"/>
      <c r="VCX625" s="103"/>
      <c r="VCY625" s="103"/>
      <c r="VCZ625" s="103"/>
      <c r="VDA625" s="103"/>
      <c r="VDB625" s="103"/>
      <c r="VDC625" s="103"/>
      <c r="VDD625" s="103"/>
      <c r="VDE625" s="103"/>
      <c r="VDF625" s="103"/>
      <c r="VDG625" s="103"/>
      <c r="VDH625" s="103"/>
      <c r="VDI625" s="103"/>
      <c r="VDJ625" s="103"/>
      <c r="VDK625" s="103"/>
      <c r="VDL625" s="103"/>
      <c r="VDM625" s="103"/>
      <c r="VDN625" s="103"/>
      <c r="VDO625" s="103"/>
      <c r="VDP625" s="103"/>
      <c r="VDQ625" s="103"/>
      <c r="VDR625" s="103"/>
      <c r="VDS625" s="103"/>
      <c r="VDT625" s="103"/>
      <c r="VDU625" s="103"/>
      <c r="VDV625" s="103"/>
      <c r="VDW625" s="103"/>
      <c r="VDX625" s="103"/>
      <c r="VDY625" s="103"/>
      <c r="VDZ625" s="103"/>
      <c r="VEA625" s="103"/>
      <c r="VEB625" s="103"/>
      <c r="VEC625" s="103"/>
      <c r="VED625" s="103"/>
      <c r="VEE625" s="103"/>
      <c r="VEF625" s="103"/>
      <c r="VEG625" s="103"/>
      <c r="VEH625" s="103"/>
      <c r="VEI625" s="103"/>
      <c r="VEJ625" s="103"/>
      <c r="VEK625" s="103"/>
      <c r="VEL625" s="103"/>
      <c r="VEM625" s="103"/>
      <c r="VEN625" s="103"/>
      <c r="VEO625" s="103"/>
      <c r="VEP625" s="103"/>
      <c r="VEQ625" s="103"/>
      <c r="VER625" s="103"/>
      <c r="VES625" s="103"/>
      <c r="VET625" s="103"/>
      <c r="VEU625" s="103"/>
      <c r="VEV625" s="103"/>
      <c r="VEW625" s="103"/>
      <c r="VEX625" s="103"/>
      <c r="VEY625" s="103"/>
      <c r="VEZ625" s="103"/>
      <c r="VFA625" s="103"/>
      <c r="VFB625" s="103"/>
      <c r="VFC625" s="103"/>
      <c r="VFD625" s="103"/>
      <c r="VFE625" s="103"/>
      <c r="VFF625" s="103"/>
      <c r="VFG625" s="103"/>
      <c r="VFH625" s="103"/>
      <c r="VFI625" s="103"/>
      <c r="VFJ625" s="103"/>
      <c r="VFK625" s="103"/>
      <c r="VFL625" s="103"/>
      <c r="VFM625" s="103"/>
      <c r="VFN625" s="103"/>
      <c r="VFO625" s="103"/>
      <c r="VFP625" s="103"/>
      <c r="VFQ625" s="103"/>
      <c r="VFR625" s="103"/>
      <c r="VFS625" s="103"/>
      <c r="VFT625" s="103"/>
      <c r="VFU625" s="103"/>
      <c r="VFV625" s="103"/>
      <c r="VFW625" s="103"/>
      <c r="VFX625" s="103"/>
      <c r="VFY625" s="103"/>
      <c r="VFZ625" s="103"/>
      <c r="VGA625" s="103"/>
      <c r="VGB625" s="103"/>
      <c r="VGC625" s="103"/>
      <c r="VGD625" s="103"/>
      <c r="VGE625" s="103"/>
      <c r="VGF625" s="103"/>
      <c r="VGG625" s="103"/>
      <c r="VGH625" s="103"/>
      <c r="VGI625" s="103"/>
      <c r="VGJ625" s="103"/>
      <c r="VGK625" s="103"/>
      <c r="VGL625" s="103"/>
      <c r="VGM625" s="103"/>
      <c r="VGN625" s="103"/>
      <c r="VGO625" s="103"/>
      <c r="VGP625" s="103"/>
      <c r="VGQ625" s="103"/>
      <c r="VGR625" s="103"/>
      <c r="VGS625" s="103"/>
      <c r="VGT625" s="103"/>
      <c r="VGU625" s="103"/>
      <c r="VGV625" s="103"/>
      <c r="VGW625" s="103"/>
      <c r="VGX625" s="103"/>
      <c r="VGY625" s="103"/>
      <c r="VGZ625" s="103"/>
      <c r="VHA625" s="103"/>
      <c r="VHB625" s="103"/>
      <c r="VHC625" s="103"/>
      <c r="VHD625" s="103"/>
      <c r="VHE625" s="103"/>
      <c r="VHF625" s="103"/>
      <c r="VHG625" s="103"/>
      <c r="VHH625" s="103"/>
      <c r="VHI625" s="103"/>
      <c r="VHJ625" s="103"/>
      <c r="VHK625" s="103"/>
      <c r="VHL625" s="103"/>
      <c r="VHM625" s="103"/>
      <c r="VHN625" s="103"/>
      <c r="VHO625" s="103"/>
      <c r="VHP625" s="103"/>
      <c r="VHQ625" s="103"/>
      <c r="VHR625" s="103"/>
      <c r="VHS625" s="103"/>
      <c r="VHT625" s="103"/>
      <c r="VHU625" s="103"/>
      <c r="VHV625" s="103"/>
      <c r="VHW625" s="103"/>
      <c r="VHX625" s="103"/>
      <c r="VHY625" s="103"/>
      <c r="VHZ625" s="103"/>
      <c r="VIA625" s="103"/>
      <c r="VIB625" s="103"/>
      <c r="VIC625" s="103"/>
      <c r="VID625" s="103"/>
      <c r="VIE625" s="103"/>
      <c r="VIF625" s="103"/>
      <c r="VIG625" s="103"/>
      <c r="VIH625" s="103"/>
      <c r="VII625" s="103"/>
      <c r="VIJ625" s="103"/>
      <c r="VIK625" s="103"/>
      <c r="VIL625" s="103"/>
      <c r="VIM625" s="103"/>
      <c r="VIN625" s="103"/>
      <c r="VIO625" s="103"/>
      <c r="VIP625" s="103"/>
      <c r="VIQ625" s="103"/>
      <c r="VIR625" s="103"/>
      <c r="VIS625" s="103"/>
      <c r="VIT625" s="103"/>
      <c r="VIU625" s="103"/>
      <c r="VIV625" s="103"/>
      <c r="VIW625" s="103"/>
      <c r="VIX625" s="103"/>
      <c r="VIY625" s="103"/>
      <c r="VIZ625" s="103"/>
      <c r="VJA625" s="103"/>
      <c r="VJB625" s="103"/>
      <c r="VJC625" s="103"/>
      <c r="VJD625" s="103"/>
      <c r="VJE625" s="103"/>
      <c r="VJF625" s="103"/>
      <c r="VJG625" s="103"/>
      <c r="VJH625" s="103"/>
      <c r="VJI625" s="103"/>
      <c r="VJJ625" s="103"/>
      <c r="VJK625" s="103"/>
      <c r="VJL625" s="103"/>
      <c r="VJM625" s="103"/>
      <c r="VJN625" s="103"/>
      <c r="VJO625" s="103"/>
      <c r="VJP625" s="103"/>
      <c r="VJQ625" s="103"/>
      <c r="VJR625" s="103"/>
      <c r="VJS625" s="103"/>
      <c r="VJT625" s="103"/>
      <c r="VJU625" s="103"/>
      <c r="VJV625" s="103"/>
      <c r="VJW625" s="103"/>
      <c r="VJX625" s="103"/>
      <c r="VJY625" s="103"/>
      <c r="VJZ625" s="103"/>
      <c r="VKA625" s="103"/>
      <c r="VKB625" s="103"/>
      <c r="VKC625" s="103"/>
      <c r="VKD625" s="103"/>
      <c r="VKE625" s="103"/>
      <c r="VKF625" s="103"/>
      <c r="VKG625" s="103"/>
      <c r="VKH625" s="103"/>
      <c r="VKI625" s="103"/>
      <c r="VKJ625" s="103"/>
      <c r="VKK625" s="103"/>
      <c r="VKL625" s="103"/>
      <c r="VKM625" s="103"/>
      <c r="VKN625" s="103"/>
      <c r="VKO625" s="103"/>
      <c r="VKP625" s="103"/>
      <c r="VKQ625" s="103"/>
      <c r="VKR625" s="103"/>
      <c r="VKS625" s="103"/>
      <c r="VKT625" s="103"/>
      <c r="VKU625" s="103"/>
      <c r="VKV625" s="103"/>
      <c r="VKW625" s="103"/>
      <c r="VKX625" s="103"/>
      <c r="VKY625" s="103"/>
      <c r="VKZ625" s="103"/>
      <c r="VLA625" s="103"/>
      <c r="VLB625" s="103"/>
      <c r="VLC625" s="103"/>
      <c r="VLD625" s="103"/>
      <c r="VLE625" s="103"/>
      <c r="VLF625" s="103"/>
      <c r="VLG625" s="103"/>
      <c r="VLH625" s="103"/>
      <c r="VLI625" s="103"/>
      <c r="VLJ625" s="103"/>
      <c r="VLK625" s="103"/>
      <c r="VLL625" s="103"/>
      <c r="VLM625" s="103"/>
      <c r="VLN625" s="103"/>
      <c r="VLO625" s="103"/>
      <c r="VLP625" s="103"/>
      <c r="VLQ625" s="103"/>
      <c r="VLR625" s="103"/>
      <c r="VLS625" s="103"/>
      <c r="VLT625" s="103"/>
      <c r="VLU625" s="103"/>
      <c r="VLV625" s="103"/>
      <c r="VLW625" s="103"/>
      <c r="VLX625" s="103"/>
      <c r="VLY625" s="103"/>
      <c r="VLZ625" s="103"/>
      <c r="VMA625" s="103"/>
      <c r="VMB625" s="103"/>
      <c r="VMC625" s="103"/>
      <c r="VMD625" s="103"/>
      <c r="VME625" s="103"/>
      <c r="VMF625" s="103"/>
      <c r="VMG625" s="103"/>
      <c r="VMH625" s="103"/>
      <c r="VMI625" s="103"/>
      <c r="VMJ625" s="103"/>
      <c r="VMK625" s="103"/>
      <c r="VML625" s="103"/>
      <c r="VMM625" s="103"/>
      <c r="VMN625" s="103"/>
      <c r="VMO625" s="103"/>
      <c r="VMP625" s="103"/>
      <c r="VMQ625" s="103"/>
      <c r="VMR625" s="103"/>
      <c r="VMS625" s="103"/>
      <c r="VMT625" s="103"/>
      <c r="VMU625" s="103"/>
      <c r="VMV625" s="103"/>
      <c r="VMW625" s="103"/>
      <c r="VMX625" s="103"/>
      <c r="VMY625" s="103"/>
      <c r="VMZ625" s="103"/>
      <c r="VNA625" s="103"/>
      <c r="VNB625" s="103"/>
      <c r="VNC625" s="103"/>
      <c r="VND625" s="103"/>
      <c r="VNE625" s="103"/>
      <c r="VNF625" s="103"/>
      <c r="VNG625" s="103"/>
      <c r="VNH625" s="103"/>
      <c r="VNI625" s="103"/>
      <c r="VNJ625" s="103"/>
      <c r="VNK625" s="103"/>
      <c r="VNL625" s="103"/>
      <c r="VNM625" s="103"/>
      <c r="VNN625" s="103"/>
      <c r="VNO625" s="103"/>
      <c r="VNP625" s="103"/>
      <c r="VNQ625" s="103"/>
      <c r="VNR625" s="103"/>
      <c r="VNS625" s="103"/>
      <c r="VNT625" s="103"/>
      <c r="VNU625" s="103"/>
      <c r="VNV625" s="103"/>
      <c r="VNW625" s="103"/>
      <c r="VNX625" s="103"/>
      <c r="VNY625" s="103"/>
      <c r="VNZ625" s="103"/>
      <c r="VOA625" s="103"/>
      <c r="VOB625" s="103"/>
      <c r="VOC625" s="103"/>
      <c r="VOD625" s="103"/>
      <c r="VOE625" s="103"/>
      <c r="VOF625" s="103"/>
      <c r="VOG625" s="103"/>
      <c r="VOH625" s="103"/>
      <c r="VOI625" s="103"/>
      <c r="VOJ625" s="103"/>
      <c r="VOK625" s="103"/>
      <c r="VOL625" s="103"/>
      <c r="VOM625" s="103"/>
      <c r="VON625" s="103"/>
      <c r="VOO625" s="103"/>
      <c r="VOP625" s="103"/>
      <c r="VOQ625" s="103"/>
      <c r="VOR625" s="103"/>
      <c r="VOS625" s="103"/>
      <c r="VOT625" s="103"/>
      <c r="VOU625" s="103"/>
      <c r="VOV625" s="103"/>
      <c r="VOW625" s="103"/>
      <c r="VOX625" s="103"/>
      <c r="VOY625" s="103"/>
      <c r="VOZ625" s="103"/>
      <c r="VPA625" s="103"/>
      <c r="VPB625" s="103"/>
      <c r="VPC625" s="103"/>
      <c r="VPD625" s="103"/>
      <c r="VPE625" s="103"/>
      <c r="VPF625" s="103"/>
      <c r="VPG625" s="103"/>
      <c r="VPH625" s="103"/>
      <c r="VPI625" s="103"/>
      <c r="VPJ625" s="103"/>
      <c r="VPK625" s="103"/>
      <c r="VPL625" s="103"/>
      <c r="VPM625" s="103"/>
      <c r="VPN625" s="103"/>
      <c r="VPO625" s="103"/>
      <c r="VPP625" s="103"/>
      <c r="VPQ625" s="103"/>
      <c r="VPR625" s="103"/>
      <c r="VPS625" s="103"/>
      <c r="VPT625" s="103"/>
      <c r="VPU625" s="103"/>
      <c r="VPV625" s="103"/>
      <c r="VPW625" s="103"/>
      <c r="VPX625" s="103"/>
      <c r="VPY625" s="103"/>
      <c r="VPZ625" s="103"/>
      <c r="VQA625" s="103"/>
      <c r="VQB625" s="103"/>
      <c r="VQC625" s="103"/>
      <c r="VQD625" s="103"/>
      <c r="VQE625" s="103"/>
      <c r="VQF625" s="103"/>
      <c r="VQG625" s="103"/>
      <c r="VQH625" s="103"/>
      <c r="VQI625" s="103"/>
      <c r="VQJ625" s="103"/>
      <c r="VQK625" s="103"/>
      <c r="VQL625" s="103"/>
      <c r="VQM625" s="103"/>
      <c r="VQN625" s="103"/>
      <c r="VQO625" s="103"/>
      <c r="VQP625" s="103"/>
      <c r="VQQ625" s="103"/>
      <c r="VQR625" s="103"/>
      <c r="VQS625" s="103"/>
      <c r="VQT625" s="103"/>
      <c r="VQU625" s="103"/>
      <c r="VQV625" s="103"/>
      <c r="VQW625" s="103"/>
      <c r="VQX625" s="103"/>
      <c r="VQY625" s="103"/>
      <c r="VQZ625" s="103"/>
      <c r="VRA625" s="103"/>
      <c r="VRB625" s="103"/>
      <c r="VRC625" s="103"/>
      <c r="VRD625" s="103"/>
      <c r="VRE625" s="103"/>
      <c r="VRF625" s="103"/>
      <c r="VRG625" s="103"/>
      <c r="VRH625" s="103"/>
      <c r="VRI625" s="103"/>
      <c r="VRJ625" s="103"/>
      <c r="VRK625" s="103"/>
      <c r="VRL625" s="103"/>
      <c r="VRM625" s="103"/>
      <c r="VRN625" s="103"/>
      <c r="VRO625" s="103"/>
      <c r="VRP625" s="103"/>
      <c r="VRQ625" s="103"/>
      <c r="VRR625" s="103"/>
      <c r="VRS625" s="103"/>
      <c r="VRT625" s="103"/>
      <c r="VRU625" s="103"/>
      <c r="VRV625" s="103"/>
      <c r="VRW625" s="103"/>
      <c r="VRX625" s="103"/>
      <c r="VRY625" s="103"/>
      <c r="VRZ625" s="103"/>
      <c r="VSA625" s="103"/>
      <c r="VSB625" s="103"/>
      <c r="VSC625" s="103"/>
      <c r="VSD625" s="103"/>
      <c r="VSE625" s="103"/>
      <c r="VSF625" s="103"/>
      <c r="VSG625" s="103"/>
      <c r="VSH625" s="103"/>
      <c r="VSI625" s="103"/>
      <c r="VSJ625" s="103"/>
      <c r="VSK625" s="103"/>
      <c r="VSL625" s="103"/>
      <c r="VSM625" s="103"/>
      <c r="VSN625" s="103"/>
      <c r="VSO625" s="103"/>
      <c r="VSP625" s="103"/>
      <c r="VSQ625" s="103"/>
      <c r="VSR625" s="103"/>
      <c r="VSS625" s="103"/>
      <c r="VST625" s="103"/>
      <c r="VSU625" s="103"/>
      <c r="VSV625" s="103"/>
      <c r="VSW625" s="103"/>
      <c r="VSX625" s="103"/>
      <c r="VSY625" s="103"/>
      <c r="VSZ625" s="103"/>
      <c r="VTA625" s="103"/>
      <c r="VTB625" s="103"/>
      <c r="VTC625" s="103"/>
      <c r="VTD625" s="103"/>
      <c r="VTE625" s="103"/>
      <c r="VTF625" s="103"/>
      <c r="VTG625" s="103"/>
      <c r="VTH625" s="103"/>
      <c r="VTI625" s="103"/>
      <c r="VTJ625" s="103"/>
      <c r="VTK625" s="103"/>
      <c r="VTL625" s="103"/>
      <c r="VTM625" s="103"/>
      <c r="VTN625" s="103"/>
      <c r="VTO625" s="103"/>
      <c r="VTP625" s="103"/>
      <c r="VTQ625" s="103"/>
      <c r="VTR625" s="103"/>
      <c r="VTS625" s="103"/>
      <c r="VTT625" s="103"/>
      <c r="VTU625" s="103"/>
      <c r="VTV625" s="103"/>
      <c r="VTW625" s="103"/>
      <c r="VTX625" s="103"/>
      <c r="VTY625" s="103"/>
      <c r="VTZ625" s="103"/>
      <c r="VUA625" s="103"/>
      <c r="VUB625" s="103"/>
      <c r="VUC625" s="103"/>
      <c r="VUD625" s="103"/>
      <c r="VUE625" s="103"/>
      <c r="VUF625" s="103"/>
      <c r="VUG625" s="103"/>
      <c r="VUH625" s="103"/>
      <c r="VUI625" s="103"/>
      <c r="VUJ625" s="103"/>
      <c r="VUK625" s="103"/>
      <c r="VUL625" s="103"/>
      <c r="VUM625" s="103"/>
      <c r="VUN625" s="103"/>
      <c r="VUO625" s="103"/>
      <c r="VUP625" s="103"/>
      <c r="VUQ625" s="103"/>
      <c r="VUR625" s="103"/>
      <c r="VUS625" s="103"/>
      <c r="VUT625" s="103"/>
      <c r="VUU625" s="103"/>
      <c r="VUV625" s="103"/>
      <c r="VUW625" s="103"/>
      <c r="VUX625" s="103"/>
      <c r="VUY625" s="103"/>
      <c r="VUZ625" s="103"/>
      <c r="VVA625" s="103"/>
      <c r="VVB625" s="103"/>
      <c r="VVC625" s="103"/>
      <c r="VVD625" s="103"/>
      <c r="VVE625" s="103"/>
      <c r="VVF625" s="103"/>
      <c r="VVG625" s="103"/>
      <c r="VVH625" s="103"/>
      <c r="VVI625" s="103"/>
      <c r="VVJ625" s="103"/>
      <c r="VVK625" s="103"/>
      <c r="VVL625" s="103"/>
      <c r="VVM625" s="103"/>
      <c r="VVN625" s="103"/>
      <c r="VVO625" s="103"/>
      <c r="VVP625" s="103"/>
      <c r="VVQ625" s="103"/>
      <c r="VVR625" s="103"/>
      <c r="VVS625" s="103"/>
      <c r="VVT625" s="103"/>
      <c r="VVU625" s="103"/>
      <c r="VVV625" s="103"/>
      <c r="VVW625" s="103"/>
      <c r="VVX625" s="103"/>
      <c r="VVY625" s="103"/>
      <c r="VVZ625" s="103"/>
      <c r="VWA625" s="103"/>
      <c r="VWB625" s="103"/>
      <c r="VWC625" s="103"/>
      <c r="VWD625" s="103"/>
      <c r="VWE625" s="103"/>
      <c r="VWF625" s="103"/>
      <c r="VWG625" s="103"/>
      <c r="VWH625" s="103"/>
      <c r="VWI625" s="103"/>
      <c r="VWJ625" s="103"/>
      <c r="VWK625" s="103"/>
      <c r="VWL625" s="103"/>
      <c r="VWM625" s="103"/>
      <c r="VWN625" s="103"/>
      <c r="VWO625" s="103"/>
      <c r="VWP625" s="103"/>
      <c r="VWQ625" s="103"/>
      <c r="VWR625" s="103"/>
      <c r="VWS625" s="103"/>
      <c r="VWT625" s="103"/>
      <c r="VWU625" s="103"/>
      <c r="VWV625" s="103"/>
      <c r="VWW625" s="103"/>
      <c r="VWX625" s="103"/>
      <c r="VWY625" s="103"/>
      <c r="VWZ625" s="103"/>
      <c r="VXA625" s="103"/>
      <c r="VXB625" s="103"/>
      <c r="VXC625" s="103"/>
      <c r="VXD625" s="103"/>
      <c r="VXE625" s="103"/>
      <c r="VXF625" s="103"/>
      <c r="VXG625" s="103"/>
      <c r="VXH625" s="103"/>
      <c r="VXI625" s="103"/>
      <c r="VXJ625" s="103"/>
      <c r="VXK625" s="103"/>
      <c r="VXL625" s="103"/>
      <c r="VXM625" s="103"/>
      <c r="VXN625" s="103"/>
      <c r="VXO625" s="103"/>
      <c r="VXP625" s="103"/>
      <c r="VXQ625" s="103"/>
      <c r="VXR625" s="103"/>
      <c r="VXS625" s="103"/>
      <c r="VXT625" s="103"/>
      <c r="VXU625" s="103"/>
      <c r="VXV625" s="103"/>
      <c r="VXW625" s="103"/>
      <c r="VXX625" s="103"/>
      <c r="VXY625" s="103"/>
      <c r="VXZ625" s="103"/>
      <c r="VYA625" s="103"/>
      <c r="VYB625" s="103"/>
      <c r="VYC625" s="103"/>
      <c r="VYD625" s="103"/>
      <c r="VYE625" s="103"/>
      <c r="VYF625" s="103"/>
      <c r="VYG625" s="103"/>
      <c r="VYH625" s="103"/>
      <c r="VYI625" s="103"/>
      <c r="VYJ625" s="103"/>
      <c r="VYK625" s="103"/>
      <c r="VYL625" s="103"/>
      <c r="VYM625" s="103"/>
      <c r="VYN625" s="103"/>
      <c r="VYO625" s="103"/>
      <c r="VYP625" s="103"/>
      <c r="VYQ625" s="103"/>
      <c r="VYR625" s="103"/>
      <c r="VYS625" s="103"/>
      <c r="VYT625" s="103"/>
      <c r="VYU625" s="103"/>
      <c r="VYV625" s="103"/>
      <c r="VYW625" s="103"/>
      <c r="VYX625" s="103"/>
      <c r="VYY625" s="103"/>
      <c r="VYZ625" s="103"/>
      <c r="VZA625" s="103"/>
      <c r="VZB625" s="103"/>
      <c r="VZC625" s="103"/>
      <c r="VZD625" s="103"/>
      <c r="VZE625" s="103"/>
      <c r="VZF625" s="103"/>
      <c r="VZG625" s="103"/>
      <c r="VZH625" s="103"/>
      <c r="VZI625" s="103"/>
      <c r="VZJ625" s="103"/>
      <c r="VZK625" s="103"/>
      <c r="VZL625" s="103"/>
      <c r="VZM625" s="103"/>
      <c r="VZN625" s="103"/>
      <c r="VZO625" s="103"/>
      <c r="VZP625" s="103"/>
      <c r="VZQ625" s="103"/>
      <c r="VZR625" s="103"/>
      <c r="VZS625" s="103"/>
      <c r="VZT625" s="103"/>
      <c r="VZU625" s="103"/>
      <c r="VZV625" s="103"/>
      <c r="VZW625" s="103"/>
      <c r="VZX625" s="103"/>
      <c r="VZY625" s="103"/>
      <c r="VZZ625" s="103"/>
      <c r="WAA625" s="103"/>
      <c r="WAB625" s="103"/>
      <c r="WAC625" s="103"/>
      <c r="WAD625" s="103"/>
      <c r="WAE625" s="103"/>
      <c r="WAF625" s="103"/>
      <c r="WAG625" s="103"/>
      <c r="WAH625" s="103"/>
      <c r="WAI625" s="103"/>
      <c r="WAJ625" s="103"/>
      <c r="WAK625" s="103"/>
      <c r="WAL625" s="103"/>
      <c r="WAM625" s="103"/>
      <c r="WAN625" s="103"/>
      <c r="WAO625" s="103"/>
      <c r="WAP625" s="103"/>
      <c r="WAQ625" s="103"/>
      <c r="WAR625" s="103"/>
      <c r="WAS625" s="103"/>
      <c r="WAT625" s="103"/>
      <c r="WAU625" s="103"/>
      <c r="WAV625" s="103"/>
      <c r="WAW625" s="103"/>
      <c r="WAX625" s="103"/>
      <c r="WAY625" s="103"/>
      <c r="WAZ625" s="103"/>
      <c r="WBA625" s="103"/>
      <c r="WBB625" s="103"/>
      <c r="WBC625" s="103"/>
      <c r="WBD625" s="103"/>
      <c r="WBE625" s="103"/>
      <c r="WBF625" s="103"/>
      <c r="WBG625" s="103"/>
      <c r="WBH625" s="103"/>
      <c r="WBI625" s="103"/>
      <c r="WBJ625" s="103"/>
      <c r="WBK625" s="103"/>
      <c r="WBL625" s="103"/>
      <c r="WBM625" s="103"/>
      <c r="WBN625" s="103"/>
      <c r="WBO625" s="103"/>
      <c r="WBP625" s="103"/>
      <c r="WBQ625" s="103"/>
      <c r="WBR625" s="103"/>
      <c r="WBS625" s="103"/>
      <c r="WBT625" s="103"/>
      <c r="WBU625" s="103"/>
      <c r="WBV625" s="103"/>
      <c r="WBW625" s="103"/>
      <c r="WBX625" s="103"/>
      <c r="WBY625" s="103"/>
      <c r="WBZ625" s="103"/>
      <c r="WCA625" s="103"/>
      <c r="WCB625" s="103"/>
      <c r="WCC625" s="103"/>
      <c r="WCD625" s="103"/>
      <c r="WCE625" s="103"/>
      <c r="WCF625" s="103"/>
      <c r="WCG625" s="103"/>
      <c r="WCH625" s="103"/>
      <c r="WCI625" s="103"/>
      <c r="WCJ625" s="103"/>
      <c r="WCK625" s="103"/>
      <c r="WCL625" s="103"/>
      <c r="WCM625" s="103"/>
      <c r="WCN625" s="103"/>
      <c r="WCO625" s="103"/>
      <c r="WCP625" s="103"/>
      <c r="WCQ625" s="103"/>
      <c r="WCR625" s="103"/>
      <c r="WCS625" s="103"/>
      <c r="WCT625" s="103"/>
      <c r="WCU625" s="103"/>
      <c r="WCV625" s="103"/>
      <c r="WCW625" s="103"/>
      <c r="WCX625" s="103"/>
      <c r="WCY625" s="103"/>
      <c r="WCZ625" s="103"/>
      <c r="WDA625" s="103"/>
      <c r="WDB625" s="103"/>
      <c r="WDC625" s="103"/>
      <c r="WDD625" s="103"/>
      <c r="WDE625" s="103"/>
      <c r="WDF625" s="103"/>
      <c r="WDG625" s="103"/>
      <c r="WDH625" s="103"/>
      <c r="WDI625" s="103"/>
      <c r="WDJ625" s="103"/>
      <c r="WDK625" s="103"/>
      <c r="WDL625" s="103"/>
      <c r="WDM625" s="103"/>
      <c r="WDN625" s="103"/>
      <c r="WDO625" s="103"/>
      <c r="WDP625" s="103"/>
      <c r="WDQ625" s="103"/>
      <c r="WDR625" s="103"/>
      <c r="WDS625" s="103"/>
      <c r="WDT625" s="103"/>
      <c r="WDU625" s="103"/>
      <c r="WDV625" s="103"/>
      <c r="WDW625" s="103"/>
      <c r="WDX625" s="103"/>
      <c r="WDY625" s="103"/>
      <c r="WDZ625" s="103"/>
      <c r="WEA625" s="103"/>
      <c r="WEB625" s="103"/>
      <c r="WEC625" s="103"/>
      <c r="WED625" s="103"/>
      <c r="WEE625" s="103"/>
      <c r="WEF625" s="103"/>
      <c r="WEG625" s="103"/>
      <c r="WEH625" s="103"/>
      <c r="WEI625" s="103"/>
      <c r="WEJ625" s="103"/>
      <c r="WEK625" s="103"/>
      <c r="WEL625" s="103"/>
      <c r="WEM625" s="103"/>
      <c r="WEN625" s="103"/>
      <c r="WEO625" s="103"/>
      <c r="WEP625" s="103"/>
      <c r="WEQ625" s="103"/>
      <c r="WER625" s="103"/>
      <c r="WES625" s="103"/>
      <c r="WET625" s="103"/>
      <c r="WEU625" s="103"/>
      <c r="WEV625" s="103"/>
      <c r="WEW625" s="103"/>
      <c r="WEX625" s="103"/>
      <c r="WEY625" s="103"/>
      <c r="WEZ625" s="103"/>
      <c r="WFA625" s="103"/>
      <c r="WFB625" s="103"/>
      <c r="WFC625" s="103"/>
      <c r="WFD625" s="103"/>
      <c r="WFE625" s="103"/>
      <c r="WFF625" s="103"/>
      <c r="WFG625" s="103"/>
      <c r="WFH625" s="103"/>
      <c r="WFI625" s="103"/>
      <c r="WFJ625" s="103"/>
      <c r="WFK625" s="103"/>
      <c r="WFL625" s="103"/>
      <c r="WFM625" s="103"/>
      <c r="WFN625" s="103"/>
      <c r="WFO625" s="103"/>
      <c r="WFP625" s="103"/>
      <c r="WFQ625" s="103"/>
      <c r="WFR625" s="103"/>
      <c r="WFS625" s="103"/>
      <c r="WFT625" s="103"/>
      <c r="WFU625" s="103"/>
      <c r="WFV625" s="103"/>
      <c r="WFW625" s="103"/>
      <c r="WFX625" s="103"/>
      <c r="WFY625" s="103"/>
      <c r="WFZ625" s="103"/>
      <c r="WGA625" s="103"/>
      <c r="WGB625" s="103"/>
      <c r="WGC625" s="103"/>
      <c r="WGD625" s="103"/>
      <c r="WGE625" s="103"/>
      <c r="WGF625" s="103"/>
      <c r="WGG625" s="103"/>
      <c r="WGH625" s="103"/>
      <c r="WGI625" s="103"/>
      <c r="WGJ625" s="103"/>
      <c r="WGK625" s="103"/>
      <c r="WGL625" s="103"/>
      <c r="WGM625" s="103"/>
      <c r="WGN625" s="103"/>
      <c r="WGO625" s="103"/>
      <c r="WGP625" s="103"/>
      <c r="WGQ625" s="103"/>
      <c r="WGR625" s="103"/>
      <c r="WGS625" s="103"/>
      <c r="WGT625" s="103"/>
      <c r="WGU625" s="103"/>
      <c r="WGV625" s="103"/>
      <c r="WGW625" s="103"/>
      <c r="WGX625" s="103"/>
      <c r="WGY625" s="103"/>
      <c r="WGZ625" s="103"/>
      <c r="WHA625" s="103"/>
      <c r="WHB625" s="103"/>
      <c r="WHC625" s="103"/>
      <c r="WHD625" s="103"/>
      <c r="WHE625" s="103"/>
      <c r="WHF625" s="103"/>
      <c r="WHG625" s="103"/>
      <c r="WHH625" s="103"/>
      <c r="WHI625" s="103"/>
      <c r="WHJ625" s="103"/>
      <c r="WHK625" s="103"/>
      <c r="WHL625" s="103"/>
      <c r="WHM625" s="103"/>
      <c r="WHN625" s="103"/>
      <c r="WHO625" s="103"/>
      <c r="WHP625" s="103"/>
      <c r="WHQ625" s="103"/>
      <c r="WHR625" s="103"/>
      <c r="WHS625" s="103"/>
      <c r="WHT625" s="103"/>
      <c r="WHU625" s="103"/>
      <c r="WHV625" s="103"/>
      <c r="WHW625" s="103"/>
      <c r="WHX625" s="103"/>
      <c r="WHY625" s="103"/>
      <c r="WHZ625" s="103"/>
      <c r="WIA625" s="103"/>
      <c r="WIB625" s="103"/>
      <c r="WIC625" s="103"/>
      <c r="WID625" s="103"/>
      <c r="WIE625" s="103"/>
      <c r="WIF625" s="103"/>
      <c r="WIG625" s="103"/>
      <c r="WIH625" s="103"/>
      <c r="WII625" s="103"/>
      <c r="WIJ625" s="103"/>
      <c r="WIK625" s="103"/>
      <c r="WIL625" s="103"/>
      <c r="WIM625" s="103"/>
      <c r="WIN625" s="103"/>
      <c r="WIO625" s="103"/>
      <c r="WIP625" s="103"/>
      <c r="WIQ625" s="103"/>
      <c r="WIR625" s="103"/>
      <c r="WIS625" s="103"/>
      <c r="WIT625" s="103"/>
      <c r="WIU625" s="103"/>
      <c r="WIV625" s="103"/>
      <c r="WIW625" s="103"/>
      <c r="WIX625" s="103"/>
      <c r="WIY625" s="103"/>
      <c r="WIZ625" s="103"/>
      <c r="WJA625" s="103"/>
      <c r="WJB625" s="103"/>
      <c r="WJC625" s="103"/>
      <c r="WJD625" s="103"/>
      <c r="WJE625" s="103"/>
      <c r="WJF625" s="103"/>
      <c r="WJG625" s="103"/>
      <c r="WJH625" s="103"/>
      <c r="WJI625" s="103"/>
      <c r="WJJ625" s="103"/>
      <c r="WJK625" s="103"/>
      <c r="WJL625" s="103"/>
      <c r="WJM625" s="103"/>
      <c r="WJN625" s="103"/>
      <c r="WJO625" s="103"/>
      <c r="WJP625" s="103"/>
      <c r="WJQ625" s="103"/>
      <c r="WJR625" s="103"/>
      <c r="WJS625" s="103"/>
      <c r="WJT625" s="103"/>
      <c r="WJU625" s="103"/>
      <c r="WJV625" s="103"/>
      <c r="WJW625" s="103"/>
      <c r="WJX625" s="103"/>
      <c r="WJY625" s="103"/>
      <c r="WJZ625" s="103"/>
      <c r="WKA625" s="103"/>
      <c r="WKB625" s="103"/>
      <c r="WKC625" s="103"/>
      <c r="WKD625" s="103"/>
      <c r="WKE625" s="103"/>
      <c r="WKF625" s="103"/>
      <c r="WKG625" s="103"/>
      <c r="WKH625" s="103"/>
      <c r="WKI625" s="103"/>
      <c r="WKJ625" s="103"/>
      <c r="WKK625" s="103"/>
      <c r="WKL625" s="103"/>
      <c r="WKM625" s="103"/>
      <c r="WKN625" s="103"/>
      <c r="WKO625" s="103"/>
      <c r="WKP625" s="103"/>
      <c r="WKQ625" s="103"/>
      <c r="WKR625" s="103"/>
      <c r="WKS625" s="103"/>
      <c r="WKT625" s="103"/>
      <c r="WKU625" s="103"/>
      <c r="WKV625" s="103"/>
      <c r="WKW625" s="103"/>
      <c r="WKX625" s="103"/>
      <c r="WKY625" s="103"/>
      <c r="WKZ625" s="103"/>
      <c r="WLA625" s="103"/>
      <c r="WLB625" s="103"/>
      <c r="WLC625" s="103"/>
      <c r="WLD625" s="103"/>
      <c r="WLE625" s="103"/>
      <c r="WLF625" s="103"/>
      <c r="WLG625" s="103"/>
      <c r="WLH625" s="103"/>
      <c r="WLI625" s="103"/>
      <c r="WLJ625" s="103"/>
      <c r="WLK625" s="103"/>
      <c r="WLL625" s="103"/>
      <c r="WLM625" s="103"/>
      <c r="WLN625" s="103"/>
      <c r="WLO625" s="103"/>
      <c r="WLP625" s="103"/>
      <c r="WLQ625" s="103"/>
      <c r="WLR625" s="103"/>
      <c r="WLS625" s="103"/>
      <c r="WLT625" s="103"/>
      <c r="WLU625" s="103"/>
      <c r="WLV625" s="103"/>
      <c r="WLW625" s="103"/>
      <c r="WLX625" s="103"/>
      <c r="WLY625" s="103"/>
      <c r="WLZ625" s="103"/>
      <c r="WMA625" s="103"/>
      <c r="WMB625" s="103"/>
      <c r="WMC625" s="103"/>
      <c r="WMD625" s="103"/>
      <c r="WME625" s="103"/>
      <c r="WMF625" s="103"/>
      <c r="WMG625" s="103"/>
      <c r="WMH625" s="103"/>
      <c r="WMI625" s="103"/>
      <c r="WMJ625" s="103"/>
      <c r="WMK625" s="103"/>
      <c r="WML625" s="103"/>
      <c r="WMM625" s="103"/>
      <c r="WMN625" s="103"/>
      <c r="WMO625" s="103"/>
      <c r="WMP625" s="103"/>
      <c r="WMQ625" s="103"/>
      <c r="WMR625" s="103"/>
      <c r="WMS625" s="103"/>
      <c r="WMT625" s="103"/>
      <c r="WMU625" s="103"/>
      <c r="WMV625" s="103"/>
      <c r="WMW625" s="103"/>
      <c r="WMX625" s="103"/>
      <c r="WMY625" s="103"/>
      <c r="WMZ625" s="103"/>
      <c r="WNA625" s="103"/>
      <c r="WNB625" s="103"/>
      <c r="WNC625" s="103"/>
      <c r="WND625" s="103"/>
      <c r="WNE625" s="103"/>
      <c r="WNF625" s="103"/>
      <c r="WNG625" s="103"/>
      <c r="WNH625" s="103"/>
      <c r="WNI625" s="103"/>
      <c r="WNJ625" s="103"/>
      <c r="WNK625" s="103"/>
      <c r="WNL625" s="103"/>
      <c r="WNM625" s="103"/>
      <c r="WNN625" s="103"/>
      <c r="WNO625" s="103"/>
      <c r="WNP625" s="103"/>
      <c r="WNQ625" s="103"/>
      <c r="WNR625" s="103"/>
      <c r="WNS625" s="103"/>
      <c r="WNT625" s="103"/>
      <c r="WNU625" s="103"/>
      <c r="WNV625" s="103"/>
      <c r="WNW625" s="103"/>
      <c r="WNX625" s="103"/>
      <c r="WNY625" s="103"/>
      <c r="WNZ625" s="103"/>
      <c r="WOA625" s="103"/>
      <c r="WOB625" s="103"/>
      <c r="WOC625" s="103"/>
      <c r="WOD625" s="103"/>
      <c r="WOE625" s="103"/>
      <c r="WOF625" s="103"/>
      <c r="WOG625" s="103"/>
      <c r="WOH625" s="103"/>
      <c r="WOI625" s="103"/>
      <c r="WOJ625" s="103"/>
      <c r="WOK625" s="103"/>
      <c r="WOL625" s="103"/>
      <c r="WOM625" s="103"/>
      <c r="WON625" s="103"/>
      <c r="WOO625" s="103"/>
      <c r="WOP625" s="103"/>
      <c r="WOQ625" s="103"/>
      <c r="WOR625" s="103"/>
      <c r="WOS625" s="103"/>
      <c r="WOT625" s="103"/>
      <c r="WOU625" s="103"/>
      <c r="WOV625" s="103"/>
      <c r="WOW625" s="103"/>
      <c r="WOX625" s="103"/>
      <c r="WOY625" s="103"/>
      <c r="WOZ625" s="103"/>
      <c r="WPA625" s="103"/>
      <c r="WPB625" s="103"/>
      <c r="WPC625" s="103"/>
      <c r="WPD625" s="103"/>
      <c r="WPE625" s="103"/>
      <c r="WPF625" s="103"/>
      <c r="WPG625" s="103"/>
      <c r="WPH625" s="103"/>
      <c r="WPI625" s="103"/>
      <c r="WPJ625" s="103"/>
      <c r="WPK625" s="103"/>
      <c r="WPL625" s="103"/>
      <c r="WPM625" s="103"/>
      <c r="WPN625" s="103"/>
      <c r="WPO625" s="103"/>
      <c r="WPP625" s="103"/>
      <c r="WPQ625" s="103"/>
      <c r="WPR625" s="103"/>
      <c r="WPS625" s="103"/>
      <c r="WPT625" s="103"/>
      <c r="WPU625" s="103"/>
      <c r="WPV625" s="103"/>
      <c r="WPW625" s="103"/>
      <c r="WPX625" s="103"/>
      <c r="WPY625" s="103"/>
      <c r="WPZ625" s="103"/>
      <c r="WQA625" s="103"/>
      <c r="WQB625" s="103"/>
      <c r="WQC625" s="103"/>
      <c r="WQD625" s="103"/>
      <c r="WQE625" s="103"/>
      <c r="WQF625" s="103"/>
      <c r="WQG625" s="103"/>
      <c r="WQH625" s="103"/>
      <c r="WQI625" s="103"/>
      <c r="WQJ625" s="103"/>
      <c r="WQK625" s="103"/>
      <c r="WQL625" s="103"/>
      <c r="WQM625" s="103"/>
      <c r="WQN625" s="103"/>
      <c r="WQO625" s="103"/>
      <c r="WQP625" s="103"/>
      <c r="WQQ625" s="103"/>
      <c r="WQR625" s="103"/>
      <c r="WQS625" s="103"/>
      <c r="WQT625" s="103"/>
      <c r="WQU625" s="103"/>
      <c r="WQV625" s="103"/>
      <c r="WQW625" s="103"/>
      <c r="WQX625" s="103"/>
      <c r="WQY625" s="103"/>
      <c r="WQZ625" s="103"/>
      <c r="WRA625" s="103"/>
      <c r="WRB625" s="103"/>
      <c r="WRC625" s="103"/>
      <c r="WRD625" s="103"/>
      <c r="WRE625" s="103"/>
      <c r="WRF625" s="103"/>
      <c r="WRG625" s="103"/>
      <c r="WRH625" s="103"/>
      <c r="WRI625" s="103"/>
      <c r="WRJ625" s="103"/>
      <c r="WRK625" s="103"/>
      <c r="WRL625" s="103"/>
      <c r="WRM625" s="103"/>
      <c r="WRN625" s="103"/>
      <c r="WRO625" s="103"/>
      <c r="WRP625" s="103"/>
      <c r="WRQ625" s="103"/>
      <c r="WRR625" s="103"/>
      <c r="WRS625" s="103"/>
      <c r="WRT625" s="103"/>
      <c r="WRU625" s="103"/>
      <c r="WRV625" s="103"/>
      <c r="WRW625" s="103"/>
      <c r="WRX625" s="103"/>
      <c r="WRY625" s="103"/>
      <c r="WRZ625" s="103"/>
      <c r="WSA625" s="103"/>
      <c r="WSB625" s="103"/>
      <c r="WSC625" s="103"/>
      <c r="WSD625" s="103"/>
      <c r="WSE625" s="103"/>
      <c r="WSF625" s="103"/>
      <c r="WSG625" s="103"/>
      <c r="WSH625" s="103"/>
      <c r="WSI625" s="103"/>
      <c r="WSJ625" s="103"/>
      <c r="WSK625" s="103"/>
      <c r="WSL625" s="103"/>
      <c r="WSM625" s="103"/>
      <c r="WSN625" s="103"/>
      <c r="WSO625" s="103"/>
      <c r="WSP625" s="103"/>
      <c r="WSQ625" s="103"/>
      <c r="WSR625" s="103"/>
      <c r="WSS625" s="103"/>
      <c r="WST625" s="103"/>
      <c r="WSU625" s="103"/>
      <c r="WSV625" s="103"/>
      <c r="WSW625" s="103"/>
      <c r="WSX625" s="103"/>
      <c r="WSY625" s="103"/>
      <c r="WSZ625" s="103"/>
      <c r="WTA625" s="103"/>
      <c r="WTB625" s="103"/>
      <c r="WTC625" s="103"/>
      <c r="WTD625" s="103"/>
      <c r="WTE625" s="103"/>
      <c r="WTF625" s="103"/>
      <c r="WTG625" s="103"/>
      <c r="WTH625" s="103"/>
      <c r="WTI625" s="103"/>
      <c r="WTJ625" s="103"/>
      <c r="WTK625" s="103"/>
      <c r="WTL625" s="103"/>
      <c r="WTM625" s="103"/>
      <c r="WTN625" s="103"/>
      <c r="WTO625" s="103"/>
      <c r="WTP625" s="103"/>
      <c r="WTQ625" s="103"/>
      <c r="WTR625" s="103"/>
      <c r="WTS625" s="103"/>
      <c r="WTT625" s="103"/>
      <c r="WTU625" s="103"/>
      <c r="WTV625" s="103"/>
      <c r="WTW625" s="103"/>
      <c r="WTX625" s="103"/>
      <c r="WTY625" s="103"/>
      <c r="WTZ625" s="103"/>
      <c r="WUA625" s="103"/>
      <c r="WUB625" s="103"/>
      <c r="WUC625" s="103"/>
      <c r="WUD625" s="103"/>
      <c r="WUE625" s="103"/>
      <c r="WUF625" s="103"/>
      <c r="WUG625" s="103"/>
      <c r="WUH625" s="103"/>
      <c r="WUI625" s="103"/>
      <c r="WUJ625" s="103"/>
      <c r="WUK625" s="103"/>
      <c r="WUL625" s="103"/>
      <c r="WUM625" s="103"/>
      <c r="WUN625" s="103"/>
      <c r="WUO625" s="103"/>
      <c r="WUP625" s="103"/>
      <c r="WUQ625" s="103"/>
      <c r="WUR625" s="103"/>
      <c r="WUS625" s="103"/>
      <c r="WUT625" s="103"/>
      <c r="WUU625" s="103"/>
      <c r="WUV625" s="103"/>
      <c r="WUW625" s="103"/>
      <c r="WUX625" s="103"/>
      <c r="WUY625" s="103"/>
      <c r="WUZ625" s="103"/>
      <c r="WVA625" s="103"/>
      <c r="WVB625" s="103"/>
      <c r="WVC625" s="103"/>
      <c r="WVD625" s="103"/>
      <c r="WVE625" s="103"/>
      <c r="WVF625" s="103"/>
      <c r="WVG625" s="103"/>
      <c r="WVH625" s="103"/>
      <c r="WVI625" s="103"/>
      <c r="WVJ625" s="103"/>
      <c r="WVK625" s="103"/>
      <c r="WVL625" s="103"/>
      <c r="WVM625" s="103"/>
      <c r="WVN625" s="103"/>
      <c r="WVO625" s="103"/>
      <c r="WVP625" s="103"/>
      <c r="WVQ625" s="103"/>
      <c r="WVR625" s="103"/>
      <c r="WVS625" s="103"/>
      <c r="WVT625" s="103"/>
      <c r="WVU625" s="103"/>
      <c r="WVV625" s="103"/>
      <c r="WVW625" s="103"/>
      <c r="WVX625" s="103"/>
      <c r="WVY625" s="103"/>
      <c r="WVZ625" s="103"/>
      <c r="WWA625" s="103"/>
      <c r="WWB625" s="103"/>
      <c r="WWC625" s="103"/>
      <c r="WWD625" s="103"/>
      <c r="WWE625" s="103"/>
      <c r="WWF625" s="103"/>
      <c r="WWG625" s="103"/>
      <c r="WWH625" s="103"/>
      <c r="WWI625" s="103"/>
      <c r="WWJ625" s="103"/>
      <c r="WWK625" s="103"/>
      <c r="WWL625" s="103"/>
      <c r="WWM625" s="103"/>
      <c r="WWN625" s="103"/>
      <c r="WWO625" s="103"/>
      <c r="WWP625" s="103"/>
      <c r="WWQ625" s="103"/>
      <c r="WWR625" s="103"/>
      <c r="WWS625" s="103"/>
      <c r="WWT625" s="103"/>
      <c r="WWU625" s="103"/>
      <c r="WWV625" s="103"/>
      <c r="WWW625" s="103"/>
      <c r="WWX625" s="103"/>
      <c r="WWY625" s="103"/>
      <c r="WWZ625" s="103"/>
      <c r="WXA625" s="103"/>
      <c r="WXB625" s="103"/>
      <c r="WXC625" s="103"/>
      <c r="WXD625" s="103"/>
      <c r="WXE625" s="103"/>
      <c r="WXF625" s="103"/>
      <c r="WXG625" s="103"/>
      <c r="WXH625" s="103"/>
      <c r="WXI625" s="103"/>
      <c r="WXJ625" s="103"/>
      <c r="WXK625" s="103"/>
      <c r="WXL625" s="103"/>
      <c r="WXM625" s="103"/>
      <c r="WXN625" s="103"/>
      <c r="WXO625" s="103"/>
      <c r="WXP625" s="103"/>
      <c r="WXQ625" s="103"/>
      <c r="WXR625" s="103"/>
      <c r="WXS625" s="103"/>
      <c r="WXT625" s="103"/>
      <c r="WXU625" s="103"/>
      <c r="WXV625" s="103"/>
      <c r="WXW625" s="103"/>
      <c r="WXX625" s="103"/>
      <c r="WXY625" s="103"/>
      <c r="WXZ625" s="103"/>
      <c r="WYA625" s="103"/>
      <c r="WYB625" s="103"/>
      <c r="WYC625" s="103"/>
      <c r="WYD625" s="103"/>
      <c r="WYE625" s="103"/>
      <c r="WYF625" s="103"/>
      <c r="WYG625" s="103"/>
      <c r="WYH625" s="103"/>
      <c r="WYI625" s="103"/>
      <c r="WYJ625" s="103"/>
      <c r="WYK625" s="103"/>
      <c r="WYL625" s="103"/>
      <c r="WYM625" s="103"/>
      <c r="WYN625" s="103"/>
      <c r="WYO625" s="103"/>
      <c r="WYP625" s="103"/>
      <c r="WYQ625" s="103"/>
      <c r="WYR625" s="103"/>
      <c r="WYS625" s="103"/>
      <c r="WYT625" s="103"/>
      <c r="WYU625" s="103"/>
      <c r="WYV625" s="103"/>
      <c r="WYW625" s="103"/>
      <c r="WYX625" s="103"/>
      <c r="WYY625" s="103"/>
      <c r="WYZ625" s="103"/>
      <c r="WZA625" s="103"/>
      <c r="WZB625" s="103"/>
      <c r="WZC625" s="103"/>
      <c r="WZD625" s="103"/>
      <c r="WZE625" s="103"/>
      <c r="WZF625" s="103"/>
      <c r="WZG625" s="103"/>
      <c r="WZH625" s="103"/>
      <c r="WZI625" s="103"/>
      <c r="WZJ625" s="103"/>
      <c r="WZK625" s="103"/>
      <c r="WZL625" s="103"/>
      <c r="WZM625" s="103"/>
      <c r="WZN625" s="103"/>
      <c r="WZO625" s="103"/>
      <c r="WZP625" s="103"/>
      <c r="WZQ625" s="103"/>
      <c r="WZR625" s="103"/>
      <c r="WZS625" s="103"/>
      <c r="WZT625" s="103"/>
      <c r="WZU625" s="103"/>
      <c r="WZV625" s="103"/>
      <c r="WZW625" s="103"/>
      <c r="WZX625" s="103"/>
      <c r="WZY625" s="103"/>
      <c r="WZZ625" s="103"/>
      <c r="XAA625" s="103"/>
      <c r="XAB625" s="103"/>
      <c r="XAC625" s="103"/>
      <c r="XAD625" s="103"/>
      <c r="XAE625" s="103"/>
      <c r="XAF625" s="103"/>
      <c r="XAG625" s="103"/>
      <c r="XAH625" s="103"/>
      <c r="XAI625" s="103"/>
      <c r="XAJ625" s="103"/>
      <c r="XAK625" s="103"/>
      <c r="XAL625" s="103"/>
      <c r="XAM625" s="103"/>
      <c r="XAN625" s="103"/>
      <c r="XAO625" s="103"/>
      <c r="XAP625" s="103"/>
      <c r="XAQ625" s="103"/>
      <c r="XAR625" s="103"/>
      <c r="XAS625" s="103"/>
      <c r="XAT625" s="103"/>
      <c r="XAU625" s="103"/>
      <c r="XAV625" s="103"/>
      <c r="XAW625" s="103"/>
      <c r="XAX625" s="103"/>
      <c r="XAY625" s="103"/>
      <c r="XAZ625" s="103"/>
      <c r="XBA625" s="103"/>
      <c r="XBB625" s="103"/>
      <c r="XBC625" s="103"/>
      <c r="XBD625" s="103"/>
      <c r="XBE625" s="103"/>
      <c r="XBF625" s="103"/>
      <c r="XBG625" s="103"/>
      <c r="XBH625" s="103"/>
      <c r="XBI625" s="103"/>
      <c r="XBJ625" s="103"/>
      <c r="XBK625" s="103"/>
      <c r="XBL625" s="103"/>
      <c r="XBM625" s="103"/>
      <c r="XBN625" s="103"/>
      <c r="XBO625" s="103"/>
      <c r="XBP625" s="103"/>
      <c r="XBQ625" s="103"/>
      <c r="XBR625" s="103"/>
      <c r="XBS625" s="103"/>
      <c r="XBT625" s="103"/>
      <c r="XBU625" s="103"/>
      <c r="XBV625" s="103"/>
      <c r="XBW625" s="103"/>
      <c r="XBX625" s="103"/>
      <c r="XBY625" s="103"/>
      <c r="XBZ625" s="103"/>
      <c r="XCA625" s="103"/>
      <c r="XCB625" s="103"/>
      <c r="XCC625" s="103"/>
      <c r="XCD625" s="103"/>
      <c r="XCE625" s="103"/>
      <c r="XCF625" s="103"/>
      <c r="XCG625" s="103"/>
      <c r="XCH625" s="103"/>
      <c r="XCI625" s="103"/>
      <c r="XCJ625" s="103"/>
      <c r="XCK625" s="103"/>
      <c r="XCL625" s="103"/>
      <c r="XCM625" s="103"/>
      <c r="XCN625" s="103"/>
      <c r="XCO625" s="103"/>
      <c r="XCP625" s="103"/>
      <c r="XCQ625" s="103"/>
      <c r="XCR625" s="103"/>
      <c r="XCS625" s="103"/>
      <c r="XCT625" s="103"/>
      <c r="XCU625" s="103"/>
      <c r="XCV625" s="103"/>
      <c r="XCW625" s="103"/>
      <c r="XCX625" s="103"/>
      <c r="XCY625" s="103"/>
      <c r="XCZ625" s="103"/>
      <c r="XDA625" s="103"/>
      <c r="XDB625" s="103"/>
      <c r="XDC625" s="103"/>
      <c r="XDD625" s="103"/>
      <c r="XDE625" s="103"/>
      <c r="XDF625" s="103"/>
      <c r="XDG625" s="103"/>
      <c r="XDH625" s="103"/>
      <c r="XDI625" s="103"/>
      <c r="XDJ625" s="103"/>
      <c r="XDK625" s="103"/>
      <c r="XDL625" s="103"/>
      <c r="XDM625" s="103"/>
      <c r="XDN625" s="103"/>
      <c r="XDO625" s="103"/>
      <c r="XDP625" s="103"/>
      <c r="XDQ625" s="103"/>
      <c r="XDR625" s="103"/>
      <c r="XDS625" s="103"/>
      <c r="XDT625" s="103"/>
      <c r="XDU625" s="103"/>
      <c r="XDV625" s="103"/>
      <c r="XDW625" s="103"/>
      <c r="XDX625" s="103"/>
      <c r="XDY625" s="103"/>
      <c r="XDZ625" s="103"/>
      <c r="XEA625" s="103"/>
      <c r="XEB625" s="103"/>
      <c r="XEC625" s="103"/>
      <c r="XED625" s="103"/>
      <c r="XEE625" s="103"/>
      <c r="XEF625" s="103"/>
    </row>
    <row r="626" spans="1:16360" s="294" customFormat="1" ht="15">
      <c r="A626" s="200">
        <v>480</v>
      </c>
      <c r="B626" s="200" t="s">
        <v>7989</v>
      </c>
      <c r="C626" s="200" t="s">
        <v>72</v>
      </c>
      <c r="D626" s="200" t="s">
        <v>7537</v>
      </c>
      <c r="E626" s="200" t="s">
        <v>740</v>
      </c>
      <c r="F626" s="200" t="s">
        <v>741</v>
      </c>
      <c r="G626" s="200" t="s">
        <v>7976</v>
      </c>
      <c r="H626" s="200" t="s">
        <v>134</v>
      </c>
      <c r="I626" s="200">
        <v>49303156</v>
      </c>
      <c r="J626" s="200">
        <v>638</v>
      </c>
      <c r="K626" s="200">
        <v>22</v>
      </c>
      <c r="L626" s="201">
        <v>44678</v>
      </c>
      <c r="M626" s="201">
        <v>44678</v>
      </c>
      <c r="N626" s="202"/>
      <c r="O626" s="201">
        <v>44679</v>
      </c>
      <c r="P626" s="201">
        <v>44679</v>
      </c>
      <c r="Q626" s="202"/>
      <c r="R626" s="200" t="s">
        <v>89</v>
      </c>
      <c r="S626" s="200"/>
      <c r="T626" s="200" t="s">
        <v>218</v>
      </c>
      <c r="U626" s="200">
        <v>1640</v>
      </c>
      <c r="V626" s="200" t="s">
        <v>70</v>
      </c>
      <c r="W626" s="204">
        <f t="shared" si="307"/>
        <v>0.30624000000000001</v>
      </c>
      <c r="X626" s="200" t="s">
        <v>72</v>
      </c>
      <c r="Y626" s="200"/>
      <c r="Z626" s="333">
        <f t="shared" ref="Z626" si="308">A626*J626/10^6</f>
        <v>0.30624000000000001</v>
      </c>
    </row>
    <row r="627" spans="1:16360" s="292" customFormat="1">
      <c r="A627" s="200">
        <v>480</v>
      </c>
      <c r="B627" s="200" t="s">
        <v>7990</v>
      </c>
      <c r="C627" s="200" t="s">
        <v>72</v>
      </c>
      <c r="D627" s="200" t="s">
        <v>7537</v>
      </c>
      <c r="E627" s="200" t="s">
        <v>740</v>
      </c>
      <c r="F627" s="200" t="s">
        <v>741</v>
      </c>
      <c r="G627" s="200" t="s">
        <v>7976</v>
      </c>
      <c r="H627" s="200" t="s">
        <v>134</v>
      </c>
      <c r="I627" s="200">
        <v>49303156</v>
      </c>
      <c r="J627" s="200">
        <v>638</v>
      </c>
      <c r="K627" s="200">
        <v>22</v>
      </c>
      <c r="L627" s="201">
        <v>44678</v>
      </c>
      <c r="M627" s="201">
        <v>44678</v>
      </c>
      <c r="N627" s="202"/>
      <c r="O627" s="201">
        <v>44679</v>
      </c>
      <c r="P627" s="201"/>
      <c r="Q627" s="202"/>
      <c r="R627" s="200" t="s">
        <v>89</v>
      </c>
      <c r="S627" s="200"/>
      <c r="T627" s="200" t="s">
        <v>218</v>
      </c>
      <c r="U627" s="200">
        <v>1647</v>
      </c>
      <c r="V627" s="200" t="s">
        <v>70</v>
      </c>
      <c r="W627" s="204">
        <f t="shared" si="307"/>
        <v>0.30624000000000001</v>
      </c>
      <c r="X627" s="200" t="s">
        <v>72</v>
      </c>
      <c r="Y627" s="200"/>
      <c r="Z627" s="333">
        <f t="shared" ref="Z627" si="309">A627*J627/10^6</f>
        <v>0.30624000000000001</v>
      </c>
    </row>
    <row r="628" spans="1:16360" s="286" customFormat="1">
      <c r="A628" s="200">
        <v>360</v>
      </c>
      <c r="B628" s="200">
        <v>395920318</v>
      </c>
      <c r="C628" s="200" t="s">
        <v>72</v>
      </c>
      <c r="D628" s="200" t="s">
        <v>7537</v>
      </c>
      <c r="E628" s="200" t="s">
        <v>241</v>
      </c>
      <c r="F628" s="200" t="s">
        <v>7945</v>
      </c>
      <c r="G628" s="200" t="s">
        <v>7946</v>
      </c>
      <c r="H628" s="200" t="s">
        <v>377</v>
      </c>
      <c r="I628" s="200">
        <v>49204132</v>
      </c>
      <c r="J628" s="200">
        <f>26*26</f>
        <v>676</v>
      </c>
      <c r="K628" s="200">
        <v>26</v>
      </c>
      <c r="L628" s="201">
        <v>44678</v>
      </c>
      <c r="M628" s="201">
        <v>44678</v>
      </c>
      <c r="N628" s="202"/>
      <c r="O628" s="201">
        <v>44679</v>
      </c>
      <c r="P628" s="201">
        <v>44679</v>
      </c>
      <c r="Q628" s="202"/>
      <c r="R628" s="200" t="s">
        <v>89</v>
      </c>
      <c r="S628" s="200"/>
      <c r="T628" s="200" t="s">
        <v>7603</v>
      </c>
      <c r="U628" s="203" t="s">
        <v>7947</v>
      </c>
      <c r="V628" s="200" t="s">
        <v>88</v>
      </c>
      <c r="W628" s="204">
        <f t="shared" si="307"/>
        <v>0.24335999999999999</v>
      </c>
      <c r="X628" s="200" t="s">
        <v>72</v>
      </c>
      <c r="Y628" s="200"/>
      <c r="Z628" s="333">
        <f t="shared" ref="Z628" si="310">A628*J628/10^6</f>
        <v>0.24335999999999999</v>
      </c>
    </row>
    <row r="629" spans="1:16360" s="286" customFormat="1">
      <c r="A629" s="200">
        <v>480</v>
      </c>
      <c r="B629" s="200" t="s">
        <v>579</v>
      </c>
      <c r="C629" s="200">
        <v>396329157</v>
      </c>
      <c r="D629" s="200" t="s">
        <v>7537</v>
      </c>
      <c r="E629" s="200" t="s">
        <v>563</v>
      </c>
      <c r="F629" s="200" t="s">
        <v>578</v>
      </c>
      <c r="G629" s="200" t="s">
        <v>577</v>
      </c>
      <c r="H629" s="200" t="s">
        <v>134</v>
      </c>
      <c r="I629" s="200">
        <v>49303156</v>
      </c>
      <c r="J629" s="200">
        <v>435</v>
      </c>
      <c r="K629" s="200">
        <v>15</v>
      </c>
      <c r="L629" s="201">
        <v>44678</v>
      </c>
      <c r="M629" s="201">
        <v>44678</v>
      </c>
      <c r="N629" s="202"/>
      <c r="O629" s="201">
        <v>44680</v>
      </c>
      <c r="P629" s="201">
        <v>44680</v>
      </c>
      <c r="Q629" s="202"/>
      <c r="R629" s="200" t="s">
        <v>89</v>
      </c>
      <c r="S629" s="200"/>
      <c r="T629" s="200"/>
      <c r="U629" s="203"/>
      <c r="V629" s="200" t="s">
        <v>88</v>
      </c>
      <c r="W629" s="204">
        <f t="shared" si="307"/>
        <v>0.20880000000000001</v>
      </c>
      <c r="X629" s="200" t="s">
        <v>72</v>
      </c>
      <c r="Y629" s="200"/>
      <c r="Z629" s="333">
        <f t="shared" ref="Z629" si="311">A629*J629/10^6</f>
        <v>0.20880000000000001</v>
      </c>
    </row>
    <row r="630" spans="1:16360">
      <c r="A630" s="200">
        <v>480</v>
      </c>
      <c r="B630" s="200">
        <v>396063065</v>
      </c>
      <c r="C630" s="200" t="s">
        <v>72</v>
      </c>
      <c r="D630" s="200" t="s">
        <v>7537</v>
      </c>
      <c r="E630" s="200" t="s">
        <v>190</v>
      </c>
      <c r="F630" s="200" t="s">
        <v>410</v>
      </c>
      <c r="G630" s="200" t="s">
        <v>409</v>
      </c>
      <c r="H630" s="200" t="s">
        <v>134</v>
      </c>
      <c r="I630" s="200">
        <v>49303156</v>
      </c>
      <c r="J630" s="200">
        <v>638</v>
      </c>
      <c r="K630" s="200">
        <v>22</v>
      </c>
      <c r="L630" s="201">
        <v>44678</v>
      </c>
      <c r="M630" s="201">
        <v>44678</v>
      </c>
      <c r="N630" s="202"/>
      <c r="O630" s="201">
        <v>44683</v>
      </c>
      <c r="P630" s="201">
        <v>44683</v>
      </c>
      <c r="Q630" s="202"/>
      <c r="R630" s="202" t="s">
        <v>89</v>
      </c>
      <c r="S630" s="200"/>
      <c r="T630" s="200" t="s">
        <v>7991</v>
      </c>
      <c r="U630" s="203">
        <v>4166.3999999999996</v>
      </c>
      <c r="V630" s="200" t="s">
        <v>88</v>
      </c>
      <c r="W630" s="204">
        <f t="shared" si="307"/>
        <v>0.30624000000000001</v>
      </c>
      <c r="X630" s="200" t="s">
        <v>72</v>
      </c>
      <c r="Y630" s="200"/>
      <c r="Z630" s="333">
        <f t="shared" ref="Z630" si="312">A630*J630/10^6</f>
        <v>0.30624000000000001</v>
      </c>
    </row>
    <row r="631" spans="1:16360" s="290" customFormat="1">
      <c r="A631" s="200">
        <v>480</v>
      </c>
      <c r="B631" s="200">
        <v>396063942</v>
      </c>
      <c r="C631" s="200" t="s">
        <v>72</v>
      </c>
      <c r="D631" s="200" t="s">
        <v>7537</v>
      </c>
      <c r="E631" s="200" t="s">
        <v>190</v>
      </c>
      <c r="F631" s="200" t="s">
        <v>410</v>
      </c>
      <c r="G631" s="200" t="s">
        <v>409</v>
      </c>
      <c r="H631" s="200" t="s">
        <v>134</v>
      </c>
      <c r="I631" s="200">
        <v>49303156</v>
      </c>
      <c r="J631" s="200">
        <v>638</v>
      </c>
      <c r="K631" s="200">
        <v>22</v>
      </c>
      <c r="L631" s="201">
        <v>44678</v>
      </c>
      <c r="M631" s="201">
        <v>44678</v>
      </c>
      <c r="N631" s="202"/>
      <c r="O631" s="201">
        <v>44683</v>
      </c>
      <c r="P631" s="201">
        <v>44683</v>
      </c>
      <c r="Q631" s="202"/>
      <c r="R631" s="202" t="s">
        <v>89</v>
      </c>
      <c r="S631" s="200"/>
      <c r="T631" s="200" t="s">
        <v>7991</v>
      </c>
      <c r="U631" s="203">
        <v>4166.3999999999996</v>
      </c>
      <c r="V631" s="200" t="s">
        <v>88</v>
      </c>
      <c r="W631" s="204">
        <f t="shared" ref="W631:W674" si="313">A631*J631/10^6</f>
        <v>0.30624000000000001</v>
      </c>
      <c r="X631" s="200" t="s">
        <v>72</v>
      </c>
      <c r="Y631" s="200"/>
      <c r="Z631" s="333">
        <f t="shared" ref="Z631" si="314">A631*J631/10^6</f>
        <v>0.30624000000000001</v>
      </c>
    </row>
    <row r="632" spans="1:16360" s="103" customFormat="1">
      <c r="A632" s="200">
        <v>480</v>
      </c>
      <c r="B632" s="200" t="s">
        <v>7992</v>
      </c>
      <c r="C632" s="218">
        <v>396210832</v>
      </c>
      <c r="D632" s="200" t="s">
        <v>7537</v>
      </c>
      <c r="E632" s="200" t="s">
        <v>367</v>
      </c>
      <c r="F632" s="200" t="s">
        <v>368</v>
      </c>
      <c r="G632" s="200" t="s">
        <v>366</v>
      </c>
      <c r="H632" s="200" t="s">
        <v>134</v>
      </c>
      <c r="I632" s="200">
        <v>49303156</v>
      </c>
      <c r="J632" s="200">
        <v>638</v>
      </c>
      <c r="K632" s="200">
        <v>22</v>
      </c>
      <c r="L632" s="201">
        <v>44679</v>
      </c>
      <c r="M632" s="201">
        <v>44678</v>
      </c>
      <c r="N632" s="202"/>
      <c r="O632" s="201">
        <v>44679</v>
      </c>
      <c r="P632" s="201"/>
      <c r="Q632" s="202"/>
      <c r="R632" s="200" t="s">
        <v>89</v>
      </c>
      <c r="S632" s="200" t="s">
        <v>7993</v>
      </c>
      <c r="T632" s="200" t="s">
        <v>218</v>
      </c>
      <c r="U632" s="200">
        <v>1432</v>
      </c>
      <c r="V632" s="200" t="s">
        <v>70</v>
      </c>
      <c r="W632" s="204">
        <f t="shared" si="313"/>
        <v>0.30624000000000001</v>
      </c>
      <c r="X632" s="200" t="s">
        <v>72</v>
      </c>
      <c r="Y632" s="200"/>
      <c r="Z632" s="333">
        <f t="shared" ref="Z632" si="315">A632*J632/10^6</f>
        <v>0.30624000000000001</v>
      </c>
    </row>
    <row r="633" spans="1:16360" s="103" customFormat="1">
      <c r="A633" s="200">
        <v>480</v>
      </c>
      <c r="B633" s="200" t="s">
        <v>7994</v>
      </c>
      <c r="C633" s="200">
        <v>396211465</v>
      </c>
      <c r="D633" s="200" t="s">
        <v>7537</v>
      </c>
      <c r="E633" s="200" t="s">
        <v>367</v>
      </c>
      <c r="F633" s="200" t="s">
        <v>368</v>
      </c>
      <c r="G633" s="200" t="s">
        <v>366</v>
      </c>
      <c r="H633" s="200" t="s">
        <v>134</v>
      </c>
      <c r="I633" s="200">
        <v>49303156</v>
      </c>
      <c r="J633" s="200">
        <v>638</v>
      </c>
      <c r="K633" s="200">
        <v>22</v>
      </c>
      <c r="L633" s="201">
        <v>44679</v>
      </c>
      <c r="M633" s="201">
        <v>44679</v>
      </c>
      <c r="N633" s="202"/>
      <c r="O633" s="201">
        <v>44680</v>
      </c>
      <c r="P633" s="201">
        <v>44681</v>
      </c>
      <c r="Q633" s="202"/>
      <c r="R633" s="200" t="s">
        <v>89</v>
      </c>
      <c r="S633" s="200" t="s">
        <v>438</v>
      </c>
      <c r="T633" s="200" t="s">
        <v>218</v>
      </c>
      <c r="U633" s="200">
        <v>1427</v>
      </c>
      <c r="V633" s="200" t="s">
        <v>70</v>
      </c>
      <c r="W633" s="204">
        <f t="shared" si="313"/>
        <v>0.30624000000000001</v>
      </c>
      <c r="X633" s="200" t="s">
        <v>72</v>
      </c>
      <c r="Y633" s="200"/>
      <c r="Z633" s="333">
        <f t="shared" ref="Z633" si="316">A633*J633/10^6</f>
        <v>0.30624000000000001</v>
      </c>
    </row>
    <row r="634" spans="1:16360" s="103" customFormat="1">
      <c r="A634" s="200">
        <v>480</v>
      </c>
      <c r="B634" s="200" t="s">
        <v>7995</v>
      </c>
      <c r="C634" s="200">
        <v>396211514</v>
      </c>
      <c r="D634" s="200" t="s">
        <v>7537</v>
      </c>
      <c r="E634" s="200" t="s">
        <v>367</v>
      </c>
      <c r="F634" s="200" t="s">
        <v>368</v>
      </c>
      <c r="G634" s="200" t="s">
        <v>366</v>
      </c>
      <c r="H634" s="200" t="s">
        <v>134</v>
      </c>
      <c r="I634" s="200">
        <v>49303156</v>
      </c>
      <c r="J634" s="200">
        <v>638</v>
      </c>
      <c r="K634" s="200">
        <v>22</v>
      </c>
      <c r="L634" s="201">
        <v>44679</v>
      </c>
      <c r="M634" s="201">
        <v>44679</v>
      </c>
      <c r="N634" s="202"/>
      <c r="O634" s="201">
        <v>44680</v>
      </c>
      <c r="P634" s="201">
        <v>44680</v>
      </c>
      <c r="Q634" s="202"/>
      <c r="R634" s="200" t="s">
        <v>89</v>
      </c>
      <c r="S634" s="200" t="s">
        <v>424</v>
      </c>
      <c r="T634" s="200" t="s">
        <v>218</v>
      </c>
      <c r="U634" s="200">
        <v>1427</v>
      </c>
      <c r="V634" s="200" t="s">
        <v>70</v>
      </c>
      <c r="W634" s="204">
        <f t="shared" si="313"/>
        <v>0.30624000000000001</v>
      </c>
      <c r="X634" s="200" t="s">
        <v>72</v>
      </c>
      <c r="Y634" s="200"/>
      <c r="Z634" s="333">
        <f t="shared" ref="Z634" si="317">A634*J634/10^6</f>
        <v>0.30624000000000001</v>
      </c>
    </row>
    <row r="635" spans="1:16360" s="103" customFormat="1">
      <c r="A635" s="200">
        <v>480</v>
      </c>
      <c r="B635" s="200" t="s">
        <v>7996</v>
      </c>
      <c r="C635" s="200">
        <v>396211636</v>
      </c>
      <c r="D635" s="200" t="s">
        <v>7537</v>
      </c>
      <c r="E635" s="200" t="s">
        <v>367</v>
      </c>
      <c r="F635" s="200" t="s">
        <v>368</v>
      </c>
      <c r="G635" s="200" t="s">
        <v>366</v>
      </c>
      <c r="H635" s="200" t="s">
        <v>134</v>
      </c>
      <c r="I635" s="200">
        <v>49303156</v>
      </c>
      <c r="J635" s="200">
        <v>638</v>
      </c>
      <c r="K635" s="200">
        <v>22</v>
      </c>
      <c r="L635" s="201">
        <v>44679</v>
      </c>
      <c r="M635" s="201">
        <v>44679</v>
      </c>
      <c r="N635" s="202"/>
      <c r="O635" s="201">
        <v>44680</v>
      </c>
      <c r="P635" s="201"/>
      <c r="Q635" s="202"/>
      <c r="R635" s="200" t="s">
        <v>89</v>
      </c>
      <c r="S635" s="200" t="s">
        <v>424</v>
      </c>
      <c r="T635" s="200" t="s">
        <v>218</v>
      </c>
      <c r="U635" s="200">
        <v>1427</v>
      </c>
      <c r="V635" s="200" t="s">
        <v>70</v>
      </c>
      <c r="W635" s="204">
        <f t="shared" si="313"/>
        <v>0.30624000000000001</v>
      </c>
      <c r="X635" s="200" t="s">
        <v>72</v>
      </c>
      <c r="Y635" s="200"/>
      <c r="Z635" s="333">
        <f t="shared" ref="Z635" si="318">A635*J635/10^6</f>
        <v>0.30624000000000001</v>
      </c>
    </row>
    <row r="636" spans="1:16360" s="103" customFormat="1">
      <c r="A636" s="200">
        <v>480</v>
      </c>
      <c r="B636" s="200" t="s">
        <v>7997</v>
      </c>
      <c r="C636" s="200">
        <v>396211717</v>
      </c>
      <c r="D636" s="200" t="s">
        <v>7537</v>
      </c>
      <c r="E636" s="200" t="s">
        <v>367</v>
      </c>
      <c r="F636" s="200" t="s">
        <v>368</v>
      </c>
      <c r="G636" s="200" t="s">
        <v>366</v>
      </c>
      <c r="H636" s="200" t="s">
        <v>134</v>
      </c>
      <c r="I636" s="200">
        <v>49303156</v>
      </c>
      <c r="J636" s="200">
        <v>638</v>
      </c>
      <c r="K636" s="200">
        <v>22</v>
      </c>
      <c r="L636" s="201">
        <v>44679</v>
      </c>
      <c r="M636" s="201">
        <v>44679</v>
      </c>
      <c r="N636" s="202"/>
      <c r="O636" s="201">
        <v>44680</v>
      </c>
      <c r="P636" s="201"/>
      <c r="Q636" s="202"/>
      <c r="R636" s="200" t="s">
        <v>89</v>
      </c>
      <c r="S636" s="200" t="s">
        <v>424</v>
      </c>
      <c r="T636" s="200" t="s">
        <v>218</v>
      </c>
      <c r="U636" s="200">
        <v>1427</v>
      </c>
      <c r="V636" s="200" t="s">
        <v>70</v>
      </c>
      <c r="W636" s="204">
        <f t="shared" si="313"/>
        <v>0.30624000000000001</v>
      </c>
      <c r="X636" s="200" t="s">
        <v>72</v>
      </c>
      <c r="Y636" s="200"/>
      <c r="Z636" s="333">
        <f t="shared" ref="Z636" si="319">A636*J636/10^6</f>
        <v>0.30624000000000001</v>
      </c>
    </row>
    <row r="637" spans="1:16360" s="103" customFormat="1">
      <c r="A637" s="200">
        <v>480</v>
      </c>
      <c r="B637" s="200" t="s">
        <v>7998</v>
      </c>
      <c r="C637" s="200">
        <v>396211153</v>
      </c>
      <c r="D637" s="200" t="s">
        <v>7537</v>
      </c>
      <c r="E637" s="200" t="s">
        <v>367</v>
      </c>
      <c r="F637" s="200" t="s">
        <v>368</v>
      </c>
      <c r="G637" s="200" t="s">
        <v>366</v>
      </c>
      <c r="H637" s="200" t="s">
        <v>134</v>
      </c>
      <c r="I637" s="200">
        <v>49303156</v>
      </c>
      <c r="J637" s="200">
        <v>638</v>
      </c>
      <c r="K637" s="200">
        <v>22</v>
      </c>
      <c r="L637" s="201">
        <v>44679</v>
      </c>
      <c r="M637" s="201">
        <v>44679</v>
      </c>
      <c r="N637" s="202"/>
      <c r="O637" s="201">
        <v>44680</v>
      </c>
      <c r="P637" s="201">
        <v>44680</v>
      </c>
      <c r="Q637" s="202"/>
      <c r="R637" s="200" t="s">
        <v>89</v>
      </c>
      <c r="S637" s="200" t="s">
        <v>438</v>
      </c>
      <c r="T637" s="200" t="s">
        <v>218</v>
      </c>
      <c r="U637" s="200">
        <v>1427</v>
      </c>
      <c r="V637" s="200" t="s">
        <v>70</v>
      </c>
      <c r="W637" s="204">
        <f t="shared" si="313"/>
        <v>0.30624000000000001</v>
      </c>
      <c r="X637" s="200" t="s">
        <v>72</v>
      </c>
      <c r="Y637" s="200"/>
      <c r="Z637" s="333">
        <f t="shared" ref="Z637" si="320">A637*J637/10^6</f>
        <v>0.30624000000000001</v>
      </c>
    </row>
    <row r="638" spans="1:16360" s="103" customFormat="1">
      <c r="A638" s="546">
        <v>480</v>
      </c>
      <c r="B638" s="150">
        <v>396363192</v>
      </c>
      <c r="C638" s="150">
        <v>396363192</v>
      </c>
      <c r="D638" s="150" t="s">
        <v>7537</v>
      </c>
      <c r="E638" s="150" t="s">
        <v>195</v>
      </c>
      <c r="F638" s="150" t="s">
        <v>412</v>
      </c>
      <c r="G638" s="150" t="s">
        <v>411</v>
      </c>
      <c r="H638" s="546" t="s">
        <v>69</v>
      </c>
      <c r="I638" s="546">
        <v>49303156</v>
      </c>
      <c r="J638" s="546">
        <v>638</v>
      </c>
      <c r="K638" s="150">
        <v>22</v>
      </c>
      <c r="L638" s="154">
        <v>44679</v>
      </c>
      <c r="M638" s="154">
        <v>44679</v>
      </c>
      <c r="N638" s="153"/>
      <c r="O638" s="154">
        <v>44684</v>
      </c>
      <c r="P638" s="154">
        <v>44684</v>
      </c>
      <c r="Q638" s="153"/>
      <c r="R638" s="150" t="s">
        <v>89</v>
      </c>
      <c r="S638" s="545" t="s">
        <v>413</v>
      </c>
      <c r="T638" s="150"/>
      <c r="U638" s="150">
        <v>6365</v>
      </c>
      <c r="V638" s="150" t="s">
        <v>88</v>
      </c>
      <c r="W638" s="151">
        <f t="shared" si="313"/>
        <v>0.30624000000000001</v>
      </c>
      <c r="X638" s="150" t="s">
        <v>72</v>
      </c>
      <c r="Y638" s="150"/>
      <c r="Z638" s="333">
        <f t="shared" ref="Z638" si="321">A638*J638/10^6</f>
        <v>0.30624000000000001</v>
      </c>
    </row>
    <row r="639" spans="1:16360" s="145" customFormat="1">
      <c r="A639" s="200">
        <v>360</v>
      </c>
      <c r="B639" s="200">
        <v>396363317</v>
      </c>
      <c r="C639" s="200">
        <v>396363317</v>
      </c>
      <c r="D639" s="200" t="s">
        <v>7537</v>
      </c>
      <c r="E639" s="200" t="s">
        <v>195</v>
      </c>
      <c r="F639" s="200" t="s">
        <v>412</v>
      </c>
      <c r="G639" s="200" t="s">
        <v>411</v>
      </c>
      <c r="H639" s="200" t="s">
        <v>377</v>
      </c>
      <c r="I639" s="200">
        <v>49204132</v>
      </c>
      <c r="J639" s="200">
        <v>260</v>
      </c>
      <c r="K639" s="200">
        <v>10</v>
      </c>
      <c r="L639" s="201">
        <v>44679</v>
      </c>
      <c r="M639" s="201">
        <v>44679</v>
      </c>
      <c r="N639" s="201"/>
      <c r="O639" s="201">
        <v>44684</v>
      </c>
      <c r="P639" s="201">
        <v>44683</v>
      </c>
      <c r="Q639" s="202"/>
      <c r="R639" s="200" t="s">
        <v>89</v>
      </c>
      <c r="S639" s="200" t="s">
        <v>414</v>
      </c>
      <c r="T639" s="200"/>
      <c r="U639" s="203">
        <v>6365</v>
      </c>
      <c r="V639" s="200" t="s">
        <v>88</v>
      </c>
      <c r="W639" s="204">
        <f t="shared" si="313"/>
        <v>9.3600000000000003E-2</v>
      </c>
      <c r="X639" s="200" t="s">
        <v>72</v>
      </c>
      <c r="Y639" s="200"/>
      <c r="Z639" s="333">
        <f t="shared" ref="Z639" si="322">A639*J639/10^6</f>
        <v>9.3600000000000003E-2</v>
      </c>
      <c r="AA639" s="103"/>
      <c r="AB639" s="103"/>
      <c r="AC639" s="103"/>
      <c r="AD639" s="103"/>
      <c r="AE639" s="103"/>
      <c r="AF639" s="103"/>
      <c r="AG639" s="103"/>
      <c r="AH639" s="103"/>
      <c r="AI639" s="103"/>
      <c r="AJ639" s="103"/>
      <c r="AK639" s="103"/>
      <c r="AL639" s="103"/>
      <c r="AM639" s="103"/>
      <c r="AN639" s="103"/>
      <c r="AO639" s="103"/>
      <c r="AP639" s="103"/>
      <c r="AQ639" s="103"/>
      <c r="AR639" s="103"/>
      <c r="AS639" s="103"/>
      <c r="AT639" s="103"/>
      <c r="AU639" s="103"/>
      <c r="AV639" s="103"/>
      <c r="AW639" s="103"/>
      <c r="AX639" s="103"/>
      <c r="AY639" s="103"/>
      <c r="AZ639" s="103"/>
      <c r="BA639" s="103"/>
      <c r="BB639" s="103"/>
      <c r="BC639" s="103"/>
      <c r="BD639" s="103"/>
      <c r="BE639" s="103"/>
      <c r="BF639" s="103"/>
      <c r="BG639" s="103"/>
      <c r="BH639" s="103"/>
      <c r="BI639" s="103"/>
      <c r="BJ639" s="103"/>
      <c r="BK639" s="103"/>
      <c r="BL639" s="103"/>
      <c r="BM639" s="103"/>
      <c r="BN639" s="103"/>
      <c r="BO639" s="103"/>
      <c r="BP639" s="103"/>
      <c r="BQ639" s="103"/>
      <c r="BR639" s="103"/>
      <c r="BS639" s="103"/>
      <c r="BT639" s="103"/>
      <c r="BU639" s="103"/>
      <c r="BV639" s="103"/>
      <c r="BW639" s="103"/>
      <c r="BX639" s="103"/>
      <c r="BY639" s="103"/>
      <c r="BZ639" s="103"/>
      <c r="CA639" s="103"/>
      <c r="CB639" s="103"/>
      <c r="CC639" s="103"/>
      <c r="CD639" s="103"/>
      <c r="CE639" s="103"/>
      <c r="CF639" s="103"/>
      <c r="CG639" s="103"/>
      <c r="CH639" s="103"/>
      <c r="CI639" s="103"/>
      <c r="CJ639" s="103"/>
      <c r="CK639" s="103"/>
      <c r="CL639" s="103"/>
      <c r="CM639" s="103"/>
      <c r="CN639" s="103"/>
      <c r="CO639" s="103"/>
      <c r="CP639" s="103"/>
      <c r="CQ639" s="103"/>
      <c r="CR639" s="103"/>
      <c r="CS639" s="103"/>
      <c r="CT639" s="103"/>
      <c r="CU639" s="103"/>
      <c r="CV639" s="103"/>
      <c r="CW639" s="103"/>
      <c r="CX639" s="103"/>
      <c r="CY639" s="103"/>
      <c r="CZ639" s="103"/>
      <c r="DA639" s="103"/>
      <c r="DB639" s="103"/>
      <c r="DC639" s="103"/>
      <c r="DD639" s="103"/>
      <c r="DE639" s="103"/>
      <c r="DF639" s="103"/>
      <c r="DG639" s="103"/>
      <c r="DH639" s="103"/>
      <c r="DI639" s="103"/>
      <c r="DJ639" s="103"/>
      <c r="DK639" s="103"/>
      <c r="DL639" s="103"/>
      <c r="DM639" s="103"/>
      <c r="DN639" s="103"/>
      <c r="DO639" s="103"/>
      <c r="DP639" s="103"/>
      <c r="DQ639" s="103"/>
      <c r="DR639" s="103"/>
      <c r="DS639" s="103"/>
      <c r="DT639" s="103"/>
      <c r="DU639" s="103"/>
      <c r="DV639" s="103"/>
      <c r="DW639" s="103"/>
      <c r="DX639" s="103"/>
      <c r="DY639" s="103"/>
      <c r="DZ639" s="103"/>
      <c r="EA639" s="103"/>
      <c r="EB639" s="103"/>
      <c r="EC639" s="103"/>
      <c r="ED639" s="103"/>
      <c r="EE639" s="103"/>
      <c r="EF639" s="103"/>
      <c r="EG639" s="103"/>
      <c r="EH639" s="103"/>
      <c r="EI639" s="103"/>
      <c r="EJ639" s="103"/>
      <c r="EK639" s="103"/>
      <c r="EL639" s="103"/>
      <c r="EM639" s="103"/>
      <c r="EN639" s="103"/>
      <c r="EO639" s="103"/>
      <c r="EP639" s="103"/>
      <c r="EQ639" s="103"/>
      <c r="ER639" s="103"/>
      <c r="ES639" s="103"/>
      <c r="ET639" s="103"/>
      <c r="EU639" s="103"/>
      <c r="EV639" s="103"/>
      <c r="EW639" s="103"/>
      <c r="EX639" s="103"/>
      <c r="EY639" s="103"/>
      <c r="EZ639" s="103"/>
      <c r="FA639" s="103"/>
      <c r="FB639" s="103"/>
      <c r="FC639" s="103"/>
      <c r="FD639" s="103"/>
      <c r="FE639" s="103"/>
      <c r="FF639" s="103"/>
      <c r="FG639" s="103"/>
      <c r="FH639" s="103"/>
      <c r="FI639" s="103"/>
      <c r="FJ639" s="103"/>
      <c r="FK639" s="103"/>
      <c r="FL639" s="103"/>
      <c r="FM639" s="103"/>
      <c r="FN639" s="103"/>
      <c r="FO639" s="103"/>
      <c r="FP639" s="103"/>
      <c r="FQ639" s="103"/>
      <c r="FR639" s="103"/>
      <c r="FS639" s="103"/>
      <c r="FT639" s="103"/>
      <c r="FU639" s="103"/>
      <c r="FV639" s="103"/>
      <c r="FW639" s="103"/>
      <c r="FX639" s="103"/>
      <c r="FY639" s="103"/>
      <c r="FZ639" s="103"/>
      <c r="GA639" s="103"/>
      <c r="GB639" s="103"/>
      <c r="GC639" s="103"/>
      <c r="GD639" s="103"/>
      <c r="GE639" s="103"/>
      <c r="GF639" s="103"/>
      <c r="GG639" s="103"/>
      <c r="GH639" s="103"/>
      <c r="GI639" s="103"/>
      <c r="GJ639" s="103"/>
      <c r="GK639" s="103"/>
      <c r="GL639" s="103"/>
      <c r="GM639" s="103"/>
      <c r="GN639" s="103"/>
      <c r="GO639" s="103"/>
      <c r="GP639" s="103"/>
      <c r="GQ639" s="103"/>
      <c r="GR639" s="103"/>
      <c r="GS639" s="103"/>
      <c r="GT639" s="103"/>
      <c r="GU639" s="103"/>
      <c r="GV639" s="103"/>
      <c r="GW639" s="103"/>
      <c r="GX639" s="103"/>
      <c r="GY639" s="103"/>
      <c r="GZ639" s="103"/>
      <c r="HA639" s="103"/>
      <c r="HB639" s="103"/>
      <c r="HC639" s="103"/>
      <c r="HD639" s="103"/>
      <c r="HE639" s="103"/>
      <c r="HF639" s="103"/>
      <c r="HG639" s="103"/>
      <c r="HH639" s="103"/>
      <c r="HI639" s="103"/>
      <c r="HJ639" s="103"/>
      <c r="HK639" s="103"/>
      <c r="HL639" s="103"/>
      <c r="HM639" s="103"/>
      <c r="HN639" s="103"/>
      <c r="HO639" s="103"/>
      <c r="HP639" s="103"/>
      <c r="HQ639" s="103"/>
      <c r="HR639" s="103"/>
      <c r="HS639" s="103"/>
      <c r="HT639" s="103"/>
      <c r="HU639" s="103"/>
      <c r="HV639" s="103"/>
      <c r="HW639" s="103"/>
      <c r="HX639" s="103"/>
      <c r="HY639" s="103"/>
      <c r="HZ639" s="103"/>
      <c r="IA639" s="103"/>
      <c r="IB639" s="103"/>
      <c r="IC639" s="103"/>
      <c r="ID639" s="103"/>
      <c r="IE639" s="103"/>
      <c r="IF639" s="103"/>
      <c r="IG639" s="103"/>
      <c r="IH639" s="103"/>
      <c r="II639" s="103"/>
      <c r="IJ639" s="103"/>
      <c r="IK639" s="103"/>
      <c r="IL639" s="103"/>
      <c r="IM639" s="103"/>
      <c r="IN639" s="103"/>
      <c r="IO639" s="103"/>
      <c r="IP639" s="103"/>
      <c r="IQ639" s="103"/>
      <c r="IR639" s="103"/>
      <c r="IS639" s="103"/>
      <c r="IT639" s="103"/>
      <c r="IU639" s="103"/>
      <c r="IV639" s="103"/>
      <c r="IW639" s="103"/>
      <c r="IX639" s="103"/>
      <c r="IY639" s="103"/>
      <c r="IZ639" s="103"/>
      <c r="JA639" s="103"/>
      <c r="JB639" s="103"/>
      <c r="JC639" s="103"/>
      <c r="JD639" s="103"/>
      <c r="JE639" s="103"/>
      <c r="JF639" s="103"/>
      <c r="JG639" s="103"/>
      <c r="JH639" s="103"/>
      <c r="JI639" s="103"/>
      <c r="JJ639" s="103"/>
      <c r="JK639" s="103"/>
      <c r="JL639" s="103"/>
      <c r="JM639" s="103"/>
      <c r="JN639" s="103"/>
      <c r="JO639" s="103"/>
      <c r="JP639" s="103"/>
      <c r="JQ639" s="103"/>
      <c r="JR639" s="103"/>
      <c r="JS639" s="103"/>
      <c r="JT639" s="103"/>
      <c r="JU639" s="103"/>
      <c r="JV639" s="103"/>
      <c r="JW639" s="103"/>
      <c r="JX639" s="103"/>
      <c r="JY639" s="103"/>
      <c r="JZ639" s="103"/>
      <c r="KA639" s="103"/>
      <c r="KB639" s="103"/>
      <c r="KC639" s="103"/>
      <c r="KD639" s="103"/>
      <c r="KE639" s="103"/>
      <c r="KF639" s="103"/>
      <c r="KG639" s="103"/>
      <c r="KH639" s="103"/>
      <c r="KI639" s="103"/>
      <c r="KJ639" s="103"/>
      <c r="KK639" s="103"/>
      <c r="KL639" s="103"/>
      <c r="KM639" s="103"/>
      <c r="KN639" s="103"/>
      <c r="KO639" s="103"/>
      <c r="KP639" s="103"/>
      <c r="KQ639" s="103"/>
      <c r="KR639" s="103"/>
      <c r="KS639" s="103"/>
      <c r="KT639" s="103"/>
      <c r="KU639" s="103"/>
      <c r="KV639" s="103"/>
      <c r="KW639" s="103"/>
      <c r="KX639" s="103"/>
      <c r="KY639" s="103"/>
      <c r="KZ639" s="103"/>
      <c r="LA639" s="103"/>
      <c r="LB639" s="103"/>
      <c r="LC639" s="103"/>
      <c r="LD639" s="103"/>
      <c r="LE639" s="103"/>
      <c r="LF639" s="103"/>
      <c r="LG639" s="103"/>
      <c r="LH639" s="103"/>
      <c r="LI639" s="103"/>
      <c r="LJ639" s="103"/>
      <c r="LK639" s="103"/>
      <c r="LL639" s="103"/>
      <c r="LM639" s="103"/>
      <c r="LN639" s="103"/>
      <c r="LO639" s="103"/>
      <c r="LP639" s="103"/>
      <c r="LQ639" s="103"/>
      <c r="LR639" s="103"/>
      <c r="LS639" s="103"/>
      <c r="LT639" s="103"/>
      <c r="LU639" s="103"/>
      <c r="LV639" s="103"/>
      <c r="LW639" s="103"/>
      <c r="LX639" s="103"/>
      <c r="LY639" s="103"/>
      <c r="LZ639" s="103"/>
      <c r="MA639" s="103"/>
      <c r="MB639" s="103"/>
      <c r="MC639" s="103"/>
      <c r="MD639" s="103"/>
      <c r="ME639" s="103"/>
      <c r="MF639" s="103"/>
      <c r="MG639" s="103"/>
      <c r="MH639" s="103"/>
      <c r="MI639" s="103"/>
      <c r="MJ639" s="103"/>
      <c r="MK639" s="103"/>
      <c r="ML639" s="103"/>
      <c r="MM639" s="103"/>
      <c r="MN639" s="103"/>
      <c r="MO639" s="103"/>
      <c r="MP639" s="103"/>
      <c r="MQ639" s="103"/>
      <c r="MR639" s="103"/>
      <c r="MS639" s="103"/>
      <c r="MT639" s="103"/>
      <c r="MU639" s="103"/>
      <c r="MV639" s="103"/>
      <c r="MW639" s="103"/>
      <c r="MX639" s="103"/>
      <c r="MY639" s="103"/>
      <c r="MZ639" s="103"/>
      <c r="NA639" s="103"/>
      <c r="NB639" s="103"/>
      <c r="NC639" s="103"/>
      <c r="ND639" s="103"/>
      <c r="NE639" s="103"/>
      <c r="NF639" s="103"/>
      <c r="NG639" s="103"/>
      <c r="NH639" s="103"/>
      <c r="NI639" s="103"/>
      <c r="NJ639" s="103"/>
      <c r="NK639" s="103"/>
      <c r="NL639" s="103"/>
      <c r="NM639" s="103"/>
      <c r="NN639" s="103"/>
      <c r="NO639" s="103"/>
      <c r="NP639" s="103"/>
      <c r="NQ639" s="103"/>
      <c r="NR639" s="103"/>
      <c r="NS639" s="103"/>
      <c r="NT639" s="103"/>
      <c r="NU639" s="103"/>
      <c r="NV639" s="103"/>
      <c r="NW639" s="103"/>
      <c r="NX639" s="103"/>
      <c r="NY639" s="103"/>
      <c r="NZ639" s="103"/>
      <c r="OA639" s="103"/>
      <c r="OB639" s="103"/>
      <c r="OC639" s="103"/>
      <c r="OD639" s="103"/>
      <c r="OE639" s="103"/>
      <c r="OF639" s="103"/>
      <c r="OG639" s="103"/>
      <c r="OH639" s="103"/>
      <c r="OI639" s="103"/>
      <c r="OJ639" s="103"/>
      <c r="OK639" s="103"/>
      <c r="OL639" s="103"/>
      <c r="OM639" s="103"/>
      <c r="ON639" s="103"/>
      <c r="OO639" s="103"/>
      <c r="OP639" s="103"/>
      <c r="OQ639" s="103"/>
      <c r="OR639" s="103"/>
      <c r="OS639" s="103"/>
      <c r="OT639" s="103"/>
      <c r="OU639" s="103"/>
      <c r="OV639" s="103"/>
      <c r="OW639" s="103"/>
      <c r="OX639" s="103"/>
      <c r="OY639" s="103"/>
      <c r="OZ639" s="103"/>
      <c r="PA639" s="103"/>
      <c r="PB639" s="103"/>
      <c r="PC639" s="103"/>
      <c r="PD639" s="103"/>
      <c r="PE639" s="103"/>
      <c r="PF639" s="103"/>
      <c r="PG639" s="103"/>
      <c r="PH639" s="103"/>
      <c r="PI639" s="103"/>
      <c r="PJ639" s="103"/>
      <c r="PK639" s="103"/>
      <c r="PL639" s="103"/>
      <c r="PM639" s="103"/>
      <c r="PN639" s="103"/>
      <c r="PO639" s="103"/>
      <c r="PP639" s="103"/>
      <c r="PQ639" s="103"/>
      <c r="PR639" s="103"/>
      <c r="PS639" s="103"/>
      <c r="PT639" s="103"/>
      <c r="PU639" s="103"/>
      <c r="PV639" s="103"/>
      <c r="PW639" s="103"/>
      <c r="PX639" s="103"/>
      <c r="PY639" s="103"/>
      <c r="PZ639" s="103"/>
      <c r="QA639" s="103"/>
      <c r="QB639" s="103"/>
      <c r="QC639" s="103"/>
      <c r="QD639" s="103"/>
      <c r="QE639" s="103"/>
      <c r="QF639" s="103"/>
      <c r="QG639" s="103"/>
      <c r="QH639" s="103"/>
      <c r="QI639" s="103"/>
      <c r="QJ639" s="103"/>
      <c r="QK639" s="103"/>
      <c r="QL639" s="103"/>
      <c r="QM639" s="103"/>
      <c r="QN639" s="103"/>
      <c r="QO639" s="103"/>
      <c r="QP639" s="103"/>
      <c r="QQ639" s="103"/>
      <c r="QR639" s="103"/>
      <c r="QS639" s="103"/>
      <c r="QT639" s="103"/>
      <c r="QU639" s="103"/>
      <c r="QV639" s="103"/>
      <c r="QW639" s="103"/>
      <c r="QX639" s="103"/>
      <c r="QY639" s="103"/>
      <c r="QZ639" s="103"/>
      <c r="RA639" s="103"/>
      <c r="RB639" s="103"/>
      <c r="RC639" s="103"/>
      <c r="RD639" s="103"/>
      <c r="RE639" s="103"/>
      <c r="RF639" s="103"/>
      <c r="RG639" s="103"/>
      <c r="RH639" s="103"/>
      <c r="RI639" s="103"/>
      <c r="RJ639" s="103"/>
      <c r="RK639" s="103"/>
      <c r="RL639" s="103"/>
      <c r="RM639" s="103"/>
      <c r="RN639" s="103"/>
      <c r="RO639" s="103"/>
      <c r="RP639" s="103"/>
      <c r="RQ639" s="103"/>
      <c r="RR639" s="103"/>
      <c r="RS639" s="103"/>
      <c r="RT639" s="103"/>
      <c r="RU639" s="103"/>
      <c r="RV639" s="103"/>
      <c r="RW639" s="103"/>
      <c r="RX639" s="103"/>
      <c r="RY639" s="103"/>
      <c r="RZ639" s="103"/>
      <c r="SA639" s="103"/>
      <c r="SB639" s="103"/>
      <c r="SC639" s="103"/>
      <c r="SD639" s="103"/>
      <c r="SE639" s="103"/>
      <c r="SF639" s="103"/>
      <c r="SG639" s="103"/>
      <c r="SH639" s="103"/>
      <c r="SI639" s="103"/>
      <c r="SJ639" s="103"/>
      <c r="SK639" s="103"/>
      <c r="SL639" s="103"/>
      <c r="SM639" s="103"/>
      <c r="SN639" s="103"/>
      <c r="SO639" s="103"/>
      <c r="SP639" s="103"/>
      <c r="SQ639" s="103"/>
      <c r="SR639" s="103"/>
      <c r="SS639" s="103"/>
      <c r="ST639" s="103"/>
      <c r="SU639" s="103"/>
      <c r="SV639" s="103"/>
      <c r="SW639" s="103"/>
      <c r="SX639" s="103"/>
      <c r="SY639" s="103"/>
      <c r="SZ639" s="103"/>
      <c r="TA639" s="103"/>
      <c r="TB639" s="103"/>
      <c r="TC639" s="103"/>
      <c r="TD639" s="103"/>
      <c r="TE639" s="103"/>
      <c r="TF639" s="103"/>
      <c r="TG639" s="103"/>
      <c r="TH639" s="103"/>
      <c r="TI639" s="103"/>
      <c r="TJ639" s="103"/>
      <c r="TK639" s="103"/>
      <c r="TL639" s="103"/>
      <c r="TM639" s="103"/>
      <c r="TN639" s="103"/>
      <c r="TO639" s="103"/>
      <c r="TP639" s="103"/>
      <c r="TQ639" s="103"/>
      <c r="TR639" s="103"/>
      <c r="TS639" s="103"/>
      <c r="TT639" s="103"/>
      <c r="TU639" s="103"/>
      <c r="TV639" s="103"/>
      <c r="TW639" s="103"/>
      <c r="TX639" s="103"/>
      <c r="TY639" s="103"/>
      <c r="TZ639" s="103"/>
      <c r="UA639" s="103"/>
      <c r="UB639" s="103"/>
      <c r="UC639" s="103"/>
      <c r="UD639" s="103"/>
      <c r="UE639" s="103"/>
      <c r="UF639" s="103"/>
      <c r="UG639" s="103"/>
      <c r="UH639" s="103"/>
      <c r="UI639" s="103"/>
      <c r="UJ639" s="103"/>
      <c r="UK639" s="103"/>
      <c r="UL639" s="103"/>
      <c r="UM639" s="103"/>
      <c r="UN639" s="103"/>
      <c r="UO639" s="103"/>
      <c r="UP639" s="103"/>
      <c r="UQ639" s="103"/>
      <c r="UR639" s="103"/>
      <c r="US639" s="103"/>
      <c r="UT639" s="103"/>
      <c r="UU639" s="103"/>
      <c r="UV639" s="103"/>
      <c r="UW639" s="103"/>
      <c r="UX639" s="103"/>
      <c r="UY639" s="103"/>
      <c r="UZ639" s="103"/>
      <c r="VA639" s="103"/>
      <c r="VB639" s="103"/>
      <c r="VC639" s="103"/>
      <c r="VD639" s="103"/>
      <c r="VE639" s="103"/>
      <c r="VF639" s="103"/>
      <c r="VG639" s="103"/>
      <c r="VH639" s="103"/>
      <c r="VI639" s="103"/>
      <c r="VJ639" s="103"/>
      <c r="VK639" s="103"/>
      <c r="VL639" s="103"/>
      <c r="VM639" s="103"/>
      <c r="VN639" s="103"/>
      <c r="VO639" s="103"/>
      <c r="VP639" s="103"/>
      <c r="VQ639" s="103"/>
      <c r="VR639" s="103"/>
      <c r="VS639" s="103"/>
      <c r="VT639" s="103"/>
      <c r="VU639" s="103"/>
      <c r="VV639" s="103"/>
      <c r="VW639" s="103"/>
      <c r="VX639" s="103"/>
      <c r="VY639" s="103"/>
      <c r="VZ639" s="103"/>
      <c r="WA639" s="103"/>
      <c r="WB639" s="103"/>
      <c r="WC639" s="103"/>
      <c r="WD639" s="103"/>
      <c r="WE639" s="103"/>
      <c r="WF639" s="103"/>
      <c r="WG639" s="103"/>
      <c r="WH639" s="103"/>
      <c r="WI639" s="103"/>
      <c r="WJ639" s="103"/>
      <c r="WK639" s="103"/>
      <c r="WL639" s="103"/>
      <c r="WM639" s="103"/>
      <c r="WN639" s="103"/>
      <c r="WO639" s="103"/>
      <c r="WP639" s="103"/>
      <c r="WQ639" s="103"/>
      <c r="WR639" s="103"/>
      <c r="WS639" s="103"/>
      <c r="WT639" s="103"/>
      <c r="WU639" s="103"/>
      <c r="WV639" s="103"/>
      <c r="WW639" s="103"/>
      <c r="WX639" s="103"/>
      <c r="WY639" s="103"/>
      <c r="WZ639" s="103"/>
      <c r="XA639" s="103"/>
      <c r="XB639" s="103"/>
      <c r="XC639" s="103"/>
      <c r="XD639" s="103"/>
      <c r="XE639" s="103"/>
      <c r="XF639" s="103"/>
      <c r="XG639" s="103"/>
      <c r="XH639" s="103"/>
      <c r="XI639" s="103"/>
      <c r="XJ639" s="103"/>
      <c r="XK639" s="103"/>
      <c r="XL639" s="103"/>
      <c r="XM639" s="103"/>
      <c r="XN639" s="103"/>
      <c r="XO639" s="103"/>
      <c r="XP639" s="103"/>
      <c r="XQ639" s="103"/>
      <c r="XR639" s="103"/>
      <c r="XS639" s="103"/>
      <c r="XT639" s="103"/>
      <c r="XU639" s="103"/>
      <c r="XV639" s="103"/>
      <c r="XW639" s="103"/>
      <c r="XX639" s="103"/>
      <c r="XY639" s="103"/>
      <c r="XZ639" s="103"/>
      <c r="YA639" s="103"/>
      <c r="YB639" s="103"/>
      <c r="YC639" s="103"/>
      <c r="YD639" s="103"/>
      <c r="YE639" s="103"/>
      <c r="YF639" s="103"/>
      <c r="YG639" s="103"/>
      <c r="YH639" s="103"/>
      <c r="YI639" s="103"/>
      <c r="YJ639" s="103"/>
      <c r="YK639" s="103"/>
      <c r="YL639" s="103"/>
      <c r="YM639" s="103"/>
      <c r="YN639" s="103"/>
      <c r="YO639" s="103"/>
      <c r="YP639" s="103"/>
      <c r="YQ639" s="103"/>
      <c r="YR639" s="103"/>
      <c r="YS639" s="103"/>
      <c r="YT639" s="103"/>
      <c r="YU639" s="103"/>
      <c r="YV639" s="103"/>
      <c r="YW639" s="103"/>
      <c r="YX639" s="103"/>
      <c r="YY639" s="103"/>
      <c r="YZ639" s="103"/>
      <c r="ZA639" s="103"/>
      <c r="ZB639" s="103"/>
      <c r="ZC639" s="103"/>
      <c r="ZD639" s="103"/>
      <c r="ZE639" s="103"/>
      <c r="ZF639" s="103"/>
      <c r="ZG639" s="103"/>
      <c r="ZH639" s="103"/>
      <c r="ZI639" s="103"/>
      <c r="ZJ639" s="103"/>
      <c r="ZK639" s="103"/>
      <c r="ZL639" s="103"/>
      <c r="ZM639" s="103"/>
      <c r="ZN639" s="103"/>
      <c r="ZO639" s="103"/>
      <c r="ZP639" s="103"/>
      <c r="ZQ639" s="103"/>
      <c r="ZR639" s="103"/>
      <c r="ZS639" s="103"/>
      <c r="ZT639" s="103"/>
      <c r="ZU639" s="103"/>
      <c r="ZV639" s="103"/>
      <c r="ZW639" s="103"/>
      <c r="ZX639" s="103"/>
      <c r="ZY639" s="103"/>
      <c r="ZZ639" s="103"/>
      <c r="AAA639" s="103"/>
      <c r="AAB639" s="103"/>
      <c r="AAC639" s="103"/>
      <c r="AAD639" s="103"/>
      <c r="AAE639" s="103"/>
      <c r="AAF639" s="103"/>
      <c r="AAG639" s="103"/>
      <c r="AAH639" s="103"/>
      <c r="AAI639" s="103"/>
      <c r="AAJ639" s="103"/>
      <c r="AAK639" s="103"/>
      <c r="AAL639" s="103"/>
      <c r="AAM639" s="103"/>
      <c r="AAN639" s="103"/>
      <c r="AAO639" s="103"/>
      <c r="AAP639" s="103"/>
      <c r="AAQ639" s="103"/>
      <c r="AAR639" s="103"/>
      <c r="AAS639" s="103"/>
      <c r="AAT639" s="103"/>
      <c r="AAU639" s="103"/>
      <c r="AAV639" s="103"/>
      <c r="AAW639" s="103"/>
      <c r="AAX639" s="103"/>
      <c r="AAY639" s="103"/>
      <c r="AAZ639" s="103"/>
      <c r="ABA639" s="103"/>
      <c r="ABB639" s="103"/>
      <c r="ABC639" s="103"/>
      <c r="ABD639" s="103"/>
      <c r="ABE639" s="103"/>
      <c r="ABF639" s="103"/>
      <c r="ABG639" s="103"/>
      <c r="ABH639" s="103"/>
      <c r="ABI639" s="103"/>
      <c r="ABJ639" s="103"/>
      <c r="ABK639" s="103"/>
      <c r="ABL639" s="103"/>
      <c r="ABM639" s="103"/>
      <c r="ABN639" s="103"/>
      <c r="ABO639" s="103"/>
      <c r="ABP639" s="103"/>
      <c r="ABQ639" s="103"/>
      <c r="ABR639" s="103"/>
      <c r="ABS639" s="103"/>
      <c r="ABT639" s="103"/>
      <c r="ABU639" s="103"/>
      <c r="ABV639" s="103"/>
      <c r="ABW639" s="103"/>
      <c r="ABX639" s="103"/>
      <c r="ABY639" s="103"/>
      <c r="ABZ639" s="103"/>
      <c r="ACA639" s="103"/>
      <c r="ACB639" s="103"/>
      <c r="ACC639" s="103"/>
      <c r="ACD639" s="103"/>
      <c r="ACE639" s="103"/>
      <c r="ACF639" s="103"/>
      <c r="ACG639" s="103"/>
      <c r="ACH639" s="103"/>
      <c r="ACI639" s="103"/>
      <c r="ACJ639" s="103"/>
      <c r="ACK639" s="103"/>
      <c r="ACL639" s="103"/>
      <c r="ACM639" s="103"/>
      <c r="ACN639" s="103"/>
      <c r="ACO639" s="103"/>
      <c r="ACP639" s="103"/>
      <c r="ACQ639" s="103"/>
      <c r="ACR639" s="103"/>
      <c r="ACS639" s="103"/>
      <c r="ACT639" s="103"/>
      <c r="ACU639" s="103"/>
      <c r="ACV639" s="103"/>
      <c r="ACW639" s="103"/>
      <c r="ACX639" s="103"/>
      <c r="ACY639" s="103"/>
      <c r="ACZ639" s="103"/>
      <c r="ADA639" s="103"/>
      <c r="ADB639" s="103"/>
      <c r="ADC639" s="103"/>
      <c r="ADD639" s="103"/>
      <c r="ADE639" s="103"/>
      <c r="ADF639" s="103"/>
      <c r="ADG639" s="103"/>
      <c r="ADH639" s="103"/>
      <c r="ADI639" s="103"/>
      <c r="ADJ639" s="103"/>
      <c r="ADK639" s="103"/>
      <c r="ADL639" s="103"/>
      <c r="ADM639" s="103"/>
      <c r="ADN639" s="103"/>
      <c r="ADO639" s="103"/>
      <c r="ADP639" s="103"/>
      <c r="ADQ639" s="103"/>
      <c r="ADR639" s="103"/>
      <c r="ADS639" s="103"/>
      <c r="ADT639" s="103"/>
      <c r="ADU639" s="103"/>
      <c r="ADV639" s="103"/>
      <c r="ADW639" s="103"/>
      <c r="ADX639" s="103"/>
      <c r="ADY639" s="103"/>
      <c r="ADZ639" s="103"/>
      <c r="AEA639" s="103"/>
      <c r="AEB639" s="103"/>
      <c r="AEC639" s="103"/>
      <c r="AED639" s="103"/>
      <c r="AEE639" s="103"/>
      <c r="AEF639" s="103"/>
      <c r="AEG639" s="103"/>
      <c r="AEH639" s="103"/>
      <c r="AEI639" s="103"/>
      <c r="AEJ639" s="103"/>
      <c r="AEK639" s="103"/>
      <c r="AEL639" s="103"/>
      <c r="AEM639" s="103"/>
      <c r="AEN639" s="103"/>
      <c r="AEO639" s="103"/>
      <c r="AEP639" s="103"/>
      <c r="AEQ639" s="103"/>
      <c r="AER639" s="103"/>
      <c r="AES639" s="103"/>
      <c r="AET639" s="103"/>
      <c r="AEU639" s="103"/>
      <c r="AEV639" s="103"/>
      <c r="AEW639" s="103"/>
      <c r="AEX639" s="103"/>
      <c r="AEY639" s="103"/>
      <c r="AEZ639" s="103"/>
      <c r="AFA639" s="103"/>
      <c r="AFB639" s="103"/>
      <c r="AFC639" s="103"/>
      <c r="AFD639" s="103"/>
      <c r="AFE639" s="103"/>
      <c r="AFF639" s="103"/>
      <c r="AFG639" s="103"/>
      <c r="AFH639" s="103"/>
      <c r="AFI639" s="103"/>
      <c r="AFJ639" s="103"/>
      <c r="AFK639" s="103"/>
      <c r="AFL639" s="103"/>
      <c r="AFM639" s="103"/>
      <c r="AFN639" s="103"/>
      <c r="AFO639" s="103"/>
      <c r="AFP639" s="103"/>
      <c r="AFQ639" s="103"/>
      <c r="AFR639" s="103"/>
      <c r="AFS639" s="103"/>
      <c r="AFT639" s="103"/>
      <c r="AFU639" s="103"/>
      <c r="AFV639" s="103"/>
      <c r="AFW639" s="103"/>
      <c r="AFX639" s="103"/>
      <c r="AFY639" s="103"/>
      <c r="AFZ639" s="103"/>
      <c r="AGA639" s="103"/>
      <c r="AGB639" s="103"/>
      <c r="AGC639" s="103"/>
      <c r="AGD639" s="103"/>
      <c r="AGE639" s="103"/>
      <c r="AGF639" s="103"/>
      <c r="AGG639" s="103"/>
      <c r="AGH639" s="103"/>
      <c r="AGI639" s="103"/>
      <c r="AGJ639" s="103"/>
      <c r="AGK639" s="103"/>
      <c r="AGL639" s="103"/>
      <c r="AGM639" s="103"/>
      <c r="AGN639" s="103"/>
      <c r="AGO639" s="103"/>
      <c r="AGP639" s="103"/>
      <c r="AGQ639" s="103"/>
      <c r="AGR639" s="103"/>
      <c r="AGS639" s="103"/>
      <c r="AGT639" s="103"/>
      <c r="AGU639" s="103"/>
      <c r="AGV639" s="103"/>
      <c r="AGW639" s="103"/>
      <c r="AGX639" s="103"/>
      <c r="AGY639" s="103"/>
      <c r="AGZ639" s="103"/>
      <c r="AHA639" s="103"/>
      <c r="AHB639" s="103"/>
      <c r="AHC639" s="103"/>
      <c r="AHD639" s="103"/>
      <c r="AHE639" s="103"/>
      <c r="AHF639" s="103"/>
      <c r="AHG639" s="103"/>
      <c r="AHH639" s="103"/>
      <c r="AHI639" s="103"/>
      <c r="AHJ639" s="103"/>
      <c r="AHK639" s="103"/>
      <c r="AHL639" s="103"/>
      <c r="AHM639" s="103"/>
      <c r="AHN639" s="103"/>
      <c r="AHO639" s="103"/>
      <c r="AHP639" s="103"/>
      <c r="AHQ639" s="103"/>
      <c r="AHR639" s="103"/>
      <c r="AHS639" s="103"/>
      <c r="AHT639" s="103"/>
      <c r="AHU639" s="103"/>
      <c r="AHV639" s="103"/>
      <c r="AHW639" s="103"/>
      <c r="AHX639" s="103"/>
      <c r="AHY639" s="103"/>
      <c r="AHZ639" s="103"/>
      <c r="AIA639" s="103"/>
      <c r="AIB639" s="103"/>
      <c r="AIC639" s="103"/>
      <c r="AID639" s="103"/>
      <c r="AIE639" s="103"/>
      <c r="AIF639" s="103"/>
      <c r="AIG639" s="103"/>
      <c r="AIH639" s="103"/>
      <c r="AII639" s="103"/>
      <c r="AIJ639" s="103"/>
      <c r="AIK639" s="103"/>
      <c r="AIL639" s="103"/>
      <c r="AIM639" s="103"/>
      <c r="AIN639" s="103"/>
      <c r="AIO639" s="103"/>
      <c r="AIP639" s="103"/>
      <c r="AIQ639" s="103"/>
      <c r="AIR639" s="103"/>
      <c r="AIS639" s="103"/>
      <c r="AIT639" s="103"/>
      <c r="AIU639" s="103"/>
      <c r="AIV639" s="103"/>
      <c r="AIW639" s="103"/>
      <c r="AIX639" s="103"/>
      <c r="AIY639" s="103"/>
      <c r="AIZ639" s="103"/>
      <c r="AJA639" s="103"/>
      <c r="AJB639" s="103"/>
      <c r="AJC639" s="103"/>
      <c r="AJD639" s="103"/>
      <c r="AJE639" s="103"/>
      <c r="AJF639" s="103"/>
      <c r="AJG639" s="103"/>
      <c r="AJH639" s="103"/>
      <c r="AJI639" s="103"/>
      <c r="AJJ639" s="103"/>
      <c r="AJK639" s="103"/>
      <c r="AJL639" s="103"/>
      <c r="AJM639" s="103"/>
      <c r="AJN639" s="103"/>
      <c r="AJO639" s="103"/>
      <c r="AJP639" s="103"/>
      <c r="AJQ639" s="103"/>
      <c r="AJR639" s="103"/>
      <c r="AJS639" s="103"/>
      <c r="AJT639" s="103"/>
      <c r="AJU639" s="103"/>
      <c r="AJV639" s="103"/>
      <c r="AJW639" s="103"/>
      <c r="AJX639" s="103"/>
      <c r="AJY639" s="103"/>
      <c r="AJZ639" s="103"/>
      <c r="AKA639" s="103"/>
      <c r="AKB639" s="103"/>
      <c r="AKC639" s="103"/>
      <c r="AKD639" s="103"/>
      <c r="AKE639" s="103"/>
      <c r="AKF639" s="103"/>
      <c r="AKG639" s="103"/>
      <c r="AKH639" s="103"/>
      <c r="AKI639" s="103"/>
      <c r="AKJ639" s="103"/>
      <c r="AKK639" s="103"/>
      <c r="AKL639" s="103"/>
      <c r="AKM639" s="103"/>
      <c r="AKN639" s="103"/>
      <c r="AKO639" s="103"/>
      <c r="AKP639" s="103"/>
      <c r="AKQ639" s="103"/>
      <c r="AKR639" s="103"/>
      <c r="AKS639" s="103"/>
      <c r="AKT639" s="103"/>
      <c r="AKU639" s="103"/>
      <c r="AKV639" s="103"/>
      <c r="AKW639" s="103"/>
      <c r="AKX639" s="103"/>
      <c r="AKY639" s="103"/>
      <c r="AKZ639" s="103"/>
      <c r="ALA639" s="103"/>
      <c r="ALB639" s="103"/>
      <c r="ALC639" s="103"/>
      <c r="ALD639" s="103"/>
      <c r="ALE639" s="103"/>
      <c r="ALF639" s="103"/>
      <c r="ALG639" s="103"/>
      <c r="ALH639" s="103"/>
      <c r="ALI639" s="103"/>
      <c r="ALJ639" s="103"/>
      <c r="ALK639" s="103"/>
      <c r="ALL639" s="103"/>
      <c r="ALM639" s="103"/>
      <c r="ALN639" s="103"/>
      <c r="ALO639" s="103"/>
      <c r="ALP639" s="103"/>
      <c r="ALQ639" s="103"/>
      <c r="ALR639" s="103"/>
      <c r="ALS639" s="103"/>
      <c r="ALT639" s="103"/>
      <c r="ALU639" s="103"/>
      <c r="ALV639" s="103"/>
      <c r="ALW639" s="103"/>
      <c r="ALX639" s="103"/>
      <c r="ALY639" s="103"/>
      <c r="ALZ639" s="103"/>
      <c r="AMA639" s="103"/>
      <c r="AMB639" s="103"/>
      <c r="AMC639" s="103"/>
      <c r="AMD639" s="103"/>
      <c r="AME639" s="103"/>
      <c r="AMF639" s="103"/>
      <c r="AMG639" s="103"/>
      <c r="AMH639" s="103"/>
      <c r="AMI639" s="103"/>
      <c r="AMJ639" s="103"/>
      <c r="AMK639" s="103"/>
      <c r="AML639" s="103"/>
      <c r="AMM639" s="103"/>
      <c r="AMN639" s="103"/>
      <c r="AMO639" s="103"/>
      <c r="AMP639" s="103"/>
      <c r="AMQ639" s="103"/>
      <c r="AMR639" s="103"/>
      <c r="AMS639" s="103"/>
      <c r="AMT639" s="103"/>
      <c r="AMU639" s="103"/>
      <c r="AMV639" s="103"/>
      <c r="AMW639" s="103"/>
      <c r="AMX639" s="103"/>
      <c r="AMY639" s="103"/>
      <c r="AMZ639" s="103"/>
      <c r="ANA639" s="103"/>
      <c r="ANB639" s="103"/>
      <c r="ANC639" s="103"/>
      <c r="AND639" s="103"/>
      <c r="ANE639" s="103"/>
      <c r="ANF639" s="103"/>
      <c r="ANG639" s="103"/>
      <c r="ANH639" s="103"/>
      <c r="ANI639" s="103"/>
      <c r="ANJ639" s="103"/>
      <c r="ANK639" s="103"/>
      <c r="ANL639" s="103"/>
      <c r="ANM639" s="103"/>
      <c r="ANN639" s="103"/>
      <c r="ANO639" s="103"/>
      <c r="ANP639" s="103"/>
      <c r="ANQ639" s="103"/>
      <c r="ANR639" s="103"/>
      <c r="ANS639" s="103"/>
      <c r="ANT639" s="103"/>
      <c r="ANU639" s="103"/>
      <c r="ANV639" s="103"/>
      <c r="ANW639" s="103"/>
      <c r="ANX639" s="103"/>
      <c r="ANY639" s="103"/>
      <c r="ANZ639" s="103"/>
      <c r="AOA639" s="103"/>
      <c r="AOB639" s="103"/>
      <c r="AOC639" s="103"/>
      <c r="AOD639" s="103"/>
      <c r="AOE639" s="103"/>
      <c r="AOF639" s="103"/>
      <c r="AOG639" s="103"/>
      <c r="AOH639" s="103"/>
      <c r="AOI639" s="103"/>
      <c r="AOJ639" s="103"/>
      <c r="AOK639" s="103"/>
      <c r="AOL639" s="103"/>
      <c r="AOM639" s="103"/>
      <c r="AON639" s="103"/>
      <c r="AOO639" s="103"/>
      <c r="AOP639" s="103"/>
      <c r="AOQ639" s="103"/>
      <c r="AOR639" s="103"/>
      <c r="AOS639" s="103"/>
      <c r="AOT639" s="103"/>
      <c r="AOU639" s="103"/>
      <c r="AOV639" s="103"/>
      <c r="AOW639" s="103"/>
      <c r="AOX639" s="103"/>
      <c r="AOY639" s="103"/>
      <c r="AOZ639" s="103"/>
      <c r="APA639" s="103"/>
      <c r="APB639" s="103"/>
      <c r="APC639" s="103"/>
      <c r="APD639" s="103"/>
      <c r="APE639" s="103"/>
      <c r="APF639" s="103"/>
      <c r="APG639" s="103"/>
      <c r="APH639" s="103"/>
      <c r="API639" s="103"/>
      <c r="APJ639" s="103"/>
      <c r="APK639" s="103"/>
      <c r="APL639" s="103"/>
      <c r="APM639" s="103"/>
      <c r="APN639" s="103"/>
      <c r="APO639" s="103"/>
      <c r="APP639" s="103"/>
      <c r="APQ639" s="103"/>
      <c r="APR639" s="103"/>
      <c r="APS639" s="103"/>
      <c r="APT639" s="103"/>
      <c r="APU639" s="103"/>
      <c r="APV639" s="103"/>
      <c r="APW639" s="103"/>
      <c r="APX639" s="103"/>
      <c r="APY639" s="103"/>
      <c r="APZ639" s="103"/>
      <c r="AQA639" s="103"/>
      <c r="AQB639" s="103"/>
      <c r="AQC639" s="103"/>
      <c r="AQD639" s="103"/>
      <c r="AQE639" s="103"/>
      <c r="AQF639" s="103"/>
      <c r="AQG639" s="103"/>
      <c r="AQH639" s="103"/>
      <c r="AQI639" s="103"/>
      <c r="AQJ639" s="103"/>
      <c r="AQK639" s="103"/>
      <c r="AQL639" s="103"/>
      <c r="AQM639" s="103"/>
      <c r="AQN639" s="103"/>
      <c r="AQO639" s="103"/>
      <c r="AQP639" s="103"/>
      <c r="AQQ639" s="103"/>
      <c r="AQR639" s="103"/>
      <c r="AQS639" s="103"/>
      <c r="AQT639" s="103"/>
      <c r="AQU639" s="103"/>
      <c r="AQV639" s="103"/>
      <c r="AQW639" s="103"/>
      <c r="AQX639" s="103"/>
      <c r="AQY639" s="103"/>
      <c r="AQZ639" s="103"/>
      <c r="ARA639" s="103"/>
      <c r="ARB639" s="103"/>
      <c r="ARC639" s="103"/>
      <c r="ARD639" s="103"/>
      <c r="ARE639" s="103"/>
      <c r="ARF639" s="103"/>
      <c r="ARG639" s="103"/>
      <c r="ARH639" s="103"/>
      <c r="ARI639" s="103"/>
      <c r="ARJ639" s="103"/>
      <c r="ARK639" s="103"/>
      <c r="ARL639" s="103"/>
      <c r="ARM639" s="103"/>
      <c r="ARN639" s="103"/>
      <c r="ARO639" s="103"/>
      <c r="ARP639" s="103"/>
      <c r="ARQ639" s="103"/>
      <c r="ARR639" s="103"/>
      <c r="ARS639" s="103"/>
      <c r="ART639" s="103"/>
      <c r="ARU639" s="103"/>
      <c r="ARV639" s="103"/>
      <c r="ARW639" s="103"/>
      <c r="ARX639" s="103"/>
      <c r="ARY639" s="103"/>
      <c r="ARZ639" s="103"/>
      <c r="ASA639" s="103"/>
      <c r="ASB639" s="103"/>
      <c r="ASC639" s="103"/>
      <c r="ASD639" s="103"/>
      <c r="ASE639" s="103"/>
      <c r="ASF639" s="103"/>
      <c r="ASG639" s="103"/>
      <c r="ASH639" s="103"/>
      <c r="ASI639" s="103"/>
      <c r="ASJ639" s="103"/>
      <c r="ASK639" s="103"/>
      <c r="ASL639" s="103"/>
      <c r="ASM639" s="103"/>
      <c r="ASN639" s="103"/>
      <c r="ASO639" s="103"/>
      <c r="ASP639" s="103"/>
      <c r="ASQ639" s="103"/>
      <c r="ASR639" s="103"/>
      <c r="ASS639" s="103"/>
      <c r="AST639" s="103"/>
      <c r="ASU639" s="103"/>
      <c r="ASV639" s="103"/>
      <c r="ASW639" s="103"/>
      <c r="ASX639" s="103"/>
      <c r="ASY639" s="103"/>
      <c r="ASZ639" s="103"/>
      <c r="ATA639" s="103"/>
      <c r="ATB639" s="103"/>
      <c r="ATC639" s="103"/>
      <c r="ATD639" s="103"/>
      <c r="ATE639" s="103"/>
      <c r="ATF639" s="103"/>
      <c r="ATG639" s="103"/>
      <c r="ATH639" s="103"/>
      <c r="ATI639" s="103"/>
      <c r="ATJ639" s="103"/>
      <c r="ATK639" s="103"/>
      <c r="ATL639" s="103"/>
      <c r="ATM639" s="103"/>
      <c r="ATN639" s="103"/>
      <c r="ATO639" s="103"/>
      <c r="ATP639" s="103"/>
      <c r="ATQ639" s="103"/>
      <c r="ATR639" s="103"/>
      <c r="ATS639" s="103"/>
      <c r="ATT639" s="103"/>
      <c r="ATU639" s="103"/>
      <c r="ATV639" s="103"/>
      <c r="ATW639" s="103"/>
      <c r="ATX639" s="103"/>
      <c r="ATY639" s="103"/>
      <c r="ATZ639" s="103"/>
      <c r="AUA639" s="103"/>
      <c r="AUB639" s="103"/>
      <c r="AUC639" s="103"/>
      <c r="AUD639" s="103"/>
      <c r="AUE639" s="103"/>
      <c r="AUF639" s="103"/>
      <c r="AUG639" s="103"/>
      <c r="AUH639" s="103"/>
      <c r="AUI639" s="103"/>
      <c r="AUJ639" s="103"/>
      <c r="AUK639" s="103"/>
      <c r="AUL639" s="103"/>
      <c r="AUM639" s="103"/>
      <c r="AUN639" s="103"/>
      <c r="AUO639" s="103"/>
      <c r="AUP639" s="103"/>
      <c r="AUQ639" s="103"/>
      <c r="AUR639" s="103"/>
      <c r="AUS639" s="103"/>
      <c r="AUT639" s="103"/>
      <c r="AUU639" s="103"/>
      <c r="AUV639" s="103"/>
      <c r="AUW639" s="103"/>
      <c r="AUX639" s="103"/>
      <c r="AUY639" s="103"/>
      <c r="AUZ639" s="103"/>
      <c r="AVA639" s="103"/>
      <c r="AVB639" s="103"/>
      <c r="AVC639" s="103"/>
      <c r="AVD639" s="103"/>
      <c r="AVE639" s="103"/>
      <c r="AVF639" s="103"/>
      <c r="AVG639" s="103"/>
      <c r="AVH639" s="103"/>
      <c r="AVI639" s="103"/>
      <c r="AVJ639" s="103"/>
      <c r="AVK639" s="103"/>
      <c r="AVL639" s="103"/>
      <c r="AVM639" s="103"/>
      <c r="AVN639" s="103"/>
      <c r="AVO639" s="103"/>
      <c r="AVP639" s="103"/>
      <c r="AVQ639" s="103"/>
      <c r="AVR639" s="103"/>
      <c r="AVS639" s="103"/>
      <c r="AVT639" s="103"/>
      <c r="AVU639" s="103"/>
      <c r="AVV639" s="103"/>
      <c r="AVW639" s="103"/>
      <c r="AVX639" s="103"/>
      <c r="AVY639" s="103"/>
      <c r="AVZ639" s="103"/>
      <c r="AWA639" s="103"/>
      <c r="AWB639" s="103"/>
      <c r="AWC639" s="103"/>
      <c r="AWD639" s="103"/>
      <c r="AWE639" s="103"/>
      <c r="AWF639" s="103"/>
      <c r="AWG639" s="103"/>
      <c r="AWH639" s="103"/>
      <c r="AWI639" s="103"/>
      <c r="AWJ639" s="103"/>
      <c r="AWK639" s="103"/>
      <c r="AWL639" s="103"/>
      <c r="AWM639" s="103"/>
      <c r="AWN639" s="103"/>
      <c r="AWO639" s="103"/>
      <c r="AWP639" s="103"/>
      <c r="AWQ639" s="103"/>
      <c r="AWR639" s="103"/>
      <c r="AWS639" s="103"/>
      <c r="AWT639" s="103"/>
      <c r="AWU639" s="103"/>
      <c r="AWV639" s="103"/>
      <c r="AWW639" s="103"/>
      <c r="AWX639" s="103"/>
      <c r="AWY639" s="103"/>
      <c r="AWZ639" s="103"/>
      <c r="AXA639" s="103"/>
      <c r="AXB639" s="103"/>
      <c r="AXC639" s="103"/>
      <c r="AXD639" s="103"/>
      <c r="AXE639" s="103"/>
      <c r="AXF639" s="103"/>
      <c r="AXG639" s="103"/>
      <c r="AXH639" s="103"/>
      <c r="AXI639" s="103"/>
      <c r="AXJ639" s="103"/>
      <c r="AXK639" s="103"/>
      <c r="AXL639" s="103"/>
      <c r="AXM639" s="103"/>
      <c r="AXN639" s="103"/>
      <c r="AXO639" s="103"/>
      <c r="AXP639" s="103"/>
      <c r="AXQ639" s="103"/>
      <c r="AXR639" s="103"/>
      <c r="AXS639" s="103"/>
      <c r="AXT639" s="103"/>
      <c r="AXU639" s="103"/>
      <c r="AXV639" s="103"/>
      <c r="AXW639" s="103"/>
      <c r="AXX639" s="103"/>
      <c r="AXY639" s="103"/>
      <c r="AXZ639" s="103"/>
      <c r="AYA639" s="103"/>
      <c r="AYB639" s="103"/>
      <c r="AYC639" s="103"/>
      <c r="AYD639" s="103"/>
      <c r="AYE639" s="103"/>
      <c r="AYF639" s="103"/>
      <c r="AYG639" s="103"/>
      <c r="AYH639" s="103"/>
      <c r="AYI639" s="103"/>
      <c r="AYJ639" s="103"/>
      <c r="AYK639" s="103"/>
      <c r="AYL639" s="103"/>
      <c r="AYM639" s="103"/>
      <c r="AYN639" s="103"/>
      <c r="AYO639" s="103"/>
      <c r="AYP639" s="103"/>
      <c r="AYQ639" s="103"/>
      <c r="AYR639" s="103"/>
      <c r="AYS639" s="103"/>
      <c r="AYT639" s="103"/>
      <c r="AYU639" s="103"/>
      <c r="AYV639" s="103"/>
      <c r="AYW639" s="103"/>
      <c r="AYX639" s="103"/>
      <c r="AYY639" s="103"/>
      <c r="AYZ639" s="103"/>
      <c r="AZA639" s="103"/>
      <c r="AZB639" s="103"/>
      <c r="AZC639" s="103"/>
      <c r="AZD639" s="103"/>
      <c r="AZE639" s="103"/>
      <c r="AZF639" s="103"/>
      <c r="AZG639" s="103"/>
      <c r="AZH639" s="103"/>
      <c r="AZI639" s="103"/>
      <c r="AZJ639" s="103"/>
      <c r="AZK639" s="103"/>
      <c r="AZL639" s="103"/>
      <c r="AZM639" s="103"/>
      <c r="AZN639" s="103"/>
      <c r="AZO639" s="103"/>
      <c r="AZP639" s="103"/>
      <c r="AZQ639" s="103"/>
      <c r="AZR639" s="103"/>
      <c r="AZS639" s="103"/>
      <c r="AZT639" s="103"/>
      <c r="AZU639" s="103"/>
      <c r="AZV639" s="103"/>
      <c r="AZW639" s="103"/>
      <c r="AZX639" s="103"/>
      <c r="AZY639" s="103"/>
      <c r="AZZ639" s="103"/>
      <c r="BAA639" s="103"/>
      <c r="BAB639" s="103"/>
      <c r="BAC639" s="103"/>
      <c r="BAD639" s="103"/>
      <c r="BAE639" s="103"/>
      <c r="BAF639" s="103"/>
      <c r="BAG639" s="103"/>
      <c r="BAH639" s="103"/>
      <c r="BAI639" s="103"/>
      <c r="BAJ639" s="103"/>
      <c r="BAK639" s="103"/>
      <c r="BAL639" s="103"/>
      <c r="BAM639" s="103"/>
      <c r="BAN639" s="103"/>
      <c r="BAO639" s="103"/>
      <c r="BAP639" s="103"/>
      <c r="BAQ639" s="103"/>
      <c r="BAR639" s="103"/>
      <c r="BAS639" s="103"/>
      <c r="BAT639" s="103"/>
      <c r="BAU639" s="103"/>
      <c r="BAV639" s="103"/>
      <c r="BAW639" s="103"/>
      <c r="BAX639" s="103"/>
      <c r="BAY639" s="103"/>
      <c r="BAZ639" s="103"/>
      <c r="BBA639" s="103"/>
      <c r="BBB639" s="103"/>
      <c r="BBC639" s="103"/>
      <c r="BBD639" s="103"/>
      <c r="BBE639" s="103"/>
      <c r="BBF639" s="103"/>
      <c r="BBG639" s="103"/>
      <c r="BBH639" s="103"/>
      <c r="BBI639" s="103"/>
      <c r="BBJ639" s="103"/>
      <c r="BBK639" s="103"/>
      <c r="BBL639" s="103"/>
      <c r="BBM639" s="103"/>
      <c r="BBN639" s="103"/>
      <c r="BBO639" s="103"/>
      <c r="BBP639" s="103"/>
      <c r="BBQ639" s="103"/>
      <c r="BBR639" s="103"/>
      <c r="BBS639" s="103"/>
      <c r="BBT639" s="103"/>
      <c r="BBU639" s="103"/>
      <c r="BBV639" s="103"/>
      <c r="BBW639" s="103"/>
      <c r="BBX639" s="103"/>
      <c r="BBY639" s="103"/>
      <c r="BBZ639" s="103"/>
      <c r="BCA639" s="103"/>
      <c r="BCB639" s="103"/>
      <c r="BCC639" s="103"/>
      <c r="BCD639" s="103"/>
      <c r="BCE639" s="103"/>
      <c r="BCF639" s="103"/>
      <c r="BCG639" s="103"/>
      <c r="BCH639" s="103"/>
      <c r="BCI639" s="103"/>
      <c r="BCJ639" s="103"/>
      <c r="BCK639" s="103"/>
      <c r="BCL639" s="103"/>
      <c r="BCM639" s="103"/>
      <c r="BCN639" s="103"/>
      <c r="BCO639" s="103"/>
      <c r="BCP639" s="103"/>
      <c r="BCQ639" s="103"/>
      <c r="BCR639" s="103"/>
      <c r="BCS639" s="103"/>
      <c r="BCT639" s="103"/>
      <c r="BCU639" s="103"/>
      <c r="BCV639" s="103"/>
      <c r="BCW639" s="103"/>
      <c r="BCX639" s="103"/>
      <c r="BCY639" s="103"/>
      <c r="BCZ639" s="103"/>
      <c r="BDA639" s="103"/>
      <c r="BDB639" s="103"/>
      <c r="BDC639" s="103"/>
      <c r="BDD639" s="103"/>
      <c r="BDE639" s="103"/>
      <c r="BDF639" s="103"/>
      <c r="BDG639" s="103"/>
      <c r="BDH639" s="103"/>
      <c r="BDI639" s="103"/>
      <c r="BDJ639" s="103"/>
      <c r="BDK639" s="103"/>
      <c r="BDL639" s="103"/>
      <c r="BDM639" s="103"/>
      <c r="BDN639" s="103"/>
      <c r="BDO639" s="103"/>
      <c r="BDP639" s="103"/>
      <c r="BDQ639" s="103"/>
      <c r="BDR639" s="103"/>
      <c r="BDS639" s="103"/>
      <c r="BDT639" s="103"/>
      <c r="BDU639" s="103"/>
      <c r="BDV639" s="103"/>
      <c r="BDW639" s="103"/>
      <c r="BDX639" s="103"/>
      <c r="BDY639" s="103"/>
      <c r="BDZ639" s="103"/>
      <c r="BEA639" s="103"/>
      <c r="BEB639" s="103"/>
      <c r="BEC639" s="103"/>
      <c r="BED639" s="103"/>
      <c r="BEE639" s="103"/>
      <c r="BEF639" s="103"/>
      <c r="BEG639" s="103"/>
      <c r="BEH639" s="103"/>
      <c r="BEI639" s="103"/>
      <c r="BEJ639" s="103"/>
      <c r="BEK639" s="103"/>
      <c r="BEL639" s="103"/>
      <c r="BEM639" s="103"/>
      <c r="BEN639" s="103"/>
      <c r="BEO639" s="103"/>
      <c r="BEP639" s="103"/>
      <c r="BEQ639" s="103"/>
      <c r="BER639" s="103"/>
      <c r="BES639" s="103"/>
      <c r="BET639" s="103"/>
      <c r="BEU639" s="103"/>
      <c r="BEV639" s="103"/>
      <c r="BEW639" s="103"/>
      <c r="BEX639" s="103"/>
      <c r="BEY639" s="103"/>
      <c r="BEZ639" s="103"/>
      <c r="BFA639" s="103"/>
      <c r="BFB639" s="103"/>
      <c r="BFC639" s="103"/>
      <c r="BFD639" s="103"/>
      <c r="BFE639" s="103"/>
      <c r="BFF639" s="103"/>
      <c r="BFG639" s="103"/>
      <c r="BFH639" s="103"/>
      <c r="BFI639" s="103"/>
      <c r="BFJ639" s="103"/>
      <c r="BFK639" s="103"/>
      <c r="BFL639" s="103"/>
      <c r="BFM639" s="103"/>
      <c r="BFN639" s="103"/>
      <c r="BFO639" s="103"/>
      <c r="BFP639" s="103"/>
      <c r="BFQ639" s="103"/>
      <c r="BFR639" s="103"/>
      <c r="BFS639" s="103"/>
      <c r="BFT639" s="103"/>
      <c r="BFU639" s="103"/>
      <c r="BFV639" s="103"/>
      <c r="BFW639" s="103"/>
      <c r="BFX639" s="103"/>
      <c r="BFY639" s="103"/>
      <c r="BFZ639" s="103"/>
      <c r="BGA639" s="103"/>
      <c r="BGB639" s="103"/>
      <c r="BGC639" s="103"/>
      <c r="BGD639" s="103"/>
      <c r="BGE639" s="103"/>
      <c r="BGF639" s="103"/>
      <c r="BGG639" s="103"/>
      <c r="BGH639" s="103"/>
      <c r="BGI639" s="103"/>
      <c r="BGJ639" s="103"/>
      <c r="BGK639" s="103"/>
      <c r="BGL639" s="103"/>
      <c r="BGM639" s="103"/>
      <c r="BGN639" s="103"/>
      <c r="BGO639" s="103"/>
      <c r="BGP639" s="103"/>
      <c r="BGQ639" s="103"/>
      <c r="BGR639" s="103"/>
      <c r="BGS639" s="103"/>
      <c r="BGT639" s="103"/>
      <c r="BGU639" s="103"/>
      <c r="BGV639" s="103"/>
      <c r="BGW639" s="103"/>
      <c r="BGX639" s="103"/>
      <c r="BGY639" s="103"/>
      <c r="BGZ639" s="103"/>
      <c r="BHA639" s="103"/>
      <c r="BHB639" s="103"/>
      <c r="BHC639" s="103"/>
      <c r="BHD639" s="103"/>
      <c r="BHE639" s="103"/>
      <c r="BHF639" s="103"/>
      <c r="BHG639" s="103"/>
      <c r="BHH639" s="103"/>
      <c r="BHI639" s="103"/>
      <c r="BHJ639" s="103"/>
      <c r="BHK639" s="103"/>
      <c r="BHL639" s="103"/>
      <c r="BHM639" s="103"/>
      <c r="BHN639" s="103"/>
      <c r="BHO639" s="103"/>
      <c r="BHP639" s="103"/>
      <c r="BHQ639" s="103"/>
      <c r="BHR639" s="103"/>
      <c r="BHS639" s="103"/>
      <c r="BHT639" s="103"/>
      <c r="BHU639" s="103"/>
      <c r="BHV639" s="103"/>
      <c r="BHW639" s="103"/>
      <c r="BHX639" s="103"/>
      <c r="BHY639" s="103"/>
      <c r="BHZ639" s="103"/>
      <c r="BIA639" s="103"/>
      <c r="BIB639" s="103"/>
      <c r="BIC639" s="103"/>
      <c r="BID639" s="103"/>
      <c r="BIE639" s="103"/>
      <c r="BIF639" s="103"/>
      <c r="BIG639" s="103"/>
      <c r="BIH639" s="103"/>
      <c r="BII639" s="103"/>
      <c r="BIJ639" s="103"/>
      <c r="BIK639" s="103"/>
      <c r="BIL639" s="103"/>
      <c r="BIM639" s="103"/>
      <c r="BIN639" s="103"/>
      <c r="BIO639" s="103"/>
      <c r="BIP639" s="103"/>
      <c r="BIQ639" s="103"/>
      <c r="BIR639" s="103"/>
      <c r="BIS639" s="103"/>
      <c r="BIT639" s="103"/>
      <c r="BIU639" s="103"/>
      <c r="BIV639" s="103"/>
      <c r="BIW639" s="103"/>
      <c r="BIX639" s="103"/>
      <c r="BIY639" s="103"/>
      <c r="BIZ639" s="103"/>
      <c r="BJA639" s="103"/>
      <c r="BJB639" s="103"/>
      <c r="BJC639" s="103"/>
      <c r="BJD639" s="103"/>
      <c r="BJE639" s="103"/>
      <c r="BJF639" s="103"/>
      <c r="BJG639" s="103"/>
      <c r="BJH639" s="103"/>
      <c r="BJI639" s="103"/>
      <c r="BJJ639" s="103"/>
      <c r="BJK639" s="103"/>
      <c r="BJL639" s="103"/>
      <c r="BJM639" s="103"/>
      <c r="BJN639" s="103"/>
      <c r="BJO639" s="103"/>
      <c r="BJP639" s="103"/>
      <c r="BJQ639" s="103"/>
      <c r="BJR639" s="103"/>
      <c r="BJS639" s="103"/>
      <c r="BJT639" s="103"/>
      <c r="BJU639" s="103"/>
      <c r="BJV639" s="103"/>
      <c r="BJW639" s="103"/>
      <c r="BJX639" s="103"/>
      <c r="BJY639" s="103"/>
      <c r="BJZ639" s="103"/>
      <c r="BKA639" s="103"/>
      <c r="BKB639" s="103"/>
      <c r="BKC639" s="103"/>
      <c r="BKD639" s="103"/>
      <c r="BKE639" s="103"/>
      <c r="BKF639" s="103"/>
      <c r="BKG639" s="103"/>
      <c r="BKH639" s="103"/>
      <c r="BKI639" s="103"/>
      <c r="BKJ639" s="103"/>
      <c r="BKK639" s="103"/>
      <c r="BKL639" s="103"/>
      <c r="BKM639" s="103"/>
      <c r="BKN639" s="103"/>
      <c r="BKO639" s="103"/>
      <c r="BKP639" s="103"/>
      <c r="BKQ639" s="103"/>
      <c r="BKR639" s="103"/>
      <c r="BKS639" s="103"/>
      <c r="BKT639" s="103"/>
      <c r="BKU639" s="103"/>
      <c r="BKV639" s="103"/>
      <c r="BKW639" s="103"/>
      <c r="BKX639" s="103"/>
      <c r="BKY639" s="103"/>
      <c r="BKZ639" s="103"/>
      <c r="BLA639" s="103"/>
      <c r="BLB639" s="103"/>
      <c r="BLC639" s="103"/>
      <c r="BLD639" s="103"/>
      <c r="BLE639" s="103"/>
      <c r="BLF639" s="103"/>
      <c r="BLG639" s="103"/>
      <c r="BLH639" s="103"/>
      <c r="BLI639" s="103"/>
      <c r="BLJ639" s="103"/>
      <c r="BLK639" s="103"/>
      <c r="BLL639" s="103"/>
      <c r="BLM639" s="103"/>
      <c r="BLN639" s="103"/>
      <c r="BLO639" s="103"/>
      <c r="BLP639" s="103"/>
      <c r="BLQ639" s="103"/>
      <c r="BLR639" s="103"/>
      <c r="BLS639" s="103"/>
      <c r="BLT639" s="103"/>
      <c r="BLU639" s="103"/>
      <c r="BLV639" s="103"/>
      <c r="BLW639" s="103"/>
      <c r="BLX639" s="103"/>
      <c r="BLY639" s="103"/>
      <c r="BLZ639" s="103"/>
      <c r="BMA639" s="103"/>
      <c r="BMB639" s="103"/>
      <c r="BMC639" s="103"/>
      <c r="BMD639" s="103"/>
      <c r="BME639" s="103"/>
      <c r="BMF639" s="103"/>
      <c r="BMG639" s="103"/>
      <c r="BMH639" s="103"/>
      <c r="BMI639" s="103"/>
      <c r="BMJ639" s="103"/>
      <c r="BMK639" s="103"/>
      <c r="BML639" s="103"/>
      <c r="BMM639" s="103"/>
      <c r="BMN639" s="103"/>
      <c r="BMO639" s="103"/>
      <c r="BMP639" s="103"/>
      <c r="BMQ639" s="103"/>
      <c r="BMR639" s="103"/>
      <c r="BMS639" s="103"/>
      <c r="BMT639" s="103"/>
      <c r="BMU639" s="103"/>
      <c r="BMV639" s="103"/>
      <c r="BMW639" s="103"/>
      <c r="BMX639" s="103"/>
      <c r="BMY639" s="103"/>
      <c r="BMZ639" s="103"/>
      <c r="BNA639" s="103"/>
      <c r="BNB639" s="103"/>
      <c r="BNC639" s="103"/>
      <c r="BND639" s="103"/>
      <c r="BNE639" s="103"/>
      <c r="BNF639" s="103"/>
      <c r="BNG639" s="103"/>
      <c r="BNH639" s="103"/>
      <c r="BNI639" s="103"/>
      <c r="BNJ639" s="103"/>
      <c r="BNK639" s="103"/>
      <c r="BNL639" s="103"/>
      <c r="BNM639" s="103"/>
      <c r="BNN639" s="103"/>
      <c r="BNO639" s="103"/>
      <c r="BNP639" s="103"/>
      <c r="BNQ639" s="103"/>
      <c r="BNR639" s="103"/>
      <c r="BNS639" s="103"/>
      <c r="BNT639" s="103"/>
      <c r="BNU639" s="103"/>
      <c r="BNV639" s="103"/>
      <c r="BNW639" s="103"/>
      <c r="BNX639" s="103"/>
      <c r="BNY639" s="103"/>
      <c r="BNZ639" s="103"/>
      <c r="BOA639" s="103"/>
      <c r="BOB639" s="103"/>
      <c r="BOC639" s="103"/>
      <c r="BOD639" s="103"/>
      <c r="BOE639" s="103"/>
      <c r="BOF639" s="103"/>
      <c r="BOG639" s="103"/>
      <c r="BOH639" s="103"/>
      <c r="BOI639" s="103"/>
      <c r="BOJ639" s="103"/>
      <c r="BOK639" s="103"/>
      <c r="BOL639" s="103"/>
      <c r="BOM639" s="103"/>
      <c r="BON639" s="103"/>
      <c r="BOO639" s="103"/>
      <c r="BOP639" s="103"/>
      <c r="BOQ639" s="103"/>
      <c r="BOR639" s="103"/>
      <c r="BOS639" s="103"/>
      <c r="BOT639" s="103"/>
      <c r="BOU639" s="103"/>
      <c r="BOV639" s="103"/>
      <c r="BOW639" s="103"/>
      <c r="BOX639" s="103"/>
      <c r="BOY639" s="103"/>
      <c r="BOZ639" s="103"/>
      <c r="BPA639" s="103"/>
      <c r="BPB639" s="103"/>
      <c r="BPC639" s="103"/>
      <c r="BPD639" s="103"/>
      <c r="BPE639" s="103"/>
      <c r="BPF639" s="103"/>
      <c r="BPG639" s="103"/>
      <c r="BPH639" s="103"/>
      <c r="BPI639" s="103"/>
      <c r="BPJ639" s="103"/>
      <c r="BPK639" s="103"/>
      <c r="BPL639" s="103"/>
      <c r="BPM639" s="103"/>
      <c r="BPN639" s="103"/>
      <c r="BPO639" s="103"/>
      <c r="BPP639" s="103"/>
      <c r="BPQ639" s="103"/>
      <c r="BPR639" s="103"/>
      <c r="BPS639" s="103"/>
      <c r="BPT639" s="103"/>
      <c r="BPU639" s="103"/>
      <c r="BPV639" s="103"/>
      <c r="BPW639" s="103"/>
      <c r="BPX639" s="103"/>
      <c r="BPY639" s="103"/>
      <c r="BPZ639" s="103"/>
      <c r="BQA639" s="103"/>
      <c r="BQB639" s="103"/>
      <c r="BQC639" s="103"/>
      <c r="BQD639" s="103"/>
      <c r="BQE639" s="103"/>
      <c r="BQF639" s="103"/>
      <c r="BQG639" s="103"/>
      <c r="BQH639" s="103"/>
      <c r="BQI639" s="103"/>
      <c r="BQJ639" s="103"/>
      <c r="BQK639" s="103"/>
      <c r="BQL639" s="103"/>
      <c r="BQM639" s="103"/>
      <c r="BQN639" s="103"/>
      <c r="BQO639" s="103"/>
      <c r="BQP639" s="103"/>
      <c r="BQQ639" s="103"/>
      <c r="BQR639" s="103"/>
      <c r="BQS639" s="103"/>
      <c r="BQT639" s="103"/>
      <c r="BQU639" s="103"/>
      <c r="BQV639" s="103"/>
      <c r="BQW639" s="103"/>
      <c r="BQX639" s="103"/>
      <c r="BQY639" s="103"/>
      <c r="BQZ639" s="103"/>
      <c r="BRA639" s="103"/>
      <c r="BRB639" s="103"/>
      <c r="BRC639" s="103"/>
      <c r="BRD639" s="103"/>
      <c r="BRE639" s="103"/>
      <c r="BRF639" s="103"/>
      <c r="BRG639" s="103"/>
      <c r="BRH639" s="103"/>
      <c r="BRI639" s="103"/>
      <c r="BRJ639" s="103"/>
      <c r="BRK639" s="103"/>
      <c r="BRL639" s="103"/>
      <c r="BRM639" s="103"/>
      <c r="BRN639" s="103"/>
      <c r="BRO639" s="103"/>
      <c r="BRP639" s="103"/>
      <c r="BRQ639" s="103"/>
      <c r="BRR639" s="103"/>
      <c r="BRS639" s="103"/>
      <c r="BRT639" s="103"/>
      <c r="BRU639" s="103"/>
      <c r="BRV639" s="103"/>
      <c r="BRW639" s="103"/>
      <c r="BRX639" s="103"/>
      <c r="BRY639" s="103"/>
      <c r="BRZ639" s="103"/>
      <c r="BSA639" s="103"/>
      <c r="BSB639" s="103"/>
      <c r="BSC639" s="103"/>
      <c r="BSD639" s="103"/>
      <c r="BSE639" s="103"/>
      <c r="BSF639" s="103"/>
      <c r="BSG639" s="103"/>
      <c r="BSH639" s="103"/>
      <c r="BSI639" s="103"/>
      <c r="BSJ639" s="103"/>
      <c r="BSK639" s="103"/>
      <c r="BSL639" s="103"/>
      <c r="BSM639" s="103"/>
      <c r="BSN639" s="103"/>
      <c r="BSO639" s="103"/>
      <c r="BSP639" s="103"/>
      <c r="BSQ639" s="103"/>
      <c r="BSR639" s="103"/>
      <c r="BSS639" s="103"/>
      <c r="BST639" s="103"/>
      <c r="BSU639" s="103"/>
      <c r="BSV639" s="103"/>
      <c r="BSW639" s="103"/>
      <c r="BSX639" s="103"/>
      <c r="BSY639" s="103"/>
      <c r="BSZ639" s="103"/>
      <c r="BTA639" s="103"/>
      <c r="BTB639" s="103"/>
      <c r="BTC639" s="103"/>
      <c r="BTD639" s="103"/>
      <c r="BTE639" s="103"/>
      <c r="BTF639" s="103"/>
      <c r="BTG639" s="103"/>
      <c r="BTH639" s="103"/>
      <c r="BTI639" s="103"/>
      <c r="BTJ639" s="103"/>
      <c r="BTK639" s="103"/>
      <c r="BTL639" s="103"/>
      <c r="BTM639" s="103"/>
      <c r="BTN639" s="103"/>
      <c r="BTO639" s="103"/>
      <c r="BTP639" s="103"/>
      <c r="BTQ639" s="103"/>
      <c r="BTR639" s="103"/>
      <c r="BTS639" s="103"/>
      <c r="BTT639" s="103"/>
      <c r="BTU639" s="103"/>
      <c r="BTV639" s="103"/>
      <c r="BTW639" s="103"/>
      <c r="BTX639" s="103"/>
      <c r="BTY639" s="103"/>
      <c r="BTZ639" s="103"/>
      <c r="BUA639" s="103"/>
      <c r="BUB639" s="103"/>
      <c r="BUC639" s="103"/>
      <c r="BUD639" s="103"/>
      <c r="BUE639" s="103"/>
      <c r="BUF639" s="103"/>
      <c r="BUG639" s="103"/>
      <c r="BUH639" s="103"/>
      <c r="BUI639" s="103"/>
      <c r="BUJ639" s="103"/>
      <c r="BUK639" s="103"/>
      <c r="BUL639" s="103"/>
      <c r="BUM639" s="103"/>
      <c r="BUN639" s="103"/>
      <c r="BUO639" s="103"/>
      <c r="BUP639" s="103"/>
      <c r="BUQ639" s="103"/>
      <c r="BUR639" s="103"/>
      <c r="BUS639" s="103"/>
      <c r="BUT639" s="103"/>
      <c r="BUU639" s="103"/>
      <c r="BUV639" s="103"/>
      <c r="BUW639" s="103"/>
      <c r="BUX639" s="103"/>
      <c r="BUY639" s="103"/>
      <c r="BUZ639" s="103"/>
      <c r="BVA639" s="103"/>
      <c r="BVB639" s="103"/>
      <c r="BVC639" s="103"/>
      <c r="BVD639" s="103"/>
      <c r="BVE639" s="103"/>
      <c r="BVF639" s="103"/>
      <c r="BVG639" s="103"/>
      <c r="BVH639" s="103"/>
      <c r="BVI639" s="103"/>
      <c r="BVJ639" s="103"/>
      <c r="BVK639" s="103"/>
      <c r="BVL639" s="103"/>
      <c r="BVM639" s="103"/>
      <c r="BVN639" s="103"/>
      <c r="BVO639" s="103"/>
      <c r="BVP639" s="103"/>
      <c r="BVQ639" s="103"/>
      <c r="BVR639" s="103"/>
      <c r="BVS639" s="103"/>
      <c r="BVT639" s="103"/>
      <c r="BVU639" s="103"/>
      <c r="BVV639" s="103"/>
      <c r="BVW639" s="103"/>
      <c r="BVX639" s="103"/>
      <c r="BVY639" s="103"/>
      <c r="BVZ639" s="103"/>
      <c r="BWA639" s="103"/>
      <c r="BWB639" s="103"/>
      <c r="BWC639" s="103"/>
      <c r="BWD639" s="103"/>
      <c r="BWE639" s="103"/>
      <c r="BWF639" s="103"/>
      <c r="BWG639" s="103"/>
      <c r="BWH639" s="103"/>
      <c r="BWI639" s="103"/>
      <c r="BWJ639" s="103"/>
      <c r="BWK639" s="103"/>
      <c r="BWL639" s="103"/>
      <c r="BWM639" s="103"/>
      <c r="BWN639" s="103"/>
      <c r="BWO639" s="103"/>
      <c r="BWP639" s="103"/>
      <c r="BWQ639" s="103"/>
      <c r="BWR639" s="103"/>
      <c r="BWS639" s="103"/>
      <c r="BWT639" s="103"/>
      <c r="BWU639" s="103"/>
      <c r="BWV639" s="103"/>
      <c r="BWW639" s="103"/>
      <c r="BWX639" s="103"/>
      <c r="BWY639" s="103"/>
      <c r="BWZ639" s="103"/>
      <c r="BXA639" s="103"/>
      <c r="BXB639" s="103"/>
      <c r="BXC639" s="103"/>
      <c r="BXD639" s="103"/>
      <c r="BXE639" s="103"/>
      <c r="BXF639" s="103"/>
      <c r="BXG639" s="103"/>
      <c r="BXH639" s="103"/>
      <c r="BXI639" s="103"/>
      <c r="BXJ639" s="103"/>
      <c r="BXK639" s="103"/>
      <c r="BXL639" s="103"/>
      <c r="BXM639" s="103"/>
      <c r="BXN639" s="103"/>
      <c r="BXO639" s="103"/>
      <c r="BXP639" s="103"/>
      <c r="BXQ639" s="103"/>
      <c r="BXR639" s="103"/>
      <c r="BXS639" s="103"/>
      <c r="BXT639" s="103"/>
      <c r="BXU639" s="103"/>
      <c r="BXV639" s="103"/>
      <c r="BXW639" s="103"/>
      <c r="BXX639" s="103"/>
      <c r="BXY639" s="103"/>
      <c r="BXZ639" s="103"/>
      <c r="BYA639" s="103"/>
      <c r="BYB639" s="103"/>
      <c r="BYC639" s="103"/>
      <c r="BYD639" s="103"/>
      <c r="BYE639" s="103"/>
      <c r="BYF639" s="103"/>
      <c r="BYG639" s="103"/>
      <c r="BYH639" s="103"/>
      <c r="BYI639" s="103"/>
      <c r="BYJ639" s="103"/>
      <c r="BYK639" s="103"/>
      <c r="BYL639" s="103"/>
      <c r="BYM639" s="103"/>
      <c r="BYN639" s="103"/>
      <c r="BYO639" s="103"/>
      <c r="BYP639" s="103"/>
      <c r="BYQ639" s="103"/>
      <c r="BYR639" s="103"/>
      <c r="BYS639" s="103"/>
      <c r="BYT639" s="103"/>
      <c r="BYU639" s="103"/>
      <c r="BYV639" s="103"/>
      <c r="BYW639" s="103"/>
      <c r="BYX639" s="103"/>
      <c r="BYY639" s="103"/>
      <c r="BYZ639" s="103"/>
      <c r="BZA639" s="103"/>
      <c r="BZB639" s="103"/>
      <c r="BZC639" s="103"/>
      <c r="BZD639" s="103"/>
      <c r="BZE639" s="103"/>
      <c r="BZF639" s="103"/>
      <c r="BZG639" s="103"/>
      <c r="BZH639" s="103"/>
      <c r="BZI639" s="103"/>
      <c r="BZJ639" s="103"/>
      <c r="BZK639" s="103"/>
      <c r="BZL639" s="103"/>
      <c r="BZM639" s="103"/>
      <c r="BZN639" s="103"/>
      <c r="BZO639" s="103"/>
      <c r="BZP639" s="103"/>
      <c r="BZQ639" s="103"/>
      <c r="BZR639" s="103"/>
      <c r="BZS639" s="103"/>
      <c r="BZT639" s="103"/>
      <c r="BZU639" s="103"/>
      <c r="BZV639" s="103"/>
      <c r="BZW639" s="103"/>
      <c r="BZX639" s="103"/>
      <c r="BZY639" s="103"/>
      <c r="BZZ639" s="103"/>
      <c r="CAA639" s="103"/>
      <c r="CAB639" s="103"/>
      <c r="CAC639" s="103"/>
      <c r="CAD639" s="103"/>
      <c r="CAE639" s="103"/>
      <c r="CAF639" s="103"/>
      <c r="CAG639" s="103"/>
      <c r="CAH639" s="103"/>
      <c r="CAI639" s="103"/>
      <c r="CAJ639" s="103"/>
      <c r="CAK639" s="103"/>
      <c r="CAL639" s="103"/>
      <c r="CAM639" s="103"/>
      <c r="CAN639" s="103"/>
      <c r="CAO639" s="103"/>
      <c r="CAP639" s="103"/>
      <c r="CAQ639" s="103"/>
      <c r="CAR639" s="103"/>
      <c r="CAS639" s="103"/>
      <c r="CAT639" s="103"/>
      <c r="CAU639" s="103"/>
      <c r="CAV639" s="103"/>
      <c r="CAW639" s="103"/>
      <c r="CAX639" s="103"/>
      <c r="CAY639" s="103"/>
      <c r="CAZ639" s="103"/>
      <c r="CBA639" s="103"/>
      <c r="CBB639" s="103"/>
      <c r="CBC639" s="103"/>
      <c r="CBD639" s="103"/>
      <c r="CBE639" s="103"/>
      <c r="CBF639" s="103"/>
      <c r="CBG639" s="103"/>
      <c r="CBH639" s="103"/>
      <c r="CBI639" s="103"/>
      <c r="CBJ639" s="103"/>
      <c r="CBK639" s="103"/>
      <c r="CBL639" s="103"/>
      <c r="CBM639" s="103"/>
      <c r="CBN639" s="103"/>
      <c r="CBO639" s="103"/>
      <c r="CBP639" s="103"/>
      <c r="CBQ639" s="103"/>
      <c r="CBR639" s="103"/>
      <c r="CBS639" s="103"/>
      <c r="CBT639" s="103"/>
      <c r="CBU639" s="103"/>
      <c r="CBV639" s="103"/>
      <c r="CBW639" s="103"/>
      <c r="CBX639" s="103"/>
      <c r="CBY639" s="103"/>
      <c r="CBZ639" s="103"/>
      <c r="CCA639" s="103"/>
      <c r="CCB639" s="103"/>
      <c r="CCC639" s="103"/>
      <c r="CCD639" s="103"/>
      <c r="CCE639" s="103"/>
      <c r="CCF639" s="103"/>
      <c r="CCG639" s="103"/>
      <c r="CCH639" s="103"/>
      <c r="CCI639" s="103"/>
      <c r="CCJ639" s="103"/>
      <c r="CCK639" s="103"/>
      <c r="CCL639" s="103"/>
      <c r="CCM639" s="103"/>
      <c r="CCN639" s="103"/>
      <c r="CCO639" s="103"/>
      <c r="CCP639" s="103"/>
      <c r="CCQ639" s="103"/>
      <c r="CCR639" s="103"/>
      <c r="CCS639" s="103"/>
      <c r="CCT639" s="103"/>
      <c r="CCU639" s="103"/>
      <c r="CCV639" s="103"/>
      <c r="CCW639" s="103"/>
      <c r="CCX639" s="103"/>
      <c r="CCY639" s="103"/>
      <c r="CCZ639" s="103"/>
      <c r="CDA639" s="103"/>
      <c r="CDB639" s="103"/>
      <c r="CDC639" s="103"/>
      <c r="CDD639" s="103"/>
      <c r="CDE639" s="103"/>
      <c r="CDF639" s="103"/>
      <c r="CDG639" s="103"/>
      <c r="CDH639" s="103"/>
      <c r="CDI639" s="103"/>
      <c r="CDJ639" s="103"/>
      <c r="CDK639" s="103"/>
      <c r="CDL639" s="103"/>
      <c r="CDM639" s="103"/>
      <c r="CDN639" s="103"/>
      <c r="CDO639" s="103"/>
      <c r="CDP639" s="103"/>
      <c r="CDQ639" s="103"/>
      <c r="CDR639" s="103"/>
      <c r="CDS639" s="103"/>
      <c r="CDT639" s="103"/>
      <c r="CDU639" s="103"/>
      <c r="CDV639" s="103"/>
      <c r="CDW639" s="103"/>
      <c r="CDX639" s="103"/>
      <c r="CDY639" s="103"/>
      <c r="CDZ639" s="103"/>
      <c r="CEA639" s="103"/>
      <c r="CEB639" s="103"/>
      <c r="CEC639" s="103"/>
      <c r="CED639" s="103"/>
      <c r="CEE639" s="103"/>
      <c r="CEF639" s="103"/>
      <c r="CEG639" s="103"/>
      <c r="CEH639" s="103"/>
      <c r="CEI639" s="103"/>
      <c r="CEJ639" s="103"/>
      <c r="CEK639" s="103"/>
      <c r="CEL639" s="103"/>
      <c r="CEM639" s="103"/>
      <c r="CEN639" s="103"/>
      <c r="CEO639" s="103"/>
      <c r="CEP639" s="103"/>
      <c r="CEQ639" s="103"/>
      <c r="CER639" s="103"/>
      <c r="CES639" s="103"/>
      <c r="CET639" s="103"/>
      <c r="CEU639" s="103"/>
      <c r="CEV639" s="103"/>
      <c r="CEW639" s="103"/>
      <c r="CEX639" s="103"/>
      <c r="CEY639" s="103"/>
      <c r="CEZ639" s="103"/>
      <c r="CFA639" s="103"/>
      <c r="CFB639" s="103"/>
      <c r="CFC639" s="103"/>
      <c r="CFD639" s="103"/>
      <c r="CFE639" s="103"/>
      <c r="CFF639" s="103"/>
      <c r="CFG639" s="103"/>
      <c r="CFH639" s="103"/>
      <c r="CFI639" s="103"/>
      <c r="CFJ639" s="103"/>
      <c r="CFK639" s="103"/>
      <c r="CFL639" s="103"/>
      <c r="CFM639" s="103"/>
      <c r="CFN639" s="103"/>
      <c r="CFO639" s="103"/>
      <c r="CFP639" s="103"/>
      <c r="CFQ639" s="103"/>
      <c r="CFR639" s="103"/>
      <c r="CFS639" s="103"/>
      <c r="CFT639" s="103"/>
      <c r="CFU639" s="103"/>
      <c r="CFV639" s="103"/>
      <c r="CFW639" s="103"/>
      <c r="CFX639" s="103"/>
      <c r="CFY639" s="103"/>
      <c r="CFZ639" s="103"/>
      <c r="CGA639" s="103"/>
      <c r="CGB639" s="103"/>
      <c r="CGC639" s="103"/>
      <c r="CGD639" s="103"/>
      <c r="CGE639" s="103"/>
      <c r="CGF639" s="103"/>
      <c r="CGG639" s="103"/>
      <c r="CGH639" s="103"/>
      <c r="CGI639" s="103"/>
      <c r="CGJ639" s="103"/>
      <c r="CGK639" s="103"/>
      <c r="CGL639" s="103"/>
      <c r="CGM639" s="103"/>
      <c r="CGN639" s="103"/>
      <c r="CGO639" s="103"/>
      <c r="CGP639" s="103"/>
      <c r="CGQ639" s="103"/>
      <c r="CGR639" s="103"/>
      <c r="CGS639" s="103"/>
      <c r="CGT639" s="103"/>
      <c r="CGU639" s="103"/>
      <c r="CGV639" s="103"/>
      <c r="CGW639" s="103"/>
      <c r="CGX639" s="103"/>
      <c r="CGY639" s="103"/>
      <c r="CGZ639" s="103"/>
      <c r="CHA639" s="103"/>
      <c r="CHB639" s="103"/>
      <c r="CHC639" s="103"/>
      <c r="CHD639" s="103"/>
      <c r="CHE639" s="103"/>
      <c r="CHF639" s="103"/>
      <c r="CHG639" s="103"/>
      <c r="CHH639" s="103"/>
      <c r="CHI639" s="103"/>
      <c r="CHJ639" s="103"/>
      <c r="CHK639" s="103"/>
      <c r="CHL639" s="103"/>
      <c r="CHM639" s="103"/>
      <c r="CHN639" s="103"/>
      <c r="CHO639" s="103"/>
      <c r="CHP639" s="103"/>
      <c r="CHQ639" s="103"/>
      <c r="CHR639" s="103"/>
      <c r="CHS639" s="103"/>
      <c r="CHT639" s="103"/>
      <c r="CHU639" s="103"/>
      <c r="CHV639" s="103"/>
      <c r="CHW639" s="103"/>
      <c r="CHX639" s="103"/>
      <c r="CHY639" s="103"/>
      <c r="CHZ639" s="103"/>
      <c r="CIA639" s="103"/>
      <c r="CIB639" s="103"/>
      <c r="CIC639" s="103"/>
      <c r="CID639" s="103"/>
      <c r="CIE639" s="103"/>
      <c r="CIF639" s="103"/>
      <c r="CIG639" s="103"/>
      <c r="CIH639" s="103"/>
      <c r="CII639" s="103"/>
      <c r="CIJ639" s="103"/>
      <c r="CIK639" s="103"/>
      <c r="CIL639" s="103"/>
      <c r="CIM639" s="103"/>
      <c r="CIN639" s="103"/>
      <c r="CIO639" s="103"/>
      <c r="CIP639" s="103"/>
      <c r="CIQ639" s="103"/>
      <c r="CIR639" s="103"/>
      <c r="CIS639" s="103"/>
      <c r="CIT639" s="103"/>
      <c r="CIU639" s="103"/>
      <c r="CIV639" s="103"/>
      <c r="CIW639" s="103"/>
      <c r="CIX639" s="103"/>
      <c r="CIY639" s="103"/>
      <c r="CIZ639" s="103"/>
      <c r="CJA639" s="103"/>
      <c r="CJB639" s="103"/>
      <c r="CJC639" s="103"/>
      <c r="CJD639" s="103"/>
      <c r="CJE639" s="103"/>
      <c r="CJF639" s="103"/>
      <c r="CJG639" s="103"/>
      <c r="CJH639" s="103"/>
      <c r="CJI639" s="103"/>
      <c r="CJJ639" s="103"/>
      <c r="CJK639" s="103"/>
      <c r="CJL639" s="103"/>
      <c r="CJM639" s="103"/>
      <c r="CJN639" s="103"/>
      <c r="CJO639" s="103"/>
      <c r="CJP639" s="103"/>
      <c r="CJQ639" s="103"/>
      <c r="CJR639" s="103"/>
      <c r="CJS639" s="103"/>
      <c r="CJT639" s="103"/>
      <c r="CJU639" s="103"/>
      <c r="CJV639" s="103"/>
      <c r="CJW639" s="103"/>
      <c r="CJX639" s="103"/>
      <c r="CJY639" s="103"/>
      <c r="CJZ639" s="103"/>
      <c r="CKA639" s="103"/>
      <c r="CKB639" s="103"/>
      <c r="CKC639" s="103"/>
      <c r="CKD639" s="103"/>
      <c r="CKE639" s="103"/>
      <c r="CKF639" s="103"/>
      <c r="CKG639" s="103"/>
      <c r="CKH639" s="103"/>
      <c r="CKI639" s="103"/>
      <c r="CKJ639" s="103"/>
      <c r="CKK639" s="103"/>
      <c r="CKL639" s="103"/>
      <c r="CKM639" s="103"/>
      <c r="CKN639" s="103"/>
      <c r="CKO639" s="103"/>
      <c r="CKP639" s="103"/>
      <c r="CKQ639" s="103"/>
      <c r="CKR639" s="103"/>
      <c r="CKS639" s="103"/>
      <c r="CKT639" s="103"/>
      <c r="CKU639" s="103"/>
      <c r="CKV639" s="103"/>
      <c r="CKW639" s="103"/>
      <c r="CKX639" s="103"/>
      <c r="CKY639" s="103"/>
      <c r="CKZ639" s="103"/>
      <c r="CLA639" s="103"/>
      <c r="CLB639" s="103"/>
      <c r="CLC639" s="103"/>
      <c r="CLD639" s="103"/>
      <c r="CLE639" s="103"/>
      <c r="CLF639" s="103"/>
      <c r="CLG639" s="103"/>
      <c r="CLH639" s="103"/>
      <c r="CLI639" s="103"/>
      <c r="CLJ639" s="103"/>
      <c r="CLK639" s="103"/>
      <c r="CLL639" s="103"/>
      <c r="CLM639" s="103"/>
      <c r="CLN639" s="103"/>
      <c r="CLO639" s="103"/>
      <c r="CLP639" s="103"/>
      <c r="CLQ639" s="103"/>
      <c r="CLR639" s="103"/>
      <c r="CLS639" s="103"/>
      <c r="CLT639" s="103"/>
      <c r="CLU639" s="103"/>
      <c r="CLV639" s="103"/>
      <c r="CLW639" s="103"/>
      <c r="CLX639" s="103"/>
      <c r="CLY639" s="103"/>
      <c r="CLZ639" s="103"/>
      <c r="CMA639" s="103"/>
      <c r="CMB639" s="103"/>
      <c r="CMC639" s="103"/>
      <c r="CMD639" s="103"/>
      <c r="CME639" s="103"/>
      <c r="CMF639" s="103"/>
      <c r="CMG639" s="103"/>
      <c r="CMH639" s="103"/>
      <c r="CMI639" s="103"/>
      <c r="CMJ639" s="103"/>
      <c r="CMK639" s="103"/>
      <c r="CML639" s="103"/>
      <c r="CMM639" s="103"/>
      <c r="CMN639" s="103"/>
      <c r="CMO639" s="103"/>
      <c r="CMP639" s="103"/>
      <c r="CMQ639" s="103"/>
      <c r="CMR639" s="103"/>
      <c r="CMS639" s="103"/>
      <c r="CMT639" s="103"/>
      <c r="CMU639" s="103"/>
      <c r="CMV639" s="103"/>
      <c r="CMW639" s="103"/>
      <c r="CMX639" s="103"/>
      <c r="CMY639" s="103"/>
      <c r="CMZ639" s="103"/>
      <c r="CNA639" s="103"/>
      <c r="CNB639" s="103"/>
      <c r="CNC639" s="103"/>
      <c r="CND639" s="103"/>
      <c r="CNE639" s="103"/>
      <c r="CNF639" s="103"/>
      <c r="CNG639" s="103"/>
      <c r="CNH639" s="103"/>
      <c r="CNI639" s="103"/>
      <c r="CNJ639" s="103"/>
      <c r="CNK639" s="103"/>
      <c r="CNL639" s="103"/>
      <c r="CNM639" s="103"/>
      <c r="CNN639" s="103"/>
      <c r="CNO639" s="103"/>
      <c r="CNP639" s="103"/>
      <c r="CNQ639" s="103"/>
      <c r="CNR639" s="103"/>
      <c r="CNS639" s="103"/>
      <c r="CNT639" s="103"/>
      <c r="CNU639" s="103"/>
      <c r="CNV639" s="103"/>
      <c r="CNW639" s="103"/>
      <c r="CNX639" s="103"/>
      <c r="CNY639" s="103"/>
      <c r="CNZ639" s="103"/>
      <c r="COA639" s="103"/>
      <c r="COB639" s="103"/>
      <c r="COC639" s="103"/>
      <c r="COD639" s="103"/>
      <c r="COE639" s="103"/>
      <c r="COF639" s="103"/>
      <c r="COG639" s="103"/>
      <c r="COH639" s="103"/>
      <c r="COI639" s="103"/>
      <c r="COJ639" s="103"/>
      <c r="COK639" s="103"/>
      <c r="COL639" s="103"/>
      <c r="COM639" s="103"/>
      <c r="CON639" s="103"/>
      <c r="COO639" s="103"/>
      <c r="COP639" s="103"/>
      <c r="COQ639" s="103"/>
      <c r="COR639" s="103"/>
      <c r="COS639" s="103"/>
      <c r="COT639" s="103"/>
      <c r="COU639" s="103"/>
      <c r="COV639" s="103"/>
      <c r="COW639" s="103"/>
      <c r="COX639" s="103"/>
      <c r="COY639" s="103"/>
      <c r="COZ639" s="103"/>
      <c r="CPA639" s="103"/>
      <c r="CPB639" s="103"/>
      <c r="CPC639" s="103"/>
      <c r="CPD639" s="103"/>
      <c r="CPE639" s="103"/>
      <c r="CPF639" s="103"/>
      <c r="CPG639" s="103"/>
      <c r="CPH639" s="103"/>
      <c r="CPI639" s="103"/>
      <c r="CPJ639" s="103"/>
      <c r="CPK639" s="103"/>
      <c r="CPL639" s="103"/>
      <c r="CPM639" s="103"/>
      <c r="CPN639" s="103"/>
      <c r="CPO639" s="103"/>
      <c r="CPP639" s="103"/>
      <c r="CPQ639" s="103"/>
      <c r="CPR639" s="103"/>
      <c r="CPS639" s="103"/>
      <c r="CPT639" s="103"/>
      <c r="CPU639" s="103"/>
      <c r="CPV639" s="103"/>
      <c r="CPW639" s="103"/>
      <c r="CPX639" s="103"/>
      <c r="CPY639" s="103"/>
      <c r="CPZ639" s="103"/>
      <c r="CQA639" s="103"/>
      <c r="CQB639" s="103"/>
      <c r="CQC639" s="103"/>
      <c r="CQD639" s="103"/>
      <c r="CQE639" s="103"/>
      <c r="CQF639" s="103"/>
      <c r="CQG639" s="103"/>
      <c r="CQH639" s="103"/>
      <c r="CQI639" s="103"/>
      <c r="CQJ639" s="103"/>
      <c r="CQK639" s="103"/>
      <c r="CQL639" s="103"/>
      <c r="CQM639" s="103"/>
      <c r="CQN639" s="103"/>
      <c r="CQO639" s="103"/>
      <c r="CQP639" s="103"/>
      <c r="CQQ639" s="103"/>
      <c r="CQR639" s="103"/>
      <c r="CQS639" s="103"/>
      <c r="CQT639" s="103"/>
      <c r="CQU639" s="103"/>
      <c r="CQV639" s="103"/>
      <c r="CQW639" s="103"/>
      <c r="CQX639" s="103"/>
      <c r="CQY639" s="103"/>
      <c r="CQZ639" s="103"/>
      <c r="CRA639" s="103"/>
      <c r="CRB639" s="103"/>
      <c r="CRC639" s="103"/>
      <c r="CRD639" s="103"/>
      <c r="CRE639" s="103"/>
      <c r="CRF639" s="103"/>
      <c r="CRG639" s="103"/>
      <c r="CRH639" s="103"/>
      <c r="CRI639" s="103"/>
      <c r="CRJ639" s="103"/>
      <c r="CRK639" s="103"/>
      <c r="CRL639" s="103"/>
      <c r="CRM639" s="103"/>
      <c r="CRN639" s="103"/>
      <c r="CRO639" s="103"/>
      <c r="CRP639" s="103"/>
      <c r="CRQ639" s="103"/>
      <c r="CRR639" s="103"/>
      <c r="CRS639" s="103"/>
      <c r="CRT639" s="103"/>
      <c r="CRU639" s="103"/>
      <c r="CRV639" s="103"/>
      <c r="CRW639" s="103"/>
      <c r="CRX639" s="103"/>
      <c r="CRY639" s="103"/>
      <c r="CRZ639" s="103"/>
      <c r="CSA639" s="103"/>
      <c r="CSB639" s="103"/>
      <c r="CSC639" s="103"/>
      <c r="CSD639" s="103"/>
      <c r="CSE639" s="103"/>
      <c r="CSF639" s="103"/>
      <c r="CSG639" s="103"/>
      <c r="CSH639" s="103"/>
      <c r="CSI639" s="103"/>
      <c r="CSJ639" s="103"/>
      <c r="CSK639" s="103"/>
      <c r="CSL639" s="103"/>
      <c r="CSM639" s="103"/>
      <c r="CSN639" s="103"/>
      <c r="CSO639" s="103"/>
      <c r="CSP639" s="103"/>
      <c r="CSQ639" s="103"/>
      <c r="CSR639" s="103"/>
      <c r="CSS639" s="103"/>
      <c r="CST639" s="103"/>
      <c r="CSU639" s="103"/>
      <c r="CSV639" s="103"/>
      <c r="CSW639" s="103"/>
      <c r="CSX639" s="103"/>
      <c r="CSY639" s="103"/>
      <c r="CSZ639" s="103"/>
      <c r="CTA639" s="103"/>
      <c r="CTB639" s="103"/>
      <c r="CTC639" s="103"/>
      <c r="CTD639" s="103"/>
      <c r="CTE639" s="103"/>
      <c r="CTF639" s="103"/>
      <c r="CTG639" s="103"/>
      <c r="CTH639" s="103"/>
      <c r="CTI639" s="103"/>
      <c r="CTJ639" s="103"/>
      <c r="CTK639" s="103"/>
      <c r="CTL639" s="103"/>
      <c r="CTM639" s="103"/>
      <c r="CTN639" s="103"/>
      <c r="CTO639" s="103"/>
      <c r="CTP639" s="103"/>
      <c r="CTQ639" s="103"/>
      <c r="CTR639" s="103"/>
      <c r="CTS639" s="103"/>
      <c r="CTT639" s="103"/>
      <c r="CTU639" s="103"/>
      <c r="CTV639" s="103"/>
      <c r="CTW639" s="103"/>
      <c r="CTX639" s="103"/>
      <c r="CTY639" s="103"/>
      <c r="CTZ639" s="103"/>
      <c r="CUA639" s="103"/>
      <c r="CUB639" s="103"/>
      <c r="CUC639" s="103"/>
      <c r="CUD639" s="103"/>
      <c r="CUE639" s="103"/>
      <c r="CUF639" s="103"/>
      <c r="CUG639" s="103"/>
      <c r="CUH639" s="103"/>
      <c r="CUI639" s="103"/>
      <c r="CUJ639" s="103"/>
      <c r="CUK639" s="103"/>
      <c r="CUL639" s="103"/>
      <c r="CUM639" s="103"/>
      <c r="CUN639" s="103"/>
      <c r="CUO639" s="103"/>
      <c r="CUP639" s="103"/>
      <c r="CUQ639" s="103"/>
      <c r="CUR639" s="103"/>
      <c r="CUS639" s="103"/>
      <c r="CUT639" s="103"/>
      <c r="CUU639" s="103"/>
      <c r="CUV639" s="103"/>
      <c r="CUW639" s="103"/>
      <c r="CUX639" s="103"/>
      <c r="CUY639" s="103"/>
      <c r="CUZ639" s="103"/>
      <c r="CVA639" s="103"/>
      <c r="CVB639" s="103"/>
      <c r="CVC639" s="103"/>
      <c r="CVD639" s="103"/>
      <c r="CVE639" s="103"/>
      <c r="CVF639" s="103"/>
      <c r="CVG639" s="103"/>
      <c r="CVH639" s="103"/>
      <c r="CVI639" s="103"/>
      <c r="CVJ639" s="103"/>
      <c r="CVK639" s="103"/>
      <c r="CVL639" s="103"/>
      <c r="CVM639" s="103"/>
      <c r="CVN639" s="103"/>
      <c r="CVO639" s="103"/>
      <c r="CVP639" s="103"/>
      <c r="CVQ639" s="103"/>
      <c r="CVR639" s="103"/>
      <c r="CVS639" s="103"/>
      <c r="CVT639" s="103"/>
      <c r="CVU639" s="103"/>
      <c r="CVV639" s="103"/>
      <c r="CVW639" s="103"/>
      <c r="CVX639" s="103"/>
      <c r="CVY639" s="103"/>
      <c r="CVZ639" s="103"/>
      <c r="CWA639" s="103"/>
      <c r="CWB639" s="103"/>
      <c r="CWC639" s="103"/>
      <c r="CWD639" s="103"/>
      <c r="CWE639" s="103"/>
      <c r="CWF639" s="103"/>
      <c r="CWG639" s="103"/>
      <c r="CWH639" s="103"/>
      <c r="CWI639" s="103"/>
      <c r="CWJ639" s="103"/>
      <c r="CWK639" s="103"/>
      <c r="CWL639" s="103"/>
      <c r="CWM639" s="103"/>
      <c r="CWN639" s="103"/>
      <c r="CWO639" s="103"/>
      <c r="CWP639" s="103"/>
      <c r="CWQ639" s="103"/>
      <c r="CWR639" s="103"/>
      <c r="CWS639" s="103"/>
      <c r="CWT639" s="103"/>
      <c r="CWU639" s="103"/>
      <c r="CWV639" s="103"/>
      <c r="CWW639" s="103"/>
      <c r="CWX639" s="103"/>
      <c r="CWY639" s="103"/>
      <c r="CWZ639" s="103"/>
      <c r="CXA639" s="103"/>
      <c r="CXB639" s="103"/>
      <c r="CXC639" s="103"/>
      <c r="CXD639" s="103"/>
      <c r="CXE639" s="103"/>
      <c r="CXF639" s="103"/>
      <c r="CXG639" s="103"/>
      <c r="CXH639" s="103"/>
      <c r="CXI639" s="103"/>
      <c r="CXJ639" s="103"/>
      <c r="CXK639" s="103"/>
      <c r="CXL639" s="103"/>
      <c r="CXM639" s="103"/>
      <c r="CXN639" s="103"/>
      <c r="CXO639" s="103"/>
      <c r="CXP639" s="103"/>
      <c r="CXQ639" s="103"/>
      <c r="CXR639" s="103"/>
      <c r="CXS639" s="103"/>
      <c r="CXT639" s="103"/>
      <c r="CXU639" s="103"/>
      <c r="CXV639" s="103"/>
      <c r="CXW639" s="103"/>
      <c r="CXX639" s="103"/>
      <c r="CXY639" s="103"/>
      <c r="CXZ639" s="103"/>
      <c r="CYA639" s="103"/>
      <c r="CYB639" s="103"/>
      <c r="CYC639" s="103"/>
      <c r="CYD639" s="103"/>
      <c r="CYE639" s="103"/>
      <c r="CYF639" s="103"/>
      <c r="CYG639" s="103"/>
      <c r="CYH639" s="103"/>
      <c r="CYI639" s="103"/>
      <c r="CYJ639" s="103"/>
      <c r="CYK639" s="103"/>
      <c r="CYL639" s="103"/>
      <c r="CYM639" s="103"/>
      <c r="CYN639" s="103"/>
      <c r="CYO639" s="103"/>
      <c r="CYP639" s="103"/>
      <c r="CYQ639" s="103"/>
      <c r="CYR639" s="103"/>
      <c r="CYS639" s="103"/>
      <c r="CYT639" s="103"/>
      <c r="CYU639" s="103"/>
      <c r="CYV639" s="103"/>
      <c r="CYW639" s="103"/>
      <c r="CYX639" s="103"/>
      <c r="CYY639" s="103"/>
      <c r="CYZ639" s="103"/>
      <c r="CZA639" s="103"/>
      <c r="CZB639" s="103"/>
      <c r="CZC639" s="103"/>
      <c r="CZD639" s="103"/>
      <c r="CZE639" s="103"/>
      <c r="CZF639" s="103"/>
      <c r="CZG639" s="103"/>
      <c r="CZH639" s="103"/>
      <c r="CZI639" s="103"/>
      <c r="CZJ639" s="103"/>
      <c r="CZK639" s="103"/>
      <c r="CZL639" s="103"/>
      <c r="CZM639" s="103"/>
      <c r="CZN639" s="103"/>
      <c r="CZO639" s="103"/>
      <c r="CZP639" s="103"/>
      <c r="CZQ639" s="103"/>
      <c r="CZR639" s="103"/>
      <c r="CZS639" s="103"/>
      <c r="CZT639" s="103"/>
      <c r="CZU639" s="103"/>
      <c r="CZV639" s="103"/>
      <c r="CZW639" s="103"/>
      <c r="CZX639" s="103"/>
      <c r="CZY639" s="103"/>
      <c r="CZZ639" s="103"/>
      <c r="DAA639" s="103"/>
      <c r="DAB639" s="103"/>
      <c r="DAC639" s="103"/>
      <c r="DAD639" s="103"/>
      <c r="DAE639" s="103"/>
      <c r="DAF639" s="103"/>
      <c r="DAG639" s="103"/>
      <c r="DAH639" s="103"/>
      <c r="DAI639" s="103"/>
      <c r="DAJ639" s="103"/>
      <c r="DAK639" s="103"/>
      <c r="DAL639" s="103"/>
      <c r="DAM639" s="103"/>
      <c r="DAN639" s="103"/>
      <c r="DAO639" s="103"/>
      <c r="DAP639" s="103"/>
      <c r="DAQ639" s="103"/>
      <c r="DAR639" s="103"/>
      <c r="DAS639" s="103"/>
      <c r="DAT639" s="103"/>
      <c r="DAU639" s="103"/>
      <c r="DAV639" s="103"/>
      <c r="DAW639" s="103"/>
      <c r="DAX639" s="103"/>
      <c r="DAY639" s="103"/>
      <c r="DAZ639" s="103"/>
      <c r="DBA639" s="103"/>
      <c r="DBB639" s="103"/>
      <c r="DBC639" s="103"/>
      <c r="DBD639" s="103"/>
      <c r="DBE639" s="103"/>
      <c r="DBF639" s="103"/>
      <c r="DBG639" s="103"/>
      <c r="DBH639" s="103"/>
      <c r="DBI639" s="103"/>
      <c r="DBJ639" s="103"/>
      <c r="DBK639" s="103"/>
      <c r="DBL639" s="103"/>
      <c r="DBM639" s="103"/>
      <c r="DBN639" s="103"/>
      <c r="DBO639" s="103"/>
      <c r="DBP639" s="103"/>
      <c r="DBQ639" s="103"/>
      <c r="DBR639" s="103"/>
      <c r="DBS639" s="103"/>
      <c r="DBT639" s="103"/>
      <c r="DBU639" s="103"/>
      <c r="DBV639" s="103"/>
      <c r="DBW639" s="103"/>
      <c r="DBX639" s="103"/>
      <c r="DBY639" s="103"/>
      <c r="DBZ639" s="103"/>
      <c r="DCA639" s="103"/>
      <c r="DCB639" s="103"/>
      <c r="DCC639" s="103"/>
      <c r="DCD639" s="103"/>
      <c r="DCE639" s="103"/>
      <c r="DCF639" s="103"/>
      <c r="DCG639" s="103"/>
      <c r="DCH639" s="103"/>
      <c r="DCI639" s="103"/>
      <c r="DCJ639" s="103"/>
      <c r="DCK639" s="103"/>
      <c r="DCL639" s="103"/>
      <c r="DCM639" s="103"/>
      <c r="DCN639" s="103"/>
      <c r="DCO639" s="103"/>
      <c r="DCP639" s="103"/>
      <c r="DCQ639" s="103"/>
      <c r="DCR639" s="103"/>
      <c r="DCS639" s="103"/>
      <c r="DCT639" s="103"/>
      <c r="DCU639" s="103"/>
      <c r="DCV639" s="103"/>
      <c r="DCW639" s="103"/>
      <c r="DCX639" s="103"/>
      <c r="DCY639" s="103"/>
      <c r="DCZ639" s="103"/>
      <c r="DDA639" s="103"/>
      <c r="DDB639" s="103"/>
      <c r="DDC639" s="103"/>
      <c r="DDD639" s="103"/>
      <c r="DDE639" s="103"/>
      <c r="DDF639" s="103"/>
      <c r="DDG639" s="103"/>
      <c r="DDH639" s="103"/>
      <c r="DDI639" s="103"/>
      <c r="DDJ639" s="103"/>
      <c r="DDK639" s="103"/>
      <c r="DDL639" s="103"/>
      <c r="DDM639" s="103"/>
      <c r="DDN639" s="103"/>
      <c r="DDO639" s="103"/>
      <c r="DDP639" s="103"/>
      <c r="DDQ639" s="103"/>
      <c r="DDR639" s="103"/>
      <c r="DDS639" s="103"/>
      <c r="DDT639" s="103"/>
      <c r="DDU639" s="103"/>
      <c r="DDV639" s="103"/>
      <c r="DDW639" s="103"/>
      <c r="DDX639" s="103"/>
      <c r="DDY639" s="103"/>
      <c r="DDZ639" s="103"/>
      <c r="DEA639" s="103"/>
      <c r="DEB639" s="103"/>
      <c r="DEC639" s="103"/>
      <c r="DED639" s="103"/>
      <c r="DEE639" s="103"/>
      <c r="DEF639" s="103"/>
      <c r="DEG639" s="103"/>
      <c r="DEH639" s="103"/>
      <c r="DEI639" s="103"/>
      <c r="DEJ639" s="103"/>
      <c r="DEK639" s="103"/>
      <c r="DEL639" s="103"/>
      <c r="DEM639" s="103"/>
      <c r="DEN639" s="103"/>
      <c r="DEO639" s="103"/>
      <c r="DEP639" s="103"/>
      <c r="DEQ639" s="103"/>
      <c r="DER639" s="103"/>
      <c r="DES639" s="103"/>
      <c r="DET639" s="103"/>
      <c r="DEU639" s="103"/>
      <c r="DEV639" s="103"/>
      <c r="DEW639" s="103"/>
      <c r="DEX639" s="103"/>
      <c r="DEY639" s="103"/>
      <c r="DEZ639" s="103"/>
      <c r="DFA639" s="103"/>
      <c r="DFB639" s="103"/>
      <c r="DFC639" s="103"/>
      <c r="DFD639" s="103"/>
      <c r="DFE639" s="103"/>
      <c r="DFF639" s="103"/>
      <c r="DFG639" s="103"/>
      <c r="DFH639" s="103"/>
      <c r="DFI639" s="103"/>
      <c r="DFJ639" s="103"/>
      <c r="DFK639" s="103"/>
      <c r="DFL639" s="103"/>
      <c r="DFM639" s="103"/>
      <c r="DFN639" s="103"/>
      <c r="DFO639" s="103"/>
      <c r="DFP639" s="103"/>
      <c r="DFQ639" s="103"/>
      <c r="DFR639" s="103"/>
      <c r="DFS639" s="103"/>
      <c r="DFT639" s="103"/>
      <c r="DFU639" s="103"/>
      <c r="DFV639" s="103"/>
      <c r="DFW639" s="103"/>
      <c r="DFX639" s="103"/>
      <c r="DFY639" s="103"/>
      <c r="DFZ639" s="103"/>
      <c r="DGA639" s="103"/>
      <c r="DGB639" s="103"/>
      <c r="DGC639" s="103"/>
      <c r="DGD639" s="103"/>
      <c r="DGE639" s="103"/>
      <c r="DGF639" s="103"/>
      <c r="DGG639" s="103"/>
      <c r="DGH639" s="103"/>
      <c r="DGI639" s="103"/>
      <c r="DGJ639" s="103"/>
      <c r="DGK639" s="103"/>
      <c r="DGL639" s="103"/>
      <c r="DGM639" s="103"/>
      <c r="DGN639" s="103"/>
      <c r="DGO639" s="103"/>
      <c r="DGP639" s="103"/>
      <c r="DGQ639" s="103"/>
      <c r="DGR639" s="103"/>
      <c r="DGS639" s="103"/>
      <c r="DGT639" s="103"/>
      <c r="DGU639" s="103"/>
      <c r="DGV639" s="103"/>
      <c r="DGW639" s="103"/>
      <c r="DGX639" s="103"/>
      <c r="DGY639" s="103"/>
      <c r="DGZ639" s="103"/>
      <c r="DHA639" s="103"/>
      <c r="DHB639" s="103"/>
      <c r="DHC639" s="103"/>
      <c r="DHD639" s="103"/>
      <c r="DHE639" s="103"/>
      <c r="DHF639" s="103"/>
      <c r="DHG639" s="103"/>
      <c r="DHH639" s="103"/>
      <c r="DHI639" s="103"/>
      <c r="DHJ639" s="103"/>
      <c r="DHK639" s="103"/>
      <c r="DHL639" s="103"/>
      <c r="DHM639" s="103"/>
      <c r="DHN639" s="103"/>
      <c r="DHO639" s="103"/>
      <c r="DHP639" s="103"/>
      <c r="DHQ639" s="103"/>
      <c r="DHR639" s="103"/>
      <c r="DHS639" s="103"/>
      <c r="DHT639" s="103"/>
      <c r="DHU639" s="103"/>
      <c r="DHV639" s="103"/>
      <c r="DHW639" s="103"/>
      <c r="DHX639" s="103"/>
      <c r="DHY639" s="103"/>
      <c r="DHZ639" s="103"/>
      <c r="DIA639" s="103"/>
      <c r="DIB639" s="103"/>
      <c r="DIC639" s="103"/>
      <c r="DID639" s="103"/>
      <c r="DIE639" s="103"/>
      <c r="DIF639" s="103"/>
      <c r="DIG639" s="103"/>
      <c r="DIH639" s="103"/>
      <c r="DII639" s="103"/>
      <c r="DIJ639" s="103"/>
      <c r="DIK639" s="103"/>
      <c r="DIL639" s="103"/>
      <c r="DIM639" s="103"/>
      <c r="DIN639" s="103"/>
      <c r="DIO639" s="103"/>
      <c r="DIP639" s="103"/>
      <c r="DIQ639" s="103"/>
      <c r="DIR639" s="103"/>
      <c r="DIS639" s="103"/>
      <c r="DIT639" s="103"/>
      <c r="DIU639" s="103"/>
      <c r="DIV639" s="103"/>
      <c r="DIW639" s="103"/>
      <c r="DIX639" s="103"/>
      <c r="DIY639" s="103"/>
      <c r="DIZ639" s="103"/>
      <c r="DJA639" s="103"/>
      <c r="DJB639" s="103"/>
      <c r="DJC639" s="103"/>
      <c r="DJD639" s="103"/>
      <c r="DJE639" s="103"/>
      <c r="DJF639" s="103"/>
      <c r="DJG639" s="103"/>
      <c r="DJH639" s="103"/>
      <c r="DJI639" s="103"/>
      <c r="DJJ639" s="103"/>
      <c r="DJK639" s="103"/>
      <c r="DJL639" s="103"/>
      <c r="DJM639" s="103"/>
      <c r="DJN639" s="103"/>
      <c r="DJO639" s="103"/>
      <c r="DJP639" s="103"/>
      <c r="DJQ639" s="103"/>
      <c r="DJR639" s="103"/>
      <c r="DJS639" s="103"/>
      <c r="DJT639" s="103"/>
      <c r="DJU639" s="103"/>
      <c r="DJV639" s="103"/>
      <c r="DJW639" s="103"/>
      <c r="DJX639" s="103"/>
      <c r="DJY639" s="103"/>
      <c r="DJZ639" s="103"/>
      <c r="DKA639" s="103"/>
      <c r="DKB639" s="103"/>
      <c r="DKC639" s="103"/>
      <c r="DKD639" s="103"/>
      <c r="DKE639" s="103"/>
      <c r="DKF639" s="103"/>
      <c r="DKG639" s="103"/>
      <c r="DKH639" s="103"/>
      <c r="DKI639" s="103"/>
      <c r="DKJ639" s="103"/>
      <c r="DKK639" s="103"/>
      <c r="DKL639" s="103"/>
      <c r="DKM639" s="103"/>
      <c r="DKN639" s="103"/>
      <c r="DKO639" s="103"/>
      <c r="DKP639" s="103"/>
      <c r="DKQ639" s="103"/>
      <c r="DKR639" s="103"/>
      <c r="DKS639" s="103"/>
      <c r="DKT639" s="103"/>
      <c r="DKU639" s="103"/>
      <c r="DKV639" s="103"/>
      <c r="DKW639" s="103"/>
      <c r="DKX639" s="103"/>
      <c r="DKY639" s="103"/>
      <c r="DKZ639" s="103"/>
      <c r="DLA639" s="103"/>
      <c r="DLB639" s="103"/>
      <c r="DLC639" s="103"/>
      <c r="DLD639" s="103"/>
      <c r="DLE639" s="103"/>
      <c r="DLF639" s="103"/>
      <c r="DLG639" s="103"/>
      <c r="DLH639" s="103"/>
      <c r="DLI639" s="103"/>
      <c r="DLJ639" s="103"/>
      <c r="DLK639" s="103"/>
      <c r="DLL639" s="103"/>
      <c r="DLM639" s="103"/>
      <c r="DLN639" s="103"/>
      <c r="DLO639" s="103"/>
      <c r="DLP639" s="103"/>
      <c r="DLQ639" s="103"/>
      <c r="DLR639" s="103"/>
      <c r="DLS639" s="103"/>
      <c r="DLT639" s="103"/>
      <c r="DLU639" s="103"/>
      <c r="DLV639" s="103"/>
      <c r="DLW639" s="103"/>
      <c r="DLX639" s="103"/>
      <c r="DLY639" s="103"/>
      <c r="DLZ639" s="103"/>
      <c r="DMA639" s="103"/>
      <c r="DMB639" s="103"/>
      <c r="DMC639" s="103"/>
      <c r="DMD639" s="103"/>
      <c r="DME639" s="103"/>
      <c r="DMF639" s="103"/>
      <c r="DMG639" s="103"/>
      <c r="DMH639" s="103"/>
      <c r="DMI639" s="103"/>
      <c r="DMJ639" s="103"/>
      <c r="DMK639" s="103"/>
      <c r="DML639" s="103"/>
      <c r="DMM639" s="103"/>
      <c r="DMN639" s="103"/>
      <c r="DMO639" s="103"/>
      <c r="DMP639" s="103"/>
      <c r="DMQ639" s="103"/>
      <c r="DMR639" s="103"/>
      <c r="DMS639" s="103"/>
      <c r="DMT639" s="103"/>
      <c r="DMU639" s="103"/>
      <c r="DMV639" s="103"/>
      <c r="DMW639" s="103"/>
      <c r="DMX639" s="103"/>
      <c r="DMY639" s="103"/>
      <c r="DMZ639" s="103"/>
      <c r="DNA639" s="103"/>
      <c r="DNB639" s="103"/>
      <c r="DNC639" s="103"/>
      <c r="DND639" s="103"/>
      <c r="DNE639" s="103"/>
      <c r="DNF639" s="103"/>
      <c r="DNG639" s="103"/>
      <c r="DNH639" s="103"/>
      <c r="DNI639" s="103"/>
      <c r="DNJ639" s="103"/>
      <c r="DNK639" s="103"/>
      <c r="DNL639" s="103"/>
      <c r="DNM639" s="103"/>
      <c r="DNN639" s="103"/>
      <c r="DNO639" s="103"/>
      <c r="DNP639" s="103"/>
      <c r="DNQ639" s="103"/>
      <c r="DNR639" s="103"/>
      <c r="DNS639" s="103"/>
      <c r="DNT639" s="103"/>
      <c r="DNU639" s="103"/>
      <c r="DNV639" s="103"/>
      <c r="DNW639" s="103"/>
      <c r="DNX639" s="103"/>
      <c r="DNY639" s="103"/>
      <c r="DNZ639" s="103"/>
      <c r="DOA639" s="103"/>
      <c r="DOB639" s="103"/>
      <c r="DOC639" s="103"/>
      <c r="DOD639" s="103"/>
      <c r="DOE639" s="103"/>
      <c r="DOF639" s="103"/>
      <c r="DOG639" s="103"/>
      <c r="DOH639" s="103"/>
      <c r="DOI639" s="103"/>
      <c r="DOJ639" s="103"/>
      <c r="DOK639" s="103"/>
      <c r="DOL639" s="103"/>
      <c r="DOM639" s="103"/>
      <c r="DON639" s="103"/>
      <c r="DOO639" s="103"/>
      <c r="DOP639" s="103"/>
      <c r="DOQ639" s="103"/>
      <c r="DOR639" s="103"/>
      <c r="DOS639" s="103"/>
      <c r="DOT639" s="103"/>
      <c r="DOU639" s="103"/>
      <c r="DOV639" s="103"/>
      <c r="DOW639" s="103"/>
      <c r="DOX639" s="103"/>
      <c r="DOY639" s="103"/>
      <c r="DOZ639" s="103"/>
      <c r="DPA639" s="103"/>
      <c r="DPB639" s="103"/>
      <c r="DPC639" s="103"/>
      <c r="DPD639" s="103"/>
      <c r="DPE639" s="103"/>
      <c r="DPF639" s="103"/>
      <c r="DPG639" s="103"/>
      <c r="DPH639" s="103"/>
      <c r="DPI639" s="103"/>
      <c r="DPJ639" s="103"/>
      <c r="DPK639" s="103"/>
      <c r="DPL639" s="103"/>
      <c r="DPM639" s="103"/>
      <c r="DPN639" s="103"/>
      <c r="DPO639" s="103"/>
      <c r="DPP639" s="103"/>
      <c r="DPQ639" s="103"/>
      <c r="DPR639" s="103"/>
      <c r="DPS639" s="103"/>
      <c r="DPT639" s="103"/>
      <c r="DPU639" s="103"/>
      <c r="DPV639" s="103"/>
      <c r="DPW639" s="103"/>
      <c r="DPX639" s="103"/>
      <c r="DPY639" s="103"/>
      <c r="DPZ639" s="103"/>
      <c r="DQA639" s="103"/>
      <c r="DQB639" s="103"/>
      <c r="DQC639" s="103"/>
      <c r="DQD639" s="103"/>
      <c r="DQE639" s="103"/>
      <c r="DQF639" s="103"/>
      <c r="DQG639" s="103"/>
      <c r="DQH639" s="103"/>
      <c r="DQI639" s="103"/>
      <c r="DQJ639" s="103"/>
      <c r="DQK639" s="103"/>
      <c r="DQL639" s="103"/>
      <c r="DQM639" s="103"/>
      <c r="DQN639" s="103"/>
      <c r="DQO639" s="103"/>
      <c r="DQP639" s="103"/>
      <c r="DQQ639" s="103"/>
      <c r="DQR639" s="103"/>
      <c r="DQS639" s="103"/>
      <c r="DQT639" s="103"/>
      <c r="DQU639" s="103"/>
      <c r="DQV639" s="103"/>
      <c r="DQW639" s="103"/>
      <c r="DQX639" s="103"/>
      <c r="DQY639" s="103"/>
      <c r="DQZ639" s="103"/>
      <c r="DRA639" s="103"/>
      <c r="DRB639" s="103"/>
      <c r="DRC639" s="103"/>
      <c r="DRD639" s="103"/>
      <c r="DRE639" s="103"/>
      <c r="DRF639" s="103"/>
      <c r="DRG639" s="103"/>
      <c r="DRH639" s="103"/>
      <c r="DRI639" s="103"/>
      <c r="DRJ639" s="103"/>
      <c r="DRK639" s="103"/>
      <c r="DRL639" s="103"/>
      <c r="DRM639" s="103"/>
      <c r="DRN639" s="103"/>
      <c r="DRO639" s="103"/>
      <c r="DRP639" s="103"/>
      <c r="DRQ639" s="103"/>
      <c r="DRR639" s="103"/>
      <c r="DRS639" s="103"/>
      <c r="DRT639" s="103"/>
      <c r="DRU639" s="103"/>
      <c r="DRV639" s="103"/>
      <c r="DRW639" s="103"/>
      <c r="DRX639" s="103"/>
      <c r="DRY639" s="103"/>
      <c r="DRZ639" s="103"/>
      <c r="DSA639" s="103"/>
      <c r="DSB639" s="103"/>
      <c r="DSC639" s="103"/>
      <c r="DSD639" s="103"/>
      <c r="DSE639" s="103"/>
      <c r="DSF639" s="103"/>
      <c r="DSG639" s="103"/>
      <c r="DSH639" s="103"/>
      <c r="DSI639" s="103"/>
      <c r="DSJ639" s="103"/>
      <c r="DSK639" s="103"/>
      <c r="DSL639" s="103"/>
      <c r="DSM639" s="103"/>
      <c r="DSN639" s="103"/>
      <c r="DSO639" s="103"/>
      <c r="DSP639" s="103"/>
      <c r="DSQ639" s="103"/>
      <c r="DSR639" s="103"/>
      <c r="DSS639" s="103"/>
      <c r="DST639" s="103"/>
      <c r="DSU639" s="103"/>
      <c r="DSV639" s="103"/>
      <c r="DSW639" s="103"/>
      <c r="DSX639" s="103"/>
      <c r="DSY639" s="103"/>
      <c r="DSZ639" s="103"/>
      <c r="DTA639" s="103"/>
      <c r="DTB639" s="103"/>
      <c r="DTC639" s="103"/>
      <c r="DTD639" s="103"/>
      <c r="DTE639" s="103"/>
      <c r="DTF639" s="103"/>
      <c r="DTG639" s="103"/>
      <c r="DTH639" s="103"/>
      <c r="DTI639" s="103"/>
      <c r="DTJ639" s="103"/>
      <c r="DTK639" s="103"/>
      <c r="DTL639" s="103"/>
      <c r="DTM639" s="103"/>
      <c r="DTN639" s="103"/>
      <c r="DTO639" s="103"/>
      <c r="DTP639" s="103"/>
      <c r="DTQ639" s="103"/>
      <c r="DTR639" s="103"/>
      <c r="DTS639" s="103"/>
      <c r="DTT639" s="103"/>
      <c r="DTU639" s="103"/>
      <c r="DTV639" s="103"/>
      <c r="DTW639" s="103"/>
      <c r="DTX639" s="103"/>
      <c r="DTY639" s="103"/>
      <c r="DTZ639" s="103"/>
      <c r="DUA639" s="103"/>
      <c r="DUB639" s="103"/>
      <c r="DUC639" s="103"/>
      <c r="DUD639" s="103"/>
      <c r="DUE639" s="103"/>
      <c r="DUF639" s="103"/>
      <c r="DUG639" s="103"/>
      <c r="DUH639" s="103"/>
      <c r="DUI639" s="103"/>
      <c r="DUJ639" s="103"/>
      <c r="DUK639" s="103"/>
      <c r="DUL639" s="103"/>
      <c r="DUM639" s="103"/>
      <c r="DUN639" s="103"/>
      <c r="DUO639" s="103"/>
      <c r="DUP639" s="103"/>
      <c r="DUQ639" s="103"/>
      <c r="DUR639" s="103"/>
      <c r="DUS639" s="103"/>
      <c r="DUT639" s="103"/>
      <c r="DUU639" s="103"/>
      <c r="DUV639" s="103"/>
      <c r="DUW639" s="103"/>
      <c r="DUX639" s="103"/>
      <c r="DUY639" s="103"/>
      <c r="DUZ639" s="103"/>
      <c r="DVA639" s="103"/>
      <c r="DVB639" s="103"/>
      <c r="DVC639" s="103"/>
      <c r="DVD639" s="103"/>
      <c r="DVE639" s="103"/>
      <c r="DVF639" s="103"/>
      <c r="DVG639" s="103"/>
      <c r="DVH639" s="103"/>
      <c r="DVI639" s="103"/>
      <c r="DVJ639" s="103"/>
      <c r="DVK639" s="103"/>
      <c r="DVL639" s="103"/>
      <c r="DVM639" s="103"/>
      <c r="DVN639" s="103"/>
      <c r="DVO639" s="103"/>
      <c r="DVP639" s="103"/>
      <c r="DVQ639" s="103"/>
      <c r="DVR639" s="103"/>
      <c r="DVS639" s="103"/>
      <c r="DVT639" s="103"/>
      <c r="DVU639" s="103"/>
      <c r="DVV639" s="103"/>
      <c r="DVW639" s="103"/>
      <c r="DVX639" s="103"/>
      <c r="DVY639" s="103"/>
      <c r="DVZ639" s="103"/>
      <c r="DWA639" s="103"/>
      <c r="DWB639" s="103"/>
      <c r="DWC639" s="103"/>
      <c r="DWD639" s="103"/>
      <c r="DWE639" s="103"/>
      <c r="DWF639" s="103"/>
      <c r="DWG639" s="103"/>
      <c r="DWH639" s="103"/>
      <c r="DWI639" s="103"/>
      <c r="DWJ639" s="103"/>
      <c r="DWK639" s="103"/>
      <c r="DWL639" s="103"/>
      <c r="DWM639" s="103"/>
      <c r="DWN639" s="103"/>
      <c r="DWO639" s="103"/>
      <c r="DWP639" s="103"/>
      <c r="DWQ639" s="103"/>
      <c r="DWR639" s="103"/>
      <c r="DWS639" s="103"/>
      <c r="DWT639" s="103"/>
      <c r="DWU639" s="103"/>
      <c r="DWV639" s="103"/>
      <c r="DWW639" s="103"/>
      <c r="DWX639" s="103"/>
      <c r="DWY639" s="103"/>
      <c r="DWZ639" s="103"/>
      <c r="DXA639" s="103"/>
      <c r="DXB639" s="103"/>
      <c r="DXC639" s="103"/>
      <c r="DXD639" s="103"/>
      <c r="DXE639" s="103"/>
      <c r="DXF639" s="103"/>
      <c r="DXG639" s="103"/>
      <c r="DXH639" s="103"/>
      <c r="DXI639" s="103"/>
      <c r="DXJ639" s="103"/>
      <c r="DXK639" s="103"/>
      <c r="DXL639" s="103"/>
      <c r="DXM639" s="103"/>
      <c r="DXN639" s="103"/>
      <c r="DXO639" s="103"/>
      <c r="DXP639" s="103"/>
      <c r="DXQ639" s="103"/>
      <c r="DXR639" s="103"/>
      <c r="DXS639" s="103"/>
      <c r="DXT639" s="103"/>
      <c r="DXU639" s="103"/>
      <c r="DXV639" s="103"/>
      <c r="DXW639" s="103"/>
      <c r="DXX639" s="103"/>
      <c r="DXY639" s="103"/>
      <c r="DXZ639" s="103"/>
      <c r="DYA639" s="103"/>
      <c r="DYB639" s="103"/>
      <c r="DYC639" s="103"/>
      <c r="DYD639" s="103"/>
      <c r="DYE639" s="103"/>
      <c r="DYF639" s="103"/>
      <c r="DYG639" s="103"/>
      <c r="DYH639" s="103"/>
      <c r="DYI639" s="103"/>
      <c r="DYJ639" s="103"/>
      <c r="DYK639" s="103"/>
      <c r="DYL639" s="103"/>
      <c r="DYM639" s="103"/>
      <c r="DYN639" s="103"/>
      <c r="DYO639" s="103"/>
      <c r="DYP639" s="103"/>
      <c r="DYQ639" s="103"/>
      <c r="DYR639" s="103"/>
      <c r="DYS639" s="103"/>
      <c r="DYT639" s="103"/>
      <c r="DYU639" s="103"/>
      <c r="DYV639" s="103"/>
      <c r="DYW639" s="103"/>
      <c r="DYX639" s="103"/>
      <c r="DYY639" s="103"/>
      <c r="DYZ639" s="103"/>
      <c r="DZA639" s="103"/>
      <c r="DZB639" s="103"/>
      <c r="DZC639" s="103"/>
      <c r="DZD639" s="103"/>
      <c r="DZE639" s="103"/>
      <c r="DZF639" s="103"/>
      <c r="DZG639" s="103"/>
      <c r="DZH639" s="103"/>
      <c r="DZI639" s="103"/>
      <c r="DZJ639" s="103"/>
      <c r="DZK639" s="103"/>
      <c r="DZL639" s="103"/>
      <c r="DZM639" s="103"/>
      <c r="DZN639" s="103"/>
      <c r="DZO639" s="103"/>
      <c r="DZP639" s="103"/>
      <c r="DZQ639" s="103"/>
      <c r="DZR639" s="103"/>
      <c r="DZS639" s="103"/>
      <c r="DZT639" s="103"/>
      <c r="DZU639" s="103"/>
      <c r="DZV639" s="103"/>
      <c r="DZW639" s="103"/>
      <c r="DZX639" s="103"/>
      <c r="DZY639" s="103"/>
      <c r="DZZ639" s="103"/>
      <c r="EAA639" s="103"/>
      <c r="EAB639" s="103"/>
      <c r="EAC639" s="103"/>
      <c r="EAD639" s="103"/>
      <c r="EAE639" s="103"/>
      <c r="EAF639" s="103"/>
      <c r="EAG639" s="103"/>
      <c r="EAH639" s="103"/>
      <c r="EAI639" s="103"/>
      <c r="EAJ639" s="103"/>
      <c r="EAK639" s="103"/>
      <c r="EAL639" s="103"/>
      <c r="EAM639" s="103"/>
      <c r="EAN639" s="103"/>
      <c r="EAO639" s="103"/>
      <c r="EAP639" s="103"/>
      <c r="EAQ639" s="103"/>
      <c r="EAR639" s="103"/>
      <c r="EAS639" s="103"/>
      <c r="EAT639" s="103"/>
      <c r="EAU639" s="103"/>
      <c r="EAV639" s="103"/>
      <c r="EAW639" s="103"/>
      <c r="EAX639" s="103"/>
      <c r="EAY639" s="103"/>
      <c r="EAZ639" s="103"/>
      <c r="EBA639" s="103"/>
      <c r="EBB639" s="103"/>
      <c r="EBC639" s="103"/>
      <c r="EBD639" s="103"/>
      <c r="EBE639" s="103"/>
      <c r="EBF639" s="103"/>
      <c r="EBG639" s="103"/>
      <c r="EBH639" s="103"/>
      <c r="EBI639" s="103"/>
      <c r="EBJ639" s="103"/>
      <c r="EBK639" s="103"/>
      <c r="EBL639" s="103"/>
      <c r="EBM639" s="103"/>
      <c r="EBN639" s="103"/>
      <c r="EBO639" s="103"/>
      <c r="EBP639" s="103"/>
      <c r="EBQ639" s="103"/>
      <c r="EBR639" s="103"/>
      <c r="EBS639" s="103"/>
      <c r="EBT639" s="103"/>
      <c r="EBU639" s="103"/>
      <c r="EBV639" s="103"/>
      <c r="EBW639" s="103"/>
      <c r="EBX639" s="103"/>
      <c r="EBY639" s="103"/>
      <c r="EBZ639" s="103"/>
      <c r="ECA639" s="103"/>
      <c r="ECB639" s="103"/>
      <c r="ECC639" s="103"/>
      <c r="ECD639" s="103"/>
      <c r="ECE639" s="103"/>
      <c r="ECF639" s="103"/>
      <c r="ECG639" s="103"/>
      <c r="ECH639" s="103"/>
      <c r="ECI639" s="103"/>
      <c r="ECJ639" s="103"/>
      <c r="ECK639" s="103"/>
      <c r="ECL639" s="103"/>
      <c r="ECM639" s="103"/>
      <c r="ECN639" s="103"/>
      <c r="ECO639" s="103"/>
      <c r="ECP639" s="103"/>
      <c r="ECQ639" s="103"/>
      <c r="ECR639" s="103"/>
      <c r="ECS639" s="103"/>
      <c r="ECT639" s="103"/>
      <c r="ECU639" s="103"/>
      <c r="ECV639" s="103"/>
      <c r="ECW639" s="103"/>
      <c r="ECX639" s="103"/>
      <c r="ECY639" s="103"/>
      <c r="ECZ639" s="103"/>
      <c r="EDA639" s="103"/>
      <c r="EDB639" s="103"/>
      <c r="EDC639" s="103"/>
      <c r="EDD639" s="103"/>
      <c r="EDE639" s="103"/>
      <c r="EDF639" s="103"/>
      <c r="EDG639" s="103"/>
      <c r="EDH639" s="103"/>
      <c r="EDI639" s="103"/>
      <c r="EDJ639" s="103"/>
      <c r="EDK639" s="103"/>
      <c r="EDL639" s="103"/>
      <c r="EDM639" s="103"/>
      <c r="EDN639" s="103"/>
      <c r="EDO639" s="103"/>
      <c r="EDP639" s="103"/>
      <c r="EDQ639" s="103"/>
      <c r="EDR639" s="103"/>
      <c r="EDS639" s="103"/>
      <c r="EDT639" s="103"/>
      <c r="EDU639" s="103"/>
      <c r="EDV639" s="103"/>
      <c r="EDW639" s="103"/>
      <c r="EDX639" s="103"/>
      <c r="EDY639" s="103"/>
      <c r="EDZ639" s="103"/>
      <c r="EEA639" s="103"/>
      <c r="EEB639" s="103"/>
      <c r="EEC639" s="103"/>
      <c r="EED639" s="103"/>
      <c r="EEE639" s="103"/>
      <c r="EEF639" s="103"/>
      <c r="EEG639" s="103"/>
      <c r="EEH639" s="103"/>
      <c r="EEI639" s="103"/>
      <c r="EEJ639" s="103"/>
      <c r="EEK639" s="103"/>
      <c r="EEL639" s="103"/>
      <c r="EEM639" s="103"/>
      <c r="EEN639" s="103"/>
      <c r="EEO639" s="103"/>
      <c r="EEP639" s="103"/>
      <c r="EEQ639" s="103"/>
      <c r="EER639" s="103"/>
      <c r="EES639" s="103"/>
      <c r="EET639" s="103"/>
      <c r="EEU639" s="103"/>
      <c r="EEV639" s="103"/>
      <c r="EEW639" s="103"/>
      <c r="EEX639" s="103"/>
      <c r="EEY639" s="103"/>
      <c r="EEZ639" s="103"/>
      <c r="EFA639" s="103"/>
      <c r="EFB639" s="103"/>
      <c r="EFC639" s="103"/>
      <c r="EFD639" s="103"/>
      <c r="EFE639" s="103"/>
      <c r="EFF639" s="103"/>
      <c r="EFG639" s="103"/>
      <c r="EFH639" s="103"/>
      <c r="EFI639" s="103"/>
      <c r="EFJ639" s="103"/>
      <c r="EFK639" s="103"/>
      <c r="EFL639" s="103"/>
      <c r="EFM639" s="103"/>
      <c r="EFN639" s="103"/>
      <c r="EFO639" s="103"/>
      <c r="EFP639" s="103"/>
      <c r="EFQ639" s="103"/>
      <c r="EFR639" s="103"/>
      <c r="EFS639" s="103"/>
      <c r="EFT639" s="103"/>
      <c r="EFU639" s="103"/>
      <c r="EFV639" s="103"/>
      <c r="EFW639" s="103"/>
      <c r="EFX639" s="103"/>
      <c r="EFY639" s="103"/>
      <c r="EFZ639" s="103"/>
      <c r="EGA639" s="103"/>
      <c r="EGB639" s="103"/>
      <c r="EGC639" s="103"/>
      <c r="EGD639" s="103"/>
      <c r="EGE639" s="103"/>
      <c r="EGF639" s="103"/>
      <c r="EGG639" s="103"/>
      <c r="EGH639" s="103"/>
      <c r="EGI639" s="103"/>
      <c r="EGJ639" s="103"/>
      <c r="EGK639" s="103"/>
      <c r="EGL639" s="103"/>
      <c r="EGM639" s="103"/>
      <c r="EGN639" s="103"/>
      <c r="EGO639" s="103"/>
      <c r="EGP639" s="103"/>
      <c r="EGQ639" s="103"/>
      <c r="EGR639" s="103"/>
      <c r="EGS639" s="103"/>
      <c r="EGT639" s="103"/>
      <c r="EGU639" s="103"/>
      <c r="EGV639" s="103"/>
      <c r="EGW639" s="103"/>
      <c r="EGX639" s="103"/>
      <c r="EGY639" s="103"/>
      <c r="EGZ639" s="103"/>
      <c r="EHA639" s="103"/>
      <c r="EHB639" s="103"/>
      <c r="EHC639" s="103"/>
      <c r="EHD639" s="103"/>
      <c r="EHE639" s="103"/>
      <c r="EHF639" s="103"/>
      <c r="EHG639" s="103"/>
      <c r="EHH639" s="103"/>
      <c r="EHI639" s="103"/>
      <c r="EHJ639" s="103"/>
      <c r="EHK639" s="103"/>
      <c r="EHL639" s="103"/>
      <c r="EHM639" s="103"/>
      <c r="EHN639" s="103"/>
      <c r="EHO639" s="103"/>
      <c r="EHP639" s="103"/>
      <c r="EHQ639" s="103"/>
      <c r="EHR639" s="103"/>
      <c r="EHS639" s="103"/>
      <c r="EHT639" s="103"/>
      <c r="EHU639" s="103"/>
      <c r="EHV639" s="103"/>
      <c r="EHW639" s="103"/>
      <c r="EHX639" s="103"/>
      <c r="EHY639" s="103"/>
      <c r="EHZ639" s="103"/>
      <c r="EIA639" s="103"/>
      <c r="EIB639" s="103"/>
      <c r="EIC639" s="103"/>
      <c r="EID639" s="103"/>
      <c r="EIE639" s="103"/>
      <c r="EIF639" s="103"/>
      <c r="EIG639" s="103"/>
      <c r="EIH639" s="103"/>
      <c r="EII639" s="103"/>
      <c r="EIJ639" s="103"/>
      <c r="EIK639" s="103"/>
      <c r="EIL639" s="103"/>
      <c r="EIM639" s="103"/>
      <c r="EIN639" s="103"/>
      <c r="EIO639" s="103"/>
      <c r="EIP639" s="103"/>
      <c r="EIQ639" s="103"/>
      <c r="EIR639" s="103"/>
      <c r="EIS639" s="103"/>
      <c r="EIT639" s="103"/>
      <c r="EIU639" s="103"/>
      <c r="EIV639" s="103"/>
      <c r="EIW639" s="103"/>
      <c r="EIX639" s="103"/>
      <c r="EIY639" s="103"/>
      <c r="EIZ639" s="103"/>
      <c r="EJA639" s="103"/>
      <c r="EJB639" s="103"/>
      <c r="EJC639" s="103"/>
      <c r="EJD639" s="103"/>
      <c r="EJE639" s="103"/>
      <c r="EJF639" s="103"/>
      <c r="EJG639" s="103"/>
      <c r="EJH639" s="103"/>
      <c r="EJI639" s="103"/>
      <c r="EJJ639" s="103"/>
      <c r="EJK639" s="103"/>
      <c r="EJL639" s="103"/>
      <c r="EJM639" s="103"/>
      <c r="EJN639" s="103"/>
      <c r="EJO639" s="103"/>
      <c r="EJP639" s="103"/>
      <c r="EJQ639" s="103"/>
      <c r="EJR639" s="103"/>
      <c r="EJS639" s="103"/>
      <c r="EJT639" s="103"/>
      <c r="EJU639" s="103"/>
      <c r="EJV639" s="103"/>
      <c r="EJW639" s="103"/>
      <c r="EJX639" s="103"/>
      <c r="EJY639" s="103"/>
      <c r="EJZ639" s="103"/>
      <c r="EKA639" s="103"/>
      <c r="EKB639" s="103"/>
      <c r="EKC639" s="103"/>
      <c r="EKD639" s="103"/>
      <c r="EKE639" s="103"/>
      <c r="EKF639" s="103"/>
      <c r="EKG639" s="103"/>
      <c r="EKH639" s="103"/>
      <c r="EKI639" s="103"/>
      <c r="EKJ639" s="103"/>
      <c r="EKK639" s="103"/>
      <c r="EKL639" s="103"/>
      <c r="EKM639" s="103"/>
      <c r="EKN639" s="103"/>
      <c r="EKO639" s="103"/>
      <c r="EKP639" s="103"/>
      <c r="EKQ639" s="103"/>
      <c r="EKR639" s="103"/>
      <c r="EKS639" s="103"/>
      <c r="EKT639" s="103"/>
      <c r="EKU639" s="103"/>
      <c r="EKV639" s="103"/>
      <c r="EKW639" s="103"/>
      <c r="EKX639" s="103"/>
      <c r="EKY639" s="103"/>
      <c r="EKZ639" s="103"/>
      <c r="ELA639" s="103"/>
      <c r="ELB639" s="103"/>
      <c r="ELC639" s="103"/>
      <c r="ELD639" s="103"/>
      <c r="ELE639" s="103"/>
      <c r="ELF639" s="103"/>
      <c r="ELG639" s="103"/>
      <c r="ELH639" s="103"/>
      <c r="ELI639" s="103"/>
      <c r="ELJ639" s="103"/>
      <c r="ELK639" s="103"/>
      <c r="ELL639" s="103"/>
      <c r="ELM639" s="103"/>
      <c r="ELN639" s="103"/>
      <c r="ELO639" s="103"/>
      <c r="ELP639" s="103"/>
      <c r="ELQ639" s="103"/>
      <c r="ELR639" s="103"/>
      <c r="ELS639" s="103"/>
      <c r="ELT639" s="103"/>
      <c r="ELU639" s="103"/>
      <c r="ELV639" s="103"/>
      <c r="ELW639" s="103"/>
      <c r="ELX639" s="103"/>
      <c r="ELY639" s="103"/>
      <c r="ELZ639" s="103"/>
      <c r="EMA639" s="103"/>
      <c r="EMB639" s="103"/>
      <c r="EMC639" s="103"/>
      <c r="EMD639" s="103"/>
      <c r="EME639" s="103"/>
      <c r="EMF639" s="103"/>
      <c r="EMG639" s="103"/>
      <c r="EMH639" s="103"/>
      <c r="EMI639" s="103"/>
      <c r="EMJ639" s="103"/>
      <c r="EMK639" s="103"/>
      <c r="EML639" s="103"/>
      <c r="EMM639" s="103"/>
      <c r="EMN639" s="103"/>
      <c r="EMO639" s="103"/>
      <c r="EMP639" s="103"/>
      <c r="EMQ639" s="103"/>
      <c r="EMR639" s="103"/>
      <c r="EMS639" s="103"/>
      <c r="EMT639" s="103"/>
      <c r="EMU639" s="103"/>
      <c r="EMV639" s="103"/>
      <c r="EMW639" s="103"/>
      <c r="EMX639" s="103"/>
      <c r="EMY639" s="103"/>
      <c r="EMZ639" s="103"/>
      <c r="ENA639" s="103"/>
      <c r="ENB639" s="103"/>
      <c r="ENC639" s="103"/>
      <c r="END639" s="103"/>
      <c r="ENE639" s="103"/>
      <c r="ENF639" s="103"/>
      <c r="ENG639" s="103"/>
      <c r="ENH639" s="103"/>
      <c r="ENI639" s="103"/>
      <c r="ENJ639" s="103"/>
      <c r="ENK639" s="103"/>
      <c r="ENL639" s="103"/>
      <c r="ENM639" s="103"/>
      <c r="ENN639" s="103"/>
      <c r="ENO639" s="103"/>
      <c r="ENP639" s="103"/>
      <c r="ENQ639" s="103"/>
      <c r="ENR639" s="103"/>
      <c r="ENS639" s="103"/>
      <c r="ENT639" s="103"/>
      <c r="ENU639" s="103"/>
      <c r="ENV639" s="103"/>
      <c r="ENW639" s="103"/>
      <c r="ENX639" s="103"/>
      <c r="ENY639" s="103"/>
      <c r="ENZ639" s="103"/>
      <c r="EOA639" s="103"/>
      <c r="EOB639" s="103"/>
      <c r="EOC639" s="103"/>
      <c r="EOD639" s="103"/>
      <c r="EOE639" s="103"/>
      <c r="EOF639" s="103"/>
      <c r="EOG639" s="103"/>
      <c r="EOH639" s="103"/>
      <c r="EOI639" s="103"/>
      <c r="EOJ639" s="103"/>
      <c r="EOK639" s="103"/>
      <c r="EOL639" s="103"/>
      <c r="EOM639" s="103"/>
      <c r="EON639" s="103"/>
      <c r="EOO639" s="103"/>
      <c r="EOP639" s="103"/>
      <c r="EOQ639" s="103"/>
      <c r="EOR639" s="103"/>
      <c r="EOS639" s="103"/>
      <c r="EOT639" s="103"/>
      <c r="EOU639" s="103"/>
      <c r="EOV639" s="103"/>
      <c r="EOW639" s="103"/>
      <c r="EOX639" s="103"/>
      <c r="EOY639" s="103"/>
      <c r="EOZ639" s="103"/>
      <c r="EPA639" s="103"/>
      <c r="EPB639" s="103"/>
      <c r="EPC639" s="103"/>
      <c r="EPD639" s="103"/>
      <c r="EPE639" s="103"/>
      <c r="EPF639" s="103"/>
      <c r="EPG639" s="103"/>
      <c r="EPH639" s="103"/>
      <c r="EPI639" s="103"/>
      <c r="EPJ639" s="103"/>
      <c r="EPK639" s="103"/>
      <c r="EPL639" s="103"/>
      <c r="EPM639" s="103"/>
      <c r="EPN639" s="103"/>
      <c r="EPO639" s="103"/>
      <c r="EPP639" s="103"/>
      <c r="EPQ639" s="103"/>
      <c r="EPR639" s="103"/>
      <c r="EPS639" s="103"/>
      <c r="EPT639" s="103"/>
      <c r="EPU639" s="103"/>
      <c r="EPV639" s="103"/>
      <c r="EPW639" s="103"/>
      <c r="EPX639" s="103"/>
      <c r="EPY639" s="103"/>
      <c r="EPZ639" s="103"/>
      <c r="EQA639" s="103"/>
      <c r="EQB639" s="103"/>
      <c r="EQC639" s="103"/>
      <c r="EQD639" s="103"/>
      <c r="EQE639" s="103"/>
      <c r="EQF639" s="103"/>
      <c r="EQG639" s="103"/>
      <c r="EQH639" s="103"/>
      <c r="EQI639" s="103"/>
      <c r="EQJ639" s="103"/>
      <c r="EQK639" s="103"/>
      <c r="EQL639" s="103"/>
      <c r="EQM639" s="103"/>
      <c r="EQN639" s="103"/>
      <c r="EQO639" s="103"/>
      <c r="EQP639" s="103"/>
      <c r="EQQ639" s="103"/>
      <c r="EQR639" s="103"/>
      <c r="EQS639" s="103"/>
      <c r="EQT639" s="103"/>
      <c r="EQU639" s="103"/>
      <c r="EQV639" s="103"/>
      <c r="EQW639" s="103"/>
      <c r="EQX639" s="103"/>
      <c r="EQY639" s="103"/>
      <c r="EQZ639" s="103"/>
      <c r="ERA639" s="103"/>
      <c r="ERB639" s="103"/>
      <c r="ERC639" s="103"/>
      <c r="ERD639" s="103"/>
      <c r="ERE639" s="103"/>
      <c r="ERF639" s="103"/>
      <c r="ERG639" s="103"/>
      <c r="ERH639" s="103"/>
      <c r="ERI639" s="103"/>
      <c r="ERJ639" s="103"/>
      <c r="ERK639" s="103"/>
      <c r="ERL639" s="103"/>
      <c r="ERM639" s="103"/>
      <c r="ERN639" s="103"/>
      <c r="ERO639" s="103"/>
      <c r="ERP639" s="103"/>
      <c r="ERQ639" s="103"/>
      <c r="ERR639" s="103"/>
      <c r="ERS639" s="103"/>
      <c r="ERT639" s="103"/>
      <c r="ERU639" s="103"/>
      <c r="ERV639" s="103"/>
      <c r="ERW639" s="103"/>
      <c r="ERX639" s="103"/>
      <c r="ERY639" s="103"/>
      <c r="ERZ639" s="103"/>
      <c r="ESA639" s="103"/>
      <c r="ESB639" s="103"/>
      <c r="ESC639" s="103"/>
      <c r="ESD639" s="103"/>
      <c r="ESE639" s="103"/>
      <c r="ESF639" s="103"/>
      <c r="ESG639" s="103"/>
      <c r="ESH639" s="103"/>
      <c r="ESI639" s="103"/>
      <c r="ESJ639" s="103"/>
      <c r="ESK639" s="103"/>
      <c r="ESL639" s="103"/>
      <c r="ESM639" s="103"/>
      <c r="ESN639" s="103"/>
      <c r="ESO639" s="103"/>
      <c r="ESP639" s="103"/>
      <c r="ESQ639" s="103"/>
      <c r="ESR639" s="103"/>
      <c r="ESS639" s="103"/>
      <c r="EST639" s="103"/>
      <c r="ESU639" s="103"/>
      <c r="ESV639" s="103"/>
      <c r="ESW639" s="103"/>
      <c r="ESX639" s="103"/>
      <c r="ESY639" s="103"/>
      <c r="ESZ639" s="103"/>
      <c r="ETA639" s="103"/>
      <c r="ETB639" s="103"/>
      <c r="ETC639" s="103"/>
      <c r="ETD639" s="103"/>
      <c r="ETE639" s="103"/>
      <c r="ETF639" s="103"/>
      <c r="ETG639" s="103"/>
      <c r="ETH639" s="103"/>
      <c r="ETI639" s="103"/>
      <c r="ETJ639" s="103"/>
      <c r="ETK639" s="103"/>
      <c r="ETL639" s="103"/>
      <c r="ETM639" s="103"/>
      <c r="ETN639" s="103"/>
      <c r="ETO639" s="103"/>
      <c r="ETP639" s="103"/>
      <c r="ETQ639" s="103"/>
      <c r="ETR639" s="103"/>
      <c r="ETS639" s="103"/>
      <c r="ETT639" s="103"/>
      <c r="ETU639" s="103"/>
      <c r="ETV639" s="103"/>
      <c r="ETW639" s="103"/>
      <c r="ETX639" s="103"/>
      <c r="ETY639" s="103"/>
      <c r="ETZ639" s="103"/>
      <c r="EUA639" s="103"/>
      <c r="EUB639" s="103"/>
      <c r="EUC639" s="103"/>
      <c r="EUD639" s="103"/>
      <c r="EUE639" s="103"/>
      <c r="EUF639" s="103"/>
      <c r="EUG639" s="103"/>
      <c r="EUH639" s="103"/>
      <c r="EUI639" s="103"/>
      <c r="EUJ639" s="103"/>
      <c r="EUK639" s="103"/>
      <c r="EUL639" s="103"/>
      <c r="EUM639" s="103"/>
      <c r="EUN639" s="103"/>
      <c r="EUO639" s="103"/>
      <c r="EUP639" s="103"/>
      <c r="EUQ639" s="103"/>
      <c r="EUR639" s="103"/>
      <c r="EUS639" s="103"/>
      <c r="EUT639" s="103"/>
      <c r="EUU639" s="103"/>
      <c r="EUV639" s="103"/>
      <c r="EUW639" s="103"/>
      <c r="EUX639" s="103"/>
      <c r="EUY639" s="103"/>
      <c r="EUZ639" s="103"/>
      <c r="EVA639" s="103"/>
      <c r="EVB639" s="103"/>
      <c r="EVC639" s="103"/>
      <c r="EVD639" s="103"/>
      <c r="EVE639" s="103"/>
      <c r="EVF639" s="103"/>
      <c r="EVG639" s="103"/>
      <c r="EVH639" s="103"/>
      <c r="EVI639" s="103"/>
      <c r="EVJ639" s="103"/>
      <c r="EVK639" s="103"/>
      <c r="EVL639" s="103"/>
      <c r="EVM639" s="103"/>
      <c r="EVN639" s="103"/>
      <c r="EVO639" s="103"/>
      <c r="EVP639" s="103"/>
      <c r="EVQ639" s="103"/>
      <c r="EVR639" s="103"/>
      <c r="EVS639" s="103"/>
      <c r="EVT639" s="103"/>
      <c r="EVU639" s="103"/>
      <c r="EVV639" s="103"/>
      <c r="EVW639" s="103"/>
      <c r="EVX639" s="103"/>
      <c r="EVY639" s="103"/>
      <c r="EVZ639" s="103"/>
      <c r="EWA639" s="103"/>
      <c r="EWB639" s="103"/>
      <c r="EWC639" s="103"/>
      <c r="EWD639" s="103"/>
      <c r="EWE639" s="103"/>
      <c r="EWF639" s="103"/>
      <c r="EWG639" s="103"/>
      <c r="EWH639" s="103"/>
      <c r="EWI639" s="103"/>
      <c r="EWJ639" s="103"/>
      <c r="EWK639" s="103"/>
      <c r="EWL639" s="103"/>
      <c r="EWM639" s="103"/>
      <c r="EWN639" s="103"/>
      <c r="EWO639" s="103"/>
      <c r="EWP639" s="103"/>
      <c r="EWQ639" s="103"/>
      <c r="EWR639" s="103"/>
      <c r="EWS639" s="103"/>
      <c r="EWT639" s="103"/>
      <c r="EWU639" s="103"/>
      <c r="EWV639" s="103"/>
      <c r="EWW639" s="103"/>
      <c r="EWX639" s="103"/>
      <c r="EWY639" s="103"/>
      <c r="EWZ639" s="103"/>
      <c r="EXA639" s="103"/>
      <c r="EXB639" s="103"/>
      <c r="EXC639" s="103"/>
      <c r="EXD639" s="103"/>
      <c r="EXE639" s="103"/>
      <c r="EXF639" s="103"/>
      <c r="EXG639" s="103"/>
      <c r="EXH639" s="103"/>
      <c r="EXI639" s="103"/>
      <c r="EXJ639" s="103"/>
      <c r="EXK639" s="103"/>
      <c r="EXL639" s="103"/>
      <c r="EXM639" s="103"/>
      <c r="EXN639" s="103"/>
      <c r="EXO639" s="103"/>
      <c r="EXP639" s="103"/>
      <c r="EXQ639" s="103"/>
      <c r="EXR639" s="103"/>
      <c r="EXS639" s="103"/>
      <c r="EXT639" s="103"/>
      <c r="EXU639" s="103"/>
      <c r="EXV639" s="103"/>
      <c r="EXW639" s="103"/>
      <c r="EXX639" s="103"/>
      <c r="EXY639" s="103"/>
      <c r="EXZ639" s="103"/>
      <c r="EYA639" s="103"/>
      <c r="EYB639" s="103"/>
      <c r="EYC639" s="103"/>
      <c r="EYD639" s="103"/>
      <c r="EYE639" s="103"/>
      <c r="EYF639" s="103"/>
      <c r="EYG639" s="103"/>
      <c r="EYH639" s="103"/>
      <c r="EYI639" s="103"/>
      <c r="EYJ639" s="103"/>
      <c r="EYK639" s="103"/>
      <c r="EYL639" s="103"/>
      <c r="EYM639" s="103"/>
      <c r="EYN639" s="103"/>
      <c r="EYO639" s="103"/>
      <c r="EYP639" s="103"/>
      <c r="EYQ639" s="103"/>
      <c r="EYR639" s="103"/>
      <c r="EYS639" s="103"/>
      <c r="EYT639" s="103"/>
      <c r="EYU639" s="103"/>
      <c r="EYV639" s="103"/>
      <c r="EYW639" s="103"/>
      <c r="EYX639" s="103"/>
      <c r="EYY639" s="103"/>
      <c r="EYZ639" s="103"/>
      <c r="EZA639" s="103"/>
      <c r="EZB639" s="103"/>
      <c r="EZC639" s="103"/>
      <c r="EZD639" s="103"/>
      <c r="EZE639" s="103"/>
      <c r="EZF639" s="103"/>
      <c r="EZG639" s="103"/>
      <c r="EZH639" s="103"/>
      <c r="EZI639" s="103"/>
      <c r="EZJ639" s="103"/>
      <c r="EZK639" s="103"/>
      <c r="EZL639" s="103"/>
      <c r="EZM639" s="103"/>
      <c r="EZN639" s="103"/>
      <c r="EZO639" s="103"/>
      <c r="EZP639" s="103"/>
      <c r="EZQ639" s="103"/>
      <c r="EZR639" s="103"/>
      <c r="EZS639" s="103"/>
      <c r="EZT639" s="103"/>
      <c r="EZU639" s="103"/>
      <c r="EZV639" s="103"/>
      <c r="EZW639" s="103"/>
      <c r="EZX639" s="103"/>
      <c r="EZY639" s="103"/>
      <c r="EZZ639" s="103"/>
      <c r="FAA639" s="103"/>
      <c r="FAB639" s="103"/>
      <c r="FAC639" s="103"/>
      <c r="FAD639" s="103"/>
      <c r="FAE639" s="103"/>
      <c r="FAF639" s="103"/>
      <c r="FAG639" s="103"/>
      <c r="FAH639" s="103"/>
      <c r="FAI639" s="103"/>
      <c r="FAJ639" s="103"/>
      <c r="FAK639" s="103"/>
      <c r="FAL639" s="103"/>
      <c r="FAM639" s="103"/>
      <c r="FAN639" s="103"/>
      <c r="FAO639" s="103"/>
      <c r="FAP639" s="103"/>
      <c r="FAQ639" s="103"/>
      <c r="FAR639" s="103"/>
      <c r="FAS639" s="103"/>
      <c r="FAT639" s="103"/>
      <c r="FAU639" s="103"/>
      <c r="FAV639" s="103"/>
      <c r="FAW639" s="103"/>
      <c r="FAX639" s="103"/>
      <c r="FAY639" s="103"/>
      <c r="FAZ639" s="103"/>
      <c r="FBA639" s="103"/>
      <c r="FBB639" s="103"/>
      <c r="FBC639" s="103"/>
      <c r="FBD639" s="103"/>
      <c r="FBE639" s="103"/>
      <c r="FBF639" s="103"/>
      <c r="FBG639" s="103"/>
      <c r="FBH639" s="103"/>
      <c r="FBI639" s="103"/>
      <c r="FBJ639" s="103"/>
      <c r="FBK639" s="103"/>
      <c r="FBL639" s="103"/>
      <c r="FBM639" s="103"/>
      <c r="FBN639" s="103"/>
      <c r="FBO639" s="103"/>
      <c r="FBP639" s="103"/>
      <c r="FBQ639" s="103"/>
      <c r="FBR639" s="103"/>
      <c r="FBS639" s="103"/>
      <c r="FBT639" s="103"/>
      <c r="FBU639" s="103"/>
      <c r="FBV639" s="103"/>
      <c r="FBW639" s="103"/>
      <c r="FBX639" s="103"/>
      <c r="FBY639" s="103"/>
      <c r="FBZ639" s="103"/>
      <c r="FCA639" s="103"/>
      <c r="FCB639" s="103"/>
      <c r="FCC639" s="103"/>
      <c r="FCD639" s="103"/>
      <c r="FCE639" s="103"/>
      <c r="FCF639" s="103"/>
      <c r="FCG639" s="103"/>
      <c r="FCH639" s="103"/>
      <c r="FCI639" s="103"/>
      <c r="FCJ639" s="103"/>
      <c r="FCK639" s="103"/>
      <c r="FCL639" s="103"/>
      <c r="FCM639" s="103"/>
      <c r="FCN639" s="103"/>
      <c r="FCO639" s="103"/>
      <c r="FCP639" s="103"/>
      <c r="FCQ639" s="103"/>
      <c r="FCR639" s="103"/>
      <c r="FCS639" s="103"/>
      <c r="FCT639" s="103"/>
      <c r="FCU639" s="103"/>
      <c r="FCV639" s="103"/>
      <c r="FCW639" s="103"/>
      <c r="FCX639" s="103"/>
      <c r="FCY639" s="103"/>
      <c r="FCZ639" s="103"/>
      <c r="FDA639" s="103"/>
      <c r="FDB639" s="103"/>
      <c r="FDC639" s="103"/>
      <c r="FDD639" s="103"/>
      <c r="FDE639" s="103"/>
      <c r="FDF639" s="103"/>
      <c r="FDG639" s="103"/>
      <c r="FDH639" s="103"/>
      <c r="FDI639" s="103"/>
      <c r="FDJ639" s="103"/>
      <c r="FDK639" s="103"/>
      <c r="FDL639" s="103"/>
      <c r="FDM639" s="103"/>
      <c r="FDN639" s="103"/>
      <c r="FDO639" s="103"/>
      <c r="FDP639" s="103"/>
      <c r="FDQ639" s="103"/>
      <c r="FDR639" s="103"/>
      <c r="FDS639" s="103"/>
      <c r="FDT639" s="103"/>
      <c r="FDU639" s="103"/>
      <c r="FDV639" s="103"/>
      <c r="FDW639" s="103"/>
      <c r="FDX639" s="103"/>
      <c r="FDY639" s="103"/>
      <c r="FDZ639" s="103"/>
      <c r="FEA639" s="103"/>
      <c r="FEB639" s="103"/>
      <c r="FEC639" s="103"/>
      <c r="FED639" s="103"/>
      <c r="FEE639" s="103"/>
      <c r="FEF639" s="103"/>
      <c r="FEG639" s="103"/>
      <c r="FEH639" s="103"/>
      <c r="FEI639" s="103"/>
      <c r="FEJ639" s="103"/>
      <c r="FEK639" s="103"/>
      <c r="FEL639" s="103"/>
      <c r="FEM639" s="103"/>
      <c r="FEN639" s="103"/>
      <c r="FEO639" s="103"/>
      <c r="FEP639" s="103"/>
      <c r="FEQ639" s="103"/>
      <c r="FER639" s="103"/>
      <c r="FES639" s="103"/>
      <c r="FET639" s="103"/>
      <c r="FEU639" s="103"/>
      <c r="FEV639" s="103"/>
      <c r="FEW639" s="103"/>
      <c r="FEX639" s="103"/>
      <c r="FEY639" s="103"/>
      <c r="FEZ639" s="103"/>
      <c r="FFA639" s="103"/>
      <c r="FFB639" s="103"/>
      <c r="FFC639" s="103"/>
      <c r="FFD639" s="103"/>
      <c r="FFE639" s="103"/>
      <c r="FFF639" s="103"/>
      <c r="FFG639" s="103"/>
      <c r="FFH639" s="103"/>
      <c r="FFI639" s="103"/>
      <c r="FFJ639" s="103"/>
      <c r="FFK639" s="103"/>
      <c r="FFL639" s="103"/>
      <c r="FFM639" s="103"/>
      <c r="FFN639" s="103"/>
      <c r="FFO639" s="103"/>
      <c r="FFP639" s="103"/>
      <c r="FFQ639" s="103"/>
      <c r="FFR639" s="103"/>
      <c r="FFS639" s="103"/>
      <c r="FFT639" s="103"/>
      <c r="FFU639" s="103"/>
      <c r="FFV639" s="103"/>
      <c r="FFW639" s="103"/>
      <c r="FFX639" s="103"/>
      <c r="FFY639" s="103"/>
      <c r="FFZ639" s="103"/>
      <c r="FGA639" s="103"/>
      <c r="FGB639" s="103"/>
      <c r="FGC639" s="103"/>
      <c r="FGD639" s="103"/>
      <c r="FGE639" s="103"/>
      <c r="FGF639" s="103"/>
      <c r="FGG639" s="103"/>
      <c r="FGH639" s="103"/>
      <c r="FGI639" s="103"/>
      <c r="FGJ639" s="103"/>
      <c r="FGK639" s="103"/>
      <c r="FGL639" s="103"/>
      <c r="FGM639" s="103"/>
      <c r="FGN639" s="103"/>
      <c r="FGO639" s="103"/>
      <c r="FGP639" s="103"/>
      <c r="FGQ639" s="103"/>
      <c r="FGR639" s="103"/>
      <c r="FGS639" s="103"/>
      <c r="FGT639" s="103"/>
      <c r="FGU639" s="103"/>
      <c r="FGV639" s="103"/>
      <c r="FGW639" s="103"/>
      <c r="FGX639" s="103"/>
      <c r="FGY639" s="103"/>
      <c r="FGZ639" s="103"/>
      <c r="FHA639" s="103"/>
      <c r="FHB639" s="103"/>
      <c r="FHC639" s="103"/>
      <c r="FHD639" s="103"/>
      <c r="FHE639" s="103"/>
      <c r="FHF639" s="103"/>
      <c r="FHG639" s="103"/>
      <c r="FHH639" s="103"/>
      <c r="FHI639" s="103"/>
      <c r="FHJ639" s="103"/>
      <c r="FHK639" s="103"/>
      <c r="FHL639" s="103"/>
      <c r="FHM639" s="103"/>
      <c r="FHN639" s="103"/>
      <c r="FHO639" s="103"/>
      <c r="FHP639" s="103"/>
      <c r="FHQ639" s="103"/>
      <c r="FHR639" s="103"/>
      <c r="FHS639" s="103"/>
      <c r="FHT639" s="103"/>
      <c r="FHU639" s="103"/>
      <c r="FHV639" s="103"/>
      <c r="FHW639" s="103"/>
      <c r="FHX639" s="103"/>
      <c r="FHY639" s="103"/>
      <c r="FHZ639" s="103"/>
      <c r="FIA639" s="103"/>
      <c r="FIB639" s="103"/>
      <c r="FIC639" s="103"/>
      <c r="FID639" s="103"/>
      <c r="FIE639" s="103"/>
      <c r="FIF639" s="103"/>
      <c r="FIG639" s="103"/>
      <c r="FIH639" s="103"/>
      <c r="FII639" s="103"/>
      <c r="FIJ639" s="103"/>
      <c r="FIK639" s="103"/>
      <c r="FIL639" s="103"/>
      <c r="FIM639" s="103"/>
      <c r="FIN639" s="103"/>
      <c r="FIO639" s="103"/>
      <c r="FIP639" s="103"/>
      <c r="FIQ639" s="103"/>
      <c r="FIR639" s="103"/>
      <c r="FIS639" s="103"/>
      <c r="FIT639" s="103"/>
      <c r="FIU639" s="103"/>
      <c r="FIV639" s="103"/>
      <c r="FIW639" s="103"/>
      <c r="FIX639" s="103"/>
      <c r="FIY639" s="103"/>
      <c r="FIZ639" s="103"/>
      <c r="FJA639" s="103"/>
      <c r="FJB639" s="103"/>
      <c r="FJC639" s="103"/>
      <c r="FJD639" s="103"/>
      <c r="FJE639" s="103"/>
      <c r="FJF639" s="103"/>
      <c r="FJG639" s="103"/>
      <c r="FJH639" s="103"/>
      <c r="FJI639" s="103"/>
      <c r="FJJ639" s="103"/>
      <c r="FJK639" s="103"/>
      <c r="FJL639" s="103"/>
      <c r="FJM639" s="103"/>
      <c r="FJN639" s="103"/>
      <c r="FJO639" s="103"/>
      <c r="FJP639" s="103"/>
      <c r="FJQ639" s="103"/>
      <c r="FJR639" s="103"/>
      <c r="FJS639" s="103"/>
      <c r="FJT639" s="103"/>
      <c r="FJU639" s="103"/>
      <c r="FJV639" s="103"/>
      <c r="FJW639" s="103"/>
      <c r="FJX639" s="103"/>
      <c r="FJY639" s="103"/>
      <c r="FJZ639" s="103"/>
      <c r="FKA639" s="103"/>
      <c r="FKB639" s="103"/>
      <c r="FKC639" s="103"/>
      <c r="FKD639" s="103"/>
      <c r="FKE639" s="103"/>
      <c r="FKF639" s="103"/>
      <c r="FKG639" s="103"/>
      <c r="FKH639" s="103"/>
      <c r="FKI639" s="103"/>
      <c r="FKJ639" s="103"/>
      <c r="FKK639" s="103"/>
      <c r="FKL639" s="103"/>
      <c r="FKM639" s="103"/>
      <c r="FKN639" s="103"/>
      <c r="FKO639" s="103"/>
      <c r="FKP639" s="103"/>
      <c r="FKQ639" s="103"/>
      <c r="FKR639" s="103"/>
      <c r="FKS639" s="103"/>
      <c r="FKT639" s="103"/>
      <c r="FKU639" s="103"/>
      <c r="FKV639" s="103"/>
      <c r="FKW639" s="103"/>
      <c r="FKX639" s="103"/>
      <c r="FKY639" s="103"/>
      <c r="FKZ639" s="103"/>
      <c r="FLA639" s="103"/>
      <c r="FLB639" s="103"/>
      <c r="FLC639" s="103"/>
      <c r="FLD639" s="103"/>
      <c r="FLE639" s="103"/>
      <c r="FLF639" s="103"/>
      <c r="FLG639" s="103"/>
      <c r="FLH639" s="103"/>
      <c r="FLI639" s="103"/>
      <c r="FLJ639" s="103"/>
      <c r="FLK639" s="103"/>
      <c r="FLL639" s="103"/>
      <c r="FLM639" s="103"/>
      <c r="FLN639" s="103"/>
      <c r="FLO639" s="103"/>
      <c r="FLP639" s="103"/>
      <c r="FLQ639" s="103"/>
      <c r="FLR639" s="103"/>
      <c r="FLS639" s="103"/>
      <c r="FLT639" s="103"/>
      <c r="FLU639" s="103"/>
      <c r="FLV639" s="103"/>
      <c r="FLW639" s="103"/>
      <c r="FLX639" s="103"/>
      <c r="FLY639" s="103"/>
      <c r="FLZ639" s="103"/>
      <c r="FMA639" s="103"/>
      <c r="FMB639" s="103"/>
      <c r="FMC639" s="103"/>
      <c r="FMD639" s="103"/>
      <c r="FME639" s="103"/>
      <c r="FMF639" s="103"/>
      <c r="FMG639" s="103"/>
      <c r="FMH639" s="103"/>
      <c r="FMI639" s="103"/>
      <c r="FMJ639" s="103"/>
      <c r="FMK639" s="103"/>
      <c r="FML639" s="103"/>
      <c r="FMM639" s="103"/>
      <c r="FMN639" s="103"/>
      <c r="FMO639" s="103"/>
      <c r="FMP639" s="103"/>
      <c r="FMQ639" s="103"/>
      <c r="FMR639" s="103"/>
      <c r="FMS639" s="103"/>
      <c r="FMT639" s="103"/>
      <c r="FMU639" s="103"/>
      <c r="FMV639" s="103"/>
      <c r="FMW639" s="103"/>
      <c r="FMX639" s="103"/>
      <c r="FMY639" s="103"/>
      <c r="FMZ639" s="103"/>
      <c r="FNA639" s="103"/>
      <c r="FNB639" s="103"/>
      <c r="FNC639" s="103"/>
      <c r="FND639" s="103"/>
      <c r="FNE639" s="103"/>
      <c r="FNF639" s="103"/>
      <c r="FNG639" s="103"/>
      <c r="FNH639" s="103"/>
      <c r="FNI639" s="103"/>
      <c r="FNJ639" s="103"/>
      <c r="FNK639" s="103"/>
      <c r="FNL639" s="103"/>
      <c r="FNM639" s="103"/>
      <c r="FNN639" s="103"/>
      <c r="FNO639" s="103"/>
      <c r="FNP639" s="103"/>
      <c r="FNQ639" s="103"/>
      <c r="FNR639" s="103"/>
      <c r="FNS639" s="103"/>
      <c r="FNT639" s="103"/>
      <c r="FNU639" s="103"/>
      <c r="FNV639" s="103"/>
      <c r="FNW639" s="103"/>
      <c r="FNX639" s="103"/>
      <c r="FNY639" s="103"/>
      <c r="FNZ639" s="103"/>
      <c r="FOA639" s="103"/>
      <c r="FOB639" s="103"/>
      <c r="FOC639" s="103"/>
      <c r="FOD639" s="103"/>
      <c r="FOE639" s="103"/>
      <c r="FOF639" s="103"/>
      <c r="FOG639" s="103"/>
      <c r="FOH639" s="103"/>
      <c r="FOI639" s="103"/>
      <c r="FOJ639" s="103"/>
      <c r="FOK639" s="103"/>
      <c r="FOL639" s="103"/>
      <c r="FOM639" s="103"/>
      <c r="FON639" s="103"/>
      <c r="FOO639" s="103"/>
      <c r="FOP639" s="103"/>
      <c r="FOQ639" s="103"/>
      <c r="FOR639" s="103"/>
      <c r="FOS639" s="103"/>
      <c r="FOT639" s="103"/>
      <c r="FOU639" s="103"/>
      <c r="FOV639" s="103"/>
      <c r="FOW639" s="103"/>
      <c r="FOX639" s="103"/>
      <c r="FOY639" s="103"/>
      <c r="FOZ639" s="103"/>
      <c r="FPA639" s="103"/>
      <c r="FPB639" s="103"/>
      <c r="FPC639" s="103"/>
      <c r="FPD639" s="103"/>
      <c r="FPE639" s="103"/>
      <c r="FPF639" s="103"/>
      <c r="FPG639" s="103"/>
      <c r="FPH639" s="103"/>
      <c r="FPI639" s="103"/>
      <c r="FPJ639" s="103"/>
      <c r="FPK639" s="103"/>
      <c r="FPL639" s="103"/>
      <c r="FPM639" s="103"/>
      <c r="FPN639" s="103"/>
      <c r="FPO639" s="103"/>
      <c r="FPP639" s="103"/>
      <c r="FPQ639" s="103"/>
      <c r="FPR639" s="103"/>
      <c r="FPS639" s="103"/>
      <c r="FPT639" s="103"/>
      <c r="FPU639" s="103"/>
      <c r="FPV639" s="103"/>
      <c r="FPW639" s="103"/>
      <c r="FPX639" s="103"/>
      <c r="FPY639" s="103"/>
      <c r="FPZ639" s="103"/>
      <c r="FQA639" s="103"/>
      <c r="FQB639" s="103"/>
      <c r="FQC639" s="103"/>
      <c r="FQD639" s="103"/>
      <c r="FQE639" s="103"/>
      <c r="FQF639" s="103"/>
      <c r="FQG639" s="103"/>
      <c r="FQH639" s="103"/>
      <c r="FQI639" s="103"/>
      <c r="FQJ639" s="103"/>
      <c r="FQK639" s="103"/>
      <c r="FQL639" s="103"/>
      <c r="FQM639" s="103"/>
      <c r="FQN639" s="103"/>
      <c r="FQO639" s="103"/>
      <c r="FQP639" s="103"/>
      <c r="FQQ639" s="103"/>
      <c r="FQR639" s="103"/>
      <c r="FQS639" s="103"/>
      <c r="FQT639" s="103"/>
      <c r="FQU639" s="103"/>
      <c r="FQV639" s="103"/>
      <c r="FQW639" s="103"/>
      <c r="FQX639" s="103"/>
      <c r="FQY639" s="103"/>
      <c r="FQZ639" s="103"/>
      <c r="FRA639" s="103"/>
      <c r="FRB639" s="103"/>
      <c r="FRC639" s="103"/>
      <c r="FRD639" s="103"/>
      <c r="FRE639" s="103"/>
      <c r="FRF639" s="103"/>
      <c r="FRG639" s="103"/>
      <c r="FRH639" s="103"/>
      <c r="FRI639" s="103"/>
      <c r="FRJ639" s="103"/>
      <c r="FRK639" s="103"/>
      <c r="FRL639" s="103"/>
      <c r="FRM639" s="103"/>
      <c r="FRN639" s="103"/>
      <c r="FRO639" s="103"/>
      <c r="FRP639" s="103"/>
      <c r="FRQ639" s="103"/>
      <c r="FRR639" s="103"/>
      <c r="FRS639" s="103"/>
      <c r="FRT639" s="103"/>
      <c r="FRU639" s="103"/>
      <c r="FRV639" s="103"/>
      <c r="FRW639" s="103"/>
      <c r="FRX639" s="103"/>
      <c r="FRY639" s="103"/>
      <c r="FRZ639" s="103"/>
      <c r="FSA639" s="103"/>
      <c r="FSB639" s="103"/>
      <c r="FSC639" s="103"/>
      <c r="FSD639" s="103"/>
      <c r="FSE639" s="103"/>
      <c r="FSF639" s="103"/>
      <c r="FSG639" s="103"/>
      <c r="FSH639" s="103"/>
      <c r="FSI639" s="103"/>
      <c r="FSJ639" s="103"/>
      <c r="FSK639" s="103"/>
      <c r="FSL639" s="103"/>
      <c r="FSM639" s="103"/>
      <c r="FSN639" s="103"/>
      <c r="FSO639" s="103"/>
      <c r="FSP639" s="103"/>
      <c r="FSQ639" s="103"/>
      <c r="FSR639" s="103"/>
      <c r="FSS639" s="103"/>
      <c r="FST639" s="103"/>
      <c r="FSU639" s="103"/>
      <c r="FSV639" s="103"/>
      <c r="FSW639" s="103"/>
      <c r="FSX639" s="103"/>
      <c r="FSY639" s="103"/>
      <c r="FSZ639" s="103"/>
      <c r="FTA639" s="103"/>
      <c r="FTB639" s="103"/>
      <c r="FTC639" s="103"/>
      <c r="FTD639" s="103"/>
      <c r="FTE639" s="103"/>
      <c r="FTF639" s="103"/>
      <c r="FTG639" s="103"/>
      <c r="FTH639" s="103"/>
      <c r="FTI639" s="103"/>
      <c r="FTJ639" s="103"/>
      <c r="FTK639" s="103"/>
      <c r="FTL639" s="103"/>
      <c r="FTM639" s="103"/>
      <c r="FTN639" s="103"/>
      <c r="FTO639" s="103"/>
      <c r="FTP639" s="103"/>
      <c r="FTQ639" s="103"/>
      <c r="FTR639" s="103"/>
      <c r="FTS639" s="103"/>
      <c r="FTT639" s="103"/>
      <c r="FTU639" s="103"/>
      <c r="FTV639" s="103"/>
      <c r="FTW639" s="103"/>
      <c r="FTX639" s="103"/>
      <c r="FTY639" s="103"/>
      <c r="FTZ639" s="103"/>
      <c r="FUA639" s="103"/>
      <c r="FUB639" s="103"/>
      <c r="FUC639" s="103"/>
      <c r="FUD639" s="103"/>
      <c r="FUE639" s="103"/>
      <c r="FUF639" s="103"/>
      <c r="FUG639" s="103"/>
      <c r="FUH639" s="103"/>
      <c r="FUI639" s="103"/>
      <c r="FUJ639" s="103"/>
      <c r="FUK639" s="103"/>
      <c r="FUL639" s="103"/>
      <c r="FUM639" s="103"/>
      <c r="FUN639" s="103"/>
      <c r="FUO639" s="103"/>
      <c r="FUP639" s="103"/>
      <c r="FUQ639" s="103"/>
      <c r="FUR639" s="103"/>
      <c r="FUS639" s="103"/>
      <c r="FUT639" s="103"/>
      <c r="FUU639" s="103"/>
      <c r="FUV639" s="103"/>
      <c r="FUW639" s="103"/>
      <c r="FUX639" s="103"/>
      <c r="FUY639" s="103"/>
      <c r="FUZ639" s="103"/>
      <c r="FVA639" s="103"/>
      <c r="FVB639" s="103"/>
      <c r="FVC639" s="103"/>
      <c r="FVD639" s="103"/>
      <c r="FVE639" s="103"/>
      <c r="FVF639" s="103"/>
      <c r="FVG639" s="103"/>
      <c r="FVH639" s="103"/>
      <c r="FVI639" s="103"/>
      <c r="FVJ639" s="103"/>
      <c r="FVK639" s="103"/>
      <c r="FVL639" s="103"/>
      <c r="FVM639" s="103"/>
      <c r="FVN639" s="103"/>
      <c r="FVO639" s="103"/>
      <c r="FVP639" s="103"/>
      <c r="FVQ639" s="103"/>
      <c r="FVR639" s="103"/>
      <c r="FVS639" s="103"/>
      <c r="FVT639" s="103"/>
      <c r="FVU639" s="103"/>
      <c r="FVV639" s="103"/>
      <c r="FVW639" s="103"/>
      <c r="FVX639" s="103"/>
      <c r="FVY639" s="103"/>
      <c r="FVZ639" s="103"/>
      <c r="FWA639" s="103"/>
      <c r="FWB639" s="103"/>
      <c r="FWC639" s="103"/>
      <c r="FWD639" s="103"/>
      <c r="FWE639" s="103"/>
      <c r="FWF639" s="103"/>
      <c r="FWG639" s="103"/>
      <c r="FWH639" s="103"/>
      <c r="FWI639" s="103"/>
      <c r="FWJ639" s="103"/>
      <c r="FWK639" s="103"/>
      <c r="FWL639" s="103"/>
      <c r="FWM639" s="103"/>
      <c r="FWN639" s="103"/>
      <c r="FWO639" s="103"/>
      <c r="FWP639" s="103"/>
      <c r="FWQ639" s="103"/>
      <c r="FWR639" s="103"/>
      <c r="FWS639" s="103"/>
      <c r="FWT639" s="103"/>
      <c r="FWU639" s="103"/>
      <c r="FWV639" s="103"/>
      <c r="FWW639" s="103"/>
      <c r="FWX639" s="103"/>
      <c r="FWY639" s="103"/>
      <c r="FWZ639" s="103"/>
      <c r="FXA639" s="103"/>
      <c r="FXB639" s="103"/>
      <c r="FXC639" s="103"/>
      <c r="FXD639" s="103"/>
      <c r="FXE639" s="103"/>
      <c r="FXF639" s="103"/>
      <c r="FXG639" s="103"/>
      <c r="FXH639" s="103"/>
      <c r="FXI639" s="103"/>
      <c r="FXJ639" s="103"/>
      <c r="FXK639" s="103"/>
      <c r="FXL639" s="103"/>
      <c r="FXM639" s="103"/>
      <c r="FXN639" s="103"/>
      <c r="FXO639" s="103"/>
      <c r="FXP639" s="103"/>
      <c r="FXQ639" s="103"/>
      <c r="FXR639" s="103"/>
      <c r="FXS639" s="103"/>
      <c r="FXT639" s="103"/>
      <c r="FXU639" s="103"/>
      <c r="FXV639" s="103"/>
      <c r="FXW639" s="103"/>
      <c r="FXX639" s="103"/>
      <c r="FXY639" s="103"/>
      <c r="FXZ639" s="103"/>
      <c r="FYA639" s="103"/>
      <c r="FYB639" s="103"/>
      <c r="FYC639" s="103"/>
      <c r="FYD639" s="103"/>
      <c r="FYE639" s="103"/>
      <c r="FYF639" s="103"/>
      <c r="FYG639" s="103"/>
      <c r="FYH639" s="103"/>
      <c r="FYI639" s="103"/>
      <c r="FYJ639" s="103"/>
      <c r="FYK639" s="103"/>
      <c r="FYL639" s="103"/>
      <c r="FYM639" s="103"/>
      <c r="FYN639" s="103"/>
      <c r="FYO639" s="103"/>
      <c r="FYP639" s="103"/>
      <c r="FYQ639" s="103"/>
      <c r="FYR639" s="103"/>
      <c r="FYS639" s="103"/>
      <c r="FYT639" s="103"/>
      <c r="FYU639" s="103"/>
      <c r="FYV639" s="103"/>
      <c r="FYW639" s="103"/>
      <c r="FYX639" s="103"/>
      <c r="FYY639" s="103"/>
      <c r="FYZ639" s="103"/>
      <c r="FZA639" s="103"/>
      <c r="FZB639" s="103"/>
      <c r="FZC639" s="103"/>
      <c r="FZD639" s="103"/>
      <c r="FZE639" s="103"/>
      <c r="FZF639" s="103"/>
      <c r="FZG639" s="103"/>
      <c r="FZH639" s="103"/>
      <c r="FZI639" s="103"/>
      <c r="FZJ639" s="103"/>
      <c r="FZK639" s="103"/>
      <c r="FZL639" s="103"/>
      <c r="FZM639" s="103"/>
      <c r="FZN639" s="103"/>
      <c r="FZO639" s="103"/>
      <c r="FZP639" s="103"/>
      <c r="FZQ639" s="103"/>
      <c r="FZR639" s="103"/>
      <c r="FZS639" s="103"/>
      <c r="FZT639" s="103"/>
      <c r="FZU639" s="103"/>
      <c r="FZV639" s="103"/>
      <c r="FZW639" s="103"/>
      <c r="FZX639" s="103"/>
      <c r="FZY639" s="103"/>
      <c r="FZZ639" s="103"/>
      <c r="GAA639" s="103"/>
      <c r="GAB639" s="103"/>
      <c r="GAC639" s="103"/>
      <c r="GAD639" s="103"/>
      <c r="GAE639" s="103"/>
      <c r="GAF639" s="103"/>
      <c r="GAG639" s="103"/>
      <c r="GAH639" s="103"/>
      <c r="GAI639" s="103"/>
      <c r="GAJ639" s="103"/>
      <c r="GAK639" s="103"/>
      <c r="GAL639" s="103"/>
      <c r="GAM639" s="103"/>
      <c r="GAN639" s="103"/>
      <c r="GAO639" s="103"/>
      <c r="GAP639" s="103"/>
      <c r="GAQ639" s="103"/>
      <c r="GAR639" s="103"/>
      <c r="GAS639" s="103"/>
      <c r="GAT639" s="103"/>
      <c r="GAU639" s="103"/>
      <c r="GAV639" s="103"/>
      <c r="GAW639" s="103"/>
      <c r="GAX639" s="103"/>
      <c r="GAY639" s="103"/>
      <c r="GAZ639" s="103"/>
      <c r="GBA639" s="103"/>
      <c r="GBB639" s="103"/>
      <c r="GBC639" s="103"/>
      <c r="GBD639" s="103"/>
      <c r="GBE639" s="103"/>
      <c r="GBF639" s="103"/>
      <c r="GBG639" s="103"/>
      <c r="GBH639" s="103"/>
      <c r="GBI639" s="103"/>
      <c r="GBJ639" s="103"/>
      <c r="GBK639" s="103"/>
      <c r="GBL639" s="103"/>
      <c r="GBM639" s="103"/>
      <c r="GBN639" s="103"/>
      <c r="GBO639" s="103"/>
      <c r="GBP639" s="103"/>
      <c r="GBQ639" s="103"/>
      <c r="GBR639" s="103"/>
      <c r="GBS639" s="103"/>
      <c r="GBT639" s="103"/>
      <c r="GBU639" s="103"/>
      <c r="GBV639" s="103"/>
      <c r="GBW639" s="103"/>
      <c r="GBX639" s="103"/>
      <c r="GBY639" s="103"/>
      <c r="GBZ639" s="103"/>
      <c r="GCA639" s="103"/>
      <c r="GCB639" s="103"/>
      <c r="GCC639" s="103"/>
      <c r="GCD639" s="103"/>
      <c r="GCE639" s="103"/>
      <c r="GCF639" s="103"/>
      <c r="GCG639" s="103"/>
      <c r="GCH639" s="103"/>
      <c r="GCI639" s="103"/>
      <c r="GCJ639" s="103"/>
      <c r="GCK639" s="103"/>
      <c r="GCL639" s="103"/>
      <c r="GCM639" s="103"/>
      <c r="GCN639" s="103"/>
      <c r="GCO639" s="103"/>
      <c r="GCP639" s="103"/>
      <c r="GCQ639" s="103"/>
      <c r="GCR639" s="103"/>
      <c r="GCS639" s="103"/>
      <c r="GCT639" s="103"/>
      <c r="GCU639" s="103"/>
      <c r="GCV639" s="103"/>
      <c r="GCW639" s="103"/>
      <c r="GCX639" s="103"/>
      <c r="GCY639" s="103"/>
      <c r="GCZ639" s="103"/>
      <c r="GDA639" s="103"/>
      <c r="GDB639" s="103"/>
      <c r="GDC639" s="103"/>
      <c r="GDD639" s="103"/>
      <c r="GDE639" s="103"/>
      <c r="GDF639" s="103"/>
      <c r="GDG639" s="103"/>
      <c r="GDH639" s="103"/>
      <c r="GDI639" s="103"/>
      <c r="GDJ639" s="103"/>
      <c r="GDK639" s="103"/>
      <c r="GDL639" s="103"/>
      <c r="GDM639" s="103"/>
      <c r="GDN639" s="103"/>
      <c r="GDO639" s="103"/>
      <c r="GDP639" s="103"/>
      <c r="GDQ639" s="103"/>
      <c r="GDR639" s="103"/>
      <c r="GDS639" s="103"/>
      <c r="GDT639" s="103"/>
      <c r="GDU639" s="103"/>
      <c r="GDV639" s="103"/>
      <c r="GDW639" s="103"/>
      <c r="GDX639" s="103"/>
      <c r="GDY639" s="103"/>
      <c r="GDZ639" s="103"/>
      <c r="GEA639" s="103"/>
      <c r="GEB639" s="103"/>
      <c r="GEC639" s="103"/>
      <c r="GED639" s="103"/>
      <c r="GEE639" s="103"/>
      <c r="GEF639" s="103"/>
      <c r="GEG639" s="103"/>
      <c r="GEH639" s="103"/>
      <c r="GEI639" s="103"/>
      <c r="GEJ639" s="103"/>
      <c r="GEK639" s="103"/>
      <c r="GEL639" s="103"/>
      <c r="GEM639" s="103"/>
      <c r="GEN639" s="103"/>
      <c r="GEO639" s="103"/>
      <c r="GEP639" s="103"/>
      <c r="GEQ639" s="103"/>
      <c r="GER639" s="103"/>
      <c r="GES639" s="103"/>
      <c r="GET639" s="103"/>
      <c r="GEU639" s="103"/>
      <c r="GEV639" s="103"/>
      <c r="GEW639" s="103"/>
      <c r="GEX639" s="103"/>
      <c r="GEY639" s="103"/>
      <c r="GEZ639" s="103"/>
      <c r="GFA639" s="103"/>
      <c r="GFB639" s="103"/>
      <c r="GFC639" s="103"/>
      <c r="GFD639" s="103"/>
      <c r="GFE639" s="103"/>
      <c r="GFF639" s="103"/>
      <c r="GFG639" s="103"/>
      <c r="GFH639" s="103"/>
      <c r="GFI639" s="103"/>
      <c r="GFJ639" s="103"/>
      <c r="GFK639" s="103"/>
      <c r="GFL639" s="103"/>
      <c r="GFM639" s="103"/>
      <c r="GFN639" s="103"/>
      <c r="GFO639" s="103"/>
      <c r="GFP639" s="103"/>
      <c r="GFQ639" s="103"/>
      <c r="GFR639" s="103"/>
      <c r="GFS639" s="103"/>
      <c r="GFT639" s="103"/>
      <c r="GFU639" s="103"/>
      <c r="GFV639" s="103"/>
      <c r="GFW639" s="103"/>
      <c r="GFX639" s="103"/>
      <c r="GFY639" s="103"/>
      <c r="GFZ639" s="103"/>
      <c r="GGA639" s="103"/>
      <c r="GGB639" s="103"/>
      <c r="GGC639" s="103"/>
      <c r="GGD639" s="103"/>
      <c r="GGE639" s="103"/>
      <c r="GGF639" s="103"/>
      <c r="GGG639" s="103"/>
      <c r="GGH639" s="103"/>
      <c r="GGI639" s="103"/>
      <c r="GGJ639" s="103"/>
      <c r="GGK639" s="103"/>
      <c r="GGL639" s="103"/>
      <c r="GGM639" s="103"/>
      <c r="GGN639" s="103"/>
      <c r="GGO639" s="103"/>
      <c r="GGP639" s="103"/>
      <c r="GGQ639" s="103"/>
      <c r="GGR639" s="103"/>
      <c r="GGS639" s="103"/>
      <c r="GGT639" s="103"/>
      <c r="GGU639" s="103"/>
      <c r="GGV639" s="103"/>
      <c r="GGW639" s="103"/>
      <c r="GGX639" s="103"/>
      <c r="GGY639" s="103"/>
      <c r="GGZ639" s="103"/>
      <c r="GHA639" s="103"/>
      <c r="GHB639" s="103"/>
      <c r="GHC639" s="103"/>
      <c r="GHD639" s="103"/>
      <c r="GHE639" s="103"/>
      <c r="GHF639" s="103"/>
      <c r="GHG639" s="103"/>
      <c r="GHH639" s="103"/>
      <c r="GHI639" s="103"/>
      <c r="GHJ639" s="103"/>
      <c r="GHK639" s="103"/>
      <c r="GHL639" s="103"/>
      <c r="GHM639" s="103"/>
      <c r="GHN639" s="103"/>
      <c r="GHO639" s="103"/>
      <c r="GHP639" s="103"/>
      <c r="GHQ639" s="103"/>
      <c r="GHR639" s="103"/>
      <c r="GHS639" s="103"/>
      <c r="GHT639" s="103"/>
      <c r="GHU639" s="103"/>
      <c r="GHV639" s="103"/>
      <c r="GHW639" s="103"/>
      <c r="GHX639" s="103"/>
      <c r="GHY639" s="103"/>
      <c r="GHZ639" s="103"/>
      <c r="GIA639" s="103"/>
      <c r="GIB639" s="103"/>
      <c r="GIC639" s="103"/>
      <c r="GID639" s="103"/>
      <c r="GIE639" s="103"/>
      <c r="GIF639" s="103"/>
      <c r="GIG639" s="103"/>
      <c r="GIH639" s="103"/>
      <c r="GII639" s="103"/>
      <c r="GIJ639" s="103"/>
      <c r="GIK639" s="103"/>
      <c r="GIL639" s="103"/>
      <c r="GIM639" s="103"/>
      <c r="GIN639" s="103"/>
      <c r="GIO639" s="103"/>
      <c r="GIP639" s="103"/>
      <c r="GIQ639" s="103"/>
      <c r="GIR639" s="103"/>
      <c r="GIS639" s="103"/>
      <c r="GIT639" s="103"/>
      <c r="GIU639" s="103"/>
      <c r="GIV639" s="103"/>
      <c r="GIW639" s="103"/>
      <c r="GIX639" s="103"/>
      <c r="GIY639" s="103"/>
      <c r="GIZ639" s="103"/>
      <c r="GJA639" s="103"/>
      <c r="GJB639" s="103"/>
      <c r="GJC639" s="103"/>
      <c r="GJD639" s="103"/>
      <c r="GJE639" s="103"/>
      <c r="GJF639" s="103"/>
      <c r="GJG639" s="103"/>
      <c r="GJH639" s="103"/>
      <c r="GJI639" s="103"/>
      <c r="GJJ639" s="103"/>
      <c r="GJK639" s="103"/>
      <c r="GJL639" s="103"/>
      <c r="GJM639" s="103"/>
      <c r="GJN639" s="103"/>
      <c r="GJO639" s="103"/>
      <c r="GJP639" s="103"/>
      <c r="GJQ639" s="103"/>
      <c r="GJR639" s="103"/>
      <c r="GJS639" s="103"/>
      <c r="GJT639" s="103"/>
      <c r="GJU639" s="103"/>
      <c r="GJV639" s="103"/>
      <c r="GJW639" s="103"/>
      <c r="GJX639" s="103"/>
      <c r="GJY639" s="103"/>
      <c r="GJZ639" s="103"/>
      <c r="GKA639" s="103"/>
      <c r="GKB639" s="103"/>
      <c r="GKC639" s="103"/>
      <c r="GKD639" s="103"/>
      <c r="GKE639" s="103"/>
      <c r="GKF639" s="103"/>
      <c r="GKG639" s="103"/>
      <c r="GKH639" s="103"/>
      <c r="GKI639" s="103"/>
      <c r="GKJ639" s="103"/>
      <c r="GKK639" s="103"/>
      <c r="GKL639" s="103"/>
      <c r="GKM639" s="103"/>
      <c r="GKN639" s="103"/>
      <c r="GKO639" s="103"/>
      <c r="GKP639" s="103"/>
      <c r="GKQ639" s="103"/>
      <c r="GKR639" s="103"/>
      <c r="GKS639" s="103"/>
      <c r="GKT639" s="103"/>
      <c r="GKU639" s="103"/>
      <c r="GKV639" s="103"/>
      <c r="GKW639" s="103"/>
      <c r="GKX639" s="103"/>
      <c r="GKY639" s="103"/>
      <c r="GKZ639" s="103"/>
      <c r="GLA639" s="103"/>
      <c r="GLB639" s="103"/>
      <c r="GLC639" s="103"/>
      <c r="GLD639" s="103"/>
      <c r="GLE639" s="103"/>
      <c r="GLF639" s="103"/>
      <c r="GLG639" s="103"/>
      <c r="GLH639" s="103"/>
      <c r="GLI639" s="103"/>
      <c r="GLJ639" s="103"/>
      <c r="GLK639" s="103"/>
      <c r="GLL639" s="103"/>
      <c r="GLM639" s="103"/>
      <c r="GLN639" s="103"/>
      <c r="GLO639" s="103"/>
      <c r="GLP639" s="103"/>
      <c r="GLQ639" s="103"/>
      <c r="GLR639" s="103"/>
      <c r="GLS639" s="103"/>
      <c r="GLT639" s="103"/>
      <c r="GLU639" s="103"/>
      <c r="GLV639" s="103"/>
      <c r="GLW639" s="103"/>
      <c r="GLX639" s="103"/>
      <c r="GLY639" s="103"/>
      <c r="GLZ639" s="103"/>
      <c r="GMA639" s="103"/>
      <c r="GMB639" s="103"/>
      <c r="GMC639" s="103"/>
      <c r="GMD639" s="103"/>
      <c r="GME639" s="103"/>
      <c r="GMF639" s="103"/>
      <c r="GMG639" s="103"/>
      <c r="GMH639" s="103"/>
      <c r="GMI639" s="103"/>
      <c r="GMJ639" s="103"/>
      <c r="GMK639" s="103"/>
      <c r="GML639" s="103"/>
      <c r="GMM639" s="103"/>
      <c r="GMN639" s="103"/>
      <c r="GMO639" s="103"/>
      <c r="GMP639" s="103"/>
      <c r="GMQ639" s="103"/>
      <c r="GMR639" s="103"/>
      <c r="GMS639" s="103"/>
      <c r="GMT639" s="103"/>
      <c r="GMU639" s="103"/>
      <c r="GMV639" s="103"/>
      <c r="GMW639" s="103"/>
      <c r="GMX639" s="103"/>
      <c r="GMY639" s="103"/>
      <c r="GMZ639" s="103"/>
      <c r="GNA639" s="103"/>
      <c r="GNB639" s="103"/>
      <c r="GNC639" s="103"/>
      <c r="GND639" s="103"/>
      <c r="GNE639" s="103"/>
      <c r="GNF639" s="103"/>
      <c r="GNG639" s="103"/>
      <c r="GNH639" s="103"/>
      <c r="GNI639" s="103"/>
      <c r="GNJ639" s="103"/>
      <c r="GNK639" s="103"/>
      <c r="GNL639" s="103"/>
      <c r="GNM639" s="103"/>
      <c r="GNN639" s="103"/>
      <c r="GNO639" s="103"/>
      <c r="GNP639" s="103"/>
      <c r="GNQ639" s="103"/>
      <c r="GNR639" s="103"/>
      <c r="GNS639" s="103"/>
      <c r="GNT639" s="103"/>
      <c r="GNU639" s="103"/>
      <c r="GNV639" s="103"/>
      <c r="GNW639" s="103"/>
      <c r="GNX639" s="103"/>
      <c r="GNY639" s="103"/>
      <c r="GNZ639" s="103"/>
      <c r="GOA639" s="103"/>
      <c r="GOB639" s="103"/>
      <c r="GOC639" s="103"/>
      <c r="GOD639" s="103"/>
      <c r="GOE639" s="103"/>
      <c r="GOF639" s="103"/>
      <c r="GOG639" s="103"/>
      <c r="GOH639" s="103"/>
      <c r="GOI639" s="103"/>
      <c r="GOJ639" s="103"/>
      <c r="GOK639" s="103"/>
      <c r="GOL639" s="103"/>
      <c r="GOM639" s="103"/>
      <c r="GON639" s="103"/>
      <c r="GOO639" s="103"/>
      <c r="GOP639" s="103"/>
      <c r="GOQ639" s="103"/>
      <c r="GOR639" s="103"/>
      <c r="GOS639" s="103"/>
      <c r="GOT639" s="103"/>
      <c r="GOU639" s="103"/>
      <c r="GOV639" s="103"/>
      <c r="GOW639" s="103"/>
      <c r="GOX639" s="103"/>
      <c r="GOY639" s="103"/>
      <c r="GOZ639" s="103"/>
      <c r="GPA639" s="103"/>
      <c r="GPB639" s="103"/>
      <c r="GPC639" s="103"/>
      <c r="GPD639" s="103"/>
      <c r="GPE639" s="103"/>
      <c r="GPF639" s="103"/>
      <c r="GPG639" s="103"/>
      <c r="GPH639" s="103"/>
      <c r="GPI639" s="103"/>
      <c r="GPJ639" s="103"/>
      <c r="GPK639" s="103"/>
      <c r="GPL639" s="103"/>
      <c r="GPM639" s="103"/>
      <c r="GPN639" s="103"/>
      <c r="GPO639" s="103"/>
      <c r="GPP639" s="103"/>
      <c r="GPQ639" s="103"/>
      <c r="GPR639" s="103"/>
      <c r="GPS639" s="103"/>
      <c r="GPT639" s="103"/>
      <c r="GPU639" s="103"/>
      <c r="GPV639" s="103"/>
      <c r="GPW639" s="103"/>
      <c r="GPX639" s="103"/>
      <c r="GPY639" s="103"/>
      <c r="GPZ639" s="103"/>
      <c r="GQA639" s="103"/>
      <c r="GQB639" s="103"/>
      <c r="GQC639" s="103"/>
      <c r="GQD639" s="103"/>
      <c r="GQE639" s="103"/>
      <c r="GQF639" s="103"/>
      <c r="GQG639" s="103"/>
      <c r="GQH639" s="103"/>
      <c r="GQI639" s="103"/>
      <c r="GQJ639" s="103"/>
      <c r="GQK639" s="103"/>
      <c r="GQL639" s="103"/>
      <c r="GQM639" s="103"/>
      <c r="GQN639" s="103"/>
      <c r="GQO639" s="103"/>
      <c r="GQP639" s="103"/>
      <c r="GQQ639" s="103"/>
      <c r="GQR639" s="103"/>
      <c r="GQS639" s="103"/>
      <c r="GQT639" s="103"/>
      <c r="GQU639" s="103"/>
      <c r="GQV639" s="103"/>
      <c r="GQW639" s="103"/>
      <c r="GQX639" s="103"/>
      <c r="GQY639" s="103"/>
      <c r="GQZ639" s="103"/>
      <c r="GRA639" s="103"/>
      <c r="GRB639" s="103"/>
      <c r="GRC639" s="103"/>
      <c r="GRD639" s="103"/>
      <c r="GRE639" s="103"/>
      <c r="GRF639" s="103"/>
      <c r="GRG639" s="103"/>
      <c r="GRH639" s="103"/>
      <c r="GRI639" s="103"/>
      <c r="GRJ639" s="103"/>
      <c r="GRK639" s="103"/>
      <c r="GRL639" s="103"/>
      <c r="GRM639" s="103"/>
      <c r="GRN639" s="103"/>
      <c r="GRO639" s="103"/>
      <c r="GRP639" s="103"/>
      <c r="GRQ639" s="103"/>
      <c r="GRR639" s="103"/>
      <c r="GRS639" s="103"/>
      <c r="GRT639" s="103"/>
      <c r="GRU639" s="103"/>
      <c r="GRV639" s="103"/>
      <c r="GRW639" s="103"/>
      <c r="GRX639" s="103"/>
      <c r="GRY639" s="103"/>
      <c r="GRZ639" s="103"/>
      <c r="GSA639" s="103"/>
      <c r="GSB639" s="103"/>
      <c r="GSC639" s="103"/>
      <c r="GSD639" s="103"/>
      <c r="GSE639" s="103"/>
      <c r="GSF639" s="103"/>
      <c r="GSG639" s="103"/>
      <c r="GSH639" s="103"/>
      <c r="GSI639" s="103"/>
      <c r="GSJ639" s="103"/>
      <c r="GSK639" s="103"/>
      <c r="GSL639" s="103"/>
      <c r="GSM639" s="103"/>
      <c r="GSN639" s="103"/>
      <c r="GSO639" s="103"/>
      <c r="GSP639" s="103"/>
      <c r="GSQ639" s="103"/>
      <c r="GSR639" s="103"/>
      <c r="GSS639" s="103"/>
      <c r="GST639" s="103"/>
      <c r="GSU639" s="103"/>
      <c r="GSV639" s="103"/>
      <c r="GSW639" s="103"/>
      <c r="GSX639" s="103"/>
      <c r="GSY639" s="103"/>
      <c r="GSZ639" s="103"/>
      <c r="GTA639" s="103"/>
      <c r="GTB639" s="103"/>
      <c r="GTC639" s="103"/>
      <c r="GTD639" s="103"/>
      <c r="GTE639" s="103"/>
      <c r="GTF639" s="103"/>
      <c r="GTG639" s="103"/>
      <c r="GTH639" s="103"/>
      <c r="GTI639" s="103"/>
      <c r="GTJ639" s="103"/>
      <c r="GTK639" s="103"/>
      <c r="GTL639" s="103"/>
      <c r="GTM639" s="103"/>
      <c r="GTN639" s="103"/>
      <c r="GTO639" s="103"/>
      <c r="GTP639" s="103"/>
      <c r="GTQ639" s="103"/>
      <c r="GTR639" s="103"/>
      <c r="GTS639" s="103"/>
      <c r="GTT639" s="103"/>
      <c r="GTU639" s="103"/>
      <c r="GTV639" s="103"/>
      <c r="GTW639" s="103"/>
      <c r="GTX639" s="103"/>
      <c r="GTY639" s="103"/>
      <c r="GTZ639" s="103"/>
      <c r="GUA639" s="103"/>
      <c r="GUB639" s="103"/>
      <c r="GUC639" s="103"/>
      <c r="GUD639" s="103"/>
      <c r="GUE639" s="103"/>
      <c r="GUF639" s="103"/>
      <c r="GUG639" s="103"/>
      <c r="GUH639" s="103"/>
      <c r="GUI639" s="103"/>
      <c r="GUJ639" s="103"/>
      <c r="GUK639" s="103"/>
      <c r="GUL639" s="103"/>
      <c r="GUM639" s="103"/>
      <c r="GUN639" s="103"/>
      <c r="GUO639" s="103"/>
      <c r="GUP639" s="103"/>
      <c r="GUQ639" s="103"/>
      <c r="GUR639" s="103"/>
      <c r="GUS639" s="103"/>
      <c r="GUT639" s="103"/>
      <c r="GUU639" s="103"/>
      <c r="GUV639" s="103"/>
      <c r="GUW639" s="103"/>
      <c r="GUX639" s="103"/>
      <c r="GUY639" s="103"/>
      <c r="GUZ639" s="103"/>
      <c r="GVA639" s="103"/>
      <c r="GVB639" s="103"/>
      <c r="GVC639" s="103"/>
      <c r="GVD639" s="103"/>
      <c r="GVE639" s="103"/>
      <c r="GVF639" s="103"/>
      <c r="GVG639" s="103"/>
      <c r="GVH639" s="103"/>
      <c r="GVI639" s="103"/>
      <c r="GVJ639" s="103"/>
      <c r="GVK639" s="103"/>
      <c r="GVL639" s="103"/>
      <c r="GVM639" s="103"/>
      <c r="GVN639" s="103"/>
      <c r="GVO639" s="103"/>
      <c r="GVP639" s="103"/>
      <c r="GVQ639" s="103"/>
      <c r="GVR639" s="103"/>
      <c r="GVS639" s="103"/>
      <c r="GVT639" s="103"/>
      <c r="GVU639" s="103"/>
      <c r="GVV639" s="103"/>
      <c r="GVW639" s="103"/>
      <c r="GVX639" s="103"/>
      <c r="GVY639" s="103"/>
      <c r="GVZ639" s="103"/>
      <c r="GWA639" s="103"/>
      <c r="GWB639" s="103"/>
      <c r="GWC639" s="103"/>
      <c r="GWD639" s="103"/>
      <c r="GWE639" s="103"/>
      <c r="GWF639" s="103"/>
      <c r="GWG639" s="103"/>
      <c r="GWH639" s="103"/>
      <c r="GWI639" s="103"/>
      <c r="GWJ639" s="103"/>
      <c r="GWK639" s="103"/>
      <c r="GWL639" s="103"/>
      <c r="GWM639" s="103"/>
      <c r="GWN639" s="103"/>
      <c r="GWO639" s="103"/>
      <c r="GWP639" s="103"/>
      <c r="GWQ639" s="103"/>
      <c r="GWR639" s="103"/>
      <c r="GWS639" s="103"/>
      <c r="GWT639" s="103"/>
      <c r="GWU639" s="103"/>
      <c r="GWV639" s="103"/>
      <c r="GWW639" s="103"/>
      <c r="GWX639" s="103"/>
      <c r="GWY639" s="103"/>
      <c r="GWZ639" s="103"/>
      <c r="GXA639" s="103"/>
      <c r="GXB639" s="103"/>
      <c r="GXC639" s="103"/>
      <c r="GXD639" s="103"/>
      <c r="GXE639" s="103"/>
      <c r="GXF639" s="103"/>
      <c r="GXG639" s="103"/>
      <c r="GXH639" s="103"/>
      <c r="GXI639" s="103"/>
      <c r="GXJ639" s="103"/>
      <c r="GXK639" s="103"/>
      <c r="GXL639" s="103"/>
      <c r="GXM639" s="103"/>
      <c r="GXN639" s="103"/>
      <c r="GXO639" s="103"/>
      <c r="GXP639" s="103"/>
      <c r="GXQ639" s="103"/>
      <c r="GXR639" s="103"/>
      <c r="GXS639" s="103"/>
      <c r="GXT639" s="103"/>
      <c r="GXU639" s="103"/>
      <c r="GXV639" s="103"/>
      <c r="GXW639" s="103"/>
      <c r="GXX639" s="103"/>
      <c r="GXY639" s="103"/>
      <c r="GXZ639" s="103"/>
      <c r="GYA639" s="103"/>
      <c r="GYB639" s="103"/>
      <c r="GYC639" s="103"/>
      <c r="GYD639" s="103"/>
      <c r="GYE639" s="103"/>
      <c r="GYF639" s="103"/>
      <c r="GYG639" s="103"/>
      <c r="GYH639" s="103"/>
      <c r="GYI639" s="103"/>
      <c r="GYJ639" s="103"/>
      <c r="GYK639" s="103"/>
      <c r="GYL639" s="103"/>
      <c r="GYM639" s="103"/>
      <c r="GYN639" s="103"/>
      <c r="GYO639" s="103"/>
      <c r="GYP639" s="103"/>
      <c r="GYQ639" s="103"/>
      <c r="GYR639" s="103"/>
      <c r="GYS639" s="103"/>
      <c r="GYT639" s="103"/>
      <c r="GYU639" s="103"/>
      <c r="GYV639" s="103"/>
      <c r="GYW639" s="103"/>
      <c r="GYX639" s="103"/>
      <c r="GYY639" s="103"/>
      <c r="GYZ639" s="103"/>
      <c r="GZA639" s="103"/>
      <c r="GZB639" s="103"/>
      <c r="GZC639" s="103"/>
      <c r="GZD639" s="103"/>
      <c r="GZE639" s="103"/>
      <c r="GZF639" s="103"/>
      <c r="GZG639" s="103"/>
      <c r="GZH639" s="103"/>
      <c r="GZI639" s="103"/>
      <c r="GZJ639" s="103"/>
      <c r="GZK639" s="103"/>
      <c r="GZL639" s="103"/>
      <c r="GZM639" s="103"/>
      <c r="GZN639" s="103"/>
      <c r="GZO639" s="103"/>
      <c r="GZP639" s="103"/>
      <c r="GZQ639" s="103"/>
      <c r="GZR639" s="103"/>
      <c r="GZS639" s="103"/>
      <c r="GZT639" s="103"/>
      <c r="GZU639" s="103"/>
      <c r="GZV639" s="103"/>
      <c r="GZW639" s="103"/>
      <c r="GZX639" s="103"/>
      <c r="GZY639" s="103"/>
      <c r="GZZ639" s="103"/>
      <c r="HAA639" s="103"/>
      <c r="HAB639" s="103"/>
      <c r="HAC639" s="103"/>
      <c r="HAD639" s="103"/>
      <c r="HAE639" s="103"/>
      <c r="HAF639" s="103"/>
      <c r="HAG639" s="103"/>
      <c r="HAH639" s="103"/>
      <c r="HAI639" s="103"/>
      <c r="HAJ639" s="103"/>
      <c r="HAK639" s="103"/>
      <c r="HAL639" s="103"/>
      <c r="HAM639" s="103"/>
      <c r="HAN639" s="103"/>
      <c r="HAO639" s="103"/>
      <c r="HAP639" s="103"/>
      <c r="HAQ639" s="103"/>
      <c r="HAR639" s="103"/>
      <c r="HAS639" s="103"/>
      <c r="HAT639" s="103"/>
      <c r="HAU639" s="103"/>
      <c r="HAV639" s="103"/>
      <c r="HAW639" s="103"/>
      <c r="HAX639" s="103"/>
      <c r="HAY639" s="103"/>
      <c r="HAZ639" s="103"/>
      <c r="HBA639" s="103"/>
      <c r="HBB639" s="103"/>
      <c r="HBC639" s="103"/>
      <c r="HBD639" s="103"/>
      <c r="HBE639" s="103"/>
      <c r="HBF639" s="103"/>
      <c r="HBG639" s="103"/>
      <c r="HBH639" s="103"/>
      <c r="HBI639" s="103"/>
      <c r="HBJ639" s="103"/>
      <c r="HBK639" s="103"/>
      <c r="HBL639" s="103"/>
      <c r="HBM639" s="103"/>
      <c r="HBN639" s="103"/>
      <c r="HBO639" s="103"/>
      <c r="HBP639" s="103"/>
      <c r="HBQ639" s="103"/>
      <c r="HBR639" s="103"/>
      <c r="HBS639" s="103"/>
      <c r="HBT639" s="103"/>
      <c r="HBU639" s="103"/>
      <c r="HBV639" s="103"/>
      <c r="HBW639" s="103"/>
      <c r="HBX639" s="103"/>
      <c r="HBY639" s="103"/>
      <c r="HBZ639" s="103"/>
      <c r="HCA639" s="103"/>
      <c r="HCB639" s="103"/>
      <c r="HCC639" s="103"/>
      <c r="HCD639" s="103"/>
      <c r="HCE639" s="103"/>
      <c r="HCF639" s="103"/>
      <c r="HCG639" s="103"/>
      <c r="HCH639" s="103"/>
      <c r="HCI639" s="103"/>
      <c r="HCJ639" s="103"/>
      <c r="HCK639" s="103"/>
      <c r="HCL639" s="103"/>
      <c r="HCM639" s="103"/>
      <c r="HCN639" s="103"/>
      <c r="HCO639" s="103"/>
      <c r="HCP639" s="103"/>
      <c r="HCQ639" s="103"/>
      <c r="HCR639" s="103"/>
      <c r="HCS639" s="103"/>
      <c r="HCT639" s="103"/>
      <c r="HCU639" s="103"/>
      <c r="HCV639" s="103"/>
      <c r="HCW639" s="103"/>
      <c r="HCX639" s="103"/>
      <c r="HCY639" s="103"/>
      <c r="HCZ639" s="103"/>
      <c r="HDA639" s="103"/>
      <c r="HDB639" s="103"/>
      <c r="HDC639" s="103"/>
      <c r="HDD639" s="103"/>
      <c r="HDE639" s="103"/>
      <c r="HDF639" s="103"/>
      <c r="HDG639" s="103"/>
      <c r="HDH639" s="103"/>
      <c r="HDI639" s="103"/>
      <c r="HDJ639" s="103"/>
      <c r="HDK639" s="103"/>
      <c r="HDL639" s="103"/>
      <c r="HDM639" s="103"/>
      <c r="HDN639" s="103"/>
      <c r="HDO639" s="103"/>
      <c r="HDP639" s="103"/>
      <c r="HDQ639" s="103"/>
      <c r="HDR639" s="103"/>
      <c r="HDS639" s="103"/>
      <c r="HDT639" s="103"/>
      <c r="HDU639" s="103"/>
      <c r="HDV639" s="103"/>
      <c r="HDW639" s="103"/>
      <c r="HDX639" s="103"/>
      <c r="HDY639" s="103"/>
      <c r="HDZ639" s="103"/>
      <c r="HEA639" s="103"/>
      <c r="HEB639" s="103"/>
      <c r="HEC639" s="103"/>
      <c r="HED639" s="103"/>
      <c r="HEE639" s="103"/>
      <c r="HEF639" s="103"/>
      <c r="HEG639" s="103"/>
      <c r="HEH639" s="103"/>
      <c r="HEI639" s="103"/>
      <c r="HEJ639" s="103"/>
      <c r="HEK639" s="103"/>
      <c r="HEL639" s="103"/>
      <c r="HEM639" s="103"/>
      <c r="HEN639" s="103"/>
      <c r="HEO639" s="103"/>
      <c r="HEP639" s="103"/>
      <c r="HEQ639" s="103"/>
      <c r="HER639" s="103"/>
      <c r="HES639" s="103"/>
      <c r="HET639" s="103"/>
      <c r="HEU639" s="103"/>
      <c r="HEV639" s="103"/>
      <c r="HEW639" s="103"/>
      <c r="HEX639" s="103"/>
      <c r="HEY639" s="103"/>
      <c r="HEZ639" s="103"/>
      <c r="HFA639" s="103"/>
      <c r="HFB639" s="103"/>
      <c r="HFC639" s="103"/>
      <c r="HFD639" s="103"/>
      <c r="HFE639" s="103"/>
      <c r="HFF639" s="103"/>
      <c r="HFG639" s="103"/>
      <c r="HFH639" s="103"/>
      <c r="HFI639" s="103"/>
      <c r="HFJ639" s="103"/>
      <c r="HFK639" s="103"/>
      <c r="HFL639" s="103"/>
      <c r="HFM639" s="103"/>
      <c r="HFN639" s="103"/>
      <c r="HFO639" s="103"/>
      <c r="HFP639" s="103"/>
      <c r="HFQ639" s="103"/>
      <c r="HFR639" s="103"/>
      <c r="HFS639" s="103"/>
      <c r="HFT639" s="103"/>
      <c r="HFU639" s="103"/>
      <c r="HFV639" s="103"/>
      <c r="HFW639" s="103"/>
      <c r="HFX639" s="103"/>
      <c r="HFY639" s="103"/>
      <c r="HFZ639" s="103"/>
      <c r="HGA639" s="103"/>
      <c r="HGB639" s="103"/>
      <c r="HGC639" s="103"/>
      <c r="HGD639" s="103"/>
      <c r="HGE639" s="103"/>
      <c r="HGF639" s="103"/>
      <c r="HGG639" s="103"/>
      <c r="HGH639" s="103"/>
      <c r="HGI639" s="103"/>
      <c r="HGJ639" s="103"/>
      <c r="HGK639" s="103"/>
      <c r="HGL639" s="103"/>
      <c r="HGM639" s="103"/>
      <c r="HGN639" s="103"/>
      <c r="HGO639" s="103"/>
      <c r="HGP639" s="103"/>
      <c r="HGQ639" s="103"/>
      <c r="HGR639" s="103"/>
      <c r="HGS639" s="103"/>
      <c r="HGT639" s="103"/>
      <c r="HGU639" s="103"/>
      <c r="HGV639" s="103"/>
      <c r="HGW639" s="103"/>
      <c r="HGX639" s="103"/>
      <c r="HGY639" s="103"/>
      <c r="HGZ639" s="103"/>
      <c r="HHA639" s="103"/>
      <c r="HHB639" s="103"/>
      <c r="HHC639" s="103"/>
      <c r="HHD639" s="103"/>
      <c r="HHE639" s="103"/>
      <c r="HHF639" s="103"/>
      <c r="HHG639" s="103"/>
      <c r="HHH639" s="103"/>
      <c r="HHI639" s="103"/>
      <c r="HHJ639" s="103"/>
      <c r="HHK639" s="103"/>
      <c r="HHL639" s="103"/>
      <c r="HHM639" s="103"/>
      <c r="HHN639" s="103"/>
      <c r="HHO639" s="103"/>
      <c r="HHP639" s="103"/>
      <c r="HHQ639" s="103"/>
      <c r="HHR639" s="103"/>
      <c r="HHS639" s="103"/>
      <c r="HHT639" s="103"/>
      <c r="HHU639" s="103"/>
      <c r="HHV639" s="103"/>
      <c r="HHW639" s="103"/>
      <c r="HHX639" s="103"/>
      <c r="HHY639" s="103"/>
      <c r="HHZ639" s="103"/>
      <c r="HIA639" s="103"/>
      <c r="HIB639" s="103"/>
      <c r="HIC639" s="103"/>
      <c r="HID639" s="103"/>
      <c r="HIE639" s="103"/>
      <c r="HIF639" s="103"/>
      <c r="HIG639" s="103"/>
      <c r="HIH639" s="103"/>
      <c r="HII639" s="103"/>
      <c r="HIJ639" s="103"/>
      <c r="HIK639" s="103"/>
      <c r="HIL639" s="103"/>
      <c r="HIM639" s="103"/>
      <c r="HIN639" s="103"/>
      <c r="HIO639" s="103"/>
      <c r="HIP639" s="103"/>
      <c r="HIQ639" s="103"/>
      <c r="HIR639" s="103"/>
      <c r="HIS639" s="103"/>
      <c r="HIT639" s="103"/>
      <c r="HIU639" s="103"/>
      <c r="HIV639" s="103"/>
      <c r="HIW639" s="103"/>
      <c r="HIX639" s="103"/>
      <c r="HIY639" s="103"/>
      <c r="HIZ639" s="103"/>
      <c r="HJA639" s="103"/>
      <c r="HJB639" s="103"/>
      <c r="HJC639" s="103"/>
      <c r="HJD639" s="103"/>
      <c r="HJE639" s="103"/>
      <c r="HJF639" s="103"/>
      <c r="HJG639" s="103"/>
      <c r="HJH639" s="103"/>
      <c r="HJI639" s="103"/>
      <c r="HJJ639" s="103"/>
      <c r="HJK639" s="103"/>
      <c r="HJL639" s="103"/>
      <c r="HJM639" s="103"/>
      <c r="HJN639" s="103"/>
      <c r="HJO639" s="103"/>
      <c r="HJP639" s="103"/>
      <c r="HJQ639" s="103"/>
      <c r="HJR639" s="103"/>
      <c r="HJS639" s="103"/>
      <c r="HJT639" s="103"/>
      <c r="HJU639" s="103"/>
      <c r="HJV639" s="103"/>
      <c r="HJW639" s="103"/>
      <c r="HJX639" s="103"/>
      <c r="HJY639" s="103"/>
      <c r="HJZ639" s="103"/>
      <c r="HKA639" s="103"/>
      <c r="HKB639" s="103"/>
      <c r="HKC639" s="103"/>
      <c r="HKD639" s="103"/>
      <c r="HKE639" s="103"/>
      <c r="HKF639" s="103"/>
      <c r="HKG639" s="103"/>
      <c r="HKH639" s="103"/>
      <c r="HKI639" s="103"/>
      <c r="HKJ639" s="103"/>
      <c r="HKK639" s="103"/>
      <c r="HKL639" s="103"/>
      <c r="HKM639" s="103"/>
      <c r="HKN639" s="103"/>
      <c r="HKO639" s="103"/>
      <c r="HKP639" s="103"/>
      <c r="HKQ639" s="103"/>
      <c r="HKR639" s="103"/>
      <c r="HKS639" s="103"/>
      <c r="HKT639" s="103"/>
      <c r="HKU639" s="103"/>
      <c r="HKV639" s="103"/>
      <c r="HKW639" s="103"/>
      <c r="HKX639" s="103"/>
      <c r="HKY639" s="103"/>
      <c r="HKZ639" s="103"/>
      <c r="HLA639" s="103"/>
      <c r="HLB639" s="103"/>
      <c r="HLC639" s="103"/>
      <c r="HLD639" s="103"/>
      <c r="HLE639" s="103"/>
      <c r="HLF639" s="103"/>
      <c r="HLG639" s="103"/>
      <c r="HLH639" s="103"/>
      <c r="HLI639" s="103"/>
      <c r="HLJ639" s="103"/>
      <c r="HLK639" s="103"/>
      <c r="HLL639" s="103"/>
      <c r="HLM639" s="103"/>
      <c r="HLN639" s="103"/>
      <c r="HLO639" s="103"/>
      <c r="HLP639" s="103"/>
      <c r="HLQ639" s="103"/>
      <c r="HLR639" s="103"/>
      <c r="HLS639" s="103"/>
      <c r="HLT639" s="103"/>
      <c r="HLU639" s="103"/>
      <c r="HLV639" s="103"/>
      <c r="HLW639" s="103"/>
      <c r="HLX639" s="103"/>
      <c r="HLY639" s="103"/>
      <c r="HLZ639" s="103"/>
      <c r="HMA639" s="103"/>
      <c r="HMB639" s="103"/>
      <c r="HMC639" s="103"/>
      <c r="HMD639" s="103"/>
      <c r="HME639" s="103"/>
      <c r="HMF639" s="103"/>
      <c r="HMG639" s="103"/>
      <c r="HMH639" s="103"/>
      <c r="HMI639" s="103"/>
      <c r="HMJ639" s="103"/>
      <c r="HMK639" s="103"/>
      <c r="HML639" s="103"/>
      <c r="HMM639" s="103"/>
      <c r="HMN639" s="103"/>
      <c r="HMO639" s="103"/>
      <c r="HMP639" s="103"/>
      <c r="HMQ639" s="103"/>
      <c r="HMR639" s="103"/>
      <c r="HMS639" s="103"/>
      <c r="HMT639" s="103"/>
      <c r="HMU639" s="103"/>
      <c r="HMV639" s="103"/>
      <c r="HMW639" s="103"/>
      <c r="HMX639" s="103"/>
      <c r="HMY639" s="103"/>
      <c r="HMZ639" s="103"/>
      <c r="HNA639" s="103"/>
      <c r="HNB639" s="103"/>
      <c r="HNC639" s="103"/>
      <c r="HND639" s="103"/>
      <c r="HNE639" s="103"/>
      <c r="HNF639" s="103"/>
      <c r="HNG639" s="103"/>
      <c r="HNH639" s="103"/>
      <c r="HNI639" s="103"/>
      <c r="HNJ639" s="103"/>
      <c r="HNK639" s="103"/>
      <c r="HNL639" s="103"/>
      <c r="HNM639" s="103"/>
      <c r="HNN639" s="103"/>
      <c r="HNO639" s="103"/>
      <c r="HNP639" s="103"/>
      <c r="HNQ639" s="103"/>
      <c r="HNR639" s="103"/>
      <c r="HNS639" s="103"/>
      <c r="HNT639" s="103"/>
      <c r="HNU639" s="103"/>
      <c r="HNV639" s="103"/>
      <c r="HNW639" s="103"/>
      <c r="HNX639" s="103"/>
      <c r="HNY639" s="103"/>
      <c r="HNZ639" s="103"/>
      <c r="HOA639" s="103"/>
      <c r="HOB639" s="103"/>
      <c r="HOC639" s="103"/>
      <c r="HOD639" s="103"/>
      <c r="HOE639" s="103"/>
      <c r="HOF639" s="103"/>
      <c r="HOG639" s="103"/>
      <c r="HOH639" s="103"/>
      <c r="HOI639" s="103"/>
      <c r="HOJ639" s="103"/>
      <c r="HOK639" s="103"/>
      <c r="HOL639" s="103"/>
      <c r="HOM639" s="103"/>
      <c r="HON639" s="103"/>
      <c r="HOO639" s="103"/>
      <c r="HOP639" s="103"/>
      <c r="HOQ639" s="103"/>
      <c r="HOR639" s="103"/>
      <c r="HOS639" s="103"/>
      <c r="HOT639" s="103"/>
      <c r="HOU639" s="103"/>
      <c r="HOV639" s="103"/>
      <c r="HOW639" s="103"/>
      <c r="HOX639" s="103"/>
      <c r="HOY639" s="103"/>
      <c r="HOZ639" s="103"/>
      <c r="HPA639" s="103"/>
      <c r="HPB639" s="103"/>
      <c r="HPC639" s="103"/>
      <c r="HPD639" s="103"/>
      <c r="HPE639" s="103"/>
      <c r="HPF639" s="103"/>
      <c r="HPG639" s="103"/>
      <c r="HPH639" s="103"/>
      <c r="HPI639" s="103"/>
      <c r="HPJ639" s="103"/>
      <c r="HPK639" s="103"/>
      <c r="HPL639" s="103"/>
      <c r="HPM639" s="103"/>
      <c r="HPN639" s="103"/>
      <c r="HPO639" s="103"/>
      <c r="HPP639" s="103"/>
      <c r="HPQ639" s="103"/>
      <c r="HPR639" s="103"/>
      <c r="HPS639" s="103"/>
      <c r="HPT639" s="103"/>
      <c r="HPU639" s="103"/>
      <c r="HPV639" s="103"/>
      <c r="HPW639" s="103"/>
      <c r="HPX639" s="103"/>
      <c r="HPY639" s="103"/>
      <c r="HPZ639" s="103"/>
      <c r="HQA639" s="103"/>
      <c r="HQB639" s="103"/>
      <c r="HQC639" s="103"/>
      <c r="HQD639" s="103"/>
      <c r="HQE639" s="103"/>
      <c r="HQF639" s="103"/>
      <c r="HQG639" s="103"/>
      <c r="HQH639" s="103"/>
      <c r="HQI639" s="103"/>
      <c r="HQJ639" s="103"/>
      <c r="HQK639" s="103"/>
      <c r="HQL639" s="103"/>
      <c r="HQM639" s="103"/>
      <c r="HQN639" s="103"/>
      <c r="HQO639" s="103"/>
      <c r="HQP639" s="103"/>
      <c r="HQQ639" s="103"/>
      <c r="HQR639" s="103"/>
      <c r="HQS639" s="103"/>
      <c r="HQT639" s="103"/>
      <c r="HQU639" s="103"/>
      <c r="HQV639" s="103"/>
      <c r="HQW639" s="103"/>
      <c r="HQX639" s="103"/>
      <c r="HQY639" s="103"/>
      <c r="HQZ639" s="103"/>
      <c r="HRA639" s="103"/>
      <c r="HRB639" s="103"/>
      <c r="HRC639" s="103"/>
      <c r="HRD639" s="103"/>
      <c r="HRE639" s="103"/>
      <c r="HRF639" s="103"/>
      <c r="HRG639" s="103"/>
      <c r="HRH639" s="103"/>
      <c r="HRI639" s="103"/>
      <c r="HRJ639" s="103"/>
      <c r="HRK639" s="103"/>
      <c r="HRL639" s="103"/>
      <c r="HRM639" s="103"/>
      <c r="HRN639" s="103"/>
      <c r="HRO639" s="103"/>
      <c r="HRP639" s="103"/>
      <c r="HRQ639" s="103"/>
      <c r="HRR639" s="103"/>
      <c r="HRS639" s="103"/>
      <c r="HRT639" s="103"/>
      <c r="HRU639" s="103"/>
      <c r="HRV639" s="103"/>
      <c r="HRW639" s="103"/>
      <c r="HRX639" s="103"/>
      <c r="HRY639" s="103"/>
      <c r="HRZ639" s="103"/>
      <c r="HSA639" s="103"/>
      <c r="HSB639" s="103"/>
      <c r="HSC639" s="103"/>
      <c r="HSD639" s="103"/>
      <c r="HSE639" s="103"/>
      <c r="HSF639" s="103"/>
      <c r="HSG639" s="103"/>
      <c r="HSH639" s="103"/>
      <c r="HSI639" s="103"/>
      <c r="HSJ639" s="103"/>
      <c r="HSK639" s="103"/>
      <c r="HSL639" s="103"/>
      <c r="HSM639" s="103"/>
      <c r="HSN639" s="103"/>
      <c r="HSO639" s="103"/>
      <c r="HSP639" s="103"/>
      <c r="HSQ639" s="103"/>
      <c r="HSR639" s="103"/>
      <c r="HSS639" s="103"/>
      <c r="HST639" s="103"/>
      <c r="HSU639" s="103"/>
      <c r="HSV639" s="103"/>
      <c r="HSW639" s="103"/>
      <c r="HSX639" s="103"/>
      <c r="HSY639" s="103"/>
      <c r="HSZ639" s="103"/>
      <c r="HTA639" s="103"/>
      <c r="HTB639" s="103"/>
      <c r="HTC639" s="103"/>
      <c r="HTD639" s="103"/>
      <c r="HTE639" s="103"/>
      <c r="HTF639" s="103"/>
      <c r="HTG639" s="103"/>
      <c r="HTH639" s="103"/>
      <c r="HTI639" s="103"/>
      <c r="HTJ639" s="103"/>
      <c r="HTK639" s="103"/>
      <c r="HTL639" s="103"/>
      <c r="HTM639" s="103"/>
      <c r="HTN639" s="103"/>
      <c r="HTO639" s="103"/>
      <c r="HTP639" s="103"/>
      <c r="HTQ639" s="103"/>
      <c r="HTR639" s="103"/>
      <c r="HTS639" s="103"/>
      <c r="HTT639" s="103"/>
      <c r="HTU639" s="103"/>
      <c r="HTV639" s="103"/>
      <c r="HTW639" s="103"/>
      <c r="HTX639" s="103"/>
      <c r="HTY639" s="103"/>
      <c r="HTZ639" s="103"/>
      <c r="HUA639" s="103"/>
      <c r="HUB639" s="103"/>
      <c r="HUC639" s="103"/>
      <c r="HUD639" s="103"/>
      <c r="HUE639" s="103"/>
      <c r="HUF639" s="103"/>
      <c r="HUG639" s="103"/>
      <c r="HUH639" s="103"/>
      <c r="HUI639" s="103"/>
      <c r="HUJ639" s="103"/>
      <c r="HUK639" s="103"/>
      <c r="HUL639" s="103"/>
      <c r="HUM639" s="103"/>
      <c r="HUN639" s="103"/>
      <c r="HUO639" s="103"/>
      <c r="HUP639" s="103"/>
      <c r="HUQ639" s="103"/>
      <c r="HUR639" s="103"/>
      <c r="HUS639" s="103"/>
      <c r="HUT639" s="103"/>
      <c r="HUU639" s="103"/>
      <c r="HUV639" s="103"/>
      <c r="HUW639" s="103"/>
      <c r="HUX639" s="103"/>
      <c r="HUY639" s="103"/>
      <c r="HUZ639" s="103"/>
      <c r="HVA639" s="103"/>
      <c r="HVB639" s="103"/>
      <c r="HVC639" s="103"/>
      <c r="HVD639" s="103"/>
      <c r="HVE639" s="103"/>
      <c r="HVF639" s="103"/>
      <c r="HVG639" s="103"/>
      <c r="HVH639" s="103"/>
      <c r="HVI639" s="103"/>
      <c r="HVJ639" s="103"/>
      <c r="HVK639" s="103"/>
      <c r="HVL639" s="103"/>
      <c r="HVM639" s="103"/>
      <c r="HVN639" s="103"/>
      <c r="HVO639" s="103"/>
      <c r="HVP639" s="103"/>
      <c r="HVQ639" s="103"/>
      <c r="HVR639" s="103"/>
      <c r="HVS639" s="103"/>
      <c r="HVT639" s="103"/>
      <c r="HVU639" s="103"/>
      <c r="HVV639" s="103"/>
      <c r="HVW639" s="103"/>
      <c r="HVX639" s="103"/>
      <c r="HVY639" s="103"/>
      <c r="HVZ639" s="103"/>
      <c r="HWA639" s="103"/>
      <c r="HWB639" s="103"/>
      <c r="HWC639" s="103"/>
      <c r="HWD639" s="103"/>
      <c r="HWE639" s="103"/>
      <c r="HWF639" s="103"/>
      <c r="HWG639" s="103"/>
      <c r="HWH639" s="103"/>
      <c r="HWI639" s="103"/>
      <c r="HWJ639" s="103"/>
      <c r="HWK639" s="103"/>
      <c r="HWL639" s="103"/>
      <c r="HWM639" s="103"/>
      <c r="HWN639" s="103"/>
      <c r="HWO639" s="103"/>
      <c r="HWP639" s="103"/>
      <c r="HWQ639" s="103"/>
      <c r="HWR639" s="103"/>
      <c r="HWS639" s="103"/>
      <c r="HWT639" s="103"/>
      <c r="HWU639" s="103"/>
      <c r="HWV639" s="103"/>
      <c r="HWW639" s="103"/>
      <c r="HWX639" s="103"/>
      <c r="HWY639" s="103"/>
      <c r="HWZ639" s="103"/>
      <c r="HXA639" s="103"/>
      <c r="HXB639" s="103"/>
      <c r="HXC639" s="103"/>
      <c r="HXD639" s="103"/>
      <c r="HXE639" s="103"/>
      <c r="HXF639" s="103"/>
      <c r="HXG639" s="103"/>
      <c r="HXH639" s="103"/>
      <c r="HXI639" s="103"/>
      <c r="HXJ639" s="103"/>
      <c r="HXK639" s="103"/>
      <c r="HXL639" s="103"/>
      <c r="HXM639" s="103"/>
      <c r="HXN639" s="103"/>
      <c r="HXO639" s="103"/>
      <c r="HXP639" s="103"/>
      <c r="HXQ639" s="103"/>
      <c r="HXR639" s="103"/>
      <c r="HXS639" s="103"/>
      <c r="HXT639" s="103"/>
      <c r="HXU639" s="103"/>
      <c r="HXV639" s="103"/>
      <c r="HXW639" s="103"/>
      <c r="HXX639" s="103"/>
      <c r="HXY639" s="103"/>
      <c r="HXZ639" s="103"/>
      <c r="HYA639" s="103"/>
      <c r="HYB639" s="103"/>
      <c r="HYC639" s="103"/>
      <c r="HYD639" s="103"/>
      <c r="HYE639" s="103"/>
      <c r="HYF639" s="103"/>
      <c r="HYG639" s="103"/>
      <c r="HYH639" s="103"/>
      <c r="HYI639" s="103"/>
      <c r="HYJ639" s="103"/>
      <c r="HYK639" s="103"/>
      <c r="HYL639" s="103"/>
      <c r="HYM639" s="103"/>
      <c r="HYN639" s="103"/>
      <c r="HYO639" s="103"/>
      <c r="HYP639" s="103"/>
      <c r="HYQ639" s="103"/>
      <c r="HYR639" s="103"/>
      <c r="HYS639" s="103"/>
      <c r="HYT639" s="103"/>
      <c r="HYU639" s="103"/>
      <c r="HYV639" s="103"/>
      <c r="HYW639" s="103"/>
      <c r="HYX639" s="103"/>
      <c r="HYY639" s="103"/>
      <c r="HYZ639" s="103"/>
      <c r="HZA639" s="103"/>
      <c r="HZB639" s="103"/>
      <c r="HZC639" s="103"/>
      <c r="HZD639" s="103"/>
      <c r="HZE639" s="103"/>
      <c r="HZF639" s="103"/>
      <c r="HZG639" s="103"/>
      <c r="HZH639" s="103"/>
      <c r="HZI639" s="103"/>
      <c r="HZJ639" s="103"/>
      <c r="HZK639" s="103"/>
      <c r="HZL639" s="103"/>
      <c r="HZM639" s="103"/>
      <c r="HZN639" s="103"/>
      <c r="HZO639" s="103"/>
      <c r="HZP639" s="103"/>
      <c r="HZQ639" s="103"/>
      <c r="HZR639" s="103"/>
      <c r="HZS639" s="103"/>
      <c r="HZT639" s="103"/>
      <c r="HZU639" s="103"/>
      <c r="HZV639" s="103"/>
      <c r="HZW639" s="103"/>
      <c r="HZX639" s="103"/>
      <c r="HZY639" s="103"/>
      <c r="HZZ639" s="103"/>
      <c r="IAA639" s="103"/>
      <c r="IAB639" s="103"/>
      <c r="IAC639" s="103"/>
      <c r="IAD639" s="103"/>
      <c r="IAE639" s="103"/>
      <c r="IAF639" s="103"/>
      <c r="IAG639" s="103"/>
      <c r="IAH639" s="103"/>
      <c r="IAI639" s="103"/>
      <c r="IAJ639" s="103"/>
      <c r="IAK639" s="103"/>
      <c r="IAL639" s="103"/>
      <c r="IAM639" s="103"/>
      <c r="IAN639" s="103"/>
      <c r="IAO639" s="103"/>
      <c r="IAP639" s="103"/>
      <c r="IAQ639" s="103"/>
      <c r="IAR639" s="103"/>
      <c r="IAS639" s="103"/>
      <c r="IAT639" s="103"/>
      <c r="IAU639" s="103"/>
      <c r="IAV639" s="103"/>
      <c r="IAW639" s="103"/>
      <c r="IAX639" s="103"/>
      <c r="IAY639" s="103"/>
      <c r="IAZ639" s="103"/>
      <c r="IBA639" s="103"/>
      <c r="IBB639" s="103"/>
      <c r="IBC639" s="103"/>
      <c r="IBD639" s="103"/>
      <c r="IBE639" s="103"/>
      <c r="IBF639" s="103"/>
      <c r="IBG639" s="103"/>
      <c r="IBH639" s="103"/>
      <c r="IBI639" s="103"/>
      <c r="IBJ639" s="103"/>
      <c r="IBK639" s="103"/>
      <c r="IBL639" s="103"/>
      <c r="IBM639" s="103"/>
      <c r="IBN639" s="103"/>
      <c r="IBO639" s="103"/>
      <c r="IBP639" s="103"/>
      <c r="IBQ639" s="103"/>
      <c r="IBR639" s="103"/>
      <c r="IBS639" s="103"/>
      <c r="IBT639" s="103"/>
      <c r="IBU639" s="103"/>
      <c r="IBV639" s="103"/>
      <c r="IBW639" s="103"/>
      <c r="IBX639" s="103"/>
      <c r="IBY639" s="103"/>
      <c r="IBZ639" s="103"/>
      <c r="ICA639" s="103"/>
      <c r="ICB639" s="103"/>
      <c r="ICC639" s="103"/>
      <c r="ICD639" s="103"/>
      <c r="ICE639" s="103"/>
      <c r="ICF639" s="103"/>
      <c r="ICG639" s="103"/>
      <c r="ICH639" s="103"/>
      <c r="ICI639" s="103"/>
      <c r="ICJ639" s="103"/>
      <c r="ICK639" s="103"/>
      <c r="ICL639" s="103"/>
      <c r="ICM639" s="103"/>
      <c r="ICN639" s="103"/>
      <c r="ICO639" s="103"/>
      <c r="ICP639" s="103"/>
      <c r="ICQ639" s="103"/>
      <c r="ICR639" s="103"/>
      <c r="ICS639" s="103"/>
      <c r="ICT639" s="103"/>
      <c r="ICU639" s="103"/>
      <c r="ICV639" s="103"/>
      <c r="ICW639" s="103"/>
      <c r="ICX639" s="103"/>
      <c r="ICY639" s="103"/>
      <c r="ICZ639" s="103"/>
      <c r="IDA639" s="103"/>
      <c r="IDB639" s="103"/>
      <c r="IDC639" s="103"/>
      <c r="IDD639" s="103"/>
      <c r="IDE639" s="103"/>
      <c r="IDF639" s="103"/>
      <c r="IDG639" s="103"/>
      <c r="IDH639" s="103"/>
      <c r="IDI639" s="103"/>
      <c r="IDJ639" s="103"/>
      <c r="IDK639" s="103"/>
      <c r="IDL639" s="103"/>
      <c r="IDM639" s="103"/>
      <c r="IDN639" s="103"/>
      <c r="IDO639" s="103"/>
      <c r="IDP639" s="103"/>
      <c r="IDQ639" s="103"/>
      <c r="IDR639" s="103"/>
      <c r="IDS639" s="103"/>
      <c r="IDT639" s="103"/>
      <c r="IDU639" s="103"/>
      <c r="IDV639" s="103"/>
      <c r="IDW639" s="103"/>
      <c r="IDX639" s="103"/>
      <c r="IDY639" s="103"/>
      <c r="IDZ639" s="103"/>
      <c r="IEA639" s="103"/>
      <c r="IEB639" s="103"/>
      <c r="IEC639" s="103"/>
      <c r="IED639" s="103"/>
      <c r="IEE639" s="103"/>
      <c r="IEF639" s="103"/>
      <c r="IEG639" s="103"/>
      <c r="IEH639" s="103"/>
      <c r="IEI639" s="103"/>
      <c r="IEJ639" s="103"/>
      <c r="IEK639" s="103"/>
      <c r="IEL639" s="103"/>
      <c r="IEM639" s="103"/>
      <c r="IEN639" s="103"/>
      <c r="IEO639" s="103"/>
      <c r="IEP639" s="103"/>
      <c r="IEQ639" s="103"/>
      <c r="IER639" s="103"/>
      <c r="IES639" s="103"/>
      <c r="IET639" s="103"/>
      <c r="IEU639" s="103"/>
      <c r="IEV639" s="103"/>
      <c r="IEW639" s="103"/>
      <c r="IEX639" s="103"/>
      <c r="IEY639" s="103"/>
      <c r="IEZ639" s="103"/>
      <c r="IFA639" s="103"/>
      <c r="IFB639" s="103"/>
      <c r="IFC639" s="103"/>
      <c r="IFD639" s="103"/>
      <c r="IFE639" s="103"/>
      <c r="IFF639" s="103"/>
      <c r="IFG639" s="103"/>
      <c r="IFH639" s="103"/>
      <c r="IFI639" s="103"/>
      <c r="IFJ639" s="103"/>
      <c r="IFK639" s="103"/>
      <c r="IFL639" s="103"/>
      <c r="IFM639" s="103"/>
      <c r="IFN639" s="103"/>
      <c r="IFO639" s="103"/>
      <c r="IFP639" s="103"/>
      <c r="IFQ639" s="103"/>
      <c r="IFR639" s="103"/>
      <c r="IFS639" s="103"/>
      <c r="IFT639" s="103"/>
      <c r="IFU639" s="103"/>
      <c r="IFV639" s="103"/>
      <c r="IFW639" s="103"/>
      <c r="IFX639" s="103"/>
      <c r="IFY639" s="103"/>
      <c r="IFZ639" s="103"/>
      <c r="IGA639" s="103"/>
      <c r="IGB639" s="103"/>
      <c r="IGC639" s="103"/>
      <c r="IGD639" s="103"/>
      <c r="IGE639" s="103"/>
      <c r="IGF639" s="103"/>
      <c r="IGG639" s="103"/>
      <c r="IGH639" s="103"/>
      <c r="IGI639" s="103"/>
      <c r="IGJ639" s="103"/>
      <c r="IGK639" s="103"/>
      <c r="IGL639" s="103"/>
      <c r="IGM639" s="103"/>
      <c r="IGN639" s="103"/>
      <c r="IGO639" s="103"/>
      <c r="IGP639" s="103"/>
      <c r="IGQ639" s="103"/>
      <c r="IGR639" s="103"/>
      <c r="IGS639" s="103"/>
      <c r="IGT639" s="103"/>
      <c r="IGU639" s="103"/>
      <c r="IGV639" s="103"/>
      <c r="IGW639" s="103"/>
      <c r="IGX639" s="103"/>
      <c r="IGY639" s="103"/>
      <c r="IGZ639" s="103"/>
      <c r="IHA639" s="103"/>
      <c r="IHB639" s="103"/>
      <c r="IHC639" s="103"/>
      <c r="IHD639" s="103"/>
      <c r="IHE639" s="103"/>
      <c r="IHF639" s="103"/>
      <c r="IHG639" s="103"/>
      <c r="IHH639" s="103"/>
      <c r="IHI639" s="103"/>
      <c r="IHJ639" s="103"/>
      <c r="IHK639" s="103"/>
      <c r="IHL639" s="103"/>
      <c r="IHM639" s="103"/>
      <c r="IHN639" s="103"/>
      <c r="IHO639" s="103"/>
      <c r="IHP639" s="103"/>
      <c r="IHQ639" s="103"/>
      <c r="IHR639" s="103"/>
      <c r="IHS639" s="103"/>
      <c r="IHT639" s="103"/>
      <c r="IHU639" s="103"/>
      <c r="IHV639" s="103"/>
      <c r="IHW639" s="103"/>
      <c r="IHX639" s="103"/>
      <c r="IHY639" s="103"/>
      <c r="IHZ639" s="103"/>
      <c r="IIA639" s="103"/>
      <c r="IIB639" s="103"/>
      <c r="IIC639" s="103"/>
      <c r="IID639" s="103"/>
      <c r="IIE639" s="103"/>
      <c r="IIF639" s="103"/>
      <c r="IIG639" s="103"/>
      <c r="IIH639" s="103"/>
      <c r="III639" s="103"/>
      <c r="IIJ639" s="103"/>
      <c r="IIK639" s="103"/>
      <c r="IIL639" s="103"/>
      <c r="IIM639" s="103"/>
      <c r="IIN639" s="103"/>
      <c r="IIO639" s="103"/>
      <c r="IIP639" s="103"/>
      <c r="IIQ639" s="103"/>
      <c r="IIR639" s="103"/>
      <c r="IIS639" s="103"/>
      <c r="IIT639" s="103"/>
      <c r="IIU639" s="103"/>
      <c r="IIV639" s="103"/>
      <c r="IIW639" s="103"/>
      <c r="IIX639" s="103"/>
      <c r="IIY639" s="103"/>
      <c r="IIZ639" s="103"/>
      <c r="IJA639" s="103"/>
      <c r="IJB639" s="103"/>
      <c r="IJC639" s="103"/>
      <c r="IJD639" s="103"/>
      <c r="IJE639" s="103"/>
      <c r="IJF639" s="103"/>
      <c r="IJG639" s="103"/>
      <c r="IJH639" s="103"/>
      <c r="IJI639" s="103"/>
      <c r="IJJ639" s="103"/>
      <c r="IJK639" s="103"/>
      <c r="IJL639" s="103"/>
      <c r="IJM639" s="103"/>
      <c r="IJN639" s="103"/>
      <c r="IJO639" s="103"/>
      <c r="IJP639" s="103"/>
      <c r="IJQ639" s="103"/>
      <c r="IJR639" s="103"/>
      <c r="IJS639" s="103"/>
      <c r="IJT639" s="103"/>
      <c r="IJU639" s="103"/>
      <c r="IJV639" s="103"/>
      <c r="IJW639" s="103"/>
      <c r="IJX639" s="103"/>
      <c r="IJY639" s="103"/>
      <c r="IJZ639" s="103"/>
      <c r="IKA639" s="103"/>
      <c r="IKB639" s="103"/>
      <c r="IKC639" s="103"/>
      <c r="IKD639" s="103"/>
      <c r="IKE639" s="103"/>
      <c r="IKF639" s="103"/>
      <c r="IKG639" s="103"/>
      <c r="IKH639" s="103"/>
      <c r="IKI639" s="103"/>
      <c r="IKJ639" s="103"/>
      <c r="IKK639" s="103"/>
      <c r="IKL639" s="103"/>
      <c r="IKM639" s="103"/>
      <c r="IKN639" s="103"/>
      <c r="IKO639" s="103"/>
      <c r="IKP639" s="103"/>
      <c r="IKQ639" s="103"/>
      <c r="IKR639" s="103"/>
      <c r="IKS639" s="103"/>
      <c r="IKT639" s="103"/>
      <c r="IKU639" s="103"/>
      <c r="IKV639" s="103"/>
      <c r="IKW639" s="103"/>
      <c r="IKX639" s="103"/>
      <c r="IKY639" s="103"/>
      <c r="IKZ639" s="103"/>
      <c r="ILA639" s="103"/>
      <c r="ILB639" s="103"/>
      <c r="ILC639" s="103"/>
      <c r="ILD639" s="103"/>
      <c r="ILE639" s="103"/>
      <c r="ILF639" s="103"/>
      <c r="ILG639" s="103"/>
      <c r="ILH639" s="103"/>
      <c r="ILI639" s="103"/>
      <c r="ILJ639" s="103"/>
      <c r="ILK639" s="103"/>
      <c r="ILL639" s="103"/>
      <c r="ILM639" s="103"/>
      <c r="ILN639" s="103"/>
      <c r="ILO639" s="103"/>
      <c r="ILP639" s="103"/>
      <c r="ILQ639" s="103"/>
      <c r="ILR639" s="103"/>
      <c r="ILS639" s="103"/>
      <c r="ILT639" s="103"/>
      <c r="ILU639" s="103"/>
      <c r="ILV639" s="103"/>
      <c r="ILW639" s="103"/>
      <c r="ILX639" s="103"/>
      <c r="ILY639" s="103"/>
      <c r="ILZ639" s="103"/>
      <c r="IMA639" s="103"/>
      <c r="IMB639" s="103"/>
      <c r="IMC639" s="103"/>
      <c r="IMD639" s="103"/>
      <c r="IME639" s="103"/>
      <c r="IMF639" s="103"/>
      <c r="IMG639" s="103"/>
      <c r="IMH639" s="103"/>
      <c r="IMI639" s="103"/>
      <c r="IMJ639" s="103"/>
      <c r="IMK639" s="103"/>
      <c r="IML639" s="103"/>
      <c r="IMM639" s="103"/>
      <c r="IMN639" s="103"/>
      <c r="IMO639" s="103"/>
      <c r="IMP639" s="103"/>
      <c r="IMQ639" s="103"/>
      <c r="IMR639" s="103"/>
      <c r="IMS639" s="103"/>
      <c r="IMT639" s="103"/>
      <c r="IMU639" s="103"/>
      <c r="IMV639" s="103"/>
      <c r="IMW639" s="103"/>
      <c r="IMX639" s="103"/>
      <c r="IMY639" s="103"/>
      <c r="IMZ639" s="103"/>
      <c r="INA639" s="103"/>
      <c r="INB639" s="103"/>
      <c r="INC639" s="103"/>
      <c r="IND639" s="103"/>
      <c r="INE639" s="103"/>
      <c r="INF639" s="103"/>
      <c r="ING639" s="103"/>
      <c r="INH639" s="103"/>
      <c r="INI639" s="103"/>
      <c r="INJ639" s="103"/>
      <c r="INK639" s="103"/>
      <c r="INL639" s="103"/>
      <c r="INM639" s="103"/>
      <c r="INN639" s="103"/>
      <c r="INO639" s="103"/>
      <c r="INP639" s="103"/>
      <c r="INQ639" s="103"/>
      <c r="INR639" s="103"/>
      <c r="INS639" s="103"/>
      <c r="INT639" s="103"/>
      <c r="INU639" s="103"/>
      <c r="INV639" s="103"/>
      <c r="INW639" s="103"/>
      <c r="INX639" s="103"/>
      <c r="INY639" s="103"/>
      <c r="INZ639" s="103"/>
      <c r="IOA639" s="103"/>
      <c r="IOB639" s="103"/>
      <c r="IOC639" s="103"/>
      <c r="IOD639" s="103"/>
      <c r="IOE639" s="103"/>
      <c r="IOF639" s="103"/>
      <c r="IOG639" s="103"/>
      <c r="IOH639" s="103"/>
      <c r="IOI639" s="103"/>
      <c r="IOJ639" s="103"/>
      <c r="IOK639" s="103"/>
      <c r="IOL639" s="103"/>
      <c r="IOM639" s="103"/>
      <c r="ION639" s="103"/>
      <c r="IOO639" s="103"/>
      <c r="IOP639" s="103"/>
      <c r="IOQ639" s="103"/>
      <c r="IOR639" s="103"/>
      <c r="IOS639" s="103"/>
      <c r="IOT639" s="103"/>
      <c r="IOU639" s="103"/>
      <c r="IOV639" s="103"/>
      <c r="IOW639" s="103"/>
      <c r="IOX639" s="103"/>
      <c r="IOY639" s="103"/>
      <c r="IOZ639" s="103"/>
      <c r="IPA639" s="103"/>
      <c r="IPB639" s="103"/>
      <c r="IPC639" s="103"/>
      <c r="IPD639" s="103"/>
      <c r="IPE639" s="103"/>
      <c r="IPF639" s="103"/>
      <c r="IPG639" s="103"/>
      <c r="IPH639" s="103"/>
      <c r="IPI639" s="103"/>
      <c r="IPJ639" s="103"/>
      <c r="IPK639" s="103"/>
      <c r="IPL639" s="103"/>
      <c r="IPM639" s="103"/>
      <c r="IPN639" s="103"/>
      <c r="IPO639" s="103"/>
      <c r="IPP639" s="103"/>
      <c r="IPQ639" s="103"/>
      <c r="IPR639" s="103"/>
      <c r="IPS639" s="103"/>
      <c r="IPT639" s="103"/>
      <c r="IPU639" s="103"/>
      <c r="IPV639" s="103"/>
      <c r="IPW639" s="103"/>
      <c r="IPX639" s="103"/>
      <c r="IPY639" s="103"/>
      <c r="IPZ639" s="103"/>
      <c r="IQA639" s="103"/>
      <c r="IQB639" s="103"/>
      <c r="IQC639" s="103"/>
      <c r="IQD639" s="103"/>
      <c r="IQE639" s="103"/>
      <c r="IQF639" s="103"/>
      <c r="IQG639" s="103"/>
      <c r="IQH639" s="103"/>
      <c r="IQI639" s="103"/>
      <c r="IQJ639" s="103"/>
      <c r="IQK639" s="103"/>
      <c r="IQL639" s="103"/>
      <c r="IQM639" s="103"/>
      <c r="IQN639" s="103"/>
      <c r="IQO639" s="103"/>
      <c r="IQP639" s="103"/>
      <c r="IQQ639" s="103"/>
      <c r="IQR639" s="103"/>
      <c r="IQS639" s="103"/>
      <c r="IQT639" s="103"/>
      <c r="IQU639" s="103"/>
      <c r="IQV639" s="103"/>
      <c r="IQW639" s="103"/>
      <c r="IQX639" s="103"/>
      <c r="IQY639" s="103"/>
      <c r="IQZ639" s="103"/>
      <c r="IRA639" s="103"/>
      <c r="IRB639" s="103"/>
      <c r="IRC639" s="103"/>
      <c r="IRD639" s="103"/>
      <c r="IRE639" s="103"/>
      <c r="IRF639" s="103"/>
      <c r="IRG639" s="103"/>
      <c r="IRH639" s="103"/>
      <c r="IRI639" s="103"/>
      <c r="IRJ639" s="103"/>
      <c r="IRK639" s="103"/>
      <c r="IRL639" s="103"/>
      <c r="IRM639" s="103"/>
      <c r="IRN639" s="103"/>
      <c r="IRO639" s="103"/>
      <c r="IRP639" s="103"/>
      <c r="IRQ639" s="103"/>
      <c r="IRR639" s="103"/>
      <c r="IRS639" s="103"/>
      <c r="IRT639" s="103"/>
      <c r="IRU639" s="103"/>
      <c r="IRV639" s="103"/>
      <c r="IRW639" s="103"/>
      <c r="IRX639" s="103"/>
      <c r="IRY639" s="103"/>
      <c r="IRZ639" s="103"/>
      <c r="ISA639" s="103"/>
      <c r="ISB639" s="103"/>
      <c r="ISC639" s="103"/>
      <c r="ISD639" s="103"/>
      <c r="ISE639" s="103"/>
      <c r="ISF639" s="103"/>
      <c r="ISG639" s="103"/>
      <c r="ISH639" s="103"/>
      <c r="ISI639" s="103"/>
      <c r="ISJ639" s="103"/>
      <c r="ISK639" s="103"/>
      <c r="ISL639" s="103"/>
      <c r="ISM639" s="103"/>
      <c r="ISN639" s="103"/>
      <c r="ISO639" s="103"/>
      <c r="ISP639" s="103"/>
      <c r="ISQ639" s="103"/>
      <c r="ISR639" s="103"/>
      <c r="ISS639" s="103"/>
      <c r="IST639" s="103"/>
      <c r="ISU639" s="103"/>
      <c r="ISV639" s="103"/>
      <c r="ISW639" s="103"/>
      <c r="ISX639" s="103"/>
      <c r="ISY639" s="103"/>
      <c r="ISZ639" s="103"/>
      <c r="ITA639" s="103"/>
      <c r="ITB639" s="103"/>
      <c r="ITC639" s="103"/>
      <c r="ITD639" s="103"/>
      <c r="ITE639" s="103"/>
      <c r="ITF639" s="103"/>
      <c r="ITG639" s="103"/>
      <c r="ITH639" s="103"/>
      <c r="ITI639" s="103"/>
      <c r="ITJ639" s="103"/>
      <c r="ITK639" s="103"/>
      <c r="ITL639" s="103"/>
      <c r="ITM639" s="103"/>
      <c r="ITN639" s="103"/>
      <c r="ITO639" s="103"/>
      <c r="ITP639" s="103"/>
      <c r="ITQ639" s="103"/>
      <c r="ITR639" s="103"/>
      <c r="ITS639" s="103"/>
      <c r="ITT639" s="103"/>
      <c r="ITU639" s="103"/>
      <c r="ITV639" s="103"/>
      <c r="ITW639" s="103"/>
      <c r="ITX639" s="103"/>
      <c r="ITY639" s="103"/>
      <c r="ITZ639" s="103"/>
      <c r="IUA639" s="103"/>
      <c r="IUB639" s="103"/>
      <c r="IUC639" s="103"/>
      <c r="IUD639" s="103"/>
      <c r="IUE639" s="103"/>
      <c r="IUF639" s="103"/>
      <c r="IUG639" s="103"/>
      <c r="IUH639" s="103"/>
      <c r="IUI639" s="103"/>
      <c r="IUJ639" s="103"/>
      <c r="IUK639" s="103"/>
      <c r="IUL639" s="103"/>
      <c r="IUM639" s="103"/>
      <c r="IUN639" s="103"/>
      <c r="IUO639" s="103"/>
      <c r="IUP639" s="103"/>
      <c r="IUQ639" s="103"/>
      <c r="IUR639" s="103"/>
      <c r="IUS639" s="103"/>
      <c r="IUT639" s="103"/>
      <c r="IUU639" s="103"/>
      <c r="IUV639" s="103"/>
      <c r="IUW639" s="103"/>
      <c r="IUX639" s="103"/>
      <c r="IUY639" s="103"/>
      <c r="IUZ639" s="103"/>
      <c r="IVA639" s="103"/>
      <c r="IVB639" s="103"/>
      <c r="IVC639" s="103"/>
      <c r="IVD639" s="103"/>
      <c r="IVE639" s="103"/>
      <c r="IVF639" s="103"/>
      <c r="IVG639" s="103"/>
      <c r="IVH639" s="103"/>
      <c r="IVI639" s="103"/>
      <c r="IVJ639" s="103"/>
      <c r="IVK639" s="103"/>
      <c r="IVL639" s="103"/>
      <c r="IVM639" s="103"/>
      <c r="IVN639" s="103"/>
      <c r="IVO639" s="103"/>
      <c r="IVP639" s="103"/>
      <c r="IVQ639" s="103"/>
      <c r="IVR639" s="103"/>
      <c r="IVS639" s="103"/>
      <c r="IVT639" s="103"/>
      <c r="IVU639" s="103"/>
      <c r="IVV639" s="103"/>
      <c r="IVW639" s="103"/>
      <c r="IVX639" s="103"/>
      <c r="IVY639" s="103"/>
      <c r="IVZ639" s="103"/>
      <c r="IWA639" s="103"/>
      <c r="IWB639" s="103"/>
      <c r="IWC639" s="103"/>
      <c r="IWD639" s="103"/>
      <c r="IWE639" s="103"/>
      <c r="IWF639" s="103"/>
      <c r="IWG639" s="103"/>
      <c r="IWH639" s="103"/>
      <c r="IWI639" s="103"/>
      <c r="IWJ639" s="103"/>
      <c r="IWK639" s="103"/>
      <c r="IWL639" s="103"/>
      <c r="IWM639" s="103"/>
      <c r="IWN639" s="103"/>
      <c r="IWO639" s="103"/>
      <c r="IWP639" s="103"/>
      <c r="IWQ639" s="103"/>
      <c r="IWR639" s="103"/>
      <c r="IWS639" s="103"/>
      <c r="IWT639" s="103"/>
      <c r="IWU639" s="103"/>
      <c r="IWV639" s="103"/>
      <c r="IWW639" s="103"/>
      <c r="IWX639" s="103"/>
      <c r="IWY639" s="103"/>
      <c r="IWZ639" s="103"/>
      <c r="IXA639" s="103"/>
      <c r="IXB639" s="103"/>
      <c r="IXC639" s="103"/>
      <c r="IXD639" s="103"/>
      <c r="IXE639" s="103"/>
      <c r="IXF639" s="103"/>
      <c r="IXG639" s="103"/>
      <c r="IXH639" s="103"/>
      <c r="IXI639" s="103"/>
      <c r="IXJ639" s="103"/>
      <c r="IXK639" s="103"/>
      <c r="IXL639" s="103"/>
      <c r="IXM639" s="103"/>
      <c r="IXN639" s="103"/>
      <c r="IXO639" s="103"/>
      <c r="IXP639" s="103"/>
      <c r="IXQ639" s="103"/>
      <c r="IXR639" s="103"/>
      <c r="IXS639" s="103"/>
      <c r="IXT639" s="103"/>
      <c r="IXU639" s="103"/>
      <c r="IXV639" s="103"/>
      <c r="IXW639" s="103"/>
      <c r="IXX639" s="103"/>
      <c r="IXY639" s="103"/>
      <c r="IXZ639" s="103"/>
      <c r="IYA639" s="103"/>
      <c r="IYB639" s="103"/>
      <c r="IYC639" s="103"/>
      <c r="IYD639" s="103"/>
      <c r="IYE639" s="103"/>
      <c r="IYF639" s="103"/>
      <c r="IYG639" s="103"/>
      <c r="IYH639" s="103"/>
      <c r="IYI639" s="103"/>
      <c r="IYJ639" s="103"/>
      <c r="IYK639" s="103"/>
      <c r="IYL639" s="103"/>
      <c r="IYM639" s="103"/>
      <c r="IYN639" s="103"/>
      <c r="IYO639" s="103"/>
      <c r="IYP639" s="103"/>
      <c r="IYQ639" s="103"/>
      <c r="IYR639" s="103"/>
      <c r="IYS639" s="103"/>
      <c r="IYT639" s="103"/>
      <c r="IYU639" s="103"/>
      <c r="IYV639" s="103"/>
      <c r="IYW639" s="103"/>
      <c r="IYX639" s="103"/>
      <c r="IYY639" s="103"/>
      <c r="IYZ639" s="103"/>
      <c r="IZA639" s="103"/>
      <c r="IZB639" s="103"/>
      <c r="IZC639" s="103"/>
      <c r="IZD639" s="103"/>
      <c r="IZE639" s="103"/>
      <c r="IZF639" s="103"/>
      <c r="IZG639" s="103"/>
      <c r="IZH639" s="103"/>
      <c r="IZI639" s="103"/>
      <c r="IZJ639" s="103"/>
      <c r="IZK639" s="103"/>
      <c r="IZL639" s="103"/>
      <c r="IZM639" s="103"/>
      <c r="IZN639" s="103"/>
      <c r="IZO639" s="103"/>
      <c r="IZP639" s="103"/>
      <c r="IZQ639" s="103"/>
      <c r="IZR639" s="103"/>
      <c r="IZS639" s="103"/>
      <c r="IZT639" s="103"/>
      <c r="IZU639" s="103"/>
      <c r="IZV639" s="103"/>
      <c r="IZW639" s="103"/>
      <c r="IZX639" s="103"/>
      <c r="IZY639" s="103"/>
      <c r="IZZ639" s="103"/>
      <c r="JAA639" s="103"/>
      <c r="JAB639" s="103"/>
      <c r="JAC639" s="103"/>
      <c r="JAD639" s="103"/>
      <c r="JAE639" s="103"/>
      <c r="JAF639" s="103"/>
      <c r="JAG639" s="103"/>
      <c r="JAH639" s="103"/>
      <c r="JAI639" s="103"/>
      <c r="JAJ639" s="103"/>
      <c r="JAK639" s="103"/>
      <c r="JAL639" s="103"/>
      <c r="JAM639" s="103"/>
      <c r="JAN639" s="103"/>
      <c r="JAO639" s="103"/>
      <c r="JAP639" s="103"/>
      <c r="JAQ639" s="103"/>
      <c r="JAR639" s="103"/>
      <c r="JAS639" s="103"/>
      <c r="JAT639" s="103"/>
      <c r="JAU639" s="103"/>
      <c r="JAV639" s="103"/>
      <c r="JAW639" s="103"/>
      <c r="JAX639" s="103"/>
      <c r="JAY639" s="103"/>
      <c r="JAZ639" s="103"/>
      <c r="JBA639" s="103"/>
      <c r="JBB639" s="103"/>
      <c r="JBC639" s="103"/>
      <c r="JBD639" s="103"/>
      <c r="JBE639" s="103"/>
      <c r="JBF639" s="103"/>
      <c r="JBG639" s="103"/>
      <c r="JBH639" s="103"/>
      <c r="JBI639" s="103"/>
      <c r="JBJ639" s="103"/>
      <c r="JBK639" s="103"/>
      <c r="JBL639" s="103"/>
      <c r="JBM639" s="103"/>
      <c r="JBN639" s="103"/>
      <c r="JBO639" s="103"/>
      <c r="JBP639" s="103"/>
      <c r="JBQ639" s="103"/>
      <c r="JBR639" s="103"/>
      <c r="JBS639" s="103"/>
      <c r="JBT639" s="103"/>
      <c r="JBU639" s="103"/>
      <c r="JBV639" s="103"/>
      <c r="JBW639" s="103"/>
      <c r="JBX639" s="103"/>
      <c r="JBY639" s="103"/>
      <c r="JBZ639" s="103"/>
      <c r="JCA639" s="103"/>
      <c r="JCB639" s="103"/>
      <c r="JCC639" s="103"/>
      <c r="JCD639" s="103"/>
      <c r="JCE639" s="103"/>
      <c r="JCF639" s="103"/>
      <c r="JCG639" s="103"/>
      <c r="JCH639" s="103"/>
      <c r="JCI639" s="103"/>
      <c r="JCJ639" s="103"/>
      <c r="JCK639" s="103"/>
      <c r="JCL639" s="103"/>
      <c r="JCM639" s="103"/>
      <c r="JCN639" s="103"/>
      <c r="JCO639" s="103"/>
      <c r="JCP639" s="103"/>
      <c r="JCQ639" s="103"/>
      <c r="JCR639" s="103"/>
      <c r="JCS639" s="103"/>
      <c r="JCT639" s="103"/>
      <c r="JCU639" s="103"/>
      <c r="JCV639" s="103"/>
      <c r="JCW639" s="103"/>
      <c r="JCX639" s="103"/>
      <c r="JCY639" s="103"/>
      <c r="JCZ639" s="103"/>
      <c r="JDA639" s="103"/>
      <c r="JDB639" s="103"/>
      <c r="JDC639" s="103"/>
      <c r="JDD639" s="103"/>
      <c r="JDE639" s="103"/>
      <c r="JDF639" s="103"/>
      <c r="JDG639" s="103"/>
      <c r="JDH639" s="103"/>
      <c r="JDI639" s="103"/>
      <c r="JDJ639" s="103"/>
      <c r="JDK639" s="103"/>
      <c r="JDL639" s="103"/>
      <c r="JDM639" s="103"/>
      <c r="JDN639" s="103"/>
      <c r="JDO639" s="103"/>
      <c r="JDP639" s="103"/>
      <c r="JDQ639" s="103"/>
      <c r="JDR639" s="103"/>
      <c r="JDS639" s="103"/>
      <c r="JDT639" s="103"/>
      <c r="JDU639" s="103"/>
      <c r="JDV639" s="103"/>
      <c r="JDW639" s="103"/>
      <c r="JDX639" s="103"/>
      <c r="JDY639" s="103"/>
      <c r="JDZ639" s="103"/>
      <c r="JEA639" s="103"/>
      <c r="JEB639" s="103"/>
      <c r="JEC639" s="103"/>
      <c r="JED639" s="103"/>
      <c r="JEE639" s="103"/>
      <c r="JEF639" s="103"/>
      <c r="JEG639" s="103"/>
      <c r="JEH639" s="103"/>
      <c r="JEI639" s="103"/>
      <c r="JEJ639" s="103"/>
      <c r="JEK639" s="103"/>
      <c r="JEL639" s="103"/>
      <c r="JEM639" s="103"/>
      <c r="JEN639" s="103"/>
      <c r="JEO639" s="103"/>
      <c r="JEP639" s="103"/>
      <c r="JEQ639" s="103"/>
      <c r="JER639" s="103"/>
      <c r="JES639" s="103"/>
      <c r="JET639" s="103"/>
      <c r="JEU639" s="103"/>
      <c r="JEV639" s="103"/>
      <c r="JEW639" s="103"/>
      <c r="JEX639" s="103"/>
      <c r="JEY639" s="103"/>
      <c r="JEZ639" s="103"/>
      <c r="JFA639" s="103"/>
      <c r="JFB639" s="103"/>
      <c r="JFC639" s="103"/>
      <c r="JFD639" s="103"/>
      <c r="JFE639" s="103"/>
      <c r="JFF639" s="103"/>
      <c r="JFG639" s="103"/>
      <c r="JFH639" s="103"/>
      <c r="JFI639" s="103"/>
      <c r="JFJ639" s="103"/>
      <c r="JFK639" s="103"/>
      <c r="JFL639" s="103"/>
      <c r="JFM639" s="103"/>
      <c r="JFN639" s="103"/>
      <c r="JFO639" s="103"/>
      <c r="JFP639" s="103"/>
      <c r="JFQ639" s="103"/>
      <c r="JFR639" s="103"/>
      <c r="JFS639" s="103"/>
      <c r="JFT639" s="103"/>
      <c r="JFU639" s="103"/>
      <c r="JFV639" s="103"/>
      <c r="JFW639" s="103"/>
      <c r="JFX639" s="103"/>
      <c r="JFY639" s="103"/>
      <c r="JFZ639" s="103"/>
      <c r="JGA639" s="103"/>
      <c r="JGB639" s="103"/>
      <c r="JGC639" s="103"/>
      <c r="JGD639" s="103"/>
      <c r="JGE639" s="103"/>
      <c r="JGF639" s="103"/>
      <c r="JGG639" s="103"/>
      <c r="JGH639" s="103"/>
      <c r="JGI639" s="103"/>
      <c r="JGJ639" s="103"/>
      <c r="JGK639" s="103"/>
      <c r="JGL639" s="103"/>
      <c r="JGM639" s="103"/>
      <c r="JGN639" s="103"/>
      <c r="JGO639" s="103"/>
      <c r="JGP639" s="103"/>
      <c r="JGQ639" s="103"/>
      <c r="JGR639" s="103"/>
      <c r="JGS639" s="103"/>
      <c r="JGT639" s="103"/>
      <c r="JGU639" s="103"/>
      <c r="JGV639" s="103"/>
      <c r="JGW639" s="103"/>
      <c r="JGX639" s="103"/>
      <c r="JGY639" s="103"/>
      <c r="JGZ639" s="103"/>
      <c r="JHA639" s="103"/>
      <c r="JHB639" s="103"/>
      <c r="JHC639" s="103"/>
      <c r="JHD639" s="103"/>
      <c r="JHE639" s="103"/>
      <c r="JHF639" s="103"/>
      <c r="JHG639" s="103"/>
      <c r="JHH639" s="103"/>
      <c r="JHI639" s="103"/>
      <c r="JHJ639" s="103"/>
      <c r="JHK639" s="103"/>
      <c r="JHL639" s="103"/>
      <c r="JHM639" s="103"/>
      <c r="JHN639" s="103"/>
      <c r="JHO639" s="103"/>
      <c r="JHP639" s="103"/>
      <c r="JHQ639" s="103"/>
      <c r="JHR639" s="103"/>
      <c r="JHS639" s="103"/>
      <c r="JHT639" s="103"/>
      <c r="JHU639" s="103"/>
      <c r="JHV639" s="103"/>
      <c r="JHW639" s="103"/>
      <c r="JHX639" s="103"/>
      <c r="JHY639" s="103"/>
      <c r="JHZ639" s="103"/>
      <c r="JIA639" s="103"/>
      <c r="JIB639" s="103"/>
      <c r="JIC639" s="103"/>
      <c r="JID639" s="103"/>
      <c r="JIE639" s="103"/>
      <c r="JIF639" s="103"/>
      <c r="JIG639" s="103"/>
      <c r="JIH639" s="103"/>
      <c r="JII639" s="103"/>
      <c r="JIJ639" s="103"/>
      <c r="JIK639" s="103"/>
      <c r="JIL639" s="103"/>
      <c r="JIM639" s="103"/>
      <c r="JIN639" s="103"/>
      <c r="JIO639" s="103"/>
      <c r="JIP639" s="103"/>
      <c r="JIQ639" s="103"/>
      <c r="JIR639" s="103"/>
      <c r="JIS639" s="103"/>
      <c r="JIT639" s="103"/>
      <c r="JIU639" s="103"/>
      <c r="JIV639" s="103"/>
      <c r="JIW639" s="103"/>
      <c r="JIX639" s="103"/>
      <c r="JIY639" s="103"/>
      <c r="JIZ639" s="103"/>
      <c r="JJA639" s="103"/>
      <c r="JJB639" s="103"/>
      <c r="JJC639" s="103"/>
      <c r="JJD639" s="103"/>
      <c r="JJE639" s="103"/>
      <c r="JJF639" s="103"/>
      <c r="JJG639" s="103"/>
      <c r="JJH639" s="103"/>
      <c r="JJI639" s="103"/>
      <c r="JJJ639" s="103"/>
      <c r="JJK639" s="103"/>
      <c r="JJL639" s="103"/>
      <c r="JJM639" s="103"/>
      <c r="JJN639" s="103"/>
      <c r="JJO639" s="103"/>
      <c r="JJP639" s="103"/>
      <c r="JJQ639" s="103"/>
      <c r="JJR639" s="103"/>
      <c r="JJS639" s="103"/>
      <c r="JJT639" s="103"/>
      <c r="JJU639" s="103"/>
      <c r="JJV639" s="103"/>
      <c r="JJW639" s="103"/>
      <c r="JJX639" s="103"/>
      <c r="JJY639" s="103"/>
      <c r="JJZ639" s="103"/>
      <c r="JKA639" s="103"/>
      <c r="JKB639" s="103"/>
      <c r="JKC639" s="103"/>
      <c r="JKD639" s="103"/>
      <c r="JKE639" s="103"/>
      <c r="JKF639" s="103"/>
      <c r="JKG639" s="103"/>
      <c r="JKH639" s="103"/>
      <c r="JKI639" s="103"/>
      <c r="JKJ639" s="103"/>
      <c r="JKK639" s="103"/>
      <c r="JKL639" s="103"/>
      <c r="JKM639" s="103"/>
      <c r="JKN639" s="103"/>
      <c r="JKO639" s="103"/>
      <c r="JKP639" s="103"/>
      <c r="JKQ639" s="103"/>
      <c r="JKR639" s="103"/>
      <c r="JKS639" s="103"/>
      <c r="JKT639" s="103"/>
      <c r="JKU639" s="103"/>
      <c r="JKV639" s="103"/>
      <c r="JKW639" s="103"/>
      <c r="JKX639" s="103"/>
      <c r="JKY639" s="103"/>
      <c r="JKZ639" s="103"/>
      <c r="JLA639" s="103"/>
      <c r="JLB639" s="103"/>
      <c r="JLC639" s="103"/>
      <c r="JLD639" s="103"/>
      <c r="JLE639" s="103"/>
      <c r="JLF639" s="103"/>
      <c r="JLG639" s="103"/>
      <c r="JLH639" s="103"/>
      <c r="JLI639" s="103"/>
      <c r="JLJ639" s="103"/>
      <c r="JLK639" s="103"/>
      <c r="JLL639" s="103"/>
      <c r="JLM639" s="103"/>
      <c r="JLN639" s="103"/>
      <c r="JLO639" s="103"/>
      <c r="JLP639" s="103"/>
      <c r="JLQ639" s="103"/>
      <c r="JLR639" s="103"/>
      <c r="JLS639" s="103"/>
      <c r="JLT639" s="103"/>
      <c r="JLU639" s="103"/>
      <c r="JLV639" s="103"/>
      <c r="JLW639" s="103"/>
      <c r="JLX639" s="103"/>
      <c r="JLY639" s="103"/>
      <c r="JLZ639" s="103"/>
      <c r="JMA639" s="103"/>
      <c r="JMB639" s="103"/>
      <c r="JMC639" s="103"/>
      <c r="JMD639" s="103"/>
      <c r="JME639" s="103"/>
      <c r="JMF639" s="103"/>
      <c r="JMG639" s="103"/>
      <c r="JMH639" s="103"/>
      <c r="JMI639" s="103"/>
      <c r="JMJ639" s="103"/>
      <c r="JMK639" s="103"/>
      <c r="JML639" s="103"/>
      <c r="JMM639" s="103"/>
      <c r="JMN639" s="103"/>
      <c r="JMO639" s="103"/>
      <c r="JMP639" s="103"/>
      <c r="JMQ639" s="103"/>
      <c r="JMR639" s="103"/>
      <c r="JMS639" s="103"/>
      <c r="JMT639" s="103"/>
      <c r="JMU639" s="103"/>
      <c r="JMV639" s="103"/>
      <c r="JMW639" s="103"/>
      <c r="JMX639" s="103"/>
      <c r="JMY639" s="103"/>
      <c r="JMZ639" s="103"/>
      <c r="JNA639" s="103"/>
      <c r="JNB639" s="103"/>
      <c r="JNC639" s="103"/>
      <c r="JND639" s="103"/>
      <c r="JNE639" s="103"/>
      <c r="JNF639" s="103"/>
      <c r="JNG639" s="103"/>
      <c r="JNH639" s="103"/>
      <c r="JNI639" s="103"/>
      <c r="JNJ639" s="103"/>
      <c r="JNK639" s="103"/>
      <c r="JNL639" s="103"/>
      <c r="JNM639" s="103"/>
      <c r="JNN639" s="103"/>
      <c r="JNO639" s="103"/>
      <c r="JNP639" s="103"/>
      <c r="JNQ639" s="103"/>
      <c r="JNR639" s="103"/>
      <c r="JNS639" s="103"/>
      <c r="JNT639" s="103"/>
      <c r="JNU639" s="103"/>
      <c r="JNV639" s="103"/>
      <c r="JNW639" s="103"/>
      <c r="JNX639" s="103"/>
      <c r="JNY639" s="103"/>
      <c r="JNZ639" s="103"/>
      <c r="JOA639" s="103"/>
      <c r="JOB639" s="103"/>
      <c r="JOC639" s="103"/>
      <c r="JOD639" s="103"/>
      <c r="JOE639" s="103"/>
      <c r="JOF639" s="103"/>
      <c r="JOG639" s="103"/>
      <c r="JOH639" s="103"/>
      <c r="JOI639" s="103"/>
      <c r="JOJ639" s="103"/>
      <c r="JOK639" s="103"/>
      <c r="JOL639" s="103"/>
      <c r="JOM639" s="103"/>
      <c r="JON639" s="103"/>
      <c r="JOO639" s="103"/>
      <c r="JOP639" s="103"/>
      <c r="JOQ639" s="103"/>
      <c r="JOR639" s="103"/>
      <c r="JOS639" s="103"/>
      <c r="JOT639" s="103"/>
      <c r="JOU639" s="103"/>
      <c r="JOV639" s="103"/>
      <c r="JOW639" s="103"/>
      <c r="JOX639" s="103"/>
      <c r="JOY639" s="103"/>
      <c r="JOZ639" s="103"/>
      <c r="JPA639" s="103"/>
      <c r="JPB639" s="103"/>
      <c r="JPC639" s="103"/>
      <c r="JPD639" s="103"/>
      <c r="JPE639" s="103"/>
      <c r="JPF639" s="103"/>
      <c r="JPG639" s="103"/>
      <c r="JPH639" s="103"/>
      <c r="JPI639" s="103"/>
      <c r="JPJ639" s="103"/>
      <c r="JPK639" s="103"/>
      <c r="JPL639" s="103"/>
      <c r="JPM639" s="103"/>
      <c r="JPN639" s="103"/>
      <c r="JPO639" s="103"/>
      <c r="JPP639" s="103"/>
      <c r="JPQ639" s="103"/>
      <c r="JPR639" s="103"/>
      <c r="JPS639" s="103"/>
      <c r="JPT639" s="103"/>
      <c r="JPU639" s="103"/>
      <c r="JPV639" s="103"/>
      <c r="JPW639" s="103"/>
      <c r="JPX639" s="103"/>
      <c r="JPY639" s="103"/>
      <c r="JPZ639" s="103"/>
      <c r="JQA639" s="103"/>
      <c r="JQB639" s="103"/>
      <c r="JQC639" s="103"/>
      <c r="JQD639" s="103"/>
      <c r="JQE639" s="103"/>
      <c r="JQF639" s="103"/>
      <c r="JQG639" s="103"/>
      <c r="JQH639" s="103"/>
      <c r="JQI639" s="103"/>
      <c r="JQJ639" s="103"/>
      <c r="JQK639" s="103"/>
      <c r="JQL639" s="103"/>
      <c r="JQM639" s="103"/>
      <c r="JQN639" s="103"/>
      <c r="JQO639" s="103"/>
      <c r="JQP639" s="103"/>
      <c r="JQQ639" s="103"/>
      <c r="JQR639" s="103"/>
      <c r="JQS639" s="103"/>
      <c r="JQT639" s="103"/>
      <c r="JQU639" s="103"/>
      <c r="JQV639" s="103"/>
      <c r="JQW639" s="103"/>
      <c r="JQX639" s="103"/>
      <c r="JQY639" s="103"/>
      <c r="JQZ639" s="103"/>
      <c r="JRA639" s="103"/>
      <c r="JRB639" s="103"/>
      <c r="JRC639" s="103"/>
      <c r="JRD639" s="103"/>
      <c r="JRE639" s="103"/>
      <c r="JRF639" s="103"/>
      <c r="JRG639" s="103"/>
      <c r="JRH639" s="103"/>
      <c r="JRI639" s="103"/>
      <c r="JRJ639" s="103"/>
      <c r="JRK639" s="103"/>
      <c r="JRL639" s="103"/>
      <c r="JRM639" s="103"/>
      <c r="JRN639" s="103"/>
      <c r="JRO639" s="103"/>
      <c r="JRP639" s="103"/>
      <c r="JRQ639" s="103"/>
      <c r="JRR639" s="103"/>
      <c r="JRS639" s="103"/>
      <c r="JRT639" s="103"/>
      <c r="JRU639" s="103"/>
      <c r="JRV639" s="103"/>
      <c r="JRW639" s="103"/>
      <c r="JRX639" s="103"/>
      <c r="JRY639" s="103"/>
      <c r="JRZ639" s="103"/>
      <c r="JSA639" s="103"/>
      <c r="JSB639" s="103"/>
      <c r="JSC639" s="103"/>
      <c r="JSD639" s="103"/>
      <c r="JSE639" s="103"/>
      <c r="JSF639" s="103"/>
      <c r="JSG639" s="103"/>
      <c r="JSH639" s="103"/>
      <c r="JSI639" s="103"/>
      <c r="JSJ639" s="103"/>
      <c r="JSK639" s="103"/>
      <c r="JSL639" s="103"/>
      <c r="JSM639" s="103"/>
      <c r="JSN639" s="103"/>
      <c r="JSO639" s="103"/>
      <c r="JSP639" s="103"/>
      <c r="JSQ639" s="103"/>
      <c r="JSR639" s="103"/>
      <c r="JSS639" s="103"/>
      <c r="JST639" s="103"/>
      <c r="JSU639" s="103"/>
      <c r="JSV639" s="103"/>
      <c r="JSW639" s="103"/>
      <c r="JSX639" s="103"/>
      <c r="JSY639" s="103"/>
      <c r="JSZ639" s="103"/>
      <c r="JTA639" s="103"/>
      <c r="JTB639" s="103"/>
      <c r="JTC639" s="103"/>
      <c r="JTD639" s="103"/>
      <c r="JTE639" s="103"/>
      <c r="JTF639" s="103"/>
      <c r="JTG639" s="103"/>
      <c r="JTH639" s="103"/>
      <c r="JTI639" s="103"/>
      <c r="JTJ639" s="103"/>
      <c r="JTK639" s="103"/>
      <c r="JTL639" s="103"/>
      <c r="JTM639" s="103"/>
      <c r="JTN639" s="103"/>
      <c r="JTO639" s="103"/>
      <c r="JTP639" s="103"/>
      <c r="JTQ639" s="103"/>
      <c r="JTR639" s="103"/>
      <c r="JTS639" s="103"/>
      <c r="JTT639" s="103"/>
      <c r="JTU639" s="103"/>
      <c r="JTV639" s="103"/>
      <c r="JTW639" s="103"/>
      <c r="JTX639" s="103"/>
      <c r="JTY639" s="103"/>
      <c r="JTZ639" s="103"/>
      <c r="JUA639" s="103"/>
      <c r="JUB639" s="103"/>
      <c r="JUC639" s="103"/>
      <c r="JUD639" s="103"/>
      <c r="JUE639" s="103"/>
      <c r="JUF639" s="103"/>
      <c r="JUG639" s="103"/>
      <c r="JUH639" s="103"/>
      <c r="JUI639" s="103"/>
      <c r="JUJ639" s="103"/>
      <c r="JUK639" s="103"/>
      <c r="JUL639" s="103"/>
      <c r="JUM639" s="103"/>
      <c r="JUN639" s="103"/>
      <c r="JUO639" s="103"/>
      <c r="JUP639" s="103"/>
      <c r="JUQ639" s="103"/>
      <c r="JUR639" s="103"/>
      <c r="JUS639" s="103"/>
      <c r="JUT639" s="103"/>
      <c r="JUU639" s="103"/>
      <c r="JUV639" s="103"/>
      <c r="JUW639" s="103"/>
      <c r="JUX639" s="103"/>
      <c r="JUY639" s="103"/>
      <c r="JUZ639" s="103"/>
      <c r="JVA639" s="103"/>
      <c r="JVB639" s="103"/>
      <c r="JVC639" s="103"/>
      <c r="JVD639" s="103"/>
      <c r="JVE639" s="103"/>
      <c r="JVF639" s="103"/>
      <c r="JVG639" s="103"/>
      <c r="JVH639" s="103"/>
      <c r="JVI639" s="103"/>
      <c r="JVJ639" s="103"/>
      <c r="JVK639" s="103"/>
      <c r="JVL639" s="103"/>
      <c r="JVM639" s="103"/>
      <c r="JVN639" s="103"/>
      <c r="JVO639" s="103"/>
      <c r="JVP639" s="103"/>
      <c r="JVQ639" s="103"/>
      <c r="JVR639" s="103"/>
      <c r="JVS639" s="103"/>
      <c r="JVT639" s="103"/>
      <c r="JVU639" s="103"/>
      <c r="JVV639" s="103"/>
      <c r="JVW639" s="103"/>
      <c r="JVX639" s="103"/>
      <c r="JVY639" s="103"/>
      <c r="JVZ639" s="103"/>
      <c r="JWA639" s="103"/>
      <c r="JWB639" s="103"/>
      <c r="JWC639" s="103"/>
      <c r="JWD639" s="103"/>
      <c r="JWE639" s="103"/>
      <c r="JWF639" s="103"/>
      <c r="JWG639" s="103"/>
      <c r="JWH639" s="103"/>
      <c r="JWI639" s="103"/>
      <c r="JWJ639" s="103"/>
      <c r="JWK639" s="103"/>
      <c r="JWL639" s="103"/>
      <c r="JWM639" s="103"/>
      <c r="JWN639" s="103"/>
      <c r="JWO639" s="103"/>
      <c r="JWP639" s="103"/>
      <c r="JWQ639" s="103"/>
      <c r="JWR639" s="103"/>
      <c r="JWS639" s="103"/>
      <c r="JWT639" s="103"/>
      <c r="JWU639" s="103"/>
      <c r="JWV639" s="103"/>
      <c r="JWW639" s="103"/>
      <c r="JWX639" s="103"/>
      <c r="JWY639" s="103"/>
      <c r="JWZ639" s="103"/>
      <c r="JXA639" s="103"/>
      <c r="JXB639" s="103"/>
      <c r="JXC639" s="103"/>
      <c r="JXD639" s="103"/>
      <c r="JXE639" s="103"/>
      <c r="JXF639" s="103"/>
      <c r="JXG639" s="103"/>
      <c r="JXH639" s="103"/>
      <c r="JXI639" s="103"/>
      <c r="JXJ639" s="103"/>
      <c r="JXK639" s="103"/>
      <c r="JXL639" s="103"/>
      <c r="JXM639" s="103"/>
      <c r="JXN639" s="103"/>
      <c r="JXO639" s="103"/>
      <c r="JXP639" s="103"/>
      <c r="JXQ639" s="103"/>
      <c r="JXR639" s="103"/>
      <c r="JXS639" s="103"/>
      <c r="JXT639" s="103"/>
      <c r="JXU639" s="103"/>
      <c r="JXV639" s="103"/>
      <c r="JXW639" s="103"/>
      <c r="JXX639" s="103"/>
      <c r="JXY639" s="103"/>
      <c r="JXZ639" s="103"/>
      <c r="JYA639" s="103"/>
      <c r="JYB639" s="103"/>
      <c r="JYC639" s="103"/>
      <c r="JYD639" s="103"/>
      <c r="JYE639" s="103"/>
      <c r="JYF639" s="103"/>
      <c r="JYG639" s="103"/>
      <c r="JYH639" s="103"/>
      <c r="JYI639" s="103"/>
      <c r="JYJ639" s="103"/>
      <c r="JYK639" s="103"/>
      <c r="JYL639" s="103"/>
      <c r="JYM639" s="103"/>
      <c r="JYN639" s="103"/>
      <c r="JYO639" s="103"/>
      <c r="JYP639" s="103"/>
      <c r="JYQ639" s="103"/>
      <c r="JYR639" s="103"/>
      <c r="JYS639" s="103"/>
      <c r="JYT639" s="103"/>
      <c r="JYU639" s="103"/>
      <c r="JYV639" s="103"/>
      <c r="JYW639" s="103"/>
      <c r="JYX639" s="103"/>
      <c r="JYY639" s="103"/>
      <c r="JYZ639" s="103"/>
      <c r="JZA639" s="103"/>
      <c r="JZB639" s="103"/>
      <c r="JZC639" s="103"/>
      <c r="JZD639" s="103"/>
      <c r="JZE639" s="103"/>
      <c r="JZF639" s="103"/>
      <c r="JZG639" s="103"/>
      <c r="JZH639" s="103"/>
      <c r="JZI639" s="103"/>
      <c r="JZJ639" s="103"/>
      <c r="JZK639" s="103"/>
      <c r="JZL639" s="103"/>
      <c r="JZM639" s="103"/>
      <c r="JZN639" s="103"/>
      <c r="JZO639" s="103"/>
      <c r="JZP639" s="103"/>
      <c r="JZQ639" s="103"/>
      <c r="JZR639" s="103"/>
      <c r="JZS639" s="103"/>
      <c r="JZT639" s="103"/>
      <c r="JZU639" s="103"/>
      <c r="JZV639" s="103"/>
      <c r="JZW639" s="103"/>
      <c r="JZX639" s="103"/>
      <c r="JZY639" s="103"/>
      <c r="JZZ639" s="103"/>
      <c r="KAA639" s="103"/>
      <c r="KAB639" s="103"/>
      <c r="KAC639" s="103"/>
      <c r="KAD639" s="103"/>
      <c r="KAE639" s="103"/>
      <c r="KAF639" s="103"/>
      <c r="KAG639" s="103"/>
      <c r="KAH639" s="103"/>
      <c r="KAI639" s="103"/>
      <c r="KAJ639" s="103"/>
      <c r="KAK639" s="103"/>
      <c r="KAL639" s="103"/>
      <c r="KAM639" s="103"/>
      <c r="KAN639" s="103"/>
      <c r="KAO639" s="103"/>
      <c r="KAP639" s="103"/>
      <c r="KAQ639" s="103"/>
      <c r="KAR639" s="103"/>
      <c r="KAS639" s="103"/>
      <c r="KAT639" s="103"/>
      <c r="KAU639" s="103"/>
      <c r="KAV639" s="103"/>
      <c r="KAW639" s="103"/>
      <c r="KAX639" s="103"/>
      <c r="KAY639" s="103"/>
      <c r="KAZ639" s="103"/>
      <c r="KBA639" s="103"/>
      <c r="KBB639" s="103"/>
      <c r="KBC639" s="103"/>
      <c r="KBD639" s="103"/>
      <c r="KBE639" s="103"/>
      <c r="KBF639" s="103"/>
      <c r="KBG639" s="103"/>
      <c r="KBH639" s="103"/>
      <c r="KBI639" s="103"/>
      <c r="KBJ639" s="103"/>
      <c r="KBK639" s="103"/>
      <c r="KBL639" s="103"/>
      <c r="KBM639" s="103"/>
      <c r="KBN639" s="103"/>
      <c r="KBO639" s="103"/>
      <c r="KBP639" s="103"/>
      <c r="KBQ639" s="103"/>
      <c r="KBR639" s="103"/>
      <c r="KBS639" s="103"/>
      <c r="KBT639" s="103"/>
      <c r="KBU639" s="103"/>
      <c r="KBV639" s="103"/>
      <c r="KBW639" s="103"/>
      <c r="KBX639" s="103"/>
      <c r="KBY639" s="103"/>
      <c r="KBZ639" s="103"/>
      <c r="KCA639" s="103"/>
      <c r="KCB639" s="103"/>
      <c r="KCC639" s="103"/>
      <c r="KCD639" s="103"/>
      <c r="KCE639" s="103"/>
      <c r="KCF639" s="103"/>
      <c r="KCG639" s="103"/>
      <c r="KCH639" s="103"/>
      <c r="KCI639" s="103"/>
      <c r="KCJ639" s="103"/>
      <c r="KCK639" s="103"/>
      <c r="KCL639" s="103"/>
      <c r="KCM639" s="103"/>
      <c r="KCN639" s="103"/>
      <c r="KCO639" s="103"/>
      <c r="KCP639" s="103"/>
      <c r="KCQ639" s="103"/>
      <c r="KCR639" s="103"/>
      <c r="KCS639" s="103"/>
      <c r="KCT639" s="103"/>
      <c r="KCU639" s="103"/>
      <c r="KCV639" s="103"/>
      <c r="KCW639" s="103"/>
      <c r="KCX639" s="103"/>
      <c r="KCY639" s="103"/>
      <c r="KCZ639" s="103"/>
      <c r="KDA639" s="103"/>
      <c r="KDB639" s="103"/>
      <c r="KDC639" s="103"/>
      <c r="KDD639" s="103"/>
      <c r="KDE639" s="103"/>
      <c r="KDF639" s="103"/>
      <c r="KDG639" s="103"/>
      <c r="KDH639" s="103"/>
      <c r="KDI639" s="103"/>
      <c r="KDJ639" s="103"/>
      <c r="KDK639" s="103"/>
      <c r="KDL639" s="103"/>
      <c r="KDM639" s="103"/>
      <c r="KDN639" s="103"/>
      <c r="KDO639" s="103"/>
      <c r="KDP639" s="103"/>
      <c r="KDQ639" s="103"/>
      <c r="KDR639" s="103"/>
      <c r="KDS639" s="103"/>
      <c r="KDT639" s="103"/>
      <c r="KDU639" s="103"/>
      <c r="KDV639" s="103"/>
      <c r="KDW639" s="103"/>
      <c r="KDX639" s="103"/>
      <c r="KDY639" s="103"/>
      <c r="KDZ639" s="103"/>
      <c r="KEA639" s="103"/>
      <c r="KEB639" s="103"/>
      <c r="KEC639" s="103"/>
      <c r="KED639" s="103"/>
      <c r="KEE639" s="103"/>
      <c r="KEF639" s="103"/>
      <c r="KEG639" s="103"/>
      <c r="KEH639" s="103"/>
      <c r="KEI639" s="103"/>
      <c r="KEJ639" s="103"/>
      <c r="KEK639" s="103"/>
      <c r="KEL639" s="103"/>
      <c r="KEM639" s="103"/>
      <c r="KEN639" s="103"/>
      <c r="KEO639" s="103"/>
      <c r="KEP639" s="103"/>
      <c r="KEQ639" s="103"/>
      <c r="KER639" s="103"/>
      <c r="KES639" s="103"/>
      <c r="KET639" s="103"/>
      <c r="KEU639" s="103"/>
      <c r="KEV639" s="103"/>
      <c r="KEW639" s="103"/>
      <c r="KEX639" s="103"/>
      <c r="KEY639" s="103"/>
      <c r="KEZ639" s="103"/>
      <c r="KFA639" s="103"/>
      <c r="KFB639" s="103"/>
      <c r="KFC639" s="103"/>
      <c r="KFD639" s="103"/>
      <c r="KFE639" s="103"/>
      <c r="KFF639" s="103"/>
      <c r="KFG639" s="103"/>
      <c r="KFH639" s="103"/>
      <c r="KFI639" s="103"/>
      <c r="KFJ639" s="103"/>
      <c r="KFK639" s="103"/>
      <c r="KFL639" s="103"/>
      <c r="KFM639" s="103"/>
      <c r="KFN639" s="103"/>
      <c r="KFO639" s="103"/>
      <c r="KFP639" s="103"/>
      <c r="KFQ639" s="103"/>
      <c r="KFR639" s="103"/>
      <c r="KFS639" s="103"/>
      <c r="KFT639" s="103"/>
      <c r="KFU639" s="103"/>
      <c r="KFV639" s="103"/>
      <c r="KFW639" s="103"/>
      <c r="KFX639" s="103"/>
      <c r="KFY639" s="103"/>
      <c r="KFZ639" s="103"/>
      <c r="KGA639" s="103"/>
      <c r="KGB639" s="103"/>
      <c r="KGC639" s="103"/>
      <c r="KGD639" s="103"/>
      <c r="KGE639" s="103"/>
      <c r="KGF639" s="103"/>
      <c r="KGG639" s="103"/>
      <c r="KGH639" s="103"/>
      <c r="KGI639" s="103"/>
      <c r="KGJ639" s="103"/>
      <c r="KGK639" s="103"/>
      <c r="KGL639" s="103"/>
      <c r="KGM639" s="103"/>
      <c r="KGN639" s="103"/>
      <c r="KGO639" s="103"/>
      <c r="KGP639" s="103"/>
      <c r="KGQ639" s="103"/>
      <c r="KGR639" s="103"/>
      <c r="KGS639" s="103"/>
      <c r="KGT639" s="103"/>
      <c r="KGU639" s="103"/>
      <c r="KGV639" s="103"/>
      <c r="KGW639" s="103"/>
      <c r="KGX639" s="103"/>
      <c r="KGY639" s="103"/>
      <c r="KGZ639" s="103"/>
      <c r="KHA639" s="103"/>
      <c r="KHB639" s="103"/>
      <c r="KHC639" s="103"/>
      <c r="KHD639" s="103"/>
      <c r="KHE639" s="103"/>
      <c r="KHF639" s="103"/>
      <c r="KHG639" s="103"/>
      <c r="KHH639" s="103"/>
      <c r="KHI639" s="103"/>
      <c r="KHJ639" s="103"/>
      <c r="KHK639" s="103"/>
      <c r="KHL639" s="103"/>
      <c r="KHM639" s="103"/>
      <c r="KHN639" s="103"/>
      <c r="KHO639" s="103"/>
      <c r="KHP639" s="103"/>
      <c r="KHQ639" s="103"/>
      <c r="KHR639" s="103"/>
      <c r="KHS639" s="103"/>
      <c r="KHT639" s="103"/>
      <c r="KHU639" s="103"/>
      <c r="KHV639" s="103"/>
      <c r="KHW639" s="103"/>
      <c r="KHX639" s="103"/>
      <c r="KHY639" s="103"/>
      <c r="KHZ639" s="103"/>
      <c r="KIA639" s="103"/>
      <c r="KIB639" s="103"/>
      <c r="KIC639" s="103"/>
      <c r="KID639" s="103"/>
      <c r="KIE639" s="103"/>
      <c r="KIF639" s="103"/>
      <c r="KIG639" s="103"/>
      <c r="KIH639" s="103"/>
      <c r="KII639" s="103"/>
      <c r="KIJ639" s="103"/>
      <c r="KIK639" s="103"/>
      <c r="KIL639" s="103"/>
      <c r="KIM639" s="103"/>
      <c r="KIN639" s="103"/>
      <c r="KIO639" s="103"/>
      <c r="KIP639" s="103"/>
      <c r="KIQ639" s="103"/>
      <c r="KIR639" s="103"/>
      <c r="KIS639" s="103"/>
      <c r="KIT639" s="103"/>
      <c r="KIU639" s="103"/>
      <c r="KIV639" s="103"/>
      <c r="KIW639" s="103"/>
      <c r="KIX639" s="103"/>
      <c r="KIY639" s="103"/>
      <c r="KIZ639" s="103"/>
      <c r="KJA639" s="103"/>
      <c r="KJB639" s="103"/>
      <c r="KJC639" s="103"/>
      <c r="KJD639" s="103"/>
      <c r="KJE639" s="103"/>
      <c r="KJF639" s="103"/>
      <c r="KJG639" s="103"/>
      <c r="KJH639" s="103"/>
      <c r="KJI639" s="103"/>
      <c r="KJJ639" s="103"/>
      <c r="KJK639" s="103"/>
      <c r="KJL639" s="103"/>
      <c r="KJM639" s="103"/>
      <c r="KJN639" s="103"/>
      <c r="KJO639" s="103"/>
      <c r="KJP639" s="103"/>
      <c r="KJQ639" s="103"/>
      <c r="KJR639" s="103"/>
      <c r="KJS639" s="103"/>
      <c r="KJT639" s="103"/>
      <c r="KJU639" s="103"/>
      <c r="KJV639" s="103"/>
      <c r="KJW639" s="103"/>
      <c r="KJX639" s="103"/>
      <c r="KJY639" s="103"/>
      <c r="KJZ639" s="103"/>
      <c r="KKA639" s="103"/>
      <c r="KKB639" s="103"/>
      <c r="KKC639" s="103"/>
      <c r="KKD639" s="103"/>
      <c r="KKE639" s="103"/>
      <c r="KKF639" s="103"/>
      <c r="KKG639" s="103"/>
      <c r="KKH639" s="103"/>
      <c r="KKI639" s="103"/>
      <c r="KKJ639" s="103"/>
      <c r="KKK639" s="103"/>
      <c r="KKL639" s="103"/>
      <c r="KKM639" s="103"/>
      <c r="KKN639" s="103"/>
      <c r="KKO639" s="103"/>
      <c r="KKP639" s="103"/>
      <c r="KKQ639" s="103"/>
      <c r="KKR639" s="103"/>
      <c r="KKS639" s="103"/>
      <c r="KKT639" s="103"/>
      <c r="KKU639" s="103"/>
      <c r="KKV639" s="103"/>
      <c r="KKW639" s="103"/>
      <c r="KKX639" s="103"/>
      <c r="KKY639" s="103"/>
      <c r="KKZ639" s="103"/>
      <c r="KLA639" s="103"/>
      <c r="KLB639" s="103"/>
      <c r="KLC639" s="103"/>
      <c r="KLD639" s="103"/>
      <c r="KLE639" s="103"/>
      <c r="KLF639" s="103"/>
      <c r="KLG639" s="103"/>
      <c r="KLH639" s="103"/>
      <c r="KLI639" s="103"/>
      <c r="KLJ639" s="103"/>
      <c r="KLK639" s="103"/>
      <c r="KLL639" s="103"/>
      <c r="KLM639" s="103"/>
      <c r="KLN639" s="103"/>
      <c r="KLO639" s="103"/>
      <c r="KLP639" s="103"/>
      <c r="KLQ639" s="103"/>
      <c r="KLR639" s="103"/>
      <c r="KLS639" s="103"/>
      <c r="KLT639" s="103"/>
      <c r="KLU639" s="103"/>
      <c r="KLV639" s="103"/>
      <c r="KLW639" s="103"/>
      <c r="KLX639" s="103"/>
      <c r="KLY639" s="103"/>
      <c r="KLZ639" s="103"/>
      <c r="KMA639" s="103"/>
      <c r="KMB639" s="103"/>
      <c r="KMC639" s="103"/>
      <c r="KMD639" s="103"/>
      <c r="KME639" s="103"/>
      <c r="KMF639" s="103"/>
      <c r="KMG639" s="103"/>
      <c r="KMH639" s="103"/>
      <c r="KMI639" s="103"/>
      <c r="KMJ639" s="103"/>
      <c r="KMK639" s="103"/>
      <c r="KML639" s="103"/>
      <c r="KMM639" s="103"/>
      <c r="KMN639" s="103"/>
      <c r="KMO639" s="103"/>
      <c r="KMP639" s="103"/>
      <c r="KMQ639" s="103"/>
      <c r="KMR639" s="103"/>
      <c r="KMS639" s="103"/>
      <c r="KMT639" s="103"/>
      <c r="KMU639" s="103"/>
      <c r="KMV639" s="103"/>
      <c r="KMW639" s="103"/>
      <c r="KMX639" s="103"/>
      <c r="KMY639" s="103"/>
      <c r="KMZ639" s="103"/>
      <c r="KNA639" s="103"/>
      <c r="KNB639" s="103"/>
      <c r="KNC639" s="103"/>
      <c r="KND639" s="103"/>
      <c r="KNE639" s="103"/>
      <c r="KNF639" s="103"/>
      <c r="KNG639" s="103"/>
      <c r="KNH639" s="103"/>
      <c r="KNI639" s="103"/>
      <c r="KNJ639" s="103"/>
      <c r="KNK639" s="103"/>
      <c r="KNL639" s="103"/>
      <c r="KNM639" s="103"/>
      <c r="KNN639" s="103"/>
      <c r="KNO639" s="103"/>
      <c r="KNP639" s="103"/>
      <c r="KNQ639" s="103"/>
      <c r="KNR639" s="103"/>
      <c r="KNS639" s="103"/>
      <c r="KNT639" s="103"/>
      <c r="KNU639" s="103"/>
      <c r="KNV639" s="103"/>
      <c r="KNW639" s="103"/>
      <c r="KNX639" s="103"/>
      <c r="KNY639" s="103"/>
      <c r="KNZ639" s="103"/>
      <c r="KOA639" s="103"/>
      <c r="KOB639" s="103"/>
      <c r="KOC639" s="103"/>
      <c r="KOD639" s="103"/>
      <c r="KOE639" s="103"/>
      <c r="KOF639" s="103"/>
      <c r="KOG639" s="103"/>
      <c r="KOH639" s="103"/>
      <c r="KOI639" s="103"/>
      <c r="KOJ639" s="103"/>
      <c r="KOK639" s="103"/>
      <c r="KOL639" s="103"/>
      <c r="KOM639" s="103"/>
      <c r="KON639" s="103"/>
      <c r="KOO639" s="103"/>
      <c r="KOP639" s="103"/>
      <c r="KOQ639" s="103"/>
      <c r="KOR639" s="103"/>
      <c r="KOS639" s="103"/>
      <c r="KOT639" s="103"/>
      <c r="KOU639" s="103"/>
      <c r="KOV639" s="103"/>
      <c r="KOW639" s="103"/>
      <c r="KOX639" s="103"/>
      <c r="KOY639" s="103"/>
      <c r="KOZ639" s="103"/>
      <c r="KPA639" s="103"/>
      <c r="KPB639" s="103"/>
      <c r="KPC639" s="103"/>
      <c r="KPD639" s="103"/>
      <c r="KPE639" s="103"/>
      <c r="KPF639" s="103"/>
      <c r="KPG639" s="103"/>
      <c r="KPH639" s="103"/>
      <c r="KPI639" s="103"/>
      <c r="KPJ639" s="103"/>
      <c r="KPK639" s="103"/>
      <c r="KPL639" s="103"/>
      <c r="KPM639" s="103"/>
      <c r="KPN639" s="103"/>
      <c r="KPO639" s="103"/>
      <c r="KPP639" s="103"/>
      <c r="KPQ639" s="103"/>
      <c r="KPR639" s="103"/>
      <c r="KPS639" s="103"/>
      <c r="KPT639" s="103"/>
      <c r="KPU639" s="103"/>
      <c r="KPV639" s="103"/>
      <c r="KPW639" s="103"/>
      <c r="KPX639" s="103"/>
      <c r="KPY639" s="103"/>
      <c r="KPZ639" s="103"/>
      <c r="KQA639" s="103"/>
      <c r="KQB639" s="103"/>
      <c r="KQC639" s="103"/>
      <c r="KQD639" s="103"/>
      <c r="KQE639" s="103"/>
      <c r="KQF639" s="103"/>
      <c r="KQG639" s="103"/>
      <c r="KQH639" s="103"/>
      <c r="KQI639" s="103"/>
      <c r="KQJ639" s="103"/>
      <c r="KQK639" s="103"/>
      <c r="KQL639" s="103"/>
      <c r="KQM639" s="103"/>
      <c r="KQN639" s="103"/>
      <c r="KQO639" s="103"/>
      <c r="KQP639" s="103"/>
      <c r="KQQ639" s="103"/>
      <c r="KQR639" s="103"/>
      <c r="KQS639" s="103"/>
      <c r="KQT639" s="103"/>
      <c r="KQU639" s="103"/>
      <c r="KQV639" s="103"/>
      <c r="KQW639" s="103"/>
      <c r="KQX639" s="103"/>
      <c r="KQY639" s="103"/>
      <c r="KQZ639" s="103"/>
      <c r="KRA639" s="103"/>
      <c r="KRB639" s="103"/>
      <c r="KRC639" s="103"/>
      <c r="KRD639" s="103"/>
      <c r="KRE639" s="103"/>
      <c r="KRF639" s="103"/>
      <c r="KRG639" s="103"/>
      <c r="KRH639" s="103"/>
      <c r="KRI639" s="103"/>
      <c r="KRJ639" s="103"/>
      <c r="KRK639" s="103"/>
      <c r="KRL639" s="103"/>
      <c r="KRM639" s="103"/>
      <c r="KRN639" s="103"/>
      <c r="KRO639" s="103"/>
      <c r="KRP639" s="103"/>
      <c r="KRQ639" s="103"/>
      <c r="KRR639" s="103"/>
      <c r="KRS639" s="103"/>
      <c r="KRT639" s="103"/>
      <c r="KRU639" s="103"/>
      <c r="KRV639" s="103"/>
      <c r="KRW639" s="103"/>
      <c r="KRX639" s="103"/>
      <c r="KRY639" s="103"/>
      <c r="KRZ639" s="103"/>
      <c r="KSA639" s="103"/>
      <c r="KSB639" s="103"/>
      <c r="KSC639" s="103"/>
      <c r="KSD639" s="103"/>
      <c r="KSE639" s="103"/>
      <c r="KSF639" s="103"/>
      <c r="KSG639" s="103"/>
      <c r="KSH639" s="103"/>
      <c r="KSI639" s="103"/>
      <c r="KSJ639" s="103"/>
      <c r="KSK639" s="103"/>
      <c r="KSL639" s="103"/>
      <c r="KSM639" s="103"/>
      <c r="KSN639" s="103"/>
      <c r="KSO639" s="103"/>
      <c r="KSP639" s="103"/>
      <c r="KSQ639" s="103"/>
      <c r="KSR639" s="103"/>
      <c r="KSS639" s="103"/>
      <c r="KST639" s="103"/>
      <c r="KSU639" s="103"/>
      <c r="KSV639" s="103"/>
      <c r="KSW639" s="103"/>
      <c r="KSX639" s="103"/>
      <c r="KSY639" s="103"/>
      <c r="KSZ639" s="103"/>
      <c r="KTA639" s="103"/>
      <c r="KTB639" s="103"/>
      <c r="KTC639" s="103"/>
      <c r="KTD639" s="103"/>
      <c r="KTE639" s="103"/>
      <c r="KTF639" s="103"/>
      <c r="KTG639" s="103"/>
      <c r="KTH639" s="103"/>
      <c r="KTI639" s="103"/>
      <c r="KTJ639" s="103"/>
      <c r="KTK639" s="103"/>
      <c r="KTL639" s="103"/>
      <c r="KTM639" s="103"/>
      <c r="KTN639" s="103"/>
      <c r="KTO639" s="103"/>
      <c r="KTP639" s="103"/>
      <c r="KTQ639" s="103"/>
      <c r="KTR639" s="103"/>
      <c r="KTS639" s="103"/>
      <c r="KTT639" s="103"/>
      <c r="KTU639" s="103"/>
      <c r="KTV639" s="103"/>
      <c r="KTW639" s="103"/>
      <c r="KTX639" s="103"/>
      <c r="KTY639" s="103"/>
      <c r="KTZ639" s="103"/>
      <c r="KUA639" s="103"/>
      <c r="KUB639" s="103"/>
      <c r="KUC639" s="103"/>
      <c r="KUD639" s="103"/>
      <c r="KUE639" s="103"/>
      <c r="KUF639" s="103"/>
      <c r="KUG639" s="103"/>
      <c r="KUH639" s="103"/>
      <c r="KUI639" s="103"/>
      <c r="KUJ639" s="103"/>
      <c r="KUK639" s="103"/>
      <c r="KUL639" s="103"/>
      <c r="KUM639" s="103"/>
      <c r="KUN639" s="103"/>
      <c r="KUO639" s="103"/>
      <c r="KUP639" s="103"/>
      <c r="KUQ639" s="103"/>
      <c r="KUR639" s="103"/>
      <c r="KUS639" s="103"/>
      <c r="KUT639" s="103"/>
      <c r="KUU639" s="103"/>
      <c r="KUV639" s="103"/>
      <c r="KUW639" s="103"/>
      <c r="KUX639" s="103"/>
      <c r="KUY639" s="103"/>
      <c r="KUZ639" s="103"/>
      <c r="KVA639" s="103"/>
      <c r="KVB639" s="103"/>
      <c r="KVC639" s="103"/>
      <c r="KVD639" s="103"/>
      <c r="KVE639" s="103"/>
      <c r="KVF639" s="103"/>
      <c r="KVG639" s="103"/>
      <c r="KVH639" s="103"/>
      <c r="KVI639" s="103"/>
      <c r="KVJ639" s="103"/>
      <c r="KVK639" s="103"/>
      <c r="KVL639" s="103"/>
      <c r="KVM639" s="103"/>
      <c r="KVN639" s="103"/>
      <c r="KVO639" s="103"/>
      <c r="KVP639" s="103"/>
      <c r="KVQ639" s="103"/>
      <c r="KVR639" s="103"/>
      <c r="KVS639" s="103"/>
      <c r="KVT639" s="103"/>
      <c r="KVU639" s="103"/>
      <c r="KVV639" s="103"/>
      <c r="KVW639" s="103"/>
      <c r="KVX639" s="103"/>
      <c r="KVY639" s="103"/>
      <c r="KVZ639" s="103"/>
      <c r="KWA639" s="103"/>
      <c r="KWB639" s="103"/>
      <c r="KWC639" s="103"/>
      <c r="KWD639" s="103"/>
      <c r="KWE639" s="103"/>
      <c r="KWF639" s="103"/>
      <c r="KWG639" s="103"/>
      <c r="KWH639" s="103"/>
      <c r="KWI639" s="103"/>
      <c r="KWJ639" s="103"/>
      <c r="KWK639" s="103"/>
      <c r="KWL639" s="103"/>
      <c r="KWM639" s="103"/>
      <c r="KWN639" s="103"/>
      <c r="KWO639" s="103"/>
      <c r="KWP639" s="103"/>
      <c r="KWQ639" s="103"/>
      <c r="KWR639" s="103"/>
      <c r="KWS639" s="103"/>
      <c r="KWT639" s="103"/>
      <c r="KWU639" s="103"/>
      <c r="KWV639" s="103"/>
      <c r="KWW639" s="103"/>
      <c r="KWX639" s="103"/>
      <c r="KWY639" s="103"/>
      <c r="KWZ639" s="103"/>
      <c r="KXA639" s="103"/>
      <c r="KXB639" s="103"/>
      <c r="KXC639" s="103"/>
      <c r="KXD639" s="103"/>
      <c r="KXE639" s="103"/>
      <c r="KXF639" s="103"/>
      <c r="KXG639" s="103"/>
      <c r="KXH639" s="103"/>
      <c r="KXI639" s="103"/>
      <c r="KXJ639" s="103"/>
      <c r="KXK639" s="103"/>
      <c r="KXL639" s="103"/>
      <c r="KXM639" s="103"/>
      <c r="KXN639" s="103"/>
      <c r="KXO639" s="103"/>
      <c r="KXP639" s="103"/>
      <c r="KXQ639" s="103"/>
      <c r="KXR639" s="103"/>
      <c r="KXS639" s="103"/>
      <c r="KXT639" s="103"/>
      <c r="KXU639" s="103"/>
      <c r="KXV639" s="103"/>
      <c r="KXW639" s="103"/>
      <c r="KXX639" s="103"/>
      <c r="KXY639" s="103"/>
      <c r="KXZ639" s="103"/>
      <c r="KYA639" s="103"/>
      <c r="KYB639" s="103"/>
      <c r="KYC639" s="103"/>
      <c r="KYD639" s="103"/>
      <c r="KYE639" s="103"/>
      <c r="KYF639" s="103"/>
      <c r="KYG639" s="103"/>
      <c r="KYH639" s="103"/>
      <c r="KYI639" s="103"/>
      <c r="KYJ639" s="103"/>
      <c r="KYK639" s="103"/>
      <c r="KYL639" s="103"/>
      <c r="KYM639" s="103"/>
      <c r="KYN639" s="103"/>
      <c r="KYO639" s="103"/>
      <c r="KYP639" s="103"/>
      <c r="KYQ639" s="103"/>
      <c r="KYR639" s="103"/>
      <c r="KYS639" s="103"/>
      <c r="KYT639" s="103"/>
      <c r="KYU639" s="103"/>
      <c r="KYV639" s="103"/>
      <c r="KYW639" s="103"/>
      <c r="KYX639" s="103"/>
      <c r="KYY639" s="103"/>
      <c r="KYZ639" s="103"/>
      <c r="KZA639" s="103"/>
      <c r="KZB639" s="103"/>
      <c r="KZC639" s="103"/>
      <c r="KZD639" s="103"/>
      <c r="KZE639" s="103"/>
      <c r="KZF639" s="103"/>
      <c r="KZG639" s="103"/>
      <c r="KZH639" s="103"/>
      <c r="KZI639" s="103"/>
      <c r="KZJ639" s="103"/>
      <c r="KZK639" s="103"/>
      <c r="KZL639" s="103"/>
      <c r="KZM639" s="103"/>
      <c r="KZN639" s="103"/>
      <c r="KZO639" s="103"/>
      <c r="KZP639" s="103"/>
      <c r="KZQ639" s="103"/>
      <c r="KZR639" s="103"/>
      <c r="KZS639" s="103"/>
      <c r="KZT639" s="103"/>
      <c r="KZU639" s="103"/>
      <c r="KZV639" s="103"/>
      <c r="KZW639" s="103"/>
      <c r="KZX639" s="103"/>
      <c r="KZY639" s="103"/>
      <c r="KZZ639" s="103"/>
      <c r="LAA639" s="103"/>
      <c r="LAB639" s="103"/>
      <c r="LAC639" s="103"/>
      <c r="LAD639" s="103"/>
      <c r="LAE639" s="103"/>
      <c r="LAF639" s="103"/>
      <c r="LAG639" s="103"/>
      <c r="LAH639" s="103"/>
      <c r="LAI639" s="103"/>
      <c r="LAJ639" s="103"/>
      <c r="LAK639" s="103"/>
      <c r="LAL639" s="103"/>
      <c r="LAM639" s="103"/>
      <c r="LAN639" s="103"/>
      <c r="LAO639" s="103"/>
      <c r="LAP639" s="103"/>
      <c r="LAQ639" s="103"/>
      <c r="LAR639" s="103"/>
      <c r="LAS639" s="103"/>
      <c r="LAT639" s="103"/>
      <c r="LAU639" s="103"/>
      <c r="LAV639" s="103"/>
      <c r="LAW639" s="103"/>
      <c r="LAX639" s="103"/>
      <c r="LAY639" s="103"/>
      <c r="LAZ639" s="103"/>
      <c r="LBA639" s="103"/>
      <c r="LBB639" s="103"/>
      <c r="LBC639" s="103"/>
      <c r="LBD639" s="103"/>
      <c r="LBE639" s="103"/>
      <c r="LBF639" s="103"/>
      <c r="LBG639" s="103"/>
      <c r="LBH639" s="103"/>
      <c r="LBI639" s="103"/>
      <c r="LBJ639" s="103"/>
      <c r="LBK639" s="103"/>
      <c r="LBL639" s="103"/>
      <c r="LBM639" s="103"/>
      <c r="LBN639" s="103"/>
      <c r="LBO639" s="103"/>
      <c r="LBP639" s="103"/>
      <c r="LBQ639" s="103"/>
      <c r="LBR639" s="103"/>
      <c r="LBS639" s="103"/>
      <c r="LBT639" s="103"/>
      <c r="LBU639" s="103"/>
      <c r="LBV639" s="103"/>
      <c r="LBW639" s="103"/>
      <c r="LBX639" s="103"/>
      <c r="LBY639" s="103"/>
      <c r="LBZ639" s="103"/>
      <c r="LCA639" s="103"/>
      <c r="LCB639" s="103"/>
      <c r="LCC639" s="103"/>
      <c r="LCD639" s="103"/>
      <c r="LCE639" s="103"/>
      <c r="LCF639" s="103"/>
      <c r="LCG639" s="103"/>
      <c r="LCH639" s="103"/>
      <c r="LCI639" s="103"/>
      <c r="LCJ639" s="103"/>
      <c r="LCK639" s="103"/>
      <c r="LCL639" s="103"/>
      <c r="LCM639" s="103"/>
      <c r="LCN639" s="103"/>
      <c r="LCO639" s="103"/>
      <c r="LCP639" s="103"/>
      <c r="LCQ639" s="103"/>
      <c r="LCR639" s="103"/>
      <c r="LCS639" s="103"/>
      <c r="LCT639" s="103"/>
      <c r="LCU639" s="103"/>
      <c r="LCV639" s="103"/>
      <c r="LCW639" s="103"/>
      <c r="LCX639" s="103"/>
      <c r="LCY639" s="103"/>
      <c r="LCZ639" s="103"/>
      <c r="LDA639" s="103"/>
      <c r="LDB639" s="103"/>
      <c r="LDC639" s="103"/>
      <c r="LDD639" s="103"/>
      <c r="LDE639" s="103"/>
      <c r="LDF639" s="103"/>
      <c r="LDG639" s="103"/>
      <c r="LDH639" s="103"/>
      <c r="LDI639" s="103"/>
      <c r="LDJ639" s="103"/>
      <c r="LDK639" s="103"/>
      <c r="LDL639" s="103"/>
      <c r="LDM639" s="103"/>
      <c r="LDN639" s="103"/>
      <c r="LDO639" s="103"/>
      <c r="LDP639" s="103"/>
      <c r="LDQ639" s="103"/>
      <c r="LDR639" s="103"/>
      <c r="LDS639" s="103"/>
      <c r="LDT639" s="103"/>
      <c r="LDU639" s="103"/>
      <c r="LDV639" s="103"/>
      <c r="LDW639" s="103"/>
      <c r="LDX639" s="103"/>
      <c r="LDY639" s="103"/>
      <c r="LDZ639" s="103"/>
      <c r="LEA639" s="103"/>
      <c r="LEB639" s="103"/>
      <c r="LEC639" s="103"/>
      <c r="LED639" s="103"/>
      <c r="LEE639" s="103"/>
      <c r="LEF639" s="103"/>
      <c r="LEG639" s="103"/>
      <c r="LEH639" s="103"/>
      <c r="LEI639" s="103"/>
      <c r="LEJ639" s="103"/>
      <c r="LEK639" s="103"/>
      <c r="LEL639" s="103"/>
      <c r="LEM639" s="103"/>
      <c r="LEN639" s="103"/>
      <c r="LEO639" s="103"/>
      <c r="LEP639" s="103"/>
      <c r="LEQ639" s="103"/>
      <c r="LER639" s="103"/>
      <c r="LES639" s="103"/>
      <c r="LET639" s="103"/>
      <c r="LEU639" s="103"/>
      <c r="LEV639" s="103"/>
      <c r="LEW639" s="103"/>
      <c r="LEX639" s="103"/>
      <c r="LEY639" s="103"/>
      <c r="LEZ639" s="103"/>
      <c r="LFA639" s="103"/>
      <c r="LFB639" s="103"/>
      <c r="LFC639" s="103"/>
      <c r="LFD639" s="103"/>
      <c r="LFE639" s="103"/>
      <c r="LFF639" s="103"/>
      <c r="LFG639" s="103"/>
      <c r="LFH639" s="103"/>
      <c r="LFI639" s="103"/>
      <c r="LFJ639" s="103"/>
      <c r="LFK639" s="103"/>
      <c r="LFL639" s="103"/>
      <c r="LFM639" s="103"/>
      <c r="LFN639" s="103"/>
      <c r="LFO639" s="103"/>
      <c r="LFP639" s="103"/>
      <c r="LFQ639" s="103"/>
      <c r="LFR639" s="103"/>
      <c r="LFS639" s="103"/>
      <c r="LFT639" s="103"/>
      <c r="LFU639" s="103"/>
      <c r="LFV639" s="103"/>
      <c r="LFW639" s="103"/>
      <c r="LFX639" s="103"/>
      <c r="LFY639" s="103"/>
      <c r="LFZ639" s="103"/>
      <c r="LGA639" s="103"/>
      <c r="LGB639" s="103"/>
      <c r="LGC639" s="103"/>
      <c r="LGD639" s="103"/>
      <c r="LGE639" s="103"/>
      <c r="LGF639" s="103"/>
      <c r="LGG639" s="103"/>
      <c r="LGH639" s="103"/>
      <c r="LGI639" s="103"/>
      <c r="LGJ639" s="103"/>
      <c r="LGK639" s="103"/>
      <c r="LGL639" s="103"/>
      <c r="LGM639" s="103"/>
      <c r="LGN639" s="103"/>
      <c r="LGO639" s="103"/>
      <c r="LGP639" s="103"/>
      <c r="LGQ639" s="103"/>
      <c r="LGR639" s="103"/>
      <c r="LGS639" s="103"/>
      <c r="LGT639" s="103"/>
      <c r="LGU639" s="103"/>
      <c r="LGV639" s="103"/>
      <c r="LGW639" s="103"/>
      <c r="LGX639" s="103"/>
      <c r="LGY639" s="103"/>
      <c r="LGZ639" s="103"/>
      <c r="LHA639" s="103"/>
      <c r="LHB639" s="103"/>
      <c r="LHC639" s="103"/>
      <c r="LHD639" s="103"/>
      <c r="LHE639" s="103"/>
      <c r="LHF639" s="103"/>
      <c r="LHG639" s="103"/>
      <c r="LHH639" s="103"/>
      <c r="LHI639" s="103"/>
      <c r="LHJ639" s="103"/>
      <c r="LHK639" s="103"/>
      <c r="LHL639" s="103"/>
      <c r="LHM639" s="103"/>
      <c r="LHN639" s="103"/>
      <c r="LHO639" s="103"/>
      <c r="LHP639" s="103"/>
      <c r="LHQ639" s="103"/>
      <c r="LHR639" s="103"/>
      <c r="LHS639" s="103"/>
      <c r="LHT639" s="103"/>
      <c r="LHU639" s="103"/>
      <c r="LHV639" s="103"/>
      <c r="LHW639" s="103"/>
      <c r="LHX639" s="103"/>
      <c r="LHY639" s="103"/>
      <c r="LHZ639" s="103"/>
      <c r="LIA639" s="103"/>
      <c r="LIB639" s="103"/>
      <c r="LIC639" s="103"/>
      <c r="LID639" s="103"/>
      <c r="LIE639" s="103"/>
      <c r="LIF639" s="103"/>
      <c r="LIG639" s="103"/>
      <c r="LIH639" s="103"/>
      <c r="LII639" s="103"/>
      <c r="LIJ639" s="103"/>
      <c r="LIK639" s="103"/>
      <c r="LIL639" s="103"/>
      <c r="LIM639" s="103"/>
      <c r="LIN639" s="103"/>
      <c r="LIO639" s="103"/>
      <c r="LIP639" s="103"/>
      <c r="LIQ639" s="103"/>
      <c r="LIR639" s="103"/>
      <c r="LIS639" s="103"/>
      <c r="LIT639" s="103"/>
      <c r="LIU639" s="103"/>
      <c r="LIV639" s="103"/>
      <c r="LIW639" s="103"/>
      <c r="LIX639" s="103"/>
      <c r="LIY639" s="103"/>
      <c r="LIZ639" s="103"/>
      <c r="LJA639" s="103"/>
      <c r="LJB639" s="103"/>
      <c r="LJC639" s="103"/>
      <c r="LJD639" s="103"/>
      <c r="LJE639" s="103"/>
      <c r="LJF639" s="103"/>
      <c r="LJG639" s="103"/>
      <c r="LJH639" s="103"/>
      <c r="LJI639" s="103"/>
      <c r="LJJ639" s="103"/>
      <c r="LJK639" s="103"/>
      <c r="LJL639" s="103"/>
      <c r="LJM639" s="103"/>
      <c r="LJN639" s="103"/>
      <c r="LJO639" s="103"/>
      <c r="LJP639" s="103"/>
      <c r="LJQ639" s="103"/>
      <c r="LJR639" s="103"/>
      <c r="LJS639" s="103"/>
      <c r="LJT639" s="103"/>
      <c r="LJU639" s="103"/>
      <c r="LJV639" s="103"/>
      <c r="LJW639" s="103"/>
      <c r="LJX639" s="103"/>
      <c r="LJY639" s="103"/>
      <c r="LJZ639" s="103"/>
      <c r="LKA639" s="103"/>
      <c r="LKB639" s="103"/>
      <c r="LKC639" s="103"/>
      <c r="LKD639" s="103"/>
      <c r="LKE639" s="103"/>
      <c r="LKF639" s="103"/>
      <c r="LKG639" s="103"/>
      <c r="LKH639" s="103"/>
      <c r="LKI639" s="103"/>
      <c r="LKJ639" s="103"/>
      <c r="LKK639" s="103"/>
      <c r="LKL639" s="103"/>
      <c r="LKM639" s="103"/>
      <c r="LKN639" s="103"/>
      <c r="LKO639" s="103"/>
      <c r="LKP639" s="103"/>
      <c r="LKQ639" s="103"/>
      <c r="LKR639" s="103"/>
      <c r="LKS639" s="103"/>
      <c r="LKT639" s="103"/>
      <c r="LKU639" s="103"/>
      <c r="LKV639" s="103"/>
      <c r="LKW639" s="103"/>
      <c r="LKX639" s="103"/>
      <c r="LKY639" s="103"/>
      <c r="LKZ639" s="103"/>
      <c r="LLA639" s="103"/>
      <c r="LLB639" s="103"/>
      <c r="LLC639" s="103"/>
      <c r="LLD639" s="103"/>
      <c r="LLE639" s="103"/>
      <c r="LLF639" s="103"/>
      <c r="LLG639" s="103"/>
      <c r="LLH639" s="103"/>
      <c r="LLI639" s="103"/>
      <c r="LLJ639" s="103"/>
      <c r="LLK639" s="103"/>
      <c r="LLL639" s="103"/>
      <c r="LLM639" s="103"/>
      <c r="LLN639" s="103"/>
      <c r="LLO639" s="103"/>
      <c r="LLP639" s="103"/>
      <c r="LLQ639" s="103"/>
      <c r="LLR639" s="103"/>
      <c r="LLS639" s="103"/>
      <c r="LLT639" s="103"/>
      <c r="LLU639" s="103"/>
      <c r="LLV639" s="103"/>
      <c r="LLW639" s="103"/>
      <c r="LLX639" s="103"/>
      <c r="LLY639" s="103"/>
      <c r="LLZ639" s="103"/>
      <c r="LMA639" s="103"/>
      <c r="LMB639" s="103"/>
      <c r="LMC639" s="103"/>
      <c r="LMD639" s="103"/>
      <c r="LME639" s="103"/>
      <c r="LMF639" s="103"/>
      <c r="LMG639" s="103"/>
      <c r="LMH639" s="103"/>
      <c r="LMI639" s="103"/>
      <c r="LMJ639" s="103"/>
      <c r="LMK639" s="103"/>
      <c r="LML639" s="103"/>
      <c r="LMM639" s="103"/>
      <c r="LMN639" s="103"/>
      <c r="LMO639" s="103"/>
      <c r="LMP639" s="103"/>
      <c r="LMQ639" s="103"/>
      <c r="LMR639" s="103"/>
      <c r="LMS639" s="103"/>
      <c r="LMT639" s="103"/>
      <c r="LMU639" s="103"/>
      <c r="LMV639" s="103"/>
      <c r="LMW639" s="103"/>
      <c r="LMX639" s="103"/>
      <c r="LMY639" s="103"/>
      <c r="LMZ639" s="103"/>
      <c r="LNA639" s="103"/>
      <c r="LNB639" s="103"/>
      <c r="LNC639" s="103"/>
      <c r="LND639" s="103"/>
      <c r="LNE639" s="103"/>
      <c r="LNF639" s="103"/>
      <c r="LNG639" s="103"/>
      <c r="LNH639" s="103"/>
      <c r="LNI639" s="103"/>
      <c r="LNJ639" s="103"/>
      <c r="LNK639" s="103"/>
      <c r="LNL639" s="103"/>
      <c r="LNM639" s="103"/>
      <c r="LNN639" s="103"/>
      <c r="LNO639" s="103"/>
      <c r="LNP639" s="103"/>
      <c r="LNQ639" s="103"/>
      <c r="LNR639" s="103"/>
      <c r="LNS639" s="103"/>
      <c r="LNT639" s="103"/>
      <c r="LNU639" s="103"/>
      <c r="LNV639" s="103"/>
      <c r="LNW639" s="103"/>
      <c r="LNX639" s="103"/>
      <c r="LNY639" s="103"/>
      <c r="LNZ639" s="103"/>
      <c r="LOA639" s="103"/>
      <c r="LOB639" s="103"/>
      <c r="LOC639" s="103"/>
      <c r="LOD639" s="103"/>
      <c r="LOE639" s="103"/>
      <c r="LOF639" s="103"/>
      <c r="LOG639" s="103"/>
      <c r="LOH639" s="103"/>
      <c r="LOI639" s="103"/>
      <c r="LOJ639" s="103"/>
      <c r="LOK639" s="103"/>
      <c r="LOL639" s="103"/>
      <c r="LOM639" s="103"/>
      <c r="LON639" s="103"/>
      <c r="LOO639" s="103"/>
      <c r="LOP639" s="103"/>
      <c r="LOQ639" s="103"/>
      <c r="LOR639" s="103"/>
      <c r="LOS639" s="103"/>
      <c r="LOT639" s="103"/>
      <c r="LOU639" s="103"/>
      <c r="LOV639" s="103"/>
      <c r="LOW639" s="103"/>
      <c r="LOX639" s="103"/>
      <c r="LOY639" s="103"/>
      <c r="LOZ639" s="103"/>
      <c r="LPA639" s="103"/>
      <c r="LPB639" s="103"/>
      <c r="LPC639" s="103"/>
      <c r="LPD639" s="103"/>
      <c r="LPE639" s="103"/>
      <c r="LPF639" s="103"/>
      <c r="LPG639" s="103"/>
      <c r="LPH639" s="103"/>
      <c r="LPI639" s="103"/>
      <c r="LPJ639" s="103"/>
      <c r="LPK639" s="103"/>
      <c r="LPL639" s="103"/>
      <c r="LPM639" s="103"/>
      <c r="LPN639" s="103"/>
      <c r="LPO639" s="103"/>
      <c r="LPP639" s="103"/>
      <c r="LPQ639" s="103"/>
      <c r="LPR639" s="103"/>
      <c r="LPS639" s="103"/>
      <c r="LPT639" s="103"/>
      <c r="LPU639" s="103"/>
      <c r="LPV639" s="103"/>
      <c r="LPW639" s="103"/>
      <c r="LPX639" s="103"/>
      <c r="LPY639" s="103"/>
      <c r="LPZ639" s="103"/>
      <c r="LQA639" s="103"/>
      <c r="LQB639" s="103"/>
      <c r="LQC639" s="103"/>
      <c r="LQD639" s="103"/>
      <c r="LQE639" s="103"/>
      <c r="LQF639" s="103"/>
      <c r="LQG639" s="103"/>
      <c r="LQH639" s="103"/>
      <c r="LQI639" s="103"/>
      <c r="LQJ639" s="103"/>
      <c r="LQK639" s="103"/>
      <c r="LQL639" s="103"/>
      <c r="LQM639" s="103"/>
      <c r="LQN639" s="103"/>
      <c r="LQO639" s="103"/>
      <c r="LQP639" s="103"/>
      <c r="LQQ639" s="103"/>
      <c r="LQR639" s="103"/>
      <c r="LQS639" s="103"/>
      <c r="LQT639" s="103"/>
      <c r="LQU639" s="103"/>
      <c r="LQV639" s="103"/>
      <c r="LQW639" s="103"/>
      <c r="LQX639" s="103"/>
      <c r="LQY639" s="103"/>
      <c r="LQZ639" s="103"/>
      <c r="LRA639" s="103"/>
      <c r="LRB639" s="103"/>
      <c r="LRC639" s="103"/>
      <c r="LRD639" s="103"/>
      <c r="LRE639" s="103"/>
      <c r="LRF639" s="103"/>
      <c r="LRG639" s="103"/>
      <c r="LRH639" s="103"/>
      <c r="LRI639" s="103"/>
      <c r="LRJ639" s="103"/>
      <c r="LRK639" s="103"/>
      <c r="LRL639" s="103"/>
      <c r="LRM639" s="103"/>
      <c r="LRN639" s="103"/>
      <c r="LRO639" s="103"/>
      <c r="LRP639" s="103"/>
      <c r="LRQ639" s="103"/>
      <c r="LRR639" s="103"/>
      <c r="LRS639" s="103"/>
      <c r="LRT639" s="103"/>
      <c r="LRU639" s="103"/>
      <c r="LRV639" s="103"/>
      <c r="LRW639" s="103"/>
      <c r="LRX639" s="103"/>
      <c r="LRY639" s="103"/>
      <c r="LRZ639" s="103"/>
      <c r="LSA639" s="103"/>
      <c r="LSB639" s="103"/>
      <c r="LSC639" s="103"/>
      <c r="LSD639" s="103"/>
      <c r="LSE639" s="103"/>
      <c r="LSF639" s="103"/>
      <c r="LSG639" s="103"/>
      <c r="LSH639" s="103"/>
      <c r="LSI639" s="103"/>
      <c r="LSJ639" s="103"/>
      <c r="LSK639" s="103"/>
      <c r="LSL639" s="103"/>
      <c r="LSM639" s="103"/>
      <c r="LSN639" s="103"/>
      <c r="LSO639" s="103"/>
      <c r="LSP639" s="103"/>
      <c r="LSQ639" s="103"/>
      <c r="LSR639" s="103"/>
      <c r="LSS639" s="103"/>
      <c r="LST639" s="103"/>
      <c r="LSU639" s="103"/>
      <c r="LSV639" s="103"/>
      <c r="LSW639" s="103"/>
      <c r="LSX639" s="103"/>
      <c r="LSY639" s="103"/>
      <c r="LSZ639" s="103"/>
      <c r="LTA639" s="103"/>
      <c r="LTB639" s="103"/>
      <c r="LTC639" s="103"/>
      <c r="LTD639" s="103"/>
      <c r="LTE639" s="103"/>
      <c r="LTF639" s="103"/>
      <c r="LTG639" s="103"/>
      <c r="LTH639" s="103"/>
      <c r="LTI639" s="103"/>
      <c r="LTJ639" s="103"/>
      <c r="LTK639" s="103"/>
      <c r="LTL639" s="103"/>
      <c r="LTM639" s="103"/>
      <c r="LTN639" s="103"/>
      <c r="LTO639" s="103"/>
      <c r="LTP639" s="103"/>
      <c r="LTQ639" s="103"/>
      <c r="LTR639" s="103"/>
      <c r="LTS639" s="103"/>
      <c r="LTT639" s="103"/>
      <c r="LTU639" s="103"/>
      <c r="LTV639" s="103"/>
      <c r="LTW639" s="103"/>
      <c r="LTX639" s="103"/>
      <c r="LTY639" s="103"/>
      <c r="LTZ639" s="103"/>
      <c r="LUA639" s="103"/>
      <c r="LUB639" s="103"/>
      <c r="LUC639" s="103"/>
      <c r="LUD639" s="103"/>
      <c r="LUE639" s="103"/>
      <c r="LUF639" s="103"/>
      <c r="LUG639" s="103"/>
      <c r="LUH639" s="103"/>
      <c r="LUI639" s="103"/>
      <c r="LUJ639" s="103"/>
      <c r="LUK639" s="103"/>
      <c r="LUL639" s="103"/>
      <c r="LUM639" s="103"/>
      <c r="LUN639" s="103"/>
      <c r="LUO639" s="103"/>
      <c r="LUP639" s="103"/>
      <c r="LUQ639" s="103"/>
      <c r="LUR639" s="103"/>
      <c r="LUS639" s="103"/>
      <c r="LUT639" s="103"/>
      <c r="LUU639" s="103"/>
      <c r="LUV639" s="103"/>
      <c r="LUW639" s="103"/>
      <c r="LUX639" s="103"/>
      <c r="LUY639" s="103"/>
      <c r="LUZ639" s="103"/>
      <c r="LVA639" s="103"/>
      <c r="LVB639" s="103"/>
      <c r="LVC639" s="103"/>
      <c r="LVD639" s="103"/>
      <c r="LVE639" s="103"/>
      <c r="LVF639" s="103"/>
      <c r="LVG639" s="103"/>
      <c r="LVH639" s="103"/>
      <c r="LVI639" s="103"/>
      <c r="LVJ639" s="103"/>
      <c r="LVK639" s="103"/>
      <c r="LVL639" s="103"/>
      <c r="LVM639" s="103"/>
      <c r="LVN639" s="103"/>
      <c r="LVO639" s="103"/>
      <c r="LVP639" s="103"/>
      <c r="LVQ639" s="103"/>
      <c r="LVR639" s="103"/>
      <c r="LVS639" s="103"/>
      <c r="LVT639" s="103"/>
      <c r="LVU639" s="103"/>
      <c r="LVV639" s="103"/>
      <c r="LVW639" s="103"/>
      <c r="LVX639" s="103"/>
      <c r="LVY639" s="103"/>
      <c r="LVZ639" s="103"/>
      <c r="LWA639" s="103"/>
      <c r="LWB639" s="103"/>
      <c r="LWC639" s="103"/>
      <c r="LWD639" s="103"/>
      <c r="LWE639" s="103"/>
      <c r="LWF639" s="103"/>
      <c r="LWG639" s="103"/>
      <c r="LWH639" s="103"/>
      <c r="LWI639" s="103"/>
      <c r="LWJ639" s="103"/>
      <c r="LWK639" s="103"/>
      <c r="LWL639" s="103"/>
      <c r="LWM639" s="103"/>
      <c r="LWN639" s="103"/>
      <c r="LWO639" s="103"/>
      <c r="LWP639" s="103"/>
      <c r="LWQ639" s="103"/>
      <c r="LWR639" s="103"/>
      <c r="LWS639" s="103"/>
      <c r="LWT639" s="103"/>
      <c r="LWU639" s="103"/>
      <c r="LWV639" s="103"/>
      <c r="LWW639" s="103"/>
      <c r="LWX639" s="103"/>
      <c r="LWY639" s="103"/>
      <c r="LWZ639" s="103"/>
      <c r="LXA639" s="103"/>
      <c r="LXB639" s="103"/>
      <c r="LXC639" s="103"/>
      <c r="LXD639" s="103"/>
      <c r="LXE639" s="103"/>
      <c r="LXF639" s="103"/>
      <c r="LXG639" s="103"/>
      <c r="LXH639" s="103"/>
      <c r="LXI639" s="103"/>
      <c r="LXJ639" s="103"/>
      <c r="LXK639" s="103"/>
      <c r="LXL639" s="103"/>
      <c r="LXM639" s="103"/>
      <c r="LXN639" s="103"/>
      <c r="LXO639" s="103"/>
      <c r="LXP639" s="103"/>
      <c r="LXQ639" s="103"/>
      <c r="LXR639" s="103"/>
      <c r="LXS639" s="103"/>
      <c r="LXT639" s="103"/>
      <c r="LXU639" s="103"/>
      <c r="LXV639" s="103"/>
      <c r="LXW639" s="103"/>
      <c r="LXX639" s="103"/>
      <c r="LXY639" s="103"/>
      <c r="LXZ639" s="103"/>
      <c r="LYA639" s="103"/>
      <c r="LYB639" s="103"/>
      <c r="LYC639" s="103"/>
      <c r="LYD639" s="103"/>
      <c r="LYE639" s="103"/>
      <c r="LYF639" s="103"/>
      <c r="LYG639" s="103"/>
      <c r="LYH639" s="103"/>
      <c r="LYI639" s="103"/>
      <c r="LYJ639" s="103"/>
      <c r="LYK639" s="103"/>
      <c r="LYL639" s="103"/>
      <c r="LYM639" s="103"/>
      <c r="LYN639" s="103"/>
      <c r="LYO639" s="103"/>
      <c r="LYP639" s="103"/>
      <c r="LYQ639" s="103"/>
      <c r="LYR639" s="103"/>
      <c r="LYS639" s="103"/>
      <c r="LYT639" s="103"/>
      <c r="LYU639" s="103"/>
      <c r="LYV639" s="103"/>
      <c r="LYW639" s="103"/>
      <c r="LYX639" s="103"/>
      <c r="LYY639" s="103"/>
      <c r="LYZ639" s="103"/>
      <c r="LZA639" s="103"/>
      <c r="LZB639" s="103"/>
      <c r="LZC639" s="103"/>
      <c r="LZD639" s="103"/>
      <c r="LZE639" s="103"/>
      <c r="LZF639" s="103"/>
      <c r="LZG639" s="103"/>
      <c r="LZH639" s="103"/>
      <c r="LZI639" s="103"/>
      <c r="LZJ639" s="103"/>
      <c r="LZK639" s="103"/>
      <c r="LZL639" s="103"/>
      <c r="LZM639" s="103"/>
      <c r="LZN639" s="103"/>
      <c r="LZO639" s="103"/>
      <c r="LZP639" s="103"/>
      <c r="LZQ639" s="103"/>
      <c r="LZR639" s="103"/>
      <c r="LZS639" s="103"/>
      <c r="LZT639" s="103"/>
      <c r="LZU639" s="103"/>
      <c r="LZV639" s="103"/>
      <c r="LZW639" s="103"/>
      <c r="LZX639" s="103"/>
      <c r="LZY639" s="103"/>
      <c r="LZZ639" s="103"/>
      <c r="MAA639" s="103"/>
      <c r="MAB639" s="103"/>
      <c r="MAC639" s="103"/>
      <c r="MAD639" s="103"/>
      <c r="MAE639" s="103"/>
      <c r="MAF639" s="103"/>
      <c r="MAG639" s="103"/>
      <c r="MAH639" s="103"/>
      <c r="MAI639" s="103"/>
      <c r="MAJ639" s="103"/>
      <c r="MAK639" s="103"/>
      <c r="MAL639" s="103"/>
      <c r="MAM639" s="103"/>
      <c r="MAN639" s="103"/>
      <c r="MAO639" s="103"/>
      <c r="MAP639" s="103"/>
      <c r="MAQ639" s="103"/>
      <c r="MAR639" s="103"/>
      <c r="MAS639" s="103"/>
      <c r="MAT639" s="103"/>
      <c r="MAU639" s="103"/>
      <c r="MAV639" s="103"/>
      <c r="MAW639" s="103"/>
      <c r="MAX639" s="103"/>
      <c r="MAY639" s="103"/>
      <c r="MAZ639" s="103"/>
      <c r="MBA639" s="103"/>
      <c r="MBB639" s="103"/>
      <c r="MBC639" s="103"/>
      <c r="MBD639" s="103"/>
      <c r="MBE639" s="103"/>
      <c r="MBF639" s="103"/>
      <c r="MBG639" s="103"/>
      <c r="MBH639" s="103"/>
      <c r="MBI639" s="103"/>
      <c r="MBJ639" s="103"/>
      <c r="MBK639" s="103"/>
      <c r="MBL639" s="103"/>
      <c r="MBM639" s="103"/>
      <c r="MBN639" s="103"/>
      <c r="MBO639" s="103"/>
      <c r="MBP639" s="103"/>
      <c r="MBQ639" s="103"/>
      <c r="MBR639" s="103"/>
      <c r="MBS639" s="103"/>
      <c r="MBT639" s="103"/>
      <c r="MBU639" s="103"/>
      <c r="MBV639" s="103"/>
      <c r="MBW639" s="103"/>
      <c r="MBX639" s="103"/>
      <c r="MBY639" s="103"/>
      <c r="MBZ639" s="103"/>
      <c r="MCA639" s="103"/>
      <c r="MCB639" s="103"/>
      <c r="MCC639" s="103"/>
      <c r="MCD639" s="103"/>
      <c r="MCE639" s="103"/>
      <c r="MCF639" s="103"/>
      <c r="MCG639" s="103"/>
      <c r="MCH639" s="103"/>
      <c r="MCI639" s="103"/>
      <c r="MCJ639" s="103"/>
      <c r="MCK639" s="103"/>
      <c r="MCL639" s="103"/>
      <c r="MCM639" s="103"/>
      <c r="MCN639" s="103"/>
      <c r="MCO639" s="103"/>
      <c r="MCP639" s="103"/>
      <c r="MCQ639" s="103"/>
      <c r="MCR639" s="103"/>
      <c r="MCS639" s="103"/>
      <c r="MCT639" s="103"/>
      <c r="MCU639" s="103"/>
      <c r="MCV639" s="103"/>
      <c r="MCW639" s="103"/>
      <c r="MCX639" s="103"/>
      <c r="MCY639" s="103"/>
      <c r="MCZ639" s="103"/>
      <c r="MDA639" s="103"/>
      <c r="MDB639" s="103"/>
      <c r="MDC639" s="103"/>
      <c r="MDD639" s="103"/>
      <c r="MDE639" s="103"/>
      <c r="MDF639" s="103"/>
      <c r="MDG639" s="103"/>
      <c r="MDH639" s="103"/>
      <c r="MDI639" s="103"/>
      <c r="MDJ639" s="103"/>
      <c r="MDK639" s="103"/>
      <c r="MDL639" s="103"/>
      <c r="MDM639" s="103"/>
      <c r="MDN639" s="103"/>
      <c r="MDO639" s="103"/>
      <c r="MDP639" s="103"/>
      <c r="MDQ639" s="103"/>
      <c r="MDR639" s="103"/>
      <c r="MDS639" s="103"/>
      <c r="MDT639" s="103"/>
      <c r="MDU639" s="103"/>
      <c r="MDV639" s="103"/>
      <c r="MDW639" s="103"/>
      <c r="MDX639" s="103"/>
      <c r="MDY639" s="103"/>
      <c r="MDZ639" s="103"/>
      <c r="MEA639" s="103"/>
      <c r="MEB639" s="103"/>
      <c r="MEC639" s="103"/>
      <c r="MED639" s="103"/>
      <c r="MEE639" s="103"/>
      <c r="MEF639" s="103"/>
      <c r="MEG639" s="103"/>
      <c r="MEH639" s="103"/>
      <c r="MEI639" s="103"/>
      <c r="MEJ639" s="103"/>
      <c r="MEK639" s="103"/>
      <c r="MEL639" s="103"/>
      <c r="MEM639" s="103"/>
      <c r="MEN639" s="103"/>
      <c r="MEO639" s="103"/>
      <c r="MEP639" s="103"/>
      <c r="MEQ639" s="103"/>
      <c r="MER639" s="103"/>
      <c r="MES639" s="103"/>
      <c r="MET639" s="103"/>
      <c r="MEU639" s="103"/>
      <c r="MEV639" s="103"/>
      <c r="MEW639" s="103"/>
      <c r="MEX639" s="103"/>
      <c r="MEY639" s="103"/>
      <c r="MEZ639" s="103"/>
      <c r="MFA639" s="103"/>
      <c r="MFB639" s="103"/>
      <c r="MFC639" s="103"/>
      <c r="MFD639" s="103"/>
      <c r="MFE639" s="103"/>
      <c r="MFF639" s="103"/>
      <c r="MFG639" s="103"/>
      <c r="MFH639" s="103"/>
      <c r="MFI639" s="103"/>
      <c r="MFJ639" s="103"/>
      <c r="MFK639" s="103"/>
      <c r="MFL639" s="103"/>
      <c r="MFM639" s="103"/>
      <c r="MFN639" s="103"/>
      <c r="MFO639" s="103"/>
      <c r="MFP639" s="103"/>
      <c r="MFQ639" s="103"/>
      <c r="MFR639" s="103"/>
      <c r="MFS639" s="103"/>
      <c r="MFT639" s="103"/>
      <c r="MFU639" s="103"/>
      <c r="MFV639" s="103"/>
      <c r="MFW639" s="103"/>
      <c r="MFX639" s="103"/>
      <c r="MFY639" s="103"/>
      <c r="MFZ639" s="103"/>
      <c r="MGA639" s="103"/>
      <c r="MGB639" s="103"/>
      <c r="MGC639" s="103"/>
      <c r="MGD639" s="103"/>
      <c r="MGE639" s="103"/>
      <c r="MGF639" s="103"/>
      <c r="MGG639" s="103"/>
      <c r="MGH639" s="103"/>
      <c r="MGI639" s="103"/>
      <c r="MGJ639" s="103"/>
      <c r="MGK639" s="103"/>
      <c r="MGL639" s="103"/>
      <c r="MGM639" s="103"/>
      <c r="MGN639" s="103"/>
      <c r="MGO639" s="103"/>
      <c r="MGP639" s="103"/>
      <c r="MGQ639" s="103"/>
      <c r="MGR639" s="103"/>
      <c r="MGS639" s="103"/>
      <c r="MGT639" s="103"/>
      <c r="MGU639" s="103"/>
      <c r="MGV639" s="103"/>
      <c r="MGW639" s="103"/>
      <c r="MGX639" s="103"/>
      <c r="MGY639" s="103"/>
      <c r="MGZ639" s="103"/>
      <c r="MHA639" s="103"/>
      <c r="MHB639" s="103"/>
      <c r="MHC639" s="103"/>
      <c r="MHD639" s="103"/>
      <c r="MHE639" s="103"/>
      <c r="MHF639" s="103"/>
      <c r="MHG639" s="103"/>
      <c r="MHH639" s="103"/>
      <c r="MHI639" s="103"/>
      <c r="MHJ639" s="103"/>
      <c r="MHK639" s="103"/>
      <c r="MHL639" s="103"/>
      <c r="MHM639" s="103"/>
      <c r="MHN639" s="103"/>
      <c r="MHO639" s="103"/>
      <c r="MHP639" s="103"/>
      <c r="MHQ639" s="103"/>
      <c r="MHR639" s="103"/>
      <c r="MHS639" s="103"/>
      <c r="MHT639" s="103"/>
      <c r="MHU639" s="103"/>
      <c r="MHV639" s="103"/>
      <c r="MHW639" s="103"/>
      <c r="MHX639" s="103"/>
      <c r="MHY639" s="103"/>
      <c r="MHZ639" s="103"/>
      <c r="MIA639" s="103"/>
      <c r="MIB639" s="103"/>
      <c r="MIC639" s="103"/>
      <c r="MID639" s="103"/>
      <c r="MIE639" s="103"/>
      <c r="MIF639" s="103"/>
      <c r="MIG639" s="103"/>
      <c r="MIH639" s="103"/>
      <c r="MII639" s="103"/>
      <c r="MIJ639" s="103"/>
      <c r="MIK639" s="103"/>
      <c r="MIL639" s="103"/>
      <c r="MIM639" s="103"/>
      <c r="MIN639" s="103"/>
      <c r="MIO639" s="103"/>
      <c r="MIP639" s="103"/>
      <c r="MIQ639" s="103"/>
      <c r="MIR639" s="103"/>
      <c r="MIS639" s="103"/>
      <c r="MIT639" s="103"/>
      <c r="MIU639" s="103"/>
      <c r="MIV639" s="103"/>
      <c r="MIW639" s="103"/>
      <c r="MIX639" s="103"/>
      <c r="MIY639" s="103"/>
      <c r="MIZ639" s="103"/>
      <c r="MJA639" s="103"/>
      <c r="MJB639" s="103"/>
      <c r="MJC639" s="103"/>
      <c r="MJD639" s="103"/>
      <c r="MJE639" s="103"/>
      <c r="MJF639" s="103"/>
      <c r="MJG639" s="103"/>
      <c r="MJH639" s="103"/>
      <c r="MJI639" s="103"/>
      <c r="MJJ639" s="103"/>
      <c r="MJK639" s="103"/>
      <c r="MJL639" s="103"/>
      <c r="MJM639" s="103"/>
      <c r="MJN639" s="103"/>
      <c r="MJO639" s="103"/>
      <c r="MJP639" s="103"/>
      <c r="MJQ639" s="103"/>
      <c r="MJR639" s="103"/>
      <c r="MJS639" s="103"/>
      <c r="MJT639" s="103"/>
      <c r="MJU639" s="103"/>
      <c r="MJV639" s="103"/>
      <c r="MJW639" s="103"/>
      <c r="MJX639" s="103"/>
      <c r="MJY639" s="103"/>
      <c r="MJZ639" s="103"/>
      <c r="MKA639" s="103"/>
      <c r="MKB639" s="103"/>
      <c r="MKC639" s="103"/>
      <c r="MKD639" s="103"/>
      <c r="MKE639" s="103"/>
      <c r="MKF639" s="103"/>
      <c r="MKG639" s="103"/>
      <c r="MKH639" s="103"/>
      <c r="MKI639" s="103"/>
      <c r="MKJ639" s="103"/>
      <c r="MKK639" s="103"/>
      <c r="MKL639" s="103"/>
      <c r="MKM639" s="103"/>
      <c r="MKN639" s="103"/>
      <c r="MKO639" s="103"/>
      <c r="MKP639" s="103"/>
      <c r="MKQ639" s="103"/>
      <c r="MKR639" s="103"/>
      <c r="MKS639" s="103"/>
      <c r="MKT639" s="103"/>
      <c r="MKU639" s="103"/>
      <c r="MKV639" s="103"/>
      <c r="MKW639" s="103"/>
      <c r="MKX639" s="103"/>
      <c r="MKY639" s="103"/>
      <c r="MKZ639" s="103"/>
      <c r="MLA639" s="103"/>
      <c r="MLB639" s="103"/>
      <c r="MLC639" s="103"/>
      <c r="MLD639" s="103"/>
      <c r="MLE639" s="103"/>
      <c r="MLF639" s="103"/>
      <c r="MLG639" s="103"/>
      <c r="MLH639" s="103"/>
      <c r="MLI639" s="103"/>
      <c r="MLJ639" s="103"/>
      <c r="MLK639" s="103"/>
      <c r="MLL639" s="103"/>
      <c r="MLM639" s="103"/>
      <c r="MLN639" s="103"/>
      <c r="MLO639" s="103"/>
      <c r="MLP639" s="103"/>
      <c r="MLQ639" s="103"/>
      <c r="MLR639" s="103"/>
      <c r="MLS639" s="103"/>
      <c r="MLT639" s="103"/>
      <c r="MLU639" s="103"/>
      <c r="MLV639" s="103"/>
      <c r="MLW639" s="103"/>
      <c r="MLX639" s="103"/>
      <c r="MLY639" s="103"/>
      <c r="MLZ639" s="103"/>
      <c r="MMA639" s="103"/>
      <c r="MMB639" s="103"/>
      <c r="MMC639" s="103"/>
      <c r="MMD639" s="103"/>
      <c r="MME639" s="103"/>
      <c r="MMF639" s="103"/>
      <c r="MMG639" s="103"/>
      <c r="MMH639" s="103"/>
      <c r="MMI639" s="103"/>
      <c r="MMJ639" s="103"/>
      <c r="MMK639" s="103"/>
      <c r="MML639" s="103"/>
      <c r="MMM639" s="103"/>
      <c r="MMN639" s="103"/>
      <c r="MMO639" s="103"/>
      <c r="MMP639" s="103"/>
      <c r="MMQ639" s="103"/>
      <c r="MMR639" s="103"/>
      <c r="MMS639" s="103"/>
      <c r="MMT639" s="103"/>
      <c r="MMU639" s="103"/>
      <c r="MMV639" s="103"/>
      <c r="MMW639" s="103"/>
      <c r="MMX639" s="103"/>
      <c r="MMY639" s="103"/>
      <c r="MMZ639" s="103"/>
      <c r="MNA639" s="103"/>
      <c r="MNB639" s="103"/>
      <c r="MNC639" s="103"/>
      <c r="MND639" s="103"/>
      <c r="MNE639" s="103"/>
      <c r="MNF639" s="103"/>
      <c r="MNG639" s="103"/>
      <c r="MNH639" s="103"/>
      <c r="MNI639" s="103"/>
      <c r="MNJ639" s="103"/>
      <c r="MNK639" s="103"/>
      <c r="MNL639" s="103"/>
      <c r="MNM639" s="103"/>
      <c r="MNN639" s="103"/>
      <c r="MNO639" s="103"/>
      <c r="MNP639" s="103"/>
      <c r="MNQ639" s="103"/>
      <c r="MNR639" s="103"/>
      <c r="MNS639" s="103"/>
      <c r="MNT639" s="103"/>
      <c r="MNU639" s="103"/>
      <c r="MNV639" s="103"/>
      <c r="MNW639" s="103"/>
      <c r="MNX639" s="103"/>
      <c r="MNY639" s="103"/>
      <c r="MNZ639" s="103"/>
      <c r="MOA639" s="103"/>
      <c r="MOB639" s="103"/>
      <c r="MOC639" s="103"/>
      <c r="MOD639" s="103"/>
      <c r="MOE639" s="103"/>
      <c r="MOF639" s="103"/>
      <c r="MOG639" s="103"/>
      <c r="MOH639" s="103"/>
      <c r="MOI639" s="103"/>
      <c r="MOJ639" s="103"/>
      <c r="MOK639" s="103"/>
      <c r="MOL639" s="103"/>
      <c r="MOM639" s="103"/>
      <c r="MON639" s="103"/>
      <c r="MOO639" s="103"/>
      <c r="MOP639" s="103"/>
      <c r="MOQ639" s="103"/>
      <c r="MOR639" s="103"/>
      <c r="MOS639" s="103"/>
      <c r="MOT639" s="103"/>
      <c r="MOU639" s="103"/>
      <c r="MOV639" s="103"/>
      <c r="MOW639" s="103"/>
      <c r="MOX639" s="103"/>
      <c r="MOY639" s="103"/>
      <c r="MOZ639" s="103"/>
      <c r="MPA639" s="103"/>
      <c r="MPB639" s="103"/>
      <c r="MPC639" s="103"/>
      <c r="MPD639" s="103"/>
      <c r="MPE639" s="103"/>
      <c r="MPF639" s="103"/>
      <c r="MPG639" s="103"/>
      <c r="MPH639" s="103"/>
      <c r="MPI639" s="103"/>
      <c r="MPJ639" s="103"/>
      <c r="MPK639" s="103"/>
      <c r="MPL639" s="103"/>
      <c r="MPM639" s="103"/>
      <c r="MPN639" s="103"/>
      <c r="MPO639" s="103"/>
      <c r="MPP639" s="103"/>
      <c r="MPQ639" s="103"/>
      <c r="MPR639" s="103"/>
      <c r="MPS639" s="103"/>
      <c r="MPT639" s="103"/>
      <c r="MPU639" s="103"/>
      <c r="MPV639" s="103"/>
      <c r="MPW639" s="103"/>
      <c r="MPX639" s="103"/>
      <c r="MPY639" s="103"/>
      <c r="MPZ639" s="103"/>
      <c r="MQA639" s="103"/>
      <c r="MQB639" s="103"/>
      <c r="MQC639" s="103"/>
      <c r="MQD639" s="103"/>
      <c r="MQE639" s="103"/>
      <c r="MQF639" s="103"/>
      <c r="MQG639" s="103"/>
      <c r="MQH639" s="103"/>
      <c r="MQI639" s="103"/>
      <c r="MQJ639" s="103"/>
      <c r="MQK639" s="103"/>
      <c r="MQL639" s="103"/>
      <c r="MQM639" s="103"/>
      <c r="MQN639" s="103"/>
      <c r="MQO639" s="103"/>
      <c r="MQP639" s="103"/>
      <c r="MQQ639" s="103"/>
      <c r="MQR639" s="103"/>
      <c r="MQS639" s="103"/>
      <c r="MQT639" s="103"/>
      <c r="MQU639" s="103"/>
      <c r="MQV639" s="103"/>
      <c r="MQW639" s="103"/>
      <c r="MQX639" s="103"/>
      <c r="MQY639" s="103"/>
      <c r="MQZ639" s="103"/>
      <c r="MRA639" s="103"/>
      <c r="MRB639" s="103"/>
      <c r="MRC639" s="103"/>
      <c r="MRD639" s="103"/>
      <c r="MRE639" s="103"/>
      <c r="MRF639" s="103"/>
      <c r="MRG639" s="103"/>
      <c r="MRH639" s="103"/>
      <c r="MRI639" s="103"/>
      <c r="MRJ639" s="103"/>
      <c r="MRK639" s="103"/>
      <c r="MRL639" s="103"/>
      <c r="MRM639" s="103"/>
      <c r="MRN639" s="103"/>
      <c r="MRO639" s="103"/>
      <c r="MRP639" s="103"/>
      <c r="MRQ639" s="103"/>
      <c r="MRR639" s="103"/>
      <c r="MRS639" s="103"/>
      <c r="MRT639" s="103"/>
      <c r="MRU639" s="103"/>
      <c r="MRV639" s="103"/>
      <c r="MRW639" s="103"/>
      <c r="MRX639" s="103"/>
      <c r="MRY639" s="103"/>
      <c r="MRZ639" s="103"/>
      <c r="MSA639" s="103"/>
      <c r="MSB639" s="103"/>
      <c r="MSC639" s="103"/>
      <c r="MSD639" s="103"/>
      <c r="MSE639" s="103"/>
      <c r="MSF639" s="103"/>
      <c r="MSG639" s="103"/>
      <c r="MSH639" s="103"/>
      <c r="MSI639" s="103"/>
      <c r="MSJ639" s="103"/>
      <c r="MSK639" s="103"/>
      <c r="MSL639" s="103"/>
      <c r="MSM639" s="103"/>
      <c r="MSN639" s="103"/>
      <c r="MSO639" s="103"/>
      <c r="MSP639" s="103"/>
      <c r="MSQ639" s="103"/>
      <c r="MSR639" s="103"/>
      <c r="MSS639" s="103"/>
      <c r="MST639" s="103"/>
      <c r="MSU639" s="103"/>
      <c r="MSV639" s="103"/>
      <c r="MSW639" s="103"/>
      <c r="MSX639" s="103"/>
      <c r="MSY639" s="103"/>
      <c r="MSZ639" s="103"/>
      <c r="MTA639" s="103"/>
      <c r="MTB639" s="103"/>
      <c r="MTC639" s="103"/>
      <c r="MTD639" s="103"/>
      <c r="MTE639" s="103"/>
      <c r="MTF639" s="103"/>
      <c r="MTG639" s="103"/>
      <c r="MTH639" s="103"/>
      <c r="MTI639" s="103"/>
      <c r="MTJ639" s="103"/>
      <c r="MTK639" s="103"/>
      <c r="MTL639" s="103"/>
      <c r="MTM639" s="103"/>
      <c r="MTN639" s="103"/>
      <c r="MTO639" s="103"/>
      <c r="MTP639" s="103"/>
      <c r="MTQ639" s="103"/>
      <c r="MTR639" s="103"/>
      <c r="MTS639" s="103"/>
      <c r="MTT639" s="103"/>
      <c r="MTU639" s="103"/>
      <c r="MTV639" s="103"/>
      <c r="MTW639" s="103"/>
      <c r="MTX639" s="103"/>
      <c r="MTY639" s="103"/>
      <c r="MTZ639" s="103"/>
      <c r="MUA639" s="103"/>
      <c r="MUB639" s="103"/>
      <c r="MUC639" s="103"/>
      <c r="MUD639" s="103"/>
      <c r="MUE639" s="103"/>
      <c r="MUF639" s="103"/>
      <c r="MUG639" s="103"/>
      <c r="MUH639" s="103"/>
      <c r="MUI639" s="103"/>
      <c r="MUJ639" s="103"/>
      <c r="MUK639" s="103"/>
      <c r="MUL639" s="103"/>
      <c r="MUM639" s="103"/>
      <c r="MUN639" s="103"/>
      <c r="MUO639" s="103"/>
      <c r="MUP639" s="103"/>
      <c r="MUQ639" s="103"/>
      <c r="MUR639" s="103"/>
      <c r="MUS639" s="103"/>
      <c r="MUT639" s="103"/>
      <c r="MUU639" s="103"/>
      <c r="MUV639" s="103"/>
      <c r="MUW639" s="103"/>
      <c r="MUX639" s="103"/>
      <c r="MUY639" s="103"/>
      <c r="MUZ639" s="103"/>
      <c r="MVA639" s="103"/>
      <c r="MVB639" s="103"/>
      <c r="MVC639" s="103"/>
      <c r="MVD639" s="103"/>
      <c r="MVE639" s="103"/>
      <c r="MVF639" s="103"/>
      <c r="MVG639" s="103"/>
      <c r="MVH639" s="103"/>
      <c r="MVI639" s="103"/>
      <c r="MVJ639" s="103"/>
      <c r="MVK639" s="103"/>
      <c r="MVL639" s="103"/>
      <c r="MVM639" s="103"/>
      <c r="MVN639" s="103"/>
      <c r="MVO639" s="103"/>
      <c r="MVP639" s="103"/>
      <c r="MVQ639" s="103"/>
      <c r="MVR639" s="103"/>
      <c r="MVS639" s="103"/>
      <c r="MVT639" s="103"/>
      <c r="MVU639" s="103"/>
      <c r="MVV639" s="103"/>
      <c r="MVW639" s="103"/>
      <c r="MVX639" s="103"/>
      <c r="MVY639" s="103"/>
      <c r="MVZ639" s="103"/>
      <c r="MWA639" s="103"/>
      <c r="MWB639" s="103"/>
      <c r="MWC639" s="103"/>
      <c r="MWD639" s="103"/>
      <c r="MWE639" s="103"/>
      <c r="MWF639" s="103"/>
      <c r="MWG639" s="103"/>
      <c r="MWH639" s="103"/>
      <c r="MWI639" s="103"/>
      <c r="MWJ639" s="103"/>
      <c r="MWK639" s="103"/>
      <c r="MWL639" s="103"/>
      <c r="MWM639" s="103"/>
      <c r="MWN639" s="103"/>
      <c r="MWO639" s="103"/>
      <c r="MWP639" s="103"/>
      <c r="MWQ639" s="103"/>
      <c r="MWR639" s="103"/>
      <c r="MWS639" s="103"/>
      <c r="MWT639" s="103"/>
      <c r="MWU639" s="103"/>
      <c r="MWV639" s="103"/>
      <c r="MWW639" s="103"/>
      <c r="MWX639" s="103"/>
      <c r="MWY639" s="103"/>
      <c r="MWZ639" s="103"/>
      <c r="MXA639" s="103"/>
      <c r="MXB639" s="103"/>
      <c r="MXC639" s="103"/>
      <c r="MXD639" s="103"/>
      <c r="MXE639" s="103"/>
      <c r="MXF639" s="103"/>
      <c r="MXG639" s="103"/>
      <c r="MXH639" s="103"/>
      <c r="MXI639" s="103"/>
      <c r="MXJ639" s="103"/>
      <c r="MXK639" s="103"/>
      <c r="MXL639" s="103"/>
      <c r="MXM639" s="103"/>
      <c r="MXN639" s="103"/>
      <c r="MXO639" s="103"/>
      <c r="MXP639" s="103"/>
      <c r="MXQ639" s="103"/>
      <c r="MXR639" s="103"/>
      <c r="MXS639" s="103"/>
      <c r="MXT639" s="103"/>
      <c r="MXU639" s="103"/>
      <c r="MXV639" s="103"/>
      <c r="MXW639" s="103"/>
      <c r="MXX639" s="103"/>
      <c r="MXY639" s="103"/>
      <c r="MXZ639" s="103"/>
      <c r="MYA639" s="103"/>
      <c r="MYB639" s="103"/>
      <c r="MYC639" s="103"/>
      <c r="MYD639" s="103"/>
      <c r="MYE639" s="103"/>
      <c r="MYF639" s="103"/>
      <c r="MYG639" s="103"/>
      <c r="MYH639" s="103"/>
      <c r="MYI639" s="103"/>
      <c r="MYJ639" s="103"/>
      <c r="MYK639" s="103"/>
      <c r="MYL639" s="103"/>
      <c r="MYM639" s="103"/>
      <c r="MYN639" s="103"/>
      <c r="MYO639" s="103"/>
      <c r="MYP639" s="103"/>
      <c r="MYQ639" s="103"/>
      <c r="MYR639" s="103"/>
      <c r="MYS639" s="103"/>
      <c r="MYT639" s="103"/>
      <c r="MYU639" s="103"/>
      <c r="MYV639" s="103"/>
      <c r="MYW639" s="103"/>
      <c r="MYX639" s="103"/>
      <c r="MYY639" s="103"/>
      <c r="MYZ639" s="103"/>
      <c r="MZA639" s="103"/>
      <c r="MZB639" s="103"/>
      <c r="MZC639" s="103"/>
      <c r="MZD639" s="103"/>
      <c r="MZE639" s="103"/>
      <c r="MZF639" s="103"/>
      <c r="MZG639" s="103"/>
      <c r="MZH639" s="103"/>
      <c r="MZI639" s="103"/>
      <c r="MZJ639" s="103"/>
      <c r="MZK639" s="103"/>
      <c r="MZL639" s="103"/>
      <c r="MZM639" s="103"/>
      <c r="MZN639" s="103"/>
      <c r="MZO639" s="103"/>
      <c r="MZP639" s="103"/>
      <c r="MZQ639" s="103"/>
      <c r="MZR639" s="103"/>
      <c r="MZS639" s="103"/>
      <c r="MZT639" s="103"/>
      <c r="MZU639" s="103"/>
      <c r="MZV639" s="103"/>
      <c r="MZW639" s="103"/>
      <c r="MZX639" s="103"/>
      <c r="MZY639" s="103"/>
      <c r="MZZ639" s="103"/>
      <c r="NAA639" s="103"/>
      <c r="NAB639" s="103"/>
      <c r="NAC639" s="103"/>
      <c r="NAD639" s="103"/>
      <c r="NAE639" s="103"/>
      <c r="NAF639" s="103"/>
      <c r="NAG639" s="103"/>
      <c r="NAH639" s="103"/>
      <c r="NAI639" s="103"/>
      <c r="NAJ639" s="103"/>
      <c r="NAK639" s="103"/>
      <c r="NAL639" s="103"/>
      <c r="NAM639" s="103"/>
      <c r="NAN639" s="103"/>
      <c r="NAO639" s="103"/>
      <c r="NAP639" s="103"/>
      <c r="NAQ639" s="103"/>
      <c r="NAR639" s="103"/>
      <c r="NAS639" s="103"/>
      <c r="NAT639" s="103"/>
      <c r="NAU639" s="103"/>
      <c r="NAV639" s="103"/>
      <c r="NAW639" s="103"/>
      <c r="NAX639" s="103"/>
      <c r="NAY639" s="103"/>
      <c r="NAZ639" s="103"/>
      <c r="NBA639" s="103"/>
      <c r="NBB639" s="103"/>
      <c r="NBC639" s="103"/>
      <c r="NBD639" s="103"/>
      <c r="NBE639" s="103"/>
      <c r="NBF639" s="103"/>
      <c r="NBG639" s="103"/>
      <c r="NBH639" s="103"/>
      <c r="NBI639" s="103"/>
      <c r="NBJ639" s="103"/>
      <c r="NBK639" s="103"/>
      <c r="NBL639" s="103"/>
      <c r="NBM639" s="103"/>
      <c r="NBN639" s="103"/>
      <c r="NBO639" s="103"/>
      <c r="NBP639" s="103"/>
      <c r="NBQ639" s="103"/>
      <c r="NBR639" s="103"/>
      <c r="NBS639" s="103"/>
      <c r="NBT639" s="103"/>
      <c r="NBU639" s="103"/>
      <c r="NBV639" s="103"/>
      <c r="NBW639" s="103"/>
      <c r="NBX639" s="103"/>
      <c r="NBY639" s="103"/>
      <c r="NBZ639" s="103"/>
      <c r="NCA639" s="103"/>
      <c r="NCB639" s="103"/>
      <c r="NCC639" s="103"/>
      <c r="NCD639" s="103"/>
      <c r="NCE639" s="103"/>
      <c r="NCF639" s="103"/>
      <c r="NCG639" s="103"/>
      <c r="NCH639" s="103"/>
      <c r="NCI639" s="103"/>
      <c r="NCJ639" s="103"/>
      <c r="NCK639" s="103"/>
      <c r="NCL639" s="103"/>
      <c r="NCM639" s="103"/>
      <c r="NCN639" s="103"/>
      <c r="NCO639" s="103"/>
      <c r="NCP639" s="103"/>
      <c r="NCQ639" s="103"/>
      <c r="NCR639" s="103"/>
      <c r="NCS639" s="103"/>
      <c r="NCT639" s="103"/>
      <c r="NCU639" s="103"/>
      <c r="NCV639" s="103"/>
      <c r="NCW639" s="103"/>
      <c r="NCX639" s="103"/>
      <c r="NCY639" s="103"/>
      <c r="NCZ639" s="103"/>
      <c r="NDA639" s="103"/>
      <c r="NDB639" s="103"/>
      <c r="NDC639" s="103"/>
      <c r="NDD639" s="103"/>
      <c r="NDE639" s="103"/>
      <c r="NDF639" s="103"/>
      <c r="NDG639" s="103"/>
      <c r="NDH639" s="103"/>
      <c r="NDI639" s="103"/>
      <c r="NDJ639" s="103"/>
      <c r="NDK639" s="103"/>
      <c r="NDL639" s="103"/>
      <c r="NDM639" s="103"/>
      <c r="NDN639" s="103"/>
      <c r="NDO639" s="103"/>
      <c r="NDP639" s="103"/>
      <c r="NDQ639" s="103"/>
      <c r="NDR639" s="103"/>
      <c r="NDS639" s="103"/>
      <c r="NDT639" s="103"/>
      <c r="NDU639" s="103"/>
      <c r="NDV639" s="103"/>
      <c r="NDW639" s="103"/>
      <c r="NDX639" s="103"/>
      <c r="NDY639" s="103"/>
      <c r="NDZ639" s="103"/>
      <c r="NEA639" s="103"/>
      <c r="NEB639" s="103"/>
      <c r="NEC639" s="103"/>
      <c r="NED639" s="103"/>
      <c r="NEE639" s="103"/>
      <c r="NEF639" s="103"/>
      <c r="NEG639" s="103"/>
      <c r="NEH639" s="103"/>
      <c r="NEI639" s="103"/>
      <c r="NEJ639" s="103"/>
      <c r="NEK639" s="103"/>
      <c r="NEL639" s="103"/>
      <c r="NEM639" s="103"/>
      <c r="NEN639" s="103"/>
      <c r="NEO639" s="103"/>
      <c r="NEP639" s="103"/>
      <c r="NEQ639" s="103"/>
      <c r="NER639" s="103"/>
      <c r="NES639" s="103"/>
      <c r="NET639" s="103"/>
      <c r="NEU639" s="103"/>
      <c r="NEV639" s="103"/>
      <c r="NEW639" s="103"/>
      <c r="NEX639" s="103"/>
      <c r="NEY639" s="103"/>
      <c r="NEZ639" s="103"/>
      <c r="NFA639" s="103"/>
      <c r="NFB639" s="103"/>
      <c r="NFC639" s="103"/>
      <c r="NFD639" s="103"/>
      <c r="NFE639" s="103"/>
      <c r="NFF639" s="103"/>
      <c r="NFG639" s="103"/>
      <c r="NFH639" s="103"/>
      <c r="NFI639" s="103"/>
      <c r="NFJ639" s="103"/>
      <c r="NFK639" s="103"/>
      <c r="NFL639" s="103"/>
      <c r="NFM639" s="103"/>
      <c r="NFN639" s="103"/>
      <c r="NFO639" s="103"/>
      <c r="NFP639" s="103"/>
      <c r="NFQ639" s="103"/>
      <c r="NFR639" s="103"/>
      <c r="NFS639" s="103"/>
      <c r="NFT639" s="103"/>
      <c r="NFU639" s="103"/>
      <c r="NFV639" s="103"/>
      <c r="NFW639" s="103"/>
      <c r="NFX639" s="103"/>
      <c r="NFY639" s="103"/>
      <c r="NFZ639" s="103"/>
      <c r="NGA639" s="103"/>
      <c r="NGB639" s="103"/>
      <c r="NGC639" s="103"/>
      <c r="NGD639" s="103"/>
      <c r="NGE639" s="103"/>
      <c r="NGF639" s="103"/>
      <c r="NGG639" s="103"/>
      <c r="NGH639" s="103"/>
      <c r="NGI639" s="103"/>
      <c r="NGJ639" s="103"/>
      <c r="NGK639" s="103"/>
      <c r="NGL639" s="103"/>
      <c r="NGM639" s="103"/>
      <c r="NGN639" s="103"/>
      <c r="NGO639" s="103"/>
      <c r="NGP639" s="103"/>
      <c r="NGQ639" s="103"/>
      <c r="NGR639" s="103"/>
      <c r="NGS639" s="103"/>
      <c r="NGT639" s="103"/>
      <c r="NGU639" s="103"/>
      <c r="NGV639" s="103"/>
      <c r="NGW639" s="103"/>
      <c r="NGX639" s="103"/>
      <c r="NGY639" s="103"/>
      <c r="NGZ639" s="103"/>
      <c r="NHA639" s="103"/>
      <c r="NHB639" s="103"/>
      <c r="NHC639" s="103"/>
      <c r="NHD639" s="103"/>
      <c r="NHE639" s="103"/>
      <c r="NHF639" s="103"/>
      <c r="NHG639" s="103"/>
      <c r="NHH639" s="103"/>
      <c r="NHI639" s="103"/>
      <c r="NHJ639" s="103"/>
      <c r="NHK639" s="103"/>
      <c r="NHL639" s="103"/>
      <c r="NHM639" s="103"/>
      <c r="NHN639" s="103"/>
      <c r="NHO639" s="103"/>
      <c r="NHP639" s="103"/>
      <c r="NHQ639" s="103"/>
      <c r="NHR639" s="103"/>
      <c r="NHS639" s="103"/>
      <c r="NHT639" s="103"/>
      <c r="NHU639" s="103"/>
      <c r="NHV639" s="103"/>
      <c r="NHW639" s="103"/>
      <c r="NHX639" s="103"/>
      <c r="NHY639" s="103"/>
      <c r="NHZ639" s="103"/>
      <c r="NIA639" s="103"/>
      <c r="NIB639" s="103"/>
      <c r="NIC639" s="103"/>
      <c r="NID639" s="103"/>
      <c r="NIE639" s="103"/>
      <c r="NIF639" s="103"/>
      <c r="NIG639" s="103"/>
      <c r="NIH639" s="103"/>
      <c r="NII639" s="103"/>
      <c r="NIJ639" s="103"/>
      <c r="NIK639" s="103"/>
      <c r="NIL639" s="103"/>
      <c r="NIM639" s="103"/>
      <c r="NIN639" s="103"/>
      <c r="NIO639" s="103"/>
      <c r="NIP639" s="103"/>
      <c r="NIQ639" s="103"/>
      <c r="NIR639" s="103"/>
      <c r="NIS639" s="103"/>
      <c r="NIT639" s="103"/>
      <c r="NIU639" s="103"/>
      <c r="NIV639" s="103"/>
      <c r="NIW639" s="103"/>
      <c r="NIX639" s="103"/>
      <c r="NIY639" s="103"/>
      <c r="NIZ639" s="103"/>
      <c r="NJA639" s="103"/>
      <c r="NJB639" s="103"/>
      <c r="NJC639" s="103"/>
      <c r="NJD639" s="103"/>
      <c r="NJE639" s="103"/>
      <c r="NJF639" s="103"/>
      <c r="NJG639" s="103"/>
      <c r="NJH639" s="103"/>
      <c r="NJI639" s="103"/>
      <c r="NJJ639" s="103"/>
      <c r="NJK639" s="103"/>
      <c r="NJL639" s="103"/>
      <c r="NJM639" s="103"/>
      <c r="NJN639" s="103"/>
      <c r="NJO639" s="103"/>
      <c r="NJP639" s="103"/>
      <c r="NJQ639" s="103"/>
      <c r="NJR639" s="103"/>
      <c r="NJS639" s="103"/>
      <c r="NJT639" s="103"/>
      <c r="NJU639" s="103"/>
      <c r="NJV639" s="103"/>
      <c r="NJW639" s="103"/>
      <c r="NJX639" s="103"/>
      <c r="NJY639" s="103"/>
      <c r="NJZ639" s="103"/>
      <c r="NKA639" s="103"/>
      <c r="NKB639" s="103"/>
      <c r="NKC639" s="103"/>
      <c r="NKD639" s="103"/>
      <c r="NKE639" s="103"/>
      <c r="NKF639" s="103"/>
      <c r="NKG639" s="103"/>
      <c r="NKH639" s="103"/>
      <c r="NKI639" s="103"/>
      <c r="NKJ639" s="103"/>
      <c r="NKK639" s="103"/>
      <c r="NKL639" s="103"/>
      <c r="NKM639" s="103"/>
      <c r="NKN639" s="103"/>
      <c r="NKO639" s="103"/>
      <c r="NKP639" s="103"/>
      <c r="NKQ639" s="103"/>
      <c r="NKR639" s="103"/>
      <c r="NKS639" s="103"/>
      <c r="NKT639" s="103"/>
      <c r="NKU639" s="103"/>
      <c r="NKV639" s="103"/>
      <c r="NKW639" s="103"/>
      <c r="NKX639" s="103"/>
      <c r="NKY639" s="103"/>
      <c r="NKZ639" s="103"/>
      <c r="NLA639" s="103"/>
      <c r="NLB639" s="103"/>
      <c r="NLC639" s="103"/>
      <c r="NLD639" s="103"/>
      <c r="NLE639" s="103"/>
      <c r="NLF639" s="103"/>
      <c r="NLG639" s="103"/>
      <c r="NLH639" s="103"/>
      <c r="NLI639" s="103"/>
      <c r="NLJ639" s="103"/>
      <c r="NLK639" s="103"/>
      <c r="NLL639" s="103"/>
      <c r="NLM639" s="103"/>
      <c r="NLN639" s="103"/>
      <c r="NLO639" s="103"/>
      <c r="NLP639" s="103"/>
      <c r="NLQ639" s="103"/>
      <c r="NLR639" s="103"/>
      <c r="NLS639" s="103"/>
      <c r="NLT639" s="103"/>
      <c r="NLU639" s="103"/>
      <c r="NLV639" s="103"/>
      <c r="NLW639" s="103"/>
      <c r="NLX639" s="103"/>
      <c r="NLY639" s="103"/>
      <c r="NLZ639" s="103"/>
      <c r="NMA639" s="103"/>
      <c r="NMB639" s="103"/>
      <c r="NMC639" s="103"/>
      <c r="NMD639" s="103"/>
      <c r="NME639" s="103"/>
      <c r="NMF639" s="103"/>
      <c r="NMG639" s="103"/>
      <c r="NMH639" s="103"/>
      <c r="NMI639" s="103"/>
      <c r="NMJ639" s="103"/>
      <c r="NMK639" s="103"/>
      <c r="NML639" s="103"/>
      <c r="NMM639" s="103"/>
      <c r="NMN639" s="103"/>
      <c r="NMO639" s="103"/>
      <c r="NMP639" s="103"/>
      <c r="NMQ639" s="103"/>
      <c r="NMR639" s="103"/>
      <c r="NMS639" s="103"/>
      <c r="NMT639" s="103"/>
      <c r="NMU639" s="103"/>
      <c r="NMV639" s="103"/>
      <c r="NMW639" s="103"/>
      <c r="NMX639" s="103"/>
      <c r="NMY639" s="103"/>
      <c r="NMZ639" s="103"/>
      <c r="NNA639" s="103"/>
      <c r="NNB639" s="103"/>
      <c r="NNC639" s="103"/>
      <c r="NND639" s="103"/>
      <c r="NNE639" s="103"/>
      <c r="NNF639" s="103"/>
      <c r="NNG639" s="103"/>
      <c r="NNH639" s="103"/>
      <c r="NNI639" s="103"/>
      <c r="NNJ639" s="103"/>
      <c r="NNK639" s="103"/>
      <c r="NNL639" s="103"/>
      <c r="NNM639" s="103"/>
      <c r="NNN639" s="103"/>
      <c r="NNO639" s="103"/>
      <c r="NNP639" s="103"/>
      <c r="NNQ639" s="103"/>
      <c r="NNR639" s="103"/>
      <c r="NNS639" s="103"/>
      <c r="NNT639" s="103"/>
      <c r="NNU639" s="103"/>
      <c r="NNV639" s="103"/>
      <c r="NNW639" s="103"/>
      <c r="NNX639" s="103"/>
      <c r="NNY639" s="103"/>
      <c r="NNZ639" s="103"/>
      <c r="NOA639" s="103"/>
      <c r="NOB639" s="103"/>
      <c r="NOC639" s="103"/>
      <c r="NOD639" s="103"/>
      <c r="NOE639" s="103"/>
      <c r="NOF639" s="103"/>
      <c r="NOG639" s="103"/>
      <c r="NOH639" s="103"/>
      <c r="NOI639" s="103"/>
      <c r="NOJ639" s="103"/>
      <c r="NOK639" s="103"/>
      <c r="NOL639" s="103"/>
      <c r="NOM639" s="103"/>
      <c r="NON639" s="103"/>
      <c r="NOO639" s="103"/>
      <c r="NOP639" s="103"/>
      <c r="NOQ639" s="103"/>
      <c r="NOR639" s="103"/>
      <c r="NOS639" s="103"/>
      <c r="NOT639" s="103"/>
      <c r="NOU639" s="103"/>
      <c r="NOV639" s="103"/>
      <c r="NOW639" s="103"/>
      <c r="NOX639" s="103"/>
      <c r="NOY639" s="103"/>
      <c r="NOZ639" s="103"/>
      <c r="NPA639" s="103"/>
      <c r="NPB639" s="103"/>
      <c r="NPC639" s="103"/>
      <c r="NPD639" s="103"/>
      <c r="NPE639" s="103"/>
      <c r="NPF639" s="103"/>
      <c r="NPG639" s="103"/>
      <c r="NPH639" s="103"/>
      <c r="NPI639" s="103"/>
      <c r="NPJ639" s="103"/>
      <c r="NPK639" s="103"/>
      <c r="NPL639" s="103"/>
      <c r="NPM639" s="103"/>
      <c r="NPN639" s="103"/>
      <c r="NPO639" s="103"/>
      <c r="NPP639" s="103"/>
      <c r="NPQ639" s="103"/>
      <c r="NPR639" s="103"/>
      <c r="NPS639" s="103"/>
      <c r="NPT639" s="103"/>
      <c r="NPU639" s="103"/>
      <c r="NPV639" s="103"/>
      <c r="NPW639" s="103"/>
      <c r="NPX639" s="103"/>
      <c r="NPY639" s="103"/>
      <c r="NPZ639" s="103"/>
      <c r="NQA639" s="103"/>
      <c r="NQB639" s="103"/>
      <c r="NQC639" s="103"/>
      <c r="NQD639" s="103"/>
      <c r="NQE639" s="103"/>
      <c r="NQF639" s="103"/>
      <c r="NQG639" s="103"/>
      <c r="NQH639" s="103"/>
      <c r="NQI639" s="103"/>
      <c r="NQJ639" s="103"/>
      <c r="NQK639" s="103"/>
      <c r="NQL639" s="103"/>
      <c r="NQM639" s="103"/>
      <c r="NQN639" s="103"/>
      <c r="NQO639" s="103"/>
      <c r="NQP639" s="103"/>
      <c r="NQQ639" s="103"/>
      <c r="NQR639" s="103"/>
      <c r="NQS639" s="103"/>
      <c r="NQT639" s="103"/>
      <c r="NQU639" s="103"/>
      <c r="NQV639" s="103"/>
      <c r="NQW639" s="103"/>
      <c r="NQX639" s="103"/>
      <c r="NQY639" s="103"/>
      <c r="NQZ639" s="103"/>
      <c r="NRA639" s="103"/>
      <c r="NRB639" s="103"/>
      <c r="NRC639" s="103"/>
      <c r="NRD639" s="103"/>
      <c r="NRE639" s="103"/>
      <c r="NRF639" s="103"/>
      <c r="NRG639" s="103"/>
      <c r="NRH639" s="103"/>
      <c r="NRI639" s="103"/>
      <c r="NRJ639" s="103"/>
      <c r="NRK639" s="103"/>
      <c r="NRL639" s="103"/>
      <c r="NRM639" s="103"/>
      <c r="NRN639" s="103"/>
      <c r="NRO639" s="103"/>
      <c r="NRP639" s="103"/>
      <c r="NRQ639" s="103"/>
      <c r="NRR639" s="103"/>
      <c r="NRS639" s="103"/>
      <c r="NRT639" s="103"/>
      <c r="NRU639" s="103"/>
      <c r="NRV639" s="103"/>
      <c r="NRW639" s="103"/>
      <c r="NRX639" s="103"/>
      <c r="NRY639" s="103"/>
      <c r="NRZ639" s="103"/>
      <c r="NSA639" s="103"/>
      <c r="NSB639" s="103"/>
      <c r="NSC639" s="103"/>
      <c r="NSD639" s="103"/>
      <c r="NSE639" s="103"/>
      <c r="NSF639" s="103"/>
      <c r="NSG639" s="103"/>
      <c r="NSH639" s="103"/>
      <c r="NSI639" s="103"/>
      <c r="NSJ639" s="103"/>
      <c r="NSK639" s="103"/>
      <c r="NSL639" s="103"/>
      <c r="NSM639" s="103"/>
      <c r="NSN639" s="103"/>
      <c r="NSO639" s="103"/>
      <c r="NSP639" s="103"/>
      <c r="NSQ639" s="103"/>
      <c r="NSR639" s="103"/>
      <c r="NSS639" s="103"/>
      <c r="NST639" s="103"/>
      <c r="NSU639" s="103"/>
      <c r="NSV639" s="103"/>
      <c r="NSW639" s="103"/>
      <c r="NSX639" s="103"/>
      <c r="NSY639" s="103"/>
      <c r="NSZ639" s="103"/>
      <c r="NTA639" s="103"/>
      <c r="NTB639" s="103"/>
      <c r="NTC639" s="103"/>
      <c r="NTD639" s="103"/>
      <c r="NTE639" s="103"/>
      <c r="NTF639" s="103"/>
      <c r="NTG639" s="103"/>
      <c r="NTH639" s="103"/>
      <c r="NTI639" s="103"/>
      <c r="NTJ639" s="103"/>
      <c r="NTK639" s="103"/>
      <c r="NTL639" s="103"/>
      <c r="NTM639" s="103"/>
      <c r="NTN639" s="103"/>
      <c r="NTO639" s="103"/>
      <c r="NTP639" s="103"/>
      <c r="NTQ639" s="103"/>
      <c r="NTR639" s="103"/>
      <c r="NTS639" s="103"/>
      <c r="NTT639" s="103"/>
      <c r="NTU639" s="103"/>
      <c r="NTV639" s="103"/>
      <c r="NTW639" s="103"/>
      <c r="NTX639" s="103"/>
      <c r="NTY639" s="103"/>
      <c r="NTZ639" s="103"/>
      <c r="NUA639" s="103"/>
      <c r="NUB639" s="103"/>
      <c r="NUC639" s="103"/>
      <c r="NUD639" s="103"/>
      <c r="NUE639" s="103"/>
      <c r="NUF639" s="103"/>
      <c r="NUG639" s="103"/>
      <c r="NUH639" s="103"/>
      <c r="NUI639" s="103"/>
      <c r="NUJ639" s="103"/>
      <c r="NUK639" s="103"/>
      <c r="NUL639" s="103"/>
      <c r="NUM639" s="103"/>
      <c r="NUN639" s="103"/>
      <c r="NUO639" s="103"/>
      <c r="NUP639" s="103"/>
      <c r="NUQ639" s="103"/>
      <c r="NUR639" s="103"/>
      <c r="NUS639" s="103"/>
      <c r="NUT639" s="103"/>
      <c r="NUU639" s="103"/>
      <c r="NUV639" s="103"/>
      <c r="NUW639" s="103"/>
      <c r="NUX639" s="103"/>
      <c r="NUY639" s="103"/>
      <c r="NUZ639" s="103"/>
      <c r="NVA639" s="103"/>
      <c r="NVB639" s="103"/>
      <c r="NVC639" s="103"/>
      <c r="NVD639" s="103"/>
      <c r="NVE639" s="103"/>
      <c r="NVF639" s="103"/>
      <c r="NVG639" s="103"/>
      <c r="NVH639" s="103"/>
      <c r="NVI639" s="103"/>
      <c r="NVJ639" s="103"/>
      <c r="NVK639" s="103"/>
      <c r="NVL639" s="103"/>
      <c r="NVM639" s="103"/>
      <c r="NVN639" s="103"/>
      <c r="NVO639" s="103"/>
      <c r="NVP639" s="103"/>
      <c r="NVQ639" s="103"/>
      <c r="NVR639" s="103"/>
      <c r="NVS639" s="103"/>
      <c r="NVT639" s="103"/>
      <c r="NVU639" s="103"/>
      <c r="NVV639" s="103"/>
      <c r="NVW639" s="103"/>
      <c r="NVX639" s="103"/>
      <c r="NVY639" s="103"/>
      <c r="NVZ639" s="103"/>
      <c r="NWA639" s="103"/>
      <c r="NWB639" s="103"/>
      <c r="NWC639" s="103"/>
      <c r="NWD639" s="103"/>
      <c r="NWE639" s="103"/>
      <c r="NWF639" s="103"/>
      <c r="NWG639" s="103"/>
      <c r="NWH639" s="103"/>
      <c r="NWI639" s="103"/>
      <c r="NWJ639" s="103"/>
      <c r="NWK639" s="103"/>
      <c r="NWL639" s="103"/>
      <c r="NWM639" s="103"/>
      <c r="NWN639" s="103"/>
      <c r="NWO639" s="103"/>
      <c r="NWP639" s="103"/>
      <c r="NWQ639" s="103"/>
      <c r="NWR639" s="103"/>
      <c r="NWS639" s="103"/>
      <c r="NWT639" s="103"/>
      <c r="NWU639" s="103"/>
      <c r="NWV639" s="103"/>
      <c r="NWW639" s="103"/>
      <c r="NWX639" s="103"/>
      <c r="NWY639" s="103"/>
      <c r="NWZ639" s="103"/>
      <c r="NXA639" s="103"/>
      <c r="NXB639" s="103"/>
      <c r="NXC639" s="103"/>
      <c r="NXD639" s="103"/>
      <c r="NXE639" s="103"/>
      <c r="NXF639" s="103"/>
      <c r="NXG639" s="103"/>
      <c r="NXH639" s="103"/>
      <c r="NXI639" s="103"/>
      <c r="NXJ639" s="103"/>
      <c r="NXK639" s="103"/>
      <c r="NXL639" s="103"/>
      <c r="NXM639" s="103"/>
      <c r="NXN639" s="103"/>
      <c r="NXO639" s="103"/>
      <c r="NXP639" s="103"/>
      <c r="NXQ639" s="103"/>
      <c r="NXR639" s="103"/>
      <c r="NXS639" s="103"/>
      <c r="NXT639" s="103"/>
      <c r="NXU639" s="103"/>
      <c r="NXV639" s="103"/>
      <c r="NXW639" s="103"/>
      <c r="NXX639" s="103"/>
      <c r="NXY639" s="103"/>
      <c r="NXZ639" s="103"/>
      <c r="NYA639" s="103"/>
      <c r="NYB639" s="103"/>
      <c r="NYC639" s="103"/>
      <c r="NYD639" s="103"/>
      <c r="NYE639" s="103"/>
      <c r="NYF639" s="103"/>
      <c r="NYG639" s="103"/>
      <c r="NYH639" s="103"/>
      <c r="NYI639" s="103"/>
      <c r="NYJ639" s="103"/>
      <c r="NYK639" s="103"/>
      <c r="NYL639" s="103"/>
      <c r="NYM639" s="103"/>
      <c r="NYN639" s="103"/>
      <c r="NYO639" s="103"/>
      <c r="NYP639" s="103"/>
      <c r="NYQ639" s="103"/>
      <c r="NYR639" s="103"/>
      <c r="NYS639" s="103"/>
      <c r="NYT639" s="103"/>
      <c r="NYU639" s="103"/>
      <c r="NYV639" s="103"/>
      <c r="NYW639" s="103"/>
      <c r="NYX639" s="103"/>
      <c r="NYY639" s="103"/>
      <c r="NYZ639" s="103"/>
      <c r="NZA639" s="103"/>
      <c r="NZB639" s="103"/>
      <c r="NZC639" s="103"/>
      <c r="NZD639" s="103"/>
      <c r="NZE639" s="103"/>
      <c r="NZF639" s="103"/>
      <c r="NZG639" s="103"/>
      <c r="NZH639" s="103"/>
      <c r="NZI639" s="103"/>
      <c r="NZJ639" s="103"/>
      <c r="NZK639" s="103"/>
      <c r="NZL639" s="103"/>
      <c r="NZM639" s="103"/>
      <c r="NZN639" s="103"/>
      <c r="NZO639" s="103"/>
      <c r="NZP639" s="103"/>
      <c r="NZQ639" s="103"/>
      <c r="NZR639" s="103"/>
      <c r="NZS639" s="103"/>
      <c r="NZT639" s="103"/>
      <c r="NZU639" s="103"/>
      <c r="NZV639" s="103"/>
      <c r="NZW639" s="103"/>
      <c r="NZX639" s="103"/>
      <c r="NZY639" s="103"/>
      <c r="NZZ639" s="103"/>
      <c r="OAA639" s="103"/>
      <c r="OAB639" s="103"/>
      <c r="OAC639" s="103"/>
      <c r="OAD639" s="103"/>
      <c r="OAE639" s="103"/>
      <c r="OAF639" s="103"/>
      <c r="OAG639" s="103"/>
      <c r="OAH639" s="103"/>
      <c r="OAI639" s="103"/>
      <c r="OAJ639" s="103"/>
      <c r="OAK639" s="103"/>
      <c r="OAL639" s="103"/>
      <c r="OAM639" s="103"/>
      <c r="OAN639" s="103"/>
      <c r="OAO639" s="103"/>
      <c r="OAP639" s="103"/>
      <c r="OAQ639" s="103"/>
      <c r="OAR639" s="103"/>
      <c r="OAS639" s="103"/>
      <c r="OAT639" s="103"/>
      <c r="OAU639" s="103"/>
      <c r="OAV639" s="103"/>
      <c r="OAW639" s="103"/>
      <c r="OAX639" s="103"/>
      <c r="OAY639" s="103"/>
      <c r="OAZ639" s="103"/>
      <c r="OBA639" s="103"/>
      <c r="OBB639" s="103"/>
      <c r="OBC639" s="103"/>
      <c r="OBD639" s="103"/>
      <c r="OBE639" s="103"/>
      <c r="OBF639" s="103"/>
      <c r="OBG639" s="103"/>
      <c r="OBH639" s="103"/>
      <c r="OBI639" s="103"/>
      <c r="OBJ639" s="103"/>
      <c r="OBK639" s="103"/>
      <c r="OBL639" s="103"/>
      <c r="OBM639" s="103"/>
      <c r="OBN639" s="103"/>
      <c r="OBO639" s="103"/>
      <c r="OBP639" s="103"/>
      <c r="OBQ639" s="103"/>
      <c r="OBR639" s="103"/>
      <c r="OBS639" s="103"/>
      <c r="OBT639" s="103"/>
      <c r="OBU639" s="103"/>
      <c r="OBV639" s="103"/>
      <c r="OBW639" s="103"/>
      <c r="OBX639" s="103"/>
      <c r="OBY639" s="103"/>
      <c r="OBZ639" s="103"/>
      <c r="OCA639" s="103"/>
      <c r="OCB639" s="103"/>
      <c r="OCC639" s="103"/>
      <c r="OCD639" s="103"/>
      <c r="OCE639" s="103"/>
      <c r="OCF639" s="103"/>
      <c r="OCG639" s="103"/>
      <c r="OCH639" s="103"/>
      <c r="OCI639" s="103"/>
      <c r="OCJ639" s="103"/>
      <c r="OCK639" s="103"/>
      <c r="OCL639" s="103"/>
      <c r="OCM639" s="103"/>
      <c r="OCN639" s="103"/>
      <c r="OCO639" s="103"/>
      <c r="OCP639" s="103"/>
      <c r="OCQ639" s="103"/>
      <c r="OCR639" s="103"/>
      <c r="OCS639" s="103"/>
      <c r="OCT639" s="103"/>
      <c r="OCU639" s="103"/>
      <c r="OCV639" s="103"/>
      <c r="OCW639" s="103"/>
      <c r="OCX639" s="103"/>
      <c r="OCY639" s="103"/>
      <c r="OCZ639" s="103"/>
      <c r="ODA639" s="103"/>
      <c r="ODB639" s="103"/>
      <c r="ODC639" s="103"/>
      <c r="ODD639" s="103"/>
      <c r="ODE639" s="103"/>
      <c r="ODF639" s="103"/>
      <c r="ODG639" s="103"/>
      <c r="ODH639" s="103"/>
      <c r="ODI639" s="103"/>
      <c r="ODJ639" s="103"/>
      <c r="ODK639" s="103"/>
      <c r="ODL639" s="103"/>
      <c r="ODM639" s="103"/>
      <c r="ODN639" s="103"/>
      <c r="ODO639" s="103"/>
      <c r="ODP639" s="103"/>
      <c r="ODQ639" s="103"/>
      <c r="ODR639" s="103"/>
      <c r="ODS639" s="103"/>
      <c r="ODT639" s="103"/>
      <c r="ODU639" s="103"/>
      <c r="ODV639" s="103"/>
      <c r="ODW639" s="103"/>
      <c r="ODX639" s="103"/>
      <c r="ODY639" s="103"/>
      <c r="ODZ639" s="103"/>
      <c r="OEA639" s="103"/>
      <c r="OEB639" s="103"/>
      <c r="OEC639" s="103"/>
      <c r="OED639" s="103"/>
      <c r="OEE639" s="103"/>
      <c r="OEF639" s="103"/>
      <c r="OEG639" s="103"/>
      <c r="OEH639" s="103"/>
      <c r="OEI639" s="103"/>
      <c r="OEJ639" s="103"/>
      <c r="OEK639" s="103"/>
      <c r="OEL639" s="103"/>
      <c r="OEM639" s="103"/>
      <c r="OEN639" s="103"/>
      <c r="OEO639" s="103"/>
      <c r="OEP639" s="103"/>
      <c r="OEQ639" s="103"/>
      <c r="OER639" s="103"/>
      <c r="OES639" s="103"/>
      <c r="OET639" s="103"/>
      <c r="OEU639" s="103"/>
      <c r="OEV639" s="103"/>
      <c r="OEW639" s="103"/>
      <c r="OEX639" s="103"/>
      <c r="OEY639" s="103"/>
      <c r="OEZ639" s="103"/>
      <c r="OFA639" s="103"/>
      <c r="OFB639" s="103"/>
      <c r="OFC639" s="103"/>
      <c r="OFD639" s="103"/>
      <c r="OFE639" s="103"/>
      <c r="OFF639" s="103"/>
      <c r="OFG639" s="103"/>
      <c r="OFH639" s="103"/>
      <c r="OFI639" s="103"/>
      <c r="OFJ639" s="103"/>
      <c r="OFK639" s="103"/>
      <c r="OFL639" s="103"/>
      <c r="OFM639" s="103"/>
      <c r="OFN639" s="103"/>
      <c r="OFO639" s="103"/>
      <c r="OFP639" s="103"/>
      <c r="OFQ639" s="103"/>
      <c r="OFR639" s="103"/>
      <c r="OFS639" s="103"/>
      <c r="OFT639" s="103"/>
      <c r="OFU639" s="103"/>
      <c r="OFV639" s="103"/>
      <c r="OFW639" s="103"/>
      <c r="OFX639" s="103"/>
      <c r="OFY639" s="103"/>
      <c r="OFZ639" s="103"/>
      <c r="OGA639" s="103"/>
      <c r="OGB639" s="103"/>
      <c r="OGC639" s="103"/>
      <c r="OGD639" s="103"/>
      <c r="OGE639" s="103"/>
      <c r="OGF639" s="103"/>
      <c r="OGG639" s="103"/>
      <c r="OGH639" s="103"/>
      <c r="OGI639" s="103"/>
      <c r="OGJ639" s="103"/>
      <c r="OGK639" s="103"/>
      <c r="OGL639" s="103"/>
      <c r="OGM639" s="103"/>
      <c r="OGN639" s="103"/>
      <c r="OGO639" s="103"/>
      <c r="OGP639" s="103"/>
      <c r="OGQ639" s="103"/>
      <c r="OGR639" s="103"/>
      <c r="OGS639" s="103"/>
      <c r="OGT639" s="103"/>
      <c r="OGU639" s="103"/>
      <c r="OGV639" s="103"/>
      <c r="OGW639" s="103"/>
      <c r="OGX639" s="103"/>
      <c r="OGY639" s="103"/>
      <c r="OGZ639" s="103"/>
      <c r="OHA639" s="103"/>
      <c r="OHB639" s="103"/>
      <c r="OHC639" s="103"/>
      <c r="OHD639" s="103"/>
      <c r="OHE639" s="103"/>
      <c r="OHF639" s="103"/>
      <c r="OHG639" s="103"/>
      <c r="OHH639" s="103"/>
      <c r="OHI639" s="103"/>
      <c r="OHJ639" s="103"/>
      <c r="OHK639" s="103"/>
      <c r="OHL639" s="103"/>
      <c r="OHM639" s="103"/>
      <c r="OHN639" s="103"/>
      <c r="OHO639" s="103"/>
      <c r="OHP639" s="103"/>
      <c r="OHQ639" s="103"/>
      <c r="OHR639" s="103"/>
      <c r="OHS639" s="103"/>
      <c r="OHT639" s="103"/>
      <c r="OHU639" s="103"/>
      <c r="OHV639" s="103"/>
      <c r="OHW639" s="103"/>
      <c r="OHX639" s="103"/>
      <c r="OHY639" s="103"/>
      <c r="OHZ639" s="103"/>
      <c r="OIA639" s="103"/>
      <c r="OIB639" s="103"/>
      <c r="OIC639" s="103"/>
      <c r="OID639" s="103"/>
      <c r="OIE639" s="103"/>
      <c r="OIF639" s="103"/>
      <c r="OIG639" s="103"/>
      <c r="OIH639" s="103"/>
      <c r="OII639" s="103"/>
      <c r="OIJ639" s="103"/>
      <c r="OIK639" s="103"/>
      <c r="OIL639" s="103"/>
      <c r="OIM639" s="103"/>
      <c r="OIN639" s="103"/>
      <c r="OIO639" s="103"/>
      <c r="OIP639" s="103"/>
      <c r="OIQ639" s="103"/>
      <c r="OIR639" s="103"/>
      <c r="OIS639" s="103"/>
      <c r="OIT639" s="103"/>
      <c r="OIU639" s="103"/>
      <c r="OIV639" s="103"/>
      <c r="OIW639" s="103"/>
      <c r="OIX639" s="103"/>
      <c r="OIY639" s="103"/>
      <c r="OIZ639" s="103"/>
      <c r="OJA639" s="103"/>
      <c r="OJB639" s="103"/>
      <c r="OJC639" s="103"/>
      <c r="OJD639" s="103"/>
      <c r="OJE639" s="103"/>
      <c r="OJF639" s="103"/>
      <c r="OJG639" s="103"/>
      <c r="OJH639" s="103"/>
      <c r="OJI639" s="103"/>
      <c r="OJJ639" s="103"/>
      <c r="OJK639" s="103"/>
      <c r="OJL639" s="103"/>
      <c r="OJM639" s="103"/>
      <c r="OJN639" s="103"/>
      <c r="OJO639" s="103"/>
      <c r="OJP639" s="103"/>
      <c r="OJQ639" s="103"/>
      <c r="OJR639" s="103"/>
      <c r="OJS639" s="103"/>
      <c r="OJT639" s="103"/>
      <c r="OJU639" s="103"/>
      <c r="OJV639" s="103"/>
      <c r="OJW639" s="103"/>
      <c r="OJX639" s="103"/>
      <c r="OJY639" s="103"/>
      <c r="OJZ639" s="103"/>
      <c r="OKA639" s="103"/>
      <c r="OKB639" s="103"/>
      <c r="OKC639" s="103"/>
      <c r="OKD639" s="103"/>
      <c r="OKE639" s="103"/>
      <c r="OKF639" s="103"/>
      <c r="OKG639" s="103"/>
      <c r="OKH639" s="103"/>
      <c r="OKI639" s="103"/>
      <c r="OKJ639" s="103"/>
      <c r="OKK639" s="103"/>
      <c r="OKL639" s="103"/>
      <c r="OKM639" s="103"/>
      <c r="OKN639" s="103"/>
      <c r="OKO639" s="103"/>
      <c r="OKP639" s="103"/>
      <c r="OKQ639" s="103"/>
      <c r="OKR639" s="103"/>
      <c r="OKS639" s="103"/>
      <c r="OKT639" s="103"/>
      <c r="OKU639" s="103"/>
      <c r="OKV639" s="103"/>
      <c r="OKW639" s="103"/>
      <c r="OKX639" s="103"/>
      <c r="OKY639" s="103"/>
      <c r="OKZ639" s="103"/>
      <c r="OLA639" s="103"/>
      <c r="OLB639" s="103"/>
      <c r="OLC639" s="103"/>
      <c r="OLD639" s="103"/>
      <c r="OLE639" s="103"/>
      <c r="OLF639" s="103"/>
      <c r="OLG639" s="103"/>
      <c r="OLH639" s="103"/>
      <c r="OLI639" s="103"/>
      <c r="OLJ639" s="103"/>
      <c r="OLK639" s="103"/>
      <c r="OLL639" s="103"/>
      <c r="OLM639" s="103"/>
      <c r="OLN639" s="103"/>
      <c r="OLO639" s="103"/>
      <c r="OLP639" s="103"/>
      <c r="OLQ639" s="103"/>
      <c r="OLR639" s="103"/>
      <c r="OLS639" s="103"/>
      <c r="OLT639" s="103"/>
      <c r="OLU639" s="103"/>
      <c r="OLV639" s="103"/>
      <c r="OLW639" s="103"/>
      <c r="OLX639" s="103"/>
      <c r="OLY639" s="103"/>
      <c r="OLZ639" s="103"/>
      <c r="OMA639" s="103"/>
      <c r="OMB639" s="103"/>
      <c r="OMC639" s="103"/>
      <c r="OMD639" s="103"/>
      <c r="OME639" s="103"/>
      <c r="OMF639" s="103"/>
      <c r="OMG639" s="103"/>
      <c r="OMH639" s="103"/>
      <c r="OMI639" s="103"/>
      <c r="OMJ639" s="103"/>
      <c r="OMK639" s="103"/>
      <c r="OML639" s="103"/>
      <c r="OMM639" s="103"/>
      <c r="OMN639" s="103"/>
      <c r="OMO639" s="103"/>
      <c r="OMP639" s="103"/>
      <c r="OMQ639" s="103"/>
      <c r="OMR639" s="103"/>
      <c r="OMS639" s="103"/>
      <c r="OMT639" s="103"/>
      <c r="OMU639" s="103"/>
      <c r="OMV639" s="103"/>
      <c r="OMW639" s="103"/>
      <c r="OMX639" s="103"/>
      <c r="OMY639" s="103"/>
      <c r="OMZ639" s="103"/>
      <c r="ONA639" s="103"/>
      <c r="ONB639" s="103"/>
      <c r="ONC639" s="103"/>
      <c r="OND639" s="103"/>
      <c r="ONE639" s="103"/>
      <c r="ONF639" s="103"/>
      <c r="ONG639" s="103"/>
      <c r="ONH639" s="103"/>
      <c r="ONI639" s="103"/>
      <c r="ONJ639" s="103"/>
      <c r="ONK639" s="103"/>
      <c r="ONL639" s="103"/>
      <c r="ONM639" s="103"/>
      <c r="ONN639" s="103"/>
      <c r="ONO639" s="103"/>
      <c r="ONP639" s="103"/>
      <c r="ONQ639" s="103"/>
      <c r="ONR639" s="103"/>
      <c r="ONS639" s="103"/>
      <c r="ONT639" s="103"/>
      <c r="ONU639" s="103"/>
      <c r="ONV639" s="103"/>
      <c r="ONW639" s="103"/>
      <c r="ONX639" s="103"/>
      <c r="ONY639" s="103"/>
      <c r="ONZ639" s="103"/>
      <c r="OOA639" s="103"/>
      <c r="OOB639" s="103"/>
      <c r="OOC639" s="103"/>
      <c r="OOD639" s="103"/>
      <c r="OOE639" s="103"/>
      <c r="OOF639" s="103"/>
      <c r="OOG639" s="103"/>
      <c r="OOH639" s="103"/>
      <c r="OOI639" s="103"/>
      <c r="OOJ639" s="103"/>
      <c r="OOK639" s="103"/>
      <c r="OOL639" s="103"/>
      <c r="OOM639" s="103"/>
      <c r="OON639" s="103"/>
      <c r="OOO639" s="103"/>
      <c r="OOP639" s="103"/>
      <c r="OOQ639" s="103"/>
      <c r="OOR639" s="103"/>
      <c r="OOS639" s="103"/>
      <c r="OOT639" s="103"/>
      <c r="OOU639" s="103"/>
      <c r="OOV639" s="103"/>
      <c r="OOW639" s="103"/>
      <c r="OOX639" s="103"/>
      <c r="OOY639" s="103"/>
      <c r="OOZ639" s="103"/>
      <c r="OPA639" s="103"/>
      <c r="OPB639" s="103"/>
      <c r="OPC639" s="103"/>
      <c r="OPD639" s="103"/>
      <c r="OPE639" s="103"/>
      <c r="OPF639" s="103"/>
      <c r="OPG639" s="103"/>
      <c r="OPH639" s="103"/>
      <c r="OPI639" s="103"/>
      <c r="OPJ639" s="103"/>
      <c r="OPK639" s="103"/>
      <c r="OPL639" s="103"/>
      <c r="OPM639" s="103"/>
      <c r="OPN639" s="103"/>
      <c r="OPO639" s="103"/>
      <c r="OPP639" s="103"/>
      <c r="OPQ639" s="103"/>
      <c r="OPR639" s="103"/>
      <c r="OPS639" s="103"/>
      <c r="OPT639" s="103"/>
      <c r="OPU639" s="103"/>
      <c r="OPV639" s="103"/>
      <c r="OPW639" s="103"/>
      <c r="OPX639" s="103"/>
      <c r="OPY639" s="103"/>
      <c r="OPZ639" s="103"/>
      <c r="OQA639" s="103"/>
      <c r="OQB639" s="103"/>
      <c r="OQC639" s="103"/>
      <c r="OQD639" s="103"/>
      <c r="OQE639" s="103"/>
      <c r="OQF639" s="103"/>
      <c r="OQG639" s="103"/>
      <c r="OQH639" s="103"/>
      <c r="OQI639" s="103"/>
      <c r="OQJ639" s="103"/>
      <c r="OQK639" s="103"/>
      <c r="OQL639" s="103"/>
      <c r="OQM639" s="103"/>
      <c r="OQN639" s="103"/>
      <c r="OQO639" s="103"/>
      <c r="OQP639" s="103"/>
      <c r="OQQ639" s="103"/>
      <c r="OQR639" s="103"/>
      <c r="OQS639" s="103"/>
      <c r="OQT639" s="103"/>
      <c r="OQU639" s="103"/>
      <c r="OQV639" s="103"/>
      <c r="OQW639" s="103"/>
      <c r="OQX639" s="103"/>
      <c r="OQY639" s="103"/>
      <c r="OQZ639" s="103"/>
      <c r="ORA639" s="103"/>
      <c r="ORB639" s="103"/>
      <c r="ORC639" s="103"/>
      <c r="ORD639" s="103"/>
      <c r="ORE639" s="103"/>
      <c r="ORF639" s="103"/>
      <c r="ORG639" s="103"/>
      <c r="ORH639" s="103"/>
      <c r="ORI639" s="103"/>
      <c r="ORJ639" s="103"/>
      <c r="ORK639" s="103"/>
      <c r="ORL639" s="103"/>
      <c r="ORM639" s="103"/>
      <c r="ORN639" s="103"/>
      <c r="ORO639" s="103"/>
      <c r="ORP639" s="103"/>
      <c r="ORQ639" s="103"/>
      <c r="ORR639" s="103"/>
      <c r="ORS639" s="103"/>
      <c r="ORT639" s="103"/>
      <c r="ORU639" s="103"/>
      <c r="ORV639" s="103"/>
      <c r="ORW639" s="103"/>
      <c r="ORX639" s="103"/>
      <c r="ORY639" s="103"/>
      <c r="ORZ639" s="103"/>
      <c r="OSA639" s="103"/>
      <c r="OSB639" s="103"/>
      <c r="OSC639" s="103"/>
      <c r="OSD639" s="103"/>
      <c r="OSE639" s="103"/>
      <c r="OSF639" s="103"/>
      <c r="OSG639" s="103"/>
      <c r="OSH639" s="103"/>
      <c r="OSI639" s="103"/>
      <c r="OSJ639" s="103"/>
      <c r="OSK639" s="103"/>
      <c r="OSL639" s="103"/>
      <c r="OSM639" s="103"/>
      <c r="OSN639" s="103"/>
      <c r="OSO639" s="103"/>
      <c r="OSP639" s="103"/>
      <c r="OSQ639" s="103"/>
      <c r="OSR639" s="103"/>
      <c r="OSS639" s="103"/>
      <c r="OST639" s="103"/>
      <c r="OSU639" s="103"/>
      <c r="OSV639" s="103"/>
      <c r="OSW639" s="103"/>
      <c r="OSX639" s="103"/>
      <c r="OSY639" s="103"/>
      <c r="OSZ639" s="103"/>
      <c r="OTA639" s="103"/>
      <c r="OTB639" s="103"/>
      <c r="OTC639" s="103"/>
      <c r="OTD639" s="103"/>
      <c r="OTE639" s="103"/>
      <c r="OTF639" s="103"/>
      <c r="OTG639" s="103"/>
      <c r="OTH639" s="103"/>
      <c r="OTI639" s="103"/>
      <c r="OTJ639" s="103"/>
      <c r="OTK639" s="103"/>
      <c r="OTL639" s="103"/>
      <c r="OTM639" s="103"/>
      <c r="OTN639" s="103"/>
      <c r="OTO639" s="103"/>
      <c r="OTP639" s="103"/>
      <c r="OTQ639" s="103"/>
      <c r="OTR639" s="103"/>
      <c r="OTS639" s="103"/>
      <c r="OTT639" s="103"/>
      <c r="OTU639" s="103"/>
      <c r="OTV639" s="103"/>
      <c r="OTW639" s="103"/>
      <c r="OTX639" s="103"/>
      <c r="OTY639" s="103"/>
      <c r="OTZ639" s="103"/>
      <c r="OUA639" s="103"/>
      <c r="OUB639" s="103"/>
      <c r="OUC639" s="103"/>
      <c r="OUD639" s="103"/>
      <c r="OUE639" s="103"/>
      <c r="OUF639" s="103"/>
      <c r="OUG639" s="103"/>
      <c r="OUH639" s="103"/>
      <c r="OUI639" s="103"/>
      <c r="OUJ639" s="103"/>
      <c r="OUK639" s="103"/>
      <c r="OUL639" s="103"/>
      <c r="OUM639" s="103"/>
      <c r="OUN639" s="103"/>
      <c r="OUO639" s="103"/>
      <c r="OUP639" s="103"/>
      <c r="OUQ639" s="103"/>
      <c r="OUR639" s="103"/>
      <c r="OUS639" s="103"/>
      <c r="OUT639" s="103"/>
      <c r="OUU639" s="103"/>
      <c r="OUV639" s="103"/>
      <c r="OUW639" s="103"/>
      <c r="OUX639" s="103"/>
      <c r="OUY639" s="103"/>
      <c r="OUZ639" s="103"/>
      <c r="OVA639" s="103"/>
      <c r="OVB639" s="103"/>
      <c r="OVC639" s="103"/>
      <c r="OVD639" s="103"/>
      <c r="OVE639" s="103"/>
      <c r="OVF639" s="103"/>
      <c r="OVG639" s="103"/>
      <c r="OVH639" s="103"/>
      <c r="OVI639" s="103"/>
      <c r="OVJ639" s="103"/>
      <c r="OVK639" s="103"/>
      <c r="OVL639" s="103"/>
      <c r="OVM639" s="103"/>
      <c r="OVN639" s="103"/>
      <c r="OVO639" s="103"/>
      <c r="OVP639" s="103"/>
      <c r="OVQ639" s="103"/>
      <c r="OVR639" s="103"/>
      <c r="OVS639" s="103"/>
      <c r="OVT639" s="103"/>
      <c r="OVU639" s="103"/>
      <c r="OVV639" s="103"/>
      <c r="OVW639" s="103"/>
      <c r="OVX639" s="103"/>
      <c r="OVY639" s="103"/>
      <c r="OVZ639" s="103"/>
      <c r="OWA639" s="103"/>
      <c r="OWB639" s="103"/>
      <c r="OWC639" s="103"/>
      <c r="OWD639" s="103"/>
      <c r="OWE639" s="103"/>
      <c r="OWF639" s="103"/>
      <c r="OWG639" s="103"/>
      <c r="OWH639" s="103"/>
      <c r="OWI639" s="103"/>
      <c r="OWJ639" s="103"/>
      <c r="OWK639" s="103"/>
      <c r="OWL639" s="103"/>
      <c r="OWM639" s="103"/>
      <c r="OWN639" s="103"/>
      <c r="OWO639" s="103"/>
      <c r="OWP639" s="103"/>
      <c r="OWQ639" s="103"/>
      <c r="OWR639" s="103"/>
      <c r="OWS639" s="103"/>
      <c r="OWT639" s="103"/>
      <c r="OWU639" s="103"/>
      <c r="OWV639" s="103"/>
      <c r="OWW639" s="103"/>
      <c r="OWX639" s="103"/>
      <c r="OWY639" s="103"/>
      <c r="OWZ639" s="103"/>
      <c r="OXA639" s="103"/>
      <c r="OXB639" s="103"/>
      <c r="OXC639" s="103"/>
      <c r="OXD639" s="103"/>
      <c r="OXE639" s="103"/>
      <c r="OXF639" s="103"/>
      <c r="OXG639" s="103"/>
      <c r="OXH639" s="103"/>
      <c r="OXI639" s="103"/>
      <c r="OXJ639" s="103"/>
      <c r="OXK639" s="103"/>
      <c r="OXL639" s="103"/>
      <c r="OXM639" s="103"/>
      <c r="OXN639" s="103"/>
      <c r="OXO639" s="103"/>
      <c r="OXP639" s="103"/>
      <c r="OXQ639" s="103"/>
      <c r="OXR639" s="103"/>
      <c r="OXS639" s="103"/>
      <c r="OXT639" s="103"/>
      <c r="OXU639" s="103"/>
      <c r="OXV639" s="103"/>
      <c r="OXW639" s="103"/>
      <c r="OXX639" s="103"/>
      <c r="OXY639" s="103"/>
      <c r="OXZ639" s="103"/>
      <c r="OYA639" s="103"/>
      <c r="OYB639" s="103"/>
      <c r="OYC639" s="103"/>
      <c r="OYD639" s="103"/>
      <c r="OYE639" s="103"/>
      <c r="OYF639" s="103"/>
      <c r="OYG639" s="103"/>
      <c r="OYH639" s="103"/>
      <c r="OYI639" s="103"/>
      <c r="OYJ639" s="103"/>
      <c r="OYK639" s="103"/>
      <c r="OYL639" s="103"/>
      <c r="OYM639" s="103"/>
      <c r="OYN639" s="103"/>
      <c r="OYO639" s="103"/>
      <c r="OYP639" s="103"/>
      <c r="OYQ639" s="103"/>
      <c r="OYR639" s="103"/>
      <c r="OYS639" s="103"/>
      <c r="OYT639" s="103"/>
      <c r="OYU639" s="103"/>
      <c r="OYV639" s="103"/>
      <c r="OYW639" s="103"/>
      <c r="OYX639" s="103"/>
      <c r="OYY639" s="103"/>
      <c r="OYZ639" s="103"/>
      <c r="OZA639" s="103"/>
      <c r="OZB639" s="103"/>
      <c r="OZC639" s="103"/>
      <c r="OZD639" s="103"/>
      <c r="OZE639" s="103"/>
      <c r="OZF639" s="103"/>
      <c r="OZG639" s="103"/>
      <c r="OZH639" s="103"/>
      <c r="OZI639" s="103"/>
      <c r="OZJ639" s="103"/>
      <c r="OZK639" s="103"/>
      <c r="OZL639" s="103"/>
      <c r="OZM639" s="103"/>
      <c r="OZN639" s="103"/>
      <c r="OZO639" s="103"/>
      <c r="OZP639" s="103"/>
      <c r="OZQ639" s="103"/>
      <c r="OZR639" s="103"/>
      <c r="OZS639" s="103"/>
      <c r="OZT639" s="103"/>
      <c r="OZU639" s="103"/>
      <c r="OZV639" s="103"/>
      <c r="OZW639" s="103"/>
      <c r="OZX639" s="103"/>
      <c r="OZY639" s="103"/>
      <c r="OZZ639" s="103"/>
      <c r="PAA639" s="103"/>
      <c r="PAB639" s="103"/>
      <c r="PAC639" s="103"/>
      <c r="PAD639" s="103"/>
      <c r="PAE639" s="103"/>
      <c r="PAF639" s="103"/>
      <c r="PAG639" s="103"/>
      <c r="PAH639" s="103"/>
      <c r="PAI639" s="103"/>
      <c r="PAJ639" s="103"/>
      <c r="PAK639" s="103"/>
      <c r="PAL639" s="103"/>
      <c r="PAM639" s="103"/>
      <c r="PAN639" s="103"/>
      <c r="PAO639" s="103"/>
      <c r="PAP639" s="103"/>
      <c r="PAQ639" s="103"/>
      <c r="PAR639" s="103"/>
      <c r="PAS639" s="103"/>
      <c r="PAT639" s="103"/>
      <c r="PAU639" s="103"/>
      <c r="PAV639" s="103"/>
      <c r="PAW639" s="103"/>
      <c r="PAX639" s="103"/>
      <c r="PAY639" s="103"/>
      <c r="PAZ639" s="103"/>
      <c r="PBA639" s="103"/>
      <c r="PBB639" s="103"/>
      <c r="PBC639" s="103"/>
      <c r="PBD639" s="103"/>
      <c r="PBE639" s="103"/>
      <c r="PBF639" s="103"/>
      <c r="PBG639" s="103"/>
      <c r="PBH639" s="103"/>
      <c r="PBI639" s="103"/>
      <c r="PBJ639" s="103"/>
      <c r="PBK639" s="103"/>
      <c r="PBL639" s="103"/>
      <c r="PBM639" s="103"/>
      <c r="PBN639" s="103"/>
      <c r="PBO639" s="103"/>
      <c r="PBP639" s="103"/>
      <c r="PBQ639" s="103"/>
      <c r="PBR639" s="103"/>
      <c r="PBS639" s="103"/>
      <c r="PBT639" s="103"/>
      <c r="PBU639" s="103"/>
      <c r="PBV639" s="103"/>
      <c r="PBW639" s="103"/>
      <c r="PBX639" s="103"/>
      <c r="PBY639" s="103"/>
      <c r="PBZ639" s="103"/>
      <c r="PCA639" s="103"/>
      <c r="PCB639" s="103"/>
      <c r="PCC639" s="103"/>
      <c r="PCD639" s="103"/>
      <c r="PCE639" s="103"/>
      <c r="PCF639" s="103"/>
      <c r="PCG639" s="103"/>
      <c r="PCH639" s="103"/>
      <c r="PCI639" s="103"/>
      <c r="PCJ639" s="103"/>
      <c r="PCK639" s="103"/>
      <c r="PCL639" s="103"/>
      <c r="PCM639" s="103"/>
      <c r="PCN639" s="103"/>
      <c r="PCO639" s="103"/>
      <c r="PCP639" s="103"/>
      <c r="PCQ639" s="103"/>
      <c r="PCR639" s="103"/>
      <c r="PCS639" s="103"/>
      <c r="PCT639" s="103"/>
      <c r="PCU639" s="103"/>
      <c r="PCV639" s="103"/>
      <c r="PCW639" s="103"/>
      <c r="PCX639" s="103"/>
      <c r="PCY639" s="103"/>
      <c r="PCZ639" s="103"/>
      <c r="PDA639" s="103"/>
      <c r="PDB639" s="103"/>
      <c r="PDC639" s="103"/>
      <c r="PDD639" s="103"/>
      <c r="PDE639" s="103"/>
      <c r="PDF639" s="103"/>
      <c r="PDG639" s="103"/>
      <c r="PDH639" s="103"/>
      <c r="PDI639" s="103"/>
      <c r="PDJ639" s="103"/>
      <c r="PDK639" s="103"/>
      <c r="PDL639" s="103"/>
      <c r="PDM639" s="103"/>
      <c r="PDN639" s="103"/>
      <c r="PDO639" s="103"/>
      <c r="PDP639" s="103"/>
      <c r="PDQ639" s="103"/>
      <c r="PDR639" s="103"/>
      <c r="PDS639" s="103"/>
      <c r="PDT639" s="103"/>
      <c r="PDU639" s="103"/>
      <c r="PDV639" s="103"/>
      <c r="PDW639" s="103"/>
      <c r="PDX639" s="103"/>
      <c r="PDY639" s="103"/>
      <c r="PDZ639" s="103"/>
      <c r="PEA639" s="103"/>
      <c r="PEB639" s="103"/>
      <c r="PEC639" s="103"/>
      <c r="PED639" s="103"/>
      <c r="PEE639" s="103"/>
      <c r="PEF639" s="103"/>
      <c r="PEG639" s="103"/>
      <c r="PEH639" s="103"/>
      <c r="PEI639" s="103"/>
      <c r="PEJ639" s="103"/>
      <c r="PEK639" s="103"/>
      <c r="PEL639" s="103"/>
      <c r="PEM639" s="103"/>
      <c r="PEN639" s="103"/>
      <c r="PEO639" s="103"/>
      <c r="PEP639" s="103"/>
      <c r="PEQ639" s="103"/>
      <c r="PER639" s="103"/>
      <c r="PES639" s="103"/>
      <c r="PET639" s="103"/>
      <c r="PEU639" s="103"/>
      <c r="PEV639" s="103"/>
      <c r="PEW639" s="103"/>
      <c r="PEX639" s="103"/>
      <c r="PEY639" s="103"/>
      <c r="PEZ639" s="103"/>
      <c r="PFA639" s="103"/>
      <c r="PFB639" s="103"/>
      <c r="PFC639" s="103"/>
      <c r="PFD639" s="103"/>
      <c r="PFE639" s="103"/>
      <c r="PFF639" s="103"/>
      <c r="PFG639" s="103"/>
      <c r="PFH639" s="103"/>
      <c r="PFI639" s="103"/>
      <c r="PFJ639" s="103"/>
      <c r="PFK639" s="103"/>
      <c r="PFL639" s="103"/>
      <c r="PFM639" s="103"/>
      <c r="PFN639" s="103"/>
      <c r="PFO639" s="103"/>
      <c r="PFP639" s="103"/>
      <c r="PFQ639" s="103"/>
      <c r="PFR639" s="103"/>
      <c r="PFS639" s="103"/>
      <c r="PFT639" s="103"/>
      <c r="PFU639" s="103"/>
      <c r="PFV639" s="103"/>
      <c r="PFW639" s="103"/>
      <c r="PFX639" s="103"/>
      <c r="PFY639" s="103"/>
      <c r="PFZ639" s="103"/>
      <c r="PGA639" s="103"/>
      <c r="PGB639" s="103"/>
      <c r="PGC639" s="103"/>
      <c r="PGD639" s="103"/>
      <c r="PGE639" s="103"/>
      <c r="PGF639" s="103"/>
      <c r="PGG639" s="103"/>
      <c r="PGH639" s="103"/>
      <c r="PGI639" s="103"/>
      <c r="PGJ639" s="103"/>
      <c r="PGK639" s="103"/>
      <c r="PGL639" s="103"/>
      <c r="PGM639" s="103"/>
      <c r="PGN639" s="103"/>
      <c r="PGO639" s="103"/>
      <c r="PGP639" s="103"/>
      <c r="PGQ639" s="103"/>
      <c r="PGR639" s="103"/>
      <c r="PGS639" s="103"/>
      <c r="PGT639" s="103"/>
      <c r="PGU639" s="103"/>
      <c r="PGV639" s="103"/>
      <c r="PGW639" s="103"/>
      <c r="PGX639" s="103"/>
      <c r="PGY639" s="103"/>
      <c r="PGZ639" s="103"/>
      <c r="PHA639" s="103"/>
      <c r="PHB639" s="103"/>
      <c r="PHC639" s="103"/>
      <c r="PHD639" s="103"/>
      <c r="PHE639" s="103"/>
      <c r="PHF639" s="103"/>
      <c r="PHG639" s="103"/>
      <c r="PHH639" s="103"/>
      <c r="PHI639" s="103"/>
      <c r="PHJ639" s="103"/>
      <c r="PHK639" s="103"/>
      <c r="PHL639" s="103"/>
      <c r="PHM639" s="103"/>
      <c r="PHN639" s="103"/>
      <c r="PHO639" s="103"/>
      <c r="PHP639" s="103"/>
      <c r="PHQ639" s="103"/>
      <c r="PHR639" s="103"/>
      <c r="PHS639" s="103"/>
      <c r="PHT639" s="103"/>
      <c r="PHU639" s="103"/>
      <c r="PHV639" s="103"/>
      <c r="PHW639" s="103"/>
      <c r="PHX639" s="103"/>
      <c r="PHY639" s="103"/>
      <c r="PHZ639" s="103"/>
      <c r="PIA639" s="103"/>
      <c r="PIB639" s="103"/>
      <c r="PIC639" s="103"/>
      <c r="PID639" s="103"/>
      <c r="PIE639" s="103"/>
      <c r="PIF639" s="103"/>
      <c r="PIG639" s="103"/>
      <c r="PIH639" s="103"/>
      <c r="PII639" s="103"/>
      <c r="PIJ639" s="103"/>
      <c r="PIK639" s="103"/>
      <c r="PIL639" s="103"/>
      <c r="PIM639" s="103"/>
      <c r="PIN639" s="103"/>
      <c r="PIO639" s="103"/>
      <c r="PIP639" s="103"/>
      <c r="PIQ639" s="103"/>
      <c r="PIR639" s="103"/>
      <c r="PIS639" s="103"/>
      <c r="PIT639" s="103"/>
      <c r="PIU639" s="103"/>
      <c r="PIV639" s="103"/>
      <c r="PIW639" s="103"/>
      <c r="PIX639" s="103"/>
      <c r="PIY639" s="103"/>
      <c r="PIZ639" s="103"/>
      <c r="PJA639" s="103"/>
      <c r="PJB639" s="103"/>
      <c r="PJC639" s="103"/>
      <c r="PJD639" s="103"/>
      <c r="PJE639" s="103"/>
      <c r="PJF639" s="103"/>
      <c r="PJG639" s="103"/>
      <c r="PJH639" s="103"/>
      <c r="PJI639" s="103"/>
      <c r="PJJ639" s="103"/>
      <c r="PJK639" s="103"/>
      <c r="PJL639" s="103"/>
      <c r="PJM639" s="103"/>
      <c r="PJN639" s="103"/>
      <c r="PJO639" s="103"/>
      <c r="PJP639" s="103"/>
      <c r="PJQ639" s="103"/>
      <c r="PJR639" s="103"/>
      <c r="PJS639" s="103"/>
      <c r="PJT639" s="103"/>
      <c r="PJU639" s="103"/>
      <c r="PJV639" s="103"/>
      <c r="PJW639" s="103"/>
      <c r="PJX639" s="103"/>
      <c r="PJY639" s="103"/>
      <c r="PJZ639" s="103"/>
      <c r="PKA639" s="103"/>
      <c r="PKB639" s="103"/>
      <c r="PKC639" s="103"/>
      <c r="PKD639" s="103"/>
      <c r="PKE639" s="103"/>
      <c r="PKF639" s="103"/>
      <c r="PKG639" s="103"/>
      <c r="PKH639" s="103"/>
      <c r="PKI639" s="103"/>
      <c r="PKJ639" s="103"/>
      <c r="PKK639" s="103"/>
      <c r="PKL639" s="103"/>
      <c r="PKM639" s="103"/>
      <c r="PKN639" s="103"/>
      <c r="PKO639" s="103"/>
      <c r="PKP639" s="103"/>
      <c r="PKQ639" s="103"/>
      <c r="PKR639" s="103"/>
      <c r="PKS639" s="103"/>
      <c r="PKT639" s="103"/>
      <c r="PKU639" s="103"/>
      <c r="PKV639" s="103"/>
      <c r="PKW639" s="103"/>
      <c r="PKX639" s="103"/>
      <c r="PKY639" s="103"/>
      <c r="PKZ639" s="103"/>
      <c r="PLA639" s="103"/>
      <c r="PLB639" s="103"/>
      <c r="PLC639" s="103"/>
      <c r="PLD639" s="103"/>
      <c r="PLE639" s="103"/>
      <c r="PLF639" s="103"/>
      <c r="PLG639" s="103"/>
      <c r="PLH639" s="103"/>
      <c r="PLI639" s="103"/>
      <c r="PLJ639" s="103"/>
      <c r="PLK639" s="103"/>
      <c r="PLL639" s="103"/>
      <c r="PLM639" s="103"/>
      <c r="PLN639" s="103"/>
      <c r="PLO639" s="103"/>
      <c r="PLP639" s="103"/>
      <c r="PLQ639" s="103"/>
      <c r="PLR639" s="103"/>
      <c r="PLS639" s="103"/>
      <c r="PLT639" s="103"/>
      <c r="PLU639" s="103"/>
      <c r="PLV639" s="103"/>
      <c r="PLW639" s="103"/>
      <c r="PLX639" s="103"/>
      <c r="PLY639" s="103"/>
      <c r="PLZ639" s="103"/>
      <c r="PMA639" s="103"/>
      <c r="PMB639" s="103"/>
      <c r="PMC639" s="103"/>
      <c r="PMD639" s="103"/>
      <c r="PME639" s="103"/>
      <c r="PMF639" s="103"/>
      <c r="PMG639" s="103"/>
      <c r="PMH639" s="103"/>
      <c r="PMI639" s="103"/>
      <c r="PMJ639" s="103"/>
      <c r="PMK639" s="103"/>
      <c r="PML639" s="103"/>
      <c r="PMM639" s="103"/>
      <c r="PMN639" s="103"/>
      <c r="PMO639" s="103"/>
      <c r="PMP639" s="103"/>
      <c r="PMQ639" s="103"/>
      <c r="PMR639" s="103"/>
      <c r="PMS639" s="103"/>
      <c r="PMT639" s="103"/>
      <c r="PMU639" s="103"/>
      <c r="PMV639" s="103"/>
      <c r="PMW639" s="103"/>
      <c r="PMX639" s="103"/>
      <c r="PMY639" s="103"/>
      <c r="PMZ639" s="103"/>
      <c r="PNA639" s="103"/>
      <c r="PNB639" s="103"/>
      <c r="PNC639" s="103"/>
      <c r="PND639" s="103"/>
      <c r="PNE639" s="103"/>
      <c r="PNF639" s="103"/>
      <c r="PNG639" s="103"/>
      <c r="PNH639" s="103"/>
      <c r="PNI639" s="103"/>
      <c r="PNJ639" s="103"/>
      <c r="PNK639" s="103"/>
      <c r="PNL639" s="103"/>
      <c r="PNM639" s="103"/>
      <c r="PNN639" s="103"/>
      <c r="PNO639" s="103"/>
      <c r="PNP639" s="103"/>
      <c r="PNQ639" s="103"/>
      <c r="PNR639" s="103"/>
      <c r="PNS639" s="103"/>
      <c r="PNT639" s="103"/>
      <c r="PNU639" s="103"/>
      <c r="PNV639" s="103"/>
      <c r="PNW639" s="103"/>
      <c r="PNX639" s="103"/>
      <c r="PNY639" s="103"/>
      <c r="PNZ639" s="103"/>
      <c r="POA639" s="103"/>
      <c r="POB639" s="103"/>
      <c r="POC639" s="103"/>
      <c r="POD639" s="103"/>
      <c r="POE639" s="103"/>
      <c r="POF639" s="103"/>
      <c r="POG639" s="103"/>
      <c r="POH639" s="103"/>
      <c r="POI639" s="103"/>
      <c r="POJ639" s="103"/>
      <c r="POK639" s="103"/>
      <c r="POL639" s="103"/>
      <c r="POM639" s="103"/>
      <c r="PON639" s="103"/>
      <c r="POO639" s="103"/>
      <c r="POP639" s="103"/>
      <c r="POQ639" s="103"/>
      <c r="POR639" s="103"/>
      <c r="POS639" s="103"/>
      <c r="POT639" s="103"/>
      <c r="POU639" s="103"/>
      <c r="POV639" s="103"/>
      <c r="POW639" s="103"/>
      <c r="POX639" s="103"/>
      <c r="POY639" s="103"/>
      <c r="POZ639" s="103"/>
      <c r="PPA639" s="103"/>
      <c r="PPB639" s="103"/>
      <c r="PPC639" s="103"/>
      <c r="PPD639" s="103"/>
      <c r="PPE639" s="103"/>
      <c r="PPF639" s="103"/>
      <c r="PPG639" s="103"/>
      <c r="PPH639" s="103"/>
      <c r="PPI639" s="103"/>
      <c r="PPJ639" s="103"/>
      <c r="PPK639" s="103"/>
      <c r="PPL639" s="103"/>
      <c r="PPM639" s="103"/>
      <c r="PPN639" s="103"/>
      <c r="PPO639" s="103"/>
      <c r="PPP639" s="103"/>
      <c r="PPQ639" s="103"/>
      <c r="PPR639" s="103"/>
      <c r="PPS639" s="103"/>
      <c r="PPT639" s="103"/>
      <c r="PPU639" s="103"/>
      <c r="PPV639" s="103"/>
      <c r="PPW639" s="103"/>
      <c r="PPX639" s="103"/>
      <c r="PPY639" s="103"/>
      <c r="PPZ639" s="103"/>
      <c r="PQA639" s="103"/>
      <c r="PQB639" s="103"/>
      <c r="PQC639" s="103"/>
      <c r="PQD639" s="103"/>
      <c r="PQE639" s="103"/>
      <c r="PQF639" s="103"/>
      <c r="PQG639" s="103"/>
      <c r="PQH639" s="103"/>
      <c r="PQI639" s="103"/>
      <c r="PQJ639" s="103"/>
      <c r="PQK639" s="103"/>
      <c r="PQL639" s="103"/>
      <c r="PQM639" s="103"/>
      <c r="PQN639" s="103"/>
      <c r="PQO639" s="103"/>
      <c r="PQP639" s="103"/>
      <c r="PQQ639" s="103"/>
      <c r="PQR639" s="103"/>
      <c r="PQS639" s="103"/>
      <c r="PQT639" s="103"/>
      <c r="PQU639" s="103"/>
      <c r="PQV639" s="103"/>
      <c r="PQW639" s="103"/>
      <c r="PQX639" s="103"/>
      <c r="PQY639" s="103"/>
      <c r="PQZ639" s="103"/>
      <c r="PRA639" s="103"/>
      <c r="PRB639" s="103"/>
      <c r="PRC639" s="103"/>
      <c r="PRD639" s="103"/>
      <c r="PRE639" s="103"/>
      <c r="PRF639" s="103"/>
      <c r="PRG639" s="103"/>
      <c r="PRH639" s="103"/>
      <c r="PRI639" s="103"/>
      <c r="PRJ639" s="103"/>
      <c r="PRK639" s="103"/>
      <c r="PRL639" s="103"/>
      <c r="PRM639" s="103"/>
      <c r="PRN639" s="103"/>
      <c r="PRO639" s="103"/>
      <c r="PRP639" s="103"/>
      <c r="PRQ639" s="103"/>
      <c r="PRR639" s="103"/>
      <c r="PRS639" s="103"/>
      <c r="PRT639" s="103"/>
      <c r="PRU639" s="103"/>
      <c r="PRV639" s="103"/>
      <c r="PRW639" s="103"/>
      <c r="PRX639" s="103"/>
      <c r="PRY639" s="103"/>
      <c r="PRZ639" s="103"/>
      <c r="PSA639" s="103"/>
      <c r="PSB639" s="103"/>
      <c r="PSC639" s="103"/>
      <c r="PSD639" s="103"/>
      <c r="PSE639" s="103"/>
      <c r="PSF639" s="103"/>
      <c r="PSG639" s="103"/>
      <c r="PSH639" s="103"/>
      <c r="PSI639" s="103"/>
      <c r="PSJ639" s="103"/>
      <c r="PSK639" s="103"/>
      <c r="PSL639" s="103"/>
      <c r="PSM639" s="103"/>
      <c r="PSN639" s="103"/>
      <c r="PSO639" s="103"/>
      <c r="PSP639" s="103"/>
      <c r="PSQ639" s="103"/>
      <c r="PSR639" s="103"/>
      <c r="PSS639" s="103"/>
      <c r="PST639" s="103"/>
      <c r="PSU639" s="103"/>
      <c r="PSV639" s="103"/>
      <c r="PSW639" s="103"/>
      <c r="PSX639" s="103"/>
      <c r="PSY639" s="103"/>
      <c r="PSZ639" s="103"/>
      <c r="PTA639" s="103"/>
      <c r="PTB639" s="103"/>
      <c r="PTC639" s="103"/>
      <c r="PTD639" s="103"/>
      <c r="PTE639" s="103"/>
      <c r="PTF639" s="103"/>
      <c r="PTG639" s="103"/>
      <c r="PTH639" s="103"/>
      <c r="PTI639" s="103"/>
      <c r="PTJ639" s="103"/>
      <c r="PTK639" s="103"/>
      <c r="PTL639" s="103"/>
      <c r="PTM639" s="103"/>
      <c r="PTN639" s="103"/>
      <c r="PTO639" s="103"/>
      <c r="PTP639" s="103"/>
      <c r="PTQ639" s="103"/>
      <c r="PTR639" s="103"/>
      <c r="PTS639" s="103"/>
      <c r="PTT639" s="103"/>
      <c r="PTU639" s="103"/>
      <c r="PTV639" s="103"/>
      <c r="PTW639" s="103"/>
      <c r="PTX639" s="103"/>
      <c r="PTY639" s="103"/>
      <c r="PTZ639" s="103"/>
      <c r="PUA639" s="103"/>
      <c r="PUB639" s="103"/>
      <c r="PUC639" s="103"/>
      <c r="PUD639" s="103"/>
      <c r="PUE639" s="103"/>
      <c r="PUF639" s="103"/>
      <c r="PUG639" s="103"/>
      <c r="PUH639" s="103"/>
      <c r="PUI639" s="103"/>
      <c r="PUJ639" s="103"/>
      <c r="PUK639" s="103"/>
      <c r="PUL639" s="103"/>
      <c r="PUM639" s="103"/>
      <c r="PUN639" s="103"/>
      <c r="PUO639" s="103"/>
      <c r="PUP639" s="103"/>
      <c r="PUQ639" s="103"/>
      <c r="PUR639" s="103"/>
      <c r="PUS639" s="103"/>
      <c r="PUT639" s="103"/>
      <c r="PUU639" s="103"/>
      <c r="PUV639" s="103"/>
      <c r="PUW639" s="103"/>
      <c r="PUX639" s="103"/>
      <c r="PUY639" s="103"/>
      <c r="PUZ639" s="103"/>
      <c r="PVA639" s="103"/>
      <c r="PVB639" s="103"/>
      <c r="PVC639" s="103"/>
      <c r="PVD639" s="103"/>
      <c r="PVE639" s="103"/>
      <c r="PVF639" s="103"/>
      <c r="PVG639" s="103"/>
      <c r="PVH639" s="103"/>
      <c r="PVI639" s="103"/>
      <c r="PVJ639" s="103"/>
      <c r="PVK639" s="103"/>
      <c r="PVL639" s="103"/>
      <c r="PVM639" s="103"/>
      <c r="PVN639" s="103"/>
      <c r="PVO639" s="103"/>
      <c r="PVP639" s="103"/>
      <c r="PVQ639" s="103"/>
      <c r="PVR639" s="103"/>
      <c r="PVS639" s="103"/>
      <c r="PVT639" s="103"/>
      <c r="PVU639" s="103"/>
      <c r="PVV639" s="103"/>
      <c r="PVW639" s="103"/>
      <c r="PVX639" s="103"/>
      <c r="PVY639" s="103"/>
      <c r="PVZ639" s="103"/>
      <c r="PWA639" s="103"/>
      <c r="PWB639" s="103"/>
      <c r="PWC639" s="103"/>
      <c r="PWD639" s="103"/>
      <c r="PWE639" s="103"/>
      <c r="PWF639" s="103"/>
      <c r="PWG639" s="103"/>
      <c r="PWH639" s="103"/>
      <c r="PWI639" s="103"/>
      <c r="PWJ639" s="103"/>
      <c r="PWK639" s="103"/>
      <c r="PWL639" s="103"/>
      <c r="PWM639" s="103"/>
      <c r="PWN639" s="103"/>
      <c r="PWO639" s="103"/>
      <c r="PWP639" s="103"/>
      <c r="PWQ639" s="103"/>
      <c r="PWR639" s="103"/>
      <c r="PWS639" s="103"/>
      <c r="PWT639" s="103"/>
      <c r="PWU639" s="103"/>
      <c r="PWV639" s="103"/>
      <c r="PWW639" s="103"/>
      <c r="PWX639" s="103"/>
      <c r="PWY639" s="103"/>
      <c r="PWZ639" s="103"/>
      <c r="PXA639" s="103"/>
      <c r="PXB639" s="103"/>
      <c r="PXC639" s="103"/>
      <c r="PXD639" s="103"/>
      <c r="PXE639" s="103"/>
      <c r="PXF639" s="103"/>
      <c r="PXG639" s="103"/>
      <c r="PXH639" s="103"/>
      <c r="PXI639" s="103"/>
      <c r="PXJ639" s="103"/>
      <c r="PXK639" s="103"/>
      <c r="PXL639" s="103"/>
      <c r="PXM639" s="103"/>
      <c r="PXN639" s="103"/>
      <c r="PXO639" s="103"/>
      <c r="PXP639" s="103"/>
      <c r="PXQ639" s="103"/>
      <c r="PXR639" s="103"/>
      <c r="PXS639" s="103"/>
      <c r="PXT639" s="103"/>
      <c r="PXU639" s="103"/>
      <c r="PXV639" s="103"/>
      <c r="PXW639" s="103"/>
      <c r="PXX639" s="103"/>
      <c r="PXY639" s="103"/>
      <c r="PXZ639" s="103"/>
      <c r="PYA639" s="103"/>
      <c r="PYB639" s="103"/>
      <c r="PYC639" s="103"/>
      <c r="PYD639" s="103"/>
      <c r="PYE639" s="103"/>
      <c r="PYF639" s="103"/>
      <c r="PYG639" s="103"/>
      <c r="PYH639" s="103"/>
      <c r="PYI639" s="103"/>
      <c r="PYJ639" s="103"/>
      <c r="PYK639" s="103"/>
      <c r="PYL639" s="103"/>
      <c r="PYM639" s="103"/>
      <c r="PYN639" s="103"/>
      <c r="PYO639" s="103"/>
      <c r="PYP639" s="103"/>
      <c r="PYQ639" s="103"/>
      <c r="PYR639" s="103"/>
      <c r="PYS639" s="103"/>
      <c r="PYT639" s="103"/>
      <c r="PYU639" s="103"/>
      <c r="PYV639" s="103"/>
      <c r="PYW639" s="103"/>
      <c r="PYX639" s="103"/>
      <c r="PYY639" s="103"/>
      <c r="PYZ639" s="103"/>
      <c r="PZA639" s="103"/>
      <c r="PZB639" s="103"/>
      <c r="PZC639" s="103"/>
      <c r="PZD639" s="103"/>
      <c r="PZE639" s="103"/>
      <c r="PZF639" s="103"/>
      <c r="PZG639" s="103"/>
      <c r="PZH639" s="103"/>
      <c r="PZI639" s="103"/>
      <c r="PZJ639" s="103"/>
      <c r="PZK639" s="103"/>
      <c r="PZL639" s="103"/>
      <c r="PZM639" s="103"/>
      <c r="PZN639" s="103"/>
      <c r="PZO639" s="103"/>
      <c r="PZP639" s="103"/>
      <c r="PZQ639" s="103"/>
      <c r="PZR639" s="103"/>
      <c r="PZS639" s="103"/>
      <c r="PZT639" s="103"/>
      <c r="PZU639" s="103"/>
      <c r="PZV639" s="103"/>
      <c r="PZW639" s="103"/>
      <c r="PZX639" s="103"/>
      <c r="PZY639" s="103"/>
      <c r="PZZ639" s="103"/>
      <c r="QAA639" s="103"/>
      <c r="QAB639" s="103"/>
      <c r="QAC639" s="103"/>
      <c r="QAD639" s="103"/>
      <c r="QAE639" s="103"/>
      <c r="QAF639" s="103"/>
      <c r="QAG639" s="103"/>
      <c r="QAH639" s="103"/>
      <c r="QAI639" s="103"/>
      <c r="QAJ639" s="103"/>
      <c r="QAK639" s="103"/>
      <c r="QAL639" s="103"/>
      <c r="QAM639" s="103"/>
      <c r="QAN639" s="103"/>
      <c r="QAO639" s="103"/>
      <c r="QAP639" s="103"/>
      <c r="QAQ639" s="103"/>
      <c r="QAR639" s="103"/>
      <c r="QAS639" s="103"/>
      <c r="QAT639" s="103"/>
      <c r="QAU639" s="103"/>
      <c r="QAV639" s="103"/>
      <c r="QAW639" s="103"/>
      <c r="QAX639" s="103"/>
      <c r="QAY639" s="103"/>
      <c r="QAZ639" s="103"/>
      <c r="QBA639" s="103"/>
      <c r="QBB639" s="103"/>
      <c r="QBC639" s="103"/>
      <c r="QBD639" s="103"/>
      <c r="QBE639" s="103"/>
      <c r="QBF639" s="103"/>
      <c r="QBG639" s="103"/>
      <c r="QBH639" s="103"/>
      <c r="QBI639" s="103"/>
      <c r="QBJ639" s="103"/>
      <c r="QBK639" s="103"/>
      <c r="QBL639" s="103"/>
      <c r="QBM639" s="103"/>
      <c r="QBN639" s="103"/>
      <c r="QBO639" s="103"/>
      <c r="QBP639" s="103"/>
      <c r="QBQ639" s="103"/>
      <c r="QBR639" s="103"/>
      <c r="QBS639" s="103"/>
      <c r="QBT639" s="103"/>
      <c r="QBU639" s="103"/>
      <c r="QBV639" s="103"/>
      <c r="QBW639" s="103"/>
      <c r="QBX639" s="103"/>
      <c r="QBY639" s="103"/>
      <c r="QBZ639" s="103"/>
      <c r="QCA639" s="103"/>
      <c r="QCB639" s="103"/>
      <c r="QCC639" s="103"/>
      <c r="QCD639" s="103"/>
      <c r="QCE639" s="103"/>
      <c r="QCF639" s="103"/>
      <c r="QCG639" s="103"/>
      <c r="QCH639" s="103"/>
      <c r="QCI639" s="103"/>
      <c r="QCJ639" s="103"/>
      <c r="QCK639" s="103"/>
      <c r="QCL639" s="103"/>
      <c r="QCM639" s="103"/>
      <c r="QCN639" s="103"/>
      <c r="QCO639" s="103"/>
      <c r="QCP639" s="103"/>
      <c r="QCQ639" s="103"/>
      <c r="QCR639" s="103"/>
      <c r="QCS639" s="103"/>
      <c r="QCT639" s="103"/>
      <c r="QCU639" s="103"/>
      <c r="QCV639" s="103"/>
      <c r="QCW639" s="103"/>
      <c r="QCX639" s="103"/>
      <c r="QCY639" s="103"/>
      <c r="QCZ639" s="103"/>
      <c r="QDA639" s="103"/>
      <c r="QDB639" s="103"/>
      <c r="QDC639" s="103"/>
      <c r="QDD639" s="103"/>
      <c r="QDE639" s="103"/>
      <c r="QDF639" s="103"/>
      <c r="QDG639" s="103"/>
      <c r="QDH639" s="103"/>
      <c r="QDI639" s="103"/>
      <c r="QDJ639" s="103"/>
      <c r="QDK639" s="103"/>
      <c r="QDL639" s="103"/>
      <c r="QDM639" s="103"/>
      <c r="QDN639" s="103"/>
      <c r="QDO639" s="103"/>
      <c r="QDP639" s="103"/>
      <c r="QDQ639" s="103"/>
      <c r="QDR639" s="103"/>
      <c r="QDS639" s="103"/>
      <c r="QDT639" s="103"/>
      <c r="QDU639" s="103"/>
      <c r="QDV639" s="103"/>
      <c r="QDW639" s="103"/>
      <c r="QDX639" s="103"/>
      <c r="QDY639" s="103"/>
      <c r="QDZ639" s="103"/>
      <c r="QEA639" s="103"/>
      <c r="QEB639" s="103"/>
      <c r="QEC639" s="103"/>
      <c r="QED639" s="103"/>
      <c r="QEE639" s="103"/>
      <c r="QEF639" s="103"/>
      <c r="QEG639" s="103"/>
      <c r="QEH639" s="103"/>
      <c r="QEI639" s="103"/>
      <c r="QEJ639" s="103"/>
      <c r="QEK639" s="103"/>
      <c r="QEL639" s="103"/>
      <c r="QEM639" s="103"/>
      <c r="QEN639" s="103"/>
      <c r="QEO639" s="103"/>
      <c r="QEP639" s="103"/>
      <c r="QEQ639" s="103"/>
      <c r="QER639" s="103"/>
      <c r="QES639" s="103"/>
      <c r="QET639" s="103"/>
      <c r="QEU639" s="103"/>
      <c r="QEV639" s="103"/>
      <c r="QEW639" s="103"/>
      <c r="QEX639" s="103"/>
      <c r="QEY639" s="103"/>
      <c r="QEZ639" s="103"/>
      <c r="QFA639" s="103"/>
      <c r="QFB639" s="103"/>
      <c r="QFC639" s="103"/>
      <c r="QFD639" s="103"/>
      <c r="QFE639" s="103"/>
      <c r="QFF639" s="103"/>
      <c r="QFG639" s="103"/>
      <c r="QFH639" s="103"/>
      <c r="QFI639" s="103"/>
      <c r="QFJ639" s="103"/>
      <c r="QFK639" s="103"/>
      <c r="QFL639" s="103"/>
      <c r="QFM639" s="103"/>
      <c r="QFN639" s="103"/>
      <c r="QFO639" s="103"/>
      <c r="QFP639" s="103"/>
      <c r="QFQ639" s="103"/>
      <c r="QFR639" s="103"/>
      <c r="QFS639" s="103"/>
      <c r="QFT639" s="103"/>
      <c r="QFU639" s="103"/>
      <c r="QFV639" s="103"/>
      <c r="QFW639" s="103"/>
      <c r="QFX639" s="103"/>
      <c r="QFY639" s="103"/>
      <c r="QFZ639" s="103"/>
      <c r="QGA639" s="103"/>
      <c r="QGB639" s="103"/>
      <c r="QGC639" s="103"/>
      <c r="QGD639" s="103"/>
      <c r="QGE639" s="103"/>
      <c r="QGF639" s="103"/>
      <c r="QGG639" s="103"/>
      <c r="QGH639" s="103"/>
      <c r="QGI639" s="103"/>
      <c r="QGJ639" s="103"/>
      <c r="QGK639" s="103"/>
      <c r="QGL639" s="103"/>
      <c r="QGM639" s="103"/>
      <c r="QGN639" s="103"/>
      <c r="QGO639" s="103"/>
      <c r="QGP639" s="103"/>
      <c r="QGQ639" s="103"/>
      <c r="QGR639" s="103"/>
      <c r="QGS639" s="103"/>
      <c r="QGT639" s="103"/>
      <c r="QGU639" s="103"/>
      <c r="QGV639" s="103"/>
      <c r="QGW639" s="103"/>
      <c r="QGX639" s="103"/>
      <c r="QGY639" s="103"/>
      <c r="QGZ639" s="103"/>
      <c r="QHA639" s="103"/>
      <c r="QHB639" s="103"/>
      <c r="QHC639" s="103"/>
      <c r="QHD639" s="103"/>
      <c r="QHE639" s="103"/>
      <c r="QHF639" s="103"/>
      <c r="QHG639" s="103"/>
      <c r="QHH639" s="103"/>
      <c r="QHI639" s="103"/>
      <c r="QHJ639" s="103"/>
      <c r="QHK639" s="103"/>
      <c r="QHL639" s="103"/>
      <c r="QHM639" s="103"/>
      <c r="QHN639" s="103"/>
      <c r="QHO639" s="103"/>
      <c r="QHP639" s="103"/>
      <c r="QHQ639" s="103"/>
      <c r="QHR639" s="103"/>
      <c r="QHS639" s="103"/>
      <c r="QHT639" s="103"/>
      <c r="QHU639" s="103"/>
      <c r="QHV639" s="103"/>
      <c r="QHW639" s="103"/>
      <c r="QHX639" s="103"/>
      <c r="QHY639" s="103"/>
      <c r="QHZ639" s="103"/>
      <c r="QIA639" s="103"/>
      <c r="QIB639" s="103"/>
      <c r="QIC639" s="103"/>
      <c r="QID639" s="103"/>
      <c r="QIE639" s="103"/>
      <c r="QIF639" s="103"/>
      <c r="QIG639" s="103"/>
      <c r="QIH639" s="103"/>
      <c r="QII639" s="103"/>
      <c r="QIJ639" s="103"/>
      <c r="QIK639" s="103"/>
      <c r="QIL639" s="103"/>
      <c r="QIM639" s="103"/>
      <c r="QIN639" s="103"/>
      <c r="QIO639" s="103"/>
      <c r="QIP639" s="103"/>
      <c r="QIQ639" s="103"/>
      <c r="QIR639" s="103"/>
      <c r="QIS639" s="103"/>
      <c r="QIT639" s="103"/>
      <c r="QIU639" s="103"/>
      <c r="QIV639" s="103"/>
      <c r="QIW639" s="103"/>
      <c r="QIX639" s="103"/>
      <c r="QIY639" s="103"/>
      <c r="QIZ639" s="103"/>
      <c r="QJA639" s="103"/>
      <c r="QJB639" s="103"/>
      <c r="QJC639" s="103"/>
      <c r="QJD639" s="103"/>
      <c r="QJE639" s="103"/>
      <c r="QJF639" s="103"/>
      <c r="QJG639" s="103"/>
      <c r="QJH639" s="103"/>
      <c r="QJI639" s="103"/>
      <c r="QJJ639" s="103"/>
      <c r="QJK639" s="103"/>
      <c r="QJL639" s="103"/>
      <c r="QJM639" s="103"/>
      <c r="QJN639" s="103"/>
      <c r="QJO639" s="103"/>
      <c r="QJP639" s="103"/>
      <c r="QJQ639" s="103"/>
      <c r="QJR639" s="103"/>
      <c r="QJS639" s="103"/>
      <c r="QJT639" s="103"/>
      <c r="QJU639" s="103"/>
      <c r="QJV639" s="103"/>
      <c r="QJW639" s="103"/>
      <c r="QJX639" s="103"/>
      <c r="QJY639" s="103"/>
      <c r="QJZ639" s="103"/>
      <c r="QKA639" s="103"/>
      <c r="QKB639" s="103"/>
      <c r="QKC639" s="103"/>
      <c r="QKD639" s="103"/>
      <c r="QKE639" s="103"/>
      <c r="QKF639" s="103"/>
      <c r="QKG639" s="103"/>
      <c r="QKH639" s="103"/>
      <c r="QKI639" s="103"/>
      <c r="QKJ639" s="103"/>
      <c r="QKK639" s="103"/>
      <c r="QKL639" s="103"/>
      <c r="QKM639" s="103"/>
      <c r="QKN639" s="103"/>
      <c r="QKO639" s="103"/>
      <c r="QKP639" s="103"/>
      <c r="QKQ639" s="103"/>
      <c r="QKR639" s="103"/>
      <c r="QKS639" s="103"/>
      <c r="QKT639" s="103"/>
      <c r="QKU639" s="103"/>
      <c r="QKV639" s="103"/>
      <c r="QKW639" s="103"/>
      <c r="QKX639" s="103"/>
      <c r="QKY639" s="103"/>
      <c r="QKZ639" s="103"/>
      <c r="QLA639" s="103"/>
      <c r="QLB639" s="103"/>
      <c r="QLC639" s="103"/>
      <c r="QLD639" s="103"/>
      <c r="QLE639" s="103"/>
      <c r="QLF639" s="103"/>
      <c r="QLG639" s="103"/>
      <c r="QLH639" s="103"/>
      <c r="QLI639" s="103"/>
      <c r="QLJ639" s="103"/>
      <c r="QLK639" s="103"/>
      <c r="QLL639" s="103"/>
      <c r="QLM639" s="103"/>
      <c r="QLN639" s="103"/>
      <c r="QLO639" s="103"/>
      <c r="QLP639" s="103"/>
      <c r="QLQ639" s="103"/>
      <c r="QLR639" s="103"/>
      <c r="QLS639" s="103"/>
      <c r="QLT639" s="103"/>
      <c r="QLU639" s="103"/>
      <c r="QLV639" s="103"/>
      <c r="QLW639" s="103"/>
      <c r="QLX639" s="103"/>
      <c r="QLY639" s="103"/>
      <c r="QLZ639" s="103"/>
      <c r="QMA639" s="103"/>
      <c r="QMB639" s="103"/>
      <c r="QMC639" s="103"/>
      <c r="QMD639" s="103"/>
      <c r="QME639" s="103"/>
      <c r="QMF639" s="103"/>
      <c r="QMG639" s="103"/>
      <c r="QMH639" s="103"/>
      <c r="QMI639" s="103"/>
      <c r="QMJ639" s="103"/>
      <c r="QMK639" s="103"/>
      <c r="QML639" s="103"/>
      <c r="QMM639" s="103"/>
      <c r="QMN639" s="103"/>
      <c r="QMO639" s="103"/>
      <c r="QMP639" s="103"/>
      <c r="QMQ639" s="103"/>
      <c r="QMR639" s="103"/>
      <c r="QMS639" s="103"/>
      <c r="QMT639" s="103"/>
      <c r="QMU639" s="103"/>
      <c r="QMV639" s="103"/>
      <c r="QMW639" s="103"/>
      <c r="QMX639" s="103"/>
      <c r="QMY639" s="103"/>
      <c r="QMZ639" s="103"/>
      <c r="QNA639" s="103"/>
      <c r="QNB639" s="103"/>
      <c r="QNC639" s="103"/>
      <c r="QND639" s="103"/>
      <c r="QNE639" s="103"/>
      <c r="QNF639" s="103"/>
      <c r="QNG639" s="103"/>
      <c r="QNH639" s="103"/>
      <c r="QNI639" s="103"/>
      <c r="QNJ639" s="103"/>
      <c r="QNK639" s="103"/>
      <c r="QNL639" s="103"/>
      <c r="QNM639" s="103"/>
      <c r="QNN639" s="103"/>
      <c r="QNO639" s="103"/>
      <c r="QNP639" s="103"/>
      <c r="QNQ639" s="103"/>
      <c r="QNR639" s="103"/>
      <c r="QNS639" s="103"/>
      <c r="QNT639" s="103"/>
      <c r="QNU639" s="103"/>
      <c r="QNV639" s="103"/>
      <c r="QNW639" s="103"/>
      <c r="QNX639" s="103"/>
      <c r="QNY639" s="103"/>
      <c r="QNZ639" s="103"/>
      <c r="QOA639" s="103"/>
      <c r="QOB639" s="103"/>
      <c r="QOC639" s="103"/>
      <c r="QOD639" s="103"/>
      <c r="QOE639" s="103"/>
      <c r="QOF639" s="103"/>
      <c r="QOG639" s="103"/>
      <c r="QOH639" s="103"/>
      <c r="QOI639" s="103"/>
      <c r="QOJ639" s="103"/>
      <c r="QOK639" s="103"/>
      <c r="QOL639" s="103"/>
      <c r="QOM639" s="103"/>
      <c r="QON639" s="103"/>
      <c r="QOO639" s="103"/>
      <c r="QOP639" s="103"/>
      <c r="QOQ639" s="103"/>
      <c r="QOR639" s="103"/>
      <c r="QOS639" s="103"/>
      <c r="QOT639" s="103"/>
      <c r="QOU639" s="103"/>
      <c r="QOV639" s="103"/>
      <c r="QOW639" s="103"/>
      <c r="QOX639" s="103"/>
      <c r="QOY639" s="103"/>
      <c r="QOZ639" s="103"/>
      <c r="QPA639" s="103"/>
      <c r="QPB639" s="103"/>
      <c r="QPC639" s="103"/>
      <c r="QPD639" s="103"/>
      <c r="QPE639" s="103"/>
      <c r="QPF639" s="103"/>
      <c r="QPG639" s="103"/>
      <c r="QPH639" s="103"/>
      <c r="QPI639" s="103"/>
      <c r="QPJ639" s="103"/>
      <c r="QPK639" s="103"/>
      <c r="QPL639" s="103"/>
      <c r="QPM639" s="103"/>
      <c r="QPN639" s="103"/>
      <c r="QPO639" s="103"/>
      <c r="QPP639" s="103"/>
      <c r="QPQ639" s="103"/>
      <c r="QPR639" s="103"/>
      <c r="QPS639" s="103"/>
      <c r="QPT639" s="103"/>
      <c r="QPU639" s="103"/>
      <c r="QPV639" s="103"/>
      <c r="QPW639" s="103"/>
      <c r="QPX639" s="103"/>
      <c r="QPY639" s="103"/>
      <c r="QPZ639" s="103"/>
      <c r="QQA639" s="103"/>
      <c r="QQB639" s="103"/>
      <c r="QQC639" s="103"/>
      <c r="QQD639" s="103"/>
      <c r="QQE639" s="103"/>
      <c r="QQF639" s="103"/>
      <c r="QQG639" s="103"/>
      <c r="QQH639" s="103"/>
      <c r="QQI639" s="103"/>
      <c r="QQJ639" s="103"/>
      <c r="QQK639" s="103"/>
      <c r="QQL639" s="103"/>
      <c r="QQM639" s="103"/>
      <c r="QQN639" s="103"/>
      <c r="QQO639" s="103"/>
      <c r="QQP639" s="103"/>
      <c r="QQQ639" s="103"/>
      <c r="QQR639" s="103"/>
      <c r="QQS639" s="103"/>
      <c r="QQT639" s="103"/>
      <c r="QQU639" s="103"/>
      <c r="QQV639" s="103"/>
      <c r="QQW639" s="103"/>
      <c r="QQX639" s="103"/>
      <c r="QQY639" s="103"/>
      <c r="QQZ639" s="103"/>
      <c r="QRA639" s="103"/>
      <c r="QRB639" s="103"/>
      <c r="QRC639" s="103"/>
      <c r="QRD639" s="103"/>
      <c r="QRE639" s="103"/>
      <c r="QRF639" s="103"/>
      <c r="QRG639" s="103"/>
      <c r="QRH639" s="103"/>
      <c r="QRI639" s="103"/>
      <c r="QRJ639" s="103"/>
      <c r="QRK639" s="103"/>
      <c r="QRL639" s="103"/>
      <c r="QRM639" s="103"/>
      <c r="QRN639" s="103"/>
      <c r="QRO639" s="103"/>
      <c r="QRP639" s="103"/>
      <c r="QRQ639" s="103"/>
      <c r="QRR639" s="103"/>
      <c r="QRS639" s="103"/>
      <c r="QRT639" s="103"/>
      <c r="QRU639" s="103"/>
      <c r="QRV639" s="103"/>
      <c r="QRW639" s="103"/>
      <c r="QRX639" s="103"/>
      <c r="QRY639" s="103"/>
      <c r="QRZ639" s="103"/>
      <c r="QSA639" s="103"/>
      <c r="QSB639" s="103"/>
      <c r="QSC639" s="103"/>
      <c r="QSD639" s="103"/>
      <c r="QSE639" s="103"/>
      <c r="QSF639" s="103"/>
      <c r="QSG639" s="103"/>
      <c r="QSH639" s="103"/>
      <c r="QSI639" s="103"/>
      <c r="QSJ639" s="103"/>
      <c r="QSK639" s="103"/>
      <c r="QSL639" s="103"/>
      <c r="QSM639" s="103"/>
      <c r="QSN639" s="103"/>
      <c r="QSO639" s="103"/>
      <c r="QSP639" s="103"/>
      <c r="QSQ639" s="103"/>
      <c r="QSR639" s="103"/>
      <c r="QSS639" s="103"/>
      <c r="QST639" s="103"/>
      <c r="QSU639" s="103"/>
      <c r="QSV639" s="103"/>
      <c r="QSW639" s="103"/>
      <c r="QSX639" s="103"/>
      <c r="QSY639" s="103"/>
      <c r="QSZ639" s="103"/>
      <c r="QTA639" s="103"/>
      <c r="QTB639" s="103"/>
      <c r="QTC639" s="103"/>
      <c r="QTD639" s="103"/>
      <c r="QTE639" s="103"/>
      <c r="QTF639" s="103"/>
      <c r="QTG639" s="103"/>
      <c r="QTH639" s="103"/>
      <c r="QTI639" s="103"/>
      <c r="QTJ639" s="103"/>
      <c r="QTK639" s="103"/>
      <c r="QTL639" s="103"/>
      <c r="QTM639" s="103"/>
      <c r="QTN639" s="103"/>
      <c r="QTO639" s="103"/>
      <c r="QTP639" s="103"/>
      <c r="QTQ639" s="103"/>
      <c r="QTR639" s="103"/>
      <c r="QTS639" s="103"/>
      <c r="QTT639" s="103"/>
      <c r="QTU639" s="103"/>
      <c r="QTV639" s="103"/>
      <c r="QTW639" s="103"/>
      <c r="QTX639" s="103"/>
      <c r="QTY639" s="103"/>
      <c r="QTZ639" s="103"/>
      <c r="QUA639" s="103"/>
      <c r="QUB639" s="103"/>
      <c r="QUC639" s="103"/>
      <c r="QUD639" s="103"/>
      <c r="QUE639" s="103"/>
      <c r="QUF639" s="103"/>
      <c r="QUG639" s="103"/>
      <c r="QUH639" s="103"/>
      <c r="QUI639" s="103"/>
      <c r="QUJ639" s="103"/>
      <c r="QUK639" s="103"/>
      <c r="QUL639" s="103"/>
      <c r="QUM639" s="103"/>
      <c r="QUN639" s="103"/>
      <c r="QUO639" s="103"/>
      <c r="QUP639" s="103"/>
      <c r="QUQ639" s="103"/>
      <c r="QUR639" s="103"/>
      <c r="QUS639" s="103"/>
      <c r="QUT639" s="103"/>
      <c r="QUU639" s="103"/>
      <c r="QUV639" s="103"/>
      <c r="QUW639" s="103"/>
      <c r="QUX639" s="103"/>
      <c r="QUY639" s="103"/>
      <c r="QUZ639" s="103"/>
      <c r="QVA639" s="103"/>
      <c r="QVB639" s="103"/>
      <c r="QVC639" s="103"/>
      <c r="QVD639" s="103"/>
      <c r="QVE639" s="103"/>
      <c r="QVF639" s="103"/>
      <c r="QVG639" s="103"/>
      <c r="QVH639" s="103"/>
      <c r="QVI639" s="103"/>
      <c r="QVJ639" s="103"/>
      <c r="QVK639" s="103"/>
      <c r="QVL639" s="103"/>
      <c r="QVM639" s="103"/>
      <c r="QVN639" s="103"/>
      <c r="QVO639" s="103"/>
      <c r="QVP639" s="103"/>
      <c r="QVQ639" s="103"/>
      <c r="QVR639" s="103"/>
      <c r="QVS639" s="103"/>
      <c r="QVT639" s="103"/>
      <c r="QVU639" s="103"/>
      <c r="QVV639" s="103"/>
      <c r="QVW639" s="103"/>
      <c r="QVX639" s="103"/>
      <c r="QVY639" s="103"/>
      <c r="QVZ639" s="103"/>
      <c r="QWA639" s="103"/>
      <c r="QWB639" s="103"/>
      <c r="QWC639" s="103"/>
      <c r="QWD639" s="103"/>
      <c r="QWE639" s="103"/>
      <c r="QWF639" s="103"/>
      <c r="QWG639" s="103"/>
      <c r="QWH639" s="103"/>
      <c r="QWI639" s="103"/>
      <c r="QWJ639" s="103"/>
      <c r="QWK639" s="103"/>
      <c r="QWL639" s="103"/>
      <c r="QWM639" s="103"/>
      <c r="QWN639" s="103"/>
      <c r="QWO639" s="103"/>
      <c r="QWP639" s="103"/>
      <c r="QWQ639" s="103"/>
      <c r="QWR639" s="103"/>
      <c r="QWS639" s="103"/>
      <c r="QWT639" s="103"/>
      <c r="QWU639" s="103"/>
      <c r="QWV639" s="103"/>
      <c r="QWW639" s="103"/>
      <c r="QWX639" s="103"/>
      <c r="QWY639" s="103"/>
      <c r="QWZ639" s="103"/>
      <c r="QXA639" s="103"/>
      <c r="QXB639" s="103"/>
      <c r="QXC639" s="103"/>
      <c r="QXD639" s="103"/>
      <c r="QXE639" s="103"/>
      <c r="QXF639" s="103"/>
      <c r="QXG639" s="103"/>
      <c r="QXH639" s="103"/>
      <c r="QXI639" s="103"/>
      <c r="QXJ639" s="103"/>
      <c r="QXK639" s="103"/>
      <c r="QXL639" s="103"/>
      <c r="QXM639" s="103"/>
      <c r="QXN639" s="103"/>
      <c r="QXO639" s="103"/>
      <c r="QXP639" s="103"/>
      <c r="QXQ639" s="103"/>
      <c r="QXR639" s="103"/>
      <c r="QXS639" s="103"/>
      <c r="QXT639" s="103"/>
      <c r="QXU639" s="103"/>
      <c r="QXV639" s="103"/>
      <c r="QXW639" s="103"/>
      <c r="QXX639" s="103"/>
      <c r="QXY639" s="103"/>
      <c r="QXZ639" s="103"/>
      <c r="QYA639" s="103"/>
      <c r="QYB639" s="103"/>
      <c r="QYC639" s="103"/>
      <c r="QYD639" s="103"/>
      <c r="QYE639" s="103"/>
      <c r="QYF639" s="103"/>
      <c r="QYG639" s="103"/>
      <c r="QYH639" s="103"/>
      <c r="QYI639" s="103"/>
      <c r="QYJ639" s="103"/>
      <c r="QYK639" s="103"/>
      <c r="QYL639" s="103"/>
      <c r="QYM639" s="103"/>
      <c r="QYN639" s="103"/>
      <c r="QYO639" s="103"/>
      <c r="QYP639" s="103"/>
      <c r="QYQ639" s="103"/>
      <c r="QYR639" s="103"/>
      <c r="QYS639" s="103"/>
      <c r="QYT639" s="103"/>
      <c r="QYU639" s="103"/>
      <c r="QYV639" s="103"/>
      <c r="QYW639" s="103"/>
      <c r="QYX639" s="103"/>
      <c r="QYY639" s="103"/>
      <c r="QYZ639" s="103"/>
      <c r="QZA639" s="103"/>
      <c r="QZB639" s="103"/>
      <c r="QZC639" s="103"/>
      <c r="QZD639" s="103"/>
      <c r="QZE639" s="103"/>
      <c r="QZF639" s="103"/>
      <c r="QZG639" s="103"/>
      <c r="QZH639" s="103"/>
      <c r="QZI639" s="103"/>
      <c r="QZJ639" s="103"/>
      <c r="QZK639" s="103"/>
      <c r="QZL639" s="103"/>
      <c r="QZM639" s="103"/>
      <c r="QZN639" s="103"/>
      <c r="QZO639" s="103"/>
      <c r="QZP639" s="103"/>
      <c r="QZQ639" s="103"/>
      <c r="QZR639" s="103"/>
      <c r="QZS639" s="103"/>
      <c r="QZT639" s="103"/>
      <c r="QZU639" s="103"/>
      <c r="QZV639" s="103"/>
      <c r="QZW639" s="103"/>
      <c r="QZX639" s="103"/>
      <c r="QZY639" s="103"/>
      <c r="QZZ639" s="103"/>
      <c r="RAA639" s="103"/>
      <c r="RAB639" s="103"/>
      <c r="RAC639" s="103"/>
      <c r="RAD639" s="103"/>
      <c r="RAE639" s="103"/>
      <c r="RAF639" s="103"/>
      <c r="RAG639" s="103"/>
      <c r="RAH639" s="103"/>
      <c r="RAI639" s="103"/>
      <c r="RAJ639" s="103"/>
      <c r="RAK639" s="103"/>
      <c r="RAL639" s="103"/>
      <c r="RAM639" s="103"/>
      <c r="RAN639" s="103"/>
      <c r="RAO639" s="103"/>
      <c r="RAP639" s="103"/>
      <c r="RAQ639" s="103"/>
      <c r="RAR639" s="103"/>
      <c r="RAS639" s="103"/>
      <c r="RAT639" s="103"/>
      <c r="RAU639" s="103"/>
      <c r="RAV639" s="103"/>
      <c r="RAW639" s="103"/>
      <c r="RAX639" s="103"/>
      <c r="RAY639" s="103"/>
      <c r="RAZ639" s="103"/>
      <c r="RBA639" s="103"/>
      <c r="RBB639" s="103"/>
      <c r="RBC639" s="103"/>
      <c r="RBD639" s="103"/>
      <c r="RBE639" s="103"/>
      <c r="RBF639" s="103"/>
      <c r="RBG639" s="103"/>
      <c r="RBH639" s="103"/>
      <c r="RBI639" s="103"/>
      <c r="RBJ639" s="103"/>
      <c r="RBK639" s="103"/>
      <c r="RBL639" s="103"/>
      <c r="RBM639" s="103"/>
      <c r="RBN639" s="103"/>
      <c r="RBO639" s="103"/>
      <c r="RBP639" s="103"/>
      <c r="RBQ639" s="103"/>
      <c r="RBR639" s="103"/>
      <c r="RBS639" s="103"/>
      <c r="RBT639" s="103"/>
      <c r="RBU639" s="103"/>
      <c r="RBV639" s="103"/>
      <c r="RBW639" s="103"/>
      <c r="RBX639" s="103"/>
      <c r="RBY639" s="103"/>
      <c r="RBZ639" s="103"/>
      <c r="RCA639" s="103"/>
      <c r="RCB639" s="103"/>
      <c r="RCC639" s="103"/>
      <c r="RCD639" s="103"/>
      <c r="RCE639" s="103"/>
      <c r="RCF639" s="103"/>
      <c r="RCG639" s="103"/>
      <c r="RCH639" s="103"/>
      <c r="RCI639" s="103"/>
      <c r="RCJ639" s="103"/>
      <c r="RCK639" s="103"/>
      <c r="RCL639" s="103"/>
      <c r="RCM639" s="103"/>
      <c r="RCN639" s="103"/>
      <c r="RCO639" s="103"/>
      <c r="RCP639" s="103"/>
      <c r="RCQ639" s="103"/>
      <c r="RCR639" s="103"/>
      <c r="RCS639" s="103"/>
      <c r="RCT639" s="103"/>
      <c r="RCU639" s="103"/>
      <c r="RCV639" s="103"/>
      <c r="RCW639" s="103"/>
      <c r="RCX639" s="103"/>
      <c r="RCY639" s="103"/>
      <c r="RCZ639" s="103"/>
      <c r="RDA639" s="103"/>
      <c r="RDB639" s="103"/>
      <c r="RDC639" s="103"/>
      <c r="RDD639" s="103"/>
      <c r="RDE639" s="103"/>
      <c r="RDF639" s="103"/>
      <c r="RDG639" s="103"/>
      <c r="RDH639" s="103"/>
      <c r="RDI639" s="103"/>
      <c r="RDJ639" s="103"/>
      <c r="RDK639" s="103"/>
      <c r="RDL639" s="103"/>
      <c r="RDM639" s="103"/>
      <c r="RDN639" s="103"/>
      <c r="RDO639" s="103"/>
      <c r="RDP639" s="103"/>
      <c r="RDQ639" s="103"/>
      <c r="RDR639" s="103"/>
      <c r="RDS639" s="103"/>
      <c r="RDT639" s="103"/>
      <c r="RDU639" s="103"/>
      <c r="RDV639" s="103"/>
      <c r="RDW639" s="103"/>
      <c r="RDX639" s="103"/>
      <c r="RDY639" s="103"/>
      <c r="RDZ639" s="103"/>
      <c r="REA639" s="103"/>
      <c r="REB639" s="103"/>
      <c r="REC639" s="103"/>
      <c r="RED639" s="103"/>
      <c r="REE639" s="103"/>
      <c r="REF639" s="103"/>
      <c r="REG639" s="103"/>
      <c r="REH639" s="103"/>
      <c r="REI639" s="103"/>
      <c r="REJ639" s="103"/>
      <c r="REK639" s="103"/>
      <c r="REL639" s="103"/>
      <c r="REM639" s="103"/>
      <c r="REN639" s="103"/>
      <c r="REO639" s="103"/>
      <c r="REP639" s="103"/>
      <c r="REQ639" s="103"/>
      <c r="RER639" s="103"/>
      <c r="RES639" s="103"/>
      <c r="RET639" s="103"/>
      <c r="REU639" s="103"/>
      <c r="REV639" s="103"/>
      <c r="REW639" s="103"/>
      <c r="REX639" s="103"/>
      <c r="REY639" s="103"/>
      <c r="REZ639" s="103"/>
      <c r="RFA639" s="103"/>
      <c r="RFB639" s="103"/>
      <c r="RFC639" s="103"/>
      <c r="RFD639" s="103"/>
      <c r="RFE639" s="103"/>
      <c r="RFF639" s="103"/>
      <c r="RFG639" s="103"/>
      <c r="RFH639" s="103"/>
      <c r="RFI639" s="103"/>
      <c r="RFJ639" s="103"/>
      <c r="RFK639" s="103"/>
      <c r="RFL639" s="103"/>
      <c r="RFM639" s="103"/>
      <c r="RFN639" s="103"/>
      <c r="RFO639" s="103"/>
      <c r="RFP639" s="103"/>
      <c r="RFQ639" s="103"/>
      <c r="RFR639" s="103"/>
      <c r="RFS639" s="103"/>
      <c r="RFT639" s="103"/>
      <c r="RFU639" s="103"/>
      <c r="RFV639" s="103"/>
      <c r="RFW639" s="103"/>
      <c r="RFX639" s="103"/>
      <c r="RFY639" s="103"/>
      <c r="RFZ639" s="103"/>
      <c r="RGA639" s="103"/>
      <c r="RGB639" s="103"/>
      <c r="RGC639" s="103"/>
      <c r="RGD639" s="103"/>
      <c r="RGE639" s="103"/>
      <c r="RGF639" s="103"/>
      <c r="RGG639" s="103"/>
      <c r="RGH639" s="103"/>
      <c r="RGI639" s="103"/>
      <c r="RGJ639" s="103"/>
      <c r="RGK639" s="103"/>
      <c r="RGL639" s="103"/>
      <c r="RGM639" s="103"/>
      <c r="RGN639" s="103"/>
      <c r="RGO639" s="103"/>
      <c r="RGP639" s="103"/>
      <c r="RGQ639" s="103"/>
      <c r="RGR639" s="103"/>
      <c r="RGS639" s="103"/>
      <c r="RGT639" s="103"/>
      <c r="RGU639" s="103"/>
      <c r="RGV639" s="103"/>
      <c r="RGW639" s="103"/>
      <c r="RGX639" s="103"/>
      <c r="RGY639" s="103"/>
      <c r="RGZ639" s="103"/>
      <c r="RHA639" s="103"/>
      <c r="RHB639" s="103"/>
      <c r="RHC639" s="103"/>
      <c r="RHD639" s="103"/>
      <c r="RHE639" s="103"/>
      <c r="RHF639" s="103"/>
      <c r="RHG639" s="103"/>
      <c r="RHH639" s="103"/>
      <c r="RHI639" s="103"/>
      <c r="RHJ639" s="103"/>
      <c r="RHK639" s="103"/>
      <c r="RHL639" s="103"/>
      <c r="RHM639" s="103"/>
      <c r="RHN639" s="103"/>
      <c r="RHO639" s="103"/>
      <c r="RHP639" s="103"/>
      <c r="RHQ639" s="103"/>
      <c r="RHR639" s="103"/>
      <c r="RHS639" s="103"/>
      <c r="RHT639" s="103"/>
      <c r="RHU639" s="103"/>
      <c r="RHV639" s="103"/>
      <c r="RHW639" s="103"/>
      <c r="RHX639" s="103"/>
      <c r="RHY639" s="103"/>
      <c r="RHZ639" s="103"/>
      <c r="RIA639" s="103"/>
      <c r="RIB639" s="103"/>
      <c r="RIC639" s="103"/>
      <c r="RID639" s="103"/>
      <c r="RIE639" s="103"/>
      <c r="RIF639" s="103"/>
      <c r="RIG639" s="103"/>
      <c r="RIH639" s="103"/>
      <c r="RII639" s="103"/>
      <c r="RIJ639" s="103"/>
      <c r="RIK639" s="103"/>
      <c r="RIL639" s="103"/>
      <c r="RIM639" s="103"/>
      <c r="RIN639" s="103"/>
      <c r="RIO639" s="103"/>
      <c r="RIP639" s="103"/>
      <c r="RIQ639" s="103"/>
      <c r="RIR639" s="103"/>
      <c r="RIS639" s="103"/>
      <c r="RIT639" s="103"/>
      <c r="RIU639" s="103"/>
      <c r="RIV639" s="103"/>
      <c r="RIW639" s="103"/>
      <c r="RIX639" s="103"/>
      <c r="RIY639" s="103"/>
      <c r="RIZ639" s="103"/>
      <c r="RJA639" s="103"/>
      <c r="RJB639" s="103"/>
      <c r="RJC639" s="103"/>
      <c r="RJD639" s="103"/>
      <c r="RJE639" s="103"/>
      <c r="RJF639" s="103"/>
      <c r="RJG639" s="103"/>
      <c r="RJH639" s="103"/>
      <c r="RJI639" s="103"/>
      <c r="RJJ639" s="103"/>
      <c r="RJK639" s="103"/>
      <c r="RJL639" s="103"/>
      <c r="RJM639" s="103"/>
      <c r="RJN639" s="103"/>
      <c r="RJO639" s="103"/>
      <c r="RJP639" s="103"/>
      <c r="RJQ639" s="103"/>
      <c r="RJR639" s="103"/>
      <c r="RJS639" s="103"/>
      <c r="RJT639" s="103"/>
      <c r="RJU639" s="103"/>
      <c r="RJV639" s="103"/>
      <c r="RJW639" s="103"/>
      <c r="RJX639" s="103"/>
      <c r="RJY639" s="103"/>
      <c r="RJZ639" s="103"/>
      <c r="RKA639" s="103"/>
      <c r="RKB639" s="103"/>
      <c r="RKC639" s="103"/>
      <c r="RKD639" s="103"/>
      <c r="RKE639" s="103"/>
      <c r="RKF639" s="103"/>
      <c r="RKG639" s="103"/>
      <c r="RKH639" s="103"/>
      <c r="RKI639" s="103"/>
      <c r="RKJ639" s="103"/>
      <c r="RKK639" s="103"/>
      <c r="RKL639" s="103"/>
      <c r="RKM639" s="103"/>
      <c r="RKN639" s="103"/>
      <c r="RKO639" s="103"/>
      <c r="RKP639" s="103"/>
      <c r="RKQ639" s="103"/>
      <c r="RKR639" s="103"/>
      <c r="RKS639" s="103"/>
      <c r="RKT639" s="103"/>
      <c r="RKU639" s="103"/>
      <c r="RKV639" s="103"/>
      <c r="RKW639" s="103"/>
      <c r="RKX639" s="103"/>
      <c r="RKY639" s="103"/>
      <c r="RKZ639" s="103"/>
      <c r="RLA639" s="103"/>
      <c r="RLB639" s="103"/>
      <c r="RLC639" s="103"/>
      <c r="RLD639" s="103"/>
      <c r="RLE639" s="103"/>
      <c r="RLF639" s="103"/>
      <c r="RLG639" s="103"/>
      <c r="RLH639" s="103"/>
      <c r="RLI639" s="103"/>
      <c r="RLJ639" s="103"/>
      <c r="RLK639" s="103"/>
      <c r="RLL639" s="103"/>
      <c r="RLM639" s="103"/>
      <c r="RLN639" s="103"/>
      <c r="RLO639" s="103"/>
      <c r="RLP639" s="103"/>
      <c r="RLQ639" s="103"/>
      <c r="RLR639" s="103"/>
      <c r="RLS639" s="103"/>
      <c r="RLT639" s="103"/>
      <c r="RLU639" s="103"/>
      <c r="RLV639" s="103"/>
      <c r="RLW639" s="103"/>
      <c r="RLX639" s="103"/>
      <c r="RLY639" s="103"/>
      <c r="RLZ639" s="103"/>
      <c r="RMA639" s="103"/>
      <c r="RMB639" s="103"/>
      <c r="RMC639" s="103"/>
      <c r="RMD639" s="103"/>
      <c r="RME639" s="103"/>
      <c r="RMF639" s="103"/>
      <c r="RMG639" s="103"/>
      <c r="RMH639" s="103"/>
      <c r="RMI639" s="103"/>
      <c r="RMJ639" s="103"/>
      <c r="RMK639" s="103"/>
      <c r="RML639" s="103"/>
      <c r="RMM639" s="103"/>
      <c r="RMN639" s="103"/>
      <c r="RMO639" s="103"/>
      <c r="RMP639" s="103"/>
      <c r="RMQ639" s="103"/>
      <c r="RMR639" s="103"/>
      <c r="RMS639" s="103"/>
      <c r="RMT639" s="103"/>
      <c r="RMU639" s="103"/>
      <c r="RMV639" s="103"/>
      <c r="RMW639" s="103"/>
      <c r="RMX639" s="103"/>
      <c r="RMY639" s="103"/>
      <c r="RMZ639" s="103"/>
      <c r="RNA639" s="103"/>
      <c r="RNB639" s="103"/>
      <c r="RNC639" s="103"/>
      <c r="RND639" s="103"/>
      <c r="RNE639" s="103"/>
      <c r="RNF639" s="103"/>
      <c r="RNG639" s="103"/>
      <c r="RNH639" s="103"/>
      <c r="RNI639" s="103"/>
      <c r="RNJ639" s="103"/>
      <c r="RNK639" s="103"/>
      <c r="RNL639" s="103"/>
      <c r="RNM639" s="103"/>
      <c r="RNN639" s="103"/>
      <c r="RNO639" s="103"/>
      <c r="RNP639" s="103"/>
      <c r="RNQ639" s="103"/>
      <c r="RNR639" s="103"/>
      <c r="RNS639" s="103"/>
      <c r="RNT639" s="103"/>
      <c r="RNU639" s="103"/>
      <c r="RNV639" s="103"/>
      <c r="RNW639" s="103"/>
      <c r="RNX639" s="103"/>
      <c r="RNY639" s="103"/>
      <c r="RNZ639" s="103"/>
      <c r="ROA639" s="103"/>
      <c r="ROB639" s="103"/>
      <c r="ROC639" s="103"/>
      <c r="ROD639" s="103"/>
      <c r="ROE639" s="103"/>
      <c r="ROF639" s="103"/>
      <c r="ROG639" s="103"/>
      <c r="ROH639" s="103"/>
      <c r="ROI639" s="103"/>
      <c r="ROJ639" s="103"/>
      <c r="ROK639" s="103"/>
      <c r="ROL639" s="103"/>
      <c r="ROM639" s="103"/>
      <c r="RON639" s="103"/>
      <c r="ROO639" s="103"/>
      <c r="ROP639" s="103"/>
      <c r="ROQ639" s="103"/>
      <c r="ROR639" s="103"/>
      <c r="ROS639" s="103"/>
      <c r="ROT639" s="103"/>
      <c r="ROU639" s="103"/>
      <c r="ROV639" s="103"/>
      <c r="ROW639" s="103"/>
      <c r="ROX639" s="103"/>
      <c r="ROY639" s="103"/>
      <c r="ROZ639" s="103"/>
      <c r="RPA639" s="103"/>
      <c r="RPB639" s="103"/>
      <c r="RPC639" s="103"/>
      <c r="RPD639" s="103"/>
      <c r="RPE639" s="103"/>
      <c r="RPF639" s="103"/>
      <c r="RPG639" s="103"/>
      <c r="RPH639" s="103"/>
      <c r="RPI639" s="103"/>
      <c r="RPJ639" s="103"/>
      <c r="RPK639" s="103"/>
      <c r="RPL639" s="103"/>
      <c r="RPM639" s="103"/>
      <c r="RPN639" s="103"/>
      <c r="RPO639" s="103"/>
      <c r="RPP639" s="103"/>
      <c r="RPQ639" s="103"/>
      <c r="RPR639" s="103"/>
      <c r="RPS639" s="103"/>
      <c r="RPT639" s="103"/>
      <c r="RPU639" s="103"/>
      <c r="RPV639" s="103"/>
      <c r="RPW639" s="103"/>
      <c r="RPX639" s="103"/>
      <c r="RPY639" s="103"/>
      <c r="RPZ639" s="103"/>
      <c r="RQA639" s="103"/>
      <c r="RQB639" s="103"/>
      <c r="RQC639" s="103"/>
      <c r="RQD639" s="103"/>
      <c r="RQE639" s="103"/>
      <c r="RQF639" s="103"/>
      <c r="RQG639" s="103"/>
      <c r="RQH639" s="103"/>
      <c r="RQI639" s="103"/>
      <c r="RQJ639" s="103"/>
      <c r="RQK639" s="103"/>
      <c r="RQL639" s="103"/>
      <c r="RQM639" s="103"/>
      <c r="RQN639" s="103"/>
      <c r="RQO639" s="103"/>
      <c r="RQP639" s="103"/>
      <c r="RQQ639" s="103"/>
      <c r="RQR639" s="103"/>
      <c r="RQS639" s="103"/>
      <c r="RQT639" s="103"/>
      <c r="RQU639" s="103"/>
      <c r="RQV639" s="103"/>
      <c r="RQW639" s="103"/>
      <c r="RQX639" s="103"/>
      <c r="RQY639" s="103"/>
      <c r="RQZ639" s="103"/>
      <c r="RRA639" s="103"/>
      <c r="RRB639" s="103"/>
      <c r="RRC639" s="103"/>
      <c r="RRD639" s="103"/>
      <c r="RRE639" s="103"/>
      <c r="RRF639" s="103"/>
      <c r="RRG639" s="103"/>
      <c r="RRH639" s="103"/>
      <c r="RRI639" s="103"/>
      <c r="RRJ639" s="103"/>
      <c r="RRK639" s="103"/>
      <c r="RRL639" s="103"/>
      <c r="RRM639" s="103"/>
      <c r="RRN639" s="103"/>
      <c r="RRO639" s="103"/>
      <c r="RRP639" s="103"/>
      <c r="RRQ639" s="103"/>
      <c r="RRR639" s="103"/>
      <c r="RRS639" s="103"/>
      <c r="RRT639" s="103"/>
      <c r="RRU639" s="103"/>
      <c r="RRV639" s="103"/>
      <c r="RRW639" s="103"/>
      <c r="RRX639" s="103"/>
      <c r="RRY639" s="103"/>
      <c r="RRZ639" s="103"/>
      <c r="RSA639" s="103"/>
      <c r="RSB639" s="103"/>
      <c r="RSC639" s="103"/>
      <c r="RSD639" s="103"/>
      <c r="RSE639" s="103"/>
      <c r="RSF639" s="103"/>
      <c r="RSG639" s="103"/>
      <c r="RSH639" s="103"/>
      <c r="RSI639" s="103"/>
      <c r="RSJ639" s="103"/>
      <c r="RSK639" s="103"/>
      <c r="RSL639" s="103"/>
      <c r="RSM639" s="103"/>
      <c r="RSN639" s="103"/>
      <c r="RSO639" s="103"/>
      <c r="RSP639" s="103"/>
      <c r="RSQ639" s="103"/>
      <c r="RSR639" s="103"/>
      <c r="RSS639" s="103"/>
      <c r="RST639" s="103"/>
      <c r="RSU639" s="103"/>
      <c r="RSV639" s="103"/>
      <c r="RSW639" s="103"/>
      <c r="RSX639" s="103"/>
      <c r="RSY639" s="103"/>
      <c r="RSZ639" s="103"/>
      <c r="RTA639" s="103"/>
      <c r="RTB639" s="103"/>
      <c r="RTC639" s="103"/>
      <c r="RTD639" s="103"/>
      <c r="RTE639" s="103"/>
      <c r="RTF639" s="103"/>
      <c r="RTG639" s="103"/>
      <c r="RTH639" s="103"/>
      <c r="RTI639" s="103"/>
      <c r="RTJ639" s="103"/>
      <c r="RTK639" s="103"/>
      <c r="RTL639" s="103"/>
      <c r="RTM639" s="103"/>
      <c r="RTN639" s="103"/>
      <c r="RTO639" s="103"/>
      <c r="RTP639" s="103"/>
      <c r="RTQ639" s="103"/>
      <c r="RTR639" s="103"/>
      <c r="RTS639" s="103"/>
      <c r="RTT639" s="103"/>
      <c r="RTU639" s="103"/>
      <c r="RTV639" s="103"/>
      <c r="RTW639" s="103"/>
      <c r="RTX639" s="103"/>
      <c r="RTY639" s="103"/>
      <c r="RTZ639" s="103"/>
      <c r="RUA639" s="103"/>
      <c r="RUB639" s="103"/>
      <c r="RUC639" s="103"/>
      <c r="RUD639" s="103"/>
      <c r="RUE639" s="103"/>
      <c r="RUF639" s="103"/>
      <c r="RUG639" s="103"/>
      <c r="RUH639" s="103"/>
      <c r="RUI639" s="103"/>
      <c r="RUJ639" s="103"/>
      <c r="RUK639" s="103"/>
      <c r="RUL639" s="103"/>
      <c r="RUM639" s="103"/>
      <c r="RUN639" s="103"/>
      <c r="RUO639" s="103"/>
      <c r="RUP639" s="103"/>
      <c r="RUQ639" s="103"/>
      <c r="RUR639" s="103"/>
      <c r="RUS639" s="103"/>
      <c r="RUT639" s="103"/>
      <c r="RUU639" s="103"/>
      <c r="RUV639" s="103"/>
      <c r="RUW639" s="103"/>
      <c r="RUX639" s="103"/>
      <c r="RUY639" s="103"/>
      <c r="RUZ639" s="103"/>
      <c r="RVA639" s="103"/>
      <c r="RVB639" s="103"/>
      <c r="RVC639" s="103"/>
      <c r="RVD639" s="103"/>
      <c r="RVE639" s="103"/>
      <c r="RVF639" s="103"/>
      <c r="RVG639" s="103"/>
      <c r="RVH639" s="103"/>
      <c r="RVI639" s="103"/>
      <c r="RVJ639" s="103"/>
      <c r="RVK639" s="103"/>
      <c r="RVL639" s="103"/>
      <c r="RVM639" s="103"/>
      <c r="RVN639" s="103"/>
      <c r="RVO639" s="103"/>
      <c r="RVP639" s="103"/>
      <c r="RVQ639" s="103"/>
      <c r="RVR639" s="103"/>
      <c r="RVS639" s="103"/>
      <c r="RVT639" s="103"/>
      <c r="RVU639" s="103"/>
      <c r="RVV639" s="103"/>
      <c r="RVW639" s="103"/>
      <c r="RVX639" s="103"/>
      <c r="RVY639" s="103"/>
      <c r="RVZ639" s="103"/>
      <c r="RWA639" s="103"/>
      <c r="RWB639" s="103"/>
      <c r="RWC639" s="103"/>
      <c r="RWD639" s="103"/>
      <c r="RWE639" s="103"/>
      <c r="RWF639" s="103"/>
      <c r="RWG639" s="103"/>
      <c r="RWH639" s="103"/>
      <c r="RWI639" s="103"/>
      <c r="RWJ639" s="103"/>
      <c r="RWK639" s="103"/>
      <c r="RWL639" s="103"/>
      <c r="RWM639" s="103"/>
      <c r="RWN639" s="103"/>
      <c r="RWO639" s="103"/>
      <c r="RWP639" s="103"/>
      <c r="RWQ639" s="103"/>
      <c r="RWR639" s="103"/>
      <c r="RWS639" s="103"/>
      <c r="RWT639" s="103"/>
      <c r="RWU639" s="103"/>
      <c r="RWV639" s="103"/>
      <c r="RWW639" s="103"/>
      <c r="RWX639" s="103"/>
      <c r="RWY639" s="103"/>
      <c r="RWZ639" s="103"/>
      <c r="RXA639" s="103"/>
      <c r="RXB639" s="103"/>
      <c r="RXC639" s="103"/>
      <c r="RXD639" s="103"/>
      <c r="RXE639" s="103"/>
      <c r="RXF639" s="103"/>
      <c r="RXG639" s="103"/>
      <c r="RXH639" s="103"/>
      <c r="RXI639" s="103"/>
      <c r="RXJ639" s="103"/>
      <c r="RXK639" s="103"/>
      <c r="RXL639" s="103"/>
      <c r="RXM639" s="103"/>
      <c r="RXN639" s="103"/>
      <c r="RXO639" s="103"/>
      <c r="RXP639" s="103"/>
      <c r="RXQ639" s="103"/>
      <c r="RXR639" s="103"/>
      <c r="RXS639" s="103"/>
      <c r="RXT639" s="103"/>
      <c r="RXU639" s="103"/>
      <c r="RXV639" s="103"/>
      <c r="RXW639" s="103"/>
      <c r="RXX639" s="103"/>
      <c r="RXY639" s="103"/>
      <c r="RXZ639" s="103"/>
      <c r="RYA639" s="103"/>
      <c r="RYB639" s="103"/>
      <c r="RYC639" s="103"/>
      <c r="RYD639" s="103"/>
      <c r="RYE639" s="103"/>
      <c r="RYF639" s="103"/>
      <c r="RYG639" s="103"/>
      <c r="RYH639" s="103"/>
      <c r="RYI639" s="103"/>
      <c r="RYJ639" s="103"/>
      <c r="RYK639" s="103"/>
      <c r="RYL639" s="103"/>
      <c r="RYM639" s="103"/>
      <c r="RYN639" s="103"/>
      <c r="RYO639" s="103"/>
      <c r="RYP639" s="103"/>
      <c r="RYQ639" s="103"/>
      <c r="RYR639" s="103"/>
      <c r="RYS639" s="103"/>
      <c r="RYT639" s="103"/>
      <c r="RYU639" s="103"/>
      <c r="RYV639" s="103"/>
      <c r="RYW639" s="103"/>
      <c r="RYX639" s="103"/>
      <c r="RYY639" s="103"/>
      <c r="RYZ639" s="103"/>
      <c r="RZA639" s="103"/>
      <c r="RZB639" s="103"/>
      <c r="RZC639" s="103"/>
      <c r="RZD639" s="103"/>
      <c r="RZE639" s="103"/>
      <c r="RZF639" s="103"/>
      <c r="RZG639" s="103"/>
      <c r="RZH639" s="103"/>
      <c r="RZI639" s="103"/>
      <c r="RZJ639" s="103"/>
      <c r="RZK639" s="103"/>
      <c r="RZL639" s="103"/>
      <c r="RZM639" s="103"/>
      <c r="RZN639" s="103"/>
      <c r="RZO639" s="103"/>
      <c r="RZP639" s="103"/>
      <c r="RZQ639" s="103"/>
      <c r="RZR639" s="103"/>
      <c r="RZS639" s="103"/>
      <c r="RZT639" s="103"/>
      <c r="RZU639" s="103"/>
      <c r="RZV639" s="103"/>
      <c r="RZW639" s="103"/>
      <c r="RZX639" s="103"/>
      <c r="RZY639" s="103"/>
      <c r="RZZ639" s="103"/>
      <c r="SAA639" s="103"/>
      <c r="SAB639" s="103"/>
      <c r="SAC639" s="103"/>
      <c r="SAD639" s="103"/>
      <c r="SAE639" s="103"/>
      <c r="SAF639" s="103"/>
      <c r="SAG639" s="103"/>
      <c r="SAH639" s="103"/>
      <c r="SAI639" s="103"/>
      <c r="SAJ639" s="103"/>
      <c r="SAK639" s="103"/>
      <c r="SAL639" s="103"/>
      <c r="SAM639" s="103"/>
      <c r="SAN639" s="103"/>
      <c r="SAO639" s="103"/>
      <c r="SAP639" s="103"/>
      <c r="SAQ639" s="103"/>
      <c r="SAR639" s="103"/>
      <c r="SAS639" s="103"/>
      <c r="SAT639" s="103"/>
      <c r="SAU639" s="103"/>
      <c r="SAV639" s="103"/>
      <c r="SAW639" s="103"/>
      <c r="SAX639" s="103"/>
      <c r="SAY639" s="103"/>
      <c r="SAZ639" s="103"/>
      <c r="SBA639" s="103"/>
      <c r="SBB639" s="103"/>
      <c r="SBC639" s="103"/>
      <c r="SBD639" s="103"/>
      <c r="SBE639" s="103"/>
      <c r="SBF639" s="103"/>
      <c r="SBG639" s="103"/>
      <c r="SBH639" s="103"/>
      <c r="SBI639" s="103"/>
      <c r="SBJ639" s="103"/>
      <c r="SBK639" s="103"/>
      <c r="SBL639" s="103"/>
      <c r="SBM639" s="103"/>
      <c r="SBN639" s="103"/>
      <c r="SBO639" s="103"/>
      <c r="SBP639" s="103"/>
      <c r="SBQ639" s="103"/>
      <c r="SBR639" s="103"/>
      <c r="SBS639" s="103"/>
      <c r="SBT639" s="103"/>
      <c r="SBU639" s="103"/>
      <c r="SBV639" s="103"/>
      <c r="SBW639" s="103"/>
      <c r="SBX639" s="103"/>
      <c r="SBY639" s="103"/>
      <c r="SBZ639" s="103"/>
      <c r="SCA639" s="103"/>
      <c r="SCB639" s="103"/>
      <c r="SCC639" s="103"/>
      <c r="SCD639" s="103"/>
      <c r="SCE639" s="103"/>
      <c r="SCF639" s="103"/>
      <c r="SCG639" s="103"/>
      <c r="SCH639" s="103"/>
      <c r="SCI639" s="103"/>
      <c r="SCJ639" s="103"/>
      <c r="SCK639" s="103"/>
      <c r="SCL639" s="103"/>
      <c r="SCM639" s="103"/>
      <c r="SCN639" s="103"/>
      <c r="SCO639" s="103"/>
      <c r="SCP639" s="103"/>
      <c r="SCQ639" s="103"/>
      <c r="SCR639" s="103"/>
      <c r="SCS639" s="103"/>
      <c r="SCT639" s="103"/>
      <c r="SCU639" s="103"/>
      <c r="SCV639" s="103"/>
      <c r="SCW639" s="103"/>
      <c r="SCX639" s="103"/>
      <c r="SCY639" s="103"/>
      <c r="SCZ639" s="103"/>
      <c r="SDA639" s="103"/>
      <c r="SDB639" s="103"/>
      <c r="SDC639" s="103"/>
      <c r="SDD639" s="103"/>
      <c r="SDE639" s="103"/>
      <c r="SDF639" s="103"/>
      <c r="SDG639" s="103"/>
      <c r="SDH639" s="103"/>
      <c r="SDI639" s="103"/>
      <c r="SDJ639" s="103"/>
      <c r="SDK639" s="103"/>
      <c r="SDL639" s="103"/>
      <c r="SDM639" s="103"/>
      <c r="SDN639" s="103"/>
      <c r="SDO639" s="103"/>
      <c r="SDP639" s="103"/>
      <c r="SDQ639" s="103"/>
      <c r="SDR639" s="103"/>
      <c r="SDS639" s="103"/>
      <c r="SDT639" s="103"/>
      <c r="SDU639" s="103"/>
      <c r="SDV639" s="103"/>
      <c r="SDW639" s="103"/>
      <c r="SDX639" s="103"/>
      <c r="SDY639" s="103"/>
      <c r="SDZ639" s="103"/>
      <c r="SEA639" s="103"/>
      <c r="SEB639" s="103"/>
      <c r="SEC639" s="103"/>
      <c r="SED639" s="103"/>
      <c r="SEE639" s="103"/>
      <c r="SEF639" s="103"/>
      <c r="SEG639" s="103"/>
      <c r="SEH639" s="103"/>
      <c r="SEI639" s="103"/>
      <c r="SEJ639" s="103"/>
      <c r="SEK639" s="103"/>
      <c r="SEL639" s="103"/>
      <c r="SEM639" s="103"/>
      <c r="SEN639" s="103"/>
      <c r="SEO639" s="103"/>
      <c r="SEP639" s="103"/>
      <c r="SEQ639" s="103"/>
      <c r="SER639" s="103"/>
      <c r="SES639" s="103"/>
      <c r="SET639" s="103"/>
      <c r="SEU639" s="103"/>
      <c r="SEV639" s="103"/>
      <c r="SEW639" s="103"/>
      <c r="SEX639" s="103"/>
      <c r="SEY639" s="103"/>
      <c r="SEZ639" s="103"/>
      <c r="SFA639" s="103"/>
      <c r="SFB639" s="103"/>
      <c r="SFC639" s="103"/>
      <c r="SFD639" s="103"/>
      <c r="SFE639" s="103"/>
      <c r="SFF639" s="103"/>
      <c r="SFG639" s="103"/>
      <c r="SFH639" s="103"/>
      <c r="SFI639" s="103"/>
      <c r="SFJ639" s="103"/>
      <c r="SFK639" s="103"/>
      <c r="SFL639" s="103"/>
      <c r="SFM639" s="103"/>
      <c r="SFN639" s="103"/>
      <c r="SFO639" s="103"/>
      <c r="SFP639" s="103"/>
      <c r="SFQ639" s="103"/>
      <c r="SFR639" s="103"/>
      <c r="SFS639" s="103"/>
      <c r="SFT639" s="103"/>
      <c r="SFU639" s="103"/>
      <c r="SFV639" s="103"/>
      <c r="SFW639" s="103"/>
      <c r="SFX639" s="103"/>
      <c r="SFY639" s="103"/>
      <c r="SFZ639" s="103"/>
      <c r="SGA639" s="103"/>
      <c r="SGB639" s="103"/>
      <c r="SGC639" s="103"/>
      <c r="SGD639" s="103"/>
      <c r="SGE639" s="103"/>
      <c r="SGF639" s="103"/>
      <c r="SGG639" s="103"/>
      <c r="SGH639" s="103"/>
      <c r="SGI639" s="103"/>
      <c r="SGJ639" s="103"/>
      <c r="SGK639" s="103"/>
      <c r="SGL639" s="103"/>
      <c r="SGM639" s="103"/>
      <c r="SGN639" s="103"/>
      <c r="SGO639" s="103"/>
      <c r="SGP639" s="103"/>
      <c r="SGQ639" s="103"/>
      <c r="SGR639" s="103"/>
      <c r="SGS639" s="103"/>
      <c r="SGT639" s="103"/>
      <c r="SGU639" s="103"/>
      <c r="SGV639" s="103"/>
      <c r="SGW639" s="103"/>
      <c r="SGX639" s="103"/>
      <c r="SGY639" s="103"/>
      <c r="SGZ639" s="103"/>
      <c r="SHA639" s="103"/>
      <c r="SHB639" s="103"/>
      <c r="SHC639" s="103"/>
      <c r="SHD639" s="103"/>
      <c r="SHE639" s="103"/>
      <c r="SHF639" s="103"/>
      <c r="SHG639" s="103"/>
      <c r="SHH639" s="103"/>
      <c r="SHI639" s="103"/>
      <c r="SHJ639" s="103"/>
      <c r="SHK639" s="103"/>
      <c r="SHL639" s="103"/>
      <c r="SHM639" s="103"/>
      <c r="SHN639" s="103"/>
      <c r="SHO639" s="103"/>
      <c r="SHP639" s="103"/>
      <c r="SHQ639" s="103"/>
      <c r="SHR639" s="103"/>
      <c r="SHS639" s="103"/>
      <c r="SHT639" s="103"/>
      <c r="SHU639" s="103"/>
      <c r="SHV639" s="103"/>
      <c r="SHW639" s="103"/>
      <c r="SHX639" s="103"/>
      <c r="SHY639" s="103"/>
      <c r="SHZ639" s="103"/>
      <c r="SIA639" s="103"/>
      <c r="SIB639" s="103"/>
      <c r="SIC639" s="103"/>
      <c r="SID639" s="103"/>
      <c r="SIE639" s="103"/>
      <c r="SIF639" s="103"/>
      <c r="SIG639" s="103"/>
      <c r="SIH639" s="103"/>
      <c r="SII639" s="103"/>
      <c r="SIJ639" s="103"/>
      <c r="SIK639" s="103"/>
      <c r="SIL639" s="103"/>
      <c r="SIM639" s="103"/>
      <c r="SIN639" s="103"/>
      <c r="SIO639" s="103"/>
      <c r="SIP639" s="103"/>
      <c r="SIQ639" s="103"/>
      <c r="SIR639" s="103"/>
      <c r="SIS639" s="103"/>
      <c r="SIT639" s="103"/>
      <c r="SIU639" s="103"/>
      <c r="SIV639" s="103"/>
      <c r="SIW639" s="103"/>
      <c r="SIX639" s="103"/>
      <c r="SIY639" s="103"/>
      <c r="SIZ639" s="103"/>
      <c r="SJA639" s="103"/>
      <c r="SJB639" s="103"/>
      <c r="SJC639" s="103"/>
      <c r="SJD639" s="103"/>
      <c r="SJE639" s="103"/>
      <c r="SJF639" s="103"/>
      <c r="SJG639" s="103"/>
      <c r="SJH639" s="103"/>
      <c r="SJI639" s="103"/>
      <c r="SJJ639" s="103"/>
      <c r="SJK639" s="103"/>
      <c r="SJL639" s="103"/>
      <c r="SJM639" s="103"/>
      <c r="SJN639" s="103"/>
      <c r="SJO639" s="103"/>
      <c r="SJP639" s="103"/>
      <c r="SJQ639" s="103"/>
      <c r="SJR639" s="103"/>
      <c r="SJS639" s="103"/>
      <c r="SJT639" s="103"/>
      <c r="SJU639" s="103"/>
      <c r="SJV639" s="103"/>
      <c r="SJW639" s="103"/>
      <c r="SJX639" s="103"/>
      <c r="SJY639" s="103"/>
      <c r="SJZ639" s="103"/>
      <c r="SKA639" s="103"/>
      <c r="SKB639" s="103"/>
      <c r="SKC639" s="103"/>
      <c r="SKD639" s="103"/>
      <c r="SKE639" s="103"/>
      <c r="SKF639" s="103"/>
      <c r="SKG639" s="103"/>
      <c r="SKH639" s="103"/>
      <c r="SKI639" s="103"/>
      <c r="SKJ639" s="103"/>
      <c r="SKK639" s="103"/>
      <c r="SKL639" s="103"/>
      <c r="SKM639" s="103"/>
      <c r="SKN639" s="103"/>
      <c r="SKO639" s="103"/>
      <c r="SKP639" s="103"/>
      <c r="SKQ639" s="103"/>
      <c r="SKR639" s="103"/>
      <c r="SKS639" s="103"/>
      <c r="SKT639" s="103"/>
      <c r="SKU639" s="103"/>
      <c r="SKV639" s="103"/>
      <c r="SKW639" s="103"/>
      <c r="SKX639" s="103"/>
      <c r="SKY639" s="103"/>
      <c r="SKZ639" s="103"/>
      <c r="SLA639" s="103"/>
      <c r="SLB639" s="103"/>
      <c r="SLC639" s="103"/>
      <c r="SLD639" s="103"/>
      <c r="SLE639" s="103"/>
      <c r="SLF639" s="103"/>
      <c r="SLG639" s="103"/>
      <c r="SLH639" s="103"/>
      <c r="SLI639" s="103"/>
      <c r="SLJ639" s="103"/>
      <c r="SLK639" s="103"/>
      <c r="SLL639" s="103"/>
      <c r="SLM639" s="103"/>
      <c r="SLN639" s="103"/>
      <c r="SLO639" s="103"/>
      <c r="SLP639" s="103"/>
      <c r="SLQ639" s="103"/>
      <c r="SLR639" s="103"/>
      <c r="SLS639" s="103"/>
      <c r="SLT639" s="103"/>
      <c r="SLU639" s="103"/>
      <c r="SLV639" s="103"/>
      <c r="SLW639" s="103"/>
      <c r="SLX639" s="103"/>
      <c r="SLY639" s="103"/>
      <c r="SLZ639" s="103"/>
      <c r="SMA639" s="103"/>
      <c r="SMB639" s="103"/>
      <c r="SMC639" s="103"/>
      <c r="SMD639" s="103"/>
      <c r="SME639" s="103"/>
      <c r="SMF639" s="103"/>
      <c r="SMG639" s="103"/>
      <c r="SMH639" s="103"/>
      <c r="SMI639" s="103"/>
      <c r="SMJ639" s="103"/>
      <c r="SMK639" s="103"/>
      <c r="SML639" s="103"/>
      <c r="SMM639" s="103"/>
      <c r="SMN639" s="103"/>
      <c r="SMO639" s="103"/>
      <c r="SMP639" s="103"/>
      <c r="SMQ639" s="103"/>
      <c r="SMR639" s="103"/>
      <c r="SMS639" s="103"/>
      <c r="SMT639" s="103"/>
      <c r="SMU639" s="103"/>
      <c r="SMV639" s="103"/>
      <c r="SMW639" s="103"/>
      <c r="SMX639" s="103"/>
      <c r="SMY639" s="103"/>
      <c r="SMZ639" s="103"/>
      <c r="SNA639" s="103"/>
      <c r="SNB639" s="103"/>
      <c r="SNC639" s="103"/>
      <c r="SND639" s="103"/>
      <c r="SNE639" s="103"/>
      <c r="SNF639" s="103"/>
      <c r="SNG639" s="103"/>
      <c r="SNH639" s="103"/>
      <c r="SNI639" s="103"/>
      <c r="SNJ639" s="103"/>
      <c r="SNK639" s="103"/>
      <c r="SNL639" s="103"/>
      <c r="SNM639" s="103"/>
      <c r="SNN639" s="103"/>
      <c r="SNO639" s="103"/>
      <c r="SNP639" s="103"/>
      <c r="SNQ639" s="103"/>
      <c r="SNR639" s="103"/>
      <c r="SNS639" s="103"/>
      <c r="SNT639" s="103"/>
      <c r="SNU639" s="103"/>
      <c r="SNV639" s="103"/>
      <c r="SNW639" s="103"/>
      <c r="SNX639" s="103"/>
      <c r="SNY639" s="103"/>
      <c r="SNZ639" s="103"/>
      <c r="SOA639" s="103"/>
      <c r="SOB639" s="103"/>
      <c r="SOC639" s="103"/>
      <c r="SOD639" s="103"/>
      <c r="SOE639" s="103"/>
      <c r="SOF639" s="103"/>
      <c r="SOG639" s="103"/>
      <c r="SOH639" s="103"/>
      <c r="SOI639" s="103"/>
      <c r="SOJ639" s="103"/>
      <c r="SOK639" s="103"/>
      <c r="SOL639" s="103"/>
      <c r="SOM639" s="103"/>
      <c r="SON639" s="103"/>
      <c r="SOO639" s="103"/>
      <c r="SOP639" s="103"/>
      <c r="SOQ639" s="103"/>
      <c r="SOR639" s="103"/>
      <c r="SOS639" s="103"/>
      <c r="SOT639" s="103"/>
      <c r="SOU639" s="103"/>
      <c r="SOV639" s="103"/>
      <c r="SOW639" s="103"/>
      <c r="SOX639" s="103"/>
      <c r="SOY639" s="103"/>
      <c r="SOZ639" s="103"/>
      <c r="SPA639" s="103"/>
      <c r="SPB639" s="103"/>
      <c r="SPC639" s="103"/>
      <c r="SPD639" s="103"/>
      <c r="SPE639" s="103"/>
      <c r="SPF639" s="103"/>
      <c r="SPG639" s="103"/>
      <c r="SPH639" s="103"/>
      <c r="SPI639" s="103"/>
      <c r="SPJ639" s="103"/>
      <c r="SPK639" s="103"/>
      <c r="SPL639" s="103"/>
      <c r="SPM639" s="103"/>
      <c r="SPN639" s="103"/>
      <c r="SPO639" s="103"/>
      <c r="SPP639" s="103"/>
      <c r="SPQ639" s="103"/>
      <c r="SPR639" s="103"/>
      <c r="SPS639" s="103"/>
      <c r="SPT639" s="103"/>
      <c r="SPU639" s="103"/>
      <c r="SPV639" s="103"/>
      <c r="SPW639" s="103"/>
      <c r="SPX639" s="103"/>
      <c r="SPY639" s="103"/>
      <c r="SPZ639" s="103"/>
      <c r="SQA639" s="103"/>
      <c r="SQB639" s="103"/>
      <c r="SQC639" s="103"/>
      <c r="SQD639" s="103"/>
      <c r="SQE639" s="103"/>
      <c r="SQF639" s="103"/>
      <c r="SQG639" s="103"/>
      <c r="SQH639" s="103"/>
      <c r="SQI639" s="103"/>
      <c r="SQJ639" s="103"/>
      <c r="SQK639" s="103"/>
      <c r="SQL639" s="103"/>
      <c r="SQM639" s="103"/>
      <c r="SQN639" s="103"/>
      <c r="SQO639" s="103"/>
      <c r="SQP639" s="103"/>
      <c r="SQQ639" s="103"/>
      <c r="SQR639" s="103"/>
      <c r="SQS639" s="103"/>
      <c r="SQT639" s="103"/>
      <c r="SQU639" s="103"/>
      <c r="SQV639" s="103"/>
      <c r="SQW639" s="103"/>
      <c r="SQX639" s="103"/>
      <c r="SQY639" s="103"/>
      <c r="SQZ639" s="103"/>
      <c r="SRA639" s="103"/>
      <c r="SRB639" s="103"/>
      <c r="SRC639" s="103"/>
      <c r="SRD639" s="103"/>
      <c r="SRE639" s="103"/>
      <c r="SRF639" s="103"/>
      <c r="SRG639" s="103"/>
      <c r="SRH639" s="103"/>
      <c r="SRI639" s="103"/>
      <c r="SRJ639" s="103"/>
      <c r="SRK639" s="103"/>
      <c r="SRL639" s="103"/>
      <c r="SRM639" s="103"/>
      <c r="SRN639" s="103"/>
      <c r="SRO639" s="103"/>
      <c r="SRP639" s="103"/>
      <c r="SRQ639" s="103"/>
      <c r="SRR639" s="103"/>
      <c r="SRS639" s="103"/>
      <c r="SRT639" s="103"/>
      <c r="SRU639" s="103"/>
      <c r="SRV639" s="103"/>
      <c r="SRW639" s="103"/>
      <c r="SRX639" s="103"/>
      <c r="SRY639" s="103"/>
      <c r="SRZ639" s="103"/>
      <c r="SSA639" s="103"/>
      <c r="SSB639" s="103"/>
      <c r="SSC639" s="103"/>
      <c r="SSD639" s="103"/>
      <c r="SSE639" s="103"/>
      <c r="SSF639" s="103"/>
      <c r="SSG639" s="103"/>
      <c r="SSH639" s="103"/>
      <c r="SSI639" s="103"/>
      <c r="SSJ639" s="103"/>
      <c r="SSK639" s="103"/>
      <c r="SSL639" s="103"/>
      <c r="SSM639" s="103"/>
      <c r="SSN639" s="103"/>
      <c r="SSO639" s="103"/>
      <c r="SSP639" s="103"/>
      <c r="SSQ639" s="103"/>
      <c r="SSR639" s="103"/>
      <c r="SSS639" s="103"/>
      <c r="SST639" s="103"/>
      <c r="SSU639" s="103"/>
      <c r="SSV639" s="103"/>
      <c r="SSW639" s="103"/>
      <c r="SSX639" s="103"/>
      <c r="SSY639" s="103"/>
      <c r="SSZ639" s="103"/>
      <c r="STA639" s="103"/>
      <c r="STB639" s="103"/>
      <c r="STC639" s="103"/>
      <c r="STD639" s="103"/>
      <c r="STE639" s="103"/>
      <c r="STF639" s="103"/>
      <c r="STG639" s="103"/>
      <c r="STH639" s="103"/>
      <c r="STI639" s="103"/>
      <c r="STJ639" s="103"/>
      <c r="STK639" s="103"/>
      <c r="STL639" s="103"/>
      <c r="STM639" s="103"/>
      <c r="STN639" s="103"/>
      <c r="STO639" s="103"/>
      <c r="STP639" s="103"/>
      <c r="STQ639" s="103"/>
      <c r="STR639" s="103"/>
      <c r="STS639" s="103"/>
      <c r="STT639" s="103"/>
      <c r="STU639" s="103"/>
      <c r="STV639" s="103"/>
      <c r="STW639" s="103"/>
      <c r="STX639" s="103"/>
      <c r="STY639" s="103"/>
      <c r="STZ639" s="103"/>
      <c r="SUA639" s="103"/>
      <c r="SUB639" s="103"/>
      <c r="SUC639" s="103"/>
      <c r="SUD639" s="103"/>
      <c r="SUE639" s="103"/>
      <c r="SUF639" s="103"/>
      <c r="SUG639" s="103"/>
      <c r="SUH639" s="103"/>
      <c r="SUI639" s="103"/>
      <c r="SUJ639" s="103"/>
      <c r="SUK639" s="103"/>
      <c r="SUL639" s="103"/>
      <c r="SUM639" s="103"/>
      <c r="SUN639" s="103"/>
      <c r="SUO639" s="103"/>
      <c r="SUP639" s="103"/>
      <c r="SUQ639" s="103"/>
      <c r="SUR639" s="103"/>
      <c r="SUS639" s="103"/>
      <c r="SUT639" s="103"/>
      <c r="SUU639" s="103"/>
      <c r="SUV639" s="103"/>
      <c r="SUW639" s="103"/>
      <c r="SUX639" s="103"/>
      <c r="SUY639" s="103"/>
      <c r="SUZ639" s="103"/>
      <c r="SVA639" s="103"/>
      <c r="SVB639" s="103"/>
      <c r="SVC639" s="103"/>
      <c r="SVD639" s="103"/>
      <c r="SVE639" s="103"/>
      <c r="SVF639" s="103"/>
      <c r="SVG639" s="103"/>
      <c r="SVH639" s="103"/>
      <c r="SVI639" s="103"/>
      <c r="SVJ639" s="103"/>
      <c r="SVK639" s="103"/>
      <c r="SVL639" s="103"/>
      <c r="SVM639" s="103"/>
      <c r="SVN639" s="103"/>
      <c r="SVO639" s="103"/>
      <c r="SVP639" s="103"/>
      <c r="SVQ639" s="103"/>
      <c r="SVR639" s="103"/>
      <c r="SVS639" s="103"/>
      <c r="SVT639" s="103"/>
      <c r="SVU639" s="103"/>
      <c r="SVV639" s="103"/>
      <c r="SVW639" s="103"/>
      <c r="SVX639" s="103"/>
      <c r="SVY639" s="103"/>
      <c r="SVZ639" s="103"/>
      <c r="SWA639" s="103"/>
      <c r="SWB639" s="103"/>
      <c r="SWC639" s="103"/>
      <c r="SWD639" s="103"/>
      <c r="SWE639" s="103"/>
      <c r="SWF639" s="103"/>
      <c r="SWG639" s="103"/>
      <c r="SWH639" s="103"/>
      <c r="SWI639" s="103"/>
      <c r="SWJ639" s="103"/>
      <c r="SWK639" s="103"/>
      <c r="SWL639" s="103"/>
      <c r="SWM639" s="103"/>
      <c r="SWN639" s="103"/>
      <c r="SWO639" s="103"/>
      <c r="SWP639" s="103"/>
      <c r="SWQ639" s="103"/>
      <c r="SWR639" s="103"/>
      <c r="SWS639" s="103"/>
      <c r="SWT639" s="103"/>
      <c r="SWU639" s="103"/>
      <c r="SWV639" s="103"/>
      <c r="SWW639" s="103"/>
      <c r="SWX639" s="103"/>
      <c r="SWY639" s="103"/>
      <c r="SWZ639" s="103"/>
      <c r="SXA639" s="103"/>
      <c r="SXB639" s="103"/>
      <c r="SXC639" s="103"/>
      <c r="SXD639" s="103"/>
      <c r="SXE639" s="103"/>
      <c r="SXF639" s="103"/>
      <c r="SXG639" s="103"/>
      <c r="SXH639" s="103"/>
      <c r="SXI639" s="103"/>
      <c r="SXJ639" s="103"/>
      <c r="SXK639" s="103"/>
      <c r="SXL639" s="103"/>
      <c r="SXM639" s="103"/>
      <c r="SXN639" s="103"/>
      <c r="SXO639" s="103"/>
      <c r="SXP639" s="103"/>
      <c r="SXQ639" s="103"/>
      <c r="SXR639" s="103"/>
      <c r="SXS639" s="103"/>
      <c r="SXT639" s="103"/>
      <c r="SXU639" s="103"/>
      <c r="SXV639" s="103"/>
      <c r="SXW639" s="103"/>
      <c r="SXX639" s="103"/>
      <c r="SXY639" s="103"/>
      <c r="SXZ639" s="103"/>
      <c r="SYA639" s="103"/>
      <c r="SYB639" s="103"/>
      <c r="SYC639" s="103"/>
      <c r="SYD639" s="103"/>
      <c r="SYE639" s="103"/>
      <c r="SYF639" s="103"/>
      <c r="SYG639" s="103"/>
      <c r="SYH639" s="103"/>
      <c r="SYI639" s="103"/>
      <c r="SYJ639" s="103"/>
      <c r="SYK639" s="103"/>
      <c r="SYL639" s="103"/>
      <c r="SYM639" s="103"/>
      <c r="SYN639" s="103"/>
      <c r="SYO639" s="103"/>
      <c r="SYP639" s="103"/>
      <c r="SYQ639" s="103"/>
      <c r="SYR639" s="103"/>
      <c r="SYS639" s="103"/>
      <c r="SYT639" s="103"/>
      <c r="SYU639" s="103"/>
      <c r="SYV639" s="103"/>
      <c r="SYW639" s="103"/>
      <c r="SYX639" s="103"/>
      <c r="SYY639" s="103"/>
      <c r="SYZ639" s="103"/>
      <c r="SZA639" s="103"/>
      <c r="SZB639" s="103"/>
      <c r="SZC639" s="103"/>
      <c r="SZD639" s="103"/>
      <c r="SZE639" s="103"/>
      <c r="SZF639" s="103"/>
      <c r="SZG639" s="103"/>
      <c r="SZH639" s="103"/>
      <c r="SZI639" s="103"/>
      <c r="SZJ639" s="103"/>
      <c r="SZK639" s="103"/>
      <c r="SZL639" s="103"/>
      <c r="SZM639" s="103"/>
      <c r="SZN639" s="103"/>
      <c r="SZO639" s="103"/>
      <c r="SZP639" s="103"/>
      <c r="SZQ639" s="103"/>
      <c r="SZR639" s="103"/>
      <c r="SZS639" s="103"/>
      <c r="SZT639" s="103"/>
      <c r="SZU639" s="103"/>
      <c r="SZV639" s="103"/>
      <c r="SZW639" s="103"/>
      <c r="SZX639" s="103"/>
      <c r="SZY639" s="103"/>
      <c r="SZZ639" s="103"/>
      <c r="TAA639" s="103"/>
      <c r="TAB639" s="103"/>
      <c r="TAC639" s="103"/>
      <c r="TAD639" s="103"/>
      <c r="TAE639" s="103"/>
      <c r="TAF639" s="103"/>
      <c r="TAG639" s="103"/>
      <c r="TAH639" s="103"/>
      <c r="TAI639" s="103"/>
      <c r="TAJ639" s="103"/>
      <c r="TAK639" s="103"/>
      <c r="TAL639" s="103"/>
      <c r="TAM639" s="103"/>
      <c r="TAN639" s="103"/>
      <c r="TAO639" s="103"/>
      <c r="TAP639" s="103"/>
      <c r="TAQ639" s="103"/>
      <c r="TAR639" s="103"/>
      <c r="TAS639" s="103"/>
      <c r="TAT639" s="103"/>
      <c r="TAU639" s="103"/>
      <c r="TAV639" s="103"/>
      <c r="TAW639" s="103"/>
      <c r="TAX639" s="103"/>
      <c r="TAY639" s="103"/>
      <c r="TAZ639" s="103"/>
      <c r="TBA639" s="103"/>
      <c r="TBB639" s="103"/>
      <c r="TBC639" s="103"/>
      <c r="TBD639" s="103"/>
      <c r="TBE639" s="103"/>
      <c r="TBF639" s="103"/>
      <c r="TBG639" s="103"/>
      <c r="TBH639" s="103"/>
      <c r="TBI639" s="103"/>
      <c r="TBJ639" s="103"/>
      <c r="TBK639" s="103"/>
      <c r="TBL639" s="103"/>
      <c r="TBM639" s="103"/>
      <c r="TBN639" s="103"/>
      <c r="TBO639" s="103"/>
      <c r="TBP639" s="103"/>
      <c r="TBQ639" s="103"/>
      <c r="TBR639" s="103"/>
      <c r="TBS639" s="103"/>
      <c r="TBT639" s="103"/>
      <c r="TBU639" s="103"/>
      <c r="TBV639" s="103"/>
      <c r="TBW639" s="103"/>
      <c r="TBX639" s="103"/>
      <c r="TBY639" s="103"/>
      <c r="TBZ639" s="103"/>
      <c r="TCA639" s="103"/>
      <c r="TCB639" s="103"/>
      <c r="TCC639" s="103"/>
      <c r="TCD639" s="103"/>
      <c r="TCE639" s="103"/>
      <c r="TCF639" s="103"/>
      <c r="TCG639" s="103"/>
      <c r="TCH639" s="103"/>
      <c r="TCI639" s="103"/>
      <c r="TCJ639" s="103"/>
      <c r="TCK639" s="103"/>
      <c r="TCL639" s="103"/>
      <c r="TCM639" s="103"/>
      <c r="TCN639" s="103"/>
      <c r="TCO639" s="103"/>
      <c r="TCP639" s="103"/>
      <c r="TCQ639" s="103"/>
      <c r="TCR639" s="103"/>
      <c r="TCS639" s="103"/>
      <c r="TCT639" s="103"/>
      <c r="TCU639" s="103"/>
      <c r="TCV639" s="103"/>
      <c r="TCW639" s="103"/>
      <c r="TCX639" s="103"/>
      <c r="TCY639" s="103"/>
      <c r="TCZ639" s="103"/>
      <c r="TDA639" s="103"/>
      <c r="TDB639" s="103"/>
      <c r="TDC639" s="103"/>
      <c r="TDD639" s="103"/>
      <c r="TDE639" s="103"/>
      <c r="TDF639" s="103"/>
      <c r="TDG639" s="103"/>
      <c r="TDH639" s="103"/>
      <c r="TDI639" s="103"/>
      <c r="TDJ639" s="103"/>
      <c r="TDK639" s="103"/>
      <c r="TDL639" s="103"/>
      <c r="TDM639" s="103"/>
      <c r="TDN639" s="103"/>
      <c r="TDO639" s="103"/>
      <c r="TDP639" s="103"/>
      <c r="TDQ639" s="103"/>
      <c r="TDR639" s="103"/>
      <c r="TDS639" s="103"/>
      <c r="TDT639" s="103"/>
      <c r="TDU639" s="103"/>
      <c r="TDV639" s="103"/>
      <c r="TDW639" s="103"/>
      <c r="TDX639" s="103"/>
      <c r="TDY639" s="103"/>
      <c r="TDZ639" s="103"/>
      <c r="TEA639" s="103"/>
      <c r="TEB639" s="103"/>
      <c r="TEC639" s="103"/>
      <c r="TED639" s="103"/>
      <c r="TEE639" s="103"/>
      <c r="TEF639" s="103"/>
      <c r="TEG639" s="103"/>
      <c r="TEH639" s="103"/>
      <c r="TEI639" s="103"/>
      <c r="TEJ639" s="103"/>
      <c r="TEK639" s="103"/>
      <c r="TEL639" s="103"/>
      <c r="TEM639" s="103"/>
      <c r="TEN639" s="103"/>
      <c r="TEO639" s="103"/>
      <c r="TEP639" s="103"/>
      <c r="TEQ639" s="103"/>
      <c r="TER639" s="103"/>
      <c r="TES639" s="103"/>
      <c r="TET639" s="103"/>
      <c r="TEU639" s="103"/>
      <c r="TEV639" s="103"/>
      <c r="TEW639" s="103"/>
      <c r="TEX639" s="103"/>
      <c r="TEY639" s="103"/>
      <c r="TEZ639" s="103"/>
      <c r="TFA639" s="103"/>
      <c r="TFB639" s="103"/>
      <c r="TFC639" s="103"/>
      <c r="TFD639" s="103"/>
      <c r="TFE639" s="103"/>
      <c r="TFF639" s="103"/>
      <c r="TFG639" s="103"/>
      <c r="TFH639" s="103"/>
      <c r="TFI639" s="103"/>
      <c r="TFJ639" s="103"/>
      <c r="TFK639" s="103"/>
      <c r="TFL639" s="103"/>
      <c r="TFM639" s="103"/>
      <c r="TFN639" s="103"/>
      <c r="TFO639" s="103"/>
      <c r="TFP639" s="103"/>
      <c r="TFQ639" s="103"/>
      <c r="TFR639" s="103"/>
      <c r="TFS639" s="103"/>
      <c r="TFT639" s="103"/>
      <c r="TFU639" s="103"/>
      <c r="TFV639" s="103"/>
      <c r="TFW639" s="103"/>
      <c r="TFX639" s="103"/>
      <c r="TFY639" s="103"/>
      <c r="TFZ639" s="103"/>
      <c r="TGA639" s="103"/>
      <c r="TGB639" s="103"/>
      <c r="TGC639" s="103"/>
      <c r="TGD639" s="103"/>
      <c r="TGE639" s="103"/>
      <c r="TGF639" s="103"/>
      <c r="TGG639" s="103"/>
      <c r="TGH639" s="103"/>
      <c r="TGI639" s="103"/>
      <c r="TGJ639" s="103"/>
      <c r="TGK639" s="103"/>
      <c r="TGL639" s="103"/>
      <c r="TGM639" s="103"/>
      <c r="TGN639" s="103"/>
      <c r="TGO639" s="103"/>
      <c r="TGP639" s="103"/>
      <c r="TGQ639" s="103"/>
      <c r="TGR639" s="103"/>
      <c r="TGS639" s="103"/>
      <c r="TGT639" s="103"/>
      <c r="TGU639" s="103"/>
      <c r="TGV639" s="103"/>
      <c r="TGW639" s="103"/>
      <c r="TGX639" s="103"/>
      <c r="TGY639" s="103"/>
      <c r="TGZ639" s="103"/>
      <c r="THA639" s="103"/>
      <c r="THB639" s="103"/>
      <c r="THC639" s="103"/>
      <c r="THD639" s="103"/>
      <c r="THE639" s="103"/>
      <c r="THF639" s="103"/>
      <c r="THG639" s="103"/>
      <c r="THH639" s="103"/>
      <c r="THI639" s="103"/>
      <c r="THJ639" s="103"/>
      <c r="THK639" s="103"/>
      <c r="THL639" s="103"/>
      <c r="THM639" s="103"/>
      <c r="THN639" s="103"/>
      <c r="THO639" s="103"/>
      <c r="THP639" s="103"/>
      <c r="THQ639" s="103"/>
      <c r="THR639" s="103"/>
      <c r="THS639" s="103"/>
      <c r="THT639" s="103"/>
      <c r="THU639" s="103"/>
      <c r="THV639" s="103"/>
      <c r="THW639" s="103"/>
      <c r="THX639" s="103"/>
      <c r="THY639" s="103"/>
      <c r="THZ639" s="103"/>
      <c r="TIA639" s="103"/>
      <c r="TIB639" s="103"/>
      <c r="TIC639" s="103"/>
      <c r="TID639" s="103"/>
      <c r="TIE639" s="103"/>
      <c r="TIF639" s="103"/>
      <c r="TIG639" s="103"/>
      <c r="TIH639" s="103"/>
      <c r="TII639" s="103"/>
      <c r="TIJ639" s="103"/>
      <c r="TIK639" s="103"/>
      <c r="TIL639" s="103"/>
      <c r="TIM639" s="103"/>
      <c r="TIN639" s="103"/>
      <c r="TIO639" s="103"/>
      <c r="TIP639" s="103"/>
      <c r="TIQ639" s="103"/>
      <c r="TIR639" s="103"/>
      <c r="TIS639" s="103"/>
      <c r="TIT639" s="103"/>
      <c r="TIU639" s="103"/>
      <c r="TIV639" s="103"/>
      <c r="TIW639" s="103"/>
      <c r="TIX639" s="103"/>
      <c r="TIY639" s="103"/>
      <c r="TIZ639" s="103"/>
      <c r="TJA639" s="103"/>
      <c r="TJB639" s="103"/>
      <c r="TJC639" s="103"/>
      <c r="TJD639" s="103"/>
      <c r="TJE639" s="103"/>
      <c r="TJF639" s="103"/>
      <c r="TJG639" s="103"/>
      <c r="TJH639" s="103"/>
      <c r="TJI639" s="103"/>
      <c r="TJJ639" s="103"/>
      <c r="TJK639" s="103"/>
      <c r="TJL639" s="103"/>
      <c r="TJM639" s="103"/>
      <c r="TJN639" s="103"/>
      <c r="TJO639" s="103"/>
      <c r="TJP639" s="103"/>
      <c r="TJQ639" s="103"/>
      <c r="TJR639" s="103"/>
      <c r="TJS639" s="103"/>
      <c r="TJT639" s="103"/>
      <c r="TJU639" s="103"/>
      <c r="TJV639" s="103"/>
      <c r="TJW639" s="103"/>
      <c r="TJX639" s="103"/>
      <c r="TJY639" s="103"/>
      <c r="TJZ639" s="103"/>
      <c r="TKA639" s="103"/>
      <c r="TKB639" s="103"/>
      <c r="TKC639" s="103"/>
      <c r="TKD639" s="103"/>
      <c r="TKE639" s="103"/>
      <c r="TKF639" s="103"/>
      <c r="TKG639" s="103"/>
      <c r="TKH639" s="103"/>
      <c r="TKI639" s="103"/>
      <c r="TKJ639" s="103"/>
      <c r="TKK639" s="103"/>
      <c r="TKL639" s="103"/>
      <c r="TKM639" s="103"/>
      <c r="TKN639" s="103"/>
      <c r="TKO639" s="103"/>
      <c r="TKP639" s="103"/>
      <c r="TKQ639" s="103"/>
      <c r="TKR639" s="103"/>
      <c r="TKS639" s="103"/>
      <c r="TKT639" s="103"/>
      <c r="TKU639" s="103"/>
      <c r="TKV639" s="103"/>
      <c r="TKW639" s="103"/>
      <c r="TKX639" s="103"/>
      <c r="TKY639" s="103"/>
      <c r="TKZ639" s="103"/>
      <c r="TLA639" s="103"/>
      <c r="TLB639" s="103"/>
      <c r="TLC639" s="103"/>
      <c r="TLD639" s="103"/>
      <c r="TLE639" s="103"/>
      <c r="TLF639" s="103"/>
      <c r="TLG639" s="103"/>
      <c r="TLH639" s="103"/>
      <c r="TLI639" s="103"/>
      <c r="TLJ639" s="103"/>
      <c r="TLK639" s="103"/>
      <c r="TLL639" s="103"/>
      <c r="TLM639" s="103"/>
      <c r="TLN639" s="103"/>
      <c r="TLO639" s="103"/>
      <c r="TLP639" s="103"/>
      <c r="TLQ639" s="103"/>
      <c r="TLR639" s="103"/>
      <c r="TLS639" s="103"/>
      <c r="TLT639" s="103"/>
      <c r="TLU639" s="103"/>
      <c r="TLV639" s="103"/>
      <c r="TLW639" s="103"/>
      <c r="TLX639" s="103"/>
      <c r="TLY639" s="103"/>
      <c r="TLZ639" s="103"/>
      <c r="TMA639" s="103"/>
      <c r="TMB639" s="103"/>
      <c r="TMC639" s="103"/>
      <c r="TMD639" s="103"/>
      <c r="TME639" s="103"/>
      <c r="TMF639" s="103"/>
      <c r="TMG639" s="103"/>
      <c r="TMH639" s="103"/>
      <c r="TMI639" s="103"/>
      <c r="TMJ639" s="103"/>
      <c r="TMK639" s="103"/>
      <c r="TML639" s="103"/>
      <c r="TMM639" s="103"/>
      <c r="TMN639" s="103"/>
      <c r="TMO639" s="103"/>
      <c r="TMP639" s="103"/>
      <c r="TMQ639" s="103"/>
      <c r="TMR639" s="103"/>
      <c r="TMS639" s="103"/>
      <c r="TMT639" s="103"/>
      <c r="TMU639" s="103"/>
      <c r="TMV639" s="103"/>
      <c r="TMW639" s="103"/>
      <c r="TMX639" s="103"/>
      <c r="TMY639" s="103"/>
      <c r="TMZ639" s="103"/>
      <c r="TNA639" s="103"/>
      <c r="TNB639" s="103"/>
      <c r="TNC639" s="103"/>
      <c r="TND639" s="103"/>
      <c r="TNE639" s="103"/>
      <c r="TNF639" s="103"/>
      <c r="TNG639" s="103"/>
      <c r="TNH639" s="103"/>
      <c r="TNI639" s="103"/>
      <c r="TNJ639" s="103"/>
      <c r="TNK639" s="103"/>
      <c r="TNL639" s="103"/>
      <c r="TNM639" s="103"/>
      <c r="TNN639" s="103"/>
      <c r="TNO639" s="103"/>
      <c r="TNP639" s="103"/>
      <c r="TNQ639" s="103"/>
      <c r="TNR639" s="103"/>
      <c r="TNS639" s="103"/>
      <c r="TNT639" s="103"/>
      <c r="TNU639" s="103"/>
      <c r="TNV639" s="103"/>
      <c r="TNW639" s="103"/>
      <c r="TNX639" s="103"/>
      <c r="TNY639" s="103"/>
      <c r="TNZ639" s="103"/>
      <c r="TOA639" s="103"/>
      <c r="TOB639" s="103"/>
      <c r="TOC639" s="103"/>
      <c r="TOD639" s="103"/>
      <c r="TOE639" s="103"/>
      <c r="TOF639" s="103"/>
      <c r="TOG639" s="103"/>
      <c r="TOH639" s="103"/>
      <c r="TOI639" s="103"/>
      <c r="TOJ639" s="103"/>
      <c r="TOK639" s="103"/>
      <c r="TOL639" s="103"/>
      <c r="TOM639" s="103"/>
      <c r="TON639" s="103"/>
      <c r="TOO639" s="103"/>
      <c r="TOP639" s="103"/>
      <c r="TOQ639" s="103"/>
      <c r="TOR639" s="103"/>
      <c r="TOS639" s="103"/>
      <c r="TOT639" s="103"/>
      <c r="TOU639" s="103"/>
      <c r="TOV639" s="103"/>
      <c r="TOW639" s="103"/>
      <c r="TOX639" s="103"/>
      <c r="TOY639" s="103"/>
      <c r="TOZ639" s="103"/>
      <c r="TPA639" s="103"/>
      <c r="TPB639" s="103"/>
      <c r="TPC639" s="103"/>
      <c r="TPD639" s="103"/>
      <c r="TPE639" s="103"/>
      <c r="TPF639" s="103"/>
      <c r="TPG639" s="103"/>
      <c r="TPH639" s="103"/>
      <c r="TPI639" s="103"/>
      <c r="TPJ639" s="103"/>
      <c r="TPK639" s="103"/>
      <c r="TPL639" s="103"/>
      <c r="TPM639" s="103"/>
      <c r="TPN639" s="103"/>
      <c r="TPO639" s="103"/>
      <c r="TPP639" s="103"/>
      <c r="TPQ639" s="103"/>
      <c r="TPR639" s="103"/>
      <c r="TPS639" s="103"/>
      <c r="TPT639" s="103"/>
      <c r="TPU639" s="103"/>
      <c r="TPV639" s="103"/>
      <c r="TPW639" s="103"/>
      <c r="TPX639" s="103"/>
      <c r="TPY639" s="103"/>
      <c r="TPZ639" s="103"/>
      <c r="TQA639" s="103"/>
      <c r="TQB639" s="103"/>
      <c r="TQC639" s="103"/>
      <c r="TQD639" s="103"/>
      <c r="TQE639" s="103"/>
      <c r="TQF639" s="103"/>
      <c r="TQG639" s="103"/>
      <c r="TQH639" s="103"/>
      <c r="TQI639" s="103"/>
      <c r="TQJ639" s="103"/>
      <c r="TQK639" s="103"/>
      <c r="TQL639" s="103"/>
      <c r="TQM639" s="103"/>
      <c r="TQN639" s="103"/>
      <c r="TQO639" s="103"/>
      <c r="TQP639" s="103"/>
      <c r="TQQ639" s="103"/>
      <c r="TQR639" s="103"/>
      <c r="TQS639" s="103"/>
      <c r="TQT639" s="103"/>
      <c r="TQU639" s="103"/>
      <c r="TQV639" s="103"/>
      <c r="TQW639" s="103"/>
      <c r="TQX639" s="103"/>
      <c r="TQY639" s="103"/>
      <c r="TQZ639" s="103"/>
      <c r="TRA639" s="103"/>
      <c r="TRB639" s="103"/>
      <c r="TRC639" s="103"/>
      <c r="TRD639" s="103"/>
      <c r="TRE639" s="103"/>
      <c r="TRF639" s="103"/>
      <c r="TRG639" s="103"/>
      <c r="TRH639" s="103"/>
      <c r="TRI639" s="103"/>
      <c r="TRJ639" s="103"/>
      <c r="TRK639" s="103"/>
      <c r="TRL639" s="103"/>
      <c r="TRM639" s="103"/>
      <c r="TRN639" s="103"/>
      <c r="TRO639" s="103"/>
      <c r="TRP639" s="103"/>
      <c r="TRQ639" s="103"/>
      <c r="TRR639" s="103"/>
      <c r="TRS639" s="103"/>
      <c r="TRT639" s="103"/>
      <c r="TRU639" s="103"/>
      <c r="TRV639" s="103"/>
      <c r="TRW639" s="103"/>
      <c r="TRX639" s="103"/>
      <c r="TRY639" s="103"/>
      <c r="TRZ639" s="103"/>
      <c r="TSA639" s="103"/>
      <c r="TSB639" s="103"/>
      <c r="TSC639" s="103"/>
      <c r="TSD639" s="103"/>
      <c r="TSE639" s="103"/>
      <c r="TSF639" s="103"/>
      <c r="TSG639" s="103"/>
      <c r="TSH639" s="103"/>
      <c r="TSI639" s="103"/>
      <c r="TSJ639" s="103"/>
      <c r="TSK639" s="103"/>
      <c r="TSL639" s="103"/>
      <c r="TSM639" s="103"/>
      <c r="TSN639" s="103"/>
      <c r="TSO639" s="103"/>
      <c r="TSP639" s="103"/>
      <c r="TSQ639" s="103"/>
      <c r="TSR639" s="103"/>
      <c r="TSS639" s="103"/>
      <c r="TST639" s="103"/>
      <c r="TSU639" s="103"/>
      <c r="TSV639" s="103"/>
      <c r="TSW639" s="103"/>
      <c r="TSX639" s="103"/>
      <c r="TSY639" s="103"/>
      <c r="TSZ639" s="103"/>
      <c r="TTA639" s="103"/>
      <c r="TTB639" s="103"/>
      <c r="TTC639" s="103"/>
      <c r="TTD639" s="103"/>
      <c r="TTE639" s="103"/>
      <c r="TTF639" s="103"/>
      <c r="TTG639" s="103"/>
      <c r="TTH639" s="103"/>
      <c r="TTI639" s="103"/>
      <c r="TTJ639" s="103"/>
      <c r="TTK639" s="103"/>
      <c r="TTL639" s="103"/>
      <c r="TTM639" s="103"/>
      <c r="TTN639" s="103"/>
      <c r="TTO639" s="103"/>
      <c r="TTP639" s="103"/>
      <c r="TTQ639" s="103"/>
      <c r="TTR639" s="103"/>
      <c r="TTS639" s="103"/>
      <c r="TTT639" s="103"/>
      <c r="TTU639" s="103"/>
      <c r="TTV639" s="103"/>
      <c r="TTW639" s="103"/>
      <c r="TTX639" s="103"/>
      <c r="TTY639" s="103"/>
      <c r="TTZ639" s="103"/>
      <c r="TUA639" s="103"/>
      <c r="TUB639" s="103"/>
      <c r="TUC639" s="103"/>
      <c r="TUD639" s="103"/>
      <c r="TUE639" s="103"/>
      <c r="TUF639" s="103"/>
      <c r="TUG639" s="103"/>
      <c r="TUH639" s="103"/>
      <c r="TUI639" s="103"/>
      <c r="TUJ639" s="103"/>
      <c r="TUK639" s="103"/>
      <c r="TUL639" s="103"/>
      <c r="TUM639" s="103"/>
      <c r="TUN639" s="103"/>
      <c r="TUO639" s="103"/>
      <c r="TUP639" s="103"/>
      <c r="TUQ639" s="103"/>
      <c r="TUR639" s="103"/>
      <c r="TUS639" s="103"/>
      <c r="TUT639" s="103"/>
      <c r="TUU639" s="103"/>
      <c r="TUV639" s="103"/>
      <c r="TUW639" s="103"/>
      <c r="TUX639" s="103"/>
      <c r="TUY639" s="103"/>
      <c r="TUZ639" s="103"/>
      <c r="TVA639" s="103"/>
      <c r="TVB639" s="103"/>
      <c r="TVC639" s="103"/>
      <c r="TVD639" s="103"/>
      <c r="TVE639" s="103"/>
      <c r="TVF639" s="103"/>
      <c r="TVG639" s="103"/>
      <c r="TVH639" s="103"/>
      <c r="TVI639" s="103"/>
      <c r="TVJ639" s="103"/>
      <c r="TVK639" s="103"/>
      <c r="TVL639" s="103"/>
      <c r="TVM639" s="103"/>
      <c r="TVN639" s="103"/>
      <c r="TVO639" s="103"/>
      <c r="TVP639" s="103"/>
      <c r="TVQ639" s="103"/>
      <c r="TVR639" s="103"/>
      <c r="TVS639" s="103"/>
      <c r="TVT639" s="103"/>
      <c r="TVU639" s="103"/>
      <c r="TVV639" s="103"/>
      <c r="TVW639" s="103"/>
      <c r="TVX639" s="103"/>
      <c r="TVY639" s="103"/>
      <c r="TVZ639" s="103"/>
      <c r="TWA639" s="103"/>
      <c r="TWB639" s="103"/>
      <c r="TWC639" s="103"/>
      <c r="TWD639" s="103"/>
      <c r="TWE639" s="103"/>
      <c r="TWF639" s="103"/>
      <c r="TWG639" s="103"/>
      <c r="TWH639" s="103"/>
      <c r="TWI639" s="103"/>
      <c r="TWJ639" s="103"/>
      <c r="TWK639" s="103"/>
      <c r="TWL639" s="103"/>
      <c r="TWM639" s="103"/>
      <c r="TWN639" s="103"/>
      <c r="TWO639" s="103"/>
      <c r="TWP639" s="103"/>
      <c r="TWQ639" s="103"/>
      <c r="TWR639" s="103"/>
      <c r="TWS639" s="103"/>
      <c r="TWT639" s="103"/>
      <c r="TWU639" s="103"/>
      <c r="TWV639" s="103"/>
      <c r="TWW639" s="103"/>
      <c r="TWX639" s="103"/>
      <c r="TWY639" s="103"/>
      <c r="TWZ639" s="103"/>
      <c r="TXA639" s="103"/>
      <c r="TXB639" s="103"/>
      <c r="TXC639" s="103"/>
      <c r="TXD639" s="103"/>
      <c r="TXE639" s="103"/>
      <c r="TXF639" s="103"/>
      <c r="TXG639" s="103"/>
      <c r="TXH639" s="103"/>
      <c r="TXI639" s="103"/>
      <c r="TXJ639" s="103"/>
      <c r="TXK639" s="103"/>
      <c r="TXL639" s="103"/>
      <c r="TXM639" s="103"/>
      <c r="TXN639" s="103"/>
      <c r="TXO639" s="103"/>
      <c r="TXP639" s="103"/>
      <c r="TXQ639" s="103"/>
      <c r="TXR639" s="103"/>
      <c r="TXS639" s="103"/>
      <c r="TXT639" s="103"/>
      <c r="TXU639" s="103"/>
      <c r="TXV639" s="103"/>
      <c r="TXW639" s="103"/>
      <c r="TXX639" s="103"/>
      <c r="TXY639" s="103"/>
      <c r="TXZ639" s="103"/>
      <c r="TYA639" s="103"/>
      <c r="TYB639" s="103"/>
      <c r="TYC639" s="103"/>
      <c r="TYD639" s="103"/>
      <c r="TYE639" s="103"/>
      <c r="TYF639" s="103"/>
      <c r="TYG639" s="103"/>
      <c r="TYH639" s="103"/>
      <c r="TYI639" s="103"/>
      <c r="TYJ639" s="103"/>
      <c r="TYK639" s="103"/>
      <c r="TYL639" s="103"/>
      <c r="TYM639" s="103"/>
      <c r="TYN639" s="103"/>
      <c r="TYO639" s="103"/>
      <c r="TYP639" s="103"/>
      <c r="TYQ639" s="103"/>
      <c r="TYR639" s="103"/>
      <c r="TYS639" s="103"/>
      <c r="TYT639" s="103"/>
      <c r="TYU639" s="103"/>
      <c r="TYV639" s="103"/>
      <c r="TYW639" s="103"/>
      <c r="TYX639" s="103"/>
      <c r="TYY639" s="103"/>
      <c r="TYZ639" s="103"/>
      <c r="TZA639" s="103"/>
      <c r="TZB639" s="103"/>
      <c r="TZC639" s="103"/>
      <c r="TZD639" s="103"/>
      <c r="TZE639" s="103"/>
      <c r="TZF639" s="103"/>
      <c r="TZG639" s="103"/>
      <c r="TZH639" s="103"/>
      <c r="TZI639" s="103"/>
      <c r="TZJ639" s="103"/>
      <c r="TZK639" s="103"/>
      <c r="TZL639" s="103"/>
      <c r="TZM639" s="103"/>
      <c r="TZN639" s="103"/>
      <c r="TZO639" s="103"/>
      <c r="TZP639" s="103"/>
      <c r="TZQ639" s="103"/>
      <c r="TZR639" s="103"/>
      <c r="TZS639" s="103"/>
      <c r="TZT639" s="103"/>
      <c r="TZU639" s="103"/>
      <c r="TZV639" s="103"/>
      <c r="TZW639" s="103"/>
      <c r="TZX639" s="103"/>
      <c r="TZY639" s="103"/>
      <c r="TZZ639" s="103"/>
      <c r="UAA639" s="103"/>
      <c r="UAB639" s="103"/>
      <c r="UAC639" s="103"/>
      <c r="UAD639" s="103"/>
      <c r="UAE639" s="103"/>
      <c r="UAF639" s="103"/>
      <c r="UAG639" s="103"/>
      <c r="UAH639" s="103"/>
      <c r="UAI639" s="103"/>
      <c r="UAJ639" s="103"/>
      <c r="UAK639" s="103"/>
      <c r="UAL639" s="103"/>
      <c r="UAM639" s="103"/>
      <c r="UAN639" s="103"/>
      <c r="UAO639" s="103"/>
      <c r="UAP639" s="103"/>
      <c r="UAQ639" s="103"/>
      <c r="UAR639" s="103"/>
      <c r="UAS639" s="103"/>
      <c r="UAT639" s="103"/>
      <c r="UAU639" s="103"/>
      <c r="UAV639" s="103"/>
      <c r="UAW639" s="103"/>
      <c r="UAX639" s="103"/>
      <c r="UAY639" s="103"/>
      <c r="UAZ639" s="103"/>
      <c r="UBA639" s="103"/>
      <c r="UBB639" s="103"/>
      <c r="UBC639" s="103"/>
      <c r="UBD639" s="103"/>
      <c r="UBE639" s="103"/>
      <c r="UBF639" s="103"/>
      <c r="UBG639" s="103"/>
      <c r="UBH639" s="103"/>
      <c r="UBI639" s="103"/>
      <c r="UBJ639" s="103"/>
      <c r="UBK639" s="103"/>
      <c r="UBL639" s="103"/>
      <c r="UBM639" s="103"/>
      <c r="UBN639" s="103"/>
      <c r="UBO639" s="103"/>
      <c r="UBP639" s="103"/>
      <c r="UBQ639" s="103"/>
      <c r="UBR639" s="103"/>
      <c r="UBS639" s="103"/>
      <c r="UBT639" s="103"/>
      <c r="UBU639" s="103"/>
      <c r="UBV639" s="103"/>
      <c r="UBW639" s="103"/>
      <c r="UBX639" s="103"/>
      <c r="UBY639" s="103"/>
      <c r="UBZ639" s="103"/>
      <c r="UCA639" s="103"/>
      <c r="UCB639" s="103"/>
      <c r="UCC639" s="103"/>
      <c r="UCD639" s="103"/>
      <c r="UCE639" s="103"/>
      <c r="UCF639" s="103"/>
      <c r="UCG639" s="103"/>
      <c r="UCH639" s="103"/>
      <c r="UCI639" s="103"/>
      <c r="UCJ639" s="103"/>
      <c r="UCK639" s="103"/>
      <c r="UCL639" s="103"/>
      <c r="UCM639" s="103"/>
      <c r="UCN639" s="103"/>
      <c r="UCO639" s="103"/>
      <c r="UCP639" s="103"/>
      <c r="UCQ639" s="103"/>
      <c r="UCR639" s="103"/>
      <c r="UCS639" s="103"/>
      <c r="UCT639" s="103"/>
      <c r="UCU639" s="103"/>
      <c r="UCV639" s="103"/>
      <c r="UCW639" s="103"/>
      <c r="UCX639" s="103"/>
      <c r="UCY639" s="103"/>
      <c r="UCZ639" s="103"/>
      <c r="UDA639" s="103"/>
      <c r="UDB639" s="103"/>
      <c r="UDC639" s="103"/>
      <c r="UDD639" s="103"/>
      <c r="UDE639" s="103"/>
      <c r="UDF639" s="103"/>
      <c r="UDG639" s="103"/>
      <c r="UDH639" s="103"/>
      <c r="UDI639" s="103"/>
      <c r="UDJ639" s="103"/>
      <c r="UDK639" s="103"/>
      <c r="UDL639" s="103"/>
      <c r="UDM639" s="103"/>
      <c r="UDN639" s="103"/>
      <c r="UDO639" s="103"/>
      <c r="UDP639" s="103"/>
      <c r="UDQ639" s="103"/>
      <c r="UDR639" s="103"/>
      <c r="UDS639" s="103"/>
      <c r="UDT639" s="103"/>
      <c r="UDU639" s="103"/>
      <c r="UDV639" s="103"/>
      <c r="UDW639" s="103"/>
      <c r="UDX639" s="103"/>
      <c r="UDY639" s="103"/>
      <c r="UDZ639" s="103"/>
      <c r="UEA639" s="103"/>
      <c r="UEB639" s="103"/>
      <c r="UEC639" s="103"/>
      <c r="UED639" s="103"/>
      <c r="UEE639" s="103"/>
      <c r="UEF639" s="103"/>
      <c r="UEG639" s="103"/>
      <c r="UEH639" s="103"/>
      <c r="UEI639" s="103"/>
      <c r="UEJ639" s="103"/>
      <c r="UEK639" s="103"/>
      <c r="UEL639" s="103"/>
      <c r="UEM639" s="103"/>
      <c r="UEN639" s="103"/>
      <c r="UEO639" s="103"/>
      <c r="UEP639" s="103"/>
      <c r="UEQ639" s="103"/>
      <c r="UER639" s="103"/>
      <c r="UES639" s="103"/>
      <c r="UET639" s="103"/>
      <c r="UEU639" s="103"/>
      <c r="UEV639" s="103"/>
      <c r="UEW639" s="103"/>
      <c r="UEX639" s="103"/>
      <c r="UEY639" s="103"/>
      <c r="UEZ639" s="103"/>
      <c r="UFA639" s="103"/>
      <c r="UFB639" s="103"/>
      <c r="UFC639" s="103"/>
      <c r="UFD639" s="103"/>
      <c r="UFE639" s="103"/>
      <c r="UFF639" s="103"/>
      <c r="UFG639" s="103"/>
      <c r="UFH639" s="103"/>
      <c r="UFI639" s="103"/>
      <c r="UFJ639" s="103"/>
      <c r="UFK639" s="103"/>
      <c r="UFL639" s="103"/>
      <c r="UFM639" s="103"/>
      <c r="UFN639" s="103"/>
      <c r="UFO639" s="103"/>
      <c r="UFP639" s="103"/>
      <c r="UFQ639" s="103"/>
      <c r="UFR639" s="103"/>
      <c r="UFS639" s="103"/>
      <c r="UFT639" s="103"/>
      <c r="UFU639" s="103"/>
      <c r="UFV639" s="103"/>
      <c r="UFW639" s="103"/>
      <c r="UFX639" s="103"/>
      <c r="UFY639" s="103"/>
      <c r="UFZ639" s="103"/>
      <c r="UGA639" s="103"/>
      <c r="UGB639" s="103"/>
      <c r="UGC639" s="103"/>
      <c r="UGD639" s="103"/>
      <c r="UGE639" s="103"/>
      <c r="UGF639" s="103"/>
      <c r="UGG639" s="103"/>
      <c r="UGH639" s="103"/>
      <c r="UGI639" s="103"/>
      <c r="UGJ639" s="103"/>
      <c r="UGK639" s="103"/>
      <c r="UGL639" s="103"/>
      <c r="UGM639" s="103"/>
      <c r="UGN639" s="103"/>
      <c r="UGO639" s="103"/>
      <c r="UGP639" s="103"/>
      <c r="UGQ639" s="103"/>
      <c r="UGR639" s="103"/>
      <c r="UGS639" s="103"/>
      <c r="UGT639" s="103"/>
      <c r="UGU639" s="103"/>
      <c r="UGV639" s="103"/>
      <c r="UGW639" s="103"/>
      <c r="UGX639" s="103"/>
      <c r="UGY639" s="103"/>
      <c r="UGZ639" s="103"/>
      <c r="UHA639" s="103"/>
      <c r="UHB639" s="103"/>
      <c r="UHC639" s="103"/>
      <c r="UHD639" s="103"/>
      <c r="UHE639" s="103"/>
      <c r="UHF639" s="103"/>
      <c r="UHG639" s="103"/>
      <c r="UHH639" s="103"/>
      <c r="UHI639" s="103"/>
      <c r="UHJ639" s="103"/>
      <c r="UHK639" s="103"/>
      <c r="UHL639" s="103"/>
      <c r="UHM639" s="103"/>
      <c r="UHN639" s="103"/>
      <c r="UHO639" s="103"/>
      <c r="UHP639" s="103"/>
      <c r="UHQ639" s="103"/>
      <c r="UHR639" s="103"/>
      <c r="UHS639" s="103"/>
      <c r="UHT639" s="103"/>
      <c r="UHU639" s="103"/>
      <c r="UHV639" s="103"/>
      <c r="UHW639" s="103"/>
      <c r="UHX639" s="103"/>
      <c r="UHY639" s="103"/>
      <c r="UHZ639" s="103"/>
      <c r="UIA639" s="103"/>
      <c r="UIB639" s="103"/>
      <c r="UIC639" s="103"/>
      <c r="UID639" s="103"/>
      <c r="UIE639" s="103"/>
      <c r="UIF639" s="103"/>
      <c r="UIG639" s="103"/>
      <c r="UIH639" s="103"/>
      <c r="UII639" s="103"/>
      <c r="UIJ639" s="103"/>
      <c r="UIK639" s="103"/>
      <c r="UIL639" s="103"/>
      <c r="UIM639" s="103"/>
      <c r="UIN639" s="103"/>
      <c r="UIO639" s="103"/>
      <c r="UIP639" s="103"/>
      <c r="UIQ639" s="103"/>
      <c r="UIR639" s="103"/>
      <c r="UIS639" s="103"/>
      <c r="UIT639" s="103"/>
      <c r="UIU639" s="103"/>
      <c r="UIV639" s="103"/>
      <c r="UIW639" s="103"/>
      <c r="UIX639" s="103"/>
      <c r="UIY639" s="103"/>
      <c r="UIZ639" s="103"/>
      <c r="UJA639" s="103"/>
      <c r="UJB639" s="103"/>
      <c r="UJC639" s="103"/>
      <c r="UJD639" s="103"/>
      <c r="UJE639" s="103"/>
      <c r="UJF639" s="103"/>
      <c r="UJG639" s="103"/>
      <c r="UJH639" s="103"/>
      <c r="UJI639" s="103"/>
      <c r="UJJ639" s="103"/>
      <c r="UJK639" s="103"/>
      <c r="UJL639" s="103"/>
      <c r="UJM639" s="103"/>
      <c r="UJN639" s="103"/>
      <c r="UJO639" s="103"/>
      <c r="UJP639" s="103"/>
      <c r="UJQ639" s="103"/>
      <c r="UJR639" s="103"/>
      <c r="UJS639" s="103"/>
      <c r="UJT639" s="103"/>
      <c r="UJU639" s="103"/>
      <c r="UJV639" s="103"/>
      <c r="UJW639" s="103"/>
      <c r="UJX639" s="103"/>
      <c r="UJY639" s="103"/>
      <c r="UJZ639" s="103"/>
      <c r="UKA639" s="103"/>
      <c r="UKB639" s="103"/>
      <c r="UKC639" s="103"/>
      <c r="UKD639" s="103"/>
      <c r="UKE639" s="103"/>
      <c r="UKF639" s="103"/>
      <c r="UKG639" s="103"/>
      <c r="UKH639" s="103"/>
      <c r="UKI639" s="103"/>
      <c r="UKJ639" s="103"/>
      <c r="UKK639" s="103"/>
      <c r="UKL639" s="103"/>
      <c r="UKM639" s="103"/>
      <c r="UKN639" s="103"/>
      <c r="UKO639" s="103"/>
      <c r="UKP639" s="103"/>
      <c r="UKQ639" s="103"/>
      <c r="UKR639" s="103"/>
      <c r="UKS639" s="103"/>
      <c r="UKT639" s="103"/>
      <c r="UKU639" s="103"/>
      <c r="UKV639" s="103"/>
      <c r="UKW639" s="103"/>
      <c r="UKX639" s="103"/>
      <c r="UKY639" s="103"/>
      <c r="UKZ639" s="103"/>
      <c r="ULA639" s="103"/>
      <c r="ULB639" s="103"/>
      <c r="ULC639" s="103"/>
      <c r="ULD639" s="103"/>
      <c r="ULE639" s="103"/>
      <c r="ULF639" s="103"/>
      <c r="ULG639" s="103"/>
      <c r="ULH639" s="103"/>
      <c r="ULI639" s="103"/>
      <c r="ULJ639" s="103"/>
      <c r="ULK639" s="103"/>
      <c r="ULL639" s="103"/>
      <c r="ULM639" s="103"/>
      <c r="ULN639" s="103"/>
      <c r="ULO639" s="103"/>
      <c r="ULP639" s="103"/>
      <c r="ULQ639" s="103"/>
      <c r="ULR639" s="103"/>
      <c r="ULS639" s="103"/>
      <c r="ULT639" s="103"/>
      <c r="ULU639" s="103"/>
      <c r="ULV639" s="103"/>
      <c r="ULW639" s="103"/>
      <c r="ULX639" s="103"/>
      <c r="ULY639" s="103"/>
      <c r="ULZ639" s="103"/>
      <c r="UMA639" s="103"/>
      <c r="UMB639" s="103"/>
      <c r="UMC639" s="103"/>
      <c r="UMD639" s="103"/>
      <c r="UME639" s="103"/>
      <c r="UMF639" s="103"/>
      <c r="UMG639" s="103"/>
      <c r="UMH639" s="103"/>
      <c r="UMI639" s="103"/>
      <c r="UMJ639" s="103"/>
      <c r="UMK639" s="103"/>
      <c r="UML639" s="103"/>
      <c r="UMM639" s="103"/>
      <c r="UMN639" s="103"/>
      <c r="UMO639" s="103"/>
      <c r="UMP639" s="103"/>
      <c r="UMQ639" s="103"/>
      <c r="UMR639" s="103"/>
      <c r="UMS639" s="103"/>
      <c r="UMT639" s="103"/>
      <c r="UMU639" s="103"/>
      <c r="UMV639" s="103"/>
      <c r="UMW639" s="103"/>
      <c r="UMX639" s="103"/>
      <c r="UMY639" s="103"/>
      <c r="UMZ639" s="103"/>
      <c r="UNA639" s="103"/>
      <c r="UNB639" s="103"/>
      <c r="UNC639" s="103"/>
      <c r="UND639" s="103"/>
      <c r="UNE639" s="103"/>
      <c r="UNF639" s="103"/>
      <c r="UNG639" s="103"/>
      <c r="UNH639" s="103"/>
      <c r="UNI639" s="103"/>
      <c r="UNJ639" s="103"/>
      <c r="UNK639" s="103"/>
      <c r="UNL639" s="103"/>
      <c r="UNM639" s="103"/>
      <c r="UNN639" s="103"/>
      <c r="UNO639" s="103"/>
      <c r="UNP639" s="103"/>
      <c r="UNQ639" s="103"/>
      <c r="UNR639" s="103"/>
      <c r="UNS639" s="103"/>
      <c r="UNT639" s="103"/>
      <c r="UNU639" s="103"/>
      <c r="UNV639" s="103"/>
      <c r="UNW639" s="103"/>
      <c r="UNX639" s="103"/>
      <c r="UNY639" s="103"/>
      <c r="UNZ639" s="103"/>
      <c r="UOA639" s="103"/>
      <c r="UOB639" s="103"/>
      <c r="UOC639" s="103"/>
      <c r="UOD639" s="103"/>
      <c r="UOE639" s="103"/>
      <c r="UOF639" s="103"/>
      <c r="UOG639" s="103"/>
      <c r="UOH639" s="103"/>
      <c r="UOI639" s="103"/>
      <c r="UOJ639" s="103"/>
      <c r="UOK639" s="103"/>
      <c r="UOL639" s="103"/>
      <c r="UOM639" s="103"/>
      <c r="UON639" s="103"/>
      <c r="UOO639" s="103"/>
      <c r="UOP639" s="103"/>
      <c r="UOQ639" s="103"/>
      <c r="UOR639" s="103"/>
      <c r="UOS639" s="103"/>
      <c r="UOT639" s="103"/>
      <c r="UOU639" s="103"/>
      <c r="UOV639" s="103"/>
      <c r="UOW639" s="103"/>
      <c r="UOX639" s="103"/>
      <c r="UOY639" s="103"/>
      <c r="UOZ639" s="103"/>
      <c r="UPA639" s="103"/>
      <c r="UPB639" s="103"/>
      <c r="UPC639" s="103"/>
      <c r="UPD639" s="103"/>
      <c r="UPE639" s="103"/>
      <c r="UPF639" s="103"/>
      <c r="UPG639" s="103"/>
      <c r="UPH639" s="103"/>
      <c r="UPI639" s="103"/>
      <c r="UPJ639" s="103"/>
      <c r="UPK639" s="103"/>
      <c r="UPL639" s="103"/>
      <c r="UPM639" s="103"/>
      <c r="UPN639" s="103"/>
      <c r="UPO639" s="103"/>
      <c r="UPP639" s="103"/>
      <c r="UPQ639" s="103"/>
      <c r="UPR639" s="103"/>
      <c r="UPS639" s="103"/>
      <c r="UPT639" s="103"/>
      <c r="UPU639" s="103"/>
      <c r="UPV639" s="103"/>
      <c r="UPW639" s="103"/>
      <c r="UPX639" s="103"/>
      <c r="UPY639" s="103"/>
      <c r="UPZ639" s="103"/>
      <c r="UQA639" s="103"/>
      <c r="UQB639" s="103"/>
      <c r="UQC639" s="103"/>
      <c r="UQD639" s="103"/>
      <c r="UQE639" s="103"/>
      <c r="UQF639" s="103"/>
      <c r="UQG639" s="103"/>
      <c r="UQH639" s="103"/>
      <c r="UQI639" s="103"/>
      <c r="UQJ639" s="103"/>
      <c r="UQK639" s="103"/>
      <c r="UQL639" s="103"/>
      <c r="UQM639" s="103"/>
      <c r="UQN639" s="103"/>
      <c r="UQO639" s="103"/>
      <c r="UQP639" s="103"/>
      <c r="UQQ639" s="103"/>
      <c r="UQR639" s="103"/>
      <c r="UQS639" s="103"/>
      <c r="UQT639" s="103"/>
      <c r="UQU639" s="103"/>
      <c r="UQV639" s="103"/>
      <c r="UQW639" s="103"/>
      <c r="UQX639" s="103"/>
      <c r="UQY639" s="103"/>
      <c r="UQZ639" s="103"/>
      <c r="URA639" s="103"/>
      <c r="URB639" s="103"/>
      <c r="URC639" s="103"/>
      <c r="URD639" s="103"/>
      <c r="URE639" s="103"/>
      <c r="URF639" s="103"/>
      <c r="URG639" s="103"/>
      <c r="URH639" s="103"/>
      <c r="URI639" s="103"/>
      <c r="URJ639" s="103"/>
      <c r="URK639" s="103"/>
      <c r="URL639" s="103"/>
      <c r="URM639" s="103"/>
      <c r="URN639" s="103"/>
      <c r="URO639" s="103"/>
      <c r="URP639" s="103"/>
      <c r="URQ639" s="103"/>
      <c r="URR639" s="103"/>
      <c r="URS639" s="103"/>
      <c r="URT639" s="103"/>
      <c r="URU639" s="103"/>
      <c r="URV639" s="103"/>
      <c r="URW639" s="103"/>
      <c r="URX639" s="103"/>
      <c r="URY639" s="103"/>
      <c r="URZ639" s="103"/>
      <c r="USA639" s="103"/>
      <c r="USB639" s="103"/>
      <c r="USC639" s="103"/>
      <c r="USD639" s="103"/>
      <c r="USE639" s="103"/>
      <c r="USF639" s="103"/>
      <c r="USG639" s="103"/>
      <c r="USH639" s="103"/>
      <c r="USI639" s="103"/>
      <c r="USJ639" s="103"/>
      <c r="USK639" s="103"/>
      <c r="USL639" s="103"/>
      <c r="USM639" s="103"/>
      <c r="USN639" s="103"/>
      <c r="USO639" s="103"/>
      <c r="USP639" s="103"/>
      <c r="USQ639" s="103"/>
      <c r="USR639" s="103"/>
      <c r="USS639" s="103"/>
      <c r="UST639" s="103"/>
      <c r="USU639" s="103"/>
      <c r="USV639" s="103"/>
      <c r="USW639" s="103"/>
      <c r="USX639" s="103"/>
      <c r="USY639" s="103"/>
      <c r="USZ639" s="103"/>
      <c r="UTA639" s="103"/>
      <c r="UTB639" s="103"/>
      <c r="UTC639" s="103"/>
      <c r="UTD639" s="103"/>
      <c r="UTE639" s="103"/>
      <c r="UTF639" s="103"/>
      <c r="UTG639" s="103"/>
      <c r="UTH639" s="103"/>
      <c r="UTI639" s="103"/>
      <c r="UTJ639" s="103"/>
      <c r="UTK639" s="103"/>
      <c r="UTL639" s="103"/>
      <c r="UTM639" s="103"/>
      <c r="UTN639" s="103"/>
      <c r="UTO639" s="103"/>
      <c r="UTP639" s="103"/>
      <c r="UTQ639" s="103"/>
      <c r="UTR639" s="103"/>
      <c r="UTS639" s="103"/>
      <c r="UTT639" s="103"/>
      <c r="UTU639" s="103"/>
      <c r="UTV639" s="103"/>
      <c r="UTW639" s="103"/>
      <c r="UTX639" s="103"/>
      <c r="UTY639" s="103"/>
      <c r="UTZ639" s="103"/>
      <c r="UUA639" s="103"/>
      <c r="UUB639" s="103"/>
      <c r="UUC639" s="103"/>
      <c r="UUD639" s="103"/>
      <c r="UUE639" s="103"/>
      <c r="UUF639" s="103"/>
      <c r="UUG639" s="103"/>
      <c r="UUH639" s="103"/>
      <c r="UUI639" s="103"/>
      <c r="UUJ639" s="103"/>
      <c r="UUK639" s="103"/>
      <c r="UUL639" s="103"/>
      <c r="UUM639" s="103"/>
      <c r="UUN639" s="103"/>
      <c r="UUO639" s="103"/>
      <c r="UUP639" s="103"/>
      <c r="UUQ639" s="103"/>
      <c r="UUR639" s="103"/>
      <c r="UUS639" s="103"/>
      <c r="UUT639" s="103"/>
      <c r="UUU639" s="103"/>
      <c r="UUV639" s="103"/>
      <c r="UUW639" s="103"/>
      <c r="UUX639" s="103"/>
      <c r="UUY639" s="103"/>
      <c r="UUZ639" s="103"/>
      <c r="UVA639" s="103"/>
      <c r="UVB639" s="103"/>
      <c r="UVC639" s="103"/>
      <c r="UVD639" s="103"/>
      <c r="UVE639" s="103"/>
      <c r="UVF639" s="103"/>
      <c r="UVG639" s="103"/>
      <c r="UVH639" s="103"/>
      <c r="UVI639" s="103"/>
      <c r="UVJ639" s="103"/>
      <c r="UVK639" s="103"/>
      <c r="UVL639" s="103"/>
      <c r="UVM639" s="103"/>
      <c r="UVN639" s="103"/>
      <c r="UVO639" s="103"/>
      <c r="UVP639" s="103"/>
      <c r="UVQ639" s="103"/>
      <c r="UVR639" s="103"/>
      <c r="UVS639" s="103"/>
      <c r="UVT639" s="103"/>
      <c r="UVU639" s="103"/>
      <c r="UVV639" s="103"/>
      <c r="UVW639" s="103"/>
      <c r="UVX639" s="103"/>
      <c r="UVY639" s="103"/>
      <c r="UVZ639" s="103"/>
      <c r="UWA639" s="103"/>
      <c r="UWB639" s="103"/>
      <c r="UWC639" s="103"/>
      <c r="UWD639" s="103"/>
      <c r="UWE639" s="103"/>
      <c r="UWF639" s="103"/>
      <c r="UWG639" s="103"/>
      <c r="UWH639" s="103"/>
      <c r="UWI639" s="103"/>
      <c r="UWJ639" s="103"/>
      <c r="UWK639" s="103"/>
      <c r="UWL639" s="103"/>
      <c r="UWM639" s="103"/>
      <c r="UWN639" s="103"/>
      <c r="UWO639" s="103"/>
      <c r="UWP639" s="103"/>
      <c r="UWQ639" s="103"/>
      <c r="UWR639" s="103"/>
      <c r="UWS639" s="103"/>
      <c r="UWT639" s="103"/>
      <c r="UWU639" s="103"/>
      <c r="UWV639" s="103"/>
      <c r="UWW639" s="103"/>
      <c r="UWX639" s="103"/>
      <c r="UWY639" s="103"/>
      <c r="UWZ639" s="103"/>
      <c r="UXA639" s="103"/>
      <c r="UXB639" s="103"/>
      <c r="UXC639" s="103"/>
      <c r="UXD639" s="103"/>
      <c r="UXE639" s="103"/>
      <c r="UXF639" s="103"/>
      <c r="UXG639" s="103"/>
      <c r="UXH639" s="103"/>
      <c r="UXI639" s="103"/>
      <c r="UXJ639" s="103"/>
      <c r="UXK639" s="103"/>
      <c r="UXL639" s="103"/>
      <c r="UXM639" s="103"/>
      <c r="UXN639" s="103"/>
      <c r="UXO639" s="103"/>
      <c r="UXP639" s="103"/>
      <c r="UXQ639" s="103"/>
      <c r="UXR639" s="103"/>
      <c r="UXS639" s="103"/>
      <c r="UXT639" s="103"/>
      <c r="UXU639" s="103"/>
      <c r="UXV639" s="103"/>
      <c r="UXW639" s="103"/>
      <c r="UXX639" s="103"/>
      <c r="UXY639" s="103"/>
      <c r="UXZ639" s="103"/>
      <c r="UYA639" s="103"/>
      <c r="UYB639" s="103"/>
      <c r="UYC639" s="103"/>
      <c r="UYD639" s="103"/>
      <c r="UYE639" s="103"/>
      <c r="UYF639" s="103"/>
      <c r="UYG639" s="103"/>
      <c r="UYH639" s="103"/>
      <c r="UYI639" s="103"/>
      <c r="UYJ639" s="103"/>
      <c r="UYK639" s="103"/>
      <c r="UYL639" s="103"/>
      <c r="UYM639" s="103"/>
      <c r="UYN639" s="103"/>
      <c r="UYO639" s="103"/>
      <c r="UYP639" s="103"/>
      <c r="UYQ639" s="103"/>
      <c r="UYR639" s="103"/>
      <c r="UYS639" s="103"/>
      <c r="UYT639" s="103"/>
      <c r="UYU639" s="103"/>
      <c r="UYV639" s="103"/>
      <c r="UYW639" s="103"/>
      <c r="UYX639" s="103"/>
      <c r="UYY639" s="103"/>
      <c r="UYZ639" s="103"/>
      <c r="UZA639" s="103"/>
      <c r="UZB639" s="103"/>
      <c r="UZC639" s="103"/>
      <c r="UZD639" s="103"/>
      <c r="UZE639" s="103"/>
      <c r="UZF639" s="103"/>
      <c r="UZG639" s="103"/>
      <c r="UZH639" s="103"/>
      <c r="UZI639" s="103"/>
      <c r="UZJ639" s="103"/>
      <c r="UZK639" s="103"/>
      <c r="UZL639" s="103"/>
      <c r="UZM639" s="103"/>
      <c r="UZN639" s="103"/>
      <c r="UZO639" s="103"/>
      <c r="UZP639" s="103"/>
      <c r="UZQ639" s="103"/>
      <c r="UZR639" s="103"/>
      <c r="UZS639" s="103"/>
      <c r="UZT639" s="103"/>
      <c r="UZU639" s="103"/>
      <c r="UZV639" s="103"/>
      <c r="UZW639" s="103"/>
      <c r="UZX639" s="103"/>
      <c r="UZY639" s="103"/>
      <c r="UZZ639" s="103"/>
      <c r="VAA639" s="103"/>
      <c r="VAB639" s="103"/>
      <c r="VAC639" s="103"/>
      <c r="VAD639" s="103"/>
      <c r="VAE639" s="103"/>
      <c r="VAF639" s="103"/>
      <c r="VAG639" s="103"/>
      <c r="VAH639" s="103"/>
      <c r="VAI639" s="103"/>
      <c r="VAJ639" s="103"/>
      <c r="VAK639" s="103"/>
      <c r="VAL639" s="103"/>
      <c r="VAM639" s="103"/>
      <c r="VAN639" s="103"/>
      <c r="VAO639" s="103"/>
      <c r="VAP639" s="103"/>
      <c r="VAQ639" s="103"/>
      <c r="VAR639" s="103"/>
      <c r="VAS639" s="103"/>
      <c r="VAT639" s="103"/>
      <c r="VAU639" s="103"/>
      <c r="VAV639" s="103"/>
      <c r="VAW639" s="103"/>
      <c r="VAX639" s="103"/>
      <c r="VAY639" s="103"/>
      <c r="VAZ639" s="103"/>
      <c r="VBA639" s="103"/>
      <c r="VBB639" s="103"/>
      <c r="VBC639" s="103"/>
      <c r="VBD639" s="103"/>
      <c r="VBE639" s="103"/>
      <c r="VBF639" s="103"/>
      <c r="VBG639" s="103"/>
      <c r="VBH639" s="103"/>
      <c r="VBI639" s="103"/>
      <c r="VBJ639" s="103"/>
      <c r="VBK639" s="103"/>
      <c r="VBL639" s="103"/>
      <c r="VBM639" s="103"/>
      <c r="VBN639" s="103"/>
      <c r="VBO639" s="103"/>
      <c r="VBP639" s="103"/>
      <c r="VBQ639" s="103"/>
      <c r="VBR639" s="103"/>
      <c r="VBS639" s="103"/>
      <c r="VBT639" s="103"/>
      <c r="VBU639" s="103"/>
      <c r="VBV639" s="103"/>
      <c r="VBW639" s="103"/>
      <c r="VBX639" s="103"/>
      <c r="VBY639" s="103"/>
      <c r="VBZ639" s="103"/>
      <c r="VCA639" s="103"/>
      <c r="VCB639" s="103"/>
      <c r="VCC639" s="103"/>
      <c r="VCD639" s="103"/>
      <c r="VCE639" s="103"/>
      <c r="VCF639" s="103"/>
      <c r="VCG639" s="103"/>
      <c r="VCH639" s="103"/>
      <c r="VCI639" s="103"/>
      <c r="VCJ639" s="103"/>
      <c r="VCK639" s="103"/>
      <c r="VCL639" s="103"/>
      <c r="VCM639" s="103"/>
      <c r="VCN639" s="103"/>
      <c r="VCO639" s="103"/>
      <c r="VCP639" s="103"/>
      <c r="VCQ639" s="103"/>
      <c r="VCR639" s="103"/>
      <c r="VCS639" s="103"/>
      <c r="VCT639" s="103"/>
      <c r="VCU639" s="103"/>
      <c r="VCV639" s="103"/>
      <c r="VCW639" s="103"/>
      <c r="VCX639" s="103"/>
      <c r="VCY639" s="103"/>
      <c r="VCZ639" s="103"/>
      <c r="VDA639" s="103"/>
      <c r="VDB639" s="103"/>
      <c r="VDC639" s="103"/>
      <c r="VDD639" s="103"/>
      <c r="VDE639" s="103"/>
      <c r="VDF639" s="103"/>
      <c r="VDG639" s="103"/>
      <c r="VDH639" s="103"/>
      <c r="VDI639" s="103"/>
      <c r="VDJ639" s="103"/>
      <c r="VDK639" s="103"/>
      <c r="VDL639" s="103"/>
      <c r="VDM639" s="103"/>
      <c r="VDN639" s="103"/>
      <c r="VDO639" s="103"/>
      <c r="VDP639" s="103"/>
      <c r="VDQ639" s="103"/>
      <c r="VDR639" s="103"/>
      <c r="VDS639" s="103"/>
      <c r="VDT639" s="103"/>
      <c r="VDU639" s="103"/>
      <c r="VDV639" s="103"/>
      <c r="VDW639" s="103"/>
      <c r="VDX639" s="103"/>
      <c r="VDY639" s="103"/>
      <c r="VDZ639" s="103"/>
      <c r="VEA639" s="103"/>
      <c r="VEB639" s="103"/>
      <c r="VEC639" s="103"/>
      <c r="VED639" s="103"/>
      <c r="VEE639" s="103"/>
      <c r="VEF639" s="103"/>
      <c r="VEG639" s="103"/>
      <c r="VEH639" s="103"/>
      <c r="VEI639" s="103"/>
      <c r="VEJ639" s="103"/>
      <c r="VEK639" s="103"/>
      <c r="VEL639" s="103"/>
      <c r="VEM639" s="103"/>
      <c r="VEN639" s="103"/>
      <c r="VEO639" s="103"/>
      <c r="VEP639" s="103"/>
      <c r="VEQ639" s="103"/>
      <c r="VER639" s="103"/>
      <c r="VES639" s="103"/>
      <c r="VET639" s="103"/>
      <c r="VEU639" s="103"/>
      <c r="VEV639" s="103"/>
      <c r="VEW639" s="103"/>
      <c r="VEX639" s="103"/>
      <c r="VEY639" s="103"/>
      <c r="VEZ639" s="103"/>
      <c r="VFA639" s="103"/>
      <c r="VFB639" s="103"/>
      <c r="VFC639" s="103"/>
      <c r="VFD639" s="103"/>
      <c r="VFE639" s="103"/>
      <c r="VFF639" s="103"/>
      <c r="VFG639" s="103"/>
      <c r="VFH639" s="103"/>
      <c r="VFI639" s="103"/>
      <c r="VFJ639" s="103"/>
      <c r="VFK639" s="103"/>
      <c r="VFL639" s="103"/>
      <c r="VFM639" s="103"/>
      <c r="VFN639" s="103"/>
      <c r="VFO639" s="103"/>
      <c r="VFP639" s="103"/>
      <c r="VFQ639" s="103"/>
      <c r="VFR639" s="103"/>
      <c r="VFS639" s="103"/>
      <c r="VFT639" s="103"/>
      <c r="VFU639" s="103"/>
      <c r="VFV639" s="103"/>
      <c r="VFW639" s="103"/>
      <c r="VFX639" s="103"/>
      <c r="VFY639" s="103"/>
      <c r="VFZ639" s="103"/>
      <c r="VGA639" s="103"/>
      <c r="VGB639" s="103"/>
      <c r="VGC639" s="103"/>
      <c r="VGD639" s="103"/>
      <c r="VGE639" s="103"/>
      <c r="VGF639" s="103"/>
      <c r="VGG639" s="103"/>
      <c r="VGH639" s="103"/>
      <c r="VGI639" s="103"/>
      <c r="VGJ639" s="103"/>
      <c r="VGK639" s="103"/>
      <c r="VGL639" s="103"/>
      <c r="VGM639" s="103"/>
      <c r="VGN639" s="103"/>
      <c r="VGO639" s="103"/>
      <c r="VGP639" s="103"/>
      <c r="VGQ639" s="103"/>
      <c r="VGR639" s="103"/>
      <c r="VGS639" s="103"/>
      <c r="VGT639" s="103"/>
      <c r="VGU639" s="103"/>
      <c r="VGV639" s="103"/>
      <c r="VGW639" s="103"/>
      <c r="VGX639" s="103"/>
      <c r="VGY639" s="103"/>
      <c r="VGZ639" s="103"/>
      <c r="VHA639" s="103"/>
      <c r="VHB639" s="103"/>
      <c r="VHC639" s="103"/>
      <c r="VHD639" s="103"/>
      <c r="VHE639" s="103"/>
      <c r="VHF639" s="103"/>
      <c r="VHG639" s="103"/>
      <c r="VHH639" s="103"/>
      <c r="VHI639" s="103"/>
      <c r="VHJ639" s="103"/>
      <c r="VHK639" s="103"/>
      <c r="VHL639" s="103"/>
      <c r="VHM639" s="103"/>
      <c r="VHN639" s="103"/>
      <c r="VHO639" s="103"/>
      <c r="VHP639" s="103"/>
      <c r="VHQ639" s="103"/>
      <c r="VHR639" s="103"/>
      <c r="VHS639" s="103"/>
      <c r="VHT639" s="103"/>
      <c r="VHU639" s="103"/>
      <c r="VHV639" s="103"/>
      <c r="VHW639" s="103"/>
      <c r="VHX639" s="103"/>
      <c r="VHY639" s="103"/>
      <c r="VHZ639" s="103"/>
      <c r="VIA639" s="103"/>
      <c r="VIB639" s="103"/>
      <c r="VIC639" s="103"/>
      <c r="VID639" s="103"/>
      <c r="VIE639" s="103"/>
      <c r="VIF639" s="103"/>
      <c r="VIG639" s="103"/>
      <c r="VIH639" s="103"/>
      <c r="VII639" s="103"/>
      <c r="VIJ639" s="103"/>
      <c r="VIK639" s="103"/>
      <c r="VIL639" s="103"/>
      <c r="VIM639" s="103"/>
      <c r="VIN639" s="103"/>
      <c r="VIO639" s="103"/>
      <c r="VIP639" s="103"/>
      <c r="VIQ639" s="103"/>
      <c r="VIR639" s="103"/>
      <c r="VIS639" s="103"/>
      <c r="VIT639" s="103"/>
      <c r="VIU639" s="103"/>
      <c r="VIV639" s="103"/>
      <c r="VIW639" s="103"/>
      <c r="VIX639" s="103"/>
      <c r="VIY639" s="103"/>
      <c r="VIZ639" s="103"/>
      <c r="VJA639" s="103"/>
      <c r="VJB639" s="103"/>
      <c r="VJC639" s="103"/>
      <c r="VJD639" s="103"/>
      <c r="VJE639" s="103"/>
      <c r="VJF639" s="103"/>
      <c r="VJG639" s="103"/>
      <c r="VJH639" s="103"/>
      <c r="VJI639" s="103"/>
      <c r="VJJ639" s="103"/>
      <c r="VJK639" s="103"/>
      <c r="VJL639" s="103"/>
      <c r="VJM639" s="103"/>
      <c r="VJN639" s="103"/>
      <c r="VJO639" s="103"/>
      <c r="VJP639" s="103"/>
      <c r="VJQ639" s="103"/>
      <c r="VJR639" s="103"/>
      <c r="VJS639" s="103"/>
      <c r="VJT639" s="103"/>
      <c r="VJU639" s="103"/>
      <c r="VJV639" s="103"/>
      <c r="VJW639" s="103"/>
      <c r="VJX639" s="103"/>
      <c r="VJY639" s="103"/>
      <c r="VJZ639" s="103"/>
      <c r="VKA639" s="103"/>
      <c r="VKB639" s="103"/>
      <c r="VKC639" s="103"/>
      <c r="VKD639" s="103"/>
      <c r="VKE639" s="103"/>
      <c r="VKF639" s="103"/>
      <c r="VKG639" s="103"/>
      <c r="VKH639" s="103"/>
      <c r="VKI639" s="103"/>
      <c r="VKJ639" s="103"/>
      <c r="VKK639" s="103"/>
      <c r="VKL639" s="103"/>
      <c r="VKM639" s="103"/>
      <c r="VKN639" s="103"/>
      <c r="VKO639" s="103"/>
      <c r="VKP639" s="103"/>
      <c r="VKQ639" s="103"/>
      <c r="VKR639" s="103"/>
      <c r="VKS639" s="103"/>
      <c r="VKT639" s="103"/>
      <c r="VKU639" s="103"/>
      <c r="VKV639" s="103"/>
      <c r="VKW639" s="103"/>
      <c r="VKX639" s="103"/>
      <c r="VKY639" s="103"/>
      <c r="VKZ639" s="103"/>
      <c r="VLA639" s="103"/>
      <c r="VLB639" s="103"/>
      <c r="VLC639" s="103"/>
      <c r="VLD639" s="103"/>
      <c r="VLE639" s="103"/>
      <c r="VLF639" s="103"/>
      <c r="VLG639" s="103"/>
      <c r="VLH639" s="103"/>
      <c r="VLI639" s="103"/>
      <c r="VLJ639" s="103"/>
      <c r="VLK639" s="103"/>
      <c r="VLL639" s="103"/>
      <c r="VLM639" s="103"/>
      <c r="VLN639" s="103"/>
      <c r="VLO639" s="103"/>
      <c r="VLP639" s="103"/>
      <c r="VLQ639" s="103"/>
      <c r="VLR639" s="103"/>
      <c r="VLS639" s="103"/>
      <c r="VLT639" s="103"/>
      <c r="VLU639" s="103"/>
      <c r="VLV639" s="103"/>
      <c r="VLW639" s="103"/>
      <c r="VLX639" s="103"/>
      <c r="VLY639" s="103"/>
      <c r="VLZ639" s="103"/>
      <c r="VMA639" s="103"/>
      <c r="VMB639" s="103"/>
      <c r="VMC639" s="103"/>
      <c r="VMD639" s="103"/>
      <c r="VME639" s="103"/>
      <c r="VMF639" s="103"/>
      <c r="VMG639" s="103"/>
      <c r="VMH639" s="103"/>
      <c r="VMI639" s="103"/>
      <c r="VMJ639" s="103"/>
      <c r="VMK639" s="103"/>
      <c r="VML639" s="103"/>
      <c r="VMM639" s="103"/>
      <c r="VMN639" s="103"/>
      <c r="VMO639" s="103"/>
      <c r="VMP639" s="103"/>
      <c r="VMQ639" s="103"/>
      <c r="VMR639" s="103"/>
      <c r="VMS639" s="103"/>
      <c r="VMT639" s="103"/>
      <c r="VMU639" s="103"/>
      <c r="VMV639" s="103"/>
      <c r="VMW639" s="103"/>
      <c r="VMX639" s="103"/>
      <c r="VMY639" s="103"/>
      <c r="VMZ639" s="103"/>
      <c r="VNA639" s="103"/>
      <c r="VNB639" s="103"/>
      <c r="VNC639" s="103"/>
      <c r="VND639" s="103"/>
      <c r="VNE639" s="103"/>
      <c r="VNF639" s="103"/>
      <c r="VNG639" s="103"/>
      <c r="VNH639" s="103"/>
      <c r="VNI639" s="103"/>
      <c r="VNJ639" s="103"/>
      <c r="VNK639" s="103"/>
      <c r="VNL639" s="103"/>
      <c r="VNM639" s="103"/>
      <c r="VNN639" s="103"/>
      <c r="VNO639" s="103"/>
      <c r="VNP639" s="103"/>
      <c r="VNQ639" s="103"/>
      <c r="VNR639" s="103"/>
      <c r="VNS639" s="103"/>
      <c r="VNT639" s="103"/>
      <c r="VNU639" s="103"/>
      <c r="VNV639" s="103"/>
      <c r="VNW639" s="103"/>
      <c r="VNX639" s="103"/>
      <c r="VNY639" s="103"/>
      <c r="VNZ639" s="103"/>
      <c r="VOA639" s="103"/>
      <c r="VOB639" s="103"/>
      <c r="VOC639" s="103"/>
      <c r="VOD639" s="103"/>
      <c r="VOE639" s="103"/>
      <c r="VOF639" s="103"/>
      <c r="VOG639" s="103"/>
      <c r="VOH639" s="103"/>
      <c r="VOI639" s="103"/>
      <c r="VOJ639" s="103"/>
      <c r="VOK639" s="103"/>
      <c r="VOL639" s="103"/>
      <c r="VOM639" s="103"/>
      <c r="VON639" s="103"/>
      <c r="VOO639" s="103"/>
      <c r="VOP639" s="103"/>
      <c r="VOQ639" s="103"/>
      <c r="VOR639" s="103"/>
      <c r="VOS639" s="103"/>
      <c r="VOT639" s="103"/>
      <c r="VOU639" s="103"/>
      <c r="VOV639" s="103"/>
      <c r="VOW639" s="103"/>
      <c r="VOX639" s="103"/>
      <c r="VOY639" s="103"/>
      <c r="VOZ639" s="103"/>
      <c r="VPA639" s="103"/>
      <c r="VPB639" s="103"/>
      <c r="VPC639" s="103"/>
      <c r="VPD639" s="103"/>
      <c r="VPE639" s="103"/>
      <c r="VPF639" s="103"/>
      <c r="VPG639" s="103"/>
      <c r="VPH639" s="103"/>
      <c r="VPI639" s="103"/>
      <c r="VPJ639" s="103"/>
      <c r="VPK639" s="103"/>
      <c r="VPL639" s="103"/>
      <c r="VPM639" s="103"/>
      <c r="VPN639" s="103"/>
      <c r="VPO639" s="103"/>
      <c r="VPP639" s="103"/>
      <c r="VPQ639" s="103"/>
      <c r="VPR639" s="103"/>
      <c r="VPS639" s="103"/>
      <c r="VPT639" s="103"/>
      <c r="VPU639" s="103"/>
      <c r="VPV639" s="103"/>
      <c r="VPW639" s="103"/>
      <c r="VPX639" s="103"/>
      <c r="VPY639" s="103"/>
      <c r="VPZ639" s="103"/>
      <c r="VQA639" s="103"/>
      <c r="VQB639" s="103"/>
      <c r="VQC639" s="103"/>
      <c r="VQD639" s="103"/>
      <c r="VQE639" s="103"/>
      <c r="VQF639" s="103"/>
      <c r="VQG639" s="103"/>
      <c r="VQH639" s="103"/>
      <c r="VQI639" s="103"/>
      <c r="VQJ639" s="103"/>
      <c r="VQK639" s="103"/>
      <c r="VQL639" s="103"/>
      <c r="VQM639" s="103"/>
      <c r="VQN639" s="103"/>
      <c r="VQO639" s="103"/>
      <c r="VQP639" s="103"/>
      <c r="VQQ639" s="103"/>
      <c r="VQR639" s="103"/>
      <c r="VQS639" s="103"/>
      <c r="VQT639" s="103"/>
      <c r="VQU639" s="103"/>
      <c r="VQV639" s="103"/>
      <c r="VQW639" s="103"/>
      <c r="VQX639" s="103"/>
      <c r="VQY639" s="103"/>
      <c r="VQZ639" s="103"/>
      <c r="VRA639" s="103"/>
      <c r="VRB639" s="103"/>
      <c r="VRC639" s="103"/>
      <c r="VRD639" s="103"/>
      <c r="VRE639" s="103"/>
      <c r="VRF639" s="103"/>
      <c r="VRG639" s="103"/>
      <c r="VRH639" s="103"/>
      <c r="VRI639" s="103"/>
      <c r="VRJ639" s="103"/>
      <c r="VRK639" s="103"/>
      <c r="VRL639" s="103"/>
      <c r="VRM639" s="103"/>
      <c r="VRN639" s="103"/>
      <c r="VRO639" s="103"/>
      <c r="VRP639" s="103"/>
      <c r="VRQ639" s="103"/>
      <c r="VRR639" s="103"/>
      <c r="VRS639" s="103"/>
      <c r="VRT639" s="103"/>
      <c r="VRU639" s="103"/>
      <c r="VRV639" s="103"/>
      <c r="VRW639" s="103"/>
      <c r="VRX639" s="103"/>
      <c r="VRY639" s="103"/>
      <c r="VRZ639" s="103"/>
      <c r="VSA639" s="103"/>
      <c r="VSB639" s="103"/>
      <c r="VSC639" s="103"/>
      <c r="VSD639" s="103"/>
      <c r="VSE639" s="103"/>
      <c r="VSF639" s="103"/>
      <c r="VSG639" s="103"/>
      <c r="VSH639" s="103"/>
      <c r="VSI639" s="103"/>
      <c r="VSJ639" s="103"/>
      <c r="VSK639" s="103"/>
      <c r="VSL639" s="103"/>
      <c r="VSM639" s="103"/>
      <c r="VSN639" s="103"/>
      <c r="VSO639" s="103"/>
      <c r="VSP639" s="103"/>
      <c r="VSQ639" s="103"/>
      <c r="VSR639" s="103"/>
      <c r="VSS639" s="103"/>
      <c r="VST639" s="103"/>
      <c r="VSU639" s="103"/>
      <c r="VSV639" s="103"/>
      <c r="VSW639" s="103"/>
      <c r="VSX639" s="103"/>
      <c r="VSY639" s="103"/>
      <c r="VSZ639" s="103"/>
      <c r="VTA639" s="103"/>
      <c r="VTB639" s="103"/>
      <c r="VTC639" s="103"/>
      <c r="VTD639" s="103"/>
      <c r="VTE639" s="103"/>
      <c r="VTF639" s="103"/>
      <c r="VTG639" s="103"/>
      <c r="VTH639" s="103"/>
      <c r="VTI639" s="103"/>
      <c r="VTJ639" s="103"/>
      <c r="VTK639" s="103"/>
      <c r="VTL639" s="103"/>
      <c r="VTM639" s="103"/>
      <c r="VTN639" s="103"/>
      <c r="VTO639" s="103"/>
      <c r="VTP639" s="103"/>
      <c r="VTQ639" s="103"/>
      <c r="VTR639" s="103"/>
      <c r="VTS639" s="103"/>
      <c r="VTT639" s="103"/>
      <c r="VTU639" s="103"/>
      <c r="VTV639" s="103"/>
      <c r="VTW639" s="103"/>
      <c r="VTX639" s="103"/>
      <c r="VTY639" s="103"/>
      <c r="VTZ639" s="103"/>
      <c r="VUA639" s="103"/>
      <c r="VUB639" s="103"/>
      <c r="VUC639" s="103"/>
      <c r="VUD639" s="103"/>
      <c r="VUE639" s="103"/>
      <c r="VUF639" s="103"/>
      <c r="VUG639" s="103"/>
      <c r="VUH639" s="103"/>
      <c r="VUI639" s="103"/>
      <c r="VUJ639" s="103"/>
      <c r="VUK639" s="103"/>
      <c r="VUL639" s="103"/>
      <c r="VUM639" s="103"/>
      <c r="VUN639" s="103"/>
      <c r="VUO639" s="103"/>
      <c r="VUP639" s="103"/>
      <c r="VUQ639" s="103"/>
      <c r="VUR639" s="103"/>
      <c r="VUS639" s="103"/>
      <c r="VUT639" s="103"/>
      <c r="VUU639" s="103"/>
      <c r="VUV639" s="103"/>
      <c r="VUW639" s="103"/>
      <c r="VUX639" s="103"/>
      <c r="VUY639" s="103"/>
      <c r="VUZ639" s="103"/>
      <c r="VVA639" s="103"/>
      <c r="VVB639" s="103"/>
      <c r="VVC639" s="103"/>
      <c r="VVD639" s="103"/>
      <c r="VVE639" s="103"/>
      <c r="VVF639" s="103"/>
      <c r="VVG639" s="103"/>
      <c r="VVH639" s="103"/>
      <c r="VVI639" s="103"/>
      <c r="VVJ639" s="103"/>
      <c r="VVK639" s="103"/>
      <c r="VVL639" s="103"/>
      <c r="VVM639" s="103"/>
      <c r="VVN639" s="103"/>
      <c r="VVO639" s="103"/>
      <c r="VVP639" s="103"/>
      <c r="VVQ639" s="103"/>
      <c r="VVR639" s="103"/>
      <c r="VVS639" s="103"/>
      <c r="VVT639" s="103"/>
      <c r="VVU639" s="103"/>
      <c r="VVV639" s="103"/>
      <c r="VVW639" s="103"/>
      <c r="VVX639" s="103"/>
      <c r="VVY639" s="103"/>
      <c r="VVZ639" s="103"/>
      <c r="VWA639" s="103"/>
      <c r="VWB639" s="103"/>
      <c r="VWC639" s="103"/>
      <c r="VWD639" s="103"/>
      <c r="VWE639" s="103"/>
      <c r="VWF639" s="103"/>
      <c r="VWG639" s="103"/>
      <c r="VWH639" s="103"/>
      <c r="VWI639" s="103"/>
      <c r="VWJ639" s="103"/>
      <c r="VWK639" s="103"/>
      <c r="VWL639" s="103"/>
      <c r="VWM639" s="103"/>
      <c r="VWN639" s="103"/>
      <c r="VWO639" s="103"/>
      <c r="VWP639" s="103"/>
      <c r="VWQ639" s="103"/>
      <c r="VWR639" s="103"/>
      <c r="VWS639" s="103"/>
      <c r="VWT639" s="103"/>
      <c r="VWU639" s="103"/>
      <c r="VWV639" s="103"/>
      <c r="VWW639" s="103"/>
      <c r="VWX639" s="103"/>
      <c r="VWY639" s="103"/>
      <c r="VWZ639" s="103"/>
      <c r="VXA639" s="103"/>
      <c r="VXB639" s="103"/>
      <c r="VXC639" s="103"/>
      <c r="VXD639" s="103"/>
      <c r="VXE639" s="103"/>
      <c r="VXF639" s="103"/>
      <c r="VXG639" s="103"/>
      <c r="VXH639" s="103"/>
      <c r="VXI639" s="103"/>
      <c r="VXJ639" s="103"/>
      <c r="VXK639" s="103"/>
      <c r="VXL639" s="103"/>
      <c r="VXM639" s="103"/>
      <c r="VXN639" s="103"/>
      <c r="VXO639" s="103"/>
      <c r="VXP639" s="103"/>
      <c r="VXQ639" s="103"/>
      <c r="VXR639" s="103"/>
      <c r="VXS639" s="103"/>
      <c r="VXT639" s="103"/>
      <c r="VXU639" s="103"/>
      <c r="VXV639" s="103"/>
      <c r="VXW639" s="103"/>
      <c r="VXX639" s="103"/>
      <c r="VXY639" s="103"/>
      <c r="VXZ639" s="103"/>
      <c r="VYA639" s="103"/>
      <c r="VYB639" s="103"/>
      <c r="VYC639" s="103"/>
      <c r="VYD639" s="103"/>
      <c r="VYE639" s="103"/>
      <c r="VYF639" s="103"/>
      <c r="VYG639" s="103"/>
      <c r="VYH639" s="103"/>
      <c r="VYI639" s="103"/>
      <c r="VYJ639" s="103"/>
      <c r="VYK639" s="103"/>
      <c r="VYL639" s="103"/>
      <c r="VYM639" s="103"/>
      <c r="VYN639" s="103"/>
      <c r="VYO639" s="103"/>
      <c r="VYP639" s="103"/>
      <c r="VYQ639" s="103"/>
      <c r="VYR639" s="103"/>
      <c r="VYS639" s="103"/>
      <c r="VYT639" s="103"/>
      <c r="VYU639" s="103"/>
      <c r="VYV639" s="103"/>
      <c r="VYW639" s="103"/>
      <c r="VYX639" s="103"/>
      <c r="VYY639" s="103"/>
      <c r="VYZ639" s="103"/>
      <c r="VZA639" s="103"/>
      <c r="VZB639" s="103"/>
      <c r="VZC639" s="103"/>
      <c r="VZD639" s="103"/>
      <c r="VZE639" s="103"/>
      <c r="VZF639" s="103"/>
      <c r="VZG639" s="103"/>
      <c r="VZH639" s="103"/>
      <c r="VZI639" s="103"/>
      <c r="VZJ639" s="103"/>
      <c r="VZK639" s="103"/>
      <c r="VZL639" s="103"/>
      <c r="VZM639" s="103"/>
      <c r="VZN639" s="103"/>
      <c r="VZO639" s="103"/>
      <c r="VZP639" s="103"/>
      <c r="VZQ639" s="103"/>
      <c r="VZR639" s="103"/>
      <c r="VZS639" s="103"/>
      <c r="VZT639" s="103"/>
      <c r="VZU639" s="103"/>
      <c r="VZV639" s="103"/>
      <c r="VZW639" s="103"/>
      <c r="VZX639" s="103"/>
      <c r="VZY639" s="103"/>
      <c r="VZZ639" s="103"/>
      <c r="WAA639" s="103"/>
      <c r="WAB639" s="103"/>
      <c r="WAC639" s="103"/>
      <c r="WAD639" s="103"/>
      <c r="WAE639" s="103"/>
      <c r="WAF639" s="103"/>
      <c r="WAG639" s="103"/>
      <c r="WAH639" s="103"/>
      <c r="WAI639" s="103"/>
      <c r="WAJ639" s="103"/>
      <c r="WAK639" s="103"/>
      <c r="WAL639" s="103"/>
      <c r="WAM639" s="103"/>
      <c r="WAN639" s="103"/>
      <c r="WAO639" s="103"/>
      <c r="WAP639" s="103"/>
      <c r="WAQ639" s="103"/>
      <c r="WAR639" s="103"/>
      <c r="WAS639" s="103"/>
      <c r="WAT639" s="103"/>
      <c r="WAU639" s="103"/>
      <c r="WAV639" s="103"/>
      <c r="WAW639" s="103"/>
      <c r="WAX639" s="103"/>
      <c r="WAY639" s="103"/>
      <c r="WAZ639" s="103"/>
      <c r="WBA639" s="103"/>
      <c r="WBB639" s="103"/>
      <c r="WBC639" s="103"/>
      <c r="WBD639" s="103"/>
      <c r="WBE639" s="103"/>
      <c r="WBF639" s="103"/>
      <c r="WBG639" s="103"/>
      <c r="WBH639" s="103"/>
      <c r="WBI639" s="103"/>
      <c r="WBJ639" s="103"/>
      <c r="WBK639" s="103"/>
      <c r="WBL639" s="103"/>
      <c r="WBM639" s="103"/>
      <c r="WBN639" s="103"/>
      <c r="WBO639" s="103"/>
      <c r="WBP639" s="103"/>
      <c r="WBQ639" s="103"/>
      <c r="WBR639" s="103"/>
      <c r="WBS639" s="103"/>
      <c r="WBT639" s="103"/>
      <c r="WBU639" s="103"/>
      <c r="WBV639" s="103"/>
      <c r="WBW639" s="103"/>
      <c r="WBX639" s="103"/>
      <c r="WBY639" s="103"/>
      <c r="WBZ639" s="103"/>
      <c r="WCA639" s="103"/>
      <c r="WCB639" s="103"/>
      <c r="WCC639" s="103"/>
      <c r="WCD639" s="103"/>
      <c r="WCE639" s="103"/>
      <c r="WCF639" s="103"/>
      <c r="WCG639" s="103"/>
      <c r="WCH639" s="103"/>
      <c r="WCI639" s="103"/>
      <c r="WCJ639" s="103"/>
      <c r="WCK639" s="103"/>
      <c r="WCL639" s="103"/>
      <c r="WCM639" s="103"/>
      <c r="WCN639" s="103"/>
      <c r="WCO639" s="103"/>
      <c r="WCP639" s="103"/>
      <c r="WCQ639" s="103"/>
      <c r="WCR639" s="103"/>
      <c r="WCS639" s="103"/>
      <c r="WCT639" s="103"/>
      <c r="WCU639" s="103"/>
      <c r="WCV639" s="103"/>
      <c r="WCW639" s="103"/>
      <c r="WCX639" s="103"/>
      <c r="WCY639" s="103"/>
      <c r="WCZ639" s="103"/>
      <c r="WDA639" s="103"/>
      <c r="WDB639" s="103"/>
      <c r="WDC639" s="103"/>
      <c r="WDD639" s="103"/>
      <c r="WDE639" s="103"/>
      <c r="WDF639" s="103"/>
      <c r="WDG639" s="103"/>
      <c r="WDH639" s="103"/>
      <c r="WDI639" s="103"/>
      <c r="WDJ639" s="103"/>
      <c r="WDK639" s="103"/>
      <c r="WDL639" s="103"/>
      <c r="WDM639" s="103"/>
      <c r="WDN639" s="103"/>
      <c r="WDO639" s="103"/>
      <c r="WDP639" s="103"/>
      <c r="WDQ639" s="103"/>
      <c r="WDR639" s="103"/>
      <c r="WDS639" s="103"/>
      <c r="WDT639" s="103"/>
      <c r="WDU639" s="103"/>
      <c r="WDV639" s="103"/>
      <c r="WDW639" s="103"/>
      <c r="WDX639" s="103"/>
      <c r="WDY639" s="103"/>
      <c r="WDZ639" s="103"/>
      <c r="WEA639" s="103"/>
      <c r="WEB639" s="103"/>
      <c r="WEC639" s="103"/>
      <c r="WED639" s="103"/>
      <c r="WEE639" s="103"/>
      <c r="WEF639" s="103"/>
      <c r="WEG639" s="103"/>
      <c r="WEH639" s="103"/>
      <c r="WEI639" s="103"/>
      <c r="WEJ639" s="103"/>
      <c r="WEK639" s="103"/>
      <c r="WEL639" s="103"/>
      <c r="WEM639" s="103"/>
      <c r="WEN639" s="103"/>
      <c r="WEO639" s="103"/>
      <c r="WEP639" s="103"/>
      <c r="WEQ639" s="103"/>
      <c r="WER639" s="103"/>
      <c r="WES639" s="103"/>
      <c r="WET639" s="103"/>
      <c r="WEU639" s="103"/>
      <c r="WEV639" s="103"/>
      <c r="WEW639" s="103"/>
      <c r="WEX639" s="103"/>
      <c r="WEY639" s="103"/>
      <c r="WEZ639" s="103"/>
      <c r="WFA639" s="103"/>
      <c r="WFB639" s="103"/>
      <c r="WFC639" s="103"/>
      <c r="WFD639" s="103"/>
      <c r="WFE639" s="103"/>
      <c r="WFF639" s="103"/>
      <c r="WFG639" s="103"/>
      <c r="WFH639" s="103"/>
      <c r="WFI639" s="103"/>
      <c r="WFJ639" s="103"/>
      <c r="WFK639" s="103"/>
      <c r="WFL639" s="103"/>
      <c r="WFM639" s="103"/>
      <c r="WFN639" s="103"/>
      <c r="WFO639" s="103"/>
      <c r="WFP639" s="103"/>
      <c r="WFQ639" s="103"/>
      <c r="WFR639" s="103"/>
      <c r="WFS639" s="103"/>
      <c r="WFT639" s="103"/>
      <c r="WFU639" s="103"/>
      <c r="WFV639" s="103"/>
      <c r="WFW639" s="103"/>
      <c r="WFX639" s="103"/>
      <c r="WFY639" s="103"/>
      <c r="WFZ639" s="103"/>
      <c r="WGA639" s="103"/>
      <c r="WGB639" s="103"/>
      <c r="WGC639" s="103"/>
      <c r="WGD639" s="103"/>
      <c r="WGE639" s="103"/>
      <c r="WGF639" s="103"/>
      <c r="WGG639" s="103"/>
      <c r="WGH639" s="103"/>
      <c r="WGI639" s="103"/>
      <c r="WGJ639" s="103"/>
      <c r="WGK639" s="103"/>
      <c r="WGL639" s="103"/>
      <c r="WGM639" s="103"/>
      <c r="WGN639" s="103"/>
      <c r="WGO639" s="103"/>
      <c r="WGP639" s="103"/>
      <c r="WGQ639" s="103"/>
      <c r="WGR639" s="103"/>
      <c r="WGS639" s="103"/>
      <c r="WGT639" s="103"/>
      <c r="WGU639" s="103"/>
      <c r="WGV639" s="103"/>
      <c r="WGW639" s="103"/>
      <c r="WGX639" s="103"/>
      <c r="WGY639" s="103"/>
      <c r="WGZ639" s="103"/>
      <c r="WHA639" s="103"/>
      <c r="WHB639" s="103"/>
      <c r="WHC639" s="103"/>
      <c r="WHD639" s="103"/>
      <c r="WHE639" s="103"/>
      <c r="WHF639" s="103"/>
      <c r="WHG639" s="103"/>
      <c r="WHH639" s="103"/>
      <c r="WHI639" s="103"/>
      <c r="WHJ639" s="103"/>
      <c r="WHK639" s="103"/>
      <c r="WHL639" s="103"/>
      <c r="WHM639" s="103"/>
      <c r="WHN639" s="103"/>
      <c r="WHO639" s="103"/>
      <c r="WHP639" s="103"/>
      <c r="WHQ639" s="103"/>
      <c r="WHR639" s="103"/>
      <c r="WHS639" s="103"/>
      <c r="WHT639" s="103"/>
      <c r="WHU639" s="103"/>
      <c r="WHV639" s="103"/>
      <c r="WHW639" s="103"/>
      <c r="WHX639" s="103"/>
      <c r="WHY639" s="103"/>
      <c r="WHZ639" s="103"/>
      <c r="WIA639" s="103"/>
      <c r="WIB639" s="103"/>
      <c r="WIC639" s="103"/>
      <c r="WID639" s="103"/>
      <c r="WIE639" s="103"/>
      <c r="WIF639" s="103"/>
      <c r="WIG639" s="103"/>
      <c r="WIH639" s="103"/>
      <c r="WII639" s="103"/>
      <c r="WIJ639" s="103"/>
      <c r="WIK639" s="103"/>
      <c r="WIL639" s="103"/>
      <c r="WIM639" s="103"/>
      <c r="WIN639" s="103"/>
      <c r="WIO639" s="103"/>
      <c r="WIP639" s="103"/>
      <c r="WIQ639" s="103"/>
      <c r="WIR639" s="103"/>
      <c r="WIS639" s="103"/>
      <c r="WIT639" s="103"/>
      <c r="WIU639" s="103"/>
      <c r="WIV639" s="103"/>
      <c r="WIW639" s="103"/>
      <c r="WIX639" s="103"/>
      <c r="WIY639" s="103"/>
      <c r="WIZ639" s="103"/>
      <c r="WJA639" s="103"/>
      <c r="WJB639" s="103"/>
      <c r="WJC639" s="103"/>
      <c r="WJD639" s="103"/>
      <c r="WJE639" s="103"/>
      <c r="WJF639" s="103"/>
      <c r="WJG639" s="103"/>
      <c r="WJH639" s="103"/>
      <c r="WJI639" s="103"/>
      <c r="WJJ639" s="103"/>
      <c r="WJK639" s="103"/>
      <c r="WJL639" s="103"/>
      <c r="WJM639" s="103"/>
      <c r="WJN639" s="103"/>
      <c r="WJO639" s="103"/>
      <c r="WJP639" s="103"/>
      <c r="WJQ639" s="103"/>
      <c r="WJR639" s="103"/>
      <c r="WJS639" s="103"/>
      <c r="WJT639" s="103"/>
      <c r="WJU639" s="103"/>
      <c r="WJV639" s="103"/>
      <c r="WJW639" s="103"/>
      <c r="WJX639" s="103"/>
      <c r="WJY639" s="103"/>
      <c r="WJZ639" s="103"/>
      <c r="WKA639" s="103"/>
      <c r="WKB639" s="103"/>
      <c r="WKC639" s="103"/>
      <c r="WKD639" s="103"/>
      <c r="WKE639" s="103"/>
      <c r="WKF639" s="103"/>
      <c r="WKG639" s="103"/>
      <c r="WKH639" s="103"/>
      <c r="WKI639" s="103"/>
      <c r="WKJ639" s="103"/>
      <c r="WKK639" s="103"/>
      <c r="WKL639" s="103"/>
      <c r="WKM639" s="103"/>
      <c r="WKN639" s="103"/>
      <c r="WKO639" s="103"/>
      <c r="WKP639" s="103"/>
      <c r="WKQ639" s="103"/>
      <c r="WKR639" s="103"/>
      <c r="WKS639" s="103"/>
      <c r="WKT639" s="103"/>
      <c r="WKU639" s="103"/>
      <c r="WKV639" s="103"/>
      <c r="WKW639" s="103"/>
      <c r="WKX639" s="103"/>
      <c r="WKY639" s="103"/>
      <c r="WKZ639" s="103"/>
      <c r="WLA639" s="103"/>
      <c r="WLB639" s="103"/>
      <c r="WLC639" s="103"/>
      <c r="WLD639" s="103"/>
      <c r="WLE639" s="103"/>
      <c r="WLF639" s="103"/>
      <c r="WLG639" s="103"/>
      <c r="WLH639" s="103"/>
      <c r="WLI639" s="103"/>
      <c r="WLJ639" s="103"/>
      <c r="WLK639" s="103"/>
      <c r="WLL639" s="103"/>
      <c r="WLM639" s="103"/>
      <c r="WLN639" s="103"/>
      <c r="WLO639" s="103"/>
      <c r="WLP639" s="103"/>
      <c r="WLQ639" s="103"/>
      <c r="WLR639" s="103"/>
      <c r="WLS639" s="103"/>
      <c r="WLT639" s="103"/>
      <c r="WLU639" s="103"/>
      <c r="WLV639" s="103"/>
      <c r="WLW639" s="103"/>
      <c r="WLX639" s="103"/>
      <c r="WLY639" s="103"/>
      <c r="WLZ639" s="103"/>
      <c r="WMA639" s="103"/>
      <c r="WMB639" s="103"/>
      <c r="WMC639" s="103"/>
      <c r="WMD639" s="103"/>
      <c r="WME639" s="103"/>
      <c r="WMF639" s="103"/>
      <c r="WMG639" s="103"/>
      <c r="WMH639" s="103"/>
      <c r="WMI639" s="103"/>
      <c r="WMJ639" s="103"/>
      <c r="WMK639" s="103"/>
      <c r="WML639" s="103"/>
      <c r="WMM639" s="103"/>
      <c r="WMN639" s="103"/>
      <c r="WMO639" s="103"/>
      <c r="WMP639" s="103"/>
      <c r="WMQ639" s="103"/>
      <c r="WMR639" s="103"/>
      <c r="WMS639" s="103"/>
      <c r="WMT639" s="103"/>
      <c r="WMU639" s="103"/>
      <c r="WMV639" s="103"/>
      <c r="WMW639" s="103"/>
      <c r="WMX639" s="103"/>
      <c r="WMY639" s="103"/>
      <c r="WMZ639" s="103"/>
      <c r="WNA639" s="103"/>
      <c r="WNB639" s="103"/>
      <c r="WNC639" s="103"/>
      <c r="WND639" s="103"/>
      <c r="WNE639" s="103"/>
      <c r="WNF639" s="103"/>
      <c r="WNG639" s="103"/>
      <c r="WNH639" s="103"/>
      <c r="WNI639" s="103"/>
      <c r="WNJ639" s="103"/>
      <c r="WNK639" s="103"/>
      <c r="WNL639" s="103"/>
      <c r="WNM639" s="103"/>
      <c r="WNN639" s="103"/>
      <c r="WNO639" s="103"/>
      <c r="WNP639" s="103"/>
      <c r="WNQ639" s="103"/>
      <c r="WNR639" s="103"/>
      <c r="WNS639" s="103"/>
      <c r="WNT639" s="103"/>
      <c r="WNU639" s="103"/>
      <c r="WNV639" s="103"/>
      <c r="WNW639" s="103"/>
      <c r="WNX639" s="103"/>
      <c r="WNY639" s="103"/>
      <c r="WNZ639" s="103"/>
      <c r="WOA639" s="103"/>
      <c r="WOB639" s="103"/>
      <c r="WOC639" s="103"/>
      <c r="WOD639" s="103"/>
      <c r="WOE639" s="103"/>
      <c r="WOF639" s="103"/>
      <c r="WOG639" s="103"/>
      <c r="WOH639" s="103"/>
      <c r="WOI639" s="103"/>
      <c r="WOJ639" s="103"/>
      <c r="WOK639" s="103"/>
      <c r="WOL639" s="103"/>
      <c r="WOM639" s="103"/>
      <c r="WON639" s="103"/>
      <c r="WOO639" s="103"/>
      <c r="WOP639" s="103"/>
      <c r="WOQ639" s="103"/>
      <c r="WOR639" s="103"/>
      <c r="WOS639" s="103"/>
      <c r="WOT639" s="103"/>
      <c r="WOU639" s="103"/>
      <c r="WOV639" s="103"/>
      <c r="WOW639" s="103"/>
      <c r="WOX639" s="103"/>
      <c r="WOY639" s="103"/>
      <c r="WOZ639" s="103"/>
      <c r="WPA639" s="103"/>
      <c r="WPB639" s="103"/>
      <c r="WPC639" s="103"/>
      <c r="WPD639" s="103"/>
      <c r="WPE639" s="103"/>
      <c r="WPF639" s="103"/>
      <c r="WPG639" s="103"/>
      <c r="WPH639" s="103"/>
      <c r="WPI639" s="103"/>
      <c r="WPJ639" s="103"/>
      <c r="WPK639" s="103"/>
      <c r="WPL639" s="103"/>
      <c r="WPM639" s="103"/>
      <c r="WPN639" s="103"/>
      <c r="WPO639" s="103"/>
      <c r="WPP639" s="103"/>
      <c r="WPQ639" s="103"/>
      <c r="WPR639" s="103"/>
      <c r="WPS639" s="103"/>
      <c r="WPT639" s="103"/>
      <c r="WPU639" s="103"/>
      <c r="WPV639" s="103"/>
      <c r="WPW639" s="103"/>
      <c r="WPX639" s="103"/>
      <c r="WPY639" s="103"/>
      <c r="WPZ639" s="103"/>
      <c r="WQA639" s="103"/>
      <c r="WQB639" s="103"/>
      <c r="WQC639" s="103"/>
      <c r="WQD639" s="103"/>
      <c r="WQE639" s="103"/>
      <c r="WQF639" s="103"/>
      <c r="WQG639" s="103"/>
      <c r="WQH639" s="103"/>
      <c r="WQI639" s="103"/>
      <c r="WQJ639" s="103"/>
      <c r="WQK639" s="103"/>
      <c r="WQL639" s="103"/>
      <c r="WQM639" s="103"/>
      <c r="WQN639" s="103"/>
      <c r="WQO639" s="103"/>
      <c r="WQP639" s="103"/>
      <c r="WQQ639" s="103"/>
      <c r="WQR639" s="103"/>
      <c r="WQS639" s="103"/>
      <c r="WQT639" s="103"/>
      <c r="WQU639" s="103"/>
      <c r="WQV639" s="103"/>
      <c r="WQW639" s="103"/>
      <c r="WQX639" s="103"/>
      <c r="WQY639" s="103"/>
      <c r="WQZ639" s="103"/>
      <c r="WRA639" s="103"/>
      <c r="WRB639" s="103"/>
      <c r="WRC639" s="103"/>
      <c r="WRD639" s="103"/>
      <c r="WRE639" s="103"/>
      <c r="WRF639" s="103"/>
      <c r="WRG639" s="103"/>
      <c r="WRH639" s="103"/>
      <c r="WRI639" s="103"/>
      <c r="WRJ639" s="103"/>
      <c r="WRK639" s="103"/>
      <c r="WRL639" s="103"/>
      <c r="WRM639" s="103"/>
      <c r="WRN639" s="103"/>
      <c r="WRO639" s="103"/>
      <c r="WRP639" s="103"/>
      <c r="WRQ639" s="103"/>
      <c r="WRR639" s="103"/>
      <c r="WRS639" s="103"/>
      <c r="WRT639" s="103"/>
      <c r="WRU639" s="103"/>
      <c r="WRV639" s="103"/>
      <c r="WRW639" s="103"/>
      <c r="WRX639" s="103"/>
      <c r="WRY639" s="103"/>
      <c r="WRZ639" s="103"/>
      <c r="WSA639" s="103"/>
      <c r="WSB639" s="103"/>
      <c r="WSC639" s="103"/>
      <c r="WSD639" s="103"/>
      <c r="WSE639" s="103"/>
      <c r="WSF639" s="103"/>
      <c r="WSG639" s="103"/>
      <c r="WSH639" s="103"/>
      <c r="WSI639" s="103"/>
      <c r="WSJ639" s="103"/>
      <c r="WSK639" s="103"/>
      <c r="WSL639" s="103"/>
      <c r="WSM639" s="103"/>
      <c r="WSN639" s="103"/>
      <c r="WSO639" s="103"/>
      <c r="WSP639" s="103"/>
      <c r="WSQ639" s="103"/>
      <c r="WSR639" s="103"/>
      <c r="WSS639" s="103"/>
      <c r="WST639" s="103"/>
      <c r="WSU639" s="103"/>
      <c r="WSV639" s="103"/>
      <c r="WSW639" s="103"/>
      <c r="WSX639" s="103"/>
      <c r="WSY639" s="103"/>
      <c r="WSZ639" s="103"/>
      <c r="WTA639" s="103"/>
      <c r="WTB639" s="103"/>
      <c r="WTC639" s="103"/>
      <c r="WTD639" s="103"/>
      <c r="WTE639" s="103"/>
      <c r="WTF639" s="103"/>
      <c r="WTG639" s="103"/>
      <c r="WTH639" s="103"/>
      <c r="WTI639" s="103"/>
      <c r="WTJ639" s="103"/>
      <c r="WTK639" s="103"/>
      <c r="WTL639" s="103"/>
      <c r="WTM639" s="103"/>
      <c r="WTN639" s="103"/>
      <c r="WTO639" s="103"/>
      <c r="WTP639" s="103"/>
      <c r="WTQ639" s="103"/>
      <c r="WTR639" s="103"/>
      <c r="WTS639" s="103"/>
      <c r="WTT639" s="103"/>
      <c r="WTU639" s="103"/>
      <c r="WTV639" s="103"/>
      <c r="WTW639" s="103"/>
      <c r="WTX639" s="103"/>
      <c r="WTY639" s="103"/>
      <c r="WTZ639" s="103"/>
      <c r="WUA639" s="103"/>
      <c r="WUB639" s="103"/>
      <c r="WUC639" s="103"/>
      <c r="WUD639" s="103"/>
      <c r="WUE639" s="103"/>
      <c r="WUF639" s="103"/>
      <c r="WUG639" s="103"/>
      <c r="WUH639" s="103"/>
      <c r="WUI639" s="103"/>
      <c r="WUJ639" s="103"/>
      <c r="WUK639" s="103"/>
      <c r="WUL639" s="103"/>
      <c r="WUM639" s="103"/>
      <c r="WUN639" s="103"/>
      <c r="WUO639" s="103"/>
      <c r="WUP639" s="103"/>
      <c r="WUQ639" s="103"/>
      <c r="WUR639" s="103"/>
      <c r="WUS639" s="103"/>
      <c r="WUT639" s="103"/>
      <c r="WUU639" s="103"/>
      <c r="WUV639" s="103"/>
      <c r="WUW639" s="103"/>
      <c r="WUX639" s="103"/>
      <c r="WUY639" s="103"/>
      <c r="WUZ639" s="103"/>
      <c r="WVA639" s="103"/>
      <c r="WVB639" s="103"/>
      <c r="WVC639" s="103"/>
      <c r="WVD639" s="103"/>
      <c r="WVE639" s="103"/>
      <c r="WVF639" s="103"/>
      <c r="WVG639" s="103"/>
      <c r="WVH639" s="103"/>
      <c r="WVI639" s="103"/>
      <c r="WVJ639" s="103"/>
      <c r="WVK639" s="103"/>
      <c r="WVL639" s="103"/>
      <c r="WVM639" s="103"/>
      <c r="WVN639" s="103"/>
      <c r="WVO639" s="103"/>
      <c r="WVP639" s="103"/>
      <c r="WVQ639" s="103"/>
      <c r="WVR639" s="103"/>
      <c r="WVS639" s="103"/>
      <c r="WVT639" s="103"/>
      <c r="WVU639" s="103"/>
      <c r="WVV639" s="103"/>
      <c r="WVW639" s="103"/>
      <c r="WVX639" s="103"/>
      <c r="WVY639" s="103"/>
      <c r="WVZ639" s="103"/>
      <c r="WWA639" s="103"/>
      <c r="WWB639" s="103"/>
      <c r="WWC639" s="103"/>
      <c r="WWD639" s="103"/>
      <c r="WWE639" s="103"/>
      <c r="WWF639" s="103"/>
      <c r="WWG639" s="103"/>
      <c r="WWH639" s="103"/>
      <c r="WWI639" s="103"/>
      <c r="WWJ639" s="103"/>
      <c r="WWK639" s="103"/>
      <c r="WWL639" s="103"/>
      <c r="WWM639" s="103"/>
      <c r="WWN639" s="103"/>
      <c r="WWO639" s="103"/>
      <c r="WWP639" s="103"/>
      <c r="WWQ639" s="103"/>
      <c r="WWR639" s="103"/>
      <c r="WWS639" s="103"/>
      <c r="WWT639" s="103"/>
      <c r="WWU639" s="103"/>
      <c r="WWV639" s="103"/>
      <c r="WWW639" s="103"/>
      <c r="WWX639" s="103"/>
      <c r="WWY639" s="103"/>
      <c r="WWZ639" s="103"/>
      <c r="WXA639" s="103"/>
      <c r="WXB639" s="103"/>
      <c r="WXC639" s="103"/>
      <c r="WXD639" s="103"/>
      <c r="WXE639" s="103"/>
      <c r="WXF639" s="103"/>
      <c r="WXG639" s="103"/>
      <c r="WXH639" s="103"/>
      <c r="WXI639" s="103"/>
      <c r="WXJ639" s="103"/>
      <c r="WXK639" s="103"/>
      <c r="WXL639" s="103"/>
      <c r="WXM639" s="103"/>
      <c r="WXN639" s="103"/>
      <c r="WXO639" s="103"/>
      <c r="WXP639" s="103"/>
      <c r="WXQ639" s="103"/>
      <c r="WXR639" s="103"/>
      <c r="WXS639" s="103"/>
      <c r="WXT639" s="103"/>
      <c r="WXU639" s="103"/>
      <c r="WXV639" s="103"/>
      <c r="WXW639" s="103"/>
      <c r="WXX639" s="103"/>
      <c r="WXY639" s="103"/>
      <c r="WXZ639" s="103"/>
      <c r="WYA639" s="103"/>
      <c r="WYB639" s="103"/>
      <c r="WYC639" s="103"/>
      <c r="WYD639" s="103"/>
      <c r="WYE639" s="103"/>
      <c r="WYF639" s="103"/>
      <c r="WYG639" s="103"/>
      <c r="WYH639" s="103"/>
      <c r="WYI639" s="103"/>
      <c r="WYJ639" s="103"/>
      <c r="WYK639" s="103"/>
      <c r="WYL639" s="103"/>
      <c r="WYM639" s="103"/>
      <c r="WYN639" s="103"/>
      <c r="WYO639" s="103"/>
      <c r="WYP639" s="103"/>
      <c r="WYQ639" s="103"/>
      <c r="WYR639" s="103"/>
      <c r="WYS639" s="103"/>
      <c r="WYT639" s="103"/>
      <c r="WYU639" s="103"/>
      <c r="WYV639" s="103"/>
      <c r="WYW639" s="103"/>
      <c r="WYX639" s="103"/>
      <c r="WYY639" s="103"/>
      <c r="WYZ639" s="103"/>
      <c r="WZA639" s="103"/>
      <c r="WZB639" s="103"/>
      <c r="WZC639" s="103"/>
      <c r="WZD639" s="103"/>
      <c r="WZE639" s="103"/>
      <c r="WZF639" s="103"/>
      <c r="WZG639" s="103"/>
      <c r="WZH639" s="103"/>
      <c r="WZI639" s="103"/>
      <c r="WZJ639" s="103"/>
      <c r="WZK639" s="103"/>
      <c r="WZL639" s="103"/>
      <c r="WZM639" s="103"/>
      <c r="WZN639" s="103"/>
      <c r="WZO639" s="103"/>
      <c r="WZP639" s="103"/>
      <c r="WZQ639" s="103"/>
      <c r="WZR639" s="103"/>
      <c r="WZS639" s="103"/>
      <c r="WZT639" s="103"/>
      <c r="WZU639" s="103"/>
      <c r="WZV639" s="103"/>
      <c r="WZW639" s="103"/>
      <c r="WZX639" s="103"/>
      <c r="WZY639" s="103"/>
      <c r="WZZ639" s="103"/>
      <c r="XAA639" s="103"/>
      <c r="XAB639" s="103"/>
      <c r="XAC639" s="103"/>
      <c r="XAD639" s="103"/>
      <c r="XAE639" s="103"/>
      <c r="XAF639" s="103"/>
      <c r="XAG639" s="103"/>
      <c r="XAH639" s="103"/>
      <c r="XAI639" s="103"/>
      <c r="XAJ639" s="103"/>
      <c r="XAK639" s="103"/>
      <c r="XAL639" s="103"/>
      <c r="XAM639" s="103"/>
      <c r="XAN639" s="103"/>
      <c r="XAO639" s="103"/>
      <c r="XAP639" s="103"/>
      <c r="XAQ639" s="103"/>
      <c r="XAR639" s="103"/>
      <c r="XAS639" s="103"/>
      <c r="XAT639" s="103"/>
      <c r="XAU639" s="103"/>
      <c r="XAV639" s="103"/>
      <c r="XAW639" s="103"/>
      <c r="XAX639" s="103"/>
      <c r="XAY639" s="103"/>
      <c r="XAZ639" s="103"/>
      <c r="XBA639" s="103"/>
      <c r="XBB639" s="103"/>
      <c r="XBC639" s="103"/>
      <c r="XBD639" s="103"/>
      <c r="XBE639" s="103"/>
      <c r="XBF639" s="103"/>
      <c r="XBG639" s="103"/>
      <c r="XBH639" s="103"/>
      <c r="XBI639" s="103"/>
      <c r="XBJ639" s="103"/>
      <c r="XBK639" s="103"/>
      <c r="XBL639" s="103"/>
      <c r="XBM639" s="103"/>
      <c r="XBN639" s="103"/>
      <c r="XBO639" s="103"/>
      <c r="XBP639" s="103"/>
      <c r="XBQ639" s="103"/>
      <c r="XBR639" s="103"/>
      <c r="XBS639" s="103"/>
      <c r="XBT639" s="103"/>
      <c r="XBU639" s="103"/>
      <c r="XBV639" s="103"/>
      <c r="XBW639" s="103"/>
      <c r="XBX639" s="103"/>
      <c r="XBY639" s="103"/>
      <c r="XBZ639" s="103"/>
      <c r="XCA639" s="103"/>
      <c r="XCB639" s="103"/>
      <c r="XCC639" s="103"/>
      <c r="XCD639" s="103"/>
      <c r="XCE639" s="103"/>
      <c r="XCF639" s="103"/>
      <c r="XCG639" s="103"/>
      <c r="XCH639" s="103"/>
      <c r="XCI639" s="103"/>
      <c r="XCJ639" s="103"/>
      <c r="XCK639" s="103"/>
      <c r="XCL639" s="103"/>
      <c r="XCM639" s="103"/>
      <c r="XCN639" s="103"/>
      <c r="XCO639" s="103"/>
      <c r="XCP639" s="103"/>
      <c r="XCQ639" s="103"/>
      <c r="XCR639" s="103"/>
      <c r="XCS639" s="103"/>
      <c r="XCT639" s="103"/>
      <c r="XCU639" s="103"/>
      <c r="XCV639" s="103"/>
      <c r="XCW639" s="103"/>
      <c r="XCX639" s="103"/>
      <c r="XCY639" s="103"/>
      <c r="XCZ639" s="103"/>
      <c r="XDA639" s="103"/>
      <c r="XDB639" s="103"/>
      <c r="XDC639" s="103"/>
      <c r="XDD639" s="103"/>
      <c r="XDE639" s="103"/>
      <c r="XDF639" s="103"/>
      <c r="XDG639" s="103"/>
      <c r="XDH639" s="103"/>
      <c r="XDI639" s="103"/>
      <c r="XDJ639" s="103"/>
      <c r="XDK639" s="103"/>
      <c r="XDL639" s="103"/>
      <c r="XDM639" s="103"/>
      <c r="XDN639" s="103"/>
      <c r="XDO639" s="103"/>
      <c r="XDP639" s="103"/>
      <c r="XDQ639" s="103"/>
      <c r="XDR639" s="103"/>
      <c r="XDS639" s="103"/>
      <c r="XDT639" s="103"/>
      <c r="XDU639" s="103"/>
      <c r="XDV639" s="103"/>
      <c r="XDW639" s="103"/>
      <c r="XDX639" s="103"/>
      <c r="XDY639" s="103"/>
      <c r="XDZ639" s="103"/>
      <c r="XEA639" s="103"/>
      <c r="XEB639" s="103"/>
      <c r="XEC639" s="103"/>
      <c r="XED639" s="103"/>
      <c r="XEE639" s="103"/>
      <c r="XEF639" s="103"/>
    </row>
    <row r="640" spans="1:16360">
      <c r="A640" s="150">
        <v>360</v>
      </c>
      <c r="B640" s="150">
        <v>396363305</v>
      </c>
      <c r="C640" s="150">
        <v>396363305</v>
      </c>
      <c r="D640" s="150" t="s">
        <v>7537</v>
      </c>
      <c r="E640" s="150" t="s">
        <v>195</v>
      </c>
      <c r="F640" s="150" t="s">
        <v>412</v>
      </c>
      <c r="G640" s="150" t="s">
        <v>415</v>
      </c>
      <c r="H640" s="150" t="s">
        <v>377</v>
      </c>
      <c r="I640" s="150">
        <v>49204132</v>
      </c>
      <c r="J640" s="150">
        <v>260</v>
      </c>
      <c r="K640" s="150">
        <v>10</v>
      </c>
      <c r="L640" s="154">
        <v>44679</v>
      </c>
      <c r="M640" s="154">
        <v>44679</v>
      </c>
      <c r="N640" s="154"/>
      <c r="O640" s="154">
        <v>44684</v>
      </c>
      <c r="P640" s="154">
        <v>44683</v>
      </c>
      <c r="Q640" s="153"/>
      <c r="R640" s="150" t="s">
        <v>896</v>
      </c>
      <c r="S640" s="150" t="s">
        <v>416</v>
      </c>
      <c r="T640" s="150"/>
      <c r="U640" s="152">
        <v>6365</v>
      </c>
      <c r="V640" s="150" t="s">
        <v>88</v>
      </c>
      <c r="W640" s="151">
        <f t="shared" si="313"/>
        <v>9.3600000000000003E-2</v>
      </c>
      <c r="X640" s="150" t="s">
        <v>72</v>
      </c>
      <c r="Y640" s="150"/>
      <c r="Z640" s="333">
        <f t="shared" ref="Z640" si="323">A640*J640/10^6</f>
        <v>9.3600000000000003E-2</v>
      </c>
    </row>
    <row r="641" spans="1:26">
      <c r="A641" s="200">
        <v>360</v>
      </c>
      <c r="B641" s="200">
        <v>396363256</v>
      </c>
      <c r="C641" s="200">
        <v>396363256</v>
      </c>
      <c r="D641" s="200" t="s">
        <v>7537</v>
      </c>
      <c r="E641" s="200" t="s">
        <v>195</v>
      </c>
      <c r="F641" s="200" t="s">
        <v>412</v>
      </c>
      <c r="G641" s="200" t="s">
        <v>415</v>
      </c>
      <c r="H641" s="200" t="s">
        <v>377</v>
      </c>
      <c r="I641" s="200">
        <v>49204132</v>
      </c>
      <c r="J641" s="200">
        <v>572</v>
      </c>
      <c r="K641" s="200">
        <v>22</v>
      </c>
      <c r="L641" s="201">
        <v>44679</v>
      </c>
      <c r="M641" s="201">
        <v>44679</v>
      </c>
      <c r="N641" s="201"/>
      <c r="O641" s="201">
        <v>44684</v>
      </c>
      <c r="P641" s="201">
        <v>44683</v>
      </c>
      <c r="Q641" s="202"/>
      <c r="R641" s="200" t="s">
        <v>89</v>
      </c>
      <c r="S641" s="218" t="s">
        <v>417</v>
      </c>
      <c r="T641" s="200"/>
      <c r="U641" s="203">
        <v>6365</v>
      </c>
      <c r="V641" s="200" t="s">
        <v>88</v>
      </c>
      <c r="W641" s="204">
        <f t="shared" si="313"/>
        <v>0.20591999999999999</v>
      </c>
      <c r="X641" s="200" t="s">
        <v>72</v>
      </c>
      <c r="Y641" s="200"/>
      <c r="Z641" s="333">
        <f t="shared" ref="Z641" si="324">A641*J641/10^6</f>
        <v>0.20591999999999999</v>
      </c>
    </row>
    <row r="642" spans="1:26">
      <c r="A642" s="200">
        <v>360</v>
      </c>
      <c r="B642" s="200" t="s">
        <v>7999</v>
      </c>
      <c r="C642" s="200">
        <v>396230771</v>
      </c>
      <c r="D642" s="200" t="s">
        <v>7537</v>
      </c>
      <c r="E642" s="200" t="s">
        <v>374</v>
      </c>
      <c r="F642" s="200" t="s">
        <v>465</v>
      </c>
      <c r="G642" s="200" t="s">
        <v>8000</v>
      </c>
      <c r="H642" s="200" t="s">
        <v>377</v>
      </c>
      <c r="I642" s="200">
        <v>49204132</v>
      </c>
      <c r="J642" s="200">
        <v>728</v>
      </c>
      <c r="K642" s="200">
        <v>28</v>
      </c>
      <c r="L642" s="201">
        <v>44679</v>
      </c>
      <c r="M642" s="201">
        <v>44679</v>
      </c>
      <c r="N642" s="202"/>
      <c r="O642" s="201">
        <v>44680</v>
      </c>
      <c r="P642" s="201">
        <v>44680</v>
      </c>
      <c r="Q642" s="202"/>
      <c r="R642" s="200" t="s">
        <v>89</v>
      </c>
      <c r="S642" s="200" t="s">
        <v>424</v>
      </c>
      <c r="T642" s="200"/>
      <c r="U642" s="203">
        <v>543.79</v>
      </c>
      <c r="V642" s="200" t="s">
        <v>70</v>
      </c>
      <c r="W642" s="204">
        <f t="shared" si="313"/>
        <v>0.26207999999999998</v>
      </c>
      <c r="X642" s="200" t="s">
        <v>72</v>
      </c>
      <c r="Y642" s="200"/>
      <c r="Z642" s="333">
        <f t="shared" ref="Z642" si="325">A642*J642/10^6</f>
        <v>0.26207999999999998</v>
      </c>
    </row>
    <row r="643" spans="1:26">
      <c r="A643" s="200">
        <v>480</v>
      </c>
      <c r="B643" s="200">
        <v>395931344</v>
      </c>
      <c r="C643" s="200" t="s">
        <v>72</v>
      </c>
      <c r="D643" s="200" t="s">
        <v>7537</v>
      </c>
      <c r="E643" s="200" t="s">
        <v>7080</v>
      </c>
      <c r="F643" s="200" t="s">
        <v>7850</v>
      </c>
      <c r="G643" s="200" t="s">
        <v>7166</v>
      </c>
      <c r="H643" s="200" t="s">
        <v>134</v>
      </c>
      <c r="I643" s="200">
        <v>49303156</v>
      </c>
      <c r="J643" s="200">
        <v>638</v>
      </c>
      <c r="K643" s="200">
        <v>22</v>
      </c>
      <c r="L643" s="201">
        <v>44679</v>
      </c>
      <c r="M643" s="201">
        <v>44679</v>
      </c>
      <c r="N643" s="200"/>
      <c r="O643" s="201">
        <v>44681</v>
      </c>
      <c r="P643" s="201">
        <v>44681</v>
      </c>
      <c r="Q643" s="200"/>
      <c r="R643" s="200" t="s">
        <v>89</v>
      </c>
      <c r="S643" s="200"/>
      <c r="T643" s="200"/>
      <c r="U643" s="200"/>
      <c r="V643" s="200" t="s">
        <v>70</v>
      </c>
      <c r="W643" s="204">
        <f t="shared" si="313"/>
        <v>0.30624000000000001</v>
      </c>
      <c r="X643" s="200"/>
      <c r="Y643" s="200"/>
      <c r="Z643" s="333">
        <f t="shared" ref="Z643" si="326">A643*J643/10^6</f>
        <v>0.30624000000000001</v>
      </c>
    </row>
    <row r="644" spans="1:26">
      <c r="A644" s="200">
        <v>480</v>
      </c>
      <c r="B644" s="200">
        <v>395931429</v>
      </c>
      <c r="C644" s="200" t="s">
        <v>72</v>
      </c>
      <c r="D644" s="200" t="s">
        <v>7537</v>
      </c>
      <c r="E644" s="200" t="s">
        <v>7080</v>
      </c>
      <c r="F644" s="200" t="s">
        <v>7850</v>
      </c>
      <c r="G644" s="200" t="s">
        <v>7166</v>
      </c>
      <c r="H644" s="200" t="s">
        <v>134</v>
      </c>
      <c r="I644" s="200">
        <v>49303156</v>
      </c>
      <c r="J644" s="200">
        <v>638</v>
      </c>
      <c r="K644" s="200">
        <v>22</v>
      </c>
      <c r="L644" s="201">
        <v>44679</v>
      </c>
      <c r="M644" s="201">
        <v>44679</v>
      </c>
      <c r="N644" s="200"/>
      <c r="O644" s="201">
        <v>44681</v>
      </c>
      <c r="P644" s="201">
        <v>44681</v>
      </c>
      <c r="Q644" s="200"/>
      <c r="R644" s="200" t="s">
        <v>89</v>
      </c>
      <c r="S644" s="200"/>
      <c r="T644" s="200"/>
      <c r="U644" s="200"/>
      <c r="V644" s="200" t="s">
        <v>70</v>
      </c>
      <c r="W644" s="204">
        <f t="shared" si="313"/>
        <v>0.30624000000000001</v>
      </c>
      <c r="X644" s="200"/>
      <c r="Y644" s="200"/>
      <c r="Z644" s="333">
        <f t="shared" ref="Z644:Z654" si="327">A644*J644/10^6</f>
        <v>0.30624000000000001</v>
      </c>
    </row>
    <row r="645" spans="1:26">
      <c r="A645" s="200">
        <v>480</v>
      </c>
      <c r="B645" s="200">
        <v>395931452</v>
      </c>
      <c r="C645" s="200" t="s">
        <v>72</v>
      </c>
      <c r="D645" s="200" t="s">
        <v>7537</v>
      </c>
      <c r="E645" s="200" t="s">
        <v>7080</v>
      </c>
      <c r="F645" s="200" t="s">
        <v>7850</v>
      </c>
      <c r="G645" s="200" t="s">
        <v>7166</v>
      </c>
      <c r="H645" s="200" t="s">
        <v>134</v>
      </c>
      <c r="I645" s="200">
        <v>49303156</v>
      </c>
      <c r="J645" s="200">
        <v>638</v>
      </c>
      <c r="K645" s="200">
        <v>22</v>
      </c>
      <c r="L645" s="201">
        <v>44679</v>
      </c>
      <c r="M645" s="201">
        <v>44679</v>
      </c>
      <c r="N645" s="200"/>
      <c r="O645" s="201">
        <v>44681</v>
      </c>
      <c r="P645" s="201">
        <v>44681</v>
      </c>
      <c r="Q645" s="200"/>
      <c r="R645" s="200" t="s">
        <v>89</v>
      </c>
      <c r="S645" s="200"/>
      <c r="T645" s="200"/>
      <c r="U645" s="200"/>
      <c r="V645" s="200" t="s">
        <v>70</v>
      </c>
      <c r="W645" s="204">
        <f t="shared" si="313"/>
        <v>0.30624000000000001</v>
      </c>
      <c r="X645" s="200"/>
      <c r="Y645" s="200"/>
      <c r="Z645" s="333">
        <f t="shared" si="327"/>
        <v>0.30624000000000001</v>
      </c>
    </row>
    <row r="646" spans="1:26">
      <c r="A646" s="200">
        <v>480</v>
      </c>
      <c r="B646" s="200">
        <v>395931464</v>
      </c>
      <c r="C646" s="200" t="s">
        <v>72</v>
      </c>
      <c r="D646" s="200" t="s">
        <v>7537</v>
      </c>
      <c r="E646" s="200" t="s">
        <v>7080</v>
      </c>
      <c r="F646" s="200" t="s">
        <v>7850</v>
      </c>
      <c r="G646" s="200" t="s">
        <v>7166</v>
      </c>
      <c r="H646" s="200" t="s">
        <v>134</v>
      </c>
      <c r="I646" s="200">
        <v>49303156</v>
      </c>
      <c r="J646" s="200">
        <v>638</v>
      </c>
      <c r="K646" s="200">
        <v>22</v>
      </c>
      <c r="L646" s="201">
        <v>44679</v>
      </c>
      <c r="M646" s="201">
        <v>44679</v>
      </c>
      <c r="N646" s="200"/>
      <c r="O646" s="201">
        <v>44681</v>
      </c>
      <c r="P646" s="201">
        <v>44681</v>
      </c>
      <c r="Q646" s="200"/>
      <c r="R646" s="200" t="s">
        <v>89</v>
      </c>
      <c r="S646" s="200"/>
      <c r="T646" s="200"/>
      <c r="U646" s="200"/>
      <c r="V646" s="200" t="s">
        <v>70</v>
      </c>
      <c r="W646" s="204">
        <f t="shared" si="313"/>
        <v>0.30624000000000001</v>
      </c>
      <c r="X646" s="200"/>
      <c r="Y646" s="200"/>
      <c r="Z646" s="333">
        <f t="shared" si="327"/>
        <v>0.30624000000000001</v>
      </c>
    </row>
    <row r="647" spans="1:26">
      <c r="A647" s="200">
        <v>480</v>
      </c>
      <c r="B647" s="200">
        <v>395931481</v>
      </c>
      <c r="C647" s="200" t="s">
        <v>72</v>
      </c>
      <c r="D647" s="200" t="s">
        <v>7537</v>
      </c>
      <c r="E647" s="200" t="s">
        <v>7080</v>
      </c>
      <c r="F647" s="200" t="s">
        <v>7850</v>
      </c>
      <c r="G647" s="200" t="s">
        <v>7166</v>
      </c>
      <c r="H647" s="200" t="s">
        <v>134</v>
      </c>
      <c r="I647" s="200">
        <v>49303156</v>
      </c>
      <c r="J647" s="200">
        <v>638</v>
      </c>
      <c r="K647" s="200">
        <v>22</v>
      </c>
      <c r="L647" s="201">
        <v>44679</v>
      </c>
      <c r="M647" s="201">
        <v>44679</v>
      </c>
      <c r="N647" s="200"/>
      <c r="O647" s="201">
        <v>44681</v>
      </c>
      <c r="P647" s="201">
        <v>44681</v>
      </c>
      <c r="Q647" s="200"/>
      <c r="R647" s="200" t="s">
        <v>89</v>
      </c>
      <c r="S647" s="200"/>
      <c r="T647" s="200"/>
      <c r="U647" s="200"/>
      <c r="V647" s="200" t="s">
        <v>70</v>
      </c>
      <c r="W647" s="204">
        <f t="shared" si="313"/>
        <v>0.30624000000000001</v>
      </c>
      <c r="X647" s="200"/>
      <c r="Y647" s="200"/>
      <c r="Z647" s="333">
        <f t="shared" si="327"/>
        <v>0.30624000000000001</v>
      </c>
    </row>
    <row r="648" spans="1:26">
      <c r="A648" s="200">
        <v>480</v>
      </c>
      <c r="B648" s="200">
        <v>395931533</v>
      </c>
      <c r="C648" s="200" t="s">
        <v>72</v>
      </c>
      <c r="D648" s="200" t="s">
        <v>7537</v>
      </c>
      <c r="E648" s="200" t="s">
        <v>7080</v>
      </c>
      <c r="F648" s="200" t="s">
        <v>7850</v>
      </c>
      <c r="G648" s="200" t="s">
        <v>7166</v>
      </c>
      <c r="H648" s="200" t="s">
        <v>134</v>
      </c>
      <c r="I648" s="200">
        <v>49303156</v>
      </c>
      <c r="J648" s="200">
        <v>638</v>
      </c>
      <c r="K648" s="200">
        <v>22</v>
      </c>
      <c r="L648" s="201">
        <v>44679</v>
      </c>
      <c r="M648" s="201">
        <v>44679</v>
      </c>
      <c r="N648" s="200"/>
      <c r="O648" s="201">
        <v>44681</v>
      </c>
      <c r="P648" s="201">
        <v>44681</v>
      </c>
      <c r="Q648" s="200"/>
      <c r="R648" s="200" t="s">
        <v>89</v>
      </c>
      <c r="S648" s="200"/>
      <c r="T648" s="200"/>
      <c r="U648" s="200"/>
      <c r="V648" s="200" t="s">
        <v>70</v>
      </c>
      <c r="W648" s="204">
        <f t="shared" si="313"/>
        <v>0.30624000000000001</v>
      </c>
      <c r="X648" s="200"/>
      <c r="Y648" s="200"/>
      <c r="Z648" s="333">
        <f t="shared" si="327"/>
        <v>0.30624000000000001</v>
      </c>
    </row>
    <row r="649" spans="1:26">
      <c r="A649" s="200">
        <v>480</v>
      </c>
      <c r="B649" s="200">
        <v>395931544</v>
      </c>
      <c r="C649" s="200" t="s">
        <v>72</v>
      </c>
      <c r="D649" s="200" t="s">
        <v>7537</v>
      </c>
      <c r="E649" s="200" t="s">
        <v>7080</v>
      </c>
      <c r="F649" s="200" t="s">
        <v>7850</v>
      </c>
      <c r="G649" s="200" t="s">
        <v>7166</v>
      </c>
      <c r="H649" s="200" t="s">
        <v>134</v>
      </c>
      <c r="I649" s="200">
        <v>49303156</v>
      </c>
      <c r="J649" s="200">
        <v>638</v>
      </c>
      <c r="K649" s="200">
        <v>22</v>
      </c>
      <c r="L649" s="201">
        <v>44679</v>
      </c>
      <c r="M649" s="201">
        <v>44679</v>
      </c>
      <c r="N649" s="200"/>
      <c r="O649" s="201">
        <v>44680</v>
      </c>
      <c r="P649" s="201">
        <v>44680</v>
      </c>
      <c r="Q649" s="200"/>
      <c r="R649" s="200" t="s">
        <v>89</v>
      </c>
      <c r="S649" s="200"/>
      <c r="T649" s="200"/>
      <c r="U649" s="200"/>
      <c r="V649" s="200" t="s">
        <v>70</v>
      </c>
      <c r="W649" s="204">
        <f t="shared" si="313"/>
        <v>0.30624000000000001</v>
      </c>
      <c r="X649" s="200"/>
      <c r="Y649" s="200"/>
      <c r="Z649" s="333">
        <f t="shared" si="327"/>
        <v>0.30624000000000001</v>
      </c>
    </row>
    <row r="650" spans="1:26">
      <c r="A650" s="200">
        <v>480</v>
      </c>
      <c r="B650" s="200">
        <v>395931616</v>
      </c>
      <c r="C650" s="200" t="s">
        <v>72</v>
      </c>
      <c r="D650" s="200" t="s">
        <v>7537</v>
      </c>
      <c r="E650" s="200" t="s">
        <v>7080</v>
      </c>
      <c r="F650" s="200" t="s">
        <v>7850</v>
      </c>
      <c r="G650" s="200" t="s">
        <v>7166</v>
      </c>
      <c r="H650" s="200" t="s">
        <v>134</v>
      </c>
      <c r="I650" s="200">
        <v>49303156</v>
      </c>
      <c r="J650" s="200">
        <v>638</v>
      </c>
      <c r="K650" s="200">
        <v>22</v>
      </c>
      <c r="L650" s="201">
        <v>44679</v>
      </c>
      <c r="M650" s="201">
        <v>44679</v>
      </c>
      <c r="N650" s="200"/>
      <c r="O650" s="201">
        <v>44681</v>
      </c>
      <c r="P650" s="201">
        <v>44681</v>
      </c>
      <c r="Q650" s="200"/>
      <c r="R650" s="200" t="s">
        <v>89</v>
      </c>
      <c r="S650" s="200"/>
      <c r="T650" s="200"/>
      <c r="U650" s="200"/>
      <c r="V650" s="200" t="s">
        <v>70</v>
      </c>
      <c r="W650" s="204">
        <f t="shared" si="313"/>
        <v>0.30624000000000001</v>
      </c>
      <c r="X650" s="200"/>
      <c r="Y650" s="200"/>
      <c r="Z650" s="333">
        <f t="shared" si="327"/>
        <v>0.30624000000000001</v>
      </c>
    </row>
    <row r="651" spans="1:26">
      <c r="A651" s="200">
        <v>480</v>
      </c>
      <c r="B651" s="200">
        <v>395931614</v>
      </c>
      <c r="C651" s="200" t="s">
        <v>72</v>
      </c>
      <c r="D651" s="200" t="s">
        <v>7537</v>
      </c>
      <c r="E651" s="200" t="s">
        <v>7080</v>
      </c>
      <c r="F651" s="200" t="s">
        <v>7850</v>
      </c>
      <c r="G651" s="200" t="s">
        <v>7166</v>
      </c>
      <c r="H651" s="200" t="s">
        <v>134</v>
      </c>
      <c r="I651" s="200">
        <v>49303156</v>
      </c>
      <c r="J651" s="200">
        <v>638</v>
      </c>
      <c r="K651" s="200">
        <v>22</v>
      </c>
      <c r="L651" s="201">
        <v>44679</v>
      </c>
      <c r="M651" s="201">
        <v>44679</v>
      </c>
      <c r="N651" s="200"/>
      <c r="O651" s="201">
        <v>44681</v>
      </c>
      <c r="P651" s="201">
        <v>44681</v>
      </c>
      <c r="Q651" s="200"/>
      <c r="R651" s="200" t="s">
        <v>89</v>
      </c>
      <c r="S651" s="200"/>
      <c r="T651" s="200"/>
      <c r="U651" s="200"/>
      <c r="V651" s="200" t="s">
        <v>70</v>
      </c>
      <c r="W651" s="204">
        <f t="shared" si="313"/>
        <v>0.30624000000000001</v>
      </c>
      <c r="X651" s="200"/>
      <c r="Y651" s="200"/>
      <c r="Z651" s="333">
        <f t="shared" si="327"/>
        <v>0.30624000000000001</v>
      </c>
    </row>
    <row r="652" spans="1:26">
      <c r="A652" s="200">
        <v>480</v>
      </c>
      <c r="B652" s="200">
        <v>395931613</v>
      </c>
      <c r="C652" s="200" t="s">
        <v>72</v>
      </c>
      <c r="D652" s="200" t="s">
        <v>7537</v>
      </c>
      <c r="E652" s="200" t="s">
        <v>7080</v>
      </c>
      <c r="F652" s="200" t="s">
        <v>7850</v>
      </c>
      <c r="G652" s="200" t="s">
        <v>7166</v>
      </c>
      <c r="H652" s="200" t="s">
        <v>134</v>
      </c>
      <c r="I652" s="200">
        <v>49303156</v>
      </c>
      <c r="J652" s="200">
        <v>638</v>
      </c>
      <c r="K652" s="200">
        <v>22</v>
      </c>
      <c r="L652" s="201">
        <v>44679</v>
      </c>
      <c r="M652" s="201">
        <v>44679</v>
      </c>
      <c r="N652" s="200"/>
      <c r="O652" s="201">
        <v>44681</v>
      </c>
      <c r="P652" s="201">
        <v>44681</v>
      </c>
      <c r="Q652" s="200"/>
      <c r="R652" s="200" t="s">
        <v>89</v>
      </c>
      <c r="S652" s="200"/>
      <c r="T652" s="200"/>
      <c r="U652" s="200"/>
      <c r="V652" s="200" t="s">
        <v>70</v>
      </c>
      <c r="W652" s="204">
        <f t="shared" si="313"/>
        <v>0.30624000000000001</v>
      </c>
      <c r="X652" s="200"/>
      <c r="Y652" s="200"/>
      <c r="Z652" s="333">
        <f t="shared" si="327"/>
        <v>0.30624000000000001</v>
      </c>
    </row>
    <row r="653" spans="1:26">
      <c r="A653" s="200">
        <v>480</v>
      </c>
      <c r="B653" s="200">
        <v>395931624</v>
      </c>
      <c r="C653" s="200" t="s">
        <v>72</v>
      </c>
      <c r="D653" s="200" t="s">
        <v>7537</v>
      </c>
      <c r="E653" s="200" t="s">
        <v>7080</v>
      </c>
      <c r="F653" s="200" t="s">
        <v>7850</v>
      </c>
      <c r="G653" s="200" t="s">
        <v>7166</v>
      </c>
      <c r="H653" s="200" t="s">
        <v>134</v>
      </c>
      <c r="I653" s="200">
        <v>49303156</v>
      </c>
      <c r="J653" s="200">
        <v>638</v>
      </c>
      <c r="K653" s="200">
        <v>22</v>
      </c>
      <c r="L653" s="201">
        <v>44679</v>
      </c>
      <c r="M653" s="201">
        <v>44679</v>
      </c>
      <c r="N653" s="200"/>
      <c r="O653" s="201">
        <v>44681</v>
      </c>
      <c r="P653" s="201">
        <v>44681</v>
      </c>
      <c r="Q653" s="200"/>
      <c r="R653" s="200" t="s">
        <v>89</v>
      </c>
      <c r="S653" s="200"/>
      <c r="T653" s="200"/>
      <c r="U653" s="200"/>
      <c r="V653" s="200" t="s">
        <v>70</v>
      </c>
      <c r="W653" s="204">
        <f t="shared" si="313"/>
        <v>0.30624000000000001</v>
      </c>
      <c r="X653" s="200"/>
      <c r="Y653" s="200"/>
      <c r="Z653" s="333">
        <f t="shared" si="327"/>
        <v>0.30624000000000001</v>
      </c>
    </row>
    <row r="654" spans="1:26">
      <c r="A654" s="200">
        <v>480</v>
      </c>
      <c r="B654" s="200">
        <v>395931621</v>
      </c>
      <c r="C654" s="200" t="s">
        <v>72</v>
      </c>
      <c r="D654" s="200" t="s">
        <v>7537</v>
      </c>
      <c r="E654" s="200" t="s">
        <v>7080</v>
      </c>
      <c r="F654" s="200" t="s">
        <v>7850</v>
      </c>
      <c r="G654" s="200" t="s">
        <v>7166</v>
      </c>
      <c r="H654" s="200" t="s">
        <v>134</v>
      </c>
      <c r="I654" s="200">
        <v>49303156</v>
      </c>
      <c r="J654" s="200">
        <v>638</v>
      </c>
      <c r="K654" s="200">
        <v>22</v>
      </c>
      <c r="L654" s="201">
        <v>44679</v>
      </c>
      <c r="M654" s="201">
        <v>44679</v>
      </c>
      <c r="N654" s="200"/>
      <c r="O654" s="201">
        <v>44681</v>
      </c>
      <c r="P654" s="201">
        <v>44681</v>
      </c>
      <c r="Q654" s="200"/>
      <c r="R654" s="200" t="s">
        <v>89</v>
      </c>
      <c r="S654" s="200"/>
      <c r="T654" s="200"/>
      <c r="U654" s="200"/>
      <c r="V654" s="200" t="s">
        <v>70</v>
      </c>
      <c r="W654" s="204">
        <f t="shared" si="313"/>
        <v>0.30624000000000001</v>
      </c>
      <c r="X654" s="200"/>
      <c r="Y654" s="200"/>
      <c r="Z654" s="333">
        <f t="shared" si="327"/>
        <v>0.30624000000000001</v>
      </c>
    </row>
    <row r="655" spans="1:26">
      <c r="A655" s="200">
        <v>480</v>
      </c>
      <c r="B655" s="200" t="s">
        <v>8001</v>
      </c>
      <c r="C655" s="200">
        <v>396205812</v>
      </c>
      <c r="D655" s="200" t="s">
        <v>7537</v>
      </c>
      <c r="E655" s="200" t="s">
        <v>740</v>
      </c>
      <c r="F655" s="200" t="s">
        <v>741</v>
      </c>
      <c r="G655" s="200" t="s">
        <v>7976</v>
      </c>
      <c r="H655" s="200" t="s">
        <v>134</v>
      </c>
      <c r="I655" s="200">
        <v>49303156</v>
      </c>
      <c r="J655" s="200">
        <v>638</v>
      </c>
      <c r="K655" s="200">
        <v>22</v>
      </c>
      <c r="L655" s="201">
        <v>44679</v>
      </c>
      <c r="M655" s="201">
        <v>44679</v>
      </c>
      <c r="N655" s="202"/>
      <c r="O655" s="201">
        <v>44680</v>
      </c>
      <c r="P655" s="201">
        <v>44680</v>
      </c>
      <c r="Q655" s="202"/>
      <c r="R655" s="200" t="s">
        <v>89</v>
      </c>
      <c r="S655" s="200" t="s">
        <v>438</v>
      </c>
      <c r="T655" s="200" t="s">
        <v>218</v>
      </c>
      <c r="U655" s="200">
        <v>1647</v>
      </c>
      <c r="V655" s="200" t="s">
        <v>70</v>
      </c>
      <c r="W655" s="204">
        <f t="shared" si="313"/>
        <v>0.30624000000000001</v>
      </c>
      <c r="X655" s="200" t="s">
        <v>72</v>
      </c>
      <c r="Y655" s="200"/>
      <c r="Z655" s="333">
        <f t="shared" ref="Z655:Z665" si="328">A655*J655/10^6</f>
        <v>0.30624000000000001</v>
      </c>
    </row>
    <row r="656" spans="1:26">
      <c r="A656" s="200">
        <v>480</v>
      </c>
      <c r="B656" s="200" t="s">
        <v>8002</v>
      </c>
      <c r="C656" s="200">
        <v>396206392</v>
      </c>
      <c r="D656" s="200" t="s">
        <v>7537</v>
      </c>
      <c r="E656" s="200" t="s">
        <v>740</v>
      </c>
      <c r="F656" s="200" t="s">
        <v>741</v>
      </c>
      <c r="G656" s="200" t="s">
        <v>7976</v>
      </c>
      <c r="H656" s="200" t="s">
        <v>134</v>
      </c>
      <c r="I656" s="200">
        <v>49303156</v>
      </c>
      <c r="J656" s="200">
        <v>551</v>
      </c>
      <c r="K656" s="200">
        <v>19</v>
      </c>
      <c r="L656" s="201">
        <v>44679</v>
      </c>
      <c r="M656" s="201">
        <v>44679</v>
      </c>
      <c r="N656" s="202"/>
      <c r="O656" s="201">
        <v>44684</v>
      </c>
      <c r="P656" s="201">
        <v>44681</v>
      </c>
      <c r="Q656" s="202"/>
      <c r="R656" s="200" t="s">
        <v>89</v>
      </c>
      <c r="S656" s="200" t="s">
        <v>8003</v>
      </c>
      <c r="T656" s="200" t="s">
        <v>218</v>
      </c>
      <c r="U656" s="200">
        <v>1647</v>
      </c>
      <c r="V656" s="200" t="s">
        <v>70</v>
      </c>
      <c r="W656" s="204">
        <f t="shared" si="313"/>
        <v>0.26447999999999999</v>
      </c>
      <c r="X656" s="200" t="s">
        <v>72</v>
      </c>
      <c r="Y656" s="200"/>
      <c r="Z656" s="333">
        <f t="shared" si="328"/>
        <v>0.26447999999999999</v>
      </c>
    </row>
    <row r="657" spans="1:26">
      <c r="A657" s="150">
        <v>360</v>
      </c>
      <c r="B657" s="150" t="s">
        <v>8004</v>
      </c>
      <c r="C657" s="150" t="s">
        <v>72</v>
      </c>
      <c r="D657" s="150" t="s">
        <v>7537</v>
      </c>
      <c r="E657" s="150" t="s">
        <v>542</v>
      </c>
      <c r="F657" s="150" t="s">
        <v>543</v>
      </c>
      <c r="G657" s="150" t="s">
        <v>8005</v>
      </c>
      <c r="H657" s="150" t="s">
        <v>377</v>
      </c>
      <c r="I657" s="150">
        <v>49204132</v>
      </c>
      <c r="J657" s="150">
        <v>676</v>
      </c>
      <c r="K657" s="150">
        <v>26</v>
      </c>
      <c r="L657" s="154">
        <v>44679</v>
      </c>
      <c r="M657" s="154">
        <v>44679</v>
      </c>
      <c r="N657" s="153">
        <v>44679</v>
      </c>
      <c r="O657" s="154">
        <v>44684</v>
      </c>
      <c r="P657" s="154">
        <v>44684</v>
      </c>
      <c r="Q657" s="153"/>
      <c r="R657" s="150" t="s">
        <v>89</v>
      </c>
      <c r="S657" s="150" t="s">
        <v>424</v>
      </c>
      <c r="T657" s="150"/>
      <c r="U657" s="150"/>
      <c r="V657" s="150"/>
      <c r="W657" s="151">
        <f t="shared" si="313"/>
        <v>0.24335999999999999</v>
      </c>
      <c r="X657" s="150" t="s">
        <v>72</v>
      </c>
      <c r="Y657" s="150"/>
      <c r="Z657" s="333">
        <f t="shared" si="328"/>
        <v>0.24335999999999999</v>
      </c>
    </row>
    <row r="658" spans="1:26" s="290" customFormat="1">
      <c r="A658" s="200">
        <v>360</v>
      </c>
      <c r="B658" s="200" t="s">
        <v>8006</v>
      </c>
      <c r="C658" s="200">
        <v>396066162</v>
      </c>
      <c r="D658" s="200" t="s">
        <v>7537</v>
      </c>
      <c r="E658" s="200" t="s">
        <v>7569</v>
      </c>
      <c r="F658" s="200" t="s">
        <v>7570</v>
      </c>
      <c r="G658" s="200" t="s">
        <v>8007</v>
      </c>
      <c r="H658" s="200" t="s">
        <v>479</v>
      </c>
      <c r="I658" s="200">
        <v>49204132</v>
      </c>
      <c r="J658" s="200">
        <v>676</v>
      </c>
      <c r="K658" s="200">
        <v>26</v>
      </c>
      <c r="L658" s="201">
        <v>44679</v>
      </c>
      <c r="M658" s="201">
        <v>44679</v>
      </c>
      <c r="N658" s="202"/>
      <c r="O658" s="201">
        <v>44680</v>
      </c>
      <c r="P658" s="201"/>
      <c r="Q658" s="202"/>
      <c r="R658" s="200" t="s">
        <v>89</v>
      </c>
      <c r="S658" s="200" t="s">
        <v>438</v>
      </c>
      <c r="T658" s="200" t="s">
        <v>218</v>
      </c>
      <c r="U658" s="200">
        <v>1516.56</v>
      </c>
      <c r="V658" s="200" t="s">
        <v>88</v>
      </c>
      <c r="W658" s="204">
        <f t="shared" si="313"/>
        <v>0.24335999999999999</v>
      </c>
      <c r="X658" s="200" t="s">
        <v>72</v>
      </c>
      <c r="Y658" s="200"/>
      <c r="Z658" s="333">
        <f t="shared" si="328"/>
        <v>0.24335999999999999</v>
      </c>
    </row>
    <row r="659" spans="1:26" s="290" customFormat="1">
      <c r="A659" s="150">
        <v>400</v>
      </c>
      <c r="B659" s="150" t="s">
        <v>418</v>
      </c>
      <c r="C659" s="150">
        <v>396459939</v>
      </c>
      <c r="D659" s="150" t="s">
        <v>7537</v>
      </c>
      <c r="E659" s="150" t="s">
        <v>420</v>
      </c>
      <c r="F659" s="150" t="s">
        <v>421</v>
      </c>
      <c r="G659" s="150" t="s">
        <v>419</v>
      </c>
      <c r="H659" s="150" t="s">
        <v>423</v>
      </c>
      <c r="I659" s="150">
        <v>43102140</v>
      </c>
      <c r="J659" s="150">
        <v>2</v>
      </c>
      <c r="K659" s="150">
        <v>1</v>
      </c>
      <c r="L659" s="154">
        <v>44679</v>
      </c>
      <c r="M659" s="154">
        <v>44679</v>
      </c>
      <c r="N659" s="153"/>
      <c r="O659" s="154">
        <v>44679</v>
      </c>
      <c r="P659" s="154">
        <v>44684</v>
      </c>
      <c r="Q659" s="153"/>
      <c r="R659" s="153" t="s">
        <v>89</v>
      </c>
      <c r="S659" s="150" t="s">
        <v>424</v>
      </c>
      <c r="T659" s="150"/>
      <c r="U659" s="152"/>
      <c r="V659" s="150" t="s">
        <v>88</v>
      </c>
      <c r="W659" s="239">
        <f t="shared" si="313"/>
        <v>8.0000000000000004E-4</v>
      </c>
      <c r="X659" s="150" t="s">
        <v>72</v>
      </c>
      <c r="Y659" s="150"/>
      <c r="Z659" s="333">
        <f t="shared" si="328"/>
        <v>8.0000000000000004E-4</v>
      </c>
    </row>
    <row r="660" spans="1:26" s="290" customFormat="1">
      <c r="A660" s="150">
        <v>480</v>
      </c>
      <c r="B660" s="150" t="s">
        <v>369</v>
      </c>
      <c r="C660" s="150">
        <v>396208626</v>
      </c>
      <c r="D660" s="150" t="s">
        <v>7537</v>
      </c>
      <c r="E660" s="150" t="s">
        <v>367</v>
      </c>
      <c r="F660" s="150" t="s">
        <v>368</v>
      </c>
      <c r="G660" s="150" t="s">
        <v>366</v>
      </c>
      <c r="H660" s="150" t="s">
        <v>134</v>
      </c>
      <c r="I660" s="150">
        <v>49303156</v>
      </c>
      <c r="J660" s="150">
        <v>638</v>
      </c>
      <c r="K660" s="150">
        <v>22</v>
      </c>
      <c r="L660" s="154">
        <v>44680</v>
      </c>
      <c r="M660" s="154">
        <v>44678</v>
      </c>
      <c r="N660" s="153"/>
      <c r="O660" s="241">
        <v>44680</v>
      </c>
      <c r="P660" s="154">
        <v>44685</v>
      </c>
      <c r="Q660" s="153"/>
      <c r="R660" s="153" t="s">
        <v>89</v>
      </c>
      <c r="S660" s="150"/>
      <c r="T660" s="150" t="s">
        <v>218</v>
      </c>
      <c r="U660" s="150">
        <v>1430</v>
      </c>
      <c r="V660" s="150" t="s">
        <v>70</v>
      </c>
      <c r="W660" s="151">
        <f t="shared" si="313"/>
        <v>0.30624000000000001</v>
      </c>
      <c r="X660" s="150" t="s">
        <v>72</v>
      </c>
      <c r="Y660" s="150"/>
      <c r="Z660" s="333">
        <f t="shared" si="328"/>
        <v>0.30624000000000001</v>
      </c>
    </row>
    <row r="661" spans="1:26" s="290" customFormat="1">
      <c r="A661" s="200">
        <v>480</v>
      </c>
      <c r="B661" s="200" t="s">
        <v>8008</v>
      </c>
      <c r="C661" s="218">
        <v>396208242</v>
      </c>
      <c r="D661" s="200" t="s">
        <v>7537</v>
      </c>
      <c r="E661" s="200" t="s">
        <v>367</v>
      </c>
      <c r="F661" s="200" t="s">
        <v>368</v>
      </c>
      <c r="G661" s="200" t="s">
        <v>366</v>
      </c>
      <c r="H661" s="200" t="s">
        <v>134</v>
      </c>
      <c r="I661" s="200">
        <v>49303156</v>
      </c>
      <c r="J661" s="200">
        <v>638</v>
      </c>
      <c r="K661" s="200">
        <v>22</v>
      </c>
      <c r="L661" s="201">
        <v>44680</v>
      </c>
      <c r="M661" s="201">
        <v>44680</v>
      </c>
      <c r="N661" s="202"/>
      <c r="O661" s="201">
        <v>44680</v>
      </c>
      <c r="P661" s="201">
        <v>44681</v>
      </c>
      <c r="Q661" s="202"/>
      <c r="R661" s="200" t="s">
        <v>89</v>
      </c>
      <c r="S661" s="200" t="s">
        <v>438</v>
      </c>
      <c r="T661" s="200" t="s">
        <v>218</v>
      </c>
      <c r="U661" s="200">
        <v>1430</v>
      </c>
      <c r="V661" s="200" t="s">
        <v>70</v>
      </c>
      <c r="W661" s="204">
        <f t="shared" si="313"/>
        <v>0.30624000000000001</v>
      </c>
      <c r="X661" s="200" t="s">
        <v>72</v>
      </c>
      <c r="Y661" s="200"/>
      <c r="Z661" s="333">
        <f t="shared" si="328"/>
        <v>0.30624000000000001</v>
      </c>
    </row>
    <row r="662" spans="1:26" s="290" customFormat="1">
      <c r="A662" s="200">
        <v>480</v>
      </c>
      <c r="B662" s="200" t="s">
        <v>8009</v>
      </c>
      <c r="C662" s="218">
        <v>396208920</v>
      </c>
      <c r="D662" s="200" t="s">
        <v>7537</v>
      </c>
      <c r="E662" s="200" t="s">
        <v>367</v>
      </c>
      <c r="F662" s="200" t="s">
        <v>368</v>
      </c>
      <c r="G662" s="200" t="s">
        <v>366</v>
      </c>
      <c r="H662" s="200" t="s">
        <v>134</v>
      </c>
      <c r="I662" s="200">
        <v>49303156</v>
      </c>
      <c r="J662" s="200">
        <v>638</v>
      </c>
      <c r="K662" s="200">
        <v>22</v>
      </c>
      <c r="L662" s="201">
        <v>44680</v>
      </c>
      <c r="M662" s="201">
        <v>44678</v>
      </c>
      <c r="N662" s="202"/>
      <c r="O662" s="201">
        <v>44680</v>
      </c>
      <c r="P662" s="201"/>
      <c r="Q662" s="202"/>
      <c r="R662" s="200" t="s">
        <v>89</v>
      </c>
      <c r="S662" s="200" t="s">
        <v>7986</v>
      </c>
      <c r="T662" s="200" t="s">
        <v>218</v>
      </c>
      <c r="U662" s="200">
        <v>1430</v>
      </c>
      <c r="V662" s="200" t="s">
        <v>70</v>
      </c>
      <c r="W662" s="204">
        <f t="shared" si="313"/>
        <v>0.30624000000000001</v>
      </c>
      <c r="X662" s="200" t="s">
        <v>72</v>
      </c>
      <c r="Y662" s="200"/>
      <c r="Z662" s="333">
        <f t="shared" si="328"/>
        <v>0.30624000000000001</v>
      </c>
    </row>
    <row r="663" spans="1:26" s="290" customFormat="1">
      <c r="A663" s="200">
        <v>480</v>
      </c>
      <c r="B663" s="200" t="s">
        <v>370</v>
      </c>
      <c r="C663" s="218">
        <v>396210119</v>
      </c>
      <c r="D663" s="200" t="s">
        <v>7537</v>
      </c>
      <c r="E663" s="200" t="s">
        <v>367</v>
      </c>
      <c r="F663" s="200" t="s">
        <v>368</v>
      </c>
      <c r="G663" s="200" t="s">
        <v>366</v>
      </c>
      <c r="H663" s="200" t="s">
        <v>134</v>
      </c>
      <c r="I663" s="200">
        <v>49303156</v>
      </c>
      <c r="J663" s="200">
        <v>638</v>
      </c>
      <c r="K663" s="200">
        <v>22</v>
      </c>
      <c r="L663" s="201">
        <v>44680</v>
      </c>
      <c r="M663" s="201">
        <v>44680</v>
      </c>
      <c r="N663" s="202"/>
      <c r="O663" s="201">
        <v>44680</v>
      </c>
      <c r="P663" s="154">
        <v>44683</v>
      </c>
      <c r="Q663" s="202"/>
      <c r="R663" s="200" t="s">
        <v>89</v>
      </c>
      <c r="S663" s="200" t="s">
        <v>438</v>
      </c>
      <c r="T663" s="200" t="s">
        <v>218</v>
      </c>
      <c r="U663" s="203">
        <v>1432</v>
      </c>
      <c r="V663" s="200" t="s">
        <v>70</v>
      </c>
      <c r="W663" s="204">
        <f t="shared" si="313"/>
        <v>0.30624000000000001</v>
      </c>
      <c r="X663" s="200" t="s">
        <v>72</v>
      </c>
      <c r="Y663" s="200"/>
      <c r="Z663" s="333">
        <f t="shared" si="328"/>
        <v>0.30624000000000001</v>
      </c>
    </row>
    <row r="664" spans="1:26">
      <c r="A664" s="200">
        <v>480</v>
      </c>
      <c r="B664" s="200" t="s">
        <v>8010</v>
      </c>
      <c r="C664" s="200">
        <v>396211354</v>
      </c>
      <c r="D664" s="200" t="s">
        <v>7537</v>
      </c>
      <c r="E664" s="200" t="s">
        <v>367</v>
      </c>
      <c r="F664" s="200" t="s">
        <v>368</v>
      </c>
      <c r="G664" s="200" t="s">
        <v>366</v>
      </c>
      <c r="H664" s="200" t="s">
        <v>134</v>
      </c>
      <c r="I664" s="200">
        <v>49303156</v>
      </c>
      <c r="J664" s="200">
        <v>638</v>
      </c>
      <c r="K664" s="200">
        <v>22</v>
      </c>
      <c r="L664" s="201">
        <v>44680</v>
      </c>
      <c r="M664" s="201">
        <v>44680</v>
      </c>
      <c r="N664" s="202"/>
      <c r="O664" s="201">
        <v>44680</v>
      </c>
      <c r="P664" s="201">
        <v>44681</v>
      </c>
      <c r="Q664" s="202"/>
      <c r="R664" s="200" t="s">
        <v>89</v>
      </c>
      <c r="S664" s="200" t="s">
        <v>438</v>
      </c>
      <c r="T664" s="200" t="s">
        <v>218</v>
      </c>
      <c r="U664" s="200">
        <v>1427</v>
      </c>
      <c r="V664" s="200" t="s">
        <v>70</v>
      </c>
      <c r="W664" s="204">
        <f t="shared" si="313"/>
        <v>0.30624000000000001</v>
      </c>
      <c r="X664" s="200" t="s">
        <v>72</v>
      </c>
      <c r="Y664" s="217"/>
      <c r="Z664" s="333">
        <f t="shared" si="328"/>
        <v>0.30624000000000001</v>
      </c>
    </row>
    <row r="665" spans="1:26">
      <c r="A665" s="200">
        <v>480</v>
      </c>
      <c r="B665" s="200" t="s">
        <v>8011</v>
      </c>
      <c r="C665" s="200">
        <v>396211848</v>
      </c>
      <c r="D665" s="200" t="s">
        <v>7537</v>
      </c>
      <c r="E665" s="200" t="s">
        <v>367</v>
      </c>
      <c r="F665" s="200" t="s">
        <v>368</v>
      </c>
      <c r="G665" s="200" t="s">
        <v>366</v>
      </c>
      <c r="H665" s="200" t="s">
        <v>134</v>
      </c>
      <c r="I665" s="200">
        <v>49303156</v>
      </c>
      <c r="J665" s="200">
        <v>638</v>
      </c>
      <c r="K665" s="200">
        <v>22</v>
      </c>
      <c r="L665" s="201">
        <v>44680</v>
      </c>
      <c r="M665" s="201">
        <v>44680</v>
      </c>
      <c r="N665" s="202"/>
      <c r="O665" s="201">
        <v>44681</v>
      </c>
      <c r="P665" s="201"/>
      <c r="Q665" s="202"/>
      <c r="R665" s="200" t="s">
        <v>89</v>
      </c>
      <c r="S665" s="200" t="s">
        <v>438</v>
      </c>
      <c r="T665" s="200" t="s">
        <v>218</v>
      </c>
      <c r="U665" s="200">
        <v>1427</v>
      </c>
      <c r="V665" s="200" t="s">
        <v>70</v>
      </c>
      <c r="W665" s="204">
        <f t="shared" si="313"/>
        <v>0.30624000000000001</v>
      </c>
      <c r="X665" s="200" t="s">
        <v>72</v>
      </c>
      <c r="Y665" s="217"/>
      <c r="Z665" s="333">
        <f t="shared" si="328"/>
        <v>0.30624000000000001</v>
      </c>
    </row>
    <row r="666" spans="1:26" s="295" customFormat="1" ht="15">
      <c r="A666" s="200">
        <v>480</v>
      </c>
      <c r="B666" s="200" t="s">
        <v>371</v>
      </c>
      <c r="C666" s="218">
        <v>396212234</v>
      </c>
      <c r="D666" s="200" t="s">
        <v>7537</v>
      </c>
      <c r="E666" s="200" t="s">
        <v>367</v>
      </c>
      <c r="F666" s="200" t="s">
        <v>368</v>
      </c>
      <c r="G666" s="200" t="s">
        <v>366</v>
      </c>
      <c r="H666" s="200" t="s">
        <v>134</v>
      </c>
      <c r="I666" s="200">
        <v>49303156</v>
      </c>
      <c r="J666" s="200">
        <v>638</v>
      </c>
      <c r="K666" s="200">
        <v>22</v>
      </c>
      <c r="L666" s="201">
        <v>44680</v>
      </c>
      <c r="M666" s="201"/>
      <c r="N666" s="202"/>
      <c r="O666" s="201">
        <v>44681</v>
      </c>
      <c r="P666" s="154">
        <v>44683</v>
      </c>
      <c r="Q666" s="202"/>
      <c r="R666" s="200" t="s">
        <v>89</v>
      </c>
      <c r="S666" s="200"/>
      <c r="T666" s="200" t="s">
        <v>218</v>
      </c>
      <c r="U666" s="200">
        <v>1427</v>
      </c>
      <c r="V666" s="200" t="s">
        <v>70</v>
      </c>
      <c r="W666" s="204">
        <f t="shared" si="313"/>
        <v>0.30624000000000001</v>
      </c>
      <c r="X666" s="200" t="s">
        <v>72</v>
      </c>
      <c r="Y666" s="217"/>
      <c r="Z666" s="333">
        <f t="shared" ref="Z666:Z676" si="329">A666*J666/10^6</f>
        <v>0.30624000000000001</v>
      </c>
    </row>
    <row r="667" spans="1:26">
      <c r="A667" s="200">
        <v>480</v>
      </c>
      <c r="B667" s="200" t="s">
        <v>8012</v>
      </c>
      <c r="C667" s="200">
        <v>396212363</v>
      </c>
      <c r="D667" s="200" t="s">
        <v>7537</v>
      </c>
      <c r="E667" s="200" t="s">
        <v>367</v>
      </c>
      <c r="F667" s="200" t="s">
        <v>368</v>
      </c>
      <c r="G667" s="200" t="s">
        <v>366</v>
      </c>
      <c r="H667" s="200" t="s">
        <v>134</v>
      </c>
      <c r="I667" s="200">
        <v>49303156</v>
      </c>
      <c r="J667" s="200">
        <v>638</v>
      </c>
      <c r="K667" s="200">
        <v>22</v>
      </c>
      <c r="L667" s="201">
        <v>44680</v>
      </c>
      <c r="M667" s="201">
        <v>44680</v>
      </c>
      <c r="N667" s="202"/>
      <c r="O667" s="201">
        <v>44681</v>
      </c>
      <c r="P667" s="201">
        <v>44681</v>
      </c>
      <c r="Q667" s="202"/>
      <c r="R667" s="200" t="s">
        <v>89</v>
      </c>
      <c r="S667" s="200" t="s">
        <v>438</v>
      </c>
      <c r="T667" s="200" t="s">
        <v>218</v>
      </c>
      <c r="U667" s="200">
        <v>1427</v>
      </c>
      <c r="V667" s="200" t="s">
        <v>70</v>
      </c>
      <c r="W667" s="204">
        <f t="shared" si="313"/>
        <v>0.30624000000000001</v>
      </c>
      <c r="X667" s="200" t="s">
        <v>72</v>
      </c>
      <c r="Y667" s="217"/>
      <c r="Z667" s="333">
        <f t="shared" si="329"/>
        <v>0.30624000000000001</v>
      </c>
    </row>
    <row r="668" spans="1:26">
      <c r="A668" s="150">
        <v>480</v>
      </c>
      <c r="B668" s="150" t="s">
        <v>372</v>
      </c>
      <c r="C668" s="553">
        <v>396212488</v>
      </c>
      <c r="D668" s="150" t="s">
        <v>7537</v>
      </c>
      <c r="E668" s="150" t="s">
        <v>367</v>
      </c>
      <c r="F668" s="150" t="s">
        <v>368</v>
      </c>
      <c r="G668" s="150" t="s">
        <v>366</v>
      </c>
      <c r="H668" s="150" t="s">
        <v>134</v>
      </c>
      <c r="I668" s="150">
        <v>49303156</v>
      </c>
      <c r="J668" s="150">
        <v>609</v>
      </c>
      <c r="K668" s="150">
        <v>21</v>
      </c>
      <c r="L668" s="154">
        <v>44680</v>
      </c>
      <c r="M668" s="154">
        <v>44680</v>
      </c>
      <c r="N668" s="153"/>
      <c r="O668" s="154">
        <v>44683</v>
      </c>
      <c r="P668" s="154">
        <v>44683</v>
      </c>
      <c r="Q668" s="153"/>
      <c r="R668" s="150" t="s">
        <v>896</v>
      </c>
      <c r="S668" s="150" t="s">
        <v>438</v>
      </c>
      <c r="T668" s="150" t="s">
        <v>218</v>
      </c>
      <c r="U668" s="150">
        <v>1427</v>
      </c>
      <c r="V668" s="150" t="s">
        <v>70</v>
      </c>
      <c r="W668" s="151">
        <f t="shared" si="313"/>
        <v>0.29232000000000002</v>
      </c>
      <c r="X668" s="150" t="s">
        <v>72</v>
      </c>
      <c r="Y668" s="157"/>
      <c r="Z668" s="333">
        <f t="shared" si="329"/>
        <v>0.29232000000000002</v>
      </c>
    </row>
    <row r="669" spans="1:26">
      <c r="A669" s="200">
        <v>360</v>
      </c>
      <c r="B669" s="200">
        <v>396035440</v>
      </c>
      <c r="C669" s="200">
        <v>396035440</v>
      </c>
      <c r="D669" s="200" t="s">
        <v>7537</v>
      </c>
      <c r="E669" s="200" t="s">
        <v>374</v>
      </c>
      <c r="F669" s="200" t="s">
        <v>375</v>
      </c>
      <c r="G669" s="200" t="s">
        <v>373</v>
      </c>
      <c r="H669" s="200" t="s">
        <v>377</v>
      </c>
      <c r="I669" s="200">
        <v>49204132</v>
      </c>
      <c r="J669" s="200">
        <v>624</v>
      </c>
      <c r="K669" s="200">
        <v>24</v>
      </c>
      <c r="L669" s="201">
        <v>44680</v>
      </c>
      <c r="M669" s="201">
        <v>44680</v>
      </c>
      <c r="N669" s="202"/>
      <c r="O669" s="201">
        <v>44683</v>
      </c>
      <c r="P669" s="154">
        <v>44683</v>
      </c>
      <c r="Q669" s="202"/>
      <c r="R669" s="200" t="s">
        <v>89</v>
      </c>
      <c r="S669" s="218" t="s">
        <v>8013</v>
      </c>
      <c r="T669" s="200"/>
      <c r="U669" s="200"/>
      <c r="V669" s="200" t="s">
        <v>70</v>
      </c>
      <c r="W669" s="204">
        <f t="shared" si="313"/>
        <v>0.22464000000000001</v>
      </c>
      <c r="X669" s="200" t="s">
        <v>72</v>
      </c>
      <c r="Y669" s="200"/>
      <c r="Z669" s="335">
        <f t="shared" si="329"/>
        <v>0.22464000000000001</v>
      </c>
    </row>
    <row r="670" spans="1:26">
      <c r="A670" s="200">
        <v>480</v>
      </c>
      <c r="B670" s="200" t="s">
        <v>425</v>
      </c>
      <c r="C670" s="200">
        <v>396343569</v>
      </c>
      <c r="D670" s="200" t="s">
        <v>7537</v>
      </c>
      <c r="E670" s="200" t="s">
        <v>141</v>
      </c>
      <c r="F670" s="200" t="s">
        <v>406</v>
      </c>
      <c r="G670" s="200" t="s">
        <v>405</v>
      </c>
      <c r="H670" s="200" t="s">
        <v>69</v>
      </c>
      <c r="I670" s="200">
        <v>49303156</v>
      </c>
      <c r="J670" s="200">
        <v>493</v>
      </c>
      <c r="K670" s="200">
        <v>17</v>
      </c>
      <c r="L670" s="201">
        <v>44680</v>
      </c>
      <c r="M670" s="201">
        <v>44680</v>
      </c>
      <c r="N670" s="202"/>
      <c r="O670" s="201">
        <v>44683</v>
      </c>
      <c r="P670" s="201">
        <v>44683</v>
      </c>
      <c r="Q670" s="202"/>
      <c r="R670" s="200" t="s">
        <v>89</v>
      </c>
      <c r="S670" s="200"/>
      <c r="T670" s="200"/>
      <c r="U670" s="203"/>
      <c r="V670" s="200" t="s">
        <v>88</v>
      </c>
      <c r="W670" s="204">
        <f t="shared" si="313"/>
        <v>0.23663999999999999</v>
      </c>
      <c r="X670" s="200" t="s">
        <v>72</v>
      </c>
      <c r="Y670" s="200"/>
      <c r="Z670" s="333">
        <f t="shared" si="329"/>
        <v>0.23663999999999999</v>
      </c>
    </row>
    <row r="671" spans="1:26">
      <c r="A671" s="200">
        <v>480</v>
      </c>
      <c r="B671" s="200" t="s">
        <v>427</v>
      </c>
      <c r="C671" s="200">
        <v>396346286</v>
      </c>
      <c r="D671" s="206" t="s">
        <v>7537</v>
      </c>
      <c r="E671" s="200" t="s">
        <v>141</v>
      </c>
      <c r="F671" s="200" t="s">
        <v>406</v>
      </c>
      <c r="G671" s="200" t="s">
        <v>405</v>
      </c>
      <c r="H671" s="200" t="s">
        <v>69</v>
      </c>
      <c r="I671" s="200">
        <v>49303156</v>
      </c>
      <c r="J671" s="200">
        <v>464</v>
      </c>
      <c r="K671" s="200">
        <v>16</v>
      </c>
      <c r="L671" s="201">
        <v>44680</v>
      </c>
      <c r="M671" s="201">
        <v>44680</v>
      </c>
      <c r="N671" s="202"/>
      <c r="O671" s="201">
        <v>44680</v>
      </c>
      <c r="P671" s="201">
        <v>44683</v>
      </c>
      <c r="Q671" s="202"/>
      <c r="R671" s="200" t="s">
        <v>89</v>
      </c>
      <c r="S671" s="200"/>
      <c r="T671" s="200"/>
      <c r="U671" s="203"/>
      <c r="V671" s="200" t="s">
        <v>88</v>
      </c>
      <c r="W671" s="204">
        <f t="shared" si="313"/>
        <v>0.22272</v>
      </c>
      <c r="X671" s="200" t="s">
        <v>72</v>
      </c>
      <c r="Y671" s="200"/>
      <c r="Z671" s="333">
        <f t="shared" si="329"/>
        <v>0.22272</v>
      </c>
    </row>
    <row r="672" spans="1:26">
      <c r="A672" s="200">
        <v>480</v>
      </c>
      <c r="B672" s="200" t="s">
        <v>427</v>
      </c>
      <c r="C672" s="150">
        <v>396344943</v>
      </c>
      <c r="D672" s="200" t="s">
        <v>7537</v>
      </c>
      <c r="E672" s="200" t="s">
        <v>141</v>
      </c>
      <c r="F672" s="200" t="s">
        <v>406</v>
      </c>
      <c r="G672" s="200" t="s">
        <v>405</v>
      </c>
      <c r="H672" s="200" t="s">
        <v>69</v>
      </c>
      <c r="I672" s="200">
        <v>49303156</v>
      </c>
      <c r="J672" s="200">
        <v>493</v>
      </c>
      <c r="K672" s="200">
        <v>17</v>
      </c>
      <c r="L672" s="201">
        <v>44680</v>
      </c>
      <c r="M672" s="201">
        <v>44680</v>
      </c>
      <c r="N672" s="202"/>
      <c r="O672" s="201">
        <v>44683</v>
      </c>
      <c r="P672" s="201"/>
      <c r="Q672" s="202"/>
      <c r="R672" s="200" t="s">
        <v>89</v>
      </c>
      <c r="S672" s="231" t="s">
        <v>8014</v>
      </c>
      <c r="T672" s="200"/>
      <c r="U672" s="203"/>
      <c r="V672" s="200" t="s">
        <v>88</v>
      </c>
      <c r="W672" s="204">
        <f t="shared" si="313"/>
        <v>0.23663999999999999</v>
      </c>
      <c r="X672" s="200" t="s">
        <v>72</v>
      </c>
      <c r="Y672" s="217"/>
      <c r="Z672" s="333">
        <f t="shared" si="329"/>
        <v>0.23663999999999999</v>
      </c>
    </row>
    <row r="673" spans="1:26">
      <c r="A673" s="200">
        <v>360</v>
      </c>
      <c r="B673" s="200">
        <v>395652946</v>
      </c>
      <c r="C673" s="200">
        <v>395652946</v>
      </c>
      <c r="D673" s="200" t="s">
        <v>7537</v>
      </c>
      <c r="E673" s="200" t="s">
        <v>358</v>
      </c>
      <c r="F673" s="200" t="s">
        <v>379</v>
      </c>
      <c r="G673" s="200" t="s">
        <v>378</v>
      </c>
      <c r="H673" s="200" t="s">
        <v>113</v>
      </c>
      <c r="I673" s="200">
        <v>49203132</v>
      </c>
      <c r="J673" s="200">
        <v>832</v>
      </c>
      <c r="K673" s="200">
        <v>26</v>
      </c>
      <c r="L673" s="201">
        <v>44680</v>
      </c>
      <c r="M673" s="201">
        <v>44680</v>
      </c>
      <c r="N673" s="202"/>
      <c r="O673" s="201">
        <v>44683</v>
      </c>
      <c r="P673" s="154">
        <v>44683</v>
      </c>
      <c r="Q673" s="202"/>
      <c r="R673" s="200" t="s">
        <v>89</v>
      </c>
      <c r="S673" s="200" t="s">
        <v>438</v>
      </c>
      <c r="T673" s="200" t="s">
        <v>218</v>
      </c>
      <c r="U673" s="200">
        <v>2292</v>
      </c>
      <c r="V673" s="200" t="s">
        <v>70</v>
      </c>
      <c r="W673" s="204">
        <f t="shared" si="313"/>
        <v>0.29952000000000001</v>
      </c>
      <c r="X673" s="200" t="s">
        <v>72</v>
      </c>
      <c r="Y673" s="217"/>
      <c r="Z673" s="333">
        <f t="shared" si="329"/>
        <v>0.29952000000000001</v>
      </c>
    </row>
    <row r="674" spans="1:26">
      <c r="A674" s="150">
        <v>360</v>
      </c>
      <c r="B674" s="150" t="s">
        <v>429</v>
      </c>
      <c r="C674" s="150" t="s">
        <v>114</v>
      </c>
      <c r="D674" s="150" t="s">
        <v>7537</v>
      </c>
      <c r="E674" s="150" t="s">
        <v>82</v>
      </c>
      <c r="F674" s="150" t="s">
        <v>132</v>
      </c>
      <c r="G674" s="150" t="s">
        <v>310</v>
      </c>
      <c r="H674" s="150" t="s">
        <v>113</v>
      </c>
      <c r="I674" s="150">
        <v>49203132</v>
      </c>
      <c r="J674" s="150">
        <v>832</v>
      </c>
      <c r="K674" s="150">
        <v>26</v>
      </c>
      <c r="L674" s="154">
        <v>44680</v>
      </c>
      <c r="M674" s="154">
        <v>44681</v>
      </c>
      <c r="N674" s="153"/>
      <c r="O674" s="154">
        <v>44683</v>
      </c>
      <c r="P674" s="154">
        <v>44683</v>
      </c>
      <c r="Q674" s="153"/>
      <c r="R674" s="150" t="s">
        <v>896</v>
      </c>
      <c r="S674" s="150" t="s">
        <v>8015</v>
      </c>
      <c r="T674" s="155"/>
      <c r="U674" s="158">
        <v>2589.6</v>
      </c>
      <c r="V674" s="150" t="s">
        <v>88</v>
      </c>
      <c r="W674" s="151">
        <f t="shared" si="313"/>
        <v>0.29952000000000001</v>
      </c>
      <c r="X674" s="150" t="s">
        <v>114</v>
      </c>
      <c r="Y674" s="155"/>
      <c r="Z674" s="333">
        <f t="shared" si="329"/>
        <v>0.29952000000000001</v>
      </c>
    </row>
    <row r="675" spans="1:26">
      <c r="A675" s="200">
        <v>360</v>
      </c>
      <c r="B675" s="200" t="s">
        <v>8016</v>
      </c>
      <c r="C675" s="200" t="s">
        <v>8017</v>
      </c>
      <c r="D675" s="200" t="s">
        <v>7537</v>
      </c>
      <c r="E675" s="200" t="s">
        <v>82</v>
      </c>
      <c r="F675" s="200" t="s">
        <v>132</v>
      </c>
      <c r="G675" s="200" t="s">
        <v>310</v>
      </c>
      <c r="H675" s="200" t="s">
        <v>113</v>
      </c>
      <c r="I675" s="200">
        <v>49203132</v>
      </c>
      <c r="J675" s="200">
        <v>832</v>
      </c>
      <c r="K675" s="200">
        <v>26</v>
      </c>
      <c r="L675" s="201">
        <v>44680</v>
      </c>
      <c r="M675" s="201">
        <v>44680</v>
      </c>
      <c r="N675" s="202"/>
      <c r="O675" s="201">
        <v>44683</v>
      </c>
      <c r="P675" s="201"/>
      <c r="Q675" s="202"/>
      <c r="R675" s="200" t="s">
        <v>89</v>
      </c>
      <c r="S675" s="200"/>
      <c r="T675" s="200"/>
      <c r="U675" s="203"/>
      <c r="V675" s="200" t="s">
        <v>88</v>
      </c>
      <c r="W675" s="204"/>
      <c r="X675" s="200" t="s">
        <v>72</v>
      </c>
      <c r="Y675" s="217"/>
      <c r="Z675" s="333">
        <f t="shared" si="329"/>
        <v>0.29952000000000001</v>
      </c>
    </row>
    <row r="676" spans="1:26">
      <c r="A676" s="200">
        <v>360</v>
      </c>
      <c r="B676" s="200" t="s">
        <v>8018</v>
      </c>
      <c r="C676" s="200">
        <v>396230515</v>
      </c>
      <c r="D676" s="200" t="s">
        <v>7537</v>
      </c>
      <c r="E676" s="200" t="s">
        <v>374</v>
      </c>
      <c r="F676" s="200" t="s">
        <v>469</v>
      </c>
      <c r="G676" s="200" t="s">
        <v>8019</v>
      </c>
      <c r="H676" s="200" t="s">
        <v>377</v>
      </c>
      <c r="I676" s="200">
        <v>49204132</v>
      </c>
      <c r="J676" s="200">
        <v>728</v>
      </c>
      <c r="K676" s="200">
        <v>28</v>
      </c>
      <c r="L676" s="201">
        <v>44680</v>
      </c>
      <c r="M676" s="201">
        <v>44680</v>
      </c>
      <c r="N676" s="202"/>
      <c r="O676" s="201">
        <v>44680</v>
      </c>
      <c r="P676" s="201">
        <v>44680</v>
      </c>
      <c r="Q676" s="202"/>
      <c r="R676" s="200" t="s">
        <v>89</v>
      </c>
      <c r="S676" s="200" t="s">
        <v>438</v>
      </c>
      <c r="T676" s="200"/>
      <c r="U676" s="203">
        <v>435.85</v>
      </c>
      <c r="V676" s="200" t="s">
        <v>70</v>
      </c>
      <c r="W676" s="204">
        <f t="shared" ref="W676:W698" si="330">A676*J676/10^6</f>
        <v>0.26207999999999998</v>
      </c>
      <c r="X676" s="200" t="s">
        <v>72</v>
      </c>
      <c r="Y676" s="200"/>
      <c r="Z676" s="333">
        <f t="shared" si="329"/>
        <v>0.26207999999999998</v>
      </c>
    </row>
    <row r="677" spans="1:26">
      <c r="A677" s="200">
        <v>360</v>
      </c>
      <c r="B677" s="200" t="s">
        <v>382</v>
      </c>
      <c r="C677" s="200">
        <v>396595217</v>
      </c>
      <c r="D677" s="200" t="s">
        <v>7537</v>
      </c>
      <c r="E677" s="200" t="s">
        <v>211</v>
      </c>
      <c r="F677" s="212" t="s">
        <v>384</v>
      </c>
      <c r="G677" s="200" t="s">
        <v>383</v>
      </c>
      <c r="H677" s="200" t="s">
        <v>113</v>
      </c>
      <c r="I677" s="200">
        <v>49203132</v>
      </c>
      <c r="J677" s="200">
        <v>768</v>
      </c>
      <c r="K677" s="200">
        <v>24</v>
      </c>
      <c r="L677" s="201">
        <v>44680</v>
      </c>
      <c r="M677" s="201">
        <v>44680</v>
      </c>
      <c r="N677" s="202"/>
      <c r="O677" s="201">
        <v>44683</v>
      </c>
      <c r="P677" s="154">
        <v>44683</v>
      </c>
      <c r="Q677" s="202"/>
      <c r="R677" s="200" t="s">
        <v>89</v>
      </c>
      <c r="S677" s="200" t="s">
        <v>438</v>
      </c>
      <c r="T677" s="200"/>
      <c r="U677" s="203">
        <v>4165</v>
      </c>
      <c r="V677" s="200" t="s">
        <v>70</v>
      </c>
      <c r="W677" s="204">
        <f t="shared" si="330"/>
        <v>0.27648</v>
      </c>
      <c r="X677" s="200" t="s">
        <v>72</v>
      </c>
      <c r="Y677" s="215"/>
      <c r="Z677" s="333">
        <f t="shared" ref="Z677:Z687" si="331">A677*J677/10^6</f>
        <v>0.27648</v>
      </c>
    </row>
    <row r="678" spans="1:26">
      <c r="A678" s="200">
        <v>400</v>
      </c>
      <c r="B678" s="200" t="s">
        <v>8020</v>
      </c>
      <c r="C678" s="200">
        <v>396602749</v>
      </c>
      <c r="D678" s="200" t="s">
        <v>7537</v>
      </c>
      <c r="E678" s="200" t="s">
        <v>160</v>
      </c>
      <c r="F678" s="200" t="s">
        <v>8021</v>
      </c>
      <c r="G678" s="200" t="s">
        <v>8022</v>
      </c>
      <c r="H678" s="200" t="s">
        <v>163</v>
      </c>
      <c r="I678" s="200">
        <v>49405140</v>
      </c>
      <c r="J678" s="200">
        <v>768</v>
      </c>
      <c r="K678" s="200">
        <v>24</v>
      </c>
      <c r="L678" s="201">
        <v>44680</v>
      </c>
      <c r="M678" s="201">
        <v>44680</v>
      </c>
      <c r="N678" s="202"/>
      <c r="O678" s="201">
        <v>44683</v>
      </c>
      <c r="P678" s="201">
        <v>44680</v>
      </c>
      <c r="Q678" s="201"/>
      <c r="R678" s="201" t="s">
        <v>89</v>
      </c>
      <c r="S678" s="200" t="s">
        <v>438</v>
      </c>
      <c r="T678" s="201"/>
      <c r="U678" s="203"/>
      <c r="V678" s="201" t="s">
        <v>88</v>
      </c>
      <c r="W678" s="204">
        <f t="shared" si="330"/>
        <v>0.30719999999999997</v>
      </c>
      <c r="X678" s="200" t="s">
        <v>72</v>
      </c>
      <c r="Y678" s="215"/>
      <c r="Z678" s="333">
        <f t="shared" si="331"/>
        <v>0.30719999999999997</v>
      </c>
    </row>
    <row r="679" spans="1:26">
      <c r="A679" s="200">
        <v>360</v>
      </c>
      <c r="B679" s="200">
        <v>394738454</v>
      </c>
      <c r="C679" s="200">
        <v>394738454</v>
      </c>
      <c r="D679" s="200" t="s">
        <v>7537</v>
      </c>
      <c r="E679" s="200" t="s">
        <v>433</v>
      </c>
      <c r="F679" s="215" t="s">
        <v>434</v>
      </c>
      <c r="G679" s="200" t="s">
        <v>432</v>
      </c>
      <c r="H679" s="200" t="s">
        <v>437</v>
      </c>
      <c r="I679" s="200">
        <v>49203132</v>
      </c>
      <c r="J679" s="200">
        <v>832</v>
      </c>
      <c r="K679" s="200">
        <v>26</v>
      </c>
      <c r="L679" s="201">
        <v>44680</v>
      </c>
      <c r="M679" s="201">
        <v>44680</v>
      </c>
      <c r="N679" s="202"/>
      <c r="O679" s="201">
        <v>44684</v>
      </c>
      <c r="P679" s="201">
        <v>44684</v>
      </c>
      <c r="Q679" s="202"/>
      <c r="R679" s="200" t="s">
        <v>89</v>
      </c>
      <c r="S679" s="200" t="s">
        <v>438</v>
      </c>
      <c r="T679" s="200" t="s">
        <v>218</v>
      </c>
      <c r="U679" s="203">
        <v>1987.3</v>
      </c>
      <c r="V679" s="200" t="s">
        <v>88</v>
      </c>
      <c r="W679" s="204">
        <f t="shared" si="330"/>
        <v>0.29952000000000001</v>
      </c>
      <c r="X679" s="200" t="s">
        <v>72</v>
      </c>
      <c r="Y679" s="200"/>
      <c r="Z679" s="333">
        <f t="shared" si="331"/>
        <v>0.29952000000000001</v>
      </c>
    </row>
    <row r="680" spans="1:26">
      <c r="A680" s="200">
        <v>480</v>
      </c>
      <c r="B680" s="200">
        <v>395926791</v>
      </c>
      <c r="C680" s="200" t="s">
        <v>72</v>
      </c>
      <c r="D680" s="200" t="s">
        <v>7537</v>
      </c>
      <c r="E680" s="200" t="s">
        <v>7080</v>
      </c>
      <c r="F680" s="200" t="s">
        <v>7850</v>
      </c>
      <c r="G680" s="200" t="s">
        <v>7166</v>
      </c>
      <c r="H680" s="200" t="s">
        <v>134</v>
      </c>
      <c r="I680" s="200">
        <v>49303156</v>
      </c>
      <c r="J680" s="200">
        <v>638</v>
      </c>
      <c r="K680" s="200">
        <v>22</v>
      </c>
      <c r="L680" s="201">
        <v>44680</v>
      </c>
      <c r="M680" s="201">
        <v>44680</v>
      </c>
      <c r="N680" s="200"/>
      <c r="O680" s="201">
        <v>44684</v>
      </c>
      <c r="P680" s="154">
        <v>44684</v>
      </c>
      <c r="Q680" s="200"/>
      <c r="R680" s="200" t="s">
        <v>89</v>
      </c>
      <c r="S680" s="200"/>
      <c r="T680" s="200"/>
      <c r="U680" s="200"/>
      <c r="V680" s="200" t="s">
        <v>70</v>
      </c>
      <c r="W680" s="204">
        <f t="shared" si="330"/>
        <v>0.30624000000000001</v>
      </c>
      <c r="X680" s="200"/>
      <c r="Y680" s="200"/>
      <c r="Z680" s="333">
        <f t="shared" si="331"/>
        <v>0.30624000000000001</v>
      </c>
    </row>
    <row r="681" spans="1:26">
      <c r="A681" s="200">
        <v>480</v>
      </c>
      <c r="B681" s="200">
        <v>395931601</v>
      </c>
      <c r="C681" s="200" t="s">
        <v>72</v>
      </c>
      <c r="D681" s="200" t="s">
        <v>7537</v>
      </c>
      <c r="E681" s="200" t="s">
        <v>7080</v>
      </c>
      <c r="F681" s="200" t="s">
        <v>7850</v>
      </c>
      <c r="G681" s="200" t="s">
        <v>7166</v>
      </c>
      <c r="H681" s="200" t="s">
        <v>134</v>
      </c>
      <c r="I681" s="200">
        <v>49303156</v>
      </c>
      <c r="J681" s="200">
        <v>638</v>
      </c>
      <c r="K681" s="200">
        <v>22</v>
      </c>
      <c r="L681" s="201">
        <v>44680</v>
      </c>
      <c r="M681" s="201">
        <v>44680</v>
      </c>
      <c r="N681" s="200"/>
      <c r="O681" s="201">
        <v>44683</v>
      </c>
      <c r="P681" s="154">
        <v>44683</v>
      </c>
      <c r="Q681" s="200"/>
      <c r="R681" s="200" t="s">
        <v>89</v>
      </c>
      <c r="S681" s="200"/>
      <c r="T681" s="200"/>
      <c r="U681" s="200"/>
      <c r="V681" s="200" t="s">
        <v>70</v>
      </c>
      <c r="W681" s="204">
        <f t="shared" si="330"/>
        <v>0.30624000000000001</v>
      </c>
      <c r="X681" s="200"/>
      <c r="Y681" s="200"/>
      <c r="Z681" s="333">
        <f t="shared" si="331"/>
        <v>0.30624000000000001</v>
      </c>
    </row>
    <row r="682" spans="1:26">
      <c r="A682" s="200">
        <v>360</v>
      </c>
      <c r="B682" s="200" t="s">
        <v>439</v>
      </c>
      <c r="C682" s="200">
        <v>396649136</v>
      </c>
      <c r="D682" s="200" t="s">
        <v>7537</v>
      </c>
      <c r="E682" s="200" t="s">
        <v>141</v>
      </c>
      <c r="F682" s="200" t="s">
        <v>142</v>
      </c>
      <c r="G682" s="200" t="s">
        <v>140</v>
      </c>
      <c r="H682" s="200" t="s">
        <v>113</v>
      </c>
      <c r="I682" s="200">
        <v>49203132</v>
      </c>
      <c r="J682" s="200">
        <v>832</v>
      </c>
      <c r="K682" s="200">
        <v>26</v>
      </c>
      <c r="L682" s="201">
        <v>44680</v>
      </c>
      <c r="M682" s="201">
        <v>44680</v>
      </c>
      <c r="N682" s="202"/>
      <c r="O682" s="201">
        <v>44683</v>
      </c>
      <c r="P682" s="201">
        <v>44683</v>
      </c>
      <c r="Q682" s="202"/>
      <c r="R682" s="200" t="s">
        <v>89</v>
      </c>
      <c r="S682" s="200" t="s">
        <v>438</v>
      </c>
      <c r="T682" s="215" t="s">
        <v>218</v>
      </c>
      <c r="U682" s="216">
        <v>3427.44</v>
      </c>
      <c r="V682" s="200" t="s">
        <v>88</v>
      </c>
      <c r="W682" s="204">
        <f t="shared" si="330"/>
        <v>0.29952000000000001</v>
      </c>
      <c r="X682" s="200" t="s">
        <v>72</v>
      </c>
      <c r="Y682" s="215"/>
      <c r="Z682" s="333">
        <f t="shared" si="331"/>
        <v>0.29952000000000001</v>
      </c>
    </row>
    <row r="683" spans="1:26">
      <c r="A683" s="200">
        <v>470</v>
      </c>
      <c r="B683" s="200" t="s">
        <v>440</v>
      </c>
      <c r="C683" s="200">
        <v>396613662</v>
      </c>
      <c r="D683" s="200" t="s">
        <v>7537</v>
      </c>
      <c r="E683" s="200" t="s">
        <v>442</v>
      </c>
      <c r="F683" s="200" t="s">
        <v>443</v>
      </c>
      <c r="G683" s="200" t="s">
        <v>441</v>
      </c>
      <c r="H683" s="200" t="s">
        <v>134</v>
      </c>
      <c r="I683" s="200">
        <v>49303154</v>
      </c>
      <c r="J683" s="200">
        <v>580</v>
      </c>
      <c r="K683" s="200">
        <v>20</v>
      </c>
      <c r="L683" s="201">
        <v>44680</v>
      </c>
      <c r="M683" s="201">
        <v>44680</v>
      </c>
      <c r="N683" s="202"/>
      <c r="O683" s="201">
        <v>44683</v>
      </c>
      <c r="P683" s="201">
        <v>44683</v>
      </c>
      <c r="Q683" s="202"/>
      <c r="R683" s="200" t="s">
        <v>89</v>
      </c>
      <c r="S683" s="200" t="s">
        <v>438</v>
      </c>
      <c r="T683" s="200" t="s">
        <v>218</v>
      </c>
      <c r="U683" s="203">
        <v>2466.38</v>
      </c>
      <c r="V683" s="200" t="s">
        <v>88</v>
      </c>
      <c r="W683" s="204">
        <f t="shared" si="330"/>
        <v>0.27260000000000001</v>
      </c>
      <c r="X683" s="200" t="s">
        <v>72</v>
      </c>
      <c r="Y683" s="200"/>
      <c r="Z683" s="333">
        <f t="shared" si="331"/>
        <v>0.27260000000000001</v>
      </c>
    </row>
    <row r="684" spans="1:26">
      <c r="A684" s="150">
        <v>360</v>
      </c>
      <c r="B684" s="150">
        <v>396361036</v>
      </c>
      <c r="C684" s="150">
        <v>396361036</v>
      </c>
      <c r="D684" s="150" t="s">
        <v>7537</v>
      </c>
      <c r="E684" s="150" t="s">
        <v>221</v>
      </c>
      <c r="F684" s="150" t="s">
        <v>447</v>
      </c>
      <c r="G684" s="150" t="s">
        <v>446</v>
      </c>
      <c r="H684" s="150" t="s">
        <v>377</v>
      </c>
      <c r="I684" s="150">
        <v>49204132</v>
      </c>
      <c r="J684" s="150">
        <v>676</v>
      </c>
      <c r="K684" s="150">
        <v>26</v>
      </c>
      <c r="L684" s="154">
        <v>44680</v>
      </c>
      <c r="M684" s="154">
        <v>44680</v>
      </c>
      <c r="N684" s="153"/>
      <c r="O684" s="154">
        <v>44683</v>
      </c>
      <c r="P684" s="154">
        <v>44683</v>
      </c>
      <c r="Q684" s="153"/>
      <c r="R684" s="150" t="s">
        <v>89</v>
      </c>
      <c r="S684" s="150"/>
      <c r="T684" s="150"/>
      <c r="U684" s="150"/>
      <c r="V684" s="150" t="s">
        <v>88</v>
      </c>
      <c r="W684" s="151">
        <f t="shared" si="330"/>
        <v>0.24335999999999999</v>
      </c>
      <c r="X684" s="150" t="s">
        <v>72</v>
      </c>
      <c r="Y684" s="150"/>
      <c r="Z684" s="333">
        <f t="shared" si="331"/>
        <v>0.24335999999999999</v>
      </c>
    </row>
    <row r="685" spans="1:26">
      <c r="A685" s="150">
        <v>360</v>
      </c>
      <c r="B685" s="150">
        <v>396361098</v>
      </c>
      <c r="C685" s="150">
        <v>396361098</v>
      </c>
      <c r="D685" s="150" t="s">
        <v>7537</v>
      </c>
      <c r="E685" s="150" t="s">
        <v>221</v>
      </c>
      <c r="F685" s="150" t="s">
        <v>447</v>
      </c>
      <c r="G685" s="150" t="s">
        <v>446</v>
      </c>
      <c r="H685" s="150" t="s">
        <v>377</v>
      </c>
      <c r="I685" s="150">
        <v>49204132</v>
      </c>
      <c r="J685" s="150">
        <v>676</v>
      </c>
      <c r="K685" s="150">
        <v>26</v>
      </c>
      <c r="L685" s="154">
        <v>44680</v>
      </c>
      <c r="M685" s="154">
        <v>44680</v>
      </c>
      <c r="N685" s="153"/>
      <c r="O685" s="154">
        <v>44683</v>
      </c>
      <c r="P685" s="154">
        <v>44683</v>
      </c>
      <c r="Q685" s="153"/>
      <c r="R685" s="150" t="s">
        <v>89</v>
      </c>
      <c r="S685" s="150"/>
      <c r="T685" s="150"/>
      <c r="U685" s="150"/>
      <c r="V685" s="150" t="s">
        <v>88</v>
      </c>
      <c r="W685" s="151">
        <f t="shared" si="330"/>
        <v>0.24335999999999999</v>
      </c>
      <c r="X685" s="150" t="s">
        <v>72</v>
      </c>
      <c r="Y685" s="150"/>
      <c r="Z685" s="333">
        <f t="shared" si="331"/>
        <v>0.24335999999999999</v>
      </c>
    </row>
    <row r="686" spans="1:26" s="287" customFormat="1">
      <c r="A686" s="200">
        <v>360</v>
      </c>
      <c r="B686" s="200">
        <v>396361410</v>
      </c>
      <c r="C686" s="200">
        <v>396361410</v>
      </c>
      <c r="D686" s="200" t="s">
        <v>7537</v>
      </c>
      <c r="E686" s="200" t="s">
        <v>221</v>
      </c>
      <c r="F686" s="200" t="s">
        <v>447</v>
      </c>
      <c r="G686" s="200" t="s">
        <v>446</v>
      </c>
      <c r="H686" s="200" t="s">
        <v>377</v>
      </c>
      <c r="I686" s="200">
        <v>49204132</v>
      </c>
      <c r="J686" s="150">
        <v>468</v>
      </c>
      <c r="K686" s="150">
        <v>18</v>
      </c>
      <c r="L686" s="154">
        <v>44680</v>
      </c>
      <c r="M686" s="154">
        <v>44680</v>
      </c>
      <c r="N686" s="153"/>
      <c r="O686" s="154">
        <v>44683</v>
      </c>
      <c r="P686" s="154">
        <v>44683</v>
      </c>
      <c r="Q686" s="153"/>
      <c r="R686" s="150" t="s">
        <v>89</v>
      </c>
      <c r="S686" s="150" t="s">
        <v>448</v>
      </c>
      <c r="T686" s="200"/>
      <c r="U686" s="200"/>
      <c r="V686" s="200" t="s">
        <v>88</v>
      </c>
      <c r="W686" s="204">
        <f t="shared" si="330"/>
        <v>0.16847999999999999</v>
      </c>
      <c r="X686" s="200" t="s">
        <v>72</v>
      </c>
      <c r="Y686" s="217"/>
      <c r="Z686" s="333">
        <f t="shared" si="331"/>
        <v>0.16847999999999999</v>
      </c>
    </row>
    <row r="687" spans="1:26">
      <c r="A687" s="242">
        <v>360</v>
      </c>
      <c r="B687" s="242" t="s">
        <v>449</v>
      </c>
      <c r="C687" s="242">
        <v>396466399</v>
      </c>
      <c r="D687" s="242" t="s">
        <v>7537</v>
      </c>
      <c r="E687" s="242" t="s">
        <v>451</v>
      </c>
      <c r="F687" s="242" t="s">
        <v>452</v>
      </c>
      <c r="G687" s="242" t="s">
        <v>450</v>
      </c>
      <c r="H687" s="242" t="s">
        <v>377</v>
      </c>
      <c r="I687" s="242">
        <v>49204132</v>
      </c>
      <c r="J687" s="242">
        <v>832</v>
      </c>
      <c r="K687" s="242">
        <v>32</v>
      </c>
      <c r="L687" s="243">
        <v>44680</v>
      </c>
      <c r="M687" s="243">
        <v>44680</v>
      </c>
      <c r="N687" s="244"/>
      <c r="O687" s="243">
        <v>44683</v>
      </c>
      <c r="P687" s="243">
        <v>44683</v>
      </c>
      <c r="Q687" s="244"/>
      <c r="R687" s="242" t="s">
        <v>89</v>
      </c>
      <c r="S687" s="242" t="s">
        <v>8023</v>
      </c>
      <c r="T687" s="242"/>
      <c r="U687" s="245"/>
      <c r="V687" s="242" t="s">
        <v>88</v>
      </c>
      <c r="W687" s="246">
        <f t="shared" si="330"/>
        <v>0.29952000000000001</v>
      </c>
      <c r="X687" s="242" t="s">
        <v>72</v>
      </c>
      <c r="Y687" s="502"/>
      <c r="Z687" s="334">
        <f t="shared" si="331"/>
        <v>0.29952000000000001</v>
      </c>
    </row>
    <row r="688" spans="1:26">
      <c r="A688" s="200">
        <v>360</v>
      </c>
      <c r="B688" s="200" t="s">
        <v>456</v>
      </c>
      <c r="C688" s="200">
        <v>396467539</v>
      </c>
      <c r="D688" s="200" t="s">
        <v>7537</v>
      </c>
      <c r="E688" s="200" t="s">
        <v>451</v>
      </c>
      <c r="F688" s="200" t="s">
        <v>452</v>
      </c>
      <c r="G688" s="200" t="s">
        <v>450</v>
      </c>
      <c r="H688" s="200" t="s">
        <v>377</v>
      </c>
      <c r="I688" s="200">
        <v>49204132</v>
      </c>
      <c r="J688" s="200">
        <v>832</v>
      </c>
      <c r="K688" s="200">
        <v>32</v>
      </c>
      <c r="L688" s="201">
        <v>44680</v>
      </c>
      <c r="M688" s="201">
        <v>44680</v>
      </c>
      <c r="N688" s="202"/>
      <c r="O688" s="201">
        <v>44683</v>
      </c>
      <c r="P688" s="201">
        <v>44683</v>
      </c>
      <c r="Q688" s="202"/>
      <c r="R688" s="201" t="s">
        <v>89</v>
      </c>
      <c r="S688" s="508" t="s">
        <v>8024</v>
      </c>
      <c r="T688" s="200"/>
      <c r="U688" s="203"/>
      <c r="V688" s="200" t="s">
        <v>88</v>
      </c>
      <c r="W688" s="204">
        <f t="shared" si="330"/>
        <v>0.29952000000000001</v>
      </c>
      <c r="X688" s="200" t="s">
        <v>72</v>
      </c>
      <c r="Y688" s="215"/>
      <c r="Z688" s="333">
        <f t="shared" ref="Z688:Z698" si="332">A688*J688/10^6</f>
        <v>0.29952000000000001</v>
      </c>
    </row>
    <row r="689" spans="1:26">
      <c r="A689" s="200">
        <v>360</v>
      </c>
      <c r="B689" s="200">
        <v>395931478</v>
      </c>
      <c r="C689" s="200">
        <v>395931478</v>
      </c>
      <c r="D689" s="200" t="s">
        <v>7537</v>
      </c>
      <c r="E689" s="200" t="s">
        <v>374</v>
      </c>
      <c r="F689" s="200" t="s">
        <v>386</v>
      </c>
      <c r="G689" s="200" t="s">
        <v>385</v>
      </c>
      <c r="H689" s="200" t="s">
        <v>113</v>
      </c>
      <c r="I689" s="200">
        <v>49203132</v>
      </c>
      <c r="J689" s="200">
        <v>832</v>
      </c>
      <c r="K689" s="200">
        <v>26</v>
      </c>
      <c r="L689" s="201">
        <v>44680</v>
      </c>
      <c r="M689" s="201">
        <v>44680</v>
      </c>
      <c r="N689" s="202"/>
      <c r="O689" s="201">
        <v>44683</v>
      </c>
      <c r="P689" s="154">
        <v>44683</v>
      </c>
      <c r="Q689" s="202"/>
      <c r="R689" s="200" t="s">
        <v>89</v>
      </c>
      <c r="S689" s="200" t="s">
        <v>438</v>
      </c>
      <c r="T689" s="200"/>
      <c r="U689" s="200"/>
      <c r="V689" s="200" t="s">
        <v>70</v>
      </c>
      <c r="W689" s="204">
        <f t="shared" si="330"/>
        <v>0.29952000000000001</v>
      </c>
      <c r="X689" s="200" t="s">
        <v>72</v>
      </c>
      <c r="Y689" s="200"/>
      <c r="Z689" s="333">
        <f t="shared" si="332"/>
        <v>0.29952000000000001</v>
      </c>
    </row>
    <row r="690" spans="1:26">
      <c r="A690" s="150">
        <v>360</v>
      </c>
      <c r="B690" s="150">
        <v>395653223</v>
      </c>
      <c r="C690" s="150">
        <v>395653223</v>
      </c>
      <c r="D690" s="150" t="s">
        <v>7537</v>
      </c>
      <c r="E690" s="150" t="s">
        <v>358</v>
      </c>
      <c r="F690" s="150" t="s">
        <v>390</v>
      </c>
      <c r="G690" s="150" t="s">
        <v>389</v>
      </c>
      <c r="H690" s="150" t="s">
        <v>113</v>
      </c>
      <c r="I690" s="150">
        <v>49203132</v>
      </c>
      <c r="J690" s="150">
        <v>832</v>
      </c>
      <c r="K690" s="150">
        <v>26</v>
      </c>
      <c r="L690" s="154">
        <v>44683</v>
      </c>
      <c r="M690" s="154">
        <v>44683</v>
      </c>
      <c r="N690" s="154"/>
      <c r="O690" s="154">
        <v>44685</v>
      </c>
      <c r="P690" s="154">
        <v>44685</v>
      </c>
      <c r="Q690" s="150"/>
      <c r="R690" s="200" t="s">
        <v>89</v>
      </c>
      <c r="S690" s="150" t="s">
        <v>424</v>
      </c>
      <c r="T690" s="150"/>
      <c r="U690" s="152"/>
      <c r="V690" s="150" t="s">
        <v>70</v>
      </c>
      <c r="W690" s="151">
        <f t="shared" si="330"/>
        <v>0.29952000000000001</v>
      </c>
      <c r="X690" s="150" t="s">
        <v>72</v>
      </c>
      <c r="Y690" s="157"/>
      <c r="Z690" s="333">
        <f t="shared" si="332"/>
        <v>0.29952000000000001</v>
      </c>
    </row>
    <row r="691" spans="1:26">
      <c r="A691" s="150">
        <v>480</v>
      </c>
      <c r="B691" s="150">
        <v>396619366</v>
      </c>
      <c r="C691" s="150" t="s">
        <v>72</v>
      </c>
      <c r="D691" s="150" t="s">
        <v>7537</v>
      </c>
      <c r="E691" s="150" t="s">
        <v>7080</v>
      </c>
      <c r="F691" s="150" t="s">
        <v>7850</v>
      </c>
      <c r="G691" s="150" t="s">
        <v>7166</v>
      </c>
      <c r="H691" s="150" t="s">
        <v>134</v>
      </c>
      <c r="I691" s="150">
        <v>49303156</v>
      </c>
      <c r="J691" s="150">
        <v>638</v>
      </c>
      <c r="K691" s="150">
        <v>22</v>
      </c>
      <c r="L691" s="154">
        <v>44683</v>
      </c>
      <c r="M691" s="154">
        <v>44683</v>
      </c>
      <c r="N691" s="150"/>
      <c r="O691" s="154">
        <v>44684</v>
      </c>
      <c r="P691" s="154"/>
      <c r="Q691" s="150"/>
      <c r="R691" s="150" t="s">
        <v>89</v>
      </c>
      <c r="S691" s="150"/>
      <c r="T691" s="150"/>
      <c r="U691" s="150"/>
      <c r="V691" s="150" t="s">
        <v>70</v>
      </c>
      <c r="W691" s="151">
        <f t="shared" si="330"/>
        <v>0.30624000000000001</v>
      </c>
      <c r="X691" s="150"/>
      <c r="Y691" s="150"/>
      <c r="Z691" s="333">
        <f t="shared" si="332"/>
        <v>0.30624000000000001</v>
      </c>
    </row>
    <row r="692" spans="1:26">
      <c r="A692" s="150">
        <v>360</v>
      </c>
      <c r="B692" s="150">
        <v>394606720</v>
      </c>
      <c r="C692" s="150">
        <v>394606720</v>
      </c>
      <c r="D692" s="150" t="s">
        <v>7537</v>
      </c>
      <c r="E692" s="150" t="s">
        <v>358</v>
      </c>
      <c r="F692" s="150" t="s">
        <v>558</v>
      </c>
      <c r="G692" s="150" t="s">
        <v>557</v>
      </c>
      <c r="H692" s="150" t="s">
        <v>113</v>
      </c>
      <c r="I692" s="150">
        <v>49203132</v>
      </c>
      <c r="J692" s="150">
        <v>896</v>
      </c>
      <c r="K692" s="150">
        <v>28</v>
      </c>
      <c r="L692" s="154">
        <v>44683</v>
      </c>
      <c r="M692" s="154">
        <v>44683</v>
      </c>
      <c r="N692" s="154"/>
      <c r="O692" s="154">
        <v>44685</v>
      </c>
      <c r="P692" s="154">
        <v>44685</v>
      </c>
      <c r="Q692" s="150"/>
      <c r="R692" s="150" t="s">
        <v>89</v>
      </c>
      <c r="S692" s="150" t="s">
        <v>424</v>
      </c>
      <c r="T692" s="150" t="s">
        <v>45</v>
      </c>
      <c r="U692" s="152">
        <v>2313</v>
      </c>
      <c r="V692" s="150" t="s">
        <v>70</v>
      </c>
      <c r="W692" s="151">
        <f t="shared" si="330"/>
        <v>0.32256000000000001</v>
      </c>
      <c r="X692" s="150" t="s">
        <v>72</v>
      </c>
      <c r="Y692" s="157"/>
      <c r="Z692" s="157">
        <f t="shared" si="332"/>
        <v>0.32256000000000001</v>
      </c>
    </row>
    <row r="693" spans="1:26">
      <c r="A693" s="150">
        <v>360</v>
      </c>
      <c r="B693" s="150" t="s">
        <v>560</v>
      </c>
      <c r="C693" s="150">
        <v>396488005</v>
      </c>
      <c r="D693" s="150" t="s">
        <v>7537</v>
      </c>
      <c r="E693" s="150" t="s">
        <v>150</v>
      </c>
      <c r="F693" s="150" t="s">
        <v>151</v>
      </c>
      <c r="G693" s="150" t="s">
        <v>546</v>
      </c>
      <c r="H693" s="150" t="s">
        <v>377</v>
      </c>
      <c r="I693" s="150">
        <v>49204132</v>
      </c>
      <c r="J693" s="150">
        <v>676</v>
      </c>
      <c r="K693" s="150">
        <v>26</v>
      </c>
      <c r="L693" s="154">
        <v>44683</v>
      </c>
      <c r="M693" s="154">
        <v>44683</v>
      </c>
      <c r="N693" s="154"/>
      <c r="O693" s="154">
        <v>44685</v>
      </c>
      <c r="P693" s="154">
        <v>44685</v>
      </c>
      <c r="Q693" s="150"/>
      <c r="R693" s="150" t="s">
        <v>89</v>
      </c>
      <c r="S693" s="150" t="s">
        <v>438</v>
      </c>
      <c r="T693" s="150"/>
      <c r="U693" s="152"/>
      <c r="V693" s="150" t="s">
        <v>88</v>
      </c>
      <c r="W693" s="151">
        <f t="shared" si="330"/>
        <v>0.24335999999999999</v>
      </c>
      <c r="X693" s="150" t="s">
        <v>72</v>
      </c>
      <c r="Y693" s="157"/>
      <c r="Z693" s="157">
        <f t="shared" si="332"/>
        <v>0.24335999999999999</v>
      </c>
    </row>
    <row r="694" spans="1:26">
      <c r="A694" s="150">
        <v>480</v>
      </c>
      <c r="B694" s="150" t="s">
        <v>573</v>
      </c>
      <c r="C694" s="553" t="s">
        <v>8025</v>
      </c>
      <c r="D694" s="150" t="s">
        <v>7537</v>
      </c>
      <c r="E694" s="150" t="s">
        <v>367</v>
      </c>
      <c r="F694" s="150" t="s">
        <v>368</v>
      </c>
      <c r="G694" s="150" t="s">
        <v>366</v>
      </c>
      <c r="H694" s="150" t="s">
        <v>134</v>
      </c>
      <c r="I694" s="150">
        <v>49303156</v>
      </c>
      <c r="J694" s="150">
        <v>638</v>
      </c>
      <c r="K694" s="150">
        <v>22</v>
      </c>
      <c r="L694" s="154">
        <v>44684</v>
      </c>
      <c r="M694" s="154">
        <v>44684</v>
      </c>
      <c r="N694" s="150"/>
      <c r="O694" s="154">
        <v>44685</v>
      </c>
      <c r="P694" s="154">
        <v>44686</v>
      </c>
      <c r="Q694" s="150"/>
      <c r="R694" s="150" t="s">
        <v>89</v>
      </c>
      <c r="S694" s="150"/>
      <c r="T694" s="150" t="s">
        <v>218</v>
      </c>
      <c r="U694" s="150">
        <v>1432</v>
      </c>
      <c r="V694" s="150" t="s">
        <v>70</v>
      </c>
      <c r="W694" s="151">
        <f t="shared" si="330"/>
        <v>0.30624000000000001</v>
      </c>
      <c r="X694" s="150" t="s">
        <v>72</v>
      </c>
      <c r="Y694" s="150"/>
      <c r="Z694" s="335">
        <f t="shared" si="332"/>
        <v>0.30624000000000001</v>
      </c>
    </row>
    <row r="695" spans="1:26">
      <c r="A695" s="150">
        <v>360</v>
      </c>
      <c r="B695" s="150">
        <v>395919597</v>
      </c>
      <c r="C695" s="150">
        <v>395919597</v>
      </c>
      <c r="D695" s="150" t="s">
        <v>7537</v>
      </c>
      <c r="E695" s="150" t="s">
        <v>241</v>
      </c>
      <c r="F695" s="150" t="s">
        <v>7945</v>
      </c>
      <c r="G695" s="150" t="s">
        <v>7946</v>
      </c>
      <c r="H695" s="150" t="s">
        <v>377</v>
      </c>
      <c r="I695" s="150">
        <v>49204132</v>
      </c>
      <c r="J695" s="150">
        <f>28*26</f>
        <v>728</v>
      </c>
      <c r="K695" s="150">
        <v>28</v>
      </c>
      <c r="L695" s="154">
        <v>44684</v>
      </c>
      <c r="M695" s="154">
        <v>44684</v>
      </c>
      <c r="N695" s="153"/>
      <c r="O695" s="154">
        <v>44685</v>
      </c>
      <c r="P695" s="154"/>
      <c r="Q695" s="153"/>
      <c r="R695" s="150" t="s">
        <v>89</v>
      </c>
      <c r="S695" s="156"/>
      <c r="T695" s="150" t="s">
        <v>7603</v>
      </c>
      <c r="U695" s="152" t="s">
        <v>7947</v>
      </c>
      <c r="V695" s="150" t="s">
        <v>88</v>
      </c>
      <c r="W695" s="151">
        <f t="shared" si="330"/>
        <v>0.26207999999999998</v>
      </c>
      <c r="X695" s="150" t="s">
        <v>72</v>
      </c>
      <c r="Y695" s="150"/>
      <c r="Z695" s="333">
        <f t="shared" si="332"/>
        <v>0.26207999999999998</v>
      </c>
    </row>
    <row r="696" spans="1:26">
      <c r="A696" s="150">
        <v>480</v>
      </c>
      <c r="B696" s="150" t="s">
        <v>575</v>
      </c>
      <c r="C696" s="150">
        <v>396344704</v>
      </c>
      <c r="D696" s="150" t="s">
        <v>7537</v>
      </c>
      <c r="E696" s="150" t="s">
        <v>141</v>
      </c>
      <c r="F696" s="150" t="s">
        <v>406</v>
      </c>
      <c r="G696" s="150" t="s">
        <v>405</v>
      </c>
      <c r="H696" s="150" t="s">
        <v>69</v>
      </c>
      <c r="I696" s="150">
        <v>49303156</v>
      </c>
      <c r="J696" s="150">
        <v>493</v>
      </c>
      <c r="K696" s="150">
        <v>17</v>
      </c>
      <c r="L696" s="154">
        <v>44684</v>
      </c>
      <c r="M696" s="154">
        <v>44684</v>
      </c>
      <c r="N696" s="154"/>
      <c r="O696" s="154">
        <v>44686</v>
      </c>
      <c r="P696" s="154">
        <v>44686</v>
      </c>
      <c r="Q696" s="153"/>
      <c r="R696" s="150" t="s">
        <v>89</v>
      </c>
      <c r="S696" s="150" t="s">
        <v>8026</v>
      </c>
      <c r="T696" s="150"/>
      <c r="U696" s="152"/>
      <c r="V696" s="150" t="s">
        <v>88</v>
      </c>
      <c r="W696" s="151">
        <f t="shared" si="330"/>
        <v>0.23663999999999999</v>
      </c>
      <c r="X696" s="150" t="s">
        <v>72</v>
      </c>
      <c r="Y696" s="157"/>
      <c r="Z696" s="336">
        <f t="shared" si="332"/>
        <v>0.23663999999999999</v>
      </c>
    </row>
    <row r="697" spans="1:26">
      <c r="A697" s="150">
        <v>400</v>
      </c>
      <c r="B697" s="150" t="s">
        <v>8027</v>
      </c>
      <c r="C697" s="150" t="s">
        <v>72</v>
      </c>
      <c r="D697" s="150" t="s">
        <v>7537</v>
      </c>
      <c r="E697" s="150" t="s">
        <v>5017</v>
      </c>
      <c r="F697" s="150" t="s">
        <v>8028</v>
      </c>
      <c r="G697" s="150" t="s">
        <v>5549</v>
      </c>
      <c r="H697" s="150" t="s">
        <v>163</v>
      </c>
      <c r="I697" s="150">
        <v>49405140</v>
      </c>
      <c r="J697" s="150">
        <v>768</v>
      </c>
      <c r="K697" s="150">
        <v>24</v>
      </c>
      <c r="L697" s="154"/>
      <c r="M697" s="154"/>
      <c r="N697" s="153"/>
      <c r="O697" s="154"/>
      <c r="P697" s="154"/>
      <c r="Q697" s="153"/>
      <c r="R697" s="150" t="s">
        <v>99</v>
      </c>
      <c r="S697" s="156" t="s">
        <v>8029</v>
      </c>
      <c r="T697" s="150"/>
      <c r="U697" s="159">
        <v>250</v>
      </c>
      <c r="V697" s="150" t="s">
        <v>88</v>
      </c>
      <c r="W697" s="151">
        <f t="shared" si="330"/>
        <v>0.30719999999999997</v>
      </c>
      <c r="X697" s="150" t="s">
        <v>72</v>
      </c>
      <c r="Y697" s="150"/>
      <c r="Z697" s="333">
        <f t="shared" si="332"/>
        <v>0.30719999999999997</v>
      </c>
    </row>
    <row r="698" spans="1:26">
      <c r="A698" s="150">
        <v>360</v>
      </c>
      <c r="B698" s="150" t="s">
        <v>8030</v>
      </c>
      <c r="C698" s="150" t="s">
        <v>72</v>
      </c>
      <c r="D698" s="150" t="s">
        <v>7537</v>
      </c>
      <c r="E698" s="150" t="s">
        <v>451</v>
      </c>
      <c r="F698" s="150" t="s">
        <v>452</v>
      </c>
      <c r="G698" s="150" t="s">
        <v>450</v>
      </c>
      <c r="H698" s="150" t="s">
        <v>377</v>
      </c>
      <c r="I698" s="150">
        <v>49204132</v>
      </c>
      <c r="J698" s="150">
        <v>208</v>
      </c>
      <c r="K698" s="150">
        <v>0</v>
      </c>
      <c r="L698" s="154"/>
      <c r="M698" s="154"/>
      <c r="N698" s="153"/>
      <c r="O698" s="154"/>
      <c r="P698" s="154"/>
      <c r="Q698" s="153"/>
      <c r="R698" s="150" t="s">
        <v>99</v>
      </c>
      <c r="S698" s="156" t="s">
        <v>8031</v>
      </c>
      <c r="T698" s="150"/>
      <c r="U698" s="159"/>
      <c r="V698" s="150" t="s">
        <v>88</v>
      </c>
      <c r="W698" s="151">
        <f t="shared" si="330"/>
        <v>7.4880000000000002E-2</v>
      </c>
      <c r="X698" s="150" t="s">
        <v>72</v>
      </c>
      <c r="Y698" s="150"/>
      <c r="Z698" s="333">
        <f t="shared" si="332"/>
        <v>7.4880000000000002E-2</v>
      </c>
    </row>
    <row r="699" spans="1:26">
      <c r="A699" s="150">
        <v>400</v>
      </c>
      <c r="B699" s="150">
        <v>395652135</v>
      </c>
      <c r="C699" s="150" t="s">
        <v>72</v>
      </c>
      <c r="D699" s="150" t="s">
        <v>7537</v>
      </c>
      <c r="E699" s="150" t="s">
        <v>358</v>
      </c>
      <c r="F699" s="150" t="s">
        <v>390</v>
      </c>
      <c r="G699" s="150" t="s">
        <v>8032</v>
      </c>
      <c r="H699" s="150" t="s">
        <v>163</v>
      </c>
      <c r="I699" s="150">
        <v>49405140</v>
      </c>
      <c r="J699" s="150">
        <v>768</v>
      </c>
      <c r="K699" s="150">
        <v>24</v>
      </c>
      <c r="L699" s="154">
        <v>44678</v>
      </c>
      <c r="M699" s="150"/>
      <c r="N699" s="154"/>
      <c r="O699" s="154">
        <v>44680</v>
      </c>
      <c r="P699" s="150"/>
      <c r="Q699" s="150"/>
      <c r="R699" s="150" t="s">
        <v>89</v>
      </c>
      <c r="S699" s="150" t="s">
        <v>8033</v>
      </c>
      <c r="T699" s="150"/>
      <c r="U699" s="150"/>
      <c r="V699" s="150"/>
      <c r="W699" s="150"/>
      <c r="X699" s="150"/>
      <c r="Y699" s="150"/>
      <c r="Z699" s="157"/>
    </row>
    <row r="700" spans="1:26">
      <c r="A700" s="150">
        <v>400</v>
      </c>
      <c r="B700" s="150" t="s">
        <v>8034</v>
      </c>
      <c r="C700" s="150" t="s">
        <v>72</v>
      </c>
      <c r="D700" s="150" t="s">
        <v>7537</v>
      </c>
      <c r="E700" s="150" t="s">
        <v>160</v>
      </c>
      <c r="F700" s="150" t="s">
        <v>161</v>
      </c>
      <c r="G700" s="150" t="s">
        <v>159</v>
      </c>
      <c r="H700" s="150" t="s">
        <v>163</v>
      </c>
      <c r="I700" s="150">
        <v>49405140</v>
      </c>
      <c r="J700" s="150">
        <v>768</v>
      </c>
      <c r="K700" s="150">
        <v>24</v>
      </c>
      <c r="L700" s="154"/>
      <c r="M700" s="150"/>
      <c r="N700" s="154"/>
      <c r="O700" s="154" t="s">
        <v>8035</v>
      </c>
      <c r="P700" s="150"/>
      <c r="Q700" s="150" t="s">
        <v>70</v>
      </c>
      <c r="R700" s="150" t="s">
        <v>99</v>
      </c>
      <c r="S700" s="150" t="s">
        <v>164</v>
      </c>
      <c r="T700" s="150"/>
      <c r="U700" s="150"/>
      <c r="V700" s="150"/>
      <c r="W700" s="150"/>
      <c r="X700" s="150"/>
      <c r="Y700" s="150"/>
      <c r="Z700" s="157"/>
    </row>
    <row r="701" spans="1:26">
      <c r="A701" s="150">
        <v>400</v>
      </c>
      <c r="B701" s="150" t="s">
        <v>165</v>
      </c>
      <c r="C701" s="150" t="s">
        <v>72</v>
      </c>
      <c r="D701" s="150" t="s">
        <v>7537</v>
      </c>
      <c r="E701" s="150" t="s">
        <v>160</v>
      </c>
      <c r="F701" s="150" t="s">
        <v>167</v>
      </c>
      <c r="G701" s="150" t="s">
        <v>166</v>
      </c>
      <c r="H701" s="150" t="s">
        <v>163</v>
      </c>
      <c r="I701" s="150">
        <v>49405140</v>
      </c>
      <c r="J701" s="150">
        <v>768</v>
      </c>
      <c r="K701" s="150">
        <v>24</v>
      </c>
      <c r="L701" s="154"/>
      <c r="M701" s="150"/>
      <c r="N701" s="154" t="s">
        <v>588</v>
      </c>
      <c r="O701" s="154" t="s">
        <v>8035</v>
      </c>
      <c r="P701" s="150" t="s">
        <v>8036</v>
      </c>
      <c r="Q701" s="150" t="s">
        <v>70</v>
      </c>
      <c r="R701" s="150" t="s">
        <v>99</v>
      </c>
      <c r="S701" s="150" t="s">
        <v>164</v>
      </c>
      <c r="T701" s="150"/>
      <c r="U701" s="150"/>
      <c r="V701" s="150"/>
      <c r="W701" s="150"/>
      <c r="X701" s="150"/>
      <c r="Y701" s="150"/>
      <c r="Z701" s="157"/>
    </row>
    <row r="702" spans="1:26">
      <c r="A702" s="150">
        <v>400</v>
      </c>
      <c r="B702" s="150" t="s">
        <v>168</v>
      </c>
      <c r="C702" s="150" t="s">
        <v>72</v>
      </c>
      <c r="D702" s="150" t="s">
        <v>7537</v>
      </c>
      <c r="E702" s="150" t="s">
        <v>160</v>
      </c>
      <c r="F702" s="150" t="s">
        <v>170</v>
      </c>
      <c r="G702" s="150" t="s">
        <v>169</v>
      </c>
      <c r="H702" s="150" t="s">
        <v>163</v>
      </c>
      <c r="I702" s="150">
        <v>49405140</v>
      </c>
      <c r="J702" s="150">
        <v>768</v>
      </c>
      <c r="K702" s="150">
        <v>24</v>
      </c>
      <c r="L702" s="154"/>
      <c r="M702" s="150"/>
      <c r="N702" s="154" t="s">
        <v>588</v>
      </c>
      <c r="O702" s="154" t="s">
        <v>8035</v>
      </c>
      <c r="P702" s="150" t="s">
        <v>8036</v>
      </c>
      <c r="Q702" s="150" t="s">
        <v>70</v>
      </c>
      <c r="R702" s="150" t="s">
        <v>99</v>
      </c>
      <c r="S702" s="150" t="s">
        <v>164</v>
      </c>
      <c r="T702" s="150"/>
      <c r="U702" s="150"/>
      <c r="V702" s="150"/>
      <c r="W702" s="150"/>
      <c r="X702" s="150"/>
      <c r="Y702" s="150"/>
      <c r="Z702" s="157"/>
    </row>
    <row r="703" spans="1:26">
      <c r="A703" s="150">
        <v>400</v>
      </c>
      <c r="B703" s="150" t="s">
        <v>8034</v>
      </c>
      <c r="C703" s="150" t="s">
        <v>72</v>
      </c>
      <c r="D703" s="150" t="s">
        <v>7537</v>
      </c>
      <c r="E703" s="150" t="s">
        <v>160</v>
      </c>
      <c r="F703" s="150" t="s">
        <v>172</v>
      </c>
      <c r="G703" s="150" t="s">
        <v>171</v>
      </c>
      <c r="H703" s="150" t="s">
        <v>163</v>
      </c>
      <c r="I703" s="150">
        <v>49405140</v>
      </c>
      <c r="J703" s="150">
        <v>768</v>
      </c>
      <c r="K703" s="150">
        <v>24</v>
      </c>
      <c r="L703" s="154"/>
      <c r="M703" s="150"/>
      <c r="N703" s="154"/>
      <c r="O703" s="154" t="s">
        <v>8035</v>
      </c>
      <c r="P703" s="150"/>
      <c r="Q703" s="150" t="s">
        <v>70</v>
      </c>
      <c r="R703" s="150" t="s">
        <v>99</v>
      </c>
      <c r="S703" s="150" t="s">
        <v>164</v>
      </c>
      <c r="T703" s="150"/>
      <c r="U703" s="150"/>
      <c r="V703" s="150"/>
      <c r="W703" s="150"/>
      <c r="X703" s="150"/>
      <c r="Y703" s="150"/>
      <c r="Z703" s="157"/>
    </row>
    <row r="704" spans="1:26" s="251" customFormat="1" ht="12.75">
      <c r="A704" s="150">
        <v>400</v>
      </c>
      <c r="B704" s="150" t="s">
        <v>173</v>
      </c>
      <c r="C704" s="150" t="s">
        <v>72</v>
      </c>
      <c r="D704" s="150" t="s">
        <v>7537</v>
      </c>
      <c r="E704" s="150" t="s">
        <v>160</v>
      </c>
      <c r="F704" s="150" t="s">
        <v>175</v>
      </c>
      <c r="G704" s="150" t="s">
        <v>174</v>
      </c>
      <c r="H704" s="150" t="s">
        <v>163</v>
      </c>
      <c r="I704" s="150">
        <v>49405140</v>
      </c>
      <c r="J704" s="150">
        <v>768</v>
      </c>
      <c r="K704" s="150">
        <v>24</v>
      </c>
      <c r="L704" s="154"/>
      <c r="M704" s="150"/>
      <c r="N704" s="154" t="s">
        <v>588</v>
      </c>
      <c r="O704" s="154" t="s">
        <v>8035</v>
      </c>
      <c r="P704" s="150" t="s">
        <v>8036</v>
      </c>
      <c r="Q704" s="150" t="s">
        <v>70</v>
      </c>
      <c r="R704" s="150" t="s">
        <v>99</v>
      </c>
      <c r="S704" s="150" t="s">
        <v>164</v>
      </c>
      <c r="T704" s="150"/>
      <c r="U704" s="150"/>
      <c r="V704" s="150"/>
      <c r="W704" s="150"/>
      <c r="X704" s="150"/>
      <c r="Y704" s="150"/>
      <c r="Z704" s="157"/>
    </row>
    <row r="705" spans="1:26">
      <c r="A705" s="150">
        <v>360</v>
      </c>
      <c r="B705" s="150" t="s">
        <v>457</v>
      </c>
      <c r="C705" s="150" t="s">
        <v>72</v>
      </c>
      <c r="D705" s="150" t="s">
        <v>7537</v>
      </c>
      <c r="E705" s="150" t="s">
        <v>374</v>
      </c>
      <c r="F705" s="150" t="s">
        <v>459</v>
      </c>
      <c r="G705" s="150" t="s">
        <v>458</v>
      </c>
      <c r="H705" s="150" t="s">
        <v>377</v>
      </c>
      <c r="I705" s="150">
        <v>49204132</v>
      </c>
      <c r="J705" s="150">
        <v>728</v>
      </c>
      <c r="K705" s="150">
        <v>28</v>
      </c>
      <c r="L705" s="154">
        <v>44686</v>
      </c>
      <c r="M705" s="154">
        <v>44686</v>
      </c>
      <c r="N705" s="153"/>
      <c r="O705" s="154">
        <v>44686</v>
      </c>
      <c r="P705" s="154">
        <v>44687</v>
      </c>
      <c r="Q705" s="154"/>
      <c r="R705" s="150"/>
      <c r="S705" s="150"/>
      <c r="T705" s="150"/>
      <c r="U705" s="152">
        <v>543.79</v>
      </c>
      <c r="V705" s="150" t="s">
        <v>70</v>
      </c>
      <c r="W705" s="151">
        <f>A705*J705/10^6</f>
        <v>0.26207999999999998</v>
      </c>
      <c r="X705" s="150" t="s">
        <v>72</v>
      </c>
      <c r="Y705" s="157"/>
      <c r="Z705" s="157">
        <f t="shared" ref="Z705:Z751" si="333">A705*J705/10^6</f>
        <v>0.26207999999999998</v>
      </c>
    </row>
    <row r="706" spans="1:26">
      <c r="A706" s="77">
        <v>360</v>
      </c>
      <c r="B706" s="77" t="s">
        <v>463</v>
      </c>
      <c r="C706" s="77">
        <v>396230814</v>
      </c>
      <c r="D706" s="77" t="s">
        <v>7537</v>
      </c>
      <c r="E706" s="77" t="s">
        <v>374</v>
      </c>
      <c r="F706" s="77" t="s">
        <v>465</v>
      </c>
      <c r="G706" s="77" t="s">
        <v>464</v>
      </c>
      <c r="H706" s="77" t="s">
        <v>377</v>
      </c>
      <c r="I706" s="77">
        <v>49204132</v>
      </c>
      <c r="J706" s="77">
        <v>728</v>
      </c>
      <c r="K706" s="77">
        <v>28</v>
      </c>
      <c r="L706" s="78">
        <v>44687</v>
      </c>
      <c r="M706" s="78">
        <v>44687</v>
      </c>
      <c r="N706" s="248"/>
      <c r="O706" s="78"/>
      <c r="P706" s="78"/>
      <c r="Q706" s="78"/>
      <c r="R706" s="77" t="s">
        <v>89</v>
      </c>
      <c r="S706" s="77"/>
      <c r="T706" s="77"/>
      <c r="U706" s="127">
        <v>543.79</v>
      </c>
      <c r="V706" s="77" t="s">
        <v>70</v>
      </c>
      <c r="W706" s="89">
        <f>A706*J706/10^6</f>
        <v>0.26207999999999998</v>
      </c>
      <c r="X706" s="77" t="s">
        <v>72</v>
      </c>
      <c r="Y706" s="95"/>
      <c r="Z706" s="150">
        <f t="shared" si="333"/>
        <v>0.26207999999999998</v>
      </c>
    </row>
    <row r="707" spans="1:26">
      <c r="A707" s="77">
        <v>360</v>
      </c>
      <c r="B707" s="77" t="s">
        <v>467</v>
      </c>
      <c r="C707" s="77">
        <v>396230571</v>
      </c>
      <c r="D707" s="77" t="s">
        <v>7537</v>
      </c>
      <c r="E707" s="77" t="s">
        <v>374</v>
      </c>
      <c r="F707" s="77" t="s">
        <v>469</v>
      </c>
      <c r="G707" s="77" t="s">
        <v>468</v>
      </c>
      <c r="H707" s="77" t="s">
        <v>377</v>
      </c>
      <c r="I707" s="77">
        <v>49204132</v>
      </c>
      <c r="J707" s="77">
        <v>728</v>
      </c>
      <c r="K707" s="77">
        <v>28</v>
      </c>
      <c r="L707" s="78">
        <v>44687</v>
      </c>
      <c r="M707" s="78">
        <v>44687</v>
      </c>
      <c r="N707" s="248"/>
      <c r="O707" s="78"/>
      <c r="P707" s="78"/>
      <c r="Q707" s="78"/>
      <c r="R707" s="77" t="s">
        <v>89</v>
      </c>
      <c r="S707" s="77"/>
      <c r="T707" s="77"/>
      <c r="U707" s="127">
        <v>435.85</v>
      </c>
      <c r="V707" s="77" t="s">
        <v>70</v>
      </c>
      <c r="W707" s="89">
        <f>A707*J707/10^6</f>
        <v>0.26207999999999998</v>
      </c>
      <c r="X707" s="77" t="s">
        <v>72</v>
      </c>
      <c r="Y707" s="95"/>
      <c r="Z707" s="150">
        <f t="shared" si="333"/>
        <v>0.26207999999999998</v>
      </c>
    </row>
    <row r="708" spans="1:26">
      <c r="A708" s="219">
        <v>480</v>
      </c>
      <c r="B708" s="219">
        <v>392306712</v>
      </c>
      <c r="C708" s="219" t="s">
        <v>72</v>
      </c>
      <c r="D708" s="219" t="s">
        <v>7537</v>
      </c>
      <c r="E708" s="219" t="s">
        <v>1692</v>
      </c>
      <c r="F708" s="219" t="s">
        <v>7549</v>
      </c>
      <c r="G708" s="219" t="s">
        <v>1691</v>
      </c>
      <c r="H708" s="219" t="s">
        <v>69</v>
      </c>
      <c r="I708" s="219">
        <v>49303156</v>
      </c>
      <c r="J708" s="219">
        <v>580</v>
      </c>
      <c r="K708" s="219">
        <v>20</v>
      </c>
      <c r="L708" s="220">
        <v>44644</v>
      </c>
      <c r="M708" s="220">
        <v>44644</v>
      </c>
      <c r="N708" s="221"/>
      <c r="O708" s="220"/>
      <c r="P708" s="220"/>
      <c r="Q708" s="221"/>
      <c r="R708" s="219" t="s">
        <v>896</v>
      </c>
      <c r="S708" s="166" t="s">
        <v>8037</v>
      </c>
      <c r="T708" s="219" t="s">
        <v>116</v>
      </c>
      <c r="U708" s="222">
        <v>2640</v>
      </c>
      <c r="V708" s="219" t="s">
        <v>70</v>
      </c>
      <c r="W708" s="223">
        <f t="shared" ref="W708:W742" si="334">A708*J708/10^6</f>
        <v>0.27839999999999998</v>
      </c>
      <c r="X708" s="219" t="s">
        <v>72</v>
      </c>
      <c r="Y708" s="219"/>
      <c r="Z708" s="333">
        <f t="shared" si="333"/>
        <v>0.27839999999999998</v>
      </c>
    </row>
    <row r="709" spans="1:26">
      <c r="A709" s="262">
        <v>475</v>
      </c>
      <c r="B709" s="262">
        <v>392655117</v>
      </c>
      <c r="C709" s="262" t="s">
        <v>72</v>
      </c>
      <c r="D709" s="262" t="s">
        <v>7537</v>
      </c>
      <c r="E709" s="262" t="s">
        <v>354</v>
      </c>
      <c r="F709" s="262" t="s">
        <v>355</v>
      </c>
      <c r="G709" s="262" t="s">
        <v>353</v>
      </c>
      <c r="H709" s="262" t="s">
        <v>356</v>
      </c>
      <c r="I709" s="262">
        <v>49302155</v>
      </c>
      <c r="J709" s="262">
        <v>638</v>
      </c>
      <c r="K709" s="262">
        <v>22</v>
      </c>
      <c r="L709" s="263"/>
      <c r="M709" s="263"/>
      <c r="N709" s="264"/>
      <c r="O709" s="263"/>
      <c r="P709" s="263"/>
      <c r="Q709" s="264"/>
      <c r="R709" s="262"/>
      <c r="S709" s="265" t="s">
        <v>8038</v>
      </c>
      <c r="T709" s="262" t="s">
        <v>7603</v>
      </c>
      <c r="U709" s="266">
        <v>2414</v>
      </c>
      <c r="V709" s="262" t="s">
        <v>88</v>
      </c>
      <c r="W709" s="267">
        <f t="shared" si="334"/>
        <v>0.30304999999999999</v>
      </c>
      <c r="X709" s="262" t="s">
        <v>72</v>
      </c>
      <c r="Y709" s="262"/>
      <c r="Z709" s="337">
        <f t="shared" si="333"/>
        <v>0.30304999999999999</v>
      </c>
    </row>
    <row r="710" spans="1:26" s="295" customFormat="1" ht="15">
      <c r="A710" s="262">
        <v>400</v>
      </c>
      <c r="B710" s="262">
        <v>1543509340</v>
      </c>
      <c r="C710" s="262" t="s">
        <v>8039</v>
      </c>
      <c r="D710" s="262" t="s">
        <v>7537</v>
      </c>
      <c r="E710" s="262" t="s">
        <v>525</v>
      </c>
      <c r="F710" s="262" t="s">
        <v>8040</v>
      </c>
      <c r="G710" s="262" t="s">
        <v>617</v>
      </c>
      <c r="H710" s="262" t="s">
        <v>163</v>
      </c>
      <c r="I710" s="262">
        <v>49405140</v>
      </c>
      <c r="J710" s="262">
        <v>320</v>
      </c>
      <c r="K710" s="262">
        <v>10</v>
      </c>
      <c r="L710" s="263"/>
      <c r="M710" s="263"/>
      <c r="N710" s="264"/>
      <c r="O710" s="263"/>
      <c r="P710" s="263"/>
      <c r="Q710" s="264"/>
      <c r="R710" s="559" t="s">
        <v>7270</v>
      </c>
      <c r="S710" s="558" t="s">
        <v>8041</v>
      </c>
      <c r="T710" s="262"/>
      <c r="U710" s="266">
        <v>3120</v>
      </c>
      <c r="V710" s="262" t="s">
        <v>70</v>
      </c>
      <c r="W710" s="267">
        <f t="shared" si="334"/>
        <v>0.128</v>
      </c>
      <c r="X710" s="262" t="s">
        <v>72</v>
      </c>
      <c r="Y710" s="262"/>
      <c r="Z710" s="337">
        <f t="shared" si="333"/>
        <v>0.128</v>
      </c>
    </row>
    <row r="711" spans="1:26">
      <c r="A711" s="77">
        <v>400</v>
      </c>
      <c r="B711" s="77">
        <v>1543509338</v>
      </c>
      <c r="C711" s="77">
        <v>396310211</v>
      </c>
      <c r="D711" s="77" t="s">
        <v>7537</v>
      </c>
      <c r="E711" s="77" t="s">
        <v>525</v>
      </c>
      <c r="F711" s="77" t="s">
        <v>3297</v>
      </c>
      <c r="G711" s="77" t="s">
        <v>617</v>
      </c>
      <c r="H711" s="77" t="s">
        <v>163</v>
      </c>
      <c r="I711" s="77">
        <v>49405140</v>
      </c>
      <c r="J711" s="77">
        <v>320</v>
      </c>
      <c r="K711" s="77">
        <v>10</v>
      </c>
      <c r="L711" s="78">
        <v>44671</v>
      </c>
      <c r="M711" s="78">
        <v>44671</v>
      </c>
      <c r="N711" s="248"/>
      <c r="O711" s="78">
        <v>44679</v>
      </c>
      <c r="P711" s="78">
        <v>44683</v>
      </c>
      <c r="Q711" s="248"/>
      <c r="R711" s="77" t="s">
        <v>89</v>
      </c>
      <c r="S711" s="255" t="s">
        <v>7838</v>
      </c>
      <c r="T711" s="77"/>
      <c r="U711" s="127"/>
      <c r="V711" s="77" t="s">
        <v>70</v>
      </c>
      <c r="W711" s="89">
        <f t="shared" si="334"/>
        <v>0.128</v>
      </c>
      <c r="X711" s="77" t="s">
        <v>72</v>
      </c>
      <c r="Y711" s="77"/>
      <c r="Z711" s="95">
        <f t="shared" si="333"/>
        <v>0.128</v>
      </c>
    </row>
    <row r="712" spans="1:26">
      <c r="A712" s="262">
        <v>400</v>
      </c>
      <c r="B712" s="262">
        <v>395741278</v>
      </c>
      <c r="C712" s="262" t="s">
        <v>72</v>
      </c>
      <c r="D712" s="262" t="s">
        <v>7537</v>
      </c>
      <c r="E712" s="262" t="s">
        <v>525</v>
      </c>
      <c r="F712" s="262" t="s">
        <v>7889</v>
      </c>
      <c r="G712" s="262" t="s">
        <v>7890</v>
      </c>
      <c r="H712" s="262" t="s">
        <v>163</v>
      </c>
      <c r="I712" s="262">
        <v>49405140</v>
      </c>
      <c r="J712" s="262">
        <v>768</v>
      </c>
      <c r="K712" s="262">
        <v>24</v>
      </c>
      <c r="L712" s="263"/>
      <c r="M712" s="263"/>
      <c r="N712" s="264"/>
      <c r="O712" s="263"/>
      <c r="P712" s="263"/>
      <c r="Q712" s="264"/>
      <c r="R712" s="559" t="s">
        <v>8042</v>
      </c>
      <c r="S712" s="600" t="s">
        <v>8043</v>
      </c>
      <c r="T712" s="262"/>
      <c r="U712" s="266"/>
      <c r="V712" s="262" t="s">
        <v>70</v>
      </c>
      <c r="W712" s="267">
        <f t="shared" si="334"/>
        <v>0.30719999999999997</v>
      </c>
      <c r="X712" s="262" t="s">
        <v>72</v>
      </c>
      <c r="Y712" s="262"/>
      <c r="Z712" s="337">
        <f t="shared" si="333"/>
        <v>0.30719999999999997</v>
      </c>
    </row>
    <row r="713" spans="1:26">
      <c r="A713" s="77">
        <v>400</v>
      </c>
      <c r="B713" s="77">
        <v>1543514634</v>
      </c>
      <c r="C713" s="77" t="s">
        <v>72</v>
      </c>
      <c r="D713" s="77" t="s">
        <v>7537</v>
      </c>
      <c r="E713" s="77" t="s">
        <v>525</v>
      </c>
      <c r="F713" s="77" t="s">
        <v>526</v>
      </c>
      <c r="G713" s="77" t="s">
        <v>524</v>
      </c>
      <c r="H713" s="77" t="s">
        <v>163</v>
      </c>
      <c r="I713" s="77">
        <v>49405140</v>
      </c>
      <c r="J713" s="77">
        <v>320</v>
      </c>
      <c r="K713" s="77">
        <v>10</v>
      </c>
      <c r="L713" s="78">
        <v>44673</v>
      </c>
      <c r="M713" s="78">
        <v>44673</v>
      </c>
      <c r="N713" s="248"/>
      <c r="O713" s="78">
        <v>44686</v>
      </c>
      <c r="P713" s="78"/>
      <c r="Q713" s="248"/>
      <c r="R713" s="77" t="s">
        <v>89</v>
      </c>
      <c r="S713" s="255" t="s">
        <v>7838</v>
      </c>
      <c r="T713" s="77" t="s">
        <v>218</v>
      </c>
      <c r="U713" s="127">
        <v>3222</v>
      </c>
      <c r="V713" s="77" t="s">
        <v>70</v>
      </c>
      <c r="W713" s="89">
        <f t="shared" si="334"/>
        <v>0.128</v>
      </c>
      <c r="X713" s="77" t="s">
        <v>72</v>
      </c>
      <c r="Y713" s="77"/>
      <c r="Z713" s="333">
        <f t="shared" si="333"/>
        <v>0.128</v>
      </c>
    </row>
    <row r="714" spans="1:26" s="295" customFormat="1" ht="15">
      <c r="A714" s="219">
        <v>360</v>
      </c>
      <c r="B714" s="219">
        <v>395786657</v>
      </c>
      <c r="C714" s="219" t="s">
        <v>72</v>
      </c>
      <c r="D714" s="219" t="s">
        <v>7537</v>
      </c>
      <c r="E714" s="219" t="s">
        <v>529</v>
      </c>
      <c r="F714" s="219" t="s">
        <v>530</v>
      </c>
      <c r="G714" s="219" t="s">
        <v>528</v>
      </c>
      <c r="H714" s="219" t="s">
        <v>113</v>
      </c>
      <c r="I714" s="219">
        <v>49203132</v>
      </c>
      <c r="J714" s="219">
        <v>832</v>
      </c>
      <c r="K714" s="219">
        <v>26</v>
      </c>
      <c r="L714" s="220">
        <v>44676</v>
      </c>
      <c r="M714" s="220">
        <v>44676</v>
      </c>
      <c r="N714" s="221"/>
      <c r="O714" s="220">
        <v>44680</v>
      </c>
      <c r="P714" s="220"/>
      <c r="Q714" s="221"/>
      <c r="R714" s="219" t="s">
        <v>896</v>
      </c>
      <c r="S714" s="224"/>
      <c r="T714" s="219" t="s">
        <v>7603</v>
      </c>
      <c r="U714" s="222" t="s">
        <v>533</v>
      </c>
      <c r="V714" s="219" t="s">
        <v>70</v>
      </c>
      <c r="W714" s="223">
        <f t="shared" si="334"/>
        <v>0.29952000000000001</v>
      </c>
      <c r="X714" s="219" t="s">
        <v>72</v>
      </c>
      <c r="Y714" s="219"/>
      <c r="Z714" s="333">
        <f t="shared" si="333"/>
        <v>0.29952000000000001</v>
      </c>
    </row>
    <row r="715" spans="1:26">
      <c r="A715" s="256">
        <v>360</v>
      </c>
      <c r="B715" s="77" t="s">
        <v>534</v>
      </c>
      <c r="C715" s="256">
        <v>396620994</v>
      </c>
      <c r="D715" s="256" t="s">
        <v>7537</v>
      </c>
      <c r="E715" s="256" t="s">
        <v>536</v>
      </c>
      <c r="F715" s="256" t="s">
        <v>537</v>
      </c>
      <c r="G715" s="256" t="s">
        <v>535</v>
      </c>
      <c r="H715" s="256" t="s">
        <v>377</v>
      </c>
      <c r="I715" s="256">
        <v>49204132</v>
      </c>
      <c r="J715" s="256">
        <v>676</v>
      </c>
      <c r="K715" s="256">
        <v>26</v>
      </c>
      <c r="L715" s="257">
        <v>44680</v>
      </c>
      <c r="M715" s="78">
        <v>44680</v>
      </c>
      <c r="N715" s="258"/>
      <c r="O715" s="257">
        <v>44685</v>
      </c>
      <c r="P715" s="78">
        <v>44685</v>
      </c>
      <c r="Q715" s="78"/>
      <c r="R715" s="78" t="s">
        <v>89</v>
      </c>
      <c r="S715" s="77" t="s">
        <v>438</v>
      </c>
      <c r="T715" s="78"/>
      <c r="U715" s="127">
        <v>5499</v>
      </c>
      <c r="V715" s="78" t="s">
        <v>88</v>
      </c>
      <c r="W715" s="89">
        <f t="shared" si="334"/>
        <v>0.24335999999999999</v>
      </c>
      <c r="X715" s="77" t="s">
        <v>72</v>
      </c>
      <c r="Y715" s="256"/>
      <c r="Z715" s="95">
        <f t="shared" si="333"/>
        <v>0.24335999999999999</v>
      </c>
    </row>
    <row r="716" spans="1:26" s="295" customFormat="1" ht="15">
      <c r="A716" s="219">
        <v>360</v>
      </c>
      <c r="B716" s="219">
        <v>396043624</v>
      </c>
      <c r="C716" s="219">
        <v>396043624</v>
      </c>
      <c r="D716" s="219" t="s">
        <v>7537</v>
      </c>
      <c r="E716" s="219" t="s">
        <v>195</v>
      </c>
      <c r="F716" s="219" t="s">
        <v>203</v>
      </c>
      <c r="G716" s="219" t="s">
        <v>539</v>
      </c>
      <c r="H716" s="219" t="s">
        <v>377</v>
      </c>
      <c r="I716" s="219">
        <v>49204132</v>
      </c>
      <c r="J716" s="219">
        <v>624</v>
      </c>
      <c r="K716" s="219">
        <v>24</v>
      </c>
      <c r="L716" s="220">
        <v>44680</v>
      </c>
      <c r="M716" s="220">
        <v>44680</v>
      </c>
      <c r="N716" s="221"/>
      <c r="O716" s="220">
        <v>44690</v>
      </c>
      <c r="P716" s="220"/>
      <c r="Q716" s="221"/>
      <c r="R716" s="219" t="s">
        <v>896</v>
      </c>
      <c r="S716" s="219" t="s">
        <v>8044</v>
      </c>
      <c r="T716" s="219"/>
      <c r="U716" s="219"/>
      <c r="V716" s="219" t="s">
        <v>88</v>
      </c>
      <c r="W716" s="223">
        <f t="shared" si="334"/>
        <v>0.22464000000000001</v>
      </c>
      <c r="X716" s="219" t="s">
        <v>72</v>
      </c>
      <c r="Y716" s="219"/>
      <c r="Z716" s="333">
        <f t="shared" si="333"/>
        <v>0.22464000000000001</v>
      </c>
    </row>
    <row r="717" spans="1:26">
      <c r="A717" s="77">
        <v>360</v>
      </c>
      <c r="B717" s="77" t="s">
        <v>540</v>
      </c>
      <c r="C717" s="77">
        <v>396485381</v>
      </c>
      <c r="D717" s="77" t="s">
        <v>7537</v>
      </c>
      <c r="E717" s="77" t="s">
        <v>542</v>
      </c>
      <c r="F717" s="77" t="s">
        <v>543</v>
      </c>
      <c r="G717" s="77" t="s">
        <v>541</v>
      </c>
      <c r="H717" s="77" t="s">
        <v>377</v>
      </c>
      <c r="I717" s="77">
        <v>49204132</v>
      </c>
      <c r="J717" s="77">
        <v>676</v>
      </c>
      <c r="K717" s="77">
        <v>26</v>
      </c>
      <c r="L717" s="78">
        <v>44680</v>
      </c>
      <c r="M717" s="78">
        <v>44680</v>
      </c>
      <c r="N717" s="78"/>
      <c r="O717" s="78">
        <v>44685</v>
      </c>
      <c r="P717" s="78">
        <v>44705</v>
      </c>
      <c r="Q717" s="77"/>
      <c r="R717" s="77" t="s">
        <v>89</v>
      </c>
      <c r="S717" s="255" t="s">
        <v>8045</v>
      </c>
      <c r="T717" s="77"/>
      <c r="U717" s="127"/>
      <c r="V717" s="77" t="s">
        <v>88</v>
      </c>
      <c r="W717" s="89">
        <f t="shared" si="334"/>
        <v>0.24335999999999999</v>
      </c>
      <c r="X717" s="77" t="s">
        <v>72</v>
      </c>
      <c r="Y717" s="256"/>
      <c r="Z717" s="95">
        <f t="shared" si="333"/>
        <v>0.24335999999999999</v>
      </c>
    </row>
    <row r="718" spans="1:26" s="295" customFormat="1" ht="15">
      <c r="A718" s="219">
        <v>360</v>
      </c>
      <c r="B718" s="219" t="s">
        <v>545</v>
      </c>
      <c r="C718" s="163">
        <v>396487652</v>
      </c>
      <c r="D718" s="219" t="s">
        <v>7537</v>
      </c>
      <c r="E718" s="219" t="s">
        <v>150</v>
      </c>
      <c r="F718" s="219" t="s">
        <v>151</v>
      </c>
      <c r="G718" s="219" t="s">
        <v>546</v>
      </c>
      <c r="H718" s="219" t="s">
        <v>377</v>
      </c>
      <c r="I718" s="219">
        <v>49204132</v>
      </c>
      <c r="J718" s="219">
        <v>676</v>
      </c>
      <c r="K718" s="219">
        <v>26</v>
      </c>
      <c r="L718" s="220">
        <v>44680</v>
      </c>
      <c r="M718" s="686">
        <v>44683</v>
      </c>
      <c r="N718" s="220"/>
      <c r="O718" s="220">
        <v>44685</v>
      </c>
      <c r="P718" s="220"/>
      <c r="Q718" s="219"/>
      <c r="R718" s="219" t="s">
        <v>896</v>
      </c>
      <c r="S718" s="219" t="s">
        <v>438</v>
      </c>
      <c r="T718" s="219"/>
      <c r="U718" s="222"/>
      <c r="V718" s="219" t="s">
        <v>88</v>
      </c>
      <c r="W718" s="223">
        <f t="shared" si="334"/>
        <v>0.24335999999999999</v>
      </c>
      <c r="X718" s="219" t="s">
        <v>72</v>
      </c>
      <c r="Y718" s="225"/>
      <c r="Z718" s="333">
        <f t="shared" si="333"/>
        <v>0.24335999999999999</v>
      </c>
    </row>
    <row r="719" spans="1:26">
      <c r="A719" s="77">
        <v>360</v>
      </c>
      <c r="B719" s="77" t="s">
        <v>547</v>
      </c>
      <c r="C719" s="77">
        <v>396619394</v>
      </c>
      <c r="D719" s="77" t="s">
        <v>7537</v>
      </c>
      <c r="E719" s="77" t="s">
        <v>536</v>
      </c>
      <c r="F719" s="77" t="s">
        <v>549</v>
      </c>
      <c r="G719" s="77" t="s">
        <v>548</v>
      </c>
      <c r="H719" s="77" t="s">
        <v>377</v>
      </c>
      <c r="I719" s="77">
        <v>49204132</v>
      </c>
      <c r="J719" s="77">
        <v>676</v>
      </c>
      <c r="K719" s="77">
        <v>26</v>
      </c>
      <c r="L719" s="78">
        <v>44683</v>
      </c>
      <c r="M719" s="78">
        <v>44683</v>
      </c>
      <c r="N719" s="78"/>
      <c r="O719" s="78">
        <v>44687</v>
      </c>
      <c r="P719" s="78">
        <v>44685</v>
      </c>
      <c r="Q719" s="77"/>
      <c r="R719" s="77" t="s">
        <v>89</v>
      </c>
      <c r="S719" s="77"/>
      <c r="T719" s="77"/>
      <c r="U719" s="127"/>
      <c r="V719" s="77" t="s">
        <v>88</v>
      </c>
      <c r="W719" s="89">
        <f t="shared" si="334"/>
        <v>0.24335999999999999</v>
      </c>
      <c r="X719" s="77" t="s">
        <v>72</v>
      </c>
      <c r="Y719" s="95"/>
      <c r="Z719" s="95">
        <f t="shared" si="333"/>
        <v>0.24335999999999999</v>
      </c>
    </row>
    <row r="720" spans="1:26" s="295" customFormat="1" ht="15">
      <c r="A720" s="77">
        <v>360</v>
      </c>
      <c r="B720" s="77" t="s">
        <v>550</v>
      </c>
      <c r="C720" s="77">
        <v>396623781</v>
      </c>
      <c r="D720" s="77" t="s">
        <v>7537</v>
      </c>
      <c r="E720" s="77" t="s">
        <v>178</v>
      </c>
      <c r="F720" s="77" t="s">
        <v>179</v>
      </c>
      <c r="G720" s="77" t="s">
        <v>551</v>
      </c>
      <c r="H720" s="77" t="s">
        <v>377</v>
      </c>
      <c r="I720" s="77">
        <v>49204132</v>
      </c>
      <c r="J720" s="77">
        <v>364</v>
      </c>
      <c r="K720" s="77">
        <v>14</v>
      </c>
      <c r="L720" s="78">
        <v>44683</v>
      </c>
      <c r="M720" s="78">
        <v>44683</v>
      </c>
      <c r="N720" s="78"/>
      <c r="O720" s="78">
        <v>44687</v>
      </c>
      <c r="P720" s="78"/>
      <c r="Q720" s="77"/>
      <c r="R720" s="77" t="s">
        <v>89</v>
      </c>
      <c r="S720" s="77"/>
      <c r="T720" s="77"/>
      <c r="U720" s="127">
        <v>5629.5</v>
      </c>
      <c r="V720" s="77" t="s">
        <v>88</v>
      </c>
      <c r="W720" s="89">
        <f t="shared" si="334"/>
        <v>0.13103999999999999</v>
      </c>
      <c r="X720" s="77" t="s">
        <v>72</v>
      </c>
      <c r="Y720" s="95"/>
      <c r="Z720" s="333">
        <f t="shared" si="333"/>
        <v>0.13103999999999999</v>
      </c>
    </row>
    <row r="721" spans="1:26" s="295" customFormat="1" ht="15">
      <c r="A721" s="77">
        <v>360</v>
      </c>
      <c r="B721" s="77" t="s">
        <v>552</v>
      </c>
      <c r="C721" s="77">
        <v>396625051</v>
      </c>
      <c r="D721" s="77" t="s">
        <v>7537</v>
      </c>
      <c r="E721" s="77" t="s">
        <v>178</v>
      </c>
      <c r="F721" s="77" t="s">
        <v>179</v>
      </c>
      <c r="G721" s="77" t="s">
        <v>553</v>
      </c>
      <c r="H721" s="77" t="s">
        <v>377</v>
      </c>
      <c r="I721" s="77">
        <v>49204132</v>
      </c>
      <c r="J721" s="77">
        <v>364</v>
      </c>
      <c r="K721" s="77">
        <v>14</v>
      </c>
      <c r="L721" s="78">
        <v>44683</v>
      </c>
      <c r="M721" s="78">
        <v>44683</v>
      </c>
      <c r="N721" s="78"/>
      <c r="O721" s="78">
        <v>44687</v>
      </c>
      <c r="P721" s="78"/>
      <c r="Q721" s="77"/>
      <c r="R721" s="77" t="s">
        <v>89</v>
      </c>
      <c r="S721" s="77" t="s">
        <v>424</v>
      </c>
      <c r="T721" s="77"/>
      <c r="U721" s="127">
        <v>5629.5</v>
      </c>
      <c r="V721" s="77" t="s">
        <v>88</v>
      </c>
      <c r="W721" s="89">
        <f t="shared" si="334"/>
        <v>0.13103999999999999</v>
      </c>
      <c r="X721" s="77" t="s">
        <v>72</v>
      </c>
      <c r="Y721" s="95"/>
      <c r="Z721" s="333">
        <f t="shared" si="333"/>
        <v>0.13103999999999999</v>
      </c>
    </row>
    <row r="722" spans="1:26" s="296" customFormat="1" ht="15">
      <c r="A722" s="219">
        <v>480</v>
      </c>
      <c r="B722" s="219">
        <v>396491653</v>
      </c>
      <c r="C722" s="219" t="s">
        <v>72</v>
      </c>
      <c r="D722" s="219" t="s">
        <v>7537</v>
      </c>
      <c r="E722" s="219" t="s">
        <v>7080</v>
      </c>
      <c r="F722" s="219" t="s">
        <v>7850</v>
      </c>
      <c r="G722" s="219" t="s">
        <v>7166</v>
      </c>
      <c r="H722" s="219" t="s">
        <v>134</v>
      </c>
      <c r="I722" s="219">
        <v>49303156</v>
      </c>
      <c r="J722" s="219">
        <v>638</v>
      </c>
      <c r="K722" s="219">
        <v>22</v>
      </c>
      <c r="L722" s="220">
        <v>44683</v>
      </c>
      <c r="M722" s="220">
        <v>44683</v>
      </c>
      <c r="N722" s="162"/>
      <c r="O722" s="220">
        <v>44685</v>
      </c>
      <c r="P722" s="220"/>
      <c r="Q722" s="219"/>
      <c r="R722" s="219" t="s">
        <v>896</v>
      </c>
      <c r="S722" s="219"/>
      <c r="T722" s="219"/>
      <c r="U722" s="219"/>
      <c r="V722" s="219" t="s">
        <v>70</v>
      </c>
      <c r="W722" s="223">
        <f t="shared" si="334"/>
        <v>0.30624000000000001</v>
      </c>
      <c r="X722" s="219"/>
      <c r="Y722" s="219"/>
      <c r="Z722" s="333">
        <f t="shared" si="333"/>
        <v>0.30624000000000001</v>
      </c>
    </row>
    <row r="723" spans="1:26">
      <c r="A723" s="219">
        <v>480</v>
      </c>
      <c r="B723" s="219">
        <v>396491742</v>
      </c>
      <c r="C723" s="219" t="s">
        <v>72</v>
      </c>
      <c r="D723" s="219" t="s">
        <v>7537</v>
      </c>
      <c r="E723" s="219" t="s">
        <v>7080</v>
      </c>
      <c r="F723" s="219" t="s">
        <v>7850</v>
      </c>
      <c r="G723" s="219" t="s">
        <v>7166</v>
      </c>
      <c r="H723" s="219" t="s">
        <v>134</v>
      </c>
      <c r="I723" s="219">
        <v>49303156</v>
      </c>
      <c r="J723" s="219">
        <v>638</v>
      </c>
      <c r="K723" s="219">
        <v>22</v>
      </c>
      <c r="L723" s="220">
        <v>44683</v>
      </c>
      <c r="M723" s="220">
        <v>44683</v>
      </c>
      <c r="N723" s="162"/>
      <c r="O723" s="220">
        <v>44685</v>
      </c>
      <c r="P723" s="220"/>
      <c r="Q723" s="219"/>
      <c r="R723" s="219" t="s">
        <v>896</v>
      </c>
      <c r="S723" s="219"/>
      <c r="T723" s="219"/>
      <c r="U723" s="219"/>
      <c r="V723" s="219" t="s">
        <v>70</v>
      </c>
      <c r="W723" s="223">
        <f t="shared" si="334"/>
        <v>0.30624000000000001</v>
      </c>
      <c r="X723" s="219"/>
      <c r="Y723" s="219"/>
      <c r="Z723" s="333">
        <f t="shared" si="333"/>
        <v>0.30624000000000001</v>
      </c>
    </row>
    <row r="724" spans="1:26">
      <c r="A724" s="219">
        <v>480</v>
      </c>
      <c r="B724" s="219">
        <v>396491838</v>
      </c>
      <c r="C724" s="219" t="s">
        <v>72</v>
      </c>
      <c r="D724" s="219" t="s">
        <v>7537</v>
      </c>
      <c r="E724" s="219" t="s">
        <v>7080</v>
      </c>
      <c r="F724" s="219" t="s">
        <v>7850</v>
      </c>
      <c r="G724" s="219" t="s">
        <v>7166</v>
      </c>
      <c r="H724" s="219" t="s">
        <v>134</v>
      </c>
      <c r="I724" s="219">
        <v>49303156</v>
      </c>
      <c r="J724" s="219">
        <v>638</v>
      </c>
      <c r="K724" s="219">
        <v>22</v>
      </c>
      <c r="L724" s="220">
        <v>44683</v>
      </c>
      <c r="M724" s="220">
        <v>44683</v>
      </c>
      <c r="N724" s="162"/>
      <c r="O724" s="220">
        <v>44685</v>
      </c>
      <c r="P724" s="220"/>
      <c r="Q724" s="219"/>
      <c r="R724" s="219" t="s">
        <v>896</v>
      </c>
      <c r="S724" s="219"/>
      <c r="T724" s="219"/>
      <c r="U724" s="219"/>
      <c r="V724" s="219" t="s">
        <v>70</v>
      </c>
      <c r="W724" s="223">
        <f t="shared" si="334"/>
        <v>0.30624000000000001</v>
      </c>
      <c r="X724" s="219"/>
      <c r="Y724" s="219"/>
      <c r="Z724" s="333">
        <f t="shared" si="333"/>
        <v>0.30624000000000001</v>
      </c>
    </row>
    <row r="725" spans="1:26">
      <c r="A725" s="219">
        <v>480</v>
      </c>
      <c r="B725" s="219">
        <v>396491881</v>
      </c>
      <c r="C725" s="219" t="s">
        <v>72</v>
      </c>
      <c r="D725" s="219" t="s">
        <v>7537</v>
      </c>
      <c r="E725" s="219" t="s">
        <v>7080</v>
      </c>
      <c r="F725" s="219" t="s">
        <v>7850</v>
      </c>
      <c r="G725" s="219" t="s">
        <v>7166</v>
      </c>
      <c r="H725" s="219" t="s">
        <v>134</v>
      </c>
      <c r="I725" s="219">
        <v>49303156</v>
      </c>
      <c r="J725" s="219">
        <v>638</v>
      </c>
      <c r="K725" s="219">
        <v>22</v>
      </c>
      <c r="L725" s="220">
        <v>44683</v>
      </c>
      <c r="M725" s="220">
        <v>44683</v>
      </c>
      <c r="N725" s="162"/>
      <c r="O725" s="220">
        <v>44685</v>
      </c>
      <c r="P725" s="220"/>
      <c r="Q725" s="219"/>
      <c r="R725" s="219" t="s">
        <v>896</v>
      </c>
      <c r="S725" s="219"/>
      <c r="T725" s="219"/>
      <c r="U725" s="219"/>
      <c r="V725" s="219" t="s">
        <v>70</v>
      </c>
      <c r="W725" s="223">
        <f t="shared" si="334"/>
        <v>0.30624000000000001</v>
      </c>
      <c r="X725" s="219"/>
      <c r="Y725" s="219"/>
      <c r="Z725" s="333">
        <f t="shared" si="333"/>
        <v>0.30624000000000001</v>
      </c>
    </row>
    <row r="726" spans="1:26">
      <c r="A726" s="219">
        <v>480</v>
      </c>
      <c r="B726" s="219">
        <v>396617266</v>
      </c>
      <c r="C726" s="219" t="s">
        <v>72</v>
      </c>
      <c r="D726" s="219" t="s">
        <v>7537</v>
      </c>
      <c r="E726" s="219" t="s">
        <v>7080</v>
      </c>
      <c r="F726" s="219" t="s">
        <v>7850</v>
      </c>
      <c r="G726" s="219" t="s">
        <v>7166</v>
      </c>
      <c r="H726" s="219" t="s">
        <v>134</v>
      </c>
      <c r="I726" s="219">
        <v>49303156</v>
      </c>
      <c r="J726" s="219">
        <v>638</v>
      </c>
      <c r="K726" s="219">
        <v>22</v>
      </c>
      <c r="L726" s="220">
        <v>44683</v>
      </c>
      <c r="M726" s="220">
        <v>44683</v>
      </c>
      <c r="N726" s="162"/>
      <c r="O726" s="220">
        <v>44685</v>
      </c>
      <c r="P726" s="220"/>
      <c r="Q726" s="219"/>
      <c r="R726" s="219" t="s">
        <v>896</v>
      </c>
      <c r="S726" s="219"/>
      <c r="T726" s="219"/>
      <c r="U726" s="219"/>
      <c r="V726" s="219" t="s">
        <v>70</v>
      </c>
      <c r="W726" s="223">
        <f t="shared" si="334"/>
        <v>0.30624000000000001</v>
      </c>
      <c r="X726" s="219"/>
      <c r="Y726" s="219"/>
      <c r="Z726" s="333">
        <f t="shared" si="333"/>
        <v>0.30624000000000001</v>
      </c>
    </row>
    <row r="727" spans="1:26">
      <c r="A727" s="219">
        <v>480</v>
      </c>
      <c r="B727" s="219">
        <v>396617421</v>
      </c>
      <c r="C727" s="219" t="s">
        <v>72</v>
      </c>
      <c r="D727" s="219" t="s">
        <v>7537</v>
      </c>
      <c r="E727" s="219" t="s">
        <v>7080</v>
      </c>
      <c r="F727" s="219" t="s">
        <v>7850</v>
      </c>
      <c r="G727" s="219" t="s">
        <v>7166</v>
      </c>
      <c r="H727" s="219" t="s">
        <v>134</v>
      </c>
      <c r="I727" s="219">
        <v>49303156</v>
      </c>
      <c r="J727" s="219">
        <v>638</v>
      </c>
      <c r="K727" s="219">
        <v>22</v>
      </c>
      <c r="L727" s="220">
        <v>44683</v>
      </c>
      <c r="M727" s="220">
        <v>44683</v>
      </c>
      <c r="N727" s="162"/>
      <c r="O727" s="220">
        <v>44685</v>
      </c>
      <c r="P727" s="220"/>
      <c r="Q727" s="219"/>
      <c r="R727" s="219" t="s">
        <v>896</v>
      </c>
      <c r="S727" s="219"/>
      <c r="T727" s="219"/>
      <c r="U727" s="219"/>
      <c r="V727" s="219" t="s">
        <v>70</v>
      </c>
      <c r="W727" s="223">
        <f t="shared" si="334"/>
        <v>0.30624000000000001</v>
      </c>
      <c r="X727" s="219"/>
      <c r="Y727" s="219"/>
      <c r="Z727" s="333">
        <f t="shared" si="333"/>
        <v>0.30624000000000001</v>
      </c>
    </row>
    <row r="728" spans="1:26">
      <c r="A728" s="219">
        <v>480</v>
      </c>
      <c r="B728" s="219">
        <v>396617511</v>
      </c>
      <c r="C728" s="219" t="s">
        <v>72</v>
      </c>
      <c r="D728" s="219" t="s">
        <v>7537</v>
      </c>
      <c r="E728" s="219" t="s">
        <v>7080</v>
      </c>
      <c r="F728" s="219" t="s">
        <v>7850</v>
      </c>
      <c r="G728" s="219" t="s">
        <v>7166</v>
      </c>
      <c r="H728" s="219" t="s">
        <v>134</v>
      </c>
      <c r="I728" s="219">
        <v>49303156</v>
      </c>
      <c r="J728" s="219">
        <v>638</v>
      </c>
      <c r="K728" s="219">
        <v>22</v>
      </c>
      <c r="L728" s="220">
        <v>44683</v>
      </c>
      <c r="M728" s="220">
        <v>44683</v>
      </c>
      <c r="N728" s="162"/>
      <c r="O728" s="220">
        <v>44685</v>
      </c>
      <c r="P728" s="220"/>
      <c r="Q728" s="219"/>
      <c r="R728" s="219" t="s">
        <v>896</v>
      </c>
      <c r="S728" s="219"/>
      <c r="T728" s="219"/>
      <c r="U728" s="219"/>
      <c r="V728" s="219" t="s">
        <v>70</v>
      </c>
      <c r="W728" s="223">
        <f t="shared" si="334"/>
        <v>0.30624000000000001</v>
      </c>
      <c r="X728" s="219"/>
      <c r="Y728" s="219"/>
      <c r="Z728" s="333">
        <f t="shared" si="333"/>
        <v>0.30624000000000001</v>
      </c>
    </row>
    <row r="729" spans="1:26">
      <c r="A729" s="219">
        <v>480</v>
      </c>
      <c r="B729" s="219">
        <v>396617571</v>
      </c>
      <c r="C729" s="219" t="s">
        <v>72</v>
      </c>
      <c r="D729" s="219" t="s">
        <v>7537</v>
      </c>
      <c r="E729" s="219" t="s">
        <v>7080</v>
      </c>
      <c r="F729" s="219" t="s">
        <v>7850</v>
      </c>
      <c r="G729" s="219" t="s">
        <v>7166</v>
      </c>
      <c r="H729" s="219" t="s">
        <v>134</v>
      </c>
      <c r="I729" s="219">
        <v>49303156</v>
      </c>
      <c r="J729" s="219">
        <v>638</v>
      </c>
      <c r="K729" s="219">
        <v>22</v>
      </c>
      <c r="L729" s="220">
        <v>44683</v>
      </c>
      <c r="M729" s="220">
        <v>44683</v>
      </c>
      <c r="N729" s="162"/>
      <c r="O729" s="220">
        <v>44685</v>
      </c>
      <c r="P729" s="220"/>
      <c r="Q729" s="219"/>
      <c r="R729" s="219" t="s">
        <v>896</v>
      </c>
      <c r="S729" s="219"/>
      <c r="T729" s="219"/>
      <c r="U729" s="219"/>
      <c r="V729" s="219" t="s">
        <v>70</v>
      </c>
      <c r="W729" s="223">
        <f t="shared" si="334"/>
        <v>0.30624000000000001</v>
      </c>
      <c r="X729" s="219"/>
      <c r="Y729" s="219"/>
      <c r="Z729" s="333">
        <f t="shared" si="333"/>
        <v>0.30624000000000001</v>
      </c>
    </row>
    <row r="730" spans="1:26">
      <c r="A730" s="219">
        <v>480</v>
      </c>
      <c r="B730" s="219">
        <v>396619094</v>
      </c>
      <c r="C730" s="219" t="s">
        <v>72</v>
      </c>
      <c r="D730" s="219" t="s">
        <v>7537</v>
      </c>
      <c r="E730" s="219" t="s">
        <v>7080</v>
      </c>
      <c r="F730" s="219" t="s">
        <v>7850</v>
      </c>
      <c r="G730" s="219" t="s">
        <v>7166</v>
      </c>
      <c r="H730" s="219" t="s">
        <v>134</v>
      </c>
      <c r="I730" s="219">
        <v>49303156</v>
      </c>
      <c r="J730" s="219">
        <v>638</v>
      </c>
      <c r="K730" s="219">
        <v>22</v>
      </c>
      <c r="L730" s="220">
        <v>44683</v>
      </c>
      <c r="M730" s="220">
        <v>44683</v>
      </c>
      <c r="N730" s="162"/>
      <c r="O730" s="220">
        <v>44685</v>
      </c>
      <c r="P730" s="220"/>
      <c r="Q730" s="219"/>
      <c r="R730" s="219" t="s">
        <v>896</v>
      </c>
      <c r="S730" s="219"/>
      <c r="T730" s="219"/>
      <c r="U730" s="219"/>
      <c r="V730" s="219" t="s">
        <v>70</v>
      </c>
      <c r="W730" s="223">
        <f t="shared" si="334"/>
        <v>0.30624000000000001</v>
      </c>
      <c r="X730" s="219"/>
      <c r="Y730" s="219"/>
      <c r="Z730" s="333">
        <f t="shared" si="333"/>
        <v>0.30624000000000001</v>
      </c>
    </row>
    <row r="731" spans="1:26" s="295" customFormat="1" ht="15">
      <c r="A731" s="219">
        <v>480</v>
      </c>
      <c r="B731" s="219">
        <v>396619236</v>
      </c>
      <c r="C731" s="219" t="s">
        <v>72</v>
      </c>
      <c r="D731" s="219" t="s">
        <v>7537</v>
      </c>
      <c r="E731" s="219" t="s">
        <v>7080</v>
      </c>
      <c r="F731" s="219" t="s">
        <v>7850</v>
      </c>
      <c r="G731" s="219" t="s">
        <v>7166</v>
      </c>
      <c r="H731" s="219" t="s">
        <v>134</v>
      </c>
      <c r="I731" s="219">
        <v>49303156</v>
      </c>
      <c r="J731" s="219">
        <v>638</v>
      </c>
      <c r="K731" s="219">
        <v>22</v>
      </c>
      <c r="L731" s="220">
        <v>44683</v>
      </c>
      <c r="M731" s="220">
        <v>44683</v>
      </c>
      <c r="N731" s="162"/>
      <c r="O731" s="220">
        <v>44685</v>
      </c>
      <c r="P731" s="220"/>
      <c r="Q731" s="219"/>
      <c r="R731" s="219" t="s">
        <v>896</v>
      </c>
      <c r="S731" s="219"/>
      <c r="T731" s="219"/>
      <c r="U731" s="219"/>
      <c r="V731" s="219" t="s">
        <v>70</v>
      </c>
      <c r="W731" s="223">
        <f t="shared" si="334"/>
        <v>0.30624000000000001</v>
      </c>
      <c r="X731" s="219"/>
      <c r="Y731" s="219"/>
      <c r="Z731" s="333">
        <f t="shared" si="333"/>
        <v>0.30624000000000001</v>
      </c>
    </row>
    <row r="732" spans="1:26">
      <c r="A732" s="219">
        <v>480</v>
      </c>
      <c r="B732" s="219">
        <v>396619325</v>
      </c>
      <c r="C732" s="219" t="s">
        <v>72</v>
      </c>
      <c r="D732" s="219" t="s">
        <v>7537</v>
      </c>
      <c r="E732" s="219" t="s">
        <v>7080</v>
      </c>
      <c r="F732" s="219" t="s">
        <v>7850</v>
      </c>
      <c r="G732" s="219" t="s">
        <v>7166</v>
      </c>
      <c r="H732" s="219" t="s">
        <v>134</v>
      </c>
      <c r="I732" s="219">
        <v>49303156</v>
      </c>
      <c r="J732" s="219">
        <v>638</v>
      </c>
      <c r="K732" s="219">
        <v>22</v>
      </c>
      <c r="L732" s="220">
        <v>44683</v>
      </c>
      <c r="M732" s="220">
        <v>44683</v>
      </c>
      <c r="N732" s="162"/>
      <c r="O732" s="220">
        <v>44685</v>
      </c>
      <c r="P732" s="220"/>
      <c r="Q732" s="219"/>
      <c r="R732" s="219" t="s">
        <v>896</v>
      </c>
      <c r="S732" s="219"/>
      <c r="T732" s="219"/>
      <c r="U732" s="219"/>
      <c r="V732" s="219" t="s">
        <v>70</v>
      </c>
      <c r="W732" s="223">
        <f t="shared" si="334"/>
        <v>0.30624000000000001</v>
      </c>
      <c r="X732" s="219"/>
      <c r="Y732" s="219"/>
      <c r="Z732" s="333">
        <f t="shared" si="333"/>
        <v>0.30624000000000001</v>
      </c>
    </row>
    <row r="733" spans="1:26">
      <c r="A733" s="161">
        <v>470</v>
      </c>
      <c r="B733" s="163" t="s">
        <v>554</v>
      </c>
      <c r="C733" s="161">
        <v>1544644942</v>
      </c>
      <c r="D733" s="161" t="s">
        <v>7537</v>
      </c>
      <c r="E733" s="161" t="s">
        <v>442</v>
      </c>
      <c r="F733" s="161" t="s">
        <v>443</v>
      </c>
      <c r="G733" s="161" t="s">
        <v>441</v>
      </c>
      <c r="H733" s="161" t="s">
        <v>134</v>
      </c>
      <c r="I733" s="161">
        <v>49303154</v>
      </c>
      <c r="J733" s="161">
        <v>116</v>
      </c>
      <c r="K733" s="161">
        <v>4</v>
      </c>
      <c r="L733" s="165">
        <v>44683</v>
      </c>
      <c r="M733" s="165">
        <v>44683</v>
      </c>
      <c r="N733" s="162"/>
      <c r="O733" s="165">
        <v>44687</v>
      </c>
      <c r="P733" s="162"/>
      <c r="Q733" s="162"/>
      <c r="R733" s="162" t="s">
        <v>896</v>
      </c>
      <c r="S733" s="163" t="s">
        <v>8046</v>
      </c>
      <c r="T733" s="162" t="s">
        <v>218</v>
      </c>
      <c r="U733" s="164">
        <v>1050</v>
      </c>
      <c r="V733" s="162" t="s">
        <v>88</v>
      </c>
      <c r="W733" s="160">
        <f t="shared" si="334"/>
        <v>5.4519999999999999E-2</v>
      </c>
      <c r="X733" s="163" t="s">
        <v>72</v>
      </c>
      <c r="Y733" s="161"/>
      <c r="Z733" s="333">
        <f t="shared" si="333"/>
        <v>5.4519999999999999E-2</v>
      </c>
    </row>
    <row r="734" spans="1:26">
      <c r="A734" s="163">
        <v>480</v>
      </c>
      <c r="B734" s="163" t="s">
        <v>561</v>
      </c>
      <c r="C734" s="163">
        <v>396319638</v>
      </c>
      <c r="D734" s="163" t="s">
        <v>7537</v>
      </c>
      <c r="E734" s="163" t="s">
        <v>563</v>
      </c>
      <c r="F734" s="163" t="s">
        <v>564</v>
      </c>
      <c r="G734" s="163" t="s">
        <v>562</v>
      </c>
      <c r="H734" s="163" t="s">
        <v>134</v>
      </c>
      <c r="I734" s="163">
        <v>49303156</v>
      </c>
      <c r="J734" s="163">
        <v>377</v>
      </c>
      <c r="K734" s="163">
        <v>13</v>
      </c>
      <c r="L734" s="162">
        <v>44684</v>
      </c>
      <c r="M734" s="162">
        <v>44684</v>
      </c>
      <c r="N734" s="162"/>
      <c r="O734" s="162">
        <v>44690</v>
      </c>
      <c r="P734" s="162"/>
      <c r="Q734" s="240"/>
      <c r="R734" s="163" t="s">
        <v>896</v>
      </c>
      <c r="S734" s="162"/>
      <c r="T734" s="163"/>
      <c r="U734" s="164"/>
      <c r="V734" s="163" t="s">
        <v>88</v>
      </c>
      <c r="W734" s="160">
        <f t="shared" si="334"/>
        <v>0.18096000000000001</v>
      </c>
      <c r="X734" s="163" t="s">
        <v>72</v>
      </c>
      <c r="Y734" s="163"/>
      <c r="Z734" s="333">
        <f t="shared" si="333"/>
        <v>0.18096000000000001</v>
      </c>
    </row>
    <row r="735" spans="1:26">
      <c r="A735" s="163">
        <v>480</v>
      </c>
      <c r="B735" s="163" t="s">
        <v>567</v>
      </c>
      <c r="C735" s="163">
        <v>396319912</v>
      </c>
      <c r="D735" s="163" t="s">
        <v>7537</v>
      </c>
      <c r="E735" s="163" t="s">
        <v>563</v>
      </c>
      <c r="F735" s="163" t="s">
        <v>564</v>
      </c>
      <c r="G735" s="163" t="s">
        <v>562</v>
      </c>
      <c r="H735" s="163" t="s">
        <v>134</v>
      </c>
      <c r="I735" s="163">
        <v>49303156</v>
      </c>
      <c r="J735" s="163">
        <v>377</v>
      </c>
      <c r="K735" s="163">
        <v>13</v>
      </c>
      <c r="L735" s="162">
        <v>44684</v>
      </c>
      <c r="M735" s="162">
        <v>44684</v>
      </c>
      <c r="N735" s="162"/>
      <c r="O735" s="162">
        <v>44690</v>
      </c>
      <c r="P735" s="162"/>
      <c r="Q735" s="240"/>
      <c r="R735" s="163" t="s">
        <v>896</v>
      </c>
      <c r="S735" s="162"/>
      <c r="T735" s="163"/>
      <c r="U735" s="164"/>
      <c r="V735" s="163" t="s">
        <v>88</v>
      </c>
      <c r="W735" s="160">
        <f t="shared" si="334"/>
        <v>0.18096000000000001</v>
      </c>
      <c r="X735" s="163" t="s">
        <v>72</v>
      </c>
      <c r="Y735" s="163"/>
      <c r="Z735" s="333">
        <f t="shared" si="333"/>
        <v>0.18096000000000001</v>
      </c>
    </row>
    <row r="736" spans="1:26">
      <c r="A736" s="163">
        <v>480</v>
      </c>
      <c r="B736" s="163" t="s">
        <v>568</v>
      </c>
      <c r="C736" s="163">
        <v>396316819</v>
      </c>
      <c r="D736" s="163" t="s">
        <v>7537</v>
      </c>
      <c r="E736" s="163" t="s">
        <v>563</v>
      </c>
      <c r="F736" s="163" t="s">
        <v>570</v>
      </c>
      <c r="G736" s="163" t="s">
        <v>569</v>
      </c>
      <c r="H736" s="163" t="s">
        <v>134</v>
      </c>
      <c r="I736" s="163">
        <v>49303156</v>
      </c>
      <c r="J736" s="163">
        <v>377</v>
      </c>
      <c r="K736" s="163">
        <v>13</v>
      </c>
      <c r="L736" s="162">
        <v>44684</v>
      </c>
      <c r="M736" s="162">
        <v>44684</v>
      </c>
      <c r="N736" s="162"/>
      <c r="O736" s="162">
        <v>44690</v>
      </c>
      <c r="P736" s="162"/>
      <c r="Q736" s="240"/>
      <c r="R736" s="163" t="s">
        <v>896</v>
      </c>
      <c r="S736" s="162"/>
      <c r="T736" s="163"/>
      <c r="U736" s="164"/>
      <c r="V736" s="163" t="s">
        <v>88</v>
      </c>
      <c r="W736" s="160">
        <f t="shared" si="334"/>
        <v>0.18096000000000001</v>
      </c>
      <c r="X736" s="163" t="s">
        <v>72</v>
      </c>
      <c r="Y736" s="163"/>
      <c r="Z736" s="333">
        <f t="shared" si="333"/>
        <v>0.18096000000000001</v>
      </c>
    </row>
    <row r="737" spans="1:26">
      <c r="A737" s="163">
        <v>480</v>
      </c>
      <c r="B737" s="163" t="s">
        <v>572</v>
      </c>
      <c r="C737" s="163">
        <v>396318161</v>
      </c>
      <c r="D737" s="163" t="s">
        <v>7537</v>
      </c>
      <c r="E737" s="163" t="s">
        <v>563</v>
      </c>
      <c r="F737" s="163" t="s">
        <v>570</v>
      </c>
      <c r="G737" s="163" t="s">
        <v>569</v>
      </c>
      <c r="H737" s="163" t="s">
        <v>134</v>
      </c>
      <c r="I737" s="163">
        <v>49303156</v>
      </c>
      <c r="J737" s="163">
        <v>377</v>
      </c>
      <c r="K737" s="163">
        <v>13</v>
      </c>
      <c r="L737" s="162">
        <v>44684</v>
      </c>
      <c r="M737" s="162">
        <v>44684</v>
      </c>
      <c r="N737" s="162"/>
      <c r="O737" s="162">
        <v>44690</v>
      </c>
      <c r="P737" s="162"/>
      <c r="Q737" s="240"/>
      <c r="R737" s="163" t="s">
        <v>896</v>
      </c>
      <c r="S737" s="162"/>
      <c r="T737" s="163"/>
      <c r="U737" s="164"/>
      <c r="V737" s="163" t="s">
        <v>88</v>
      </c>
      <c r="W737" s="160">
        <f t="shared" si="334"/>
        <v>0.18096000000000001</v>
      </c>
      <c r="X737" s="163" t="s">
        <v>72</v>
      </c>
      <c r="Y737" s="163"/>
      <c r="Z737" s="333">
        <f t="shared" si="333"/>
        <v>0.18096000000000001</v>
      </c>
    </row>
    <row r="738" spans="1:26">
      <c r="A738" s="163">
        <v>360</v>
      </c>
      <c r="B738" s="163" t="s">
        <v>574</v>
      </c>
      <c r="C738" s="163">
        <v>396618725</v>
      </c>
      <c r="D738" s="163" t="s">
        <v>7537</v>
      </c>
      <c r="E738" s="163" t="s">
        <v>536</v>
      </c>
      <c r="F738" s="163" t="s">
        <v>549</v>
      </c>
      <c r="G738" s="163" t="s">
        <v>548</v>
      </c>
      <c r="H738" s="163" t="s">
        <v>377</v>
      </c>
      <c r="I738" s="163">
        <v>49204132</v>
      </c>
      <c r="J738" s="163">
        <v>676</v>
      </c>
      <c r="K738" s="163">
        <v>26</v>
      </c>
      <c r="L738" s="162">
        <v>44684</v>
      </c>
      <c r="M738" s="162">
        <v>44684</v>
      </c>
      <c r="N738" s="162"/>
      <c r="O738" s="162">
        <v>44685</v>
      </c>
      <c r="P738" s="162"/>
      <c r="Q738" s="163"/>
      <c r="R738" s="163" t="s">
        <v>896</v>
      </c>
      <c r="S738" s="163"/>
      <c r="T738" s="163"/>
      <c r="U738" s="164"/>
      <c r="V738" s="163" t="s">
        <v>88</v>
      </c>
      <c r="W738" s="160">
        <f t="shared" si="334"/>
        <v>0.24335999999999999</v>
      </c>
      <c r="X738" s="163" t="s">
        <v>72</v>
      </c>
      <c r="Y738" s="172"/>
      <c r="Z738" s="333">
        <f t="shared" si="333"/>
        <v>0.24335999999999999</v>
      </c>
    </row>
    <row r="739" spans="1:26">
      <c r="A739" s="219">
        <v>480</v>
      </c>
      <c r="B739" s="219">
        <v>396619275</v>
      </c>
      <c r="C739" s="163">
        <v>396619275</v>
      </c>
      <c r="D739" s="219" t="s">
        <v>7537</v>
      </c>
      <c r="E739" s="219" t="s">
        <v>7080</v>
      </c>
      <c r="F739" s="219" t="s">
        <v>7850</v>
      </c>
      <c r="G739" s="219" t="s">
        <v>7166</v>
      </c>
      <c r="H739" s="219" t="s">
        <v>134</v>
      </c>
      <c r="I739" s="219">
        <v>49303156</v>
      </c>
      <c r="J739" s="219">
        <v>638</v>
      </c>
      <c r="K739" s="219">
        <v>22</v>
      </c>
      <c r="L739" s="220">
        <v>44684</v>
      </c>
      <c r="M739" s="162">
        <v>44684</v>
      </c>
      <c r="N739" s="162"/>
      <c r="O739" s="220">
        <v>44685</v>
      </c>
      <c r="P739" s="220"/>
      <c r="Q739" s="219"/>
      <c r="R739" s="219" t="s">
        <v>896</v>
      </c>
      <c r="S739" s="219"/>
      <c r="T739" s="219"/>
      <c r="U739" s="219"/>
      <c r="V739" s="219" t="s">
        <v>70</v>
      </c>
      <c r="W739" s="223">
        <f t="shared" si="334"/>
        <v>0.30624000000000001</v>
      </c>
      <c r="X739" s="219"/>
      <c r="Y739" s="219"/>
      <c r="Z739" s="333">
        <f t="shared" si="333"/>
        <v>0.30624000000000001</v>
      </c>
    </row>
    <row r="740" spans="1:26">
      <c r="A740" s="163">
        <v>480</v>
      </c>
      <c r="B740" s="163">
        <v>395926798</v>
      </c>
      <c r="C740" s="163">
        <v>395926798</v>
      </c>
      <c r="D740" s="163" t="s">
        <v>7537</v>
      </c>
      <c r="E740" s="163" t="s">
        <v>7080</v>
      </c>
      <c r="F740" s="163" t="s">
        <v>7850</v>
      </c>
      <c r="G740" s="163" t="s">
        <v>7166</v>
      </c>
      <c r="H740" s="163" t="s">
        <v>134</v>
      </c>
      <c r="I740" s="163">
        <v>49303156</v>
      </c>
      <c r="J740" s="163">
        <v>638</v>
      </c>
      <c r="K740" s="163">
        <v>22</v>
      </c>
      <c r="L740" s="162">
        <v>44684</v>
      </c>
      <c r="M740" s="162">
        <v>44684</v>
      </c>
      <c r="N740" s="162"/>
      <c r="O740" s="162">
        <v>44686</v>
      </c>
      <c r="P740" s="162"/>
      <c r="Q740" s="163"/>
      <c r="R740" s="163" t="s">
        <v>896</v>
      </c>
      <c r="S740" s="163"/>
      <c r="T740" s="163"/>
      <c r="U740" s="163"/>
      <c r="V740" s="163" t="s">
        <v>70</v>
      </c>
      <c r="W740" s="160">
        <f t="shared" si="334"/>
        <v>0.30624000000000001</v>
      </c>
      <c r="X740" s="163"/>
      <c r="Y740" s="163"/>
      <c r="Z740" s="333">
        <f t="shared" si="333"/>
        <v>0.30624000000000001</v>
      </c>
    </row>
    <row r="741" spans="1:26">
      <c r="A741" s="163">
        <v>480</v>
      </c>
      <c r="B741" s="163">
        <v>395926647</v>
      </c>
      <c r="C741" s="163">
        <v>395926647</v>
      </c>
      <c r="D741" s="163" t="s">
        <v>7537</v>
      </c>
      <c r="E741" s="163" t="s">
        <v>7080</v>
      </c>
      <c r="F741" s="163" t="s">
        <v>7850</v>
      </c>
      <c r="G741" s="163" t="s">
        <v>7166</v>
      </c>
      <c r="H741" s="163" t="s">
        <v>134</v>
      </c>
      <c r="I741" s="163">
        <v>49303156</v>
      </c>
      <c r="J741" s="163">
        <v>638</v>
      </c>
      <c r="K741" s="163">
        <v>22</v>
      </c>
      <c r="L741" s="162">
        <v>44684</v>
      </c>
      <c r="M741" s="162">
        <v>44684</v>
      </c>
      <c r="N741" s="162"/>
      <c r="O741" s="162">
        <v>44686</v>
      </c>
      <c r="P741" s="162"/>
      <c r="Q741" s="163"/>
      <c r="R741" s="163" t="s">
        <v>896</v>
      </c>
      <c r="S741" s="163"/>
      <c r="T741" s="163"/>
      <c r="U741" s="163"/>
      <c r="V741" s="163" t="s">
        <v>70</v>
      </c>
      <c r="W741" s="160">
        <f t="shared" si="334"/>
        <v>0.30624000000000001</v>
      </c>
      <c r="X741" s="163"/>
      <c r="Y741" s="163"/>
      <c r="Z741" s="333">
        <f t="shared" si="333"/>
        <v>0.30624000000000001</v>
      </c>
    </row>
    <row r="742" spans="1:26">
      <c r="A742" s="77">
        <v>480</v>
      </c>
      <c r="B742" s="77" t="s">
        <v>579</v>
      </c>
      <c r="C742" s="77">
        <v>396449195</v>
      </c>
      <c r="D742" s="77" t="s">
        <v>7537</v>
      </c>
      <c r="E742" s="77" t="s">
        <v>563</v>
      </c>
      <c r="F742" s="77" t="s">
        <v>578</v>
      </c>
      <c r="G742" s="77" t="s">
        <v>577</v>
      </c>
      <c r="H742" s="77" t="s">
        <v>134</v>
      </c>
      <c r="I742" s="77">
        <v>49303156</v>
      </c>
      <c r="J742" s="77">
        <v>435</v>
      </c>
      <c r="K742" s="77">
        <v>15</v>
      </c>
      <c r="L742" s="78">
        <v>44684</v>
      </c>
      <c r="M742" s="78"/>
      <c r="N742" s="78"/>
      <c r="O742" s="78">
        <v>44687</v>
      </c>
      <c r="P742" s="78"/>
      <c r="Q742" s="248"/>
      <c r="R742" s="77" t="s">
        <v>89</v>
      </c>
      <c r="S742" s="268" t="s">
        <v>8047</v>
      </c>
      <c r="T742" s="163"/>
      <c r="U742" s="164">
        <v>1700</v>
      </c>
      <c r="V742" s="163" t="s">
        <v>88</v>
      </c>
      <c r="W742" s="160">
        <f t="shared" si="334"/>
        <v>0.20880000000000001</v>
      </c>
      <c r="X742" s="163" t="s">
        <v>72</v>
      </c>
      <c r="Y742" s="163"/>
      <c r="Z742" s="333">
        <f t="shared" si="333"/>
        <v>0.20880000000000001</v>
      </c>
    </row>
    <row r="743" spans="1:26">
      <c r="A743" s="169">
        <v>400</v>
      </c>
      <c r="B743" s="169" t="s">
        <v>473</v>
      </c>
      <c r="C743" s="169" t="s">
        <v>72</v>
      </c>
      <c r="D743" s="169" t="s">
        <v>7537</v>
      </c>
      <c r="E743" s="169" t="s">
        <v>241</v>
      </c>
      <c r="F743" s="169" t="s">
        <v>242</v>
      </c>
      <c r="G743" s="169" t="s">
        <v>474</v>
      </c>
      <c r="H743" s="169" t="s">
        <v>163</v>
      </c>
      <c r="I743" s="169">
        <v>49405140</v>
      </c>
      <c r="J743" s="169">
        <v>64</v>
      </c>
      <c r="K743" s="169">
        <v>2</v>
      </c>
      <c r="L743" s="175">
        <v>44690</v>
      </c>
      <c r="M743" s="175"/>
      <c r="N743" s="169"/>
      <c r="O743" s="175">
        <v>44691</v>
      </c>
      <c r="P743" s="175"/>
      <c r="Q743" s="169"/>
      <c r="R743" s="169"/>
      <c r="S743" s="169" t="s">
        <v>8048</v>
      </c>
      <c r="T743" s="169" t="s">
        <v>475</v>
      </c>
      <c r="U743" s="170">
        <v>918.75</v>
      </c>
      <c r="V743" s="169" t="s">
        <v>88</v>
      </c>
      <c r="W743" s="183"/>
      <c r="X743" s="169" t="s">
        <v>72</v>
      </c>
      <c r="Y743" s="185"/>
      <c r="Z743" s="333">
        <f t="shared" si="333"/>
        <v>2.5600000000000001E-2</v>
      </c>
    </row>
    <row r="744" spans="1:26">
      <c r="A744" s="169">
        <v>360</v>
      </c>
      <c r="B744" s="169" t="s">
        <v>476</v>
      </c>
      <c r="C744" s="169" t="s">
        <v>72</v>
      </c>
      <c r="D744" s="169" t="s">
        <v>7537</v>
      </c>
      <c r="E744" s="169" t="s">
        <v>195</v>
      </c>
      <c r="F744" s="169" t="s">
        <v>478</v>
      </c>
      <c r="G744" s="169" t="s">
        <v>477</v>
      </c>
      <c r="H744" s="169" t="s">
        <v>479</v>
      </c>
      <c r="I744" s="169">
        <v>49204132</v>
      </c>
      <c r="J744" s="169">
        <v>624</v>
      </c>
      <c r="K744" s="169">
        <v>24</v>
      </c>
      <c r="L744" s="175">
        <v>44687</v>
      </c>
      <c r="M744" s="175"/>
      <c r="N744" s="169"/>
      <c r="O744" s="175">
        <v>44691</v>
      </c>
      <c r="P744" s="175"/>
      <c r="Q744" s="169"/>
      <c r="R744" s="169"/>
      <c r="S744" s="169"/>
      <c r="T744" s="169"/>
      <c r="U744" s="182"/>
      <c r="V744" s="169" t="s">
        <v>88</v>
      </c>
      <c r="W744" s="183"/>
      <c r="X744" s="169" t="s">
        <v>72</v>
      </c>
      <c r="Y744" s="185"/>
      <c r="Z744" s="333">
        <f t="shared" si="333"/>
        <v>0.22464000000000001</v>
      </c>
    </row>
    <row r="745" spans="1:26">
      <c r="A745" s="82">
        <v>360</v>
      </c>
      <c r="B745" s="82" t="s">
        <v>481</v>
      </c>
      <c r="C745" s="82">
        <v>397050857</v>
      </c>
      <c r="D745" s="82" t="s">
        <v>7537</v>
      </c>
      <c r="E745" s="82" t="s">
        <v>150</v>
      </c>
      <c r="F745" s="82" t="s">
        <v>151</v>
      </c>
      <c r="G745" s="82" t="s">
        <v>482</v>
      </c>
      <c r="H745" s="82" t="s">
        <v>377</v>
      </c>
      <c r="I745" s="82">
        <v>49204132</v>
      </c>
      <c r="J745" s="82">
        <v>676</v>
      </c>
      <c r="K745" s="82">
        <v>26</v>
      </c>
      <c r="L745" s="83">
        <v>44687</v>
      </c>
      <c r="M745" s="83"/>
      <c r="N745" s="82"/>
      <c r="O745" s="83">
        <v>44692</v>
      </c>
      <c r="P745" s="83"/>
      <c r="Q745" s="82"/>
      <c r="R745" s="82" t="s">
        <v>896</v>
      </c>
      <c r="S745" s="82"/>
      <c r="T745" s="82" t="s">
        <v>218</v>
      </c>
      <c r="U745" s="126">
        <v>5500</v>
      </c>
      <c r="V745" s="82" t="s">
        <v>88</v>
      </c>
      <c r="W745" s="93"/>
      <c r="X745" s="82" t="s">
        <v>72</v>
      </c>
      <c r="Y745" s="82"/>
      <c r="Z745" s="333">
        <f t="shared" si="333"/>
        <v>0.24335999999999999</v>
      </c>
    </row>
    <row r="746" spans="1:26" s="295" customFormat="1" ht="15">
      <c r="A746" s="173">
        <v>360</v>
      </c>
      <c r="B746" s="173" t="s">
        <v>491</v>
      </c>
      <c r="C746" s="173" t="s">
        <v>72</v>
      </c>
      <c r="D746" s="173" t="s">
        <v>7537</v>
      </c>
      <c r="E746" s="227" t="s">
        <v>493</v>
      </c>
      <c r="F746" s="227" t="s">
        <v>494</v>
      </c>
      <c r="G746" s="173" t="s">
        <v>492</v>
      </c>
      <c r="H746" s="173" t="s">
        <v>377</v>
      </c>
      <c r="I746" s="173">
        <v>49204132</v>
      </c>
      <c r="J746" s="173">
        <v>390</v>
      </c>
      <c r="K746" s="173">
        <v>15</v>
      </c>
      <c r="L746" s="168">
        <v>44690</v>
      </c>
      <c r="M746" s="168"/>
      <c r="N746" s="174"/>
      <c r="O746" s="174"/>
      <c r="P746" s="229"/>
      <c r="Q746" s="169"/>
      <c r="R746" s="167"/>
      <c r="S746" s="226"/>
      <c r="T746" s="227"/>
      <c r="U746" s="228"/>
      <c r="V746" s="173" t="s">
        <v>70</v>
      </c>
      <c r="W746" s="171">
        <f>A746*J746/10^6</f>
        <v>0.1404</v>
      </c>
      <c r="X746" s="200" t="s">
        <v>72</v>
      </c>
      <c r="Y746" s="230"/>
      <c r="Z746" s="333">
        <f t="shared" si="333"/>
        <v>0.1404</v>
      </c>
    </row>
    <row r="747" spans="1:26" s="295" customFormat="1" ht="15">
      <c r="A747" s="169">
        <v>360</v>
      </c>
      <c r="B747" s="169" t="s">
        <v>517</v>
      </c>
      <c r="C747" s="169" t="s">
        <v>72</v>
      </c>
      <c r="D747" s="169" t="s">
        <v>7537</v>
      </c>
      <c r="E747" s="169" t="s">
        <v>195</v>
      </c>
      <c r="F747" s="169" t="s">
        <v>399</v>
      </c>
      <c r="G747" s="169" t="s">
        <v>518</v>
      </c>
      <c r="H747" s="169" t="s">
        <v>377</v>
      </c>
      <c r="I747" s="169">
        <v>49204132</v>
      </c>
      <c r="J747" s="169">
        <v>832</v>
      </c>
      <c r="K747" s="169">
        <v>32</v>
      </c>
      <c r="L747" s="175">
        <v>44707</v>
      </c>
      <c r="M747" s="175"/>
      <c r="N747" s="169"/>
      <c r="O747" s="175">
        <v>44712</v>
      </c>
      <c r="P747" s="175"/>
      <c r="Q747" s="169"/>
      <c r="R747" s="169"/>
      <c r="S747" s="169" t="s">
        <v>8049</v>
      </c>
      <c r="T747" s="169"/>
      <c r="U747" s="182">
        <v>6028</v>
      </c>
      <c r="V747" s="169" t="s">
        <v>88</v>
      </c>
      <c r="W747" s="183"/>
      <c r="X747" s="169" t="s">
        <v>72</v>
      </c>
      <c r="Y747" s="185"/>
      <c r="Z747" s="333">
        <f t="shared" si="333"/>
        <v>0.29952000000000001</v>
      </c>
    </row>
    <row r="748" spans="1:26" s="295" customFormat="1" ht="15">
      <c r="A748" s="169">
        <v>360</v>
      </c>
      <c r="B748" s="169" t="s">
        <v>521</v>
      </c>
      <c r="C748" s="169" t="s">
        <v>72</v>
      </c>
      <c r="D748" s="169" t="s">
        <v>7537</v>
      </c>
      <c r="E748" s="169" t="s">
        <v>195</v>
      </c>
      <c r="F748" s="169" t="s">
        <v>399</v>
      </c>
      <c r="G748" s="169" t="s">
        <v>522</v>
      </c>
      <c r="H748" s="169" t="s">
        <v>377</v>
      </c>
      <c r="I748" s="169">
        <v>49204132</v>
      </c>
      <c r="J748" s="169">
        <v>832</v>
      </c>
      <c r="K748" s="169">
        <v>32</v>
      </c>
      <c r="L748" s="175">
        <v>44707</v>
      </c>
      <c r="M748" s="175"/>
      <c r="N748" s="169"/>
      <c r="O748" s="175">
        <v>44712</v>
      </c>
      <c r="P748" s="175"/>
      <c r="Q748" s="169"/>
      <c r="R748" s="169"/>
      <c r="S748" s="169" t="s">
        <v>8049</v>
      </c>
      <c r="T748" s="169"/>
      <c r="U748" s="182">
        <v>6028</v>
      </c>
      <c r="V748" s="169" t="s">
        <v>88</v>
      </c>
      <c r="W748" s="183"/>
      <c r="X748" s="169" t="s">
        <v>72</v>
      </c>
      <c r="Y748" s="185"/>
      <c r="Z748" s="333">
        <f t="shared" si="333"/>
        <v>0.29952000000000001</v>
      </c>
    </row>
    <row r="749" spans="1:26" s="295" customFormat="1" ht="15">
      <c r="A749" s="176">
        <v>475</v>
      </c>
      <c r="B749" s="176">
        <v>392655019</v>
      </c>
      <c r="C749" s="176" t="s">
        <v>72</v>
      </c>
      <c r="D749" s="176" t="s">
        <v>7537</v>
      </c>
      <c r="E749" s="176" t="s">
        <v>354</v>
      </c>
      <c r="F749" s="176" t="s">
        <v>355</v>
      </c>
      <c r="G749" s="176" t="s">
        <v>353</v>
      </c>
      <c r="H749" s="176" t="s">
        <v>356</v>
      </c>
      <c r="I749" s="176">
        <v>49302155</v>
      </c>
      <c r="J749" s="176">
        <v>638</v>
      </c>
      <c r="K749" s="176">
        <v>22</v>
      </c>
      <c r="L749" s="177"/>
      <c r="M749" s="177">
        <v>44649</v>
      </c>
      <c r="N749" s="178"/>
      <c r="O749" s="177"/>
      <c r="P749" s="177"/>
      <c r="Q749" s="178"/>
      <c r="R749" s="179" t="s">
        <v>8050</v>
      </c>
      <c r="S749" s="168" t="s">
        <v>8038</v>
      </c>
      <c r="T749" s="176" t="s">
        <v>7603</v>
      </c>
      <c r="U749" s="180">
        <v>2414</v>
      </c>
      <c r="V749" s="176" t="s">
        <v>88</v>
      </c>
      <c r="W749" s="181">
        <f>A749*J749/10^6</f>
        <v>0.30304999999999999</v>
      </c>
      <c r="X749" s="200" t="s">
        <v>72</v>
      </c>
      <c r="Y749" s="230"/>
      <c r="Z749" s="333">
        <f t="shared" si="333"/>
        <v>0.30304999999999999</v>
      </c>
    </row>
    <row r="750" spans="1:26" s="295" customFormat="1" ht="15">
      <c r="A750" s="82">
        <v>360</v>
      </c>
      <c r="B750" s="82">
        <v>396360905</v>
      </c>
      <c r="C750" s="82">
        <v>396360905</v>
      </c>
      <c r="D750" s="82" t="s">
        <v>7537</v>
      </c>
      <c r="E750" s="82" t="s">
        <v>221</v>
      </c>
      <c r="F750" s="82" t="s">
        <v>447</v>
      </c>
      <c r="G750" s="82" t="s">
        <v>446</v>
      </c>
      <c r="H750" s="82" t="s">
        <v>377</v>
      </c>
      <c r="I750" s="82">
        <v>49204132</v>
      </c>
      <c r="J750" s="82">
        <v>676</v>
      </c>
      <c r="K750" s="82">
        <v>26</v>
      </c>
      <c r="L750" s="83">
        <v>44687</v>
      </c>
      <c r="M750" s="83">
        <v>44687</v>
      </c>
      <c r="N750" s="328"/>
      <c r="O750" s="83">
        <v>44690</v>
      </c>
      <c r="P750" s="83"/>
      <c r="Q750" s="328"/>
      <c r="R750" s="82" t="s">
        <v>896</v>
      </c>
      <c r="S750" s="82" t="s">
        <v>8051</v>
      </c>
      <c r="T750" s="82"/>
      <c r="U750" s="82"/>
      <c r="V750" s="82" t="s">
        <v>88</v>
      </c>
      <c r="W750" s="93">
        <f>A750*J750/10^6</f>
        <v>0.24335999999999999</v>
      </c>
      <c r="X750" s="82" t="s">
        <v>72</v>
      </c>
      <c r="Y750" s="82"/>
      <c r="Z750" s="333">
        <f t="shared" si="333"/>
        <v>0.24335999999999999</v>
      </c>
    </row>
    <row r="751" spans="1:26">
      <c r="A751" s="77">
        <v>360</v>
      </c>
      <c r="B751" s="77">
        <v>395924854</v>
      </c>
      <c r="C751" s="77" t="s">
        <v>72</v>
      </c>
      <c r="D751" s="77" t="s">
        <v>7537</v>
      </c>
      <c r="E751" s="77" t="s">
        <v>190</v>
      </c>
      <c r="F751" s="77" t="s">
        <v>191</v>
      </c>
      <c r="G751" s="77" t="s">
        <v>402</v>
      </c>
      <c r="H751" s="77" t="s">
        <v>113</v>
      </c>
      <c r="I751" s="77">
        <v>49203132</v>
      </c>
      <c r="J751" s="77">
        <v>640</v>
      </c>
      <c r="K751" s="77">
        <v>20</v>
      </c>
      <c r="L751" s="78"/>
      <c r="M751" s="78" t="s">
        <v>8052</v>
      </c>
      <c r="N751" s="248"/>
      <c r="O751" s="78">
        <v>44684</v>
      </c>
      <c r="P751" s="78"/>
      <c r="Q751" s="248"/>
      <c r="R751" s="77" t="s">
        <v>89</v>
      </c>
      <c r="S751" s="77" t="s">
        <v>523</v>
      </c>
      <c r="T751" s="77" t="s">
        <v>7603</v>
      </c>
      <c r="U751" s="127" t="s">
        <v>7981</v>
      </c>
      <c r="V751" s="77" t="s">
        <v>88</v>
      </c>
      <c r="W751" s="89">
        <f>A751*J751/10^6</f>
        <v>0.23039999999999999</v>
      </c>
      <c r="X751" s="77" t="s">
        <v>72</v>
      </c>
      <c r="Y751" s="77"/>
      <c r="Z751" s="333">
        <f t="shared" si="333"/>
        <v>0.23039999999999999</v>
      </c>
    </row>
    <row r="752" spans="1:26">
      <c r="A752" s="247">
        <v>395</v>
      </c>
      <c r="B752" s="327" t="s">
        <v>659</v>
      </c>
      <c r="C752" s="247" t="s">
        <v>72</v>
      </c>
      <c r="D752" s="247" t="s">
        <v>7537</v>
      </c>
      <c r="E752" s="247" t="s">
        <v>653</v>
      </c>
      <c r="F752" s="247" t="s">
        <v>654</v>
      </c>
      <c r="G752" s="247" t="s">
        <v>652</v>
      </c>
      <c r="H752" s="247" t="s">
        <v>87</v>
      </c>
      <c r="I752" s="247">
        <v>49403139</v>
      </c>
      <c r="J752" s="247">
        <v>32</v>
      </c>
      <c r="K752" s="247">
        <v>1</v>
      </c>
      <c r="L752" s="247"/>
      <c r="M752" s="247"/>
      <c r="N752" s="247" t="s">
        <v>4250</v>
      </c>
      <c r="O752" s="247" t="s">
        <v>4250</v>
      </c>
      <c r="P752" s="247" t="s">
        <v>4250</v>
      </c>
      <c r="Q752" s="247" t="s">
        <v>4250</v>
      </c>
      <c r="R752" s="247"/>
      <c r="S752" s="247" t="s">
        <v>8053</v>
      </c>
      <c r="T752" s="338"/>
      <c r="U752" s="339"/>
      <c r="V752" s="338"/>
      <c r="W752" s="338"/>
      <c r="X752" s="340"/>
      <c r="Y752" s="340"/>
      <c r="Z752" s="341"/>
    </row>
    <row r="753" spans="1:26">
      <c r="A753" s="298">
        <v>480</v>
      </c>
      <c r="B753" s="327" t="s">
        <v>668</v>
      </c>
      <c r="C753" s="298" t="s">
        <v>72</v>
      </c>
      <c r="D753" s="298" t="s">
        <v>7537</v>
      </c>
      <c r="E753" s="298" t="s">
        <v>663</v>
      </c>
      <c r="F753" s="298" t="s">
        <v>664</v>
      </c>
      <c r="G753" s="298" t="s">
        <v>662</v>
      </c>
      <c r="H753" s="298" t="s">
        <v>134</v>
      </c>
      <c r="I753" s="298">
        <v>49303156</v>
      </c>
      <c r="J753" s="298">
        <v>58</v>
      </c>
      <c r="K753" s="298">
        <v>2</v>
      </c>
      <c r="L753" s="299"/>
      <c r="M753" s="299"/>
      <c r="N753" s="300"/>
      <c r="O753" s="299"/>
      <c r="P753" s="299"/>
      <c r="Q753" s="300"/>
      <c r="R753" s="298" t="s">
        <v>8054</v>
      </c>
      <c r="S753" s="298" t="s">
        <v>8055</v>
      </c>
      <c r="T753" s="298"/>
      <c r="U753" s="301"/>
      <c r="V753" s="298" t="s">
        <v>88</v>
      </c>
      <c r="W753" s="302">
        <f t="shared" ref="W753" si="335">A753*J753/10^6</f>
        <v>2.784E-2</v>
      </c>
      <c r="X753" s="298" t="s">
        <v>72</v>
      </c>
      <c r="Y753" s="298"/>
      <c r="Z753" s="333">
        <f t="shared" ref="Z753" si="336">A753*J753/10^6</f>
        <v>2.784E-2</v>
      </c>
    </row>
    <row r="754" spans="1:26">
      <c r="A754" s="77">
        <v>480</v>
      </c>
      <c r="B754" s="77" t="s">
        <v>8056</v>
      </c>
      <c r="C754" s="77">
        <v>397317805</v>
      </c>
      <c r="D754" s="77" t="s">
        <v>7537</v>
      </c>
      <c r="E754" s="77" t="s">
        <v>740</v>
      </c>
      <c r="F754" s="77" t="s">
        <v>741</v>
      </c>
      <c r="G754" s="77" t="s">
        <v>7976</v>
      </c>
      <c r="H754" s="77" t="s">
        <v>134</v>
      </c>
      <c r="I754" s="77">
        <v>49303156</v>
      </c>
      <c r="J754" s="77">
        <v>116</v>
      </c>
      <c r="K754" s="77">
        <v>4</v>
      </c>
      <c r="L754" s="78">
        <v>44687</v>
      </c>
      <c r="M754" s="78">
        <v>44687</v>
      </c>
      <c r="N754" s="248"/>
      <c r="O754" s="78"/>
      <c r="P754" s="78"/>
      <c r="Q754" s="248"/>
      <c r="R754" s="77" t="s">
        <v>89</v>
      </c>
      <c r="S754" s="77" t="s">
        <v>8057</v>
      </c>
      <c r="T754" s="77"/>
      <c r="U754" s="127"/>
      <c r="V754" s="77"/>
      <c r="W754" s="77"/>
      <c r="X754" s="77"/>
      <c r="Y754" s="77"/>
      <c r="Z754" s="341"/>
    </row>
    <row r="764" spans="1:26">
      <c r="F764" s="354" t="s">
        <v>561</v>
      </c>
      <c r="G764" s="61" t="str">
        <f>VLOOKUP(F764,$H$764:$H$773,1,0)</f>
        <v>ATL220425DJ001</v>
      </c>
      <c r="H764" s="150" t="s">
        <v>573</v>
      </c>
    </row>
    <row r="765" spans="1:26">
      <c r="F765" s="354" t="s">
        <v>567</v>
      </c>
      <c r="G765" s="61" t="str">
        <f t="shared" ref="G765:G773" si="337">VLOOKUP(F765,$H$764:$H$773,1,0)</f>
        <v>ATL220425DJ002</v>
      </c>
      <c r="H765" s="150" t="s">
        <v>575</v>
      </c>
    </row>
    <row r="766" spans="1:26">
      <c r="F766" s="354" t="s">
        <v>568</v>
      </c>
      <c r="G766" s="61" t="str">
        <f t="shared" si="337"/>
        <v>ATL220425DJ004</v>
      </c>
      <c r="H766" s="163" t="s">
        <v>561</v>
      </c>
    </row>
    <row r="767" spans="1:26">
      <c r="F767" s="354" t="s">
        <v>572</v>
      </c>
      <c r="G767" s="61" t="str">
        <f t="shared" si="337"/>
        <v>ATL220425DJ005</v>
      </c>
      <c r="H767" s="163" t="s">
        <v>567</v>
      </c>
    </row>
    <row r="768" spans="1:26">
      <c r="F768" s="354" t="s">
        <v>573</v>
      </c>
      <c r="G768" s="61" t="str">
        <f t="shared" si="337"/>
        <v>ATL20220421019</v>
      </c>
      <c r="H768" s="163" t="s">
        <v>568</v>
      </c>
    </row>
    <row r="769" spans="6:8">
      <c r="F769" s="354" t="s">
        <v>575</v>
      </c>
      <c r="G769" s="61" t="str">
        <f t="shared" si="337"/>
        <v>ATL220425DJ009</v>
      </c>
      <c r="H769" s="163" t="s">
        <v>572</v>
      </c>
    </row>
    <row r="770" spans="6:8">
      <c r="F770" s="353" t="s">
        <v>579</v>
      </c>
      <c r="G770" s="61" t="str">
        <f t="shared" si="337"/>
        <v>ATL220425DJ003</v>
      </c>
      <c r="H770" s="219">
        <v>396619275</v>
      </c>
    </row>
    <row r="771" spans="6:8">
      <c r="G771" s="61" t="e">
        <f t="shared" si="337"/>
        <v>#N/A</v>
      </c>
      <c r="H771" s="163">
        <v>395926798</v>
      </c>
    </row>
    <row r="772" spans="6:8">
      <c r="G772" s="61" t="e">
        <f t="shared" si="337"/>
        <v>#N/A</v>
      </c>
      <c r="H772" s="163">
        <v>395926647</v>
      </c>
    </row>
    <row r="773" spans="6:8">
      <c r="G773" s="61" t="e">
        <f t="shared" si="337"/>
        <v>#N/A</v>
      </c>
      <c r="H773" s="77" t="s">
        <v>579</v>
      </c>
    </row>
    <row r="1047830" spans="26:26">
      <c r="Z1047830" s="279"/>
    </row>
    <row r="1047831" spans="26:26">
      <c r="Z1047831" s="280"/>
    </row>
    <row r="1047832" spans="26:26">
      <c r="Z1047832" s="281"/>
    </row>
    <row r="1047833" spans="26:26">
      <c r="Z1047833" s="282"/>
    </row>
    <row r="1047834" spans="26:26">
      <c r="Z1047834" s="282"/>
    </row>
  </sheetData>
  <autoFilter ref="A2:Z754" xr:uid="{CA8878F8-A20A-4EB4-96B2-7CF34094DD4B}"/>
  <phoneticPr fontId="7" type="noConversion"/>
  <conditionalFormatting sqref="Y676:Y677">
    <cfRule type="duplicateValues" dxfId="26" priority="8"/>
  </conditionalFormatting>
  <conditionalFormatting sqref="Y674:Y676">
    <cfRule type="duplicateValues" dxfId="25" priority="57"/>
  </conditionalFormatting>
  <conditionalFormatting sqref="Y666:Y667 Y670:Y671">
    <cfRule type="duplicateValues" dxfId="24" priority="59"/>
  </conditionalFormatting>
  <conditionalFormatting sqref="Y678:Y679">
    <cfRule type="duplicateValues" dxfId="23" priority="6"/>
  </conditionalFormatting>
  <conditionalFormatting sqref="Y677:Y678">
    <cfRule type="duplicateValues" dxfId="22" priority="5"/>
  </conditionalFormatting>
  <conditionalFormatting sqref="Y673:Y674">
    <cfRule type="duplicateValues" dxfId="21" priority="4"/>
  </conditionalFormatting>
  <conditionalFormatting sqref="Y669:Y670">
    <cfRule type="duplicateValues" dxfId="20" priority="3"/>
  </conditionalFormatting>
  <conditionalFormatting sqref="Y667:Y668">
    <cfRule type="duplicateValues" dxfId="19" priority="2"/>
  </conditionalFormatting>
  <conditionalFormatting sqref="Y671:Y673">
    <cfRule type="duplicateValues" dxfId="18" priority="1"/>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C1654-C103-49C2-B0BC-962E3165E900}">
  <dimension ref="A1:AO86"/>
  <sheetViews>
    <sheetView showGridLines="0" zoomScale="85" zoomScaleNormal="85" workbookViewId="0">
      <pane xSplit="5" ySplit="2" topLeftCell="F3" activePane="bottomRight" state="frozen"/>
      <selection pane="topRight" activeCell="F1" sqref="F1"/>
      <selection pane="bottomLeft" activeCell="A3" sqref="A3"/>
      <selection pane="bottomRight" activeCell="E15" sqref="E15"/>
    </sheetView>
  </sheetViews>
  <sheetFormatPr defaultColWidth="9.140625" defaultRowHeight="15.75"/>
  <cols>
    <col min="1" max="1" width="7.7109375" style="103" customWidth="1"/>
    <col min="2" max="2" width="20.7109375" style="103" bestFit="1" customWidth="1"/>
    <col min="3" max="3" width="13.140625" style="103" bestFit="1" customWidth="1"/>
    <col min="4" max="4" width="22.42578125" style="103" bestFit="1" customWidth="1"/>
    <col min="5" max="5" width="62.140625" style="103" bestFit="1" customWidth="1"/>
    <col min="6" max="6" width="77.28515625" style="103" bestFit="1" customWidth="1"/>
    <col min="7" max="7" width="23.5703125" style="103" bestFit="1" customWidth="1"/>
    <col min="8" max="8" width="32.85546875" style="103" bestFit="1" customWidth="1"/>
    <col min="9" max="9" width="16.28515625" style="103" bestFit="1" customWidth="1"/>
    <col min="10" max="10" width="9.85546875" style="103" bestFit="1" customWidth="1"/>
    <col min="11" max="11" width="11.85546875" style="103" bestFit="1" customWidth="1"/>
    <col min="12" max="12" width="73" style="144" bestFit="1" customWidth="1"/>
    <col min="13" max="13" width="27.140625" style="144" bestFit="1" customWidth="1"/>
    <col min="14" max="14" width="51.7109375" style="145" bestFit="1" customWidth="1"/>
    <col min="15" max="15" width="21.85546875" style="103" bestFit="1" customWidth="1"/>
    <col min="16" max="16" width="76" style="103" bestFit="1" customWidth="1"/>
    <col min="17" max="17" width="16.140625" style="103" bestFit="1" customWidth="1"/>
    <col min="18" max="18" width="104.140625" style="103" bestFit="1" customWidth="1"/>
    <col min="19" max="19" width="68" style="103" bestFit="1" customWidth="1"/>
    <col min="20" max="20" width="71" style="103" bestFit="1" customWidth="1"/>
    <col min="21" max="21" width="105.140625" style="103" bestFit="1" customWidth="1"/>
    <col min="22" max="22" width="62.140625" style="343" bestFit="1" customWidth="1"/>
    <col min="23" max="23" width="30.28515625" style="103" bestFit="1" customWidth="1"/>
    <col min="24" max="24" width="29.42578125" style="103" bestFit="1" customWidth="1"/>
    <col min="25" max="25" width="11.5703125" style="103" bestFit="1" customWidth="1"/>
    <col min="26" max="16384" width="9.140625" style="103"/>
  </cols>
  <sheetData>
    <row r="1" spans="1:41" ht="35.25" customHeight="1">
      <c r="A1" s="53"/>
      <c r="B1" s="53"/>
      <c r="C1" s="63"/>
      <c r="D1" s="139"/>
      <c r="E1" s="63"/>
      <c r="F1" s="140" t="s">
        <v>8058</v>
      </c>
      <c r="G1" s="53"/>
      <c r="H1" s="141"/>
      <c r="I1" s="53"/>
      <c r="J1" s="53"/>
      <c r="K1" s="53"/>
      <c r="L1" s="91"/>
      <c r="M1" s="91"/>
      <c r="N1" s="53"/>
      <c r="O1" s="53"/>
      <c r="P1" s="53"/>
      <c r="Q1" s="53"/>
      <c r="R1" s="53"/>
      <c r="S1" s="53"/>
      <c r="T1" s="53"/>
      <c r="U1" s="53"/>
      <c r="V1" s="253">
        <f>SUM(V3:V81)</f>
        <v>22.919840000000008</v>
      </c>
    </row>
    <row r="2" spans="1:41" s="143" customFormat="1">
      <c r="A2" s="57" t="s">
        <v>8059</v>
      </c>
      <c r="B2" s="57" t="s">
        <v>7525</v>
      </c>
      <c r="C2" s="57" t="s">
        <v>2119</v>
      </c>
      <c r="D2" s="58" t="s">
        <v>8060</v>
      </c>
      <c r="E2" s="58" t="s">
        <v>2103</v>
      </c>
      <c r="F2" s="57" t="s">
        <v>7527</v>
      </c>
      <c r="G2" s="57" t="s">
        <v>8061</v>
      </c>
      <c r="H2" s="57" t="s">
        <v>7528</v>
      </c>
      <c r="I2" s="57" t="s">
        <v>2111</v>
      </c>
      <c r="J2" s="57" t="s">
        <v>7529</v>
      </c>
      <c r="K2" s="57" t="s">
        <v>25</v>
      </c>
      <c r="L2" s="52" t="s">
        <v>8062</v>
      </c>
      <c r="M2" s="52" t="s">
        <v>7533</v>
      </c>
      <c r="N2" s="63" t="s">
        <v>8063</v>
      </c>
      <c r="O2" s="63" t="s">
        <v>8064</v>
      </c>
      <c r="P2" s="59" t="s">
        <v>7414</v>
      </c>
      <c r="Q2" s="60" t="s">
        <v>2115</v>
      </c>
      <c r="R2" s="129" t="s">
        <v>8065</v>
      </c>
      <c r="S2" s="130" t="s">
        <v>8066</v>
      </c>
      <c r="T2" s="57" t="s">
        <v>8066</v>
      </c>
      <c r="U2" s="53"/>
      <c r="V2" s="342" t="s">
        <v>26</v>
      </c>
    </row>
    <row r="3" spans="1:41">
      <c r="A3" s="54">
        <v>480</v>
      </c>
      <c r="B3" s="54" t="s">
        <v>8034</v>
      </c>
      <c r="C3" s="54" t="s">
        <v>72</v>
      </c>
      <c r="D3" s="54" t="s">
        <v>7537</v>
      </c>
      <c r="E3" s="54" t="s">
        <v>64</v>
      </c>
      <c r="F3" s="54" t="s">
        <v>8067</v>
      </c>
      <c r="G3" s="54" t="s">
        <v>58</v>
      </c>
      <c r="H3" s="54" t="s">
        <v>69</v>
      </c>
      <c r="I3" s="54">
        <v>49303156</v>
      </c>
      <c r="J3" s="54">
        <v>580</v>
      </c>
      <c r="K3" s="54">
        <v>20</v>
      </c>
      <c r="L3" s="260" t="s">
        <v>8068</v>
      </c>
      <c r="M3" s="261"/>
      <c r="N3" s="86" t="s">
        <v>5681</v>
      </c>
      <c r="O3" s="53" t="s">
        <v>8069</v>
      </c>
      <c r="P3" s="53" t="s">
        <v>8070</v>
      </c>
      <c r="Q3" s="54" t="s">
        <v>70</v>
      </c>
      <c r="R3" s="259" t="s">
        <v>8071</v>
      </c>
      <c r="S3" s="259" t="s">
        <v>8072</v>
      </c>
      <c r="T3" s="54"/>
      <c r="U3" s="54"/>
      <c r="V3" s="254">
        <f t="shared" ref="V3:V31" si="0">A3*J3/10^6</f>
        <v>0.27839999999999998</v>
      </c>
    </row>
    <row r="4" spans="1:41">
      <c r="A4" s="54">
        <v>480</v>
      </c>
      <c r="B4" s="54" t="s">
        <v>8034</v>
      </c>
      <c r="C4" s="54" t="s">
        <v>72</v>
      </c>
      <c r="D4" s="54" t="s">
        <v>7537</v>
      </c>
      <c r="E4" s="54" t="s">
        <v>64</v>
      </c>
      <c r="F4" s="54" t="s">
        <v>8067</v>
      </c>
      <c r="G4" s="54" t="s">
        <v>58</v>
      </c>
      <c r="H4" s="54" t="s">
        <v>69</v>
      </c>
      <c r="I4" s="54">
        <v>49303156</v>
      </c>
      <c r="J4" s="54">
        <v>580</v>
      </c>
      <c r="K4" s="54">
        <v>20</v>
      </c>
      <c r="L4" s="260" t="s">
        <v>8068</v>
      </c>
      <c r="M4" s="261"/>
      <c r="N4" s="86" t="s">
        <v>5681</v>
      </c>
      <c r="O4" s="53" t="s">
        <v>8069</v>
      </c>
      <c r="P4" s="53"/>
      <c r="Q4" s="54" t="s">
        <v>70</v>
      </c>
      <c r="R4" s="54" t="s">
        <v>8073</v>
      </c>
      <c r="S4" s="54"/>
      <c r="T4" s="54"/>
      <c r="U4" s="54"/>
      <c r="V4" s="254">
        <f t="shared" si="0"/>
        <v>0.27839999999999998</v>
      </c>
    </row>
    <row r="5" spans="1:41">
      <c r="A5" s="54">
        <v>480</v>
      </c>
      <c r="B5" s="54" t="s">
        <v>8034</v>
      </c>
      <c r="C5" s="54" t="s">
        <v>72</v>
      </c>
      <c r="D5" s="54" t="s">
        <v>7537</v>
      </c>
      <c r="E5" s="54" t="s">
        <v>64</v>
      </c>
      <c r="F5" s="54" t="s">
        <v>8067</v>
      </c>
      <c r="G5" s="54" t="s">
        <v>58</v>
      </c>
      <c r="H5" s="54" t="s">
        <v>69</v>
      </c>
      <c r="I5" s="54">
        <v>49303156</v>
      </c>
      <c r="J5" s="54">
        <v>580</v>
      </c>
      <c r="K5" s="54">
        <v>20</v>
      </c>
      <c r="L5" s="260" t="s">
        <v>8068</v>
      </c>
      <c r="M5" s="261"/>
      <c r="N5" s="86" t="s">
        <v>5681</v>
      </c>
      <c r="O5" s="53" t="s">
        <v>8069</v>
      </c>
      <c r="P5" s="53"/>
      <c r="Q5" s="54" t="s">
        <v>70</v>
      </c>
      <c r="R5" s="54"/>
      <c r="S5" s="54"/>
      <c r="T5" s="54"/>
      <c r="U5" s="54"/>
      <c r="V5" s="254">
        <f t="shared" si="0"/>
        <v>0.27839999999999998</v>
      </c>
    </row>
    <row r="6" spans="1:41">
      <c r="A6" s="54">
        <v>480</v>
      </c>
      <c r="B6" s="54" t="s">
        <v>8034</v>
      </c>
      <c r="C6" s="54" t="s">
        <v>72</v>
      </c>
      <c r="D6" s="54" t="s">
        <v>7537</v>
      </c>
      <c r="E6" s="54" t="s">
        <v>64</v>
      </c>
      <c r="F6" s="54" t="s">
        <v>8067</v>
      </c>
      <c r="G6" s="54" t="s">
        <v>58</v>
      </c>
      <c r="H6" s="54" t="s">
        <v>69</v>
      </c>
      <c r="I6" s="54">
        <v>49303156</v>
      </c>
      <c r="J6" s="54">
        <v>493</v>
      </c>
      <c r="K6" s="54">
        <v>17</v>
      </c>
      <c r="L6" s="260" t="s">
        <v>8068</v>
      </c>
      <c r="M6" s="261"/>
      <c r="N6" s="86" t="s">
        <v>5681</v>
      </c>
      <c r="O6" s="53" t="s">
        <v>8069</v>
      </c>
      <c r="P6" s="53"/>
      <c r="Q6" s="54" t="s">
        <v>70</v>
      </c>
      <c r="R6" s="54"/>
      <c r="S6" s="54"/>
      <c r="T6" s="54"/>
      <c r="U6" s="54"/>
      <c r="V6" s="254">
        <f t="shared" si="0"/>
        <v>0.23663999999999999</v>
      </c>
    </row>
    <row r="7" spans="1:41">
      <c r="A7" s="53">
        <v>400</v>
      </c>
      <c r="B7" s="53" t="s">
        <v>8034</v>
      </c>
      <c r="C7" s="53" t="s">
        <v>72</v>
      </c>
      <c r="D7" s="54" t="s">
        <v>7537</v>
      </c>
      <c r="E7" s="53" t="s">
        <v>82</v>
      </c>
      <c r="F7" s="53" t="s">
        <v>132</v>
      </c>
      <c r="G7" s="131" t="s">
        <v>81</v>
      </c>
      <c r="H7" s="53" t="s">
        <v>87</v>
      </c>
      <c r="I7" s="53">
        <v>49405140</v>
      </c>
      <c r="J7" s="53">
        <v>768</v>
      </c>
      <c r="K7" s="53">
        <v>24</v>
      </c>
      <c r="L7" s="184" t="s">
        <v>8038</v>
      </c>
      <c r="M7" s="184"/>
      <c r="N7" s="133"/>
      <c r="O7" s="133" t="s">
        <v>8074</v>
      </c>
      <c r="P7" s="53"/>
      <c r="Q7" s="53" t="s">
        <v>88</v>
      </c>
      <c r="R7" s="132" t="s">
        <v>311</v>
      </c>
      <c r="S7" s="53"/>
      <c r="T7" s="53"/>
      <c r="U7" s="53"/>
      <c r="V7" s="254">
        <f t="shared" si="0"/>
        <v>0.30719999999999997</v>
      </c>
    </row>
    <row r="8" spans="1:41">
      <c r="A8" s="53">
        <v>395</v>
      </c>
      <c r="B8" s="53" t="s">
        <v>8034</v>
      </c>
      <c r="C8" s="53" t="s">
        <v>72</v>
      </c>
      <c r="D8" s="54" t="s">
        <v>7537</v>
      </c>
      <c r="E8" s="53" t="s">
        <v>653</v>
      </c>
      <c r="F8" s="53" t="s">
        <v>8075</v>
      </c>
      <c r="G8" s="62" t="s">
        <v>8076</v>
      </c>
      <c r="H8" s="53" t="s">
        <v>87</v>
      </c>
      <c r="I8" s="53">
        <v>49403139</v>
      </c>
      <c r="J8" s="53">
        <v>832</v>
      </c>
      <c r="K8" s="53">
        <v>26</v>
      </c>
      <c r="L8" s="91"/>
      <c r="M8" s="91"/>
      <c r="N8" s="53"/>
      <c r="O8" s="53"/>
      <c r="P8" s="53"/>
      <c r="Q8" s="53" t="s">
        <v>88</v>
      </c>
      <c r="R8" s="132" t="s">
        <v>2299</v>
      </c>
      <c r="S8" s="53"/>
      <c r="T8" s="53"/>
      <c r="U8" s="53"/>
      <c r="V8" s="254">
        <f t="shared" si="0"/>
        <v>0.32863999999999999</v>
      </c>
    </row>
    <row r="9" spans="1:41">
      <c r="A9" s="53">
        <v>360</v>
      </c>
      <c r="B9" s="53" t="s">
        <v>8034</v>
      </c>
      <c r="C9" s="53" t="s">
        <v>72</v>
      </c>
      <c r="D9" s="54" t="s">
        <v>7537</v>
      </c>
      <c r="E9" s="53" t="s">
        <v>107</v>
      </c>
      <c r="F9" s="108" t="s">
        <v>3190</v>
      </c>
      <c r="G9" s="53" t="s">
        <v>103</v>
      </c>
      <c r="H9" s="53" t="s">
        <v>113</v>
      </c>
      <c r="I9" s="53">
        <v>49203132</v>
      </c>
      <c r="J9" s="81">
        <v>576</v>
      </c>
      <c r="K9" s="81">
        <v>18</v>
      </c>
      <c r="L9" s="91"/>
      <c r="M9" s="91"/>
      <c r="N9" s="91" t="s">
        <v>588</v>
      </c>
      <c r="O9" s="91"/>
      <c r="P9" s="53"/>
      <c r="Q9" s="53" t="s">
        <v>88</v>
      </c>
      <c r="R9" s="132" t="s">
        <v>7491</v>
      </c>
      <c r="S9" s="134" t="s">
        <v>154</v>
      </c>
      <c r="T9" s="53"/>
      <c r="U9" s="53"/>
      <c r="V9" s="254">
        <f t="shared" si="0"/>
        <v>0.20735999999999999</v>
      </c>
    </row>
    <row r="10" spans="1:41">
      <c r="A10" s="53">
        <v>360</v>
      </c>
      <c r="B10" s="53" t="s">
        <v>8034</v>
      </c>
      <c r="C10" s="53" t="s">
        <v>72</v>
      </c>
      <c r="D10" s="54" t="s">
        <v>7537</v>
      </c>
      <c r="E10" s="53" t="s">
        <v>107</v>
      </c>
      <c r="F10" s="108" t="s">
        <v>3190</v>
      </c>
      <c r="G10" s="53" t="s">
        <v>103</v>
      </c>
      <c r="H10" s="53" t="s">
        <v>113</v>
      </c>
      <c r="I10" s="53">
        <v>49203132</v>
      </c>
      <c r="J10" s="81">
        <v>576</v>
      </c>
      <c r="K10" s="81">
        <v>18</v>
      </c>
      <c r="L10" s="91"/>
      <c r="M10" s="91"/>
      <c r="N10" s="91" t="s">
        <v>588</v>
      </c>
      <c r="O10" s="91"/>
      <c r="P10" s="53"/>
      <c r="Q10" s="53" t="s">
        <v>88</v>
      </c>
      <c r="R10" s="53"/>
      <c r="S10" s="53"/>
      <c r="T10" s="53"/>
      <c r="U10" s="53"/>
      <c r="V10" s="254">
        <f t="shared" si="0"/>
        <v>0.20735999999999999</v>
      </c>
      <c r="AO10" s="53"/>
    </row>
    <row r="11" spans="1:41">
      <c r="A11" s="53">
        <v>360</v>
      </c>
      <c r="B11" s="53" t="s">
        <v>8034</v>
      </c>
      <c r="C11" s="53" t="s">
        <v>72</v>
      </c>
      <c r="D11" s="54" t="s">
        <v>7537</v>
      </c>
      <c r="E11" s="62" t="s">
        <v>122</v>
      </c>
      <c r="F11" s="108" t="s">
        <v>123</v>
      </c>
      <c r="G11" s="108" t="s">
        <v>121</v>
      </c>
      <c r="H11" s="53" t="s">
        <v>113</v>
      </c>
      <c r="I11" s="53">
        <v>49203132</v>
      </c>
      <c r="J11" s="81">
        <v>832</v>
      </c>
      <c r="K11" s="81">
        <v>26</v>
      </c>
      <c r="L11" s="91"/>
      <c r="M11" s="91"/>
      <c r="N11" s="184" t="s">
        <v>8077</v>
      </c>
      <c r="O11" s="91"/>
      <c r="P11" s="53"/>
      <c r="Q11" s="53" t="s">
        <v>88</v>
      </c>
      <c r="R11" s="135" t="s">
        <v>128</v>
      </c>
      <c r="S11" s="53" t="s">
        <v>127</v>
      </c>
      <c r="T11" s="53" t="s">
        <v>126</v>
      </c>
      <c r="U11" s="53"/>
      <c r="V11" s="254">
        <f t="shared" si="0"/>
        <v>0.29952000000000001</v>
      </c>
    </row>
    <row r="12" spans="1:41" s="102" customFormat="1">
      <c r="A12" s="54">
        <v>480</v>
      </c>
      <c r="B12" s="54" t="s">
        <v>8034</v>
      </c>
      <c r="C12" s="54" t="s">
        <v>72</v>
      </c>
      <c r="D12" s="54" t="s">
        <v>7537</v>
      </c>
      <c r="E12" s="79" t="s">
        <v>82</v>
      </c>
      <c r="F12" s="136" t="s">
        <v>132</v>
      </c>
      <c r="G12" s="136" t="s">
        <v>131</v>
      </c>
      <c r="H12" s="54" t="s">
        <v>134</v>
      </c>
      <c r="I12" s="54">
        <v>49303156</v>
      </c>
      <c r="J12" s="85">
        <v>638</v>
      </c>
      <c r="K12" s="85">
        <v>22</v>
      </c>
      <c r="L12" s="80"/>
      <c r="M12" s="137"/>
      <c r="N12" s="51"/>
      <c r="O12" s="51"/>
      <c r="P12" s="51"/>
      <c r="Q12" s="54" t="s">
        <v>88</v>
      </c>
      <c r="R12" s="138" t="s">
        <v>276</v>
      </c>
      <c r="S12" s="54" t="s">
        <v>133</v>
      </c>
      <c r="T12" s="54" t="s">
        <v>921</v>
      </c>
      <c r="U12" s="54"/>
      <c r="V12" s="254">
        <f t="shared" si="0"/>
        <v>0.30624000000000001</v>
      </c>
    </row>
    <row r="13" spans="1:41" s="102" customFormat="1">
      <c r="A13" s="54">
        <v>480</v>
      </c>
      <c r="B13" s="54" t="s">
        <v>8034</v>
      </c>
      <c r="C13" s="54" t="s">
        <v>72</v>
      </c>
      <c r="D13" s="54" t="s">
        <v>7537</v>
      </c>
      <c r="E13" s="79" t="s">
        <v>82</v>
      </c>
      <c r="F13" s="136" t="s">
        <v>132</v>
      </c>
      <c r="G13" s="136" t="s">
        <v>131</v>
      </c>
      <c r="H13" s="54" t="s">
        <v>134</v>
      </c>
      <c r="I13" s="54">
        <v>49303156</v>
      </c>
      <c r="J13" s="85">
        <v>638</v>
      </c>
      <c r="K13" s="85">
        <v>22</v>
      </c>
      <c r="L13" s="80"/>
      <c r="M13" s="137"/>
      <c r="N13" s="51"/>
      <c r="O13" s="51"/>
      <c r="P13" s="51"/>
      <c r="Q13" s="54" t="s">
        <v>88</v>
      </c>
      <c r="R13" s="138" t="s">
        <v>276</v>
      </c>
      <c r="S13" s="54" t="s">
        <v>133</v>
      </c>
      <c r="T13" s="54" t="s">
        <v>921</v>
      </c>
      <c r="U13" s="54"/>
      <c r="V13" s="254">
        <f t="shared" si="0"/>
        <v>0.30624000000000001</v>
      </c>
    </row>
    <row r="14" spans="1:41" s="102" customFormat="1">
      <c r="A14" s="54">
        <v>480</v>
      </c>
      <c r="B14" s="54" t="s">
        <v>8034</v>
      </c>
      <c r="C14" s="54" t="s">
        <v>72</v>
      </c>
      <c r="D14" s="54" t="s">
        <v>7537</v>
      </c>
      <c r="E14" s="79" t="s">
        <v>82</v>
      </c>
      <c r="F14" s="136" t="s">
        <v>132</v>
      </c>
      <c r="G14" s="136" t="s">
        <v>131</v>
      </c>
      <c r="H14" s="54" t="s">
        <v>134</v>
      </c>
      <c r="I14" s="54">
        <v>49303156</v>
      </c>
      <c r="J14" s="85">
        <v>638</v>
      </c>
      <c r="K14" s="85">
        <v>22</v>
      </c>
      <c r="L14" s="80"/>
      <c r="M14" s="137"/>
      <c r="N14" s="51"/>
      <c r="O14" s="51"/>
      <c r="P14" s="51"/>
      <c r="Q14" s="54" t="s">
        <v>88</v>
      </c>
      <c r="R14" s="138" t="s">
        <v>276</v>
      </c>
      <c r="S14" s="54" t="s">
        <v>133</v>
      </c>
      <c r="T14" s="54" t="s">
        <v>921</v>
      </c>
      <c r="U14" s="54"/>
      <c r="V14" s="254">
        <f t="shared" si="0"/>
        <v>0.30624000000000001</v>
      </c>
    </row>
    <row r="15" spans="1:41" s="102" customFormat="1">
      <c r="A15" s="54">
        <v>480</v>
      </c>
      <c r="B15" s="54" t="s">
        <v>8034</v>
      </c>
      <c r="C15" s="54" t="s">
        <v>72</v>
      </c>
      <c r="D15" s="54" t="s">
        <v>7537</v>
      </c>
      <c r="E15" s="79" t="s">
        <v>82</v>
      </c>
      <c r="F15" s="136" t="s">
        <v>132</v>
      </c>
      <c r="G15" s="136" t="s">
        <v>131</v>
      </c>
      <c r="H15" s="54" t="s">
        <v>134</v>
      </c>
      <c r="I15" s="54">
        <v>49303156</v>
      </c>
      <c r="J15" s="85">
        <v>638</v>
      </c>
      <c r="K15" s="85">
        <v>22</v>
      </c>
      <c r="L15" s="80"/>
      <c r="M15" s="137"/>
      <c r="N15" s="51"/>
      <c r="O15" s="51"/>
      <c r="P15" s="51"/>
      <c r="Q15" s="54" t="s">
        <v>88</v>
      </c>
      <c r="R15" s="138" t="s">
        <v>276</v>
      </c>
      <c r="S15" s="54" t="s">
        <v>133</v>
      </c>
      <c r="T15" s="54" t="s">
        <v>921</v>
      </c>
      <c r="U15" s="54"/>
      <c r="V15" s="254">
        <f t="shared" si="0"/>
        <v>0.30624000000000001</v>
      </c>
    </row>
    <row r="16" spans="1:41" s="102" customFormat="1">
      <c r="A16" s="54">
        <v>480</v>
      </c>
      <c r="B16" s="54" t="s">
        <v>8034</v>
      </c>
      <c r="C16" s="54" t="s">
        <v>72</v>
      </c>
      <c r="D16" s="54" t="s">
        <v>7537</v>
      </c>
      <c r="E16" s="79" t="s">
        <v>82</v>
      </c>
      <c r="F16" s="136" t="s">
        <v>132</v>
      </c>
      <c r="G16" s="136" t="s">
        <v>131</v>
      </c>
      <c r="H16" s="54" t="s">
        <v>134</v>
      </c>
      <c r="I16" s="54">
        <v>49303156</v>
      </c>
      <c r="J16" s="85">
        <v>638</v>
      </c>
      <c r="K16" s="85">
        <v>22</v>
      </c>
      <c r="L16" s="80"/>
      <c r="M16" s="137"/>
      <c r="N16" s="51"/>
      <c r="O16" s="51"/>
      <c r="P16" s="51"/>
      <c r="Q16" s="54" t="s">
        <v>88</v>
      </c>
      <c r="R16" s="138" t="s">
        <v>276</v>
      </c>
      <c r="S16" s="54" t="s">
        <v>133</v>
      </c>
      <c r="T16" s="54" t="s">
        <v>921</v>
      </c>
      <c r="U16" s="54"/>
      <c r="V16" s="254">
        <f t="shared" si="0"/>
        <v>0.30624000000000001</v>
      </c>
    </row>
    <row r="17" spans="1:22" s="102" customFormat="1">
      <c r="A17" s="54">
        <v>480</v>
      </c>
      <c r="B17" s="54" t="s">
        <v>8034</v>
      </c>
      <c r="C17" s="54" t="s">
        <v>72</v>
      </c>
      <c r="D17" s="54" t="s">
        <v>7537</v>
      </c>
      <c r="E17" s="79" t="s">
        <v>82</v>
      </c>
      <c r="F17" s="136" t="s">
        <v>132</v>
      </c>
      <c r="G17" s="136" t="s">
        <v>131</v>
      </c>
      <c r="H17" s="54" t="s">
        <v>134</v>
      </c>
      <c r="I17" s="54">
        <v>49303156</v>
      </c>
      <c r="J17" s="85">
        <v>638</v>
      </c>
      <c r="K17" s="85">
        <v>22</v>
      </c>
      <c r="L17" s="80"/>
      <c r="M17" s="137"/>
      <c r="N17" s="51"/>
      <c r="O17" s="51"/>
      <c r="P17" s="51"/>
      <c r="Q17" s="54" t="s">
        <v>88</v>
      </c>
      <c r="R17" s="138" t="s">
        <v>276</v>
      </c>
      <c r="S17" s="54" t="s">
        <v>133</v>
      </c>
      <c r="T17" s="54" t="s">
        <v>921</v>
      </c>
      <c r="U17" s="54"/>
      <c r="V17" s="254">
        <f t="shared" si="0"/>
        <v>0.30624000000000001</v>
      </c>
    </row>
    <row r="18" spans="1:22" s="102" customFormat="1">
      <c r="A18" s="54">
        <v>480</v>
      </c>
      <c r="B18" s="54" t="s">
        <v>8034</v>
      </c>
      <c r="C18" s="54" t="s">
        <v>72</v>
      </c>
      <c r="D18" s="54" t="s">
        <v>7537</v>
      </c>
      <c r="E18" s="79" t="s">
        <v>82</v>
      </c>
      <c r="F18" s="136" t="s">
        <v>132</v>
      </c>
      <c r="G18" s="136" t="s">
        <v>131</v>
      </c>
      <c r="H18" s="54" t="s">
        <v>134</v>
      </c>
      <c r="I18" s="54">
        <v>49303156</v>
      </c>
      <c r="J18" s="85">
        <v>638</v>
      </c>
      <c r="K18" s="85">
        <v>22</v>
      </c>
      <c r="L18" s="80"/>
      <c r="M18" s="80"/>
      <c r="N18" s="51"/>
      <c r="O18" s="51"/>
      <c r="P18" s="51"/>
      <c r="Q18" s="54" t="s">
        <v>88</v>
      </c>
      <c r="R18" s="138" t="s">
        <v>276</v>
      </c>
      <c r="S18" s="54" t="s">
        <v>133</v>
      </c>
      <c r="T18" s="54" t="s">
        <v>921</v>
      </c>
      <c r="U18" s="54"/>
      <c r="V18" s="254">
        <f t="shared" si="0"/>
        <v>0.30624000000000001</v>
      </c>
    </row>
    <row r="19" spans="1:22" s="102" customFormat="1">
      <c r="A19" s="54">
        <v>480</v>
      </c>
      <c r="B19" s="54" t="s">
        <v>8034</v>
      </c>
      <c r="C19" s="54" t="s">
        <v>72</v>
      </c>
      <c r="D19" s="54" t="s">
        <v>7537</v>
      </c>
      <c r="E19" s="79" t="s">
        <v>82</v>
      </c>
      <c r="F19" s="136" t="s">
        <v>132</v>
      </c>
      <c r="G19" s="136" t="s">
        <v>131</v>
      </c>
      <c r="H19" s="54" t="s">
        <v>134</v>
      </c>
      <c r="I19" s="54">
        <v>49303156</v>
      </c>
      <c r="J19" s="85">
        <v>638</v>
      </c>
      <c r="K19" s="85">
        <v>22</v>
      </c>
      <c r="L19" s="80"/>
      <c r="M19" s="80"/>
      <c r="N19" s="51"/>
      <c r="O19" s="51"/>
      <c r="P19" s="51"/>
      <c r="Q19" s="54" t="s">
        <v>88</v>
      </c>
      <c r="R19" s="138" t="s">
        <v>276</v>
      </c>
      <c r="S19" s="54" t="s">
        <v>133</v>
      </c>
      <c r="T19" s="54" t="s">
        <v>921</v>
      </c>
      <c r="U19" s="54" t="str">
        <f>"QCELLS"&amp;" "&amp;"PO#"&amp;" "&amp;G19&amp;"//"&amp;E19&amp;" //"&amp;RIGHT(F19,8)&amp;""</f>
        <v>QCELLS PO# 5887-RD949028S//CED Greentech New Jersey //NJ 08110</v>
      </c>
      <c r="V19" s="254">
        <f t="shared" si="0"/>
        <v>0.30624000000000001</v>
      </c>
    </row>
    <row r="20" spans="1:22" s="102" customFormat="1">
      <c r="A20" s="54">
        <v>480</v>
      </c>
      <c r="B20" s="54" t="s">
        <v>8034</v>
      </c>
      <c r="C20" s="54" t="s">
        <v>72</v>
      </c>
      <c r="D20" s="54" t="s">
        <v>7537</v>
      </c>
      <c r="E20" s="79" t="s">
        <v>82</v>
      </c>
      <c r="F20" s="136" t="s">
        <v>132</v>
      </c>
      <c r="G20" s="136" t="s">
        <v>131</v>
      </c>
      <c r="H20" s="54" t="s">
        <v>134</v>
      </c>
      <c r="I20" s="54">
        <v>49303156</v>
      </c>
      <c r="J20" s="85">
        <v>638</v>
      </c>
      <c r="K20" s="85">
        <v>22</v>
      </c>
      <c r="L20" s="80"/>
      <c r="M20" s="80"/>
      <c r="N20" s="51"/>
      <c r="O20" s="51"/>
      <c r="P20" s="51"/>
      <c r="Q20" s="54" t="s">
        <v>88</v>
      </c>
      <c r="R20" s="138" t="s">
        <v>276</v>
      </c>
      <c r="S20" s="54" t="s">
        <v>133</v>
      </c>
      <c r="T20" s="54" t="s">
        <v>921</v>
      </c>
      <c r="U20" s="54"/>
      <c r="V20" s="254">
        <f t="shared" si="0"/>
        <v>0.30624000000000001</v>
      </c>
    </row>
    <row r="21" spans="1:22" s="102" customFormat="1">
      <c r="A21" s="54">
        <v>480</v>
      </c>
      <c r="B21" s="54" t="s">
        <v>8034</v>
      </c>
      <c r="C21" s="54" t="s">
        <v>72</v>
      </c>
      <c r="D21" s="54" t="s">
        <v>7537</v>
      </c>
      <c r="E21" s="79" t="s">
        <v>82</v>
      </c>
      <c r="F21" s="136" t="s">
        <v>132</v>
      </c>
      <c r="G21" s="136" t="s">
        <v>131</v>
      </c>
      <c r="H21" s="54" t="s">
        <v>134</v>
      </c>
      <c r="I21" s="54">
        <v>49303156</v>
      </c>
      <c r="J21" s="85">
        <v>638</v>
      </c>
      <c r="K21" s="85">
        <v>22</v>
      </c>
      <c r="L21" s="80"/>
      <c r="M21" s="80"/>
      <c r="N21" s="51"/>
      <c r="O21" s="51"/>
      <c r="P21" s="51"/>
      <c r="Q21" s="54" t="s">
        <v>88</v>
      </c>
      <c r="R21" s="138" t="s">
        <v>276</v>
      </c>
      <c r="S21" s="54" t="s">
        <v>133</v>
      </c>
      <c r="T21" s="54" t="s">
        <v>921</v>
      </c>
      <c r="U21" s="54"/>
      <c r="V21" s="254">
        <f t="shared" si="0"/>
        <v>0.30624000000000001</v>
      </c>
    </row>
    <row r="22" spans="1:22" s="102" customFormat="1">
      <c r="A22" s="54">
        <v>480</v>
      </c>
      <c r="B22" s="54" t="s">
        <v>8034</v>
      </c>
      <c r="C22" s="54" t="s">
        <v>72</v>
      </c>
      <c r="D22" s="54" t="s">
        <v>7537</v>
      </c>
      <c r="E22" s="79" t="s">
        <v>82</v>
      </c>
      <c r="F22" s="136" t="s">
        <v>132</v>
      </c>
      <c r="G22" s="136" t="s">
        <v>131</v>
      </c>
      <c r="H22" s="54" t="s">
        <v>134</v>
      </c>
      <c r="I22" s="54">
        <v>49303156</v>
      </c>
      <c r="J22" s="85">
        <v>638</v>
      </c>
      <c r="K22" s="85">
        <v>22</v>
      </c>
      <c r="L22" s="80"/>
      <c r="M22" s="80"/>
      <c r="N22" s="51"/>
      <c r="O22" s="51"/>
      <c r="P22" s="51"/>
      <c r="Q22" s="54" t="s">
        <v>88</v>
      </c>
      <c r="R22" s="138" t="s">
        <v>276</v>
      </c>
      <c r="S22" s="54" t="s">
        <v>133</v>
      </c>
      <c r="T22" s="54" t="s">
        <v>921</v>
      </c>
      <c r="U22" s="54"/>
      <c r="V22" s="254">
        <f t="shared" si="0"/>
        <v>0.30624000000000001</v>
      </c>
    </row>
    <row r="23" spans="1:22" s="102" customFormat="1">
      <c r="A23" s="54">
        <v>480</v>
      </c>
      <c r="B23" s="54" t="s">
        <v>8034</v>
      </c>
      <c r="C23" s="54" t="s">
        <v>72</v>
      </c>
      <c r="D23" s="54" t="s">
        <v>7537</v>
      </c>
      <c r="E23" s="79" t="s">
        <v>82</v>
      </c>
      <c r="F23" s="136" t="s">
        <v>132</v>
      </c>
      <c r="G23" s="136" t="s">
        <v>131</v>
      </c>
      <c r="H23" s="54" t="s">
        <v>134</v>
      </c>
      <c r="I23" s="54">
        <v>49303156</v>
      </c>
      <c r="J23" s="85">
        <v>638</v>
      </c>
      <c r="K23" s="85">
        <v>22</v>
      </c>
      <c r="L23" s="80"/>
      <c r="M23" s="80"/>
      <c r="N23" s="51"/>
      <c r="O23" s="51"/>
      <c r="P23" s="51"/>
      <c r="Q23" s="54" t="s">
        <v>88</v>
      </c>
      <c r="R23" s="138" t="s">
        <v>276</v>
      </c>
      <c r="S23" s="54" t="s">
        <v>133</v>
      </c>
      <c r="T23" s="54" t="s">
        <v>921</v>
      </c>
      <c r="U23" s="54"/>
      <c r="V23" s="254">
        <f t="shared" si="0"/>
        <v>0.30624000000000001</v>
      </c>
    </row>
    <row r="24" spans="1:22" s="102" customFormat="1">
      <c r="A24" s="54">
        <v>480</v>
      </c>
      <c r="B24" s="54" t="s">
        <v>8034</v>
      </c>
      <c r="C24" s="54" t="s">
        <v>72</v>
      </c>
      <c r="D24" s="54" t="s">
        <v>7537</v>
      </c>
      <c r="E24" s="79" t="s">
        <v>82</v>
      </c>
      <c r="F24" s="136" t="s">
        <v>136</v>
      </c>
      <c r="G24" s="136" t="s">
        <v>131</v>
      </c>
      <c r="H24" s="54" t="s">
        <v>134</v>
      </c>
      <c r="I24" s="54">
        <v>49303156</v>
      </c>
      <c r="J24" s="85">
        <v>638</v>
      </c>
      <c r="K24" s="85">
        <v>22</v>
      </c>
      <c r="L24" s="111"/>
      <c r="M24" s="80"/>
      <c r="N24" s="51"/>
      <c r="O24" s="51"/>
      <c r="P24" s="51"/>
      <c r="Q24" s="54" t="s">
        <v>88</v>
      </c>
      <c r="R24" s="138" t="s">
        <v>276</v>
      </c>
      <c r="S24" s="54" t="s">
        <v>133</v>
      </c>
      <c r="T24" s="54" t="s">
        <v>921</v>
      </c>
      <c r="U24" s="54"/>
      <c r="V24" s="254">
        <f t="shared" si="0"/>
        <v>0.30624000000000001</v>
      </c>
    </row>
    <row r="25" spans="1:22" s="102" customFormat="1">
      <c r="A25" s="54">
        <v>480</v>
      </c>
      <c r="B25" s="54" t="s">
        <v>8034</v>
      </c>
      <c r="C25" s="54" t="s">
        <v>72</v>
      </c>
      <c r="D25" s="54" t="s">
        <v>7537</v>
      </c>
      <c r="E25" s="79" t="s">
        <v>82</v>
      </c>
      <c r="F25" s="136" t="s">
        <v>136</v>
      </c>
      <c r="G25" s="136" t="s">
        <v>131</v>
      </c>
      <c r="H25" s="54" t="s">
        <v>134</v>
      </c>
      <c r="I25" s="54">
        <v>49303156</v>
      </c>
      <c r="J25" s="85">
        <v>638</v>
      </c>
      <c r="K25" s="85">
        <v>22</v>
      </c>
      <c r="L25" s="111"/>
      <c r="M25" s="80"/>
      <c r="N25" s="51"/>
      <c r="O25" s="51"/>
      <c r="P25" s="51"/>
      <c r="Q25" s="54" t="s">
        <v>88</v>
      </c>
      <c r="R25" s="138" t="s">
        <v>276</v>
      </c>
      <c r="S25" s="54" t="s">
        <v>133</v>
      </c>
      <c r="T25" s="54" t="s">
        <v>921</v>
      </c>
      <c r="U25" s="54"/>
      <c r="V25" s="254">
        <f t="shared" si="0"/>
        <v>0.30624000000000001</v>
      </c>
    </row>
    <row r="26" spans="1:22" s="102" customFormat="1">
      <c r="A26" s="54">
        <v>480</v>
      </c>
      <c r="B26" s="54" t="s">
        <v>8034</v>
      </c>
      <c r="C26" s="54" t="s">
        <v>72</v>
      </c>
      <c r="D26" s="54" t="s">
        <v>7537</v>
      </c>
      <c r="E26" s="79" t="s">
        <v>82</v>
      </c>
      <c r="F26" s="136" t="s">
        <v>136</v>
      </c>
      <c r="G26" s="136" t="s">
        <v>131</v>
      </c>
      <c r="H26" s="54" t="s">
        <v>134</v>
      </c>
      <c r="I26" s="54">
        <v>49303156</v>
      </c>
      <c r="J26" s="85">
        <v>638</v>
      </c>
      <c r="K26" s="85">
        <v>22</v>
      </c>
      <c r="L26" s="111"/>
      <c r="M26" s="80"/>
      <c r="N26" s="51"/>
      <c r="O26" s="51"/>
      <c r="P26" s="51"/>
      <c r="Q26" s="54" t="s">
        <v>88</v>
      </c>
      <c r="R26" s="138" t="s">
        <v>276</v>
      </c>
      <c r="S26" s="54" t="s">
        <v>133</v>
      </c>
      <c r="T26" s="54" t="s">
        <v>921</v>
      </c>
      <c r="U26" s="54"/>
      <c r="V26" s="254">
        <f t="shared" si="0"/>
        <v>0.30624000000000001</v>
      </c>
    </row>
    <row r="27" spans="1:22" s="102" customFormat="1">
      <c r="A27" s="54">
        <v>480</v>
      </c>
      <c r="B27" s="54" t="s">
        <v>8034</v>
      </c>
      <c r="C27" s="54" t="s">
        <v>72</v>
      </c>
      <c r="D27" s="54" t="s">
        <v>7537</v>
      </c>
      <c r="E27" s="79" t="s">
        <v>82</v>
      </c>
      <c r="F27" s="136" t="s">
        <v>136</v>
      </c>
      <c r="G27" s="136" t="s">
        <v>131</v>
      </c>
      <c r="H27" s="54" t="s">
        <v>134</v>
      </c>
      <c r="I27" s="54">
        <v>49303156</v>
      </c>
      <c r="J27" s="85">
        <v>638</v>
      </c>
      <c r="K27" s="85">
        <v>22</v>
      </c>
      <c r="L27" s="111"/>
      <c r="M27" s="80"/>
      <c r="N27" s="51"/>
      <c r="O27" s="51"/>
      <c r="P27" s="51"/>
      <c r="Q27" s="54" t="s">
        <v>88</v>
      </c>
      <c r="R27" s="138" t="s">
        <v>276</v>
      </c>
      <c r="S27" s="54" t="s">
        <v>133</v>
      </c>
      <c r="T27" s="54" t="s">
        <v>921</v>
      </c>
      <c r="U27" s="54"/>
      <c r="V27" s="254">
        <f t="shared" si="0"/>
        <v>0.30624000000000001</v>
      </c>
    </row>
    <row r="28" spans="1:22" s="102" customFormat="1">
      <c r="A28" s="54">
        <v>480</v>
      </c>
      <c r="B28" s="54" t="s">
        <v>8034</v>
      </c>
      <c r="C28" s="54" t="s">
        <v>72</v>
      </c>
      <c r="D28" s="54" t="s">
        <v>7537</v>
      </c>
      <c r="E28" s="79" t="s">
        <v>82</v>
      </c>
      <c r="F28" s="136" t="s">
        <v>136</v>
      </c>
      <c r="G28" s="136" t="s">
        <v>131</v>
      </c>
      <c r="H28" s="54" t="s">
        <v>134</v>
      </c>
      <c r="I28" s="54">
        <v>49303156</v>
      </c>
      <c r="J28" s="85">
        <v>348</v>
      </c>
      <c r="K28" s="85">
        <v>12</v>
      </c>
      <c r="L28" s="111"/>
      <c r="M28" s="80"/>
      <c r="N28" s="51"/>
      <c r="O28" s="51"/>
      <c r="P28" s="51"/>
      <c r="Q28" s="54" t="s">
        <v>88</v>
      </c>
      <c r="R28" s="138" t="s">
        <v>276</v>
      </c>
      <c r="S28" s="54" t="s">
        <v>133</v>
      </c>
      <c r="T28" s="54" t="s">
        <v>921</v>
      </c>
      <c r="U28" s="54"/>
      <c r="V28" s="254">
        <f t="shared" si="0"/>
        <v>0.16703999999999999</v>
      </c>
    </row>
    <row r="29" spans="1:22">
      <c r="A29" s="53">
        <v>360</v>
      </c>
      <c r="B29" s="53" t="s">
        <v>8034</v>
      </c>
      <c r="C29" s="53" t="s">
        <v>72</v>
      </c>
      <c r="D29" s="54" t="s">
        <v>7537</v>
      </c>
      <c r="E29" s="62" t="s">
        <v>141</v>
      </c>
      <c r="F29" s="53" t="s">
        <v>142</v>
      </c>
      <c r="G29" s="53" t="s">
        <v>140</v>
      </c>
      <c r="H29" s="53" t="s">
        <v>113</v>
      </c>
      <c r="I29" s="53">
        <v>49203132</v>
      </c>
      <c r="J29" s="81">
        <v>832</v>
      </c>
      <c r="K29" s="81">
        <v>26</v>
      </c>
      <c r="L29" s="91"/>
      <c r="M29" s="91"/>
      <c r="N29" s="91" t="s">
        <v>588</v>
      </c>
      <c r="O29" s="91"/>
      <c r="P29" s="92"/>
      <c r="Q29" s="53" t="s">
        <v>88</v>
      </c>
      <c r="R29" s="134" t="s">
        <v>146</v>
      </c>
      <c r="S29" s="53"/>
      <c r="T29" s="53" t="s">
        <v>145</v>
      </c>
      <c r="U29" s="53"/>
      <c r="V29" s="254">
        <f t="shared" si="0"/>
        <v>0.29952000000000001</v>
      </c>
    </row>
    <row r="30" spans="1:22">
      <c r="A30" s="53">
        <v>360</v>
      </c>
      <c r="B30" s="53" t="s">
        <v>8034</v>
      </c>
      <c r="C30" s="53" t="s">
        <v>72</v>
      </c>
      <c r="D30" s="54" t="s">
        <v>7537</v>
      </c>
      <c r="E30" s="62" t="s">
        <v>150</v>
      </c>
      <c r="F30" s="53" t="s">
        <v>151</v>
      </c>
      <c r="G30" s="53" t="s">
        <v>149</v>
      </c>
      <c r="H30" s="53" t="s">
        <v>113</v>
      </c>
      <c r="I30" s="53">
        <v>49203132</v>
      </c>
      <c r="J30" s="53">
        <v>832</v>
      </c>
      <c r="K30" s="53">
        <v>26</v>
      </c>
      <c r="L30" s="91"/>
      <c r="M30" s="91"/>
      <c r="N30" s="91" t="s">
        <v>588</v>
      </c>
      <c r="O30" s="91"/>
      <c r="P30" s="92"/>
      <c r="Q30" s="53" t="s">
        <v>88</v>
      </c>
      <c r="R30" s="134" t="s">
        <v>7491</v>
      </c>
      <c r="S30" s="53" t="s">
        <v>154</v>
      </c>
      <c r="T30" s="53"/>
      <c r="U30" s="54" t="str">
        <f>"QCELLS"&amp;" "&amp;"PO#"&amp;" "&amp;G30&amp;"//"&amp;E30&amp;" //"&amp;RIGHT(F30,8)&amp;""</f>
        <v>QCELLS PO# 1024-WB941130S PT2//CED Greentech Chatsworth //CA 91311</v>
      </c>
      <c r="V30" s="254">
        <f t="shared" si="0"/>
        <v>0.29952000000000001</v>
      </c>
    </row>
    <row r="31" spans="1:22">
      <c r="A31" s="53">
        <v>360</v>
      </c>
      <c r="B31" s="53" t="s">
        <v>8034</v>
      </c>
      <c r="C31" s="53" t="s">
        <v>72</v>
      </c>
      <c r="D31" s="54" t="s">
        <v>7537</v>
      </c>
      <c r="E31" s="62" t="s">
        <v>150</v>
      </c>
      <c r="F31" s="53" t="s">
        <v>151</v>
      </c>
      <c r="G31" s="53" t="s">
        <v>149</v>
      </c>
      <c r="H31" s="53" t="s">
        <v>113</v>
      </c>
      <c r="I31" s="53">
        <v>49203132</v>
      </c>
      <c r="J31" s="53">
        <v>704</v>
      </c>
      <c r="K31" s="53">
        <v>22</v>
      </c>
      <c r="L31" s="91"/>
      <c r="M31" s="91"/>
      <c r="N31" s="91" t="s">
        <v>588</v>
      </c>
      <c r="O31" s="91"/>
      <c r="P31" s="92"/>
      <c r="Q31" s="53" t="s">
        <v>88</v>
      </c>
      <c r="R31" s="134" t="s">
        <v>7491</v>
      </c>
      <c r="S31" s="53" t="s">
        <v>154</v>
      </c>
      <c r="T31" s="53"/>
      <c r="U31" s="53"/>
      <c r="V31" s="254">
        <f t="shared" si="0"/>
        <v>0.25344</v>
      </c>
    </row>
    <row r="32" spans="1:22">
      <c r="A32" s="53">
        <v>360</v>
      </c>
      <c r="B32" s="53" t="s">
        <v>8034</v>
      </c>
      <c r="C32" s="53" t="s">
        <v>72</v>
      </c>
      <c r="D32" s="54" t="s">
        <v>7537</v>
      </c>
      <c r="E32" s="53" t="s">
        <v>178</v>
      </c>
      <c r="F32" s="53" t="s">
        <v>179</v>
      </c>
      <c r="G32" s="53" t="s">
        <v>177</v>
      </c>
      <c r="H32" s="53" t="s">
        <v>113</v>
      </c>
      <c r="I32" s="53">
        <v>49203132</v>
      </c>
      <c r="J32" s="53">
        <v>832</v>
      </c>
      <c r="K32" s="53">
        <v>26</v>
      </c>
      <c r="L32" s="91"/>
      <c r="M32" s="91"/>
      <c r="N32" s="91" t="s">
        <v>588</v>
      </c>
      <c r="O32" s="91"/>
      <c r="P32" s="53"/>
      <c r="Q32" s="53" t="s">
        <v>88</v>
      </c>
      <c r="R32" s="53" t="s">
        <v>2658</v>
      </c>
      <c r="S32" s="53"/>
      <c r="T32" s="53"/>
      <c r="U32" s="53"/>
      <c r="V32" s="254">
        <f t="shared" ref="V32:V43" si="1">A32*J32/10^6</f>
        <v>0.29952000000000001</v>
      </c>
    </row>
    <row r="33" spans="1:22">
      <c r="A33" s="53">
        <v>360</v>
      </c>
      <c r="B33" s="53" t="s">
        <v>8034</v>
      </c>
      <c r="C33" s="53" t="s">
        <v>72</v>
      </c>
      <c r="D33" s="54" t="s">
        <v>7537</v>
      </c>
      <c r="E33" s="53" t="s">
        <v>185</v>
      </c>
      <c r="F33" s="53" t="s">
        <v>186</v>
      </c>
      <c r="G33" s="53" t="s">
        <v>184</v>
      </c>
      <c r="H33" s="53" t="s">
        <v>113</v>
      </c>
      <c r="I33" s="53">
        <v>49203132</v>
      </c>
      <c r="J33" s="53">
        <v>768</v>
      </c>
      <c r="K33" s="53">
        <v>24</v>
      </c>
      <c r="L33" s="91"/>
      <c r="M33" s="91"/>
      <c r="N33" s="91" t="s">
        <v>588</v>
      </c>
      <c r="O33" s="91"/>
      <c r="P33" s="53"/>
      <c r="Q33" s="53" t="s">
        <v>88</v>
      </c>
      <c r="R33" s="53" t="s">
        <v>8078</v>
      </c>
      <c r="S33" s="53" t="s">
        <v>188</v>
      </c>
      <c r="T33" s="53" t="s">
        <v>8079</v>
      </c>
      <c r="U33" s="53"/>
      <c r="V33" s="254">
        <f t="shared" si="1"/>
        <v>0.27648</v>
      </c>
    </row>
    <row r="34" spans="1:22">
      <c r="A34" s="53">
        <v>360</v>
      </c>
      <c r="B34" s="53" t="s">
        <v>8034</v>
      </c>
      <c r="C34" s="53" t="s">
        <v>72</v>
      </c>
      <c r="D34" s="54" t="s">
        <v>7537</v>
      </c>
      <c r="E34" s="53" t="s">
        <v>190</v>
      </c>
      <c r="F34" s="53" t="s">
        <v>191</v>
      </c>
      <c r="G34" s="53" t="s">
        <v>189</v>
      </c>
      <c r="H34" s="53" t="s">
        <v>113</v>
      </c>
      <c r="I34" s="53">
        <v>49203132</v>
      </c>
      <c r="J34" s="53">
        <v>832</v>
      </c>
      <c r="K34" s="53">
        <v>26</v>
      </c>
      <c r="L34" s="91"/>
      <c r="M34" s="91"/>
      <c r="N34" s="91" t="s">
        <v>588</v>
      </c>
      <c r="O34" s="91"/>
      <c r="P34" s="53"/>
      <c r="Q34" s="53" t="s">
        <v>88</v>
      </c>
      <c r="R34" s="53" t="s">
        <v>2582</v>
      </c>
      <c r="S34" s="53"/>
      <c r="T34" s="53"/>
      <c r="U34" s="53"/>
      <c r="V34" s="254">
        <f t="shared" si="1"/>
        <v>0.29952000000000001</v>
      </c>
    </row>
    <row r="35" spans="1:22">
      <c r="A35" s="53">
        <v>360</v>
      </c>
      <c r="B35" s="53" t="s">
        <v>8034</v>
      </c>
      <c r="C35" s="53" t="s">
        <v>72</v>
      </c>
      <c r="D35" s="54" t="s">
        <v>7537</v>
      </c>
      <c r="E35" s="53" t="s">
        <v>190</v>
      </c>
      <c r="F35" s="53" t="s">
        <v>191</v>
      </c>
      <c r="G35" s="53" t="s">
        <v>189</v>
      </c>
      <c r="H35" s="53" t="s">
        <v>113</v>
      </c>
      <c r="I35" s="53">
        <v>49203132</v>
      </c>
      <c r="J35" s="53">
        <v>704</v>
      </c>
      <c r="K35" s="53">
        <v>22</v>
      </c>
      <c r="L35" s="91"/>
      <c r="M35" s="91"/>
      <c r="N35" s="91" t="s">
        <v>588</v>
      </c>
      <c r="O35" s="91" t="e">
        <f>VLOOKUP(G35,$E$86:$E$97,1,0)</f>
        <v>#N/A</v>
      </c>
      <c r="P35" s="53"/>
      <c r="Q35" s="53" t="s">
        <v>88</v>
      </c>
      <c r="R35" s="53" t="s">
        <v>2582</v>
      </c>
      <c r="S35" s="53"/>
      <c r="T35" s="53"/>
      <c r="U35" s="53"/>
      <c r="V35" s="254">
        <f t="shared" si="1"/>
        <v>0.25344</v>
      </c>
    </row>
    <row r="36" spans="1:22">
      <c r="A36" s="53">
        <v>360</v>
      </c>
      <c r="B36" s="53" t="s">
        <v>8034</v>
      </c>
      <c r="C36" s="53" t="s">
        <v>72</v>
      </c>
      <c r="D36" s="53" t="s">
        <v>7537</v>
      </c>
      <c r="E36" s="53" t="s">
        <v>195</v>
      </c>
      <c r="F36" s="53" t="s">
        <v>196</v>
      </c>
      <c r="G36" s="53" t="s">
        <v>194</v>
      </c>
      <c r="H36" s="53" t="s">
        <v>113</v>
      </c>
      <c r="I36" s="53">
        <v>49203132</v>
      </c>
      <c r="J36" s="53">
        <v>832</v>
      </c>
      <c r="K36" s="53">
        <v>26</v>
      </c>
      <c r="L36" s="91"/>
      <c r="M36" s="91"/>
      <c r="N36" s="91" t="s">
        <v>8080</v>
      </c>
      <c r="O36" s="91"/>
      <c r="P36" s="53"/>
      <c r="Q36" s="53" t="s">
        <v>88</v>
      </c>
      <c r="R36" s="53" t="s">
        <v>8081</v>
      </c>
      <c r="S36" s="53"/>
      <c r="T36" s="53"/>
      <c r="U36" s="53"/>
      <c r="V36" s="254">
        <f t="shared" si="1"/>
        <v>0.29952000000000001</v>
      </c>
    </row>
    <row r="37" spans="1:22">
      <c r="A37" s="53">
        <v>360</v>
      </c>
      <c r="B37" s="53" t="s">
        <v>8034</v>
      </c>
      <c r="C37" s="53" t="s">
        <v>72</v>
      </c>
      <c r="D37" s="53" t="s">
        <v>7537</v>
      </c>
      <c r="E37" s="53" t="s">
        <v>195</v>
      </c>
      <c r="F37" s="53" t="s">
        <v>203</v>
      </c>
      <c r="G37" s="53" t="s">
        <v>202</v>
      </c>
      <c r="H37" s="53" t="s">
        <v>113</v>
      </c>
      <c r="I37" s="53">
        <v>49203132</v>
      </c>
      <c r="J37" s="53">
        <v>832</v>
      </c>
      <c r="K37" s="53">
        <v>26</v>
      </c>
      <c r="L37" s="91"/>
      <c r="M37" s="91"/>
      <c r="N37" s="91" t="s">
        <v>8080</v>
      </c>
      <c r="O37" s="91"/>
      <c r="P37" s="53"/>
      <c r="Q37" s="53" t="s">
        <v>88</v>
      </c>
      <c r="R37" s="53" t="s">
        <v>8082</v>
      </c>
      <c r="S37" s="53" t="s">
        <v>207</v>
      </c>
      <c r="T37" s="53" t="s">
        <v>8083</v>
      </c>
      <c r="U37" s="53"/>
      <c r="V37" s="254">
        <f t="shared" si="1"/>
        <v>0.29952000000000001</v>
      </c>
    </row>
    <row r="38" spans="1:22">
      <c r="A38" s="53">
        <v>360</v>
      </c>
      <c r="B38" s="53" t="s">
        <v>8034</v>
      </c>
      <c r="C38" s="53" t="s">
        <v>72</v>
      </c>
      <c r="D38" s="53" t="s">
        <v>7537</v>
      </c>
      <c r="E38" s="53" t="s">
        <v>195</v>
      </c>
      <c r="F38" s="53" t="s">
        <v>203</v>
      </c>
      <c r="G38" s="53" t="s">
        <v>208</v>
      </c>
      <c r="H38" s="53" t="s">
        <v>113</v>
      </c>
      <c r="I38" s="53">
        <v>49203132</v>
      </c>
      <c r="J38" s="53">
        <v>832</v>
      </c>
      <c r="K38" s="53">
        <v>26</v>
      </c>
      <c r="L38" s="91"/>
      <c r="M38" s="91"/>
      <c r="N38" s="91" t="s">
        <v>8080</v>
      </c>
      <c r="O38" s="91"/>
      <c r="P38" s="53"/>
      <c r="Q38" s="53" t="s">
        <v>88</v>
      </c>
      <c r="R38" s="53" t="s">
        <v>8082</v>
      </c>
      <c r="S38" s="53" t="s">
        <v>207</v>
      </c>
      <c r="T38" s="53" t="s">
        <v>8083</v>
      </c>
      <c r="U38" s="53"/>
      <c r="V38" s="254">
        <f t="shared" si="1"/>
        <v>0.29952000000000001</v>
      </c>
    </row>
    <row r="39" spans="1:22">
      <c r="A39" s="53">
        <v>480</v>
      </c>
      <c r="B39" s="53" t="s">
        <v>8034</v>
      </c>
      <c r="C39" s="53" t="s">
        <v>72</v>
      </c>
      <c r="D39" s="53" t="s">
        <v>7537</v>
      </c>
      <c r="E39" s="53" t="s">
        <v>395</v>
      </c>
      <c r="F39" s="53" t="s">
        <v>485</v>
      </c>
      <c r="G39" s="53" t="s">
        <v>484</v>
      </c>
      <c r="H39" s="53" t="s">
        <v>134</v>
      </c>
      <c r="I39" s="53">
        <v>49303156</v>
      </c>
      <c r="J39" s="53">
        <v>638</v>
      </c>
      <c r="K39" s="53">
        <v>22</v>
      </c>
      <c r="L39" s="91"/>
      <c r="M39" s="91"/>
      <c r="N39" s="53"/>
      <c r="O39" s="91" t="s">
        <v>8038</v>
      </c>
      <c r="P39" s="53"/>
      <c r="Q39" s="53" t="s">
        <v>88</v>
      </c>
      <c r="R39" s="53" t="s">
        <v>488</v>
      </c>
      <c r="S39" s="53"/>
      <c r="T39" s="53"/>
      <c r="U39" s="53"/>
      <c r="V39" s="254">
        <f t="shared" si="1"/>
        <v>0.30624000000000001</v>
      </c>
    </row>
    <row r="40" spans="1:22">
      <c r="A40" s="53">
        <v>480</v>
      </c>
      <c r="B40" s="53" t="s">
        <v>8034</v>
      </c>
      <c r="C40" s="53" t="s">
        <v>72</v>
      </c>
      <c r="D40" s="53" t="s">
        <v>7537</v>
      </c>
      <c r="E40" s="53" t="s">
        <v>395</v>
      </c>
      <c r="F40" s="53" t="s">
        <v>485</v>
      </c>
      <c r="G40" s="53" t="s">
        <v>499</v>
      </c>
      <c r="H40" s="53" t="s">
        <v>134</v>
      </c>
      <c r="I40" s="53">
        <v>49303156</v>
      </c>
      <c r="J40" s="53">
        <v>638</v>
      </c>
      <c r="K40" s="53">
        <v>22</v>
      </c>
      <c r="L40" s="91"/>
      <c r="M40" s="91"/>
      <c r="N40" s="53"/>
      <c r="O40" s="91" t="s">
        <v>8038</v>
      </c>
      <c r="P40" s="53"/>
      <c r="Q40" s="53" t="s">
        <v>88</v>
      </c>
      <c r="R40" s="53" t="s">
        <v>488</v>
      </c>
      <c r="S40" s="53"/>
      <c r="T40" s="53"/>
      <c r="U40" s="53"/>
      <c r="V40" s="254">
        <f t="shared" si="1"/>
        <v>0.30624000000000001</v>
      </c>
    </row>
    <row r="41" spans="1:22">
      <c r="A41" s="53">
        <v>360</v>
      </c>
      <c r="B41" s="53" t="s">
        <v>8084</v>
      </c>
      <c r="C41" s="53" t="s">
        <v>72</v>
      </c>
      <c r="D41" s="53" t="s">
        <v>7537</v>
      </c>
      <c r="E41" s="53" t="s">
        <v>233</v>
      </c>
      <c r="F41" s="53" t="s">
        <v>234</v>
      </c>
      <c r="G41" s="53" t="s">
        <v>232</v>
      </c>
      <c r="H41" s="53" t="s">
        <v>113</v>
      </c>
      <c r="I41" s="53">
        <v>49203132</v>
      </c>
      <c r="J41" s="53">
        <v>704</v>
      </c>
      <c r="K41" s="53">
        <v>22</v>
      </c>
      <c r="L41" s="91"/>
      <c r="M41" s="91"/>
      <c r="N41" s="53"/>
      <c r="O41" s="91"/>
      <c r="P41" s="53"/>
      <c r="Q41" s="53" t="s">
        <v>88</v>
      </c>
      <c r="R41" s="53" t="s">
        <v>237</v>
      </c>
      <c r="S41" s="53"/>
      <c r="T41" s="53"/>
      <c r="U41" s="53" t="str">
        <f>"QCELLS"&amp;" "&amp;"PO#"&amp;" "&amp;G41&amp;"//"&amp;E41&amp;" //"&amp;RIGHT(F41,8)&amp;""</f>
        <v>QCELLS PO# 3924132//Rexel USA Inc. dba Platt Electric Supply //OR 97005</v>
      </c>
      <c r="V41" s="254">
        <f t="shared" si="1"/>
        <v>0.25344</v>
      </c>
    </row>
    <row r="42" spans="1:22">
      <c r="A42" s="53">
        <v>480</v>
      </c>
      <c r="B42" s="53" t="s">
        <v>263</v>
      </c>
      <c r="C42" s="54" t="s">
        <v>72</v>
      </c>
      <c r="D42" s="54" t="s">
        <v>7537</v>
      </c>
      <c r="E42" s="53" t="s">
        <v>265</v>
      </c>
      <c r="F42" s="53" t="s">
        <v>266</v>
      </c>
      <c r="G42" s="53" t="s">
        <v>264</v>
      </c>
      <c r="H42" s="53" t="s">
        <v>134</v>
      </c>
      <c r="I42" s="53">
        <v>49303156</v>
      </c>
      <c r="J42" s="53">
        <v>580</v>
      </c>
      <c r="K42" s="53">
        <v>20</v>
      </c>
      <c r="L42" s="91"/>
      <c r="M42" s="91"/>
      <c r="N42" s="53"/>
      <c r="O42" s="53"/>
      <c r="P42" s="53"/>
      <c r="Q42" s="53" t="s">
        <v>88</v>
      </c>
      <c r="R42" s="53" t="s">
        <v>8085</v>
      </c>
      <c r="S42" s="53" t="s">
        <v>269</v>
      </c>
      <c r="T42" s="53" t="s">
        <v>8086</v>
      </c>
      <c r="U42" s="53"/>
      <c r="V42" s="254">
        <f t="shared" si="1"/>
        <v>0.27839999999999998</v>
      </c>
    </row>
    <row r="43" spans="1:22">
      <c r="A43" s="53">
        <v>480</v>
      </c>
      <c r="B43" s="53" t="s">
        <v>277</v>
      </c>
      <c r="C43" s="54" t="s">
        <v>72</v>
      </c>
      <c r="D43" s="54" t="s">
        <v>7537</v>
      </c>
      <c r="E43" s="53" t="s">
        <v>272</v>
      </c>
      <c r="F43" s="53" t="s">
        <v>273</v>
      </c>
      <c r="G43" s="53" t="s">
        <v>271</v>
      </c>
      <c r="H43" s="53" t="s">
        <v>134</v>
      </c>
      <c r="I43" s="53">
        <v>49303156</v>
      </c>
      <c r="J43" s="53">
        <v>638</v>
      </c>
      <c r="K43" s="53">
        <v>22</v>
      </c>
      <c r="L43" s="91"/>
      <c r="M43" s="91"/>
      <c r="N43" s="91" t="s">
        <v>8087</v>
      </c>
      <c r="O43" s="53"/>
      <c r="P43" s="53"/>
      <c r="Q43" s="53" t="s">
        <v>88</v>
      </c>
      <c r="R43" s="53" t="s">
        <v>8088</v>
      </c>
      <c r="S43" s="53" t="s">
        <v>276</v>
      </c>
      <c r="T43" s="53" t="s">
        <v>921</v>
      </c>
      <c r="U43" s="53"/>
      <c r="V43" s="254">
        <f t="shared" si="1"/>
        <v>0.30624000000000001</v>
      </c>
    </row>
    <row r="44" spans="1:22">
      <c r="A44" s="53">
        <v>480</v>
      </c>
      <c r="B44" s="53" t="s">
        <v>278</v>
      </c>
      <c r="C44" s="54" t="s">
        <v>72</v>
      </c>
      <c r="D44" s="54" t="s">
        <v>7537</v>
      </c>
      <c r="E44" s="53" t="s">
        <v>272</v>
      </c>
      <c r="F44" s="53" t="s">
        <v>273</v>
      </c>
      <c r="G44" s="53" t="s">
        <v>271</v>
      </c>
      <c r="H44" s="53" t="s">
        <v>134</v>
      </c>
      <c r="I44" s="53">
        <v>49303156</v>
      </c>
      <c r="J44" s="53">
        <v>638</v>
      </c>
      <c r="K44" s="53">
        <v>22</v>
      </c>
      <c r="L44" s="91"/>
      <c r="M44" s="91"/>
      <c r="N44" s="91" t="s">
        <v>8087</v>
      </c>
      <c r="O44" s="53"/>
      <c r="P44" s="53"/>
      <c r="Q44" s="53" t="s">
        <v>88</v>
      </c>
      <c r="R44" s="53" t="s">
        <v>8088</v>
      </c>
      <c r="S44" s="53" t="s">
        <v>276</v>
      </c>
      <c r="T44" s="53" t="s">
        <v>921</v>
      </c>
      <c r="U44" s="53"/>
      <c r="V44" s="254">
        <f t="shared" ref="V44:V75" si="2">A44*J44/10^6</f>
        <v>0.30624000000000001</v>
      </c>
    </row>
    <row r="45" spans="1:22">
      <c r="A45" s="53">
        <v>480</v>
      </c>
      <c r="B45" s="53" t="s">
        <v>279</v>
      </c>
      <c r="C45" s="54" t="s">
        <v>72</v>
      </c>
      <c r="D45" s="54" t="s">
        <v>7537</v>
      </c>
      <c r="E45" s="53" t="s">
        <v>272</v>
      </c>
      <c r="F45" s="53" t="s">
        <v>273</v>
      </c>
      <c r="G45" s="53" t="s">
        <v>271</v>
      </c>
      <c r="H45" s="53" t="s">
        <v>134</v>
      </c>
      <c r="I45" s="53">
        <v>49303156</v>
      </c>
      <c r="J45" s="53">
        <v>638</v>
      </c>
      <c r="K45" s="53">
        <v>22</v>
      </c>
      <c r="L45" s="91"/>
      <c r="M45" s="91"/>
      <c r="N45" s="91" t="s">
        <v>8087</v>
      </c>
      <c r="O45" s="53"/>
      <c r="P45" s="53"/>
      <c r="Q45" s="53" t="s">
        <v>88</v>
      </c>
      <c r="R45" s="53" t="s">
        <v>8088</v>
      </c>
      <c r="S45" s="53" t="s">
        <v>276</v>
      </c>
      <c r="T45" s="53" t="s">
        <v>921</v>
      </c>
      <c r="U45" s="53"/>
      <c r="V45" s="254">
        <f t="shared" si="2"/>
        <v>0.30624000000000001</v>
      </c>
    </row>
    <row r="46" spans="1:22">
      <c r="A46" s="53">
        <v>480</v>
      </c>
      <c r="B46" s="53" t="s">
        <v>280</v>
      </c>
      <c r="C46" s="54" t="s">
        <v>72</v>
      </c>
      <c r="D46" s="54" t="s">
        <v>7537</v>
      </c>
      <c r="E46" s="53" t="s">
        <v>272</v>
      </c>
      <c r="F46" s="53" t="s">
        <v>273</v>
      </c>
      <c r="G46" s="53" t="s">
        <v>271</v>
      </c>
      <c r="H46" s="53" t="s">
        <v>134</v>
      </c>
      <c r="I46" s="53">
        <v>49303156</v>
      </c>
      <c r="J46" s="53">
        <v>638</v>
      </c>
      <c r="K46" s="53">
        <v>22</v>
      </c>
      <c r="L46" s="91"/>
      <c r="M46" s="91"/>
      <c r="N46" s="91" t="s">
        <v>8087</v>
      </c>
      <c r="O46" s="53"/>
      <c r="P46" s="53"/>
      <c r="Q46" s="53" t="s">
        <v>88</v>
      </c>
      <c r="R46" s="53" t="s">
        <v>8088</v>
      </c>
      <c r="S46" s="53" t="s">
        <v>276</v>
      </c>
      <c r="T46" s="53" t="s">
        <v>921</v>
      </c>
      <c r="U46" s="53"/>
      <c r="V46" s="254">
        <f t="shared" si="2"/>
        <v>0.30624000000000001</v>
      </c>
    </row>
    <row r="47" spans="1:22">
      <c r="A47" s="53">
        <v>480</v>
      </c>
      <c r="B47" s="53" t="s">
        <v>281</v>
      </c>
      <c r="C47" s="54" t="s">
        <v>72</v>
      </c>
      <c r="D47" s="54" t="s">
        <v>7537</v>
      </c>
      <c r="E47" s="53" t="s">
        <v>272</v>
      </c>
      <c r="F47" s="53" t="s">
        <v>273</v>
      </c>
      <c r="G47" s="53" t="s">
        <v>271</v>
      </c>
      <c r="H47" s="53" t="s">
        <v>134</v>
      </c>
      <c r="I47" s="53">
        <v>49303156</v>
      </c>
      <c r="J47" s="53">
        <v>638</v>
      </c>
      <c r="K47" s="53">
        <v>22</v>
      </c>
      <c r="L47" s="91"/>
      <c r="M47" s="91"/>
      <c r="N47" s="91" t="s">
        <v>8087</v>
      </c>
      <c r="O47" s="53"/>
      <c r="P47" s="53"/>
      <c r="Q47" s="53" t="s">
        <v>88</v>
      </c>
      <c r="R47" s="53" t="s">
        <v>8088</v>
      </c>
      <c r="S47" s="53" t="s">
        <v>276</v>
      </c>
      <c r="T47" s="53" t="s">
        <v>921</v>
      </c>
      <c r="U47" s="53"/>
      <c r="V47" s="254">
        <f t="shared" si="2"/>
        <v>0.30624000000000001</v>
      </c>
    </row>
    <row r="48" spans="1:22">
      <c r="A48" s="53">
        <v>480</v>
      </c>
      <c r="B48" s="53" t="s">
        <v>282</v>
      </c>
      <c r="C48" s="54" t="s">
        <v>72</v>
      </c>
      <c r="D48" s="54" t="s">
        <v>7537</v>
      </c>
      <c r="E48" s="53" t="s">
        <v>272</v>
      </c>
      <c r="F48" s="53" t="s">
        <v>273</v>
      </c>
      <c r="G48" s="53" t="s">
        <v>271</v>
      </c>
      <c r="H48" s="53" t="s">
        <v>134</v>
      </c>
      <c r="I48" s="53">
        <v>49303156</v>
      </c>
      <c r="J48" s="53">
        <v>638</v>
      </c>
      <c r="K48" s="53">
        <v>22</v>
      </c>
      <c r="L48" s="91"/>
      <c r="M48" s="91"/>
      <c r="N48" s="91" t="s">
        <v>8087</v>
      </c>
      <c r="O48" s="53"/>
      <c r="P48" s="53"/>
      <c r="Q48" s="53" t="s">
        <v>88</v>
      </c>
      <c r="R48" s="53" t="s">
        <v>8088</v>
      </c>
      <c r="S48" s="53" t="s">
        <v>276</v>
      </c>
      <c r="T48" s="53" t="s">
        <v>921</v>
      </c>
      <c r="U48" s="53"/>
      <c r="V48" s="254">
        <f t="shared" si="2"/>
        <v>0.30624000000000001</v>
      </c>
    </row>
    <row r="49" spans="1:22">
      <c r="A49" s="53">
        <v>480</v>
      </c>
      <c r="B49" s="53" t="s">
        <v>283</v>
      </c>
      <c r="C49" s="54" t="s">
        <v>72</v>
      </c>
      <c r="D49" s="54" t="s">
        <v>7537</v>
      </c>
      <c r="E49" s="53" t="s">
        <v>272</v>
      </c>
      <c r="F49" s="53" t="s">
        <v>273</v>
      </c>
      <c r="G49" s="53" t="s">
        <v>271</v>
      </c>
      <c r="H49" s="53" t="s">
        <v>134</v>
      </c>
      <c r="I49" s="53">
        <v>49303156</v>
      </c>
      <c r="J49" s="53">
        <v>638</v>
      </c>
      <c r="K49" s="53">
        <v>22</v>
      </c>
      <c r="L49" s="91"/>
      <c r="M49" s="91"/>
      <c r="N49" s="91" t="s">
        <v>8087</v>
      </c>
      <c r="O49" s="53"/>
      <c r="P49" s="53"/>
      <c r="Q49" s="53" t="s">
        <v>88</v>
      </c>
      <c r="R49" s="53" t="s">
        <v>8088</v>
      </c>
      <c r="S49" s="53" t="s">
        <v>276</v>
      </c>
      <c r="T49" s="53" t="s">
        <v>921</v>
      </c>
      <c r="U49" s="53"/>
      <c r="V49" s="254">
        <f t="shared" si="2"/>
        <v>0.30624000000000001</v>
      </c>
    </row>
    <row r="50" spans="1:22">
      <c r="A50" s="53">
        <v>480</v>
      </c>
      <c r="B50" s="53" t="s">
        <v>284</v>
      </c>
      <c r="C50" s="54" t="s">
        <v>72</v>
      </c>
      <c r="D50" s="54" t="s">
        <v>7537</v>
      </c>
      <c r="E50" s="53" t="s">
        <v>272</v>
      </c>
      <c r="F50" s="53" t="s">
        <v>273</v>
      </c>
      <c r="G50" s="53" t="s">
        <v>271</v>
      </c>
      <c r="H50" s="53" t="s">
        <v>134</v>
      </c>
      <c r="I50" s="53">
        <v>49303156</v>
      </c>
      <c r="J50" s="53">
        <v>638</v>
      </c>
      <c r="K50" s="53">
        <v>22</v>
      </c>
      <c r="L50" s="91"/>
      <c r="M50" s="91"/>
      <c r="N50" s="91" t="s">
        <v>8087</v>
      </c>
      <c r="O50" s="53"/>
      <c r="P50" s="53"/>
      <c r="Q50" s="53" t="s">
        <v>88</v>
      </c>
      <c r="R50" s="53" t="s">
        <v>8088</v>
      </c>
      <c r="S50" s="53" t="s">
        <v>276</v>
      </c>
      <c r="T50" s="53" t="s">
        <v>921</v>
      </c>
      <c r="U50" s="53"/>
      <c r="V50" s="254">
        <f t="shared" si="2"/>
        <v>0.30624000000000001</v>
      </c>
    </row>
    <row r="51" spans="1:22">
      <c r="A51" s="53">
        <v>480</v>
      </c>
      <c r="B51" s="53" t="s">
        <v>285</v>
      </c>
      <c r="C51" s="54" t="s">
        <v>72</v>
      </c>
      <c r="D51" s="54" t="s">
        <v>7537</v>
      </c>
      <c r="E51" s="53" t="s">
        <v>272</v>
      </c>
      <c r="F51" s="53" t="s">
        <v>273</v>
      </c>
      <c r="G51" s="53" t="s">
        <v>271</v>
      </c>
      <c r="H51" s="53" t="s">
        <v>134</v>
      </c>
      <c r="I51" s="53">
        <v>49303156</v>
      </c>
      <c r="J51" s="53">
        <v>638</v>
      </c>
      <c r="K51" s="53">
        <v>22</v>
      </c>
      <c r="L51" s="91"/>
      <c r="M51" s="91"/>
      <c r="N51" s="91" t="s">
        <v>8087</v>
      </c>
      <c r="O51" s="53"/>
      <c r="P51" s="53"/>
      <c r="Q51" s="53" t="s">
        <v>88</v>
      </c>
      <c r="R51" s="53" t="s">
        <v>8088</v>
      </c>
      <c r="S51" s="53" t="s">
        <v>276</v>
      </c>
      <c r="T51" s="53" t="s">
        <v>921</v>
      </c>
      <c r="U51" s="53"/>
      <c r="V51" s="254">
        <f t="shared" si="2"/>
        <v>0.30624000000000001</v>
      </c>
    </row>
    <row r="52" spans="1:22">
      <c r="A52" s="53">
        <v>480</v>
      </c>
      <c r="B52" s="53" t="s">
        <v>286</v>
      </c>
      <c r="C52" s="54" t="s">
        <v>72</v>
      </c>
      <c r="D52" s="54" t="s">
        <v>7537</v>
      </c>
      <c r="E52" s="53" t="s">
        <v>272</v>
      </c>
      <c r="F52" s="53" t="s">
        <v>273</v>
      </c>
      <c r="G52" s="53" t="s">
        <v>271</v>
      </c>
      <c r="H52" s="53" t="s">
        <v>134</v>
      </c>
      <c r="I52" s="53">
        <v>49303156</v>
      </c>
      <c r="J52" s="53">
        <v>638</v>
      </c>
      <c r="K52" s="53">
        <v>22</v>
      </c>
      <c r="L52" s="91"/>
      <c r="M52" s="91"/>
      <c r="N52" s="91" t="s">
        <v>8087</v>
      </c>
      <c r="O52" s="53"/>
      <c r="P52" s="53"/>
      <c r="Q52" s="53" t="s">
        <v>88</v>
      </c>
      <c r="R52" s="53" t="s">
        <v>8088</v>
      </c>
      <c r="S52" s="53" t="s">
        <v>276</v>
      </c>
      <c r="T52" s="53" t="s">
        <v>921</v>
      </c>
      <c r="U52" s="53"/>
      <c r="V52" s="254">
        <f t="shared" si="2"/>
        <v>0.30624000000000001</v>
      </c>
    </row>
    <row r="53" spans="1:22">
      <c r="A53" s="53">
        <v>480</v>
      </c>
      <c r="B53" s="53" t="s">
        <v>287</v>
      </c>
      <c r="C53" s="54" t="s">
        <v>72</v>
      </c>
      <c r="D53" s="54" t="s">
        <v>7537</v>
      </c>
      <c r="E53" s="53" t="s">
        <v>272</v>
      </c>
      <c r="F53" s="53" t="s">
        <v>273</v>
      </c>
      <c r="G53" s="53" t="s">
        <v>271</v>
      </c>
      <c r="H53" s="53" t="s">
        <v>134</v>
      </c>
      <c r="I53" s="53">
        <v>49303156</v>
      </c>
      <c r="J53" s="53">
        <v>638</v>
      </c>
      <c r="K53" s="53">
        <v>22</v>
      </c>
      <c r="L53" s="91"/>
      <c r="M53" s="91"/>
      <c r="N53" s="91" t="s">
        <v>8087</v>
      </c>
      <c r="O53" s="53"/>
      <c r="P53" s="53"/>
      <c r="Q53" s="53" t="s">
        <v>88</v>
      </c>
      <c r="R53" s="53" t="s">
        <v>8088</v>
      </c>
      <c r="S53" s="53" t="s">
        <v>276</v>
      </c>
      <c r="T53" s="53" t="s">
        <v>921</v>
      </c>
      <c r="U53" s="53"/>
      <c r="V53" s="254">
        <f t="shared" si="2"/>
        <v>0.30624000000000001</v>
      </c>
    </row>
    <row r="54" spans="1:22">
      <c r="A54" s="53">
        <v>480</v>
      </c>
      <c r="B54" s="53" t="s">
        <v>288</v>
      </c>
      <c r="C54" s="54" t="s">
        <v>72</v>
      </c>
      <c r="D54" s="54" t="s">
        <v>7537</v>
      </c>
      <c r="E54" s="53" t="s">
        <v>272</v>
      </c>
      <c r="F54" s="53" t="s">
        <v>273</v>
      </c>
      <c r="G54" s="53" t="s">
        <v>271</v>
      </c>
      <c r="H54" s="53" t="s">
        <v>134</v>
      </c>
      <c r="I54" s="53">
        <v>49303156</v>
      </c>
      <c r="J54" s="53">
        <v>638</v>
      </c>
      <c r="K54" s="53">
        <v>22</v>
      </c>
      <c r="L54" s="91"/>
      <c r="M54" s="91"/>
      <c r="N54" s="91" t="s">
        <v>8087</v>
      </c>
      <c r="O54" s="53"/>
      <c r="P54" s="53"/>
      <c r="Q54" s="53" t="s">
        <v>88</v>
      </c>
      <c r="R54" s="53" t="s">
        <v>8088</v>
      </c>
      <c r="S54" s="53" t="s">
        <v>276</v>
      </c>
      <c r="T54" s="53" t="s">
        <v>921</v>
      </c>
      <c r="U54" s="53"/>
      <c r="V54" s="254">
        <f t="shared" si="2"/>
        <v>0.30624000000000001</v>
      </c>
    </row>
    <row r="55" spans="1:22">
      <c r="A55" s="53">
        <v>480</v>
      </c>
      <c r="B55" s="53" t="s">
        <v>289</v>
      </c>
      <c r="C55" s="54" t="s">
        <v>72</v>
      </c>
      <c r="D55" s="54" t="s">
        <v>7537</v>
      </c>
      <c r="E55" s="53" t="s">
        <v>272</v>
      </c>
      <c r="F55" s="53" t="s">
        <v>273</v>
      </c>
      <c r="G55" s="53" t="s">
        <v>271</v>
      </c>
      <c r="H55" s="53" t="s">
        <v>134</v>
      </c>
      <c r="I55" s="53">
        <v>49303156</v>
      </c>
      <c r="J55" s="53">
        <v>638</v>
      </c>
      <c r="K55" s="53">
        <v>22</v>
      </c>
      <c r="L55" s="91"/>
      <c r="M55" s="91"/>
      <c r="N55" s="91" t="s">
        <v>8087</v>
      </c>
      <c r="O55" s="53"/>
      <c r="P55" s="53"/>
      <c r="Q55" s="53" t="s">
        <v>88</v>
      </c>
      <c r="R55" s="53" t="s">
        <v>8088</v>
      </c>
      <c r="S55" s="53" t="s">
        <v>276</v>
      </c>
      <c r="T55" s="53" t="s">
        <v>921</v>
      </c>
      <c r="U55" s="53"/>
      <c r="V55" s="254">
        <f t="shared" si="2"/>
        <v>0.30624000000000001</v>
      </c>
    </row>
    <row r="56" spans="1:22">
      <c r="A56" s="53">
        <v>480</v>
      </c>
      <c r="B56" s="53" t="s">
        <v>290</v>
      </c>
      <c r="C56" s="54" t="s">
        <v>72</v>
      </c>
      <c r="D56" s="54" t="s">
        <v>7537</v>
      </c>
      <c r="E56" s="53" t="s">
        <v>272</v>
      </c>
      <c r="F56" s="53" t="s">
        <v>273</v>
      </c>
      <c r="G56" s="53" t="s">
        <v>271</v>
      </c>
      <c r="H56" s="53" t="s">
        <v>134</v>
      </c>
      <c r="I56" s="53">
        <v>49303156</v>
      </c>
      <c r="J56" s="53">
        <v>638</v>
      </c>
      <c r="K56" s="53">
        <v>22</v>
      </c>
      <c r="L56" s="91"/>
      <c r="M56" s="91"/>
      <c r="N56" s="91" t="s">
        <v>8087</v>
      </c>
      <c r="O56" s="53"/>
      <c r="P56" s="53"/>
      <c r="Q56" s="53" t="s">
        <v>88</v>
      </c>
      <c r="R56" s="53" t="s">
        <v>8088</v>
      </c>
      <c r="S56" s="53" t="s">
        <v>276</v>
      </c>
      <c r="T56" s="53" t="s">
        <v>921</v>
      </c>
      <c r="U56" s="53"/>
      <c r="V56" s="254">
        <f t="shared" si="2"/>
        <v>0.30624000000000001</v>
      </c>
    </row>
    <row r="57" spans="1:22">
      <c r="A57" s="53">
        <v>480</v>
      </c>
      <c r="B57" s="53" t="s">
        <v>291</v>
      </c>
      <c r="C57" s="54" t="s">
        <v>72</v>
      </c>
      <c r="D57" s="54" t="s">
        <v>7537</v>
      </c>
      <c r="E57" s="53" t="s">
        <v>272</v>
      </c>
      <c r="F57" s="53" t="s">
        <v>273</v>
      </c>
      <c r="G57" s="53" t="s">
        <v>271</v>
      </c>
      <c r="H57" s="53" t="s">
        <v>134</v>
      </c>
      <c r="I57" s="53">
        <v>49303156</v>
      </c>
      <c r="J57" s="53">
        <v>638</v>
      </c>
      <c r="K57" s="53">
        <v>22</v>
      </c>
      <c r="L57" s="91"/>
      <c r="M57" s="91"/>
      <c r="N57" s="91" t="s">
        <v>8087</v>
      </c>
      <c r="O57" s="53"/>
      <c r="P57" s="53"/>
      <c r="Q57" s="53" t="s">
        <v>88</v>
      </c>
      <c r="R57" s="53" t="s">
        <v>8088</v>
      </c>
      <c r="S57" s="53" t="s">
        <v>276</v>
      </c>
      <c r="T57" s="53" t="s">
        <v>921</v>
      </c>
      <c r="U57" s="53"/>
      <c r="V57" s="254">
        <f t="shared" si="2"/>
        <v>0.30624000000000001</v>
      </c>
    </row>
    <row r="58" spans="1:22">
      <c r="A58" s="53">
        <v>480</v>
      </c>
      <c r="B58" s="53" t="s">
        <v>292</v>
      </c>
      <c r="C58" s="54" t="s">
        <v>72</v>
      </c>
      <c r="D58" s="54" t="s">
        <v>7537</v>
      </c>
      <c r="E58" s="53" t="s">
        <v>272</v>
      </c>
      <c r="F58" s="53" t="s">
        <v>273</v>
      </c>
      <c r="G58" s="53" t="s">
        <v>271</v>
      </c>
      <c r="H58" s="53" t="s">
        <v>134</v>
      </c>
      <c r="I58" s="53">
        <v>49303156</v>
      </c>
      <c r="J58" s="53">
        <v>638</v>
      </c>
      <c r="K58" s="53">
        <v>22</v>
      </c>
      <c r="L58" s="91"/>
      <c r="M58" s="91"/>
      <c r="N58" s="91" t="s">
        <v>8087</v>
      </c>
      <c r="O58" s="53"/>
      <c r="P58" s="53"/>
      <c r="Q58" s="53" t="s">
        <v>88</v>
      </c>
      <c r="R58" s="53" t="s">
        <v>8088</v>
      </c>
      <c r="S58" s="53" t="s">
        <v>276</v>
      </c>
      <c r="T58" s="53" t="s">
        <v>921</v>
      </c>
      <c r="U58" s="53"/>
      <c r="V58" s="254">
        <f t="shared" si="2"/>
        <v>0.30624000000000001</v>
      </c>
    </row>
    <row r="59" spans="1:22">
      <c r="A59" s="53">
        <v>480</v>
      </c>
      <c r="B59" s="53" t="s">
        <v>293</v>
      </c>
      <c r="C59" s="54" t="s">
        <v>72</v>
      </c>
      <c r="D59" s="54" t="s">
        <v>7537</v>
      </c>
      <c r="E59" s="53" t="s">
        <v>272</v>
      </c>
      <c r="F59" s="53" t="s">
        <v>273</v>
      </c>
      <c r="G59" s="53" t="s">
        <v>271</v>
      </c>
      <c r="H59" s="53" t="s">
        <v>134</v>
      </c>
      <c r="I59" s="53">
        <v>49303156</v>
      </c>
      <c r="J59" s="53">
        <v>348</v>
      </c>
      <c r="K59" s="53">
        <v>12</v>
      </c>
      <c r="L59" s="91"/>
      <c r="M59" s="91"/>
      <c r="N59" s="91" t="s">
        <v>8087</v>
      </c>
      <c r="O59" s="53"/>
      <c r="P59" s="53"/>
      <c r="Q59" s="53" t="s">
        <v>88</v>
      </c>
      <c r="R59" s="53" t="s">
        <v>8088</v>
      </c>
      <c r="S59" s="53" t="s">
        <v>276</v>
      </c>
      <c r="T59" s="53" t="s">
        <v>921</v>
      </c>
      <c r="U59" s="53"/>
      <c r="V59" s="254">
        <f t="shared" si="2"/>
        <v>0.16703999999999999</v>
      </c>
    </row>
    <row r="60" spans="1:22">
      <c r="A60" s="53">
        <v>360</v>
      </c>
      <c r="B60" s="53" t="s">
        <v>294</v>
      </c>
      <c r="C60" s="53" t="s">
        <v>8017</v>
      </c>
      <c r="D60" s="53" t="s">
        <v>7537</v>
      </c>
      <c r="E60" s="53" t="s">
        <v>296</v>
      </c>
      <c r="F60" s="53" t="s">
        <v>297</v>
      </c>
      <c r="G60" s="53" t="s">
        <v>295</v>
      </c>
      <c r="H60" s="53" t="s">
        <v>113</v>
      </c>
      <c r="I60" s="53">
        <v>49203132</v>
      </c>
      <c r="J60" s="53">
        <v>832</v>
      </c>
      <c r="K60" s="53">
        <v>26</v>
      </c>
      <c r="L60" s="91"/>
      <c r="M60" s="91"/>
      <c r="N60" s="53"/>
      <c r="O60" s="91"/>
      <c r="P60" s="53"/>
      <c r="Q60" s="53" t="s">
        <v>88</v>
      </c>
      <c r="R60" s="53" t="s">
        <v>8089</v>
      </c>
      <c r="S60" s="53" t="s">
        <v>300</v>
      </c>
      <c r="T60" s="53" t="s">
        <v>8090</v>
      </c>
      <c r="U60" s="53"/>
      <c r="V60" s="254">
        <f t="shared" si="2"/>
        <v>0.29952000000000001</v>
      </c>
    </row>
    <row r="61" spans="1:22">
      <c r="A61" s="53">
        <v>360</v>
      </c>
      <c r="B61" s="53" t="s">
        <v>302</v>
      </c>
      <c r="C61" s="53" t="s">
        <v>8017</v>
      </c>
      <c r="D61" s="53" t="s">
        <v>7537</v>
      </c>
      <c r="E61" s="53" t="s">
        <v>296</v>
      </c>
      <c r="F61" s="53" t="s">
        <v>297</v>
      </c>
      <c r="G61" s="53" t="s">
        <v>295</v>
      </c>
      <c r="H61" s="53" t="s">
        <v>113</v>
      </c>
      <c r="I61" s="53">
        <v>49203132</v>
      </c>
      <c r="J61" s="53">
        <v>832</v>
      </c>
      <c r="K61" s="53">
        <v>26</v>
      </c>
      <c r="L61" s="91"/>
      <c r="M61" s="91"/>
      <c r="N61" s="53"/>
      <c r="O61" s="91"/>
      <c r="P61" s="53"/>
      <c r="Q61" s="53" t="s">
        <v>88</v>
      </c>
      <c r="R61" s="53" t="s">
        <v>8089</v>
      </c>
      <c r="S61" s="53" t="s">
        <v>300</v>
      </c>
      <c r="T61" s="53" t="s">
        <v>8090</v>
      </c>
      <c r="U61" s="53"/>
      <c r="V61" s="254">
        <f t="shared" si="2"/>
        <v>0.29952000000000001</v>
      </c>
    </row>
    <row r="62" spans="1:22">
      <c r="A62" s="53">
        <v>360</v>
      </c>
      <c r="B62" s="53" t="s">
        <v>304</v>
      </c>
      <c r="C62" s="53" t="s">
        <v>8017</v>
      </c>
      <c r="D62" s="53" t="s">
        <v>7537</v>
      </c>
      <c r="E62" s="53" t="s">
        <v>296</v>
      </c>
      <c r="F62" s="53" t="s">
        <v>297</v>
      </c>
      <c r="G62" s="53" t="s">
        <v>295</v>
      </c>
      <c r="H62" s="53" t="s">
        <v>113</v>
      </c>
      <c r="I62" s="53">
        <v>49203132</v>
      </c>
      <c r="J62" s="53">
        <v>832</v>
      </c>
      <c r="K62" s="53">
        <v>26</v>
      </c>
      <c r="L62" s="91"/>
      <c r="M62" s="91"/>
      <c r="N62" s="53"/>
      <c r="O62" s="91"/>
      <c r="P62" s="53"/>
      <c r="Q62" s="53" t="s">
        <v>88</v>
      </c>
      <c r="R62" s="53" t="s">
        <v>8089</v>
      </c>
      <c r="S62" s="53" t="s">
        <v>300</v>
      </c>
      <c r="T62" s="53" t="s">
        <v>8090</v>
      </c>
      <c r="U62" s="53"/>
      <c r="V62" s="254">
        <f t="shared" si="2"/>
        <v>0.29952000000000001</v>
      </c>
    </row>
    <row r="63" spans="1:22">
      <c r="A63" s="53">
        <v>360</v>
      </c>
      <c r="B63" s="53" t="s">
        <v>306</v>
      </c>
      <c r="C63" s="53" t="s">
        <v>8017</v>
      </c>
      <c r="D63" s="53" t="s">
        <v>7537</v>
      </c>
      <c r="E63" s="53" t="s">
        <v>296</v>
      </c>
      <c r="F63" s="53" t="s">
        <v>297</v>
      </c>
      <c r="G63" s="53" t="s">
        <v>307</v>
      </c>
      <c r="H63" s="53" t="s">
        <v>113</v>
      </c>
      <c r="I63" s="53">
        <v>49203132</v>
      </c>
      <c r="J63" s="53">
        <v>832</v>
      </c>
      <c r="K63" s="53">
        <v>26</v>
      </c>
      <c r="L63" s="91"/>
      <c r="M63" s="91"/>
      <c r="N63" s="53"/>
      <c r="O63" s="91"/>
      <c r="P63" s="53"/>
      <c r="Q63" s="53" t="s">
        <v>88</v>
      </c>
      <c r="R63" s="53" t="s">
        <v>8089</v>
      </c>
      <c r="S63" s="53" t="s">
        <v>300</v>
      </c>
      <c r="T63" s="53" t="s">
        <v>8090</v>
      </c>
      <c r="U63" s="53"/>
      <c r="V63" s="254">
        <f t="shared" si="2"/>
        <v>0.29952000000000001</v>
      </c>
    </row>
    <row r="64" spans="1:22">
      <c r="A64" s="53">
        <v>360</v>
      </c>
      <c r="B64" s="53" t="s">
        <v>308</v>
      </c>
      <c r="C64" s="53" t="s">
        <v>8017</v>
      </c>
      <c r="D64" s="53" t="s">
        <v>7537</v>
      </c>
      <c r="E64" s="53" t="s">
        <v>296</v>
      </c>
      <c r="F64" s="53" t="s">
        <v>297</v>
      </c>
      <c r="G64" s="53" t="s">
        <v>307</v>
      </c>
      <c r="H64" s="53" t="s">
        <v>113</v>
      </c>
      <c r="I64" s="53">
        <v>49203132</v>
      </c>
      <c r="J64" s="53">
        <v>832</v>
      </c>
      <c r="K64" s="53">
        <v>26</v>
      </c>
      <c r="L64" s="91"/>
      <c r="M64" s="91"/>
      <c r="N64" s="53"/>
      <c r="O64" s="91"/>
      <c r="P64" s="53"/>
      <c r="Q64" s="53" t="s">
        <v>88</v>
      </c>
      <c r="R64" s="53" t="s">
        <v>8089</v>
      </c>
      <c r="S64" s="53" t="s">
        <v>300</v>
      </c>
      <c r="T64" s="53" t="s">
        <v>8090</v>
      </c>
      <c r="U64" s="53"/>
      <c r="V64" s="254">
        <f t="shared" si="2"/>
        <v>0.29952000000000001</v>
      </c>
    </row>
    <row r="65" spans="1:22">
      <c r="A65" s="53">
        <v>360</v>
      </c>
      <c r="B65" s="53" t="s">
        <v>309</v>
      </c>
      <c r="C65" s="53" t="s">
        <v>8017</v>
      </c>
      <c r="D65" s="53" t="s">
        <v>7537</v>
      </c>
      <c r="E65" s="53" t="s">
        <v>82</v>
      </c>
      <c r="F65" s="53" t="s">
        <v>132</v>
      </c>
      <c r="G65" s="53" t="s">
        <v>310</v>
      </c>
      <c r="H65" s="53" t="s">
        <v>113</v>
      </c>
      <c r="I65" s="53">
        <v>49203132</v>
      </c>
      <c r="J65" s="53">
        <v>832</v>
      </c>
      <c r="K65" s="53">
        <v>26</v>
      </c>
      <c r="L65" s="91"/>
      <c r="M65" s="91"/>
      <c r="N65" s="53"/>
      <c r="O65" s="91"/>
      <c r="P65" s="53"/>
      <c r="Q65" s="53" t="s">
        <v>88</v>
      </c>
      <c r="R65" s="53" t="s">
        <v>921</v>
      </c>
      <c r="S65" s="53" t="s">
        <v>311</v>
      </c>
      <c r="T65" s="53" t="s">
        <v>133</v>
      </c>
      <c r="U65" s="53"/>
      <c r="V65" s="254">
        <f t="shared" si="2"/>
        <v>0.29952000000000001</v>
      </c>
    </row>
    <row r="66" spans="1:22">
      <c r="A66" s="53">
        <v>360</v>
      </c>
      <c r="B66" s="53" t="s">
        <v>312</v>
      </c>
      <c r="C66" s="53" t="s">
        <v>8017</v>
      </c>
      <c r="D66" s="53" t="s">
        <v>7537</v>
      </c>
      <c r="E66" s="53" t="s">
        <v>82</v>
      </c>
      <c r="F66" s="53" t="s">
        <v>132</v>
      </c>
      <c r="G66" s="53" t="s">
        <v>310</v>
      </c>
      <c r="H66" s="53" t="s">
        <v>113</v>
      </c>
      <c r="I66" s="53">
        <v>49203132</v>
      </c>
      <c r="J66" s="53">
        <v>832</v>
      </c>
      <c r="K66" s="53">
        <v>26</v>
      </c>
      <c r="L66" s="91"/>
      <c r="M66" s="91"/>
      <c r="N66" s="53"/>
      <c r="O66" s="91"/>
      <c r="P66" s="53"/>
      <c r="Q66" s="53" t="s">
        <v>88</v>
      </c>
      <c r="R66" s="53" t="s">
        <v>921</v>
      </c>
      <c r="S66" s="53" t="s">
        <v>311</v>
      </c>
      <c r="T66" s="53" t="s">
        <v>133</v>
      </c>
      <c r="U66" s="53"/>
      <c r="V66" s="254">
        <f t="shared" si="2"/>
        <v>0.29952000000000001</v>
      </c>
    </row>
    <row r="67" spans="1:22">
      <c r="A67" s="53">
        <v>400</v>
      </c>
      <c r="B67" s="53" t="s">
        <v>8091</v>
      </c>
      <c r="C67" s="53"/>
      <c r="D67" s="53" t="s">
        <v>7537</v>
      </c>
      <c r="E67" s="53" t="s">
        <v>341</v>
      </c>
      <c r="F67" s="53" t="s">
        <v>342</v>
      </c>
      <c r="G67" s="53" t="s">
        <v>340</v>
      </c>
      <c r="H67" s="53" t="s">
        <v>318</v>
      </c>
      <c r="I67" s="53">
        <v>49406140</v>
      </c>
      <c r="J67" s="53">
        <v>728</v>
      </c>
      <c r="K67" s="53">
        <v>28</v>
      </c>
      <c r="L67" s="91"/>
      <c r="M67" s="91"/>
      <c r="N67" s="53"/>
      <c r="O67" s="53"/>
      <c r="P67" s="53"/>
      <c r="Q67" s="53" t="s">
        <v>70</v>
      </c>
      <c r="R67" s="107" t="s">
        <v>3489</v>
      </c>
      <c r="S67" s="53"/>
      <c r="T67" s="53"/>
      <c r="U67" s="53"/>
      <c r="V67" s="254">
        <f t="shared" si="2"/>
        <v>0.29120000000000001</v>
      </c>
    </row>
    <row r="68" spans="1:22">
      <c r="A68" s="53">
        <v>400</v>
      </c>
      <c r="B68" s="53" t="s">
        <v>8091</v>
      </c>
      <c r="C68" s="53"/>
      <c r="D68" s="53" t="s">
        <v>7537</v>
      </c>
      <c r="E68" s="53" t="s">
        <v>341</v>
      </c>
      <c r="F68" s="53" t="s">
        <v>342</v>
      </c>
      <c r="G68" s="53" t="s">
        <v>340</v>
      </c>
      <c r="H68" s="53" t="s">
        <v>318</v>
      </c>
      <c r="I68" s="53">
        <v>49406140</v>
      </c>
      <c r="J68" s="53">
        <v>728</v>
      </c>
      <c r="K68" s="53">
        <v>28</v>
      </c>
      <c r="L68" s="91"/>
      <c r="M68" s="91"/>
      <c r="N68" s="53"/>
      <c r="O68" s="53"/>
      <c r="P68" s="53"/>
      <c r="Q68" s="53" t="s">
        <v>70</v>
      </c>
      <c r="R68" s="107" t="s">
        <v>3489</v>
      </c>
      <c r="S68" s="53"/>
      <c r="T68" s="53"/>
      <c r="U68" s="55"/>
      <c r="V68" s="254">
        <f t="shared" si="2"/>
        <v>0.29120000000000001</v>
      </c>
    </row>
    <row r="69" spans="1:22">
      <c r="A69" s="53">
        <v>400</v>
      </c>
      <c r="B69" s="53" t="s">
        <v>8091</v>
      </c>
      <c r="C69" s="53"/>
      <c r="D69" s="53" t="s">
        <v>8092</v>
      </c>
      <c r="E69" s="53" t="s">
        <v>341</v>
      </c>
      <c r="F69" s="53" t="s">
        <v>342</v>
      </c>
      <c r="G69" s="53" t="s">
        <v>340</v>
      </c>
      <c r="H69" s="53" t="s">
        <v>318</v>
      </c>
      <c r="I69" s="53">
        <v>49406140</v>
      </c>
      <c r="J69" s="53">
        <v>728</v>
      </c>
      <c r="K69" s="53">
        <v>28</v>
      </c>
      <c r="L69" s="91"/>
      <c r="M69" s="91"/>
      <c r="N69" s="53"/>
      <c r="O69" s="53"/>
      <c r="P69" s="53"/>
      <c r="Q69" s="53" t="s">
        <v>70</v>
      </c>
      <c r="R69" s="107" t="s">
        <v>3489</v>
      </c>
      <c r="S69" s="53"/>
      <c r="T69" s="53"/>
      <c r="U69" s="55"/>
      <c r="V69" s="254">
        <f t="shared" si="2"/>
        <v>0.29120000000000001</v>
      </c>
    </row>
    <row r="70" spans="1:22">
      <c r="A70" s="53">
        <v>400</v>
      </c>
      <c r="B70" s="53" t="s">
        <v>8091</v>
      </c>
      <c r="C70" s="53"/>
      <c r="D70" s="53" t="s">
        <v>7537</v>
      </c>
      <c r="E70" s="53" t="s">
        <v>341</v>
      </c>
      <c r="F70" s="53" t="s">
        <v>342</v>
      </c>
      <c r="G70" s="53" t="s">
        <v>340</v>
      </c>
      <c r="H70" s="53" t="s">
        <v>318</v>
      </c>
      <c r="I70" s="53">
        <v>49406140</v>
      </c>
      <c r="J70" s="53">
        <v>728</v>
      </c>
      <c r="K70" s="53">
        <v>28</v>
      </c>
      <c r="L70" s="91"/>
      <c r="M70" s="91"/>
      <c r="N70" s="53"/>
      <c r="O70" s="53"/>
      <c r="P70" s="53"/>
      <c r="Q70" s="53" t="s">
        <v>70</v>
      </c>
      <c r="R70" s="107" t="s">
        <v>3489</v>
      </c>
      <c r="S70" s="53"/>
      <c r="T70" s="53"/>
      <c r="U70" s="55"/>
      <c r="V70" s="254">
        <f t="shared" si="2"/>
        <v>0.29120000000000001</v>
      </c>
    </row>
    <row r="71" spans="1:22">
      <c r="A71" s="53">
        <v>400</v>
      </c>
      <c r="B71" s="53" t="s">
        <v>8091</v>
      </c>
      <c r="C71" s="53"/>
      <c r="D71" s="53" t="s">
        <v>7537</v>
      </c>
      <c r="E71" s="53" t="s">
        <v>341</v>
      </c>
      <c r="F71" s="53" t="s">
        <v>342</v>
      </c>
      <c r="G71" s="53" t="s">
        <v>340</v>
      </c>
      <c r="H71" s="53" t="s">
        <v>318</v>
      </c>
      <c r="I71" s="53">
        <v>49406140</v>
      </c>
      <c r="J71" s="53">
        <v>728</v>
      </c>
      <c r="K71" s="53">
        <v>28</v>
      </c>
      <c r="L71" s="91"/>
      <c r="M71" s="91"/>
      <c r="N71" s="53"/>
      <c r="O71" s="53"/>
      <c r="P71" s="53"/>
      <c r="Q71" s="53" t="s">
        <v>70</v>
      </c>
      <c r="R71" s="107" t="s">
        <v>3489</v>
      </c>
      <c r="S71" s="53"/>
      <c r="T71" s="53"/>
      <c r="U71" s="55"/>
      <c r="V71" s="254">
        <f t="shared" si="2"/>
        <v>0.29120000000000001</v>
      </c>
    </row>
    <row r="72" spans="1:22">
      <c r="A72" s="53">
        <v>400</v>
      </c>
      <c r="B72" s="53" t="s">
        <v>8091</v>
      </c>
      <c r="C72" s="53"/>
      <c r="D72" s="53" t="s">
        <v>7537</v>
      </c>
      <c r="E72" s="53" t="s">
        <v>341</v>
      </c>
      <c r="F72" s="53" t="s">
        <v>342</v>
      </c>
      <c r="G72" s="53" t="s">
        <v>340</v>
      </c>
      <c r="H72" s="53" t="s">
        <v>318</v>
      </c>
      <c r="I72" s="53">
        <v>49406140</v>
      </c>
      <c r="J72" s="53">
        <v>728</v>
      </c>
      <c r="K72" s="53">
        <v>28</v>
      </c>
      <c r="L72" s="91"/>
      <c r="M72" s="91"/>
      <c r="N72" s="53"/>
      <c r="O72" s="53"/>
      <c r="P72" s="53"/>
      <c r="Q72" s="53" t="s">
        <v>70</v>
      </c>
      <c r="R72" s="107" t="s">
        <v>3489</v>
      </c>
      <c r="S72" s="53"/>
      <c r="T72" s="53"/>
      <c r="U72" s="55"/>
      <c r="V72" s="254">
        <f t="shared" si="2"/>
        <v>0.29120000000000001</v>
      </c>
    </row>
    <row r="73" spans="1:22">
      <c r="A73" s="53">
        <v>400</v>
      </c>
      <c r="B73" s="53" t="s">
        <v>8091</v>
      </c>
      <c r="C73" s="53"/>
      <c r="D73" s="53" t="s">
        <v>7537</v>
      </c>
      <c r="E73" s="53" t="s">
        <v>341</v>
      </c>
      <c r="F73" s="53" t="s">
        <v>342</v>
      </c>
      <c r="G73" s="53" t="s">
        <v>340</v>
      </c>
      <c r="H73" s="53" t="s">
        <v>318</v>
      </c>
      <c r="I73" s="53">
        <v>49406140</v>
      </c>
      <c r="J73" s="53">
        <v>728</v>
      </c>
      <c r="K73" s="53">
        <v>28</v>
      </c>
      <c r="L73" s="91"/>
      <c r="M73" s="91"/>
      <c r="N73" s="53"/>
      <c r="O73" s="53"/>
      <c r="P73" s="53"/>
      <c r="Q73" s="53" t="s">
        <v>70</v>
      </c>
      <c r="R73" s="107" t="s">
        <v>3489</v>
      </c>
      <c r="S73" s="53"/>
      <c r="T73" s="53"/>
      <c r="U73" s="55"/>
      <c r="V73" s="254">
        <f t="shared" si="2"/>
        <v>0.29120000000000001</v>
      </c>
    </row>
    <row r="74" spans="1:22">
      <c r="A74" s="53">
        <v>400</v>
      </c>
      <c r="B74" s="53" t="s">
        <v>8091</v>
      </c>
      <c r="C74" s="53"/>
      <c r="D74" s="53" t="s">
        <v>7537</v>
      </c>
      <c r="E74" s="53" t="s">
        <v>341</v>
      </c>
      <c r="F74" s="53" t="s">
        <v>342</v>
      </c>
      <c r="G74" s="53" t="s">
        <v>340</v>
      </c>
      <c r="H74" s="53" t="s">
        <v>318</v>
      </c>
      <c r="I74" s="53">
        <v>49406140</v>
      </c>
      <c r="J74" s="53">
        <v>728</v>
      </c>
      <c r="K74" s="53">
        <v>28</v>
      </c>
      <c r="L74" s="91"/>
      <c r="M74" s="91"/>
      <c r="N74" s="53"/>
      <c r="O74" s="53"/>
      <c r="P74" s="53"/>
      <c r="Q74" s="53" t="s">
        <v>70</v>
      </c>
      <c r="R74" s="107" t="s">
        <v>3489</v>
      </c>
      <c r="S74" s="53"/>
      <c r="T74" s="53"/>
      <c r="U74" s="55"/>
      <c r="V74" s="254">
        <f t="shared" si="2"/>
        <v>0.29120000000000001</v>
      </c>
    </row>
    <row r="75" spans="1:22">
      <c r="A75" s="53">
        <v>400</v>
      </c>
      <c r="B75" s="53" t="s">
        <v>8091</v>
      </c>
      <c r="C75" s="53"/>
      <c r="D75" s="53" t="s">
        <v>7537</v>
      </c>
      <c r="E75" s="53" t="s">
        <v>341</v>
      </c>
      <c r="F75" s="53" t="s">
        <v>342</v>
      </c>
      <c r="G75" s="53" t="s">
        <v>340</v>
      </c>
      <c r="H75" s="53" t="s">
        <v>318</v>
      </c>
      <c r="I75" s="53">
        <v>49406140</v>
      </c>
      <c r="J75" s="53">
        <v>728</v>
      </c>
      <c r="K75" s="53">
        <v>28</v>
      </c>
      <c r="L75" s="91"/>
      <c r="M75" s="91"/>
      <c r="N75" s="53"/>
      <c r="O75" s="53"/>
      <c r="P75" s="53"/>
      <c r="Q75" s="53" t="s">
        <v>70</v>
      </c>
      <c r="R75" s="107" t="s">
        <v>3489</v>
      </c>
      <c r="S75" s="53"/>
      <c r="T75" s="53"/>
      <c r="U75" s="55"/>
      <c r="V75" s="254">
        <f t="shared" si="2"/>
        <v>0.29120000000000001</v>
      </c>
    </row>
    <row r="76" spans="1:22">
      <c r="A76" s="53">
        <v>400</v>
      </c>
      <c r="B76" s="53" t="s">
        <v>8091</v>
      </c>
      <c r="C76" s="53"/>
      <c r="D76" s="53" t="s">
        <v>7537</v>
      </c>
      <c r="E76" s="53" t="s">
        <v>341</v>
      </c>
      <c r="F76" s="53" t="s">
        <v>342</v>
      </c>
      <c r="G76" s="53" t="s">
        <v>340</v>
      </c>
      <c r="H76" s="53" t="s">
        <v>318</v>
      </c>
      <c r="I76" s="53">
        <v>49406140</v>
      </c>
      <c r="J76" s="53">
        <v>728</v>
      </c>
      <c r="K76" s="53">
        <v>28</v>
      </c>
      <c r="L76" s="91"/>
      <c r="M76" s="91"/>
      <c r="N76" s="53"/>
      <c r="O76" s="53"/>
      <c r="P76" s="53"/>
      <c r="Q76" s="53" t="s">
        <v>70</v>
      </c>
      <c r="R76" s="107" t="s">
        <v>3489</v>
      </c>
      <c r="S76" s="53"/>
      <c r="T76" s="53"/>
      <c r="U76" s="55"/>
      <c r="V76" s="254">
        <f t="shared" ref="V76:V81" si="3">A76*J76/10^6</f>
        <v>0.29120000000000001</v>
      </c>
    </row>
    <row r="77" spans="1:22">
      <c r="A77" s="53">
        <v>400</v>
      </c>
      <c r="B77" s="53" t="s">
        <v>8091</v>
      </c>
      <c r="C77" s="53"/>
      <c r="D77" s="53" t="s">
        <v>7537</v>
      </c>
      <c r="E77" s="53" t="s">
        <v>341</v>
      </c>
      <c r="F77" s="53" t="s">
        <v>342</v>
      </c>
      <c r="G77" s="53" t="s">
        <v>340</v>
      </c>
      <c r="H77" s="53" t="s">
        <v>318</v>
      </c>
      <c r="I77" s="53">
        <v>49406140</v>
      </c>
      <c r="J77" s="53">
        <v>728</v>
      </c>
      <c r="K77" s="53">
        <v>28</v>
      </c>
      <c r="L77" s="91"/>
      <c r="M77" s="91"/>
      <c r="N77" s="53"/>
      <c r="O77" s="53"/>
      <c r="P77" s="53"/>
      <c r="Q77" s="53" t="s">
        <v>70</v>
      </c>
      <c r="R77" s="107" t="s">
        <v>3489</v>
      </c>
      <c r="S77" s="53"/>
      <c r="T77" s="53"/>
      <c r="U77" s="55"/>
      <c r="V77" s="254">
        <f t="shared" si="3"/>
        <v>0.29120000000000001</v>
      </c>
    </row>
    <row r="78" spans="1:22">
      <c r="A78" s="53">
        <v>400</v>
      </c>
      <c r="B78" s="53" t="s">
        <v>8091</v>
      </c>
      <c r="C78" s="53"/>
      <c r="D78" s="53" t="s">
        <v>7537</v>
      </c>
      <c r="E78" s="53" t="s">
        <v>341</v>
      </c>
      <c r="F78" s="53" t="s">
        <v>342</v>
      </c>
      <c r="G78" s="53" t="s">
        <v>340</v>
      </c>
      <c r="H78" s="53" t="s">
        <v>318</v>
      </c>
      <c r="I78" s="53">
        <v>49406140</v>
      </c>
      <c r="J78" s="53">
        <v>728</v>
      </c>
      <c r="K78" s="53">
        <v>28</v>
      </c>
      <c r="L78" s="91"/>
      <c r="M78" s="91"/>
      <c r="N78" s="53"/>
      <c r="O78" s="53"/>
      <c r="P78" s="53"/>
      <c r="Q78" s="53" t="s">
        <v>70</v>
      </c>
      <c r="R78" s="107" t="s">
        <v>3489</v>
      </c>
      <c r="S78" s="53"/>
      <c r="T78" s="53"/>
      <c r="U78" s="55"/>
      <c r="V78" s="254">
        <f t="shared" si="3"/>
        <v>0.29120000000000001</v>
      </c>
    </row>
    <row r="79" spans="1:22">
      <c r="A79" s="53">
        <v>400</v>
      </c>
      <c r="B79" s="53" t="s">
        <v>8091</v>
      </c>
      <c r="C79" s="53"/>
      <c r="D79" s="53" t="s">
        <v>7537</v>
      </c>
      <c r="E79" s="53" t="s">
        <v>341</v>
      </c>
      <c r="F79" s="53" t="s">
        <v>342</v>
      </c>
      <c r="G79" s="53" t="s">
        <v>340</v>
      </c>
      <c r="H79" s="53" t="s">
        <v>318</v>
      </c>
      <c r="I79" s="53">
        <v>49406140</v>
      </c>
      <c r="J79" s="53">
        <v>728</v>
      </c>
      <c r="K79" s="53">
        <v>28</v>
      </c>
      <c r="L79" s="91"/>
      <c r="M79" s="91"/>
      <c r="N79" s="53"/>
      <c r="O79" s="53"/>
      <c r="P79" s="53"/>
      <c r="Q79" s="53" t="s">
        <v>70</v>
      </c>
      <c r="R79" s="107" t="s">
        <v>3489</v>
      </c>
      <c r="S79" s="53"/>
      <c r="T79" s="53"/>
      <c r="U79" s="55"/>
      <c r="V79" s="254">
        <f t="shared" si="3"/>
        <v>0.29120000000000001</v>
      </c>
    </row>
    <row r="80" spans="1:22">
      <c r="A80" s="53">
        <v>400</v>
      </c>
      <c r="B80" s="53" t="s">
        <v>8091</v>
      </c>
      <c r="C80" s="53"/>
      <c r="D80" s="53" t="s">
        <v>7537</v>
      </c>
      <c r="E80" s="53" t="s">
        <v>341</v>
      </c>
      <c r="F80" s="53" t="s">
        <v>342</v>
      </c>
      <c r="G80" s="53" t="s">
        <v>340</v>
      </c>
      <c r="H80" s="53" t="s">
        <v>318</v>
      </c>
      <c r="I80" s="53">
        <v>49406140</v>
      </c>
      <c r="J80" s="53">
        <v>728</v>
      </c>
      <c r="K80" s="53">
        <v>28</v>
      </c>
      <c r="L80" s="91"/>
      <c r="M80" s="91"/>
      <c r="N80" s="53"/>
      <c r="O80" s="53"/>
      <c r="P80" s="53"/>
      <c r="Q80" s="53" t="s">
        <v>70</v>
      </c>
      <c r="R80" s="107" t="s">
        <v>3489</v>
      </c>
      <c r="S80" s="53"/>
      <c r="T80" s="53"/>
      <c r="U80" s="55"/>
      <c r="V80" s="254">
        <f t="shared" si="3"/>
        <v>0.29120000000000001</v>
      </c>
    </row>
    <row r="81" spans="1:22">
      <c r="A81" s="271">
        <v>400</v>
      </c>
      <c r="B81" s="271" t="s">
        <v>8091</v>
      </c>
      <c r="C81" s="272"/>
      <c r="D81" s="271" t="s">
        <v>7537</v>
      </c>
      <c r="E81" s="271" t="s">
        <v>341</v>
      </c>
      <c r="F81" s="271" t="s">
        <v>342</v>
      </c>
      <c r="G81" s="271" t="s">
        <v>340</v>
      </c>
      <c r="H81" s="271" t="s">
        <v>318</v>
      </c>
      <c r="I81" s="271">
        <v>49406140</v>
      </c>
      <c r="J81" s="272">
        <v>416</v>
      </c>
      <c r="K81" s="272">
        <v>16</v>
      </c>
      <c r="L81" s="273"/>
      <c r="M81" s="273"/>
      <c r="N81" s="272"/>
      <c r="O81" s="272"/>
      <c r="P81" s="272"/>
      <c r="Q81" s="271" t="s">
        <v>70</v>
      </c>
      <c r="R81" s="252" t="s">
        <v>3489</v>
      </c>
      <c r="S81" s="271"/>
      <c r="T81" s="271"/>
      <c r="U81" s="272"/>
      <c r="V81" s="274">
        <f t="shared" si="3"/>
        <v>0.16639999999999999</v>
      </c>
    </row>
    <row r="82" spans="1:22">
      <c r="N82" s="103"/>
    </row>
    <row r="83" spans="1:22">
      <c r="N83" s="103"/>
      <c r="R83" s="270"/>
    </row>
    <row r="84" spans="1:22">
      <c r="N84" s="103"/>
    </row>
    <row r="85" spans="1:22">
      <c r="N85" s="103"/>
    </row>
    <row r="86" spans="1:22">
      <c r="N86" s="103"/>
    </row>
  </sheetData>
  <autoFilter ref="A2:T2" xr:uid="{103C1654-C103-49C2-B0BC-962E3165E900}"/>
  <phoneticPr fontId="7" type="noConversion"/>
  <hyperlinks>
    <hyperlink ref="R7" r:id="rId1" xr:uid="{0BFC3805-04E6-44F1-9DD1-1E7A2CA95BF6}"/>
    <hyperlink ref="R8" r:id="rId2" xr:uid="{C56D5E9A-712B-4C6F-AEF7-10D631B5545E}"/>
    <hyperlink ref="R9" r:id="rId3" xr:uid="{B835CBD3-55B6-4380-ABFB-3150A913C758}"/>
    <hyperlink ref="R11" r:id="rId4" xr:uid="{8D1EB5E8-3C1C-4646-95EE-F42106A32B76}"/>
    <hyperlink ref="R29" r:id="rId5" xr:uid="{D7B48716-891D-4697-8597-619F967A7732}"/>
    <hyperlink ref="R12" r:id="rId6" xr:uid="{83305A9B-8BF5-4B5A-939A-1AFCDDFF2E24}"/>
    <hyperlink ref="R30" r:id="rId7" xr:uid="{91F1BD2E-F380-41DB-B787-47E31A02AEF7}"/>
    <hyperlink ref="R31" r:id="rId8" xr:uid="{728E2159-C19C-48C3-8F45-E5B717C80912}"/>
    <hyperlink ref="R42" r:id="rId9" xr:uid="{8F352006-D2E0-4BEF-B461-F651CA151074}"/>
    <hyperlink ref="S42" r:id="rId10" xr:uid="{C95A2E3C-6882-4015-B429-51C394D156F8}"/>
  </hyperlinks>
  <pageMargins left="0.7" right="0.7" top="0.75" bottom="0.75" header="0.3" footer="0.3"/>
  <pageSetup orientation="portrait" r:id="rId1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948C3-C892-416F-8CA2-2B3E41170487}">
  <dimension ref="A1:GY204"/>
  <sheetViews>
    <sheetView workbookViewId="0">
      <pane xSplit="4" topLeftCell="CV1" activePane="topRight" state="frozen"/>
      <selection pane="topRight" activeCell="BR10" sqref="BR10:DG10"/>
    </sheetView>
  </sheetViews>
  <sheetFormatPr defaultColWidth="8.85546875" defaultRowHeight="15"/>
  <cols>
    <col min="1" max="1" width="9.28515625" bestFit="1" customWidth="1"/>
    <col min="2" max="2" width="12.42578125" bestFit="1" customWidth="1"/>
    <col min="3" max="3" width="26" bestFit="1" customWidth="1"/>
    <col min="4" max="4" width="8.7109375" bestFit="1" customWidth="1"/>
    <col min="5" max="12" width="14.7109375" bestFit="1" customWidth="1"/>
    <col min="13" max="21" width="13.5703125" bestFit="1" customWidth="1"/>
    <col min="22" max="40" width="14.7109375" bestFit="1" customWidth="1"/>
    <col min="41" max="49" width="13.5703125" bestFit="1" customWidth="1"/>
    <col min="50" max="71" width="14.7109375" bestFit="1" customWidth="1"/>
    <col min="72" max="80" width="13.5703125" bestFit="1" customWidth="1"/>
    <col min="81" max="101" width="14.7109375" bestFit="1" customWidth="1"/>
    <col min="102" max="110" width="13.5703125" bestFit="1" customWidth="1"/>
    <col min="111" max="132" width="14.7109375" bestFit="1" customWidth="1"/>
    <col min="133" max="141" width="13.5703125" bestFit="1" customWidth="1"/>
    <col min="142" max="162" width="14.7109375" bestFit="1" customWidth="1"/>
    <col min="163" max="171" width="13.5703125" bestFit="1" customWidth="1"/>
    <col min="172" max="193" width="14.7109375" bestFit="1" customWidth="1"/>
    <col min="194" max="202" width="13.5703125" bestFit="1" customWidth="1"/>
    <col min="203" max="207" width="14.7109375" bestFit="1" customWidth="1"/>
  </cols>
  <sheetData>
    <row r="1" spans="1:207" ht="15.75" thickBot="1">
      <c r="A1" s="843" t="s">
        <v>8093</v>
      </c>
      <c r="B1" s="844"/>
      <c r="C1" s="844"/>
      <c r="D1" s="42"/>
    </row>
    <row r="2" spans="1:207" ht="15.75" thickBot="1">
      <c r="A2" s="845"/>
      <c r="B2" s="846"/>
      <c r="C2" s="846"/>
      <c r="D2" s="41"/>
      <c r="E2" s="40">
        <f t="shared" ref="E2:BP2" si="0">WEEKDAY(E$3,1)</f>
        <v>2</v>
      </c>
      <c r="F2" s="40">
        <f t="shared" si="0"/>
        <v>3</v>
      </c>
      <c r="G2" s="40">
        <f t="shared" si="0"/>
        <v>4</v>
      </c>
      <c r="H2" s="40">
        <f t="shared" si="0"/>
        <v>5</v>
      </c>
      <c r="I2" s="40">
        <f t="shared" si="0"/>
        <v>6</v>
      </c>
      <c r="J2" s="40">
        <f t="shared" si="0"/>
        <v>7</v>
      </c>
      <c r="K2" s="40">
        <f t="shared" si="0"/>
        <v>1</v>
      </c>
      <c r="L2" s="40">
        <f t="shared" si="0"/>
        <v>2</v>
      </c>
      <c r="M2" s="40">
        <f t="shared" si="0"/>
        <v>3</v>
      </c>
      <c r="N2" s="40">
        <f t="shared" si="0"/>
        <v>4</v>
      </c>
      <c r="O2" s="40">
        <f t="shared" si="0"/>
        <v>5</v>
      </c>
      <c r="P2" s="40">
        <f t="shared" si="0"/>
        <v>6</v>
      </c>
      <c r="Q2" s="40">
        <f t="shared" si="0"/>
        <v>7</v>
      </c>
      <c r="R2" s="40">
        <f t="shared" si="0"/>
        <v>1</v>
      </c>
      <c r="S2" s="40">
        <f t="shared" si="0"/>
        <v>2</v>
      </c>
      <c r="T2" s="40">
        <f t="shared" si="0"/>
        <v>3</v>
      </c>
      <c r="U2" s="40">
        <f t="shared" si="0"/>
        <v>4</v>
      </c>
      <c r="V2" s="40">
        <f t="shared" si="0"/>
        <v>5</v>
      </c>
      <c r="W2" s="40">
        <f t="shared" si="0"/>
        <v>6</v>
      </c>
      <c r="X2" s="40">
        <f t="shared" si="0"/>
        <v>7</v>
      </c>
      <c r="Y2" s="40">
        <f t="shared" si="0"/>
        <v>1</v>
      </c>
      <c r="Z2" s="40">
        <f t="shared" si="0"/>
        <v>2</v>
      </c>
      <c r="AA2" s="40">
        <f t="shared" si="0"/>
        <v>3</v>
      </c>
      <c r="AB2" s="40">
        <f t="shared" si="0"/>
        <v>4</v>
      </c>
      <c r="AC2" s="40">
        <f t="shared" si="0"/>
        <v>5</v>
      </c>
      <c r="AD2" s="40">
        <f t="shared" si="0"/>
        <v>6</v>
      </c>
      <c r="AE2" s="40">
        <f t="shared" si="0"/>
        <v>7</v>
      </c>
      <c r="AF2" s="40">
        <f t="shared" si="0"/>
        <v>1</v>
      </c>
      <c r="AG2" s="40">
        <f t="shared" si="0"/>
        <v>2</v>
      </c>
      <c r="AH2" s="40">
        <f t="shared" si="0"/>
        <v>3</v>
      </c>
      <c r="AI2" s="40">
        <f t="shared" si="0"/>
        <v>4</v>
      </c>
      <c r="AJ2" s="40">
        <f t="shared" si="0"/>
        <v>5</v>
      </c>
      <c r="AK2" s="40">
        <f t="shared" si="0"/>
        <v>6</v>
      </c>
      <c r="AL2" s="40">
        <f t="shared" si="0"/>
        <v>7</v>
      </c>
      <c r="AM2" s="40">
        <f t="shared" si="0"/>
        <v>1</v>
      </c>
      <c r="AN2" s="40">
        <f t="shared" si="0"/>
        <v>2</v>
      </c>
      <c r="AO2" s="40">
        <f t="shared" si="0"/>
        <v>3</v>
      </c>
      <c r="AP2" s="40">
        <f t="shared" si="0"/>
        <v>4</v>
      </c>
      <c r="AQ2" s="40">
        <f t="shared" si="0"/>
        <v>5</v>
      </c>
      <c r="AR2" s="40">
        <f t="shared" si="0"/>
        <v>6</v>
      </c>
      <c r="AS2" s="40">
        <f t="shared" si="0"/>
        <v>7</v>
      </c>
      <c r="AT2" s="40">
        <f t="shared" si="0"/>
        <v>1</v>
      </c>
      <c r="AU2" s="40">
        <f t="shared" si="0"/>
        <v>2</v>
      </c>
      <c r="AV2" s="40">
        <f t="shared" si="0"/>
        <v>3</v>
      </c>
      <c r="AW2" s="40">
        <f t="shared" si="0"/>
        <v>4</v>
      </c>
      <c r="AX2" s="40">
        <f t="shared" si="0"/>
        <v>5</v>
      </c>
      <c r="AY2" s="40">
        <f t="shared" si="0"/>
        <v>6</v>
      </c>
      <c r="AZ2" s="40">
        <f t="shared" si="0"/>
        <v>7</v>
      </c>
      <c r="BA2" s="40">
        <f t="shared" si="0"/>
        <v>1</v>
      </c>
      <c r="BB2" s="40">
        <f t="shared" si="0"/>
        <v>2</v>
      </c>
      <c r="BC2" s="40">
        <f t="shared" si="0"/>
        <v>3</v>
      </c>
      <c r="BD2" s="40">
        <f t="shared" si="0"/>
        <v>4</v>
      </c>
      <c r="BE2" s="40">
        <f t="shared" si="0"/>
        <v>5</v>
      </c>
      <c r="BF2" s="40">
        <f t="shared" si="0"/>
        <v>6</v>
      </c>
      <c r="BG2" s="40">
        <f t="shared" si="0"/>
        <v>7</v>
      </c>
      <c r="BH2" s="40">
        <f t="shared" si="0"/>
        <v>1</v>
      </c>
      <c r="BI2" s="40">
        <f t="shared" si="0"/>
        <v>2</v>
      </c>
      <c r="BJ2" s="40">
        <f t="shared" si="0"/>
        <v>3</v>
      </c>
      <c r="BK2" s="40">
        <f t="shared" si="0"/>
        <v>4</v>
      </c>
      <c r="BL2" s="40">
        <f t="shared" si="0"/>
        <v>5</v>
      </c>
      <c r="BM2" s="40">
        <f t="shared" si="0"/>
        <v>6</v>
      </c>
      <c r="BN2" s="40">
        <f t="shared" si="0"/>
        <v>7</v>
      </c>
      <c r="BO2" s="40">
        <f t="shared" si="0"/>
        <v>1</v>
      </c>
      <c r="BP2" s="40">
        <f t="shared" si="0"/>
        <v>2</v>
      </c>
      <c r="BQ2" s="40">
        <f t="shared" ref="BQ2:EB2" si="1">WEEKDAY(BQ$3,1)</f>
        <v>3</v>
      </c>
      <c r="BR2" s="40">
        <f t="shared" si="1"/>
        <v>4</v>
      </c>
      <c r="BS2" s="40">
        <f t="shared" si="1"/>
        <v>5</v>
      </c>
      <c r="BT2" s="40">
        <f t="shared" si="1"/>
        <v>6</v>
      </c>
      <c r="BU2" s="40">
        <f t="shared" si="1"/>
        <v>7</v>
      </c>
      <c r="BV2" s="40">
        <f t="shared" si="1"/>
        <v>1</v>
      </c>
      <c r="BW2" s="40">
        <f t="shared" si="1"/>
        <v>2</v>
      </c>
      <c r="BX2" s="40">
        <f t="shared" si="1"/>
        <v>3</v>
      </c>
      <c r="BY2" s="40">
        <f t="shared" si="1"/>
        <v>4</v>
      </c>
      <c r="BZ2" s="40">
        <f t="shared" si="1"/>
        <v>5</v>
      </c>
      <c r="CA2" s="40">
        <f t="shared" si="1"/>
        <v>6</v>
      </c>
      <c r="CB2" s="40">
        <f t="shared" si="1"/>
        <v>7</v>
      </c>
      <c r="CC2" s="40">
        <f t="shared" si="1"/>
        <v>1</v>
      </c>
      <c r="CD2" s="40">
        <f t="shared" si="1"/>
        <v>2</v>
      </c>
      <c r="CE2" s="40">
        <f t="shared" si="1"/>
        <v>3</v>
      </c>
      <c r="CF2" s="40">
        <f t="shared" si="1"/>
        <v>4</v>
      </c>
      <c r="CG2" s="40">
        <f t="shared" si="1"/>
        <v>5</v>
      </c>
      <c r="CH2" s="40">
        <f t="shared" si="1"/>
        <v>6</v>
      </c>
      <c r="CI2" s="40">
        <f t="shared" si="1"/>
        <v>7</v>
      </c>
      <c r="CJ2" s="40">
        <f t="shared" si="1"/>
        <v>1</v>
      </c>
      <c r="CK2" s="40">
        <f t="shared" si="1"/>
        <v>2</v>
      </c>
      <c r="CL2" s="40">
        <f t="shared" si="1"/>
        <v>3</v>
      </c>
      <c r="CM2" s="40">
        <f t="shared" si="1"/>
        <v>4</v>
      </c>
      <c r="CN2" s="40">
        <f t="shared" si="1"/>
        <v>5</v>
      </c>
      <c r="CO2" s="40">
        <f t="shared" si="1"/>
        <v>6</v>
      </c>
      <c r="CP2" s="40">
        <f t="shared" si="1"/>
        <v>7</v>
      </c>
      <c r="CQ2" s="40">
        <f t="shared" si="1"/>
        <v>1</v>
      </c>
      <c r="CR2" s="40">
        <f t="shared" si="1"/>
        <v>2</v>
      </c>
      <c r="CS2" s="40">
        <f t="shared" si="1"/>
        <v>3</v>
      </c>
      <c r="CT2" s="40">
        <f t="shared" si="1"/>
        <v>4</v>
      </c>
      <c r="CU2" s="40">
        <f t="shared" si="1"/>
        <v>5</v>
      </c>
      <c r="CV2" s="40">
        <f t="shared" si="1"/>
        <v>6</v>
      </c>
      <c r="CW2" s="40">
        <f t="shared" si="1"/>
        <v>7</v>
      </c>
      <c r="CX2" s="40">
        <f t="shared" si="1"/>
        <v>1</v>
      </c>
      <c r="CY2" s="40">
        <f t="shared" si="1"/>
        <v>2</v>
      </c>
      <c r="CZ2" s="40">
        <f t="shared" si="1"/>
        <v>3</v>
      </c>
      <c r="DA2" s="40">
        <f t="shared" si="1"/>
        <v>4</v>
      </c>
      <c r="DB2" s="40">
        <f t="shared" si="1"/>
        <v>5</v>
      </c>
      <c r="DC2" s="40">
        <f t="shared" si="1"/>
        <v>6</v>
      </c>
      <c r="DD2" s="40">
        <f t="shared" si="1"/>
        <v>7</v>
      </c>
      <c r="DE2" s="40">
        <f t="shared" si="1"/>
        <v>1</v>
      </c>
      <c r="DF2" s="40">
        <f t="shared" si="1"/>
        <v>2</v>
      </c>
      <c r="DG2" s="40">
        <f t="shared" si="1"/>
        <v>3</v>
      </c>
      <c r="DH2" s="40">
        <f t="shared" si="1"/>
        <v>4</v>
      </c>
      <c r="DI2" s="40">
        <f t="shared" si="1"/>
        <v>5</v>
      </c>
      <c r="DJ2" s="40">
        <f t="shared" si="1"/>
        <v>6</v>
      </c>
      <c r="DK2" s="40">
        <f t="shared" si="1"/>
        <v>7</v>
      </c>
      <c r="DL2" s="40">
        <f t="shared" si="1"/>
        <v>1</v>
      </c>
      <c r="DM2" s="40">
        <f t="shared" si="1"/>
        <v>2</v>
      </c>
      <c r="DN2" s="40">
        <f t="shared" si="1"/>
        <v>3</v>
      </c>
      <c r="DO2" s="40">
        <f t="shared" si="1"/>
        <v>4</v>
      </c>
      <c r="DP2" s="40">
        <f t="shared" si="1"/>
        <v>5</v>
      </c>
      <c r="DQ2" s="40">
        <f t="shared" si="1"/>
        <v>6</v>
      </c>
      <c r="DR2" s="40">
        <f t="shared" si="1"/>
        <v>7</v>
      </c>
      <c r="DS2" s="40">
        <f t="shared" si="1"/>
        <v>1</v>
      </c>
      <c r="DT2" s="40">
        <f t="shared" si="1"/>
        <v>2</v>
      </c>
      <c r="DU2" s="40">
        <f t="shared" si="1"/>
        <v>3</v>
      </c>
      <c r="DV2" s="40">
        <f t="shared" si="1"/>
        <v>4</v>
      </c>
      <c r="DW2" s="40">
        <f t="shared" si="1"/>
        <v>5</v>
      </c>
      <c r="DX2" s="40">
        <f t="shared" si="1"/>
        <v>6</v>
      </c>
      <c r="DY2" s="40">
        <f t="shared" si="1"/>
        <v>7</v>
      </c>
      <c r="DZ2" s="40">
        <f t="shared" si="1"/>
        <v>1</v>
      </c>
      <c r="EA2" s="40">
        <f t="shared" si="1"/>
        <v>2</v>
      </c>
      <c r="EB2" s="40">
        <f t="shared" si="1"/>
        <v>3</v>
      </c>
      <c r="EC2" s="40">
        <f t="shared" ref="EC2:GN2" si="2">WEEKDAY(EC$3,1)</f>
        <v>4</v>
      </c>
      <c r="ED2" s="40">
        <f t="shared" si="2"/>
        <v>5</v>
      </c>
      <c r="EE2" s="40">
        <f t="shared" si="2"/>
        <v>6</v>
      </c>
      <c r="EF2" s="40">
        <f t="shared" si="2"/>
        <v>7</v>
      </c>
      <c r="EG2" s="40">
        <f t="shared" si="2"/>
        <v>1</v>
      </c>
      <c r="EH2" s="40">
        <f t="shared" si="2"/>
        <v>2</v>
      </c>
      <c r="EI2" s="40">
        <f t="shared" si="2"/>
        <v>3</v>
      </c>
      <c r="EJ2" s="40">
        <f t="shared" si="2"/>
        <v>4</v>
      </c>
      <c r="EK2" s="40">
        <f t="shared" si="2"/>
        <v>5</v>
      </c>
      <c r="EL2" s="40">
        <f t="shared" si="2"/>
        <v>6</v>
      </c>
      <c r="EM2" s="40">
        <f t="shared" si="2"/>
        <v>7</v>
      </c>
      <c r="EN2" s="40">
        <f t="shared" si="2"/>
        <v>1</v>
      </c>
      <c r="EO2" s="40">
        <f t="shared" si="2"/>
        <v>2</v>
      </c>
      <c r="EP2" s="40">
        <f t="shared" si="2"/>
        <v>3</v>
      </c>
      <c r="EQ2" s="40">
        <f t="shared" si="2"/>
        <v>4</v>
      </c>
      <c r="ER2" s="40">
        <f t="shared" si="2"/>
        <v>5</v>
      </c>
      <c r="ES2" s="40">
        <f t="shared" si="2"/>
        <v>6</v>
      </c>
      <c r="ET2" s="40">
        <f t="shared" si="2"/>
        <v>7</v>
      </c>
      <c r="EU2" s="40">
        <f t="shared" si="2"/>
        <v>1</v>
      </c>
      <c r="EV2" s="40">
        <f t="shared" si="2"/>
        <v>2</v>
      </c>
      <c r="EW2" s="40">
        <f t="shared" si="2"/>
        <v>3</v>
      </c>
      <c r="EX2" s="40">
        <f t="shared" si="2"/>
        <v>4</v>
      </c>
      <c r="EY2" s="40">
        <f t="shared" si="2"/>
        <v>5</v>
      </c>
      <c r="EZ2" s="40">
        <f t="shared" si="2"/>
        <v>6</v>
      </c>
      <c r="FA2" s="40">
        <f t="shared" si="2"/>
        <v>7</v>
      </c>
      <c r="FB2" s="40">
        <f t="shared" si="2"/>
        <v>1</v>
      </c>
      <c r="FC2" s="40">
        <f t="shared" si="2"/>
        <v>2</v>
      </c>
      <c r="FD2" s="40">
        <f t="shared" si="2"/>
        <v>3</v>
      </c>
      <c r="FE2" s="40">
        <f t="shared" si="2"/>
        <v>4</v>
      </c>
      <c r="FF2" s="40">
        <f t="shared" si="2"/>
        <v>5</v>
      </c>
      <c r="FG2" s="40">
        <f t="shared" si="2"/>
        <v>6</v>
      </c>
      <c r="FH2" s="40">
        <f t="shared" si="2"/>
        <v>7</v>
      </c>
      <c r="FI2" s="40">
        <f t="shared" si="2"/>
        <v>1</v>
      </c>
      <c r="FJ2" s="40">
        <f t="shared" si="2"/>
        <v>2</v>
      </c>
      <c r="FK2" s="40">
        <f t="shared" si="2"/>
        <v>3</v>
      </c>
      <c r="FL2" s="40">
        <f t="shared" si="2"/>
        <v>4</v>
      </c>
      <c r="FM2" s="40">
        <f t="shared" si="2"/>
        <v>5</v>
      </c>
      <c r="FN2" s="40">
        <f t="shared" si="2"/>
        <v>6</v>
      </c>
      <c r="FO2" s="40">
        <f t="shared" si="2"/>
        <v>7</v>
      </c>
      <c r="FP2" s="40">
        <f t="shared" si="2"/>
        <v>1</v>
      </c>
      <c r="FQ2" s="40">
        <f t="shared" si="2"/>
        <v>2</v>
      </c>
      <c r="FR2" s="40">
        <f t="shared" si="2"/>
        <v>3</v>
      </c>
      <c r="FS2" s="40">
        <f t="shared" si="2"/>
        <v>4</v>
      </c>
      <c r="FT2" s="40">
        <f t="shared" si="2"/>
        <v>5</v>
      </c>
      <c r="FU2" s="40">
        <f t="shared" si="2"/>
        <v>6</v>
      </c>
      <c r="FV2" s="40">
        <f t="shared" si="2"/>
        <v>7</v>
      </c>
      <c r="FW2" s="40">
        <f t="shared" si="2"/>
        <v>1</v>
      </c>
      <c r="FX2" s="40">
        <f t="shared" si="2"/>
        <v>2</v>
      </c>
      <c r="FY2" s="40">
        <f t="shared" si="2"/>
        <v>3</v>
      </c>
      <c r="FZ2" s="40">
        <f t="shared" si="2"/>
        <v>4</v>
      </c>
      <c r="GA2" s="40">
        <f t="shared" si="2"/>
        <v>5</v>
      </c>
      <c r="GB2" s="40">
        <f t="shared" si="2"/>
        <v>6</v>
      </c>
      <c r="GC2" s="40">
        <f t="shared" si="2"/>
        <v>7</v>
      </c>
      <c r="GD2" s="40">
        <f t="shared" si="2"/>
        <v>1</v>
      </c>
      <c r="GE2" s="40">
        <f t="shared" si="2"/>
        <v>2</v>
      </c>
      <c r="GF2" s="40">
        <f t="shared" si="2"/>
        <v>3</v>
      </c>
      <c r="GG2" s="40">
        <f t="shared" si="2"/>
        <v>4</v>
      </c>
      <c r="GH2" s="40">
        <f t="shared" si="2"/>
        <v>5</v>
      </c>
      <c r="GI2" s="40">
        <f t="shared" si="2"/>
        <v>6</v>
      </c>
      <c r="GJ2" s="40">
        <f t="shared" si="2"/>
        <v>7</v>
      </c>
      <c r="GK2" s="40">
        <f t="shared" si="2"/>
        <v>1</v>
      </c>
      <c r="GL2" s="40">
        <f t="shared" si="2"/>
        <v>2</v>
      </c>
      <c r="GM2" s="40">
        <f t="shared" si="2"/>
        <v>3</v>
      </c>
      <c r="GN2" s="40">
        <f t="shared" si="2"/>
        <v>4</v>
      </c>
      <c r="GO2" s="40">
        <f t="shared" ref="GO2:GY2" si="3">WEEKDAY(GO$3,1)</f>
        <v>5</v>
      </c>
      <c r="GP2" s="40">
        <f t="shared" si="3"/>
        <v>6</v>
      </c>
      <c r="GQ2" s="40">
        <f t="shared" si="3"/>
        <v>7</v>
      </c>
      <c r="GR2" s="40">
        <f t="shared" si="3"/>
        <v>1</v>
      </c>
      <c r="GS2" s="40">
        <f t="shared" si="3"/>
        <v>2</v>
      </c>
      <c r="GT2" s="40">
        <f t="shared" si="3"/>
        <v>3</v>
      </c>
      <c r="GU2" s="40">
        <f t="shared" si="3"/>
        <v>4</v>
      </c>
      <c r="GV2" s="40">
        <f t="shared" si="3"/>
        <v>5</v>
      </c>
      <c r="GW2" s="40">
        <f t="shared" si="3"/>
        <v>6</v>
      </c>
      <c r="GX2" s="40">
        <f t="shared" si="3"/>
        <v>7</v>
      </c>
      <c r="GY2" s="40">
        <f t="shared" si="3"/>
        <v>1</v>
      </c>
    </row>
    <row r="3" spans="1:207">
      <c r="A3" s="39" t="s">
        <v>8094</v>
      </c>
      <c r="B3" s="39" t="s">
        <v>2111</v>
      </c>
      <c r="C3" s="39" t="s">
        <v>8095</v>
      </c>
      <c r="D3" s="38" t="s">
        <v>8096</v>
      </c>
      <c r="E3" s="37">
        <v>44585</v>
      </c>
      <c r="F3" s="37">
        <v>44586</v>
      </c>
      <c r="G3" s="37">
        <v>44587</v>
      </c>
      <c r="H3" s="37">
        <v>44588</v>
      </c>
      <c r="I3" s="37">
        <v>44589</v>
      </c>
      <c r="J3" s="37">
        <v>44590</v>
      </c>
      <c r="K3" s="37">
        <v>44591</v>
      </c>
      <c r="L3" s="37">
        <v>44592</v>
      </c>
      <c r="M3" s="37">
        <v>44593</v>
      </c>
      <c r="N3" s="37">
        <v>44594</v>
      </c>
      <c r="O3" s="37">
        <v>44595</v>
      </c>
      <c r="P3" s="37">
        <v>44596</v>
      </c>
      <c r="Q3" s="37">
        <v>44597</v>
      </c>
      <c r="R3" s="37">
        <v>44598</v>
      </c>
      <c r="S3" s="37">
        <v>44599</v>
      </c>
      <c r="T3" s="37">
        <v>44600</v>
      </c>
      <c r="U3" s="37">
        <v>44601</v>
      </c>
      <c r="V3" s="37">
        <v>44602</v>
      </c>
      <c r="W3" s="37">
        <v>44603</v>
      </c>
      <c r="X3" s="37">
        <v>44604</v>
      </c>
      <c r="Y3" s="37">
        <v>44605</v>
      </c>
      <c r="Z3" s="37">
        <v>44606</v>
      </c>
      <c r="AA3" s="37">
        <v>44607</v>
      </c>
      <c r="AB3" s="37">
        <v>44608</v>
      </c>
      <c r="AC3" s="37">
        <v>44609</v>
      </c>
      <c r="AD3" s="37">
        <v>44610</v>
      </c>
      <c r="AE3" s="37">
        <v>44611</v>
      </c>
      <c r="AF3" s="37">
        <v>44612</v>
      </c>
      <c r="AG3" s="37">
        <v>44613</v>
      </c>
      <c r="AH3" s="37">
        <v>44614</v>
      </c>
      <c r="AI3" s="37">
        <v>44615</v>
      </c>
      <c r="AJ3" s="37">
        <v>44616</v>
      </c>
      <c r="AK3" s="37">
        <v>44617</v>
      </c>
      <c r="AL3" s="37">
        <v>44618</v>
      </c>
      <c r="AM3" s="37">
        <v>44619</v>
      </c>
      <c r="AN3" s="37">
        <v>44620</v>
      </c>
      <c r="AO3" s="37">
        <v>44621</v>
      </c>
      <c r="AP3" s="37">
        <v>44622</v>
      </c>
      <c r="AQ3" s="37">
        <v>44623</v>
      </c>
      <c r="AR3" s="37">
        <v>44624</v>
      </c>
      <c r="AS3" s="37">
        <v>44625</v>
      </c>
      <c r="AT3" s="37">
        <v>44626</v>
      </c>
      <c r="AU3" s="37">
        <v>44627</v>
      </c>
      <c r="AV3" s="37">
        <v>44628</v>
      </c>
      <c r="AW3" s="37">
        <v>44629</v>
      </c>
      <c r="AX3" s="37">
        <v>44630</v>
      </c>
      <c r="AY3" s="37">
        <v>44631</v>
      </c>
      <c r="AZ3" s="37">
        <v>44632</v>
      </c>
      <c r="BA3" s="37">
        <v>44633</v>
      </c>
      <c r="BB3" s="37">
        <v>44634</v>
      </c>
      <c r="BC3" s="37">
        <v>44635</v>
      </c>
      <c r="BD3" s="37">
        <v>44636</v>
      </c>
      <c r="BE3" s="37">
        <v>44637</v>
      </c>
      <c r="BF3" s="37">
        <v>44638</v>
      </c>
      <c r="BG3" s="37">
        <v>44639</v>
      </c>
      <c r="BH3" s="37">
        <v>44640</v>
      </c>
      <c r="BI3" s="37">
        <v>44641</v>
      </c>
      <c r="BJ3" s="37">
        <v>44642</v>
      </c>
      <c r="BK3" s="37">
        <v>44643</v>
      </c>
      <c r="BL3" s="37">
        <v>44644</v>
      </c>
      <c r="BM3" s="37">
        <v>44645</v>
      </c>
      <c r="BN3" s="37">
        <v>44646</v>
      </c>
      <c r="BO3" s="37">
        <v>44647</v>
      </c>
      <c r="BP3" s="37">
        <v>44648</v>
      </c>
      <c r="BQ3" s="37">
        <v>44649</v>
      </c>
      <c r="BR3" s="37">
        <v>44650</v>
      </c>
      <c r="BS3" s="37">
        <v>44651</v>
      </c>
      <c r="BT3" s="37">
        <v>44652</v>
      </c>
      <c r="BU3" s="37">
        <v>44653</v>
      </c>
      <c r="BV3" s="37">
        <v>44654</v>
      </c>
      <c r="BW3" s="37">
        <v>44655</v>
      </c>
      <c r="BX3" s="37">
        <v>44656</v>
      </c>
      <c r="BY3" s="37">
        <v>44657</v>
      </c>
      <c r="BZ3" s="37">
        <v>44658</v>
      </c>
      <c r="CA3" s="37">
        <v>44659</v>
      </c>
      <c r="CB3" s="37">
        <v>44660</v>
      </c>
      <c r="CC3" s="37">
        <v>44661</v>
      </c>
      <c r="CD3" s="37">
        <v>44662</v>
      </c>
      <c r="CE3" s="37">
        <v>44663</v>
      </c>
      <c r="CF3" s="37">
        <v>44664</v>
      </c>
      <c r="CG3" s="37">
        <v>44665</v>
      </c>
      <c r="CH3" s="37">
        <v>44666</v>
      </c>
      <c r="CI3" s="37">
        <v>44667</v>
      </c>
      <c r="CJ3" s="37">
        <v>44668</v>
      </c>
      <c r="CK3" s="37">
        <v>44669</v>
      </c>
      <c r="CL3" s="37">
        <v>44670</v>
      </c>
      <c r="CM3" s="37">
        <v>44671</v>
      </c>
      <c r="CN3" s="37">
        <v>44672</v>
      </c>
      <c r="CO3" s="37">
        <v>44673</v>
      </c>
      <c r="CP3" s="37">
        <v>44674</v>
      </c>
      <c r="CQ3" s="37">
        <v>44675</v>
      </c>
      <c r="CR3" s="37">
        <v>44676</v>
      </c>
      <c r="CS3" s="37">
        <v>44677</v>
      </c>
      <c r="CT3" s="37">
        <v>44678</v>
      </c>
      <c r="CU3" s="37">
        <v>44679</v>
      </c>
      <c r="CV3" s="37">
        <v>44680</v>
      </c>
      <c r="CW3" s="37">
        <v>44681</v>
      </c>
      <c r="CX3" s="37">
        <v>44682</v>
      </c>
      <c r="CY3" s="37">
        <v>44683</v>
      </c>
      <c r="CZ3" s="37">
        <v>44684</v>
      </c>
      <c r="DA3" s="37">
        <v>44685</v>
      </c>
      <c r="DB3" s="37">
        <v>44686</v>
      </c>
      <c r="DC3" s="37">
        <v>44687</v>
      </c>
      <c r="DD3" s="37">
        <v>44688</v>
      </c>
      <c r="DE3" s="37">
        <v>44689</v>
      </c>
      <c r="DF3" s="37">
        <v>44690</v>
      </c>
      <c r="DG3" s="37">
        <v>44691</v>
      </c>
      <c r="DH3" s="37">
        <v>44692</v>
      </c>
      <c r="DI3" s="37">
        <v>44693</v>
      </c>
      <c r="DJ3" s="37">
        <v>44694</v>
      </c>
      <c r="DK3" s="37">
        <v>44695</v>
      </c>
      <c r="DL3" s="37">
        <v>44696</v>
      </c>
      <c r="DM3" s="37">
        <v>44697</v>
      </c>
      <c r="DN3" s="37">
        <v>44698</v>
      </c>
      <c r="DO3" s="37">
        <v>44699</v>
      </c>
      <c r="DP3" s="37">
        <v>44700</v>
      </c>
      <c r="DQ3" s="37">
        <v>44701</v>
      </c>
      <c r="DR3" s="37">
        <v>44702</v>
      </c>
      <c r="DS3" s="37">
        <v>44703</v>
      </c>
      <c r="DT3" s="37">
        <v>44704</v>
      </c>
      <c r="DU3" s="37">
        <v>44705</v>
      </c>
      <c r="DV3" s="37">
        <v>44706</v>
      </c>
      <c r="DW3" s="37">
        <v>44707</v>
      </c>
      <c r="DX3" s="37">
        <v>44708</v>
      </c>
      <c r="DY3" s="37">
        <v>44709</v>
      </c>
      <c r="DZ3" s="37">
        <v>44710</v>
      </c>
      <c r="EA3" s="37">
        <v>44711</v>
      </c>
      <c r="EB3" s="37">
        <v>44712</v>
      </c>
      <c r="EC3" s="37">
        <v>44713</v>
      </c>
      <c r="ED3" s="37">
        <v>44714</v>
      </c>
      <c r="EE3" s="37">
        <v>44715</v>
      </c>
      <c r="EF3" s="37">
        <v>44716</v>
      </c>
      <c r="EG3" s="37">
        <v>44717</v>
      </c>
      <c r="EH3" s="37">
        <v>44718</v>
      </c>
      <c r="EI3" s="37">
        <v>44719</v>
      </c>
      <c r="EJ3" s="37">
        <v>44720</v>
      </c>
      <c r="EK3" s="37">
        <v>44721</v>
      </c>
      <c r="EL3" s="37">
        <v>44722</v>
      </c>
      <c r="EM3" s="37">
        <v>44723</v>
      </c>
      <c r="EN3" s="37">
        <v>44724</v>
      </c>
      <c r="EO3" s="37">
        <v>44725</v>
      </c>
      <c r="EP3" s="37">
        <v>44726</v>
      </c>
      <c r="EQ3" s="37">
        <v>44727</v>
      </c>
      <c r="ER3" s="37">
        <v>44728</v>
      </c>
      <c r="ES3" s="37">
        <v>44729</v>
      </c>
      <c r="ET3" s="37">
        <v>44730</v>
      </c>
      <c r="EU3" s="37">
        <v>44731</v>
      </c>
      <c r="EV3" s="37">
        <v>44732</v>
      </c>
      <c r="EW3" s="37">
        <v>44733</v>
      </c>
      <c r="EX3" s="37">
        <v>44734</v>
      </c>
      <c r="EY3" s="37">
        <v>44735</v>
      </c>
      <c r="EZ3" s="37">
        <v>44736</v>
      </c>
      <c r="FA3" s="37">
        <v>44737</v>
      </c>
      <c r="FB3" s="37">
        <v>44738</v>
      </c>
      <c r="FC3" s="37">
        <v>44739</v>
      </c>
      <c r="FD3" s="37">
        <v>44740</v>
      </c>
      <c r="FE3" s="37">
        <v>44741</v>
      </c>
      <c r="FF3" s="37">
        <v>44742</v>
      </c>
      <c r="FG3" s="37">
        <v>44743</v>
      </c>
      <c r="FH3" s="37">
        <v>44744</v>
      </c>
      <c r="FI3" s="37">
        <v>44745</v>
      </c>
      <c r="FJ3" s="37">
        <v>44746</v>
      </c>
      <c r="FK3" s="37">
        <v>44747</v>
      </c>
      <c r="FL3" s="37">
        <v>44748</v>
      </c>
      <c r="FM3" s="37">
        <v>44749</v>
      </c>
      <c r="FN3" s="37">
        <v>44750</v>
      </c>
      <c r="FO3" s="37">
        <v>44751</v>
      </c>
      <c r="FP3" s="37">
        <v>44752</v>
      </c>
      <c r="FQ3" s="37">
        <v>44753</v>
      </c>
      <c r="FR3" s="37">
        <v>44754</v>
      </c>
      <c r="FS3" s="37">
        <v>44755</v>
      </c>
      <c r="FT3" s="37">
        <v>44756</v>
      </c>
      <c r="FU3" s="37">
        <v>44757</v>
      </c>
      <c r="FV3" s="37">
        <v>44758</v>
      </c>
      <c r="FW3" s="37">
        <v>44759</v>
      </c>
      <c r="FX3" s="37">
        <v>44760</v>
      </c>
      <c r="FY3" s="37">
        <v>44761</v>
      </c>
      <c r="FZ3" s="37">
        <v>44762</v>
      </c>
      <c r="GA3" s="37">
        <v>44763</v>
      </c>
      <c r="GB3" s="37">
        <v>44764</v>
      </c>
      <c r="GC3" s="37">
        <v>44765</v>
      </c>
      <c r="GD3" s="37">
        <v>44766</v>
      </c>
      <c r="GE3" s="37">
        <v>44767</v>
      </c>
      <c r="GF3" s="37">
        <v>44768</v>
      </c>
      <c r="GG3" s="37">
        <v>44769</v>
      </c>
      <c r="GH3" s="37">
        <v>44770</v>
      </c>
      <c r="GI3" s="37">
        <v>44771</v>
      </c>
      <c r="GJ3" s="37">
        <v>44772</v>
      </c>
      <c r="GK3" s="37">
        <v>44773</v>
      </c>
      <c r="GL3" s="37">
        <v>44774</v>
      </c>
      <c r="GM3" s="37">
        <v>44775</v>
      </c>
      <c r="GN3" s="37">
        <v>44776</v>
      </c>
      <c r="GO3" s="37">
        <v>44777</v>
      </c>
      <c r="GP3" s="37">
        <v>44778</v>
      </c>
      <c r="GQ3" s="37">
        <v>44779</v>
      </c>
      <c r="GR3" s="37">
        <v>44780</v>
      </c>
      <c r="GS3" s="37">
        <v>44781</v>
      </c>
      <c r="GT3" s="37">
        <v>44782</v>
      </c>
      <c r="GU3" s="37">
        <v>44783</v>
      </c>
      <c r="GV3" s="37">
        <v>44784</v>
      </c>
      <c r="GW3" s="37">
        <v>44785</v>
      </c>
      <c r="GX3" s="37">
        <v>44786</v>
      </c>
      <c r="GY3" s="37">
        <v>44787</v>
      </c>
    </row>
    <row r="4" spans="1:207" ht="15.75" thickBot="1">
      <c r="A4" s="36"/>
      <c r="B4" s="36"/>
      <c r="C4" s="36"/>
      <c r="D4" s="35"/>
      <c r="E4" s="34">
        <f t="shared" ref="E4:AJ4" si="4">SUMPRODUCT($D$5:$D$39,E5:E39)/10^6</f>
        <v>0.91871999999999998</v>
      </c>
      <c r="F4" s="34">
        <f t="shared" si="4"/>
        <v>0</v>
      </c>
      <c r="G4" s="34">
        <f t="shared" si="4"/>
        <v>0</v>
      </c>
      <c r="H4" s="34">
        <f t="shared" si="4"/>
        <v>0</v>
      </c>
      <c r="I4" s="34">
        <f t="shared" si="4"/>
        <v>0</v>
      </c>
      <c r="J4" s="34">
        <f t="shared" si="4"/>
        <v>0</v>
      </c>
      <c r="K4" s="34">
        <f t="shared" si="4"/>
        <v>0</v>
      </c>
      <c r="L4" s="34">
        <f t="shared" si="4"/>
        <v>0</v>
      </c>
      <c r="M4" s="34">
        <f t="shared" si="4"/>
        <v>0</v>
      </c>
      <c r="N4" s="34">
        <f t="shared" si="4"/>
        <v>0</v>
      </c>
      <c r="O4" s="34">
        <f t="shared" si="4"/>
        <v>0</v>
      </c>
      <c r="P4" s="34">
        <f t="shared" si="4"/>
        <v>0</v>
      </c>
      <c r="Q4" s="34">
        <f t="shared" si="4"/>
        <v>0</v>
      </c>
      <c r="R4" s="34">
        <f t="shared" si="4"/>
        <v>0</v>
      </c>
      <c r="S4" s="34">
        <f t="shared" si="4"/>
        <v>0</v>
      </c>
      <c r="T4" s="34">
        <f t="shared" si="4"/>
        <v>0.65605999999999998</v>
      </c>
      <c r="U4" s="34">
        <f t="shared" si="4"/>
        <v>0.64512000000000003</v>
      </c>
      <c r="V4" s="34">
        <f t="shared" si="4"/>
        <v>2.3213050000000002</v>
      </c>
      <c r="W4" s="34">
        <f t="shared" si="4"/>
        <v>1.33632</v>
      </c>
      <c r="X4" s="34">
        <f t="shared" si="4"/>
        <v>0</v>
      </c>
      <c r="Y4" s="34">
        <f t="shared" si="4"/>
        <v>0</v>
      </c>
      <c r="Z4" s="34">
        <f t="shared" si="4"/>
        <v>0</v>
      </c>
      <c r="AA4" s="34">
        <f t="shared" si="4"/>
        <v>2.0025949999999999</v>
      </c>
      <c r="AB4" s="34">
        <f t="shared" si="4"/>
        <v>2.6448</v>
      </c>
      <c r="AC4" s="34">
        <f t="shared" si="4"/>
        <v>3.306</v>
      </c>
      <c r="AD4" s="34">
        <f t="shared" si="4"/>
        <v>2.6448</v>
      </c>
      <c r="AE4" s="34">
        <f t="shared" si="4"/>
        <v>0</v>
      </c>
      <c r="AF4" s="34">
        <f t="shared" si="4"/>
        <v>0</v>
      </c>
      <c r="AG4" s="34">
        <f t="shared" si="4"/>
        <v>0</v>
      </c>
      <c r="AH4" s="34">
        <f t="shared" si="4"/>
        <v>1.3226899999999999</v>
      </c>
      <c r="AI4" s="34">
        <f t="shared" si="4"/>
        <v>1.98708</v>
      </c>
      <c r="AJ4" s="34">
        <f t="shared" si="4"/>
        <v>3.3373200000000001</v>
      </c>
      <c r="AK4" s="34">
        <f t="shared" ref="AK4:BH4" si="5">SUMPRODUCT($D$5:$D$39,AK5:AK39)/10^6</f>
        <v>1.33632</v>
      </c>
      <c r="AL4" s="34">
        <f t="shared" si="5"/>
        <v>0</v>
      </c>
      <c r="AM4" s="34">
        <f t="shared" si="5"/>
        <v>0</v>
      </c>
      <c r="AN4" s="34">
        <f t="shared" si="5"/>
        <v>1.3279099999999999</v>
      </c>
      <c r="AO4" s="34">
        <f t="shared" si="5"/>
        <v>3.306</v>
      </c>
      <c r="AP4" s="34">
        <f t="shared" si="5"/>
        <v>2.65524</v>
      </c>
      <c r="AQ4" s="34">
        <f t="shared" si="5"/>
        <v>3.3338399999999999</v>
      </c>
      <c r="AR4" s="34">
        <f t="shared" si="5"/>
        <v>1.9434</v>
      </c>
      <c r="AS4" s="34">
        <f t="shared" si="5"/>
        <v>0</v>
      </c>
      <c r="AT4" s="34">
        <f t="shared" si="5"/>
        <v>0</v>
      </c>
      <c r="AU4" s="34">
        <f t="shared" si="5"/>
        <v>0.33407999999999999</v>
      </c>
      <c r="AV4" s="34">
        <f t="shared" si="5"/>
        <v>3.5942400000000001</v>
      </c>
      <c r="AW4" s="34">
        <f t="shared" si="5"/>
        <v>3.99424</v>
      </c>
      <c r="AX4" s="34">
        <f t="shared" si="5"/>
        <v>5.0007599999999996</v>
      </c>
      <c r="AY4" s="34">
        <f t="shared" si="5"/>
        <v>3.6400800000000002</v>
      </c>
      <c r="AZ4" s="34">
        <f t="shared" si="5"/>
        <v>0</v>
      </c>
      <c r="BA4" s="34">
        <f t="shared" si="5"/>
        <v>0</v>
      </c>
      <c r="BB4" s="34">
        <f t="shared" si="5"/>
        <v>5.2357199999999997</v>
      </c>
      <c r="BC4" s="34">
        <f t="shared" si="5"/>
        <v>6.2176</v>
      </c>
      <c r="BD4" s="34">
        <f t="shared" si="5"/>
        <v>4.3225600000000002</v>
      </c>
      <c r="BE4" s="34">
        <f t="shared" si="5"/>
        <v>3.9211999999999998</v>
      </c>
      <c r="BF4" s="34">
        <f t="shared" si="5"/>
        <v>4.5801999999999996</v>
      </c>
      <c r="BG4" s="34">
        <f t="shared" si="5"/>
        <v>0</v>
      </c>
      <c r="BH4" s="34">
        <f t="shared" si="5"/>
        <v>0</v>
      </c>
      <c r="BI4" s="34">
        <f>SUMPRODUCT($D$5:$D$40,BI5:BI40)/10^6</f>
        <v>2.9908000000000001</v>
      </c>
      <c r="BJ4" s="34">
        <f t="shared" ref="BJ4:BO4" si="6">SUMPRODUCT($D$5:$D$39,BJ5:BJ39)/10^6</f>
        <v>0</v>
      </c>
      <c r="BK4" s="34">
        <f t="shared" si="6"/>
        <v>0</v>
      </c>
      <c r="BL4" s="34">
        <f t="shared" si="6"/>
        <v>3.3408000000000002</v>
      </c>
      <c r="BM4" s="34">
        <f t="shared" si="6"/>
        <v>0.66815999999999998</v>
      </c>
      <c r="BN4" s="34">
        <f t="shared" si="6"/>
        <v>0</v>
      </c>
      <c r="BO4" s="34">
        <f t="shared" si="6"/>
        <v>0</v>
      </c>
      <c r="BP4" s="34">
        <f t="shared" ref="BP4:CU4" si="7">SUMPRODUCT($D$5:$D$65,BP5:BP65)/10^6</f>
        <v>4.0217599999999996</v>
      </c>
      <c r="BQ4" s="34">
        <f t="shared" si="7"/>
        <v>2.00448</v>
      </c>
      <c r="BR4" s="34">
        <f t="shared" si="7"/>
        <v>3.3199200000000002</v>
      </c>
      <c r="BS4" s="34">
        <f t="shared" si="7"/>
        <v>2.9606400000000002</v>
      </c>
      <c r="BT4" s="34">
        <f t="shared" si="7"/>
        <v>3.6144349999999998</v>
      </c>
      <c r="BU4" s="34">
        <f t="shared" si="7"/>
        <v>0</v>
      </c>
      <c r="BV4" s="34">
        <f t="shared" si="7"/>
        <v>0</v>
      </c>
      <c r="BW4" s="34">
        <f t="shared" si="7"/>
        <v>2.9331200000000002</v>
      </c>
      <c r="BX4" s="34">
        <f t="shared" si="7"/>
        <v>4.7702400000000003</v>
      </c>
      <c r="BY4" s="34">
        <f t="shared" si="7"/>
        <v>6.7053200000000004</v>
      </c>
      <c r="BZ4" s="34">
        <f t="shared" si="7"/>
        <v>6.4927999999999999</v>
      </c>
      <c r="CA4" s="34">
        <f t="shared" si="7"/>
        <v>5.88964</v>
      </c>
      <c r="CB4" s="34">
        <f t="shared" si="7"/>
        <v>0</v>
      </c>
      <c r="CC4" s="34">
        <f t="shared" si="7"/>
        <v>0</v>
      </c>
      <c r="CD4" s="34">
        <f t="shared" si="7"/>
        <v>4.6744500000000002</v>
      </c>
      <c r="CE4" s="34">
        <f t="shared" si="7"/>
        <v>6.4668799999999997</v>
      </c>
      <c r="CF4" s="34">
        <f t="shared" si="7"/>
        <v>5.7984</v>
      </c>
      <c r="CG4" s="34">
        <f t="shared" si="7"/>
        <v>6.0842400000000003</v>
      </c>
      <c r="CH4" s="34">
        <f t="shared" si="7"/>
        <v>0</v>
      </c>
      <c r="CI4" s="34">
        <f t="shared" si="7"/>
        <v>0</v>
      </c>
      <c r="CJ4" s="34">
        <f t="shared" si="7"/>
        <v>0</v>
      </c>
      <c r="CK4" s="34">
        <f t="shared" si="7"/>
        <v>7.1363599999999998</v>
      </c>
      <c r="CL4" s="34">
        <f t="shared" si="7"/>
        <v>6.1734400000000003</v>
      </c>
      <c r="CM4" s="34">
        <f t="shared" si="7"/>
        <v>6.6115599999999999</v>
      </c>
      <c r="CN4" s="34">
        <f t="shared" si="7"/>
        <v>5.8243600000000004</v>
      </c>
      <c r="CO4" s="34">
        <f t="shared" si="7"/>
        <v>5.5718800000000002</v>
      </c>
      <c r="CP4" s="34">
        <f t="shared" si="7"/>
        <v>0</v>
      </c>
      <c r="CQ4" s="34">
        <f t="shared" si="7"/>
        <v>0</v>
      </c>
      <c r="CR4" s="34">
        <f t="shared" si="7"/>
        <v>3.3155600000000001</v>
      </c>
      <c r="CS4" s="34">
        <f t="shared" si="7"/>
        <v>4.5503999999999998</v>
      </c>
      <c r="CT4" s="34">
        <f t="shared" si="7"/>
        <v>3.65184</v>
      </c>
      <c r="CU4" s="34">
        <f t="shared" si="7"/>
        <v>2.81088</v>
      </c>
      <c r="CV4" s="34">
        <f t="shared" ref="CV4:EA4" si="8">SUMPRODUCT($D$5:$D$65,CV5:CV65)/10^6</f>
        <v>4.2854400000000004</v>
      </c>
      <c r="CW4" s="34">
        <f t="shared" si="8"/>
        <v>0</v>
      </c>
      <c r="CX4" s="34">
        <f t="shared" si="8"/>
        <v>0</v>
      </c>
      <c r="CY4" s="34">
        <f t="shared" si="8"/>
        <v>4.2624000000000004</v>
      </c>
      <c r="CZ4" s="34">
        <f t="shared" si="8"/>
        <v>3.5049600000000001</v>
      </c>
      <c r="DA4" s="34">
        <f t="shared" si="8"/>
        <v>3.43296</v>
      </c>
      <c r="DB4" s="34">
        <f t="shared" si="8"/>
        <v>4.5315200000000004</v>
      </c>
      <c r="DC4" s="34">
        <f t="shared" si="8"/>
        <v>5.2006399999999999</v>
      </c>
      <c r="DD4" s="34">
        <f t="shared" si="8"/>
        <v>0</v>
      </c>
      <c r="DE4" s="34">
        <f t="shared" si="8"/>
        <v>0</v>
      </c>
      <c r="DF4" s="34">
        <f t="shared" si="8"/>
        <v>6.3247999999999998</v>
      </c>
      <c r="DG4" s="34">
        <f t="shared" si="8"/>
        <v>6.0768000000000004</v>
      </c>
      <c r="DH4" s="34">
        <f t="shared" si="8"/>
        <v>0.91871999999999998</v>
      </c>
      <c r="DI4" s="34">
        <f t="shared" si="8"/>
        <v>1.3606400000000001</v>
      </c>
      <c r="DJ4" s="34">
        <f t="shared" si="8"/>
        <v>0</v>
      </c>
      <c r="DK4" s="34">
        <f t="shared" si="8"/>
        <v>0</v>
      </c>
      <c r="DL4" s="34">
        <f t="shared" si="8"/>
        <v>0</v>
      </c>
      <c r="DM4" s="34">
        <f t="shared" si="8"/>
        <v>0</v>
      </c>
      <c r="DN4" s="34">
        <f t="shared" si="8"/>
        <v>0</v>
      </c>
      <c r="DO4" s="34">
        <f t="shared" si="8"/>
        <v>0</v>
      </c>
      <c r="DP4" s="34">
        <f t="shared" si="8"/>
        <v>0</v>
      </c>
      <c r="DQ4" s="34">
        <f t="shared" si="8"/>
        <v>0</v>
      </c>
      <c r="DR4" s="34">
        <f t="shared" si="8"/>
        <v>0</v>
      </c>
      <c r="DS4" s="34">
        <f t="shared" si="8"/>
        <v>0</v>
      </c>
      <c r="DT4" s="34">
        <f t="shared" si="8"/>
        <v>0</v>
      </c>
      <c r="DU4" s="34">
        <f t="shared" si="8"/>
        <v>0</v>
      </c>
      <c r="DV4" s="34">
        <f t="shared" si="8"/>
        <v>0</v>
      </c>
      <c r="DW4" s="34">
        <f t="shared" si="8"/>
        <v>0</v>
      </c>
      <c r="DX4" s="34">
        <f t="shared" si="8"/>
        <v>0</v>
      </c>
      <c r="DY4" s="34">
        <f t="shared" si="8"/>
        <v>0</v>
      </c>
      <c r="DZ4" s="34">
        <f t="shared" si="8"/>
        <v>0</v>
      </c>
      <c r="EA4" s="34">
        <f t="shared" si="8"/>
        <v>0</v>
      </c>
      <c r="EB4" s="34">
        <f t="shared" ref="EB4:FG4" si="9">SUMPRODUCT($D$5:$D$65,EB5:EB65)/10^6</f>
        <v>0</v>
      </c>
      <c r="EC4" s="34">
        <f t="shared" si="9"/>
        <v>0</v>
      </c>
      <c r="ED4" s="34">
        <f t="shared" si="9"/>
        <v>0</v>
      </c>
      <c r="EE4" s="34">
        <f t="shared" si="9"/>
        <v>0</v>
      </c>
      <c r="EF4" s="34">
        <f t="shared" si="9"/>
        <v>0</v>
      </c>
      <c r="EG4" s="34">
        <f t="shared" si="9"/>
        <v>0</v>
      </c>
      <c r="EH4" s="34">
        <f t="shared" si="9"/>
        <v>0</v>
      </c>
      <c r="EI4" s="34">
        <f t="shared" si="9"/>
        <v>0</v>
      </c>
      <c r="EJ4" s="34">
        <f t="shared" si="9"/>
        <v>0</v>
      </c>
      <c r="EK4" s="34">
        <f t="shared" si="9"/>
        <v>0</v>
      </c>
      <c r="EL4" s="34">
        <f t="shared" si="9"/>
        <v>0</v>
      </c>
      <c r="EM4" s="34">
        <f t="shared" si="9"/>
        <v>0</v>
      </c>
      <c r="EN4" s="34">
        <f t="shared" si="9"/>
        <v>0</v>
      </c>
      <c r="EO4" s="34">
        <f t="shared" si="9"/>
        <v>0</v>
      </c>
      <c r="EP4" s="34">
        <f t="shared" si="9"/>
        <v>0</v>
      </c>
      <c r="EQ4" s="34">
        <f t="shared" si="9"/>
        <v>0</v>
      </c>
      <c r="ER4" s="34">
        <f t="shared" si="9"/>
        <v>0</v>
      </c>
      <c r="ES4" s="34">
        <f t="shared" si="9"/>
        <v>0</v>
      </c>
      <c r="ET4" s="34">
        <f t="shared" si="9"/>
        <v>0</v>
      </c>
      <c r="EU4" s="34">
        <f t="shared" si="9"/>
        <v>0</v>
      </c>
      <c r="EV4" s="34">
        <f t="shared" si="9"/>
        <v>0</v>
      </c>
      <c r="EW4" s="34">
        <f t="shared" si="9"/>
        <v>0</v>
      </c>
      <c r="EX4" s="34">
        <f t="shared" si="9"/>
        <v>0</v>
      </c>
      <c r="EY4" s="34">
        <f t="shared" si="9"/>
        <v>0</v>
      </c>
      <c r="EZ4" s="34">
        <f t="shared" si="9"/>
        <v>0</v>
      </c>
      <c r="FA4" s="34">
        <f t="shared" si="9"/>
        <v>0</v>
      </c>
      <c r="FB4" s="34">
        <f t="shared" si="9"/>
        <v>0</v>
      </c>
      <c r="FC4" s="34">
        <f t="shared" si="9"/>
        <v>0</v>
      </c>
      <c r="FD4" s="34">
        <f t="shared" si="9"/>
        <v>0</v>
      </c>
      <c r="FE4" s="34">
        <f t="shared" si="9"/>
        <v>0</v>
      </c>
      <c r="FF4" s="34">
        <f t="shared" si="9"/>
        <v>0</v>
      </c>
      <c r="FG4" s="34">
        <f t="shared" si="9"/>
        <v>0</v>
      </c>
      <c r="FH4" s="34">
        <f t="shared" ref="FH4:GM4" si="10">SUMPRODUCT($D$5:$D$65,FH5:FH65)/10^6</f>
        <v>0</v>
      </c>
      <c r="FI4" s="34">
        <f t="shared" si="10"/>
        <v>0</v>
      </c>
      <c r="FJ4" s="34">
        <f t="shared" si="10"/>
        <v>0</v>
      </c>
      <c r="FK4" s="34">
        <f t="shared" si="10"/>
        <v>0</v>
      </c>
      <c r="FL4" s="34">
        <f t="shared" si="10"/>
        <v>0</v>
      </c>
      <c r="FM4" s="34">
        <f t="shared" si="10"/>
        <v>0</v>
      </c>
      <c r="FN4" s="34">
        <f t="shared" si="10"/>
        <v>0</v>
      </c>
      <c r="FO4" s="34">
        <f t="shared" si="10"/>
        <v>0</v>
      </c>
      <c r="FP4" s="34">
        <f t="shared" si="10"/>
        <v>0</v>
      </c>
      <c r="FQ4" s="34">
        <f t="shared" si="10"/>
        <v>0</v>
      </c>
      <c r="FR4" s="34">
        <f t="shared" si="10"/>
        <v>0</v>
      </c>
      <c r="FS4" s="34">
        <f t="shared" si="10"/>
        <v>0</v>
      </c>
      <c r="FT4" s="34">
        <f t="shared" si="10"/>
        <v>0</v>
      </c>
      <c r="FU4" s="34">
        <f t="shared" si="10"/>
        <v>0</v>
      </c>
      <c r="FV4" s="34">
        <f t="shared" si="10"/>
        <v>0</v>
      </c>
      <c r="FW4" s="34">
        <f t="shared" si="10"/>
        <v>0</v>
      </c>
      <c r="FX4" s="34">
        <f t="shared" si="10"/>
        <v>0</v>
      </c>
      <c r="FY4" s="34">
        <f t="shared" si="10"/>
        <v>0</v>
      </c>
      <c r="FZ4" s="34">
        <f t="shared" si="10"/>
        <v>0</v>
      </c>
      <c r="GA4" s="34">
        <f t="shared" si="10"/>
        <v>0</v>
      </c>
      <c r="GB4" s="34">
        <f t="shared" si="10"/>
        <v>0</v>
      </c>
      <c r="GC4" s="34">
        <f t="shared" si="10"/>
        <v>0</v>
      </c>
      <c r="GD4" s="34">
        <f t="shared" si="10"/>
        <v>0</v>
      </c>
      <c r="GE4" s="34">
        <f t="shared" si="10"/>
        <v>0</v>
      </c>
      <c r="GF4" s="34">
        <f t="shared" si="10"/>
        <v>0</v>
      </c>
      <c r="GG4" s="34">
        <f t="shared" si="10"/>
        <v>0</v>
      </c>
      <c r="GH4" s="34">
        <f t="shared" si="10"/>
        <v>0</v>
      </c>
      <c r="GI4" s="34">
        <f t="shared" si="10"/>
        <v>0</v>
      </c>
      <c r="GJ4" s="34">
        <f t="shared" si="10"/>
        <v>0</v>
      </c>
      <c r="GK4" s="34">
        <f t="shared" si="10"/>
        <v>0</v>
      </c>
      <c r="GL4" s="34">
        <f t="shared" si="10"/>
        <v>0</v>
      </c>
      <c r="GM4" s="34">
        <f t="shared" si="10"/>
        <v>0</v>
      </c>
      <c r="GN4" s="34">
        <f t="shared" ref="GN4:GY4" si="11">SUMPRODUCT($D$5:$D$65,GN5:GN65)/10^6</f>
        <v>0</v>
      </c>
      <c r="GO4" s="34">
        <f t="shared" si="11"/>
        <v>0</v>
      </c>
      <c r="GP4" s="34">
        <f t="shared" si="11"/>
        <v>0</v>
      </c>
      <c r="GQ4" s="34">
        <f t="shared" si="11"/>
        <v>0</v>
      </c>
      <c r="GR4" s="34">
        <f t="shared" si="11"/>
        <v>0</v>
      </c>
      <c r="GS4" s="34">
        <f t="shared" si="11"/>
        <v>0</v>
      </c>
      <c r="GT4" s="34">
        <f t="shared" si="11"/>
        <v>0</v>
      </c>
      <c r="GU4" s="34">
        <f t="shared" si="11"/>
        <v>0</v>
      </c>
      <c r="GV4" s="34">
        <f t="shared" si="11"/>
        <v>0</v>
      </c>
      <c r="GW4" s="34">
        <f t="shared" si="11"/>
        <v>0</v>
      </c>
      <c r="GX4" s="34">
        <f t="shared" si="11"/>
        <v>0</v>
      </c>
      <c r="GY4" s="34">
        <f t="shared" si="11"/>
        <v>0</v>
      </c>
    </row>
    <row r="5" spans="1:207">
      <c r="A5" s="33" t="s">
        <v>8097</v>
      </c>
      <c r="B5" s="33">
        <v>49301155</v>
      </c>
      <c r="C5" s="33" t="s">
        <v>8098</v>
      </c>
      <c r="D5" s="32">
        <v>475</v>
      </c>
      <c r="E5" s="29"/>
      <c r="F5" s="29"/>
      <c r="G5" s="29"/>
      <c r="H5" s="29"/>
      <c r="I5" s="29"/>
      <c r="J5" s="29"/>
      <c r="K5" s="29"/>
      <c r="L5" s="29"/>
      <c r="M5" s="29"/>
      <c r="N5" s="29"/>
      <c r="O5" s="29"/>
      <c r="P5" s="29"/>
      <c r="Q5" s="29"/>
      <c r="R5" s="29"/>
      <c r="S5" s="29"/>
      <c r="T5" s="29"/>
      <c r="U5" s="29"/>
      <c r="V5" s="29"/>
      <c r="W5" s="29"/>
      <c r="X5" s="29"/>
      <c r="Y5" s="29"/>
      <c r="Z5" s="29"/>
      <c r="AA5" s="29">
        <v>377</v>
      </c>
      <c r="AB5" s="29">
        <v>5568</v>
      </c>
      <c r="AC5" s="29">
        <v>4176</v>
      </c>
      <c r="AD5" s="29"/>
      <c r="AE5" s="29"/>
      <c r="AF5" s="29"/>
      <c r="AG5" s="29"/>
      <c r="AH5" s="29"/>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25"/>
      <c r="EV5" s="25"/>
      <c r="EW5" s="25"/>
      <c r="EX5" s="25"/>
      <c r="EY5" s="25"/>
      <c r="EZ5" s="25"/>
      <c r="FA5" s="25"/>
      <c r="FB5" s="25"/>
      <c r="FC5" s="25"/>
      <c r="FD5" s="25"/>
      <c r="FE5" s="25"/>
      <c r="FF5" s="25"/>
      <c r="FG5" s="25"/>
      <c r="FH5" s="25"/>
      <c r="FI5" s="25"/>
      <c r="FJ5" s="25"/>
      <c r="FK5" s="25"/>
      <c r="FL5" s="25"/>
      <c r="FM5" s="25"/>
      <c r="FN5" s="25"/>
      <c r="FO5" s="25"/>
      <c r="FP5" s="25"/>
      <c r="FQ5" s="25"/>
      <c r="FR5" s="25"/>
      <c r="FS5" s="25"/>
      <c r="FT5" s="25"/>
      <c r="FU5" s="25"/>
      <c r="FV5" s="25"/>
      <c r="FW5" s="25"/>
      <c r="FX5" s="25"/>
      <c r="FY5" s="25"/>
      <c r="FZ5" s="25"/>
      <c r="GA5" s="25"/>
      <c r="GB5" s="25"/>
      <c r="GC5" s="25"/>
      <c r="GD5" s="25"/>
      <c r="GE5" s="25"/>
      <c r="GF5" s="25"/>
      <c r="GG5" s="25"/>
      <c r="GH5" s="25"/>
      <c r="GI5" s="25"/>
      <c r="GJ5" s="25"/>
      <c r="GK5" s="25"/>
      <c r="GL5" s="25"/>
      <c r="GM5" s="25"/>
      <c r="GN5" s="25"/>
      <c r="GO5" s="25"/>
      <c r="GP5" s="25"/>
      <c r="GQ5" s="25"/>
      <c r="GR5" s="25"/>
      <c r="GS5" s="25"/>
      <c r="GT5" s="25"/>
      <c r="GU5" s="25"/>
      <c r="GV5" s="25"/>
      <c r="GW5" s="25"/>
      <c r="GX5" s="25"/>
      <c r="GY5" s="25"/>
    </row>
    <row r="6" spans="1:207">
      <c r="A6" s="31" t="s">
        <v>8097</v>
      </c>
      <c r="B6" s="31">
        <v>49301156</v>
      </c>
      <c r="C6" s="31" t="s">
        <v>8098</v>
      </c>
      <c r="D6" s="30">
        <v>480</v>
      </c>
      <c r="E6" s="29">
        <v>1914</v>
      </c>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v>58</v>
      </c>
      <c r="AI6" s="25"/>
      <c r="AJ6" s="25">
        <v>2088</v>
      </c>
      <c r="AK6" s="25">
        <v>696</v>
      </c>
      <c r="AL6" s="25"/>
      <c r="AM6" s="25"/>
      <c r="AN6" s="25"/>
      <c r="AO6" s="25"/>
      <c r="AP6" s="25"/>
      <c r="AQ6" s="25"/>
      <c r="AR6" s="25"/>
      <c r="AS6" s="25"/>
      <c r="AT6" s="25"/>
      <c r="AU6" s="25"/>
      <c r="AV6" s="25"/>
      <c r="AW6" s="25"/>
      <c r="AX6" s="25"/>
      <c r="AY6" s="25"/>
      <c r="AZ6" s="25"/>
      <c r="BA6" s="25"/>
      <c r="BB6" s="25"/>
      <c r="BC6" s="25">
        <v>2784</v>
      </c>
      <c r="BD6" s="25"/>
      <c r="BE6" s="25"/>
      <c r="BF6" s="25"/>
      <c r="BG6" s="25"/>
      <c r="BH6" s="25"/>
      <c r="BI6" s="25"/>
      <c r="BJ6" s="25"/>
      <c r="BK6" s="25"/>
      <c r="BL6" s="25"/>
      <c r="BM6" s="25"/>
      <c r="BN6" s="25"/>
      <c r="BO6" s="25"/>
      <c r="BP6" s="25"/>
      <c r="BQ6" s="25"/>
      <c r="BR6" s="25"/>
      <c r="BS6" s="25"/>
      <c r="BT6" s="25"/>
      <c r="BU6" s="25"/>
      <c r="BV6" s="25"/>
      <c r="BW6" s="25"/>
      <c r="BX6" s="25"/>
      <c r="BY6" s="25"/>
      <c r="BZ6" s="25"/>
      <c r="CA6" s="25"/>
      <c r="CB6" s="25"/>
      <c r="CC6" s="25"/>
      <c r="CD6" s="25"/>
      <c r="CE6" s="25"/>
      <c r="CF6" s="25"/>
      <c r="CG6" s="25"/>
      <c r="CH6" s="25"/>
      <c r="CI6" s="25"/>
      <c r="CJ6" s="25"/>
      <c r="CK6" s="25"/>
      <c r="CL6" s="25"/>
      <c r="CM6" s="25"/>
      <c r="CN6" s="25"/>
      <c r="CO6" s="25"/>
      <c r="CP6" s="25"/>
      <c r="CQ6" s="25"/>
      <c r="CR6" s="25"/>
      <c r="CS6" s="25"/>
      <c r="CT6" s="25"/>
      <c r="CU6" s="25"/>
      <c r="CV6" s="25"/>
      <c r="CW6" s="25"/>
      <c r="CX6" s="25"/>
      <c r="CY6" s="25"/>
      <c r="CZ6" s="25"/>
      <c r="DA6" s="25"/>
      <c r="DB6" s="25"/>
      <c r="DC6" s="25"/>
      <c r="DD6" s="25"/>
      <c r="DE6" s="25"/>
      <c r="DF6" s="25"/>
      <c r="DG6" s="25"/>
      <c r="DH6" s="25"/>
      <c r="DI6" s="25"/>
      <c r="DJ6" s="25"/>
      <c r="DK6" s="25"/>
      <c r="DL6" s="25"/>
      <c r="DM6" s="25"/>
      <c r="DN6" s="25"/>
      <c r="DO6" s="25"/>
      <c r="DP6" s="25"/>
      <c r="DQ6" s="25"/>
      <c r="DR6" s="25"/>
      <c r="DS6" s="25"/>
      <c r="DT6" s="25"/>
      <c r="DU6" s="25"/>
      <c r="DV6" s="25"/>
      <c r="DW6" s="25"/>
      <c r="DX6" s="25"/>
      <c r="DY6" s="25"/>
      <c r="DZ6" s="25"/>
      <c r="EA6" s="25"/>
      <c r="EB6" s="25"/>
      <c r="EC6" s="25"/>
      <c r="ED6" s="25"/>
      <c r="EE6" s="25"/>
      <c r="EF6" s="25"/>
      <c r="EG6" s="25"/>
      <c r="EH6" s="25"/>
      <c r="EI6" s="25"/>
      <c r="EJ6" s="25"/>
      <c r="EK6" s="25"/>
      <c r="EL6" s="25"/>
      <c r="EM6" s="25"/>
      <c r="EN6" s="25"/>
      <c r="EO6" s="25"/>
      <c r="EP6" s="25"/>
      <c r="EQ6" s="25"/>
      <c r="ER6" s="25"/>
      <c r="ES6" s="25"/>
      <c r="ET6" s="25"/>
      <c r="EU6" s="25"/>
      <c r="EV6" s="25"/>
      <c r="EW6" s="25"/>
      <c r="EX6" s="25"/>
      <c r="EY6" s="25"/>
      <c r="EZ6" s="25"/>
      <c r="FA6" s="25"/>
      <c r="FB6" s="25"/>
      <c r="FC6" s="25"/>
      <c r="FD6" s="25"/>
      <c r="FE6" s="25"/>
      <c r="FF6" s="25"/>
      <c r="FG6" s="25"/>
      <c r="FH6" s="25"/>
      <c r="FI6" s="25"/>
      <c r="FJ6" s="25"/>
      <c r="FK6" s="25"/>
      <c r="FL6" s="25"/>
      <c r="FM6" s="25"/>
      <c r="FN6" s="25"/>
      <c r="FO6" s="25"/>
      <c r="FP6" s="25"/>
      <c r="FQ6" s="25"/>
      <c r="FR6" s="25"/>
      <c r="FS6" s="25"/>
      <c r="FT6" s="25"/>
      <c r="FU6" s="25"/>
      <c r="FV6" s="25"/>
      <c r="FW6" s="25"/>
      <c r="FX6" s="25"/>
      <c r="FY6" s="25"/>
      <c r="FZ6" s="25"/>
      <c r="GA6" s="25"/>
      <c r="GB6" s="25"/>
      <c r="GC6" s="25"/>
      <c r="GD6" s="25"/>
      <c r="GE6" s="25"/>
      <c r="GF6" s="25"/>
      <c r="GG6" s="25"/>
      <c r="GH6" s="25"/>
      <c r="GI6" s="25"/>
      <c r="GJ6" s="25"/>
      <c r="GK6" s="25"/>
      <c r="GL6" s="25"/>
      <c r="GM6" s="25"/>
      <c r="GN6" s="25"/>
      <c r="GO6" s="25"/>
      <c r="GP6" s="25"/>
      <c r="GQ6" s="25"/>
      <c r="GR6" s="25"/>
      <c r="GS6" s="25"/>
      <c r="GT6" s="25"/>
      <c r="GU6" s="25"/>
      <c r="GV6" s="25"/>
      <c r="GW6" s="25"/>
      <c r="GX6" s="25"/>
      <c r="GY6" s="25"/>
    </row>
    <row r="7" spans="1:207">
      <c r="A7" s="28" t="s">
        <v>8097</v>
      </c>
      <c r="B7" s="28">
        <v>49302155</v>
      </c>
      <c r="C7" s="28" t="s">
        <v>356</v>
      </c>
      <c r="D7" s="27">
        <v>475</v>
      </c>
      <c r="E7" s="29"/>
      <c r="F7" s="29"/>
      <c r="G7" s="29"/>
      <c r="H7" s="29"/>
      <c r="I7" s="29"/>
      <c r="J7" s="29"/>
      <c r="K7" s="29"/>
      <c r="L7" s="29"/>
      <c r="M7" s="29"/>
      <c r="N7" s="29"/>
      <c r="O7" s="29"/>
      <c r="P7" s="29"/>
      <c r="Q7" s="29"/>
      <c r="R7" s="29"/>
      <c r="S7" s="29"/>
      <c r="T7" s="29"/>
      <c r="U7" s="29"/>
      <c r="V7" s="29"/>
      <c r="W7" s="29"/>
      <c r="X7" s="29"/>
      <c r="Y7" s="29"/>
      <c r="Z7" s="29"/>
      <c r="AA7" s="29"/>
      <c r="AB7" s="29"/>
      <c r="AC7" s="29">
        <v>2784</v>
      </c>
      <c r="AD7" s="29">
        <v>5568</v>
      </c>
      <c r="AE7" s="29"/>
      <c r="AF7" s="29"/>
      <c r="AG7" s="29"/>
      <c r="AH7" s="29">
        <v>1334</v>
      </c>
      <c r="AI7" s="25"/>
      <c r="AJ7" s="25"/>
      <c r="AK7" s="25"/>
      <c r="AL7" s="25"/>
      <c r="AM7" s="25"/>
      <c r="AN7" s="25"/>
      <c r="AO7" s="25"/>
      <c r="AP7" s="25"/>
      <c r="AQ7" s="25"/>
      <c r="AR7" s="25"/>
      <c r="AS7" s="25"/>
      <c r="AT7" s="25"/>
      <c r="AU7" s="25"/>
      <c r="AV7" s="25"/>
      <c r="AW7" s="25"/>
      <c r="AX7" s="25"/>
      <c r="AY7" s="25"/>
      <c r="AZ7" s="25"/>
      <c r="BA7" s="25"/>
      <c r="BB7" s="25"/>
      <c r="BC7" s="25"/>
      <c r="BD7" s="25"/>
      <c r="BE7" s="25"/>
      <c r="BF7" s="25">
        <v>4</v>
      </c>
      <c r="BG7" s="25"/>
      <c r="BH7" s="25"/>
      <c r="BI7" s="25"/>
      <c r="BJ7" s="25"/>
      <c r="BK7" s="25"/>
      <c r="BL7" s="25"/>
      <c r="BM7" s="25"/>
      <c r="BN7" s="25"/>
      <c r="BO7" s="25"/>
      <c r="BP7" s="25"/>
      <c r="BQ7" s="25"/>
      <c r="BR7" s="25"/>
      <c r="BS7" s="25"/>
      <c r="BT7" s="25"/>
      <c r="BU7" s="25"/>
      <c r="BV7" s="25"/>
      <c r="BW7" s="25"/>
      <c r="BX7" s="25"/>
      <c r="BY7" s="25"/>
      <c r="BZ7" s="25"/>
      <c r="CA7" s="25"/>
      <c r="CB7" s="25"/>
      <c r="CC7" s="25"/>
      <c r="CD7" s="25"/>
      <c r="CE7" s="25"/>
      <c r="CF7" s="25"/>
      <c r="CG7" s="25"/>
      <c r="CH7" s="25"/>
      <c r="CI7" s="25"/>
      <c r="CJ7" s="25"/>
      <c r="CK7" s="25"/>
      <c r="CL7" s="25"/>
      <c r="CM7" s="25"/>
      <c r="CN7" s="25"/>
      <c r="CO7" s="25"/>
      <c r="CP7" s="25"/>
      <c r="CQ7" s="25"/>
      <c r="CR7" s="25"/>
      <c r="CS7" s="25"/>
      <c r="CT7" s="25"/>
      <c r="CU7" s="25"/>
      <c r="CV7" s="25"/>
      <c r="CW7" s="25"/>
      <c r="CX7" s="25"/>
      <c r="CY7" s="25"/>
      <c r="CZ7" s="25"/>
      <c r="DA7" s="25"/>
      <c r="DB7" s="25"/>
      <c r="DC7" s="25"/>
      <c r="DD7" s="25"/>
      <c r="DE7" s="25"/>
      <c r="DF7" s="25"/>
      <c r="DG7" s="25"/>
      <c r="DH7" s="25"/>
      <c r="DI7" s="25"/>
      <c r="DJ7" s="25"/>
      <c r="DK7" s="25"/>
      <c r="DL7" s="25"/>
      <c r="DM7" s="25"/>
      <c r="DN7" s="25"/>
      <c r="DO7" s="25"/>
      <c r="DP7" s="25"/>
      <c r="DQ7" s="25"/>
      <c r="DR7" s="25"/>
      <c r="DS7" s="25"/>
      <c r="DT7" s="25"/>
      <c r="DU7" s="25"/>
      <c r="DV7" s="25"/>
      <c r="DW7" s="25"/>
      <c r="DX7" s="25"/>
      <c r="DY7" s="25"/>
      <c r="DZ7" s="25"/>
      <c r="EA7" s="25"/>
      <c r="EB7" s="25"/>
      <c r="EC7" s="25"/>
      <c r="ED7" s="25"/>
      <c r="EE7" s="25"/>
      <c r="EF7" s="25"/>
      <c r="EG7" s="25"/>
      <c r="EH7" s="25"/>
      <c r="EI7" s="25"/>
      <c r="EJ7" s="25"/>
      <c r="EK7" s="25"/>
      <c r="EL7" s="25"/>
      <c r="EM7" s="25"/>
      <c r="EN7" s="25"/>
      <c r="EO7" s="25"/>
      <c r="EP7" s="25"/>
      <c r="EQ7" s="25"/>
      <c r="ER7" s="25"/>
      <c r="ES7" s="25"/>
      <c r="ET7" s="25"/>
      <c r="EU7" s="25"/>
      <c r="EV7" s="25"/>
      <c r="EW7" s="25"/>
      <c r="EX7" s="25"/>
      <c r="EY7" s="25"/>
      <c r="EZ7" s="25"/>
      <c r="FA7" s="25"/>
      <c r="FB7" s="25"/>
      <c r="FC7" s="25"/>
      <c r="FD7" s="25"/>
      <c r="FE7" s="25"/>
      <c r="FF7" s="25"/>
      <c r="FG7" s="25"/>
      <c r="FH7" s="25"/>
      <c r="FI7" s="25"/>
      <c r="FJ7" s="25"/>
      <c r="FK7" s="25"/>
      <c r="FL7" s="25"/>
      <c r="FM7" s="25"/>
      <c r="FN7" s="25"/>
      <c r="FO7" s="25"/>
      <c r="FP7" s="25"/>
      <c r="FQ7" s="25"/>
      <c r="FR7" s="25"/>
      <c r="FS7" s="25"/>
      <c r="FT7" s="25"/>
      <c r="FU7" s="25"/>
      <c r="FV7" s="25"/>
      <c r="FW7" s="25"/>
      <c r="FX7" s="25"/>
      <c r="FY7" s="25"/>
      <c r="FZ7" s="25"/>
      <c r="GA7" s="25"/>
      <c r="GB7" s="25"/>
      <c r="GC7" s="25"/>
      <c r="GD7" s="25"/>
      <c r="GE7" s="25"/>
      <c r="GF7" s="25"/>
      <c r="GG7" s="25"/>
      <c r="GH7" s="25"/>
      <c r="GI7" s="25"/>
      <c r="GJ7" s="25"/>
      <c r="GK7" s="25"/>
      <c r="GL7" s="25"/>
      <c r="GM7" s="25"/>
      <c r="GN7" s="25"/>
      <c r="GO7" s="25"/>
      <c r="GP7" s="25"/>
      <c r="GQ7" s="25"/>
      <c r="GR7" s="25"/>
      <c r="GS7" s="25"/>
      <c r="GT7" s="25"/>
      <c r="GU7" s="25"/>
      <c r="GV7" s="25"/>
      <c r="GW7" s="25"/>
      <c r="GX7" s="25"/>
      <c r="GY7" s="25"/>
    </row>
    <row r="8" spans="1:207">
      <c r="A8" s="28" t="s">
        <v>8097</v>
      </c>
      <c r="B8" s="28">
        <v>49303154</v>
      </c>
      <c r="C8" s="28" t="s">
        <v>8099</v>
      </c>
      <c r="D8" s="27">
        <v>470</v>
      </c>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5"/>
      <c r="AJ8" s="25"/>
      <c r="AK8" s="25"/>
      <c r="AL8" s="25"/>
      <c r="AM8" s="25"/>
      <c r="AN8" s="25"/>
      <c r="AO8" s="25"/>
      <c r="AP8" s="25"/>
      <c r="AQ8" s="25"/>
      <c r="AR8" s="25"/>
      <c r="AS8" s="25"/>
      <c r="AT8" s="25"/>
      <c r="AU8" s="25"/>
      <c r="AV8" s="25"/>
      <c r="AW8" s="25"/>
      <c r="AX8" s="25"/>
      <c r="AY8" s="25"/>
      <c r="AZ8" s="25"/>
      <c r="BA8" s="25"/>
      <c r="BB8" s="25"/>
      <c r="BC8" s="25"/>
      <c r="BD8" s="25"/>
      <c r="BE8" s="25"/>
      <c r="BF8" s="25"/>
      <c r="BG8" s="25"/>
      <c r="BH8" s="25"/>
      <c r="BI8" s="25"/>
      <c r="BJ8" s="25"/>
      <c r="BK8" s="25"/>
      <c r="BL8" s="25"/>
      <c r="BM8" s="25"/>
      <c r="BN8" s="25"/>
      <c r="BO8" s="25"/>
      <c r="BP8" s="25"/>
      <c r="BQ8" s="25"/>
      <c r="BR8" s="25">
        <v>2088</v>
      </c>
      <c r="BS8" s="25"/>
      <c r="BT8" s="25"/>
      <c r="BU8" s="25"/>
      <c r="BV8" s="25"/>
      <c r="BW8" s="25"/>
      <c r="BX8" s="25"/>
      <c r="BY8" s="25"/>
      <c r="BZ8" s="25"/>
      <c r="CA8" s="25"/>
      <c r="CB8" s="25"/>
      <c r="CC8" s="25"/>
      <c r="CD8" s="25"/>
      <c r="CE8" s="25"/>
      <c r="CF8" s="25"/>
      <c r="CG8" s="25"/>
      <c r="CH8" s="25"/>
      <c r="CI8" s="25"/>
      <c r="CJ8" s="25"/>
      <c r="CK8" s="25"/>
      <c r="CL8" s="25"/>
      <c r="CM8" s="25"/>
      <c r="CN8" s="25"/>
      <c r="CO8" s="25"/>
      <c r="CP8" s="25"/>
      <c r="CQ8" s="25"/>
      <c r="CR8" s="25"/>
      <c r="CS8" s="25"/>
      <c r="CT8" s="25"/>
      <c r="CU8" s="25"/>
      <c r="CV8" s="25"/>
      <c r="CW8" s="25"/>
      <c r="CX8" s="25"/>
      <c r="CY8" s="25"/>
      <c r="CZ8" s="25"/>
      <c r="DA8" s="25"/>
      <c r="DB8" s="25"/>
      <c r="DC8" s="25"/>
      <c r="DD8" s="25"/>
      <c r="DE8" s="25"/>
      <c r="DF8" s="25"/>
      <c r="DG8" s="25"/>
      <c r="DH8" s="25"/>
      <c r="DI8" s="25"/>
      <c r="DJ8" s="25"/>
      <c r="DK8" s="25"/>
      <c r="DL8" s="25"/>
      <c r="DM8" s="25"/>
      <c r="DN8" s="25"/>
      <c r="DO8" s="25"/>
      <c r="DP8" s="25"/>
      <c r="DQ8" s="25"/>
      <c r="DR8" s="25"/>
      <c r="DS8" s="25"/>
      <c r="DT8" s="25"/>
      <c r="DU8" s="25"/>
      <c r="DV8" s="25"/>
      <c r="DW8" s="25"/>
      <c r="DX8" s="25"/>
      <c r="DY8" s="25"/>
      <c r="DZ8" s="25"/>
      <c r="EA8" s="25"/>
      <c r="EB8" s="25"/>
      <c r="EC8" s="25"/>
      <c r="ED8" s="25"/>
      <c r="EE8" s="25"/>
      <c r="EF8" s="25"/>
      <c r="EG8" s="25"/>
      <c r="EH8" s="25"/>
      <c r="EI8" s="25"/>
      <c r="EJ8" s="25"/>
      <c r="EK8" s="25"/>
      <c r="EL8" s="25"/>
      <c r="EM8" s="25"/>
      <c r="EN8" s="25"/>
      <c r="EO8" s="25"/>
      <c r="EP8" s="25"/>
      <c r="EQ8" s="25"/>
      <c r="ER8" s="25"/>
      <c r="ES8" s="25"/>
      <c r="ET8" s="25"/>
      <c r="EU8" s="25"/>
      <c r="EV8" s="25"/>
      <c r="EW8" s="25"/>
      <c r="EX8" s="25"/>
      <c r="EY8" s="25"/>
      <c r="EZ8" s="25"/>
      <c r="FA8" s="25"/>
      <c r="FB8" s="25"/>
      <c r="FC8" s="25"/>
      <c r="FD8" s="25"/>
      <c r="FE8" s="25"/>
      <c r="FF8" s="25"/>
      <c r="FG8" s="25"/>
      <c r="FH8" s="25"/>
      <c r="FI8" s="25"/>
      <c r="FJ8" s="25"/>
      <c r="FK8" s="25"/>
      <c r="FL8" s="25"/>
      <c r="FM8" s="25"/>
      <c r="FN8" s="25"/>
      <c r="FO8" s="25"/>
      <c r="FP8" s="25"/>
      <c r="FQ8" s="25"/>
      <c r="FR8" s="25"/>
      <c r="FS8" s="25"/>
      <c r="FT8" s="25"/>
      <c r="FU8" s="25"/>
      <c r="FV8" s="25"/>
      <c r="FW8" s="25"/>
      <c r="FX8" s="25"/>
      <c r="FY8" s="25"/>
      <c r="FZ8" s="25"/>
      <c r="GA8" s="25"/>
      <c r="GB8" s="25"/>
      <c r="GC8" s="25"/>
      <c r="GD8" s="25"/>
      <c r="GE8" s="25"/>
      <c r="GF8" s="25"/>
      <c r="GG8" s="25"/>
      <c r="GH8" s="25"/>
      <c r="GI8" s="25"/>
      <c r="GJ8" s="25"/>
      <c r="GK8" s="25"/>
      <c r="GL8" s="25"/>
      <c r="GM8" s="25"/>
      <c r="GN8" s="25"/>
      <c r="GO8" s="25"/>
      <c r="GP8" s="25"/>
      <c r="GQ8" s="25"/>
      <c r="GR8" s="25"/>
      <c r="GS8" s="25"/>
      <c r="GT8" s="25"/>
      <c r="GU8" s="25"/>
      <c r="GV8" s="25"/>
      <c r="GW8" s="25"/>
      <c r="GX8" s="25"/>
      <c r="GY8" s="25"/>
    </row>
    <row r="9" spans="1:207">
      <c r="A9" s="28" t="s">
        <v>8097</v>
      </c>
      <c r="B9" s="28">
        <v>49303155</v>
      </c>
      <c r="C9" s="28" t="s">
        <v>8099</v>
      </c>
      <c r="D9" s="27">
        <v>475</v>
      </c>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v>1392</v>
      </c>
      <c r="AI9" s="25">
        <v>3480</v>
      </c>
      <c r="AJ9" s="25">
        <v>696</v>
      </c>
      <c r="AK9" s="25"/>
      <c r="AL9" s="25"/>
      <c r="AM9" s="25"/>
      <c r="AN9" s="25">
        <v>1682</v>
      </c>
      <c r="AO9" s="25">
        <v>6960</v>
      </c>
      <c r="AP9" s="25">
        <v>2784</v>
      </c>
      <c r="AQ9" s="25"/>
      <c r="AR9" s="25">
        <v>696</v>
      </c>
      <c r="AS9" s="25"/>
      <c r="AT9" s="25"/>
      <c r="AU9" s="25"/>
      <c r="AV9" s="25"/>
      <c r="AW9" s="25"/>
      <c r="AX9" s="25">
        <v>2088</v>
      </c>
      <c r="AY9" s="25">
        <v>6960</v>
      </c>
      <c r="AZ9" s="25"/>
      <c r="BA9" s="25"/>
      <c r="BB9" s="25">
        <v>3480</v>
      </c>
      <c r="BC9" s="25"/>
      <c r="BD9" s="25"/>
      <c r="BE9" s="25">
        <v>1392</v>
      </c>
      <c r="BF9" s="25">
        <v>2088</v>
      </c>
      <c r="BG9" s="25"/>
      <c r="BH9" s="25"/>
      <c r="BI9" s="25">
        <v>1392</v>
      </c>
      <c r="BJ9" s="25"/>
      <c r="BK9" s="25"/>
      <c r="BL9" s="25"/>
      <c r="BM9" s="25"/>
      <c r="BN9" s="25"/>
      <c r="BO9" s="25"/>
      <c r="BP9" s="25"/>
      <c r="BQ9" s="25"/>
      <c r="BR9" s="25"/>
      <c r="BS9" s="25"/>
      <c r="BT9" s="25"/>
      <c r="BU9" s="25"/>
      <c r="BV9" s="25"/>
      <c r="BW9" s="25"/>
      <c r="BX9" s="25"/>
      <c r="BY9" s="25">
        <v>696</v>
      </c>
      <c r="BZ9" s="25"/>
      <c r="CA9" s="25">
        <v>696</v>
      </c>
      <c r="CB9" s="25"/>
      <c r="CC9" s="25"/>
      <c r="CD9" s="25"/>
      <c r="CE9" s="25"/>
      <c r="CF9" s="25"/>
      <c r="CG9" s="25">
        <v>1392</v>
      </c>
      <c r="CH9" s="25"/>
      <c r="CI9" s="25"/>
      <c r="CJ9" s="25"/>
      <c r="CK9" s="25">
        <v>696</v>
      </c>
      <c r="CL9" s="25"/>
      <c r="CM9" s="25">
        <v>696</v>
      </c>
      <c r="CN9" s="25">
        <v>696</v>
      </c>
      <c r="CO9" s="25">
        <v>696</v>
      </c>
      <c r="CP9" s="25"/>
      <c r="CQ9" s="25"/>
      <c r="CR9" s="25">
        <v>696</v>
      </c>
      <c r="CS9" s="25"/>
      <c r="CT9" s="25"/>
      <c r="CU9" s="25"/>
      <c r="CV9" s="25"/>
      <c r="CW9" s="25"/>
      <c r="CX9" s="25"/>
      <c r="CY9" s="25"/>
      <c r="CZ9" s="25"/>
      <c r="DA9" s="25"/>
      <c r="DB9" s="25"/>
      <c r="DC9" s="25"/>
      <c r="DD9" s="25"/>
      <c r="DE9" s="25"/>
      <c r="DF9" s="25"/>
      <c r="DG9" s="25"/>
      <c r="DH9" s="25"/>
      <c r="DI9" s="25"/>
      <c r="DJ9" s="25"/>
      <c r="DK9" s="25"/>
      <c r="DL9" s="25"/>
      <c r="DM9" s="25"/>
      <c r="DN9" s="25"/>
      <c r="DO9" s="25"/>
      <c r="DP9" s="25"/>
      <c r="DQ9" s="25"/>
      <c r="DR9" s="25"/>
      <c r="DS9" s="25"/>
      <c r="DT9" s="25"/>
      <c r="DU9" s="25"/>
      <c r="DV9" s="25"/>
      <c r="DW9" s="25"/>
      <c r="DX9" s="25"/>
      <c r="DY9" s="25"/>
      <c r="DZ9" s="25"/>
      <c r="EA9" s="25"/>
      <c r="EB9" s="25"/>
      <c r="EC9" s="25"/>
      <c r="ED9" s="25"/>
      <c r="EE9" s="25"/>
      <c r="EF9" s="25"/>
      <c r="EG9" s="25"/>
      <c r="EH9" s="25"/>
      <c r="EI9" s="25"/>
      <c r="EJ9" s="25"/>
      <c r="EK9" s="25"/>
      <c r="EL9" s="25"/>
      <c r="EM9" s="25"/>
      <c r="EN9" s="25"/>
      <c r="EO9" s="25"/>
      <c r="EP9" s="25"/>
      <c r="EQ9" s="25"/>
      <c r="ER9" s="25"/>
      <c r="ES9" s="25"/>
      <c r="ET9" s="25"/>
      <c r="EU9" s="25"/>
      <c r="EV9" s="25"/>
      <c r="EW9" s="25"/>
      <c r="EX9" s="25"/>
      <c r="EY9" s="25"/>
      <c r="EZ9" s="25"/>
      <c r="FA9" s="25"/>
      <c r="FB9" s="25"/>
      <c r="FC9" s="25"/>
      <c r="FD9" s="25"/>
      <c r="FE9" s="25"/>
      <c r="FF9" s="25"/>
      <c r="FG9" s="25"/>
      <c r="FH9" s="25"/>
      <c r="FI9" s="25"/>
      <c r="FJ9" s="25"/>
      <c r="FK9" s="25"/>
      <c r="FL9" s="25"/>
      <c r="FM9" s="25"/>
      <c r="FN9" s="25"/>
      <c r="FO9" s="25"/>
      <c r="FP9" s="25"/>
      <c r="FQ9" s="25"/>
      <c r="FR9" s="25"/>
      <c r="FS9" s="25"/>
      <c r="FT9" s="25"/>
      <c r="FU9" s="25"/>
      <c r="FV9" s="25"/>
      <c r="FW9" s="25"/>
      <c r="FX9" s="25"/>
      <c r="FY9" s="25"/>
      <c r="FZ9" s="25"/>
      <c r="GA9" s="25"/>
      <c r="GB9" s="25"/>
      <c r="GC9" s="25"/>
      <c r="GD9" s="25"/>
      <c r="GE9" s="25"/>
      <c r="GF9" s="25"/>
      <c r="GG9" s="25"/>
      <c r="GH9" s="25"/>
      <c r="GI9" s="25"/>
      <c r="GJ9" s="25"/>
      <c r="GK9" s="25"/>
      <c r="GL9" s="25"/>
      <c r="GM9" s="25"/>
      <c r="GN9" s="25"/>
      <c r="GO9" s="25"/>
      <c r="GP9" s="25"/>
      <c r="GQ9" s="25"/>
      <c r="GR9" s="25"/>
      <c r="GS9" s="25"/>
      <c r="GT9" s="25"/>
      <c r="GU9" s="25"/>
      <c r="GV9" s="25"/>
      <c r="GW9" s="25"/>
      <c r="GX9" s="25"/>
      <c r="GY9" s="25"/>
    </row>
    <row r="10" spans="1:207">
      <c r="A10" s="28" t="s">
        <v>8097</v>
      </c>
      <c r="B10" s="28">
        <v>49303156</v>
      </c>
      <c r="C10" s="28" t="s">
        <v>8099</v>
      </c>
      <c r="D10" s="27">
        <v>480</v>
      </c>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5">
        <v>696</v>
      </c>
      <c r="AJ10" s="25">
        <v>4176</v>
      </c>
      <c r="AK10" s="25">
        <v>2088</v>
      </c>
      <c r="AL10" s="25"/>
      <c r="AM10" s="25"/>
      <c r="AN10" s="25">
        <v>1102</v>
      </c>
      <c r="AO10" s="25"/>
      <c r="AP10" s="25">
        <v>2088</v>
      </c>
      <c r="AQ10" s="25">
        <v>4872</v>
      </c>
      <c r="AR10" s="25"/>
      <c r="AS10" s="25"/>
      <c r="AT10" s="25"/>
      <c r="AU10" s="25">
        <v>696</v>
      </c>
      <c r="AV10" s="25">
        <v>2784</v>
      </c>
      <c r="AW10" s="25">
        <v>5568</v>
      </c>
      <c r="AX10" s="25">
        <v>8352</v>
      </c>
      <c r="AY10" s="25">
        <v>696</v>
      </c>
      <c r="AZ10" s="25"/>
      <c r="BA10" s="25"/>
      <c r="BB10" s="25">
        <v>2088</v>
      </c>
      <c r="BC10" s="25">
        <v>696</v>
      </c>
      <c r="BD10" s="25">
        <v>3480</v>
      </c>
      <c r="BE10" s="25">
        <v>696</v>
      </c>
      <c r="BF10" s="25">
        <v>5568</v>
      </c>
      <c r="BG10" s="25"/>
      <c r="BH10" s="25"/>
      <c r="BI10" s="25"/>
      <c r="BJ10" s="25"/>
      <c r="BK10" s="25"/>
      <c r="BL10" s="25">
        <v>6960</v>
      </c>
      <c r="BM10" s="25">
        <v>1392</v>
      </c>
      <c r="BN10" s="25"/>
      <c r="BO10" s="25"/>
      <c r="BP10" s="25">
        <v>6960</v>
      </c>
      <c r="BQ10" s="25">
        <v>4176</v>
      </c>
      <c r="BR10" s="25">
        <v>4872</v>
      </c>
      <c r="BS10" s="25">
        <v>3480</v>
      </c>
      <c r="BT10" s="25">
        <v>696</v>
      </c>
      <c r="BU10" s="25"/>
      <c r="BV10" s="25"/>
      <c r="BW10" s="25">
        <v>2088</v>
      </c>
      <c r="BX10" s="25">
        <v>2784</v>
      </c>
      <c r="BY10" s="25">
        <v>4176</v>
      </c>
      <c r="BZ10" s="25">
        <v>2784</v>
      </c>
      <c r="CA10" s="25">
        <v>3480</v>
      </c>
      <c r="CB10" s="25"/>
      <c r="CC10" s="25"/>
      <c r="CD10" s="25">
        <v>2784</v>
      </c>
      <c r="CE10" s="25"/>
      <c r="CF10" s="25">
        <v>7656</v>
      </c>
      <c r="CG10" s="25"/>
      <c r="CH10" s="25"/>
      <c r="CI10" s="25"/>
      <c r="CJ10" s="25"/>
      <c r="CK10" s="25">
        <v>6264</v>
      </c>
      <c r="CL10" s="25">
        <v>4872</v>
      </c>
      <c r="CM10" s="25">
        <v>4872</v>
      </c>
      <c r="CN10" s="25">
        <v>2784</v>
      </c>
      <c r="CO10" s="25">
        <v>3480</v>
      </c>
      <c r="CP10" s="25"/>
      <c r="CQ10" s="25"/>
      <c r="CR10" s="25">
        <v>2784</v>
      </c>
      <c r="CS10" s="25">
        <v>2088</v>
      </c>
      <c r="CT10" s="25">
        <v>6264</v>
      </c>
      <c r="CU10" s="25">
        <v>3840</v>
      </c>
      <c r="CV10" s="25">
        <v>5568</v>
      </c>
      <c r="CW10" s="25"/>
      <c r="CX10" s="25"/>
      <c r="CY10" s="25">
        <v>4176</v>
      </c>
      <c r="CZ10" s="25">
        <v>3480</v>
      </c>
      <c r="DA10" s="25">
        <v>2784</v>
      </c>
      <c r="DB10" s="25">
        <v>4872</v>
      </c>
      <c r="DC10" s="25">
        <v>3480</v>
      </c>
      <c r="DD10" s="25"/>
      <c r="DE10" s="25"/>
      <c r="DF10" s="25">
        <v>2784</v>
      </c>
      <c r="DG10" s="25">
        <v>4176</v>
      </c>
      <c r="DH10" s="25">
        <v>696</v>
      </c>
      <c r="DI10" s="25">
        <v>2088</v>
      </c>
      <c r="DJ10" s="25"/>
      <c r="DK10" s="25"/>
      <c r="DL10" s="25"/>
      <c r="DM10" s="25"/>
      <c r="DN10" s="25"/>
      <c r="DO10" s="25"/>
      <c r="DP10" s="25"/>
      <c r="DQ10" s="25"/>
      <c r="DR10" s="25"/>
      <c r="DS10" s="25"/>
      <c r="DT10" s="25"/>
      <c r="DU10" s="25"/>
      <c r="DV10" s="25"/>
      <c r="DW10" s="25"/>
      <c r="DX10" s="25"/>
      <c r="DY10" s="25"/>
      <c r="DZ10" s="25"/>
      <c r="EA10" s="25"/>
      <c r="EB10" s="25"/>
      <c r="EC10" s="25"/>
      <c r="ED10" s="25"/>
      <c r="EE10" s="25"/>
      <c r="EF10" s="25"/>
      <c r="EG10" s="25"/>
      <c r="EH10" s="25"/>
      <c r="EI10" s="25"/>
      <c r="EJ10" s="25"/>
      <c r="EK10" s="25"/>
      <c r="EL10" s="25"/>
      <c r="EM10" s="25"/>
      <c r="EN10" s="25"/>
      <c r="EO10" s="25"/>
      <c r="EP10" s="25"/>
      <c r="EQ10" s="25"/>
      <c r="ER10" s="25"/>
      <c r="ES10" s="25"/>
      <c r="ET10" s="25"/>
      <c r="EU10" s="25"/>
      <c r="EV10" s="25"/>
      <c r="EW10" s="25"/>
      <c r="EX10" s="25"/>
      <c r="EY10" s="25"/>
      <c r="EZ10" s="25"/>
      <c r="FA10" s="25"/>
      <c r="FB10" s="25"/>
      <c r="FC10" s="25"/>
      <c r="FD10" s="25"/>
      <c r="FE10" s="25"/>
      <c r="FF10" s="25"/>
      <c r="FG10" s="25"/>
      <c r="FH10" s="25"/>
      <c r="FI10" s="25"/>
      <c r="FJ10" s="25"/>
      <c r="FK10" s="25"/>
      <c r="FL10" s="25"/>
      <c r="FM10" s="25"/>
      <c r="FN10" s="25"/>
      <c r="FO10" s="25"/>
      <c r="FP10" s="25"/>
      <c r="FQ10" s="25"/>
      <c r="FR10" s="25"/>
      <c r="FS10" s="25"/>
      <c r="FT10" s="25"/>
      <c r="FU10" s="25"/>
      <c r="FV10" s="25"/>
      <c r="FW10" s="25"/>
      <c r="FX10" s="25"/>
      <c r="FY10" s="25"/>
      <c r="FZ10" s="25"/>
      <c r="GA10" s="25"/>
      <c r="GB10" s="25"/>
      <c r="GC10" s="25"/>
      <c r="GD10" s="25"/>
      <c r="GE10" s="25"/>
      <c r="GF10" s="25"/>
      <c r="GG10" s="25"/>
      <c r="GH10" s="25"/>
      <c r="GI10" s="25"/>
      <c r="GJ10" s="25"/>
      <c r="GK10" s="25"/>
      <c r="GL10" s="25"/>
      <c r="GM10" s="25"/>
      <c r="GN10" s="25"/>
      <c r="GO10" s="25"/>
      <c r="GP10" s="25"/>
      <c r="GQ10" s="25"/>
      <c r="GR10" s="25"/>
      <c r="GS10" s="25"/>
      <c r="GT10" s="25"/>
      <c r="GU10" s="25"/>
      <c r="GV10" s="25"/>
      <c r="GW10" s="25"/>
      <c r="GX10" s="25"/>
      <c r="GY10" s="25"/>
    </row>
    <row r="11" spans="1:207">
      <c r="A11" s="31" t="s">
        <v>8097</v>
      </c>
      <c r="B11" s="31">
        <v>49303555</v>
      </c>
      <c r="C11" s="31" t="s">
        <v>8099</v>
      </c>
      <c r="D11" s="30">
        <v>475</v>
      </c>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5"/>
      <c r="AJ11" s="25"/>
      <c r="AK11" s="25"/>
      <c r="AL11" s="25"/>
      <c r="AM11" s="25"/>
      <c r="AN11" s="25"/>
      <c r="AO11" s="25"/>
      <c r="AP11" s="25">
        <v>696</v>
      </c>
      <c r="AQ11" s="25">
        <v>1392</v>
      </c>
      <c r="AR11" s="25"/>
      <c r="AS11" s="25"/>
      <c r="AT11" s="25"/>
      <c r="AU11" s="25"/>
      <c r="AV11" s="25"/>
      <c r="AW11" s="25"/>
      <c r="AX11" s="25"/>
      <c r="AY11" s="25"/>
      <c r="AZ11" s="25"/>
      <c r="BA11" s="25"/>
      <c r="BB11" s="25"/>
      <c r="BC11" s="25"/>
      <c r="BD11" s="25"/>
      <c r="BE11" s="25"/>
      <c r="BF11" s="25"/>
      <c r="BG11" s="25"/>
      <c r="BH11" s="25"/>
      <c r="BI11" s="25"/>
      <c r="BJ11" s="25"/>
      <c r="BK11" s="25"/>
      <c r="BL11" s="25"/>
      <c r="BM11" s="25"/>
      <c r="BN11" s="25"/>
      <c r="BO11" s="25"/>
      <c r="BP11" s="25"/>
      <c r="BQ11" s="25"/>
      <c r="BR11" s="25"/>
      <c r="BS11" s="25"/>
      <c r="BT11" s="25"/>
      <c r="BU11" s="25"/>
      <c r="BV11" s="25"/>
      <c r="BW11" s="25"/>
      <c r="BX11" s="25"/>
      <c r="BY11" s="25"/>
      <c r="BZ11" s="25"/>
      <c r="CA11" s="25"/>
      <c r="CB11" s="25"/>
      <c r="CC11" s="25"/>
      <c r="CD11" s="25">
        <v>406</v>
      </c>
      <c r="CE11" s="25"/>
      <c r="CF11" s="25"/>
      <c r="CG11" s="25"/>
      <c r="CH11" s="25"/>
      <c r="CI11" s="25"/>
      <c r="CJ11" s="25"/>
      <c r="CK11" s="25"/>
      <c r="CL11" s="25"/>
      <c r="CM11" s="25"/>
      <c r="CN11" s="25"/>
      <c r="CO11" s="25"/>
      <c r="CP11" s="25"/>
      <c r="CQ11" s="25"/>
      <c r="CR11" s="25"/>
      <c r="CS11" s="25"/>
      <c r="CT11" s="25"/>
      <c r="CU11" s="25"/>
      <c r="CV11" s="25"/>
      <c r="CW11" s="25"/>
      <c r="CX11" s="25"/>
      <c r="CY11" s="25"/>
      <c r="CZ11" s="25"/>
      <c r="DA11" s="25"/>
      <c r="DB11" s="25"/>
      <c r="DC11" s="25"/>
      <c r="DD11" s="25"/>
      <c r="DE11" s="25"/>
      <c r="DF11" s="25"/>
      <c r="DG11" s="25"/>
      <c r="DH11" s="25"/>
      <c r="DI11" s="25"/>
      <c r="DJ11" s="25"/>
      <c r="DK11" s="25"/>
      <c r="DL11" s="25"/>
      <c r="DM11" s="25"/>
      <c r="DN11" s="25"/>
      <c r="DO11" s="25"/>
      <c r="DP11" s="25"/>
      <c r="DQ11" s="25"/>
      <c r="DR11" s="25"/>
      <c r="DS11" s="25"/>
      <c r="DT11" s="25"/>
      <c r="DU11" s="25"/>
      <c r="DV11" s="25"/>
      <c r="DW11" s="25"/>
      <c r="DX11" s="25"/>
      <c r="DY11" s="25"/>
      <c r="DZ11" s="25"/>
      <c r="EA11" s="25"/>
      <c r="EB11" s="25"/>
      <c r="EC11" s="25"/>
      <c r="ED11" s="25"/>
      <c r="EE11" s="25"/>
      <c r="EF11" s="25"/>
      <c r="EG11" s="25"/>
      <c r="EH11" s="25"/>
      <c r="EI11" s="25"/>
      <c r="EJ11" s="25"/>
      <c r="EK11" s="25"/>
      <c r="EL11" s="25"/>
      <c r="EM11" s="25"/>
      <c r="EN11" s="25"/>
      <c r="EO11" s="25"/>
      <c r="EP11" s="25"/>
      <c r="EQ11" s="25"/>
      <c r="ER11" s="25"/>
      <c r="ES11" s="25"/>
      <c r="ET11" s="25"/>
      <c r="EU11" s="25"/>
      <c r="EV11" s="25"/>
      <c r="EW11" s="25"/>
      <c r="EX11" s="25"/>
      <c r="EY11" s="25"/>
      <c r="EZ11" s="25"/>
      <c r="FA11" s="25"/>
      <c r="FB11" s="25"/>
      <c r="FC11" s="25"/>
      <c r="FD11" s="25"/>
      <c r="FE11" s="25"/>
      <c r="FF11" s="25"/>
      <c r="FG11" s="25"/>
      <c r="FH11" s="25"/>
      <c r="FI11" s="25"/>
      <c r="FJ11" s="25"/>
      <c r="FK11" s="25"/>
      <c r="FL11" s="25"/>
      <c r="FM11" s="25"/>
      <c r="FN11" s="25"/>
      <c r="FO11" s="25"/>
      <c r="FP11" s="25"/>
      <c r="FQ11" s="25"/>
      <c r="FR11" s="25"/>
      <c r="FS11" s="25"/>
      <c r="FT11" s="25"/>
      <c r="FU11" s="25"/>
      <c r="FV11" s="25"/>
      <c r="FW11" s="25"/>
      <c r="FX11" s="25"/>
      <c r="FY11" s="25"/>
      <c r="FZ11" s="25"/>
      <c r="GA11" s="25"/>
      <c r="GB11" s="25"/>
      <c r="GC11" s="25"/>
      <c r="GD11" s="25"/>
      <c r="GE11" s="25"/>
      <c r="GF11" s="25"/>
      <c r="GG11" s="25"/>
      <c r="GH11" s="25"/>
      <c r="GI11" s="25"/>
      <c r="GJ11" s="25"/>
      <c r="GK11" s="25"/>
      <c r="GL11" s="25"/>
      <c r="GM11" s="25"/>
      <c r="GN11" s="25"/>
      <c r="GO11" s="25"/>
      <c r="GP11" s="25"/>
      <c r="GQ11" s="25"/>
      <c r="GR11" s="25"/>
      <c r="GS11" s="25"/>
      <c r="GT11" s="25"/>
      <c r="GU11" s="25"/>
      <c r="GV11" s="25"/>
      <c r="GW11" s="25"/>
      <c r="GX11" s="25"/>
      <c r="GY11" s="25"/>
    </row>
    <row r="12" spans="1:207">
      <c r="A12" s="28" t="s">
        <v>8097</v>
      </c>
      <c r="B12" s="28">
        <v>49303556</v>
      </c>
      <c r="C12" s="28" t="s">
        <v>8099</v>
      </c>
      <c r="D12" s="27">
        <v>480</v>
      </c>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5"/>
      <c r="AJ12" s="25"/>
      <c r="AK12" s="25"/>
      <c r="AL12" s="25"/>
      <c r="AM12" s="25"/>
      <c r="AN12" s="25"/>
      <c r="AO12" s="25"/>
      <c r="AP12" s="25"/>
      <c r="AQ12" s="25">
        <v>696</v>
      </c>
      <c r="AR12" s="25"/>
      <c r="AS12" s="25"/>
      <c r="AT12" s="25"/>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v>696</v>
      </c>
      <c r="BU12" s="25"/>
      <c r="BV12" s="25"/>
      <c r="BW12" s="25"/>
      <c r="BX12" s="25"/>
      <c r="BY12" s="25"/>
      <c r="BZ12" s="25"/>
      <c r="CA12" s="25"/>
      <c r="CB12" s="25"/>
      <c r="CC12" s="25"/>
      <c r="CD12" s="25">
        <v>290</v>
      </c>
      <c r="CE12" s="25"/>
      <c r="CF12" s="25"/>
      <c r="CG12" s="25"/>
      <c r="CH12" s="25"/>
      <c r="CI12" s="25"/>
      <c r="CJ12" s="25"/>
      <c r="CK12" s="25"/>
      <c r="CL12" s="25"/>
      <c r="CM12" s="25"/>
      <c r="CN12" s="25"/>
      <c r="CO12" s="25">
        <v>696</v>
      </c>
      <c r="CP12" s="25"/>
      <c r="CQ12" s="25"/>
      <c r="CR12" s="25"/>
      <c r="CS12" s="25"/>
      <c r="CT12" s="25"/>
      <c r="CU12" s="25"/>
      <c r="CV12" s="25"/>
      <c r="CW12" s="25"/>
      <c r="CX12" s="25"/>
      <c r="CY12" s="25"/>
      <c r="CZ12" s="25"/>
      <c r="DA12" s="25"/>
      <c r="DB12" s="25"/>
      <c r="DC12" s="25"/>
      <c r="DD12" s="25"/>
      <c r="DE12" s="25"/>
      <c r="DF12" s="25"/>
      <c r="DG12" s="25"/>
      <c r="DH12" s="25"/>
      <c r="DI12" s="25"/>
      <c r="DJ12" s="25"/>
      <c r="DK12" s="25"/>
      <c r="DL12" s="25"/>
      <c r="DM12" s="25"/>
      <c r="DN12" s="25"/>
      <c r="DO12" s="25"/>
      <c r="DP12" s="25"/>
      <c r="DQ12" s="25"/>
      <c r="DR12" s="25"/>
      <c r="DS12" s="25"/>
      <c r="DT12" s="25"/>
      <c r="DU12" s="25"/>
      <c r="DV12" s="25"/>
      <c r="DW12" s="25"/>
      <c r="DX12" s="25"/>
      <c r="DY12" s="25"/>
      <c r="DZ12" s="25"/>
      <c r="EA12" s="25"/>
      <c r="EB12" s="25"/>
      <c r="EC12" s="25"/>
      <c r="ED12" s="25"/>
      <c r="EE12" s="25"/>
      <c r="EF12" s="25"/>
      <c r="EG12" s="25"/>
      <c r="EH12" s="25"/>
      <c r="EI12" s="25"/>
      <c r="EJ12" s="25"/>
      <c r="EK12" s="25"/>
      <c r="EL12" s="25"/>
      <c r="EM12" s="25"/>
      <c r="EN12" s="25"/>
      <c r="EO12" s="25"/>
      <c r="EP12" s="25"/>
      <c r="EQ12" s="25"/>
      <c r="ER12" s="25"/>
      <c r="ES12" s="25"/>
      <c r="ET12" s="25"/>
      <c r="EU12" s="25"/>
      <c r="EV12" s="25"/>
      <c r="EW12" s="25"/>
      <c r="EX12" s="25"/>
      <c r="EY12" s="25"/>
      <c r="EZ12" s="25"/>
      <c r="FA12" s="25"/>
      <c r="FB12" s="25"/>
      <c r="FC12" s="25"/>
      <c r="FD12" s="25"/>
      <c r="FE12" s="25"/>
      <c r="FF12" s="25"/>
      <c r="FG12" s="25"/>
      <c r="FH12" s="25"/>
      <c r="FI12" s="25"/>
      <c r="FJ12" s="25"/>
      <c r="FK12" s="25"/>
      <c r="FL12" s="25"/>
      <c r="FM12" s="25"/>
      <c r="FN12" s="25"/>
      <c r="FO12" s="25"/>
      <c r="FP12" s="25"/>
      <c r="FQ12" s="25"/>
      <c r="FR12" s="25"/>
      <c r="FS12" s="25"/>
      <c r="FT12" s="25"/>
      <c r="FU12" s="25"/>
      <c r="FV12" s="25"/>
      <c r="FW12" s="25"/>
      <c r="FX12" s="25"/>
      <c r="FY12" s="25"/>
      <c r="FZ12" s="25"/>
      <c r="GA12" s="25"/>
      <c r="GB12" s="25"/>
      <c r="GC12" s="25"/>
      <c r="GD12" s="25"/>
      <c r="GE12" s="25"/>
      <c r="GF12" s="25"/>
      <c r="GG12" s="25"/>
      <c r="GH12" s="25"/>
      <c r="GI12" s="25"/>
      <c r="GJ12" s="25"/>
      <c r="GK12" s="25"/>
      <c r="GL12" s="25"/>
      <c r="GM12" s="25"/>
      <c r="GN12" s="25"/>
      <c r="GO12" s="25"/>
      <c r="GP12" s="25"/>
      <c r="GQ12" s="25"/>
      <c r="GR12" s="25"/>
      <c r="GS12" s="25"/>
      <c r="GT12" s="25"/>
      <c r="GU12" s="25"/>
      <c r="GV12" s="25"/>
      <c r="GW12" s="25"/>
      <c r="GX12" s="25"/>
      <c r="GY12" s="25"/>
    </row>
    <row r="13" spans="1:207">
      <c r="A13" s="28" t="s">
        <v>8097</v>
      </c>
      <c r="B13" s="28">
        <v>49304155</v>
      </c>
      <c r="C13" s="28" t="s">
        <v>7550</v>
      </c>
      <c r="D13" s="27">
        <v>475</v>
      </c>
      <c r="E13" s="29"/>
      <c r="F13" s="29"/>
      <c r="G13" s="29"/>
      <c r="H13" s="29"/>
      <c r="I13" s="29"/>
      <c r="J13" s="29"/>
      <c r="K13" s="29"/>
      <c r="L13" s="29"/>
      <c r="M13" s="29"/>
      <c r="N13" s="29"/>
      <c r="O13" s="29"/>
      <c r="P13" s="29"/>
      <c r="Q13" s="29"/>
      <c r="R13" s="29"/>
      <c r="S13" s="29"/>
      <c r="T13" s="29">
        <v>116</v>
      </c>
      <c r="U13" s="29"/>
      <c r="V13" s="29">
        <v>667</v>
      </c>
      <c r="W13" s="29"/>
      <c r="X13" s="29"/>
      <c r="Y13" s="29"/>
      <c r="Z13" s="29"/>
      <c r="AA13" s="29"/>
      <c r="AB13" s="29"/>
      <c r="AC13" s="29"/>
      <c r="AD13" s="29"/>
      <c r="AE13" s="29"/>
      <c r="AF13" s="29"/>
      <c r="AG13" s="29"/>
      <c r="AH13" s="29"/>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v>29</v>
      </c>
      <c r="BG13" s="25"/>
      <c r="BH13" s="25"/>
      <c r="BI13" s="25"/>
      <c r="BJ13" s="25"/>
      <c r="BK13" s="25"/>
      <c r="BL13" s="25"/>
      <c r="BM13" s="25"/>
      <c r="BN13" s="25"/>
      <c r="BO13" s="25"/>
      <c r="BP13" s="25"/>
      <c r="BQ13" s="25"/>
      <c r="BR13" s="25"/>
      <c r="BS13" s="25"/>
      <c r="BT13" s="25">
        <v>25</v>
      </c>
      <c r="BU13" s="25"/>
      <c r="BV13" s="25"/>
      <c r="BW13" s="25"/>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25"/>
      <c r="DH13" s="25"/>
      <c r="DI13" s="25"/>
      <c r="DJ13" s="25"/>
      <c r="DK13" s="25"/>
      <c r="DL13" s="25"/>
      <c r="DM13" s="25"/>
      <c r="DN13" s="25"/>
      <c r="DO13" s="25"/>
      <c r="DP13" s="25"/>
      <c r="DQ13" s="25"/>
      <c r="DR13" s="25"/>
      <c r="DS13" s="25"/>
      <c r="DT13" s="25"/>
      <c r="DU13" s="25"/>
      <c r="DV13" s="25"/>
      <c r="DW13" s="25"/>
      <c r="DX13" s="25"/>
      <c r="DY13" s="25"/>
      <c r="DZ13" s="25"/>
      <c r="EA13" s="25"/>
      <c r="EB13" s="25"/>
      <c r="EC13" s="25"/>
      <c r="ED13" s="25"/>
      <c r="EE13" s="25"/>
      <c r="EF13" s="25"/>
      <c r="EG13" s="25"/>
      <c r="EH13" s="25"/>
      <c r="EI13" s="25"/>
      <c r="EJ13" s="25"/>
      <c r="EK13" s="25"/>
      <c r="EL13" s="25"/>
      <c r="EM13" s="25"/>
      <c r="EN13" s="25"/>
      <c r="EO13" s="25"/>
      <c r="EP13" s="25"/>
      <c r="EQ13" s="25"/>
      <c r="ER13" s="25"/>
      <c r="ES13" s="25"/>
      <c r="ET13" s="25"/>
      <c r="EU13" s="25"/>
      <c r="EV13" s="25"/>
      <c r="EW13" s="25"/>
      <c r="EX13" s="25"/>
      <c r="EY13" s="25"/>
      <c r="EZ13" s="25"/>
      <c r="FA13" s="25"/>
      <c r="FB13" s="25"/>
      <c r="FC13" s="25"/>
      <c r="FD13" s="25"/>
      <c r="FE13" s="25"/>
      <c r="FF13" s="25"/>
      <c r="FG13" s="25"/>
      <c r="FH13" s="25"/>
      <c r="FI13" s="25"/>
      <c r="FJ13" s="25"/>
      <c r="FK13" s="25"/>
      <c r="FL13" s="25"/>
      <c r="FM13" s="25"/>
      <c r="FN13" s="25"/>
      <c r="FO13" s="25"/>
      <c r="FP13" s="25"/>
      <c r="FQ13" s="25"/>
      <c r="FR13" s="25"/>
      <c r="FS13" s="25"/>
      <c r="FT13" s="25"/>
      <c r="FU13" s="25"/>
      <c r="FV13" s="25"/>
      <c r="FW13" s="25"/>
      <c r="FX13" s="25"/>
      <c r="FY13" s="25"/>
      <c r="FZ13" s="25"/>
      <c r="GA13" s="25"/>
      <c r="GB13" s="25"/>
      <c r="GC13" s="25"/>
      <c r="GD13" s="25"/>
      <c r="GE13" s="25"/>
      <c r="GF13" s="25"/>
      <c r="GG13" s="25"/>
      <c r="GH13" s="25"/>
      <c r="GI13" s="25"/>
      <c r="GJ13" s="25"/>
      <c r="GK13" s="25"/>
      <c r="GL13" s="25"/>
      <c r="GM13" s="25"/>
      <c r="GN13" s="25"/>
      <c r="GO13" s="25"/>
      <c r="GP13" s="25"/>
      <c r="GQ13" s="25"/>
      <c r="GR13" s="25"/>
      <c r="GS13" s="25"/>
      <c r="GT13" s="25"/>
      <c r="GU13" s="25"/>
      <c r="GV13" s="25"/>
      <c r="GW13" s="25"/>
      <c r="GX13" s="25"/>
      <c r="GY13" s="25"/>
    </row>
    <row r="14" spans="1:207">
      <c r="A14" s="28" t="s">
        <v>8097</v>
      </c>
      <c r="B14" s="28">
        <v>49304156</v>
      </c>
      <c r="C14" s="28" t="s">
        <v>7550</v>
      </c>
      <c r="D14" s="27">
        <v>480</v>
      </c>
      <c r="E14" s="29"/>
      <c r="F14" s="29"/>
      <c r="G14" s="29"/>
      <c r="H14" s="29"/>
      <c r="I14" s="29"/>
      <c r="J14" s="29"/>
      <c r="K14" s="29"/>
      <c r="L14" s="29"/>
      <c r="M14" s="29"/>
      <c r="N14" s="29"/>
      <c r="O14" s="29"/>
      <c r="P14" s="29"/>
      <c r="Q14" s="29"/>
      <c r="R14" s="29"/>
      <c r="S14" s="29"/>
      <c r="T14" s="29">
        <v>580</v>
      </c>
      <c r="U14" s="29"/>
      <c r="V14" s="29">
        <v>4176</v>
      </c>
      <c r="W14" s="29">
        <v>2784</v>
      </c>
      <c r="X14" s="29"/>
      <c r="Y14" s="29"/>
      <c r="Z14" s="29"/>
      <c r="AA14" s="29">
        <v>3799</v>
      </c>
      <c r="AB14" s="29"/>
      <c r="AC14" s="29"/>
      <c r="AD14" s="29"/>
      <c r="AE14" s="29"/>
      <c r="AF14" s="29"/>
      <c r="AG14" s="29"/>
      <c r="AH14" s="29"/>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25"/>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25"/>
      <c r="DH14" s="25"/>
      <c r="DI14" s="25"/>
      <c r="DJ14" s="25"/>
      <c r="DK14" s="25"/>
      <c r="DL14" s="25"/>
      <c r="DM14" s="25"/>
      <c r="DN14" s="25"/>
      <c r="DO14" s="25"/>
      <c r="DP14" s="25"/>
      <c r="DQ14" s="25"/>
      <c r="DR14" s="25"/>
      <c r="DS14" s="25"/>
      <c r="DT14" s="25"/>
      <c r="DU14" s="25"/>
      <c r="DV14" s="25"/>
      <c r="DW14" s="25"/>
      <c r="DX14" s="25"/>
      <c r="DY14" s="25"/>
      <c r="DZ14" s="25"/>
      <c r="EA14" s="25"/>
      <c r="EB14" s="25"/>
      <c r="EC14" s="25"/>
      <c r="ED14" s="25"/>
      <c r="EE14" s="25"/>
      <c r="EF14" s="25"/>
      <c r="EG14" s="25"/>
      <c r="EH14" s="25"/>
      <c r="EI14" s="25"/>
      <c r="EJ14" s="25"/>
      <c r="EK14" s="25"/>
      <c r="EL14" s="25"/>
      <c r="EM14" s="25"/>
      <c r="EN14" s="25"/>
      <c r="EO14" s="25"/>
      <c r="EP14" s="25"/>
      <c r="EQ14" s="25"/>
      <c r="ER14" s="25"/>
      <c r="ES14" s="25"/>
      <c r="ET14" s="25"/>
      <c r="EU14" s="25"/>
      <c r="EV14" s="25"/>
      <c r="EW14" s="25"/>
      <c r="EX14" s="25"/>
      <c r="EY14" s="25"/>
      <c r="EZ14" s="25"/>
      <c r="FA14" s="25"/>
      <c r="FB14" s="25"/>
      <c r="FC14" s="25"/>
      <c r="FD14" s="25"/>
      <c r="FE14" s="25"/>
      <c r="FF14" s="25"/>
      <c r="FG14" s="25"/>
      <c r="FH14" s="25"/>
      <c r="FI14" s="25"/>
      <c r="FJ14" s="25"/>
      <c r="FK14" s="25"/>
      <c r="FL14" s="25"/>
      <c r="FM14" s="25"/>
      <c r="FN14" s="25"/>
      <c r="FO14" s="25"/>
      <c r="FP14" s="25"/>
      <c r="FQ14" s="25"/>
      <c r="FR14" s="25"/>
      <c r="FS14" s="25"/>
      <c r="FT14" s="25"/>
      <c r="FU14" s="25"/>
      <c r="FV14" s="25"/>
      <c r="FW14" s="25"/>
      <c r="FX14" s="25"/>
      <c r="FY14" s="25"/>
      <c r="FZ14" s="25"/>
      <c r="GA14" s="25"/>
      <c r="GB14" s="25"/>
      <c r="GC14" s="25"/>
      <c r="GD14" s="25"/>
      <c r="GE14" s="25"/>
      <c r="GF14" s="25"/>
      <c r="GG14" s="25"/>
      <c r="GH14" s="25"/>
      <c r="GI14" s="25"/>
      <c r="GJ14" s="25"/>
      <c r="GK14" s="25"/>
      <c r="GL14" s="25"/>
      <c r="GM14" s="25"/>
      <c r="GN14" s="25"/>
      <c r="GO14" s="25"/>
      <c r="GP14" s="25"/>
      <c r="GQ14" s="25"/>
      <c r="GR14" s="25"/>
      <c r="GS14" s="25"/>
      <c r="GT14" s="25"/>
      <c r="GU14" s="25"/>
      <c r="GV14" s="25"/>
      <c r="GW14" s="25"/>
      <c r="GX14" s="25"/>
      <c r="GY14" s="25"/>
    </row>
    <row r="15" spans="1:207">
      <c r="A15" s="28" t="s">
        <v>8097</v>
      </c>
      <c r="B15" s="28">
        <v>41102139</v>
      </c>
      <c r="C15" s="28" t="s">
        <v>8100</v>
      </c>
      <c r="D15" s="27">
        <v>395</v>
      </c>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5"/>
      <c r="AJ15" s="25"/>
      <c r="AK15" s="25"/>
      <c r="AL15" s="25"/>
      <c r="AM15" s="25"/>
      <c r="AN15" s="25"/>
      <c r="AO15" s="25"/>
      <c r="AP15" s="25"/>
      <c r="AQ15" s="25"/>
      <c r="AR15" s="25"/>
      <c r="AS15" s="25"/>
      <c r="AT15" s="25"/>
      <c r="AU15" s="25"/>
      <c r="AV15" s="25"/>
      <c r="AW15" s="25"/>
      <c r="AX15" s="25"/>
      <c r="AY15" s="25"/>
      <c r="AZ15" s="25"/>
      <c r="BA15" s="25"/>
      <c r="BB15" s="25"/>
      <c r="BC15" s="25"/>
      <c r="BD15" s="25"/>
      <c r="BE15" s="25">
        <v>6</v>
      </c>
      <c r="BF15" s="25"/>
      <c r="BG15" s="25"/>
      <c r="BH15" s="25"/>
      <c r="BI15" s="25"/>
      <c r="BJ15" s="25"/>
      <c r="BK15" s="25"/>
      <c r="BL15" s="25"/>
      <c r="BM15" s="25"/>
      <c r="BN15" s="25"/>
      <c r="BO15" s="25"/>
      <c r="BP15" s="25"/>
      <c r="BQ15" s="25"/>
      <c r="BR15" s="25"/>
      <c r="BS15" s="25"/>
      <c r="BT15" s="25"/>
      <c r="BU15" s="25"/>
      <c r="BV15" s="25"/>
      <c r="BW15" s="25"/>
      <c r="BX15" s="25"/>
      <c r="BY15" s="25"/>
      <c r="BZ15" s="25"/>
      <c r="CA15" s="25"/>
      <c r="CB15" s="25"/>
      <c r="CC15" s="25"/>
      <c r="CD15" s="25"/>
      <c r="CE15" s="25"/>
      <c r="CF15" s="25"/>
      <c r="CG15" s="25"/>
      <c r="CH15" s="25"/>
      <c r="CI15" s="25"/>
      <c r="CJ15" s="25"/>
      <c r="CK15" s="25"/>
      <c r="CL15" s="25"/>
      <c r="CM15" s="25"/>
      <c r="CN15" s="25"/>
      <c r="CO15" s="25"/>
      <c r="CP15" s="25"/>
      <c r="CQ15" s="25"/>
      <c r="CR15" s="25"/>
      <c r="CS15" s="25"/>
      <c r="CT15" s="25"/>
      <c r="CU15" s="25"/>
      <c r="CV15" s="25"/>
      <c r="CW15" s="25"/>
      <c r="CX15" s="25"/>
      <c r="CY15" s="25"/>
      <c r="CZ15" s="25"/>
      <c r="DA15" s="25"/>
      <c r="DB15" s="25"/>
      <c r="DC15" s="25"/>
      <c r="DD15" s="25"/>
      <c r="DE15" s="25"/>
      <c r="DF15" s="25"/>
      <c r="DG15" s="25"/>
      <c r="DH15" s="25"/>
      <c r="DI15" s="25"/>
      <c r="DJ15" s="25"/>
      <c r="DK15" s="25"/>
      <c r="DL15" s="25"/>
      <c r="DM15" s="25"/>
      <c r="DN15" s="25"/>
      <c r="DO15" s="25"/>
      <c r="DP15" s="25"/>
      <c r="DQ15" s="25"/>
      <c r="DR15" s="25"/>
      <c r="DS15" s="25"/>
      <c r="DT15" s="25"/>
      <c r="DU15" s="25"/>
      <c r="DV15" s="25"/>
      <c r="DW15" s="25"/>
      <c r="DX15" s="25"/>
      <c r="DY15" s="25"/>
      <c r="DZ15" s="25"/>
      <c r="EA15" s="25"/>
      <c r="EB15" s="25"/>
      <c r="EC15" s="25"/>
      <c r="ED15" s="25"/>
      <c r="EE15" s="25"/>
      <c r="EF15" s="25"/>
      <c r="EG15" s="25"/>
      <c r="EH15" s="25"/>
      <c r="EI15" s="25"/>
      <c r="EJ15" s="25"/>
      <c r="EK15" s="25"/>
      <c r="EL15" s="25"/>
      <c r="EM15" s="25"/>
      <c r="EN15" s="25"/>
      <c r="EO15" s="25"/>
      <c r="EP15" s="25"/>
      <c r="EQ15" s="25"/>
      <c r="ER15" s="25"/>
      <c r="ES15" s="25"/>
      <c r="ET15" s="25"/>
      <c r="EU15" s="25"/>
      <c r="EV15" s="25"/>
      <c r="EW15" s="25"/>
      <c r="EX15" s="25"/>
      <c r="EY15" s="25"/>
      <c r="EZ15" s="25"/>
      <c r="FA15" s="25"/>
      <c r="FB15" s="25"/>
      <c r="FC15" s="25"/>
      <c r="FD15" s="25"/>
      <c r="FE15" s="25"/>
      <c r="FF15" s="25"/>
      <c r="FG15" s="25"/>
      <c r="FH15" s="25"/>
      <c r="FI15" s="25"/>
      <c r="FJ15" s="25"/>
      <c r="FK15" s="25"/>
      <c r="FL15" s="25"/>
      <c r="FM15" s="25"/>
      <c r="FN15" s="25"/>
      <c r="FO15" s="25"/>
      <c r="FP15" s="25"/>
      <c r="FQ15" s="25"/>
      <c r="FR15" s="25"/>
      <c r="FS15" s="25"/>
      <c r="FT15" s="25"/>
      <c r="FU15" s="25"/>
      <c r="FV15" s="25"/>
      <c r="FW15" s="25"/>
      <c r="FX15" s="25"/>
      <c r="FY15" s="25"/>
      <c r="FZ15" s="25"/>
      <c r="GA15" s="25"/>
      <c r="GB15" s="25"/>
      <c r="GC15" s="25"/>
      <c r="GD15" s="25"/>
      <c r="GE15" s="25"/>
      <c r="GF15" s="25"/>
      <c r="GG15" s="25"/>
      <c r="GH15" s="25"/>
      <c r="GI15" s="25"/>
      <c r="GJ15" s="25"/>
      <c r="GK15" s="25"/>
      <c r="GL15" s="25"/>
      <c r="GM15" s="25"/>
      <c r="GN15" s="25"/>
      <c r="GO15" s="25"/>
      <c r="GP15" s="25"/>
      <c r="GQ15" s="25"/>
      <c r="GR15" s="25"/>
      <c r="GS15" s="25"/>
      <c r="GT15" s="25"/>
      <c r="GU15" s="25"/>
      <c r="GV15" s="25"/>
      <c r="GW15" s="25"/>
      <c r="GX15" s="25"/>
      <c r="GY15" s="25"/>
    </row>
    <row r="16" spans="1:207">
      <c r="A16" s="28" t="s">
        <v>8097</v>
      </c>
      <c r="B16" s="28">
        <v>43102140</v>
      </c>
      <c r="C16" s="28" t="s">
        <v>8101</v>
      </c>
      <c r="D16" s="27">
        <v>400</v>
      </c>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5"/>
      <c r="AJ16" s="25"/>
      <c r="AK16" s="25"/>
      <c r="AL16" s="25"/>
      <c r="AM16" s="25"/>
      <c r="AN16" s="25"/>
      <c r="AO16" s="25"/>
      <c r="AP16" s="25"/>
      <c r="AQ16" s="25"/>
      <c r="AR16" s="25"/>
      <c r="AS16" s="25"/>
      <c r="AT16" s="25"/>
      <c r="AU16" s="25"/>
      <c r="AV16" s="25"/>
      <c r="AW16" s="25"/>
      <c r="AX16" s="25"/>
      <c r="AY16" s="25"/>
      <c r="AZ16" s="25"/>
      <c r="BA16" s="25"/>
      <c r="BB16" s="25"/>
      <c r="BC16" s="25"/>
      <c r="BD16" s="25"/>
      <c r="BE16" s="25">
        <v>12</v>
      </c>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c r="CD16" s="25"/>
      <c r="CE16" s="25"/>
      <c r="CF16" s="25"/>
      <c r="CG16" s="25"/>
      <c r="CH16" s="25"/>
      <c r="CI16" s="25"/>
      <c r="CJ16" s="25"/>
      <c r="CK16" s="25"/>
      <c r="CL16" s="25"/>
      <c r="CM16" s="25"/>
      <c r="CN16" s="25"/>
      <c r="CO16" s="25"/>
      <c r="CP16" s="25"/>
      <c r="CQ16" s="25"/>
      <c r="CR16" s="25"/>
      <c r="CS16" s="25"/>
      <c r="CT16" s="25"/>
      <c r="CU16" s="25"/>
      <c r="CV16" s="25"/>
      <c r="CW16" s="25"/>
      <c r="CX16" s="25"/>
      <c r="CY16" s="25"/>
      <c r="CZ16" s="25"/>
      <c r="DA16" s="25"/>
      <c r="DB16" s="25"/>
      <c r="DC16" s="25"/>
      <c r="DD16" s="25"/>
      <c r="DE16" s="25"/>
      <c r="DF16" s="25"/>
      <c r="DG16" s="25"/>
      <c r="DH16" s="25"/>
      <c r="DI16" s="25"/>
      <c r="DJ16" s="25"/>
      <c r="DK16" s="25"/>
      <c r="DL16" s="25"/>
      <c r="DM16" s="25"/>
      <c r="DN16" s="25"/>
      <c r="DO16" s="25"/>
      <c r="DP16" s="25"/>
      <c r="DQ16" s="25"/>
      <c r="DR16" s="25"/>
      <c r="DS16" s="25"/>
      <c r="DT16" s="25"/>
      <c r="DU16" s="25"/>
      <c r="DV16" s="25"/>
      <c r="DW16" s="25"/>
      <c r="DX16" s="25"/>
      <c r="DY16" s="25"/>
      <c r="DZ16" s="25"/>
      <c r="EA16" s="25"/>
      <c r="EB16" s="25"/>
      <c r="EC16" s="25"/>
      <c r="ED16" s="25"/>
      <c r="EE16" s="25"/>
      <c r="EF16" s="25"/>
      <c r="EG16" s="25"/>
      <c r="EH16" s="25"/>
      <c r="EI16" s="25"/>
      <c r="EJ16" s="25"/>
      <c r="EK16" s="25"/>
      <c r="EL16" s="25"/>
      <c r="EM16" s="25"/>
      <c r="EN16" s="25"/>
      <c r="EO16" s="25"/>
      <c r="EP16" s="25"/>
      <c r="EQ16" s="25"/>
      <c r="ER16" s="25"/>
      <c r="ES16" s="25"/>
      <c r="ET16" s="25"/>
      <c r="EU16" s="25"/>
      <c r="EV16" s="25"/>
      <c r="EW16" s="25"/>
      <c r="EX16" s="25"/>
      <c r="EY16" s="25"/>
      <c r="EZ16" s="25"/>
      <c r="FA16" s="25"/>
      <c r="FB16" s="25"/>
      <c r="FC16" s="25"/>
      <c r="FD16" s="25"/>
      <c r="FE16" s="25"/>
      <c r="FF16" s="25"/>
      <c r="FG16" s="25"/>
      <c r="FH16" s="25"/>
      <c r="FI16" s="25"/>
      <c r="FJ16" s="25"/>
      <c r="FK16" s="25"/>
      <c r="FL16" s="25"/>
      <c r="FM16" s="25"/>
      <c r="FN16" s="25"/>
      <c r="FO16" s="25"/>
      <c r="FP16" s="25"/>
      <c r="FQ16" s="25"/>
      <c r="FR16" s="25"/>
      <c r="FS16" s="25"/>
      <c r="FT16" s="25"/>
      <c r="FU16" s="25"/>
      <c r="FV16" s="25"/>
      <c r="FW16" s="25"/>
      <c r="FX16" s="25"/>
      <c r="FY16" s="25"/>
      <c r="FZ16" s="25"/>
      <c r="GA16" s="25"/>
      <c r="GB16" s="25"/>
      <c r="GC16" s="25"/>
      <c r="GD16" s="25"/>
      <c r="GE16" s="25"/>
      <c r="GF16" s="25"/>
      <c r="GG16" s="25"/>
      <c r="GH16" s="25"/>
      <c r="GI16" s="25"/>
      <c r="GJ16" s="25"/>
      <c r="GK16" s="25"/>
      <c r="GL16" s="25"/>
      <c r="GM16" s="25"/>
      <c r="GN16" s="25"/>
      <c r="GO16" s="25"/>
      <c r="GP16" s="25"/>
      <c r="GQ16" s="25"/>
      <c r="GR16" s="25"/>
      <c r="GS16" s="25"/>
      <c r="GT16" s="25"/>
      <c r="GU16" s="25"/>
      <c r="GV16" s="25"/>
      <c r="GW16" s="25"/>
      <c r="GX16" s="25"/>
      <c r="GY16" s="25"/>
    </row>
    <row r="17" spans="1:207">
      <c r="A17" s="28" t="s">
        <v>8097</v>
      </c>
      <c r="B17" s="28">
        <v>43105140</v>
      </c>
      <c r="C17" s="28" t="s">
        <v>8101</v>
      </c>
      <c r="D17" s="27">
        <v>400</v>
      </c>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v>4</v>
      </c>
      <c r="BF17" s="25"/>
      <c r="BG17" s="25"/>
      <c r="BH17" s="25"/>
      <c r="BI17" s="25"/>
      <c r="BJ17" s="25"/>
      <c r="BK17" s="25"/>
      <c r="BL17" s="25"/>
      <c r="BM17" s="25"/>
      <c r="BN17" s="25"/>
      <c r="BO17" s="25"/>
      <c r="BP17" s="25"/>
      <c r="BQ17" s="25"/>
      <c r="BR17" s="25"/>
      <c r="BS17" s="25"/>
      <c r="BT17" s="25"/>
      <c r="BU17" s="25"/>
      <c r="BV17" s="25"/>
      <c r="BW17" s="25"/>
      <c r="BX17" s="25"/>
      <c r="BY17" s="25"/>
      <c r="BZ17" s="25"/>
      <c r="CA17" s="25"/>
      <c r="CB17" s="25"/>
      <c r="CC17" s="25"/>
      <c r="CD17" s="25"/>
      <c r="CE17" s="25"/>
      <c r="CF17" s="25"/>
      <c r="CG17" s="25"/>
      <c r="CH17" s="25"/>
      <c r="CI17" s="25"/>
      <c r="CJ17" s="25"/>
      <c r="CK17" s="25"/>
      <c r="CL17" s="25"/>
      <c r="CM17" s="25"/>
      <c r="CN17" s="25"/>
      <c r="CO17" s="25"/>
      <c r="CP17" s="25"/>
      <c r="CQ17" s="25"/>
      <c r="CR17" s="25"/>
      <c r="CS17" s="25"/>
      <c r="CT17" s="25"/>
      <c r="CU17" s="25"/>
      <c r="CV17" s="25"/>
      <c r="CW17" s="25"/>
      <c r="CX17" s="25"/>
      <c r="CY17" s="25"/>
      <c r="CZ17" s="25"/>
      <c r="DA17" s="25"/>
      <c r="DB17" s="25"/>
      <c r="DC17" s="25"/>
      <c r="DD17" s="25"/>
      <c r="DE17" s="25"/>
      <c r="DF17" s="25"/>
      <c r="DG17" s="25"/>
      <c r="DH17" s="25"/>
      <c r="DI17" s="25"/>
      <c r="DJ17" s="25"/>
      <c r="DK17" s="25"/>
      <c r="DL17" s="25"/>
      <c r="DM17" s="25"/>
      <c r="DN17" s="25"/>
      <c r="DO17" s="25"/>
      <c r="DP17" s="25"/>
      <c r="DQ17" s="25"/>
      <c r="DR17" s="25"/>
      <c r="DS17" s="25"/>
      <c r="DT17" s="25"/>
      <c r="DU17" s="25"/>
      <c r="DV17" s="25"/>
      <c r="DW17" s="25"/>
      <c r="DX17" s="25"/>
      <c r="DY17" s="25"/>
      <c r="DZ17" s="25"/>
      <c r="EA17" s="25"/>
      <c r="EB17" s="25"/>
      <c r="EC17" s="25"/>
      <c r="ED17" s="25"/>
      <c r="EE17" s="25"/>
      <c r="EF17" s="25"/>
      <c r="EG17" s="25"/>
      <c r="EH17" s="25"/>
      <c r="EI17" s="25"/>
      <c r="EJ17" s="25"/>
      <c r="EK17" s="25"/>
      <c r="EL17" s="25"/>
      <c r="EM17" s="25"/>
      <c r="EN17" s="25"/>
      <c r="EO17" s="25"/>
      <c r="EP17" s="25"/>
      <c r="EQ17" s="25"/>
      <c r="ER17" s="25"/>
      <c r="ES17" s="25"/>
      <c r="ET17" s="25"/>
      <c r="EU17" s="25"/>
      <c r="EV17" s="25"/>
      <c r="EW17" s="25"/>
      <c r="EX17" s="25"/>
      <c r="EY17" s="25"/>
      <c r="EZ17" s="25"/>
      <c r="FA17" s="25"/>
      <c r="FB17" s="25"/>
      <c r="FC17" s="25"/>
      <c r="FD17" s="25"/>
      <c r="FE17" s="25"/>
      <c r="FF17" s="25"/>
      <c r="FG17" s="25"/>
      <c r="FH17" s="25"/>
      <c r="FI17" s="25"/>
      <c r="FJ17" s="25"/>
      <c r="FK17" s="25"/>
      <c r="FL17" s="25"/>
      <c r="FM17" s="25"/>
      <c r="FN17" s="25"/>
      <c r="FO17" s="25"/>
      <c r="FP17" s="25"/>
      <c r="FQ17" s="25"/>
      <c r="FR17" s="25"/>
      <c r="FS17" s="25"/>
      <c r="FT17" s="25"/>
      <c r="FU17" s="25"/>
      <c r="FV17" s="25"/>
      <c r="FW17" s="25"/>
      <c r="FX17" s="25"/>
      <c r="FY17" s="25"/>
      <c r="FZ17" s="25"/>
      <c r="GA17" s="25"/>
      <c r="GB17" s="25"/>
      <c r="GC17" s="25"/>
      <c r="GD17" s="25"/>
      <c r="GE17" s="25"/>
      <c r="GF17" s="25"/>
      <c r="GG17" s="25"/>
      <c r="GH17" s="25"/>
      <c r="GI17" s="25"/>
      <c r="GJ17" s="25"/>
      <c r="GK17" s="25"/>
      <c r="GL17" s="25"/>
      <c r="GM17" s="25"/>
      <c r="GN17" s="25"/>
      <c r="GO17" s="25"/>
      <c r="GP17" s="25"/>
      <c r="GQ17" s="25"/>
      <c r="GR17" s="25"/>
      <c r="GS17" s="25"/>
      <c r="GT17" s="25"/>
      <c r="GU17" s="25"/>
      <c r="GV17" s="25"/>
      <c r="GW17" s="25"/>
      <c r="GX17" s="25"/>
      <c r="GY17" s="25"/>
    </row>
    <row r="18" spans="1:207">
      <c r="A18" s="28" t="s">
        <v>8097</v>
      </c>
      <c r="B18" s="28">
        <v>43106140</v>
      </c>
      <c r="C18" s="28" t="s">
        <v>8102</v>
      </c>
      <c r="D18" s="27">
        <v>400</v>
      </c>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v>58</v>
      </c>
      <c r="BF18" s="25"/>
      <c r="BG18" s="25"/>
      <c r="BH18" s="25"/>
      <c r="BI18" s="25"/>
      <c r="BJ18" s="25"/>
      <c r="BK18" s="25"/>
      <c r="BL18" s="25"/>
      <c r="BM18" s="25"/>
      <c r="BN18" s="25"/>
      <c r="BO18" s="25"/>
      <c r="BP18" s="25"/>
      <c r="BQ18" s="25"/>
      <c r="BR18" s="25"/>
      <c r="BS18" s="25"/>
      <c r="BT18" s="25"/>
      <c r="BU18" s="25"/>
      <c r="BV18" s="25"/>
      <c r="BW18" s="25"/>
      <c r="BX18" s="25"/>
      <c r="BY18" s="25"/>
      <c r="BZ18" s="25"/>
      <c r="CA18" s="25"/>
      <c r="CB18" s="25"/>
      <c r="CC18" s="25"/>
      <c r="CD18" s="25"/>
      <c r="CE18" s="25"/>
      <c r="CF18" s="25"/>
      <c r="CG18" s="25"/>
      <c r="CH18" s="25"/>
      <c r="CI18" s="25"/>
      <c r="CJ18" s="25"/>
      <c r="CK18" s="25"/>
      <c r="CL18" s="25"/>
      <c r="CM18" s="25"/>
      <c r="CN18" s="25"/>
      <c r="CO18" s="25"/>
      <c r="CP18" s="25"/>
      <c r="CQ18" s="25"/>
      <c r="CR18" s="25"/>
      <c r="CS18" s="25"/>
      <c r="CT18" s="25"/>
      <c r="CU18" s="25"/>
      <c r="CV18" s="25"/>
      <c r="CW18" s="25"/>
      <c r="CX18" s="25"/>
      <c r="CY18" s="25"/>
      <c r="CZ18" s="25"/>
      <c r="DA18" s="25"/>
      <c r="DB18" s="25"/>
      <c r="DC18" s="25"/>
      <c r="DD18" s="25"/>
      <c r="DE18" s="25"/>
      <c r="DF18" s="25"/>
      <c r="DG18" s="25"/>
      <c r="DH18" s="25"/>
      <c r="DI18" s="25"/>
      <c r="DJ18" s="25"/>
      <c r="DK18" s="25"/>
      <c r="DL18" s="25"/>
      <c r="DM18" s="25"/>
      <c r="DN18" s="25"/>
      <c r="DO18" s="25"/>
      <c r="DP18" s="25"/>
      <c r="DQ18" s="25"/>
      <c r="DR18" s="25"/>
      <c r="DS18" s="25"/>
      <c r="DT18" s="25"/>
      <c r="DU18" s="25"/>
      <c r="DV18" s="25"/>
      <c r="DW18" s="25"/>
      <c r="DX18" s="25"/>
      <c r="DY18" s="25"/>
      <c r="DZ18" s="25"/>
      <c r="EA18" s="25"/>
      <c r="EB18" s="25"/>
      <c r="EC18" s="25"/>
      <c r="ED18" s="25"/>
      <c r="EE18" s="25"/>
      <c r="EF18" s="25"/>
      <c r="EG18" s="25"/>
      <c r="EH18" s="25"/>
      <c r="EI18" s="25"/>
      <c r="EJ18" s="25"/>
      <c r="EK18" s="25"/>
      <c r="EL18" s="25"/>
      <c r="EM18" s="25"/>
      <c r="EN18" s="25"/>
      <c r="EO18" s="25"/>
      <c r="EP18" s="25"/>
      <c r="EQ18" s="25"/>
      <c r="ER18" s="25"/>
      <c r="ES18" s="25"/>
      <c r="ET18" s="25"/>
      <c r="EU18" s="25"/>
      <c r="EV18" s="25"/>
      <c r="EW18" s="25"/>
      <c r="EX18" s="25"/>
      <c r="EY18" s="25"/>
      <c r="EZ18" s="25"/>
      <c r="FA18" s="25"/>
      <c r="FB18" s="25"/>
      <c r="FC18" s="25"/>
      <c r="FD18" s="25"/>
      <c r="FE18" s="25"/>
      <c r="FF18" s="25"/>
      <c r="FG18" s="25"/>
      <c r="FH18" s="25"/>
      <c r="FI18" s="25"/>
      <c r="FJ18" s="25"/>
      <c r="FK18" s="25"/>
      <c r="FL18" s="25"/>
      <c r="FM18" s="25"/>
      <c r="FN18" s="25"/>
      <c r="FO18" s="25"/>
      <c r="FP18" s="25"/>
      <c r="FQ18" s="25"/>
      <c r="FR18" s="25"/>
      <c r="FS18" s="25"/>
      <c r="FT18" s="25"/>
      <c r="FU18" s="25"/>
      <c r="FV18" s="25"/>
      <c r="FW18" s="25"/>
      <c r="FX18" s="25"/>
      <c r="FY18" s="25"/>
      <c r="FZ18" s="25"/>
      <c r="GA18" s="25"/>
      <c r="GB18" s="25"/>
      <c r="GC18" s="25"/>
      <c r="GD18" s="25"/>
      <c r="GE18" s="25"/>
      <c r="GF18" s="25"/>
      <c r="GG18" s="25"/>
      <c r="GH18" s="25"/>
      <c r="GI18" s="25"/>
      <c r="GJ18" s="25"/>
      <c r="GK18" s="25"/>
      <c r="GL18" s="25"/>
      <c r="GM18" s="25"/>
      <c r="GN18" s="25"/>
      <c r="GO18" s="25"/>
      <c r="GP18" s="25"/>
      <c r="GQ18" s="25"/>
      <c r="GR18" s="25"/>
      <c r="GS18" s="25"/>
      <c r="GT18" s="25"/>
      <c r="GU18" s="25"/>
      <c r="GV18" s="25"/>
      <c r="GW18" s="25"/>
      <c r="GX18" s="25"/>
      <c r="GY18" s="25"/>
    </row>
    <row r="19" spans="1:207">
      <c r="A19" s="28" t="s">
        <v>8097</v>
      </c>
      <c r="B19" s="28">
        <v>43106141</v>
      </c>
      <c r="C19" s="28" t="s">
        <v>8102</v>
      </c>
      <c r="D19" s="27">
        <v>405</v>
      </c>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v>41</v>
      </c>
      <c r="BF19" s="25"/>
      <c r="BG19" s="25"/>
      <c r="BH19" s="25"/>
      <c r="BI19" s="25"/>
      <c r="BJ19" s="25"/>
      <c r="BK19" s="25"/>
      <c r="BL19" s="25"/>
      <c r="BM19" s="25"/>
      <c r="BN19" s="25"/>
      <c r="BO19" s="25"/>
      <c r="BP19" s="25"/>
      <c r="BQ19" s="25"/>
      <c r="BR19" s="25"/>
      <c r="BS19" s="25"/>
      <c r="BT19" s="25"/>
      <c r="BU19" s="25"/>
      <c r="BV19" s="25"/>
      <c r="BW19" s="25"/>
      <c r="BX19" s="25"/>
      <c r="BY19" s="25"/>
      <c r="BZ19" s="25"/>
      <c r="CA19" s="25"/>
      <c r="CB19" s="25"/>
      <c r="CC19" s="25"/>
      <c r="CD19" s="25"/>
      <c r="CE19" s="25"/>
      <c r="CF19" s="25"/>
      <c r="CG19" s="25"/>
      <c r="CH19" s="25"/>
      <c r="CI19" s="25"/>
      <c r="CJ19" s="25"/>
      <c r="CK19" s="25"/>
      <c r="CL19" s="25"/>
      <c r="CM19" s="25"/>
      <c r="CN19" s="25"/>
      <c r="CO19" s="25"/>
      <c r="CP19" s="25"/>
      <c r="CQ19" s="25"/>
      <c r="CR19" s="25"/>
      <c r="CS19" s="25"/>
      <c r="CT19" s="25"/>
      <c r="CU19" s="25"/>
      <c r="CV19" s="25"/>
      <c r="CW19" s="25"/>
      <c r="CX19" s="25"/>
      <c r="CY19" s="25"/>
      <c r="CZ19" s="25"/>
      <c r="DA19" s="25"/>
      <c r="DB19" s="25"/>
      <c r="DC19" s="25"/>
      <c r="DD19" s="25"/>
      <c r="DE19" s="25"/>
      <c r="DF19" s="25"/>
      <c r="DG19" s="25"/>
      <c r="DH19" s="25"/>
      <c r="DI19" s="25"/>
      <c r="DJ19" s="25"/>
      <c r="DK19" s="25"/>
      <c r="DL19" s="25"/>
      <c r="DM19" s="25"/>
      <c r="DN19" s="25"/>
      <c r="DO19" s="25"/>
      <c r="DP19" s="25"/>
      <c r="DQ19" s="25"/>
      <c r="DR19" s="25"/>
      <c r="DS19" s="25"/>
      <c r="DT19" s="25"/>
      <c r="DU19" s="25"/>
      <c r="DV19" s="25"/>
      <c r="DW19" s="25"/>
      <c r="DX19" s="25"/>
      <c r="DY19" s="25"/>
      <c r="DZ19" s="25"/>
      <c r="EA19" s="25"/>
      <c r="EB19" s="25"/>
      <c r="EC19" s="25"/>
      <c r="ED19" s="25"/>
      <c r="EE19" s="25"/>
      <c r="EF19" s="25"/>
      <c r="EG19" s="25"/>
      <c r="EH19" s="25"/>
      <c r="EI19" s="25"/>
      <c r="EJ19" s="25"/>
      <c r="EK19" s="25"/>
      <c r="EL19" s="25"/>
      <c r="EM19" s="25"/>
      <c r="EN19" s="25"/>
      <c r="EO19" s="25"/>
      <c r="EP19" s="25"/>
      <c r="EQ19" s="25"/>
      <c r="ER19" s="25"/>
      <c r="ES19" s="25"/>
      <c r="ET19" s="25"/>
      <c r="EU19" s="25"/>
      <c r="EV19" s="25"/>
      <c r="EW19" s="25"/>
      <c r="EX19" s="25"/>
      <c r="EY19" s="25"/>
      <c r="EZ19" s="25"/>
      <c r="FA19" s="25"/>
      <c r="FB19" s="25"/>
      <c r="FC19" s="25"/>
      <c r="FD19" s="25"/>
      <c r="FE19" s="25"/>
      <c r="FF19" s="25"/>
      <c r="FG19" s="25"/>
      <c r="FH19" s="25"/>
      <c r="FI19" s="25"/>
      <c r="FJ19" s="25"/>
      <c r="FK19" s="25"/>
      <c r="FL19" s="25"/>
      <c r="FM19" s="25"/>
      <c r="FN19" s="25"/>
      <c r="FO19" s="25"/>
      <c r="FP19" s="25"/>
      <c r="FQ19" s="25"/>
      <c r="FR19" s="25"/>
      <c r="FS19" s="25"/>
      <c r="FT19" s="25"/>
      <c r="FU19" s="25"/>
      <c r="FV19" s="25"/>
      <c r="FW19" s="25"/>
      <c r="FX19" s="25"/>
      <c r="FY19" s="25"/>
      <c r="FZ19" s="25"/>
      <c r="GA19" s="25"/>
      <c r="GB19" s="25"/>
      <c r="GC19" s="25"/>
      <c r="GD19" s="25"/>
      <c r="GE19" s="25"/>
      <c r="GF19" s="25"/>
      <c r="GG19" s="25"/>
      <c r="GH19" s="25"/>
      <c r="GI19" s="25"/>
      <c r="GJ19" s="25"/>
      <c r="GK19" s="25"/>
      <c r="GL19" s="25"/>
      <c r="GM19" s="25"/>
      <c r="GN19" s="25"/>
      <c r="GO19" s="25"/>
      <c r="GP19" s="25"/>
      <c r="GQ19" s="25"/>
      <c r="GR19" s="25"/>
      <c r="GS19" s="25"/>
      <c r="GT19" s="25"/>
      <c r="GU19" s="25"/>
      <c r="GV19" s="25"/>
      <c r="GW19" s="25"/>
      <c r="GX19" s="25"/>
      <c r="GY19" s="25"/>
    </row>
    <row r="20" spans="1:207">
      <c r="A20" s="28" t="s">
        <v>8097</v>
      </c>
      <c r="B20" s="28">
        <v>43106142</v>
      </c>
      <c r="C20" s="28" t="s">
        <v>8102</v>
      </c>
      <c r="D20" s="27">
        <v>410</v>
      </c>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v>1</v>
      </c>
      <c r="BF20" s="25"/>
      <c r="BG20" s="25"/>
      <c r="BH20" s="25"/>
      <c r="BI20" s="25"/>
      <c r="BJ20" s="25"/>
      <c r="BK20" s="25"/>
      <c r="BL20" s="25"/>
      <c r="BM20" s="25"/>
      <c r="BN20" s="25"/>
      <c r="BO20" s="25"/>
      <c r="BP20" s="25"/>
      <c r="BQ20" s="25"/>
      <c r="BR20" s="25"/>
      <c r="BS20" s="25"/>
      <c r="BT20" s="25"/>
      <c r="BU20" s="25"/>
      <c r="BV20" s="25"/>
      <c r="BW20" s="25"/>
      <c r="BX20" s="25"/>
      <c r="BY20" s="25"/>
      <c r="BZ20" s="25"/>
      <c r="CA20" s="25"/>
      <c r="CB20" s="25"/>
      <c r="CC20" s="25"/>
      <c r="CD20" s="25"/>
      <c r="CE20" s="25"/>
      <c r="CF20" s="25"/>
      <c r="CG20" s="25"/>
      <c r="CH20" s="25"/>
      <c r="CI20" s="25"/>
      <c r="CJ20" s="25"/>
      <c r="CK20" s="25"/>
      <c r="CL20" s="25"/>
      <c r="CM20" s="25"/>
      <c r="CN20" s="25"/>
      <c r="CO20" s="25"/>
      <c r="CP20" s="25"/>
      <c r="CQ20" s="25"/>
      <c r="CR20" s="25"/>
      <c r="CS20" s="25"/>
      <c r="CT20" s="25"/>
      <c r="CU20" s="25"/>
      <c r="CV20" s="25"/>
      <c r="CW20" s="25"/>
      <c r="CX20" s="25"/>
      <c r="CY20" s="25"/>
      <c r="CZ20" s="25"/>
      <c r="DA20" s="25"/>
      <c r="DB20" s="25"/>
      <c r="DC20" s="25"/>
      <c r="DD20" s="25"/>
      <c r="DE20" s="25"/>
      <c r="DF20" s="25"/>
      <c r="DG20" s="25"/>
      <c r="DH20" s="25"/>
      <c r="DI20" s="25"/>
      <c r="DJ20" s="25"/>
      <c r="DK20" s="25"/>
      <c r="DL20" s="25"/>
      <c r="DM20" s="25"/>
      <c r="DN20" s="25"/>
      <c r="DO20" s="25"/>
      <c r="DP20" s="25"/>
      <c r="DQ20" s="25"/>
      <c r="DR20" s="25"/>
      <c r="DS20" s="25"/>
      <c r="DT20" s="25"/>
      <c r="DU20" s="25"/>
      <c r="DV20" s="25"/>
      <c r="DW20" s="25"/>
      <c r="DX20" s="25"/>
      <c r="DY20" s="25"/>
      <c r="DZ20" s="25"/>
      <c r="EA20" s="25"/>
      <c r="EB20" s="25"/>
      <c r="EC20" s="25"/>
      <c r="ED20" s="25"/>
      <c r="EE20" s="25"/>
      <c r="EF20" s="25"/>
      <c r="EG20" s="25"/>
      <c r="EH20" s="25"/>
      <c r="EI20" s="25"/>
      <c r="EJ20" s="25"/>
      <c r="EK20" s="25"/>
      <c r="EL20" s="25"/>
      <c r="EM20" s="25"/>
      <c r="EN20" s="25"/>
      <c r="EO20" s="25"/>
      <c r="EP20" s="25"/>
      <c r="EQ20" s="25"/>
      <c r="ER20" s="25"/>
      <c r="ES20" s="25"/>
      <c r="ET20" s="25"/>
      <c r="EU20" s="25"/>
      <c r="EV20" s="25"/>
      <c r="EW20" s="25"/>
      <c r="EX20" s="25"/>
      <c r="EY20" s="25"/>
      <c r="EZ20" s="25"/>
      <c r="FA20" s="25"/>
      <c r="FB20" s="25"/>
      <c r="FC20" s="25"/>
      <c r="FD20" s="25"/>
      <c r="FE20" s="25"/>
      <c r="FF20" s="25"/>
      <c r="FG20" s="25"/>
      <c r="FH20" s="25"/>
      <c r="FI20" s="25"/>
      <c r="FJ20" s="25"/>
      <c r="FK20" s="25"/>
      <c r="FL20" s="25"/>
      <c r="FM20" s="25"/>
      <c r="FN20" s="25"/>
      <c r="FO20" s="25"/>
      <c r="FP20" s="25"/>
      <c r="FQ20" s="25"/>
      <c r="FR20" s="25"/>
      <c r="FS20" s="25"/>
      <c r="FT20" s="25"/>
      <c r="FU20" s="25"/>
      <c r="FV20" s="25"/>
      <c r="FW20" s="25"/>
      <c r="FX20" s="25"/>
      <c r="FY20" s="25"/>
      <c r="FZ20" s="25"/>
      <c r="GA20" s="25"/>
      <c r="GB20" s="25"/>
      <c r="GC20" s="25"/>
      <c r="GD20" s="25"/>
      <c r="GE20" s="25"/>
      <c r="GF20" s="25"/>
      <c r="GG20" s="25"/>
      <c r="GH20" s="25"/>
      <c r="GI20" s="25"/>
      <c r="GJ20" s="25"/>
      <c r="GK20" s="25"/>
      <c r="GL20" s="25"/>
      <c r="GM20" s="25"/>
      <c r="GN20" s="25"/>
      <c r="GO20" s="25"/>
      <c r="GP20" s="25"/>
      <c r="GQ20" s="25"/>
      <c r="GR20" s="25"/>
      <c r="GS20" s="25"/>
      <c r="GT20" s="25"/>
      <c r="GU20" s="25"/>
      <c r="GV20" s="25"/>
      <c r="GW20" s="25"/>
      <c r="GX20" s="25"/>
      <c r="GY20" s="25"/>
    </row>
    <row r="21" spans="1:207">
      <c r="A21" s="28" t="s">
        <v>8097</v>
      </c>
      <c r="B21" s="28">
        <v>43106540</v>
      </c>
      <c r="C21" s="28" t="s">
        <v>8102</v>
      </c>
      <c r="D21" s="27">
        <v>400</v>
      </c>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v>136</v>
      </c>
      <c r="BF21" s="25"/>
      <c r="BG21" s="25"/>
      <c r="BH21" s="25"/>
      <c r="BI21" s="25"/>
      <c r="BJ21" s="25"/>
      <c r="BK21" s="25"/>
      <c r="BL21" s="25"/>
      <c r="BM21" s="25"/>
      <c r="BN21" s="25"/>
      <c r="BO21" s="25"/>
      <c r="BP21" s="25"/>
      <c r="BQ21" s="25"/>
      <c r="BR21" s="25"/>
      <c r="BS21" s="25"/>
      <c r="BT21" s="25"/>
      <c r="BU21" s="25"/>
      <c r="BV21" s="25"/>
      <c r="BW21" s="25"/>
      <c r="BX21" s="25"/>
      <c r="BY21" s="25"/>
      <c r="BZ21" s="25"/>
      <c r="CA21" s="25"/>
      <c r="CB21" s="25"/>
      <c r="CC21" s="25"/>
      <c r="CD21" s="25"/>
      <c r="CE21" s="25"/>
      <c r="CF21" s="25"/>
      <c r="CG21" s="25"/>
      <c r="CH21" s="25"/>
      <c r="CI21" s="25"/>
      <c r="CJ21" s="25"/>
      <c r="CK21" s="25"/>
      <c r="CL21" s="25"/>
      <c r="CM21" s="25"/>
      <c r="CN21" s="25"/>
      <c r="CO21" s="25"/>
      <c r="CP21" s="25"/>
      <c r="CQ21" s="25"/>
      <c r="CR21" s="25"/>
      <c r="CS21" s="25"/>
      <c r="CT21" s="25"/>
      <c r="CU21" s="25"/>
      <c r="CV21" s="25"/>
      <c r="CW21" s="25"/>
      <c r="CX21" s="25"/>
      <c r="CY21" s="25"/>
      <c r="CZ21" s="25"/>
      <c r="DA21" s="25"/>
      <c r="DB21" s="25"/>
      <c r="DC21" s="25"/>
      <c r="DD21" s="25"/>
      <c r="DE21" s="25"/>
      <c r="DF21" s="25"/>
      <c r="DG21" s="25"/>
      <c r="DH21" s="25"/>
      <c r="DI21" s="25"/>
      <c r="DJ21" s="25"/>
      <c r="DK21" s="25"/>
      <c r="DL21" s="25"/>
      <c r="DM21" s="25"/>
      <c r="DN21" s="25"/>
      <c r="DO21" s="25"/>
      <c r="DP21" s="25"/>
      <c r="DQ21" s="25"/>
      <c r="DR21" s="25"/>
      <c r="DS21" s="25"/>
      <c r="DT21" s="25"/>
      <c r="DU21" s="25"/>
      <c r="DV21" s="25"/>
      <c r="DW21" s="25"/>
      <c r="DX21" s="25"/>
      <c r="DY21" s="25"/>
      <c r="DZ21" s="25"/>
      <c r="EA21" s="25"/>
      <c r="EB21" s="25"/>
      <c r="EC21" s="25"/>
      <c r="ED21" s="25"/>
      <c r="EE21" s="25"/>
      <c r="EF21" s="25"/>
      <c r="EG21" s="25"/>
      <c r="EH21" s="25"/>
      <c r="EI21" s="25"/>
      <c r="EJ21" s="25"/>
      <c r="EK21" s="25"/>
      <c r="EL21" s="25"/>
      <c r="EM21" s="25"/>
      <c r="EN21" s="25"/>
      <c r="EO21" s="25"/>
      <c r="EP21" s="25"/>
      <c r="EQ21" s="25"/>
      <c r="ER21" s="25"/>
      <c r="ES21" s="25"/>
      <c r="ET21" s="25"/>
      <c r="EU21" s="25"/>
      <c r="EV21" s="25"/>
      <c r="EW21" s="25"/>
      <c r="EX21" s="25"/>
      <c r="EY21" s="25"/>
      <c r="EZ21" s="25"/>
      <c r="FA21" s="25"/>
      <c r="FB21" s="25"/>
      <c r="FC21" s="25"/>
      <c r="FD21" s="25"/>
      <c r="FE21" s="25"/>
      <c r="FF21" s="25"/>
      <c r="FG21" s="25"/>
      <c r="FH21" s="25"/>
      <c r="FI21" s="25"/>
      <c r="FJ21" s="25"/>
      <c r="FK21" s="25"/>
      <c r="FL21" s="25"/>
      <c r="FM21" s="25"/>
      <c r="FN21" s="25"/>
      <c r="FO21" s="25"/>
      <c r="FP21" s="25"/>
      <c r="FQ21" s="25"/>
      <c r="FR21" s="25"/>
      <c r="FS21" s="25"/>
      <c r="FT21" s="25"/>
      <c r="FU21" s="25"/>
      <c r="FV21" s="25"/>
      <c r="FW21" s="25"/>
      <c r="FX21" s="25"/>
      <c r="FY21" s="25"/>
      <c r="FZ21" s="25"/>
      <c r="GA21" s="25"/>
      <c r="GB21" s="25"/>
      <c r="GC21" s="25"/>
      <c r="GD21" s="25"/>
      <c r="GE21" s="25"/>
      <c r="GF21" s="25"/>
      <c r="GG21" s="25"/>
      <c r="GH21" s="25"/>
      <c r="GI21" s="25"/>
      <c r="GJ21" s="25"/>
      <c r="GK21" s="25"/>
      <c r="GL21" s="25"/>
      <c r="GM21" s="25"/>
      <c r="GN21" s="25"/>
      <c r="GO21" s="25"/>
      <c r="GP21" s="25"/>
      <c r="GQ21" s="25"/>
      <c r="GR21" s="25"/>
      <c r="GS21" s="25"/>
      <c r="GT21" s="25"/>
      <c r="GU21" s="25"/>
      <c r="GV21" s="25"/>
      <c r="GW21" s="25"/>
      <c r="GX21" s="25"/>
      <c r="GY21" s="25"/>
    </row>
    <row r="22" spans="1:207">
      <c r="A22" s="28" t="s">
        <v>8097</v>
      </c>
      <c r="B22" s="28">
        <v>46101143</v>
      </c>
      <c r="C22" s="28" t="s">
        <v>8103</v>
      </c>
      <c r="D22" s="27">
        <v>415</v>
      </c>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v>1</v>
      </c>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c r="DB22" s="25"/>
      <c r="DC22" s="25"/>
      <c r="DD22" s="25"/>
      <c r="DE22" s="25"/>
      <c r="DF22" s="25"/>
      <c r="DG22" s="25"/>
      <c r="DH22" s="25"/>
      <c r="DI22" s="25"/>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25"/>
      <c r="FF22" s="25"/>
      <c r="FG22" s="25"/>
      <c r="FH22" s="25"/>
      <c r="FI22" s="25"/>
      <c r="FJ22" s="25"/>
      <c r="FK22" s="25"/>
      <c r="FL22" s="25"/>
      <c r="FM22" s="25"/>
      <c r="FN22" s="25"/>
      <c r="FO22" s="25"/>
      <c r="FP22" s="25"/>
      <c r="FQ22" s="25"/>
      <c r="FR22" s="25"/>
      <c r="FS22" s="25"/>
      <c r="FT22" s="25"/>
      <c r="FU22" s="25"/>
      <c r="FV22" s="25"/>
      <c r="FW22" s="25"/>
      <c r="FX22" s="25"/>
      <c r="FY22" s="25"/>
      <c r="FZ22" s="25"/>
      <c r="GA22" s="25"/>
      <c r="GB22" s="25"/>
      <c r="GC22" s="25"/>
      <c r="GD22" s="25"/>
      <c r="GE22" s="25"/>
      <c r="GF22" s="25"/>
      <c r="GG22" s="25"/>
      <c r="GH22" s="25"/>
      <c r="GI22" s="25"/>
      <c r="GJ22" s="25"/>
      <c r="GK22" s="25"/>
      <c r="GL22" s="25"/>
      <c r="GM22" s="25"/>
      <c r="GN22" s="25"/>
      <c r="GO22" s="25"/>
      <c r="GP22" s="25"/>
      <c r="GQ22" s="25"/>
      <c r="GR22" s="25"/>
      <c r="GS22" s="25"/>
      <c r="GT22" s="25"/>
      <c r="GU22" s="25"/>
      <c r="GV22" s="25"/>
      <c r="GW22" s="25"/>
      <c r="GX22" s="25"/>
      <c r="GY22" s="25"/>
    </row>
    <row r="23" spans="1:207">
      <c r="A23" s="28" t="s">
        <v>8097</v>
      </c>
      <c r="B23" s="28">
        <v>46104143</v>
      </c>
      <c r="C23" s="28" t="s">
        <v>8104</v>
      </c>
      <c r="D23" s="27">
        <v>415</v>
      </c>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v>16</v>
      </c>
      <c r="BF23" s="25"/>
      <c r="BG23" s="25"/>
      <c r="BH23" s="25"/>
      <c r="BI23" s="25"/>
      <c r="BJ23" s="25"/>
      <c r="BK23" s="25"/>
      <c r="BL23" s="25"/>
      <c r="BM23" s="25"/>
      <c r="BN23" s="25"/>
      <c r="BO23" s="25"/>
      <c r="BP23" s="25"/>
      <c r="BQ23" s="25"/>
      <c r="BR23" s="25"/>
      <c r="BS23" s="25"/>
      <c r="BT23" s="25"/>
      <c r="BU23" s="25"/>
      <c r="BV23" s="25"/>
      <c r="BW23" s="25"/>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25"/>
      <c r="DH23" s="25"/>
      <c r="DI23" s="25"/>
      <c r="DJ23" s="25"/>
      <c r="DK23" s="25"/>
      <c r="DL23" s="25"/>
      <c r="DM23" s="25"/>
      <c r="DN23" s="25"/>
      <c r="DO23" s="25"/>
      <c r="DP23" s="25"/>
      <c r="DQ23" s="25"/>
      <c r="DR23" s="25"/>
      <c r="DS23" s="25"/>
      <c r="DT23" s="25"/>
      <c r="DU23" s="25"/>
      <c r="DV23" s="25"/>
      <c r="DW23" s="25"/>
      <c r="DX23" s="25"/>
      <c r="DY23" s="25"/>
      <c r="DZ23" s="25"/>
      <c r="EA23" s="25"/>
      <c r="EB23" s="25"/>
      <c r="EC23" s="25"/>
      <c r="ED23" s="25"/>
      <c r="EE23" s="25"/>
      <c r="EF23" s="25"/>
      <c r="EG23" s="25"/>
      <c r="EH23" s="25"/>
      <c r="EI23" s="25"/>
      <c r="EJ23" s="25"/>
      <c r="EK23" s="25"/>
      <c r="EL23" s="25"/>
      <c r="EM23" s="25"/>
      <c r="EN23" s="25"/>
      <c r="EO23" s="25"/>
      <c r="EP23" s="25"/>
      <c r="EQ23" s="25"/>
      <c r="ER23" s="25"/>
      <c r="ES23" s="25"/>
      <c r="ET23" s="25"/>
      <c r="EU23" s="25"/>
      <c r="EV23" s="25"/>
      <c r="EW23" s="25"/>
      <c r="EX23" s="25"/>
      <c r="EY23" s="25"/>
      <c r="EZ23" s="25"/>
      <c r="FA23" s="25"/>
      <c r="FB23" s="25"/>
      <c r="FC23" s="25"/>
      <c r="FD23" s="25"/>
      <c r="FE23" s="25"/>
      <c r="FF23" s="25"/>
      <c r="FG23" s="25"/>
      <c r="FH23" s="25"/>
      <c r="FI23" s="25"/>
      <c r="FJ23" s="25"/>
      <c r="FK23" s="25"/>
      <c r="FL23" s="25"/>
      <c r="FM23" s="25"/>
      <c r="FN23" s="25"/>
      <c r="FO23" s="25"/>
      <c r="FP23" s="25"/>
      <c r="FQ23" s="25"/>
      <c r="FR23" s="25"/>
      <c r="FS23" s="25"/>
      <c r="FT23" s="25"/>
      <c r="FU23" s="25"/>
      <c r="FV23" s="25"/>
      <c r="FW23" s="25"/>
      <c r="FX23" s="25"/>
      <c r="FY23" s="25"/>
      <c r="FZ23" s="25"/>
      <c r="GA23" s="25"/>
      <c r="GB23" s="25"/>
      <c r="GC23" s="25"/>
      <c r="GD23" s="25"/>
      <c r="GE23" s="25"/>
      <c r="GF23" s="25"/>
      <c r="GG23" s="25"/>
      <c r="GH23" s="25"/>
      <c r="GI23" s="25"/>
      <c r="GJ23" s="25"/>
      <c r="GK23" s="25"/>
      <c r="GL23" s="25"/>
      <c r="GM23" s="25"/>
      <c r="GN23" s="25"/>
      <c r="GO23" s="25"/>
      <c r="GP23" s="25"/>
      <c r="GQ23" s="25"/>
      <c r="GR23" s="25"/>
      <c r="GS23" s="25"/>
      <c r="GT23" s="25"/>
      <c r="GU23" s="25"/>
      <c r="GV23" s="25"/>
      <c r="GW23" s="25"/>
      <c r="GX23" s="25"/>
      <c r="GY23" s="25"/>
    </row>
    <row r="24" spans="1:207">
      <c r="A24" s="28" t="s">
        <v>8097</v>
      </c>
      <c r="B24" s="28">
        <v>46104144</v>
      </c>
      <c r="C24" s="28" t="s">
        <v>8105</v>
      </c>
      <c r="D24" s="27">
        <v>420</v>
      </c>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v>116</v>
      </c>
      <c r="BF24" s="25"/>
      <c r="BG24" s="25"/>
      <c r="BH24" s="25"/>
      <c r="BI24" s="25"/>
      <c r="BJ24" s="25"/>
      <c r="BK24" s="25"/>
      <c r="BL24" s="25"/>
      <c r="BM24" s="25"/>
      <c r="BN24" s="25"/>
      <c r="BO24" s="25"/>
      <c r="BP24" s="25"/>
      <c r="BQ24" s="25"/>
      <c r="BR24" s="25"/>
      <c r="BS24" s="25"/>
      <c r="BT24" s="25"/>
      <c r="BU24" s="25"/>
      <c r="BV24" s="25"/>
      <c r="BW24" s="25"/>
      <c r="BX24" s="25"/>
      <c r="BY24" s="25"/>
      <c r="BZ24" s="25"/>
      <c r="CA24" s="25"/>
      <c r="CB24" s="25"/>
      <c r="CC24" s="25"/>
      <c r="CD24" s="25"/>
      <c r="CE24" s="25"/>
      <c r="CF24" s="25"/>
      <c r="CG24" s="25"/>
      <c r="CH24" s="25"/>
      <c r="CI24" s="25"/>
      <c r="CJ24" s="25"/>
      <c r="CK24" s="25"/>
      <c r="CL24" s="25"/>
      <c r="CM24" s="25"/>
      <c r="CN24" s="25"/>
      <c r="CO24" s="25"/>
      <c r="CP24" s="25"/>
      <c r="CQ24" s="25"/>
      <c r="CR24" s="25"/>
      <c r="CS24" s="25"/>
      <c r="CT24" s="25"/>
      <c r="CU24" s="25"/>
      <c r="CV24" s="25"/>
      <c r="CW24" s="25"/>
      <c r="CX24" s="25"/>
      <c r="CY24" s="25"/>
      <c r="CZ24" s="25"/>
      <c r="DA24" s="25"/>
      <c r="DB24" s="25"/>
      <c r="DC24" s="25"/>
      <c r="DD24" s="25"/>
      <c r="DE24" s="25"/>
      <c r="DF24" s="25"/>
      <c r="DG24" s="25"/>
      <c r="DH24" s="25"/>
      <c r="DI24" s="25"/>
      <c r="DJ24" s="25"/>
      <c r="DK24" s="25"/>
      <c r="DL24" s="25"/>
      <c r="DM24" s="25"/>
      <c r="DN24" s="25"/>
      <c r="DO24" s="25"/>
      <c r="DP24" s="25"/>
      <c r="DQ24" s="25"/>
      <c r="DR24" s="25"/>
      <c r="DS24" s="25"/>
      <c r="DT24" s="25"/>
      <c r="DU24" s="25"/>
      <c r="DV24" s="25"/>
      <c r="DW24" s="25"/>
      <c r="DX24" s="25"/>
      <c r="DY24" s="25"/>
      <c r="DZ24" s="25"/>
      <c r="EA24" s="25"/>
      <c r="EB24" s="25"/>
      <c r="EC24" s="25"/>
      <c r="ED24" s="25"/>
      <c r="EE24" s="25"/>
      <c r="EF24" s="25"/>
      <c r="EG24" s="25"/>
      <c r="EH24" s="25"/>
      <c r="EI24" s="25"/>
      <c r="EJ24" s="25"/>
      <c r="EK24" s="25"/>
      <c r="EL24" s="25"/>
      <c r="EM24" s="25"/>
      <c r="EN24" s="25"/>
      <c r="EO24" s="25"/>
      <c r="EP24" s="25"/>
      <c r="EQ24" s="25"/>
      <c r="ER24" s="25"/>
      <c r="ES24" s="25"/>
      <c r="ET24" s="25"/>
      <c r="EU24" s="25"/>
      <c r="EV24" s="25"/>
      <c r="EW24" s="25"/>
      <c r="EX24" s="25"/>
      <c r="EY24" s="25"/>
      <c r="EZ24" s="25"/>
      <c r="FA24" s="25"/>
      <c r="FB24" s="25"/>
      <c r="FC24" s="25"/>
      <c r="FD24" s="25"/>
      <c r="FE24" s="25"/>
      <c r="FF24" s="25"/>
      <c r="FG24" s="25"/>
      <c r="FH24" s="25"/>
      <c r="FI24" s="25"/>
      <c r="FJ24" s="25"/>
      <c r="FK24" s="25"/>
      <c r="FL24" s="25"/>
      <c r="FM24" s="25"/>
      <c r="FN24" s="25"/>
      <c r="FO24" s="25"/>
      <c r="FP24" s="25"/>
      <c r="FQ24" s="25"/>
      <c r="FR24" s="25"/>
      <c r="FS24" s="25"/>
      <c r="FT24" s="25"/>
      <c r="FU24" s="25"/>
      <c r="FV24" s="25"/>
      <c r="FW24" s="25"/>
      <c r="FX24" s="25"/>
      <c r="FY24" s="25"/>
      <c r="FZ24" s="25"/>
      <c r="GA24" s="25"/>
      <c r="GB24" s="25"/>
      <c r="GC24" s="25"/>
      <c r="GD24" s="25"/>
      <c r="GE24" s="25"/>
      <c r="GF24" s="25"/>
      <c r="GG24" s="25"/>
      <c r="GH24" s="25"/>
      <c r="GI24" s="25"/>
      <c r="GJ24" s="25"/>
      <c r="GK24" s="25"/>
      <c r="GL24" s="25"/>
      <c r="GM24" s="25"/>
      <c r="GN24" s="25"/>
      <c r="GO24" s="25"/>
      <c r="GP24" s="25"/>
      <c r="GQ24" s="25"/>
      <c r="GR24" s="25"/>
      <c r="GS24" s="25"/>
      <c r="GT24" s="25"/>
      <c r="GU24" s="25"/>
      <c r="GV24" s="25"/>
      <c r="GW24" s="25"/>
      <c r="GX24" s="25"/>
      <c r="GY24" s="25"/>
    </row>
    <row r="25" spans="1:207">
      <c r="A25" s="28" t="s">
        <v>8097</v>
      </c>
      <c r="B25" s="28">
        <v>46104145</v>
      </c>
      <c r="C25" s="28" t="s">
        <v>8105</v>
      </c>
      <c r="D25" s="27">
        <v>425</v>
      </c>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c r="BD25" s="25"/>
      <c r="BE25" s="25">
        <v>2</v>
      </c>
      <c r="BF25" s="25"/>
      <c r="BG25" s="25"/>
      <c r="BH25" s="25"/>
      <c r="BI25" s="25"/>
      <c r="BJ25" s="25"/>
      <c r="BK25" s="25"/>
      <c r="BL25" s="25"/>
      <c r="BM25" s="25"/>
      <c r="BN25" s="25"/>
      <c r="BO25" s="25"/>
      <c r="BP25" s="25"/>
      <c r="BQ25" s="25"/>
      <c r="BR25" s="25"/>
      <c r="BS25" s="25"/>
      <c r="BT25" s="25"/>
      <c r="BU25" s="25"/>
      <c r="BV25" s="25"/>
      <c r="BW25" s="25"/>
      <c r="BX25" s="25"/>
      <c r="BY25" s="25"/>
      <c r="BZ25" s="25"/>
      <c r="CA25" s="25"/>
      <c r="CB25" s="25"/>
      <c r="CC25" s="25"/>
      <c r="CD25" s="25"/>
      <c r="CE25" s="25"/>
      <c r="CF25" s="25"/>
      <c r="CG25" s="25"/>
      <c r="CH25" s="25"/>
      <c r="CI25" s="25"/>
      <c r="CJ25" s="25"/>
      <c r="CK25" s="25"/>
      <c r="CL25" s="25"/>
      <c r="CM25" s="25"/>
      <c r="CN25" s="25"/>
      <c r="CO25" s="25"/>
      <c r="CP25" s="25"/>
      <c r="CQ25" s="25"/>
      <c r="CR25" s="25"/>
      <c r="CS25" s="25"/>
      <c r="CT25" s="25"/>
      <c r="CU25" s="25"/>
      <c r="CV25" s="25"/>
      <c r="CW25" s="25"/>
      <c r="CX25" s="25"/>
      <c r="CY25" s="25"/>
      <c r="CZ25" s="25"/>
      <c r="DA25" s="25"/>
      <c r="DB25" s="25"/>
      <c r="DC25" s="25"/>
      <c r="DD25" s="25"/>
      <c r="DE25" s="25"/>
      <c r="DF25" s="25"/>
      <c r="DG25" s="25"/>
      <c r="DH25" s="25"/>
      <c r="DI25" s="25"/>
      <c r="DJ25" s="25"/>
      <c r="DK25" s="25"/>
      <c r="DL25" s="25"/>
      <c r="DM25" s="25"/>
      <c r="DN25" s="25"/>
      <c r="DO25" s="25"/>
      <c r="DP25" s="25"/>
      <c r="DQ25" s="25"/>
      <c r="DR25" s="25"/>
      <c r="DS25" s="25"/>
      <c r="DT25" s="25"/>
      <c r="DU25" s="25"/>
      <c r="DV25" s="25"/>
      <c r="DW25" s="25"/>
      <c r="DX25" s="25"/>
      <c r="DY25" s="25"/>
      <c r="DZ25" s="25"/>
      <c r="EA25" s="25"/>
      <c r="EB25" s="25"/>
      <c r="EC25" s="25"/>
      <c r="ED25" s="25"/>
      <c r="EE25" s="25"/>
      <c r="EF25" s="25"/>
      <c r="EG25" s="25"/>
      <c r="EH25" s="25"/>
      <c r="EI25" s="25"/>
      <c r="EJ25" s="25"/>
      <c r="EK25" s="25"/>
      <c r="EL25" s="25"/>
      <c r="EM25" s="25"/>
      <c r="EN25" s="25"/>
      <c r="EO25" s="25"/>
      <c r="EP25" s="25"/>
      <c r="EQ25" s="25"/>
      <c r="ER25" s="25"/>
      <c r="ES25" s="25"/>
      <c r="ET25" s="25"/>
      <c r="EU25" s="25"/>
      <c r="EV25" s="25"/>
      <c r="EW25" s="25"/>
      <c r="EX25" s="25"/>
      <c r="EY25" s="25"/>
      <c r="EZ25" s="25"/>
      <c r="FA25" s="25"/>
      <c r="FB25" s="25"/>
      <c r="FC25" s="25"/>
      <c r="FD25" s="25"/>
      <c r="FE25" s="25"/>
      <c r="FF25" s="25"/>
      <c r="FG25" s="25"/>
      <c r="FH25" s="25"/>
      <c r="FI25" s="25"/>
      <c r="FJ25" s="25"/>
      <c r="FK25" s="25"/>
      <c r="FL25" s="25"/>
      <c r="FM25" s="25"/>
      <c r="FN25" s="25"/>
      <c r="FO25" s="25"/>
      <c r="FP25" s="25"/>
      <c r="FQ25" s="25"/>
      <c r="FR25" s="25"/>
      <c r="FS25" s="25"/>
      <c r="FT25" s="25"/>
      <c r="FU25" s="25"/>
      <c r="FV25" s="25"/>
      <c r="FW25" s="25"/>
      <c r="FX25" s="25"/>
      <c r="FY25" s="25"/>
      <c r="FZ25" s="25"/>
      <c r="GA25" s="25"/>
      <c r="GB25" s="25"/>
      <c r="GC25" s="25"/>
      <c r="GD25" s="25"/>
      <c r="GE25" s="25"/>
      <c r="GF25" s="25"/>
      <c r="GG25" s="25"/>
      <c r="GH25" s="25"/>
      <c r="GI25" s="25"/>
      <c r="GJ25" s="25"/>
      <c r="GK25" s="25"/>
      <c r="GL25" s="25"/>
      <c r="GM25" s="25"/>
      <c r="GN25" s="25"/>
      <c r="GO25" s="25"/>
      <c r="GP25" s="25"/>
      <c r="GQ25" s="25"/>
      <c r="GR25" s="25"/>
      <c r="GS25" s="25"/>
      <c r="GT25" s="25"/>
      <c r="GU25" s="25"/>
      <c r="GV25" s="25"/>
      <c r="GW25" s="25"/>
      <c r="GX25" s="25"/>
      <c r="GY25" s="25"/>
    </row>
    <row r="26" spans="1:207">
      <c r="A26" s="28" t="s">
        <v>8097</v>
      </c>
      <c r="B26" s="28">
        <v>46106143</v>
      </c>
      <c r="C26" s="28" t="s">
        <v>8105</v>
      </c>
      <c r="D26" s="27">
        <v>415</v>
      </c>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v>27</v>
      </c>
      <c r="BF26" s="25"/>
      <c r="BG26" s="25"/>
      <c r="BH26" s="25"/>
      <c r="BI26" s="25"/>
      <c r="BJ26" s="25"/>
      <c r="BK26" s="25"/>
      <c r="BL26" s="25"/>
      <c r="BM26" s="25"/>
      <c r="BN26" s="25"/>
      <c r="BO26" s="25"/>
      <c r="BP26" s="25"/>
      <c r="BQ26" s="25"/>
      <c r="BR26" s="25"/>
      <c r="BS26" s="25"/>
      <c r="BT26" s="25"/>
      <c r="BU26" s="25"/>
      <c r="BV26" s="25"/>
      <c r="BW26" s="25"/>
      <c r="BX26" s="25"/>
      <c r="BY26" s="25"/>
      <c r="BZ26" s="25"/>
      <c r="CA26" s="25"/>
      <c r="CB26" s="25"/>
      <c r="CC26" s="25"/>
      <c r="CD26" s="25"/>
      <c r="CE26" s="25"/>
      <c r="CF26" s="25"/>
      <c r="CG26" s="25"/>
      <c r="CH26" s="25"/>
      <c r="CI26" s="25"/>
      <c r="CJ26" s="25"/>
      <c r="CK26" s="25"/>
      <c r="CL26" s="25"/>
      <c r="CM26" s="25"/>
      <c r="CN26" s="25"/>
      <c r="CO26" s="25"/>
      <c r="CP26" s="25"/>
      <c r="CQ26" s="25"/>
      <c r="CR26" s="25"/>
      <c r="CS26" s="25"/>
      <c r="CT26" s="25"/>
      <c r="CU26" s="25"/>
      <c r="CV26" s="25"/>
      <c r="CW26" s="25"/>
      <c r="CX26" s="25"/>
      <c r="CY26" s="25"/>
      <c r="CZ26" s="25"/>
      <c r="DA26" s="25"/>
      <c r="DB26" s="25"/>
      <c r="DC26" s="25"/>
      <c r="DD26" s="25"/>
      <c r="DE26" s="25"/>
      <c r="DF26" s="25"/>
      <c r="DG26" s="25"/>
      <c r="DH26" s="25"/>
      <c r="DI26" s="25"/>
      <c r="DJ26" s="25"/>
      <c r="DK26" s="25"/>
      <c r="DL26" s="25"/>
      <c r="DM26" s="25"/>
      <c r="DN26" s="25"/>
      <c r="DO26" s="25"/>
      <c r="DP26" s="25"/>
      <c r="DQ26" s="25"/>
      <c r="DR26" s="25"/>
      <c r="DS26" s="25"/>
      <c r="DT26" s="25"/>
      <c r="DU26" s="25"/>
      <c r="DV26" s="25"/>
      <c r="DW26" s="25"/>
      <c r="DX26" s="25"/>
      <c r="DY26" s="25"/>
      <c r="DZ26" s="25"/>
      <c r="EA26" s="25"/>
      <c r="EB26" s="25"/>
      <c r="EC26" s="25"/>
      <c r="ED26" s="25"/>
      <c r="EE26" s="25"/>
      <c r="EF26" s="25"/>
      <c r="EG26" s="25"/>
      <c r="EH26" s="25"/>
      <c r="EI26" s="25"/>
      <c r="EJ26" s="25"/>
      <c r="EK26" s="25"/>
      <c r="EL26" s="25"/>
      <c r="EM26" s="25"/>
      <c r="EN26" s="25"/>
      <c r="EO26" s="25"/>
      <c r="EP26" s="25"/>
      <c r="EQ26" s="25"/>
      <c r="ER26" s="25"/>
      <c r="ES26" s="25"/>
      <c r="ET26" s="25"/>
      <c r="EU26" s="25"/>
      <c r="EV26" s="25"/>
      <c r="EW26" s="25"/>
      <c r="EX26" s="25"/>
      <c r="EY26" s="25"/>
      <c r="EZ26" s="25"/>
      <c r="FA26" s="25"/>
      <c r="FB26" s="25"/>
      <c r="FC26" s="25"/>
      <c r="FD26" s="25"/>
      <c r="FE26" s="25"/>
      <c r="FF26" s="25"/>
      <c r="FG26" s="25"/>
      <c r="FH26" s="25"/>
      <c r="FI26" s="25"/>
      <c r="FJ26" s="25"/>
      <c r="FK26" s="25"/>
      <c r="FL26" s="25"/>
      <c r="FM26" s="25"/>
      <c r="FN26" s="25"/>
      <c r="FO26" s="25"/>
      <c r="FP26" s="25"/>
      <c r="FQ26" s="25"/>
      <c r="FR26" s="25"/>
      <c r="FS26" s="25"/>
      <c r="FT26" s="25"/>
      <c r="FU26" s="25"/>
      <c r="FV26" s="25"/>
      <c r="FW26" s="25"/>
      <c r="FX26" s="25"/>
      <c r="FY26" s="25"/>
      <c r="FZ26" s="25"/>
      <c r="GA26" s="25"/>
      <c r="GB26" s="25"/>
      <c r="GC26" s="25"/>
      <c r="GD26" s="25"/>
      <c r="GE26" s="25"/>
      <c r="GF26" s="25"/>
      <c r="GG26" s="25"/>
      <c r="GH26" s="25"/>
      <c r="GI26" s="25"/>
      <c r="GJ26" s="25"/>
      <c r="GK26" s="25"/>
      <c r="GL26" s="25"/>
      <c r="GM26" s="25"/>
      <c r="GN26" s="25"/>
      <c r="GO26" s="25"/>
      <c r="GP26" s="25"/>
      <c r="GQ26" s="25"/>
      <c r="GR26" s="25"/>
      <c r="GS26" s="25"/>
      <c r="GT26" s="25"/>
      <c r="GU26" s="25"/>
      <c r="GV26" s="25"/>
      <c r="GW26" s="25"/>
      <c r="GX26" s="25"/>
      <c r="GY26" s="25"/>
    </row>
    <row r="27" spans="1:207">
      <c r="A27" s="28" t="s">
        <v>8097</v>
      </c>
      <c r="B27" s="28">
        <v>46106144</v>
      </c>
      <c r="C27" s="28" t="s">
        <v>8105</v>
      </c>
      <c r="D27" s="27">
        <v>420</v>
      </c>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v>7</v>
      </c>
      <c r="BF27" s="25"/>
      <c r="BG27" s="25"/>
      <c r="BH27" s="25"/>
      <c r="BI27" s="25"/>
      <c r="BJ27" s="25"/>
      <c r="BK27" s="25"/>
      <c r="BL27" s="25"/>
      <c r="BM27" s="25"/>
      <c r="BN27" s="25"/>
      <c r="BO27" s="25"/>
      <c r="BP27" s="25"/>
      <c r="BQ27" s="25"/>
      <c r="BR27" s="25"/>
      <c r="BS27" s="25"/>
      <c r="BT27" s="25"/>
      <c r="BU27" s="25"/>
      <c r="BV27" s="25"/>
      <c r="BW27" s="25"/>
      <c r="BX27" s="25"/>
      <c r="BY27" s="25"/>
      <c r="BZ27" s="25"/>
      <c r="CA27" s="25"/>
      <c r="CB27" s="25"/>
      <c r="CC27" s="25"/>
      <c r="CD27" s="25"/>
      <c r="CE27" s="25"/>
      <c r="CF27" s="25"/>
      <c r="CG27" s="25"/>
      <c r="CH27" s="25"/>
      <c r="CI27" s="25"/>
      <c r="CJ27" s="25"/>
      <c r="CK27" s="25"/>
      <c r="CL27" s="25"/>
      <c r="CM27" s="25"/>
      <c r="CN27" s="25"/>
      <c r="CO27" s="25"/>
      <c r="CP27" s="25"/>
      <c r="CQ27" s="25"/>
      <c r="CR27" s="25"/>
      <c r="CS27" s="25"/>
      <c r="CT27" s="25"/>
      <c r="CU27" s="25"/>
      <c r="CV27" s="25"/>
      <c r="CW27" s="25"/>
      <c r="CX27" s="25"/>
      <c r="CY27" s="25"/>
      <c r="CZ27" s="25"/>
      <c r="DA27" s="25"/>
      <c r="DB27" s="25"/>
      <c r="DC27" s="25"/>
      <c r="DD27" s="25"/>
      <c r="DE27" s="25"/>
      <c r="DF27" s="25"/>
      <c r="DG27" s="25"/>
      <c r="DH27" s="25"/>
      <c r="DI27" s="25"/>
      <c r="DJ27" s="25"/>
      <c r="DK27" s="25"/>
      <c r="DL27" s="25"/>
      <c r="DM27" s="25"/>
      <c r="DN27" s="25"/>
      <c r="DO27" s="25"/>
      <c r="DP27" s="25"/>
      <c r="DQ27" s="25"/>
      <c r="DR27" s="25"/>
      <c r="DS27" s="25"/>
      <c r="DT27" s="25"/>
      <c r="DU27" s="25"/>
      <c r="DV27" s="25"/>
      <c r="DW27" s="25"/>
      <c r="DX27" s="25"/>
      <c r="DY27" s="25"/>
      <c r="DZ27" s="25"/>
      <c r="EA27" s="25"/>
      <c r="EB27" s="25"/>
      <c r="EC27" s="25"/>
      <c r="ED27" s="25"/>
      <c r="EE27" s="25"/>
      <c r="EF27" s="25"/>
      <c r="EG27" s="25"/>
      <c r="EH27" s="25"/>
      <c r="EI27" s="25"/>
      <c r="EJ27" s="25"/>
      <c r="EK27" s="25"/>
      <c r="EL27" s="25"/>
      <c r="EM27" s="25"/>
      <c r="EN27" s="25"/>
      <c r="EO27" s="25"/>
      <c r="EP27" s="25"/>
      <c r="EQ27" s="25"/>
      <c r="ER27" s="25"/>
      <c r="ES27" s="25"/>
      <c r="ET27" s="25"/>
      <c r="EU27" s="25"/>
      <c r="EV27" s="25"/>
      <c r="EW27" s="25"/>
      <c r="EX27" s="25"/>
      <c r="EY27" s="25"/>
      <c r="EZ27" s="25"/>
      <c r="FA27" s="25"/>
      <c r="FB27" s="25"/>
      <c r="FC27" s="25"/>
      <c r="FD27" s="25"/>
      <c r="FE27" s="25"/>
      <c r="FF27" s="25"/>
      <c r="FG27" s="25"/>
      <c r="FH27" s="25"/>
      <c r="FI27" s="25"/>
      <c r="FJ27" s="25"/>
      <c r="FK27" s="25"/>
      <c r="FL27" s="25"/>
      <c r="FM27" s="25"/>
      <c r="FN27" s="25"/>
      <c r="FO27" s="25"/>
      <c r="FP27" s="25"/>
      <c r="FQ27" s="25"/>
      <c r="FR27" s="25"/>
      <c r="FS27" s="25"/>
      <c r="FT27" s="25"/>
      <c r="FU27" s="25"/>
      <c r="FV27" s="25"/>
      <c r="FW27" s="25"/>
      <c r="FX27" s="25"/>
      <c r="FY27" s="25"/>
      <c r="FZ27" s="25"/>
      <c r="GA27" s="25"/>
      <c r="GB27" s="25"/>
      <c r="GC27" s="25"/>
      <c r="GD27" s="25"/>
      <c r="GE27" s="25"/>
      <c r="GF27" s="25"/>
      <c r="GG27" s="25"/>
      <c r="GH27" s="25"/>
      <c r="GI27" s="25"/>
      <c r="GJ27" s="25"/>
      <c r="GK27" s="25"/>
      <c r="GL27" s="25"/>
      <c r="GM27" s="25"/>
      <c r="GN27" s="25"/>
      <c r="GO27" s="25"/>
      <c r="GP27" s="25"/>
      <c r="GQ27" s="25"/>
      <c r="GR27" s="25"/>
      <c r="GS27" s="25"/>
      <c r="GT27" s="25"/>
      <c r="GU27" s="25"/>
      <c r="GV27" s="25"/>
      <c r="GW27" s="25"/>
      <c r="GX27" s="25"/>
      <c r="GY27" s="25"/>
    </row>
    <row r="28" spans="1:207">
      <c r="A28" s="28" t="s">
        <v>8097</v>
      </c>
      <c r="B28" s="28">
        <v>46106145</v>
      </c>
      <c r="C28" s="28" t="s">
        <v>8105</v>
      </c>
      <c r="D28" s="27">
        <v>425</v>
      </c>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v>453</v>
      </c>
      <c r="BF28" s="25"/>
      <c r="BG28" s="25"/>
      <c r="BH28" s="25"/>
      <c r="BI28" s="25"/>
      <c r="BJ28" s="25"/>
      <c r="BK28" s="25"/>
      <c r="BL28" s="25"/>
      <c r="BM28" s="25"/>
      <c r="BN28" s="25"/>
      <c r="BO28" s="25"/>
      <c r="BP28" s="25"/>
      <c r="BQ28" s="25"/>
      <c r="BR28" s="25"/>
      <c r="BS28" s="25"/>
      <c r="BT28" s="25"/>
      <c r="BU28" s="25"/>
      <c r="BV28" s="25"/>
      <c r="BW28" s="25"/>
      <c r="BX28" s="25"/>
      <c r="BY28" s="25"/>
      <c r="BZ28" s="25"/>
      <c r="CA28" s="25"/>
      <c r="CB28" s="25"/>
      <c r="CC28" s="25"/>
      <c r="CD28" s="25"/>
      <c r="CE28" s="25"/>
      <c r="CF28" s="25"/>
      <c r="CG28" s="25"/>
      <c r="CH28" s="25"/>
      <c r="CI28" s="25"/>
      <c r="CJ28" s="25"/>
      <c r="CK28" s="25"/>
      <c r="CL28" s="25"/>
      <c r="CM28" s="25"/>
      <c r="CN28" s="25"/>
      <c r="CO28" s="25"/>
      <c r="CP28" s="25"/>
      <c r="CQ28" s="25"/>
      <c r="CR28" s="25"/>
      <c r="CS28" s="25"/>
      <c r="CT28" s="25"/>
      <c r="CU28" s="25"/>
      <c r="CV28" s="25"/>
      <c r="CW28" s="25"/>
      <c r="CX28" s="25"/>
      <c r="CY28" s="25"/>
      <c r="CZ28" s="25"/>
      <c r="DA28" s="25"/>
      <c r="DB28" s="25"/>
      <c r="DC28" s="25"/>
      <c r="DD28" s="25"/>
      <c r="DE28" s="25"/>
      <c r="DF28" s="25"/>
      <c r="DG28" s="25"/>
      <c r="DH28" s="25"/>
      <c r="DI28" s="25"/>
      <c r="DJ28" s="25"/>
      <c r="DK28" s="25"/>
      <c r="DL28" s="25"/>
      <c r="DM28" s="25"/>
      <c r="DN28" s="25"/>
      <c r="DO28" s="25"/>
      <c r="DP28" s="25"/>
      <c r="DQ28" s="25"/>
      <c r="DR28" s="25"/>
      <c r="DS28" s="25"/>
      <c r="DT28" s="25"/>
      <c r="DU28" s="25"/>
      <c r="DV28" s="25"/>
      <c r="DW28" s="25"/>
      <c r="DX28" s="25"/>
      <c r="DY28" s="25"/>
      <c r="DZ28" s="25"/>
      <c r="EA28" s="25"/>
      <c r="EB28" s="25"/>
      <c r="EC28" s="25"/>
      <c r="ED28" s="25"/>
      <c r="EE28" s="25"/>
      <c r="EF28" s="25"/>
      <c r="EG28" s="25"/>
      <c r="EH28" s="25"/>
      <c r="EI28" s="25"/>
      <c r="EJ28" s="25"/>
      <c r="EK28" s="25"/>
      <c r="EL28" s="25"/>
      <c r="EM28" s="25"/>
      <c r="EN28" s="25"/>
      <c r="EO28" s="25"/>
      <c r="EP28" s="25"/>
      <c r="EQ28" s="25"/>
      <c r="ER28" s="25"/>
      <c r="ES28" s="25"/>
      <c r="ET28" s="25"/>
      <c r="EU28" s="25"/>
      <c r="EV28" s="25"/>
      <c r="EW28" s="25"/>
      <c r="EX28" s="25"/>
      <c r="EY28" s="25"/>
      <c r="EZ28" s="25"/>
      <c r="FA28" s="25"/>
      <c r="FB28" s="25"/>
      <c r="FC28" s="25"/>
      <c r="FD28" s="25"/>
      <c r="FE28" s="25"/>
      <c r="FF28" s="25"/>
      <c r="FG28" s="25"/>
      <c r="FH28" s="25"/>
      <c r="FI28" s="25"/>
      <c r="FJ28" s="25"/>
      <c r="FK28" s="25"/>
      <c r="FL28" s="25"/>
      <c r="FM28" s="25"/>
      <c r="FN28" s="25"/>
      <c r="FO28" s="25"/>
      <c r="FP28" s="25"/>
      <c r="FQ28" s="25"/>
      <c r="FR28" s="25"/>
      <c r="FS28" s="25"/>
      <c r="FT28" s="25"/>
      <c r="FU28" s="25"/>
      <c r="FV28" s="25"/>
      <c r="FW28" s="25"/>
      <c r="FX28" s="25"/>
      <c r="FY28" s="25"/>
      <c r="FZ28" s="25"/>
      <c r="GA28" s="25"/>
      <c r="GB28" s="25"/>
      <c r="GC28" s="25"/>
      <c r="GD28" s="25"/>
      <c r="GE28" s="25"/>
      <c r="GF28" s="25"/>
      <c r="GG28" s="25"/>
      <c r="GH28" s="25"/>
      <c r="GI28" s="25"/>
      <c r="GJ28" s="25"/>
      <c r="GK28" s="25"/>
      <c r="GL28" s="25"/>
      <c r="GM28" s="25"/>
      <c r="GN28" s="25"/>
      <c r="GO28" s="25"/>
      <c r="GP28" s="25"/>
      <c r="GQ28" s="25"/>
      <c r="GR28" s="25"/>
      <c r="GS28" s="25"/>
      <c r="GT28" s="25"/>
      <c r="GU28" s="25"/>
      <c r="GV28" s="25"/>
      <c r="GW28" s="25"/>
      <c r="GX28" s="25"/>
      <c r="GY28" s="25"/>
    </row>
    <row r="29" spans="1:207">
      <c r="A29" s="28" t="s">
        <v>8097</v>
      </c>
      <c r="B29" s="28">
        <v>46109143</v>
      </c>
      <c r="C29" s="28" t="s">
        <v>8105</v>
      </c>
      <c r="D29" s="27">
        <v>415</v>
      </c>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v>29</v>
      </c>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row>
    <row r="30" spans="1:207">
      <c r="A30" s="28" t="s">
        <v>8097</v>
      </c>
      <c r="B30" s="28">
        <v>46109145</v>
      </c>
      <c r="C30" s="28" t="s">
        <v>8106</v>
      </c>
      <c r="D30" s="27">
        <v>425</v>
      </c>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v>475</v>
      </c>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row>
    <row r="31" spans="1:207">
      <c r="A31" s="28" t="s">
        <v>8097</v>
      </c>
      <c r="B31" s="28">
        <v>46111143</v>
      </c>
      <c r="C31" s="28" t="s">
        <v>8105</v>
      </c>
      <c r="D31" s="27">
        <v>415</v>
      </c>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v>29</v>
      </c>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c r="CZ31" s="25"/>
      <c r="DA31" s="25"/>
      <c r="DB31" s="25"/>
      <c r="DC31" s="25"/>
      <c r="DD31" s="25"/>
      <c r="DE31" s="25"/>
      <c r="DF31" s="25"/>
      <c r="DG31" s="25"/>
      <c r="DH31" s="25"/>
      <c r="DI31" s="25"/>
      <c r="DJ31" s="25"/>
      <c r="DK31" s="25"/>
      <c r="DL31" s="25"/>
      <c r="DM31" s="25"/>
      <c r="DN31" s="25"/>
      <c r="DO31" s="25"/>
      <c r="DP31" s="25"/>
      <c r="DQ31" s="25"/>
      <c r="DR31" s="25"/>
      <c r="DS31" s="25"/>
      <c r="DT31" s="25"/>
      <c r="DU31" s="25"/>
      <c r="DV31" s="25"/>
      <c r="DW31" s="25"/>
      <c r="DX31" s="25"/>
      <c r="DY31" s="25"/>
      <c r="DZ31" s="25"/>
      <c r="EA31" s="25"/>
      <c r="EB31" s="25"/>
      <c r="EC31" s="25"/>
      <c r="ED31" s="25"/>
      <c r="EE31" s="25"/>
      <c r="EF31" s="25"/>
      <c r="EG31" s="25"/>
      <c r="EH31" s="25"/>
      <c r="EI31" s="25"/>
      <c r="EJ31" s="25"/>
      <c r="EK31" s="25"/>
      <c r="EL31" s="25"/>
      <c r="EM31" s="25"/>
      <c r="EN31" s="25"/>
      <c r="EO31" s="25"/>
      <c r="EP31" s="25"/>
      <c r="EQ31" s="25"/>
      <c r="ER31" s="25"/>
      <c r="ES31" s="25"/>
      <c r="ET31" s="25"/>
      <c r="EU31" s="25"/>
      <c r="EV31" s="25"/>
      <c r="EW31" s="25"/>
      <c r="EX31" s="25"/>
      <c r="EY31" s="25"/>
      <c r="EZ31" s="25"/>
      <c r="FA31" s="25"/>
      <c r="FB31" s="25"/>
      <c r="FC31" s="25"/>
      <c r="FD31" s="25"/>
      <c r="FE31" s="25"/>
      <c r="FF31" s="25"/>
      <c r="FG31" s="25"/>
      <c r="FH31" s="25"/>
      <c r="FI31" s="25"/>
      <c r="FJ31" s="25"/>
      <c r="FK31" s="25"/>
      <c r="FL31" s="25"/>
      <c r="FM31" s="25"/>
      <c r="FN31" s="25"/>
      <c r="FO31" s="25"/>
      <c r="FP31" s="25"/>
      <c r="FQ31" s="25"/>
      <c r="FR31" s="25"/>
      <c r="FS31" s="25"/>
      <c r="FT31" s="25"/>
      <c r="FU31" s="25"/>
      <c r="FV31" s="25"/>
      <c r="FW31" s="25"/>
      <c r="FX31" s="25"/>
      <c r="FY31" s="25"/>
      <c r="FZ31" s="25"/>
      <c r="GA31" s="25"/>
      <c r="GB31" s="25"/>
      <c r="GC31" s="25"/>
      <c r="GD31" s="25"/>
      <c r="GE31" s="25"/>
      <c r="GF31" s="25"/>
      <c r="GG31" s="25"/>
      <c r="GH31" s="25"/>
      <c r="GI31" s="25"/>
      <c r="GJ31" s="25"/>
      <c r="GK31" s="25"/>
      <c r="GL31" s="25"/>
      <c r="GM31" s="25"/>
      <c r="GN31" s="25"/>
      <c r="GO31" s="25"/>
      <c r="GP31" s="25"/>
      <c r="GQ31" s="25"/>
      <c r="GR31" s="25"/>
      <c r="GS31" s="25"/>
      <c r="GT31" s="25"/>
      <c r="GU31" s="25"/>
      <c r="GV31" s="25"/>
      <c r="GW31" s="25"/>
      <c r="GX31" s="25"/>
      <c r="GY31" s="25"/>
    </row>
    <row r="32" spans="1:207">
      <c r="A32" s="28" t="s">
        <v>8097</v>
      </c>
      <c r="B32" s="28">
        <v>46113146</v>
      </c>
      <c r="C32" s="28" t="s">
        <v>8105</v>
      </c>
      <c r="D32" s="27">
        <v>430</v>
      </c>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v>55</v>
      </c>
      <c r="BF32" s="25"/>
      <c r="BG32" s="25"/>
      <c r="BH32" s="25"/>
      <c r="BI32" s="25"/>
      <c r="BJ32" s="25"/>
      <c r="BK32" s="25"/>
      <c r="BL32" s="25"/>
      <c r="BM32" s="25"/>
      <c r="BN32" s="25"/>
      <c r="BO32" s="25"/>
      <c r="BP32" s="25"/>
      <c r="BQ32" s="25"/>
      <c r="BR32" s="25"/>
      <c r="BS32" s="25"/>
      <c r="BT32" s="25"/>
      <c r="BU32" s="25"/>
      <c r="BV32" s="25"/>
      <c r="BW32" s="25"/>
      <c r="BX32" s="25"/>
      <c r="BY32" s="25"/>
      <c r="BZ32" s="25"/>
      <c r="CA32" s="25"/>
      <c r="CB32" s="25"/>
      <c r="CC32" s="25"/>
      <c r="CD32" s="25"/>
      <c r="CE32" s="25"/>
      <c r="CF32" s="25"/>
      <c r="CG32" s="25"/>
      <c r="CH32" s="25"/>
      <c r="CI32" s="25"/>
      <c r="CJ32" s="25"/>
      <c r="CK32" s="25"/>
      <c r="CL32" s="25"/>
      <c r="CM32" s="25"/>
      <c r="CN32" s="25"/>
      <c r="CO32" s="25"/>
      <c r="CP32" s="25"/>
      <c r="CQ32" s="25"/>
      <c r="CR32" s="25"/>
      <c r="CS32" s="25"/>
      <c r="CT32" s="25"/>
      <c r="CU32" s="25"/>
      <c r="CV32" s="25"/>
      <c r="CW32" s="25"/>
      <c r="CX32" s="25"/>
      <c r="CY32" s="25"/>
      <c r="CZ32" s="25"/>
      <c r="DA32" s="25"/>
      <c r="DB32" s="25"/>
      <c r="DC32" s="25"/>
      <c r="DD32" s="25"/>
      <c r="DE32" s="25"/>
      <c r="DF32" s="25"/>
      <c r="DG32" s="25"/>
      <c r="DH32" s="25"/>
      <c r="DI32" s="25"/>
      <c r="DJ32" s="25"/>
      <c r="DK32" s="25"/>
      <c r="DL32" s="25"/>
      <c r="DM32" s="25"/>
      <c r="DN32" s="25"/>
      <c r="DO32" s="25"/>
      <c r="DP32" s="25"/>
      <c r="DQ32" s="25"/>
      <c r="DR32" s="25"/>
      <c r="DS32" s="25"/>
      <c r="DT32" s="25"/>
      <c r="DU32" s="25"/>
      <c r="DV32" s="25"/>
      <c r="DW32" s="25"/>
      <c r="DX32" s="25"/>
      <c r="DY32" s="25"/>
      <c r="DZ32" s="25"/>
      <c r="EA32" s="25"/>
      <c r="EB32" s="25"/>
      <c r="EC32" s="25"/>
      <c r="ED32" s="25"/>
      <c r="EE32" s="25"/>
      <c r="EF32" s="25"/>
      <c r="EG32" s="25"/>
      <c r="EH32" s="25"/>
      <c r="EI32" s="25"/>
      <c r="EJ32" s="25"/>
      <c r="EK32" s="25"/>
      <c r="EL32" s="25"/>
      <c r="EM32" s="25"/>
      <c r="EN32" s="25"/>
      <c r="EO32" s="25"/>
      <c r="EP32" s="25"/>
      <c r="EQ32" s="25"/>
      <c r="ER32" s="25"/>
      <c r="ES32" s="25"/>
      <c r="ET32" s="25"/>
      <c r="EU32" s="25"/>
      <c r="EV32" s="25"/>
      <c r="EW32" s="25"/>
      <c r="EX32" s="25"/>
      <c r="EY32" s="25"/>
      <c r="EZ32" s="25"/>
      <c r="FA32" s="25"/>
      <c r="FB32" s="25"/>
      <c r="FC32" s="25"/>
      <c r="FD32" s="25"/>
      <c r="FE32" s="25"/>
      <c r="FF32" s="25"/>
      <c r="FG32" s="25"/>
      <c r="FH32" s="25"/>
      <c r="FI32" s="25"/>
      <c r="FJ32" s="25"/>
      <c r="FK32" s="25"/>
      <c r="FL32" s="25"/>
      <c r="FM32" s="25"/>
      <c r="FN32" s="25"/>
      <c r="FO32" s="25"/>
      <c r="FP32" s="25"/>
      <c r="FQ32" s="25"/>
      <c r="FR32" s="25"/>
      <c r="FS32" s="25"/>
      <c r="FT32" s="25"/>
      <c r="FU32" s="25"/>
      <c r="FV32" s="25"/>
      <c r="FW32" s="25"/>
      <c r="FX32" s="25"/>
      <c r="FY32" s="25"/>
      <c r="FZ32" s="25"/>
      <c r="GA32" s="25"/>
      <c r="GB32" s="25"/>
      <c r="GC32" s="25"/>
      <c r="GD32" s="25"/>
      <c r="GE32" s="25"/>
      <c r="GF32" s="25"/>
      <c r="GG32" s="25"/>
      <c r="GH32" s="25"/>
      <c r="GI32" s="25"/>
      <c r="GJ32" s="25"/>
      <c r="GK32" s="25"/>
      <c r="GL32" s="25"/>
      <c r="GM32" s="25"/>
      <c r="GN32" s="25"/>
      <c r="GO32" s="25"/>
      <c r="GP32" s="25"/>
      <c r="GQ32" s="25"/>
      <c r="GR32" s="25"/>
      <c r="GS32" s="25"/>
      <c r="GT32" s="25"/>
      <c r="GU32" s="25"/>
      <c r="GV32" s="25"/>
      <c r="GW32" s="25"/>
      <c r="GX32" s="25"/>
      <c r="GY32" s="25"/>
    </row>
    <row r="33" spans="1:207">
      <c r="A33" s="28" t="s">
        <v>8097</v>
      </c>
      <c r="B33" s="28">
        <v>47102140</v>
      </c>
      <c r="C33" s="28" t="s">
        <v>8107</v>
      </c>
      <c r="D33" s="27">
        <v>400</v>
      </c>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v>10</v>
      </c>
      <c r="BF33" s="25"/>
      <c r="BG33" s="25"/>
      <c r="BH33" s="25"/>
      <c r="BI33" s="25"/>
      <c r="BJ33" s="25"/>
      <c r="BK33" s="25"/>
      <c r="BL33" s="25"/>
      <c r="BM33" s="25"/>
      <c r="BN33" s="25"/>
      <c r="BO33" s="25"/>
      <c r="BP33" s="25"/>
      <c r="BQ33" s="25"/>
      <c r="BR33" s="25"/>
      <c r="BS33" s="25"/>
      <c r="BT33" s="25"/>
      <c r="BU33" s="25"/>
      <c r="BV33" s="25"/>
      <c r="BW33" s="25"/>
      <c r="BX33" s="25"/>
      <c r="BY33" s="25"/>
      <c r="BZ33" s="25"/>
      <c r="CA33" s="25"/>
      <c r="CB33" s="25"/>
      <c r="CC33" s="25"/>
      <c r="CD33" s="25"/>
      <c r="CE33" s="25"/>
      <c r="CF33" s="25"/>
      <c r="CG33" s="25"/>
      <c r="CH33" s="25"/>
      <c r="CI33" s="25"/>
      <c r="CJ33" s="25"/>
      <c r="CK33" s="25"/>
      <c r="CL33" s="25"/>
      <c r="CM33" s="25"/>
      <c r="CN33" s="25"/>
      <c r="CO33" s="25"/>
      <c r="CP33" s="25"/>
      <c r="CQ33" s="25"/>
      <c r="CR33" s="25"/>
      <c r="CS33" s="25"/>
      <c r="CT33" s="25"/>
      <c r="CU33" s="25"/>
      <c r="CV33" s="25"/>
      <c r="CW33" s="25"/>
      <c r="CX33" s="25"/>
      <c r="CY33" s="25"/>
      <c r="CZ33" s="25"/>
      <c r="DA33" s="25"/>
      <c r="DB33" s="25"/>
      <c r="DC33" s="25"/>
      <c r="DD33" s="25"/>
      <c r="DE33" s="25"/>
      <c r="DF33" s="25"/>
      <c r="DG33" s="25"/>
      <c r="DH33" s="25"/>
      <c r="DI33" s="25"/>
      <c r="DJ33" s="25"/>
      <c r="DK33" s="25"/>
      <c r="DL33" s="25"/>
      <c r="DM33" s="25"/>
      <c r="DN33" s="25"/>
      <c r="DO33" s="25"/>
      <c r="DP33" s="25"/>
      <c r="DQ33" s="25"/>
      <c r="DR33" s="25"/>
      <c r="DS33" s="25"/>
      <c r="DT33" s="25"/>
      <c r="DU33" s="25"/>
      <c r="DV33" s="25"/>
      <c r="DW33" s="25"/>
      <c r="DX33" s="25"/>
      <c r="DY33" s="25"/>
      <c r="DZ33" s="25"/>
      <c r="EA33" s="25"/>
      <c r="EB33" s="25"/>
      <c r="EC33" s="25"/>
      <c r="ED33" s="25"/>
      <c r="EE33" s="25"/>
      <c r="EF33" s="25"/>
      <c r="EG33" s="25"/>
      <c r="EH33" s="25"/>
      <c r="EI33" s="25"/>
      <c r="EJ33" s="25"/>
      <c r="EK33" s="25"/>
      <c r="EL33" s="25"/>
      <c r="EM33" s="25"/>
      <c r="EN33" s="25"/>
      <c r="EO33" s="25"/>
      <c r="EP33" s="25"/>
      <c r="EQ33" s="25"/>
      <c r="ER33" s="25"/>
      <c r="ES33" s="25"/>
      <c r="ET33" s="25"/>
      <c r="EU33" s="25"/>
      <c r="EV33" s="25"/>
      <c r="EW33" s="25"/>
      <c r="EX33" s="25"/>
      <c r="EY33" s="25"/>
      <c r="EZ33" s="25"/>
      <c r="FA33" s="25"/>
      <c r="FB33" s="25"/>
      <c r="FC33" s="25"/>
      <c r="FD33" s="25"/>
      <c r="FE33" s="25"/>
      <c r="FF33" s="25"/>
      <c r="FG33" s="25"/>
      <c r="FH33" s="25"/>
      <c r="FI33" s="25"/>
      <c r="FJ33" s="25"/>
      <c r="FK33" s="25"/>
      <c r="FL33" s="25"/>
      <c r="FM33" s="25"/>
      <c r="FN33" s="25"/>
      <c r="FO33" s="25"/>
      <c r="FP33" s="25"/>
      <c r="FQ33" s="25"/>
      <c r="FR33" s="25"/>
      <c r="FS33" s="25"/>
      <c r="FT33" s="25"/>
      <c r="FU33" s="25"/>
      <c r="FV33" s="25"/>
      <c r="FW33" s="25"/>
      <c r="FX33" s="25"/>
      <c r="FY33" s="25"/>
      <c r="FZ33" s="25"/>
      <c r="GA33" s="25"/>
      <c r="GB33" s="25"/>
      <c r="GC33" s="25"/>
      <c r="GD33" s="25"/>
      <c r="GE33" s="25"/>
      <c r="GF33" s="25"/>
      <c r="GG33" s="25"/>
      <c r="GH33" s="25"/>
      <c r="GI33" s="25"/>
      <c r="GJ33" s="25"/>
      <c r="GK33" s="25"/>
      <c r="GL33" s="25"/>
      <c r="GM33" s="25"/>
      <c r="GN33" s="25"/>
      <c r="GO33" s="25"/>
      <c r="GP33" s="25"/>
      <c r="GQ33" s="25"/>
      <c r="GR33" s="25"/>
      <c r="GS33" s="25"/>
      <c r="GT33" s="25"/>
      <c r="GU33" s="25"/>
      <c r="GV33" s="25"/>
      <c r="GW33" s="25"/>
      <c r="GX33" s="25"/>
      <c r="GY33" s="25"/>
    </row>
    <row r="34" spans="1:207">
      <c r="A34" s="28" t="s">
        <v>8097</v>
      </c>
      <c r="B34" s="28">
        <v>49301154</v>
      </c>
      <c r="C34" s="28" t="s">
        <v>8098</v>
      </c>
      <c r="D34" s="27">
        <v>470</v>
      </c>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v>215</v>
      </c>
      <c r="BG34" s="25"/>
      <c r="BH34" s="25"/>
      <c r="BI34" s="25"/>
      <c r="BJ34" s="25"/>
      <c r="BK34" s="25"/>
      <c r="BL34" s="25"/>
      <c r="BM34" s="25"/>
      <c r="BN34" s="25"/>
      <c r="BO34" s="25"/>
      <c r="BP34" s="25"/>
      <c r="BQ34" s="25"/>
      <c r="BR34" s="25"/>
      <c r="BS34" s="25"/>
      <c r="BT34" s="25"/>
      <c r="BU34" s="25"/>
      <c r="BV34" s="25"/>
      <c r="BW34" s="25"/>
      <c r="BX34" s="25"/>
      <c r="BY34" s="25"/>
      <c r="BZ34" s="25"/>
      <c r="CA34" s="25"/>
      <c r="CB34" s="25"/>
      <c r="CC34" s="25"/>
      <c r="CD34" s="25"/>
      <c r="CE34" s="25"/>
      <c r="CF34" s="25"/>
      <c r="CG34" s="25"/>
      <c r="CH34" s="25"/>
      <c r="CI34" s="25"/>
      <c r="CJ34" s="25"/>
      <c r="CK34" s="25"/>
      <c r="CL34" s="25"/>
      <c r="CM34" s="25"/>
      <c r="CN34" s="25"/>
      <c r="CO34" s="25"/>
      <c r="CP34" s="25"/>
      <c r="CQ34" s="25"/>
      <c r="CR34" s="25"/>
      <c r="CS34" s="25"/>
      <c r="CT34" s="25"/>
      <c r="CU34" s="25"/>
      <c r="CV34" s="25"/>
      <c r="CW34" s="25"/>
      <c r="CX34" s="25"/>
      <c r="CY34" s="25"/>
      <c r="CZ34" s="25"/>
      <c r="DA34" s="25"/>
      <c r="DB34" s="25"/>
      <c r="DC34" s="25"/>
      <c r="DD34" s="25"/>
      <c r="DE34" s="25"/>
      <c r="DF34" s="25"/>
      <c r="DG34" s="25"/>
      <c r="DH34" s="25"/>
      <c r="DI34" s="25"/>
      <c r="DJ34" s="25"/>
      <c r="DK34" s="25"/>
      <c r="DL34" s="25"/>
      <c r="DM34" s="25"/>
      <c r="DN34" s="25"/>
      <c r="DO34" s="25"/>
      <c r="DP34" s="25"/>
      <c r="DQ34" s="25"/>
      <c r="DR34" s="25"/>
      <c r="DS34" s="25"/>
      <c r="DT34" s="25"/>
      <c r="DU34" s="25"/>
      <c r="DV34" s="25"/>
      <c r="DW34" s="25"/>
      <c r="DX34" s="25"/>
      <c r="DY34" s="25"/>
      <c r="DZ34" s="25"/>
      <c r="EA34" s="25"/>
      <c r="EB34" s="25"/>
      <c r="EC34" s="25"/>
      <c r="ED34" s="25"/>
      <c r="EE34" s="25"/>
      <c r="EF34" s="25"/>
      <c r="EG34" s="25"/>
      <c r="EH34" s="25"/>
      <c r="EI34" s="25"/>
      <c r="EJ34" s="25"/>
      <c r="EK34" s="25"/>
      <c r="EL34" s="25"/>
      <c r="EM34" s="25"/>
      <c r="EN34" s="25"/>
      <c r="EO34" s="25"/>
      <c r="EP34" s="25"/>
      <c r="EQ34" s="25"/>
      <c r="ER34" s="25"/>
      <c r="ES34" s="25"/>
      <c r="ET34" s="25"/>
      <c r="EU34" s="25"/>
      <c r="EV34" s="25"/>
      <c r="EW34" s="25"/>
      <c r="EX34" s="25"/>
      <c r="EY34" s="25"/>
      <c r="EZ34" s="25"/>
      <c r="FA34" s="25"/>
      <c r="FB34" s="25"/>
      <c r="FC34" s="25"/>
      <c r="FD34" s="25"/>
      <c r="FE34" s="25"/>
      <c r="FF34" s="25"/>
      <c r="FG34" s="25"/>
      <c r="FH34" s="25"/>
      <c r="FI34" s="25"/>
      <c r="FJ34" s="25"/>
      <c r="FK34" s="25"/>
      <c r="FL34" s="25"/>
      <c r="FM34" s="25"/>
      <c r="FN34" s="25"/>
      <c r="FO34" s="25"/>
      <c r="FP34" s="25"/>
      <c r="FQ34" s="25"/>
      <c r="FR34" s="25"/>
      <c r="FS34" s="25"/>
      <c r="FT34" s="25"/>
      <c r="FU34" s="25"/>
      <c r="FV34" s="25"/>
      <c r="FW34" s="25"/>
      <c r="FX34" s="25"/>
      <c r="FY34" s="25"/>
      <c r="FZ34" s="25"/>
      <c r="GA34" s="25"/>
      <c r="GB34" s="25"/>
      <c r="GC34" s="25"/>
      <c r="GD34" s="25"/>
      <c r="GE34" s="25"/>
      <c r="GF34" s="25"/>
      <c r="GG34" s="25"/>
      <c r="GH34" s="25"/>
      <c r="GI34" s="25"/>
      <c r="GJ34" s="25"/>
      <c r="GK34" s="25"/>
      <c r="GL34" s="25"/>
      <c r="GM34" s="25"/>
      <c r="GN34" s="25"/>
      <c r="GO34" s="25"/>
      <c r="GP34" s="25"/>
      <c r="GQ34" s="25"/>
      <c r="GR34" s="25"/>
      <c r="GS34" s="25"/>
      <c r="GT34" s="25"/>
      <c r="GU34" s="25"/>
      <c r="GV34" s="25"/>
      <c r="GW34" s="25"/>
      <c r="GX34" s="25"/>
      <c r="GY34" s="25"/>
    </row>
    <row r="35" spans="1:207">
      <c r="A35" s="28" t="s">
        <v>8097</v>
      </c>
      <c r="B35" s="28">
        <v>49302154</v>
      </c>
      <c r="C35" s="28" t="s">
        <v>8108</v>
      </c>
      <c r="D35" s="27">
        <v>470</v>
      </c>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v>508</v>
      </c>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row>
    <row r="36" spans="1:207">
      <c r="A36" s="28" t="s">
        <v>8097</v>
      </c>
      <c r="B36" s="28">
        <v>49201132</v>
      </c>
      <c r="C36" s="28" t="s">
        <v>8109</v>
      </c>
      <c r="D36" s="27">
        <v>360</v>
      </c>
      <c r="E36" s="26"/>
      <c r="F36" s="26"/>
      <c r="G36" s="26"/>
      <c r="H36" s="26"/>
      <c r="I36" s="26"/>
      <c r="J36" s="26"/>
      <c r="K36" s="26"/>
      <c r="L36" s="26"/>
      <c r="M36" s="26"/>
      <c r="N36" s="26"/>
      <c r="O36" s="26"/>
      <c r="P36" s="26"/>
      <c r="Q36" s="26"/>
      <c r="R36" s="26"/>
      <c r="S36" s="26"/>
      <c r="T36" s="29">
        <v>896</v>
      </c>
      <c r="U36" s="29">
        <v>1792</v>
      </c>
      <c r="V36" s="29"/>
      <c r="W36" s="29"/>
      <c r="X36" s="29"/>
      <c r="Y36" s="29"/>
      <c r="Z36" s="29"/>
      <c r="AA36" s="29"/>
      <c r="AB36" s="29"/>
      <c r="AC36" s="29"/>
      <c r="AD36" s="29"/>
      <c r="AE36" s="29"/>
      <c r="AF36" s="29"/>
      <c r="AG36" s="29"/>
      <c r="AH36" s="29"/>
      <c r="AI36" s="29"/>
      <c r="AJ36" s="29"/>
      <c r="AK36" s="29"/>
      <c r="AL36" s="29"/>
      <c r="AM36" s="29"/>
      <c r="AN36" s="29"/>
      <c r="AO36" s="29"/>
      <c r="AP36" s="29"/>
      <c r="AQ36" s="29"/>
      <c r="AR36" s="29">
        <v>4480</v>
      </c>
      <c r="AS36" s="29"/>
      <c r="AT36" s="29"/>
      <c r="AU36" s="29"/>
      <c r="AV36" s="29">
        <v>6272</v>
      </c>
      <c r="AW36" s="29">
        <v>2688</v>
      </c>
      <c r="AX36" s="29"/>
      <c r="AY36" s="29"/>
      <c r="AZ36" s="29"/>
      <c r="BA36" s="29"/>
      <c r="BB36" s="29">
        <v>7168</v>
      </c>
      <c r="BC36" s="29">
        <v>11648</v>
      </c>
      <c r="BD36" s="29">
        <v>5376</v>
      </c>
      <c r="BE36" s="29">
        <v>32</v>
      </c>
      <c r="BF36" s="29"/>
      <c r="BG36" s="25"/>
      <c r="BH36" s="25"/>
      <c r="BI36" s="25">
        <v>4480</v>
      </c>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row>
    <row r="37" spans="1:207">
      <c r="A37" s="28" t="s">
        <v>8097</v>
      </c>
      <c r="B37" s="28">
        <v>49403139</v>
      </c>
      <c r="C37" s="28" t="s">
        <v>87</v>
      </c>
      <c r="D37" s="27">
        <v>395</v>
      </c>
      <c r="E37" s="26"/>
      <c r="F37" s="26"/>
      <c r="G37" s="26"/>
      <c r="H37" s="26"/>
      <c r="I37" s="26"/>
      <c r="J37" s="26"/>
      <c r="K37" s="26"/>
      <c r="L37" s="26"/>
      <c r="M37" s="26"/>
      <c r="N37" s="26"/>
      <c r="O37" s="26"/>
      <c r="P37" s="26"/>
      <c r="Q37" s="26"/>
      <c r="R37" s="26"/>
      <c r="S37" s="26"/>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v>896</v>
      </c>
      <c r="AX37" s="29"/>
      <c r="AY37" s="29"/>
      <c r="AZ37" s="29"/>
      <c r="BA37" s="29"/>
      <c r="BB37" s="29"/>
      <c r="BC37" s="29">
        <v>896</v>
      </c>
      <c r="BD37" s="29"/>
      <c r="BE37" s="29"/>
      <c r="BF37" s="29"/>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row>
    <row r="38" spans="1:207">
      <c r="A38" s="28" t="s">
        <v>8097</v>
      </c>
      <c r="B38" s="28">
        <v>49403140</v>
      </c>
      <c r="C38" s="28" t="s">
        <v>87</v>
      </c>
      <c r="D38" s="27">
        <v>400</v>
      </c>
      <c r="E38" s="26"/>
      <c r="F38" s="26"/>
      <c r="G38" s="26"/>
      <c r="H38" s="26"/>
      <c r="I38" s="26"/>
      <c r="J38" s="26"/>
      <c r="K38" s="26"/>
      <c r="L38" s="26"/>
      <c r="M38" s="26"/>
      <c r="N38" s="26"/>
      <c r="O38" s="26"/>
      <c r="P38" s="26"/>
      <c r="Q38" s="26"/>
      <c r="R38" s="26"/>
      <c r="S38" s="26"/>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v>864</v>
      </c>
      <c r="BF38" s="29"/>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row>
    <row r="39" spans="1:207">
      <c r="A39" s="28" t="s">
        <v>8097</v>
      </c>
      <c r="B39" s="28">
        <v>49403540</v>
      </c>
      <c r="C39" s="28" t="s">
        <v>87</v>
      </c>
      <c r="D39" s="27">
        <v>400</v>
      </c>
      <c r="E39" s="26"/>
      <c r="F39" s="26"/>
      <c r="G39" s="26"/>
      <c r="H39" s="26"/>
      <c r="I39" s="26"/>
      <c r="J39" s="26"/>
      <c r="K39" s="26"/>
      <c r="L39" s="26"/>
      <c r="M39" s="26"/>
      <c r="N39" s="26"/>
      <c r="O39" s="26"/>
      <c r="P39" s="26"/>
      <c r="Q39" s="26"/>
      <c r="R39" s="26"/>
      <c r="S39" s="26"/>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v>1792</v>
      </c>
      <c r="BE39" s="29">
        <v>5376</v>
      </c>
      <c r="BF39" s="29">
        <v>896</v>
      </c>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row>
    <row r="40" spans="1:207">
      <c r="A40" s="28" t="s">
        <v>8097</v>
      </c>
      <c r="B40" s="28">
        <v>49405140</v>
      </c>
      <c r="C40" s="28" t="s">
        <v>87</v>
      </c>
      <c r="D40" s="27">
        <v>400</v>
      </c>
      <c r="E40" s="26"/>
      <c r="F40" s="26"/>
      <c r="G40" s="26"/>
      <c r="H40" s="26"/>
      <c r="I40" s="26"/>
      <c r="J40" s="26"/>
      <c r="K40" s="26"/>
      <c r="L40" s="26"/>
      <c r="M40" s="26"/>
      <c r="N40" s="26"/>
      <c r="O40" s="26"/>
      <c r="P40" s="26"/>
      <c r="Q40" s="26"/>
      <c r="R40" s="26"/>
      <c r="S40" s="26"/>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5"/>
      <c r="BH40" s="25"/>
      <c r="BI40" s="25">
        <v>1792</v>
      </c>
      <c r="BJ40" s="25"/>
      <c r="BK40" s="25">
        <v>4480</v>
      </c>
      <c r="BL40" s="25"/>
      <c r="BM40" s="25">
        <v>1792</v>
      </c>
      <c r="BN40" s="25"/>
      <c r="BO40" s="25"/>
      <c r="BP40" s="25">
        <v>896</v>
      </c>
      <c r="BQ40" s="25"/>
      <c r="BR40" s="25"/>
      <c r="BS40" s="25"/>
      <c r="BT40" s="25">
        <v>1792</v>
      </c>
      <c r="BU40" s="25"/>
      <c r="BV40" s="25"/>
      <c r="BW40" s="25">
        <v>896</v>
      </c>
      <c r="BX40" s="25">
        <v>2688</v>
      </c>
      <c r="BY40" s="25">
        <v>8960</v>
      </c>
      <c r="BZ40" s="25">
        <v>8960</v>
      </c>
      <c r="CA40" s="25">
        <v>4480</v>
      </c>
      <c r="CB40" s="25"/>
      <c r="CC40" s="25"/>
      <c r="CD40" s="25">
        <v>3584</v>
      </c>
      <c r="CE40" s="25">
        <v>8960</v>
      </c>
      <c r="CF40" s="25">
        <v>2688</v>
      </c>
      <c r="CG40" s="25">
        <v>8064</v>
      </c>
      <c r="CH40" s="25"/>
      <c r="CI40" s="25"/>
      <c r="CJ40" s="25"/>
      <c r="CK40" s="25">
        <v>6272</v>
      </c>
      <c r="CL40" s="25">
        <v>7168</v>
      </c>
      <c r="CM40" s="25">
        <v>1792</v>
      </c>
      <c r="CN40" s="25">
        <v>7168</v>
      </c>
      <c r="CO40" s="25">
        <v>1792</v>
      </c>
      <c r="CP40" s="25"/>
      <c r="CQ40" s="25"/>
      <c r="CR40" s="25">
        <v>896</v>
      </c>
      <c r="CS40" s="25"/>
      <c r="CT40" s="25"/>
      <c r="CU40" s="25"/>
      <c r="CV40" s="25"/>
      <c r="CW40" s="25"/>
      <c r="CX40" s="25"/>
      <c r="CY40" s="25"/>
      <c r="CZ40" s="25"/>
      <c r="DA40" s="25"/>
      <c r="DB40" s="25">
        <v>896</v>
      </c>
      <c r="DC40" s="25">
        <v>3584</v>
      </c>
      <c r="DD40" s="25"/>
      <c r="DE40" s="25"/>
      <c r="DF40" s="25">
        <v>6272</v>
      </c>
      <c r="DG40" s="25">
        <v>8064</v>
      </c>
      <c r="DH40" s="25"/>
      <c r="DI40" s="25">
        <v>896</v>
      </c>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row>
    <row r="41" spans="1:207">
      <c r="A41" s="28" t="s">
        <v>8097</v>
      </c>
      <c r="B41" s="28">
        <v>49204132</v>
      </c>
      <c r="C41" s="28" t="s">
        <v>377</v>
      </c>
      <c r="D41" s="27">
        <v>360</v>
      </c>
      <c r="E41" s="26"/>
      <c r="F41" s="26"/>
      <c r="G41" s="26"/>
      <c r="H41" s="26"/>
      <c r="I41" s="26"/>
      <c r="J41" s="26"/>
      <c r="K41" s="26"/>
      <c r="L41" s="26"/>
      <c r="M41" s="26"/>
      <c r="N41" s="26"/>
      <c r="O41" s="26"/>
      <c r="P41" s="26"/>
      <c r="Q41" s="26"/>
      <c r="R41" s="26"/>
      <c r="S41" s="26"/>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5"/>
      <c r="BH41" s="25"/>
      <c r="BI41" s="25"/>
      <c r="BJ41" s="25">
        <v>6552</v>
      </c>
      <c r="BK41" s="25">
        <v>3640</v>
      </c>
      <c r="BL41" s="25">
        <v>1456</v>
      </c>
      <c r="BM41" s="25">
        <v>1456</v>
      </c>
      <c r="BN41" s="25"/>
      <c r="BO41" s="25"/>
      <c r="BP41" s="25"/>
      <c r="BQ41" s="25"/>
      <c r="BR41" s="25"/>
      <c r="BS41" s="25"/>
      <c r="BT41" s="25">
        <v>4368</v>
      </c>
      <c r="BU41" s="25"/>
      <c r="BV41" s="25"/>
      <c r="BW41" s="25">
        <v>4368</v>
      </c>
      <c r="BX41" s="25">
        <v>6552</v>
      </c>
      <c r="BY41" s="25">
        <v>2184</v>
      </c>
      <c r="BZ41" s="25">
        <v>4368</v>
      </c>
      <c r="CA41" s="25">
        <v>5824</v>
      </c>
      <c r="CB41" s="25"/>
      <c r="CC41" s="25"/>
      <c r="CD41" s="25">
        <v>4368</v>
      </c>
      <c r="CE41" s="25">
        <v>8008</v>
      </c>
      <c r="CF41" s="25">
        <v>2912</v>
      </c>
      <c r="CG41" s="25">
        <v>728</v>
      </c>
      <c r="CH41" s="25"/>
      <c r="CI41" s="25"/>
      <c r="CJ41" s="25"/>
      <c r="CK41" s="25"/>
      <c r="CL41" s="25"/>
      <c r="CM41" s="25"/>
      <c r="CN41" s="25"/>
      <c r="CO41" s="25">
        <v>728</v>
      </c>
      <c r="CP41" s="25"/>
      <c r="CQ41" s="25"/>
      <c r="CR41" s="25"/>
      <c r="CS41" s="25"/>
      <c r="CT41" s="25"/>
      <c r="CU41" s="25"/>
      <c r="CV41" s="25"/>
      <c r="CW41" s="25"/>
      <c r="CX41" s="25"/>
      <c r="CY41" s="25"/>
      <c r="CZ41" s="25">
        <v>5096</v>
      </c>
      <c r="DA41" s="25">
        <v>5824</v>
      </c>
      <c r="DB41" s="25">
        <v>5096</v>
      </c>
      <c r="DC41" s="25">
        <v>5824</v>
      </c>
      <c r="DD41" s="25"/>
      <c r="DE41" s="25"/>
      <c r="DF41" s="25">
        <v>5096</v>
      </c>
      <c r="DG41" s="25">
        <v>1456</v>
      </c>
      <c r="DH41" s="25">
        <v>728</v>
      </c>
      <c r="DI41" s="25"/>
      <c r="DJ41" s="25"/>
      <c r="DK41" s="25"/>
      <c r="DL41" s="25"/>
      <c r="DM41" s="25"/>
      <c r="DN41" s="25"/>
      <c r="DO41" s="25"/>
      <c r="DP41" s="25"/>
      <c r="DQ41" s="25"/>
      <c r="DR41" s="25"/>
      <c r="DS41" s="25"/>
      <c r="DT41" s="25"/>
      <c r="DU41" s="25"/>
      <c r="DV41" s="25"/>
      <c r="DW41" s="25"/>
      <c r="DX41" s="25"/>
      <c r="DY41" s="25"/>
      <c r="DZ41" s="25"/>
      <c r="EA41" s="25"/>
      <c r="EB41" s="25"/>
      <c r="EC41" s="25"/>
      <c r="ED41" s="25"/>
      <c r="EE41" s="25"/>
      <c r="EF41" s="25"/>
      <c r="EG41" s="25"/>
      <c r="EH41" s="25"/>
      <c r="EI41" s="25"/>
      <c r="EJ41" s="25"/>
      <c r="EK41" s="25"/>
      <c r="EL41" s="25"/>
      <c r="EM41" s="25"/>
      <c r="EN41" s="25"/>
      <c r="EO41" s="25"/>
      <c r="EP41" s="25"/>
      <c r="EQ41" s="25"/>
      <c r="ER41" s="25"/>
      <c r="ES41" s="25"/>
      <c r="ET41" s="25"/>
      <c r="EU41" s="25"/>
      <c r="EV41" s="25"/>
      <c r="EW41" s="25"/>
      <c r="EX41" s="25"/>
      <c r="EY41" s="25"/>
      <c r="EZ41" s="25"/>
      <c r="FA41" s="25"/>
      <c r="FB41" s="25"/>
      <c r="FC41" s="25"/>
      <c r="FD41" s="25"/>
      <c r="FE41" s="25"/>
      <c r="FF41" s="25"/>
      <c r="FG41" s="25"/>
      <c r="FH41" s="25"/>
      <c r="FI41" s="25"/>
      <c r="FJ41" s="25"/>
      <c r="FK41" s="25"/>
      <c r="FL41" s="25"/>
      <c r="FM41" s="25"/>
      <c r="FN41" s="25"/>
      <c r="FO41" s="25"/>
      <c r="FP41" s="25"/>
      <c r="FQ41" s="25"/>
      <c r="FR41" s="25"/>
      <c r="FS41" s="25"/>
      <c r="FT41" s="25"/>
      <c r="FU41" s="25"/>
      <c r="FV41" s="25"/>
      <c r="FW41" s="25"/>
      <c r="FX41" s="25"/>
      <c r="FY41" s="25"/>
      <c r="FZ41" s="25"/>
      <c r="GA41" s="25"/>
      <c r="GB41" s="25"/>
      <c r="GC41" s="25"/>
      <c r="GD41" s="25"/>
      <c r="GE41" s="25"/>
      <c r="GF41" s="25"/>
      <c r="GG41" s="25"/>
      <c r="GH41" s="25"/>
      <c r="GI41" s="25"/>
      <c r="GJ41" s="25"/>
      <c r="GK41" s="25"/>
      <c r="GL41" s="25"/>
      <c r="GM41" s="25"/>
      <c r="GN41" s="25"/>
      <c r="GO41" s="25"/>
      <c r="GP41" s="25"/>
      <c r="GQ41" s="25"/>
      <c r="GR41" s="25"/>
      <c r="GS41" s="25"/>
      <c r="GT41" s="25"/>
      <c r="GU41" s="25"/>
      <c r="GV41" s="25"/>
      <c r="GW41" s="25"/>
      <c r="GX41" s="25"/>
      <c r="GY41" s="25"/>
    </row>
    <row r="42" spans="1:207">
      <c r="A42" s="28" t="s">
        <v>8097</v>
      </c>
      <c r="B42" s="28">
        <v>46213128</v>
      </c>
      <c r="C42" s="28" t="s">
        <v>8110</v>
      </c>
      <c r="D42" s="27" t="s">
        <v>8111</v>
      </c>
      <c r="E42" s="26"/>
      <c r="F42" s="26"/>
      <c r="G42" s="26"/>
      <c r="H42" s="26"/>
      <c r="I42" s="26"/>
      <c r="J42" s="26"/>
      <c r="K42" s="26"/>
      <c r="L42" s="26"/>
      <c r="M42" s="26"/>
      <c r="N42" s="26"/>
      <c r="O42" s="26"/>
      <c r="P42" s="26"/>
      <c r="Q42" s="26"/>
      <c r="R42" s="26"/>
      <c r="S42" s="26"/>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5"/>
      <c r="BH42" s="25"/>
      <c r="BI42" s="25"/>
      <c r="BJ42" s="25">
        <v>105</v>
      </c>
      <c r="BK42" s="25"/>
      <c r="BL42" s="25"/>
      <c r="BM42" s="25"/>
      <c r="BN42" s="25"/>
      <c r="BO42" s="25"/>
      <c r="BP42" s="25"/>
      <c r="BQ42" s="25"/>
      <c r="BR42" s="25"/>
      <c r="BS42" s="25"/>
      <c r="BT42" s="25"/>
      <c r="BU42" s="25"/>
      <c r="BV42" s="25"/>
      <c r="BW42" s="25"/>
      <c r="BX42" s="25"/>
      <c r="BY42" s="25"/>
      <c r="BZ42" s="25"/>
      <c r="CA42" s="25"/>
      <c r="CB42" s="25"/>
      <c r="CC42" s="25"/>
      <c r="CD42" s="25"/>
      <c r="CE42" s="25"/>
      <c r="CF42" s="25"/>
      <c r="CG42" s="25"/>
      <c r="CH42" s="25"/>
      <c r="CI42" s="25"/>
      <c r="CJ42" s="25"/>
      <c r="CK42" s="25"/>
      <c r="CL42" s="25"/>
      <c r="CM42" s="25"/>
      <c r="CN42" s="25"/>
      <c r="CO42" s="25"/>
      <c r="CP42" s="25"/>
      <c r="CQ42" s="25"/>
      <c r="CR42" s="25"/>
      <c r="CS42" s="25"/>
      <c r="CT42" s="25"/>
      <c r="CU42" s="25"/>
      <c r="CV42" s="25"/>
      <c r="CW42" s="25"/>
      <c r="CX42" s="25"/>
      <c r="CY42" s="25"/>
      <c r="CZ42" s="25"/>
      <c r="DA42" s="25"/>
      <c r="DB42" s="25"/>
      <c r="DC42" s="25"/>
      <c r="DD42" s="25"/>
      <c r="DE42" s="25"/>
      <c r="DF42" s="25"/>
      <c r="DG42" s="25"/>
      <c r="DH42" s="25"/>
      <c r="DI42" s="25"/>
      <c r="DJ42" s="25"/>
      <c r="DK42" s="25"/>
      <c r="DL42" s="25"/>
      <c r="DM42" s="25"/>
      <c r="DN42" s="25"/>
      <c r="DO42" s="25"/>
      <c r="DP42" s="25"/>
      <c r="DQ42" s="25"/>
      <c r="DR42" s="25"/>
      <c r="DS42" s="25"/>
      <c r="DT42" s="25"/>
      <c r="DU42" s="25"/>
      <c r="DV42" s="25"/>
      <c r="DW42" s="25"/>
      <c r="DX42" s="25"/>
      <c r="DY42" s="25"/>
      <c r="DZ42" s="25"/>
      <c r="EA42" s="25"/>
      <c r="EB42" s="25"/>
      <c r="EC42" s="25"/>
      <c r="ED42" s="25"/>
      <c r="EE42" s="25"/>
      <c r="EF42" s="25"/>
      <c r="EG42" s="25"/>
      <c r="EH42" s="25"/>
      <c r="EI42" s="25"/>
      <c r="EJ42" s="25"/>
      <c r="EK42" s="25"/>
      <c r="EL42" s="25"/>
      <c r="EM42" s="25"/>
      <c r="EN42" s="25"/>
      <c r="EO42" s="25"/>
      <c r="EP42" s="25"/>
      <c r="EQ42" s="25"/>
      <c r="ER42" s="25"/>
      <c r="ES42" s="25"/>
      <c r="ET42" s="25"/>
      <c r="EU42" s="25"/>
      <c r="EV42" s="25"/>
      <c r="EW42" s="25"/>
      <c r="EX42" s="25"/>
      <c r="EY42" s="25"/>
      <c r="EZ42" s="25"/>
      <c r="FA42" s="25"/>
      <c r="FB42" s="25"/>
      <c r="FC42" s="25"/>
      <c r="FD42" s="25"/>
      <c r="FE42" s="25"/>
      <c r="FF42" s="25"/>
      <c r="FG42" s="25"/>
      <c r="FH42" s="25"/>
      <c r="FI42" s="25"/>
      <c r="FJ42" s="25"/>
      <c r="FK42" s="25"/>
      <c r="FL42" s="25"/>
      <c r="FM42" s="25"/>
      <c r="FN42" s="25"/>
      <c r="FO42" s="25"/>
      <c r="FP42" s="25"/>
      <c r="FQ42" s="25"/>
      <c r="FR42" s="25"/>
      <c r="FS42" s="25"/>
      <c r="FT42" s="25"/>
      <c r="FU42" s="25"/>
      <c r="FV42" s="25"/>
      <c r="FW42" s="25"/>
      <c r="FX42" s="25"/>
      <c r="FY42" s="25"/>
      <c r="FZ42" s="25"/>
      <c r="GA42" s="25"/>
      <c r="GB42" s="25"/>
      <c r="GC42" s="25"/>
      <c r="GD42" s="25"/>
      <c r="GE42" s="25"/>
      <c r="GF42" s="25"/>
      <c r="GG42" s="25"/>
      <c r="GH42" s="25"/>
      <c r="GI42" s="25"/>
      <c r="GJ42" s="25"/>
      <c r="GK42" s="25"/>
      <c r="GL42" s="25"/>
      <c r="GM42" s="25"/>
      <c r="GN42" s="25"/>
      <c r="GO42" s="25"/>
      <c r="GP42" s="25"/>
      <c r="GQ42" s="25"/>
      <c r="GR42" s="25"/>
      <c r="GS42" s="25"/>
      <c r="GT42" s="25"/>
      <c r="GU42" s="25"/>
      <c r="GV42" s="25"/>
      <c r="GW42" s="25"/>
      <c r="GX42" s="25"/>
      <c r="GY42" s="25"/>
    </row>
    <row r="43" spans="1:207">
      <c r="A43" s="28" t="s">
        <v>8097</v>
      </c>
      <c r="B43" s="28">
        <v>46220127</v>
      </c>
      <c r="C43" s="28" t="s">
        <v>8112</v>
      </c>
      <c r="D43" s="27" t="s">
        <v>8113</v>
      </c>
      <c r="E43" s="26"/>
      <c r="F43" s="26"/>
      <c r="G43" s="26"/>
      <c r="H43" s="26"/>
      <c r="I43" s="26"/>
      <c r="J43" s="26"/>
      <c r="K43" s="26"/>
      <c r="L43" s="26"/>
      <c r="M43" s="26"/>
      <c r="N43" s="26"/>
      <c r="O43" s="26"/>
      <c r="P43" s="26"/>
      <c r="Q43" s="26"/>
      <c r="R43" s="26"/>
      <c r="S43" s="26"/>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5"/>
      <c r="BH43" s="25"/>
      <c r="BI43" s="25"/>
      <c r="BJ43" s="25">
        <v>24</v>
      </c>
      <c r="BK43" s="25"/>
      <c r="BL43" s="25"/>
      <c r="BM43" s="25"/>
      <c r="BN43" s="25"/>
      <c r="BO43" s="25"/>
      <c r="BP43" s="25"/>
      <c r="BQ43" s="25"/>
      <c r="BR43" s="25"/>
      <c r="BS43" s="25"/>
      <c r="BT43" s="25"/>
      <c r="BU43" s="25"/>
      <c r="BV43" s="25"/>
      <c r="BW43" s="25"/>
      <c r="BX43" s="25"/>
      <c r="BY43" s="25"/>
      <c r="BZ43" s="25"/>
      <c r="CA43" s="25"/>
      <c r="CB43" s="25"/>
      <c r="CC43" s="25"/>
      <c r="CD43" s="25"/>
      <c r="CE43" s="25"/>
      <c r="CF43" s="25"/>
      <c r="CG43" s="25"/>
      <c r="CH43" s="25"/>
      <c r="CI43" s="25"/>
      <c r="CJ43" s="25"/>
      <c r="CK43" s="25"/>
      <c r="CL43" s="25"/>
      <c r="CM43" s="25"/>
      <c r="CN43" s="25"/>
      <c r="CO43" s="25"/>
      <c r="CP43" s="25"/>
      <c r="CQ43" s="25"/>
      <c r="CR43" s="25"/>
      <c r="CS43" s="25"/>
      <c r="CT43" s="25"/>
      <c r="CU43" s="25"/>
      <c r="CV43" s="25"/>
      <c r="CW43" s="25"/>
      <c r="CX43" s="25"/>
      <c r="CY43" s="25"/>
      <c r="CZ43" s="25"/>
      <c r="DA43" s="25"/>
      <c r="DB43" s="25"/>
      <c r="DC43" s="25"/>
      <c r="DD43" s="25"/>
      <c r="DE43" s="25"/>
      <c r="DF43" s="25"/>
      <c r="DG43" s="25"/>
      <c r="DH43" s="25"/>
      <c r="DI43" s="25"/>
      <c r="DJ43" s="25"/>
      <c r="DK43" s="25"/>
      <c r="DL43" s="25"/>
      <c r="DM43" s="25"/>
      <c r="DN43" s="25"/>
      <c r="DO43" s="25"/>
      <c r="DP43" s="25"/>
      <c r="DQ43" s="25"/>
      <c r="DR43" s="25"/>
      <c r="DS43" s="25"/>
      <c r="DT43" s="25"/>
      <c r="DU43" s="25"/>
      <c r="DV43" s="25"/>
      <c r="DW43" s="25"/>
      <c r="DX43" s="25"/>
      <c r="DY43" s="25"/>
      <c r="DZ43" s="25"/>
      <c r="EA43" s="25"/>
      <c r="EB43" s="25"/>
      <c r="EC43" s="25"/>
      <c r="ED43" s="25"/>
      <c r="EE43" s="25"/>
      <c r="EF43" s="25"/>
      <c r="EG43" s="25"/>
      <c r="EH43" s="25"/>
      <c r="EI43" s="25"/>
      <c r="EJ43" s="25"/>
      <c r="EK43" s="25"/>
      <c r="EL43" s="25"/>
      <c r="EM43" s="25"/>
      <c r="EN43" s="25"/>
      <c r="EO43" s="25"/>
      <c r="EP43" s="25"/>
      <c r="EQ43" s="25"/>
      <c r="ER43" s="25"/>
      <c r="ES43" s="25"/>
      <c r="ET43" s="25"/>
      <c r="EU43" s="25"/>
      <c r="EV43" s="25"/>
      <c r="EW43" s="25"/>
      <c r="EX43" s="25"/>
      <c r="EY43" s="25"/>
      <c r="EZ43" s="25"/>
      <c r="FA43" s="25"/>
      <c r="FB43" s="25"/>
      <c r="FC43" s="25"/>
      <c r="FD43" s="25"/>
      <c r="FE43" s="25"/>
      <c r="FF43" s="25"/>
      <c r="FG43" s="25"/>
      <c r="FH43" s="25"/>
      <c r="FI43" s="25"/>
      <c r="FJ43" s="25"/>
      <c r="FK43" s="25"/>
      <c r="FL43" s="25"/>
      <c r="FM43" s="25"/>
      <c r="FN43" s="25"/>
      <c r="FO43" s="25"/>
      <c r="FP43" s="25"/>
      <c r="FQ43" s="25"/>
      <c r="FR43" s="25"/>
      <c r="FS43" s="25"/>
      <c r="FT43" s="25"/>
      <c r="FU43" s="25"/>
      <c r="FV43" s="25"/>
      <c r="FW43" s="25"/>
      <c r="FX43" s="25"/>
      <c r="FY43" s="25"/>
      <c r="FZ43" s="25"/>
      <c r="GA43" s="25"/>
      <c r="GB43" s="25"/>
      <c r="GC43" s="25"/>
      <c r="GD43" s="25"/>
      <c r="GE43" s="25"/>
      <c r="GF43" s="25"/>
      <c r="GG43" s="25"/>
      <c r="GH43" s="25"/>
      <c r="GI43" s="25"/>
      <c r="GJ43" s="25"/>
      <c r="GK43" s="25"/>
      <c r="GL43" s="25"/>
      <c r="GM43" s="25"/>
      <c r="GN43" s="25"/>
      <c r="GO43" s="25"/>
      <c r="GP43" s="25"/>
      <c r="GQ43" s="25"/>
      <c r="GR43" s="25"/>
      <c r="GS43" s="25"/>
      <c r="GT43" s="25"/>
      <c r="GU43" s="25"/>
      <c r="GV43" s="25"/>
      <c r="GW43" s="25"/>
      <c r="GX43" s="25"/>
      <c r="GY43" s="25"/>
    </row>
    <row r="44" spans="1:207">
      <c r="A44" s="28" t="s">
        <v>8097</v>
      </c>
      <c r="B44" s="28">
        <v>46222127</v>
      </c>
      <c r="C44" s="28" t="s">
        <v>8112</v>
      </c>
      <c r="D44" s="27" t="s">
        <v>8113</v>
      </c>
      <c r="E44" s="26"/>
      <c r="F44" s="26"/>
      <c r="G44" s="26"/>
      <c r="H44" s="26"/>
      <c r="I44" s="26"/>
      <c r="J44" s="26"/>
      <c r="K44" s="26"/>
      <c r="L44" s="26"/>
      <c r="M44" s="26"/>
      <c r="N44" s="26"/>
      <c r="O44" s="26"/>
      <c r="P44" s="26"/>
      <c r="Q44" s="26"/>
      <c r="R44" s="26"/>
      <c r="S44" s="26"/>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5"/>
      <c r="BH44" s="25"/>
      <c r="BI44" s="25"/>
      <c r="BJ44" s="25">
        <v>12</v>
      </c>
      <c r="BK44" s="25"/>
      <c r="BL44" s="25"/>
      <c r="BM44" s="25"/>
      <c r="BN44" s="25"/>
      <c r="BO44" s="25"/>
      <c r="BP44" s="25"/>
      <c r="BQ44" s="25"/>
      <c r="BR44" s="25"/>
      <c r="BS44" s="25"/>
      <c r="BT44" s="25"/>
      <c r="BU44" s="25"/>
      <c r="BV44" s="25"/>
      <c r="BW44" s="25"/>
      <c r="BX44" s="25"/>
      <c r="BY44" s="25"/>
      <c r="BZ44" s="25"/>
      <c r="CA44" s="25"/>
      <c r="CB44" s="25"/>
      <c r="CC44" s="25"/>
      <c r="CD44" s="25"/>
      <c r="CE44" s="25"/>
      <c r="CF44" s="25"/>
      <c r="CG44" s="25"/>
      <c r="CH44" s="25"/>
      <c r="CI44" s="25"/>
      <c r="CJ44" s="25"/>
      <c r="CK44" s="25"/>
      <c r="CL44" s="25"/>
      <c r="CM44" s="25"/>
      <c r="CN44" s="25"/>
      <c r="CO44" s="25"/>
      <c r="CP44" s="25"/>
      <c r="CQ44" s="25"/>
      <c r="CR44" s="25"/>
      <c r="CS44" s="25"/>
      <c r="CT44" s="25"/>
      <c r="CU44" s="25"/>
      <c r="CV44" s="25"/>
      <c r="CW44" s="25"/>
      <c r="CX44" s="25"/>
      <c r="CY44" s="25"/>
      <c r="CZ44" s="25"/>
      <c r="DA44" s="25"/>
      <c r="DB44" s="25"/>
      <c r="DC44" s="25"/>
      <c r="DD44" s="25"/>
      <c r="DE44" s="25"/>
      <c r="DF44" s="25"/>
      <c r="DG44" s="25"/>
      <c r="DH44" s="25"/>
      <c r="DI44" s="25"/>
      <c r="DJ44" s="25"/>
      <c r="DK44" s="25"/>
      <c r="DL44" s="25"/>
      <c r="DM44" s="25"/>
      <c r="DN44" s="25"/>
      <c r="DO44" s="25"/>
      <c r="DP44" s="25"/>
      <c r="DQ44" s="25"/>
      <c r="DR44" s="25"/>
      <c r="DS44" s="25"/>
      <c r="DT44" s="25"/>
      <c r="DU44" s="25"/>
      <c r="DV44" s="25"/>
      <c r="DW44" s="25"/>
      <c r="DX44" s="25"/>
      <c r="DY44" s="25"/>
      <c r="DZ44" s="25"/>
      <c r="EA44" s="25"/>
      <c r="EB44" s="25"/>
      <c r="EC44" s="25"/>
      <c r="ED44" s="25"/>
      <c r="EE44" s="25"/>
      <c r="EF44" s="25"/>
      <c r="EG44" s="25"/>
      <c r="EH44" s="25"/>
      <c r="EI44" s="25"/>
      <c r="EJ44" s="25"/>
      <c r="EK44" s="25"/>
      <c r="EL44" s="25"/>
      <c r="EM44" s="25"/>
      <c r="EN44" s="25"/>
      <c r="EO44" s="25"/>
      <c r="EP44" s="25"/>
      <c r="EQ44" s="25"/>
      <c r="ER44" s="25"/>
      <c r="ES44" s="25"/>
      <c r="ET44" s="25"/>
      <c r="EU44" s="25"/>
      <c r="EV44" s="25"/>
      <c r="EW44" s="25"/>
      <c r="EX44" s="25"/>
      <c r="EY44" s="25"/>
      <c r="EZ44" s="25"/>
      <c r="FA44" s="25"/>
      <c r="FB44" s="25"/>
      <c r="FC44" s="25"/>
      <c r="FD44" s="25"/>
      <c r="FE44" s="25"/>
      <c r="FF44" s="25"/>
      <c r="FG44" s="25"/>
      <c r="FH44" s="25"/>
      <c r="FI44" s="25"/>
      <c r="FJ44" s="25"/>
      <c r="FK44" s="25"/>
      <c r="FL44" s="25"/>
      <c r="FM44" s="25"/>
      <c r="FN44" s="25"/>
      <c r="FO44" s="25"/>
      <c r="FP44" s="25"/>
      <c r="FQ44" s="25"/>
      <c r="FR44" s="25"/>
      <c r="FS44" s="25"/>
      <c r="FT44" s="25"/>
      <c r="FU44" s="25"/>
      <c r="FV44" s="25"/>
      <c r="FW44" s="25"/>
      <c r="FX44" s="25"/>
      <c r="FY44" s="25"/>
      <c r="FZ44" s="25"/>
      <c r="GA44" s="25"/>
      <c r="GB44" s="25"/>
      <c r="GC44" s="25"/>
      <c r="GD44" s="25"/>
      <c r="GE44" s="25"/>
      <c r="GF44" s="25"/>
      <c r="GG44" s="25"/>
      <c r="GH44" s="25"/>
      <c r="GI44" s="25"/>
      <c r="GJ44" s="25"/>
      <c r="GK44" s="25"/>
      <c r="GL44" s="25"/>
      <c r="GM44" s="25"/>
      <c r="GN44" s="25"/>
      <c r="GO44" s="25"/>
      <c r="GP44" s="25"/>
      <c r="GQ44" s="25"/>
      <c r="GR44" s="25"/>
      <c r="GS44" s="25"/>
      <c r="GT44" s="25"/>
      <c r="GU44" s="25"/>
      <c r="GV44" s="25"/>
      <c r="GW44" s="25"/>
      <c r="GX44" s="25"/>
      <c r="GY44" s="25"/>
    </row>
    <row r="45" spans="1:207">
      <c r="A45" s="28" t="s">
        <v>8097</v>
      </c>
      <c r="B45" s="28">
        <v>46212128</v>
      </c>
      <c r="C45" s="28" t="s">
        <v>8112</v>
      </c>
      <c r="D45" s="27" t="s">
        <v>8111</v>
      </c>
      <c r="E45" s="26"/>
      <c r="F45" s="26"/>
      <c r="G45" s="26"/>
      <c r="H45" s="26"/>
      <c r="I45" s="26"/>
      <c r="J45" s="26"/>
      <c r="K45" s="26"/>
      <c r="L45" s="26"/>
      <c r="M45" s="26"/>
      <c r="N45" s="26"/>
      <c r="O45" s="26"/>
      <c r="P45" s="26"/>
      <c r="Q45" s="26"/>
      <c r="R45" s="26"/>
      <c r="S45" s="26"/>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5"/>
      <c r="BH45" s="25"/>
      <c r="BI45" s="25"/>
      <c r="BJ45" s="25">
        <v>23</v>
      </c>
      <c r="BK45" s="25"/>
      <c r="BL45" s="25"/>
      <c r="BM45" s="25"/>
      <c r="BN45" s="25"/>
      <c r="BO45" s="25"/>
      <c r="BP45" s="25"/>
      <c r="BQ45" s="25"/>
      <c r="BR45" s="25"/>
      <c r="BS45" s="25"/>
      <c r="BT45" s="25"/>
      <c r="BU45" s="25"/>
      <c r="BV45" s="25"/>
      <c r="BW45" s="25"/>
      <c r="BX45" s="25"/>
      <c r="BY45" s="25"/>
      <c r="BZ45" s="25"/>
      <c r="CA45" s="25"/>
      <c r="CB45" s="25"/>
      <c r="CC45" s="25"/>
      <c r="CD45" s="25"/>
      <c r="CE45" s="25"/>
      <c r="CF45" s="25"/>
      <c r="CG45" s="25"/>
      <c r="CH45" s="25"/>
      <c r="CI45" s="25"/>
      <c r="CJ45" s="25"/>
      <c r="CK45" s="25"/>
      <c r="CL45" s="25"/>
      <c r="CM45" s="25"/>
      <c r="CN45" s="25"/>
      <c r="CO45" s="25"/>
      <c r="CP45" s="25"/>
      <c r="CQ45" s="25"/>
      <c r="CR45" s="25"/>
      <c r="CS45" s="25"/>
      <c r="CT45" s="25"/>
      <c r="CU45" s="25"/>
      <c r="CV45" s="25"/>
      <c r="CW45" s="25"/>
      <c r="CX45" s="25"/>
      <c r="CY45" s="25"/>
      <c r="CZ45" s="25"/>
      <c r="DA45" s="25"/>
      <c r="DB45" s="25"/>
      <c r="DC45" s="25"/>
      <c r="DD45" s="25"/>
      <c r="DE45" s="25"/>
      <c r="DF45" s="25"/>
      <c r="DG45" s="25"/>
      <c r="DH45" s="25"/>
      <c r="DI45" s="25"/>
      <c r="DJ45" s="25"/>
      <c r="DK45" s="25"/>
      <c r="DL45" s="25"/>
      <c r="DM45" s="25"/>
      <c r="DN45" s="25"/>
      <c r="DO45" s="25"/>
      <c r="DP45" s="25"/>
      <c r="DQ45" s="25"/>
      <c r="DR45" s="25"/>
      <c r="DS45" s="25"/>
      <c r="DT45" s="25"/>
      <c r="DU45" s="25"/>
      <c r="DV45" s="25"/>
      <c r="DW45" s="25"/>
      <c r="DX45" s="25"/>
      <c r="DY45" s="25"/>
      <c r="DZ45" s="25"/>
      <c r="EA45" s="25"/>
      <c r="EB45" s="25"/>
      <c r="EC45" s="25"/>
      <c r="ED45" s="25"/>
      <c r="EE45" s="25"/>
      <c r="EF45" s="25"/>
      <c r="EG45" s="25"/>
      <c r="EH45" s="25"/>
      <c r="EI45" s="25"/>
      <c r="EJ45" s="25"/>
      <c r="EK45" s="25"/>
      <c r="EL45" s="25"/>
      <c r="EM45" s="25"/>
      <c r="EN45" s="25"/>
      <c r="EO45" s="25"/>
      <c r="EP45" s="25"/>
      <c r="EQ45" s="25"/>
      <c r="ER45" s="25"/>
      <c r="ES45" s="25"/>
      <c r="ET45" s="25"/>
      <c r="EU45" s="25"/>
      <c r="EV45" s="25"/>
      <c r="EW45" s="25"/>
      <c r="EX45" s="25"/>
      <c r="EY45" s="25"/>
      <c r="EZ45" s="25"/>
      <c r="FA45" s="25"/>
      <c r="FB45" s="25"/>
      <c r="FC45" s="25"/>
      <c r="FD45" s="25"/>
      <c r="FE45" s="25"/>
      <c r="FF45" s="25"/>
      <c r="FG45" s="25"/>
      <c r="FH45" s="25"/>
      <c r="FI45" s="25"/>
      <c r="FJ45" s="25"/>
      <c r="FK45" s="25"/>
      <c r="FL45" s="25"/>
      <c r="FM45" s="25"/>
      <c r="FN45" s="25"/>
      <c r="FO45" s="25"/>
      <c r="FP45" s="25"/>
      <c r="FQ45" s="25"/>
      <c r="FR45" s="25"/>
      <c r="FS45" s="25"/>
      <c r="FT45" s="25"/>
      <c r="FU45" s="25"/>
      <c r="FV45" s="25"/>
      <c r="FW45" s="25"/>
      <c r="FX45" s="25"/>
      <c r="FY45" s="25"/>
      <c r="FZ45" s="25"/>
      <c r="GA45" s="25"/>
      <c r="GB45" s="25"/>
      <c r="GC45" s="25"/>
      <c r="GD45" s="25"/>
      <c r="GE45" s="25"/>
      <c r="GF45" s="25"/>
      <c r="GG45" s="25"/>
      <c r="GH45" s="25"/>
      <c r="GI45" s="25"/>
      <c r="GJ45" s="25"/>
      <c r="GK45" s="25"/>
      <c r="GL45" s="25"/>
      <c r="GM45" s="25"/>
      <c r="GN45" s="25"/>
      <c r="GO45" s="25"/>
      <c r="GP45" s="25"/>
      <c r="GQ45" s="25"/>
      <c r="GR45" s="25"/>
      <c r="GS45" s="25"/>
      <c r="GT45" s="25"/>
      <c r="GU45" s="25"/>
      <c r="GV45" s="25"/>
      <c r="GW45" s="25"/>
      <c r="GX45" s="25"/>
      <c r="GY45" s="25"/>
    </row>
    <row r="46" spans="1:207">
      <c r="A46" s="28" t="s">
        <v>8097</v>
      </c>
      <c r="B46" s="28">
        <v>49203132</v>
      </c>
      <c r="C46" s="28" t="s">
        <v>8109</v>
      </c>
      <c r="D46" s="27">
        <v>360</v>
      </c>
      <c r="E46" s="26"/>
      <c r="F46" s="26"/>
      <c r="G46" s="26"/>
      <c r="H46" s="26"/>
      <c r="I46" s="26"/>
      <c r="J46" s="26"/>
      <c r="K46" s="26"/>
      <c r="L46" s="26"/>
      <c r="M46" s="26"/>
      <c r="N46" s="26"/>
      <c r="O46" s="26"/>
      <c r="P46" s="26"/>
      <c r="Q46" s="26"/>
      <c r="R46" s="26"/>
      <c r="S46" s="26"/>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5"/>
      <c r="BH46" s="25"/>
      <c r="BI46" s="25"/>
      <c r="BJ46" s="25"/>
      <c r="BK46" s="25"/>
      <c r="BL46" s="25"/>
      <c r="BM46" s="25">
        <v>4480</v>
      </c>
      <c r="BN46" s="25"/>
      <c r="BO46" s="25"/>
      <c r="BP46" s="25">
        <v>896</v>
      </c>
      <c r="BQ46" s="25"/>
      <c r="BR46" s="25"/>
      <c r="BS46" s="25">
        <v>3584</v>
      </c>
      <c r="BT46" s="25">
        <v>1792</v>
      </c>
      <c r="BU46" s="25"/>
      <c r="BV46" s="25"/>
      <c r="BW46" s="25"/>
      <c r="BX46" s="25"/>
      <c r="BY46" s="25"/>
      <c r="BZ46" s="25"/>
      <c r="CA46" s="25"/>
      <c r="CB46" s="25"/>
      <c r="CC46" s="25"/>
      <c r="CD46" s="25"/>
      <c r="CE46" s="25"/>
      <c r="CF46" s="25"/>
      <c r="CG46" s="25">
        <v>5376</v>
      </c>
      <c r="CH46" s="25"/>
      <c r="CI46" s="25"/>
      <c r="CJ46" s="25"/>
      <c r="CK46" s="25">
        <v>3584</v>
      </c>
      <c r="CL46" s="25">
        <v>2688</v>
      </c>
      <c r="CM46" s="25">
        <v>8960</v>
      </c>
      <c r="CN46" s="25">
        <v>3584</v>
      </c>
      <c r="CO46" s="25">
        <v>6272</v>
      </c>
      <c r="CP46" s="25"/>
      <c r="CQ46" s="25"/>
      <c r="CR46" s="25">
        <v>3584</v>
      </c>
      <c r="CS46" s="25">
        <v>9856</v>
      </c>
      <c r="CT46" s="25">
        <v>1792</v>
      </c>
      <c r="CU46" s="25">
        <v>2688</v>
      </c>
      <c r="CV46" s="25">
        <v>4480</v>
      </c>
      <c r="CW46" s="25"/>
      <c r="CX46" s="25"/>
      <c r="CY46" s="25">
        <v>6272</v>
      </c>
      <c r="CZ46" s="25"/>
      <c r="DA46" s="25"/>
      <c r="DB46" s="25"/>
      <c r="DC46" s="25"/>
      <c r="DD46" s="25"/>
      <c r="DE46" s="25"/>
      <c r="DF46" s="25">
        <v>1792</v>
      </c>
      <c r="DG46" s="25">
        <v>896</v>
      </c>
      <c r="DH46" s="25">
        <v>896</v>
      </c>
      <c r="DI46" s="25"/>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L46" s="25"/>
      <c r="FM46" s="25"/>
      <c r="FN46" s="25"/>
      <c r="FO46" s="25"/>
      <c r="FP46" s="25"/>
      <c r="FQ46" s="25"/>
      <c r="FR46" s="25"/>
      <c r="FS46" s="25"/>
      <c r="FT46" s="25"/>
      <c r="FU46" s="25"/>
      <c r="FV46" s="25"/>
      <c r="FW46" s="25"/>
      <c r="FX46" s="25"/>
      <c r="FY46" s="25"/>
      <c r="FZ46" s="25"/>
      <c r="GA46" s="25"/>
      <c r="GB46" s="25"/>
      <c r="GC46" s="25"/>
      <c r="GD46" s="25"/>
      <c r="GE46" s="25"/>
      <c r="GF46" s="25"/>
      <c r="GG46" s="25"/>
      <c r="GH46" s="25"/>
      <c r="GI46" s="25"/>
      <c r="GJ46" s="25"/>
      <c r="GK46" s="25"/>
      <c r="GL46" s="25"/>
      <c r="GM46" s="25"/>
      <c r="GN46" s="25"/>
      <c r="GO46" s="25"/>
      <c r="GP46" s="25"/>
      <c r="GQ46" s="25"/>
      <c r="GR46" s="25"/>
      <c r="GS46" s="25"/>
      <c r="GT46" s="25"/>
      <c r="GU46" s="25"/>
      <c r="GV46" s="25"/>
      <c r="GW46" s="25"/>
      <c r="GX46" s="25"/>
      <c r="GY46" s="25"/>
    </row>
    <row r="47" spans="1:207">
      <c r="A47" s="28" t="s">
        <v>8097</v>
      </c>
      <c r="B47" s="28">
        <v>46216128</v>
      </c>
      <c r="C47" s="28" t="s">
        <v>8114</v>
      </c>
      <c r="D47" s="27" t="s">
        <v>8111</v>
      </c>
      <c r="E47" s="26"/>
      <c r="F47" s="26"/>
      <c r="G47" s="26"/>
      <c r="H47" s="26"/>
      <c r="I47" s="26"/>
      <c r="J47" s="26"/>
      <c r="K47" s="26"/>
      <c r="L47" s="26"/>
      <c r="M47" s="26"/>
      <c r="N47" s="26"/>
      <c r="O47" s="26"/>
      <c r="P47" s="26"/>
      <c r="Q47" s="26"/>
      <c r="R47" s="26"/>
      <c r="S47" s="26"/>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5"/>
      <c r="BH47" s="25"/>
      <c r="BI47" s="25"/>
      <c r="BJ47" s="25"/>
      <c r="BK47" s="25"/>
      <c r="BL47" s="25"/>
      <c r="BM47" s="25"/>
      <c r="BN47" s="25"/>
      <c r="BO47" s="25"/>
      <c r="BP47" s="25"/>
      <c r="BQ47" s="25">
        <v>320</v>
      </c>
      <c r="BR47" s="25"/>
      <c r="BS47" s="25"/>
      <c r="BT47" s="25"/>
      <c r="BU47" s="25"/>
      <c r="BV47" s="25"/>
      <c r="BW47" s="25"/>
      <c r="BX47" s="25"/>
      <c r="BY47" s="25"/>
      <c r="BZ47" s="25"/>
      <c r="CA47" s="25"/>
      <c r="CB47" s="25"/>
      <c r="CC47" s="25"/>
      <c r="CD47" s="25"/>
      <c r="CE47" s="25"/>
      <c r="CF47" s="25"/>
      <c r="CG47" s="25"/>
      <c r="CH47" s="25"/>
      <c r="CI47" s="25"/>
      <c r="CJ47" s="25"/>
      <c r="CK47" s="25"/>
      <c r="CL47" s="25"/>
      <c r="CM47" s="25"/>
      <c r="CN47" s="25"/>
      <c r="CO47" s="25"/>
      <c r="CP47" s="25"/>
      <c r="CQ47" s="25"/>
      <c r="CR47" s="25"/>
      <c r="CS47" s="25"/>
      <c r="CT47" s="25"/>
      <c r="CU47" s="25"/>
      <c r="CV47" s="25"/>
      <c r="CW47" s="25"/>
      <c r="CX47" s="25"/>
      <c r="CY47" s="25"/>
      <c r="CZ47" s="25"/>
      <c r="DA47" s="25"/>
      <c r="DB47" s="25"/>
      <c r="DC47" s="25"/>
      <c r="DD47" s="25"/>
      <c r="DE47" s="25"/>
      <c r="DF47" s="25"/>
      <c r="DG47" s="25"/>
      <c r="DH47" s="25"/>
      <c r="DI47" s="25"/>
      <c r="DJ47" s="25"/>
      <c r="DK47" s="25"/>
      <c r="DL47" s="25"/>
      <c r="DM47" s="25"/>
      <c r="DN47" s="25"/>
      <c r="DO47" s="25"/>
      <c r="DP47" s="25"/>
      <c r="DQ47" s="25"/>
      <c r="DR47" s="25"/>
      <c r="DS47" s="25"/>
      <c r="DT47" s="25"/>
      <c r="DU47" s="25"/>
      <c r="DV47" s="25"/>
      <c r="DW47" s="25"/>
      <c r="DX47" s="25"/>
      <c r="DY47" s="25"/>
      <c r="DZ47" s="25"/>
      <c r="EA47" s="25"/>
      <c r="EB47" s="25"/>
      <c r="EC47" s="25"/>
      <c r="ED47" s="25"/>
      <c r="EE47" s="25"/>
      <c r="EF47" s="25"/>
      <c r="EG47" s="25"/>
      <c r="EH47" s="25"/>
      <c r="EI47" s="25"/>
      <c r="EJ47" s="25"/>
      <c r="EK47" s="25"/>
      <c r="EL47" s="25"/>
      <c r="EM47" s="25"/>
      <c r="EN47" s="25"/>
      <c r="EO47" s="25"/>
      <c r="EP47" s="25"/>
      <c r="EQ47" s="25"/>
      <c r="ER47" s="25"/>
      <c r="ES47" s="25"/>
      <c r="ET47" s="25"/>
      <c r="EU47" s="25"/>
      <c r="EV47" s="25"/>
      <c r="EW47" s="25"/>
      <c r="EX47" s="25"/>
      <c r="EY47" s="25"/>
      <c r="EZ47" s="25"/>
      <c r="FA47" s="25"/>
      <c r="FB47" s="25"/>
      <c r="FC47" s="25"/>
      <c r="FD47" s="25"/>
      <c r="FE47" s="25"/>
      <c r="FF47" s="25"/>
      <c r="FG47" s="25"/>
      <c r="FH47" s="25"/>
      <c r="FI47" s="25"/>
      <c r="FJ47" s="25"/>
      <c r="FK47" s="25"/>
      <c r="FL47" s="25"/>
      <c r="FM47" s="25"/>
      <c r="FN47" s="25"/>
      <c r="FO47" s="25"/>
      <c r="FP47" s="25"/>
      <c r="FQ47" s="25"/>
      <c r="FR47" s="25"/>
      <c r="FS47" s="25"/>
      <c r="FT47" s="25"/>
      <c r="FU47" s="25"/>
      <c r="FV47" s="25"/>
      <c r="FW47" s="25"/>
      <c r="FX47" s="25"/>
      <c r="FY47" s="25"/>
      <c r="FZ47" s="25"/>
      <c r="GA47" s="25"/>
      <c r="GB47" s="25"/>
      <c r="GC47" s="25"/>
      <c r="GD47" s="25"/>
      <c r="GE47" s="25"/>
      <c r="GF47" s="25"/>
      <c r="GG47" s="25"/>
      <c r="GH47" s="25"/>
      <c r="GI47" s="25"/>
      <c r="GJ47" s="25"/>
      <c r="GK47" s="25"/>
      <c r="GL47" s="25"/>
      <c r="GM47" s="25"/>
      <c r="GN47" s="25"/>
      <c r="GO47" s="25"/>
      <c r="GP47" s="25"/>
      <c r="GQ47" s="25"/>
      <c r="GR47" s="25"/>
      <c r="GS47" s="25"/>
      <c r="GT47" s="25"/>
      <c r="GU47" s="25"/>
      <c r="GV47" s="25"/>
      <c r="GW47" s="25"/>
      <c r="GX47" s="25"/>
      <c r="GY47" s="25"/>
    </row>
    <row r="48" spans="1:207">
      <c r="A48" s="28" t="s">
        <v>8097</v>
      </c>
      <c r="B48" s="28">
        <v>46206127</v>
      </c>
      <c r="C48" s="28" t="s">
        <v>8114</v>
      </c>
      <c r="D48" s="27" t="s">
        <v>8113</v>
      </c>
      <c r="E48" s="26"/>
      <c r="F48" s="26"/>
      <c r="G48" s="26"/>
      <c r="H48" s="26"/>
      <c r="I48" s="26"/>
      <c r="J48" s="26"/>
      <c r="K48" s="26"/>
      <c r="L48" s="26"/>
      <c r="M48" s="26"/>
      <c r="N48" s="26"/>
      <c r="O48" s="26"/>
      <c r="P48" s="26"/>
      <c r="Q48" s="26"/>
      <c r="R48" s="26"/>
      <c r="S48" s="26"/>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5"/>
      <c r="BH48" s="25"/>
      <c r="BI48" s="25"/>
      <c r="BJ48" s="25"/>
      <c r="BK48" s="25"/>
      <c r="BL48" s="25"/>
      <c r="BM48" s="25"/>
      <c r="BN48" s="25"/>
      <c r="BO48" s="25"/>
      <c r="BP48" s="25"/>
      <c r="BQ48" s="25">
        <v>37</v>
      </c>
      <c r="BR48" s="25"/>
      <c r="BS48" s="25"/>
      <c r="BT48" s="25"/>
      <c r="BU48" s="25"/>
      <c r="BV48" s="25"/>
      <c r="BW48" s="25"/>
      <c r="BX48" s="25"/>
      <c r="BY48" s="25"/>
      <c r="BZ48" s="25"/>
      <c r="CA48" s="25"/>
      <c r="CB48" s="25"/>
      <c r="CC48" s="25"/>
      <c r="CD48" s="25"/>
      <c r="CE48" s="25"/>
      <c r="CF48" s="25"/>
      <c r="CG48" s="25"/>
      <c r="CH48" s="25"/>
      <c r="CI48" s="25"/>
      <c r="CJ48" s="25"/>
      <c r="CK48" s="25"/>
      <c r="CL48" s="25"/>
      <c r="CM48" s="25"/>
      <c r="CN48" s="25"/>
      <c r="CO48" s="25"/>
      <c r="CP48" s="25"/>
      <c r="CQ48" s="25"/>
      <c r="CR48" s="25"/>
      <c r="CS48" s="25"/>
      <c r="CT48" s="25"/>
      <c r="CU48" s="25"/>
      <c r="CV48" s="25"/>
      <c r="CW48" s="25"/>
      <c r="CX48" s="25"/>
      <c r="CY48" s="25"/>
      <c r="CZ48" s="25"/>
      <c r="DA48" s="25"/>
      <c r="DB48" s="25"/>
      <c r="DC48" s="25"/>
      <c r="DD48" s="25"/>
      <c r="DE48" s="25"/>
      <c r="DF48" s="25"/>
      <c r="DG48" s="25"/>
      <c r="DH48" s="25"/>
      <c r="DI48" s="25"/>
      <c r="DJ48" s="25"/>
      <c r="DK48" s="25"/>
      <c r="DL48" s="25"/>
      <c r="DM48" s="25"/>
      <c r="DN48" s="25"/>
      <c r="DO48" s="25"/>
      <c r="DP48" s="25"/>
      <c r="DQ48" s="25"/>
      <c r="DR48" s="25"/>
      <c r="DS48" s="25"/>
      <c r="DT48" s="25"/>
      <c r="DU48" s="25"/>
      <c r="DV48" s="25"/>
      <c r="DW48" s="25"/>
      <c r="DX48" s="25"/>
      <c r="DY48" s="25"/>
      <c r="DZ48" s="25"/>
      <c r="EA48" s="25"/>
      <c r="EB48" s="25"/>
      <c r="EC48" s="25"/>
      <c r="ED48" s="25"/>
      <c r="EE48" s="25"/>
      <c r="EF48" s="25"/>
      <c r="EG48" s="25"/>
      <c r="EH48" s="25"/>
      <c r="EI48" s="25"/>
      <c r="EJ48" s="25"/>
      <c r="EK48" s="25"/>
      <c r="EL48" s="25"/>
      <c r="EM48" s="25"/>
      <c r="EN48" s="25"/>
      <c r="EO48" s="25"/>
      <c r="EP48" s="25"/>
      <c r="EQ48" s="25"/>
      <c r="ER48" s="25"/>
      <c r="ES48" s="25"/>
      <c r="ET48" s="25"/>
      <c r="EU48" s="25"/>
      <c r="EV48" s="25"/>
      <c r="EW48" s="25"/>
      <c r="EX48" s="25"/>
      <c r="EY48" s="25"/>
      <c r="EZ48" s="25"/>
      <c r="FA48" s="25"/>
      <c r="FB48" s="25"/>
      <c r="FC48" s="25"/>
      <c r="FD48" s="25"/>
      <c r="FE48" s="25"/>
      <c r="FF48" s="25"/>
      <c r="FG48" s="25"/>
      <c r="FH48" s="25"/>
      <c r="FI48" s="25"/>
      <c r="FJ48" s="25"/>
      <c r="FK48" s="25"/>
      <c r="FL48" s="25"/>
      <c r="FM48" s="25"/>
      <c r="FN48" s="25"/>
      <c r="FO48" s="25"/>
      <c r="FP48" s="25"/>
      <c r="FQ48" s="25"/>
      <c r="FR48" s="25"/>
      <c r="FS48" s="25"/>
      <c r="FT48" s="25"/>
      <c r="FU48" s="25"/>
      <c r="FV48" s="25"/>
      <c r="FW48" s="25"/>
      <c r="FX48" s="25"/>
      <c r="FY48" s="25"/>
      <c r="FZ48" s="25"/>
      <c r="GA48" s="25"/>
      <c r="GB48" s="25"/>
      <c r="GC48" s="25"/>
      <c r="GD48" s="25"/>
      <c r="GE48" s="25"/>
      <c r="GF48" s="25"/>
      <c r="GG48" s="25"/>
      <c r="GH48" s="25"/>
      <c r="GI48" s="25"/>
      <c r="GJ48" s="25"/>
      <c r="GK48" s="25"/>
      <c r="GL48" s="25"/>
      <c r="GM48" s="25"/>
      <c r="GN48" s="25"/>
      <c r="GO48" s="25"/>
      <c r="GP48" s="25"/>
      <c r="GQ48" s="25"/>
      <c r="GR48" s="25"/>
      <c r="GS48" s="25"/>
      <c r="GT48" s="25"/>
      <c r="GU48" s="25"/>
      <c r="GV48" s="25"/>
      <c r="GW48" s="25"/>
      <c r="GX48" s="25"/>
      <c r="GY48" s="25"/>
    </row>
    <row r="49" spans="1:207">
      <c r="A49" s="28" t="s">
        <v>8097</v>
      </c>
      <c r="B49" s="28">
        <v>46202128</v>
      </c>
      <c r="C49" s="28" t="s">
        <v>8114</v>
      </c>
      <c r="D49" s="27" t="s">
        <v>8111</v>
      </c>
      <c r="E49" s="26"/>
      <c r="F49" s="26"/>
      <c r="G49" s="26"/>
      <c r="H49" s="26"/>
      <c r="I49" s="26"/>
      <c r="J49" s="26"/>
      <c r="K49" s="26"/>
      <c r="L49" s="26"/>
      <c r="M49" s="26"/>
      <c r="N49" s="26"/>
      <c r="O49" s="26"/>
      <c r="P49" s="26"/>
      <c r="Q49" s="26"/>
      <c r="R49" s="26"/>
      <c r="S49" s="26"/>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5"/>
      <c r="BH49" s="25"/>
      <c r="BI49" s="25"/>
      <c r="BJ49" s="25"/>
      <c r="BK49" s="25"/>
      <c r="BL49" s="25"/>
      <c r="BM49" s="25"/>
      <c r="BN49" s="25"/>
      <c r="BO49" s="25"/>
      <c r="BP49" s="25"/>
      <c r="BQ49" s="25">
        <v>1</v>
      </c>
      <c r="BR49" s="25"/>
      <c r="BS49" s="25"/>
      <c r="BT49" s="25"/>
      <c r="BU49" s="25"/>
      <c r="BV49" s="25"/>
      <c r="BW49" s="25"/>
      <c r="BX49" s="25"/>
      <c r="BY49" s="25"/>
      <c r="BZ49" s="25"/>
      <c r="CA49" s="25"/>
      <c r="CB49" s="25"/>
      <c r="CC49" s="25"/>
      <c r="CD49" s="25"/>
      <c r="CE49" s="25"/>
      <c r="CF49" s="25"/>
      <c r="CG49" s="25"/>
      <c r="CH49" s="25"/>
      <c r="CI49" s="25"/>
      <c r="CJ49" s="25"/>
      <c r="CK49" s="25"/>
      <c r="CL49" s="25"/>
      <c r="CM49" s="25"/>
      <c r="CN49" s="25"/>
      <c r="CO49" s="25"/>
      <c r="CP49" s="25"/>
      <c r="CQ49" s="25"/>
      <c r="CR49" s="25"/>
      <c r="CS49" s="25"/>
      <c r="CT49" s="25"/>
      <c r="CU49" s="25"/>
      <c r="CV49" s="25"/>
      <c r="CW49" s="25"/>
      <c r="CX49" s="25"/>
      <c r="CY49" s="25"/>
      <c r="CZ49" s="25"/>
      <c r="DA49" s="25"/>
      <c r="DB49" s="25"/>
      <c r="DC49" s="25"/>
      <c r="DD49" s="25"/>
      <c r="DE49" s="25"/>
      <c r="DF49" s="25"/>
      <c r="DG49" s="25"/>
      <c r="DH49" s="25"/>
      <c r="DI49" s="25"/>
      <c r="DJ49" s="25"/>
      <c r="DK49" s="25"/>
      <c r="DL49" s="25"/>
      <c r="DM49" s="25"/>
      <c r="DN49" s="25"/>
      <c r="DO49" s="25"/>
      <c r="DP49" s="25"/>
      <c r="DQ49" s="25"/>
      <c r="DR49" s="25"/>
      <c r="DS49" s="25"/>
      <c r="DT49" s="25"/>
      <c r="DU49" s="25"/>
      <c r="DV49" s="25"/>
      <c r="DW49" s="25"/>
      <c r="DX49" s="25"/>
      <c r="DY49" s="25"/>
      <c r="DZ49" s="25"/>
      <c r="EA49" s="25"/>
      <c r="EB49" s="25"/>
      <c r="EC49" s="25"/>
      <c r="ED49" s="25"/>
      <c r="EE49" s="25"/>
      <c r="EF49" s="25"/>
      <c r="EG49" s="25"/>
      <c r="EH49" s="25"/>
      <c r="EI49" s="25"/>
      <c r="EJ49" s="25"/>
      <c r="EK49" s="25"/>
      <c r="EL49" s="25"/>
      <c r="EM49" s="25"/>
      <c r="EN49" s="25"/>
      <c r="EO49" s="25"/>
      <c r="EP49" s="25"/>
      <c r="EQ49" s="25"/>
      <c r="ER49" s="25"/>
      <c r="ES49" s="25"/>
      <c r="ET49" s="25"/>
      <c r="EU49" s="25"/>
      <c r="EV49" s="25"/>
      <c r="EW49" s="25"/>
      <c r="EX49" s="25"/>
      <c r="EY49" s="25"/>
      <c r="EZ49" s="25"/>
      <c r="FA49" s="25"/>
      <c r="FB49" s="25"/>
      <c r="FC49" s="25"/>
      <c r="FD49" s="25"/>
      <c r="FE49" s="25"/>
      <c r="FF49" s="25"/>
      <c r="FG49" s="25"/>
      <c r="FH49" s="25"/>
      <c r="FI49" s="25"/>
      <c r="FJ49" s="25"/>
      <c r="FK49" s="25"/>
      <c r="FL49" s="25"/>
      <c r="FM49" s="25"/>
      <c r="FN49" s="25"/>
      <c r="FO49" s="25"/>
      <c r="FP49" s="25"/>
      <c r="FQ49" s="25"/>
      <c r="FR49" s="25"/>
      <c r="FS49" s="25"/>
      <c r="FT49" s="25"/>
      <c r="FU49" s="25"/>
      <c r="FV49" s="25"/>
      <c r="FW49" s="25"/>
      <c r="FX49" s="25"/>
      <c r="FY49" s="25"/>
      <c r="FZ49" s="25"/>
      <c r="GA49" s="25"/>
      <c r="GB49" s="25"/>
      <c r="GC49" s="25"/>
      <c r="GD49" s="25"/>
      <c r="GE49" s="25"/>
      <c r="GF49" s="25"/>
      <c r="GG49" s="25"/>
      <c r="GH49" s="25"/>
      <c r="GI49" s="25"/>
      <c r="GJ49" s="25"/>
      <c r="GK49" s="25"/>
      <c r="GL49" s="25"/>
      <c r="GM49" s="25"/>
      <c r="GN49" s="25"/>
      <c r="GO49" s="25"/>
      <c r="GP49" s="25"/>
      <c r="GQ49" s="25"/>
      <c r="GR49" s="25"/>
      <c r="GS49" s="25"/>
      <c r="GT49" s="25"/>
      <c r="GU49" s="25"/>
      <c r="GV49" s="25"/>
      <c r="GW49" s="25"/>
      <c r="GX49" s="25"/>
      <c r="GY49" s="25"/>
    </row>
    <row r="50" spans="1:207">
      <c r="A50" s="28" t="s">
        <v>8097</v>
      </c>
      <c r="B50" s="28">
        <v>46206128</v>
      </c>
      <c r="C50" s="28" t="s">
        <v>8114</v>
      </c>
      <c r="D50" s="27" t="s">
        <v>8111</v>
      </c>
      <c r="E50" s="26"/>
      <c r="F50" s="26"/>
      <c r="G50" s="26"/>
      <c r="H50" s="26"/>
      <c r="I50" s="26"/>
      <c r="J50" s="26"/>
      <c r="K50" s="26"/>
      <c r="L50" s="26"/>
      <c r="M50" s="26"/>
      <c r="N50" s="26"/>
      <c r="O50" s="26"/>
      <c r="P50" s="26"/>
      <c r="Q50" s="26"/>
      <c r="R50" s="26"/>
      <c r="S50" s="26"/>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5"/>
      <c r="BH50" s="25"/>
      <c r="BI50" s="25"/>
      <c r="BJ50" s="25"/>
      <c r="BK50" s="25"/>
      <c r="BL50" s="25"/>
      <c r="BM50" s="25"/>
      <c r="BN50" s="25"/>
      <c r="BO50" s="25"/>
      <c r="BP50" s="25"/>
      <c r="BQ50" s="25">
        <v>2</v>
      </c>
      <c r="BR50" s="25"/>
      <c r="BS50" s="25"/>
      <c r="BT50" s="25"/>
      <c r="BU50" s="25"/>
      <c r="BV50" s="25"/>
      <c r="BW50" s="25"/>
      <c r="BX50" s="25"/>
      <c r="BY50" s="25"/>
      <c r="BZ50" s="25"/>
      <c r="CA50" s="25"/>
      <c r="CB50" s="25"/>
      <c r="CC50" s="25"/>
      <c r="CD50" s="25"/>
      <c r="CE50" s="25"/>
      <c r="CF50" s="25"/>
      <c r="CG50" s="25"/>
      <c r="CH50" s="25"/>
      <c r="CI50" s="25"/>
      <c r="CJ50" s="25"/>
      <c r="CK50" s="25"/>
      <c r="CL50" s="25"/>
      <c r="CM50" s="25"/>
      <c r="CN50" s="25"/>
      <c r="CO50" s="25"/>
      <c r="CP50" s="25"/>
      <c r="CQ50" s="25"/>
      <c r="CR50" s="25"/>
      <c r="CS50" s="25"/>
      <c r="CT50" s="25"/>
      <c r="CU50" s="25"/>
      <c r="CV50" s="25"/>
      <c r="CW50" s="25"/>
      <c r="CX50" s="25"/>
      <c r="CY50" s="25"/>
      <c r="CZ50" s="25"/>
      <c r="DA50" s="25"/>
      <c r="DB50" s="25"/>
      <c r="DC50" s="25"/>
      <c r="DD50" s="25"/>
      <c r="DE50" s="25"/>
      <c r="DF50" s="25"/>
      <c r="DG50" s="25"/>
      <c r="DH50" s="25"/>
      <c r="DI50" s="25"/>
      <c r="DJ50" s="25"/>
      <c r="DK50" s="25"/>
      <c r="DL50" s="25"/>
      <c r="DM50" s="25"/>
      <c r="DN50" s="25"/>
      <c r="DO50" s="25"/>
      <c r="DP50" s="25"/>
      <c r="DQ50" s="25"/>
      <c r="DR50" s="25"/>
      <c r="DS50" s="25"/>
      <c r="DT50" s="25"/>
      <c r="DU50" s="25"/>
      <c r="DV50" s="25"/>
      <c r="DW50" s="25"/>
      <c r="DX50" s="25"/>
      <c r="DY50" s="25"/>
      <c r="DZ50" s="25"/>
      <c r="EA50" s="25"/>
      <c r="EB50" s="25"/>
      <c r="EC50" s="25"/>
      <c r="ED50" s="25"/>
      <c r="EE50" s="25"/>
      <c r="EF50" s="25"/>
      <c r="EG50" s="25"/>
      <c r="EH50" s="25"/>
      <c r="EI50" s="25"/>
      <c r="EJ50" s="25"/>
      <c r="EK50" s="25"/>
      <c r="EL50" s="25"/>
      <c r="EM50" s="25"/>
      <c r="EN50" s="25"/>
      <c r="EO50" s="25"/>
      <c r="EP50" s="25"/>
      <c r="EQ50" s="25"/>
      <c r="ER50" s="25"/>
      <c r="ES50" s="25"/>
      <c r="ET50" s="25"/>
      <c r="EU50" s="25"/>
      <c r="EV50" s="25"/>
      <c r="EW50" s="25"/>
      <c r="EX50" s="25"/>
      <c r="EY50" s="25"/>
      <c r="EZ50" s="25"/>
      <c r="FA50" s="25"/>
      <c r="FB50" s="25"/>
      <c r="FC50" s="25"/>
      <c r="FD50" s="25"/>
      <c r="FE50" s="25"/>
      <c r="FF50" s="25"/>
      <c r="FG50" s="25"/>
      <c r="FH50" s="25"/>
      <c r="FI50" s="25"/>
      <c r="FJ50" s="25"/>
      <c r="FK50" s="25"/>
      <c r="FL50" s="25"/>
      <c r="FM50" s="25"/>
      <c r="FN50" s="25"/>
      <c r="FO50" s="25"/>
      <c r="FP50" s="25"/>
      <c r="FQ50" s="25"/>
      <c r="FR50" s="25"/>
      <c r="FS50" s="25"/>
      <c r="FT50" s="25"/>
      <c r="FU50" s="25"/>
      <c r="FV50" s="25"/>
      <c r="FW50" s="25"/>
      <c r="FX50" s="25"/>
      <c r="FY50" s="25"/>
      <c r="FZ50" s="25"/>
      <c r="GA50" s="25"/>
      <c r="GB50" s="25"/>
      <c r="GC50" s="25"/>
      <c r="GD50" s="25"/>
      <c r="GE50" s="25"/>
      <c r="GF50" s="25"/>
      <c r="GG50" s="25"/>
      <c r="GH50" s="25"/>
      <c r="GI50" s="25"/>
      <c r="GJ50" s="25"/>
      <c r="GK50" s="25"/>
      <c r="GL50" s="25"/>
      <c r="GM50" s="25"/>
      <c r="GN50" s="25"/>
      <c r="GO50" s="25"/>
      <c r="GP50" s="25"/>
      <c r="GQ50" s="25"/>
      <c r="GR50" s="25"/>
      <c r="GS50" s="25"/>
      <c r="GT50" s="25"/>
      <c r="GU50" s="25"/>
      <c r="GV50" s="25"/>
      <c r="GW50" s="25"/>
      <c r="GX50" s="25"/>
      <c r="GY50" s="25"/>
    </row>
    <row r="51" spans="1:207">
      <c r="A51" s="28" t="s">
        <v>8097</v>
      </c>
      <c r="B51" s="28">
        <v>46210528</v>
      </c>
      <c r="C51" s="28" t="s">
        <v>8114</v>
      </c>
      <c r="D51" s="27" t="s">
        <v>8111</v>
      </c>
      <c r="E51" s="26"/>
      <c r="F51" s="26"/>
      <c r="G51" s="26"/>
      <c r="H51" s="26"/>
      <c r="I51" s="26"/>
      <c r="J51" s="26"/>
      <c r="K51" s="26"/>
      <c r="L51" s="26"/>
      <c r="M51" s="26"/>
      <c r="N51" s="26"/>
      <c r="O51" s="26"/>
      <c r="P51" s="26"/>
      <c r="Q51" s="26"/>
      <c r="R51" s="26"/>
      <c r="S51" s="26"/>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5"/>
      <c r="BH51" s="25"/>
      <c r="BI51" s="25"/>
      <c r="BJ51" s="25"/>
      <c r="BK51" s="25"/>
      <c r="BL51" s="25"/>
      <c r="BM51" s="25"/>
      <c r="BN51" s="25"/>
      <c r="BO51" s="25"/>
      <c r="BP51" s="25"/>
      <c r="BQ51" s="25">
        <v>1</v>
      </c>
      <c r="BR51" s="25"/>
      <c r="BS51" s="25"/>
      <c r="BT51" s="25"/>
      <c r="BU51" s="25"/>
      <c r="BV51" s="25"/>
      <c r="BW51" s="25"/>
      <c r="BX51" s="25"/>
      <c r="BY51" s="25"/>
      <c r="BZ51" s="25"/>
      <c r="CA51" s="25"/>
      <c r="CB51" s="25"/>
      <c r="CC51" s="25"/>
      <c r="CD51" s="25"/>
      <c r="CE51" s="25"/>
      <c r="CF51" s="25"/>
      <c r="CG51" s="25"/>
      <c r="CH51" s="25"/>
      <c r="CI51" s="25"/>
      <c r="CJ51" s="25"/>
      <c r="CK51" s="25"/>
      <c r="CL51" s="25"/>
      <c r="CM51" s="25"/>
      <c r="CN51" s="25"/>
      <c r="CO51" s="25"/>
      <c r="CP51" s="25"/>
      <c r="CQ51" s="25"/>
      <c r="CR51" s="25"/>
      <c r="CS51" s="25"/>
      <c r="CT51" s="25"/>
      <c r="CU51" s="25"/>
      <c r="CV51" s="25"/>
      <c r="CW51" s="25"/>
      <c r="CX51" s="25"/>
      <c r="CY51" s="25"/>
      <c r="CZ51" s="25"/>
      <c r="DA51" s="25"/>
      <c r="DB51" s="25"/>
      <c r="DC51" s="25"/>
      <c r="DD51" s="25"/>
      <c r="DE51" s="25"/>
      <c r="DF51" s="25"/>
      <c r="DG51" s="25"/>
      <c r="DH51" s="25"/>
      <c r="DI51" s="25"/>
      <c r="DJ51" s="25"/>
      <c r="DK51" s="25"/>
      <c r="DL51" s="25"/>
      <c r="DM51" s="25"/>
      <c r="DN51" s="25"/>
      <c r="DO51" s="25"/>
      <c r="DP51" s="25"/>
      <c r="DQ51" s="25"/>
      <c r="DR51" s="25"/>
      <c r="DS51" s="25"/>
      <c r="DT51" s="25"/>
      <c r="DU51" s="25"/>
      <c r="DV51" s="25"/>
      <c r="DW51" s="25"/>
      <c r="DX51" s="25"/>
      <c r="DY51" s="25"/>
      <c r="DZ51" s="25"/>
      <c r="EA51" s="25"/>
      <c r="EB51" s="25"/>
      <c r="EC51" s="25"/>
      <c r="ED51" s="25"/>
      <c r="EE51" s="25"/>
      <c r="EF51" s="25"/>
      <c r="EG51" s="25"/>
      <c r="EH51" s="25"/>
      <c r="EI51" s="25"/>
      <c r="EJ51" s="25"/>
      <c r="EK51" s="25"/>
      <c r="EL51" s="25"/>
      <c r="EM51" s="25"/>
      <c r="EN51" s="25"/>
      <c r="EO51" s="25"/>
      <c r="EP51" s="25"/>
      <c r="EQ51" s="25"/>
      <c r="ER51" s="25"/>
      <c r="ES51" s="25"/>
      <c r="ET51" s="25"/>
      <c r="EU51" s="25"/>
      <c r="EV51" s="25"/>
      <c r="EW51" s="25"/>
      <c r="EX51" s="25"/>
      <c r="EY51" s="25"/>
      <c r="EZ51" s="25"/>
      <c r="FA51" s="25"/>
      <c r="FB51" s="25"/>
      <c r="FC51" s="25"/>
      <c r="FD51" s="25"/>
      <c r="FE51" s="25"/>
      <c r="FF51" s="25"/>
      <c r="FG51" s="25"/>
      <c r="FH51" s="25"/>
      <c r="FI51" s="25"/>
      <c r="FJ51" s="25"/>
      <c r="FK51" s="25"/>
      <c r="FL51" s="25"/>
      <c r="FM51" s="25"/>
      <c r="FN51" s="25"/>
      <c r="FO51" s="25"/>
      <c r="FP51" s="25"/>
      <c r="FQ51" s="25"/>
      <c r="FR51" s="25"/>
      <c r="FS51" s="25"/>
      <c r="FT51" s="25"/>
      <c r="FU51" s="25"/>
      <c r="FV51" s="25"/>
      <c r="FW51" s="25"/>
      <c r="FX51" s="25"/>
      <c r="FY51" s="25"/>
      <c r="FZ51" s="25"/>
      <c r="GA51" s="25"/>
      <c r="GB51" s="25"/>
      <c r="GC51" s="25"/>
      <c r="GD51" s="25"/>
      <c r="GE51" s="25"/>
      <c r="GF51" s="25"/>
      <c r="GG51" s="25"/>
      <c r="GH51" s="25"/>
      <c r="GI51" s="25"/>
      <c r="GJ51" s="25"/>
      <c r="GK51" s="25"/>
      <c r="GL51" s="25"/>
      <c r="GM51" s="25"/>
      <c r="GN51" s="25"/>
      <c r="GO51" s="25"/>
      <c r="GP51" s="25"/>
      <c r="GQ51" s="25"/>
      <c r="GR51" s="25"/>
      <c r="GS51" s="25"/>
      <c r="GT51" s="25"/>
      <c r="GU51" s="25"/>
      <c r="GV51" s="25"/>
      <c r="GW51" s="25"/>
      <c r="GX51" s="25"/>
      <c r="GY51" s="25"/>
    </row>
    <row r="52" spans="1:207">
      <c r="A52" s="28" t="s">
        <v>8097</v>
      </c>
      <c r="B52" s="28">
        <v>46211128</v>
      </c>
      <c r="C52" s="28" t="s">
        <v>8114</v>
      </c>
      <c r="D52" s="27" t="s">
        <v>8111</v>
      </c>
      <c r="E52" s="26"/>
      <c r="F52" s="26"/>
      <c r="G52" s="26"/>
      <c r="H52" s="26"/>
      <c r="I52" s="26"/>
      <c r="J52" s="26"/>
      <c r="K52" s="26"/>
      <c r="L52" s="26"/>
      <c r="M52" s="26"/>
      <c r="N52" s="26"/>
      <c r="O52" s="26"/>
      <c r="P52" s="26"/>
      <c r="Q52" s="26"/>
      <c r="R52" s="26"/>
      <c r="S52" s="26"/>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5"/>
      <c r="BH52" s="25"/>
      <c r="BI52" s="25"/>
      <c r="BJ52" s="25"/>
      <c r="BK52" s="25"/>
      <c r="BL52" s="25"/>
      <c r="BM52" s="25"/>
      <c r="BN52" s="25"/>
      <c r="BO52" s="25"/>
      <c r="BP52" s="25"/>
      <c r="BQ52" s="25">
        <v>66</v>
      </c>
      <c r="BR52" s="25"/>
      <c r="BS52" s="25"/>
      <c r="BT52" s="25"/>
      <c r="BU52" s="25"/>
      <c r="BV52" s="25"/>
      <c r="BW52" s="25"/>
      <c r="BX52" s="25"/>
      <c r="BY52" s="25"/>
      <c r="BZ52" s="25"/>
      <c r="CA52" s="25"/>
      <c r="CB52" s="25"/>
      <c r="CC52" s="25"/>
      <c r="CD52" s="25"/>
      <c r="CE52" s="25"/>
      <c r="CF52" s="25"/>
      <c r="CG52" s="25"/>
      <c r="CH52" s="25"/>
      <c r="CI52" s="25"/>
      <c r="CJ52" s="25"/>
      <c r="CK52" s="25"/>
      <c r="CL52" s="25"/>
      <c r="CM52" s="25"/>
      <c r="CN52" s="25"/>
      <c r="CO52" s="25"/>
      <c r="CP52" s="25"/>
      <c r="CQ52" s="25"/>
      <c r="CR52" s="25"/>
      <c r="CS52" s="25"/>
      <c r="CT52" s="25"/>
      <c r="CU52" s="25"/>
      <c r="CV52" s="25"/>
      <c r="CW52" s="25"/>
      <c r="CX52" s="25"/>
      <c r="CY52" s="25"/>
      <c r="CZ52" s="25"/>
      <c r="DA52" s="25"/>
      <c r="DB52" s="25"/>
      <c r="DC52" s="25"/>
      <c r="DD52" s="25"/>
      <c r="DE52" s="25"/>
      <c r="DF52" s="25"/>
      <c r="DG52" s="25"/>
      <c r="DH52" s="25"/>
      <c r="DI52" s="25"/>
      <c r="DJ52" s="25"/>
      <c r="DK52" s="25"/>
      <c r="DL52" s="25"/>
      <c r="DM52" s="25"/>
      <c r="DN52" s="25"/>
      <c r="DO52" s="25"/>
      <c r="DP52" s="25"/>
      <c r="DQ52" s="25"/>
      <c r="DR52" s="25"/>
      <c r="DS52" s="25"/>
      <c r="DT52" s="25"/>
      <c r="DU52" s="25"/>
      <c r="DV52" s="25"/>
      <c r="DW52" s="25"/>
      <c r="DX52" s="25"/>
      <c r="DY52" s="25"/>
      <c r="DZ52" s="25"/>
      <c r="EA52" s="25"/>
      <c r="EB52" s="25"/>
      <c r="EC52" s="25"/>
      <c r="ED52" s="25"/>
      <c r="EE52" s="25"/>
      <c r="EF52" s="25"/>
      <c r="EG52" s="25"/>
      <c r="EH52" s="25"/>
      <c r="EI52" s="25"/>
      <c r="EJ52" s="25"/>
      <c r="EK52" s="25"/>
      <c r="EL52" s="25"/>
      <c r="EM52" s="25"/>
      <c r="EN52" s="25"/>
      <c r="EO52" s="25"/>
      <c r="EP52" s="25"/>
      <c r="EQ52" s="25"/>
      <c r="ER52" s="25"/>
      <c r="ES52" s="25"/>
      <c r="ET52" s="25"/>
      <c r="EU52" s="25"/>
      <c r="EV52" s="25"/>
      <c r="EW52" s="25"/>
      <c r="EX52" s="25"/>
      <c r="EY52" s="25"/>
      <c r="EZ52" s="25"/>
      <c r="FA52" s="25"/>
      <c r="FB52" s="25"/>
      <c r="FC52" s="25"/>
      <c r="FD52" s="25"/>
      <c r="FE52" s="25"/>
      <c r="FF52" s="25"/>
      <c r="FG52" s="25"/>
      <c r="FH52" s="25"/>
      <c r="FI52" s="25"/>
      <c r="FJ52" s="25"/>
      <c r="FK52" s="25"/>
      <c r="FL52" s="25"/>
      <c r="FM52" s="25"/>
      <c r="FN52" s="25"/>
      <c r="FO52" s="25"/>
      <c r="FP52" s="25"/>
      <c r="FQ52" s="25"/>
      <c r="FR52" s="25"/>
      <c r="FS52" s="25"/>
      <c r="FT52" s="25"/>
      <c r="FU52" s="25"/>
      <c r="FV52" s="25"/>
      <c r="FW52" s="25"/>
      <c r="FX52" s="25"/>
      <c r="FY52" s="25"/>
      <c r="FZ52" s="25"/>
      <c r="GA52" s="25"/>
      <c r="GB52" s="25"/>
      <c r="GC52" s="25"/>
      <c r="GD52" s="25"/>
      <c r="GE52" s="25"/>
      <c r="GF52" s="25"/>
      <c r="GG52" s="25"/>
      <c r="GH52" s="25"/>
      <c r="GI52" s="25"/>
      <c r="GJ52" s="25"/>
      <c r="GK52" s="25"/>
      <c r="GL52" s="25"/>
      <c r="GM52" s="25"/>
      <c r="GN52" s="25"/>
      <c r="GO52" s="25"/>
      <c r="GP52" s="25"/>
      <c r="GQ52" s="25"/>
      <c r="GR52" s="25"/>
      <c r="GS52" s="25"/>
      <c r="GT52" s="25"/>
      <c r="GU52" s="25"/>
      <c r="GV52" s="25"/>
      <c r="GW52" s="25"/>
      <c r="GX52" s="25"/>
      <c r="GY52" s="25"/>
    </row>
    <row r="53" spans="1:207">
      <c r="A53" s="28" t="s">
        <v>8097</v>
      </c>
      <c r="B53" s="28">
        <v>46211528</v>
      </c>
      <c r="C53" s="28" t="s">
        <v>8114</v>
      </c>
      <c r="D53" s="27" t="s">
        <v>8111</v>
      </c>
      <c r="E53" s="26"/>
      <c r="F53" s="26"/>
      <c r="G53" s="26"/>
      <c r="H53" s="26"/>
      <c r="I53" s="26"/>
      <c r="J53" s="26"/>
      <c r="K53" s="26"/>
      <c r="L53" s="26"/>
      <c r="M53" s="26"/>
      <c r="N53" s="26"/>
      <c r="O53" s="26"/>
      <c r="P53" s="26"/>
      <c r="Q53" s="26"/>
      <c r="R53" s="26"/>
      <c r="S53" s="26"/>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5"/>
      <c r="BH53" s="25"/>
      <c r="BI53" s="25"/>
      <c r="BJ53" s="25"/>
      <c r="BK53" s="25"/>
      <c r="BL53" s="25"/>
      <c r="BM53" s="25"/>
      <c r="BN53" s="25"/>
      <c r="BO53" s="25"/>
      <c r="BP53" s="25"/>
      <c r="BQ53" s="25">
        <v>32</v>
      </c>
      <c r="BR53" s="25"/>
      <c r="BS53" s="25"/>
      <c r="BT53" s="25"/>
      <c r="BU53" s="25"/>
      <c r="BV53" s="25"/>
      <c r="BW53" s="25"/>
      <c r="BX53" s="25"/>
      <c r="BY53" s="25"/>
      <c r="BZ53" s="25"/>
      <c r="CA53" s="25"/>
      <c r="CB53" s="25"/>
      <c r="CC53" s="25"/>
      <c r="CD53" s="25"/>
      <c r="CE53" s="25"/>
      <c r="CF53" s="25"/>
      <c r="CG53" s="25"/>
      <c r="CH53" s="25"/>
      <c r="CI53" s="25"/>
      <c r="CJ53" s="25"/>
      <c r="CK53" s="25"/>
      <c r="CL53" s="25"/>
      <c r="CM53" s="25"/>
      <c r="CN53" s="25"/>
      <c r="CO53" s="25"/>
      <c r="CP53" s="25"/>
      <c r="CQ53" s="25"/>
      <c r="CR53" s="25"/>
      <c r="CS53" s="25"/>
      <c r="CT53" s="25"/>
      <c r="CU53" s="25"/>
      <c r="CV53" s="25"/>
      <c r="CW53" s="25"/>
      <c r="CX53" s="25"/>
      <c r="CY53" s="25"/>
      <c r="CZ53" s="25"/>
      <c r="DA53" s="25"/>
      <c r="DB53" s="25"/>
      <c r="DC53" s="25"/>
      <c r="DD53" s="25"/>
      <c r="DE53" s="25"/>
      <c r="DF53" s="25"/>
      <c r="DG53" s="25"/>
      <c r="DH53" s="25"/>
      <c r="DI53" s="25"/>
      <c r="DJ53" s="25"/>
      <c r="DK53" s="25"/>
      <c r="DL53" s="25"/>
      <c r="DM53" s="25"/>
      <c r="DN53" s="25"/>
      <c r="DO53" s="25"/>
      <c r="DP53" s="25"/>
      <c r="DQ53" s="25"/>
      <c r="DR53" s="25"/>
      <c r="DS53" s="25"/>
      <c r="DT53" s="25"/>
      <c r="DU53" s="25"/>
      <c r="DV53" s="25"/>
      <c r="DW53" s="25"/>
      <c r="DX53" s="25"/>
      <c r="DY53" s="25"/>
      <c r="DZ53" s="25"/>
      <c r="EA53" s="25"/>
      <c r="EB53" s="25"/>
      <c r="EC53" s="25"/>
      <c r="ED53" s="25"/>
      <c r="EE53" s="25"/>
      <c r="EF53" s="25"/>
      <c r="EG53" s="25"/>
      <c r="EH53" s="25"/>
      <c r="EI53" s="25"/>
      <c r="EJ53" s="25"/>
      <c r="EK53" s="25"/>
      <c r="EL53" s="25"/>
      <c r="EM53" s="25"/>
      <c r="EN53" s="25"/>
      <c r="EO53" s="25"/>
      <c r="EP53" s="25"/>
      <c r="EQ53" s="25"/>
      <c r="ER53" s="25"/>
      <c r="ES53" s="25"/>
      <c r="ET53" s="25"/>
      <c r="EU53" s="25"/>
      <c r="EV53" s="25"/>
      <c r="EW53" s="25"/>
      <c r="EX53" s="25"/>
      <c r="EY53" s="25"/>
      <c r="EZ53" s="25"/>
      <c r="FA53" s="25"/>
      <c r="FB53" s="25"/>
      <c r="FC53" s="25"/>
      <c r="FD53" s="25"/>
      <c r="FE53" s="25"/>
      <c r="FF53" s="25"/>
      <c r="FG53" s="25"/>
      <c r="FH53" s="25"/>
      <c r="FI53" s="25"/>
      <c r="FJ53" s="25"/>
      <c r="FK53" s="25"/>
      <c r="FL53" s="25"/>
      <c r="FM53" s="25"/>
      <c r="FN53" s="25"/>
      <c r="FO53" s="25"/>
      <c r="FP53" s="25"/>
      <c r="FQ53" s="25"/>
      <c r="FR53" s="25"/>
      <c r="FS53" s="25"/>
      <c r="FT53" s="25"/>
      <c r="FU53" s="25"/>
      <c r="FV53" s="25"/>
      <c r="FW53" s="25"/>
      <c r="FX53" s="25"/>
      <c r="FY53" s="25"/>
      <c r="FZ53" s="25"/>
      <c r="GA53" s="25"/>
      <c r="GB53" s="25"/>
      <c r="GC53" s="25"/>
      <c r="GD53" s="25"/>
      <c r="GE53" s="25"/>
      <c r="GF53" s="25"/>
      <c r="GG53" s="25"/>
      <c r="GH53" s="25"/>
      <c r="GI53" s="25"/>
      <c r="GJ53" s="25"/>
      <c r="GK53" s="25"/>
      <c r="GL53" s="25"/>
      <c r="GM53" s="25"/>
      <c r="GN53" s="25"/>
      <c r="GO53" s="25"/>
      <c r="GP53" s="25"/>
      <c r="GQ53" s="25"/>
      <c r="GR53" s="25"/>
      <c r="GS53" s="25"/>
      <c r="GT53" s="25"/>
      <c r="GU53" s="25"/>
      <c r="GV53" s="25"/>
      <c r="GW53" s="25"/>
      <c r="GX53" s="25"/>
      <c r="GY53" s="25"/>
    </row>
    <row r="54" spans="1:207">
      <c r="A54" s="28" t="s">
        <v>8097</v>
      </c>
      <c r="B54" s="28">
        <v>46208130</v>
      </c>
      <c r="C54" s="28" t="s">
        <v>8114</v>
      </c>
      <c r="D54" s="27" t="s">
        <v>8115</v>
      </c>
      <c r="E54" s="26"/>
      <c r="F54" s="26"/>
      <c r="G54" s="26"/>
      <c r="H54" s="26"/>
      <c r="I54" s="26"/>
      <c r="J54" s="26"/>
      <c r="K54" s="26"/>
      <c r="L54" s="26"/>
      <c r="M54" s="26"/>
      <c r="N54" s="26"/>
      <c r="O54" s="26"/>
      <c r="P54" s="26"/>
      <c r="Q54" s="26"/>
      <c r="R54" s="26"/>
      <c r="S54" s="26"/>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5"/>
      <c r="BH54" s="25"/>
      <c r="BI54" s="25"/>
      <c r="BJ54" s="25"/>
      <c r="BK54" s="25"/>
      <c r="BL54" s="25"/>
      <c r="BM54" s="25"/>
      <c r="BN54" s="25"/>
      <c r="BO54" s="25"/>
      <c r="BP54" s="25"/>
      <c r="BQ54" s="25">
        <v>122</v>
      </c>
      <c r="BR54" s="25"/>
      <c r="BS54" s="25"/>
      <c r="BT54" s="25"/>
      <c r="BU54" s="25"/>
      <c r="BV54" s="25"/>
      <c r="BW54" s="25"/>
      <c r="BX54" s="25"/>
      <c r="BY54" s="25"/>
      <c r="BZ54" s="25"/>
      <c r="CA54" s="25"/>
      <c r="CB54" s="25"/>
      <c r="CC54" s="25"/>
      <c r="CD54" s="25"/>
      <c r="CE54" s="25"/>
      <c r="CF54" s="25"/>
      <c r="CG54" s="25"/>
      <c r="CH54" s="25"/>
      <c r="CI54" s="25"/>
      <c r="CJ54" s="25"/>
      <c r="CK54" s="25"/>
      <c r="CL54" s="25"/>
      <c r="CM54" s="25"/>
      <c r="CN54" s="25"/>
      <c r="CO54" s="25"/>
      <c r="CP54" s="25"/>
      <c r="CQ54" s="25"/>
      <c r="CR54" s="25"/>
      <c r="CS54" s="25"/>
      <c r="CT54" s="25"/>
      <c r="CU54" s="25"/>
      <c r="CV54" s="25"/>
      <c r="CW54" s="25"/>
      <c r="CX54" s="25"/>
      <c r="CY54" s="25"/>
      <c r="CZ54" s="25"/>
      <c r="DA54" s="25"/>
      <c r="DB54" s="25"/>
      <c r="DC54" s="25"/>
      <c r="DD54" s="25"/>
      <c r="DE54" s="25"/>
      <c r="DF54" s="25"/>
      <c r="DG54" s="25"/>
      <c r="DH54" s="25"/>
      <c r="DI54" s="25"/>
      <c r="DJ54" s="25"/>
      <c r="DK54" s="25"/>
      <c r="DL54" s="25"/>
      <c r="DM54" s="25"/>
      <c r="DN54" s="25"/>
      <c r="DO54" s="25"/>
      <c r="DP54" s="25"/>
      <c r="DQ54" s="25"/>
      <c r="DR54" s="25"/>
      <c r="DS54" s="25"/>
      <c r="DT54" s="25"/>
      <c r="DU54" s="25"/>
      <c r="DV54" s="25"/>
      <c r="DW54" s="25"/>
      <c r="DX54" s="25"/>
      <c r="DY54" s="25"/>
      <c r="DZ54" s="25"/>
      <c r="EA54" s="25"/>
      <c r="EB54" s="25"/>
      <c r="EC54" s="25"/>
      <c r="ED54" s="25"/>
      <c r="EE54" s="25"/>
      <c r="EF54" s="25"/>
      <c r="EG54" s="25"/>
      <c r="EH54" s="25"/>
      <c r="EI54" s="25"/>
      <c r="EJ54" s="25"/>
      <c r="EK54" s="25"/>
      <c r="EL54" s="25"/>
      <c r="EM54" s="25"/>
      <c r="EN54" s="25"/>
      <c r="EO54" s="25"/>
      <c r="EP54" s="25"/>
      <c r="EQ54" s="25"/>
      <c r="ER54" s="25"/>
      <c r="ES54" s="25"/>
      <c r="ET54" s="25"/>
      <c r="EU54" s="25"/>
      <c r="EV54" s="25"/>
      <c r="EW54" s="25"/>
      <c r="EX54" s="25"/>
      <c r="EY54" s="25"/>
      <c r="EZ54" s="25"/>
      <c r="FA54" s="25"/>
      <c r="FB54" s="25"/>
      <c r="FC54" s="25"/>
      <c r="FD54" s="25"/>
      <c r="FE54" s="25"/>
      <c r="FF54" s="25"/>
      <c r="FG54" s="25"/>
      <c r="FH54" s="25"/>
      <c r="FI54" s="25"/>
      <c r="FJ54" s="25"/>
      <c r="FK54" s="25"/>
      <c r="FL54" s="25"/>
      <c r="FM54" s="25"/>
      <c r="FN54" s="25"/>
      <c r="FO54" s="25"/>
      <c r="FP54" s="25"/>
      <c r="FQ54" s="25"/>
      <c r="FR54" s="25"/>
      <c r="FS54" s="25"/>
      <c r="FT54" s="25"/>
      <c r="FU54" s="25"/>
      <c r="FV54" s="25"/>
      <c r="FW54" s="25"/>
      <c r="FX54" s="25"/>
      <c r="FY54" s="25"/>
      <c r="FZ54" s="25"/>
      <c r="GA54" s="25"/>
      <c r="GB54" s="25"/>
      <c r="GC54" s="25"/>
      <c r="GD54" s="25"/>
      <c r="GE54" s="25"/>
      <c r="GF54" s="25"/>
      <c r="GG54" s="25"/>
      <c r="GH54" s="25"/>
      <c r="GI54" s="25"/>
      <c r="GJ54" s="25"/>
      <c r="GK54" s="25"/>
      <c r="GL54" s="25"/>
      <c r="GM54" s="25"/>
      <c r="GN54" s="25"/>
      <c r="GO54" s="25"/>
      <c r="GP54" s="25"/>
      <c r="GQ54" s="25"/>
      <c r="GR54" s="25"/>
      <c r="GS54" s="25"/>
      <c r="GT54" s="25"/>
      <c r="GU54" s="25"/>
      <c r="GV54" s="25"/>
      <c r="GW54" s="25"/>
      <c r="GX54" s="25"/>
      <c r="GY54" s="25"/>
    </row>
    <row r="55" spans="1:207">
      <c r="A55" s="28" t="s">
        <v>8097</v>
      </c>
      <c r="B55" s="28">
        <v>46208131</v>
      </c>
      <c r="C55" s="28" t="s">
        <v>8114</v>
      </c>
      <c r="D55" s="27" t="s">
        <v>8116</v>
      </c>
      <c r="E55" s="26"/>
      <c r="F55" s="26"/>
      <c r="G55" s="26"/>
      <c r="H55" s="26"/>
      <c r="I55" s="26"/>
      <c r="J55" s="26"/>
      <c r="K55" s="26"/>
      <c r="L55" s="26"/>
      <c r="M55" s="26"/>
      <c r="N55" s="26"/>
      <c r="O55" s="26"/>
      <c r="P55" s="26"/>
      <c r="Q55" s="26"/>
      <c r="R55" s="26"/>
      <c r="S55" s="26"/>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5"/>
      <c r="BH55" s="25"/>
      <c r="BI55" s="25"/>
      <c r="BJ55" s="25"/>
      <c r="BK55" s="25"/>
      <c r="BL55" s="25"/>
      <c r="BM55" s="25"/>
      <c r="BN55" s="25"/>
      <c r="BO55" s="25"/>
      <c r="BP55" s="25"/>
      <c r="BQ55" s="25">
        <v>2</v>
      </c>
      <c r="BR55" s="25"/>
      <c r="BS55" s="25"/>
      <c r="BT55" s="25"/>
      <c r="BU55" s="25"/>
      <c r="BV55" s="25"/>
      <c r="BW55" s="25"/>
      <c r="BX55" s="25"/>
      <c r="BY55" s="25"/>
      <c r="BZ55" s="25"/>
      <c r="CA55" s="25"/>
      <c r="CB55" s="25"/>
      <c r="CC55" s="25"/>
      <c r="CD55" s="25"/>
      <c r="CE55" s="25"/>
      <c r="CF55" s="25"/>
      <c r="CG55" s="25"/>
      <c r="CH55" s="25"/>
      <c r="CI55" s="25"/>
      <c r="CJ55" s="25"/>
      <c r="CK55" s="25"/>
      <c r="CL55" s="25"/>
      <c r="CM55" s="25"/>
      <c r="CN55" s="25"/>
      <c r="CO55" s="25"/>
      <c r="CP55" s="25"/>
      <c r="CQ55" s="25"/>
      <c r="CR55" s="25"/>
      <c r="CS55" s="25"/>
      <c r="CT55" s="25"/>
      <c r="CU55" s="25"/>
      <c r="CV55" s="25"/>
      <c r="CW55" s="25"/>
      <c r="CX55" s="25"/>
      <c r="CY55" s="25"/>
      <c r="CZ55" s="25"/>
      <c r="DA55" s="25"/>
      <c r="DB55" s="25"/>
      <c r="DC55" s="25"/>
      <c r="DD55" s="25"/>
      <c r="DE55" s="25"/>
      <c r="DF55" s="25"/>
      <c r="DG55" s="25"/>
      <c r="DH55" s="25"/>
      <c r="DI55" s="25"/>
      <c r="DJ55" s="25"/>
      <c r="DK55" s="25"/>
      <c r="DL55" s="25"/>
      <c r="DM55" s="25"/>
      <c r="DN55" s="25"/>
      <c r="DO55" s="25"/>
      <c r="DP55" s="25"/>
      <c r="DQ55" s="25"/>
      <c r="DR55" s="25"/>
      <c r="DS55" s="25"/>
      <c r="DT55" s="25"/>
      <c r="DU55" s="25"/>
      <c r="DV55" s="25"/>
      <c r="DW55" s="25"/>
      <c r="DX55" s="25"/>
      <c r="DY55" s="25"/>
      <c r="DZ55" s="25"/>
      <c r="EA55" s="25"/>
      <c r="EB55" s="25"/>
      <c r="EC55" s="25"/>
      <c r="ED55" s="25"/>
      <c r="EE55" s="25"/>
      <c r="EF55" s="25"/>
      <c r="EG55" s="25"/>
      <c r="EH55" s="25"/>
      <c r="EI55" s="25"/>
      <c r="EJ55" s="25"/>
      <c r="EK55" s="25"/>
      <c r="EL55" s="25"/>
      <c r="EM55" s="25"/>
      <c r="EN55" s="25"/>
      <c r="EO55" s="25"/>
      <c r="EP55" s="25"/>
      <c r="EQ55" s="25"/>
      <c r="ER55" s="25"/>
      <c r="ES55" s="25"/>
      <c r="ET55" s="25"/>
      <c r="EU55" s="25"/>
      <c r="EV55" s="25"/>
      <c r="EW55" s="25"/>
      <c r="EX55" s="25"/>
      <c r="EY55" s="25"/>
      <c r="EZ55" s="25"/>
      <c r="FA55" s="25"/>
      <c r="FB55" s="25"/>
      <c r="FC55" s="25"/>
      <c r="FD55" s="25"/>
      <c r="FE55" s="25"/>
      <c r="FF55" s="25"/>
      <c r="FG55" s="25"/>
      <c r="FH55" s="25"/>
      <c r="FI55" s="25"/>
      <c r="FJ55" s="25"/>
      <c r="FK55" s="25"/>
      <c r="FL55" s="25"/>
      <c r="FM55" s="25"/>
      <c r="FN55" s="25"/>
      <c r="FO55" s="25"/>
      <c r="FP55" s="25"/>
      <c r="FQ55" s="25"/>
      <c r="FR55" s="25"/>
      <c r="FS55" s="25"/>
      <c r="FT55" s="25"/>
      <c r="FU55" s="25"/>
      <c r="FV55" s="25"/>
      <c r="FW55" s="25"/>
      <c r="FX55" s="25"/>
      <c r="FY55" s="25"/>
      <c r="FZ55" s="25"/>
      <c r="GA55" s="25"/>
      <c r="GB55" s="25"/>
      <c r="GC55" s="25"/>
      <c r="GD55" s="25"/>
      <c r="GE55" s="25"/>
      <c r="GF55" s="25"/>
      <c r="GG55" s="25"/>
      <c r="GH55" s="25"/>
      <c r="GI55" s="25"/>
      <c r="GJ55" s="25"/>
      <c r="GK55" s="25"/>
      <c r="GL55" s="25"/>
      <c r="GM55" s="25"/>
      <c r="GN55" s="25"/>
      <c r="GO55" s="25"/>
      <c r="GP55" s="25"/>
      <c r="GQ55" s="25"/>
      <c r="GR55" s="25"/>
      <c r="GS55" s="25"/>
      <c r="GT55" s="25"/>
      <c r="GU55" s="25"/>
      <c r="GV55" s="25"/>
      <c r="GW55" s="25"/>
      <c r="GX55" s="25"/>
      <c r="GY55" s="25"/>
    </row>
    <row r="56" spans="1:207">
      <c r="A56" s="28" t="s">
        <v>8097</v>
      </c>
      <c r="B56" s="28">
        <v>46206130</v>
      </c>
      <c r="C56" s="28" t="s">
        <v>8114</v>
      </c>
      <c r="D56" s="27" t="s">
        <v>8115</v>
      </c>
      <c r="E56" s="26"/>
      <c r="F56" s="26"/>
      <c r="G56" s="26"/>
      <c r="H56" s="26"/>
      <c r="I56" s="26"/>
      <c r="J56" s="26"/>
      <c r="K56" s="26"/>
      <c r="L56" s="26"/>
      <c r="M56" s="26"/>
      <c r="N56" s="26"/>
      <c r="O56" s="26"/>
      <c r="P56" s="26"/>
      <c r="Q56" s="26"/>
      <c r="R56" s="26"/>
      <c r="S56" s="26"/>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5"/>
      <c r="BH56" s="25"/>
      <c r="BI56" s="25"/>
      <c r="BJ56" s="25"/>
      <c r="BK56" s="25"/>
      <c r="BL56" s="25"/>
      <c r="BM56" s="25"/>
      <c r="BN56" s="25"/>
      <c r="BO56" s="25"/>
      <c r="BP56" s="25"/>
      <c r="BQ56" s="25">
        <v>20</v>
      </c>
      <c r="BR56" s="25"/>
      <c r="BS56" s="25"/>
      <c r="BT56" s="25"/>
      <c r="BU56" s="25"/>
      <c r="BV56" s="25"/>
      <c r="BW56" s="25"/>
      <c r="BX56" s="25"/>
      <c r="BY56" s="25"/>
      <c r="BZ56" s="25"/>
      <c r="CA56" s="25"/>
      <c r="CB56" s="25"/>
      <c r="CC56" s="25"/>
      <c r="CD56" s="25"/>
      <c r="CE56" s="25"/>
      <c r="CF56" s="25"/>
      <c r="CG56" s="25"/>
      <c r="CH56" s="25"/>
      <c r="CI56" s="25"/>
      <c r="CJ56" s="25"/>
      <c r="CK56" s="25"/>
      <c r="CL56" s="25"/>
      <c r="CM56" s="25"/>
      <c r="CN56" s="25"/>
      <c r="CO56" s="25"/>
      <c r="CP56" s="25"/>
      <c r="CQ56" s="25"/>
      <c r="CR56" s="25"/>
      <c r="CS56" s="25"/>
      <c r="CT56" s="25"/>
      <c r="CU56" s="25"/>
      <c r="CV56" s="25"/>
      <c r="CW56" s="25"/>
      <c r="CX56" s="25"/>
      <c r="CY56" s="25"/>
      <c r="CZ56" s="25"/>
      <c r="DA56" s="25"/>
      <c r="DB56" s="25"/>
      <c r="DC56" s="25"/>
      <c r="DD56" s="25"/>
      <c r="DE56" s="25"/>
      <c r="DF56" s="25"/>
      <c r="DG56" s="25"/>
      <c r="DH56" s="25"/>
      <c r="DI56" s="25"/>
      <c r="DJ56" s="25"/>
      <c r="DK56" s="25"/>
      <c r="DL56" s="25"/>
      <c r="DM56" s="25"/>
      <c r="DN56" s="25"/>
      <c r="DO56" s="25"/>
      <c r="DP56" s="25"/>
      <c r="DQ56" s="25"/>
      <c r="DR56" s="25"/>
      <c r="DS56" s="25"/>
      <c r="DT56" s="25"/>
      <c r="DU56" s="25"/>
      <c r="DV56" s="25"/>
      <c r="DW56" s="25"/>
      <c r="DX56" s="25"/>
      <c r="DY56" s="25"/>
      <c r="DZ56" s="25"/>
      <c r="EA56" s="25"/>
      <c r="EB56" s="25"/>
      <c r="EC56" s="25"/>
      <c r="ED56" s="25"/>
      <c r="EE56" s="25"/>
      <c r="EF56" s="25"/>
      <c r="EG56" s="25"/>
      <c r="EH56" s="25"/>
      <c r="EI56" s="25"/>
      <c r="EJ56" s="25"/>
      <c r="EK56" s="25"/>
      <c r="EL56" s="25"/>
      <c r="EM56" s="25"/>
      <c r="EN56" s="25"/>
      <c r="EO56" s="25"/>
      <c r="EP56" s="25"/>
      <c r="EQ56" s="25"/>
      <c r="ER56" s="25"/>
      <c r="ES56" s="25"/>
      <c r="ET56" s="25"/>
      <c r="EU56" s="25"/>
      <c r="EV56" s="25"/>
      <c r="EW56" s="25"/>
      <c r="EX56" s="25"/>
      <c r="EY56" s="25"/>
      <c r="EZ56" s="25"/>
      <c r="FA56" s="25"/>
      <c r="FB56" s="25"/>
      <c r="FC56" s="25"/>
      <c r="FD56" s="25"/>
      <c r="FE56" s="25"/>
      <c r="FF56" s="25"/>
      <c r="FG56" s="25"/>
      <c r="FH56" s="25"/>
      <c r="FI56" s="25"/>
      <c r="FJ56" s="25"/>
      <c r="FK56" s="25"/>
      <c r="FL56" s="25"/>
      <c r="FM56" s="25"/>
      <c r="FN56" s="25"/>
      <c r="FO56" s="25"/>
      <c r="FP56" s="25"/>
      <c r="FQ56" s="25"/>
      <c r="FR56" s="25"/>
      <c r="FS56" s="25"/>
      <c r="FT56" s="25"/>
      <c r="FU56" s="25"/>
      <c r="FV56" s="25"/>
      <c r="FW56" s="25"/>
      <c r="FX56" s="25"/>
      <c r="FY56" s="25"/>
      <c r="FZ56" s="25"/>
      <c r="GA56" s="25"/>
      <c r="GB56" s="25"/>
      <c r="GC56" s="25"/>
      <c r="GD56" s="25"/>
      <c r="GE56" s="25"/>
      <c r="GF56" s="25"/>
      <c r="GG56" s="25"/>
      <c r="GH56" s="25"/>
      <c r="GI56" s="25"/>
      <c r="GJ56" s="25"/>
      <c r="GK56" s="25"/>
      <c r="GL56" s="25"/>
      <c r="GM56" s="25"/>
      <c r="GN56" s="25"/>
      <c r="GO56" s="25"/>
      <c r="GP56" s="25"/>
      <c r="GQ56" s="25"/>
      <c r="GR56" s="25"/>
      <c r="GS56" s="25"/>
      <c r="GT56" s="25"/>
      <c r="GU56" s="25"/>
      <c r="GV56" s="25"/>
      <c r="GW56" s="25"/>
      <c r="GX56" s="25"/>
      <c r="GY56" s="25"/>
    </row>
    <row r="57" spans="1:207">
      <c r="A57" s="28" t="s">
        <v>8097</v>
      </c>
      <c r="B57" s="28">
        <v>46217128</v>
      </c>
      <c r="C57" s="28" t="s">
        <v>8114</v>
      </c>
      <c r="D57" s="27" t="s">
        <v>8111</v>
      </c>
      <c r="E57" s="26"/>
      <c r="F57" s="26"/>
      <c r="G57" s="26"/>
      <c r="H57" s="26"/>
      <c r="I57" s="26"/>
      <c r="J57" s="26"/>
      <c r="K57" s="26"/>
      <c r="L57" s="26"/>
      <c r="M57" s="26"/>
      <c r="N57" s="26"/>
      <c r="O57" s="26"/>
      <c r="P57" s="26"/>
      <c r="Q57" s="26"/>
      <c r="R57" s="26"/>
      <c r="S57" s="26"/>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5"/>
      <c r="BH57" s="25"/>
      <c r="BI57" s="25"/>
      <c r="BJ57" s="25"/>
      <c r="BK57" s="25"/>
      <c r="BL57" s="25"/>
      <c r="BM57" s="25"/>
      <c r="BN57" s="25"/>
      <c r="BO57" s="25"/>
      <c r="BP57" s="25"/>
      <c r="BQ57" s="25">
        <v>17</v>
      </c>
      <c r="BR57" s="25"/>
      <c r="BS57" s="25"/>
      <c r="BT57" s="25"/>
      <c r="BU57" s="25"/>
      <c r="BV57" s="25"/>
      <c r="BW57" s="25"/>
      <c r="BX57" s="25"/>
      <c r="BY57" s="25"/>
      <c r="BZ57" s="25"/>
      <c r="CA57" s="25"/>
      <c r="CB57" s="25"/>
      <c r="CC57" s="25"/>
      <c r="CD57" s="25"/>
      <c r="CE57" s="25"/>
      <c r="CF57" s="25"/>
      <c r="CG57" s="25"/>
      <c r="CH57" s="25"/>
      <c r="CI57" s="25"/>
      <c r="CJ57" s="25"/>
      <c r="CK57" s="25"/>
      <c r="CL57" s="25"/>
      <c r="CM57" s="25"/>
      <c r="CN57" s="25"/>
      <c r="CO57" s="25"/>
      <c r="CP57" s="25"/>
      <c r="CQ57" s="25"/>
      <c r="CR57" s="25"/>
      <c r="CS57" s="25"/>
      <c r="CT57" s="25"/>
      <c r="CU57" s="25"/>
      <c r="CV57" s="25"/>
      <c r="CW57" s="25"/>
      <c r="CX57" s="25"/>
      <c r="CY57" s="25"/>
      <c r="CZ57" s="25"/>
      <c r="DA57" s="25"/>
      <c r="DB57" s="25"/>
      <c r="DC57" s="25"/>
      <c r="DD57" s="25"/>
      <c r="DE57" s="25"/>
      <c r="DF57" s="25"/>
      <c r="DG57" s="25"/>
      <c r="DH57" s="25"/>
      <c r="DI57" s="25"/>
      <c r="DJ57" s="25"/>
      <c r="DK57" s="25"/>
      <c r="DL57" s="25"/>
      <c r="DM57" s="25"/>
      <c r="DN57" s="25"/>
      <c r="DO57" s="25"/>
      <c r="DP57" s="25"/>
      <c r="DQ57" s="25"/>
      <c r="DR57" s="25"/>
      <c r="DS57" s="25"/>
      <c r="DT57" s="25"/>
      <c r="DU57" s="25"/>
      <c r="DV57" s="25"/>
      <c r="DW57" s="25"/>
      <c r="DX57" s="25"/>
      <c r="DY57" s="25"/>
      <c r="DZ57" s="25"/>
      <c r="EA57" s="25"/>
      <c r="EB57" s="25"/>
      <c r="EC57" s="25"/>
      <c r="ED57" s="25"/>
      <c r="EE57" s="25"/>
      <c r="EF57" s="25"/>
      <c r="EG57" s="25"/>
      <c r="EH57" s="25"/>
      <c r="EI57" s="25"/>
      <c r="EJ57" s="25"/>
      <c r="EK57" s="25"/>
      <c r="EL57" s="25"/>
      <c r="EM57" s="25"/>
      <c r="EN57" s="25"/>
      <c r="EO57" s="25"/>
      <c r="EP57" s="25"/>
      <c r="EQ57" s="25"/>
      <c r="ER57" s="25"/>
      <c r="ES57" s="25"/>
      <c r="ET57" s="25"/>
      <c r="EU57" s="25"/>
      <c r="EV57" s="25"/>
      <c r="EW57" s="25"/>
      <c r="EX57" s="25"/>
      <c r="EY57" s="25"/>
      <c r="EZ57" s="25"/>
      <c r="FA57" s="25"/>
      <c r="FB57" s="25"/>
      <c r="FC57" s="25"/>
      <c r="FD57" s="25"/>
      <c r="FE57" s="25"/>
      <c r="FF57" s="25"/>
      <c r="FG57" s="25"/>
      <c r="FH57" s="25"/>
      <c r="FI57" s="25"/>
      <c r="FJ57" s="25"/>
      <c r="FK57" s="25"/>
      <c r="FL57" s="25"/>
      <c r="FM57" s="25"/>
      <c r="FN57" s="25"/>
      <c r="FO57" s="25"/>
      <c r="FP57" s="25"/>
      <c r="FQ57" s="25"/>
      <c r="FR57" s="25"/>
      <c r="FS57" s="25"/>
      <c r="FT57" s="25"/>
      <c r="FU57" s="25"/>
      <c r="FV57" s="25"/>
      <c r="FW57" s="25"/>
      <c r="FX57" s="25"/>
      <c r="FY57" s="25"/>
      <c r="FZ57" s="25"/>
      <c r="GA57" s="25"/>
      <c r="GB57" s="25"/>
      <c r="GC57" s="25"/>
      <c r="GD57" s="25"/>
      <c r="GE57" s="25"/>
      <c r="GF57" s="25"/>
      <c r="GG57" s="25"/>
      <c r="GH57" s="25"/>
      <c r="GI57" s="25"/>
      <c r="GJ57" s="25"/>
      <c r="GK57" s="25"/>
      <c r="GL57" s="25"/>
      <c r="GM57" s="25"/>
      <c r="GN57" s="25"/>
      <c r="GO57" s="25"/>
      <c r="GP57" s="25"/>
      <c r="GQ57" s="25"/>
      <c r="GR57" s="25"/>
      <c r="GS57" s="25"/>
      <c r="GT57" s="25"/>
      <c r="GU57" s="25"/>
      <c r="GV57" s="25"/>
      <c r="GW57" s="25"/>
      <c r="GX57" s="25"/>
      <c r="GY57" s="25"/>
    </row>
    <row r="58" spans="1:207">
      <c r="A58" s="28" t="s">
        <v>8097</v>
      </c>
      <c r="B58" s="28">
        <v>46217130</v>
      </c>
      <c r="C58" s="28" t="s">
        <v>8114</v>
      </c>
      <c r="D58" s="27" t="s">
        <v>8115</v>
      </c>
      <c r="E58" s="26"/>
      <c r="F58" s="26"/>
      <c r="G58" s="26"/>
      <c r="H58" s="26"/>
      <c r="I58" s="26"/>
      <c r="J58" s="26"/>
      <c r="K58" s="26"/>
      <c r="L58" s="26"/>
      <c r="M58" s="26"/>
      <c r="N58" s="26"/>
      <c r="O58" s="26"/>
      <c r="P58" s="26"/>
      <c r="Q58" s="26"/>
      <c r="R58" s="26"/>
      <c r="S58" s="26"/>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5"/>
      <c r="BH58" s="25"/>
      <c r="BI58" s="25"/>
      <c r="BJ58" s="25"/>
      <c r="BK58" s="25"/>
      <c r="BL58" s="25"/>
      <c r="BM58" s="25"/>
      <c r="BN58" s="25"/>
      <c r="BO58" s="25"/>
      <c r="BP58" s="25"/>
      <c r="BQ58" s="25">
        <v>1</v>
      </c>
      <c r="BR58" s="25"/>
      <c r="BS58" s="25"/>
      <c r="BT58" s="25"/>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25"/>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25"/>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25"/>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L58" s="25"/>
      <c r="FM58" s="25"/>
      <c r="FN58" s="25"/>
      <c r="FO58" s="25"/>
      <c r="FP58" s="25"/>
      <c r="FQ58" s="25"/>
      <c r="FR58" s="25"/>
      <c r="FS58" s="25"/>
      <c r="FT58" s="25"/>
      <c r="FU58" s="25"/>
      <c r="FV58" s="25"/>
      <c r="FW58" s="25"/>
      <c r="FX58" s="25"/>
      <c r="FY58" s="25"/>
      <c r="FZ58" s="25"/>
      <c r="GA58" s="25"/>
      <c r="GB58" s="25"/>
      <c r="GC58" s="25"/>
      <c r="GD58" s="25"/>
      <c r="GE58" s="25"/>
      <c r="GF58" s="25"/>
      <c r="GG58" s="25"/>
      <c r="GH58" s="25"/>
      <c r="GI58" s="25"/>
      <c r="GJ58" s="25"/>
      <c r="GK58" s="25"/>
      <c r="GL58" s="25"/>
      <c r="GM58" s="25"/>
      <c r="GN58" s="25"/>
      <c r="GO58" s="25"/>
      <c r="GP58" s="25"/>
      <c r="GQ58" s="25"/>
      <c r="GR58" s="25"/>
      <c r="GS58" s="25"/>
      <c r="GT58" s="25"/>
      <c r="GU58" s="25"/>
      <c r="GV58" s="25"/>
      <c r="GW58" s="25"/>
      <c r="GX58" s="25"/>
      <c r="GY58" s="25"/>
    </row>
    <row r="59" spans="1:207">
      <c r="A59" s="28" t="s">
        <v>8097</v>
      </c>
      <c r="B59" s="28">
        <v>46219130</v>
      </c>
      <c r="C59" s="28" t="s">
        <v>8114</v>
      </c>
      <c r="D59" s="27" t="s">
        <v>8115</v>
      </c>
      <c r="E59" s="26"/>
      <c r="F59" s="26"/>
      <c r="G59" s="26"/>
      <c r="H59" s="26"/>
      <c r="I59" s="26"/>
      <c r="J59" s="26"/>
      <c r="K59" s="26"/>
      <c r="L59" s="26"/>
      <c r="M59" s="26"/>
      <c r="N59" s="26"/>
      <c r="O59" s="26"/>
      <c r="P59" s="26"/>
      <c r="Q59" s="26"/>
      <c r="R59" s="26"/>
      <c r="S59" s="26"/>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5"/>
      <c r="BH59" s="25"/>
      <c r="BI59" s="25"/>
      <c r="BJ59" s="25"/>
      <c r="BK59" s="25"/>
      <c r="BL59" s="25"/>
      <c r="BM59" s="25"/>
      <c r="BN59" s="25"/>
      <c r="BO59" s="25"/>
      <c r="BP59" s="25"/>
      <c r="BQ59" s="25">
        <v>3</v>
      </c>
      <c r="BR59" s="25"/>
      <c r="BS59" s="25"/>
      <c r="BT59" s="25"/>
      <c r="BU59" s="25"/>
      <c r="BV59" s="25"/>
      <c r="BW59" s="25"/>
      <c r="BX59" s="25"/>
      <c r="BY59" s="25"/>
      <c r="BZ59" s="25"/>
      <c r="CA59" s="25"/>
      <c r="CB59" s="25"/>
      <c r="CC59" s="25"/>
      <c r="CD59" s="25"/>
      <c r="CE59" s="25"/>
      <c r="CF59" s="25"/>
      <c r="CG59" s="25"/>
      <c r="CH59" s="25"/>
      <c r="CI59" s="25"/>
      <c r="CJ59" s="25"/>
      <c r="CK59" s="25"/>
      <c r="CL59" s="25"/>
      <c r="CM59" s="25"/>
      <c r="CN59" s="25"/>
      <c r="CO59" s="25"/>
      <c r="CP59" s="25"/>
      <c r="CQ59" s="25"/>
      <c r="CR59" s="25"/>
      <c r="CS59" s="25"/>
      <c r="CT59" s="25"/>
      <c r="CU59" s="25"/>
      <c r="CV59" s="25"/>
      <c r="CW59" s="25"/>
      <c r="CX59" s="25"/>
      <c r="CY59" s="25"/>
      <c r="CZ59" s="25"/>
      <c r="DA59" s="25"/>
      <c r="DB59" s="25"/>
      <c r="DC59" s="25"/>
      <c r="DD59" s="25"/>
      <c r="DE59" s="25"/>
      <c r="DF59" s="25"/>
      <c r="DG59" s="25"/>
      <c r="DH59" s="25"/>
      <c r="DI59" s="25"/>
      <c r="DJ59" s="25"/>
      <c r="DK59" s="25"/>
      <c r="DL59" s="25"/>
      <c r="DM59" s="25"/>
      <c r="DN59" s="25"/>
      <c r="DO59" s="25"/>
      <c r="DP59" s="25"/>
      <c r="DQ59" s="25"/>
      <c r="DR59" s="25"/>
      <c r="DS59" s="25"/>
      <c r="DT59" s="25"/>
      <c r="DU59" s="25"/>
      <c r="DV59" s="25"/>
      <c r="DW59" s="25"/>
      <c r="DX59" s="25"/>
      <c r="DY59" s="25"/>
      <c r="DZ59" s="25"/>
      <c r="EA59" s="25"/>
      <c r="EB59" s="25"/>
      <c r="EC59" s="25"/>
      <c r="ED59" s="25"/>
      <c r="EE59" s="25"/>
      <c r="EF59" s="25"/>
      <c r="EG59" s="25"/>
      <c r="EH59" s="25"/>
      <c r="EI59" s="25"/>
      <c r="EJ59" s="25"/>
      <c r="EK59" s="25"/>
      <c r="EL59" s="25"/>
      <c r="EM59" s="25"/>
      <c r="EN59" s="25"/>
      <c r="EO59" s="25"/>
      <c r="EP59" s="25"/>
      <c r="EQ59" s="25"/>
      <c r="ER59" s="25"/>
      <c r="ES59" s="25"/>
      <c r="ET59" s="25"/>
      <c r="EU59" s="25"/>
      <c r="EV59" s="25"/>
      <c r="EW59" s="25"/>
      <c r="EX59" s="25"/>
      <c r="EY59" s="25"/>
      <c r="EZ59" s="25"/>
      <c r="FA59" s="25"/>
      <c r="FB59" s="25"/>
      <c r="FC59" s="25"/>
      <c r="FD59" s="25"/>
      <c r="FE59" s="25"/>
      <c r="FF59" s="25"/>
      <c r="FG59" s="25"/>
      <c r="FH59" s="25"/>
      <c r="FI59" s="25"/>
      <c r="FJ59" s="25"/>
      <c r="FK59" s="25"/>
      <c r="FL59" s="25"/>
      <c r="FM59" s="25"/>
      <c r="FN59" s="25"/>
      <c r="FO59" s="25"/>
      <c r="FP59" s="25"/>
      <c r="FQ59" s="25"/>
      <c r="FR59" s="25"/>
      <c r="FS59" s="25"/>
      <c r="FT59" s="25"/>
      <c r="FU59" s="25"/>
      <c r="FV59" s="25"/>
      <c r="FW59" s="25"/>
      <c r="FX59" s="25"/>
      <c r="FY59" s="25"/>
      <c r="FZ59" s="25"/>
      <c r="GA59" s="25"/>
      <c r="GB59" s="25"/>
      <c r="GC59" s="25"/>
      <c r="GD59" s="25"/>
      <c r="GE59" s="25"/>
      <c r="GF59" s="25"/>
      <c r="GG59" s="25"/>
      <c r="GH59" s="25"/>
      <c r="GI59" s="25"/>
      <c r="GJ59" s="25"/>
      <c r="GK59" s="25"/>
      <c r="GL59" s="25"/>
      <c r="GM59" s="25"/>
      <c r="GN59" s="25"/>
      <c r="GO59" s="25"/>
      <c r="GP59" s="25"/>
      <c r="GQ59" s="25"/>
      <c r="GR59" s="25"/>
      <c r="GS59" s="25"/>
      <c r="GT59" s="25"/>
      <c r="GU59" s="25"/>
      <c r="GV59" s="25"/>
      <c r="GW59" s="25"/>
      <c r="GX59" s="25"/>
      <c r="GY59" s="25"/>
    </row>
    <row r="60" spans="1:207">
      <c r="A60" s="28" t="s">
        <v>8097</v>
      </c>
      <c r="B60" s="28">
        <v>46222126</v>
      </c>
      <c r="C60" s="28" t="s">
        <v>8117</v>
      </c>
      <c r="D60" s="27" t="s">
        <v>8118</v>
      </c>
      <c r="E60" s="26"/>
      <c r="F60" s="26"/>
      <c r="G60" s="26"/>
      <c r="H60" s="26"/>
      <c r="I60" s="26"/>
      <c r="J60" s="26"/>
      <c r="K60" s="26"/>
      <c r="L60" s="26"/>
      <c r="M60" s="26"/>
      <c r="N60" s="26"/>
      <c r="O60" s="26"/>
      <c r="P60" s="26"/>
      <c r="Q60" s="26"/>
      <c r="R60" s="26"/>
      <c r="S60" s="26"/>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5"/>
      <c r="BH60" s="25"/>
      <c r="BI60" s="25"/>
      <c r="BJ60" s="25"/>
      <c r="BK60" s="25"/>
      <c r="BL60" s="25"/>
      <c r="BM60" s="25"/>
      <c r="BN60" s="25"/>
      <c r="BO60" s="25"/>
      <c r="BP60" s="25"/>
      <c r="BQ60" s="25">
        <v>1</v>
      </c>
      <c r="BR60" s="25"/>
      <c r="BS60" s="25"/>
      <c r="BT60" s="25"/>
      <c r="BU60" s="25"/>
      <c r="BV60" s="25"/>
      <c r="BW60" s="25"/>
      <c r="BX60" s="25"/>
      <c r="BY60" s="25"/>
      <c r="BZ60" s="25"/>
      <c r="CA60" s="25"/>
      <c r="CB60" s="25"/>
      <c r="CC60" s="25"/>
      <c r="CD60" s="25"/>
      <c r="CE60" s="25"/>
      <c r="CF60" s="25"/>
      <c r="CG60" s="25"/>
      <c r="CH60" s="25"/>
      <c r="CI60" s="25"/>
      <c r="CJ60" s="25"/>
      <c r="CK60" s="25"/>
      <c r="CL60" s="25"/>
      <c r="CM60" s="25"/>
      <c r="CN60" s="25"/>
      <c r="CO60" s="25"/>
      <c r="CP60" s="25"/>
      <c r="CQ60" s="25"/>
      <c r="CR60" s="25"/>
      <c r="CS60" s="25"/>
      <c r="CT60" s="25"/>
      <c r="CU60" s="25"/>
      <c r="CV60" s="25"/>
      <c r="CW60" s="25"/>
      <c r="CX60" s="25"/>
      <c r="CY60" s="25"/>
      <c r="CZ60" s="25"/>
      <c r="DA60" s="25"/>
      <c r="DB60" s="25"/>
      <c r="DC60" s="25"/>
      <c r="DD60" s="25"/>
      <c r="DE60" s="25"/>
      <c r="DF60" s="25"/>
      <c r="DG60" s="25"/>
      <c r="DH60" s="25"/>
      <c r="DI60" s="25"/>
      <c r="DJ60" s="25"/>
      <c r="DK60" s="25"/>
      <c r="DL60" s="25"/>
      <c r="DM60" s="25"/>
      <c r="DN60" s="25"/>
      <c r="DO60" s="25"/>
      <c r="DP60" s="25"/>
      <c r="DQ60" s="25"/>
      <c r="DR60" s="25"/>
      <c r="DS60" s="25"/>
      <c r="DT60" s="25"/>
      <c r="DU60" s="25"/>
      <c r="DV60" s="25"/>
      <c r="DW60" s="25"/>
      <c r="DX60" s="25"/>
      <c r="DY60" s="25"/>
      <c r="DZ60" s="25"/>
      <c r="EA60" s="25"/>
      <c r="EB60" s="25"/>
      <c r="EC60" s="25"/>
      <c r="ED60" s="25"/>
      <c r="EE60" s="25"/>
      <c r="EF60" s="25"/>
      <c r="EG60" s="25"/>
      <c r="EH60" s="25"/>
      <c r="EI60" s="25"/>
      <c r="EJ60" s="25"/>
      <c r="EK60" s="25"/>
      <c r="EL60" s="25"/>
      <c r="EM60" s="25"/>
      <c r="EN60" s="25"/>
      <c r="EO60" s="25"/>
      <c r="EP60" s="25"/>
      <c r="EQ60" s="25"/>
      <c r="ER60" s="25"/>
      <c r="ES60" s="25"/>
      <c r="ET60" s="25"/>
      <c r="EU60" s="25"/>
      <c r="EV60" s="25"/>
      <c r="EW60" s="25"/>
      <c r="EX60" s="25"/>
      <c r="EY60" s="25"/>
      <c r="EZ60" s="25"/>
      <c r="FA60" s="25"/>
      <c r="FB60" s="25"/>
      <c r="FC60" s="25"/>
      <c r="FD60" s="25"/>
      <c r="FE60" s="25"/>
      <c r="FF60" s="25"/>
      <c r="FG60" s="25"/>
      <c r="FH60" s="25"/>
      <c r="FI60" s="25"/>
      <c r="FJ60" s="25"/>
      <c r="FK60" s="25"/>
      <c r="FL60" s="25"/>
      <c r="FM60" s="25"/>
      <c r="FN60" s="25"/>
      <c r="FO60" s="25"/>
      <c r="FP60" s="25"/>
      <c r="FQ60" s="25"/>
      <c r="FR60" s="25"/>
      <c r="FS60" s="25"/>
      <c r="FT60" s="25"/>
      <c r="FU60" s="25"/>
      <c r="FV60" s="25"/>
      <c r="FW60" s="25"/>
      <c r="FX60" s="25"/>
      <c r="FY60" s="25"/>
      <c r="FZ60" s="25"/>
      <c r="GA60" s="25"/>
      <c r="GB60" s="25"/>
      <c r="GC60" s="25"/>
      <c r="GD60" s="25"/>
      <c r="GE60" s="25"/>
      <c r="GF60" s="25"/>
      <c r="GG60" s="25"/>
      <c r="GH60" s="25"/>
      <c r="GI60" s="25"/>
      <c r="GJ60" s="25"/>
      <c r="GK60" s="25"/>
      <c r="GL60" s="25"/>
      <c r="GM60" s="25"/>
      <c r="GN60" s="25"/>
      <c r="GO60" s="25"/>
      <c r="GP60" s="25"/>
      <c r="GQ60" s="25"/>
      <c r="GR60" s="25"/>
      <c r="GS60" s="25"/>
      <c r="GT60" s="25"/>
      <c r="GU60" s="25"/>
      <c r="GV60" s="25"/>
      <c r="GW60" s="25"/>
      <c r="GX60" s="25"/>
      <c r="GY60" s="25"/>
    </row>
    <row r="61" spans="1:207">
      <c r="A61" s="28" t="s">
        <v>8097</v>
      </c>
      <c r="B61" s="28">
        <v>46212127</v>
      </c>
      <c r="C61" s="28" t="s">
        <v>8117</v>
      </c>
      <c r="D61" s="27" t="s">
        <v>8113</v>
      </c>
      <c r="E61" s="26"/>
      <c r="F61" s="26"/>
      <c r="G61" s="26"/>
      <c r="H61" s="26"/>
      <c r="I61" s="26"/>
      <c r="J61" s="26"/>
      <c r="K61" s="26"/>
      <c r="L61" s="26"/>
      <c r="M61" s="26"/>
      <c r="N61" s="26"/>
      <c r="O61" s="26"/>
      <c r="P61" s="26"/>
      <c r="Q61" s="26"/>
      <c r="R61" s="26"/>
      <c r="S61" s="26"/>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5"/>
      <c r="BH61" s="25"/>
      <c r="BI61" s="25"/>
      <c r="BJ61" s="25"/>
      <c r="BK61" s="25"/>
      <c r="BL61" s="25"/>
      <c r="BM61" s="25"/>
      <c r="BN61" s="25"/>
      <c r="BO61" s="25"/>
      <c r="BP61" s="25"/>
      <c r="BQ61" s="25">
        <v>3</v>
      </c>
      <c r="BR61" s="25"/>
      <c r="BS61" s="25"/>
      <c r="BT61" s="25"/>
      <c r="BU61" s="25"/>
      <c r="BV61" s="25"/>
      <c r="BW61" s="25"/>
      <c r="BX61" s="25"/>
      <c r="BY61" s="25"/>
      <c r="BZ61" s="25"/>
      <c r="CA61" s="25"/>
      <c r="CB61" s="25"/>
      <c r="CC61" s="25"/>
      <c r="CD61" s="25"/>
      <c r="CE61" s="25"/>
      <c r="CF61" s="25"/>
      <c r="CG61" s="25"/>
      <c r="CH61" s="25"/>
      <c r="CI61" s="25"/>
      <c r="CJ61" s="25"/>
      <c r="CK61" s="25"/>
      <c r="CL61" s="25"/>
      <c r="CM61" s="25"/>
      <c r="CN61" s="25"/>
      <c r="CO61" s="25"/>
      <c r="CP61" s="25"/>
      <c r="CQ61" s="25"/>
      <c r="CR61" s="25"/>
      <c r="CS61" s="25"/>
      <c r="CT61" s="25"/>
      <c r="CU61" s="25"/>
      <c r="CV61" s="25"/>
      <c r="CW61" s="25"/>
      <c r="CX61" s="25"/>
      <c r="CY61" s="25"/>
      <c r="CZ61" s="25"/>
      <c r="DA61" s="25"/>
      <c r="DB61" s="25"/>
      <c r="DC61" s="25"/>
      <c r="DD61" s="25"/>
      <c r="DE61" s="25"/>
      <c r="DF61" s="25"/>
      <c r="DG61" s="25"/>
      <c r="DH61" s="25"/>
      <c r="DI61" s="25"/>
      <c r="DJ61" s="25"/>
      <c r="DK61" s="25"/>
      <c r="DL61" s="25"/>
      <c r="DM61" s="25"/>
      <c r="DN61" s="25"/>
      <c r="DO61" s="25"/>
      <c r="DP61" s="25"/>
      <c r="DQ61" s="25"/>
      <c r="DR61" s="25"/>
      <c r="DS61" s="25"/>
      <c r="DT61" s="25"/>
      <c r="DU61" s="25"/>
      <c r="DV61" s="25"/>
      <c r="DW61" s="25"/>
      <c r="DX61" s="25"/>
      <c r="DY61" s="25"/>
      <c r="DZ61" s="25"/>
      <c r="EA61" s="25"/>
      <c r="EB61" s="25"/>
      <c r="EC61" s="25"/>
      <c r="ED61" s="25"/>
      <c r="EE61" s="25"/>
      <c r="EF61" s="25"/>
      <c r="EG61" s="25"/>
      <c r="EH61" s="25"/>
      <c r="EI61" s="25"/>
      <c r="EJ61" s="25"/>
      <c r="EK61" s="25"/>
      <c r="EL61" s="25"/>
      <c r="EM61" s="25"/>
      <c r="EN61" s="25"/>
      <c r="EO61" s="25"/>
      <c r="EP61" s="25"/>
      <c r="EQ61" s="25"/>
      <c r="ER61" s="25"/>
      <c r="ES61" s="25"/>
      <c r="ET61" s="25"/>
      <c r="EU61" s="25"/>
      <c r="EV61" s="25"/>
      <c r="EW61" s="25"/>
      <c r="EX61" s="25"/>
      <c r="EY61" s="25"/>
      <c r="EZ61" s="25"/>
      <c r="FA61" s="25"/>
      <c r="FB61" s="25"/>
      <c r="FC61" s="25"/>
      <c r="FD61" s="25"/>
      <c r="FE61" s="25"/>
      <c r="FF61" s="25"/>
      <c r="FG61" s="25"/>
      <c r="FH61" s="25"/>
      <c r="FI61" s="25"/>
      <c r="FJ61" s="25"/>
      <c r="FK61" s="25"/>
      <c r="FL61" s="25"/>
      <c r="FM61" s="25"/>
      <c r="FN61" s="25"/>
      <c r="FO61" s="25"/>
      <c r="FP61" s="25"/>
      <c r="FQ61" s="25"/>
      <c r="FR61" s="25"/>
      <c r="FS61" s="25"/>
      <c r="FT61" s="25"/>
      <c r="FU61" s="25"/>
      <c r="FV61" s="25"/>
      <c r="FW61" s="25"/>
      <c r="FX61" s="25"/>
      <c r="FY61" s="25"/>
      <c r="FZ61" s="25"/>
      <c r="GA61" s="25"/>
      <c r="GB61" s="25"/>
      <c r="GC61" s="25"/>
      <c r="GD61" s="25"/>
      <c r="GE61" s="25"/>
      <c r="GF61" s="25"/>
      <c r="GG61" s="25"/>
      <c r="GH61" s="25"/>
      <c r="GI61" s="25"/>
      <c r="GJ61" s="25"/>
      <c r="GK61" s="25"/>
      <c r="GL61" s="25"/>
      <c r="GM61" s="25"/>
      <c r="GN61" s="25"/>
      <c r="GO61" s="25"/>
      <c r="GP61" s="25"/>
      <c r="GQ61" s="25"/>
      <c r="GR61" s="25"/>
      <c r="GS61" s="25"/>
      <c r="GT61" s="25"/>
      <c r="GU61" s="25"/>
      <c r="GV61" s="25"/>
      <c r="GW61" s="25"/>
      <c r="GX61" s="25"/>
      <c r="GY61" s="25"/>
    </row>
    <row r="62" spans="1:207">
      <c r="A62" s="28" t="s">
        <v>8097</v>
      </c>
      <c r="B62" s="28">
        <v>46220128</v>
      </c>
      <c r="C62" s="28" t="s">
        <v>8117</v>
      </c>
      <c r="D62" s="27" t="s">
        <v>8111</v>
      </c>
      <c r="E62" s="26"/>
      <c r="F62" s="26"/>
      <c r="G62" s="26"/>
      <c r="H62" s="26"/>
      <c r="I62" s="26"/>
      <c r="J62" s="26"/>
      <c r="K62" s="26"/>
      <c r="L62" s="26"/>
      <c r="M62" s="26"/>
      <c r="N62" s="26"/>
      <c r="O62" s="26"/>
      <c r="P62" s="26"/>
      <c r="Q62" s="26"/>
      <c r="R62" s="26"/>
      <c r="S62" s="26"/>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5"/>
      <c r="BH62" s="25"/>
      <c r="BI62" s="25"/>
      <c r="BJ62" s="25"/>
      <c r="BK62" s="25"/>
      <c r="BL62" s="25"/>
      <c r="BM62" s="25"/>
      <c r="BN62" s="25"/>
      <c r="BO62" s="25"/>
      <c r="BP62" s="25"/>
      <c r="BQ62" s="25">
        <v>2</v>
      </c>
      <c r="BR62" s="25"/>
      <c r="BS62" s="25"/>
      <c r="BT62" s="25"/>
      <c r="BU62" s="25"/>
      <c r="BV62" s="25"/>
      <c r="BW62" s="25"/>
      <c r="BX62" s="25"/>
      <c r="BY62" s="25"/>
      <c r="BZ62" s="25"/>
      <c r="CA62" s="25"/>
      <c r="CB62" s="25"/>
      <c r="CC62" s="25"/>
      <c r="CD62" s="25"/>
      <c r="CE62" s="25"/>
      <c r="CF62" s="25"/>
      <c r="CG62" s="25"/>
      <c r="CH62" s="25"/>
      <c r="CI62" s="25"/>
      <c r="CJ62" s="25"/>
      <c r="CK62" s="25"/>
      <c r="CL62" s="25"/>
      <c r="CM62" s="25"/>
      <c r="CN62" s="25"/>
      <c r="CO62" s="25"/>
      <c r="CP62" s="25"/>
      <c r="CQ62" s="25"/>
      <c r="CR62" s="25"/>
      <c r="CS62" s="25"/>
      <c r="CT62" s="25"/>
      <c r="CU62" s="25"/>
      <c r="CV62" s="25"/>
      <c r="CW62" s="25"/>
      <c r="CX62" s="25"/>
      <c r="CY62" s="25"/>
      <c r="CZ62" s="25"/>
      <c r="DA62" s="25"/>
      <c r="DB62" s="25"/>
      <c r="DC62" s="25"/>
      <c r="DD62" s="25"/>
      <c r="DE62" s="25"/>
      <c r="DF62" s="25"/>
      <c r="DG62" s="25"/>
      <c r="DH62" s="25"/>
      <c r="DI62" s="25"/>
      <c r="DJ62" s="25"/>
      <c r="DK62" s="25"/>
      <c r="DL62" s="25"/>
      <c r="DM62" s="25"/>
      <c r="DN62" s="25"/>
      <c r="DO62" s="25"/>
      <c r="DP62" s="25"/>
      <c r="DQ62" s="25"/>
      <c r="DR62" s="25"/>
      <c r="DS62" s="25"/>
      <c r="DT62" s="25"/>
      <c r="DU62" s="25"/>
      <c r="DV62" s="25"/>
      <c r="DW62" s="25"/>
      <c r="DX62" s="25"/>
      <c r="DY62" s="25"/>
      <c r="DZ62" s="25"/>
      <c r="EA62" s="25"/>
      <c r="EB62" s="25"/>
      <c r="EC62" s="25"/>
      <c r="ED62" s="25"/>
      <c r="EE62" s="25"/>
      <c r="EF62" s="25"/>
      <c r="EG62" s="25"/>
      <c r="EH62" s="25"/>
      <c r="EI62" s="25"/>
      <c r="EJ62" s="25"/>
      <c r="EK62" s="25"/>
      <c r="EL62" s="25"/>
      <c r="EM62" s="25"/>
      <c r="EN62" s="25"/>
      <c r="EO62" s="25"/>
      <c r="EP62" s="25"/>
      <c r="EQ62" s="25"/>
      <c r="ER62" s="25"/>
      <c r="ES62" s="25"/>
      <c r="ET62" s="25"/>
      <c r="EU62" s="25"/>
      <c r="EV62" s="25"/>
      <c r="EW62" s="25"/>
      <c r="EX62" s="25"/>
      <c r="EY62" s="25"/>
      <c r="EZ62" s="25"/>
      <c r="FA62" s="25"/>
      <c r="FB62" s="25"/>
      <c r="FC62" s="25"/>
      <c r="FD62" s="25"/>
      <c r="FE62" s="25"/>
      <c r="FF62" s="25"/>
      <c r="FG62" s="25"/>
      <c r="FH62" s="25"/>
      <c r="FI62" s="25"/>
      <c r="FJ62" s="25"/>
      <c r="FK62" s="25"/>
      <c r="FL62" s="25"/>
      <c r="FM62" s="25"/>
      <c r="FN62" s="25"/>
      <c r="FO62" s="25"/>
      <c r="FP62" s="25"/>
      <c r="FQ62" s="25"/>
      <c r="FR62" s="25"/>
      <c r="FS62" s="25"/>
      <c r="FT62" s="25"/>
      <c r="FU62" s="25"/>
      <c r="FV62" s="25"/>
      <c r="FW62" s="25"/>
      <c r="FX62" s="25"/>
      <c r="FY62" s="25"/>
      <c r="FZ62" s="25"/>
      <c r="GA62" s="25"/>
      <c r="GB62" s="25"/>
      <c r="GC62" s="25"/>
      <c r="GD62" s="25"/>
      <c r="GE62" s="25"/>
      <c r="GF62" s="25"/>
      <c r="GG62" s="25"/>
      <c r="GH62" s="25"/>
      <c r="GI62" s="25"/>
      <c r="GJ62" s="25"/>
      <c r="GK62" s="25"/>
      <c r="GL62" s="25"/>
      <c r="GM62" s="25"/>
      <c r="GN62" s="25"/>
      <c r="GO62" s="25"/>
      <c r="GP62" s="25"/>
      <c r="GQ62" s="25"/>
      <c r="GR62" s="25"/>
      <c r="GS62" s="25"/>
      <c r="GT62" s="25"/>
      <c r="GU62" s="25"/>
      <c r="GV62" s="25"/>
      <c r="GW62" s="25"/>
      <c r="GX62" s="25"/>
      <c r="GY62" s="25"/>
    </row>
    <row r="63" spans="1:207">
      <c r="A63" s="28" t="s">
        <v>8097</v>
      </c>
      <c r="B63" s="28">
        <v>46220528</v>
      </c>
      <c r="C63" s="28" t="s">
        <v>8117</v>
      </c>
      <c r="D63" s="27" t="s">
        <v>8111</v>
      </c>
      <c r="E63" s="26"/>
      <c r="F63" s="26"/>
      <c r="G63" s="26"/>
      <c r="H63" s="26"/>
      <c r="I63" s="26"/>
      <c r="J63" s="26"/>
      <c r="K63" s="26"/>
      <c r="L63" s="26"/>
      <c r="M63" s="26"/>
      <c r="N63" s="26"/>
      <c r="O63" s="26"/>
      <c r="P63" s="26"/>
      <c r="Q63" s="26"/>
      <c r="R63" s="26"/>
      <c r="S63" s="26"/>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5"/>
      <c r="BH63" s="25"/>
      <c r="BI63" s="25"/>
      <c r="BJ63" s="25"/>
      <c r="BK63" s="25"/>
      <c r="BL63" s="25"/>
      <c r="BM63" s="25"/>
      <c r="BN63" s="25"/>
      <c r="BO63" s="25"/>
      <c r="BP63" s="25"/>
      <c r="BQ63" s="25">
        <v>8</v>
      </c>
      <c r="BR63" s="25"/>
      <c r="BS63" s="25"/>
      <c r="BT63" s="25"/>
      <c r="BU63" s="25"/>
      <c r="BV63" s="25"/>
      <c r="BW63" s="25"/>
      <c r="BX63" s="25"/>
      <c r="BY63" s="25"/>
      <c r="BZ63" s="25"/>
      <c r="CA63" s="25"/>
      <c r="CB63" s="25"/>
      <c r="CC63" s="25"/>
      <c r="CD63" s="25"/>
      <c r="CE63" s="25"/>
      <c r="CF63" s="25"/>
      <c r="CG63" s="25"/>
      <c r="CH63" s="25"/>
      <c r="CI63" s="25"/>
      <c r="CJ63" s="25"/>
      <c r="CK63" s="25"/>
      <c r="CL63" s="25"/>
      <c r="CM63" s="25"/>
      <c r="CN63" s="25"/>
      <c r="CO63" s="25"/>
      <c r="CP63" s="25"/>
      <c r="CQ63" s="25"/>
      <c r="CR63" s="25"/>
      <c r="CS63" s="25"/>
      <c r="CT63" s="25"/>
      <c r="CU63" s="25"/>
      <c r="CV63" s="25"/>
      <c r="CW63" s="25"/>
      <c r="CX63" s="25"/>
      <c r="CY63" s="25"/>
      <c r="CZ63" s="25"/>
      <c r="DA63" s="25"/>
      <c r="DB63" s="25"/>
      <c r="DC63" s="25"/>
      <c r="DD63" s="25"/>
      <c r="DE63" s="25"/>
      <c r="DF63" s="25"/>
      <c r="DG63" s="25"/>
      <c r="DH63" s="25"/>
      <c r="DI63" s="25"/>
      <c r="DJ63" s="25"/>
      <c r="DK63" s="25"/>
      <c r="DL63" s="25"/>
      <c r="DM63" s="25"/>
      <c r="DN63" s="25"/>
      <c r="DO63" s="25"/>
      <c r="DP63" s="25"/>
      <c r="DQ63" s="25"/>
      <c r="DR63" s="25"/>
      <c r="DS63" s="25"/>
      <c r="DT63" s="25"/>
      <c r="DU63" s="25"/>
      <c r="DV63" s="25"/>
      <c r="DW63" s="25"/>
      <c r="DX63" s="25"/>
      <c r="DY63" s="25"/>
      <c r="DZ63" s="25"/>
      <c r="EA63" s="25"/>
      <c r="EB63" s="25"/>
      <c r="EC63" s="25"/>
      <c r="ED63" s="25"/>
      <c r="EE63" s="25"/>
      <c r="EF63" s="25"/>
      <c r="EG63" s="25"/>
      <c r="EH63" s="25"/>
      <c r="EI63" s="25"/>
      <c r="EJ63" s="25"/>
      <c r="EK63" s="25"/>
      <c r="EL63" s="25"/>
      <c r="EM63" s="25"/>
      <c r="EN63" s="25"/>
      <c r="EO63" s="25"/>
      <c r="EP63" s="25"/>
      <c r="EQ63" s="25"/>
      <c r="ER63" s="25"/>
      <c r="ES63" s="25"/>
      <c r="ET63" s="25"/>
      <c r="EU63" s="25"/>
      <c r="EV63" s="25"/>
      <c r="EW63" s="25"/>
      <c r="EX63" s="25"/>
      <c r="EY63" s="25"/>
      <c r="EZ63" s="25"/>
      <c r="FA63" s="25"/>
      <c r="FB63" s="25"/>
      <c r="FC63" s="25"/>
      <c r="FD63" s="25"/>
      <c r="FE63" s="25"/>
      <c r="FF63" s="25"/>
      <c r="FG63" s="25"/>
      <c r="FH63" s="25"/>
      <c r="FI63" s="25"/>
      <c r="FJ63" s="25"/>
      <c r="FK63" s="25"/>
      <c r="FL63" s="25"/>
      <c r="FM63" s="25"/>
      <c r="FN63" s="25"/>
      <c r="FO63" s="25"/>
      <c r="FP63" s="25"/>
      <c r="FQ63" s="25"/>
      <c r="FR63" s="25"/>
      <c r="FS63" s="25"/>
      <c r="FT63" s="25"/>
      <c r="FU63" s="25"/>
      <c r="FV63" s="25"/>
      <c r="FW63" s="25"/>
      <c r="FX63" s="25"/>
      <c r="FY63" s="25"/>
      <c r="FZ63" s="25"/>
      <c r="GA63" s="25"/>
      <c r="GB63" s="25"/>
      <c r="GC63" s="25"/>
      <c r="GD63" s="25"/>
      <c r="GE63" s="25"/>
      <c r="GF63" s="25"/>
      <c r="GG63" s="25"/>
      <c r="GH63" s="25"/>
      <c r="GI63" s="25"/>
      <c r="GJ63" s="25"/>
      <c r="GK63" s="25"/>
      <c r="GL63" s="25"/>
      <c r="GM63" s="25"/>
      <c r="GN63" s="25"/>
      <c r="GO63" s="25"/>
      <c r="GP63" s="25"/>
      <c r="GQ63" s="25"/>
      <c r="GR63" s="25"/>
      <c r="GS63" s="25"/>
      <c r="GT63" s="25"/>
      <c r="GU63" s="25"/>
      <c r="GV63" s="25"/>
      <c r="GW63" s="25"/>
      <c r="GX63" s="25"/>
      <c r="GY63" s="25"/>
    </row>
    <row r="64" spans="1:207">
      <c r="A64" s="28" t="s">
        <v>8097</v>
      </c>
      <c r="B64" s="28">
        <v>46222128</v>
      </c>
      <c r="C64" s="28" t="s">
        <v>8117</v>
      </c>
      <c r="D64" s="27" t="s">
        <v>8111</v>
      </c>
      <c r="E64" s="26"/>
      <c r="F64" s="26"/>
      <c r="G64" s="26"/>
      <c r="H64" s="26"/>
      <c r="I64" s="26"/>
      <c r="J64" s="26"/>
      <c r="K64" s="26"/>
      <c r="L64" s="26"/>
      <c r="M64" s="26"/>
      <c r="N64" s="26"/>
      <c r="O64" s="26"/>
      <c r="P64" s="26"/>
      <c r="Q64" s="26"/>
      <c r="R64" s="26"/>
      <c r="S64" s="26"/>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5"/>
      <c r="BH64" s="25"/>
      <c r="BI64" s="25"/>
      <c r="BJ64" s="25"/>
      <c r="BK64" s="25"/>
      <c r="BL64" s="25"/>
      <c r="BM64" s="25"/>
      <c r="BN64" s="25"/>
      <c r="BO64" s="25"/>
      <c r="BP64" s="25"/>
      <c r="BQ64" s="25">
        <v>15</v>
      </c>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row>
    <row r="65" spans="1:207">
      <c r="A65" s="28" t="s">
        <v>8097</v>
      </c>
      <c r="B65" s="28">
        <v>46226128</v>
      </c>
      <c r="C65" s="28" t="s">
        <v>8117</v>
      </c>
      <c r="D65" s="27" t="s">
        <v>8111</v>
      </c>
      <c r="E65" s="26"/>
      <c r="F65" s="26"/>
      <c r="G65" s="26"/>
      <c r="H65" s="26"/>
      <c r="I65" s="26"/>
      <c r="J65" s="26"/>
      <c r="K65" s="26"/>
      <c r="L65" s="26"/>
      <c r="M65" s="26"/>
      <c r="N65" s="26"/>
      <c r="O65" s="26"/>
      <c r="P65" s="26"/>
      <c r="Q65" s="26"/>
      <c r="R65" s="26"/>
      <c r="S65" s="26"/>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5"/>
      <c r="BH65" s="25"/>
      <c r="BI65" s="25"/>
      <c r="BJ65" s="25"/>
      <c r="BK65" s="25"/>
      <c r="BL65" s="25"/>
      <c r="BM65" s="25"/>
      <c r="BN65" s="25"/>
      <c r="BO65" s="25"/>
      <c r="BP65" s="25"/>
      <c r="BQ65" s="25">
        <v>91</v>
      </c>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row>
    <row r="66" spans="1:207">
      <c r="A66" s="28" t="s">
        <v>8097</v>
      </c>
      <c r="B66" s="46">
        <v>46225129</v>
      </c>
      <c r="C66" s="46" t="s">
        <v>8119</v>
      </c>
      <c r="D66" s="47">
        <v>345</v>
      </c>
      <c r="E66" s="48"/>
      <c r="F66" s="48"/>
      <c r="G66" s="48"/>
      <c r="H66" s="48"/>
      <c r="I66" s="48"/>
      <c r="J66" s="48"/>
      <c r="K66" s="48"/>
      <c r="L66" s="48"/>
      <c r="M66" s="48"/>
      <c r="N66" s="48"/>
      <c r="O66" s="48"/>
      <c r="P66" s="48"/>
      <c r="Q66" s="48"/>
      <c r="R66" s="48"/>
      <c r="S66" s="48"/>
      <c r="T66" s="49"/>
      <c r="U66" s="49"/>
      <c r="V66" s="49"/>
      <c r="W66" s="49"/>
      <c r="X66" s="49"/>
      <c r="Y66" s="49"/>
      <c r="Z66" s="49"/>
      <c r="AA66" s="49"/>
      <c r="AB66" s="49"/>
      <c r="AC66" s="49"/>
      <c r="AD66" s="49"/>
      <c r="AE66" s="49"/>
      <c r="AF66" s="49"/>
      <c r="AG66" s="49"/>
      <c r="AH66" s="49"/>
      <c r="AI66" s="49"/>
      <c r="AJ66" s="49"/>
      <c r="AK66" s="49"/>
      <c r="AL66" s="49"/>
      <c r="AM66" s="49"/>
      <c r="AN66" s="49"/>
      <c r="AO66" s="49"/>
      <c r="AP66" s="49"/>
      <c r="AQ66" s="49"/>
      <c r="AR66" s="49"/>
      <c r="AS66" s="49"/>
      <c r="AT66" s="49"/>
      <c r="AU66" s="49"/>
      <c r="AV66" s="49"/>
      <c r="AW66" s="49"/>
      <c r="AX66" s="49"/>
      <c r="AY66" s="49"/>
      <c r="AZ66" s="49"/>
      <c r="BA66" s="49"/>
      <c r="BB66" s="49"/>
      <c r="BC66" s="49"/>
      <c r="BD66" s="49"/>
      <c r="BE66" s="49"/>
      <c r="BF66" s="49"/>
      <c r="BG66" s="50"/>
      <c r="BH66" s="50"/>
      <c r="BI66" s="50"/>
      <c r="BJ66" s="50"/>
      <c r="BK66" s="50"/>
      <c r="BL66" s="50"/>
      <c r="BM66" s="50"/>
      <c r="BN66" s="50"/>
      <c r="BO66" s="50"/>
      <c r="BP66" s="50"/>
      <c r="BQ66" s="50"/>
      <c r="BR66" s="50"/>
      <c r="BS66" s="50"/>
      <c r="BT66" s="50">
        <v>33</v>
      </c>
      <c r="BU66" s="50"/>
      <c r="BV66" s="50"/>
      <c r="BW66" s="50"/>
      <c r="BX66" s="50"/>
      <c r="BY66" s="50"/>
      <c r="BZ66" s="50"/>
      <c r="CA66" s="50"/>
      <c r="CB66" s="50"/>
      <c r="CC66" s="50"/>
      <c r="CD66" s="50"/>
      <c r="CE66" s="50"/>
      <c r="CF66" s="50"/>
      <c r="CG66" s="50"/>
      <c r="CH66" s="50"/>
      <c r="CI66" s="50"/>
      <c r="CJ66" s="50"/>
      <c r="CK66" s="50"/>
      <c r="CL66" s="50"/>
      <c r="CM66" s="50"/>
      <c r="CN66" s="50"/>
      <c r="CO66" s="50"/>
      <c r="CP66" s="50"/>
      <c r="CQ66" s="50"/>
      <c r="CR66" s="50"/>
      <c r="CS66" s="50"/>
      <c r="CT66" s="50"/>
      <c r="CU66" s="50"/>
      <c r="CV66" s="50"/>
      <c r="CW66" s="50"/>
      <c r="CX66" s="50"/>
      <c r="CY66" s="50"/>
      <c r="CZ66" s="50"/>
      <c r="DA66" s="50"/>
      <c r="DB66" s="50"/>
      <c r="DC66" s="50"/>
      <c r="DD66" s="50"/>
      <c r="DE66" s="50"/>
      <c r="DF66" s="50"/>
      <c r="DG66" s="50"/>
      <c r="DH66" s="50"/>
      <c r="DI66" s="50"/>
      <c r="DJ66" s="50"/>
      <c r="DK66" s="50"/>
      <c r="DL66" s="50"/>
      <c r="DM66" s="50"/>
      <c r="DN66" s="50"/>
      <c r="DO66" s="50"/>
      <c r="DP66" s="50"/>
      <c r="DQ66" s="50"/>
      <c r="DR66" s="50"/>
      <c r="DS66" s="50"/>
      <c r="DT66" s="50"/>
      <c r="DU66" s="50"/>
      <c r="DV66" s="50"/>
      <c r="DW66" s="50"/>
      <c r="DX66" s="50"/>
      <c r="DY66" s="50"/>
      <c r="DZ66" s="50"/>
      <c r="EA66" s="50"/>
      <c r="EB66" s="50"/>
      <c r="EC66" s="50"/>
      <c r="ED66" s="50"/>
      <c r="EE66" s="50"/>
      <c r="EF66" s="50"/>
      <c r="EG66" s="50"/>
      <c r="EH66" s="50"/>
      <c r="EI66" s="50"/>
      <c r="EJ66" s="50"/>
      <c r="EK66" s="50"/>
      <c r="EL66" s="50"/>
      <c r="EM66" s="50"/>
      <c r="EN66" s="50"/>
      <c r="EO66" s="50"/>
      <c r="EP66" s="50"/>
      <c r="EQ66" s="50"/>
      <c r="ER66" s="50"/>
      <c r="ES66" s="50"/>
      <c r="ET66" s="50"/>
      <c r="EU66" s="50"/>
      <c r="EV66" s="50"/>
      <c r="EW66" s="50"/>
      <c r="EX66" s="50"/>
      <c r="EY66" s="50"/>
      <c r="EZ66" s="50"/>
      <c r="FA66" s="50"/>
      <c r="FB66" s="50"/>
      <c r="FC66" s="50"/>
      <c r="FD66" s="50"/>
      <c r="FE66" s="50"/>
      <c r="FF66" s="50"/>
      <c r="FG66" s="50"/>
      <c r="FH66" s="50"/>
      <c r="FI66" s="50"/>
      <c r="FJ66" s="50"/>
      <c r="FK66" s="50"/>
      <c r="FL66" s="50"/>
      <c r="FM66" s="50"/>
      <c r="FN66" s="50"/>
      <c r="FO66" s="50"/>
      <c r="FP66" s="50"/>
      <c r="FQ66" s="50"/>
      <c r="FR66" s="50"/>
      <c r="FS66" s="50"/>
      <c r="FT66" s="50"/>
      <c r="FU66" s="50"/>
      <c r="FV66" s="50"/>
      <c r="FW66" s="50"/>
      <c r="FX66" s="50"/>
      <c r="FY66" s="50"/>
      <c r="FZ66" s="50"/>
      <c r="GA66" s="50"/>
      <c r="GB66" s="50"/>
      <c r="GC66" s="50"/>
      <c r="GD66" s="50"/>
      <c r="GE66" s="50"/>
      <c r="GF66" s="50"/>
      <c r="GG66" s="50"/>
      <c r="GH66" s="50"/>
      <c r="GI66" s="50"/>
      <c r="GJ66" s="50"/>
      <c r="GK66" s="50"/>
      <c r="GL66" s="50"/>
      <c r="GM66" s="50"/>
      <c r="GN66" s="50"/>
      <c r="GO66" s="50"/>
      <c r="GP66" s="50"/>
      <c r="GQ66" s="50"/>
      <c r="GR66" s="50"/>
      <c r="GS66" s="50"/>
      <c r="GT66" s="50"/>
      <c r="GU66" s="50"/>
      <c r="GV66" s="50"/>
      <c r="GW66" s="50"/>
      <c r="GX66" s="50"/>
      <c r="GY66" s="50"/>
    </row>
    <row r="67" spans="1:207">
      <c r="A67" s="28" t="s">
        <v>8097</v>
      </c>
      <c r="B67" s="46">
        <v>49401138</v>
      </c>
      <c r="C67" s="46" t="s">
        <v>8120</v>
      </c>
      <c r="D67" s="47">
        <v>390</v>
      </c>
      <c r="E67" s="48"/>
      <c r="F67" s="48"/>
      <c r="G67" s="48"/>
      <c r="H67" s="48"/>
      <c r="I67" s="48"/>
      <c r="J67" s="48"/>
      <c r="K67" s="48"/>
      <c r="L67" s="48"/>
      <c r="M67" s="48"/>
      <c r="N67" s="48"/>
      <c r="O67" s="48"/>
      <c r="P67" s="48"/>
      <c r="Q67" s="48"/>
      <c r="R67" s="48"/>
      <c r="S67" s="48"/>
      <c r="T67" s="49"/>
      <c r="U67" s="49"/>
      <c r="V67" s="49"/>
      <c r="W67" s="49"/>
      <c r="X67" s="49"/>
      <c r="Y67" s="49"/>
      <c r="Z67" s="49"/>
      <c r="AA67" s="49"/>
      <c r="AB67" s="49"/>
      <c r="AC67" s="49"/>
      <c r="AD67" s="49"/>
      <c r="AE67" s="49"/>
      <c r="AF67" s="49"/>
      <c r="AG67" s="49"/>
      <c r="AH67" s="49"/>
      <c r="AI67" s="49"/>
      <c r="AJ67" s="49"/>
      <c r="AK67" s="49"/>
      <c r="AL67" s="49"/>
      <c r="AM67" s="49"/>
      <c r="AN67" s="49"/>
      <c r="AO67" s="49"/>
      <c r="AP67" s="49"/>
      <c r="AQ67" s="49"/>
      <c r="AR67" s="49"/>
      <c r="AS67" s="49"/>
      <c r="AT67" s="49"/>
      <c r="AU67" s="49"/>
      <c r="AV67" s="49"/>
      <c r="AW67" s="49"/>
      <c r="AX67" s="49"/>
      <c r="AY67" s="49"/>
      <c r="AZ67" s="49"/>
      <c r="BA67" s="49"/>
      <c r="BB67" s="49"/>
      <c r="BC67" s="49"/>
      <c r="BD67" s="49"/>
      <c r="BE67" s="49"/>
      <c r="BF67" s="49"/>
      <c r="BG67" s="50"/>
      <c r="BH67" s="50"/>
      <c r="BI67" s="50"/>
      <c r="BJ67" s="50"/>
      <c r="BK67" s="50"/>
      <c r="BL67" s="50"/>
      <c r="BM67" s="50"/>
      <c r="BN67" s="50"/>
      <c r="BO67" s="50"/>
      <c r="BP67" s="50"/>
      <c r="BQ67" s="50"/>
      <c r="BR67" s="50"/>
      <c r="BS67" s="50"/>
      <c r="BT67" s="50">
        <v>2</v>
      </c>
      <c r="BU67" s="50"/>
      <c r="BV67" s="50"/>
      <c r="BW67" s="50"/>
      <c r="BX67" s="50"/>
      <c r="BY67" s="50"/>
      <c r="BZ67" s="50"/>
      <c r="CA67" s="50"/>
      <c r="CB67" s="50"/>
      <c r="CC67" s="50"/>
      <c r="CD67" s="50"/>
      <c r="CE67" s="50"/>
      <c r="CF67" s="50"/>
      <c r="CG67" s="50"/>
      <c r="CH67" s="50"/>
      <c r="CI67" s="50"/>
      <c r="CJ67" s="50"/>
      <c r="CK67" s="50"/>
      <c r="CL67" s="50"/>
      <c r="CM67" s="50"/>
      <c r="CN67" s="50"/>
      <c r="CO67" s="50"/>
      <c r="CP67" s="50"/>
      <c r="CQ67" s="50"/>
      <c r="CR67" s="50"/>
      <c r="CS67" s="50"/>
      <c r="CT67" s="50"/>
      <c r="CU67" s="50"/>
      <c r="CV67" s="50"/>
      <c r="CW67" s="50"/>
      <c r="CX67" s="50"/>
      <c r="CY67" s="50"/>
      <c r="CZ67" s="50"/>
      <c r="DA67" s="50"/>
      <c r="DB67" s="50"/>
      <c r="DC67" s="50"/>
      <c r="DD67" s="50"/>
      <c r="DE67" s="50"/>
      <c r="DF67" s="50"/>
      <c r="DG67" s="50"/>
      <c r="DH67" s="50"/>
      <c r="DI67" s="50"/>
      <c r="DJ67" s="50"/>
      <c r="DK67" s="50"/>
      <c r="DL67" s="50"/>
      <c r="DM67" s="50"/>
      <c r="DN67" s="50"/>
      <c r="DO67" s="50"/>
      <c r="DP67" s="50"/>
      <c r="DQ67" s="50"/>
      <c r="DR67" s="50"/>
      <c r="DS67" s="50"/>
      <c r="DT67" s="50"/>
      <c r="DU67" s="50"/>
      <c r="DV67" s="50"/>
      <c r="DW67" s="50"/>
      <c r="DX67" s="50"/>
      <c r="DY67" s="50"/>
      <c r="DZ67" s="50"/>
      <c r="EA67" s="50"/>
      <c r="EB67" s="50"/>
      <c r="EC67" s="50"/>
      <c r="ED67" s="50"/>
      <c r="EE67" s="50"/>
      <c r="EF67" s="50"/>
      <c r="EG67" s="50"/>
      <c r="EH67" s="50"/>
      <c r="EI67" s="50"/>
      <c r="EJ67" s="50"/>
      <c r="EK67" s="50"/>
      <c r="EL67" s="50"/>
      <c r="EM67" s="50"/>
      <c r="EN67" s="50"/>
      <c r="EO67" s="50"/>
      <c r="EP67" s="50"/>
      <c r="EQ67" s="50"/>
      <c r="ER67" s="50"/>
      <c r="ES67" s="50"/>
      <c r="ET67" s="50"/>
      <c r="EU67" s="50"/>
      <c r="EV67" s="50"/>
      <c r="EW67" s="50"/>
      <c r="EX67" s="50"/>
      <c r="EY67" s="50"/>
      <c r="EZ67" s="50"/>
      <c r="FA67" s="50"/>
      <c r="FB67" s="50"/>
      <c r="FC67" s="50"/>
      <c r="FD67" s="50"/>
      <c r="FE67" s="50"/>
      <c r="FF67" s="50"/>
      <c r="FG67" s="50"/>
      <c r="FH67" s="50"/>
      <c r="FI67" s="50"/>
      <c r="FJ67" s="50"/>
      <c r="FK67" s="50"/>
      <c r="FL67" s="50"/>
      <c r="FM67" s="50"/>
      <c r="FN67" s="50"/>
      <c r="FO67" s="50"/>
      <c r="FP67" s="50"/>
      <c r="FQ67" s="50"/>
      <c r="FR67" s="50"/>
      <c r="FS67" s="50"/>
      <c r="FT67" s="50"/>
      <c r="FU67" s="50"/>
      <c r="FV67" s="50"/>
      <c r="FW67" s="50"/>
      <c r="FX67" s="50"/>
      <c r="FY67" s="50"/>
      <c r="FZ67" s="50"/>
      <c r="GA67" s="50"/>
      <c r="GB67" s="50"/>
      <c r="GC67" s="50"/>
      <c r="GD67" s="50"/>
      <c r="GE67" s="50"/>
      <c r="GF67" s="50"/>
      <c r="GG67" s="50"/>
      <c r="GH67" s="50"/>
      <c r="GI67" s="50"/>
      <c r="GJ67" s="50"/>
      <c r="GK67" s="50"/>
      <c r="GL67" s="50"/>
      <c r="GM67" s="50"/>
      <c r="GN67" s="50"/>
      <c r="GO67" s="50"/>
      <c r="GP67" s="50"/>
      <c r="GQ67" s="50"/>
      <c r="GR67" s="50"/>
      <c r="GS67" s="50"/>
      <c r="GT67" s="50"/>
      <c r="GU67" s="50"/>
      <c r="GV67" s="50"/>
      <c r="GW67" s="50"/>
      <c r="GX67" s="50"/>
      <c r="GY67" s="50"/>
    </row>
    <row r="68" spans="1:207">
      <c r="A68" s="28" t="s">
        <v>8097</v>
      </c>
      <c r="B68" s="46">
        <v>49401139</v>
      </c>
      <c r="C68" s="46" t="s">
        <v>8120</v>
      </c>
      <c r="D68" s="47">
        <v>395</v>
      </c>
      <c r="E68" s="48"/>
      <c r="F68" s="48"/>
      <c r="G68" s="48"/>
      <c r="H68" s="48"/>
      <c r="I68" s="48"/>
      <c r="J68" s="48"/>
      <c r="K68" s="48"/>
      <c r="L68" s="48"/>
      <c r="M68" s="48"/>
      <c r="N68" s="48"/>
      <c r="O68" s="48"/>
      <c r="P68" s="48"/>
      <c r="Q68" s="48"/>
      <c r="R68" s="48"/>
      <c r="S68" s="48"/>
      <c r="T68" s="49"/>
      <c r="U68" s="49"/>
      <c r="V68" s="49"/>
      <c r="W68" s="49"/>
      <c r="X68" s="49"/>
      <c r="Y68" s="49"/>
      <c r="Z68" s="49"/>
      <c r="AA68" s="49"/>
      <c r="AB68" s="49"/>
      <c r="AC68" s="49"/>
      <c r="AD68" s="49"/>
      <c r="AE68" s="49"/>
      <c r="AF68" s="49"/>
      <c r="AG68" s="49"/>
      <c r="AH68" s="49"/>
      <c r="AI68" s="49"/>
      <c r="AJ68" s="49"/>
      <c r="AK68" s="49"/>
      <c r="AL68" s="49"/>
      <c r="AM68" s="49"/>
      <c r="AN68" s="49"/>
      <c r="AO68" s="49"/>
      <c r="AP68" s="49"/>
      <c r="AQ68" s="49"/>
      <c r="AR68" s="49"/>
      <c r="AS68" s="49"/>
      <c r="AT68" s="49"/>
      <c r="AU68" s="49"/>
      <c r="AV68" s="49"/>
      <c r="AW68" s="49"/>
      <c r="AX68" s="49"/>
      <c r="AY68" s="49"/>
      <c r="AZ68" s="49"/>
      <c r="BA68" s="49"/>
      <c r="BB68" s="49"/>
      <c r="BC68" s="49"/>
      <c r="BD68" s="49"/>
      <c r="BE68" s="49"/>
      <c r="BF68" s="49"/>
      <c r="BG68" s="50"/>
      <c r="BH68" s="50"/>
      <c r="BI68" s="50"/>
      <c r="BJ68" s="50"/>
      <c r="BK68" s="50"/>
      <c r="BL68" s="50"/>
      <c r="BM68" s="50"/>
      <c r="BN68" s="50"/>
      <c r="BO68" s="50"/>
      <c r="BP68" s="50"/>
      <c r="BQ68" s="50"/>
      <c r="BR68" s="50"/>
      <c r="BS68" s="50"/>
      <c r="BT68" s="50">
        <v>20</v>
      </c>
      <c r="BU68" s="50"/>
      <c r="BV68" s="50"/>
      <c r="BW68" s="50"/>
      <c r="BX68" s="50"/>
      <c r="BY68" s="50"/>
      <c r="BZ68" s="50"/>
      <c r="CA68" s="50"/>
      <c r="CB68" s="50"/>
      <c r="CC68" s="50"/>
      <c r="CD68" s="50"/>
      <c r="CE68" s="50"/>
      <c r="CF68" s="50"/>
      <c r="CG68" s="50"/>
      <c r="CH68" s="50"/>
      <c r="CI68" s="50"/>
      <c r="CJ68" s="50"/>
      <c r="CK68" s="50"/>
      <c r="CL68" s="50"/>
      <c r="CM68" s="50"/>
      <c r="CN68" s="50"/>
      <c r="CO68" s="50"/>
      <c r="CP68" s="50"/>
      <c r="CQ68" s="50"/>
      <c r="CR68" s="50"/>
      <c r="CS68" s="50"/>
      <c r="CT68" s="50"/>
      <c r="CU68" s="50"/>
      <c r="CV68" s="50"/>
      <c r="CW68" s="50"/>
      <c r="CX68" s="50"/>
      <c r="CY68" s="50"/>
      <c r="CZ68" s="50"/>
      <c r="DA68" s="50"/>
      <c r="DB68" s="50"/>
      <c r="DC68" s="50"/>
      <c r="DD68" s="50"/>
      <c r="DE68" s="50"/>
      <c r="DF68" s="50"/>
      <c r="DG68" s="50"/>
      <c r="DH68" s="50"/>
      <c r="DI68" s="50"/>
      <c r="DJ68" s="50"/>
      <c r="DK68" s="50"/>
      <c r="DL68" s="50"/>
      <c r="DM68" s="50"/>
      <c r="DN68" s="50"/>
      <c r="DO68" s="50"/>
      <c r="DP68" s="50"/>
      <c r="DQ68" s="50"/>
      <c r="DR68" s="50"/>
      <c r="DS68" s="50"/>
      <c r="DT68" s="50"/>
      <c r="DU68" s="50"/>
      <c r="DV68" s="50"/>
      <c r="DW68" s="50"/>
      <c r="DX68" s="50"/>
      <c r="DY68" s="50"/>
      <c r="DZ68" s="50"/>
      <c r="EA68" s="50"/>
      <c r="EB68" s="50"/>
      <c r="EC68" s="50"/>
      <c r="ED68" s="50"/>
      <c r="EE68" s="50"/>
      <c r="EF68" s="50"/>
      <c r="EG68" s="50"/>
      <c r="EH68" s="50"/>
      <c r="EI68" s="50"/>
      <c r="EJ68" s="50"/>
      <c r="EK68" s="50"/>
      <c r="EL68" s="50"/>
      <c r="EM68" s="50"/>
      <c r="EN68" s="50"/>
      <c r="EO68" s="50"/>
      <c r="EP68" s="50"/>
      <c r="EQ68" s="50"/>
      <c r="ER68" s="50"/>
      <c r="ES68" s="50"/>
      <c r="ET68" s="50"/>
      <c r="EU68" s="50"/>
      <c r="EV68" s="50"/>
      <c r="EW68" s="50"/>
      <c r="EX68" s="50"/>
      <c r="EY68" s="50"/>
      <c r="EZ68" s="50"/>
      <c r="FA68" s="50"/>
      <c r="FB68" s="50"/>
      <c r="FC68" s="50"/>
      <c r="FD68" s="50"/>
      <c r="FE68" s="50"/>
      <c r="FF68" s="50"/>
      <c r="FG68" s="50"/>
      <c r="FH68" s="50"/>
      <c r="FI68" s="50"/>
      <c r="FJ68" s="50"/>
      <c r="FK68" s="50"/>
      <c r="FL68" s="50"/>
      <c r="FM68" s="50"/>
      <c r="FN68" s="50"/>
      <c r="FO68" s="50"/>
      <c r="FP68" s="50"/>
      <c r="FQ68" s="50"/>
      <c r="FR68" s="50"/>
      <c r="FS68" s="50"/>
      <c r="FT68" s="50"/>
      <c r="FU68" s="50"/>
      <c r="FV68" s="50"/>
      <c r="FW68" s="50"/>
      <c r="FX68" s="50"/>
      <c r="FY68" s="50"/>
      <c r="FZ68" s="50"/>
      <c r="GA68" s="50"/>
      <c r="GB68" s="50"/>
      <c r="GC68" s="50"/>
      <c r="GD68" s="50"/>
      <c r="GE68" s="50"/>
      <c r="GF68" s="50"/>
      <c r="GG68" s="50"/>
      <c r="GH68" s="50"/>
      <c r="GI68" s="50"/>
      <c r="GJ68" s="50"/>
      <c r="GK68" s="50"/>
      <c r="GL68" s="50"/>
      <c r="GM68" s="50"/>
      <c r="GN68" s="50"/>
      <c r="GO68" s="50"/>
      <c r="GP68" s="50"/>
      <c r="GQ68" s="50"/>
      <c r="GR68" s="50"/>
      <c r="GS68" s="50"/>
      <c r="GT68" s="50"/>
      <c r="GU68" s="50"/>
      <c r="GV68" s="50"/>
      <c r="GW68" s="50"/>
      <c r="GX68" s="50"/>
      <c r="GY68" s="50"/>
    </row>
    <row r="69" spans="1:207">
      <c r="A69" s="28" t="s">
        <v>8097</v>
      </c>
      <c r="B69" s="46">
        <v>49406140</v>
      </c>
      <c r="C69" s="46" t="s">
        <v>8121</v>
      </c>
      <c r="D69" s="47">
        <v>400</v>
      </c>
      <c r="E69" s="48"/>
      <c r="F69" s="48"/>
      <c r="G69" s="48"/>
      <c r="H69" s="48"/>
      <c r="I69" s="48"/>
      <c r="J69" s="48"/>
      <c r="K69" s="48"/>
      <c r="L69" s="48"/>
      <c r="M69" s="48"/>
      <c r="N69" s="48"/>
      <c r="O69" s="48"/>
      <c r="P69" s="48"/>
      <c r="Q69" s="48"/>
      <c r="R69" s="48"/>
      <c r="S69" s="48"/>
      <c r="T69" s="49"/>
      <c r="U69" s="49"/>
      <c r="V69" s="49"/>
      <c r="W69" s="49"/>
      <c r="X69" s="49"/>
      <c r="Y69" s="49"/>
      <c r="Z69" s="49"/>
      <c r="AA69" s="49"/>
      <c r="AB69" s="49"/>
      <c r="AC69" s="49"/>
      <c r="AD69" s="49"/>
      <c r="AE69" s="49"/>
      <c r="AF69" s="49"/>
      <c r="AG69" s="49"/>
      <c r="AH69" s="49"/>
      <c r="AI69" s="49"/>
      <c r="AJ69" s="49"/>
      <c r="AK69" s="49"/>
      <c r="AL69" s="49"/>
      <c r="AM69" s="49"/>
      <c r="AN69" s="49"/>
      <c r="AO69" s="49"/>
      <c r="AP69" s="49"/>
      <c r="AQ69" s="49"/>
      <c r="AR69" s="49"/>
      <c r="AS69" s="49"/>
      <c r="AT69" s="49"/>
      <c r="AU69" s="49"/>
      <c r="AV69" s="49"/>
      <c r="AW69" s="49"/>
      <c r="AX69" s="49"/>
      <c r="AY69" s="49"/>
      <c r="AZ69" s="49"/>
      <c r="BA69" s="49"/>
      <c r="BB69" s="49"/>
      <c r="BC69" s="49"/>
      <c r="BD69" s="49"/>
      <c r="BE69" s="49"/>
      <c r="BF69" s="49"/>
      <c r="BG69" s="50"/>
      <c r="BH69" s="50"/>
      <c r="BI69" s="50"/>
      <c r="BJ69" s="50"/>
      <c r="BK69" s="50"/>
      <c r="BL69" s="50"/>
      <c r="BM69" s="50"/>
      <c r="BN69" s="50"/>
      <c r="BO69" s="50"/>
      <c r="BP69" s="50"/>
      <c r="BQ69" s="50"/>
      <c r="BR69" s="50"/>
      <c r="BS69" s="50"/>
      <c r="BT69" s="50"/>
      <c r="BU69" s="50"/>
      <c r="BV69" s="50"/>
      <c r="BW69" s="50"/>
      <c r="BX69" s="50"/>
      <c r="BY69" s="50"/>
      <c r="BZ69" s="50"/>
      <c r="CA69" s="50"/>
      <c r="CB69" s="50"/>
      <c r="CC69" s="50"/>
      <c r="CD69" s="50"/>
      <c r="CE69" s="50"/>
      <c r="CF69" s="50"/>
      <c r="CG69" s="50"/>
      <c r="CH69" s="50"/>
      <c r="CI69" s="50"/>
      <c r="CJ69" s="50"/>
      <c r="CK69" s="50"/>
      <c r="CL69" s="50"/>
      <c r="CM69" s="50"/>
      <c r="CN69" s="50"/>
      <c r="CO69" s="50"/>
      <c r="CP69" s="50"/>
      <c r="CQ69" s="50"/>
      <c r="CR69" s="50">
        <v>3640</v>
      </c>
      <c r="CS69" s="50">
        <v>5096</v>
      </c>
      <c r="CT69" s="50">
        <v>2912</v>
      </c>
      <c r="CU69" s="50">
        <v>5096</v>
      </c>
      <c r="CV69" s="50">
        <v>1456</v>
      </c>
      <c r="CW69" s="50"/>
      <c r="CX69" s="50"/>
      <c r="CY69" s="50">
        <v>3640</v>
      </c>
      <c r="CZ69" s="50">
        <v>7280</v>
      </c>
      <c r="DA69" s="50">
        <v>2912</v>
      </c>
      <c r="DB69" s="50">
        <v>1456</v>
      </c>
      <c r="DC69" s="50">
        <v>702</v>
      </c>
      <c r="DD69" s="50"/>
      <c r="DE69" s="50"/>
      <c r="DF69" s="50"/>
      <c r="DG69" s="50"/>
      <c r="DH69" s="50"/>
      <c r="DI69" s="50"/>
      <c r="DJ69" s="50"/>
      <c r="DK69" s="50"/>
      <c r="DL69" s="50"/>
      <c r="DM69" s="50"/>
      <c r="DN69" s="50"/>
      <c r="DO69" s="50"/>
      <c r="DP69" s="50"/>
      <c r="DQ69" s="50"/>
      <c r="DR69" s="50"/>
      <c r="DS69" s="50"/>
      <c r="DT69" s="50"/>
      <c r="DU69" s="50"/>
      <c r="DV69" s="50"/>
      <c r="DW69" s="50"/>
      <c r="DX69" s="50"/>
      <c r="DY69" s="50"/>
      <c r="DZ69" s="50"/>
      <c r="EA69" s="50"/>
      <c r="EB69" s="50"/>
      <c r="EC69" s="50"/>
      <c r="ED69" s="50"/>
      <c r="EE69" s="50"/>
      <c r="EF69" s="50"/>
      <c r="EG69" s="50"/>
      <c r="EH69" s="50"/>
      <c r="EI69" s="50"/>
      <c r="EJ69" s="50"/>
      <c r="EK69" s="50"/>
      <c r="EL69" s="50"/>
      <c r="EM69" s="50"/>
      <c r="EN69" s="50"/>
      <c r="EO69" s="50"/>
      <c r="EP69" s="50"/>
      <c r="EQ69" s="50"/>
      <c r="ER69" s="50"/>
      <c r="ES69" s="50"/>
      <c r="ET69" s="50"/>
      <c r="EU69" s="50"/>
      <c r="EV69" s="50"/>
      <c r="EW69" s="50"/>
      <c r="EX69" s="50"/>
      <c r="EY69" s="50"/>
      <c r="EZ69" s="50"/>
      <c r="FA69" s="50"/>
      <c r="FB69" s="50"/>
      <c r="FC69" s="50"/>
      <c r="FD69" s="50"/>
      <c r="FE69" s="50"/>
      <c r="FF69" s="50"/>
      <c r="FG69" s="50"/>
      <c r="FH69" s="50"/>
      <c r="FI69" s="50"/>
      <c r="FJ69" s="50"/>
      <c r="FK69" s="50"/>
      <c r="FL69" s="50"/>
      <c r="FM69" s="50"/>
      <c r="FN69" s="50"/>
      <c r="FO69" s="50"/>
      <c r="FP69" s="50"/>
      <c r="FQ69" s="50"/>
      <c r="FR69" s="50"/>
      <c r="FS69" s="50"/>
      <c r="FT69" s="50"/>
      <c r="FU69" s="50"/>
      <c r="FV69" s="50"/>
      <c r="FW69" s="50"/>
      <c r="FX69" s="50"/>
      <c r="FY69" s="50"/>
      <c r="FZ69" s="50"/>
      <c r="GA69" s="50"/>
      <c r="GB69" s="50"/>
      <c r="GC69" s="50"/>
      <c r="GD69" s="50"/>
      <c r="GE69" s="50"/>
      <c r="GF69" s="50"/>
      <c r="GG69" s="50"/>
      <c r="GH69" s="50"/>
      <c r="GI69" s="50"/>
      <c r="GJ69" s="50"/>
      <c r="GK69" s="50"/>
      <c r="GL69" s="50"/>
      <c r="GM69" s="50"/>
      <c r="GN69" s="50"/>
      <c r="GO69" s="50"/>
      <c r="GP69" s="50"/>
      <c r="GQ69" s="50"/>
      <c r="GR69" s="50"/>
      <c r="GS69" s="50"/>
      <c r="GT69" s="50"/>
      <c r="GU69" s="50"/>
      <c r="GV69" s="50"/>
      <c r="GW69" s="50"/>
      <c r="GX69" s="50"/>
      <c r="GY69" s="50"/>
    </row>
    <row r="70" spans="1:207" ht="15.75" thickBot="1">
      <c r="A70" s="28" t="s">
        <v>8097</v>
      </c>
      <c r="B70" s="46">
        <v>49406540</v>
      </c>
      <c r="C70" s="46" t="s">
        <v>8122</v>
      </c>
      <c r="D70" s="47">
        <v>400</v>
      </c>
      <c r="E70" s="48"/>
      <c r="F70" s="48"/>
      <c r="G70" s="48"/>
      <c r="H70" s="48"/>
      <c r="I70" s="48"/>
      <c r="J70" s="48"/>
      <c r="K70" s="48"/>
      <c r="L70" s="48"/>
      <c r="M70" s="48"/>
      <c r="N70" s="48"/>
      <c r="O70" s="48"/>
      <c r="P70" s="48"/>
      <c r="Q70" s="48"/>
      <c r="R70" s="48"/>
      <c r="S70" s="48"/>
      <c r="T70" s="49"/>
      <c r="U70" s="49"/>
      <c r="V70" s="49"/>
      <c r="W70" s="49"/>
      <c r="X70" s="49"/>
      <c r="Y70" s="49"/>
      <c r="Z70" s="49"/>
      <c r="AA70" s="49"/>
      <c r="AB70" s="49"/>
      <c r="AC70" s="49"/>
      <c r="AD70" s="49"/>
      <c r="AE70" s="49"/>
      <c r="AF70" s="49"/>
      <c r="AG70" s="49"/>
      <c r="AH70" s="49"/>
      <c r="AI70" s="49"/>
      <c r="AJ70" s="49"/>
      <c r="AK70" s="49"/>
      <c r="AL70" s="49"/>
      <c r="AM70" s="49"/>
      <c r="AN70" s="49"/>
      <c r="AO70" s="49"/>
      <c r="AP70" s="49"/>
      <c r="AQ70" s="49"/>
      <c r="AR70" s="49"/>
      <c r="AS70" s="49"/>
      <c r="AT70" s="49"/>
      <c r="AU70" s="49"/>
      <c r="AV70" s="49"/>
      <c r="AW70" s="49"/>
      <c r="AX70" s="49"/>
      <c r="AY70" s="49"/>
      <c r="AZ70" s="49"/>
      <c r="BA70" s="49"/>
      <c r="BB70" s="49"/>
      <c r="BC70" s="49"/>
      <c r="BD70" s="49"/>
      <c r="BE70" s="49"/>
      <c r="BF70" s="49"/>
      <c r="BG70" s="50"/>
      <c r="BH70" s="50"/>
      <c r="BI70" s="50"/>
      <c r="BJ70" s="50"/>
      <c r="BK70" s="50"/>
      <c r="BL70" s="50"/>
      <c r="BM70" s="50"/>
      <c r="BN70" s="50"/>
      <c r="BO70" s="50"/>
      <c r="BP70" s="50"/>
      <c r="BQ70" s="50"/>
      <c r="BR70" s="50"/>
      <c r="BS70" s="50"/>
      <c r="BT70" s="50"/>
      <c r="BU70" s="50"/>
      <c r="BV70" s="50"/>
      <c r="BW70" s="50"/>
      <c r="BX70" s="50"/>
      <c r="BY70" s="50"/>
      <c r="BZ70" s="50"/>
      <c r="CA70" s="50"/>
      <c r="CB70" s="50"/>
      <c r="CC70" s="50"/>
      <c r="CD70" s="50"/>
      <c r="CE70" s="50"/>
      <c r="CF70" s="50"/>
      <c r="CG70" s="50"/>
      <c r="CH70" s="50"/>
      <c r="CI70" s="50"/>
      <c r="CJ70" s="50"/>
      <c r="CK70" s="50"/>
      <c r="CL70" s="50"/>
      <c r="CM70" s="50"/>
      <c r="CN70" s="50"/>
      <c r="CO70" s="50"/>
      <c r="CP70" s="50"/>
      <c r="CQ70" s="50"/>
      <c r="CR70" s="50"/>
      <c r="CS70" s="50"/>
      <c r="CT70" s="50">
        <v>2912</v>
      </c>
      <c r="CU70" s="50"/>
      <c r="CV70" s="50"/>
      <c r="CW70" s="50"/>
      <c r="CX70" s="50"/>
      <c r="CY70" s="50"/>
      <c r="CZ70" s="50"/>
      <c r="DA70" s="50">
        <v>2912</v>
      </c>
      <c r="DB70" s="50"/>
      <c r="DC70" s="50">
        <v>26</v>
      </c>
      <c r="DD70" s="50"/>
      <c r="DE70" s="50"/>
      <c r="DF70" s="50"/>
      <c r="DG70" s="50"/>
      <c r="DH70" s="50"/>
      <c r="DI70" s="50"/>
      <c r="DJ70" s="50"/>
      <c r="DK70" s="50"/>
      <c r="DL70" s="50"/>
      <c r="DM70" s="50"/>
      <c r="DN70" s="50"/>
      <c r="DO70" s="50"/>
      <c r="DP70" s="50"/>
      <c r="DQ70" s="50"/>
      <c r="DR70" s="50"/>
      <c r="DS70" s="50"/>
      <c r="DT70" s="50"/>
      <c r="DU70" s="50"/>
      <c r="DV70" s="50"/>
      <c r="DW70" s="50"/>
      <c r="DX70" s="50"/>
      <c r="DY70" s="50"/>
      <c r="DZ70" s="50"/>
      <c r="EA70" s="50"/>
      <c r="EB70" s="50"/>
      <c r="EC70" s="50"/>
      <c r="ED70" s="50"/>
      <c r="EE70" s="50"/>
      <c r="EF70" s="50"/>
      <c r="EG70" s="50"/>
      <c r="EH70" s="50"/>
      <c r="EI70" s="50"/>
      <c r="EJ70" s="50"/>
      <c r="EK70" s="50"/>
      <c r="EL70" s="50"/>
      <c r="EM70" s="50"/>
      <c r="EN70" s="50"/>
      <c r="EO70" s="50"/>
      <c r="EP70" s="50"/>
      <c r="EQ70" s="50"/>
      <c r="ER70" s="50"/>
      <c r="ES70" s="50"/>
      <c r="ET70" s="50"/>
      <c r="EU70" s="50"/>
      <c r="EV70" s="50"/>
      <c r="EW70" s="50"/>
      <c r="EX70" s="50"/>
      <c r="EY70" s="50"/>
      <c r="EZ70" s="50"/>
      <c r="FA70" s="50"/>
      <c r="FB70" s="50"/>
      <c r="FC70" s="50"/>
      <c r="FD70" s="50"/>
      <c r="FE70" s="50"/>
      <c r="FF70" s="50"/>
      <c r="FG70" s="50"/>
      <c r="FH70" s="50"/>
      <c r="FI70" s="50"/>
      <c r="FJ70" s="50"/>
      <c r="FK70" s="50"/>
      <c r="FL70" s="50"/>
      <c r="FM70" s="50"/>
      <c r="FN70" s="50"/>
      <c r="FO70" s="50"/>
      <c r="FP70" s="50"/>
      <c r="FQ70" s="50"/>
      <c r="FR70" s="50"/>
      <c r="FS70" s="50"/>
      <c r="FT70" s="50"/>
      <c r="FU70" s="50"/>
      <c r="FV70" s="50"/>
      <c r="FW70" s="50"/>
      <c r="FX70" s="50"/>
      <c r="FY70" s="50"/>
      <c r="FZ70" s="50"/>
      <c r="GA70" s="50"/>
      <c r="GB70" s="50"/>
      <c r="GC70" s="50"/>
      <c r="GD70" s="50"/>
      <c r="GE70" s="50"/>
      <c r="GF70" s="50"/>
      <c r="GG70" s="50"/>
      <c r="GH70" s="50"/>
      <c r="GI70" s="50"/>
      <c r="GJ70" s="50"/>
      <c r="GK70" s="50"/>
      <c r="GL70" s="50"/>
      <c r="GM70" s="50"/>
      <c r="GN70" s="50"/>
      <c r="GO70" s="50"/>
      <c r="GP70" s="50"/>
      <c r="GQ70" s="50"/>
      <c r="GR70" s="50"/>
      <c r="GS70" s="50"/>
      <c r="GT70" s="50"/>
      <c r="GU70" s="50"/>
      <c r="GV70" s="50"/>
      <c r="GW70" s="50"/>
      <c r="GX70" s="50"/>
      <c r="GY70" s="50"/>
    </row>
    <row r="71" spans="1:207" ht="15.75" thickBot="1">
      <c r="A71" s="24"/>
      <c r="B71" s="24">
        <v>0</v>
      </c>
      <c r="C71" s="24"/>
      <c r="D71" s="23">
        <v>0</v>
      </c>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c r="BA71" s="22"/>
      <c r="BB71" s="22"/>
      <c r="BC71" s="22"/>
      <c r="BD71" s="22"/>
      <c r="BE71" s="22"/>
      <c r="BF71" s="22"/>
      <c r="BG71" s="22"/>
      <c r="BH71" s="22"/>
      <c r="BI71" s="22"/>
      <c r="BJ71" s="22"/>
      <c r="BK71" s="22"/>
      <c r="BL71" s="22"/>
      <c r="BM71" s="22"/>
      <c r="BN71" s="22"/>
      <c r="BO71" s="22"/>
      <c r="BP71" s="22"/>
      <c r="BQ71" s="22"/>
      <c r="BR71" s="22"/>
      <c r="BS71" s="22"/>
      <c r="BT71" s="22"/>
      <c r="BU71" s="22"/>
      <c r="BV71" s="22"/>
      <c r="BW71" s="22"/>
      <c r="BX71" s="22"/>
      <c r="BY71" s="22"/>
      <c r="BZ71" s="22"/>
      <c r="CA71" s="22"/>
      <c r="CB71" s="22"/>
      <c r="CC71" s="22"/>
      <c r="CD71" s="22"/>
      <c r="CE71" s="22"/>
      <c r="CF71" s="22"/>
      <c r="CG71" s="22"/>
      <c r="CH71" s="22"/>
      <c r="CI71" s="22"/>
      <c r="CJ71" s="22"/>
      <c r="CK71" s="22"/>
      <c r="CL71" s="22"/>
      <c r="CM71" s="22"/>
      <c r="CN71" s="22"/>
      <c r="CO71" s="22"/>
      <c r="CP71" s="22"/>
      <c r="CQ71" s="22"/>
      <c r="CR71" s="22"/>
      <c r="CS71" s="22"/>
      <c r="CT71" s="22"/>
      <c r="CU71" s="22"/>
      <c r="CV71" s="22"/>
      <c r="CW71" s="22"/>
      <c r="CX71" s="22"/>
      <c r="CY71" s="22"/>
      <c r="CZ71" s="22"/>
      <c r="DA71" s="22"/>
      <c r="DB71" s="22"/>
      <c r="DC71" s="22"/>
      <c r="DD71" s="22"/>
      <c r="DE71" s="22"/>
      <c r="DF71" s="22"/>
      <c r="DG71" s="22"/>
      <c r="DH71" s="22"/>
      <c r="DI71" s="22"/>
      <c r="DJ71" s="22"/>
      <c r="DK71" s="22"/>
      <c r="DL71" s="22"/>
      <c r="DM71" s="22"/>
      <c r="DN71" s="22"/>
      <c r="DO71" s="22"/>
      <c r="DP71" s="22"/>
      <c r="DQ71" s="22"/>
      <c r="DR71" s="22"/>
      <c r="DS71" s="22"/>
      <c r="DT71" s="22"/>
      <c r="DU71" s="22"/>
      <c r="DV71" s="22"/>
      <c r="DW71" s="22"/>
      <c r="DX71" s="22"/>
      <c r="DY71" s="22"/>
      <c r="DZ71" s="22"/>
      <c r="EA71" s="22"/>
      <c r="EB71" s="22"/>
      <c r="EC71" s="22"/>
      <c r="ED71" s="22"/>
      <c r="EE71" s="22"/>
      <c r="EF71" s="22"/>
      <c r="EG71" s="22"/>
      <c r="EH71" s="22"/>
      <c r="EI71" s="22"/>
      <c r="EJ71" s="22"/>
      <c r="EK71" s="22"/>
      <c r="EL71" s="22"/>
      <c r="EM71" s="22"/>
      <c r="EN71" s="22"/>
      <c r="EO71" s="22"/>
      <c r="EP71" s="22"/>
      <c r="EQ71" s="22"/>
      <c r="ER71" s="22"/>
      <c r="ES71" s="22"/>
      <c r="ET71" s="22"/>
      <c r="EU71" s="22"/>
      <c r="EV71" s="22"/>
      <c r="EW71" s="22"/>
      <c r="EX71" s="22"/>
      <c r="EY71" s="22"/>
      <c r="EZ71" s="22"/>
      <c r="FA71" s="22"/>
      <c r="FB71" s="22"/>
      <c r="FC71" s="22"/>
      <c r="FD71" s="22"/>
      <c r="FE71" s="22"/>
      <c r="FF71" s="22"/>
      <c r="FG71" s="22"/>
      <c r="FH71" s="22"/>
      <c r="FI71" s="22"/>
      <c r="FJ71" s="22"/>
      <c r="FK71" s="22"/>
      <c r="FL71" s="22"/>
      <c r="FM71" s="22"/>
      <c r="FN71" s="22"/>
      <c r="FO71" s="22"/>
      <c r="FP71" s="22"/>
      <c r="FQ71" s="22"/>
      <c r="FR71" s="22"/>
      <c r="FS71" s="22"/>
      <c r="FT71" s="22"/>
      <c r="FU71" s="22"/>
      <c r="FV71" s="22"/>
      <c r="FW71" s="22"/>
      <c r="FX71" s="22"/>
      <c r="FY71" s="22"/>
      <c r="FZ71" s="22"/>
      <c r="GA71" s="22"/>
      <c r="GB71" s="22"/>
      <c r="GC71" s="22"/>
      <c r="GD71" s="22"/>
      <c r="GE71" s="22"/>
      <c r="GF71" s="22"/>
      <c r="GG71" s="22"/>
      <c r="GH71" s="22"/>
      <c r="GI71" s="22"/>
      <c r="GJ71" s="22"/>
      <c r="GK71" s="22"/>
      <c r="GL71" s="22"/>
      <c r="GM71" s="22"/>
      <c r="GN71" s="22"/>
      <c r="GO71" s="22"/>
      <c r="GP71" s="22"/>
      <c r="GQ71" s="22"/>
      <c r="GR71" s="22"/>
      <c r="GS71" s="22"/>
      <c r="GT71" s="22"/>
      <c r="GU71" s="22"/>
      <c r="GV71" s="22"/>
      <c r="GW71" s="22"/>
      <c r="GX71" s="22"/>
      <c r="GY71" s="22"/>
    </row>
    <row r="72" spans="1:207">
      <c r="A72" s="21" t="s">
        <v>8123</v>
      </c>
      <c r="B72" s="21">
        <f t="shared" ref="B72:D91" si="12">B5</f>
        <v>49301155</v>
      </c>
      <c r="C72" s="21" t="str">
        <f t="shared" si="12"/>
        <v>Q.PEAK DUO  XL-G10.C</v>
      </c>
      <c r="D72" s="20">
        <f t="shared" si="12"/>
        <v>475</v>
      </c>
      <c r="E72" s="19">
        <f>SUMIFS('ATL RAW'!$J:$J,'ATL RAW'!$I:$I,'ATL GA Inventory'!$B72,'ATL RAW'!$L:$L,'ATL GA Inventory'!E$3)+SUMIFS('ATL CR'!$J:$J,'ATL CR'!$I:$I,'ATL GA Inventory'!$B72,'ATL CR'!$L:$L,'ATL GA Inventory'!E$3)</f>
        <v>0</v>
      </c>
      <c r="F72" s="19">
        <f>SUMIFS('ATL RAW'!$J:$J,'ATL RAW'!$I:$I,'ATL GA Inventory'!$B72,'ATL RAW'!$L:$L,'ATL GA Inventory'!F$3)+SUMIFS('ATL CR'!$J:$J,'ATL CR'!$I:$I,'ATL GA Inventory'!$B72,'ATL CR'!$L:$L,'ATL GA Inventory'!F$3)</f>
        <v>0</v>
      </c>
      <c r="G72" s="19">
        <f>SUMIFS('ATL RAW'!$J:$J,'ATL RAW'!$I:$I,'ATL GA Inventory'!$B72,'ATL RAW'!$L:$L,'ATL GA Inventory'!G$3)+SUMIFS('ATL CR'!$J:$J,'ATL CR'!$I:$I,'ATL GA Inventory'!$B72,'ATL CR'!$L:$L,'ATL GA Inventory'!G$3)</f>
        <v>0</v>
      </c>
      <c r="H72" s="19">
        <f>SUMIFS('ATL RAW'!$J:$J,'ATL RAW'!$I:$I,'ATL GA Inventory'!$B72,'ATL RAW'!$L:$L,'ATL GA Inventory'!H$3)+SUMIFS('ATL CR'!$J:$J,'ATL CR'!$I:$I,'ATL GA Inventory'!$B72,'ATL CR'!$L:$L,'ATL GA Inventory'!H$3)</f>
        <v>0</v>
      </c>
      <c r="I72" s="19">
        <f>SUMIFS('ATL RAW'!$J:$J,'ATL RAW'!$I:$I,'ATL GA Inventory'!$B72,'ATL RAW'!$L:$L,'ATL GA Inventory'!I$3)+SUMIFS('ATL CR'!$J:$J,'ATL CR'!$I:$I,'ATL GA Inventory'!$B72,'ATL CR'!$L:$L,'ATL GA Inventory'!I$3)</f>
        <v>0</v>
      </c>
      <c r="J72" s="19">
        <f>SUMIFS('ATL RAW'!$J:$J,'ATL RAW'!$I:$I,'ATL GA Inventory'!$B72,'ATL RAW'!$L:$L,'ATL GA Inventory'!J$3)+SUMIFS('ATL CR'!$J:$J,'ATL CR'!$I:$I,'ATL GA Inventory'!$B72,'ATL CR'!$L:$L,'ATL GA Inventory'!J$3)</f>
        <v>0</v>
      </c>
      <c r="K72" s="19">
        <f>SUMIFS('ATL RAW'!$J:$J,'ATL RAW'!$I:$I,'ATL GA Inventory'!$B72,'ATL RAW'!$L:$L,'ATL GA Inventory'!K$3)+SUMIFS('ATL CR'!$J:$J,'ATL CR'!$I:$I,'ATL GA Inventory'!$B72,'ATL CR'!$L:$L,'ATL GA Inventory'!K$3)</f>
        <v>0</v>
      </c>
      <c r="L72" s="19">
        <f>SUMIFS('ATL RAW'!$J:$J,'ATL RAW'!$I:$I,'ATL GA Inventory'!$B72,'ATL RAW'!$L:$L,'ATL GA Inventory'!L$3)+SUMIFS('ATL CR'!$J:$J,'ATL CR'!$I:$I,'ATL GA Inventory'!$B72,'ATL CR'!$L:$L,'ATL GA Inventory'!L$3)</f>
        <v>0</v>
      </c>
      <c r="M72" s="19">
        <f>SUMIFS('ATL RAW'!$J:$J,'ATL RAW'!$I:$I,'ATL GA Inventory'!$B72,'ATL RAW'!$L:$L,'ATL GA Inventory'!M$3)+SUMIFS('ATL CR'!$J:$J,'ATL CR'!$I:$I,'ATL GA Inventory'!$B72,'ATL CR'!$L:$L,'ATL GA Inventory'!M$3)</f>
        <v>0</v>
      </c>
      <c r="N72" s="19">
        <f>SUMIFS('ATL RAW'!$J:$J,'ATL RAW'!$I:$I,'ATL GA Inventory'!$B72,'ATL RAW'!$L:$L,'ATL GA Inventory'!N$3)+SUMIFS('ATL CR'!$J:$J,'ATL CR'!$I:$I,'ATL GA Inventory'!$B72,'ATL CR'!$L:$L,'ATL GA Inventory'!N$3)</f>
        <v>0</v>
      </c>
      <c r="O72" s="19">
        <f>SUMIFS('ATL RAW'!$J:$J,'ATL RAW'!$I:$I,'ATL GA Inventory'!$B72,'ATL RAW'!$L:$L,'ATL GA Inventory'!O$3)+SUMIFS('ATL CR'!$J:$J,'ATL CR'!$I:$I,'ATL GA Inventory'!$B72,'ATL CR'!$L:$L,'ATL GA Inventory'!O$3)</f>
        <v>0</v>
      </c>
      <c r="P72" s="19">
        <f>SUMIFS('ATL RAW'!$J:$J,'ATL RAW'!$I:$I,'ATL GA Inventory'!$B72,'ATL RAW'!$L:$L,'ATL GA Inventory'!P$3)+SUMIFS('ATL CR'!$J:$J,'ATL CR'!$I:$I,'ATL GA Inventory'!$B72,'ATL CR'!$L:$L,'ATL GA Inventory'!P$3)</f>
        <v>0</v>
      </c>
      <c r="Q72" s="19">
        <f>SUMIFS('ATL RAW'!$J:$J,'ATL RAW'!$I:$I,'ATL GA Inventory'!$B72,'ATL RAW'!$L:$L,'ATL GA Inventory'!Q$3)+SUMIFS('ATL CR'!$J:$J,'ATL CR'!$I:$I,'ATL GA Inventory'!$B72,'ATL CR'!$L:$L,'ATL GA Inventory'!Q$3)</f>
        <v>0</v>
      </c>
      <c r="R72" s="19">
        <f>SUMIFS('ATL RAW'!$J:$J,'ATL RAW'!$I:$I,'ATL GA Inventory'!$B72,'ATL RAW'!$L:$L,'ATL GA Inventory'!R$3)+SUMIFS('ATL CR'!$J:$J,'ATL CR'!$I:$I,'ATL GA Inventory'!$B72,'ATL CR'!$L:$L,'ATL GA Inventory'!R$3)</f>
        <v>0</v>
      </c>
      <c r="S72" s="19">
        <f>SUMIFS('ATL RAW'!$J:$J,'ATL RAW'!$I:$I,'ATL GA Inventory'!$B72,'ATL RAW'!$L:$L,'ATL GA Inventory'!S$3)+SUMIFS('ATL CR'!$J:$J,'ATL CR'!$I:$I,'ATL GA Inventory'!$B72,'ATL CR'!$L:$L,'ATL GA Inventory'!S$3)</f>
        <v>0</v>
      </c>
      <c r="T72" s="19">
        <f>SUMIFS('ATL RAW'!$J:$J,'ATL RAW'!$I:$I,'ATL GA Inventory'!$B72,'ATL RAW'!$L:$L,'ATL GA Inventory'!T$3)+SUMIFS('ATL CR'!$J:$J,'ATL CR'!$I:$I,'ATL GA Inventory'!$B72,'ATL CR'!$L:$L,'ATL GA Inventory'!T$3)</f>
        <v>0</v>
      </c>
      <c r="U72" s="19">
        <f>SUMIFS('ATL RAW'!$J:$J,'ATL RAW'!$I:$I,'ATL GA Inventory'!$B72,'ATL RAW'!$L:$L,'ATL GA Inventory'!U$3)+SUMIFS('ATL CR'!$J:$J,'ATL CR'!$I:$I,'ATL GA Inventory'!$B72,'ATL CR'!$L:$L,'ATL GA Inventory'!U$3)</f>
        <v>0</v>
      </c>
      <c r="V72" s="19">
        <f>SUMIFS('ATL RAW'!$J:$J,'ATL RAW'!$I:$I,'ATL GA Inventory'!$B72,'ATL RAW'!$L:$L,'ATL GA Inventory'!V$3)+SUMIFS('ATL CR'!$J:$J,'ATL CR'!$I:$I,'ATL GA Inventory'!$B72,'ATL CR'!$L:$L,'ATL GA Inventory'!V$3)</f>
        <v>0</v>
      </c>
      <c r="W72" s="19">
        <f>SUMIFS('ATL RAW'!$J:$J,'ATL RAW'!$I:$I,'ATL GA Inventory'!$B72,'ATL RAW'!$L:$L,'ATL GA Inventory'!W$3)+SUMIFS('ATL CR'!$J:$J,'ATL CR'!$I:$I,'ATL GA Inventory'!$B72,'ATL CR'!$L:$L,'ATL GA Inventory'!W$3)</f>
        <v>0</v>
      </c>
      <c r="X72" s="19">
        <f>SUMIFS('ATL RAW'!$J:$J,'ATL RAW'!$I:$I,'ATL GA Inventory'!$B72,'ATL RAW'!$L:$L,'ATL GA Inventory'!X$3)+SUMIFS('ATL CR'!$J:$J,'ATL CR'!$I:$I,'ATL GA Inventory'!$B72,'ATL CR'!$L:$L,'ATL GA Inventory'!X$3)</f>
        <v>0</v>
      </c>
      <c r="Y72" s="19">
        <f>SUMIFS('ATL RAW'!$J:$J,'ATL RAW'!$I:$I,'ATL GA Inventory'!$B72,'ATL RAW'!$L:$L,'ATL GA Inventory'!Y$3)+SUMIFS('ATL CR'!$J:$J,'ATL CR'!$I:$I,'ATL GA Inventory'!$B72,'ATL CR'!$L:$L,'ATL GA Inventory'!Y$3)</f>
        <v>0</v>
      </c>
      <c r="Z72" s="19">
        <f>SUMIFS('ATL RAW'!$J:$J,'ATL RAW'!$I:$I,'ATL GA Inventory'!$B72,'ATL RAW'!$L:$L,'ATL GA Inventory'!Z$3)+SUMIFS('ATL CR'!$J:$J,'ATL CR'!$I:$I,'ATL GA Inventory'!$B72,'ATL CR'!$L:$L,'ATL GA Inventory'!Z$3)</f>
        <v>0</v>
      </c>
      <c r="AA72" s="19">
        <f>SUMIFS('ATL RAW'!$J:$J,'ATL RAW'!$I:$I,'ATL GA Inventory'!$B72,'ATL RAW'!$L:$L,'ATL GA Inventory'!AA$3)+SUMIFS('ATL CR'!$J:$J,'ATL CR'!$I:$I,'ATL GA Inventory'!$B72,'ATL CR'!$L:$L,'ATL GA Inventory'!AA$3)</f>
        <v>0</v>
      </c>
      <c r="AB72" s="19">
        <f>SUMIFS('ATL RAW'!$J:$J,'ATL RAW'!$I:$I,'ATL GA Inventory'!$B72,'ATL RAW'!$L:$L,'ATL GA Inventory'!AB$3)+SUMIFS('ATL CR'!$J:$J,'ATL CR'!$I:$I,'ATL GA Inventory'!$B72,'ATL CR'!$L:$L,'ATL GA Inventory'!AB$3)</f>
        <v>0</v>
      </c>
      <c r="AC72" s="19">
        <f>SUMIFS('ATL RAW'!$J:$J,'ATL RAW'!$I:$I,'ATL GA Inventory'!$B72,'ATL RAW'!$L:$L,'ATL GA Inventory'!AC$3)+SUMIFS('ATL CR'!$J:$J,'ATL CR'!$I:$I,'ATL GA Inventory'!$B72,'ATL CR'!$L:$L,'ATL GA Inventory'!AC$3)</f>
        <v>0</v>
      </c>
      <c r="AD72" s="19">
        <f>SUMIFS('ATL RAW'!$J:$J,'ATL RAW'!$I:$I,'ATL GA Inventory'!$B72,'ATL RAW'!$L:$L,'ATL GA Inventory'!AD$3)+SUMIFS('ATL CR'!$J:$J,'ATL CR'!$I:$I,'ATL GA Inventory'!$B72,'ATL CR'!$L:$L,'ATL GA Inventory'!AD$3)</f>
        <v>0</v>
      </c>
      <c r="AE72" s="19">
        <f>SUMIFS('ATL RAW'!$J:$J,'ATL RAW'!$I:$I,'ATL GA Inventory'!$B72,'ATL RAW'!$L:$L,'ATL GA Inventory'!AE$3)+SUMIFS('ATL CR'!$J:$J,'ATL CR'!$I:$I,'ATL GA Inventory'!$B72,'ATL CR'!$L:$L,'ATL GA Inventory'!AE$3)</f>
        <v>0</v>
      </c>
      <c r="AF72" s="19">
        <f>SUMIFS('ATL RAW'!$J:$J,'ATL RAW'!$I:$I,'ATL GA Inventory'!$B72,'ATL RAW'!$L:$L,'ATL GA Inventory'!AF$3)+SUMIFS('ATL CR'!$J:$J,'ATL CR'!$I:$I,'ATL GA Inventory'!$B72,'ATL CR'!$L:$L,'ATL GA Inventory'!AF$3)</f>
        <v>0</v>
      </c>
      <c r="AG72" s="19">
        <f>SUMIFS('ATL RAW'!$J:$J,'ATL RAW'!$I:$I,'ATL GA Inventory'!$B72,'ATL RAW'!$L:$L,'ATL GA Inventory'!AG$3)+SUMIFS('ATL CR'!$J:$J,'ATL CR'!$I:$I,'ATL GA Inventory'!$B72,'ATL CR'!$L:$L,'ATL GA Inventory'!AG$3)</f>
        <v>0</v>
      </c>
      <c r="AH72" s="19">
        <f>SUMIFS('ATL RAW'!$J:$J,'ATL RAW'!$I:$I,'ATL GA Inventory'!$B72,'ATL RAW'!$L:$L,'ATL GA Inventory'!AH$3)+SUMIFS('ATL CR'!$J:$J,'ATL CR'!$I:$I,'ATL GA Inventory'!$B72,'ATL CR'!$L:$L,'ATL GA Inventory'!AH$3)</f>
        <v>0</v>
      </c>
      <c r="AI72" s="19">
        <f>SUMIFS('ATL RAW'!$J:$J,'ATL RAW'!$I:$I,'ATL GA Inventory'!$B72,'ATL RAW'!$L:$L,'ATL GA Inventory'!AI$3)+SUMIFS('ATL CR'!$J:$J,'ATL CR'!$I:$I,'ATL GA Inventory'!$B72,'ATL CR'!$L:$L,'ATL GA Inventory'!AI$3)</f>
        <v>0</v>
      </c>
      <c r="AJ72" s="19">
        <f>SUMIFS('ATL RAW'!$J:$J,'ATL RAW'!$I:$I,'ATL GA Inventory'!$B72,'ATL RAW'!$L:$L,'ATL GA Inventory'!AJ$3)+SUMIFS('ATL CR'!$J:$J,'ATL CR'!$I:$I,'ATL GA Inventory'!$B72,'ATL CR'!$L:$L,'ATL GA Inventory'!AJ$3)</f>
        <v>0</v>
      </c>
      <c r="AK72" s="19">
        <f>SUMIFS('ATL RAW'!$J:$J,'ATL RAW'!$I:$I,'ATL GA Inventory'!$B72,'ATL RAW'!$L:$L,'ATL GA Inventory'!AK$3)+SUMIFS('ATL CR'!$J:$J,'ATL CR'!$I:$I,'ATL GA Inventory'!$B72,'ATL CR'!$L:$L,'ATL GA Inventory'!AK$3)</f>
        <v>1276</v>
      </c>
      <c r="AL72" s="19">
        <f>SUMIFS('ATL RAW'!$J:$J,'ATL RAW'!$I:$I,'ATL GA Inventory'!$B72,'ATL RAW'!$L:$L,'ATL GA Inventory'!AL$3)+SUMIFS('ATL CR'!$J:$J,'ATL CR'!$I:$I,'ATL GA Inventory'!$B72,'ATL CR'!$L:$L,'ATL GA Inventory'!AL$3)</f>
        <v>0</v>
      </c>
      <c r="AM72" s="19">
        <f>SUMIFS('ATL RAW'!$J:$J,'ATL RAW'!$I:$I,'ATL GA Inventory'!$B72,'ATL RAW'!$L:$L,'ATL GA Inventory'!AM$3)+SUMIFS('ATL CR'!$J:$J,'ATL CR'!$I:$I,'ATL GA Inventory'!$B72,'ATL CR'!$L:$L,'ATL GA Inventory'!AM$3)</f>
        <v>0</v>
      </c>
      <c r="AN72" s="19">
        <f>SUMIFS('ATL RAW'!$J:$J,'ATL RAW'!$I:$I,'ATL GA Inventory'!$B72,'ATL RAW'!$L:$L,'ATL GA Inventory'!AN$3)+SUMIFS('ATL CR'!$J:$J,'ATL CR'!$I:$I,'ATL GA Inventory'!$B72,'ATL CR'!$L:$L,'ATL GA Inventory'!AN$3)</f>
        <v>0</v>
      </c>
      <c r="AO72" s="19">
        <f>SUMIFS('ATL RAW'!$J:$J,'ATL RAW'!$I:$I,'ATL GA Inventory'!$B72,'ATL RAW'!$L:$L,'ATL GA Inventory'!AO$3)+SUMIFS('ATL CR'!$J:$J,'ATL CR'!$I:$I,'ATL GA Inventory'!$B72,'ATL CR'!$L:$L,'ATL GA Inventory'!AO$3)</f>
        <v>0</v>
      </c>
      <c r="AP72" s="19">
        <f>SUMIFS('ATL RAW'!$J:$J,'ATL RAW'!$I:$I,'ATL GA Inventory'!$B72,'ATL RAW'!$L:$L,'ATL GA Inventory'!AP$3)+SUMIFS('ATL CR'!$J:$J,'ATL CR'!$I:$I,'ATL GA Inventory'!$B72,'ATL CR'!$L:$L,'ATL GA Inventory'!AP$3)</f>
        <v>0</v>
      </c>
      <c r="AQ72" s="19">
        <f>SUMIFS('ATL RAW'!$J:$J,'ATL RAW'!$I:$I,'ATL GA Inventory'!$B72,'ATL RAW'!$L:$L,'ATL GA Inventory'!AQ$3)+SUMIFS('ATL CR'!$J:$J,'ATL CR'!$I:$I,'ATL GA Inventory'!$B72,'ATL CR'!$L:$L,'ATL GA Inventory'!AQ$3)</f>
        <v>0</v>
      </c>
      <c r="AR72" s="19">
        <f>SUMIFS('ATL RAW'!$J:$J,'ATL RAW'!$I:$I,'ATL GA Inventory'!$B72,'ATL RAW'!$L:$L,'ATL GA Inventory'!AR$3)+SUMIFS('ATL CR'!$J:$J,'ATL CR'!$I:$I,'ATL GA Inventory'!$B72,'ATL CR'!$L:$L,'ATL GA Inventory'!AR$3)</f>
        <v>0</v>
      </c>
      <c r="AS72" s="19">
        <f>SUMIFS('ATL RAW'!$J:$J,'ATL RAW'!$I:$I,'ATL GA Inventory'!$B72,'ATL RAW'!$L:$L,'ATL GA Inventory'!AS$3)+SUMIFS('ATL CR'!$J:$J,'ATL CR'!$I:$I,'ATL GA Inventory'!$B72,'ATL CR'!$L:$L,'ATL GA Inventory'!AS$3)</f>
        <v>0</v>
      </c>
      <c r="AT72" s="19">
        <f>SUMIFS('ATL RAW'!$J:$J,'ATL RAW'!$I:$I,'ATL GA Inventory'!$B72,'ATL RAW'!$L:$L,'ATL GA Inventory'!AT$3)+SUMIFS('ATL CR'!$J:$J,'ATL CR'!$I:$I,'ATL GA Inventory'!$B72,'ATL CR'!$L:$L,'ATL GA Inventory'!AT$3)</f>
        <v>0</v>
      </c>
      <c r="AU72" s="19">
        <f>SUMIFS('ATL RAW'!$J:$J,'ATL RAW'!$I:$I,'ATL GA Inventory'!$B72,'ATL RAW'!$L:$L,'ATL GA Inventory'!AU$3)+SUMIFS('ATL CR'!$J:$J,'ATL CR'!$I:$I,'ATL GA Inventory'!$B72,'ATL CR'!$L:$L,'ATL GA Inventory'!AU$3)</f>
        <v>0</v>
      </c>
      <c r="AV72" s="19">
        <f>SUMIFS('ATL RAW'!$J:$J,'ATL RAW'!$I:$I,'ATL GA Inventory'!$B72,'ATL RAW'!$L:$L,'ATL GA Inventory'!AV$3)+SUMIFS('ATL CR'!$J:$J,'ATL CR'!$I:$I,'ATL GA Inventory'!$B72,'ATL CR'!$L:$L,'ATL GA Inventory'!AV$3)</f>
        <v>0</v>
      </c>
      <c r="AW72" s="19">
        <f>SUMIFS('ATL RAW'!$J:$J,'ATL RAW'!$I:$I,'ATL GA Inventory'!$B72,'ATL RAW'!$L:$L,'ATL GA Inventory'!AW$3)+SUMIFS('ATL CR'!$J:$J,'ATL CR'!$I:$I,'ATL GA Inventory'!$B72,'ATL CR'!$L:$L,'ATL GA Inventory'!AW$3)</f>
        <v>0</v>
      </c>
      <c r="AX72" s="19">
        <f>SUMIFS('ATL RAW'!$J:$J,'ATL RAW'!$I:$I,'ATL GA Inventory'!$B72,'ATL RAW'!$L:$L,'ATL GA Inventory'!AX$3)+SUMIFS('ATL CR'!$J:$J,'ATL CR'!$I:$I,'ATL GA Inventory'!$B72,'ATL CR'!$L:$L,'ATL GA Inventory'!AX$3)</f>
        <v>0</v>
      </c>
      <c r="AY72" s="19">
        <f>SUMIFS('ATL RAW'!$J:$J,'ATL RAW'!$I:$I,'ATL GA Inventory'!$B72,'ATL RAW'!$L:$L,'ATL GA Inventory'!AY$3)+SUMIFS('ATL CR'!$J:$J,'ATL CR'!$I:$I,'ATL GA Inventory'!$B72,'ATL CR'!$L:$L,'ATL GA Inventory'!AY$3)</f>
        <v>0</v>
      </c>
      <c r="AZ72" s="19">
        <f>SUMIFS('ATL RAW'!$J:$J,'ATL RAW'!$I:$I,'ATL GA Inventory'!$B72,'ATL RAW'!$L:$L,'ATL GA Inventory'!AZ$3)+SUMIFS('ATL CR'!$J:$J,'ATL CR'!$I:$I,'ATL GA Inventory'!$B72,'ATL CR'!$L:$L,'ATL GA Inventory'!AZ$3)</f>
        <v>0</v>
      </c>
      <c r="BA72" s="19">
        <f>SUMIFS('ATL RAW'!$J:$J,'ATL RAW'!$I:$I,'ATL GA Inventory'!$B72,'ATL RAW'!$L:$L,'ATL GA Inventory'!BA$3)+SUMIFS('ATL CR'!$J:$J,'ATL CR'!$I:$I,'ATL GA Inventory'!$B72,'ATL CR'!$L:$L,'ATL GA Inventory'!BA$3)</f>
        <v>0</v>
      </c>
      <c r="BB72" s="19">
        <f>SUMIFS('ATL RAW'!$J:$J,'ATL RAW'!$I:$I,'ATL GA Inventory'!$B72,'ATL RAW'!$L:$L,'ATL GA Inventory'!BB$3)+SUMIFS('ATL CR'!$J:$J,'ATL CR'!$I:$I,'ATL GA Inventory'!$B72,'ATL CR'!$L:$L,'ATL GA Inventory'!BB$3)</f>
        <v>2088</v>
      </c>
      <c r="BC72" s="19">
        <f>SUMIFS('ATL RAW'!$J:$J,'ATL RAW'!$I:$I,'ATL GA Inventory'!$B72,'ATL RAW'!$L:$L,'ATL GA Inventory'!BC$3)+SUMIFS('ATL CR'!$J:$J,'ATL CR'!$I:$I,'ATL GA Inventory'!$B72,'ATL CR'!$L:$L,'ATL GA Inventory'!BC$3)</f>
        <v>2088</v>
      </c>
      <c r="BD72" s="19">
        <f>SUMIFS('ATL RAW'!$J:$J,'ATL RAW'!$I:$I,'ATL GA Inventory'!$B72,'ATL RAW'!$L:$L,'ATL GA Inventory'!BD$3)+SUMIFS('ATL CR'!$J:$J,'ATL CR'!$I:$I,'ATL GA Inventory'!$B72,'ATL CR'!$L:$L,'ATL GA Inventory'!BD$3)</f>
        <v>2088</v>
      </c>
      <c r="BE72" s="19">
        <f>SUMIFS('ATL RAW'!$J:$J,'ATL RAW'!$I:$I,'ATL GA Inventory'!$B72,'ATL RAW'!$L:$L,'ATL GA Inventory'!BE$3)+SUMIFS('ATL CR'!$J:$J,'ATL CR'!$I:$I,'ATL GA Inventory'!$B72,'ATL CR'!$L:$L,'ATL GA Inventory'!BE$3)</f>
        <v>0</v>
      </c>
      <c r="BF72" s="19">
        <f>SUMIFS('ATL RAW'!$J:$J,'ATL RAW'!$I:$I,'ATL GA Inventory'!$B72,'ATL RAW'!$L:$L,'ATL GA Inventory'!BF$3)+SUMIFS('ATL CR'!$J:$J,'ATL CR'!$I:$I,'ATL GA Inventory'!$B72,'ATL CR'!$L:$L,'ATL GA Inventory'!BF$3)</f>
        <v>1392</v>
      </c>
      <c r="BG72" s="19">
        <f>SUMIFS('ATL RAW'!$J:$J,'ATL RAW'!$I:$I,'ATL GA Inventory'!$B72,'ATL RAW'!$L:$L,'ATL GA Inventory'!BG$3)+SUMIFS('ATL CR'!$J:$J,'ATL CR'!$I:$I,'ATL GA Inventory'!$B72,'ATL CR'!$L:$L,'ATL GA Inventory'!BG$3)</f>
        <v>0</v>
      </c>
      <c r="BH72" s="19">
        <f>SUMIFS('ATL RAW'!$J:$J,'ATL RAW'!$I:$I,'ATL GA Inventory'!$B72,'ATL RAW'!$L:$L,'ATL GA Inventory'!BH$3)+SUMIFS('ATL CR'!$J:$J,'ATL CR'!$I:$I,'ATL GA Inventory'!$B72,'ATL CR'!$L:$L,'ATL GA Inventory'!BH$3)</f>
        <v>0</v>
      </c>
      <c r="BI72" s="19">
        <f>SUMIFS('ATL RAW'!$J:$J,'ATL RAW'!$I:$I,'ATL GA Inventory'!$B72,'ATL RAW'!$L:$L,'ATL GA Inventory'!BI$3)+SUMIFS('ATL CR'!$J:$J,'ATL CR'!$I:$I,'ATL GA Inventory'!$B72,'ATL CR'!$L:$L,'ATL GA Inventory'!BI$3)</f>
        <v>1189</v>
      </c>
      <c r="BJ72" s="19">
        <f>SUMIFS('ATL RAW'!$J:$J,'ATL RAW'!$I:$I,'ATL GA Inventory'!$B72,'ATL RAW'!$L:$L,'ATL GA Inventory'!BJ$3)+SUMIFS('ATL CR'!$J:$J,'ATL CR'!$I:$I,'ATL GA Inventory'!$B72,'ATL CR'!$L:$L,'ATL GA Inventory'!BJ$3)</f>
        <v>0</v>
      </c>
      <c r="BK72" s="19">
        <f>SUMIFS('ATL RAW'!$J:$J,'ATL RAW'!$I:$I,'ATL GA Inventory'!$B72,'ATL RAW'!$L:$L,'ATL GA Inventory'!BK$3)+SUMIFS('ATL CR'!$J:$J,'ATL CR'!$I:$I,'ATL GA Inventory'!$B72,'ATL CR'!$L:$L,'ATL GA Inventory'!BK$3)</f>
        <v>0</v>
      </c>
      <c r="BL72" s="19">
        <f>SUMIFS('ATL RAW'!$J:$J,'ATL RAW'!$I:$I,'ATL GA Inventory'!$B72,'ATL RAW'!$L:$L,'ATL GA Inventory'!BL$3)+SUMIFS('ATL CR'!$J:$J,'ATL CR'!$I:$I,'ATL GA Inventory'!$B72,'ATL CR'!$L:$L,'ATL GA Inventory'!BL$3)</f>
        <v>0</v>
      </c>
      <c r="BM72" s="19">
        <f>SUMIFS('ATL RAW'!$J:$J,'ATL RAW'!$I:$I,'ATL GA Inventory'!$B72,'ATL RAW'!$L:$L,'ATL GA Inventory'!BM$3)+SUMIFS('ATL CR'!$J:$J,'ATL CR'!$I:$I,'ATL GA Inventory'!$B72,'ATL CR'!$L:$L,'ATL GA Inventory'!BM$3)</f>
        <v>0</v>
      </c>
      <c r="BN72" s="19">
        <f>SUMIFS('ATL RAW'!$J:$J,'ATL RAW'!$I:$I,'ATL GA Inventory'!$B72,'ATL RAW'!$L:$L,'ATL GA Inventory'!BN$3)+SUMIFS('ATL CR'!$J:$J,'ATL CR'!$I:$I,'ATL GA Inventory'!$B72,'ATL CR'!$L:$L,'ATL GA Inventory'!BN$3)</f>
        <v>0</v>
      </c>
      <c r="BO72" s="19">
        <f>SUMIFS('ATL RAW'!$J:$J,'ATL RAW'!$I:$I,'ATL GA Inventory'!$B72,'ATL RAW'!$L:$L,'ATL GA Inventory'!BO$3)+SUMIFS('ATL CR'!$J:$J,'ATL CR'!$I:$I,'ATL GA Inventory'!$B72,'ATL CR'!$L:$L,'ATL GA Inventory'!BO$3)</f>
        <v>0</v>
      </c>
      <c r="BP72" s="19">
        <f>SUMIFS('ATL RAW'!$J:$J,'ATL RAW'!$I:$I,'ATL GA Inventory'!$B72,'ATL RAW'!$L:$L,'ATL GA Inventory'!BP$3)+SUMIFS('ATL CR'!$J:$J,'ATL CR'!$I:$I,'ATL GA Inventory'!$B72,'ATL CR'!$L:$L,'ATL GA Inventory'!BP$3)</f>
        <v>0</v>
      </c>
      <c r="BQ72" s="19">
        <f>SUMIFS('ATL RAW'!$J:$J,'ATL RAW'!$I:$I,'ATL GA Inventory'!$B72,'ATL RAW'!$L:$L,'ATL GA Inventory'!BQ$3)+SUMIFS('ATL CR'!$J:$J,'ATL CR'!$I:$I,'ATL GA Inventory'!$B72,'ATL CR'!$L:$L,'ATL GA Inventory'!BQ$3)</f>
        <v>0</v>
      </c>
      <c r="BR72" s="19">
        <f>SUMIFS('ATL RAW'!$J:$J,'ATL RAW'!$I:$I,'ATL GA Inventory'!$B72,'ATL RAW'!$L:$L,'ATL GA Inventory'!BR$3)+SUMIFS('ATL CR'!$J:$J,'ATL CR'!$I:$I,'ATL GA Inventory'!$B72,'ATL CR'!$L:$L,'ATL GA Inventory'!BR$3)</f>
        <v>0</v>
      </c>
      <c r="BS72" s="19">
        <f>SUMIFS('ATL RAW'!$J:$J,'ATL RAW'!$I:$I,'ATL GA Inventory'!$B72,'ATL RAW'!$L:$L,'ATL GA Inventory'!BS$3)+SUMIFS('ATL CR'!$J:$J,'ATL CR'!$I:$I,'ATL GA Inventory'!$B72,'ATL CR'!$L:$L,'ATL GA Inventory'!BS$3)</f>
        <v>0</v>
      </c>
      <c r="BT72" s="19">
        <f>SUMIFS('ATL RAW'!$J:$J,'ATL RAW'!$I:$I,'ATL GA Inventory'!$B72,'ATL RAW'!$L:$L,'ATL GA Inventory'!BT$3)+SUMIFS('ATL CR'!$J:$J,'ATL CR'!$I:$I,'ATL GA Inventory'!$B72,'ATL CR'!$L:$L,'ATL GA Inventory'!BT$3)</f>
        <v>0</v>
      </c>
      <c r="BU72" s="19">
        <f>SUMIFS('ATL RAW'!$J:$J,'ATL RAW'!$I:$I,'ATL GA Inventory'!$B72,'ATL RAW'!$L:$L,'ATL GA Inventory'!BU$3)+SUMIFS('ATL CR'!$J:$J,'ATL CR'!$I:$I,'ATL GA Inventory'!$B72,'ATL CR'!$L:$L,'ATL GA Inventory'!BU$3)</f>
        <v>0</v>
      </c>
      <c r="BV72" s="19">
        <f>SUMIFS('ATL RAW'!$J:$J,'ATL RAW'!$I:$I,'ATL GA Inventory'!$B72,'ATL RAW'!$L:$L,'ATL GA Inventory'!BV$3)+SUMIFS('ATL CR'!$J:$J,'ATL CR'!$I:$I,'ATL GA Inventory'!$B72,'ATL CR'!$L:$L,'ATL GA Inventory'!BV$3)</f>
        <v>0</v>
      </c>
      <c r="BW72" s="19">
        <f>SUMIFS('ATL RAW'!$J:$J,'ATL RAW'!$I:$I,'ATL GA Inventory'!$B72,'ATL RAW'!$L:$L,'ATL GA Inventory'!BW$3)+SUMIFS('ATL CR'!$J:$J,'ATL CR'!$I:$I,'ATL GA Inventory'!$B72,'ATL CR'!$L:$L,'ATL GA Inventory'!BW$3)</f>
        <v>0</v>
      </c>
      <c r="BX72" s="19">
        <f>SUMIFS('ATL RAW'!$J:$J,'ATL RAW'!$I:$I,'ATL GA Inventory'!$B72,'ATL RAW'!$L:$L,'ATL GA Inventory'!BX$3)+SUMIFS('ATL CR'!$J:$J,'ATL CR'!$I:$I,'ATL GA Inventory'!$B72,'ATL CR'!$L:$L,'ATL GA Inventory'!BX$3)</f>
        <v>0</v>
      </c>
      <c r="BY72" s="19">
        <f>SUMIFS('ATL RAW'!$J:$J,'ATL RAW'!$I:$I,'ATL GA Inventory'!$B72,'ATL RAW'!$L:$L,'ATL GA Inventory'!BY$3)+SUMIFS('ATL CR'!$J:$J,'ATL CR'!$I:$I,'ATL GA Inventory'!$B72,'ATL CR'!$L:$L,'ATL GA Inventory'!BY$3)</f>
        <v>0</v>
      </c>
      <c r="BZ72" s="19">
        <f>SUMIFS('ATL RAW'!$J:$J,'ATL RAW'!$I:$I,'ATL GA Inventory'!$B72,'ATL RAW'!$L:$L,'ATL GA Inventory'!BZ$3)+SUMIFS('ATL CR'!$J:$J,'ATL CR'!$I:$I,'ATL GA Inventory'!$B72,'ATL CR'!$L:$L,'ATL GA Inventory'!BZ$3)</f>
        <v>0</v>
      </c>
      <c r="CA72" s="19">
        <f>SUMIFS('ATL RAW'!$J:$J,'ATL RAW'!$I:$I,'ATL GA Inventory'!$B72,'ATL RAW'!$L:$L,'ATL GA Inventory'!CA$3)+SUMIFS('ATL CR'!$J:$J,'ATL CR'!$I:$I,'ATL GA Inventory'!$B72,'ATL CR'!$L:$L,'ATL GA Inventory'!CA$3)</f>
        <v>0</v>
      </c>
      <c r="CB72" s="19">
        <f>SUMIFS('ATL RAW'!$J:$J,'ATL RAW'!$I:$I,'ATL GA Inventory'!$B72,'ATL RAW'!$L:$L,'ATL GA Inventory'!CB$3)+SUMIFS('ATL CR'!$J:$J,'ATL CR'!$I:$I,'ATL GA Inventory'!$B72,'ATL CR'!$L:$L,'ATL GA Inventory'!CB$3)</f>
        <v>0</v>
      </c>
      <c r="CC72" s="19">
        <f>SUMIFS('ATL RAW'!$J:$J,'ATL RAW'!$I:$I,'ATL GA Inventory'!$B72,'ATL RAW'!$L:$L,'ATL GA Inventory'!CC$3)+SUMIFS('ATL CR'!$J:$J,'ATL CR'!$I:$I,'ATL GA Inventory'!$B72,'ATL CR'!$L:$L,'ATL GA Inventory'!CC$3)</f>
        <v>0</v>
      </c>
      <c r="CD72" s="19">
        <f>SUMIFS('ATL RAW'!$J:$J,'ATL RAW'!$I:$I,'ATL GA Inventory'!$B72,'ATL RAW'!$L:$L,'ATL GA Inventory'!CD$3)+SUMIFS('ATL CR'!$J:$J,'ATL CR'!$I:$I,'ATL GA Inventory'!$B72,'ATL CR'!$L:$L,'ATL GA Inventory'!CD$3)</f>
        <v>0</v>
      </c>
      <c r="CE72" s="19">
        <f>SUMIFS('ATL RAW'!$J:$J,'ATL RAW'!$I:$I,'ATL GA Inventory'!$B72,'ATL RAW'!$L:$L,'ATL GA Inventory'!CE$3)+SUMIFS('ATL CR'!$J:$J,'ATL CR'!$I:$I,'ATL GA Inventory'!$B72,'ATL CR'!$L:$L,'ATL GA Inventory'!CE$3)</f>
        <v>0</v>
      </c>
      <c r="CF72" s="19">
        <f>SUMIFS('ATL RAW'!$J:$J,'ATL RAW'!$I:$I,'ATL GA Inventory'!$B72,'ATL RAW'!$L:$L,'ATL GA Inventory'!CF$3)+SUMIFS('ATL CR'!$J:$J,'ATL CR'!$I:$I,'ATL GA Inventory'!$B72,'ATL CR'!$L:$L,'ATL GA Inventory'!CF$3)</f>
        <v>0</v>
      </c>
      <c r="CG72" s="19">
        <f>SUMIFS('ATL RAW'!$J:$J,'ATL RAW'!$I:$I,'ATL GA Inventory'!$B72,'ATL RAW'!$L:$L,'ATL GA Inventory'!CG$3)+SUMIFS('ATL CR'!$J:$J,'ATL CR'!$I:$I,'ATL GA Inventory'!$B72,'ATL CR'!$L:$L,'ATL GA Inventory'!CG$3)</f>
        <v>0</v>
      </c>
      <c r="CH72" s="19">
        <f>SUMIFS('ATL RAW'!$J:$J,'ATL RAW'!$I:$I,'ATL GA Inventory'!$B72,'ATL RAW'!$L:$L,'ATL GA Inventory'!CH$3)+SUMIFS('ATL CR'!$J:$J,'ATL CR'!$I:$I,'ATL GA Inventory'!$B72,'ATL CR'!$L:$L,'ATL GA Inventory'!CH$3)</f>
        <v>0</v>
      </c>
      <c r="CI72" s="19">
        <f>SUMIFS('ATL RAW'!$J:$J,'ATL RAW'!$I:$I,'ATL GA Inventory'!$B72,'ATL RAW'!$L:$L,'ATL GA Inventory'!CI$3)+SUMIFS('ATL CR'!$J:$J,'ATL CR'!$I:$I,'ATL GA Inventory'!$B72,'ATL CR'!$L:$L,'ATL GA Inventory'!CI$3)</f>
        <v>0</v>
      </c>
      <c r="CJ72" s="19">
        <f>SUMIFS('ATL RAW'!$J:$J,'ATL RAW'!$I:$I,'ATL GA Inventory'!$B72,'ATL RAW'!$L:$L,'ATL GA Inventory'!CJ$3)+SUMIFS('ATL CR'!$J:$J,'ATL CR'!$I:$I,'ATL GA Inventory'!$B72,'ATL CR'!$L:$L,'ATL GA Inventory'!CJ$3)</f>
        <v>0</v>
      </c>
      <c r="CK72" s="19">
        <f>SUMIFS('ATL RAW'!$J:$J,'ATL RAW'!$I:$I,'ATL GA Inventory'!$B72,'ATL RAW'!$L:$L,'ATL GA Inventory'!CK$3)+SUMIFS('ATL CR'!$J:$J,'ATL CR'!$I:$I,'ATL GA Inventory'!$B72,'ATL CR'!$L:$L,'ATL GA Inventory'!CK$3)</f>
        <v>0</v>
      </c>
      <c r="CL72" s="19">
        <f>SUMIFS('ATL RAW'!$J:$J,'ATL RAW'!$I:$I,'ATL GA Inventory'!$B72,'ATL RAW'!$L:$L,'ATL GA Inventory'!CL$3)+SUMIFS('ATL CR'!$J:$J,'ATL CR'!$I:$I,'ATL GA Inventory'!$B72,'ATL CR'!$L:$L,'ATL GA Inventory'!CL$3)</f>
        <v>0</v>
      </c>
      <c r="CM72" s="19">
        <f>SUMIFS('ATL RAW'!$J:$J,'ATL RAW'!$I:$I,'ATL GA Inventory'!$B72,'ATL RAW'!$L:$L,'ATL GA Inventory'!CM$3)+SUMIFS('ATL CR'!$J:$J,'ATL CR'!$I:$I,'ATL GA Inventory'!$B72,'ATL CR'!$L:$L,'ATL GA Inventory'!CM$3)</f>
        <v>0</v>
      </c>
      <c r="CN72" s="19">
        <f>SUMIFS('ATL RAW'!$J:$J,'ATL RAW'!$I:$I,'ATL GA Inventory'!$B72,'ATL RAW'!$L:$L,'ATL GA Inventory'!CN$3)+SUMIFS('ATL CR'!$J:$J,'ATL CR'!$I:$I,'ATL GA Inventory'!$B72,'ATL CR'!$L:$L,'ATL GA Inventory'!CN$3)</f>
        <v>0</v>
      </c>
      <c r="CO72" s="19">
        <f>SUMIFS('ATL RAW'!$J:$J,'ATL RAW'!$I:$I,'ATL GA Inventory'!$B72,'ATL RAW'!$L:$L,'ATL GA Inventory'!CO$3)+SUMIFS('ATL CR'!$J:$J,'ATL CR'!$I:$I,'ATL GA Inventory'!$B72,'ATL CR'!$L:$L,'ATL GA Inventory'!CO$3)</f>
        <v>0</v>
      </c>
      <c r="CP72" s="19">
        <f>SUMIFS('ATL RAW'!$J:$J,'ATL RAW'!$I:$I,'ATL GA Inventory'!$B72,'ATL RAW'!$L:$L,'ATL GA Inventory'!CP$3)+SUMIFS('ATL CR'!$J:$J,'ATL CR'!$I:$I,'ATL GA Inventory'!$B72,'ATL CR'!$L:$L,'ATL GA Inventory'!CP$3)</f>
        <v>0</v>
      </c>
      <c r="CQ72" s="19">
        <f>SUMIFS('ATL RAW'!$J:$J,'ATL RAW'!$I:$I,'ATL GA Inventory'!$B72,'ATL RAW'!$L:$L,'ATL GA Inventory'!CQ$3)+SUMIFS('ATL CR'!$J:$J,'ATL CR'!$I:$I,'ATL GA Inventory'!$B72,'ATL CR'!$L:$L,'ATL GA Inventory'!CQ$3)</f>
        <v>0</v>
      </c>
      <c r="CR72" s="19">
        <f>SUMIFS('ATL RAW'!$J:$J,'ATL RAW'!$I:$I,'ATL GA Inventory'!$B72,'ATL RAW'!$L:$L,'ATL GA Inventory'!CR$3)+SUMIFS('ATL CR'!$J:$J,'ATL CR'!$I:$I,'ATL GA Inventory'!$B72,'ATL CR'!$L:$L,'ATL GA Inventory'!CR$3)</f>
        <v>0</v>
      </c>
      <c r="CS72" s="19">
        <f>SUMIFS('ATL RAW'!$J:$J,'ATL RAW'!$I:$I,'ATL GA Inventory'!$B72,'ATL RAW'!$L:$L,'ATL GA Inventory'!CS$3)+SUMIFS('ATL CR'!$J:$J,'ATL CR'!$I:$I,'ATL GA Inventory'!$B72,'ATL CR'!$L:$L,'ATL GA Inventory'!CS$3)</f>
        <v>0</v>
      </c>
      <c r="CT72" s="19">
        <f>SUMIFS('ATL RAW'!$J:$J,'ATL RAW'!$I:$I,'ATL GA Inventory'!$B72,'ATL RAW'!$L:$L,'ATL GA Inventory'!CT$3)+SUMIFS('ATL CR'!$J:$J,'ATL CR'!$I:$I,'ATL GA Inventory'!$B72,'ATL CR'!$L:$L,'ATL GA Inventory'!CT$3)</f>
        <v>0</v>
      </c>
      <c r="CU72" s="19">
        <f>SUMIFS('ATL RAW'!$J:$J,'ATL RAW'!$I:$I,'ATL GA Inventory'!$B72,'ATL RAW'!$L:$L,'ATL GA Inventory'!CU$3)+SUMIFS('ATL CR'!$J:$J,'ATL CR'!$I:$I,'ATL GA Inventory'!$B72,'ATL CR'!$L:$L,'ATL GA Inventory'!CU$3)</f>
        <v>0</v>
      </c>
      <c r="CV72" s="19">
        <f>SUMIFS('ATL RAW'!$J:$J,'ATL RAW'!$I:$I,'ATL GA Inventory'!$B72,'ATL RAW'!$L:$L,'ATL GA Inventory'!CV$3)+SUMIFS('ATL CR'!$J:$J,'ATL CR'!$I:$I,'ATL GA Inventory'!$B72,'ATL CR'!$L:$L,'ATL GA Inventory'!CV$3)</f>
        <v>0</v>
      </c>
      <c r="CW72" s="19">
        <f>SUMIFS('ATL RAW'!$J:$J,'ATL RAW'!$I:$I,'ATL GA Inventory'!$B72,'ATL RAW'!$L:$L,'ATL GA Inventory'!CW$3)+SUMIFS('ATL CR'!$J:$J,'ATL CR'!$I:$I,'ATL GA Inventory'!$B72,'ATL CR'!$L:$L,'ATL GA Inventory'!CW$3)</f>
        <v>0</v>
      </c>
      <c r="CX72" s="19">
        <f>SUMIFS('ATL RAW'!$J:$J,'ATL RAW'!$I:$I,'ATL GA Inventory'!$B72,'ATL RAW'!$L:$L,'ATL GA Inventory'!CX$3)+SUMIFS('ATL CR'!$J:$J,'ATL CR'!$I:$I,'ATL GA Inventory'!$B72,'ATL CR'!$L:$L,'ATL GA Inventory'!CX$3)</f>
        <v>0</v>
      </c>
      <c r="CY72" s="19">
        <f>SUMIFS('ATL RAW'!$J:$J,'ATL RAW'!$I:$I,'ATL GA Inventory'!$B72,'ATL RAW'!$L:$L,'ATL GA Inventory'!CY$3)+SUMIFS('ATL CR'!$J:$J,'ATL CR'!$I:$I,'ATL GA Inventory'!$B72,'ATL CR'!$L:$L,'ATL GA Inventory'!CY$3)</f>
        <v>0</v>
      </c>
      <c r="CZ72" s="19">
        <f>SUMIFS('ATL RAW'!$J:$J,'ATL RAW'!$I:$I,'ATL GA Inventory'!$B72,'ATL RAW'!$L:$L,'ATL GA Inventory'!CZ$3)+SUMIFS('ATL CR'!$J:$J,'ATL CR'!$I:$I,'ATL GA Inventory'!$B72,'ATL CR'!$L:$L,'ATL GA Inventory'!CZ$3)</f>
        <v>0</v>
      </c>
      <c r="DA72" s="19">
        <f>SUMIFS('ATL RAW'!$J:$J,'ATL RAW'!$I:$I,'ATL GA Inventory'!$B72,'ATL RAW'!$L:$L,'ATL GA Inventory'!DA$3)+SUMIFS('ATL CR'!$J:$J,'ATL CR'!$I:$I,'ATL GA Inventory'!$B72,'ATL CR'!$L:$L,'ATL GA Inventory'!DA$3)</f>
        <v>0</v>
      </c>
      <c r="DB72" s="19">
        <f>SUMIFS('ATL RAW'!$J:$J,'ATL RAW'!$I:$I,'ATL GA Inventory'!$B72,'ATL RAW'!$L:$L,'ATL GA Inventory'!DB$3)+SUMIFS('ATL CR'!$J:$J,'ATL CR'!$I:$I,'ATL GA Inventory'!$B72,'ATL CR'!$L:$L,'ATL GA Inventory'!DB$3)</f>
        <v>0</v>
      </c>
      <c r="DC72" s="19">
        <f>SUMIFS('ATL RAW'!$J:$J,'ATL RAW'!$I:$I,'ATL GA Inventory'!$B72,'ATL RAW'!$L:$L,'ATL GA Inventory'!DC$3)+SUMIFS('ATL CR'!$J:$J,'ATL CR'!$I:$I,'ATL GA Inventory'!$B72,'ATL CR'!$L:$L,'ATL GA Inventory'!DC$3)</f>
        <v>0</v>
      </c>
      <c r="DD72" s="19">
        <f>SUMIFS('ATL RAW'!$J:$J,'ATL RAW'!$I:$I,'ATL GA Inventory'!$B72,'ATL RAW'!$L:$L,'ATL GA Inventory'!DD$3)+SUMIFS('ATL CR'!$J:$J,'ATL CR'!$I:$I,'ATL GA Inventory'!$B72,'ATL CR'!$L:$L,'ATL GA Inventory'!DD$3)</f>
        <v>0</v>
      </c>
      <c r="DE72" s="19">
        <f>SUMIFS('ATL RAW'!$J:$J,'ATL RAW'!$I:$I,'ATL GA Inventory'!$B72,'ATL RAW'!$L:$L,'ATL GA Inventory'!DE$3)+SUMIFS('ATL CR'!$J:$J,'ATL CR'!$I:$I,'ATL GA Inventory'!$B72,'ATL CR'!$L:$L,'ATL GA Inventory'!DE$3)</f>
        <v>0</v>
      </c>
      <c r="DF72" s="19">
        <f>SUMIFS('ATL RAW'!$J:$J,'ATL RAW'!$I:$I,'ATL GA Inventory'!$B72,'ATL RAW'!$L:$L,'ATL GA Inventory'!DF$3)+SUMIFS('ATL CR'!$J:$J,'ATL CR'!$I:$I,'ATL GA Inventory'!$B72,'ATL CR'!$L:$L,'ATL GA Inventory'!DF$3)</f>
        <v>0</v>
      </c>
      <c r="DG72" s="19">
        <f>SUMIFS('ATL RAW'!$J:$J,'ATL RAW'!$I:$I,'ATL GA Inventory'!$B72,'ATL RAW'!$L:$L,'ATL GA Inventory'!DG$3)+SUMIFS('ATL CR'!$J:$J,'ATL CR'!$I:$I,'ATL GA Inventory'!$B72,'ATL CR'!$L:$L,'ATL GA Inventory'!DG$3)</f>
        <v>0</v>
      </c>
      <c r="DH72" s="19">
        <f>SUMIFS('ATL RAW'!$J:$J,'ATL RAW'!$I:$I,'ATL GA Inventory'!$B72,'ATL RAW'!$L:$L,'ATL GA Inventory'!DH$3)+SUMIFS('ATL CR'!$J:$J,'ATL CR'!$I:$I,'ATL GA Inventory'!$B72,'ATL CR'!$L:$L,'ATL GA Inventory'!DH$3)</f>
        <v>0</v>
      </c>
      <c r="DI72" s="19">
        <f>SUMIFS('ATL RAW'!$J:$J,'ATL RAW'!$I:$I,'ATL GA Inventory'!$B72,'ATL RAW'!$L:$L,'ATL GA Inventory'!DI$3)+SUMIFS('ATL CR'!$J:$J,'ATL CR'!$I:$I,'ATL GA Inventory'!$B72,'ATL CR'!$L:$L,'ATL GA Inventory'!DI$3)</f>
        <v>0</v>
      </c>
      <c r="DJ72" s="19">
        <f>SUMIFS('ATL RAW'!$J:$J,'ATL RAW'!$I:$I,'ATL GA Inventory'!$B72,'ATL RAW'!$L:$L,'ATL GA Inventory'!DJ$3)+SUMIFS('ATL CR'!$J:$J,'ATL CR'!$I:$I,'ATL GA Inventory'!$B72,'ATL CR'!$L:$L,'ATL GA Inventory'!DJ$3)</f>
        <v>0</v>
      </c>
      <c r="DK72" s="19">
        <f>SUMIFS('ATL RAW'!$J:$J,'ATL RAW'!$I:$I,'ATL GA Inventory'!$B72,'ATL RAW'!$L:$L,'ATL GA Inventory'!DK$3)+SUMIFS('ATL CR'!$J:$J,'ATL CR'!$I:$I,'ATL GA Inventory'!$B72,'ATL CR'!$L:$L,'ATL GA Inventory'!DK$3)</f>
        <v>0</v>
      </c>
      <c r="DL72" s="19">
        <f>SUMIFS('ATL RAW'!$J:$J,'ATL RAW'!$I:$I,'ATL GA Inventory'!$B72,'ATL RAW'!$L:$L,'ATL GA Inventory'!DL$3)+SUMIFS('ATL CR'!$J:$J,'ATL CR'!$I:$I,'ATL GA Inventory'!$B72,'ATL CR'!$L:$L,'ATL GA Inventory'!DL$3)</f>
        <v>0</v>
      </c>
      <c r="DM72" s="19">
        <f>SUMIFS('ATL RAW'!$J:$J,'ATL RAW'!$I:$I,'ATL GA Inventory'!$B72,'ATL RAW'!$L:$L,'ATL GA Inventory'!DM$3)+SUMIFS('ATL CR'!$J:$J,'ATL CR'!$I:$I,'ATL GA Inventory'!$B72,'ATL CR'!$L:$L,'ATL GA Inventory'!DM$3)</f>
        <v>0</v>
      </c>
      <c r="DN72" s="19">
        <f>SUMIFS('ATL RAW'!$J:$J,'ATL RAW'!$I:$I,'ATL GA Inventory'!$B72,'ATL RAW'!$L:$L,'ATL GA Inventory'!DN$3)+SUMIFS('ATL CR'!$J:$J,'ATL CR'!$I:$I,'ATL GA Inventory'!$B72,'ATL CR'!$L:$L,'ATL GA Inventory'!DN$3)</f>
        <v>0</v>
      </c>
      <c r="DO72" s="19">
        <f>SUMIFS('ATL RAW'!$J:$J,'ATL RAW'!$I:$I,'ATL GA Inventory'!$B72,'ATL RAW'!$L:$L,'ATL GA Inventory'!DO$3)+SUMIFS('ATL CR'!$J:$J,'ATL CR'!$I:$I,'ATL GA Inventory'!$B72,'ATL CR'!$L:$L,'ATL GA Inventory'!DO$3)</f>
        <v>0</v>
      </c>
      <c r="DP72" s="19">
        <f>SUMIFS('ATL RAW'!$J:$J,'ATL RAW'!$I:$I,'ATL GA Inventory'!$B72,'ATL RAW'!$L:$L,'ATL GA Inventory'!DP$3)+SUMIFS('ATL CR'!$J:$J,'ATL CR'!$I:$I,'ATL GA Inventory'!$B72,'ATL CR'!$L:$L,'ATL GA Inventory'!DP$3)</f>
        <v>0</v>
      </c>
      <c r="DQ72" s="19">
        <f>SUMIFS('ATL RAW'!$J:$J,'ATL RAW'!$I:$I,'ATL GA Inventory'!$B72,'ATL RAW'!$L:$L,'ATL GA Inventory'!DQ$3)+SUMIFS('ATL CR'!$J:$J,'ATL CR'!$I:$I,'ATL GA Inventory'!$B72,'ATL CR'!$L:$L,'ATL GA Inventory'!DQ$3)</f>
        <v>0</v>
      </c>
      <c r="DR72" s="19">
        <f>SUMIFS('ATL RAW'!$J:$J,'ATL RAW'!$I:$I,'ATL GA Inventory'!$B72,'ATL RAW'!$L:$L,'ATL GA Inventory'!DR$3)+SUMIFS('ATL CR'!$J:$J,'ATL CR'!$I:$I,'ATL GA Inventory'!$B72,'ATL CR'!$L:$L,'ATL GA Inventory'!DR$3)</f>
        <v>0</v>
      </c>
      <c r="DS72" s="19">
        <f>SUMIFS('ATL RAW'!$J:$J,'ATL RAW'!$I:$I,'ATL GA Inventory'!$B72,'ATL RAW'!$L:$L,'ATL GA Inventory'!DS$3)+SUMIFS('ATL CR'!$J:$J,'ATL CR'!$I:$I,'ATL GA Inventory'!$B72,'ATL CR'!$L:$L,'ATL GA Inventory'!DS$3)</f>
        <v>0</v>
      </c>
      <c r="DT72" s="19">
        <f>SUMIFS('ATL RAW'!$J:$J,'ATL RAW'!$I:$I,'ATL GA Inventory'!$B72,'ATL RAW'!$L:$L,'ATL GA Inventory'!DT$3)+SUMIFS('ATL CR'!$J:$J,'ATL CR'!$I:$I,'ATL GA Inventory'!$B72,'ATL CR'!$L:$L,'ATL GA Inventory'!DT$3)</f>
        <v>0</v>
      </c>
      <c r="DU72" s="19">
        <f>SUMIFS('ATL RAW'!$J:$J,'ATL RAW'!$I:$I,'ATL GA Inventory'!$B72,'ATL RAW'!$L:$L,'ATL GA Inventory'!DU$3)+SUMIFS('ATL CR'!$J:$J,'ATL CR'!$I:$I,'ATL GA Inventory'!$B72,'ATL CR'!$L:$L,'ATL GA Inventory'!DU$3)</f>
        <v>0</v>
      </c>
      <c r="DV72" s="19">
        <f>SUMIFS('ATL RAW'!$J:$J,'ATL RAW'!$I:$I,'ATL GA Inventory'!$B72,'ATL RAW'!$L:$L,'ATL GA Inventory'!DV$3)+SUMIFS('ATL CR'!$J:$J,'ATL CR'!$I:$I,'ATL GA Inventory'!$B72,'ATL CR'!$L:$L,'ATL GA Inventory'!DV$3)</f>
        <v>0</v>
      </c>
      <c r="DW72" s="19">
        <f>SUMIFS('ATL RAW'!$J:$J,'ATL RAW'!$I:$I,'ATL GA Inventory'!$B72,'ATL RAW'!$L:$L,'ATL GA Inventory'!DW$3)+SUMIFS('ATL CR'!$J:$J,'ATL CR'!$I:$I,'ATL GA Inventory'!$B72,'ATL CR'!$L:$L,'ATL GA Inventory'!DW$3)</f>
        <v>0</v>
      </c>
      <c r="DX72" s="19">
        <f>SUMIFS('ATL RAW'!$J:$J,'ATL RAW'!$I:$I,'ATL GA Inventory'!$B72,'ATL RAW'!$L:$L,'ATL GA Inventory'!DX$3)+SUMIFS('ATL CR'!$J:$J,'ATL CR'!$I:$I,'ATL GA Inventory'!$B72,'ATL CR'!$L:$L,'ATL GA Inventory'!DX$3)</f>
        <v>0</v>
      </c>
      <c r="DY72" s="19">
        <f>SUMIFS('ATL RAW'!$J:$J,'ATL RAW'!$I:$I,'ATL GA Inventory'!$B72,'ATL RAW'!$L:$L,'ATL GA Inventory'!DY$3)+SUMIFS('ATL CR'!$J:$J,'ATL CR'!$I:$I,'ATL GA Inventory'!$B72,'ATL CR'!$L:$L,'ATL GA Inventory'!DY$3)</f>
        <v>0</v>
      </c>
      <c r="DZ72" s="19">
        <f>SUMIFS('ATL RAW'!$J:$J,'ATL RAW'!$I:$I,'ATL GA Inventory'!$B72,'ATL RAW'!$L:$L,'ATL GA Inventory'!DZ$3)+SUMIFS('ATL CR'!$J:$J,'ATL CR'!$I:$I,'ATL GA Inventory'!$B72,'ATL CR'!$L:$L,'ATL GA Inventory'!DZ$3)</f>
        <v>0</v>
      </c>
      <c r="EA72" s="19">
        <f>SUMIFS('ATL RAW'!$J:$J,'ATL RAW'!$I:$I,'ATL GA Inventory'!$B72,'ATL RAW'!$L:$L,'ATL GA Inventory'!EA$3)+SUMIFS('ATL CR'!$J:$J,'ATL CR'!$I:$I,'ATL GA Inventory'!$B72,'ATL CR'!$L:$L,'ATL GA Inventory'!EA$3)</f>
        <v>0</v>
      </c>
      <c r="EB72" s="19">
        <f>SUMIFS('ATL RAW'!$J:$J,'ATL RAW'!$I:$I,'ATL GA Inventory'!$B72,'ATL RAW'!$L:$L,'ATL GA Inventory'!EB$3)+SUMIFS('ATL CR'!$J:$J,'ATL CR'!$I:$I,'ATL GA Inventory'!$B72,'ATL CR'!$L:$L,'ATL GA Inventory'!EB$3)</f>
        <v>0</v>
      </c>
      <c r="EC72" s="19">
        <f>SUMIFS('ATL RAW'!$J:$J,'ATL RAW'!$I:$I,'ATL GA Inventory'!$B72,'ATL RAW'!$L:$L,'ATL GA Inventory'!EC$3)+SUMIFS('ATL CR'!$J:$J,'ATL CR'!$I:$I,'ATL GA Inventory'!$B72,'ATL CR'!$L:$L,'ATL GA Inventory'!EC$3)</f>
        <v>0</v>
      </c>
      <c r="ED72" s="19">
        <f>SUMIFS('ATL RAW'!$J:$J,'ATL RAW'!$I:$I,'ATL GA Inventory'!$B72,'ATL RAW'!$L:$L,'ATL GA Inventory'!ED$3)+SUMIFS('ATL CR'!$J:$J,'ATL CR'!$I:$I,'ATL GA Inventory'!$B72,'ATL CR'!$L:$L,'ATL GA Inventory'!ED$3)</f>
        <v>0</v>
      </c>
      <c r="EE72" s="19">
        <f>SUMIFS('ATL RAW'!$J:$J,'ATL RAW'!$I:$I,'ATL GA Inventory'!$B72,'ATL RAW'!$L:$L,'ATL GA Inventory'!EE$3)+SUMIFS('ATL CR'!$J:$J,'ATL CR'!$I:$I,'ATL GA Inventory'!$B72,'ATL CR'!$L:$L,'ATL GA Inventory'!EE$3)</f>
        <v>0</v>
      </c>
      <c r="EF72" s="19">
        <f>SUMIFS('ATL RAW'!$J:$J,'ATL RAW'!$I:$I,'ATL GA Inventory'!$B72,'ATL RAW'!$L:$L,'ATL GA Inventory'!EF$3)+SUMIFS('ATL CR'!$J:$J,'ATL CR'!$I:$I,'ATL GA Inventory'!$B72,'ATL CR'!$L:$L,'ATL GA Inventory'!EF$3)</f>
        <v>0</v>
      </c>
      <c r="EG72" s="19">
        <f>SUMIFS('ATL RAW'!$J:$J,'ATL RAW'!$I:$I,'ATL GA Inventory'!$B72,'ATL RAW'!$L:$L,'ATL GA Inventory'!EG$3)+SUMIFS('ATL CR'!$J:$J,'ATL CR'!$I:$I,'ATL GA Inventory'!$B72,'ATL CR'!$L:$L,'ATL GA Inventory'!EG$3)</f>
        <v>0</v>
      </c>
      <c r="EH72" s="19">
        <f>SUMIFS('ATL RAW'!$J:$J,'ATL RAW'!$I:$I,'ATL GA Inventory'!$B72,'ATL RAW'!$L:$L,'ATL GA Inventory'!EH$3)+SUMIFS('ATL CR'!$J:$J,'ATL CR'!$I:$I,'ATL GA Inventory'!$B72,'ATL CR'!$L:$L,'ATL GA Inventory'!EH$3)</f>
        <v>0</v>
      </c>
      <c r="EI72" s="19">
        <f>SUMIFS('ATL RAW'!$J:$J,'ATL RAW'!$I:$I,'ATL GA Inventory'!$B72,'ATL RAW'!$L:$L,'ATL GA Inventory'!EI$3)+SUMIFS('ATL CR'!$J:$J,'ATL CR'!$I:$I,'ATL GA Inventory'!$B72,'ATL CR'!$L:$L,'ATL GA Inventory'!EI$3)</f>
        <v>0</v>
      </c>
      <c r="EJ72" s="19">
        <f>SUMIFS('ATL RAW'!$J:$J,'ATL RAW'!$I:$I,'ATL GA Inventory'!$B72,'ATL RAW'!$L:$L,'ATL GA Inventory'!EJ$3)+SUMIFS('ATL CR'!$J:$J,'ATL CR'!$I:$I,'ATL GA Inventory'!$B72,'ATL CR'!$L:$L,'ATL GA Inventory'!EJ$3)</f>
        <v>0</v>
      </c>
      <c r="EK72" s="19">
        <f>SUMIFS('ATL RAW'!$J:$J,'ATL RAW'!$I:$I,'ATL GA Inventory'!$B72,'ATL RAW'!$L:$L,'ATL GA Inventory'!EK$3)+SUMIFS('ATL CR'!$J:$J,'ATL CR'!$I:$I,'ATL GA Inventory'!$B72,'ATL CR'!$L:$L,'ATL GA Inventory'!EK$3)</f>
        <v>0</v>
      </c>
      <c r="EL72" s="19">
        <f>SUMIFS('ATL RAW'!$J:$J,'ATL RAW'!$I:$I,'ATL GA Inventory'!$B72,'ATL RAW'!$L:$L,'ATL GA Inventory'!EL$3)+SUMIFS('ATL CR'!$J:$J,'ATL CR'!$I:$I,'ATL GA Inventory'!$B72,'ATL CR'!$L:$L,'ATL GA Inventory'!EL$3)</f>
        <v>0</v>
      </c>
      <c r="EM72" s="19">
        <f>SUMIFS('ATL RAW'!$J:$J,'ATL RAW'!$I:$I,'ATL GA Inventory'!$B72,'ATL RAW'!$L:$L,'ATL GA Inventory'!EM$3)+SUMIFS('ATL CR'!$J:$J,'ATL CR'!$I:$I,'ATL GA Inventory'!$B72,'ATL CR'!$L:$L,'ATL GA Inventory'!EM$3)</f>
        <v>0</v>
      </c>
      <c r="EN72" s="19">
        <f>SUMIFS('ATL RAW'!$J:$J,'ATL RAW'!$I:$I,'ATL GA Inventory'!$B72,'ATL RAW'!$L:$L,'ATL GA Inventory'!EN$3)+SUMIFS('ATL CR'!$J:$J,'ATL CR'!$I:$I,'ATL GA Inventory'!$B72,'ATL CR'!$L:$L,'ATL GA Inventory'!EN$3)</f>
        <v>0</v>
      </c>
      <c r="EO72" s="19">
        <f>SUMIFS('ATL RAW'!$J:$J,'ATL RAW'!$I:$I,'ATL GA Inventory'!$B72,'ATL RAW'!$L:$L,'ATL GA Inventory'!EO$3)+SUMIFS('ATL CR'!$J:$J,'ATL CR'!$I:$I,'ATL GA Inventory'!$B72,'ATL CR'!$L:$L,'ATL GA Inventory'!EO$3)</f>
        <v>0</v>
      </c>
      <c r="EP72" s="19">
        <f>SUMIFS('ATL RAW'!$J:$J,'ATL RAW'!$I:$I,'ATL GA Inventory'!$B72,'ATL RAW'!$L:$L,'ATL GA Inventory'!EP$3)+SUMIFS('ATL CR'!$J:$J,'ATL CR'!$I:$I,'ATL GA Inventory'!$B72,'ATL CR'!$L:$L,'ATL GA Inventory'!EP$3)</f>
        <v>0</v>
      </c>
      <c r="EQ72" s="19">
        <f>SUMIFS('ATL RAW'!$J:$J,'ATL RAW'!$I:$I,'ATL GA Inventory'!$B72,'ATL RAW'!$L:$L,'ATL GA Inventory'!EQ$3)+SUMIFS('ATL CR'!$J:$J,'ATL CR'!$I:$I,'ATL GA Inventory'!$B72,'ATL CR'!$L:$L,'ATL GA Inventory'!EQ$3)</f>
        <v>0</v>
      </c>
      <c r="ER72" s="19">
        <f>SUMIFS('ATL RAW'!$J:$J,'ATL RAW'!$I:$I,'ATL GA Inventory'!$B72,'ATL RAW'!$L:$L,'ATL GA Inventory'!ER$3)+SUMIFS('ATL CR'!$J:$J,'ATL CR'!$I:$I,'ATL GA Inventory'!$B72,'ATL CR'!$L:$L,'ATL GA Inventory'!ER$3)</f>
        <v>0</v>
      </c>
      <c r="ES72" s="19">
        <f>SUMIFS('ATL RAW'!$J:$J,'ATL RAW'!$I:$I,'ATL GA Inventory'!$B72,'ATL RAW'!$L:$L,'ATL GA Inventory'!ES$3)+SUMIFS('ATL CR'!$J:$J,'ATL CR'!$I:$I,'ATL GA Inventory'!$B72,'ATL CR'!$L:$L,'ATL GA Inventory'!ES$3)</f>
        <v>0</v>
      </c>
      <c r="ET72" s="19">
        <f>SUMIFS('ATL RAW'!$J:$J,'ATL RAW'!$I:$I,'ATL GA Inventory'!$B72,'ATL RAW'!$L:$L,'ATL GA Inventory'!ET$3)+SUMIFS('ATL CR'!$J:$J,'ATL CR'!$I:$I,'ATL GA Inventory'!$B72,'ATL CR'!$L:$L,'ATL GA Inventory'!ET$3)</f>
        <v>0</v>
      </c>
      <c r="EU72" s="19">
        <f>SUMIFS('ATL RAW'!$J:$J,'ATL RAW'!$I:$I,'ATL GA Inventory'!$B72,'ATL RAW'!$L:$L,'ATL GA Inventory'!EU$3)+SUMIFS('ATL CR'!$J:$J,'ATL CR'!$I:$I,'ATL GA Inventory'!$B72,'ATL CR'!$L:$L,'ATL GA Inventory'!EU$3)</f>
        <v>0</v>
      </c>
      <c r="EV72" s="19">
        <f>SUMIFS('ATL RAW'!$J:$J,'ATL RAW'!$I:$I,'ATL GA Inventory'!$B72,'ATL RAW'!$L:$L,'ATL GA Inventory'!EV$3)+SUMIFS('ATL CR'!$J:$J,'ATL CR'!$I:$I,'ATL GA Inventory'!$B72,'ATL CR'!$L:$L,'ATL GA Inventory'!EV$3)</f>
        <v>0</v>
      </c>
      <c r="EW72" s="19">
        <f>SUMIFS('ATL RAW'!$J:$J,'ATL RAW'!$I:$I,'ATL GA Inventory'!$B72,'ATL RAW'!$L:$L,'ATL GA Inventory'!EW$3)+SUMIFS('ATL CR'!$J:$J,'ATL CR'!$I:$I,'ATL GA Inventory'!$B72,'ATL CR'!$L:$L,'ATL GA Inventory'!EW$3)</f>
        <v>0</v>
      </c>
      <c r="EX72" s="19">
        <f>SUMIFS('ATL RAW'!$J:$J,'ATL RAW'!$I:$I,'ATL GA Inventory'!$B72,'ATL RAW'!$L:$L,'ATL GA Inventory'!EX$3)+SUMIFS('ATL CR'!$J:$J,'ATL CR'!$I:$I,'ATL GA Inventory'!$B72,'ATL CR'!$L:$L,'ATL GA Inventory'!EX$3)</f>
        <v>0</v>
      </c>
      <c r="EY72" s="19">
        <f>SUMIFS('ATL RAW'!$J:$J,'ATL RAW'!$I:$I,'ATL GA Inventory'!$B72,'ATL RAW'!$L:$L,'ATL GA Inventory'!EY$3)+SUMIFS('ATL CR'!$J:$J,'ATL CR'!$I:$I,'ATL GA Inventory'!$B72,'ATL CR'!$L:$L,'ATL GA Inventory'!EY$3)</f>
        <v>0</v>
      </c>
      <c r="EZ72" s="19">
        <f>SUMIFS('ATL RAW'!$J:$J,'ATL RAW'!$I:$I,'ATL GA Inventory'!$B72,'ATL RAW'!$L:$L,'ATL GA Inventory'!EZ$3)+SUMIFS('ATL CR'!$J:$J,'ATL CR'!$I:$I,'ATL GA Inventory'!$B72,'ATL CR'!$L:$L,'ATL GA Inventory'!EZ$3)</f>
        <v>0</v>
      </c>
      <c r="FA72" s="19">
        <f>SUMIFS('ATL RAW'!$J:$J,'ATL RAW'!$I:$I,'ATL GA Inventory'!$B72,'ATL RAW'!$L:$L,'ATL GA Inventory'!FA$3)+SUMIFS('ATL CR'!$J:$J,'ATL CR'!$I:$I,'ATL GA Inventory'!$B72,'ATL CR'!$L:$L,'ATL GA Inventory'!FA$3)</f>
        <v>0</v>
      </c>
      <c r="FB72" s="19">
        <f>SUMIFS('ATL RAW'!$J:$J,'ATL RAW'!$I:$I,'ATL GA Inventory'!$B72,'ATL RAW'!$L:$L,'ATL GA Inventory'!FB$3)+SUMIFS('ATL CR'!$J:$J,'ATL CR'!$I:$I,'ATL GA Inventory'!$B72,'ATL CR'!$L:$L,'ATL GA Inventory'!FB$3)</f>
        <v>0</v>
      </c>
      <c r="FC72" s="19">
        <f>SUMIFS('ATL RAW'!$J:$J,'ATL RAW'!$I:$I,'ATL GA Inventory'!$B72,'ATL RAW'!$L:$L,'ATL GA Inventory'!FC$3)+SUMIFS('ATL CR'!$J:$J,'ATL CR'!$I:$I,'ATL GA Inventory'!$B72,'ATL CR'!$L:$L,'ATL GA Inventory'!FC$3)</f>
        <v>0</v>
      </c>
      <c r="FD72" s="19">
        <f>SUMIFS('ATL RAW'!$J:$J,'ATL RAW'!$I:$I,'ATL GA Inventory'!$B72,'ATL RAW'!$L:$L,'ATL GA Inventory'!FD$3)+SUMIFS('ATL CR'!$J:$J,'ATL CR'!$I:$I,'ATL GA Inventory'!$B72,'ATL CR'!$L:$L,'ATL GA Inventory'!FD$3)</f>
        <v>0</v>
      </c>
      <c r="FE72" s="19">
        <f>SUMIFS('ATL RAW'!$J:$J,'ATL RAW'!$I:$I,'ATL GA Inventory'!$B72,'ATL RAW'!$L:$L,'ATL GA Inventory'!FE$3)+SUMIFS('ATL CR'!$J:$J,'ATL CR'!$I:$I,'ATL GA Inventory'!$B72,'ATL CR'!$L:$L,'ATL GA Inventory'!FE$3)</f>
        <v>0</v>
      </c>
      <c r="FF72" s="19">
        <f>SUMIFS('ATL RAW'!$J:$J,'ATL RAW'!$I:$I,'ATL GA Inventory'!$B72,'ATL RAW'!$L:$L,'ATL GA Inventory'!FF$3)+SUMIFS('ATL CR'!$J:$J,'ATL CR'!$I:$I,'ATL GA Inventory'!$B72,'ATL CR'!$L:$L,'ATL GA Inventory'!FF$3)</f>
        <v>0</v>
      </c>
      <c r="FG72" s="19">
        <f>SUMIFS('ATL RAW'!$J:$J,'ATL RAW'!$I:$I,'ATL GA Inventory'!$B72,'ATL RAW'!$L:$L,'ATL GA Inventory'!FG$3)+SUMIFS('ATL CR'!$J:$J,'ATL CR'!$I:$I,'ATL GA Inventory'!$B72,'ATL CR'!$L:$L,'ATL GA Inventory'!FG$3)</f>
        <v>0</v>
      </c>
      <c r="FH72" s="19">
        <f>SUMIFS('ATL RAW'!$J:$J,'ATL RAW'!$I:$I,'ATL GA Inventory'!$B72,'ATL RAW'!$L:$L,'ATL GA Inventory'!FH$3)+SUMIFS('ATL CR'!$J:$J,'ATL CR'!$I:$I,'ATL GA Inventory'!$B72,'ATL CR'!$L:$L,'ATL GA Inventory'!FH$3)</f>
        <v>0</v>
      </c>
      <c r="FI72" s="19">
        <f>SUMIFS('ATL RAW'!$J:$J,'ATL RAW'!$I:$I,'ATL GA Inventory'!$B72,'ATL RAW'!$L:$L,'ATL GA Inventory'!FI$3)+SUMIFS('ATL CR'!$J:$J,'ATL CR'!$I:$I,'ATL GA Inventory'!$B72,'ATL CR'!$L:$L,'ATL GA Inventory'!FI$3)</f>
        <v>0</v>
      </c>
      <c r="FJ72" s="19">
        <f>SUMIFS('ATL RAW'!$J:$J,'ATL RAW'!$I:$I,'ATL GA Inventory'!$B72,'ATL RAW'!$L:$L,'ATL GA Inventory'!FJ$3)+SUMIFS('ATL CR'!$J:$J,'ATL CR'!$I:$I,'ATL GA Inventory'!$B72,'ATL CR'!$L:$L,'ATL GA Inventory'!FJ$3)</f>
        <v>0</v>
      </c>
      <c r="FK72" s="19">
        <f>SUMIFS('ATL RAW'!$J:$J,'ATL RAW'!$I:$I,'ATL GA Inventory'!$B72,'ATL RAW'!$L:$L,'ATL GA Inventory'!FK$3)+SUMIFS('ATL CR'!$J:$J,'ATL CR'!$I:$I,'ATL GA Inventory'!$B72,'ATL CR'!$L:$L,'ATL GA Inventory'!FK$3)</f>
        <v>0</v>
      </c>
      <c r="FL72" s="19">
        <f>SUMIFS('ATL RAW'!$J:$J,'ATL RAW'!$I:$I,'ATL GA Inventory'!$B72,'ATL RAW'!$L:$L,'ATL GA Inventory'!FL$3)+SUMIFS('ATL CR'!$J:$J,'ATL CR'!$I:$I,'ATL GA Inventory'!$B72,'ATL CR'!$L:$L,'ATL GA Inventory'!FL$3)</f>
        <v>0</v>
      </c>
      <c r="FM72" s="19">
        <f>SUMIFS('ATL RAW'!$J:$J,'ATL RAW'!$I:$I,'ATL GA Inventory'!$B72,'ATL RAW'!$L:$L,'ATL GA Inventory'!FM$3)+SUMIFS('ATL CR'!$J:$J,'ATL CR'!$I:$I,'ATL GA Inventory'!$B72,'ATL CR'!$L:$L,'ATL GA Inventory'!FM$3)</f>
        <v>0</v>
      </c>
      <c r="FN72" s="19">
        <f>SUMIFS('ATL RAW'!$J:$J,'ATL RAW'!$I:$I,'ATL GA Inventory'!$B72,'ATL RAW'!$L:$L,'ATL GA Inventory'!FN$3)+SUMIFS('ATL CR'!$J:$J,'ATL CR'!$I:$I,'ATL GA Inventory'!$B72,'ATL CR'!$L:$L,'ATL GA Inventory'!FN$3)</f>
        <v>0</v>
      </c>
      <c r="FO72" s="19">
        <f>SUMIFS('ATL RAW'!$J:$J,'ATL RAW'!$I:$I,'ATL GA Inventory'!$B72,'ATL RAW'!$L:$L,'ATL GA Inventory'!FO$3)+SUMIFS('ATL CR'!$J:$J,'ATL CR'!$I:$I,'ATL GA Inventory'!$B72,'ATL CR'!$L:$L,'ATL GA Inventory'!FO$3)</f>
        <v>0</v>
      </c>
      <c r="FP72" s="19">
        <f>SUMIFS('ATL RAW'!$J:$J,'ATL RAW'!$I:$I,'ATL GA Inventory'!$B72,'ATL RAW'!$L:$L,'ATL GA Inventory'!FP$3)+SUMIFS('ATL CR'!$J:$J,'ATL CR'!$I:$I,'ATL GA Inventory'!$B72,'ATL CR'!$L:$L,'ATL GA Inventory'!FP$3)</f>
        <v>0</v>
      </c>
      <c r="FQ72" s="19">
        <f>SUMIFS('ATL RAW'!$J:$J,'ATL RAW'!$I:$I,'ATL GA Inventory'!$B72,'ATL RAW'!$L:$L,'ATL GA Inventory'!FQ$3)+SUMIFS('ATL CR'!$J:$J,'ATL CR'!$I:$I,'ATL GA Inventory'!$B72,'ATL CR'!$L:$L,'ATL GA Inventory'!FQ$3)</f>
        <v>0</v>
      </c>
      <c r="FR72" s="19">
        <f>SUMIFS('ATL RAW'!$J:$J,'ATL RAW'!$I:$I,'ATL GA Inventory'!$B72,'ATL RAW'!$L:$L,'ATL GA Inventory'!FR$3)+SUMIFS('ATL CR'!$J:$J,'ATL CR'!$I:$I,'ATL GA Inventory'!$B72,'ATL CR'!$L:$L,'ATL GA Inventory'!FR$3)</f>
        <v>0</v>
      </c>
      <c r="FS72" s="19">
        <f>SUMIFS('ATL RAW'!$J:$J,'ATL RAW'!$I:$I,'ATL GA Inventory'!$B72,'ATL RAW'!$L:$L,'ATL GA Inventory'!FS$3)+SUMIFS('ATL CR'!$J:$J,'ATL CR'!$I:$I,'ATL GA Inventory'!$B72,'ATL CR'!$L:$L,'ATL GA Inventory'!FS$3)</f>
        <v>0</v>
      </c>
      <c r="FT72" s="19">
        <f>SUMIFS('ATL RAW'!$J:$J,'ATL RAW'!$I:$I,'ATL GA Inventory'!$B72,'ATL RAW'!$L:$L,'ATL GA Inventory'!FT$3)+SUMIFS('ATL CR'!$J:$J,'ATL CR'!$I:$I,'ATL GA Inventory'!$B72,'ATL CR'!$L:$L,'ATL GA Inventory'!FT$3)</f>
        <v>0</v>
      </c>
      <c r="FU72" s="19">
        <f>SUMIFS('ATL RAW'!$J:$J,'ATL RAW'!$I:$I,'ATL GA Inventory'!$B72,'ATL RAW'!$L:$L,'ATL GA Inventory'!FU$3)+SUMIFS('ATL CR'!$J:$J,'ATL CR'!$I:$I,'ATL GA Inventory'!$B72,'ATL CR'!$L:$L,'ATL GA Inventory'!FU$3)</f>
        <v>0</v>
      </c>
      <c r="FV72" s="19">
        <f>SUMIFS('ATL RAW'!$J:$J,'ATL RAW'!$I:$I,'ATL GA Inventory'!$B72,'ATL RAW'!$L:$L,'ATL GA Inventory'!FV$3)+SUMIFS('ATL CR'!$J:$J,'ATL CR'!$I:$I,'ATL GA Inventory'!$B72,'ATL CR'!$L:$L,'ATL GA Inventory'!FV$3)</f>
        <v>0</v>
      </c>
      <c r="FW72" s="19">
        <f>SUMIFS('ATL RAW'!$J:$J,'ATL RAW'!$I:$I,'ATL GA Inventory'!$B72,'ATL RAW'!$L:$L,'ATL GA Inventory'!FW$3)+SUMIFS('ATL CR'!$J:$J,'ATL CR'!$I:$I,'ATL GA Inventory'!$B72,'ATL CR'!$L:$L,'ATL GA Inventory'!FW$3)</f>
        <v>0</v>
      </c>
      <c r="FX72" s="19">
        <f>SUMIFS('ATL RAW'!$J:$J,'ATL RAW'!$I:$I,'ATL GA Inventory'!$B72,'ATL RAW'!$L:$L,'ATL GA Inventory'!FX$3)+SUMIFS('ATL CR'!$J:$J,'ATL CR'!$I:$I,'ATL GA Inventory'!$B72,'ATL CR'!$L:$L,'ATL GA Inventory'!FX$3)</f>
        <v>0</v>
      </c>
      <c r="FY72" s="19">
        <f>SUMIFS('ATL RAW'!$J:$J,'ATL RAW'!$I:$I,'ATL GA Inventory'!$B72,'ATL RAW'!$L:$L,'ATL GA Inventory'!FY$3)+SUMIFS('ATL CR'!$J:$J,'ATL CR'!$I:$I,'ATL GA Inventory'!$B72,'ATL CR'!$L:$L,'ATL GA Inventory'!FY$3)</f>
        <v>0</v>
      </c>
      <c r="FZ72" s="19">
        <f>SUMIFS('ATL RAW'!$J:$J,'ATL RAW'!$I:$I,'ATL GA Inventory'!$B72,'ATL RAW'!$L:$L,'ATL GA Inventory'!FZ$3)+SUMIFS('ATL CR'!$J:$J,'ATL CR'!$I:$I,'ATL GA Inventory'!$B72,'ATL CR'!$L:$L,'ATL GA Inventory'!FZ$3)</f>
        <v>0</v>
      </c>
      <c r="GA72" s="19">
        <f>SUMIFS('ATL RAW'!$J:$J,'ATL RAW'!$I:$I,'ATL GA Inventory'!$B72,'ATL RAW'!$L:$L,'ATL GA Inventory'!GA$3)+SUMIFS('ATL CR'!$J:$J,'ATL CR'!$I:$I,'ATL GA Inventory'!$B72,'ATL CR'!$L:$L,'ATL GA Inventory'!GA$3)</f>
        <v>0</v>
      </c>
      <c r="GB72" s="19">
        <f>SUMIFS('ATL RAW'!$J:$J,'ATL RAW'!$I:$I,'ATL GA Inventory'!$B72,'ATL RAW'!$L:$L,'ATL GA Inventory'!GB$3)+SUMIFS('ATL CR'!$J:$J,'ATL CR'!$I:$I,'ATL GA Inventory'!$B72,'ATL CR'!$L:$L,'ATL GA Inventory'!GB$3)</f>
        <v>0</v>
      </c>
      <c r="GC72" s="19">
        <f>SUMIFS('ATL RAW'!$J:$J,'ATL RAW'!$I:$I,'ATL GA Inventory'!$B72,'ATL RAW'!$L:$L,'ATL GA Inventory'!GC$3)+SUMIFS('ATL CR'!$J:$J,'ATL CR'!$I:$I,'ATL GA Inventory'!$B72,'ATL CR'!$L:$L,'ATL GA Inventory'!GC$3)</f>
        <v>0</v>
      </c>
      <c r="GD72" s="19">
        <f>SUMIFS('ATL RAW'!$J:$J,'ATL RAW'!$I:$I,'ATL GA Inventory'!$B72,'ATL RAW'!$L:$L,'ATL GA Inventory'!GD$3)+SUMIFS('ATL CR'!$J:$J,'ATL CR'!$I:$I,'ATL GA Inventory'!$B72,'ATL CR'!$L:$L,'ATL GA Inventory'!GD$3)</f>
        <v>0</v>
      </c>
      <c r="GE72" s="19">
        <f>SUMIFS('ATL RAW'!$J:$J,'ATL RAW'!$I:$I,'ATL GA Inventory'!$B72,'ATL RAW'!$L:$L,'ATL GA Inventory'!GE$3)+SUMIFS('ATL CR'!$J:$J,'ATL CR'!$I:$I,'ATL GA Inventory'!$B72,'ATL CR'!$L:$L,'ATL GA Inventory'!GE$3)</f>
        <v>0</v>
      </c>
      <c r="GF72" s="19">
        <f>SUMIFS('ATL RAW'!$J:$J,'ATL RAW'!$I:$I,'ATL GA Inventory'!$B72,'ATL RAW'!$L:$L,'ATL GA Inventory'!GF$3)+SUMIFS('ATL CR'!$J:$J,'ATL CR'!$I:$I,'ATL GA Inventory'!$B72,'ATL CR'!$L:$L,'ATL GA Inventory'!GF$3)</f>
        <v>0</v>
      </c>
      <c r="GG72" s="19">
        <f>SUMIFS('ATL RAW'!$J:$J,'ATL RAW'!$I:$I,'ATL GA Inventory'!$B72,'ATL RAW'!$L:$L,'ATL GA Inventory'!GG$3)+SUMIFS('ATL CR'!$J:$J,'ATL CR'!$I:$I,'ATL GA Inventory'!$B72,'ATL CR'!$L:$L,'ATL GA Inventory'!GG$3)</f>
        <v>0</v>
      </c>
      <c r="GH72" s="19">
        <f>SUMIFS('ATL RAW'!$J:$J,'ATL RAW'!$I:$I,'ATL GA Inventory'!$B72,'ATL RAW'!$L:$L,'ATL GA Inventory'!GH$3)+SUMIFS('ATL CR'!$J:$J,'ATL CR'!$I:$I,'ATL GA Inventory'!$B72,'ATL CR'!$L:$L,'ATL GA Inventory'!GH$3)</f>
        <v>0</v>
      </c>
      <c r="GI72" s="19">
        <f>SUMIFS('ATL RAW'!$J:$J,'ATL RAW'!$I:$I,'ATL GA Inventory'!$B72,'ATL RAW'!$L:$L,'ATL GA Inventory'!GI$3)+SUMIFS('ATL CR'!$J:$J,'ATL CR'!$I:$I,'ATL GA Inventory'!$B72,'ATL CR'!$L:$L,'ATL GA Inventory'!GI$3)</f>
        <v>0</v>
      </c>
      <c r="GJ72" s="19">
        <f>SUMIFS('ATL RAW'!$J:$J,'ATL RAW'!$I:$I,'ATL GA Inventory'!$B72,'ATL RAW'!$L:$L,'ATL GA Inventory'!GJ$3)+SUMIFS('ATL CR'!$J:$J,'ATL CR'!$I:$I,'ATL GA Inventory'!$B72,'ATL CR'!$L:$L,'ATL GA Inventory'!GJ$3)</f>
        <v>0</v>
      </c>
      <c r="GK72" s="19">
        <f>SUMIFS('ATL RAW'!$J:$J,'ATL RAW'!$I:$I,'ATL GA Inventory'!$B72,'ATL RAW'!$L:$L,'ATL GA Inventory'!GK$3)+SUMIFS('ATL CR'!$J:$J,'ATL CR'!$I:$I,'ATL GA Inventory'!$B72,'ATL CR'!$L:$L,'ATL GA Inventory'!GK$3)</f>
        <v>0</v>
      </c>
      <c r="GL72" s="19">
        <f>SUMIFS('ATL RAW'!$J:$J,'ATL RAW'!$I:$I,'ATL GA Inventory'!$B72,'ATL RAW'!$L:$L,'ATL GA Inventory'!GL$3)+SUMIFS('ATL CR'!$J:$J,'ATL CR'!$I:$I,'ATL GA Inventory'!$B72,'ATL CR'!$L:$L,'ATL GA Inventory'!GL$3)</f>
        <v>0</v>
      </c>
      <c r="GM72" s="19">
        <f>SUMIFS('ATL RAW'!$J:$J,'ATL RAW'!$I:$I,'ATL GA Inventory'!$B72,'ATL RAW'!$L:$L,'ATL GA Inventory'!GM$3)+SUMIFS('ATL CR'!$J:$J,'ATL CR'!$I:$I,'ATL GA Inventory'!$B72,'ATL CR'!$L:$L,'ATL GA Inventory'!GM$3)</f>
        <v>0</v>
      </c>
      <c r="GN72" s="19">
        <f>SUMIFS('ATL RAW'!$J:$J,'ATL RAW'!$I:$I,'ATL GA Inventory'!$B72,'ATL RAW'!$L:$L,'ATL GA Inventory'!GN$3)+SUMIFS('ATL CR'!$J:$J,'ATL CR'!$I:$I,'ATL GA Inventory'!$B72,'ATL CR'!$L:$L,'ATL GA Inventory'!GN$3)</f>
        <v>0</v>
      </c>
      <c r="GO72" s="19">
        <f>SUMIFS('ATL RAW'!$J:$J,'ATL RAW'!$I:$I,'ATL GA Inventory'!$B72,'ATL RAW'!$L:$L,'ATL GA Inventory'!GO$3)+SUMIFS('ATL CR'!$J:$J,'ATL CR'!$I:$I,'ATL GA Inventory'!$B72,'ATL CR'!$L:$L,'ATL GA Inventory'!GO$3)</f>
        <v>0</v>
      </c>
      <c r="GP72" s="19">
        <f>SUMIFS('ATL RAW'!$J:$J,'ATL RAW'!$I:$I,'ATL GA Inventory'!$B72,'ATL RAW'!$L:$L,'ATL GA Inventory'!GP$3)+SUMIFS('ATL CR'!$J:$J,'ATL CR'!$I:$I,'ATL GA Inventory'!$B72,'ATL CR'!$L:$L,'ATL GA Inventory'!GP$3)</f>
        <v>0</v>
      </c>
      <c r="GQ72" s="19">
        <f>SUMIFS('ATL RAW'!$J:$J,'ATL RAW'!$I:$I,'ATL GA Inventory'!$B72,'ATL RAW'!$L:$L,'ATL GA Inventory'!GQ$3)+SUMIFS('ATL CR'!$J:$J,'ATL CR'!$I:$I,'ATL GA Inventory'!$B72,'ATL CR'!$L:$L,'ATL GA Inventory'!GQ$3)</f>
        <v>0</v>
      </c>
      <c r="GR72" s="19">
        <f>SUMIFS('ATL RAW'!$J:$J,'ATL RAW'!$I:$I,'ATL GA Inventory'!$B72,'ATL RAW'!$L:$L,'ATL GA Inventory'!GR$3)+SUMIFS('ATL CR'!$J:$J,'ATL CR'!$I:$I,'ATL GA Inventory'!$B72,'ATL CR'!$L:$L,'ATL GA Inventory'!GR$3)</f>
        <v>0</v>
      </c>
      <c r="GS72" s="19">
        <f>SUMIFS('ATL RAW'!$J:$J,'ATL RAW'!$I:$I,'ATL GA Inventory'!$B72,'ATL RAW'!$L:$L,'ATL GA Inventory'!GS$3)+SUMIFS('ATL CR'!$J:$J,'ATL CR'!$I:$I,'ATL GA Inventory'!$B72,'ATL CR'!$L:$L,'ATL GA Inventory'!GS$3)</f>
        <v>0</v>
      </c>
      <c r="GT72" s="19">
        <f>SUMIFS('ATL RAW'!$J:$J,'ATL RAW'!$I:$I,'ATL GA Inventory'!$B72,'ATL RAW'!$L:$L,'ATL GA Inventory'!GT$3)+SUMIFS('ATL CR'!$J:$J,'ATL CR'!$I:$I,'ATL GA Inventory'!$B72,'ATL CR'!$L:$L,'ATL GA Inventory'!GT$3)</f>
        <v>0</v>
      </c>
      <c r="GU72" s="19">
        <f>SUMIFS('ATL RAW'!$J:$J,'ATL RAW'!$I:$I,'ATL GA Inventory'!$B72,'ATL RAW'!$L:$L,'ATL GA Inventory'!GU$3)+SUMIFS('ATL CR'!$J:$J,'ATL CR'!$I:$I,'ATL GA Inventory'!$B72,'ATL CR'!$L:$L,'ATL GA Inventory'!GU$3)</f>
        <v>0</v>
      </c>
      <c r="GV72" s="19">
        <f>SUMIFS('ATL RAW'!$J:$J,'ATL RAW'!$I:$I,'ATL GA Inventory'!$B72,'ATL RAW'!$L:$L,'ATL GA Inventory'!GV$3)+SUMIFS('ATL CR'!$J:$J,'ATL CR'!$I:$I,'ATL GA Inventory'!$B72,'ATL CR'!$L:$L,'ATL GA Inventory'!GV$3)</f>
        <v>0</v>
      </c>
      <c r="GW72" s="19">
        <f>SUMIFS('ATL RAW'!$J:$J,'ATL RAW'!$I:$I,'ATL GA Inventory'!$B72,'ATL RAW'!$L:$L,'ATL GA Inventory'!GW$3)+SUMIFS('ATL CR'!$J:$J,'ATL CR'!$I:$I,'ATL GA Inventory'!$B72,'ATL CR'!$L:$L,'ATL GA Inventory'!GW$3)</f>
        <v>0</v>
      </c>
      <c r="GX72" s="19">
        <f>SUMIFS('ATL RAW'!$J:$J,'ATL RAW'!$I:$I,'ATL GA Inventory'!$B72,'ATL RAW'!$L:$L,'ATL GA Inventory'!GX$3)+SUMIFS('ATL CR'!$J:$J,'ATL CR'!$I:$I,'ATL GA Inventory'!$B72,'ATL CR'!$L:$L,'ATL GA Inventory'!GX$3)</f>
        <v>0</v>
      </c>
      <c r="GY72" s="19">
        <f>SUMIFS('ATL RAW'!$J:$J,'ATL RAW'!$I:$I,'ATL GA Inventory'!$B72,'ATL RAW'!$L:$L,'ATL GA Inventory'!GY$3)+SUMIFS('ATL CR'!$J:$J,'ATL CR'!$I:$I,'ATL GA Inventory'!$B72,'ATL CR'!$L:$L,'ATL GA Inventory'!GY$3)</f>
        <v>0</v>
      </c>
    </row>
    <row r="73" spans="1:207">
      <c r="A73" s="18" t="s">
        <v>8123</v>
      </c>
      <c r="B73" s="18">
        <f t="shared" si="12"/>
        <v>49301156</v>
      </c>
      <c r="C73" s="18" t="str">
        <f t="shared" si="12"/>
        <v>Q.PEAK DUO  XL-G10.C</v>
      </c>
      <c r="D73" s="17">
        <f t="shared" si="12"/>
        <v>480</v>
      </c>
      <c r="E73" s="16">
        <f>SUMIFS('ATL RAW'!$J:$J,'ATL RAW'!$I:$I,'ATL GA Inventory'!$B73,'ATL RAW'!$L:$L,'ATL GA Inventory'!E$3)+SUMIFS('ATL CR'!$J:$J,'ATL CR'!$I:$I,'ATL GA Inventory'!$B73,'ATL CR'!$L:$L,'ATL GA Inventory'!E$3)</f>
        <v>0</v>
      </c>
      <c r="F73" s="16">
        <f>SUMIFS('ATL RAW'!$J:$J,'ATL RAW'!$I:$I,'ATL GA Inventory'!$B73,'ATL RAW'!$L:$L,'ATL GA Inventory'!F$3)+SUMIFS('ATL CR'!$J:$J,'ATL CR'!$I:$I,'ATL GA Inventory'!$B73,'ATL CR'!$L:$L,'ATL GA Inventory'!F$3)</f>
        <v>0</v>
      </c>
      <c r="G73" s="16">
        <f>SUMIFS('ATL RAW'!$J:$J,'ATL RAW'!$I:$I,'ATL GA Inventory'!$B73,'ATL RAW'!$L:$L,'ATL GA Inventory'!G$3)+SUMIFS('ATL CR'!$J:$J,'ATL CR'!$I:$I,'ATL GA Inventory'!$B73,'ATL CR'!$L:$L,'ATL GA Inventory'!G$3)</f>
        <v>0</v>
      </c>
      <c r="H73" s="16">
        <f>SUMIFS('ATL RAW'!$J:$J,'ATL RAW'!$I:$I,'ATL GA Inventory'!$B73,'ATL RAW'!$L:$L,'ATL GA Inventory'!H$3)+SUMIFS('ATL CR'!$J:$J,'ATL CR'!$I:$I,'ATL GA Inventory'!$B73,'ATL CR'!$L:$L,'ATL GA Inventory'!H$3)</f>
        <v>0</v>
      </c>
      <c r="I73" s="16">
        <f>SUMIFS('ATL RAW'!$J:$J,'ATL RAW'!$I:$I,'ATL GA Inventory'!$B73,'ATL RAW'!$L:$L,'ATL GA Inventory'!I$3)+SUMIFS('ATL CR'!$J:$J,'ATL CR'!$I:$I,'ATL GA Inventory'!$B73,'ATL CR'!$L:$L,'ATL GA Inventory'!I$3)</f>
        <v>0</v>
      </c>
      <c r="J73" s="16">
        <f>SUMIFS('ATL RAW'!$J:$J,'ATL RAW'!$I:$I,'ATL GA Inventory'!$B73,'ATL RAW'!$L:$L,'ATL GA Inventory'!J$3)+SUMIFS('ATL CR'!$J:$J,'ATL CR'!$I:$I,'ATL GA Inventory'!$B73,'ATL CR'!$L:$L,'ATL GA Inventory'!J$3)</f>
        <v>0</v>
      </c>
      <c r="K73" s="16">
        <f>SUMIFS('ATL RAW'!$J:$J,'ATL RAW'!$I:$I,'ATL GA Inventory'!$B73,'ATL RAW'!$L:$L,'ATL GA Inventory'!K$3)+SUMIFS('ATL CR'!$J:$J,'ATL CR'!$I:$I,'ATL GA Inventory'!$B73,'ATL CR'!$L:$L,'ATL GA Inventory'!K$3)</f>
        <v>0</v>
      </c>
      <c r="L73" s="16">
        <f>SUMIFS('ATL RAW'!$J:$J,'ATL RAW'!$I:$I,'ATL GA Inventory'!$B73,'ATL RAW'!$L:$L,'ATL GA Inventory'!L$3)+SUMIFS('ATL CR'!$J:$J,'ATL CR'!$I:$I,'ATL GA Inventory'!$B73,'ATL CR'!$L:$L,'ATL GA Inventory'!L$3)</f>
        <v>0</v>
      </c>
      <c r="M73" s="16">
        <f>SUMIFS('ATL RAW'!$J:$J,'ATL RAW'!$I:$I,'ATL GA Inventory'!$B73,'ATL RAW'!$L:$L,'ATL GA Inventory'!M$3)+SUMIFS('ATL CR'!$J:$J,'ATL CR'!$I:$I,'ATL GA Inventory'!$B73,'ATL CR'!$L:$L,'ATL GA Inventory'!M$3)</f>
        <v>0</v>
      </c>
      <c r="N73" s="16">
        <f>SUMIFS('ATL RAW'!$J:$J,'ATL RAW'!$I:$I,'ATL GA Inventory'!$B73,'ATL RAW'!$L:$L,'ATL GA Inventory'!N$3)+SUMIFS('ATL CR'!$J:$J,'ATL CR'!$I:$I,'ATL GA Inventory'!$B73,'ATL CR'!$L:$L,'ATL GA Inventory'!N$3)</f>
        <v>0</v>
      </c>
      <c r="O73" s="16">
        <f>SUMIFS('ATL RAW'!$J:$J,'ATL RAW'!$I:$I,'ATL GA Inventory'!$B73,'ATL RAW'!$L:$L,'ATL GA Inventory'!O$3)+SUMIFS('ATL CR'!$J:$J,'ATL CR'!$I:$I,'ATL GA Inventory'!$B73,'ATL CR'!$L:$L,'ATL GA Inventory'!O$3)</f>
        <v>0</v>
      </c>
      <c r="P73" s="16">
        <f>SUMIFS('ATL RAW'!$J:$J,'ATL RAW'!$I:$I,'ATL GA Inventory'!$B73,'ATL RAW'!$L:$L,'ATL GA Inventory'!P$3)+SUMIFS('ATL CR'!$J:$J,'ATL CR'!$I:$I,'ATL GA Inventory'!$B73,'ATL CR'!$L:$L,'ATL GA Inventory'!P$3)</f>
        <v>0</v>
      </c>
      <c r="Q73" s="16">
        <f>SUMIFS('ATL RAW'!$J:$J,'ATL RAW'!$I:$I,'ATL GA Inventory'!$B73,'ATL RAW'!$L:$L,'ATL GA Inventory'!Q$3)+SUMIFS('ATL CR'!$J:$J,'ATL CR'!$I:$I,'ATL GA Inventory'!$B73,'ATL CR'!$L:$L,'ATL GA Inventory'!Q$3)</f>
        <v>0</v>
      </c>
      <c r="R73" s="16">
        <f>SUMIFS('ATL RAW'!$J:$J,'ATL RAW'!$I:$I,'ATL GA Inventory'!$B73,'ATL RAW'!$L:$L,'ATL GA Inventory'!R$3)+SUMIFS('ATL CR'!$J:$J,'ATL CR'!$I:$I,'ATL GA Inventory'!$B73,'ATL CR'!$L:$L,'ATL GA Inventory'!R$3)</f>
        <v>0</v>
      </c>
      <c r="S73" s="16">
        <f>SUMIFS('ATL RAW'!$J:$J,'ATL RAW'!$I:$I,'ATL GA Inventory'!$B73,'ATL RAW'!$L:$L,'ATL GA Inventory'!S$3)+SUMIFS('ATL CR'!$J:$J,'ATL CR'!$I:$I,'ATL GA Inventory'!$B73,'ATL CR'!$L:$L,'ATL GA Inventory'!S$3)</f>
        <v>0</v>
      </c>
      <c r="T73" s="16">
        <f>SUMIFS('ATL RAW'!$J:$J,'ATL RAW'!$I:$I,'ATL GA Inventory'!$B73,'ATL RAW'!$L:$L,'ATL GA Inventory'!T$3)+SUMIFS('ATL CR'!$J:$J,'ATL CR'!$I:$I,'ATL GA Inventory'!$B73,'ATL CR'!$L:$L,'ATL GA Inventory'!T$3)</f>
        <v>0</v>
      </c>
      <c r="U73" s="16">
        <f>SUMIFS('ATL RAW'!$J:$J,'ATL RAW'!$I:$I,'ATL GA Inventory'!$B73,'ATL RAW'!$L:$L,'ATL GA Inventory'!U$3)+SUMIFS('ATL CR'!$J:$J,'ATL CR'!$I:$I,'ATL GA Inventory'!$B73,'ATL CR'!$L:$L,'ATL GA Inventory'!U$3)</f>
        <v>0</v>
      </c>
      <c r="V73" s="16">
        <f>SUMIFS('ATL RAW'!$J:$J,'ATL RAW'!$I:$I,'ATL GA Inventory'!$B73,'ATL RAW'!$L:$L,'ATL GA Inventory'!V$3)+SUMIFS('ATL CR'!$J:$J,'ATL CR'!$I:$I,'ATL GA Inventory'!$B73,'ATL CR'!$L:$L,'ATL GA Inventory'!V$3)</f>
        <v>0</v>
      </c>
      <c r="W73" s="16">
        <f>SUMIFS('ATL RAW'!$J:$J,'ATL RAW'!$I:$I,'ATL GA Inventory'!$B73,'ATL RAW'!$L:$L,'ATL GA Inventory'!W$3)+SUMIFS('ATL CR'!$J:$J,'ATL CR'!$I:$I,'ATL GA Inventory'!$B73,'ATL CR'!$L:$L,'ATL GA Inventory'!W$3)</f>
        <v>0</v>
      </c>
      <c r="X73" s="16">
        <f>SUMIFS('ATL RAW'!$J:$J,'ATL RAW'!$I:$I,'ATL GA Inventory'!$B73,'ATL RAW'!$L:$L,'ATL GA Inventory'!X$3)+SUMIFS('ATL CR'!$J:$J,'ATL CR'!$I:$I,'ATL GA Inventory'!$B73,'ATL CR'!$L:$L,'ATL GA Inventory'!X$3)</f>
        <v>0</v>
      </c>
      <c r="Y73" s="16">
        <f>SUMIFS('ATL RAW'!$J:$J,'ATL RAW'!$I:$I,'ATL GA Inventory'!$B73,'ATL RAW'!$L:$L,'ATL GA Inventory'!Y$3)+SUMIFS('ATL CR'!$J:$J,'ATL CR'!$I:$I,'ATL GA Inventory'!$B73,'ATL CR'!$L:$L,'ATL GA Inventory'!Y$3)</f>
        <v>0</v>
      </c>
      <c r="Z73" s="16">
        <f>SUMIFS('ATL RAW'!$J:$J,'ATL RAW'!$I:$I,'ATL GA Inventory'!$B73,'ATL RAW'!$L:$L,'ATL GA Inventory'!Z$3)+SUMIFS('ATL CR'!$J:$J,'ATL CR'!$I:$I,'ATL GA Inventory'!$B73,'ATL CR'!$L:$L,'ATL GA Inventory'!Z$3)</f>
        <v>0</v>
      </c>
      <c r="AA73" s="16">
        <f>SUMIFS('ATL RAW'!$J:$J,'ATL RAW'!$I:$I,'ATL GA Inventory'!$B73,'ATL RAW'!$L:$L,'ATL GA Inventory'!AA$3)+SUMIFS('ATL CR'!$J:$J,'ATL CR'!$I:$I,'ATL GA Inventory'!$B73,'ATL CR'!$L:$L,'ATL GA Inventory'!AA$3)</f>
        <v>0</v>
      </c>
      <c r="AB73" s="16">
        <f>SUMIFS('ATL RAW'!$J:$J,'ATL RAW'!$I:$I,'ATL GA Inventory'!$B73,'ATL RAW'!$L:$L,'ATL GA Inventory'!AB$3)+SUMIFS('ATL CR'!$J:$J,'ATL CR'!$I:$I,'ATL GA Inventory'!$B73,'ATL CR'!$L:$L,'ATL GA Inventory'!AB$3)</f>
        <v>0</v>
      </c>
      <c r="AC73" s="16">
        <f>SUMIFS('ATL RAW'!$J:$J,'ATL RAW'!$I:$I,'ATL GA Inventory'!$B73,'ATL RAW'!$L:$L,'ATL GA Inventory'!AC$3)+SUMIFS('ATL CR'!$J:$J,'ATL CR'!$I:$I,'ATL GA Inventory'!$B73,'ATL CR'!$L:$L,'ATL GA Inventory'!AC$3)</f>
        <v>0</v>
      </c>
      <c r="AD73" s="16">
        <f>SUMIFS('ATL RAW'!$J:$J,'ATL RAW'!$I:$I,'ATL GA Inventory'!$B73,'ATL RAW'!$L:$L,'ATL GA Inventory'!AD$3)+SUMIFS('ATL CR'!$J:$J,'ATL CR'!$I:$I,'ATL GA Inventory'!$B73,'ATL CR'!$L:$L,'ATL GA Inventory'!AD$3)</f>
        <v>0</v>
      </c>
      <c r="AE73" s="16">
        <f>SUMIFS('ATL RAW'!$J:$J,'ATL RAW'!$I:$I,'ATL GA Inventory'!$B73,'ATL RAW'!$L:$L,'ATL GA Inventory'!AE$3)+SUMIFS('ATL CR'!$J:$J,'ATL CR'!$I:$I,'ATL GA Inventory'!$B73,'ATL CR'!$L:$L,'ATL GA Inventory'!AE$3)</f>
        <v>0</v>
      </c>
      <c r="AF73" s="16">
        <f>SUMIFS('ATL RAW'!$J:$J,'ATL RAW'!$I:$I,'ATL GA Inventory'!$B73,'ATL RAW'!$L:$L,'ATL GA Inventory'!AF$3)+SUMIFS('ATL CR'!$J:$J,'ATL CR'!$I:$I,'ATL GA Inventory'!$B73,'ATL CR'!$L:$L,'ATL GA Inventory'!AF$3)</f>
        <v>0</v>
      </c>
      <c r="AG73" s="16">
        <f>SUMIFS('ATL RAW'!$J:$J,'ATL RAW'!$I:$I,'ATL GA Inventory'!$B73,'ATL RAW'!$L:$L,'ATL GA Inventory'!AG$3)+SUMIFS('ATL CR'!$J:$J,'ATL CR'!$I:$I,'ATL GA Inventory'!$B73,'ATL CR'!$L:$L,'ATL GA Inventory'!AG$3)</f>
        <v>0</v>
      </c>
      <c r="AH73" s="16">
        <f>SUMIFS('ATL RAW'!$J:$J,'ATL RAW'!$I:$I,'ATL GA Inventory'!$B73,'ATL RAW'!$L:$L,'ATL GA Inventory'!AH$3)+SUMIFS('ATL CR'!$J:$J,'ATL CR'!$I:$I,'ATL GA Inventory'!$B73,'ATL CR'!$L:$L,'ATL GA Inventory'!AH$3)</f>
        <v>0</v>
      </c>
      <c r="AI73" s="16">
        <f>SUMIFS('ATL RAW'!$J:$J,'ATL RAW'!$I:$I,'ATL GA Inventory'!$B73,'ATL RAW'!$L:$L,'ATL GA Inventory'!AI$3)+SUMIFS('ATL CR'!$J:$J,'ATL CR'!$I:$I,'ATL GA Inventory'!$B73,'ATL CR'!$L:$L,'ATL GA Inventory'!AI$3)</f>
        <v>0</v>
      </c>
      <c r="AJ73" s="16">
        <f>SUMIFS('ATL RAW'!$J:$J,'ATL RAW'!$I:$I,'ATL GA Inventory'!$B73,'ATL RAW'!$L:$L,'ATL GA Inventory'!AJ$3)+SUMIFS('ATL CR'!$J:$J,'ATL CR'!$I:$I,'ATL GA Inventory'!$B73,'ATL CR'!$L:$L,'ATL GA Inventory'!AJ$3)</f>
        <v>0</v>
      </c>
      <c r="AK73" s="16">
        <f>SUMIFS('ATL RAW'!$J:$J,'ATL RAW'!$I:$I,'ATL GA Inventory'!$B73,'ATL RAW'!$L:$L,'ATL GA Inventory'!AK$3)+SUMIFS('ATL CR'!$J:$J,'ATL CR'!$I:$I,'ATL GA Inventory'!$B73,'ATL CR'!$L:$L,'ATL GA Inventory'!AK$3)</f>
        <v>0</v>
      </c>
      <c r="AL73" s="16">
        <f>SUMIFS('ATL RAW'!$J:$J,'ATL RAW'!$I:$I,'ATL GA Inventory'!$B73,'ATL RAW'!$L:$L,'ATL GA Inventory'!AL$3)+SUMIFS('ATL CR'!$J:$J,'ATL CR'!$I:$I,'ATL GA Inventory'!$B73,'ATL CR'!$L:$L,'ATL GA Inventory'!AL$3)</f>
        <v>0</v>
      </c>
      <c r="AM73" s="16">
        <f>SUMIFS('ATL RAW'!$J:$J,'ATL RAW'!$I:$I,'ATL GA Inventory'!$B73,'ATL RAW'!$L:$L,'ATL GA Inventory'!AM$3)+SUMIFS('ATL CR'!$J:$J,'ATL CR'!$I:$I,'ATL GA Inventory'!$B73,'ATL CR'!$L:$L,'ATL GA Inventory'!AM$3)</f>
        <v>0</v>
      </c>
      <c r="AN73" s="16">
        <f>SUMIFS('ATL RAW'!$J:$J,'ATL RAW'!$I:$I,'ATL GA Inventory'!$B73,'ATL RAW'!$L:$L,'ATL GA Inventory'!AN$3)+SUMIFS('ATL CR'!$J:$J,'ATL CR'!$I:$I,'ATL GA Inventory'!$B73,'ATL CR'!$L:$L,'ATL GA Inventory'!AN$3)</f>
        <v>0</v>
      </c>
      <c r="AO73" s="16">
        <f>SUMIFS('ATL RAW'!$J:$J,'ATL RAW'!$I:$I,'ATL GA Inventory'!$B73,'ATL RAW'!$L:$L,'ATL GA Inventory'!AO$3)+SUMIFS('ATL CR'!$J:$J,'ATL CR'!$I:$I,'ATL GA Inventory'!$B73,'ATL CR'!$L:$L,'ATL GA Inventory'!AO$3)</f>
        <v>0</v>
      </c>
      <c r="AP73" s="16">
        <f>SUMIFS('ATL RAW'!$J:$J,'ATL RAW'!$I:$I,'ATL GA Inventory'!$B73,'ATL RAW'!$L:$L,'ATL GA Inventory'!AP$3)+SUMIFS('ATL CR'!$J:$J,'ATL CR'!$I:$I,'ATL GA Inventory'!$B73,'ATL CR'!$L:$L,'ATL GA Inventory'!AP$3)</f>
        <v>0</v>
      </c>
      <c r="AQ73" s="16">
        <f>SUMIFS('ATL RAW'!$J:$J,'ATL RAW'!$I:$I,'ATL GA Inventory'!$B73,'ATL RAW'!$L:$L,'ATL GA Inventory'!AQ$3)+SUMIFS('ATL CR'!$J:$J,'ATL CR'!$I:$I,'ATL GA Inventory'!$B73,'ATL CR'!$L:$L,'ATL GA Inventory'!AQ$3)</f>
        <v>0</v>
      </c>
      <c r="AR73" s="16">
        <f>SUMIFS('ATL RAW'!$J:$J,'ATL RAW'!$I:$I,'ATL GA Inventory'!$B73,'ATL RAW'!$L:$L,'ATL GA Inventory'!AR$3)+SUMIFS('ATL CR'!$J:$J,'ATL CR'!$I:$I,'ATL GA Inventory'!$B73,'ATL CR'!$L:$L,'ATL GA Inventory'!AR$3)</f>
        <v>0</v>
      </c>
      <c r="AS73" s="16">
        <f>SUMIFS('ATL RAW'!$J:$J,'ATL RAW'!$I:$I,'ATL GA Inventory'!$B73,'ATL RAW'!$L:$L,'ATL GA Inventory'!AS$3)+SUMIFS('ATL CR'!$J:$J,'ATL CR'!$I:$I,'ATL GA Inventory'!$B73,'ATL CR'!$L:$L,'ATL GA Inventory'!AS$3)</f>
        <v>0</v>
      </c>
      <c r="AT73" s="16">
        <f>SUMIFS('ATL RAW'!$J:$J,'ATL RAW'!$I:$I,'ATL GA Inventory'!$B73,'ATL RAW'!$L:$L,'ATL GA Inventory'!AT$3)+SUMIFS('ATL CR'!$J:$J,'ATL CR'!$I:$I,'ATL GA Inventory'!$B73,'ATL CR'!$L:$L,'ATL GA Inventory'!AT$3)</f>
        <v>0</v>
      </c>
      <c r="AU73" s="16">
        <f>SUMIFS('ATL RAW'!$J:$J,'ATL RAW'!$I:$I,'ATL GA Inventory'!$B73,'ATL RAW'!$L:$L,'ATL GA Inventory'!AU$3)+SUMIFS('ATL CR'!$J:$J,'ATL CR'!$I:$I,'ATL GA Inventory'!$B73,'ATL CR'!$L:$L,'ATL GA Inventory'!AU$3)</f>
        <v>0</v>
      </c>
      <c r="AV73" s="16">
        <f>SUMIFS('ATL RAW'!$J:$J,'ATL RAW'!$I:$I,'ATL GA Inventory'!$B73,'ATL RAW'!$L:$L,'ATL GA Inventory'!AV$3)+SUMIFS('ATL CR'!$J:$J,'ATL CR'!$I:$I,'ATL GA Inventory'!$B73,'ATL CR'!$L:$L,'ATL GA Inventory'!AV$3)</f>
        <v>0</v>
      </c>
      <c r="AW73" s="16">
        <f>SUMIFS('ATL RAW'!$J:$J,'ATL RAW'!$I:$I,'ATL GA Inventory'!$B73,'ATL RAW'!$L:$L,'ATL GA Inventory'!AW$3)+SUMIFS('ATL CR'!$J:$J,'ATL CR'!$I:$I,'ATL GA Inventory'!$B73,'ATL CR'!$L:$L,'ATL GA Inventory'!AW$3)</f>
        <v>0</v>
      </c>
      <c r="AX73" s="16">
        <f>SUMIFS('ATL RAW'!$J:$J,'ATL RAW'!$I:$I,'ATL GA Inventory'!$B73,'ATL RAW'!$L:$L,'ATL GA Inventory'!AX$3)+SUMIFS('ATL CR'!$J:$J,'ATL CR'!$I:$I,'ATL GA Inventory'!$B73,'ATL CR'!$L:$L,'ATL GA Inventory'!AX$3)</f>
        <v>0</v>
      </c>
      <c r="AY73" s="16">
        <f>SUMIFS('ATL RAW'!$J:$J,'ATL RAW'!$I:$I,'ATL GA Inventory'!$B73,'ATL RAW'!$L:$L,'ATL GA Inventory'!AY$3)+SUMIFS('ATL CR'!$J:$J,'ATL CR'!$I:$I,'ATL GA Inventory'!$B73,'ATL CR'!$L:$L,'ATL GA Inventory'!AY$3)</f>
        <v>0</v>
      </c>
      <c r="AZ73" s="16">
        <f>SUMIFS('ATL RAW'!$J:$J,'ATL RAW'!$I:$I,'ATL GA Inventory'!$B73,'ATL RAW'!$L:$L,'ATL GA Inventory'!AZ$3)+SUMIFS('ATL CR'!$J:$J,'ATL CR'!$I:$I,'ATL GA Inventory'!$B73,'ATL CR'!$L:$L,'ATL GA Inventory'!AZ$3)</f>
        <v>0</v>
      </c>
      <c r="BA73" s="16">
        <f>SUMIFS('ATL RAW'!$J:$J,'ATL RAW'!$I:$I,'ATL GA Inventory'!$B73,'ATL RAW'!$L:$L,'ATL GA Inventory'!BA$3)+SUMIFS('ATL CR'!$J:$J,'ATL CR'!$I:$I,'ATL GA Inventory'!$B73,'ATL CR'!$L:$L,'ATL GA Inventory'!BA$3)</f>
        <v>0</v>
      </c>
      <c r="BB73" s="16">
        <f>SUMIFS('ATL RAW'!$J:$J,'ATL RAW'!$I:$I,'ATL GA Inventory'!$B73,'ATL RAW'!$L:$L,'ATL GA Inventory'!BB$3)+SUMIFS('ATL CR'!$J:$J,'ATL CR'!$I:$I,'ATL GA Inventory'!$B73,'ATL CR'!$L:$L,'ATL GA Inventory'!BB$3)</f>
        <v>0</v>
      </c>
      <c r="BC73" s="16">
        <f>SUMIFS('ATL RAW'!$J:$J,'ATL RAW'!$I:$I,'ATL GA Inventory'!$B73,'ATL RAW'!$L:$L,'ATL GA Inventory'!BC$3)+SUMIFS('ATL CR'!$J:$J,'ATL CR'!$I:$I,'ATL GA Inventory'!$B73,'ATL CR'!$L:$L,'ATL GA Inventory'!BC$3)</f>
        <v>0</v>
      </c>
      <c r="BD73" s="16">
        <f>SUMIFS('ATL RAW'!$J:$J,'ATL RAW'!$I:$I,'ATL GA Inventory'!$B73,'ATL RAW'!$L:$L,'ATL GA Inventory'!BD$3)+SUMIFS('ATL CR'!$J:$J,'ATL CR'!$I:$I,'ATL GA Inventory'!$B73,'ATL CR'!$L:$L,'ATL GA Inventory'!BD$3)</f>
        <v>0</v>
      </c>
      <c r="BE73" s="16">
        <f>SUMIFS('ATL RAW'!$J:$J,'ATL RAW'!$I:$I,'ATL GA Inventory'!$B73,'ATL RAW'!$L:$L,'ATL GA Inventory'!BE$3)+SUMIFS('ATL CR'!$J:$J,'ATL CR'!$I:$I,'ATL GA Inventory'!$B73,'ATL CR'!$L:$L,'ATL GA Inventory'!BE$3)</f>
        <v>0</v>
      </c>
      <c r="BF73" s="16">
        <f>SUMIFS('ATL RAW'!$J:$J,'ATL RAW'!$I:$I,'ATL GA Inventory'!$B73,'ATL RAW'!$L:$L,'ATL GA Inventory'!BF$3)+SUMIFS('ATL CR'!$J:$J,'ATL CR'!$I:$I,'ATL GA Inventory'!$B73,'ATL CR'!$L:$L,'ATL GA Inventory'!BF$3)</f>
        <v>0</v>
      </c>
      <c r="BG73" s="16">
        <f>SUMIFS('ATL RAW'!$J:$J,'ATL RAW'!$I:$I,'ATL GA Inventory'!$B73,'ATL RAW'!$L:$L,'ATL GA Inventory'!BG$3)+SUMIFS('ATL CR'!$J:$J,'ATL CR'!$I:$I,'ATL GA Inventory'!$B73,'ATL CR'!$L:$L,'ATL GA Inventory'!BG$3)</f>
        <v>0</v>
      </c>
      <c r="BH73" s="16">
        <f>SUMIFS('ATL RAW'!$J:$J,'ATL RAW'!$I:$I,'ATL GA Inventory'!$B73,'ATL RAW'!$L:$L,'ATL GA Inventory'!BH$3)+SUMIFS('ATL CR'!$J:$J,'ATL CR'!$I:$I,'ATL GA Inventory'!$B73,'ATL CR'!$L:$L,'ATL GA Inventory'!BH$3)</f>
        <v>0</v>
      </c>
      <c r="BI73" s="16">
        <f>SUMIFS('ATL RAW'!$J:$J,'ATL RAW'!$I:$I,'ATL GA Inventory'!$B73,'ATL RAW'!$L:$L,'ATL GA Inventory'!BI$3)+SUMIFS('ATL CR'!$J:$J,'ATL CR'!$I:$I,'ATL GA Inventory'!$B73,'ATL CR'!$L:$L,'ATL GA Inventory'!BI$3)</f>
        <v>0</v>
      </c>
      <c r="BJ73" s="16">
        <f>SUMIFS('ATL RAW'!$J:$J,'ATL RAW'!$I:$I,'ATL GA Inventory'!$B73,'ATL RAW'!$L:$L,'ATL GA Inventory'!BJ$3)+SUMIFS('ATL CR'!$J:$J,'ATL CR'!$I:$I,'ATL GA Inventory'!$B73,'ATL CR'!$L:$L,'ATL GA Inventory'!BJ$3)</f>
        <v>2552</v>
      </c>
      <c r="BK73" s="16">
        <f>SUMIFS('ATL RAW'!$J:$J,'ATL RAW'!$I:$I,'ATL GA Inventory'!$B73,'ATL RAW'!$L:$L,'ATL GA Inventory'!BK$3)+SUMIFS('ATL CR'!$J:$J,'ATL CR'!$I:$I,'ATL GA Inventory'!$B73,'ATL CR'!$L:$L,'ATL GA Inventory'!BK$3)</f>
        <v>2320</v>
      </c>
      <c r="BL73" s="16">
        <f>SUMIFS('ATL RAW'!$J:$J,'ATL RAW'!$I:$I,'ATL GA Inventory'!$B73,'ATL RAW'!$L:$L,'ATL GA Inventory'!BL$3)+SUMIFS('ATL CR'!$J:$J,'ATL CR'!$I:$I,'ATL GA Inventory'!$B73,'ATL CR'!$L:$L,'ATL GA Inventory'!BL$3)</f>
        <v>0</v>
      </c>
      <c r="BM73" s="16">
        <f>SUMIFS('ATL RAW'!$J:$J,'ATL RAW'!$I:$I,'ATL GA Inventory'!$B73,'ATL RAW'!$L:$L,'ATL GA Inventory'!BM$3)+SUMIFS('ATL CR'!$J:$J,'ATL CR'!$I:$I,'ATL GA Inventory'!$B73,'ATL CR'!$L:$L,'ATL GA Inventory'!BM$3)</f>
        <v>2552</v>
      </c>
      <c r="BN73" s="16">
        <f>SUMIFS('ATL RAW'!$J:$J,'ATL RAW'!$I:$I,'ATL GA Inventory'!$B73,'ATL RAW'!$L:$L,'ATL GA Inventory'!BN$3)+SUMIFS('ATL CR'!$J:$J,'ATL CR'!$I:$I,'ATL GA Inventory'!$B73,'ATL CR'!$L:$L,'ATL GA Inventory'!BN$3)</f>
        <v>0</v>
      </c>
      <c r="BO73" s="16">
        <f>SUMIFS('ATL RAW'!$J:$J,'ATL RAW'!$I:$I,'ATL GA Inventory'!$B73,'ATL RAW'!$L:$L,'ATL GA Inventory'!BO$3)+SUMIFS('ATL CR'!$J:$J,'ATL CR'!$I:$I,'ATL GA Inventory'!$B73,'ATL CR'!$L:$L,'ATL GA Inventory'!BO$3)</f>
        <v>0</v>
      </c>
      <c r="BP73" s="16">
        <f>SUMIFS('ATL RAW'!$J:$J,'ATL RAW'!$I:$I,'ATL GA Inventory'!$B73,'ATL RAW'!$L:$L,'ATL GA Inventory'!BP$3)+SUMIFS('ATL CR'!$J:$J,'ATL CR'!$I:$I,'ATL GA Inventory'!$B73,'ATL CR'!$L:$L,'ATL GA Inventory'!BP$3)</f>
        <v>0</v>
      </c>
      <c r="BQ73" s="16">
        <f>SUMIFS('ATL RAW'!$J:$J,'ATL RAW'!$I:$I,'ATL GA Inventory'!$B73,'ATL RAW'!$L:$L,'ATL GA Inventory'!BQ$3)+SUMIFS('ATL CR'!$J:$J,'ATL CR'!$I:$I,'ATL GA Inventory'!$B73,'ATL CR'!$L:$L,'ATL GA Inventory'!BQ$3)</f>
        <v>0</v>
      </c>
      <c r="BR73" s="16">
        <f>SUMIFS('ATL RAW'!$J:$J,'ATL RAW'!$I:$I,'ATL GA Inventory'!$B73,'ATL RAW'!$L:$L,'ATL GA Inventory'!BR$3)+SUMIFS('ATL CR'!$J:$J,'ATL CR'!$I:$I,'ATL GA Inventory'!$B73,'ATL CR'!$L:$L,'ATL GA Inventory'!BR$3)</f>
        <v>0</v>
      </c>
      <c r="BS73" s="16">
        <f>SUMIFS('ATL RAW'!$J:$J,'ATL RAW'!$I:$I,'ATL GA Inventory'!$B73,'ATL RAW'!$L:$L,'ATL GA Inventory'!BS$3)+SUMIFS('ATL CR'!$J:$J,'ATL CR'!$I:$I,'ATL GA Inventory'!$B73,'ATL CR'!$L:$L,'ATL GA Inventory'!BS$3)</f>
        <v>0</v>
      </c>
      <c r="BT73" s="16">
        <f>SUMIFS('ATL RAW'!$J:$J,'ATL RAW'!$I:$I,'ATL GA Inventory'!$B73,'ATL RAW'!$L:$L,'ATL GA Inventory'!BT$3)+SUMIFS('ATL CR'!$J:$J,'ATL CR'!$I:$I,'ATL GA Inventory'!$B73,'ATL CR'!$L:$L,'ATL GA Inventory'!BT$3)</f>
        <v>0</v>
      </c>
      <c r="BU73" s="16">
        <f>SUMIFS('ATL RAW'!$J:$J,'ATL RAW'!$I:$I,'ATL GA Inventory'!$B73,'ATL RAW'!$L:$L,'ATL GA Inventory'!BU$3)+SUMIFS('ATL CR'!$J:$J,'ATL CR'!$I:$I,'ATL GA Inventory'!$B73,'ATL CR'!$L:$L,'ATL GA Inventory'!BU$3)</f>
        <v>0</v>
      </c>
      <c r="BV73" s="16">
        <f>SUMIFS('ATL RAW'!$J:$J,'ATL RAW'!$I:$I,'ATL GA Inventory'!$B73,'ATL RAW'!$L:$L,'ATL GA Inventory'!BV$3)+SUMIFS('ATL CR'!$J:$J,'ATL CR'!$I:$I,'ATL GA Inventory'!$B73,'ATL CR'!$L:$L,'ATL GA Inventory'!BV$3)</f>
        <v>0</v>
      </c>
      <c r="BW73" s="16">
        <f>SUMIFS('ATL RAW'!$J:$J,'ATL RAW'!$I:$I,'ATL GA Inventory'!$B73,'ATL RAW'!$L:$L,'ATL GA Inventory'!BW$3)+SUMIFS('ATL CR'!$J:$J,'ATL CR'!$I:$I,'ATL GA Inventory'!$B73,'ATL CR'!$L:$L,'ATL GA Inventory'!BW$3)</f>
        <v>0</v>
      </c>
      <c r="BX73" s="16">
        <f>SUMIFS('ATL RAW'!$J:$J,'ATL RAW'!$I:$I,'ATL GA Inventory'!$B73,'ATL RAW'!$L:$L,'ATL GA Inventory'!BX$3)+SUMIFS('ATL CR'!$J:$J,'ATL CR'!$I:$I,'ATL GA Inventory'!$B73,'ATL CR'!$L:$L,'ATL GA Inventory'!BX$3)</f>
        <v>0</v>
      </c>
      <c r="BY73" s="16">
        <f>SUMIFS('ATL RAW'!$J:$J,'ATL RAW'!$I:$I,'ATL GA Inventory'!$B73,'ATL RAW'!$L:$L,'ATL GA Inventory'!BY$3)+SUMIFS('ATL CR'!$J:$J,'ATL CR'!$I:$I,'ATL GA Inventory'!$B73,'ATL CR'!$L:$L,'ATL GA Inventory'!BY$3)</f>
        <v>0</v>
      </c>
      <c r="BZ73" s="16">
        <f>SUMIFS('ATL RAW'!$J:$J,'ATL RAW'!$I:$I,'ATL GA Inventory'!$B73,'ATL RAW'!$L:$L,'ATL GA Inventory'!BZ$3)+SUMIFS('ATL CR'!$J:$J,'ATL CR'!$I:$I,'ATL GA Inventory'!$B73,'ATL CR'!$L:$L,'ATL GA Inventory'!BZ$3)</f>
        <v>0</v>
      </c>
      <c r="CA73" s="16">
        <f>SUMIFS('ATL RAW'!$J:$J,'ATL RAW'!$I:$I,'ATL GA Inventory'!$B73,'ATL RAW'!$L:$L,'ATL GA Inventory'!CA$3)+SUMIFS('ATL CR'!$J:$J,'ATL CR'!$I:$I,'ATL GA Inventory'!$B73,'ATL CR'!$L:$L,'ATL GA Inventory'!CA$3)</f>
        <v>0</v>
      </c>
      <c r="CB73" s="16">
        <f>SUMIFS('ATL RAW'!$J:$J,'ATL RAW'!$I:$I,'ATL GA Inventory'!$B73,'ATL RAW'!$L:$L,'ATL GA Inventory'!CB$3)+SUMIFS('ATL CR'!$J:$J,'ATL CR'!$I:$I,'ATL GA Inventory'!$B73,'ATL CR'!$L:$L,'ATL GA Inventory'!CB$3)</f>
        <v>0</v>
      </c>
      <c r="CC73" s="16">
        <f>SUMIFS('ATL RAW'!$J:$J,'ATL RAW'!$I:$I,'ATL GA Inventory'!$B73,'ATL RAW'!$L:$L,'ATL GA Inventory'!CC$3)+SUMIFS('ATL CR'!$J:$J,'ATL CR'!$I:$I,'ATL GA Inventory'!$B73,'ATL CR'!$L:$L,'ATL GA Inventory'!CC$3)</f>
        <v>0</v>
      </c>
      <c r="CD73" s="16">
        <f>SUMIFS('ATL RAW'!$J:$J,'ATL RAW'!$I:$I,'ATL GA Inventory'!$B73,'ATL RAW'!$L:$L,'ATL GA Inventory'!CD$3)+SUMIFS('ATL CR'!$J:$J,'ATL CR'!$I:$I,'ATL GA Inventory'!$B73,'ATL CR'!$L:$L,'ATL GA Inventory'!CD$3)</f>
        <v>0</v>
      </c>
      <c r="CE73" s="16">
        <f>SUMIFS('ATL RAW'!$J:$J,'ATL RAW'!$I:$I,'ATL GA Inventory'!$B73,'ATL RAW'!$L:$L,'ATL GA Inventory'!CE$3)+SUMIFS('ATL CR'!$J:$J,'ATL CR'!$I:$I,'ATL GA Inventory'!$B73,'ATL CR'!$L:$L,'ATL GA Inventory'!CE$3)</f>
        <v>0</v>
      </c>
      <c r="CF73" s="16">
        <f>SUMIFS('ATL RAW'!$J:$J,'ATL RAW'!$I:$I,'ATL GA Inventory'!$B73,'ATL RAW'!$L:$L,'ATL GA Inventory'!CF$3)+SUMIFS('ATL CR'!$J:$J,'ATL CR'!$I:$I,'ATL GA Inventory'!$B73,'ATL CR'!$L:$L,'ATL GA Inventory'!CF$3)</f>
        <v>0</v>
      </c>
      <c r="CG73" s="16">
        <f>SUMIFS('ATL RAW'!$J:$J,'ATL RAW'!$I:$I,'ATL GA Inventory'!$B73,'ATL RAW'!$L:$L,'ATL GA Inventory'!CG$3)+SUMIFS('ATL CR'!$J:$J,'ATL CR'!$I:$I,'ATL GA Inventory'!$B73,'ATL CR'!$L:$L,'ATL GA Inventory'!CG$3)</f>
        <v>0</v>
      </c>
      <c r="CH73" s="16">
        <f>SUMIFS('ATL RAW'!$J:$J,'ATL RAW'!$I:$I,'ATL GA Inventory'!$B73,'ATL RAW'!$L:$L,'ATL GA Inventory'!CH$3)+SUMIFS('ATL CR'!$J:$J,'ATL CR'!$I:$I,'ATL GA Inventory'!$B73,'ATL CR'!$L:$L,'ATL GA Inventory'!CH$3)</f>
        <v>0</v>
      </c>
      <c r="CI73" s="16">
        <f>SUMIFS('ATL RAW'!$J:$J,'ATL RAW'!$I:$I,'ATL GA Inventory'!$B73,'ATL RAW'!$L:$L,'ATL GA Inventory'!CI$3)+SUMIFS('ATL CR'!$J:$J,'ATL CR'!$I:$I,'ATL GA Inventory'!$B73,'ATL CR'!$L:$L,'ATL GA Inventory'!CI$3)</f>
        <v>0</v>
      </c>
      <c r="CJ73" s="16">
        <f>SUMIFS('ATL RAW'!$J:$J,'ATL RAW'!$I:$I,'ATL GA Inventory'!$B73,'ATL RAW'!$L:$L,'ATL GA Inventory'!CJ$3)+SUMIFS('ATL CR'!$J:$J,'ATL CR'!$I:$I,'ATL GA Inventory'!$B73,'ATL CR'!$L:$L,'ATL GA Inventory'!CJ$3)</f>
        <v>0</v>
      </c>
      <c r="CK73" s="16">
        <f>SUMIFS('ATL RAW'!$J:$J,'ATL RAW'!$I:$I,'ATL GA Inventory'!$B73,'ATL RAW'!$L:$L,'ATL GA Inventory'!CK$3)+SUMIFS('ATL CR'!$J:$J,'ATL CR'!$I:$I,'ATL GA Inventory'!$B73,'ATL CR'!$L:$L,'ATL GA Inventory'!CK$3)</f>
        <v>0</v>
      </c>
      <c r="CL73" s="16">
        <f>SUMIFS('ATL RAW'!$J:$J,'ATL RAW'!$I:$I,'ATL GA Inventory'!$B73,'ATL RAW'!$L:$L,'ATL GA Inventory'!CL$3)+SUMIFS('ATL CR'!$J:$J,'ATL CR'!$I:$I,'ATL GA Inventory'!$B73,'ATL CR'!$L:$L,'ATL GA Inventory'!CL$3)</f>
        <v>0</v>
      </c>
      <c r="CM73" s="16">
        <f>SUMIFS('ATL RAW'!$J:$J,'ATL RAW'!$I:$I,'ATL GA Inventory'!$B73,'ATL RAW'!$L:$L,'ATL GA Inventory'!CM$3)+SUMIFS('ATL CR'!$J:$J,'ATL CR'!$I:$I,'ATL GA Inventory'!$B73,'ATL CR'!$L:$L,'ATL GA Inventory'!CM$3)</f>
        <v>0</v>
      </c>
      <c r="CN73" s="16">
        <f>SUMIFS('ATL RAW'!$J:$J,'ATL RAW'!$I:$I,'ATL GA Inventory'!$B73,'ATL RAW'!$L:$L,'ATL GA Inventory'!CN$3)+SUMIFS('ATL CR'!$J:$J,'ATL CR'!$I:$I,'ATL GA Inventory'!$B73,'ATL CR'!$L:$L,'ATL GA Inventory'!CN$3)</f>
        <v>0</v>
      </c>
      <c r="CO73" s="16">
        <f>SUMIFS('ATL RAW'!$J:$J,'ATL RAW'!$I:$I,'ATL GA Inventory'!$B73,'ATL RAW'!$L:$L,'ATL GA Inventory'!CO$3)+SUMIFS('ATL CR'!$J:$J,'ATL CR'!$I:$I,'ATL GA Inventory'!$B73,'ATL CR'!$L:$L,'ATL GA Inventory'!CO$3)</f>
        <v>0</v>
      </c>
      <c r="CP73" s="16">
        <f>SUMIFS('ATL RAW'!$J:$J,'ATL RAW'!$I:$I,'ATL GA Inventory'!$B73,'ATL RAW'!$L:$L,'ATL GA Inventory'!CP$3)+SUMIFS('ATL CR'!$J:$J,'ATL CR'!$I:$I,'ATL GA Inventory'!$B73,'ATL CR'!$L:$L,'ATL GA Inventory'!CP$3)</f>
        <v>0</v>
      </c>
      <c r="CQ73" s="16">
        <f>SUMIFS('ATL RAW'!$J:$J,'ATL RAW'!$I:$I,'ATL GA Inventory'!$B73,'ATL RAW'!$L:$L,'ATL GA Inventory'!CQ$3)+SUMIFS('ATL CR'!$J:$J,'ATL CR'!$I:$I,'ATL GA Inventory'!$B73,'ATL CR'!$L:$L,'ATL GA Inventory'!CQ$3)</f>
        <v>0</v>
      </c>
      <c r="CR73" s="16">
        <f>SUMIFS('ATL RAW'!$J:$J,'ATL RAW'!$I:$I,'ATL GA Inventory'!$B73,'ATL RAW'!$L:$L,'ATL GA Inventory'!CR$3)+SUMIFS('ATL CR'!$J:$J,'ATL CR'!$I:$I,'ATL GA Inventory'!$B73,'ATL CR'!$L:$L,'ATL GA Inventory'!CR$3)</f>
        <v>0</v>
      </c>
      <c r="CS73" s="16">
        <f>SUMIFS('ATL RAW'!$J:$J,'ATL RAW'!$I:$I,'ATL GA Inventory'!$B73,'ATL RAW'!$L:$L,'ATL GA Inventory'!CS$3)+SUMIFS('ATL CR'!$J:$J,'ATL CR'!$I:$I,'ATL GA Inventory'!$B73,'ATL CR'!$L:$L,'ATL GA Inventory'!CS$3)</f>
        <v>0</v>
      </c>
      <c r="CT73" s="16">
        <f>SUMIFS('ATL RAW'!$J:$J,'ATL RAW'!$I:$I,'ATL GA Inventory'!$B73,'ATL RAW'!$L:$L,'ATL GA Inventory'!CT$3)+SUMIFS('ATL CR'!$J:$J,'ATL CR'!$I:$I,'ATL GA Inventory'!$B73,'ATL CR'!$L:$L,'ATL GA Inventory'!CT$3)</f>
        <v>0</v>
      </c>
      <c r="CU73" s="16">
        <f>SUMIFS('ATL RAW'!$J:$J,'ATL RAW'!$I:$I,'ATL GA Inventory'!$B73,'ATL RAW'!$L:$L,'ATL GA Inventory'!CU$3)+SUMIFS('ATL CR'!$J:$J,'ATL CR'!$I:$I,'ATL GA Inventory'!$B73,'ATL CR'!$L:$L,'ATL GA Inventory'!CU$3)</f>
        <v>0</v>
      </c>
      <c r="CV73" s="16">
        <f>SUMIFS('ATL RAW'!$J:$J,'ATL RAW'!$I:$I,'ATL GA Inventory'!$B73,'ATL RAW'!$L:$L,'ATL GA Inventory'!CV$3)+SUMIFS('ATL CR'!$J:$J,'ATL CR'!$I:$I,'ATL GA Inventory'!$B73,'ATL CR'!$L:$L,'ATL GA Inventory'!CV$3)</f>
        <v>0</v>
      </c>
      <c r="CW73" s="16">
        <f>SUMIFS('ATL RAW'!$J:$J,'ATL RAW'!$I:$I,'ATL GA Inventory'!$B73,'ATL RAW'!$L:$L,'ATL GA Inventory'!CW$3)+SUMIFS('ATL CR'!$J:$J,'ATL CR'!$I:$I,'ATL GA Inventory'!$B73,'ATL CR'!$L:$L,'ATL GA Inventory'!CW$3)</f>
        <v>0</v>
      </c>
      <c r="CX73" s="16">
        <f>SUMIFS('ATL RAW'!$J:$J,'ATL RAW'!$I:$I,'ATL GA Inventory'!$B73,'ATL RAW'!$L:$L,'ATL GA Inventory'!CX$3)+SUMIFS('ATL CR'!$J:$J,'ATL CR'!$I:$I,'ATL GA Inventory'!$B73,'ATL CR'!$L:$L,'ATL GA Inventory'!CX$3)</f>
        <v>0</v>
      </c>
      <c r="CY73" s="16">
        <f>SUMIFS('ATL RAW'!$J:$J,'ATL RAW'!$I:$I,'ATL GA Inventory'!$B73,'ATL RAW'!$L:$L,'ATL GA Inventory'!CY$3)+SUMIFS('ATL CR'!$J:$J,'ATL CR'!$I:$I,'ATL GA Inventory'!$B73,'ATL CR'!$L:$L,'ATL GA Inventory'!CY$3)</f>
        <v>0</v>
      </c>
      <c r="CZ73" s="16">
        <f>SUMIFS('ATL RAW'!$J:$J,'ATL RAW'!$I:$I,'ATL GA Inventory'!$B73,'ATL RAW'!$L:$L,'ATL GA Inventory'!CZ$3)+SUMIFS('ATL CR'!$J:$J,'ATL CR'!$I:$I,'ATL GA Inventory'!$B73,'ATL CR'!$L:$L,'ATL GA Inventory'!CZ$3)</f>
        <v>0</v>
      </c>
      <c r="DA73" s="16">
        <f>SUMIFS('ATL RAW'!$J:$J,'ATL RAW'!$I:$I,'ATL GA Inventory'!$B73,'ATL RAW'!$L:$L,'ATL GA Inventory'!DA$3)+SUMIFS('ATL CR'!$J:$J,'ATL CR'!$I:$I,'ATL GA Inventory'!$B73,'ATL CR'!$L:$L,'ATL GA Inventory'!DA$3)</f>
        <v>0</v>
      </c>
      <c r="DB73" s="16">
        <f>SUMIFS('ATL RAW'!$J:$J,'ATL RAW'!$I:$I,'ATL GA Inventory'!$B73,'ATL RAW'!$L:$L,'ATL GA Inventory'!DB$3)+SUMIFS('ATL CR'!$J:$J,'ATL CR'!$I:$I,'ATL GA Inventory'!$B73,'ATL CR'!$L:$L,'ATL GA Inventory'!DB$3)</f>
        <v>0</v>
      </c>
      <c r="DC73" s="16">
        <f>SUMIFS('ATL RAW'!$J:$J,'ATL RAW'!$I:$I,'ATL GA Inventory'!$B73,'ATL RAW'!$L:$L,'ATL GA Inventory'!DC$3)+SUMIFS('ATL CR'!$J:$J,'ATL CR'!$I:$I,'ATL GA Inventory'!$B73,'ATL CR'!$L:$L,'ATL GA Inventory'!DC$3)</f>
        <v>0</v>
      </c>
      <c r="DD73" s="16">
        <f>SUMIFS('ATL RAW'!$J:$J,'ATL RAW'!$I:$I,'ATL GA Inventory'!$B73,'ATL RAW'!$L:$L,'ATL GA Inventory'!DD$3)+SUMIFS('ATL CR'!$J:$J,'ATL CR'!$I:$I,'ATL GA Inventory'!$B73,'ATL CR'!$L:$L,'ATL GA Inventory'!DD$3)</f>
        <v>0</v>
      </c>
      <c r="DE73" s="16">
        <f>SUMIFS('ATL RAW'!$J:$J,'ATL RAW'!$I:$I,'ATL GA Inventory'!$B73,'ATL RAW'!$L:$L,'ATL GA Inventory'!DE$3)+SUMIFS('ATL CR'!$J:$J,'ATL CR'!$I:$I,'ATL GA Inventory'!$B73,'ATL CR'!$L:$L,'ATL GA Inventory'!DE$3)</f>
        <v>0</v>
      </c>
      <c r="DF73" s="16">
        <f>SUMIFS('ATL RAW'!$J:$J,'ATL RAW'!$I:$I,'ATL GA Inventory'!$B73,'ATL RAW'!$L:$L,'ATL GA Inventory'!DF$3)+SUMIFS('ATL CR'!$J:$J,'ATL CR'!$I:$I,'ATL GA Inventory'!$B73,'ATL CR'!$L:$L,'ATL GA Inventory'!DF$3)</f>
        <v>0</v>
      </c>
      <c r="DG73" s="16">
        <f>SUMIFS('ATL RAW'!$J:$J,'ATL RAW'!$I:$I,'ATL GA Inventory'!$B73,'ATL RAW'!$L:$L,'ATL GA Inventory'!DG$3)+SUMIFS('ATL CR'!$J:$J,'ATL CR'!$I:$I,'ATL GA Inventory'!$B73,'ATL CR'!$L:$L,'ATL GA Inventory'!DG$3)</f>
        <v>0</v>
      </c>
      <c r="DH73" s="16">
        <f>SUMIFS('ATL RAW'!$J:$J,'ATL RAW'!$I:$I,'ATL GA Inventory'!$B73,'ATL RAW'!$L:$L,'ATL GA Inventory'!DH$3)+SUMIFS('ATL CR'!$J:$J,'ATL CR'!$I:$I,'ATL GA Inventory'!$B73,'ATL CR'!$L:$L,'ATL GA Inventory'!DH$3)</f>
        <v>0</v>
      </c>
      <c r="DI73" s="16">
        <f>SUMIFS('ATL RAW'!$J:$J,'ATL RAW'!$I:$I,'ATL GA Inventory'!$B73,'ATL RAW'!$L:$L,'ATL GA Inventory'!DI$3)+SUMIFS('ATL CR'!$J:$J,'ATL CR'!$I:$I,'ATL GA Inventory'!$B73,'ATL CR'!$L:$L,'ATL GA Inventory'!DI$3)</f>
        <v>0</v>
      </c>
      <c r="DJ73" s="16">
        <f>SUMIFS('ATL RAW'!$J:$J,'ATL RAW'!$I:$I,'ATL GA Inventory'!$B73,'ATL RAW'!$L:$L,'ATL GA Inventory'!DJ$3)+SUMIFS('ATL CR'!$J:$J,'ATL CR'!$I:$I,'ATL GA Inventory'!$B73,'ATL CR'!$L:$L,'ATL GA Inventory'!DJ$3)</f>
        <v>0</v>
      </c>
      <c r="DK73" s="16">
        <f>SUMIFS('ATL RAW'!$J:$J,'ATL RAW'!$I:$I,'ATL GA Inventory'!$B73,'ATL RAW'!$L:$L,'ATL GA Inventory'!DK$3)+SUMIFS('ATL CR'!$J:$J,'ATL CR'!$I:$I,'ATL GA Inventory'!$B73,'ATL CR'!$L:$L,'ATL GA Inventory'!DK$3)</f>
        <v>0</v>
      </c>
      <c r="DL73" s="16">
        <f>SUMIFS('ATL RAW'!$J:$J,'ATL RAW'!$I:$I,'ATL GA Inventory'!$B73,'ATL RAW'!$L:$L,'ATL GA Inventory'!DL$3)+SUMIFS('ATL CR'!$J:$J,'ATL CR'!$I:$I,'ATL GA Inventory'!$B73,'ATL CR'!$L:$L,'ATL GA Inventory'!DL$3)</f>
        <v>0</v>
      </c>
      <c r="DM73" s="16">
        <f>SUMIFS('ATL RAW'!$J:$J,'ATL RAW'!$I:$I,'ATL GA Inventory'!$B73,'ATL RAW'!$L:$L,'ATL GA Inventory'!DM$3)+SUMIFS('ATL CR'!$J:$J,'ATL CR'!$I:$I,'ATL GA Inventory'!$B73,'ATL CR'!$L:$L,'ATL GA Inventory'!DM$3)</f>
        <v>0</v>
      </c>
      <c r="DN73" s="16">
        <f>SUMIFS('ATL RAW'!$J:$J,'ATL RAW'!$I:$I,'ATL GA Inventory'!$B73,'ATL RAW'!$L:$L,'ATL GA Inventory'!DN$3)+SUMIFS('ATL CR'!$J:$J,'ATL CR'!$I:$I,'ATL GA Inventory'!$B73,'ATL CR'!$L:$L,'ATL GA Inventory'!DN$3)</f>
        <v>0</v>
      </c>
      <c r="DO73" s="16">
        <f>SUMIFS('ATL RAW'!$J:$J,'ATL RAW'!$I:$I,'ATL GA Inventory'!$B73,'ATL RAW'!$L:$L,'ATL GA Inventory'!DO$3)+SUMIFS('ATL CR'!$J:$J,'ATL CR'!$I:$I,'ATL GA Inventory'!$B73,'ATL CR'!$L:$L,'ATL GA Inventory'!DO$3)</f>
        <v>0</v>
      </c>
      <c r="DP73" s="16">
        <f>SUMIFS('ATL RAW'!$J:$J,'ATL RAW'!$I:$I,'ATL GA Inventory'!$B73,'ATL RAW'!$L:$L,'ATL GA Inventory'!DP$3)+SUMIFS('ATL CR'!$J:$J,'ATL CR'!$I:$I,'ATL GA Inventory'!$B73,'ATL CR'!$L:$L,'ATL GA Inventory'!DP$3)</f>
        <v>0</v>
      </c>
      <c r="DQ73" s="16">
        <f>SUMIFS('ATL RAW'!$J:$J,'ATL RAW'!$I:$I,'ATL GA Inventory'!$B73,'ATL RAW'!$L:$L,'ATL GA Inventory'!DQ$3)+SUMIFS('ATL CR'!$J:$J,'ATL CR'!$I:$I,'ATL GA Inventory'!$B73,'ATL CR'!$L:$L,'ATL GA Inventory'!DQ$3)</f>
        <v>0</v>
      </c>
      <c r="DR73" s="16">
        <f>SUMIFS('ATL RAW'!$J:$J,'ATL RAW'!$I:$I,'ATL GA Inventory'!$B73,'ATL RAW'!$L:$L,'ATL GA Inventory'!DR$3)+SUMIFS('ATL CR'!$J:$J,'ATL CR'!$I:$I,'ATL GA Inventory'!$B73,'ATL CR'!$L:$L,'ATL GA Inventory'!DR$3)</f>
        <v>0</v>
      </c>
      <c r="DS73" s="16">
        <f>SUMIFS('ATL RAW'!$J:$J,'ATL RAW'!$I:$I,'ATL GA Inventory'!$B73,'ATL RAW'!$L:$L,'ATL GA Inventory'!DS$3)+SUMIFS('ATL CR'!$J:$J,'ATL CR'!$I:$I,'ATL GA Inventory'!$B73,'ATL CR'!$L:$L,'ATL GA Inventory'!DS$3)</f>
        <v>0</v>
      </c>
      <c r="DT73" s="16">
        <f>SUMIFS('ATL RAW'!$J:$J,'ATL RAW'!$I:$I,'ATL GA Inventory'!$B73,'ATL RAW'!$L:$L,'ATL GA Inventory'!DT$3)+SUMIFS('ATL CR'!$J:$J,'ATL CR'!$I:$I,'ATL GA Inventory'!$B73,'ATL CR'!$L:$L,'ATL GA Inventory'!DT$3)</f>
        <v>0</v>
      </c>
      <c r="DU73" s="16">
        <f>SUMIFS('ATL RAW'!$J:$J,'ATL RAW'!$I:$I,'ATL GA Inventory'!$B73,'ATL RAW'!$L:$L,'ATL GA Inventory'!DU$3)+SUMIFS('ATL CR'!$J:$J,'ATL CR'!$I:$I,'ATL GA Inventory'!$B73,'ATL CR'!$L:$L,'ATL GA Inventory'!DU$3)</f>
        <v>0</v>
      </c>
      <c r="DV73" s="16">
        <f>SUMIFS('ATL RAW'!$J:$J,'ATL RAW'!$I:$I,'ATL GA Inventory'!$B73,'ATL RAW'!$L:$L,'ATL GA Inventory'!DV$3)+SUMIFS('ATL CR'!$J:$J,'ATL CR'!$I:$I,'ATL GA Inventory'!$B73,'ATL CR'!$L:$L,'ATL GA Inventory'!DV$3)</f>
        <v>0</v>
      </c>
      <c r="DW73" s="16">
        <f>SUMIFS('ATL RAW'!$J:$J,'ATL RAW'!$I:$I,'ATL GA Inventory'!$B73,'ATL RAW'!$L:$L,'ATL GA Inventory'!DW$3)+SUMIFS('ATL CR'!$J:$J,'ATL CR'!$I:$I,'ATL GA Inventory'!$B73,'ATL CR'!$L:$L,'ATL GA Inventory'!DW$3)</f>
        <v>0</v>
      </c>
      <c r="DX73" s="16">
        <f>SUMIFS('ATL RAW'!$J:$J,'ATL RAW'!$I:$I,'ATL GA Inventory'!$B73,'ATL RAW'!$L:$L,'ATL GA Inventory'!DX$3)+SUMIFS('ATL CR'!$J:$J,'ATL CR'!$I:$I,'ATL GA Inventory'!$B73,'ATL CR'!$L:$L,'ATL GA Inventory'!DX$3)</f>
        <v>0</v>
      </c>
      <c r="DY73" s="16">
        <f>SUMIFS('ATL RAW'!$J:$J,'ATL RAW'!$I:$I,'ATL GA Inventory'!$B73,'ATL RAW'!$L:$L,'ATL GA Inventory'!DY$3)+SUMIFS('ATL CR'!$J:$J,'ATL CR'!$I:$I,'ATL GA Inventory'!$B73,'ATL CR'!$L:$L,'ATL GA Inventory'!DY$3)</f>
        <v>0</v>
      </c>
      <c r="DZ73" s="16">
        <f>SUMIFS('ATL RAW'!$J:$J,'ATL RAW'!$I:$I,'ATL GA Inventory'!$B73,'ATL RAW'!$L:$L,'ATL GA Inventory'!DZ$3)+SUMIFS('ATL CR'!$J:$J,'ATL CR'!$I:$I,'ATL GA Inventory'!$B73,'ATL CR'!$L:$L,'ATL GA Inventory'!DZ$3)</f>
        <v>0</v>
      </c>
      <c r="EA73" s="16">
        <f>SUMIFS('ATL RAW'!$J:$J,'ATL RAW'!$I:$I,'ATL GA Inventory'!$B73,'ATL RAW'!$L:$L,'ATL GA Inventory'!EA$3)+SUMIFS('ATL CR'!$J:$J,'ATL CR'!$I:$I,'ATL GA Inventory'!$B73,'ATL CR'!$L:$L,'ATL GA Inventory'!EA$3)</f>
        <v>0</v>
      </c>
      <c r="EB73" s="16">
        <f>SUMIFS('ATL RAW'!$J:$J,'ATL RAW'!$I:$I,'ATL GA Inventory'!$B73,'ATL RAW'!$L:$L,'ATL GA Inventory'!EB$3)+SUMIFS('ATL CR'!$J:$J,'ATL CR'!$I:$I,'ATL GA Inventory'!$B73,'ATL CR'!$L:$L,'ATL GA Inventory'!EB$3)</f>
        <v>0</v>
      </c>
      <c r="EC73" s="16">
        <f>SUMIFS('ATL RAW'!$J:$J,'ATL RAW'!$I:$I,'ATL GA Inventory'!$B73,'ATL RAW'!$L:$L,'ATL GA Inventory'!EC$3)+SUMIFS('ATL CR'!$J:$J,'ATL CR'!$I:$I,'ATL GA Inventory'!$B73,'ATL CR'!$L:$L,'ATL GA Inventory'!EC$3)</f>
        <v>0</v>
      </c>
      <c r="ED73" s="16">
        <f>SUMIFS('ATL RAW'!$J:$J,'ATL RAW'!$I:$I,'ATL GA Inventory'!$B73,'ATL RAW'!$L:$L,'ATL GA Inventory'!ED$3)+SUMIFS('ATL CR'!$J:$J,'ATL CR'!$I:$I,'ATL GA Inventory'!$B73,'ATL CR'!$L:$L,'ATL GA Inventory'!ED$3)</f>
        <v>0</v>
      </c>
      <c r="EE73" s="16">
        <f>SUMIFS('ATL RAW'!$J:$J,'ATL RAW'!$I:$I,'ATL GA Inventory'!$B73,'ATL RAW'!$L:$L,'ATL GA Inventory'!EE$3)+SUMIFS('ATL CR'!$J:$J,'ATL CR'!$I:$I,'ATL GA Inventory'!$B73,'ATL CR'!$L:$L,'ATL GA Inventory'!EE$3)</f>
        <v>0</v>
      </c>
      <c r="EF73" s="16">
        <f>SUMIFS('ATL RAW'!$J:$J,'ATL RAW'!$I:$I,'ATL GA Inventory'!$B73,'ATL RAW'!$L:$L,'ATL GA Inventory'!EF$3)+SUMIFS('ATL CR'!$J:$J,'ATL CR'!$I:$I,'ATL GA Inventory'!$B73,'ATL CR'!$L:$L,'ATL GA Inventory'!EF$3)</f>
        <v>0</v>
      </c>
      <c r="EG73" s="16">
        <f>SUMIFS('ATL RAW'!$J:$J,'ATL RAW'!$I:$I,'ATL GA Inventory'!$B73,'ATL RAW'!$L:$L,'ATL GA Inventory'!EG$3)+SUMIFS('ATL CR'!$J:$J,'ATL CR'!$I:$I,'ATL GA Inventory'!$B73,'ATL CR'!$L:$L,'ATL GA Inventory'!EG$3)</f>
        <v>0</v>
      </c>
      <c r="EH73" s="16">
        <f>SUMIFS('ATL RAW'!$J:$J,'ATL RAW'!$I:$I,'ATL GA Inventory'!$B73,'ATL RAW'!$L:$L,'ATL GA Inventory'!EH$3)+SUMIFS('ATL CR'!$J:$J,'ATL CR'!$I:$I,'ATL GA Inventory'!$B73,'ATL CR'!$L:$L,'ATL GA Inventory'!EH$3)</f>
        <v>0</v>
      </c>
      <c r="EI73" s="16">
        <f>SUMIFS('ATL RAW'!$J:$J,'ATL RAW'!$I:$I,'ATL GA Inventory'!$B73,'ATL RAW'!$L:$L,'ATL GA Inventory'!EI$3)+SUMIFS('ATL CR'!$J:$J,'ATL CR'!$I:$I,'ATL GA Inventory'!$B73,'ATL CR'!$L:$L,'ATL GA Inventory'!EI$3)</f>
        <v>0</v>
      </c>
      <c r="EJ73" s="16">
        <f>SUMIFS('ATL RAW'!$J:$J,'ATL RAW'!$I:$I,'ATL GA Inventory'!$B73,'ATL RAW'!$L:$L,'ATL GA Inventory'!EJ$3)+SUMIFS('ATL CR'!$J:$J,'ATL CR'!$I:$I,'ATL GA Inventory'!$B73,'ATL CR'!$L:$L,'ATL GA Inventory'!EJ$3)</f>
        <v>0</v>
      </c>
      <c r="EK73" s="16">
        <f>SUMIFS('ATL RAW'!$J:$J,'ATL RAW'!$I:$I,'ATL GA Inventory'!$B73,'ATL RAW'!$L:$L,'ATL GA Inventory'!EK$3)+SUMIFS('ATL CR'!$J:$J,'ATL CR'!$I:$I,'ATL GA Inventory'!$B73,'ATL CR'!$L:$L,'ATL GA Inventory'!EK$3)</f>
        <v>0</v>
      </c>
      <c r="EL73" s="16">
        <f>SUMIFS('ATL RAW'!$J:$J,'ATL RAW'!$I:$I,'ATL GA Inventory'!$B73,'ATL RAW'!$L:$L,'ATL GA Inventory'!EL$3)+SUMIFS('ATL CR'!$J:$J,'ATL CR'!$I:$I,'ATL GA Inventory'!$B73,'ATL CR'!$L:$L,'ATL GA Inventory'!EL$3)</f>
        <v>0</v>
      </c>
      <c r="EM73" s="16">
        <f>SUMIFS('ATL RAW'!$J:$J,'ATL RAW'!$I:$I,'ATL GA Inventory'!$B73,'ATL RAW'!$L:$L,'ATL GA Inventory'!EM$3)+SUMIFS('ATL CR'!$J:$J,'ATL CR'!$I:$I,'ATL GA Inventory'!$B73,'ATL CR'!$L:$L,'ATL GA Inventory'!EM$3)</f>
        <v>0</v>
      </c>
      <c r="EN73" s="16">
        <f>SUMIFS('ATL RAW'!$J:$J,'ATL RAW'!$I:$I,'ATL GA Inventory'!$B73,'ATL RAW'!$L:$L,'ATL GA Inventory'!EN$3)+SUMIFS('ATL CR'!$J:$J,'ATL CR'!$I:$I,'ATL GA Inventory'!$B73,'ATL CR'!$L:$L,'ATL GA Inventory'!EN$3)</f>
        <v>0</v>
      </c>
      <c r="EO73" s="16">
        <f>SUMIFS('ATL RAW'!$J:$J,'ATL RAW'!$I:$I,'ATL GA Inventory'!$B73,'ATL RAW'!$L:$L,'ATL GA Inventory'!EO$3)+SUMIFS('ATL CR'!$J:$J,'ATL CR'!$I:$I,'ATL GA Inventory'!$B73,'ATL CR'!$L:$L,'ATL GA Inventory'!EO$3)</f>
        <v>0</v>
      </c>
      <c r="EP73" s="16">
        <f>SUMIFS('ATL RAW'!$J:$J,'ATL RAW'!$I:$I,'ATL GA Inventory'!$B73,'ATL RAW'!$L:$L,'ATL GA Inventory'!EP$3)+SUMIFS('ATL CR'!$J:$J,'ATL CR'!$I:$I,'ATL GA Inventory'!$B73,'ATL CR'!$L:$L,'ATL GA Inventory'!EP$3)</f>
        <v>0</v>
      </c>
      <c r="EQ73" s="16">
        <f>SUMIFS('ATL RAW'!$J:$J,'ATL RAW'!$I:$I,'ATL GA Inventory'!$B73,'ATL RAW'!$L:$L,'ATL GA Inventory'!EQ$3)+SUMIFS('ATL CR'!$J:$J,'ATL CR'!$I:$I,'ATL GA Inventory'!$B73,'ATL CR'!$L:$L,'ATL GA Inventory'!EQ$3)</f>
        <v>0</v>
      </c>
      <c r="ER73" s="16">
        <f>SUMIFS('ATL RAW'!$J:$J,'ATL RAW'!$I:$I,'ATL GA Inventory'!$B73,'ATL RAW'!$L:$L,'ATL GA Inventory'!ER$3)+SUMIFS('ATL CR'!$J:$J,'ATL CR'!$I:$I,'ATL GA Inventory'!$B73,'ATL CR'!$L:$L,'ATL GA Inventory'!ER$3)</f>
        <v>0</v>
      </c>
      <c r="ES73" s="16">
        <f>SUMIFS('ATL RAW'!$J:$J,'ATL RAW'!$I:$I,'ATL GA Inventory'!$B73,'ATL RAW'!$L:$L,'ATL GA Inventory'!ES$3)+SUMIFS('ATL CR'!$J:$J,'ATL CR'!$I:$I,'ATL GA Inventory'!$B73,'ATL CR'!$L:$L,'ATL GA Inventory'!ES$3)</f>
        <v>0</v>
      </c>
      <c r="ET73" s="16">
        <f>SUMIFS('ATL RAW'!$J:$J,'ATL RAW'!$I:$I,'ATL GA Inventory'!$B73,'ATL RAW'!$L:$L,'ATL GA Inventory'!ET$3)+SUMIFS('ATL CR'!$J:$J,'ATL CR'!$I:$I,'ATL GA Inventory'!$B73,'ATL CR'!$L:$L,'ATL GA Inventory'!ET$3)</f>
        <v>0</v>
      </c>
      <c r="EU73" s="16">
        <f>SUMIFS('ATL RAW'!$J:$J,'ATL RAW'!$I:$I,'ATL GA Inventory'!$B73,'ATL RAW'!$L:$L,'ATL GA Inventory'!EU$3)+SUMIFS('ATL CR'!$J:$J,'ATL CR'!$I:$I,'ATL GA Inventory'!$B73,'ATL CR'!$L:$L,'ATL GA Inventory'!EU$3)</f>
        <v>0</v>
      </c>
      <c r="EV73" s="16">
        <f>SUMIFS('ATL RAW'!$J:$J,'ATL RAW'!$I:$I,'ATL GA Inventory'!$B73,'ATL RAW'!$L:$L,'ATL GA Inventory'!EV$3)+SUMIFS('ATL CR'!$J:$J,'ATL CR'!$I:$I,'ATL GA Inventory'!$B73,'ATL CR'!$L:$L,'ATL GA Inventory'!EV$3)</f>
        <v>0</v>
      </c>
      <c r="EW73" s="16">
        <f>SUMIFS('ATL RAW'!$J:$J,'ATL RAW'!$I:$I,'ATL GA Inventory'!$B73,'ATL RAW'!$L:$L,'ATL GA Inventory'!EW$3)+SUMIFS('ATL CR'!$J:$J,'ATL CR'!$I:$I,'ATL GA Inventory'!$B73,'ATL CR'!$L:$L,'ATL GA Inventory'!EW$3)</f>
        <v>0</v>
      </c>
      <c r="EX73" s="16">
        <f>SUMIFS('ATL RAW'!$J:$J,'ATL RAW'!$I:$I,'ATL GA Inventory'!$B73,'ATL RAW'!$L:$L,'ATL GA Inventory'!EX$3)+SUMIFS('ATL CR'!$J:$J,'ATL CR'!$I:$I,'ATL GA Inventory'!$B73,'ATL CR'!$L:$L,'ATL GA Inventory'!EX$3)</f>
        <v>0</v>
      </c>
      <c r="EY73" s="16">
        <f>SUMIFS('ATL RAW'!$J:$J,'ATL RAW'!$I:$I,'ATL GA Inventory'!$B73,'ATL RAW'!$L:$L,'ATL GA Inventory'!EY$3)+SUMIFS('ATL CR'!$J:$J,'ATL CR'!$I:$I,'ATL GA Inventory'!$B73,'ATL CR'!$L:$L,'ATL GA Inventory'!EY$3)</f>
        <v>0</v>
      </c>
      <c r="EZ73" s="16">
        <f>SUMIFS('ATL RAW'!$J:$J,'ATL RAW'!$I:$I,'ATL GA Inventory'!$B73,'ATL RAW'!$L:$L,'ATL GA Inventory'!EZ$3)+SUMIFS('ATL CR'!$J:$J,'ATL CR'!$I:$I,'ATL GA Inventory'!$B73,'ATL CR'!$L:$L,'ATL GA Inventory'!EZ$3)</f>
        <v>0</v>
      </c>
      <c r="FA73" s="16">
        <f>SUMIFS('ATL RAW'!$J:$J,'ATL RAW'!$I:$I,'ATL GA Inventory'!$B73,'ATL RAW'!$L:$L,'ATL GA Inventory'!FA$3)+SUMIFS('ATL CR'!$J:$J,'ATL CR'!$I:$I,'ATL GA Inventory'!$B73,'ATL CR'!$L:$L,'ATL GA Inventory'!FA$3)</f>
        <v>0</v>
      </c>
      <c r="FB73" s="16">
        <f>SUMIFS('ATL RAW'!$J:$J,'ATL RAW'!$I:$I,'ATL GA Inventory'!$B73,'ATL RAW'!$L:$L,'ATL GA Inventory'!FB$3)+SUMIFS('ATL CR'!$J:$J,'ATL CR'!$I:$I,'ATL GA Inventory'!$B73,'ATL CR'!$L:$L,'ATL GA Inventory'!FB$3)</f>
        <v>0</v>
      </c>
      <c r="FC73" s="16">
        <f>SUMIFS('ATL RAW'!$J:$J,'ATL RAW'!$I:$I,'ATL GA Inventory'!$B73,'ATL RAW'!$L:$L,'ATL GA Inventory'!FC$3)+SUMIFS('ATL CR'!$J:$J,'ATL CR'!$I:$I,'ATL GA Inventory'!$B73,'ATL CR'!$L:$L,'ATL GA Inventory'!FC$3)</f>
        <v>0</v>
      </c>
      <c r="FD73" s="16">
        <f>SUMIFS('ATL RAW'!$J:$J,'ATL RAW'!$I:$I,'ATL GA Inventory'!$B73,'ATL RAW'!$L:$L,'ATL GA Inventory'!FD$3)+SUMIFS('ATL CR'!$J:$J,'ATL CR'!$I:$I,'ATL GA Inventory'!$B73,'ATL CR'!$L:$L,'ATL GA Inventory'!FD$3)</f>
        <v>0</v>
      </c>
      <c r="FE73" s="16">
        <f>SUMIFS('ATL RAW'!$J:$J,'ATL RAW'!$I:$I,'ATL GA Inventory'!$B73,'ATL RAW'!$L:$L,'ATL GA Inventory'!FE$3)+SUMIFS('ATL CR'!$J:$J,'ATL CR'!$I:$I,'ATL GA Inventory'!$B73,'ATL CR'!$L:$L,'ATL GA Inventory'!FE$3)</f>
        <v>0</v>
      </c>
      <c r="FF73" s="16">
        <f>SUMIFS('ATL RAW'!$J:$J,'ATL RAW'!$I:$I,'ATL GA Inventory'!$B73,'ATL RAW'!$L:$L,'ATL GA Inventory'!FF$3)+SUMIFS('ATL CR'!$J:$J,'ATL CR'!$I:$I,'ATL GA Inventory'!$B73,'ATL CR'!$L:$L,'ATL GA Inventory'!FF$3)</f>
        <v>0</v>
      </c>
      <c r="FG73" s="16">
        <f>SUMIFS('ATL RAW'!$J:$J,'ATL RAW'!$I:$I,'ATL GA Inventory'!$B73,'ATL RAW'!$L:$L,'ATL GA Inventory'!FG$3)+SUMIFS('ATL CR'!$J:$J,'ATL CR'!$I:$I,'ATL GA Inventory'!$B73,'ATL CR'!$L:$L,'ATL GA Inventory'!FG$3)</f>
        <v>0</v>
      </c>
      <c r="FH73" s="16">
        <f>SUMIFS('ATL RAW'!$J:$J,'ATL RAW'!$I:$I,'ATL GA Inventory'!$B73,'ATL RAW'!$L:$L,'ATL GA Inventory'!FH$3)+SUMIFS('ATL CR'!$J:$J,'ATL CR'!$I:$I,'ATL GA Inventory'!$B73,'ATL CR'!$L:$L,'ATL GA Inventory'!FH$3)</f>
        <v>0</v>
      </c>
      <c r="FI73" s="16">
        <f>SUMIFS('ATL RAW'!$J:$J,'ATL RAW'!$I:$I,'ATL GA Inventory'!$B73,'ATL RAW'!$L:$L,'ATL GA Inventory'!FI$3)+SUMIFS('ATL CR'!$J:$J,'ATL CR'!$I:$I,'ATL GA Inventory'!$B73,'ATL CR'!$L:$L,'ATL GA Inventory'!FI$3)</f>
        <v>0</v>
      </c>
      <c r="FJ73" s="16">
        <f>SUMIFS('ATL RAW'!$J:$J,'ATL RAW'!$I:$I,'ATL GA Inventory'!$B73,'ATL RAW'!$L:$L,'ATL GA Inventory'!FJ$3)+SUMIFS('ATL CR'!$J:$J,'ATL CR'!$I:$I,'ATL GA Inventory'!$B73,'ATL CR'!$L:$L,'ATL GA Inventory'!FJ$3)</f>
        <v>0</v>
      </c>
      <c r="FK73" s="16">
        <f>SUMIFS('ATL RAW'!$J:$J,'ATL RAW'!$I:$I,'ATL GA Inventory'!$B73,'ATL RAW'!$L:$L,'ATL GA Inventory'!FK$3)+SUMIFS('ATL CR'!$J:$J,'ATL CR'!$I:$I,'ATL GA Inventory'!$B73,'ATL CR'!$L:$L,'ATL GA Inventory'!FK$3)</f>
        <v>0</v>
      </c>
      <c r="FL73" s="16">
        <f>SUMIFS('ATL RAW'!$J:$J,'ATL RAW'!$I:$I,'ATL GA Inventory'!$B73,'ATL RAW'!$L:$L,'ATL GA Inventory'!FL$3)+SUMIFS('ATL CR'!$J:$J,'ATL CR'!$I:$I,'ATL GA Inventory'!$B73,'ATL CR'!$L:$L,'ATL GA Inventory'!FL$3)</f>
        <v>0</v>
      </c>
      <c r="FM73" s="16">
        <f>SUMIFS('ATL RAW'!$J:$J,'ATL RAW'!$I:$I,'ATL GA Inventory'!$B73,'ATL RAW'!$L:$L,'ATL GA Inventory'!FM$3)+SUMIFS('ATL CR'!$J:$J,'ATL CR'!$I:$I,'ATL GA Inventory'!$B73,'ATL CR'!$L:$L,'ATL GA Inventory'!FM$3)</f>
        <v>0</v>
      </c>
      <c r="FN73" s="16">
        <f>SUMIFS('ATL RAW'!$J:$J,'ATL RAW'!$I:$I,'ATL GA Inventory'!$B73,'ATL RAW'!$L:$L,'ATL GA Inventory'!FN$3)+SUMIFS('ATL CR'!$J:$J,'ATL CR'!$I:$I,'ATL GA Inventory'!$B73,'ATL CR'!$L:$L,'ATL GA Inventory'!FN$3)</f>
        <v>0</v>
      </c>
      <c r="FO73" s="16">
        <f>SUMIFS('ATL RAW'!$J:$J,'ATL RAW'!$I:$I,'ATL GA Inventory'!$B73,'ATL RAW'!$L:$L,'ATL GA Inventory'!FO$3)+SUMIFS('ATL CR'!$J:$J,'ATL CR'!$I:$I,'ATL GA Inventory'!$B73,'ATL CR'!$L:$L,'ATL GA Inventory'!FO$3)</f>
        <v>0</v>
      </c>
      <c r="FP73" s="16">
        <f>SUMIFS('ATL RAW'!$J:$J,'ATL RAW'!$I:$I,'ATL GA Inventory'!$B73,'ATL RAW'!$L:$L,'ATL GA Inventory'!FP$3)+SUMIFS('ATL CR'!$J:$J,'ATL CR'!$I:$I,'ATL GA Inventory'!$B73,'ATL CR'!$L:$L,'ATL GA Inventory'!FP$3)</f>
        <v>0</v>
      </c>
      <c r="FQ73" s="16">
        <f>SUMIFS('ATL RAW'!$J:$J,'ATL RAW'!$I:$I,'ATL GA Inventory'!$B73,'ATL RAW'!$L:$L,'ATL GA Inventory'!FQ$3)+SUMIFS('ATL CR'!$J:$J,'ATL CR'!$I:$I,'ATL GA Inventory'!$B73,'ATL CR'!$L:$L,'ATL GA Inventory'!FQ$3)</f>
        <v>0</v>
      </c>
      <c r="FR73" s="16">
        <f>SUMIFS('ATL RAW'!$J:$J,'ATL RAW'!$I:$I,'ATL GA Inventory'!$B73,'ATL RAW'!$L:$L,'ATL GA Inventory'!FR$3)+SUMIFS('ATL CR'!$J:$J,'ATL CR'!$I:$I,'ATL GA Inventory'!$B73,'ATL CR'!$L:$L,'ATL GA Inventory'!FR$3)</f>
        <v>0</v>
      </c>
      <c r="FS73" s="16">
        <f>SUMIFS('ATL RAW'!$J:$J,'ATL RAW'!$I:$I,'ATL GA Inventory'!$B73,'ATL RAW'!$L:$L,'ATL GA Inventory'!FS$3)+SUMIFS('ATL CR'!$J:$J,'ATL CR'!$I:$I,'ATL GA Inventory'!$B73,'ATL CR'!$L:$L,'ATL GA Inventory'!FS$3)</f>
        <v>0</v>
      </c>
      <c r="FT73" s="16">
        <f>SUMIFS('ATL RAW'!$J:$J,'ATL RAW'!$I:$I,'ATL GA Inventory'!$B73,'ATL RAW'!$L:$L,'ATL GA Inventory'!FT$3)+SUMIFS('ATL CR'!$J:$J,'ATL CR'!$I:$I,'ATL GA Inventory'!$B73,'ATL CR'!$L:$L,'ATL GA Inventory'!FT$3)</f>
        <v>0</v>
      </c>
      <c r="FU73" s="16">
        <f>SUMIFS('ATL RAW'!$J:$J,'ATL RAW'!$I:$I,'ATL GA Inventory'!$B73,'ATL RAW'!$L:$L,'ATL GA Inventory'!FU$3)+SUMIFS('ATL CR'!$J:$J,'ATL CR'!$I:$I,'ATL GA Inventory'!$B73,'ATL CR'!$L:$L,'ATL GA Inventory'!FU$3)</f>
        <v>0</v>
      </c>
      <c r="FV73" s="16">
        <f>SUMIFS('ATL RAW'!$J:$J,'ATL RAW'!$I:$I,'ATL GA Inventory'!$B73,'ATL RAW'!$L:$L,'ATL GA Inventory'!FV$3)+SUMIFS('ATL CR'!$J:$J,'ATL CR'!$I:$I,'ATL GA Inventory'!$B73,'ATL CR'!$L:$L,'ATL GA Inventory'!FV$3)</f>
        <v>0</v>
      </c>
      <c r="FW73" s="16">
        <f>SUMIFS('ATL RAW'!$J:$J,'ATL RAW'!$I:$I,'ATL GA Inventory'!$B73,'ATL RAW'!$L:$L,'ATL GA Inventory'!FW$3)+SUMIFS('ATL CR'!$J:$J,'ATL CR'!$I:$I,'ATL GA Inventory'!$B73,'ATL CR'!$L:$L,'ATL GA Inventory'!FW$3)</f>
        <v>0</v>
      </c>
      <c r="FX73" s="16">
        <f>SUMIFS('ATL RAW'!$J:$J,'ATL RAW'!$I:$I,'ATL GA Inventory'!$B73,'ATL RAW'!$L:$L,'ATL GA Inventory'!FX$3)+SUMIFS('ATL CR'!$J:$J,'ATL CR'!$I:$I,'ATL GA Inventory'!$B73,'ATL CR'!$L:$L,'ATL GA Inventory'!FX$3)</f>
        <v>0</v>
      </c>
      <c r="FY73" s="16">
        <f>SUMIFS('ATL RAW'!$J:$J,'ATL RAW'!$I:$I,'ATL GA Inventory'!$B73,'ATL RAW'!$L:$L,'ATL GA Inventory'!FY$3)+SUMIFS('ATL CR'!$J:$J,'ATL CR'!$I:$I,'ATL GA Inventory'!$B73,'ATL CR'!$L:$L,'ATL GA Inventory'!FY$3)</f>
        <v>0</v>
      </c>
      <c r="FZ73" s="16">
        <f>SUMIFS('ATL RAW'!$J:$J,'ATL RAW'!$I:$I,'ATL GA Inventory'!$B73,'ATL RAW'!$L:$L,'ATL GA Inventory'!FZ$3)+SUMIFS('ATL CR'!$J:$J,'ATL CR'!$I:$I,'ATL GA Inventory'!$B73,'ATL CR'!$L:$L,'ATL GA Inventory'!FZ$3)</f>
        <v>0</v>
      </c>
      <c r="GA73" s="16">
        <f>SUMIFS('ATL RAW'!$J:$J,'ATL RAW'!$I:$I,'ATL GA Inventory'!$B73,'ATL RAW'!$L:$L,'ATL GA Inventory'!GA$3)+SUMIFS('ATL CR'!$J:$J,'ATL CR'!$I:$I,'ATL GA Inventory'!$B73,'ATL CR'!$L:$L,'ATL GA Inventory'!GA$3)</f>
        <v>0</v>
      </c>
      <c r="GB73" s="16">
        <f>SUMIFS('ATL RAW'!$J:$J,'ATL RAW'!$I:$I,'ATL GA Inventory'!$B73,'ATL RAW'!$L:$L,'ATL GA Inventory'!GB$3)+SUMIFS('ATL CR'!$J:$J,'ATL CR'!$I:$I,'ATL GA Inventory'!$B73,'ATL CR'!$L:$L,'ATL GA Inventory'!GB$3)</f>
        <v>0</v>
      </c>
      <c r="GC73" s="16">
        <f>SUMIFS('ATL RAW'!$J:$J,'ATL RAW'!$I:$I,'ATL GA Inventory'!$B73,'ATL RAW'!$L:$L,'ATL GA Inventory'!GC$3)+SUMIFS('ATL CR'!$J:$J,'ATL CR'!$I:$I,'ATL GA Inventory'!$B73,'ATL CR'!$L:$L,'ATL GA Inventory'!GC$3)</f>
        <v>0</v>
      </c>
      <c r="GD73" s="16">
        <f>SUMIFS('ATL RAW'!$J:$J,'ATL RAW'!$I:$I,'ATL GA Inventory'!$B73,'ATL RAW'!$L:$L,'ATL GA Inventory'!GD$3)+SUMIFS('ATL CR'!$J:$J,'ATL CR'!$I:$I,'ATL GA Inventory'!$B73,'ATL CR'!$L:$L,'ATL GA Inventory'!GD$3)</f>
        <v>0</v>
      </c>
      <c r="GE73" s="16">
        <f>SUMIFS('ATL RAW'!$J:$J,'ATL RAW'!$I:$I,'ATL GA Inventory'!$B73,'ATL RAW'!$L:$L,'ATL GA Inventory'!GE$3)+SUMIFS('ATL CR'!$J:$J,'ATL CR'!$I:$I,'ATL GA Inventory'!$B73,'ATL CR'!$L:$L,'ATL GA Inventory'!GE$3)</f>
        <v>0</v>
      </c>
      <c r="GF73" s="16">
        <f>SUMIFS('ATL RAW'!$J:$J,'ATL RAW'!$I:$I,'ATL GA Inventory'!$B73,'ATL RAW'!$L:$L,'ATL GA Inventory'!GF$3)+SUMIFS('ATL CR'!$J:$J,'ATL CR'!$I:$I,'ATL GA Inventory'!$B73,'ATL CR'!$L:$L,'ATL GA Inventory'!GF$3)</f>
        <v>0</v>
      </c>
      <c r="GG73" s="16">
        <f>SUMIFS('ATL RAW'!$J:$J,'ATL RAW'!$I:$I,'ATL GA Inventory'!$B73,'ATL RAW'!$L:$L,'ATL GA Inventory'!GG$3)+SUMIFS('ATL CR'!$J:$J,'ATL CR'!$I:$I,'ATL GA Inventory'!$B73,'ATL CR'!$L:$L,'ATL GA Inventory'!GG$3)</f>
        <v>0</v>
      </c>
      <c r="GH73" s="16">
        <f>SUMIFS('ATL RAW'!$J:$J,'ATL RAW'!$I:$I,'ATL GA Inventory'!$B73,'ATL RAW'!$L:$L,'ATL GA Inventory'!GH$3)+SUMIFS('ATL CR'!$J:$J,'ATL CR'!$I:$I,'ATL GA Inventory'!$B73,'ATL CR'!$L:$L,'ATL GA Inventory'!GH$3)</f>
        <v>0</v>
      </c>
      <c r="GI73" s="16">
        <f>SUMIFS('ATL RAW'!$J:$J,'ATL RAW'!$I:$I,'ATL GA Inventory'!$B73,'ATL RAW'!$L:$L,'ATL GA Inventory'!GI$3)+SUMIFS('ATL CR'!$J:$J,'ATL CR'!$I:$I,'ATL GA Inventory'!$B73,'ATL CR'!$L:$L,'ATL GA Inventory'!GI$3)</f>
        <v>0</v>
      </c>
      <c r="GJ73" s="16">
        <f>SUMIFS('ATL RAW'!$J:$J,'ATL RAW'!$I:$I,'ATL GA Inventory'!$B73,'ATL RAW'!$L:$L,'ATL GA Inventory'!GJ$3)+SUMIFS('ATL CR'!$J:$J,'ATL CR'!$I:$I,'ATL GA Inventory'!$B73,'ATL CR'!$L:$L,'ATL GA Inventory'!GJ$3)</f>
        <v>0</v>
      </c>
      <c r="GK73" s="16">
        <f>SUMIFS('ATL RAW'!$J:$J,'ATL RAW'!$I:$I,'ATL GA Inventory'!$B73,'ATL RAW'!$L:$L,'ATL GA Inventory'!GK$3)+SUMIFS('ATL CR'!$J:$J,'ATL CR'!$I:$I,'ATL GA Inventory'!$B73,'ATL CR'!$L:$L,'ATL GA Inventory'!GK$3)</f>
        <v>0</v>
      </c>
      <c r="GL73" s="16">
        <f>SUMIFS('ATL RAW'!$J:$J,'ATL RAW'!$I:$I,'ATL GA Inventory'!$B73,'ATL RAW'!$L:$L,'ATL GA Inventory'!GL$3)+SUMIFS('ATL CR'!$J:$J,'ATL CR'!$I:$I,'ATL GA Inventory'!$B73,'ATL CR'!$L:$L,'ATL GA Inventory'!GL$3)</f>
        <v>0</v>
      </c>
      <c r="GM73" s="16">
        <f>SUMIFS('ATL RAW'!$J:$J,'ATL RAW'!$I:$I,'ATL GA Inventory'!$B73,'ATL RAW'!$L:$L,'ATL GA Inventory'!GM$3)+SUMIFS('ATL CR'!$J:$J,'ATL CR'!$I:$I,'ATL GA Inventory'!$B73,'ATL CR'!$L:$L,'ATL GA Inventory'!GM$3)</f>
        <v>0</v>
      </c>
      <c r="GN73" s="16">
        <f>SUMIFS('ATL RAW'!$J:$J,'ATL RAW'!$I:$I,'ATL GA Inventory'!$B73,'ATL RAW'!$L:$L,'ATL GA Inventory'!GN$3)+SUMIFS('ATL CR'!$J:$J,'ATL CR'!$I:$I,'ATL GA Inventory'!$B73,'ATL CR'!$L:$L,'ATL GA Inventory'!GN$3)</f>
        <v>0</v>
      </c>
      <c r="GO73" s="16">
        <f>SUMIFS('ATL RAW'!$J:$J,'ATL RAW'!$I:$I,'ATL GA Inventory'!$B73,'ATL RAW'!$L:$L,'ATL GA Inventory'!GO$3)+SUMIFS('ATL CR'!$J:$J,'ATL CR'!$I:$I,'ATL GA Inventory'!$B73,'ATL CR'!$L:$L,'ATL GA Inventory'!GO$3)</f>
        <v>0</v>
      </c>
      <c r="GP73" s="16">
        <f>SUMIFS('ATL RAW'!$J:$J,'ATL RAW'!$I:$I,'ATL GA Inventory'!$B73,'ATL RAW'!$L:$L,'ATL GA Inventory'!GP$3)+SUMIFS('ATL CR'!$J:$J,'ATL CR'!$I:$I,'ATL GA Inventory'!$B73,'ATL CR'!$L:$L,'ATL GA Inventory'!GP$3)</f>
        <v>0</v>
      </c>
      <c r="GQ73" s="16">
        <f>SUMIFS('ATL RAW'!$J:$J,'ATL RAW'!$I:$I,'ATL GA Inventory'!$B73,'ATL RAW'!$L:$L,'ATL GA Inventory'!GQ$3)+SUMIFS('ATL CR'!$J:$J,'ATL CR'!$I:$I,'ATL GA Inventory'!$B73,'ATL CR'!$L:$L,'ATL GA Inventory'!GQ$3)</f>
        <v>0</v>
      </c>
      <c r="GR73" s="16">
        <f>SUMIFS('ATL RAW'!$J:$J,'ATL RAW'!$I:$I,'ATL GA Inventory'!$B73,'ATL RAW'!$L:$L,'ATL GA Inventory'!GR$3)+SUMIFS('ATL CR'!$J:$J,'ATL CR'!$I:$I,'ATL GA Inventory'!$B73,'ATL CR'!$L:$L,'ATL GA Inventory'!GR$3)</f>
        <v>0</v>
      </c>
      <c r="GS73" s="16">
        <f>SUMIFS('ATL RAW'!$J:$J,'ATL RAW'!$I:$I,'ATL GA Inventory'!$B73,'ATL RAW'!$L:$L,'ATL GA Inventory'!GS$3)+SUMIFS('ATL CR'!$J:$J,'ATL CR'!$I:$I,'ATL GA Inventory'!$B73,'ATL CR'!$L:$L,'ATL GA Inventory'!GS$3)</f>
        <v>0</v>
      </c>
      <c r="GT73" s="16">
        <f>SUMIFS('ATL RAW'!$J:$J,'ATL RAW'!$I:$I,'ATL GA Inventory'!$B73,'ATL RAW'!$L:$L,'ATL GA Inventory'!GT$3)+SUMIFS('ATL CR'!$J:$J,'ATL CR'!$I:$I,'ATL GA Inventory'!$B73,'ATL CR'!$L:$L,'ATL GA Inventory'!GT$3)</f>
        <v>0</v>
      </c>
      <c r="GU73" s="16">
        <f>SUMIFS('ATL RAW'!$J:$J,'ATL RAW'!$I:$I,'ATL GA Inventory'!$B73,'ATL RAW'!$L:$L,'ATL GA Inventory'!GU$3)+SUMIFS('ATL CR'!$J:$J,'ATL CR'!$I:$I,'ATL GA Inventory'!$B73,'ATL CR'!$L:$L,'ATL GA Inventory'!GU$3)</f>
        <v>0</v>
      </c>
      <c r="GV73" s="16">
        <f>SUMIFS('ATL RAW'!$J:$J,'ATL RAW'!$I:$I,'ATL GA Inventory'!$B73,'ATL RAW'!$L:$L,'ATL GA Inventory'!GV$3)+SUMIFS('ATL CR'!$J:$J,'ATL CR'!$I:$I,'ATL GA Inventory'!$B73,'ATL CR'!$L:$L,'ATL GA Inventory'!GV$3)</f>
        <v>0</v>
      </c>
      <c r="GW73" s="16">
        <f>SUMIFS('ATL RAW'!$J:$J,'ATL RAW'!$I:$I,'ATL GA Inventory'!$B73,'ATL RAW'!$L:$L,'ATL GA Inventory'!GW$3)+SUMIFS('ATL CR'!$J:$J,'ATL CR'!$I:$I,'ATL GA Inventory'!$B73,'ATL CR'!$L:$L,'ATL GA Inventory'!GW$3)</f>
        <v>0</v>
      </c>
      <c r="GX73" s="16">
        <f>SUMIFS('ATL RAW'!$J:$J,'ATL RAW'!$I:$I,'ATL GA Inventory'!$B73,'ATL RAW'!$L:$L,'ATL GA Inventory'!GX$3)+SUMIFS('ATL CR'!$J:$J,'ATL CR'!$I:$I,'ATL GA Inventory'!$B73,'ATL CR'!$L:$L,'ATL GA Inventory'!GX$3)</f>
        <v>0</v>
      </c>
      <c r="GY73" s="16">
        <f>SUMIFS('ATL RAW'!$J:$J,'ATL RAW'!$I:$I,'ATL GA Inventory'!$B73,'ATL RAW'!$L:$L,'ATL GA Inventory'!GY$3)+SUMIFS('ATL CR'!$J:$J,'ATL CR'!$I:$I,'ATL GA Inventory'!$B73,'ATL CR'!$L:$L,'ATL GA Inventory'!GY$3)</f>
        <v>0</v>
      </c>
    </row>
    <row r="74" spans="1:207">
      <c r="A74" s="18" t="s">
        <v>8123</v>
      </c>
      <c r="B74" s="18">
        <f t="shared" si="12"/>
        <v>49302155</v>
      </c>
      <c r="C74" s="18" t="str">
        <f t="shared" si="12"/>
        <v>Q.PEAK DUO XL G10.c 475</v>
      </c>
      <c r="D74" s="17">
        <f t="shared" si="12"/>
        <v>475</v>
      </c>
      <c r="E74" s="16">
        <f>SUMIFS('ATL RAW'!$J:$J,'ATL RAW'!$I:$I,'ATL GA Inventory'!$B74,'ATL RAW'!$L:$L,'ATL GA Inventory'!E$3)+SUMIFS('ATL CR'!$J:$J,'ATL CR'!$I:$I,'ATL GA Inventory'!$B74,'ATL CR'!$L:$L,'ATL GA Inventory'!E$3)</f>
        <v>0</v>
      </c>
      <c r="F74" s="16">
        <f>SUMIFS('ATL RAW'!$J:$J,'ATL RAW'!$I:$I,'ATL GA Inventory'!$B74,'ATL RAW'!$L:$L,'ATL GA Inventory'!F$3)+SUMIFS('ATL CR'!$J:$J,'ATL CR'!$I:$I,'ATL GA Inventory'!$B74,'ATL CR'!$L:$L,'ATL GA Inventory'!F$3)</f>
        <v>0</v>
      </c>
      <c r="G74" s="16">
        <f>SUMIFS('ATL RAW'!$J:$J,'ATL RAW'!$I:$I,'ATL GA Inventory'!$B74,'ATL RAW'!$L:$L,'ATL GA Inventory'!G$3)+SUMIFS('ATL CR'!$J:$J,'ATL CR'!$I:$I,'ATL GA Inventory'!$B74,'ATL CR'!$L:$L,'ATL GA Inventory'!G$3)</f>
        <v>0</v>
      </c>
      <c r="H74" s="16">
        <f>SUMIFS('ATL RAW'!$J:$J,'ATL RAW'!$I:$I,'ATL GA Inventory'!$B74,'ATL RAW'!$L:$L,'ATL GA Inventory'!H$3)+SUMIFS('ATL CR'!$J:$J,'ATL CR'!$I:$I,'ATL GA Inventory'!$B74,'ATL CR'!$L:$L,'ATL GA Inventory'!H$3)</f>
        <v>0</v>
      </c>
      <c r="I74" s="16">
        <f>SUMIFS('ATL RAW'!$J:$J,'ATL RAW'!$I:$I,'ATL GA Inventory'!$B74,'ATL RAW'!$L:$L,'ATL GA Inventory'!I$3)+SUMIFS('ATL CR'!$J:$J,'ATL CR'!$I:$I,'ATL GA Inventory'!$B74,'ATL CR'!$L:$L,'ATL GA Inventory'!I$3)</f>
        <v>0</v>
      </c>
      <c r="J74" s="16">
        <f>SUMIFS('ATL RAW'!$J:$J,'ATL RAW'!$I:$I,'ATL GA Inventory'!$B74,'ATL RAW'!$L:$L,'ATL GA Inventory'!J$3)+SUMIFS('ATL CR'!$J:$J,'ATL CR'!$I:$I,'ATL GA Inventory'!$B74,'ATL CR'!$L:$L,'ATL GA Inventory'!J$3)</f>
        <v>0</v>
      </c>
      <c r="K74" s="16">
        <f>SUMIFS('ATL RAW'!$J:$J,'ATL RAW'!$I:$I,'ATL GA Inventory'!$B74,'ATL RAW'!$L:$L,'ATL GA Inventory'!K$3)+SUMIFS('ATL CR'!$J:$J,'ATL CR'!$I:$I,'ATL GA Inventory'!$B74,'ATL CR'!$L:$L,'ATL GA Inventory'!K$3)</f>
        <v>0</v>
      </c>
      <c r="L74" s="16">
        <f>SUMIFS('ATL RAW'!$J:$J,'ATL RAW'!$I:$I,'ATL GA Inventory'!$B74,'ATL RAW'!$L:$L,'ATL GA Inventory'!L$3)+SUMIFS('ATL CR'!$J:$J,'ATL CR'!$I:$I,'ATL GA Inventory'!$B74,'ATL CR'!$L:$L,'ATL GA Inventory'!L$3)</f>
        <v>0</v>
      </c>
      <c r="M74" s="16">
        <f>SUMIFS('ATL RAW'!$J:$J,'ATL RAW'!$I:$I,'ATL GA Inventory'!$B74,'ATL RAW'!$L:$L,'ATL GA Inventory'!M$3)+SUMIFS('ATL CR'!$J:$J,'ATL CR'!$I:$I,'ATL GA Inventory'!$B74,'ATL CR'!$L:$L,'ATL GA Inventory'!M$3)</f>
        <v>0</v>
      </c>
      <c r="N74" s="16">
        <f>SUMIFS('ATL RAW'!$J:$J,'ATL RAW'!$I:$I,'ATL GA Inventory'!$B74,'ATL RAW'!$L:$L,'ATL GA Inventory'!N$3)+SUMIFS('ATL CR'!$J:$J,'ATL CR'!$I:$I,'ATL GA Inventory'!$B74,'ATL CR'!$L:$L,'ATL GA Inventory'!N$3)</f>
        <v>0</v>
      </c>
      <c r="O74" s="16">
        <f>SUMIFS('ATL RAW'!$J:$J,'ATL RAW'!$I:$I,'ATL GA Inventory'!$B74,'ATL RAW'!$L:$L,'ATL GA Inventory'!O$3)+SUMIFS('ATL CR'!$J:$J,'ATL CR'!$I:$I,'ATL GA Inventory'!$B74,'ATL CR'!$L:$L,'ATL GA Inventory'!O$3)</f>
        <v>0</v>
      </c>
      <c r="P74" s="16">
        <f>SUMIFS('ATL RAW'!$J:$J,'ATL RAW'!$I:$I,'ATL GA Inventory'!$B74,'ATL RAW'!$L:$L,'ATL GA Inventory'!P$3)+SUMIFS('ATL CR'!$J:$J,'ATL CR'!$I:$I,'ATL GA Inventory'!$B74,'ATL CR'!$L:$L,'ATL GA Inventory'!P$3)</f>
        <v>0</v>
      </c>
      <c r="Q74" s="16">
        <f>SUMIFS('ATL RAW'!$J:$J,'ATL RAW'!$I:$I,'ATL GA Inventory'!$B74,'ATL RAW'!$L:$L,'ATL GA Inventory'!Q$3)+SUMIFS('ATL CR'!$J:$J,'ATL CR'!$I:$I,'ATL GA Inventory'!$B74,'ATL CR'!$L:$L,'ATL GA Inventory'!Q$3)</f>
        <v>0</v>
      </c>
      <c r="R74" s="16">
        <f>SUMIFS('ATL RAW'!$J:$J,'ATL RAW'!$I:$I,'ATL GA Inventory'!$B74,'ATL RAW'!$L:$L,'ATL GA Inventory'!R$3)+SUMIFS('ATL CR'!$J:$J,'ATL CR'!$I:$I,'ATL GA Inventory'!$B74,'ATL CR'!$L:$L,'ATL GA Inventory'!R$3)</f>
        <v>0</v>
      </c>
      <c r="S74" s="16">
        <f>SUMIFS('ATL RAW'!$J:$J,'ATL RAW'!$I:$I,'ATL GA Inventory'!$B74,'ATL RAW'!$L:$L,'ATL GA Inventory'!S$3)+SUMIFS('ATL CR'!$J:$J,'ATL CR'!$I:$I,'ATL GA Inventory'!$B74,'ATL CR'!$L:$L,'ATL GA Inventory'!S$3)</f>
        <v>0</v>
      </c>
      <c r="T74" s="16">
        <f>SUMIFS('ATL RAW'!$J:$J,'ATL RAW'!$I:$I,'ATL GA Inventory'!$B74,'ATL RAW'!$L:$L,'ATL GA Inventory'!T$3)+SUMIFS('ATL CR'!$J:$J,'ATL CR'!$I:$I,'ATL GA Inventory'!$B74,'ATL CR'!$L:$L,'ATL GA Inventory'!T$3)</f>
        <v>0</v>
      </c>
      <c r="U74" s="16">
        <f>SUMIFS('ATL RAW'!$J:$J,'ATL RAW'!$I:$I,'ATL GA Inventory'!$B74,'ATL RAW'!$L:$L,'ATL GA Inventory'!U$3)+SUMIFS('ATL CR'!$J:$J,'ATL CR'!$I:$I,'ATL GA Inventory'!$B74,'ATL CR'!$L:$L,'ATL GA Inventory'!U$3)</f>
        <v>0</v>
      </c>
      <c r="V74" s="16">
        <f>SUMIFS('ATL RAW'!$J:$J,'ATL RAW'!$I:$I,'ATL GA Inventory'!$B74,'ATL RAW'!$L:$L,'ATL GA Inventory'!V$3)+SUMIFS('ATL CR'!$J:$J,'ATL CR'!$I:$I,'ATL GA Inventory'!$B74,'ATL CR'!$L:$L,'ATL GA Inventory'!V$3)</f>
        <v>0</v>
      </c>
      <c r="W74" s="16">
        <f>SUMIFS('ATL RAW'!$J:$J,'ATL RAW'!$I:$I,'ATL GA Inventory'!$B74,'ATL RAW'!$L:$L,'ATL GA Inventory'!W$3)+SUMIFS('ATL CR'!$J:$J,'ATL CR'!$I:$I,'ATL GA Inventory'!$B74,'ATL CR'!$L:$L,'ATL GA Inventory'!W$3)</f>
        <v>0</v>
      </c>
      <c r="X74" s="16">
        <f>SUMIFS('ATL RAW'!$J:$J,'ATL RAW'!$I:$I,'ATL GA Inventory'!$B74,'ATL RAW'!$L:$L,'ATL GA Inventory'!X$3)+SUMIFS('ATL CR'!$J:$J,'ATL CR'!$I:$I,'ATL GA Inventory'!$B74,'ATL CR'!$L:$L,'ATL GA Inventory'!X$3)</f>
        <v>0</v>
      </c>
      <c r="Y74" s="16">
        <f>SUMIFS('ATL RAW'!$J:$J,'ATL RAW'!$I:$I,'ATL GA Inventory'!$B74,'ATL RAW'!$L:$L,'ATL GA Inventory'!Y$3)+SUMIFS('ATL CR'!$J:$J,'ATL CR'!$I:$I,'ATL GA Inventory'!$B74,'ATL CR'!$L:$L,'ATL GA Inventory'!Y$3)</f>
        <v>0</v>
      </c>
      <c r="Z74" s="16">
        <f>SUMIFS('ATL RAW'!$J:$J,'ATL RAW'!$I:$I,'ATL GA Inventory'!$B74,'ATL RAW'!$L:$L,'ATL GA Inventory'!Z$3)+SUMIFS('ATL CR'!$J:$J,'ATL CR'!$I:$I,'ATL GA Inventory'!$B74,'ATL CR'!$L:$L,'ATL GA Inventory'!Z$3)</f>
        <v>0</v>
      </c>
      <c r="AA74" s="16">
        <f>SUMIFS('ATL RAW'!$J:$J,'ATL RAW'!$I:$I,'ATL GA Inventory'!$B74,'ATL RAW'!$L:$L,'ATL GA Inventory'!AA$3)+SUMIFS('ATL CR'!$J:$J,'ATL CR'!$I:$I,'ATL GA Inventory'!$B74,'ATL CR'!$L:$L,'ATL GA Inventory'!AA$3)</f>
        <v>0</v>
      </c>
      <c r="AB74" s="16">
        <f>SUMIFS('ATL RAW'!$J:$J,'ATL RAW'!$I:$I,'ATL GA Inventory'!$B74,'ATL RAW'!$L:$L,'ATL GA Inventory'!AB$3)+SUMIFS('ATL CR'!$J:$J,'ATL CR'!$I:$I,'ATL GA Inventory'!$B74,'ATL CR'!$L:$L,'ATL GA Inventory'!AB$3)</f>
        <v>0</v>
      </c>
      <c r="AC74" s="16">
        <f>SUMIFS('ATL RAW'!$J:$J,'ATL RAW'!$I:$I,'ATL GA Inventory'!$B74,'ATL RAW'!$L:$L,'ATL GA Inventory'!AC$3)+SUMIFS('ATL CR'!$J:$J,'ATL CR'!$I:$I,'ATL GA Inventory'!$B74,'ATL CR'!$L:$L,'ATL GA Inventory'!AC$3)</f>
        <v>0</v>
      </c>
      <c r="AD74" s="16">
        <f>SUMIFS('ATL RAW'!$J:$J,'ATL RAW'!$I:$I,'ATL GA Inventory'!$B74,'ATL RAW'!$L:$L,'ATL GA Inventory'!AD$3)+SUMIFS('ATL CR'!$J:$J,'ATL CR'!$I:$I,'ATL GA Inventory'!$B74,'ATL CR'!$L:$L,'ATL GA Inventory'!AD$3)</f>
        <v>0</v>
      </c>
      <c r="AE74" s="16">
        <f>SUMIFS('ATL RAW'!$J:$J,'ATL RAW'!$I:$I,'ATL GA Inventory'!$B74,'ATL RAW'!$L:$L,'ATL GA Inventory'!AE$3)+SUMIFS('ATL CR'!$J:$J,'ATL CR'!$I:$I,'ATL GA Inventory'!$B74,'ATL CR'!$L:$L,'ATL GA Inventory'!AE$3)</f>
        <v>0</v>
      </c>
      <c r="AF74" s="16">
        <f>SUMIFS('ATL RAW'!$J:$J,'ATL RAW'!$I:$I,'ATL GA Inventory'!$B74,'ATL RAW'!$L:$L,'ATL GA Inventory'!AF$3)+SUMIFS('ATL CR'!$J:$J,'ATL CR'!$I:$I,'ATL GA Inventory'!$B74,'ATL CR'!$L:$L,'ATL GA Inventory'!AF$3)</f>
        <v>0</v>
      </c>
      <c r="AG74" s="16">
        <f>SUMIFS('ATL RAW'!$J:$J,'ATL RAW'!$I:$I,'ATL GA Inventory'!$B74,'ATL RAW'!$L:$L,'ATL GA Inventory'!AG$3)+SUMIFS('ATL CR'!$J:$J,'ATL CR'!$I:$I,'ATL GA Inventory'!$B74,'ATL CR'!$L:$L,'ATL GA Inventory'!AG$3)</f>
        <v>0</v>
      </c>
      <c r="AH74" s="16">
        <f>SUMIFS('ATL RAW'!$J:$J,'ATL RAW'!$I:$I,'ATL GA Inventory'!$B74,'ATL RAW'!$L:$L,'ATL GA Inventory'!AH$3)+SUMIFS('ATL CR'!$J:$J,'ATL CR'!$I:$I,'ATL GA Inventory'!$B74,'ATL CR'!$L:$L,'ATL GA Inventory'!AH$3)</f>
        <v>0</v>
      </c>
      <c r="AI74" s="16">
        <f>SUMIFS('ATL RAW'!$J:$J,'ATL RAW'!$I:$I,'ATL GA Inventory'!$B74,'ATL RAW'!$L:$L,'ATL GA Inventory'!AI$3)+SUMIFS('ATL CR'!$J:$J,'ATL CR'!$I:$I,'ATL GA Inventory'!$B74,'ATL CR'!$L:$L,'ATL GA Inventory'!AI$3)</f>
        <v>0</v>
      </c>
      <c r="AJ74" s="16">
        <f>SUMIFS('ATL RAW'!$J:$J,'ATL RAW'!$I:$I,'ATL GA Inventory'!$B74,'ATL RAW'!$L:$L,'ATL GA Inventory'!AJ$3)+SUMIFS('ATL CR'!$J:$J,'ATL CR'!$I:$I,'ATL GA Inventory'!$B74,'ATL CR'!$L:$L,'ATL GA Inventory'!AJ$3)</f>
        <v>1276</v>
      </c>
      <c r="AK74" s="16">
        <f>SUMIFS('ATL RAW'!$J:$J,'ATL RAW'!$I:$I,'ATL GA Inventory'!$B74,'ATL RAW'!$L:$L,'ATL GA Inventory'!AK$3)+SUMIFS('ATL CR'!$J:$J,'ATL CR'!$I:$I,'ATL GA Inventory'!$B74,'ATL CR'!$L:$L,'ATL GA Inventory'!AK$3)</f>
        <v>1914</v>
      </c>
      <c r="AL74" s="16">
        <f>SUMIFS('ATL RAW'!$J:$J,'ATL RAW'!$I:$I,'ATL GA Inventory'!$B74,'ATL RAW'!$L:$L,'ATL GA Inventory'!AL$3)+SUMIFS('ATL CR'!$J:$J,'ATL CR'!$I:$I,'ATL GA Inventory'!$B74,'ATL CR'!$L:$L,'ATL GA Inventory'!AL$3)</f>
        <v>0</v>
      </c>
      <c r="AM74" s="16">
        <f>SUMIFS('ATL RAW'!$J:$J,'ATL RAW'!$I:$I,'ATL GA Inventory'!$B74,'ATL RAW'!$L:$L,'ATL GA Inventory'!AM$3)+SUMIFS('ATL CR'!$J:$J,'ATL CR'!$I:$I,'ATL GA Inventory'!$B74,'ATL CR'!$L:$L,'ATL GA Inventory'!AM$3)</f>
        <v>0</v>
      </c>
      <c r="AN74" s="16">
        <f>SUMIFS('ATL RAW'!$J:$J,'ATL RAW'!$I:$I,'ATL GA Inventory'!$B74,'ATL RAW'!$L:$L,'ATL GA Inventory'!AN$3)+SUMIFS('ATL CR'!$J:$J,'ATL CR'!$I:$I,'ATL GA Inventory'!$B74,'ATL CR'!$L:$L,'ATL GA Inventory'!AN$3)</f>
        <v>0</v>
      </c>
      <c r="AO74" s="16">
        <f>SUMIFS('ATL RAW'!$J:$J,'ATL RAW'!$I:$I,'ATL GA Inventory'!$B74,'ATL RAW'!$L:$L,'ATL GA Inventory'!AO$3)+SUMIFS('ATL CR'!$J:$J,'ATL CR'!$I:$I,'ATL GA Inventory'!$B74,'ATL CR'!$L:$L,'ATL GA Inventory'!AO$3)</f>
        <v>0</v>
      </c>
      <c r="AP74" s="16">
        <f>SUMIFS('ATL RAW'!$J:$J,'ATL RAW'!$I:$I,'ATL GA Inventory'!$B74,'ATL RAW'!$L:$L,'ATL GA Inventory'!AP$3)+SUMIFS('ATL CR'!$J:$J,'ATL CR'!$I:$I,'ATL GA Inventory'!$B74,'ATL CR'!$L:$L,'ATL GA Inventory'!AP$3)</f>
        <v>0</v>
      </c>
      <c r="AQ74" s="16">
        <f>SUMIFS('ATL RAW'!$J:$J,'ATL RAW'!$I:$I,'ATL GA Inventory'!$B74,'ATL RAW'!$L:$L,'ATL GA Inventory'!AQ$3)+SUMIFS('ATL CR'!$J:$J,'ATL CR'!$I:$I,'ATL GA Inventory'!$B74,'ATL CR'!$L:$L,'ATL GA Inventory'!AQ$3)</f>
        <v>0</v>
      </c>
      <c r="AR74" s="16">
        <f>SUMIFS('ATL RAW'!$J:$J,'ATL RAW'!$I:$I,'ATL GA Inventory'!$B74,'ATL RAW'!$L:$L,'ATL GA Inventory'!AR$3)+SUMIFS('ATL CR'!$J:$J,'ATL CR'!$I:$I,'ATL GA Inventory'!$B74,'ATL CR'!$L:$L,'ATL GA Inventory'!AR$3)</f>
        <v>0</v>
      </c>
      <c r="AS74" s="16">
        <f>SUMIFS('ATL RAW'!$J:$J,'ATL RAW'!$I:$I,'ATL GA Inventory'!$B74,'ATL RAW'!$L:$L,'ATL GA Inventory'!AS$3)+SUMIFS('ATL CR'!$J:$J,'ATL CR'!$I:$I,'ATL GA Inventory'!$B74,'ATL CR'!$L:$L,'ATL GA Inventory'!AS$3)</f>
        <v>0</v>
      </c>
      <c r="AT74" s="16">
        <f>SUMIFS('ATL RAW'!$J:$J,'ATL RAW'!$I:$I,'ATL GA Inventory'!$B74,'ATL RAW'!$L:$L,'ATL GA Inventory'!AT$3)+SUMIFS('ATL CR'!$J:$J,'ATL CR'!$I:$I,'ATL GA Inventory'!$B74,'ATL CR'!$L:$L,'ATL GA Inventory'!AT$3)</f>
        <v>0</v>
      </c>
      <c r="AU74" s="16">
        <f>SUMIFS('ATL RAW'!$J:$J,'ATL RAW'!$I:$I,'ATL GA Inventory'!$B74,'ATL RAW'!$L:$L,'ATL GA Inventory'!AU$3)+SUMIFS('ATL CR'!$J:$J,'ATL CR'!$I:$I,'ATL GA Inventory'!$B74,'ATL CR'!$L:$L,'ATL GA Inventory'!AU$3)</f>
        <v>0</v>
      </c>
      <c r="AV74" s="16">
        <f>SUMIFS('ATL RAW'!$J:$J,'ATL RAW'!$I:$I,'ATL GA Inventory'!$B74,'ATL RAW'!$L:$L,'ATL GA Inventory'!AV$3)+SUMIFS('ATL CR'!$J:$J,'ATL CR'!$I:$I,'ATL GA Inventory'!$B74,'ATL CR'!$L:$L,'ATL GA Inventory'!AV$3)</f>
        <v>0</v>
      </c>
      <c r="AW74" s="16">
        <f>SUMIFS('ATL RAW'!$J:$J,'ATL RAW'!$I:$I,'ATL GA Inventory'!$B74,'ATL RAW'!$L:$L,'ATL GA Inventory'!AW$3)+SUMIFS('ATL CR'!$J:$J,'ATL CR'!$I:$I,'ATL GA Inventory'!$B74,'ATL CR'!$L:$L,'ATL GA Inventory'!AW$3)</f>
        <v>0</v>
      </c>
      <c r="AX74" s="16">
        <f>SUMIFS('ATL RAW'!$J:$J,'ATL RAW'!$I:$I,'ATL GA Inventory'!$B74,'ATL RAW'!$L:$L,'ATL GA Inventory'!AX$3)+SUMIFS('ATL CR'!$J:$J,'ATL CR'!$I:$I,'ATL GA Inventory'!$B74,'ATL CR'!$L:$L,'ATL GA Inventory'!AX$3)</f>
        <v>0</v>
      </c>
      <c r="AY74" s="16">
        <f>SUMIFS('ATL RAW'!$J:$J,'ATL RAW'!$I:$I,'ATL GA Inventory'!$B74,'ATL RAW'!$L:$L,'ATL GA Inventory'!AY$3)+SUMIFS('ATL CR'!$J:$J,'ATL CR'!$I:$I,'ATL GA Inventory'!$B74,'ATL CR'!$L:$L,'ATL GA Inventory'!AY$3)</f>
        <v>0</v>
      </c>
      <c r="AZ74" s="16">
        <f>SUMIFS('ATL RAW'!$J:$J,'ATL RAW'!$I:$I,'ATL GA Inventory'!$B74,'ATL RAW'!$L:$L,'ATL GA Inventory'!AZ$3)+SUMIFS('ATL CR'!$J:$J,'ATL CR'!$I:$I,'ATL GA Inventory'!$B74,'ATL CR'!$L:$L,'ATL GA Inventory'!AZ$3)</f>
        <v>0</v>
      </c>
      <c r="BA74" s="16">
        <f>SUMIFS('ATL RAW'!$J:$J,'ATL RAW'!$I:$I,'ATL GA Inventory'!$B74,'ATL RAW'!$L:$L,'ATL GA Inventory'!BA$3)+SUMIFS('ATL CR'!$J:$J,'ATL CR'!$I:$I,'ATL GA Inventory'!$B74,'ATL CR'!$L:$L,'ATL GA Inventory'!BA$3)</f>
        <v>0</v>
      </c>
      <c r="BB74" s="16">
        <f>SUMIFS('ATL RAW'!$J:$J,'ATL RAW'!$I:$I,'ATL GA Inventory'!$B74,'ATL RAW'!$L:$L,'ATL GA Inventory'!BB$3)+SUMIFS('ATL CR'!$J:$J,'ATL CR'!$I:$I,'ATL GA Inventory'!$B74,'ATL CR'!$L:$L,'ATL GA Inventory'!BB$3)</f>
        <v>0</v>
      </c>
      <c r="BC74" s="16">
        <f>SUMIFS('ATL RAW'!$J:$J,'ATL RAW'!$I:$I,'ATL GA Inventory'!$B74,'ATL RAW'!$L:$L,'ATL GA Inventory'!BC$3)+SUMIFS('ATL CR'!$J:$J,'ATL CR'!$I:$I,'ATL GA Inventory'!$B74,'ATL CR'!$L:$L,'ATL GA Inventory'!BC$3)</f>
        <v>0</v>
      </c>
      <c r="BD74" s="16">
        <f>SUMIFS('ATL RAW'!$J:$J,'ATL RAW'!$I:$I,'ATL GA Inventory'!$B74,'ATL RAW'!$L:$L,'ATL GA Inventory'!BD$3)+SUMIFS('ATL CR'!$J:$J,'ATL CR'!$I:$I,'ATL GA Inventory'!$B74,'ATL CR'!$L:$L,'ATL GA Inventory'!BD$3)</f>
        <v>0</v>
      </c>
      <c r="BE74" s="16">
        <f>SUMIFS('ATL RAW'!$J:$J,'ATL RAW'!$I:$I,'ATL GA Inventory'!$B74,'ATL RAW'!$L:$L,'ATL GA Inventory'!BE$3)+SUMIFS('ATL CR'!$J:$J,'ATL CR'!$I:$I,'ATL GA Inventory'!$B74,'ATL CR'!$L:$L,'ATL GA Inventory'!BE$3)</f>
        <v>0</v>
      </c>
      <c r="BF74" s="16">
        <f>SUMIFS('ATL RAW'!$J:$J,'ATL RAW'!$I:$I,'ATL GA Inventory'!$B74,'ATL RAW'!$L:$L,'ATL GA Inventory'!BF$3)+SUMIFS('ATL CR'!$J:$J,'ATL CR'!$I:$I,'ATL GA Inventory'!$B74,'ATL CR'!$L:$L,'ATL GA Inventory'!BF$3)</f>
        <v>0</v>
      </c>
      <c r="BG74" s="16">
        <f>SUMIFS('ATL RAW'!$J:$J,'ATL RAW'!$I:$I,'ATL GA Inventory'!$B74,'ATL RAW'!$L:$L,'ATL GA Inventory'!BG$3)+SUMIFS('ATL CR'!$J:$J,'ATL CR'!$I:$I,'ATL GA Inventory'!$B74,'ATL CR'!$L:$L,'ATL GA Inventory'!BG$3)</f>
        <v>0</v>
      </c>
      <c r="BH74" s="16">
        <f>SUMIFS('ATL RAW'!$J:$J,'ATL RAW'!$I:$I,'ATL GA Inventory'!$B74,'ATL RAW'!$L:$L,'ATL GA Inventory'!BH$3)+SUMIFS('ATL CR'!$J:$J,'ATL CR'!$I:$I,'ATL GA Inventory'!$B74,'ATL CR'!$L:$L,'ATL GA Inventory'!BH$3)</f>
        <v>0</v>
      </c>
      <c r="BI74" s="16">
        <f>SUMIFS('ATL RAW'!$J:$J,'ATL RAW'!$I:$I,'ATL GA Inventory'!$B74,'ATL RAW'!$L:$L,'ATL GA Inventory'!BI$3)+SUMIFS('ATL CR'!$J:$J,'ATL CR'!$I:$I,'ATL GA Inventory'!$B74,'ATL CR'!$L:$L,'ATL GA Inventory'!BI$3)</f>
        <v>116</v>
      </c>
      <c r="BJ74" s="16">
        <f>SUMIFS('ATL RAW'!$J:$J,'ATL RAW'!$I:$I,'ATL GA Inventory'!$B74,'ATL RAW'!$L:$L,'ATL GA Inventory'!BJ$3)+SUMIFS('ATL CR'!$J:$J,'ATL CR'!$I:$I,'ATL GA Inventory'!$B74,'ATL CR'!$L:$L,'ATL GA Inventory'!BJ$3)</f>
        <v>2378</v>
      </c>
      <c r="BK74" s="16">
        <f>SUMIFS('ATL RAW'!$J:$J,'ATL RAW'!$I:$I,'ATL GA Inventory'!$B74,'ATL RAW'!$L:$L,'ATL GA Inventory'!BK$3)+SUMIFS('ATL CR'!$J:$J,'ATL CR'!$I:$I,'ATL GA Inventory'!$B74,'ATL CR'!$L:$L,'ATL GA Inventory'!BK$3)</f>
        <v>0</v>
      </c>
      <c r="BL74" s="16">
        <f>SUMIFS('ATL RAW'!$J:$J,'ATL RAW'!$I:$I,'ATL GA Inventory'!$B74,'ATL RAW'!$L:$L,'ATL GA Inventory'!BL$3)+SUMIFS('ATL CR'!$J:$J,'ATL CR'!$I:$I,'ATL GA Inventory'!$B74,'ATL CR'!$L:$L,'ATL GA Inventory'!BL$3)</f>
        <v>1218</v>
      </c>
      <c r="BM74" s="16">
        <f>SUMIFS('ATL RAW'!$J:$J,'ATL RAW'!$I:$I,'ATL GA Inventory'!$B74,'ATL RAW'!$L:$L,'ATL GA Inventory'!BM$3)+SUMIFS('ATL CR'!$J:$J,'ATL CR'!$I:$I,'ATL GA Inventory'!$B74,'ATL CR'!$L:$L,'ATL GA Inventory'!BM$3)</f>
        <v>0</v>
      </c>
      <c r="BN74" s="16">
        <f>SUMIFS('ATL RAW'!$J:$J,'ATL RAW'!$I:$I,'ATL GA Inventory'!$B74,'ATL RAW'!$L:$L,'ATL GA Inventory'!BN$3)+SUMIFS('ATL CR'!$J:$J,'ATL CR'!$I:$I,'ATL GA Inventory'!$B74,'ATL CR'!$L:$L,'ATL GA Inventory'!BN$3)</f>
        <v>0</v>
      </c>
      <c r="BO74" s="16">
        <f>SUMIFS('ATL RAW'!$J:$J,'ATL RAW'!$I:$I,'ATL GA Inventory'!$B74,'ATL RAW'!$L:$L,'ATL GA Inventory'!BO$3)+SUMIFS('ATL CR'!$J:$J,'ATL CR'!$I:$I,'ATL GA Inventory'!$B74,'ATL CR'!$L:$L,'ATL GA Inventory'!BO$3)</f>
        <v>0</v>
      </c>
      <c r="BP74" s="16">
        <f>SUMIFS('ATL RAW'!$J:$J,'ATL RAW'!$I:$I,'ATL GA Inventory'!$B74,'ATL RAW'!$L:$L,'ATL GA Inventory'!BP$3)+SUMIFS('ATL CR'!$J:$J,'ATL CR'!$I:$I,'ATL GA Inventory'!$B74,'ATL CR'!$L:$L,'ATL GA Inventory'!BP$3)</f>
        <v>1914</v>
      </c>
      <c r="BQ74" s="16">
        <f>SUMIFS('ATL RAW'!$J:$J,'ATL RAW'!$I:$I,'ATL GA Inventory'!$B74,'ATL RAW'!$L:$L,'ATL GA Inventory'!BQ$3)+SUMIFS('ATL CR'!$J:$J,'ATL CR'!$I:$I,'ATL GA Inventory'!$B74,'ATL CR'!$L:$L,'ATL GA Inventory'!BQ$3)</f>
        <v>0</v>
      </c>
      <c r="BR74" s="16">
        <f>SUMIFS('ATL RAW'!$J:$J,'ATL RAW'!$I:$I,'ATL GA Inventory'!$B74,'ATL RAW'!$L:$L,'ATL GA Inventory'!BR$3)+SUMIFS('ATL CR'!$J:$J,'ATL CR'!$I:$I,'ATL GA Inventory'!$B74,'ATL CR'!$L:$L,'ATL GA Inventory'!BR$3)</f>
        <v>0</v>
      </c>
      <c r="BS74" s="16">
        <f>SUMIFS('ATL RAW'!$J:$J,'ATL RAW'!$I:$I,'ATL GA Inventory'!$B74,'ATL RAW'!$L:$L,'ATL GA Inventory'!BS$3)+SUMIFS('ATL CR'!$J:$J,'ATL CR'!$I:$I,'ATL GA Inventory'!$B74,'ATL CR'!$L:$L,'ATL GA Inventory'!BS$3)</f>
        <v>0</v>
      </c>
      <c r="BT74" s="16">
        <f>SUMIFS('ATL RAW'!$J:$J,'ATL RAW'!$I:$I,'ATL GA Inventory'!$B74,'ATL RAW'!$L:$L,'ATL GA Inventory'!BT$3)+SUMIFS('ATL CR'!$J:$J,'ATL CR'!$I:$I,'ATL GA Inventory'!$B74,'ATL CR'!$L:$L,'ATL GA Inventory'!BT$3)</f>
        <v>0</v>
      </c>
      <c r="BU74" s="16">
        <f>SUMIFS('ATL RAW'!$J:$J,'ATL RAW'!$I:$I,'ATL GA Inventory'!$B74,'ATL RAW'!$L:$L,'ATL GA Inventory'!BU$3)+SUMIFS('ATL CR'!$J:$J,'ATL CR'!$I:$I,'ATL GA Inventory'!$B74,'ATL CR'!$L:$L,'ATL GA Inventory'!BU$3)</f>
        <v>0</v>
      </c>
      <c r="BV74" s="16">
        <f>SUMIFS('ATL RAW'!$J:$J,'ATL RAW'!$I:$I,'ATL GA Inventory'!$B74,'ATL RAW'!$L:$L,'ATL GA Inventory'!BV$3)+SUMIFS('ATL CR'!$J:$J,'ATL CR'!$I:$I,'ATL GA Inventory'!$B74,'ATL CR'!$L:$L,'ATL GA Inventory'!BV$3)</f>
        <v>0</v>
      </c>
      <c r="BW74" s="16">
        <f>SUMIFS('ATL RAW'!$J:$J,'ATL RAW'!$I:$I,'ATL GA Inventory'!$B74,'ATL RAW'!$L:$L,'ATL GA Inventory'!BW$3)+SUMIFS('ATL CR'!$J:$J,'ATL CR'!$I:$I,'ATL GA Inventory'!$B74,'ATL CR'!$L:$L,'ATL GA Inventory'!BW$3)</f>
        <v>0</v>
      </c>
      <c r="BX74" s="16">
        <f>SUMIFS('ATL RAW'!$J:$J,'ATL RAW'!$I:$I,'ATL GA Inventory'!$B74,'ATL RAW'!$L:$L,'ATL GA Inventory'!BX$3)+SUMIFS('ATL CR'!$J:$J,'ATL CR'!$I:$I,'ATL GA Inventory'!$B74,'ATL CR'!$L:$L,'ATL GA Inventory'!BX$3)</f>
        <v>0</v>
      </c>
      <c r="BY74" s="16">
        <f>SUMIFS('ATL RAW'!$J:$J,'ATL RAW'!$I:$I,'ATL GA Inventory'!$B74,'ATL RAW'!$L:$L,'ATL GA Inventory'!BY$3)+SUMIFS('ATL CR'!$J:$J,'ATL CR'!$I:$I,'ATL GA Inventory'!$B74,'ATL CR'!$L:$L,'ATL GA Inventory'!BY$3)</f>
        <v>0</v>
      </c>
      <c r="BZ74" s="16">
        <f>SUMIFS('ATL RAW'!$J:$J,'ATL RAW'!$I:$I,'ATL GA Inventory'!$B74,'ATL RAW'!$L:$L,'ATL GA Inventory'!BZ$3)+SUMIFS('ATL CR'!$J:$J,'ATL CR'!$I:$I,'ATL GA Inventory'!$B74,'ATL CR'!$L:$L,'ATL GA Inventory'!BZ$3)</f>
        <v>0</v>
      </c>
      <c r="CA74" s="16">
        <f>SUMIFS('ATL RAW'!$J:$J,'ATL RAW'!$I:$I,'ATL GA Inventory'!$B74,'ATL RAW'!$L:$L,'ATL GA Inventory'!CA$3)+SUMIFS('ATL CR'!$J:$J,'ATL CR'!$I:$I,'ATL GA Inventory'!$B74,'ATL CR'!$L:$L,'ATL GA Inventory'!CA$3)</f>
        <v>0</v>
      </c>
      <c r="CB74" s="16">
        <f>SUMIFS('ATL RAW'!$J:$J,'ATL RAW'!$I:$I,'ATL GA Inventory'!$B74,'ATL RAW'!$L:$L,'ATL GA Inventory'!CB$3)+SUMIFS('ATL CR'!$J:$J,'ATL CR'!$I:$I,'ATL GA Inventory'!$B74,'ATL CR'!$L:$L,'ATL GA Inventory'!CB$3)</f>
        <v>0</v>
      </c>
      <c r="CC74" s="16">
        <f>SUMIFS('ATL RAW'!$J:$J,'ATL RAW'!$I:$I,'ATL GA Inventory'!$B74,'ATL RAW'!$L:$L,'ATL GA Inventory'!CC$3)+SUMIFS('ATL CR'!$J:$J,'ATL CR'!$I:$I,'ATL GA Inventory'!$B74,'ATL CR'!$L:$L,'ATL GA Inventory'!CC$3)</f>
        <v>0</v>
      </c>
      <c r="CD74" s="16">
        <f>SUMIFS('ATL RAW'!$J:$J,'ATL RAW'!$I:$I,'ATL GA Inventory'!$B74,'ATL RAW'!$L:$L,'ATL GA Inventory'!CD$3)+SUMIFS('ATL CR'!$J:$J,'ATL CR'!$I:$I,'ATL GA Inventory'!$B74,'ATL CR'!$L:$L,'ATL GA Inventory'!CD$3)</f>
        <v>0</v>
      </c>
      <c r="CE74" s="16">
        <f>SUMIFS('ATL RAW'!$J:$J,'ATL RAW'!$I:$I,'ATL GA Inventory'!$B74,'ATL RAW'!$L:$L,'ATL GA Inventory'!CE$3)+SUMIFS('ATL CR'!$J:$J,'ATL CR'!$I:$I,'ATL GA Inventory'!$B74,'ATL CR'!$L:$L,'ATL GA Inventory'!CE$3)</f>
        <v>0</v>
      </c>
      <c r="CF74" s="16">
        <f>SUMIFS('ATL RAW'!$J:$J,'ATL RAW'!$I:$I,'ATL GA Inventory'!$B74,'ATL RAW'!$L:$L,'ATL GA Inventory'!CF$3)+SUMIFS('ATL CR'!$J:$J,'ATL CR'!$I:$I,'ATL GA Inventory'!$B74,'ATL CR'!$L:$L,'ATL GA Inventory'!CF$3)</f>
        <v>0</v>
      </c>
      <c r="CG74" s="16">
        <f>SUMIFS('ATL RAW'!$J:$J,'ATL RAW'!$I:$I,'ATL GA Inventory'!$B74,'ATL RAW'!$L:$L,'ATL GA Inventory'!CG$3)+SUMIFS('ATL CR'!$J:$J,'ATL CR'!$I:$I,'ATL GA Inventory'!$B74,'ATL CR'!$L:$L,'ATL GA Inventory'!CG$3)</f>
        <v>0</v>
      </c>
      <c r="CH74" s="16">
        <f>SUMIFS('ATL RAW'!$J:$J,'ATL RAW'!$I:$I,'ATL GA Inventory'!$B74,'ATL RAW'!$L:$L,'ATL GA Inventory'!CH$3)+SUMIFS('ATL CR'!$J:$J,'ATL CR'!$I:$I,'ATL GA Inventory'!$B74,'ATL CR'!$L:$L,'ATL GA Inventory'!CH$3)</f>
        <v>0</v>
      </c>
      <c r="CI74" s="16">
        <f>SUMIFS('ATL RAW'!$J:$J,'ATL RAW'!$I:$I,'ATL GA Inventory'!$B74,'ATL RAW'!$L:$L,'ATL GA Inventory'!CI$3)+SUMIFS('ATL CR'!$J:$J,'ATL CR'!$I:$I,'ATL GA Inventory'!$B74,'ATL CR'!$L:$L,'ATL GA Inventory'!CI$3)</f>
        <v>0</v>
      </c>
      <c r="CJ74" s="16">
        <f>SUMIFS('ATL RAW'!$J:$J,'ATL RAW'!$I:$I,'ATL GA Inventory'!$B74,'ATL RAW'!$L:$L,'ATL GA Inventory'!CJ$3)+SUMIFS('ATL CR'!$J:$J,'ATL CR'!$I:$I,'ATL GA Inventory'!$B74,'ATL CR'!$L:$L,'ATL GA Inventory'!CJ$3)</f>
        <v>0</v>
      </c>
      <c r="CK74" s="16">
        <f>SUMIFS('ATL RAW'!$J:$J,'ATL RAW'!$I:$I,'ATL GA Inventory'!$B74,'ATL RAW'!$L:$L,'ATL GA Inventory'!CK$3)+SUMIFS('ATL CR'!$J:$J,'ATL CR'!$I:$I,'ATL GA Inventory'!$B74,'ATL CR'!$L:$L,'ATL GA Inventory'!CK$3)</f>
        <v>0</v>
      </c>
      <c r="CL74" s="16">
        <f>SUMIFS('ATL RAW'!$J:$J,'ATL RAW'!$I:$I,'ATL GA Inventory'!$B74,'ATL RAW'!$L:$L,'ATL GA Inventory'!CL$3)+SUMIFS('ATL CR'!$J:$J,'ATL CR'!$I:$I,'ATL GA Inventory'!$B74,'ATL CR'!$L:$L,'ATL GA Inventory'!CL$3)</f>
        <v>638</v>
      </c>
      <c r="CM74" s="16">
        <f>SUMIFS('ATL RAW'!$J:$J,'ATL RAW'!$I:$I,'ATL GA Inventory'!$B74,'ATL RAW'!$L:$L,'ATL GA Inventory'!CM$3)+SUMIFS('ATL CR'!$J:$J,'ATL CR'!$I:$I,'ATL GA Inventory'!$B74,'ATL CR'!$L:$L,'ATL GA Inventory'!CM$3)</f>
        <v>0</v>
      </c>
      <c r="CN74" s="16">
        <f>SUMIFS('ATL RAW'!$J:$J,'ATL RAW'!$I:$I,'ATL GA Inventory'!$B74,'ATL RAW'!$L:$L,'ATL GA Inventory'!CN$3)+SUMIFS('ATL CR'!$J:$J,'ATL CR'!$I:$I,'ATL GA Inventory'!$B74,'ATL CR'!$L:$L,'ATL GA Inventory'!CN$3)</f>
        <v>0</v>
      </c>
      <c r="CO74" s="16">
        <f>SUMIFS('ATL RAW'!$J:$J,'ATL RAW'!$I:$I,'ATL GA Inventory'!$B74,'ATL RAW'!$L:$L,'ATL GA Inventory'!CO$3)+SUMIFS('ATL CR'!$J:$J,'ATL CR'!$I:$I,'ATL GA Inventory'!$B74,'ATL CR'!$L:$L,'ATL GA Inventory'!CO$3)</f>
        <v>0</v>
      </c>
      <c r="CP74" s="16">
        <f>SUMIFS('ATL RAW'!$J:$J,'ATL RAW'!$I:$I,'ATL GA Inventory'!$B74,'ATL RAW'!$L:$L,'ATL GA Inventory'!CP$3)+SUMIFS('ATL CR'!$J:$J,'ATL CR'!$I:$I,'ATL GA Inventory'!$B74,'ATL CR'!$L:$L,'ATL GA Inventory'!CP$3)</f>
        <v>0</v>
      </c>
      <c r="CQ74" s="16">
        <f>SUMIFS('ATL RAW'!$J:$J,'ATL RAW'!$I:$I,'ATL GA Inventory'!$B74,'ATL RAW'!$L:$L,'ATL GA Inventory'!CQ$3)+SUMIFS('ATL CR'!$J:$J,'ATL CR'!$I:$I,'ATL GA Inventory'!$B74,'ATL CR'!$L:$L,'ATL GA Inventory'!CQ$3)</f>
        <v>0</v>
      </c>
      <c r="CR74" s="16">
        <f>SUMIFS('ATL RAW'!$J:$J,'ATL RAW'!$I:$I,'ATL GA Inventory'!$B74,'ATL RAW'!$L:$L,'ATL GA Inventory'!CR$3)+SUMIFS('ATL CR'!$J:$J,'ATL CR'!$I:$I,'ATL GA Inventory'!$B74,'ATL CR'!$L:$L,'ATL GA Inventory'!CR$3)</f>
        <v>0</v>
      </c>
      <c r="CS74" s="16">
        <f>SUMIFS('ATL RAW'!$J:$J,'ATL RAW'!$I:$I,'ATL GA Inventory'!$B74,'ATL RAW'!$L:$L,'ATL GA Inventory'!CS$3)+SUMIFS('ATL CR'!$J:$J,'ATL CR'!$I:$I,'ATL GA Inventory'!$B74,'ATL CR'!$L:$L,'ATL GA Inventory'!CS$3)</f>
        <v>0</v>
      </c>
      <c r="CT74" s="16">
        <f>SUMIFS('ATL RAW'!$J:$J,'ATL RAW'!$I:$I,'ATL GA Inventory'!$B74,'ATL RAW'!$L:$L,'ATL GA Inventory'!CT$3)+SUMIFS('ATL CR'!$J:$J,'ATL CR'!$I:$I,'ATL GA Inventory'!$B74,'ATL CR'!$L:$L,'ATL GA Inventory'!CT$3)</f>
        <v>0</v>
      </c>
      <c r="CU74" s="16">
        <f>SUMIFS('ATL RAW'!$J:$J,'ATL RAW'!$I:$I,'ATL GA Inventory'!$B74,'ATL RAW'!$L:$L,'ATL GA Inventory'!CU$3)+SUMIFS('ATL CR'!$J:$J,'ATL CR'!$I:$I,'ATL GA Inventory'!$B74,'ATL CR'!$L:$L,'ATL GA Inventory'!CU$3)</f>
        <v>0</v>
      </c>
      <c r="CV74" s="16">
        <f>SUMIFS('ATL RAW'!$J:$J,'ATL RAW'!$I:$I,'ATL GA Inventory'!$B74,'ATL RAW'!$L:$L,'ATL GA Inventory'!CV$3)+SUMIFS('ATL CR'!$J:$J,'ATL CR'!$I:$I,'ATL GA Inventory'!$B74,'ATL CR'!$L:$L,'ATL GA Inventory'!CV$3)</f>
        <v>0</v>
      </c>
      <c r="CW74" s="16">
        <f>SUMIFS('ATL RAW'!$J:$J,'ATL RAW'!$I:$I,'ATL GA Inventory'!$B74,'ATL RAW'!$L:$L,'ATL GA Inventory'!CW$3)+SUMIFS('ATL CR'!$J:$J,'ATL CR'!$I:$I,'ATL GA Inventory'!$B74,'ATL CR'!$L:$L,'ATL GA Inventory'!CW$3)</f>
        <v>0</v>
      </c>
      <c r="CX74" s="16">
        <f>SUMIFS('ATL RAW'!$J:$J,'ATL RAW'!$I:$I,'ATL GA Inventory'!$B74,'ATL RAW'!$L:$L,'ATL GA Inventory'!CX$3)+SUMIFS('ATL CR'!$J:$J,'ATL CR'!$I:$I,'ATL GA Inventory'!$B74,'ATL CR'!$L:$L,'ATL GA Inventory'!CX$3)</f>
        <v>0</v>
      </c>
      <c r="CY74" s="16">
        <f>SUMIFS('ATL RAW'!$J:$J,'ATL RAW'!$I:$I,'ATL GA Inventory'!$B74,'ATL RAW'!$L:$L,'ATL GA Inventory'!CY$3)+SUMIFS('ATL CR'!$J:$J,'ATL CR'!$I:$I,'ATL GA Inventory'!$B74,'ATL CR'!$L:$L,'ATL GA Inventory'!CY$3)</f>
        <v>0</v>
      </c>
      <c r="CZ74" s="16">
        <f>SUMIFS('ATL RAW'!$J:$J,'ATL RAW'!$I:$I,'ATL GA Inventory'!$B74,'ATL RAW'!$L:$L,'ATL GA Inventory'!CZ$3)+SUMIFS('ATL CR'!$J:$J,'ATL CR'!$I:$I,'ATL GA Inventory'!$B74,'ATL CR'!$L:$L,'ATL GA Inventory'!CZ$3)</f>
        <v>0</v>
      </c>
      <c r="DA74" s="16">
        <f>SUMIFS('ATL RAW'!$J:$J,'ATL RAW'!$I:$I,'ATL GA Inventory'!$B74,'ATL RAW'!$L:$L,'ATL GA Inventory'!DA$3)+SUMIFS('ATL CR'!$J:$J,'ATL CR'!$I:$I,'ATL GA Inventory'!$B74,'ATL CR'!$L:$L,'ATL GA Inventory'!DA$3)</f>
        <v>0</v>
      </c>
      <c r="DB74" s="16">
        <f>SUMIFS('ATL RAW'!$J:$J,'ATL RAW'!$I:$I,'ATL GA Inventory'!$B74,'ATL RAW'!$L:$L,'ATL GA Inventory'!DB$3)+SUMIFS('ATL CR'!$J:$J,'ATL CR'!$I:$I,'ATL GA Inventory'!$B74,'ATL CR'!$L:$L,'ATL GA Inventory'!DB$3)</f>
        <v>0</v>
      </c>
      <c r="DC74" s="16">
        <f>SUMIFS('ATL RAW'!$J:$J,'ATL RAW'!$I:$I,'ATL GA Inventory'!$B74,'ATL RAW'!$L:$L,'ATL GA Inventory'!DC$3)+SUMIFS('ATL CR'!$J:$J,'ATL CR'!$I:$I,'ATL GA Inventory'!$B74,'ATL CR'!$L:$L,'ATL GA Inventory'!DC$3)</f>
        <v>0</v>
      </c>
      <c r="DD74" s="16">
        <f>SUMIFS('ATL RAW'!$J:$J,'ATL RAW'!$I:$I,'ATL GA Inventory'!$B74,'ATL RAW'!$L:$L,'ATL GA Inventory'!DD$3)+SUMIFS('ATL CR'!$J:$J,'ATL CR'!$I:$I,'ATL GA Inventory'!$B74,'ATL CR'!$L:$L,'ATL GA Inventory'!DD$3)</f>
        <v>0</v>
      </c>
      <c r="DE74" s="16">
        <f>SUMIFS('ATL RAW'!$J:$J,'ATL RAW'!$I:$I,'ATL GA Inventory'!$B74,'ATL RAW'!$L:$L,'ATL GA Inventory'!DE$3)+SUMIFS('ATL CR'!$J:$J,'ATL CR'!$I:$I,'ATL GA Inventory'!$B74,'ATL CR'!$L:$L,'ATL GA Inventory'!DE$3)</f>
        <v>0</v>
      </c>
      <c r="DF74" s="16">
        <f>SUMIFS('ATL RAW'!$J:$J,'ATL RAW'!$I:$I,'ATL GA Inventory'!$B74,'ATL RAW'!$L:$L,'ATL GA Inventory'!DF$3)+SUMIFS('ATL CR'!$J:$J,'ATL CR'!$I:$I,'ATL GA Inventory'!$B74,'ATL CR'!$L:$L,'ATL GA Inventory'!DF$3)</f>
        <v>0</v>
      </c>
      <c r="DG74" s="16">
        <f>SUMIFS('ATL RAW'!$J:$J,'ATL RAW'!$I:$I,'ATL GA Inventory'!$B74,'ATL RAW'!$L:$L,'ATL GA Inventory'!DG$3)+SUMIFS('ATL CR'!$J:$J,'ATL CR'!$I:$I,'ATL GA Inventory'!$B74,'ATL CR'!$L:$L,'ATL GA Inventory'!DG$3)</f>
        <v>0</v>
      </c>
      <c r="DH74" s="16">
        <f>SUMIFS('ATL RAW'!$J:$J,'ATL RAW'!$I:$I,'ATL GA Inventory'!$B74,'ATL RAW'!$L:$L,'ATL GA Inventory'!DH$3)+SUMIFS('ATL CR'!$J:$J,'ATL CR'!$I:$I,'ATL GA Inventory'!$B74,'ATL CR'!$L:$L,'ATL GA Inventory'!DH$3)</f>
        <v>0</v>
      </c>
      <c r="DI74" s="16">
        <f>SUMIFS('ATL RAW'!$J:$J,'ATL RAW'!$I:$I,'ATL GA Inventory'!$B74,'ATL RAW'!$L:$L,'ATL GA Inventory'!DI$3)+SUMIFS('ATL CR'!$J:$J,'ATL CR'!$I:$I,'ATL GA Inventory'!$B74,'ATL CR'!$L:$L,'ATL GA Inventory'!DI$3)</f>
        <v>0</v>
      </c>
      <c r="DJ74" s="16">
        <f>SUMIFS('ATL RAW'!$J:$J,'ATL RAW'!$I:$I,'ATL GA Inventory'!$B74,'ATL RAW'!$L:$L,'ATL GA Inventory'!DJ$3)+SUMIFS('ATL CR'!$J:$J,'ATL CR'!$I:$I,'ATL GA Inventory'!$B74,'ATL CR'!$L:$L,'ATL GA Inventory'!DJ$3)</f>
        <v>0</v>
      </c>
      <c r="DK74" s="16">
        <f>SUMIFS('ATL RAW'!$J:$J,'ATL RAW'!$I:$I,'ATL GA Inventory'!$B74,'ATL RAW'!$L:$L,'ATL GA Inventory'!DK$3)+SUMIFS('ATL CR'!$J:$J,'ATL CR'!$I:$I,'ATL GA Inventory'!$B74,'ATL CR'!$L:$L,'ATL GA Inventory'!DK$3)</f>
        <v>0</v>
      </c>
      <c r="DL74" s="16">
        <f>SUMIFS('ATL RAW'!$J:$J,'ATL RAW'!$I:$I,'ATL GA Inventory'!$B74,'ATL RAW'!$L:$L,'ATL GA Inventory'!DL$3)+SUMIFS('ATL CR'!$J:$J,'ATL CR'!$I:$I,'ATL GA Inventory'!$B74,'ATL CR'!$L:$L,'ATL GA Inventory'!DL$3)</f>
        <v>0</v>
      </c>
      <c r="DM74" s="16">
        <f>SUMIFS('ATL RAW'!$J:$J,'ATL RAW'!$I:$I,'ATL GA Inventory'!$B74,'ATL RAW'!$L:$L,'ATL GA Inventory'!DM$3)+SUMIFS('ATL CR'!$J:$J,'ATL CR'!$I:$I,'ATL GA Inventory'!$B74,'ATL CR'!$L:$L,'ATL GA Inventory'!DM$3)</f>
        <v>0</v>
      </c>
      <c r="DN74" s="16">
        <f>SUMIFS('ATL RAW'!$J:$J,'ATL RAW'!$I:$I,'ATL GA Inventory'!$B74,'ATL RAW'!$L:$L,'ATL GA Inventory'!DN$3)+SUMIFS('ATL CR'!$J:$J,'ATL CR'!$I:$I,'ATL GA Inventory'!$B74,'ATL CR'!$L:$L,'ATL GA Inventory'!DN$3)</f>
        <v>0</v>
      </c>
      <c r="DO74" s="16">
        <f>SUMIFS('ATL RAW'!$J:$J,'ATL RAW'!$I:$I,'ATL GA Inventory'!$B74,'ATL RAW'!$L:$L,'ATL GA Inventory'!DO$3)+SUMIFS('ATL CR'!$J:$J,'ATL CR'!$I:$I,'ATL GA Inventory'!$B74,'ATL CR'!$L:$L,'ATL GA Inventory'!DO$3)</f>
        <v>0</v>
      </c>
      <c r="DP74" s="16">
        <f>SUMIFS('ATL RAW'!$J:$J,'ATL RAW'!$I:$I,'ATL GA Inventory'!$B74,'ATL RAW'!$L:$L,'ATL GA Inventory'!DP$3)+SUMIFS('ATL CR'!$J:$J,'ATL CR'!$I:$I,'ATL GA Inventory'!$B74,'ATL CR'!$L:$L,'ATL GA Inventory'!DP$3)</f>
        <v>0</v>
      </c>
      <c r="DQ74" s="16">
        <f>SUMIFS('ATL RAW'!$J:$J,'ATL RAW'!$I:$I,'ATL GA Inventory'!$B74,'ATL RAW'!$L:$L,'ATL GA Inventory'!DQ$3)+SUMIFS('ATL CR'!$J:$J,'ATL CR'!$I:$I,'ATL GA Inventory'!$B74,'ATL CR'!$L:$L,'ATL GA Inventory'!DQ$3)</f>
        <v>0</v>
      </c>
      <c r="DR74" s="16">
        <f>SUMIFS('ATL RAW'!$J:$J,'ATL RAW'!$I:$I,'ATL GA Inventory'!$B74,'ATL RAW'!$L:$L,'ATL GA Inventory'!DR$3)+SUMIFS('ATL CR'!$J:$J,'ATL CR'!$I:$I,'ATL GA Inventory'!$B74,'ATL CR'!$L:$L,'ATL GA Inventory'!DR$3)</f>
        <v>0</v>
      </c>
      <c r="DS74" s="16">
        <f>SUMIFS('ATL RAW'!$J:$J,'ATL RAW'!$I:$I,'ATL GA Inventory'!$B74,'ATL RAW'!$L:$L,'ATL GA Inventory'!DS$3)+SUMIFS('ATL CR'!$J:$J,'ATL CR'!$I:$I,'ATL GA Inventory'!$B74,'ATL CR'!$L:$L,'ATL GA Inventory'!DS$3)</f>
        <v>0</v>
      </c>
      <c r="DT74" s="16">
        <f>SUMIFS('ATL RAW'!$J:$J,'ATL RAW'!$I:$I,'ATL GA Inventory'!$B74,'ATL RAW'!$L:$L,'ATL GA Inventory'!DT$3)+SUMIFS('ATL CR'!$J:$J,'ATL CR'!$I:$I,'ATL GA Inventory'!$B74,'ATL CR'!$L:$L,'ATL GA Inventory'!DT$3)</f>
        <v>0</v>
      </c>
      <c r="DU74" s="16">
        <f>SUMIFS('ATL RAW'!$J:$J,'ATL RAW'!$I:$I,'ATL GA Inventory'!$B74,'ATL RAW'!$L:$L,'ATL GA Inventory'!DU$3)+SUMIFS('ATL CR'!$J:$J,'ATL CR'!$I:$I,'ATL GA Inventory'!$B74,'ATL CR'!$L:$L,'ATL GA Inventory'!DU$3)</f>
        <v>0</v>
      </c>
      <c r="DV74" s="16">
        <f>SUMIFS('ATL RAW'!$J:$J,'ATL RAW'!$I:$I,'ATL GA Inventory'!$B74,'ATL RAW'!$L:$L,'ATL GA Inventory'!DV$3)+SUMIFS('ATL CR'!$J:$J,'ATL CR'!$I:$I,'ATL GA Inventory'!$B74,'ATL CR'!$L:$L,'ATL GA Inventory'!DV$3)</f>
        <v>0</v>
      </c>
      <c r="DW74" s="16">
        <f>SUMIFS('ATL RAW'!$J:$J,'ATL RAW'!$I:$I,'ATL GA Inventory'!$B74,'ATL RAW'!$L:$L,'ATL GA Inventory'!DW$3)+SUMIFS('ATL CR'!$J:$J,'ATL CR'!$I:$I,'ATL GA Inventory'!$B74,'ATL CR'!$L:$L,'ATL GA Inventory'!DW$3)</f>
        <v>0</v>
      </c>
      <c r="DX74" s="16">
        <f>SUMIFS('ATL RAW'!$J:$J,'ATL RAW'!$I:$I,'ATL GA Inventory'!$B74,'ATL RAW'!$L:$L,'ATL GA Inventory'!DX$3)+SUMIFS('ATL CR'!$J:$J,'ATL CR'!$I:$I,'ATL GA Inventory'!$B74,'ATL CR'!$L:$L,'ATL GA Inventory'!DX$3)</f>
        <v>0</v>
      </c>
      <c r="DY74" s="16">
        <f>SUMIFS('ATL RAW'!$J:$J,'ATL RAW'!$I:$I,'ATL GA Inventory'!$B74,'ATL RAW'!$L:$L,'ATL GA Inventory'!DY$3)+SUMIFS('ATL CR'!$J:$J,'ATL CR'!$I:$I,'ATL GA Inventory'!$B74,'ATL CR'!$L:$L,'ATL GA Inventory'!DY$3)</f>
        <v>0</v>
      </c>
      <c r="DZ74" s="16">
        <f>SUMIFS('ATL RAW'!$J:$J,'ATL RAW'!$I:$I,'ATL GA Inventory'!$B74,'ATL RAW'!$L:$L,'ATL GA Inventory'!DZ$3)+SUMIFS('ATL CR'!$J:$J,'ATL CR'!$I:$I,'ATL GA Inventory'!$B74,'ATL CR'!$L:$L,'ATL GA Inventory'!DZ$3)</f>
        <v>0</v>
      </c>
      <c r="EA74" s="16">
        <f>SUMIFS('ATL RAW'!$J:$J,'ATL RAW'!$I:$I,'ATL GA Inventory'!$B74,'ATL RAW'!$L:$L,'ATL GA Inventory'!EA$3)+SUMIFS('ATL CR'!$J:$J,'ATL CR'!$I:$I,'ATL GA Inventory'!$B74,'ATL CR'!$L:$L,'ATL GA Inventory'!EA$3)</f>
        <v>0</v>
      </c>
      <c r="EB74" s="16">
        <f>SUMIFS('ATL RAW'!$J:$J,'ATL RAW'!$I:$I,'ATL GA Inventory'!$B74,'ATL RAW'!$L:$L,'ATL GA Inventory'!EB$3)+SUMIFS('ATL CR'!$J:$J,'ATL CR'!$I:$I,'ATL GA Inventory'!$B74,'ATL CR'!$L:$L,'ATL GA Inventory'!EB$3)</f>
        <v>0</v>
      </c>
      <c r="EC74" s="16">
        <f>SUMIFS('ATL RAW'!$J:$J,'ATL RAW'!$I:$I,'ATL GA Inventory'!$B74,'ATL RAW'!$L:$L,'ATL GA Inventory'!EC$3)+SUMIFS('ATL CR'!$J:$J,'ATL CR'!$I:$I,'ATL GA Inventory'!$B74,'ATL CR'!$L:$L,'ATL GA Inventory'!EC$3)</f>
        <v>0</v>
      </c>
      <c r="ED74" s="16">
        <f>SUMIFS('ATL RAW'!$J:$J,'ATL RAW'!$I:$I,'ATL GA Inventory'!$B74,'ATL RAW'!$L:$L,'ATL GA Inventory'!ED$3)+SUMIFS('ATL CR'!$J:$J,'ATL CR'!$I:$I,'ATL GA Inventory'!$B74,'ATL CR'!$L:$L,'ATL GA Inventory'!ED$3)</f>
        <v>0</v>
      </c>
      <c r="EE74" s="16">
        <f>SUMIFS('ATL RAW'!$J:$J,'ATL RAW'!$I:$I,'ATL GA Inventory'!$B74,'ATL RAW'!$L:$L,'ATL GA Inventory'!EE$3)+SUMIFS('ATL CR'!$J:$J,'ATL CR'!$I:$I,'ATL GA Inventory'!$B74,'ATL CR'!$L:$L,'ATL GA Inventory'!EE$3)</f>
        <v>0</v>
      </c>
      <c r="EF74" s="16">
        <f>SUMIFS('ATL RAW'!$J:$J,'ATL RAW'!$I:$I,'ATL GA Inventory'!$B74,'ATL RAW'!$L:$L,'ATL GA Inventory'!EF$3)+SUMIFS('ATL CR'!$J:$J,'ATL CR'!$I:$I,'ATL GA Inventory'!$B74,'ATL CR'!$L:$L,'ATL GA Inventory'!EF$3)</f>
        <v>0</v>
      </c>
      <c r="EG74" s="16">
        <f>SUMIFS('ATL RAW'!$J:$J,'ATL RAW'!$I:$I,'ATL GA Inventory'!$B74,'ATL RAW'!$L:$L,'ATL GA Inventory'!EG$3)+SUMIFS('ATL CR'!$J:$J,'ATL CR'!$I:$I,'ATL GA Inventory'!$B74,'ATL CR'!$L:$L,'ATL GA Inventory'!EG$3)</f>
        <v>0</v>
      </c>
      <c r="EH74" s="16">
        <f>SUMIFS('ATL RAW'!$J:$J,'ATL RAW'!$I:$I,'ATL GA Inventory'!$B74,'ATL RAW'!$L:$L,'ATL GA Inventory'!EH$3)+SUMIFS('ATL CR'!$J:$J,'ATL CR'!$I:$I,'ATL GA Inventory'!$B74,'ATL CR'!$L:$L,'ATL GA Inventory'!EH$3)</f>
        <v>0</v>
      </c>
      <c r="EI74" s="16">
        <f>SUMIFS('ATL RAW'!$J:$J,'ATL RAW'!$I:$I,'ATL GA Inventory'!$B74,'ATL RAW'!$L:$L,'ATL GA Inventory'!EI$3)+SUMIFS('ATL CR'!$J:$J,'ATL CR'!$I:$I,'ATL GA Inventory'!$B74,'ATL CR'!$L:$L,'ATL GA Inventory'!EI$3)</f>
        <v>0</v>
      </c>
      <c r="EJ74" s="16">
        <f>SUMIFS('ATL RAW'!$J:$J,'ATL RAW'!$I:$I,'ATL GA Inventory'!$B74,'ATL RAW'!$L:$L,'ATL GA Inventory'!EJ$3)+SUMIFS('ATL CR'!$J:$J,'ATL CR'!$I:$I,'ATL GA Inventory'!$B74,'ATL CR'!$L:$L,'ATL GA Inventory'!EJ$3)</f>
        <v>0</v>
      </c>
      <c r="EK74" s="16">
        <f>SUMIFS('ATL RAW'!$J:$J,'ATL RAW'!$I:$I,'ATL GA Inventory'!$B74,'ATL RAW'!$L:$L,'ATL GA Inventory'!EK$3)+SUMIFS('ATL CR'!$J:$J,'ATL CR'!$I:$I,'ATL GA Inventory'!$B74,'ATL CR'!$L:$L,'ATL GA Inventory'!EK$3)</f>
        <v>0</v>
      </c>
      <c r="EL74" s="16">
        <f>SUMIFS('ATL RAW'!$J:$J,'ATL RAW'!$I:$I,'ATL GA Inventory'!$B74,'ATL RAW'!$L:$L,'ATL GA Inventory'!EL$3)+SUMIFS('ATL CR'!$J:$J,'ATL CR'!$I:$I,'ATL GA Inventory'!$B74,'ATL CR'!$L:$L,'ATL GA Inventory'!EL$3)</f>
        <v>0</v>
      </c>
      <c r="EM74" s="16">
        <f>SUMIFS('ATL RAW'!$J:$J,'ATL RAW'!$I:$I,'ATL GA Inventory'!$B74,'ATL RAW'!$L:$L,'ATL GA Inventory'!EM$3)+SUMIFS('ATL CR'!$J:$J,'ATL CR'!$I:$I,'ATL GA Inventory'!$B74,'ATL CR'!$L:$L,'ATL GA Inventory'!EM$3)</f>
        <v>0</v>
      </c>
      <c r="EN74" s="16">
        <f>SUMIFS('ATL RAW'!$J:$J,'ATL RAW'!$I:$I,'ATL GA Inventory'!$B74,'ATL RAW'!$L:$L,'ATL GA Inventory'!EN$3)+SUMIFS('ATL CR'!$J:$J,'ATL CR'!$I:$I,'ATL GA Inventory'!$B74,'ATL CR'!$L:$L,'ATL GA Inventory'!EN$3)</f>
        <v>0</v>
      </c>
      <c r="EO74" s="16">
        <f>SUMIFS('ATL RAW'!$J:$J,'ATL RAW'!$I:$I,'ATL GA Inventory'!$B74,'ATL RAW'!$L:$L,'ATL GA Inventory'!EO$3)+SUMIFS('ATL CR'!$J:$J,'ATL CR'!$I:$I,'ATL GA Inventory'!$B74,'ATL CR'!$L:$L,'ATL GA Inventory'!EO$3)</f>
        <v>0</v>
      </c>
      <c r="EP74" s="16">
        <f>SUMIFS('ATL RAW'!$J:$J,'ATL RAW'!$I:$I,'ATL GA Inventory'!$B74,'ATL RAW'!$L:$L,'ATL GA Inventory'!EP$3)+SUMIFS('ATL CR'!$J:$J,'ATL CR'!$I:$I,'ATL GA Inventory'!$B74,'ATL CR'!$L:$L,'ATL GA Inventory'!EP$3)</f>
        <v>0</v>
      </c>
      <c r="EQ74" s="16">
        <f>SUMIFS('ATL RAW'!$J:$J,'ATL RAW'!$I:$I,'ATL GA Inventory'!$B74,'ATL RAW'!$L:$L,'ATL GA Inventory'!EQ$3)+SUMIFS('ATL CR'!$J:$J,'ATL CR'!$I:$I,'ATL GA Inventory'!$B74,'ATL CR'!$L:$L,'ATL GA Inventory'!EQ$3)</f>
        <v>0</v>
      </c>
      <c r="ER74" s="16">
        <f>SUMIFS('ATL RAW'!$J:$J,'ATL RAW'!$I:$I,'ATL GA Inventory'!$B74,'ATL RAW'!$L:$L,'ATL GA Inventory'!ER$3)+SUMIFS('ATL CR'!$J:$J,'ATL CR'!$I:$I,'ATL GA Inventory'!$B74,'ATL CR'!$L:$L,'ATL GA Inventory'!ER$3)</f>
        <v>0</v>
      </c>
      <c r="ES74" s="16">
        <f>SUMIFS('ATL RAW'!$J:$J,'ATL RAW'!$I:$I,'ATL GA Inventory'!$B74,'ATL RAW'!$L:$L,'ATL GA Inventory'!ES$3)+SUMIFS('ATL CR'!$J:$J,'ATL CR'!$I:$I,'ATL GA Inventory'!$B74,'ATL CR'!$L:$L,'ATL GA Inventory'!ES$3)</f>
        <v>0</v>
      </c>
      <c r="ET74" s="16">
        <f>SUMIFS('ATL RAW'!$J:$J,'ATL RAW'!$I:$I,'ATL GA Inventory'!$B74,'ATL RAW'!$L:$L,'ATL GA Inventory'!ET$3)+SUMIFS('ATL CR'!$J:$J,'ATL CR'!$I:$I,'ATL GA Inventory'!$B74,'ATL CR'!$L:$L,'ATL GA Inventory'!ET$3)</f>
        <v>0</v>
      </c>
      <c r="EU74" s="16">
        <f>SUMIFS('ATL RAW'!$J:$J,'ATL RAW'!$I:$I,'ATL GA Inventory'!$B74,'ATL RAW'!$L:$L,'ATL GA Inventory'!EU$3)+SUMIFS('ATL CR'!$J:$J,'ATL CR'!$I:$I,'ATL GA Inventory'!$B74,'ATL CR'!$L:$L,'ATL GA Inventory'!EU$3)</f>
        <v>0</v>
      </c>
      <c r="EV74" s="16">
        <f>SUMIFS('ATL RAW'!$J:$J,'ATL RAW'!$I:$I,'ATL GA Inventory'!$B74,'ATL RAW'!$L:$L,'ATL GA Inventory'!EV$3)+SUMIFS('ATL CR'!$J:$J,'ATL CR'!$I:$I,'ATL GA Inventory'!$B74,'ATL CR'!$L:$L,'ATL GA Inventory'!EV$3)</f>
        <v>0</v>
      </c>
      <c r="EW74" s="16">
        <f>SUMIFS('ATL RAW'!$J:$J,'ATL RAW'!$I:$I,'ATL GA Inventory'!$B74,'ATL RAW'!$L:$L,'ATL GA Inventory'!EW$3)+SUMIFS('ATL CR'!$J:$J,'ATL CR'!$I:$I,'ATL GA Inventory'!$B74,'ATL CR'!$L:$L,'ATL GA Inventory'!EW$3)</f>
        <v>0</v>
      </c>
      <c r="EX74" s="16">
        <f>SUMIFS('ATL RAW'!$J:$J,'ATL RAW'!$I:$I,'ATL GA Inventory'!$B74,'ATL RAW'!$L:$L,'ATL GA Inventory'!EX$3)+SUMIFS('ATL CR'!$J:$J,'ATL CR'!$I:$I,'ATL GA Inventory'!$B74,'ATL CR'!$L:$L,'ATL GA Inventory'!EX$3)</f>
        <v>0</v>
      </c>
      <c r="EY74" s="16">
        <f>SUMIFS('ATL RAW'!$J:$J,'ATL RAW'!$I:$I,'ATL GA Inventory'!$B74,'ATL RAW'!$L:$L,'ATL GA Inventory'!EY$3)+SUMIFS('ATL CR'!$J:$J,'ATL CR'!$I:$I,'ATL GA Inventory'!$B74,'ATL CR'!$L:$L,'ATL GA Inventory'!EY$3)</f>
        <v>0</v>
      </c>
      <c r="EZ74" s="16">
        <f>SUMIFS('ATL RAW'!$J:$J,'ATL RAW'!$I:$I,'ATL GA Inventory'!$B74,'ATL RAW'!$L:$L,'ATL GA Inventory'!EZ$3)+SUMIFS('ATL CR'!$J:$J,'ATL CR'!$I:$I,'ATL GA Inventory'!$B74,'ATL CR'!$L:$L,'ATL GA Inventory'!EZ$3)</f>
        <v>0</v>
      </c>
      <c r="FA74" s="16">
        <f>SUMIFS('ATL RAW'!$J:$J,'ATL RAW'!$I:$I,'ATL GA Inventory'!$B74,'ATL RAW'!$L:$L,'ATL GA Inventory'!FA$3)+SUMIFS('ATL CR'!$J:$J,'ATL CR'!$I:$I,'ATL GA Inventory'!$B74,'ATL CR'!$L:$L,'ATL GA Inventory'!FA$3)</f>
        <v>0</v>
      </c>
      <c r="FB74" s="16">
        <f>SUMIFS('ATL RAW'!$J:$J,'ATL RAW'!$I:$I,'ATL GA Inventory'!$B74,'ATL RAW'!$L:$L,'ATL GA Inventory'!FB$3)+SUMIFS('ATL CR'!$J:$J,'ATL CR'!$I:$I,'ATL GA Inventory'!$B74,'ATL CR'!$L:$L,'ATL GA Inventory'!FB$3)</f>
        <v>0</v>
      </c>
      <c r="FC74" s="16">
        <f>SUMIFS('ATL RAW'!$J:$J,'ATL RAW'!$I:$I,'ATL GA Inventory'!$B74,'ATL RAW'!$L:$L,'ATL GA Inventory'!FC$3)+SUMIFS('ATL CR'!$J:$J,'ATL CR'!$I:$I,'ATL GA Inventory'!$B74,'ATL CR'!$L:$L,'ATL GA Inventory'!FC$3)</f>
        <v>0</v>
      </c>
      <c r="FD74" s="16">
        <f>SUMIFS('ATL RAW'!$J:$J,'ATL RAW'!$I:$I,'ATL GA Inventory'!$B74,'ATL RAW'!$L:$L,'ATL GA Inventory'!FD$3)+SUMIFS('ATL CR'!$J:$J,'ATL CR'!$I:$I,'ATL GA Inventory'!$B74,'ATL CR'!$L:$L,'ATL GA Inventory'!FD$3)</f>
        <v>0</v>
      </c>
      <c r="FE74" s="16">
        <f>SUMIFS('ATL RAW'!$J:$J,'ATL RAW'!$I:$I,'ATL GA Inventory'!$B74,'ATL RAW'!$L:$L,'ATL GA Inventory'!FE$3)+SUMIFS('ATL CR'!$J:$J,'ATL CR'!$I:$I,'ATL GA Inventory'!$B74,'ATL CR'!$L:$L,'ATL GA Inventory'!FE$3)</f>
        <v>0</v>
      </c>
      <c r="FF74" s="16">
        <f>SUMIFS('ATL RAW'!$J:$J,'ATL RAW'!$I:$I,'ATL GA Inventory'!$B74,'ATL RAW'!$L:$L,'ATL GA Inventory'!FF$3)+SUMIFS('ATL CR'!$J:$J,'ATL CR'!$I:$I,'ATL GA Inventory'!$B74,'ATL CR'!$L:$L,'ATL GA Inventory'!FF$3)</f>
        <v>0</v>
      </c>
      <c r="FG74" s="16">
        <f>SUMIFS('ATL RAW'!$J:$J,'ATL RAW'!$I:$I,'ATL GA Inventory'!$B74,'ATL RAW'!$L:$L,'ATL GA Inventory'!FG$3)+SUMIFS('ATL CR'!$J:$J,'ATL CR'!$I:$I,'ATL GA Inventory'!$B74,'ATL CR'!$L:$L,'ATL GA Inventory'!FG$3)</f>
        <v>0</v>
      </c>
      <c r="FH74" s="16">
        <f>SUMIFS('ATL RAW'!$J:$J,'ATL RAW'!$I:$I,'ATL GA Inventory'!$B74,'ATL RAW'!$L:$L,'ATL GA Inventory'!FH$3)+SUMIFS('ATL CR'!$J:$J,'ATL CR'!$I:$I,'ATL GA Inventory'!$B74,'ATL CR'!$L:$L,'ATL GA Inventory'!FH$3)</f>
        <v>0</v>
      </c>
      <c r="FI74" s="16">
        <f>SUMIFS('ATL RAW'!$J:$J,'ATL RAW'!$I:$I,'ATL GA Inventory'!$B74,'ATL RAW'!$L:$L,'ATL GA Inventory'!FI$3)+SUMIFS('ATL CR'!$J:$J,'ATL CR'!$I:$I,'ATL GA Inventory'!$B74,'ATL CR'!$L:$L,'ATL GA Inventory'!FI$3)</f>
        <v>0</v>
      </c>
      <c r="FJ74" s="16">
        <f>SUMIFS('ATL RAW'!$J:$J,'ATL RAW'!$I:$I,'ATL GA Inventory'!$B74,'ATL RAW'!$L:$L,'ATL GA Inventory'!FJ$3)+SUMIFS('ATL CR'!$J:$J,'ATL CR'!$I:$I,'ATL GA Inventory'!$B74,'ATL CR'!$L:$L,'ATL GA Inventory'!FJ$3)</f>
        <v>0</v>
      </c>
      <c r="FK74" s="16">
        <f>SUMIFS('ATL RAW'!$J:$J,'ATL RAW'!$I:$I,'ATL GA Inventory'!$B74,'ATL RAW'!$L:$L,'ATL GA Inventory'!FK$3)+SUMIFS('ATL CR'!$J:$J,'ATL CR'!$I:$I,'ATL GA Inventory'!$B74,'ATL CR'!$L:$L,'ATL GA Inventory'!FK$3)</f>
        <v>0</v>
      </c>
      <c r="FL74" s="16">
        <f>SUMIFS('ATL RAW'!$J:$J,'ATL RAW'!$I:$I,'ATL GA Inventory'!$B74,'ATL RAW'!$L:$L,'ATL GA Inventory'!FL$3)+SUMIFS('ATL CR'!$J:$J,'ATL CR'!$I:$I,'ATL GA Inventory'!$B74,'ATL CR'!$L:$L,'ATL GA Inventory'!FL$3)</f>
        <v>0</v>
      </c>
      <c r="FM74" s="16">
        <f>SUMIFS('ATL RAW'!$J:$J,'ATL RAW'!$I:$I,'ATL GA Inventory'!$B74,'ATL RAW'!$L:$L,'ATL GA Inventory'!FM$3)+SUMIFS('ATL CR'!$J:$J,'ATL CR'!$I:$I,'ATL GA Inventory'!$B74,'ATL CR'!$L:$L,'ATL GA Inventory'!FM$3)</f>
        <v>0</v>
      </c>
      <c r="FN74" s="16">
        <f>SUMIFS('ATL RAW'!$J:$J,'ATL RAW'!$I:$I,'ATL GA Inventory'!$B74,'ATL RAW'!$L:$L,'ATL GA Inventory'!FN$3)+SUMIFS('ATL CR'!$J:$J,'ATL CR'!$I:$I,'ATL GA Inventory'!$B74,'ATL CR'!$L:$L,'ATL GA Inventory'!FN$3)</f>
        <v>0</v>
      </c>
      <c r="FO74" s="16">
        <f>SUMIFS('ATL RAW'!$J:$J,'ATL RAW'!$I:$I,'ATL GA Inventory'!$B74,'ATL RAW'!$L:$L,'ATL GA Inventory'!FO$3)+SUMIFS('ATL CR'!$J:$J,'ATL CR'!$I:$I,'ATL GA Inventory'!$B74,'ATL CR'!$L:$L,'ATL GA Inventory'!FO$3)</f>
        <v>0</v>
      </c>
      <c r="FP74" s="16">
        <f>SUMIFS('ATL RAW'!$J:$J,'ATL RAW'!$I:$I,'ATL GA Inventory'!$B74,'ATL RAW'!$L:$L,'ATL GA Inventory'!FP$3)+SUMIFS('ATL CR'!$J:$J,'ATL CR'!$I:$I,'ATL GA Inventory'!$B74,'ATL CR'!$L:$L,'ATL GA Inventory'!FP$3)</f>
        <v>0</v>
      </c>
      <c r="FQ74" s="16">
        <f>SUMIFS('ATL RAW'!$J:$J,'ATL RAW'!$I:$I,'ATL GA Inventory'!$B74,'ATL RAW'!$L:$L,'ATL GA Inventory'!FQ$3)+SUMIFS('ATL CR'!$J:$J,'ATL CR'!$I:$I,'ATL GA Inventory'!$B74,'ATL CR'!$L:$L,'ATL GA Inventory'!FQ$3)</f>
        <v>0</v>
      </c>
      <c r="FR74" s="16">
        <f>SUMIFS('ATL RAW'!$J:$J,'ATL RAW'!$I:$I,'ATL GA Inventory'!$B74,'ATL RAW'!$L:$L,'ATL GA Inventory'!FR$3)+SUMIFS('ATL CR'!$J:$J,'ATL CR'!$I:$I,'ATL GA Inventory'!$B74,'ATL CR'!$L:$L,'ATL GA Inventory'!FR$3)</f>
        <v>0</v>
      </c>
      <c r="FS74" s="16">
        <f>SUMIFS('ATL RAW'!$J:$J,'ATL RAW'!$I:$I,'ATL GA Inventory'!$B74,'ATL RAW'!$L:$L,'ATL GA Inventory'!FS$3)+SUMIFS('ATL CR'!$J:$J,'ATL CR'!$I:$I,'ATL GA Inventory'!$B74,'ATL CR'!$L:$L,'ATL GA Inventory'!FS$3)</f>
        <v>0</v>
      </c>
      <c r="FT74" s="16">
        <f>SUMIFS('ATL RAW'!$J:$J,'ATL RAW'!$I:$I,'ATL GA Inventory'!$B74,'ATL RAW'!$L:$L,'ATL GA Inventory'!FT$3)+SUMIFS('ATL CR'!$J:$J,'ATL CR'!$I:$I,'ATL GA Inventory'!$B74,'ATL CR'!$L:$L,'ATL GA Inventory'!FT$3)</f>
        <v>0</v>
      </c>
      <c r="FU74" s="16">
        <f>SUMIFS('ATL RAW'!$J:$J,'ATL RAW'!$I:$I,'ATL GA Inventory'!$B74,'ATL RAW'!$L:$L,'ATL GA Inventory'!FU$3)+SUMIFS('ATL CR'!$J:$J,'ATL CR'!$I:$I,'ATL GA Inventory'!$B74,'ATL CR'!$L:$L,'ATL GA Inventory'!FU$3)</f>
        <v>0</v>
      </c>
      <c r="FV74" s="16">
        <f>SUMIFS('ATL RAW'!$J:$J,'ATL RAW'!$I:$I,'ATL GA Inventory'!$B74,'ATL RAW'!$L:$L,'ATL GA Inventory'!FV$3)+SUMIFS('ATL CR'!$J:$J,'ATL CR'!$I:$I,'ATL GA Inventory'!$B74,'ATL CR'!$L:$L,'ATL GA Inventory'!FV$3)</f>
        <v>0</v>
      </c>
      <c r="FW74" s="16">
        <f>SUMIFS('ATL RAW'!$J:$J,'ATL RAW'!$I:$I,'ATL GA Inventory'!$B74,'ATL RAW'!$L:$L,'ATL GA Inventory'!FW$3)+SUMIFS('ATL CR'!$J:$J,'ATL CR'!$I:$I,'ATL GA Inventory'!$B74,'ATL CR'!$L:$L,'ATL GA Inventory'!FW$3)</f>
        <v>0</v>
      </c>
      <c r="FX74" s="16">
        <f>SUMIFS('ATL RAW'!$J:$J,'ATL RAW'!$I:$I,'ATL GA Inventory'!$B74,'ATL RAW'!$L:$L,'ATL GA Inventory'!FX$3)+SUMIFS('ATL CR'!$J:$J,'ATL CR'!$I:$I,'ATL GA Inventory'!$B74,'ATL CR'!$L:$L,'ATL GA Inventory'!FX$3)</f>
        <v>0</v>
      </c>
      <c r="FY74" s="16">
        <f>SUMIFS('ATL RAW'!$J:$J,'ATL RAW'!$I:$I,'ATL GA Inventory'!$B74,'ATL RAW'!$L:$L,'ATL GA Inventory'!FY$3)+SUMIFS('ATL CR'!$J:$J,'ATL CR'!$I:$I,'ATL GA Inventory'!$B74,'ATL CR'!$L:$L,'ATL GA Inventory'!FY$3)</f>
        <v>0</v>
      </c>
      <c r="FZ74" s="16">
        <f>SUMIFS('ATL RAW'!$J:$J,'ATL RAW'!$I:$I,'ATL GA Inventory'!$B74,'ATL RAW'!$L:$L,'ATL GA Inventory'!FZ$3)+SUMIFS('ATL CR'!$J:$J,'ATL CR'!$I:$I,'ATL GA Inventory'!$B74,'ATL CR'!$L:$L,'ATL GA Inventory'!FZ$3)</f>
        <v>0</v>
      </c>
      <c r="GA74" s="16">
        <f>SUMIFS('ATL RAW'!$J:$J,'ATL RAW'!$I:$I,'ATL GA Inventory'!$B74,'ATL RAW'!$L:$L,'ATL GA Inventory'!GA$3)+SUMIFS('ATL CR'!$J:$J,'ATL CR'!$I:$I,'ATL GA Inventory'!$B74,'ATL CR'!$L:$L,'ATL GA Inventory'!GA$3)</f>
        <v>0</v>
      </c>
      <c r="GB74" s="16">
        <f>SUMIFS('ATL RAW'!$J:$J,'ATL RAW'!$I:$I,'ATL GA Inventory'!$B74,'ATL RAW'!$L:$L,'ATL GA Inventory'!GB$3)+SUMIFS('ATL CR'!$J:$J,'ATL CR'!$I:$I,'ATL GA Inventory'!$B74,'ATL CR'!$L:$L,'ATL GA Inventory'!GB$3)</f>
        <v>0</v>
      </c>
      <c r="GC74" s="16">
        <f>SUMIFS('ATL RAW'!$J:$J,'ATL RAW'!$I:$I,'ATL GA Inventory'!$B74,'ATL RAW'!$L:$L,'ATL GA Inventory'!GC$3)+SUMIFS('ATL CR'!$J:$J,'ATL CR'!$I:$I,'ATL GA Inventory'!$B74,'ATL CR'!$L:$L,'ATL GA Inventory'!GC$3)</f>
        <v>0</v>
      </c>
      <c r="GD74" s="16">
        <f>SUMIFS('ATL RAW'!$J:$J,'ATL RAW'!$I:$I,'ATL GA Inventory'!$B74,'ATL RAW'!$L:$L,'ATL GA Inventory'!GD$3)+SUMIFS('ATL CR'!$J:$J,'ATL CR'!$I:$I,'ATL GA Inventory'!$B74,'ATL CR'!$L:$L,'ATL GA Inventory'!GD$3)</f>
        <v>0</v>
      </c>
      <c r="GE74" s="16">
        <f>SUMIFS('ATL RAW'!$J:$J,'ATL RAW'!$I:$I,'ATL GA Inventory'!$B74,'ATL RAW'!$L:$L,'ATL GA Inventory'!GE$3)+SUMIFS('ATL CR'!$J:$J,'ATL CR'!$I:$I,'ATL GA Inventory'!$B74,'ATL CR'!$L:$L,'ATL GA Inventory'!GE$3)</f>
        <v>0</v>
      </c>
      <c r="GF74" s="16">
        <f>SUMIFS('ATL RAW'!$J:$J,'ATL RAW'!$I:$I,'ATL GA Inventory'!$B74,'ATL RAW'!$L:$L,'ATL GA Inventory'!GF$3)+SUMIFS('ATL CR'!$J:$J,'ATL CR'!$I:$I,'ATL GA Inventory'!$B74,'ATL CR'!$L:$L,'ATL GA Inventory'!GF$3)</f>
        <v>0</v>
      </c>
      <c r="GG74" s="16">
        <f>SUMIFS('ATL RAW'!$J:$J,'ATL RAW'!$I:$I,'ATL GA Inventory'!$B74,'ATL RAW'!$L:$L,'ATL GA Inventory'!GG$3)+SUMIFS('ATL CR'!$J:$J,'ATL CR'!$I:$I,'ATL GA Inventory'!$B74,'ATL CR'!$L:$L,'ATL GA Inventory'!GG$3)</f>
        <v>0</v>
      </c>
      <c r="GH74" s="16">
        <f>SUMIFS('ATL RAW'!$J:$J,'ATL RAW'!$I:$I,'ATL GA Inventory'!$B74,'ATL RAW'!$L:$L,'ATL GA Inventory'!GH$3)+SUMIFS('ATL CR'!$J:$J,'ATL CR'!$I:$I,'ATL GA Inventory'!$B74,'ATL CR'!$L:$L,'ATL GA Inventory'!GH$3)</f>
        <v>0</v>
      </c>
      <c r="GI74" s="16">
        <f>SUMIFS('ATL RAW'!$J:$J,'ATL RAW'!$I:$I,'ATL GA Inventory'!$B74,'ATL RAW'!$L:$L,'ATL GA Inventory'!GI$3)+SUMIFS('ATL CR'!$J:$J,'ATL CR'!$I:$I,'ATL GA Inventory'!$B74,'ATL CR'!$L:$L,'ATL GA Inventory'!GI$3)</f>
        <v>0</v>
      </c>
      <c r="GJ74" s="16">
        <f>SUMIFS('ATL RAW'!$J:$J,'ATL RAW'!$I:$I,'ATL GA Inventory'!$B74,'ATL RAW'!$L:$L,'ATL GA Inventory'!GJ$3)+SUMIFS('ATL CR'!$J:$J,'ATL CR'!$I:$I,'ATL GA Inventory'!$B74,'ATL CR'!$L:$L,'ATL GA Inventory'!GJ$3)</f>
        <v>0</v>
      </c>
      <c r="GK74" s="16">
        <f>SUMIFS('ATL RAW'!$J:$J,'ATL RAW'!$I:$I,'ATL GA Inventory'!$B74,'ATL RAW'!$L:$L,'ATL GA Inventory'!GK$3)+SUMIFS('ATL CR'!$J:$J,'ATL CR'!$I:$I,'ATL GA Inventory'!$B74,'ATL CR'!$L:$L,'ATL GA Inventory'!GK$3)</f>
        <v>0</v>
      </c>
      <c r="GL74" s="16">
        <f>SUMIFS('ATL RAW'!$J:$J,'ATL RAW'!$I:$I,'ATL GA Inventory'!$B74,'ATL RAW'!$L:$L,'ATL GA Inventory'!GL$3)+SUMIFS('ATL CR'!$J:$J,'ATL CR'!$I:$I,'ATL GA Inventory'!$B74,'ATL CR'!$L:$L,'ATL GA Inventory'!GL$3)</f>
        <v>0</v>
      </c>
      <c r="GM74" s="16">
        <f>SUMIFS('ATL RAW'!$J:$J,'ATL RAW'!$I:$I,'ATL GA Inventory'!$B74,'ATL RAW'!$L:$L,'ATL GA Inventory'!GM$3)+SUMIFS('ATL CR'!$J:$J,'ATL CR'!$I:$I,'ATL GA Inventory'!$B74,'ATL CR'!$L:$L,'ATL GA Inventory'!GM$3)</f>
        <v>0</v>
      </c>
      <c r="GN74" s="16">
        <f>SUMIFS('ATL RAW'!$J:$J,'ATL RAW'!$I:$I,'ATL GA Inventory'!$B74,'ATL RAW'!$L:$L,'ATL GA Inventory'!GN$3)+SUMIFS('ATL CR'!$J:$J,'ATL CR'!$I:$I,'ATL GA Inventory'!$B74,'ATL CR'!$L:$L,'ATL GA Inventory'!GN$3)</f>
        <v>0</v>
      </c>
      <c r="GO74" s="16">
        <f>SUMIFS('ATL RAW'!$J:$J,'ATL RAW'!$I:$I,'ATL GA Inventory'!$B74,'ATL RAW'!$L:$L,'ATL GA Inventory'!GO$3)+SUMIFS('ATL CR'!$J:$J,'ATL CR'!$I:$I,'ATL GA Inventory'!$B74,'ATL CR'!$L:$L,'ATL GA Inventory'!GO$3)</f>
        <v>0</v>
      </c>
      <c r="GP74" s="16">
        <f>SUMIFS('ATL RAW'!$J:$J,'ATL RAW'!$I:$I,'ATL GA Inventory'!$B74,'ATL RAW'!$L:$L,'ATL GA Inventory'!GP$3)+SUMIFS('ATL CR'!$J:$J,'ATL CR'!$I:$I,'ATL GA Inventory'!$B74,'ATL CR'!$L:$L,'ATL GA Inventory'!GP$3)</f>
        <v>0</v>
      </c>
      <c r="GQ74" s="16">
        <f>SUMIFS('ATL RAW'!$J:$J,'ATL RAW'!$I:$I,'ATL GA Inventory'!$B74,'ATL RAW'!$L:$L,'ATL GA Inventory'!GQ$3)+SUMIFS('ATL CR'!$J:$J,'ATL CR'!$I:$I,'ATL GA Inventory'!$B74,'ATL CR'!$L:$L,'ATL GA Inventory'!GQ$3)</f>
        <v>0</v>
      </c>
      <c r="GR74" s="16">
        <f>SUMIFS('ATL RAW'!$J:$J,'ATL RAW'!$I:$I,'ATL GA Inventory'!$B74,'ATL RAW'!$L:$L,'ATL GA Inventory'!GR$3)+SUMIFS('ATL CR'!$J:$J,'ATL CR'!$I:$I,'ATL GA Inventory'!$B74,'ATL CR'!$L:$L,'ATL GA Inventory'!GR$3)</f>
        <v>0</v>
      </c>
      <c r="GS74" s="16">
        <f>SUMIFS('ATL RAW'!$J:$J,'ATL RAW'!$I:$I,'ATL GA Inventory'!$B74,'ATL RAW'!$L:$L,'ATL GA Inventory'!GS$3)+SUMIFS('ATL CR'!$J:$J,'ATL CR'!$I:$I,'ATL GA Inventory'!$B74,'ATL CR'!$L:$L,'ATL GA Inventory'!GS$3)</f>
        <v>0</v>
      </c>
      <c r="GT74" s="16">
        <f>SUMIFS('ATL RAW'!$J:$J,'ATL RAW'!$I:$I,'ATL GA Inventory'!$B74,'ATL RAW'!$L:$L,'ATL GA Inventory'!GT$3)+SUMIFS('ATL CR'!$J:$J,'ATL CR'!$I:$I,'ATL GA Inventory'!$B74,'ATL CR'!$L:$L,'ATL GA Inventory'!GT$3)</f>
        <v>0</v>
      </c>
      <c r="GU74" s="16">
        <f>SUMIFS('ATL RAW'!$J:$J,'ATL RAW'!$I:$I,'ATL GA Inventory'!$B74,'ATL RAW'!$L:$L,'ATL GA Inventory'!GU$3)+SUMIFS('ATL CR'!$J:$J,'ATL CR'!$I:$I,'ATL GA Inventory'!$B74,'ATL CR'!$L:$L,'ATL GA Inventory'!GU$3)</f>
        <v>0</v>
      </c>
      <c r="GV74" s="16">
        <f>SUMIFS('ATL RAW'!$J:$J,'ATL RAW'!$I:$I,'ATL GA Inventory'!$B74,'ATL RAW'!$L:$L,'ATL GA Inventory'!GV$3)+SUMIFS('ATL CR'!$J:$J,'ATL CR'!$I:$I,'ATL GA Inventory'!$B74,'ATL CR'!$L:$L,'ATL GA Inventory'!GV$3)</f>
        <v>0</v>
      </c>
      <c r="GW74" s="16">
        <f>SUMIFS('ATL RAW'!$J:$J,'ATL RAW'!$I:$I,'ATL GA Inventory'!$B74,'ATL RAW'!$L:$L,'ATL GA Inventory'!GW$3)+SUMIFS('ATL CR'!$J:$J,'ATL CR'!$I:$I,'ATL GA Inventory'!$B74,'ATL CR'!$L:$L,'ATL GA Inventory'!GW$3)</f>
        <v>0</v>
      </c>
      <c r="GX74" s="16">
        <f>SUMIFS('ATL RAW'!$J:$J,'ATL RAW'!$I:$I,'ATL GA Inventory'!$B74,'ATL RAW'!$L:$L,'ATL GA Inventory'!GX$3)+SUMIFS('ATL CR'!$J:$J,'ATL CR'!$I:$I,'ATL GA Inventory'!$B74,'ATL CR'!$L:$L,'ATL GA Inventory'!GX$3)</f>
        <v>0</v>
      </c>
      <c r="GY74" s="16">
        <f>SUMIFS('ATL RAW'!$J:$J,'ATL RAW'!$I:$I,'ATL GA Inventory'!$B74,'ATL RAW'!$L:$L,'ATL GA Inventory'!GY$3)+SUMIFS('ATL CR'!$J:$J,'ATL CR'!$I:$I,'ATL GA Inventory'!$B74,'ATL CR'!$L:$L,'ATL GA Inventory'!GY$3)</f>
        <v>0</v>
      </c>
    </row>
    <row r="75" spans="1:207">
      <c r="A75" s="18" t="s">
        <v>8123</v>
      </c>
      <c r="B75" s="18">
        <f t="shared" si="12"/>
        <v>49303154</v>
      </c>
      <c r="C75" s="18" t="str">
        <f t="shared" si="12"/>
        <v>Q.PEAK DUO XL G10.3/BFG</v>
      </c>
      <c r="D75" s="17">
        <f t="shared" si="12"/>
        <v>470</v>
      </c>
      <c r="E75" s="16">
        <f>SUMIFS('ATL RAW'!$J:$J,'ATL RAW'!$I:$I,'ATL GA Inventory'!$B75,'ATL RAW'!$L:$L,'ATL GA Inventory'!E$3)+SUMIFS('ATL CR'!$J:$J,'ATL CR'!$I:$I,'ATL GA Inventory'!$B75,'ATL CR'!$L:$L,'ATL GA Inventory'!E$3)</f>
        <v>0</v>
      </c>
      <c r="F75" s="16">
        <f>SUMIFS('ATL RAW'!$J:$J,'ATL RAW'!$I:$I,'ATL GA Inventory'!$B75,'ATL RAW'!$L:$L,'ATL GA Inventory'!F$3)+SUMIFS('ATL CR'!$J:$J,'ATL CR'!$I:$I,'ATL GA Inventory'!$B75,'ATL CR'!$L:$L,'ATL GA Inventory'!F$3)</f>
        <v>0</v>
      </c>
      <c r="G75" s="16">
        <f>SUMIFS('ATL RAW'!$J:$J,'ATL RAW'!$I:$I,'ATL GA Inventory'!$B75,'ATL RAW'!$L:$L,'ATL GA Inventory'!G$3)+SUMIFS('ATL CR'!$J:$J,'ATL CR'!$I:$I,'ATL GA Inventory'!$B75,'ATL CR'!$L:$L,'ATL GA Inventory'!G$3)</f>
        <v>0</v>
      </c>
      <c r="H75" s="16">
        <f>SUMIFS('ATL RAW'!$J:$J,'ATL RAW'!$I:$I,'ATL GA Inventory'!$B75,'ATL RAW'!$L:$L,'ATL GA Inventory'!H$3)+SUMIFS('ATL CR'!$J:$J,'ATL CR'!$I:$I,'ATL GA Inventory'!$B75,'ATL CR'!$L:$L,'ATL GA Inventory'!H$3)</f>
        <v>0</v>
      </c>
      <c r="I75" s="16">
        <f>SUMIFS('ATL RAW'!$J:$J,'ATL RAW'!$I:$I,'ATL GA Inventory'!$B75,'ATL RAW'!$L:$L,'ATL GA Inventory'!I$3)+SUMIFS('ATL CR'!$J:$J,'ATL CR'!$I:$I,'ATL GA Inventory'!$B75,'ATL CR'!$L:$L,'ATL GA Inventory'!I$3)</f>
        <v>0</v>
      </c>
      <c r="J75" s="16">
        <f>SUMIFS('ATL RAW'!$J:$J,'ATL RAW'!$I:$I,'ATL GA Inventory'!$B75,'ATL RAW'!$L:$L,'ATL GA Inventory'!J$3)+SUMIFS('ATL CR'!$J:$J,'ATL CR'!$I:$I,'ATL GA Inventory'!$B75,'ATL CR'!$L:$L,'ATL GA Inventory'!J$3)</f>
        <v>0</v>
      </c>
      <c r="K75" s="16">
        <f>SUMIFS('ATL RAW'!$J:$J,'ATL RAW'!$I:$I,'ATL GA Inventory'!$B75,'ATL RAW'!$L:$L,'ATL GA Inventory'!K$3)+SUMIFS('ATL CR'!$J:$J,'ATL CR'!$I:$I,'ATL GA Inventory'!$B75,'ATL CR'!$L:$L,'ATL GA Inventory'!K$3)</f>
        <v>0</v>
      </c>
      <c r="L75" s="16">
        <f>SUMIFS('ATL RAW'!$J:$J,'ATL RAW'!$I:$I,'ATL GA Inventory'!$B75,'ATL RAW'!$L:$L,'ATL GA Inventory'!L$3)+SUMIFS('ATL CR'!$J:$J,'ATL CR'!$I:$I,'ATL GA Inventory'!$B75,'ATL CR'!$L:$L,'ATL GA Inventory'!L$3)</f>
        <v>0</v>
      </c>
      <c r="M75" s="16">
        <f>SUMIFS('ATL RAW'!$J:$J,'ATL RAW'!$I:$I,'ATL GA Inventory'!$B75,'ATL RAW'!$L:$L,'ATL GA Inventory'!M$3)+SUMIFS('ATL CR'!$J:$J,'ATL CR'!$I:$I,'ATL GA Inventory'!$B75,'ATL CR'!$L:$L,'ATL GA Inventory'!M$3)</f>
        <v>0</v>
      </c>
      <c r="N75" s="16">
        <f>SUMIFS('ATL RAW'!$J:$J,'ATL RAW'!$I:$I,'ATL GA Inventory'!$B75,'ATL RAW'!$L:$L,'ATL GA Inventory'!N$3)+SUMIFS('ATL CR'!$J:$J,'ATL CR'!$I:$I,'ATL GA Inventory'!$B75,'ATL CR'!$L:$L,'ATL GA Inventory'!N$3)</f>
        <v>0</v>
      </c>
      <c r="O75" s="16">
        <f>SUMIFS('ATL RAW'!$J:$J,'ATL RAW'!$I:$I,'ATL GA Inventory'!$B75,'ATL RAW'!$L:$L,'ATL GA Inventory'!O$3)+SUMIFS('ATL CR'!$J:$J,'ATL CR'!$I:$I,'ATL GA Inventory'!$B75,'ATL CR'!$L:$L,'ATL GA Inventory'!O$3)</f>
        <v>0</v>
      </c>
      <c r="P75" s="16">
        <f>SUMIFS('ATL RAW'!$J:$J,'ATL RAW'!$I:$I,'ATL GA Inventory'!$B75,'ATL RAW'!$L:$L,'ATL GA Inventory'!P$3)+SUMIFS('ATL CR'!$J:$J,'ATL CR'!$I:$I,'ATL GA Inventory'!$B75,'ATL CR'!$L:$L,'ATL GA Inventory'!P$3)</f>
        <v>0</v>
      </c>
      <c r="Q75" s="16">
        <f>SUMIFS('ATL RAW'!$J:$J,'ATL RAW'!$I:$I,'ATL GA Inventory'!$B75,'ATL RAW'!$L:$L,'ATL GA Inventory'!Q$3)+SUMIFS('ATL CR'!$J:$J,'ATL CR'!$I:$I,'ATL GA Inventory'!$B75,'ATL CR'!$L:$L,'ATL GA Inventory'!Q$3)</f>
        <v>0</v>
      </c>
      <c r="R75" s="16">
        <f>SUMIFS('ATL RAW'!$J:$J,'ATL RAW'!$I:$I,'ATL GA Inventory'!$B75,'ATL RAW'!$L:$L,'ATL GA Inventory'!R$3)+SUMIFS('ATL CR'!$J:$J,'ATL CR'!$I:$I,'ATL GA Inventory'!$B75,'ATL CR'!$L:$L,'ATL GA Inventory'!R$3)</f>
        <v>0</v>
      </c>
      <c r="S75" s="16">
        <f>SUMIFS('ATL RAW'!$J:$J,'ATL RAW'!$I:$I,'ATL GA Inventory'!$B75,'ATL RAW'!$L:$L,'ATL GA Inventory'!S$3)+SUMIFS('ATL CR'!$J:$J,'ATL CR'!$I:$I,'ATL GA Inventory'!$B75,'ATL CR'!$L:$L,'ATL GA Inventory'!S$3)</f>
        <v>0</v>
      </c>
      <c r="T75" s="16">
        <f>SUMIFS('ATL RAW'!$J:$J,'ATL RAW'!$I:$I,'ATL GA Inventory'!$B75,'ATL RAW'!$L:$L,'ATL GA Inventory'!T$3)+SUMIFS('ATL CR'!$J:$J,'ATL CR'!$I:$I,'ATL GA Inventory'!$B75,'ATL CR'!$L:$L,'ATL GA Inventory'!T$3)</f>
        <v>0</v>
      </c>
      <c r="U75" s="16">
        <f>SUMIFS('ATL RAW'!$J:$J,'ATL RAW'!$I:$I,'ATL GA Inventory'!$B75,'ATL RAW'!$L:$L,'ATL GA Inventory'!U$3)+SUMIFS('ATL CR'!$J:$J,'ATL CR'!$I:$I,'ATL GA Inventory'!$B75,'ATL CR'!$L:$L,'ATL GA Inventory'!U$3)</f>
        <v>0</v>
      </c>
      <c r="V75" s="16">
        <f>SUMIFS('ATL RAW'!$J:$J,'ATL RAW'!$I:$I,'ATL GA Inventory'!$B75,'ATL RAW'!$L:$L,'ATL GA Inventory'!V$3)+SUMIFS('ATL CR'!$J:$J,'ATL CR'!$I:$I,'ATL GA Inventory'!$B75,'ATL CR'!$L:$L,'ATL GA Inventory'!V$3)</f>
        <v>0</v>
      </c>
      <c r="W75" s="16">
        <f>SUMIFS('ATL RAW'!$J:$J,'ATL RAW'!$I:$I,'ATL GA Inventory'!$B75,'ATL RAW'!$L:$L,'ATL GA Inventory'!W$3)+SUMIFS('ATL CR'!$J:$J,'ATL CR'!$I:$I,'ATL GA Inventory'!$B75,'ATL CR'!$L:$L,'ATL GA Inventory'!W$3)</f>
        <v>0</v>
      </c>
      <c r="X75" s="16">
        <f>SUMIFS('ATL RAW'!$J:$J,'ATL RAW'!$I:$I,'ATL GA Inventory'!$B75,'ATL RAW'!$L:$L,'ATL GA Inventory'!X$3)+SUMIFS('ATL CR'!$J:$J,'ATL CR'!$I:$I,'ATL GA Inventory'!$B75,'ATL CR'!$L:$L,'ATL GA Inventory'!X$3)</f>
        <v>0</v>
      </c>
      <c r="Y75" s="16">
        <f>SUMIFS('ATL RAW'!$J:$J,'ATL RAW'!$I:$I,'ATL GA Inventory'!$B75,'ATL RAW'!$L:$L,'ATL GA Inventory'!Y$3)+SUMIFS('ATL CR'!$J:$J,'ATL CR'!$I:$I,'ATL GA Inventory'!$B75,'ATL CR'!$L:$L,'ATL GA Inventory'!Y$3)</f>
        <v>0</v>
      </c>
      <c r="Z75" s="16">
        <f>SUMIFS('ATL RAW'!$J:$J,'ATL RAW'!$I:$I,'ATL GA Inventory'!$B75,'ATL RAW'!$L:$L,'ATL GA Inventory'!Z$3)+SUMIFS('ATL CR'!$J:$J,'ATL CR'!$I:$I,'ATL GA Inventory'!$B75,'ATL CR'!$L:$L,'ATL GA Inventory'!Z$3)</f>
        <v>0</v>
      </c>
      <c r="AA75" s="16">
        <f>SUMIFS('ATL RAW'!$J:$J,'ATL RAW'!$I:$I,'ATL GA Inventory'!$B75,'ATL RAW'!$L:$L,'ATL GA Inventory'!AA$3)+SUMIFS('ATL CR'!$J:$J,'ATL CR'!$I:$I,'ATL GA Inventory'!$B75,'ATL CR'!$L:$L,'ATL GA Inventory'!AA$3)</f>
        <v>0</v>
      </c>
      <c r="AB75" s="16">
        <f>SUMIFS('ATL RAW'!$J:$J,'ATL RAW'!$I:$I,'ATL GA Inventory'!$B75,'ATL RAW'!$L:$L,'ATL GA Inventory'!AB$3)+SUMIFS('ATL CR'!$J:$J,'ATL CR'!$I:$I,'ATL GA Inventory'!$B75,'ATL CR'!$L:$L,'ATL GA Inventory'!AB$3)</f>
        <v>0</v>
      </c>
      <c r="AC75" s="16">
        <f>SUMIFS('ATL RAW'!$J:$J,'ATL RAW'!$I:$I,'ATL GA Inventory'!$B75,'ATL RAW'!$L:$L,'ATL GA Inventory'!AC$3)+SUMIFS('ATL CR'!$J:$J,'ATL CR'!$I:$I,'ATL GA Inventory'!$B75,'ATL CR'!$L:$L,'ATL GA Inventory'!AC$3)</f>
        <v>0</v>
      </c>
      <c r="AD75" s="16">
        <f>SUMIFS('ATL RAW'!$J:$J,'ATL RAW'!$I:$I,'ATL GA Inventory'!$B75,'ATL RAW'!$L:$L,'ATL GA Inventory'!AD$3)+SUMIFS('ATL CR'!$J:$J,'ATL CR'!$I:$I,'ATL GA Inventory'!$B75,'ATL CR'!$L:$L,'ATL GA Inventory'!AD$3)</f>
        <v>0</v>
      </c>
      <c r="AE75" s="16">
        <f>SUMIFS('ATL RAW'!$J:$J,'ATL RAW'!$I:$I,'ATL GA Inventory'!$B75,'ATL RAW'!$L:$L,'ATL GA Inventory'!AE$3)+SUMIFS('ATL CR'!$J:$J,'ATL CR'!$I:$I,'ATL GA Inventory'!$B75,'ATL CR'!$L:$L,'ATL GA Inventory'!AE$3)</f>
        <v>0</v>
      </c>
      <c r="AF75" s="16">
        <f>SUMIFS('ATL RAW'!$J:$J,'ATL RAW'!$I:$I,'ATL GA Inventory'!$B75,'ATL RAW'!$L:$L,'ATL GA Inventory'!AF$3)+SUMIFS('ATL CR'!$J:$J,'ATL CR'!$I:$I,'ATL GA Inventory'!$B75,'ATL CR'!$L:$L,'ATL GA Inventory'!AF$3)</f>
        <v>0</v>
      </c>
      <c r="AG75" s="16">
        <f>SUMIFS('ATL RAW'!$J:$J,'ATL RAW'!$I:$I,'ATL GA Inventory'!$B75,'ATL RAW'!$L:$L,'ATL GA Inventory'!AG$3)+SUMIFS('ATL CR'!$J:$J,'ATL CR'!$I:$I,'ATL GA Inventory'!$B75,'ATL CR'!$L:$L,'ATL GA Inventory'!AG$3)</f>
        <v>0</v>
      </c>
      <c r="AH75" s="16">
        <f>SUMIFS('ATL RAW'!$J:$J,'ATL RAW'!$I:$I,'ATL GA Inventory'!$B75,'ATL RAW'!$L:$L,'ATL GA Inventory'!AH$3)+SUMIFS('ATL CR'!$J:$J,'ATL CR'!$I:$I,'ATL GA Inventory'!$B75,'ATL CR'!$L:$L,'ATL GA Inventory'!AH$3)</f>
        <v>0</v>
      </c>
      <c r="AI75" s="16">
        <f>SUMIFS('ATL RAW'!$J:$J,'ATL RAW'!$I:$I,'ATL GA Inventory'!$B75,'ATL RAW'!$L:$L,'ATL GA Inventory'!AI$3)+SUMIFS('ATL CR'!$J:$J,'ATL CR'!$I:$I,'ATL GA Inventory'!$B75,'ATL CR'!$L:$L,'ATL GA Inventory'!AI$3)</f>
        <v>0</v>
      </c>
      <c r="AJ75" s="16">
        <f>SUMIFS('ATL RAW'!$J:$J,'ATL RAW'!$I:$I,'ATL GA Inventory'!$B75,'ATL RAW'!$L:$L,'ATL GA Inventory'!AJ$3)+SUMIFS('ATL CR'!$J:$J,'ATL CR'!$I:$I,'ATL GA Inventory'!$B75,'ATL CR'!$L:$L,'ATL GA Inventory'!AJ$3)</f>
        <v>0</v>
      </c>
      <c r="AK75" s="16">
        <f>SUMIFS('ATL RAW'!$J:$J,'ATL RAW'!$I:$I,'ATL GA Inventory'!$B75,'ATL RAW'!$L:$L,'ATL GA Inventory'!AK$3)+SUMIFS('ATL CR'!$J:$J,'ATL CR'!$I:$I,'ATL GA Inventory'!$B75,'ATL CR'!$L:$L,'ATL GA Inventory'!AK$3)</f>
        <v>0</v>
      </c>
      <c r="AL75" s="16">
        <f>SUMIFS('ATL RAW'!$J:$J,'ATL RAW'!$I:$I,'ATL GA Inventory'!$B75,'ATL RAW'!$L:$L,'ATL GA Inventory'!AL$3)+SUMIFS('ATL CR'!$J:$J,'ATL CR'!$I:$I,'ATL GA Inventory'!$B75,'ATL CR'!$L:$L,'ATL GA Inventory'!AL$3)</f>
        <v>0</v>
      </c>
      <c r="AM75" s="16">
        <f>SUMIFS('ATL RAW'!$J:$J,'ATL RAW'!$I:$I,'ATL GA Inventory'!$B75,'ATL RAW'!$L:$L,'ATL GA Inventory'!AM$3)+SUMIFS('ATL CR'!$J:$J,'ATL CR'!$I:$I,'ATL GA Inventory'!$B75,'ATL CR'!$L:$L,'ATL GA Inventory'!AM$3)</f>
        <v>0</v>
      </c>
      <c r="AN75" s="16">
        <f>SUMIFS('ATL RAW'!$J:$J,'ATL RAW'!$I:$I,'ATL GA Inventory'!$B75,'ATL RAW'!$L:$L,'ATL GA Inventory'!AN$3)+SUMIFS('ATL CR'!$J:$J,'ATL CR'!$I:$I,'ATL GA Inventory'!$B75,'ATL CR'!$L:$L,'ATL GA Inventory'!AN$3)</f>
        <v>0</v>
      </c>
      <c r="AO75" s="16">
        <f>SUMIFS('ATL RAW'!$J:$J,'ATL RAW'!$I:$I,'ATL GA Inventory'!$B75,'ATL RAW'!$L:$L,'ATL GA Inventory'!AO$3)+SUMIFS('ATL CR'!$J:$J,'ATL CR'!$I:$I,'ATL GA Inventory'!$B75,'ATL CR'!$L:$L,'ATL GA Inventory'!AO$3)</f>
        <v>0</v>
      </c>
      <c r="AP75" s="16">
        <f>SUMIFS('ATL RAW'!$J:$J,'ATL RAW'!$I:$I,'ATL GA Inventory'!$B75,'ATL RAW'!$L:$L,'ATL GA Inventory'!AP$3)+SUMIFS('ATL CR'!$J:$J,'ATL CR'!$I:$I,'ATL GA Inventory'!$B75,'ATL CR'!$L:$L,'ATL GA Inventory'!AP$3)</f>
        <v>0</v>
      </c>
      <c r="AQ75" s="16">
        <f>SUMIFS('ATL RAW'!$J:$J,'ATL RAW'!$I:$I,'ATL GA Inventory'!$B75,'ATL RAW'!$L:$L,'ATL GA Inventory'!AQ$3)+SUMIFS('ATL CR'!$J:$J,'ATL CR'!$I:$I,'ATL GA Inventory'!$B75,'ATL CR'!$L:$L,'ATL GA Inventory'!AQ$3)</f>
        <v>0</v>
      </c>
      <c r="AR75" s="16">
        <f>SUMIFS('ATL RAW'!$J:$J,'ATL RAW'!$I:$I,'ATL GA Inventory'!$B75,'ATL RAW'!$L:$L,'ATL GA Inventory'!AR$3)+SUMIFS('ATL CR'!$J:$J,'ATL CR'!$I:$I,'ATL GA Inventory'!$B75,'ATL CR'!$L:$L,'ATL GA Inventory'!AR$3)</f>
        <v>0</v>
      </c>
      <c r="AS75" s="16">
        <f>SUMIFS('ATL RAW'!$J:$J,'ATL RAW'!$I:$I,'ATL GA Inventory'!$B75,'ATL RAW'!$L:$L,'ATL GA Inventory'!AS$3)+SUMIFS('ATL CR'!$J:$J,'ATL CR'!$I:$I,'ATL GA Inventory'!$B75,'ATL CR'!$L:$L,'ATL GA Inventory'!AS$3)</f>
        <v>0</v>
      </c>
      <c r="AT75" s="16">
        <f>SUMIFS('ATL RAW'!$J:$J,'ATL RAW'!$I:$I,'ATL GA Inventory'!$B75,'ATL RAW'!$L:$L,'ATL GA Inventory'!AT$3)+SUMIFS('ATL CR'!$J:$J,'ATL CR'!$I:$I,'ATL GA Inventory'!$B75,'ATL CR'!$L:$L,'ATL GA Inventory'!AT$3)</f>
        <v>0</v>
      </c>
      <c r="AU75" s="16">
        <f>SUMIFS('ATL RAW'!$J:$J,'ATL RAW'!$I:$I,'ATL GA Inventory'!$B75,'ATL RAW'!$L:$L,'ATL GA Inventory'!AU$3)+SUMIFS('ATL CR'!$J:$J,'ATL CR'!$I:$I,'ATL GA Inventory'!$B75,'ATL CR'!$L:$L,'ATL GA Inventory'!AU$3)</f>
        <v>0</v>
      </c>
      <c r="AV75" s="16">
        <f>SUMIFS('ATL RAW'!$J:$J,'ATL RAW'!$I:$I,'ATL GA Inventory'!$B75,'ATL RAW'!$L:$L,'ATL GA Inventory'!AV$3)+SUMIFS('ATL CR'!$J:$J,'ATL CR'!$I:$I,'ATL GA Inventory'!$B75,'ATL CR'!$L:$L,'ATL GA Inventory'!AV$3)</f>
        <v>0</v>
      </c>
      <c r="AW75" s="16">
        <f>SUMIFS('ATL RAW'!$J:$J,'ATL RAW'!$I:$I,'ATL GA Inventory'!$B75,'ATL RAW'!$L:$L,'ATL GA Inventory'!AW$3)+SUMIFS('ATL CR'!$J:$J,'ATL CR'!$I:$I,'ATL GA Inventory'!$B75,'ATL CR'!$L:$L,'ATL GA Inventory'!AW$3)</f>
        <v>0</v>
      </c>
      <c r="AX75" s="16">
        <f>SUMIFS('ATL RAW'!$J:$J,'ATL RAW'!$I:$I,'ATL GA Inventory'!$B75,'ATL RAW'!$L:$L,'ATL GA Inventory'!AX$3)+SUMIFS('ATL CR'!$J:$J,'ATL CR'!$I:$I,'ATL GA Inventory'!$B75,'ATL CR'!$L:$L,'ATL GA Inventory'!AX$3)</f>
        <v>0</v>
      </c>
      <c r="AY75" s="16">
        <f>SUMIFS('ATL RAW'!$J:$J,'ATL RAW'!$I:$I,'ATL GA Inventory'!$B75,'ATL RAW'!$L:$L,'ATL GA Inventory'!AY$3)+SUMIFS('ATL CR'!$J:$J,'ATL CR'!$I:$I,'ATL GA Inventory'!$B75,'ATL CR'!$L:$L,'ATL GA Inventory'!AY$3)</f>
        <v>0</v>
      </c>
      <c r="AZ75" s="16">
        <f>SUMIFS('ATL RAW'!$J:$J,'ATL RAW'!$I:$I,'ATL GA Inventory'!$B75,'ATL RAW'!$L:$L,'ATL GA Inventory'!AZ$3)+SUMIFS('ATL CR'!$J:$J,'ATL CR'!$I:$I,'ATL GA Inventory'!$B75,'ATL CR'!$L:$L,'ATL GA Inventory'!AZ$3)</f>
        <v>0</v>
      </c>
      <c r="BA75" s="16">
        <f>SUMIFS('ATL RAW'!$J:$J,'ATL RAW'!$I:$I,'ATL GA Inventory'!$B75,'ATL RAW'!$L:$L,'ATL GA Inventory'!BA$3)+SUMIFS('ATL CR'!$J:$J,'ATL CR'!$I:$I,'ATL GA Inventory'!$B75,'ATL CR'!$L:$L,'ATL GA Inventory'!BA$3)</f>
        <v>0</v>
      </c>
      <c r="BB75" s="16">
        <f>SUMIFS('ATL RAW'!$J:$J,'ATL RAW'!$I:$I,'ATL GA Inventory'!$B75,'ATL RAW'!$L:$L,'ATL GA Inventory'!BB$3)+SUMIFS('ATL CR'!$J:$J,'ATL CR'!$I:$I,'ATL GA Inventory'!$B75,'ATL CR'!$L:$L,'ATL GA Inventory'!BB$3)</f>
        <v>0</v>
      </c>
      <c r="BC75" s="16">
        <f>SUMIFS('ATL RAW'!$J:$J,'ATL RAW'!$I:$I,'ATL GA Inventory'!$B75,'ATL RAW'!$L:$L,'ATL GA Inventory'!BC$3)+SUMIFS('ATL CR'!$J:$J,'ATL CR'!$I:$I,'ATL GA Inventory'!$B75,'ATL CR'!$L:$L,'ATL GA Inventory'!BC$3)</f>
        <v>0</v>
      </c>
      <c r="BD75" s="16">
        <f>SUMIFS('ATL RAW'!$J:$J,'ATL RAW'!$I:$I,'ATL GA Inventory'!$B75,'ATL RAW'!$L:$L,'ATL GA Inventory'!BD$3)+SUMIFS('ATL CR'!$J:$J,'ATL CR'!$I:$I,'ATL GA Inventory'!$B75,'ATL CR'!$L:$L,'ATL GA Inventory'!BD$3)</f>
        <v>0</v>
      </c>
      <c r="BE75" s="16">
        <f>SUMIFS('ATL RAW'!$J:$J,'ATL RAW'!$I:$I,'ATL GA Inventory'!$B75,'ATL RAW'!$L:$L,'ATL GA Inventory'!BE$3)+SUMIFS('ATL CR'!$J:$J,'ATL CR'!$I:$I,'ATL GA Inventory'!$B75,'ATL CR'!$L:$L,'ATL GA Inventory'!BE$3)</f>
        <v>0</v>
      </c>
      <c r="BF75" s="16">
        <f>SUMIFS('ATL RAW'!$J:$J,'ATL RAW'!$I:$I,'ATL GA Inventory'!$B75,'ATL RAW'!$L:$L,'ATL GA Inventory'!BF$3)+SUMIFS('ATL CR'!$J:$J,'ATL CR'!$I:$I,'ATL GA Inventory'!$B75,'ATL CR'!$L:$L,'ATL GA Inventory'!BF$3)</f>
        <v>0</v>
      </c>
      <c r="BG75" s="16">
        <f>SUMIFS('ATL RAW'!$J:$J,'ATL RAW'!$I:$I,'ATL GA Inventory'!$B75,'ATL RAW'!$L:$L,'ATL GA Inventory'!BG$3)+SUMIFS('ATL CR'!$J:$J,'ATL CR'!$I:$I,'ATL GA Inventory'!$B75,'ATL CR'!$L:$L,'ATL GA Inventory'!BG$3)</f>
        <v>0</v>
      </c>
      <c r="BH75" s="16">
        <f>SUMIFS('ATL RAW'!$J:$J,'ATL RAW'!$I:$I,'ATL GA Inventory'!$B75,'ATL RAW'!$L:$L,'ATL GA Inventory'!BH$3)+SUMIFS('ATL CR'!$J:$J,'ATL CR'!$I:$I,'ATL GA Inventory'!$B75,'ATL CR'!$L:$L,'ATL GA Inventory'!BH$3)</f>
        <v>0</v>
      </c>
      <c r="BI75" s="16">
        <f>SUMIFS('ATL RAW'!$J:$J,'ATL RAW'!$I:$I,'ATL GA Inventory'!$B75,'ATL RAW'!$L:$L,'ATL GA Inventory'!BI$3)+SUMIFS('ATL CR'!$J:$J,'ATL CR'!$I:$I,'ATL GA Inventory'!$B75,'ATL CR'!$L:$L,'ATL GA Inventory'!BI$3)</f>
        <v>0</v>
      </c>
      <c r="BJ75" s="16">
        <f>SUMIFS('ATL RAW'!$J:$J,'ATL RAW'!$I:$I,'ATL GA Inventory'!$B75,'ATL RAW'!$L:$L,'ATL GA Inventory'!BJ$3)+SUMIFS('ATL CR'!$J:$J,'ATL CR'!$I:$I,'ATL GA Inventory'!$B75,'ATL CR'!$L:$L,'ATL GA Inventory'!BJ$3)</f>
        <v>0</v>
      </c>
      <c r="BK75" s="16">
        <f>SUMIFS('ATL RAW'!$J:$J,'ATL RAW'!$I:$I,'ATL GA Inventory'!$B75,'ATL RAW'!$L:$L,'ATL GA Inventory'!BK$3)+SUMIFS('ATL CR'!$J:$J,'ATL CR'!$I:$I,'ATL GA Inventory'!$B75,'ATL CR'!$L:$L,'ATL GA Inventory'!BK$3)</f>
        <v>0</v>
      </c>
      <c r="BL75" s="16">
        <f>SUMIFS('ATL RAW'!$J:$J,'ATL RAW'!$I:$I,'ATL GA Inventory'!$B75,'ATL RAW'!$L:$L,'ATL GA Inventory'!BL$3)+SUMIFS('ATL CR'!$J:$J,'ATL CR'!$I:$I,'ATL GA Inventory'!$B75,'ATL CR'!$L:$L,'ATL GA Inventory'!BL$3)</f>
        <v>0</v>
      </c>
      <c r="BM75" s="16">
        <f>SUMIFS('ATL RAW'!$J:$J,'ATL RAW'!$I:$I,'ATL GA Inventory'!$B75,'ATL RAW'!$L:$L,'ATL GA Inventory'!BM$3)+SUMIFS('ATL CR'!$J:$J,'ATL CR'!$I:$I,'ATL GA Inventory'!$B75,'ATL CR'!$L:$L,'ATL GA Inventory'!BM$3)</f>
        <v>0</v>
      </c>
      <c r="BN75" s="16">
        <f>SUMIFS('ATL RAW'!$J:$J,'ATL RAW'!$I:$I,'ATL GA Inventory'!$B75,'ATL RAW'!$L:$L,'ATL GA Inventory'!BN$3)+SUMIFS('ATL CR'!$J:$J,'ATL CR'!$I:$I,'ATL GA Inventory'!$B75,'ATL CR'!$L:$L,'ATL GA Inventory'!BN$3)</f>
        <v>0</v>
      </c>
      <c r="BO75" s="16">
        <f>SUMIFS('ATL RAW'!$J:$J,'ATL RAW'!$I:$I,'ATL GA Inventory'!$B75,'ATL RAW'!$L:$L,'ATL GA Inventory'!BO$3)+SUMIFS('ATL CR'!$J:$J,'ATL CR'!$I:$I,'ATL GA Inventory'!$B75,'ATL CR'!$L:$L,'ATL GA Inventory'!BO$3)</f>
        <v>0</v>
      </c>
      <c r="BP75" s="16">
        <f>SUMIFS('ATL RAW'!$J:$J,'ATL RAW'!$I:$I,'ATL GA Inventory'!$B75,'ATL RAW'!$L:$L,'ATL GA Inventory'!BP$3)+SUMIFS('ATL CR'!$J:$J,'ATL CR'!$I:$I,'ATL GA Inventory'!$B75,'ATL CR'!$L:$L,'ATL GA Inventory'!BP$3)</f>
        <v>0</v>
      </c>
      <c r="BQ75" s="16">
        <f>SUMIFS('ATL RAW'!$J:$J,'ATL RAW'!$I:$I,'ATL GA Inventory'!$B75,'ATL RAW'!$L:$L,'ATL GA Inventory'!BQ$3)+SUMIFS('ATL CR'!$J:$J,'ATL CR'!$I:$I,'ATL GA Inventory'!$B75,'ATL CR'!$L:$L,'ATL GA Inventory'!BQ$3)</f>
        <v>0</v>
      </c>
      <c r="BR75" s="16">
        <f>SUMIFS('ATL RAW'!$J:$J,'ATL RAW'!$I:$I,'ATL GA Inventory'!$B75,'ATL RAW'!$L:$L,'ATL GA Inventory'!BR$3)+SUMIFS('ATL CR'!$J:$J,'ATL CR'!$I:$I,'ATL GA Inventory'!$B75,'ATL CR'!$L:$L,'ATL GA Inventory'!BR$3)</f>
        <v>0</v>
      </c>
      <c r="BS75" s="16">
        <f>SUMIFS('ATL RAW'!$J:$J,'ATL RAW'!$I:$I,'ATL GA Inventory'!$B75,'ATL RAW'!$L:$L,'ATL GA Inventory'!BS$3)+SUMIFS('ATL CR'!$J:$J,'ATL CR'!$I:$I,'ATL GA Inventory'!$B75,'ATL CR'!$L:$L,'ATL GA Inventory'!BS$3)</f>
        <v>0</v>
      </c>
      <c r="BT75" s="16">
        <f>SUMIFS('ATL RAW'!$J:$J,'ATL RAW'!$I:$I,'ATL GA Inventory'!$B75,'ATL RAW'!$L:$L,'ATL GA Inventory'!BT$3)+SUMIFS('ATL CR'!$J:$J,'ATL CR'!$I:$I,'ATL GA Inventory'!$B75,'ATL CR'!$L:$L,'ATL GA Inventory'!BT$3)</f>
        <v>0</v>
      </c>
      <c r="BU75" s="16">
        <f>SUMIFS('ATL RAW'!$J:$J,'ATL RAW'!$I:$I,'ATL GA Inventory'!$B75,'ATL RAW'!$L:$L,'ATL GA Inventory'!BU$3)+SUMIFS('ATL CR'!$J:$J,'ATL CR'!$I:$I,'ATL GA Inventory'!$B75,'ATL CR'!$L:$L,'ATL GA Inventory'!BU$3)</f>
        <v>0</v>
      </c>
      <c r="BV75" s="16">
        <f>SUMIFS('ATL RAW'!$J:$J,'ATL RAW'!$I:$I,'ATL GA Inventory'!$B75,'ATL RAW'!$L:$L,'ATL GA Inventory'!BV$3)+SUMIFS('ATL CR'!$J:$J,'ATL CR'!$I:$I,'ATL GA Inventory'!$B75,'ATL CR'!$L:$L,'ATL GA Inventory'!BV$3)</f>
        <v>0</v>
      </c>
      <c r="BW75" s="16">
        <f>SUMIFS('ATL RAW'!$J:$J,'ATL RAW'!$I:$I,'ATL GA Inventory'!$B75,'ATL RAW'!$L:$L,'ATL GA Inventory'!BW$3)+SUMIFS('ATL CR'!$J:$J,'ATL CR'!$I:$I,'ATL GA Inventory'!$B75,'ATL CR'!$L:$L,'ATL GA Inventory'!BW$3)</f>
        <v>0</v>
      </c>
      <c r="BX75" s="16">
        <f>SUMIFS('ATL RAW'!$J:$J,'ATL RAW'!$I:$I,'ATL GA Inventory'!$B75,'ATL RAW'!$L:$L,'ATL GA Inventory'!BX$3)+SUMIFS('ATL CR'!$J:$J,'ATL CR'!$I:$I,'ATL GA Inventory'!$B75,'ATL CR'!$L:$L,'ATL GA Inventory'!BX$3)</f>
        <v>0</v>
      </c>
      <c r="BY75" s="16">
        <f>SUMIFS('ATL RAW'!$J:$J,'ATL RAW'!$I:$I,'ATL GA Inventory'!$B75,'ATL RAW'!$L:$L,'ATL GA Inventory'!BY$3)+SUMIFS('ATL CR'!$J:$J,'ATL CR'!$I:$I,'ATL GA Inventory'!$B75,'ATL CR'!$L:$L,'ATL GA Inventory'!BY$3)</f>
        <v>0</v>
      </c>
      <c r="BZ75" s="16">
        <f>SUMIFS('ATL RAW'!$J:$J,'ATL RAW'!$I:$I,'ATL GA Inventory'!$B75,'ATL RAW'!$L:$L,'ATL GA Inventory'!BZ$3)+SUMIFS('ATL CR'!$J:$J,'ATL CR'!$I:$I,'ATL GA Inventory'!$B75,'ATL CR'!$L:$L,'ATL GA Inventory'!BZ$3)</f>
        <v>0</v>
      </c>
      <c r="CA75" s="16">
        <f>SUMIFS('ATL RAW'!$J:$J,'ATL RAW'!$I:$I,'ATL GA Inventory'!$B75,'ATL RAW'!$L:$L,'ATL GA Inventory'!CA$3)+SUMIFS('ATL CR'!$J:$J,'ATL CR'!$I:$I,'ATL GA Inventory'!$B75,'ATL CR'!$L:$L,'ATL GA Inventory'!CA$3)</f>
        <v>0</v>
      </c>
      <c r="CB75" s="16">
        <f>SUMIFS('ATL RAW'!$J:$J,'ATL RAW'!$I:$I,'ATL GA Inventory'!$B75,'ATL RAW'!$L:$L,'ATL GA Inventory'!CB$3)+SUMIFS('ATL CR'!$J:$J,'ATL CR'!$I:$I,'ATL GA Inventory'!$B75,'ATL CR'!$L:$L,'ATL GA Inventory'!CB$3)</f>
        <v>0</v>
      </c>
      <c r="CC75" s="16">
        <f>SUMIFS('ATL RAW'!$J:$J,'ATL RAW'!$I:$I,'ATL GA Inventory'!$B75,'ATL RAW'!$L:$L,'ATL GA Inventory'!CC$3)+SUMIFS('ATL CR'!$J:$J,'ATL CR'!$I:$I,'ATL GA Inventory'!$B75,'ATL CR'!$L:$L,'ATL GA Inventory'!CC$3)</f>
        <v>0</v>
      </c>
      <c r="CD75" s="16">
        <f>SUMIFS('ATL RAW'!$J:$J,'ATL RAW'!$I:$I,'ATL GA Inventory'!$B75,'ATL RAW'!$L:$L,'ATL GA Inventory'!CD$3)+SUMIFS('ATL CR'!$J:$J,'ATL CR'!$I:$I,'ATL GA Inventory'!$B75,'ATL CR'!$L:$L,'ATL GA Inventory'!CD$3)</f>
        <v>0</v>
      </c>
      <c r="CE75" s="16">
        <f>SUMIFS('ATL RAW'!$J:$J,'ATL RAW'!$I:$I,'ATL GA Inventory'!$B75,'ATL RAW'!$L:$L,'ATL GA Inventory'!CE$3)+SUMIFS('ATL CR'!$J:$J,'ATL CR'!$I:$I,'ATL GA Inventory'!$B75,'ATL CR'!$L:$L,'ATL GA Inventory'!CE$3)</f>
        <v>0</v>
      </c>
      <c r="CF75" s="16">
        <f>SUMIFS('ATL RAW'!$J:$J,'ATL RAW'!$I:$I,'ATL GA Inventory'!$B75,'ATL RAW'!$L:$L,'ATL GA Inventory'!CF$3)+SUMIFS('ATL CR'!$J:$J,'ATL CR'!$I:$I,'ATL GA Inventory'!$B75,'ATL CR'!$L:$L,'ATL GA Inventory'!CF$3)</f>
        <v>0</v>
      </c>
      <c r="CG75" s="16">
        <f>SUMIFS('ATL RAW'!$J:$J,'ATL RAW'!$I:$I,'ATL GA Inventory'!$B75,'ATL RAW'!$L:$L,'ATL GA Inventory'!CG$3)+SUMIFS('ATL CR'!$J:$J,'ATL CR'!$I:$I,'ATL GA Inventory'!$B75,'ATL CR'!$L:$L,'ATL GA Inventory'!CG$3)</f>
        <v>0</v>
      </c>
      <c r="CH75" s="16">
        <f>SUMIFS('ATL RAW'!$J:$J,'ATL RAW'!$I:$I,'ATL GA Inventory'!$B75,'ATL RAW'!$L:$L,'ATL GA Inventory'!CH$3)+SUMIFS('ATL CR'!$J:$J,'ATL CR'!$I:$I,'ATL GA Inventory'!$B75,'ATL CR'!$L:$L,'ATL GA Inventory'!CH$3)</f>
        <v>0</v>
      </c>
      <c r="CI75" s="16">
        <f>SUMIFS('ATL RAW'!$J:$J,'ATL RAW'!$I:$I,'ATL GA Inventory'!$B75,'ATL RAW'!$L:$L,'ATL GA Inventory'!CI$3)+SUMIFS('ATL CR'!$J:$J,'ATL CR'!$I:$I,'ATL GA Inventory'!$B75,'ATL CR'!$L:$L,'ATL GA Inventory'!CI$3)</f>
        <v>0</v>
      </c>
      <c r="CJ75" s="16">
        <f>SUMIFS('ATL RAW'!$J:$J,'ATL RAW'!$I:$I,'ATL GA Inventory'!$B75,'ATL RAW'!$L:$L,'ATL GA Inventory'!CJ$3)+SUMIFS('ATL CR'!$J:$J,'ATL CR'!$I:$I,'ATL GA Inventory'!$B75,'ATL CR'!$L:$L,'ATL GA Inventory'!CJ$3)</f>
        <v>0</v>
      </c>
      <c r="CK75" s="16">
        <f>SUMIFS('ATL RAW'!$J:$J,'ATL RAW'!$I:$I,'ATL GA Inventory'!$B75,'ATL RAW'!$L:$L,'ATL GA Inventory'!CK$3)+SUMIFS('ATL CR'!$J:$J,'ATL CR'!$I:$I,'ATL GA Inventory'!$B75,'ATL CR'!$L:$L,'ATL GA Inventory'!CK$3)</f>
        <v>0</v>
      </c>
      <c r="CL75" s="16">
        <f>SUMIFS('ATL RAW'!$J:$J,'ATL RAW'!$I:$I,'ATL GA Inventory'!$B75,'ATL RAW'!$L:$L,'ATL GA Inventory'!CL$3)+SUMIFS('ATL CR'!$J:$J,'ATL CR'!$I:$I,'ATL GA Inventory'!$B75,'ATL CR'!$L:$L,'ATL GA Inventory'!CL$3)</f>
        <v>0</v>
      </c>
      <c r="CM75" s="16">
        <f>SUMIFS('ATL RAW'!$J:$J,'ATL RAW'!$I:$I,'ATL GA Inventory'!$B75,'ATL RAW'!$L:$L,'ATL GA Inventory'!CM$3)+SUMIFS('ATL CR'!$J:$J,'ATL CR'!$I:$I,'ATL GA Inventory'!$B75,'ATL CR'!$L:$L,'ATL GA Inventory'!CM$3)</f>
        <v>0</v>
      </c>
      <c r="CN75" s="16">
        <f>SUMIFS('ATL RAW'!$J:$J,'ATL RAW'!$I:$I,'ATL GA Inventory'!$B75,'ATL RAW'!$L:$L,'ATL GA Inventory'!CN$3)+SUMIFS('ATL CR'!$J:$J,'ATL CR'!$I:$I,'ATL GA Inventory'!$B75,'ATL CR'!$L:$L,'ATL GA Inventory'!CN$3)</f>
        <v>0</v>
      </c>
      <c r="CO75" s="16">
        <f>SUMIFS('ATL RAW'!$J:$J,'ATL RAW'!$I:$I,'ATL GA Inventory'!$B75,'ATL RAW'!$L:$L,'ATL GA Inventory'!CO$3)+SUMIFS('ATL CR'!$J:$J,'ATL CR'!$I:$I,'ATL GA Inventory'!$B75,'ATL CR'!$L:$L,'ATL GA Inventory'!CO$3)</f>
        <v>0</v>
      </c>
      <c r="CP75" s="16">
        <f>SUMIFS('ATL RAW'!$J:$J,'ATL RAW'!$I:$I,'ATL GA Inventory'!$B75,'ATL RAW'!$L:$L,'ATL GA Inventory'!CP$3)+SUMIFS('ATL CR'!$J:$J,'ATL CR'!$I:$I,'ATL GA Inventory'!$B75,'ATL CR'!$L:$L,'ATL GA Inventory'!CP$3)</f>
        <v>0</v>
      </c>
      <c r="CQ75" s="16">
        <f>SUMIFS('ATL RAW'!$J:$J,'ATL RAW'!$I:$I,'ATL GA Inventory'!$B75,'ATL RAW'!$L:$L,'ATL GA Inventory'!CQ$3)+SUMIFS('ATL CR'!$J:$J,'ATL CR'!$I:$I,'ATL GA Inventory'!$B75,'ATL CR'!$L:$L,'ATL GA Inventory'!CQ$3)</f>
        <v>0</v>
      </c>
      <c r="CR75" s="16">
        <f>SUMIFS('ATL RAW'!$J:$J,'ATL RAW'!$I:$I,'ATL GA Inventory'!$B75,'ATL RAW'!$L:$L,'ATL GA Inventory'!CR$3)+SUMIFS('ATL CR'!$J:$J,'ATL CR'!$I:$I,'ATL GA Inventory'!$B75,'ATL CR'!$L:$L,'ATL GA Inventory'!CR$3)</f>
        <v>0</v>
      </c>
      <c r="CS75" s="16">
        <f>SUMIFS('ATL RAW'!$J:$J,'ATL RAW'!$I:$I,'ATL GA Inventory'!$B75,'ATL RAW'!$L:$L,'ATL GA Inventory'!CS$3)+SUMIFS('ATL CR'!$J:$J,'ATL CR'!$I:$I,'ATL GA Inventory'!$B75,'ATL CR'!$L:$L,'ATL GA Inventory'!CS$3)</f>
        <v>0</v>
      </c>
      <c r="CT75" s="16">
        <f>SUMIFS('ATL RAW'!$J:$J,'ATL RAW'!$I:$I,'ATL GA Inventory'!$B75,'ATL RAW'!$L:$L,'ATL GA Inventory'!CT$3)+SUMIFS('ATL CR'!$J:$J,'ATL CR'!$I:$I,'ATL GA Inventory'!$B75,'ATL CR'!$L:$L,'ATL GA Inventory'!CT$3)</f>
        <v>0</v>
      </c>
      <c r="CU75" s="16">
        <f>SUMIFS('ATL RAW'!$J:$J,'ATL RAW'!$I:$I,'ATL GA Inventory'!$B75,'ATL RAW'!$L:$L,'ATL GA Inventory'!CU$3)+SUMIFS('ATL CR'!$J:$J,'ATL CR'!$I:$I,'ATL GA Inventory'!$B75,'ATL CR'!$L:$L,'ATL GA Inventory'!CU$3)</f>
        <v>0</v>
      </c>
      <c r="CV75" s="16">
        <f>SUMIFS('ATL RAW'!$J:$J,'ATL RAW'!$I:$I,'ATL GA Inventory'!$B75,'ATL RAW'!$L:$L,'ATL GA Inventory'!CV$3)+SUMIFS('ATL CR'!$J:$J,'ATL CR'!$I:$I,'ATL GA Inventory'!$B75,'ATL CR'!$L:$L,'ATL GA Inventory'!CV$3)</f>
        <v>580</v>
      </c>
      <c r="CW75" s="16">
        <f>SUMIFS('ATL RAW'!$J:$J,'ATL RAW'!$I:$I,'ATL GA Inventory'!$B75,'ATL RAW'!$L:$L,'ATL GA Inventory'!CW$3)+SUMIFS('ATL CR'!$J:$J,'ATL CR'!$I:$I,'ATL GA Inventory'!$B75,'ATL CR'!$L:$L,'ATL GA Inventory'!CW$3)</f>
        <v>0</v>
      </c>
      <c r="CX75" s="16">
        <f>SUMIFS('ATL RAW'!$J:$J,'ATL RAW'!$I:$I,'ATL GA Inventory'!$B75,'ATL RAW'!$L:$L,'ATL GA Inventory'!CX$3)+SUMIFS('ATL CR'!$J:$J,'ATL CR'!$I:$I,'ATL GA Inventory'!$B75,'ATL CR'!$L:$L,'ATL GA Inventory'!CX$3)</f>
        <v>0</v>
      </c>
      <c r="CY75" s="16">
        <f>SUMIFS('ATL RAW'!$J:$J,'ATL RAW'!$I:$I,'ATL GA Inventory'!$B75,'ATL RAW'!$L:$L,'ATL GA Inventory'!CY$3)+SUMIFS('ATL CR'!$J:$J,'ATL CR'!$I:$I,'ATL GA Inventory'!$B75,'ATL CR'!$L:$L,'ATL GA Inventory'!CY$3)</f>
        <v>116</v>
      </c>
      <c r="CZ75" s="16">
        <f>SUMIFS('ATL RAW'!$J:$J,'ATL RAW'!$I:$I,'ATL GA Inventory'!$B75,'ATL RAW'!$L:$L,'ATL GA Inventory'!CZ$3)+SUMIFS('ATL CR'!$J:$J,'ATL CR'!$I:$I,'ATL GA Inventory'!$B75,'ATL CR'!$L:$L,'ATL GA Inventory'!CZ$3)</f>
        <v>0</v>
      </c>
      <c r="DA75" s="16">
        <f>SUMIFS('ATL RAW'!$J:$J,'ATL RAW'!$I:$I,'ATL GA Inventory'!$B75,'ATL RAW'!$L:$L,'ATL GA Inventory'!DA$3)+SUMIFS('ATL CR'!$J:$J,'ATL CR'!$I:$I,'ATL GA Inventory'!$B75,'ATL CR'!$L:$L,'ATL GA Inventory'!DA$3)</f>
        <v>0</v>
      </c>
      <c r="DB75" s="16">
        <f>SUMIFS('ATL RAW'!$J:$J,'ATL RAW'!$I:$I,'ATL GA Inventory'!$B75,'ATL RAW'!$L:$L,'ATL GA Inventory'!DB$3)+SUMIFS('ATL CR'!$J:$J,'ATL CR'!$I:$I,'ATL GA Inventory'!$B75,'ATL CR'!$L:$L,'ATL GA Inventory'!DB$3)</f>
        <v>0</v>
      </c>
      <c r="DC75" s="16">
        <f>SUMIFS('ATL RAW'!$J:$J,'ATL RAW'!$I:$I,'ATL GA Inventory'!$B75,'ATL RAW'!$L:$L,'ATL GA Inventory'!DC$3)+SUMIFS('ATL CR'!$J:$J,'ATL CR'!$I:$I,'ATL GA Inventory'!$B75,'ATL CR'!$L:$L,'ATL GA Inventory'!DC$3)</f>
        <v>0</v>
      </c>
      <c r="DD75" s="16">
        <f>SUMIFS('ATL RAW'!$J:$J,'ATL RAW'!$I:$I,'ATL GA Inventory'!$B75,'ATL RAW'!$L:$L,'ATL GA Inventory'!DD$3)+SUMIFS('ATL CR'!$J:$J,'ATL CR'!$I:$I,'ATL GA Inventory'!$B75,'ATL CR'!$L:$L,'ATL GA Inventory'!DD$3)</f>
        <v>0</v>
      </c>
      <c r="DE75" s="16">
        <f>SUMIFS('ATL RAW'!$J:$J,'ATL RAW'!$I:$I,'ATL GA Inventory'!$B75,'ATL RAW'!$L:$L,'ATL GA Inventory'!DE$3)+SUMIFS('ATL CR'!$J:$J,'ATL CR'!$I:$I,'ATL GA Inventory'!$B75,'ATL CR'!$L:$L,'ATL GA Inventory'!DE$3)</f>
        <v>0</v>
      </c>
      <c r="DF75" s="16">
        <f>SUMIFS('ATL RAW'!$J:$J,'ATL RAW'!$I:$I,'ATL GA Inventory'!$B75,'ATL RAW'!$L:$L,'ATL GA Inventory'!DF$3)+SUMIFS('ATL CR'!$J:$J,'ATL CR'!$I:$I,'ATL GA Inventory'!$B75,'ATL CR'!$L:$L,'ATL GA Inventory'!DF$3)</f>
        <v>0</v>
      </c>
      <c r="DG75" s="16">
        <f>SUMIFS('ATL RAW'!$J:$J,'ATL RAW'!$I:$I,'ATL GA Inventory'!$B75,'ATL RAW'!$L:$L,'ATL GA Inventory'!DG$3)+SUMIFS('ATL CR'!$J:$J,'ATL CR'!$I:$I,'ATL GA Inventory'!$B75,'ATL CR'!$L:$L,'ATL GA Inventory'!DG$3)</f>
        <v>0</v>
      </c>
      <c r="DH75" s="16">
        <f>SUMIFS('ATL RAW'!$J:$J,'ATL RAW'!$I:$I,'ATL GA Inventory'!$B75,'ATL RAW'!$L:$L,'ATL GA Inventory'!DH$3)+SUMIFS('ATL CR'!$J:$J,'ATL CR'!$I:$I,'ATL GA Inventory'!$B75,'ATL CR'!$L:$L,'ATL GA Inventory'!DH$3)</f>
        <v>0</v>
      </c>
      <c r="DI75" s="16">
        <f>SUMIFS('ATL RAW'!$J:$J,'ATL RAW'!$I:$I,'ATL GA Inventory'!$B75,'ATL RAW'!$L:$L,'ATL GA Inventory'!DI$3)+SUMIFS('ATL CR'!$J:$J,'ATL CR'!$I:$I,'ATL GA Inventory'!$B75,'ATL CR'!$L:$L,'ATL GA Inventory'!DI$3)</f>
        <v>0</v>
      </c>
      <c r="DJ75" s="16">
        <f>SUMIFS('ATL RAW'!$J:$J,'ATL RAW'!$I:$I,'ATL GA Inventory'!$B75,'ATL RAW'!$L:$L,'ATL GA Inventory'!DJ$3)+SUMIFS('ATL CR'!$J:$J,'ATL CR'!$I:$I,'ATL GA Inventory'!$B75,'ATL CR'!$L:$L,'ATL GA Inventory'!DJ$3)</f>
        <v>0</v>
      </c>
      <c r="DK75" s="16">
        <f>SUMIFS('ATL RAW'!$J:$J,'ATL RAW'!$I:$I,'ATL GA Inventory'!$B75,'ATL RAW'!$L:$L,'ATL GA Inventory'!DK$3)+SUMIFS('ATL CR'!$J:$J,'ATL CR'!$I:$I,'ATL GA Inventory'!$B75,'ATL CR'!$L:$L,'ATL GA Inventory'!DK$3)</f>
        <v>0</v>
      </c>
      <c r="DL75" s="16">
        <f>SUMIFS('ATL RAW'!$J:$J,'ATL RAW'!$I:$I,'ATL GA Inventory'!$B75,'ATL RAW'!$L:$L,'ATL GA Inventory'!DL$3)+SUMIFS('ATL CR'!$J:$J,'ATL CR'!$I:$I,'ATL GA Inventory'!$B75,'ATL CR'!$L:$L,'ATL GA Inventory'!DL$3)</f>
        <v>0</v>
      </c>
      <c r="DM75" s="16">
        <f>SUMIFS('ATL RAW'!$J:$J,'ATL RAW'!$I:$I,'ATL GA Inventory'!$B75,'ATL RAW'!$L:$L,'ATL GA Inventory'!DM$3)+SUMIFS('ATL CR'!$J:$J,'ATL CR'!$I:$I,'ATL GA Inventory'!$B75,'ATL CR'!$L:$L,'ATL GA Inventory'!DM$3)</f>
        <v>0</v>
      </c>
      <c r="DN75" s="16">
        <f>SUMIFS('ATL RAW'!$J:$J,'ATL RAW'!$I:$I,'ATL GA Inventory'!$B75,'ATL RAW'!$L:$L,'ATL GA Inventory'!DN$3)+SUMIFS('ATL CR'!$J:$J,'ATL CR'!$I:$I,'ATL GA Inventory'!$B75,'ATL CR'!$L:$L,'ATL GA Inventory'!DN$3)</f>
        <v>0</v>
      </c>
      <c r="DO75" s="16">
        <f>SUMIFS('ATL RAW'!$J:$J,'ATL RAW'!$I:$I,'ATL GA Inventory'!$B75,'ATL RAW'!$L:$L,'ATL GA Inventory'!DO$3)+SUMIFS('ATL CR'!$J:$J,'ATL CR'!$I:$I,'ATL GA Inventory'!$B75,'ATL CR'!$L:$L,'ATL GA Inventory'!DO$3)</f>
        <v>0</v>
      </c>
      <c r="DP75" s="16">
        <f>SUMIFS('ATL RAW'!$J:$J,'ATL RAW'!$I:$I,'ATL GA Inventory'!$B75,'ATL RAW'!$L:$L,'ATL GA Inventory'!DP$3)+SUMIFS('ATL CR'!$J:$J,'ATL CR'!$I:$I,'ATL GA Inventory'!$B75,'ATL CR'!$L:$L,'ATL GA Inventory'!DP$3)</f>
        <v>0</v>
      </c>
      <c r="DQ75" s="16">
        <f>SUMIFS('ATL RAW'!$J:$J,'ATL RAW'!$I:$I,'ATL GA Inventory'!$B75,'ATL RAW'!$L:$L,'ATL GA Inventory'!DQ$3)+SUMIFS('ATL CR'!$J:$J,'ATL CR'!$I:$I,'ATL GA Inventory'!$B75,'ATL CR'!$L:$L,'ATL GA Inventory'!DQ$3)</f>
        <v>0</v>
      </c>
      <c r="DR75" s="16">
        <f>SUMIFS('ATL RAW'!$J:$J,'ATL RAW'!$I:$I,'ATL GA Inventory'!$B75,'ATL RAW'!$L:$L,'ATL GA Inventory'!DR$3)+SUMIFS('ATL CR'!$J:$J,'ATL CR'!$I:$I,'ATL GA Inventory'!$B75,'ATL CR'!$L:$L,'ATL GA Inventory'!DR$3)</f>
        <v>0</v>
      </c>
      <c r="DS75" s="16">
        <f>SUMIFS('ATL RAW'!$J:$J,'ATL RAW'!$I:$I,'ATL GA Inventory'!$B75,'ATL RAW'!$L:$L,'ATL GA Inventory'!DS$3)+SUMIFS('ATL CR'!$J:$J,'ATL CR'!$I:$I,'ATL GA Inventory'!$B75,'ATL CR'!$L:$L,'ATL GA Inventory'!DS$3)</f>
        <v>0</v>
      </c>
      <c r="DT75" s="16">
        <f>SUMIFS('ATL RAW'!$J:$J,'ATL RAW'!$I:$I,'ATL GA Inventory'!$B75,'ATL RAW'!$L:$L,'ATL GA Inventory'!DT$3)+SUMIFS('ATL CR'!$J:$J,'ATL CR'!$I:$I,'ATL GA Inventory'!$B75,'ATL CR'!$L:$L,'ATL GA Inventory'!DT$3)</f>
        <v>0</v>
      </c>
      <c r="DU75" s="16">
        <f>SUMIFS('ATL RAW'!$J:$J,'ATL RAW'!$I:$I,'ATL GA Inventory'!$B75,'ATL RAW'!$L:$L,'ATL GA Inventory'!DU$3)+SUMIFS('ATL CR'!$J:$J,'ATL CR'!$I:$I,'ATL GA Inventory'!$B75,'ATL CR'!$L:$L,'ATL GA Inventory'!DU$3)</f>
        <v>0</v>
      </c>
      <c r="DV75" s="16">
        <f>SUMIFS('ATL RAW'!$J:$J,'ATL RAW'!$I:$I,'ATL GA Inventory'!$B75,'ATL RAW'!$L:$L,'ATL GA Inventory'!DV$3)+SUMIFS('ATL CR'!$J:$J,'ATL CR'!$I:$I,'ATL GA Inventory'!$B75,'ATL CR'!$L:$L,'ATL GA Inventory'!DV$3)</f>
        <v>0</v>
      </c>
      <c r="DW75" s="16">
        <f>SUMIFS('ATL RAW'!$J:$J,'ATL RAW'!$I:$I,'ATL GA Inventory'!$B75,'ATL RAW'!$L:$L,'ATL GA Inventory'!DW$3)+SUMIFS('ATL CR'!$J:$J,'ATL CR'!$I:$I,'ATL GA Inventory'!$B75,'ATL CR'!$L:$L,'ATL GA Inventory'!DW$3)</f>
        <v>0</v>
      </c>
      <c r="DX75" s="16">
        <f>SUMIFS('ATL RAW'!$J:$J,'ATL RAW'!$I:$I,'ATL GA Inventory'!$B75,'ATL RAW'!$L:$L,'ATL GA Inventory'!DX$3)+SUMIFS('ATL CR'!$J:$J,'ATL CR'!$I:$I,'ATL GA Inventory'!$B75,'ATL CR'!$L:$L,'ATL GA Inventory'!DX$3)</f>
        <v>0</v>
      </c>
      <c r="DY75" s="16">
        <f>SUMIFS('ATL RAW'!$J:$J,'ATL RAW'!$I:$I,'ATL GA Inventory'!$B75,'ATL RAW'!$L:$L,'ATL GA Inventory'!DY$3)+SUMIFS('ATL CR'!$J:$J,'ATL CR'!$I:$I,'ATL GA Inventory'!$B75,'ATL CR'!$L:$L,'ATL GA Inventory'!DY$3)</f>
        <v>0</v>
      </c>
      <c r="DZ75" s="16">
        <f>SUMIFS('ATL RAW'!$J:$J,'ATL RAW'!$I:$I,'ATL GA Inventory'!$B75,'ATL RAW'!$L:$L,'ATL GA Inventory'!DZ$3)+SUMIFS('ATL CR'!$J:$J,'ATL CR'!$I:$I,'ATL GA Inventory'!$B75,'ATL CR'!$L:$L,'ATL GA Inventory'!DZ$3)</f>
        <v>0</v>
      </c>
      <c r="EA75" s="16">
        <f>SUMIFS('ATL RAW'!$J:$J,'ATL RAW'!$I:$I,'ATL GA Inventory'!$B75,'ATL RAW'!$L:$L,'ATL GA Inventory'!EA$3)+SUMIFS('ATL CR'!$J:$J,'ATL CR'!$I:$I,'ATL GA Inventory'!$B75,'ATL CR'!$L:$L,'ATL GA Inventory'!EA$3)</f>
        <v>0</v>
      </c>
      <c r="EB75" s="16">
        <f>SUMIFS('ATL RAW'!$J:$J,'ATL RAW'!$I:$I,'ATL GA Inventory'!$B75,'ATL RAW'!$L:$L,'ATL GA Inventory'!EB$3)+SUMIFS('ATL CR'!$J:$J,'ATL CR'!$I:$I,'ATL GA Inventory'!$B75,'ATL CR'!$L:$L,'ATL GA Inventory'!EB$3)</f>
        <v>0</v>
      </c>
      <c r="EC75" s="16">
        <f>SUMIFS('ATL RAW'!$J:$J,'ATL RAW'!$I:$I,'ATL GA Inventory'!$B75,'ATL RAW'!$L:$L,'ATL GA Inventory'!EC$3)+SUMIFS('ATL CR'!$J:$J,'ATL CR'!$I:$I,'ATL GA Inventory'!$B75,'ATL CR'!$L:$L,'ATL GA Inventory'!EC$3)</f>
        <v>0</v>
      </c>
      <c r="ED75" s="16">
        <f>SUMIFS('ATL RAW'!$J:$J,'ATL RAW'!$I:$I,'ATL GA Inventory'!$B75,'ATL RAW'!$L:$L,'ATL GA Inventory'!ED$3)+SUMIFS('ATL CR'!$J:$J,'ATL CR'!$I:$I,'ATL GA Inventory'!$B75,'ATL CR'!$L:$L,'ATL GA Inventory'!ED$3)</f>
        <v>0</v>
      </c>
      <c r="EE75" s="16">
        <f>SUMIFS('ATL RAW'!$J:$J,'ATL RAW'!$I:$I,'ATL GA Inventory'!$B75,'ATL RAW'!$L:$L,'ATL GA Inventory'!EE$3)+SUMIFS('ATL CR'!$J:$J,'ATL CR'!$I:$I,'ATL GA Inventory'!$B75,'ATL CR'!$L:$L,'ATL GA Inventory'!EE$3)</f>
        <v>0</v>
      </c>
      <c r="EF75" s="16">
        <f>SUMIFS('ATL RAW'!$J:$J,'ATL RAW'!$I:$I,'ATL GA Inventory'!$B75,'ATL RAW'!$L:$L,'ATL GA Inventory'!EF$3)+SUMIFS('ATL CR'!$J:$J,'ATL CR'!$I:$I,'ATL GA Inventory'!$B75,'ATL CR'!$L:$L,'ATL GA Inventory'!EF$3)</f>
        <v>0</v>
      </c>
      <c r="EG75" s="16">
        <f>SUMIFS('ATL RAW'!$J:$J,'ATL RAW'!$I:$I,'ATL GA Inventory'!$B75,'ATL RAW'!$L:$L,'ATL GA Inventory'!EG$3)+SUMIFS('ATL CR'!$J:$J,'ATL CR'!$I:$I,'ATL GA Inventory'!$B75,'ATL CR'!$L:$L,'ATL GA Inventory'!EG$3)</f>
        <v>0</v>
      </c>
      <c r="EH75" s="16">
        <f>SUMIFS('ATL RAW'!$J:$J,'ATL RAW'!$I:$I,'ATL GA Inventory'!$B75,'ATL RAW'!$L:$L,'ATL GA Inventory'!EH$3)+SUMIFS('ATL CR'!$J:$J,'ATL CR'!$I:$I,'ATL GA Inventory'!$B75,'ATL CR'!$L:$L,'ATL GA Inventory'!EH$3)</f>
        <v>0</v>
      </c>
      <c r="EI75" s="16">
        <f>SUMIFS('ATL RAW'!$J:$J,'ATL RAW'!$I:$I,'ATL GA Inventory'!$B75,'ATL RAW'!$L:$L,'ATL GA Inventory'!EI$3)+SUMIFS('ATL CR'!$J:$J,'ATL CR'!$I:$I,'ATL GA Inventory'!$B75,'ATL CR'!$L:$L,'ATL GA Inventory'!EI$3)</f>
        <v>0</v>
      </c>
      <c r="EJ75" s="16">
        <f>SUMIFS('ATL RAW'!$J:$J,'ATL RAW'!$I:$I,'ATL GA Inventory'!$B75,'ATL RAW'!$L:$L,'ATL GA Inventory'!EJ$3)+SUMIFS('ATL CR'!$J:$J,'ATL CR'!$I:$I,'ATL GA Inventory'!$B75,'ATL CR'!$L:$L,'ATL GA Inventory'!EJ$3)</f>
        <v>0</v>
      </c>
      <c r="EK75" s="16">
        <f>SUMIFS('ATL RAW'!$J:$J,'ATL RAW'!$I:$I,'ATL GA Inventory'!$B75,'ATL RAW'!$L:$L,'ATL GA Inventory'!EK$3)+SUMIFS('ATL CR'!$J:$J,'ATL CR'!$I:$I,'ATL GA Inventory'!$B75,'ATL CR'!$L:$L,'ATL GA Inventory'!EK$3)</f>
        <v>0</v>
      </c>
      <c r="EL75" s="16">
        <f>SUMIFS('ATL RAW'!$J:$J,'ATL RAW'!$I:$I,'ATL GA Inventory'!$B75,'ATL RAW'!$L:$L,'ATL GA Inventory'!EL$3)+SUMIFS('ATL CR'!$J:$J,'ATL CR'!$I:$I,'ATL GA Inventory'!$B75,'ATL CR'!$L:$L,'ATL GA Inventory'!EL$3)</f>
        <v>0</v>
      </c>
      <c r="EM75" s="16">
        <f>SUMIFS('ATL RAW'!$J:$J,'ATL RAW'!$I:$I,'ATL GA Inventory'!$B75,'ATL RAW'!$L:$L,'ATL GA Inventory'!EM$3)+SUMIFS('ATL CR'!$J:$J,'ATL CR'!$I:$I,'ATL GA Inventory'!$B75,'ATL CR'!$L:$L,'ATL GA Inventory'!EM$3)</f>
        <v>0</v>
      </c>
      <c r="EN75" s="16">
        <f>SUMIFS('ATL RAW'!$J:$J,'ATL RAW'!$I:$I,'ATL GA Inventory'!$B75,'ATL RAW'!$L:$L,'ATL GA Inventory'!EN$3)+SUMIFS('ATL CR'!$J:$J,'ATL CR'!$I:$I,'ATL GA Inventory'!$B75,'ATL CR'!$L:$L,'ATL GA Inventory'!EN$3)</f>
        <v>0</v>
      </c>
      <c r="EO75" s="16">
        <f>SUMIFS('ATL RAW'!$J:$J,'ATL RAW'!$I:$I,'ATL GA Inventory'!$B75,'ATL RAW'!$L:$L,'ATL GA Inventory'!EO$3)+SUMIFS('ATL CR'!$J:$J,'ATL CR'!$I:$I,'ATL GA Inventory'!$B75,'ATL CR'!$L:$L,'ATL GA Inventory'!EO$3)</f>
        <v>0</v>
      </c>
      <c r="EP75" s="16">
        <f>SUMIFS('ATL RAW'!$J:$J,'ATL RAW'!$I:$I,'ATL GA Inventory'!$B75,'ATL RAW'!$L:$L,'ATL GA Inventory'!EP$3)+SUMIFS('ATL CR'!$J:$J,'ATL CR'!$I:$I,'ATL GA Inventory'!$B75,'ATL CR'!$L:$L,'ATL GA Inventory'!EP$3)</f>
        <v>0</v>
      </c>
      <c r="EQ75" s="16">
        <f>SUMIFS('ATL RAW'!$J:$J,'ATL RAW'!$I:$I,'ATL GA Inventory'!$B75,'ATL RAW'!$L:$L,'ATL GA Inventory'!EQ$3)+SUMIFS('ATL CR'!$J:$J,'ATL CR'!$I:$I,'ATL GA Inventory'!$B75,'ATL CR'!$L:$L,'ATL GA Inventory'!EQ$3)</f>
        <v>0</v>
      </c>
      <c r="ER75" s="16">
        <f>SUMIFS('ATL RAW'!$J:$J,'ATL RAW'!$I:$I,'ATL GA Inventory'!$B75,'ATL RAW'!$L:$L,'ATL GA Inventory'!ER$3)+SUMIFS('ATL CR'!$J:$J,'ATL CR'!$I:$I,'ATL GA Inventory'!$B75,'ATL CR'!$L:$L,'ATL GA Inventory'!ER$3)</f>
        <v>0</v>
      </c>
      <c r="ES75" s="16">
        <f>SUMIFS('ATL RAW'!$J:$J,'ATL RAW'!$I:$I,'ATL GA Inventory'!$B75,'ATL RAW'!$L:$L,'ATL GA Inventory'!ES$3)+SUMIFS('ATL CR'!$J:$J,'ATL CR'!$I:$I,'ATL GA Inventory'!$B75,'ATL CR'!$L:$L,'ATL GA Inventory'!ES$3)</f>
        <v>0</v>
      </c>
      <c r="ET75" s="16">
        <f>SUMIFS('ATL RAW'!$J:$J,'ATL RAW'!$I:$I,'ATL GA Inventory'!$B75,'ATL RAW'!$L:$L,'ATL GA Inventory'!ET$3)+SUMIFS('ATL CR'!$J:$J,'ATL CR'!$I:$I,'ATL GA Inventory'!$B75,'ATL CR'!$L:$L,'ATL GA Inventory'!ET$3)</f>
        <v>0</v>
      </c>
      <c r="EU75" s="16">
        <f>SUMIFS('ATL RAW'!$J:$J,'ATL RAW'!$I:$I,'ATL GA Inventory'!$B75,'ATL RAW'!$L:$L,'ATL GA Inventory'!EU$3)+SUMIFS('ATL CR'!$J:$J,'ATL CR'!$I:$I,'ATL GA Inventory'!$B75,'ATL CR'!$L:$L,'ATL GA Inventory'!EU$3)</f>
        <v>0</v>
      </c>
      <c r="EV75" s="16">
        <f>SUMIFS('ATL RAW'!$J:$J,'ATL RAW'!$I:$I,'ATL GA Inventory'!$B75,'ATL RAW'!$L:$L,'ATL GA Inventory'!EV$3)+SUMIFS('ATL CR'!$J:$J,'ATL CR'!$I:$I,'ATL GA Inventory'!$B75,'ATL CR'!$L:$L,'ATL GA Inventory'!EV$3)</f>
        <v>0</v>
      </c>
      <c r="EW75" s="16">
        <f>SUMIFS('ATL RAW'!$J:$J,'ATL RAW'!$I:$I,'ATL GA Inventory'!$B75,'ATL RAW'!$L:$L,'ATL GA Inventory'!EW$3)+SUMIFS('ATL CR'!$J:$J,'ATL CR'!$I:$I,'ATL GA Inventory'!$B75,'ATL CR'!$L:$L,'ATL GA Inventory'!EW$3)</f>
        <v>0</v>
      </c>
      <c r="EX75" s="16">
        <f>SUMIFS('ATL RAW'!$J:$J,'ATL RAW'!$I:$I,'ATL GA Inventory'!$B75,'ATL RAW'!$L:$L,'ATL GA Inventory'!EX$3)+SUMIFS('ATL CR'!$J:$J,'ATL CR'!$I:$I,'ATL GA Inventory'!$B75,'ATL CR'!$L:$L,'ATL GA Inventory'!EX$3)</f>
        <v>0</v>
      </c>
      <c r="EY75" s="16">
        <f>SUMIFS('ATL RAW'!$J:$J,'ATL RAW'!$I:$I,'ATL GA Inventory'!$B75,'ATL RAW'!$L:$L,'ATL GA Inventory'!EY$3)+SUMIFS('ATL CR'!$J:$J,'ATL CR'!$I:$I,'ATL GA Inventory'!$B75,'ATL CR'!$L:$L,'ATL GA Inventory'!EY$3)</f>
        <v>0</v>
      </c>
      <c r="EZ75" s="16">
        <f>SUMIFS('ATL RAW'!$J:$J,'ATL RAW'!$I:$I,'ATL GA Inventory'!$B75,'ATL RAW'!$L:$L,'ATL GA Inventory'!EZ$3)+SUMIFS('ATL CR'!$J:$J,'ATL CR'!$I:$I,'ATL GA Inventory'!$B75,'ATL CR'!$L:$L,'ATL GA Inventory'!EZ$3)</f>
        <v>0</v>
      </c>
      <c r="FA75" s="16">
        <f>SUMIFS('ATL RAW'!$J:$J,'ATL RAW'!$I:$I,'ATL GA Inventory'!$B75,'ATL RAW'!$L:$L,'ATL GA Inventory'!FA$3)+SUMIFS('ATL CR'!$J:$J,'ATL CR'!$I:$I,'ATL GA Inventory'!$B75,'ATL CR'!$L:$L,'ATL GA Inventory'!FA$3)</f>
        <v>0</v>
      </c>
      <c r="FB75" s="16">
        <f>SUMIFS('ATL RAW'!$J:$J,'ATL RAW'!$I:$I,'ATL GA Inventory'!$B75,'ATL RAW'!$L:$L,'ATL GA Inventory'!FB$3)+SUMIFS('ATL CR'!$J:$J,'ATL CR'!$I:$I,'ATL GA Inventory'!$B75,'ATL CR'!$L:$L,'ATL GA Inventory'!FB$3)</f>
        <v>0</v>
      </c>
      <c r="FC75" s="16">
        <f>SUMIFS('ATL RAW'!$J:$J,'ATL RAW'!$I:$I,'ATL GA Inventory'!$B75,'ATL RAW'!$L:$L,'ATL GA Inventory'!FC$3)+SUMIFS('ATL CR'!$J:$J,'ATL CR'!$I:$I,'ATL GA Inventory'!$B75,'ATL CR'!$L:$L,'ATL GA Inventory'!FC$3)</f>
        <v>0</v>
      </c>
      <c r="FD75" s="16">
        <f>SUMIFS('ATL RAW'!$J:$J,'ATL RAW'!$I:$I,'ATL GA Inventory'!$B75,'ATL RAW'!$L:$L,'ATL GA Inventory'!FD$3)+SUMIFS('ATL CR'!$J:$J,'ATL CR'!$I:$I,'ATL GA Inventory'!$B75,'ATL CR'!$L:$L,'ATL GA Inventory'!FD$3)</f>
        <v>0</v>
      </c>
      <c r="FE75" s="16">
        <f>SUMIFS('ATL RAW'!$J:$J,'ATL RAW'!$I:$I,'ATL GA Inventory'!$B75,'ATL RAW'!$L:$L,'ATL GA Inventory'!FE$3)+SUMIFS('ATL CR'!$J:$J,'ATL CR'!$I:$I,'ATL GA Inventory'!$B75,'ATL CR'!$L:$L,'ATL GA Inventory'!FE$3)</f>
        <v>0</v>
      </c>
      <c r="FF75" s="16">
        <f>SUMIFS('ATL RAW'!$J:$J,'ATL RAW'!$I:$I,'ATL GA Inventory'!$B75,'ATL RAW'!$L:$L,'ATL GA Inventory'!FF$3)+SUMIFS('ATL CR'!$J:$J,'ATL CR'!$I:$I,'ATL GA Inventory'!$B75,'ATL CR'!$L:$L,'ATL GA Inventory'!FF$3)</f>
        <v>0</v>
      </c>
      <c r="FG75" s="16">
        <f>SUMIFS('ATL RAW'!$J:$J,'ATL RAW'!$I:$I,'ATL GA Inventory'!$B75,'ATL RAW'!$L:$L,'ATL GA Inventory'!FG$3)+SUMIFS('ATL CR'!$J:$J,'ATL CR'!$I:$I,'ATL GA Inventory'!$B75,'ATL CR'!$L:$L,'ATL GA Inventory'!FG$3)</f>
        <v>0</v>
      </c>
      <c r="FH75" s="16">
        <f>SUMIFS('ATL RAW'!$J:$J,'ATL RAW'!$I:$I,'ATL GA Inventory'!$B75,'ATL RAW'!$L:$L,'ATL GA Inventory'!FH$3)+SUMIFS('ATL CR'!$J:$J,'ATL CR'!$I:$I,'ATL GA Inventory'!$B75,'ATL CR'!$L:$L,'ATL GA Inventory'!FH$3)</f>
        <v>0</v>
      </c>
      <c r="FI75" s="16">
        <f>SUMIFS('ATL RAW'!$J:$J,'ATL RAW'!$I:$I,'ATL GA Inventory'!$B75,'ATL RAW'!$L:$L,'ATL GA Inventory'!FI$3)+SUMIFS('ATL CR'!$J:$J,'ATL CR'!$I:$I,'ATL GA Inventory'!$B75,'ATL CR'!$L:$L,'ATL GA Inventory'!FI$3)</f>
        <v>0</v>
      </c>
      <c r="FJ75" s="16">
        <f>SUMIFS('ATL RAW'!$J:$J,'ATL RAW'!$I:$I,'ATL GA Inventory'!$B75,'ATL RAW'!$L:$L,'ATL GA Inventory'!FJ$3)+SUMIFS('ATL CR'!$J:$J,'ATL CR'!$I:$I,'ATL GA Inventory'!$B75,'ATL CR'!$L:$L,'ATL GA Inventory'!FJ$3)</f>
        <v>0</v>
      </c>
      <c r="FK75" s="16">
        <f>SUMIFS('ATL RAW'!$J:$J,'ATL RAW'!$I:$I,'ATL GA Inventory'!$B75,'ATL RAW'!$L:$L,'ATL GA Inventory'!FK$3)+SUMIFS('ATL CR'!$J:$J,'ATL CR'!$I:$I,'ATL GA Inventory'!$B75,'ATL CR'!$L:$L,'ATL GA Inventory'!FK$3)</f>
        <v>0</v>
      </c>
      <c r="FL75" s="16">
        <f>SUMIFS('ATL RAW'!$J:$J,'ATL RAW'!$I:$I,'ATL GA Inventory'!$B75,'ATL RAW'!$L:$L,'ATL GA Inventory'!FL$3)+SUMIFS('ATL CR'!$J:$J,'ATL CR'!$I:$I,'ATL GA Inventory'!$B75,'ATL CR'!$L:$L,'ATL GA Inventory'!FL$3)</f>
        <v>0</v>
      </c>
      <c r="FM75" s="16">
        <f>SUMIFS('ATL RAW'!$J:$J,'ATL RAW'!$I:$I,'ATL GA Inventory'!$B75,'ATL RAW'!$L:$L,'ATL GA Inventory'!FM$3)+SUMIFS('ATL CR'!$J:$J,'ATL CR'!$I:$I,'ATL GA Inventory'!$B75,'ATL CR'!$L:$L,'ATL GA Inventory'!FM$3)</f>
        <v>0</v>
      </c>
      <c r="FN75" s="16">
        <f>SUMIFS('ATL RAW'!$J:$J,'ATL RAW'!$I:$I,'ATL GA Inventory'!$B75,'ATL RAW'!$L:$L,'ATL GA Inventory'!FN$3)+SUMIFS('ATL CR'!$J:$J,'ATL CR'!$I:$I,'ATL GA Inventory'!$B75,'ATL CR'!$L:$L,'ATL GA Inventory'!FN$3)</f>
        <v>0</v>
      </c>
      <c r="FO75" s="16">
        <f>SUMIFS('ATL RAW'!$J:$J,'ATL RAW'!$I:$I,'ATL GA Inventory'!$B75,'ATL RAW'!$L:$L,'ATL GA Inventory'!FO$3)+SUMIFS('ATL CR'!$J:$J,'ATL CR'!$I:$I,'ATL GA Inventory'!$B75,'ATL CR'!$L:$L,'ATL GA Inventory'!FO$3)</f>
        <v>0</v>
      </c>
      <c r="FP75" s="16">
        <f>SUMIFS('ATL RAW'!$J:$J,'ATL RAW'!$I:$I,'ATL GA Inventory'!$B75,'ATL RAW'!$L:$L,'ATL GA Inventory'!FP$3)+SUMIFS('ATL CR'!$J:$J,'ATL CR'!$I:$I,'ATL GA Inventory'!$B75,'ATL CR'!$L:$L,'ATL GA Inventory'!FP$3)</f>
        <v>0</v>
      </c>
      <c r="FQ75" s="16">
        <f>SUMIFS('ATL RAW'!$J:$J,'ATL RAW'!$I:$I,'ATL GA Inventory'!$B75,'ATL RAW'!$L:$L,'ATL GA Inventory'!FQ$3)+SUMIFS('ATL CR'!$J:$J,'ATL CR'!$I:$I,'ATL GA Inventory'!$B75,'ATL CR'!$L:$L,'ATL GA Inventory'!FQ$3)</f>
        <v>0</v>
      </c>
      <c r="FR75" s="16">
        <f>SUMIFS('ATL RAW'!$J:$J,'ATL RAW'!$I:$I,'ATL GA Inventory'!$B75,'ATL RAW'!$L:$L,'ATL GA Inventory'!FR$3)+SUMIFS('ATL CR'!$J:$J,'ATL CR'!$I:$I,'ATL GA Inventory'!$B75,'ATL CR'!$L:$L,'ATL GA Inventory'!FR$3)</f>
        <v>0</v>
      </c>
      <c r="FS75" s="16">
        <f>SUMIFS('ATL RAW'!$J:$J,'ATL RAW'!$I:$I,'ATL GA Inventory'!$B75,'ATL RAW'!$L:$L,'ATL GA Inventory'!FS$3)+SUMIFS('ATL CR'!$J:$J,'ATL CR'!$I:$I,'ATL GA Inventory'!$B75,'ATL CR'!$L:$L,'ATL GA Inventory'!FS$3)</f>
        <v>0</v>
      </c>
      <c r="FT75" s="16">
        <f>SUMIFS('ATL RAW'!$J:$J,'ATL RAW'!$I:$I,'ATL GA Inventory'!$B75,'ATL RAW'!$L:$L,'ATL GA Inventory'!FT$3)+SUMIFS('ATL CR'!$J:$J,'ATL CR'!$I:$I,'ATL GA Inventory'!$B75,'ATL CR'!$L:$L,'ATL GA Inventory'!FT$3)</f>
        <v>0</v>
      </c>
      <c r="FU75" s="16">
        <f>SUMIFS('ATL RAW'!$J:$J,'ATL RAW'!$I:$I,'ATL GA Inventory'!$B75,'ATL RAW'!$L:$L,'ATL GA Inventory'!FU$3)+SUMIFS('ATL CR'!$J:$J,'ATL CR'!$I:$I,'ATL GA Inventory'!$B75,'ATL CR'!$L:$L,'ATL GA Inventory'!FU$3)</f>
        <v>0</v>
      </c>
      <c r="FV75" s="16">
        <f>SUMIFS('ATL RAW'!$J:$J,'ATL RAW'!$I:$I,'ATL GA Inventory'!$B75,'ATL RAW'!$L:$L,'ATL GA Inventory'!FV$3)+SUMIFS('ATL CR'!$J:$J,'ATL CR'!$I:$I,'ATL GA Inventory'!$B75,'ATL CR'!$L:$L,'ATL GA Inventory'!FV$3)</f>
        <v>0</v>
      </c>
      <c r="FW75" s="16">
        <f>SUMIFS('ATL RAW'!$J:$J,'ATL RAW'!$I:$I,'ATL GA Inventory'!$B75,'ATL RAW'!$L:$L,'ATL GA Inventory'!FW$3)+SUMIFS('ATL CR'!$J:$J,'ATL CR'!$I:$I,'ATL GA Inventory'!$B75,'ATL CR'!$L:$L,'ATL GA Inventory'!FW$3)</f>
        <v>0</v>
      </c>
      <c r="FX75" s="16">
        <f>SUMIFS('ATL RAW'!$J:$J,'ATL RAW'!$I:$I,'ATL GA Inventory'!$B75,'ATL RAW'!$L:$L,'ATL GA Inventory'!FX$3)+SUMIFS('ATL CR'!$J:$J,'ATL CR'!$I:$I,'ATL GA Inventory'!$B75,'ATL CR'!$L:$L,'ATL GA Inventory'!FX$3)</f>
        <v>0</v>
      </c>
      <c r="FY75" s="16">
        <f>SUMIFS('ATL RAW'!$J:$J,'ATL RAW'!$I:$I,'ATL GA Inventory'!$B75,'ATL RAW'!$L:$L,'ATL GA Inventory'!FY$3)+SUMIFS('ATL CR'!$J:$J,'ATL CR'!$I:$I,'ATL GA Inventory'!$B75,'ATL CR'!$L:$L,'ATL GA Inventory'!FY$3)</f>
        <v>0</v>
      </c>
      <c r="FZ75" s="16">
        <f>SUMIFS('ATL RAW'!$J:$J,'ATL RAW'!$I:$I,'ATL GA Inventory'!$B75,'ATL RAW'!$L:$L,'ATL GA Inventory'!FZ$3)+SUMIFS('ATL CR'!$J:$J,'ATL CR'!$I:$I,'ATL GA Inventory'!$B75,'ATL CR'!$L:$L,'ATL GA Inventory'!FZ$3)</f>
        <v>0</v>
      </c>
      <c r="GA75" s="16">
        <f>SUMIFS('ATL RAW'!$J:$J,'ATL RAW'!$I:$I,'ATL GA Inventory'!$B75,'ATL RAW'!$L:$L,'ATL GA Inventory'!GA$3)+SUMIFS('ATL CR'!$J:$J,'ATL CR'!$I:$I,'ATL GA Inventory'!$B75,'ATL CR'!$L:$L,'ATL GA Inventory'!GA$3)</f>
        <v>0</v>
      </c>
      <c r="GB75" s="16">
        <f>SUMIFS('ATL RAW'!$J:$J,'ATL RAW'!$I:$I,'ATL GA Inventory'!$B75,'ATL RAW'!$L:$L,'ATL GA Inventory'!GB$3)+SUMIFS('ATL CR'!$J:$J,'ATL CR'!$I:$I,'ATL GA Inventory'!$B75,'ATL CR'!$L:$L,'ATL GA Inventory'!GB$3)</f>
        <v>0</v>
      </c>
      <c r="GC75" s="16">
        <f>SUMIFS('ATL RAW'!$J:$J,'ATL RAW'!$I:$I,'ATL GA Inventory'!$B75,'ATL RAW'!$L:$L,'ATL GA Inventory'!GC$3)+SUMIFS('ATL CR'!$J:$J,'ATL CR'!$I:$I,'ATL GA Inventory'!$B75,'ATL CR'!$L:$L,'ATL GA Inventory'!GC$3)</f>
        <v>0</v>
      </c>
      <c r="GD75" s="16">
        <f>SUMIFS('ATL RAW'!$J:$J,'ATL RAW'!$I:$I,'ATL GA Inventory'!$B75,'ATL RAW'!$L:$L,'ATL GA Inventory'!GD$3)+SUMIFS('ATL CR'!$J:$J,'ATL CR'!$I:$I,'ATL GA Inventory'!$B75,'ATL CR'!$L:$L,'ATL GA Inventory'!GD$3)</f>
        <v>0</v>
      </c>
      <c r="GE75" s="16">
        <f>SUMIFS('ATL RAW'!$J:$J,'ATL RAW'!$I:$I,'ATL GA Inventory'!$B75,'ATL RAW'!$L:$L,'ATL GA Inventory'!GE$3)+SUMIFS('ATL CR'!$J:$J,'ATL CR'!$I:$I,'ATL GA Inventory'!$B75,'ATL CR'!$L:$L,'ATL GA Inventory'!GE$3)</f>
        <v>0</v>
      </c>
      <c r="GF75" s="16">
        <f>SUMIFS('ATL RAW'!$J:$J,'ATL RAW'!$I:$I,'ATL GA Inventory'!$B75,'ATL RAW'!$L:$L,'ATL GA Inventory'!GF$3)+SUMIFS('ATL CR'!$J:$J,'ATL CR'!$I:$I,'ATL GA Inventory'!$B75,'ATL CR'!$L:$L,'ATL GA Inventory'!GF$3)</f>
        <v>0</v>
      </c>
      <c r="GG75" s="16">
        <f>SUMIFS('ATL RAW'!$J:$J,'ATL RAW'!$I:$I,'ATL GA Inventory'!$B75,'ATL RAW'!$L:$L,'ATL GA Inventory'!GG$3)+SUMIFS('ATL CR'!$J:$J,'ATL CR'!$I:$I,'ATL GA Inventory'!$B75,'ATL CR'!$L:$L,'ATL GA Inventory'!GG$3)</f>
        <v>0</v>
      </c>
      <c r="GH75" s="16">
        <f>SUMIFS('ATL RAW'!$J:$J,'ATL RAW'!$I:$I,'ATL GA Inventory'!$B75,'ATL RAW'!$L:$L,'ATL GA Inventory'!GH$3)+SUMIFS('ATL CR'!$J:$J,'ATL CR'!$I:$I,'ATL GA Inventory'!$B75,'ATL CR'!$L:$L,'ATL GA Inventory'!GH$3)</f>
        <v>0</v>
      </c>
      <c r="GI75" s="16">
        <f>SUMIFS('ATL RAW'!$J:$J,'ATL RAW'!$I:$I,'ATL GA Inventory'!$B75,'ATL RAW'!$L:$L,'ATL GA Inventory'!GI$3)+SUMIFS('ATL CR'!$J:$J,'ATL CR'!$I:$I,'ATL GA Inventory'!$B75,'ATL CR'!$L:$L,'ATL GA Inventory'!GI$3)</f>
        <v>0</v>
      </c>
      <c r="GJ75" s="16">
        <f>SUMIFS('ATL RAW'!$J:$J,'ATL RAW'!$I:$I,'ATL GA Inventory'!$B75,'ATL RAW'!$L:$L,'ATL GA Inventory'!GJ$3)+SUMIFS('ATL CR'!$J:$J,'ATL CR'!$I:$I,'ATL GA Inventory'!$B75,'ATL CR'!$L:$L,'ATL GA Inventory'!GJ$3)</f>
        <v>0</v>
      </c>
      <c r="GK75" s="16">
        <f>SUMIFS('ATL RAW'!$J:$J,'ATL RAW'!$I:$I,'ATL GA Inventory'!$B75,'ATL RAW'!$L:$L,'ATL GA Inventory'!GK$3)+SUMIFS('ATL CR'!$J:$J,'ATL CR'!$I:$I,'ATL GA Inventory'!$B75,'ATL CR'!$L:$L,'ATL GA Inventory'!GK$3)</f>
        <v>0</v>
      </c>
      <c r="GL75" s="16">
        <f>SUMIFS('ATL RAW'!$J:$J,'ATL RAW'!$I:$I,'ATL GA Inventory'!$B75,'ATL RAW'!$L:$L,'ATL GA Inventory'!GL$3)+SUMIFS('ATL CR'!$J:$J,'ATL CR'!$I:$I,'ATL GA Inventory'!$B75,'ATL CR'!$L:$L,'ATL GA Inventory'!GL$3)</f>
        <v>0</v>
      </c>
      <c r="GM75" s="16">
        <f>SUMIFS('ATL RAW'!$J:$J,'ATL RAW'!$I:$I,'ATL GA Inventory'!$B75,'ATL RAW'!$L:$L,'ATL GA Inventory'!GM$3)+SUMIFS('ATL CR'!$J:$J,'ATL CR'!$I:$I,'ATL GA Inventory'!$B75,'ATL CR'!$L:$L,'ATL GA Inventory'!GM$3)</f>
        <v>0</v>
      </c>
      <c r="GN75" s="16">
        <f>SUMIFS('ATL RAW'!$J:$J,'ATL RAW'!$I:$I,'ATL GA Inventory'!$B75,'ATL RAW'!$L:$L,'ATL GA Inventory'!GN$3)+SUMIFS('ATL CR'!$J:$J,'ATL CR'!$I:$I,'ATL GA Inventory'!$B75,'ATL CR'!$L:$L,'ATL GA Inventory'!GN$3)</f>
        <v>0</v>
      </c>
      <c r="GO75" s="16">
        <f>SUMIFS('ATL RAW'!$J:$J,'ATL RAW'!$I:$I,'ATL GA Inventory'!$B75,'ATL RAW'!$L:$L,'ATL GA Inventory'!GO$3)+SUMIFS('ATL CR'!$J:$J,'ATL CR'!$I:$I,'ATL GA Inventory'!$B75,'ATL CR'!$L:$L,'ATL GA Inventory'!GO$3)</f>
        <v>0</v>
      </c>
      <c r="GP75" s="16">
        <f>SUMIFS('ATL RAW'!$J:$J,'ATL RAW'!$I:$I,'ATL GA Inventory'!$B75,'ATL RAW'!$L:$L,'ATL GA Inventory'!GP$3)+SUMIFS('ATL CR'!$J:$J,'ATL CR'!$I:$I,'ATL GA Inventory'!$B75,'ATL CR'!$L:$L,'ATL GA Inventory'!GP$3)</f>
        <v>0</v>
      </c>
      <c r="GQ75" s="16">
        <f>SUMIFS('ATL RAW'!$J:$J,'ATL RAW'!$I:$I,'ATL GA Inventory'!$B75,'ATL RAW'!$L:$L,'ATL GA Inventory'!GQ$3)+SUMIFS('ATL CR'!$J:$J,'ATL CR'!$I:$I,'ATL GA Inventory'!$B75,'ATL CR'!$L:$L,'ATL GA Inventory'!GQ$3)</f>
        <v>0</v>
      </c>
      <c r="GR75" s="16">
        <f>SUMIFS('ATL RAW'!$J:$J,'ATL RAW'!$I:$I,'ATL GA Inventory'!$B75,'ATL RAW'!$L:$L,'ATL GA Inventory'!GR$3)+SUMIFS('ATL CR'!$J:$J,'ATL CR'!$I:$I,'ATL GA Inventory'!$B75,'ATL CR'!$L:$L,'ATL GA Inventory'!GR$3)</f>
        <v>0</v>
      </c>
      <c r="GS75" s="16">
        <f>SUMIFS('ATL RAW'!$J:$J,'ATL RAW'!$I:$I,'ATL GA Inventory'!$B75,'ATL RAW'!$L:$L,'ATL GA Inventory'!GS$3)+SUMIFS('ATL CR'!$J:$J,'ATL CR'!$I:$I,'ATL GA Inventory'!$B75,'ATL CR'!$L:$L,'ATL GA Inventory'!GS$3)</f>
        <v>0</v>
      </c>
      <c r="GT75" s="16">
        <f>SUMIFS('ATL RAW'!$J:$J,'ATL RAW'!$I:$I,'ATL GA Inventory'!$B75,'ATL RAW'!$L:$L,'ATL GA Inventory'!GT$3)+SUMIFS('ATL CR'!$J:$J,'ATL CR'!$I:$I,'ATL GA Inventory'!$B75,'ATL CR'!$L:$L,'ATL GA Inventory'!GT$3)</f>
        <v>0</v>
      </c>
      <c r="GU75" s="16">
        <f>SUMIFS('ATL RAW'!$J:$J,'ATL RAW'!$I:$I,'ATL GA Inventory'!$B75,'ATL RAW'!$L:$L,'ATL GA Inventory'!GU$3)+SUMIFS('ATL CR'!$J:$J,'ATL CR'!$I:$I,'ATL GA Inventory'!$B75,'ATL CR'!$L:$L,'ATL GA Inventory'!GU$3)</f>
        <v>0</v>
      </c>
      <c r="GV75" s="16">
        <f>SUMIFS('ATL RAW'!$J:$J,'ATL RAW'!$I:$I,'ATL GA Inventory'!$B75,'ATL RAW'!$L:$L,'ATL GA Inventory'!GV$3)+SUMIFS('ATL CR'!$J:$J,'ATL CR'!$I:$I,'ATL GA Inventory'!$B75,'ATL CR'!$L:$L,'ATL GA Inventory'!GV$3)</f>
        <v>0</v>
      </c>
      <c r="GW75" s="16">
        <f>SUMIFS('ATL RAW'!$J:$J,'ATL RAW'!$I:$I,'ATL GA Inventory'!$B75,'ATL RAW'!$L:$L,'ATL GA Inventory'!GW$3)+SUMIFS('ATL CR'!$J:$J,'ATL CR'!$I:$I,'ATL GA Inventory'!$B75,'ATL CR'!$L:$L,'ATL GA Inventory'!GW$3)</f>
        <v>0</v>
      </c>
      <c r="GX75" s="16">
        <f>SUMIFS('ATL RAW'!$J:$J,'ATL RAW'!$I:$I,'ATL GA Inventory'!$B75,'ATL RAW'!$L:$L,'ATL GA Inventory'!GX$3)+SUMIFS('ATL CR'!$J:$J,'ATL CR'!$I:$I,'ATL GA Inventory'!$B75,'ATL CR'!$L:$L,'ATL GA Inventory'!GX$3)</f>
        <v>0</v>
      </c>
      <c r="GY75" s="16">
        <f>SUMIFS('ATL RAW'!$J:$J,'ATL RAW'!$I:$I,'ATL GA Inventory'!$B75,'ATL RAW'!$L:$L,'ATL GA Inventory'!GY$3)+SUMIFS('ATL CR'!$J:$J,'ATL CR'!$I:$I,'ATL GA Inventory'!$B75,'ATL CR'!$L:$L,'ATL GA Inventory'!GY$3)</f>
        <v>0</v>
      </c>
    </row>
    <row r="76" spans="1:207">
      <c r="A76" s="18" t="s">
        <v>8123</v>
      </c>
      <c r="B76" s="18">
        <f t="shared" si="12"/>
        <v>49303155</v>
      </c>
      <c r="C76" s="18" t="str">
        <f t="shared" si="12"/>
        <v>Q.PEAK DUO XL G10.3/BFG</v>
      </c>
      <c r="D76" s="17">
        <f t="shared" si="12"/>
        <v>475</v>
      </c>
      <c r="E76" s="16">
        <f>SUMIFS('ATL RAW'!$J:$J,'ATL RAW'!$I:$I,'ATL GA Inventory'!$B76,'ATL RAW'!$L:$L,'ATL GA Inventory'!E$3)+SUMIFS('ATL CR'!$J:$J,'ATL CR'!$I:$I,'ATL GA Inventory'!$B76,'ATL CR'!$L:$L,'ATL GA Inventory'!E$3)</f>
        <v>0</v>
      </c>
      <c r="F76" s="16">
        <f>SUMIFS('ATL RAW'!$J:$J,'ATL RAW'!$I:$I,'ATL GA Inventory'!$B76,'ATL RAW'!$L:$L,'ATL GA Inventory'!F$3)+SUMIFS('ATL CR'!$J:$J,'ATL CR'!$I:$I,'ATL GA Inventory'!$B76,'ATL CR'!$L:$L,'ATL GA Inventory'!F$3)</f>
        <v>0</v>
      </c>
      <c r="G76" s="16">
        <f>SUMIFS('ATL RAW'!$J:$J,'ATL RAW'!$I:$I,'ATL GA Inventory'!$B76,'ATL RAW'!$L:$L,'ATL GA Inventory'!G$3)+SUMIFS('ATL CR'!$J:$J,'ATL CR'!$I:$I,'ATL GA Inventory'!$B76,'ATL CR'!$L:$L,'ATL GA Inventory'!G$3)</f>
        <v>0</v>
      </c>
      <c r="H76" s="16">
        <f>SUMIFS('ATL RAW'!$J:$J,'ATL RAW'!$I:$I,'ATL GA Inventory'!$B76,'ATL RAW'!$L:$L,'ATL GA Inventory'!H$3)+SUMIFS('ATL CR'!$J:$J,'ATL CR'!$I:$I,'ATL GA Inventory'!$B76,'ATL CR'!$L:$L,'ATL GA Inventory'!H$3)</f>
        <v>0</v>
      </c>
      <c r="I76" s="16">
        <f>SUMIFS('ATL RAW'!$J:$J,'ATL RAW'!$I:$I,'ATL GA Inventory'!$B76,'ATL RAW'!$L:$L,'ATL GA Inventory'!I$3)+SUMIFS('ATL CR'!$J:$J,'ATL CR'!$I:$I,'ATL GA Inventory'!$B76,'ATL CR'!$L:$L,'ATL GA Inventory'!I$3)</f>
        <v>0</v>
      </c>
      <c r="J76" s="16">
        <f>SUMIFS('ATL RAW'!$J:$J,'ATL RAW'!$I:$I,'ATL GA Inventory'!$B76,'ATL RAW'!$L:$L,'ATL GA Inventory'!J$3)+SUMIFS('ATL CR'!$J:$J,'ATL CR'!$I:$I,'ATL GA Inventory'!$B76,'ATL CR'!$L:$L,'ATL GA Inventory'!J$3)</f>
        <v>0</v>
      </c>
      <c r="K76" s="16">
        <f>SUMIFS('ATL RAW'!$J:$J,'ATL RAW'!$I:$I,'ATL GA Inventory'!$B76,'ATL RAW'!$L:$L,'ATL GA Inventory'!K$3)+SUMIFS('ATL CR'!$J:$J,'ATL CR'!$I:$I,'ATL GA Inventory'!$B76,'ATL CR'!$L:$L,'ATL GA Inventory'!K$3)</f>
        <v>0</v>
      </c>
      <c r="L76" s="16">
        <f>SUMIFS('ATL RAW'!$J:$J,'ATL RAW'!$I:$I,'ATL GA Inventory'!$B76,'ATL RAW'!$L:$L,'ATL GA Inventory'!L$3)+SUMIFS('ATL CR'!$J:$J,'ATL CR'!$I:$I,'ATL GA Inventory'!$B76,'ATL CR'!$L:$L,'ATL GA Inventory'!L$3)</f>
        <v>0</v>
      </c>
      <c r="M76" s="16">
        <f>SUMIFS('ATL RAW'!$J:$J,'ATL RAW'!$I:$I,'ATL GA Inventory'!$B76,'ATL RAW'!$L:$L,'ATL GA Inventory'!M$3)+SUMIFS('ATL CR'!$J:$J,'ATL CR'!$I:$I,'ATL GA Inventory'!$B76,'ATL CR'!$L:$L,'ATL GA Inventory'!M$3)</f>
        <v>0</v>
      </c>
      <c r="N76" s="16">
        <f>SUMIFS('ATL RAW'!$J:$J,'ATL RAW'!$I:$I,'ATL GA Inventory'!$B76,'ATL RAW'!$L:$L,'ATL GA Inventory'!N$3)+SUMIFS('ATL CR'!$J:$J,'ATL CR'!$I:$I,'ATL GA Inventory'!$B76,'ATL CR'!$L:$L,'ATL GA Inventory'!N$3)</f>
        <v>0</v>
      </c>
      <c r="O76" s="16">
        <f>SUMIFS('ATL RAW'!$J:$J,'ATL RAW'!$I:$I,'ATL GA Inventory'!$B76,'ATL RAW'!$L:$L,'ATL GA Inventory'!O$3)+SUMIFS('ATL CR'!$J:$J,'ATL CR'!$I:$I,'ATL GA Inventory'!$B76,'ATL CR'!$L:$L,'ATL GA Inventory'!O$3)</f>
        <v>0</v>
      </c>
      <c r="P76" s="16">
        <f>SUMIFS('ATL RAW'!$J:$J,'ATL RAW'!$I:$I,'ATL GA Inventory'!$B76,'ATL RAW'!$L:$L,'ATL GA Inventory'!P$3)+SUMIFS('ATL CR'!$J:$J,'ATL CR'!$I:$I,'ATL GA Inventory'!$B76,'ATL CR'!$L:$L,'ATL GA Inventory'!P$3)</f>
        <v>0</v>
      </c>
      <c r="Q76" s="16">
        <f>SUMIFS('ATL RAW'!$J:$J,'ATL RAW'!$I:$I,'ATL GA Inventory'!$B76,'ATL RAW'!$L:$L,'ATL GA Inventory'!Q$3)+SUMIFS('ATL CR'!$J:$J,'ATL CR'!$I:$I,'ATL GA Inventory'!$B76,'ATL CR'!$L:$L,'ATL GA Inventory'!Q$3)</f>
        <v>0</v>
      </c>
      <c r="R76" s="16">
        <f>SUMIFS('ATL RAW'!$J:$J,'ATL RAW'!$I:$I,'ATL GA Inventory'!$B76,'ATL RAW'!$L:$L,'ATL GA Inventory'!R$3)+SUMIFS('ATL CR'!$J:$J,'ATL CR'!$I:$I,'ATL GA Inventory'!$B76,'ATL CR'!$L:$L,'ATL GA Inventory'!R$3)</f>
        <v>0</v>
      </c>
      <c r="S76" s="16">
        <f>SUMIFS('ATL RAW'!$J:$J,'ATL RAW'!$I:$I,'ATL GA Inventory'!$B76,'ATL RAW'!$L:$L,'ATL GA Inventory'!S$3)+SUMIFS('ATL CR'!$J:$J,'ATL CR'!$I:$I,'ATL GA Inventory'!$B76,'ATL CR'!$L:$L,'ATL GA Inventory'!S$3)</f>
        <v>0</v>
      </c>
      <c r="T76" s="16">
        <f>SUMIFS('ATL RAW'!$J:$J,'ATL RAW'!$I:$I,'ATL GA Inventory'!$B76,'ATL RAW'!$L:$L,'ATL GA Inventory'!T$3)+SUMIFS('ATL CR'!$J:$J,'ATL CR'!$I:$I,'ATL GA Inventory'!$B76,'ATL CR'!$L:$L,'ATL GA Inventory'!T$3)</f>
        <v>0</v>
      </c>
      <c r="U76" s="16">
        <f>SUMIFS('ATL RAW'!$J:$J,'ATL RAW'!$I:$I,'ATL GA Inventory'!$B76,'ATL RAW'!$L:$L,'ATL GA Inventory'!U$3)+SUMIFS('ATL CR'!$J:$J,'ATL CR'!$I:$I,'ATL GA Inventory'!$B76,'ATL CR'!$L:$L,'ATL GA Inventory'!U$3)</f>
        <v>0</v>
      </c>
      <c r="V76" s="16">
        <f>SUMIFS('ATL RAW'!$J:$J,'ATL RAW'!$I:$I,'ATL GA Inventory'!$B76,'ATL RAW'!$L:$L,'ATL GA Inventory'!V$3)+SUMIFS('ATL CR'!$J:$J,'ATL CR'!$I:$I,'ATL GA Inventory'!$B76,'ATL CR'!$L:$L,'ATL GA Inventory'!V$3)</f>
        <v>0</v>
      </c>
      <c r="W76" s="16">
        <f>SUMIFS('ATL RAW'!$J:$J,'ATL RAW'!$I:$I,'ATL GA Inventory'!$B76,'ATL RAW'!$L:$L,'ATL GA Inventory'!W$3)+SUMIFS('ATL CR'!$J:$J,'ATL CR'!$I:$I,'ATL GA Inventory'!$B76,'ATL CR'!$L:$L,'ATL GA Inventory'!W$3)</f>
        <v>0</v>
      </c>
      <c r="X76" s="16">
        <f>SUMIFS('ATL RAW'!$J:$J,'ATL RAW'!$I:$I,'ATL GA Inventory'!$B76,'ATL RAW'!$L:$L,'ATL GA Inventory'!X$3)+SUMIFS('ATL CR'!$J:$J,'ATL CR'!$I:$I,'ATL GA Inventory'!$B76,'ATL CR'!$L:$L,'ATL GA Inventory'!X$3)</f>
        <v>0</v>
      </c>
      <c r="Y76" s="16">
        <f>SUMIFS('ATL RAW'!$J:$J,'ATL RAW'!$I:$I,'ATL GA Inventory'!$B76,'ATL RAW'!$L:$L,'ATL GA Inventory'!Y$3)+SUMIFS('ATL CR'!$J:$J,'ATL CR'!$I:$I,'ATL GA Inventory'!$B76,'ATL CR'!$L:$L,'ATL GA Inventory'!Y$3)</f>
        <v>0</v>
      </c>
      <c r="Z76" s="16">
        <f>SUMIFS('ATL RAW'!$J:$J,'ATL RAW'!$I:$I,'ATL GA Inventory'!$B76,'ATL RAW'!$L:$L,'ATL GA Inventory'!Z$3)+SUMIFS('ATL CR'!$J:$J,'ATL CR'!$I:$I,'ATL GA Inventory'!$B76,'ATL CR'!$L:$L,'ATL GA Inventory'!Z$3)</f>
        <v>0</v>
      </c>
      <c r="AA76" s="16">
        <f>SUMIFS('ATL RAW'!$J:$J,'ATL RAW'!$I:$I,'ATL GA Inventory'!$B76,'ATL RAW'!$L:$L,'ATL GA Inventory'!AA$3)+SUMIFS('ATL CR'!$J:$J,'ATL CR'!$I:$I,'ATL GA Inventory'!$B76,'ATL CR'!$L:$L,'ATL GA Inventory'!AA$3)</f>
        <v>0</v>
      </c>
      <c r="AB76" s="16">
        <f>SUMIFS('ATL RAW'!$J:$J,'ATL RAW'!$I:$I,'ATL GA Inventory'!$B76,'ATL RAW'!$L:$L,'ATL GA Inventory'!AB$3)+SUMIFS('ATL CR'!$J:$J,'ATL CR'!$I:$I,'ATL GA Inventory'!$B76,'ATL CR'!$L:$L,'ATL GA Inventory'!AB$3)</f>
        <v>0</v>
      </c>
      <c r="AC76" s="16">
        <f>SUMIFS('ATL RAW'!$J:$J,'ATL RAW'!$I:$I,'ATL GA Inventory'!$B76,'ATL RAW'!$L:$L,'ATL GA Inventory'!AC$3)+SUMIFS('ATL CR'!$J:$J,'ATL CR'!$I:$I,'ATL GA Inventory'!$B76,'ATL CR'!$L:$L,'ATL GA Inventory'!AC$3)</f>
        <v>0</v>
      </c>
      <c r="AD76" s="16">
        <f>SUMIFS('ATL RAW'!$J:$J,'ATL RAW'!$I:$I,'ATL GA Inventory'!$B76,'ATL RAW'!$L:$L,'ATL GA Inventory'!AD$3)+SUMIFS('ATL CR'!$J:$J,'ATL CR'!$I:$I,'ATL GA Inventory'!$B76,'ATL CR'!$L:$L,'ATL GA Inventory'!AD$3)</f>
        <v>0</v>
      </c>
      <c r="AE76" s="16">
        <f>SUMIFS('ATL RAW'!$J:$J,'ATL RAW'!$I:$I,'ATL GA Inventory'!$B76,'ATL RAW'!$L:$L,'ATL GA Inventory'!AE$3)+SUMIFS('ATL CR'!$J:$J,'ATL CR'!$I:$I,'ATL GA Inventory'!$B76,'ATL CR'!$L:$L,'ATL GA Inventory'!AE$3)</f>
        <v>0</v>
      </c>
      <c r="AF76" s="16">
        <f>SUMIFS('ATL RAW'!$J:$J,'ATL RAW'!$I:$I,'ATL GA Inventory'!$B76,'ATL RAW'!$L:$L,'ATL GA Inventory'!AF$3)+SUMIFS('ATL CR'!$J:$J,'ATL CR'!$I:$I,'ATL GA Inventory'!$B76,'ATL CR'!$L:$L,'ATL GA Inventory'!AF$3)</f>
        <v>0</v>
      </c>
      <c r="AG76" s="16">
        <f>SUMIFS('ATL RAW'!$J:$J,'ATL RAW'!$I:$I,'ATL GA Inventory'!$B76,'ATL RAW'!$L:$L,'ATL GA Inventory'!AG$3)+SUMIFS('ATL CR'!$J:$J,'ATL CR'!$I:$I,'ATL GA Inventory'!$B76,'ATL CR'!$L:$L,'ATL GA Inventory'!AG$3)</f>
        <v>0</v>
      </c>
      <c r="AH76" s="16">
        <f>SUMIFS('ATL RAW'!$J:$J,'ATL RAW'!$I:$I,'ATL GA Inventory'!$B76,'ATL RAW'!$L:$L,'ATL GA Inventory'!AH$3)+SUMIFS('ATL CR'!$J:$J,'ATL CR'!$I:$I,'ATL GA Inventory'!$B76,'ATL CR'!$L:$L,'ATL GA Inventory'!AH$3)</f>
        <v>0</v>
      </c>
      <c r="AI76" s="16">
        <f>SUMIFS('ATL RAW'!$J:$J,'ATL RAW'!$I:$I,'ATL GA Inventory'!$B76,'ATL RAW'!$L:$L,'ATL GA Inventory'!AI$3)+SUMIFS('ATL CR'!$J:$J,'ATL CR'!$I:$I,'ATL GA Inventory'!$B76,'ATL CR'!$L:$L,'ATL GA Inventory'!AI$3)</f>
        <v>0</v>
      </c>
      <c r="AJ76" s="16">
        <f>SUMIFS('ATL RAW'!$J:$J,'ATL RAW'!$I:$I,'ATL GA Inventory'!$B76,'ATL RAW'!$L:$L,'ATL GA Inventory'!AJ$3)+SUMIFS('ATL CR'!$J:$J,'ATL CR'!$I:$I,'ATL GA Inventory'!$B76,'ATL CR'!$L:$L,'ATL GA Inventory'!AJ$3)</f>
        <v>0</v>
      </c>
      <c r="AK76" s="16">
        <f>SUMIFS('ATL RAW'!$J:$J,'ATL RAW'!$I:$I,'ATL GA Inventory'!$B76,'ATL RAW'!$L:$L,'ATL GA Inventory'!AK$3)+SUMIFS('ATL CR'!$J:$J,'ATL CR'!$I:$I,'ATL GA Inventory'!$B76,'ATL CR'!$L:$L,'ATL GA Inventory'!AK$3)</f>
        <v>0</v>
      </c>
      <c r="AL76" s="16">
        <f>SUMIFS('ATL RAW'!$J:$J,'ATL RAW'!$I:$I,'ATL GA Inventory'!$B76,'ATL RAW'!$L:$L,'ATL GA Inventory'!AL$3)+SUMIFS('ATL CR'!$J:$J,'ATL CR'!$I:$I,'ATL GA Inventory'!$B76,'ATL CR'!$L:$L,'ATL GA Inventory'!AL$3)</f>
        <v>0</v>
      </c>
      <c r="AM76" s="16">
        <f>SUMIFS('ATL RAW'!$J:$J,'ATL RAW'!$I:$I,'ATL GA Inventory'!$B76,'ATL RAW'!$L:$L,'ATL GA Inventory'!AM$3)+SUMIFS('ATL CR'!$J:$J,'ATL CR'!$I:$I,'ATL GA Inventory'!$B76,'ATL CR'!$L:$L,'ATL GA Inventory'!AM$3)</f>
        <v>0</v>
      </c>
      <c r="AN76" s="16">
        <f>SUMIFS('ATL RAW'!$J:$J,'ATL RAW'!$I:$I,'ATL GA Inventory'!$B76,'ATL RAW'!$L:$L,'ATL GA Inventory'!AN$3)+SUMIFS('ATL CR'!$J:$J,'ATL CR'!$I:$I,'ATL GA Inventory'!$B76,'ATL CR'!$L:$L,'ATL GA Inventory'!AN$3)</f>
        <v>0</v>
      </c>
      <c r="AO76" s="16">
        <f>SUMIFS('ATL RAW'!$J:$J,'ATL RAW'!$I:$I,'ATL GA Inventory'!$B76,'ATL RAW'!$L:$L,'ATL GA Inventory'!AO$3)+SUMIFS('ATL CR'!$J:$J,'ATL CR'!$I:$I,'ATL GA Inventory'!$B76,'ATL CR'!$L:$L,'ATL GA Inventory'!AO$3)</f>
        <v>0</v>
      </c>
      <c r="AP76" s="16">
        <f>SUMIFS('ATL RAW'!$J:$J,'ATL RAW'!$I:$I,'ATL GA Inventory'!$B76,'ATL RAW'!$L:$L,'ATL GA Inventory'!AP$3)+SUMIFS('ATL CR'!$J:$J,'ATL CR'!$I:$I,'ATL GA Inventory'!$B76,'ATL CR'!$L:$L,'ATL GA Inventory'!AP$3)</f>
        <v>0</v>
      </c>
      <c r="AQ76" s="16">
        <f>SUMIFS('ATL RAW'!$J:$J,'ATL RAW'!$I:$I,'ATL GA Inventory'!$B76,'ATL RAW'!$L:$L,'ATL GA Inventory'!AQ$3)+SUMIFS('ATL CR'!$J:$J,'ATL CR'!$I:$I,'ATL GA Inventory'!$B76,'ATL CR'!$L:$L,'ATL GA Inventory'!AQ$3)</f>
        <v>0</v>
      </c>
      <c r="AR76" s="16">
        <f>SUMIFS('ATL RAW'!$J:$J,'ATL RAW'!$I:$I,'ATL GA Inventory'!$B76,'ATL RAW'!$L:$L,'ATL GA Inventory'!AR$3)+SUMIFS('ATL CR'!$J:$J,'ATL CR'!$I:$I,'ATL GA Inventory'!$B76,'ATL CR'!$L:$L,'ATL GA Inventory'!AR$3)</f>
        <v>0</v>
      </c>
      <c r="AS76" s="16">
        <f>SUMIFS('ATL RAW'!$J:$J,'ATL RAW'!$I:$I,'ATL GA Inventory'!$B76,'ATL RAW'!$L:$L,'ATL GA Inventory'!AS$3)+SUMIFS('ATL CR'!$J:$J,'ATL CR'!$I:$I,'ATL GA Inventory'!$B76,'ATL CR'!$L:$L,'ATL GA Inventory'!AS$3)</f>
        <v>0</v>
      </c>
      <c r="AT76" s="16">
        <f>SUMIFS('ATL RAW'!$J:$J,'ATL RAW'!$I:$I,'ATL GA Inventory'!$B76,'ATL RAW'!$L:$L,'ATL GA Inventory'!AT$3)+SUMIFS('ATL CR'!$J:$J,'ATL CR'!$I:$I,'ATL GA Inventory'!$B76,'ATL CR'!$L:$L,'ATL GA Inventory'!AT$3)</f>
        <v>0</v>
      </c>
      <c r="AU76" s="16">
        <f>SUMIFS('ATL RAW'!$J:$J,'ATL RAW'!$I:$I,'ATL GA Inventory'!$B76,'ATL RAW'!$L:$L,'ATL GA Inventory'!AU$3)+SUMIFS('ATL CR'!$J:$J,'ATL CR'!$I:$I,'ATL GA Inventory'!$B76,'ATL CR'!$L:$L,'ATL GA Inventory'!AU$3)</f>
        <v>0</v>
      </c>
      <c r="AV76" s="16">
        <f>SUMIFS('ATL RAW'!$J:$J,'ATL RAW'!$I:$I,'ATL GA Inventory'!$B76,'ATL RAW'!$L:$L,'ATL GA Inventory'!AV$3)+SUMIFS('ATL CR'!$J:$J,'ATL CR'!$I:$I,'ATL GA Inventory'!$B76,'ATL CR'!$L:$L,'ATL GA Inventory'!AV$3)</f>
        <v>0</v>
      </c>
      <c r="AW76" s="16">
        <f>SUMIFS('ATL RAW'!$J:$J,'ATL RAW'!$I:$I,'ATL GA Inventory'!$B76,'ATL RAW'!$L:$L,'ATL GA Inventory'!AW$3)+SUMIFS('ATL CR'!$J:$J,'ATL CR'!$I:$I,'ATL GA Inventory'!$B76,'ATL CR'!$L:$L,'ATL GA Inventory'!AW$3)</f>
        <v>0</v>
      </c>
      <c r="AX76" s="16">
        <f>SUMIFS('ATL RAW'!$J:$J,'ATL RAW'!$I:$I,'ATL GA Inventory'!$B76,'ATL RAW'!$L:$L,'ATL GA Inventory'!AX$3)+SUMIFS('ATL CR'!$J:$J,'ATL CR'!$I:$I,'ATL GA Inventory'!$B76,'ATL CR'!$L:$L,'ATL GA Inventory'!AX$3)</f>
        <v>0</v>
      </c>
      <c r="AY76" s="16">
        <f>SUMIFS('ATL RAW'!$J:$J,'ATL RAW'!$I:$I,'ATL GA Inventory'!$B76,'ATL RAW'!$L:$L,'ATL GA Inventory'!AY$3)+SUMIFS('ATL CR'!$J:$J,'ATL CR'!$I:$I,'ATL GA Inventory'!$B76,'ATL CR'!$L:$L,'ATL GA Inventory'!AY$3)</f>
        <v>0</v>
      </c>
      <c r="AZ76" s="16">
        <f>SUMIFS('ATL RAW'!$J:$J,'ATL RAW'!$I:$I,'ATL GA Inventory'!$B76,'ATL RAW'!$L:$L,'ATL GA Inventory'!AZ$3)+SUMIFS('ATL CR'!$J:$J,'ATL CR'!$I:$I,'ATL GA Inventory'!$B76,'ATL CR'!$L:$L,'ATL GA Inventory'!AZ$3)</f>
        <v>0</v>
      </c>
      <c r="BA76" s="16">
        <f>SUMIFS('ATL RAW'!$J:$J,'ATL RAW'!$I:$I,'ATL GA Inventory'!$B76,'ATL RAW'!$L:$L,'ATL GA Inventory'!BA$3)+SUMIFS('ATL CR'!$J:$J,'ATL CR'!$I:$I,'ATL GA Inventory'!$B76,'ATL CR'!$L:$L,'ATL GA Inventory'!BA$3)</f>
        <v>0</v>
      </c>
      <c r="BB76" s="16">
        <f>SUMIFS('ATL RAW'!$J:$J,'ATL RAW'!$I:$I,'ATL GA Inventory'!$B76,'ATL RAW'!$L:$L,'ATL GA Inventory'!BB$3)+SUMIFS('ATL CR'!$J:$J,'ATL CR'!$I:$I,'ATL GA Inventory'!$B76,'ATL CR'!$L:$L,'ATL GA Inventory'!BB$3)</f>
        <v>638</v>
      </c>
      <c r="BC76" s="16">
        <f>SUMIFS('ATL RAW'!$J:$J,'ATL RAW'!$I:$I,'ATL GA Inventory'!$B76,'ATL RAW'!$L:$L,'ATL GA Inventory'!BC$3)+SUMIFS('ATL CR'!$J:$J,'ATL CR'!$I:$I,'ATL GA Inventory'!$B76,'ATL CR'!$L:$L,'ATL GA Inventory'!BC$3)</f>
        <v>1914</v>
      </c>
      <c r="BD76" s="16">
        <f>SUMIFS('ATL RAW'!$J:$J,'ATL RAW'!$I:$I,'ATL GA Inventory'!$B76,'ATL RAW'!$L:$L,'ATL GA Inventory'!BD$3)+SUMIFS('ATL CR'!$J:$J,'ATL CR'!$I:$I,'ATL GA Inventory'!$B76,'ATL CR'!$L:$L,'ATL GA Inventory'!BD$3)</f>
        <v>2494</v>
      </c>
      <c r="BE76" s="16">
        <f>SUMIFS('ATL RAW'!$J:$J,'ATL RAW'!$I:$I,'ATL GA Inventory'!$B76,'ATL RAW'!$L:$L,'ATL GA Inventory'!BE$3)+SUMIFS('ATL CR'!$J:$J,'ATL CR'!$I:$I,'ATL GA Inventory'!$B76,'ATL CR'!$L:$L,'ATL GA Inventory'!BE$3)</f>
        <v>0</v>
      </c>
      <c r="BF76" s="16">
        <f>SUMIFS('ATL RAW'!$J:$J,'ATL RAW'!$I:$I,'ATL GA Inventory'!$B76,'ATL RAW'!$L:$L,'ATL GA Inventory'!BF$3)+SUMIFS('ATL CR'!$J:$J,'ATL CR'!$I:$I,'ATL GA Inventory'!$B76,'ATL CR'!$L:$L,'ATL GA Inventory'!BF$3)</f>
        <v>3190</v>
      </c>
      <c r="BG76" s="16">
        <f>SUMIFS('ATL RAW'!$J:$J,'ATL RAW'!$I:$I,'ATL GA Inventory'!$B76,'ATL RAW'!$L:$L,'ATL GA Inventory'!BG$3)+SUMIFS('ATL CR'!$J:$J,'ATL CR'!$I:$I,'ATL GA Inventory'!$B76,'ATL CR'!$L:$L,'ATL GA Inventory'!BG$3)</f>
        <v>0</v>
      </c>
      <c r="BH76" s="16">
        <f>SUMIFS('ATL RAW'!$J:$J,'ATL RAW'!$I:$I,'ATL GA Inventory'!$B76,'ATL RAW'!$L:$L,'ATL GA Inventory'!BH$3)+SUMIFS('ATL CR'!$J:$J,'ATL CR'!$I:$I,'ATL GA Inventory'!$B76,'ATL CR'!$L:$L,'ATL GA Inventory'!BH$3)</f>
        <v>0</v>
      </c>
      <c r="BI76" s="16">
        <f>SUMIFS('ATL RAW'!$J:$J,'ATL RAW'!$I:$I,'ATL GA Inventory'!$B76,'ATL RAW'!$L:$L,'ATL GA Inventory'!BI$3)+SUMIFS('ATL CR'!$J:$J,'ATL CR'!$I:$I,'ATL GA Inventory'!$B76,'ATL CR'!$L:$L,'ATL GA Inventory'!BI$3)</f>
        <v>2552</v>
      </c>
      <c r="BJ76" s="16">
        <f>SUMIFS('ATL RAW'!$J:$J,'ATL RAW'!$I:$I,'ATL GA Inventory'!$B76,'ATL RAW'!$L:$L,'ATL GA Inventory'!BJ$3)+SUMIFS('ATL CR'!$J:$J,'ATL CR'!$I:$I,'ATL GA Inventory'!$B76,'ATL CR'!$L:$L,'ATL GA Inventory'!BJ$3)</f>
        <v>1914</v>
      </c>
      <c r="BK76" s="16">
        <f>SUMIFS('ATL RAW'!$J:$J,'ATL RAW'!$I:$I,'ATL GA Inventory'!$B76,'ATL RAW'!$L:$L,'ATL GA Inventory'!BK$3)+SUMIFS('ATL CR'!$J:$J,'ATL CR'!$I:$I,'ATL GA Inventory'!$B76,'ATL CR'!$L:$L,'ATL GA Inventory'!BK$3)</f>
        <v>1276</v>
      </c>
      <c r="BL76" s="16">
        <f>SUMIFS('ATL RAW'!$J:$J,'ATL RAW'!$I:$I,'ATL GA Inventory'!$B76,'ATL RAW'!$L:$L,'ATL GA Inventory'!BL$3)+SUMIFS('ATL CR'!$J:$J,'ATL CR'!$I:$I,'ATL GA Inventory'!$B76,'ATL CR'!$L:$L,'ATL GA Inventory'!BL$3)</f>
        <v>7656</v>
      </c>
      <c r="BM76" s="16">
        <f>SUMIFS('ATL RAW'!$J:$J,'ATL RAW'!$I:$I,'ATL GA Inventory'!$B76,'ATL RAW'!$L:$L,'ATL GA Inventory'!BM$3)+SUMIFS('ATL CR'!$J:$J,'ATL CR'!$I:$I,'ATL GA Inventory'!$B76,'ATL CR'!$L:$L,'ATL GA Inventory'!BM$3)</f>
        <v>6380</v>
      </c>
      <c r="BN76" s="16">
        <f>SUMIFS('ATL RAW'!$J:$J,'ATL RAW'!$I:$I,'ATL GA Inventory'!$B76,'ATL RAW'!$L:$L,'ATL GA Inventory'!BN$3)+SUMIFS('ATL CR'!$J:$J,'ATL CR'!$I:$I,'ATL GA Inventory'!$B76,'ATL CR'!$L:$L,'ATL GA Inventory'!BN$3)</f>
        <v>1276</v>
      </c>
      <c r="BO76" s="16">
        <f>SUMIFS('ATL RAW'!$J:$J,'ATL RAW'!$I:$I,'ATL GA Inventory'!$B76,'ATL RAW'!$L:$L,'ATL GA Inventory'!BO$3)+SUMIFS('ATL CR'!$J:$J,'ATL CR'!$I:$I,'ATL GA Inventory'!$B76,'ATL CR'!$L:$L,'ATL GA Inventory'!BO$3)</f>
        <v>0</v>
      </c>
      <c r="BP76" s="16">
        <f>SUMIFS('ATL RAW'!$J:$J,'ATL RAW'!$I:$I,'ATL GA Inventory'!$B76,'ATL RAW'!$L:$L,'ATL GA Inventory'!BP$3)+SUMIFS('ATL CR'!$J:$J,'ATL CR'!$I:$I,'ATL GA Inventory'!$B76,'ATL CR'!$L:$L,'ATL GA Inventory'!BP$3)</f>
        <v>4466</v>
      </c>
      <c r="BQ76" s="16">
        <f>SUMIFS('ATL RAW'!$J:$J,'ATL RAW'!$I:$I,'ATL GA Inventory'!$B76,'ATL RAW'!$L:$L,'ATL GA Inventory'!BQ$3)+SUMIFS('ATL CR'!$J:$J,'ATL CR'!$I:$I,'ATL GA Inventory'!$B76,'ATL CR'!$L:$L,'ATL GA Inventory'!BQ$3)</f>
        <v>609</v>
      </c>
      <c r="BR76" s="16">
        <f>SUMIFS('ATL RAW'!$J:$J,'ATL RAW'!$I:$I,'ATL GA Inventory'!$B76,'ATL RAW'!$L:$L,'ATL GA Inventory'!BR$3)+SUMIFS('ATL CR'!$J:$J,'ATL CR'!$I:$I,'ATL GA Inventory'!$B76,'ATL CR'!$L:$L,'ATL GA Inventory'!BR$3)</f>
        <v>0</v>
      </c>
      <c r="BS76" s="16">
        <f>SUMIFS('ATL RAW'!$J:$J,'ATL RAW'!$I:$I,'ATL GA Inventory'!$B76,'ATL RAW'!$L:$L,'ATL GA Inventory'!BS$3)+SUMIFS('ATL CR'!$J:$J,'ATL CR'!$I:$I,'ATL GA Inventory'!$B76,'ATL CR'!$L:$L,'ATL GA Inventory'!BS$3)</f>
        <v>0</v>
      </c>
      <c r="BT76" s="16">
        <f>SUMIFS('ATL RAW'!$J:$J,'ATL RAW'!$I:$I,'ATL GA Inventory'!$B76,'ATL RAW'!$L:$L,'ATL GA Inventory'!BT$3)+SUMIFS('ATL CR'!$J:$J,'ATL CR'!$I:$I,'ATL GA Inventory'!$B76,'ATL CR'!$L:$L,'ATL GA Inventory'!BT$3)</f>
        <v>0</v>
      </c>
      <c r="BU76" s="16">
        <f>SUMIFS('ATL RAW'!$J:$J,'ATL RAW'!$I:$I,'ATL GA Inventory'!$B76,'ATL RAW'!$L:$L,'ATL GA Inventory'!BU$3)+SUMIFS('ATL CR'!$J:$J,'ATL CR'!$I:$I,'ATL GA Inventory'!$B76,'ATL CR'!$L:$L,'ATL GA Inventory'!BU$3)</f>
        <v>0</v>
      </c>
      <c r="BV76" s="16">
        <f>SUMIFS('ATL RAW'!$J:$J,'ATL RAW'!$I:$I,'ATL GA Inventory'!$B76,'ATL RAW'!$L:$L,'ATL GA Inventory'!BV$3)+SUMIFS('ATL CR'!$J:$J,'ATL CR'!$I:$I,'ATL GA Inventory'!$B76,'ATL CR'!$L:$L,'ATL GA Inventory'!BV$3)</f>
        <v>0</v>
      </c>
      <c r="BW76" s="16">
        <f>SUMIFS('ATL RAW'!$J:$J,'ATL RAW'!$I:$I,'ATL GA Inventory'!$B76,'ATL RAW'!$L:$L,'ATL GA Inventory'!BW$3)+SUMIFS('ATL CR'!$J:$J,'ATL CR'!$I:$I,'ATL GA Inventory'!$B76,'ATL CR'!$L:$L,'ATL GA Inventory'!BW$3)</f>
        <v>0</v>
      </c>
      <c r="BX76" s="16">
        <f>SUMIFS('ATL RAW'!$J:$J,'ATL RAW'!$I:$I,'ATL GA Inventory'!$B76,'ATL RAW'!$L:$L,'ATL GA Inventory'!BX$3)+SUMIFS('ATL CR'!$J:$J,'ATL CR'!$I:$I,'ATL GA Inventory'!$B76,'ATL CR'!$L:$L,'ATL GA Inventory'!BX$3)</f>
        <v>0</v>
      </c>
      <c r="BY76" s="16">
        <f>SUMIFS('ATL RAW'!$J:$J,'ATL RAW'!$I:$I,'ATL GA Inventory'!$B76,'ATL RAW'!$L:$L,'ATL GA Inventory'!BY$3)+SUMIFS('ATL CR'!$J:$J,'ATL CR'!$I:$I,'ATL GA Inventory'!$B76,'ATL CR'!$L:$L,'ATL GA Inventory'!BY$3)</f>
        <v>0</v>
      </c>
      <c r="BZ76" s="16">
        <f>SUMIFS('ATL RAW'!$J:$J,'ATL RAW'!$I:$I,'ATL GA Inventory'!$B76,'ATL RAW'!$L:$L,'ATL GA Inventory'!BZ$3)+SUMIFS('ATL CR'!$J:$J,'ATL CR'!$I:$I,'ATL GA Inventory'!$B76,'ATL CR'!$L:$L,'ATL GA Inventory'!BZ$3)</f>
        <v>0</v>
      </c>
      <c r="CA76" s="16">
        <f>SUMIFS('ATL RAW'!$J:$J,'ATL RAW'!$I:$I,'ATL GA Inventory'!$B76,'ATL RAW'!$L:$L,'ATL GA Inventory'!CA$3)+SUMIFS('ATL CR'!$J:$J,'ATL CR'!$I:$I,'ATL GA Inventory'!$B76,'ATL CR'!$L:$L,'ATL GA Inventory'!CA$3)</f>
        <v>0</v>
      </c>
      <c r="CB76" s="16">
        <f>SUMIFS('ATL RAW'!$J:$J,'ATL RAW'!$I:$I,'ATL GA Inventory'!$B76,'ATL RAW'!$L:$L,'ATL GA Inventory'!CB$3)+SUMIFS('ATL CR'!$J:$J,'ATL CR'!$I:$I,'ATL GA Inventory'!$B76,'ATL CR'!$L:$L,'ATL GA Inventory'!CB$3)</f>
        <v>0</v>
      </c>
      <c r="CC76" s="16">
        <f>SUMIFS('ATL RAW'!$J:$J,'ATL RAW'!$I:$I,'ATL GA Inventory'!$B76,'ATL RAW'!$L:$L,'ATL GA Inventory'!CC$3)+SUMIFS('ATL CR'!$J:$J,'ATL CR'!$I:$I,'ATL GA Inventory'!$B76,'ATL CR'!$L:$L,'ATL GA Inventory'!CC$3)</f>
        <v>0</v>
      </c>
      <c r="CD76" s="16">
        <f>SUMIFS('ATL RAW'!$J:$J,'ATL RAW'!$I:$I,'ATL GA Inventory'!$B76,'ATL RAW'!$L:$L,'ATL GA Inventory'!CD$3)+SUMIFS('ATL CR'!$J:$J,'ATL CR'!$I:$I,'ATL GA Inventory'!$B76,'ATL CR'!$L:$L,'ATL GA Inventory'!CD$3)</f>
        <v>0</v>
      </c>
      <c r="CE76" s="16">
        <f>SUMIFS('ATL RAW'!$J:$J,'ATL RAW'!$I:$I,'ATL GA Inventory'!$B76,'ATL RAW'!$L:$L,'ATL GA Inventory'!CE$3)+SUMIFS('ATL CR'!$J:$J,'ATL CR'!$I:$I,'ATL GA Inventory'!$B76,'ATL CR'!$L:$L,'ATL GA Inventory'!CE$3)</f>
        <v>0</v>
      </c>
      <c r="CF76" s="16">
        <f>SUMIFS('ATL RAW'!$J:$J,'ATL RAW'!$I:$I,'ATL GA Inventory'!$B76,'ATL RAW'!$L:$L,'ATL GA Inventory'!CF$3)+SUMIFS('ATL CR'!$J:$J,'ATL CR'!$I:$I,'ATL GA Inventory'!$B76,'ATL CR'!$L:$L,'ATL GA Inventory'!CF$3)</f>
        <v>0</v>
      </c>
      <c r="CG76" s="16">
        <f>SUMIFS('ATL RAW'!$J:$J,'ATL RAW'!$I:$I,'ATL GA Inventory'!$B76,'ATL RAW'!$L:$L,'ATL GA Inventory'!CG$3)+SUMIFS('ATL CR'!$J:$J,'ATL CR'!$I:$I,'ATL GA Inventory'!$B76,'ATL CR'!$L:$L,'ATL GA Inventory'!CG$3)</f>
        <v>0</v>
      </c>
      <c r="CH76" s="16">
        <f>SUMIFS('ATL RAW'!$J:$J,'ATL RAW'!$I:$I,'ATL GA Inventory'!$B76,'ATL RAW'!$L:$L,'ATL GA Inventory'!CH$3)+SUMIFS('ATL CR'!$J:$J,'ATL CR'!$I:$I,'ATL GA Inventory'!$B76,'ATL CR'!$L:$L,'ATL GA Inventory'!CH$3)</f>
        <v>0</v>
      </c>
      <c r="CI76" s="16">
        <f>SUMIFS('ATL RAW'!$J:$J,'ATL RAW'!$I:$I,'ATL GA Inventory'!$B76,'ATL RAW'!$L:$L,'ATL GA Inventory'!CI$3)+SUMIFS('ATL CR'!$J:$J,'ATL CR'!$I:$I,'ATL GA Inventory'!$B76,'ATL CR'!$L:$L,'ATL GA Inventory'!CI$3)</f>
        <v>0</v>
      </c>
      <c r="CJ76" s="16">
        <f>SUMIFS('ATL RAW'!$J:$J,'ATL RAW'!$I:$I,'ATL GA Inventory'!$B76,'ATL RAW'!$L:$L,'ATL GA Inventory'!CJ$3)+SUMIFS('ATL CR'!$J:$J,'ATL CR'!$I:$I,'ATL GA Inventory'!$B76,'ATL CR'!$L:$L,'ATL GA Inventory'!CJ$3)</f>
        <v>0</v>
      </c>
      <c r="CK76" s="16">
        <f>SUMIFS('ATL RAW'!$J:$J,'ATL RAW'!$I:$I,'ATL GA Inventory'!$B76,'ATL RAW'!$L:$L,'ATL GA Inventory'!CK$3)+SUMIFS('ATL CR'!$J:$J,'ATL CR'!$I:$I,'ATL GA Inventory'!$B76,'ATL CR'!$L:$L,'ATL GA Inventory'!CK$3)</f>
        <v>0</v>
      </c>
      <c r="CL76" s="16">
        <f>SUMIFS('ATL RAW'!$J:$J,'ATL RAW'!$I:$I,'ATL GA Inventory'!$B76,'ATL RAW'!$L:$L,'ATL GA Inventory'!CL$3)+SUMIFS('ATL CR'!$J:$J,'ATL CR'!$I:$I,'ATL GA Inventory'!$B76,'ATL CR'!$L:$L,'ATL GA Inventory'!CL$3)</f>
        <v>0</v>
      </c>
      <c r="CM76" s="16">
        <f>SUMIFS('ATL RAW'!$J:$J,'ATL RAW'!$I:$I,'ATL GA Inventory'!$B76,'ATL RAW'!$L:$L,'ATL GA Inventory'!CM$3)+SUMIFS('ATL CR'!$J:$J,'ATL CR'!$I:$I,'ATL GA Inventory'!$B76,'ATL CR'!$L:$L,'ATL GA Inventory'!CM$3)</f>
        <v>0</v>
      </c>
      <c r="CN76" s="16">
        <f>SUMIFS('ATL RAW'!$J:$J,'ATL RAW'!$I:$I,'ATL GA Inventory'!$B76,'ATL RAW'!$L:$L,'ATL GA Inventory'!CN$3)+SUMIFS('ATL CR'!$J:$J,'ATL CR'!$I:$I,'ATL GA Inventory'!$B76,'ATL CR'!$L:$L,'ATL GA Inventory'!CN$3)</f>
        <v>0</v>
      </c>
      <c r="CO76" s="16">
        <f>SUMIFS('ATL RAW'!$J:$J,'ATL RAW'!$I:$I,'ATL GA Inventory'!$B76,'ATL RAW'!$L:$L,'ATL GA Inventory'!CO$3)+SUMIFS('ATL CR'!$J:$J,'ATL CR'!$I:$I,'ATL GA Inventory'!$B76,'ATL CR'!$L:$L,'ATL GA Inventory'!CO$3)</f>
        <v>0</v>
      </c>
      <c r="CP76" s="16">
        <f>SUMIFS('ATL RAW'!$J:$J,'ATL RAW'!$I:$I,'ATL GA Inventory'!$B76,'ATL RAW'!$L:$L,'ATL GA Inventory'!CP$3)+SUMIFS('ATL CR'!$J:$J,'ATL CR'!$I:$I,'ATL GA Inventory'!$B76,'ATL CR'!$L:$L,'ATL GA Inventory'!CP$3)</f>
        <v>0</v>
      </c>
      <c r="CQ76" s="16">
        <f>SUMIFS('ATL RAW'!$J:$J,'ATL RAW'!$I:$I,'ATL GA Inventory'!$B76,'ATL RAW'!$L:$L,'ATL GA Inventory'!CQ$3)+SUMIFS('ATL CR'!$J:$J,'ATL CR'!$I:$I,'ATL GA Inventory'!$B76,'ATL CR'!$L:$L,'ATL GA Inventory'!CQ$3)</f>
        <v>0</v>
      </c>
      <c r="CR76" s="16">
        <f>SUMIFS('ATL RAW'!$J:$J,'ATL RAW'!$I:$I,'ATL GA Inventory'!$B76,'ATL RAW'!$L:$L,'ATL GA Inventory'!CR$3)+SUMIFS('ATL CR'!$J:$J,'ATL CR'!$I:$I,'ATL GA Inventory'!$B76,'ATL CR'!$L:$L,'ATL GA Inventory'!CR$3)</f>
        <v>580</v>
      </c>
      <c r="CS76" s="16">
        <f>SUMIFS('ATL RAW'!$J:$J,'ATL RAW'!$I:$I,'ATL GA Inventory'!$B76,'ATL RAW'!$L:$L,'ATL GA Inventory'!CS$3)+SUMIFS('ATL CR'!$J:$J,'ATL CR'!$I:$I,'ATL GA Inventory'!$B76,'ATL CR'!$L:$L,'ATL GA Inventory'!CS$3)</f>
        <v>1160</v>
      </c>
      <c r="CT76" s="16">
        <f>SUMIFS('ATL RAW'!$J:$J,'ATL RAW'!$I:$I,'ATL GA Inventory'!$B76,'ATL RAW'!$L:$L,'ATL GA Inventory'!CT$3)+SUMIFS('ATL CR'!$J:$J,'ATL CR'!$I:$I,'ATL GA Inventory'!$B76,'ATL CR'!$L:$L,'ATL GA Inventory'!CT$3)</f>
        <v>0</v>
      </c>
      <c r="CU76" s="16">
        <f>SUMIFS('ATL RAW'!$J:$J,'ATL RAW'!$I:$I,'ATL GA Inventory'!$B76,'ATL RAW'!$L:$L,'ATL GA Inventory'!CU$3)+SUMIFS('ATL CR'!$J:$J,'ATL CR'!$I:$I,'ATL GA Inventory'!$B76,'ATL CR'!$L:$L,'ATL GA Inventory'!CU$3)</f>
        <v>0</v>
      </c>
      <c r="CV76" s="16">
        <f>SUMIFS('ATL RAW'!$J:$J,'ATL RAW'!$I:$I,'ATL GA Inventory'!$B76,'ATL RAW'!$L:$L,'ATL GA Inventory'!CV$3)+SUMIFS('ATL CR'!$J:$J,'ATL CR'!$I:$I,'ATL GA Inventory'!$B76,'ATL CR'!$L:$L,'ATL GA Inventory'!CV$3)</f>
        <v>0</v>
      </c>
      <c r="CW76" s="16">
        <f>SUMIFS('ATL RAW'!$J:$J,'ATL RAW'!$I:$I,'ATL GA Inventory'!$B76,'ATL RAW'!$L:$L,'ATL GA Inventory'!CW$3)+SUMIFS('ATL CR'!$J:$J,'ATL CR'!$I:$I,'ATL GA Inventory'!$B76,'ATL CR'!$L:$L,'ATL GA Inventory'!CW$3)</f>
        <v>0</v>
      </c>
      <c r="CX76" s="16">
        <f>SUMIFS('ATL RAW'!$J:$J,'ATL RAW'!$I:$I,'ATL GA Inventory'!$B76,'ATL RAW'!$L:$L,'ATL GA Inventory'!CX$3)+SUMIFS('ATL CR'!$J:$J,'ATL CR'!$I:$I,'ATL GA Inventory'!$B76,'ATL CR'!$L:$L,'ATL GA Inventory'!CX$3)</f>
        <v>0</v>
      </c>
      <c r="CY76" s="16">
        <f>SUMIFS('ATL RAW'!$J:$J,'ATL RAW'!$I:$I,'ATL GA Inventory'!$B76,'ATL RAW'!$L:$L,'ATL GA Inventory'!CY$3)+SUMIFS('ATL CR'!$J:$J,'ATL CR'!$I:$I,'ATL GA Inventory'!$B76,'ATL CR'!$L:$L,'ATL GA Inventory'!CY$3)</f>
        <v>0</v>
      </c>
      <c r="CZ76" s="16">
        <f>SUMIFS('ATL RAW'!$J:$J,'ATL RAW'!$I:$I,'ATL GA Inventory'!$B76,'ATL RAW'!$L:$L,'ATL GA Inventory'!CZ$3)+SUMIFS('ATL CR'!$J:$J,'ATL CR'!$I:$I,'ATL GA Inventory'!$B76,'ATL CR'!$L:$L,'ATL GA Inventory'!CZ$3)</f>
        <v>0</v>
      </c>
      <c r="DA76" s="16">
        <f>SUMIFS('ATL RAW'!$J:$J,'ATL RAW'!$I:$I,'ATL GA Inventory'!$B76,'ATL RAW'!$L:$L,'ATL GA Inventory'!DA$3)+SUMIFS('ATL CR'!$J:$J,'ATL CR'!$I:$I,'ATL GA Inventory'!$B76,'ATL CR'!$L:$L,'ATL GA Inventory'!DA$3)</f>
        <v>0</v>
      </c>
      <c r="DB76" s="16">
        <f>SUMIFS('ATL RAW'!$J:$J,'ATL RAW'!$I:$I,'ATL GA Inventory'!$B76,'ATL RAW'!$L:$L,'ATL GA Inventory'!DB$3)+SUMIFS('ATL CR'!$J:$J,'ATL CR'!$I:$I,'ATL GA Inventory'!$B76,'ATL CR'!$L:$L,'ATL GA Inventory'!DB$3)</f>
        <v>0</v>
      </c>
      <c r="DC76" s="16">
        <f>SUMIFS('ATL RAW'!$J:$J,'ATL RAW'!$I:$I,'ATL GA Inventory'!$B76,'ATL RAW'!$L:$L,'ATL GA Inventory'!DC$3)+SUMIFS('ATL CR'!$J:$J,'ATL CR'!$I:$I,'ATL GA Inventory'!$B76,'ATL CR'!$L:$L,'ATL GA Inventory'!DC$3)</f>
        <v>0</v>
      </c>
      <c r="DD76" s="16">
        <f>SUMIFS('ATL RAW'!$J:$J,'ATL RAW'!$I:$I,'ATL GA Inventory'!$B76,'ATL RAW'!$L:$L,'ATL GA Inventory'!DD$3)+SUMIFS('ATL CR'!$J:$J,'ATL CR'!$I:$I,'ATL GA Inventory'!$B76,'ATL CR'!$L:$L,'ATL GA Inventory'!DD$3)</f>
        <v>0</v>
      </c>
      <c r="DE76" s="16">
        <f>SUMIFS('ATL RAW'!$J:$J,'ATL RAW'!$I:$I,'ATL GA Inventory'!$B76,'ATL RAW'!$L:$L,'ATL GA Inventory'!DE$3)+SUMIFS('ATL CR'!$J:$J,'ATL CR'!$I:$I,'ATL GA Inventory'!$B76,'ATL CR'!$L:$L,'ATL GA Inventory'!DE$3)</f>
        <v>0</v>
      </c>
      <c r="DF76" s="16">
        <f>SUMIFS('ATL RAW'!$J:$J,'ATL RAW'!$I:$I,'ATL GA Inventory'!$B76,'ATL RAW'!$L:$L,'ATL GA Inventory'!DF$3)+SUMIFS('ATL CR'!$J:$J,'ATL CR'!$I:$I,'ATL GA Inventory'!$B76,'ATL CR'!$L:$L,'ATL GA Inventory'!DF$3)</f>
        <v>0</v>
      </c>
      <c r="DG76" s="16">
        <f>SUMIFS('ATL RAW'!$J:$J,'ATL RAW'!$I:$I,'ATL GA Inventory'!$B76,'ATL RAW'!$L:$L,'ATL GA Inventory'!DG$3)+SUMIFS('ATL CR'!$J:$J,'ATL CR'!$I:$I,'ATL GA Inventory'!$B76,'ATL CR'!$L:$L,'ATL GA Inventory'!DG$3)</f>
        <v>0</v>
      </c>
      <c r="DH76" s="16">
        <f>SUMIFS('ATL RAW'!$J:$J,'ATL RAW'!$I:$I,'ATL GA Inventory'!$B76,'ATL RAW'!$L:$L,'ATL GA Inventory'!DH$3)+SUMIFS('ATL CR'!$J:$J,'ATL CR'!$I:$I,'ATL GA Inventory'!$B76,'ATL CR'!$L:$L,'ATL GA Inventory'!DH$3)</f>
        <v>0</v>
      </c>
      <c r="DI76" s="16">
        <f>SUMIFS('ATL RAW'!$J:$J,'ATL RAW'!$I:$I,'ATL GA Inventory'!$B76,'ATL RAW'!$L:$L,'ATL GA Inventory'!DI$3)+SUMIFS('ATL CR'!$J:$J,'ATL CR'!$I:$I,'ATL GA Inventory'!$B76,'ATL CR'!$L:$L,'ATL GA Inventory'!DI$3)</f>
        <v>0</v>
      </c>
      <c r="DJ76" s="16">
        <f>SUMIFS('ATL RAW'!$J:$J,'ATL RAW'!$I:$I,'ATL GA Inventory'!$B76,'ATL RAW'!$L:$L,'ATL GA Inventory'!DJ$3)+SUMIFS('ATL CR'!$J:$J,'ATL CR'!$I:$I,'ATL GA Inventory'!$B76,'ATL CR'!$L:$L,'ATL GA Inventory'!DJ$3)</f>
        <v>0</v>
      </c>
      <c r="DK76" s="16">
        <f>SUMIFS('ATL RAW'!$J:$J,'ATL RAW'!$I:$I,'ATL GA Inventory'!$B76,'ATL RAW'!$L:$L,'ATL GA Inventory'!DK$3)+SUMIFS('ATL CR'!$J:$J,'ATL CR'!$I:$I,'ATL GA Inventory'!$B76,'ATL CR'!$L:$L,'ATL GA Inventory'!DK$3)</f>
        <v>0</v>
      </c>
      <c r="DL76" s="16">
        <f>SUMIFS('ATL RAW'!$J:$J,'ATL RAW'!$I:$I,'ATL GA Inventory'!$B76,'ATL RAW'!$L:$L,'ATL GA Inventory'!DL$3)+SUMIFS('ATL CR'!$J:$J,'ATL CR'!$I:$I,'ATL GA Inventory'!$B76,'ATL CR'!$L:$L,'ATL GA Inventory'!DL$3)</f>
        <v>0</v>
      </c>
      <c r="DM76" s="16">
        <f>SUMIFS('ATL RAW'!$J:$J,'ATL RAW'!$I:$I,'ATL GA Inventory'!$B76,'ATL RAW'!$L:$L,'ATL GA Inventory'!DM$3)+SUMIFS('ATL CR'!$J:$J,'ATL CR'!$I:$I,'ATL GA Inventory'!$B76,'ATL CR'!$L:$L,'ATL GA Inventory'!DM$3)</f>
        <v>0</v>
      </c>
      <c r="DN76" s="16">
        <f>SUMIFS('ATL RAW'!$J:$J,'ATL RAW'!$I:$I,'ATL GA Inventory'!$B76,'ATL RAW'!$L:$L,'ATL GA Inventory'!DN$3)+SUMIFS('ATL CR'!$J:$J,'ATL CR'!$I:$I,'ATL GA Inventory'!$B76,'ATL CR'!$L:$L,'ATL GA Inventory'!DN$3)</f>
        <v>0</v>
      </c>
      <c r="DO76" s="16">
        <f>SUMIFS('ATL RAW'!$J:$J,'ATL RAW'!$I:$I,'ATL GA Inventory'!$B76,'ATL RAW'!$L:$L,'ATL GA Inventory'!DO$3)+SUMIFS('ATL CR'!$J:$J,'ATL CR'!$I:$I,'ATL GA Inventory'!$B76,'ATL CR'!$L:$L,'ATL GA Inventory'!DO$3)</f>
        <v>0</v>
      </c>
      <c r="DP76" s="16">
        <f>SUMIFS('ATL RAW'!$J:$J,'ATL RAW'!$I:$I,'ATL GA Inventory'!$B76,'ATL RAW'!$L:$L,'ATL GA Inventory'!DP$3)+SUMIFS('ATL CR'!$J:$J,'ATL CR'!$I:$I,'ATL GA Inventory'!$B76,'ATL CR'!$L:$L,'ATL GA Inventory'!DP$3)</f>
        <v>0</v>
      </c>
      <c r="DQ76" s="16">
        <f>SUMIFS('ATL RAW'!$J:$J,'ATL RAW'!$I:$I,'ATL GA Inventory'!$B76,'ATL RAW'!$L:$L,'ATL GA Inventory'!DQ$3)+SUMIFS('ATL CR'!$J:$J,'ATL CR'!$I:$I,'ATL GA Inventory'!$B76,'ATL CR'!$L:$L,'ATL GA Inventory'!DQ$3)</f>
        <v>0</v>
      </c>
      <c r="DR76" s="16">
        <f>SUMIFS('ATL RAW'!$J:$J,'ATL RAW'!$I:$I,'ATL GA Inventory'!$B76,'ATL RAW'!$L:$L,'ATL GA Inventory'!DR$3)+SUMIFS('ATL CR'!$J:$J,'ATL CR'!$I:$I,'ATL GA Inventory'!$B76,'ATL CR'!$L:$L,'ATL GA Inventory'!DR$3)</f>
        <v>0</v>
      </c>
      <c r="DS76" s="16">
        <f>SUMIFS('ATL RAW'!$J:$J,'ATL RAW'!$I:$I,'ATL GA Inventory'!$B76,'ATL RAW'!$L:$L,'ATL GA Inventory'!DS$3)+SUMIFS('ATL CR'!$J:$J,'ATL CR'!$I:$I,'ATL GA Inventory'!$B76,'ATL CR'!$L:$L,'ATL GA Inventory'!DS$3)</f>
        <v>0</v>
      </c>
      <c r="DT76" s="16">
        <f>SUMIFS('ATL RAW'!$J:$J,'ATL RAW'!$I:$I,'ATL GA Inventory'!$B76,'ATL RAW'!$L:$L,'ATL GA Inventory'!DT$3)+SUMIFS('ATL CR'!$J:$J,'ATL CR'!$I:$I,'ATL GA Inventory'!$B76,'ATL CR'!$L:$L,'ATL GA Inventory'!DT$3)</f>
        <v>0</v>
      </c>
      <c r="DU76" s="16">
        <f>SUMIFS('ATL RAW'!$J:$J,'ATL RAW'!$I:$I,'ATL GA Inventory'!$B76,'ATL RAW'!$L:$L,'ATL GA Inventory'!DU$3)+SUMIFS('ATL CR'!$J:$J,'ATL CR'!$I:$I,'ATL GA Inventory'!$B76,'ATL CR'!$L:$L,'ATL GA Inventory'!DU$3)</f>
        <v>0</v>
      </c>
      <c r="DV76" s="16">
        <f>SUMIFS('ATL RAW'!$J:$J,'ATL RAW'!$I:$I,'ATL GA Inventory'!$B76,'ATL RAW'!$L:$L,'ATL GA Inventory'!DV$3)+SUMIFS('ATL CR'!$J:$J,'ATL CR'!$I:$I,'ATL GA Inventory'!$B76,'ATL CR'!$L:$L,'ATL GA Inventory'!DV$3)</f>
        <v>0</v>
      </c>
      <c r="DW76" s="16">
        <f>SUMIFS('ATL RAW'!$J:$J,'ATL RAW'!$I:$I,'ATL GA Inventory'!$B76,'ATL RAW'!$L:$L,'ATL GA Inventory'!DW$3)+SUMIFS('ATL CR'!$J:$J,'ATL CR'!$I:$I,'ATL GA Inventory'!$B76,'ATL CR'!$L:$L,'ATL GA Inventory'!DW$3)</f>
        <v>0</v>
      </c>
      <c r="DX76" s="16">
        <f>SUMIFS('ATL RAW'!$J:$J,'ATL RAW'!$I:$I,'ATL GA Inventory'!$B76,'ATL RAW'!$L:$L,'ATL GA Inventory'!DX$3)+SUMIFS('ATL CR'!$J:$J,'ATL CR'!$I:$I,'ATL GA Inventory'!$B76,'ATL CR'!$L:$L,'ATL GA Inventory'!DX$3)</f>
        <v>0</v>
      </c>
      <c r="DY76" s="16">
        <f>SUMIFS('ATL RAW'!$J:$J,'ATL RAW'!$I:$I,'ATL GA Inventory'!$B76,'ATL RAW'!$L:$L,'ATL GA Inventory'!DY$3)+SUMIFS('ATL CR'!$J:$J,'ATL CR'!$I:$I,'ATL GA Inventory'!$B76,'ATL CR'!$L:$L,'ATL GA Inventory'!DY$3)</f>
        <v>0</v>
      </c>
      <c r="DZ76" s="16">
        <f>SUMIFS('ATL RAW'!$J:$J,'ATL RAW'!$I:$I,'ATL GA Inventory'!$B76,'ATL RAW'!$L:$L,'ATL GA Inventory'!DZ$3)+SUMIFS('ATL CR'!$J:$J,'ATL CR'!$I:$I,'ATL GA Inventory'!$B76,'ATL CR'!$L:$L,'ATL GA Inventory'!DZ$3)</f>
        <v>0</v>
      </c>
      <c r="EA76" s="16">
        <f>SUMIFS('ATL RAW'!$J:$J,'ATL RAW'!$I:$I,'ATL GA Inventory'!$B76,'ATL RAW'!$L:$L,'ATL GA Inventory'!EA$3)+SUMIFS('ATL CR'!$J:$J,'ATL CR'!$I:$I,'ATL GA Inventory'!$B76,'ATL CR'!$L:$L,'ATL GA Inventory'!EA$3)</f>
        <v>0</v>
      </c>
      <c r="EB76" s="16">
        <f>SUMIFS('ATL RAW'!$J:$J,'ATL RAW'!$I:$I,'ATL GA Inventory'!$B76,'ATL RAW'!$L:$L,'ATL GA Inventory'!EB$3)+SUMIFS('ATL CR'!$J:$J,'ATL CR'!$I:$I,'ATL GA Inventory'!$B76,'ATL CR'!$L:$L,'ATL GA Inventory'!EB$3)</f>
        <v>0</v>
      </c>
      <c r="EC76" s="16">
        <f>SUMIFS('ATL RAW'!$J:$J,'ATL RAW'!$I:$I,'ATL GA Inventory'!$B76,'ATL RAW'!$L:$L,'ATL GA Inventory'!EC$3)+SUMIFS('ATL CR'!$J:$J,'ATL CR'!$I:$I,'ATL GA Inventory'!$B76,'ATL CR'!$L:$L,'ATL GA Inventory'!EC$3)</f>
        <v>0</v>
      </c>
      <c r="ED76" s="16">
        <f>SUMIFS('ATL RAW'!$J:$J,'ATL RAW'!$I:$I,'ATL GA Inventory'!$B76,'ATL RAW'!$L:$L,'ATL GA Inventory'!ED$3)+SUMIFS('ATL CR'!$J:$J,'ATL CR'!$I:$I,'ATL GA Inventory'!$B76,'ATL CR'!$L:$L,'ATL GA Inventory'!ED$3)</f>
        <v>0</v>
      </c>
      <c r="EE76" s="16">
        <f>SUMIFS('ATL RAW'!$J:$J,'ATL RAW'!$I:$I,'ATL GA Inventory'!$B76,'ATL RAW'!$L:$L,'ATL GA Inventory'!EE$3)+SUMIFS('ATL CR'!$J:$J,'ATL CR'!$I:$I,'ATL GA Inventory'!$B76,'ATL CR'!$L:$L,'ATL GA Inventory'!EE$3)</f>
        <v>0</v>
      </c>
      <c r="EF76" s="16">
        <f>SUMIFS('ATL RAW'!$J:$J,'ATL RAW'!$I:$I,'ATL GA Inventory'!$B76,'ATL RAW'!$L:$L,'ATL GA Inventory'!EF$3)+SUMIFS('ATL CR'!$J:$J,'ATL CR'!$I:$I,'ATL GA Inventory'!$B76,'ATL CR'!$L:$L,'ATL GA Inventory'!EF$3)</f>
        <v>0</v>
      </c>
      <c r="EG76" s="16">
        <f>SUMIFS('ATL RAW'!$J:$J,'ATL RAW'!$I:$I,'ATL GA Inventory'!$B76,'ATL RAW'!$L:$L,'ATL GA Inventory'!EG$3)+SUMIFS('ATL CR'!$J:$J,'ATL CR'!$I:$I,'ATL GA Inventory'!$B76,'ATL CR'!$L:$L,'ATL GA Inventory'!EG$3)</f>
        <v>0</v>
      </c>
      <c r="EH76" s="16">
        <f>SUMIFS('ATL RAW'!$J:$J,'ATL RAW'!$I:$I,'ATL GA Inventory'!$B76,'ATL RAW'!$L:$L,'ATL GA Inventory'!EH$3)+SUMIFS('ATL CR'!$J:$J,'ATL CR'!$I:$I,'ATL GA Inventory'!$B76,'ATL CR'!$L:$L,'ATL GA Inventory'!EH$3)</f>
        <v>0</v>
      </c>
      <c r="EI76" s="16">
        <f>SUMIFS('ATL RAW'!$J:$J,'ATL RAW'!$I:$I,'ATL GA Inventory'!$B76,'ATL RAW'!$L:$L,'ATL GA Inventory'!EI$3)+SUMIFS('ATL CR'!$J:$J,'ATL CR'!$I:$I,'ATL GA Inventory'!$B76,'ATL CR'!$L:$L,'ATL GA Inventory'!EI$3)</f>
        <v>0</v>
      </c>
      <c r="EJ76" s="16">
        <f>SUMIFS('ATL RAW'!$J:$J,'ATL RAW'!$I:$I,'ATL GA Inventory'!$B76,'ATL RAW'!$L:$L,'ATL GA Inventory'!EJ$3)+SUMIFS('ATL CR'!$J:$J,'ATL CR'!$I:$I,'ATL GA Inventory'!$B76,'ATL CR'!$L:$L,'ATL GA Inventory'!EJ$3)</f>
        <v>0</v>
      </c>
      <c r="EK76" s="16">
        <f>SUMIFS('ATL RAW'!$J:$J,'ATL RAW'!$I:$I,'ATL GA Inventory'!$B76,'ATL RAW'!$L:$L,'ATL GA Inventory'!EK$3)+SUMIFS('ATL CR'!$J:$J,'ATL CR'!$I:$I,'ATL GA Inventory'!$B76,'ATL CR'!$L:$L,'ATL GA Inventory'!EK$3)</f>
        <v>0</v>
      </c>
      <c r="EL76" s="16">
        <f>SUMIFS('ATL RAW'!$J:$J,'ATL RAW'!$I:$I,'ATL GA Inventory'!$B76,'ATL RAW'!$L:$L,'ATL GA Inventory'!EL$3)+SUMIFS('ATL CR'!$J:$J,'ATL CR'!$I:$I,'ATL GA Inventory'!$B76,'ATL CR'!$L:$L,'ATL GA Inventory'!EL$3)</f>
        <v>0</v>
      </c>
      <c r="EM76" s="16">
        <f>SUMIFS('ATL RAW'!$J:$J,'ATL RAW'!$I:$I,'ATL GA Inventory'!$B76,'ATL RAW'!$L:$L,'ATL GA Inventory'!EM$3)+SUMIFS('ATL CR'!$J:$J,'ATL CR'!$I:$I,'ATL GA Inventory'!$B76,'ATL CR'!$L:$L,'ATL GA Inventory'!EM$3)</f>
        <v>0</v>
      </c>
      <c r="EN76" s="16">
        <f>SUMIFS('ATL RAW'!$J:$J,'ATL RAW'!$I:$I,'ATL GA Inventory'!$B76,'ATL RAW'!$L:$L,'ATL GA Inventory'!EN$3)+SUMIFS('ATL CR'!$J:$J,'ATL CR'!$I:$I,'ATL GA Inventory'!$B76,'ATL CR'!$L:$L,'ATL GA Inventory'!EN$3)</f>
        <v>0</v>
      </c>
      <c r="EO76" s="16">
        <f>SUMIFS('ATL RAW'!$J:$J,'ATL RAW'!$I:$I,'ATL GA Inventory'!$B76,'ATL RAW'!$L:$L,'ATL GA Inventory'!EO$3)+SUMIFS('ATL CR'!$J:$J,'ATL CR'!$I:$I,'ATL GA Inventory'!$B76,'ATL CR'!$L:$L,'ATL GA Inventory'!EO$3)</f>
        <v>0</v>
      </c>
      <c r="EP76" s="16">
        <f>SUMIFS('ATL RAW'!$J:$J,'ATL RAW'!$I:$I,'ATL GA Inventory'!$B76,'ATL RAW'!$L:$L,'ATL GA Inventory'!EP$3)+SUMIFS('ATL CR'!$J:$J,'ATL CR'!$I:$I,'ATL GA Inventory'!$B76,'ATL CR'!$L:$L,'ATL GA Inventory'!EP$3)</f>
        <v>0</v>
      </c>
      <c r="EQ76" s="16">
        <f>SUMIFS('ATL RAW'!$J:$J,'ATL RAW'!$I:$I,'ATL GA Inventory'!$B76,'ATL RAW'!$L:$L,'ATL GA Inventory'!EQ$3)+SUMIFS('ATL CR'!$J:$J,'ATL CR'!$I:$I,'ATL GA Inventory'!$B76,'ATL CR'!$L:$L,'ATL GA Inventory'!EQ$3)</f>
        <v>0</v>
      </c>
      <c r="ER76" s="16">
        <f>SUMIFS('ATL RAW'!$J:$J,'ATL RAW'!$I:$I,'ATL GA Inventory'!$B76,'ATL RAW'!$L:$L,'ATL GA Inventory'!ER$3)+SUMIFS('ATL CR'!$J:$J,'ATL CR'!$I:$I,'ATL GA Inventory'!$B76,'ATL CR'!$L:$L,'ATL GA Inventory'!ER$3)</f>
        <v>0</v>
      </c>
      <c r="ES76" s="16">
        <f>SUMIFS('ATL RAW'!$J:$J,'ATL RAW'!$I:$I,'ATL GA Inventory'!$B76,'ATL RAW'!$L:$L,'ATL GA Inventory'!ES$3)+SUMIFS('ATL CR'!$J:$J,'ATL CR'!$I:$I,'ATL GA Inventory'!$B76,'ATL CR'!$L:$L,'ATL GA Inventory'!ES$3)</f>
        <v>0</v>
      </c>
      <c r="ET76" s="16">
        <f>SUMIFS('ATL RAW'!$J:$J,'ATL RAW'!$I:$I,'ATL GA Inventory'!$B76,'ATL RAW'!$L:$L,'ATL GA Inventory'!ET$3)+SUMIFS('ATL CR'!$J:$J,'ATL CR'!$I:$I,'ATL GA Inventory'!$B76,'ATL CR'!$L:$L,'ATL GA Inventory'!ET$3)</f>
        <v>0</v>
      </c>
      <c r="EU76" s="16">
        <f>SUMIFS('ATL RAW'!$J:$J,'ATL RAW'!$I:$I,'ATL GA Inventory'!$B76,'ATL RAW'!$L:$L,'ATL GA Inventory'!EU$3)+SUMIFS('ATL CR'!$J:$J,'ATL CR'!$I:$I,'ATL GA Inventory'!$B76,'ATL CR'!$L:$L,'ATL GA Inventory'!EU$3)</f>
        <v>0</v>
      </c>
      <c r="EV76" s="16">
        <f>SUMIFS('ATL RAW'!$J:$J,'ATL RAW'!$I:$I,'ATL GA Inventory'!$B76,'ATL RAW'!$L:$L,'ATL GA Inventory'!EV$3)+SUMIFS('ATL CR'!$J:$J,'ATL CR'!$I:$I,'ATL GA Inventory'!$B76,'ATL CR'!$L:$L,'ATL GA Inventory'!EV$3)</f>
        <v>0</v>
      </c>
      <c r="EW76" s="16">
        <f>SUMIFS('ATL RAW'!$J:$J,'ATL RAW'!$I:$I,'ATL GA Inventory'!$B76,'ATL RAW'!$L:$L,'ATL GA Inventory'!EW$3)+SUMIFS('ATL CR'!$J:$J,'ATL CR'!$I:$I,'ATL GA Inventory'!$B76,'ATL CR'!$L:$L,'ATL GA Inventory'!EW$3)</f>
        <v>0</v>
      </c>
      <c r="EX76" s="16">
        <f>SUMIFS('ATL RAW'!$J:$J,'ATL RAW'!$I:$I,'ATL GA Inventory'!$B76,'ATL RAW'!$L:$L,'ATL GA Inventory'!EX$3)+SUMIFS('ATL CR'!$J:$J,'ATL CR'!$I:$I,'ATL GA Inventory'!$B76,'ATL CR'!$L:$L,'ATL GA Inventory'!EX$3)</f>
        <v>0</v>
      </c>
      <c r="EY76" s="16">
        <f>SUMIFS('ATL RAW'!$J:$J,'ATL RAW'!$I:$I,'ATL GA Inventory'!$B76,'ATL RAW'!$L:$L,'ATL GA Inventory'!EY$3)+SUMIFS('ATL CR'!$J:$J,'ATL CR'!$I:$I,'ATL GA Inventory'!$B76,'ATL CR'!$L:$L,'ATL GA Inventory'!EY$3)</f>
        <v>0</v>
      </c>
      <c r="EZ76" s="16">
        <f>SUMIFS('ATL RAW'!$J:$J,'ATL RAW'!$I:$I,'ATL GA Inventory'!$B76,'ATL RAW'!$L:$L,'ATL GA Inventory'!EZ$3)+SUMIFS('ATL CR'!$J:$J,'ATL CR'!$I:$I,'ATL GA Inventory'!$B76,'ATL CR'!$L:$L,'ATL GA Inventory'!EZ$3)</f>
        <v>0</v>
      </c>
      <c r="FA76" s="16">
        <f>SUMIFS('ATL RAW'!$J:$J,'ATL RAW'!$I:$I,'ATL GA Inventory'!$B76,'ATL RAW'!$L:$L,'ATL GA Inventory'!FA$3)+SUMIFS('ATL CR'!$J:$J,'ATL CR'!$I:$I,'ATL GA Inventory'!$B76,'ATL CR'!$L:$L,'ATL GA Inventory'!FA$3)</f>
        <v>0</v>
      </c>
      <c r="FB76" s="16">
        <f>SUMIFS('ATL RAW'!$J:$J,'ATL RAW'!$I:$I,'ATL GA Inventory'!$B76,'ATL RAW'!$L:$L,'ATL GA Inventory'!FB$3)+SUMIFS('ATL CR'!$J:$J,'ATL CR'!$I:$I,'ATL GA Inventory'!$B76,'ATL CR'!$L:$L,'ATL GA Inventory'!FB$3)</f>
        <v>0</v>
      </c>
      <c r="FC76" s="16">
        <f>SUMIFS('ATL RAW'!$J:$J,'ATL RAW'!$I:$I,'ATL GA Inventory'!$B76,'ATL RAW'!$L:$L,'ATL GA Inventory'!FC$3)+SUMIFS('ATL CR'!$J:$J,'ATL CR'!$I:$I,'ATL GA Inventory'!$B76,'ATL CR'!$L:$L,'ATL GA Inventory'!FC$3)</f>
        <v>0</v>
      </c>
      <c r="FD76" s="16">
        <f>SUMIFS('ATL RAW'!$J:$J,'ATL RAW'!$I:$I,'ATL GA Inventory'!$B76,'ATL RAW'!$L:$L,'ATL GA Inventory'!FD$3)+SUMIFS('ATL CR'!$J:$J,'ATL CR'!$I:$I,'ATL GA Inventory'!$B76,'ATL CR'!$L:$L,'ATL GA Inventory'!FD$3)</f>
        <v>0</v>
      </c>
      <c r="FE76" s="16">
        <f>SUMIFS('ATL RAW'!$J:$J,'ATL RAW'!$I:$I,'ATL GA Inventory'!$B76,'ATL RAW'!$L:$L,'ATL GA Inventory'!FE$3)+SUMIFS('ATL CR'!$J:$J,'ATL CR'!$I:$I,'ATL GA Inventory'!$B76,'ATL CR'!$L:$L,'ATL GA Inventory'!FE$3)</f>
        <v>0</v>
      </c>
      <c r="FF76" s="16">
        <f>SUMIFS('ATL RAW'!$J:$J,'ATL RAW'!$I:$I,'ATL GA Inventory'!$B76,'ATL RAW'!$L:$L,'ATL GA Inventory'!FF$3)+SUMIFS('ATL CR'!$J:$J,'ATL CR'!$I:$I,'ATL GA Inventory'!$B76,'ATL CR'!$L:$L,'ATL GA Inventory'!FF$3)</f>
        <v>0</v>
      </c>
      <c r="FG76" s="16">
        <f>SUMIFS('ATL RAW'!$J:$J,'ATL RAW'!$I:$I,'ATL GA Inventory'!$B76,'ATL RAW'!$L:$L,'ATL GA Inventory'!FG$3)+SUMIFS('ATL CR'!$J:$J,'ATL CR'!$I:$I,'ATL GA Inventory'!$B76,'ATL CR'!$L:$L,'ATL GA Inventory'!FG$3)</f>
        <v>0</v>
      </c>
      <c r="FH76" s="16">
        <f>SUMIFS('ATL RAW'!$J:$J,'ATL RAW'!$I:$I,'ATL GA Inventory'!$B76,'ATL RAW'!$L:$L,'ATL GA Inventory'!FH$3)+SUMIFS('ATL CR'!$J:$J,'ATL CR'!$I:$I,'ATL GA Inventory'!$B76,'ATL CR'!$L:$L,'ATL GA Inventory'!FH$3)</f>
        <v>0</v>
      </c>
      <c r="FI76" s="16">
        <f>SUMIFS('ATL RAW'!$J:$J,'ATL RAW'!$I:$I,'ATL GA Inventory'!$B76,'ATL RAW'!$L:$L,'ATL GA Inventory'!FI$3)+SUMIFS('ATL CR'!$J:$J,'ATL CR'!$I:$I,'ATL GA Inventory'!$B76,'ATL CR'!$L:$L,'ATL GA Inventory'!FI$3)</f>
        <v>0</v>
      </c>
      <c r="FJ76" s="16">
        <f>SUMIFS('ATL RAW'!$J:$J,'ATL RAW'!$I:$I,'ATL GA Inventory'!$B76,'ATL RAW'!$L:$L,'ATL GA Inventory'!FJ$3)+SUMIFS('ATL CR'!$J:$J,'ATL CR'!$I:$I,'ATL GA Inventory'!$B76,'ATL CR'!$L:$L,'ATL GA Inventory'!FJ$3)</f>
        <v>0</v>
      </c>
      <c r="FK76" s="16">
        <f>SUMIFS('ATL RAW'!$J:$J,'ATL RAW'!$I:$I,'ATL GA Inventory'!$B76,'ATL RAW'!$L:$L,'ATL GA Inventory'!FK$3)+SUMIFS('ATL CR'!$J:$J,'ATL CR'!$I:$I,'ATL GA Inventory'!$B76,'ATL CR'!$L:$L,'ATL GA Inventory'!FK$3)</f>
        <v>0</v>
      </c>
      <c r="FL76" s="16">
        <f>SUMIFS('ATL RAW'!$J:$J,'ATL RAW'!$I:$I,'ATL GA Inventory'!$B76,'ATL RAW'!$L:$L,'ATL GA Inventory'!FL$3)+SUMIFS('ATL CR'!$J:$J,'ATL CR'!$I:$I,'ATL GA Inventory'!$B76,'ATL CR'!$L:$L,'ATL GA Inventory'!FL$3)</f>
        <v>0</v>
      </c>
      <c r="FM76" s="16">
        <f>SUMIFS('ATL RAW'!$J:$J,'ATL RAW'!$I:$I,'ATL GA Inventory'!$B76,'ATL RAW'!$L:$L,'ATL GA Inventory'!FM$3)+SUMIFS('ATL CR'!$J:$J,'ATL CR'!$I:$I,'ATL GA Inventory'!$B76,'ATL CR'!$L:$L,'ATL GA Inventory'!FM$3)</f>
        <v>0</v>
      </c>
      <c r="FN76" s="16">
        <f>SUMIFS('ATL RAW'!$J:$J,'ATL RAW'!$I:$I,'ATL GA Inventory'!$B76,'ATL RAW'!$L:$L,'ATL GA Inventory'!FN$3)+SUMIFS('ATL CR'!$J:$J,'ATL CR'!$I:$I,'ATL GA Inventory'!$B76,'ATL CR'!$L:$L,'ATL GA Inventory'!FN$3)</f>
        <v>0</v>
      </c>
      <c r="FO76" s="16">
        <f>SUMIFS('ATL RAW'!$J:$J,'ATL RAW'!$I:$I,'ATL GA Inventory'!$B76,'ATL RAW'!$L:$L,'ATL GA Inventory'!FO$3)+SUMIFS('ATL CR'!$J:$J,'ATL CR'!$I:$I,'ATL GA Inventory'!$B76,'ATL CR'!$L:$L,'ATL GA Inventory'!FO$3)</f>
        <v>0</v>
      </c>
      <c r="FP76" s="16">
        <f>SUMIFS('ATL RAW'!$J:$J,'ATL RAW'!$I:$I,'ATL GA Inventory'!$B76,'ATL RAW'!$L:$L,'ATL GA Inventory'!FP$3)+SUMIFS('ATL CR'!$J:$J,'ATL CR'!$I:$I,'ATL GA Inventory'!$B76,'ATL CR'!$L:$L,'ATL GA Inventory'!FP$3)</f>
        <v>0</v>
      </c>
      <c r="FQ76" s="16">
        <f>SUMIFS('ATL RAW'!$J:$J,'ATL RAW'!$I:$I,'ATL GA Inventory'!$B76,'ATL RAW'!$L:$L,'ATL GA Inventory'!FQ$3)+SUMIFS('ATL CR'!$J:$J,'ATL CR'!$I:$I,'ATL GA Inventory'!$B76,'ATL CR'!$L:$L,'ATL GA Inventory'!FQ$3)</f>
        <v>0</v>
      </c>
      <c r="FR76" s="16">
        <f>SUMIFS('ATL RAW'!$J:$J,'ATL RAW'!$I:$I,'ATL GA Inventory'!$B76,'ATL RAW'!$L:$L,'ATL GA Inventory'!FR$3)+SUMIFS('ATL CR'!$J:$J,'ATL CR'!$I:$I,'ATL GA Inventory'!$B76,'ATL CR'!$L:$L,'ATL GA Inventory'!FR$3)</f>
        <v>0</v>
      </c>
      <c r="FS76" s="16">
        <f>SUMIFS('ATL RAW'!$J:$J,'ATL RAW'!$I:$I,'ATL GA Inventory'!$B76,'ATL RAW'!$L:$L,'ATL GA Inventory'!FS$3)+SUMIFS('ATL CR'!$J:$J,'ATL CR'!$I:$I,'ATL GA Inventory'!$B76,'ATL CR'!$L:$L,'ATL GA Inventory'!FS$3)</f>
        <v>0</v>
      </c>
      <c r="FT76" s="16">
        <f>SUMIFS('ATL RAW'!$J:$J,'ATL RAW'!$I:$I,'ATL GA Inventory'!$B76,'ATL RAW'!$L:$L,'ATL GA Inventory'!FT$3)+SUMIFS('ATL CR'!$J:$J,'ATL CR'!$I:$I,'ATL GA Inventory'!$B76,'ATL CR'!$L:$L,'ATL GA Inventory'!FT$3)</f>
        <v>0</v>
      </c>
      <c r="FU76" s="16">
        <f>SUMIFS('ATL RAW'!$J:$J,'ATL RAW'!$I:$I,'ATL GA Inventory'!$B76,'ATL RAW'!$L:$L,'ATL GA Inventory'!FU$3)+SUMIFS('ATL CR'!$J:$J,'ATL CR'!$I:$I,'ATL GA Inventory'!$B76,'ATL CR'!$L:$L,'ATL GA Inventory'!FU$3)</f>
        <v>0</v>
      </c>
      <c r="FV76" s="16">
        <f>SUMIFS('ATL RAW'!$J:$J,'ATL RAW'!$I:$I,'ATL GA Inventory'!$B76,'ATL RAW'!$L:$L,'ATL GA Inventory'!FV$3)+SUMIFS('ATL CR'!$J:$J,'ATL CR'!$I:$I,'ATL GA Inventory'!$B76,'ATL CR'!$L:$L,'ATL GA Inventory'!FV$3)</f>
        <v>0</v>
      </c>
      <c r="FW76" s="16">
        <f>SUMIFS('ATL RAW'!$J:$J,'ATL RAW'!$I:$I,'ATL GA Inventory'!$B76,'ATL RAW'!$L:$L,'ATL GA Inventory'!FW$3)+SUMIFS('ATL CR'!$J:$J,'ATL CR'!$I:$I,'ATL GA Inventory'!$B76,'ATL CR'!$L:$L,'ATL GA Inventory'!FW$3)</f>
        <v>0</v>
      </c>
      <c r="FX76" s="16">
        <f>SUMIFS('ATL RAW'!$J:$J,'ATL RAW'!$I:$I,'ATL GA Inventory'!$B76,'ATL RAW'!$L:$L,'ATL GA Inventory'!FX$3)+SUMIFS('ATL CR'!$J:$J,'ATL CR'!$I:$I,'ATL GA Inventory'!$B76,'ATL CR'!$L:$L,'ATL GA Inventory'!FX$3)</f>
        <v>0</v>
      </c>
      <c r="FY76" s="16">
        <f>SUMIFS('ATL RAW'!$J:$J,'ATL RAW'!$I:$I,'ATL GA Inventory'!$B76,'ATL RAW'!$L:$L,'ATL GA Inventory'!FY$3)+SUMIFS('ATL CR'!$J:$J,'ATL CR'!$I:$I,'ATL GA Inventory'!$B76,'ATL CR'!$L:$L,'ATL GA Inventory'!FY$3)</f>
        <v>0</v>
      </c>
      <c r="FZ76" s="16">
        <f>SUMIFS('ATL RAW'!$J:$J,'ATL RAW'!$I:$I,'ATL GA Inventory'!$B76,'ATL RAW'!$L:$L,'ATL GA Inventory'!FZ$3)+SUMIFS('ATL CR'!$J:$J,'ATL CR'!$I:$I,'ATL GA Inventory'!$B76,'ATL CR'!$L:$L,'ATL GA Inventory'!FZ$3)</f>
        <v>0</v>
      </c>
      <c r="GA76" s="16">
        <f>SUMIFS('ATL RAW'!$J:$J,'ATL RAW'!$I:$I,'ATL GA Inventory'!$B76,'ATL RAW'!$L:$L,'ATL GA Inventory'!GA$3)+SUMIFS('ATL CR'!$J:$J,'ATL CR'!$I:$I,'ATL GA Inventory'!$B76,'ATL CR'!$L:$L,'ATL GA Inventory'!GA$3)</f>
        <v>0</v>
      </c>
      <c r="GB76" s="16">
        <f>SUMIFS('ATL RAW'!$J:$J,'ATL RAW'!$I:$I,'ATL GA Inventory'!$B76,'ATL RAW'!$L:$L,'ATL GA Inventory'!GB$3)+SUMIFS('ATL CR'!$J:$J,'ATL CR'!$I:$I,'ATL GA Inventory'!$B76,'ATL CR'!$L:$L,'ATL GA Inventory'!GB$3)</f>
        <v>0</v>
      </c>
      <c r="GC76" s="16">
        <f>SUMIFS('ATL RAW'!$J:$J,'ATL RAW'!$I:$I,'ATL GA Inventory'!$B76,'ATL RAW'!$L:$L,'ATL GA Inventory'!GC$3)+SUMIFS('ATL CR'!$J:$J,'ATL CR'!$I:$I,'ATL GA Inventory'!$B76,'ATL CR'!$L:$L,'ATL GA Inventory'!GC$3)</f>
        <v>0</v>
      </c>
      <c r="GD76" s="16">
        <f>SUMIFS('ATL RAW'!$J:$J,'ATL RAW'!$I:$I,'ATL GA Inventory'!$B76,'ATL RAW'!$L:$L,'ATL GA Inventory'!GD$3)+SUMIFS('ATL CR'!$J:$J,'ATL CR'!$I:$I,'ATL GA Inventory'!$B76,'ATL CR'!$L:$L,'ATL GA Inventory'!GD$3)</f>
        <v>0</v>
      </c>
      <c r="GE76" s="16">
        <f>SUMIFS('ATL RAW'!$J:$J,'ATL RAW'!$I:$I,'ATL GA Inventory'!$B76,'ATL RAW'!$L:$L,'ATL GA Inventory'!GE$3)+SUMIFS('ATL CR'!$J:$J,'ATL CR'!$I:$I,'ATL GA Inventory'!$B76,'ATL CR'!$L:$L,'ATL GA Inventory'!GE$3)</f>
        <v>0</v>
      </c>
      <c r="GF76" s="16">
        <f>SUMIFS('ATL RAW'!$J:$J,'ATL RAW'!$I:$I,'ATL GA Inventory'!$B76,'ATL RAW'!$L:$L,'ATL GA Inventory'!GF$3)+SUMIFS('ATL CR'!$J:$J,'ATL CR'!$I:$I,'ATL GA Inventory'!$B76,'ATL CR'!$L:$L,'ATL GA Inventory'!GF$3)</f>
        <v>0</v>
      </c>
      <c r="GG76" s="16">
        <f>SUMIFS('ATL RAW'!$J:$J,'ATL RAW'!$I:$I,'ATL GA Inventory'!$B76,'ATL RAW'!$L:$L,'ATL GA Inventory'!GG$3)+SUMIFS('ATL CR'!$J:$J,'ATL CR'!$I:$I,'ATL GA Inventory'!$B76,'ATL CR'!$L:$L,'ATL GA Inventory'!GG$3)</f>
        <v>0</v>
      </c>
      <c r="GH76" s="16">
        <f>SUMIFS('ATL RAW'!$J:$J,'ATL RAW'!$I:$I,'ATL GA Inventory'!$B76,'ATL RAW'!$L:$L,'ATL GA Inventory'!GH$3)+SUMIFS('ATL CR'!$J:$J,'ATL CR'!$I:$I,'ATL GA Inventory'!$B76,'ATL CR'!$L:$L,'ATL GA Inventory'!GH$3)</f>
        <v>0</v>
      </c>
      <c r="GI76" s="16">
        <f>SUMIFS('ATL RAW'!$J:$J,'ATL RAW'!$I:$I,'ATL GA Inventory'!$B76,'ATL RAW'!$L:$L,'ATL GA Inventory'!GI$3)+SUMIFS('ATL CR'!$J:$J,'ATL CR'!$I:$I,'ATL GA Inventory'!$B76,'ATL CR'!$L:$L,'ATL GA Inventory'!GI$3)</f>
        <v>0</v>
      </c>
      <c r="GJ76" s="16">
        <f>SUMIFS('ATL RAW'!$J:$J,'ATL RAW'!$I:$I,'ATL GA Inventory'!$B76,'ATL RAW'!$L:$L,'ATL GA Inventory'!GJ$3)+SUMIFS('ATL CR'!$J:$J,'ATL CR'!$I:$I,'ATL GA Inventory'!$B76,'ATL CR'!$L:$L,'ATL GA Inventory'!GJ$3)</f>
        <v>0</v>
      </c>
      <c r="GK76" s="16">
        <f>SUMIFS('ATL RAW'!$J:$J,'ATL RAW'!$I:$I,'ATL GA Inventory'!$B76,'ATL RAW'!$L:$L,'ATL GA Inventory'!GK$3)+SUMIFS('ATL CR'!$J:$J,'ATL CR'!$I:$I,'ATL GA Inventory'!$B76,'ATL CR'!$L:$L,'ATL GA Inventory'!GK$3)</f>
        <v>0</v>
      </c>
      <c r="GL76" s="16">
        <f>SUMIFS('ATL RAW'!$J:$J,'ATL RAW'!$I:$I,'ATL GA Inventory'!$B76,'ATL RAW'!$L:$L,'ATL GA Inventory'!GL$3)+SUMIFS('ATL CR'!$J:$J,'ATL CR'!$I:$I,'ATL GA Inventory'!$B76,'ATL CR'!$L:$L,'ATL GA Inventory'!GL$3)</f>
        <v>0</v>
      </c>
      <c r="GM76" s="16">
        <f>SUMIFS('ATL RAW'!$J:$J,'ATL RAW'!$I:$I,'ATL GA Inventory'!$B76,'ATL RAW'!$L:$L,'ATL GA Inventory'!GM$3)+SUMIFS('ATL CR'!$J:$J,'ATL CR'!$I:$I,'ATL GA Inventory'!$B76,'ATL CR'!$L:$L,'ATL GA Inventory'!GM$3)</f>
        <v>0</v>
      </c>
      <c r="GN76" s="16">
        <f>SUMIFS('ATL RAW'!$J:$J,'ATL RAW'!$I:$I,'ATL GA Inventory'!$B76,'ATL RAW'!$L:$L,'ATL GA Inventory'!GN$3)+SUMIFS('ATL CR'!$J:$J,'ATL CR'!$I:$I,'ATL GA Inventory'!$B76,'ATL CR'!$L:$L,'ATL GA Inventory'!GN$3)</f>
        <v>0</v>
      </c>
      <c r="GO76" s="16">
        <f>SUMIFS('ATL RAW'!$J:$J,'ATL RAW'!$I:$I,'ATL GA Inventory'!$B76,'ATL RAW'!$L:$L,'ATL GA Inventory'!GO$3)+SUMIFS('ATL CR'!$J:$J,'ATL CR'!$I:$I,'ATL GA Inventory'!$B76,'ATL CR'!$L:$L,'ATL GA Inventory'!GO$3)</f>
        <v>0</v>
      </c>
      <c r="GP76" s="16">
        <f>SUMIFS('ATL RAW'!$J:$J,'ATL RAW'!$I:$I,'ATL GA Inventory'!$B76,'ATL RAW'!$L:$L,'ATL GA Inventory'!GP$3)+SUMIFS('ATL CR'!$J:$J,'ATL CR'!$I:$I,'ATL GA Inventory'!$B76,'ATL CR'!$L:$L,'ATL GA Inventory'!GP$3)</f>
        <v>0</v>
      </c>
      <c r="GQ76" s="16">
        <f>SUMIFS('ATL RAW'!$J:$J,'ATL RAW'!$I:$I,'ATL GA Inventory'!$B76,'ATL RAW'!$L:$L,'ATL GA Inventory'!GQ$3)+SUMIFS('ATL CR'!$J:$J,'ATL CR'!$I:$I,'ATL GA Inventory'!$B76,'ATL CR'!$L:$L,'ATL GA Inventory'!GQ$3)</f>
        <v>0</v>
      </c>
      <c r="GR76" s="16">
        <f>SUMIFS('ATL RAW'!$J:$J,'ATL RAW'!$I:$I,'ATL GA Inventory'!$B76,'ATL RAW'!$L:$L,'ATL GA Inventory'!GR$3)+SUMIFS('ATL CR'!$J:$J,'ATL CR'!$I:$I,'ATL GA Inventory'!$B76,'ATL CR'!$L:$L,'ATL GA Inventory'!GR$3)</f>
        <v>0</v>
      </c>
      <c r="GS76" s="16">
        <f>SUMIFS('ATL RAW'!$J:$J,'ATL RAW'!$I:$I,'ATL GA Inventory'!$B76,'ATL RAW'!$L:$L,'ATL GA Inventory'!GS$3)+SUMIFS('ATL CR'!$J:$J,'ATL CR'!$I:$I,'ATL GA Inventory'!$B76,'ATL CR'!$L:$L,'ATL GA Inventory'!GS$3)</f>
        <v>0</v>
      </c>
      <c r="GT76" s="16">
        <f>SUMIFS('ATL RAW'!$J:$J,'ATL RAW'!$I:$I,'ATL GA Inventory'!$B76,'ATL RAW'!$L:$L,'ATL GA Inventory'!GT$3)+SUMIFS('ATL CR'!$J:$J,'ATL CR'!$I:$I,'ATL GA Inventory'!$B76,'ATL CR'!$L:$L,'ATL GA Inventory'!GT$3)</f>
        <v>0</v>
      </c>
      <c r="GU76" s="16">
        <f>SUMIFS('ATL RAW'!$J:$J,'ATL RAW'!$I:$I,'ATL GA Inventory'!$B76,'ATL RAW'!$L:$L,'ATL GA Inventory'!GU$3)+SUMIFS('ATL CR'!$J:$J,'ATL CR'!$I:$I,'ATL GA Inventory'!$B76,'ATL CR'!$L:$L,'ATL GA Inventory'!GU$3)</f>
        <v>0</v>
      </c>
      <c r="GV76" s="16">
        <f>SUMIFS('ATL RAW'!$J:$J,'ATL RAW'!$I:$I,'ATL GA Inventory'!$B76,'ATL RAW'!$L:$L,'ATL GA Inventory'!GV$3)+SUMIFS('ATL CR'!$J:$J,'ATL CR'!$I:$I,'ATL GA Inventory'!$B76,'ATL CR'!$L:$L,'ATL GA Inventory'!GV$3)</f>
        <v>0</v>
      </c>
      <c r="GW76" s="16">
        <f>SUMIFS('ATL RAW'!$J:$J,'ATL RAW'!$I:$I,'ATL GA Inventory'!$B76,'ATL RAW'!$L:$L,'ATL GA Inventory'!GW$3)+SUMIFS('ATL CR'!$J:$J,'ATL CR'!$I:$I,'ATL GA Inventory'!$B76,'ATL CR'!$L:$L,'ATL GA Inventory'!GW$3)</f>
        <v>0</v>
      </c>
      <c r="GX76" s="16">
        <f>SUMIFS('ATL RAW'!$J:$J,'ATL RAW'!$I:$I,'ATL GA Inventory'!$B76,'ATL RAW'!$L:$L,'ATL GA Inventory'!GX$3)+SUMIFS('ATL CR'!$J:$J,'ATL CR'!$I:$I,'ATL GA Inventory'!$B76,'ATL CR'!$L:$L,'ATL GA Inventory'!GX$3)</f>
        <v>0</v>
      </c>
      <c r="GY76" s="16">
        <f>SUMIFS('ATL RAW'!$J:$J,'ATL RAW'!$I:$I,'ATL GA Inventory'!$B76,'ATL RAW'!$L:$L,'ATL GA Inventory'!GY$3)+SUMIFS('ATL CR'!$J:$J,'ATL CR'!$I:$I,'ATL GA Inventory'!$B76,'ATL CR'!$L:$L,'ATL GA Inventory'!GY$3)</f>
        <v>0</v>
      </c>
    </row>
    <row r="77" spans="1:207">
      <c r="A77" s="18" t="s">
        <v>8123</v>
      </c>
      <c r="B77" s="18">
        <f t="shared" si="12"/>
        <v>49303156</v>
      </c>
      <c r="C77" s="18" t="str">
        <f t="shared" si="12"/>
        <v>Q.PEAK DUO XL G10.3/BFG</v>
      </c>
      <c r="D77" s="17">
        <f t="shared" si="12"/>
        <v>480</v>
      </c>
      <c r="E77" s="16">
        <f>SUMIFS('ATL RAW'!$J:$J,'ATL RAW'!$I:$I,'ATL GA Inventory'!$B77,'ATL RAW'!$L:$L,'ATL GA Inventory'!E$3)+SUMIFS('ATL CR'!$J:$J,'ATL CR'!$I:$I,'ATL GA Inventory'!$B77,'ATL CR'!$L:$L,'ATL GA Inventory'!E$3)</f>
        <v>0</v>
      </c>
      <c r="F77" s="16">
        <f>SUMIFS('ATL RAW'!$J:$J,'ATL RAW'!$I:$I,'ATL GA Inventory'!$B77,'ATL RAW'!$L:$L,'ATL GA Inventory'!F$3)+SUMIFS('ATL CR'!$J:$J,'ATL CR'!$I:$I,'ATL GA Inventory'!$B77,'ATL CR'!$L:$L,'ATL GA Inventory'!F$3)</f>
        <v>0</v>
      </c>
      <c r="G77" s="16">
        <f>SUMIFS('ATL RAW'!$J:$J,'ATL RAW'!$I:$I,'ATL GA Inventory'!$B77,'ATL RAW'!$L:$L,'ATL GA Inventory'!G$3)+SUMIFS('ATL CR'!$J:$J,'ATL CR'!$I:$I,'ATL GA Inventory'!$B77,'ATL CR'!$L:$L,'ATL GA Inventory'!G$3)</f>
        <v>0</v>
      </c>
      <c r="H77" s="16">
        <f>SUMIFS('ATL RAW'!$J:$J,'ATL RAW'!$I:$I,'ATL GA Inventory'!$B77,'ATL RAW'!$L:$L,'ATL GA Inventory'!H$3)+SUMIFS('ATL CR'!$J:$J,'ATL CR'!$I:$I,'ATL GA Inventory'!$B77,'ATL CR'!$L:$L,'ATL GA Inventory'!H$3)</f>
        <v>0</v>
      </c>
      <c r="I77" s="16">
        <f>SUMIFS('ATL RAW'!$J:$J,'ATL RAW'!$I:$I,'ATL GA Inventory'!$B77,'ATL RAW'!$L:$L,'ATL GA Inventory'!I$3)+SUMIFS('ATL CR'!$J:$J,'ATL CR'!$I:$I,'ATL GA Inventory'!$B77,'ATL CR'!$L:$L,'ATL GA Inventory'!I$3)</f>
        <v>0</v>
      </c>
      <c r="J77" s="16">
        <f>SUMIFS('ATL RAW'!$J:$J,'ATL RAW'!$I:$I,'ATL GA Inventory'!$B77,'ATL RAW'!$L:$L,'ATL GA Inventory'!J$3)+SUMIFS('ATL CR'!$J:$J,'ATL CR'!$I:$I,'ATL GA Inventory'!$B77,'ATL CR'!$L:$L,'ATL GA Inventory'!J$3)</f>
        <v>0</v>
      </c>
      <c r="K77" s="16">
        <f>SUMIFS('ATL RAW'!$J:$J,'ATL RAW'!$I:$I,'ATL GA Inventory'!$B77,'ATL RAW'!$L:$L,'ATL GA Inventory'!K$3)+SUMIFS('ATL CR'!$J:$J,'ATL CR'!$I:$I,'ATL GA Inventory'!$B77,'ATL CR'!$L:$L,'ATL GA Inventory'!K$3)</f>
        <v>0</v>
      </c>
      <c r="L77" s="16">
        <f>SUMIFS('ATL RAW'!$J:$J,'ATL RAW'!$I:$I,'ATL GA Inventory'!$B77,'ATL RAW'!$L:$L,'ATL GA Inventory'!L$3)+SUMIFS('ATL CR'!$J:$J,'ATL CR'!$I:$I,'ATL GA Inventory'!$B77,'ATL CR'!$L:$L,'ATL GA Inventory'!L$3)</f>
        <v>0</v>
      </c>
      <c r="M77" s="16">
        <f>SUMIFS('ATL RAW'!$J:$J,'ATL RAW'!$I:$I,'ATL GA Inventory'!$B77,'ATL RAW'!$L:$L,'ATL GA Inventory'!M$3)+SUMIFS('ATL CR'!$J:$J,'ATL CR'!$I:$I,'ATL GA Inventory'!$B77,'ATL CR'!$L:$L,'ATL GA Inventory'!M$3)</f>
        <v>0</v>
      </c>
      <c r="N77" s="16">
        <f>SUMIFS('ATL RAW'!$J:$J,'ATL RAW'!$I:$I,'ATL GA Inventory'!$B77,'ATL RAW'!$L:$L,'ATL GA Inventory'!N$3)+SUMIFS('ATL CR'!$J:$J,'ATL CR'!$I:$I,'ATL GA Inventory'!$B77,'ATL CR'!$L:$L,'ATL GA Inventory'!N$3)</f>
        <v>0</v>
      </c>
      <c r="O77" s="16">
        <f>SUMIFS('ATL RAW'!$J:$J,'ATL RAW'!$I:$I,'ATL GA Inventory'!$B77,'ATL RAW'!$L:$L,'ATL GA Inventory'!O$3)+SUMIFS('ATL CR'!$J:$J,'ATL CR'!$I:$I,'ATL GA Inventory'!$B77,'ATL CR'!$L:$L,'ATL GA Inventory'!O$3)</f>
        <v>0</v>
      </c>
      <c r="P77" s="16">
        <f>SUMIFS('ATL RAW'!$J:$J,'ATL RAW'!$I:$I,'ATL GA Inventory'!$B77,'ATL RAW'!$L:$L,'ATL GA Inventory'!P$3)+SUMIFS('ATL CR'!$J:$J,'ATL CR'!$I:$I,'ATL GA Inventory'!$B77,'ATL CR'!$L:$L,'ATL GA Inventory'!P$3)</f>
        <v>0</v>
      </c>
      <c r="Q77" s="16">
        <f>SUMIFS('ATL RAW'!$J:$J,'ATL RAW'!$I:$I,'ATL GA Inventory'!$B77,'ATL RAW'!$L:$L,'ATL GA Inventory'!Q$3)+SUMIFS('ATL CR'!$J:$J,'ATL CR'!$I:$I,'ATL GA Inventory'!$B77,'ATL CR'!$L:$L,'ATL GA Inventory'!Q$3)</f>
        <v>0</v>
      </c>
      <c r="R77" s="16">
        <f>SUMIFS('ATL RAW'!$J:$J,'ATL RAW'!$I:$I,'ATL GA Inventory'!$B77,'ATL RAW'!$L:$L,'ATL GA Inventory'!R$3)+SUMIFS('ATL CR'!$J:$J,'ATL CR'!$I:$I,'ATL GA Inventory'!$B77,'ATL CR'!$L:$L,'ATL GA Inventory'!R$3)</f>
        <v>0</v>
      </c>
      <c r="S77" s="16">
        <f>SUMIFS('ATL RAW'!$J:$J,'ATL RAW'!$I:$I,'ATL GA Inventory'!$B77,'ATL RAW'!$L:$L,'ATL GA Inventory'!S$3)+SUMIFS('ATL CR'!$J:$J,'ATL CR'!$I:$I,'ATL GA Inventory'!$B77,'ATL CR'!$L:$L,'ATL GA Inventory'!S$3)</f>
        <v>0</v>
      </c>
      <c r="T77" s="16">
        <f>SUMIFS('ATL RAW'!$J:$J,'ATL RAW'!$I:$I,'ATL GA Inventory'!$B77,'ATL RAW'!$L:$L,'ATL GA Inventory'!T$3)+SUMIFS('ATL CR'!$J:$J,'ATL CR'!$I:$I,'ATL GA Inventory'!$B77,'ATL CR'!$L:$L,'ATL GA Inventory'!T$3)</f>
        <v>0</v>
      </c>
      <c r="U77" s="16">
        <f>SUMIFS('ATL RAW'!$J:$J,'ATL RAW'!$I:$I,'ATL GA Inventory'!$B77,'ATL RAW'!$L:$L,'ATL GA Inventory'!U$3)+SUMIFS('ATL CR'!$J:$J,'ATL CR'!$I:$I,'ATL GA Inventory'!$B77,'ATL CR'!$L:$L,'ATL GA Inventory'!U$3)</f>
        <v>0</v>
      </c>
      <c r="V77" s="16">
        <f>SUMIFS('ATL RAW'!$J:$J,'ATL RAW'!$I:$I,'ATL GA Inventory'!$B77,'ATL RAW'!$L:$L,'ATL GA Inventory'!V$3)+SUMIFS('ATL CR'!$J:$J,'ATL CR'!$I:$I,'ATL GA Inventory'!$B77,'ATL CR'!$L:$L,'ATL GA Inventory'!V$3)</f>
        <v>0</v>
      </c>
      <c r="W77" s="16">
        <f>SUMIFS('ATL RAW'!$J:$J,'ATL RAW'!$I:$I,'ATL GA Inventory'!$B77,'ATL RAW'!$L:$L,'ATL GA Inventory'!W$3)+SUMIFS('ATL CR'!$J:$J,'ATL CR'!$I:$I,'ATL GA Inventory'!$B77,'ATL CR'!$L:$L,'ATL GA Inventory'!W$3)</f>
        <v>0</v>
      </c>
      <c r="X77" s="16">
        <f>SUMIFS('ATL RAW'!$J:$J,'ATL RAW'!$I:$I,'ATL GA Inventory'!$B77,'ATL RAW'!$L:$L,'ATL GA Inventory'!X$3)+SUMIFS('ATL CR'!$J:$J,'ATL CR'!$I:$I,'ATL GA Inventory'!$B77,'ATL CR'!$L:$L,'ATL GA Inventory'!X$3)</f>
        <v>0</v>
      </c>
      <c r="Y77" s="16">
        <f>SUMIFS('ATL RAW'!$J:$J,'ATL RAW'!$I:$I,'ATL GA Inventory'!$B77,'ATL RAW'!$L:$L,'ATL GA Inventory'!Y$3)+SUMIFS('ATL CR'!$J:$J,'ATL CR'!$I:$I,'ATL GA Inventory'!$B77,'ATL CR'!$L:$L,'ATL GA Inventory'!Y$3)</f>
        <v>0</v>
      </c>
      <c r="Z77" s="16">
        <f>SUMIFS('ATL RAW'!$J:$J,'ATL RAW'!$I:$I,'ATL GA Inventory'!$B77,'ATL RAW'!$L:$L,'ATL GA Inventory'!Z$3)+SUMIFS('ATL CR'!$J:$J,'ATL CR'!$I:$I,'ATL GA Inventory'!$B77,'ATL CR'!$L:$L,'ATL GA Inventory'!Z$3)</f>
        <v>0</v>
      </c>
      <c r="AA77" s="16">
        <f>SUMIFS('ATL RAW'!$J:$J,'ATL RAW'!$I:$I,'ATL GA Inventory'!$B77,'ATL RAW'!$L:$L,'ATL GA Inventory'!AA$3)+SUMIFS('ATL CR'!$J:$J,'ATL CR'!$I:$I,'ATL GA Inventory'!$B77,'ATL CR'!$L:$L,'ATL GA Inventory'!AA$3)</f>
        <v>0</v>
      </c>
      <c r="AB77" s="16">
        <f>SUMIFS('ATL RAW'!$J:$J,'ATL RAW'!$I:$I,'ATL GA Inventory'!$B77,'ATL RAW'!$L:$L,'ATL GA Inventory'!AB$3)+SUMIFS('ATL CR'!$J:$J,'ATL CR'!$I:$I,'ATL GA Inventory'!$B77,'ATL CR'!$L:$L,'ATL GA Inventory'!AB$3)</f>
        <v>0</v>
      </c>
      <c r="AC77" s="16">
        <f>SUMIFS('ATL RAW'!$J:$J,'ATL RAW'!$I:$I,'ATL GA Inventory'!$B77,'ATL RAW'!$L:$L,'ATL GA Inventory'!AC$3)+SUMIFS('ATL CR'!$J:$J,'ATL CR'!$I:$I,'ATL GA Inventory'!$B77,'ATL CR'!$L:$L,'ATL GA Inventory'!AC$3)</f>
        <v>0</v>
      </c>
      <c r="AD77" s="16">
        <f>SUMIFS('ATL RAW'!$J:$J,'ATL RAW'!$I:$I,'ATL GA Inventory'!$B77,'ATL RAW'!$L:$L,'ATL GA Inventory'!AD$3)+SUMIFS('ATL CR'!$J:$J,'ATL CR'!$I:$I,'ATL GA Inventory'!$B77,'ATL CR'!$L:$L,'ATL GA Inventory'!AD$3)</f>
        <v>0</v>
      </c>
      <c r="AE77" s="16">
        <f>SUMIFS('ATL RAW'!$J:$J,'ATL RAW'!$I:$I,'ATL GA Inventory'!$B77,'ATL RAW'!$L:$L,'ATL GA Inventory'!AE$3)+SUMIFS('ATL CR'!$J:$J,'ATL CR'!$I:$I,'ATL GA Inventory'!$B77,'ATL CR'!$L:$L,'ATL GA Inventory'!AE$3)</f>
        <v>0</v>
      </c>
      <c r="AF77" s="16">
        <f>SUMIFS('ATL RAW'!$J:$J,'ATL RAW'!$I:$I,'ATL GA Inventory'!$B77,'ATL RAW'!$L:$L,'ATL GA Inventory'!AF$3)+SUMIFS('ATL CR'!$J:$J,'ATL CR'!$I:$I,'ATL GA Inventory'!$B77,'ATL CR'!$L:$L,'ATL GA Inventory'!AF$3)</f>
        <v>0</v>
      </c>
      <c r="AG77" s="16">
        <f>SUMIFS('ATL RAW'!$J:$J,'ATL RAW'!$I:$I,'ATL GA Inventory'!$B77,'ATL RAW'!$L:$L,'ATL GA Inventory'!AG$3)+SUMIFS('ATL CR'!$J:$J,'ATL CR'!$I:$I,'ATL GA Inventory'!$B77,'ATL CR'!$L:$L,'ATL GA Inventory'!AG$3)</f>
        <v>0</v>
      </c>
      <c r="AH77" s="16">
        <f>SUMIFS('ATL RAW'!$J:$J,'ATL RAW'!$I:$I,'ATL GA Inventory'!$B77,'ATL RAW'!$L:$L,'ATL GA Inventory'!AH$3)+SUMIFS('ATL CR'!$J:$J,'ATL CR'!$I:$I,'ATL GA Inventory'!$B77,'ATL CR'!$L:$L,'ATL GA Inventory'!AH$3)</f>
        <v>0</v>
      </c>
      <c r="AI77" s="16">
        <f>SUMIFS('ATL RAW'!$J:$J,'ATL RAW'!$I:$I,'ATL GA Inventory'!$B77,'ATL RAW'!$L:$L,'ATL GA Inventory'!AI$3)+SUMIFS('ATL CR'!$J:$J,'ATL CR'!$I:$I,'ATL GA Inventory'!$B77,'ATL CR'!$L:$L,'ATL GA Inventory'!AI$3)</f>
        <v>0</v>
      </c>
      <c r="AJ77" s="16">
        <f>SUMIFS('ATL RAW'!$J:$J,'ATL RAW'!$I:$I,'ATL GA Inventory'!$B77,'ATL RAW'!$L:$L,'ATL GA Inventory'!AJ$3)+SUMIFS('ATL CR'!$J:$J,'ATL CR'!$I:$I,'ATL GA Inventory'!$B77,'ATL CR'!$L:$L,'ATL GA Inventory'!AJ$3)</f>
        <v>0</v>
      </c>
      <c r="AK77" s="16">
        <f>SUMIFS('ATL RAW'!$J:$J,'ATL RAW'!$I:$I,'ATL GA Inventory'!$B77,'ATL RAW'!$L:$L,'ATL GA Inventory'!AK$3)+SUMIFS('ATL CR'!$J:$J,'ATL CR'!$I:$I,'ATL GA Inventory'!$B77,'ATL CR'!$L:$L,'ATL GA Inventory'!AK$3)</f>
        <v>0</v>
      </c>
      <c r="AL77" s="16">
        <f>SUMIFS('ATL RAW'!$J:$J,'ATL RAW'!$I:$I,'ATL GA Inventory'!$B77,'ATL RAW'!$L:$L,'ATL GA Inventory'!AL$3)+SUMIFS('ATL CR'!$J:$J,'ATL CR'!$I:$I,'ATL GA Inventory'!$B77,'ATL CR'!$L:$L,'ATL GA Inventory'!AL$3)</f>
        <v>0</v>
      </c>
      <c r="AM77" s="16">
        <f>SUMIFS('ATL RAW'!$J:$J,'ATL RAW'!$I:$I,'ATL GA Inventory'!$B77,'ATL RAW'!$L:$L,'ATL GA Inventory'!AM$3)+SUMIFS('ATL CR'!$J:$J,'ATL CR'!$I:$I,'ATL GA Inventory'!$B77,'ATL CR'!$L:$L,'ATL GA Inventory'!AM$3)</f>
        <v>0</v>
      </c>
      <c r="AN77" s="16">
        <f>SUMIFS('ATL RAW'!$J:$J,'ATL RAW'!$I:$I,'ATL GA Inventory'!$B77,'ATL RAW'!$L:$L,'ATL GA Inventory'!AN$3)+SUMIFS('ATL CR'!$J:$J,'ATL CR'!$I:$I,'ATL GA Inventory'!$B77,'ATL CR'!$L:$L,'ATL GA Inventory'!AN$3)</f>
        <v>0</v>
      </c>
      <c r="AO77" s="16">
        <f>SUMIFS('ATL RAW'!$J:$J,'ATL RAW'!$I:$I,'ATL GA Inventory'!$B77,'ATL RAW'!$L:$L,'ATL GA Inventory'!AO$3)+SUMIFS('ATL CR'!$J:$J,'ATL CR'!$I:$I,'ATL GA Inventory'!$B77,'ATL CR'!$L:$L,'ATL GA Inventory'!AO$3)</f>
        <v>0</v>
      </c>
      <c r="AP77" s="16">
        <f>SUMIFS('ATL RAW'!$J:$J,'ATL RAW'!$I:$I,'ATL GA Inventory'!$B77,'ATL RAW'!$L:$L,'ATL GA Inventory'!AP$3)+SUMIFS('ATL CR'!$J:$J,'ATL CR'!$I:$I,'ATL GA Inventory'!$B77,'ATL CR'!$L:$L,'ATL GA Inventory'!AP$3)</f>
        <v>0</v>
      </c>
      <c r="AQ77" s="16">
        <f>SUMIFS('ATL RAW'!$J:$J,'ATL RAW'!$I:$I,'ATL GA Inventory'!$B77,'ATL RAW'!$L:$L,'ATL GA Inventory'!AQ$3)+SUMIFS('ATL CR'!$J:$J,'ATL CR'!$I:$I,'ATL GA Inventory'!$B77,'ATL CR'!$L:$L,'ATL GA Inventory'!AQ$3)</f>
        <v>0</v>
      </c>
      <c r="AR77" s="16">
        <f>SUMIFS('ATL RAW'!$J:$J,'ATL RAW'!$I:$I,'ATL GA Inventory'!$B77,'ATL RAW'!$L:$L,'ATL GA Inventory'!AR$3)+SUMIFS('ATL CR'!$J:$J,'ATL CR'!$I:$I,'ATL GA Inventory'!$B77,'ATL CR'!$L:$L,'ATL GA Inventory'!AR$3)</f>
        <v>0</v>
      </c>
      <c r="AS77" s="16">
        <f>SUMIFS('ATL RAW'!$J:$J,'ATL RAW'!$I:$I,'ATL GA Inventory'!$B77,'ATL RAW'!$L:$L,'ATL GA Inventory'!AS$3)+SUMIFS('ATL CR'!$J:$J,'ATL CR'!$I:$I,'ATL GA Inventory'!$B77,'ATL CR'!$L:$L,'ATL GA Inventory'!AS$3)</f>
        <v>0</v>
      </c>
      <c r="AT77" s="16">
        <f>SUMIFS('ATL RAW'!$J:$J,'ATL RAW'!$I:$I,'ATL GA Inventory'!$B77,'ATL RAW'!$L:$L,'ATL GA Inventory'!AT$3)+SUMIFS('ATL CR'!$J:$J,'ATL CR'!$I:$I,'ATL GA Inventory'!$B77,'ATL CR'!$L:$L,'ATL GA Inventory'!AT$3)</f>
        <v>0</v>
      </c>
      <c r="AU77" s="16">
        <f>SUMIFS('ATL RAW'!$J:$J,'ATL RAW'!$I:$I,'ATL GA Inventory'!$B77,'ATL RAW'!$L:$L,'ATL GA Inventory'!AU$3)+SUMIFS('ATL CR'!$J:$J,'ATL CR'!$I:$I,'ATL GA Inventory'!$B77,'ATL CR'!$L:$L,'ATL GA Inventory'!AU$3)</f>
        <v>0</v>
      </c>
      <c r="AV77" s="16">
        <f>SUMIFS('ATL RAW'!$J:$J,'ATL RAW'!$I:$I,'ATL GA Inventory'!$B77,'ATL RAW'!$L:$L,'ATL GA Inventory'!AV$3)+SUMIFS('ATL CR'!$J:$J,'ATL CR'!$I:$I,'ATL GA Inventory'!$B77,'ATL CR'!$L:$L,'ATL GA Inventory'!AV$3)</f>
        <v>0</v>
      </c>
      <c r="AW77" s="16">
        <f>SUMIFS('ATL RAW'!$J:$J,'ATL RAW'!$I:$I,'ATL GA Inventory'!$B77,'ATL RAW'!$L:$L,'ATL GA Inventory'!AW$3)+SUMIFS('ATL CR'!$J:$J,'ATL CR'!$I:$I,'ATL GA Inventory'!$B77,'ATL CR'!$L:$L,'ATL GA Inventory'!AW$3)</f>
        <v>0</v>
      </c>
      <c r="AX77" s="16">
        <f>SUMIFS('ATL RAW'!$J:$J,'ATL RAW'!$I:$I,'ATL GA Inventory'!$B77,'ATL RAW'!$L:$L,'ATL GA Inventory'!AX$3)+SUMIFS('ATL CR'!$J:$J,'ATL CR'!$I:$I,'ATL GA Inventory'!$B77,'ATL CR'!$L:$L,'ATL GA Inventory'!AX$3)</f>
        <v>0</v>
      </c>
      <c r="AY77" s="16">
        <f>SUMIFS('ATL RAW'!$J:$J,'ATL RAW'!$I:$I,'ATL GA Inventory'!$B77,'ATL RAW'!$L:$L,'ATL GA Inventory'!AY$3)+SUMIFS('ATL CR'!$J:$J,'ATL CR'!$I:$I,'ATL GA Inventory'!$B77,'ATL CR'!$L:$L,'ATL GA Inventory'!AY$3)</f>
        <v>0</v>
      </c>
      <c r="AZ77" s="16">
        <f>SUMIFS('ATL RAW'!$J:$J,'ATL RAW'!$I:$I,'ATL GA Inventory'!$B77,'ATL RAW'!$L:$L,'ATL GA Inventory'!AZ$3)+SUMIFS('ATL CR'!$J:$J,'ATL CR'!$I:$I,'ATL GA Inventory'!$B77,'ATL CR'!$L:$L,'ATL GA Inventory'!AZ$3)</f>
        <v>0</v>
      </c>
      <c r="BA77" s="16">
        <f>SUMIFS('ATL RAW'!$J:$J,'ATL RAW'!$I:$I,'ATL GA Inventory'!$B77,'ATL RAW'!$L:$L,'ATL GA Inventory'!BA$3)+SUMIFS('ATL CR'!$J:$J,'ATL CR'!$I:$I,'ATL GA Inventory'!$B77,'ATL CR'!$L:$L,'ATL GA Inventory'!BA$3)</f>
        <v>0</v>
      </c>
      <c r="BB77" s="16">
        <f>SUMIFS('ATL RAW'!$J:$J,'ATL RAW'!$I:$I,'ATL GA Inventory'!$B77,'ATL RAW'!$L:$L,'ATL GA Inventory'!BB$3)+SUMIFS('ATL CR'!$J:$J,'ATL CR'!$I:$I,'ATL GA Inventory'!$B77,'ATL CR'!$L:$L,'ATL GA Inventory'!BB$3)</f>
        <v>0</v>
      </c>
      <c r="BC77" s="16">
        <f>SUMIFS('ATL RAW'!$J:$J,'ATL RAW'!$I:$I,'ATL GA Inventory'!$B77,'ATL RAW'!$L:$L,'ATL GA Inventory'!BC$3)+SUMIFS('ATL CR'!$J:$J,'ATL CR'!$I:$I,'ATL GA Inventory'!$B77,'ATL CR'!$L:$L,'ATL GA Inventory'!BC$3)</f>
        <v>0</v>
      </c>
      <c r="BD77" s="16">
        <f>SUMIFS('ATL RAW'!$J:$J,'ATL RAW'!$I:$I,'ATL GA Inventory'!$B77,'ATL RAW'!$L:$L,'ATL GA Inventory'!BD$3)+SUMIFS('ATL CR'!$J:$J,'ATL CR'!$I:$I,'ATL GA Inventory'!$B77,'ATL CR'!$L:$L,'ATL GA Inventory'!BD$3)</f>
        <v>0</v>
      </c>
      <c r="BE77" s="16">
        <f>SUMIFS('ATL RAW'!$J:$J,'ATL RAW'!$I:$I,'ATL GA Inventory'!$B77,'ATL RAW'!$L:$L,'ATL GA Inventory'!BE$3)+SUMIFS('ATL CR'!$J:$J,'ATL CR'!$I:$I,'ATL GA Inventory'!$B77,'ATL CR'!$L:$L,'ATL GA Inventory'!BE$3)</f>
        <v>0</v>
      </c>
      <c r="BF77" s="16">
        <f>SUMIFS('ATL RAW'!$J:$J,'ATL RAW'!$I:$I,'ATL GA Inventory'!$B77,'ATL RAW'!$L:$L,'ATL GA Inventory'!BF$3)+SUMIFS('ATL CR'!$J:$J,'ATL CR'!$I:$I,'ATL GA Inventory'!$B77,'ATL CR'!$L:$L,'ATL GA Inventory'!BF$3)</f>
        <v>3857</v>
      </c>
      <c r="BG77" s="16">
        <f>SUMIFS('ATL RAW'!$J:$J,'ATL RAW'!$I:$I,'ATL GA Inventory'!$B77,'ATL RAW'!$L:$L,'ATL GA Inventory'!BG$3)+SUMIFS('ATL CR'!$J:$J,'ATL CR'!$I:$I,'ATL GA Inventory'!$B77,'ATL CR'!$L:$L,'ATL GA Inventory'!BG$3)</f>
        <v>0</v>
      </c>
      <c r="BH77" s="16">
        <f>SUMIFS('ATL RAW'!$J:$J,'ATL RAW'!$I:$I,'ATL GA Inventory'!$B77,'ATL RAW'!$L:$L,'ATL GA Inventory'!BH$3)+SUMIFS('ATL CR'!$J:$J,'ATL CR'!$I:$I,'ATL GA Inventory'!$B77,'ATL CR'!$L:$L,'ATL GA Inventory'!BH$3)</f>
        <v>0</v>
      </c>
      <c r="BI77" s="16">
        <f>SUMIFS('ATL RAW'!$J:$J,'ATL RAW'!$I:$I,'ATL GA Inventory'!$B77,'ATL RAW'!$L:$L,'ATL GA Inventory'!BI$3)+SUMIFS('ATL CR'!$J:$J,'ATL CR'!$I:$I,'ATL GA Inventory'!$B77,'ATL CR'!$L:$L,'ATL GA Inventory'!BI$3)</f>
        <v>2900</v>
      </c>
      <c r="BJ77" s="16">
        <f>SUMIFS('ATL RAW'!$J:$J,'ATL RAW'!$I:$I,'ATL GA Inventory'!$B77,'ATL RAW'!$L:$L,'ATL GA Inventory'!BJ$3)+SUMIFS('ATL CR'!$J:$J,'ATL CR'!$I:$I,'ATL GA Inventory'!$B77,'ATL CR'!$L:$L,'ATL GA Inventory'!BJ$3)</f>
        <v>1740</v>
      </c>
      <c r="BK77" s="16">
        <f>SUMIFS('ATL RAW'!$J:$J,'ATL RAW'!$I:$I,'ATL GA Inventory'!$B77,'ATL RAW'!$L:$L,'ATL GA Inventory'!BK$3)+SUMIFS('ATL CR'!$J:$J,'ATL CR'!$I:$I,'ATL GA Inventory'!$B77,'ATL CR'!$L:$L,'ATL GA Inventory'!BK$3)</f>
        <v>2900</v>
      </c>
      <c r="BL77" s="16">
        <f>SUMIFS('ATL RAW'!$J:$J,'ATL RAW'!$I:$I,'ATL GA Inventory'!$B77,'ATL RAW'!$L:$L,'ATL GA Inventory'!BL$3)+SUMIFS('ATL CR'!$J:$J,'ATL CR'!$I:$I,'ATL GA Inventory'!$B77,'ATL CR'!$L:$L,'ATL GA Inventory'!BL$3)</f>
        <v>4060</v>
      </c>
      <c r="BM77" s="16">
        <f>SUMIFS('ATL RAW'!$J:$J,'ATL RAW'!$I:$I,'ATL GA Inventory'!$B77,'ATL RAW'!$L:$L,'ATL GA Inventory'!BM$3)+SUMIFS('ATL CR'!$J:$J,'ATL CR'!$I:$I,'ATL GA Inventory'!$B77,'ATL CR'!$L:$L,'ATL GA Inventory'!BM$3)</f>
        <v>3886</v>
      </c>
      <c r="BN77" s="16">
        <f>SUMIFS('ATL RAW'!$J:$J,'ATL RAW'!$I:$I,'ATL GA Inventory'!$B77,'ATL RAW'!$L:$L,'ATL GA Inventory'!BN$3)+SUMIFS('ATL CR'!$J:$J,'ATL CR'!$I:$I,'ATL GA Inventory'!$B77,'ATL CR'!$L:$L,'ATL GA Inventory'!BN$3)</f>
        <v>0</v>
      </c>
      <c r="BO77" s="16">
        <f>SUMIFS('ATL RAW'!$J:$J,'ATL RAW'!$I:$I,'ATL GA Inventory'!$B77,'ATL RAW'!$L:$L,'ATL GA Inventory'!BO$3)+SUMIFS('ATL CR'!$J:$J,'ATL CR'!$I:$I,'ATL GA Inventory'!$B77,'ATL CR'!$L:$L,'ATL GA Inventory'!BO$3)</f>
        <v>0</v>
      </c>
      <c r="BP77" s="16">
        <f>SUMIFS('ATL RAW'!$J:$J,'ATL RAW'!$I:$I,'ATL GA Inventory'!$B77,'ATL RAW'!$L:$L,'ATL GA Inventory'!BP$3)+SUMIFS('ATL CR'!$J:$J,'ATL CR'!$I:$I,'ATL GA Inventory'!$B77,'ATL CR'!$L:$L,'ATL GA Inventory'!BP$3)</f>
        <v>4118</v>
      </c>
      <c r="BQ77" s="16">
        <f>SUMIFS('ATL RAW'!$J:$J,'ATL RAW'!$I:$I,'ATL GA Inventory'!$B77,'ATL RAW'!$L:$L,'ATL GA Inventory'!BQ$3)+SUMIFS('ATL CR'!$J:$J,'ATL CR'!$I:$I,'ATL GA Inventory'!$B77,'ATL CR'!$L:$L,'ATL GA Inventory'!BQ$3)</f>
        <v>3480</v>
      </c>
      <c r="BR77" s="16">
        <f>SUMIFS('ATL RAW'!$J:$J,'ATL RAW'!$I:$I,'ATL GA Inventory'!$B77,'ATL RAW'!$L:$L,'ATL GA Inventory'!BR$3)+SUMIFS('ATL CR'!$J:$J,'ATL CR'!$I:$I,'ATL GA Inventory'!$B77,'ATL CR'!$L:$L,'ATL GA Inventory'!BR$3)</f>
        <v>6032</v>
      </c>
      <c r="BS77" s="16">
        <f>SUMIFS('ATL RAW'!$J:$J,'ATL RAW'!$I:$I,'ATL GA Inventory'!$B77,'ATL RAW'!$L:$L,'ATL GA Inventory'!BS$3)+SUMIFS('ATL CR'!$J:$J,'ATL CR'!$I:$I,'ATL GA Inventory'!$B77,'ATL CR'!$L:$L,'ATL GA Inventory'!BS$3)</f>
        <v>10440</v>
      </c>
      <c r="BT77" s="16">
        <f>SUMIFS('ATL RAW'!$J:$J,'ATL RAW'!$I:$I,'ATL GA Inventory'!$B77,'ATL RAW'!$L:$L,'ATL GA Inventory'!BT$3)+SUMIFS('ATL CR'!$J:$J,'ATL CR'!$I:$I,'ATL GA Inventory'!$B77,'ATL CR'!$L:$L,'ATL GA Inventory'!BT$3)</f>
        <v>6612</v>
      </c>
      <c r="BU77" s="16">
        <f>SUMIFS('ATL RAW'!$J:$J,'ATL RAW'!$I:$I,'ATL GA Inventory'!$B77,'ATL RAW'!$L:$L,'ATL GA Inventory'!BU$3)+SUMIFS('ATL CR'!$J:$J,'ATL CR'!$I:$I,'ATL GA Inventory'!$B77,'ATL CR'!$L:$L,'ATL GA Inventory'!BU$3)</f>
        <v>0</v>
      </c>
      <c r="BV77" s="16">
        <f>SUMIFS('ATL RAW'!$J:$J,'ATL RAW'!$I:$I,'ATL GA Inventory'!$B77,'ATL RAW'!$L:$L,'ATL GA Inventory'!BV$3)+SUMIFS('ATL CR'!$J:$J,'ATL CR'!$I:$I,'ATL GA Inventory'!$B77,'ATL CR'!$L:$L,'ATL GA Inventory'!BV$3)</f>
        <v>0</v>
      </c>
      <c r="BW77" s="16">
        <f>SUMIFS('ATL RAW'!$J:$J,'ATL RAW'!$I:$I,'ATL GA Inventory'!$B77,'ATL RAW'!$L:$L,'ATL GA Inventory'!BW$3)+SUMIFS('ATL CR'!$J:$J,'ATL CR'!$I:$I,'ATL GA Inventory'!$B77,'ATL CR'!$L:$L,'ATL GA Inventory'!BW$3)</f>
        <v>5742</v>
      </c>
      <c r="BX77" s="16">
        <f>SUMIFS('ATL RAW'!$J:$J,'ATL RAW'!$I:$I,'ATL GA Inventory'!$B77,'ATL RAW'!$L:$L,'ATL GA Inventory'!BX$3)+SUMIFS('ATL CR'!$J:$J,'ATL CR'!$I:$I,'ATL GA Inventory'!$B77,'ATL CR'!$L:$L,'ATL GA Inventory'!BX$3)</f>
        <v>8990</v>
      </c>
      <c r="BY77" s="16">
        <f>SUMIFS('ATL RAW'!$J:$J,'ATL RAW'!$I:$I,'ATL GA Inventory'!$B77,'ATL RAW'!$L:$L,'ATL GA Inventory'!BY$3)+SUMIFS('ATL CR'!$J:$J,'ATL CR'!$I:$I,'ATL GA Inventory'!$B77,'ATL CR'!$L:$L,'ATL GA Inventory'!BY$3)</f>
        <v>2726</v>
      </c>
      <c r="BZ77" s="16">
        <f>SUMIFS('ATL RAW'!$J:$J,'ATL RAW'!$I:$I,'ATL GA Inventory'!$B77,'ATL RAW'!$L:$L,'ATL GA Inventory'!BZ$3)+SUMIFS('ATL CR'!$J:$J,'ATL CR'!$I:$I,'ATL GA Inventory'!$B77,'ATL CR'!$L:$L,'ATL GA Inventory'!BZ$3)</f>
        <v>3538</v>
      </c>
      <c r="CA77" s="16">
        <f>SUMIFS('ATL RAW'!$J:$J,'ATL RAW'!$I:$I,'ATL GA Inventory'!$B77,'ATL RAW'!$L:$L,'ATL GA Inventory'!CA$3)+SUMIFS('ATL CR'!$J:$J,'ATL CR'!$I:$I,'ATL GA Inventory'!$B77,'ATL CR'!$L:$L,'ATL GA Inventory'!CA$3)</f>
        <v>4814</v>
      </c>
      <c r="CB77" s="16">
        <f>SUMIFS('ATL RAW'!$J:$J,'ATL RAW'!$I:$I,'ATL GA Inventory'!$B77,'ATL RAW'!$L:$L,'ATL GA Inventory'!CB$3)+SUMIFS('ATL CR'!$J:$J,'ATL CR'!$I:$I,'ATL GA Inventory'!$B77,'ATL CR'!$L:$L,'ATL GA Inventory'!CB$3)</f>
        <v>0</v>
      </c>
      <c r="CC77" s="16">
        <f>SUMIFS('ATL RAW'!$J:$J,'ATL RAW'!$I:$I,'ATL GA Inventory'!$B77,'ATL RAW'!$L:$L,'ATL GA Inventory'!CC$3)+SUMIFS('ATL CR'!$J:$J,'ATL CR'!$I:$I,'ATL GA Inventory'!$B77,'ATL CR'!$L:$L,'ATL GA Inventory'!CC$3)</f>
        <v>0</v>
      </c>
      <c r="CD77" s="16">
        <f>SUMIFS('ATL RAW'!$J:$J,'ATL RAW'!$I:$I,'ATL GA Inventory'!$B77,'ATL RAW'!$L:$L,'ATL GA Inventory'!CD$3)+SUMIFS('ATL CR'!$J:$J,'ATL CR'!$I:$I,'ATL GA Inventory'!$B77,'ATL CR'!$L:$L,'ATL GA Inventory'!CD$3)</f>
        <v>3712</v>
      </c>
      <c r="CE77" s="16">
        <f>SUMIFS('ATL RAW'!$J:$J,'ATL RAW'!$I:$I,'ATL GA Inventory'!$B77,'ATL RAW'!$L:$L,'ATL GA Inventory'!CE$3)+SUMIFS('ATL CR'!$J:$J,'ATL CR'!$I:$I,'ATL GA Inventory'!$B77,'ATL CR'!$L:$L,'ATL GA Inventory'!CE$3)</f>
        <v>1160</v>
      </c>
      <c r="CF77" s="16">
        <f>SUMIFS('ATL RAW'!$J:$J,'ATL RAW'!$I:$I,'ATL GA Inventory'!$B77,'ATL RAW'!$L:$L,'ATL GA Inventory'!CF$3)+SUMIFS('ATL CR'!$J:$J,'ATL CR'!$I:$I,'ATL GA Inventory'!$B77,'ATL CR'!$L:$L,'ATL GA Inventory'!CF$3)</f>
        <v>1856</v>
      </c>
      <c r="CG77" s="16">
        <f>SUMIFS('ATL RAW'!$J:$J,'ATL RAW'!$I:$I,'ATL GA Inventory'!$B77,'ATL RAW'!$L:$L,'ATL GA Inventory'!CG$3)+SUMIFS('ATL CR'!$J:$J,'ATL CR'!$I:$I,'ATL GA Inventory'!$B77,'ATL CR'!$L:$L,'ATL GA Inventory'!CG$3)</f>
        <v>58</v>
      </c>
      <c r="CH77" s="16">
        <f>SUMIFS('ATL RAW'!$J:$J,'ATL RAW'!$I:$I,'ATL GA Inventory'!$B77,'ATL RAW'!$L:$L,'ATL GA Inventory'!CH$3)+SUMIFS('ATL CR'!$J:$J,'ATL CR'!$I:$I,'ATL GA Inventory'!$B77,'ATL CR'!$L:$L,'ATL GA Inventory'!CH$3)</f>
        <v>0</v>
      </c>
      <c r="CI77" s="16">
        <f>SUMIFS('ATL RAW'!$J:$J,'ATL RAW'!$I:$I,'ATL GA Inventory'!$B77,'ATL RAW'!$L:$L,'ATL GA Inventory'!CI$3)+SUMIFS('ATL CR'!$J:$J,'ATL CR'!$I:$I,'ATL GA Inventory'!$B77,'ATL CR'!$L:$L,'ATL GA Inventory'!CI$3)</f>
        <v>0</v>
      </c>
      <c r="CJ77" s="16">
        <f>SUMIFS('ATL RAW'!$J:$J,'ATL RAW'!$I:$I,'ATL GA Inventory'!$B77,'ATL RAW'!$L:$L,'ATL GA Inventory'!CJ$3)+SUMIFS('ATL CR'!$J:$J,'ATL CR'!$I:$I,'ATL GA Inventory'!$B77,'ATL CR'!$L:$L,'ATL GA Inventory'!CJ$3)</f>
        <v>0</v>
      </c>
      <c r="CK77" s="16">
        <f>SUMIFS('ATL RAW'!$J:$J,'ATL RAW'!$I:$I,'ATL GA Inventory'!$B77,'ATL RAW'!$L:$L,'ATL GA Inventory'!CK$3)+SUMIFS('ATL CR'!$J:$J,'ATL CR'!$I:$I,'ATL GA Inventory'!$B77,'ATL CR'!$L:$L,'ATL GA Inventory'!CK$3)</f>
        <v>1276</v>
      </c>
      <c r="CL77" s="16">
        <f>SUMIFS('ATL RAW'!$J:$J,'ATL RAW'!$I:$I,'ATL GA Inventory'!$B77,'ATL RAW'!$L:$L,'ATL GA Inventory'!CL$3)+SUMIFS('ATL CR'!$J:$J,'ATL CR'!$I:$I,'ATL GA Inventory'!$B77,'ATL CR'!$L:$L,'ATL GA Inventory'!CL$3)</f>
        <v>0</v>
      </c>
      <c r="CM77" s="16">
        <f>SUMIFS('ATL RAW'!$J:$J,'ATL RAW'!$I:$I,'ATL GA Inventory'!$B77,'ATL RAW'!$L:$L,'ATL GA Inventory'!CM$3)+SUMIFS('ATL CR'!$J:$J,'ATL CR'!$I:$I,'ATL GA Inventory'!$B77,'ATL CR'!$L:$L,'ATL GA Inventory'!CM$3)</f>
        <v>2552</v>
      </c>
      <c r="CN77" s="16">
        <f>SUMIFS('ATL RAW'!$J:$J,'ATL RAW'!$I:$I,'ATL GA Inventory'!$B77,'ATL RAW'!$L:$L,'ATL GA Inventory'!CN$3)+SUMIFS('ATL CR'!$J:$J,'ATL CR'!$I:$I,'ATL GA Inventory'!$B77,'ATL CR'!$L:$L,'ATL GA Inventory'!CN$3)</f>
        <v>6380</v>
      </c>
      <c r="CO77" s="16">
        <f>SUMIFS('ATL RAW'!$J:$J,'ATL RAW'!$I:$I,'ATL GA Inventory'!$B77,'ATL RAW'!$L:$L,'ATL GA Inventory'!CO$3)+SUMIFS('ATL CR'!$J:$J,'ATL CR'!$I:$I,'ATL GA Inventory'!$B77,'ATL CR'!$L:$L,'ATL GA Inventory'!CO$3)</f>
        <v>6177</v>
      </c>
      <c r="CP77" s="16">
        <f>SUMIFS('ATL RAW'!$J:$J,'ATL RAW'!$I:$I,'ATL GA Inventory'!$B77,'ATL RAW'!$L:$L,'ATL GA Inventory'!CP$3)+SUMIFS('ATL CR'!$J:$J,'ATL CR'!$I:$I,'ATL GA Inventory'!$B77,'ATL CR'!$L:$L,'ATL GA Inventory'!CP$3)</f>
        <v>0</v>
      </c>
      <c r="CQ77" s="16">
        <f>SUMIFS('ATL RAW'!$J:$J,'ATL RAW'!$I:$I,'ATL GA Inventory'!$B77,'ATL RAW'!$L:$L,'ATL GA Inventory'!CQ$3)+SUMIFS('ATL CR'!$J:$J,'ATL CR'!$I:$I,'ATL GA Inventory'!$B77,'ATL CR'!$L:$L,'ATL GA Inventory'!CQ$3)</f>
        <v>0</v>
      </c>
      <c r="CR77" s="16">
        <f>SUMIFS('ATL RAW'!$J:$J,'ATL RAW'!$I:$I,'ATL GA Inventory'!$B77,'ATL RAW'!$L:$L,'ATL GA Inventory'!CR$3)+SUMIFS('ATL CR'!$J:$J,'ATL CR'!$I:$I,'ATL GA Inventory'!$B77,'ATL CR'!$L:$L,'ATL GA Inventory'!CR$3)</f>
        <v>1450</v>
      </c>
      <c r="CS77" s="16">
        <f>SUMIFS('ATL RAW'!$J:$J,'ATL RAW'!$I:$I,'ATL GA Inventory'!$B77,'ATL RAW'!$L:$L,'ATL GA Inventory'!CS$3)+SUMIFS('ATL CR'!$J:$J,'ATL CR'!$I:$I,'ATL GA Inventory'!$B77,'ATL CR'!$L:$L,'ATL GA Inventory'!CS$3)</f>
        <v>7540</v>
      </c>
      <c r="CT77" s="16">
        <f>SUMIFS('ATL RAW'!$J:$J,'ATL RAW'!$I:$I,'ATL GA Inventory'!$B77,'ATL RAW'!$L:$L,'ATL GA Inventory'!CT$3)+SUMIFS('ATL CR'!$J:$J,'ATL CR'!$I:$I,'ATL GA Inventory'!$B77,'ATL CR'!$L:$L,'ATL GA Inventory'!CT$3)</f>
        <v>5539</v>
      </c>
      <c r="CU77" s="16">
        <f>SUMIFS('ATL RAW'!$J:$J,'ATL RAW'!$I:$I,'ATL GA Inventory'!$B77,'ATL RAW'!$L:$L,'ATL GA Inventory'!CU$3)+SUMIFS('ATL CR'!$J:$J,'ATL CR'!$I:$I,'ATL GA Inventory'!$B77,'ATL CR'!$L:$L,'ATL GA Inventory'!CU$3)</f>
        <v>13311</v>
      </c>
      <c r="CV77" s="16">
        <f>SUMIFS('ATL RAW'!$J:$J,'ATL RAW'!$I:$I,'ATL GA Inventory'!$B77,'ATL RAW'!$L:$L,'ATL GA Inventory'!CV$3)+SUMIFS('ATL CR'!$J:$J,'ATL CR'!$I:$I,'ATL GA Inventory'!$B77,'ATL CR'!$L:$L,'ATL GA Inventory'!CV$3)</f>
        <v>8439</v>
      </c>
      <c r="CW77" s="16">
        <f>SUMIFS('ATL RAW'!$J:$J,'ATL RAW'!$I:$I,'ATL GA Inventory'!$B77,'ATL RAW'!$L:$L,'ATL GA Inventory'!CW$3)+SUMIFS('ATL CR'!$J:$J,'ATL CR'!$I:$I,'ATL GA Inventory'!$B77,'ATL CR'!$L:$L,'ATL GA Inventory'!CW$3)</f>
        <v>0</v>
      </c>
      <c r="CX77" s="16">
        <f>SUMIFS('ATL RAW'!$J:$J,'ATL RAW'!$I:$I,'ATL GA Inventory'!$B77,'ATL RAW'!$L:$L,'ATL GA Inventory'!CX$3)+SUMIFS('ATL CR'!$J:$J,'ATL CR'!$I:$I,'ATL GA Inventory'!$B77,'ATL CR'!$L:$L,'ATL GA Inventory'!CX$3)</f>
        <v>0</v>
      </c>
      <c r="CY77" s="16">
        <f>SUMIFS('ATL RAW'!$J:$J,'ATL RAW'!$I:$I,'ATL GA Inventory'!$B77,'ATL RAW'!$L:$L,'ATL GA Inventory'!CY$3)+SUMIFS('ATL CR'!$J:$J,'ATL CR'!$I:$I,'ATL GA Inventory'!$B77,'ATL CR'!$L:$L,'ATL GA Inventory'!CY$3)</f>
        <v>7656</v>
      </c>
      <c r="CZ77" s="16">
        <f>SUMIFS('ATL RAW'!$J:$J,'ATL RAW'!$I:$I,'ATL GA Inventory'!$B77,'ATL RAW'!$L:$L,'ATL GA Inventory'!CZ$3)+SUMIFS('ATL CR'!$J:$J,'ATL CR'!$I:$I,'ATL GA Inventory'!$B77,'ATL CR'!$L:$L,'ATL GA Inventory'!CZ$3)</f>
        <v>4988</v>
      </c>
      <c r="DA77" s="16">
        <f>SUMIFS('ATL RAW'!$J:$J,'ATL RAW'!$I:$I,'ATL GA Inventory'!$B77,'ATL RAW'!$L:$L,'ATL GA Inventory'!DA$3)+SUMIFS('ATL CR'!$J:$J,'ATL CR'!$I:$I,'ATL GA Inventory'!$B77,'ATL CR'!$L:$L,'ATL GA Inventory'!DA$3)</f>
        <v>0</v>
      </c>
      <c r="DB77" s="16">
        <f>SUMIFS('ATL RAW'!$J:$J,'ATL RAW'!$I:$I,'ATL GA Inventory'!$B77,'ATL RAW'!$L:$L,'ATL GA Inventory'!DB$3)+SUMIFS('ATL CR'!$J:$J,'ATL CR'!$I:$I,'ATL GA Inventory'!$B77,'ATL CR'!$L:$L,'ATL GA Inventory'!DB$3)</f>
        <v>0</v>
      </c>
      <c r="DC77" s="16">
        <f>SUMIFS('ATL RAW'!$J:$J,'ATL RAW'!$I:$I,'ATL GA Inventory'!$B77,'ATL RAW'!$L:$L,'ATL GA Inventory'!DC$3)+SUMIFS('ATL CR'!$J:$J,'ATL CR'!$I:$I,'ATL GA Inventory'!$B77,'ATL CR'!$L:$L,'ATL GA Inventory'!DC$3)</f>
        <v>116</v>
      </c>
      <c r="DD77" s="16">
        <f>SUMIFS('ATL RAW'!$J:$J,'ATL RAW'!$I:$I,'ATL GA Inventory'!$B77,'ATL RAW'!$L:$L,'ATL GA Inventory'!DD$3)+SUMIFS('ATL CR'!$J:$J,'ATL CR'!$I:$I,'ATL GA Inventory'!$B77,'ATL CR'!$L:$L,'ATL GA Inventory'!DD$3)</f>
        <v>0</v>
      </c>
      <c r="DE77" s="16">
        <f>SUMIFS('ATL RAW'!$J:$J,'ATL RAW'!$I:$I,'ATL GA Inventory'!$B77,'ATL RAW'!$L:$L,'ATL GA Inventory'!DE$3)+SUMIFS('ATL CR'!$J:$J,'ATL CR'!$I:$I,'ATL GA Inventory'!$B77,'ATL CR'!$L:$L,'ATL GA Inventory'!DE$3)</f>
        <v>0</v>
      </c>
      <c r="DF77" s="16">
        <f>SUMIFS('ATL RAW'!$J:$J,'ATL RAW'!$I:$I,'ATL GA Inventory'!$B77,'ATL RAW'!$L:$L,'ATL GA Inventory'!DF$3)+SUMIFS('ATL CR'!$J:$J,'ATL CR'!$I:$I,'ATL GA Inventory'!$B77,'ATL CR'!$L:$L,'ATL GA Inventory'!DF$3)</f>
        <v>0</v>
      </c>
      <c r="DG77" s="16">
        <f>SUMIFS('ATL RAW'!$J:$J,'ATL RAW'!$I:$I,'ATL GA Inventory'!$B77,'ATL RAW'!$L:$L,'ATL GA Inventory'!DG$3)+SUMIFS('ATL CR'!$J:$J,'ATL CR'!$I:$I,'ATL GA Inventory'!$B77,'ATL CR'!$L:$L,'ATL GA Inventory'!DG$3)</f>
        <v>0</v>
      </c>
      <c r="DH77" s="16">
        <f>SUMIFS('ATL RAW'!$J:$J,'ATL RAW'!$I:$I,'ATL GA Inventory'!$B77,'ATL RAW'!$L:$L,'ATL GA Inventory'!DH$3)+SUMIFS('ATL CR'!$J:$J,'ATL CR'!$I:$I,'ATL GA Inventory'!$B77,'ATL CR'!$L:$L,'ATL GA Inventory'!DH$3)</f>
        <v>0</v>
      </c>
      <c r="DI77" s="16">
        <f>SUMIFS('ATL RAW'!$J:$J,'ATL RAW'!$I:$I,'ATL GA Inventory'!$B77,'ATL RAW'!$L:$L,'ATL GA Inventory'!DI$3)+SUMIFS('ATL CR'!$J:$J,'ATL CR'!$I:$I,'ATL GA Inventory'!$B77,'ATL CR'!$L:$L,'ATL GA Inventory'!DI$3)</f>
        <v>0</v>
      </c>
      <c r="DJ77" s="16">
        <f>SUMIFS('ATL RAW'!$J:$J,'ATL RAW'!$I:$I,'ATL GA Inventory'!$B77,'ATL RAW'!$L:$L,'ATL GA Inventory'!DJ$3)+SUMIFS('ATL CR'!$J:$J,'ATL CR'!$I:$I,'ATL GA Inventory'!$B77,'ATL CR'!$L:$L,'ATL GA Inventory'!DJ$3)</f>
        <v>0</v>
      </c>
      <c r="DK77" s="16">
        <f>SUMIFS('ATL RAW'!$J:$J,'ATL RAW'!$I:$I,'ATL GA Inventory'!$B77,'ATL RAW'!$L:$L,'ATL GA Inventory'!DK$3)+SUMIFS('ATL CR'!$J:$J,'ATL CR'!$I:$I,'ATL GA Inventory'!$B77,'ATL CR'!$L:$L,'ATL GA Inventory'!DK$3)</f>
        <v>0</v>
      </c>
      <c r="DL77" s="16">
        <f>SUMIFS('ATL RAW'!$J:$J,'ATL RAW'!$I:$I,'ATL GA Inventory'!$B77,'ATL RAW'!$L:$L,'ATL GA Inventory'!DL$3)+SUMIFS('ATL CR'!$J:$J,'ATL CR'!$I:$I,'ATL GA Inventory'!$B77,'ATL CR'!$L:$L,'ATL GA Inventory'!DL$3)</f>
        <v>0</v>
      </c>
      <c r="DM77" s="16">
        <f>SUMIFS('ATL RAW'!$J:$J,'ATL RAW'!$I:$I,'ATL GA Inventory'!$B77,'ATL RAW'!$L:$L,'ATL GA Inventory'!DM$3)+SUMIFS('ATL CR'!$J:$J,'ATL CR'!$I:$I,'ATL GA Inventory'!$B77,'ATL CR'!$L:$L,'ATL GA Inventory'!DM$3)</f>
        <v>0</v>
      </c>
      <c r="DN77" s="16">
        <f>SUMIFS('ATL RAW'!$J:$J,'ATL RAW'!$I:$I,'ATL GA Inventory'!$B77,'ATL RAW'!$L:$L,'ATL GA Inventory'!DN$3)+SUMIFS('ATL CR'!$J:$J,'ATL CR'!$I:$I,'ATL GA Inventory'!$B77,'ATL CR'!$L:$L,'ATL GA Inventory'!DN$3)</f>
        <v>0</v>
      </c>
      <c r="DO77" s="16">
        <f>SUMIFS('ATL RAW'!$J:$J,'ATL RAW'!$I:$I,'ATL GA Inventory'!$B77,'ATL RAW'!$L:$L,'ATL GA Inventory'!DO$3)+SUMIFS('ATL CR'!$J:$J,'ATL CR'!$I:$I,'ATL GA Inventory'!$B77,'ATL CR'!$L:$L,'ATL GA Inventory'!DO$3)</f>
        <v>0</v>
      </c>
      <c r="DP77" s="16">
        <f>SUMIFS('ATL RAW'!$J:$J,'ATL RAW'!$I:$I,'ATL GA Inventory'!$B77,'ATL RAW'!$L:$L,'ATL GA Inventory'!DP$3)+SUMIFS('ATL CR'!$J:$J,'ATL CR'!$I:$I,'ATL GA Inventory'!$B77,'ATL CR'!$L:$L,'ATL GA Inventory'!DP$3)</f>
        <v>0</v>
      </c>
      <c r="DQ77" s="16">
        <f>SUMIFS('ATL RAW'!$J:$J,'ATL RAW'!$I:$I,'ATL GA Inventory'!$B77,'ATL RAW'!$L:$L,'ATL GA Inventory'!DQ$3)+SUMIFS('ATL CR'!$J:$J,'ATL CR'!$I:$I,'ATL GA Inventory'!$B77,'ATL CR'!$L:$L,'ATL GA Inventory'!DQ$3)</f>
        <v>0</v>
      </c>
      <c r="DR77" s="16">
        <f>SUMIFS('ATL RAW'!$J:$J,'ATL RAW'!$I:$I,'ATL GA Inventory'!$B77,'ATL RAW'!$L:$L,'ATL GA Inventory'!DR$3)+SUMIFS('ATL CR'!$J:$J,'ATL CR'!$I:$I,'ATL GA Inventory'!$B77,'ATL CR'!$L:$L,'ATL GA Inventory'!DR$3)</f>
        <v>0</v>
      </c>
      <c r="DS77" s="16">
        <f>SUMIFS('ATL RAW'!$J:$J,'ATL RAW'!$I:$I,'ATL GA Inventory'!$B77,'ATL RAW'!$L:$L,'ATL GA Inventory'!DS$3)+SUMIFS('ATL CR'!$J:$J,'ATL CR'!$I:$I,'ATL GA Inventory'!$B77,'ATL CR'!$L:$L,'ATL GA Inventory'!DS$3)</f>
        <v>0</v>
      </c>
      <c r="DT77" s="16">
        <f>SUMIFS('ATL RAW'!$J:$J,'ATL RAW'!$I:$I,'ATL GA Inventory'!$B77,'ATL RAW'!$L:$L,'ATL GA Inventory'!DT$3)+SUMIFS('ATL CR'!$J:$J,'ATL CR'!$I:$I,'ATL GA Inventory'!$B77,'ATL CR'!$L:$L,'ATL GA Inventory'!DT$3)</f>
        <v>0</v>
      </c>
      <c r="DU77" s="16">
        <f>SUMIFS('ATL RAW'!$J:$J,'ATL RAW'!$I:$I,'ATL GA Inventory'!$B77,'ATL RAW'!$L:$L,'ATL GA Inventory'!DU$3)+SUMIFS('ATL CR'!$J:$J,'ATL CR'!$I:$I,'ATL GA Inventory'!$B77,'ATL CR'!$L:$L,'ATL GA Inventory'!DU$3)</f>
        <v>0</v>
      </c>
      <c r="DV77" s="16">
        <f>SUMIFS('ATL RAW'!$J:$J,'ATL RAW'!$I:$I,'ATL GA Inventory'!$B77,'ATL RAW'!$L:$L,'ATL GA Inventory'!DV$3)+SUMIFS('ATL CR'!$J:$J,'ATL CR'!$I:$I,'ATL GA Inventory'!$B77,'ATL CR'!$L:$L,'ATL GA Inventory'!DV$3)</f>
        <v>0</v>
      </c>
      <c r="DW77" s="16">
        <f>SUMIFS('ATL RAW'!$J:$J,'ATL RAW'!$I:$I,'ATL GA Inventory'!$B77,'ATL RAW'!$L:$L,'ATL GA Inventory'!DW$3)+SUMIFS('ATL CR'!$J:$J,'ATL CR'!$I:$I,'ATL GA Inventory'!$B77,'ATL CR'!$L:$L,'ATL GA Inventory'!DW$3)</f>
        <v>0</v>
      </c>
      <c r="DX77" s="16">
        <f>SUMIFS('ATL RAW'!$J:$J,'ATL RAW'!$I:$I,'ATL GA Inventory'!$B77,'ATL RAW'!$L:$L,'ATL GA Inventory'!DX$3)+SUMIFS('ATL CR'!$J:$J,'ATL CR'!$I:$I,'ATL GA Inventory'!$B77,'ATL CR'!$L:$L,'ATL GA Inventory'!DX$3)</f>
        <v>0</v>
      </c>
      <c r="DY77" s="16">
        <f>SUMIFS('ATL RAW'!$J:$J,'ATL RAW'!$I:$I,'ATL GA Inventory'!$B77,'ATL RAW'!$L:$L,'ATL GA Inventory'!DY$3)+SUMIFS('ATL CR'!$J:$J,'ATL CR'!$I:$I,'ATL GA Inventory'!$B77,'ATL CR'!$L:$L,'ATL GA Inventory'!DY$3)</f>
        <v>0</v>
      </c>
      <c r="DZ77" s="16">
        <f>SUMIFS('ATL RAW'!$J:$J,'ATL RAW'!$I:$I,'ATL GA Inventory'!$B77,'ATL RAW'!$L:$L,'ATL GA Inventory'!DZ$3)+SUMIFS('ATL CR'!$J:$J,'ATL CR'!$I:$I,'ATL GA Inventory'!$B77,'ATL CR'!$L:$L,'ATL GA Inventory'!DZ$3)</f>
        <v>0</v>
      </c>
      <c r="EA77" s="16">
        <f>SUMIFS('ATL RAW'!$J:$J,'ATL RAW'!$I:$I,'ATL GA Inventory'!$B77,'ATL RAW'!$L:$L,'ATL GA Inventory'!EA$3)+SUMIFS('ATL CR'!$J:$J,'ATL CR'!$I:$I,'ATL GA Inventory'!$B77,'ATL CR'!$L:$L,'ATL GA Inventory'!EA$3)</f>
        <v>0</v>
      </c>
      <c r="EB77" s="16">
        <f>SUMIFS('ATL RAW'!$J:$J,'ATL RAW'!$I:$I,'ATL GA Inventory'!$B77,'ATL RAW'!$L:$L,'ATL GA Inventory'!EB$3)+SUMIFS('ATL CR'!$J:$J,'ATL CR'!$I:$I,'ATL GA Inventory'!$B77,'ATL CR'!$L:$L,'ATL GA Inventory'!EB$3)</f>
        <v>0</v>
      </c>
      <c r="EC77" s="16">
        <f>SUMIFS('ATL RAW'!$J:$J,'ATL RAW'!$I:$I,'ATL GA Inventory'!$B77,'ATL RAW'!$L:$L,'ATL GA Inventory'!EC$3)+SUMIFS('ATL CR'!$J:$J,'ATL CR'!$I:$I,'ATL GA Inventory'!$B77,'ATL CR'!$L:$L,'ATL GA Inventory'!EC$3)</f>
        <v>0</v>
      </c>
      <c r="ED77" s="16">
        <f>SUMIFS('ATL RAW'!$J:$J,'ATL RAW'!$I:$I,'ATL GA Inventory'!$B77,'ATL RAW'!$L:$L,'ATL GA Inventory'!ED$3)+SUMIFS('ATL CR'!$J:$J,'ATL CR'!$I:$I,'ATL GA Inventory'!$B77,'ATL CR'!$L:$L,'ATL GA Inventory'!ED$3)</f>
        <v>0</v>
      </c>
      <c r="EE77" s="16">
        <f>SUMIFS('ATL RAW'!$J:$J,'ATL RAW'!$I:$I,'ATL GA Inventory'!$B77,'ATL RAW'!$L:$L,'ATL GA Inventory'!EE$3)+SUMIFS('ATL CR'!$J:$J,'ATL CR'!$I:$I,'ATL GA Inventory'!$B77,'ATL CR'!$L:$L,'ATL GA Inventory'!EE$3)</f>
        <v>0</v>
      </c>
      <c r="EF77" s="16">
        <f>SUMIFS('ATL RAW'!$J:$J,'ATL RAW'!$I:$I,'ATL GA Inventory'!$B77,'ATL RAW'!$L:$L,'ATL GA Inventory'!EF$3)+SUMIFS('ATL CR'!$J:$J,'ATL CR'!$I:$I,'ATL GA Inventory'!$B77,'ATL CR'!$L:$L,'ATL GA Inventory'!EF$3)</f>
        <v>0</v>
      </c>
      <c r="EG77" s="16">
        <f>SUMIFS('ATL RAW'!$J:$J,'ATL RAW'!$I:$I,'ATL GA Inventory'!$B77,'ATL RAW'!$L:$L,'ATL GA Inventory'!EG$3)+SUMIFS('ATL CR'!$J:$J,'ATL CR'!$I:$I,'ATL GA Inventory'!$B77,'ATL CR'!$L:$L,'ATL GA Inventory'!EG$3)</f>
        <v>0</v>
      </c>
      <c r="EH77" s="16">
        <f>SUMIFS('ATL RAW'!$J:$J,'ATL RAW'!$I:$I,'ATL GA Inventory'!$B77,'ATL RAW'!$L:$L,'ATL GA Inventory'!EH$3)+SUMIFS('ATL CR'!$J:$J,'ATL CR'!$I:$I,'ATL GA Inventory'!$B77,'ATL CR'!$L:$L,'ATL GA Inventory'!EH$3)</f>
        <v>0</v>
      </c>
      <c r="EI77" s="16">
        <f>SUMIFS('ATL RAW'!$J:$J,'ATL RAW'!$I:$I,'ATL GA Inventory'!$B77,'ATL RAW'!$L:$L,'ATL GA Inventory'!EI$3)+SUMIFS('ATL CR'!$J:$J,'ATL CR'!$I:$I,'ATL GA Inventory'!$B77,'ATL CR'!$L:$L,'ATL GA Inventory'!EI$3)</f>
        <v>0</v>
      </c>
      <c r="EJ77" s="16">
        <f>SUMIFS('ATL RAW'!$J:$J,'ATL RAW'!$I:$I,'ATL GA Inventory'!$B77,'ATL RAW'!$L:$L,'ATL GA Inventory'!EJ$3)+SUMIFS('ATL CR'!$J:$J,'ATL CR'!$I:$I,'ATL GA Inventory'!$B77,'ATL CR'!$L:$L,'ATL GA Inventory'!EJ$3)</f>
        <v>0</v>
      </c>
      <c r="EK77" s="16">
        <f>SUMIFS('ATL RAW'!$J:$J,'ATL RAW'!$I:$I,'ATL GA Inventory'!$B77,'ATL RAW'!$L:$L,'ATL GA Inventory'!EK$3)+SUMIFS('ATL CR'!$J:$J,'ATL CR'!$I:$I,'ATL GA Inventory'!$B77,'ATL CR'!$L:$L,'ATL GA Inventory'!EK$3)</f>
        <v>0</v>
      </c>
      <c r="EL77" s="16">
        <f>SUMIFS('ATL RAW'!$J:$J,'ATL RAW'!$I:$I,'ATL GA Inventory'!$B77,'ATL RAW'!$L:$L,'ATL GA Inventory'!EL$3)+SUMIFS('ATL CR'!$J:$J,'ATL CR'!$I:$I,'ATL GA Inventory'!$B77,'ATL CR'!$L:$L,'ATL GA Inventory'!EL$3)</f>
        <v>0</v>
      </c>
      <c r="EM77" s="16">
        <f>SUMIFS('ATL RAW'!$J:$J,'ATL RAW'!$I:$I,'ATL GA Inventory'!$B77,'ATL RAW'!$L:$L,'ATL GA Inventory'!EM$3)+SUMIFS('ATL CR'!$J:$J,'ATL CR'!$I:$I,'ATL GA Inventory'!$B77,'ATL CR'!$L:$L,'ATL GA Inventory'!EM$3)</f>
        <v>0</v>
      </c>
      <c r="EN77" s="16">
        <f>SUMIFS('ATL RAW'!$J:$J,'ATL RAW'!$I:$I,'ATL GA Inventory'!$B77,'ATL RAW'!$L:$L,'ATL GA Inventory'!EN$3)+SUMIFS('ATL CR'!$J:$J,'ATL CR'!$I:$I,'ATL GA Inventory'!$B77,'ATL CR'!$L:$L,'ATL GA Inventory'!EN$3)</f>
        <v>0</v>
      </c>
      <c r="EO77" s="16">
        <f>SUMIFS('ATL RAW'!$J:$J,'ATL RAW'!$I:$I,'ATL GA Inventory'!$B77,'ATL RAW'!$L:$L,'ATL GA Inventory'!EO$3)+SUMIFS('ATL CR'!$J:$J,'ATL CR'!$I:$I,'ATL GA Inventory'!$B77,'ATL CR'!$L:$L,'ATL GA Inventory'!EO$3)</f>
        <v>0</v>
      </c>
      <c r="EP77" s="16">
        <f>SUMIFS('ATL RAW'!$J:$J,'ATL RAW'!$I:$I,'ATL GA Inventory'!$B77,'ATL RAW'!$L:$L,'ATL GA Inventory'!EP$3)+SUMIFS('ATL CR'!$J:$J,'ATL CR'!$I:$I,'ATL GA Inventory'!$B77,'ATL CR'!$L:$L,'ATL GA Inventory'!EP$3)</f>
        <v>0</v>
      </c>
      <c r="EQ77" s="16">
        <f>SUMIFS('ATL RAW'!$J:$J,'ATL RAW'!$I:$I,'ATL GA Inventory'!$B77,'ATL RAW'!$L:$L,'ATL GA Inventory'!EQ$3)+SUMIFS('ATL CR'!$J:$J,'ATL CR'!$I:$I,'ATL GA Inventory'!$B77,'ATL CR'!$L:$L,'ATL GA Inventory'!EQ$3)</f>
        <v>0</v>
      </c>
      <c r="ER77" s="16">
        <f>SUMIFS('ATL RAW'!$J:$J,'ATL RAW'!$I:$I,'ATL GA Inventory'!$B77,'ATL RAW'!$L:$L,'ATL GA Inventory'!ER$3)+SUMIFS('ATL CR'!$J:$J,'ATL CR'!$I:$I,'ATL GA Inventory'!$B77,'ATL CR'!$L:$L,'ATL GA Inventory'!ER$3)</f>
        <v>0</v>
      </c>
      <c r="ES77" s="16">
        <f>SUMIFS('ATL RAW'!$J:$J,'ATL RAW'!$I:$I,'ATL GA Inventory'!$B77,'ATL RAW'!$L:$L,'ATL GA Inventory'!ES$3)+SUMIFS('ATL CR'!$J:$J,'ATL CR'!$I:$I,'ATL GA Inventory'!$B77,'ATL CR'!$L:$L,'ATL GA Inventory'!ES$3)</f>
        <v>0</v>
      </c>
      <c r="ET77" s="16">
        <f>SUMIFS('ATL RAW'!$J:$J,'ATL RAW'!$I:$I,'ATL GA Inventory'!$B77,'ATL RAW'!$L:$L,'ATL GA Inventory'!ET$3)+SUMIFS('ATL CR'!$J:$J,'ATL CR'!$I:$I,'ATL GA Inventory'!$B77,'ATL CR'!$L:$L,'ATL GA Inventory'!ET$3)</f>
        <v>0</v>
      </c>
      <c r="EU77" s="16">
        <f>SUMIFS('ATL RAW'!$J:$J,'ATL RAW'!$I:$I,'ATL GA Inventory'!$B77,'ATL RAW'!$L:$L,'ATL GA Inventory'!EU$3)+SUMIFS('ATL CR'!$J:$J,'ATL CR'!$I:$I,'ATL GA Inventory'!$B77,'ATL CR'!$L:$L,'ATL GA Inventory'!EU$3)</f>
        <v>0</v>
      </c>
      <c r="EV77" s="16">
        <f>SUMIFS('ATL RAW'!$J:$J,'ATL RAW'!$I:$I,'ATL GA Inventory'!$B77,'ATL RAW'!$L:$L,'ATL GA Inventory'!EV$3)+SUMIFS('ATL CR'!$J:$J,'ATL CR'!$I:$I,'ATL GA Inventory'!$B77,'ATL CR'!$L:$L,'ATL GA Inventory'!EV$3)</f>
        <v>0</v>
      </c>
      <c r="EW77" s="16">
        <f>SUMIFS('ATL RAW'!$J:$J,'ATL RAW'!$I:$I,'ATL GA Inventory'!$B77,'ATL RAW'!$L:$L,'ATL GA Inventory'!EW$3)+SUMIFS('ATL CR'!$J:$J,'ATL CR'!$I:$I,'ATL GA Inventory'!$B77,'ATL CR'!$L:$L,'ATL GA Inventory'!EW$3)</f>
        <v>0</v>
      </c>
      <c r="EX77" s="16">
        <f>SUMIFS('ATL RAW'!$J:$J,'ATL RAW'!$I:$I,'ATL GA Inventory'!$B77,'ATL RAW'!$L:$L,'ATL GA Inventory'!EX$3)+SUMIFS('ATL CR'!$J:$J,'ATL CR'!$I:$I,'ATL GA Inventory'!$B77,'ATL CR'!$L:$L,'ATL GA Inventory'!EX$3)</f>
        <v>0</v>
      </c>
      <c r="EY77" s="16">
        <f>SUMIFS('ATL RAW'!$J:$J,'ATL RAW'!$I:$I,'ATL GA Inventory'!$B77,'ATL RAW'!$L:$L,'ATL GA Inventory'!EY$3)+SUMIFS('ATL CR'!$J:$J,'ATL CR'!$I:$I,'ATL GA Inventory'!$B77,'ATL CR'!$L:$L,'ATL GA Inventory'!EY$3)</f>
        <v>0</v>
      </c>
      <c r="EZ77" s="16">
        <f>SUMIFS('ATL RAW'!$J:$J,'ATL RAW'!$I:$I,'ATL GA Inventory'!$B77,'ATL RAW'!$L:$L,'ATL GA Inventory'!EZ$3)+SUMIFS('ATL CR'!$J:$J,'ATL CR'!$I:$I,'ATL GA Inventory'!$B77,'ATL CR'!$L:$L,'ATL GA Inventory'!EZ$3)</f>
        <v>0</v>
      </c>
      <c r="FA77" s="16">
        <f>SUMIFS('ATL RAW'!$J:$J,'ATL RAW'!$I:$I,'ATL GA Inventory'!$B77,'ATL RAW'!$L:$L,'ATL GA Inventory'!FA$3)+SUMIFS('ATL CR'!$J:$J,'ATL CR'!$I:$I,'ATL GA Inventory'!$B77,'ATL CR'!$L:$L,'ATL GA Inventory'!FA$3)</f>
        <v>0</v>
      </c>
      <c r="FB77" s="16">
        <f>SUMIFS('ATL RAW'!$J:$J,'ATL RAW'!$I:$I,'ATL GA Inventory'!$B77,'ATL RAW'!$L:$L,'ATL GA Inventory'!FB$3)+SUMIFS('ATL CR'!$J:$J,'ATL CR'!$I:$I,'ATL GA Inventory'!$B77,'ATL CR'!$L:$L,'ATL GA Inventory'!FB$3)</f>
        <v>0</v>
      </c>
      <c r="FC77" s="16">
        <f>SUMIFS('ATL RAW'!$J:$J,'ATL RAW'!$I:$I,'ATL GA Inventory'!$B77,'ATL RAW'!$L:$L,'ATL GA Inventory'!FC$3)+SUMIFS('ATL CR'!$J:$J,'ATL CR'!$I:$I,'ATL GA Inventory'!$B77,'ATL CR'!$L:$L,'ATL GA Inventory'!FC$3)</f>
        <v>0</v>
      </c>
      <c r="FD77" s="16">
        <f>SUMIFS('ATL RAW'!$J:$J,'ATL RAW'!$I:$I,'ATL GA Inventory'!$B77,'ATL RAW'!$L:$L,'ATL GA Inventory'!FD$3)+SUMIFS('ATL CR'!$J:$J,'ATL CR'!$I:$I,'ATL GA Inventory'!$B77,'ATL CR'!$L:$L,'ATL GA Inventory'!FD$3)</f>
        <v>0</v>
      </c>
      <c r="FE77" s="16">
        <f>SUMIFS('ATL RAW'!$J:$J,'ATL RAW'!$I:$I,'ATL GA Inventory'!$B77,'ATL RAW'!$L:$L,'ATL GA Inventory'!FE$3)+SUMIFS('ATL CR'!$J:$J,'ATL CR'!$I:$I,'ATL GA Inventory'!$B77,'ATL CR'!$L:$L,'ATL GA Inventory'!FE$3)</f>
        <v>0</v>
      </c>
      <c r="FF77" s="16">
        <f>SUMIFS('ATL RAW'!$J:$J,'ATL RAW'!$I:$I,'ATL GA Inventory'!$B77,'ATL RAW'!$L:$L,'ATL GA Inventory'!FF$3)+SUMIFS('ATL CR'!$J:$J,'ATL CR'!$I:$I,'ATL GA Inventory'!$B77,'ATL CR'!$L:$L,'ATL GA Inventory'!FF$3)</f>
        <v>0</v>
      </c>
      <c r="FG77" s="16">
        <f>SUMIFS('ATL RAW'!$J:$J,'ATL RAW'!$I:$I,'ATL GA Inventory'!$B77,'ATL RAW'!$L:$L,'ATL GA Inventory'!FG$3)+SUMIFS('ATL CR'!$J:$J,'ATL CR'!$I:$I,'ATL GA Inventory'!$B77,'ATL CR'!$L:$L,'ATL GA Inventory'!FG$3)</f>
        <v>0</v>
      </c>
      <c r="FH77" s="16">
        <f>SUMIFS('ATL RAW'!$J:$J,'ATL RAW'!$I:$I,'ATL GA Inventory'!$B77,'ATL RAW'!$L:$L,'ATL GA Inventory'!FH$3)+SUMIFS('ATL CR'!$J:$J,'ATL CR'!$I:$I,'ATL GA Inventory'!$B77,'ATL CR'!$L:$L,'ATL GA Inventory'!FH$3)</f>
        <v>0</v>
      </c>
      <c r="FI77" s="16">
        <f>SUMIFS('ATL RAW'!$J:$J,'ATL RAW'!$I:$I,'ATL GA Inventory'!$B77,'ATL RAW'!$L:$L,'ATL GA Inventory'!FI$3)+SUMIFS('ATL CR'!$J:$J,'ATL CR'!$I:$I,'ATL GA Inventory'!$B77,'ATL CR'!$L:$L,'ATL GA Inventory'!FI$3)</f>
        <v>0</v>
      </c>
      <c r="FJ77" s="16">
        <f>SUMIFS('ATL RAW'!$J:$J,'ATL RAW'!$I:$I,'ATL GA Inventory'!$B77,'ATL RAW'!$L:$L,'ATL GA Inventory'!FJ$3)+SUMIFS('ATL CR'!$J:$J,'ATL CR'!$I:$I,'ATL GA Inventory'!$B77,'ATL CR'!$L:$L,'ATL GA Inventory'!FJ$3)</f>
        <v>0</v>
      </c>
      <c r="FK77" s="16">
        <f>SUMIFS('ATL RAW'!$J:$J,'ATL RAW'!$I:$I,'ATL GA Inventory'!$B77,'ATL RAW'!$L:$L,'ATL GA Inventory'!FK$3)+SUMIFS('ATL CR'!$J:$J,'ATL CR'!$I:$I,'ATL GA Inventory'!$B77,'ATL CR'!$L:$L,'ATL GA Inventory'!FK$3)</f>
        <v>0</v>
      </c>
      <c r="FL77" s="16">
        <f>SUMIFS('ATL RAW'!$J:$J,'ATL RAW'!$I:$I,'ATL GA Inventory'!$B77,'ATL RAW'!$L:$L,'ATL GA Inventory'!FL$3)+SUMIFS('ATL CR'!$J:$J,'ATL CR'!$I:$I,'ATL GA Inventory'!$B77,'ATL CR'!$L:$L,'ATL GA Inventory'!FL$3)</f>
        <v>0</v>
      </c>
      <c r="FM77" s="16">
        <f>SUMIFS('ATL RAW'!$J:$J,'ATL RAW'!$I:$I,'ATL GA Inventory'!$B77,'ATL RAW'!$L:$L,'ATL GA Inventory'!FM$3)+SUMIFS('ATL CR'!$J:$J,'ATL CR'!$I:$I,'ATL GA Inventory'!$B77,'ATL CR'!$L:$L,'ATL GA Inventory'!FM$3)</f>
        <v>0</v>
      </c>
      <c r="FN77" s="16">
        <f>SUMIFS('ATL RAW'!$J:$J,'ATL RAW'!$I:$I,'ATL GA Inventory'!$B77,'ATL RAW'!$L:$L,'ATL GA Inventory'!FN$3)+SUMIFS('ATL CR'!$J:$J,'ATL CR'!$I:$I,'ATL GA Inventory'!$B77,'ATL CR'!$L:$L,'ATL GA Inventory'!FN$3)</f>
        <v>0</v>
      </c>
      <c r="FO77" s="16">
        <f>SUMIFS('ATL RAW'!$J:$J,'ATL RAW'!$I:$I,'ATL GA Inventory'!$B77,'ATL RAW'!$L:$L,'ATL GA Inventory'!FO$3)+SUMIFS('ATL CR'!$J:$J,'ATL CR'!$I:$I,'ATL GA Inventory'!$B77,'ATL CR'!$L:$L,'ATL GA Inventory'!FO$3)</f>
        <v>0</v>
      </c>
      <c r="FP77" s="16">
        <f>SUMIFS('ATL RAW'!$J:$J,'ATL RAW'!$I:$I,'ATL GA Inventory'!$B77,'ATL RAW'!$L:$L,'ATL GA Inventory'!FP$3)+SUMIFS('ATL CR'!$J:$J,'ATL CR'!$I:$I,'ATL GA Inventory'!$B77,'ATL CR'!$L:$L,'ATL GA Inventory'!FP$3)</f>
        <v>0</v>
      </c>
      <c r="FQ77" s="16">
        <f>SUMIFS('ATL RAW'!$J:$J,'ATL RAW'!$I:$I,'ATL GA Inventory'!$B77,'ATL RAW'!$L:$L,'ATL GA Inventory'!FQ$3)+SUMIFS('ATL CR'!$J:$J,'ATL CR'!$I:$I,'ATL GA Inventory'!$B77,'ATL CR'!$L:$L,'ATL GA Inventory'!FQ$3)</f>
        <v>0</v>
      </c>
      <c r="FR77" s="16">
        <f>SUMIFS('ATL RAW'!$J:$J,'ATL RAW'!$I:$I,'ATL GA Inventory'!$B77,'ATL RAW'!$L:$L,'ATL GA Inventory'!FR$3)+SUMIFS('ATL CR'!$J:$J,'ATL CR'!$I:$I,'ATL GA Inventory'!$B77,'ATL CR'!$L:$L,'ATL GA Inventory'!FR$3)</f>
        <v>0</v>
      </c>
      <c r="FS77" s="16">
        <f>SUMIFS('ATL RAW'!$J:$J,'ATL RAW'!$I:$I,'ATL GA Inventory'!$B77,'ATL RAW'!$L:$L,'ATL GA Inventory'!FS$3)+SUMIFS('ATL CR'!$J:$J,'ATL CR'!$I:$I,'ATL GA Inventory'!$B77,'ATL CR'!$L:$L,'ATL GA Inventory'!FS$3)</f>
        <v>0</v>
      </c>
      <c r="FT77" s="16">
        <f>SUMIFS('ATL RAW'!$J:$J,'ATL RAW'!$I:$I,'ATL GA Inventory'!$B77,'ATL RAW'!$L:$L,'ATL GA Inventory'!FT$3)+SUMIFS('ATL CR'!$J:$J,'ATL CR'!$I:$I,'ATL GA Inventory'!$B77,'ATL CR'!$L:$L,'ATL GA Inventory'!FT$3)</f>
        <v>0</v>
      </c>
      <c r="FU77" s="16">
        <f>SUMIFS('ATL RAW'!$J:$J,'ATL RAW'!$I:$I,'ATL GA Inventory'!$B77,'ATL RAW'!$L:$L,'ATL GA Inventory'!FU$3)+SUMIFS('ATL CR'!$J:$J,'ATL CR'!$I:$I,'ATL GA Inventory'!$B77,'ATL CR'!$L:$L,'ATL GA Inventory'!FU$3)</f>
        <v>0</v>
      </c>
      <c r="FV77" s="16">
        <f>SUMIFS('ATL RAW'!$J:$J,'ATL RAW'!$I:$I,'ATL GA Inventory'!$B77,'ATL RAW'!$L:$L,'ATL GA Inventory'!FV$3)+SUMIFS('ATL CR'!$J:$J,'ATL CR'!$I:$I,'ATL GA Inventory'!$B77,'ATL CR'!$L:$L,'ATL GA Inventory'!FV$3)</f>
        <v>0</v>
      </c>
      <c r="FW77" s="16">
        <f>SUMIFS('ATL RAW'!$J:$J,'ATL RAW'!$I:$I,'ATL GA Inventory'!$B77,'ATL RAW'!$L:$L,'ATL GA Inventory'!FW$3)+SUMIFS('ATL CR'!$J:$J,'ATL CR'!$I:$I,'ATL GA Inventory'!$B77,'ATL CR'!$L:$L,'ATL GA Inventory'!FW$3)</f>
        <v>0</v>
      </c>
      <c r="FX77" s="16">
        <f>SUMIFS('ATL RAW'!$J:$J,'ATL RAW'!$I:$I,'ATL GA Inventory'!$B77,'ATL RAW'!$L:$L,'ATL GA Inventory'!FX$3)+SUMIFS('ATL CR'!$J:$J,'ATL CR'!$I:$I,'ATL GA Inventory'!$B77,'ATL CR'!$L:$L,'ATL GA Inventory'!FX$3)</f>
        <v>0</v>
      </c>
      <c r="FY77" s="16">
        <f>SUMIFS('ATL RAW'!$J:$J,'ATL RAW'!$I:$I,'ATL GA Inventory'!$B77,'ATL RAW'!$L:$L,'ATL GA Inventory'!FY$3)+SUMIFS('ATL CR'!$J:$J,'ATL CR'!$I:$I,'ATL GA Inventory'!$B77,'ATL CR'!$L:$L,'ATL GA Inventory'!FY$3)</f>
        <v>0</v>
      </c>
      <c r="FZ77" s="16">
        <f>SUMIFS('ATL RAW'!$J:$J,'ATL RAW'!$I:$I,'ATL GA Inventory'!$B77,'ATL RAW'!$L:$L,'ATL GA Inventory'!FZ$3)+SUMIFS('ATL CR'!$J:$J,'ATL CR'!$I:$I,'ATL GA Inventory'!$B77,'ATL CR'!$L:$L,'ATL GA Inventory'!FZ$3)</f>
        <v>0</v>
      </c>
      <c r="GA77" s="16">
        <f>SUMIFS('ATL RAW'!$J:$J,'ATL RAW'!$I:$I,'ATL GA Inventory'!$B77,'ATL RAW'!$L:$L,'ATL GA Inventory'!GA$3)+SUMIFS('ATL CR'!$J:$J,'ATL CR'!$I:$I,'ATL GA Inventory'!$B77,'ATL CR'!$L:$L,'ATL GA Inventory'!GA$3)</f>
        <v>0</v>
      </c>
      <c r="GB77" s="16">
        <f>SUMIFS('ATL RAW'!$J:$J,'ATL RAW'!$I:$I,'ATL GA Inventory'!$B77,'ATL RAW'!$L:$L,'ATL GA Inventory'!GB$3)+SUMIFS('ATL CR'!$J:$J,'ATL CR'!$I:$I,'ATL GA Inventory'!$B77,'ATL CR'!$L:$L,'ATL GA Inventory'!GB$3)</f>
        <v>0</v>
      </c>
      <c r="GC77" s="16">
        <f>SUMIFS('ATL RAW'!$J:$J,'ATL RAW'!$I:$I,'ATL GA Inventory'!$B77,'ATL RAW'!$L:$L,'ATL GA Inventory'!GC$3)+SUMIFS('ATL CR'!$J:$J,'ATL CR'!$I:$I,'ATL GA Inventory'!$B77,'ATL CR'!$L:$L,'ATL GA Inventory'!GC$3)</f>
        <v>0</v>
      </c>
      <c r="GD77" s="16">
        <f>SUMIFS('ATL RAW'!$J:$J,'ATL RAW'!$I:$I,'ATL GA Inventory'!$B77,'ATL RAW'!$L:$L,'ATL GA Inventory'!GD$3)+SUMIFS('ATL CR'!$J:$J,'ATL CR'!$I:$I,'ATL GA Inventory'!$B77,'ATL CR'!$L:$L,'ATL GA Inventory'!GD$3)</f>
        <v>0</v>
      </c>
      <c r="GE77" s="16">
        <f>SUMIFS('ATL RAW'!$J:$J,'ATL RAW'!$I:$I,'ATL GA Inventory'!$B77,'ATL RAW'!$L:$L,'ATL GA Inventory'!GE$3)+SUMIFS('ATL CR'!$J:$J,'ATL CR'!$I:$I,'ATL GA Inventory'!$B77,'ATL CR'!$L:$L,'ATL GA Inventory'!GE$3)</f>
        <v>0</v>
      </c>
      <c r="GF77" s="16">
        <f>SUMIFS('ATL RAW'!$J:$J,'ATL RAW'!$I:$I,'ATL GA Inventory'!$B77,'ATL RAW'!$L:$L,'ATL GA Inventory'!GF$3)+SUMIFS('ATL CR'!$J:$J,'ATL CR'!$I:$I,'ATL GA Inventory'!$B77,'ATL CR'!$L:$L,'ATL GA Inventory'!GF$3)</f>
        <v>0</v>
      </c>
      <c r="GG77" s="16">
        <f>SUMIFS('ATL RAW'!$J:$J,'ATL RAW'!$I:$I,'ATL GA Inventory'!$B77,'ATL RAW'!$L:$L,'ATL GA Inventory'!GG$3)+SUMIFS('ATL CR'!$J:$J,'ATL CR'!$I:$I,'ATL GA Inventory'!$B77,'ATL CR'!$L:$L,'ATL GA Inventory'!GG$3)</f>
        <v>0</v>
      </c>
      <c r="GH77" s="16">
        <f>SUMIFS('ATL RAW'!$J:$J,'ATL RAW'!$I:$I,'ATL GA Inventory'!$B77,'ATL RAW'!$L:$L,'ATL GA Inventory'!GH$3)+SUMIFS('ATL CR'!$J:$J,'ATL CR'!$I:$I,'ATL GA Inventory'!$B77,'ATL CR'!$L:$L,'ATL GA Inventory'!GH$3)</f>
        <v>0</v>
      </c>
      <c r="GI77" s="16">
        <f>SUMIFS('ATL RAW'!$J:$J,'ATL RAW'!$I:$I,'ATL GA Inventory'!$B77,'ATL RAW'!$L:$L,'ATL GA Inventory'!GI$3)+SUMIFS('ATL CR'!$J:$J,'ATL CR'!$I:$I,'ATL GA Inventory'!$B77,'ATL CR'!$L:$L,'ATL GA Inventory'!GI$3)</f>
        <v>0</v>
      </c>
      <c r="GJ77" s="16">
        <f>SUMIFS('ATL RAW'!$J:$J,'ATL RAW'!$I:$I,'ATL GA Inventory'!$B77,'ATL RAW'!$L:$L,'ATL GA Inventory'!GJ$3)+SUMIFS('ATL CR'!$J:$J,'ATL CR'!$I:$I,'ATL GA Inventory'!$B77,'ATL CR'!$L:$L,'ATL GA Inventory'!GJ$3)</f>
        <v>0</v>
      </c>
      <c r="GK77" s="16">
        <f>SUMIFS('ATL RAW'!$J:$J,'ATL RAW'!$I:$I,'ATL GA Inventory'!$B77,'ATL RAW'!$L:$L,'ATL GA Inventory'!GK$3)+SUMIFS('ATL CR'!$J:$J,'ATL CR'!$I:$I,'ATL GA Inventory'!$B77,'ATL CR'!$L:$L,'ATL GA Inventory'!GK$3)</f>
        <v>0</v>
      </c>
      <c r="GL77" s="16">
        <f>SUMIFS('ATL RAW'!$J:$J,'ATL RAW'!$I:$I,'ATL GA Inventory'!$B77,'ATL RAW'!$L:$L,'ATL GA Inventory'!GL$3)+SUMIFS('ATL CR'!$J:$J,'ATL CR'!$I:$I,'ATL GA Inventory'!$B77,'ATL CR'!$L:$L,'ATL GA Inventory'!GL$3)</f>
        <v>0</v>
      </c>
      <c r="GM77" s="16">
        <f>SUMIFS('ATL RAW'!$J:$J,'ATL RAW'!$I:$I,'ATL GA Inventory'!$B77,'ATL RAW'!$L:$L,'ATL GA Inventory'!GM$3)+SUMIFS('ATL CR'!$J:$J,'ATL CR'!$I:$I,'ATL GA Inventory'!$B77,'ATL CR'!$L:$L,'ATL GA Inventory'!GM$3)</f>
        <v>0</v>
      </c>
      <c r="GN77" s="16">
        <f>SUMIFS('ATL RAW'!$J:$J,'ATL RAW'!$I:$I,'ATL GA Inventory'!$B77,'ATL RAW'!$L:$L,'ATL GA Inventory'!GN$3)+SUMIFS('ATL CR'!$J:$J,'ATL CR'!$I:$I,'ATL GA Inventory'!$B77,'ATL CR'!$L:$L,'ATL GA Inventory'!GN$3)</f>
        <v>0</v>
      </c>
      <c r="GO77" s="16">
        <f>SUMIFS('ATL RAW'!$J:$J,'ATL RAW'!$I:$I,'ATL GA Inventory'!$B77,'ATL RAW'!$L:$L,'ATL GA Inventory'!GO$3)+SUMIFS('ATL CR'!$J:$J,'ATL CR'!$I:$I,'ATL GA Inventory'!$B77,'ATL CR'!$L:$L,'ATL GA Inventory'!GO$3)</f>
        <v>0</v>
      </c>
      <c r="GP77" s="16">
        <f>SUMIFS('ATL RAW'!$J:$J,'ATL RAW'!$I:$I,'ATL GA Inventory'!$B77,'ATL RAW'!$L:$L,'ATL GA Inventory'!GP$3)+SUMIFS('ATL CR'!$J:$J,'ATL CR'!$I:$I,'ATL GA Inventory'!$B77,'ATL CR'!$L:$L,'ATL GA Inventory'!GP$3)</f>
        <v>0</v>
      </c>
      <c r="GQ77" s="16">
        <f>SUMIFS('ATL RAW'!$J:$J,'ATL RAW'!$I:$I,'ATL GA Inventory'!$B77,'ATL RAW'!$L:$L,'ATL GA Inventory'!GQ$3)+SUMIFS('ATL CR'!$J:$J,'ATL CR'!$I:$I,'ATL GA Inventory'!$B77,'ATL CR'!$L:$L,'ATL GA Inventory'!GQ$3)</f>
        <v>0</v>
      </c>
      <c r="GR77" s="16">
        <f>SUMIFS('ATL RAW'!$J:$J,'ATL RAW'!$I:$I,'ATL GA Inventory'!$B77,'ATL RAW'!$L:$L,'ATL GA Inventory'!GR$3)+SUMIFS('ATL CR'!$J:$J,'ATL CR'!$I:$I,'ATL GA Inventory'!$B77,'ATL CR'!$L:$L,'ATL GA Inventory'!GR$3)</f>
        <v>0</v>
      </c>
      <c r="GS77" s="16">
        <f>SUMIFS('ATL RAW'!$J:$J,'ATL RAW'!$I:$I,'ATL GA Inventory'!$B77,'ATL RAW'!$L:$L,'ATL GA Inventory'!GS$3)+SUMIFS('ATL CR'!$J:$J,'ATL CR'!$I:$I,'ATL GA Inventory'!$B77,'ATL CR'!$L:$L,'ATL GA Inventory'!GS$3)</f>
        <v>0</v>
      </c>
      <c r="GT77" s="16">
        <f>SUMIFS('ATL RAW'!$J:$J,'ATL RAW'!$I:$I,'ATL GA Inventory'!$B77,'ATL RAW'!$L:$L,'ATL GA Inventory'!GT$3)+SUMIFS('ATL CR'!$J:$J,'ATL CR'!$I:$I,'ATL GA Inventory'!$B77,'ATL CR'!$L:$L,'ATL GA Inventory'!GT$3)</f>
        <v>0</v>
      </c>
      <c r="GU77" s="16">
        <f>SUMIFS('ATL RAW'!$J:$J,'ATL RAW'!$I:$I,'ATL GA Inventory'!$B77,'ATL RAW'!$L:$L,'ATL GA Inventory'!GU$3)+SUMIFS('ATL CR'!$J:$J,'ATL CR'!$I:$I,'ATL GA Inventory'!$B77,'ATL CR'!$L:$L,'ATL GA Inventory'!GU$3)</f>
        <v>0</v>
      </c>
      <c r="GV77" s="16">
        <f>SUMIFS('ATL RAW'!$J:$J,'ATL RAW'!$I:$I,'ATL GA Inventory'!$B77,'ATL RAW'!$L:$L,'ATL GA Inventory'!GV$3)+SUMIFS('ATL CR'!$J:$J,'ATL CR'!$I:$I,'ATL GA Inventory'!$B77,'ATL CR'!$L:$L,'ATL GA Inventory'!GV$3)</f>
        <v>0</v>
      </c>
      <c r="GW77" s="16">
        <f>SUMIFS('ATL RAW'!$J:$J,'ATL RAW'!$I:$I,'ATL GA Inventory'!$B77,'ATL RAW'!$L:$L,'ATL GA Inventory'!GW$3)+SUMIFS('ATL CR'!$J:$J,'ATL CR'!$I:$I,'ATL GA Inventory'!$B77,'ATL CR'!$L:$L,'ATL GA Inventory'!GW$3)</f>
        <v>0</v>
      </c>
      <c r="GX77" s="16">
        <f>SUMIFS('ATL RAW'!$J:$J,'ATL RAW'!$I:$I,'ATL GA Inventory'!$B77,'ATL RAW'!$L:$L,'ATL GA Inventory'!GX$3)+SUMIFS('ATL CR'!$J:$J,'ATL CR'!$I:$I,'ATL GA Inventory'!$B77,'ATL CR'!$L:$L,'ATL GA Inventory'!GX$3)</f>
        <v>0</v>
      </c>
      <c r="GY77" s="16">
        <f>SUMIFS('ATL RAW'!$J:$J,'ATL RAW'!$I:$I,'ATL GA Inventory'!$B77,'ATL RAW'!$L:$L,'ATL GA Inventory'!GY$3)+SUMIFS('ATL CR'!$J:$J,'ATL CR'!$I:$I,'ATL GA Inventory'!$B77,'ATL CR'!$L:$L,'ATL GA Inventory'!GY$3)</f>
        <v>0</v>
      </c>
    </row>
    <row r="78" spans="1:207">
      <c r="A78" s="15" t="s">
        <v>8123</v>
      </c>
      <c r="B78" s="15">
        <f t="shared" si="12"/>
        <v>49303555</v>
      </c>
      <c r="C78" s="15" t="str">
        <f t="shared" si="12"/>
        <v>Q.PEAK DUO XL G10.3/BFG</v>
      </c>
      <c r="D78" s="14">
        <f t="shared" si="12"/>
        <v>475</v>
      </c>
      <c r="E78" s="13">
        <f>SUMIFS('ATL RAW'!$J:$J,'ATL RAW'!$I:$I,'ATL GA Inventory'!$B78,'ATL RAW'!$L:$L,'ATL GA Inventory'!E$3)+SUMIFS('ATL CR'!$J:$J,'ATL CR'!$I:$I,'ATL GA Inventory'!$B78,'ATL CR'!$L:$L,'ATL GA Inventory'!E$3)</f>
        <v>0</v>
      </c>
      <c r="F78" s="13">
        <f>SUMIFS('ATL RAW'!$J:$J,'ATL RAW'!$I:$I,'ATL GA Inventory'!$B78,'ATL RAW'!$L:$L,'ATL GA Inventory'!F$3)+SUMIFS('ATL CR'!$J:$J,'ATL CR'!$I:$I,'ATL GA Inventory'!$B78,'ATL CR'!$L:$L,'ATL GA Inventory'!F$3)</f>
        <v>0</v>
      </c>
      <c r="G78" s="13">
        <f>SUMIFS('ATL RAW'!$J:$J,'ATL RAW'!$I:$I,'ATL GA Inventory'!$B78,'ATL RAW'!$L:$L,'ATL GA Inventory'!G$3)+SUMIFS('ATL CR'!$J:$J,'ATL CR'!$I:$I,'ATL GA Inventory'!$B78,'ATL CR'!$L:$L,'ATL GA Inventory'!G$3)</f>
        <v>0</v>
      </c>
      <c r="H78" s="13">
        <f>SUMIFS('ATL RAW'!$J:$J,'ATL RAW'!$I:$I,'ATL GA Inventory'!$B78,'ATL RAW'!$L:$L,'ATL GA Inventory'!H$3)+SUMIFS('ATL CR'!$J:$J,'ATL CR'!$I:$I,'ATL GA Inventory'!$B78,'ATL CR'!$L:$L,'ATL GA Inventory'!H$3)</f>
        <v>0</v>
      </c>
      <c r="I78" s="13">
        <f>SUMIFS('ATL RAW'!$J:$J,'ATL RAW'!$I:$I,'ATL GA Inventory'!$B78,'ATL RAW'!$L:$L,'ATL GA Inventory'!I$3)+SUMIFS('ATL CR'!$J:$J,'ATL CR'!$I:$I,'ATL GA Inventory'!$B78,'ATL CR'!$L:$L,'ATL GA Inventory'!I$3)</f>
        <v>0</v>
      </c>
      <c r="J78" s="13">
        <f>SUMIFS('ATL RAW'!$J:$J,'ATL RAW'!$I:$I,'ATL GA Inventory'!$B78,'ATL RAW'!$L:$L,'ATL GA Inventory'!J$3)+SUMIFS('ATL CR'!$J:$J,'ATL CR'!$I:$I,'ATL GA Inventory'!$B78,'ATL CR'!$L:$L,'ATL GA Inventory'!J$3)</f>
        <v>0</v>
      </c>
      <c r="K78" s="13">
        <f>SUMIFS('ATL RAW'!$J:$J,'ATL RAW'!$I:$I,'ATL GA Inventory'!$B78,'ATL RAW'!$L:$L,'ATL GA Inventory'!K$3)+SUMIFS('ATL CR'!$J:$J,'ATL CR'!$I:$I,'ATL GA Inventory'!$B78,'ATL CR'!$L:$L,'ATL GA Inventory'!K$3)</f>
        <v>0</v>
      </c>
      <c r="L78" s="13">
        <f>SUMIFS('ATL RAW'!$J:$J,'ATL RAW'!$I:$I,'ATL GA Inventory'!$B78,'ATL RAW'!$L:$L,'ATL GA Inventory'!L$3)+SUMIFS('ATL CR'!$J:$J,'ATL CR'!$I:$I,'ATL GA Inventory'!$B78,'ATL CR'!$L:$L,'ATL GA Inventory'!L$3)</f>
        <v>0</v>
      </c>
      <c r="M78" s="13">
        <f>SUMIFS('ATL RAW'!$J:$J,'ATL RAW'!$I:$I,'ATL GA Inventory'!$B78,'ATL RAW'!$L:$L,'ATL GA Inventory'!M$3)+SUMIFS('ATL CR'!$J:$J,'ATL CR'!$I:$I,'ATL GA Inventory'!$B78,'ATL CR'!$L:$L,'ATL GA Inventory'!M$3)</f>
        <v>0</v>
      </c>
      <c r="N78" s="13">
        <f>SUMIFS('ATL RAW'!$J:$J,'ATL RAW'!$I:$I,'ATL GA Inventory'!$B78,'ATL RAW'!$L:$L,'ATL GA Inventory'!N$3)+SUMIFS('ATL CR'!$J:$J,'ATL CR'!$I:$I,'ATL GA Inventory'!$B78,'ATL CR'!$L:$L,'ATL GA Inventory'!N$3)</f>
        <v>0</v>
      </c>
      <c r="O78" s="13">
        <f>SUMIFS('ATL RAW'!$J:$J,'ATL RAW'!$I:$I,'ATL GA Inventory'!$B78,'ATL RAW'!$L:$L,'ATL GA Inventory'!O$3)+SUMIFS('ATL CR'!$J:$J,'ATL CR'!$I:$I,'ATL GA Inventory'!$B78,'ATL CR'!$L:$L,'ATL GA Inventory'!O$3)</f>
        <v>0</v>
      </c>
      <c r="P78" s="13">
        <f>SUMIFS('ATL RAW'!$J:$J,'ATL RAW'!$I:$I,'ATL GA Inventory'!$B78,'ATL RAW'!$L:$L,'ATL GA Inventory'!P$3)+SUMIFS('ATL CR'!$J:$J,'ATL CR'!$I:$I,'ATL GA Inventory'!$B78,'ATL CR'!$L:$L,'ATL GA Inventory'!P$3)</f>
        <v>0</v>
      </c>
      <c r="Q78" s="13">
        <f>SUMIFS('ATL RAW'!$J:$J,'ATL RAW'!$I:$I,'ATL GA Inventory'!$B78,'ATL RAW'!$L:$L,'ATL GA Inventory'!Q$3)+SUMIFS('ATL CR'!$J:$J,'ATL CR'!$I:$I,'ATL GA Inventory'!$B78,'ATL CR'!$L:$L,'ATL GA Inventory'!Q$3)</f>
        <v>0</v>
      </c>
      <c r="R78" s="13">
        <f>SUMIFS('ATL RAW'!$J:$J,'ATL RAW'!$I:$I,'ATL GA Inventory'!$B78,'ATL RAW'!$L:$L,'ATL GA Inventory'!R$3)+SUMIFS('ATL CR'!$J:$J,'ATL CR'!$I:$I,'ATL GA Inventory'!$B78,'ATL CR'!$L:$L,'ATL GA Inventory'!R$3)</f>
        <v>0</v>
      </c>
      <c r="S78" s="13">
        <f>SUMIFS('ATL RAW'!$J:$J,'ATL RAW'!$I:$I,'ATL GA Inventory'!$B78,'ATL RAW'!$L:$L,'ATL GA Inventory'!S$3)+SUMIFS('ATL CR'!$J:$J,'ATL CR'!$I:$I,'ATL GA Inventory'!$B78,'ATL CR'!$L:$L,'ATL GA Inventory'!S$3)</f>
        <v>0</v>
      </c>
      <c r="T78" s="13">
        <f>SUMIFS('ATL RAW'!$J:$J,'ATL RAW'!$I:$I,'ATL GA Inventory'!$B78,'ATL RAW'!$L:$L,'ATL GA Inventory'!T$3)+SUMIFS('ATL CR'!$J:$J,'ATL CR'!$I:$I,'ATL GA Inventory'!$B78,'ATL CR'!$L:$L,'ATL GA Inventory'!T$3)</f>
        <v>0</v>
      </c>
      <c r="U78" s="13">
        <f>SUMIFS('ATL RAW'!$J:$J,'ATL RAW'!$I:$I,'ATL GA Inventory'!$B78,'ATL RAW'!$L:$L,'ATL GA Inventory'!U$3)+SUMIFS('ATL CR'!$J:$J,'ATL CR'!$I:$I,'ATL GA Inventory'!$B78,'ATL CR'!$L:$L,'ATL GA Inventory'!U$3)</f>
        <v>0</v>
      </c>
      <c r="V78" s="13">
        <f>SUMIFS('ATL RAW'!$J:$J,'ATL RAW'!$I:$I,'ATL GA Inventory'!$B78,'ATL RAW'!$L:$L,'ATL GA Inventory'!V$3)+SUMIFS('ATL CR'!$J:$J,'ATL CR'!$I:$I,'ATL GA Inventory'!$B78,'ATL CR'!$L:$L,'ATL GA Inventory'!V$3)</f>
        <v>0</v>
      </c>
      <c r="W78" s="13">
        <f>SUMIFS('ATL RAW'!$J:$J,'ATL RAW'!$I:$I,'ATL GA Inventory'!$B78,'ATL RAW'!$L:$L,'ATL GA Inventory'!W$3)+SUMIFS('ATL CR'!$J:$J,'ATL CR'!$I:$I,'ATL GA Inventory'!$B78,'ATL CR'!$L:$L,'ATL GA Inventory'!W$3)</f>
        <v>0</v>
      </c>
      <c r="X78" s="13">
        <f>SUMIFS('ATL RAW'!$J:$J,'ATL RAW'!$I:$I,'ATL GA Inventory'!$B78,'ATL RAW'!$L:$L,'ATL GA Inventory'!X$3)+SUMIFS('ATL CR'!$J:$J,'ATL CR'!$I:$I,'ATL GA Inventory'!$B78,'ATL CR'!$L:$L,'ATL GA Inventory'!X$3)</f>
        <v>0</v>
      </c>
      <c r="Y78" s="13">
        <f>SUMIFS('ATL RAW'!$J:$J,'ATL RAW'!$I:$I,'ATL GA Inventory'!$B78,'ATL RAW'!$L:$L,'ATL GA Inventory'!Y$3)+SUMIFS('ATL CR'!$J:$J,'ATL CR'!$I:$I,'ATL GA Inventory'!$B78,'ATL CR'!$L:$L,'ATL GA Inventory'!Y$3)</f>
        <v>0</v>
      </c>
      <c r="Z78" s="13">
        <f>SUMIFS('ATL RAW'!$J:$J,'ATL RAW'!$I:$I,'ATL GA Inventory'!$B78,'ATL RAW'!$L:$L,'ATL GA Inventory'!Z$3)+SUMIFS('ATL CR'!$J:$J,'ATL CR'!$I:$I,'ATL GA Inventory'!$B78,'ATL CR'!$L:$L,'ATL GA Inventory'!Z$3)</f>
        <v>0</v>
      </c>
      <c r="AA78" s="13">
        <f>SUMIFS('ATL RAW'!$J:$J,'ATL RAW'!$I:$I,'ATL GA Inventory'!$B78,'ATL RAW'!$L:$L,'ATL GA Inventory'!AA$3)+SUMIFS('ATL CR'!$J:$J,'ATL CR'!$I:$I,'ATL GA Inventory'!$B78,'ATL CR'!$L:$L,'ATL GA Inventory'!AA$3)</f>
        <v>0</v>
      </c>
      <c r="AB78" s="13">
        <f>SUMIFS('ATL RAW'!$J:$J,'ATL RAW'!$I:$I,'ATL GA Inventory'!$B78,'ATL RAW'!$L:$L,'ATL GA Inventory'!AB$3)+SUMIFS('ATL CR'!$J:$J,'ATL CR'!$I:$I,'ATL GA Inventory'!$B78,'ATL CR'!$L:$L,'ATL GA Inventory'!AB$3)</f>
        <v>0</v>
      </c>
      <c r="AC78" s="13">
        <f>SUMIFS('ATL RAW'!$J:$J,'ATL RAW'!$I:$I,'ATL GA Inventory'!$B78,'ATL RAW'!$L:$L,'ATL GA Inventory'!AC$3)+SUMIFS('ATL CR'!$J:$J,'ATL CR'!$I:$I,'ATL GA Inventory'!$B78,'ATL CR'!$L:$L,'ATL GA Inventory'!AC$3)</f>
        <v>0</v>
      </c>
      <c r="AD78" s="13">
        <f>SUMIFS('ATL RAW'!$J:$J,'ATL RAW'!$I:$I,'ATL GA Inventory'!$B78,'ATL RAW'!$L:$L,'ATL GA Inventory'!AD$3)+SUMIFS('ATL CR'!$J:$J,'ATL CR'!$I:$I,'ATL GA Inventory'!$B78,'ATL CR'!$L:$L,'ATL GA Inventory'!AD$3)</f>
        <v>0</v>
      </c>
      <c r="AE78" s="13">
        <f>SUMIFS('ATL RAW'!$J:$J,'ATL RAW'!$I:$I,'ATL GA Inventory'!$B78,'ATL RAW'!$L:$L,'ATL GA Inventory'!AE$3)+SUMIFS('ATL CR'!$J:$J,'ATL CR'!$I:$I,'ATL GA Inventory'!$B78,'ATL CR'!$L:$L,'ATL GA Inventory'!AE$3)</f>
        <v>0</v>
      </c>
      <c r="AF78" s="13">
        <f>SUMIFS('ATL RAW'!$J:$J,'ATL RAW'!$I:$I,'ATL GA Inventory'!$B78,'ATL RAW'!$L:$L,'ATL GA Inventory'!AF$3)+SUMIFS('ATL CR'!$J:$J,'ATL CR'!$I:$I,'ATL GA Inventory'!$B78,'ATL CR'!$L:$L,'ATL GA Inventory'!AF$3)</f>
        <v>0</v>
      </c>
      <c r="AG78" s="13">
        <f>SUMIFS('ATL RAW'!$J:$J,'ATL RAW'!$I:$I,'ATL GA Inventory'!$B78,'ATL RAW'!$L:$L,'ATL GA Inventory'!AG$3)+SUMIFS('ATL CR'!$J:$J,'ATL CR'!$I:$I,'ATL GA Inventory'!$B78,'ATL CR'!$L:$L,'ATL GA Inventory'!AG$3)</f>
        <v>0</v>
      </c>
      <c r="AH78" s="13">
        <f>SUMIFS('ATL RAW'!$J:$J,'ATL RAW'!$I:$I,'ATL GA Inventory'!$B78,'ATL RAW'!$L:$L,'ATL GA Inventory'!AH$3)+SUMIFS('ATL CR'!$J:$J,'ATL CR'!$I:$I,'ATL GA Inventory'!$B78,'ATL CR'!$L:$L,'ATL GA Inventory'!AH$3)</f>
        <v>0</v>
      </c>
      <c r="AI78" s="13">
        <f>SUMIFS('ATL RAW'!$J:$J,'ATL RAW'!$I:$I,'ATL GA Inventory'!$B78,'ATL RAW'!$L:$L,'ATL GA Inventory'!AI$3)+SUMIFS('ATL CR'!$J:$J,'ATL CR'!$I:$I,'ATL GA Inventory'!$B78,'ATL CR'!$L:$L,'ATL GA Inventory'!AI$3)</f>
        <v>0</v>
      </c>
      <c r="AJ78" s="13">
        <f>SUMIFS('ATL RAW'!$J:$J,'ATL RAW'!$I:$I,'ATL GA Inventory'!$B78,'ATL RAW'!$L:$L,'ATL GA Inventory'!AJ$3)+SUMIFS('ATL CR'!$J:$J,'ATL CR'!$I:$I,'ATL GA Inventory'!$B78,'ATL CR'!$L:$L,'ATL GA Inventory'!AJ$3)</f>
        <v>0</v>
      </c>
      <c r="AK78" s="13">
        <f>SUMIFS('ATL RAW'!$J:$J,'ATL RAW'!$I:$I,'ATL GA Inventory'!$B78,'ATL RAW'!$L:$L,'ATL GA Inventory'!AK$3)+SUMIFS('ATL CR'!$J:$J,'ATL CR'!$I:$I,'ATL GA Inventory'!$B78,'ATL CR'!$L:$L,'ATL GA Inventory'!AK$3)</f>
        <v>0</v>
      </c>
      <c r="AL78" s="13">
        <f>SUMIFS('ATL RAW'!$J:$J,'ATL RAW'!$I:$I,'ATL GA Inventory'!$B78,'ATL RAW'!$L:$L,'ATL GA Inventory'!AL$3)+SUMIFS('ATL CR'!$J:$J,'ATL CR'!$I:$I,'ATL GA Inventory'!$B78,'ATL CR'!$L:$L,'ATL GA Inventory'!AL$3)</f>
        <v>0</v>
      </c>
      <c r="AM78" s="13">
        <f>SUMIFS('ATL RAW'!$J:$J,'ATL RAW'!$I:$I,'ATL GA Inventory'!$B78,'ATL RAW'!$L:$L,'ATL GA Inventory'!AM$3)+SUMIFS('ATL CR'!$J:$J,'ATL CR'!$I:$I,'ATL GA Inventory'!$B78,'ATL CR'!$L:$L,'ATL GA Inventory'!AM$3)</f>
        <v>0</v>
      </c>
      <c r="AN78" s="13">
        <f>SUMIFS('ATL RAW'!$J:$J,'ATL RAW'!$I:$I,'ATL GA Inventory'!$B78,'ATL RAW'!$L:$L,'ATL GA Inventory'!AN$3)+SUMIFS('ATL CR'!$J:$J,'ATL CR'!$I:$I,'ATL GA Inventory'!$B78,'ATL CR'!$L:$L,'ATL GA Inventory'!AN$3)</f>
        <v>0</v>
      </c>
      <c r="AO78" s="13">
        <f>SUMIFS('ATL RAW'!$J:$J,'ATL RAW'!$I:$I,'ATL GA Inventory'!$B78,'ATL RAW'!$L:$L,'ATL GA Inventory'!AO$3)+SUMIFS('ATL CR'!$J:$J,'ATL CR'!$I:$I,'ATL GA Inventory'!$B78,'ATL CR'!$L:$L,'ATL GA Inventory'!AO$3)</f>
        <v>0</v>
      </c>
      <c r="AP78" s="13">
        <f>SUMIFS('ATL RAW'!$J:$J,'ATL RAW'!$I:$I,'ATL GA Inventory'!$B78,'ATL RAW'!$L:$L,'ATL GA Inventory'!AP$3)+SUMIFS('ATL CR'!$J:$J,'ATL CR'!$I:$I,'ATL GA Inventory'!$B78,'ATL CR'!$L:$L,'ATL GA Inventory'!AP$3)</f>
        <v>0</v>
      </c>
      <c r="AQ78" s="13">
        <f>SUMIFS('ATL RAW'!$J:$J,'ATL RAW'!$I:$I,'ATL GA Inventory'!$B78,'ATL RAW'!$L:$L,'ATL GA Inventory'!AQ$3)+SUMIFS('ATL CR'!$J:$J,'ATL CR'!$I:$I,'ATL GA Inventory'!$B78,'ATL CR'!$L:$L,'ATL GA Inventory'!AQ$3)</f>
        <v>0</v>
      </c>
      <c r="AR78" s="13">
        <f>SUMIFS('ATL RAW'!$J:$J,'ATL RAW'!$I:$I,'ATL GA Inventory'!$B78,'ATL RAW'!$L:$L,'ATL GA Inventory'!AR$3)+SUMIFS('ATL CR'!$J:$J,'ATL CR'!$I:$I,'ATL GA Inventory'!$B78,'ATL CR'!$L:$L,'ATL GA Inventory'!AR$3)</f>
        <v>0</v>
      </c>
      <c r="AS78" s="13">
        <f>SUMIFS('ATL RAW'!$J:$J,'ATL RAW'!$I:$I,'ATL GA Inventory'!$B78,'ATL RAW'!$L:$L,'ATL GA Inventory'!AS$3)+SUMIFS('ATL CR'!$J:$J,'ATL CR'!$I:$I,'ATL GA Inventory'!$B78,'ATL CR'!$L:$L,'ATL GA Inventory'!AS$3)</f>
        <v>0</v>
      </c>
      <c r="AT78" s="13">
        <f>SUMIFS('ATL RAW'!$J:$J,'ATL RAW'!$I:$I,'ATL GA Inventory'!$B78,'ATL RAW'!$L:$L,'ATL GA Inventory'!AT$3)+SUMIFS('ATL CR'!$J:$J,'ATL CR'!$I:$I,'ATL GA Inventory'!$B78,'ATL CR'!$L:$L,'ATL GA Inventory'!AT$3)</f>
        <v>0</v>
      </c>
      <c r="AU78" s="13">
        <f>SUMIFS('ATL RAW'!$J:$J,'ATL RAW'!$I:$I,'ATL GA Inventory'!$B78,'ATL RAW'!$L:$L,'ATL GA Inventory'!AU$3)+SUMIFS('ATL CR'!$J:$J,'ATL CR'!$I:$I,'ATL GA Inventory'!$B78,'ATL CR'!$L:$L,'ATL GA Inventory'!AU$3)</f>
        <v>0</v>
      </c>
      <c r="AV78" s="13">
        <f>SUMIFS('ATL RAW'!$J:$J,'ATL RAW'!$I:$I,'ATL GA Inventory'!$B78,'ATL RAW'!$L:$L,'ATL GA Inventory'!AV$3)+SUMIFS('ATL CR'!$J:$J,'ATL CR'!$I:$I,'ATL GA Inventory'!$B78,'ATL CR'!$L:$L,'ATL GA Inventory'!AV$3)</f>
        <v>0</v>
      </c>
      <c r="AW78" s="13">
        <f>SUMIFS('ATL RAW'!$J:$J,'ATL RAW'!$I:$I,'ATL GA Inventory'!$B78,'ATL RAW'!$L:$L,'ATL GA Inventory'!AW$3)+SUMIFS('ATL CR'!$J:$J,'ATL CR'!$I:$I,'ATL GA Inventory'!$B78,'ATL CR'!$L:$L,'ATL GA Inventory'!AW$3)</f>
        <v>0</v>
      </c>
      <c r="AX78" s="13">
        <f>SUMIFS('ATL RAW'!$J:$J,'ATL RAW'!$I:$I,'ATL GA Inventory'!$B78,'ATL RAW'!$L:$L,'ATL GA Inventory'!AX$3)+SUMIFS('ATL CR'!$J:$J,'ATL CR'!$I:$I,'ATL GA Inventory'!$B78,'ATL CR'!$L:$L,'ATL GA Inventory'!AX$3)</f>
        <v>0</v>
      </c>
      <c r="AY78" s="13">
        <f>SUMIFS('ATL RAW'!$J:$J,'ATL RAW'!$I:$I,'ATL GA Inventory'!$B78,'ATL RAW'!$L:$L,'ATL GA Inventory'!AY$3)+SUMIFS('ATL CR'!$J:$J,'ATL CR'!$I:$I,'ATL GA Inventory'!$B78,'ATL CR'!$L:$L,'ATL GA Inventory'!AY$3)</f>
        <v>0</v>
      </c>
      <c r="AZ78" s="13">
        <f>SUMIFS('ATL RAW'!$J:$J,'ATL RAW'!$I:$I,'ATL GA Inventory'!$B78,'ATL RAW'!$L:$L,'ATL GA Inventory'!AZ$3)+SUMIFS('ATL CR'!$J:$J,'ATL CR'!$I:$I,'ATL GA Inventory'!$B78,'ATL CR'!$L:$L,'ATL GA Inventory'!AZ$3)</f>
        <v>0</v>
      </c>
      <c r="BA78" s="13">
        <f>SUMIFS('ATL RAW'!$J:$J,'ATL RAW'!$I:$I,'ATL GA Inventory'!$B78,'ATL RAW'!$L:$L,'ATL GA Inventory'!BA$3)+SUMIFS('ATL CR'!$J:$J,'ATL CR'!$I:$I,'ATL GA Inventory'!$B78,'ATL CR'!$L:$L,'ATL GA Inventory'!BA$3)</f>
        <v>0</v>
      </c>
      <c r="BB78" s="13">
        <f>SUMIFS('ATL RAW'!$J:$J,'ATL RAW'!$I:$I,'ATL GA Inventory'!$B78,'ATL RAW'!$L:$L,'ATL GA Inventory'!BB$3)+SUMIFS('ATL CR'!$J:$J,'ATL CR'!$I:$I,'ATL GA Inventory'!$B78,'ATL CR'!$L:$L,'ATL GA Inventory'!BB$3)</f>
        <v>0</v>
      </c>
      <c r="BC78" s="13">
        <f>SUMIFS('ATL RAW'!$J:$J,'ATL RAW'!$I:$I,'ATL GA Inventory'!$B78,'ATL RAW'!$L:$L,'ATL GA Inventory'!BC$3)+SUMIFS('ATL CR'!$J:$J,'ATL CR'!$I:$I,'ATL GA Inventory'!$B78,'ATL CR'!$L:$L,'ATL GA Inventory'!BC$3)</f>
        <v>0</v>
      </c>
      <c r="BD78" s="13">
        <f>SUMIFS('ATL RAW'!$J:$J,'ATL RAW'!$I:$I,'ATL GA Inventory'!$B78,'ATL RAW'!$L:$L,'ATL GA Inventory'!BD$3)+SUMIFS('ATL CR'!$J:$J,'ATL CR'!$I:$I,'ATL GA Inventory'!$B78,'ATL CR'!$L:$L,'ATL GA Inventory'!BD$3)</f>
        <v>0</v>
      </c>
      <c r="BE78" s="13">
        <f>SUMIFS('ATL RAW'!$J:$J,'ATL RAW'!$I:$I,'ATL GA Inventory'!$B78,'ATL RAW'!$L:$L,'ATL GA Inventory'!BE$3)+SUMIFS('ATL CR'!$J:$J,'ATL CR'!$I:$I,'ATL GA Inventory'!$B78,'ATL CR'!$L:$L,'ATL GA Inventory'!BE$3)</f>
        <v>0</v>
      </c>
      <c r="BF78" s="13">
        <f>SUMIFS('ATL RAW'!$J:$J,'ATL RAW'!$I:$I,'ATL GA Inventory'!$B78,'ATL RAW'!$L:$L,'ATL GA Inventory'!BF$3)+SUMIFS('ATL CR'!$J:$J,'ATL CR'!$I:$I,'ATL GA Inventory'!$B78,'ATL CR'!$L:$L,'ATL GA Inventory'!BF$3)</f>
        <v>0</v>
      </c>
      <c r="BG78" s="13">
        <f>SUMIFS('ATL RAW'!$J:$J,'ATL RAW'!$I:$I,'ATL GA Inventory'!$B78,'ATL RAW'!$L:$L,'ATL GA Inventory'!BG$3)+SUMIFS('ATL CR'!$J:$J,'ATL CR'!$I:$I,'ATL GA Inventory'!$B78,'ATL CR'!$L:$L,'ATL GA Inventory'!BG$3)</f>
        <v>0</v>
      </c>
      <c r="BH78" s="13">
        <f>SUMIFS('ATL RAW'!$J:$J,'ATL RAW'!$I:$I,'ATL GA Inventory'!$B78,'ATL RAW'!$L:$L,'ATL GA Inventory'!BH$3)+SUMIFS('ATL CR'!$J:$J,'ATL CR'!$I:$I,'ATL GA Inventory'!$B78,'ATL CR'!$L:$L,'ATL GA Inventory'!BH$3)</f>
        <v>0</v>
      </c>
      <c r="BI78" s="13">
        <f>SUMIFS('ATL RAW'!$J:$J,'ATL RAW'!$I:$I,'ATL GA Inventory'!$B78,'ATL RAW'!$L:$L,'ATL GA Inventory'!BI$3)+SUMIFS('ATL CR'!$J:$J,'ATL CR'!$I:$I,'ATL GA Inventory'!$B78,'ATL CR'!$L:$L,'ATL GA Inventory'!BI$3)</f>
        <v>0</v>
      </c>
      <c r="BJ78" s="13">
        <f>SUMIFS('ATL RAW'!$J:$J,'ATL RAW'!$I:$I,'ATL GA Inventory'!$B78,'ATL RAW'!$L:$L,'ATL GA Inventory'!BJ$3)+SUMIFS('ATL CR'!$J:$J,'ATL CR'!$I:$I,'ATL GA Inventory'!$B78,'ATL CR'!$L:$L,'ATL GA Inventory'!BJ$3)</f>
        <v>0</v>
      </c>
      <c r="BK78" s="13">
        <f>SUMIFS('ATL RAW'!$J:$J,'ATL RAW'!$I:$I,'ATL GA Inventory'!$B78,'ATL RAW'!$L:$L,'ATL GA Inventory'!BK$3)+SUMIFS('ATL CR'!$J:$J,'ATL CR'!$I:$I,'ATL GA Inventory'!$B78,'ATL CR'!$L:$L,'ATL GA Inventory'!BK$3)</f>
        <v>0</v>
      </c>
      <c r="BL78" s="13">
        <f>SUMIFS('ATL RAW'!$J:$J,'ATL RAW'!$I:$I,'ATL GA Inventory'!$B78,'ATL RAW'!$L:$L,'ATL GA Inventory'!BL$3)+SUMIFS('ATL CR'!$J:$J,'ATL CR'!$I:$I,'ATL GA Inventory'!$B78,'ATL CR'!$L:$L,'ATL GA Inventory'!BL$3)</f>
        <v>0</v>
      </c>
      <c r="BM78" s="13">
        <f>SUMIFS('ATL RAW'!$J:$J,'ATL RAW'!$I:$I,'ATL GA Inventory'!$B78,'ATL RAW'!$L:$L,'ATL GA Inventory'!BM$3)+SUMIFS('ATL CR'!$J:$J,'ATL CR'!$I:$I,'ATL GA Inventory'!$B78,'ATL CR'!$L:$L,'ATL GA Inventory'!BM$3)</f>
        <v>0</v>
      </c>
      <c r="BN78" s="13">
        <f>SUMIFS('ATL RAW'!$J:$J,'ATL RAW'!$I:$I,'ATL GA Inventory'!$B78,'ATL RAW'!$L:$L,'ATL GA Inventory'!BN$3)+SUMIFS('ATL CR'!$J:$J,'ATL CR'!$I:$I,'ATL GA Inventory'!$B78,'ATL CR'!$L:$L,'ATL GA Inventory'!BN$3)</f>
        <v>0</v>
      </c>
      <c r="BO78" s="13">
        <f>SUMIFS('ATL RAW'!$J:$J,'ATL RAW'!$I:$I,'ATL GA Inventory'!$B78,'ATL RAW'!$L:$L,'ATL GA Inventory'!BO$3)+SUMIFS('ATL CR'!$J:$J,'ATL CR'!$I:$I,'ATL GA Inventory'!$B78,'ATL CR'!$L:$L,'ATL GA Inventory'!BO$3)</f>
        <v>0</v>
      </c>
      <c r="BP78" s="13">
        <f>SUMIFS('ATL RAW'!$J:$J,'ATL RAW'!$I:$I,'ATL GA Inventory'!$B78,'ATL RAW'!$L:$L,'ATL GA Inventory'!BP$3)+SUMIFS('ATL CR'!$J:$J,'ATL CR'!$I:$I,'ATL GA Inventory'!$B78,'ATL CR'!$L:$L,'ATL GA Inventory'!BP$3)</f>
        <v>0</v>
      </c>
      <c r="BQ78" s="13">
        <f>SUMIFS('ATL RAW'!$J:$J,'ATL RAW'!$I:$I,'ATL GA Inventory'!$B78,'ATL RAW'!$L:$L,'ATL GA Inventory'!BQ$3)+SUMIFS('ATL CR'!$J:$J,'ATL CR'!$I:$I,'ATL GA Inventory'!$B78,'ATL CR'!$L:$L,'ATL GA Inventory'!BQ$3)</f>
        <v>1276</v>
      </c>
      <c r="BR78" s="13">
        <f>SUMIFS('ATL RAW'!$J:$J,'ATL RAW'!$I:$I,'ATL GA Inventory'!$B78,'ATL RAW'!$L:$L,'ATL GA Inventory'!BR$3)+SUMIFS('ATL CR'!$J:$J,'ATL CR'!$I:$I,'ATL GA Inventory'!$B78,'ATL CR'!$L:$L,'ATL GA Inventory'!BR$3)</f>
        <v>0</v>
      </c>
      <c r="BS78" s="13">
        <f>SUMIFS('ATL RAW'!$J:$J,'ATL RAW'!$I:$I,'ATL GA Inventory'!$B78,'ATL RAW'!$L:$L,'ATL GA Inventory'!BS$3)+SUMIFS('ATL CR'!$J:$J,'ATL CR'!$I:$I,'ATL GA Inventory'!$B78,'ATL CR'!$L:$L,'ATL GA Inventory'!BS$3)</f>
        <v>0</v>
      </c>
      <c r="BT78" s="13">
        <f>SUMIFS('ATL RAW'!$J:$J,'ATL RAW'!$I:$I,'ATL GA Inventory'!$B78,'ATL RAW'!$L:$L,'ATL GA Inventory'!BT$3)+SUMIFS('ATL CR'!$J:$J,'ATL CR'!$I:$I,'ATL GA Inventory'!$B78,'ATL CR'!$L:$L,'ATL GA Inventory'!BT$3)</f>
        <v>0</v>
      </c>
      <c r="BU78" s="13">
        <f>SUMIFS('ATL RAW'!$J:$J,'ATL RAW'!$I:$I,'ATL GA Inventory'!$B78,'ATL RAW'!$L:$L,'ATL GA Inventory'!BU$3)+SUMIFS('ATL CR'!$J:$J,'ATL CR'!$I:$I,'ATL GA Inventory'!$B78,'ATL CR'!$L:$L,'ATL GA Inventory'!BU$3)</f>
        <v>0</v>
      </c>
      <c r="BV78" s="13">
        <f>SUMIFS('ATL RAW'!$J:$J,'ATL RAW'!$I:$I,'ATL GA Inventory'!$B78,'ATL RAW'!$L:$L,'ATL GA Inventory'!BV$3)+SUMIFS('ATL CR'!$J:$J,'ATL CR'!$I:$I,'ATL GA Inventory'!$B78,'ATL CR'!$L:$L,'ATL GA Inventory'!BV$3)</f>
        <v>0</v>
      </c>
      <c r="BW78" s="13">
        <f>SUMIFS('ATL RAW'!$J:$J,'ATL RAW'!$I:$I,'ATL GA Inventory'!$B78,'ATL RAW'!$L:$L,'ATL GA Inventory'!BW$3)+SUMIFS('ATL CR'!$J:$J,'ATL CR'!$I:$I,'ATL GA Inventory'!$B78,'ATL CR'!$L:$L,'ATL GA Inventory'!BW$3)</f>
        <v>0</v>
      </c>
      <c r="BX78" s="13">
        <f>SUMIFS('ATL RAW'!$J:$J,'ATL RAW'!$I:$I,'ATL GA Inventory'!$B78,'ATL RAW'!$L:$L,'ATL GA Inventory'!BX$3)+SUMIFS('ATL CR'!$J:$J,'ATL CR'!$I:$I,'ATL GA Inventory'!$B78,'ATL CR'!$L:$L,'ATL GA Inventory'!BX$3)</f>
        <v>0</v>
      </c>
      <c r="BY78" s="13">
        <f>SUMIFS('ATL RAW'!$J:$J,'ATL RAW'!$I:$I,'ATL GA Inventory'!$B78,'ATL RAW'!$L:$L,'ATL GA Inventory'!BY$3)+SUMIFS('ATL CR'!$J:$J,'ATL CR'!$I:$I,'ATL GA Inventory'!$B78,'ATL CR'!$L:$L,'ATL GA Inventory'!BY$3)</f>
        <v>0</v>
      </c>
      <c r="BZ78" s="13">
        <f>SUMIFS('ATL RAW'!$J:$J,'ATL RAW'!$I:$I,'ATL GA Inventory'!$B78,'ATL RAW'!$L:$L,'ATL GA Inventory'!BZ$3)+SUMIFS('ATL CR'!$J:$J,'ATL CR'!$I:$I,'ATL GA Inventory'!$B78,'ATL CR'!$L:$L,'ATL GA Inventory'!BZ$3)</f>
        <v>0</v>
      </c>
      <c r="CA78" s="13">
        <f>SUMIFS('ATL RAW'!$J:$J,'ATL RAW'!$I:$I,'ATL GA Inventory'!$B78,'ATL RAW'!$L:$L,'ATL GA Inventory'!CA$3)+SUMIFS('ATL CR'!$J:$J,'ATL CR'!$I:$I,'ATL GA Inventory'!$B78,'ATL CR'!$L:$L,'ATL GA Inventory'!CA$3)</f>
        <v>0</v>
      </c>
      <c r="CB78" s="13">
        <f>SUMIFS('ATL RAW'!$J:$J,'ATL RAW'!$I:$I,'ATL GA Inventory'!$B78,'ATL RAW'!$L:$L,'ATL GA Inventory'!CB$3)+SUMIFS('ATL CR'!$J:$J,'ATL CR'!$I:$I,'ATL GA Inventory'!$B78,'ATL CR'!$L:$L,'ATL GA Inventory'!CB$3)</f>
        <v>0</v>
      </c>
      <c r="CC78" s="13">
        <f>SUMIFS('ATL RAW'!$J:$J,'ATL RAW'!$I:$I,'ATL GA Inventory'!$B78,'ATL RAW'!$L:$L,'ATL GA Inventory'!CC$3)+SUMIFS('ATL CR'!$J:$J,'ATL CR'!$I:$I,'ATL GA Inventory'!$B78,'ATL CR'!$L:$L,'ATL GA Inventory'!CC$3)</f>
        <v>0</v>
      </c>
      <c r="CD78" s="13">
        <f>SUMIFS('ATL RAW'!$J:$J,'ATL RAW'!$I:$I,'ATL GA Inventory'!$B78,'ATL RAW'!$L:$L,'ATL GA Inventory'!CD$3)+SUMIFS('ATL CR'!$J:$J,'ATL CR'!$I:$I,'ATL GA Inventory'!$B78,'ATL CR'!$L:$L,'ATL GA Inventory'!CD$3)</f>
        <v>0</v>
      </c>
      <c r="CE78" s="13">
        <f>SUMIFS('ATL RAW'!$J:$J,'ATL RAW'!$I:$I,'ATL GA Inventory'!$B78,'ATL RAW'!$L:$L,'ATL GA Inventory'!CE$3)+SUMIFS('ATL CR'!$J:$J,'ATL CR'!$I:$I,'ATL GA Inventory'!$B78,'ATL CR'!$L:$L,'ATL GA Inventory'!CE$3)</f>
        <v>0</v>
      </c>
      <c r="CF78" s="13">
        <f>SUMIFS('ATL RAW'!$J:$J,'ATL RAW'!$I:$I,'ATL GA Inventory'!$B78,'ATL RAW'!$L:$L,'ATL GA Inventory'!CF$3)+SUMIFS('ATL CR'!$J:$J,'ATL CR'!$I:$I,'ATL GA Inventory'!$B78,'ATL CR'!$L:$L,'ATL GA Inventory'!CF$3)</f>
        <v>0</v>
      </c>
      <c r="CG78" s="13">
        <f>SUMIFS('ATL RAW'!$J:$J,'ATL RAW'!$I:$I,'ATL GA Inventory'!$B78,'ATL RAW'!$L:$L,'ATL GA Inventory'!CG$3)+SUMIFS('ATL CR'!$J:$J,'ATL CR'!$I:$I,'ATL GA Inventory'!$B78,'ATL CR'!$L:$L,'ATL GA Inventory'!CG$3)</f>
        <v>0</v>
      </c>
      <c r="CH78" s="13">
        <f>SUMIFS('ATL RAW'!$J:$J,'ATL RAW'!$I:$I,'ATL GA Inventory'!$B78,'ATL RAW'!$L:$L,'ATL GA Inventory'!CH$3)+SUMIFS('ATL CR'!$J:$J,'ATL CR'!$I:$I,'ATL GA Inventory'!$B78,'ATL CR'!$L:$L,'ATL GA Inventory'!CH$3)</f>
        <v>0</v>
      </c>
      <c r="CI78" s="13">
        <f>SUMIFS('ATL RAW'!$J:$J,'ATL RAW'!$I:$I,'ATL GA Inventory'!$B78,'ATL RAW'!$L:$L,'ATL GA Inventory'!CI$3)+SUMIFS('ATL CR'!$J:$J,'ATL CR'!$I:$I,'ATL GA Inventory'!$B78,'ATL CR'!$L:$L,'ATL GA Inventory'!CI$3)</f>
        <v>0</v>
      </c>
      <c r="CJ78" s="13">
        <f>SUMIFS('ATL RAW'!$J:$J,'ATL RAW'!$I:$I,'ATL GA Inventory'!$B78,'ATL RAW'!$L:$L,'ATL GA Inventory'!CJ$3)+SUMIFS('ATL CR'!$J:$J,'ATL CR'!$I:$I,'ATL GA Inventory'!$B78,'ATL CR'!$L:$L,'ATL GA Inventory'!CJ$3)</f>
        <v>0</v>
      </c>
      <c r="CK78" s="13">
        <f>SUMIFS('ATL RAW'!$J:$J,'ATL RAW'!$I:$I,'ATL GA Inventory'!$B78,'ATL RAW'!$L:$L,'ATL GA Inventory'!CK$3)+SUMIFS('ATL CR'!$J:$J,'ATL CR'!$I:$I,'ATL GA Inventory'!$B78,'ATL CR'!$L:$L,'ATL GA Inventory'!CK$3)</f>
        <v>0</v>
      </c>
      <c r="CL78" s="13">
        <f>SUMIFS('ATL RAW'!$J:$J,'ATL RAW'!$I:$I,'ATL GA Inventory'!$B78,'ATL RAW'!$L:$L,'ATL GA Inventory'!CL$3)+SUMIFS('ATL CR'!$J:$J,'ATL CR'!$I:$I,'ATL GA Inventory'!$B78,'ATL CR'!$L:$L,'ATL GA Inventory'!CL$3)</f>
        <v>0</v>
      </c>
      <c r="CM78" s="13">
        <f>SUMIFS('ATL RAW'!$J:$J,'ATL RAW'!$I:$I,'ATL GA Inventory'!$B78,'ATL RAW'!$L:$L,'ATL GA Inventory'!CM$3)+SUMIFS('ATL CR'!$J:$J,'ATL CR'!$I:$I,'ATL GA Inventory'!$B78,'ATL CR'!$L:$L,'ATL GA Inventory'!CM$3)</f>
        <v>0</v>
      </c>
      <c r="CN78" s="13">
        <f>SUMIFS('ATL RAW'!$J:$J,'ATL RAW'!$I:$I,'ATL GA Inventory'!$B78,'ATL RAW'!$L:$L,'ATL GA Inventory'!CN$3)+SUMIFS('ATL CR'!$J:$J,'ATL CR'!$I:$I,'ATL GA Inventory'!$B78,'ATL CR'!$L:$L,'ATL GA Inventory'!CN$3)</f>
        <v>0</v>
      </c>
      <c r="CO78" s="13">
        <f>SUMIFS('ATL RAW'!$J:$J,'ATL RAW'!$I:$I,'ATL GA Inventory'!$B78,'ATL RAW'!$L:$L,'ATL GA Inventory'!CO$3)+SUMIFS('ATL CR'!$J:$J,'ATL CR'!$I:$I,'ATL GA Inventory'!$B78,'ATL CR'!$L:$L,'ATL GA Inventory'!CO$3)</f>
        <v>0</v>
      </c>
      <c r="CP78" s="13">
        <f>SUMIFS('ATL RAW'!$J:$J,'ATL RAW'!$I:$I,'ATL GA Inventory'!$B78,'ATL RAW'!$L:$L,'ATL GA Inventory'!CP$3)+SUMIFS('ATL CR'!$J:$J,'ATL CR'!$I:$I,'ATL GA Inventory'!$B78,'ATL CR'!$L:$L,'ATL GA Inventory'!CP$3)</f>
        <v>0</v>
      </c>
      <c r="CQ78" s="13">
        <f>SUMIFS('ATL RAW'!$J:$J,'ATL RAW'!$I:$I,'ATL GA Inventory'!$B78,'ATL RAW'!$L:$L,'ATL GA Inventory'!CQ$3)+SUMIFS('ATL CR'!$J:$J,'ATL CR'!$I:$I,'ATL GA Inventory'!$B78,'ATL CR'!$L:$L,'ATL GA Inventory'!CQ$3)</f>
        <v>0</v>
      </c>
      <c r="CR78" s="13">
        <f>SUMIFS('ATL RAW'!$J:$J,'ATL RAW'!$I:$I,'ATL GA Inventory'!$B78,'ATL RAW'!$L:$L,'ATL GA Inventory'!CR$3)+SUMIFS('ATL CR'!$J:$J,'ATL CR'!$I:$I,'ATL GA Inventory'!$B78,'ATL CR'!$L:$L,'ATL GA Inventory'!CR$3)</f>
        <v>0</v>
      </c>
      <c r="CS78" s="13">
        <f>SUMIFS('ATL RAW'!$J:$J,'ATL RAW'!$I:$I,'ATL GA Inventory'!$B78,'ATL RAW'!$L:$L,'ATL GA Inventory'!CS$3)+SUMIFS('ATL CR'!$J:$J,'ATL CR'!$I:$I,'ATL GA Inventory'!$B78,'ATL CR'!$L:$L,'ATL GA Inventory'!CS$3)</f>
        <v>0</v>
      </c>
      <c r="CT78" s="13">
        <f>SUMIFS('ATL RAW'!$J:$J,'ATL RAW'!$I:$I,'ATL GA Inventory'!$B78,'ATL RAW'!$L:$L,'ATL GA Inventory'!CT$3)+SUMIFS('ATL CR'!$J:$J,'ATL CR'!$I:$I,'ATL GA Inventory'!$B78,'ATL CR'!$L:$L,'ATL GA Inventory'!CT$3)</f>
        <v>0</v>
      </c>
      <c r="CU78" s="13">
        <f>SUMIFS('ATL RAW'!$J:$J,'ATL RAW'!$I:$I,'ATL GA Inventory'!$B78,'ATL RAW'!$L:$L,'ATL GA Inventory'!CU$3)+SUMIFS('ATL CR'!$J:$J,'ATL CR'!$I:$I,'ATL GA Inventory'!$B78,'ATL CR'!$L:$L,'ATL GA Inventory'!CU$3)</f>
        <v>0</v>
      </c>
      <c r="CV78" s="13">
        <f>SUMIFS('ATL RAW'!$J:$J,'ATL RAW'!$I:$I,'ATL GA Inventory'!$B78,'ATL RAW'!$L:$L,'ATL GA Inventory'!CV$3)+SUMIFS('ATL CR'!$J:$J,'ATL CR'!$I:$I,'ATL GA Inventory'!$B78,'ATL CR'!$L:$L,'ATL GA Inventory'!CV$3)</f>
        <v>0</v>
      </c>
      <c r="CW78" s="13">
        <f>SUMIFS('ATL RAW'!$J:$J,'ATL RAW'!$I:$I,'ATL GA Inventory'!$B78,'ATL RAW'!$L:$L,'ATL GA Inventory'!CW$3)+SUMIFS('ATL CR'!$J:$J,'ATL CR'!$I:$I,'ATL GA Inventory'!$B78,'ATL CR'!$L:$L,'ATL GA Inventory'!CW$3)</f>
        <v>0</v>
      </c>
      <c r="CX78" s="13">
        <f>SUMIFS('ATL RAW'!$J:$J,'ATL RAW'!$I:$I,'ATL GA Inventory'!$B78,'ATL RAW'!$L:$L,'ATL GA Inventory'!CX$3)+SUMIFS('ATL CR'!$J:$J,'ATL CR'!$I:$I,'ATL GA Inventory'!$B78,'ATL CR'!$L:$L,'ATL GA Inventory'!CX$3)</f>
        <v>0</v>
      </c>
      <c r="CY78" s="13">
        <f>SUMIFS('ATL RAW'!$J:$J,'ATL RAW'!$I:$I,'ATL GA Inventory'!$B78,'ATL RAW'!$L:$L,'ATL GA Inventory'!CY$3)+SUMIFS('ATL CR'!$J:$J,'ATL CR'!$I:$I,'ATL GA Inventory'!$B78,'ATL CR'!$L:$L,'ATL GA Inventory'!CY$3)</f>
        <v>0</v>
      </c>
      <c r="CZ78" s="13">
        <f>SUMIFS('ATL RAW'!$J:$J,'ATL RAW'!$I:$I,'ATL GA Inventory'!$B78,'ATL RAW'!$L:$L,'ATL GA Inventory'!CZ$3)+SUMIFS('ATL CR'!$J:$J,'ATL CR'!$I:$I,'ATL GA Inventory'!$B78,'ATL CR'!$L:$L,'ATL GA Inventory'!CZ$3)</f>
        <v>0</v>
      </c>
      <c r="DA78" s="13">
        <f>SUMIFS('ATL RAW'!$J:$J,'ATL RAW'!$I:$I,'ATL GA Inventory'!$B78,'ATL RAW'!$L:$L,'ATL GA Inventory'!DA$3)+SUMIFS('ATL CR'!$J:$J,'ATL CR'!$I:$I,'ATL GA Inventory'!$B78,'ATL CR'!$L:$L,'ATL GA Inventory'!DA$3)</f>
        <v>0</v>
      </c>
      <c r="DB78" s="13">
        <f>SUMIFS('ATL RAW'!$J:$J,'ATL RAW'!$I:$I,'ATL GA Inventory'!$B78,'ATL RAW'!$L:$L,'ATL GA Inventory'!DB$3)+SUMIFS('ATL CR'!$J:$J,'ATL CR'!$I:$I,'ATL GA Inventory'!$B78,'ATL CR'!$L:$L,'ATL GA Inventory'!DB$3)</f>
        <v>0</v>
      </c>
      <c r="DC78" s="13">
        <f>SUMIFS('ATL RAW'!$J:$J,'ATL RAW'!$I:$I,'ATL GA Inventory'!$B78,'ATL RAW'!$L:$L,'ATL GA Inventory'!DC$3)+SUMIFS('ATL CR'!$J:$J,'ATL CR'!$I:$I,'ATL GA Inventory'!$B78,'ATL CR'!$L:$L,'ATL GA Inventory'!DC$3)</f>
        <v>0</v>
      </c>
      <c r="DD78" s="13">
        <f>SUMIFS('ATL RAW'!$J:$J,'ATL RAW'!$I:$I,'ATL GA Inventory'!$B78,'ATL RAW'!$L:$L,'ATL GA Inventory'!DD$3)+SUMIFS('ATL CR'!$J:$J,'ATL CR'!$I:$I,'ATL GA Inventory'!$B78,'ATL CR'!$L:$L,'ATL GA Inventory'!DD$3)</f>
        <v>0</v>
      </c>
      <c r="DE78" s="13">
        <f>SUMIFS('ATL RAW'!$J:$J,'ATL RAW'!$I:$I,'ATL GA Inventory'!$B78,'ATL RAW'!$L:$L,'ATL GA Inventory'!DE$3)+SUMIFS('ATL CR'!$J:$J,'ATL CR'!$I:$I,'ATL GA Inventory'!$B78,'ATL CR'!$L:$L,'ATL GA Inventory'!DE$3)</f>
        <v>0</v>
      </c>
      <c r="DF78" s="13">
        <f>SUMIFS('ATL RAW'!$J:$J,'ATL RAW'!$I:$I,'ATL GA Inventory'!$B78,'ATL RAW'!$L:$L,'ATL GA Inventory'!DF$3)+SUMIFS('ATL CR'!$J:$J,'ATL CR'!$I:$I,'ATL GA Inventory'!$B78,'ATL CR'!$L:$L,'ATL GA Inventory'!DF$3)</f>
        <v>0</v>
      </c>
      <c r="DG78" s="13">
        <f>SUMIFS('ATL RAW'!$J:$J,'ATL RAW'!$I:$I,'ATL GA Inventory'!$B78,'ATL RAW'!$L:$L,'ATL GA Inventory'!DG$3)+SUMIFS('ATL CR'!$J:$J,'ATL CR'!$I:$I,'ATL GA Inventory'!$B78,'ATL CR'!$L:$L,'ATL GA Inventory'!DG$3)</f>
        <v>0</v>
      </c>
      <c r="DH78" s="13">
        <f>SUMIFS('ATL RAW'!$J:$J,'ATL RAW'!$I:$I,'ATL GA Inventory'!$B78,'ATL RAW'!$L:$L,'ATL GA Inventory'!DH$3)+SUMIFS('ATL CR'!$J:$J,'ATL CR'!$I:$I,'ATL GA Inventory'!$B78,'ATL CR'!$L:$L,'ATL GA Inventory'!DH$3)</f>
        <v>0</v>
      </c>
      <c r="DI78" s="13">
        <f>SUMIFS('ATL RAW'!$J:$J,'ATL RAW'!$I:$I,'ATL GA Inventory'!$B78,'ATL RAW'!$L:$L,'ATL GA Inventory'!DI$3)+SUMIFS('ATL CR'!$J:$J,'ATL CR'!$I:$I,'ATL GA Inventory'!$B78,'ATL CR'!$L:$L,'ATL GA Inventory'!DI$3)</f>
        <v>0</v>
      </c>
      <c r="DJ78" s="13">
        <f>SUMIFS('ATL RAW'!$J:$J,'ATL RAW'!$I:$I,'ATL GA Inventory'!$B78,'ATL RAW'!$L:$L,'ATL GA Inventory'!DJ$3)+SUMIFS('ATL CR'!$J:$J,'ATL CR'!$I:$I,'ATL GA Inventory'!$B78,'ATL CR'!$L:$L,'ATL GA Inventory'!DJ$3)</f>
        <v>0</v>
      </c>
      <c r="DK78" s="13">
        <f>SUMIFS('ATL RAW'!$J:$J,'ATL RAW'!$I:$I,'ATL GA Inventory'!$B78,'ATL RAW'!$L:$L,'ATL GA Inventory'!DK$3)+SUMIFS('ATL CR'!$J:$J,'ATL CR'!$I:$I,'ATL GA Inventory'!$B78,'ATL CR'!$L:$L,'ATL GA Inventory'!DK$3)</f>
        <v>0</v>
      </c>
      <c r="DL78" s="13">
        <f>SUMIFS('ATL RAW'!$J:$J,'ATL RAW'!$I:$I,'ATL GA Inventory'!$B78,'ATL RAW'!$L:$L,'ATL GA Inventory'!DL$3)+SUMIFS('ATL CR'!$J:$J,'ATL CR'!$I:$I,'ATL GA Inventory'!$B78,'ATL CR'!$L:$L,'ATL GA Inventory'!DL$3)</f>
        <v>0</v>
      </c>
      <c r="DM78" s="13">
        <f>SUMIFS('ATL RAW'!$J:$J,'ATL RAW'!$I:$I,'ATL GA Inventory'!$B78,'ATL RAW'!$L:$L,'ATL GA Inventory'!DM$3)+SUMIFS('ATL CR'!$J:$J,'ATL CR'!$I:$I,'ATL GA Inventory'!$B78,'ATL CR'!$L:$L,'ATL GA Inventory'!DM$3)</f>
        <v>0</v>
      </c>
      <c r="DN78" s="13">
        <f>SUMIFS('ATL RAW'!$J:$J,'ATL RAW'!$I:$I,'ATL GA Inventory'!$B78,'ATL RAW'!$L:$L,'ATL GA Inventory'!DN$3)+SUMIFS('ATL CR'!$J:$J,'ATL CR'!$I:$I,'ATL GA Inventory'!$B78,'ATL CR'!$L:$L,'ATL GA Inventory'!DN$3)</f>
        <v>0</v>
      </c>
      <c r="DO78" s="13">
        <f>SUMIFS('ATL RAW'!$J:$J,'ATL RAW'!$I:$I,'ATL GA Inventory'!$B78,'ATL RAW'!$L:$L,'ATL GA Inventory'!DO$3)+SUMIFS('ATL CR'!$J:$J,'ATL CR'!$I:$I,'ATL GA Inventory'!$B78,'ATL CR'!$L:$L,'ATL GA Inventory'!DO$3)</f>
        <v>0</v>
      </c>
      <c r="DP78" s="13">
        <f>SUMIFS('ATL RAW'!$J:$J,'ATL RAW'!$I:$I,'ATL GA Inventory'!$B78,'ATL RAW'!$L:$L,'ATL GA Inventory'!DP$3)+SUMIFS('ATL CR'!$J:$J,'ATL CR'!$I:$I,'ATL GA Inventory'!$B78,'ATL CR'!$L:$L,'ATL GA Inventory'!DP$3)</f>
        <v>0</v>
      </c>
      <c r="DQ78" s="13">
        <f>SUMIFS('ATL RAW'!$J:$J,'ATL RAW'!$I:$I,'ATL GA Inventory'!$B78,'ATL RAW'!$L:$L,'ATL GA Inventory'!DQ$3)+SUMIFS('ATL CR'!$J:$J,'ATL CR'!$I:$I,'ATL GA Inventory'!$B78,'ATL CR'!$L:$L,'ATL GA Inventory'!DQ$3)</f>
        <v>0</v>
      </c>
      <c r="DR78" s="13">
        <f>SUMIFS('ATL RAW'!$J:$J,'ATL RAW'!$I:$I,'ATL GA Inventory'!$B78,'ATL RAW'!$L:$L,'ATL GA Inventory'!DR$3)+SUMIFS('ATL CR'!$J:$J,'ATL CR'!$I:$I,'ATL GA Inventory'!$B78,'ATL CR'!$L:$L,'ATL GA Inventory'!DR$3)</f>
        <v>0</v>
      </c>
      <c r="DS78" s="13">
        <f>SUMIFS('ATL RAW'!$J:$J,'ATL RAW'!$I:$I,'ATL GA Inventory'!$B78,'ATL RAW'!$L:$L,'ATL GA Inventory'!DS$3)+SUMIFS('ATL CR'!$J:$J,'ATL CR'!$I:$I,'ATL GA Inventory'!$B78,'ATL CR'!$L:$L,'ATL GA Inventory'!DS$3)</f>
        <v>0</v>
      </c>
      <c r="DT78" s="13">
        <f>SUMIFS('ATL RAW'!$J:$J,'ATL RAW'!$I:$I,'ATL GA Inventory'!$B78,'ATL RAW'!$L:$L,'ATL GA Inventory'!DT$3)+SUMIFS('ATL CR'!$J:$J,'ATL CR'!$I:$I,'ATL GA Inventory'!$B78,'ATL CR'!$L:$L,'ATL GA Inventory'!DT$3)</f>
        <v>0</v>
      </c>
      <c r="DU78" s="13">
        <f>SUMIFS('ATL RAW'!$J:$J,'ATL RAW'!$I:$I,'ATL GA Inventory'!$B78,'ATL RAW'!$L:$L,'ATL GA Inventory'!DU$3)+SUMIFS('ATL CR'!$J:$J,'ATL CR'!$I:$I,'ATL GA Inventory'!$B78,'ATL CR'!$L:$L,'ATL GA Inventory'!DU$3)</f>
        <v>0</v>
      </c>
      <c r="DV78" s="13">
        <f>SUMIFS('ATL RAW'!$J:$J,'ATL RAW'!$I:$I,'ATL GA Inventory'!$B78,'ATL RAW'!$L:$L,'ATL GA Inventory'!DV$3)+SUMIFS('ATL CR'!$J:$J,'ATL CR'!$I:$I,'ATL GA Inventory'!$B78,'ATL CR'!$L:$L,'ATL GA Inventory'!DV$3)</f>
        <v>0</v>
      </c>
      <c r="DW78" s="13">
        <f>SUMIFS('ATL RAW'!$J:$J,'ATL RAW'!$I:$I,'ATL GA Inventory'!$B78,'ATL RAW'!$L:$L,'ATL GA Inventory'!DW$3)+SUMIFS('ATL CR'!$J:$J,'ATL CR'!$I:$I,'ATL GA Inventory'!$B78,'ATL CR'!$L:$L,'ATL GA Inventory'!DW$3)</f>
        <v>0</v>
      </c>
      <c r="DX78" s="13">
        <f>SUMIFS('ATL RAW'!$J:$J,'ATL RAW'!$I:$I,'ATL GA Inventory'!$B78,'ATL RAW'!$L:$L,'ATL GA Inventory'!DX$3)+SUMIFS('ATL CR'!$J:$J,'ATL CR'!$I:$I,'ATL GA Inventory'!$B78,'ATL CR'!$L:$L,'ATL GA Inventory'!DX$3)</f>
        <v>0</v>
      </c>
      <c r="DY78" s="13">
        <f>SUMIFS('ATL RAW'!$J:$J,'ATL RAW'!$I:$I,'ATL GA Inventory'!$B78,'ATL RAW'!$L:$L,'ATL GA Inventory'!DY$3)+SUMIFS('ATL CR'!$J:$J,'ATL CR'!$I:$I,'ATL GA Inventory'!$B78,'ATL CR'!$L:$L,'ATL GA Inventory'!DY$3)</f>
        <v>0</v>
      </c>
      <c r="DZ78" s="13">
        <f>SUMIFS('ATL RAW'!$J:$J,'ATL RAW'!$I:$I,'ATL GA Inventory'!$B78,'ATL RAW'!$L:$L,'ATL GA Inventory'!DZ$3)+SUMIFS('ATL CR'!$J:$J,'ATL CR'!$I:$I,'ATL GA Inventory'!$B78,'ATL CR'!$L:$L,'ATL GA Inventory'!DZ$3)</f>
        <v>0</v>
      </c>
      <c r="EA78" s="13">
        <f>SUMIFS('ATL RAW'!$J:$J,'ATL RAW'!$I:$I,'ATL GA Inventory'!$B78,'ATL RAW'!$L:$L,'ATL GA Inventory'!EA$3)+SUMIFS('ATL CR'!$J:$J,'ATL CR'!$I:$I,'ATL GA Inventory'!$B78,'ATL CR'!$L:$L,'ATL GA Inventory'!EA$3)</f>
        <v>0</v>
      </c>
      <c r="EB78" s="13">
        <f>SUMIFS('ATL RAW'!$J:$J,'ATL RAW'!$I:$I,'ATL GA Inventory'!$B78,'ATL RAW'!$L:$L,'ATL GA Inventory'!EB$3)+SUMIFS('ATL CR'!$J:$J,'ATL CR'!$I:$I,'ATL GA Inventory'!$B78,'ATL CR'!$L:$L,'ATL GA Inventory'!EB$3)</f>
        <v>0</v>
      </c>
      <c r="EC78" s="13">
        <f>SUMIFS('ATL RAW'!$J:$J,'ATL RAW'!$I:$I,'ATL GA Inventory'!$B78,'ATL RAW'!$L:$L,'ATL GA Inventory'!EC$3)+SUMIFS('ATL CR'!$J:$J,'ATL CR'!$I:$I,'ATL GA Inventory'!$B78,'ATL CR'!$L:$L,'ATL GA Inventory'!EC$3)</f>
        <v>0</v>
      </c>
      <c r="ED78" s="13">
        <f>SUMIFS('ATL RAW'!$J:$J,'ATL RAW'!$I:$I,'ATL GA Inventory'!$B78,'ATL RAW'!$L:$L,'ATL GA Inventory'!ED$3)+SUMIFS('ATL CR'!$J:$J,'ATL CR'!$I:$I,'ATL GA Inventory'!$B78,'ATL CR'!$L:$L,'ATL GA Inventory'!ED$3)</f>
        <v>0</v>
      </c>
      <c r="EE78" s="13">
        <f>SUMIFS('ATL RAW'!$J:$J,'ATL RAW'!$I:$I,'ATL GA Inventory'!$B78,'ATL RAW'!$L:$L,'ATL GA Inventory'!EE$3)+SUMIFS('ATL CR'!$J:$J,'ATL CR'!$I:$I,'ATL GA Inventory'!$B78,'ATL CR'!$L:$L,'ATL GA Inventory'!EE$3)</f>
        <v>0</v>
      </c>
      <c r="EF78" s="13">
        <f>SUMIFS('ATL RAW'!$J:$J,'ATL RAW'!$I:$I,'ATL GA Inventory'!$B78,'ATL RAW'!$L:$L,'ATL GA Inventory'!EF$3)+SUMIFS('ATL CR'!$J:$J,'ATL CR'!$I:$I,'ATL GA Inventory'!$B78,'ATL CR'!$L:$L,'ATL GA Inventory'!EF$3)</f>
        <v>0</v>
      </c>
      <c r="EG78" s="13">
        <f>SUMIFS('ATL RAW'!$J:$J,'ATL RAW'!$I:$I,'ATL GA Inventory'!$B78,'ATL RAW'!$L:$L,'ATL GA Inventory'!EG$3)+SUMIFS('ATL CR'!$J:$J,'ATL CR'!$I:$I,'ATL GA Inventory'!$B78,'ATL CR'!$L:$L,'ATL GA Inventory'!EG$3)</f>
        <v>0</v>
      </c>
      <c r="EH78" s="13">
        <f>SUMIFS('ATL RAW'!$J:$J,'ATL RAW'!$I:$I,'ATL GA Inventory'!$B78,'ATL RAW'!$L:$L,'ATL GA Inventory'!EH$3)+SUMIFS('ATL CR'!$J:$J,'ATL CR'!$I:$I,'ATL GA Inventory'!$B78,'ATL CR'!$L:$L,'ATL GA Inventory'!EH$3)</f>
        <v>0</v>
      </c>
      <c r="EI78" s="13">
        <f>SUMIFS('ATL RAW'!$J:$J,'ATL RAW'!$I:$I,'ATL GA Inventory'!$B78,'ATL RAW'!$L:$L,'ATL GA Inventory'!EI$3)+SUMIFS('ATL CR'!$J:$J,'ATL CR'!$I:$I,'ATL GA Inventory'!$B78,'ATL CR'!$L:$L,'ATL GA Inventory'!EI$3)</f>
        <v>0</v>
      </c>
      <c r="EJ78" s="13">
        <f>SUMIFS('ATL RAW'!$J:$J,'ATL RAW'!$I:$I,'ATL GA Inventory'!$B78,'ATL RAW'!$L:$L,'ATL GA Inventory'!EJ$3)+SUMIFS('ATL CR'!$J:$J,'ATL CR'!$I:$I,'ATL GA Inventory'!$B78,'ATL CR'!$L:$L,'ATL GA Inventory'!EJ$3)</f>
        <v>0</v>
      </c>
      <c r="EK78" s="13">
        <f>SUMIFS('ATL RAW'!$J:$J,'ATL RAW'!$I:$I,'ATL GA Inventory'!$B78,'ATL RAW'!$L:$L,'ATL GA Inventory'!EK$3)+SUMIFS('ATL CR'!$J:$J,'ATL CR'!$I:$I,'ATL GA Inventory'!$B78,'ATL CR'!$L:$L,'ATL GA Inventory'!EK$3)</f>
        <v>0</v>
      </c>
      <c r="EL78" s="13">
        <f>SUMIFS('ATL RAW'!$J:$J,'ATL RAW'!$I:$I,'ATL GA Inventory'!$B78,'ATL RAW'!$L:$L,'ATL GA Inventory'!EL$3)+SUMIFS('ATL CR'!$J:$J,'ATL CR'!$I:$I,'ATL GA Inventory'!$B78,'ATL CR'!$L:$L,'ATL GA Inventory'!EL$3)</f>
        <v>0</v>
      </c>
      <c r="EM78" s="13">
        <f>SUMIFS('ATL RAW'!$J:$J,'ATL RAW'!$I:$I,'ATL GA Inventory'!$B78,'ATL RAW'!$L:$L,'ATL GA Inventory'!EM$3)+SUMIFS('ATL CR'!$J:$J,'ATL CR'!$I:$I,'ATL GA Inventory'!$B78,'ATL CR'!$L:$L,'ATL GA Inventory'!EM$3)</f>
        <v>0</v>
      </c>
      <c r="EN78" s="13">
        <f>SUMIFS('ATL RAW'!$J:$J,'ATL RAW'!$I:$I,'ATL GA Inventory'!$B78,'ATL RAW'!$L:$L,'ATL GA Inventory'!EN$3)+SUMIFS('ATL CR'!$J:$J,'ATL CR'!$I:$I,'ATL GA Inventory'!$B78,'ATL CR'!$L:$L,'ATL GA Inventory'!EN$3)</f>
        <v>0</v>
      </c>
      <c r="EO78" s="13">
        <f>SUMIFS('ATL RAW'!$J:$J,'ATL RAW'!$I:$I,'ATL GA Inventory'!$B78,'ATL RAW'!$L:$L,'ATL GA Inventory'!EO$3)+SUMIFS('ATL CR'!$J:$J,'ATL CR'!$I:$I,'ATL GA Inventory'!$B78,'ATL CR'!$L:$L,'ATL GA Inventory'!EO$3)</f>
        <v>0</v>
      </c>
      <c r="EP78" s="13">
        <f>SUMIFS('ATL RAW'!$J:$J,'ATL RAW'!$I:$I,'ATL GA Inventory'!$B78,'ATL RAW'!$L:$L,'ATL GA Inventory'!EP$3)+SUMIFS('ATL CR'!$J:$J,'ATL CR'!$I:$I,'ATL GA Inventory'!$B78,'ATL CR'!$L:$L,'ATL GA Inventory'!EP$3)</f>
        <v>0</v>
      </c>
      <c r="EQ78" s="13">
        <f>SUMIFS('ATL RAW'!$J:$J,'ATL RAW'!$I:$I,'ATL GA Inventory'!$B78,'ATL RAW'!$L:$L,'ATL GA Inventory'!EQ$3)+SUMIFS('ATL CR'!$J:$J,'ATL CR'!$I:$I,'ATL GA Inventory'!$B78,'ATL CR'!$L:$L,'ATL GA Inventory'!EQ$3)</f>
        <v>0</v>
      </c>
      <c r="ER78" s="13">
        <f>SUMIFS('ATL RAW'!$J:$J,'ATL RAW'!$I:$I,'ATL GA Inventory'!$B78,'ATL RAW'!$L:$L,'ATL GA Inventory'!ER$3)+SUMIFS('ATL CR'!$J:$J,'ATL CR'!$I:$I,'ATL GA Inventory'!$B78,'ATL CR'!$L:$L,'ATL GA Inventory'!ER$3)</f>
        <v>0</v>
      </c>
      <c r="ES78" s="13">
        <f>SUMIFS('ATL RAW'!$J:$J,'ATL RAW'!$I:$I,'ATL GA Inventory'!$B78,'ATL RAW'!$L:$L,'ATL GA Inventory'!ES$3)+SUMIFS('ATL CR'!$J:$J,'ATL CR'!$I:$I,'ATL GA Inventory'!$B78,'ATL CR'!$L:$L,'ATL GA Inventory'!ES$3)</f>
        <v>0</v>
      </c>
      <c r="ET78" s="13">
        <f>SUMIFS('ATL RAW'!$J:$J,'ATL RAW'!$I:$I,'ATL GA Inventory'!$B78,'ATL RAW'!$L:$L,'ATL GA Inventory'!ET$3)+SUMIFS('ATL CR'!$J:$J,'ATL CR'!$I:$I,'ATL GA Inventory'!$B78,'ATL CR'!$L:$L,'ATL GA Inventory'!ET$3)</f>
        <v>0</v>
      </c>
      <c r="EU78" s="13">
        <f>SUMIFS('ATL RAW'!$J:$J,'ATL RAW'!$I:$I,'ATL GA Inventory'!$B78,'ATL RAW'!$L:$L,'ATL GA Inventory'!EU$3)+SUMIFS('ATL CR'!$J:$J,'ATL CR'!$I:$I,'ATL GA Inventory'!$B78,'ATL CR'!$L:$L,'ATL GA Inventory'!EU$3)</f>
        <v>0</v>
      </c>
      <c r="EV78" s="13">
        <f>SUMIFS('ATL RAW'!$J:$J,'ATL RAW'!$I:$I,'ATL GA Inventory'!$B78,'ATL RAW'!$L:$L,'ATL GA Inventory'!EV$3)+SUMIFS('ATL CR'!$J:$J,'ATL CR'!$I:$I,'ATL GA Inventory'!$B78,'ATL CR'!$L:$L,'ATL GA Inventory'!EV$3)</f>
        <v>0</v>
      </c>
      <c r="EW78" s="13">
        <f>SUMIFS('ATL RAW'!$J:$J,'ATL RAW'!$I:$I,'ATL GA Inventory'!$B78,'ATL RAW'!$L:$L,'ATL GA Inventory'!EW$3)+SUMIFS('ATL CR'!$J:$J,'ATL CR'!$I:$I,'ATL GA Inventory'!$B78,'ATL CR'!$L:$L,'ATL GA Inventory'!EW$3)</f>
        <v>0</v>
      </c>
      <c r="EX78" s="13">
        <f>SUMIFS('ATL RAW'!$J:$J,'ATL RAW'!$I:$I,'ATL GA Inventory'!$B78,'ATL RAW'!$L:$L,'ATL GA Inventory'!EX$3)+SUMIFS('ATL CR'!$J:$J,'ATL CR'!$I:$I,'ATL GA Inventory'!$B78,'ATL CR'!$L:$L,'ATL GA Inventory'!EX$3)</f>
        <v>0</v>
      </c>
      <c r="EY78" s="13">
        <f>SUMIFS('ATL RAW'!$J:$J,'ATL RAW'!$I:$I,'ATL GA Inventory'!$B78,'ATL RAW'!$L:$L,'ATL GA Inventory'!EY$3)+SUMIFS('ATL CR'!$J:$J,'ATL CR'!$I:$I,'ATL GA Inventory'!$B78,'ATL CR'!$L:$L,'ATL GA Inventory'!EY$3)</f>
        <v>0</v>
      </c>
      <c r="EZ78" s="13">
        <f>SUMIFS('ATL RAW'!$J:$J,'ATL RAW'!$I:$I,'ATL GA Inventory'!$B78,'ATL RAW'!$L:$L,'ATL GA Inventory'!EZ$3)+SUMIFS('ATL CR'!$J:$J,'ATL CR'!$I:$I,'ATL GA Inventory'!$B78,'ATL CR'!$L:$L,'ATL GA Inventory'!EZ$3)</f>
        <v>0</v>
      </c>
      <c r="FA78" s="13">
        <f>SUMIFS('ATL RAW'!$J:$J,'ATL RAW'!$I:$I,'ATL GA Inventory'!$B78,'ATL RAW'!$L:$L,'ATL GA Inventory'!FA$3)+SUMIFS('ATL CR'!$J:$J,'ATL CR'!$I:$I,'ATL GA Inventory'!$B78,'ATL CR'!$L:$L,'ATL GA Inventory'!FA$3)</f>
        <v>0</v>
      </c>
      <c r="FB78" s="13">
        <f>SUMIFS('ATL RAW'!$J:$J,'ATL RAW'!$I:$I,'ATL GA Inventory'!$B78,'ATL RAW'!$L:$L,'ATL GA Inventory'!FB$3)+SUMIFS('ATL CR'!$J:$J,'ATL CR'!$I:$I,'ATL GA Inventory'!$B78,'ATL CR'!$L:$L,'ATL GA Inventory'!FB$3)</f>
        <v>0</v>
      </c>
      <c r="FC78" s="13">
        <f>SUMIFS('ATL RAW'!$J:$J,'ATL RAW'!$I:$I,'ATL GA Inventory'!$B78,'ATL RAW'!$L:$L,'ATL GA Inventory'!FC$3)+SUMIFS('ATL CR'!$J:$J,'ATL CR'!$I:$I,'ATL GA Inventory'!$B78,'ATL CR'!$L:$L,'ATL GA Inventory'!FC$3)</f>
        <v>0</v>
      </c>
      <c r="FD78" s="13">
        <f>SUMIFS('ATL RAW'!$J:$J,'ATL RAW'!$I:$I,'ATL GA Inventory'!$B78,'ATL RAW'!$L:$L,'ATL GA Inventory'!FD$3)+SUMIFS('ATL CR'!$J:$J,'ATL CR'!$I:$I,'ATL GA Inventory'!$B78,'ATL CR'!$L:$L,'ATL GA Inventory'!FD$3)</f>
        <v>0</v>
      </c>
      <c r="FE78" s="13">
        <f>SUMIFS('ATL RAW'!$J:$J,'ATL RAW'!$I:$I,'ATL GA Inventory'!$B78,'ATL RAW'!$L:$L,'ATL GA Inventory'!FE$3)+SUMIFS('ATL CR'!$J:$J,'ATL CR'!$I:$I,'ATL GA Inventory'!$B78,'ATL CR'!$L:$L,'ATL GA Inventory'!FE$3)</f>
        <v>0</v>
      </c>
      <c r="FF78" s="13">
        <f>SUMIFS('ATL RAW'!$J:$J,'ATL RAW'!$I:$I,'ATL GA Inventory'!$B78,'ATL RAW'!$L:$L,'ATL GA Inventory'!FF$3)+SUMIFS('ATL CR'!$J:$J,'ATL CR'!$I:$I,'ATL GA Inventory'!$B78,'ATL CR'!$L:$L,'ATL GA Inventory'!FF$3)</f>
        <v>0</v>
      </c>
      <c r="FG78" s="13">
        <f>SUMIFS('ATL RAW'!$J:$J,'ATL RAW'!$I:$I,'ATL GA Inventory'!$B78,'ATL RAW'!$L:$L,'ATL GA Inventory'!FG$3)+SUMIFS('ATL CR'!$J:$J,'ATL CR'!$I:$I,'ATL GA Inventory'!$B78,'ATL CR'!$L:$L,'ATL GA Inventory'!FG$3)</f>
        <v>0</v>
      </c>
      <c r="FH78" s="13">
        <f>SUMIFS('ATL RAW'!$J:$J,'ATL RAW'!$I:$I,'ATL GA Inventory'!$B78,'ATL RAW'!$L:$L,'ATL GA Inventory'!FH$3)+SUMIFS('ATL CR'!$J:$J,'ATL CR'!$I:$I,'ATL GA Inventory'!$B78,'ATL CR'!$L:$L,'ATL GA Inventory'!FH$3)</f>
        <v>0</v>
      </c>
      <c r="FI78" s="13">
        <f>SUMIFS('ATL RAW'!$J:$J,'ATL RAW'!$I:$I,'ATL GA Inventory'!$B78,'ATL RAW'!$L:$L,'ATL GA Inventory'!FI$3)+SUMIFS('ATL CR'!$J:$J,'ATL CR'!$I:$I,'ATL GA Inventory'!$B78,'ATL CR'!$L:$L,'ATL GA Inventory'!FI$3)</f>
        <v>0</v>
      </c>
      <c r="FJ78" s="13">
        <f>SUMIFS('ATL RAW'!$J:$J,'ATL RAW'!$I:$I,'ATL GA Inventory'!$B78,'ATL RAW'!$L:$L,'ATL GA Inventory'!FJ$3)+SUMIFS('ATL CR'!$J:$J,'ATL CR'!$I:$I,'ATL GA Inventory'!$B78,'ATL CR'!$L:$L,'ATL GA Inventory'!FJ$3)</f>
        <v>0</v>
      </c>
      <c r="FK78" s="13">
        <f>SUMIFS('ATL RAW'!$J:$J,'ATL RAW'!$I:$I,'ATL GA Inventory'!$B78,'ATL RAW'!$L:$L,'ATL GA Inventory'!FK$3)+SUMIFS('ATL CR'!$J:$J,'ATL CR'!$I:$I,'ATL GA Inventory'!$B78,'ATL CR'!$L:$L,'ATL GA Inventory'!FK$3)</f>
        <v>0</v>
      </c>
      <c r="FL78" s="13">
        <f>SUMIFS('ATL RAW'!$J:$J,'ATL RAW'!$I:$I,'ATL GA Inventory'!$B78,'ATL RAW'!$L:$L,'ATL GA Inventory'!FL$3)+SUMIFS('ATL CR'!$J:$J,'ATL CR'!$I:$I,'ATL GA Inventory'!$B78,'ATL CR'!$L:$L,'ATL GA Inventory'!FL$3)</f>
        <v>0</v>
      </c>
      <c r="FM78" s="13">
        <f>SUMIFS('ATL RAW'!$J:$J,'ATL RAW'!$I:$I,'ATL GA Inventory'!$B78,'ATL RAW'!$L:$L,'ATL GA Inventory'!FM$3)+SUMIFS('ATL CR'!$J:$J,'ATL CR'!$I:$I,'ATL GA Inventory'!$B78,'ATL CR'!$L:$L,'ATL GA Inventory'!FM$3)</f>
        <v>0</v>
      </c>
      <c r="FN78" s="13">
        <f>SUMIFS('ATL RAW'!$J:$J,'ATL RAW'!$I:$I,'ATL GA Inventory'!$B78,'ATL RAW'!$L:$L,'ATL GA Inventory'!FN$3)+SUMIFS('ATL CR'!$J:$J,'ATL CR'!$I:$I,'ATL GA Inventory'!$B78,'ATL CR'!$L:$L,'ATL GA Inventory'!FN$3)</f>
        <v>0</v>
      </c>
      <c r="FO78" s="13">
        <f>SUMIFS('ATL RAW'!$J:$J,'ATL RAW'!$I:$I,'ATL GA Inventory'!$B78,'ATL RAW'!$L:$L,'ATL GA Inventory'!FO$3)+SUMIFS('ATL CR'!$J:$J,'ATL CR'!$I:$I,'ATL GA Inventory'!$B78,'ATL CR'!$L:$L,'ATL GA Inventory'!FO$3)</f>
        <v>0</v>
      </c>
      <c r="FP78" s="13">
        <f>SUMIFS('ATL RAW'!$J:$J,'ATL RAW'!$I:$I,'ATL GA Inventory'!$B78,'ATL RAW'!$L:$L,'ATL GA Inventory'!FP$3)+SUMIFS('ATL CR'!$J:$J,'ATL CR'!$I:$I,'ATL GA Inventory'!$B78,'ATL CR'!$L:$L,'ATL GA Inventory'!FP$3)</f>
        <v>0</v>
      </c>
      <c r="FQ78" s="13">
        <f>SUMIFS('ATL RAW'!$J:$J,'ATL RAW'!$I:$I,'ATL GA Inventory'!$B78,'ATL RAW'!$L:$L,'ATL GA Inventory'!FQ$3)+SUMIFS('ATL CR'!$J:$J,'ATL CR'!$I:$I,'ATL GA Inventory'!$B78,'ATL CR'!$L:$L,'ATL GA Inventory'!FQ$3)</f>
        <v>0</v>
      </c>
      <c r="FR78" s="13">
        <f>SUMIFS('ATL RAW'!$J:$J,'ATL RAW'!$I:$I,'ATL GA Inventory'!$B78,'ATL RAW'!$L:$L,'ATL GA Inventory'!FR$3)+SUMIFS('ATL CR'!$J:$J,'ATL CR'!$I:$I,'ATL GA Inventory'!$B78,'ATL CR'!$L:$L,'ATL GA Inventory'!FR$3)</f>
        <v>0</v>
      </c>
      <c r="FS78" s="13">
        <f>SUMIFS('ATL RAW'!$J:$J,'ATL RAW'!$I:$I,'ATL GA Inventory'!$B78,'ATL RAW'!$L:$L,'ATL GA Inventory'!FS$3)+SUMIFS('ATL CR'!$J:$J,'ATL CR'!$I:$I,'ATL GA Inventory'!$B78,'ATL CR'!$L:$L,'ATL GA Inventory'!FS$3)</f>
        <v>0</v>
      </c>
      <c r="FT78" s="13">
        <f>SUMIFS('ATL RAW'!$J:$J,'ATL RAW'!$I:$I,'ATL GA Inventory'!$B78,'ATL RAW'!$L:$L,'ATL GA Inventory'!FT$3)+SUMIFS('ATL CR'!$J:$J,'ATL CR'!$I:$I,'ATL GA Inventory'!$B78,'ATL CR'!$L:$L,'ATL GA Inventory'!FT$3)</f>
        <v>0</v>
      </c>
      <c r="FU78" s="13">
        <f>SUMIFS('ATL RAW'!$J:$J,'ATL RAW'!$I:$I,'ATL GA Inventory'!$B78,'ATL RAW'!$L:$L,'ATL GA Inventory'!FU$3)+SUMIFS('ATL CR'!$J:$J,'ATL CR'!$I:$I,'ATL GA Inventory'!$B78,'ATL CR'!$L:$L,'ATL GA Inventory'!FU$3)</f>
        <v>0</v>
      </c>
      <c r="FV78" s="13">
        <f>SUMIFS('ATL RAW'!$J:$J,'ATL RAW'!$I:$I,'ATL GA Inventory'!$B78,'ATL RAW'!$L:$L,'ATL GA Inventory'!FV$3)+SUMIFS('ATL CR'!$J:$J,'ATL CR'!$I:$I,'ATL GA Inventory'!$B78,'ATL CR'!$L:$L,'ATL GA Inventory'!FV$3)</f>
        <v>0</v>
      </c>
      <c r="FW78" s="13">
        <f>SUMIFS('ATL RAW'!$J:$J,'ATL RAW'!$I:$I,'ATL GA Inventory'!$B78,'ATL RAW'!$L:$L,'ATL GA Inventory'!FW$3)+SUMIFS('ATL CR'!$J:$J,'ATL CR'!$I:$I,'ATL GA Inventory'!$B78,'ATL CR'!$L:$L,'ATL GA Inventory'!FW$3)</f>
        <v>0</v>
      </c>
      <c r="FX78" s="13">
        <f>SUMIFS('ATL RAW'!$J:$J,'ATL RAW'!$I:$I,'ATL GA Inventory'!$B78,'ATL RAW'!$L:$L,'ATL GA Inventory'!FX$3)+SUMIFS('ATL CR'!$J:$J,'ATL CR'!$I:$I,'ATL GA Inventory'!$B78,'ATL CR'!$L:$L,'ATL GA Inventory'!FX$3)</f>
        <v>0</v>
      </c>
      <c r="FY78" s="13">
        <f>SUMIFS('ATL RAW'!$J:$J,'ATL RAW'!$I:$I,'ATL GA Inventory'!$B78,'ATL RAW'!$L:$L,'ATL GA Inventory'!FY$3)+SUMIFS('ATL CR'!$J:$J,'ATL CR'!$I:$I,'ATL GA Inventory'!$B78,'ATL CR'!$L:$L,'ATL GA Inventory'!FY$3)</f>
        <v>0</v>
      </c>
      <c r="FZ78" s="13">
        <f>SUMIFS('ATL RAW'!$J:$J,'ATL RAW'!$I:$I,'ATL GA Inventory'!$B78,'ATL RAW'!$L:$L,'ATL GA Inventory'!FZ$3)+SUMIFS('ATL CR'!$J:$J,'ATL CR'!$I:$I,'ATL GA Inventory'!$B78,'ATL CR'!$L:$L,'ATL GA Inventory'!FZ$3)</f>
        <v>0</v>
      </c>
      <c r="GA78" s="13">
        <f>SUMIFS('ATL RAW'!$J:$J,'ATL RAW'!$I:$I,'ATL GA Inventory'!$B78,'ATL RAW'!$L:$L,'ATL GA Inventory'!GA$3)+SUMIFS('ATL CR'!$J:$J,'ATL CR'!$I:$I,'ATL GA Inventory'!$B78,'ATL CR'!$L:$L,'ATL GA Inventory'!GA$3)</f>
        <v>0</v>
      </c>
      <c r="GB78" s="13">
        <f>SUMIFS('ATL RAW'!$J:$J,'ATL RAW'!$I:$I,'ATL GA Inventory'!$B78,'ATL RAW'!$L:$L,'ATL GA Inventory'!GB$3)+SUMIFS('ATL CR'!$J:$J,'ATL CR'!$I:$I,'ATL GA Inventory'!$B78,'ATL CR'!$L:$L,'ATL GA Inventory'!GB$3)</f>
        <v>0</v>
      </c>
      <c r="GC78" s="13">
        <f>SUMIFS('ATL RAW'!$J:$J,'ATL RAW'!$I:$I,'ATL GA Inventory'!$B78,'ATL RAW'!$L:$L,'ATL GA Inventory'!GC$3)+SUMIFS('ATL CR'!$J:$J,'ATL CR'!$I:$I,'ATL GA Inventory'!$B78,'ATL CR'!$L:$L,'ATL GA Inventory'!GC$3)</f>
        <v>0</v>
      </c>
      <c r="GD78" s="13">
        <f>SUMIFS('ATL RAW'!$J:$J,'ATL RAW'!$I:$I,'ATL GA Inventory'!$B78,'ATL RAW'!$L:$L,'ATL GA Inventory'!GD$3)+SUMIFS('ATL CR'!$J:$J,'ATL CR'!$I:$I,'ATL GA Inventory'!$B78,'ATL CR'!$L:$L,'ATL GA Inventory'!GD$3)</f>
        <v>0</v>
      </c>
      <c r="GE78" s="13">
        <f>SUMIFS('ATL RAW'!$J:$J,'ATL RAW'!$I:$I,'ATL GA Inventory'!$B78,'ATL RAW'!$L:$L,'ATL GA Inventory'!GE$3)+SUMIFS('ATL CR'!$J:$J,'ATL CR'!$I:$I,'ATL GA Inventory'!$B78,'ATL CR'!$L:$L,'ATL GA Inventory'!GE$3)</f>
        <v>0</v>
      </c>
      <c r="GF78" s="13">
        <f>SUMIFS('ATL RAW'!$J:$J,'ATL RAW'!$I:$I,'ATL GA Inventory'!$B78,'ATL RAW'!$L:$L,'ATL GA Inventory'!GF$3)+SUMIFS('ATL CR'!$J:$J,'ATL CR'!$I:$I,'ATL GA Inventory'!$B78,'ATL CR'!$L:$L,'ATL GA Inventory'!GF$3)</f>
        <v>0</v>
      </c>
      <c r="GG78" s="13">
        <f>SUMIFS('ATL RAW'!$J:$J,'ATL RAW'!$I:$I,'ATL GA Inventory'!$B78,'ATL RAW'!$L:$L,'ATL GA Inventory'!GG$3)+SUMIFS('ATL CR'!$J:$J,'ATL CR'!$I:$I,'ATL GA Inventory'!$B78,'ATL CR'!$L:$L,'ATL GA Inventory'!GG$3)</f>
        <v>0</v>
      </c>
      <c r="GH78" s="13">
        <f>SUMIFS('ATL RAW'!$J:$J,'ATL RAW'!$I:$I,'ATL GA Inventory'!$B78,'ATL RAW'!$L:$L,'ATL GA Inventory'!GH$3)+SUMIFS('ATL CR'!$J:$J,'ATL CR'!$I:$I,'ATL GA Inventory'!$B78,'ATL CR'!$L:$L,'ATL GA Inventory'!GH$3)</f>
        <v>0</v>
      </c>
      <c r="GI78" s="13">
        <f>SUMIFS('ATL RAW'!$J:$J,'ATL RAW'!$I:$I,'ATL GA Inventory'!$B78,'ATL RAW'!$L:$L,'ATL GA Inventory'!GI$3)+SUMIFS('ATL CR'!$J:$J,'ATL CR'!$I:$I,'ATL GA Inventory'!$B78,'ATL CR'!$L:$L,'ATL GA Inventory'!GI$3)</f>
        <v>0</v>
      </c>
      <c r="GJ78" s="13">
        <f>SUMIFS('ATL RAW'!$J:$J,'ATL RAW'!$I:$I,'ATL GA Inventory'!$B78,'ATL RAW'!$L:$L,'ATL GA Inventory'!GJ$3)+SUMIFS('ATL CR'!$J:$J,'ATL CR'!$I:$I,'ATL GA Inventory'!$B78,'ATL CR'!$L:$L,'ATL GA Inventory'!GJ$3)</f>
        <v>0</v>
      </c>
      <c r="GK78" s="13">
        <f>SUMIFS('ATL RAW'!$J:$J,'ATL RAW'!$I:$I,'ATL GA Inventory'!$B78,'ATL RAW'!$L:$L,'ATL GA Inventory'!GK$3)+SUMIFS('ATL CR'!$J:$J,'ATL CR'!$I:$I,'ATL GA Inventory'!$B78,'ATL CR'!$L:$L,'ATL GA Inventory'!GK$3)</f>
        <v>0</v>
      </c>
      <c r="GL78" s="13">
        <f>SUMIFS('ATL RAW'!$J:$J,'ATL RAW'!$I:$I,'ATL GA Inventory'!$B78,'ATL RAW'!$L:$L,'ATL GA Inventory'!GL$3)+SUMIFS('ATL CR'!$J:$J,'ATL CR'!$I:$I,'ATL GA Inventory'!$B78,'ATL CR'!$L:$L,'ATL GA Inventory'!GL$3)</f>
        <v>0</v>
      </c>
      <c r="GM78" s="13">
        <f>SUMIFS('ATL RAW'!$J:$J,'ATL RAW'!$I:$I,'ATL GA Inventory'!$B78,'ATL RAW'!$L:$L,'ATL GA Inventory'!GM$3)+SUMIFS('ATL CR'!$J:$J,'ATL CR'!$I:$I,'ATL GA Inventory'!$B78,'ATL CR'!$L:$L,'ATL GA Inventory'!GM$3)</f>
        <v>0</v>
      </c>
      <c r="GN78" s="13">
        <f>SUMIFS('ATL RAW'!$J:$J,'ATL RAW'!$I:$I,'ATL GA Inventory'!$B78,'ATL RAW'!$L:$L,'ATL GA Inventory'!GN$3)+SUMIFS('ATL CR'!$J:$J,'ATL CR'!$I:$I,'ATL GA Inventory'!$B78,'ATL CR'!$L:$L,'ATL GA Inventory'!GN$3)</f>
        <v>0</v>
      </c>
      <c r="GO78" s="13">
        <f>SUMIFS('ATL RAW'!$J:$J,'ATL RAW'!$I:$I,'ATL GA Inventory'!$B78,'ATL RAW'!$L:$L,'ATL GA Inventory'!GO$3)+SUMIFS('ATL CR'!$J:$J,'ATL CR'!$I:$I,'ATL GA Inventory'!$B78,'ATL CR'!$L:$L,'ATL GA Inventory'!GO$3)</f>
        <v>0</v>
      </c>
      <c r="GP78" s="13">
        <f>SUMIFS('ATL RAW'!$J:$J,'ATL RAW'!$I:$I,'ATL GA Inventory'!$B78,'ATL RAW'!$L:$L,'ATL GA Inventory'!GP$3)+SUMIFS('ATL CR'!$J:$J,'ATL CR'!$I:$I,'ATL GA Inventory'!$B78,'ATL CR'!$L:$L,'ATL GA Inventory'!GP$3)</f>
        <v>0</v>
      </c>
      <c r="GQ78" s="13">
        <f>SUMIFS('ATL RAW'!$J:$J,'ATL RAW'!$I:$I,'ATL GA Inventory'!$B78,'ATL RAW'!$L:$L,'ATL GA Inventory'!GQ$3)+SUMIFS('ATL CR'!$J:$J,'ATL CR'!$I:$I,'ATL GA Inventory'!$B78,'ATL CR'!$L:$L,'ATL GA Inventory'!GQ$3)</f>
        <v>0</v>
      </c>
      <c r="GR78" s="13">
        <f>SUMIFS('ATL RAW'!$J:$J,'ATL RAW'!$I:$I,'ATL GA Inventory'!$B78,'ATL RAW'!$L:$L,'ATL GA Inventory'!GR$3)+SUMIFS('ATL CR'!$J:$J,'ATL CR'!$I:$I,'ATL GA Inventory'!$B78,'ATL CR'!$L:$L,'ATL GA Inventory'!GR$3)</f>
        <v>0</v>
      </c>
      <c r="GS78" s="13">
        <f>SUMIFS('ATL RAW'!$J:$J,'ATL RAW'!$I:$I,'ATL GA Inventory'!$B78,'ATL RAW'!$L:$L,'ATL GA Inventory'!GS$3)+SUMIFS('ATL CR'!$J:$J,'ATL CR'!$I:$I,'ATL GA Inventory'!$B78,'ATL CR'!$L:$L,'ATL GA Inventory'!GS$3)</f>
        <v>0</v>
      </c>
      <c r="GT78" s="13">
        <f>SUMIFS('ATL RAW'!$J:$J,'ATL RAW'!$I:$I,'ATL GA Inventory'!$B78,'ATL RAW'!$L:$L,'ATL GA Inventory'!GT$3)+SUMIFS('ATL CR'!$J:$J,'ATL CR'!$I:$I,'ATL GA Inventory'!$B78,'ATL CR'!$L:$L,'ATL GA Inventory'!GT$3)</f>
        <v>0</v>
      </c>
      <c r="GU78" s="13">
        <f>SUMIFS('ATL RAW'!$J:$J,'ATL RAW'!$I:$I,'ATL GA Inventory'!$B78,'ATL RAW'!$L:$L,'ATL GA Inventory'!GU$3)+SUMIFS('ATL CR'!$J:$J,'ATL CR'!$I:$I,'ATL GA Inventory'!$B78,'ATL CR'!$L:$L,'ATL GA Inventory'!GU$3)</f>
        <v>0</v>
      </c>
      <c r="GV78" s="13">
        <f>SUMIFS('ATL RAW'!$J:$J,'ATL RAW'!$I:$I,'ATL GA Inventory'!$B78,'ATL RAW'!$L:$L,'ATL GA Inventory'!GV$3)+SUMIFS('ATL CR'!$J:$J,'ATL CR'!$I:$I,'ATL GA Inventory'!$B78,'ATL CR'!$L:$L,'ATL GA Inventory'!GV$3)</f>
        <v>0</v>
      </c>
      <c r="GW78" s="13">
        <f>SUMIFS('ATL RAW'!$J:$J,'ATL RAW'!$I:$I,'ATL GA Inventory'!$B78,'ATL RAW'!$L:$L,'ATL GA Inventory'!GW$3)+SUMIFS('ATL CR'!$J:$J,'ATL CR'!$I:$I,'ATL GA Inventory'!$B78,'ATL CR'!$L:$L,'ATL GA Inventory'!GW$3)</f>
        <v>0</v>
      </c>
      <c r="GX78" s="13">
        <f>SUMIFS('ATL RAW'!$J:$J,'ATL RAW'!$I:$I,'ATL GA Inventory'!$B78,'ATL RAW'!$L:$L,'ATL GA Inventory'!GX$3)+SUMIFS('ATL CR'!$J:$J,'ATL CR'!$I:$I,'ATL GA Inventory'!$B78,'ATL CR'!$L:$L,'ATL GA Inventory'!GX$3)</f>
        <v>0</v>
      </c>
      <c r="GY78" s="13">
        <f>SUMIFS('ATL RAW'!$J:$J,'ATL RAW'!$I:$I,'ATL GA Inventory'!$B78,'ATL RAW'!$L:$L,'ATL GA Inventory'!GY$3)+SUMIFS('ATL CR'!$J:$J,'ATL CR'!$I:$I,'ATL GA Inventory'!$B78,'ATL CR'!$L:$L,'ATL GA Inventory'!GY$3)</f>
        <v>0</v>
      </c>
    </row>
    <row r="79" spans="1:207">
      <c r="A79" s="15" t="s">
        <v>8123</v>
      </c>
      <c r="B79" s="15">
        <f t="shared" si="12"/>
        <v>49303556</v>
      </c>
      <c r="C79" s="15" t="str">
        <f t="shared" si="12"/>
        <v>Q.PEAK DUO XL G10.3/BFG</v>
      </c>
      <c r="D79" s="14">
        <f t="shared" si="12"/>
        <v>480</v>
      </c>
      <c r="E79" s="13">
        <f>SUMIFS('ATL RAW'!$J:$J,'ATL RAW'!$I:$I,'ATL GA Inventory'!$B79,'ATL RAW'!$L:$L,'ATL GA Inventory'!E$3)+SUMIFS('ATL CR'!$J:$J,'ATL CR'!$I:$I,'ATL GA Inventory'!$B79,'ATL CR'!$L:$L,'ATL GA Inventory'!E$3)</f>
        <v>0</v>
      </c>
      <c r="F79" s="13">
        <f>SUMIFS('ATL RAW'!$J:$J,'ATL RAW'!$I:$I,'ATL GA Inventory'!$B79,'ATL RAW'!$L:$L,'ATL GA Inventory'!F$3)+SUMIFS('ATL CR'!$J:$J,'ATL CR'!$I:$I,'ATL GA Inventory'!$B79,'ATL CR'!$L:$L,'ATL GA Inventory'!F$3)</f>
        <v>0</v>
      </c>
      <c r="G79" s="13">
        <f>SUMIFS('ATL RAW'!$J:$J,'ATL RAW'!$I:$I,'ATL GA Inventory'!$B79,'ATL RAW'!$L:$L,'ATL GA Inventory'!G$3)+SUMIFS('ATL CR'!$J:$J,'ATL CR'!$I:$I,'ATL GA Inventory'!$B79,'ATL CR'!$L:$L,'ATL GA Inventory'!G$3)</f>
        <v>0</v>
      </c>
      <c r="H79" s="13">
        <f>SUMIFS('ATL RAW'!$J:$J,'ATL RAW'!$I:$I,'ATL GA Inventory'!$B79,'ATL RAW'!$L:$L,'ATL GA Inventory'!H$3)+SUMIFS('ATL CR'!$J:$J,'ATL CR'!$I:$I,'ATL GA Inventory'!$B79,'ATL CR'!$L:$L,'ATL GA Inventory'!H$3)</f>
        <v>0</v>
      </c>
      <c r="I79" s="13">
        <f>SUMIFS('ATL RAW'!$J:$J,'ATL RAW'!$I:$I,'ATL GA Inventory'!$B79,'ATL RAW'!$L:$L,'ATL GA Inventory'!I$3)+SUMIFS('ATL CR'!$J:$J,'ATL CR'!$I:$I,'ATL GA Inventory'!$B79,'ATL CR'!$L:$L,'ATL GA Inventory'!I$3)</f>
        <v>0</v>
      </c>
      <c r="J79" s="13">
        <f>SUMIFS('ATL RAW'!$J:$J,'ATL RAW'!$I:$I,'ATL GA Inventory'!$B79,'ATL RAW'!$L:$L,'ATL GA Inventory'!J$3)+SUMIFS('ATL CR'!$J:$J,'ATL CR'!$I:$I,'ATL GA Inventory'!$B79,'ATL CR'!$L:$L,'ATL GA Inventory'!J$3)</f>
        <v>0</v>
      </c>
      <c r="K79" s="13">
        <f>SUMIFS('ATL RAW'!$J:$J,'ATL RAW'!$I:$I,'ATL GA Inventory'!$B79,'ATL RAW'!$L:$L,'ATL GA Inventory'!K$3)+SUMIFS('ATL CR'!$J:$J,'ATL CR'!$I:$I,'ATL GA Inventory'!$B79,'ATL CR'!$L:$L,'ATL GA Inventory'!K$3)</f>
        <v>0</v>
      </c>
      <c r="L79" s="13">
        <f>SUMIFS('ATL RAW'!$J:$J,'ATL RAW'!$I:$I,'ATL GA Inventory'!$B79,'ATL RAW'!$L:$L,'ATL GA Inventory'!L$3)+SUMIFS('ATL CR'!$J:$J,'ATL CR'!$I:$I,'ATL GA Inventory'!$B79,'ATL CR'!$L:$L,'ATL GA Inventory'!L$3)</f>
        <v>0</v>
      </c>
      <c r="M79" s="13">
        <f>SUMIFS('ATL RAW'!$J:$J,'ATL RAW'!$I:$I,'ATL GA Inventory'!$B79,'ATL RAW'!$L:$L,'ATL GA Inventory'!M$3)+SUMIFS('ATL CR'!$J:$J,'ATL CR'!$I:$I,'ATL GA Inventory'!$B79,'ATL CR'!$L:$L,'ATL GA Inventory'!M$3)</f>
        <v>0</v>
      </c>
      <c r="N79" s="13">
        <f>SUMIFS('ATL RAW'!$J:$J,'ATL RAW'!$I:$I,'ATL GA Inventory'!$B79,'ATL RAW'!$L:$L,'ATL GA Inventory'!N$3)+SUMIFS('ATL CR'!$J:$J,'ATL CR'!$I:$I,'ATL GA Inventory'!$B79,'ATL CR'!$L:$L,'ATL GA Inventory'!N$3)</f>
        <v>0</v>
      </c>
      <c r="O79" s="13">
        <f>SUMIFS('ATL RAW'!$J:$J,'ATL RAW'!$I:$I,'ATL GA Inventory'!$B79,'ATL RAW'!$L:$L,'ATL GA Inventory'!O$3)+SUMIFS('ATL CR'!$J:$J,'ATL CR'!$I:$I,'ATL GA Inventory'!$B79,'ATL CR'!$L:$L,'ATL GA Inventory'!O$3)</f>
        <v>0</v>
      </c>
      <c r="P79" s="13">
        <f>SUMIFS('ATL RAW'!$J:$J,'ATL RAW'!$I:$I,'ATL GA Inventory'!$B79,'ATL RAW'!$L:$L,'ATL GA Inventory'!P$3)+SUMIFS('ATL CR'!$J:$J,'ATL CR'!$I:$I,'ATL GA Inventory'!$B79,'ATL CR'!$L:$L,'ATL GA Inventory'!P$3)</f>
        <v>0</v>
      </c>
      <c r="Q79" s="13">
        <f>SUMIFS('ATL RAW'!$J:$J,'ATL RAW'!$I:$I,'ATL GA Inventory'!$B79,'ATL RAW'!$L:$L,'ATL GA Inventory'!Q$3)+SUMIFS('ATL CR'!$J:$J,'ATL CR'!$I:$I,'ATL GA Inventory'!$B79,'ATL CR'!$L:$L,'ATL GA Inventory'!Q$3)</f>
        <v>0</v>
      </c>
      <c r="R79" s="13">
        <f>SUMIFS('ATL RAW'!$J:$J,'ATL RAW'!$I:$I,'ATL GA Inventory'!$B79,'ATL RAW'!$L:$L,'ATL GA Inventory'!R$3)+SUMIFS('ATL CR'!$J:$J,'ATL CR'!$I:$I,'ATL GA Inventory'!$B79,'ATL CR'!$L:$L,'ATL GA Inventory'!R$3)</f>
        <v>0</v>
      </c>
      <c r="S79" s="13">
        <f>SUMIFS('ATL RAW'!$J:$J,'ATL RAW'!$I:$I,'ATL GA Inventory'!$B79,'ATL RAW'!$L:$L,'ATL GA Inventory'!S$3)+SUMIFS('ATL CR'!$J:$J,'ATL CR'!$I:$I,'ATL GA Inventory'!$B79,'ATL CR'!$L:$L,'ATL GA Inventory'!S$3)</f>
        <v>0</v>
      </c>
      <c r="T79" s="13">
        <f>SUMIFS('ATL RAW'!$J:$J,'ATL RAW'!$I:$I,'ATL GA Inventory'!$B79,'ATL RAW'!$L:$L,'ATL GA Inventory'!T$3)+SUMIFS('ATL CR'!$J:$J,'ATL CR'!$I:$I,'ATL GA Inventory'!$B79,'ATL CR'!$L:$L,'ATL GA Inventory'!T$3)</f>
        <v>0</v>
      </c>
      <c r="U79" s="13">
        <f>SUMIFS('ATL RAW'!$J:$J,'ATL RAW'!$I:$I,'ATL GA Inventory'!$B79,'ATL RAW'!$L:$L,'ATL GA Inventory'!U$3)+SUMIFS('ATL CR'!$J:$J,'ATL CR'!$I:$I,'ATL GA Inventory'!$B79,'ATL CR'!$L:$L,'ATL GA Inventory'!U$3)</f>
        <v>0</v>
      </c>
      <c r="V79" s="13">
        <f>SUMIFS('ATL RAW'!$J:$J,'ATL RAW'!$I:$I,'ATL GA Inventory'!$B79,'ATL RAW'!$L:$L,'ATL GA Inventory'!V$3)+SUMIFS('ATL CR'!$J:$J,'ATL CR'!$I:$I,'ATL GA Inventory'!$B79,'ATL CR'!$L:$L,'ATL GA Inventory'!V$3)</f>
        <v>0</v>
      </c>
      <c r="W79" s="13">
        <f>SUMIFS('ATL RAW'!$J:$J,'ATL RAW'!$I:$I,'ATL GA Inventory'!$B79,'ATL RAW'!$L:$L,'ATL GA Inventory'!W$3)+SUMIFS('ATL CR'!$J:$J,'ATL CR'!$I:$I,'ATL GA Inventory'!$B79,'ATL CR'!$L:$L,'ATL GA Inventory'!W$3)</f>
        <v>0</v>
      </c>
      <c r="X79" s="13">
        <f>SUMIFS('ATL RAW'!$J:$J,'ATL RAW'!$I:$I,'ATL GA Inventory'!$B79,'ATL RAW'!$L:$L,'ATL GA Inventory'!X$3)+SUMIFS('ATL CR'!$J:$J,'ATL CR'!$I:$I,'ATL GA Inventory'!$B79,'ATL CR'!$L:$L,'ATL GA Inventory'!X$3)</f>
        <v>0</v>
      </c>
      <c r="Y79" s="13">
        <f>SUMIFS('ATL RAW'!$J:$J,'ATL RAW'!$I:$I,'ATL GA Inventory'!$B79,'ATL RAW'!$L:$L,'ATL GA Inventory'!Y$3)+SUMIFS('ATL CR'!$J:$J,'ATL CR'!$I:$I,'ATL GA Inventory'!$B79,'ATL CR'!$L:$L,'ATL GA Inventory'!Y$3)</f>
        <v>0</v>
      </c>
      <c r="Z79" s="13">
        <f>SUMIFS('ATL RAW'!$J:$J,'ATL RAW'!$I:$I,'ATL GA Inventory'!$B79,'ATL RAW'!$L:$L,'ATL GA Inventory'!Z$3)+SUMIFS('ATL CR'!$J:$J,'ATL CR'!$I:$I,'ATL GA Inventory'!$B79,'ATL CR'!$L:$L,'ATL GA Inventory'!Z$3)</f>
        <v>0</v>
      </c>
      <c r="AA79" s="13">
        <f>SUMIFS('ATL RAW'!$J:$J,'ATL RAW'!$I:$I,'ATL GA Inventory'!$B79,'ATL RAW'!$L:$L,'ATL GA Inventory'!AA$3)+SUMIFS('ATL CR'!$J:$J,'ATL CR'!$I:$I,'ATL GA Inventory'!$B79,'ATL CR'!$L:$L,'ATL GA Inventory'!AA$3)</f>
        <v>0</v>
      </c>
      <c r="AB79" s="13">
        <f>SUMIFS('ATL RAW'!$J:$J,'ATL RAW'!$I:$I,'ATL GA Inventory'!$B79,'ATL RAW'!$L:$L,'ATL GA Inventory'!AB$3)+SUMIFS('ATL CR'!$J:$J,'ATL CR'!$I:$I,'ATL GA Inventory'!$B79,'ATL CR'!$L:$L,'ATL GA Inventory'!AB$3)</f>
        <v>0</v>
      </c>
      <c r="AC79" s="13">
        <f>SUMIFS('ATL RAW'!$J:$J,'ATL RAW'!$I:$I,'ATL GA Inventory'!$B79,'ATL RAW'!$L:$L,'ATL GA Inventory'!AC$3)+SUMIFS('ATL CR'!$J:$J,'ATL CR'!$I:$I,'ATL GA Inventory'!$B79,'ATL CR'!$L:$L,'ATL GA Inventory'!AC$3)</f>
        <v>0</v>
      </c>
      <c r="AD79" s="13">
        <f>SUMIFS('ATL RAW'!$J:$J,'ATL RAW'!$I:$I,'ATL GA Inventory'!$B79,'ATL RAW'!$L:$L,'ATL GA Inventory'!AD$3)+SUMIFS('ATL CR'!$J:$J,'ATL CR'!$I:$I,'ATL GA Inventory'!$B79,'ATL CR'!$L:$L,'ATL GA Inventory'!AD$3)</f>
        <v>0</v>
      </c>
      <c r="AE79" s="13">
        <f>SUMIFS('ATL RAW'!$J:$J,'ATL RAW'!$I:$I,'ATL GA Inventory'!$B79,'ATL RAW'!$L:$L,'ATL GA Inventory'!AE$3)+SUMIFS('ATL CR'!$J:$J,'ATL CR'!$I:$I,'ATL GA Inventory'!$B79,'ATL CR'!$L:$L,'ATL GA Inventory'!AE$3)</f>
        <v>0</v>
      </c>
      <c r="AF79" s="13">
        <f>SUMIFS('ATL RAW'!$J:$J,'ATL RAW'!$I:$I,'ATL GA Inventory'!$B79,'ATL RAW'!$L:$L,'ATL GA Inventory'!AF$3)+SUMIFS('ATL CR'!$J:$J,'ATL CR'!$I:$I,'ATL GA Inventory'!$B79,'ATL CR'!$L:$L,'ATL GA Inventory'!AF$3)</f>
        <v>0</v>
      </c>
      <c r="AG79" s="13">
        <f>SUMIFS('ATL RAW'!$J:$J,'ATL RAW'!$I:$I,'ATL GA Inventory'!$B79,'ATL RAW'!$L:$L,'ATL GA Inventory'!AG$3)+SUMIFS('ATL CR'!$J:$J,'ATL CR'!$I:$I,'ATL GA Inventory'!$B79,'ATL CR'!$L:$L,'ATL GA Inventory'!AG$3)</f>
        <v>0</v>
      </c>
      <c r="AH79" s="13">
        <f>SUMIFS('ATL RAW'!$J:$J,'ATL RAW'!$I:$I,'ATL GA Inventory'!$B79,'ATL RAW'!$L:$L,'ATL GA Inventory'!AH$3)+SUMIFS('ATL CR'!$J:$J,'ATL CR'!$I:$I,'ATL GA Inventory'!$B79,'ATL CR'!$L:$L,'ATL GA Inventory'!AH$3)</f>
        <v>0</v>
      </c>
      <c r="AI79" s="13">
        <f>SUMIFS('ATL RAW'!$J:$J,'ATL RAW'!$I:$I,'ATL GA Inventory'!$B79,'ATL RAW'!$L:$L,'ATL GA Inventory'!AI$3)+SUMIFS('ATL CR'!$J:$J,'ATL CR'!$I:$I,'ATL GA Inventory'!$B79,'ATL CR'!$L:$L,'ATL GA Inventory'!AI$3)</f>
        <v>0</v>
      </c>
      <c r="AJ79" s="13">
        <f>SUMIFS('ATL RAW'!$J:$J,'ATL RAW'!$I:$I,'ATL GA Inventory'!$B79,'ATL RAW'!$L:$L,'ATL GA Inventory'!AJ$3)+SUMIFS('ATL CR'!$J:$J,'ATL CR'!$I:$I,'ATL GA Inventory'!$B79,'ATL CR'!$L:$L,'ATL GA Inventory'!AJ$3)</f>
        <v>0</v>
      </c>
      <c r="AK79" s="13">
        <f>SUMIFS('ATL RAW'!$J:$J,'ATL RAW'!$I:$I,'ATL GA Inventory'!$B79,'ATL RAW'!$L:$L,'ATL GA Inventory'!AK$3)+SUMIFS('ATL CR'!$J:$J,'ATL CR'!$I:$I,'ATL GA Inventory'!$B79,'ATL CR'!$L:$L,'ATL GA Inventory'!AK$3)</f>
        <v>0</v>
      </c>
      <c r="AL79" s="13">
        <f>SUMIFS('ATL RAW'!$J:$J,'ATL RAW'!$I:$I,'ATL GA Inventory'!$B79,'ATL RAW'!$L:$L,'ATL GA Inventory'!AL$3)+SUMIFS('ATL CR'!$J:$J,'ATL CR'!$I:$I,'ATL GA Inventory'!$B79,'ATL CR'!$L:$L,'ATL GA Inventory'!AL$3)</f>
        <v>0</v>
      </c>
      <c r="AM79" s="13">
        <f>SUMIFS('ATL RAW'!$J:$J,'ATL RAW'!$I:$I,'ATL GA Inventory'!$B79,'ATL RAW'!$L:$L,'ATL GA Inventory'!AM$3)+SUMIFS('ATL CR'!$J:$J,'ATL CR'!$I:$I,'ATL GA Inventory'!$B79,'ATL CR'!$L:$L,'ATL GA Inventory'!AM$3)</f>
        <v>0</v>
      </c>
      <c r="AN79" s="13">
        <f>SUMIFS('ATL RAW'!$J:$J,'ATL RAW'!$I:$I,'ATL GA Inventory'!$B79,'ATL RAW'!$L:$L,'ATL GA Inventory'!AN$3)+SUMIFS('ATL CR'!$J:$J,'ATL CR'!$I:$I,'ATL GA Inventory'!$B79,'ATL CR'!$L:$L,'ATL GA Inventory'!AN$3)</f>
        <v>0</v>
      </c>
      <c r="AO79" s="13">
        <f>SUMIFS('ATL RAW'!$J:$J,'ATL RAW'!$I:$I,'ATL GA Inventory'!$B79,'ATL RAW'!$L:$L,'ATL GA Inventory'!AO$3)+SUMIFS('ATL CR'!$J:$J,'ATL CR'!$I:$I,'ATL GA Inventory'!$B79,'ATL CR'!$L:$L,'ATL GA Inventory'!AO$3)</f>
        <v>0</v>
      </c>
      <c r="AP79" s="13">
        <f>SUMIFS('ATL RAW'!$J:$J,'ATL RAW'!$I:$I,'ATL GA Inventory'!$B79,'ATL RAW'!$L:$L,'ATL GA Inventory'!AP$3)+SUMIFS('ATL CR'!$J:$J,'ATL CR'!$I:$I,'ATL GA Inventory'!$B79,'ATL CR'!$L:$L,'ATL GA Inventory'!AP$3)</f>
        <v>0</v>
      </c>
      <c r="AQ79" s="13">
        <f>SUMIFS('ATL RAW'!$J:$J,'ATL RAW'!$I:$I,'ATL GA Inventory'!$B79,'ATL RAW'!$L:$L,'ATL GA Inventory'!AQ$3)+SUMIFS('ATL CR'!$J:$J,'ATL CR'!$I:$I,'ATL GA Inventory'!$B79,'ATL CR'!$L:$L,'ATL GA Inventory'!AQ$3)</f>
        <v>0</v>
      </c>
      <c r="AR79" s="13">
        <f>SUMIFS('ATL RAW'!$J:$J,'ATL RAW'!$I:$I,'ATL GA Inventory'!$B79,'ATL RAW'!$L:$L,'ATL GA Inventory'!AR$3)+SUMIFS('ATL CR'!$J:$J,'ATL CR'!$I:$I,'ATL GA Inventory'!$B79,'ATL CR'!$L:$L,'ATL GA Inventory'!AR$3)</f>
        <v>0</v>
      </c>
      <c r="AS79" s="13">
        <f>SUMIFS('ATL RAW'!$J:$J,'ATL RAW'!$I:$I,'ATL GA Inventory'!$B79,'ATL RAW'!$L:$L,'ATL GA Inventory'!AS$3)+SUMIFS('ATL CR'!$J:$J,'ATL CR'!$I:$I,'ATL GA Inventory'!$B79,'ATL CR'!$L:$L,'ATL GA Inventory'!AS$3)</f>
        <v>0</v>
      </c>
      <c r="AT79" s="13">
        <f>SUMIFS('ATL RAW'!$J:$J,'ATL RAW'!$I:$I,'ATL GA Inventory'!$B79,'ATL RAW'!$L:$L,'ATL GA Inventory'!AT$3)+SUMIFS('ATL CR'!$J:$J,'ATL CR'!$I:$I,'ATL GA Inventory'!$B79,'ATL CR'!$L:$L,'ATL GA Inventory'!AT$3)</f>
        <v>0</v>
      </c>
      <c r="AU79" s="13">
        <f>SUMIFS('ATL RAW'!$J:$J,'ATL RAW'!$I:$I,'ATL GA Inventory'!$B79,'ATL RAW'!$L:$L,'ATL GA Inventory'!AU$3)+SUMIFS('ATL CR'!$J:$J,'ATL CR'!$I:$I,'ATL GA Inventory'!$B79,'ATL CR'!$L:$L,'ATL GA Inventory'!AU$3)</f>
        <v>0</v>
      </c>
      <c r="AV79" s="13">
        <f>SUMIFS('ATL RAW'!$J:$J,'ATL RAW'!$I:$I,'ATL GA Inventory'!$B79,'ATL RAW'!$L:$L,'ATL GA Inventory'!AV$3)+SUMIFS('ATL CR'!$J:$J,'ATL CR'!$I:$I,'ATL GA Inventory'!$B79,'ATL CR'!$L:$L,'ATL GA Inventory'!AV$3)</f>
        <v>0</v>
      </c>
      <c r="AW79" s="13">
        <f>SUMIFS('ATL RAW'!$J:$J,'ATL RAW'!$I:$I,'ATL GA Inventory'!$B79,'ATL RAW'!$L:$L,'ATL GA Inventory'!AW$3)+SUMIFS('ATL CR'!$J:$J,'ATL CR'!$I:$I,'ATL GA Inventory'!$B79,'ATL CR'!$L:$L,'ATL GA Inventory'!AW$3)</f>
        <v>0</v>
      </c>
      <c r="AX79" s="13">
        <f>SUMIFS('ATL RAW'!$J:$J,'ATL RAW'!$I:$I,'ATL GA Inventory'!$B79,'ATL RAW'!$L:$L,'ATL GA Inventory'!AX$3)+SUMIFS('ATL CR'!$J:$J,'ATL CR'!$I:$I,'ATL GA Inventory'!$B79,'ATL CR'!$L:$L,'ATL GA Inventory'!AX$3)</f>
        <v>0</v>
      </c>
      <c r="AY79" s="13">
        <f>SUMIFS('ATL RAW'!$J:$J,'ATL RAW'!$I:$I,'ATL GA Inventory'!$B79,'ATL RAW'!$L:$L,'ATL GA Inventory'!AY$3)+SUMIFS('ATL CR'!$J:$J,'ATL CR'!$I:$I,'ATL GA Inventory'!$B79,'ATL CR'!$L:$L,'ATL GA Inventory'!AY$3)</f>
        <v>0</v>
      </c>
      <c r="AZ79" s="13">
        <f>SUMIFS('ATL RAW'!$J:$J,'ATL RAW'!$I:$I,'ATL GA Inventory'!$B79,'ATL RAW'!$L:$L,'ATL GA Inventory'!AZ$3)+SUMIFS('ATL CR'!$J:$J,'ATL CR'!$I:$I,'ATL GA Inventory'!$B79,'ATL CR'!$L:$L,'ATL GA Inventory'!AZ$3)</f>
        <v>0</v>
      </c>
      <c r="BA79" s="13">
        <f>SUMIFS('ATL RAW'!$J:$J,'ATL RAW'!$I:$I,'ATL GA Inventory'!$B79,'ATL RAW'!$L:$L,'ATL GA Inventory'!BA$3)+SUMIFS('ATL CR'!$J:$J,'ATL CR'!$I:$I,'ATL GA Inventory'!$B79,'ATL CR'!$L:$L,'ATL GA Inventory'!BA$3)</f>
        <v>0</v>
      </c>
      <c r="BB79" s="13">
        <f>SUMIFS('ATL RAW'!$J:$J,'ATL RAW'!$I:$I,'ATL GA Inventory'!$B79,'ATL RAW'!$L:$L,'ATL GA Inventory'!BB$3)+SUMIFS('ATL CR'!$J:$J,'ATL CR'!$I:$I,'ATL GA Inventory'!$B79,'ATL CR'!$L:$L,'ATL GA Inventory'!BB$3)</f>
        <v>0</v>
      </c>
      <c r="BC79" s="13">
        <f>SUMIFS('ATL RAW'!$J:$J,'ATL RAW'!$I:$I,'ATL GA Inventory'!$B79,'ATL RAW'!$L:$L,'ATL GA Inventory'!BC$3)+SUMIFS('ATL CR'!$J:$J,'ATL CR'!$I:$I,'ATL GA Inventory'!$B79,'ATL CR'!$L:$L,'ATL GA Inventory'!BC$3)</f>
        <v>0</v>
      </c>
      <c r="BD79" s="13">
        <f>SUMIFS('ATL RAW'!$J:$J,'ATL RAW'!$I:$I,'ATL GA Inventory'!$B79,'ATL RAW'!$L:$L,'ATL GA Inventory'!BD$3)+SUMIFS('ATL CR'!$J:$J,'ATL CR'!$I:$I,'ATL GA Inventory'!$B79,'ATL CR'!$L:$L,'ATL GA Inventory'!BD$3)</f>
        <v>0</v>
      </c>
      <c r="BE79" s="13">
        <f>SUMIFS('ATL RAW'!$J:$J,'ATL RAW'!$I:$I,'ATL GA Inventory'!$B79,'ATL RAW'!$L:$L,'ATL GA Inventory'!BE$3)+SUMIFS('ATL CR'!$J:$J,'ATL CR'!$I:$I,'ATL GA Inventory'!$B79,'ATL CR'!$L:$L,'ATL GA Inventory'!BE$3)</f>
        <v>0</v>
      </c>
      <c r="BF79" s="13">
        <f>SUMIFS('ATL RAW'!$J:$J,'ATL RAW'!$I:$I,'ATL GA Inventory'!$B79,'ATL RAW'!$L:$L,'ATL GA Inventory'!BF$3)+SUMIFS('ATL CR'!$J:$J,'ATL CR'!$I:$I,'ATL GA Inventory'!$B79,'ATL CR'!$L:$L,'ATL GA Inventory'!BF$3)</f>
        <v>0</v>
      </c>
      <c r="BG79" s="13">
        <f>SUMIFS('ATL RAW'!$J:$J,'ATL RAW'!$I:$I,'ATL GA Inventory'!$B79,'ATL RAW'!$L:$L,'ATL GA Inventory'!BG$3)+SUMIFS('ATL CR'!$J:$J,'ATL CR'!$I:$I,'ATL GA Inventory'!$B79,'ATL CR'!$L:$L,'ATL GA Inventory'!BG$3)</f>
        <v>0</v>
      </c>
      <c r="BH79" s="13">
        <f>SUMIFS('ATL RAW'!$J:$J,'ATL RAW'!$I:$I,'ATL GA Inventory'!$B79,'ATL RAW'!$L:$L,'ATL GA Inventory'!BH$3)+SUMIFS('ATL CR'!$J:$J,'ATL CR'!$I:$I,'ATL GA Inventory'!$B79,'ATL CR'!$L:$L,'ATL GA Inventory'!BH$3)</f>
        <v>0</v>
      </c>
      <c r="BI79" s="13">
        <f>SUMIFS('ATL RAW'!$J:$J,'ATL RAW'!$I:$I,'ATL GA Inventory'!$B79,'ATL RAW'!$L:$L,'ATL GA Inventory'!BI$3)+SUMIFS('ATL CR'!$J:$J,'ATL CR'!$I:$I,'ATL GA Inventory'!$B79,'ATL CR'!$L:$L,'ATL GA Inventory'!BI$3)</f>
        <v>0</v>
      </c>
      <c r="BJ79" s="13">
        <f>SUMIFS('ATL RAW'!$J:$J,'ATL RAW'!$I:$I,'ATL GA Inventory'!$B79,'ATL RAW'!$L:$L,'ATL GA Inventory'!BJ$3)+SUMIFS('ATL CR'!$J:$J,'ATL CR'!$I:$I,'ATL GA Inventory'!$B79,'ATL CR'!$L:$L,'ATL GA Inventory'!BJ$3)</f>
        <v>0</v>
      </c>
      <c r="BK79" s="13">
        <f>SUMIFS('ATL RAW'!$J:$J,'ATL RAW'!$I:$I,'ATL GA Inventory'!$B79,'ATL RAW'!$L:$L,'ATL GA Inventory'!BK$3)+SUMIFS('ATL CR'!$J:$J,'ATL CR'!$I:$I,'ATL GA Inventory'!$B79,'ATL CR'!$L:$L,'ATL GA Inventory'!BK$3)</f>
        <v>0</v>
      </c>
      <c r="BL79" s="13">
        <f>SUMIFS('ATL RAW'!$J:$J,'ATL RAW'!$I:$I,'ATL GA Inventory'!$B79,'ATL RAW'!$L:$L,'ATL GA Inventory'!BL$3)+SUMIFS('ATL CR'!$J:$J,'ATL CR'!$I:$I,'ATL GA Inventory'!$B79,'ATL CR'!$L:$L,'ATL GA Inventory'!BL$3)</f>
        <v>0</v>
      </c>
      <c r="BM79" s="13">
        <f>SUMIFS('ATL RAW'!$J:$J,'ATL RAW'!$I:$I,'ATL GA Inventory'!$B79,'ATL RAW'!$L:$L,'ATL GA Inventory'!BM$3)+SUMIFS('ATL CR'!$J:$J,'ATL CR'!$I:$I,'ATL GA Inventory'!$B79,'ATL CR'!$L:$L,'ATL GA Inventory'!BM$3)</f>
        <v>0</v>
      </c>
      <c r="BN79" s="13">
        <f>SUMIFS('ATL RAW'!$J:$J,'ATL RAW'!$I:$I,'ATL GA Inventory'!$B79,'ATL RAW'!$L:$L,'ATL GA Inventory'!BN$3)+SUMIFS('ATL CR'!$J:$J,'ATL CR'!$I:$I,'ATL GA Inventory'!$B79,'ATL CR'!$L:$L,'ATL GA Inventory'!BN$3)</f>
        <v>0</v>
      </c>
      <c r="BO79" s="13">
        <f>SUMIFS('ATL RAW'!$J:$J,'ATL RAW'!$I:$I,'ATL GA Inventory'!$B79,'ATL RAW'!$L:$L,'ATL GA Inventory'!BO$3)+SUMIFS('ATL CR'!$J:$J,'ATL CR'!$I:$I,'ATL GA Inventory'!$B79,'ATL CR'!$L:$L,'ATL GA Inventory'!BO$3)</f>
        <v>0</v>
      </c>
      <c r="BP79" s="13">
        <f>SUMIFS('ATL RAW'!$J:$J,'ATL RAW'!$I:$I,'ATL GA Inventory'!$B79,'ATL RAW'!$L:$L,'ATL GA Inventory'!BP$3)+SUMIFS('ATL CR'!$J:$J,'ATL CR'!$I:$I,'ATL GA Inventory'!$B79,'ATL CR'!$L:$L,'ATL GA Inventory'!BP$3)</f>
        <v>0</v>
      </c>
      <c r="BQ79" s="13">
        <f>SUMIFS('ATL RAW'!$J:$J,'ATL RAW'!$I:$I,'ATL GA Inventory'!$B79,'ATL RAW'!$L:$L,'ATL GA Inventory'!BQ$3)+SUMIFS('ATL CR'!$J:$J,'ATL CR'!$I:$I,'ATL GA Inventory'!$B79,'ATL CR'!$L:$L,'ATL GA Inventory'!BQ$3)</f>
        <v>0</v>
      </c>
      <c r="BR79" s="13">
        <f>SUMIFS('ATL RAW'!$J:$J,'ATL RAW'!$I:$I,'ATL GA Inventory'!$B79,'ATL RAW'!$L:$L,'ATL GA Inventory'!BR$3)+SUMIFS('ATL CR'!$J:$J,'ATL CR'!$I:$I,'ATL GA Inventory'!$B79,'ATL CR'!$L:$L,'ATL GA Inventory'!BR$3)</f>
        <v>0</v>
      </c>
      <c r="BS79" s="13">
        <f>SUMIFS('ATL RAW'!$J:$J,'ATL RAW'!$I:$I,'ATL GA Inventory'!$B79,'ATL RAW'!$L:$L,'ATL GA Inventory'!BS$3)+SUMIFS('ATL CR'!$J:$J,'ATL CR'!$I:$I,'ATL GA Inventory'!$B79,'ATL CR'!$L:$L,'ATL GA Inventory'!BS$3)</f>
        <v>0</v>
      </c>
      <c r="BT79" s="13">
        <f>SUMIFS('ATL RAW'!$J:$J,'ATL RAW'!$I:$I,'ATL GA Inventory'!$B79,'ATL RAW'!$L:$L,'ATL GA Inventory'!BT$3)+SUMIFS('ATL CR'!$J:$J,'ATL CR'!$I:$I,'ATL GA Inventory'!$B79,'ATL CR'!$L:$L,'ATL GA Inventory'!BT$3)</f>
        <v>0</v>
      </c>
      <c r="BU79" s="13">
        <f>SUMIFS('ATL RAW'!$J:$J,'ATL RAW'!$I:$I,'ATL GA Inventory'!$B79,'ATL RAW'!$L:$L,'ATL GA Inventory'!BU$3)+SUMIFS('ATL CR'!$J:$J,'ATL CR'!$I:$I,'ATL GA Inventory'!$B79,'ATL CR'!$L:$L,'ATL GA Inventory'!BU$3)</f>
        <v>0</v>
      </c>
      <c r="BV79" s="13">
        <f>SUMIFS('ATL RAW'!$J:$J,'ATL RAW'!$I:$I,'ATL GA Inventory'!$B79,'ATL RAW'!$L:$L,'ATL GA Inventory'!BV$3)+SUMIFS('ATL CR'!$J:$J,'ATL CR'!$I:$I,'ATL GA Inventory'!$B79,'ATL CR'!$L:$L,'ATL GA Inventory'!BV$3)</f>
        <v>0</v>
      </c>
      <c r="BW79" s="13">
        <f>SUMIFS('ATL RAW'!$J:$J,'ATL RAW'!$I:$I,'ATL GA Inventory'!$B79,'ATL RAW'!$L:$L,'ATL GA Inventory'!BW$3)+SUMIFS('ATL CR'!$J:$J,'ATL CR'!$I:$I,'ATL GA Inventory'!$B79,'ATL CR'!$L:$L,'ATL GA Inventory'!BW$3)</f>
        <v>0</v>
      </c>
      <c r="BX79" s="13">
        <f>SUMIFS('ATL RAW'!$J:$J,'ATL RAW'!$I:$I,'ATL GA Inventory'!$B79,'ATL RAW'!$L:$L,'ATL GA Inventory'!BX$3)+SUMIFS('ATL CR'!$J:$J,'ATL CR'!$I:$I,'ATL GA Inventory'!$B79,'ATL CR'!$L:$L,'ATL GA Inventory'!BX$3)</f>
        <v>0</v>
      </c>
      <c r="BY79" s="13">
        <f>SUMIFS('ATL RAW'!$J:$J,'ATL RAW'!$I:$I,'ATL GA Inventory'!$B79,'ATL RAW'!$L:$L,'ATL GA Inventory'!BY$3)+SUMIFS('ATL CR'!$J:$J,'ATL CR'!$I:$I,'ATL GA Inventory'!$B79,'ATL CR'!$L:$L,'ATL GA Inventory'!BY$3)</f>
        <v>0</v>
      </c>
      <c r="BZ79" s="13">
        <f>SUMIFS('ATL RAW'!$J:$J,'ATL RAW'!$I:$I,'ATL GA Inventory'!$B79,'ATL RAW'!$L:$L,'ATL GA Inventory'!BZ$3)+SUMIFS('ATL CR'!$J:$J,'ATL CR'!$I:$I,'ATL GA Inventory'!$B79,'ATL CR'!$L:$L,'ATL GA Inventory'!BZ$3)</f>
        <v>0</v>
      </c>
      <c r="CA79" s="13">
        <f>SUMIFS('ATL RAW'!$J:$J,'ATL RAW'!$I:$I,'ATL GA Inventory'!$B79,'ATL RAW'!$L:$L,'ATL GA Inventory'!CA$3)+SUMIFS('ATL CR'!$J:$J,'ATL CR'!$I:$I,'ATL GA Inventory'!$B79,'ATL CR'!$L:$L,'ATL GA Inventory'!CA$3)</f>
        <v>0</v>
      </c>
      <c r="CB79" s="13">
        <f>SUMIFS('ATL RAW'!$J:$J,'ATL RAW'!$I:$I,'ATL GA Inventory'!$B79,'ATL RAW'!$L:$L,'ATL GA Inventory'!CB$3)+SUMIFS('ATL CR'!$J:$J,'ATL CR'!$I:$I,'ATL GA Inventory'!$B79,'ATL CR'!$L:$L,'ATL GA Inventory'!CB$3)</f>
        <v>0</v>
      </c>
      <c r="CC79" s="13">
        <f>SUMIFS('ATL RAW'!$J:$J,'ATL RAW'!$I:$I,'ATL GA Inventory'!$B79,'ATL RAW'!$L:$L,'ATL GA Inventory'!CC$3)+SUMIFS('ATL CR'!$J:$J,'ATL CR'!$I:$I,'ATL GA Inventory'!$B79,'ATL CR'!$L:$L,'ATL GA Inventory'!CC$3)</f>
        <v>0</v>
      </c>
      <c r="CD79" s="13">
        <f>SUMIFS('ATL RAW'!$J:$J,'ATL RAW'!$I:$I,'ATL GA Inventory'!$B79,'ATL RAW'!$L:$L,'ATL GA Inventory'!CD$3)+SUMIFS('ATL CR'!$J:$J,'ATL CR'!$I:$I,'ATL GA Inventory'!$B79,'ATL CR'!$L:$L,'ATL GA Inventory'!CD$3)</f>
        <v>0</v>
      </c>
      <c r="CE79" s="13">
        <f>SUMIFS('ATL RAW'!$J:$J,'ATL RAW'!$I:$I,'ATL GA Inventory'!$B79,'ATL RAW'!$L:$L,'ATL GA Inventory'!CE$3)+SUMIFS('ATL CR'!$J:$J,'ATL CR'!$I:$I,'ATL GA Inventory'!$B79,'ATL CR'!$L:$L,'ATL GA Inventory'!CE$3)</f>
        <v>0</v>
      </c>
      <c r="CF79" s="13">
        <f>SUMIFS('ATL RAW'!$J:$J,'ATL RAW'!$I:$I,'ATL GA Inventory'!$B79,'ATL RAW'!$L:$L,'ATL GA Inventory'!CF$3)+SUMIFS('ATL CR'!$J:$J,'ATL CR'!$I:$I,'ATL GA Inventory'!$B79,'ATL CR'!$L:$L,'ATL GA Inventory'!CF$3)</f>
        <v>0</v>
      </c>
      <c r="CG79" s="13">
        <f>SUMIFS('ATL RAW'!$J:$J,'ATL RAW'!$I:$I,'ATL GA Inventory'!$B79,'ATL RAW'!$L:$L,'ATL GA Inventory'!CG$3)+SUMIFS('ATL CR'!$J:$J,'ATL CR'!$I:$I,'ATL GA Inventory'!$B79,'ATL CR'!$L:$L,'ATL GA Inventory'!CG$3)</f>
        <v>0</v>
      </c>
      <c r="CH79" s="13">
        <f>SUMIFS('ATL RAW'!$J:$J,'ATL RAW'!$I:$I,'ATL GA Inventory'!$B79,'ATL RAW'!$L:$L,'ATL GA Inventory'!CH$3)+SUMIFS('ATL CR'!$J:$J,'ATL CR'!$I:$I,'ATL GA Inventory'!$B79,'ATL CR'!$L:$L,'ATL GA Inventory'!CH$3)</f>
        <v>0</v>
      </c>
      <c r="CI79" s="13">
        <f>SUMIFS('ATL RAW'!$J:$J,'ATL RAW'!$I:$I,'ATL GA Inventory'!$B79,'ATL RAW'!$L:$L,'ATL GA Inventory'!CI$3)+SUMIFS('ATL CR'!$J:$J,'ATL CR'!$I:$I,'ATL GA Inventory'!$B79,'ATL CR'!$L:$L,'ATL GA Inventory'!CI$3)</f>
        <v>0</v>
      </c>
      <c r="CJ79" s="13">
        <f>SUMIFS('ATL RAW'!$J:$J,'ATL RAW'!$I:$I,'ATL GA Inventory'!$B79,'ATL RAW'!$L:$L,'ATL GA Inventory'!CJ$3)+SUMIFS('ATL CR'!$J:$J,'ATL CR'!$I:$I,'ATL GA Inventory'!$B79,'ATL CR'!$L:$L,'ATL GA Inventory'!CJ$3)</f>
        <v>0</v>
      </c>
      <c r="CK79" s="13">
        <f>SUMIFS('ATL RAW'!$J:$J,'ATL RAW'!$I:$I,'ATL GA Inventory'!$B79,'ATL RAW'!$L:$L,'ATL GA Inventory'!CK$3)+SUMIFS('ATL CR'!$J:$J,'ATL CR'!$I:$I,'ATL GA Inventory'!$B79,'ATL CR'!$L:$L,'ATL GA Inventory'!CK$3)</f>
        <v>0</v>
      </c>
      <c r="CL79" s="13">
        <f>SUMIFS('ATL RAW'!$J:$J,'ATL RAW'!$I:$I,'ATL GA Inventory'!$B79,'ATL RAW'!$L:$L,'ATL GA Inventory'!CL$3)+SUMIFS('ATL CR'!$J:$J,'ATL CR'!$I:$I,'ATL GA Inventory'!$B79,'ATL CR'!$L:$L,'ATL GA Inventory'!CL$3)</f>
        <v>0</v>
      </c>
      <c r="CM79" s="13">
        <f>SUMIFS('ATL RAW'!$J:$J,'ATL RAW'!$I:$I,'ATL GA Inventory'!$B79,'ATL RAW'!$L:$L,'ATL GA Inventory'!CM$3)+SUMIFS('ATL CR'!$J:$J,'ATL CR'!$I:$I,'ATL GA Inventory'!$B79,'ATL CR'!$L:$L,'ATL GA Inventory'!CM$3)</f>
        <v>0</v>
      </c>
      <c r="CN79" s="13">
        <f>SUMIFS('ATL RAW'!$J:$J,'ATL RAW'!$I:$I,'ATL GA Inventory'!$B79,'ATL RAW'!$L:$L,'ATL GA Inventory'!CN$3)+SUMIFS('ATL CR'!$J:$J,'ATL CR'!$I:$I,'ATL GA Inventory'!$B79,'ATL CR'!$L:$L,'ATL GA Inventory'!CN$3)</f>
        <v>0</v>
      </c>
      <c r="CO79" s="13">
        <f>SUMIFS('ATL RAW'!$J:$J,'ATL RAW'!$I:$I,'ATL GA Inventory'!$B79,'ATL RAW'!$L:$L,'ATL GA Inventory'!CO$3)+SUMIFS('ATL CR'!$J:$J,'ATL CR'!$I:$I,'ATL GA Inventory'!$B79,'ATL CR'!$L:$L,'ATL GA Inventory'!CO$3)</f>
        <v>0</v>
      </c>
      <c r="CP79" s="13">
        <f>SUMIFS('ATL RAW'!$J:$J,'ATL RAW'!$I:$I,'ATL GA Inventory'!$B79,'ATL RAW'!$L:$L,'ATL GA Inventory'!CP$3)+SUMIFS('ATL CR'!$J:$J,'ATL CR'!$I:$I,'ATL GA Inventory'!$B79,'ATL CR'!$L:$L,'ATL GA Inventory'!CP$3)</f>
        <v>0</v>
      </c>
      <c r="CQ79" s="13">
        <f>SUMIFS('ATL RAW'!$J:$J,'ATL RAW'!$I:$I,'ATL GA Inventory'!$B79,'ATL RAW'!$L:$L,'ATL GA Inventory'!CQ$3)+SUMIFS('ATL CR'!$J:$J,'ATL CR'!$I:$I,'ATL GA Inventory'!$B79,'ATL CR'!$L:$L,'ATL GA Inventory'!CQ$3)</f>
        <v>0</v>
      </c>
      <c r="CR79" s="13">
        <f>SUMIFS('ATL RAW'!$J:$J,'ATL RAW'!$I:$I,'ATL GA Inventory'!$B79,'ATL RAW'!$L:$L,'ATL GA Inventory'!CR$3)+SUMIFS('ATL CR'!$J:$J,'ATL CR'!$I:$I,'ATL GA Inventory'!$B79,'ATL CR'!$L:$L,'ATL GA Inventory'!CR$3)</f>
        <v>638</v>
      </c>
      <c r="CS79" s="13">
        <f>SUMIFS('ATL RAW'!$J:$J,'ATL RAW'!$I:$I,'ATL GA Inventory'!$B79,'ATL RAW'!$L:$L,'ATL GA Inventory'!CS$3)+SUMIFS('ATL CR'!$J:$J,'ATL CR'!$I:$I,'ATL GA Inventory'!$B79,'ATL CR'!$L:$L,'ATL GA Inventory'!CS$3)</f>
        <v>1276</v>
      </c>
      <c r="CT79" s="13">
        <f>SUMIFS('ATL RAW'!$J:$J,'ATL RAW'!$I:$I,'ATL GA Inventory'!$B79,'ATL RAW'!$L:$L,'ATL GA Inventory'!CT$3)+SUMIFS('ATL CR'!$J:$J,'ATL CR'!$I:$I,'ATL GA Inventory'!$B79,'ATL CR'!$L:$L,'ATL GA Inventory'!CT$3)</f>
        <v>0</v>
      </c>
      <c r="CU79" s="13">
        <f>SUMIFS('ATL RAW'!$J:$J,'ATL RAW'!$I:$I,'ATL GA Inventory'!$B79,'ATL RAW'!$L:$L,'ATL GA Inventory'!CU$3)+SUMIFS('ATL CR'!$J:$J,'ATL CR'!$I:$I,'ATL GA Inventory'!$B79,'ATL CR'!$L:$L,'ATL GA Inventory'!CU$3)</f>
        <v>0</v>
      </c>
      <c r="CV79" s="13">
        <f>SUMIFS('ATL RAW'!$J:$J,'ATL RAW'!$I:$I,'ATL GA Inventory'!$B79,'ATL RAW'!$L:$L,'ATL GA Inventory'!CV$3)+SUMIFS('ATL CR'!$J:$J,'ATL CR'!$I:$I,'ATL GA Inventory'!$B79,'ATL CR'!$L:$L,'ATL GA Inventory'!CV$3)</f>
        <v>0</v>
      </c>
      <c r="CW79" s="13">
        <f>SUMIFS('ATL RAW'!$J:$J,'ATL RAW'!$I:$I,'ATL GA Inventory'!$B79,'ATL RAW'!$L:$L,'ATL GA Inventory'!CW$3)+SUMIFS('ATL CR'!$J:$J,'ATL CR'!$I:$I,'ATL GA Inventory'!$B79,'ATL CR'!$L:$L,'ATL GA Inventory'!CW$3)</f>
        <v>0</v>
      </c>
      <c r="CX79" s="13">
        <f>SUMIFS('ATL RAW'!$J:$J,'ATL RAW'!$I:$I,'ATL GA Inventory'!$B79,'ATL RAW'!$L:$L,'ATL GA Inventory'!CX$3)+SUMIFS('ATL CR'!$J:$J,'ATL CR'!$I:$I,'ATL GA Inventory'!$B79,'ATL CR'!$L:$L,'ATL GA Inventory'!CX$3)</f>
        <v>0</v>
      </c>
      <c r="CY79" s="13">
        <f>SUMIFS('ATL RAW'!$J:$J,'ATL RAW'!$I:$I,'ATL GA Inventory'!$B79,'ATL RAW'!$L:$L,'ATL GA Inventory'!CY$3)+SUMIFS('ATL CR'!$J:$J,'ATL CR'!$I:$I,'ATL GA Inventory'!$B79,'ATL CR'!$L:$L,'ATL GA Inventory'!CY$3)</f>
        <v>0</v>
      </c>
      <c r="CZ79" s="13">
        <f>SUMIFS('ATL RAW'!$J:$J,'ATL RAW'!$I:$I,'ATL GA Inventory'!$B79,'ATL RAW'!$L:$L,'ATL GA Inventory'!CZ$3)+SUMIFS('ATL CR'!$J:$J,'ATL CR'!$I:$I,'ATL GA Inventory'!$B79,'ATL CR'!$L:$L,'ATL GA Inventory'!CZ$3)</f>
        <v>0</v>
      </c>
      <c r="DA79" s="13">
        <f>SUMIFS('ATL RAW'!$J:$J,'ATL RAW'!$I:$I,'ATL GA Inventory'!$B79,'ATL RAW'!$L:$L,'ATL GA Inventory'!DA$3)+SUMIFS('ATL CR'!$J:$J,'ATL CR'!$I:$I,'ATL GA Inventory'!$B79,'ATL CR'!$L:$L,'ATL GA Inventory'!DA$3)</f>
        <v>0</v>
      </c>
      <c r="DB79" s="13">
        <f>SUMIFS('ATL RAW'!$J:$J,'ATL RAW'!$I:$I,'ATL GA Inventory'!$B79,'ATL RAW'!$L:$L,'ATL GA Inventory'!DB$3)+SUMIFS('ATL CR'!$J:$J,'ATL CR'!$I:$I,'ATL GA Inventory'!$B79,'ATL CR'!$L:$L,'ATL GA Inventory'!DB$3)</f>
        <v>0</v>
      </c>
      <c r="DC79" s="13">
        <f>SUMIFS('ATL RAW'!$J:$J,'ATL RAW'!$I:$I,'ATL GA Inventory'!$B79,'ATL RAW'!$L:$L,'ATL GA Inventory'!DC$3)+SUMIFS('ATL CR'!$J:$J,'ATL CR'!$I:$I,'ATL GA Inventory'!$B79,'ATL CR'!$L:$L,'ATL GA Inventory'!DC$3)</f>
        <v>0</v>
      </c>
      <c r="DD79" s="13">
        <f>SUMIFS('ATL RAW'!$J:$J,'ATL RAW'!$I:$I,'ATL GA Inventory'!$B79,'ATL RAW'!$L:$L,'ATL GA Inventory'!DD$3)+SUMIFS('ATL CR'!$J:$J,'ATL CR'!$I:$I,'ATL GA Inventory'!$B79,'ATL CR'!$L:$L,'ATL GA Inventory'!DD$3)</f>
        <v>0</v>
      </c>
      <c r="DE79" s="13">
        <f>SUMIFS('ATL RAW'!$J:$J,'ATL RAW'!$I:$I,'ATL GA Inventory'!$B79,'ATL RAW'!$L:$L,'ATL GA Inventory'!DE$3)+SUMIFS('ATL CR'!$J:$J,'ATL CR'!$I:$I,'ATL GA Inventory'!$B79,'ATL CR'!$L:$L,'ATL GA Inventory'!DE$3)</f>
        <v>0</v>
      </c>
      <c r="DF79" s="13">
        <f>SUMIFS('ATL RAW'!$J:$J,'ATL RAW'!$I:$I,'ATL GA Inventory'!$B79,'ATL RAW'!$L:$L,'ATL GA Inventory'!DF$3)+SUMIFS('ATL CR'!$J:$J,'ATL CR'!$I:$I,'ATL GA Inventory'!$B79,'ATL CR'!$L:$L,'ATL GA Inventory'!DF$3)</f>
        <v>0</v>
      </c>
      <c r="DG79" s="13">
        <f>SUMIFS('ATL RAW'!$J:$J,'ATL RAW'!$I:$I,'ATL GA Inventory'!$B79,'ATL RAW'!$L:$L,'ATL GA Inventory'!DG$3)+SUMIFS('ATL CR'!$J:$J,'ATL CR'!$I:$I,'ATL GA Inventory'!$B79,'ATL CR'!$L:$L,'ATL GA Inventory'!DG$3)</f>
        <v>0</v>
      </c>
      <c r="DH79" s="13">
        <f>SUMIFS('ATL RAW'!$J:$J,'ATL RAW'!$I:$I,'ATL GA Inventory'!$B79,'ATL RAW'!$L:$L,'ATL GA Inventory'!DH$3)+SUMIFS('ATL CR'!$J:$J,'ATL CR'!$I:$I,'ATL GA Inventory'!$B79,'ATL CR'!$L:$L,'ATL GA Inventory'!DH$3)</f>
        <v>0</v>
      </c>
      <c r="DI79" s="13">
        <f>SUMIFS('ATL RAW'!$J:$J,'ATL RAW'!$I:$I,'ATL GA Inventory'!$B79,'ATL RAW'!$L:$L,'ATL GA Inventory'!DI$3)+SUMIFS('ATL CR'!$J:$J,'ATL CR'!$I:$I,'ATL GA Inventory'!$B79,'ATL CR'!$L:$L,'ATL GA Inventory'!DI$3)</f>
        <v>0</v>
      </c>
      <c r="DJ79" s="13">
        <f>SUMIFS('ATL RAW'!$J:$J,'ATL RAW'!$I:$I,'ATL GA Inventory'!$B79,'ATL RAW'!$L:$L,'ATL GA Inventory'!DJ$3)+SUMIFS('ATL CR'!$J:$J,'ATL CR'!$I:$I,'ATL GA Inventory'!$B79,'ATL CR'!$L:$L,'ATL GA Inventory'!DJ$3)</f>
        <v>0</v>
      </c>
      <c r="DK79" s="13">
        <f>SUMIFS('ATL RAW'!$J:$J,'ATL RAW'!$I:$I,'ATL GA Inventory'!$B79,'ATL RAW'!$L:$L,'ATL GA Inventory'!DK$3)+SUMIFS('ATL CR'!$J:$J,'ATL CR'!$I:$I,'ATL GA Inventory'!$B79,'ATL CR'!$L:$L,'ATL GA Inventory'!DK$3)</f>
        <v>0</v>
      </c>
      <c r="DL79" s="13">
        <f>SUMIFS('ATL RAW'!$J:$J,'ATL RAW'!$I:$I,'ATL GA Inventory'!$B79,'ATL RAW'!$L:$L,'ATL GA Inventory'!DL$3)+SUMIFS('ATL CR'!$J:$J,'ATL CR'!$I:$I,'ATL GA Inventory'!$B79,'ATL CR'!$L:$L,'ATL GA Inventory'!DL$3)</f>
        <v>0</v>
      </c>
      <c r="DM79" s="13">
        <f>SUMIFS('ATL RAW'!$J:$J,'ATL RAW'!$I:$I,'ATL GA Inventory'!$B79,'ATL RAW'!$L:$L,'ATL GA Inventory'!DM$3)+SUMIFS('ATL CR'!$J:$J,'ATL CR'!$I:$I,'ATL GA Inventory'!$B79,'ATL CR'!$L:$L,'ATL GA Inventory'!DM$3)</f>
        <v>0</v>
      </c>
      <c r="DN79" s="13">
        <f>SUMIFS('ATL RAW'!$J:$J,'ATL RAW'!$I:$I,'ATL GA Inventory'!$B79,'ATL RAW'!$L:$L,'ATL GA Inventory'!DN$3)+SUMIFS('ATL CR'!$J:$J,'ATL CR'!$I:$I,'ATL GA Inventory'!$B79,'ATL CR'!$L:$L,'ATL GA Inventory'!DN$3)</f>
        <v>0</v>
      </c>
      <c r="DO79" s="13">
        <f>SUMIFS('ATL RAW'!$J:$J,'ATL RAW'!$I:$I,'ATL GA Inventory'!$B79,'ATL RAW'!$L:$L,'ATL GA Inventory'!DO$3)+SUMIFS('ATL CR'!$J:$J,'ATL CR'!$I:$I,'ATL GA Inventory'!$B79,'ATL CR'!$L:$L,'ATL GA Inventory'!DO$3)</f>
        <v>0</v>
      </c>
      <c r="DP79" s="13">
        <f>SUMIFS('ATL RAW'!$J:$J,'ATL RAW'!$I:$I,'ATL GA Inventory'!$B79,'ATL RAW'!$L:$L,'ATL GA Inventory'!DP$3)+SUMIFS('ATL CR'!$J:$J,'ATL CR'!$I:$I,'ATL GA Inventory'!$B79,'ATL CR'!$L:$L,'ATL GA Inventory'!DP$3)</f>
        <v>0</v>
      </c>
      <c r="DQ79" s="13">
        <f>SUMIFS('ATL RAW'!$J:$J,'ATL RAW'!$I:$I,'ATL GA Inventory'!$B79,'ATL RAW'!$L:$L,'ATL GA Inventory'!DQ$3)+SUMIFS('ATL CR'!$J:$J,'ATL CR'!$I:$I,'ATL GA Inventory'!$B79,'ATL CR'!$L:$L,'ATL GA Inventory'!DQ$3)</f>
        <v>0</v>
      </c>
      <c r="DR79" s="13">
        <f>SUMIFS('ATL RAW'!$J:$J,'ATL RAW'!$I:$I,'ATL GA Inventory'!$B79,'ATL RAW'!$L:$L,'ATL GA Inventory'!DR$3)+SUMIFS('ATL CR'!$J:$J,'ATL CR'!$I:$I,'ATL GA Inventory'!$B79,'ATL CR'!$L:$L,'ATL GA Inventory'!DR$3)</f>
        <v>0</v>
      </c>
      <c r="DS79" s="13">
        <f>SUMIFS('ATL RAW'!$J:$J,'ATL RAW'!$I:$I,'ATL GA Inventory'!$B79,'ATL RAW'!$L:$L,'ATL GA Inventory'!DS$3)+SUMIFS('ATL CR'!$J:$J,'ATL CR'!$I:$I,'ATL GA Inventory'!$B79,'ATL CR'!$L:$L,'ATL GA Inventory'!DS$3)</f>
        <v>0</v>
      </c>
      <c r="DT79" s="13">
        <f>SUMIFS('ATL RAW'!$J:$J,'ATL RAW'!$I:$I,'ATL GA Inventory'!$B79,'ATL RAW'!$L:$L,'ATL GA Inventory'!DT$3)+SUMIFS('ATL CR'!$J:$J,'ATL CR'!$I:$I,'ATL GA Inventory'!$B79,'ATL CR'!$L:$L,'ATL GA Inventory'!DT$3)</f>
        <v>0</v>
      </c>
      <c r="DU79" s="13">
        <f>SUMIFS('ATL RAW'!$J:$J,'ATL RAW'!$I:$I,'ATL GA Inventory'!$B79,'ATL RAW'!$L:$L,'ATL GA Inventory'!DU$3)+SUMIFS('ATL CR'!$J:$J,'ATL CR'!$I:$I,'ATL GA Inventory'!$B79,'ATL CR'!$L:$L,'ATL GA Inventory'!DU$3)</f>
        <v>0</v>
      </c>
      <c r="DV79" s="13">
        <f>SUMIFS('ATL RAW'!$J:$J,'ATL RAW'!$I:$I,'ATL GA Inventory'!$B79,'ATL RAW'!$L:$L,'ATL GA Inventory'!DV$3)+SUMIFS('ATL CR'!$J:$J,'ATL CR'!$I:$I,'ATL GA Inventory'!$B79,'ATL CR'!$L:$L,'ATL GA Inventory'!DV$3)</f>
        <v>0</v>
      </c>
      <c r="DW79" s="13">
        <f>SUMIFS('ATL RAW'!$J:$J,'ATL RAW'!$I:$I,'ATL GA Inventory'!$B79,'ATL RAW'!$L:$L,'ATL GA Inventory'!DW$3)+SUMIFS('ATL CR'!$J:$J,'ATL CR'!$I:$I,'ATL GA Inventory'!$B79,'ATL CR'!$L:$L,'ATL GA Inventory'!DW$3)</f>
        <v>0</v>
      </c>
      <c r="DX79" s="13">
        <f>SUMIFS('ATL RAW'!$J:$J,'ATL RAW'!$I:$I,'ATL GA Inventory'!$B79,'ATL RAW'!$L:$L,'ATL GA Inventory'!DX$3)+SUMIFS('ATL CR'!$J:$J,'ATL CR'!$I:$I,'ATL GA Inventory'!$B79,'ATL CR'!$L:$L,'ATL GA Inventory'!DX$3)</f>
        <v>0</v>
      </c>
      <c r="DY79" s="13">
        <f>SUMIFS('ATL RAW'!$J:$J,'ATL RAW'!$I:$I,'ATL GA Inventory'!$B79,'ATL RAW'!$L:$L,'ATL GA Inventory'!DY$3)+SUMIFS('ATL CR'!$J:$J,'ATL CR'!$I:$I,'ATL GA Inventory'!$B79,'ATL CR'!$L:$L,'ATL GA Inventory'!DY$3)</f>
        <v>0</v>
      </c>
      <c r="DZ79" s="13">
        <f>SUMIFS('ATL RAW'!$J:$J,'ATL RAW'!$I:$I,'ATL GA Inventory'!$B79,'ATL RAW'!$L:$L,'ATL GA Inventory'!DZ$3)+SUMIFS('ATL CR'!$J:$J,'ATL CR'!$I:$I,'ATL GA Inventory'!$B79,'ATL CR'!$L:$L,'ATL GA Inventory'!DZ$3)</f>
        <v>0</v>
      </c>
      <c r="EA79" s="13">
        <f>SUMIFS('ATL RAW'!$J:$J,'ATL RAW'!$I:$I,'ATL GA Inventory'!$B79,'ATL RAW'!$L:$L,'ATL GA Inventory'!EA$3)+SUMIFS('ATL CR'!$J:$J,'ATL CR'!$I:$I,'ATL GA Inventory'!$B79,'ATL CR'!$L:$L,'ATL GA Inventory'!EA$3)</f>
        <v>0</v>
      </c>
      <c r="EB79" s="13">
        <f>SUMIFS('ATL RAW'!$J:$J,'ATL RAW'!$I:$I,'ATL GA Inventory'!$B79,'ATL RAW'!$L:$L,'ATL GA Inventory'!EB$3)+SUMIFS('ATL CR'!$J:$J,'ATL CR'!$I:$I,'ATL GA Inventory'!$B79,'ATL CR'!$L:$L,'ATL GA Inventory'!EB$3)</f>
        <v>0</v>
      </c>
      <c r="EC79" s="13">
        <f>SUMIFS('ATL RAW'!$J:$J,'ATL RAW'!$I:$I,'ATL GA Inventory'!$B79,'ATL RAW'!$L:$L,'ATL GA Inventory'!EC$3)+SUMIFS('ATL CR'!$J:$J,'ATL CR'!$I:$I,'ATL GA Inventory'!$B79,'ATL CR'!$L:$L,'ATL GA Inventory'!EC$3)</f>
        <v>0</v>
      </c>
      <c r="ED79" s="13">
        <f>SUMIFS('ATL RAW'!$J:$J,'ATL RAW'!$I:$I,'ATL GA Inventory'!$B79,'ATL RAW'!$L:$L,'ATL GA Inventory'!ED$3)+SUMIFS('ATL CR'!$J:$J,'ATL CR'!$I:$I,'ATL GA Inventory'!$B79,'ATL CR'!$L:$L,'ATL GA Inventory'!ED$3)</f>
        <v>0</v>
      </c>
      <c r="EE79" s="13">
        <f>SUMIFS('ATL RAW'!$J:$J,'ATL RAW'!$I:$I,'ATL GA Inventory'!$B79,'ATL RAW'!$L:$L,'ATL GA Inventory'!EE$3)+SUMIFS('ATL CR'!$J:$J,'ATL CR'!$I:$I,'ATL GA Inventory'!$B79,'ATL CR'!$L:$L,'ATL GA Inventory'!EE$3)</f>
        <v>0</v>
      </c>
      <c r="EF79" s="13">
        <f>SUMIFS('ATL RAW'!$J:$J,'ATL RAW'!$I:$I,'ATL GA Inventory'!$B79,'ATL RAW'!$L:$L,'ATL GA Inventory'!EF$3)+SUMIFS('ATL CR'!$J:$J,'ATL CR'!$I:$I,'ATL GA Inventory'!$B79,'ATL CR'!$L:$L,'ATL GA Inventory'!EF$3)</f>
        <v>0</v>
      </c>
      <c r="EG79" s="13">
        <f>SUMIFS('ATL RAW'!$J:$J,'ATL RAW'!$I:$I,'ATL GA Inventory'!$B79,'ATL RAW'!$L:$L,'ATL GA Inventory'!EG$3)+SUMIFS('ATL CR'!$J:$J,'ATL CR'!$I:$I,'ATL GA Inventory'!$B79,'ATL CR'!$L:$L,'ATL GA Inventory'!EG$3)</f>
        <v>0</v>
      </c>
      <c r="EH79" s="13">
        <f>SUMIFS('ATL RAW'!$J:$J,'ATL RAW'!$I:$I,'ATL GA Inventory'!$B79,'ATL RAW'!$L:$L,'ATL GA Inventory'!EH$3)+SUMIFS('ATL CR'!$J:$J,'ATL CR'!$I:$I,'ATL GA Inventory'!$B79,'ATL CR'!$L:$L,'ATL GA Inventory'!EH$3)</f>
        <v>0</v>
      </c>
      <c r="EI79" s="13">
        <f>SUMIFS('ATL RAW'!$J:$J,'ATL RAW'!$I:$I,'ATL GA Inventory'!$B79,'ATL RAW'!$L:$L,'ATL GA Inventory'!EI$3)+SUMIFS('ATL CR'!$J:$J,'ATL CR'!$I:$I,'ATL GA Inventory'!$B79,'ATL CR'!$L:$L,'ATL GA Inventory'!EI$3)</f>
        <v>0</v>
      </c>
      <c r="EJ79" s="13">
        <f>SUMIFS('ATL RAW'!$J:$J,'ATL RAW'!$I:$I,'ATL GA Inventory'!$B79,'ATL RAW'!$L:$L,'ATL GA Inventory'!EJ$3)+SUMIFS('ATL CR'!$J:$J,'ATL CR'!$I:$I,'ATL GA Inventory'!$B79,'ATL CR'!$L:$L,'ATL GA Inventory'!EJ$3)</f>
        <v>0</v>
      </c>
      <c r="EK79" s="13">
        <f>SUMIFS('ATL RAW'!$J:$J,'ATL RAW'!$I:$I,'ATL GA Inventory'!$B79,'ATL RAW'!$L:$L,'ATL GA Inventory'!EK$3)+SUMIFS('ATL CR'!$J:$J,'ATL CR'!$I:$I,'ATL GA Inventory'!$B79,'ATL CR'!$L:$L,'ATL GA Inventory'!EK$3)</f>
        <v>0</v>
      </c>
      <c r="EL79" s="13">
        <f>SUMIFS('ATL RAW'!$J:$J,'ATL RAW'!$I:$I,'ATL GA Inventory'!$B79,'ATL RAW'!$L:$L,'ATL GA Inventory'!EL$3)+SUMIFS('ATL CR'!$J:$J,'ATL CR'!$I:$I,'ATL GA Inventory'!$B79,'ATL CR'!$L:$L,'ATL GA Inventory'!EL$3)</f>
        <v>0</v>
      </c>
      <c r="EM79" s="13">
        <f>SUMIFS('ATL RAW'!$J:$J,'ATL RAW'!$I:$I,'ATL GA Inventory'!$B79,'ATL RAW'!$L:$L,'ATL GA Inventory'!EM$3)+SUMIFS('ATL CR'!$J:$J,'ATL CR'!$I:$I,'ATL GA Inventory'!$B79,'ATL CR'!$L:$L,'ATL GA Inventory'!EM$3)</f>
        <v>0</v>
      </c>
      <c r="EN79" s="13">
        <f>SUMIFS('ATL RAW'!$J:$J,'ATL RAW'!$I:$I,'ATL GA Inventory'!$B79,'ATL RAW'!$L:$L,'ATL GA Inventory'!EN$3)+SUMIFS('ATL CR'!$J:$J,'ATL CR'!$I:$I,'ATL GA Inventory'!$B79,'ATL CR'!$L:$L,'ATL GA Inventory'!EN$3)</f>
        <v>0</v>
      </c>
      <c r="EO79" s="13">
        <f>SUMIFS('ATL RAW'!$J:$J,'ATL RAW'!$I:$I,'ATL GA Inventory'!$B79,'ATL RAW'!$L:$L,'ATL GA Inventory'!EO$3)+SUMIFS('ATL CR'!$J:$J,'ATL CR'!$I:$I,'ATL GA Inventory'!$B79,'ATL CR'!$L:$L,'ATL GA Inventory'!EO$3)</f>
        <v>0</v>
      </c>
      <c r="EP79" s="13">
        <f>SUMIFS('ATL RAW'!$J:$J,'ATL RAW'!$I:$I,'ATL GA Inventory'!$B79,'ATL RAW'!$L:$L,'ATL GA Inventory'!EP$3)+SUMIFS('ATL CR'!$J:$J,'ATL CR'!$I:$I,'ATL GA Inventory'!$B79,'ATL CR'!$L:$L,'ATL GA Inventory'!EP$3)</f>
        <v>0</v>
      </c>
      <c r="EQ79" s="13">
        <f>SUMIFS('ATL RAW'!$J:$J,'ATL RAW'!$I:$I,'ATL GA Inventory'!$B79,'ATL RAW'!$L:$L,'ATL GA Inventory'!EQ$3)+SUMIFS('ATL CR'!$J:$J,'ATL CR'!$I:$I,'ATL GA Inventory'!$B79,'ATL CR'!$L:$L,'ATL GA Inventory'!EQ$3)</f>
        <v>0</v>
      </c>
      <c r="ER79" s="13">
        <f>SUMIFS('ATL RAW'!$J:$J,'ATL RAW'!$I:$I,'ATL GA Inventory'!$B79,'ATL RAW'!$L:$L,'ATL GA Inventory'!ER$3)+SUMIFS('ATL CR'!$J:$J,'ATL CR'!$I:$I,'ATL GA Inventory'!$B79,'ATL CR'!$L:$L,'ATL GA Inventory'!ER$3)</f>
        <v>0</v>
      </c>
      <c r="ES79" s="13">
        <f>SUMIFS('ATL RAW'!$J:$J,'ATL RAW'!$I:$I,'ATL GA Inventory'!$B79,'ATL RAW'!$L:$L,'ATL GA Inventory'!ES$3)+SUMIFS('ATL CR'!$J:$J,'ATL CR'!$I:$I,'ATL GA Inventory'!$B79,'ATL CR'!$L:$L,'ATL GA Inventory'!ES$3)</f>
        <v>0</v>
      </c>
      <c r="ET79" s="13">
        <f>SUMIFS('ATL RAW'!$J:$J,'ATL RAW'!$I:$I,'ATL GA Inventory'!$B79,'ATL RAW'!$L:$L,'ATL GA Inventory'!ET$3)+SUMIFS('ATL CR'!$J:$J,'ATL CR'!$I:$I,'ATL GA Inventory'!$B79,'ATL CR'!$L:$L,'ATL GA Inventory'!ET$3)</f>
        <v>0</v>
      </c>
      <c r="EU79" s="13">
        <f>SUMIFS('ATL RAW'!$J:$J,'ATL RAW'!$I:$I,'ATL GA Inventory'!$B79,'ATL RAW'!$L:$L,'ATL GA Inventory'!EU$3)+SUMIFS('ATL CR'!$J:$J,'ATL CR'!$I:$I,'ATL GA Inventory'!$B79,'ATL CR'!$L:$L,'ATL GA Inventory'!EU$3)</f>
        <v>0</v>
      </c>
      <c r="EV79" s="13">
        <f>SUMIFS('ATL RAW'!$J:$J,'ATL RAW'!$I:$I,'ATL GA Inventory'!$B79,'ATL RAW'!$L:$L,'ATL GA Inventory'!EV$3)+SUMIFS('ATL CR'!$J:$J,'ATL CR'!$I:$I,'ATL GA Inventory'!$B79,'ATL CR'!$L:$L,'ATL GA Inventory'!EV$3)</f>
        <v>0</v>
      </c>
      <c r="EW79" s="13">
        <f>SUMIFS('ATL RAW'!$J:$J,'ATL RAW'!$I:$I,'ATL GA Inventory'!$B79,'ATL RAW'!$L:$L,'ATL GA Inventory'!EW$3)+SUMIFS('ATL CR'!$J:$J,'ATL CR'!$I:$I,'ATL GA Inventory'!$B79,'ATL CR'!$L:$L,'ATL GA Inventory'!EW$3)</f>
        <v>0</v>
      </c>
      <c r="EX79" s="13">
        <f>SUMIFS('ATL RAW'!$J:$J,'ATL RAW'!$I:$I,'ATL GA Inventory'!$B79,'ATL RAW'!$L:$L,'ATL GA Inventory'!EX$3)+SUMIFS('ATL CR'!$J:$J,'ATL CR'!$I:$I,'ATL GA Inventory'!$B79,'ATL CR'!$L:$L,'ATL GA Inventory'!EX$3)</f>
        <v>0</v>
      </c>
      <c r="EY79" s="13">
        <f>SUMIFS('ATL RAW'!$J:$J,'ATL RAW'!$I:$I,'ATL GA Inventory'!$B79,'ATL RAW'!$L:$L,'ATL GA Inventory'!EY$3)+SUMIFS('ATL CR'!$J:$J,'ATL CR'!$I:$I,'ATL GA Inventory'!$B79,'ATL CR'!$L:$L,'ATL GA Inventory'!EY$3)</f>
        <v>0</v>
      </c>
      <c r="EZ79" s="13">
        <f>SUMIFS('ATL RAW'!$J:$J,'ATL RAW'!$I:$I,'ATL GA Inventory'!$B79,'ATL RAW'!$L:$L,'ATL GA Inventory'!EZ$3)+SUMIFS('ATL CR'!$J:$J,'ATL CR'!$I:$I,'ATL GA Inventory'!$B79,'ATL CR'!$L:$L,'ATL GA Inventory'!EZ$3)</f>
        <v>0</v>
      </c>
      <c r="FA79" s="13">
        <f>SUMIFS('ATL RAW'!$J:$J,'ATL RAW'!$I:$I,'ATL GA Inventory'!$B79,'ATL RAW'!$L:$L,'ATL GA Inventory'!FA$3)+SUMIFS('ATL CR'!$J:$J,'ATL CR'!$I:$I,'ATL GA Inventory'!$B79,'ATL CR'!$L:$L,'ATL GA Inventory'!FA$3)</f>
        <v>0</v>
      </c>
      <c r="FB79" s="13">
        <f>SUMIFS('ATL RAW'!$J:$J,'ATL RAW'!$I:$I,'ATL GA Inventory'!$B79,'ATL RAW'!$L:$L,'ATL GA Inventory'!FB$3)+SUMIFS('ATL CR'!$J:$J,'ATL CR'!$I:$I,'ATL GA Inventory'!$B79,'ATL CR'!$L:$L,'ATL GA Inventory'!FB$3)</f>
        <v>0</v>
      </c>
      <c r="FC79" s="13">
        <f>SUMIFS('ATL RAW'!$J:$J,'ATL RAW'!$I:$I,'ATL GA Inventory'!$B79,'ATL RAW'!$L:$L,'ATL GA Inventory'!FC$3)+SUMIFS('ATL CR'!$J:$J,'ATL CR'!$I:$I,'ATL GA Inventory'!$B79,'ATL CR'!$L:$L,'ATL GA Inventory'!FC$3)</f>
        <v>0</v>
      </c>
      <c r="FD79" s="13">
        <f>SUMIFS('ATL RAW'!$J:$J,'ATL RAW'!$I:$I,'ATL GA Inventory'!$B79,'ATL RAW'!$L:$L,'ATL GA Inventory'!FD$3)+SUMIFS('ATL CR'!$J:$J,'ATL CR'!$I:$I,'ATL GA Inventory'!$B79,'ATL CR'!$L:$L,'ATL GA Inventory'!FD$3)</f>
        <v>0</v>
      </c>
      <c r="FE79" s="13">
        <f>SUMIFS('ATL RAW'!$J:$J,'ATL RAW'!$I:$I,'ATL GA Inventory'!$B79,'ATL RAW'!$L:$L,'ATL GA Inventory'!FE$3)+SUMIFS('ATL CR'!$J:$J,'ATL CR'!$I:$I,'ATL GA Inventory'!$B79,'ATL CR'!$L:$L,'ATL GA Inventory'!FE$3)</f>
        <v>0</v>
      </c>
      <c r="FF79" s="13">
        <f>SUMIFS('ATL RAW'!$J:$J,'ATL RAW'!$I:$I,'ATL GA Inventory'!$B79,'ATL RAW'!$L:$L,'ATL GA Inventory'!FF$3)+SUMIFS('ATL CR'!$J:$J,'ATL CR'!$I:$I,'ATL GA Inventory'!$B79,'ATL CR'!$L:$L,'ATL GA Inventory'!FF$3)</f>
        <v>0</v>
      </c>
      <c r="FG79" s="13">
        <f>SUMIFS('ATL RAW'!$J:$J,'ATL RAW'!$I:$I,'ATL GA Inventory'!$B79,'ATL RAW'!$L:$L,'ATL GA Inventory'!FG$3)+SUMIFS('ATL CR'!$J:$J,'ATL CR'!$I:$I,'ATL GA Inventory'!$B79,'ATL CR'!$L:$L,'ATL GA Inventory'!FG$3)</f>
        <v>0</v>
      </c>
      <c r="FH79" s="13">
        <f>SUMIFS('ATL RAW'!$J:$J,'ATL RAW'!$I:$I,'ATL GA Inventory'!$B79,'ATL RAW'!$L:$L,'ATL GA Inventory'!FH$3)+SUMIFS('ATL CR'!$J:$J,'ATL CR'!$I:$I,'ATL GA Inventory'!$B79,'ATL CR'!$L:$L,'ATL GA Inventory'!FH$3)</f>
        <v>0</v>
      </c>
      <c r="FI79" s="13">
        <f>SUMIFS('ATL RAW'!$J:$J,'ATL RAW'!$I:$I,'ATL GA Inventory'!$B79,'ATL RAW'!$L:$L,'ATL GA Inventory'!FI$3)+SUMIFS('ATL CR'!$J:$J,'ATL CR'!$I:$I,'ATL GA Inventory'!$B79,'ATL CR'!$L:$L,'ATL GA Inventory'!FI$3)</f>
        <v>0</v>
      </c>
      <c r="FJ79" s="13">
        <f>SUMIFS('ATL RAW'!$J:$J,'ATL RAW'!$I:$I,'ATL GA Inventory'!$B79,'ATL RAW'!$L:$L,'ATL GA Inventory'!FJ$3)+SUMIFS('ATL CR'!$J:$J,'ATL CR'!$I:$I,'ATL GA Inventory'!$B79,'ATL CR'!$L:$L,'ATL GA Inventory'!FJ$3)</f>
        <v>0</v>
      </c>
      <c r="FK79" s="13">
        <f>SUMIFS('ATL RAW'!$J:$J,'ATL RAW'!$I:$I,'ATL GA Inventory'!$B79,'ATL RAW'!$L:$L,'ATL GA Inventory'!FK$3)+SUMIFS('ATL CR'!$J:$J,'ATL CR'!$I:$I,'ATL GA Inventory'!$B79,'ATL CR'!$L:$L,'ATL GA Inventory'!FK$3)</f>
        <v>0</v>
      </c>
      <c r="FL79" s="13">
        <f>SUMIFS('ATL RAW'!$J:$J,'ATL RAW'!$I:$I,'ATL GA Inventory'!$B79,'ATL RAW'!$L:$L,'ATL GA Inventory'!FL$3)+SUMIFS('ATL CR'!$J:$J,'ATL CR'!$I:$I,'ATL GA Inventory'!$B79,'ATL CR'!$L:$L,'ATL GA Inventory'!FL$3)</f>
        <v>0</v>
      </c>
      <c r="FM79" s="13">
        <f>SUMIFS('ATL RAW'!$J:$J,'ATL RAW'!$I:$I,'ATL GA Inventory'!$B79,'ATL RAW'!$L:$L,'ATL GA Inventory'!FM$3)+SUMIFS('ATL CR'!$J:$J,'ATL CR'!$I:$I,'ATL GA Inventory'!$B79,'ATL CR'!$L:$L,'ATL GA Inventory'!FM$3)</f>
        <v>0</v>
      </c>
      <c r="FN79" s="13">
        <f>SUMIFS('ATL RAW'!$J:$J,'ATL RAW'!$I:$I,'ATL GA Inventory'!$B79,'ATL RAW'!$L:$L,'ATL GA Inventory'!FN$3)+SUMIFS('ATL CR'!$J:$J,'ATL CR'!$I:$I,'ATL GA Inventory'!$B79,'ATL CR'!$L:$L,'ATL GA Inventory'!FN$3)</f>
        <v>0</v>
      </c>
      <c r="FO79" s="13">
        <f>SUMIFS('ATL RAW'!$J:$J,'ATL RAW'!$I:$I,'ATL GA Inventory'!$B79,'ATL RAW'!$L:$L,'ATL GA Inventory'!FO$3)+SUMIFS('ATL CR'!$J:$J,'ATL CR'!$I:$I,'ATL GA Inventory'!$B79,'ATL CR'!$L:$L,'ATL GA Inventory'!FO$3)</f>
        <v>0</v>
      </c>
      <c r="FP79" s="13">
        <f>SUMIFS('ATL RAW'!$J:$J,'ATL RAW'!$I:$I,'ATL GA Inventory'!$B79,'ATL RAW'!$L:$L,'ATL GA Inventory'!FP$3)+SUMIFS('ATL CR'!$J:$J,'ATL CR'!$I:$I,'ATL GA Inventory'!$B79,'ATL CR'!$L:$L,'ATL GA Inventory'!FP$3)</f>
        <v>0</v>
      </c>
      <c r="FQ79" s="13">
        <f>SUMIFS('ATL RAW'!$J:$J,'ATL RAW'!$I:$I,'ATL GA Inventory'!$B79,'ATL RAW'!$L:$L,'ATL GA Inventory'!FQ$3)+SUMIFS('ATL CR'!$J:$J,'ATL CR'!$I:$I,'ATL GA Inventory'!$B79,'ATL CR'!$L:$L,'ATL GA Inventory'!FQ$3)</f>
        <v>0</v>
      </c>
      <c r="FR79" s="13">
        <f>SUMIFS('ATL RAW'!$J:$J,'ATL RAW'!$I:$I,'ATL GA Inventory'!$B79,'ATL RAW'!$L:$L,'ATL GA Inventory'!FR$3)+SUMIFS('ATL CR'!$J:$J,'ATL CR'!$I:$I,'ATL GA Inventory'!$B79,'ATL CR'!$L:$L,'ATL GA Inventory'!FR$3)</f>
        <v>0</v>
      </c>
      <c r="FS79" s="13">
        <f>SUMIFS('ATL RAW'!$J:$J,'ATL RAW'!$I:$I,'ATL GA Inventory'!$B79,'ATL RAW'!$L:$L,'ATL GA Inventory'!FS$3)+SUMIFS('ATL CR'!$J:$J,'ATL CR'!$I:$I,'ATL GA Inventory'!$B79,'ATL CR'!$L:$L,'ATL GA Inventory'!FS$3)</f>
        <v>0</v>
      </c>
      <c r="FT79" s="13">
        <f>SUMIFS('ATL RAW'!$J:$J,'ATL RAW'!$I:$I,'ATL GA Inventory'!$B79,'ATL RAW'!$L:$L,'ATL GA Inventory'!FT$3)+SUMIFS('ATL CR'!$J:$J,'ATL CR'!$I:$I,'ATL GA Inventory'!$B79,'ATL CR'!$L:$L,'ATL GA Inventory'!FT$3)</f>
        <v>0</v>
      </c>
      <c r="FU79" s="13">
        <f>SUMIFS('ATL RAW'!$J:$J,'ATL RAW'!$I:$I,'ATL GA Inventory'!$B79,'ATL RAW'!$L:$L,'ATL GA Inventory'!FU$3)+SUMIFS('ATL CR'!$J:$J,'ATL CR'!$I:$I,'ATL GA Inventory'!$B79,'ATL CR'!$L:$L,'ATL GA Inventory'!FU$3)</f>
        <v>0</v>
      </c>
      <c r="FV79" s="13">
        <f>SUMIFS('ATL RAW'!$J:$J,'ATL RAW'!$I:$I,'ATL GA Inventory'!$B79,'ATL RAW'!$L:$L,'ATL GA Inventory'!FV$3)+SUMIFS('ATL CR'!$J:$J,'ATL CR'!$I:$I,'ATL GA Inventory'!$B79,'ATL CR'!$L:$L,'ATL GA Inventory'!FV$3)</f>
        <v>0</v>
      </c>
      <c r="FW79" s="13">
        <f>SUMIFS('ATL RAW'!$J:$J,'ATL RAW'!$I:$I,'ATL GA Inventory'!$B79,'ATL RAW'!$L:$L,'ATL GA Inventory'!FW$3)+SUMIFS('ATL CR'!$J:$J,'ATL CR'!$I:$I,'ATL GA Inventory'!$B79,'ATL CR'!$L:$L,'ATL GA Inventory'!FW$3)</f>
        <v>0</v>
      </c>
      <c r="FX79" s="13">
        <f>SUMIFS('ATL RAW'!$J:$J,'ATL RAW'!$I:$I,'ATL GA Inventory'!$B79,'ATL RAW'!$L:$L,'ATL GA Inventory'!FX$3)+SUMIFS('ATL CR'!$J:$J,'ATL CR'!$I:$I,'ATL GA Inventory'!$B79,'ATL CR'!$L:$L,'ATL GA Inventory'!FX$3)</f>
        <v>0</v>
      </c>
      <c r="FY79" s="13">
        <f>SUMIFS('ATL RAW'!$J:$J,'ATL RAW'!$I:$I,'ATL GA Inventory'!$B79,'ATL RAW'!$L:$L,'ATL GA Inventory'!FY$3)+SUMIFS('ATL CR'!$J:$J,'ATL CR'!$I:$I,'ATL GA Inventory'!$B79,'ATL CR'!$L:$L,'ATL GA Inventory'!FY$3)</f>
        <v>0</v>
      </c>
      <c r="FZ79" s="13">
        <f>SUMIFS('ATL RAW'!$J:$J,'ATL RAW'!$I:$I,'ATL GA Inventory'!$B79,'ATL RAW'!$L:$L,'ATL GA Inventory'!FZ$3)+SUMIFS('ATL CR'!$J:$J,'ATL CR'!$I:$I,'ATL GA Inventory'!$B79,'ATL CR'!$L:$L,'ATL GA Inventory'!FZ$3)</f>
        <v>0</v>
      </c>
      <c r="GA79" s="13">
        <f>SUMIFS('ATL RAW'!$J:$J,'ATL RAW'!$I:$I,'ATL GA Inventory'!$B79,'ATL RAW'!$L:$L,'ATL GA Inventory'!GA$3)+SUMIFS('ATL CR'!$J:$J,'ATL CR'!$I:$I,'ATL GA Inventory'!$B79,'ATL CR'!$L:$L,'ATL GA Inventory'!GA$3)</f>
        <v>0</v>
      </c>
      <c r="GB79" s="13">
        <f>SUMIFS('ATL RAW'!$J:$J,'ATL RAW'!$I:$I,'ATL GA Inventory'!$B79,'ATL RAW'!$L:$L,'ATL GA Inventory'!GB$3)+SUMIFS('ATL CR'!$J:$J,'ATL CR'!$I:$I,'ATL GA Inventory'!$B79,'ATL CR'!$L:$L,'ATL GA Inventory'!GB$3)</f>
        <v>0</v>
      </c>
      <c r="GC79" s="13">
        <f>SUMIFS('ATL RAW'!$J:$J,'ATL RAW'!$I:$I,'ATL GA Inventory'!$B79,'ATL RAW'!$L:$L,'ATL GA Inventory'!GC$3)+SUMIFS('ATL CR'!$J:$J,'ATL CR'!$I:$I,'ATL GA Inventory'!$B79,'ATL CR'!$L:$L,'ATL GA Inventory'!GC$3)</f>
        <v>0</v>
      </c>
      <c r="GD79" s="13">
        <f>SUMIFS('ATL RAW'!$J:$J,'ATL RAW'!$I:$I,'ATL GA Inventory'!$B79,'ATL RAW'!$L:$L,'ATL GA Inventory'!GD$3)+SUMIFS('ATL CR'!$J:$J,'ATL CR'!$I:$I,'ATL GA Inventory'!$B79,'ATL CR'!$L:$L,'ATL GA Inventory'!GD$3)</f>
        <v>0</v>
      </c>
      <c r="GE79" s="13">
        <f>SUMIFS('ATL RAW'!$J:$J,'ATL RAW'!$I:$I,'ATL GA Inventory'!$B79,'ATL RAW'!$L:$L,'ATL GA Inventory'!GE$3)+SUMIFS('ATL CR'!$J:$J,'ATL CR'!$I:$I,'ATL GA Inventory'!$B79,'ATL CR'!$L:$L,'ATL GA Inventory'!GE$3)</f>
        <v>0</v>
      </c>
      <c r="GF79" s="13">
        <f>SUMIFS('ATL RAW'!$J:$J,'ATL RAW'!$I:$I,'ATL GA Inventory'!$B79,'ATL RAW'!$L:$L,'ATL GA Inventory'!GF$3)+SUMIFS('ATL CR'!$J:$J,'ATL CR'!$I:$I,'ATL GA Inventory'!$B79,'ATL CR'!$L:$L,'ATL GA Inventory'!GF$3)</f>
        <v>0</v>
      </c>
      <c r="GG79" s="13">
        <f>SUMIFS('ATL RAW'!$J:$J,'ATL RAW'!$I:$I,'ATL GA Inventory'!$B79,'ATL RAW'!$L:$L,'ATL GA Inventory'!GG$3)+SUMIFS('ATL CR'!$J:$J,'ATL CR'!$I:$I,'ATL GA Inventory'!$B79,'ATL CR'!$L:$L,'ATL GA Inventory'!GG$3)</f>
        <v>0</v>
      </c>
      <c r="GH79" s="13">
        <f>SUMIFS('ATL RAW'!$J:$J,'ATL RAW'!$I:$I,'ATL GA Inventory'!$B79,'ATL RAW'!$L:$L,'ATL GA Inventory'!GH$3)+SUMIFS('ATL CR'!$J:$J,'ATL CR'!$I:$I,'ATL GA Inventory'!$B79,'ATL CR'!$L:$L,'ATL GA Inventory'!GH$3)</f>
        <v>0</v>
      </c>
      <c r="GI79" s="13">
        <f>SUMIFS('ATL RAW'!$J:$J,'ATL RAW'!$I:$I,'ATL GA Inventory'!$B79,'ATL RAW'!$L:$L,'ATL GA Inventory'!GI$3)+SUMIFS('ATL CR'!$J:$J,'ATL CR'!$I:$I,'ATL GA Inventory'!$B79,'ATL CR'!$L:$L,'ATL GA Inventory'!GI$3)</f>
        <v>0</v>
      </c>
      <c r="GJ79" s="13">
        <f>SUMIFS('ATL RAW'!$J:$J,'ATL RAW'!$I:$I,'ATL GA Inventory'!$B79,'ATL RAW'!$L:$L,'ATL GA Inventory'!GJ$3)+SUMIFS('ATL CR'!$J:$J,'ATL CR'!$I:$I,'ATL GA Inventory'!$B79,'ATL CR'!$L:$L,'ATL GA Inventory'!GJ$3)</f>
        <v>0</v>
      </c>
      <c r="GK79" s="13">
        <f>SUMIFS('ATL RAW'!$J:$J,'ATL RAW'!$I:$I,'ATL GA Inventory'!$B79,'ATL RAW'!$L:$L,'ATL GA Inventory'!GK$3)+SUMIFS('ATL CR'!$J:$J,'ATL CR'!$I:$I,'ATL GA Inventory'!$B79,'ATL CR'!$L:$L,'ATL GA Inventory'!GK$3)</f>
        <v>0</v>
      </c>
      <c r="GL79" s="13">
        <f>SUMIFS('ATL RAW'!$J:$J,'ATL RAW'!$I:$I,'ATL GA Inventory'!$B79,'ATL RAW'!$L:$L,'ATL GA Inventory'!GL$3)+SUMIFS('ATL CR'!$J:$J,'ATL CR'!$I:$I,'ATL GA Inventory'!$B79,'ATL CR'!$L:$L,'ATL GA Inventory'!GL$3)</f>
        <v>0</v>
      </c>
      <c r="GM79" s="13">
        <f>SUMIFS('ATL RAW'!$J:$J,'ATL RAW'!$I:$I,'ATL GA Inventory'!$B79,'ATL RAW'!$L:$L,'ATL GA Inventory'!GM$3)+SUMIFS('ATL CR'!$J:$J,'ATL CR'!$I:$I,'ATL GA Inventory'!$B79,'ATL CR'!$L:$L,'ATL GA Inventory'!GM$3)</f>
        <v>0</v>
      </c>
      <c r="GN79" s="13">
        <f>SUMIFS('ATL RAW'!$J:$J,'ATL RAW'!$I:$I,'ATL GA Inventory'!$B79,'ATL RAW'!$L:$L,'ATL GA Inventory'!GN$3)+SUMIFS('ATL CR'!$J:$J,'ATL CR'!$I:$I,'ATL GA Inventory'!$B79,'ATL CR'!$L:$L,'ATL GA Inventory'!GN$3)</f>
        <v>0</v>
      </c>
      <c r="GO79" s="13">
        <f>SUMIFS('ATL RAW'!$J:$J,'ATL RAW'!$I:$I,'ATL GA Inventory'!$B79,'ATL RAW'!$L:$L,'ATL GA Inventory'!GO$3)+SUMIFS('ATL CR'!$J:$J,'ATL CR'!$I:$I,'ATL GA Inventory'!$B79,'ATL CR'!$L:$L,'ATL GA Inventory'!GO$3)</f>
        <v>0</v>
      </c>
      <c r="GP79" s="13">
        <f>SUMIFS('ATL RAW'!$J:$J,'ATL RAW'!$I:$I,'ATL GA Inventory'!$B79,'ATL RAW'!$L:$L,'ATL GA Inventory'!GP$3)+SUMIFS('ATL CR'!$J:$J,'ATL CR'!$I:$I,'ATL GA Inventory'!$B79,'ATL CR'!$L:$L,'ATL GA Inventory'!GP$3)</f>
        <v>0</v>
      </c>
      <c r="GQ79" s="13">
        <f>SUMIFS('ATL RAW'!$J:$J,'ATL RAW'!$I:$I,'ATL GA Inventory'!$B79,'ATL RAW'!$L:$L,'ATL GA Inventory'!GQ$3)+SUMIFS('ATL CR'!$J:$J,'ATL CR'!$I:$I,'ATL GA Inventory'!$B79,'ATL CR'!$L:$L,'ATL GA Inventory'!GQ$3)</f>
        <v>0</v>
      </c>
      <c r="GR79" s="13">
        <f>SUMIFS('ATL RAW'!$J:$J,'ATL RAW'!$I:$I,'ATL GA Inventory'!$B79,'ATL RAW'!$L:$L,'ATL GA Inventory'!GR$3)+SUMIFS('ATL CR'!$J:$J,'ATL CR'!$I:$I,'ATL GA Inventory'!$B79,'ATL CR'!$L:$L,'ATL GA Inventory'!GR$3)</f>
        <v>0</v>
      </c>
      <c r="GS79" s="13">
        <f>SUMIFS('ATL RAW'!$J:$J,'ATL RAW'!$I:$I,'ATL GA Inventory'!$B79,'ATL RAW'!$L:$L,'ATL GA Inventory'!GS$3)+SUMIFS('ATL CR'!$J:$J,'ATL CR'!$I:$I,'ATL GA Inventory'!$B79,'ATL CR'!$L:$L,'ATL GA Inventory'!GS$3)</f>
        <v>0</v>
      </c>
      <c r="GT79" s="13">
        <f>SUMIFS('ATL RAW'!$J:$J,'ATL RAW'!$I:$I,'ATL GA Inventory'!$B79,'ATL RAW'!$L:$L,'ATL GA Inventory'!GT$3)+SUMIFS('ATL CR'!$J:$J,'ATL CR'!$I:$I,'ATL GA Inventory'!$B79,'ATL CR'!$L:$L,'ATL GA Inventory'!GT$3)</f>
        <v>0</v>
      </c>
      <c r="GU79" s="13">
        <f>SUMIFS('ATL RAW'!$J:$J,'ATL RAW'!$I:$I,'ATL GA Inventory'!$B79,'ATL RAW'!$L:$L,'ATL GA Inventory'!GU$3)+SUMIFS('ATL CR'!$J:$J,'ATL CR'!$I:$I,'ATL GA Inventory'!$B79,'ATL CR'!$L:$L,'ATL GA Inventory'!GU$3)</f>
        <v>0</v>
      </c>
      <c r="GV79" s="13">
        <f>SUMIFS('ATL RAW'!$J:$J,'ATL RAW'!$I:$I,'ATL GA Inventory'!$B79,'ATL RAW'!$L:$L,'ATL GA Inventory'!GV$3)+SUMIFS('ATL CR'!$J:$J,'ATL CR'!$I:$I,'ATL GA Inventory'!$B79,'ATL CR'!$L:$L,'ATL GA Inventory'!GV$3)</f>
        <v>0</v>
      </c>
      <c r="GW79" s="13">
        <f>SUMIFS('ATL RAW'!$J:$J,'ATL RAW'!$I:$I,'ATL GA Inventory'!$B79,'ATL RAW'!$L:$L,'ATL GA Inventory'!GW$3)+SUMIFS('ATL CR'!$J:$J,'ATL CR'!$I:$I,'ATL GA Inventory'!$B79,'ATL CR'!$L:$L,'ATL GA Inventory'!GW$3)</f>
        <v>0</v>
      </c>
      <c r="GX79" s="13">
        <f>SUMIFS('ATL RAW'!$J:$J,'ATL RAW'!$I:$I,'ATL GA Inventory'!$B79,'ATL RAW'!$L:$L,'ATL GA Inventory'!GX$3)+SUMIFS('ATL CR'!$J:$J,'ATL CR'!$I:$I,'ATL GA Inventory'!$B79,'ATL CR'!$L:$L,'ATL GA Inventory'!GX$3)</f>
        <v>0</v>
      </c>
      <c r="GY79" s="13">
        <f>SUMIFS('ATL RAW'!$J:$J,'ATL RAW'!$I:$I,'ATL GA Inventory'!$B79,'ATL RAW'!$L:$L,'ATL GA Inventory'!GY$3)+SUMIFS('ATL CR'!$J:$J,'ATL CR'!$I:$I,'ATL GA Inventory'!$B79,'ATL CR'!$L:$L,'ATL GA Inventory'!GY$3)</f>
        <v>0</v>
      </c>
    </row>
    <row r="80" spans="1:207">
      <c r="A80" s="15" t="s">
        <v>8123</v>
      </c>
      <c r="B80" s="15">
        <f t="shared" si="12"/>
        <v>49304155</v>
      </c>
      <c r="C80" s="15" t="str">
        <f t="shared" si="12"/>
        <v>Q.PEAK DUO XL-G10.D</v>
      </c>
      <c r="D80" s="14">
        <f t="shared" si="12"/>
        <v>475</v>
      </c>
      <c r="E80" s="13">
        <f>SUMIFS('ATL RAW'!$J:$J,'ATL RAW'!$I:$I,'ATL GA Inventory'!$B80,'ATL RAW'!$L:$L,'ATL GA Inventory'!E$3)+SUMIFS('ATL CR'!$J:$J,'ATL CR'!$I:$I,'ATL GA Inventory'!$B80,'ATL CR'!$L:$L,'ATL GA Inventory'!E$3)</f>
        <v>0</v>
      </c>
      <c r="F80" s="13">
        <f>SUMIFS('ATL RAW'!$J:$J,'ATL RAW'!$I:$I,'ATL GA Inventory'!$B80,'ATL RAW'!$L:$L,'ATL GA Inventory'!F$3)+SUMIFS('ATL CR'!$J:$J,'ATL CR'!$I:$I,'ATL GA Inventory'!$B80,'ATL CR'!$L:$L,'ATL GA Inventory'!F$3)</f>
        <v>0</v>
      </c>
      <c r="G80" s="13">
        <f>SUMIFS('ATL RAW'!$J:$J,'ATL RAW'!$I:$I,'ATL GA Inventory'!$B80,'ATL RAW'!$L:$L,'ATL GA Inventory'!G$3)+SUMIFS('ATL CR'!$J:$J,'ATL CR'!$I:$I,'ATL GA Inventory'!$B80,'ATL CR'!$L:$L,'ATL GA Inventory'!G$3)</f>
        <v>0</v>
      </c>
      <c r="H80" s="13">
        <f>SUMIFS('ATL RAW'!$J:$J,'ATL RAW'!$I:$I,'ATL GA Inventory'!$B80,'ATL RAW'!$L:$L,'ATL GA Inventory'!H$3)+SUMIFS('ATL CR'!$J:$J,'ATL CR'!$I:$I,'ATL GA Inventory'!$B80,'ATL CR'!$L:$L,'ATL GA Inventory'!H$3)</f>
        <v>0</v>
      </c>
      <c r="I80" s="13">
        <f>SUMIFS('ATL RAW'!$J:$J,'ATL RAW'!$I:$I,'ATL GA Inventory'!$B80,'ATL RAW'!$L:$L,'ATL GA Inventory'!I$3)+SUMIFS('ATL CR'!$J:$J,'ATL CR'!$I:$I,'ATL GA Inventory'!$B80,'ATL CR'!$L:$L,'ATL GA Inventory'!I$3)</f>
        <v>0</v>
      </c>
      <c r="J80" s="13">
        <f>SUMIFS('ATL RAW'!$J:$J,'ATL RAW'!$I:$I,'ATL GA Inventory'!$B80,'ATL RAW'!$L:$L,'ATL GA Inventory'!J$3)+SUMIFS('ATL CR'!$J:$J,'ATL CR'!$I:$I,'ATL GA Inventory'!$B80,'ATL CR'!$L:$L,'ATL GA Inventory'!J$3)</f>
        <v>0</v>
      </c>
      <c r="K80" s="13">
        <f>SUMIFS('ATL RAW'!$J:$J,'ATL RAW'!$I:$I,'ATL GA Inventory'!$B80,'ATL RAW'!$L:$L,'ATL GA Inventory'!K$3)+SUMIFS('ATL CR'!$J:$J,'ATL CR'!$I:$I,'ATL GA Inventory'!$B80,'ATL CR'!$L:$L,'ATL GA Inventory'!K$3)</f>
        <v>0</v>
      </c>
      <c r="L80" s="13">
        <f>SUMIFS('ATL RAW'!$J:$J,'ATL RAW'!$I:$I,'ATL GA Inventory'!$B80,'ATL RAW'!$L:$L,'ATL GA Inventory'!L$3)+SUMIFS('ATL CR'!$J:$J,'ATL CR'!$I:$I,'ATL GA Inventory'!$B80,'ATL CR'!$L:$L,'ATL GA Inventory'!L$3)</f>
        <v>0</v>
      </c>
      <c r="M80" s="13">
        <f>SUMIFS('ATL RAW'!$J:$J,'ATL RAW'!$I:$I,'ATL GA Inventory'!$B80,'ATL RAW'!$L:$L,'ATL GA Inventory'!M$3)+SUMIFS('ATL CR'!$J:$J,'ATL CR'!$I:$I,'ATL GA Inventory'!$B80,'ATL CR'!$L:$L,'ATL GA Inventory'!M$3)</f>
        <v>0</v>
      </c>
      <c r="N80" s="13">
        <f>SUMIFS('ATL RAW'!$J:$J,'ATL RAW'!$I:$I,'ATL GA Inventory'!$B80,'ATL RAW'!$L:$L,'ATL GA Inventory'!N$3)+SUMIFS('ATL CR'!$J:$J,'ATL CR'!$I:$I,'ATL GA Inventory'!$B80,'ATL CR'!$L:$L,'ATL GA Inventory'!N$3)</f>
        <v>0</v>
      </c>
      <c r="O80" s="13">
        <f>SUMIFS('ATL RAW'!$J:$J,'ATL RAW'!$I:$I,'ATL GA Inventory'!$B80,'ATL RAW'!$L:$L,'ATL GA Inventory'!O$3)+SUMIFS('ATL CR'!$J:$J,'ATL CR'!$I:$I,'ATL GA Inventory'!$B80,'ATL CR'!$L:$L,'ATL GA Inventory'!O$3)</f>
        <v>0</v>
      </c>
      <c r="P80" s="13">
        <f>SUMIFS('ATL RAW'!$J:$J,'ATL RAW'!$I:$I,'ATL GA Inventory'!$B80,'ATL RAW'!$L:$L,'ATL GA Inventory'!P$3)+SUMIFS('ATL CR'!$J:$J,'ATL CR'!$I:$I,'ATL GA Inventory'!$B80,'ATL CR'!$L:$L,'ATL GA Inventory'!P$3)</f>
        <v>0</v>
      </c>
      <c r="Q80" s="13">
        <f>SUMIFS('ATL RAW'!$J:$J,'ATL RAW'!$I:$I,'ATL GA Inventory'!$B80,'ATL RAW'!$L:$L,'ATL GA Inventory'!Q$3)+SUMIFS('ATL CR'!$J:$J,'ATL CR'!$I:$I,'ATL GA Inventory'!$B80,'ATL CR'!$L:$L,'ATL GA Inventory'!Q$3)</f>
        <v>0</v>
      </c>
      <c r="R80" s="13">
        <f>SUMIFS('ATL RAW'!$J:$J,'ATL RAW'!$I:$I,'ATL GA Inventory'!$B80,'ATL RAW'!$L:$L,'ATL GA Inventory'!R$3)+SUMIFS('ATL CR'!$J:$J,'ATL CR'!$I:$I,'ATL GA Inventory'!$B80,'ATL CR'!$L:$L,'ATL GA Inventory'!R$3)</f>
        <v>0</v>
      </c>
      <c r="S80" s="13">
        <f>SUMIFS('ATL RAW'!$J:$J,'ATL RAW'!$I:$I,'ATL GA Inventory'!$B80,'ATL RAW'!$L:$L,'ATL GA Inventory'!S$3)+SUMIFS('ATL CR'!$J:$J,'ATL CR'!$I:$I,'ATL GA Inventory'!$B80,'ATL CR'!$L:$L,'ATL GA Inventory'!S$3)</f>
        <v>0</v>
      </c>
      <c r="T80" s="13">
        <f>SUMIFS('ATL RAW'!$J:$J,'ATL RAW'!$I:$I,'ATL GA Inventory'!$B80,'ATL RAW'!$L:$L,'ATL GA Inventory'!T$3)+SUMIFS('ATL CR'!$J:$J,'ATL CR'!$I:$I,'ATL GA Inventory'!$B80,'ATL CR'!$L:$L,'ATL GA Inventory'!T$3)</f>
        <v>0</v>
      </c>
      <c r="U80" s="13">
        <f>SUMIFS('ATL RAW'!$J:$J,'ATL RAW'!$I:$I,'ATL GA Inventory'!$B80,'ATL RAW'!$L:$L,'ATL GA Inventory'!U$3)+SUMIFS('ATL CR'!$J:$J,'ATL CR'!$I:$I,'ATL GA Inventory'!$B80,'ATL CR'!$L:$L,'ATL GA Inventory'!U$3)</f>
        <v>0</v>
      </c>
      <c r="V80" s="13">
        <f>SUMIFS('ATL RAW'!$J:$J,'ATL RAW'!$I:$I,'ATL GA Inventory'!$B80,'ATL RAW'!$L:$L,'ATL GA Inventory'!V$3)+SUMIFS('ATL CR'!$J:$J,'ATL CR'!$I:$I,'ATL GA Inventory'!$B80,'ATL CR'!$L:$L,'ATL GA Inventory'!V$3)</f>
        <v>0</v>
      </c>
      <c r="W80" s="13">
        <f>SUMIFS('ATL RAW'!$J:$J,'ATL RAW'!$I:$I,'ATL GA Inventory'!$B80,'ATL RAW'!$L:$L,'ATL GA Inventory'!W$3)+SUMIFS('ATL CR'!$J:$J,'ATL CR'!$I:$I,'ATL GA Inventory'!$B80,'ATL CR'!$L:$L,'ATL GA Inventory'!W$3)</f>
        <v>0</v>
      </c>
      <c r="X80" s="13">
        <f>SUMIFS('ATL RAW'!$J:$J,'ATL RAW'!$I:$I,'ATL GA Inventory'!$B80,'ATL RAW'!$L:$L,'ATL GA Inventory'!X$3)+SUMIFS('ATL CR'!$J:$J,'ATL CR'!$I:$I,'ATL GA Inventory'!$B80,'ATL CR'!$L:$L,'ATL GA Inventory'!X$3)</f>
        <v>0</v>
      </c>
      <c r="Y80" s="13">
        <f>SUMIFS('ATL RAW'!$J:$J,'ATL RAW'!$I:$I,'ATL GA Inventory'!$B80,'ATL RAW'!$L:$L,'ATL GA Inventory'!Y$3)+SUMIFS('ATL CR'!$J:$J,'ATL CR'!$I:$I,'ATL GA Inventory'!$B80,'ATL CR'!$L:$L,'ATL GA Inventory'!Y$3)</f>
        <v>0</v>
      </c>
      <c r="Z80" s="13">
        <f>SUMIFS('ATL RAW'!$J:$J,'ATL RAW'!$I:$I,'ATL GA Inventory'!$B80,'ATL RAW'!$L:$L,'ATL GA Inventory'!Z$3)+SUMIFS('ATL CR'!$J:$J,'ATL CR'!$I:$I,'ATL GA Inventory'!$B80,'ATL CR'!$L:$L,'ATL GA Inventory'!Z$3)</f>
        <v>0</v>
      </c>
      <c r="AA80" s="13">
        <f>SUMIFS('ATL RAW'!$J:$J,'ATL RAW'!$I:$I,'ATL GA Inventory'!$B80,'ATL RAW'!$L:$L,'ATL GA Inventory'!AA$3)+SUMIFS('ATL CR'!$J:$J,'ATL CR'!$I:$I,'ATL GA Inventory'!$B80,'ATL CR'!$L:$L,'ATL GA Inventory'!AA$3)</f>
        <v>0</v>
      </c>
      <c r="AB80" s="13">
        <f>SUMIFS('ATL RAW'!$J:$J,'ATL RAW'!$I:$I,'ATL GA Inventory'!$B80,'ATL RAW'!$L:$L,'ATL GA Inventory'!AB$3)+SUMIFS('ATL CR'!$J:$J,'ATL CR'!$I:$I,'ATL GA Inventory'!$B80,'ATL CR'!$L:$L,'ATL GA Inventory'!AB$3)</f>
        <v>0</v>
      </c>
      <c r="AC80" s="13">
        <f>SUMIFS('ATL RAW'!$J:$J,'ATL RAW'!$I:$I,'ATL GA Inventory'!$B80,'ATL RAW'!$L:$L,'ATL GA Inventory'!AC$3)+SUMIFS('ATL CR'!$J:$J,'ATL CR'!$I:$I,'ATL GA Inventory'!$B80,'ATL CR'!$L:$L,'ATL GA Inventory'!AC$3)</f>
        <v>0</v>
      </c>
      <c r="AD80" s="13">
        <f>SUMIFS('ATL RAW'!$J:$J,'ATL RAW'!$I:$I,'ATL GA Inventory'!$B80,'ATL RAW'!$L:$L,'ATL GA Inventory'!AD$3)+SUMIFS('ATL CR'!$J:$J,'ATL CR'!$I:$I,'ATL GA Inventory'!$B80,'ATL CR'!$L:$L,'ATL GA Inventory'!AD$3)</f>
        <v>0</v>
      </c>
      <c r="AE80" s="13">
        <f>SUMIFS('ATL RAW'!$J:$J,'ATL RAW'!$I:$I,'ATL GA Inventory'!$B80,'ATL RAW'!$L:$L,'ATL GA Inventory'!AE$3)+SUMIFS('ATL CR'!$J:$J,'ATL CR'!$I:$I,'ATL GA Inventory'!$B80,'ATL CR'!$L:$L,'ATL GA Inventory'!AE$3)</f>
        <v>0</v>
      </c>
      <c r="AF80" s="13">
        <f>SUMIFS('ATL RAW'!$J:$J,'ATL RAW'!$I:$I,'ATL GA Inventory'!$B80,'ATL RAW'!$L:$L,'ATL GA Inventory'!AF$3)+SUMIFS('ATL CR'!$J:$J,'ATL CR'!$I:$I,'ATL GA Inventory'!$B80,'ATL CR'!$L:$L,'ATL GA Inventory'!AF$3)</f>
        <v>0</v>
      </c>
      <c r="AG80" s="13">
        <f>SUMIFS('ATL RAW'!$J:$J,'ATL RAW'!$I:$I,'ATL GA Inventory'!$B80,'ATL RAW'!$L:$L,'ATL GA Inventory'!AG$3)+SUMIFS('ATL CR'!$J:$J,'ATL CR'!$I:$I,'ATL GA Inventory'!$B80,'ATL CR'!$L:$L,'ATL GA Inventory'!AG$3)</f>
        <v>0</v>
      </c>
      <c r="AH80" s="13">
        <f>SUMIFS('ATL RAW'!$J:$J,'ATL RAW'!$I:$I,'ATL GA Inventory'!$B80,'ATL RAW'!$L:$L,'ATL GA Inventory'!AH$3)+SUMIFS('ATL CR'!$J:$J,'ATL CR'!$I:$I,'ATL GA Inventory'!$B80,'ATL CR'!$L:$L,'ATL GA Inventory'!AH$3)</f>
        <v>0</v>
      </c>
      <c r="AI80" s="13">
        <f>SUMIFS('ATL RAW'!$J:$J,'ATL RAW'!$I:$I,'ATL GA Inventory'!$B80,'ATL RAW'!$L:$L,'ATL GA Inventory'!AI$3)+SUMIFS('ATL CR'!$J:$J,'ATL CR'!$I:$I,'ATL GA Inventory'!$B80,'ATL CR'!$L:$L,'ATL GA Inventory'!AI$3)</f>
        <v>0</v>
      </c>
      <c r="AJ80" s="13">
        <f>SUMIFS('ATL RAW'!$J:$J,'ATL RAW'!$I:$I,'ATL GA Inventory'!$B80,'ATL RAW'!$L:$L,'ATL GA Inventory'!AJ$3)+SUMIFS('ATL CR'!$J:$J,'ATL CR'!$I:$I,'ATL GA Inventory'!$B80,'ATL CR'!$L:$L,'ATL GA Inventory'!AJ$3)</f>
        <v>0</v>
      </c>
      <c r="AK80" s="13">
        <f>SUMIFS('ATL RAW'!$J:$J,'ATL RAW'!$I:$I,'ATL GA Inventory'!$B80,'ATL RAW'!$L:$L,'ATL GA Inventory'!AK$3)+SUMIFS('ATL CR'!$J:$J,'ATL CR'!$I:$I,'ATL GA Inventory'!$B80,'ATL CR'!$L:$L,'ATL GA Inventory'!AK$3)</f>
        <v>0</v>
      </c>
      <c r="AL80" s="13">
        <f>SUMIFS('ATL RAW'!$J:$J,'ATL RAW'!$I:$I,'ATL GA Inventory'!$B80,'ATL RAW'!$L:$L,'ATL GA Inventory'!AL$3)+SUMIFS('ATL CR'!$J:$J,'ATL CR'!$I:$I,'ATL GA Inventory'!$B80,'ATL CR'!$L:$L,'ATL GA Inventory'!AL$3)</f>
        <v>0</v>
      </c>
      <c r="AM80" s="13">
        <f>SUMIFS('ATL RAW'!$J:$J,'ATL RAW'!$I:$I,'ATL GA Inventory'!$B80,'ATL RAW'!$L:$L,'ATL GA Inventory'!AM$3)+SUMIFS('ATL CR'!$J:$J,'ATL CR'!$I:$I,'ATL GA Inventory'!$B80,'ATL CR'!$L:$L,'ATL GA Inventory'!AM$3)</f>
        <v>0</v>
      </c>
      <c r="AN80" s="13">
        <f>SUMIFS('ATL RAW'!$J:$J,'ATL RAW'!$I:$I,'ATL GA Inventory'!$B80,'ATL RAW'!$L:$L,'ATL GA Inventory'!AN$3)+SUMIFS('ATL CR'!$J:$J,'ATL CR'!$I:$I,'ATL GA Inventory'!$B80,'ATL CR'!$L:$L,'ATL GA Inventory'!AN$3)</f>
        <v>0</v>
      </c>
      <c r="AO80" s="13">
        <f>SUMIFS('ATL RAW'!$J:$J,'ATL RAW'!$I:$I,'ATL GA Inventory'!$B80,'ATL RAW'!$L:$L,'ATL GA Inventory'!AO$3)+SUMIFS('ATL CR'!$J:$J,'ATL CR'!$I:$I,'ATL GA Inventory'!$B80,'ATL CR'!$L:$L,'ATL GA Inventory'!AO$3)</f>
        <v>0</v>
      </c>
      <c r="AP80" s="13">
        <f>SUMIFS('ATL RAW'!$J:$J,'ATL RAW'!$I:$I,'ATL GA Inventory'!$B80,'ATL RAW'!$L:$L,'ATL GA Inventory'!AP$3)+SUMIFS('ATL CR'!$J:$J,'ATL CR'!$I:$I,'ATL GA Inventory'!$B80,'ATL CR'!$L:$L,'ATL GA Inventory'!AP$3)</f>
        <v>0</v>
      </c>
      <c r="AQ80" s="13">
        <f>SUMIFS('ATL RAW'!$J:$J,'ATL RAW'!$I:$I,'ATL GA Inventory'!$B80,'ATL RAW'!$L:$L,'ATL GA Inventory'!AQ$3)+SUMIFS('ATL CR'!$J:$J,'ATL CR'!$I:$I,'ATL GA Inventory'!$B80,'ATL CR'!$L:$L,'ATL GA Inventory'!AQ$3)</f>
        <v>0</v>
      </c>
      <c r="AR80" s="13">
        <f>SUMIFS('ATL RAW'!$J:$J,'ATL RAW'!$I:$I,'ATL GA Inventory'!$B80,'ATL RAW'!$L:$L,'ATL GA Inventory'!AR$3)+SUMIFS('ATL CR'!$J:$J,'ATL CR'!$I:$I,'ATL GA Inventory'!$B80,'ATL CR'!$L:$L,'ATL GA Inventory'!AR$3)</f>
        <v>0</v>
      </c>
      <c r="AS80" s="13">
        <f>SUMIFS('ATL RAW'!$J:$J,'ATL RAW'!$I:$I,'ATL GA Inventory'!$B80,'ATL RAW'!$L:$L,'ATL GA Inventory'!AS$3)+SUMIFS('ATL CR'!$J:$J,'ATL CR'!$I:$I,'ATL GA Inventory'!$B80,'ATL CR'!$L:$L,'ATL GA Inventory'!AS$3)</f>
        <v>0</v>
      </c>
      <c r="AT80" s="13">
        <f>SUMIFS('ATL RAW'!$J:$J,'ATL RAW'!$I:$I,'ATL GA Inventory'!$B80,'ATL RAW'!$L:$L,'ATL GA Inventory'!AT$3)+SUMIFS('ATL CR'!$J:$J,'ATL CR'!$I:$I,'ATL GA Inventory'!$B80,'ATL CR'!$L:$L,'ATL GA Inventory'!AT$3)</f>
        <v>0</v>
      </c>
      <c r="AU80" s="13">
        <f>SUMIFS('ATL RAW'!$J:$J,'ATL RAW'!$I:$I,'ATL GA Inventory'!$B80,'ATL RAW'!$L:$L,'ATL GA Inventory'!AU$3)+SUMIFS('ATL CR'!$J:$J,'ATL CR'!$I:$I,'ATL GA Inventory'!$B80,'ATL CR'!$L:$L,'ATL GA Inventory'!AU$3)</f>
        <v>0</v>
      </c>
      <c r="AV80" s="13">
        <f>SUMIFS('ATL RAW'!$J:$J,'ATL RAW'!$I:$I,'ATL GA Inventory'!$B80,'ATL RAW'!$L:$L,'ATL GA Inventory'!AV$3)+SUMIFS('ATL CR'!$J:$J,'ATL CR'!$I:$I,'ATL GA Inventory'!$B80,'ATL CR'!$L:$L,'ATL GA Inventory'!AV$3)</f>
        <v>0</v>
      </c>
      <c r="AW80" s="13">
        <f>SUMIFS('ATL RAW'!$J:$J,'ATL RAW'!$I:$I,'ATL GA Inventory'!$B80,'ATL RAW'!$L:$L,'ATL GA Inventory'!AW$3)+SUMIFS('ATL CR'!$J:$J,'ATL CR'!$I:$I,'ATL GA Inventory'!$B80,'ATL CR'!$L:$L,'ATL GA Inventory'!AW$3)</f>
        <v>0</v>
      </c>
      <c r="AX80" s="13">
        <f>SUMIFS('ATL RAW'!$J:$J,'ATL RAW'!$I:$I,'ATL GA Inventory'!$B80,'ATL RAW'!$L:$L,'ATL GA Inventory'!AX$3)+SUMIFS('ATL CR'!$J:$J,'ATL CR'!$I:$I,'ATL GA Inventory'!$B80,'ATL CR'!$L:$L,'ATL GA Inventory'!AX$3)</f>
        <v>0</v>
      </c>
      <c r="AY80" s="13">
        <f>SUMIFS('ATL RAW'!$J:$J,'ATL RAW'!$I:$I,'ATL GA Inventory'!$B80,'ATL RAW'!$L:$L,'ATL GA Inventory'!AY$3)+SUMIFS('ATL CR'!$J:$J,'ATL CR'!$I:$I,'ATL GA Inventory'!$B80,'ATL CR'!$L:$L,'ATL GA Inventory'!AY$3)</f>
        <v>0</v>
      </c>
      <c r="AZ80" s="13">
        <f>SUMIFS('ATL RAW'!$J:$J,'ATL RAW'!$I:$I,'ATL GA Inventory'!$B80,'ATL RAW'!$L:$L,'ATL GA Inventory'!AZ$3)+SUMIFS('ATL CR'!$J:$J,'ATL CR'!$I:$I,'ATL GA Inventory'!$B80,'ATL CR'!$L:$L,'ATL GA Inventory'!AZ$3)</f>
        <v>0</v>
      </c>
      <c r="BA80" s="13">
        <f>SUMIFS('ATL RAW'!$J:$J,'ATL RAW'!$I:$I,'ATL GA Inventory'!$B80,'ATL RAW'!$L:$L,'ATL GA Inventory'!BA$3)+SUMIFS('ATL CR'!$J:$J,'ATL CR'!$I:$I,'ATL GA Inventory'!$B80,'ATL CR'!$L:$L,'ATL GA Inventory'!BA$3)</f>
        <v>0</v>
      </c>
      <c r="BB80" s="13">
        <f>SUMIFS('ATL RAW'!$J:$J,'ATL RAW'!$I:$I,'ATL GA Inventory'!$B80,'ATL RAW'!$L:$L,'ATL GA Inventory'!BB$3)+SUMIFS('ATL CR'!$J:$J,'ATL CR'!$I:$I,'ATL GA Inventory'!$B80,'ATL CR'!$L:$L,'ATL GA Inventory'!BB$3)</f>
        <v>0</v>
      </c>
      <c r="BC80" s="13">
        <f>SUMIFS('ATL RAW'!$J:$J,'ATL RAW'!$I:$I,'ATL GA Inventory'!$B80,'ATL RAW'!$L:$L,'ATL GA Inventory'!BC$3)+SUMIFS('ATL CR'!$J:$J,'ATL CR'!$I:$I,'ATL GA Inventory'!$B80,'ATL CR'!$L:$L,'ATL GA Inventory'!BC$3)</f>
        <v>0</v>
      </c>
      <c r="BD80" s="13">
        <f>SUMIFS('ATL RAW'!$J:$J,'ATL RAW'!$I:$I,'ATL GA Inventory'!$B80,'ATL RAW'!$L:$L,'ATL GA Inventory'!BD$3)+SUMIFS('ATL CR'!$J:$J,'ATL CR'!$I:$I,'ATL GA Inventory'!$B80,'ATL CR'!$L:$L,'ATL GA Inventory'!BD$3)</f>
        <v>0</v>
      </c>
      <c r="BE80" s="13">
        <f>SUMIFS('ATL RAW'!$J:$J,'ATL RAW'!$I:$I,'ATL GA Inventory'!$B80,'ATL RAW'!$L:$L,'ATL GA Inventory'!BE$3)+SUMIFS('ATL CR'!$J:$J,'ATL CR'!$I:$I,'ATL GA Inventory'!$B80,'ATL CR'!$L:$L,'ATL GA Inventory'!BE$3)</f>
        <v>0</v>
      </c>
      <c r="BF80" s="13">
        <f>SUMIFS('ATL RAW'!$J:$J,'ATL RAW'!$I:$I,'ATL GA Inventory'!$B80,'ATL RAW'!$L:$L,'ATL GA Inventory'!BF$3)+SUMIFS('ATL CR'!$J:$J,'ATL CR'!$I:$I,'ATL GA Inventory'!$B80,'ATL CR'!$L:$L,'ATL GA Inventory'!BF$3)</f>
        <v>0</v>
      </c>
      <c r="BG80" s="13">
        <f>SUMIFS('ATL RAW'!$J:$J,'ATL RAW'!$I:$I,'ATL GA Inventory'!$B80,'ATL RAW'!$L:$L,'ATL GA Inventory'!BG$3)+SUMIFS('ATL CR'!$J:$J,'ATL CR'!$I:$I,'ATL GA Inventory'!$B80,'ATL CR'!$L:$L,'ATL GA Inventory'!BG$3)</f>
        <v>0</v>
      </c>
      <c r="BH80" s="13">
        <f>SUMIFS('ATL RAW'!$J:$J,'ATL RAW'!$I:$I,'ATL GA Inventory'!$B80,'ATL RAW'!$L:$L,'ATL GA Inventory'!BH$3)+SUMIFS('ATL CR'!$J:$J,'ATL CR'!$I:$I,'ATL GA Inventory'!$B80,'ATL CR'!$L:$L,'ATL GA Inventory'!BH$3)</f>
        <v>0</v>
      </c>
      <c r="BI80" s="13">
        <f>SUMIFS('ATL RAW'!$J:$J,'ATL RAW'!$I:$I,'ATL GA Inventory'!$B80,'ATL RAW'!$L:$L,'ATL GA Inventory'!BI$3)+SUMIFS('ATL CR'!$J:$J,'ATL CR'!$I:$I,'ATL GA Inventory'!$B80,'ATL CR'!$L:$L,'ATL GA Inventory'!BI$3)</f>
        <v>783</v>
      </c>
      <c r="BJ80" s="13">
        <f>SUMIFS('ATL RAW'!$J:$J,'ATL RAW'!$I:$I,'ATL GA Inventory'!$B80,'ATL RAW'!$L:$L,'ATL GA Inventory'!BJ$3)+SUMIFS('ATL CR'!$J:$J,'ATL CR'!$I:$I,'ATL GA Inventory'!$B80,'ATL CR'!$L:$L,'ATL GA Inventory'!BJ$3)</f>
        <v>0</v>
      </c>
      <c r="BK80" s="13">
        <f>SUMIFS('ATL RAW'!$J:$J,'ATL RAW'!$I:$I,'ATL GA Inventory'!$B80,'ATL RAW'!$L:$L,'ATL GA Inventory'!BK$3)+SUMIFS('ATL CR'!$J:$J,'ATL CR'!$I:$I,'ATL GA Inventory'!$B80,'ATL CR'!$L:$L,'ATL GA Inventory'!BK$3)</f>
        <v>0</v>
      </c>
      <c r="BL80" s="13">
        <f>SUMIFS('ATL RAW'!$J:$J,'ATL RAW'!$I:$I,'ATL GA Inventory'!$B80,'ATL RAW'!$L:$L,'ATL GA Inventory'!BL$3)+SUMIFS('ATL CR'!$J:$J,'ATL CR'!$I:$I,'ATL GA Inventory'!$B80,'ATL CR'!$L:$L,'ATL GA Inventory'!BL$3)</f>
        <v>0</v>
      </c>
      <c r="BM80" s="13">
        <f>SUMIFS('ATL RAW'!$J:$J,'ATL RAW'!$I:$I,'ATL GA Inventory'!$B80,'ATL RAW'!$L:$L,'ATL GA Inventory'!BM$3)+SUMIFS('ATL CR'!$J:$J,'ATL CR'!$I:$I,'ATL GA Inventory'!$B80,'ATL CR'!$L:$L,'ATL GA Inventory'!BM$3)</f>
        <v>0</v>
      </c>
      <c r="BN80" s="13">
        <f>SUMIFS('ATL RAW'!$J:$J,'ATL RAW'!$I:$I,'ATL GA Inventory'!$B80,'ATL RAW'!$L:$L,'ATL GA Inventory'!BN$3)+SUMIFS('ATL CR'!$J:$J,'ATL CR'!$I:$I,'ATL GA Inventory'!$B80,'ATL CR'!$L:$L,'ATL GA Inventory'!BN$3)</f>
        <v>0</v>
      </c>
      <c r="BO80" s="13">
        <f>SUMIFS('ATL RAW'!$J:$J,'ATL RAW'!$I:$I,'ATL GA Inventory'!$B80,'ATL RAW'!$L:$L,'ATL GA Inventory'!BO$3)+SUMIFS('ATL CR'!$J:$J,'ATL CR'!$I:$I,'ATL GA Inventory'!$B80,'ATL CR'!$L:$L,'ATL GA Inventory'!BO$3)</f>
        <v>0</v>
      </c>
      <c r="BP80" s="13">
        <f>SUMIFS('ATL RAW'!$J:$J,'ATL RAW'!$I:$I,'ATL GA Inventory'!$B80,'ATL RAW'!$L:$L,'ATL GA Inventory'!BP$3)+SUMIFS('ATL CR'!$J:$J,'ATL CR'!$I:$I,'ATL GA Inventory'!$B80,'ATL CR'!$L:$L,'ATL GA Inventory'!BP$3)</f>
        <v>0</v>
      </c>
      <c r="BQ80" s="13">
        <f>SUMIFS('ATL RAW'!$J:$J,'ATL RAW'!$I:$I,'ATL GA Inventory'!$B80,'ATL RAW'!$L:$L,'ATL GA Inventory'!BQ$3)+SUMIFS('ATL CR'!$J:$J,'ATL CR'!$I:$I,'ATL GA Inventory'!$B80,'ATL CR'!$L:$L,'ATL GA Inventory'!BQ$3)</f>
        <v>0</v>
      </c>
      <c r="BR80" s="13">
        <f>SUMIFS('ATL RAW'!$J:$J,'ATL RAW'!$I:$I,'ATL GA Inventory'!$B80,'ATL RAW'!$L:$L,'ATL GA Inventory'!BR$3)+SUMIFS('ATL CR'!$J:$J,'ATL CR'!$I:$I,'ATL GA Inventory'!$B80,'ATL CR'!$L:$L,'ATL GA Inventory'!BR$3)</f>
        <v>0</v>
      </c>
      <c r="BS80" s="13">
        <f>SUMIFS('ATL RAW'!$J:$J,'ATL RAW'!$I:$I,'ATL GA Inventory'!$B80,'ATL RAW'!$L:$L,'ATL GA Inventory'!BS$3)+SUMIFS('ATL CR'!$J:$J,'ATL CR'!$I:$I,'ATL GA Inventory'!$B80,'ATL CR'!$L:$L,'ATL GA Inventory'!BS$3)</f>
        <v>0</v>
      </c>
      <c r="BT80" s="13">
        <f>SUMIFS('ATL RAW'!$J:$J,'ATL RAW'!$I:$I,'ATL GA Inventory'!$B80,'ATL RAW'!$L:$L,'ATL GA Inventory'!BT$3)+SUMIFS('ATL CR'!$J:$J,'ATL CR'!$I:$I,'ATL GA Inventory'!$B80,'ATL CR'!$L:$L,'ATL GA Inventory'!BT$3)</f>
        <v>0</v>
      </c>
      <c r="BU80" s="13">
        <f>SUMIFS('ATL RAW'!$J:$J,'ATL RAW'!$I:$I,'ATL GA Inventory'!$B80,'ATL RAW'!$L:$L,'ATL GA Inventory'!BU$3)+SUMIFS('ATL CR'!$J:$J,'ATL CR'!$I:$I,'ATL GA Inventory'!$B80,'ATL CR'!$L:$L,'ATL GA Inventory'!BU$3)</f>
        <v>0</v>
      </c>
      <c r="BV80" s="13">
        <f>SUMIFS('ATL RAW'!$J:$J,'ATL RAW'!$I:$I,'ATL GA Inventory'!$B80,'ATL RAW'!$L:$L,'ATL GA Inventory'!BV$3)+SUMIFS('ATL CR'!$J:$J,'ATL CR'!$I:$I,'ATL GA Inventory'!$B80,'ATL CR'!$L:$L,'ATL GA Inventory'!BV$3)</f>
        <v>0</v>
      </c>
      <c r="BW80" s="13">
        <f>SUMIFS('ATL RAW'!$J:$J,'ATL RAW'!$I:$I,'ATL GA Inventory'!$B80,'ATL RAW'!$L:$L,'ATL GA Inventory'!BW$3)+SUMIFS('ATL CR'!$J:$J,'ATL CR'!$I:$I,'ATL GA Inventory'!$B80,'ATL CR'!$L:$L,'ATL GA Inventory'!BW$3)</f>
        <v>0</v>
      </c>
      <c r="BX80" s="13">
        <f>SUMIFS('ATL RAW'!$J:$J,'ATL RAW'!$I:$I,'ATL GA Inventory'!$B80,'ATL RAW'!$L:$L,'ATL GA Inventory'!BX$3)+SUMIFS('ATL CR'!$J:$J,'ATL CR'!$I:$I,'ATL GA Inventory'!$B80,'ATL CR'!$L:$L,'ATL GA Inventory'!BX$3)</f>
        <v>0</v>
      </c>
      <c r="BY80" s="13">
        <f>SUMIFS('ATL RAW'!$J:$J,'ATL RAW'!$I:$I,'ATL GA Inventory'!$B80,'ATL RAW'!$L:$L,'ATL GA Inventory'!BY$3)+SUMIFS('ATL CR'!$J:$J,'ATL CR'!$I:$I,'ATL GA Inventory'!$B80,'ATL CR'!$L:$L,'ATL GA Inventory'!BY$3)</f>
        <v>0</v>
      </c>
      <c r="BZ80" s="13">
        <f>SUMIFS('ATL RAW'!$J:$J,'ATL RAW'!$I:$I,'ATL GA Inventory'!$B80,'ATL RAW'!$L:$L,'ATL GA Inventory'!BZ$3)+SUMIFS('ATL CR'!$J:$J,'ATL CR'!$I:$I,'ATL GA Inventory'!$B80,'ATL CR'!$L:$L,'ATL GA Inventory'!BZ$3)</f>
        <v>0</v>
      </c>
      <c r="CA80" s="13">
        <f>SUMIFS('ATL RAW'!$J:$J,'ATL RAW'!$I:$I,'ATL GA Inventory'!$B80,'ATL RAW'!$L:$L,'ATL GA Inventory'!CA$3)+SUMIFS('ATL CR'!$J:$J,'ATL CR'!$I:$I,'ATL GA Inventory'!$B80,'ATL CR'!$L:$L,'ATL GA Inventory'!CA$3)</f>
        <v>0</v>
      </c>
      <c r="CB80" s="13">
        <f>SUMIFS('ATL RAW'!$J:$J,'ATL RAW'!$I:$I,'ATL GA Inventory'!$B80,'ATL RAW'!$L:$L,'ATL GA Inventory'!CB$3)+SUMIFS('ATL CR'!$J:$J,'ATL CR'!$I:$I,'ATL GA Inventory'!$B80,'ATL CR'!$L:$L,'ATL GA Inventory'!CB$3)</f>
        <v>0</v>
      </c>
      <c r="CC80" s="13">
        <f>SUMIFS('ATL RAW'!$J:$J,'ATL RAW'!$I:$I,'ATL GA Inventory'!$B80,'ATL RAW'!$L:$L,'ATL GA Inventory'!CC$3)+SUMIFS('ATL CR'!$J:$J,'ATL CR'!$I:$I,'ATL GA Inventory'!$B80,'ATL CR'!$L:$L,'ATL GA Inventory'!CC$3)</f>
        <v>0</v>
      </c>
      <c r="CD80" s="13">
        <f>SUMIFS('ATL RAW'!$J:$J,'ATL RAW'!$I:$I,'ATL GA Inventory'!$B80,'ATL RAW'!$L:$L,'ATL GA Inventory'!CD$3)+SUMIFS('ATL CR'!$J:$J,'ATL CR'!$I:$I,'ATL GA Inventory'!$B80,'ATL CR'!$L:$L,'ATL GA Inventory'!CD$3)</f>
        <v>0</v>
      </c>
      <c r="CE80" s="13">
        <f>SUMIFS('ATL RAW'!$J:$J,'ATL RAW'!$I:$I,'ATL GA Inventory'!$B80,'ATL RAW'!$L:$L,'ATL GA Inventory'!CE$3)+SUMIFS('ATL CR'!$J:$J,'ATL CR'!$I:$I,'ATL GA Inventory'!$B80,'ATL CR'!$L:$L,'ATL GA Inventory'!CE$3)</f>
        <v>0</v>
      </c>
      <c r="CF80" s="13">
        <f>SUMIFS('ATL RAW'!$J:$J,'ATL RAW'!$I:$I,'ATL GA Inventory'!$B80,'ATL RAW'!$L:$L,'ATL GA Inventory'!CF$3)+SUMIFS('ATL CR'!$J:$J,'ATL CR'!$I:$I,'ATL GA Inventory'!$B80,'ATL CR'!$L:$L,'ATL GA Inventory'!CF$3)</f>
        <v>0</v>
      </c>
      <c r="CG80" s="13">
        <f>SUMIFS('ATL RAW'!$J:$J,'ATL RAW'!$I:$I,'ATL GA Inventory'!$B80,'ATL RAW'!$L:$L,'ATL GA Inventory'!CG$3)+SUMIFS('ATL CR'!$J:$J,'ATL CR'!$I:$I,'ATL GA Inventory'!$B80,'ATL CR'!$L:$L,'ATL GA Inventory'!CG$3)</f>
        <v>0</v>
      </c>
      <c r="CH80" s="13">
        <f>SUMIFS('ATL RAW'!$J:$J,'ATL RAW'!$I:$I,'ATL GA Inventory'!$B80,'ATL RAW'!$L:$L,'ATL GA Inventory'!CH$3)+SUMIFS('ATL CR'!$J:$J,'ATL CR'!$I:$I,'ATL GA Inventory'!$B80,'ATL CR'!$L:$L,'ATL GA Inventory'!CH$3)</f>
        <v>0</v>
      </c>
      <c r="CI80" s="13">
        <f>SUMIFS('ATL RAW'!$J:$J,'ATL RAW'!$I:$I,'ATL GA Inventory'!$B80,'ATL RAW'!$L:$L,'ATL GA Inventory'!CI$3)+SUMIFS('ATL CR'!$J:$J,'ATL CR'!$I:$I,'ATL GA Inventory'!$B80,'ATL CR'!$L:$L,'ATL GA Inventory'!CI$3)</f>
        <v>0</v>
      </c>
      <c r="CJ80" s="13">
        <f>SUMIFS('ATL RAW'!$J:$J,'ATL RAW'!$I:$I,'ATL GA Inventory'!$B80,'ATL RAW'!$L:$L,'ATL GA Inventory'!CJ$3)+SUMIFS('ATL CR'!$J:$J,'ATL CR'!$I:$I,'ATL GA Inventory'!$B80,'ATL CR'!$L:$L,'ATL GA Inventory'!CJ$3)</f>
        <v>0</v>
      </c>
      <c r="CK80" s="13">
        <f>SUMIFS('ATL RAW'!$J:$J,'ATL RAW'!$I:$I,'ATL GA Inventory'!$B80,'ATL RAW'!$L:$L,'ATL GA Inventory'!CK$3)+SUMIFS('ATL CR'!$J:$J,'ATL CR'!$I:$I,'ATL GA Inventory'!$B80,'ATL CR'!$L:$L,'ATL GA Inventory'!CK$3)</f>
        <v>0</v>
      </c>
      <c r="CL80" s="13">
        <f>SUMIFS('ATL RAW'!$J:$J,'ATL RAW'!$I:$I,'ATL GA Inventory'!$B80,'ATL RAW'!$L:$L,'ATL GA Inventory'!CL$3)+SUMIFS('ATL CR'!$J:$J,'ATL CR'!$I:$I,'ATL GA Inventory'!$B80,'ATL CR'!$L:$L,'ATL GA Inventory'!CL$3)</f>
        <v>0</v>
      </c>
      <c r="CM80" s="13">
        <f>SUMIFS('ATL RAW'!$J:$J,'ATL RAW'!$I:$I,'ATL GA Inventory'!$B80,'ATL RAW'!$L:$L,'ATL GA Inventory'!CM$3)+SUMIFS('ATL CR'!$J:$J,'ATL CR'!$I:$I,'ATL GA Inventory'!$B80,'ATL CR'!$L:$L,'ATL GA Inventory'!CM$3)</f>
        <v>0</v>
      </c>
      <c r="CN80" s="13">
        <f>SUMIFS('ATL RAW'!$J:$J,'ATL RAW'!$I:$I,'ATL GA Inventory'!$B80,'ATL RAW'!$L:$L,'ATL GA Inventory'!CN$3)+SUMIFS('ATL CR'!$J:$J,'ATL CR'!$I:$I,'ATL GA Inventory'!$B80,'ATL CR'!$L:$L,'ATL GA Inventory'!CN$3)</f>
        <v>0</v>
      </c>
      <c r="CO80" s="13">
        <f>SUMIFS('ATL RAW'!$J:$J,'ATL RAW'!$I:$I,'ATL GA Inventory'!$B80,'ATL RAW'!$L:$L,'ATL GA Inventory'!CO$3)+SUMIFS('ATL CR'!$J:$J,'ATL CR'!$I:$I,'ATL GA Inventory'!$B80,'ATL CR'!$L:$L,'ATL GA Inventory'!CO$3)</f>
        <v>0</v>
      </c>
      <c r="CP80" s="13">
        <f>SUMIFS('ATL RAW'!$J:$J,'ATL RAW'!$I:$I,'ATL GA Inventory'!$B80,'ATL RAW'!$L:$L,'ATL GA Inventory'!CP$3)+SUMIFS('ATL CR'!$J:$J,'ATL CR'!$I:$I,'ATL GA Inventory'!$B80,'ATL CR'!$L:$L,'ATL GA Inventory'!CP$3)</f>
        <v>0</v>
      </c>
      <c r="CQ80" s="13">
        <f>SUMIFS('ATL RAW'!$J:$J,'ATL RAW'!$I:$I,'ATL GA Inventory'!$B80,'ATL RAW'!$L:$L,'ATL GA Inventory'!CQ$3)+SUMIFS('ATL CR'!$J:$J,'ATL CR'!$I:$I,'ATL GA Inventory'!$B80,'ATL CR'!$L:$L,'ATL GA Inventory'!CQ$3)</f>
        <v>0</v>
      </c>
      <c r="CR80" s="13">
        <f>SUMIFS('ATL RAW'!$J:$J,'ATL RAW'!$I:$I,'ATL GA Inventory'!$B80,'ATL RAW'!$L:$L,'ATL GA Inventory'!CR$3)+SUMIFS('ATL CR'!$J:$J,'ATL CR'!$I:$I,'ATL GA Inventory'!$B80,'ATL CR'!$L:$L,'ATL GA Inventory'!CR$3)</f>
        <v>0</v>
      </c>
      <c r="CS80" s="13">
        <f>SUMIFS('ATL RAW'!$J:$J,'ATL RAW'!$I:$I,'ATL GA Inventory'!$B80,'ATL RAW'!$L:$L,'ATL GA Inventory'!CS$3)+SUMIFS('ATL CR'!$J:$J,'ATL CR'!$I:$I,'ATL GA Inventory'!$B80,'ATL CR'!$L:$L,'ATL GA Inventory'!CS$3)</f>
        <v>0</v>
      </c>
      <c r="CT80" s="13">
        <f>SUMIFS('ATL RAW'!$J:$J,'ATL RAW'!$I:$I,'ATL GA Inventory'!$B80,'ATL RAW'!$L:$L,'ATL GA Inventory'!CT$3)+SUMIFS('ATL CR'!$J:$J,'ATL CR'!$I:$I,'ATL GA Inventory'!$B80,'ATL CR'!$L:$L,'ATL GA Inventory'!CT$3)</f>
        <v>0</v>
      </c>
      <c r="CU80" s="13">
        <f>SUMIFS('ATL RAW'!$J:$J,'ATL RAW'!$I:$I,'ATL GA Inventory'!$B80,'ATL RAW'!$L:$L,'ATL GA Inventory'!CU$3)+SUMIFS('ATL CR'!$J:$J,'ATL CR'!$I:$I,'ATL GA Inventory'!$B80,'ATL CR'!$L:$L,'ATL GA Inventory'!CU$3)</f>
        <v>0</v>
      </c>
      <c r="CV80" s="13">
        <f>SUMIFS('ATL RAW'!$J:$J,'ATL RAW'!$I:$I,'ATL GA Inventory'!$B80,'ATL RAW'!$L:$L,'ATL GA Inventory'!CV$3)+SUMIFS('ATL CR'!$J:$J,'ATL CR'!$I:$I,'ATL GA Inventory'!$B80,'ATL CR'!$L:$L,'ATL GA Inventory'!CV$3)</f>
        <v>0</v>
      </c>
      <c r="CW80" s="13">
        <f>SUMIFS('ATL RAW'!$J:$J,'ATL RAW'!$I:$I,'ATL GA Inventory'!$B80,'ATL RAW'!$L:$L,'ATL GA Inventory'!CW$3)+SUMIFS('ATL CR'!$J:$J,'ATL CR'!$I:$I,'ATL GA Inventory'!$B80,'ATL CR'!$L:$L,'ATL GA Inventory'!CW$3)</f>
        <v>0</v>
      </c>
      <c r="CX80" s="13">
        <f>SUMIFS('ATL RAW'!$J:$J,'ATL RAW'!$I:$I,'ATL GA Inventory'!$B80,'ATL RAW'!$L:$L,'ATL GA Inventory'!CX$3)+SUMIFS('ATL CR'!$J:$J,'ATL CR'!$I:$I,'ATL GA Inventory'!$B80,'ATL CR'!$L:$L,'ATL GA Inventory'!CX$3)</f>
        <v>0</v>
      </c>
      <c r="CY80" s="13">
        <f>SUMIFS('ATL RAW'!$J:$J,'ATL RAW'!$I:$I,'ATL GA Inventory'!$B80,'ATL RAW'!$L:$L,'ATL GA Inventory'!CY$3)+SUMIFS('ATL CR'!$J:$J,'ATL CR'!$I:$I,'ATL GA Inventory'!$B80,'ATL CR'!$L:$L,'ATL GA Inventory'!CY$3)</f>
        <v>0</v>
      </c>
      <c r="CZ80" s="13">
        <f>SUMIFS('ATL RAW'!$J:$J,'ATL RAW'!$I:$I,'ATL GA Inventory'!$B80,'ATL RAW'!$L:$L,'ATL GA Inventory'!CZ$3)+SUMIFS('ATL CR'!$J:$J,'ATL CR'!$I:$I,'ATL GA Inventory'!$B80,'ATL CR'!$L:$L,'ATL GA Inventory'!CZ$3)</f>
        <v>0</v>
      </c>
      <c r="DA80" s="13">
        <f>SUMIFS('ATL RAW'!$J:$J,'ATL RAW'!$I:$I,'ATL GA Inventory'!$B80,'ATL RAW'!$L:$L,'ATL GA Inventory'!DA$3)+SUMIFS('ATL CR'!$J:$J,'ATL CR'!$I:$I,'ATL GA Inventory'!$B80,'ATL CR'!$L:$L,'ATL GA Inventory'!DA$3)</f>
        <v>0</v>
      </c>
      <c r="DB80" s="13">
        <f>SUMIFS('ATL RAW'!$J:$J,'ATL RAW'!$I:$I,'ATL GA Inventory'!$B80,'ATL RAW'!$L:$L,'ATL GA Inventory'!DB$3)+SUMIFS('ATL CR'!$J:$J,'ATL CR'!$I:$I,'ATL GA Inventory'!$B80,'ATL CR'!$L:$L,'ATL GA Inventory'!DB$3)</f>
        <v>0</v>
      </c>
      <c r="DC80" s="13">
        <f>SUMIFS('ATL RAW'!$J:$J,'ATL RAW'!$I:$I,'ATL GA Inventory'!$B80,'ATL RAW'!$L:$L,'ATL GA Inventory'!DC$3)+SUMIFS('ATL CR'!$J:$J,'ATL CR'!$I:$I,'ATL GA Inventory'!$B80,'ATL CR'!$L:$L,'ATL GA Inventory'!DC$3)</f>
        <v>0</v>
      </c>
      <c r="DD80" s="13">
        <f>SUMIFS('ATL RAW'!$J:$J,'ATL RAW'!$I:$I,'ATL GA Inventory'!$B80,'ATL RAW'!$L:$L,'ATL GA Inventory'!DD$3)+SUMIFS('ATL CR'!$J:$J,'ATL CR'!$I:$I,'ATL GA Inventory'!$B80,'ATL CR'!$L:$L,'ATL GA Inventory'!DD$3)</f>
        <v>0</v>
      </c>
      <c r="DE80" s="13">
        <f>SUMIFS('ATL RAW'!$J:$J,'ATL RAW'!$I:$I,'ATL GA Inventory'!$B80,'ATL RAW'!$L:$L,'ATL GA Inventory'!DE$3)+SUMIFS('ATL CR'!$J:$J,'ATL CR'!$I:$I,'ATL GA Inventory'!$B80,'ATL CR'!$L:$L,'ATL GA Inventory'!DE$3)</f>
        <v>0</v>
      </c>
      <c r="DF80" s="13">
        <f>SUMIFS('ATL RAW'!$J:$J,'ATL RAW'!$I:$I,'ATL GA Inventory'!$B80,'ATL RAW'!$L:$L,'ATL GA Inventory'!DF$3)+SUMIFS('ATL CR'!$J:$J,'ATL CR'!$I:$I,'ATL GA Inventory'!$B80,'ATL CR'!$L:$L,'ATL GA Inventory'!DF$3)</f>
        <v>0</v>
      </c>
      <c r="DG80" s="13">
        <f>SUMIFS('ATL RAW'!$J:$J,'ATL RAW'!$I:$I,'ATL GA Inventory'!$B80,'ATL RAW'!$L:$L,'ATL GA Inventory'!DG$3)+SUMIFS('ATL CR'!$J:$J,'ATL CR'!$I:$I,'ATL GA Inventory'!$B80,'ATL CR'!$L:$L,'ATL GA Inventory'!DG$3)</f>
        <v>0</v>
      </c>
      <c r="DH80" s="13">
        <f>SUMIFS('ATL RAW'!$J:$J,'ATL RAW'!$I:$I,'ATL GA Inventory'!$B80,'ATL RAW'!$L:$L,'ATL GA Inventory'!DH$3)+SUMIFS('ATL CR'!$J:$J,'ATL CR'!$I:$I,'ATL GA Inventory'!$B80,'ATL CR'!$L:$L,'ATL GA Inventory'!DH$3)</f>
        <v>0</v>
      </c>
      <c r="DI80" s="13">
        <f>SUMIFS('ATL RAW'!$J:$J,'ATL RAW'!$I:$I,'ATL GA Inventory'!$B80,'ATL RAW'!$L:$L,'ATL GA Inventory'!DI$3)+SUMIFS('ATL CR'!$J:$J,'ATL CR'!$I:$I,'ATL GA Inventory'!$B80,'ATL CR'!$L:$L,'ATL GA Inventory'!DI$3)</f>
        <v>0</v>
      </c>
      <c r="DJ80" s="13">
        <f>SUMIFS('ATL RAW'!$J:$J,'ATL RAW'!$I:$I,'ATL GA Inventory'!$B80,'ATL RAW'!$L:$L,'ATL GA Inventory'!DJ$3)+SUMIFS('ATL CR'!$J:$J,'ATL CR'!$I:$I,'ATL GA Inventory'!$B80,'ATL CR'!$L:$L,'ATL GA Inventory'!DJ$3)</f>
        <v>0</v>
      </c>
      <c r="DK80" s="13">
        <f>SUMIFS('ATL RAW'!$J:$J,'ATL RAW'!$I:$I,'ATL GA Inventory'!$B80,'ATL RAW'!$L:$L,'ATL GA Inventory'!DK$3)+SUMIFS('ATL CR'!$J:$J,'ATL CR'!$I:$I,'ATL GA Inventory'!$B80,'ATL CR'!$L:$L,'ATL GA Inventory'!DK$3)</f>
        <v>0</v>
      </c>
      <c r="DL80" s="13">
        <f>SUMIFS('ATL RAW'!$J:$J,'ATL RAW'!$I:$I,'ATL GA Inventory'!$B80,'ATL RAW'!$L:$L,'ATL GA Inventory'!DL$3)+SUMIFS('ATL CR'!$J:$J,'ATL CR'!$I:$I,'ATL GA Inventory'!$B80,'ATL CR'!$L:$L,'ATL GA Inventory'!DL$3)</f>
        <v>0</v>
      </c>
      <c r="DM80" s="13">
        <f>SUMIFS('ATL RAW'!$J:$J,'ATL RAW'!$I:$I,'ATL GA Inventory'!$B80,'ATL RAW'!$L:$L,'ATL GA Inventory'!DM$3)+SUMIFS('ATL CR'!$J:$J,'ATL CR'!$I:$I,'ATL GA Inventory'!$B80,'ATL CR'!$L:$L,'ATL GA Inventory'!DM$3)</f>
        <v>0</v>
      </c>
      <c r="DN80" s="13">
        <f>SUMIFS('ATL RAW'!$J:$J,'ATL RAW'!$I:$I,'ATL GA Inventory'!$B80,'ATL RAW'!$L:$L,'ATL GA Inventory'!DN$3)+SUMIFS('ATL CR'!$J:$J,'ATL CR'!$I:$I,'ATL GA Inventory'!$B80,'ATL CR'!$L:$L,'ATL GA Inventory'!DN$3)</f>
        <v>0</v>
      </c>
      <c r="DO80" s="13">
        <f>SUMIFS('ATL RAW'!$J:$J,'ATL RAW'!$I:$I,'ATL GA Inventory'!$B80,'ATL RAW'!$L:$L,'ATL GA Inventory'!DO$3)+SUMIFS('ATL CR'!$J:$J,'ATL CR'!$I:$I,'ATL GA Inventory'!$B80,'ATL CR'!$L:$L,'ATL GA Inventory'!DO$3)</f>
        <v>0</v>
      </c>
      <c r="DP80" s="13">
        <f>SUMIFS('ATL RAW'!$J:$J,'ATL RAW'!$I:$I,'ATL GA Inventory'!$B80,'ATL RAW'!$L:$L,'ATL GA Inventory'!DP$3)+SUMIFS('ATL CR'!$J:$J,'ATL CR'!$I:$I,'ATL GA Inventory'!$B80,'ATL CR'!$L:$L,'ATL GA Inventory'!DP$3)</f>
        <v>0</v>
      </c>
      <c r="DQ80" s="13">
        <f>SUMIFS('ATL RAW'!$J:$J,'ATL RAW'!$I:$I,'ATL GA Inventory'!$B80,'ATL RAW'!$L:$L,'ATL GA Inventory'!DQ$3)+SUMIFS('ATL CR'!$J:$J,'ATL CR'!$I:$I,'ATL GA Inventory'!$B80,'ATL CR'!$L:$L,'ATL GA Inventory'!DQ$3)</f>
        <v>0</v>
      </c>
      <c r="DR80" s="13">
        <f>SUMIFS('ATL RAW'!$J:$J,'ATL RAW'!$I:$I,'ATL GA Inventory'!$B80,'ATL RAW'!$L:$L,'ATL GA Inventory'!DR$3)+SUMIFS('ATL CR'!$J:$J,'ATL CR'!$I:$I,'ATL GA Inventory'!$B80,'ATL CR'!$L:$L,'ATL GA Inventory'!DR$3)</f>
        <v>0</v>
      </c>
      <c r="DS80" s="13">
        <f>SUMIFS('ATL RAW'!$J:$J,'ATL RAW'!$I:$I,'ATL GA Inventory'!$B80,'ATL RAW'!$L:$L,'ATL GA Inventory'!DS$3)+SUMIFS('ATL CR'!$J:$J,'ATL CR'!$I:$I,'ATL GA Inventory'!$B80,'ATL CR'!$L:$L,'ATL GA Inventory'!DS$3)</f>
        <v>0</v>
      </c>
      <c r="DT80" s="13">
        <f>SUMIFS('ATL RAW'!$J:$J,'ATL RAW'!$I:$I,'ATL GA Inventory'!$B80,'ATL RAW'!$L:$L,'ATL GA Inventory'!DT$3)+SUMIFS('ATL CR'!$J:$J,'ATL CR'!$I:$I,'ATL GA Inventory'!$B80,'ATL CR'!$L:$L,'ATL GA Inventory'!DT$3)</f>
        <v>0</v>
      </c>
      <c r="DU80" s="13">
        <f>SUMIFS('ATL RAW'!$J:$J,'ATL RAW'!$I:$I,'ATL GA Inventory'!$B80,'ATL RAW'!$L:$L,'ATL GA Inventory'!DU$3)+SUMIFS('ATL CR'!$J:$J,'ATL CR'!$I:$I,'ATL GA Inventory'!$B80,'ATL CR'!$L:$L,'ATL GA Inventory'!DU$3)</f>
        <v>0</v>
      </c>
      <c r="DV80" s="13">
        <f>SUMIFS('ATL RAW'!$J:$J,'ATL RAW'!$I:$I,'ATL GA Inventory'!$B80,'ATL RAW'!$L:$L,'ATL GA Inventory'!DV$3)+SUMIFS('ATL CR'!$J:$J,'ATL CR'!$I:$I,'ATL GA Inventory'!$B80,'ATL CR'!$L:$L,'ATL GA Inventory'!DV$3)</f>
        <v>0</v>
      </c>
      <c r="DW80" s="13">
        <f>SUMIFS('ATL RAW'!$J:$J,'ATL RAW'!$I:$I,'ATL GA Inventory'!$B80,'ATL RAW'!$L:$L,'ATL GA Inventory'!DW$3)+SUMIFS('ATL CR'!$J:$J,'ATL CR'!$I:$I,'ATL GA Inventory'!$B80,'ATL CR'!$L:$L,'ATL GA Inventory'!DW$3)</f>
        <v>0</v>
      </c>
      <c r="DX80" s="13">
        <f>SUMIFS('ATL RAW'!$J:$J,'ATL RAW'!$I:$I,'ATL GA Inventory'!$B80,'ATL RAW'!$L:$L,'ATL GA Inventory'!DX$3)+SUMIFS('ATL CR'!$J:$J,'ATL CR'!$I:$I,'ATL GA Inventory'!$B80,'ATL CR'!$L:$L,'ATL GA Inventory'!DX$3)</f>
        <v>0</v>
      </c>
      <c r="DY80" s="13">
        <f>SUMIFS('ATL RAW'!$J:$J,'ATL RAW'!$I:$I,'ATL GA Inventory'!$B80,'ATL RAW'!$L:$L,'ATL GA Inventory'!DY$3)+SUMIFS('ATL CR'!$J:$J,'ATL CR'!$I:$I,'ATL GA Inventory'!$B80,'ATL CR'!$L:$L,'ATL GA Inventory'!DY$3)</f>
        <v>0</v>
      </c>
      <c r="DZ80" s="13">
        <f>SUMIFS('ATL RAW'!$J:$J,'ATL RAW'!$I:$I,'ATL GA Inventory'!$B80,'ATL RAW'!$L:$L,'ATL GA Inventory'!DZ$3)+SUMIFS('ATL CR'!$J:$J,'ATL CR'!$I:$I,'ATL GA Inventory'!$B80,'ATL CR'!$L:$L,'ATL GA Inventory'!DZ$3)</f>
        <v>0</v>
      </c>
      <c r="EA80" s="13">
        <f>SUMIFS('ATL RAW'!$J:$J,'ATL RAW'!$I:$I,'ATL GA Inventory'!$B80,'ATL RAW'!$L:$L,'ATL GA Inventory'!EA$3)+SUMIFS('ATL CR'!$J:$J,'ATL CR'!$I:$I,'ATL GA Inventory'!$B80,'ATL CR'!$L:$L,'ATL GA Inventory'!EA$3)</f>
        <v>0</v>
      </c>
      <c r="EB80" s="13">
        <f>SUMIFS('ATL RAW'!$J:$J,'ATL RAW'!$I:$I,'ATL GA Inventory'!$B80,'ATL RAW'!$L:$L,'ATL GA Inventory'!EB$3)+SUMIFS('ATL CR'!$J:$J,'ATL CR'!$I:$I,'ATL GA Inventory'!$B80,'ATL CR'!$L:$L,'ATL GA Inventory'!EB$3)</f>
        <v>0</v>
      </c>
      <c r="EC80" s="13">
        <f>SUMIFS('ATL RAW'!$J:$J,'ATL RAW'!$I:$I,'ATL GA Inventory'!$B80,'ATL RAW'!$L:$L,'ATL GA Inventory'!EC$3)+SUMIFS('ATL CR'!$J:$J,'ATL CR'!$I:$I,'ATL GA Inventory'!$B80,'ATL CR'!$L:$L,'ATL GA Inventory'!EC$3)</f>
        <v>0</v>
      </c>
      <c r="ED80" s="13">
        <f>SUMIFS('ATL RAW'!$J:$J,'ATL RAW'!$I:$I,'ATL GA Inventory'!$B80,'ATL RAW'!$L:$L,'ATL GA Inventory'!ED$3)+SUMIFS('ATL CR'!$J:$J,'ATL CR'!$I:$I,'ATL GA Inventory'!$B80,'ATL CR'!$L:$L,'ATL GA Inventory'!ED$3)</f>
        <v>0</v>
      </c>
      <c r="EE80" s="13">
        <f>SUMIFS('ATL RAW'!$J:$J,'ATL RAW'!$I:$I,'ATL GA Inventory'!$B80,'ATL RAW'!$L:$L,'ATL GA Inventory'!EE$3)+SUMIFS('ATL CR'!$J:$J,'ATL CR'!$I:$I,'ATL GA Inventory'!$B80,'ATL CR'!$L:$L,'ATL GA Inventory'!EE$3)</f>
        <v>0</v>
      </c>
      <c r="EF80" s="13">
        <f>SUMIFS('ATL RAW'!$J:$J,'ATL RAW'!$I:$I,'ATL GA Inventory'!$B80,'ATL RAW'!$L:$L,'ATL GA Inventory'!EF$3)+SUMIFS('ATL CR'!$J:$J,'ATL CR'!$I:$I,'ATL GA Inventory'!$B80,'ATL CR'!$L:$L,'ATL GA Inventory'!EF$3)</f>
        <v>0</v>
      </c>
      <c r="EG80" s="13">
        <f>SUMIFS('ATL RAW'!$J:$J,'ATL RAW'!$I:$I,'ATL GA Inventory'!$B80,'ATL RAW'!$L:$L,'ATL GA Inventory'!EG$3)+SUMIFS('ATL CR'!$J:$J,'ATL CR'!$I:$I,'ATL GA Inventory'!$B80,'ATL CR'!$L:$L,'ATL GA Inventory'!EG$3)</f>
        <v>0</v>
      </c>
      <c r="EH80" s="13">
        <f>SUMIFS('ATL RAW'!$J:$J,'ATL RAW'!$I:$I,'ATL GA Inventory'!$B80,'ATL RAW'!$L:$L,'ATL GA Inventory'!EH$3)+SUMIFS('ATL CR'!$J:$J,'ATL CR'!$I:$I,'ATL GA Inventory'!$B80,'ATL CR'!$L:$L,'ATL GA Inventory'!EH$3)</f>
        <v>0</v>
      </c>
      <c r="EI80" s="13">
        <f>SUMIFS('ATL RAW'!$J:$J,'ATL RAW'!$I:$I,'ATL GA Inventory'!$B80,'ATL RAW'!$L:$L,'ATL GA Inventory'!EI$3)+SUMIFS('ATL CR'!$J:$J,'ATL CR'!$I:$I,'ATL GA Inventory'!$B80,'ATL CR'!$L:$L,'ATL GA Inventory'!EI$3)</f>
        <v>0</v>
      </c>
      <c r="EJ80" s="13">
        <f>SUMIFS('ATL RAW'!$J:$J,'ATL RAW'!$I:$I,'ATL GA Inventory'!$B80,'ATL RAW'!$L:$L,'ATL GA Inventory'!EJ$3)+SUMIFS('ATL CR'!$J:$J,'ATL CR'!$I:$I,'ATL GA Inventory'!$B80,'ATL CR'!$L:$L,'ATL GA Inventory'!EJ$3)</f>
        <v>0</v>
      </c>
      <c r="EK80" s="13">
        <f>SUMIFS('ATL RAW'!$J:$J,'ATL RAW'!$I:$I,'ATL GA Inventory'!$B80,'ATL RAW'!$L:$L,'ATL GA Inventory'!EK$3)+SUMIFS('ATL CR'!$J:$J,'ATL CR'!$I:$I,'ATL GA Inventory'!$B80,'ATL CR'!$L:$L,'ATL GA Inventory'!EK$3)</f>
        <v>0</v>
      </c>
      <c r="EL80" s="13">
        <f>SUMIFS('ATL RAW'!$J:$J,'ATL RAW'!$I:$I,'ATL GA Inventory'!$B80,'ATL RAW'!$L:$L,'ATL GA Inventory'!EL$3)+SUMIFS('ATL CR'!$J:$J,'ATL CR'!$I:$I,'ATL GA Inventory'!$B80,'ATL CR'!$L:$L,'ATL GA Inventory'!EL$3)</f>
        <v>0</v>
      </c>
      <c r="EM80" s="13">
        <f>SUMIFS('ATL RAW'!$J:$J,'ATL RAW'!$I:$I,'ATL GA Inventory'!$B80,'ATL RAW'!$L:$L,'ATL GA Inventory'!EM$3)+SUMIFS('ATL CR'!$J:$J,'ATL CR'!$I:$I,'ATL GA Inventory'!$B80,'ATL CR'!$L:$L,'ATL GA Inventory'!EM$3)</f>
        <v>0</v>
      </c>
      <c r="EN80" s="13">
        <f>SUMIFS('ATL RAW'!$J:$J,'ATL RAW'!$I:$I,'ATL GA Inventory'!$B80,'ATL RAW'!$L:$L,'ATL GA Inventory'!EN$3)+SUMIFS('ATL CR'!$J:$J,'ATL CR'!$I:$I,'ATL GA Inventory'!$B80,'ATL CR'!$L:$L,'ATL GA Inventory'!EN$3)</f>
        <v>0</v>
      </c>
      <c r="EO80" s="13">
        <f>SUMIFS('ATL RAW'!$J:$J,'ATL RAW'!$I:$I,'ATL GA Inventory'!$B80,'ATL RAW'!$L:$L,'ATL GA Inventory'!EO$3)+SUMIFS('ATL CR'!$J:$J,'ATL CR'!$I:$I,'ATL GA Inventory'!$B80,'ATL CR'!$L:$L,'ATL GA Inventory'!EO$3)</f>
        <v>0</v>
      </c>
      <c r="EP80" s="13">
        <f>SUMIFS('ATL RAW'!$J:$J,'ATL RAW'!$I:$I,'ATL GA Inventory'!$B80,'ATL RAW'!$L:$L,'ATL GA Inventory'!EP$3)+SUMIFS('ATL CR'!$J:$J,'ATL CR'!$I:$I,'ATL GA Inventory'!$B80,'ATL CR'!$L:$L,'ATL GA Inventory'!EP$3)</f>
        <v>0</v>
      </c>
      <c r="EQ80" s="13">
        <f>SUMIFS('ATL RAW'!$J:$J,'ATL RAW'!$I:$I,'ATL GA Inventory'!$B80,'ATL RAW'!$L:$L,'ATL GA Inventory'!EQ$3)+SUMIFS('ATL CR'!$J:$J,'ATL CR'!$I:$I,'ATL GA Inventory'!$B80,'ATL CR'!$L:$L,'ATL GA Inventory'!EQ$3)</f>
        <v>0</v>
      </c>
      <c r="ER80" s="13">
        <f>SUMIFS('ATL RAW'!$J:$J,'ATL RAW'!$I:$I,'ATL GA Inventory'!$B80,'ATL RAW'!$L:$L,'ATL GA Inventory'!ER$3)+SUMIFS('ATL CR'!$J:$J,'ATL CR'!$I:$I,'ATL GA Inventory'!$B80,'ATL CR'!$L:$L,'ATL GA Inventory'!ER$3)</f>
        <v>0</v>
      </c>
      <c r="ES80" s="13">
        <f>SUMIFS('ATL RAW'!$J:$J,'ATL RAW'!$I:$I,'ATL GA Inventory'!$B80,'ATL RAW'!$L:$L,'ATL GA Inventory'!ES$3)+SUMIFS('ATL CR'!$J:$J,'ATL CR'!$I:$I,'ATL GA Inventory'!$B80,'ATL CR'!$L:$L,'ATL GA Inventory'!ES$3)</f>
        <v>0</v>
      </c>
      <c r="ET80" s="13">
        <f>SUMIFS('ATL RAW'!$J:$J,'ATL RAW'!$I:$I,'ATL GA Inventory'!$B80,'ATL RAW'!$L:$L,'ATL GA Inventory'!ET$3)+SUMIFS('ATL CR'!$J:$J,'ATL CR'!$I:$I,'ATL GA Inventory'!$B80,'ATL CR'!$L:$L,'ATL GA Inventory'!ET$3)</f>
        <v>0</v>
      </c>
      <c r="EU80" s="13">
        <f>SUMIFS('ATL RAW'!$J:$J,'ATL RAW'!$I:$I,'ATL GA Inventory'!$B80,'ATL RAW'!$L:$L,'ATL GA Inventory'!EU$3)+SUMIFS('ATL CR'!$J:$J,'ATL CR'!$I:$I,'ATL GA Inventory'!$B80,'ATL CR'!$L:$L,'ATL GA Inventory'!EU$3)</f>
        <v>0</v>
      </c>
      <c r="EV80" s="13">
        <f>SUMIFS('ATL RAW'!$J:$J,'ATL RAW'!$I:$I,'ATL GA Inventory'!$B80,'ATL RAW'!$L:$L,'ATL GA Inventory'!EV$3)+SUMIFS('ATL CR'!$J:$J,'ATL CR'!$I:$I,'ATL GA Inventory'!$B80,'ATL CR'!$L:$L,'ATL GA Inventory'!EV$3)</f>
        <v>0</v>
      </c>
      <c r="EW80" s="13">
        <f>SUMIFS('ATL RAW'!$J:$J,'ATL RAW'!$I:$I,'ATL GA Inventory'!$B80,'ATL RAW'!$L:$L,'ATL GA Inventory'!EW$3)+SUMIFS('ATL CR'!$J:$J,'ATL CR'!$I:$I,'ATL GA Inventory'!$B80,'ATL CR'!$L:$L,'ATL GA Inventory'!EW$3)</f>
        <v>0</v>
      </c>
      <c r="EX80" s="13">
        <f>SUMIFS('ATL RAW'!$J:$J,'ATL RAW'!$I:$I,'ATL GA Inventory'!$B80,'ATL RAW'!$L:$L,'ATL GA Inventory'!EX$3)+SUMIFS('ATL CR'!$J:$J,'ATL CR'!$I:$I,'ATL GA Inventory'!$B80,'ATL CR'!$L:$L,'ATL GA Inventory'!EX$3)</f>
        <v>0</v>
      </c>
      <c r="EY80" s="13">
        <f>SUMIFS('ATL RAW'!$J:$J,'ATL RAW'!$I:$I,'ATL GA Inventory'!$B80,'ATL RAW'!$L:$L,'ATL GA Inventory'!EY$3)+SUMIFS('ATL CR'!$J:$J,'ATL CR'!$I:$I,'ATL GA Inventory'!$B80,'ATL CR'!$L:$L,'ATL GA Inventory'!EY$3)</f>
        <v>0</v>
      </c>
      <c r="EZ80" s="13">
        <f>SUMIFS('ATL RAW'!$J:$J,'ATL RAW'!$I:$I,'ATL GA Inventory'!$B80,'ATL RAW'!$L:$L,'ATL GA Inventory'!EZ$3)+SUMIFS('ATL CR'!$J:$J,'ATL CR'!$I:$I,'ATL GA Inventory'!$B80,'ATL CR'!$L:$L,'ATL GA Inventory'!EZ$3)</f>
        <v>0</v>
      </c>
      <c r="FA80" s="13">
        <f>SUMIFS('ATL RAW'!$J:$J,'ATL RAW'!$I:$I,'ATL GA Inventory'!$B80,'ATL RAW'!$L:$L,'ATL GA Inventory'!FA$3)+SUMIFS('ATL CR'!$J:$J,'ATL CR'!$I:$I,'ATL GA Inventory'!$B80,'ATL CR'!$L:$L,'ATL GA Inventory'!FA$3)</f>
        <v>0</v>
      </c>
      <c r="FB80" s="13">
        <f>SUMIFS('ATL RAW'!$J:$J,'ATL RAW'!$I:$I,'ATL GA Inventory'!$B80,'ATL RAW'!$L:$L,'ATL GA Inventory'!FB$3)+SUMIFS('ATL CR'!$J:$J,'ATL CR'!$I:$I,'ATL GA Inventory'!$B80,'ATL CR'!$L:$L,'ATL GA Inventory'!FB$3)</f>
        <v>0</v>
      </c>
      <c r="FC80" s="13">
        <f>SUMIFS('ATL RAW'!$J:$J,'ATL RAW'!$I:$I,'ATL GA Inventory'!$B80,'ATL RAW'!$L:$L,'ATL GA Inventory'!FC$3)+SUMIFS('ATL CR'!$J:$J,'ATL CR'!$I:$I,'ATL GA Inventory'!$B80,'ATL CR'!$L:$L,'ATL GA Inventory'!FC$3)</f>
        <v>0</v>
      </c>
      <c r="FD80" s="13">
        <f>SUMIFS('ATL RAW'!$J:$J,'ATL RAW'!$I:$I,'ATL GA Inventory'!$B80,'ATL RAW'!$L:$L,'ATL GA Inventory'!FD$3)+SUMIFS('ATL CR'!$J:$J,'ATL CR'!$I:$I,'ATL GA Inventory'!$B80,'ATL CR'!$L:$L,'ATL GA Inventory'!FD$3)</f>
        <v>0</v>
      </c>
      <c r="FE80" s="13">
        <f>SUMIFS('ATL RAW'!$J:$J,'ATL RAW'!$I:$I,'ATL GA Inventory'!$B80,'ATL RAW'!$L:$L,'ATL GA Inventory'!FE$3)+SUMIFS('ATL CR'!$J:$J,'ATL CR'!$I:$I,'ATL GA Inventory'!$B80,'ATL CR'!$L:$L,'ATL GA Inventory'!FE$3)</f>
        <v>0</v>
      </c>
      <c r="FF80" s="13">
        <f>SUMIFS('ATL RAW'!$J:$J,'ATL RAW'!$I:$I,'ATL GA Inventory'!$B80,'ATL RAW'!$L:$L,'ATL GA Inventory'!FF$3)+SUMIFS('ATL CR'!$J:$J,'ATL CR'!$I:$I,'ATL GA Inventory'!$B80,'ATL CR'!$L:$L,'ATL GA Inventory'!FF$3)</f>
        <v>0</v>
      </c>
      <c r="FG80" s="13">
        <f>SUMIFS('ATL RAW'!$J:$J,'ATL RAW'!$I:$I,'ATL GA Inventory'!$B80,'ATL RAW'!$L:$L,'ATL GA Inventory'!FG$3)+SUMIFS('ATL CR'!$J:$J,'ATL CR'!$I:$I,'ATL GA Inventory'!$B80,'ATL CR'!$L:$L,'ATL GA Inventory'!FG$3)</f>
        <v>0</v>
      </c>
      <c r="FH80" s="13">
        <f>SUMIFS('ATL RAW'!$J:$J,'ATL RAW'!$I:$I,'ATL GA Inventory'!$B80,'ATL RAW'!$L:$L,'ATL GA Inventory'!FH$3)+SUMIFS('ATL CR'!$J:$J,'ATL CR'!$I:$I,'ATL GA Inventory'!$B80,'ATL CR'!$L:$L,'ATL GA Inventory'!FH$3)</f>
        <v>0</v>
      </c>
      <c r="FI80" s="13">
        <f>SUMIFS('ATL RAW'!$J:$J,'ATL RAW'!$I:$I,'ATL GA Inventory'!$B80,'ATL RAW'!$L:$L,'ATL GA Inventory'!FI$3)+SUMIFS('ATL CR'!$J:$J,'ATL CR'!$I:$I,'ATL GA Inventory'!$B80,'ATL CR'!$L:$L,'ATL GA Inventory'!FI$3)</f>
        <v>0</v>
      </c>
      <c r="FJ80" s="13">
        <f>SUMIFS('ATL RAW'!$J:$J,'ATL RAW'!$I:$I,'ATL GA Inventory'!$B80,'ATL RAW'!$L:$L,'ATL GA Inventory'!FJ$3)+SUMIFS('ATL CR'!$J:$J,'ATL CR'!$I:$I,'ATL GA Inventory'!$B80,'ATL CR'!$L:$L,'ATL GA Inventory'!FJ$3)</f>
        <v>0</v>
      </c>
      <c r="FK80" s="13">
        <f>SUMIFS('ATL RAW'!$J:$J,'ATL RAW'!$I:$I,'ATL GA Inventory'!$B80,'ATL RAW'!$L:$L,'ATL GA Inventory'!FK$3)+SUMIFS('ATL CR'!$J:$J,'ATL CR'!$I:$I,'ATL GA Inventory'!$B80,'ATL CR'!$L:$L,'ATL GA Inventory'!FK$3)</f>
        <v>0</v>
      </c>
      <c r="FL80" s="13">
        <f>SUMIFS('ATL RAW'!$J:$J,'ATL RAW'!$I:$I,'ATL GA Inventory'!$B80,'ATL RAW'!$L:$L,'ATL GA Inventory'!FL$3)+SUMIFS('ATL CR'!$J:$J,'ATL CR'!$I:$I,'ATL GA Inventory'!$B80,'ATL CR'!$L:$L,'ATL GA Inventory'!FL$3)</f>
        <v>0</v>
      </c>
      <c r="FM80" s="13">
        <f>SUMIFS('ATL RAW'!$J:$J,'ATL RAW'!$I:$I,'ATL GA Inventory'!$B80,'ATL RAW'!$L:$L,'ATL GA Inventory'!FM$3)+SUMIFS('ATL CR'!$J:$J,'ATL CR'!$I:$I,'ATL GA Inventory'!$B80,'ATL CR'!$L:$L,'ATL GA Inventory'!FM$3)</f>
        <v>0</v>
      </c>
      <c r="FN80" s="13">
        <f>SUMIFS('ATL RAW'!$J:$J,'ATL RAW'!$I:$I,'ATL GA Inventory'!$B80,'ATL RAW'!$L:$L,'ATL GA Inventory'!FN$3)+SUMIFS('ATL CR'!$J:$J,'ATL CR'!$I:$I,'ATL GA Inventory'!$B80,'ATL CR'!$L:$L,'ATL GA Inventory'!FN$3)</f>
        <v>0</v>
      </c>
      <c r="FO80" s="13">
        <f>SUMIFS('ATL RAW'!$J:$J,'ATL RAW'!$I:$I,'ATL GA Inventory'!$B80,'ATL RAW'!$L:$L,'ATL GA Inventory'!FO$3)+SUMIFS('ATL CR'!$J:$J,'ATL CR'!$I:$I,'ATL GA Inventory'!$B80,'ATL CR'!$L:$L,'ATL GA Inventory'!FO$3)</f>
        <v>0</v>
      </c>
      <c r="FP80" s="13">
        <f>SUMIFS('ATL RAW'!$J:$J,'ATL RAW'!$I:$I,'ATL GA Inventory'!$B80,'ATL RAW'!$L:$L,'ATL GA Inventory'!FP$3)+SUMIFS('ATL CR'!$J:$J,'ATL CR'!$I:$I,'ATL GA Inventory'!$B80,'ATL CR'!$L:$L,'ATL GA Inventory'!FP$3)</f>
        <v>0</v>
      </c>
      <c r="FQ80" s="13">
        <f>SUMIFS('ATL RAW'!$J:$J,'ATL RAW'!$I:$I,'ATL GA Inventory'!$B80,'ATL RAW'!$L:$L,'ATL GA Inventory'!FQ$3)+SUMIFS('ATL CR'!$J:$J,'ATL CR'!$I:$I,'ATL GA Inventory'!$B80,'ATL CR'!$L:$L,'ATL GA Inventory'!FQ$3)</f>
        <v>0</v>
      </c>
      <c r="FR80" s="13">
        <f>SUMIFS('ATL RAW'!$J:$J,'ATL RAW'!$I:$I,'ATL GA Inventory'!$B80,'ATL RAW'!$L:$L,'ATL GA Inventory'!FR$3)+SUMIFS('ATL CR'!$J:$J,'ATL CR'!$I:$I,'ATL GA Inventory'!$B80,'ATL CR'!$L:$L,'ATL GA Inventory'!FR$3)</f>
        <v>0</v>
      </c>
      <c r="FS80" s="13">
        <f>SUMIFS('ATL RAW'!$J:$J,'ATL RAW'!$I:$I,'ATL GA Inventory'!$B80,'ATL RAW'!$L:$L,'ATL GA Inventory'!FS$3)+SUMIFS('ATL CR'!$J:$J,'ATL CR'!$I:$I,'ATL GA Inventory'!$B80,'ATL CR'!$L:$L,'ATL GA Inventory'!FS$3)</f>
        <v>0</v>
      </c>
      <c r="FT80" s="13">
        <f>SUMIFS('ATL RAW'!$J:$J,'ATL RAW'!$I:$I,'ATL GA Inventory'!$B80,'ATL RAW'!$L:$L,'ATL GA Inventory'!FT$3)+SUMIFS('ATL CR'!$J:$J,'ATL CR'!$I:$I,'ATL GA Inventory'!$B80,'ATL CR'!$L:$L,'ATL GA Inventory'!FT$3)</f>
        <v>0</v>
      </c>
      <c r="FU80" s="13">
        <f>SUMIFS('ATL RAW'!$J:$J,'ATL RAW'!$I:$I,'ATL GA Inventory'!$B80,'ATL RAW'!$L:$L,'ATL GA Inventory'!FU$3)+SUMIFS('ATL CR'!$J:$J,'ATL CR'!$I:$I,'ATL GA Inventory'!$B80,'ATL CR'!$L:$L,'ATL GA Inventory'!FU$3)</f>
        <v>0</v>
      </c>
      <c r="FV80" s="13">
        <f>SUMIFS('ATL RAW'!$J:$J,'ATL RAW'!$I:$I,'ATL GA Inventory'!$B80,'ATL RAW'!$L:$L,'ATL GA Inventory'!FV$3)+SUMIFS('ATL CR'!$J:$J,'ATL CR'!$I:$I,'ATL GA Inventory'!$B80,'ATL CR'!$L:$L,'ATL GA Inventory'!FV$3)</f>
        <v>0</v>
      </c>
      <c r="FW80" s="13">
        <f>SUMIFS('ATL RAW'!$J:$J,'ATL RAW'!$I:$I,'ATL GA Inventory'!$B80,'ATL RAW'!$L:$L,'ATL GA Inventory'!FW$3)+SUMIFS('ATL CR'!$J:$J,'ATL CR'!$I:$I,'ATL GA Inventory'!$B80,'ATL CR'!$L:$L,'ATL GA Inventory'!FW$3)</f>
        <v>0</v>
      </c>
      <c r="FX80" s="13">
        <f>SUMIFS('ATL RAW'!$J:$J,'ATL RAW'!$I:$I,'ATL GA Inventory'!$B80,'ATL RAW'!$L:$L,'ATL GA Inventory'!FX$3)+SUMIFS('ATL CR'!$J:$J,'ATL CR'!$I:$I,'ATL GA Inventory'!$B80,'ATL CR'!$L:$L,'ATL GA Inventory'!FX$3)</f>
        <v>0</v>
      </c>
      <c r="FY80" s="13">
        <f>SUMIFS('ATL RAW'!$J:$J,'ATL RAW'!$I:$I,'ATL GA Inventory'!$B80,'ATL RAW'!$L:$L,'ATL GA Inventory'!FY$3)+SUMIFS('ATL CR'!$J:$J,'ATL CR'!$I:$I,'ATL GA Inventory'!$B80,'ATL CR'!$L:$L,'ATL GA Inventory'!FY$3)</f>
        <v>0</v>
      </c>
      <c r="FZ80" s="13">
        <f>SUMIFS('ATL RAW'!$J:$J,'ATL RAW'!$I:$I,'ATL GA Inventory'!$B80,'ATL RAW'!$L:$L,'ATL GA Inventory'!FZ$3)+SUMIFS('ATL CR'!$J:$J,'ATL CR'!$I:$I,'ATL GA Inventory'!$B80,'ATL CR'!$L:$L,'ATL GA Inventory'!FZ$3)</f>
        <v>0</v>
      </c>
      <c r="GA80" s="13">
        <f>SUMIFS('ATL RAW'!$J:$J,'ATL RAW'!$I:$I,'ATL GA Inventory'!$B80,'ATL RAW'!$L:$L,'ATL GA Inventory'!GA$3)+SUMIFS('ATL CR'!$J:$J,'ATL CR'!$I:$I,'ATL GA Inventory'!$B80,'ATL CR'!$L:$L,'ATL GA Inventory'!GA$3)</f>
        <v>0</v>
      </c>
      <c r="GB80" s="13">
        <f>SUMIFS('ATL RAW'!$J:$J,'ATL RAW'!$I:$I,'ATL GA Inventory'!$B80,'ATL RAW'!$L:$L,'ATL GA Inventory'!GB$3)+SUMIFS('ATL CR'!$J:$J,'ATL CR'!$I:$I,'ATL GA Inventory'!$B80,'ATL CR'!$L:$L,'ATL GA Inventory'!GB$3)</f>
        <v>0</v>
      </c>
      <c r="GC80" s="13">
        <f>SUMIFS('ATL RAW'!$J:$J,'ATL RAW'!$I:$I,'ATL GA Inventory'!$B80,'ATL RAW'!$L:$L,'ATL GA Inventory'!GC$3)+SUMIFS('ATL CR'!$J:$J,'ATL CR'!$I:$I,'ATL GA Inventory'!$B80,'ATL CR'!$L:$L,'ATL GA Inventory'!GC$3)</f>
        <v>0</v>
      </c>
      <c r="GD80" s="13">
        <f>SUMIFS('ATL RAW'!$J:$J,'ATL RAW'!$I:$I,'ATL GA Inventory'!$B80,'ATL RAW'!$L:$L,'ATL GA Inventory'!GD$3)+SUMIFS('ATL CR'!$J:$J,'ATL CR'!$I:$I,'ATL GA Inventory'!$B80,'ATL CR'!$L:$L,'ATL GA Inventory'!GD$3)</f>
        <v>0</v>
      </c>
      <c r="GE80" s="13">
        <f>SUMIFS('ATL RAW'!$J:$J,'ATL RAW'!$I:$I,'ATL GA Inventory'!$B80,'ATL RAW'!$L:$L,'ATL GA Inventory'!GE$3)+SUMIFS('ATL CR'!$J:$J,'ATL CR'!$I:$I,'ATL GA Inventory'!$B80,'ATL CR'!$L:$L,'ATL GA Inventory'!GE$3)</f>
        <v>0</v>
      </c>
      <c r="GF80" s="13">
        <f>SUMIFS('ATL RAW'!$J:$J,'ATL RAW'!$I:$I,'ATL GA Inventory'!$B80,'ATL RAW'!$L:$L,'ATL GA Inventory'!GF$3)+SUMIFS('ATL CR'!$J:$J,'ATL CR'!$I:$I,'ATL GA Inventory'!$B80,'ATL CR'!$L:$L,'ATL GA Inventory'!GF$3)</f>
        <v>0</v>
      </c>
      <c r="GG80" s="13">
        <f>SUMIFS('ATL RAW'!$J:$J,'ATL RAW'!$I:$I,'ATL GA Inventory'!$B80,'ATL RAW'!$L:$L,'ATL GA Inventory'!GG$3)+SUMIFS('ATL CR'!$J:$J,'ATL CR'!$I:$I,'ATL GA Inventory'!$B80,'ATL CR'!$L:$L,'ATL GA Inventory'!GG$3)</f>
        <v>0</v>
      </c>
      <c r="GH80" s="13">
        <f>SUMIFS('ATL RAW'!$J:$J,'ATL RAW'!$I:$I,'ATL GA Inventory'!$B80,'ATL RAW'!$L:$L,'ATL GA Inventory'!GH$3)+SUMIFS('ATL CR'!$J:$J,'ATL CR'!$I:$I,'ATL GA Inventory'!$B80,'ATL CR'!$L:$L,'ATL GA Inventory'!GH$3)</f>
        <v>0</v>
      </c>
      <c r="GI80" s="13">
        <f>SUMIFS('ATL RAW'!$J:$J,'ATL RAW'!$I:$I,'ATL GA Inventory'!$B80,'ATL RAW'!$L:$L,'ATL GA Inventory'!GI$3)+SUMIFS('ATL CR'!$J:$J,'ATL CR'!$I:$I,'ATL GA Inventory'!$B80,'ATL CR'!$L:$L,'ATL GA Inventory'!GI$3)</f>
        <v>0</v>
      </c>
      <c r="GJ80" s="13">
        <f>SUMIFS('ATL RAW'!$J:$J,'ATL RAW'!$I:$I,'ATL GA Inventory'!$B80,'ATL RAW'!$L:$L,'ATL GA Inventory'!GJ$3)+SUMIFS('ATL CR'!$J:$J,'ATL CR'!$I:$I,'ATL GA Inventory'!$B80,'ATL CR'!$L:$L,'ATL GA Inventory'!GJ$3)</f>
        <v>0</v>
      </c>
      <c r="GK80" s="13">
        <f>SUMIFS('ATL RAW'!$J:$J,'ATL RAW'!$I:$I,'ATL GA Inventory'!$B80,'ATL RAW'!$L:$L,'ATL GA Inventory'!GK$3)+SUMIFS('ATL CR'!$J:$J,'ATL CR'!$I:$I,'ATL GA Inventory'!$B80,'ATL CR'!$L:$L,'ATL GA Inventory'!GK$3)</f>
        <v>0</v>
      </c>
      <c r="GL80" s="13">
        <f>SUMIFS('ATL RAW'!$J:$J,'ATL RAW'!$I:$I,'ATL GA Inventory'!$B80,'ATL RAW'!$L:$L,'ATL GA Inventory'!GL$3)+SUMIFS('ATL CR'!$J:$J,'ATL CR'!$I:$I,'ATL GA Inventory'!$B80,'ATL CR'!$L:$L,'ATL GA Inventory'!GL$3)</f>
        <v>0</v>
      </c>
      <c r="GM80" s="13">
        <f>SUMIFS('ATL RAW'!$J:$J,'ATL RAW'!$I:$I,'ATL GA Inventory'!$B80,'ATL RAW'!$L:$L,'ATL GA Inventory'!GM$3)+SUMIFS('ATL CR'!$J:$J,'ATL CR'!$I:$I,'ATL GA Inventory'!$B80,'ATL CR'!$L:$L,'ATL GA Inventory'!GM$3)</f>
        <v>0</v>
      </c>
      <c r="GN80" s="13">
        <f>SUMIFS('ATL RAW'!$J:$J,'ATL RAW'!$I:$I,'ATL GA Inventory'!$B80,'ATL RAW'!$L:$L,'ATL GA Inventory'!GN$3)+SUMIFS('ATL CR'!$J:$J,'ATL CR'!$I:$I,'ATL GA Inventory'!$B80,'ATL CR'!$L:$L,'ATL GA Inventory'!GN$3)</f>
        <v>0</v>
      </c>
      <c r="GO80" s="13">
        <f>SUMIFS('ATL RAW'!$J:$J,'ATL RAW'!$I:$I,'ATL GA Inventory'!$B80,'ATL RAW'!$L:$L,'ATL GA Inventory'!GO$3)+SUMIFS('ATL CR'!$J:$J,'ATL CR'!$I:$I,'ATL GA Inventory'!$B80,'ATL CR'!$L:$L,'ATL GA Inventory'!GO$3)</f>
        <v>0</v>
      </c>
      <c r="GP80" s="13">
        <f>SUMIFS('ATL RAW'!$J:$J,'ATL RAW'!$I:$I,'ATL GA Inventory'!$B80,'ATL RAW'!$L:$L,'ATL GA Inventory'!GP$3)+SUMIFS('ATL CR'!$J:$J,'ATL CR'!$I:$I,'ATL GA Inventory'!$B80,'ATL CR'!$L:$L,'ATL GA Inventory'!GP$3)</f>
        <v>0</v>
      </c>
      <c r="GQ80" s="13">
        <f>SUMIFS('ATL RAW'!$J:$J,'ATL RAW'!$I:$I,'ATL GA Inventory'!$B80,'ATL RAW'!$L:$L,'ATL GA Inventory'!GQ$3)+SUMIFS('ATL CR'!$J:$J,'ATL CR'!$I:$I,'ATL GA Inventory'!$B80,'ATL CR'!$L:$L,'ATL GA Inventory'!GQ$3)</f>
        <v>0</v>
      </c>
      <c r="GR80" s="13">
        <f>SUMIFS('ATL RAW'!$J:$J,'ATL RAW'!$I:$I,'ATL GA Inventory'!$B80,'ATL RAW'!$L:$L,'ATL GA Inventory'!GR$3)+SUMIFS('ATL CR'!$J:$J,'ATL CR'!$I:$I,'ATL GA Inventory'!$B80,'ATL CR'!$L:$L,'ATL GA Inventory'!GR$3)</f>
        <v>0</v>
      </c>
      <c r="GS80" s="13">
        <f>SUMIFS('ATL RAW'!$J:$J,'ATL RAW'!$I:$I,'ATL GA Inventory'!$B80,'ATL RAW'!$L:$L,'ATL GA Inventory'!GS$3)+SUMIFS('ATL CR'!$J:$J,'ATL CR'!$I:$I,'ATL GA Inventory'!$B80,'ATL CR'!$L:$L,'ATL GA Inventory'!GS$3)</f>
        <v>0</v>
      </c>
      <c r="GT80" s="13">
        <f>SUMIFS('ATL RAW'!$J:$J,'ATL RAW'!$I:$I,'ATL GA Inventory'!$B80,'ATL RAW'!$L:$L,'ATL GA Inventory'!GT$3)+SUMIFS('ATL CR'!$J:$J,'ATL CR'!$I:$I,'ATL GA Inventory'!$B80,'ATL CR'!$L:$L,'ATL GA Inventory'!GT$3)</f>
        <v>0</v>
      </c>
      <c r="GU80" s="13">
        <f>SUMIFS('ATL RAW'!$J:$J,'ATL RAW'!$I:$I,'ATL GA Inventory'!$B80,'ATL RAW'!$L:$L,'ATL GA Inventory'!GU$3)+SUMIFS('ATL CR'!$J:$J,'ATL CR'!$I:$I,'ATL GA Inventory'!$B80,'ATL CR'!$L:$L,'ATL GA Inventory'!GU$3)</f>
        <v>0</v>
      </c>
      <c r="GV80" s="13">
        <f>SUMIFS('ATL RAW'!$J:$J,'ATL RAW'!$I:$I,'ATL GA Inventory'!$B80,'ATL RAW'!$L:$L,'ATL GA Inventory'!GV$3)+SUMIFS('ATL CR'!$J:$J,'ATL CR'!$I:$I,'ATL GA Inventory'!$B80,'ATL CR'!$L:$L,'ATL GA Inventory'!GV$3)</f>
        <v>0</v>
      </c>
      <c r="GW80" s="13">
        <f>SUMIFS('ATL RAW'!$J:$J,'ATL RAW'!$I:$I,'ATL GA Inventory'!$B80,'ATL RAW'!$L:$L,'ATL GA Inventory'!GW$3)+SUMIFS('ATL CR'!$J:$J,'ATL CR'!$I:$I,'ATL GA Inventory'!$B80,'ATL CR'!$L:$L,'ATL GA Inventory'!GW$3)</f>
        <v>0</v>
      </c>
      <c r="GX80" s="13">
        <f>SUMIFS('ATL RAW'!$J:$J,'ATL RAW'!$I:$I,'ATL GA Inventory'!$B80,'ATL RAW'!$L:$L,'ATL GA Inventory'!GX$3)+SUMIFS('ATL CR'!$J:$J,'ATL CR'!$I:$I,'ATL GA Inventory'!$B80,'ATL CR'!$L:$L,'ATL GA Inventory'!GX$3)</f>
        <v>0</v>
      </c>
      <c r="GY80" s="13">
        <f>SUMIFS('ATL RAW'!$J:$J,'ATL RAW'!$I:$I,'ATL GA Inventory'!$B80,'ATL RAW'!$L:$L,'ATL GA Inventory'!GY$3)+SUMIFS('ATL CR'!$J:$J,'ATL CR'!$I:$I,'ATL GA Inventory'!$B80,'ATL CR'!$L:$L,'ATL GA Inventory'!GY$3)</f>
        <v>0</v>
      </c>
    </row>
    <row r="81" spans="1:207">
      <c r="A81" s="15" t="s">
        <v>8123</v>
      </c>
      <c r="B81" s="15">
        <f t="shared" si="12"/>
        <v>49304156</v>
      </c>
      <c r="C81" s="15" t="str">
        <f t="shared" si="12"/>
        <v>Q.PEAK DUO XL-G10.D</v>
      </c>
      <c r="D81" s="14">
        <f t="shared" si="12"/>
        <v>480</v>
      </c>
      <c r="E81" s="13">
        <f>SUMIFS('ATL RAW'!$J:$J,'ATL RAW'!$I:$I,'ATL GA Inventory'!$B81,'ATL RAW'!$L:$L,'ATL GA Inventory'!E$3)+SUMIFS('ATL CR'!$J:$J,'ATL CR'!$I:$I,'ATL GA Inventory'!$B81,'ATL CR'!$L:$L,'ATL GA Inventory'!E$3)</f>
        <v>0</v>
      </c>
      <c r="F81" s="13">
        <f>SUMIFS('ATL RAW'!$J:$J,'ATL RAW'!$I:$I,'ATL GA Inventory'!$B81,'ATL RAW'!$L:$L,'ATL GA Inventory'!F$3)+SUMIFS('ATL CR'!$J:$J,'ATL CR'!$I:$I,'ATL GA Inventory'!$B81,'ATL CR'!$L:$L,'ATL GA Inventory'!F$3)</f>
        <v>0</v>
      </c>
      <c r="G81" s="13">
        <f>SUMIFS('ATL RAW'!$J:$J,'ATL RAW'!$I:$I,'ATL GA Inventory'!$B81,'ATL RAW'!$L:$L,'ATL GA Inventory'!G$3)+SUMIFS('ATL CR'!$J:$J,'ATL CR'!$I:$I,'ATL GA Inventory'!$B81,'ATL CR'!$L:$L,'ATL GA Inventory'!G$3)</f>
        <v>0</v>
      </c>
      <c r="H81" s="13">
        <f>SUMIFS('ATL RAW'!$J:$J,'ATL RAW'!$I:$I,'ATL GA Inventory'!$B81,'ATL RAW'!$L:$L,'ATL GA Inventory'!H$3)+SUMIFS('ATL CR'!$J:$J,'ATL CR'!$I:$I,'ATL GA Inventory'!$B81,'ATL CR'!$L:$L,'ATL GA Inventory'!H$3)</f>
        <v>0</v>
      </c>
      <c r="I81" s="13">
        <f>SUMIFS('ATL RAW'!$J:$J,'ATL RAW'!$I:$I,'ATL GA Inventory'!$B81,'ATL RAW'!$L:$L,'ATL GA Inventory'!I$3)+SUMIFS('ATL CR'!$J:$J,'ATL CR'!$I:$I,'ATL GA Inventory'!$B81,'ATL CR'!$L:$L,'ATL GA Inventory'!I$3)</f>
        <v>0</v>
      </c>
      <c r="J81" s="13">
        <f>SUMIFS('ATL RAW'!$J:$J,'ATL RAW'!$I:$I,'ATL GA Inventory'!$B81,'ATL RAW'!$L:$L,'ATL GA Inventory'!J$3)+SUMIFS('ATL CR'!$J:$J,'ATL CR'!$I:$I,'ATL GA Inventory'!$B81,'ATL CR'!$L:$L,'ATL GA Inventory'!J$3)</f>
        <v>0</v>
      </c>
      <c r="K81" s="13">
        <f>SUMIFS('ATL RAW'!$J:$J,'ATL RAW'!$I:$I,'ATL GA Inventory'!$B81,'ATL RAW'!$L:$L,'ATL GA Inventory'!K$3)+SUMIFS('ATL CR'!$J:$J,'ATL CR'!$I:$I,'ATL GA Inventory'!$B81,'ATL CR'!$L:$L,'ATL GA Inventory'!K$3)</f>
        <v>0</v>
      </c>
      <c r="L81" s="13">
        <f>SUMIFS('ATL RAW'!$J:$J,'ATL RAW'!$I:$I,'ATL GA Inventory'!$B81,'ATL RAW'!$L:$L,'ATL GA Inventory'!L$3)+SUMIFS('ATL CR'!$J:$J,'ATL CR'!$I:$I,'ATL GA Inventory'!$B81,'ATL CR'!$L:$L,'ATL GA Inventory'!L$3)</f>
        <v>0</v>
      </c>
      <c r="M81" s="13">
        <f>SUMIFS('ATL RAW'!$J:$J,'ATL RAW'!$I:$I,'ATL GA Inventory'!$B81,'ATL RAW'!$L:$L,'ATL GA Inventory'!M$3)+SUMIFS('ATL CR'!$J:$J,'ATL CR'!$I:$I,'ATL GA Inventory'!$B81,'ATL CR'!$L:$L,'ATL GA Inventory'!M$3)</f>
        <v>0</v>
      </c>
      <c r="N81" s="13">
        <f>SUMIFS('ATL RAW'!$J:$J,'ATL RAW'!$I:$I,'ATL GA Inventory'!$B81,'ATL RAW'!$L:$L,'ATL GA Inventory'!N$3)+SUMIFS('ATL CR'!$J:$J,'ATL CR'!$I:$I,'ATL GA Inventory'!$B81,'ATL CR'!$L:$L,'ATL GA Inventory'!N$3)</f>
        <v>0</v>
      </c>
      <c r="O81" s="13">
        <f>SUMIFS('ATL RAW'!$J:$J,'ATL RAW'!$I:$I,'ATL GA Inventory'!$B81,'ATL RAW'!$L:$L,'ATL GA Inventory'!O$3)+SUMIFS('ATL CR'!$J:$J,'ATL CR'!$I:$I,'ATL GA Inventory'!$B81,'ATL CR'!$L:$L,'ATL GA Inventory'!O$3)</f>
        <v>0</v>
      </c>
      <c r="P81" s="13">
        <f>SUMIFS('ATL RAW'!$J:$J,'ATL RAW'!$I:$I,'ATL GA Inventory'!$B81,'ATL RAW'!$L:$L,'ATL GA Inventory'!P$3)+SUMIFS('ATL CR'!$J:$J,'ATL CR'!$I:$I,'ATL GA Inventory'!$B81,'ATL CR'!$L:$L,'ATL GA Inventory'!P$3)</f>
        <v>0</v>
      </c>
      <c r="Q81" s="13">
        <f>SUMIFS('ATL RAW'!$J:$J,'ATL RAW'!$I:$I,'ATL GA Inventory'!$B81,'ATL RAW'!$L:$L,'ATL GA Inventory'!Q$3)+SUMIFS('ATL CR'!$J:$J,'ATL CR'!$I:$I,'ATL GA Inventory'!$B81,'ATL CR'!$L:$L,'ATL GA Inventory'!Q$3)</f>
        <v>0</v>
      </c>
      <c r="R81" s="13">
        <f>SUMIFS('ATL RAW'!$J:$J,'ATL RAW'!$I:$I,'ATL GA Inventory'!$B81,'ATL RAW'!$L:$L,'ATL GA Inventory'!R$3)+SUMIFS('ATL CR'!$J:$J,'ATL CR'!$I:$I,'ATL GA Inventory'!$B81,'ATL CR'!$L:$L,'ATL GA Inventory'!R$3)</f>
        <v>0</v>
      </c>
      <c r="S81" s="13">
        <f>SUMIFS('ATL RAW'!$J:$J,'ATL RAW'!$I:$I,'ATL GA Inventory'!$B81,'ATL RAW'!$L:$L,'ATL GA Inventory'!S$3)+SUMIFS('ATL CR'!$J:$J,'ATL CR'!$I:$I,'ATL GA Inventory'!$B81,'ATL CR'!$L:$L,'ATL GA Inventory'!S$3)</f>
        <v>0</v>
      </c>
      <c r="T81" s="13">
        <f>SUMIFS('ATL RAW'!$J:$J,'ATL RAW'!$I:$I,'ATL GA Inventory'!$B81,'ATL RAW'!$L:$L,'ATL GA Inventory'!T$3)+SUMIFS('ATL CR'!$J:$J,'ATL CR'!$I:$I,'ATL GA Inventory'!$B81,'ATL CR'!$L:$L,'ATL GA Inventory'!T$3)</f>
        <v>0</v>
      </c>
      <c r="U81" s="13">
        <f>SUMIFS('ATL RAW'!$J:$J,'ATL RAW'!$I:$I,'ATL GA Inventory'!$B81,'ATL RAW'!$L:$L,'ATL GA Inventory'!U$3)+SUMIFS('ATL CR'!$J:$J,'ATL CR'!$I:$I,'ATL GA Inventory'!$B81,'ATL CR'!$L:$L,'ATL GA Inventory'!U$3)</f>
        <v>0</v>
      </c>
      <c r="V81" s="13">
        <f>SUMIFS('ATL RAW'!$J:$J,'ATL RAW'!$I:$I,'ATL GA Inventory'!$B81,'ATL RAW'!$L:$L,'ATL GA Inventory'!V$3)+SUMIFS('ATL CR'!$J:$J,'ATL CR'!$I:$I,'ATL GA Inventory'!$B81,'ATL CR'!$L:$L,'ATL GA Inventory'!V$3)</f>
        <v>0</v>
      </c>
      <c r="W81" s="13">
        <f>SUMIFS('ATL RAW'!$J:$J,'ATL RAW'!$I:$I,'ATL GA Inventory'!$B81,'ATL RAW'!$L:$L,'ATL GA Inventory'!W$3)+SUMIFS('ATL CR'!$J:$J,'ATL CR'!$I:$I,'ATL GA Inventory'!$B81,'ATL CR'!$L:$L,'ATL GA Inventory'!W$3)</f>
        <v>0</v>
      </c>
      <c r="X81" s="13">
        <f>SUMIFS('ATL RAW'!$J:$J,'ATL RAW'!$I:$I,'ATL GA Inventory'!$B81,'ATL RAW'!$L:$L,'ATL GA Inventory'!X$3)+SUMIFS('ATL CR'!$J:$J,'ATL CR'!$I:$I,'ATL GA Inventory'!$B81,'ATL CR'!$L:$L,'ATL GA Inventory'!X$3)</f>
        <v>0</v>
      </c>
      <c r="Y81" s="13">
        <f>SUMIFS('ATL RAW'!$J:$J,'ATL RAW'!$I:$I,'ATL GA Inventory'!$B81,'ATL RAW'!$L:$L,'ATL GA Inventory'!Y$3)+SUMIFS('ATL CR'!$J:$J,'ATL CR'!$I:$I,'ATL GA Inventory'!$B81,'ATL CR'!$L:$L,'ATL GA Inventory'!Y$3)</f>
        <v>0</v>
      </c>
      <c r="Z81" s="13">
        <f>SUMIFS('ATL RAW'!$J:$J,'ATL RAW'!$I:$I,'ATL GA Inventory'!$B81,'ATL RAW'!$L:$L,'ATL GA Inventory'!Z$3)+SUMIFS('ATL CR'!$J:$J,'ATL CR'!$I:$I,'ATL GA Inventory'!$B81,'ATL CR'!$L:$L,'ATL GA Inventory'!Z$3)</f>
        <v>0</v>
      </c>
      <c r="AA81" s="13">
        <f>SUMIFS('ATL RAW'!$J:$J,'ATL RAW'!$I:$I,'ATL GA Inventory'!$B81,'ATL RAW'!$L:$L,'ATL GA Inventory'!AA$3)+SUMIFS('ATL CR'!$J:$J,'ATL CR'!$I:$I,'ATL GA Inventory'!$B81,'ATL CR'!$L:$L,'ATL GA Inventory'!AA$3)</f>
        <v>0</v>
      </c>
      <c r="AB81" s="13">
        <f>SUMIFS('ATL RAW'!$J:$J,'ATL RAW'!$I:$I,'ATL GA Inventory'!$B81,'ATL RAW'!$L:$L,'ATL GA Inventory'!AB$3)+SUMIFS('ATL CR'!$J:$J,'ATL CR'!$I:$I,'ATL GA Inventory'!$B81,'ATL CR'!$L:$L,'ATL GA Inventory'!AB$3)</f>
        <v>0</v>
      </c>
      <c r="AC81" s="13">
        <f>SUMIFS('ATL RAW'!$J:$J,'ATL RAW'!$I:$I,'ATL GA Inventory'!$B81,'ATL RAW'!$L:$L,'ATL GA Inventory'!AC$3)+SUMIFS('ATL CR'!$J:$J,'ATL CR'!$I:$I,'ATL GA Inventory'!$B81,'ATL CR'!$L:$L,'ATL GA Inventory'!AC$3)</f>
        <v>0</v>
      </c>
      <c r="AD81" s="13">
        <f>SUMIFS('ATL RAW'!$J:$J,'ATL RAW'!$I:$I,'ATL GA Inventory'!$B81,'ATL RAW'!$L:$L,'ATL GA Inventory'!AD$3)+SUMIFS('ATL CR'!$J:$J,'ATL CR'!$I:$I,'ATL GA Inventory'!$B81,'ATL CR'!$L:$L,'ATL GA Inventory'!AD$3)</f>
        <v>0</v>
      </c>
      <c r="AE81" s="13">
        <f>SUMIFS('ATL RAW'!$J:$J,'ATL RAW'!$I:$I,'ATL GA Inventory'!$B81,'ATL RAW'!$L:$L,'ATL GA Inventory'!AE$3)+SUMIFS('ATL CR'!$J:$J,'ATL CR'!$I:$I,'ATL GA Inventory'!$B81,'ATL CR'!$L:$L,'ATL GA Inventory'!AE$3)</f>
        <v>0</v>
      </c>
      <c r="AF81" s="13">
        <f>SUMIFS('ATL RAW'!$J:$J,'ATL RAW'!$I:$I,'ATL GA Inventory'!$B81,'ATL RAW'!$L:$L,'ATL GA Inventory'!AF$3)+SUMIFS('ATL CR'!$J:$J,'ATL CR'!$I:$I,'ATL GA Inventory'!$B81,'ATL CR'!$L:$L,'ATL GA Inventory'!AF$3)</f>
        <v>0</v>
      </c>
      <c r="AG81" s="13">
        <f>SUMIFS('ATL RAW'!$J:$J,'ATL RAW'!$I:$I,'ATL GA Inventory'!$B81,'ATL RAW'!$L:$L,'ATL GA Inventory'!AG$3)+SUMIFS('ATL CR'!$J:$J,'ATL CR'!$I:$I,'ATL GA Inventory'!$B81,'ATL CR'!$L:$L,'ATL GA Inventory'!AG$3)</f>
        <v>0</v>
      </c>
      <c r="AH81" s="13">
        <f>SUMIFS('ATL RAW'!$J:$J,'ATL RAW'!$I:$I,'ATL GA Inventory'!$B81,'ATL RAW'!$L:$L,'ATL GA Inventory'!AH$3)+SUMIFS('ATL CR'!$J:$J,'ATL CR'!$I:$I,'ATL GA Inventory'!$B81,'ATL CR'!$L:$L,'ATL GA Inventory'!AH$3)</f>
        <v>0</v>
      </c>
      <c r="AI81" s="13">
        <f>SUMIFS('ATL RAW'!$J:$J,'ATL RAW'!$I:$I,'ATL GA Inventory'!$B81,'ATL RAW'!$L:$L,'ATL GA Inventory'!AI$3)+SUMIFS('ATL CR'!$J:$J,'ATL CR'!$I:$I,'ATL GA Inventory'!$B81,'ATL CR'!$L:$L,'ATL GA Inventory'!AI$3)</f>
        <v>0</v>
      </c>
      <c r="AJ81" s="13">
        <f>SUMIFS('ATL RAW'!$J:$J,'ATL RAW'!$I:$I,'ATL GA Inventory'!$B81,'ATL RAW'!$L:$L,'ATL GA Inventory'!AJ$3)+SUMIFS('ATL CR'!$J:$J,'ATL CR'!$I:$I,'ATL GA Inventory'!$B81,'ATL CR'!$L:$L,'ATL GA Inventory'!AJ$3)</f>
        <v>0</v>
      </c>
      <c r="AK81" s="13">
        <f>SUMIFS('ATL RAW'!$J:$J,'ATL RAW'!$I:$I,'ATL GA Inventory'!$B81,'ATL RAW'!$L:$L,'ATL GA Inventory'!AK$3)+SUMIFS('ATL CR'!$J:$J,'ATL CR'!$I:$I,'ATL GA Inventory'!$B81,'ATL CR'!$L:$L,'ATL GA Inventory'!AK$3)</f>
        <v>0</v>
      </c>
      <c r="AL81" s="13">
        <f>SUMIFS('ATL RAW'!$J:$J,'ATL RAW'!$I:$I,'ATL GA Inventory'!$B81,'ATL RAW'!$L:$L,'ATL GA Inventory'!AL$3)+SUMIFS('ATL CR'!$J:$J,'ATL CR'!$I:$I,'ATL GA Inventory'!$B81,'ATL CR'!$L:$L,'ATL GA Inventory'!AL$3)</f>
        <v>0</v>
      </c>
      <c r="AM81" s="13">
        <f>SUMIFS('ATL RAW'!$J:$J,'ATL RAW'!$I:$I,'ATL GA Inventory'!$B81,'ATL RAW'!$L:$L,'ATL GA Inventory'!AM$3)+SUMIFS('ATL CR'!$J:$J,'ATL CR'!$I:$I,'ATL GA Inventory'!$B81,'ATL CR'!$L:$L,'ATL GA Inventory'!AM$3)</f>
        <v>0</v>
      </c>
      <c r="AN81" s="13">
        <f>SUMIFS('ATL RAW'!$J:$J,'ATL RAW'!$I:$I,'ATL GA Inventory'!$B81,'ATL RAW'!$L:$L,'ATL GA Inventory'!AN$3)+SUMIFS('ATL CR'!$J:$J,'ATL CR'!$I:$I,'ATL GA Inventory'!$B81,'ATL CR'!$L:$L,'ATL GA Inventory'!AN$3)</f>
        <v>0</v>
      </c>
      <c r="AO81" s="13">
        <f>SUMIFS('ATL RAW'!$J:$J,'ATL RAW'!$I:$I,'ATL GA Inventory'!$B81,'ATL RAW'!$L:$L,'ATL GA Inventory'!AO$3)+SUMIFS('ATL CR'!$J:$J,'ATL CR'!$I:$I,'ATL GA Inventory'!$B81,'ATL CR'!$L:$L,'ATL GA Inventory'!AO$3)</f>
        <v>0</v>
      </c>
      <c r="AP81" s="13">
        <f>SUMIFS('ATL RAW'!$J:$J,'ATL RAW'!$I:$I,'ATL GA Inventory'!$B81,'ATL RAW'!$L:$L,'ATL GA Inventory'!AP$3)+SUMIFS('ATL CR'!$J:$J,'ATL CR'!$I:$I,'ATL GA Inventory'!$B81,'ATL CR'!$L:$L,'ATL GA Inventory'!AP$3)</f>
        <v>0</v>
      </c>
      <c r="AQ81" s="13">
        <f>SUMIFS('ATL RAW'!$J:$J,'ATL RAW'!$I:$I,'ATL GA Inventory'!$B81,'ATL RAW'!$L:$L,'ATL GA Inventory'!AQ$3)+SUMIFS('ATL CR'!$J:$J,'ATL CR'!$I:$I,'ATL GA Inventory'!$B81,'ATL CR'!$L:$L,'ATL GA Inventory'!AQ$3)</f>
        <v>0</v>
      </c>
      <c r="AR81" s="13">
        <f>SUMIFS('ATL RAW'!$J:$J,'ATL RAW'!$I:$I,'ATL GA Inventory'!$B81,'ATL RAW'!$L:$L,'ATL GA Inventory'!AR$3)+SUMIFS('ATL CR'!$J:$J,'ATL CR'!$I:$I,'ATL GA Inventory'!$B81,'ATL CR'!$L:$L,'ATL GA Inventory'!AR$3)</f>
        <v>0</v>
      </c>
      <c r="AS81" s="13">
        <f>SUMIFS('ATL RAW'!$J:$J,'ATL RAW'!$I:$I,'ATL GA Inventory'!$B81,'ATL RAW'!$L:$L,'ATL GA Inventory'!AS$3)+SUMIFS('ATL CR'!$J:$J,'ATL CR'!$I:$I,'ATL GA Inventory'!$B81,'ATL CR'!$L:$L,'ATL GA Inventory'!AS$3)</f>
        <v>0</v>
      </c>
      <c r="AT81" s="13">
        <f>SUMIFS('ATL RAW'!$J:$J,'ATL RAW'!$I:$I,'ATL GA Inventory'!$B81,'ATL RAW'!$L:$L,'ATL GA Inventory'!AT$3)+SUMIFS('ATL CR'!$J:$J,'ATL CR'!$I:$I,'ATL GA Inventory'!$B81,'ATL CR'!$L:$L,'ATL GA Inventory'!AT$3)</f>
        <v>0</v>
      </c>
      <c r="AU81" s="13">
        <f>SUMIFS('ATL RAW'!$J:$J,'ATL RAW'!$I:$I,'ATL GA Inventory'!$B81,'ATL RAW'!$L:$L,'ATL GA Inventory'!AU$3)+SUMIFS('ATL CR'!$J:$J,'ATL CR'!$I:$I,'ATL GA Inventory'!$B81,'ATL CR'!$L:$L,'ATL GA Inventory'!AU$3)</f>
        <v>0</v>
      </c>
      <c r="AV81" s="13">
        <f>SUMIFS('ATL RAW'!$J:$J,'ATL RAW'!$I:$I,'ATL GA Inventory'!$B81,'ATL RAW'!$L:$L,'ATL GA Inventory'!AV$3)+SUMIFS('ATL CR'!$J:$J,'ATL CR'!$I:$I,'ATL GA Inventory'!$B81,'ATL CR'!$L:$L,'ATL GA Inventory'!AV$3)</f>
        <v>0</v>
      </c>
      <c r="AW81" s="13">
        <f>SUMIFS('ATL RAW'!$J:$J,'ATL RAW'!$I:$I,'ATL GA Inventory'!$B81,'ATL RAW'!$L:$L,'ATL GA Inventory'!AW$3)+SUMIFS('ATL CR'!$J:$J,'ATL CR'!$I:$I,'ATL GA Inventory'!$B81,'ATL CR'!$L:$L,'ATL GA Inventory'!AW$3)</f>
        <v>0</v>
      </c>
      <c r="AX81" s="13">
        <f>SUMIFS('ATL RAW'!$J:$J,'ATL RAW'!$I:$I,'ATL GA Inventory'!$B81,'ATL RAW'!$L:$L,'ATL GA Inventory'!AX$3)+SUMIFS('ATL CR'!$J:$J,'ATL CR'!$I:$I,'ATL GA Inventory'!$B81,'ATL CR'!$L:$L,'ATL GA Inventory'!AX$3)</f>
        <v>0</v>
      </c>
      <c r="AY81" s="13">
        <f>SUMIFS('ATL RAW'!$J:$J,'ATL RAW'!$I:$I,'ATL GA Inventory'!$B81,'ATL RAW'!$L:$L,'ATL GA Inventory'!AY$3)+SUMIFS('ATL CR'!$J:$J,'ATL CR'!$I:$I,'ATL GA Inventory'!$B81,'ATL CR'!$L:$L,'ATL GA Inventory'!AY$3)</f>
        <v>0</v>
      </c>
      <c r="AZ81" s="13">
        <f>SUMIFS('ATL RAW'!$J:$J,'ATL RAW'!$I:$I,'ATL GA Inventory'!$B81,'ATL RAW'!$L:$L,'ATL GA Inventory'!AZ$3)+SUMIFS('ATL CR'!$J:$J,'ATL CR'!$I:$I,'ATL GA Inventory'!$B81,'ATL CR'!$L:$L,'ATL GA Inventory'!AZ$3)</f>
        <v>0</v>
      </c>
      <c r="BA81" s="13">
        <f>SUMIFS('ATL RAW'!$J:$J,'ATL RAW'!$I:$I,'ATL GA Inventory'!$B81,'ATL RAW'!$L:$L,'ATL GA Inventory'!BA$3)+SUMIFS('ATL CR'!$J:$J,'ATL CR'!$I:$I,'ATL GA Inventory'!$B81,'ATL CR'!$L:$L,'ATL GA Inventory'!BA$3)</f>
        <v>0</v>
      </c>
      <c r="BB81" s="13">
        <f>SUMIFS('ATL RAW'!$J:$J,'ATL RAW'!$I:$I,'ATL GA Inventory'!$B81,'ATL RAW'!$L:$L,'ATL GA Inventory'!BB$3)+SUMIFS('ATL CR'!$J:$J,'ATL CR'!$I:$I,'ATL GA Inventory'!$B81,'ATL CR'!$L:$L,'ATL GA Inventory'!BB$3)</f>
        <v>0</v>
      </c>
      <c r="BC81" s="13">
        <f>SUMIFS('ATL RAW'!$J:$J,'ATL RAW'!$I:$I,'ATL GA Inventory'!$B81,'ATL RAW'!$L:$L,'ATL GA Inventory'!BC$3)+SUMIFS('ATL CR'!$J:$J,'ATL CR'!$I:$I,'ATL GA Inventory'!$B81,'ATL CR'!$L:$L,'ATL GA Inventory'!BC$3)</f>
        <v>0</v>
      </c>
      <c r="BD81" s="13">
        <f>SUMIFS('ATL RAW'!$J:$J,'ATL RAW'!$I:$I,'ATL GA Inventory'!$B81,'ATL RAW'!$L:$L,'ATL GA Inventory'!BD$3)+SUMIFS('ATL CR'!$J:$J,'ATL CR'!$I:$I,'ATL GA Inventory'!$B81,'ATL CR'!$L:$L,'ATL GA Inventory'!BD$3)</f>
        <v>0</v>
      </c>
      <c r="BE81" s="13">
        <f>SUMIFS('ATL RAW'!$J:$J,'ATL RAW'!$I:$I,'ATL GA Inventory'!$B81,'ATL RAW'!$L:$L,'ATL GA Inventory'!BE$3)+SUMIFS('ATL CR'!$J:$J,'ATL CR'!$I:$I,'ATL GA Inventory'!$B81,'ATL CR'!$L:$L,'ATL GA Inventory'!BE$3)</f>
        <v>0</v>
      </c>
      <c r="BF81" s="13">
        <f>SUMIFS('ATL RAW'!$J:$J,'ATL RAW'!$I:$I,'ATL GA Inventory'!$B81,'ATL RAW'!$L:$L,'ATL GA Inventory'!BF$3)+SUMIFS('ATL CR'!$J:$J,'ATL CR'!$I:$I,'ATL GA Inventory'!$B81,'ATL CR'!$L:$L,'ATL GA Inventory'!BF$3)</f>
        <v>0</v>
      </c>
      <c r="BG81" s="13">
        <f>SUMIFS('ATL RAW'!$J:$J,'ATL RAW'!$I:$I,'ATL GA Inventory'!$B81,'ATL RAW'!$L:$L,'ATL GA Inventory'!BG$3)+SUMIFS('ATL CR'!$J:$J,'ATL CR'!$I:$I,'ATL GA Inventory'!$B81,'ATL CR'!$L:$L,'ATL GA Inventory'!BG$3)</f>
        <v>0</v>
      </c>
      <c r="BH81" s="13">
        <f>SUMIFS('ATL RAW'!$J:$J,'ATL RAW'!$I:$I,'ATL GA Inventory'!$B81,'ATL RAW'!$L:$L,'ATL GA Inventory'!BH$3)+SUMIFS('ATL CR'!$J:$J,'ATL CR'!$I:$I,'ATL GA Inventory'!$B81,'ATL CR'!$L:$L,'ATL GA Inventory'!BH$3)</f>
        <v>0</v>
      </c>
      <c r="BI81" s="13">
        <f>SUMIFS('ATL RAW'!$J:$J,'ATL RAW'!$I:$I,'ATL GA Inventory'!$B81,'ATL RAW'!$L:$L,'ATL GA Inventory'!BI$3)+SUMIFS('ATL CR'!$J:$J,'ATL CR'!$I:$I,'ATL GA Inventory'!$B81,'ATL CR'!$L:$L,'ATL GA Inventory'!BI$3)</f>
        <v>0</v>
      </c>
      <c r="BJ81" s="13">
        <f>SUMIFS('ATL RAW'!$J:$J,'ATL RAW'!$I:$I,'ATL GA Inventory'!$B81,'ATL RAW'!$L:$L,'ATL GA Inventory'!BJ$3)+SUMIFS('ATL CR'!$J:$J,'ATL CR'!$I:$I,'ATL GA Inventory'!$B81,'ATL CR'!$L:$L,'ATL GA Inventory'!BJ$3)</f>
        <v>1740</v>
      </c>
      <c r="BK81" s="13">
        <f>SUMIFS('ATL RAW'!$J:$J,'ATL RAW'!$I:$I,'ATL GA Inventory'!$B81,'ATL RAW'!$L:$L,'ATL GA Inventory'!BK$3)+SUMIFS('ATL CR'!$J:$J,'ATL CR'!$I:$I,'ATL GA Inventory'!$B81,'ATL CR'!$L:$L,'ATL GA Inventory'!BK$3)</f>
        <v>0</v>
      </c>
      <c r="BL81" s="13">
        <f>SUMIFS('ATL RAW'!$J:$J,'ATL RAW'!$I:$I,'ATL GA Inventory'!$B81,'ATL RAW'!$L:$L,'ATL GA Inventory'!BL$3)+SUMIFS('ATL CR'!$J:$J,'ATL CR'!$I:$I,'ATL GA Inventory'!$B81,'ATL CR'!$L:$L,'ATL GA Inventory'!BL$3)</f>
        <v>1392</v>
      </c>
      <c r="BM81" s="13">
        <f>SUMIFS('ATL RAW'!$J:$J,'ATL RAW'!$I:$I,'ATL GA Inventory'!$B81,'ATL RAW'!$L:$L,'ATL GA Inventory'!BM$3)+SUMIFS('ATL CR'!$J:$J,'ATL CR'!$I:$I,'ATL GA Inventory'!$B81,'ATL CR'!$L:$L,'ATL GA Inventory'!BM$3)</f>
        <v>609</v>
      </c>
      <c r="BN81" s="13">
        <f>SUMIFS('ATL RAW'!$J:$J,'ATL RAW'!$I:$I,'ATL GA Inventory'!$B81,'ATL RAW'!$L:$L,'ATL GA Inventory'!BN$3)+SUMIFS('ATL CR'!$J:$J,'ATL CR'!$I:$I,'ATL GA Inventory'!$B81,'ATL CR'!$L:$L,'ATL GA Inventory'!BN$3)</f>
        <v>4031</v>
      </c>
      <c r="BO81" s="13">
        <f>SUMIFS('ATL RAW'!$J:$J,'ATL RAW'!$I:$I,'ATL GA Inventory'!$B81,'ATL RAW'!$L:$L,'ATL GA Inventory'!BO$3)+SUMIFS('ATL CR'!$J:$J,'ATL CR'!$I:$I,'ATL GA Inventory'!$B81,'ATL CR'!$L:$L,'ATL GA Inventory'!BO$3)</f>
        <v>0</v>
      </c>
      <c r="BP81" s="13">
        <f>SUMIFS('ATL RAW'!$J:$J,'ATL RAW'!$I:$I,'ATL GA Inventory'!$B81,'ATL RAW'!$L:$L,'ATL GA Inventory'!BP$3)+SUMIFS('ATL CR'!$J:$J,'ATL CR'!$I:$I,'ATL GA Inventory'!$B81,'ATL CR'!$L:$L,'ATL GA Inventory'!BP$3)</f>
        <v>1305</v>
      </c>
      <c r="BQ81" s="13">
        <f>SUMIFS('ATL RAW'!$J:$J,'ATL RAW'!$I:$I,'ATL GA Inventory'!$B81,'ATL RAW'!$L:$L,'ATL GA Inventory'!BQ$3)+SUMIFS('ATL CR'!$J:$J,'ATL CR'!$I:$I,'ATL GA Inventory'!$B81,'ATL CR'!$L:$L,'ATL GA Inventory'!BQ$3)</f>
        <v>0</v>
      </c>
      <c r="BR81" s="13">
        <f>SUMIFS('ATL RAW'!$J:$J,'ATL RAW'!$I:$I,'ATL GA Inventory'!$B81,'ATL RAW'!$L:$L,'ATL GA Inventory'!BR$3)+SUMIFS('ATL CR'!$J:$J,'ATL CR'!$I:$I,'ATL GA Inventory'!$B81,'ATL CR'!$L:$L,'ATL GA Inventory'!BR$3)</f>
        <v>0</v>
      </c>
      <c r="BS81" s="13">
        <f>SUMIFS('ATL RAW'!$J:$J,'ATL RAW'!$I:$I,'ATL GA Inventory'!$B81,'ATL RAW'!$L:$L,'ATL GA Inventory'!BS$3)+SUMIFS('ATL CR'!$J:$J,'ATL CR'!$I:$I,'ATL GA Inventory'!$B81,'ATL CR'!$L:$L,'ATL GA Inventory'!BS$3)</f>
        <v>696</v>
      </c>
      <c r="BT81" s="13">
        <f>SUMIFS('ATL RAW'!$J:$J,'ATL RAW'!$I:$I,'ATL GA Inventory'!$B81,'ATL RAW'!$L:$L,'ATL GA Inventory'!BT$3)+SUMIFS('ATL CR'!$J:$J,'ATL CR'!$I:$I,'ATL GA Inventory'!$B81,'ATL CR'!$L:$L,'ATL GA Inventory'!BT$3)</f>
        <v>319</v>
      </c>
      <c r="BU81" s="13">
        <f>SUMIFS('ATL RAW'!$J:$J,'ATL RAW'!$I:$I,'ATL GA Inventory'!$B81,'ATL RAW'!$L:$L,'ATL GA Inventory'!BU$3)+SUMIFS('ATL CR'!$J:$J,'ATL CR'!$I:$I,'ATL GA Inventory'!$B81,'ATL CR'!$L:$L,'ATL GA Inventory'!BU$3)</f>
        <v>0</v>
      </c>
      <c r="BV81" s="13">
        <f>SUMIFS('ATL RAW'!$J:$J,'ATL RAW'!$I:$I,'ATL GA Inventory'!$B81,'ATL RAW'!$L:$L,'ATL GA Inventory'!BV$3)+SUMIFS('ATL CR'!$J:$J,'ATL CR'!$I:$I,'ATL GA Inventory'!$B81,'ATL CR'!$L:$L,'ATL GA Inventory'!BV$3)</f>
        <v>0</v>
      </c>
      <c r="BW81" s="13">
        <f>SUMIFS('ATL RAW'!$J:$J,'ATL RAW'!$I:$I,'ATL GA Inventory'!$B81,'ATL RAW'!$L:$L,'ATL GA Inventory'!BW$3)+SUMIFS('ATL CR'!$J:$J,'ATL CR'!$I:$I,'ATL GA Inventory'!$B81,'ATL CR'!$L:$L,'ATL GA Inventory'!BW$3)</f>
        <v>0</v>
      </c>
      <c r="BX81" s="13">
        <f>SUMIFS('ATL RAW'!$J:$J,'ATL RAW'!$I:$I,'ATL GA Inventory'!$B81,'ATL RAW'!$L:$L,'ATL GA Inventory'!BX$3)+SUMIFS('ATL CR'!$J:$J,'ATL CR'!$I:$I,'ATL GA Inventory'!$B81,'ATL CR'!$L:$L,'ATL GA Inventory'!BX$3)</f>
        <v>0</v>
      </c>
      <c r="BY81" s="13">
        <f>SUMIFS('ATL RAW'!$J:$J,'ATL RAW'!$I:$I,'ATL GA Inventory'!$B81,'ATL RAW'!$L:$L,'ATL GA Inventory'!BY$3)+SUMIFS('ATL CR'!$J:$J,'ATL CR'!$I:$I,'ATL GA Inventory'!$B81,'ATL CR'!$L:$L,'ATL GA Inventory'!BY$3)</f>
        <v>0</v>
      </c>
      <c r="BZ81" s="13">
        <f>SUMIFS('ATL RAW'!$J:$J,'ATL RAW'!$I:$I,'ATL GA Inventory'!$B81,'ATL RAW'!$L:$L,'ATL GA Inventory'!BZ$3)+SUMIFS('ATL CR'!$J:$J,'ATL CR'!$I:$I,'ATL GA Inventory'!$B81,'ATL CR'!$L:$L,'ATL GA Inventory'!BZ$3)</f>
        <v>0</v>
      </c>
      <c r="CA81" s="13">
        <f>SUMIFS('ATL RAW'!$J:$J,'ATL RAW'!$I:$I,'ATL GA Inventory'!$B81,'ATL RAW'!$L:$L,'ATL GA Inventory'!CA$3)+SUMIFS('ATL CR'!$J:$J,'ATL CR'!$I:$I,'ATL GA Inventory'!$B81,'ATL CR'!$L:$L,'ATL GA Inventory'!CA$3)</f>
        <v>0</v>
      </c>
      <c r="CB81" s="13">
        <f>SUMIFS('ATL RAW'!$J:$J,'ATL RAW'!$I:$I,'ATL GA Inventory'!$B81,'ATL RAW'!$L:$L,'ATL GA Inventory'!CB$3)+SUMIFS('ATL CR'!$J:$J,'ATL CR'!$I:$I,'ATL GA Inventory'!$B81,'ATL CR'!$L:$L,'ATL GA Inventory'!CB$3)</f>
        <v>0</v>
      </c>
      <c r="CC81" s="13">
        <f>SUMIFS('ATL RAW'!$J:$J,'ATL RAW'!$I:$I,'ATL GA Inventory'!$B81,'ATL RAW'!$L:$L,'ATL GA Inventory'!CC$3)+SUMIFS('ATL CR'!$J:$J,'ATL CR'!$I:$I,'ATL GA Inventory'!$B81,'ATL CR'!$L:$L,'ATL GA Inventory'!CC$3)</f>
        <v>0</v>
      </c>
      <c r="CD81" s="13">
        <f>SUMIFS('ATL RAW'!$J:$J,'ATL RAW'!$I:$I,'ATL GA Inventory'!$B81,'ATL RAW'!$L:$L,'ATL GA Inventory'!CD$3)+SUMIFS('ATL CR'!$J:$J,'ATL CR'!$I:$I,'ATL GA Inventory'!$B81,'ATL CR'!$L:$L,'ATL GA Inventory'!CD$3)</f>
        <v>0</v>
      </c>
      <c r="CE81" s="13">
        <f>SUMIFS('ATL RAW'!$J:$J,'ATL RAW'!$I:$I,'ATL GA Inventory'!$B81,'ATL RAW'!$L:$L,'ATL GA Inventory'!CE$3)+SUMIFS('ATL CR'!$J:$J,'ATL CR'!$I:$I,'ATL GA Inventory'!$B81,'ATL CR'!$L:$L,'ATL GA Inventory'!CE$3)</f>
        <v>0</v>
      </c>
      <c r="CF81" s="13">
        <f>SUMIFS('ATL RAW'!$J:$J,'ATL RAW'!$I:$I,'ATL GA Inventory'!$B81,'ATL RAW'!$L:$L,'ATL GA Inventory'!CF$3)+SUMIFS('ATL CR'!$J:$J,'ATL CR'!$I:$I,'ATL GA Inventory'!$B81,'ATL CR'!$L:$L,'ATL GA Inventory'!CF$3)</f>
        <v>0</v>
      </c>
      <c r="CG81" s="13">
        <f>SUMIFS('ATL RAW'!$J:$J,'ATL RAW'!$I:$I,'ATL GA Inventory'!$B81,'ATL RAW'!$L:$L,'ATL GA Inventory'!CG$3)+SUMIFS('ATL CR'!$J:$J,'ATL CR'!$I:$I,'ATL GA Inventory'!$B81,'ATL CR'!$L:$L,'ATL GA Inventory'!CG$3)</f>
        <v>0</v>
      </c>
      <c r="CH81" s="13">
        <f>SUMIFS('ATL RAW'!$J:$J,'ATL RAW'!$I:$I,'ATL GA Inventory'!$B81,'ATL RAW'!$L:$L,'ATL GA Inventory'!CH$3)+SUMIFS('ATL CR'!$J:$J,'ATL CR'!$I:$I,'ATL GA Inventory'!$B81,'ATL CR'!$L:$L,'ATL GA Inventory'!CH$3)</f>
        <v>0</v>
      </c>
      <c r="CI81" s="13">
        <f>SUMIFS('ATL RAW'!$J:$J,'ATL RAW'!$I:$I,'ATL GA Inventory'!$B81,'ATL RAW'!$L:$L,'ATL GA Inventory'!CI$3)+SUMIFS('ATL CR'!$J:$J,'ATL CR'!$I:$I,'ATL GA Inventory'!$B81,'ATL CR'!$L:$L,'ATL GA Inventory'!CI$3)</f>
        <v>0</v>
      </c>
      <c r="CJ81" s="13">
        <f>SUMIFS('ATL RAW'!$J:$J,'ATL RAW'!$I:$I,'ATL GA Inventory'!$B81,'ATL RAW'!$L:$L,'ATL GA Inventory'!CJ$3)+SUMIFS('ATL CR'!$J:$J,'ATL CR'!$I:$I,'ATL GA Inventory'!$B81,'ATL CR'!$L:$L,'ATL GA Inventory'!CJ$3)</f>
        <v>0</v>
      </c>
      <c r="CK81" s="13">
        <f>SUMIFS('ATL RAW'!$J:$J,'ATL RAW'!$I:$I,'ATL GA Inventory'!$B81,'ATL RAW'!$L:$L,'ATL GA Inventory'!CK$3)+SUMIFS('ATL CR'!$J:$J,'ATL CR'!$I:$I,'ATL GA Inventory'!$B81,'ATL CR'!$L:$L,'ATL GA Inventory'!CK$3)</f>
        <v>0</v>
      </c>
      <c r="CL81" s="13">
        <f>SUMIFS('ATL RAW'!$J:$J,'ATL RAW'!$I:$I,'ATL GA Inventory'!$B81,'ATL RAW'!$L:$L,'ATL GA Inventory'!CL$3)+SUMIFS('ATL CR'!$J:$J,'ATL CR'!$I:$I,'ATL GA Inventory'!$B81,'ATL CR'!$L:$L,'ATL GA Inventory'!CL$3)</f>
        <v>0</v>
      </c>
      <c r="CM81" s="13">
        <f>SUMIFS('ATL RAW'!$J:$J,'ATL RAW'!$I:$I,'ATL GA Inventory'!$B81,'ATL RAW'!$L:$L,'ATL GA Inventory'!CM$3)+SUMIFS('ATL CR'!$J:$J,'ATL CR'!$I:$I,'ATL GA Inventory'!$B81,'ATL CR'!$L:$L,'ATL GA Inventory'!CM$3)</f>
        <v>0</v>
      </c>
      <c r="CN81" s="13">
        <f>SUMIFS('ATL RAW'!$J:$J,'ATL RAW'!$I:$I,'ATL GA Inventory'!$B81,'ATL RAW'!$L:$L,'ATL GA Inventory'!CN$3)+SUMIFS('ATL CR'!$J:$J,'ATL CR'!$I:$I,'ATL GA Inventory'!$B81,'ATL CR'!$L:$L,'ATL GA Inventory'!CN$3)</f>
        <v>0</v>
      </c>
      <c r="CO81" s="13">
        <f>SUMIFS('ATL RAW'!$J:$J,'ATL RAW'!$I:$I,'ATL GA Inventory'!$B81,'ATL RAW'!$L:$L,'ATL GA Inventory'!CO$3)+SUMIFS('ATL CR'!$J:$J,'ATL CR'!$I:$I,'ATL GA Inventory'!$B81,'ATL CR'!$L:$L,'ATL GA Inventory'!CO$3)</f>
        <v>0</v>
      </c>
      <c r="CP81" s="13">
        <f>SUMIFS('ATL RAW'!$J:$J,'ATL RAW'!$I:$I,'ATL GA Inventory'!$B81,'ATL RAW'!$L:$L,'ATL GA Inventory'!CP$3)+SUMIFS('ATL CR'!$J:$J,'ATL CR'!$I:$I,'ATL GA Inventory'!$B81,'ATL CR'!$L:$L,'ATL GA Inventory'!CP$3)</f>
        <v>0</v>
      </c>
      <c r="CQ81" s="13">
        <f>SUMIFS('ATL RAW'!$J:$J,'ATL RAW'!$I:$I,'ATL GA Inventory'!$B81,'ATL RAW'!$L:$L,'ATL GA Inventory'!CQ$3)+SUMIFS('ATL CR'!$J:$J,'ATL CR'!$I:$I,'ATL GA Inventory'!$B81,'ATL CR'!$L:$L,'ATL GA Inventory'!CQ$3)</f>
        <v>0</v>
      </c>
      <c r="CR81" s="13">
        <f>SUMIFS('ATL RAW'!$J:$J,'ATL RAW'!$I:$I,'ATL GA Inventory'!$B81,'ATL RAW'!$L:$L,'ATL GA Inventory'!CR$3)+SUMIFS('ATL CR'!$J:$J,'ATL CR'!$I:$I,'ATL GA Inventory'!$B81,'ATL CR'!$L:$L,'ATL GA Inventory'!CR$3)</f>
        <v>0</v>
      </c>
      <c r="CS81" s="13">
        <f>SUMIFS('ATL RAW'!$J:$J,'ATL RAW'!$I:$I,'ATL GA Inventory'!$B81,'ATL RAW'!$L:$L,'ATL GA Inventory'!CS$3)+SUMIFS('ATL CR'!$J:$J,'ATL CR'!$I:$I,'ATL GA Inventory'!$B81,'ATL CR'!$L:$L,'ATL GA Inventory'!CS$3)</f>
        <v>0</v>
      </c>
      <c r="CT81" s="13">
        <f>SUMIFS('ATL RAW'!$J:$J,'ATL RAW'!$I:$I,'ATL GA Inventory'!$B81,'ATL RAW'!$L:$L,'ATL GA Inventory'!CT$3)+SUMIFS('ATL CR'!$J:$J,'ATL CR'!$I:$I,'ATL GA Inventory'!$B81,'ATL CR'!$L:$L,'ATL GA Inventory'!CT$3)</f>
        <v>0</v>
      </c>
      <c r="CU81" s="13">
        <f>SUMIFS('ATL RAW'!$J:$J,'ATL RAW'!$I:$I,'ATL GA Inventory'!$B81,'ATL RAW'!$L:$L,'ATL GA Inventory'!CU$3)+SUMIFS('ATL CR'!$J:$J,'ATL CR'!$I:$I,'ATL GA Inventory'!$B81,'ATL CR'!$L:$L,'ATL GA Inventory'!CU$3)</f>
        <v>0</v>
      </c>
      <c r="CV81" s="13">
        <f>SUMIFS('ATL RAW'!$J:$J,'ATL RAW'!$I:$I,'ATL GA Inventory'!$B81,'ATL RAW'!$L:$L,'ATL GA Inventory'!CV$3)+SUMIFS('ATL CR'!$J:$J,'ATL CR'!$I:$I,'ATL GA Inventory'!$B81,'ATL CR'!$L:$L,'ATL GA Inventory'!CV$3)</f>
        <v>0</v>
      </c>
      <c r="CW81" s="13">
        <f>SUMIFS('ATL RAW'!$J:$J,'ATL RAW'!$I:$I,'ATL GA Inventory'!$B81,'ATL RAW'!$L:$L,'ATL GA Inventory'!CW$3)+SUMIFS('ATL CR'!$J:$J,'ATL CR'!$I:$I,'ATL GA Inventory'!$B81,'ATL CR'!$L:$L,'ATL GA Inventory'!CW$3)</f>
        <v>0</v>
      </c>
      <c r="CX81" s="13">
        <f>SUMIFS('ATL RAW'!$J:$J,'ATL RAW'!$I:$I,'ATL GA Inventory'!$B81,'ATL RAW'!$L:$L,'ATL GA Inventory'!CX$3)+SUMIFS('ATL CR'!$J:$J,'ATL CR'!$I:$I,'ATL GA Inventory'!$B81,'ATL CR'!$L:$L,'ATL GA Inventory'!CX$3)</f>
        <v>0</v>
      </c>
      <c r="CY81" s="13">
        <f>SUMIFS('ATL RAW'!$J:$J,'ATL RAW'!$I:$I,'ATL GA Inventory'!$B81,'ATL RAW'!$L:$L,'ATL GA Inventory'!CY$3)+SUMIFS('ATL CR'!$J:$J,'ATL CR'!$I:$I,'ATL GA Inventory'!$B81,'ATL CR'!$L:$L,'ATL GA Inventory'!CY$3)</f>
        <v>0</v>
      </c>
      <c r="CZ81" s="13">
        <f>SUMIFS('ATL RAW'!$J:$J,'ATL RAW'!$I:$I,'ATL GA Inventory'!$B81,'ATL RAW'!$L:$L,'ATL GA Inventory'!CZ$3)+SUMIFS('ATL CR'!$J:$J,'ATL CR'!$I:$I,'ATL GA Inventory'!$B81,'ATL CR'!$L:$L,'ATL GA Inventory'!CZ$3)</f>
        <v>0</v>
      </c>
      <c r="DA81" s="13">
        <f>SUMIFS('ATL RAW'!$J:$J,'ATL RAW'!$I:$I,'ATL GA Inventory'!$B81,'ATL RAW'!$L:$L,'ATL GA Inventory'!DA$3)+SUMIFS('ATL CR'!$J:$J,'ATL CR'!$I:$I,'ATL GA Inventory'!$B81,'ATL CR'!$L:$L,'ATL GA Inventory'!DA$3)</f>
        <v>0</v>
      </c>
      <c r="DB81" s="13">
        <f>SUMIFS('ATL RAW'!$J:$J,'ATL RAW'!$I:$I,'ATL GA Inventory'!$B81,'ATL RAW'!$L:$L,'ATL GA Inventory'!DB$3)+SUMIFS('ATL CR'!$J:$J,'ATL CR'!$I:$I,'ATL GA Inventory'!$B81,'ATL CR'!$L:$L,'ATL GA Inventory'!DB$3)</f>
        <v>0</v>
      </c>
      <c r="DC81" s="13">
        <f>SUMIFS('ATL RAW'!$J:$J,'ATL RAW'!$I:$I,'ATL GA Inventory'!$B81,'ATL RAW'!$L:$L,'ATL GA Inventory'!DC$3)+SUMIFS('ATL CR'!$J:$J,'ATL CR'!$I:$I,'ATL GA Inventory'!$B81,'ATL CR'!$L:$L,'ATL GA Inventory'!DC$3)</f>
        <v>0</v>
      </c>
      <c r="DD81" s="13">
        <f>SUMIFS('ATL RAW'!$J:$J,'ATL RAW'!$I:$I,'ATL GA Inventory'!$B81,'ATL RAW'!$L:$L,'ATL GA Inventory'!DD$3)+SUMIFS('ATL CR'!$J:$J,'ATL CR'!$I:$I,'ATL GA Inventory'!$B81,'ATL CR'!$L:$L,'ATL GA Inventory'!DD$3)</f>
        <v>0</v>
      </c>
      <c r="DE81" s="13">
        <f>SUMIFS('ATL RAW'!$J:$J,'ATL RAW'!$I:$I,'ATL GA Inventory'!$B81,'ATL RAW'!$L:$L,'ATL GA Inventory'!DE$3)+SUMIFS('ATL CR'!$J:$J,'ATL CR'!$I:$I,'ATL GA Inventory'!$B81,'ATL CR'!$L:$L,'ATL GA Inventory'!DE$3)</f>
        <v>0</v>
      </c>
      <c r="DF81" s="13">
        <f>SUMIFS('ATL RAW'!$J:$J,'ATL RAW'!$I:$I,'ATL GA Inventory'!$B81,'ATL RAW'!$L:$L,'ATL GA Inventory'!DF$3)+SUMIFS('ATL CR'!$J:$J,'ATL CR'!$I:$I,'ATL GA Inventory'!$B81,'ATL CR'!$L:$L,'ATL GA Inventory'!DF$3)</f>
        <v>0</v>
      </c>
      <c r="DG81" s="13">
        <f>SUMIFS('ATL RAW'!$J:$J,'ATL RAW'!$I:$I,'ATL GA Inventory'!$B81,'ATL RAW'!$L:$L,'ATL GA Inventory'!DG$3)+SUMIFS('ATL CR'!$J:$J,'ATL CR'!$I:$I,'ATL GA Inventory'!$B81,'ATL CR'!$L:$L,'ATL GA Inventory'!DG$3)</f>
        <v>0</v>
      </c>
      <c r="DH81" s="13">
        <f>SUMIFS('ATL RAW'!$J:$J,'ATL RAW'!$I:$I,'ATL GA Inventory'!$B81,'ATL RAW'!$L:$L,'ATL GA Inventory'!DH$3)+SUMIFS('ATL CR'!$J:$J,'ATL CR'!$I:$I,'ATL GA Inventory'!$B81,'ATL CR'!$L:$L,'ATL GA Inventory'!DH$3)</f>
        <v>0</v>
      </c>
      <c r="DI81" s="13">
        <f>SUMIFS('ATL RAW'!$J:$J,'ATL RAW'!$I:$I,'ATL GA Inventory'!$B81,'ATL RAW'!$L:$L,'ATL GA Inventory'!DI$3)+SUMIFS('ATL CR'!$J:$J,'ATL CR'!$I:$I,'ATL GA Inventory'!$B81,'ATL CR'!$L:$L,'ATL GA Inventory'!DI$3)</f>
        <v>0</v>
      </c>
      <c r="DJ81" s="13">
        <f>SUMIFS('ATL RAW'!$J:$J,'ATL RAW'!$I:$I,'ATL GA Inventory'!$B81,'ATL RAW'!$L:$L,'ATL GA Inventory'!DJ$3)+SUMIFS('ATL CR'!$J:$J,'ATL CR'!$I:$I,'ATL GA Inventory'!$B81,'ATL CR'!$L:$L,'ATL GA Inventory'!DJ$3)</f>
        <v>0</v>
      </c>
      <c r="DK81" s="13">
        <f>SUMIFS('ATL RAW'!$J:$J,'ATL RAW'!$I:$I,'ATL GA Inventory'!$B81,'ATL RAW'!$L:$L,'ATL GA Inventory'!DK$3)+SUMIFS('ATL CR'!$J:$J,'ATL CR'!$I:$I,'ATL GA Inventory'!$B81,'ATL CR'!$L:$L,'ATL GA Inventory'!DK$3)</f>
        <v>0</v>
      </c>
      <c r="DL81" s="13">
        <f>SUMIFS('ATL RAW'!$J:$J,'ATL RAW'!$I:$I,'ATL GA Inventory'!$B81,'ATL RAW'!$L:$L,'ATL GA Inventory'!DL$3)+SUMIFS('ATL CR'!$J:$J,'ATL CR'!$I:$I,'ATL GA Inventory'!$B81,'ATL CR'!$L:$L,'ATL GA Inventory'!DL$3)</f>
        <v>0</v>
      </c>
      <c r="DM81" s="13">
        <f>SUMIFS('ATL RAW'!$J:$J,'ATL RAW'!$I:$I,'ATL GA Inventory'!$B81,'ATL RAW'!$L:$L,'ATL GA Inventory'!DM$3)+SUMIFS('ATL CR'!$J:$J,'ATL CR'!$I:$I,'ATL GA Inventory'!$B81,'ATL CR'!$L:$L,'ATL GA Inventory'!DM$3)</f>
        <v>0</v>
      </c>
      <c r="DN81" s="13">
        <f>SUMIFS('ATL RAW'!$J:$J,'ATL RAW'!$I:$I,'ATL GA Inventory'!$B81,'ATL RAW'!$L:$L,'ATL GA Inventory'!DN$3)+SUMIFS('ATL CR'!$J:$J,'ATL CR'!$I:$I,'ATL GA Inventory'!$B81,'ATL CR'!$L:$L,'ATL GA Inventory'!DN$3)</f>
        <v>0</v>
      </c>
      <c r="DO81" s="13">
        <f>SUMIFS('ATL RAW'!$J:$J,'ATL RAW'!$I:$I,'ATL GA Inventory'!$B81,'ATL RAW'!$L:$L,'ATL GA Inventory'!DO$3)+SUMIFS('ATL CR'!$J:$J,'ATL CR'!$I:$I,'ATL GA Inventory'!$B81,'ATL CR'!$L:$L,'ATL GA Inventory'!DO$3)</f>
        <v>0</v>
      </c>
      <c r="DP81" s="13">
        <f>SUMIFS('ATL RAW'!$J:$J,'ATL RAW'!$I:$I,'ATL GA Inventory'!$B81,'ATL RAW'!$L:$L,'ATL GA Inventory'!DP$3)+SUMIFS('ATL CR'!$J:$J,'ATL CR'!$I:$I,'ATL GA Inventory'!$B81,'ATL CR'!$L:$L,'ATL GA Inventory'!DP$3)</f>
        <v>0</v>
      </c>
      <c r="DQ81" s="13">
        <f>SUMIFS('ATL RAW'!$J:$J,'ATL RAW'!$I:$I,'ATL GA Inventory'!$B81,'ATL RAW'!$L:$L,'ATL GA Inventory'!DQ$3)+SUMIFS('ATL CR'!$J:$J,'ATL CR'!$I:$I,'ATL GA Inventory'!$B81,'ATL CR'!$L:$L,'ATL GA Inventory'!DQ$3)</f>
        <v>0</v>
      </c>
      <c r="DR81" s="13">
        <f>SUMIFS('ATL RAW'!$J:$J,'ATL RAW'!$I:$I,'ATL GA Inventory'!$B81,'ATL RAW'!$L:$L,'ATL GA Inventory'!DR$3)+SUMIFS('ATL CR'!$J:$J,'ATL CR'!$I:$I,'ATL GA Inventory'!$B81,'ATL CR'!$L:$L,'ATL GA Inventory'!DR$3)</f>
        <v>0</v>
      </c>
      <c r="DS81" s="13">
        <f>SUMIFS('ATL RAW'!$J:$J,'ATL RAW'!$I:$I,'ATL GA Inventory'!$B81,'ATL RAW'!$L:$L,'ATL GA Inventory'!DS$3)+SUMIFS('ATL CR'!$J:$J,'ATL CR'!$I:$I,'ATL GA Inventory'!$B81,'ATL CR'!$L:$L,'ATL GA Inventory'!DS$3)</f>
        <v>0</v>
      </c>
      <c r="DT81" s="13">
        <f>SUMIFS('ATL RAW'!$J:$J,'ATL RAW'!$I:$I,'ATL GA Inventory'!$B81,'ATL RAW'!$L:$L,'ATL GA Inventory'!DT$3)+SUMIFS('ATL CR'!$J:$J,'ATL CR'!$I:$I,'ATL GA Inventory'!$B81,'ATL CR'!$L:$L,'ATL GA Inventory'!DT$3)</f>
        <v>0</v>
      </c>
      <c r="DU81" s="13">
        <f>SUMIFS('ATL RAW'!$J:$J,'ATL RAW'!$I:$I,'ATL GA Inventory'!$B81,'ATL RAW'!$L:$L,'ATL GA Inventory'!DU$3)+SUMIFS('ATL CR'!$J:$J,'ATL CR'!$I:$I,'ATL GA Inventory'!$B81,'ATL CR'!$L:$L,'ATL GA Inventory'!DU$3)</f>
        <v>0</v>
      </c>
      <c r="DV81" s="13">
        <f>SUMIFS('ATL RAW'!$J:$J,'ATL RAW'!$I:$I,'ATL GA Inventory'!$B81,'ATL RAW'!$L:$L,'ATL GA Inventory'!DV$3)+SUMIFS('ATL CR'!$J:$J,'ATL CR'!$I:$I,'ATL GA Inventory'!$B81,'ATL CR'!$L:$L,'ATL GA Inventory'!DV$3)</f>
        <v>0</v>
      </c>
      <c r="DW81" s="13">
        <f>SUMIFS('ATL RAW'!$J:$J,'ATL RAW'!$I:$I,'ATL GA Inventory'!$B81,'ATL RAW'!$L:$L,'ATL GA Inventory'!DW$3)+SUMIFS('ATL CR'!$J:$J,'ATL CR'!$I:$I,'ATL GA Inventory'!$B81,'ATL CR'!$L:$L,'ATL GA Inventory'!DW$3)</f>
        <v>0</v>
      </c>
      <c r="DX81" s="13">
        <f>SUMIFS('ATL RAW'!$J:$J,'ATL RAW'!$I:$I,'ATL GA Inventory'!$B81,'ATL RAW'!$L:$L,'ATL GA Inventory'!DX$3)+SUMIFS('ATL CR'!$J:$J,'ATL CR'!$I:$I,'ATL GA Inventory'!$B81,'ATL CR'!$L:$L,'ATL GA Inventory'!DX$3)</f>
        <v>0</v>
      </c>
      <c r="DY81" s="13">
        <f>SUMIFS('ATL RAW'!$J:$J,'ATL RAW'!$I:$I,'ATL GA Inventory'!$B81,'ATL RAW'!$L:$L,'ATL GA Inventory'!DY$3)+SUMIFS('ATL CR'!$J:$J,'ATL CR'!$I:$I,'ATL GA Inventory'!$B81,'ATL CR'!$L:$L,'ATL GA Inventory'!DY$3)</f>
        <v>0</v>
      </c>
      <c r="DZ81" s="13">
        <f>SUMIFS('ATL RAW'!$J:$J,'ATL RAW'!$I:$I,'ATL GA Inventory'!$B81,'ATL RAW'!$L:$L,'ATL GA Inventory'!DZ$3)+SUMIFS('ATL CR'!$J:$J,'ATL CR'!$I:$I,'ATL GA Inventory'!$B81,'ATL CR'!$L:$L,'ATL GA Inventory'!DZ$3)</f>
        <v>0</v>
      </c>
      <c r="EA81" s="13">
        <f>SUMIFS('ATL RAW'!$J:$J,'ATL RAW'!$I:$I,'ATL GA Inventory'!$B81,'ATL RAW'!$L:$L,'ATL GA Inventory'!EA$3)+SUMIFS('ATL CR'!$J:$J,'ATL CR'!$I:$I,'ATL GA Inventory'!$B81,'ATL CR'!$L:$L,'ATL GA Inventory'!EA$3)</f>
        <v>0</v>
      </c>
      <c r="EB81" s="13">
        <f>SUMIFS('ATL RAW'!$J:$J,'ATL RAW'!$I:$I,'ATL GA Inventory'!$B81,'ATL RAW'!$L:$L,'ATL GA Inventory'!EB$3)+SUMIFS('ATL CR'!$J:$J,'ATL CR'!$I:$I,'ATL GA Inventory'!$B81,'ATL CR'!$L:$L,'ATL GA Inventory'!EB$3)</f>
        <v>0</v>
      </c>
      <c r="EC81" s="13">
        <f>SUMIFS('ATL RAW'!$J:$J,'ATL RAW'!$I:$I,'ATL GA Inventory'!$B81,'ATL RAW'!$L:$L,'ATL GA Inventory'!EC$3)+SUMIFS('ATL CR'!$J:$J,'ATL CR'!$I:$I,'ATL GA Inventory'!$B81,'ATL CR'!$L:$L,'ATL GA Inventory'!EC$3)</f>
        <v>0</v>
      </c>
      <c r="ED81" s="13">
        <f>SUMIFS('ATL RAW'!$J:$J,'ATL RAW'!$I:$I,'ATL GA Inventory'!$B81,'ATL RAW'!$L:$L,'ATL GA Inventory'!ED$3)+SUMIFS('ATL CR'!$J:$J,'ATL CR'!$I:$I,'ATL GA Inventory'!$B81,'ATL CR'!$L:$L,'ATL GA Inventory'!ED$3)</f>
        <v>0</v>
      </c>
      <c r="EE81" s="13">
        <f>SUMIFS('ATL RAW'!$J:$J,'ATL RAW'!$I:$I,'ATL GA Inventory'!$B81,'ATL RAW'!$L:$L,'ATL GA Inventory'!EE$3)+SUMIFS('ATL CR'!$J:$J,'ATL CR'!$I:$I,'ATL GA Inventory'!$B81,'ATL CR'!$L:$L,'ATL GA Inventory'!EE$3)</f>
        <v>0</v>
      </c>
      <c r="EF81" s="13">
        <f>SUMIFS('ATL RAW'!$J:$J,'ATL RAW'!$I:$I,'ATL GA Inventory'!$B81,'ATL RAW'!$L:$L,'ATL GA Inventory'!EF$3)+SUMIFS('ATL CR'!$J:$J,'ATL CR'!$I:$I,'ATL GA Inventory'!$B81,'ATL CR'!$L:$L,'ATL GA Inventory'!EF$3)</f>
        <v>0</v>
      </c>
      <c r="EG81" s="13">
        <f>SUMIFS('ATL RAW'!$J:$J,'ATL RAW'!$I:$I,'ATL GA Inventory'!$B81,'ATL RAW'!$L:$L,'ATL GA Inventory'!EG$3)+SUMIFS('ATL CR'!$J:$J,'ATL CR'!$I:$I,'ATL GA Inventory'!$B81,'ATL CR'!$L:$L,'ATL GA Inventory'!EG$3)</f>
        <v>0</v>
      </c>
      <c r="EH81" s="13">
        <f>SUMIFS('ATL RAW'!$J:$J,'ATL RAW'!$I:$I,'ATL GA Inventory'!$B81,'ATL RAW'!$L:$L,'ATL GA Inventory'!EH$3)+SUMIFS('ATL CR'!$J:$J,'ATL CR'!$I:$I,'ATL GA Inventory'!$B81,'ATL CR'!$L:$L,'ATL GA Inventory'!EH$3)</f>
        <v>0</v>
      </c>
      <c r="EI81" s="13">
        <f>SUMIFS('ATL RAW'!$J:$J,'ATL RAW'!$I:$I,'ATL GA Inventory'!$B81,'ATL RAW'!$L:$L,'ATL GA Inventory'!EI$3)+SUMIFS('ATL CR'!$J:$J,'ATL CR'!$I:$I,'ATL GA Inventory'!$B81,'ATL CR'!$L:$L,'ATL GA Inventory'!EI$3)</f>
        <v>0</v>
      </c>
      <c r="EJ81" s="13">
        <f>SUMIFS('ATL RAW'!$J:$J,'ATL RAW'!$I:$I,'ATL GA Inventory'!$B81,'ATL RAW'!$L:$L,'ATL GA Inventory'!EJ$3)+SUMIFS('ATL CR'!$J:$J,'ATL CR'!$I:$I,'ATL GA Inventory'!$B81,'ATL CR'!$L:$L,'ATL GA Inventory'!EJ$3)</f>
        <v>0</v>
      </c>
      <c r="EK81" s="13">
        <f>SUMIFS('ATL RAW'!$J:$J,'ATL RAW'!$I:$I,'ATL GA Inventory'!$B81,'ATL RAW'!$L:$L,'ATL GA Inventory'!EK$3)+SUMIFS('ATL CR'!$J:$J,'ATL CR'!$I:$I,'ATL GA Inventory'!$B81,'ATL CR'!$L:$L,'ATL GA Inventory'!EK$3)</f>
        <v>0</v>
      </c>
      <c r="EL81" s="13">
        <f>SUMIFS('ATL RAW'!$J:$J,'ATL RAW'!$I:$I,'ATL GA Inventory'!$B81,'ATL RAW'!$L:$L,'ATL GA Inventory'!EL$3)+SUMIFS('ATL CR'!$J:$J,'ATL CR'!$I:$I,'ATL GA Inventory'!$B81,'ATL CR'!$L:$L,'ATL GA Inventory'!EL$3)</f>
        <v>0</v>
      </c>
      <c r="EM81" s="13">
        <f>SUMIFS('ATL RAW'!$J:$J,'ATL RAW'!$I:$I,'ATL GA Inventory'!$B81,'ATL RAW'!$L:$L,'ATL GA Inventory'!EM$3)+SUMIFS('ATL CR'!$J:$J,'ATL CR'!$I:$I,'ATL GA Inventory'!$B81,'ATL CR'!$L:$L,'ATL GA Inventory'!EM$3)</f>
        <v>0</v>
      </c>
      <c r="EN81" s="13">
        <f>SUMIFS('ATL RAW'!$J:$J,'ATL RAW'!$I:$I,'ATL GA Inventory'!$B81,'ATL RAW'!$L:$L,'ATL GA Inventory'!EN$3)+SUMIFS('ATL CR'!$J:$J,'ATL CR'!$I:$I,'ATL GA Inventory'!$B81,'ATL CR'!$L:$L,'ATL GA Inventory'!EN$3)</f>
        <v>0</v>
      </c>
      <c r="EO81" s="13">
        <f>SUMIFS('ATL RAW'!$J:$J,'ATL RAW'!$I:$I,'ATL GA Inventory'!$B81,'ATL RAW'!$L:$L,'ATL GA Inventory'!EO$3)+SUMIFS('ATL CR'!$J:$J,'ATL CR'!$I:$I,'ATL GA Inventory'!$B81,'ATL CR'!$L:$L,'ATL GA Inventory'!EO$3)</f>
        <v>0</v>
      </c>
      <c r="EP81" s="13">
        <f>SUMIFS('ATL RAW'!$J:$J,'ATL RAW'!$I:$I,'ATL GA Inventory'!$B81,'ATL RAW'!$L:$L,'ATL GA Inventory'!EP$3)+SUMIFS('ATL CR'!$J:$J,'ATL CR'!$I:$I,'ATL GA Inventory'!$B81,'ATL CR'!$L:$L,'ATL GA Inventory'!EP$3)</f>
        <v>0</v>
      </c>
      <c r="EQ81" s="13">
        <f>SUMIFS('ATL RAW'!$J:$J,'ATL RAW'!$I:$I,'ATL GA Inventory'!$B81,'ATL RAW'!$L:$L,'ATL GA Inventory'!EQ$3)+SUMIFS('ATL CR'!$J:$J,'ATL CR'!$I:$I,'ATL GA Inventory'!$B81,'ATL CR'!$L:$L,'ATL GA Inventory'!EQ$3)</f>
        <v>0</v>
      </c>
      <c r="ER81" s="13">
        <f>SUMIFS('ATL RAW'!$J:$J,'ATL RAW'!$I:$I,'ATL GA Inventory'!$B81,'ATL RAW'!$L:$L,'ATL GA Inventory'!ER$3)+SUMIFS('ATL CR'!$J:$J,'ATL CR'!$I:$I,'ATL GA Inventory'!$B81,'ATL CR'!$L:$L,'ATL GA Inventory'!ER$3)</f>
        <v>0</v>
      </c>
      <c r="ES81" s="13">
        <f>SUMIFS('ATL RAW'!$J:$J,'ATL RAW'!$I:$I,'ATL GA Inventory'!$B81,'ATL RAW'!$L:$L,'ATL GA Inventory'!ES$3)+SUMIFS('ATL CR'!$J:$J,'ATL CR'!$I:$I,'ATL GA Inventory'!$B81,'ATL CR'!$L:$L,'ATL GA Inventory'!ES$3)</f>
        <v>0</v>
      </c>
      <c r="ET81" s="13">
        <f>SUMIFS('ATL RAW'!$J:$J,'ATL RAW'!$I:$I,'ATL GA Inventory'!$B81,'ATL RAW'!$L:$L,'ATL GA Inventory'!ET$3)+SUMIFS('ATL CR'!$J:$J,'ATL CR'!$I:$I,'ATL GA Inventory'!$B81,'ATL CR'!$L:$L,'ATL GA Inventory'!ET$3)</f>
        <v>0</v>
      </c>
      <c r="EU81" s="13">
        <f>SUMIFS('ATL RAW'!$J:$J,'ATL RAW'!$I:$I,'ATL GA Inventory'!$B81,'ATL RAW'!$L:$L,'ATL GA Inventory'!EU$3)+SUMIFS('ATL CR'!$J:$J,'ATL CR'!$I:$I,'ATL GA Inventory'!$B81,'ATL CR'!$L:$L,'ATL GA Inventory'!EU$3)</f>
        <v>0</v>
      </c>
      <c r="EV81" s="13">
        <f>SUMIFS('ATL RAW'!$J:$J,'ATL RAW'!$I:$I,'ATL GA Inventory'!$B81,'ATL RAW'!$L:$L,'ATL GA Inventory'!EV$3)+SUMIFS('ATL CR'!$J:$J,'ATL CR'!$I:$I,'ATL GA Inventory'!$B81,'ATL CR'!$L:$L,'ATL GA Inventory'!EV$3)</f>
        <v>0</v>
      </c>
      <c r="EW81" s="13">
        <f>SUMIFS('ATL RAW'!$J:$J,'ATL RAW'!$I:$I,'ATL GA Inventory'!$B81,'ATL RAW'!$L:$L,'ATL GA Inventory'!EW$3)+SUMIFS('ATL CR'!$J:$J,'ATL CR'!$I:$I,'ATL GA Inventory'!$B81,'ATL CR'!$L:$L,'ATL GA Inventory'!EW$3)</f>
        <v>0</v>
      </c>
      <c r="EX81" s="13">
        <f>SUMIFS('ATL RAW'!$J:$J,'ATL RAW'!$I:$I,'ATL GA Inventory'!$B81,'ATL RAW'!$L:$L,'ATL GA Inventory'!EX$3)+SUMIFS('ATL CR'!$J:$J,'ATL CR'!$I:$I,'ATL GA Inventory'!$B81,'ATL CR'!$L:$L,'ATL GA Inventory'!EX$3)</f>
        <v>0</v>
      </c>
      <c r="EY81" s="13">
        <f>SUMIFS('ATL RAW'!$J:$J,'ATL RAW'!$I:$I,'ATL GA Inventory'!$B81,'ATL RAW'!$L:$L,'ATL GA Inventory'!EY$3)+SUMIFS('ATL CR'!$J:$J,'ATL CR'!$I:$I,'ATL GA Inventory'!$B81,'ATL CR'!$L:$L,'ATL GA Inventory'!EY$3)</f>
        <v>0</v>
      </c>
      <c r="EZ81" s="13">
        <f>SUMIFS('ATL RAW'!$J:$J,'ATL RAW'!$I:$I,'ATL GA Inventory'!$B81,'ATL RAW'!$L:$L,'ATL GA Inventory'!EZ$3)+SUMIFS('ATL CR'!$J:$J,'ATL CR'!$I:$I,'ATL GA Inventory'!$B81,'ATL CR'!$L:$L,'ATL GA Inventory'!EZ$3)</f>
        <v>0</v>
      </c>
      <c r="FA81" s="13">
        <f>SUMIFS('ATL RAW'!$J:$J,'ATL RAW'!$I:$I,'ATL GA Inventory'!$B81,'ATL RAW'!$L:$L,'ATL GA Inventory'!FA$3)+SUMIFS('ATL CR'!$J:$J,'ATL CR'!$I:$I,'ATL GA Inventory'!$B81,'ATL CR'!$L:$L,'ATL GA Inventory'!FA$3)</f>
        <v>0</v>
      </c>
      <c r="FB81" s="13">
        <f>SUMIFS('ATL RAW'!$J:$J,'ATL RAW'!$I:$I,'ATL GA Inventory'!$B81,'ATL RAW'!$L:$L,'ATL GA Inventory'!FB$3)+SUMIFS('ATL CR'!$J:$J,'ATL CR'!$I:$I,'ATL GA Inventory'!$B81,'ATL CR'!$L:$L,'ATL GA Inventory'!FB$3)</f>
        <v>0</v>
      </c>
      <c r="FC81" s="13">
        <f>SUMIFS('ATL RAW'!$J:$J,'ATL RAW'!$I:$I,'ATL GA Inventory'!$B81,'ATL RAW'!$L:$L,'ATL GA Inventory'!FC$3)+SUMIFS('ATL CR'!$J:$J,'ATL CR'!$I:$I,'ATL GA Inventory'!$B81,'ATL CR'!$L:$L,'ATL GA Inventory'!FC$3)</f>
        <v>0</v>
      </c>
      <c r="FD81" s="13">
        <f>SUMIFS('ATL RAW'!$J:$J,'ATL RAW'!$I:$I,'ATL GA Inventory'!$B81,'ATL RAW'!$L:$L,'ATL GA Inventory'!FD$3)+SUMIFS('ATL CR'!$J:$J,'ATL CR'!$I:$I,'ATL GA Inventory'!$B81,'ATL CR'!$L:$L,'ATL GA Inventory'!FD$3)</f>
        <v>0</v>
      </c>
      <c r="FE81" s="13">
        <f>SUMIFS('ATL RAW'!$J:$J,'ATL RAW'!$I:$I,'ATL GA Inventory'!$B81,'ATL RAW'!$L:$L,'ATL GA Inventory'!FE$3)+SUMIFS('ATL CR'!$J:$J,'ATL CR'!$I:$I,'ATL GA Inventory'!$B81,'ATL CR'!$L:$L,'ATL GA Inventory'!FE$3)</f>
        <v>0</v>
      </c>
      <c r="FF81" s="13">
        <f>SUMIFS('ATL RAW'!$J:$J,'ATL RAW'!$I:$I,'ATL GA Inventory'!$B81,'ATL RAW'!$L:$L,'ATL GA Inventory'!FF$3)+SUMIFS('ATL CR'!$J:$J,'ATL CR'!$I:$I,'ATL GA Inventory'!$B81,'ATL CR'!$L:$L,'ATL GA Inventory'!FF$3)</f>
        <v>0</v>
      </c>
      <c r="FG81" s="13">
        <f>SUMIFS('ATL RAW'!$J:$J,'ATL RAW'!$I:$I,'ATL GA Inventory'!$B81,'ATL RAW'!$L:$L,'ATL GA Inventory'!FG$3)+SUMIFS('ATL CR'!$J:$J,'ATL CR'!$I:$I,'ATL GA Inventory'!$B81,'ATL CR'!$L:$L,'ATL GA Inventory'!FG$3)</f>
        <v>0</v>
      </c>
      <c r="FH81" s="13">
        <f>SUMIFS('ATL RAW'!$J:$J,'ATL RAW'!$I:$I,'ATL GA Inventory'!$B81,'ATL RAW'!$L:$L,'ATL GA Inventory'!FH$3)+SUMIFS('ATL CR'!$J:$J,'ATL CR'!$I:$I,'ATL GA Inventory'!$B81,'ATL CR'!$L:$L,'ATL GA Inventory'!FH$3)</f>
        <v>0</v>
      </c>
      <c r="FI81" s="13">
        <f>SUMIFS('ATL RAW'!$J:$J,'ATL RAW'!$I:$I,'ATL GA Inventory'!$B81,'ATL RAW'!$L:$L,'ATL GA Inventory'!FI$3)+SUMIFS('ATL CR'!$J:$J,'ATL CR'!$I:$I,'ATL GA Inventory'!$B81,'ATL CR'!$L:$L,'ATL GA Inventory'!FI$3)</f>
        <v>0</v>
      </c>
      <c r="FJ81" s="13">
        <f>SUMIFS('ATL RAW'!$J:$J,'ATL RAW'!$I:$I,'ATL GA Inventory'!$B81,'ATL RAW'!$L:$L,'ATL GA Inventory'!FJ$3)+SUMIFS('ATL CR'!$J:$J,'ATL CR'!$I:$I,'ATL GA Inventory'!$B81,'ATL CR'!$L:$L,'ATL GA Inventory'!FJ$3)</f>
        <v>0</v>
      </c>
      <c r="FK81" s="13">
        <f>SUMIFS('ATL RAW'!$J:$J,'ATL RAW'!$I:$I,'ATL GA Inventory'!$B81,'ATL RAW'!$L:$L,'ATL GA Inventory'!FK$3)+SUMIFS('ATL CR'!$J:$J,'ATL CR'!$I:$I,'ATL GA Inventory'!$B81,'ATL CR'!$L:$L,'ATL GA Inventory'!FK$3)</f>
        <v>0</v>
      </c>
      <c r="FL81" s="13">
        <f>SUMIFS('ATL RAW'!$J:$J,'ATL RAW'!$I:$I,'ATL GA Inventory'!$B81,'ATL RAW'!$L:$L,'ATL GA Inventory'!FL$3)+SUMIFS('ATL CR'!$J:$J,'ATL CR'!$I:$I,'ATL GA Inventory'!$B81,'ATL CR'!$L:$L,'ATL GA Inventory'!FL$3)</f>
        <v>0</v>
      </c>
      <c r="FM81" s="13">
        <f>SUMIFS('ATL RAW'!$J:$J,'ATL RAW'!$I:$I,'ATL GA Inventory'!$B81,'ATL RAW'!$L:$L,'ATL GA Inventory'!FM$3)+SUMIFS('ATL CR'!$J:$J,'ATL CR'!$I:$I,'ATL GA Inventory'!$B81,'ATL CR'!$L:$L,'ATL GA Inventory'!FM$3)</f>
        <v>0</v>
      </c>
      <c r="FN81" s="13">
        <f>SUMIFS('ATL RAW'!$J:$J,'ATL RAW'!$I:$I,'ATL GA Inventory'!$B81,'ATL RAW'!$L:$L,'ATL GA Inventory'!FN$3)+SUMIFS('ATL CR'!$J:$J,'ATL CR'!$I:$I,'ATL GA Inventory'!$B81,'ATL CR'!$L:$L,'ATL GA Inventory'!FN$3)</f>
        <v>0</v>
      </c>
      <c r="FO81" s="13">
        <f>SUMIFS('ATL RAW'!$J:$J,'ATL RAW'!$I:$I,'ATL GA Inventory'!$B81,'ATL RAW'!$L:$L,'ATL GA Inventory'!FO$3)+SUMIFS('ATL CR'!$J:$J,'ATL CR'!$I:$I,'ATL GA Inventory'!$B81,'ATL CR'!$L:$L,'ATL GA Inventory'!FO$3)</f>
        <v>0</v>
      </c>
      <c r="FP81" s="13">
        <f>SUMIFS('ATL RAW'!$J:$J,'ATL RAW'!$I:$I,'ATL GA Inventory'!$B81,'ATL RAW'!$L:$L,'ATL GA Inventory'!FP$3)+SUMIFS('ATL CR'!$J:$J,'ATL CR'!$I:$I,'ATL GA Inventory'!$B81,'ATL CR'!$L:$L,'ATL GA Inventory'!FP$3)</f>
        <v>0</v>
      </c>
      <c r="FQ81" s="13">
        <f>SUMIFS('ATL RAW'!$J:$J,'ATL RAW'!$I:$I,'ATL GA Inventory'!$B81,'ATL RAW'!$L:$L,'ATL GA Inventory'!FQ$3)+SUMIFS('ATL CR'!$J:$J,'ATL CR'!$I:$I,'ATL GA Inventory'!$B81,'ATL CR'!$L:$L,'ATL GA Inventory'!FQ$3)</f>
        <v>0</v>
      </c>
      <c r="FR81" s="13">
        <f>SUMIFS('ATL RAW'!$J:$J,'ATL RAW'!$I:$I,'ATL GA Inventory'!$B81,'ATL RAW'!$L:$L,'ATL GA Inventory'!FR$3)+SUMIFS('ATL CR'!$J:$J,'ATL CR'!$I:$I,'ATL GA Inventory'!$B81,'ATL CR'!$L:$L,'ATL GA Inventory'!FR$3)</f>
        <v>0</v>
      </c>
      <c r="FS81" s="13">
        <f>SUMIFS('ATL RAW'!$J:$J,'ATL RAW'!$I:$I,'ATL GA Inventory'!$B81,'ATL RAW'!$L:$L,'ATL GA Inventory'!FS$3)+SUMIFS('ATL CR'!$J:$J,'ATL CR'!$I:$I,'ATL GA Inventory'!$B81,'ATL CR'!$L:$L,'ATL GA Inventory'!FS$3)</f>
        <v>0</v>
      </c>
      <c r="FT81" s="13">
        <f>SUMIFS('ATL RAW'!$J:$J,'ATL RAW'!$I:$I,'ATL GA Inventory'!$B81,'ATL RAW'!$L:$L,'ATL GA Inventory'!FT$3)+SUMIFS('ATL CR'!$J:$J,'ATL CR'!$I:$I,'ATL GA Inventory'!$B81,'ATL CR'!$L:$L,'ATL GA Inventory'!FT$3)</f>
        <v>0</v>
      </c>
      <c r="FU81" s="13">
        <f>SUMIFS('ATL RAW'!$J:$J,'ATL RAW'!$I:$I,'ATL GA Inventory'!$B81,'ATL RAW'!$L:$L,'ATL GA Inventory'!FU$3)+SUMIFS('ATL CR'!$J:$J,'ATL CR'!$I:$I,'ATL GA Inventory'!$B81,'ATL CR'!$L:$L,'ATL GA Inventory'!FU$3)</f>
        <v>0</v>
      </c>
      <c r="FV81" s="13">
        <f>SUMIFS('ATL RAW'!$J:$J,'ATL RAW'!$I:$I,'ATL GA Inventory'!$B81,'ATL RAW'!$L:$L,'ATL GA Inventory'!FV$3)+SUMIFS('ATL CR'!$J:$J,'ATL CR'!$I:$I,'ATL GA Inventory'!$B81,'ATL CR'!$L:$L,'ATL GA Inventory'!FV$3)</f>
        <v>0</v>
      </c>
      <c r="FW81" s="13">
        <f>SUMIFS('ATL RAW'!$J:$J,'ATL RAW'!$I:$I,'ATL GA Inventory'!$B81,'ATL RAW'!$L:$L,'ATL GA Inventory'!FW$3)+SUMIFS('ATL CR'!$J:$J,'ATL CR'!$I:$I,'ATL GA Inventory'!$B81,'ATL CR'!$L:$L,'ATL GA Inventory'!FW$3)</f>
        <v>0</v>
      </c>
      <c r="FX81" s="13">
        <f>SUMIFS('ATL RAW'!$J:$J,'ATL RAW'!$I:$I,'ATL GA Inventory'!$B81,'ATL RAW'!$L:$L,'ATL GA Inventory'!FX$3)+SUMIFS('ATL CR'!$J:$J,'ATL CR'!$I:$I,'ATL GA Inventory'!$B81,'ATL CR'!$L:$L,'ATL GA Inventory'!FX$3)</f>
        <v>0</v>
      </c>
      <c r="FY81" s="13">
        <f>SUMIFS('ATL RAW'!$J:$J,'ATL RAW'!$I:$I,'ATL GA Inventory'!$B81,'ATL RAW'!$L:$L,'ATL GA Inventory'!FY$3)+SUMIFS('ATL CR'!$J:$J,'ATL CR'!$I:$I,'ATL GA Inventory'!$B81,'ATL CR'!$L:$L,'ATL GA Inventory'!FY$3)</f>
        <v>0</v>
      </c>
      <c r="FZ81" s="13">
        <f>SUMIFS('ATL RAW'!$J:$J,'ATL RAW'!$I:$I,'ATL GA Inventory'!$B81,'ATL RAW'!$L:$L,'ATL GA Inventory'!FZ$3)+SUMIFS('ATL CR'!$J:$J,'ATL CR'!$I:$I,'ATL GA Inventory'!$B81,'ATL CR'!$L:$L,'ATL GA Inventory'!FZ$3)</f>
        <v>0</v>
      </c>
      <c r="GA81" s="13">
        <f>SUMIFS('ATL RAW'!$J:$J,'ATL RAW'!$I:$I,'ATL GA Inventory'!$B81,'ATL RAW'!$L:$L,'ATL GA Inventory'!GA$3)+SUMIFS('ATL CR'!$J:$J,'ATL CR'!$I:$I,'ATL GA Inventory'!$B81,'ATL CR'!$L:$L,'ATL GA Inventory'!GA$3)</f>
        <v>0</v>
      </c>
      <c r="GB81" s="13">
        <f>SUMIFS('ATL RAW'!$J:$J,'ATL RAW'!$I:$I,'ATL GA Inventory'!$B81,'ATL RAW'!$L:$L,'ATL GA Inventory'!GB$3)+SUMIFS('ATL CR'!$J:$J,'ATL CR'!$I:$I,'ATL GA Inventory'!$B81,'ATL CR'!$L:$L,'ATL GA Inventory'!GB$3)</f>
        <v>0</v>
      </c>
      <c r="GC81" s="13">
        <f>SUMIFS('ATL RAW'!$J:$J,'ATL RAW'!$I:$I,'ATL GA Inventory'!$B81,'ATL RAW'!$L:$L,'ATL GA Inventory'!GC$3)+SUMIFS('ATL CR'!$J:$J,'ATL CR'!$I:$I,'ATL GA Inventory'!$B81,'ATL CR'!$L:$L,'ATL GA Inventory'!GC$3)</f>
        <v>0</v>
      </c>
      <c r="GD81" s="13">
        <f>SUMIFS('ATL RAW'!$J:$J,'ATL RAW'!$I:$I,'ATL GA Inventory'!$B81,'ATL RAW'!$L:$L,'ATL GA Inventory'!GD$3)+SUMIFS('ATL CR'!$J:$J,'ATL CR'!$I:$I,'ATL GA Inventory'!$B81,'ATL CR'!$L:$L,'ATL GA Inventory'!GD$3)</f>
        <v>0</v>
      </c>
      <c r="GE81" s="13">
        <f>SUMIFS('ATL RAW'!$J:$J,'ATL RAW'!$I:$I,'ATL GA Inventory'!$B81,'ATL RAW'!$L:$L,'ATL GA Inventory'!GE$3)+SUMIFS('ATL CR'!$J:$J,'ATL CR'!$I:$I,'ATL GA Inventory'!$B81,'ATL CR'!$L:$L,'ATL GA Inventory'!GE$3)</f>
        <v>0</v>
      </c>
      <c r="GF81" s="13">
        <f>SUMIFS('ATL RAW'!$J:$J,'ATL RAW'!$I:$I,'ATL GA Inventory'!$B81,'ATL RAW'!$L:$L,'ATL GA Inventory'!GF$3)+SUMIFS('ATL CR'!$J:$J,'ATL CR'!$I:$I,'ATL GA Inventory'!$B81,'ATL CR'!$L:$L,'ATL GA Inventory'!GF$3)</f>
        <v>0</v>
      </c>
      <c r="GG81" s="13">
        <f>SUMIFS('ATL RAW'!$J:$J,'ATL RAW'!$I:$I,'ATL GA Inventory'!$B81,'ATL RAW'!$L:$L,'ATL GA Inventory'!GG$3)+SUMIFS('ATL CR'!$J:$J,'ATL CR'!$I:$I,'ATL GA Inventory'!$B81,'ATL CR'!$L:$L,'ATL GA Inventory'!GG$3)</f>
        <v>0</v>
      </c>
      <c r="GH81" s="13">
        <f>SUMIFS('ATL RAW'!$J:$J,'ATL RAW'!$I:$I,'ATL GA Inventory'!$B81,'ATL RAW'!$L:$L,'ATL GA Inventory'!GH$3)+SUMIFS('ATL CR'!$J:$J,'ATL CR'!$I:$I,'ATL GA Inventory'!$B81,'ATL CR'!$L:$L,'ATL GA Inventory'!GH$3)</f>
        <v>0</v>
      </c>
      <c r="GI81" s="13">
        <f>SUMIFS('ATL RAW'!$J:$J,'ATL RAW'!$I:$I,'ATL GA Inventory'!$B81,'ATL RAW'!$L:$L,'ATL GA Inventory'!GI$3)+SUMIFS('ATL CR'!$J:$J,'ATL CR'!$I:$I,'ATL GA Inventory'!$B81,'ATL CR'!$L:$L,'ATL GA Inventory'!GI$3)</f>
        <v>0</v>
      </c>
      <c r="GJ81" s="13">
        <f>SUMIFS('ATL RAW'!$J:$J,'ATL RAW'!$I:$I,'ATL GA Inventory'!$B81,'ATL RAW'!$L:$L,'ATL GA Inventory'!GJ$3)+SUMIFS('ATL CR'!$J:$J,'ATL CR'!$I:$I,'ATL GA Inventory'!$B81,'ATL CR'!$L:$L,'ATL GA Inventory'!GJ$3)</f>
        <v>0</v>
      </c>
      <c r="GK81" s="13">
        <f>SUMIFS('ATL RAW'!$J:$J,'ATL RAW'!$I:$I,'ATL GA Inventory'!$B81,'ATL RAW'!$L:$L,'ATL GA Inventory'!GK$3)+SUMIFS('ATL CR'!$J:$J,'ATL CR'!$I:$I,'ATL GA Inventory'!$B81,'ATL CR'!$L:$L,'ATL GA Inventory'!GK$3)</f>
        <v>0</v>
      </c>
      <c r="GL81" s="13">
        <f>SUMIFS('ATL RAW'!$J:$J,'ATL RAW'!$I:$I,'ATL GA Inventory'!$B81,'ATL RAW'!$L:$L,'ATL GA Inventory'!GL$3)+SUMIFS('ATL CR'!$J:$J,'ATL CR'!$I:$I,'ATL GA Inventory'!$B81,'ATL CR'!$L:$L,'ATL GA Inventory'!GL$3)</f>
        <v>0</v>
      </c>
      <c r="GM81" s="13">
        <f>SUMIFS('ATL RAW'!$J:$J,'ATL RAW'!$I:$I,'ATL GA Inventory'!$B81,'ATL RAW'!$L:$L,'ATL GA Inventory'!GM$3)+SUMIFS('ATL CR'!$J:$J,'ATL CR'!$I:$I,'ATL GA Inventory'!$B81,'ATL CR'!$L:$L,'ATL GA Inventory'!GM$3)</f>
        <v>0</v>
      </c>
      <c r="GN81" s="13">
        <f>SUMIFS('ATL RAW'!$J:$J,'ATL RAW'!$I:$I,'ATL GA Inventory'!$B81,'ATL RAW'!$L:$L,'ATL GA Inventory'!GN$3)+SUMIFS('ATL CR'!$J:$J,'ATL CR'!$I:$I,'ATL GA Inventory'!$B81,'ATL CR'!$L:$L,'ATL GA Inventory'!GN$3)</f>
        <v>0</v>
      </c>
      <c r="GO81" s="13">
        <f>SUMIFS('ATL RAW'!$J:$J,'ATL RAW'!$I:$I,'ATL GA Inventory'!$B81,'ATL RAW'!$L:$L,'ATL GA Inventory'!GO$3)+SUMIFS('ATL CR'!$J:$J,'ATL CR'!$I:$I,'ATL GA Inventory'!$B81,'ATL CR'!$L:$L,'ATL GA Inventory'!GO$3)</f>
        <v>0</v>
      </c>
      <c r="GP81" s="13">
        <f>SUMIFS('ATL RAW'!$J:$J,'ATL RAW'!$I:$I,'ATL GA Inventory'!$B81,'ATL RAW'!$L:$L,'ATL GA Inventory'!GP$3)+SUMIFS('ATL CR'!$J:$J,'ATL CR'!$I:$I,'ATL GA Inventory'!$B81,'ATL CR'!$L:$L,'ATL GA Inventory'!GP$3)</f>
        <v>0</v>
      </c>
      <c r="GQ81" s="13">
        <f>SUMIFS('ATL RAW'!$J:$J,'ATL RAW'!$I:$I,'ATL GA Inventory'!$B81,'ATL RAW'!$L:$L,'ATL GA Inventory'!GQ$3)+SUMIFS('ATL CR'!$J:$J,'ATL CR'!$I:$I,'ATL GA Inventory'!$B81,'ATL CR'!$L:$L,'ATL GA Inventory'!GQ$3)</f>
        <v>0</v>
      </c>
      <c r="GR81" s="13">
        <f>SUMIFS('ATL RAW'!$J:$J,'ATL RAW'!$I:$I,'ATL GA Inventory'!$B81,'ATL RAW'!$L:$L,'ATL GA Inventory'!GR$3)+SUMIFS('ATL CR'!$J:$J,'ATL CR'!$I:$I,'ATL GA Inventory'!$B81,'ATL CR'!$L:$L,'ATL GA Inventory'!GR$3)</f>
        <v>0</v>
      </c>
      <c r="GS81" s="13">
        <f>SUMIFS('ATL RAW'!$J:$J,'ATL RAW'!$I:$I,'ATL GA Inventory'!$B81,'ATL RAW'!$L:$L,'ATL GA Inventory'!GS$3)+SUMIFS('ATL CR'!$J:$J,'ATL CR'!$I:$I,'ATL GA Inventory'!$B81,'ATL CR'!$L:$L,'ATL GA Inventory'!GS$3)</f>
        <v>0</v>
      </c>
      <c r="GT81" s="13">
        <f>SUMIFS('ATL RAW'!$J:$J,'ATL RAW'!$I:$I,'ATL GA Inventory'!$B81,'ATL RAW'!$L:$L,'ATL GA Inventory'!GT$3)+SUMIFS('ATL CR'!$J:$J,'ATL CR'!$I:$I,'ATL GA Inventory'!$B81,'ATL CR'!$L:$L,'ATL GA Inventory'!GT$3)</f>
        <v>0</v>
      </c>
      <c r="GU81" s="13">
        <f>SUMIFS('ATL RAW'!$J:$J,'ATL RAW'!$I:$I,'ATL GA Inventory'!$B81,'ATL RAW'!$L:$L,'ATL GA Inventory'!GU$3)+SUMIFS('ATL CR'!$J:$J,'ATL CR'!$I:$I,'ATL GA Inventory'!$B81,'ATL CR'!$L:$L,'ATL GA Inventory'!GU$3)</f>
        <v>0</v>
      </c>
      <c r="GV81" s="13">
        <f>SUMIFS('ATL RAW'!$J:$J,'ATL RAW'!$I:$I,'ATL GA Inventory'!$B81,'ATL RAW'!$L:$L,'ATL GA Inventory'!GV$3)+SUMIFS('ATL CR'!$J:$J,'ATL CR'!$I:$I,'ATL GA Inventory'!$B81,'ATL CR'!$L:$L,'ATL GA Inventory'!GV$3)</f>
        <v>0</v>
      </c>
      <c r="GW81" s="13">
        <f>SUMIFS('ATL RAW'!$J:$J,'ATL RAW'!$I:$I,'ATL GA Inventory'!$B81,'ATL RAW'!$L:$L,'ATL GA Inventory'!GW$3)+SUMIFS('ATL CR'!$J:$J,'ATL CR'!$I:$I,'ATL GA Inventory'!$B81,'ATL CR'!$L:$L,'ATL GA Inventory'!GW$3)</f>
        <v>0</v>
      </c>
      <c r="GX81" s="13">
        <f>SUMIFS('ATL RAW'!$J:$J,'ATL RAW'!$I:$I,'ATL GA Inventory'!$B81,'ATL RAW'!$L:$L,'ATL GA Inventory'!GX$3)+SUMIFS('ATL CR'!$J:$J,'ATL CR'!$I:$I,'ATL GA Inventory'!$B81,'ATL CR'!$L:$L,'ATL GA Inventory'!GX$3)</f>
        <v>0</v>
      </c>
      <c r="GY81" s="13">
        <f>SUMIFS('ATL RAW'!$J:$J,'ATL RAW'!$I:$I,'ATL GA Inventory'!$B81,'ATL RAW'!$L:$L,'ATL GA Inventory'!GY$3)+SUMIFS('ATL CR'!$J:$J,'ATL CR'!$I:$I,'ATL GA Inventory'!$B81,'ATL CR'!$L:$L,'ATL GA Inventory'!GY$3)</f>
        <v>0</v>
      </c>
    </row>
    <row r="82" spans="1:207">
      <c r="A82" s="15" t="s">
        <v>8123</v>
      </c>
      <c r="B82" s="15">
        <f t="shared" si="12"/>
        <v>41102139</v>
      </c>
      <c r="C82" s="15" t="str">
        <f t="shared" si="12"/>
        <v>Q.PEAK DUO L G5.3 395</v>
      </c>
      <c r="D82" s="14">
        <f t="shared" si="12"/>
        <v>395</v>
      </c>
      <c r="E82" s="13">
        <f>SUMIFS('ATL RAW'!$J:$J,'ATL RAW'!$I:$I,'ATL GA Inventory'!$B82,'ATL RAW'!$L:$L,'ATL GA Inventory'!E$3)+SUMIFS('ATL CR'!$J:$J,'ATL CR'!$I:$I,'ATL GA Inventory'!$B82,'ATL CR'!$L:$L,'ATL GA Inventory'!E$3)</f>
        <v>0</v>
      </c>
      <c r="F82" s="13">
        <f>SUMIFS('ATL RAW'!$J:$J,'ATL RAW'!$I:$I,'ATL GA Inventory'!$B82,'ATL RAW'!$L:$L,'ATL GA Inventory'!F$3)+SUMIFS('ATL CR'!$J:$J,'ATL CR'!$I:$I,'ATL GA Inventory'!$B82,'ATL CR'!$L:$L,'ATL GA Inventory'!F$3)</f>
        <v>0</v>
      </c>
      <c r="G82" s="13">
        <f>SUMIFS('ATL RAW'!$J:$J,'ATL RAW'!$I:$I,'ATL GA Inventory'!$B82,'ATL RAW'!$L:$L,'ATL GA Inventory'!G$3)+SUMIFS('ATL CR'!$J:$J,'ATL CR'!$I:$I,'ATL GA Inventory'!$B82,'ATL CR'!$L:$L,'ATL GA Inventory'!G$3)</f>
        <v>0</v>
      </c>
      <c r="H82" s="13">
        <f>SUMIFS('ATL RAW'!$J:$J,'ATL RAW'!$I:$I,'ATL GA Inventory'!$B82,'ATL RAW'!$L:$L,'ATL GA Inventory'!H$3)+SUMIFS('ATL CR'!$J:$J,'ATL CR'!$I:$I,'ATL GA Inventory'!$B82,'ATL CR'!$L:$L,'ATL GA Inventory'!H$3)</f>
        <v>0</v>
      </c>
      <c r="I82" s="13">
        <f>SUMIFS('ATL RAW'!$J:$J,'ATL RAW'!$I:$I,'ATL GA Inventory'!$B82,'ATL RAW'!$L:$L,'ATL GA Inventory'!I$3)+SUMIFS('ATL CR'!$J:$J,'ATL CR'!$I:$I,'ATL GA Inventory'!$B82,'ATL CR'!$L:$L,'ATL GA Inventory'!I$3)</f>
        <v>0</v>
      </c>
      <c r="J82" s="13">
        <f>SUMIFS('ATL RAW'!$J:$J,'ATL RAW'!$I:$I,'ATL GA Inventory'!$B82,'ATL RAW'!$L:$L,'ATL GA Inventory'!J$3)+SUMIFS('ATL CR'!$J:$J,'ATL CR'!$I:$I,'ATL GA Inventory'!$B82,'ATL CR'!$L:$L,'ATL GA Inventory'!J$3)</f>
        <v>0</v>
      </c>
      <c r="K82" s="13">
        <f>SUMIFS('ATL RAW'!$J:$J,'ATL RAW'!$I:$I,'ATL GA Inventory'!$B82,'ATL RAW'!$L:$L,'ATL GA Inventory'!K$3)+SUMIFS('ATL CR'!$J:$J,'ATL CR'!$I:$I,'ATL GA Inventory'!$B82,'ATL CR'!$L:$L,'ATL GA Inventory'!K$3)</f>
        <v>0</v>
      </c>
      <c r="L82" s="13">
        <f>SUMIFS('ATL RAW'!$J:$J,'ATL RAW'!$I:$I,'ATL GA Inventory'!$B82,'ATL RAW'!$L:$L,'ATL GA Inventory'!L$3)+SUMIFS('ATL CR'!$J:$J,'ATL CR'!$I:$I,'ATL GA Inventory'!$B82,'ATL CR'!$L:$L,'ATL GA Inventory'!L$3)</f>
        <v>0</v>
      </c>
      <c r="M82" s="13">
        <f>SUMIFS('ATL RAW'!$J:$J,'ATL RAW'!$I:$I,'ATL GA Inventory'!$B82,'ATL RAW'!$L:$L,'ATL GA Inventory'!M$3)+SUMIFS('ATL CR'!$J:$J,'ATL CR'!$I:$I,'ATL GA Inventory'!$B82,'ATL CR'!$L:$L,'ATL GA Inventory'!M$3)</f>
        <v>0</v>
      </c>
      <c r="N82" s="13">
        <f>SUMIFS('ATL RAW'!$J:$J,'ATL RAW'!$I:$I,'ATL GA Inventory'!$B82,'ATL RAW'!$L:$L,'ATL GA Inventory'!N$3)+SUMIFS('ATL CR'!$J:$J,'ATL CR'!$I:$I,'ATL GA Inventory'!$B82,'ATL CR'!$L:$L,'ATL GA Inventory'!N$3)</f>
        <v>0</v>
      </c>
      <c r="O82" s="13">
        <f>SUMIFS('ATL RAW'!$J:$J,'ATL RAW'!$I:$I,'ATL GA Inventory'!$B82,'ATL RAW'!$L:$L,'ATL GA Inventory'!O$3)+SUMIFS('ATL CR'!$J:$J,'ATL CR'!$I:$I,'ATL GA Inventory'!$B82,'ATL CR'!$L:$L,'ATL GA Inventory'!O$3)</f>
        <v>0</v>
      </c>
      <c r="P82" s="13">
        <f>SUMIFS('ATL RAW'!$J:$J,'ATL RAW'!$I:$I,'ATL GA Inventory'!$B82,'ATL RAW'!$L:$L,'ATL GA Inventory'!P$3)+SUMIFS('ATL CR'!$J:$J,'ATL CR'!$I:$I,'ATL GA Inventory'!$B82,'ATL CR'!$L:$L,'ATL GA Inventory'!P$3)</f>
        <v>0</v>
      </c>
      <c r="Q82" s="13">
        <f>SUMIFS('ATL RAW'!$J:$J,'ATL RAW'!$I:$I,'ATL GA Inventory'!$B82,'ATL RAW'!$L:$L,'ATL GA Inventory'!Q$3)+SUMIFS('ATL CR'!$J:$J,'ATL CR'!$I:$I,'ATL GA Inventory'!$B82,'ATL CR'!$L:$L,'ATL GA Inventory'!Q$3)</f>
        <v>0</v>
      </c>
      <c r="R82" s="13">
        <f>SUMIFS('ATL RAW'!$J:$J,'ATL RAW'!$I:$I,'ATL GA Inventory'!$B82,'ATL RAW'!$L:$L,'ATL GA Inventory'!R$3)+SUMIFS('ATL CR'!$J:$J,'ATL CR'!$I:$I,'ATL GA Inventory'!$B82,'ATL CR'!$L:$L,'ATL GA Inventory'!R$3)</f>
        <v>0</v>
      </c>
      <c r="S82" s="13">
        <f>SUMIFS('ATL RAW'!$J:$J,'ATL RAW'!$I:$I,'ATL GA Inventory'!$B82,'ATL RAW'!$L:$L,'ATL GA Inventory'!S$3)+SUMIFS('ATL CR'!$J:$J,'ATL CR'!$I:$I,'ATL GA Inventory'!$B82,'ATL CR'!$L:$L,'ATL GA Inventory'!S$3)</f>
        <v>0</v>
      </c>
      <c r="T82" s="13">
        <f>SUMIFS('ATL RAW'!$J:$J,'ATL RAW'!$I:$I,'ATL GA Inventory'!$B82,'ATL RAW'!$L:$L,'ATL GA Inventory'!T$3)+SUMIFS('ATL CR'!$J:$J,'ATL CR'!$I:$I,'ATL GA Inventory'!$B82,'ATL CR'!$L:$L,'ATL GA Inventory'!T$3)</f>
        <v>0</v>
      </c>
      <c r="U82" s="13">
        <f>SUMIFS('ATL RAW'!$J:$J,'ATL RAW'!$I:$I,'ATL GA Inventory'!$B82,'ATL RAW'!$L:$L,'ATL GA Inventory'!U$3)+SUMIFS('ATL CR'!$J:$J,'ATL CR'!$I:$I,'ATL GA Inventory'!$B82,'ATL CR'!$L:$L,'ATL GA Inventory'!U$3)</f>
        <v>0</v>
      </c>
      <c r="V82" s="13">
        <f>SUMIFS('ATL RAW'!$J:$J,'ATL RAW'!$I:$I,'ATL GA Inventory'!$B82,'ATL RAW'!$L:$L,'ATL GA Inventory'!V$3)+SUMIFS('ATL CR'!$J:$J,'ATL CR'!$I:$I,'ATL GA Inventory'!$B82,'ATL CR'!$L:$L,'ATL GA Inventory'!V$3)</f>
        <v>0</v>
      </c>
      <c r="W82" s="13">
        <f>SUMIFS('ATL RAW'!$J:$J,'ATL RAW'!$I:$I,'ATL GA Inventory'!$B82,'ATL RAW'!$L:$L,'ATL GA Inventory'!W$3)+SUMIFS('ATL CR'!$J:$J,'ATL CR'!$I:$I,'ATL GA Inventory'!$B82,'ATL CR'!$L:$L,'ATL GA Inventory'!W$3)</f>
        <v>0</v>
      </c>
      <c r="X82" s="13">
        <f>SUMIFS('ATL RAW'!$J:$J,'ATL RAW'!$I:$I,'ATL GA Inventory'!$B82,'ATL RAW'!$L:$L,'ATL GA Inventory'!X$3)+SUMIFS('ATL CR'!$J:$J,'ATL CR'!$I:$I,'ATL GA Inventory'!$B82,'ATL CR'!$L:$L,'ATL GA Inventory'!X$3)</f>
        <v>0</v>
      </c>
      <c r="Y82" s="13">
        <f>SUMIFS('ATL RAW'!$J:$J,'ATL RAW'!$I:$I,'ATL GA Inventory'!$B82,'ATL RAW'!$L:$L,'ATL GA Inventory'!Y$3)+SUMIFS('ATL CR'!$J:$J,'ATL CR'!$I:$I,'ATL GA Inventory'!$B82,'ATL CR'!$L:$L,'ATL GA Inventory'!Y$3)</f>
        <v>0</v>
      </c>
      <c r="Z82" s="13">
        <f>SUMIFS('ATL RAW'!$J:$J,'ATL RAW'!$I:$I,'ATL GA Inventory'!$B82,'ATL RAW'!$L:$L,'ATL GA Inventory'!Z$3)+SUMIFS('ATL CR'!$J:$J,'ATL CR'!$I:$I,'ATL GA Inventory'!$B82,'ATL CR'!$L:$L,'ATL GA Inventory'!Z$3)</f>
        <v>0</v>
      </c>
      <c r="AA82" s="13">
        <f>SUMIFS('ATL RAW'!$J:$J,'ATL RAW'!$I:$I,'ATL GA Inventory'!$B82,'ATL RAW'!$L:$L,'ATL GA Inventory'!AA$3)+SUMIFS('ATL CR'!$J:$J,'ATL CR'!$I:$I,'ATL GA Inventory'!$B82,'ATL CR'!$L:$L,'ATL GA Inventory'!AA$3)</f>
        <v>0</v>
      </c>
      <c r="AB82" s="13">
        <f>SUMIFS('ATL RAW'!$J:$J,'ATL RAW'!$I:$I,'ATL GA Inventory'!$B82,'ATL RAW'!$L:$L,'ATL GA Inventory'!AB$3)+SUMIFS('ATL CR'!$J:$J,'ATL CR'!$I:$I,'ATL GA Inventory'!$B82,'ATL CR'!$L:$L,'ATL GA Inventory'!AB$3)</f>
        <v>0</v>
      </c>
      <c r="AC82" s="13">
        <f>SUMIFS('ATL RAW'!$J:$J,'ATL RAW'!$I:$I,'ATL GA Inventory'!$B82,'ATL RAW'!$L:$L,'ATL GA Inventory'!AC$3)+SUMIFS('ATL CR'!$J:$J,'ATL CR'!$I:$I,'ATL GA Inventory'!$B82,'ATL CR'!$L:$L,'ATL GA Inventory'!AC$3)</f>
        <v>0</v>
      </c>
      <c r="AD82" s="13">
        <f>SUMIFS('ATL RAW'!$J:$J,'ATL RAW'!$I:$I,'ATL GA Inventory'!$B82,'ATL RAW'!$L:$L,'ATL GA Inventory'!AD$3)+SUMIFS('ATL CR'!$J:$J,'ATL CR'!$I:$I,'ATL GA Inventory'!$B82,'ATL CR'!$L:$L,'ATL GA Inventory'!AD$3)</f>
        <v>0</v>
      </c>
      <c r="AE82" s="13">
        <f>SUMIFS('ATL RAW'!$J:$J,'ATL RAW'!$I:$I,'ATL GA Inventory'!$B82,'ATL RAW'!$L:$L,'ATL GA Inventory'!AE$3)+SUMIFS('ATL CR'!$J:$J,'ATL CR'!$I:$I,'ATL GA Inventory'!$B82,'ATL CR'!$L:$L,'ATL GA Inventory'!AE$3)</f>
        <v>0</v>
      </c>
      <c r="AF82" s="13">
        <f>SUMIFS('ATL RAW'!$J:$J,'ATL RAW'!$I:$I,'ATL GA Inventory'!$B82,'ATL RAW'!$L:$L,'ATL GA Inventory'!AF$3)+SUMIFS('ATL CR'!$J:$J,'ATL CR'!$I:$I,'ATL GA Inventory'!$B82,'ATL CR'!$L:$L,'ATL GA Inventory'!AF$3)</f>
        <v>0</v>
      </c>
      <c r="AG82" s="13">
        <f>SUMIFS('ATL RAW'!$J:$J,'ATL RAW'!$I:$I,'ATL GA Inventory'!$B82,'ATL RAW'!$L:$L,'ATL GA Inventory'!AG$3)+SUMIFS('ATL CR'!$J:$J,'ATL CR'!$I:$I,'ATL GA Inventory'!$B82,'ATL CR'!$L:$L,'ATL GA Inventory'!AG$3)</f>
        <v>0</v>
      </c>
      <c r="AH82" s="13">
        <f>SUMIFS('ATL RAW'!$J:$J,'ATL RAW'!$I:$I,'ATL GA Inventory'!$B82,'ATL RAW'!$L:$L,'ATL GA Inventory'!AH$3)+SUMIFS('ATL CR'!$J:$J,'ATL CR'!$I:$I,'ATL GA Inventory'!$B82,'ATL CR'!$L:$L,'ATL GA Inventory'!AH$3)</f>
        <v>0</v>
      </c>
      <c r="AI82" s="13">
        <f>SUMIFS('ATL RAW'!$J:$J,'ATL RAW'!$I:$I,'ATL GA Inventory'!$B82,'ATL RAW'!$L:$L,'ATL GA Inventory'!AI$3)+SUMIFS('ATL CR'!$J:$J,'ATL CR'!$I:$I,'ATL GA Inventory'!$B82,'ATL CR'!$L:$L,'ATL GA Inventory'!AI$3)</f>
        <v>0</v>
      </c>
      <c r="AJ82" s="13">
        <f>SUMIFS('ATL RAW'!$J:$J,'ATL RAW'!$I:$I,'ATL GA Inventory'!$B82,'ATL RAW'!$L:$L,'ATL GA Inventory'!AJ$3)+SUMIFS('ATL CR'!$J:$J,'ATL CR'!$I:$I,'ATL GA Inventory'!$B82,'ATL CR'!$L:$L,'ATL GA Inventory'!AJ$3)</f>
        <v>0</v>
      </c>
      <c r="AK82" s="13">
        <f>SUMIFS('ATL RAW'!$J:$J,'ATL RAW'!$I:$I,'ATL GA Inventory'!$B82,'ATL RAW'!$L:$L,'ATL GA Inventory'!AK$3)+SUMIFS('ATL CR'!$J:$J,'ATL CR'!$I:$I,'ATL GA Inventory'!$B82,'ATL CR'!$L:$L,'ATL GA Inventory'!AK$3)</f>
        <v>0</v>
      </c>
      <c r="AL82" s="13">
        <f>SUMIFS('ATL RAW'!$J:$J,'ATL RAW'!$I:$I,'ATL GA Inventory'!$B82,'ATL RAW'!$L:$L,'ATL GA Inventory'!AL$3)+SUMIFS('ATL CR'!$J:$J,'ATL CR'!$I:$I,'ATL GA Inventory'!$B82,'ATL CR'!$L:$L,'ATL GA Inventory'!AL$3)</f>
        <v>0</v>
      </c>
      <c r="AM82" s="13">
        <f>SUMIFS('ATL RAW'!$J:$J,'ATL RAW'!$I:$I,'ATL GA Inventory'!$B82,'ATL RAW'!$L:$L,'ATL GA Inventory'!AM$3)+SUMIFS('ATL CR'!$J:$J,'ATL CR'!$I:$I,'ATL GA Inventory'!$B82,'ATL CR'!$L:$L,'ATL GA Inventory'!AM$3)</f>
        <v>0</v>
      </c>
      <c r="AN82" s="13">
        <f>SUMIFS('ATL RAW'!$J:$J,'ATL RAW'!$I:$I,'ATL GA Inventory'!$B82,'ATL RAW'!$L:$L,'ATL GA Inventory'!AN$3)+SUMIFS('ATL CR'!$J:$J,'ATL CR'!$I:$I,'ATL GA Inventory'!$B82,'ATL CR'!$L:$L,'ATL GA Inventory'!AN$3)</f>
        <v>0</v>
      </c>
      <c r="AO82" s="13">
        <f>SUMIFS('ATL RAW'!$J:$J,'ATL RAW'!$I:$I,'ATL GA Inventory'!$B82,'ATL RAW'!$L:$L,'ATL GA Inventory'!AO$3)+SUMIFS('ATL CR'!$J:$J,'ATL CR'!$I:$I,'ATL GA Inventory'!$B82,'ATL CR'!$L:$L,'ATL GA Inventory'!AO$3)</f>
        <v>0</v>
      </c>
      <c r="AP82" s="13">
        <f>SUMIFS('ATL RAW'!$J:$J,'ATL RAW'!$I:$I,'ATL GA Inventory'!$B82,'ATL RAW'!$L:$L,'ATL GA Inventory'!AP$3)+SUMIFS('ATL CR'!$J:$J,'ATL CR'!$I:$I,'ATL GA Inventory'!$B82,'ATL CR'!$L:$L,'ATL GA Inventory'!AP$3)</f>
        <v>0</v>
      </c>
      <c r="AQ82" s="13">
        <f>SUMIFS('ATL RAW'!$J:$J,'ATL RAW'!$I:$I,'ATL GA Inventory'!$B82,'ATL RAW'!$L:$L,'ATL GA Inventory'!AQ$3)+SUMIFS('ATL CR'!$J:$J,'ATL CR'!$I:$I,'ATL GA Inventory'!$B82,'ATL CR'!$L:$L,'ATL GA Inventory'!AQ$3)</f>
        <v>0</v>
      </c>
      <c r="AR82" s="13">
        <f>SUMIFS('ATL RAW'!$J:$J,'ATL RAW'!$I:$I,'ATL GA Inventory'!$B82,'ATL RAW'!$L:$L,'ATL GA Inventory'!AR$3)+SUMIFS('ATL CR'!$J:$J,'ATL CR'!$I:$I,'ATL GA Inventory'!$B82,'ATL CR'!$L:$L,'ATL GA Inventory'!AR$3)</f>
        <v>0</v>
      </c>
      <c r="AS82" s="13">
        <f>SUMIFS('ATL RAW'!$J:$J,'ATL RAW'!$I:$I,'ATL GA Inventory'!$B82,'ATL RAW'!$L:$L,'ATL GA Inventory'!AS$3)+SUMIFS('ATL CR'!$J:$J,'ATL CR'!$I:$I,'ATL GA Inventory'!$B82,'ATL CR'!$L:$L,'ATL GA Inventory'!AS$3)</f>
        <v>0</v>
      </c>
      <c r="AT82" s="13">
        <f>SUMIFS('ATL RAW'!$J:$J,'ATL RAW'!$I:$I,'ATL GA Inventory'!$B82,'ATL RAW'!$L:$L,'ATL GA Inventory'!AT$3)+SUMIFS('ATL CR'!$J:$J,'ATL CR'!$I:$I,'ATL GA Inventory'!$B82,'ATL CR'!$L:$L,'ATL GA Inventory'!AT$3)</f>
        <v>0</v>
      </c>
      <c r="AU82" s="13">
        <f>SUMIFS('ATL RAW'!$J:$J,'ATL RAW'!$I:$I,'ATL GA Inventory'!$B82,'ATL RAW'!$L:$L,'ATL GA Inventory'!AU$3)+SUMIFS('ATL CR'!$J:$J,'ATL CR'!$I:$I,'ATL GA Inventory'!$B82,'ATL CR'!$L:$L,'ATL GA Inventory'!AU$3)</f>
        <v>0</v>
      </c>
      <c r="AV82" s="13">
        <f>SUMIFS('ATL RAW'!$J:$J,'ATL RAW'!$I:$I,'ATL GA Inventory'!$B82,'ATL RAW'!$L:$L,'ATL GA Inventory'!AV$3)+SUMIFS('ATL CR'!$J:$J,'ATL CR'!$I:$I,'ATL GA Inventory'!$B82,'ATL CR'!$L:$L,'ATL GA Inventory'!AV$3)</f>
        <v>0</v>
      </c>
      <c r="AW82" s="13">
        <f>SUMIFS('ATL RAW'!$J:$J,'ATL RAW'!$I:$I,'ATL GA Inventory'!$B82,'ATL RAW'!$L:$L,'ATL GA Inventory'!AW$3)+SUMIFS('ATL CR'!$J:$J,'ATL CR'!$I:$I,'ATL GA Inventory'!$B82,'ATL CR'!$L:$L,'ATL GA Inventory'!AW$3)</f>
        <v>0</v>
      </c>
      <c r="AX82" s="13">
        <f>SUMIFS('ATL RAW'!$J:$J,'ATL RAW'!$I:$I,'ATL GA Inventory'!$B82,'ATL RAW'!$L:$L,'ATL GA Inventory'!AX$3)+SUMIFS('ATL CR'!$J:$J,'ATL CR'!$I:$I,'ATL GA Inventory'!$B82,'ATL CR'!$L:$L,'ATL GA Inventory'!AX$3)</f>
        <v>0</v>
      </c>
      <c r="AY82" s="13">
        <f>SUMIFS('ATL RAW'!$J:$J,'ATL RAW'!$I:$I,'ATL GA Inventory'!$B82,'ATL RAW'!$L:$L,'ATL GA Inventory'!AY$3)+SUMIFS('ATL CR'!$J:$J,'ATL CR'!$I:$I,'ATL GA Inventory'!$B82,'ATL CR'!$L:$L,'ATL GA Inventory'!AY$3)</f>
        <v>0</v>
      </c>
      <c r="AZ82" s="13">
        <f>SUMIFS('ATL RAW'!$J:$J,'ATL RAW'!$I:$I,'ATL GA Inventory'!$B82,'ATL RAW'!$L:$L,'ATL GA Inventory'!AZ$3)+SUMIFS('ATL CR'!$J:$J,'ATL CR'!$I:$I,'ATL GA Inventory'!$B82,'ATL CR'!$L:$L,'ATL GA Inventory'!AZ$3)</f>
        <v>0</v>
      </c>
      <c r="BA82" s="13">
        <f>SUMIFS('ATL RAW'!$J:$J,'ATL RAW'!$I:$I,'ATL GA Inventory'!$B82,'ATL RAW'!$L:$L,'ATL GA Inventory'!BA$3)+SUMIFS('ATL CR'!$J:$J,'ATL CR'!$I:$I,'ATL GA Inventory'!$B82,'ATL CR'!$L:$L,'ATL GA Inventory'!BA$3)</f>
        <v>0</v>
      </c>
      <c r="BB82" s="13">
        <f>SUMIFS('ATL RAW'!$J:$J,'ATL RAW'!$I:$I,'ATL GA Inventory'!$B82,'ATL RAW'!$L:$L,'ATL GA Inventory'!BB$3)+SUMIFS('ATL CR'!$J:$J,'ATL CR'!$I:$I,'ATL GA Inventory'!$B82,'ATL CR'!$L:$L,'ATL GA Inventory'!BB$3)</f>
        <v>0</v>
      </c>
      <c r="BC82" s="13">
        <f>SUMIFS('ATL RAW'!$J:$J,'ATL RAW'!$I:$I,'ATL GA Inventory'!$B82,'ATL RAW'!$L:$L,'ATL GA Inventory'!BC$3)+SUMIFS('ATL CR'!$J:$J,'ATL CR'!$I:$I,'ATL GA Inventory'!$B82,'ATL CR'!$L:$L,'ATL GA Inventory'!BC$3)</f>
        <v>0</v>
      </c>
      <c r="BD82" s="13">
        <f>SUMIFS('ATL RAW'!$J:$J,'ATL RAW'!$I:$I,'ATL GA Inventory'!$B82,'ATL RAW'!$L:$L,'ATL GA Inventory'!BD$3)+SUMIFS('ATL CR'!$J:$J,'ATL CR'!$I:$I,'ATL GA Inventory'!$B82,'ATL CR'!$L:$L,'ATL GA Inventory'!BD$3)</f>
        <v>0</v>
      </c>
      <c r="BE82" s="13">
        <f>SUMIFS('ATL RAW'!$J:$J,'ATL RAW'!$I:$I,'ATL GA Inventory'!$B82,'ATL RAW'!$L:$L,'ATL GA Inventory'!BE$3)+SUMIFS('ATL CR'!$J:$J,'ATL CR'!$I:$I,'ATL GA Inventory'!$B82,'ATL CR'!$L:$L,'ATL GA Inventory'!BE$3)</f>
        <v>0</v>
      </c>
      <c r="BF82" s="13">
        <f>SUMIFS('ATL RAW'!$J:$J,'ATL RAW'!$I:$I,'ATL GA Inventory'!$B82,'ATL RAW'!$L:$L,'ATL GA Inventory'!BF$3)+SUMIFS('ATL CR'!$J:$J,'ATL CR'!$I:$I,'ATL GA Inventory'!$B82,'ATL CR'!$L:$L,'ATL GA Inventory'!BF$3)</f>
        <v>0</v>
      </c>
      <c r="BG82" s="13">
        <f>SUMIFS('ATL RAW'!$J:$J,'ATL RAW'!$I:$I,'ATL GA Inventory'!$B82,'ATL RAW'!$L:$L,'ATL GA Inventory'!BG$3)+SUMIFS('ATL CR'!$J:$J,'ATL CR'!$I:$I,'ATL GA Inventory'!$B82,'ATL CR'!$L:$L,'ATL GA Inventory'!BG$3)</f>
        <v>0</v>
      </c>
      <c r="BH82" s="13">
        <f>SUMIFS('ATL RAW'!$J:$J,'ATL RAW'!$I:$I,'ATL GA Inventory'!$B82,'ATL RAW'!$L:$L,'ATL GA Inventory'!BH$3)+SUMIFS('ATL CR'!$J:$J,'ATL CR'!$I:$I,'ATL GA Inventory'!$B82,'ATL CR'!$L:$L,'ATL GA Inventory'!BH$3)</f>
        <v>0</v>
      </c>
      <c r="BI82" s="13">
        <f>SUMIFS('ATL RAW'!$J:$J,'ATL RAW'!$I:$I,'ATL GA Inventory'!$B82,'ATL RAW'!$L:$L,'ATL GA Inventory'!BI$3)+SUMIFS('ATL CR'!$J:$J,'ATL CR'!$I:$I,'ATL GA Inventory'!$B82,'ATL CR'!$L:$L,'ATL GA Inventory'!BI$3)</f>
        <v>0</v>
      </c>
      <c r="BJ82" s="13">
        <f>SUMIFS('ATL RAW'!$J:$J,'ATL RAW'!$I:$I,'ATL GA Inventory'!$B82,'ATL RAW'!$L:$L,'ATL GA Inventory'!BJ$3)+SUMIFS('ATL CR'!$J:$J,'ATL CR'!$I:$I,'ATL GA Inventory'!$B82,'ATL CR'!$L:$L,'ATL GA Inventory'!BJ$3)</f>
        <v>0</v>
      </c>
      <c r="BK82" s="13">
        <f>SUMIFS('ATL RAW'!$J:$J,'ATL RAW'!$I:$I,'ATL GA Inventory'!$B82,'ATL RAW'!$L:$L,'ATL GA Inventory'!BK$3)+SUMIFS('ATL CR'!$J:$J,'ATL CR'!$I:$I,'ATL GA Inventory'!$B82,'ATL CR'!$L:$L,'ATL GA Inventory'!BK$3)</f>
        <v>0</v>
      </c>
      <c r="BL82" s="13">
        <f>SUMIFS('ATL RAW'!$J:$J,'ATL RAW'!$I:$I,'ATL GA Inventory'!$B82,'ATL RAW'!$L:$L,'ATL GA Inventory'!BL$3)+SUMIFS('ATL CR'!$J:$J,'ATL CR'!$I:$I,'ATL GA Inventory'!$B82,'ATL CR'!$L:$L,'ATL GA Inventory'!BL$3)</f>
        <v>0</v>
      </c>
      <c r="BM82" s="13">
        <f>SUMIFS('ATL RAW'!$J:$J,'ATL RAW'!$I:$I,'ATL GA Inventory'!$B82,'ATL RAW'!$L:$L,'ATL GA Inventory'!BM$3)+SUMIFS('ATL CR'!$J:$J,'ATL CR'!$I:$I,'ATL GA Inventory'!$B82,'ATL CR'!$L:$L,'ATL GA Inventory'!BM$3)</f>
        <v>0</v>
      </c>
      <c r="BN82" s="13">
        <f>SUMIFS('ATL RAW'!$J:$J,'ATL RAW'!$I:$I,'ATL GA Inventory'!$B82,'ATL RAW'!$L:$L,'ATL GA Inventory'!BN$3)+SUMIFS('ATL CR'!$J:$J,'ATL CR'!$I:$I,'ATL GA Inventory'!$B82,'ATL CR'!$L:$L,'ATL GA Inventory'!BN$3)</f>
        <v>0</v>
      </c>
      <c r="BO82" s="13">
        <f>SUMIFS('ATL RAW'!$J:$J,'ATL RAW'!$I:$I,'ATL GA Inventory'!$B82,'ATL RAW'!$L:$L,'ATL GA Inventory'!BO$3)+SUMIFS('ATL CR'!$J:$J,'ATL CR'!$I:$I,'ATL GA Inventory'!$B82,'ATL CR'!$L:$L,'ATL GA Inventory'!BO$3)</f>
        <v>0</v>
      </c>
      <c r="BP82" s="13">
        <f>SUMIFS('ATL RAW'!$J:$J,'ATL RAW'!$I:$I,'ATL GA Inventory'!$B82,'ATL RAW'!$L:$L,'ATL GA Inventory'!BP$3)+SUMIFS('ATL CR'!$J:$J,'ATL CR'!$I:$I,'ATL GA Inventory'!$B82,'ATL CR'!$L:$L,'ATL GA Inventory'!BP$3)</f>
        <v>0</v>
      </c>
      <c r="BQ82" s="13">
        <f>SUMIFS('ATL RAW'!$J:$J,'ATL RAW'!$I:$I,'ATL GA Inventory'!$B82,'ATL RAW'!$L:$L,'ATL GA Inventory'!BQ$3)+SUMIFS('ATL CR'!$J:$J,'ATL CR'!$I:$I,'ATL GA Inventory'!$B82,'ATL CR'!$L:$L,'ATL GA Inventory'!BQ$3)</f>
        <v>0</v>
      </c>
      <c r="BR82" s="13">
        <f>SUMIFS('ATL RAW'!$J:$J,'ATL RAW'!$I:$I,'ATL GA Inventory'!$B82,'ATL RAW'!$L:$L,'ATL GA Inventory'!BR$3)+SUMIFS('ATL CR'!$J:$J,'ATL CR'!$I:$I,'ATL GA Inventory'!$B82,'ATL CR'!$L:$L,'ATL GA Inventory'!BR$3)</f>
        <v>0</v>
      </c>
      <c r="BS82" s="13">
        <f>SUMIFS('ATL RAW'!$J:$J,'ATL RAW'!$I:$I,'ATL GA Inventory'!$B82,'ATL RAW'!$L:$L,'ATL GA Inventory'!BS$3)+SUMIFS('ATL CR'!$J:$J,'ATL CR'!$I:$I,'ATL GA Inventory'!$B82,'ATL CR'!$L:$L,'ATL GA Inventory'!BS$3)</f>
        <v>0</v>
      </c>
      <c r="BT82" s="13">
        <f>SUMIFS('ATL RAW'!$J:$J,'ATL RAW'!$I:$I,'ATL GA Inventory'!$B82,'ATL RAW'!$L:$L,'ATL GA Inventory'!BT$3)+SUMIFS('ATL CR'!$J:$J,'ATL CR'!$I:$I,'ATL GA Inventory'!$B82,'ATL CR'!$L:$L,'ATL GA Inventory'!BT$3)</f>
        <v>0</v>
      </c>
      <c r="BU82" s="13">
        <f>SUMIFS('ATL RAW'!$J:$J,'ATL RAW'!$I:$I,'ATL GA Inventory'!$B82,'ATL RAW'!$L:$L,'ATL GA Inventory'!BU$3)+SUMIFS('ATL CR'!$J:$J,'ATL CR'!$I:$I,'ATL GA Inventory'!$B82,'ATL CR'!$L:$L,'ATL GA Inventory'!BU$3)</f>
        <v>0</v>
      </c>
      <c r="BV82" s="13">
        <f>SUMIFS('ATL RAW'!$J:$J,'ATL RAW'!$I:$I,'ATL GA Inventory'!$B82,'ATL RAW'!$L:$L,'ATL GA Inventory'!BV$3)+SUMIFS('ATL CR'!$J:$J,'ATL CR'!$I:$I,'ATL GA Inventory'!$B82,'ATL CR'!$L:$L,'ATL GA Inventory'!BV$3)</f>
        <v>0</v>
      </c>
      <c r="BW82" s="13">
        <f>SUMIFS('ATL RAW'!$J:$J,'ATL RAW'!$I:$I,'ATL GA Inventory'!$B82,'ATL RAW'!$L:$L,'ATL GA Inventory'!BW$3)+SUMIFS('ATL CR'!$J:$J,'ATL CR'!$I:$I,'ATL GA Inventory'!$B82,'ATL CR'!$L:$L,'ATL GA Inventory'!BW$3)</f>
        <v>0</v>
      </c>
      <c r="BX82" s="13">
        <f>SUMIFS('ATL RAW'!$J:$J,'ATL RAW'!$I:$I,'ATL GA Inventory'!$B82,'ATL RAW'!$L:$L,'ATL GA Inventory'!BX$3)+SUMIFS('ATL CR'!$J:$J,'ATL CR'!$I:$I,'ATL GA Inventory'!$B82,'ATL CR'!$L:$L,'ATL GA Inventory'!BX$3)</f>
        <v>0</v>
      </c>
      <c r="BY82" s="13">
        <f>SUMIFS('ATL RAW'!$J:$J,'ATL RAW'!$I:$I,'ATL GA Inventory'!$B82,'ATL RAW'!$L:$L,'ATL GA Inventory'!BY$3)+SUMIFS('ATL CR'!$J:$J,'ATL CR'!$I:$I,'ATL GA Inventory'!$B82,'ATL CR'!$L:$L,'ATL GA Inventory'!BY$3)</f>
        <v>0</v>
      </c>
      <c r="BZ82" s="13">
        <f>SUMIFS('ATL RAW'!$J:$J,'ATL RAW'!$I:$I,'ATL GA Inventory'!$B82,'ATL RAW'!$L:$L,'ATL GA Inventory'!BZ$3)+SUMIFS('ATL CR'!$J:$J,'ATL CR'!$I:$I,'ATL GA Inventory'!$B82,'ATL CR'!$L:$L,'ATL GA Inventory'!BZ$3)</f>
        <v>0</v>
      </c>
      <c r="CA82" s="13">
        <f>SUMIFS('ATL RAW'!$J:$J,'ATL RAW'!$I:$I,'ATL GA Inventory'!$B82,'ATL RAW'!$L:$L,'ATL GA Inventory'!CA$3)+SUMIFS('ATL CR'!$J:$J,'ATL CR'!$I:$I,'ATL GA Inventory'!$B82,'ATL CR'!$L:$L,'ATL GA Inventory'!CA$3)</f>
        <v>0</v>
      </c>
      <c r="CB82" s="13">
        <f>SUMIFS('ATL RAW'!$J:$J,'ATL RAW'!$I:$I,'ATL GA Inventory'!$B82,'ATL RAW'!$L:$L,'ATL GA Inventory'!CB$3)+SUMIFS('ATL CR'!$J:$J,'ATL CR'!$I:$I,'ATL GA Inventory'!$B82,'ATL CR'!$L:$L,'ATL GA Inventory'!CB$3)</f>
        <v>0</v>
      </c>
      <c r="CC82" s="13">
        <f>SUMIFS('ATL RAW'!$J:$J,'ATL RAW'!$I:$I,'ATL GA Inventory'!$B82,'ATL RAW'!$L:$L,'ATL GA Inventory'!CC$3)+SUMIFS('ATL CR'!$J:$J,'ATL CR'!$I:$I,'ATL GA Inventory'!$B82,'ATL CR'!$L:$L,'ATL GA Inventory'!CC$3)</f>
        <v>0</v>
      </c>
      <c r="CD82" s="13">
        <f>SUMIFS('ATL RAW'!$J:$J,'ATL RAW'!$I:$I,'ATL GA Inventory'!$B82,'ATL RAW'!$L:$L,'ATL GA Inventory'!CD$3)+SUMIFS('ATL CR'!$J:$J,'ATL CR'!$I:$I,'ATL GA Inventory'!$B82,'ATL CR'!$L:$L,'ATL GA Inventory'!CD$3)</f>
        <v>0</v>
      </c>
      <c r="CE82" s="13">
        <f>SUMIFS('ATL RAW'!$J:$J,'ATL RAW'!$I:$I,'ATL GA Inventory'!$B82,'ATL RAW'!$L:$L,'ATL GA Inventory'!CE$3)+SUMIFS('ATL CR'!$J:$J,'ATL CR'!$I:$I,'ATL GA Inventory'!$B82,'ATL CR'!$L:$L,'ATL GA Inventory'!CE$3)</f>
        <v>0</v>
      </c>
      <c r="CF82" s="13">
        <f>SUMIFS('ATL RAW'!$J:$J,'ATL RAW'!$I:$I,'ATL GA Inventory'!$B82,'ATL RAW'!$L:$L,'ATL GA Inventory'!CF$3)+SUMIFS('ATL CR'!$J:$J,'ATL CR'!$I:$I,'ATL GA Inventory'!$B82,'ATL CR'!$L:$L,'ATL GA Inventory'!CF$3)</f>
        <v>0</v>
      </c>
      <c r="CG82" s="13">
        <f>SUMIFS('ATL RAW'!$J:$J,'ATL RAW'!$I:$I,'ATL GA Inventory'!$B82,'ATL RAW'!$L:$L,'ATL GA Inventory'!CG$3)+SUMIFS('ATL CR'!$J:$J,'ATL CR'!$I:$I,'ATL GA Inventory'!$B82,'ATL CR'!$L:$L,'ATL GA Inventory'!CG$3)</f>
        <v>0</v>
      </c>
      <c r="CH82" s="13">
        <f>SUMIFS('ATL RAW'!$J:$J,'ATL RAW'!$I:$I,'ATL GA Inventory'!$B82,'ATL RAW'!$L:$L,'ATL GA Inventory'!CH$3)+SUMIFS('ATL CR'!$J:$J,'ATL CR'!$I:$I,'ATL GA Inventory'!$B82,'ATL CR'!$L:$L,'ATL GA Inventory'!CH$3)</f>
        <v>0</v>
      </c>
      <c r="CI82" s="13">
        <f>SUMIFS('ATL RAW'!$J:$J,'ATL RAW'!$I:$I,'ATL GA Inventory'!$B82,'ATL RAW'!$L:$L,'ATL GA Inventory'!CI$3)+SUMIFS('ATL CR'!$J:$J,'ATL CR'!$I:$I,'ATL GA Inventory'!$B82,'ATL CR'!$L:$L,'ATL GA Inventory'!CI$3)</f>
        <v>0</v>
      </c>
      <c r="CJ82" s="13">
        <f>SUMIFS('ATL RAW'!$J:$J,'ATL RAW'!$I:$I,'ATL GA Inventory'!$B82,'ATL RAW'!$L:$L,'ATL GA Inventory'!CJ$3)+SUMIFS('ATL CR'!$J:$J,'ATL CR'!$I:$I,'ATL GA Inventory'!$B82,'ATL CR'!$L:$L,'ATL GA Inventory'!CJ$3)</f>
        <v>0</v>
      </c>
      <c r="CK82" s="13">
        <f>SUMIFS('ATL RAW'!$J:$J,'ATL RAW'!$I:$I,'ATL GA Inventory'!$B82,'ATL RAW'!$L:$L,'ATL GA Inventory'!CK$3)+SUMIFS('ATL CR'!$J:$J,'ATL CR'!$I:$I,'ATL GA Inventory'!$B82,'ATL CR'!$L:$L,'ATL GA Inventory'!CK$3)</f>
        <v>0</v>
      </c>
      <c r="CL82" s="13">
        <f>SUMIFS('ATL RAW'!$J:$J,'ATL RAW'!$I:$I,'ATL GA Inventory'!$B82,'ATL RAW'!$L:$L,'ATL GA Inventory'!CL$3)+SUMIFS('ATL CR'!$J:$J,'ATL CR'!$I:$I,'ATL GA Inventory'!$B82,'ATL CR'!$L:$L,'ATL GA Inventory'!CL$3)</f>
        <v>0</v>
      </c>
      <c r="CM82" s="13">
        <f>SUMIFS('ATL RAW'!$J:$J,'ATL RAW'!$I:$I,'ATL GA Inventory'!$B82,'ATL RAW'!$L:$L,'ATL GA Inventory'!CM$3)+SUMIFS('ATL CR'!$J:$J,'ATL CR'!$I:$I,'ATL GA Inventory'!$B82,'ATL CR'!$L:$L,'ATL GA Inventory'!CM$3)</f>
        <v>0</v>
      </c>
      <c r="CN82" s="13">
        <f>SUMIFS('ATL RAW'!$J:$J,'ATL RAW'!$I:$I,'ATL GA Inventory'!$B82,'ATL RAW'!$L:$L,'ATL GA Inventory'!CN$3)+SUMIFS('ATL CR'!$J:$J,'ATL CR'!$I:$I,'ATL GA Inventory'!$B82,'ATL CR'!$L:$L,'ATL GA Inventory'!CN$3)</f>
        <v>0</v>
      </c>
      <c r="CO82" s="13">
        <f>SUMIFS('ATL RAW'!$J:$J,'ATL RAW'!$I:$I,'ATL GA Inventory'!$B82,'ATL RAW'!$L:$L,'ATL GA Inventory'!CO$3)+SUMIFS('ATL CR'!$J:$J,'ATL CR'!$I:$I,'ATL GA Inventory'!$B82,'ATL CR'!$L:$L,'ATL GA Inventory'!CO$3)</f>
        <v>0</v>
      </c>
      <c r="CP82" s="13">
        <f>SUMIFS('ATL RAW'!$J:$J,'ATL RAW'!$I:$I,'ATL GA Inventory'!$B82,'ATL RAW'!$L:$L,'ATL GA Inventory'!CP$3)+SUMIFS('ATL CR'!$J:$J,'ATL CR'!$I:$I,'ATL GA Inventory'!$B82,'ATL CR'!$L:$L,'ATL GA Inventory'!CP$3)</f>
        <v>0</v>
      </c>
      <c r="CQ82" s="13">
        <f>SUMIFS('ATL RAW'!$J:$J,'ATL RAW'!$I:$I,'ATL GA Inventory'!$B82,'ATL RAW'!$L:$L,'ATL GA Inventory'!CQ$3)+SUMIFS('ATL CR'!$J:$J,'ATL CR'!$I:$I,'ATL GA Inventory'!$B82,'ATL CR'!$L:$L,'ATL GA Inventory'!CQ$3)</f>
        <v>0</v>
      </c>
      <c r="CR82" s="13">
        <f>SUMIFS('ATL RAW'!$J:$J,'ATL RAW'!$I:$I,'ATL GA Inventory'!$B82,'ATL RAW'!$L:$L,'ATL GA Inventory'!CR$3)+SUMIFS('ATL CR'!$J:$J,'ATL CR'!$I:$I,'ATL GA Inventory'!$B82,'ATL CR'!$L:$L,'ATL GA Inventory'!CR$3)</f>
        <v>0</v>
      </c>
      <c r="CS82" s="13">
        <f>SUMIFS('ATL RAW'!$J:$J,'ATL RAW'!$I:$I,'ATL GA Inventory'!$B82,'ATL RAW'!$L:$L,'ATL GA Inventory'!CS$3)+SUMIFS('ATL CR'!$J:$J,'ATL CR'!$I:$I,'ATL GA Inventory'!$B82,'ATL CR'!$L:$L,'ATL GA Inventory'!CS$3)</f>
        <v>0</v>
      </c>
      <c r="CT82" s="13">
        <f>SUMIFS('ATL RAW'!$J:$J,'ATL RAW'!$I:$I,'ATL GA Inventory'!$B82,'ATL RAW'!$L:$L,'ATL GA Inventory'!CT$3)+SUMIFS('ATL CR'!$J:$J,'ATL CR'!$I:$I,'ATL GA Inventory'!$B82,'ATL CR'!$L:$L,'ATL GA Inventory'!CT$3)</f>
        <v>0</v>
      </c>
      <c r="CU82" s="13">
        <f>SUMIFS('ATL RAW'!$J:$J,'ATL RAW'!$I:$I,'ATL GA Inventory'!$B82,'ATL RAW'!$L:$L,'ATL GA Inventory'!CU$3)+SUMIFS('ATL CR'!$J:$J,'ATL CR'!$I:$I,'ATL GA Inventory'!$B82,'ATL CR'!$L:$L,'ATL GA Inventory'!CU$3)</f>
        <v>0</v>
      </c>
      <c r="CV82" s="13">
        <f>SUMIFS('ATL RAW'!$J:$J,'ATL RAW'!$I:$I,'ATL GA Inventory'!$B82,'ATL RAW'!$L:$L,'ATL GA Inventory'!CV$3)+SUMIFS('ATL CR'!$J:$J,'ATL CR'!$I:$I,'ATL GA Inventory'!$B82,'ATL CR'!$L:$L,'ATL GA Inventory'!CV$3)</f>
        <v>0</v>
      </c>
      <c r="CW82" s="13">
        <f>SUMIFS('ATL RAW'!$J:$J,'ATL RAW'!$I:$I,'ATL GA Inventory'!$B82,'ATL RAW'!$L:$L,'ATL GA Inventory'!CW$3)+SUMIFS('ATL CR'!$J:$J,'ATL CR'!$I:$I,'ATL GA Inventory'!$B82,'ATL CR'!$L:$L,'ATL GA Inventory'!CW$3)</f>
        <v>0</v>
      </c>
      <c r="CX82" s="13">
        <f>SUMIFS('ATL RAW'!$J:$J,'ATL RAW'!$I:$I,'ATL GA Inventory'!$B82,'ATL RAW'!$L:$L,'ATL GA Inventory'!CX$3)+SUMIFS('ATL CR'!$J:$J,'ATL CR'!$I:$I,'ATL GA Inventory'!$B82,'ATL CR'!$L:$L,'ATL GA Inventory'!CX$3)</f>
        <v>0</v>
      </c>
      <c r="CY82" s="13">
        <f>SUMIFS('ATL RAW'!$J:$J,'ATL RAW'!$I:$I,'ATL GA Inventory'!$B82,'ATL RAW'!$L:$L,'ATL GA Inventory'!CY$3)+SUMIFS('ATL CR'!$J:$J,'ATL CR'!$I:$I,'ATL GA Inventory'!$B82,'ATL CR'!$L:$L,'ATL GA Inventory'!CY$3)</f>
        <v>0</v>
      </c>
      <c r="CZ82" s="13">
        <f>SUMIFS('ATL RAW'!$J:$J,'ATL RAW'!$I:$I,'ATL GA Inventory'!$B82,'ATL RAW'!$L:$L,'ATL GA Inventory'!CZ$3)+SUMIFS('ATL CR'!$J:$J,'ATL CR'!$I:$I,'ATL GA Inventory'!$B82,'ATL CR'!$L:$L,'ATL GA Inventory'!CZ$3)</f>
        <v>0</v>
      </c>
      <c r="DA82" s="13">
        <f>SUMIFS('ATL RAW'!$J:$J,'ATL RAW'!$I:$I,'ATL GA Inventory'!$B82,'ATL RAW'!$L:$L,'ATL GA Inventory'!DA$3)+SUMIFS('ATL CR'!$J:$J,'ATL CR'!$I:$I,'ATL GA Inventory'!$B82,'ATL CR'!$L:$L,'ATL GA Inventory'!DA$3)</f>
        <v>0</v>
      </c>
      <c r="DB82" s="13">
        <f>SUMIFS('ATL RAW'!$J:$J,'ATL RAW'!$I:$I,'ATL GA Inventory'!$B82,'ATL RAW'!$L:$L,'ATL GA Inventory'!DB$3)+SUMIFS('ATL CR'!$J:$J,'ATL CR'!$I:$I,'ATL GA Inventory'!$B82,'ATL CR'!$L:$L,'ATL GA Inventory'!DB$3)</f>
        <v>0</v>
      </c>
      <c r="DC82" s="13">
        <f>SUMIFS('ATL RAW'!$J:$J,'ATL RAW'!$I:$I,'ATL GA Inventory'!$B82,'ATL RAW'!$L:$L,'ATL GA Inventory'!DC$3)+SUMIFS('ATL CR'!$J:$J,'ATL CR'!$I:$I,'ATL GA Inventory'!$B82,'ATL CR'!$L:$L,'ATL GA Inventory'!DC$3)</f>
        <v>0</v>
      </c>
      <c r="DD82" s="13">
        <f>SUMIFS('ATL RAW'!$J:$J,'ATL RAW'!$I:$I,'ATL GA Inventory'!$B82,'ATL RAW'!$L:$L,'ATL GA Inventory'!DD$3)+SUMIFS('ATL CR'!$J:$J,'ATL CR'!$I:$I,'ATL GA Inventory'!$B82,'ATL CR'!$L:$L,'ATL GA Inventory'!DD$3)</f>
        <v>0</v>
      </c>
      <c r="DE82" s="13">
        <f>SUMIFS('ATL RAW'!$J:$J,'ATL RAW'!$I:$I,'ATL GA Inventory'!$B82,'ATL RAW'!$L:$L,'ATL GA Inventory'!DE$3)+SUMIFS('ATL CR'!$J:$J,'ATL CR'!$I:$I,'ATL GA Inventory'!$B82,'ATL CR'!$L:$L,'ATL GA Inventory'!DE$3)</f>
        <v>0</v>
      </c>
      <c r="DF82" s="13">
        <f>SUMIFS('ATL RAW'!$J:$J,'ATL RAW'!$I:$I,'ATL GA Inventory'!$B82,'ATL RAW'!$L:$L,'ATL GA Inventory'!DF$3)+SUMIFS('ATL CR'!$J:$J,'ATL CR'!$I:$I,'ATL GA Inventory'!$B82,'ATL CR'!$L:$L,'ATL GA Inventory'!DF$3)</f>
        <v>0</v>
      </c>
      <c r="DG82" s="13">
        <f>SUMIFS('ATL RAW'!$J:$J,'ATL RAW'!$I:$I,'ATL GA Inventory'!$B82,'ATL RAW'!$L:$L,'ATL GA Inventory'!DG$3)+SUMIFS('ATL CR'!$J:$J,'ATL CR'!$I:$I,'ATL GA Inventory'!$B82,'ATL CR'!$L:$L,'ATL GA Inventory'!DG$3)</f>
        <v>0</v>
      </c>
      <c r="DH82" s="13">
        <f>SUMIFS('ATL RAW'!$J:$J,'ATL RAW'!$I:$I,'ATL GA Inventory'!$B82,'ATL RAW'!$L:$L,'ATL GA Inventory'!DH$3)+SUMIFS('ATL CR'!$J:$J,'ATL CR'!$I:$I,'ATL GA Inventory'!$B82,'ATL CR'!$L:$L,'ATL GA Inventory'!DH$3)</f>
        <v>0</v>
      </c>
      <c r="DI82" s="13">
        <f>SUMIFS('ATL RAW'!$J:$J,'ATL RAW'!$I:$I,'ATL GA Inventory'!$B82,'ATL RAW'!$L:$L,'ATL GA Inventory'!DI$3)+SUMIFS('ATL CR'!$J:$J,'ATL CR'!$I:$I,'ATL GA Inventory'!$B82,'ATL CR'!$L:$L,'ATL GA Inventory'!DI$3)</f>
        <v>0</v>
      </c>
      <c r="DJ82" s="13">
        <f>SUMIFS('ATL RAW'!$J:$J,'ATL RAW'!$I:$I,'ATL GA Inventory'!$B82,'ATL RAW'!$L:$L,'ATL GA Inventory'!DJ$3)+SUMIFS('ATL CR'!$J:$J,'ATL CR'!$I:$I,'ATL GA Inventory'!$B82,'ATL CR'!$L:$L,'ATL GA Inventory'!DJ$3)</f>
        <v>0</v>
      </c>
      <c r="DK82" s="13">
        <f>SUMIFS('ATL RAW'!$J:$J,'ATL RAW'!$I:$I,'ATL GA Inventory'!$B82,'ATL RAW'!$L:$L,'ATL GA Inventory'!DK$3)+SUMIFS('ATL CR'!$J:$J,'ATL CR'!$I:$I,'ATL GA Inventory'!$B82,'ATL CR'!$L:$L,'ATL GA Inventory'!DK$3)</f>
        <v>0</v>
      </c>
      <c r="DL82" s="13">
        <f>SUMIFS('ATL RAW'!$J:$J,'ATL RAW'!$I:$I,'ATL GA Inventory'!$B82,'ATL RAW'!$L:$L,'ATL GA Inventory'!DL$3)+SUMIFS('ATL CR'!$J:$J,'ATL CR'!$I:$I,'ATL GA Inventory'!$B82,'ATL CR'!$L:$L,'ATL GA Inventory'!DL$3)</f>
        <v>0</v>
      </c>
      <c r="DM82" s="13">
        <f>SUMIFS('ATL RAW'!$J:$J,'ATL RAW'!$I:$I,'ATL GA Inventory'!$B82,'ATL RAW'!$L:$L,'ATL GA Inventory'!DM$3)+SUMIFS('ATL CR'!$J:$J,'ATL CR'!$I:$I,'ATL GA Inventory'!$B82,'ATL CR'!$L:$L,'ATL GA Inventory'!DM$3)</f>
        <v>0</v>
      </c>
      <c r="DN82" s="13">
        <f>SUMIFS('ATL RAW'!$J:$J,'ATL RAW'!$I:$I,'ATL GA Inventory'!$B82,'ATL RAW'!$L:$L,'ATL GA Inventory'!DN$3)+SUMIFS('ATL CR'!$J:$J,'ATL CR'!$I:$I,'ATL GA Inventory'!$B82,'ATL CR'!$L:$L,'ATL GA Inventory'!DN$3)</f>
        <v>0</v>
      </c>
      <c r="DO82" s="13">
        <f>SUMIFS('ATL RAW'!$J:$J,'ATL RAW'!$I:$I,'ATL GA Inventory'!$B82,'ATL RAW'!$L:$L,'ATL GA Inventory'!DO$3)+SUMIFS('ATL CR'!$J:$J,'ATL CR'!$I:$I,'ATL GA Inventory'!$B82,'ATL CR'!$L:$L,'ATL GA Inventory'!DO$3)</f>
        <v>0</v>
      </c>
      <c r="DP82" s="13">
        <f>SUMIFS('ATL RAW'!$J:$J,'ATL RAW'!$I:$I,'ATL GA Inventory'!$B82,'ATL RAW'!$L:$L,'ATL GA Inventory'!DP$3)+SUMIFS('ATL CR'!$J:$J,'ATL CR'!$I:$I,'ATL GA Inventory'!$B82,'ATL CR'!$L:$L,'ATL GA Inventory'!DP$3)</f>
        <v>0</v>
      </c>
      <c r="DQ82" s="13">
        <f>SUMIFS('ATL RAW'!$J:$J,'ATL RAW'!$I:$I,'ATL GA Inventory'!$B82,'ATL RAW'!$L:$L,'ATL GA Inventory'!DQ$3)+SUMIFS('ATL CR'!$J:$J,'ATL CR'!$I:$I,'ATL GA Inventory'!$B82,'ATL CR'!$L:$L,'ATL GA Inventory'!DQ$3)</f>
        <v>0</v>
      </c>
      <c r="DR82" s="13">
        <f>SUMIFS('ATL RAW'!$J:$J,'ATL RAW'!$I:$I,'ATL GA Inventory'!$B82,'ATL RAW'!$L:$L,'ATL GA Inventory'!DR$3)+SUMIFS('ATL CR'!$J:$J,'ATL CR'!$I:$I,'ATL GA Inventory'!$B82,'ATL CR'!$L:$L,'ATL GA Inventory'!DR$3)</f>
        <v>0</v>
      </c>
      <c r="DS82" s="13">
        <f>SUMIFS('ATL RAW'!$J:$J,'ATL RAW'!$I:$I,'ATL GA Inventory'!$B82,'ATL RAW'!$L:$L,'ATL GA Inventory'!DS$3)+SUMIFS('ATL CR'!$J:$J,'ATL CR'!$I:$I,'ATL GA Inventory'!$B82,'ATL CR'!$L:$L,'ATL GA Inventory'!DS$3)</f>
        <v>0</v>
      </c>
      <c r="DT82" s="13">
        <f>SUMIFS('ATL RAW'!$J:$J,'ATL RAW'!$I:$I,'ATL GA Inventory'!$B82,'ATL RAW'!$L:$L,'ATL GA Inventory'!DT$3)+SUMIFS('ATL CR'!$J:$J,'ATL CR'!$I:$I,'ATL GA Inventory'!$B82,'ATL CR'!$L:$L,'ATL GA Inventory'!DT$3)</f>
        <v>0</v>
      </c>
      <c r="DU82" s="13">
        <f>SUMIFS('ATL RAW'!$J:$J,'ATL RAW'!$I:$I,'ATL GA Inventory'!$B82,'ATL RAW'!$L:$L,'ATL GA Inventory'!DU$3)+SUMIFS('ATL CR'!$J:$J,'ATL CR'!$I:$I,'ATL GA Inventory'!$B82,'ATL CR'!$L:$L,'ATL GA Inventory'!DU$3)</f>
        <v>0</v>
      </c>
      <c r="DV82" s="13">
        <f>SUMIFS('ATL RAW'!$J:$J,'ATL RAW'!$I:$I,'ATL GA Inventory'!$B82,'ATL RAW'!$L:$L,'ATL GA Inventory'!DV$3)+SUMIFS('ATL CR'!$J:$J,'ATL CR'!$I:$I,'ATL GA Inventory'!$B82,'ATL CR'!$L:$L,'ATL GA Inventory'!DV$3)</f>
        <v>0</v>
      </c>
      <c r="DW82" s="13">
        <f>SUMIFS('ATL RAW'!$J:$J,'ATL RAW'!$I:$I,'ATL GA Inventory'!$B82,'ATL RAW'!$L:$L,'ATL GA Inventory'!DW$3)+SUMIFS('ATL CR'!$J:$J,'ATL CR'!$I:$I,'ATL GA Inventory'!$B82,'ATL CR'!$L:$L,'ATL GA Inventory'!DW$3)</f>
        <v>0</v>
      </c>
      <c r="DX82" s="13">
        <f>SUMIFS('ATL RAW'!$J:$J,'ATL RAW'!$I:$I,'ATL GA Inventory'!$B82,'ATL RAW'!$L:$L,'ATL GA Inventory'!DX$3)+SUMIFS('ATL CR'!$J:$J,'ATL CR'!$I:$I,'ATL GA Inventory'!$B82,'ATL CR'!$L:$L,'ATL GA Inventory'!DX$3)</f>
        <v>0</v>
      </c>
      <c r="DY82" s="13">
        <f>SUMIFS('ATL RAW'!$J:$J,'ATL RAW'!$I:$I,'ATL GA Inventory'!$B82,'ATL RAW'!$L:$L,'ATL GA Inventory'!DY$3)+SUMIFS('ATL CR'!$J:$J,'ATL CR'!$I:$I,'ATL GA Inventory'!$B82,'ATL CR'!$L:$L,'ATL GA Inventory'!DY$3)</f>
        <v>0</v>
      </c>
      <c r="DZ82" s="13">
        <f>SUMIFS('ATL RAW'!$J:$J,'ATL RAW'!$I:$I,'ATL GA Inventory'!$B82,'ATL RAW'!$L:$L,'ATL GA Inventory'!DZ$3)+SUMIFS('ATL CR'!$J:$J,'ATL CR'!$I:$I,'ATL GA Inventory'!$B82,'ATL CR'!$L:$L,'ATL GA Inventory'!DZ$3)</f>
        <v>0</v>
      </c>
      <c r="EA82" s="13">
        <f>SUMIFS('ATL RAW'!$J:$J,'ATL RAW'!$I:$I,'ATL GA Inventory'!$B82,'ATL RAW'!$L:$L,'ATL GA Inventory'!EA$3)+SUMIFS('ATL CR'!$J:$J,'ATL CR'!$I:$I,'ATL GA Inventory'!$B82,'ATL CR'!$L:$L,'ATL GA Inventory'!EA$3)</f>
        <v>0</v>
      </c>
      <c r="EB82" s="13">
        <f>SUMIFS('ATL RAW'!$J:$J,'ATL RAW'!$I:$I,'ATL GA Inventory'!$B82,'ATL RAW'!$L:$L,'ATL GA Inventory'!EB$3)+SUMIFS('ATL CR'!$J:$J,'ATL CR'!$I:$I,'ATL GA Inventory'!$B82,'ATL CR'!$L:$L,'ATL GA Inventory'!EB$3)</f>
        <v>0</v>
      </c>
      <c r="EC82" s="13">
        <f>SUMIFS('ATL RAW'!$J:$J,'ATL RAW'!$I:$I,'ATL GA Inventory'!$B82,'ATL RAW'!$L:$L,'ATL GA Inventory'!EC$3)+SUMIFS('ATL CR'!$J:$J,'ATL CR'!$I:$I,'ATL GA Inventory'!$B82,'ATL CR'!$L:$L,'ATL GA Inventory'!EC$3)</f>
        <v>0</v>
      </c>
      <c r="ED82" s="13">
        <f>SUMIFS('ATL RAW'!$J:$J,'ATL RAW'!$I:$I,'ATL GA Inventory'!$B82,'ATL RAW'!$L:$L,'ATL GA Inventory'!ED$3)+SUMIFS('ATL CR'!$J:$J,'ATL CR'!$I:$I,'ATL GA Inventory'!$B82,'ATL CR'!$L:$L,'ATL GA Inventory'!ED$3)</f>
        <v>0</v>
      </c>
      <c r="EE82" s="13">
        <f>SUMIFS('ATL RAW'!$J:$J,'ATL RAW'!$I:$I,'ATL GA Inventory'!$B82,'ATL RAW'!$L:$L,'ATL GA Inventory'!EE$3)+SUMIFS('ATL CR'!$J:$J,'ATL CR'!$I:$I,'ATL GA Inventory'!$B82,'ATL CR'!$L:$L,'ATL GA Inventory'!EE$3)</f>
        <v>0</v>
      </c>
      <c r="EF82" s="13">
        <f>SUMIFS('ATL RAW'!$J:$J,'ATL RAW'!$I:$I,'ATL GA Inventory'!$B82,'ATL RAW'!$L:$L,'ATL GA Inventory'!EF$3)+SUMIFS('ATL CR'!$J:$J,'ATL CR'!$I:$I,'ATL GA Inventory'!$B82,'ATL CR'!$L:$L,'ATL GA Inventory'!EF$3)</f>
        <v>0</v>
      </c>
      <c r="EG82" s="13">
        <f>SUMIFS('ATL RAW'!$J:$J,'ATL RAW'!$I:$I,'ATL GA Inventory'!$B82,'ATL RAW'!$L:$L,'ATL GA Inventory'!EG$3)+SUMIFS('ATL CR'!$J:$J,'ATL CR'!$I:$I,'ATL GA Inventory'!$B82,'ATL CR'!$L:$L,'ATL GA Inventory'!EG$3)</f>
        <v>0</v>
      </c>
      <c r="EH82" s="13">
        <f>SUMIFS('ATL RAW'!$J:$J,'ATL RAW'!$I:$I,'ATL GA Inventory'!$B82,'ATL RAW'!$L:$L,'ATL GA Inventory'!EH$3)+SUMIFS('ATL CR'!$J:$J,'ATL CR'!$I:$I,'ATL GA Inventory'!$B82,'ATL CR'!$L:$L,'ATL GA Inventory'!EH$3)</f>
        <v>0</v>
      </c>
      <c r="EI82" s="13">
        <f>SUMIFS('ATL RAW'!$J:$J,'ATL RAW'!$I:$I,'ATL GA Inventory'!$B82,'ATL RAW'!$L:$L,'ATL GA Inventory'!EI$3)+SUMIFS('ATL CR'!$J:$J,'ATL CR'!$I:$I,'ATL GA Inventory'!$B82,'ATL CR'!$L:$L,'ATL GA Inventory'!EI$3)</f>
        <v>0</v>
      </c>
      <c r="EJ82" s="13">
        <f>SUMIFS('ATL RAW'!$J:$J,'ATL RAW'!$I:$I,'ATL GA Inventory'!$B82,'ATL RAW'!$L:$L,'ATL GA Inventory'!EJ$3)+SUMIFS('ATL CR'!$J:$J,'ATL CR'!$I:$I,'ATL GA Inventory'!$B82,'ATL CR'!$L:$L,'ATL GA Inventory'!EJ$3)</f>
        <v>0</v>
      </c>
      <c r="EK82" s="13">
        <f>SUMIFS('ATL RAW'!$J:$J,'ATL RAW'!$I:$I,'ATL GA Inventory'!$B82,'ATL RAW'!$L:$L,'ATL GA Inventory'!EK$3)+SUMIFS('ATL CR'!$J:$J,'ATL CR'!$I:$I,'ATL GA Inventory'!$B82,'ATL CR'!$L:$L,'ATL GA Inventory'!EK$3)</f>
        <v>0</v>
      </c>
      <c r="EL82" s="13">
        <f>SUMIFS('ATL RAW'!$J:$J,'ATL RAW'!$I:$I,'ATL GA Inventory'!$B82,'ATL RAW'!$L:$L,'ATL GA Inventory'!EL$3)+SUMIFS('ATL CR'!$J:$J,'ATL CR'!$I:$I,'ATL GA Inventory'!$B82,'ATL CR'!$L:$L,'ATL GA Inventory'!EL$3)</f>
        <v>0</v>
      </c>
      <c r="EM82" s="13">
        <f>SUMIFS('ATL RAW'!$J:$J,'ATL RAW'!$I:$I,'ATL GA Inventory'!$B82,'ATL RAW'!$L:$L,'ATL GA Inventory'!EM$3)+SUMIFS('ATL CR'!$J:$J,'ATL CR'!$I:$I,'ATL GA Inventory'!$B82,'ATL CR'!$L:$L,'ATL GA Inventory'!EM$3)</f>
        <v>0</v>
      </c>
      <c r="EN82" s="13">
        <f>SUMIFS('ATL RAW'!$J:$J,'ATL RAW'!$I:$I,'ATL GA Inventory'!$B82,'ATL RAW'!$L:$L,'ATL GA Inventory'!EN$3)+SUMIFS('ATL CR'!$J:$J,'ATL CR'!$I:$I,'ATL GA Inventory'!$B82,'ATL CR'!$L:$L,'ATL GA Inventory'!EN$3)</f>
        <v>0</v>
      </c>
      <c r="EO82" s="13">
        <f>SUMIFS('ATL RAW'!$J:$J,'ATL RAW'!$I:$I,'ATL GA Inventory'!$B82,'ATL RAW'!$L:$L,'ATL GA Inventory'!EO$3)+SUMIFS('ATL CR'!$J:$J,'ATL CR'!$I:$I,'ATL GA Inventory'!$B82,'ATL CR'!$L:$L,'ATL GA Inventory'!EO$3)</f>
        <v>0</v>
      </c>
      <c r="EP82" s="13">
        <f>SUMIFS('ATL RAW'!$J:$J,'ATL RAW'!$I:$I,'ATL GA Inventory'!$B82,'ATL RAW'!$L:$L,'ATL GA Inventory'!EP$3)+SUMIFS('ATL CR'!$J:$J,'ATL CR'!$I:$I,'ATL GA Inventory'!$B82,'ATL CR'!$L:$L,'ATL GA Inventory'!EP$3)</f>
        <v>0</v>
      </c>
      <c r="EQ82" s="13">
        <f>SUMIFS('ATL RAW'!$J:$J,'ATL RAW'!$I:$I,'ATL GA Inventory'!$B82,'ATL RAW'!$L:$L,'ATL GA Inventory'!EQ$3)+SUMIFS('ATL CR'!$J:$J,'ATL CR'!$I:$I,'ATL GA Inventory'!$B82,'ATL CR'!$L:$L,'ATL GA Inventory'!EQ$3)</f>
        <v>0</v>
      </c>
      <c r="ER82" s="13">
        <f>SUMIFS('ATL RAW'!$J:$J,'ATL RAW'!$I:$I,'ATL GA Inventory'!$B82,'ATL RAW'!$L:$L,'ATL GA Inventory'!ER$3)+SUMIFS('ATL CR'!$J:$J,'ATL CR'!$I:$I,'ATL GA Inventory'!$B82,'ATL CR'!$L:$L,'ATL GA Inventory'!ER$3)</f>
        <v>0</v>
      </c>
      <c r="ES82" s="13">
        <f>SUMIFS('ATL RAW'!$J:$J,'ATL RAW'!$I:$I,'ATL GA Inventory'!$B82,'ATL RAW'!$L:$L,'ATL GA Inventory'!ES$3)+SUMIFS('ATL CR'!$J:$J,'ATL CR'!$I:$I,'ATL GA Inventory'!$B82,'ATL CR'!$L:$L,'ATL GA Inventory'!ES$3)</f>
        <v>0</v>
      </c>
      <c r="ET82" s="13">
        <f>SUMIFS('ATL RAW'!$J:$J,'ATL RAW'!$I:$I,'ATL GA Inventory'!$B82,'ATL RAW'!$L:$L,'ATL GA Inventory'!ET$3)+SUMIFS('ATL CR'!$J:$J,'ATL CR'!$I:$I,'ATL GA Inventory'!$B82,'ATL CR'!$L:$L,'ATL GA Inventory'!ET$3)</f>
        <v>0</v>
      </c>
      <c r="EU82" s="13">
        <f>SUMIFS('ATL RAW'!$J:$J,'ATL RAW'!$I:$I,'ATL GA Inventory'!$B82,'ATL RAW'!$L:$L,'ATL GA Inventory'!EU$3)+SUMIFS('ATL CR'!$J:$J,'ATL CR'!$I:$I,'ATL GA Inventory'!$B82,'ATL CR'!$L:$L,'ATL GA Inventory'!EU$3)</f>
        <v>0</v>
      </c>
      <c r="EV82" s="13">
        <f>SUMIFS('ATL RAW'!$J:$J,'ATL RAW'!$I:$I,'ATL GA Inventory'!$B82,'ATL RAW'!$L:$L,'ATL GA Inventory'!EV$3)+SUMIFS('ATL CR'!$J:$J,'ATL CR'!$I:$I,'ATL GA Inventory'!$B82,'ATL CR'!$L:$L,'ATL GA Inventory'!EV$3)</f>
        <v>0</v>
      </c>
      <c r="EW82" s="13">
        <f>SUMIFS('ATL RAW'!$J:$J,'ATL RAW'!$I:$I,'ATL GA Inventory'!$B82,'ATL RAW'!$L:$L,'ATL GA Inventory'!EW$3)+SUMIFS('ATL CR'!$J:$J,'ATL CR'!$I:$I,'ATL GA Inventory'!$B82,'ATL CR'!$L:$L,'ATL GA Inventory'!EW$3)</f>
        <v>0</v>
      </c>
      <c r="EX82" s="13">
        <f>SUMIFS('ATL RAW'!$J:$J,'ATL RAW'!$I:$I,'ATL GA Inventory'!$B82,'ATL RAW'!$L:$L,'ATL GA Inventory'!EX$3)+SUMIFS('ATL CR'!$J:$J,'ATL CR'!$I:$I,'ATL GA Inventory'!$B82,'ATL CR'!$L:$L,'ATL GA Inventory'!EX$3)</f>
        <v>0</v>
      </c>
      <c r="EY82" s="13">
        <f>SUMIFS('ATL RAW'!$J:$J,'ATL RAW'!$I:$I,'ATL GA Inventory'!$B82,'ATL RAW'!$L:$L,'ATL GA Inventory'!EY$3)+SUMIFS('ATL CR'!$J:$J,'ATL CR'!$I:$I,'ATL GA Inventory'!$B82,'ATL CR'!$L:$L,'ATL GA Inventory'!EY$3)</f>
        <v>0</v>
      </c>
      <c r="EZ82" s="13">
        <f>SUMIFS('ATL RAW'!$J:$J,'ATL RAW'!$I:$I,'ATL GA Inventory'!$B82,'ATL RAW'!$L:$L,'ATL GA Inventory'!EZ$3)+SUMIFS('ATL CR'!$J:$J,'ATL CR'!$I:$I,'ATL GA Inventory'!$B82,'ATL CR'!$L:$L,'ATL GA Inventory'!EZ$3)</f>
        <v>0</v>
      </c>
      <c r="FA82" s="13">
        <f>SUMIFS('ATL RAW'!$J:$J,'ATL RAW'!$I:$I,'ATL GA Inventory'!$B82,'ATL RAW'!$L:$L,'ATL GA Inventory'!FA$3)+SUMIFS('ATL CR'!$J:$J,'ATL CR'!$I:$I,'ATL GA Inventory'!$B82,'ATL CR'!$L:$L,'ATL GA Inventory'!FA$3)</f>
        <v>0</v>
      </c>
      <c r="FB82" s="13">
        <f>SUMIFS('ATL RAW'!$J:$J,'ATL RAW'!$I:$I,'ATL GA Inventory'!$B82,'ATL RAW'!$L:$L,'ATL GA Inventory'!FB$3)+SUMIFS('ATL CR'!$J:$J,'ATL CR'!$I:$I,'ATL GA Inventory'!$B82,'ATL CR'!$L:$L,'ATL GA Inventory'!FB$3)</f>
        <v>0</v>
      </c>
      <c r="FC82" s="13">
        <f>SUMIFS('ATL RAW'!$J:$J,'ATL RAW'!$I:$I,'ATL GA Inventory'!$B82,'ATL RAW'!$L:$L,'ATL GA Inventory'!FC$3)+SUMIFS('ATL CR'!$J:$J,'ATL CR'!$I:$I,'ATL GA Inventory'!$B82,'ATL CR'!$L:$L,'ATL GA Inventory'!FC$3)</f>
        <v>0</v>
      </c>
      <c r="FD82" s="13">
        <f>SUMIFS('ATL RAW'!$J:$J,'ATL RAW'!$I:$I,'ATL GA Inventory'!$B82,'ATL RAW'!$L:$L,'ATL GA Inventory'!FD$3)+SUMIFS('ATL CR'!$J:$J,'ATL CR'!$I:$I,'ATL GA Inventory'!$B82,'ATL CR'!$L:$L,'ATL GA Inventory'!FD$3)</f>
        <v>0</v>
      </c>
      <c r="FE82" s="13">
        <f>SUMIFS('ATL RAW'!$J:$J,'ATL RAW'!$I:$I,'ATL GA Inventory'!$B82,'ATL RAW'!$L:$L,'ATL GA Inventory'!FE$3)+SUMIFS('ATL CR'!$J:$J,'ATL CR'!$I:$I,'ATL GA Inventory'!$B82,'ATL CR'!$L:$L,'ATL GA Inventory'!FE$3)</f>
        <v>0</v>
      </c>
      <c r="FF82" s="13">
        <f>SUMIFS('ATL RAW'!$J:$J,'ATL RAW'!$I:$I,'ATL GA Inventory'!$B82,'ATL RAW'!$L:$L,'ATL GA Inventory'!FF$3)+SUMIFS('ATL CR'!$J:$J,'ATL CR'!$I:$I,'ATL GA Inventory'!$B82,'ATL CR'!$L:$L,'ATL GA Inventory'!FF$3)</f>
        <v>0</v>
      </c>
      <c r="FG82" s="13">
        <f>SUMIFS('ATL RAW'!$J:$J,'ATL RAW'!$I:$I,'ATL GA Inventory'!$B82,'ATL RAW'!$L:$L,'ATL GA Inventory'!FG$3)+SUMIFS('ATL CR'!$J:$J,'ATL CR'!$I:$I,'ATL GA Inventory'!$B82,'ATL CR'!$L:$L,'ATL GA Inventory'!FG$3)</f>
        <v>0</v>
      </c>
      <c r="FH82" s="13">
        <f>SUMIFS('ATL RAW'!$J:$J,'ATL RAW'!$I:$I,'ATL GA Inventory'!$B82,'ATL RAW'!$L:$L,'ATL GA Inventory'!FH$3)+SUMIFS('ATL CR'!$J:$J,'ATL CR'!$I:$I,'ATL GA Inventory'!$B82,'ATL CR'!$L:$L,'ATL GA Inventory'!FH$3)</f>
        <v>0</v>
      </c>
      <c r="FI82" s="13">
        <f>SUMIFS('ATL RAW'!$J:$J,'ATL RAW'!$I:$I,'ATL GA Inventory'!$B82,'ATL RAW'!$L:$L,'ATL GA Inventory'!FI$3)+SUMIFS('ATL CR'!$J:$J,'ATL CR'!$I:$I,'ATL GA Inventory'!$B82,'ATL CR'!$L:$L,'ATL GA Inventory'!FI$3)</f>
        <v>0</v>
      </c>
      <c r="FJ82" s="13">
        <f>SUMIFS('ATL RAW'!$J:$J,'ATL RAW'!$I:$I,'ATL GA Inventory'!$B82,'ATL RAW'!$L:$L,'ATL GA Inventory'!FJ$3)+SUMIFS('ATL CR'!$J:$J,'ATL CR'!$I:$I,'ATL GA Inventory'!$B82,'ATL CR'!$L:$L,'ATL GA Inventory'!FJ$3)</f>
        <v>0</v>
      </c>
      <c r="FK82" s="13">
        <f>SUMIFS('ATL RAW'!$J:$J,'ATL RAW'!$I:$I,'ATL GA Inventory'!$B82,'ATL RAW'!$L:$L,'ATL GA Inventory'!FK$3)+SUMIFS('ATL CR'!$J:$J,'ATL CR'!$I:$I,'ATL GA Inventory'!$B82,'ATL CR'!$L:$L,'ATL GA Inventory'!FK$3)</f>
        <v>0</v>
      </c>
      <c r="FL82" s="13">
        <f>SUMIFS('ATL RAW'!$J:$J,'ATL RAW'!$I:$I,'ATL GA Inventory'!$B82,'ATL RAW'!$L:$L,'ATL GA Inventory'!FL$3)+SUMIFS('ATL CR'!$J:$J,'ATL CR'!$I:$I,'ATL GA Inventory'!$B82,'ATL CR'!$L:$L,'ATL GA Inventory'!FL$3)</f>
        <v>0</v>
      </c>
      <c r="FM82" s="13">
        <f>SUMIFS('ATL RAW'!$J:$J,'ATL RAW'!$I:$I,'ATL GA Inventory'!$B82,'ATL RAW'!$L:$L,'ATL GA Inventory'!FM$3)+SUMIFS('ATL CR'!$J:$J,'ATL CR'!$I:$I,'ATL GA Inventory'!$B82,'ATL CR'!$L:$L,'ATL GA Inventory'!FM$3)</f>
        <v>0</v>
      </c>
      <c r="FN82" s="13">
        <f>SUMIFS('ATL RAW'!$J:$J,'ATL RAW'!$I:$I,'ATL GA Inventory'!$B82,'ATL RAW'!$L:$L,'ATL GA Inventory'!FN$3)+SUMIFS('ATL CR'!$J:$J,'ATL CR'!$I:$I,'ATL GA Inventory'!$B82,'ATL CR'!$L:$L,'ATL GA Inventory'!FN$3)</f>
        <v>0</v>
      </c>
      <c r="FO82" s="13">
        <f>SUMIFS('ATL RAW'!$J:$J,'ATL RAW'!$I:$I,'ATL GA Inventory'!$B82,'ATL RAW'!$L:$L,'ATL GA Inventory'!FO$3)+SUMIFS('ATL CR'!$J:$J,'ATL CR'!$I:$I,'ATL GA Inventory'!$B82,'ATL CR'!$L:$L,'ATL GA Inventory'!FO$3)</f>
        <v>0</v>
      </c>
      <c r="FP82" s="13">
        <f>SUMIFS('ATL RAW'!$J:$J,'ATL RAW'!$I:$I,'ATL GA Inventory'!$B82,'ATL RAW'!$L:$L,'ATL GA Inventory'!FP$3)+SUMIFS('ATL CR'!$J:$J,'ATL CR'!$I:$I,'ATL GA Inventory'!$B82,'ATL CR'!$L:$L,'ATL GA Inventory'!FP$3)</f>
        <v>0</v>
      </c>
      <c r="FQ82" s="13">
        <f>SUMIFS('ATL RAW'!$J:$J,'ATL RAW'!$I:$I,'ATL GA Inventory'!$B82,'ATL RAW'!$L:$L,'ATL GA Inventory'!FQ$3)+SUMIFS('ATL CR'!$J:$J,'ATL CR'!$I:$I,'ATL GA Inventory'!$B82,'ATL CR'!$L:$L,'ATL GA Inventory'!FQ$3)</f>
        <v>0</v>
      </c>
      <c r="FR82" s="13">
        <f>SUMIFS('ATL RAW'!$J:$J,'ATL RAW'!$I:$I,'ATL GA Inventory'!$B82,'ATL RAW'!$L:$L,'ATL GA Inventory'!FR$3)+SUMIFS('ATL CR'!$J:$J,'ATL CR'!$I:$I,'ATL GA Inventory'!$B82,'ATL CR'!$L:$L,'ATL GA Inventory'!FR$3)</f>
        <v>0</v>
      </c>
      <c r="FS82" s="13">
        <f>SUMIFS('ATL RAW'!$J:$J,'ATL RAW'!$I:$I,'ATL GA Inventory'!$B82,'ATL RAW'!$L:$L,'ATL GA Inventory'!FS$3)+SUMIFS('ATL CR'!$J:$J,'ATL CR'!$I:$I,'ATL GA Inventory'!$B82,'ATL CR'!$L:$L,'ATL GA Inventory'!FS$3)</f>
        <v>0</v>
      </c>
      <c r="FT82" s="13">
        <f>SUMIFS('ATL RAW'!$J:$J,'ATL RAW'!$I:$I,'ATL GA Inventory'!$B82,'ATL RAW'!$L:$L,'ATL GA Inventory'!FT$3)+SUMIFS('ATL CR'!$J:$J,'ATL CR'!$I:$I,'ATL GA Inventory'!$B82,'ATL CR'!$L:$L,'ATL GA Inventory'!FT$3)</f>
        <v>0</v>
      </c>
      <c r="FU82" s="13">
        <f>SUMIFS('ATL RAW'!$J:$J,'ATL RAW'!$I:$I,'ATL GA Inventory'!$B82,'ATL RAW'!$L:$L,'ATL GA Inventory'!FU$3)+SUMIFS('ATL CR'!$J:$J,'ATL CR'!$I:$I,'ATL GA Inventory'!$B82,'ATL CR'!$L:$L,'ATL GA Inventory'!FU$3)</f>
        <v>0</v>
      </c>
      <c r="FV82" s="13">
        <f>SUMIFS('ATL RAW'!$J:$J,'ATL RAW'!$I:$I,'ATL GA Inventory'!$B82,'ATL RAW'!$L:$L,'ATL GA Inventory'!FV$3)+SUMIFS('ATL CR'!$J:$J,'ATL CR'!$I:$I,'ATL GA Inventory'!$B82,'ATL CR'!$L:$L,'ATL GA Inventory'!FV$3)</f>
        <v>0</v>
      </c>
      <c r="FW82" s="13">
        <f>SUMIFS('ATL RAW'!$J:$J,'ATL RAW'!$I:$I,'ATL GA Inventory'!$B82,'ATL RAW'!$L:$L,'ATL GA Inventory'!FW$3)+SUMIFS('ATL CR'!$J:$J,'ATL CR'!$I:$I,'ATL GA Inventory'!$B82,'ATL CR'!$L:$L,'ATL GA Inventory'!FW$3)</f>
        <v>0</v>
      </c>
      <c r="FX82" s="13">
        <f>SUMIFS('ATL RAW'!$J:$J,'ATL RAW'!$I:$I,'ATL GA Inventory'!$B82,'ATL RAW'!$L:$L,'ATL GA Inventory'!FX$3)+SUMIFS('ATL CR'!$J:$J,'ATL CR'!$I:$I,'ATL GA Inventory'!$B82,'ATL CR'!$L:$L,'ATL GA Inventory'!FX$3)</f>
        <v>0</v>
      </c>
      <c r="FY82" s="13">
        <f>SUMIFS('ATL RAW'!$J:$J,'ATL RAW'!$I:$I,'ATL GA Inventory'!$B82,'ATL RAW'!$L:$L,'ATL GA Inventory'!FY$3)+SUMIFS('ATL CR'!$J:$J,'ATL CR'!$I:$I,'ATL GA Inventory'!$B82,'ATL CR'!$L:$L,'ATL GA Inventory'!FY$3)</f>
        <v>0</v>
      </c>
      <c r="FZ82" s="13">
        <f>SUMIFS('ATL RAW'!$J:$J,'ATL RAW'!$I:$I,'ATL GA Inventory'!$B82,'ATL RAW'!$L:$L,'ATL GA Inventory'!FZ$3)+SUMIFS('ATL CR'!$J:$J,'ATL CR'!$I:$I,'ATL GA Inventory'!$B82,'ATL CR'!$L:$L,'ATL GA Inventory'!FZ$3)</f>
        <v>0</v>
      </c>
      <c r="GA82" s="13">
        <f>SUMIFS('ATL RAW'!$J:$J,'ATL RAW'!$I:$I,'ATL GA Inventory'!$B82,'ATL RAW'!$L:$L,'ATL GA Inventory'!GA$3)+SUMIFS('ATL CR'!$J:$J,'ATL CR'!$I:$I,'ATL GA Inventory'!$B82,'ATL CR'!$L:$L,'ATL GA Inventory'!GA$3)</f>
        <v>0</v>
      </c>
      <c r="GB82" s="13">
        <f>SUMIFS('ATL RAW'!$J:$J,'ATL RAW'!$I:$I,'ATL GA Inventory'!$B82,'ATL RAW'!$L:$L,'ATL GA Inventory'!GB$3)+SUMIFS('ATL CR'!$J:$J,'ATL CR'!$I:$I,'ATL GA Inventory'!$B82,'ATL CR'!$L:$L,'ATL GA Inventory'!GB$3)</f>
        <v>0</v>
      </c>
      <c r="GC82" s="13">
        <f>SUMIFS('ATL RAW'!$J:$J,'ATL RAW'!$I:$I,'ATL GA Inventory'!$B82,'ATL RAW'!$L:$L,'ATL GA Inventory'!GC$3)+SUMIFS('ATL CR'!$J:$J,'ATL CR'!$I:$I,'ATL GA Inventory'!$B82,'ATL CR'!$L:$L,'ATL GA Inventory'!GC$3)</f>
        <v>0</v>
      </c>
      <c r="GD82" s="13">
        <f>SUMIFS('ATL RAW'!$J:$J,'ATL RAW'!$I:$I,'ATL GA Inventory'!$B82,'ATL RAW'!$L:$L,'ATL GA Inventory'!GD$3)+SUMIFS('ATL CR'!$J:$J,'ATL CR'!$I:$I,'ATL GA Inventory'!$B82,'ATL CR'!$L:$L,'ATL GA Inventory'!GD$3)</f>
        <v>0</v>
      </c>
      <c r="GE82" s="13">
        <f>SUMIFS('ATL RAW'!$J:$J,'ATL RAW'!$I:$I,'ATL GA Inventory'!$B82,'ATL RAW'!$L:$L,'ATL GA Inventory'!GE$3)+SUMIFS('ATL CR'!$J:$J,'ATL CR'!$I:$I,'ATL GA Inventory'!$B82,'ATL CR'!$L:$L,'ATL GA Inventory'!GE$3)</f>
        <v>0</v>
      </c>
      <c r="GF82" s="13">
        <f>SUMIFS('ATL RAW'!$J:$J,'ATL RAW'!$I:$I,'ATL GA Inventory'!$B82,'ATL RAW'!$L:$L,'ATL GA Inventory'!GF$3)+SUMIFS('ATL CR'!$J:$J,'ATL CR'!$I:$I,'ATL GA Inventory'!$B82,'ATL CR'!$L:$L,'ATL GA Inventory'!GF$3)</f>
        <v>0</v>
      </c>
      <c r="GG82" s="13">
        <f>SUMIFS('ATL RAW'!$J:$J,'ATL RAW'!$I:$I,'ATL GA Inventory'!$B82,'ATL RAW'!$L:$L,'ATL GA Inventory'!GG$3)+SUMIFS('ATL CR'!$J:$J,'ATL CR'!$I:$I,'ATL GA Inventory'!$B82,'ATL CR'!$L:$L,'ATL GA Inventory'!GG$3)</f>
        <v>0</v>
      </c>
      <c r="GH82" s="13">
        <f>SUMIFS('ATL RAW'!$J:$J,'ATL RAW'!$I:$I,'ATL GA Inventory'!$B82,'ATL RAW'!$L:$L,'ATL GA Inventory'!GH$3)+SUMIFS('ATL CR'!$J:$J,'ATL CR'!$I:$I,'ATL GA Inventory'!$B82,'ATL CR'!$L:$L,'ATL GA Inventory'!GH$3)</f>
        <v>0</v>
      </c>
      <c r="GI82" s="13">
        <f>SUMIFS('ATL RAW'!$J:$J,'ATL RAW'!$I:$I,'ATL GA Inventory'!$B82,'ATL RAW'!$L:$L,'ATL GA Inventory'!GI$3)+SUMIFS('ATL CR'!$J:$J,'ATL CR'!$I:$I,'ATL GA Inventory'!$B82,'ATL CR'!$L:$L,'ATL GA Inventory'!GI$3)</f>
        <v>0</v>
      </c>
      <c r="GJ82" s="13">
        <f>SUMIFS('ATL RAW'!$J:$J,'ATL RAW'!$I:$I,'ATL GA Inventory'!$B82,'ATL RAW'!$L:$L,'ATL GA Inventory'!GJ$3)+SUMIFS('ATL CR'!$J:$J,'ATL CR'!$I:$I,'ATL GA Inventory'!$B82,'ATL CR'!$L:$L,'ATL GA Inventory'!GJ$3)</f>
        <v>0</v>
      </c>
      <c r="GK82" s="13">
        <f>SUMIFS('ATL RAW'!$J:$J,'ATL RAW'!$I:$I,'ATL GA Inventory'!$B82,'ATL RAW'!$L:$L,'ATL GA Inventory'!GK$3)+SUMIFS('ATL CR'!$J:$J,'ATL CR'!$I:$I,'ATL GA Inventory'!$B82,'ATL CR'!$L:$L,'ATL GA Inventory'!GK$3)</f>
        <v>0</v>
      </c>
      <c r="GL82" s="13">
        <f>SUMIFS('ATL RAW'!$J:$J,'ATL RAW'!$I:$I,'ATL GA Inventory'!$B82,'ATL RAW'!$L:$L,'ATL GA Inventory'!GL$3)+SUMIFS('ATL CR'!$J:$J,'ATL CR'!$I:$I,'ATL GA Inventory'!$B82,'ATL CR'!$L:$L,'ATL GA Inventory'!GL$3)</f>
        <v>0</v>
      </c>
      <c r="GM82" s="13">
        <f>SUMIFS('ATL RAW'!$J:$J,'ATL RAW'!$I:$I,'ATL GA Inventory'!$B82,'ATL RAW'!$L:$L,'ATL GA Inventory'!GM$3)+SUMIFS('ATL CR'!$J:$J,'ATL CR'!$I:$I,'ATL GA Inventory'!$B82,'ATL CR'!$L:$L,'ATL GA Inventory'!GM$3)</f>
        <v>0</v>
      </c>
      <c r="GN82" s="13">
        <f>SUMIFS('ATL RAW'!$J:$J,'ATL RAW'!$I:$I,'ATL GA Inventory'!$B82,'ATL RAW'!$L:$L,'ATL GA Inventory'!GN$3)+SUMIFS('ATL CR'!$J:$J,'ATL CR'!$I:$I,'ATL GA Inventory'!$B82,'ATL CR'!$L:$L,'ATL GA Inventory'!GN$3)</f>
        <v>0</v>
      </c>
      <c r="GO82" s="13">
        <f>SUMIFS('ATL RAW'!$J:$J,'ATL RAW'!$I:$I,'ATL GA Inventory'!$B82,'ATL RAW'!$L:$L,'ATL GA Inventory'!GO$3)+SUMIFS('ATL CR'!$J:$J,'ATL CR'!$I:$I,'ATL GA Inventory'!$B82,'ATL CR'!$L:$L,'ATL GA Inventory'!GO$3)</f>
        <v>0</v>
      </c>
      <c r="GP82" s="13">
        <f>SUMIFS('ATL RAW'!$J:$J,'ATL RAW'!$I:$I,'ATL GA Inventory'!$B82,'ATL RAW'!$L:$L,'ATL GA Inventory'!GP$3)+SUMIFS('ATL CR'!$J:$J,'ATL CR'!$I:$I,'ATL GA Inventory'!$B82,'ATL CR'!$L:$L,'ATL GA Inventory'!GP$3)</f>
        <v>0</v>
      </c>
      <c r="GQ82" s="13">
        <f>SUMIFS('ATL RAW'!$J:$J,'ATL RAW'!$I:$I,'ATL GA Inventory'!$B82,'ATL RAW'!$L:$L,'ATL GA Inventory'!GQ$3)+SUMIFS('ATL CR'!$J:$J,'ATL CR'!$I:$I,'ATL GA Inventory'!$B82,'ATL CR'!$L:$L,'ATL GA Inventory'!GQ$3)</f>
        <v>0</v>
      </c>
      <c r="GR82" s="13">
        <f>SUMIFS('ATL RAW'!$J:$J,'ATL RAW'!$I:$I,'ATL GA Inventory'!$B82,'ATL RAW'!$L:$L,'ATL GA Inventory'!GR$3)+SUMIFS('ATL CR'!$J:$J,'ATL CR'!$I:$I,'ATL GA Inventory'!$B82,'ATL CR'!$L:$L,'ATL GA Inventory'!GR$3)</f>
        <v>0</v>
      </c>
      <c r="GS82" s="13">
        <f>SUMIFS('ATL RAW'!$J:$J,'ATL RAW'!$I:$I,'ATL GA Inventory'!$B82,'ATL RAW'!$L:$L,'ATL GA Inventory'!GS$3)+SUMIFS('ATL CR'!$J:$J,'ATL CR'!$I:$I,'ATL GA Inventory'!$B82,'ATL CR'!$L:$L,'ATL GA Inventory'!GS$3)</f>
        <v>0</v>
      </c>
      <c r="GT82" s="13">
        <f>SUMIFS('ATL RAW'!$J:$J,'ATL RAW'!$I:$I,'ATL GA Inventory'!$B82,'ATL RAW'!$L:$L,'ATL GA Inventory'!GT$3)+SUMIFS('ATL CR'!$J:$J,'ATL CR'!$I:$I,'ATL GA Inventory'!$B82,'ATL CR'!$L:$L,'ATL GA Inventory'!GT$3)</f>
        <v>0</v>
      </c>
      <c r="GU82" s="13">
        <f>SUMIFS('ATL RAW'!$J:$J,'ATL RAW'!$I:$I,'ATL GA Inventory'!$B82,'ATL RAW'!$L:$L,'ATL GA Inventory'!GU$3)+SUMIFS('ATL CR'!$J:$J,'ATL CR'!$I:$I,'ATL GA Inventory'!$B82,'ATL CR'!$L:$L,'ATL GA Inventory'!GU$3)</f>
        <v>0</v>
      </c>
      <c r="GV82" s="13">
        <f>SUMIFS('ATL RAW'!$J:$J,'ATL RAW'!$I:$I,'ATL GA Inventory'!$B82,'ATL RAW'!$L:$L,'ATL GA Inventory'!GV$3)+SUMIFS('ATL CR'!$J:$J,'ATL CR'!$I:$I,'ATL GA Inventory'!$B82,'ATL CR'!$L:$L,'ATL GA Inventory'!GV$3)</f>
        <v>0</v>
      </c>
      <c r="GW82" s="13">
        <f>SUMIFS('ATL RAW'!$J:$J,'ATL RAW'!$I:$I,'ATL GA Inventory'!$B82,'ATL RAW'!$L:$L,'ATL GA Inventory'!GW$3)+SUMIFS('ATL CR'!$J:$J,'ATL CR'!$I:$I,'ATL GA Inventory'!$B82,'ATL CR'!$L:$L,'ATL GA Inventory'!GW$3)</f>
        <v>0</v>
      </c>
      <c r="GX82" s="13">
        <f>SUMIFS('ATL RAW'!$J:$J,'ATL RAW'!$I:$I,'ATL GA Inventory'!$B82,'ATL RAW'!$L:$L,'ATL GA Inventory'!GX$3)+SUMIFS('ATL CR'!$J:$J,'ATL CR'!$I:$I,'ATL GA Inventory'!$B82,'ATL CR'!$L:$L,'ATL GA Inventory'!GX$3)</f>
        <v>0</v>
      </c>
      <c r="GY82" s="13">
        <f>SUMIFS('ATL RAW'!$J:$J,'ATL RAW'!$I:$I,'ATL GA Inventory'!$B82,'ATL RAW'!$L:$L,'ATL GA Inventory'!GY$3)+SUMIFS('ATL CR'!$J:$J,'ATL CR'!$I:$I,'ATL GA Inventory'!$B82,'ATL CR'!$L:$L,'ATL GA Inventory'!GY$3)</f>
        <v>0</v>
      </c>
    </row>
    <row r="83" spans="1:207">
      <c r="A83" s="15" t="s">
        <v>8123</v>
      </c>
      <c r="B83" s="15">
        <f t="shared" si="12"/>
        <v>43102140</v>
      </c>
      <c r="C83" s="15" t="str">
        <f t="shared" si="12"/>
        <v>Q.PEAK DUO L G5.3.V</v>
      </c>
      <c r="D83" s="14">
        <f t="shared" si="12"/>
        <v>400</v>
      </c>
      <c r="E83" s="13">
        <f>SUMIFS('ATL RAW'!$J:$J,'ATL RAW'!$I:$I,'ATL GA Inventory'!$B83,'ATL RAW'!$L:$L,'ATL GA Inventory'!E$3)+SUMIFS('ATL CR'!$J:$J,'ATL CR'!$I:$I,'ATL GA Inventory'!$B83,'ATL CR'!$L:$L,'ATL GA Inventory'!E$3)</f>
        <v>0</v>
      </c>
      <c r="F83" s="13">
        <f>SUMIFS('ATL RAW'!$J:$J,'ATL RAW'!$I:$I,'ATL GA Inventory'!$B83,'ATL RAW'!$L:$L,'ATL GA Inventory'!F$3)+SUMIFS('ATL CR'!$J:$J,'ATL CR'!$I:$I,'ATL GA Inventory'!$B83,'ATL CR'!$L:$L,'ATL GA Inventory'!F$3)</f>
        <v>0</v>
      </c>
      <c r="G83" s="13">
        <f>SUMIFS('ATL RAW'!$J:$J,'ATL RAW'!$I:$I,'ATL GA Inventory'!$B83,'ATL RAW'!$L:$L,'ATL GA Inventory'!G$3)+SUMIFS('ATL CR'!$J:$J,'ATL CR'!$I:$I,'ATL GA Inventory'!$B83,'ATL CR'!$L:$L,'ATL GA Inventory'!G$3)</f>
        <v>0</v>
      </c>
      <c r="H83" s="13">
        <f>SUMIFS('ATL RAW'!$J:$J,'ATL RAW'!$I:$I,'ATL GA Inventory'!$B83,'ATL RAW'!$L:$L,'ATL GA Inventory'!H$3)+SUMIFS('ATL CR'!$J:$J,'ATL CR'!$I:$I,'ATL GA Inventory'!$B83,'ATL CR'!$L:$L,'ATL GA Inventory'!H$3)</f>
        <v>0</v>
      </c>
      <c r="I83" s="13">
        <f>SUMIFS('ATL RAW'!$J:$J,'ATL RAW'!$I:$I,'ATL GA Inventory'!$B83,'ATL RAW'!$L:$L,'ATL GA Inventory'!I$3)+SUMIFS('ATL CR'!$J:$J,'ATL CR'!$I:$I,'ATL GA Inventory'!$B83,'ATL CR'!$L:$L,'ATL GA Inventory'!I$3)</f>
        <v>0</v>
      </c>
      <c r="J83" s="13">
        <f>SUMIFS('ATL RAW'!$J:$J,'ATL RAW'!$I:$I,'ATL GA Inventory'!$B83,'ATL RAW'!$L:$L,'ATL GA Inventory'!J$3)+SUMIFS('ATL CR'!$J:$J,'ATL CR'!$I:$I,'ATL GA Inventory'!$B83,'ATL CR'!$L:$L,'ATL GA Inventory'!J$3)</f>
        <v>0</v>
      </c>
      <c r="K83" s="13">
        <f>SUMIFS('ATL RAW'!$J:$J,'ATL RAW'!$I:$I,'ATL GA Inventory'!$B83,'ATL RAW'!$L:$L,'ATL GA Inventory'!K$3)+SUMIFS('ATL CR'!$J:$J,'ATL CR'!$I:$I,'ATL GA Inventory'!$B83,'ATL CR'!$L:$L,'ATL GA Inventory'!K$3)</f>
        <v>0</v>
      </c>
      <c r="L83" s="13">
        <f>SUMIFS('ATL RAW'!$J:$J,'ATL RAW'!$I:$I,'ATL GA Inventory'!$B83,'ATL RAW'!$L:$L,'ATL GA Inventory'!L$3)+SUMIFS('ATL CR'!$J:$J,'ATL CR'!$I:$I,'ATL GA Inventory'!$B83,'ATL CR'!$L:$L,'ATL GA Inventory'!L$3)</f>
        <v>0</v>
      </c>
      <c r="M83" s="13">
        <f>SUMIFS('ATL RAW'!$J:$J,'ATL RAW'!$I:$I,'ATL GA Inventory'!$B83,'ATL RAW'!$L:$L,'ATL GA Inventory'!M$3)+SUMIFS('ATL CR'!$J:$J,'ATL CR'!$I:$I,'ATL GA Inventory'!$B83,'ATL CR'!$L:$L,'ATL GA Inventory'!M$3)</f>
        <v>0</v>
      </c>
      <c r="N83" s="13">
        <f>SUMIFS('ATL RAW'!$J:$J,'ATL RAW'!$I:$I,'ATL GA Inventory'!$B83,'ATL RAW'!$L:$L,'ATL GA Inventory'!N$3)+SUMIFS('ATL CR'!$J:$J,'ATL CR'!$I:$I,'ATL GA Inventory'!$B83,'ATL CR'!$L:$L,'ATL GA Inventory'!N$3)</f>
        <v>0</v>
      </c>
      <c r="O83" s="13">
        <f>SUMIFS('ATL RAW'!$J:$J,'ATL RAW'!$I:$I,'ATL GA Inventory'!$B83,'ATL RAW'!$L:$L,'ATL GA Inventory'!O$3)+SUMIFS('ATL CR'!$J:$J,'ATL CR'!$I:$I,'ATL GA Inventory'!$B83,'ATL CR'!$L:$L,'ATL GA Inventory'!O$3)</f>
        <v>0</v>
      </c>
      <c r="P83" s="13">
        <f>SUMIFS('ATL RAW'!$J:$J,'ATL RAW'!$I:$I,'ATL GA Inventory'!$B83,'ATL RAW'!$L:$L,'ATL GA Inventory'!P$3)+SUMIFS('ATL CR'!$J:$J,'ATL CR'!$I:$I,'ATL GA Inventory'!$B83,'ATL CR'!$L:$L,'ATL GA Inventory'!P$3)</f>
        <v>0</v>
      </c>
      <c r="Q83" s="13">
        <f>SUMIFS('ATL RAW'!$J:$J,'ATL RAW'!$I:$I,'ATL GA Inventory'!$B83,'ATL RAW'!$L:$L,'ATL GA Inventory'!Q$3)+SUMIFS('ATL CR'!$J:$J,'ATL CR'!$I:$I,'ATL GA Inventory'!$B83,'ATL CR'!$L:$L,'ATL GA Inventory'!Q$3)</f>
        <v>0</v>
      </c>
      <c r="R83" s="13">
        <f>SUMIFS('ATL RAW'!$J:$J,'ATL RAW'!$I:$I,'ATL GA Inventory'!$B83,'ATL RAW'!$L:$L,'ATL GA Inventory'!R$3)+SUMIFS('ATL CR'!$J:$J,'ATL CR'!$I:$I,'ATL GA Inventory'!$B83,'ATL CR'!$L:$L,'ATL GA Inventory'!R$3)</f>
        <v>0</v>
      </c>
      <c r="S83" s="13">
        <f>SUMIFS('ATL RAW'!$J:$J,'ATL RAW'!$I:$I,'ATL GA Inventory'!$B83,'ATL RAW'!$L:$L,'ATL GA Inventory'!S$3)+SUMIFS('ATL CR'!$J:$J,'ATL CR'!$I:$I,'ATL GA Inventory'!$B83,'ATL CR'!$L:$L,'ATL GA Inventory'!S$3)</f>
        <v>0</v>
      </c>
      <c r="T83" s="13">
        <f>SUMIFS('ATL RAW'!$J:$J,'ATL RAW'!$I:$I,'ATL GA Inventory'!$B83,'ATL RAW'!$L:$L,'ATL GA Inventory'!T$3)+SUMIFS('ATL CR'!$J:$J,'ATL CR'!$I:$I,'ATL GA Inventory'!$B83,'ATL CR'!$L:$L,'ATL GA Inventory'!T$3)</f>
        <v>0</v>
      </c>
      <c r="U83" s="13">
        <f>SUMIFS('ATL RAW'!$J:$J,'ATL RAW'!$I:$I,'ATL GA Inventory'!$B83,'ATL RAW'!$L:$L,'ATL GA Inventory'!U$3)+SUMIFS('ATL CR'!$J:$J,'ATL CR'!$I:$I,'ATL GA Inventory'!$B83,'ATL CR'!$L:$L,'ATL GA Inventory'!U$3)</f>
        <v>0</v>
      </c>
      <c r="V83" s="13">
        <f>SUMIFS('ATL RAW'!$J:$J,'ATL RAW'!$I:$I,'ATL GA Inventory'!$B83,'ATL RAW'!$L:$L,'ATL GA Inventory'!V$3)+SUMIFS('ATL CR'!$J:$J,'ATL CR'!$I:$I,'ATL GA Inventory'!$B83,'ATL CR'!$L:$L,'ATL GA Inventory'!V$3)</f>
        <v>0</v>
      </c>
      <c r="W83" s="13">
        <f>SUMIFS('ATL RAW'!$J:$J,'ATL RAW'!$I:$I,'ATL GA Inventory'!$B83,'ATL RAW'!$L:$L,'ATL GA Inventory'!W$3)+SUMIFS('ATL CR'!$J:$J,'ATL CR'!$I:$I,'ATL GA Inventory'!$B83,'ATL CR'!$L:$L,'ATL GA Inventory'!W$3)</f>
        <v>0</v>
      </c>
      <c r="X83" s="13">
        <f>SUMIFS('ATL RAW'!$J:$J,'ATL RAW'!$I:$I,'ATL GA Inventory'!$B83,'ATL RAW'!$L:$L,'ATL GA Inventory'!X$3)+SUMIFS('ATL CR'!$J:$J,'ATL CR'!$I:$I,'ATL GA Inventory'!$B83,'ATL CR'!$L:$L,'ATL GA Inventory'!X$3)</f>
        <v>0</v>
      </c>
      <c r="Y83" s="13">
        <f>SUMIFS('ATL RAW'!$J:$J,'ATL RAW'!$I:$I,'ATL GA Inventory'!$B83,'ATL RAW'!$L:$L,'ATL GA Inventory'!Y$3)+SUMIFS('ATL CR'!$J:$J,'ATL CR'!$I:$I,'ATL GA Inventory'!$B83,'ATL CR'!$L:$L,'ATL GA Inventory'!Y$3)</f>
        <v>0</v>
      </c>
      <c r="Z83" s="13">
        <f>SUMIFS('ATL RAW'!$J:$J,'ATL RAW'!$I:$I,'ATL GA Inventory'!$B83,'ATL RAW'!$L:$L,'ATL GA Inventory'!Z$3)+SUMIFS('ATL CR'!$J:$J,'ATL CR'!$I:$I,'ATL GA Inventory'!$B83,'ATL CR'!$L:$L,'ATL GA Inventory'!Z$3)</f>
        <v>0</v>
      </c>
      <c r="AA83" s="13">
        <f>SUMIFS('ATL RAW'!$J:$J,'ATL RAW'!$I:$I,'ATL GA Inventory'!$B83,'ATL RAW'!$L:$L,'ATL GA Inventory'!AA$3)+SUMIFS('ATL CR'!$J:$J,'ATL CR'!$I:$I,'ATL GA Inventory'!$B83,'ATL CR'!$L:$L,'ATL GA Inventory'!AA$3)</f>
        <v>0</v>
      </c>
      <c r="AB83" s="13">
        <f>SUMIFS('ATL RAW'!$J:$J,'ATL RAW'!$I:$I,'ATL GA Inventory'!$B83,'ATL RAW'!$L:$L,'ATL GA Inventory'!AB$3)+SUMIFS('ATL CR'!$J:$J,'ATL CR'!$I:$I,'ATL GA Inventory'!$B83,'ATL CR'!$L:$L,'ATL GA Inventory'!AB$3)</f>
        <v>0</v>
      </c>
      <c r="AC83" s="13">
        <f>SUMIFS('ATL RAW'!$J:$J,'ATL RAW'!$I:$I,'ATL GA Inventory'!$B83,'ATL RAW'!$L:$L,'ATL GA Inventory'!AC$3)+SUMIFS('ATL CR'!$J:$J,'ATL CR'!$I:$I,'ATL GA Inventory'!$B83,'ATL CR'!$L:$L,'ATL GA Inventory'!AC$3)</f>
        <v>0</v>
      </c>
      <c r="AD83" s="13">
        <f>SUMIFS('ATL RAW'!$J:$J,'ATL RAW'!$I:$I,'ATL GA Inventory'!$B83,'ATL RAW'!$L:$L,'ATL GA Inventory'!AD$3)+SUMIFS('ATL CR'!$J:$J,'ATL CR'!$I:$I,'ATL GA Inventory'!$B83,'ATL CR'!$L:$L,'ATL GA Inventory'!AD$3)</f>
        <v>0</v>
      </c>
      <c r="AE83" s="13">
        <f>SUMIFS('ATL RAW'!$J:$J,'ATL RAW'!$I:$I,'ATL GA Inventory'!$B83,'ATL RAW'!$L:$L,'ATL GA Inventory'!AE$3)+SUMIFS('ATL CR'!$J:$J,'ATL CR'!$I:$I,'ATL GA Inventory'!$B83,'ATL CR'!$L:$L,'ATL GA Inventory'!AE$3)</f>
        <v>0</v>
      </c>
      <c r="AF83" s="13">
        <f>SUMIFS('ATL RAW'!$J:$J,'ATL RAW'!$I:$I,'ATL GA Inventory'!$B83,'ATL RAW'!$L:$L,'ATL GA Inventory'!AF$3)+SUMIFS('ATL CR'!$J:$J,'ATL CR'!$I:$I,'ATL GA Inventory'!$B83,'ATL CR'!$L:$L,'ATL GA Inventory'!AF$3)</f>
        <v>0</v>
      </c>
      <c r="AG83" s="13">
        <f>SUMIFS('ATL RAW'!$J:$J,'ATL RAW'!$I:$I,'ATL GA Inventory'!$B83,'ATL RAW'!$L:$L,'ATL GA Inventory'!AG$3)+SUMIFS('ATL CR'!$J:$J,'ATL CR'!$I:$I,'ATL GA Inventory'!$B83,'ATL CR'!$L:$L,'ATL GA Inventory'!AG$3)</f>
        <v>0</v>
      </c>
      <c r="AH83" s="13">
        <f>SUMIFS('ATL RAW'!$J:$J,'ATL RAW'!$I:$I,'ATL GA Inventory'!$B83,'ATL RAW'!$L:$L,'ATL GA Inventory'!AH$3)+SUMIFS('ATL CR'!$J:$J,'ATL CR'!$I:$I,'ATL GA Inventory'!$B83,'ATL CR'!$L:$L,'ATL GA Inventory'!AH$3)</f>
        <v>0</v>
      </c>
      <c r="AI83" s="13">
        <f>SUMIFS('ATL RAW'!$J:$J,'ATL RAW'!$I:$I,'ATL GA Inventory'!$B83,'ATL RAW'!$L:$L,'ATL GA Inventory'!AI$3)+SUMIFS('ATL CR'!$J:$J,'ATL CR'!$I:$I,'ATL GA Inventory'!$B83,'ATL CR'!$L:$L,'ATL GA Inventory'!AI$3)</f>
        <v>0</v>
      </c>
      <c r="AJ83" s="13">
        <f>SUMIFS('ATL RAW'!$J:$J,'ATL RAW'!$I:$I,'ATL GA Inventory'!$B83,'ATL RAW'!$L:$L,'ATL GA Inventory'!AJ$3)+SUMIFS('ATL CR'!$J:$J,'ATL CR'!$I:$I,'ATL GA Inventory'!$B83,'ATL CR'!$L:$L,'ATL GA Inventory'!AJ$3)</f>
        <v>0</v>
      </c>
      <c r="AK83" s="13">
        <f>SUMIFS('ATL RAW'!$J:$J,'ATL RAW'!$I:$I,'ATL GA Inventory'!$B83,'ATL RAW'!$L:$L,'ATL GA Inventory'!AK$3)+SUMIFS('ATL CR'!$J:$J,'ATL CR'!$I:$I,'ATL GA Inventory'!$B83,'ATL CR'!$L:$L,'ATL GA Inventory'!AK$3)</f>
        <v>0</v>
      </c>
      <c r="AL83" s="13">
        <f>SUMIFS('ATL RAW'!$J:$J,'ATL RAW'!$I:$I,'ATL GA Inventory'!$B83,'ATL RAW'!$L:$L,'ATL GA Inventory'!AL$3)+SUMIFS('ATL CR'!$J:$J,'ATL CR'!$I:$I,'ATL GA Inventory'!$B83,'ATL CR'!$L:$L,'ATL GA Inventory'!AL$3)</f>
        <v>0</v>
      </c>
      <c r="AM83" s="13">
        <f>SUMIFS('ATL RAW'!$J:$J,'ATL RAW'!$I:$I,'ATL GA Inventory'!$B83,'ATL RAW'!$L:$L,'ATL GA Inventory'!AM$3)+SUMIFS('ATL CR'!$J:$J,'ATL CR'!$I:$I,'ATL GA Inventory'!$B83,'ATL CR'!$L:$L,'ATL GA Inventory'!AM$3)</f>
        <v>0</v>
      </c>
      <c r="AN83" s="13">
        <f>SUMIFS('ATL RAW'!$J:$J,'ATL RAW'!$I:$I,'ATL GA Inventory'!$B83,'ATL RAW'!$L:$L,'ATL GA Inventory'!AN$3)+SUMIFS('ATL CR'!$J:$J,'ATL CR'!$I:$I,'ATL GA Inventory'!$B83,'ATL CR'!$L:$L,'ATL GA Inventory'!AN$3)</f>
        <v>0</v>
      </c>
      <c r="AO83" s="13">
        <f>SUMIFS('ATL RAW'!$J:$J,'ATL RAW'!$I:$I,'ATL GA Inventory'!$B83,'ATL RAW'!$L:$L,'ATL GA Inventory'!AO$3)+SUMIFS('ATL CR'!$J:$J,'ATL CR'!$I:$I,'ATL GA Inventory'!$B83,'ATL CR'!$L:$L,'ATL GA Inventory'!AO$3)</f>
        <v>0</v>
      </c>
      <c r="AP83" s="13">
        <f>SUMIFS('ATL RAW'!$J:$J,'ATL RAW'!$I:$I,'ATL GA Inventory'!$B83,'ATL RAW'!$L:$L,'ATL GA Inventory'!AP$3)+SUMIFS('ATL CR'!$J:$J,'ATL CR'!$I:$I,'ATL GA Inventory'!$B83,'ATL CR'!$L:$L,'ATL GA Inventory'!AP$3)</f>
        <v>0</v>
      </c>
      <c r="AQ83" s="13">
        <f>SUMIFS('ATL RAW'!$J:$J,'ATL RAW'!$I:$I,'ATL GA Inventory'!$B83,'ATL RAW'!$L:$L,'ATL GA Inventory'!AQ$3)+SUMIFS('ATL CR'!$J:$J,'ATL CR'!$I:$I,'ATL GA Inventory'!$B83,'ATL CR'!$L:$L,'ATL GA Inventory'!AQ$3)</f>
        <v>0</v>
      </c>
      <c r="AR83" s="13">
        <f>SUMIFS('ATL RAW'!$J:$J,'ATL RAW'!$I:$I,'ATL GA Inventory'!$B83,'ATL RAW'!$L:$L,'ATL GA Inventory'!AR$3)+SUMIFS('ATL CR'!$J:$J,'ATL CR'!$I:$I,'ATL GA Inventory'!$B83,'ATL CR'!$L:$L,'ATL GA Inventory'!AR$3)</f>
        <v>0</v>
      </c>
      <c r="AS83" s="13">
        <f>SUMIFS('ATL RAW'!$J:$J,'ATL RAW'!$I:$I,'ATL GA Inventory'!$B83,'ATL RAW'!$L:$L,'ATL GA Inventory'!AS$3)+SUMIFS('ATL CR'!$J:$J,'ATL CR'!$I:$I,'ATL GA Inventory'!$B83,'ATL CR'!$L:$L,'ATL GA Inventory'!AS$3)</f>
        <v>0</v>
      </c>
      <c r="AT83" s="13">
        <f>SUMIFS('ATL RAW'!$J:$J,'ATL RAW'!$I:$I,'ATL GA Inventory'!$B83,'ATL RAW'!$L:$L,'ATL GA Inventory'!AT$3)+SUMIFS('ATL CR'!$J:$J,'ATL CR'!$I:$I,'ATL GA Inventory'!$B83,'ATL CR'!$L:$L,'ATL GA Inventory'!AT$3)</f>
        <v>0</v>
      </c>
      <c r="AU83" s="13">
        <f>SUMIFS('ATL RAW'!$J:$J,'ATL RAW'!$I:$I,'ATL GA Inventory'!$B83,'ATL RAW'!$L:$L,'ATL GA Inventory'!AU$3)+SUMIFS('ATL CR'!$J:$J,'ATL CR'!$I:$I,'ATL GA Inventory'!$B83,'ATL CR'!$L:$L,'ATL GA Inventory'!AU$3)</f>
        <v>0</v>
      </c>
      <c r="AV83" s="13">
        <f>SUMIFS('ATL RAW'!$J:$J,'ATL RAW'!$I:$I,'ATL GA Inventory'!$B83,'ATL RAW'!$L:$L,'ATL GA Inventory'!AV$3)+SUMIFS('ATL CR'!$J:$J,'ATL CR'!$I:$I,'ATL GA Inventory'!$B83,'ATL CR'!$L:$L,'ATL GA Inventory'!AV$3)</f>
        <v>0</v>
      </c>
      <c r="AW83" s="13">
        <f>SUMIFS('ATL RAW'!$J:$J,'ATL RAW'!$I:$I,'ATL GA Inventory'!$B83,'ATL RAW'!$L:$L,'ATL GA Inventory'!AW$3)+SUMIFS('ATL CR'!$J:$J,'ATL CR'!$I:$I,'ATL GA Inventory'!$B83,'ATL CR'!$L:$L,'ATL GA Inventory'!AW$3)</f>
        <v>0</v>
      </c>
      <c r="AX83" s="13">
        <f>SUMIFS('ATL RAW'!$J:$J,'ATL RAW'!$I:$I,'ATL GA Inventory'!$B83,'ATL RAW'!$L:$L,'ATL GA Inventory'!AX$3)+SUMIFS('ATL CR'!$J:$J,'ATL CR'!$I:$I,'ATL GA Inventory'!$B83,'ATL CR'!$L:$L,'ATL GA Inventory'!AX$3)</f>
        <v>0</v>
      </c>
      <c r="AY83" s="13">
        <f>SUMIFS('ATL RAW'!$J:$J,'ATL RAW'!$I:$I,'ATL GA Inventory'!$B83,'ATL RAW'!$L:$L,'ATL GA Inventory'!AY$3)+SUMIFS('ATL CR'!$J:$J,'ATL CR'!$I:$I,'ATL GA Inventory'!$B83,'ATL CR'!$L:$L,'ATL GA Inventory'!AY$3)</f>
        <v>0</v>
      </c>
      <c r="AZ83" s="13">
        <f>SUMIFS('ATL RAW'!$J:$J,'ATL RAW'!$I:$I,'ATL GA Inventory'!$B83,'ATL RAW'!$L:$L,'ATL GA Inventory'!AZ$3)+SUMIFS('ATL CR'!$J:$J,'ATL CR'!$I:$I,'ATL GA Inventory'!$B83,'ATL CR'!$L:$L,'ATL GA Inventory'!AZ$3)</f>
        <v>0</v>
      </c>
      <c r="BA83" s="13">
        <f>SUMIFS('ATL RAW'!$J:$J,'ATL RAW'!$I:$I,'ATL GA Inventory'!$B83,'ATL RAW'!$L:$L,'ATL GA Inventory'!BA$3)+SUMIFS('ATL CR'!$J:$J,'ATL CR'!$I:$I,'ATL GA Inventory'!$B83,'ATL CR'!$L:$L,'ATL GA Inventory'!BA$3)</f>
        <v>0</v>
      </c>
      <c r="BB83" s="13">
        <f>SUMIFS('ATL RAW'!$J:$J,'ATL RAW'!$I:$I,'ATL GA Inventory'!$B83,'ATL RAW'!$L:$L,'ATL GA Inventory'!BB$3)+SUMIFS('ATL CR'!$J:$J,'ATL CR'!$I:$I,'ATL GA Inventory'!$B83,'ATL CR'!$L:$L,'ATL GA Inventory'!BB$3)</f>
        <v>0</v>
      </c>
      <c r="BC83" s="13">
        <f>SUMIFS('ATL RAW'!$J:$J,'ATL RAW'!$I:$I,'ATL GA Inventory'!$B83,'ATL RAW'!$L:$L,'ATL GA Inventory'!BC$3)+SUMIFS('ATL CR'!$J:$J,'ATL CR'!$I:$I,'ATL GA Inventory'!$B83,'ATL CR'!$L:$L,'ATL GA Inventory'!BC$3)</f>
        <v>0</v>
      </c>
      <c r="BD83" s="13">
        <f>SUMIFS('ATL RAW'!$J:$J,'ATL RAW'!$I:$I,'ATL GA Inventory'!$B83,'ATL RAW'!$L:$L,'ATL GA Inventory'!BD$3)+SUMIFS('ATL CR'!$J:$J,'ATL CR'!$I:$I,'ATL GA Inventory'!$B83,'ATL CR'!$L:$L,'ATL GA Inventory'!BD$3)</f>
        <v>0</v>
      </c>
      <c r="BE83" s="13">
        <f>SUMIFS('ATL RAW'!$J:$J,'ATL RAW'!$I:$I,'ATL GA Inventory'!$B83,'ATL RAW'!$L:$L,'ATL GA Inventory'!BE$3)+SUMIFS('ATL CR'!$J:$J,'ATL CR'!$I:$I,'ATL GA Inventory'!$B83,'ATL CR'!$L:$L,'ATL GA Inventory'!BE$3)</f>
        <v>0</v>
      </c>
      <c r="BF83" s="13">
        <f>SUMIFS('ATL RAW'!$J:$J,'ATL RAW'!$I:$I,'ATL GA Inventory'!$B83,'ATL RAW'!$L:$L,'ATL GA Inventory'!BF$3)+SUMIFS('ATL CR'!$J:$J,'ATL CR'!$I:$I,'ATL GA Inventory'!$B83,'ATL CR'!$L:$L,'ATL GA Inventory'!BF$3)</f>
        <v>0</v>
      </c>
      <c r="BG83" s="13">
        <f>SUMIFS('ATL RAW'!$J:$J,'ATL RAW'!$I:$I,'ATL GA Inventory'!$B83,'ATL RAW'!$L:$L,'ATL GA Inventory'!BG$3)+SUMIFS('ATL CR'!$J:$J,'ATL CR'!$I:$I,'ATL GA Inventory'!$B83,'ATL CR'!$L:$L,'ATL GA Inventory'!BG$3)</f>
        <v>0</v>
      </c>
      <c r="BH83" s="13">
        <f>SUMIFS('ATL RAW'!$J:$J,'ATL RAW'!$I:$I,'ATL GA Inventory'!$B83,'ATL RAW'!$L:$L,'ATL GA Inventory'!BH$3)+SUMIFS('ATL CR'!$J:$J,'ATL CR'!$I:$I,'ATL GA Inventory'!$B83,'ATL CR'!$L:$L,'ATL GA Inventory'!BH$3)</f>
        <v>0</v>
      </c>
      <c r="BI83" s="13">
        <f>SUMIFS('ATL RAW'!$J:$J,'ATL RAW'!$I:$I,'ATL GA Inventory'!$B83,'ATL RAW'!$L:$L,'ATL GA Inventory'!BI$3)+SUMIFS('ATL CR'!$J:$J,'ATL CR'!$I:$I,'ATL GA Inventory'!$B83,'ATL CR'!$L:$L,'ATL GA Inventory'!BI$3)</f>
        <v>0</v>
      </c>
      <c r="BJ83" s="13">
        <f>SUMIFS('ATL RAW'!$J:$J,'ATL RAW'!$I:$I,'ATL GA Inventory'!$B83,'ATL RAW'!$L:$L,'ATL GA Inventory'!BJ$3)+SUMIFS('ATL CR'!$J:$J,'ATL CR'!$I:$I,'ATL GA Inventory'!$B83,'ATL CR'!$L:$L,'ATL GA Inventory'!BJ$3)</f>
        <v>0</v>
      </c>
      <c r="BK83" s="13">
        <f>SUMIFS('ATL RAW'!$J:$J,'ATL RAW'!$I:$I,'ATL GA Inventory'!$B83,'ATL RAW'!$L:$L,'ATL GA Inventory'!BK$3)+SUMIFS('ATL CR'!$J:$J,'ATL CR'!$I:$I,'ATL GA Inventory'!$B83,'ATL CR'!$L:$L,'ATL GA Inventory'!BK$3)</f>
        <v>0</v>
      </c>
      <c r="BL83" s="13">
        <f>SUMIFS('ATL RAW'!$J:$J,'ATL RAW'!$I:$I,'ATL GA Inventory'!$B83,'ATL RAW'!$L:$L,'ATL GA Inventory'!BL$3)+SUMIFS('ATL CR'!$J:$J,'ATL CR'!$I:$I,'ATL GA Inventory'!$B83,'ATL CR'!$L:$L,'ATL GA Inventory'!BL$3)</f>
        <v>0</v>
      </c>
      <c r="BM83" s="13">
        <f>SUMIFS('ATL RAW'!$J:$J,'ATL RAW'!$I:$I,'ATL GA Inventory'!$B83,'ATL RAW'!$L:$L,'ATL GA Inventory'!BM$3)+SUMIFS('ATL CR'!$J:$J,'ATL CR'!$I:$I,'ATL GA Inventory'!$B83,'ATL CR'!$L:$L,'ATL GA Inventory'!BM$3)</f>
        <v>0</v>
      </c>
      <c r="BN83" s="13">
        <f>SUMIFS('ATL RAW'!$J:$J,'ATL RAW'!$I:$I,'ATL GA Inventory'!$B83,'ATL RAW'!$L:$L,'ATL GA Inventory'!BN$3)+SUMIFS('ATL CR'!$J:$J,'ATL CR'!$I:$I,'ATL GA Inventory'!$B83,'ATL CR'!$L:$L,'ATL GA Inventory'!BN$3)</f>
        <v>0</v>
      </c>
      <c r="BO83" s="13">
        <f>SUMIFS('ATL RAW'!$J:$J,'ATL RAW'!$I:$I,'ATL GA Inventory'!$B83,'ATL RAW'!$L:$L,'ATL GA Inventory'!BO$3)+SUMIFS('ATL CR'!$J:$J,'ATL CR'!$I:$I,'ATL GA Inventory'!$B83,'ATL CR'!$L:$L,'ATL GA Inventory'!BO$3)</f>
        <v>0</v>
      </c>
      <c r="BP83" s="13">
        <f>SUMIFS('ATL RAW'!$J:$J,'ATL RAW'!$I:$I,'ATL GA Inventory'!$B83,'ATL RAW'!$L:$L,'ATL GA Inventory'!BP$3)+SUMIFS('ATL CR'!$J:$J,'ATL CR'!$I:$I,'ATL GA Inventory'!$B83,'ATL CR'!$L:$L,'ATL GA Inventory'!BP$3)</f>
        <v>0</v>
      </c>
      <c r="BQ83" s="13">
        <f>SUMIFS('ATL RAW'!$J:$J,'ATL RAW'!$I:$I,'ATL GA Inventory'!$B83,'ATL RAW'!$L:$L,'ATL GA Inventory'!BQ$3)+SUMIFS('ATL CR'!$J:$J,'ATL CR'!$I:$I,'ATL GA Inventory'!$B83,'ATL CR'!$L:$L,'ATL GA Inventory'!BQ$3)</f>
        <v>0</v>
      </c>
      <c r="BR83" s="13">
        <f>SUMIFS('ATL RAW'!$J:$J,'ATL RAW'!$I:$I,'ATL GA Inventory'!$B83,'ATL RAW'!$L:$L,'ATL GA Inventory'!BR$3)+SUMIFS('ATL CR'!$J:$J,'ATL CR'!$I:$I,'ATL GA Inventory'!$B83,'ATL CR'!$L:$L,'ATL GA Inventory'!BR$3)</f>
        <v>0</v>
      </c>
      <c r="BS83" s="13">
        <f>SUMIFS('ATL RAW'!$J:$J,'ATL RAW'!$I:$I,'ATL GA Inventory'!$B83,'ATL RAW'!$L:$L,'ATL GA Inventory'!BS$3)+SUMIFS('ATL CR'!$J:$J,'ATL CR'!$I:$I,'ATL GA Inventory'!$B83,'ATL CR'!$L:$L,'ATL GA Inventory'!BS$3)</f>
        <v>0</v>
      </c>
      <c r="BT83" s="13">
        <f>SUMIFS('ATL RAW'!$J:$J,'ATL RAW'!$I:$I,'ATL GA Inventory'!$B83,'ATL RAW'!$L:$L,'ATL GA Inventory'!BT$3)+SUMIFS('ATL CR'!$J:$J,'ATL CR'!$I:$I,'ATL GA Inventory'!$B83,'ATL CR'!$L:$L,'ATL GA Inventory'!BT$3)</f>
        <v>0</v>
      </c>
      <c r="BU83" s="13">
        <f>SUMIFS('ATL RAW'!$J:$J,'ATL RAW'!$I:$I,'ATL GA Inventory'!$B83,'ATL RAW'!$L:$L,'ATL GA Inventory'!BU$3)+SUMIFS('ATL CR'!$J:$J,'ATL CR'!$I:$I,'ATL GA Inventory'!$B83,'ATL CR'!$L:$L,'ATL GA Inventory'!BU$3)</f>
        <v>0</v>
      </c>
      <c r="BV83" s="13">
        <f>SUMIFS('ATL RAW'!$J:$J,'ATL RAW'!$I:$I,'ATL GA Inventory'!$B83,'ATL RAW'!$L:$L,'ATL GA Inventory'!BV$3)+SUMIFS('ATL CR'!$J:$J,'ATL CR'!$I:$I,'ATL GA Inventory'!$B83,'ATL CR'!$L:$L,'ATL GA Inventory'!BV$3)</f>
        <v>0</v>
      </c>
      <c r="BW83" s="13">
        <f>SUMIFS('ATL RAW'!$J:$J,'ATL RAW'!$I:$I,'ATL GA Inventory'!$B83,'ATL RAW'!$L:$L,'ATL GA Inventory'!BW$3)+SUMIFS('ATL CR'!$J:$J,'ATL CR'!$I:$I,'ATL GA Inventory'!$B83,'ATL CR'!$L:$L,'ATL GA Inventory'!BW$3)</f>
        <v>0</v>
      </c>
      <c r="BX83" s="13">
        <f>SUMIFS('ATL RAW'!$J:$J,'ATL RAW'!$I:$I,'ATL GA Inventory'!$B83,'ATL RAW'!$L:$L,'ATL GA Inventory'!BX$3)+SUMIFS('ATL CR'!$J:$J,'ATL CR'!$I:$I,'ATL GA Inventory'!$B83,'ATL CR'!$L:$L,'ATL GA Inventory'!BX$3)</f>
        <v>0</v>
      </c>
      <c r="BY83" s="13">
        <f>SUMIFS('ATL RAW'!$J:$J,'ATL RAW'!$I:$I,'ATL GA Inventory'!$B83,'ATL RAW'!$L:$L,'ATL GA Inventory'!BY$3)+SUMIFS('ATL CR'!$J:$J,'ATL CR'!$I:$I,'ATL GA Inventory'!$B83,'ATL CR'!$L:$L,'ATL GA Inventory'!BY$3)</f>
        <v>0</v>
      </c>
      <c r="BZ83" s="13">
        <f>SUMIFS('ATL RAW'!$J:$J,'ATL RAW'!$I:$I,'ATL GA Inventory'!$B83,'ATL RAW'!$L:$L,'ATL GA Inventory'!BZ$3)+SUMIFS('ATL CR'!$J:$J,'ATL CR'!$I:$I,'ATL GA Inventory'!$B83,'ATL CR'!$L:$L,'ATL GA Inventory'!BZ$3)</f>
        <v>0</v>
      </c>
      <c r="CA83" s="13">
        <f>SUMIFS('ATL RAW'!$J:$J,'ATL RAW'!$I:$I,'ATL GA Inventory'!$B83,'ATL RAW'!$L:$L,'ATL GA Inventory'!CA$3)+SUMIFS('ATL CR'!$J:$J,'ATL CR'!$I:$I,'ATL GA Inventory'!$B83,'ATL CR'!$L:$L,'ATL GA Inventory'!CA$3)</f>
        <v>0</v>
      </c>
      <c r="CB83" s="13">
        <f>SUMIFS('ATL RAW'!$J:$J,'ATL RAW'!$I:$I,'ATL GA Inventory'!$B83,'ATL RAW'!$L:$L,'ATL GA Inventory'!CB$3)+SUMIFS('ATL CR'!$J:$J,'ATL CR'!$I:$I,'ATL GA Inventory'!$B83,'ATL CR'!$L:$L,'ATL GA Inventory'!CB$3)</f>
        <v>0</v>
      </c>
      <c r="CC83" s="13">
        <f>SUMIFS('ATL RAW'!$J:$J,'ATL RAW'!$I:$I,'ATL GA Inventory'!$B83,'ATL RAW'!$L:$L,'ATL GA Inventory'!CC$3)+SUMIFS('ATL CR'!$J:$J,'ATL CR'!$I:$I,'ATL GA Inventory'!$B83,'ATL CR'!$L:$L,'ATL GA Inventory'!CC$3)</f>
        <v>0</v>
      </c>
      <c r="CD83" s="13">
        <f>SUMIFS('ATL RAW'!$J:$J,'ATL RAW'!$I:$I,'ATL GA Inventory'!$B83,'ATL RAW'!$L:$L,'ATL GA Inventory'!CD$3)+SUMIFS('ATL CR'!$J:$J,'ATL CR'!$I:$I,'ATL GA Inventory'!$B83,'ATL CR'!$L:$L,'ATL GA Inventory'!CD$3)</f>
        <v>0</v>
      </c>
      <c r="CE83" s="13">
        <f>SUMIFS('ATL RAW'!$J:$J,'ATL RAW'!$I:$I,'ATL GA Inventory'!$B83,'ATL RAW'!$L:$L,'ATL GA Inventory'!CE$3)+SUMIFS('ATL CR'!$J:$J,'ATL CR'!$I:$I,'ATL GA Inventory'!$B83,'ATL CR'!$L:$L,'ATL GA Inventory'!CE$3)</f>
        <v>0</v>
      </c>
      <c r="CF83" s="13">
        <f>SUMIFS('ATL RAW'!$J:$J,'ATL RAW'!$I:$I,'ATL GA Inventory'!$B83,'ATL RAW'!$L:$L,'ATL GA Inventory'!CF$3)+SUMIFS('ATL CR'!$J:$J,'ATL CR'!$I:$I,'ATL GA Inventory'!$B83,'ATL CR'!$L:$L,'ATL GA Inventory'!CF$3)</f>
        <v>0</v>
      </c>
      <c r="CG83" s="13">
        <f>SUMIFS('ATL RAW'!$J:$J,'ATL RAW'!$I:$I,'ATL GA Inventory'!$B83,'ATL RAW'!$L:$L,'ATL GA Inventory'!CG$3)+SUMIFS('ATL CR'!$J:$J,'ATL CR'!$I:$I,'ATL GA Inventory'!$B83,'ATL CR'!$L:$L,'ATL GA Inventory'!CG$3)</f>
        <v>0</v>
      </c>
      <c r="CH83" s="13">
        <f>SUMIFS('ATL RAW'!$J:$J,'ATL RAW'!$I:$I,'ATL GA Inventory'!$B83,'ATL RAW'!$L:$L,'ATL GA Inventory'!CH$3)+SUMIFS('ATL CR'!$J:$J,'ATL CR'!$I:$I,'ATL GA Inventory'!$B83,'ATL CR'!$L:$L,'ATL GA Inventory'!CH$3)</f>
        <v>0</v>
      </c>
      <c r="CI83" s="13">
        <f>SUMIFS('ATL RAW'!$J:$J,'ATL RAW'!$I:$I,'ATL GA Inventory'!$B83,'ATL RAW'!$L:$L,'ATL GA Inventory'!CI$3)+SUMIFS('ATL CR'!$J:$J,'ATL CR'!$I:$I,'ATL GA Inventory'!$B83,'ATL CR'!$L:$L,'ATL GA Inventory'!CI$3)</f>
        <v>0</v>
      </c>
      <c r="CJ83" s="13">
        <f>SUMIFS('ATL RAW'!$J:$J,'ATL RAW'!$I:$I,'ATL GA Inventory'!$B83,'ATL RAW'!$L:$L,'ATL GA Inventory'!CJ$3)+SUMIFS('ATL CR'!$J:$J,'ATL CR'!$I:$I,'ATL GA Inventory'!$B83,'ATL CR'!$L:$L,'ATL GA Inventory'!CJ$3)</f>
        <v>0</v>
      </c>
      <c r="CK83" s="13">
        <f>SUMIFS('ATL RAW'!$J:$J,'ATL RAW'!$I:$I,'ATL GA Inventory'!$B83,'ATL RAW'!$L:$L,'ATL GA Inventory'!CK$3)+SUMIFS('ATL CR'!$J:$J,'ATL CR'!$I:$I,'ATL GA Inventory'!$B83,'ATL CR'!$L:$L,'ATL GA Inventory'!CK$3)</f>
        <v>0</v>
      </c>
      <c r="CL83" s="13">
        <f>SUMIFS('ATL RAW'!$J:$J,'ATL RAW'!$I:$I,'ATL GA Inventory'!$B83,'ATL RAW'!$L:$L,'ATL GA Inventory'!CL$3)+SUMIFS('ATL CR'!$J:$J,'ATL CR'!$I:$I,'ATL GA Inventory'!$B83,'ATL CR'!$L:$L,'ATL GA Inventory'!CL$3)</f>
        <v>0</v>
      </c>
      <c r="CM83" s="13">
        <f>SUMIFS('ATL RAW'!$J:$J,'ATL RAW'!$I:$I,'ATL GA Inventory'!$B83,'ATL RAW'!$L:$L,'ATL GA Inventory'!CM$3)+SUMIFS('ATL CR'!$J:$J,'ATL CR'!$I:$I,'ATL GA Inventory'!$B83,'ATL CR'!$L:$L,'ATL GA Inventory'!CM$3)</f>
        <v>0</v>
      </c>
      <c r="CN83" s="13">
        <f>SUMIFS('ATL RAW'!$J:$J,'ATL RAW'!$I:$I,'ATL GA Inventory'!$B83,'ATL RAW'!$L:$L,'ATL GA Inventory'!CN$3)+SUMIFS('ATL CR'!$J:$J,'ATL CR'!$I:$I,'ATL GA Inventory'!$B83,'ATL CR'!$L:$L,'ATL GA Inventory'!CN$3)</f>
        <v>0</v>
      </c>
      <c r="CO83" s="13">
        <f>SUMIFS('ATL RAW'!$J:$J,'ATL RAW'!$I:$I,'ATL GA Inventory'!$B83,'ATL RAW'!$L:$L,'ATL GA Inventory'!CO$3)+SUMIFS('ATL CR'!$J:$J,'ATL CR'!$I:$I,'ATL GA Inventory'!$B83,'ATL CR'!$L:$L,'ATL GA Inventory'!CO$3)</f>
        <v>0</v>
      </c>
      <c r="CP83" s="13">
        <f>SUMIFS('ATL RAW'!$J:$J,'ATL RAW'!$I:$I,'ATL GA Inventory'!$B83,'ATL RAW'!$L:$L,'ATL GA Inventory'!CP$3)+SUMIFS('ATL CR'!$J:$J,'ATL CR'!$I:$I,'ATL GA Inventory'!$B83,'ATL CR'!$L:$L,'ATL GA Inventory'!CP$3)</f>
        <v>0</v>
      </c>
      <c r="CQ83" s="13">
        <f>SUMIFS('ATL RAW'!$J:$J,'ATL RAW'!$I:$I,'ATL GA Inventory'!$B83,'ATL RAW'!$L:$L,'ATL GA Inventory'!CQ$3)+SUMIFS('ATL CR'!$J:$J,'ATL CR'!$I:$I,'ATL GA Inventory'!$B83,'ATL CR'!$L:$L,'ATL GA Inventory'!CQ$3)</f>
        <v>0</v>
      </c>
      <c r="CR83" s="13">
        <f>SUMIFS('ATL RAW'!$J:$J,'ATL RAW'!$I:$I,'ATL GA Inventory'!$B83,'ATL RAW'!$L:$L,'ATL GA Inventory'!CR$3)+SUMIFS('ATL CR'!$J:$J,'ATL CR'!$I:$I,'ATL GA Inventory'!$B83,'ATL CR'!$L:$L,'ATL GA Inventory'!CR$3)</f>
        <v>0</v>
      </c>
      <c r="CS83" s="13">
        <f>SUMIFS('ATL RAW'!$J:$J,'ATL RAW'!$I:$I,'ATL GA Inventory'!$B83,'ATL RAW'!$L:$L,'ATL GA Inventory'!CS$3)+SUMIFS('ATL CR'!$J:$J,'ATL CR'!$I:$I,'ATL GA Inventory'!$B83,'ATL CR'!$L:$L,'ATL GA Inventory'!CS$3)</f>
        <v>0</v>
      </c>
      <c r="CT83" s="13">
        <f>SUMIFS('ATL RAW'!$J:$J,'ATL RAW'!$I:$I,'ATL GA Inventory'!$B83,'ATL RAW'!$L:$L,'ATL GA Inventory'!CT$3)+SUMIFS('ATL CR'!$J:$J,'ATL CR'!$I:$I,'ATL GA Inventory'!$B83,'ATL CR'!$L:$L,'ATL GA Inventory'!CT$3)</f>
        <v>0</v>
      </c>
      <c r="CU83" s="13">
        <f>SUMIFS('ATL RAW'!$J:$J,'ATL RAW'!$I:$I,'ATL GA Inventory'!$B83,'ATL RAW'!$L:$L,'ATL GA Inventory'!CU$3)+SUMIFS('ATL CR'!$J:$J,'ATL CR'!$I:$I,'ATL GA Inventory'!$B83,'ATL CR'!$L:$L,'ATL GA Inventory'!CU$3)</f>
        <v>2</v>
      </c>
      <c r="CV83" s="13">
        <f>SUMIFS('ATL RAW'!$J:$J,'ATL RAW'!$I:$I,'ATL GA Inventory'!$B83,'ATL RAW'!$L:$L,'ATL GA Inventory'!CV$3)+SUMIFS('ATL CR'!$J:$J,'ATL CR'!$I:$I,'ATL GA Inventory'!$B83,'ATL CR'!$L:$L,'ATL GA Inventory'!CV$3)</f>
        <v>0</v>
      </c>
      <c r="CW83" s="13">
        <f>SUMIFS('ATL RAW'!$J:$J,'ATL RAW'!$I:$I,'ATL GA Inventory'!$B83,'ATL RAW'!$L:$L,'ATL GA Inventory'!CW$3)+SUMIFS('ATL CR'!$J:$J,'ATL CR'!$I:$I,'ATL GA Inventory'!$B83,'ATL CR'!$L:$L,'ATL GA Inventory'!CW$3)</f>
        <v>0</v>
      </c>
      <c r="CX83" s="13">
        <f>SUMIFS('ATL RAW'!$J:$J,'ATL RAW'!$I:$I,'ATL GA Inventory'!$B83,'ATL RAW'!$L:$L,'ATL GA Inventory'!CX$3)+SUMIFS('ATL CR'!$J:$J,'ATL CR'!$I:$I,'ATL GA Inventory'!$B83,'ATL CR'!$L:$L,'ATL GA Inventory'!CX$3)</f>
        <v>0</v>
      </c>
      <c r="CY83" s="13">
        <f>SUMIFS('ATL RAW'!$J:$J,'ATL RAW'!$I:$I,'ATL GA Inventory'!$B83,'ATL RAW'!$L:$L,'ATL GA Inventory'!CY$3)+SUMIFS('ATL CR'!$J:$J,'ATL CR'!$I:$I,'ATL GA Inventory'!$B83,'ATL CR'!$L:$L,'ATL GA Inventory'!CY$3)</f>
        <v>0</v>
      </c>
      <c r="CZ83" s="13">
        <f>SUMIFS('ATL RAW'!$J:$J,'ATL RAW'!$I:$I,'ATL GA Inventory'!$B83,'ATL RAW'!$L:$L,'ATL GA Inventory'!CZ$3)+SUMIFS('ATL CR'!$J:$J,'ATL CR'!$I:$I,'ATL GA Inventory'!$B83,'ATL CR'!$L:$L,'ATL GA Inventory'!CZ$3)</f>
        <v>0</v>
      </c>
      <c r="DA83" s="13">
        <f>SUMIFS('ATL RAW'!$J:$J,'ATL RAW'!$I:$I,'ATL GA Inventory'!$B83,'ATL RAW'!$L:$L,'ATL GA Inventory'!DA$3)+SUMIFS('ATL CR'!$J:$J,'ATL CR'!$I:$I,'ATL GA Inventory'!$B83,'ATL CR'!$L:$L,'ATL GA Inventory'!DA$3)</f>
        <v>0</v>
      </c>
      <c r="DB83" s="13">
        <f>SUMIFS('ATL RAW'!$J:$J,'ATL RAW'!$I:$I,'ATL GA Inventory'!$B83,'ATL RAW'!$L:$L,'ATL GA Inventory'!DB$3)+SUMIFS('ATL CR'!$J:$J,'ATL CR'!$I:$I,'ATL GA Inventory'!$B83,'ATL CR'!$L:$L,'ATL GA Inventory'!DB$3)</f>
        <v>0</v>
      </c>
      <c r="DC83" s="13">
        <f>SUMIFS('ATL RAW'!$J:$J,'ATL RAW'!$I:$I,'ATL GA Inventory'!$B83,'ATL RAW'!$L:$L,'ATL GA Inventory'!DC$3)+SUMIFS('ATL CR'!$J:$J,'ATL CR'!$I:$I,'ATL GA Inventory'!$B83,'ATL CR'!$L:$L,'ATL GA Inventory'!DC$3)</f>
        <v>0</v>
      </c>
      <c r="DD83" s="13">
        <f>SUMIFS('ATL RAW'!$J:$J,'ATL RAW'!$I:$I,'ATL GA Inventory'!$B83,'ATL RAW'!$L:$L,'ATL GA Inventory'!DD$3)+SUMIFS('ATL CR'!$J:$J,'ATL CR'!$I:$I,'ATL GA Inventory'!$B83,'ATL CR'!$L:$L,'ATL GA Inventory'!DD$3)</f>
        <v>0</v>
      </c>
      <c r="DE83" s="13">
        <f>SUMIFS('ATL RAW'!$J:$J,'ATL RAW'!$I:$I,'ATL GA Inventory'!$B83,'ATL RAW'!$L:$L,'ATL GA Inventory'!DE$3)+SUMIFS('ATL CR'!$J:$J,'ATL CR'!$I:$I,'ATL GA Inventory'!$B83,'ATL CR'!$L:$L,'ATL GA Inventory'!DE$3)</f>
        <v>0</v>
      </c>
      <c r="DF83" s="13">
        <f>SUMIFS('ATL RAW'!$J:$J,'ATL RAW'!$I:$I,'ATL GA Inventory'!$B83,'ATL RAW'!$L:$L,'ATL GA Inventory'!DF$3)+SUMIFS('ATL CR'!$J:$J,'ATL CR'!$I:$I,'ATL GA Inventory'!$B83,'ATL CR'!$L:$L,'ATL GA Inventory'!DF$3)</f>
        <v>0</v>
      </c>
      <c r="DG83" s="13">
        <f>SUMIFS('ATL RAW'!$J:$J,'ATL RAW'!$I:$I,'ATL GA Inventory'!$B83,'ATL RAW'!$L:$L,'ATL GA Inventory'!DG$3)+SUMIFS('ATL CR'!$J:$J,'ATL CR'!$I:$I,'ATL GA Inventory'!$B83,'ATL CR'!$L:$L,'ATL GA Inventory'!DG$3)</f>
        <v>0</v>
      </c>
      <c r="DH83" s="13">
        <f>SUMIFS('ATL RAW'!$J:$J,'ATL RAW'!$I:$I,'ATL GA Inventory'!$B83,'ATL RAW'!$L:$L,'ATL GA Inventory'!DH$3)+SUMIFS('ATL CR'!$J:$J,'ATL CR'!$I:$I,'ATL GA Inventory'!$B83,'ATL CR'!$L:$L,'ATL GA Inventory'!DH$3)</f>
        <v>0</v>
      </c>
      <c r="DI83" s="13">
        <f>SUMIFS('ATL RAW'!$J:$J,'ATL RAW'!$I:$I,'ATL GA Inventory'!$B83,'ATL RAW'!$L:$L,'ATL GA Inventory'!DI$3)+SUMIFS('ATL CR'!$J:$J,'ATL CR'!$I:$I,'ATL GA Inventory'!$B83,'ATL CR'!$L:$L,'ATL GA Inventory'!DI$3)</f>
        <v>0</v>
      </c>
      <c r="DJ83" s="13">
        <f>SUMIFS('ATL RAW'!$J:$J,'ATL RAW'!$I:$I,'ATL GA Inventory'!$B83,'ATL RAW'!$L:$L,'ATL GA Inventory'!DJ$3)+SUMIFS('ATL CR'!$J:$J,'ATL CR'!$I:$I,'ATL GA Inventory'!$B83,'ATL CR'!$L:$L,'ATL GA Inventory'!DJ$3)</f>
        <v>0</v>
      </c>
      <c r="DK83" s="13">
        <f>SUMIFS('ATL RAW'!$J:$J,'ATL RAW'!$I:$I,'ATL GA Inventory'!$B83,'ATL RAW'!$L:$L,'ATL GA Inventory'!DK$3)+SUMIFS('ATL CR'!$J:$J,'ATL CR'!$I:$I,'ATL GA Inventory'!$B83,'ATL CR'!$L:$L,'ATL GA Inventory'!DK$3)</f>
        <v>0</v>
      </c>
      <c r="DL83" s="13">
        <f>SUMIFS('ATL RAW'!$J:$J,'ATL RAW'!$I:$I,'ATL GA Inventory'!$B83,'ATL RAW'!$L:$L,'ATL GA Inventory'!DL$3)+SUMIFS('ATL CR'!$J:$J,'ATL CR'!$I:$I,'ATL GA Inventory'!$B83,'ATL CR'!$L:$L,'ATL GA Inventory'!DL$3)</f>
        <v>0</v>
      </c>
      <c r="DM83" s="13">
        <f>SUMIFS('ATL RAW'!$J:$J,'ATL RAW'!$I:$I,'ATL GA Inventory'!$B83,'ATL RAW'!$L:$L,'ATL GA Inventory'!DM$3)+SUMIFS('ATL CR'!$J:$J,'ATL CR'!$I:$I,'ATL GA Inventory'!$B83,'ATL CR'!$L:$L,'ATL GA Inventory'!DM$3)</f>
        <v>0</v>
      </c>
      <c r="DN83" s="13">
        <f>SUMIFS('ATL RAW'!$J:$J,'ATL RAW'!$I:$I,'ATL GA Inventory'!$B83,'ATL RAW'!$L:$L,'ATL GA Inventory'!DN$3)+SUMIFS('ATL CR'!$J:$J,'ATL CR'!$I:$I,'ATL GA Inventory'!$B83,'ATL CR'!$L:$L,'ATL GA Inventory'!DN$3)</f>
        <v>0</v>
      </c>
      <c r="DO83" s="13">
        <f>SUMIFS('ATL RAW'!$J:$J,'ATL RAW'!$I:$I,'ATL GA Inventory'!$B83,'ATL RAW'!$L:$L,'ATL GA Inventory'!DO$3)+SUMIFS('ATL CR'!$J:$J,'ATL CR'!$I:$I,'ATL GA Inventory'!$B83,'ATL CR'!$L:$L,'ATL GA Inventory'!DO$3)</f>
        <v>0</v>
      </c>
      <c r="DP83" s="13">
        <f>SUMIFS('ATL RAW'!$J:$J,'ATL RAW'!$I:$I,'ATL GA Inventory'!$B83,'ATL RAW'!$L:$L,'ATL GA Inventory'!DP$3)+SUMIFS('ATL CR'!$J:$J,'ATL CR'!$I:$I,'ATL GA Inventory'!$B83,'ATL CR'!$L:$L,'ATL GA Inventory'!DP$3)</f>
        <v>0</v>
      </c>
      <c r="DQ83" s="13">
        <f>SUMIFS('ATL RAW'!$J:$J,'ATL RAW'!$I:$I,'ATL GA Inventory'!$B83,'ATL RAW'!$L:$L,'ATL GA Inventory'!DQ$3)+SUMIFS('ATL CR'!$J:$J,'ATL CR'!$I:$I,'ATL GA Inventory'!$B83,'ATL CR'!$L:$L,'ATL GA Inventory'!DQ$3)</f>
        <v>0</v>
      </c>
      <c r="DR83" s="13">
        <f>SUMIFS('ATL RAW'!$J:$J,'ATL RAW'!$I:$I,'ATL GA Inventory'!$B83,'ATL RAW'!$L:$L,'ATL GA Inventory'!DR$3)+SUMIFS('ATL CR'!$J:$J,'ATL CR'!$I:$I,'ATL GA Inventory'!$B83,'ATL CR'!$L:$L,'ATL GA Inventory'!DR$3)</f>
        <v>0</v>
      </c>
      <c r="DS83" s="13">
        <f>SUMIFS('ATL RAW'!$J:$J,'ATL RAW'!$I:$I,'ATL GA Inventory'!$B83,'ATL RAW'!$L:$L,'ATL GA Inventory'!DS$3)+SUMIFS('ATL CR'!$J:$J,'ATL CR'!$I:$I,'ATL GA Inventory'!$B83,'ATL CR'!$L:$L,'ATL GA Inventory'!DS$3)</f>
        <v>0</v>
      </c>
      <c r="DT83" s="13">
        <f>SUMIFS('ATL RAW'!$J:$J,'ATL RAW'!$I:$I,'ATL GA Inventory'!$B83,'ATL RAW'!$L:$L,'ATL GA Inventory'!DT$3)+SUMIFS('ATL CR'!$J:$J,'ATL CR'!$I:$I,'ATL GA Inventory'!$B83,'ATL CR'!$L:$L,'ATL GA Inventory'!DT$3)</f>
        <v>0</v>
      </c>
      <c r="DU83" s="13">
        <f>SUMIFS('ATL RAW'!$J:$J,'ATL RAW'!$I:$I,'ATL GA Inventory'!$B83,'ATL RAW'!$L:$L,'ATL GA Inventory'!DU$3)+SUMIFS('ATL CR'!$J:$J,'ATL CR'!$I:$I,'ATL GA Inventory'!$B83,'ATL CR'!$L:$L,'ATL GA Inventory'!DU$3)</f>
        <v>0</v>
      </c>
      <c r="DV83" s="13">
        <f>SUMIFS('ATL RAW'!$J:$J,'ATL RAW'!$I:$I,'ATL GA Inventory'!$B83,'ATL RAW'!$L:$L,'ATL GA Inventory'!DV$3)+SUMIFS('ATL CR'!$J:$J,'ATL CR'!$I:$I,'ATL GA Inventory'!$B83,'ATL CR'!$L:$L,'ATL GA Inventory'!DV$3)</f>
        <v>0</v>
      </c>
      <c r="DW83" s="13">
        <f>SUMIFS('ATL RAW'!$J:$J,'ATL RAW'!$I:$I,'ATL GA Inventory'!$B83,'ATL RAW'!$L:$L,'ATL GA Inventory'!DW$3)+SUMIFS('ATL CR'!$J:$J,'ATL CR'!$I:$I,'ATL GA Inventory'!$B83,'ATL CR'!$L:$L,'ATL GA Inventory'!DW$3)</f>
        <v>0</v>
      </c>
      <c r="DX83" s="13">
        <f>SUMIFS('ATL RAW'!$J:$J,'ATL RAW'!$I:$I,'ATL GA Inventory'!$B83,'ATL RAW'!$L:$L,'ATL GA Inventory'!DX$3)+SUMIFS('ATL CR'!$J:$J,'ATL CR'!$I:$I,'ATL GA Inventory'!$B83,'ATL CR'!$L:$L,'ATL GA Inventory'!DX$3)</f>
        <v>0</v>
      </c>
      <c r="DY83" s="13">
        <f>SUMIFS('ATL RAW'!$J:$J,'ATL RAW'!$I:$I,'ATL GA Inventory'!$B83,'ATL RAW'!$L:$L,'ATL GA Inventory'!DY$3)+SUMIFS('ATL CR'!$J:$J,'ATL CR'!$I:$I,'ATL GA Inventory'!$B83,'ATL CR'!$L:$L,'ATL GA Inventory'!DY$3)</f>
        <v>0</v>
      </c>
      <c r="DZ83" s="13">
        <f>SUMIFS('ATL RAW'!$J:$J,'ATL RAW'!$I:$I,'ATL GA Inventory'!$B83,'ATL RAW'!$L:$L,'ATL GA Inventory'!DZ$3)+SUMIFS('ATL CR'!$J:$J,'ATL CR'!$I:$I,'ATL GA Inventory'!$B83,'ATL CR'!$L:$L,'ATL GA Inventory'!DZ$3)</f>
        <v>0</v>
      </c>
      <c r="EA83" s="13">
        <f>SUMIFS('ATL RAW'!$J:$J,'ATL RAW'!$I:$I,'ATL GA Inventory'!$B83,'ATL RAW'!$L:$L,'ATL GA Inventory'!EA$3)+SUMIFS('ATL CR'!$J:$J,'ATL CR'!$I:$I,'ATL GA Inventory'!$B83,'ATL CR'!$L:$L,'ATL GA Inventory'!EA$3)</f>
        <v>0</v>
      </c>
      <c r="EB83" s="13">
        <f>SUMIFS('ATL RAW'!$J:$J,'ATL RAW'!$I:$I,'ATL GA Inventory'!$B83,'ATL RAW'!$L:$L,'ATL GA Inventory'!EB$3)+SUMIFS('ATL CR'!$J:$J,'ATL CR'!$I:$I,'ATL GA Inventory'!$B83,'ATL CR'!$L:$L,'ATL GA Inventory'!EB$3)</f>
        <v>0</v>
      </c>
      <c r="EC83" s="13">
        <f>SUMIFS('ATL RAW'!$J:$J,'ATL RAW'!$I:$I,'ATL GA Inventory'!$B83,'ATL RAW'!$L:$L,'ATL GA Inventory'!EC$3)+SUMIFS('ATL CR'!$J:$J,'ATL CR'!$I:$I,'ATL GA Inventory'!$B83,'ATL CR'!$L:$L,'ATL GA Inventory'!EC$3)</f>
        <v>0</v>
      </c>
      <c r="ED83" s="13">
        <f>SUMIFS('ATL RAW'!$J:$J,'ATL RAW'!$I:$I,'ATL GA Inventory'!$B83,'ATL RAW'!$L:$L,'ATL GA Inventory'!ED$3)+SUMIFS('ATL CR'!$J:$J,'ATL CR'!$I:$I,'ATL GA Inventory'!$B83,'ATL CR'!$L:$L,'ATL GA Inventory'!ED$3)</f>
        <v>0</v>
      </c>
      <c r="EE83" s="13">
        <f>SUMIFS('ATL RAW'!$J:$J,'ATL RAW'!$I:$I,'ATL GA Inventory'!$B83,'ATL RAW'!$L:$L,'ATL GA Inventory'!EE$3)+SUMIFS('ATL CR'!$J:$J,'ATL CR'!$I:$I,'ATL GA Inventory'!$B83,'ATL CR'!$L:$L,'ATL GA Inventory'!EE$3)</f>
        <v>0</v>
      </c>
      <c r="EF83" s="13">
        <f>SUMIFS('ATL RAW'!$J:$J,'ATL RAW'!$I:$I,'ATL GA Inventory'!$B83,'ATL RAW'!$L:$L,'ATL GA Inventory'!EF$3)+SUMIFS('ATL CR'!$J:$J,'ATL CR'!$I:$I,'ATL GA Inventory'!$B83,'ATL CR'!$L:$L,'ATL GA Inventory'!EF$3)</f>
        <v>0</v>
      </c>
      <c r="EG83" s="13">
        <f>SUMIFS('ATL RAW'!$J:$J,'ATL RAW'!$I:$I,'ATL GA Inventory'!$B83,'ATL RAW'!$L:$L,'ATL GA Inventory'!EG$3)+SUMIFS('ATL CR'!$J:$J,'ATL CR'!$I:$I,'ATL GA Inventory'!$B83,'ATL CR'!$L:$L,'ATL GA Inventory'!EG$3)</f>
        <v>0</v>
      </c>
      <c r="EH83" s="13">
        <f>SUMIFS('ATL RAW'!$J:$J,'ATL RAW'!$I:$I,'ATL GA Inventory'!$B83,'ATL RAW'!$L:$L,'ATL GA Inventory'!EH$3)+SUMIFS('ATL CR'!$J:$J,'ATL CR'!$I:$I,'ATL GA Inventory'!$B83,'ATL CR'!$L:$L,'ATL GA Inventory'!EH$3)</f>
        <v>0</v>
      </c>
      <c r="EI83" s="13">
        <f>SUMIFS('ATL RAW'!$J:$J,'ATL RAW'!$I:$I,'ATL GA Inventory'!$B83,'ATL RAW'!$L:$L,'ATL GA Inventory'!EI$3)+SUMIFS('ATL CR'!$J:$J,'ATL CR'!$I:$I,'ATL GA Inventory'!$B83,'ATL CR'!$L:$L,'ATL GA Inventory'!EI$3)</f>
        <v>0</v>
      </c>
      <c r="EJ83" s="13">
        <f>SUMIFS('ATL RAW'!$J:$J,'ATL RAW'!$I:$I,'ATL GA Inventory'!$B83,'ATL RAW'!$L:$L,'ATL GA Inventory'!EJ$3)+SUMIFS('ATL CR'!$J:$J,'ATL CR'!$I:$I,'ATL GA Inventory'!$B83,'ATL CR'!$L:$L,'ATL GA Inventory'!EJ$3)</f>
        <v>0</v>
      </c>
      <c r="EK83" s="13">
        <f>SUMIFS('ATL RAW'!$J:$J,'ATL RAW'!$I:$I,'ATL GA Inventory'!$B83,'ATL RAW'!$L:$L,'ATL GA Inventory'!EK$3)+SUMIFS('ATL CR'!$J:$J,'ATL CR'!$I:$I,'ATL GA Inventory'!$B83,'ATL CR'!$L:$L,'ATL GA Inventory'!EK$3)</f>
        <v>0</v>
      </c>
      <c r="EL83" s="13">
        <f>SUMIFS('ATL RAW'!$J:$J,'ATL RAW'!$I:$I,'ATL GA Inventory'!$B83,'ATL RAW'!$L:$L,'ATL GA Inventory'!EL$3)+SUMIFS('ATL CR'!$J:$J,'ATL CR'!$I:$I,'ATL GA Inventory'!$B83,'ATL CR'!$L:$L,'ATL GA Inventory'!EL$3)</f>
        <v>0</v>
      </c>
      <c r="EM83" s="13">
        <f>SUMIFS('ATL RAW'!$J:$J,'ATL RAW'!$I:$I,'ATL GA Inventory'!$B83,'ATL RAW'!$L:$L,'ATL GA Inventory'!EM$3)+SUMIFS('ATL CR'!$J:$J,'ATL CR'!$I:$I,'ATL GA Inventory'!$B83,'ATL CR'!$L:$L,'ATL GA Inventory'!EM$3)</f>
        <v>0</v>
      </c>
      <c r="EN83" s="13">
        <f>SUMIFS('ATL RAW'!$J:$J,'ATL RAW'!$I:$I,'ATL GA Inventory'!$B83,'ATL RAW'!$L:$L,'ATL GA Inventory'!EN$3)+SUMIFS('ATL CR'!$J:$J,'ATL CR'!$I:$I,'ATL GA Inventory'!$B83,'ATL CR'!$L:$L,'ATL GA Inventory'!EN$3)</f>
        <v>0</v>
      </c>
      <c r="EO83" s="13">
        <f>SUMIFS('ATL RAW'!$J:$J,'ATL RAW'!$I:$I,'ATL GA Inventory'!$B83,'ATL RAW'!$L:$L,'ATL GA Inventory'!EO$3)+SUMIFS('ATL CR'!$J:$J,'ATL CR'!$I:$I,'ATL GA Inventory'!$B83,'ATL CR'!$L:$L,'ATL GA Inventory'!EO$3)</f>
        <v>0</v>
      </c>
      <c r="EP83" s="13">
        <f>SUMIFS('ATL RAW'!$J:$J,'ATL RAW'!$I:$I,'ATL GA Inventory'!$B83,'ATL RAW'!$L:$L,'ATL GA Inventory'!EP$3)+SUMIFS('ATL CR'!$J:$J,'ATL CR'!$I:$I,'ATL GA Inventory'!$B83,'ATL CR'!$L:$L,'ATL GA Inventory'!EP$3)</f>
        <v>0</v>
      </c>
      <c r="EQ83" s="13">
        <f>SUMIFS('ATL RAW'!$J:$J,'ATL RAW'!$I:$I,'ATL GA Inventory'!$B83,'ATL RAW'!$L:$L,'ATL GA Inventory'!EQ$3)+SUMIFS('ATL CR'!$J:$J,'ATL CR'!$I:$I,'ATL GA Inventory'!$B83,'ATL CR'!$L:$L,'ATL GA Inventory'!EQ$3)</f>
        <v>0</v>
      </c>
      <c r="ER83" s="13">
        <f>SUMIFS('ATL RAW'!$J:$J,'ATL RAW'!$I:$I,'ATL GA Inventory'!$B83,'ATL RAW'!$L:$L,'ATL GA Inventory'!ER$3)+SUMIFS('ATL CR'!$J:$J,'ATL CR'!$I:$I,'ATL GA Inventory'!$B83,'ATL CR'!$L:$L,'ATL GA Inventory'!ER$3)</f>
        <v>0</v>
      </c>
      <c r="ES83" s="13">
        <f>SUMIFS('ATL RAW'!$J:$J,'ATL RAW'!$I:$I,'ATL GA Inventory'!$B83,'ATL RAW'!$L:$L,'ATL GA Inventory'!ES$3)+SUMIFS('ATL CR'!$J:$J,'ATL CR'!$I:$I,'ATL GA Inventory'!$B83,'ATL CR'!$L:$L,'ATL GA Inventory'!ES$3)</f>
        <v>0</v>
      </c>
      <c r="ET83" s="13">
        <f>SUMIFS('ATL RAW'!$J:$J,'ATL RAW'!$I:$I,'ATL GA Inventory'!$B83,'ATL RAW'!$L:$L,'ATL GA Inventory'!ET$3)+SUMIFS('ATL CR'!$J:$J,'ATL CR'!$I:$I,'ATL GA Inventory'!$B83,'ATL CR'!$L:$L,'ATL GA Inventory'!ET$3)</f>
        <v>0</v>
      </c>
      <c r="EU83" s="13">
        <f>SUMIFS('ATL RAW'!$J:$J,'ATL RAW'!$I:$I,'ATL GA Inventory'!$B83,'ATL RAW'!$L:$L,'ATL GA Inventory'!EU$3)+SUMIFS('ATL CR'!$J:$J,'ATL CR'!$I:$I,'ATL GA Inventory'!$B83,'ATL CR'!$L:$L,'ATL GA Inventory'!EU$3)</f>
        <v>0</v>
      </c>
      <c r="EV83" s="13">
        <f>SUMIFS('ATL RAW'!$J:$J,'ATL RAW'!$I:$I,'ATL GA Inventory'!$B83,'ATL RAW'!$L:$L,'ATL GA Inventory'!EV$3)+SUMIFS('ATL CR'!$J:$J,'ATL CR'!$I:$I,'ATL GA Inventory'!$B83,'ATL CR'!$L:$L,'ATL GA Inventory'!EV$3)</f>
        <v>0</v>
      </c>
      <c r="EW83" s="13">
        <f>SUMIFS('ATL RAW'!$J:$J,'ATL RAW'!$I:$I,'ATL GA Inventory'!$B83,'ATL RAW'!$L:$L,'ATL GA Inventory'!EW$3)+SUMIFS('ATL CR'!$J:$J,'ATL CR'!$I:$I,'ATL GA Inventory'!$B83,'ATL CR'!$L:$L,'ATL GA Inventory'!EW$3)</f>
        <v>0</v>
      </c>
      <c r="EX83" s="13">
        <f>SUMIFS('ATL RAW'!$J:$J,'ATL RAW'!$I:$I,'ATL GA Inventory'!$B83,'ATL RAW'!$L:$L,'ATL GA Inventory'!EX$3)+SUMIFS('ATL CR'!$J:$J,'ATL CR'!$I:$I,'ATL GA Inventory'!$B83,'ATL CR'!$L:$L,'ATL GA Inventory'!EX$3)</f>
        <v>0</v>
      </c>
      <c r="EY83" s="13">
        <f>SUMIFS('ATL RAW'!$J:$J,'ATL RAW'!$I:$I,'ATL GA Inventory'!$B83,'ATL RAW'!$L:$L,'ATL GA Inventory'!EY$3)+SUMIFS('ATL CR'!$J:$J,'ATL CR'!$I:$I,'ATL GA Inventory'!$B83,'ATL CR'!$L:$L,'ATL GA Inventory'!EY$3)</f>
        <v>0</v>
      </c>
      <c r="EZ83" s="13">
        <f>SUMIFS('ATL RAW'!$J:$J,'ATL RAW'!$I:$I,'ATL GA Inventory'!$B83,'ATL RAW'!$L:$L,'ATL GA Inventory'!EZ$3)+SUMIFS('ATL CR'!$J:$J,'ATL CR'!$I:$I,'ATL GA Inventory'!$B83,'ATL CR'!$L:$L,'ATL GA Inventory'!EZ$3)</f>
        <v>0</v>
      </c>
      <c r="FA83" s="13">
        <f>SUMIFS('ATL RAW'!$J:$J,'ATL RAW'!$I:$I,'ATL GA Inventory'!$B83,'ATL RAW'!$L:$L,'ATL GA Inventory'!FA$3)+SUMIFS('ATL CR'!$J:$J,'ATL CR'!$I:$I,'ATL GA Inventory'!$B83,'ATL CR'!$L:$L,'ATL GA Inventory'!FA$3)</f>
        <v>0</v>
      </c>
      <c r="FB83" s="13">
        <f>SUMIFS('ATL RAW'!$J:$J,'ATL RAW'!$I:$I,'ATL GA Inventory'!$B83,'ATL RAW'!$L:$L,'ATL GA Inventory'!FB$3)+SUMIFS('ATL CR'!$J:$J,'ATL CR'!$I:$I,'ATL GA Inventory'!$B83,'ATL CR'!$L:$L,'ATL GA Inventory'!FB$3)</f>
        <v>0</v>
      </c>
      <c r="FC83" s="13">
        <f>SUMIFS('ATL RAW'!$J:$J,'ATL RAW'!$I:$I,'ATL GA Inventory'!$B83,'ATL RAW'!$L:$L,'ATL GA Inventory'!FC$3)+SUMIFS('ATL CR'!$J:$J,'ATL CR'!$I:$I,'ATL GA Inventory'!$B83,'ATL CR'!$L:$L,'ATL GA Inventory'!FC$3)</f>
        <v>0</v>
      </c>
      <c r="FD83" s="13">
        <f>SUMIFS('ATL RAW'!$J:$J,'ATL RAW'!$I:$I,'ATL GA Inventory'!$B83,'ATL RAW'!$L:$L,'ATL GA Inventory'!FD$3)+SUMIFS('ATL CR'!$J:$J,'ATL CR'!$I:$I,'ATL GA Inventory'!$B83,'ATL CR'!$L:$L,'ATL GA Inventory'!FD$3)</f>
        <v>0</v>
      </c>
      <c r="FE83" s="13">
        <f>SUMIFS('ATL RAW'!$J:$J,'ATL RAW'!$I:$I,'ATL GA Inventory'!$B83,'ATL RAW'!$L:$L,'ATL GA Inventory'!FE$3)+SUMIFS('ATL CR'!$J:$J,'ATL CR'!$I:$I,'ATL GA Inventory'!$B83,'ATL CR'!$L:$L,'ATL GA Inventory'!FE$3)</f>
        <v>0</v>
      </c>
      <c r="FF83" s="13">
        <f>SUMIFS('ATL RAW'!$J:$J,'ATL RAW'!$I:$I,'ATL GA Inventory'!$B83,'ATL RAW'!$L:$L,'ATL GA Inventory'!FF$3)+SUMIFS('ATL CR'!$J:$J,'ATL CR'!$I:$I,'ATL GA Inventory'!$B83,'ATL CR'!$L:$L,'ATL GA Inventory'!FF$3)</f>
        <v>0</v>
      </c>
      <c r="FG83" s="13">
        <f>SUMIFS('ATL RAW'!$J:$J,'ATL RAW'!$I:$I,'ATL GA Inventory'!$B83,'ATL RAW'!$L:$L,'ATL GA Inventory'!FG$3)+SUMIFS('ATL CR'!$J:$J,'ATL CR'!$I:$I,'ATL GA Inventory'!$B83,'ATL CR'!$L:$L,'ATL GA Inventory'!FG$3)</f>
        <v>0</v>
      </c>
      <c r="FH83" s="13">
        <f>SUMIFS('ATL RAW'!$J:$J,'ATL RAW'!$I:$I,'ATL GA Inventory'!$B83,'ATL RAW'!$L:$L,'ATL GA Inventory'!FH$3)+SUMIFS('ATL CR'!$J:$J,'ATL CR'!$I:$I,'ATL GA Inventory'!$B83,'ATL CR'!$L:$L,'ATL GA Inventory'!FH$3)</f>
        <v>0</v>
      </c>
      <c r="FI83" s="13">
        <f>SUMIFS('ATL RAW'!$J:$J,'ATL RAW'!$I:$I,'ATL GA Inventory'!$B83,'ATL RAW'!$L:$L,'ATL GA Inventory'!FI$3)+SUMIFS('ATL CR'!$J:$J,'ATL CR'!$I:$I,'ATL GA Inventory'!$B83,'ATL CR'!$L:$L,'ATL GA Inventory'!FI$3)</f>
        <v>0</v>
      </c>
      <c r="FJ83" s="13">
        <f>SUMIFS('ATL RAW'!$J:$J,'ATL RAW'!$I:$I,'ATL GA Inventory'!$B83,'ATL RAW'!$L:$L,'ATL GA Inventory'!FJ$3)+SUMIFS('ATL CR'!$J:$J,'ATL CR'!$I:$I,'ATL GA Inventory'!$B83,'ATL CR'!$L:$L,'ATL GA Inventory'!FJ$3)</f>
        <v>0</v>
      </c>
      <c r="FK83" s="13">
        <f>SUMIFS('ATL RAW'!$J:$J,'ATL RAW'!$I:$I,'ATL GA Inventory'!$B83,'ATL RAW'!$L:$L,'ATL GA Inventory'!FK$3)+SUMIFS('ATL CR'!$J:$J,'ATL CR'!$I:$I,'ATL GA Inventory'!$B83,'ATL CR'!$L:$L,'ATL GA Inventory'!FK$3)</f>
        <v>0</v>
      </c>
      <c r="FL83" s="13">
        <f>SUMIFS('ATL RAW'!$J:$J,'ATL RAW'!$I:$I,'ATL GA Inventory'!$B83,'ATL RAW'!$L:$L,'ATL GA Inventory'!FL$3)+SUMIFS('ATL CR'!$J:$J,'ATL CR'!$I:$I,'ATL GA Inventory'!$B83,'ATL CR'!$L:$L,'ATL GA Inventory'!FL$3)</f>
        <v>0</v>
      </c>
      <c r="FM83" s="13">
        <f>SUMIFS('ATL RAW'!$J:$J,'ATL RAW'!$I:$I,'ATL GA Inventory'!$B83,'ATL RAW'!$L:$L,'ATL GA Inventory'!FM$3)+SUMIFS('ATL CR'!$J:$J,'ATL CR'!$I:$I,'ATL GA Inventory'!$B83,'ATL CR'!$L:$L,'ATL GA Inventory'!FM$3)</f>
        <v>0</v>
      </c>
      <c r="FN83" s="13">
        <f>SUMIFS('ATL RAW'!$J:$J,'ATL RAW'!$I:$I,'ATL GA Inventory'!$B83,'ATL RAW'!$L:$L,'ATL GA Inventory'!FN$3)+SUMIFS('ATL CR'!$J:$J,'ATL CR'!$I:$I,'ATL GA Inventory'!$B83,'ATL CR'!$L:$L,'ATL GA Inventory'!FN$3)</f>
        <v>0</v>
      </c>
      <c r="FO83" s="13">
        <f>SUMIFS('ATL RAW'!$J:$J,'ATL RAW'!$I:$I,'ATL GA Inventory'!$B83,'ATL RAW'!$L:$L,'ATL GA Inventory'!FO$3)+SUMIFS('ATL CR'!$J:$J,'ATL CR'!$I:$I,'ATL GA Inventory'!$B83,'ATL CR'!$L:$L,'ATL GA Inventory'!FO$3)</f>
        <v>0</v>
      </c>
      <c r="FP83" s="13">
        <f>SUMIFS('ATL RAW'!$J:$J,'ATL RAW'!$I:$I,'ATL GA Inventory'!$B83,'ATL RAW'!$L:$L,'ATL GA Inventory'!FP$3)+SUMIFS('ATL CR'!$J:$J,'ATL CR'!$I:$I,'ATL GA Inventory'!$B83,'ATL CR'!$L:$L,'ATL GA Inventory'!FP$3)</f>
        <v>0</v>
      </c>
      <c r="FQ83" s="13">
        <f>SUMIFS('ATL RAW'!$J:$J,'ATL RAW'!$I:$I,'ATL GA Inventory'!$B83,'ATL RAW'!$L:$L,'ATL GA Inventory'!FQ$3)+SUMIFS('ATL CR'!$J:$J,'ATL CR'!$I:$I,'ATL GA Inventory'!$B83,'ATL CR'!$L:$L,'ATL GA Inventory'!FQ$3)</f>
        <v>0</v>
      </c>
      <c r="FR83" s="13">
        <f>SUMIFS('ATL RAW'!$J:$J,'ATL RAW'!$I:$I,'ATL GA Inventory'!$B83,'ATL RAW'!$L:$L,'ATL GA Inventory'!FR$3)+SUMIFS('ATL CR'!$J:$J,'ATL CR'!$I:$I,'ATL GA Inventory'!$B83,'ATL CR'!$L:$L,'ATL GA Inventory'!FR$3)</f>
        <v>0</v>
      </c>
      <c r="FS83" s="13">
        <f>SUMIFS('ATL RAW'!$J:$J,'ATL RAW'!$I:$I,'ATL GA Inventory'!$B83,'ATL RAW'!$L:$L,'ATL GA Inventory'!FS$3)+SUMIFS('ATL CR'!$J:$J,'ATL CR'!$I:$I,'ATL GA Inventory'!$B83,'ATL CR'!$L:$L,'ATL GA Inventory'!FS$3)</f>
        <v>0</v>
      </c>
      <c r="FT83" s="13">
        <f>SUMIFS('ATL RAW'!$J:$J,'ATL RAW'!$I:$I,'ATL GA Inventory'!$B83,'ATL RAW'!$L:$L,'ATL GA Inventory'!FT$3)+SUMIFS('ATL CR'!$J:$J,'ATL CR'!$I:$I,'ATL GA Inventory'!$B83,'ATL CR'!$L:$L,'ATL GA Inventory'!FT$3)</f>
        <v>0</v>
      </c>
      <c r="FU83" s="13">
        <f>SUMIFS('ATL RAW'!$J:$J,'ATL RAW'!$I:$I,'ATL GA Inventory'!$B83,'ATL RAW'!$L:$L,'ATL GA Inventory'!FU$3)+SUMIFS('ATL CR'!$J:$J,'ATL CR'!$I:$I,'ATL GA Inventory'!$B83,'ATL CR'!$L:$L,'ATL GA Inventory'!FU$3)</f>
        <v>0</v>
      </c>
      <c r="FV83" s="13">
        <f>SUMIFS('ATL RAW'!$J:$J,'ATL RAW'!$I:$I,'ATL GA Inventory'!$B83,'ATL RAW'!$L:$L,'ATL GA Inventory'!FV$3)+SUMIFS('ATL CR'!$J:$J,'ATL CR'!$I:$I,'ATL GA Inventory'!$B83,'ATL CR'!$L:$L,'ATL GA Inventory'!FV$3)</f>
        <v>0</v>
      </c>
      <c r="FW83" s="13">
        <f>SUMIFS('ATL RAW'!$J:$J,'ATL RAW'!$I:$I,'ATL GA Inventory'!$B83,'ATL RAW'!$L:$L,'ATL GA Inventory'!FW$3)+SUMIFS('ATL CR'!$J:$J,'ATL CR'!$I:$I,'ATL GA Inventory'!$B83,'ATL CR'!$L:$L,'ATL GA Inventory'!FW$3)</f>
        <v>0</v>
      </c>
      <c r="FX83" s="13">
        <f>SUMIFS('ATL RAW'!$J:$J,'ATL RAW'!$I:$I,'ATL GA Inventory'!$B83,'ATL RAW'!$L:$L,'ATL GA Inventory'!FX$3)+SUMIFS('ATL CR'!$J:$J,'ATL CR'!$I:$I,'ATL GA Inventory'!$B83,'ATL CR'!$L:$L,'ATL GA Inventory'!FX$3)</f>
        <v>0</v>
      </c>
      <c r="FY83" s="13">
        <f>SUMIFS('ATL RAW'!$J:$J,'ATL RAW'!$I:$I,'ATL GA Inventory'!$B83,'ATL RAW'!$L:$L,'ATL GA Inventory'!FY$3)+SUMIFS('ATL CR'!$J:$J,'ATL CR'!$I:$I,'ATL GA Inventory'!$B83,'ATL CR'!$L:$L,'ATL GA Inventory'!FY$3)</f>
        <v>0</v>
      </c>
      <c r="FZ83" s="13">
        <f>SUMIFS('ATL RAW'!$J:$J,'ATL RAW'!$I:$I,'ATL GA Inventory'!$B83,'ATL RAW'!$L:$L,'ATL GA Inventory'!FZ$3)+SUMIFS('ATL CR'!$J:$J,'ATL CR'!$I:$I,'ATL GA Inventory'!$B83,'ATL CR'!$L:$L,'ATL GA Inventory'!FZ$3)</f>
        <v>0</v>
      </c>
      <c r="GA83" s="13">
        <f>SUMIFS('ATL RAW'!$J:$J,'ATL RAW'!$I:$I,'ATL GA Inventory'!$B83,'ATL RAW'!$L:$L,'ATL GA Inventory'!GA$3)+SUMIFS('ATL CR'!$J:$J,'ATL CR'!$I:$I,'ATL GA Inventory'!$B83,'ATL CR'!$L:$L,'ATL GA Inventory'!GA$3)</f>
        <v>0</v>
      </c>
      <c r="GB83" s="13">
        <f>SUMIFS('ATL RAW'!$J:$J,'ATL RAW'!$I:$I,'ATL GA Inventory'!$B83,'ATL RAW'!$L:$L,'ATL GA Inventory'!GB$3)+SUMIFS('ATL CR'!$J:$J,'ATL CR'!$I:$I,'ATL GA Inventory'!$B83,'ATL CR'!$L:$L,'ATL GA Inventory'!GB$3)</f>
        <v>0</v>
      </c>
      <c r="GC83" s="13">
        <f>SUMIFS('ATL RAW'!$J:$J,'ATL RAW'!$I:$I,'ATL GA Inventory'!$B83,'ATL RAW'!$L:$L,'ATL GA Inventory'!GC$3)+SUMIFS('ATL CR'!$J:$J,'ATL CR'!$I:$I,'ATL GA Inventory'!$B83,'ATL CR'!$L:$L,'ATL GA Inventory'!GC$3)</f>
        <v>0</v>
      </c>
      <c r="GD83" s="13">
        <f>SUMIFS('ATL RAW'!$J:$J,'ATL RAW'!$I:$I,'ATL GA Inventory'!$B83,'ATL RAW'!$L:$L,'ATL GA Inventory'!GD$3)+SUMIFS('ATL CR'!$J:$J,'ATL CR'!$I:$I,'ATL GA Inventory'!$B83,'ATL CR'!$L:$L,'ATL GA Inventory'!GD$3)</f>
        <v>0</v>
      </c>
      <c r="GE83" s="13">
        <f>SUMIFS('ATL RAW'!$J:$J,'ATL RAW'!$I:$I,'ATL GA Inventory'!$B83,'ATL RAW'!$L:$L,'ATL GA Inventory'!GE$3)+SUMIFS('ATL CR'!$J:$J,'ATL CR'!$I:$I,'ATL GA Inventory'!$B83,'ATL CR'!$L:$L,'ATL GA Inventory'!GE$3)</f>
        <v>0</v>
      </c>
      <c r="GF83" s="13">
        <f>SUMIFS('ATL RAW'!$J:$J,'ATL RAW'!$I:$I,'ATL GA Inventory'!$B83,'ATL RAW'!$L:$L,'ATL GA Inventory'!GF$3)+SUMIFS('ATL CR'!$J:$J,'ATL CR'!$I:$I,'ATL GA Inventory'!$B83,'ATL CR'!$L:$L,'ATL GA Inventory'!GF$3)</f>
        <v>0</v>
      </c>
      <c r="GG83" s="13">
        <f>SUMIFS('ATL RAW'!$J:$J,'ATL RAW'!$I:$I,'ATL GA Inventory'!$B83,'ATL RAW'!$L:$L,'ATL GA Inventory'!GG$3)+SUMIFS('ATL CR'!$J:$J,'ATL CR'!$I:$I,'ATL GA Inventory'!$B83,'ATL CR'!$L:$L,'ATL GA Inventory'!GG$3)</f>
        <v>0</v>
      </c>
      <c r="GH83" s="13">
        <f>SUMIFS('ATL RAW'!$J:$J,'ATL RAW'!$I:$I,'ATL GA Inventory'!$B83,'ATL RAW'!$L:$L,'ATL GA Inventory'!GH$3)+SUMIFS('ATL CR'!$J:$J,'ATL CR'!$I:$I,'ATL GA Inventory'!$B83,'ATL CR'!$L:$L,'ATL GA Inventory'!GH$3)</f>
        <v>0</v>
      </c>
      <c r="GI83" s="13">
        <f>SUMIFS('ATL RAW'!$J:$J,'ATL RAW'!$I:$I,'ATL GA Inventory'!$B83,'ATL RAW'!$L:$L,'ATL GA Inventory'!GI$3)+SUMIFS('ATL CR'!$J:$J,'ATL CR'!$I:$I,'ATL GA Inventory'!$B83,'ATL CR'!$L:$L,'ATL GA Inventory'!GI$3)</f>
        <v>0</v>
      </c>
      <c r="GJ83" s="13">
        <f>SUMIFS('ATL RAW'!$J:$J,'ATL RAW'!$I:$I,'ATL GA Inventory'!$B83,'ATL RAW'!$L:$L,'ATL GA Inventory'!GJ$3)+SUMIFS('ATL CR'!$J:$J,'ATL CR'!$I:$I,'ATL GA Inventory'!$B83,'ATL CR'!$L:$L,'ATL GA Inventory'!GJ$3)</f>
        <v>0</v>
      </c>
      <c r="GK83" s="13">
        <f>SUMIFS('ATL RAW'!$J:$J,'ATL RAW'!$I:$I,'ATL GA Inventory'!$B83,'ATL RAW'!$L:$L,'ATL GA Inventory'!GK$3)+SUMIFS('ATL CR'!$J:$J,'ATL CR'!$I:$I,'ATL GA Inventory'!$B83,'ATL CR'!$L:$L,'ATL GA Inventory'!GK$3)</f>
        <v>0</v>
      </c>
      <c r="GL83" s="13">
        <f>SUMIFS('ATL RAW'!$J:$J,'ATL RAW'!$I:$I,'ATL GA Inventory'!$B83,'ATL RAW'!$L:$L,'ATL GA Inventory'!GL$3)+SUMIFS('ATL CR'!$J:$J,'ATL CR'!$I:$I,'ATL GA Inventory'!$B83,'ATL CR'!$L:$L,'ATL GA Inventory'!GL$3)</f>
        <v>0</v>
      </c>
      <c r="GM83" s="13">
        <f>SUMIFS('ATL RAW'!$J:$J,'ATL RAW'!$I:$I,'ATL GA Inventory'!$B83,'ATL RAW'!$L:$L,'ATL GA Inventory'!GM$3)+SUMIFS('ATL CR'!$J:$J,'ATL CR'!$I:$I,'ATL GA Inventory'!$B83,'ATL CR'!$L:$L,'ATL GA Inventory'!GM$3)</f>
        <v>0</v>
      </c>
      <c r="GN83" s="13">
        <f>SUMIFS('ATL RAW'!$J:$J,'ATL RAW'!$I:$I,'ATL GA Inventory'!$B83,'ATL RAW'!$L:$L,'ATL GA Inventory'!GN$3)+SUMIFS('ATL CR'!$J:$J,'ATL CR'!$I:$I,'ATL GA Inventory'!$B83,'ATL CR'!$L:$L,'ATL GA Inventory'!GN$3)</f>
        <v>0</v>
      </c>
      <c r="GO83" s="13">
        <f>SUMIFS('ATL RAW'!$J:$J,'ATL RAW'!$I:$I,'ATL GA Inventory'!$B83,'ATL RAW'!$L:$L,'ATL GA Inventory'!GO$3)+SUMIFS('ATL CR'!$J:$J,'ATL CR'!$I:$I,'ATL GA Inventory'!$B83,'ATL CR'!$L:$L,'ATL GA Inventory'!GO$3)</f>
        <v>0</v>
      </c>
      <c r="GP83" s="13">
        <f>SUMIFS('ATL RAW'!$J:$J,'ATL RAW'!$I:$I,'ATL GA Inventory'!$B83,'ATL RAW'!$L:$L,'ATL GA Inventory'!GP$3)+SUMIFS('ATL CR'!$J:$J,'ATL CR'!$I:$I,'ATL GA Inventory'!$B83,'ATL CR'!$L:$L,'ATL GA Inventory'!GP$3)</f>
        <v>0</v>
      </c>
      <c r="GQ83" s="13">
        <f>SUMIFS('ATL RAW'!$J:$J,'ATL RAW'!$I:$I,'ATL GA Inventory'!$B83,'ATL RAW'!$L:$L,'ATL GA Inventory'!GQ$3)+SUMIFS('ATL CR'!$J:$J,'ATL CR'!$I:$I,'ATL GA Inventory'!$B83,'ATL CR'!$L:$L,'ATL GA Inventory'!GQ$3)</f>
        <v>0</v>
      </c>
      <c r="GR83" s="13">
        <f>SUMIFS('ATL RAW'!$J:$J,'ATL RAW'!$I:$I,'ATL GA Inventory'!$B83,'ATL RAW'!$L:$L,'ATL GA Inventory'!GR$3)+SUMIFS('ATL CR'!$J:$J,'ATL CR'!$I:$I,'ATL GA Inventory'!$B83,'ATL CR'!$L:$L,'ATL GA Inventory'!GR$3)</f>
        <v>0</v>
      </c>
      <c r="GS83" s="13">
        <f>SUMIFS('ATL RAW'!$J:$J,'ATL RAW'!$I:$I,'ATL GA Inventory'!$B83,'ATL RAW'!$L:$L,'ATL GA Inventory'!GS$3)+SUMIFS('ATL CR'!$J:$J,'ATL CR'!$I:$I,'ATL GA Inventory'!$B83,'ATL CR'!$L:$L,'ATL GA Inventory'!GS$3)</f>
        <v>0</v>
      </c>
      <c r="GT83" s="13">
        <f>SUMIFS('ATL RAW'!$J:$J,'ATL RAW'!$I:$I,'ATL GA Inventory'!$B83,'ATL RAW'!$L:$L,'ATL GA Inventory'!GT$3)+SUMIFS('ATL CR'!$J:$J,'ATL CR'!$I:$I,'ATL GA Inventory'!$B83,'ATL CR'!$L:$L,'ATL GA Inventory'!GT$3)</f>
        <v>0</v>
      </c>
      <c r="GU83" s="13">
        <f>SUMIFS('ATL RAW'!$J:$J,'ATL RAW'!$I:$I,'ATL GA Inventory'!$B83,'ATL RAW'!$L:$L,'ATL GA Inventory'!GU$3)+SUMIFS('ATL CR'!$J:$J,'ATL CR'!$I:$I,'ATL GA Inventory'!$B83,'ATL CR'!$L:$L,'ATL GA Inventory'!GU$3)</f>
        <v>0</v>
      </c>
      <c r="GV83" s="13">
        <f>SUMIFS('ATL RAW'!$J:$J,'ATL RAW'!$I:$I,'ATL GA Inventory'!$B83,'ATL RAW'!$L:$L,'ATL GA Inventory'!GV$3)+SUMIFS('ATL CR'!$J:$J,'ATL CR'!$I:$I,'ATL GA Inventory'!$B83,'ATL CR'!$L:$L,'ATL GA Inventory'!GV$3)</f>
        <v>0</v>
      </c>
      <c r="GW83" s="13">
        <f>SUMIFS('ATL RAW'!$J:$J,'ATL RAW'!$I:$I,'ATL GA Inventory'!$B83,'ATL RAW'!$L:$L,'ATL GA Inventory'!GW$3)+SUMIFS('ATL CR'!$J:$J,'ATL CR'!$I:$I,'ATL GA Inventory'!$B83,'ATL CR'!$L:$L,'ATL GA Inventory'!GW$3)</f>
        <v>0</v>
      </c>
      <c r="GX83" s="13">
        <f>SUMIFS('ATL RAW'!$J:$J,'ATL RAW'!$I:$I,'ATL GA Inventory'!$B83,'ATL RAW'!$L:$L,'ATL GA Inventory'!GX$3)+SUMIFS('ATL CR'!$J:$J,'ATL CR'!$I:$I,'ATL GA Inventory'!$B83,'ATL CR'!$L:$L,'ATL GA Inventory'!GX$3)</f>
        <v>0</v>
      </c>
      <c r="GY83" s="13">
        <f>SUMIFS('ATL RAW'!$J:$J,'ATL RAW'!$I:$I,'ATL GA Inventory'!$B83,'ATL RAW'!$L:$L,'ATL GA Inventory'!GY$3)+SUMIFS('ATL CR'!$J:$J,'ATL CR'!$I:$I,'ATL GA Inventory'!$B83,'ATL CR'!$L:$L,'ATL GA Inventory'!GY$3)</f>
        <v>0</v>
      </c>
    </row>
    <row r="84" spans="1:207">
      <c r="A84" s="15" t="s">
        <v>8123</v>
      </c>
      <c r="B84" s="15">
        <f t="shared" si="12"/>
        <v>43105140</v>
      </c>
      <c r="C84" s="15" t="str">
        <f t="shared" si="12"/>
        <v>Q.PEAK DUO L G5.3.V</v>
      </c>
      <c r="D84" s="14">
        <f t="shared" si="12"/>
        <v>400</v>
      </c>
      <c r="E84" s="13">
        <f>SUMIFS('ATL RAW'!$J:$J,'ATL RAW'!$I:$I,'ATL GA Inventory'!$B84,'ATL RAW'!$L:$L,'ATL GA Inventory'!E$3)+SUMIFS('ATL CR'!$J:$J,'ATL CR'!$I:$I,'ATL GA Inventory'!$B84,'ATL CR'!$L:$L,'ATL GA Inventory'!E$3)</f>
        <v>0</v>
      </c>
      <c r="F84" s="13">
        <f>SUMIFS('ATL RAW'!$J:$J,'ATL RAW'!$I:$I,'ATL GA Inventory'!$B84,'ATL RAW'!$L:$L,'ATL GA Inventory'!F$3)+SUMIFS('ATL CR'!$J:$J,'ATL CR'!$I:$I,'ATL GA Inventory'!$B84,'ATL CR'!$L:$L,'ATL GA Inventory'!F$3)</f>
        <v>0</v>
      </c>
      <c r="G84" s="13">
        <f>SUMIFS('ATL RAW'!$J:$J,'ATL RAW'!$I:$I,'ATL GA Inventory'!$B84,'ATL RAW'!$L:$L,'ATL GA Inventory'!G$3)+SUMIFS('ATL CR'!$J:$J,'ATL CR'!$I:$I,'ATL GA Inventory'!$B84,'ATL CR'!$L:$L,'ATL GA Inventory'!G$3)</f>
        <v>0</v>
      </c>
      <c r="H84" s="13">
        <f>SUMIFS('ATL RAW'!$J:$J,'ATL RAW'!$I:$I,'ATL GA Inventory'!$B84,'ATL RAW'!$L:$L,'ATL GA Inventory'!H$3)+SUMIFS('ATL CR'!$J:$J,'ATL CR'!$I:$I,'ATL GA Inventory'!$B84,'ATL CR'!$L:$L,'ATL GA Inventory'!H$3)</f>
        <v>0</v>
      </c>
      <c r="I84" s="13">
        <f>SUMIFS('ATL RAW'!$J:$J,'ATL RAW'!$I:$I,'ATL GA Inventory'!$B84,'ATL RAW'!$L:$L,'ATL GA Inventory'!I$3)+SUMIFS('ATL CR'!$J:$J,'ATL CR'!$I:$I,'ATL GA Inventory'!$B84,'ATL CR'!$L:$L,'ATL GA Inventory'!I$3)</f>
        <v>0</v>
      </c>
      <c r="J84" s="13">
        <f>SUMIFS('ATL RAW'!$J:$J,'ATL RAW'!$I:$I,'ATL GA Inventory'!$B84,'ATL RAW'!$L:$L,'ATL GA Inventory'!J$3)+SUMIFS('ATL CR'!$J:$J,'ATL CR'!$I:$I,'ATL GA Inventory'!$B84,'ATL CR'!$L:$L,'ATL GA Inventory'!J$3)</f>
        <v>0</v>
      </c>
      <c r="K84" s="13">
        <f>SUMIFS('ATL RAW'!$J:$J,'ATL RAW'!$I:$I,'ATL GA Inventory'!$B84,'ATL RAW'!$L:$L,'ATL GA Inventory'!K$3)+SUMIFS('ATL CR'!$J:$J,'ATL CR'!$I:$I,'ATL GA Inventory'!$B84,'ATL CR'!$L:$L,'ATL GA Inventory'!K$3)</f>
        <v>0</v>
      </c>
      <c r="L84" s="13">
        <f>SUMIFS('ATL RAW'!$J:$J,'ATL RAW'!$I:$I,'ATL GA Inventory'!$B84,'ATL RAW'!$L:$L,'ATL GA Inventory'!L$3)+SUMIFS('ATL CR'!$J:$J,'ATL CR'!$I:$I,'ATL GA Inventory'!$B84,'ATL CR'!$L:$L,'ATL GA Inventory'!L$3)</f>
        <v>0</v>
      </c>
      <c r="M84" s="13">
        <f>SUMIFS('ATL RAW'!$J:$J,'ATL RAW'!$I:$I,'ATL GA Inventory'!$B84,'ATL RAW'!$L:$L,'ATL GA Inventory'!M$3)+SUMIFS('ATL CR'!$J:$J,'ATL CR'!$I:$I,'ATL GA Inventory'!$B84,'ATL CR'!$L:$L,'ATL GA Inventory'!M$3)</f>
        <v>0</v>
      </c>
      <c r="N84" s="13">
        <f>SUMIFS('ATL RAW'!$J:$J,'ATL RAW'!$I:$I,'ATL GA Inventory'!$B84,'ATL RAW'!$L:$L,'ATL GA Inventory'!N$3)+SUMIFS('ATL CR'!$J:$J,'ATL CR'!$I:$I,'ATL GA Inventory'!$B84,'ATL CR'!$L:$L,'ATL GA Inventory'!N$3)</f>
        <v>0</v>
      </c>
      <c r="O84" s="13">
        <f>SUMIFS('ATL RAW'!$J:$J,'ATL RAW'!$I:$I,'ATL GA Inventory'!$B84,'ATL RAW'!$L:$L,'ATL GA Inventory'!O$3)+SUMIFS('ATL CR'!$J:$J,'ATL CR'!$I:$I,'ATL GA Inventory'!$B84,'ATL CR'!$L:$L,'ATL GA Inventory'!O$3)</f>
        <v>0</v>
      </c>
      <c r="P84" s="13">
        <f>SUMIFS('ATL RAW'!$J:$J,'ATL RAW'!$I:$I,'ATL GA Inventory'!$B84,'ATL RAW'!$L:$L,'ATL GA Inventory'!P$3)+SUMIFS('ATL CR'!$J:$J,'ATL CR'!$I:$I,'ATL GA Inventory'!$B84,'ATL CR'!$L:$L,'ATL GA Inventory'!P$3)</f>
        <v>0</v>
      </c>
      <c r="Q84" s="13">
        <f>SUMIFS('ATL RAW'!$J:$J,'ATL RAW'!$I:$I,'ATL GA Inventory'!$B84,'ATL RAW'!$L:$L,'ATL GA Inventory'!Q$3)+SUMIFS('ATL CR'!$J:$J,'ATL CR'!$I:$I,'ATL GA Inventory'!$B84,'ATL CR'!$L:$L,'ATL GA Inventory'!Q$3)</f>
        <v>0</v>
      </c>
      <c r="R84" s="13">
        <f>SUMIFS('ATL RAW'!$J:$J,'ATL RAW'!$I:$I,'ATL GA Inventory'!$B84,'ATL RAW'!$L:$L,'ATL GA Inventory'!R$3)+SUMIFS('ATL CR'!$J:$J,'ATL CR'!$I:$I,'ATL GA Inventory'!$B84,'ATL CR'!$L:$L,'ATL GA Inventory'!R$3)</f>
        <v>0</v>
      </c>
      <c r="S84" s="13">
        <f>SUMIFS('ATL RAW'!$J:$J,'ATL RAW'!$I:$I,'ATL GA Inventory'!$B84,'ATL RAW'!$L:$L,'ATL GA Inventory'!S$3)+SUMIFS('ATL CR'!$J:$J,'ATL CR'!$I:$I,'ATL GA Inventory'!$B84,'ATL CR'!$L:$L,'ATL GA Inventory'!S$3)</f>
        <v>0</v>
      </c>
      <c r="T84" s="13">
        <f>SUMIFS('ATL RAW'!$J:$J,'ATL RAW'!$I:$I,'ATL GA Inventory'!$B84,'ATL RAW'!$L:$L,'ATL GA Inventory'!T$3)+SUMIFS('ATL CR'!$J:$J,'ATL CR'!$I:$I,'ATL GA Inventory'!$B84,'ATL CR'!$L:$L,'ATL GA Inventory'!T$3)</f>
        <v>0</v>
      </c>
      <c r="U84" s="13">
        <f>SUMIFS('ATL RAW'!$J:$J,'ATL RAW'!$I:$I,'ATL GA Inventory'!$B84,'ATL RAW'!$L:$L,'ATL GA Inventory'!U$3)+SUMIFS('ATL CR'!$J:$J,'ATL CR'!$I:$I,'ATL GA Inventory'!$B84,'ATL CR'!$L:$L,'ATL GA Inventory'!U$3)</f>
        <v>0</v>
      </c>
      <c r="V84" s="13">
        <f>SUMIFS('ATL RAW'!$J:$J,'ATL RAW'!$I:$I,'ATL GA Inventory'!$B84,'ATL RAW'!$L:$L,'ATL GA Inventory'!V$3)+SUMIFS('ATL CR'!$J:$J,'ATL CR'!$I:$I,'ATL GA Inventory'!$B84,'ATL CR'!$L:$L,'ATL GA Inventory'!V$3)</f>
        <v>0</v>
      </c>
      <c r="W84" s="13">
        <f>SUMIFS('ATL RAW'!$J:$J,'ATL RAW'!$I:$I,'ATL GA Inventory'!$B84,'ATL RAW'!$L:$L,'ATL GA Inventory'!W$3)+SUMIFS('ATL CR'!$J:$J,'ATL CR'!$I:$I,'ATL GA Inventory'!$B84,'ATL CR'!$L:$L,'ATL GA Inventory'!W$3)</f>
        <v>0</v>
      </c>
      <c r="X84" s="13">
        <f>SUMIFS('ATL RAW'!$J:$J,'ATL RAW'!$I:$I,'ATL GA Inventory'!$B84,'ATL RAW'!$L:$L,'ATL GA Inventory'!X$3)+SUMIFS('ATL CR'!$J:$J,'ATL CR'!$I:$I,'ATL GA Inventory'!$B84,'ATL CR'!$L:$L,'ATL GA Inventory'!X$3)</f>
        <v>0</v>
      </c>
      <c r="Y84" s="13">
        <f>SUMIFS('ATL RAW'!$J:$J,'ATL RAW'!$I:$I,'ATL GA Inventory'!$B84,'ATL RAW'!$L:$L,'ATL GA Inventory'!Y$3)+SUMIFS('ATL CR'!$J:$J,'ATL CR'!$I:$I,'ATL GA Inventory'!$B84,'ATL CR'!$L:$L,'ATL GA Inventory'!Y$3)</f>
        <v>0</v>
      </c>
      <c r="Z84" s="13">
        <f>SUMIFS('ATL RAW'!$J:$J,'ATL RAW'!$I:$I,'ATL GA Inventory'!$B84,'ATL RAW'!$L:$L,'ATL GA Inventory'!Z$3)+SUMIFS('ATL CR'!$J:$J,'ATL CR'!$I:$I,'ATL GA Inventory'!$B84,'ATL CR'!$L:$L,'ATL GA Inventory'!Z$3)</f>
        <v>0</v>
      </c>
      <c r="AA84" s="13">
        <f>SUMIFS('ATL RAW'!$J:$J,'ATL RAW'!$I:$I,'ATL GA Inventory'!$B84,'ATL RAW'!$L:$L,'ATL GA Inventory'!AA$3)+SUMIFS('ATL CR'!$J:$J,'ATL CR'!$I:$I,'ATL GA Inventory'!$B84,'ATL CR'!$L:$L,'ATL GA Inventory'!AA$3)</f>
        <v>0</v>
      </c>
      <c r="AB84" s="13">
        <f>SUMIFS('ATL RAW'!$J:$J,'ATL RAW'!$I:$I,'ATL GA Inventory'!$B84,'ATL RAW'!$L:$L,'ATL GA Inventory'!AB$3)+SUMIFS('ATL CR'!$J:$J,'ATL CR'!$I:$I,'ATL GA Inventory'!$B84,'ATL CR'!$L:$L,'ATL GA Inventory'!AB$3)</f>
        <v>0</v>
      </c>
      <c r="AC84" s="13">
        <f>SUMIFS('ATL RAW'!$J:$J,'ATL RAW'!$I:$I,'ATL GA Inventory'!$B84,'ATL RAW'!$L:$L,'ATL GA Inventory'!AC$3)+SUMIFS('ATL CR'!$J:$J,'ATL CR'!$I:$I,'ATL GA Inventory'!$B84,'ATL CR'!$L:$L,'ATL GA Inventory'!AC$3)</f>
        <v>0</v>
      </c>
      <c r="AD84" s="13">
        <f>SUMIFS('ATL RAW'!$J:$J,'ATL RAW'!$I:$I,'ATL GA Inventory'!$B84,'ATL RAW'!$L:$L,'ATL GA Inventory'!AD$3)+SUMIFS('ATL CR'!$J:$J,'ATL CR'!$I:$I,'ATL GA Inventory'!$B84,'ATL CR'!$L:$L,'ATL GA Inventory'!AD$3)</f>
        <v>0</v>
      </c>
      <c r="AE84" s="13">
        <f>SUMIFS('ATL RAW'!$J:$J,'ATL RAW'!$I:$I,'ATL GA Inventory'!$B84,'ATL RAW'!$L:$L,'ATL GA Inventory'!AE$3)+SUMIFS('ATL CR'!$J:$J,'ATL CR'!$I:$I,'ATL GA Inventory'!$B84,'ATL CR'!$L:$L,'ATL GA Inventory'!AE$3)</f>
        <v>0</v>
      </c>
      <c r="AF84" s="13">
        <f>SUMIFS('ATL RAW'!$J:$J,'ATL RAW'!$I:$I,'ATL GA Inventory'!$B84,'ATL RAW'!$L:$L,'ATL GA Inventory'!AF$3)+SUMIFS('ATL CR'!$J:$J,'ATL CR'!$I:$I,'ATL GA Inventory'!$B84,'ATL CR'!$L:$L,'ATL GA Inventory'!AF$3)</f>
        <v>0</v>
      </c>
      <c r="AG84" s="13">
        <f>SUMIFS('ATL RAW'!$J:$J,'ATL RAW'!$I:$I,'ATL GA Inventory'!$B84,'ATL RAW'!$L:$L,'ATL GA Inventory'!AG$3)+SUMIFS('ATL CR'!$J:$J,'ATL CR'!$I:$I,'ATL GA Inventory'!$B84,'ATL CR'!$L:$L,'ATL GA Inventory'!AG$3)</f>
        <v>0</v>
      </c>
      <c r="AH84" s="13">
        <f>SUMIFS('ATL RAW'!$J:$J,'ATL RAW'!$I:$I,'ATL GA Inventory'!$B84,'ATL RAW'!$L:$L,'ATL GA Inventory'!AH$3)+SUMIFS('ATL CR'!$J:$J,'ATL CR'!$I:$I,'ATL GA Inventory'!$B84,'ATL CR'!$L:$L,'ATL GA Inventory'!AH$3)</f>
        <v>0</v>
      </c>
      <c r="AI84" s="13">
        <f>SUMIFS('ATL RAW'!$J:$J,'ATL RAW'!$I:$I,'ATL GA Inventory'!$B84,'ATL RAW'!$L:$L,'ATL GA Inventory'!AI$3)+SUMIFS('ATL CR'!$J:$J,'ATL CR'!$I:$I,'ATL GA Inventory'!$B84,'ATL CR'!$L:$L,'ATL GA Inventory'!AI$3)</f>
        <v>0</v>
      </c>
      <c r="AJ84" s="13">
        <f>SUMIFS('ATL RAW'!$J:$J,'ATL RAW'!$I:$I,'ATL GA Inventory'!$B84,'ATL RAW'!$L:$L,'ATL GA Inventory'!AJ$3)+SUMIFS('ATL CR'!$J:$J,'ATL CR'!$I:$I,'ATL GA Inventory'!$B84,'ATL CR'!$L:$L,'ATL GA Inventory'!AJ$3)</f>
        <v>0</v>
      </c>
      <c r="AK84" s="13">
        <f>SUMIFS('ATL RAW'!$J:$J,'ATL RAW'!$I:$I,'ATL GA Inventory'!$B84,'ATL RAW'!$L:$L,'ATL GA Inventory'!AK$3)+SUMIFS('ATL CR'!$J:$J,'ATL CR'!$I:$I,'ATL GA Inventory'!$B84,'ATL CR'!$L:$L,'ATL GA Inventory'!AK$3)</f>
        <v>0</v>
      </c>
      <c r="AL84" s="13">
        <f>SUMIFS('ATL RAW'!$J:$J,'ATL RAW'!$I:$I,'ATL GA Inventory'!$B84,'ATL RAW'!$L:$L,'ATL GA Inventory'!AL$3)+SUMIFS('ATL CR'!$J:$J,'ATL CR'!$I:$I,'ATL GA Inventory'!$B84,'ATL CR'!$L:$L,'ATL GA Inventory'!AL$3)</f>
        <v>0</v>
      </c>
      <c r="AM84" s="13">
        <f>SUMIFS('ATL RAW'!$J:$J,'ATL RAW'!$I:$I,'ATL GA Inventory'!$B84,'ATL RAW'!$L:$L,'ATL GA Inventory'!AM$3)+SUMIFS('ATL CR'!$J:$J,'ATL CR'!$I:$I,'ATL GA Inventory'!$B84,'ATL CR'!$L:$L,'ATL GA Inventory'!AM$3)</f>
        <v>0</v>
      </c>
      <c r="AN84" s="13">
        <f>SUMIFS('ATL RAW'!$J:$J,'ATL RAW'!$I:$I,'ATL GA Inventory'!$B84,'ATL RAW'!$L:$L,'ATL GA Inventory'!AN$3)+SUMIFS('ATL CR'!$J:$J,'ATL CR'!$I:$I,'ATL GA Inventory'!$B84,'ATL CR'!$L:$L,'ATL GA Inventory'!AN$3)</f>
        <v>0</v>
      </c>
      <c r="AO84" s="13">
        <f>SUMIFS('ATL RAW'!$J:$J,'ATL RAW'!$I:$I,'ATL GA Inventory'!$B84,'ATL RAW'!$L:$L,'ATL GA Inventory'!AO$3)+SUMIFS('ATL CR'!$J:$J,'ATL CR'!$I:$I,'ATL GA Inventory'!$B84,'ATL CR'!$L:$L,'ATL GA Inventory'!AO$3)</f>
        <v>0</v>
      </c>
      <c r="AP84" s="13">
        <f>SUMIFS('ATL RAW'!$J:$J,'ATL RAW'!$I:$I,'ATL GA Inventory'!$B84,'ATL RAW'!$L:$L,'ATL GA Inventory'!AP$3)+SUMIFS('ATL CR'!$J:$J,'ATL CR'!$I:$I,'ATL GA Inventory'!$B84,'ATL CR'!$L:$L,'ATL GA Inventory'!AP$3)</f>
        <v>0</v>
      </c>
      <c r="AQ84" s="13">
        <f>SUMIFS('ATL RAW'!$J:$J,'ATL RAW'!$I:$I,'ATL GA Inventory'!$B84,'ATL RAW'!$L:$L,'ATL GA Inventory'!AQ$3)+SUMIFS('ATL CR'!$J:$J,'ATL CR'!$I:$I,'ATL GA Inventory'!$B84,'ATL CR'!$L:$L,'ATL GA Inventory'!AQ$3)</f>
        <v>0</v>
      </c>
      <c r="AR84" s="13">
        <f>SUMIFS('ATL RAW'!$J:$J,'ATL RAW'!$I:$I,'ATL GA Inventory'!$B84,'ATL RAW'!$L:$L,'ATL GA Inventory'!AR$3)+SUMIFS('ATL CR'!$J:$J,'ATL CR'!$I:$I,'ATL GA Inventory'!$B84,'ATL CR'!$L:$L,'ATL GA Inventory'!AR$3)</f>
        <v>0</v>
      </c>
      <c r="AS84" s="13">
        <f>SUMIFS('ATL RAW'!$J:$J,'ATL RAW'!$I:$I,'ATL GA Inventory'!$B84,'ATL RAW'!$L:$L,'ATL GA Inventory'!AS$3)+SUMIFS('ATL CR'!$J:$J,'ATL CR'!$I:$I,'ATL GA Inventory'!$B84,'ATL CR'!$L:$L,'ATL GA Inventory'!AS$3)</f>
        <v>0</v>
      </c>
      <c r="AT84" s="13">
        <f>SUMIFS('ATL RAW'!$J:$J,'ATL RAW'!$I:$I,'ATL GA Inventory'!$B84,'ATL RAW'!$L:$L,'ATL GA Inventory'!AT$3)+SUMIFS('ATL CR'!$J:$J,'ATL CR'!$I:$I,'ATL GA Inventory'!$B84,'ATL CR'!$L:$L,'ATL GA Inventory'!AT$3)</f>
        <v>0</v>
      </c>
      <c r="AU84" s="13">
        <f>SUMIFS('ATL RAW'!$J:$J,'ATL RAW'!$I:$I,'ATL GA Inventory'!$B84,'ATL RAW'!$L:$L,'ATL GA Inventory'!AU$3)+SUMIFS('ATL CR'!$J:$J,'ATL CR'!$I:$I,'ATL GA Inventory'!$B84,'ATL CR'!$L:$L,'ATL GA Inventory'!AU$3)</f>
        <v>0</v>
      </c>
      <c r="AV84" s="13">
        <f>SUMIFS('ATL RAW'!$J:$J,'ATL RAW'!$I:$I,'ATL GA Inventory'!$B84,'ATL RAW'!$L:$L,'ATL GA Inventory'!AV$3)+SUMIFS('ATL CR'!$J:$J,'ATL CR'!$I:$I,'ATL GA Inventory'!$B84,'ATL CR'!$L:$L,'ATL GA Inventory'!AV$3)</f>
        <v>0</v>
      </c>
      <c r="AW84" s="13">
        <f>SUMIFS('ATL RAW'!$J:$J,'ATL RAW'!$I:$I,'ATL GA Inventory'!$B84,'ATL RAW'!$L:$L,'ATL GA Inventory'!AW$3)+SUMIFS('ATL CR'!$J:$J,'ATL CR'!$I:$I,'ATL GA Inventory'!$B84,'ATL CR'!$L:$L,'ATL GA Inventory'!AW$3)</f>
        <v>0</v>
      </c>
      <c r="AX84" s="13">
        <f>SUMIFS('ATL RAW'!$J:$J,'ATL RAW'!$I:$I,'ATL GA Inventory'!$B84,'ATL RAW'!$L:$L,'ATL GA Inventory'!AX$3)+SUMIFS('ATL CR'!$J:$J,'ATL CR'!$I:$I,'ATL GA Inventory'!$B84,'ATL CR'!$L:$L,'ATL GA Inventory'!AX$3)</f>
        <v>0</v>
      </c>
      <c r="AY84" s="13">
        <f>SUMIFS('ATL RAW'!$J:$J,'ATL RAW'!$I:$I,'ATL GA Inventory'!$B84,'ATL RAW'!$L:$L,'ATL GA Inventory'!AY$3)+SUMIFS('ATL CR'!$J:$J,'ATL CR'!$I:$I,'ATL GA Inventory'!$B84,'ATL CR'!$L:$L,'ATL GA Inventory'!AY$3)</f>
        <v>0</v>
      </c>
      <c r="AZ84" s="13">
        <f>SUMIFS('ATL RAW'!$J:$J,'ATL RAW'!$I:$I,'ATL GA Inventory'!$B84,'ATL RAW'!$L:$L,'ATL GA Inventory'!AZ$3)+SUMIFS('ATL CR'!$J:$J,'ATL CR'!$I:$I,'ATL GA Inventory'!$B84,'ATL CR'!$L:$L,'ATL GA Inventory'!AZ$3)</f>
        <v>0</v>
      </c>
      <c r="BA84" s="13">
        <f>SUMIFS('ATL RAW'!$J:$J,'ATL RAW'!$I:$I,'ATL GA Inventory'!$B84,'ATL RAW'!$L:$L,'ATL GA Inventory'!BA$3)+SUMIFS('ATL CR'!$J:$J,'ATL CR'!$I:$I,'ATL GA Inventory'!$B84,'ATL CR'!$L:$L,'ATL GA Inventory'!BA$3)</f>
        <v>0</v>
      </c>
      <c r="BB84" s="13">
        <f>SUMIFS('ATL RAW'!$J:$J,'ATL RAW'!$I:$I,'ATL GA Inventory'!$B84,'ATL RAW'!$L:$L,'ATL GA Inventory'!BB$3)+SUMIFS('ATL CR'!$J:$J,'ATL CR'!$I:$I,'ATL GA Inventory'!$B84,'ATL CR'!$L:$L,'ATL GA Inventory'!BB$3)</f>
        <v>0</v>
      </c>
      <c r="BC84" s="13">
        <f>SUMIFS('ATL RAW'!$J:$J,'ATL RAW'!$I:$I,'ATL GA Inventory'!$B84,'ATL RAW'!$L:$L,'ATL GA Inventory'!BC$3)+SUMIFS('ATL CR'!$J:$J,'ATL CR'!$I:$I,'ATL GA Inventory'!$B84,'ATL CR'!$L:$L,'ATL GA Inventory'!BC$3)</f>
        <v>0</v>
      </c>
      <c r="BD84" s="13">
        <f>SUMIFS('ATL RAW'!$J:$J,'ATL RAW'!$I:$I,'ATL GA Inventory'!$B84,'ATL RAW'!$L:$L,'ATL GA Inventory'!BD$3)+SUMIFS('ATL CR'!$J:$J,'ATL CR'!$I:$I,'ATL GA Inventory'!$B84,'ATL CR'!$L:$L,'ATL GA Inventory'!BD$3)</f>
        <v>0</v>
      </c>
      <c r="BE84" s="13">
        <f>SUMIFS('ATL RAW'!$J:$J,'ATL RAW'!$I:$I,'ATL GA Inventory'!$B84,'ATL RAW'!$L:$L,'ATL GA Inventory'!BE$3)+SUMIFS('ATL CR'!$J:$J,'ATL CR'!$I:$I,'ATL GA Inventory'!$B84,'ATL CR'!$L:$L,'ATL GA Inventory'!BE$3)</f>
        <v>0</v>
      </c>
      <c r="BF84" s="13">
        <f>SUMIFS('ATL RAW'!$J:$J,'ATL RAW'!$I:$I,'ATL GA Inventory'!$B84,'ATL RAW'!$L:$L,'ATL GA Inventory'!BF$3)+SUMIFS('ATL CR'!$J:$J,'ATL CR'!$I:$I,'ATL GA Inventory'!$B84,'ATL CR'!$L:$L,'ATL GA Inventory'!BF$3)</f>
        <v>0</v>
      </c>
      <c r="BG84" s="13">
        <f>SUMIFS('ATL RAW'!$J:$J,'ATL RAW'!$I:$I,'ATL GA Inventory'!$B84,'ATL RAW'!$L:$L,'ATL GA Inventory'!BG$3)+SUMIFS('ATL CR'!$J:$J,'ATL CR'!$I:$I,'ATL GA Inventory'!$B84,'ATL CR'!$L:$L,'ATL GA Inventory'!BG$3)</f>
        <v>0</v>
      </c>
      <c r="BH84" s="13">
        <f>SUMIFS('ATL RAW'!$J:$J,'ATL RAW'!$I:$I,'ATL GA Inventory'!$B84,'ATL RAW'!$L:$L,'ATL GA Inventory'!BH$3)+SUMIFS('ATL CR'!$J:$J,'ATL CR'!$I:$I,'ATL GA Inventory'!$B84,'ATL CR'!$L:$L,'ATL GA Inventory'!BH$3)</f>
        <v>0</v>
      </c>
      <c r="BI84" s="13">
        <f>SUMIFS('ATL RAW'!$J:$J,'ATL RAW'!$I:$I,'ATL GA Inventory'!$B84,'ATL RAW'!$L:$L,'ATL GA Inventory'!BI$3)+SUMIFS('ATL CR'!$J:$J,'ATL CR'!$I:$I,'ATL GA Inventory'!$B84,'ATL CR'!$L:$L,'ATL GA Inventory'!BI$3)</f>
        <v>0</v>
      </c>
      <c r="BJ84" s="13">
        <f>SUMIFS('ATL RAW'!$J:$J,'ATL RAW'!$I:$I,'ATL GA Inventory'!$B84,'ATL RAW'!$L:$L,'ATL GA Inventory'!BJ$3)+SUMIFS('ATL CR'!$J:$J,'ATL CR'!$I:$I,'ATL GA Inventory'!$B84,'ATL CR'!$L:$L,'ATL GA Inventory'!BJ$3)</f>
        <v>0</v>
      </c>
      <c r="BK84" s="13">
        <f>SUMIFS('ATL RAW'!$J:$J,'ATL RAW'!$I:$I,'ATL GA Inventory'!$B84,'ATL RAW'!$L:$L,'ATL GA Inventory'!BK$3)+SUMIFS('ATL CR'!$J:$J,'ATL CR'!$I:$I,'ATL GA Inventory'!$B84,'ATL CR'!$L:$L,'ATL GA Inventory'!BK$3)</f>
        <v>0</v>
      </c>
      <c r="BL84" s="13">
        <f>SUMIFS('ATL RAW'!$J:$J,'ATL RAW'!$I:$I,'ATL GA Inventory'!$B84,'ATL RAW'!$L:$L,'ATL GA Inventory'!BL$3)+SUMIFS('ATL CR'!$J:$J,'ATL CR'!$I:$I,'ATL GA Inventory'!$B84,'ATL CR'!$L:$L,'ATL GA Inventory'!BL$3)</f>
        <v>0</v>
      </c>
      <c r="BM84" s="13">
        <f>SUMIFS('ATL RAW'!$J:$J,'ATL RAW'!$I:$I,'ATL GA Inventory'!$B84,'ATL RAW'!$L:$L,'ATL GA Inventory'!BM$3)+SUMIFS('ATL CR'!$J:$J,'ATL CR'!$I:$I,'ATL GA Inventory'!$B84,'ATL CR'!$L:$L,'ATL GA Inventory'!BM$3)</f>
        <v>0</v>
      </c>
      <c r="BN84" s="13">
        <f>SUMIFS('ATL RAW'!$J:$J,'ATL RAW'!$I:$I,'ATL GA Inventory'!$B84,'ATL RAW'!$L:$L,'ATL GA Inventory'!BN$3)+SUMIFS('ATL CR'!$J:$J,'ATL CR'!$I:$I,'ATL GA Inventory'!$B84,'ATL CR'!$L:$L,'ATL GA Inventory'!BN$3)</f>
        <v>0</v>
      </c>
      <c r="BO84" s="13">
        <f>SUMIFS('ATL RAW'!$J:$J,'ATL RAW'!$I:$I,'ATL GA Inventory'!$B84,'ATL RAW'!$L:$L,'ATL GA Inventory'!BO$3)+SUMIFS('ATL CR'!$J:$J,'ATL CR'!$I:$I,'ATL GA Inventory'!$B84,'ATL CR'!$L:$L,'ATL GA Inventory'!BO$3)</f>
        <v>0</v>
      </c>
      <c r="BP84" s="13">
        <f>SUMIFS('ATL RAW'!$J:$J,'ATL RAW'!$I:$I,'ATL GA Inventory'!$B84,'ATL RAW'!$L:$L,'ATL GA Inventory'!BP$3)+SUMIFS('ATL CR'!$J:$J,'ATL CR'!$I:$I,'ATL GA Inventory'!$B84,'ATL CR'!$L:$L,'ATL GA Inventory'!BP$3)</f>
        <v>0</v>
      </c>
      <c r="BQ84" s="13">
        <f>SUMIFS('ATL RAW'!$J:$J,'ATL RAW'!$I:$I,'ATL GA Inventory'!$B84,'ATL RAW'!$L:$L,'ATL GA Inventory'!BQ$3)+SUMIFS('ATL CR'!$J:$J,'ATL CR'!$I:$I,'ATL GA Inventory'!$B84,'ATL CR'!$L:$L,'ATL GA Inventory'!BQ$3)</f>
        <v>0</v>
      </c>
      <c r="BR84" s="13">
        <f>SUMIFS('ATL RAW'!$J:$J,'ATL RAW'!$I:$I,'ATL GA Inventory'!$B84,'ATL RAW'!$L:$L,'ATL GA Inventory'!BR$3)+SUMIFS('ATL CR'!$J:$J,'ATL CR'!$I:$I,'ATL GA Inventory'!$B84,'ATL CR'!$L:$L,'ATL GA Inventory'!BR$3)</f>
        <v>0</v>
      </c>
      <c r="BS84" s="13">
        <f>SUMIFS('ATL RAW'!$J:$J,'ATL RAW'!$I:$I,'ATL GA Inventory'!$B84,'ATL RAW'!$L:$L,'ATL GA Inventory'!BS$3)+SUMIFS('ATL CR'!$J:$J,'ATL CR'!$I:$I,'ATL GA Inventory'!$B84,'ATL CR'!$L:$L,'ATL GA Inventory'!BS$3)</f>
        <v>0</v>
      </c>
      <c r="BT84" s="13">
        <f>SUMIFS('ATL RAW'!$J:$J,'ATL RAW'!$I:$I,'ATL GA Inventory'!$B84,'ATL RAW'!$L:$L,'ATL GA Inventory'!BT$3)+SUMIFS('ATL CR'!$J:$J,'ATL CR'!$I:$I,'ATL GA Inventory'!$B84,'ATL CR'!$L:$L,'ATL GA Inventory'!BT$3)</f>
        <v>0</v>
      </c>
      <c r="BU84" s="13">
        <f>SUMIFS('ATL RAW'!$J:$J,'ATL RAW'!$I:$I,'ATL GA Inventory'!$B84,'ATL RAW'!$L:$L,'ATL GA Inventory'!BU$3)+SUMIFS('ATL CR'!$J:$J,'ATL CR'!$I:$I,'ATL GA Inventory'!$B84,'ATL CR'!$L:$L,'ATL GA Inventory'!BU$3)</f>
        <v>0</v>
      </c>
      <c r="BV84" s="13">
        <f>SUMIFS('ATL RAW'!$J:$J,'ATL RAW'!$I:$I,'ATL GA Inventory'!$B84,'ATL RAW'!$L:$L,'ATL GA Inventory'!BV$3)+SUMIFS('ATL CR'!$J:$J,'ATL CR'!$I:$I,'ATL GA Inventory'!$B84,'ATL CR'!$L:$L,'ATL GA Inventory'!BV$3)</f>
        <v>0</v>
      </c>
      <c r="BW84" s="13">
        <f>SUMIFS('ATL RAW'!$J:$J,'ATL RAW'!$I:$I,'ATL GA Inventory'!$B84,'ATL RAW'!$L:$L,'ATL GA Inventory'!BW$3)+SUMIFS('ATL CR'!$J:$J,'ATL CR'!$I:$I,'ATL GA Inventory'!$B84,'ATL CR'!$L:$L,'ATL GA Inventory'!BW$3)</f>
        <v>0</v>
      </c>
      <c r="BX84" s="13">
        <f>SUMIFS('ATL RAW'!$J:$J,'ATL RAW'!$I:$I,'ATL GA Inventory'!$B84,'ATL RAW'!$L:$L,'ATL GA Inventory'!BX$3)+SUMIFS('ATL CR'!$J:$J,'ATL CR'!$I:$I,'ATL GA Inventory'!$B84,'ATL CR'!$L:$L,'ATL GA Inventory'!BX$3)</f>
        <v>0</v>
      </c>
      <c r="BY84" s="13">
        <f>SUMIFS('ATL RAW'!$J:$J,'ATL RAW'!$I:$I,'ATL GA Inventory'!$B84,'ATL RAW'!$L:$L,'ATL GA Inventory'!BY$3)+SUMIFS('ATL CR'!$J:$J,'ATL CR'!$I:$I,'ATL GA Inventory'!$B84,'ATL CR'!$L:$L,'ATL GA Inventory'!BY$3)</f>
        <v>0</v>
      </c>
      <c r="BZ84" s="13">
        <f>SUMIFS('ATL RAW'!$J:$J,'ATL RAW'!$I:$I,'ATL GA Inventory'!$B84,'ATL RAW'!$L:$L,'ATL GA Inventory'!BZ$3)+SUMIFS('ATL CR'!$J:$J,'ATL CR'!$I:$I,'ATL GA Inventory'!$B84,'ATL CR'!$L:$L,'ATL GA Inventory'!BZ$3)</f>
        <v>0</v>
      </c>
      <c r="CA84" s="13">
        <f>SUMIFS('ATL RAW'!$J:$J,'ATL RAW'!$I:$I,'ATL GA Inventory'!$B84,'ATL RAW'!$L:$L,'ATL GA Inventory'!CA$3)+SUMIFS('ATL CR'!$J:$J,'ATL CR'!$I:$I,'ATL GA Inventory'!$B84,'ATL CR'!$L:$L,'ATL GA Inventory'!CA$3)</f>
        <v>0</v>
      </c>
      <c r="CB84" s="13">
        <f>SUMIFS('ATL RAW'!$J:$J,'ATL RAW'!$I:$I,'ATL GA Inventory'!$B84,'ATL RAW'!$L:$L,'ATL GA Inventory'!CB$3)+SUMIFS('ATL CR'!$J:$J,'ATL CR'!$I:$I,'ATL GA Inventory'!$B84,'ATL CR'!$L:$L,'ATL GA Inventory'!CB$3)</f>
        <v>0</v>
      </c>
      <c r="CC84" s="13">
        <f>SUMIFS('ATL RAW'!$J:$J,'ATL RAW'!$I:$I,'ATL GA Inventory'!$B84,'ATL RAW'!$L:$L,'ATL GA Inventory'!CC$3)+SUMIFS('ATL CR'!$J:$J,'ATL CR'!$I:$I,'ATL GA Inventory'!$B84,'ATL CR'!$L:$L,'ATL GA Inventory'!CC$3)</f>
        <v>0</v>
      </c>
      <c r="CD84" s="13">
        <f>SUMIFS('ATL RAW'!$J:$J,'ATL RAW'!$I:$I,'ATL GA Inventory'!$B84,'ATL RAW'!$L:$L,'ATL GA Inventory'!CD$3)+SUMIFS('ATL CR'!$J:$J,'ATL CR'!$I:$I,'ATL GA Inventory'!$B84,'ATL CR'!$L:$L,'ATL GA Inventory'!CD$3)</f>
        <v>0</v>
      </c>
      <c r="CE84" s="13">
        <f>SUMIFS('ATL RAW'!$J:$J,'ATL RAW'!$I:$I,'ATL GA Inventory'!$B84,'ATL RAW'!$L:$L,'ATL GA Inventory'!CE$3)+SUMIFS('ATL CR'!$J:$J,'ATL CR'!$I:$I,'ATL GA Inventory'!$B84,'ATL CR'!$L:$L,'ATL GA Inventory'!CE$3)</f>
        <v>0</v>
      </c>
      <c r="CF84" s="13">
        <f>SUMIFS('ATL RAW'!$J:$J,'ATL RAW'!$I:$I,'ATL GA Inventory'!$B84,'ATL RAW'!$L:$L,'ATL GA Inventory'!CF$3)+SUMIFS('ATL CR'!$J:$J,'ATL CR'!$I:$I,'ATL GA Inventory'!$B84,'ATL CR'!$L:$L,'ATL GA Inventory'!CF$3)</f>
        <v>0</v>
      </c>
      <c r="CG84" s="13">
        <f>SUMIFS('ATL RAW'!$J:$J,'ATL RAW'!$I:$I,'ATL GA Inventory'!$B84,'ATL RAW'!$L:$L,'ATL GA Inventory'!CG$3)+SUMIFS('ATL CR'!$J:$J,'ATL CR'!$I:$I,'ATL GA Inventory'!$B84,'ATL CR'!$L:$L,'ATL GA Inventory'!CG$3)</f>
        <v>0</v>
      </c>
      <c r="CH84" s="13">
        <f>SUMIFS('ATL RAW'!$J:$J,'ATL RAW'!$I:$I,'ATL GA Inventory'!$B84,'ATL RAW'!$L:$L,'ATL GA Inventory'!CH$3)+SUMIFS('ATL CR'!$J:$J,'ATL CR'!$I:$I,'ATL GA Inventory'!$B84,'ATL CR'!$L:$L,'ATL GA Inventory'!CH$3)</f>
        <v>0</v>
      </c>
      <c r="CI84" s="13">
        <f>SUMIFS('ATL RAW'!$J:$J,'ATL RAW'!$I:$I,'ATL GA Inventory'!$B84,'ATL RAW'!$L:$L,'ATL GA Inventory'!CI$3)+SUMIFS('ATL CR'!$J:$J,'ATL CR'!$I:$I,'ATL GA Inventory'!$B84,'ATL CR'!$L:$L,'ATL GA Inventory'!CI$3)</f>
        <v>0</v>
      </c>
      <c r="CJ84" s="13">
        <f>SUMIFS('ATL RAW'!$J:$J,'ATL RAW'!$I:$I,'ATL GA Inventory'!$B84,'ATL RAW'!$L:$L,'ATL GA Inventory'!CJ$3)+SUMIFS('ATL CR'!$J:$J,'ATL CR'!$I:$I,'ATL GA Inventory'!$B84,'ATL CR'!$L:$L,'ATL GA Inventory'!CJ$3)</f>
        <v>0</v>
      </c>
      <c r="CK84" s="13">
        <f>SUMIFS('ATL RAW'!$J:$J,'ATL RAW'!$I:$I,'ATL GA Inventory'!$B84,'ATL RAW'!$L:$L,'ATL GA Inventory'!CK$3)+SUMIFS('ATL CR'!$J:$J,'ATL CR'!$I:$I,'ATL GA Inventory'!$B84,'ATL CR'!$L:$L,'ATL GA Inventory'!CK$3)</f>
        <v>0</v>
      </c>
      <c r="CL84" s="13">
        <f>SUMIFS('ATL RAW'!$J:$J,'ATL RAW'!$I:$I,'ATL GA Inventory'!$B84,'ATL RAW'!$L:$L,'ATL GA Inventory'!CL$3)+SUMIFS('ATL CR'!$J:$J,'ATL CR'!$I:$I,'ATL GA Inventory'!$B84,'ATL CR'!$L:$L,'ATL GA Inventory'!CL$3)</f>
        <v>0</v>
      </c>
      <c r="CM84" s="13">
        <f>SUMIFS('ATL RAW'!$J:$J,'ATL RAW'!$I:$I,'ATL GA Inventory'!$B84,'ATL RAW'!$L:$L,'ATL GA Inventory'!CM$3)+SUMIFS('ATL CR'!$J:$J,'ATL CR'!$I:$I,'ATL GA Inventory'!$B84,'ATL CR'!$L:$L,'ATL GA Inventory'!CM$3)</f>
        <v>0</v>
      </c>
      <c r="CN84" s="13">
        <f>SUMIFS('ATL RAW'!$J:$J,'ATL RAW'!$I:$I,'ATL GA Inventory'!$B84,'ATL RAW'!$L:$L,'ATL GA Inventory'!CN$3)+SUMIFS('ATL CR'!$J:$J,'ATL CR'!$I:$I,'ATL GA Inventory'!$B84,'ATL CR'!$L:$L,'ATL GA Inventory'!CN$3)</f>
        <v>0</v>
      </c>
      <c r="CO84" s="13">
        <f>SUMIFS('ATL RAW'!$J:$J,'ATL RAW'!$I:$I,'ATL GA Inventory'!$B84,'ATL RAW'!$L:$L,'ATL GA Inventory'!CO$3)+SUMIFS('ATL CR'!$J:$J,'ATL CR'!$I:$I,'ATL GA Inventory'!$B84,'ATL CR'!$L:$L,'ATL GA Inventory'!CO$3)</f>
        <v>0</v>
      </c>
      <c r="CP84" s="13">
        <f>SUMIFS('ATL RAW'!$J:$J,'ATL RAW'!$I:$I,'ATL GA Inventory'!$B84,'ATL RAW'!$L:$L,'ATL GA Inventory'!CP$3)+SUMIFS('ATL CR'!$J:$J,'ATL CR'!$I:$I,'ATL GA Inventory'!$B84,'ATL CR'!$L:$L,'ATL GA Inventory'!CP$3)</f>
        <v>0</v>
      </c>
      <c r="CQ84" s="13">
        <f>SUMIFS('ATL RAW'!$J:$J,'ATL RAW'!$I:$I,'ATL GA Inventory'!$B84,'ATL RAW'!$L:$L,'ATL GA Inventory'!CQ$3)+SUMIFS('ATL CR'!$J:$J,'ATL CR'!$I:$I,'ATL GA Inventory'!$B84,'ATL CR'!$L:$L,'ATL GA Inventory'!CQ$3)</f>
        <v>0</v>
      </c>
      <c r="CR84" s="13">
        <f>SUMIFS('ATL RAW'!$J:$J,'ATL RAW'!$I:$I,'ATL GA Inventory'!$B84,'ATL RAW'!$L:$L,'ATL GA Inventory'!CR$3)+SUMIFS('ATL CR'!$J:$J,'ATL CR'!$I:$I,'ATL GA Inventory'!$B84,'ATL CR'!$L:$L,'ATL GA Inventory'!CR$3)</f>
        <v>0</v>
      </c>
      <c r="CS84" s="13">
        <f>SUMIFS('ATL RAW'!$J:$J,'ATL RAW'!$I:$I,'ATL GA Inventory'!$B84,'ATL RAW'!$L:$L,'ATL GA Inventory'!CS$3)+SUMIFS('ATL CR'!$J:$J,'ATL CR'!$I:$I,'ATL GA Inventory'!$B84,'ATL CR'!$L:$L,'ATL GA Inventory'!CS$3)</f>
        <v>0</v>
      </c>
      <c r="CT84" s="13">
        <f>SUMIFS('ATL RAW'!$J:$J,'ATL RAW'!$I:$I,'ATL GA Inventory'!$B84,'ATL RAW'!$L:$L,'ATL GA Inventory'!CT$3)+SUMIFS('ATL CR'!$J:$J,'ATL CR'!$I:$I,'ATL GA Inventory'!$B84,'ATL CR'!$L:$L,'ATL GA Inventory'!CT$3)</f>
        <v>0</v>
      </c>
      <c r="CU84" s="13">
        <f>SUMIFS('ATL RAW'!$J:$J,'ATL RAW'!$I:$I,'ATL GA Inventory'!$B84,'ATL RAW'!$L:$L,'ATL GA Inventory'!CU$3)+SUMIFS('ATL CR'!$J:$J,'ATL CR'!$I:$I,'ATL GA Inventory'!$B84,'ATL CR'!$L:$L,'ATL GA Inventory'!CU$3)</f>
        <v>0</v>
      </c>
      <c r="CV84" s="13">
        <f>SUMIFS('ATL RAW'!$J:$J,'ATL RAW'!$I:$I,'ATL GA Inventory'!$B84,'ATL RAW'!$L:$L,'ATL GA Inventory'!CV$3)+SUMIFS('ATL CR'!$J:$J,'ATL CR'!$I:$I,'ATL GA Inventory'!$B84,'ATL CR'!$L:$L,'ATL GA Inventory'!CV$3)</f>
        <v>0</v>
      </c>
      <c r="CW84" s="13">
        <f>SUMIFS('ATL RAW'!$J:$J,'ATL RAW'!$I:$I,'ATL GA Inventory'!$B84,'ATL RAW'!$L:$L,'ATL GA Inventory'!CW$3)+SUMIFS('ATL CR'!$J:$J,'ATL CR'!$I:$I,'ATL GA Inventory'!$B84,'ATL CR'!$L:$L,'ATL GA Inventory'!CW$3)</f>
        <v>0</v>
      </c>
      <c r="CX84" s="13">
        <f>SUMIFS('ATL RAW'!$J:$J,'ATL RAW'!$I:$I,'ATL GA Inventory'!$B84,'ATL RAW'!$L:$L,'ATL GA Inventory'!CX$3)+SUMIFS('ATL CR'!$J:$J,'ATL CR'!$I:$I,'ATL GA Inventory'!$B84,'ATL CR'!$L:$L,'ATL GA Inventory'!CX$3)</f>
        <v>0</v>
      </c>
      <c r="CY84" s="13">
        <f>SUMIFS('ATL RAW'!$J:$J,'ATL RAW'!$I:$I,'ATL GA Inventory'!$B84,'ATL RAW'!$L:$L,'ATL GA Inventory'!CY$3)+SUMIFS('ATL CR'!$J:$J,'ATL CR'!$I:$I,'ATL GA Inventory'!$B84,'ATL CR'!$L:$L,'ATL GA Inventory'!CY$3)</f>
        <v>0</v>
      </c>
      <c r="CZ84" s="13">
        <f>SUMIFS('ATL RAW'!$J:$J,'ATL RAW'!$I:$I,'ATL GA Inventory'!$B84,'ATL RAW'!$L:$L,'ATL GA Inventory'!CZ$3)+SUMIFS('ATL CR'!$J:$J,'ATL CR'!$I:$I,'ATL GA Inventory'!$B84,'ATL CR'!$L:$L,'ATL GA Inventory'!CZ$3)</f>
        <v>0</v>
      </c>
      <c r="DA84" s="13">
        <f>SUMIFS('ATL RAW'!$J:$J,'ATL RAW'!$I:$I,'ATL GA Inventory'!$B84,'ATL RAW'!$L:$L,'ATL GA Inventory'!DA$3)+SUMIFS('ATL CR'!$J:$J,'ATL CR'!$I:$I,'ATL GA Inventory'!$B84,'ATL CR'!$L:$L,'ATL GA Inventory'!DA$3)</f>
        <v>0</v>
      </c>
      <c r="DB84" s="13">
        <f>SUMIFS('ATL RAW'!$J:$J,'ATL RAW'!$I:$I,'ATL GA Inventory'!$B84,'ATL RAW'!$L:$L,'ATL GA Inventory'!DB$3)+SUMIFS('ATL CR'!$J:$J,'ATL CR'!$I:$I,'ATL GA Inventory'!$B84,'ATL CR'!$L:$L,'ATL GA Inventory'!DB$3)</f>
        <v>0</v>
      </c>
      <c r="DC84" s="13">
        <f>SUMIFS('ATL RAW'!$J:$J,'ATL RAW'!$I:$I,'ATL GA Inventory'!$B84,'ATL RAW'!$L:$L,'ATL GA Inventory'!DC$3)+SUMIFS('ATL CR'!$J:$J,'ATL CR'!$I:$I,'ATL GA Inventory'!$B84,'ATL CR'!$L:$L,'ATL GA Inventory'!DC$3)</f>
        <v>0</v>
      </c>
      <c r="DD84" s="13">
        <f>SUMIFS('ATL RAW'!$J:$J,'ATL RAW'!$I:$I,'ATL GA Inventory'!$B84,'ATL RAW'!$L:$L,'ATL GA Inventory'!DD$3)+SUMIFS('ATL CR'!$J:$J,'ATL CR'!$I:$I,'ATL GA Inventory'!$B84,'ATL CR'!$L:$L,'ATL GA Inventory'!DD$3)</f>
        <v>0</v>
      </c>
      <c r="DE84" s="13">
        <f>SUMIFS('ATL RAW'!$J:$J,'ATL RAW'!$I:$I,'ATL GA Inventory'!$B84,'ATL RAW'!$L:$L,'ATL GA Inventory'!DE$3)+SUMIFS('ATL CR'!$J:$J,'ATL CR'!$I:$I,'ATL GA Inventory'!$B84,'ATL CR'!$L:$L,'ATL GA Inventory'!DE$3)</f>
        <v>0</v>
      </c>
      <c r="DF84" s="13">
        <f>SUMIFS('ATL RAW'!$J:$J,'ATL RAW'!$I:$I,'ATL GA Inventory'!$B84,'ATL RAW'!$L:$L,'ATL GA Inventory'!DF$3)+SUMIFS('ATL CR'!$J:$J,'ATL CR'!$I:$I,'ATL GA Inventory'!$B84,'ATL CR'!$L:$L,'ATL GA Inventory'!DF$3)</f>
        <v>0</v>
      </c>
      <c r="DG84" s="13">
        <f>SUMIFS('ATL RAW'!$J:$J,'ATL RAW'!$I:$I,'ATL GA Inventory'!$B84,'ATL RAW'!$L:$L,'ATL GA Inventory'!DG$3)+SUMIFS('ATL CR'!$J:$J,'ATL CR'!$I:$I,'ATL GA Inventory'!$B84,'ATL CR'!$L:$L,'ATL GA Inventory'!DG$3)</f>
        <v>0</v>
      </c>
      <c r="DH84" s="13">
        <f>SUMIFS('ATL RAW'!$J:$J,'ATL RAW'!$I:$I,'ATL GA Inventory'!$B84,'ATL RAW'!$L:$L,'ATL GA Inventory'!DH$3)+SUMIFS('ATL CR'!$J:$J,'ATL CR'!$I:$I,'ATL GA Inventory'!$B84,'ATL CR'!$L:$L,'ATL GA Inventory'!DH$3)</f>
        <v>0</v>
      </c>
      <c r="DI84" s="13">
        <f>SUMIFS('ATL RAW'!$J:$J,'ATL RAW'!$I:$I,'ATL GA Inventory'!$B84,'ATL RAW'!$L:$L,'ATL GA Inventory'!DI$3)+SUMIFS('ATL CR'!$J:$J,'ATL CR'!$I:$I,'ATL GA Inventory'!$B84,'ATL CR'!$L:$L,'ATL GA Inventory'!DI$3)</f>
        <v>0</v>
      </c>
      <c r="DJ84" s="13">
        <f>SUMIFS('ATL RAW'!$J:$J,'ATL RAW'!$I:$I,'ATL GA Inventory'!$B84,'ATL RAW'!$L:$L,'ATL GA Inventory'!DJ$3)+SUMIFS('ATL CR'!$J:$J,'ATL CR'!$I:$I,'ATL GA Inventory'!$B84,'ATL CR'!$L:$L,'ATL GA Inventory'!DJ$3)</f>
        <v>0</v>
      </c>
      <c r="DK84" s="13">
        <f>SUMIFS('ATL RAW'!$J:$J,'ATL RAW'!$I:$I,'ATL GA Inventory'!$B84,'ATL RAW'!$L:$L,'ATL GA Inventory'!DK$3)+SUMIFS('ATL CR'!$J:$J,'ATL CR'!$I:$I,'ATL GA Inventory'!$B84,'ATL CR'!$L:$L,'ATL GA Inventory'!DK$3)</f>
        <v>0</v>
      </c>
      <c r="DL84" s="13">
        <f>SUMIFS('ATL RAW'!$J:$J,'ATL RAW'!$I:$I,'ATL GA Inventory'!$B84,'ATL RAW'!$L:$L,'ATL GA Inventory'!DL$3)+SUMIFS('ATL CR'!$J:$J,'ATL CR'!$I:$I,'ATL GA Inventory'!$B84,'ATL CR'!$L:$L,'ATL GA Inventory'!DL$3)</f>
        <v>0</v>
      </c>
      <c r="DM84" s="13">
        <f>SUMIFS('ATL RAW'!$J:$J,'ATL RAW'!$I:$I,'ATL GA Inventory'!$B84,'ATL RAW'!$L:$L,'ATL GA Inventory'!DM$3)+SUMIFS('ATL CR'!$J:$J,'ATL CR'!$I:$I,'ATL GA Inventory'!$B84,'ATL CR'!$L:$L,'ATL GA Inventory'!DM$3)</f>
        <v>0</v>
      </c>
      <c r="DN84" s="13">
        <f>SUMIFS('ATL RAW'!$J:$J,'ATL RAW'!$I:$I,'ATL GA Inventory'!$B84,'ATL RAW'!$L:$L,'ATL GA Inventory'!DN$3)+SUMIFS('ATL CR'!$J:$J,'ATL CR'!$I:$I,'ATL GA Inventory'!$B84,'ATL CR'!$L:$L,'ATL GA Inventory'!DN$3)</f>
        <v>0</v>
      </c>
      <c r="DO84" s="13">
        <f>SUMIFS('ATL RAW'!$J:$J,'ATL RAW'!$I:$I,'ATL GA Inventory'!$B84,'ATL RAW'!$L:$L,'ATL GA Inventory'!DO$3)+SUMIFS('ATL CR'!$J:$J,'ATL CR'!$I:$I,'ATL GA Inventory'!$B84,'ATL CR'!$L:$L,'ATL GA Inventory'!DO$3)</f>
        <v>0</v>
      </c>
      <c r="DP84" s="13">
        <f>SUMIFS('ATL RAW'!$J:$J,'ATL RAW'!$I:$I,'ATL GA Inventory'!$B84,'ATL RAW'!$L:$L,'ATL GA Inventory'!DP$3)+SUMIFS('ATL CR'!$J:$J,'ATL CR'!$I:$I,'ATL GA Inventory'!$B84,'ATL CR'!$L:$L,'ATL GA Inventory'!DP$3)</f>
        <v>0</v>
      </c>
      <c r="DQ84" s="13">
        <f>SUMIFS('ATL RAW'!$J:$J,'ATL RAW'!$I:$I,'ATL GA Inventory'!$B84,'ATL RAW'!$L:$L,'ATL GA Inventory'!DQ$3)+SUMIFS('ATL CR'!$J:$J,'ATL CR'!$I:$I,'ATL GA Inventory'!$B84,'ATL CR'!$L:$L,'ATL GA Inventory'!DQ$3)</f>
        <v>0</v>
      </c>
      <c r="DR84" s="13">
        <f>SUMIFS('ATL RAW'!$J:$J,'ATL RAW'!$I:$I,'ATL GA Inventory'!$B84,'ATL RAW'!$L:$L,'ATL GA Inventory'!DR$3)+SUMIFS('ATL CR'!$J:$J,'ATL CR'!$I:$I,'ATL GA Inventory'!$B84,'ATL CR'!$L:$L,'ATL GA Inventory'!DR$3)</f>
        <v>0</v>
      </c>
      <c r="DS84" s="13">
        <f>SUMIFS('ATL RAW'!$J:$J,'ATL RAW'!$I:$I,'ATL GA Inventory'!$B84,'ATL RAW'!$L:$L,'ATL GA Inventory'!DS$3)+SUMIFS('ATL CR'!$J:$J,'ATL CR'!$I:$I,'ATL GA Inventory'!$B84,'ATL CR'!$L:$L,'ATL GA Inventory'!DS$3)</f>
        <v>0</v>
      </c>
      <c r="DT84" s="13">
        <f>SUMIFS('ATL RAW'!$J:$J,'ATL RAW'!$I:$I,'ATL GA Inventory'!$B84,'ATL RAW'!$L:$L,'ATL GA Inventory'!DT$3)+SUMIFS('ATL CR'!$J:$J,'ATL CR'!$I:$I,'ATL GA Inventory'!$B84,'ATL CR'!$L:$L,'ATL GA Inventory'!DT$3)</f>
        <v>0</v>
      </c>
      <c r="DU84" s="13">
        <f>SUMIFS('ATL RAW'!$J:$J,'ATL RAW'!$I:$I,'ATL GA Inventory'!$B84,'ATL RAW'!$L:$L,'ATL GA Inventory'!DU$3)+SUMIFS('ATL CR'!$J:$J,'ATL CR'!$I:$I,'ATL GA Inventory'!$B84,'ATL CR'!$L:$L,'ATL GA Inventory'!DU$3)</f>
        <v>0</v>
      </c>
      <c r="DV84" s="13">
        <f>SUMIFS('ATL RAW'!$J:$J,'ATL RAW'!$I:$I,'ATL GA Inventory'!$B84,'ATL RAW'!$L:$L,'ATL GA Inventory'!DV$3)+SUMIFS('ATL CR'!$J:$J,'ATL CR'!$I:$I,'ATL GA Inventory'!$B84,'ATL CR'!$L:$L,'ATL GA Inventory'!DV$3)</f>
        <v>0</v>
      </c>
      <c r="DW84" s="13">
        <f>SUMIFS('ATL RAW'!$J:$J,'ATL RAW'!$I:$I,'ATL GA Inventory'!$B84,'ATL RAW'!$L:$L,'ATL GA Inventory'!DW$3)+SUMIFS('ATL CR'!$J:$J,'ATL CR'!$I:$I,'ATL GA Inventory'!$B84,'ATL CR'!$L:$L,'ATL GA Inventory'!DW$3)</f>
        <v>0</v>
      </c>
      <c r="DX84" s="13">
        <f>SUMIFS('ATL RAW'!$J:$J,'ATL RAW'!$I:$I,'ATL GA Inventory'!$B84,'ATL RAW'!$L:$L,'ATL GA Inventory'!DX$3)+SUMIFS('ATL CR'!$J:$J,'ATL CR'!$I:$I,'ATL GA Inventory'!$B84,'ATL CR'!$L:$L,'ATL GA Inventory'!DX$3)</f>
        <v>0</v>
      </c>
      <c r="DY84" s="13">
        <f>SUMIFS('ATL RAW'!$J:$J,'ATL RAW'!$I:$I,'ATL GA Inventory'!$B84,'ATL RAW'!$L:$L,'ATL GA Inventory'!DY$3)+SUMIFS('ATL CR'!$J:$J,'ATL CR'!$I:$I,'ATL GA Inventory'!$B84,'ATL CR'!$L:$L,'ATL GA Inventory'!DY$3)</f>
        <v>0</v>
      </c>
      <c r="DZ84" s="13">
        <f>SUMIFS('ATL RAW'!$J:$J,'ATL RAW'!$I:$I,'ATL GA Inventory'!$B84,'ATL RAW'!$L:$L,'ATL GA Inventory'!DZ$3)+SUMIFS('ATL CR'!$J:$J,'ATL CR'!$I:$I,'ATL GA Inventory'!$B84,'ATL CR'!$L:$L,'ATL GA Inventory'!DZ$3)</f>
        <v>0</v>
      </c>
      <c r="EA84" s="13">
        <f>SUMIFS('ATL RAW'!$J:$J,'ATL RAW'!$I:$I,'ATL GA Inventory'!$B84,'ATL RAW'!$L:$L,'ATL GA Inventory'!EA$3)+SUMIFS('ATL CR'!$J:$J,'ATL CR'!$I:$I,'ATL GA Inventory'!$B84,'ATL CR'!$L:$L,'ATL GA Inventory'!EA$3)</f>
        <v>0</v>
      </c>
      <c r="EB84" s="13">
        <f>SUMIFS('ATL RAW'!$J:$J,'ATL RAW'!$I:$I,'ATL GA Inventory'!$B84,'ATL RAW'!$L:$L,'ATL GA Inventory'!EB$3)+SUMIFS('ATL CR'!$J:$J,'ATL CR'!$I:$I,'ATL GA Inventory'!$B84,'ATL CR'!$L:$L,'ATL GA Inventory'!EB$3)</f>
        <v>0</v>
      </c>
      <c r="EC84" s="13">
        <f>SUMIFS('ATL RAW'!$J:$J,'ATL RAW'!$I:$I,'ATL GA Inventory'!$B84,'ATL RAW'!$L:$L,'ATL GA Inventory'!EC$3)+SUMIFS('ATL CR'!$J:$J,'ATL CR'!$I:$I,'ATL GA Inventory'!$B84,'ATL CR'!$L:$L,'ATL GA Inventory'!EC$3)</f>
        <v>0</v>
      </c>
      <c r="ED84" s="13">
        <f>SUMIFS('ATL RAW'!$J:$J,'ATL RAW'!$I:$I,'ATL GA Inventory'!$B84,'ATL RAW'!$L:$L,'ATL GA Inventory'!ED$3)+SUMIFS('ATL CR'!$J:$J,'ATL CR'!$I:$I,'ATL GA Inventory'!$B84,'ATL CR'!$L:$L,'ATL GA Inventory'!ED$3)</f>
        <v>0</v>
      </c>
      <c r="EE84" s="13">
        <f>SUMIFS('ATL RAW'!$J:$J,'ATL RAW'!$I:$I,'ATL GA Inventory'!$B84,'ATL RAW'!$L:$L,'ATL GA Inventory'!EE$3)+SUMIFS('ATL CR'!$J:$J,'ATL CR'!$I:$I,'ATL GA Inventory'!$B84,'ATL CR'!$L:$L,'ATL GA Inventory'!EE$3)</f>
        <v>0</v>
      </c>
      <c r="EF84" s="13">
        <f>SUMIFS('ATL RAW'!$J:$J,'ATL RAW'!$I:$I,'ATL GA Inventory'!$B84,'ATL RAW'!$L:$L,'ATL GA Inventory'!EF$3)+SUMIFS('ATL CR'!$J:$J,'ATL CR'!$I:$I,'ATL GA Inventory'!$B84,'ATL CR'!$L:$L,'ATL GA Inventory'!EF$3)</f>
        <v>0</v>
      </c>
      <c r="EG84" s="13">
        <f>SUMIFS('ATL RAW'!$J:$J,'ATL RAW'!$I:$I,'ATL GA Inventory'!$B84,'ATL RAW'!$L:$L,'ATL GA Inventory'!EG$3)+SUMIFS('ATL CR'!$J:$J,'ATL CR'!$I:$I,'ATL GA Inventory'!$B84,'ATL CR'!$L:$L,'ATL GA Inventory'!EG$3)</f>
        <v>0</v>
      </c>
      <c r="EH84" s="13">
        <f>SUMIFS('ATL RAW'!$J:$J,'ATL RAW'!$I:$I,'ATL GA Inventory'!$B84,'ATL RAW'!$L:$L,'ATL GA Inventory'!EH$3)+SUMIFS('ATL CR'!$J:$J,'ATL CR'!$I:$I,'ATL GA Inventory'!$B84,'ATL CR'!$L:$L,'ATL GA Inventory'!EH$3)</f>
        <v>0</v>
      </c>
      <c r="EI84" s="13">
        <f>SUMIFS('ATL RAW'!$J:$J,'ATL RAW'!$I:$I,'ATL GA Inventory'!$B84,'ATL RAW'!$L:$L,'ATL GA Inventory'!EI$3)+SUMIFS('ATL CR'!$J:$J,'ATL CR'!$I:$I,'ATL GA Inventory'!$B84,'ATL CR'!$L:$L,'ATL GA Inventory'!EI$3)</f>
        <v>0</v>
      </c>
      <c r="EJ84" s="13">
        <f>SUMIFS('ATL RAW'!$J:$J,'ATL RAW'!$I:$I,'ATL GA Inventory'!$B84,'ATL RAW'!$L:$L,'ATL GA Inventory'!EJ$3)+SUMIFS('ATL CR'!$J:$J,'ATL CR'!$I:$I,'ATL GA Inventory'!$B84,'ATL CR'!$L:$L,'ATL GA Inventory'!EJ$3)</f>
        <v>0</v>
      </c>
      <c r="EK84" s="13">
        <f>SUMIFS('ATL RAW'!$J:$J,'ATL RAW'!$I:$I,'ATL GA Inventory'!$B84,'ATL RAW'!$L:$L,'ATL GA Inventory'!EK$3)+SUMIFS('ATL CR'!$J:$J,'ATL CR'!$I:$I,'ATL GA Inventory'!$B84,'ATL CR'!$L:$L,'ATL GA Inventory'!EK$3)</f>
        <v>0</v>
      </c>
      <c r="EL84" s="13">
        <f>SUMIFS('ATL RAW'!$J:$J,'ATL RAW'!$I:$I,'ATL GA Inventory'!$B84,'ATL RAW'!$L:$L,'ATL GA Inventory'!EL$3)+SUMIFS('ATL CR'!$J:$J,'ATL CR'!$I:$I,'ATL GA Inventory'!$B84,'ATL CR'!$L:$L,'ATL GA Inventory'!EL$3)</f>
        <v>0</v>
      </c>
      <c r="EM84" s="13">
        <f>SUMIFS('ATL RAW'!$J:$J,'ATL RAW'!$I:$I,'ATL GA Inventory'!$B84,'ATL RAW'!$L:$L,'ATL GA Inventory'!EM$3)+SUMIFS('ATL CR'!$J:$J,'ATL CR'!$I:$I,'ATL GA Inventory'!$B84,'ATL CR'!$L:$L,'ATL GA Inventory'!EM$3)</f>
        <v>0</v>
      </c>
      <c r="EN84" s="13">
        <f>SUMIFS('ATL RAW'!$J:$J,'ATL RAW'!$I:$I,'ATL GA Inventory'!$B84,'ATL RAW'!$L:$L,'ATL GA Inventory'!EN$3)+SUMIFS('ATL CR'!$J:$J,'ATL CR'!$I:$I,'ATL GA Inventory'!$B84,'ATL CR'!$L:$L,'ATL GA Inventory'!EN$3)</f>
        <v>0</v>
      </c>
      <c r="EO84" s="13">
        <f>SUMIFS('ATL RAW'!$J:$J,'ATL RAW'!$I:$I,'ATL GA Inventory'!$B84,'ATL RAW'!$L:$L,'ATL GA Inventory'!EO$3)+SUMIFS('ATL CR'!$J:$J,'ATL CR'!$I:$I,'ATL GA Inventory'!$B84,'ATL CR'!$L:$L,'ATL GA Inventory'!EO$3)</f>
        <v>0</v>
      </c>
      <c r="EP84" s="13">
        <f>SUMIFS('ATL RAW'!$J:$J,'ATL RAW'!$I:$I,'ATL GA Inventory'!$B84,'ATL RAW'!$L:$L,'ATL GA Inventory'!EP$3)+SUMIFS('ATL CR'!$J:$J,'ATL CR'!$I:$I,'ATL GA Inventory'!$B84,'ATL CR'!$L:$L,'ATL GA Inventory'!EP$3)</f>
        <v>0</v>
      </c>
      <c r="EQ84" s="13">
        <f>SUMIFS('ATL RAW'!$J:$J,'ATL RAW'!$I:$I,'ATL GA Inventory'!$B84,'ATL RAW'!$L:$L,'ATL GA Inventory'!EQ$3)+SUMIFS('ATL CR'!$J:$J,'ATL CR'!$I:$I,'ATL GA Inventory'!$B84,'ATL CR'!$L:$L,'ATL GA Inventory'!EQ$3)</f>
        <v>0</v>
      </c>
      <c r="ER84" s="13">
        <f>SUMIFS('ATL RAW'!$J:$J,'ATL RAW'!$I:$I,'ATL GA Inventory'!$B84,'ATL RAW'!$L:$L,'ATL GA Inventory'!ER$3)+SUMIFS('ATL CR'!$J:$J,'ATL CR'!$I:$I,'ATL GA Inventory'!$B84,'ATL CR'!$L:$L,'ATL GA Inventory'!ER$3)</f>
        <v>0</v>
      </c>
      <c r="ES84" s="13">
        <f>SUMIFS('ATL RAW'!$J:$J,'ATL RAW'!$I:$I,'ATL GA Inventory'!$B84,'ATL RAW'!$L:$L,'ATL GA Inventory'!ES$3)+SUMIFS('ATL CR'!$J:$J,'ATL CR'!$I:$I,'ATL GA Inventory'!$B84,'ATL CR'!$L:$L,'ATL GA Inventory'!ES$3)</f>
        <v>0</v>
      </c>
      <c r="ET84" s="13">
        <f>SUMIFS('ATL RAW'!$J:$J,'ATL RAW'!$I:$I,'ATL GA Inventory'!$B84,'ATL RAW'!$L:$L,'ATL GA Inventory'!ET$3)+SUMIFS('ATL CR'!$J:$J,'ATL CR'!$I:$I,'ATL GA Inventory'!$B84,'ATL CR'!$L:$L,'ATL GA Inventory'!ET$3)</f>
        <v>0</v>
      </c>
      <c r="EU84" s="13">
        <f>SUMIFS('ATL RAW'!$J:$J,'ATL RAW'!$I:$I,'ATL GA Inventory'!$B84,'ATL RAW'!$L:$L,'ATL GA Inventory'!EU$3)+SUMIFS('ATL CR'!$J:$J,'ATL CR'!$I:$I,'ATL GA Inventory'!$B84,'ATL CR'!$L:$L,'ATL GA Inventory'!EU$3)</f>
        <v>0</v>
      </c>
      <c r="EV84" s="13">
        <f>SUMIFS('ATL RAW'!$J:$J,'ATL RAW'!$I:$I,'ATL GA Inventory'!$B84,'ATL RAW'!$L:$L,'ATL GA Inventory'!EV$3)+SUMIFS('ATL CR'!$J:$J,'ATL CR'!$I:$I,'ATL GA Inventory'!$B84,'ATL CR'!$L:$L,'ATL GA Inventory'!EV$3)</f>
        <v>0</v>
      </c>
      <c r="EW84" s="13">
        <f>SUMIFS('ATL RAW'!$J:$J,'ATL RAW'!$I:$I,'ATL GA Inventory'!$B84,'ATL RAW'!$L:$L,'ATL GA Inventory'!EW$3)+SUMIFS('ATL CR'!$J:$J,'ATL CR'!$I:$I,'ATL GA Inventory'!$B84,'ATL CR'!$L:$L,'ATL GA Inventory'!EW$3)</f>
        <v>0</v>
      </c>
      <c r="EX84" s="13">
        <f>SUMIFS('ATL RAW'!$J:$J,'ATL RAW'!$I:$I,'ATL GA Inventory'!$B84,'ATL RAW'!$L:$L,'ATL GA Inventory'!EX$3)+SUMIFS('ATL CR'!$J:$J,'ATL CR'!$I:$I,'ATL GA Inventory'!$B84,'ATL CR'!$L:$L,'ATL GA Inventory'!EX$3)</f>
        <v>0</v>
      </c>
      <c r="EY84" s="13">
        <f>SUMIFS('ATL RAW'!$J:$J,'ATL RAW'!$I:$I,'ATL GA Inventory'!$B84,'ATL RAW'!$L:$L,'ATL GA Inventory'!EY$3)+SUMIFS('ATL CR'!$J:$J,'ATL CR'!$I:$I,'ATL GA Inventory'!$B84,'ATL CR'!$L:$L,'ATL GA Inventory'!EY$3)</f>
        <v>0</v>
      </c>
      <c r="EZ84" s="13">
        <f>SUMIFS('ATL RAW'!$J:$J,'ATL RAW'!$I:$I,'ATL GA Inventory'!$B84,'ATL RAW'!$L:$L,'ATL GA Inventory'!EZ$3)+SUMIFS('ATL CR'!$J:$J,'ATL CR'!$I:$I,'ATL GA Inventory'!$B84,'ATL CR'!$L:$L,'ATL GA Inventory'!EZ$3)</f>
        <v>0</v>
      </c>
      <c r="FA84" s="13">
        <f>SUMIFS('ATL RAW'!$J:$J,'ATL RAW'!$I:$I,'ATL GA Inventory'!$B84,'ATL RAW'!$L:$L,'ATL GA Inventory'!FA$3)+SUMIFS('ATL CR'!$J:$J,'ATL CR'!$I:$I,'ATL GA Inventory'!$B84,'ATL CR'!$L:$L,'ATL GA Inventory'!FA$3)</f>
        <v>0</v>
      </c>
      <c r="FB84" s="13">
        <f>SUMIFS('ATL RAW'!$J:$J,'ATL RAW'!$I:$I,'ATL GA Inventory'!$B84,'ATL RAW'!$L:$L,'ATL GA Inventory'!FB$3)+SUMIFS('ATL CR'!$J:$J,'ATL CR'!$I:$I,'ATL GA Inventory'!$B84,'ATL CR'!$L:$L,'ATL GA Inventory'!FB$3)</f>
        <v>0</v>
      </c>
      <c r="FC84" s="13">
        <f>SUMIFS('ATL RAW'!$J:$J,'ATL RAW'!$I:$I,'ATL GA Inventory'!$B84,'ATL RAW'!$L:$L,'ATL GA Inventory'!FC$3)+SUMIFS('ATL CR'!$J:$J,'ATL CR'!$I:$I,'ATL GA Inventory'!$B84,'ATL CR'!$L:$L,'ATL GA Inventory'!FC$3)</f>
        <v>0</v>
      </c>
      <c r="FD84" s="13">
        <f>SUMIFS('ATL RAW'!$J:$J,'ATL RAW'!$I:$I,'ATL GA Inventory'!$B84,'ATL RAW'!$L:$L,'ATL GA Inventory'!FD$3)+SUMIFS('ATL CR'!$J:$J,'ATL CR'!$I:$I,'ATL GA Inventory'!$B84,'ATL CR'!$L:$L,'ATL GA Inventory'!FD$3)</f>
        <v>0</v>
      </c>
      <c r="FE84" s="13">
        <f>SUMIFS('ATL RAW'!$J:$J,'ATL RAW'!$I:$I,'ATL GA Inventory'!$B84,'ATL RAW'!$L:$L,'ATL GA Inventory'!FE$3)+SUMIFS('ATL CR'!$J:$J,'ATL CR'!$I:$I,'ATL GA Inventory'!$B84,'ATL CR'!$L:$L,'ATL GA Inventory'!FE$3)</f>
        <v>0</v>
      </c>
      <c r="FF84" s="13">
        <f>SUMIFS('ATL RAW'!$J:$J,'ATL RAW'!$I:$I,'ATL GA Inventory'!$B84,'ATL RAW'!$L:$L,'ATL GA Inventory'!FF$3)+SUMIFS('ATL CR'!$J:$J,'ATL CR'!$I:$I,'ATL GA Inventory'!$B84,'ATL CR'!$L:$L,'ATL GA Inventory'!FF$3)</f>
        <v>0</v>
      </c>
      <c r="FG84" s="13">
        <f>SUMIFS('ATL RAW'!$J:$J,'ATL RAW'!$I:$I,'ATL GA Inventory'!$B84,'ATL RAW'!$L:$L,'ATL GA Inventory'!FG$3)+SUMIFS('ATL CR'!$J:$J,'ATL CR'!$I:$I,'ATL GA Inventory'!$B84,'ATL CR'!$L:$L,'ATL GA Inventory'!FG$3)</f>
        <v>0</v>
      </c>
      <c r="FH84" s="13">
        <f>SUMIFS('ATL RAW'!$J:$J,'ATL RAW'!$I:$I,'ATL GA Inventory'!$B84,'ATL RAW'!$L:$L,'ATL GA Inventory'!FH$3)+SUMIFS('ATL CR'!$J:$J,'ATL CR'!$I:$I,'ATL GA Inventory'!$B84,'ATL CR'!$L:$L,'ATL GA Inventory'!FH$3)</f>
        <v>0</v>
      </c>
      <c r="FI84" s="13">
        <f>SUMIFS('ATL RAW'!$J:$J,'ATL RAW'!$I:$I,'ATL GA Inventory'!$B84,'ATL RAW'!$L:$L,'ATL GA Inventory'!FI$3)+SUMIFS('ATL CR'!$J:$J,'ATL CR'!$I:$I,'ATL GA Inventory'!$B84,'ATL CR'!$L:$L,'ATL GA Inventory'!FI$3)</f>
        <v>0</v>
      </c>
      <c r="FJ84" s="13">
        <f>SUMIFS('ATL RAW'!$J:$J,'ATL RAW'!$I:$I,'ATL GA Inventory'!$B84,'ATL RAW'!$L:$L,'ATL GA Inventory'!FJ$3)+SUMIFS('ATL CR'!$J:$J,'ATL CR'!$I:$I,'ATL GA Inventory'!$B84,'ATL CR'!$L:$L,'ATL GA Inventory'!FJ$3)</f>
        <v>0</v>
      </c>
      <c r="FK84" s="13">
        <f>SUMIFS('ATL RAW'!$J:$J,'ATL RAW'!$I:$I,'ATL GA Inventory'!$B84,'ATL RAW'!$L:$L,'ATL GA Inventory'!FK$3)+SUMIFS('ATL CR'!$J:$J,'ATL CR'!$I:$I,'ATL GA Inventory'!$B84,'ATL CR'!$L:$L,'ATL GA Inventory'!FK$3)</f>
        <v>0</v>
      </c>
      <c r="FL84" s="13">
        <f>SUMIFS('ATL RAW'!$J:$J,'ATL RAW'!$I:$I,'ATL GA Inventory'!$B84,'ATL RAW'!$L:$L,'ATL GA Inventory'!FL$3)+SUMIFS('ATL CR'!$J:$J,'ATL CR'!$I:$I,'ATL GA Inventory'!$B84,'ATL CR'!$L:$L,'ATL GA Inventory'!FL$3)</f>
        <v>0</v>
      </c>
      <c r="FM84" s="13">
        <f>SUMIFS('ATL RAW'!$J:$J,'ATL RAW'!$I:$I,'ATL GA Inventory'!$B84,'ATL RAW'!$L:$L,'ATL GA Inventory'!FM$3)+SUMIFS('ATL CR'!$J:$J,'ATL CR'!$I:$I,'ATL GA Inventory'!$B84,'ATL CR'!$L:$L,'ATL GA Inventory'!FM$3)</f>
        <v>0</v>
      </c>
      <c r="FN84" s="13">
        <f>SUMIFS('ATL RAW'!$J:$J,'ATL RAW'!$I:$I,'ATL GA Inventory'!$B84,'ATL RAW'!$L:$L,'ATL GA Inventory'!FN$3)+SUMIFS('ATL CR'!$J:$J,'ATL CR'!$I:$I,'ATL GA Inventory'!$B84,'ATL CR'!$L:$L,'ATL GA Inventory'!FN$3)</f>
        <v>0</v>
      </c>
      <c r="FO84" s="13">
        <f>SUMIFS('ATL RAW'!$J:$J,'ATL RAW'!$I:$I,'ATL GA Inventory'!$B84,'ATL RAW'!$L:$L,'ATL GA Inventory'!FO$3)+SUMIFS('ATL CR'!$J:$J,'ATL CR'!$I:$I,'ATL GA Inventory'!$B84,'ATL CR'!$L:$L,'ATL GA Inventory'!FO$3)</f>
        <v>0</v>
      </c>
      <c r="FP84" s="13">
        <f>SUMIFS('ATL RAW'!$J:$J,'ATL RAW'!$I:$I,'ATL GA Inventory'!$B84,'ATL RAW'!$L:$L,'ATL GA Inventory'!FP$3)+SUMIFS('ATL CR'!$J:$J,'ATL CR'!$I:$I,'ATL GA Inventory'!$B84,'ATL CR'!$L:$L,'ATL GA Inventory'!FP$3)</f>
        <v>0</v>
      </c>
      <c r="FQ84" s="13">
        <f>SUMIFS('ATL RAW'!$J:$J,'ATL RAW'!$I:$I,'ATL GA Inventory'!$B84,'ATL RAW'!$L:$L,'ATL GA Inventory'!FQ$3)+SUMIFS('ATL CR'!$J:$J,'ATL CR'!$I:$I,'ATL GA Inventory'!$B84,'ATL CR'!$L:$L,'ATL GA Inventory'!FQ$3)</f>
        <v>0</v>
      </c>
      <c r="FR84" s="13">
        <f>SUMIFS('ATL RAW'!$J:$J,'ATL RAW'!$I:$I,'ATL GA Inventory'!$B84,'ATL RAW'!$L:$L,'ATL GA Inventory'!FR$3)+SUMIFS('ATL CR'!$J:$J,'ATL CR'!$I:$I,'ATL GA Inventory'!$B84,'ATL CR'!$L:$L,'ATL GA Inventory'!FR$3)</f>
        <v>0</v>
      </c>
      <c r="FS84" s="13">
        <f>SUMIFS('ATL RAW'!$J:$J,'ATL RAW'!$I:$I,'ATL GA Inventory'!$B84,'ATL RAW'!$L:$L,'ATL GA Inventory'!FS$3)+SUMIFS('ATL CR'!$J:$J,'ATL CR'!$I:$I,'ATL GA Inventory'!$B84,'ATL CR'!$L:$L,'ATL GA Inventory'!FS$3)</f>
        <v>0</v>
      </c>
      <c r="FT84" s="13">
        <f>SUMIFS('ATL RAW'!$J:$J,'ATL RAW'!$I:$I,'ATL GA Inventory'!$B84,'ATL RAW'!$L:$L,'ATL GA Inventory'!FT$3)+SUMIFS('ATL CR'!$J:$J,'ATL CR'!$I:$I,'ATL GA Inventory'!$B84,'ATL CR'!$L:$L,'ATL GA Inventory'!FT$3)</f>
        <v>0</v>
      </c>
      <c r="FU84" s="13">
        <f>SUMIFS('ATL RAW'!$J:$J,'ATL RAW'!$I:$I,'ATL GA Inventory'!$B84,'ATL RAW'!$L:$L,'ATL GA Inventory'!FU$3)+SUMIFS('ATL CR'!$J:$J,'ATL CR'!$I:$I,'ATL GA Inventory'!$B84,'ATL CR'!$L:$L,'ATL GA Inventory'!FU$3)</f>
        <v>0</v>
      </c>
      <c r="FV84" s="13">
        <f>SUMIFS('ATL RAW'!$J:$J,'ATL RAW'!$I:$I,'ATL GA Inventory'!$B84,'ATL RAW'!$L:$L,'ATL GA Inventory'!FV$3)+SUMIFS('ATL CR'!$J:$J,'ATL CR'!$I:$I,'ATL GA Inventory'!$B84,'ATL CR'!$L:$L,'ATL GA Inventory'!FV$3)</f>
        <v>0</v>
      </c>
      <c r="FW84" s="13">
        <f>SUMIFS('ATL RAW'!$J:$J,'ATL RAW'!$I:$I,'ATL GA Inventory'!$B84,'ATL RAW'!$L:$L,'ATL GA Inventory'!FW$3)+SUMIFS('ATL CR'!$J:$J,'ATL CR'!$I:$I,'ATL GA Inventory'!$B84,'ATL CR'!$L:$L,'ATL GA Inventory'!FW$3)</f>
        <v>0</v>
      </c>
      <c r="FX84" s="13">
        <f>SUMIFS('ATL RAW'!$J:$J,'ATL RAW'!$I:$I,'ATL GA Inventory'!$B84,'ATL RAW'!$L:$L,'ATL GA Inventory'!FX$3)+SUMIFS('ATL CR'!$J:$J,'ATL CR'!$I:$I,'ATL GA Inventory'!$B84,'ATL CR'!$L:$L,'ATL GA Inventory'!FX$3)</f>
        <v>0</v>
      </c>
      <c r="FY84" s="13">
        <f>SUMIFS('ATL RAW'!$J:$J,'ATL RAW'!$I:$I,'ATL GA Inventory'!$B84,'ATL RAW'!$L:$L,'ATL GA Inventory'!FY$3)+SUMIFS('ATL CR'!$J:$J,'ATL CR'!$I:$I,'ATL GA Inventory'!$B84,'ATL CR'!$L:$L,'ATL GA Inventory'!FY$3)</f>
        <v>0</v>
      </c>
      <c r="FZ84" s="13">
        <f>SUMIFS('ATL RAW'!$J:$J,'ATL RAW'!$I:$I,'ATL GA Inventory'!$B84,'ATL RAW'!$L:$L,'ATL GA Inventory'!FZ$3)+SUMIFS('ATL CR'!$J:$J,'ATL CR'!$I:$I,'ATL GA Inventory'!$B84,'ATL CR'!$L:$L,'ATL GA Inventory'!FZ$3)</f>
        <v>0</v>
      </c>
      <c r="GA84" s="13">
        <f>SUMIFS('ATL RAW'!$J:$J,'ATL RAW'!$I:$I,'ATL GA Inventory'!$B84,'ATL RAW'!$L:$L,'ATL GA Inventory'!GA$3)+SUMIFS('ATL CR'!$J:$J,'ATL CR'!$I:$I,'ATL GA Inventory'!$B84,'ATL CR'!$L:$L,'ATL GA Inventory'!GA$3)</f>
        <v>0</v>
      </c>
      <c r="GB84" s="13">
        <f>SUMIFS('ATL RAW'!$J:$J,'ATL RAW'!$I:$I,'ATL GA Inventory'!$B84,'ATL RAW'!$L:$L,'ATL GA Inventory'!GB$3)+SUMIFS('ATL CR'!$J:$J,'ATL CR'!$I:$I,'ATL GA Inventory'!$B84,'ATL CR'!$L:$L,'ATL GA Inventory'!GB$3)</f>
        <v>0</v>
      </c>
      <c r="GC84" s="13">
        <f>SUMIFS('ATL RAW'!$J:$J,'ATL RAW'!$I:$I,'ATL GA Inventory'!$B84,'ATL RAW'!$L:$L,'ATL GA Inventory'!GC$3)+SUMIFS('ATL CR'!$J:$J,'ATL CR'!$I:$I,'ATL GA Inventory'!$B84,'ATL CR'!$L:$L,'ATL GA Inventory'!GC$3)</f>
        <v>0</v>
      </c>
      <c r="GD84" s="13">
        <f>SUMIFS('ATL RAW'!$J:$J,'ATL RAW'!$I:$I,'ATL GA Inventory'!$B84,'ATL RAW'!$L:$L,'ATL GA Inventory'!GD$3)+SUMIFS('ATL CR'!$J:$J,'ATL CR'!$I:$I,'ATL GA Inventory'!$B84,'ATL CR'!$L:$L,'ATL GA Inventory'!GD$3)</f>
        <v>0</v>
      </c>
      <c r="GE84" s="13">
        <f>SUMIFS('ATL RAW'!$J:$J,'ATL RAW'!$I:$I,'ATL GA Inventory'!$B84,'ATL RAW'!$L:$L,'ATL GA Inventory'!GE$3)+SUMIFS('ATL CR'!$J:$J,'ATL CR'!$I:$I,'ATL GA Inventory'!$B84,'ATL CR'!$L:$L,'ATL GA Inventory'!GE$3)</f>
        <v>0</v>
      </c>
      <c r="GF84" s="13">
        <f>SUMIFS('ATL RAW'!$J:$J,'ATL RAW'!$I:$I,'ATL GA Inventory'!$B84,'ATL RAW'!$L:$L,'ATL GA Inventory'!GF$3)+SUMIFS('ATL CR'!$J:$J,'ATL CR'!$I:$I,'ATL GA Inventory'!$B84,'ATL CR'!$L:$L,'ATL GA Inventory'!GF$3)</f>
        <v>0</v>
      </c>
      <c r="GG84" s="13">
        <f>SUMIFS('ATL RAW'!$J:$J,'ATL RAW'!$I:$I,'ATL GA Inventory'!$B84,'ATL RAW'!$L:$L,'ATL GA Inventory'!GG$3)+SUMIFS('ATL CR'!$J:$J,'ATL CR'!$I:$I,'ATL GA Inventory'!$B84,'ATL CR'!$L:$L,'ATL GA Inventory'!GG$3)</f>
        <v>0</v>
      </c>
      <c r="GH84" s="13">
        <f>SUMIFS('ATL RAW'!$J:$J,'ATL RAW'!$I:$I,'ATL GA Inventory'!$B84,'ATL RAW'!$L:$L,'ATL GA Inventory'!GH$3)+SUMIFS('ATL CR'!$J:$J,'ATL CR'!$I:$I,'ATL GA Inventory'!$B84,'ATL CR'!$L:$L,'ATL GA Inventory'!GH$3)</f>
        <v>0</v>
      </c>
      <c r="GI84" s="13">
        <f>SUMIFS('ATL RAW'!$J:$J,'ATL RAW'!$I:$I,'ATL GA Inventory'!$B84,'ATL RAW'!$L:$L,'ATL GA Inventory'!GI$3)+SUMIFS('ATL CR'!$J:$J,'ATL CR'!$I:$I,'ATL GA Inventory'!$B84,'ATL CR'!$L:$L,'ATL GA Inventory'!GI$3)</f>
        <v>0</v>
      </c>
      <c r="GJ84" s="13">
        <f>SUMIFS('ATL RAW'!$J:$J,'ATL RAW'!$I:$I,'ATL GA Inventory'!$B84,'ATL RAW'!$L:$L,'ATL GA Inventory'!GJ$3)+SUMIFS('ATL CR'!$J:$J,'ATL CR'!$I:$I,'ATL GA Inventory'!$B84,'ATL CR'!$L:$L,'ATL GA Inventory'!GJ$3)</f>
        <v>0</v>
      </c>
      <c r="GK84" s="13">
        <f>SUMIFS('ATL RAW'!$J:$J,'ATL RAW'!$I:$I,'ATL GA Inventory'!$B84,'ATL RAW'!$L:$L,'ATL GA Inventory'!GK$3)+SUMIFS('ATL CR'!$J:$J,'ATL CR'!$I:$I,'ATL GA Inventory'!$B84,'ATL CR'!$L:$L,'ATL GA Inventory'!GK$3)</f>
        <v>0</v>
      </c>
      <c r="GL84" s="13">
        <f>SUMIFS('ATL RAW'!$J:$J,'ATL RAW'!$I:$I,'ATL GA Inventory'!$B84,'ATL RAW'!$L:$L,'ATL GA Inventory'!GL$3)+SUMIFS('ATL CR'!$J:$J,'ATL CR'!$I:$I,'ATL GA Inventory'!$B84,'ATL CR'!$L:$L,'ATL GA Inventory'!GL$3)</f>
        <v>0</v>
      </c>
      <c r="GM84" s="13">
        <f>SUMIFS('ATL RAW'!$J:$J,'ATL RAW'!$I:$I,'ATL GA Inventory'!$B84,'ATL RAW'!$L:$L,'ATL GA Inventory'!GM$3)+SUMIFS('ATL CR'!$J:$J,'ATL CR'!$I:$I,'ATL GA Inventory'!$B84,'ATL CR'!$L:$L,'ATL GA Inventory'!GM$3)</f>
        <v>0</v>
      </c>
      <c r="GN84" s="13">
        <f>SUMIFS('ATL RAW'!$J:$J,'ATL RAW'!$I:$I,'ATL GA Inventory'!$B84,'ATL RAW'!$L:$L,'ATL GA Inventory'!GN$3)+SUMIFS('ATL CR'!$J:$J,'ATL CR'!$I:$I,'ATL GA Inventory'!$B84,'ATL CR'!$L:$L,'ATL GA Inventory'!GN$3)</f>
        <v>0</v>
      </c>
      <c r="GO84" s="13">
        <f>SUMIFS('ATL RAW'!$J:$J,'ATL RAW'!$I:$I,'ATL GA Inventory'!$B84,'ATL RAW'!$L:$L,'ATL GA Inventory'!GO$3)+SUMIFS('ATL CR'!$J:$J,'ATL CR'!$I:$I,'ATL GA Inventory'!$B84,'ATL CR'!$L:$L,'ATL GA Inventory'!GO$3)</f>
        <v>0</v>
      </c>
      <c r="GP84" s="13">
        <f>SUMIFS('ATL RAW'!$J:$J,'ATL RAW'!$I:$I,'ATL GA Inventory'!$B84,'ATL RAW'!$L:$L,'ATL GA Inventory'!GP$3)+SUMIFS('ATL CR'!$J:$J,'ATL CR'!$I:$I,'ATL GA Inventory'!$B84,'ATL CR'!$L:$L,'ATL GA Inventory'!GP$3)</f>
        <v>0</v>
      </c>
      <c r="GQ84" s="13">
        <f>SUMIFS('ATL RAW'!$J:$J,'ATL RAW'!$I:$I,'ATL GA Inventory'!$B84,'ATL RAW'!$L:$L,'ATL GA Inventory'!GQ$3)+SUMIFS('ATL CR'!$J:$J,'ATL CR'!$I:$I,'ATL GA Inventory'!$B84,'ATL CR'!$L:$L,'ATL GA Inventory'!GQ$3)</f>
        <v>0</v>
      </c>
      <c r="GR84" s="13">
        <f>SUMIFS('ATL RAW'!$J:$J,'ATL RAW'!$I:$I,'ATL GA Inventory'!$B84,'ATL RAW'!$L:$L,'ATL GA Inventory'!GR$3)+SUMIFS('ATL CR'!$J:$J,'ATL CR'!$I:$I,'ATL GA Inventory'!$B84,'ATL CR'!$L:$L,'ATL GA Inventory'!GR$3)</f>
        <v>0</v>
      </c>
      <c r="GS84" s="13">
        <f>SUMIFS('ATL RAW'!$J:$J,'ATL RAW'!$I:$I,'ATL GA Inventory'!$B84,'ATL RAW'!$L:$L,'ATL GA Inventory'!GS$3)+SUMIFS('ATL CR'!$J:$J,'ATL CR'!$I:$I,'ATL GA Inventory'!$B84,'ATL CR'!$L:$L,'ATL GA Inventory'!GS$3)</f>
        <v>0</v>
      </c>
      <c r="GT84" s="13">
        <f>SUMIFS('ATL RAW'!$J:$J,'ATL RAW'!$I:$I,'ATL GA Inventory'!$B84,'ATL RAW'!$L:$L,'ATL GA Inventory'!GT$3)+SUMIFS('ATL CR'!$J:$J,'ATL CR'!$I:$I,'ATL GA Inventory'!$B84,'ATL CR'!$L:$L,'ATL GA Inventory'!GT$3)</f>
        <v>0</v>
      </c>
      <c r="GU84" s="13">
        <f>SUMIFS('ATL RAW'!$J:$J,'ATL RAW'!$I:$I,'ATL GA Inventory'!$B84,'ATL RAW'!$L:$L,'ATL GA Inventory'!GU$3)+SUMIFS('ATL CR'!$J:$J,'ATL CR'!$I:$I,'ATL GA Inventory'!$B84,'ATL CR'!$L:$L,'ATL GA Inventory'!GU$3)</f>
        <v>0</v>
      </c>
      <c r="GV84" s="13">
        <f>SUMIFS('ATL RAW'!$J:$J,'ATL RAW'!$I:$I,'ATL GA Inventory'!$B84,'ATL RAW'!$L:$L,'ATL GA Inventory'!GV$3)+SUMIFS('ATL CR'!$J:$J,'ATL CR'!$I:$I,'ATL GA Inventory'!$B84,'ATL CR'!$L:$L,'ATL GA Inventory'!GV$3)</f>
        <v>0</v>
      </c>
      <c r="GW84" s="13">
        <f>SUMIFS('ATL RAW'!$J:$J,'ATL RAW'!$I:$I,'ATL GA Inventory'!$B84,'ATL RAW'!$L:$L,'ATL GA Inventory'!GW$3)+SUMIFS('ATL CR'!$J:$J,'ATL CR'!$I:$I,'ATL GA Inventory'!$B84,'ATL CR'!$L:$L,'ATL GA Inventory'!GW$3)</f>
        <v>0</v>
      </c>
      <c r="GX84" s="13">
        <f>SUMIFS('ATL RAW'!$J:$J,'ATL RAW'!$I:$I,'ATL GA Inventory'!$B84,'ATL RAW'!$L:$L,'ATL GA Inventory'!GX$3)+SUMIFS('ATL CR'!$J:$J,'ATL CR'!$I:$I,'ATL GA Inventory'!$B84,'ATL CR'!$L:$L,'ATL GA Inventory'!GX$3)</f>
        <v>0</v>
      </c>
      <c r="GY84" s="13">
        <f>SUMIFS('ATL RAW'!$J:$J,'ATL RAW'!$I:$I,'ATL GA Inventory'!$B84,'ATL RAW'!$L:$L,'ATL GA Inventory'!GY$3)+SUMIFS('ATL CR'!$J:$J,'ATL CR'!$I:$I,'ATL GA Inventory'!$B84,'ATL CR'!$L:$L,'ATL GA Inventory'!GY$3)</f>
        <v>0</v>
      </c>
    </row>
    <row r="85" spans="1:207">
      <c r="A85" s="15" t="s">
        <v>8123</v>
      </c>
      <c r="B85" s="15">
        <f t="shared" si="12"/>
        <v>43106140</v>
      </c>
      <c r="C85" s="15" t="str">
        <f t="shared" si="12"/>
        <v>Q.PEAK DUO L G5.2.V</v>
      </c>
      <c r="D85" s="14">
        <f t="shared" si="12"/>
        <v>400</v>
      </c>
      <c r="E85" s="13">
        <f>SUMIFS('ATL RAW'!$J:$J,'ATL RAW'!$I:$I,'ATL GA Inventory'!$B85,'ATL RAW'!$L:$L,'ATL GA Inventory'!E$3)+SUMIFS('ATL CR'!$J:$J,'ATL CR'!$I:$I,'ATL GA Inventory'!$B85,'ATL CR'!$L:$L,'ATL GA Inventory'!E$3)</f>
        <v>0</v>
      </c>
      <c r="F85" s="13">
        <f>SUMIFS('ATL RAW'!$J:$J,'ATL RAW'!$I:$I,'ATL GA Inventory'!$B85,'ATL RAW'!$L:$L,'ATL GA Inventory'!F$3)+SUMIFS('ATL CR'!$J:$J,'ATL CR'!$I:$I,'ATL GA Inventory'!$B85,'ATL CR'!$L:$L,'ATL GA Inventory'!F$3)</f>
        <v>0</v>
      </c>
      <c r="G85" s="13">
        <f>SUMIFS('ATL RAW'!$J:$J,'ATL RAW'!$I:$I,'ATL GA Inventory'!$B85,'ATL RAW'!$L:$L,'ATL GA Inventory'!G$3)+SUMIFS('ATL CR'!$J:$J,'ATL CR'!$I:$I,'ATL GA Inventory'!$B85,'ATL CR'!$L:$L,'ATL GA Inventory'!G$3)</f>
        <v>0</v>
      </c>
      <c r="H85" s="13">
        <f>SUMIFS('ATL RAW'!$J:$J,'ATL RAW'!$I:$I,'ATL GA Inventory'!$B85,'ATL RAW'!$L:$L,'ATL GA Inventory'!H$3)+SUMIFS('ATL CR'!$J:$J,'ATL CR'!$I:$I,'ATL GA Inventory'!$B85,'ATL CR'!$L:$L,'ATL GA Inventory'!H$3)</f>
        <v>0</v>
      </c>
      <c r="I85" s="13">
        <f>SUMIFS('ATL RAW'!$J:$J,'ATL RAW'!$I:$I,'ATL GA Inventory'!$B85,'ATL RAW'!$L:$L,'ATL GA Inventory'!I$3)+SUMIFS('ATL CR'!$J:$J,'ATL CR'!$I:$I,'ATL GA Inventory'!$B85,'ATL CR'!$L:$L,'ATL GA Inventory'!I$3)</f>
        <v>0</v>
      </c>
      <c r="J85" s="13">
        <f>SUMIFS('ATL RAW'!$J:$J,'ATL RAW'!$I:$I,'ATL GA Inventory'!$B85,'ATL RAW'!$L:$L,'ATL GA Inventory'!J$3)+SUMIFS('ATL CR'!$J:$J,'ATL CR'!$I:$I,'ATL GA Inventory'!$B85,'ATL CR'!$L:$L,'ATL GA Inventory'!J$3)</f>
        <v>0</v>
      </c>
      <c r="K85" s="13">
        <f>SUMIFS('ATL RAW'!$J:$J,'ATL RAW'!$I:$I,'ATL GA Inventory'!$B85,'ATL RAW'!$L:$L,'ATL GA Inventory'!K$3)+SUMIFS('ATL CR'!$J:$J,'ATL CR'!$I:$I,'ATL GA Inventory'!$B85,'ATL CR'!$L:$L,'ATL GA Inventory'!K$3)</f>
        <v>0</v>
      </c>
      <c r="L85" s="13">
        <f>SUMIFS('ATL RAW'!$J:$J,'ATL RAW'!$I:$I,'ATL GA Inventory'!$B85,'ATL RAW'!$L:$L,'ATL GA Inventory'!L$3)+SUMIFS('ATL CR'!$J:$J,'ATL CR'!$I:$I,'ATL GA Inventory'!$B85,'ATL CR'!$L:$L,'ATL GA Inventory'!L$3)</f>
        <v>0</v>
      </c>
      <c r="M85" s="13">
        <f>SUMIFS('ATL RAW'!$J:$J,'ATL RAW'!$I:$I,'ATL GA Inventory'!$B85,'ATL RAW'!$L:$L,'ATL GA Inventory'!M$3)+SUMIFS('ATL CR'!$J:$J,'ATL CR'!$I:$I,'ATL GA Inventory'!$B85,'ATL CR'!$L:$L,'ATL GA Inventory'!M$3)</f>
        <v>0</v>
      </c>
      <c r="N85" s="13">
        <f>SUMIFS('ATL RAW'!$J:$J,'ATL RAW'!$I:$I,'ATL GA Inventory'!$B85,'ATL RAW'!$L:$L,'ATL GA Inventory'!N$3)+SUMIFS('ATL CR'!$J:$J,'ATL CR'!$I:$I,'ATL GA Inventory'!$B85,'ATL CR'!$L:$L,'ATL GA Inventory'!N$3)</f>
        <v>0</v>
      </c>
      <c r="O85" s="13">
        <f>SUMIFS('ATL RAW'!$J:$J,'ATL RAW'!$I:$I,'ATL GA Inventory'!$B85,'ATL RAW'!$L:$L,'ATL GA Inventory'!O$3)+SUMIFS('ATL CR'!$J:$J,'ATL CR'!$I:$I,'ATL GA Inventory'!$B85,'ATL CR'!$L:$L,'ATL GA Inventory'!O$3)</f>
        <v>0</v>
      </c>
      <c r="P85" s="13">
        <f>SUMIFS('ATL RAW'!$J:$J,'ATL RAW'!$I:$I,'ATL GA Inventory'!$B85,'ATL RAW'!$L:$L,'ATL GA Inventory'!P$3)+SUMIFS('ATL CR'!$J:$J,'ATL CR'!$I:$I,'ATL GA Inventory'!$B85,'ATL CR'!$L:$L,'ATL GA Inventory'!P$3)</f>
        <v>0</v>
      </c>
      <c r="Q85" s="13">
        <f>SUMIFS('ATL RAW'!$J:$J,'ATL RAW'!$I:$I,'ATL GA Inventory'!$B85,'ATL RAW'!$L:$L,'ATL GA Inventory'!Q$3)+SUMIFS('ATL CR'!$J:$J,'ATL CR'!$I:$I,'ATL GA Inventory'!$B85,'ATL CR'!$L:$L,'ATL GA Inventory'!Q$3)</f>
        <v>0</v>
      </c>
      <c r="R85" s="13">
        <f>SUMIFS('ATL RAW'!$J:$J,'ATL RAW'!$I:$I,'ATL GA Inventory'!$B85,'ATL RAW'!$L:$L,'ATL GA Inventory'!R$3)+SUMIFS('ATL CR'!$J:$J,'ATL CR'!$I:$I,'ATL GA Inventory'!$B85,'ATL CR'!$L:$L,'ATL GA Inventory'!R$3)</f>
        <v>0</v>
      </c>
      <c r="S85" s="13">
        <f>SUMIFS('ATL RAW'!$J:$J,'ATL RAW'!$I:$I,'ATL GA Inventory'!$B85,'ATL RAW'!$L:$L,'ATL GA Inventory'!S$3)+SUMIFS('ATL CR'!$J:$J,'ATL CR'!$I:$I,'ATL GA Inventory'!$B85,'ATL CR'!$L:$L,'ATL GA Inventory'!S$3)</f>
        <v>0</v>
      </c>
      <c r="T85" s="13">
        <f>SUMIFS('ATL RAW'!$J:$J,'ATL RAW'!$I:$I,'ATL GA Inventory'!$B85,'ATL RAW'!$L:$L,'ATL GA Inventory'!T$3)+SUMIFS('ATL CR'!$J:$J,'ATL CR'!$I:$I,'ATL GA Inventory'!$B85,'ATL CR'!$L:$L,'ATL GA Inventory'!T$3)</f>
        <v>0</v>
      </c>
      <c r="U85" s="13">
        <f>SUMIFS('ATL RAW'!$J:$J,'ATL RAW'!$I:$I,'ATL GA Inventory'!$B85,'ATL RAW'!$L:$L,'ATL GA Inventory'!U$3)+SUMIFS('ATL CR'!$J:$J,'ATL CR'!$I:$I,'ATL GA Inventory'!$B85,'ATL CR'!$L:$L,'ATL GA Inventory'!U$3)</f>
        <v>0</v>
      </c>
      <c r="V85" s="13">
        <f>SUMIFS('ATL RAW'!$J:$J,'ATL RAW'!$I:$I,'ATL GA Inventory'!$B85,'ATL RAW'!$L:$L,'ATL GA Inventory'!V$3)+SUMIFS('ATL CR'!$J:$J,'ATL CR'!$I:$I,'ATL GA Inventory'!$B85,'ATL CR'!$L:$L,'ATL GA Inventory'!V$3)</f>
        <v>0</v>
      </c>
      <c r="W85" s="13">
        <f>SUMIFS('ATL RAW'!$J:$J,'ATL RAW'!$I:$I,'ATL GA Inventory'!$B85,'ATL RAW'!$L:$L,'ATL GA Inventory'!W$3)+SUMIFS('ATL CR'!$J:$J,'ATL CR'!$I:$I,'ATL GA Inventory'!$B85,'ATL CR'!$L:$L,'ATL GA Inventory'!W$3)</f>
        <v>0</v>
      </c>
      <c r="X85" s="13">
        <f>SUMIFS('ATL RAW'!$J:$J,'ATL RAW'!$I:$I,'ATL GA Inventory'!$B85,'ATL RAW'!$L:$L,'ATL GA Inventory'!X$3)+SUMIFS('ATL CR'!$J:$J,'ATL CR'!$I:$I,'ATL GA Inventory'!$B85,'ATL CR'!$L:$L,'ATL GA Inventory'!X$3)</f>
        <v>0</v>
      </c>
      <c r="Y85" s="13">
        <f>SUMIFS('ATL RAW'!$J:$J,'ATL RAW'!$I:$I,'ATL GA Inventory'!$B85,'ATL RAW'!$L:$L,'ATL GA Inventory'!Y$3)+SUMIFS('ATL CR'!$J:$J,'ATL CR'!$I:$I,'ATL GA Inventory'!$B85,'ATL CR'!$L:$L,'ATL GA Inventory'!Y$3)</f>
        <v>0</v>
      </c>
      <c r="Z85" s="13">
        <f>SUMIFS('ATL RAW'!$J:$J,'ATL RAW'!$I:$I,'ATL GA Inventory'!$B85,'ATL RAW'!$L:$L,'ATL GA Inventory'!Z$3)+SUMIFS('ATL CR'!$J:$J,'ATL CR'!$I:$I,'ATL GA Inventory'!$B85,'ATL CR'!$L:$L,'ATL GA Inventory'!Z$3)</f>
        <v>0</v>
      </c>
      <c r="AA85" s="13">
        <f>SUMIFS('ATL RAW'!$J:$J,'ATL RAW'!$I:$I,'ATL GA Inventory'!$B85,'ATL RAW'!$L:$L,'ATL GA Inventory'!AA$3)+SUMIFS('ATL CR'!$J:$J,'ATL CR'!$I:$I,'ATL GA Inventory'!$B85,'ATL CR'!$L:$L,'ATL GA Inventory'!AA$3)</f>
        <v>0</v>
      </c>
      <c r="AB85" s="13">
        <f>SUMIFS('ATL RAW'!$J:$J,'ATL RAW'!$I:$I,'ATL GA Inventory'!$B85,'ATL RAW'!$L:$L,'ATL GA Inventory'!AB$3)+SUMIFS('ATL CR'!$J:$J,'ATL CR'!$I:$I,'ATL GA Inventory'!$B85,'ATL CR'!$L:$L,'ATL GA Inventory'!AB$3)</f>
        <v>0</v>
      </c>
      <c r="AC85" s="13">
        <f>SUMIFS('ATL RAW'!$J:$J,'ATL RAW'!$I:$I,'ATL GA Inventory'!$B85,'ATL RAW'!$L:$L,'ATL GA Inventory'!AC$3)+SUMIFS('ATL CR'!$J:$J,'ATL CR'!$I:$I,'ATL GA Inventory'!$B85,'ATL CR'!$L:$L,'ATL GA Inventory'!AC$3)</f>
        <v>0</v>
      </c>
      <c r="AD85" s="13">
        <f>SUMIFS('ATL RAW'!$J:$J,'ATL RAW'!$I:$I,'ATL GA Inventory'!$B85,'ATL RAW'!$L:$L,'ATL GA Inventory'!AD$3)+SUMIFS('ATL CR'!$J:$J,'ATL CR'!$I:$I,'ATL GA Inventory'!$B85,'ATL CR'!$L:$L,'ATL GA Inventory'!AD$3)</f>
        <v>0</v>
      </c>
      <c r="AE85" s="13">
        <f>SUMIFS('ATL RAW'!$J:$J,'ATL RAW'!$I:$I,'ATL GA Inventory'!$B85,'ATL RAW'!$L:$L,'ATL GA Inventory'!AE$3)+SUMIFS('ATL CR'!$J:$J,'ATL CR'!$I:$I,'ATL GA Inventory'!$B85,'ATL CR'!$L:$L,'ATL GA Inventory'!AE$3)</f>
        <v>0</v>
      </c>
      <c r="AF85" s="13">
        <f>SUMIFS('ATL RAW'!$J:$J,'ATL RAW'!$I:$I,'ATL GA Inventory'!$B85,'ATL RAW'!$L:$L,'ATL GA Inventory'!AF$3)+SUMIFS('ATL CR'!$J:$J,'ATL CR'!$I:$I,'ATL GA Inventory'!$B85,'ATL CR'!$L:$L,'ATL GA Inventory'!AF$3)</f>
        <v>0</v>
      </c>
      <c r="AG85" s="13">
        <f>SUMIFS('ATL RAW'!$J:$J,'ATL RAW'!$I:$I,'ATL GA Inventory'!$B85,'ATL RAW'!$L:$L,'ATL GA Inventory'!AG$3)+SUMIFS('ATL CR'!$J:$J,'ATL CR'!$I:$I,'ATL GA Inventory'!$B85,'ATL CR'!$L:$L,'ATL GA Inventory'!AG$3)</f>
        <v>0</v>
      </c>
      <c r="AH85" s="13">
        <f>SUMIFS('ATL RAW'!$J:$J,'ATL RAW'!$I:$I,'ATL GA Inventory'!$B85,'ATL RAW'!$L:$L,'ATL GA Inventory'!AH$3)+SUMIFS('ATL CR'!$J:$J,'ATL CR'!$I:$I,'ATL GA Inventory'!$B85,'ATL CR'!$L:$L,'ATL GA Inventory'!AH$3)</f>
        <v>0</v>
      </c>
      <c r="AI85" s="13">
        <f>SUMIFS('ATL RAW'!$J:$J,'ATL RAW'!$I:$I,'ATL GA Inventory'!$B85,'ATL RAW'!$L:$L,'ATL GA Inventory'!AI$3)+SUMIFS('ATL CR'!$J:$J,'ATL CR'!$I:$I,'ATL GA Inventory'!$B85,'ATL CR'!$L:$L,'ATL GA Inventory'!AI$3)</f>
        <v>0</v>
      </c>
      <c r="AJ85" s="13">
        <f>SUMIFS('ATL RAW'!$J:$J,'ATL RAW'!$I:$I,'ATL GA Inventory'!$B85,'ATL RAW'!$L:$L,'ATL GA Inventory'!AJ$3)+SUMIFS('ATL CR'!$J:$J,'ATL CR'!$I:$I,'ATL GA Inventory'!$B85,'ATL CR'!$L:$L,'ATL GA Inventory'!AJ$3)</f>
        <v>0</v>
      </c>
      <c r="AK85" s="13">
        <f>SUMIFS('ATL RAW'!$J:$J,'ATL RAW'!$I:$I,'ATL GA Inventory'!$B85,'ATL RAW'!$L:$L,'ATL GA Inventory'!AK$3)+SUMIFS('ATL CR'!$J:$J,'ATL CR'!$I:$I,'ATL GA Inventory'!$B85,'ATL CR'!$L:$L,'ATL GA Inventory'!AK$3)</f>
        <v>0</v>
      </c>
      <c r="AL85" s="13">
        <f>SUMIFS('ATL RAW'!$J:$J,'ATL RAW'!$I:$I,'ATL GA Inventory'!$B85,'ATL RAW'!$L:$L,'ATL GA Inventory'!AL$3)+SUMIFS('ATL CR'!$J:$J,'ATL CR'!$I:$I,'ATL GA Inventory'!$B85,'ATL CR'!$L:$L,'ATL GA Inventory'!AL$3)</f>
        <v>0</v>
      </c>
      <c r="AM85" s="13">
        <f>SUMIFS('ATL RAW'!$J:$J,'ATL RAW'!$I:$I,'ATL GA Inventory'!$B85,'ATL RAW'!$L:$L,'ATL GA Inventory'!AM$3)+SUMIFS('ATL CR'!$J:$J,'ATL CR'!$I:$I,'ATL GA Inventory'!$B85,'ATL CR'!$L:$L,'ATL GA Inventory'!AM$3)</f>
        <v>0</v>
      </c>
      <c r="AN85" s="13">
        <f>SUMIFS('ATL RAW'!$J:$J,'ATL RAW'!$I:$I,'ATL GA Inventory'!$B85,'ATL RAW'!$L:$L,'ATL GA Inventory'!AN$3)+SUMIFS('ATL CR'!$J:$J,'ATL CR'!$I:$I,'ATL GA Inventory'!$B85,'ATL CR'!$L:$L,'ATL GA Inventory'!AN$3)</f>
        <v>0</v>
      </c>
      <c r="AO85" s="13">
        <f>SUMIFS('ATL RAW'!$J:$J,'ATL RAW'!$I:$I,'ATL GA Inventory'!$B85,'ATL RAW'!$L:$L,'ATL GA Inventory'!AO$3)+SUMIFS('ATL CR'!$J:$J,'ATL CR'!$I:$I,'ATL GA Inventory'!$B85,'ATL CR'!$L:$L,'ATL GA Inventory'!AO$3)</f>
        <v>0</v>
      </c>
      <c r="AP85" s="13">
        <f>SUMIFS('ATL RAW'!$J:$J,'ATL RAW'!$I:$I,'ATL GA Inventory'!$B85,'ATL RAW'!$L:$L,'ATL GA Inventory'!AP$3)+SUMIFS('ATL CR'!$J:$J,'ATL CR'!$I:$I,'ATL GA Inventory'!$B85,'ATL CR'!$L:$L,'ATL GA Inventory'!AP$3)</f>
        <v>0</v>
      </c>
      <c r="AQ85" s="13">
        <f>SUMIFS('ATL RAW'!$J:$J,'ATL RAW'!$I:$I,'ATL GA Inventory'!$B85,'ATL RAW'!$L:$L,'ATL GA Inventory'!AQ$3)+SUMIFS('ATL CR'!$J:$J,'ATL CR'!$I:$I,'ATL GA Inventory'!$B85,'ATL CR'!$L:$L,'ATL GA Inventory'!AQ$3)</f>
        <v>0</v>
      </c>
      <c r="AR85" s="13">
        <f>SUMIFS('ATL RAW'!$J:$J,'ATL RAW'!$I:$I,'ATL GA Inventory'!$B85,'ATL RAW'!$L:$L,'ATL GA Inventory'!AR$3)+SUMIFS('ATL CR'!$J:$J,'ATL CR'!$I:$I,'ATL GA Inventory'!$B85,'ATL CR'!$L:$L,'ATL GA Inventory'!AR$3)</f>
        <v>0</v>
      </c>
      <c r="AS85" s="13">
        <f>SUMIFS('ATL RAW'!$J:$J,'ATL RAW'!$I:$I,'ATL GA Inventory'!$B85,'ATL RAW'!$L:$L,'ATL GA Inventory'!AS$3)+SUMIFS('ATL CR'!$J:$J,'ATL CR'!$I:$I,'ATL GA Inventory'!$B85,'ATL CR'!$L:$L,'ATL GA Inventory'!AS$3)</f>
        <v>0</v>
      </c>
      <c r="AT85" s="13">
        <f>SUMIFS('ATL RAW'!$J:$J,'ATL RAW'!$I:$I,'ATL GA Inventory'!$B85,'ATL RAW'!$L:$L,'ATL GA Inventory'!AT$3)+SUMIFS('ATL CR'!$J:$J,'ATL CR'!$I:$I,'ATL GA Inventory'!$B85,'ATL CR'!$L:$L,'ATL GA Inventory'!AT$3)</f>
        <v>0</v>
      </c>
      <c r="AU85" s="13">
        <f>SUMIFS('ATL RAW'!$J:$J,'ATL RAW'!$I:$I,'ATL GA Inventory'!$B85,'ATL RAW'!$L:$L,'ATL GA Inventory'!AU$3)+SUMIFS('ATL CR'!$J:$J,'ATL CR'!$I:$I,'ATL GA Inventory'!$B85,'ATL CR'!$L:$L,'ATL GA Inventory'!AU$3)</f>
        <v>0</v>
      </c>
      <c r="AV85" s="13">
        <f>SUMIFS('ATL RAW'!$J:$J,'ATL RAW'!$I:$I,'ATL GA Inventory'!$B85,'ATL RAW'!$L:$L,'ATL GA Inventory'!AV$3)+SUMIFS('ATL CR'!$J:$J,'ATL CR'!$I:$I,'ATL GA Inventory'!$B85,'ATL CR'!$L:$L,'ATL GA Inventory'!AV$3)</f>
        <v>0</v>
      </c>
      <c r="AW85" s="13">
        <f>SUMIFS('ATL RAW'!$J:$J,'ATL RAW'!$I:$I,'ATL GA Inventory'!$B85,'ATL RAW'!$L:$L,'ATL GA Inventory'!AW$3)+SUMIFS('ATL CR'!$J:$J,'ATL CR'!$I:$I,'ATL GA Inventory'!$B85,'ATL CR'!$L:$L,'ATL GA Inventory'!AW$3)</f>
        <v>0</v>
      </c>
      <c r="AX85" s="13">
        <f>SUMIFS('ATL RAW'!$J:$J,'ATL RAW'!$I:$I,'ATL GA Inventory'!$B85,'ATL RAW'!$L:$L,'ATL GA Inventory'!AX$3)+SUMIFS('ATL CR'!$J:$J,'ATL CR'!$I:$I,'ATL GA Inventory'!$B85,'ATL CR'!$L:$L,'ATL GA Inventory'!AX$3)</f>
        <v>0</v>
      </c>
      <c r="AY85" s="13">
        <f>SUMIFS('ATL RAW'!$J:$J,'ATL RAW'!$I:$I,'ATL GA Inventory'!$B85,'ATL RAW'!$L:$L,'ATL GA Inventory'!AY$3)+SUMIFS('ATL CR'!$J:$J,'ATL CR'!$I:$I,'ATL GA Inventory'!$B85,'ATL CR'!$L:$L,'ATL GA Inventory'!AY$3)</f>
        <v>0</v>
      </c>
      <c r="AZ85" s="13">
        <f>SUMIFS('ATL RAW'!$J:$J,'ATL RAW'!$I:$I,'ATL GA Inventory'!$B85,'ATL RAW'!$L:$L,'ATL GA Inventory'!AZ$3)+SUMIFS('ATL CR'!$J:$J,'ATL CR'!$I:$I,'ATL GA Inventory'!$B85,'ATL CR'!$L:$L,'ATL GA Inventory'!AZ$3)</f>
        <v>0</v>
      </c>
      <c r="BA85" s="13">
        <f>SUMIFS('ATL RAW'!$J:$J,'ATL RAW'!$I:$I,'ATL GA Inventory'!$B85,'ATL RAW'!$L:$L,'ATL GA Inventory'!BA$3)+SUMIFS('ATL CR'!$J:$J,'ATL CR'!$I:$I,'ATL GA Inventory'!$B85,'ATL CR'!$L:$L,'ATL GA Inventory'!BA$3)</f>
        <v>0</v>
      </c>
      <c r="BB85" s="13">
        <f>SUMIFS('ATL RAW'!$J:$J,'ATL RAW'!$I:$I,'ATL GA Inventory'!$B85,'ATL RAW'!$L:$L,'ATL GA Inventory'!BB$3)+SUMIFS('ATL CR'!$J:$J,'ATL CR'!$I:$I,'ATL GA Inventory'!$B85,'ATL CR'!$L:$L,'ATL GA Inventory'!BB$3)</f>
        <v>0</v>
      </c>
      <c r="BC85" s="13">
        <f>SUMIFS('ATL RAW'!$J:$J,'ATL RAW'!$I:$I,'ATL GA Inventory'!$B85,'ATL RAW'!$L:$L,'ATL GA Inventory'!BC$3)+SUMIFS('ATL CR'!$J:$J,'ATL CR'!$I:$I,'ATL GA Inventory'!$B85,'ATL CR'!$L:$L,'ATL GA Inventory'!BC$3)</f>
        <v>0</v>
      </c>
      <c r="BD85" s="13">
        <f>SUMIFS('ATL RAW'!$J:$J,'ATL RAW'!$I:$I,'ATL GA Inventory'!$B85,'ATL RAW'!$L:$L,'ATL GA Inventory'!BD$3)+SUMIFS('ATL CR'!$J:$J,'ATL CR'!$I:$I,'ATL GA Inventory'!$B85,'ATL CR'!$L:$L,'ATL GA Inventory'!BD$3)</f>
        <v>0</v>
      </c>
      <c r="BE85" s="13">
        <f>SUMIFS('ATL RAW'!$J:$J,'ATL RAW'!$I:$I,'ATL GA Inventory'!$B85,'ATL RAW'!$L:$L,'ATL GA Inventory'!BE$3)+SUMIFS('ATL CR'!$J:$J,'ATL CR'!$I:$I,'ATL GA Inventory'!$B85,'ATL CR'!$L:$L,'ATL GA Inventory'!BE$3)</f>
        <v>0</v>
      </c>
      <c r="BF85" s="13">
        <f>SUMIFS('ATL RAW'!$J:$J,'ATL RAW'!$I:$I,'ATL GA Inventory'!$B85,'ATL RAW'!$L:$L,'ATL GA Inventory'!BF$3)+SUMIFS('ATL CR'!$J:$J,'ATL CR'!$I:$I,'ATL GA Inventory'!$B85,'ATL CR'!$L:$L,'ATL GA Inventory'!BF$3)</f>
        <v>0</v>
      </c>
      <c r="BG85" s="13">
        <f>SUMIFS('ATL RAW'!$J:$J,'ATL RAW'!$I:$I,'ATL GA Inventory'!$B85,'ATL RAW'!$L:$L,'ATL GA Inventory'!BG$3)+SUMIFS('ATL CR'!$J:$J,'ATL CR'!$I:$I,'ATL GA Inventory'!$B85,'ATL CR'!$L:$L,'ATL GA Inventory'!BG$3)</f>
        <v>0</v>
      </c>
      <c r="BH85" s="13">
        <f>SUMIFS('ATL RAW'!$J:$J,'ATL RAW'!$I:$I,'ATL GA Inventory'!$B85,'ATL RAW'!$L:$L,'ATL GA Inventory'!BH$3)+SUMIFS('ATL CR'!$J:$J,'ATL CR'!$I:$I,'ATL GA Inventory'!$B85,'ATL CR'!$L:$L,'ATL GA Inventory'!BH$3)</f>
        <v>0</v>
      </c>
      <c r="BI85" s="13">
        <f>SUMIFS('ATL RAW'!$J:$J,'ATL RAW'!$I:$I,'ATL GA Inventory'!$B85,'ATL RAW'!$L:$L,'ATL GA Inventory'!BI$3)+SUMIFS('ATL CR'!$J:$J,'ATL CR'!$I:$I,'ATL GA Inventory'!$B85,'ATL CR'!$L:$L,'ATL GA Inventory'!BI$3)</f>
        <v>0</v>
      </c>
      <c r="BJ85" s="13">
        <f>SUMIFS('ATL RAW'!$J:$J,'ATL RAW'!$I:$I,'ATL GA Inventory'!$B85,'ATL RAW'!$L:$L,'ATL GA Inventory'!BJ$3)+SUMIFS('ATL CR'!$J:$J,'ATL CR'!$I:$I,'ATL GA Inventory'!$B85,'ATL CR'!$L:$L,'ATL GA Inventory'!BJ$3)</f>
        <v>0</v>
      </c>
      <c r="BK85" s="13">
        <f>SUMIFS('ATL RAW'!$J:$J,'ATL RAW'!$I:$I,'ATL GA Inventory'!$B85,'ATL RAW'!$L:$L,'ATL GA Inventory'!BK$3)+SUMIFS('ATL CR'!$J:$J,'ATL CR'!$I:$I,'ATL GA Inventory'!$B85,'ATL CR'!$L:$L,'ATL GA Inventory'!BK$3)</f>
        <v>0</v>
      </c>
      <c r="BL85" s="13">
        <f>SUMIFS('ATL RAW'!$J:$J,'ATL RAW'!$I:$I,'ATL GA Inventory'!$B85,'ATL RAW'!$L:$L,'ATL GA Inventory'!BL$3)+SUMIFS('ATL CR'!$J:$J,'ATL CR'!$I:$I,'ATL GA Inventory'!$B85,'ATL CR'!$L:$L,'ATL GA Inventory'!BL$3)</f>
        <v>0</v>
      </c>
      <c r="BM85" s="13">
        <f>SUMIFS('ATL RAW'!$J:$J,'ATL RAW'!$I:$I,'ATL GA Inventory'!$B85,'ATL RAW'!$L:$L,'ATL GA Inventory'!BM$3)+SUMIFS('ATL CR'!$J:$J,'ATL CR'!$I:$I,'ATL GA Inventory'!$B85,'ATL CR'!$L:$L,'ATL GA Inventory'!BM$3)</f>
        <v>0</v>
      </c>
      <c r="BN85" s="13">
        <f>SUMIFS('ATL RAW'!$J:$J,'ATL RAW'!$I:$I,'ATL GA Inventory'!$B85,'ATL RAW'!$L:$L,'ATL GA Inventory'!BN$3)+SUMIFS('ATL CR'!$J:$J,'ATL CR'!$I:$I,'ATL GA Inventory'!$B85,'ATL CR'!$L:$L,'ATL GA Inventory'!BN$3)</f>
        <v>0</v>
      </c>
      <c r="BO85" s="13">
        <f>SUMIFS('ATL RAW'!$J:$J,'ATL RAW'!$I:$I,'ATL GA Inventory'!$B85,'ATL RAW'!$L:$L,'ATL GA Inventory'!BO$3)+SUMIFS('ATL CR'!$J:$J,'ATL CR'!$I:$I,'ATL GA Inventory'!$B85,'ATL CR'!$L:$L,'ATL GA Inventory'!BO$3)</f>
        <v>0</v>
      </c>
      <c r="BP85" s="13">
        <f>SUMIFS('ATL RAW'!$J:$J,'ATL RAW'!$I:$I,'ATL GA Inventory'!$B85,'ATL RAW'!$L:$L,'ATL GA Inventory'!BP$3)+SUMIFS('ATL CR'!$J:$J,'ATL CR'!$I:$I,'ATL GA Inventory'!$B85,'ATL CR'!$L:$L,'ATL GA Inventory'!BP$3)</f>
        <v>0</v>
      </c>
      <c r="BQ85" s="13">
        <f>SUMIFS('ATL RAW'!$J:$J,'ATL RAW'!$I:$I,'ATL GA Inventory'!$B85,'ATL RAW'!$L:$L,'ATL GA Inventory'!BQ$3)+SUMIFS('ATL CR'!$J:$J,'ATL CR'!$I:$I,'ATL GA Inventory'!$B85,'ATL CR'!$L:$L,'ATL GA Inventory'!BQ$3)</f>
        <v>0</v>
      </c>
      <c r="BR85" s="13">
        <f>SUMIFS('ATL RAW'!$J:$J,'ATL RAW'!$I:$I,'ATL GA Inventory'!$B85,'ATL RAW'!$L:$L,'ATL GA Inventory'!BR$3)+SUMIFS('ATL CR'!$J:$J,'ATL CR'!$I:$I,'ATL GA Inventory'!$B85,'ATL CR'!$L:$L,'ATL GA Inventory'!BR$3)</f>
        <v>0</v>
      </c>
      <c r="BS85" s="13">
        <f>SUMIFS('ATL RAW'!$J:$J,'ATL RAW'!$I:$I,'ATL GA Inventory'!$B85,'ATL RAW'!$L:$L,'ATL GA Inventory'!BS$3)+SUMIFS('ATL CR'!$J:$J,'ATL CR'!$I:$I,'ATL GA Inventory'!$B85,'ATL CR'!$L:$L,'ATL GA Inventory'!BS$3)</f>
        <v>0</v>
      </c>
      <c r="BT85" s="13">
        <f>SUMIFS('ATL RAW'!$J:$J,'ATL RAW'!$I:$I,'ATL GA Inventory'!$B85,'ATL RAW'!$L:$L,'ATL GA Inventory'!BT$3)+SUMIFS('ATL CR'!$J:$J,'ATL CR'!$I:$I,'ATL GA Inventory'!$B85,'ATL CR'!$L:$L,'ATL GA Inventory'!BT$3)</f>
        <v>0</v>
      </c>
      <c r="BU85" s="13">
        <f>SUMIFS('ATL RAW'!$J:$J,'ATL RAW'!$I:$I,'ATL GA Inventory'!$B85,'ATL RAW'!$L:$L,'ATL GA Inventory'!BU$3)+SUMIFS('ATL CR'!$J:$J,'ATL CR'!$I:$I,'ATL GA Inventory'!$B85,'ATL CR'!$L:$L,'ATL GA Inventory'!BU$3)</f>
        <v>0</v>
      </c>
      <c r="BV85" s="13">
        <f>SUMIFS('ATL RAW'!$J:$J,'ATL RAW'!$I:$I,'ATL GA Inventory'!$B85,'ATL RAW'!$L:$L,'ATL GA Inventory'!BV$3)+SUMIFS('ATL CR'!$J:$J,'ATL CR'!$I:$I,'ATL GA Inventory'!$B85,'ATL CR'!$L:$L,'ATL GA Inventory'!BV$3)</f>
        <v>0</v>
      </c>
      <c r="BW85" s="13">
        <f>SUMIFS('ATL RAW'!$J:$J,'ATL RAW'!$I:$I,'ATL GA Inventory'!$B85,'ATL RAW'!$L:$L,'ATL GA Inventory'!BW$3)+SUMIFS('ATL CR'!$J:$J,'ATL CR'!$I:$I,'ATL GA Inventory'!$B85,'ATL CR'!$L:$L,'ATL GA Inventory'!BW$3)</f>
        <v>0</v>
      </c>
      <c r="BX85" s="13">
        <f>SUMIFS('ATL RAW'!$J:$J,'ATL RAW'!$I:$I,'ATL GA Inventory'!$B85,'ATL RAW'!$L:$L,'ATL GA Inventory'!BX$3)+SUMIFS('ATL CR'!$J:$J,'ATL CR'!$I:$I,'ATL GA Inventory'!$B85,'ATL CR'!$L:$L,'ATL GA Inventory'!BX$3)</f>
        <v>0</v>
      </c>
      <c r="BY85" s="13">
        <f>SUMIFS('ATL RAW'!$J:$J,'ATL RAW'!$I:$I,'ATL GA Inventory'!$B85,'ATL RAW'!$L:$L,'ATL GA Inventory'!BY$3)+SUMIFS('ATL CR'!$J:$J,'ATL CR'!$I:$I,'ATL GA Inventory'!$B85,'ATL CR'!$L:$L,'ATL GA Inventory'!BY$3)</f>
        <v>0</v>
      </c>
      <c r="BZ85" s="13">
        <f>SUMIFS('ATL RAW'!$J:$J,'ATL RAW'!$I:$I,'ATL GA Inventory'!$B85,'ATL RAW'!$L:$L,'ATL GA Inventory'!BZ$3)+SUMIFS('ATL CR'!$J:$J,'ATL CR'!$I:$I,'ATL GA Inventory'!$B85,'ATL CR'!$L:$L,'ATL GA Inventory'!BZ$3)</f>
        <v>0</v>
      </c>
      <c r="CA85" s="13">
        <f>SUMIFS('ATL RAW'!$J:$J,'ATL RAW'!$I:$I,'ATL GA Inventory'!$B85,'ATL RAW'!$L:$L,'ATL GA Inventory'!CA$3)+SUMIFS('ATL CR'!$J:$J,'ATL CR'!$I:$I,'ATL GA Inventory'!$B85,'ATL CR'!$L:$L,'ATL GA Inventory'!CA$3)</f>
        <v>0</v>
      </c>
      <c r="CB85" s="13">
        <f>SUMIFS('ATL RAW'!$J:$J,'ATL RAW'!$I:$I,'ATL GA Inventory'!$B85,'ATL RAW'!$L:$L,'ATL GA Inventory'!CB$3)+SUMIFS('ATL CR'!$J:$J,'ATL CR'!$I:$I,'ATL GA Inventory'!$B85,'ATL CR'!$L:$L,'ATL GA Inventory'!CB$3)</f>
        <v>0</v>
      </c>
      <c r="CC85" s="13">
        <f>SUMIFS('ATL RAW'!$J:$J,'ATL RAW'!$I:$I,'ATL GA Inventory'!$B85,'ATL RAW'!$L:$L,'ATL GA Inventory'!CC$3)+SUMIFS('ATL CR'!$J:$J,'ATL CR'!$I:$I,'ATL GA Inventory'!$B85,'ATL CR'!$L:$L,'ATL GA Inventory'!CC$3)</f>
        <v>0</v>
      </c>
      <c r="CD85" s="13">
        <f>SUMIFS('ATL RAW'!$J:$J,'ATL RAW'!$I:$I,'ATL GA Inventory'!$B85,'ATL RAW'!$L:$L,'ATL GA Inventory'!CD$3)+SUMIFS('ATL CR'!$J:$J,'ATL CR'!$I:$I,'ATL GA Inventory'!$B85,'ATL CR'!$L:$L,'ATL GA Inventory'!CD$3)</f>
        <v>0</v>
      </c>
      <c r="CE85" s="13">
        <f>SUMIFS('ATL RAW'!$J:$J,'ATL RAW'!$I:$I,'ATL GA Inventory'!$B85,'ATL RAW'!$L:$L,'ATL GA Inventory'!CE$3)+SUMIFS('ATL CR'!$J:$J,'ATL CR'!$I:$I,'ATL GA Inventory'!$B85,'ATL CR'!$L:$L,'ATL GA Inventory'!CE$3)</f>
        <v>0</v>
      </c>
      <c r="CF85" s="13">
        <f>SUMIFS('ATL RAW'!$J:$J,'ATL RAW'!$I:$I,'ATL GA Inventory'!$B85,'ATL RAW'!$L:$L,'ATL GA Inventory'!CF$3)+SUMIFS('ATL CR'!$J:$J,'ATL CR'!$I:$I,'ATL GA Inventory'!$B85,'ATL CR'!$L:$L,'ATL GA Inventory'!CF$3)</f>
        <v>58</v>
      </c>
      <c r="CG85" s="13">
        <f>SUMIFS('ATL RAW'!$J:$J,'ATL RAW'!$I:$I,'ATL GA Inventory'!$B85,'ATL RAW'!$L:$L,'ATL GA Inventory'!CG$3)+SUMIFS('ATL CR'!$J:$J,'ATL CR'!$I:$I,'ATL GA Inventory'!$B85,'ATL CR'!$L:$L,'ATL GA Inventory'!CG$3)</f>
        <v>0</v>
      </c>
      <c r="CH85" s="13">
        <f>SUMIFS('ATL RAW'!$J:$J,'ATL RAW'!$I:$I,'ATL GA Inventory'!$B85,'ATL RAW'!$L:$L,'ATL GA Inventory'!CH$3)+SUMIFS('ATL CR'!$J:$J,'ATL CR'!$I:$I,'ATL GA Inventory'!$B85,'ATL CR'!$L:$L,'ATL GA Inventory'!CH$3)</f>
        <v>0</v>
      </c>
      <c r="CI85" s="13">
        <f>SUMIFS('ATL RAW'!$J:$J,'ATL RAW'!$I:$I,'ATL GA Inventory'!$B85,'ATL RAW'!$L:$L,'ATL GA Inventory'!CI$3)+SUMIFS('ATL CR'!$J:$J,'ATL CR'!$I:$I,'ATL GA Inventory'!$B85,'ATL CR'!$L:$L,'ATL GA Inventory'!CI$3)</f>
        <v>0</v>
      </c>
      <c r="CJ85" s="13">
        <f>SUMIFS('ATL RAW'!$J:$J,'ATL RAW'!$I:$I,'ATL GA Inventory'!$B85,'ATL RAW'!$L:$L,'ATL GA Inventory'!CJ$3)+SUMIFS('ATL CR'!$J:$J,'ATL CR'!$I:$I,'ATL GA Inventory'!$B85,'ATL CR'!$L:$L,'ATL GA Inventory'!CJ$3)</f>
        <v>0</v>
      </c>
      <c r="CK85" s="13">
        <f>SUMIFS('ATL RAW'!$J:$J,'ATL RAW'!$I:$I,'ATL GA Inventory'!$B85,'ATL RAW'!$L:$L,'ATL GA Inventory'!CK$3)+SUMIFS('ATL CR'!$J:$J,'ATL CR'!$I:$I,'ATL GA Inventory'!$B85,'ATL CR'!$L:$L,'ATL GA Inventory'!CK$3)</f>
        <v>0</v>
      </c>
      <c r="CL85" s="13">
        <f>SUMIFS('ATL RAW'!$J:$J,'ATL RAW'!$I:$I,'ATL GA Inventory'!$B85,'ATL RAW'!$L:$L,'ATL GA Inventory'!CL$3)+SUMIFS('ATL CR'!$J:$J,'ATL CR'!$I:$I,'ATL GA Inventory'!$B85,'ATL CR'!$L:$L,'ATL GA Inventory'!CL$3)</f>
        <v>0</v>
      </c>
      <c r="CM85" s="13">
        <f>SUMIFS('ATL RAW'!$J:$J,'ATL RAW'!$I:$I,'ATL GA Inventory'!$B85,'ATL RAW'!$L:$L,'ATL GA Inventory'!CM$3)+SUMIFS('ATL CR'!$J:$J,'ATL CR'!$I:$I,'ATL GA Inventory'!$B85,'ATL CR'!$L:$L,'ATL GA Inventory'!CM$3)</f>
        <v>0</v>
      </c>
      <c r="CN85" s="13">
        <f>SUMIFS('ATL RAW'!$J:$J,'ATL RAW'!$I:$I,'ATL GA Inventory'!$B85,'ATL RAW'!$L:$L,'ATL GA Inventory'!CN$3)+SUMIFS('ATL CR'!$J:$J,'ATL CR'!$I:$I,'ATL GA Inventory'!$B85,'ATL CR'!$L:$L,'ATL GA Inventory'!CN$3)</f>
        <v>0</v>
      </c>
      <c r="CO85" s="13">
        <f>SUMIFS('ATL RAW'!$J:$J,'ATL RAW'!$I:$I,'ATL GA Inventory'!$B85,'ATL RAW'!$L:$L,'ATL GA Inventory'!CO$3)+SUMIFS('ATL CR'!$J:$J,'ATL CR'!$I:$I,'ATL GA Inventory'!$B85,'ATL CR'!$L:$L,'ATL GA Inventory'!CO$3)</f>
        <v>0</v>
      </c>
      <c r="CP85" s="13">
        <f>SUMIFS('ATL RAW'!$J:$J,'ATL RAW'!$I:$I,'ATL GA Inventory'!$B85,'ATL RAW'!$L:$L,'ATL GA Inventory'!CP$3)+SUMIFS('ATL CR'!$J:$J,'ATL CR'!$I:$I,'ATL GA Inventory'!$B85,'ATL CR'!$L:$L,'ATL GA Inventory'!CP$3)</f>
        <v>0</v>
      </c>
      <c r="CQ85" s="13">
        <f>SUMIFS('ATL RAW'!$J:$J,'ATL RAW'!$I:$I,'ATL GA Inventory'!$B85,'ATL RAW'!$L:$L,'ATL GA Inventory'!CQ$3)+SUMIFS('ATL CR'!$J:$J,'ATL CR'!$I:$I,'ATL GA Inventory'!$B85,'ATL CR'!$L:$L,'ATL GA Inventory'!CQ$3)</f>
        <v>0</v>
      </c>
      <c r="CR85" s="13">
        <f>SUMIFS('ATL RAW'!$J:$J,'ATL RAW'!$I:$I,'ATL GA Inventory'!$B85,'ATL RAW'!$L:$L,'ATL GA Inventory'!CR$3)+SUMIFS('ATL CR'!$J:$J,'ATL CR'!$I:$I,'ATL GA Inventory'!$B85,'ATL CR'!$L:$L,'ATL GA Inventory'!CR$3)</f>
        <v>0</v>
      </c>
      <c r="CS85" s="13">
        <f>SUMIFS('ATL RAW'!$J:$J,'ATL RAW'!$I:$I,'ATL GA Inventory'!$B85,'ATL RAW'!$L:$L,'ATL GA Inventory'!CS$3)+SUMIFS('ATL CR'!$J:$J,'ATL CR'!$I:$I,'ATL GA Inventory'!$B85,'ATL CR'!$L:$L,'ATL GA Inventory'!CS$3)</f>
        <v>0</v>
      </c>
      <c r="CT85" s="13">
        <f>SUMIFS('ATL RAW'!$J:$J,'ATL RAW'!$I:$I,'ATL GA Inventory'!$B85,'ATL RAW'!$L:$L,'ATL GA Inventory'!CT$3)+SUMIFS('ATL CR'!$J:$J,'ATL CR'!$I:$I,'ATL GA Inventory'!$B85,'ATL CR'!$L:$L,'ATL GA Inventory'!CT$3)</f>
        <v>0</v>
      </c>
      <c r="CU85" s="13">
        <f>SUMIFS('ATL RAW'!$J:$J,'ATL RAW'!$I:$I,'ATL GA Inventory'!$B85,'ATL RAW'!$L:$L,'ATL GA Inventory'!CU$3)+SUMIFS('ATL CR'!$J:$J,'ATL CR'!$I:$I,'ATL GA Inventory'!$B85,'ATL CR'!$L:$L,'ATL GA Inventory'!CU$3)</f>
        <v>0</v>
      </c>
      <c r="CV85" s="13">
        <f>SUMIFS('ATL RAW'!$J:$J,'ATL RAW'!$I:$I,'ATL GA Inventory'!$B85,'ATL RAW'!$L:$L,'ATL GA Inventory'!CV$3)+SUMIFS('ATL CR'!$J:$J,'ATL CR'!$I:$I,'ATL GA Inventory'!$B85,'ATL CR'!$L:$L,'ATL GA Inventory'!CV$3)</f>
        <v>0</v>
      </c>
      <c r="CW85" s="13">
        <f>SUMIFS('ATL RAW'!$J:$J,'ATL RAW'!$I:$I,'ATL GA Inventory'!$B85,'ATL RAW'!$L:$L,'ATL GA Inventory'!CW$3)+SUMIFS('ATL CR'!$J:$J,'ATL CR'!$I:$I,'ATL GA Inventory'!$B85,'ATL CR'!$L:$L,'ATL GA Inventory'!CW$3)</f>
        <v>0</v>
      </c>
      <c r="CX85" s="13">
        <f>SUMIFS('ATL RAW'!$J:$J,'ATL RAW'!$I:$I,'ATL GA Inventory'!$B85,'ATL RAW'!$L:$L,'ATL GA Inventory'!CX$3)+SUMIFS('ATL CR'!$J:$J,'ATL CR'!$I:$I,'ATL GA Inventory'!$B85,'ATL CR'!$L:$L,'ATL GA Inventory'!CX$3)</f>
        <v>0</v>
      </c>
      <c r="CY85" s="13">
        <f>SUMIFS('ATL RAW'!$J:$J,'ATL RAW'!$I:$I,'ATL GA Inventory'!$B85,'ATL RAW'!$L:$L,'ATL GA Inventory'!CY$3)+SUMIFS('ATL CR'!$J:$J,'ATL CR'!$I:$I,'ATL GA Inventory'!$B85,'ATL CR'!$L:$L,'ATL GA Inventory'!CY$3)</f>
        <v>0</v>
      </c>
      <c r="CZ85" s="13">
        <f>SUMIFS('ATL RAW'!$J:$J,'ATL RAW'!$I:$I,'ATL GA Inventory'!$B85,'ATL RAW'!$L:$L,'ATL GA Inventory'!CZ$3)+SUMIFS('ATL CR'!$J:$J,'ATL CR'!$I:$I,'ATL GA Inventory'!$B85,'ATL CR'!$L:$L,'ATL GA Inventory'!CZ$3)</f>
        <v>0</v>
      </c>
      <c r="DA85" s="13">
        <f>SUMIFS('ATL RAW'!$J:$J,'ATL RAW'!$I:$I,'ATL GA Inventory'!$B85,'ATL RAW'!$L:$L,'ATL GA Inventory'!DA$3)+SUMIFS('ATL CR'!$J:$J,'ATL CR'!$I:$I,'ATL GA Inventory'!$B85,'ATL CR'!$L:$L,'ATL GA Inventory'!DA$3)</f>
        <v>0</v>
      </c>
      <c r="DB85" s="13">
        <f>SUMIFS('ATL RAW'!$J:$J,'ATL RAW'!$I:$I,'ATL GA Inventory'!$B85,'ATL RAW'!$L:$L,'ATL GA Inventory'!DB$3)+SUMIFS('ATL CR'!$J:$J,'ATL CR'!$I:$I,'ATL GA Inventory'!$B85,'ATL CR'!$L:$L,'ATL GA Inventory'!DB$3)</f>
        <v>0</v>
      </c>
      <c r="DC85" s="13">
        <f>SUMIFS('ATL RAW'!$J:$J,'ATL RAW'!$I:$I,'ATL GA Inventory'!$B85,'ATL RAW'!$L:$L,'ATL GA Inventory'!DC$3)+SUMIFS('ATL CR'!$J:$J,'ATL CR'!$I:$I,'ATL GA Inventory'!$B85,'ATL CR'!$L:$L,'ATL GA Inventory'!DC$3)</f>
        <v>0</v>
      </c>
      <c r="DD85" s="13">
        <f>SUMIFS('ATL RAW'!$J:$J,'ATL RAW'!$I:$I,'ATL GA Inventory'!$B85,'ATL RAW'!$L:$L,'ATL GA Inventory'!DD$3)+SUMIFS('ATL CR'!$J:$J,'ATL CR'!$I:$I,'ATL GA Inventory'!$B85,'ATL CR'!$L:$L,'ATL GA Inventory'!DD$3)</f>
        <v>0</v>
      </c>
      <c r="DE85" s="13">
        <f>SUMIFS('ATL RAW'!$J:$J,'ATL RAW'!$I:$I,'ATL GA Inventory'!$B85,'ATL RAW'!$L:$L,'ATL GA Inventory'!DE$3)+SUMIFS('ATL CR'!$J:$J,'ATL CR'!$I:$I,'ATL GA Inventory'!$B85,'ATL CR'!$L:$L,'ATL GA Inventory'!DE$3)</f>
        <v>0</v>
      </c>
      <c r="DF85" s="13">
        <f>SUMIFS('ATL RAW'!$J:$J,'ATL RAW'!$I:$I,'ATL GA Inventory'!$B85,'ATL RAW'!$L:$L,'ATL GA Inventory'!DF$3)+SUMIFS('ATL CR'!$J:$J,'ATL CR'!$I:$I,'ATL GA Inventory'!$B85,'ATL CR'!$L:$L,'ATL GA Inventory'!DF$3)</f>
        <v>0</v>
      </c>
      <c r="DG85" s="13">
        <f>SUMIFS('ATL RAW'!$J:$J,'ATL RAW'!$I:$I,'ATL GA Inventory'!$B85,'ATL RAW'!$L:$L,'ATL GA Inventory'!DG$3)+SUMIFS('ATL CR'!$J:$J,'ATL CR'!$I:$I,'ATL GA Inventory'!$B85,'ATL CR'!$L:$L,'ATL GA Inventory'!DG$3)</f>
        <v>0</v>
      </c>
      <c r="DH85" s="13">
        <f>SUMIFS('ATL RAW'!$J:$J,'ATL RAW'!$I:$I,'ATL GA Inventory'!$B85,'ATL RAW'!$L:$L,'ATL GA Inventory'!DH$3)+SUMIFS('ATL CR'!$J:$J,'ATL CR'!$I:$I,'ATL GA Inventory'!$B85,'ATL CR'!$L:$L,'ATL GA Inventory'!DH$3)</f>
        <v>0</v>
      </c>
      <c r="DI85" s="13">
        <f>SUMIFS('ATL RAW'!$J:$J,'ATL RAW'!$I:$I,'ATL GA Inventory'!$B85,'ATL RAW'!$L:$L,'ATL GA Inventory'!DI$3)+SUMIFS('ATL CR'!$J:$J,'ATL CR'!$I:$I,'ATL GA Inventory'!$B85,'ATL CR'!$L:$L,'ATL GA Inventory'!DI$3)</f>
        <v>0</v>
      </c>
      <c r="DJ85" s="13">
        <f>SUMIFS('ATL RAW'!$J:$J,'ATL RAW'!$I:$I,'ATL GA Inventory'!$B85,'ATL RAW'!$L:$L,'ATL GA Inventory'!DJ$3)+SUMIFS('ATL CR'!$J:$J,'ATL CR'!$I:$I,'ATL GA Inventory'!$B85,'ATL CR'!$L:$L,'ATL GA Inventory'!DJ$3)</f>
        <v>0</v>
      </c>
      <c r="DK85" s="13">
        <f>SUMIFS('ATL RAW'!$J:$J,'ATL RAW'!$I:$I,'ATL GA Inventory'!$B85,'ATL RAW'!$L:$L,'ATL GA Inventory'!DK$3)+SUMIFS('ATL CR'!$J:$J,'ATL CR'!$I:$I,'ATL GA Inventory'!$B85,'ATL CR'!$L:$L,'ATL GA Inventory'!DK$3)</f>
        <v>0</v>
      </c>
      <c r="DL85" s="13">
        <f>SUMIFS('ATL RAW'!$J:$J,'ATL RAW'!$I:$I,'ATL GA Inventory'!$B85,'ATL RAW'!$L:$L,'ATL GA Inventory'!DL$3)+SUMIFS('ATL CR'!$J:$J,'ATL CR'!$I:$I,'ATL GA Inventory'!$B85,'ATL CR'!$L:$L,'ATL GA Inventory'!DL$3)</f>
        <v>0</v>
      </c>
      <c r="DM85" s="13">
        <f>SUMIFS('ATL RAW'!$J:$J,'ATL RAW'!$I:$I,'ATL GA Inventory'!$B85,'ATL RAW'!$L:$L,'ATL GA Inventory'!DM$3)+SUMIFS('ATL CR'!$J:$J,'ATL CR'!$I:$I,'ATL GA Inventory'!$B85,'ATL CR'!$L:$L,'ATL GA Inventory'!DM$3)</f>
        <v>0</v>
      </c>
      <c r="DN85" s="13">
        <f>SUMIFS('ATL RAW'!$J:$J,'ATL RAW'!$I:$I,'ATL GA Inventory'!$B85,'ATL RAW'!$L:$L,'ATL GA Inventory'!DN$3)+SUMIFS('ATL CR'!$J:$J,'ATL CR'!$I:$I,'ATL GA Inventory'!$B85,'ATL CR'!$L:$L,'ATL GA Inventory'!DN$3)</f>
        <v>0</v>
      </c>
      <c r="DO85" s="13">
        <f>SUMIFS('ATL RAW'!$J:$J,'ATL RAW'!$I:$I,'ATL GA Inventory'!$B85,'ATL RAW'!$L:$L,'ATL GA Inventory'!DO$3)+SUMIFS('ATL CR'!$J:$J,'ATL CR'!$I:$I,'ATL GA Inventory'!$B85,'ATL CR'!$L:$L,'ATL GA Inventory'!DO$3)</f>
        <v>0</v>
      </c>
      <c r="DP85" s="13">
        <f>SUMIFS('ATL RAW'!$J:$J,'ATL RAW'!$I:$I,'ATL GA Inventory'!$B85,'ATL RAW'!$L:$L,'ATL GA Inventory'!DP$3)+SUMIFS('ATL CR'!$J:$J,'ATL CR'!$I:$I,'ATL GA Inventory'!$B85,'ATL CR'!$L:$L,'ATL GA Inventory'!DP$3)</f>
        <v>0</v>
      </c>
      <c r="DQ85" s="13">
        <f>SUMIFS('ATL RAW'!$J:$J,'ATL RAW'!$I:$I,'ATL GA Inventory'!$B85,'ATL RAW'!$L:$L,'ATL GA Inventory'!DQ$3)+SUMIFS('ATL CR'!$J:$J,'ATL CR'!$I:$I,'ATL GA Inventory'!$B85,'ATL CR'!$L:$L,'ATL GA Inventory'!DQ$3)</f>
        <v>0</v>
      </c>
      <c r="DR85" s="13">
        <f>SUMIFS('ATL RAW'!$J:$J,'ATL RAW'!$I:$I,'ATL GA Inventory'!$B85,'ATL RAW'!$L:$L,'ATL GA Inventory'!DR$3)+SUMIFS('ATL CR'!$J:$J,'ATL CR'!$I:$I,'ATL GA Inventory'!$B85,'ATL CR'!$L:$L,'ATL GA Inventory'!DR$3)</f>
        <v>0</v>
      </c>
      <c r="DS85" s="13">
        <f>SUMIFS('ATL RAW'!$J:$J,'ATL RAW'!$I:$I,'ATL GA Inventory'!$B85,'ATL RAW'!$L:$L,'ATL GA Inventory'!DS$3)+SUMIFS('ATL CR'!$J:$J,'ATL CR'!$I:$I,'ATL GA Inventory'!$B85,'ATL CR'!$L:$L,'ATL GA Inventory'!DS$3)</f>
        <v>0</v>
      </c>
      <c r="DT85" s="13">
        <f>SUMIFS('ATL RAW'!$J:$J,'ATL RAW'!$I:$I,'ATL GA Inventory'!$B85,'ATL RAW'!$L:$L,'ATL GA Inventory'!DT$3)+SUMIFS('ATL CR'!$J:$J,'ATL CR'!$I:$I,'ATL GA Inventory'!$B85,'ATL CR'!$L:$L,'ATL GA Inventory'!DT$3)</f>
        <v>0</v>
      </c>
      <c r="DU85" s="13">
        <f>SUMIFS('ATL RAW'!$J:$J,'ATL RAW'!$I:$I,'ATL GA Inventory'!$B85,'ATL RAW'!$L:$L,'ATL GA Inventory'!DU$3)+SUMIFS('ATL CR'!$J:$J,'ATL CR'!$I:$I,'ATL GA Inventory'!$B85,'ATL CR'!$L:$L,'ATL GA Inventory'!DU$3)</f>
        <v>0</v>
      </c>
      <c r="DV85" s="13">
        <f>SUMIFS('ATL RAW'!$J:$J,'ATL RAW'!$I:$I,'ATL GA Inventory'!$B85,'ATL RAW'!$L:$L,'ATL GA Inventory'!DV$3)+SUMIFS('ATL CR'!$J:$J,'ATL CR'!$I:$I,'ATL GA Inventory'!$B85,'ATL CR'!$L:$L,'ATL GA Inventory'!DV$3)</f>
        <v>0</v>
      </c>
      <c r="DW85" s="13">
        <f>SUMIFS('ATL RAW'!$J:$J,'ATL RAW'!$I:$I,'ATL GA Inventory'!$B85,'ATL RAW'!$L:$L,'ATL GA Inventory'!DW$3)+SUMIFS('ATL CR'!$J:$J,'ATL CR'!$I:$I,'ATL GA Inventory'!$B85,'ATL CR'!$L:$L,'ATL GA Inventory'!DW$3)</f>
        <v>0</v>
      </c>
      <c r="DX85" s="13">
        <f>SUMIFS('ATL RAW'!$J:$J,'ATL RAW'!$I:$I,'ATL GA Inventory'!$B85,'ATL RAW'!$L:$L,'ATL GA Inventory'!DX$3)+SUMIFS('ATL CR'!$J:$J,'ATL CR'!$I:$I,'ATL GA Inventory'!$B85,'ATL CR'!$L:$L,'ATL GA Inventory'!DX$3)</f>
        <v>0</v>
      </c>
      <c r="DY85" s="13">
        <f>SUMIFS('ATL RAW'!$J:$J,'ATL RAW'!$I:$I,'ATL GA Inventory'!$B85,'ATL RAW'!$L:$L,'ATL GA Inventory'!DY$3)+SUMIFS('ATL CR'!$J:$J,'ATL CR'!$I:$I,'ATL GA Inventory'!$B85,'ATL CR'!$L:$L,'ATL GA Inventory'!DY$3)</f>
        <v>0</v>
      </c>
      <c r="DZ85" s="13">
        <f>SUMIFS('ATL RAW'!$J:$J,'ATL RAW'!$I:$I,'ATL GA Inventory'!$B85,'ATL RAW'!$L:$L,'ATL GA Inventory'!DZ$3)+SUMIFS('ATL CR'!$J:$J,'ATL CR'!$I:$I,'ATL GA Inventory'!$B85,'ATL CR'!$L:$L,'ATL GA Inventory'!DZ$3)</f>
        <v>0</v>
      </c>
      <c r="EA85" s="13">
        <f>SUMIFS('ATL RAW'!$J:$J,'ATL RAW'!$I:$I,'ATL GA Inventory'!$B85,'ATL RAW'!$L:$L,'ATL GA Inventory'!EA$3)+SUMIFS('ATL CR'!$J:$J,'ATL CR'!$I:$I,'ATL GA Inventory'!$B85,'ATL CR'!$L:$L,'ATL GA Inventory'!EA$3)</f>
        <v>0</v>
      </c>
      <c r="EB85" s="13">
        <f>SUMIFS('ATL RAW'!$J:$J,'ATL RAW'!$I:$I,'ATL GA Inventory'!$B85,'ATL RAW'!$L:$L,'ATL GA Inventory'!EB$3)+SUMIFS('ATL CR'!$J:$J,'ATL CR'!$I:$I,'ATL GA Inventory'!$B85,'ATL CR'!$L:$L,'ATL GA Inventory'!EB$3)</f>
        <v>0</v>
      </c>
      <c r="EC85" s="13">
        <f>SUMIFS('ATL RAW'!$J:$J,'ATL RAW'!$I:$I,'ATL GA Inventory'!$B85,'ATL RAW'!$L:$L,'ATL GA Inventory'!EC$3)+SUMIFS('ATL CR'!$J:$J,'ATL CR'!$I:$I,'ATL GA Inventory'!$B85,'ATL CR'!$L:$L,'ATL GA Inventory'!EC$3)</f>
        <v>0</v>
      </c>
      <c r="ED85" s="13">
        <f>SUMIFS('ATL RAW'!$J:$J,'ATL RAW'!$I:$I,'ATL GA Inventory'!$B85,'ATL RAW'!$L:$L,'ATL GA Inventory'!ED$3)+SUMIFS('ATL CR'!$J:$J,'ATL CR'!$I:$I,'ATL GA Inventory'!$B85,'ATL CR'!$L:$L,'ATL GA Inventory'!ED$3)</f>
        <v>0</v>
      </c>
      <c r="EE85" s="13">
        <f>SUMIFS('ATL RAW'!$J:$J,'ATL RAW'!$I:$I,'ATL GA Inventory'!$B85,'ATL RAW'!$L:$L,'ATL GA Inventory'!EE$3)+SUMIFS('ATL CR'!$J:$J,'ATL CR'!$I:$I,'ATL GA Inventory'!$B85,'ATL CR'!$L:$L,'ATL GA Inventory'!EE$3)</f>
        <v>0</v>
      </c>
      <c r="EF85" s="13">
        <f>SUMIFS('ATL RAW'!$J:$J,'ATL RAW'!$I:$I,'ATL GA Inventory'!$B85,'ATL RAW'!$L:$L,'ATL GA Inventory'!EF$3)+SUMIFS('ATL CR'!$J:$J,'ATL CR'!$I:$I,'ATL GA Inventory'!$B85,'ATL CR'!$L:$L,'ATL GA Inventory'!EF$3)</f>
        <v>0</v>
      </c>
      <c r="EG85" s="13">
        <f>SUMIFS('ATL RAW'!$J:$J,'ATL RAW'!$I:$I,'ATL GA Inventory'!$B85,'ATL RAW'!$L:$L,'ATL GA Inventory'!EG$3)+SUMIFS('ATL CR'!$J:$J,'ATL CR'!$I:$I,'ATL GA Inventory'!$B85,'ATL CR'!$L:$L,'ATL GA Inventory'!EG$3)</f>
        <v>0</v>
      </c>
      <c r="EH85" s="13">
        <f>SUMIFS('ATL RAW'!$J:$J,'ATL RAW'!$I:$I,'ATL GA Inventory'!$B85,'ATL RAW'!$L:$L,'ATL GA Inventory'!EH$3)+SUMIFS('ATL CR'!$J:$J,'ATL CR'!$I:$I,'ATL GA Inventory'!$B85,'ATL CR'!$L:$L,'ATL GA Inventory'!EH$3)</f>
        <v>0</v>
      </c>
      <c r="EI85" s="13">
        <f>SUMIFS('ATL RAW'!$J:$J,'ATL RAW'!$I:$I,'ATL GA Inventory'!$B85,'ATL RAW'!$L:$L,'ATL GA Inventory'!EI$3)+SUMIFS('ATL CR'!$J:$J,'ATL CR'!$I:$I,'ATL GA Inventory'!$B85,'ATL CR'!$L:$L,'ATL GA Inventory'!EI$3)</f>
        <v>0</v>
      </c>
      <c r="EJ85" s="13">
        <f>SUMIFS('ATL RAW'!$J:$J,'ATL RAW'!$I:$I,'ATL GA Inventory'!$B85,'ATL RAW'!$L:$L,'ATL GA Inventory'!EJ$3)+SUMIFS('ATL CR'!$J:$J,'ATL CR'!$I:$I,'ATL GA Inventory'!$B85,'ATL CR'!$L:$L,'ATL GA Inventory'!EJ$3)</f>
        <v>0</v>
      </c>
      <c r="EK85" s="13">
        <f>SUMIFS('ATL RAW'!$J:$J,'ATL RAW'!$I:$I,'ATL GA Inventory'!$B85,'ATL RAW'!$L:$L,'ATL GA Inventory'!EK$3)+SUMIFS('ATL CR'!$J:$J,'ATL CR'!$I:$I,'ATL GA Inventory'!$B85,'ATL CR'!$L:$L,'ATL GA Inventory'!EK$3)</f>
        <v>0</v>
      </c>
      <c r="EL85" s="13">
        <f>SUMIFS('ATL RAW'!$J:$J,'ATL RAW'!$I:$I,'ATL GA Inventory'!$B85,'ATL RAW'!$L:$L,'ATL GA Inventory'!EL$3)+SUMIFS('ATL CR'!$J:$J,'ATL CR'!$I:$I,'ATL GA Inventory'!$B85,'ATL CR'!$L:$L,'ATL GA Inventory'!EL$3)</f>
        <v>0</v>
      </c>
      <c r="EM85" s="13">
        <f>SUMIFS('ATL RAW'!$J:$J,'ATL RAW'!$I:$I,'ATL GA Inventory'!$B85,'ATL RAW'!$L:$L,'ATL GA Inventory'!EM$3)+SUMIFS('ATL CR'!$J:$J,'ATL CR'!$I:$I,'ATL GA Inventory'!$B85,'ATL CR'!$L:$L,'ATL GA Inventory'!EM$3)</f>
        <v>0</v>
      </c>
      <c r="EN85" s="13">
        <f>SUMIFS('ATL RAW'!$J:$J,'ATL RAW'!$I:$I,'ATL GA Inventory'!$B85,'ATL RAW'!$L:$L,'ATL GA Inventory'!EN$3)+SUMIFS('ATL CR'!$J:$J,'ATL CR'!$I:$I,'ATL GA Inventory'!$B85,'ATL CR'!$L:$L,'ATL GA Inventory'!EN$3)</f>
        <v>0</v>
      </c>
      <c r="EO85" s="13">
        <f>SUMIFS('ATL RAW'!$J:$J,'ATL RAW'!$I:$I,'ATL GA Inventory'!$B85,'ATL RAW'!$L:$L,'ATL GA Inventory'!EO$3)+SUMIFS('ATL CR'!$J:$J,'ATL CR'!$I:$I,'ATL GA Inventory'!$B85,'ATL CR'!$L:$L,'ATL GA Inventory'!EO$3)</f>
        <v>0</v>
      </c>
      <c r="EP85" s="13">
        <f>SUMIFS('ATL RAW'!$J:$J,'ATL RAW'!$I:$I,'ATL GA Inventory'!$B85,'ATL RAW'!$L:$L,'ATL GA Inventory'!EP$3)+SUMIFS('ATL CR'!$J:$J,'ATL CR'!$I:$I,'ATL GA Inventory'!$B85,'ATL CR'!$L:$L,'ATL GA Inventory'!EP$3)</f>
        <v>0</v>
      </c>
      <c r="EQ85" s="13">
        <f>SUMIFS('ATL RAW'!$J:$J,'ATL RAW'!$I:$I,'ATL GA Inventory'!$B85,'ATL RAW'!$L:$L,'ATL GA Inventory'!EQ$3)+SUMIFS('ATL CR'!$J:$J,'ATL CR'!$I:$I,'ATL GA Inventory'!$B85,'ATL CR'!$L:$L,'ATL GA Inventory'!EQ$3)</f>
        <v>0</v>
      </c>
      <c r="ER85" s="13">
        <f>SUMIFS('ATL RAW'!$J:$J,'ATL RAW'!$I:$I,'ATL GA Inventory'!$B85,'ATL RAW'!$L:$L,'ATL GA Inventory'!ER$3)+SUMIFS('ATL CR'!$J:$J,'ATL CR'!$I:$I,'ATL GA Inventory'!$B85,'ATL CR'!$L:$L,'ATL GA Inventory'!ER$3)</f>
        <v>0</v>
      </c>
      <c r="ES85" s="13">
        <f>SUMIFS('ATL RAW'!$J:$J,'ATL RAW'!$I:$I,'ATL GA Inventory'!$B85,'ATL RAW'!$L:$L,'ATL GA Inventory'!ES$3)+SUMIFS('ATL CR'!$J:$J,'ATL CR'!$I:$I,'ATL GA Inventory'!$B85,'ATL CR'!$L:$L,'ATL GA Inventory'!ES$3)</f>
        <v>0</v>
      </c>
      <c r="ET85" s="13">
        <f>SUMIFS('ATL RAW'!$J:$J,'ATL RAW'!$I:$I,'ATL GA Inventory'!$B85,'ATL RAW'!$L:$L,'ATL GA Inventory'!ET$3)+SUMIFS('ATL CR'!$J:$J,'ATL CR'!$I:$I,'ATL GA Inventory'!$B85,'ATL CR'!$L:$L,'ATL GA Inventory'!ET$3)</f>
        <v>0</v>
      </c>
      <c r="EU85" s="13">
        <f>SUMIFS('ATL RAW'!$J:$J,'ATL RAW'!$I:$I,'ATL GA Inventory'!$B85,'ATL RAW'!$L:$L,'ATL GA Inventory'!EU$3)+SUMIFS('ATL CR'!$J:$J,'ATL CR'!$I:$I,'ATL GA Inventory'!$B85,'ATL CR'!$L:$L,'ATL GA Inventory'!EU$3)</f>
        <v>0</v>
      </c>
      <c r="EV85" s="13">
        <f>SUMIFS('ATL RAW'!$J:$J,'ATL RAW'!$I:$I,'ATL GA Inventory'!$B85,'ATL RAW'!$L:$L,'ATL GA Inventory'!EV$3)+SUMIFS('ATL CR'!$J:$J,'ATL CR'!$I:$I,'ATL GA Inventory'!$B85,'ATL CR'!$L:$L,'ATL GA Inventory'!EV$3)</f>
        <v>0</v>
      </c>
      <c r="EW85" s="13">
        <f>SUMIFS('ATL RAW'!$J:$J,'ATL RAW'!$I:$I,'ATL GA Inventory'!$B85,'ATL RAW'!$L:$L,'ATL GA Inventory'!EW$3)+SUMIFS('ATL CR'!$J:$J,'ATL CR'!$I:$I,'ATL GA Inventory'!$B85,'ATL CR'!$L:$L,'ATL GA Inventory'!EW$3)</f>
        <v>0</v>
      </c>
      <c r="EX85" s="13">
        <f>SUMIFS('ATL RAW'!$J:$J,'ATL RAW'!$I:$I,'ATL GA Inventory'!$B85,'ATL RAW'!$L:$L,'ATL GA Inventory'!EX$3)+SUMIFS('ATL CR'!$J:$J,'ATL CR'!$I:$I,'ATL GA Inventory'!$B85,'ATL CR'!$L:$L,'ATL GA Inventory'!EX$3)</f>
        <v>0</v>
      </c>
      <c r="EY85" s="13">
        <f>SUMIFS('ATL RAW'!$J:$J,'ATL RAW'!$I:$I,'ATL GA Inventory'!$B85,'ATL RAW'!$L:$L,'ATL GA Inventory'!EY$3)+SUMIFS('ATL CR'!$J:$J,'ATL CR'!$I:$I,'ATL GA Inventory'!$B85,'ATL CR'!$L:$L,'ATL GA Inventory'!EY$3)</f>
        <v>0</v>
      </c>
      <c r="EZ85" s="13">
        <f>SUMIFS('ATL RAW'!$J:$J,'ATL RAW'!$I:$I,'ATL GA Inventory'!$B85,'ATL RAW'!$L:$L,'ATL GA Inventory'!EZ$3)+SUMIFS('ATL CR'!$J:$J,'ATL CR'!$I:$I,'ATL GA Inventory'!$B85,'ATL CR'!$L:$L,'ATL GA Inventory'!EZ$3)</f>
        <v>0</v>
      </c>
      <c r="FA85" s="13">
        <f>SUMIFS('ATL RAW'!$J:$J,'ATL RAW'!$I:$I,'ATL GA Inventory'!$B85,'ATL RAW'!$L:$L,'ATL GA Inventory'!FA$3)+SUMIFS('ATL CR'!$J:$J,'ATL CR'!$I:$I,'ATL GA Inventory'!$B85,'ATL CR'!$L:$L,'ATL GA Inventory'!FA$3)</f>
        <v>0</v>
      </c>
      <c r="FB85" s="13">
        <f>SUMIFS('ATL RAW'!$J:$J,'ATL RAW'!$I:$I,'ATL GA Inventory'!$B85,'ATL RAW'!$L:$L,'ATL GA Inventory'!FB$3)+SUMIFS('ATL CR'!$J:$J,'ATL CR'!$I:$I,'ATL GA Inventory'!$B85,'ATL CR'!$L:$L,'ATL GA Inventory'!FB$3)</f>
        <v>0</v>
      </c>
      <c r="FC85" s="13">
        <f>SUMIFS('ATL RAW'!$J:$J,'ATL RAW'!$I:$I,'ATL GA Inventory'!$B85,'ATL RAW'!$L:$L,'ATL GA Inventory'!FC$3)+SUMIFS('ATL CR'!$J:$J,'ATL CR'!$I:$I,'ATL GA Inventory'!$B85,'ATL CR'!$L:$L,'ATL GA Inventory'!FC$3)</f>
        <v>0</v>
      </c>
      <c r="FD85" s="13">
        <f>SUMIFS('ATL RAW'!$J:$J,'ATL RAW'!$I:$I,'ATL GA Inventory'!$B85,'ATL RAW'!$L:$L,'ATL GA Inventory'!FD$3)+SUMIFS('ATL CR'!$J:$J,'ATL CR'!$I:$I,'ATL GA Inventory'!$B85,'ATL CR'!$L:$L,'ATL GA Inventory'!FD$3)</f>
        <v>0</v>
      </c>
      <c r="FE85" s="13">
        <f>SUMIFS('ATL RAW'!$J:$J,'ATL RAW'!$I:$I,'ATL GA Inventory'!$B85,'ATL RAW'!$L:$L,'ATL GA Inventory'!FE$3)+SUMIFS('ATL CR'!$J:$J,'ATL CR'!$I:$I,'ATL GA Inventory'!$B85,'ATL CR'!$L:$L,'ATL GA Inventory'!FE$3)</f>
        <v>0</v>
      </c>
      <c r="FF85" s="13">
        <f>SUMIFS('ATL RAW'!$J:$J,'ATL RAW'!$I:$I,'ATL GA Inventory'!$B85,'ATL RAW'!$L:$L,'ATL GA Inventory'!FF$3)+SUMIFS('ATL CR'!$J:$J,'ATL CR'!$I:$I,'ATL GA Inventory'!$B85,'ATL CR'!$L:$L,'ATL GA Inventory'!FF$3)</f>
        <v>0</v>
      </c>
      <c r="FG85" s="13">
        <f>SUMIFS('ATL RAW'!$J:$J,'ATL RAW'!$I:$I,'ATL GA Inventory'!$B85,'ATL RAW'!$L:$L,'ATL GA Inventory'!FG$3)+SUMIFS('ATL CR'!$J:$J,'ATL CR'!$I:$I,'ATL GA Inventory'!$B85,'ATL CR'!$L:$L,'ATL GA Inventory'!FG$3)</f>
        <v>0</v>
      </c>
      <c r="FH85" s="13">
        <f>SUMIFS('ATL RAW'!$J:$J,'ATL RAW'!$I:$I,'ATL GA Inventory'!$B85,'ATL RAW'!$L:$L,'ATL GA Inventory'!FH$3)+SUMIFS('ATL CR'!$J:$J,'ATL CR'!$I:$I,'ATL GA Inventory'!$B85,'ATL CR'!$L:$L,'ATL GA Inventory'!FH$3)</f>
        <v>0</v>
      </c>
      <c r="FI85" s="13">
        <f>SUMIFS('ATL RAW'!$J:$J,'ATL RAW'!$I:$I,'ATL GA Inventory'!$B85,'ATL RAW'!$L:$L,'ATL GA Inventory'!FI$3)+SUMIFS('ATL CR'!$J:$J,'ATL CR'!$I:$I,'ATL GA Inventory'!$B85,'ATL CR'!$L:$L,'ATL GA Inventory'!FI$3)</f>
        <v>0</v>
      </c>
      <c r="FJ85" s="13">
        <f>SUMIFS('ATL RAW'!$J:$J,'ATL RAW'!$I:$I,'ATL GA Inventory'!$B85,'ATL RAW'!$L:$L,'ATL GA Inventory'!FJ$3)+SUMIFS('ATL CR'!$J:$J,'ATL CR'!$I:$I,'ATL GA Inventory'!$B85,'ATL CR'!$L:$L,'ATL GA Inventory'!FJ$3)</f>
        <v>0</v>
      </c>
      <c r="FK85" s="13">
        <f>SUMIFS('ATL RAW'!$J:$J,'ATL RAW'!$I:$I,'ATL GA Inventory'!$B85,'ATL RAW'!$L:$L,'ATL GA Inventory'!FK$3)+SUMIFS('ATL CR'!$J:$J,'ATL CR'!$I:$I,'ATL GA Inventory'!$B85,'ATL CR'!$L:$L,'ATL GA Inventory'!FK$3)</f>
        <v>0</v>
      </c>
      <c r="FL85" s="13">
        <f>SUMIFS('ATL RAW'!$J:$J,'ATL RAW'!$I:$I,'ATL GA Inventory'!$B85,'ATL RAW'!$L:$L,'ATL GA Inventory'!FL$3)+SUMIFS('ATL CR'!$J:$J,'ATL CR'!$I:$I,'ATL GA Inventory'!$B85,'ATL CR'!$L:$L,'ATL GA Inventory'!FL$3)</f>
        <v>0</v>
      </c>
      <c r="FM85" s="13">
        <f>SUMIFS('ATL RAW'!$J:$J,'ATL RAW'!$I:$I,'ATL GA Inventory'!$B85,'ATL RAW'!$L:$L,'ATL GA Inventory'!FM$3)+SUMIFS('ATL CR'!$J:$J,'ATL CR'!$I:$I,'ATL GA Inventory'!$B85,'ATL CR'!$L:$L,'ATL GA Inventory'!FM$3)</f>
        <v>0</v>
      </c>
      <c r="FN85" s="13">
        <f>SUMIFS('ATL RAW'!$J:$J,'ATL RAW'!$I:$I,'ATL GA Inventory'!$B85,'ATL RAW'!$L:$L,'ATL GA Inventory'!FN$3)+SUMIFS('ATL CR'!$J:$J,'ATL CR'!$I:$I,'ATL GA Inventory'!$B85,'ATL CR'!$L:$L,'ATL GA Inventory'!FN$3)</f>
        <v>0</v>
      </c>
      <c r="FO85" s="13">
        <f>SUMIFS('ATL RAW'!$J:$J,'ATL RAW'!$I:$I,'ATL GA Inventory'!$B85,'ATL RAW'!$L:$L,'ATL GA Inventory'!FO$3)+SUMIFS('ATL CR'!$J:$J,'ATL CR'!$I:$I,'ATL GA Inventory'!$B85,'ATL CR'!$L:$L,'ATL GA Inventory'!FO$3)</f>
        <v>0</v>
      </c>
      <c r="FP85" s="13">
        <f>SUMIFS('ATL RAW'!$J:$J,'ATL RAW'!$I:$I,'ATL GA Inventory'!$B85,'ATL RAW'!$L:$L,'ATL GA Inventory'!FP$3)+SUMIFS('ATL CR'!$J:$J,'ATL CR'!$I:$I,'ATL GA Inventory'!$B85,'ATL CR'!$L:$L,'ATL GA Inventory'!FP$3)</f>
        <v>0</v>
      </c>
      <c r="FQ85" s="13">
        <f>SUMIFS('ATL RAW'!$J:$J,'ATL RAW'!$I:$I,'ATL GA Inventory'!$B85,'ATL RAW'!$L:$L,'ATL GA Inventory'!FQ$3)+SUMIFS('ATL CR'!$J:$J,'ATL CR'!$I:$I,'ATL GA Inventory'!$B85,'ATL CR'!$L:$L,'ATL GA Inventory'!FQ$3)</f>
        <v>0</v>
      </c>
      <c r="FR85" s="13">
        <f>SUMIFS('ATL RAW'!$J:$J,'ATL RAW'!$I:$I,'ATL GA Inventory'!$B85,'ATL RAW'!$L:$L,'ATL GA Inventory'!FR$3)+SUMIFS('ATL CR'!$J:$J,'ATL CR'!$I:$I,'ATL GA Inventory'!$B85,'ATL CR'!$L:$L,'ATL GA Inventory'!FR$3)</f>
        <v>0</v>
      </c>
      <c r="FS85" s="13">
        <f>SUMIFS('ATL RAW'!$J:$J,'ATL RAW'!$I:$I,'ATL GA Inventory'!$B85,'ATL RAW'!$L:$L,'ATL GA Inventory'!FS$3)+SUMIFS('ATL CR'!$J:$J,'ATL CR'!$I:$I,'ATL GA Inventory'!$B85,'ATL CR'!$L:$L,'ATL GA Inventory'!FS$3)</f>
        <v>0</v>
      </c>
      <c r="FT85" s="13">
        <f>SUMIFS('ATL RAW'!$J:$J,'ATL RAW'!$I:$I,'ATL GA Inventory'!$B85,'ATL RAW'!$L:$L,'ATL GA Inventory'!FT$3)+SUMIFS('ATL CR'!$J:$J,'ATL CR'!$I:$I,'ATL GA Inventory'!$B85,'ATL CR'!$L:$L,'ATL GA Inventory'!FT$3)</f>
        <v>0</v>
      </c>
      <c r="FU85" s="13">
        <f>SUMIFS('ATL RAW'!$J:$J,'ATL RAW'!$I:$I,'ATL GA Inventory'!$B85,'ATL RAW'!$L:$L,'ATL GA Inventory'!FU$3)+SUMIFS('ATL CR'!$J:$J,'ATL CR'!$I:$I,'ATL GA Inventory'!$B85,'ATL CR'!$L:$L,'ATL GA Inventory'!FU$3)</f>
        <v>0</v>
      </c>
      <c r="FV85" s="13">
        <f>SUMIFS('ATL RAW'!$J:$J,'ATL RAW'!$I:$I,'ATL GA Inventory'!$B85,'ATL RAW'!$L:$L,'ATL GA Inventory'!FV$3)+SUMIFS('ATL CR'!$J:$J,'ATL CR'!$I:$I,'ATL GA Inventory'!$B85,'ATL CR'!$L:$L,'ATL GA Inventory'!FV$3)</f>
        <v>0</v>
      </c>
      <c r="FW85" s="13">
        <f>SUMIFS('ATL RAW'!$J:$J,'ATL RAW'!$I:$I,'ATL GA Inventory'!$B85,'ATL RAW'!$L:$L,'ATL GA Inventory'!FW$3)+SUMIFS('ATL CR'!$J:$J,'ATL CR'!$I:$I,'ATL GA Inventory'!$B85,'ATL CR'!$L:$L,'ATL GA Inventory'!FW$3)</f>
        <v>0</v>
      </c>
      <c r="FX85" s="13">
        <f>SUMIFS('ATL RAW'!$J:$J,'ATL RAW'!$I:$I,'ATL GA Inventory'!$B85,'ATL RAW'!$L:$L,'ATL GA Inventory'!FX$3)+SUMIFS('ATL CR'!$J:$J,'ATL CR'!$I:$I,'ATL GA Inventory'!$B85,'ATL CR'!$L:$L,'ATL GA Inventory'!FX$3)</f>
        <v>0</v>
      </c>
      <c r="FY85" s="13">
        <f>SUMIFS('ATL RAW'!$J:$J,'ATL RAW'!$I:$I,'ATL GA Inventory'!$B85,'ATL RAW'!$L:$L,'ATL GA Inventory'!FY$3)+SUMIFS('ATL CR'!$J:$J,'ATL CR'!$I:$I,'ATL GA Inventory'!$B85,'ATL CR'!$L:$L,'ATL GA Inventory'!FY$3)</f>
        <v>0</v>
      </c>
      <c r="FZ85" s="13">
        <f>SUMIFS('ATL RAW'!$J:$J,'ATL RAW'!$I:$I,'ATL GA Inventory'!$B85,'ATL RAW'!$L:$L,'ATL GA Inventory'!FZ$3)+SUMIFS('ATL CR'!$J:$J,'ATL CR'!$I:$I,'ATL GA Inventory'!$B85,'ATL CR'!$L:$L,'ATL GA Inventory'!FZ$3)</f>
        <v>0</v>
      </c>
      <c r="GA85" s="13">
        <f>SUMIFS('ATL RAW'!$J:$J,'ATL RAW'!$I:$I,'ATL GA Inventory'!$B85,'ATL RAW'!$L:$L,'ATL GA Inventory'!GA$3)+SUMIFS('ATL CR'!$J:$J,'ATL CR'!$I:$I,'ATL GA Inventory'!$B85,'ATL CR'!$L:$L,'ATL GA Inventory'!GA$3)</f>
        <v>0</v>
      </c>
      <c r="GB85" s="13">
        <f>SUMIFS('ATL RAW'!$J:$J,'ATL RAW'!$I:$I,'ATL GA Inventory'!$B85,'ATL RAW'!$L:$L,'ATL GA Inventory'!GB$3)+SUMIFS('ATL CR'!$J:$J,'ATL CR'!$I:$I,'ATL GA Inventory'!$B85,'ATL CR'!$L:$L,'ATL GA Inventory'!GB$3)</f>
        <v>0</v>
      </c>
      <c r="GC85" s="13">
        <f>SUMIFS('ATL RAW'!$J:$J,'ATL RAW'!$I:$I,'ATL GA Inventory'!$B85,'ATL RAW'!$L:$L,'ATL GA Inventory'!GC$3)+SUMIFS('ATL CR'!$J:$J,'ATL CR'!$I:$I,'ATL GA Inventory'!$B85,'ATL CR'!$L:$L,'ATL GA Inventory'!GC$3)</f>
        <v>0</v>
      </c>
      <c r="GD85" s="13">
        <f>SUMIFS('ATL RAW'!$J:$J,'ATL RAW'!$I:$I,'ATL GA Inventory'!$B85,'ATL RAW'!$L:$L,'ATL GA Inventory'!GD$3)+SUMIFS('ATL CR'!$J:$J,'ATL CR'!$I:$I,'ATL GA Inventory'!$B85,'ATL CR'!$L:$L,'ATL GA Inventory'!GD$3)</f>
        <v>0</v>
      </c>
      <c r="GE85" s="13">
        <f>SUMIFS('ATL RAW'!$J:$J,'ATL RAW'!$I:$I,'ATL GA Inventory'!$B85,'ATL RAW'!$L:$L,'ATL GA Inventory'!GE$3)+SUMIFS('ATL CR'!$J:$J,'ATL CR'!$I:$I,'ATL GA Inventory'!$B85,'ATL CR'!$L:$L,'ATL GA Inventory'!GE$3)</f>
        <v>0</v>
      </c>
      <c r="GF85" s="13">
        <f>SUMIFS('ATL RAW'!$J:$J,'ATL RAW'!$I:$I,'ATL GA Inventory'!$B85,'ATL RAW'!$L:$L,'ATL GA Inventory'!GF$3)+SUMIFS('ATL CR'!$J:$J,'ATL CR'!$I:$I,'ATL GA Inventory'!$B85,'ATL CR'!$L:$L,'ATL GA Inventory'!GF$3)</f>
        <v>0</v>
      </c>
      <c r="GG85" s="13">
        <f>SUMIFS('ATL RAW'!$J:$J,'ATL RAW'!$I:$I,'ATL GA Inventory'!$B85,'ATL RAW'!$L:$L,'ATL GA Inventory'!GG$3)+SUMIFS('ATL CR'!$J:$J,'ATL CR'!$I:$I,'ATL GA Inventory'!$B85,'ATL CR'!$L:$L,'ATL GA Inventory'!GG$3)</f>
        <v>0</v>
      </c>
      <c r="GH85" s="13">
        <f>SUMIFS('ATL RAW'!$J:$J,'ATL RAW'!$I:$I,'ATL GA Inventory'!$B85,'ATL RAW'!$L:$L,'ATL GA Inventory'!GH$3)+SUMIFS('ATL CR'!$J:$J,'ATL CR'!$I:$I,'ATL GA Inventory'!$B85,'ATL CR'!$L:$L,'ATL GA Inventory'!GH$3)</f>
        <v>0</v>
      </c>
      <c r="GI85" s="13">
        <f>SUMIFS('ATL RAW'!$J:$J,'ATL RAW'!$I:$I,'ATL GA Inventory'!$B85,'ATL RAW'!$L:$L,'ATL GA Inventory'!GI$3)+SUMIFS('ATL CR'!$J:$J,'ATL CR'!$I:$I,'ATL GA Inventory'!$B85,'ATL CR'!$L:$L,'ATL GA Inventory'!GI$3)</f>
        <v>0</v>
      </c>
      <c r="GJ85" s="13">
        <f>SUMIFS('ATL RAW'!$J:$J,'ATL RAW'!$I:$I,'ATL GA Inventory'!$B85,'ATL RAW'!$L:$L,'ATL GA Inventory'!GJ$3)+SUMIFS('ATL CR'!$J:$J,'ATL CR'!$I:$I,'ATL GA Inventory'!$B85,'ATL CR'!$L:$L,'ATL GA Inventory'!GJ$3)</f>
        <v>0</v>
      </c>
      <c r="GK85" s="13">
        <f>SUMIFS('ATL RAW'!$J:$J,'ATL RAW'!$I:$I,'ATL GA Inventory'!$B85,'ATL RAW'!$L:$L,'ATL GA Inventory'!GK$3)+SUMIFS('ATL CR'!$J:$J,'ATL CR'!$I:$I,'ATL GA Inventory'!$B85,'ATL CR'!$L:$L,'ATL GA Inventory'!GK$3)</f>
        <v>0</v>
      </c>
      <c r="GL85" s="13">
        <f>SUMIFS('ATL RAW'!$J:$J,'ATL RAW'!$I:$I,'ATL GA Inventory'!$B85,'ATL RAW'!$L:$L,'ATL GA Inventory'!GL$3)+SUMIFS('ATL CR'!$J:$J,'ATL CR'!$I:$I,'ATL GA Inventory'!$B85,'ATL CR'!$L:$L,'ATL GA Inventory'!GL$3)</f>
        <v>0</v>
      </c>
      <c r="GM85" s="13">
        <f>SUMIFS('ATL RAW'!$J:$J,'ATL RAW'!$I:$I,'ATL GA Inventory'!$B85,'ATL RAW'!$L:$L,'ATL GA Inventory'!GM$3)+SUMIFS('ATL CR'!$J:$J,'ATL CR'!$I:$I,'ATL GA Inventory'!$B85,'ATL CR'!$L:$L,'ATL GA Inventory'!GM$3)</f>
        <v>0</v>
      </c>
      <c r="GN85" s="13">
        <f>SUMIFS('ATL RAW'!$J:$J,'ATL RAW'!$I:$I,'ATL GA Inventory'!$B85,'ATL RAW'!$L:$L,'ATL GA Inventory'!GN$3)+SUMIFS('ATL CR'!$J:$J,'ATL CR'!$I:$I,'ATL GA Inventory'!$B85,'ATL CR'!$L:$L,'ATL GA Inventory'!GN$3)</f>
        <v>0</v>
      </c>
      <c r="GO85" s="13">
        <f>SUMIFS('ATL RAW'!$J:$J,'ATL RAW'!$I:$I,'ATL GA Inventory'!$B85,'ATL RAW'!$L:$L,'ATL GA Inventory'!GO$3)+SUMIFS('ATL CR'!$J:$J,'ATL CR'!$I:$I,'ATL GA Inventory'!$B85,'ATL CR'!$L:$L,'ATL GA Inventory'!GO$3)</f>
        <v>0</v>
      </c>
      <c r="GP85" s="13">
        <f>SUMIFS('ATL RAW'!$J:$J,'ATL RAW'!$I:$I,'ATL GA Inventory'!$B85,'ATL RAW'!$L:$L,'ATL GA Inventory'!GP$3)+SUMIFS('ATL CR'!$J:$J,'ATL CR'!$I:$I,'ATL GA Inventory'!$B85,'ATL CR'!$L:$L,'ATL GA Inventory'!GP$3)</f>
        <v>0</v>
      </c>
      <c r="GQ85" s="13">
        <f>SUMIFS('ATL RAW'!$J:$J,'ATL RAW'!$I:$I,'ATL GA Inventory'!$B85,'ATL RAW'!$L:$L,'ATL GA Inventory'!GQ$3)+SUMIFS('ATL CR'!$J:$J,'ATL CR'!$I:$I,'ATL GA Inventory'!$B85,'ATL CR'!$L:$L,'ATL GA Inventory'!GQ$3)</f>
        <v>0</v>
      </c>
      <c r="GR85" s="13">
        <f>SUMIFS('ATL RAW'!$J:$J,'ATL RAW'!$I:$I,'ATL GA Inventory'!$B85,'ATL RAW'!$L:$L,'ATL GA Inventory'!GR$3)+SUMIFS('ATL CR'!$J:$J,'ATL CR'!$I:$I,'ATL GA Inventory'!$B85,'ATL CR'!$L:$L,'ATL GA Inventory'!GR$3)</f>
        <v>0</v>
      </c>
      <c r="GS85" s="13">
        <f>SUMIFS('ATL RAW'!$J:$J,'ATL RAW'!$I:$I,'ATL GA Inventory'!$B85,'ATL RAW'!$L:$L,'ATL GA Inventory'!GS$3)+SUMIFS('ATL CR'!$J:$J,'ATL CR'!$I:$I,'ATL GA Inventory'!$B85,'ATL CR'!$L:$L,'ATL GA Inventory'!GS$3)</f>
        <v>0</v>
      </c>
      <c r="GT85" s="13">
        <f>SUMIFS('ATL RAW'!$J:$J,'ATL RAW'!$I:$I,'ATL GA Inventory'!$B85,'ATL RAW'!$L:$L,'ATL GA Inventory'!GT$3)+SUMIFS('ATL CR'!$J:$J,'ATL CR'!$I:$I,'ATL GA Inventory'!$B85,'ATL CR'!$L:$L,'ATL GA Inventory'!GT$3)</f>
        <v>0</v>
      </c>
      <c r="GU85" s="13">
        <f>SUMIFS('ATL RAW'!$J:$J,'ATL RAW'!$I:$I,'ATL GA Inventory'!$B85,'ATL RAW'!$L:$L,'ATL GA Inventory'!GU$3)+SUMIFS('ATL CR'!$J:$J,'ATL CR'!$I:$I,'ATL GA Inventory'!$B85,'ATL CR'!$L:$L,'ATL GA Inventory'!GU$3)</f>
        <v>0</v>
      </c>
      <c r="GV85" s="13">
        <f>SUMIFS('ATL RAW'!$J:$J,'ATL RAW'!$I:$I,'ATL GA Inventory'!$B85,'ATL RAW'!$L:$L,'ATL GA Inventory'!GV$3)+SUMIFS('ATL CR'!$J:$J,'ATL CR'!$I:$I,'ATL GA Inventory'!$B85,'ATL CR'!$L:$L,'ATL GA Inventory'!GV$3)</f>
        <v>0</v>
      </c>
      <c r="GW85" s="13">
        <f>SUMIFS('ATL RAW'!$J:$J,'ATL RAW'!$I:$I,'ATL GA Inventory'!$B85,'ATL RAW'!$L:$L,'ATL GA Inventory'!GW$3)+SUMIFS('ATL CR'!$J:$J,'ATL CR'!$I:$I,'ATL GA Inventory'!$B85,'ATL CR'!$L:$L,'ATL GA Inventory'!GW$3)</f>
        <v>0</v>
      </c>
      <c r="GX85" s="13">
        <f>SUMIFS('ATL RAW'!$J:$J,'ATL RAW'!$I:$I,'ATL GA Inventory'!$B85,'ATL RAW'!$L:$L,'ATL GA Inventory'!GX$3)+SUMIFS('ATL CR'!$J:$J,'ATL CR'!$I:$I,'ATL GA Inventory'!$B85,'ATL CR'!$L:$L,'ATL GA Inventory'!GX$3)</f>
        <v>0</v>
      </c>
      <c r="GY85" s="13">
        <f>SUMIFS('ATL RAW'!$J:$J,'ATL RAW'!$I:$I,'ATL GA Inventory'!$B85,'ATL RAW'!$L:$L,'ATL GA Inventory'!GY$3)+SUMIFS('ATL CR'!$J:$J,'ATL CR'!$I:$I,'ATL GA Inventory'!$B85,'ATL CR'!$L:$L,'ATL GA Inventory'!GY$3)</f>
        <v>0</v>
      </c>
    </row>
    <row r="86" spans="1:207">
      <c r="A86" s="15" t="s">
        <v>8123</v>
      </c>
      <c r="B86" s="15">
        <f t="shared" si="12"/>
        <v>43106141</v>
      </c>
      <c r="C86" s="15" t="str">
        <f t="shared" si="12"/>
        <v>Q.PEAK DUO L G5.2.V</v>
      </c>
      <c r="D86" s="14">
        <f t="shared" si="12"/>
        <v>405</v>
      </c>
      <c r="E86" s="13">
        <f>SUMIFS('ATL RAW'!$J:$J,'ATL RAW'!$I:$I,'ATL GA Inventory'!$B86,'ATL RAW'!$L:$L,'ATL GA Inventory'!E$3)+SUMIFS('ATL CR'!$J:$J,'ATL CR'!$I:$I,'ATL GA Inventory'!$B86,'ATL CR'!$L:$L,'ATL GA Inventory'!E$3)</f>
        <v>0</v>
      </c>
      <c r="F86" s="13">
        <f>SUMIFS('ATL RAW'!$J:$J,'ATL RAW'!$I:$I,'ATL GA Inventory'!$B86,'ATL RAW'!$L:$L,'ATL GA Inventory'!F$3)+SUMIFS('ATL CR'!$J:$J,'ATL CR'!$I:$I,'ATL GA Inventory'!$B86,'ATL CR'!$L:$L,'ATL GA Inventory'!F$3)</f>
        <v>0</v>
      </c>
      <c r="G86" s="13">
        <f>SUMIFS('ATL RAW'!$J:$J,'ATL RAW'!$I:$I,'ATL GA Inventory'!$B86,'ATL RAW'!$L:$L,'ATL GA Inventory'!G$3)+SUMIFS('ATL CR'!$J:$J,'ATL CR'!$I:$I,'ATL GA Inventory'!$B86,'ATL CR'!$L:$L,'ATL GA Inventory'!G$3)</f>
        <v>0</v>
      </c>
      <c r="H86" s="13">
        <f>SUMIFS('ATL RAW'!$J:$J,'ATL RAW'!$I:$I,'ATL GA Inventory'!$B86,'ATL RAW'!$L:$L,'ATL GA Inventory'!H$3)+SUMIFS('ATL CR'!$J:$J,'ATL CR'!$I:$I,'ATL GA Inventory'!$B86,'ATL CR'!$L:$L,'ATL GA Inventory'!H$3)</f>
        <v>0</v>
      </c>
      <c r="I86" s="13">
        <f>SUMIFS('ATL RAW'!$J:$J,'ATL RAW'!$I:$I,'ATL GA Inventory'!$B86,'ATL RAW'!$L:$L,'ATL GA Inventory'!I$3)+SUMIFS('ATL CR'!$J:$J,'ATL CR'!$I:$I,'ATL GA Inventory'!$B86,'ATL CR'!$L:$L,'ATL GA Inventory'!I$3)</f>
        <v>0</v>
      </c>
      <c r="J86" s="13">
        <f>SUMIFS('ATL RAW'!$J:$J,'ATL RAW'!$I:$I,'ATL GA Inventory'!$B86,'ATL RAW'!$L:$L,'ATL GA Inventory'!J$3)+SUMIFS('ATL CR'!$J:$J,'ATL CR'!$I:$I,'ATL GA Inventory'!$B86,'ATL CR'!$L:$L,'ATL GA Inventory'!J$3)</f>
        <v>0</v>
      </c>
      <c r="K86" s="13">
        <f>SUMIFS('ATL RAW'!$J:$J,'ATL RAW'!$I:$I,'ATL GA Inventory'!$B86,'ATL RAW'!$L:$L,'ATL GA Inventory'!K$3)+SUMIFS('ATL CR'!$J:$J,'ATL CR'!$I:$I,'ATL GA Inventory'!$B86,'ATL CR'!$L:$L,'ATL GA Inventory'!K$3)</f>
        <v>0</v>
      </c>
      <c r="L86" s="13">
        <f>SUMIFS('ATL RAW'!$J:$J,'ATL RAW'!$I:$I,'ATL GA Inventory'!$B86,'ATL RAW'!$L:$L,'ATL GA Inventory'!L$3)+SUMIFS('ATL CR'!$J:$J,'ATL CR'!$I:$I,'ATL GA Inventory'!$B86,'ATL CR'!$L:$L,'ATL GA Inventory'!L$3)</f>
        <v>0</v>
      </c>
      <c r="M86" s="13">
        <f>SUMIFS('ATL RAW'!$J:$J,'ATL RAW'!$I:$I,'ATL GA Inventory'!$B86,'ATL RAW'!$L:$L,'ATL GA Inventory'!M$3)+SUMIFS('ATL CR'!$J:$J,'ATL CR'!$I:$I,'ATL GA Inventory'!$B86,'ATL CR'!$L:$L,'ATL GA Inventory'!M$3)</f>
        <v>0</v>
      </c>
      <c r="N86" s="13">
        <f>SUMIFS('ATL RAW'!$J:$J,'ATL RAW'!$I:$I,'ATL GA Inventory'!$B86,'ATL RAW'!$L:$L,'ATL GA Inventory'!N$3)+SUMIFS('ATL CR'!$J:$J,'ATL CR'!$I:$I,'ATL GA Inventory'!$B86,'ATL CR'!$L:$L,'ATL GA Inventory'!N$3)</f>
        <v>0</v>
      </c>
      <c r="O86" s="13">
        <f>SUMIFS('ATL RAW'!$J:$J,'ATL RAW'!$I:$I,'ATL GA Inventory'!$B86,'ATL RAW'!$L:$L,'ATL GA Inventory'!O$3)+SUMIFS('ATL CR'!$J:$J,'ATL CR'!$I:$I,'ATL GA Inventory'!$B86,'ATL CR'!$L:$L,'ATL GA Inventory'!O$3)</f>
        <v>0</v>
      </c>
      <c r="P86" s="13">
        <f>SUMIFS('ATL RAW'!$J:$J,'ATL RAW'!$I:$I,'ATL GA Inventory'!$B86,'ATL RAW'!$L:$L,'ATL GA Inventory'!P$3)+SUMIFS('ATL CR'!$J:$J,'ATL CR'!$I:$I,'ATL GA Inventory'!$B86,'ATL CR'!$L:$L,'ATL GA Inventory'!P$3)</f>
        <v>0</v>
      </c>
      <c r="Q86" s="13">
        <f>SUMIFS('ATL RAW'!$J:$J,'ATL RAW'!$I:$I,'ATL GA Inventory'!$B86,'ATL RAW'!$L:$L,'ATL GA Inventory'!Q$3)+SUMIFS('ATL CR'!$J:$J,'ATL CR'!$I:$I,'ATL GA Inventory'!$B86,'ATL CR'!$L:$L,'ATL GA Inventory'!Q$3)</f>
        <v>0</v>
      </c>
      <c r="R86" s="13">
        <f>SUMIFS('ATL RAW'!$J:$J,'ATL RAW'!$I:$I,'ATL GA Inventory'!$B86,'ATL RAW'!$L:$L,'ATL GA Inventory'!R$3)+SUMIFS('ATL CR'!$J:$J,'ATL CR'!$I:$I,'ATL GA Inventory'!$B86,'ATL CR'!$L:$L,'ATL GA Inventory'!R$3)</f>
        <v>0</v>
      </c>
      <c r="S86" s="13">
        <f>SUMIFS('ATL RAW'!$J:$J,'ATL RAW'!$I:$I,'ATL GA Inventory'!$B86,'ATL RAW'!$L:$L,'ATL GA Inventory'!S$3)+SUMIFS('ATL CR'!$J:$J,'ATL CR'!$I:$I,'ATL GA Inventory'!$B86,'ATL CR'!$L:$L,'ATL GA Inventory'!S$3)</f>
        <v>0</v>
      </c>
      <c r="T86" s="13">
        <f>SUMIFS('ATL RAW'!$J:$J,'ATL RAW'!$I:$I,'ATL GA Inventory'!$B86,'ATL RAW'!$L:$L,'ATL GA Inventory'!T$3)+SUMIFS('ATL CR'!$J:$J,'ATL CR'!$I:$I,'ATL GA Inventory'!$B86,'ATL CR'!$L:$L,'ATL GA Inventory'!T$3)</f>
        <v>0</v>
      </c>
      <c r="U86" s="13">
        <f>SUMIFS('ATL RAW'!$J:$J,'ATL RAW'!$I:$I,'ATL GA Inventory'!$B86,'ATL RAW'!$L:$L,'ATL GA Inventory'!U$3)+SUMIFS('ATL CR'!$J:$J,'ATL CR'!$I:$I,'ATL GA Inventory'!$B86,'ATL CR'!$L:$L,'ATL GA Inventory'!U$3)</f>
        <v>0</v>
      </c>
      <c r="V86" s="13">
        <f>SUMIFS('ATL RAW'!$J:$J,'ATL RAW'!$I:$I,'ATL GA Inventory'!$B86,'ATL RAW'!$L:$L,'ATL GA Inventory'!V$3)+SUMIFS('ATL CR'!$J:$J,'ATL CR'!$I:$I,'ATL GA Inventory'!$B86,'ATL CR'!$L:$L,'ATL GA Inventory'!V$3)</f>
        <v>0</v>
      </c>
      <c r="W86" s="13">
        <f>SUMIFS('ATL RAW'!$J:$J,'ATL RAW'!$I:$I,'ATL GA Inventory'!$B86,'ATL RAW'!$L:$L,'ATL GA Inventory'!W$3)+SUMIFS('ATL CR'!$J:$J,'ATL CR'!$I:$I,'ATL GA Inventory'!$B86,'ATL CR'!$L:$L,'ATL GA Inventory'!W$3)</f>
        <v>0</v>
      </c>
      <c r="X86" s="13">
        <f>SUMIFS('ATL RAW'!$J:$J,'ATL RAW'!$I:$I,'ATL GA Inventory'!$B86,'ATL RAW'!$L:$L,'ATL GA Inventory'!X$3)+SUMIFS('ATL CR'!$J:$J,'ATL CR'!$I:$I,'ATL GA Inventory'!$B86,'ATL CR'!$L:$L,'ATL GA Inventory'!X$3)</f>
        <v>0</v>
      </c>
      <c r="Y86" s="13">
        <f>SUMIFS('ATL RAW'!$J:$J,'ATL RAW'!$I:$I,'ATL GA Inventory'!$B86,'ATL RAW'!$L:$L,'ATL GA Inventory'!Y$3)+SUMIFS('ATL CR'!$J:$J,'ATL CR'!$I:$I,'ATL GA Inventory'!$B86,'ATL CR'!$L:$L,'ATL GA Inventory'!Y$3)</f>
        <v>0</v>
      </c>
      <c r="Z86" s="13">
        <f>SUMIFS('ATL RAW'!$J:$J,'ATL RAW'!$I:$I,'ATL GA Inventory'!$B86,'ATL RAW'!$L:$L,'ATL GA Inventory'!Z$3)+SUMIFS('ATL CR'!$J:$J,'ATL CR'!$I:$I,'ATL GA Inventory'!$B86,'ATL CR'!$L:$L,'ATL GA Inventory'!Z$3)</f>
        <v>0</v>
      </c>
      <c r="AA86" s="13">
        <f>SUMIFS('ATL RAW'!$J:$J,'ATL RAW'!$I:$I,'ATL GA Inventory'!$B86,'ATL RAW'!$L:$L,'ATL GA Inventory'!AA$3)+SUMIFS('ATL CR'!$J:$J,'ATL CR'!$I:$I,'ATL GA Inventory'!$B86,'ATL CR'!$L:$L,'ATL GA Inventory'!AA$3)</f>
        <v>0</v>
      </c>
      <c r="AB86" s="13">
        <f>SUMIFS('ATL RAW'!$J:$J,'ATL RAW'!$I:$I,'ATL GA Inventory'!$B86,'ATL RAW'!$L:$L,'ATL GA Inventory'!AB$3)+SUMIFS('ATL CR'!$J:$J,'ATL CR'!$I:$I,'ATL GA Inventory'!$B86,'ATL CR'!$L:$L,'ATL GA Inventory'!AB$3)</f>
        <v>0</v>
      </c>
      <c r="AC86" s="13">
        <f>SUMIFS('ATL RAW'!$J:$J,'ATL RAW'!$I:$I,'ATL GA Inventory'!$B86,'ATL RAW'!$L:$L,'ATL GA Inventory'!AC$3)+SUMIFS('ATL CR'!$J:$J,'ATL CR'!$I:$I,'ATL GA Inventory'!$B86,'ATL CR'!$L:$L,'ATL GA Inventory'!AC$3)</f>
        <v>0</v>
      </c>
      <c r="AD86" s="13">
        <f>SUMIFS('ATL RAW'!$J:$J,'ATL RAW'!$I:$I,'ATL GA Inventory'!$B86,'ATL RAW'!$L:$L,'ATL GA Inventory'!AD$3)+SUMIFS('ATL CR'!$J:$J,'ATL CR'!$I:$I,'ATL GA Inventory'!$B86,'ATL CR'!$L:$L,'ATL GA Inventory'!AD$3)</f>
        <v>0</v>
      </c>
      <c r="AE86" s="13">
        <f>SUMIFS('ATL RAW'!$J:$J,'ATL RAW'!$I:$I,'ATL GA Inventory'!$B86,'ATL RAW'!$L:$L,'ATL GA Inventory'!AE$3)+SUMIFS('ATL CR'!$J:$J,'ATL CR'!$I:$I,'ATL GA Inventory'!$B86,'ATL CR'!$L:$L,'ATL GA Inventory'!AE$3)</f>
        <v>0</v>
      </c>
      <c r="AF86" s="13">
        <f>SUMIFS('ATL RAW'!$J:$J,'ATL RAW'!$I:$I,'ATL GA Inventory'!$B86,'ATL RAW'!$L:$L,'ATL GA Inventory'!AF$3)+SUMIFS('ATL CR'!$J:$J,'ATL CR'!$I:$I,'ATL GA Inventory'!$B86,'ATL CR'!$L:$L,'ATL GA Inventory'!AF$3)</f>
        <v>0</v>
      </c>
      <c r="AG86" s="13">
        <f>SUMIFS('ATL RAW'!$J:$J,'ATL RAW'!$I:$I,'ATL GA Inventory'!$B86,'ATL RAW'!$L:$L,'ATL GA Inventory'!AG$3)+SUMIFS('ATL CR'!$J:$J,'ATL CR'!$I:$I,'ATL GA Inventory'!$B86,'ATL CR'!$L:$L,'ATL GA Inventory'!AG$3)</f>
        <v>0</v>
      </c>
      <c r="AH86" s="13">
        <f>SUMIFS('ATL RAW'!$J:$J,'ATL RAW'!$I:$I,'ATL GA Inventory'!$B86,'ATL RAW'!$L:$L,'ATL GA Inventory'!AH$3)+SUMIFS('ATL CR'!$J:$J,'ATL CR'!$I:$I,'ATL GA Inventory'!$B86,'ATL CR'!$L:$L,'ATL GA Inventory'!AH$3)</f>
        <v>0</v>
      </c>
      <c r="AI86" s="13">
        <f>SUMIFS('ATL RAW'!$J:$J,'ATL RAW'!$I:$I,'ATL GA Inventory'!$B86,'ATL RAW'!$L:$L,'ATL GA Inventory'!AI$3)+SUMIFS('ATL CR'!$J:$J,'ATL CR'!$I:$I,'ATL GA Inventory'!$B86,'ATL CR'!$L:$L,'ATL GA Inventory'!AI$3)</f>
        <v>0</v>
      </c>
      <c r="AJ86" s="13">
        <f>SUMIFS('ATL RAW'!$J:$J,'ATL RAW'!$I:$I,'ATL GA Inventory'!$B86,'ATL RAW'!$L:$L,'ATL GA Inventory'!AJ$3)+SUMIFS('ATL CR'!$J:$J,'ATL CR'!$I:$I,'ATL GA Inventory'!$B86,'ATL CR'!$L:$L,'ATL GA Inventory'!AJ$3)</f>
        <v>0</v>
      </c>
      <c r="AK86" s="13">
        <f>SUMIFS('ATL RAW'!$J:$J,'ATL RAW'!$I:$I,'ATL GA Inventory'!$B86,'ATL RAW'!$L:$L,'ATL GA Inventory'!AK$3)+SUMIFS('ATL CR'!$J:$J,'ATL CR'!$I:$I,'ATL GA Inventory'!$B86,'ATL CR'!$L:$L,'ATL GA Inventory'!AK$3)</f>
        <v>0</v>
      </c>
      <c r="AL86" s="13">
        <f>SUMIFS('ATL RAW'!$J:$J,'ATL RAW'!$I:$I,'ATL GA Inventory'!$B86,'ATL RAW'!$L:$L,'ATL GA Inventory'!AL$3)+SUMIFS('ATL CR'!$J:$J,'ATL CR'!$I:$I,'ATL GA Inventory'!$B86,'ATL CR'!$L:$L,'ATL GA Inventory'!AL$3)</f>
        <v>0</v>
      </c>
      <c r="AM86" s="13">
        <f>SUMIFS('ATL RAW'!$J:$J,'ATL RAW'!$I:$I,'ATL GA Inventory'!$B86,'ATL RAW'!$L:$L,'ATL GA Inventory'!AM$3)+SUMIFS('ATL CR'!$J:$J,'ATL CR'!$I:$I,'ATL GA Inventory'!$B86,'ATL CR'!$L:$L,'ATL GA Inventory'!AM$3)</f>
        <v>0</v>
      </c>
      <c r="AN86" s="13">
        <f>SUMIFS('ATL RAW'!$J:$J,'ATL RAW'!$I:$I,'ATL GA Inventory'!$B86,'ATL RAW'!$L:$L,'ATL GA Inventory'!AN$3)+SUMIFS('ATL CR'!$J:$J,'ATL CR'!$I:$I,'ATL GA Inventory'!$B86,'ATL CR'!$L:$L,'ATL GA Inventory'!AN$3)</f>
        <v>0</v>
      </c>
      <c r="AO86" s="13">
        <f>SUMIFS('ATL RAW'!$J:$J,'ATL RAW'!$I:$I,'ATL GA Inventory'!$B86,'ATL RAW'!$L:$L,'ATL GA Inventory'!AO$3)+SUMIFS('ATL CR'!$J:$J,'ATL CR'!$I:$I,'ATL GA Inventory'!$B86,'ATL CR'!$L:$L,'ATL GA Inventory'!AO$3)</f>
        <v>0</v>
      </c>
      <c r="AP86" s="13">
        <f>SUMIFS('ATL RAW'!$J:$J,'ATL RAW'!$I:$I,'ATL GA Inventory'!$B86,'ATL RAW'!$L:$L,'ATL GA Inventory'!AP$3)+SUMIFS('ATL CR'!$J:$J,'ATL CR'!$I:$I,'ATL GA Inventory'!$B86,'ATL CR'!$L:$L,'ATL GA Inventory'!AP$3)</f>
        <v>0</v>
      </c>
      <c r="AQ86" s="13">
        <f>SUMIFS('ATL RAW'!$J:$J,'ATL RAW'!$I:$I,'ATL GA Inventory'!$B86,'ATL RAW'!$L:$L,'ATL GA Inventory'!AQ$3)+SUMIFS('ATL CR'!$J:$J,'ATL CR'!$I:$I,'ATL GA Inventory'!$B86,'ATL CR'!$L:$L,'ATL GA Inventory'!AQ$3)</f>
        <v>0</v>
      </c>
      <c r="AR86" s="13">
        <f>SUMIFS('ATL RAW'!$J:$J,'ATL RAW'!$I:$I,'ATL GA Inventory'!$B86,'ATL RAW'!$L:$L,'ATL GA Inventory'!AR$3)+SUMIFS('ATL CR'!$J:$J,'ATL CR'!$I:$I,'ATL GA Inventory'!$B86,'ATL CR'!$L:$L,'ATL GA Inventory'!AR$3)</f>
        <v>0</v>
      </c>
      <c r="AS86" s="13">
        <f>SUMIFS('ATL RAW'!$J:$J,'ATL RAW'!$I:$I,'ATL GA Inventory'!$B86,'ATL RAW'!$L:$L,'ATL GA Inventory'!AS$3)+SUMIFS('ATL CR'!$J:$J,'ATL CR'!$I:$I,'ATL GA Inventory'!$B86,'ATL CR'!$L:$L,'ATL GA Inventory'!AS$3)</f>
        <v>0</v>
      </c>
      <c r="AT86" s="13">
        <f>SUMIFS('ATL RAW'!$J:$J,'ATL RAW'!$I:$I,'ATL GA Inventory'!$B86,'ATL RAW'!$L:$L,'ATL GA Inventory'!AT$3)+SUMIFS('ATL CR'!$J:$J,'ATL CR'!$I:$I,'ATL GA Inventory'!$B86,'ATL CR'!$L:$L,'ATL GA Inventory'!AT$3)</f>
        <v>0</v>
      </c>
      <c r="AU86" s="13">
        <f>SUMIFS('ATL RAW'!$J:$J,'ATL RAW'!$I:$I,'ATL GA Inventory'!$B86,'ATL RAW'!$L:$L,'ATL GA Inventory'!AU$3)+SUMIFS('ATL CR'!$J:$J,'ATL CR'!$I:$I,'ATL GA Inventory'!$B86,'ATL CR'!$L:$L,'ATL GA Inventory'!AU$3)</f>
        <v>0</v>
      </c>
      <c r="AV86" s="13">
        <f>SUMIFS('ATL RAW'!$J:$J,'ATL RAW'!$I:$I,'ATL GA Inventory'!$B86,'ATL RAW'!$L:$L,'ATL GA Inventory'!AV$3)+SUMIFS('ATL CR'!$J:$J,'ATL CR'!$I:$I,'ATL GA Inventory'!$B86,'ATL CR'!$L:$L,'ATL GA Inventory'!AV$3)</f>
        <v>0</v>
      </c>
      <c r="AW86" s="13">
        <f>SUMIFS('ATL RAW'!$J:$J,'ATL RAW'!$I:$I,'ATL GA Inventory'!$B86,'ATL RAW'!$L:$L,'ATL GA Inventory'!AW$3)+SUMIFS('ATL CR'!$J:$J,'ATL CR'!$I:$I,'ATL GA Inventory'!$B86,'ATL CR'!$L:$L,'ATL GA Inventory'!AW$3)</f>
        <v>0</v>
      </c>
      <c r="AX86" s="13">
        <f>SUMIFS('ATL RAW'!$J:$J,'ATL RAW'!$I:$I,'ATL GA Inventory'!$B86,'ATL RAW'!$L:$L,'ATL GA Inventory'!AX$3)+SUMIFS('ATL CR'!$J:$J,'ATL CR'!$I:$I,'ATL GA Inventory'!$B86,'ATL CR'!$L:$L,'ATL GA Inventory'!AX$3)</f>
        <v>0</v>
      </c>
      <c r="AY86" s="13">
        <f>SUMIFS('ATL RAW'!$J:$J,'ATL RAW'!$I:$I,'ATL GA Inventory'!$B86,'ATL RAW'!$L:$L,'ATL GA Inventory'!AY$3)+SUMIFS('ATL CR'!$J:$J,'ATL CR'!$I:$I,'ATL GA Inventory'!$B86,'ATL CR'!$L:$L,'ATL GA Inventory'!AY$3)</f>
        <v>0</v>
      </c>
      <c r="AZ86" s="13">
        <f>SUMIFS('ATL RAW'!$J:$J,'ATL RAW'!$I:$I,'ATL GA Inventory'!$B86,'ATL RAW'!$L:$L,'ATL GA Inventory'!AZ$3)+SUMIFS('ATL CR'!$J:$J,'ATL CR'!$I:$I,'ATL GA Inventory'!$B86,'ATL CR'!$L:$L,'ATL GA Inventory'!AZ$3)</f>
        <v>0</v>
      </c>
      <c r="BA86" s="13">
        <f>SUMIFS('ATL RAW'!$J:$J,'ATL RAW'!$I:$I,'ATL GA Inventory'!$B86,'ATL RAW'!$L:$L,'ATL GA Inventory'!BA$3)+SUMIFS('ATL CR'!$J:$J,'ATL CR'!$I:$I,'ATL GA Inventory'!$B86,'ATL CR'!$L:$L,'ATL GA Inventory'!BA$3)</f>
        <v>0</v>
      </c>
      <c r="BB86" s="13">
        <f>SUMIFS('ATL RAW'!$J:$J,'ATL RAW'!$I:$I,'ATL GA Inventory'!$B86,'ATL RAW'!$L:$L,'ATL GA Inventory'!BB$3)+SUMIFS('ATL CR'!$J:$J,'ATL CR'!$I:$I,'ATL GA Inventory'!$B86,'ATL CR'!$L:$L,'ATL GA Inventory'!BB$3)</f>
        <v>0</v>
      </c>
      <c r="BC86" s="13">
        <f>SUMIFS('ATL RAW'!$J:$J,'ATL RAW'!$I:$I,'ATL GA Inventory'!$B86,'ATL RAW'!$L:$L,'ATL GA Inventory'!BC$3)+SUMIFS('ATL CR'!$J:$J,'ATL CR'!$I:$I,'ATL GA Inventory'!$B86,'ATL CR'!$L:$L,'ATL GA Inventory'!BC$3)</f>
        <v>0</v>
      </c>
      <c r="BD86" s="13">
        <f>SUMIFS('ATL RAW'!$J:$J,'ATL RAW'!$I:$I,'ATL GA Inventory'!$B86,'ATL RAW'!$L:$L,'ATL GA Inventory'!BD$3)+SUMIFS('ATL CR'!$J:$J,'ATL CR'!$I:$I,'ATL GA Inventory'!$B86,'ATL CR'!$L:$L,'ATL GA Inventory'!BD$3)</f>
        <v>0</v>
      </c>
      <c r="BE86" s="13">
        <f>SUMIFS('ATL RAW'!$J:$J,'ATL RAW'!$I:$I,'ATL GA Inventory'!$B86,'ATL RAW'!$L:$L,'ATL GA Inventory'!BE$3)+SUMIFS('ATL CR'!$J:$J,'ATL CR'!$I:$I,'ATL GA Inventory'!$B86,'ATL CR'!$L:$L,'ATL GA Inventory'!BE$3)</f>
        <v>0</v>
      </c>
      <c r="BF86" s="13">
        <f>SUMIFS('ATL RAW'!$J:$J,'ATL RAW'!$I:$I,'ATL GA Inventory'!$B86,'ATL RAW'!$L:$L,'ATL GA Inventory'!BF$3)+SUMIFS('ATL CR'!$J:$J,'ATL CR'!$I:$I,'ATL GA Inventory'!$B86,'ATL CR'!$L:$L,'ATL GA Inventory'!BF$3)</f>
        <v>0</v>
      </c>
      <c r="BG86" s="13">
        <f>SUMIFS('ATL RAW'!$J:$J,'ATL RAW'!$I:$I,'ATL GA Inventory'!$B86,'ATL RAW'!$L:$L,'ATL GA Inventory'!BG$3)+SUMIFS('ATL CR'!$J:$J,'ATL CR'!$I:$I,'ATL GA Inventory'!$B86,'ATL CR'!$L:$L,'ATL GA Inventory'!BG$3)</f>
        <v>0</v>
      </c>
      <c r="BH86" s="13">
        <f>SUMIFS('ATL RAW'!$J:$J,'ATL RAW'!$I:$I,'ATL GA Inventory'!$B86,'ATL RAW'!$L:$L,'ATL GA Inventory'!BH$3)+SUMIFS('ATL CR'!$J:$J,'ATL CR'!$I:$I,'ATL GA Inventory'!$B86,'ATL CR'!$L:$L,'ATL GA Inventory'!BH$3)</f>
        <v>0</v>
      </c>
      <c r="BI86" s="13">
        <f>SUMIFS('ATL RAW'!$J:$J,'ATL RAW'!$I:$I,'ATL GA Inventory'!$B86,'ATL RAW'!$L:$L,'ATL GA Inventory'!BI$3)+SUMIFS('ATL CR'!$J:$J,'ATL CR'!$I:$I,'ATL GA Inventory'!$B86,'ATL CR'!$L:$L,'ATL GA Inventory'!BI$3)</f>
        <v>0</v>
      </c>
      <c r="BJ86" s="13">
        <f>SUMIFS('ATL RAW'!$J:$J,'ATL RAW'!$I:$I,'ATL GA Inventory'!$B86,'ATL RAW'!$L:$L,'ATL GA Inventory'!BJ$3)+SUMIFS('ATL CR'!$J:$J,'ATL CR'!$I:$I,'ATL GA Inventory'!$B86,'ATL CR'!$L:$L,'ATL GA Inventory'!BJ$3)</f>
        <v>0</v>
      </c>
      <c r="BK86" s="13">
        <f>SUMIFS('ATL RAW'!$J:$J,'ATL RAW'!$I:$I,'ATL GA Inventory'!$B86,'ATL RAW'!$L:$L,'ATL GA Inventory'!BK$3)+SUMIFS('ATL CR'!$J:$J,'ATL CR'!$I:$I,'ATL GA Inventory'!$B86,'ATL CR'!$L:$L,'ATL GA Inventory'!BK$3)</f>
        <v>0</v>
      </c>
      <c r="BL86" s="13">
        <f>SUMIFS('ATL RAW'!$J:$J,'ATL RAW'!$I:$I,'ATL GA Inventory'!$B86,'ATL RAW'!$L:$L,'ATL GA Inventory'!BL$3)+SUMIFS('ATL CR'!$J:$J,'ATL CR'!$I:$I,'ATL GA Inventory'!$B86,'ATL CR'!$L:$L,'ATL GA Inventory'!BL$3)</f>
        <v>0</v>
      </c>
      <c r="BM86" s="13">
        <f>SUMIFS('ATL RAW'!$J:$J,'ATL RAW'!$I:$I,'ATL GA Inventory'!$B86,'ATL RAW'!$L:$L,'ATL GA Inventory'!BM$3)+SUMIFS('ATL CR'!$J:$J,'ATL CR'!$I:$I,'ATL GA Inventory'!$B86,'ATL CR'!$L:$L,'ATL GA Inventory'!BM$3)</f>
        <v>0</v>
      </c>
      <c r="BN86" s="13">
        <f>SUMIFS('ATL RAW'!$J:$J,'ATL RAW'!$I:$I,'ATL GA Inventory'!$B86,'ATL RAW'!$L:$L,'ATL GA Inventory'!BN$3)+SUMIFS('ATL CR'!$J:$J,'ATL CR'!$I:$I,'ATL GA Inventory'!$B86,'ATL CR'!$L:$L,'ATL GA Inventory'!BN$3)</f>
        <v>0</v>
      </c>
      <c r="BO86" s="13">
        <f>SUMIFS('ATL RAW'!$J:$J,'ATL RAW'!$I:$I,'ATL GA Inventory'!$B86,'ATL RAW'!$L:$L,'ATL GA Inventory'!BO$3)+SUMIFS('ATL CR'!$J:$J,'ATL CR'!$I:$I,'ATL GA Inventory'!$B86,'ATL CR'!$L:$L,'ATL GA Inventory'!BO$3)</f>
        <v>0</v>
      </c>
      <c r="BP86" s="13">
        <f>SUMIFS('ATL RAW'!$J:$J,'ATL RAW'!$I:$I,'ATL GA Inventory'!$B86,'ATL RAW'!$L:$L,'ATL GA Inventory'!BP$3)+SUMIFS('ATL CR'!$J:$J,'ATL CR'!$I:$I,'ATL GA Inventory'!$B86,'ATL CR'!$L:$L,'ATL GA Inventory'!BP$3)</f>
        <v>0</v>
      </c>
      <c r="BQ86" s="13">
        <f>SUMIFS('ATL RAW'!$J:$J,'ATL RAW'!$I:$I,'ATL GA Inventory'!$B86,'ATL RAW'!$L:$L,'ATL GA Inventory'!BQ$3)+SUMIFS('ATL CR'!$J:$J,'ATL CR'!$I:$I,'ATL GA Inventory'!$B86,'ATL CR'!$L:$L,'ATL GA Inventory'!BQ$3)</f>
        <v>0</v>
      </c>
      <c r="BR86" s="13">
        <f>SUMIFS('ATL RAW'!$J:$J,'ATL RAW'!$I:$I,'ATL GA Inventory'!$B86,'ATL RAW'!$L:$L,'ATL GA Inventory'!BR$3)+SUMIFS('ATL CR'!$J:$J,'ATL CR'!$I:$I,'ATL GA Inventory'!$B86,'ATL CR'!$L:$L,'ATL GA Inventory'!BR$3)</f>
        <v>0</v>
      </c>
      <c r="BS86" s="13">
        <f>SUMIFS('ATL RAW'!$J:$J,'ATL RAW'!$I:$I,'ATL GA Inventory'!$B86,'ATL RAW'!$L:$L,'ATL GA Inventory'!BS$3)+SUMIFS('ATL CR'!$J:$J,'ATL CR'!$I:$I,'ATL GA Inventory'!$B86,'ATL CR'!$L:$L,'ATL GA Inventory'!BS$3)</f>
        <v>0</v>
      </c>
      <c r="BT86" s="13">
        <f>SUMIFS('ATL RAW'!$J:$J,'ATL RAW'!$I:$I,'ATL GA Inventory'!$B86,'ATL RAW'!$L:$L,'ATL GA Inventory'!BT$3)+SUMIFS('ATL CR'!$J:$J,'ATL CR'!$I:$I,'ATL GA Inventory'!$B86,'ATL CR'!$L:$L,'ATL GA Inventory'!BT$3)</f>
        <v>0</v>
      </c>
      <c r="BU86" s="13">
        <f>SUMIFS('ATL RAW'!$J:$J,'ATL RAW'!$I:$I,'ATL GA Inventory'!$B86,'ATL RAW'!$L:$L,'ATL GA Inventory'!BU$3)+SUMIFS('ATL CR'!$J:$J,'ATL CR'!$I:$I,'ATL GA Inventory'!$B86,'ATL CR'!$L:$L,'ATL GA Inventory'!BU$3)</f>
        <v>0</v>
      </c>
      <c r="BV86" s="13">
        <f>SUMIFS('ATL RAW'!$J:$J,'ATL RAW'!$I:$I,'ATL GA Inventory'!$B86,'ATL RAW'!$L:$L,'ATL GA Inventory'!BV$3)+SUMIFS('ATL CR'!$J:$J,'ATL CR'!$I:$I,'ATL GA Inventory'!$B86,'ATL CR'!$L:$L,'ATL GA Inventory'!BV$3)</f>
        <v>0</v>
      </c>
      <c r="BW86" s="13">
        <f>SUMIFS('ATL RAW'!$J:$J,'ATL RAW'!$I:$I,'ATL GA Inventory'!$B86,'ATL RAW'!$L:$L,'ATL GA Inventory'!BW$3)+SUMIFS('ATL CR'!$J:$J,'ATL CR'!$I:$I,'ATL GA Inventory'!$B86,'ATL CR'!$L:$L,'ATL GA Inventory'!BW$3)</f>
        <v>0</v>
      </c>
      <c r="BX86" s="13">
        <f>SUMIFS('ATL RAW'!$J:$J,'ATL RAW'!$I:$I,'ATL GA Inventory'!$B86,'ATL RAW'!$L:$L,'ATL GA Inventory'!BX$3)+SUMIFS('ATL CR'!$J:$J,'ATL CR'!$I:$I,'ATL GA Inventory'!$B86,'ATL CR'!$L:$L,'ATL GA Inventory'!BX$3)</f>
        <v>0</v>
      </c>
      <c r="BY86" s="13">
        <f>SUMIFS('ATL RAW'!$J:$J,'ATL RAW'!$I:$I,'ATL GA Inventory'!$B86,'ATL RAW'!$L:$L,'ATL GA Inventory'!BY$3)+SUMIFS('ATL CR'!$J:$J,'ATL CR'!$I:$I,'ATL GA Inventory'!$B86,'ATL CR'!$L:$L,'ATL GA Inventory'!BY$3)</f>
        <v>0</v>
      </c>
      <c r="BZ86" s="13">
        <f>SUMIFS('ATL RAW'!$J:$J,'ATL RAW'!$I:$I,'ATL GA Inventory'!$B86,'ATL RAW'!$L:$L,'ATL GA Inventory'!BZ$3)+SUMIFS('ATL CR'!$J:$J,'ATL CR'!$I:$I,'ATL GA Inventory'!$B86,'ATL CR'!$L:$L,'ATL GA Inventory'!BZ$3)</f>
        <v>0</v>
      </c>
      <c r="CA86" s="13">
        <f>SUMIFS('ATL RAW'!$J:$J,'ATL RAW'!$I:$I,'ATL GA Inventory'!$B86,'ATL RAW'!$L:$L,'ATL GA Inventory'!CA$3)+SUMIFS('ATL CR'!$J:$J,'ATL CR'!$I:$I,'ATL GA Inventory'!$B86,'ATL CR'!$L:$L,'ATL GA Inventory'!CA$3)</f>
        <v>0</v>
      </c>
      <c r="CB86" s="13">
        <f>SUMIFS('ATL RAW'!$J:$J,'ATL RAW'!$I:$I,'ATL GA Inventory'!$B86,'ATL RAW'!$L:$L,'ATL GA Inventory'!CB$3)+SUMIFS('ATL CR'!$J:$J,'ATL CR'!$I:$I,'ATL GA Inventory'!$B86,'ATL CR'!$L:$L,'ATL GA Inventory'!CB$3)</f>
        <v>0</v>
      </c>
      <c r="CC86" s="13">
        <f>SUMIFS('ATL RAW'!$J:$J,'ATL RAW'!$I:$I,'ATL GA Inventory'!$B86,'ATL RAW'!$L:$L,'ATL GA Inventory'!CC$3)+SUMIFS('ATL CR'!$J:$J,'ATL CR'!$I:$I,'ATL GA Inventory'!$B86,'ATL CR'!$L:$L,'ATL GA Inventory'!CC$3)</f>
        <v>0</v>
      </c>
      <c r="CD86" s="13">
        <f>SUMIFS('ATL RAW'!$J:$J,'ATL RAW'!$I:$I,'ATL GA Inventory'!$B86,'ATL RAW'!$L:$L,'ATL GA Inventory'!CD$3)+SUMIFS('ATL CR'!$J:$J,'ATL CR'!$I:$I,'ATL GA Inventory'!$B86,'ATL CR'!$L:$L,'ATL GA Inventory'!CD$3)</f>
        <v>0</v>
      </c>
      <c r="CE86" s="13">
        <f>SUMIFS('ATL RAW'!$J:$J,'ATL RAW'!$I:$I,'ATL GA Inventory'!$B86,'ATL RAW'!$L:$L,'ATL GA Inventory'!CE$3)+SUMIFS('ATL CR'!$J:$J,'ATL CR'!$I:$I,'ATL GA Inventory'!$B86,'ATL CR'!$L:$L,'ATL GA Inventory'!CE$3)</f>
        <v>0</v>
      </c>
      <c r="CF86" s="13">
        <f>SUMIFS('ATL RAW'!$J:$J,'ATL RAW'!$I:$I,'ATL GA Inventory'!$B86,'ATL RAW'!$L:$L,'ATL GA Inventory'!CF$3)+SUMIFS('ATL CR'!$J:$J,'ATL CR'!$I:$I,'ATL GA Inventory'!$B86,'ATL CR'!$L:$L,'ATL GA Inventory'!CF$3)</f>
        <v>41</v>
      </c>
      <c r="CG86" s="13">
        <f>SUMIFS('ATL RAW'!$J:$J,'ATL RAW'!$I:$I,'ATL GA Inventory'!$B86,'ATL RAW'!$L:$L,'ATL GA Inventory'!CG$3)+SUMIFS('ATL CR'!$J:$J,'ATL CR'!$I:$I,'ATL GA Inventory'!$B86,'ATL CR'!$L:$L,'ATL GA Inventory'!CG$3)</f>
        <v>0</v>
      </c>
      <c r="CH86" s="13">
        <f>SUMIFS('ATL RAW'!$J:$J,'ATL RAW'!$I:$I,'ATL GA Inventory'!$B86,'ATL RAW'!$L:$L,'ATL GA Inventory'!CH$3)+SUMIFS('ATL CR'!$J:$J,'ATL CR'!$I:$I,'ATL GA Inventory'!$B86,'ATL CR'!$L:$L,'ATL GA Inventory'!CH$3)</f>
        <v>0</v>
      </c>
      <c r="CI86" s="13">
        <f>SUMIFS('ATL RAW'!$J:$J,'ATL RAW'!$I:$I,'ATL GA Inventory'!$B86,'ATL RAW'!$L:$L,'ATL GA Inventory'!CI$3)+SUMIFS('ATL CR'!$J:$J,'ATL CR'!$I:$I,'ATL GA Inventory'!$B86,'ATL CR'!$L:$L,'ATL GA Inventory'!CI$3)</f>
        <v>0</v>
      </c>
      <c r="CJ86" s="13">
        <f>SUMIFS('ATL RAW'!$J:$J,'ATL RAW'!$I:$I,'ATL GA Inventory'!$B86,'ATL RAW'!$L:$L,'ATL GA Inventory'!CJ$3)+SUMIFS('ATL CR'!$J:$J,'ATL CR'!$I:$I,'ATL GA Inventory'!$B86,'ATL CR'!$L:$L,'ATL GA Inventory'!CJ$3)</f>
        <v>0</v>
      </c>
      <c r="CK86" s="13">
        <f>SUMIFS('ATL RAW'!$J:$J,'ATL RAW'!$I:$I,'ATL GA Inventory'!$B86,'ATL RAW'!$L:$L,'ATL GA Inventory'!CK$3)+SUMIFS('ATL CR'!$J:$J,'ATL CR'!$I:$I,'ATL GA Inventory'!$B86,'ATL CR'!$L:$L,'ATL GA Inventory'!CK$3)</f>
        <v>0</v>
      </c>
      <c r="CL86" s="13">
        <f>SUMIFS('ATL RAW'!$J:$J,'ATL RAW'!$I:$I,'ATL GA Inventory'!$B86,'ATL RAW'!$L:$L,'ATL GA Inventory'!CL$3)+SUMIFS('ATL CR'!$J:$J,'ATL CR'!$I:$I,'ATL GA Inventory'!$B86,'ATL CR'!$L:$L,'ATL GA Inventory'!CL$3)</f>
        <v>0</v>
      </c>
      <c r="CM86" s="13">
        <f>SUMIFS('ATL RAW'!$J:$J,'ATL RAW'!$I:$I,'ATL GA Inventory'!$B86,'ATL RAW'!$L:$L,'ATL GA Inventory'!CM$3)+SUMIFS('ATL CR'!$J:$J,'ATL CR'!$I:$I,'ATL GA Inventory'!$B86,'ATL CR'!$L:$L,'ATL GA Inventory'!CM$3)</f>
        <v>0</v>
      </c>
      <c r="CN86" s="13">
        <f>SUMIFS('ATL RAW'!$J:$J,'ATL RAW'!$I:$I,'ATL GA Inventory'!$B86,'ATL RAW'!$L:$L,'ATL GA Inventory'!CN$3)+SUMIFS('ATL CR'!$J:$J,'ATL CR'!$I:$I,'ATL GA Inventory'!$B86,'ATL CR'!$L:$L,'ATL GA Inventory'!CN$3)</f>
        <v>0</v>
      </c>
      <c r="CO86" s="13">
        <f>SUMIFS('ATL RAW'!$J:$J,'ATL RAW'!$I:$I,'ATL GA Inventory'!$B86,'ATL RAW'!$L:$L,'ATL GA Inventory'!CO$3)+SUMIFS('ATL CR'!$J:$J,'ATL CR'!$I:$I,'ATL GA Inventory'!$B86,'ATL CR'!$L:$L,'ATL GA Inventory'!CO$3)</f>
        <v>0</v>
      </c>
      <c r="CP86" s="13">
        <f>SUMIFS('ATL RAW'!$J:$J,'ATL RAW'!$I:$I,'ATL GA Inventory'!$B86,'ATL RAW'!$L:$L,'ATL GA Inventory'!CP$3)+SUMIFS('ATL CR'!$J:$J,'ATL CR'!$I:$I,'ATL GA Inventory'!$B86,'ATL CR'!$L:$L,'ATL GA Inventory'!CP$3)</f>
        <v>0</v>
      </c>
      <c r="CQ86" s="13">
        <f>SUMIFS('ATL RAW'!$J:$J,'ATL RAW'!$I:$I,'ATL GA Inventory'!$B86,'ATL RAW'!$L:$L,'ATL GA Inventory'!CQ$3)+SUMIFS('ATL CR'!$J:$J,'ATL CR'!$I:$I,'ATL GA Inventory'!$B86,'ATL CR'!$L:$L,'ATL GA Inventory'!CQ$3)</f>
        <v>0</v>
      </c>
      <c r="CR86" s="13">
        <f>SUMIFS('ATL RAW'!$J:$J,'ATL RAW'!$I:$I,'ATL GA Inventory'!$B86,'ATL RAW'!$L:$L,'ATL GA Inventory'!CR$3)+SUMIFS('ATL CR'!$J:$J,'ATL CR'!$I:$I,'ATL GA Inventory'!$B86,'ATL CR'!$L:$L,'ATL GA Inventory'!CR$3)</f>
        <v>0</v>
      </c>
      <c r="CS86" s="13">
        <f>SUMIFS('ATL RAW'!$J:$J,'ATL RAW'!$I:$I,'ATL GA Inventory'!$B86,'ATL RAW'!$L:$L,'ATL GA Inventory'!CS$3)+SUMIFS('ATL CR'!$J:$J,'ATL CR'!$I:$I,'ATL GA Inventory'!$B86,'ATL CR'!$L:$L,'ATL GA Inventory'!CS$3)</f>
        <v>0</v>
      </c>
      <c r="CT86" s="13">
        <f>SUMIFS('ATL RAW'!$J:$J,'ATL RAW'!$I:$I,'ATL GA Inventory'!$B86,'ATL RAW'!$L:$L,'ATL GA Inventory'!CT$3)+SUMIFS('ATL CR'!$J:$J,'ATL CR'!$I:$I,'ATL GA Inventory'!$B86,'ATL CR'!$L:$L,'ATL GA Inventory'!CT$3)</f>
        <v>0</v>
      </c>
      <c r="CU86" s="13">
        <f>SUMIFS('ATL RAW'!$J:$J,'ATL RAW'!$I:$I,'ATL GA Inventory'!$B86,'ATL RAW'!$L:$L,'ATL GA Inventory'!CU$3)+SUMIFS('ATL CR'!$J:$J,'ATL CR'!$I:$I,'ATL GA Inventory'!$B86,'ATL CR'!$L:$L,'ATL GA Inventory'!CU$3)</f>
        <v>0</v>
      </c>
      <c r="CV86" s="13">
        <f>SUMIFS('ATL RAW'!$J:$J,'ATL RAW'!$I:$I,'ATL GA Inventory'!$B86,'ATL RAW'!$L:$L,'ATL GA Inventory'!CV$3)+SUMIFS('ATL CR'!$J:$J,'ATL CR'!$I:$I,'ATL GA Inventory'!$B86,'ATL CR'!$L:$L,'ATL GA Inventory'!CV$3)</f>
        <v>0</v>
      </c>
      <c r="CW86" s="13">
        <f>SUMIFS('ATL RAW'!$J:$J,'ATL RAW'!$I:$I,'ATL GA Inventory'!$B86,'ATL RAW'!$L:$L,'ATL GA Inventory'!CW$3)+SUMIFS('ATL CR'!$J:$J,'ATL CR'!$I:$I,'ATL GA Inventory'!$B86,'ATL CR'!$L:$L,'ATL GA Inventory'!CW$3)</f>
        <v>0</v>
      </c>
      <c r="CX86" s="13">
        <f>SUMIFS('ATL RAW'!$J:$J,'ATL RAW'!$I:$I,'ATL GA Inventory'!$B86,'ATL RAW'!$L:$L,'ATL GA Inventory'!CX$3)+SUMIFS('ATL CR'!$J:$J,'ATL CR'!$I:$I,'ATL GA Inventory'!$B86,'ATL CR'!$L:$L,'ATL GA Inventory'!CX$3)</f>
        <v>0</v>
      </c>
      <c r="CY86" s="13">
        <f>SUMIFS('ATL RAW'!$J:$J,'ATL RAW'!$I:$I,'ATL GA Inventory'!$B86,'ATL RAW'!$L:$L,'ATL GA Inventory'!CY$3)+SUMIFS('ATL CR'!$J:$J,'ATL CR'!$I:$I,'ATL GA Inventory'!$B86,'ATL CR'!$L:$L,'ATL GA Inventory'!CY$3)</f>
        <v>0</v>
      </c>
      <c r="CZ86" s="13">
        <f>SUMIFS('ATL RAW'!$J:$J,'ATL RAW'!$I:$I,'ATL GA Inventory'!$B86,'ATL RAW'!$L:$L,'ATL GA Inventory'!CZ$3)+SUMIFS('ATL CR'!$J:$J,'ATL CR'!$I:$I,'ATL GA Inventory'!$B86,'ATL CR'!$L:$L,'ATL GA Inventory'!CZ$3)</f>
        <v>0</v>
      </c>
      <c r="DA86" s="13">
        <f>SUMIFS('ATL RAW'!$J:$J,'ATL RAW'!$I:$I,'ATL GA Inventory'!$B86,'ATL RAW'!$L:$L,'ATL GA Inventory'!DA$3)+SUMIFS('ATL CR'!$J:$J,'ATL CR'!$I:$I,'ATL GA Inventory'!$B86,'ATL CR'!$L:$L,'ATL GA Inventory'!DA$3)</f>
        <v>0</v>
      </c>
      <c r="DB86" s="13">
        <f>SUMIFS('ATL RAW'!$J:$J,'ATL RAW'!$I:$I,'ATL GA Inventory'!$B86,'ATL RAW'!$L:$L,'ATL GA Inventory'!DB$3)+SUMIFS('ATL CR'!$J:$J,'ATL CR'!$I:$I,'ATL GA Inventory'!$B86,'ATL CR'!$L:$L,'ATL GA Inventory'!DB$3)</f>
        <v>0</v>
      </c>
      <c r="DC86" s="13">
        <f>SUMIFS('ATL RAW'!$J:$J,'ATL RAW'!$I:$I,'ATL GA Inventory'!$B86,'ATL RAW'!$L:$L,'ATL GA Inventory'!DC$3)+SUMIFS('ATL CR'!$J:$J,'ATL CR'!$I:$I,'ATL GA Inventory'!$B86,'ATL CR'!$L:$L,'ATL GA Inventory'!DC$3)</f>
        <v>0</v>
      </c>
      <c r="DD86" s="13">
        <f>SUMIFS('ATL RAW'!$J:$J,'ATL RAW'!$I:$I,'ATL GA Inventory'!$B86,'ATL RAW'!$L:$L,'ATL GA Inventory'!DD$3)+SUMIFS('ATL CR'!$J:$J,'ATL CR'!$I:$I,'ATL GA Inventory'!$B86,'ATL CR'!$L:$L,'ATL GA Inventory'!DD$3)</f>
        <v>0</v>
      </c>
      <c r="DE86" s="13">
        <f>SUMIFS('ATL RAW'!$J:$J,'ATL RAW'!$I:$I,'ATL GA Inventory'!$B86,'ATL RAW'!$L:$L,'ATL GA Inventory'!DE$3)+SUMIFS('ATL CR'!$J:$J,'ATL CR'!$I:$I,'ATL GA Inventory'!$B86,'ATL CR'!$L:$L,'ATL GA Inventory'!DE$3)</f>
        <v>0</v>
      </c>
      <c r="DF86" s="13">
        <f>SUMIFS('ATL RAW'!$J:$J,'ATL RAW'!$I:$I,'ATL GA Inventory'!$B86,'ATL RAW'!$L:$L,'ATL GA Inventory'!DF$3)+SUMIFS('ATL CR'!$J:$J,'ATL CR'!$I:$I,'ATL GA Inventory'!$B86,'ATL CR'!$L:$L,'ATL GA Inventory'!DF$3)</f>
        <v>0</v>
      </c>
      <c r="DG86" s="13">
        <f>SUMIFS('ATL RAW'!$J:$J,'ATL RAW'!$I:$I,'ATL GA Inventory'!$B86,'ATL RAW'!$L:$L,'ATL GA Inventory'!DG$3)+SUMIFS('ATL CR'!$J:$J,'ATL CR'!$I:$I,'ATL GA Inventory'!$B86,'ATL CR'!$L:$L,'ATL GA Inventory'!DG$3)</f>
        <v>0</v>
      </c>
      <c r="DH86" s="13">
        <f>SUMIFS('ATL RAW'!$J:$J,'ATL RAW'!$I:$I,'ATL GA Inventory'!$B86,'ATL RAW'!$L:$L,'ATL GA Inventory'!DH$3)+SUMIFS('ATL CR'!$J:$J,'ATL CR'!$I:$I,'ATL GA Inventory'!$B86,'ATL CR'!$L:$L,'ATL GA Inventory'!DH$3)</f>
        <v>0</v>
      </c>
      <c r="DI86" s="13">
        <f>SUMIFS('ATL RAW'!$J:$J,'ATL RAW'!$I:$I,'ATL GA Inventory'!$B86,'ATL RAW'!$L:$L,'ATL GA Inventory'!DI$3)+SUMIFS('ATL CR'!$J:$J,'ATL CR'!$I:$I,'ATL GA Inventory'!$B86,'ATL CR'!$L:$L,'ATL GA Inventory'!DI$3)</f>
        <v>0</v>
      </c>
      <c r="DJ86" s="13">
        <f>SUMIFS('ATL RAW'!$J:$J,'ATL RAW'!$I:$I,'ATL GA Inventory'!$B86,'ATL RAW'!$L:$L,'ATL GA Inventory'!DJ$3)+SUMIFS('ATL CR'!$J:$J,'ATL CR'!$I:$I,'ATL GA Inventory'!$B86,'ATL CR'!$L:$L,'ATL GA Inventory'!DJ$3)</f>
        <v>0</v>
      </c>
      <c r="DK86" s="13">
        <f>SUMIFS('ATL RAW'!$J:$J,'ATL RAW'!$I:$I,'ATL GA Inventory'!$B86,'ATL RAW'!$L:$L,'ATL GA Inventory'!DK$3)+SUMIFS('ATL CR'!$J:$J,'ATL CR'!$I:$I,'ATL GA Inventory'!$B86,'ATL CR'!$L:$L,'ATL GA Inventory'!DK$3)</f>
        <v>0</v>
      </c>
      <c r="DL86" s="13">
        <f>SUMIFS('ATL RAW'!$J:$J,'ATL RAW'!$I:$I,'ATL GA Inventory'!$B86,'ATL RAW'!$L:$L,'ATL GA Inventory'!DL$3)+SUMIFS('ATL CR'!$J:$J,'ATL CR'!$I:$I,'ATL GA Inventory'!$B86,'ATL CR'!$L:$L,'ATL GA Inventory'!DL$3)</f>
        <v>0</v>
      </c>
      <c r="DM86" s="13">
        <f>SUMIFS('ATL RAW'!$J:$J,'ATL RAW'!$I:$I,'ATL GA Inventory'!$B86,'ATL RAW'!$L:$L,'ATL GA Inventory'!DM$3)+SUMIFS('ATL CR'!$J:$J,'ATL CR'!$I:$I,'ATL GA Inventory'!$B86,'ATL CR'!$L:$L,'ATL GA Inventory'!DM$3)</f>
        <v>0</v>
      </c>
      <c r="DN86" s="13">
        <f>SUMIFS('ATL RAW'!$J:$J,'ATL RAW'!$I:$I,'ATL GA Inventory'!$B86,'ATL RAW'!$L:$L,'ATL GA Inventory'!DN$3)+SUMIFS('ATL CR'!$J:$J,'ATL CR'!$I:$I,'ATL GA Inventory'!$B86,'ATL CR'!$L:$L,'ATL GA Inventory'!DN$3)</f>
        <v>0</v>
      </c>
      <c r="DO86" s="13">
        <f>SUMIFS('ATL RAW'!$J:$J,'ATL RAW'!$I:$I,'ATL GA Inventory'!$B86,'ATL RAW'!$L:$L,'ATL GA Inventory'!DO$3)+SUMIFS('ATL CR'!$J:$J,'ATL CR'!$I:$I,'ATL GA Inventory'!$B86,'ATL CR'!$L:$L,'ATL GA Inventory'!DO$3)</f>
        <v>0</v>
      </c>
      <c r="DP86" s="13">
        <f>SUMIFS('ATL RAW'!$J:$J,'ATL RAW'!$I:$I,'ATL GA Inventory'!$B86,'ATL RAW'!$L:$L,'ATL GA Inventory'!DP$3)+SUMIFS('ATL CR'!$J:$J,'ATL CR'!$I:$I,'ATL GA Inventory'!$B86,'ATL CR'!$L:$L,'ATL GA Inventory'!DP$3)</f>
        <v>0</v>
      </c>
      <c r="DQ86" s="13">
        <f>SUMIFS('ATL RAW'!$J:$J,'ATL RAW'!$I:$I,'ATL GA Inventory'!$B86,'ATL RAW'!$L:$L,'ATL GA Inventory'!DQ$3)+SUMIFS('ATL CR'!$J:$J,'ATL CR'!$I:$I,'ATL GA Inventory'!$B86,'ATL CR'!$L:$L,'ATL GA Inventory'!DQ$3)</f>
        <v>0</v>
      </c>
      <c r="DR86" s="13">
        <f>SUMIFS('ATL RAW'!$J:$J,'ATL RAW'!$I:$I,'ATL GA Inventory'!$B86,'ATL RAW'!$L:$L,'ATL GA Inventory'!DR$3)+SUMIFS('ATL CR'!$J:$J,'ATL CR'!$I:$I,'ATL GA Inventory'!$B86,'ATL CR'!$L:$L,'ATL GA Inventory'!DR$3)</f>
        <v>0</v>
      </c>
      <c r="DS86" s="13">
        <f>SUMIFS('ATL RAW'!$J:$J,'ATL RAW'!$I:$I,'ATL GA Inventory'!$B86,'ATL RAW'!$L:$L,'ATL GA Inventory'!DS$3)+SUMIFS('ATL CR'!$J:$J,'ATL CR'!$I:$I,'ATL GA Inventory'!$B86,'ATL CR'!$L:$L,'ATL GA Inventory'!DS$3)</f>
        <v>0</v>
      </c>
      <c r="DT86" s="13">
        <f>SUMIFS('ATL RAW'!$J:$J,'ATL RAW'!$I:$I,'ATL GA Inventory'!$B86,'ATL RAW'!$L:$L,'ATL GA Inventory'!DT$3)+SUMIFS('ATL CR'!$J:$J,'ATL CR'!$I:$I,'ATL GA Inventory'!$B86,'ATL CR'!$L:$L,'ATL GA Inventory'!DT$3)</f>
        <v>0</v>
      </c>
      <c r="DU86" s="13">
        <f>SUMIFS('ATL RAW'!$J:$J,'ATL RAW'!$I:$I,'ATL GA Inventory'!$B86,'ATL RAW'!$L:$L,'ATL GA Inventory'!DU$3)+SUMIFS('ATL CR'!$J:$J,'ATL CR'!$I:$I,'ATL GA Inventory'!$B86,'ATL CR'!$L:$L,'ATL GA Inventory'!DU$3)</f>
        <v>0</v>
      </c>
      <c r="DV86" s="13">
        <f>SUMIFS('ATL RAW'!$J:$J,'ATL RAW'!$I:$I,'ATL GA Inventory'!$B86,'ATL RAW'!$L:$L,'ATL GA Inventory'!DV$3)+SUMIFS('ATL CR'!$J:$J,'ATL CR'!$I:$I,'ATL GA Inventory'!$B86,'ATL CR'!$L:$L,'ATL GA Inventory'!DV$3)</f>
        <v>0</v>
      </c>
      <c r="DW86" s="13">
        <f>SUMIFS('ATL RAW'!$J:$J,'ATL RAW'!$I:$I,'ATL GA Inventory'!$B86,'ATL RAW'!$L:$L,'ATL GA Inventory'!DW$3)+SUMIFS('ATL CR'!$J:$J,'ATL CR'!$I:$I,'ATL GA Inventory'!$B86,'ATL CR'!$L:$L,'ATL GA Inventory'!DW$3)</f>
        <v>0</v>
      </c>
      <c r="DX86" s="13">
        <f>SUMIFS('ATL RAW'!$J:$J,'ATL RAW'!$I:$I,'ATL GA Inventory'!$B86,'ATL RAW'!$L:$L,'ATL GA Inventory'!DX$3)+SUMIFS('ATL CR'!$J:$J,'ATL CR'!$I:$I,'ATL GA Inventory'!$B86,'ATL CR'!$L:$L,'ATL GA Inventory'!DX$3)</f>
        <v>0</v>
      </c>
      <c r="DY86" s="13">
        <f>SUMIFS('ATL RAW'!$J:$J,'ATL RAW'!$I:$I,'ATL GA Inventory'!$B86,'ATL RAW'!$L:$L,'ATL GA Inventory'!DY$3)+SUMIFS('ATL CR'!$J:$J,'ATL CR'!$I:$I,'ATL GA Inventory'!$B86,'ATL CR'!$L:$L,'ATL GA Inventory'!DY$3)</f>
        <v>0</v>
      </c>
      <c r="DZ86" s="13">
        <f>SUMIFS('ATL RAW'!$J:$J,'ATL RAW'!$I:$I,'ATL GA Inventory'!$B86,'ATL RAW'!$L:$L,'ATL GA Inventory'!DZ$3)+SUMIFS('ATL CR'!$J:$J,'ATL CR'!$I:$I,'ATL GA Inventory'!$B86,'ATL CR'!$L:$L,'ATL GA Inventory'!DZ$3)</f>
        <v>0</v>
      </c>
      <c r="EA86" s="13">
        <f>SUMIFS('ATL RAW'!$J:$J,'ATL RAW'!$I:$I,'ATL GA Inventory'!$B86,'ATL RAW'!$L:$L,'ATL GA Inventory'!EA$3)+SUMIFS('ATL CR'!$J:$J,'ATL CR'!$I:$I,'ATL GA Inventory'!$B86,'ATL CR'!$L:$L,'ATL GA Inventory'!EA$3)</f>
        <v>0</v>
      </c>
      <c r="EB86" s="13">
        <f>SUMIFS('ATL RAW'!$J:$J,'ATL RAW'!$I:$I,'ATL GA Inventory'!$B86,'ATL RAW'!$L:$L,'ATL GA Inventory'!EB$3)+SUMIFS('ATL CR'!$J:$J,'ATL CR'!$I:$I,'ATL GA Inventory'!$B86,'ATL CR'!$L:$L,'ATL GA Inventory'!EB$3)</f>
        <v>0</v>
      </c>
      <c r="EC86" s="13">
        <f>SUMIFS('ATL RAW'!$J:$J,'ATL RAW'!$I:$I,'ATL GA Inventory'!$B86,'ATL RAW'!$L:$L,'ATL GA Inventory'!EC$3)+SUMIFS('ATL CR'!$J:$J,'ATL CR'!$I:$I,'ATL GA Inventory'!$B86,'ATL CR'!$L:$L,'ATL GA Inventory'!EC$3)</f>
        <v>0</v>
      </c>
      <c r="ED86" s="13">
        <f>SUMIFS('ATL RAW'!$J:$J,'ATL RAW'!$I:$I,'ATL GA Inventory'!$B86,'ATL RAW'!$L:$L,'ATL GA Inventory'!ED$3)+SUMIFS('ATL CR'!$J:$J,'ATL CR'!$I:$I,'ATL GA Inventory'!$B86,'ATL CR'!$L:$L,'ATL GA Inventory'!ED$3)</f>
        <v>0</v>
      </c>
      <c r="EE86" s="13">
        <f>SUMIFS('ATL RAW'!$J:$J,'ATL RAW'!$I:$I,'ATL GA Inventory'!$B86,'ATL RAW'!$L:$L,'ATL GA Inventory'!EE$3)+SUMIFS('ATL CR'!$J:$J,'ATL CR'!$I:$I,'ATL GA Inventory'!$B86,'ATL CR'!$L:$L,'ATL GA Inventory'!EE$3)</f>
        <v>0</v>
      </c>
      <c r="EF86" s="13">
        <f>SUMIFS('ATL RAW'!$J:$J,'ATL RAW'!$I:$I,'ATL GA Inventory'!$B86,'ATL RAW'!$L:$L,'ATL GA Inventory'!EF$3)+SUMIFS('ATL CR'!$J:$J,'ATL CR'!$I:$I,'ATL GA Inventory'!$B86,'ATL CR'!$L:$L,'ATL GA Inventory'!EF$3)</f>
        <v>0</v>
      </c>
      <c r="EG86" s="13">
        <f>SUMIFS('ATL RAW'!$J:$J,'ATL RAW'!$I:$I,'ATL GA Inventory'!$B86,'ATL RAW'!$L:$L,'ATL GA Inventory'!EG$3)+SUMIFS('ATL CR'!$J:$J,'ATL CR'!$I:$I,'ATL GA Inventory'!$B86,'ATL CR'!$L:$L,'ATL GA Inventory'!EG$3)</f>
        <v>0</v>
      </c>
      <c r="EH86" s="13">
        <f>SUMIFS('ATL RAW'!$J:$J,'ATL RAW'!$I:$I,'ATL GA Inventory'!$B86,'ATL RAW'!$L:$L,'ATL GA Inventory'!EH$3)+SUMIFS('ATL CR'!$J:$J,'ATL CR'!$I:$I,'ATL GA Inventory'!$B86,'ATL CR'!$L:$L,'ATL GA Inventory'!EH$3)</f>
        <v>0</v>
      </c>
      <c r="EI86" s="13">
        <f>SUMIFS('ATL RAW'!$J:$J,'ATL RAW'!$I:$I,'ATL GA Inventory'!$B86,'ATL RAW'!$L:$L,'ATL GA Inventory'!EI$3)+SUMIFS('ATL CR'!$J:$J,'ATL CR'!$I:$I,'ATL GA Inventory'!$B86,'ATL CR'!$L:$L,'ATL GA Inventory'!EI$3)</f>
        <v>0</v>
      </c>
      <c r="EJ86" s="13">
        <f>SUMIFS('ATL RAW'!$J:$J,'ATL RAW'!$I:$I,'ATL GA Inventory'!$B86,'ATL RAW'!$L:$L,'ATL GA Inventory'!EJ$3)+SUMIFS('ATL CR'!$J:$J,'ATL CR'!$I:$I,'ATL GA Inventory'!$B86,'ATL CR'!$L:$L,'ATL GA Inventory'!EJ$3)</f>
        <v>0</v>
      </c>
      <c r="EK86" s="13">
        <f>SUMIFS('ATL RAW'!$J:$J,'ATL RAW'!$I:$I,'ATL GA Inventory'!$B86,'ATL RAW'!$L:$L,'ATL GA Inventory'!EK$3)+SUMIFS('ATL CR'!$J:$J,'ATL CR'!$I:$I,'ATL GA Inventory'!$B86,'ATL CR'!$L:$L,'ATL GA Inventory'!EK$3)</f>
        <v>0</v>
      </c>
      <c r="EL86" s="13">
        <f>SUMIFS('ATL RAW'!$J:$J,'ATL RAW'!$I:$I,'ATL GA Inventory'!$B86,'ATL RAW'!$L:$L,'ATL GA Inventory'!EL$3)+SUMIFS('ATL CR'!$J:$J,'ATL CR'!$I:$I,'ATL GA Inventory'!$B86,'ATL CR'!$L:$L,'ATL GA Inventory'!EL$3)</f>
        <v>0</v>
      </c>
      <c r="EM86" s="13">
        <f>SUMIFS('ATL RAW'!$J:$J,'ATL RAW'!$I:$I,'ATL GA Inventory'!$B86,'ATL RAW'!$L:$L,'ATL GA Inventory'!EM$3)+SUMIFS('ATL CR'!$J:$J,'ATL CR'!$I:$I,'ATL GA Inventory'!$B86,'ATL CR'!$L:$L,'ATL GA Inventory'!EM$3)</f>
        <v>0</v>
      </c>
      <c r="EN86" s="13">
        <f>SUMIFS('ATL RAW'!$J:$J,'ATL RAW'!$I:$I,'ATL GA Inventory'!$B86,'ATL RAW'!$L:$L,'ATL GA Inventory'!EN$3)+SUMIFS('ATL CR'!$J:$J,'ATL CR'!$I:$I,'ATL GA Inventory'!$B86,'ATL CR'!$L:$L,'ATL GA Inventory'!EN$3)</f>
        <v>0</v>
      </c>
      <c r="EO86" s="13">
        <f>SUMIFS('ATL RAW'!$J:$J,'ATL RAW'!$I:$I,'ATL GA Inventory'!$B86,'ATL RAW'!$L:$L,'ATL GA Inventory'!EO$3)+SUMIFS('ATL CR'!$J:$J,'ATL CR'!$I:$I,'ATL GA Inventory'!$B86,'ATL CR'!$L:$L,'ATL GA Inventory'!EO$3)</f>
        <v>0</v>
      </c>
      <c r="EP86" s="13">
        <f>SUMIFS('ATL RAW'!$J:$J,'ATL RAW'!$I:$I,'ATL GA Inventory'!$B86,'ATL RAW'!$L:$L,'ATL GA Inventory'!EP$3)+SUMIFS('ATL CR'!$J:$J,'ATL CR'!$I:$I,'ATL GA Inventory'!$B86,'ATL CR'!$L:$L,'ATL GA Inventory'!EP$3)</f>
        <v>0</v>
      </c>
      <c r="EQ86" s="13">
        <f>SUMIFS('ATL RAW'!$J:$J,'ATL RAW'!$I:$I,'ATL GA Inventory'!$B86,'ATL RAW'!$L:$L,'ATL GA Inventory'!EQ$3)+SUMIFS('ATL CR'!$J:$J,'ATL CR'!$I:$I,'ATL GA Inventory'!$B86,'ATL CR'!$L:$L,'ATL GA Inventory'!EQ$3)</f>
        <v>0</v>
      </c>
      <c r="ER86" s="13">
        <f>SUMIFS('ATL RAW'!$J:$J,'ATL RAW'!$I:$I,'ATL GA Inventory'!$B86,'ATL RAW'!$L:$L,'ATL GA Inventory'!ER$3)+SUMIFS('ATL CR'!$J:$J,'ATL CR'!$I:$I,'ATL GA Inventory'!$B86,'ATL CR'!$L:$L,'ATL GA Inventory'!ER$3)</f>
        <v>0</v>
      </c>
      <c r="ES86" s="13">
        <f>SUMIFS('ATL RAW'!$J:$J,'ATL RAW'!$I:$I,'ATL GA Inventory'!$B86,'ATL RAW'!$L:$L,'ATL GA Inventory'!ES$3)+SUMIFS('ATL CR'!$J:$J,'ATL CR'!$I:$I,'ATL GA Inventory'!$B86,'ATL CR'!$L:$L,'ATL GA Inventory'!ES$3)</f>
        <v>0</v>
      </c>
      <c r="ET86" s="13">
        <f>SUMIFS('ATL RAW'!$J:$J,'ATL RAW'!$I:$I,'ATL GA Inventory'!$B86,'ATL RAW'!$L:$L,'ATL GA Inventory'!ET$3)+SUMIFS('ATL CR'!$J:$J,'ATL CR'!$I:$I,'ATL GA Inventory'!$B86,'ATL CR'!$L:$L,'ATL GA Inventory'!ET$3)</f>
        <v>0</v>
      </c>
      <c r="EU86" s="13">
        <f>SUMIFS('ATL RAW'!$J:$J,'ATL RAW'!$I:$I,'ATL GA Inventory'!$B86,'ATL RAW'!$L:$L,'ATL GA Inventory'!EU$3)+SUMIFS('ATL CR'!$J:$J,'ATL CR'!$I:$I,'ATL GA Inventory'!$B86,'ATL CR'!$L:$L,'ATL GA Inventory'!EU$3)</f>
        <v>0</v>
      </c>
      <c r="EV86" s="13">
        <f>SUMIFS('ATL RAW'!$J:$J,'ATL RAW'!$I:$I,'ATL GA Inventory'!$B86,'ATL RAW'!$L:$L,'ATL GA Inventory'!EV$3)+SUMIFS('ATL CR'!$J:$J,'ATL CR'!$I:$I,'ATL GA Inventory'!$B86,'ATL CR'!$L:$L,'ATL GA Inventory'!EV$3)</f>
        <v>0</v>
      </c>
      <c r="EW86" s="13">
        <f>SUMIFS('ATL RAW'!$J:$J,'ATL RAW'!$I:$I,'ATL GA Inventory'!$B86,'ATL RAW'!$L:$L,'ATL GA Inventory'!EW$3)+SUMIFS('ATL CR'!$J:$J,'ATL CR'!$I:$I,'ATL GA Inventory'!$B86,'ATL CR'!$L:$L,'ATL GA Inventory'!EW$3)</f>
        <v>0</v>
      </c>
      <c r="EX86" s="13">
        <f>SUMIFS('ATL RAW'!$J:$J,'ATL RAW'!$I:$I,'ATL GA Inventory'!$B86,'ATL RAW'!$L:$L,'ATL GA Inventory'!EX$3)+SUMIFS('ATL CR'!$J:$J,'ATL CR'!$I:$I,'ATL GA Inventory'!$B86,'ATL CR'!$L:$L,'ATL GA Inventory'!EX$3)</f>
        <v>0</v>
      </c>
      <c r="EY86" s="13">
        <f>SUMIFS('ATL RAW'!$J:$J,'ATL RAW'!$I:$I,'ATL GA Inventory'!$B86,'ATL RAW'!$L:$L,'ATL GA Inventory'!EY$3)+SUMIFS('ATL CR'!$J:$J,'ATL CR'!$I:$I,'ATL GA Inventory'!$B86,'ATL CR'!$L:$L,'ATL GA Inventory'!EY$3)</f>
        <v>0</v>
      </c>
      <c r="EZ86" s="13">
        <f>SUMIFS('ATL RAW'!$J:$J,'ATL RAW'!$I:$I,'ATL GA Inventory'!$B86,'ATL RAW'!$L:$L,'ATL GA Inventory'!EZ$3)+SUMIFS('ATL CR'!$J:$J,'ATL CR'!$I:$I,'ATL GA Inventory'!$B86,'ATL CR'!$L:$L,'ATL GA Inventory'!EZ$3)</f>
        <v>0</v>
      </c>
      <c r="FA86" s="13">
        <f>SUMIFS('ATL RAW'!$J:$J,'ATL RAW'!$I:$I,'ATL GA Inventory'!$B86,'ATL RAW'!$L:$L,'ATL GA Inventory'!FA$3)+SUMIFS('ATL CR'!$J:$J,'ATL CR'!$I:$I,'ATL GA Inventory'!$B86,'ATL CR'!$L:$L,'ATL GA Inventory'!FA$3)</f>
        <v>0</v>
      </c>
      <c r="FB86" s="13">
        <f>SUMIFS('ATL RAW'!$J:$J,'ATL RAW'!$I:$I,'ATL GA Inventory'!$B86,'ATL RAW'!$L:$L,'ATL GA Inventory'!FB$3)+SUMIFS('ATL CR'!$J:$J,'ATL CR'!$I:$I,'ATL GA Inventory'!$B86,'ATL CR'!$L:$L,'ATL GA Inventory'!FB$3)</f>
        <v>0</v>
      </c>
      <c r="FC86" s="13">
        <f>SUMIFS('ATL RAW'!$J:$J,'ATL RAW'!$I:$I,'ATL GA Inventory'!$B86,'ATL RAW'!$L:$L,'ATL GA Inventory'!FC$3)+SUMIFS('ATL CR'!$J:$J,'ATL CR'!$I:$I,'ATL GA Inventory'!$B86,'ATL CR'!$L:$L,'ATL GA Inventory'!FC$3)</f>
        <v>0</v>
      </c>
      <c r="FD86" s="13">
        <f>SUMIFS('ATL RAW'!$J:$J,'ATL RAW'!$I:$I,'ATL GA Inventory'!$B86,'ATL RAW'!$L:$L,'ATL GA Inventory'!FD$3)+SUMIFS('ATL CR'!$J:$J,'ATL CR'!$I:$I,'ATL GA Inventory'!$B86,'ATL CR'!$L:$L,'ATL GA Inventory'!FD$3)</f>
        <v>0</v>
      </c>
      <c r="FE86" s="13">
        <f>SUMIFS('ATL RAW'!$J:$J,'ATL RAW'!$I:$I,'ATL GA Inventory'!$B86,'ATL RAW'!$L:$L,'ATL GA Inventory'!FE$3)+SUMIFS('ATL CR'!$J:$J,'ATL CR'!$I:$I,'ATL GA Inventory'!$B86,'ATL CR'!$L:$L,'ATL GA Inventory'!FE$3)</f>
        <v>0</v>
      </c>
      <c r="FF86" s="13">
        <f>SUMIFS('ATL RAW'!$J:$J,'ATL RAW'!$I:$I,'ATL GA Inventory'!$B86,'ATL RAW'!$L:$L,'ATL GA Inventory'!FF$3)+SUMIFS('ATL CR'!$J:$J,'ATL CR'!$I:$I,'ATL GA Inventory'!$B86,'ATL CR'!$L:$L,'ATL GA Inventory'!FF$3)</f>
        <v>0</v>
      </c>
      <c r="FG86" s="13">
        <f>SUMIFS('ATL RAW'!$J:$J,'ATL RAW'!$I:$I,'ATL GA Inventory'!$B86,'ATL RAW'!$L:$L,'ATL GA Inventory'!FG$3)+SUMIFS('ATL CR'!$J:$J,'ATL CR'!$I:$I,'ATL GA Inventory'!$B86,'ATL CR'!$L:$L,'ATL GA Inventory'!FG$3)</f>
        <v>0</v>
      </c>
      <c r="FH86" s="13">
        <f>SUMIFS('ATL RAW'!$J:$J,'ATL RAW'!$I:$I,'ATL GA Inventory'!$B86,'ATL RAW'!$L:$L,'ATL GA Inventory'!FH$3)+SUMIFS('ATL CR'!$J:$J,'ATL CR'!$I:$I,'ATL GA Inventory'!$B86,'ATL CR'!$L:$L,'ATL GA Inventory'!FH$3)</f>
        <v>0</v>
      </c>
      <c r="FI86" s="13">
        <f>SUMIFS('ATL RAW'!$J:$J,'ATL RAW'!$I:$I,'ATL GA Inventory'!$B86,'ATL RAW'!$L:$L,'ATL GA Inventory'!FI$3)+SUMIFS('ATL CR'!$J:$J,'ATL CR'!$I:$I,'ATL GA Inventory'!$B86,'ATL CR'!$L:$L,'ATL GA Inventory'!FI$3)</f>
        <v>0</v>
      </c>
      <c r="FJ86" s="13">
        <f>SUMIFS('ATL RAW'!$J:$J,'ATL RAW'!$I:$I,'ATL GA Inventory'!$B86,'ATL RAW'!$L:$L,'ATL GA Inventory'!FJ$3)+SUMIFS('ATL CR'!$J:$J,'ATL CR'!$I:$I,'ATL GA Inventory'!$B86,'ATL CR'!$L:$L,'ATL GA Inventory'!FJ$3)</f>
        <v>0</v>
      </c>
      <c r="FK86" s="13">
        <f>SUMIFS('ATL RAW'!$J:$J,'ATL RAW'!$I:$I,'ATL GA Inventory'!$B86,'ATL RAW'!$L:$L,'ATL GA Inventory'!FK$3)+SUMIFS('ATL CR'!$J:$J,'ATL CR'!$I:$I,'ATL GA Inventory'!$B86,'ATL CR'!$L:$L,'ATL GA Inventory'!FK$3)</f>
        <v>0</v>
      </c>
      <c r="FL86" s="13">
        <f>SUMIFS('ATL RAW'!$J:$J,'ATL RAW'!$I:$I,'ATL GA Inventory'!$B86,'ATL RAW'!$L:$L,'ATL GA Inventory'!FL$3)+SUMIFS('ATL CR'!$J:$J,'ATL CR'!$I:$I,'ATL GA Inventory'!$B86,'ATL CR'!$L:$L,'ATL GA Inventory'!FL$3)</f>
        <v>0</v>
      </c>
      <c r="FM86" s="13">
        <f>SUMIFS('ATL RAW'!$J:$J,'ATL RAW'!$I:$I,'ATL GA Inventory'!$B86,'ATL RAW'!$L:$L,'ATL GA Inventory'!FM$3)+SUMIFS('ATL CR'!$J:$J,'ATL CR'!$I:$I,'ATL GA Inventory'!$B86,'ATL CR'!$L:$L,'ATL GA Inventory'!FM$3)</f>
        <v>0</v>
      </c>
      <c r="FN86" s="13">
        <f>SUMIFS('ATL RAW'!$J:$J,'ATL RAW'!$I:$I,'ATL GA Inventory'!$B86,'ATL RAW'!$L:$L,'ATL GA Inventory'!FN$3)+SUMIFS('ATL CR'!$J:$J,'ATL CR'!$I:$I,'ATL GA Inventory'!$B86,'ATL CR'!$L:$L,'ATL GA Inventory'!FN$3)</f>
        <v>0</v>
      </c>
      <c r="FO86" s="13">
        <f>SUMIFS('ATL RAW'!$J:$J,'ATL RAW'!$I:$I,'ATL GA Inventory'!$B86,'ATL RAW'!$L:$L,'ATL GA Inventory'!FO$3)+SUMIFS('ATL CR'!$J:$J,'ATL CR'!$I:$I,'ATL GA Inventory'!$B86,'ATL CR'!$L:$L,'ATL GA Inventory'!FO$3)</f>
        <v>0</v>
      </c>
      <c r="FP86" s="13">
        <f>SUMIFS('ATL RAW'!$J:$J,'ATL RAW'!$I:$I,'ATL GA Inventory'!$B86,'ATL RAW'!$L:$L,'ATL GA Inventory'!FP$3)+SUMIFS('ATL CR'!$J:$J,'ATL CR'!$I:$I,'ATL GA Inventory'!$B86,'ATL CR'!$L:$L,'ATL GA Inventory'!FP$3)</f>
        <v>0</v>
      </c>
      <c r="FQ86" s="13">
        <f>SUMIFS('ATL RAW'!$J:$J,'ATL RAW'!$I:$I,'ATL GA Inventory'!$B86,'ATL RAW'!$L:$L,'ATL GA Inventory'!FQ$3)+SUMIFS('ATL CR'!$J:$J,'ATL CR'!$I:$I,'ATL GA Inventory'!$B86,'ATL CR'!$L:$L,'ATL GA Inventory'!FQ$3)</f>
        <v>0</v>
      </c>
      <c r="FR86" s="13">
        <f>SUMIFS('ATL RAW'!$J:$J,'ATL RAW'!$I:$I,'ATL GA Inventory'!$B86,'ATL RAW'!$L:$L,'ATL GA Inventory'!FR$3)+SUMIFS('ATL CR'!$J:$J,'ATL CR'!$I:$I,'ATL GA Inventory'!$B86,'ATL CR'!$L:$L,'ATL GA Inventory'!FR$3)</f>
        <v>0</v>
      </c>
      <c r="FS86" s="13">
        <f>SUMIFS('ATL RAW'!$J:$J,'ATL RAW'!$I:$I,'ATL GA Inventory'!$B86,'ATL RAW'!$L:$L,'ATL GA Inventory'!FS$3)+SUMIFS('ATL CR'!$J:$J,'ATL CR'!$I:$I,'ATL GA Inventory'!$B86,'ATL CR'!$L:$L,'ATL GA Inventory'!FS$3)</f>
        <v>0</v>
      </c>
      <c r="FT86" s="13">
        <f>SUMIFS('ATL RAW'!$J:$J,'ATL RAW'!$I:$I,'ATL GA Inventory'!$B86,'ATL RAW'!$L:$L,'ATL GA Inventory'!FT$3)+SUMIFS('ATL CR'!$J:$J,'ATL CR'!$I:$I,'ATL GA Inventory'!$B86,'ATL CR'!$L:$L,'ATL GA Inventory'!FT$3)</f>
        <v>0</v>
      </c>
      <c r="FU86" s="13">
        <f>SUMIFS('ATL RAW'!$J:$J,'ATL RAW'!$I:$I,'ATL GA Inventory'!$B86,'ATL RAW'!$L:$L,'ATL GA Inventory'!FU$3)+SUMIFS('ATL CR'!$J:$J,'ATL CR'!$I:$I,'ATL GA Inventory'!$B86,'ATL CR'!$L:$L,'ATL GA Inventory'!FU$3)</f>
        <v>0</v>
      </c>
      <c r="FV86" s="13">
        <f>SUMIFS('ATL RAW'!$J:$J,'ATL RAW'!$I:$I,'ATL GA Inventory'!$B86,'ATL RAW'!$L:$L,'ATL GA Inventory'!FV$3)+SUMIFS('ATL CR'!$J:$J,'ATL CR'!$I:$I,'ATL GA Inventory'!$B86,'ATL CR'!$L:$L,'ATL GA Inventory'!FV$3)</f>
        <v>0</v>
      </c>
      <c r="FW86" s="13">
        <f>SUMIFS('ATL RAW'!$J:$J,'ATL RAW'!$I:$I,'ATL GA Inventory'!$B86,'ATL RAW'!$L:$L,'ATL GA Inventory'!FW$3)+SUMIFS('ATL CR'!$J:$J,'ATL CR'!$I:$I,'ATL GA Inventory'!$B86,'ATL CR'!$L:$L,'ATL GA Inventory'!FW$3)</f>
        <v>0</v>
      </c>
      <c r="FX86" s="13">
        <f>SUMIFS('ATL RAW'!$J:$J,'ATL RAW'!$I:$I,'ATL GA Inventory'!$B86,'ATL RAW'!$L:$L,'ATL GA Inventory'!FX$3)+SUMIFS('ATL CR'!$J:$J,'ATL CR'!$I:$I,'ATL GA Inventory'!$B86,'ATL CR'!$L:$L,'ATL GA Inventory'!FX$3)</f>
        <v>0</v>
      </c>
      <c r="FY86" s="13">
        <f>SUMIFS('ATL RAW'!$J:$J,'ATL RAW'!$I:$I,'ATL GA Inventory'!$B86,'ATL RAW'!$L:$L,'ATL GA Inventory'!FY$3)+SUMIFS('ATL CR'!$J:$J,'ATL CR'!$I:$I,'ATL GA Inventory'!$B86,'ATL CR'!$L:$L,'ATL GA Inventory'!FY$3)</f>
        <v>0</v>
      </c>
      <c r="FZ86" s="13">
        <f>SUMIFS('ATL RAW'!$J:$J,'ATL RAW'!$I:$I,'ATL GA Inventory'!$B86,'ATL RAW'!$L:$L,'ATL GA Inventory'!FZ$3)+SUMIFS('ATL CR'!$J:$J,'ATL CR'!$I:$I,'ATL GA Inventory'!$B86,'ATL CR'!$L:$L,'ATL GA Inventory'!FZ$3)</f>
        <v>0</v>
      </c>
      <c r="GA86" s="13">
        <f>SUMIFS('ATL RAW'!$J:$J,'ATL RAW'!$I:$I,'ATL GA Inventory'!$B86,'ATL RAW'!$L:$L,'ATL GA Inventory'!GA$3)+SUMIFS('ATL CR'!$J:$J,'ATL CR'!$I:$I,'ATL GA Inventory'!$B86,'ATL CR'!$L:$L,'ATL GA Inventory'!GA$3)</f>
        <v>0</v>
      </c>
      <c r="GB86" s="13">
        <f>SUMIFS('ATL RAW'!$J:$J,'ATL RAW'!$I:$I,'ATL GA Inventory'!$B86,'ATL RAW'!$L:$L,'ATL GA Inventory'!GB$3)+SUMIFS('ATL CR'!$J:$J,'ATL CR'!$I:$I,'ATL GA Inventory'!$B86,'ATL CR'!$L:$L,'ATL GA Inventory'!GB$3)</f>
        <v>0</v>
      </c>
      <c r="GC86" s="13">
        <f>SUMIFS('ATL RAW'!$J:$J,'ATL RAW'!$I:$I,'ATL GA Inventory'!$B86,'ATL RAW'!$L:$L,'ATL GA Inventory'!GC$3)+SUMIFS('ATL CR'!$J:$J,'ATL CR'!$I:$I,'ATL GA Inventory'!$B86,'ATL CR'!$L:$L,'ATL GA Inventory'!GC$3)</f>
        <v>0</v>
      </c>
      <c r="GD86" s="13">
        <f>SUMIFS('ATL RAW'!$J:$J,'ATL RAW'!$I:$I,'ATL GA Inventory'!$B86,'ATL RAW'!$L:$L,'ATL GA Inventory'!GD$3)+SUMIFS('ATL CR'!$J:$J,'ATL CR'!$I:$I,'ATL GA Inventory'!$B86,'ATL CR'!$L:$L,'ATL GA Inventory'!GD$3)</f>
        <v>0</v>
      </c>
      <c r="GE86" s="13">
        <f>SUMIFS('ATL RAW'!$J:$J,'ATL RAW'!$I:$I,'ATL GA Inventory'!$B86,'ATL RAW'!$L:$L,'ATL GA Inventory'!GE$3)+SUMIFS('ATL CR'!$J:$J,'ATL CR'!$I:$I,'ATL GA Inventory'!$B86,'ATL CR'!$L:$L,'ATL GA Inventory'!GE$3)</f>
        <v>0</v>
      </c>
      <c r="GF86" s="13">
        <f>SUMIFS('ATL RAW'!$J:$J,'ATL RAW'!$I:$I,'ATL GA Inventory'!$B86,'ATL RAW'!$L:$L,'ATL GA Inventory'!GF$3)+SUMIFS('ATL CR'!$J:$J,'ATL CR'!$I:$I,'ATL GA Inventory'!$B86,'ATL CR'!$L:$L,'ATL GA Inventory'!GF$3)</f>
        <v>0</v>
      </c>
      <c r="GG86" s="13">
        <f>SUMIFS('ATL RAW'!$J:$J,'ATL RAW'!$I:$I,'ATL GA Inventory'!$B86,'ATL RAW'!$L:$L,'ATL GA Inventory'!GG$3)+SUMIFS('ATL CR'!$J:$J,'ATL CR'!$I:$I,'ATL GA Inventory'!$B86,'ATL CR'!$L:$L,'ATL GA Inventory'!GG$3)</f>
        <v>0</v>
      </c>
      <c r="GH86" s="13">
        <f>SUMIFS('ATL RAW'!$J:$J,'ATL RAW'!$I:$I,'ATL GA Inventory'!$B86,'ATL RAW'!$L:$L,'ATL GA Inventory'!GH$3)+SUMIFS('ATL CR'!$J:$J,'ATL CR'!$I:$I,'ATL GA Inventory'!$B86,'ATL CR'!$L:$L,'ATL GA Inventory'!GH$3)</f>
        <v>0</v>
      </c>
      <c r="GI86" s="13">
        <f>SUMIFS('ATL RAW'!$J:$J,'ATL RAW'!$I:$I,'ATL GA Inventory'!$B86,'ATL RAW'!$L:$L,'ATL GA Inventory'!GI$3)+SUMIFS('ATL CR'!$J:$J,'ATL CR'!$I:$I,'ATL GA Inventory'!$B86,'ATL CR'!$L:$L,'ATL GA Inventory'!GI$3)</f>
        <v>0</v>
      </c>
      <c r="GJ86" s="13">
        <f>SUMIFS('ATL RAW'!$J:$J,'ATL RAW'!$I:$I,'ATL GA Inventory'!$B86,'ATL RAW'!$L:$L,'ATL GA Inventory'!GJ$3)+SUMIFS('ATL CR'!$J:$J,'ATL CR'!$I:$I,'ATL GA Inventory'!$B86,'ATL CR'!$L:$L,'ATL GA Inventory'!GJ$3)</f>
        <v>0</v>
      </c>
      <c r="GK86" s="13">
        <f>SUMIFS('ATL RAW'!$J:$J,'ATL RAW'!$I:$I,'ATL GA Inventory'!$B86,'ATL RAW'!$L:$L,'ATL GA Inventory'!GK$3)+SUMIFS('ATL CR'!$J:$J,'ATL CR'!$I:$I,'ATL GA Inventory'!$B86,'ATL CR'!$L:$L,'ATL GA Inventory'!GK$3)</f>
        <v>0</v>
      </c>
      <c r="GL86" s="13">
        <f>SUMIFS('ATL RAW'!$J:$J,'ATL RAW'!$I:$I,'ATL GA Inventory'!$B86,'ATL RAW'!$L:$L,'ATL GA Inventory'!GL$3)+SUMIFS('ATL CR'!$J:$J,'ATL CR'!$I:$I,'ATL GA Inventory'!$B86,'ATL CR'!$L:$L,'ATL GA Inventory'!GL$3)</f>
        <v>0</v>
      </c>
      <c r="GM86" s="13">
        <f>SUMIFS('ATL RAW'!$J:$J,'ATL RAW'!$I:$I,'ATL GA Inventory'!$B86,'ATL RAW'!$L:$L,'ATL GA Inventory'!GM$3)+SUMIFS('ATL CR'!$J:$J,'ATL CR'!$I:$I,'ATL GA Inventory'!$B86,'ATL CR'!$L:$L,'ATL GA Inventory'!GM$3)</f>
        <v>0</v>
      </c>
      <c r="GN86" s="13">
        <f>SUMIFS('ATL RAW'!$J:$J,'ATL RAW'!$I:$I,'ATL GA Inventory'!$B86,'ATL RAW'!$L:$L,'ATL GA Inventory'!GN$3)+SUMIFS('ATL CR'!$J:$J,'ATL CR'!$I:$I,'ATL GA Inventory'!$B86,'ATL CR'!$L:$L,'ATL GA Inventory'!GN$3)</f>
        <v>0</v>
      </c>
      <c r="GO86" s="13">
        <f>SUMIFS('ATL RAW'!$J:$J,'ATL RAW'!$I:$I,'ATL GA Inventory'!$B86,'ATL RAW'!$L:$L,'ATL GA Inventory'!GO$3)+SUMIFS('ATL CR'!$J:$J,'ATL CR'!$I:$I,'ATL GA Inventory'!$B86,'ATL CR'!$L:$L,'ATL GA Inventory'!GO$3)</f>
        <v>0</v>
      </c>
      <c r="GP86" s="13">
        <f>SUMIFS('ATL RAW'!$J:$J,'ATL RAW'!$I:$I,'ATL GA Inventory'!$B86,'ATL RAW'!$L:$L,'ATL GA Inventory'!GP$3)+SUMIFS('ATL CR'!$J:$J,'ATL CR'!$I:$I,'ATL GA Inventory'!$B86,'ATL CR'!$L:$L,'ATL GA Inventory'!GP$3)</f>
        <v>0</v>
      </c>
      <c r="GQ86" s="13">
        <f>SUMIFS('ATL RAW'!$J:$J,'ATL RAW'!$I:$I,'ATL GA Inventory'!$B86,'ATL RAW'!$L:$L,'ATL GA Inventory'!GQ$3)+SUMIFS('ATL CR'!$J:$J,'ATL CR'!$I:$I,'ATL GA Inventory'!$B86,'ATL CR'!$L:$L,'ATL GA Inventory'!GQ$3)</f>
        <v>0</v>
      </c>
      <c r="GR86" s="13">
        <f>SUMIFS('ATL RAW'!$J:$J,'ATL RAW'!$I:$I,'ATL GA Inventory'!$B86,'ATL RAW'!$L:$L,'ATL GA Inventory'!GR$3)+SUMIFS('ATL CR'!$J:$J,'ATL CR'!$I:$I,'ATL GA Inventory'!$B86,'ATL CR'!$L:$L,'ATL GA Inventory'!GR$3)</f>
        <v>0</v>
      </c>
      <c r="GS86" s="13">
        <f>SUMIFS('ATL RAW'!$J:$J,'ATL RAW'!$I:$I,'ATL GA Inventory'!$B86,'ATL RAW'!$L:$L,'ATL GA Inventory'!GS$3)+SUMIFS('ATL CR'!$J:$J,'ATL CR'!$I:$I,'ATL GA Inventory'!$B86,'ATL CR'!$L:$L,'ATL GA Inventory'!GS$3)</f>
        <v>0</v>
      </c>
      <c r="GT86" s="13">
        <f>SUMIFS('ATL RAW'!$J:$J,'ATL RAW'!$I:$I,'ATL GA Inventory'!$B86,'ATL RAW'!$L:$L,'ATL GA Inventory'!GT$3)+SUMIFS('ATL CR'!$J:$J,'ATL CR'!$I:$I,'ATL GA Inventory'!$B86,'ATL CR'!$L:$L,'ATL GA Inventory'!GT$3)</f>
        <v>0</v>
      </c>
      <c r="GU86" s="13">
        <f>SUMIFS('ATL RAW'!$J:$J,'ATL RAW'!$I:$I,'ATL GA Inventory'!$B86,'ATL RAW'!$L:$L,'ATL GA Inventory'!GU$3)+SUMIFS('ATL CR'!$J:$J,'ATL CR'!$I:$I,'ATL GA Inventory'!$B86,'ATL CR'!$L:$L,'ATL GA Inventory'!GU$3)</f>
        <v>0</v>
      </c>
      <c r="GV86" s="13">
        <f>SUMIFS('ATL RAW'!$J:$J,'ATL RAW'!$I:$I,'ATL GA Inventory'!$B86,'ATL RAW'!$L:$L,'ATL GA Inventory'!GV$3)+SUMIFS('ATL CR'!$J:$J,'ATL CR'!$I:$I,'ATL GA Inventory'!$B86,'ATL CR'!$L:$L,'ATL GA Inventory'!GV$3)</f>
        <v>0</v>
      </c>
      <c r="GW86" s="13">
        <f>SUMIFS('ATL RAW'!$J:$J,'ATL RAW'!$I:$I,'ATL GA Inventory'!$B86,'ATL RAW'!$L:$L,'ATL GA Inventory'!GW$3)+SUMIFS('ATL CR'!$J:$J,'ATL CR'!$I:$I,'ATL GA Inventory'!$B86,'ATL CR'!$L:$L,'ATL GA Inventory'!GW$3)</f>
        <v>0</v>
      </c>
      <c r="GX86" s="13">
        <f>SUMIFS('ATL RAW'!$J:$J,'ATL RAW'!$I:$I,'ATL GA Inventory'!$B86,'ATL RAW'!$L:$L,'ATL GA Inventory'!GX$3)+SUMIFS('ATL CR'!$J:$J,'ATL CR'!$I:$I,'ATL GA Inventory'!$B86,'ATL CR'!$L:$L,'ATL GA Inventory'!GX$3)</f>
        <v>0</v>
      </c>
      <c r="GY86" s="13">
        <f>SUMIFS('ATL RAW'!$J:$J,'ATL RAW'!$I:$I,'ATL GA Inventory'!$B86,'ATL RAW'!$L:$L,'ATL GA Inventory'!GY$3)+SUMIFS('ATL CR'!$J:$J,'ATL CR'!$I:$I,'ATL GA Inventory'!$B86,'ATL CR'!$L:$L,'ATL GA Inventory'!GY$3)</f>
        <v>0</v>
      </c>
    </row>
    <row r="87" spans="1:207">
      <c r="A87" s="15" t="s">
        <v>8123</v>
      </c>
      <c r="B87" s="15">
        <f t="shared" si="12"/>
        <v>43106142</v>
      </c>
      <c r="C87" s="15" t="str">
        <f t="shared" si="12"/>
        <v>Q.PEAK DUO L G5.2.V</v>
      </c>
      <c r="D87" s="14">
        <f t="shared" si="12"/>
        <v>410</v>
      </c>
      <c r="E87" s="13">
        <f>SUMIFS('ATL RAW'!$J:$J,'ATL RAW'!$I:$I,'ATL GA Inventory'!$B87,'ATL RAW'!$L:$L,'ATL GA Inventory'!E$3)+SUMIFS('ATL CR'!$J:$J,'ATL CR'!$I:$I,'ATL GA Inventory'!$B87,'ATL CR'!$L:$L,'ATL GA Inventory'!E$3)</f>
        <v>0</v>
      </c>
      <c r="F87" s="13">
        <f>SUMIFS('ATL RAW'!$J:$J,'ATL RAW'!$I:$I,'ATL GA Inventory'!$B87,'ATL RAW'!$L:$L,'ATL GA Inventory'!F$3)+SUMIFS('ATL CR'!$J:$J,'ATL CR'!$I:$I,'ATL GA Inventory'!$B87,'ATL CR'!$L:$L,'ATL GA Inventory'!F$3)</f>
        <v>0</v>
      </c>
      <c r="G87" s="13">
        <f>SUMIFS('ATL RAW'!$J:$J,'ATL RAW'!$I:$I,'ATL GA Inventory'!$B87,'ATL RAW'!$L:$L,'ATL GA Inventory'!G$3)+SUMIFS('ATL CR'!$J:$J,'ATL CR'!$I:$I,'ATL GA Inventory'!$B87,'ATL CR'!$L:$L,'ATL GA Inventory'!G$3)</f>
        <v>0</v>
      </c>
      <c r="H87" s="13">
        <f>SUMIFS('ATL RAW'!$J:$J,'ATL RAW'!$I:$I,'ATL GA Inventory'!$B87,'ATL RAW'!$L:$L,'ATL GA Inventory'!H$3)+SUMIFS('ATL CR'!$J:$J,'ATL CR'!$I:$I,'ATL GA Inventory'!$B87,'ATL CR'!$L:$L,'ATL GA Inventory'!H$3)</f>
        <v>0</v>
      </c>
      <c r="I87" s="13">
        <f>SUMIFS('ATL RAW'!$J:$J,'ATL RAW'!$I:$I,'ATL GA Inventory'!$B87,'ATL RAW'!$L:$L,'ATL GA Inventory'!I$3)+SUMIFS('ATL CR'!$J:$J,'ATL CR'!$I:$I,'ATL GA Inventory'!$B87,'ATL CR'!$L:$L,'ATL GA Inventory'!I$3)</f>
        <v>0</v>
      </c>
      <c r="J87" s="13">
        <f>SUMIFS('ATL RAW'!$J:$J,'ATL RAW'!$I:$I,'ATL GA Inventory'!$B87,'ATL RAW'!$L:$L,'ATL GA Inventory'!J$3)+SUMIFS('ATL CR'!$J:$J,'ATL CR'!$I:$I,'ATL GA Inventory'!$B87,'ATL CR'!$L:$L,'ATL GA Inventory'!J$3)</f>
        <v>0</v>
      </c>
      <c r="K87" s="13">
        <f>SUMIFS('ATL RAW'!$J:$J,'ATL RAW'!$I:$I,'ATL GA Inventory'!$B87,'ATL RAW'!$L:$L,'ATL GA Inventory'!K$3)+SUMIFS('ATL CR'!$J:$J,'ATL CR'!$I:$I,'ATL GA Inventory'!$B87,'ATL CR'!$L:$L,'ATL GA Inventory'!K$3)</f>
        <v>0</v>
      </c>
      <c r="L87" s="13">
        <f>SUMIFS('ATL RAW'!$J:$J,'ATL RAW'!$I:$I,'ATL GA Inventory'!$B87,'ATL RAW'!$L:$L,'ATL GA Inventory'!L$3)+SUMIFS('ATL CR'!$J:$J,'ATL CR'!$I:$I,'ATL GA Inventory'!$B87,'ATL CR'!$L:$L,'ATL GA Inventory'!L$3)</f>
        <v>0</v>
      </c>
      <c r="M87" s="13">
        <f>SUMIFS('ATL RAW'!$J:$J,'ATL RAW'!$I:$I,'ATL GA Inventory'!$B87,'ATL RAW'!$L:$L,'ATL GA Inventory'!M$3)+SUMIFS('ATL CR'!$J:$J,'ATL CR'!$I:$I,'ATL GA Inventory'!$B87,'ATL CR'!$L:$L,'ATL GA Inventory'!M$3)</f>
        <v>0</v>
      </c>
      <c r="N87" s="13">
        <f>SUMIFS('ATL RAW'!$J:$J,'ATL RAW'!$I:$I,'ATL GA Inventory'!$B87,'ATL RAW'!$L:$L,'ATL GA Inventory'!N$3)+SUMIFS('ATL CR'!$J:$J,'ATL CR'!$I:$I,'ATL GA Inventory'!$B87,'ATL CR'!$L:$L,'ATL GA Inventory'!N$3)</f>
        <v>0</v>
      </c>
      <c r="O87" s="13">
        <f>SUMIFS('ATL RAW'!$J:$J,'ATL RAW'!$I:$I,'ATL GA Inventory'!$B87,'ATL RAW'!$L:$L,'ATL GA Inventory'!O$3)+SUMIFS('ATL CR'!$J:$J,'ATL CR'!$I:$I,'ATL GA Inventory'!$B87,'ATL CR'!$L:$L,'ATL GA Inventory'!O$3)</f>
        <v>0</v>
      </c>
      <c r="P87" s="13">
        <f>SUMIFS('ATL RAW'!$J:$J,'ATL RAW'!$I:$I,'ATL GA Inventory'!$B87,'ATL RAW'!$L:$L,'ATL GA Inventory'!P$3)+SUMIFS('ATL CR'!$J:$J,'ATL CR'!$I:$I,'ATL GA Inventory'!$B87,'ATL CR'!$L:$L,'ATL GA Inventory'!P$3)</f>
        <v>0</v>
      </c>
      <c r="Q87" s="13">
        <f>SUMIFS('ATL RAW'!$J:$J,'ATL RAW'!$I:$I,'ATL GA Inventory'!$B87,'ATL RAW'!$L:$L,'ATL GA Inventory'!Q$3)+SUMIFS('ATL CR'!$J:$J,'ATL CR'!$I:$I,'ATL GA Inventory'!$B87,'ATL CR'!$L:$L,'ATL GA Inventory'!Q$3)</f>
        <v>0</v>
      </c>
      <c r="R87" s="13">
        <f>SUMIFS('ATL RAW'!$J:$J,'ATL RAW'!$I:$I,'ATL GA Inventory'!$B87,'ATL RAW'!$L:$L,'ATL GA Inventory'!R$3)+SUMIFS('ATL CR'!$J:$J,'ATL CR'!$I:$I,'ATL GA Inventory'!$B87,'ATL CR'!$L:$L,'ATL GA Inventory'!R$3)</f>
        <v>0</v>
      </c>
      <c r="S87" s="13">
        <f>SUMIFS('ATL RAW'!$J:$J,'ATL RAW'!$I:$I,'ATL GA Inventory'!$B87,'ATL RAW'!$L:$L,'ATL GA Inventory'!S$3)+SUMIFS('ATL CR'!$J:$J,'ATL CR'!$I:$I,'ATL GA Inventory'!$B87,'ATL CR'!$L:$L,'ATL GA Inventory'!S$3)</f>
        <v>0</v>
      </c>
      <c r="T87" s="13">
        <f>SUMIFS('ATL RAW'!$J:$J,'ATL RAW'!$I:$I,'ATL GA Inventory'!$B87,'ATL RAW'!$L:$L,'ATL GA Inventory'!T$3)+SUMIFS('ATL CR'!$J:$J,'ATL CR'!$I:$I,'ATL GA Inventory'!$B87,'ATL CR'!$L:$L,'ATL GA Inventory'!T$3)</f>
        <v>0</v>
      </c>
      <c r="U87" s="13">
        <f>SUMIFS('ATL RAW'!$J:$J,'ATL RAW'!$I:$I,'ATL GA Inventory'!$B87,'ATL RAW'!$L:$L,'ATL GA Inventory'!U$3)+SUMIFS('ATL CR'!$J:$J,'ATL CR'!$I:$I,'ATL GA Inventory'!$B87,'ATL CR'!$L:$L,'ATL GA Inventory'!U$3)</f>
        <v>0</v>
      </c>
      <c r="V87" s="13">
        <f>SUMIFS('ATL RAW'!$J:$J,'ATL RAW'!$I:$I,'ATL GA Inventory'!$B87,'ATL RAW'!$L:$L,'ATL GA Inventory'!V$3)+SUMIFS('ATL CR'!$J:$J,'ATL CR'!$I:$I,'ATL GA Inventory'!$B87,'ATL CR'!$L:$L,'ATL GA Inventory'!V$3)</f>
        <v>0</v>
      </c>
      <c r="W87" s="13">
        <f>SUMIFS('ATL RAW'!$J:$J,'ATL RAW'!$I:$I,'ATL GA Inventory'!$B87,'ATL RAW'!$L:$L,'ATL GA Inventory'!W$3)+SUMIFS('ATL CR'!$J:$J,'ATL CR'!$I:$I,'ATL GA Inventory'!$B87,'ATL CR'!$L:$L,'ATL GA Inventory'!W$3)</f>
        <v>0</v>
      </c>
      <c r="X87" s="13">
        <f>SUMIFS('ATL RAW'!$J:$J,'ATL RAW'!$I:$I,'ATL GA Inventory'!$B87,'ATL RAW'!$L:$L,'ATL GA Inventory'!X$3)+SUMIFS('ATL CR'!$J:$J,'ATL CR'!$I:$I,'ATL GA Inventory'!$B87,'ATL CR'!$L:$L,'ATL GA Inventory'!X$3)</f>
        <v>0</v>
      </c>
      <c r="Y87" s="13">
        <f>SUMIFS('ATL RAW'!$J:$J,'ATL RAW'!$I:$I,'ATL GA Inventory'!$B87,'ATL RAW'!$L:$L,'ATL GA Inventory'!Y$3)+SUMIFS('ATL CR'!$J:$J,'ATL CR'!$I:$I,'ATL GA Inventory'!$B87,'ATL CR'!$L:$L,'ATL GA Inventory'!Y$3)</f>
        <v>0</v>
      </c>
      <c r="Z87" s="13">
        <f>SUMIFS('ATL RAW'!$J:$J,'ATL RAW'!$I:$I,'ATL GA Inventory'!$B87,'ATL RAW'!$L:$L,'ATL GA Inventory'!Z$3)+SUMIFS('ATL CR'!$J:$J,'ATL CR'!$I:$I,'ATL GA Inventory'!$B87,'ATL CR'!$L:$L,'ATL GA Inventory'!Z$3)</f>
        <v>0</v>
      </c>
      <c r="AA87" s="13">
        <f>SUMIFS('ATL RAW'!$J:$J,'ATL RAW'!$I:$I,'ATL GA Inventory'!$B87,'ATL RAW'!$L:$L,'ATL GA Inventory'!AA$3)+SUMIFS('ATL CR'!$J:$J,'ATL CR'!$I:$I,'ATL GA Inventory'!$B87,'ATL CR'!$L:$L,'ATL GA Inventory'!AA$3)</f>
        <v>0</v>
      </c>
      <c r="AB87" s="13">
        <f>SUMIFS('ATL RAW'!$J:$J,'ATL RAW'!$I:$I,'ATL GA Inventory'!$B87,'ATL RAW'!$L:$L,'ATL GA Inventory'!AB$3)+SUMIFS('ATL CR'!$J:$J,'ATL CR'!$I:$I,'ATL GA Inventory'!$B87,'ATL CR'!$L:$L,'ATL GA Inventory'!AB$3)</f>
        <v>0</v>
      </c>
      <c r="AC87" s="13">
        <f>SUMIFS('ATL RAW'!$J:$J,'ATL RAW'!$I:$I,'ATL GA Inventory'!$B87,'ATL RAW'!$L:$L,'ATL GA Inventory'!AC$3)+SUMIFS('ATL CR'!$J:$J,'ATL CR'!$I:$I,'ATL GA Inventory'!$B87,'ATL CR'!$L:$L,'ATL GA Inventory'!AC$3)</f>
        <v>0</v>
      </c>
      <c r="AD87" s="13">
        <f>SUMIFS('ATL RAW'!$J:$J,'ATL RAW'!$I:$I,'ATL GA Inventory'!$B87,'ATL RAW'!$L:$L,'ATL GA Inventory'!AD$3)+SUMIFS('ATL CR'!$J:$J,'ATL CR'!$I:$I,'ATL GA Inventory'!$B87,'ATL CR'!$L:$L,'ATL GA Inventory'!AD$3)</f>
        <v>0</v>
      </c>
      <c r="AE87" s="13">
        <f>SUMIFS('ATL RAW'!$J:$J,'ATL RAW'!$I:$I,'ATL GA Inventory'!$B87,'ATL RAW'!$L:$L,'ATL GA Inventory'!AE$3)+SUMIFS('ATL CR'!$J:$J,'ATL CR'!$I:$I,'ATL GA Inventory'!$B87,'ATL CR'!$L:$L,'ATL GA Inventory'!AE$3)</f>
        <v>0</v>
      </c>
      <c r="AF87" s="13">
        <f>SUMIFS('ATL RAW'!$J:$J,'ATL RAW'!$I:$I,'ATL GA Inventory'!$B87,'ATL RAW'!$L:$L,'ATL GA Inventory'!AF$3)+SUMIFS('ATL CR'!$J:$J,'ATL CR'!$I:$I,'ATL GA Inventory'!$B87,'ATL CR'!$L:$L,'ATL GA Inventory'!AF$3)</f>
        <v>0</v>
      </c>
      <c r="AG87" s="13">
        <f>SUMIFS('ATL RAW'!$J:$J,'ATL RAW'!$I:$I,'ATL GA Inventory'!$B87,'ATL RAW'!$L:$L,'ATL GA Inventory'!AG$3)+SUMIFS('ATL CR'!$J:$J,'ATL CR'!$I:$I,'ATL GA Inventory'!$B87,'ATL CR'!$L:$L,'ATL GA Inventory'!AG$3)</f>
        <v>0</v>
      </c>
      <c r="AH87" s="13">
        <f>SUMIFS('ATL RAW'!$J:$J,'ATL RAW'!$I:$I,'ATL GA Inventory'!$B87,'ATL RAW'!$L:$L,'ATL GA Inventory'!AH$3)+SUMIFS('ATL CR'!$J:$J,'ATL CR'!$I:$I,'ATL GA Inventory'!$B87,'ATL CR'!$L:$L,'ATL GA Inventory'!AH$3)</f>
        <v>0</v>
      </c>
      <c r="AI87" s="13">
        <f>SUMIFS('ATL RAW'!$J:$J,'ATL RAW'!$I:$I,'ATL GA Inventory'!$B87,'ATL RAW'!$L:$L,'ATL GA Inventory'!AI$3)+SUMIFS('ATL CR'!$J:$J,'ATL CR'!$I:$I,'ATL GA Inventory'!$B87,'ATL CR'!$L:$L,'ATL GA Inventory'!AI$3)</f>
        <v>0</v>
      </c>
      <c r="AJ87" s="13">
        <f>SUMIFS('ATL RAW'!$J:$J,'ATL RAW'!$I:$I,'ATL GA Inventory'!$B87,'ATL RAW'!$L:$L,'ATL GA Inventory'!AJ$3)+SUMIFS('ATL CR'!$J:$J,'ATL CR'!$I:$I,'ATL GA Inventory'!$B87,'ATL CR'!$L:$L,'ATL GA Inventory'!AJ$3)</f>
        <v>0</v>
      </c>
      <c r="AK87" s="13">
        <f>SUMIFS('ATL RAW'!$J:$J,'ATL RAW'!$I:$I,'ATL GA Inventory'!$B87,'ATL RAW'!$L:$L,'ATL GA Inventory'!AK$3)+SUMIFS('ATL CR'!$J:$J,'ATL CR'!$I:$I,'ATL GA Inventory'!$B87,'ATL CR'!$L:$L,'ATL GA Inventory'!AK$3)</f>
        <v>0</v>
      </c>
      <c r="AL87" s="13">
        <f>SUMIFS('ATL RAW'!$J:$J,'ATL RAW'!$I:$I,'ATL GA Inventory'!$B87,'ATL RAW'!$L:$L,'ATL GA Inventory'!AL$3)+SUMIFS('ATL CR'!$J:$J,'ATL CR'!$I:$I,'ATL GA Inventory'!$B87,'ATL CR'!$L:$L,'ATL GA Inventory'!AL$3)</f>
        <v>0</v>
      </c>
      <c r="AM87" s="13">
        <f>SUMIFS('ATL RAW'!$J:$J,'ATL RAW'!$I:$I,'ATL GA Inventory'!$B87,'ATL RAW'!$L:$L,'ATL GA Inventory'!AM$3)+SUMIFS('ATL CR'!$J:$J,'ATL CR'!$I:$I,'ATL GA Inventory'!$B87,'ATL CR'!$L:$L,'ATL GA Inventory'!AM$3)</f>
        <v>0</v>
      </c>
      <c r="AN87" s="13">
        <f>SUMIFS('ATL RAW'!$J:$J,'ATL RAW'!$I:$I,'ATL GA Inventory'!$B87,'ATL RAW'!$L:$L,'ATL GA Inventory'!AN$3)+SUMIFS('ATL CR'!$J:$J,'ATL CR'!$I:$I,'ATL GA Inventory'!$B87,'ATL CR'!$L:$L,'ATL GA Inventory'!AN$3)</f>
        <v>0</v>
      </c>
      <c r="AO87" s="13">
        <f>SUMIFS('ATL RAW'!$J:$J,'ATL RAW'!$I:$I,'ATL GA Inventory'!$B87,'ATL RAW'!$L:$L,'ATL GA Inventory'!AO$3)+SUMIFS('ATL CR'!$J:$J,'ATL CR'!$I:$I,'ATL GA Inventory'!$B87,'ATL CR'!$L:$L,'ATL GA Inventory'!AO$3)</f>
        <v>0</v>
      </c>
      <c r="AP87" s="13">
        <f>SUMIFS('ATL RAW'!$J:$J,'ATL RAW'!$I:$I,'ATL GA Inventory'!$B87,'ATL RAW'!$L:$L,'ATL GA Inventory'!AP$3)+SUMIFS('ATL CR'!$J:$J,'ATL CR'!$I:$I,'ATL GA Inventory'!$B87,'ATL CR'!$L:$L,'ATL GA Inventory'!AP$3)</f>
        <v>0</v>
      </c>
      <c r="AQ87" s="13">
        <f>SUMIFS('ATL RAW'!$J:$J,'ATL RAW'!$I:$I,'ATL GA Inventory'!$B87,'ATL RAW'!$L:$L,'ATL GA Inventory'!AQ$3)+SUMIFS('ATL CR'!$J:$J,'ATL CR'!$I:$I,'ATL GA Inventory'!$B87,'ATL CR'!$L:$L,'ATL GA Inventory'!AQ$3)</f>
        <v>0</v>
      </c>
      <c r="AR87" s="13">
        <f>SUMIFS('ATL RAW'!$J:$J,'ATL RAW'!$I:$I,'ATL GA Inventory'!$B87,'ATL RAW'!$L:$L,'ATL GA Inventory'!AR$3)+SUMIFS('ATL CR'!$J:$J,'ATL CR'!$I:$I,'ATL GA Inventory'!$B87,'ATL CR'!$L:$L,'ATL GA Inventory'!AR$3)</f>
        <v>0</v>
      </c>
      <c r="AS87" s="13">
        <f>SUMIFS('ATL RAW'!$J:$J,'ATL RAW'!$I:$I,'ATL GA Inventory'!$B87,'ATL RAW'!$L:$L,'ATL GA Inventory'!AS$3)+SUMIFS('ATL CR'!$J:$J,'ATL CR'!$I:$I,'ATL GA Inventory'!$B87,'ATL CR'!$L:$L,'ATL GA Inventory'!AS$3)</f>
        <v>0</v>
      </c>
      <c r="AT87" s="13">
        <f>SUMIFS('ATL RAW'!$J:$J,'ATL RAW'!$I:$I,'ATL GA Inventory'!$B87,'ATL RAW'!$L:$L,'ATL GA Inventory'!AT$3)+SUMIFS('ATL CR'!$J:$J,'ATL CR'!$I:$I,'ATL GA Inventory'!$B87,'ATL CR'!$L:$L,'ATL GA Inventory'!AT$3)</f>
        <v>0</v>
      </c>
      <c r="AU87" s="13">
        <f>SUMIFS('ATL RAW'!$J:$J,'ATL RAW'!$I:$I,'ATL GA Inventory'!$B87,'ATL RAW'!$L:$L,'ATL GA Inventory'!AU$3)+SUMIFS('ATL CR'!$J:$J,'ATL CR'!$I:$I,'ATL GA Inventory'!$B87,'ATL CR'!$L:$L,'ATL GA Inventory'!AU$3)</f>
        <v>0</v>
      </c>
      <c r="AV87" s="13">
        <f>SUMIFS('ATL RAW'!$J:$J,'ATL RAW'!$I:$I,'ATL GA Inventory'!$B87,'ATL RAW'!$L:$L,'ATL GA Inventory'!AV$3)+SUMIFS('ATL CR'!$J:$J,'ATL CR'!$I:$I,'ATL GA Inventory'!$B87,'ATL CR'!$L:$L,'ATL GA Inventory'!AV$3)</f>
        <v>0</v>
      </c>
      <c r="AW87" s="13">
        <f>SUMIFS('ATL RAW'!$J:$J,'ATL RAW'!$I:$I,'ATL GA Inventory'!$B87,'ATL RAW'!$L:$L,'ATL GA Inventory'!AW$3)+SUMIFS('ATL CR'!$J:$J,'ATL CR'!$I:$I,'ATL GA Inventory'!$B87,'ATL CR'!$L:$L,'ATL GA Inventory'!AW$3)</f>
        <v>0</v>
      </c>
      <c r="AX87" s="13">
        <f>SUMIFS('ATL RAW'!$J:$J,'ATL RAW'!$I:$I,'ATL GA Inventory'!$B87,'ATL RAW'!$L:$L,'ATL GA Inventory'!AX$3)+SUMIFS('ATL CR'!$J:$J,'ATL CR'!$I:$I,'ATL GA Inventory'!$B87,'ATL CR'!$L:$L,'ATL GA Inventory'!AX$3)</f>
        <v>0</v>
      </c>
      <c r="AY87" s="13">
        <f>SUMIFS('ATL RAW'!$J:$J,'ATL RAW'!$I:$I,'ATL GA Inventory'!$B87,'ATL RAW'!$L:$L,'ATL GA Inventory'!AY$3)+SUMIFS('ATL CR'!$J:$J,'ATL CR'!$I:$I,'ATL GA Inventory'!$B87,'ATL CR'!$L:$L,'ATL GA Inventory'!AY$3)</f>
        <v>0</v>
      </c>
      <c r="AZ87" s="13">
        <f>SUMIFS('ATL RAW'!$J:$J,'ATL RAW'!$I:$I,'ATL GA Inventory'!$B87,'ATL RAW'!$L:$L,'ATL GA Inventory'!AZ$3)+SUMIFS('ATL CR'!$J:$J,'ATL CR'!$I:$I,'ATL GA Inventory'!$B87,'ATL CR'!$L:$L,'ATL GA Inventory'!AZ$3)</f>
        <v>0</v>
      </c>
      <c r="BA87" s="13">
        <f>SUMIFS('ATL RAW'!$J:$J,'ATL RAW'!$I:$I,'ATL GA Inventory'!$B87,'ATL RAW'!$L:$L,'ATL GA Inventory'!BA$3)+SUMIFS('ATL CR'!$J:$J,'ATL CR'!$I:$I,'ATL GA Inventory'!$B87,'ATL CR'!$L:$L,'ATL GA Inventory'!BA$3)</f>
        <v>0</v>
      </c>
      <c r="BB87" s="13">
        <f>SUMIFS('ATL RAW'!$J:$J,'ATL RAW'!$I:$I,'ATL GA Inventory'!$B87,'ATL RAW'!$L:$L,'ATL GA Inventory'!BB$3)+SUMIFS('ATL CR'!$J:$J,'ATL CR'!$I:$I,'ATL GA Inventory'!$B87,'ATL CR'!$L:$L,'ATL GA Inventory'!BB$3)</f>
        <v>0</v>
      </c>
      <c r="BC87" s="13">
        <f>SUMIFS('ATL RAW'!$J:$J,'ATL RAW'!$I:$I,'ATL GA Inventory'!$B87,'ATL RAW'!$L:$L,'ATL GA Inventory'!BC$3)+SUMIFS('ATL CR'!$J:$J,'ATL CR'!$I:$I,'ATL GA Inventory'!$B87,'ATL CR'!$L:$L,'ATL GA Inventory'!BC$3)</f>
        <v>0</v>
      </c>
      <c r="BD87" s="13">
        <f>SUMIFS('ATL RAW'!$J:$J,'ATL RAW'!$I:$I,'ATL GA Inventory'!$B87,'ATL RAW'!$L:$L,'ATL GA Inventory'!BD$3)+SUMIFS('ATL CR'!$J:$J,'ATL CR'!$I:$I,'ATL GA Inventory'!$B87,'ATL CR'!$L:$L,'ATL GA Inventory'!BD$3)</f>
        <v>0</v>
      </c>
      <c r="BE87" s="13">
        <f>SUMIFS('ATL RAW'!$J:$J,'ATL RAW'!$I:$I,'ATL GA Inventory'!$B87,'ATL RAW'!$L:$L,'ATL GA Inventory'!BE$3)+SUMIFS('ATL CR'!$J:$J,'ATL CR'!$I:$I,'ATL GA Inventory'!$B87,'ATL CR'!$L:$L,'ATL GA Inventory'!BE$3)</f>
        <v>0</v>
      </c>
      <c r="BF87" s="13">
        <f>SUMIFS('ATL RAW'!$J:$J,'ATL RAW'!$I:$I,'ATL GA Inventory'!$B87,'ATL RAW'!$L:$L,'ATL GA Inventory'!BF$3)+SUMIFS('ATL CR'!$J:$J,'ATL CR'!$I:$I,'ATL GA Inventory'!$B87,'ATL CR'!$L:$L,'ATL GA Inventory'!BF$3)</f>
        <v>0</v>
      </c>
      <c r="BG87" s="13">
        <f>SUMIFS('ATL RAW'!$J:$J,'ATL RAW'!$I:$I,'ATL GA Inventory'!$B87,'ATL RAW'!$L:$L,'ATL GA Inventory'!BG$3)+SUMIFS('ATL CR'!$J:$J,'ATL CR'!$I:$I,'ATL GA Inventory'!$B87,'ATL CR'!$L:$L,'ATL GA Inventory'!BG$3)</f>
        <v>0</v>
      </c>
      <c r="BH87" s="13">
        <f>SUMIFS('ATL RAW'!$J:$J,'ATL RAW'!$I:$I,'ATL GA Inventory'!$B87,'ATL RAW'!$L:$L,'ATL GA Inventory'!BH$3)+SUMIFS('ATL CR'!$J:$J,'ATL CR'!$I:$I,'ATL GA Inventory'!$B87,'ATL CR'!$L:$L,'ATL GA Inventory'!BH$3)</f>
        <v>0</v>
      </c>
      <c r="BI87" s="13">
        <f>SUMIFS('ATL RAW'!$J:$J,'ATL RAW'!$I:$I,'ATL GA Inventory'!$B87,'ATL RAW'!$L:$L,'ATL GA Inventory'!BI$3)+SUMIFS('ATL CR'!$J:$J,'ATL CR'!$I:$I,'ATL GA Inventory'!$B87,'ATL CR'!$L:$L,'ATL GA Inventory'!BI$3)</f>
        <v>0</v>
      </c>
      <c r="BJ87" s="13">
        <f>SUMIFS('ATL RAW'!$J:$J,'ATL RAW'!$I:$I,'ATL GA Inventory'!$B87,'ATL RAW'!$L:$L,'ATL GA Inventory'!BJ$3)+SUMIFS('ATL CR'!$J:$J,'ATL CR'!$I:$I,'ATL GA Inventory'!$B87,'ATL CR'!$L:$L,'ATL GA Inventory'!BJ$3)</f>
        <v>0</v>
      </c>
      <c r="BK87" s="13">
        <f>SUMIFS('ATL RAW'!$J:$J,'ATL RAW'!$I:$I,'ATL GA Inventory'!$B87,'ATL RAW'!$L:$L,'ATL GA Inventory'!BK$3)+SUMIFS('ATL CR'!$J:$J,'ATL CR'!$I:$I,'ATL GA Inventory'!$B87,'ATL CR'!$L:$L,'ATL GA Inventory'!BK$3)</f>
        <v>0</v>
      </c>
      <c r="BL87" s="13">
        <f>SUMIFS('ATL RAW'!$J:$J,'ATL RAW'!$I:$I,'ATL GA Inventory'!$B87,'ATL RAW'!$L:$L,'ATL GA Inventory'!BL$3)+SUMIFS('ATL CR'!$J:$J,'ATL CR'!$I:$I,'ATL GA Inventory'!$B87,'ATL CR'!$L:$L,'ATL GA Inventory'!BL$3)</f>
        <v>0</v>
      </c>
      <c r="BM87" s="13">
        <f>SUMIFS('ATL RAW'!$J:$J,'ATL RAW'!$I:$I,'ATL GA Inventory'!$B87,'ATL RAW'!$L:$L,'ATL GA Inventory'!BM$3)+SUMIFS('ATL CR'!$J:$J,'ATL CR'!$I:$I,'ATL GA Inventory'!$B87,'ATL CR'!$L:$L,'ATL GA Inventory'!BM$3)</f>
        <v>0</v>
      </c>
      <c r="BN87" s="13">
        <f>SUMIFS('ATL RAW'!$J:$J,'ATL RAW'!$I:$I,'ATL GA Inventory'!$B87,'ATL RAW'!$L:$L,'ATL GA Inventory'!BN$3)+SUMIFS('ATL CR'!$J:$J,'ATL CR'!$I:$I,'ATL GA Inventory'!$B87,'ATL CR'!$L:$L,'ATL GA Inventory'!BN$3)</f>
        <v>0</v>
      </c>
      <c r="BO87" s="13">
        <f>SUMIFS('ATL RAW'!$J:$J,'ATL RAW'!$I:$I,'ATL GA Inventory'!$B87,'ATL RAW'!$L:$L,'ATL GA Inventory'!BO$3)+SUMIFS('ATL CR'!$J:$J,'ATL CR'!$I:$I,'ATL GA Inventory'!$B87,'ATL CR'!$L:$L,'ATL GA Inventory'!BO$3)</f>
        <v>0</v>
      </c>
      <c r="BP87" s="13">
        <f>SUMIFS('ATL RAW'!$J:$J,'ATL RAW'!$I:$I,'ATL GA Inventory'!$B87,'ATL RAW'!$L:$L,'ATL GA Inventory'!BP$3)+SUMIFS('ATL CR'!$J:$J,'ATL CR'!$I:$I,'ATL GA Inventory'!$B87,'ATL CR'!$L:$L,'ATL GA Inventory'!BP$3)</f>
        <v>0</v>
      </c>
      <c r="BQ87" s="13">
        <f>SUMIFS('ATL RAW'!$J:$J,'ATL RAW'!$I:$I,'ATL GA Inventory'!$B87,'ATL RAW'!$L:$L,'ATL GA Inventory'!BQ$3)+SUMIFS('ATL CR'!$J:$J,'ATL CR'!$I:$I,'ATL GA Inventory'!$B87,'ATL CR'!$L:$L,'ATL GA Inventory'!BQ$3)</f>
        <v>0</v>
      </c>
      <c r="BR87" s="13">
        <f>SUMIFS('ATL RAW'!$J:$J,'ATL RAW'!$I:$I,'ATL GA Inventory'!$B87,'ATL RAW'!$L:$L,'ATL GA Inventory'!BR$3)+SUMIFS('ATL CR'!$J:$J,'ATL CR'!$I:$I,'ATL GA Inventory'!$B87,'ATL CR'!$L:$L,'ATL GA Inventory'!BR$3)</f>
        <v>0</v>
      </c>
      <c r="BS87" s="13">
        <f>SUMIFS('ATL RAW'!$J:$J,'ATL RAW'!$I:$I,'ATL GA Inventory'!$B87,'ATL RAW'!$L:$L,'ATL GA Inventory'!BS$3)+SUMIFS('ATL CR'!$J:$J,'ATL CR'!$I:$I,'ATL GA Inventory'!$B87,'ATL CR'!$L:$L,'ATL GA Inventory'!BS$3)</f>
        <v>0</v>
      </c>
      <c r="BT87" s="13">
        <f>SUMIFS('ATL RAW'!$J:$J,'ATL RAW'!$I:$I,'ATL GA Inventory'!$B87,'ATL RAW'!$L:$L,'ATL GA Inventory'!BT$3)+SUMIFS('ATL CR'!$J:$J,'ATL CR'!$I:$I,'ATL GA Inventory'!$B87,'ATL CR'!$L:$L,'ATL GA Inventory'!BT$3)</f>
        <v>0</v>
      </c>
      <c r="BU87" s="13">
        <f>SUMIFS('ATL RAW'!$J:$J,'ATL RAW'!$I:$I,'ATL GA Inventory'!$B87,'ATL RAW'!$L:$L,'ATL GA Inventory'!BU$3)+SUMIFS('ATL CR'!$J:$J,'ATL CR'!$I:$I,'ATL GA Inventory'!$B87,'ATL CR'!$L:$L,'ATL GA Inventory'!BU$3)</f>
        <v>0</v>
      </c>
      <c r="BV87" s="13">
        <f>SUMIFS('ATL RAW'!$J:$J,'ATL RAW'!$I:$I,'ATL GA Inventory'!$B87,'ATL RAW'!$L:$L,'ATL GA Inventory'!BV$3)+SUMIFS('ATL CR'!$J:$J,'ATL CR'!$I:$I,'ATL GA Inventory'!$B87,'ATL CR'!$L:$L,'ATL GA Inventory'!BV$3)</f>
        <v>0</v>
      </c>
      <c r="BW87" s="13">
        <f>SUMIFS('ATL RAW'!$J:$J,'ATL RAW'!$I:$I,'ATL GA Inventory'!$B87,'ATL RAW'!$L:$L,'ATL GA Inventory'!BW$3)+SUMIFS('ATL CR'!$J:$J,'ATL CR'!$I:$I,'ATL GA Inventory'!$B87,'ATL CR'!$L:$L,'ATL GA Inventory'!BW$3)</f>
        <v>0</v>
      </c>
      <c r="BX87" s="13">
        <f>SUMIFS('ATL RAW'!$J:$J,'ATL RAW'!$I:$I,'ATL GA Inventory'!$B87,'ATL RAW'!$L:$L,'ATL GA Inventory'!BX$3)+SUMIFS('ATL CR'!$J:$J,'ATL CR'!$I:$I,'ATL GA Inventory'!$B87,'ATL CR'!$L:$L,'ATL GA Inventory'!BX$3)</f>
        <v>0</v>
      </c>
      <c r="BY87" s="13">
        <f>SUMIFS('ATL RAW'!$J:$J,'ATL RAW'!$I:$I,'ATL GA Inventory'!$B87,'ATL RAW'!$L:$L,'ATL GA Inventory'!BY$3)+SUMIFS('ATL CR'!$J:$J,'ATL CR'!$I:$I,'ATL GA Inventory'!$B87,'ATL CR'!$L:$L,'ATL GA Inventory'!BY$3)</f>
        <v>0</v>
      </c>
      <c r="BZ87" s="13">
        <f>SUMIFS('ATL RAW'!$J:$J,'ATL RAW'!$I:$I,'ATL GA Inventory'!$B87,'ATL RAW'!$L:$L,'ATL GA Inventory'!BZ$3)+SUMIFS('ATL CR'!$J:$J,'ATL CR'!$I:$I,'ATL GA Inventory'!$B87,'ATL CR'!$L:$L,'ATL GA Inventory'!BZ$3)</f>
        <v>0</v>
      </c>
      <c r="CA87" s="13">
        <f>SUMIFS('ATL RAW'!$J:$J,'ATL RAW'!$I:$I,'ATL GA Inventory'!$B87,'ATL RAW'!$L:$L,'ATL GA Inventory'!CA$3)+SUMIFS('ATL CR'!$J:$J,'ATL CR'!$I:$I,'ATL GA Inventory'!$B87,'ATL CR'!$L:$L,'ATL GA Inventory'!CA$3)</f>
        <v>0</v>
      </c>
      <c r="CB87" s="13">
        <f>SUMIFS('ATL RAW'!$J:$J,'ATL RAW'!$I:$I,'ATL GA Inventory'!$B87,'ATL RAW'!$L:$L,'ATL GA Inventory'!CB$3)+SUMIFS('ATL CR'!$J:$J,'ATL CR'!$I:$I,'ATL GA Inventory'!$B87,'ATL CR'!$L:$L,'ATL GA Inventory'!CB$3)</f>
        <v>0</v>
      </c>
      <c r="CC87" s="13">
        <f>SUMIFS('ATL RAW'!$J:$J,'ATL RAW'!$I:$I,'ATL GA Inventory'!$B87,'ATL RAW'!$L:$L,'ATL GA Inventory'!CC$3)+SUMIFS('ATL CR'!$J:$J,'ATL CR'!$I:$I,'ATL GA Inventory'!$B87,'ATL CR'!$L:$L,'ATL GA Inventory'!CC$3)</f>
        <v>0</v>
      </c>
      <c r="CD87" s="13">
        <f>SUMIFS('ATL RAW'!$J:$J,'ATL RAW'!$I:$I,'ATL GA Inventory'!$B87,'ATL RAW'!$L:$L,'ATL GA Inventory'!CD$3)+SUMIFS('ATL CR'!$J:$J,'ATL CR'!$I:$I,'ATL GA Inventory'!$B87,'ATL CR'!$L:$L,'ATL GA Inventory'!CD$3)</f>
        <v>0</v>
      </c>
      <c r="CE87" s="13">
        <f>SUMIFS('ATL RAW'!$J:$J,'ATL RAW'!$I:$I,'ATL GA Inventory'!$B87,'ATL RAW'!$L:$L,'ATL GA Inventory'!CE$3)+SUMIFS('ATL CR'!$J:$J,'ATL CR'!$I:$I,'ATL GA Inventory'!$B87,'ATL CR'!$L:$L,'ATL GA Inventory'!CE$3)</f>
        <v>0</v>
      </c>
      <c r="CF87" s="13">
        <f>SUMIFS('ATL RAW'!$J:$J,'ATL RAW'!$I:$I,'ATL GA Inventory'!$B87,'ATL RAW'!$L:$L,'ATL GA Inventory'!CF$3)+SUMIFS('ATL CR'!$J:$J,'ATL CR'!$I:$I,'ATL GA Inventory'!$B87,'ATL CR'!$L:$L,'ATL GA Inventory'!CF$3)</f>
        <v>0</v>
      </c>
      <c r="CG87" s="13">
        <f>SUMIFS('ATL RAW'!$J:$J,'ATL RAW'!$I:$I,'ATL GA Inventory'!$B87,'ATL RAW'!$L:$L,'ATL GA Inventory'!CG$3)+SUMIFS('ATL CR'!$J:$J,'ATL CR'!$I:$I,'ATL GA Inventory'!$B87,'ATL CR'!$L:$L,'ATL GA Inventory'!CG$3)</f>
        <v>0</v>
      </c>
      <c r="CH87" s="13">
        <f>SUMIFS('ATL RAW'!$J:$J,'ATL RAW'!$I:$I,'ATL GA Inventory'!$B87,'ATL RAW'!$L:$L,'ATL GA Inventory'!CH$3)+SUMIFS('ATL CR'!$J:$J,'ATL CR'!$I:$I,'ATL GA Inventory'!$B87,'ATL CR'!$L:$L,'ATL GA Inventory'!CH$3)</f>
        <v>0</v>
      </c>
      <c r="CI87" s="13">
        <f>SUMIFS('ATL RAW'!$J:$J,'ATL RAW'!$I:$I,'ATL GA Inventory'!$B87,'ATL RAW'!$L:$L,'ATL GA Inventory'!CI$3)+SUMIFS('ATL CR'!$J:$J,'ATL CR'!$I:$I,'ATL GA Inventory'!$B87,'ATL CR'!$L:$L,'ATL GA Inventory'!CI$3)</f>
        <v>0</v>
      </c>
      <c r="CJ87" s="13">
        <f>SUMIFS('ATL RAW'!$J:$J,'ATL RAW'!$I:$I,'ATL GA Inventory'!$B87,'ATL RAW'!$L:$L,'ATL GA Inventory'!CJ$3)+SUMIFS('ATL CR'!$J:$J,'ATL CR'!$I:$I,'ATL GA Inventory'!$B87,'ATL CR'!$L:$L,'ATL GA Inventory'!CJ$3)</f>
        <v>0</v>
      </c>
      <c r="CK87" s="13">
        <f>SUMIFS('ATL RAW'!$J:$J,'ATL RAW'!$I:$I,'ATL GA Inventory'!$B87,'ATL RAW'!$L:$L,'ATL GA Inventory'!CK$3)+SUMIFS('ATL CR'!$J:$J,'ATL CR'!$I:$I,'ATL GA Inventory'!$B87,'ATL CR'!$L:$L,'ATL GA Inventory'!CK$3)</f>
        <v>0</v>
      </c>
      <c r="CL87" s="13">
        <f>SUMIFS('ATL RAW'!$J:$J,'ATL RAW'!$I:$I,'ATL GA Inventory'!$B87,'ATL RAW'!$L:$L,'ATL GA Inventory'!CL$3)+SUMIFS('ATL CR'!$J:$J,'ATL CR'!$I:$I,'ATL GA Inventory'!$B87,'ATL CR'!$L:$L,'ATL GA Inventory'!CL$3)</f>
        <v>0</v>
      </c>
      <c r="CM87" s="13">
        <f>SUMIFS('ATL RAW'!$J:$J,'ATL RAW'!$I:$I,'ATL GA Inventory'!$B87,'ATL RAW'!$L:$L,'ATL GA Inventory'!CM$3)+SUMIFS('ATL CR'!$J:$J,'ATL CR'!$I:$I,'ATL GA Inventory'!$B87,'ATL CR'!$L:$L,'ATL GA Inventory'!CM$3)</f>
        <v>0</v>
      </c>
      <c r="CN87" s="13">
        <f>SUMIFS('ATL RAW'!$J:$J,'ATL RAW'!$I:$I,'ATL GA Inventory'!$B87,'ATL RAW'!$L:$L,'ATL GA Inventory'!CN$3)+SUMIFS('ATL CR'!$J:$J,'ATL CR'!$I:$I,'ATL GA Inventory'!$B87,'ATL CR'!$L:$L,'ATL GA Inventory'!CN$3)</f>
        <v>0</v>
      </c>
      <c r="CO87" s="13">
        <f>SUMIFS('ATL RAW'!$J:$J,'ATL RAW'!$I:$I,'ATL GA Inventory'!$B87,'ATL RAW'!$L:$L,'ATL GA Inventory'!CO$3)+SUMIFS('ATL CR'!$J:$J,'ATL CR'!$I:$I,'ATL GA Inventory'!$B87,'ATL CR'!$L:$L,'ATL GA Inventory'!CO$3)</f>
        <v>0</v>
      </c>
      <c r="CP87" s="13">
        <f>SUMIFS('ATL RAW'!$J:$J,'ATL RAW'!$I:$I,'ATL GA Inventory'!$B87,'ATL RAW'!$L:$L,'ATL GA Inventory'!CP$3)+SUMIFS('ATL CR'!$J:$J,'ATL CR'!$I:$I,'ATL GA Inventory'!$B87,'ATL CR'!$L:$L,'ATL GA Inventory'!CP$3)</f>
        <v>0</v>
      </c>
      <c r="CQ87" s="13">
        <f>SUMIFS('ATL RAW'!$J:$J,'ATL RAW'!$I:$I,'ATL GA Inventory'!$B87,'ATL RAW'!$L:$L,'ATL GA Inventory'!CQ$3)+SUMIFS('ATL CR'!$J:$J,'ATL CR'!$I:$I,'ATL GA Inventory'!$B87,'ATL CR'!$L:$L,'ATL GA Inventory'!CQ$3)</f>
        <v>0</v>
      </c>
      <c r="CR87" s="13">
        <f>SUMIFS('ATL RAW'!$J:$J,'ATL RAW'!$I:$I,'ATL GA Inventory'!$B87,'ATL RAW'!$L:$L,'ATL GA Inventory'!CR$3)+SUMIFS('ATL CR'!$J:$J,'ATL CR'!$I:$I,'ATL GA Inventory'!$B87,'ATL CR'!$L:$L,'ATL GA Inventory'!CR$3)</f>
        <v>0</v>
      </c>
      <c r="CS87" s="13">
        <f>SUMIFS('ATL RAW'!$J:$J,'ATL RAW'!$I:$I,'ATL GA Inventory'!$B87,'ATL RAW'!$L:$L,'ATL GA Inventory'!CS$3)+SUMIFS('ATL CR'!$J:$J,'ATL CR'!$I:$I,'ATL GA Inventory'!$B87,'ATL CR'!$L:$L,'ATL GA Inventory'!CS$3)</f>
        <v>0</v>
      </c>
      <c r="CT87" s="13">
        <f>SUMIFS('ATL RAW'!$J:$J,'ATL RAW'!$I:$I,'ATL GA Inventory'!$B87,'ATL RAW'!$L:$L,'ATL GA Inventory'!CT$3)+SUMIFS('ATL CR'!$J:$J,'ATL CR'!$I:$I,'ATL GA Inventory'!$B87,'ATL CR'!$L:$L,'ATL GA Inventory'!CT$3)</f>
        <v>0</v>
      </c>
      <c r="CU87" s="13">
        <f>SUMIFS('ATL RAW'!$J:$J,'ATL RAW'!$I:$I,'ATL GA Inventory'!$B87,'ATL RAW'!$L:$L,'ATL GA Inventory'!CU$3)+SUMIFS('ATL CR'!$J:$J,'ATL CR'!$I:$I,'ATL GA Inventory'!$B87,'ATL CR'!$L:$L,'ATL GA Inventory'!CU$3)</f>
        <v>0</v>
      </c>
      <c r="CV87" s="13">
        <f>SUMIFS('ATL RAW'!$J:$J,'ATL RAW'!$I:$I,'ATL GA Inventory'!$B87,'ATL RAW'!$L:$L,'ATL GA Inventory'!CV$3)+SUMIFS('ATL CR'!$J:$J,'ATL CR'!$I:$I,'ATL GA Inventory'!$B87,'ATL CR'!$L:$L,'ATL GA Inventory'!CV$3)</f>
        <v>0</v>
      </c>
      <c r="CW87" s="13">
        <f>SUMIFS('ATL RAW'!$J:$J,'ATL RAW'!$I:$I,'ATL GA Inventory'!$B87,'ATL RAW'!$L:$L,'ATL GA Inventory'!CW$3)+SUMIFS('ATL CR'!$J:$J,'ATL CR'!$I:$I,'ATL GA Inventory'!$B87,'ATL CR'!$L:$L,'ATL GA Inventory'!CW$3)</f>
        <v>0</v>
      </c>
      <c r="CX87" s="13">
        <f>SUMIFS('ATL RAW'!$J:$J,'ATL RAW'!$I:$I,'ATL GA Inventory'!$B87,'ATL RAW'!$L:$L,'ATL GA Inventory'!CX$3)+SUMIFS('ATL CR'!$J:$J,'ATL CR'!$I:$I,'ATL GA Inventory'!$B87,'ATL CR'!$L:$L,'ATL GA Inventory'!CX$3)</f>
        <v>0</v>
      </c>
      <c r="CY87" s="13">
        <f>SUMIFS('ATL RAW'!$J:$J,'ATL RAW'!$I:$I,'ATL GA Inventory'!$B87,'ATL RAW'!$L:$L,'ATL GA Inventory'!CY$3)+SUMIFS('ATL CR'!$J:$J,'ATL CR'!$I:$I,'ATL GA Inventory'!$B87,'ATL CR'!$L:$L,'ATL GA Inventory'!CY$3)</f>
        <v>0</v>
      </c>
      <c r="CZ87" s="13">
        <f>SUMIFS('ATL RAW'!$J:$J,'ATL RAW'!$I:$I,'ATL GA Inventory'!$B87,'ATL RAW'!$L:$L,'ATL GA Inventory'!CZ$3)+SUMIFS('ATL CR'!$J:$J,'ATL CR'!$I:$I,'ATL GA Inventory'!$B87,'ATL CR'!$L:$L,'ATL GA Inventory'!CZ$3)</f>
        <v>0</v>
      </c>
      <c r="DA87" s="13">
        <f>SUMIFS('ATL RAW'!$J:$J,'ATL RAW'!$I:$I,'ATL GA Inventory'!$B87,'ATL RAW'!$L:$L,'ATL GA Inventory'!DA$3)+SUMIFS('ATL CR'!$J:$J,'ATL CR'!$I:$I,'ATL GA Inventory'!$B87,'ATL CR'!$L:$L,'ATL GA Inventory'!DA$3)</f>
        <v>0</v>
      </c>
      <c r="DB87" s="13">
        <f>SUMIFS('ATL RAW'!$J:$J,'ATL RAW'!$I:$I,'ATL GA Inventory'!$B87,'ATL RAW'!$L:$L,'ATL GA Inventory'!DB$3)+SUMIFS('ATL CR'!$J:$J,'ATL CR'!$I:$I,'ATL GA Inventory'!$B87,'ATL CR'!$L:$L,'ATL GA Inventory'!DB$3)</f>
        <v>0</v>
      </c>
      <c r="DC87" s="13">
        <f>SUMIFS('ATL RAW'!$J:$J,'ATL RAW'!$I:$I,'ATL GA Inventory'!$B87,'ATL RAW'!$L:$L,'ATL GA Inventory'!DC$3)+SUMIFS('ATL CR'!$J:$J,'ATL CR'!$I:$I,'ATL GA Inventory'!$B87,'ATL CR'!$L:$L,'ATL GA Inventory'!DC$3)</f>
        <v>0</v>
      </c>
      <c r="DD87" s="13">
        <f>SUMIFS('ATL RAW'!$J:$J,'ATL RAW'!$I:$I,'ATL GA Inventory'!$B87,'ATL RAW'!$L:$L,'ATL GA Inventory'!DD$3)+SUMIFS('ATL CR'!$J:$J,'ATL CR'!$I:$I,'ATL GA Inventory'!$B87,'ATL CR'!$L:$L,'ATL GA Inventory'!DD$3)</f>
        <v>0</v>
      </c>
      <c r="DE87" s="13">
        <f>SUMIFS('ATL RAW'!$J:$J,'ATL RAW'!$I:$I,'ATL GA Inventory'!$B87,'ATL RAW'!$L:$L,'ATL GA Inventory'!DE$3)+SUMIFS('ATL CR'!$J:$J,'ATL CR'!$I:$I,'ATL GA Inventory'!$B87,'ATL CR'!$L:$L,'ATL GA Inventory'!DE$3)</f>
        <v>0</v>
      </c>
      <c r="DF87" s="13">
        <f>SUMIFS('ATL RAW'!$J:$J,'ATL RAW'!$I:$I,'ATL GA Inventory'!$B87,'ATL RAW'!$L:$L,'ATL GA Inventory'!DF$3)+SUMIFS('ATL CR'!$J:$J,'ATL CR'!$I:$I,'ATL GA Inventory'!$B87,'ATL CR'!$L:$L,'ATL GA Inventory'!DF$3)</f>
        <v>0</v>
      </c>
      <c r="DG87" s="13">
        <f>SUMIFS('ATL RAW'!$J:$J,'ATL RAW'!$I:$I,'ATL GA Inventory'!$B87,'ATL RAW'!$L:$L,'ATL GA Inventory'!DG$3)+SUMIFS('ATL CR'!$J:$J,'ATL CR'!$I:$I,'ATL GA Inventory'!$B87,'ATL CR'!$L:$L,'ATL GA Inventory'!DG$3)</f>
        <v>0</v>
      </c>
      <c r="DH87" s="13">
        <f>SUMIFS('ATL RAW'!$J:$J,'ATL RAW'!$I:$I,'ATL GA Inventory'!$B87,'ATL RAW'!$L:$L,'ATL GA Inventory'!DH$3)+SUMIFS('ATL CR'!$J:$J,'ATL CR'!$I:$I,'ATL GA Inventory'!$B87,'ATL CR'!$L:$L,'ATL GA Inventory'!DH$3)</f>
        <v>0</v>
      </c>
      <c r="DI87" s="13">
        <f>SUMIFS('ATL RAW'!$J:$J,'ATL RAW'!$I:$I,'ATL GA Inventory'!$B87,'ATL RAW'!$L:$L,'ATL GA Inventory'!DI$3)+SUMIFS('ATL CR'!$J:$J,'ATL CR'!$I:$I,'ATL GA Inventory'!$B87,'ATL CR'!$L:$L,'ATL GA Inventory'!DI$3)</f>
        <v>0</v>
      </c>
      <c r="DJ87" s="13">
        <f>SUMIFS('ATL RAW'!$J:$J,'ATL RAW'!$I:$I,'ATL GA Inventory'!$B87,'ATL RAW'!$L:$L,'ATL GA Inventory'!DJ$3)+SUMIFS('ATL CR'!$J:$J,'ATL CR'!$I:$I,'ATL GA Inventory'!$B87,'ATL CR'!$L:$L,'ATL GA Inventory'!DJ$3)</f>
        <v>0</v>
      </c>
      <c r="DK87" s="13">
        <f>SUMIFS('ATL RAW'!$J:$J,'ATL RAW'!$I:$I,'ATL GA Inventory'!$B87,'ATL RAW'!$L:$L,'ATL GA Inventory'!DK$3)+SUMIFS('ATL CR'!$J:$J,'ATL CR'!$I:$I,'ATL GA Inventory'!$B87,'ATL CR'!$L:$L,'ATL GA Inventory'!DK$3)</f>
        <v>0</v>
      </c>
      <c r="DL87" s="13">
        <f>SUMIFS('ATL RAW'!$J:$J,'ATL RAW'!$I:$I,'ATL GA Inventory'!$B87,'ATL RAW'!$L:$L,'ATL GA Inventory'!DL$3)+SUMIFS('ATL CR'!$J:$J,'ATL CR'!$I:$I,'ATL GA Inventory'!$B87,'ATL CR'!$L:$L,'ATL GA Inventory'!DL$3)</f>
        <v>0</v>
      </c>
      <c r="DM87" s="13">
        <f>SUMIFS('ATL RAW'!$J:$J,'ATL RAW'!$I:$I,'ATL GA Inventory'!$B87,'ATL RAW'!$L:$L,'ATL GA Inventory'!DM$3)+SUMIFS('ATL CR'!$J:$J,'ATL CR'!$I:$I,'ATL GA Inventory'!$B87,'ATL CR'!$L:$L,'ATL GA Inventory'!DM$3)</f>
        <v>0</v>
      </c>
      <c r="DN87" s="13">
        <f>SUMIFS('ATL RAW'!$J:$J,'ATL RAW'!$I:$I,'ATL GA Inventory'!$B87,'ATL RAW'!$L:$L,'ATL GA Inventory'!DN$3)+SUMIFS('ATL CR'!$J:$J,'ATL CR'!$I:$I,'ATL GA Inventory'!$B87,'ATL CR'!$L:$L,'ATL GA Inventory'!DN$3)</f>
        <v>0</v>
      </c>
      <c r="DO87" s="13">
        <f>SUMIFS('ATL RAW'!$J:$J,'ATL RAW'!$I:$I,'ATL GA Inventory'!$B87,'ATL RAW'!$L:$L,'ATL GA Inventory'!DO$3)+SUMIFS('ATL CR'!$J:$J,'ATL CR'!$I:$I,'ATL GA Inventory'!$B87,'ATL CR'!$L:$L,'ATL GA Inventory'!DO$3)</f>
        <v>0</v>
      </c>
      <c r="DP87" s="13">
        <f>SUMIFS('ATL RAW'!$J:$J,'ATL RAW'!$I:$I,'ATL GA Inventory'!$B87,'ATL RAW'!$L:$L,'ATL GA Inventory'!DP$3)+SUMIFS('ATL CR'!$J:$J,'ATL CR'!$I:$I,'ATL GA Inventory'!$B87,'ATL CR'!$L:$L,'ATL GA Inventory'!DP$3)</f>
        <v>0</v>
      </c>
      <c r="DQ87" s="13">
        <f>SUMIFS('ATL RAW'!$J:$J,'ATL RAW'!$I:$I,'ATL GA Inventory'!$B87,'ATL RAW'!$L:$L,'ATL GA Inventory'!DQ$3)+SUMIFS('ATL CR'!$J:$J,'ATL CR'!$I:$I,'ATL GA Inventory'!$B87,'ATL CR'!$L:$L,'ATL GA Inventory'!DQ$3)</f>
        <v>0</v>
      </c>
      <c r="DR87" s="13">
        <f>SUMIFS('ATL RAW'!$J:$J,'ATL RAW'!$I:$I,'ATL GA Inventory'!$B87,'ATL RAW'!$L:$L,'ATL GA Inventory'!DR$3)+SUMIFS('ATL CR'!$J:$J,'ATL CR'!$I:$I,'ATL GA Inventory'!$B87,'ATL CR'!$L:$L,'ATL GA Inventory'!DR$3)</f>
        <v>0</v>
      </c>
      <c r="DS87" s="13">
        <f>SUMIFS('ATL RAW'!$J:$J,'ATL RAW'!$I:$I,'ATL GA Inventory'!$B87,'ATL RAW'!$L:$L,'ATL GA Inventory'!DS$3)+SUMIFS('ATL CR'!$J:$J,'ATL CR'!$I:$I,'ATL GA Inventory'!$B87,'ATL CR'!$L:$L,'ATL GA Inventory'!DS$3)</f>
        <v>0</v>
      </c>
      <c r="DT87" s="13">
        <f>SUMIFS('ATL RAW'!$J:$J,'ATL RAW'!$I:$I,'ATL GA Inventory'!$B87,'ATL RAW'!$L:$L,'ATL GA Inventory'!DT$3)+SUMIFS('ATL CR'!$J:$J,'ATL CR'!$I:$I,'ATL GA Inventory'!$B87,'ATL CR'!$L:$L,'ATL GA Inventory'!DT$3)</f>
        <v>0</v>
      </c>
      <c r="DU87" s="13">
        <f>SUMIFS('ATL RAW'!$J:$J,'ATL RAW'!$I:$I,'ATL GA Inventory'!$B87,'ATL RAW'!$L:$L,'ATL GA Inventory'!DU$3)+SUMIFS('ATL CR'!$J:$J,'ATL CR'!$I:$I,'ATL GA Inventory'!$B87,'ATL CR'!$L:$L,'ATL GA Inventory'!DU$3)</f>
        <v>0</v>
      </c>
      <c r="DV87" s="13">
        <f>SUMIFS('ATL RAW'!$J:$J,'ATL RAW'!$I:$I,'ATL GA Inventory'!$B87,'ATL RAW'!$L:$L,'ATL GA Inventory'!DV$3)+SUMIFS('ATL CR'!$J:$J,'ATL CR'!$I:$I,'ATL GA Inventory'!$B87,'ATL CR'!$L:$L,'ATL GA Inventory'!DV$3)</f>
        <v>0</v>
      </c>
      <c r="DW87" s="13">
        <f>SUMIFS('ATL RAW'!$J:$J,'ATL RAW'!$I:$I,'ATL GA Inventory'!$B87,'ATL RAW'!$L:$L,'ATL GA Inventory'!DW$3)+SUMIFS('ATL CR'!$J:$J,'ATL CR'!$I:$I,'ATL GA Inventory'!$B87,'ATL CR'!$L:$L,'ATL GA Inventory'!DW$3)</f>
        <v>0</v>
      </c>
      <c r="DX87" s="13">
        <f>SUMIFS('ATL RAW'!$J:$J,'ATL RAW'!$I:$I,'ATL GA Inventory'!$B87,'ATL RAW'!$L:$L,'ATL GA Inventory'!DX$3)+SUMIFS('ATL CR'!$J:$J,'ATL CR'!$I:$I,'ATL GA Inventory'!$B87,'ATL CR'!$L:$L,'ATL GA Inventory'!DX$3)</f>
        <v>0</v>
      </c>
      <c r="DY87" s="13">
        <f>SUMIFS('ATL RAW'!$J:$J,'ATL RAW'!$I:$I,'ATL GA Inventory'!$B87,'ATL RAW'!$L:$L,'ATL GA Inventory'!DY$3)+SUMIFS('ATL CR'!$J:$J,'ATL CR'!$I:$I,'ATL GA Inventory'!$B87,'ATL CR'!$L:$L,'ATL GA Inventory'!DY$3)</f>
        <v>0</v>
      </c>
      <c r="DZ87" s="13">
        <f>SUMIFS('ATL RAW'!$J:$J,'ATL RAW'!$I:$I,'ATL GA Inventory'!$B87,'ATL RAW'!$L:$L,'ATL GA Inventory'!DZ$3)+SUMIFS('ATL CR'!$J:$J,'ATL CR'!$I:$I,'ATL GA Inventory'!$B87,'ATL CR'!$L:$L,'ATL GA Inventory'!DZ$3)</f>
        <v>0</v>
      </c>
      <c r="EA87" s="13">
        <f>SUMIFS('ATL RAW'!$J:$J,'ATL RAW'!$I:$I,'ATL GA Inventory'!$B87,'ATL RAW'!$L:$L,'ATL GA Inventory'!EA$3)+SUMIFS('ATL CR'!$J:$J,'ATL CR'!$I:$I,'ATL GA Inventory'!$B87,'ATL CR'!$L:$L,'ATL GA Inventory'!EA$3)</f>
        <v>0</v>
      </c>
      <c r="EB87" s="13">
        <f>SUMIFS('ATL RAW'!$J:$J,'ATL RAW'!$I:$I,'ATL GA Inventory'!$B87,'ATL RAW'!$L:$L,'ATL GA Inventory'!EB$3)+SUMIFS('ATL CR'!$J:$J,'ATL CR'!$I:$I,'ATL GA Inventory'!$B87,'ATL CR'!$L:$L,'ATL GA Inventory'!EB$3)</f>
        <v>0</v>
      </c>
      <c r="EC87" s="13">
        <f>SUMIFS('ATL RAW'!$J:$J,'ATL RAW'!$I:$I,'ATL GA Inventory'!$B87,'ATL RAW'!$L:$L,'ATL GA Inventory'!EC$3)+SUMIFS('ATL CR'!$J:$J,'ATL CR'!$I:$I,'ATL GA Inventory'!$B87,'ATL CR'!$L:$L,'ATL GA Inventory'!EC$3)</f>
        <v>0</v>
      </c>
      <c r="ED87" s="13">
        <f>SUMIFS('ATL RAW'!$J:$J,'ATL RAW'!$I:$I,'ATL GA Inventory'!$B87,'ATL RAW'!$L:$L,'ATL GA Inventory'!ED$3)+SUMIFS('ATL CR'!$J:$J,'ATL CR'!$I:$I,'ATL GA Inventory'!$B87,'ATL CR'!$L:$L,'ATL GA Inventory'!ED$3)</f>
        <v>0</v>
      </c>
      <c r="EE87" s="13">
        <f>SUMIFS('ATL RAW'!$J:$J,'ATL RAW'!$I:$I,'ATL GA Inventory'!$B87,'ATL RAW'!$L:$L,'ATL GA Inventory'!EE$3)+SUMIFS('ATL CR'!$J:$J,'ATL CR'!$I:$I,'ATL GA Inventory'!$B87,'ATL CR'!$L:$L,'ATL GA Inventory'!EE$3)</f>
        <v>0</v>
      </c>
      <c r="EF87" s="13">
        <f>SUMIFS('ATL RAW'!$J:$J,'ATL RAW'!$I:$I,'ATL GA Inventory'!$B87,'ATL RAW'!$L:$L,'ATL GA Inventory'!EF$3)+SUMIFS('ATL CR'!$J:$J,'ATL CR'!$I:$I,'ATL GA Inventory'!$B87,'ATL CR'!$L:$L,'ATL GA Inventory'!EF$3)</f>
        <v>0</v>
      </c>
      <c r="EG87" s="13">
        <f>SUMIFS('ATL RAW'!$J:$J,'ATL RAW'!$I:$I,'ATL GA Inventory'!$B87,'ATL RAW'!$L:$L,'ATL GA Inventory'!EG$3)+SUMIFS('ATL CR'!$J:$J,'ATL CR'!$I:$I,'ATL GA Inventory'!$B87,'ATL CR'!$L:$L,'ATL GA Inventory'!EG$3)</f>
        <v>0</v>
      </c>
      <c r="EH87" s="13">
        <f>SUMIFS('ATL RAW'!$J:$J,'ATL RAW'!$I:$I,'ATL GA Inventory'!$B87,'ATL RAW'!$L:$L,'ATL GA Inventory'!EH$3)+SUMIFS('ATL CR'!$J:$J,'ATL CR'!$I:$I,'ATL GA Inventory'!$B87,'ATL CR'!$L:$L,'ATL GA Inventory'!EH$3)</f>
        <v>0</v>
      </c>
      <c r="EI87" s="13">
        <f>SUMIFS('ATL RAW'!$J:$J,'ATL RAW'!$I:$I,'ATL GA Inventory'!$B87,'ATL RAW'!$L:$L,'ATL GA Inventory'!EI$3)+SUMIFS('ATL CR'!$J:$J,'ATL CR'!$I:$I,'ATL GA Inventory'!$B87,'ATL CR'!$L:$L,'ATL GA Inventory'!EI$3)</f>
        <v>0</v>
      </c>
      <c r="EJ87" s="13">
        <f>SUMIFS('ATL RAW'!$J:$J,'ATL RAW'!$I:$I,'ATL GA Inventory'!$B87,'ATL RAW'!$L:$L,'ATL GA Inventory'!EJ$3)+SUMIFS('ATL CR'!$J:$J,'ATL CR'!$I:$I,'ATL GA Inventory'!$B87,'ATL CR'!$L:$L,'ATL GA Inventory'!EJ$3)</f>
        <v>0</v>
      </c>
      <c r="EK87" s="13">
        <f>SUMIFS('ATL RAW'!$J:$J,'ATL RAW'!$I:$I,'ATL GA Inventory'!$B87,'ATL RAW'!$L:$L,'ATL GA Inventory'!EK$3)+SUMIFS('ATL CR'!$J:$J,'ATL CR'!$I:$I,'ATL GA Inventory'!$B87,'ATL CR'!$L:$L,'ATL GA Inventory'!EK$3)</f>
        <v>0</v>
      </c>
      <c r="EL87" s="13">
        <f>SUMIFS('ATL RAW'!$J:$J,'ATL RAW'!$I:$I,'ATL GA Inventory'!$B87,'ATL RAW'!$L:$L,'ATL GA Inventory'!EL$3)+SUMIFS('ATL CR'!$J:$J,'ATL CR'!$I:$I,'ATL GA Inventory'!$B87,'ATL CR'!$L:$L,'ATL GA Inventory'!EL$3)</f>
        <v>0</v>
      </c>
      <c r="EM87" s="13">
        <f>SUMIFS('ATL RAW'!$J:$J,'ATL RAW'!$I:$I,'ATL GA Inventory'!$B87,'ATL RAW'!$L:$L,'ATL GA Inventory'!EM$3)+SUMIFS('ATL CR'!$J:$J,'ATL CR'!$I:$I,'ATL GA Inventory'!$B87,'ATL CR'!$L:$L,'ATL GA Inventory'!EM$3)</f>
        <v>0</v>
      </c>
      <c r="EN87" s="13">
        <f>SUMIFS('ATL RAW'!$J:$J,'ATL RAW'!$I:$I,'ATL GA Inventory'!$B87,'ATL RAW'!$L:$L,'ATL GA Inventory'!EN$3)+SUMIFS('ATL CR'!$J:$J,'ATL CR'!$I:$I,'ATL GA Inventory'!$B87,'ATL CR'!$L:$L,'ATL GA Inventory'!EN$3)</f>
        <v>0</v>
      </c>
      <c r="EO87" s="13">
        <f>SUMIFS('ATL RAW'!$J:$J,'ATL RAW'!$I:$I,'ATL GA Inventory'!$B87,'ATL RAW'!$L:$L,'ATL GA Inventory'!EO$3)+SUMIFS('ATL CR'!$J:$J,'ATL CR'!$I:$I,'ATL GA Inventory'!$B87,'ATL CR'!$L:$L,'ATL GA Inventory'!EO$3)</f>
        <v>0</v>
      </c>
      <c r="EP87" s="13">
        <f>SUMIFS('ATL RAW'!$J:$J,'ATL RAW'!$I:$I,'ATL GA Inventory'!$B87,'ATL RAW'!$L:$L,'ATL GA Inventory'!EP$3)+SUMIFS('ATL CR'!$J:$J,'ATL CR'!$I:$I,'ATL GA Inventory'!$B87,'ATL CR'!$L:$L,'ATL GA Inventory'!EP$3)</f>
        <v>0</v>
      </c>
      <c r="EQ87" s="13">
        <f>SUMIFS('ATL RAW'!$J:$J,'ATL RAW'!$I:$I,'ATL GA Inventory'!$B87,'ATL RAW'!$L:$L,'ATL GA Inventory'!EQ$3)+SUMIFS('ATL CR'!$J:$J,'ATL CR'!$I:$I,'ATL GA Inventory'!$B87,'ATL CR'!$L:$L,'ATL GA Inventory'!EQ$3)</f>
        <v>0</v>
      </c>
      <c r="ER87" s="13">
        <f>SUMIFS('ATL RAW'!$J:$J,'ATL RAW'!$I:$I,'ATL GA Inventory'!$B87,'ATL RAW'!$L:$L,'ATL GA Inventory'!ER$3)+SUMIFS('ATL CR'!$J:$J,'ATL CR'!$I:$I,'ATL GA Inventory'!$B87,'ATL CR'!$L:$L,'ATL GA Inventory'!ER$3)</f>
        <v>0</v>
      </c>
      <c r="ES87" s="13">
        <f>SUMIFS('ATL RAW'!$J:$J,'ATL RAW'!$I:$I,'ATL GA Inventory'!$B87,'ATL RAW'!$L:$L,'ATL GA Inventory'!ES$3)+SUMIFS('ATL CR'!$J:$J,'ATL CR'!$I:$I,'ATL GA Inventory'!$B87,'ATL CR'!$L:$L,'ATL GA Inventory'!ES$3)</f>
        <v>0</v>
      </c>
      <c r="ET87" s="13">
        <f>SUMIFS('ATL RAW'!$J:$J,'ATL RAW'!$I:$I,'ATL GA Inventory'!$B87,'ATL RAW'!$L:$L,'ATL GA Inventory'!ET$3)+SUMIFS('ATL CR'!$J:$J,'ATL CR'!$I:$I,'ATL GA Inventory'!$B87,'ATL CR'!$L:$L,'ATL GA Inventory'!ET$3)</f>
        <v>0</v>
      </c>
      <c r="EU87" s="13">
        <f>SUMIFS('ATL RAW'!$J:$J,'ATL RAW'!$I:$I,'ATL GA Inventory'!$B87,'ATL RAW'!$L:$L,'ATL GA Inventory'!EU$3)+SUMIFS('ATL CR'!$J:$J,'ATL CR'!$I:$I,'ATL GA Inventory'!$B87,'ATL CR'!$L:$L,'ATL GA Inventory'!EU$3)</f>
        <v>0</v>
      </c>
      <c r="EV87" s="13">
        <f>SUMIFS('ATL RAW'!$J:$J,'ATL RAW'!$I:$I,'ATL GA Inventory'!$B87,'ATL RAW'!$L:$L,'ATL GA Inventory'!EV$3)+SUMIFS('ATL CR'!$J:$J,'ATL CR'!$I:$I,'ATL GA Inventory'!$B87,'ATL CR'!$L:$L,'ATL GA Inventory'!EV$3)</f>
        <v>0</v>
      </c>
      <c r="EW87" s="13">
        <f>SUMIFS('ATL RAW'!$J:$J,'ATL RAW'!$I:$I,'ATL GA Inventory'!$B87,'ATL RAW'!$L:$L,'ATL GA Inventory'!EW$3)+SUMIFS('ATL CR'!$J:$J,'ATL CR'!$I:$I,'ATL GA Inventory'!$B87,'ATL CR'!$L:$L,'ATL GA Inventory'!EW$3)</f>
        <v>0</v>
      </c>
      <c r="EX87" s="13">
        <f>SUMIFS('ATL RAW'!$J:$J,'ATL RAW'!$I:$I,'ATL GA Inventory'!$B87,'ATL RAW'!$L:$L,'ATL GA Inventory'!EX$3)+SUMIFS('ATL CR'!$J:$J,'ATL CR'!$I:$I,'ATL GA Inventory'!$B87,'ATL CR'!$L:$L,'ATL GA Inventory'!EX$3)</f>
        <v>0</v>
      </c>
      <c r="EY87" s="13">
        <f>SUMIFS('ATL RAW'!$J:$J,'ATL RAW'!$I:$I,'ATL GA Inventory'!$B87,'ATL RAW'!$L:$L,'ATL GA Inventory'!EY$3)+SUMIFS('ATL CR'!$J:$J,'ATL CR'!$I:$I,'ATL GA Inventory'!$B87,'ATL CR'!$L:$L,'ATL GA Inventory'!EY$3)</f>
        <v>0</v>
      </c>
      <c r="EZ87" s="13">
        <f>SUMIFS('ATL RAW'!$J:$J,'ATL RAW'!$I:$I,'ATL GA Inventory'!$B87,'ATL RAW'!$L:$L,'ATL GA Inventory'!EZ$3)+SUMIFS('ATL CR'!$J:$J,'ATL CR'!$I:$I,'ATL GA Inventory'!$B87,'ATL CR'!$L:$L,'ATL GA Inventory'!EZ$3)</f>
        <v>0</v>
      </c>
      <c r="FA87" s="13">
        <f>SUMIFS('ATL RAW'!$J:$J,'ATL RAW'!$I:$I,'ATL GA Inventory'!$B87,'ATL RAW'!$L:$L,'ATL GA Inventory'!FA$3)+SUMIFS('ATL CR'!$J:$J,'ATL CR'!$I:$I,'ATL GA Inventory'!$B87,'ATL CR'!$L:$L,'ATL GA Inventory'!FA$3)</f>
        <v>0</v>
      </c>
      <c r="FB87" s="13">
        <f>SUMIFS('ATL RAW'!$J:$J,'ATL RAW'!$I:$I,'ATL GA Inventory'!$B87,'ATL RAW'!$L:$L,'ATL GA Inventory'!FB$3)+SUMIFS('ATL CR'!$J:$J,'ATL CR'!$I:$I,'ATL GA Inventory'!$B87,'ATL CR'!$L:$L,'ATL GA Inventory'!FB$3)</f>
        <v>0</v>
      </c>
      <c r="FC87" s="13">
        <f>SUMIFS('ATL RAW'!$J:$J,'ATL RAW'!$I:$I,'ATL GA Inventory'!$B87,'ATL RAW'!$L:$L,'ATL GA Inventory'!FC$3)+SUMIFS('ATL CR'!$J:$J,'ATL CR'!$I:$I,'ATL GA Inventory'!$B87,'ATL CR'!$L:$L,'ATL GA Inventory'!FC$3)</f>
        <v>0</v>
      </c>
      <c r="FD87" s="13">
        <f>SUMIFS('ATL RAW'!$J:$J,'ATL RAW'!$I:$I,'ATL GA Inventory'!$B87,'ATL RAW'!$L:$L,'ATL GA Inventory'!FD$3)+SUMIFS('ATL CR'!$J:$J,'ATL CR'!$I:$I,'ATL GA Inventory'!$B87,'ATL CR'!$L:$L,'ATL GA Inventory'!FD$3)</f>
        <v>0</v>
      </c>
      <c r="FE87" s="13">
        <f>SUMIFS('ATL RAW'!$J:$J,'ATL RAW'!$I:$I,'ATL GA Inventory'!$B87,'ATL RAW'!$L:$L,'ATL GA Inventory'!FE$3)+SUMIFS('ATL CR'!$J:$J,'ATL CR'!$I:$I,'ATL GA Inventory'!$B87,'ATL CR'!$L:$L,'ATL GA Inventory'!FE$3)</f>
        <v>0</v>
      </c>
      <c r="FF87" s="13">
        <f>SUMIFS('ATL RAW'!$J:$J,'ATL RAW'!$I:$I,'ATL GA Inventory'!$B87,'ATL RAW'!$L:$L,'ATL GA Inventory'!FF$3)+SUMIFS('ATL CR'!$J:$J,'ATL CR'!$I:$I,'ATL GA Inventory'!$B87,'ATL CR'!$L:$L,'ATL GA Inventory'!FF$3)</f>
        <v>0</v>
      </c>
      <c r="FG87" s="13">
        <f>SUMIFS('ATL RAW'!$J:$J,'ATL RAW'!$I:$I,'ATL GA Inventory'!$B87,'ATL RAW'!$L:$L,'ATL GA Inventory'!FG$3)+SUMIFS('ATL CR'!$J:$J,'ATL CR'!$I:$I,'ATL GA Inventory'!$B87,'ATL CR'!$L:$L,'ATL GA Inventory'!FG$3)</f>
        <v>0</v>
      </c>
      <c r="FH87" s="13">
        <f>SUMIFS('ATL RAW'!$J:$J,'ATL RAW'!$I:$I,'ATL GA Inventory'!$B87,'ATL RAW'!$L:$L,'ATL GA Inventory'!FH$3)+SUMIFS('ATL CR'!$J:$J,'ATL CR'!$I:$I,'ATL GA Inventory'!$B87,'ATL CR'!$L:$L,'ATL GA Inventory'!FH$3)</f>
        <v>0</v>
      </c>
      <c r="FI87" s="13">
        <f>SUMIFS('ATL RAW'!$J:$J,'ATL RAW'!$I:$I,'ATL GA Inventory'!$B87,'ATL RAW'!$L:$L,'ATL GA Inventory'!FI$3)+SUMIFS('ATL CR'!$J:$J,'ATL CR'!$I:$I,'ATL GA Inventory'!$B87,'ATL CR'!$L:$L,'ATL GA Inventory'!FI$3)</f>
        <v>0</v>
      </c>
      <c r="FJ87" s="13">
        <f>SUMIFS('ATL RAW'!$J:$J,'ATL RAW'!$I:$I,'ATL GA Inventory'!$B87,'ATL RAW'!$L:$L,'ATL GA Inventory'!FJ$3)+SUMIFS('ATL CR'!$J:$J,'ATL CR'!$I:$I,'ATL GA Inventory'!$B87,'ATL CR'!$L:$L,'ATL GA Inventory'!FJ$3)</f>
        <v>0</v>
      </c>
      <c r="FK87" s="13">
        <f>SUMIFS('ATL RAW'!$J:$J,'ATL RAW'!$I:$I,'ATL GA Inventory'!$B87,'ATL RAW'!$L:$L,'ATL GA Inventory'!FK$3)+SUMIFS('ATL CR'!$J:$J,'ATL CR'!$I:$I,'ATL GA Inventory'!$B87,'ATL CR'!$L:$L,'ATL GA Inventory'!FK$3)</f>
        <v>0</v>
      </c>
      <c r="FL87" s="13">
        <f>SUMIFS('ATL RAW'!$J:$J,'ATL RAW'!$I:$I,'ATL GA Inventory'!$B87,'ATL RAW'!$L:$L,'ATL GA Inventory'!FL$3)+SUMIFS('ATL CR'!$J:$J,'ATL CR'!$I:$I,'ATL GA Inventory'!$B87,'ATL CR'!$L:$L,'ATL GA Inventory'!FL$3)</f>
        <v>0</v>
      </c>
      <c r="FM87" s="13">
        <f>SUMIFS('ATL RAW'!$J:$J,'ATL RAW'!$I:$I,'ATL GA Inventory'!$B87,'ATL RAW'!$L:$L,'ATL GA Inventory'!FM$3)+SUMIFS('ATL CR'!$J:$J,'ATL CR'!$I:$I,'ATL GA Inventory'!$B87,'ATL CR'!$L:$L,'ATL GA Inventory'!FM$3)</f>
        <v>0</v>
      </c>
      <c r="FN87" s="13">
        <f>SUMIFS('ATL RAW'!$J:$J,'ATL RAW'!$I:$I,'ATL GA Inventory'!$B87,'ATL RAW'!$L:$L,'ATL GA Inventory'!FN$3)+SUMIFS('ATL CR'!$J:$J,'ATL CR'!$I:$I,'ATL GA Inventory'!$B87,'ATL CR'!$L:$L,'ATL GA Inventory'!FN$3)</f>
        <v>0</v>
      </c>
      <c r="FO87" s="13">
        <f>SUMIFS('ATL RAW'!$J:$J,'ATL RAW'!$I:$I,'ATL GA Inventory'!$B87,'ATL RAW'!$L:$L,'ATL GA Inventory'!FO$3)+SUMIFS('ATL CR'!$J:$J,'ATL CR'!$I:$I,'ATL GA Inventory'!$B87,'ATL CR'!$L:$L,'ATL GA Inventory'!FO$3)</f>
        <v>0</v>
      </c>
      <c r="FP87" s="13">
        <f>SUMIFS('ATL RAW'!$J:$J,'ATL RAW'!$I:$I,'ATL GA Inventory'!$B87,'ATL RAW'!$L:$L,'ATL GA Inventory'!FP$3)+SUMIFS('ATL CR'!$J:$J,'ATL CR'!$I:$I,'ATL GA Inventory'!$B87,'ATL CR'!$L:$L,'ATL GA Inventory'!FP$3)</f>
        <v>0</v>
      </c>
      <c r="FQ87" s="13">
        <f>SUMIFS('ATL RAW'!$J:$J,'ATL RAW'!$I:$I,'ATL GA Inventory'!$B87,'ATL RAW'!$L:$L,'ATL GA Inventory'!FQ$3)+SUMIFS('ATL CR'!$J:$J,'ATL CR'!$I:$I,'ATL GA Inventory'!$B87,'ATL CR'!$L:$L,'ATL GA Inventory'!FQ$3)</f>
        <v>0</v>
      </c>
      <c r="FR87" s="13">
        <f>SUMIFS('ATL RAW'!$J:$J,'ATL RAW'!$I:$I,'ATL GA Inventory'!$B87,'ATL RAW'!$L:$L,'ATL GA Inventory'!FR$3)+SUMIFS('ATL CR'!$J:$J,'ATL CR'!$I:$I,'ATL GA Inventory'!$B87,'ATL CR'!$L:$L,'ATL GA Inventory'!FR$3)</f>
        <v>0</v>
      </c>
      <c r="FS87" s="13">
        <f>SUMIFS('ATL RAW'!$J:$J,'ATL RAW'!$I:$I,'ATL GA Inventory'!$B87,'ATL RAW'!$L:$L,'ATL GA Inventory'!FS$3)+SUMIFS('ATL CR'!$J:$J,'ATL CR'!$I:$I,'ATL GA Inventory'!$B87,'ATL CR'!$L:$L,'ATL GA Inventory'!FS$3)</f>
        <v>0</v>
      </c>
      <c r="FT87" s="13">
        <f>SUMIFS('ATL RAW'!$J:$J,'ATL RAW'!$I:$I,'ATL GA Inventory'!$B87,'ATL RAW'!$L:$L,'ATL GA Inventory'!FT$3)+SUMIFS('ATL CR'!$J:$J,'ATL CR'!$I:$I,'ATL GA Inventory'!$B87,'ATL CR'!$L:$L,'ATL GA Inventory'!FT$3)</f>
        <v>0</v>
      </c>
      <c r="FU87" s="13">
        <f>SUMIFS('ATL RAW'!$J:$J,'ATL RAW'!$I:$I,'ATL GA Inventory'!$B87,'ATL RAW'!$L:$L,'ATL GA Inventory'!FU$3)+SUMIFS('ATL CR'!$J:$J,'ATL CR'!$I:$I,'ATL GA Inventory'!$B87,'ATL CR'!$L:$L,'ATL GA Inventory'!FU$3)</f>
        <v>0</v>
      </c>
      <c r="FV87" s="13">
        <f>SUMIFS('ATL RAW'!$J:$J,'ATL RAW'!$I:$I,'ATL GA Inventory'!$B87,'ATL RAW'!$L:$L,'ATL GA Inventory'!FV$3)+SUMIFS('ATL CR'!$J:$J,'ATL CR'!$I:$I,'ATL GA Inventory'!$B87,'ATL CR'!$L:$L,'ATL GA Inventory'!FV$3)</f>
        <v>0</v>
      </c>
      <c r="FW87" s="13">
        <f>SUMIFS('ATL RAW'!$J:$J,'ATL RAW'!$I:$I,'ATL GA Inventory'!$B87,'ATL RAW'!$L:$L,'ATL GA Inventory'!FW$3)+SUMIFS('ATL CR'!$J:$J,'ATL CR'!$I:$I,'ATL GA Inventory'!$B87,'ATL CR'!$L:$L,'ATL GA Inventory'!FW$3)</f>
        <v>0</v>
      </c>
      <c r="FX87" s="13">
        <f>SUMIFS('ATL RAW'!$J:$J,'ATL RAW'!$I:$I,'ATL GA Inventory'!$B87,'ATL RAW'!$L:$L,'ATL GA Inventory'!FX$3)+SUMIFS('ATL CR'!$J:$J,'ATL CR'!$I:$I,'ATL GA Inventory'!$B87,'ATL CR'!$L:$L,'ATL GA Inventory'!FX$3)</f>
        <v>0</v>
      </c>
      <c r="FY87" s="13">
        <f>SUMIFS('ATL RAW'!$J:$J,'ATL RAW'!$I:$I,'ATL GA Inventory'!$B87,'ATL RAW'!$L:$L,'ATL GA Inventory'!FY$3)+SUMIFS('ATL CR'!$J:$J,'ATL CR'!$I:$I,'ATL GA Inventory'!$B87,'ATL CR'!$L:$L,'ATL GA Inventory'!FY$3)</f>
        <v>0</v>
      </c>
      <c r="FZ87" s="13">
        <f>SUMIFS('ATL RAW'!$J:$J,'ATL RAW'!$I:$I,'ATL GA Inventory'!$B87,'ATL RAW'!$L:$L,'ATL GA Inventory'!FZ$3)+SUMIFS('ATL CR'!$J:$J,'ATL CR'!$I:$I,'ATL GA Inventory'!$B87,'ATL CR'!$L:$L,'ATL GA Inventory'!FZ$3)</f>
        <v>0</v>
      </c>
      <c r="GA87" s="13">
        <f>SUMIFS('ATL RAW'!$J:$J,'ATL RAW'!$I:$I,'ATL GA Inventory'!$B87,'ATL RAW'!$L:$L,'ATL GA Inventory'!GA$3)+SUMIFS('ATL CR'!$J:$J,'ATL CR'!$I:$I,'ATL GA Inventory'!$B87,'ATL CR'!$L:$L,'ATL GA Inventory'!GA$3)</f>
        <v>0</v>
      </c>
      <c r="GB87" s="13">
        <f>SUMIFS('ATL RAW'!$J:$J,'ATL RAW'!$I:$I,'ATL GA Inventory'!$B87,'ATL RAW'!$L:$L,'ATL GA Inventory'!GB$3)+SUMIFS('ATL CR'!$J:$J,'ATL CR'!$I:$I,'ATL GA Inventory'!$B87,'ATL CR'!$L:$L,'ATL GA Inventory'!GB$3)</f>
        <v>0</v>
      </c>
      <c r="GC87" s="13">
        <f>SUMIFS('ATL RAW'!$J:$J,'ATL RAW'!$I:$I,'ATL GA Inventory'!$B87,'ATL RAW'!$L:$L,'ATL GA Inventory'!GC$3)+SUMIFS('ATL CR'!$J:$J,'ATL CR'!$I:$I,'ATL GA Inventory'!$B87,'ATL CR'!$L:$L,'ATL GA Inventory'!GC$3)</f>
        <v>0</v>
      </c>
      <c r="GD87" s="13">
        <f>SUMIFS('ATL RAW'!$J:$J,'ATL RAW'!$I:$I,'ATL GA Inventory'!$B87,'ATL RAW'!$L:$L,'ATL GA Inventory'!GD$3)+SUMIFS('ATL CR'!$J:$J,'ATL CR'!$I:$I,'ATL GA Inventory'!$B87,'ATL CR'!$L:$L,'ATL GA Inventory'!GD$3)</f>
        <v>0</v>
      </c>
      <c r="GE87" s="13">
        <f>SUMIFS('ATL RAW'!$J:$J,'ATL RAW'!$I:$I,'ATL GA Inventory'!$B87,'ATL RAW'!$L:$L,'ATL GA Inventory'!GE$3)+SUMIFS('ATL CR'!$J:$J,'ATL CR'!$I:$I,'ATL GA Inventory'!$B87,'ATL CR'!$L:$L,'ATL GA Inventory'!GE$3)</f>
        <v>0</v>
      </c>
      <c r="GF87" s="13">
        <f>SUMIFS('ATL RAW'!$J:$J,'ATL RAW'!$I:$I,'ATL GA Inventory'!$B87,'ATL RAW'!$L:$L,'ATL GA Inventory'!GF$3)+SUMIFS('ATL CR'!$J:$J,'ATL CR'!$I:$I,'ATL GA Inventory'!$B87,'ATL CR'!$L:$L,'ATL GA Inventory'!GF$3)</f>
        <v>0</v>
      </c>
      <c r="GG87" s="13">
        <f>SUMIFS('ATL RAW'!$J:$J,'ATL RAW'!$I:$I,'ATL GA Inventory'!$B87,'ATL RAW'!$L:$L,'ATL GA Inventory'!GG$3)+SUMIFS('ATL CR'!$J:$J,'ATL CR'!$I:$I,'ATL GA Inventory'!$B87,'ATL CR'!$L:$L,'ATL GA Inventory'!GG$3)</f>
        <v>0</v>
      </c>
      <c r="GH87" s="13">
        <f>SUMIFS('ATL RAW'!$J:$J,'ATL RAW'!$I:$I,'ATL GA Inventory'!$B87,'ATL RAW'!$L:$L,'ATL GA Inventory'!GH$3)+SUMIFS('ATL CR'!$J:$J,'ATL CR'!$I:$I,'ATL GA Inventory'!$B87,'ATL CR'!$L:$L,'ATL GA Inventory'!GH$3)</f>
        <v>0</v>
      </c>
      <c r="GI87" s="13">
        <f>SUMIFS('ATL RAW'!$J:$J,'ATL RAW'!$I:$I,'ATL GA Inventory'!$B87,'ATL RAW'!$L:$L,'ATL GA Inventory'!GI$3)+SUMIFS('ATL CR'!$J:$J,'ATL CR'!$I:$I,'ATL GA Inventory'!$B87,'ATL CR'!$L:$L,'ATL GA Inventory'!GI$3)</f>
        <v>0</v>
      </c>
      <c r="GJ87" s="13">
        <f>SUMIFS('ATL RAW'!$J:$J,'ATL RAW'!$I:$I,'ATL GA Inventory'!$B87,'ATL RAW'!$L:$L,'ATL GA Inventory'!GJ$3)+SUMIFS('ATL CR'!$J:$J,'ATL CR'!$I:$I,'ATL GA Inventory'!$B87,'ATL CR'!$L:$L,'ATL GA Inventory'!GJ$3)</f>
        <v>0</v>
      </c>
      <c r="GK87" s="13">
        <f>SUMIFS('ATL RAW'!$J:$J,'ATL RAW'!$I:$I,'ATL GA Inventory'!$B87,'ATL RAW'!$L:$L,'ATL GA Inventory'!GK$3)+SUMIFS('ATL CR'!$J:$J,'ATL CR'!$I:$I,'ATL GA Inventory'!$B87,'ATL CR'!$L:$L,'ATL GA Inventory'!GK$3)</f>
        <v>0</v>
      </c>
      <c r="GL87" s="13">
        <f>SUMIFS('ATL RAW'!$J:$J,'ATL RAW'!$I:$I,'ATL GA Inventory'!$B87,'ATL RAW'!$L:$L,'ATL GA Inventory'!GL$3)+SUMIFS('ATL CR'!$J:$J,'ATL CR'!$I:$I,'ATL GA Inventory'!$B87,'ATL CR'!$L:$L,'ATL GA Inventory'!GL$3)</f>
        <v>0</v>
      </c>
      <c r="GM87" s="13">
        <f>SUMIFS('ATL RAW'!$J:$J,'ATL RAW'!$I:$I,'ATL GA Inventory'!$B87,'ATL RAW'!$L:$L,'ATL GA Inventory'!GM$3)+SUMIFS('ATL CR'!$J:$J,'ATL CR'!$I:$I,'ATL GA Inventory'!$B87,'ATL CR'!$L:$L,'ATL GA Inventory'!GM$3)</f>
        <v>0</v>
      </c>
      <c r="GN87" s="13">
        <f>SUMIFS('ATL RAW'!$J:$J,'ATL RAW'!$I:$I,'ATL GA Inventory'!$B87,'ATL RAW'!$L:$L,'ATL GA Inventory'!GN$3)+SUMIFS('ATL CR'!$J:$J,'ATL CR'!$I:$I,'ATL GA Inventory'!$B87,'ATL CR'!$L:$L,'ATL GA Inventory'!GN$3)</f>
        <v>0</v>
      </c>
      <c r="GO87" s="13">
        <f>SUMIFS('ATL RAW'!$J:$J,'ATL RAW'!$I:$I,'ATL GA Inventory'!$B87,'ATL RAW'!$L:$L,'ATL GA Inventory'!GO$3)+SUMIFS('ATL CR'!$J:$J,'ATL CR'!$I:$I,'ATL GA Inventory'!$B87,'ATL CR'!$L:$L,'ATL GA Inventory'!GO$3)</f>
        <v>0</v>
      </c>
      <c r="GP87" s="13">
        <f>SUMIFS('ATL RAW'!$J:$J,'ATL RAW'!$I:$I,'ATL GA Inventory'!$B87,'ATL RAW'!$L:$L,'ATL GA Inventory'!GP$3)+SUMIFS('ATL CR'!$J:$J,'ATL CR'!$I:$I,'ATL GA Inventory'!$B87,'ATL CR'!$L:$L,'ATL GA Inventory'!GP$3)</f>
        <v>0</v>
      </c>
      <c r="GQ87" s="13">
        <f>SUMIFS('ATL RAW'!$J:$J,'ATL RAW'!$I:$I,'ATL GA Inventory'!$B87,'ATL RAW'!$L:$L,'ATL GA Inventory'!GQ$3)+SUMIFS('ATL CR'!$J:$J,'ATL CR'!$I:$I,'ATL GA Inventory'!$B87,'ATL CR'!$L:$L,'ATL GA Inventory'!GQ$3)</f>
        <v>0</v>
      </c>
      <c r="GR87" s="13">
        <f>SUMIFS('ATL RAW'!$J:$J,'ATL RAW'!$I:$I,'ATL GA Inventory'!$B87,'ATL RAW'!$L:$L,'ATL GA Inventory'!GR$3)+SUMIFS('ATL CR'!$J:$J,'ATL CR'!$I:$I,'ATL GA Inventory'!$B87,'ATL CR'!$L:$L,'ATL GA Inventory'!GR$3)</f>
        <v>0</v>
      </c>
      <c r="GS87" s="13">
        <f>SUMIFS('ATL RAW'!$J:$J,'ATL RAW'!$I:$I,'ATL GA Inventory'!$B87,'ATL RAW'!$L:$L,'ATL GA Inventory'!GS$3)+SUMIFS('ATL CR'!$J:$J,'ATL CR'!$I:$I,'ATL GA Inventory'!$B87,'ATL CR'!$L:$L,'ATL GA Inventory'!GS$3)</f>
        <v>0</v>
      </c>
      <c r="GT87" s="13">
        <f>SUMIFS('ATL RAW'!$J:$J,'ATL RAW'!$I:$I,'ATL GA Inventory'!$B87,'ATL RAW'!$L:$L,'ATL GA Inventory'!GT$3)+SUMIFS('ATL CR'!$J:$J,'ATL CR'!$I:$I,'ATL GA Inventory'!$B87,'ATL CR'!$L:$L,'ATL GA Inventory'!GT$3)</f>
        <v>0</v>
      </c>
      <c r="GU87" s="13">
        <f>SUMIFS('ATL RAW'!$J:$J,'ATL RAW'!$I:$I,'ATL GA Inventory'!$B87,'ATL RAW'!$L:$L,'ATL GA Inventory'!GU$3)+SUMIFS('ATL CR'!$J:$J,'ATL CR'!$I:$I,'ATL GA Inventory'!$B87,'ATL CR'!$L:$L,'ATL GA Inventory'!GU$3)</f>
        <v>0</v>
      </c>
      <c r="GV87" s="13">
        <f>SUMIFS('ATL RAW'!$J:$J,'ATL RAW'!$I:$I,'ATL GA Inventory'!$B87,'ATL RAW'!$L:$L,'ATL GA Inventory'!GV$3)+SUMIFS('ATL CR'!$J:$J,'ATL CR'!$I:$I,'ATL GA Inventory'!$B87,'ATL CR'!$L:$L,'ATL GA Inventory'!GV$3)</f>
        <v>0</v>
      </c>
      <c r="GW87" s="13">
        <f>SUMIFS('ATL RAW'!$J:$J,'ATL RAW'!$I:$I,'ATL GA Inventory'!$B87,'ATL RAW'!$L:$L,'ATL GA Inventory'!GW$3)+SUMIFS('ATL CR'!$J:$J,'ATL CR'!$I:$I,'ATL GA Inventory'!$B87,'ATL CR'!$L:$L,'ATL GA Inventory'!GW$3)</f>
        <v>0</v>
      </c>
      <c r="GX87" s="13">
        <f>SUMIFS('ATL RAW'!$J:$J,'ATL RAW'!$I:$I,'ATL GA Inventory'!$B87,'ATL RAW'!$L:$L,'ATL GA Inventory'!GX$3)+SUMIFS('ATL CR'!$J:$J,'ATL CR'!$I:$I,'ATL GA Inventory'!$B87,'ATL CR'!$L:$L,'ATL GA Inventory'!GX$3)</f>
        <v>0</v>
      </c>
      <c r="GY87" s="13">
        <f>SUMIFS('ATL RAW'!$J:$J,'ATL RAW'!$I:$I,'ATL GA Inventory'!$B87,'ATL RAW'!$L:$L,'ATL GA Inventory'!GY$3)+SUMIFS('ATL CR'!$J:$J,'ATL CR'!$I:$I,'ATL GA Inventory'!$B87,'ATL CR'!$L:$L,'ATL GA Inventory'!GY$3)</f>
        <v>0</v>
      </c>
    </row>
    <row r="88" spans="1:207">
      <c r="A88" s="15" t="s">
        <v>8123</v>
      </c>
      <c r="B88" s="15">
        <f t="shared" si="12"/>
        <v>43106540</v>
      </c>
      <c r="C88" s="15" t="str">
        <f t="shared" si="12"/>
        <v>Q.PEAK DUO L G5.2.V</v>
      </c>
      <c r="D88" s="14">
        <f t="shared" si="12"/>
        <v>400</v>
      </c>
      <c r="E88" s="13">
        <f>SUMIFS('ATL RAW'!$J:$J,'ATL RAW'!$I:$I,'ATL GA Inventory'!$B88,'ATL RAW'!$L:$L,'ATL GA Inventory'!E$3)+SUMIFS('ATL CR'!$J:$J,'ATL CR'!$I:$I,'ATL GA Inventory'!$B88,'ATL CR'!$L:$L,'ATL GA Inventory'!E$3)</f>
        <v>0</v>
      </c>
      <c r="F88" s="13">
        <f>SUMIFS('ATL RAW'!$J:$J,'ATL RAW'!$I:$I,'ATL GA Inventory'!$B88,'ATL RAW'!$L:$L,'ATL GA Inventory'!F$3)+SUMIFS('ATL CR'!$J:$J,'ATL CR'!$I:$I,'ATL GA Inventory'!$B88,'ATL CR'!$L:$L,'ATL GA Inventory'!F$3)</f>
        <v>0</v>
      </c>
      <c r="G88" s="13">
        <f>SUMIFS('ATL RAW'!$J:$J,'ATL RAW'!$I:$I,'ATL GA Inventory'!$B88,'ATL RAW'!$L:$L,'ATL GA Inventory'!G$3)+SUMIFS('ATL CR'!$J:$J,'ATL CR'!$I:$I,'ATL GA Inventory'!$B88,'ATL CR'!$L:$L,'ATL GA Inventory'!G$3)</f>
        <v>0</v>
      </c>
      <c r="H88" s="13">
        <f>SUMIFS('ATL RAW'!$J:$J,'ATL RAW'!$I:$I,'ATL GA Inventory'!$B88,'ATL RAW'!$L:$L,'ATL GA Inventory'!H$3)+SUMIFS('ATL CR'!$J:$J,'ATL CR'!$I:$I,'ATL GA Inventory'!$B88,'ATL CR'!$L:$L,'ATL GA Inventory'!H$3)</f>
        <v>0</v>
      </c>
      <c r="I88" s="13">
        <f>SUMIFS('ATL RAW'!$J:$J,'ATL RAW'!$I:$I,'ATL GA Inventory'!$B88,'ATL RAW'!$L:$L,'ATL GA Inventory'!I$3)+SUMIFS('ATL CR'!$J:$J,'ATL CR'!$I:$I,'ATL GA Inventory'!$B88,'ATL CR'!$L:$L,'ATL GA Inventory'!I$3)</f>
        <v>0</v>
      </c>
      <c r="J88" s="13">
        <f>SUMIFS('ATL RAW'!$J:$J,'ATL RAW'!$I:$I,'ATL GA Inventory'!$B88,'ATL RAW'!$L:$L,'ATL GA Inventory'!J$3)+SUMIFS('ATL CR'!$J:$J,'ATL CR'!$I:$I,'ATL GA Inventory'!$B88,'ATL CR'!$L:$L,'ATL GA Inventory'!J$3)</f>
        <v>0</v>
      </c>
      <c r="K88" s="13">
        <f>SUMIFS('ATL RAW'!$J:$J,'ATL RAW'!$I:$I,'ATL GA Inventory'!$B88,'ATL RAW'!$L:$L,'ATL GA Inventory'!K$3)+SUMIFS('ATL CR'!$J:$J,'ATL CR'!$I:$I,'ATL GA Inventory'!$B88,'ATL CR'!$L:$L,'ATL GA Inventory'!K$3)</f>
        <v>0</v>
      </c>
      <c r="L88" s="13">
        <f>SUMIFS('ATL RAW'!$J:$J,'ATL RAW'!$I:$I,'ATL GA Inventory'!$B88,'ATL RAW'!$L:$L,'ATL GA Inventory'!L$3)+SUMIFS('ATL CR'!$J:$J,'ATL CR'!$I:$I,'ATL GA Inventory'!$B88,'ATL CR'!$L:$L,'ATL GA Inventory'!L$3)</f>
        <v>0</v>
      </c>
      <c r="M88" s="13">
        <f>SUMIFS('ATL RAW'!$J:$J,'ATL RAW'!$I:$I,'ATL GA Inventory'!$B88,'ATL RAW'!$L:$L,'ATL GA Inventory'!M$3)+SUMIFS('ATL CR'!$J:$J,'ATL CR'!$I:$I,'ATL GA Inventory'!$B88,'ATL CR'!$L:$L,'ATL GA Inventory'!M$3)</f>
        <v>0</v>
      </c>
      <c r="N88" s="13">
        <f>SUMIFS('ATL RAW'!$J:$J,'ATL RAW'!$I:$I,'ATL GA Inventory'!$B88,'ATL RAW'!$L:$L,'ATL GA Inventory'!N$3)+SUMIFS('ATL CR'!$J:$J,'ATL CR'!$I:$I,'ATL GA Inventory'!$B88,'ATL CR'!$L:$L,'ATL GA Inventory'!N$3)</f>
        <v>0</v>
      </c>
      <c r="O88" s="13">
        <f>SUMIFS('ATL RAW'!$J:$J,'ATL RAW'!$I:$I,'ATL GA Inventory'!$B88,'ATL RAW'!$L:$L,'ATL GA Inventory'!O$3)+SUMIFS('ATL CR'!$J:$J,'ATL CR'!$I:$I,'ATL GA Inventory'!$B88,'ATL CR'!$L:$L,'ATL GA Inventory'!O$3)</f>
        <v>0</v>
      </c>
      <c r="P88" s="13">
        <f>SUMIFS('ATL RAW'!$J:$J,'ATL RAW'!$I:$I,'ATL GA Inventory'!$B88,'ATL RAW'!$L:$L,'ATL GA Inventory'!P$3)+SUMIFS('ATL CR'!$J:$J,'ATL CR'!$I:$I,'ATL GA Inventory'!$B88,'ATL CR'!$L:$L,'ATL GA Inventory'!P$3)</f>
        <v>0</v>
      </c>
      <c r="Q88" s="13">
        <f>SUMIFS('ATL RAW'!$J:$J,'ATL RAW'!$I:$I,'ATL GA Inventory'!$B88,'ATL RAW'!$L:$L,'ATL GA Inventory'!Q$3)+SUMIFS('ATL CR'!$J:$J,'ATL CR'!$I:$I,'ATL GA Inventory'!$B88,'ATL CR'!$L:$L,'ATL GA Inventory'!Q$3)</f>
        <v>0</v>
      </c>
      <c r="R88" s="13">
        <f>SUMIFS('ATL RAW'!$J:$J,'ATL RAW'!$I:$I,'ATL GA Inventory'!$B88,'ATL RAW'!$L:$L,'ATL GA Inventory'!R$3)+SUMIFS('ATL CR'!$J:$J,'ATL CR'!$I:$I,'ATL GA Inventory'!$B88,'ATL CR'!$L:$L,'ATL GA Inventory'!R$3)</f>
        <v>0</v>
      </c>
      <c r="S88" s="13">
        <f>SUMIFS('ATL RAW'!$J:$J,'ATL RAW'!$I:$I,'ATL GA Inventory'!$B88,'ATL RAW'!$L:$L,'ATL GA Inventory'!S$3)+SUMIFS('ATL CR'!$J:$J,'ATL CR'!$I:$I,'ATL GA Inventory'!$B88,'ATL CR'!$L:$L,'ATL GA Inventory'!S$3)</f>
        <v>0</v>
      </c>
      <c r="T88" s="13">
        <f>SUMIFS('ATL RAW'!$J:$J,'ATL RAW'!$I:$I,'ATL GA Inventory'!$B88,'ATL RAW'!$L:$L,'ATL GA Inventory'!T$3)+SUMIFS('ATL CR'!$J:$J,'ATL CR'!$I:$I,'ATL GA Inventory'!$B88,'ATL CR'!$L:$L,'ATL GA Inventory'!T$3)</f>
        <v>0</v>
      </c>
      <c r="U88" s="13">
        <f>SUMIFS('ATL RAW'!$J:$J,'ATL RAW'!$I:$I,'ATL GA Inventory'!$B88,'ATL RAW'!$L:$L,'ATL GA Inventory'!U$3)+SUMIFS('ATL CR'!$J:$J,'ATL CR'!$I:$I,'ATL GA Inventory'!$B88,'ATL CR'!$L:$L,'ATL GA Inventory'!U$3)</f>
        <v>0</v>
      </c>
      <c r="V88" s="13">
        <f>SUMIFS('ATL RAW'!$J:$J,'ATL RAW'!$I:$I,'ATL GA Inventory'!$B88,'ATL RAW'!$L:$L,'ATL GA Inventory'!V$3)+SUMIFS('ATL CR'!$J:$J,'ATL CR'!$I:$I,'ATL GA Inventory'!$B88,'ATL CR'!$L:$L,'ATL GA Inventory'!V$3)</f>
        <v>0</v>
      </c>
      <c r="W88" s="13">
        <f>SUMIFS('ATL RAW'!$J:$J,'ATL RAW'!$I:$I,'ATL GA Inventory'!$B88,'ATL RAW'!$L:$L,'ATL GA Inventory'!W$3)+SUMIFS('ATL CR'!$J:$J,'ATL CR'!$I:$I,'ATL GA Inventory'!$B88,'ATL CR'!$L:$L,'ATL GA Inventory'!W$3)</f>
        <v>0</v>
      </c>
      <c r="X88" s="13">
        <f>SUMIFS('ATL RAW'!$J:$J,'ATL RAW'!$I:$I,'ATL GA Inventory'!$B88,'ATL RAW'!$L:$L,'ATL GA Inventory'!X$3)+SUMIFS('ATL CR'!$J:$J,'ATL CR'!$I:$I,'ATL GA Inventory'!$B88,'ATL CR'!$L:$L,'ATL GA Inventory'!X$3)</f>
        <v>0</v>
      </c>
      <c r="Y88" s="13">
        <f>SUMIFS('ATL RAW'!$J:$J,'ATL RAW'!$I:$I,'ATL GA Inventory'!$B88,'ATL RAW'!$L:$L,'ATL GA Inventory'!Y$3)+SUMIFS('ATL CR'!$J:$J,'ATL CR'!$I:$I,'ATL GA Inventory'!$B88,'ATL CR'!$L:$L,'ATL GA Inventory'!Y$3)</f>
        <v>0</v>
      </c>
      <c r="Z88" s="13">
        <f>SUMIFS('ATL RAW'!$J:$J,'ATL RAW'!$I:$I,'ATL GA Inventory'!$B88,'ATL RAW'!$L:$L,'ATL GA Inventory'!Z$3)+SUMIFS('ATL CR'!$J:$J,'ATL CR'!$I:$I,'ATL GA Inventory'!$B88,'ATL CR'!$L:$L,'ATL GA Inventory'!Z$3)</f>
        <v>0</v>
      </c>
      <c r="AA88" s="13">
        <f>SUMIFS('ATL RAW'!$J:$J,'ATL RAW'!$I:$I,'ATL GA Inventory'!$B88,'ATL RAW'!$L:$L,'ATL GA Inventory'!AA$3)+SUMIFS('ATL CR'!$J:$J,'ATL CR'!$I:$I,'ATL GA Inventory'!$B88,'ATL CR'!$L:$L,'ATL GA Inventory'!AA$3)</f>
        <v>0</v>
      </c>
      <c r="AB88" s="13">
        <f>SUMIFS('ATL RAW'!$J:$J,'ATL RAW'!$I:$I,'ATL GA Inventory'!$B88,'ATL RAW'!$L:$L,'ATL GA Inventory'!AB$3)+SUMIFS('ATL CR'!$J:$J,'ATL CR'!$I:$I,'ATL GA Inventory'!$B88,'ATL CR'!$L:$L,'ATL GA Inventory'!AB$3)</f>
        <v>0</v>
      </c>
      <c r="AC88" s="13">
        <f>SUMIFS('ATL RAW'!$J:$J,'ATL RAW'!$I:$I,'ATL GA Inventory'!$B88,'ATL RAW'!$L:$L,'ATL GA Inventory'!AC$3)+SUMIFS('ATL CR'!$J:$J,'ATL CR'!$I:$I,'ATL GA Inventory'!$B88,'ATL CR'!$L:$L,'ATL GA Inventory'!AC$3)</f>
        <v>0</v>
      </c>
      <c r="AD88" s="13">
        <f>SUMIFS('ATL RAW'!$J:$J,'ATL RAW'!$I:$I,'ATL GA Inventory'!$B88,'ATL RAW'!$L:$L,'ATL GA Inventory'!AD$3)+SUMIFS('ATL CR'!$J:$J,'ATL CR'!$I:$I,'ATL GA Inventory'!$B88,'ATL CR'!$L:$L,'ATL GA Inventory'!AD$3)</f>
        <v>0</v>
      </c>
      <c r="AE88" s="13">
        <f>SUMIFS('ATL RAW'!$J:$J,'ATL RAW'!$I:$I,'ATL GA Inventory'!$B88,'ATL RAW'!$L:$L,'ATL GA Inventory'!AE$3)+SUMIFS('ATL CR'!$J:$J,'ATL CR'!$I:$I,'ATL GA Inventory'!$B88,'ATL CR'!$L:$L,'ATL GA Inventory'!AE$3)</f>
        <v>0</v>
      </c>
      <c r="AF88" s="13">
        <f>SUMIFS('ATL RAW'!$J:$J,'ATL RAW'!$I:$I,'ATL GA Inventory'!$B88,'ATL RAW'!$L:$L,'ATL GA Inventory'!AF$3)+SUMIFS('ATL CR'!$J:$J,'ATL CR'!$I:$I,'ATL GA Inventory'!$B88,'ATL CR'!$L:$L,'ATL GA Inventory'!AF$3)</f>
        <v>0</v>
      </c>
      <c r="AG88" s="13">
        <f>SUMIFS('ATL RAW'!$J:$J,'ATL RAW'!$I:$I,'ATL GA Inventory'!$B88,'ATL RAW'!$L:$L,'ATL GA Inventory'!AG$3)+SUMIFS('ATL CR'!$J:$J,'ATL CR'!$I:$I,'ATL GA Inventory'!$B88,'ATL CR'!$L:$L,'ATL GA Inventory'!AG$3)</f>
        <v>0</v>
      </c>
      <c r="AH88" s="13">
        <f>SUMIFS('ATL RAW'!$J:$J,'ATL RAW'!$I:$I,'ATL GA Inventory'!$B88,'ATL RAW'!$L:$L,'ATL GA Inventory'!AH$3)+SUMIFS('ATL CR'!$J:$J,'ATL CR'!$I:$I,'ATL GA Inventory'!$B88,'ATL CR'!$L:$L,'ATL GA Inventory'!AH$3)</f>
        <v>0</v>
      </c>
      <c r="AI88" s="13">
        <f>SUMIFS('ATL RAW'!$J:$J,'ATL RAW'!$I:$I,'ATL GA Inventory'!$B88,'ATL RAW'!$L:$L,'ATL GA Inventory'!AI$3)+SUMIFS('ATL CR'!$J:$J,'ATL CR'!$I:$I,'ATL GA Inventory'!$B88,'ATL CR'!$L:$L,'ATL GA Inventory'!AI$3)</f>
        <v>0</v>
      </c>
      <c r="AJ88" s="13">
        <f>SUMIFS('ATL RAW'!$J:$J,'ATL RAW'!$I:$I,'ATL GA Inventory'!$B88,'ATL RAW'!$L:$L,'ATL GA Inventory'!AJ$3)+SUMIFS('ATL CR'!$J:$J,'ATL CR'!$I:$I,'ATL GA Inventory'!$B88,'ATL CR'!$L:$L,'ATL GA Inventory'!AJ$3)</f>
        <v>0</v>
      </c>
      <c r="AK88" s="13">
        <f>SUMIFS('ATL RAW'!$J:$J,'ATL RAW'!$I:$I,'ATL GA Inventory'!$B88,'ATL RAW'!$L:$L,'ATL GA Inventory'!AK$3)+SUMIFS('ATL CR'!$J:$J,'ATL CR'!$I:$I,'ATL GA Inventory'!$B88,'ATL CR'!$L:$L,'ATL GA Inventory'!AK$3)</f>
        <v>0</v>
      </c>
      <c r="AL88" s="13">
        <f>SUMIFS('ATL RAW'!$J:$J,'ATL RAW'!$I:$I,'ATL GA Inventory'!$B88,'ATL RAW'!$L:$L,'ATL GA Inventory'!AL$3)+SUMIFS('ATL CR'!$J:$J,'ATL CR'!$I:$I,'ATL GA Inventory'!$B88,'ATL CR'!$L:$L,'ATL GA Inventory'!AL$3)</f>
        <v>0</v>
      </c>
      <c r="AM88" s="13">
        <f>SUMIFS('ATL RAW'!$J:$J,'ATL RAW'!$I:$I,'ATL GA Inventory'!$B88,'ATL RAW'!$L:$L,'ATL GA Inventory'!AM$3)+SUMIFS('ATL CR'!$J:$J,'ATL CR'!$I:$I,'ATL GA Inventory'!$B88,'ATL CR'!$L:$L,'ATL GA Inventory'!AM$3)</f>
        <v>0</v>
      </c>
      <c r="AN88" s="13">
        <f>SUMIFS('ATL RAW'!$J:$J,'ATL RAW'!$I:$I,'ATL GA Inventory'!$B88,'ATL RAW'!$L:$L,'ATL GA Inventory'!AN$3)+SUMIFS('ATL CR'!$J:$J,'ATL CR'!$I:$I,'ATL GA Inventory'!$B88,'ATL CR'!$L:$L,'ATL GA Inventory'!AN$3)</f>
        <v>0</v>
      </c>
      <c r="AO88" s="13">
        <f>SUMIFS('ATL RAW'!$J:$J,'ATL RAW'!$I:$I,'ATL GA Inventory'!$B88,'ATL RAW'!$L:$L,'ATL GA Inventory'!AO$3)+SUMIFS('ATL CR'!$J:$J,'ATL CR'!$I:$I,'ATL GA Inventory'!$B88,'ATL CR'!$L:$L,'ATL GA Inventory'!AO$3)</f>
        <v>0</v>
      </c>
      <c r="AP88" s="13">
        <f>SUMIFS('ATL RAW'!$J:$J,'ATL RAW'!$I:$I,'ATL GA Inventory'!$B88,'ATL RAW'!$L:$L,'ATL GA Inventory'!AP$3)+SUMIFS('ATL CR'!$J:$J,'ATL CR'!$I:$I,'ATL GA Inventory'!$B88,'ATL CR'!$L:$L,'ATL GA Inventory'!AP$3)</f>
        <v>0</v>
      </c>
      <c r="AQ88" s="13">
        <f>SUMIFS('ATL RAW'!$J:$J,'ATL RAW'!$I:$I,'ATL GA Inventory'!$B88,'ATL RAW'!$L:$L,'ATL GA Inventory'!AQ$3)+SUMIFS('ATL CR'!$J:$J,'ATL CR'!$I:$I,'ATL GA Inventory'!$B88,'ATL CR'!$L:$L,'ATL GA Inventory'!AQ$3)</f>
        <v>0</v>
      </c>
      <c r="AR88" s="13">
        <f>SUMIFS('ATL RAW'!$J:$J,'ATL RAW'!$I:$I,'ATL GA Inventory'!$B88,'ATL RAW'!$L:$L,'ATL GA Inventory'!AR$3)+SUMIFS('ATL CR'!$J:$J,'ATL CR'!$I:$I,'ATL GA Inventory'!$B88,'ATL CR'!$L:$L,'ATL GA Inventory'!AR$3)</f>
        <v>0</v>
      </c>
      <c r="AS88" s="13">
        <f>SUMIFS('ATL RAW'!$J:$J,'ATL RAW'!$I:$I,'ATL GA Inventory'!$B88,'ATL RAW'!$L:$L,'ATL GA Inventory'!AS$3)+SUMIFS('ATL CR'!$J:$J,'ATL CR'!$I:$I,'ATL GA Inventory'!$B88,'ATL CR'!$L:$L,'ATL GA Inventory'!AS$3)</f>
        <v>0</v>
      </c>
      <c r="AT88" s="13">
        <f>SUMIFS('ATL RAW'!$J:$J,'ATL RAW'!$I:$I,'ATL GA Inventory'!$B88,'ATL RAW'!$L:$L,'ATL GA Inventory'!AT$3)+SUMIFS('ATL CR'!$J:$J,'ATL CR'!$I:$I,'ATL GA Inventory'!$B88,'ATL CR'!$L:$L,'ATL GA Inventory'!AT$3)</f>
        <v>0</v>
      </c>
      <c r="AU88" s="13">
        <f>SUMIFS('ATL RAW'!$J:$J,'ATL RAW'!$I:$I,'ATL GA Inventory'!$B88,'ATL RAW'!$L:$L,'ATL GA Inventory'!AU$3)+SUMIFS('ATL CR'!$J:$J,'ATL CR'!$I:$I,'ATL GA Inventory'!$B88,'ATL CR'!$L:$L,'ATL GA Inventory'!AU$3)</f>
        <v>0</v>
      </c>
      <c r="AV88" s="13">
        <f>SUMIFS('ATL RAW'!$J:$J,'ATL RAW'!$I:$I,'ATL GA Inventory'!$B88,'ATL RAW'!$L:$L,'ATL GA Inventory'!AV$3)+SUMIFS('ATL CR'!$J:$J,'ATL CR'!$I:$I,'ATL GA Inventory'!$B88,'ATL CR'!$L:$L,'ATL GA Inventory'!AV$3)</f>
        <v>0</v>
      </c>
      <c r="AW88" s="13">
        <f>SUMIFS('ATL RAW'!$J:$J,'ATL RAW'!$I:$I,'ATL GA Inventory'!$B88,'ATL RAW'!$L:$L,'ATL GA Inventory'!AW$3)+SUMIFS('ATL CR'!$J:$J,'ATL CR'!$I:$I,'ATL GA Inventory'!$B88,'ATL CR'!$L:$L,'ATL GA Inventory'!AW$3)</f>
        <v>0</v>
      </c>
      <c r="AX88" s="13">
        <f>SUMIFS('ATL RAW'!$J:$J,'ATL RAW'!$I:$I,'ATL GA Inventory'!$B88,'ATL RAW'!$L:$L,'ATL GA Inventory'!AX$3)+SUMIFS('ATL CR'!$J:$J,'ATL CR'!$I:$I,'ATL GA Inventory'!$B88,'ATL CR'!$L:$L,'ATL GA Inventory'!AX$3)</f>
        <v>0</v>
      </c>
      <c r="AY88" s="13">
        <f>SUMIFS('ATL RAW'!$J:$J,'ATL RAW'!$I:$I,'ATL GA Inventory'!$B88,'ATL RAW'!$L:$L,'ATL GA Inventory'!AY$3)+SUMIFS('ATL CR'!$J:$J,'ATL CR'!$I:$I,'ATL GA Inventory'!$B88,'ATL CR'!$L:$L,'ATL GA Inventory'!AY$3)</f>
        <v>0</v>
      </c>
      <c r="AZ88" s="13">
        <f>SUMIFS('ATL RAW'!$J:$J,'ATL RAW'!$I:$I,'ATL GA Inventory'!$B88,'ATL RAW'!$L:$L,'ATL GA Inventory'!AZ$3)+SUMIFS('ATL CR'!$J:$J,'ATL CR'!$I:$I,'ATL GA Inventory'!$B88,'ATL CR'!$L:$L,'ATL GA Inventory'!AZ$3)</f>
        <v>0</v>
      </c>
      <c r="BA88" s="13">
        <f>SUMIFS('ATL RAW'!$J:$J,'ATL RAW'!$I:$I,'ATL GA Inventory'!$B88,'ATL RAW'!$L:$L,'ATL GA Inventory'!BA$3)+SUMIFS('ATL CR'!$J:$J,'ATL CR'!$I:$I,'ATL GA Inventory'!$B88,'ATL CR'!$L:$L,'ATL GA Inventory'!BA$3)</f>
        <v>0</v>
      </c>
      <c r="BB88" s="13">
        <f>SUMIFS('ATL RAW'!$J:$J,'ATL RAW'!$I:$I,'ATL GA Inventory'!$B88,'ATL RAW'!$L:$L,'ATL GA Inventory'!BB$3)+SUMIFS('ATL CR'!$J:$J,'ATL CR'!$I:$I,'ATL GA Inventory'!$B88,'ATL CR'!$L:$L,'ATL GA Inventory'!BB$3)</f>
        <v>0</v>
      </c>
      <c r="BC88" s="13">
        <f>SUMIFS('ATL RAW'!$J:$J,'ATL RAW'!$I:$I,'ATL GA Inventory'!$B88,'ATL RAW'!$L:$L,'ATL GA Inventory'!BC$3)+SUMIFS('ATL CR'!$J:$J,'ATL CR'!$I:$I,'ATL GA Inventory'!$B88,'ATL CR'!$L:$L,'ATL GA Inventory'!BC$3)</f>
        <v>0</v>
      </c>
      <c r="BD88" s="13">
        <f>SUMIFS('ATL RAW'!$J:$J,'ATL RAW'!$I:$I,'ATL GA Inventory'!$B88,'ATL RAW'!$L:$L,'ATL GA Inventory'!BD$3)+SUMIFS('ATL CR'!$J:$J,'ATL CR'!$I:$I,'ATL GA Inventory'!$B88,'ATL CR'!$L:$L,'ATL GA Inventory'!BD$3)</f>
        <v>0</v>
      </c>
      <c r="BE88" s="13">
        <f>SUMIFS('ATL RAW'!$J:$J,'ATL RAW'!$I:$I,'ATL GA Inventory'!$B88,'ATL RAW'!$L:$L,'ATL GA Inventory'!BE$3)+SUMIFS('ATL CR'!$J:$J,'ATL CR'!$I:$I,'ATL GA Inventory'!$B88,'ATL CR'!$L:$L,'ATL GA Inventory'!BE$3)</f>
        <v>0</v>
      </c>
      <c r="BF88" s="13">
        <f>SUMIFS('ATL RAW'!$J:$J,'ATL RAW'!$I:$I,'ATL GA Inventory'!$B88,'ATL RAW'!$L:$L,'ATL GA Inventory'!BF$3)+SUMIFS('ATL CR'!$J:$J,'ATL CR'!$I:$I,'ATL GA Inventory'!$B88,'ATL CR'!$L:$L,'ATL GA Inventory'!BF$3)</f>
        <v>0</v>
      </c>
      <c r="BG88" s="13">
        <f>SUMIFS('ATL RAW'!$J:$J,'ATL RAW'!$I:$I,'ATL GA Inventory'!$B88,'ATL RAW'!$L:$L,'ATL GA Inventory'!BG$3)+SUMIFS('ATL CR'!$J:$J,'ATL CR'!$I:$I,'ATL GA Inventory'!$B88,'ATL CR'!$L:$L,'ATL GA Inventory'!BG$3)</f>
        <v>0</v>
      </c>
      <c r="BH88" s="13">
        <f>SUMIFS('ATL RAW'!$J:$J,'ATL RAW'!$I:$I,'ATL GA Inventory'!$B88,'ATL RAW'!$L:$L,'ATL GA Inventory'!BH$3)+SUMIFS('ATL CR'!$J:$J,'ATL CR'!$I:$I,'ATL GA Inventory'!$B88,'ATL CR'!$L:$L,'ATL GA Inventory'!BH$3)</f>
        <v>0</v>
      </c>
      <c r="BI88" s="13">
        <f>SUMIFS('ATL RAW'!$J:$J,'ATL RAW'!$I:$I,'ATL GA Inventory'!$B88,'ATL RAW'!$L:$L,'ATL GA Inventory'!BI$3)+SUMIFS('ATL CR'!$J:$J,'ATL CR'!$I:$I,'ATL GA Inventory'!$B88,'ATL CR'!$L:$L,'ATL GA Inventory'!BI$3)</f>
        <v>0</v>
      </c>
      <c r="BJ88" s="13">
        <f>SUMIFS('ATL RAW'!$J:$J,'ATL RAW'!$I:$I,'ATL GA Inventory'!$B88,'ATL RAW'!$L:$L,'ATL GA Inventory'!BJ$3)+SUMIFS('ATL CR'!$J:$J,'ATL CR'!$I:$I,'ATL GA Inventory'!$B88,'ATL CR'!$L:$L,'ATL GA Inventory'!BJ$3)</f>
        <v>0</v>
      </c>
      <c r="BK88" s="13">
        <f>SUMIFS('ATL RAW'!$J:$J,'ATL RAW'!$I:$I,'ATL GA Inventory'!$B88,'ATL RAW'!$L:$L,'ATL GA Inventory'!BK$3)+SUMIFS('ATL CR'!$J:$J,'ATL CR'!$I:$I,'ATL GA Inventory'!$B88,'ATL CR'!$L:$L,'ATL GA Inventory'!BK$3)</f>
        <v>0</v>
      </c>
      <c r="BL88" s="13">
        <f>SUMIFS('ATL RAW'!$J:$J,'ATL RAW'!$I:$I,'ATL GA Inventory'!$B88,'ATL RAW'!$L:$L,'ATL GA Inventory'!BL$3)+SUMIFS('ATL CR'!$J:$J,'ATL CR'!$I:$I,'ATL GA Inventory'!$B88,'ATL CR'!$L:$L,'ATL GA Inventory'!BL$3)</f>
        <v>0</v>
      </c>
      <c r="BM88" s="13">
        <f>SUMIFS('ATL RAW'!$J:$J,'ATL RAW'!$I:$I,'ATL GA Inventory'!$B88,'ATL RAW'!$L:$L,'ATL GA Inventory'!BM$3)+SUMIFS('ATL CR'!$J:$J,'ATL CR'!$I:$I,'ATL GA Inventory'!$B88,'ATL CR'!$L:$L,'ATL GA Inventory'!BM$3)</f>
        <v>0</v>
      </c>
      <c r="BN88" s="13">
        <f>SUMIFS('ATL RAW'!$J:$J,'ATL RAW'!$I:$I,'ATL GA Inventory'!$B88,'ATL RAW'!$L:$L,'ATL GA Inventory'!BN$3)+SUMIFS('ATL CR'!$J:$J,'ATL CR'!$I:$I,'ATL GA Inventory'!$B88,'ATL CR'!$L:$L,'ATL GA Inventory'!BN$3)</f>
        <v>0</v>
      </c>
      <c r="BO88" s="13">
        <f>SUMIFS('ATL RAW'!$J:$J,'ATL RAW'!$I:$I,'ATL GA Inventory'!$B88,'ATL RAW'!$L:$L,'ATL GA Inventory'!BO$3)+SUMIFS('ATL CR'!$J:$J,'ATL CR'!$I:$I,'ATL GA Inventory'!$B88,'ATL CR'!$L:$L,'ATL GA Inventory'!BO$3)</f>
        <v>0</v>
      </c>
      <c r="BP88" s="13">
        <f>SUMIFS('ATL RAW'!$J:$J,'ATL RAW'!$I:$I,'ATL GA Inventory'!$B88,'ATL RAW'!$L:$L,'ATL GA Inventory'!BP$3)+SUMIFS('ATL CR'!$J:$J,'ATL CR'!$I:$I,'ATL GA Inventory'!$B88,'ATL CR'!$L:$L,'ATL GA Inventory'!BP$3)</f>
        <v>0</v>
      </c>
      <c r="BQ88" s="13">
        <f>SUMIFS('ATL RAW'!$J:$J,'ATL RAW'!$I:$I,'ATL GA Inventory'!$B88,'ATL RAW'!$L:$L,'ATL GA Inventory'!BQ$3)+SUMIFS('ATL CR'!$J:$J,'ATL CR'!$I:$I,'ATL GA Inventory'!$B88,'ATL CR'!$L:$L,'ATL GA Inventory'!BQ$3)</f>
        <v>0</v>
      </c>
      <c r="BR88" s="13">
        <f>SUMIFS('ATL RAW'!$J:$J,'ATL RAW'!$I:$I,'ATL GA Inventory'!$B88,'ATL RAW'!$L:$L,'ATL GA Inventory'!BR$3)+SUMIFS('ATL CR'!$J:$J,'ATL CR'!$I:$I,'ATL GA Inventory'!$B88,'ATL CR'!$L:$L,'ATL GA Inventory'!BR$3)</f>
        <v>0</v>
      </c>
      <c r="BS88" s="13">
        <f>SUMIFS('ATL RAW'!$J:$J,'ATL RAW'!$I:$I,'ATL GA Inventory'!$B88,'ATL RAW'!$L:$L,'ATL GA Inventory'!BS$3)+SUMIFS('ATL CR'!$J:$J,'ATL CR'!$I:$I,'ATL GA Inventory'!$B88,'ATL CR'!$L:$L,'ATL GA Inventory'!BS$3)</f>
        <v>0</v>
      </c>
      <c r="BT88" s="13">
        <f>SUMIFS('ATL RAW'!$J:$J,'ATL RAW'!$I:$I,'ATL GA Inventory'!$B88,'ATL RAW'!$L:$L,'ATL GA Inventory'!BT$3)+SUMIFS('ATL CR'!$J:$J,'ATL CR'!$I:$I,'ATL GA Inventory'!$B88,'ATL CR'!$L:$L,'ATL GA Inventory'!BT$3)</f>
        <v>0</v>
      </c>
      <c r="BU88" s="13">
        <f>SUMIFS('ATL RAW'!$J:$J,'ATL RAW'!$I:$I,'ATL GA Inventory'!$B88,'ATL RAW'!$L:$L,'ATL GA Inventory'!BU$3)+SUMIFS('ATL CR'!$J:$J,'ATL CR'!$I:$I,'ATL GA Inventory'!$B88,'ATL CR'!$L:$L,'ATL GA Inventory'!BU$3)</f>
        <v>0</v>
      </c>
      <c r="BV88" s="13">
        <f>SUMIFS('ATL RAW'!$J:$J,'ATL RAW'!$I:$I,'ATL GA Inventory'!$B88,'ATL RAW'!$L:$L,'ATL GA Inventory'!BV$3)+SUMIFS('ATL CR'!$J:$J,'ATL CR'!$I:$I,'ATL GA Inventory'!$B88,'ATL CR'!$L:$L,'ATL GA Inventory'!BV$3)</f>
        <v>0</v>
      </c>
      <c r="BW88" s="13">
        <f>SUMIFS('ATL RAW'!$J:$J,'ATL RAW'!$I:$I,'ATL GA Inventory'!$B88,'ATL RAW'!$L:$L,'ATL GA Inventory'!BW$3)+SUMIFS('ATL CR'!$J:$J,'ATL CR'!$I:$I,'ATL GA Inventory'!$B88,'ATL CR'!$L:$L,'ATL GA Inventory'!BW$3)</f>
        <v>0</v>
      </c>
      <c r="BX88" s="13">
        <f>SUMIFS('ATL RAW'!$J:$J,'ATL RAW'!$I:$I,'ATL GA Inventory'!$B88,'ATL RAW'!$L:$L,'ATL GA Inventory'!BX$3)+SUMIFS('ATL CR'!$J:$J,'ATL CR'!$I:$I,'ATL GA Inventory'!$B88,'ATL CR'!$L:$L,'ATL GA Inventory'!BX$3)</f>
        <v>0</v>
      </c>
      <c r="BY88" s="13">
        <f>SUMIFS('ATL RAW'!$J:$J,'ATL RAW'!$I:$I,'ATL GA Inventory'!$B88,'ATL RAW'!$L:$L,'ATL GA Inventory'!BY$3)+SUMIFS('ATL CR'!$J:$J,'ATL CR'!$I:$I,'ATL GA Inventory'!$B88,'ATL CR'!$L:$L,'ATL GA Inventory'!BY$3)</f>
        <v>0</v>
      </c>
      <c r="BZ88" s="13">
        <f>SUMIFS('ATL RAW'!$J:$J,'ATL RAW'!$I:$I,'ATL GA Inventory'!$B88,'ATL RAW'!$L:$L,'ATL GA Inventory'!BZ$3)+SUMIFS('ATL CR'!$J:$J,'ATL CR'!$I:$I,'ATL GA Inventory'!$B88,'ATL CR'!$L:$L,'ATL GA Inventory'!BZ$3)</f>
        <v>0</v>
      </c>
      <c r="CA88" s="13">
        <f>SUMIFS('ATL RAW'!$J:$J,'ATL RAW'!$I:$I,'ATL GA Inventory'!$B88,'ATL RAW'!$L:$L,'ATL GA Inventory'!CA$3)+SUMIFS('ATL CR'!$J:$J,'ATL CR'!$I:$I,'ATL GA Inventory'!$B88,'ATL CR'!$L:$L,'ATL GA Inventory'!CA$3)</f>
        <v>0</v>
      </c>
      <c r="CB88" s="13">
        <f>SUMIFS('ATL RAW'!$J:$J,'ATL RAW'!$I:$I,'ATL GA Inventory'!$B88,'ATL RAW'!$L:$L,'ATL GA Inventory'!CB$3)+SUMIFS('ATL CR'!$J:$J,'ATL CR'!$I:$I,'ATL GA Inventory'!$B88,'ATL CR'!$L:$L,'ATL GA Inventory'!CB$3)</f>
        <v>0</v>
      </c>
      <c r="CC88" s="13">
        <f>SUMIFS('ATL RAW'!$J:$J,'ATL RAW'!$I:$I,'ATL GA Inventory'!$B88,'ATL RAW'!$L:$L,'ATL GA Inventory'!CC$3)+SUMIFS('ATL CR'!$J:$J,'ATL CR'!$I:$I,'ATL GA Inventory'!$B88,'ATL CR'!$L:$L,'ATL GA Inventory'!CC$3)</f>
        <v>0</v>
      </c>
      <c r="CD88" s="13">
        <f>SUMIFS('ATL RAW'!$J:$J,'ATL RAW'!$I:$I,'ATL GA Inventory'!$B88,'ATL RAW'!$L:$L,'ATL GA Inventory'!CD$3)+SUMIFS('ATL CR'!$J:$J,'ATL CR'!$I:$I,'ATL GA Inventory'!$B88,'ATL CR'!$L:$L,'ATL GA Inventory'!CD$3)</f>
        <v>0</v>
      </c>
      <c r="CE88" s="13">
        <f>SUMIFS('ATL RAW'!$J:$J,'ATL RAW'!$I:$I,'ATL GA Inventory'!$B88,'ATL RAW'!$L:$L,'ATL GA Inventory'!CE$3)+SUMIFS('ATL CR'!$J:$J,'ATL CR'!$I:$I,'ATL GA Inventory'!$B88,'ATL CR'!$L:$L,'ATL GA Inventory'!CE$3)</f>
        <v>0</v>
      </c>
      <c r="CF88" s="13">
        <f>SUMIFS('ATL RAW'!$J:$J,'ATL RAW'!$I:$I,'ATL GA Inventory'!$B88,'ATL RAW'!$L:$L,'ATL GA Inventory'!CF$3)+SUMIFS('ATL CR'!$J:$J,'ATL CR'!$I:$I,'ATL GA Inventory'!$B88,'ATL CR'!$L:$L,'ATL GA Inventory'!CF$3)</f>
        <v>29</v>
      </c>
      <c r="CG88" s="13">
        <f>SUMIFS('ATL RAW'!$J:$J,'ATL RAW'!$I:$I,'ATL GA Inventory'!$B88,'ATL RAW'!$L:$L,'ATL GA Inventory'!CG$3)+SUMIFS('ATL CR'!$J:$J,'ATL CR'!$I:$I,'ATL GA Inventory'!$B88,'ATL CR'!$L:$L,'ATL GA Inventory'!CG$3)</f>
        <v>0</v>
      </c>
      <c r="CH88" s="13">
        <f>SUMIFS('ATL RAW'!$J:$J,'ATL RAW'!$I:$I,'ATL GA Inventory'!$B88,'ATL RAW'!$L:$L,'ATL GA Inventory'!CH$3)+SUMIFS('ATL CR'!$J:$J,'ATL CR'!$I:$I,'ATL GA Inventory'!$B88,'ATL CR'!$L:$L,'ATL GA Inventory'!CH$3)</f>
        <v>0</v>
      </c>
      <c r="CI88" s="13">
        <f>SUMIFS('ATL RAW'!$J:$J,'ATL RAW'!$I:$I,'ATL GA Inventory'!$B88,'ATL RAW'!$L:$L,'ATL GA Inventory'!CI$3)+SUMIFS('ATL CR'!$J:$J,'ATL CR'!$I:$I,'ATL GA Inventory'!$B88,'ATL CR'!$L:$L,'ATL GA Inventory'!CI$3)</f>
        <v>0</v>
      </c>
      <c r="CJ88" s="13">
        <f>SUMIFS('ATL RAW'!$J:$J,'ATL RAW'!$I:$I,'ATL GA Inventory'!$B88,'ATL RAW'!$L:$L,'ATL GA Inventory'!CJ$3)+SUMIFS('ATL CR'!$J:$J,'ATL CR'!$I:$I,'ATL GA Inventory'!$B88,'ATL CR'!$L:$L,'ATL GA Inventory'!CJ$3)</f>
        <v>0</v>
      </c>
      <c r="CK88" s="13">
        <f>SUMIFS('ATL RAW'!$J:$J,'ATL RAW'!$I:$I,'ATL GA Inventory'!$B88,'ATL RAW'!$L:$L,'ATL GA Inventory'!CK$3)+SUMIFS('ATL CR'!$J:$J,'ATL CR'!$I:$I,'ATL GA Inventory'!$B88,'ATL CR'!$L:$L,'ATL GA Inventory'!CK$3)</f>
        <v>0</v>
      </c>
      <c r="CL88" s="13">
        <f>SUMIFS('ATL RAW'!$J:$J,'ATL RAW'!$I:$I,'ATL GA Inventory'!$B88,'ATL RAW'!$L:$L,'ATL GA Inventory'!CL$3)+SUMIFS('ATL CR'!$J:$J,'ATL CR'!$I:$I,'ATL GA Inventory'!$B88,'ATL CR'!$L:$L,'ATL GA Inventory'!CL$3)</f>
        <v>0</v>
      </c>
      <c r="CM88" s="13">
        <f>SUMIFS('ATL RAW'!$J:$J,'ATL RAW'!$I:$I,'ATL GA Inventory'!$B88,'ATL RAW'!$L:$L,'ATL GA Inventory'!CM$3)+SUMIFS('ATL CR'!$J:$J,'ATL CR'!$I:$I,'ATL GA Inventory'!$B88,'ATL CR'!$L:$L,'ATL GA Inventory'!CM$3)</f>
        <v>0</v>
      </c>
      <c r="CN88" s="13">
        <f>SUMIFS('ATL RAW'!$J:$J,'ATL RAW'!$I:$I,'ATL GA Inventory'!$B88,'ATL RAW'!$L:$L,'ATL GA Inventory'!CN$3)+SUMIFS('ATL CR'!$J:$J,'ATL CR'!$I:$I,'ATL GA Inventory'!$B88,'ATL CR'!$L:$L,'ATL GA Inventory'!CN$3)</f>
        <v>0</v>
      </c>
      <c r="CO88" s="13">
        <f>SUMIFS('ATL RAW'!$J:$J,'ATL RAW'!$I:$I,'ATL GA Inventory'!$B88,'ATL RAW'!$L:$L,'ATL GA Inventory'!CO$3)+SUMIFS('ATL CR'!$J:$J,'ATL CR'!$I:$I,'ATL GA Inventory'!$B88,'ATL CR'!$L:$L,'ATL GA Inventory'!CO$3)</f>
        <v>0</v>
      </c>
      <c r="CP88" s="13">
        <f>SUMIFS('ATL RAW'!$J:$J,'ATL RAW'!$I:$I,'ATL GA Inventory'!$B88,'ATL RAW'!$L:$L,'ATL GA Inventory'!CP$3)+SUMIFS('ATL CR'!$J:$J,'ATL CR'!$I:$I,'ATL GA Inventory'!$B88,'ATL CR'!$L:$L,'ATL GA Inventory'!CP$3)</f>
        <v>0</v>
      </c>
      <c r="CQ88" s="13">
        <f>SUMIFS('ATL RAW'!$J:$J,'ATL RAW'!$I:$I,'ATL GA Inventory'!$B88,'ATL RAW'!$L:$L,'ATL GA Inventory'!CQ$3)+SUMIFS('ATL CR'!$J:$J,'ATL CR'!$I:$I,'ATL GA Inventory'!$B88,'ATL CR'!$L:$L,'ATL GA Inventory'!CQ$3)</f>
        <v>0</v>
      </c>
      <c r="CR88" s="13">
        <f>SUMIFS('ATL RAW'!$J:$J,'ATL RAW'!$I:$I,'ATL GA Inventory'!$B88,'ATL RAW'!$L:$L,'ATL GA Inventory'!CR$3)+SUMIFS('ATL CR'!$J:$J,'ATL CR'!$I:$I,'ATL GA Inventory'!$B88,'ATL CR'!$L:$L,'ATL GA Inventory'!CR$3)</f>
        <v>0</v>
      </c>
      <c r="CS88" s="13">
        <f>SUMIFS('ATL RAW'!$J:$J,'ATL RAW'!$I:$I,'ATL GA Inventory'!$B88,'ATL RAW'!$L:$L,'ATL GA Inventory'!CS$3)+SUMIFS('ATL CR'!$J:$J,'ATL CR'!$I:$I,'ATL GA Inventory'!$B88,'ATL CR'!$L:$L,'ATL GA Inventory'!CS$3)</f>
        <v>0</v>
      </c>
      <c r="CT88" s="13">
        <f>SUMIFS('ATL RAW'!$J:$J,'ATL RAW'!$I:$I,'ATL GA Inventory'!$B88,'ATL RAW'!$L:$L,'ATL GA Inventory'!CT$3)+SUMIFS('ATL CR'!$J:$J,'ATL CR'!$I:$I,'ATL GA Inventory'!$B88,'ATL CR'!$L:$L,'ATL GA Inventory'!CT$3)</f>
        <v>0</v>
      </c>
      <c r="CU88" s="13">
        <f>SUMIFS('ATL RAW'!$J:$J,'ATL RAW'!$I:$I,'ATL GA Inventory'!$B88,'ATL RAW'!$L:$L,'ATL GA Inventory'!CU$3)+SUMIFS('ATL CR'!$J:$J,'ATL CR'!$I:$I,'ATL GA Inventory'!$B88,'ATL CR'!$L:$L,'ATL GA Inventory'!CU$3)</f>
        <v>0</v>
      </c>
      <c r="CV88" s="13">
        <f>SUMIFS('ATL RAW'!$J:$J,'ATL RAW'!$I:$I,'ATL GA Inventory'!$B88,'ATL RAW'!$L:$L,'ATL GA Inventory'!CV$3)+SUMIFS('ATL CR'!$J:$J,'ATL CR'!$I:$I,'ATL GA Inventory'!$B88,'ATL CR'!$L:$L,'ATL GA Inventory'!CV$3)</f>
        <v>0</v>
      </c>
      <c r="CW88" s="13">
        <f>SUMIFS('ATL RAW'!$J:$J,'ATL RAW'!$I:$I,'ATL GA Inventory'!$B88,'ATL RAW'!$L:$L,'ATL GA Inventory'!CW$3)+SUMIFS('ATL CR'!$J:$J,'ATL CR'!$I:$I,'ATL GA Inventory'!$B88,'ATL CR'!$L:$L,'ATL GA Inventory'!CW$3)</f>
        <v>0</v>
      </c>
      <c r="CX88" s="13">
        <f>SUMIFS('ATL RAW'!$J:$J,'ATL RAW'!$I:$I,'ATL GA Inventory'!$B88,'ATL RAW'!$L:$L,'ATL GA Inventory'!CX$3)+SUMIFS('ATL CR'!$J:$J,'ATL CR'!$I:$I,'ATL GA Inventory'!$B88,'ATL CR'!$L:$L,'ATL GA Inventory'!CX$3)</f>
        <v>0</v>
      </c>
      <c r="CY88" s="13">
        <f>SUMIFS('ATL RAW'!$J:$J,'ATL RAW'!$I:$I,'ATL GA Inventory'!$B88,'ATL RAW'!$L:$L,'ATL GA Inventory'!CY$3)+SUMIFS('ATL CR'!$J:$J,'ATL CR'!$I:$I,'ATL GA Inventory'!$B88,'ATL CR'!$L:$L,'ATL GA Inventory'!CY$3)</f>
        <v>0</v>
      </c>
      <c r="CZ88" s="13">
        <f>SUMIFS('ATL RAW'!$J:$J,'ATL RAW'!$I:$I,'ATL GA Inventory'!$B88,'ATL RAW'!$L:$L,'ATL GA Inventory'!CZ$3)+SUMIFS('ATL CR'!$J:$J,'ATL CR'!$I:$I,'ATL GA Inventory'!$B88,'ATL CR'!$L:$L,'ATL GA Inventory'!CZ$3)</f>
        <v>0</v>
      </c>
      <c r="DA88" s="13">
        <f>SUMIFS('ATL RAW'!$J:$J,'ATL RAW'!$I:$I,'ATL GA Inventory'!$B88,'ATL RAW'!$L:$L,'ATL GA Inventory'!DA$3)+SUMIFS('ATL CR'!$J:$J,'ATL CR'!$I:$I,'ATL GA Inventory'!$B88,'ATL CR'!$L:$L,'ATL GA Inventory'!DA$3)</f>
        <v>0</v>
      </c>
      <c r="DB88" s="13">
        <f>SUMIFS('ATL RAW'!$J:$J,'ATL RAW'!$I:$I,'ATL GA Inventory'!$B88,'ATL RAW'!$L:$L,'ATL GA Inventory'!DB$3)+SUMIFS('ATL CR'!$J:$J,'ATL CR'!$I:$I,'ATL GA Inventory'!$B88,'ATL CR'!$L:$L,'ATL GA Inventory'!DB$3)</f>
        <v>0</v>
      </c>
      <c r="DC88" s="13">
        <f>SUMIFS('ATL RAW'!$J:$J,'ATL RAW'!$I:$I,'ATL GA Inventory'!$B88,'ATL RAW'!$L:$L,'ATL GA Inventory'!DC$3)+SUMIFS('ATL CR'!$J:$J,'ATL CR'!$I:$I,'ATL GA Inventory'!$B88,'ATL CR'!$L:$L,'ATL GA Inventory'!DC$3)</f>
        <v>0</v>
      </c>
      <c r="DD88" s="13">
        <f>SUMIFS('ATL RAW'!$J:$J,'ATL RAW'!$I:$I,'ATL GA Inventory'!$B88,'ATL RAW'!$L:$L,'ATL GA Inventory'!DD$3)+SUMIFS('ATL CR'!$J:$J,'ATL CR'!$I:$I,'ATL GA Inventory'!$B88,'ATL CR'!$L:$L,'ATL GA Inventory'!DD$3)</f>
        <v>0</v>
      </c>
      <c r="DE88" s="13">
        <f>SUMIFS('ATL RAW'!$J:$J,'ATL RAW'!$I:$I,'ATL GA Inventory'!$B88,'ATL RAW'!$L:$L,'ATL GA Inventory'!DE$3)+SUMIFS('ATL CR'!$J:$J,'ATL CR'!$I:$I,'ATL GA Inventory'!$B88,'ATL CR'!$L:$L,'ATL GA Inventory'!DE$3)</f>
        <v>0</v>
      </c>
      <c r="DF88" s="13">
        <f>SUMIFS('ATL RAW'!$J:$J,'ATL RAW'!$I:$I,'ATL GA Inventory'!$B88,'ATL RAW'!$L:$L,'ATL GA Inventory'!DF$3)+SUMIFS('ATL CR'!$J:$J,'ATL CR'!$I:$I,'ATL GA Inventory'!$B88,'ATL CR'!$L:$L,'ATL GA Inventory'!DF$3)</f>
        <v>0</v>
      </c>
      <c r="DG88" s="13">
        <f>SUMIFS('ATL RAW'!$J:$J,'ATL RAW'!$I:$I,'ATL GA Inventory'!$B88,'ATL RAW'!$L:$L,'ATL GA Inventory'!DG$3)+SUMIFS('ATL CR'!$J:$J,'ATL CR'!$I:$I,'ATL GA Inventory'!$B88,'ATL CR'!$L:$L,'ATL GA Inventory'!DG$3)</f>
        <v>0</v>
      </c>
      <c r="DH88" s="13">
        <f>SUMIFS('ATL RAW'!$J:$J,'ATL RAW'!$I:$I,'ATL GA Inventory'!$B88,'ATL RAW'!$L:$L,'ATL GA Inventory'!DH$3)+SUMIFS('ATL CR'!$J:$J,'ATL CR'!$I:$I,'ATL GA Inventory'!$B88,'ATL CR'!$L:$L,'ATL GA Inventory'!DH$3)</f>
        <v>0</v>
      </c>
      <c r="DI88" s="13">
        <f>SUMIFS('ATL RAW'!$J:$J,'ATL RAW'!$I:$I,'ATL GA Inventory'!$B88,'ATL RAW'!$L:$L,'ATL GA Inventory'!DI$3)+SUMIFS('ATL CR'!$J:$J,'ATL CR'!$I:$I,'ATL GA Inventory'!$B88,'ATL CR'!$L:$L,'ATL GA Inventory'!DI$3)</f>
        <v>0</v>
      </c>
      <c r="DJ88" s="13">
        <f>SUMIFS('ATL RAW'!$J:$J,'ATL RAW'!$I:$I,'ATL GA Inventory'!$B88,'ATL RAW'!$L:$L,'ATL GA Inventory'!DJ$3)+SUMIFS('ATL CR'!$J:$J,'ATL CR'!$I:$I,'ATL GA Inventory'!$B88,'ATL CR'!$L:$L,'ATL GA Inventory'!DJ$3)</f>
        <v>0</v>
      </c>
      <c r="DK88" s="13">
        <f>SUMIFS('ATL RAW'!$J:$J,'ATL RAW'!$I:$I,'ATL GA Inventory'!$B88,'ATL RAW'!$L:$L,'ATL GA Inventory'!DK$3)+SUMIFS('ATL CR'!$J:$J,'ATL CR'!$I:$I,'ATL GA Inventory'!$B88,'ATL CR'!$L:$L,'ATL GA Inventory'!DK$3)</f>
        <v>0</v>
      </c>
      <c r="DL88" s="13">
        <f>SUMIFS('ATL RAW'!$J:$J,'ATL RAW'!$I:$I,'ATL GA Inventory'!$B88,'ATL RAW'!$L:$L,'ATL GA Inventory'!DL$3)+SUMIFS('ATL CR'!$J:$J,'ATL CR'!$I:$I,'ATL GA Inventory'!$B88,'ATL CR'!$L:$L,'ATL GA Inventory'!DL$3)</f>
        <v>0</v>
      </c>
      <c r="DM88" s="13">
        <f>SUMIFS('ATL RAW'!$J:$J,'ATL RAW'!$I:$I,'ATL GA Inventory'!$B88,'ATL RAW'!$L:$L,'ATL GA Inventory'!DM$3)+SUMIFS('ATL CR'!$J:$J,'ATL CR'!$I:$I,'ATL GA Inventory'!$B88,'ATL CR'!$L:$L,'ATL GA Inventory'!DM$3)</f>
        <v>0</v>
      </c>
      <c r="DN88" s="13">
        <f>SUMIFS('ATL RAW'!$J:$J,'ATL RAW'!$I:$I,'ATL GA Inventory'!$B88,'ATL RAW'!$L:$L,'ATL GA Inventory'!DN$3)+SUMIFS('ATL CR'!$J:$J,'ATL CR'!$I:$I,'ATL GA Inventory'!$B88,'ATL CR'!$L:$L,'ATL GA Inventory'!DN$3)</f>
        <v>0</v>
      </c>
      <c r="DO88" s="13">
        <f>SUMIFS('ATL RAW'!$J:$J,'ATL RAW'!$I:$I,'ATL GA Inventory'!$B88,'ATL RAW'!$L:$L,'ATL GA Inventory'!DO$3)+SUMIFS('ATL CR'!$J:$J,'ATL CR'!$I:$I,'ATL GA Inventory'!$B88,'ATL CR'!$L:$L,'ATL GA Inventory'!DO$3)</f>
        <v>0</v>
      </c>
      <c r="DP88" s="13">
        <f>SUMIFS('ATL RAW'!$J:$J,'ATL RAW'!$I:$I,'ATL GA Inventory'!$B88,'ATL RAW'!$L:$L,'ATL GA Inventory'!DP$3)+SUMIFS('ATL CR'!$J:$J,'ATL CR'!$I:$I,'ATL GA Inventory'!$B88,'ATL CR'!$L:$L,'ATL GA Inventory'!DP$3)</f>
        <v>0</v>
      </c>
      <c r="DQ88" s="13">
        <f>SUMIFS('ATL RAW'!$J:$J,'ATL RAW'!$I:$I,'ATL GA Inventory'!$B88,'ATL RAW'!$L:$L,'ATL GA Inventory'!DQ$3)+SUMIFS('ATL CR'!$J:$J,'ATL CR'!$I:$I,'ATL GA Inventory'!$B88,'ATL CR'!$L:$L,'ATL GA Inventory'!DQ$3)</f>
        <v>0</v>
      </c>
      <c r="DR88" s="13">
        <f>SUMIFS('ATL RAW'!$J:$J,'ATL RAW'!$I:$I,'ATL GA Inventory'!$B88,'ATL RAW'!$L:$L,'ATL GA Inventory'!DR$3)+SUMIFS('ATL CR'!$J:$J,'ATL CR'!$I:$I,'ATL GA Inventory'!$B88,'ATL CR'!$L:$L,'ATL GA Inventory'!DR$3)</f>
        <v>0</v>
      </c>
      <c r="DS88" s="13">
        <f>SUMIFS('ATL RAW'!$J:$J,'ATL RAW'!$I:$I,'ATL GA Inventory'!$B88,'ATL RAW'!$L:$L,'ATL GA Inventory'!DS$3)+SUMIFS('ATL CR'!$J:$J,'ATL CR'!$I:$I,'ATL GA Inventory'!$B88,'ATL CR'!$L:$L,'ATL GA Inventory'!DS$3)</f>
        <v>0</v>
      </c>
      <c r="DT88" s="13">
        <f>SUMIFS('ATL RAW'!$J:$J,'ATL RAW'!$I:$I,'ATL GA Inventory'!$B88,'ATL RAW'!$L:$L,'ATL GA Inventory'!DT$3)+SUMIFS('ATL CR'!$J:$J,'ATL CR'!$I:$I,'ATL GA Inventory'!$B88,'ATL CR'!$L:$L,'ATL GA Inventory'!DT$3)</f>
        <v>0</v>
      </c>
      <c r="DU88" s="13">
        <f>SUMIFS('ATL RAW'!$J:$J,'ATL RAW'!$I:$I,'ATL GA Inventory'!$B88,'ATL RAW'!$L:$L,'ATL GA Inventory'!DU$3)+SUMIFS('ATL CR'!$J:$J,'ATL CR'!$I:$I,'ATL GA Inventory'!$B88,'ATL CR'!$L:$L,'ATL GA Inventory'!DU$3)</f>
        <v>0</v>
      </c>
      <c r="DV88" s="13">
        <f>SUMIFS('ATL RAW'!$J:$J,'ATL RAW'!$I:$I,'ATL GA Inventory'!$B88,'ATL RAW'!$L:$L,'ATL GA Inventory'!DV$3)+SUMIFS('ATL CR'!$J:$J,'ATL CR'!$I:$I,'ATL GA Inventory'!$B88,'ATL CR'!$L:$L,'ATL GA Inventory'!DV$3)</f>
        <v>0</v>
      </c>
      <c r="DW88" s="13">
        <f>SUMIFS('ATL RAW'!$J:$J,'ATL RAW'!$I:$I,'ATL GA Inventory'!$B88,'ATL RAW'!$L:$L,'ATL GA Inventory'!DW$3)+SUMIFS('ATL CR'!$J:$J,'ATL CR'!$I:$I,'ATL GA Inventory'!$B88,'ATL CR'!$L:$L,'ATL GA Inventory'!DW$3)</f>
        <v>0</v>
      </c>
      <c r="DX88" s="13">
        <f>SUMIFS('ATL RAW'!$J:$J,'ATL RAW'!$I:$I,'ATL GA Inventory'!$B88,'ATL RAW'!$L:$L,'ATL GA Inventory'!DX$3)+SUMIFS('ATL CR'!$J:$J,'ATL CR'!$I:$I,'ATL GA Inventory'!$B88,'ATL CR'!$L:$L,'ATL GA Inventory'!DX$3)</f>
        <v>0</v>
      </c>
      <c r="DY88" s="13">
        <f>SUMIFS('ATL RAW'!$J:$J,'ATL RAW'!$I:$I,'ATL GA Inventory'!$B88,'ATL RAW'!$L:$L,'ATL GA Inventory'!DY$3)+SUMIFS('ATL CR'!$J:$J,'ATL CR'!$I:$I,'ATL GA Inventory'!$B88,'ATL CR'!$L:$L,'ATL GA Inventory'!DY$3)</f>
        <v>0</v>
      </c>
      <c r="DZ88" s="13">
        <f>SUMIFS('ATL RAW'!$J:$J,'ATL RAW'!$I:$I,'ATL GA Inventory'!$B88,'ATL RAW'!$L:$L,'ATL GA Inventory'!DZ$3)+SUMIFS('ATL CR'!$J:$J,'ATL CR'!$I:$I,'ATL GA Inventory'!$B88,'ATL CR'!$L:$L,'ATL GA Inventory'!DZ$3)</f>
        <v>0</v>
      </c>
      <c r="EA88" s="13">
        <f>SUMIFS('ATL RAW'!$J:$J,'ATL RAW'!$I:$I,'ATL GA Inventory'!$B88,'ATL RAW'!$L:$L,'ATL GA Inventory'!EA$3)+SUMIFS('ATL CR'!$J:$J,'ATL CR'!$I:$I,'ATL GA Inventory'!$B88,'ATL CR'!$L:$L,'ATL GA Inventory'!EA$3)</f>
        <v>0</v>
      </c>
      <c r="EB88" s="13">
        <f>SUMIFS('ATL RAW'!$J:$J,'ATL RAW'!$I:$I,'ATL GA Inventory'!$B88,'ATL RAW'!$L:$L,'ATL GA Inventory'!EB$3)+SUMIFS('ATL CR'!$J:$J,'ATL CR'!$I:$I,'ATL GA Inventory'!$B88,'ATL CR'!$L:$L,'ATL GA Inventory'!EB$3)</f>
        <v>0</v>
      </c>
      <c r="EC88" s="13">
        <f>SUMIFS('ATL RAW'!$J:$J,'ATL RAW'!$I:$I,'ATL GA Inventory'!$B88,'ATL RAW'!$L:$L,'ATL GA Inventory'!EC$3)+SUMIFS('ATL CR'!$J:$J,'ATL CR'!$I:$I,'ATL GA Inventory'!$B88,'ATL CR'!$L:$L,'ATL GA Inventory'!EC$3)</f>
        <v>0</v>
      </c>
      <c r="ED88" s="13">
        <f>SUMIFS('ATL RAW'!$J:$J,'ATL RAW'!$I:$I,'ATL GA Inventory'!$B88,'ATL RAW'!$L:$L,'ATL GA Inventory'!ED$3)+SUMIFS('ATL CR'!$J:$J,'ATL CR'!$I:$I,'ATL GA Inventory'!$B88,'ATL CR'!$L:$L,'ATL GA Inventory'!ED$3)</f>
        <v>0</v>
      </c>
      <c r="EE88" s="13">
        <f>SUMIFS('ATL RAW'!$J:$J,'ATL RAW'!$I:$I,'ATL GA Inventory'!$B88,'ATL RAW'!$L:$L,'ATL GA Inventory'!EE$3)+SUMIFS('ATL CR'!$J:$J,'ATL CR'!$I:$I,'ATL GA Inventory'!$B88,'ATL CR'!$L:$L,'ATL GA Inventory'!EE$3)</f>
        <v>0</v>
      </c>
      <c r="EF88" s="13">
        <f>SUMIFS('ATL RAW'!$J:$J,'ATL RAW'!$I:$I,'ATL GA Inventory'!$B88,'ATL RAW'!$L:$L,'ATL GA Inventory'!EF$3)+SUMIFS('ATL CR'!$J:$J,'ATL CR'!$I:$I,'ATL GA Inventory'!$B88,'ATL CR'!$L:$L,'ATL GA Inventory'!EF$3)</f>
        <v>0</v>
      </c>
      <c r="EG88" s="13">
        <f>SUMIFS('ATL RAW'!$J:$J,'ATL RAW'!$I:$I,'ATL GA Inventory'!$B88,'ATL RAW'!$L:$L,'ATL GA Inventory'!EG$3)+SUMIFS('ATL CR'!$J:$J,'ATL CR'!$I:$I,'ATL GA Inventory'!$B88,'ATL CR'!$L:$L,'ATL GA Inventory'!EG$3)</f>
        <v>0</v>
      </c>
      <c r="EH88" s="13">
        <f>SUMIFS('ATL RAW'!$J:$J,'ATL RAW'!$I:$I,'ATL GA Inventory'!$B88,'ATL RAW'!$L:$L,'ATL GA Inventory'!EH$3)+SUMIFS('ATL CR'!$J:$J,'ATL CR'!$I:$I,'ATL GA Inventory'!$B88,'ATL CR'!$L:$L,'ATL GA Inventory'!EH$3)</f>
        <v>0</v>
      </c>
      <c r="EI88" s="13">
        <f>SUMIFS('ATL RAW'!$J:$J,'ATL RAW'!$I:$I,'ATL GA Inventory'!$B88,'ATL RAW'!$L:$L,'ATL GA Inventory'!EI$3)+SUMIFS('ATL CR'!$J:$J,'ATL CR'!$I:$I,'ATL GA Inventory'!$B88,'ATL CR'!$L:$L,'ATL GA Inventory'!EI$3)</f>
        <v>0</v>
      </c>
      <c r="EJ88" s="13">
        <f>SUMIFS('ATL RAW'!$J:$J,'ATL RAW'!$I:$I,'ATL GA Inventory'!$B88,'ATL RAW'!$L:$L,'ATL GA Inventory'!EJ$3)+SUMIFS('ATL CR'!$J:$J,'ATL CR'!$I:$I,'ATL GA Inventory'!$B88,'ATL CR'!$L:$L,'ATL GA Inventory'!EJ$3)</f>
        <v>0</v>
      </c>
      <c r="EK88" s="13">
        <f>SUMIFS('ATL RAW'!$J:$J,'ATL RAW'!$I:$I,'ATL GA Inventory'!$B88,'ATL RAW'!$L:$L,'ATL GA Inventory'!EK$3)+SUMIFS('ATL CR'!$J:$J,'ATL CR'!$I:$I,'ATL GA Inventory'!$B88,'ATL CR'!$L:$L,'ATL GA Inventory'!EK$3)</f>
        <v>0</v>
      </c>
      <c r="EL88" s="13">
        <f>SUMIFS('ATL RAW'!$J:$J,'ATL RAW'!$I:$I,'ATL GA Inventory'!$B88,'ATL RAW'!$L:$L,'ATL GA Inventory'!EL$3)+SUMIFS('ATL CR'!$J:$J,'ATL CR'!$I:$I,'ATL GA Inventory'!$B88,'ATL CR'!$L:$L,'ATL GA Inventory'!EL$3)</f>
        <v>0</v>
      </c>
      <c r="EM88" s="13">
        <f>SUMIFS('ATL RAW'!$J:$J,'ATL RAW'!$I:$I,'ATL GA Inventory'!$B88,'ATL RAW'!$L:$L,'ATL GA Inventory'!EM$3)+SUMIFS('ATL CR'!$J:$J,'ATL CR'!$I:$I,'ATL GA Inventory'!$B88,'ATL CR'!$L:$L,'ATL GA Inventory'!EM$3)</f>
        <v>0</v>
      </c>
      <c r="EN88" s="13">
        <f>SUMIFS('ATL RAW'!$J:$J,'ATL RAW'!$I:$I,'ATL GA Inventory'!$B88,'ATL RAW'!$L:$L,'ATL GA Inventory'!EN$3)+SUMIFS('ATL CR'!$J:$J,'ATL CR'!$I:$I,'ATL GA Inventory'!$B88,'ATL CR'!$L:$L,'ATL GA Inventory'!EN$3)</f>
        <v>0</v>
      </c>
      <c r="EO88" s="13">
        <f>SUMIFS('ATL RAW'!$J:$J,'ATL RAW'!$I:$I,'ATL GA Inventory'!$B88,'ATL RAW'!$L:$L,'ATL GA Inventory'!EO$3)+SUMIFS('ATL CR'!$J:$J,'ATL CR'!$I:$I,'ATL GA Inventory'!$B88,'ATL CR'!$L:$L,'ATL GA Inventory'!EO$3)</f>
        <v>0</v>
      </c>
      <c r="EP88" s="13">
        <f>SUMIFS('ATL RAW'!$J:$J,'ATL RAW'!$I:$I,'ATL GA Inventory'!$B88,'ATL RAW'!$L:$L,'ATL GA Inventory'!EP$3)+SUMIFS('ATL CR'!$J:$J,'ATL CR'!$I:$I,'ATL GA Inventory'!$B88,'ATL CR'!$L:$L,'ATL GA Inventory'!EP$3)</f>
        <v>0</v>
      </c>
      <c r="EQ88" s="13">
        <f>SUMIFS('ATL RAW'!$J:$J,'ATL RAW'!$I:$I,'ATL GA Inventory'!$B88,'ATL RAW'!$L:$L,'ATL GA Inventory'!EQ$3)+SUMIFS('ATL CR'!$J:$J,'ATL CR'!$I:$I,'ATL GA Inventory'!$B88,'ATL CR'!$L:$L,'ATL GA Inventory'!EQ$3)</f>
        <v>0</v>
      </c>
      <c r="ER88" s="13">
        <f>SUMIFS('ATL RAW'!$J:$J,'ATL RAW'!$I:$I,'ATL GA Inventory'!$B88,'ATL RAW'!$L:$L,'ATL GA Inventory'!ER$3)+SUMIFS('ATL CR'!$J:$J,'ATL CR'!$I:$I,'ATL GA Inventory'!$B88,'ATL CR'!$L:$L,'ATL GA Inventory'!ER$3)</f>
        <v>0</v>
      </c>
      <c r="ES88" s="13">
        <f>SUMIFS('ATL RAW'!$J:$J,'ATL RAW'!$I:$I,'ATL GA Inventory'!$B88,'ATL RAW'!$L:$L,'ATL GA Inventory'!ES$3)+SUMIFS('ATL CR'!$J:$J,'ATL CR'!$I:$I,'ATL GA Inventory'!$B88,'ATL CR'!$L:$L,'ATL GA Inventory'!ES$3)</f>
        <v>0</v>
      </c>
      <c r="ET88" s="13">
        <f>SUMIFS('ATL RAW'!$J:$J,'ATL RAW'!$I:$I,'ATL GA Inventory'!$B88,'ATL RAW'!$L:$L,'ATL GA Inventory'!ET$3)+SUMIFS('ATL CR'!$J:$J,'ATL CR'!$I:$I,'ATL GA Inventory'!$B88,'ATL CR'!$L:$L,'ATL GA Inventory'!ET$3)</f>
        <v>0</v>
      </c>
      <c r="EU88" s="13">
        <f>SUMIFS('ATL RAW'!$J:$J,'ATL RAW'!$I:$I,'ATL GA Inventory'!$B88,'ATL RAW'!$L:$L,'ATL GA Inventory'!EU$3)+SUMIFS('ATL CR'!$J:$J,'ATL CR'!$I:$I,'ATL GA Inventory'!$B88,'ATL CR'!$L:$L,'ATL GA Inventory'!EU$3)</f>
        <v>0</v>
      </c>
      <c r="EV88" s="13">
        <f>SUMIFS('ATL RAW'!$J:$J,'ATL RAW'!$I:$I,'ATL GA Inventory'!$B88,'ATL RAW'!$L:$L,'ATL GA Inventory'!EV$3)+SUMIFS('ATL CR'!$J:$J,'ATL CR'!$I:$I,'ATL GA Inventory'!$B88,'ATL CR'!$L:$L,'ATL GA Inventory'!EV$3)</f>
        <v>0</v>
      </c>
      <c r="EW88" s="13">
        <f>SUMIFS('ATL RAW'!$J:$J,'ATL RAW'!$I:$I,'ATL GA Inventory'!$B88,'ATL RAW'!$L:$L,'ATL GA Inventory'!EW$3)+SUMIFS('ATL CR'!$J:$J,'ATL CR'!$I:$I,'ATL GA Inventory'!$B88,'ATL CR'!$L:$L,'ATL GA Inventory'!EW$3)</f>
        <v>0</v>
      </c>
      <c r="EX88" s="13">
        <f>SUMIFS('ATL RAW'!$J:$J,'ATL RAW'!$I:$I,'ATL GA Inventory'!$B88,'ATL RAW'!$L:$L,'ATL GA Inventory'!EX$3)+SUMIFS('ATL CR'!$J:$J,'ATL CR'!$I:$I,'ATL GA Inventory'!$B88,'ATL CR'!$L:$L,'ATL GA Inventory'!EX$3)</f>
        <v>0</v>
      </c>
      <c r="EY88" s="13">
        <f>SUMIFS('ATL RAW'!$J:$J,'ATL RAW'!$I:$I,'ATL GA Inventory'!$B88,'ATL RAW'!$L:$L,'ATL GA Inventory'!EY$3)+SUMIFS('ATL CR'!$J:$J,'ATL CR'!$I:$I,'ATL GA Inventory'!$B88,'ATL CR'!$L:$L,'ATL GA Inventory'!EY$3)</f>
        <v>0</v>
      </c>
      <c r="EZ88" s="13">
        <f>SUMIFS('ATL RAW'!$J:$J,'ATL RAW'!$I:$I,'ATL GA Inventory'!$B88,'ATL RAW'!$L:$L,'ATL GA Inventory'!EZ$3)+SUMIFS('ATL CR'!$J:$J,'ATL CR'!$I:$I,'ATL GA Inventory'!$B88,'ATL CR'!$L:$L,'ATL GA Inventory'!EZ$3)</f>
        <v>0</v>
      </c>
      <c r="FA88" s="13">
        <f>SUMIFS('ATL RAW'!$J:$J,'ATL RAW'!$I:$I,'ATL GA Inventory'!$B88,'ATL RAW'!$L:$L,'ATL GA Inventory'!FA$3)+SUMIFS('ATL CR'!$J:$J,'ATL CR'!$I:$I,'ATL GA Inventory'!$B88,'ATL CR'!$L:$L,'ATL GA Inventory'!FA$3)</f>
        <v>0</v>
      </c>
      <c r="FB88" s="13">
        <f>SUMIFS('ATL RAW'!$J:$J,'ATL RAW'!$I:$I,'ATL GA Inventory'!$B88,'ATL RAW'!$L:$L,'ATL GA Inventory'!FB$3)+SUMIFS('ATL CR'!$J:$J,'ATL CR'!$I:$I,'ATL GA Inventory'!$B88,'ATL CR'!$L:$L,'ATL GA Inventory'!FB$3)</f>
        <v>0</v>
      </c>
      <c r="FC88" s="13">
        <f>SUMIFS('ATL RAW'!$J:$J,'ATL RAW'!$I:$I,'ATL GA Inventory'!$B88,'ATL RAW'!$L:$L,'ATL GA Inventory'!FC$3)+SUMIFS('ATL CR'!$J:$J,'ATL CR'!$I:$I,'ATL GA Inventory'!$B88,'ATL CR'!$L:$L,'ATL GA Inventory'!FC$3)</f>
        <v>0</v>
      </c>
      <c r="FD88" s="13">
        <f>SUMIFS('ATL RAW'!$J:$J,'ATL RAW'!$I:$I,'ATL GA Inventory'!$B88,'ATL RAW'!$L:$L,'ATL GA Inventory'!FD$3)+SUMIFS('ATL CR'!$J:$J,'ATL CR'!$I:$I,'ATL GA Inventory'!$B88,'ATL CR'!$L:$L,'ATL GA Inventory'!FD$3)</f>
        <v>0</v>
      </c>
      <c r="FE88" s="13">
        <f>SUMIFS('ATL RAW'!$J:$J,'ATL RAW'!$I:$I,'ATL GA Inventory'!$B88,'ATL RAW'!$L:$L,'ATL GA Inventory'!FE$3)+SUMIFS('ATL CR'!$J:$J,'ATL CR'!$I:$I,'ATL GA Inventory'!$B88,'ATL CR'!$L:$L,'ATL GA Inventory'!FE$3)</f>
        <v>0</v>
      </c>
      <c r="FF88" s="13">
        <f>SUMIFS('ATL RAW'!$J:$J,'ATL RAW'!$I:$I,'ATL GA Inventory'!$B88,'ATL RAW'!$L:$L,'ATL GA Inventory'!FF$3)+SUMIFS('ATL CR'!$J:$J,'ATL CR'!$I:$I,'ATL GA Inventory'!$B88,'ATL CR'!$L:$L,'ATL GA Inventory'!FF$3)</f>
        <v>0</v>
      </c>
      <c r="FG88" s="13">
        <f>SUMIFS('ATL RAW'!$J:$J,'ATL RAW'!$I:$I,'ATL GA Inventory'!$B88,'ATL RAW'!$L:$L,'ATL GA Inventory'!FG$3)+SUMIFS('ATL CR'!$J:$J,'ATL CR'!$I:$I,'ATL GA Inventory'!$B88,'ATL CR'!$L:$L,'ATL GA Inventory'!FG$3)</f>
        <v>0</v>
      </c>
      <c r="FH88" s="13">
        <f>SUMIFS('ATL RAW'!$J:$J,'ATL RAW'!$I:$I,'ATL GA Inventory'!$B88,'ATL RAW'!$L:$L,'ATL GA Inventory'!FH$3)+SUMIFS('ATL CR'!$J:$J,'ATL CR'!$I:$I,'ATL GA Inventory'!$B88,'ATL CR'!$L:$L,'ATL GA Inventory'!FH$3)</f>
        <v>0</v>
      </c>
      <c r="FI88" s="13">
        <f>SUMIFS('ATL RAW'!$J:$J,'ATL RAW'!$I:$I,'ATL GA Inventory'!$B88,'ATL RAW'!$L:$L,'ATL GA Inventory'!FI$3)+SUMIFS('ATL CR'!$J:$J,'ATL CR'!$I:$I,'ATL GA Inventory'!$B88,'ATL CR'!$L:$L,'ATL GA Inventory'!FI$3)</f>
        <v>0</v>
      </c>
      <c r="FJ88" s="13">
        <f>SUMIFS('ATL RAW'!$J:$J,'ATL RAW'!$I:$I,'ATL GA Inventory'!$B88,'ATL RAW'!$L:$L,'ATL GA Inventory'!FJ$3)+SUMIFS('ATL CR'!$J:$J,'ATL CR'!$I:$I,'ATL GA Inventory'!$B88,'ATL CR'!$L:$L,'ATL GA Inventory'!FJ$3)</f>
        <v>0</v>
      </c>
      <c r="FK88" s="13">
        <f>SUMIFS('ATL RAW'!$J:$J,'ATL RAW'!$I:$I,'ATL GA Inventory'!$B88,'ATL RAW'!$L:$L,'ATL GA Inventory'!FK$3)+SUMIFS('ATL CR'!$J:$J,'ATL CR'!$I:$I,'ATL GA Inventory'!$B88,'ATL CR'!$L:$L,'ATL GA Inventory'!FK$3)</f>
        <v>0</v>
      </c>
      <c r="FL88" s="13">
        <f>SUMIFS('ATL RAW'!$J:$J,'ATL RAW'!$I:$I,'ATL GA Inventory'!$B88,'ATL RAW'!$L:$L,'ATL GA Inventory'!FL$3)+SUMIFS('ATL CR'!$J:$J,'ATL CR'!$I:$I,'ATL GA Inventory'!$B88,'ATL CR'!$L:$L,'ATL GA Inventory'!FL$3)</f>
        <v>0</v>
      </c>
      <c r="FM88" s="13">
        <f>SUMIFS('ATL RAW'!$J:$J,'ATL RAW'!$I:$I,'ATL GA Inventory'!$B88,'ATL RAW'!$L:$L,'ATL GA Inventory'!FM$3)+SUMIFS('ATL CR'!$J:$J,'ATL CR'!$I:$I,'ATL GA Inventory'!$B88,'ATL CR'!$L:$L,'ATL GA Inventory'!FM$3)</f>
        <v>0</v>
      </c>
      <c r="FN88" s="13">
        <f>SUMIFS('ATL RAW'!$J:$J,'ATL RAW'!$I:$I,'ATL GA Inventory'!$B88,'ATL RAW'!$L:$L,'ATL GA Inventory'!FN$3)+SUMIFS('ATL CR'!$J:$J,'ATL CR'!$I:$I,'ATL GA Inventory'!$B88,'ATL CR'!$L:$L,'ATL GA Inventory'!FN$3)</f>
        <v>0</v>
      </c>
      <c r="FO88" s="13">
        <f>SUMIFS('ATL RAW'!$J:$J,'ATL RAW'!$I:$I,'ATL GA Inventory'!$B88,'ATL RAW'!$L:$L,'ATL GA Inventory'!FO$3)+SUMIFS('ATL CR'!$J:$J,'ATL CR'!$I:$I,'ATL GA Inventory'!$B88,'ATL CR'!$L:$L,'ATL GA Inventory'!FO$3)</f>
        <v>0</v>
      </c>
      <c r="FP88" s="13">
        <f>SUMIFS('ATL RAW'!$J:$J,'ATL RAW'!$I:$I,'ATL GA Inventory'!$B88,'ATL RAW'!$L:$L,'ATL GA Inventory'!FP$3)+SUMIFS('ATL CR'!$J:$J,'ATL CR'!$I:$I,'ATL GA Inventory'!$B88,'ATL CR'!$L:$L,'ATL GA Inventory'!FP$3)</f>
        <v>0</v>
      </c>
      <c r="FQ88" s="13">
        <f>SUMIFS('ATL RAW'!$J:$J,'ATL RAW'!$I:$I,'ATL GA Inventory'!$B88,'ATL RAW'!$L:$L,'ATL GA Inventory'!FQ$3)+SUMIFS('ATL CR'!$J:$J,'ATL CR'!$I:$I,'ATL GA Inventory'!$B88,'ATL CR'!$L:$L,'ATL GA Inventory'!FQ$3)</f>
        <v>0</v>
      </c>
      <c r="FR88" s="13">
        <f>SUMIFS('ATL RAW'!$J:$J,'ATL RAW'!$I:$I,'ATL GA Inventory'!$B88,'ATL RAW'!$L:$L,'ATL GA Inventory'!FR$3)+SUMIFS('ATL CR'!$J:$J,'ATL CR'!$I:$I,'ATL GA Inventory'!$B88,'ATL CR'!$L:$L,'ATL GA Inventory'!FR$3)</f>
        <v>0</v>
      </c>
      <c r="FS88" s="13">
        <f>SUMIFS('ATL RAW'!$J:$J,'ATL RAW'!$I:$I,'ATL GA Inventory'!$B88,'ATL RAW'!$L:$L,'ATL GA Inventory'!FS$3)+SUMIFS('ATL CR'!$J:$J,'ATL CR'!$I:$I,'ATL GA Inventory'!$B88,'ATL CR'!$L:$L,'ATL GA Inventory'!FS$3)</f>
        <v>0</v>
      </c>
      <c r="FT88" s="13">
        <f>SUMIFS('ATL RAW'!$J:$J,'ATL RAW'!$I:$I,'ATL GA Inventory'!$B88,'ATL RAW'!$L:$L,'ATL GA Inventory'!FT$3)+SUMIFS('ATL CR'!$J:$J,'ATL CR'!$I:$I,'ATL GA Inventory'!$B88,'ATL CR'!$L:$L,'ATL GA Inventory'!FT$3)</f>
        <v>0</v>
      </c>
      <c r="FU88" s="13">
        <f>SUMIFS('ATL RAW'!$J:$J,'ATL RAW'!$I:$I,'ATL GA Inventory'!$B88,'ATL RAW'!$L:$L,'ATL GA Inventory'!FU$3)+SUMIFS('ATL CR'!$J:$J,'ATL CR'!$I:$I,'ATL GA Inventory'!$B88,'ATL CR'!$L:$L,'ATL GA Inventory'!FU$3)</f>
        <v>0</v>
      </c>
      <c r="FV88" s="13">
        <f>SUMIFS('ATL RAW'!$J:$J,'ATL RAW'!$I:$I,'ATL GA Inventory'!$B88,'ATL RAW'!$L:$L,'ATL GA Inventory'!FV$3)+SUMIFS('ATL CR'!$J:$J,'ATL CR'!$I:$I,'ATL GA Inventory'!$B88,'ATL CR'!$L:$L,'ATL GA Inventory'!FV$3)</f>
        <v>0</v>
      </c>
      <c r="FW88" s="13">
        <f>SUMIFS('ATL RAW'!$J:$J,'ATL RAW'!$I:$I,'ATL GA Inventory'!$B88,'ATL RAW'!$L:$L,'ATL GA Inventory'!FW$3)+SUMIFS('ATL CR'!$J:$J,'ATL CR'!$I:$I,'ATL GA Inventory'!$B88,'ATL CR'!$L:$L,'ATL GA Inventory'!FW$3)</f>
        <v>0</v>
      </c>
      <c r="FX88" s="13">
        <f>SUMIFS('ATL RAW'!$J:$J,'ATL RAW'!$I:$I,'ATL GA Inventory'!$B88,'ATL RAW'!$L:$L,'ATL GA Inventory'!FX$3)+SUMIFS('ATL CR'!$J:$J,'ATL CR'!$I:$I,'ATL GA Inventory'!$B88,'ATL CR'!$L:$L,'ATL GA Inventory'!FX$3)</f>
        <v>0</v>
      </c>
      <c r="FY88" s="13">
        <f>SUMIFS('ATL RAW'!$J:$J,'ATL RAW'!$I:$I,'ATL GA Inventory'!$B88,'ATL RAW'!$L:$L,'ATL GA Inventory'!FY$3)+SUMIFS('ATL CR'!$J:$J,'ATL CR'!$I:$I,'ATL GA Inventory'!$B88,'ATL CR'!$L:$L,'ATL GA Inventory'!FY$3)</f>
        <v>0</v>
      </c>
      <c r="FZ88" s="13">
        <f>SUMIFS('ATL RAW'!$J:$J,'ATL RAW'!$I:$I,'ATL GA Inventory'!$B88,'ATL RAW'!$L:$L,'ATL GA Inventory'!FZ$3)+SUMIFS('ATL CR'!$J:$J,'ATL CR'!$I:$I,'ATL GA Inventory'!$B88,'ATL CR'!$L:$L,'ATL GA Inventory'!FZ$3)</f>
        <v>0</v>
      </c>
      <c r="GA88" s="13">
        <f>SUMIFS('ATL RAW'!$J:$J,'ATL RAW'!$I:$I,'ATL GA Inventory'!$B88,'ATL RAW'!$L:$L,'ATL GA Inventory'!GA$3)+SUMIFS('ATL CR'!$J:$J,'ATL CR'!$I:$I,'ATL GA Inventory'!$B88,'ATL CR'!$L:$L,'ATL GA Inventory'!GA$3)</f>
        <v>0</v>
      </c>
      <c r="GB88" s="13">
        <f>SUMIFS('ATL RAW'!$J:$J,'ATL RAW'!$I:$I,'ATL GA Inventory'!$B88,'ATL RAW'!$L:$L,'ATL GA Inventory'!GB$3)+SUMIFS('ATL CR'!$J:$J,'ATL CR'!$I:$I,'ATL GA Inventory'!$B88,'ATL CR'!$L:$L,'ATL GA Inventory'!GB$3)</f>
        <v>0</v>
      </c>
      <c r="GC88" s="13">
        <f>SUMIFS('ATL RAW'!$J:$J,'ATL RAW'!$I:$I,'ATL GA Inventory'!$B88,'ATL RAW'!$L:$L,'ATL GA Inventory'!GC$3)+SUMIFS('ATL CR'!$J:$J,'ATL CR'!$I:$I,'ATL GA Inventory'!$B88,'ATL CR'!$L:$L,'ATL GA Inventory'!GC$3)</f>
        <v>0</v>
      </c>
      <c r="GD88" s="13">
        <f>SUMIFS('ATL RAW'!$J:$J,'ATL RAW'!$I:$I,'ATL GA Inventory'!$B88,'ATL RAW'!$L:$L,'ATL GA Inventory'!GD$3)+SUMIFS('ATL CR'!$J:$J,'ATL CR'!$I:$I,'ATL GA Inventory'!$B88,'ATL CR'!$L:$L,'ATL GA Inventory'!GD$3)</f>
        <v>0</v>
      </c>
      <c r="GE88" s="13">
        <f>SUMIFS('ATL RAW'!$J:$J,'ATL RAW'!$I:$I,'ATL GA Inventory'!$B88,'ATL RAW'!$L:$L,'ATL GA Inventory'!GE$3)+SUMIFS('ATL CR'!$J:$J,'ATL CR'!$I:$I,'ATL GA Inventory'!$B88,'ATL CR'!$L:$L,'ATL GA Inventory'!GE$3)</f>
        <v>0</v>
      </c>
      <c r="GF88" s="13">
        <f>SUMIFS('ATL RAW'!$J:$J,'ATL RAW'!$I:$I,'ATL GA Inventory'!$B88,'ATL RAW'!$L:$L,'ATL GA Inventory'!GF$3)+SUMIFS('ATL CR'!$J:$J,'ATL CR'!$I:$I,'ATL GA Inventory'!$B88,'ATL CR'!$L:$L,'ATL GA Inventory'!GF$3)</f>
        <v>0</v>
      </c>
      <c r="GG88" s="13">
        <f>SUMIFS('ATL RAW'!$J:$J,'ATL RAW'!$I:$I,'ATL GA Inventory'!$B88,'ATL RAW'!$L:$L,'ATL GA Inventory'!GG$3)+SUMIFS('ATL CR'!$J:$J,'ATL CR'!$I:$I,'ATL GA Inventory'!$B88,'ATL CR'!$L:$L,'ATL GA Inventory'!GG$3)</f>
        <v>0</v>
      </c>
      <c r="GH88" s="13">
        <f>SUMIFS('ATL RAW'!$J:$J,'ATL RAW'!$I:$I,'ATL GA Inventory'!$B88,'ATL RAW'!$L:$L,'ATL GA Inventory'!GH$3)+SUMIFS('ATL CR'!$J:$J,'ATL CR'!$I:$I,'ATL GA Inventory'!$B88,'ATL CR'!$L:$L,'ATL GA Inventory'!GH$3)</f>
        <v>0</v>
      </c>
      <c r="GI88" s="13">
        <f>SUMIFS('ATL RAW'!$J:$J,'ATL RAW'!$I:$I,'ATL GA Inventory'!$B88,'ATL RAW'!$L:$L,'ATL GA Inventory'!GI$3)+SUMIFS('ATL CR'!$J:$J,'ATL CR'!$I:$I,'ATL GA Inventory'!$B88,'ATL CR'!$L:$L,'ATL GA Inventory'!GI$3)</f>
        <v>0</v>
      </c>
      <c r="GJ88" s="13">
        <f>SUMIFS('ATL RAW'!$J:$J,'ATL RAW'!$I:$I,'ATL GA Inventory'!$B88,'ATL RAW'!$L:$L,'ATL GA Inventory'!GJ$3)+SUMIFS('ATL CR'!$J:$J,'ATL CR'!$I:$I,'ATL GA Inventory'!$B88,'ATL CR'!$L:$L,'ATL GA Inventory'!GJ$3)</f>
        <v>0</v>
      </c>
      <c r="GK88" s="13">
        <f>SUMIFS('ATL RAW'!$J:$J,'ATL RAW'!$I:$I,'ATL GA Inventory'!$B88,'ATL RAW'!$L:$L,'ATL GA Inventory'!GK$3)+SUMIFS('ATL CR'!$J:$J,'ATL CR'!$I:$I,'ATL GA Inventory'!$B88,'ATL CR'!$L:$L,'ATL GA Inventory'!GK$3)</f>
        <v>0</v>
      </c>
      <c r="GL88" s="13">
        <f>SUMIFS('ATL RAW'!$J:$J,'ATL RAW'!$I:$I,'ATL GA Inventory'!$B88,'ATL RAW'!$L:$L,'ATL GA Inventory'!GL$3)+SUMIFS('ATL CR'!$J:$J,'ATL CR'!$I:$I,'ATL GA Inventory'!$B88,'ATL CR'!$L:$L,'ATL GA Inventory'!GL$3)</f>
        <v>0</v>
      </c>
      <c r="GM88" s="13">
        <f>SUMIFS('ATL RAW'!$J:$J,'ATL RAW'!$I:$I,'ATL GA Inventory'!$B88,'ATL RAW'!$L:$L,'ATL GA Inventory'!GM$3)+SUMIFS('ATL CR'!$J:$J,'ATL CR'!$I:$I,'ATL GA Inventory'!$B88,'ATL CR'!$L:$L,'ATL GA Inventory'!GM$3)</f>
        <v>0</v>
      </c>
      <c r="GN88" s="13">
        <f>SUMIFS('ATL RAW'!$J:$J,'ATL RAW'!$I:$I,'ATL GA Inventory'!$B88,'ATL RAW'!$L:$L,'ATL GA Inventory'!GN$3)+SUMIFS('ATL CR'!$J:$J,'ATL CR'!$I:$I,'ATL GA Inventory'!$B88,'ATL CR'!$L:$L,'ATL GA Inventory'!GN$3)</f>
        <v>0</v>
      </c>
      <c r="GO88" s="13">
        <f>SUMIFS('ATL RAW'!$J:$J,'ATL RAW'!$I:$I,'ATL GA Inventory'!$B88,'ATL RAW'!$L:$L,'ATL GA Inventory'!GO$3)+SUMIFS('ATL CR'!$J:$J,'ATL CR'!$I:$I,'ATL GA Inventory'!$B88,'ATL CR'!$L:$L,'ATL GA Inventory'!GO$3)</f>
        <v>0</v>
      </c>
      <c r="GP88" s="13">
        <f>SUMIFS('ATL RAW'!$J:$J,'ATL RAW'!$I:$I,'ATL GA Inventory'!$B88,'ATL RAW'!$L:$L,'ATL GA Inventory'!GP$3)+SUMIFS('ATL CR'!$J:$J,'ATL CR'!$I:$I,'ATL GA Inventory'!$B88,'ATL CR'!$L:$L,'ATL GA Inventory'!GP$3)</f>
        <v>0</v>
      </c>
      <c r="GQ88" s="13">
        <f>SUMIFS('ATL RAW'!$J:$J,'ATL RAW'!$I:$I,'ATL GA Inventory'!$B88,'ATL RAW'!$L:$L,'ATL GA Inventory'!GQ$3)+SUMIFS('ATL CR'!$J:$J,'ATL CR'!$I:$I,'ATL GA Inventory'!$B88,'ATL CR'!$L:$L,'ATL GA Inventory'!GQ$3)</f>
        <v>0</v>
      </c>
      <c r="GR88" s="13">
        <f>SUMIFS('ATL RAW'!$J:$J,'ATL RAW'!$I:$I,'ATL GA Inventory'!$B88,'ATL RAW'!$L:$L,'ATL GA Inventory'!GR$3)+SUMIFS('ATL CR'!$J:$J,'ATL CR'!$I:$I,'ATL GA Inventory'!$B88,'ATL CR'!$L:$L,'ATL GA Inventory'!GR$3)</f>
        <v>0</v>
      </c>
      <c r="GS88" s="13">
        <f>SUMIFS('ATL RAW'!$J:$J,'ATL RAW'!$I:$I,'ATL GA Inventory'!$B88,'ATL RAW'!$L:$L,'ATL GA Inventory'!GS$3)+SUMIFS('ATL CR'!$J:$J,'ATL CR'!$I:$I,'ATL GA Inventory'!$B88,'ATL CR'!$L:$L,'ATL GA Inventory'!GS$3)</f>
        <v>0</v>
      </c>
      <c r="GT88" s="13">
        <f>SUMIFS('ATL RAW'!$J:$J,'ATL RAW'!$I:$I,'ATL GA Inventory'!$B88,'ATL RAW'!$L:$L,'ATL GA Inventory'!GT$3)+SUMIFS('ATL CR'!$J:$J,'ATL CR'!$I:$I,'ATL GA Inventory'!$B88,'ATL CR'!$L:$L,'ATL GA Inventory'!GT$3)</f>
        <v>0</v>
      </c>
      <c r="GU88" s="13">
        <f>SUMIFS('ATL RAW'!$J:$J,'ATL RAW'!$I:$I,'ATL GA Inventory'!$B88,'ATL RAW'!$L:$L,'ATL GA Inventory'!GU$3)+SUMIFS('ATL CR'!$J:$J,'ATL CR'!$I:$I,'ATL GA Inventory'!$B88,'ATL CR'!$L:$L,'ATL GA Inventory'!GU$3)</f>
        <v>0</v>
      </c>
      <c r="GV88" s="13">
        <f>SUMIFS('ATL RAW'!$J:$J,'ATL RAW'!$I:$I,'ATL GA Inventory'!$B88,'ATL RAW'!$L:$L,'ATL GA Inventory'!GV$3)+SUMIFS('ATL CR'!$J:$J,'ATL CR'!$I:$I,'ATL GA Inventory'!$B88,'ATL CR'!$L:$L,'ATL GA Inventory'!GV$3)</f>
        <v>0</v>
      </c>
      <c r="GW88" s="13">
        <f>SUMIFS('ATL RAW'!$J:$J,'ATL RAW'!$I:$I,'ATL GA Inventory'!$B88,'ATL RAW'!$L:$L,'ATL GA Inventory'!GW$3)+SUMIFS('ATL CR'!$J:$J,'ATL CR'!$I:$I,'ATL GA Inventory'!$B88,'ATL CR'!$L:$L,'ATL GA Inventory'!GW$3)</f>
        <v>0</v>
      </c>
      <c r="GX88" s="13">
        <f>SUMIFS('ATL RAW'!$J:$J,'ATL RAW'!$I:$I,'ATL GA Inventory'!$B88,'ATL RAW'!$L:$L,'ATL GA Inventory'!GX$3)+SUMIFS('ATL CR'!$J:$J,'ATL CR'!$I:$I,'ATL GA Inventory'!$B88,'ATL CR'!$L:$L,'ATL GA Inventory'!GX$3)</f>
        <v>0</v>
      </c>
      <c r="GY88" s="13">
        <f>SUMIFS('ATL RAW'!$J:$J,'ATL RAW'!$I:$I,'ATL GA Inventory'!$B88,'ATL RAW'!$L:$L,'ATL GA Inventory'!GY$3)+SUMIFS('ATL CR'!$J:$J,'ATL CR'!$I:$I,'ATL GA Inventory'!$B88,'ATL CR'!$L:$L,'ATL GA Inventory'!GY$3)</f>
        <v>0</v>
      </c>
    </row>
    <row r="89" spans="1:207">
      <c r="A89" s="15" t="s">
        <v>8123</v>
      </c>
      <c r="B89" s="15">
        <f t="shared" si="12"/>
        <v>46101143</v>
      </c>
      <c r="C89" s="15" t="str">
        <f t="shared" si="12"/>
        <v>Q.PEAK DUO L G6P.2</v>
      </c>
      <c r="D89" s="14">
        <f t="shared" si="12"/>
        <v>415</v>
      </c>
      <c r="E89" s="13">
        <f>SUMIFS('ATL RAW'!$J:$J,'ATL RAW'!$I:$I,'ATL GA Inventory'!$B89,'ATL RAW'!$L:$L,'ATL GA Inventory'!E$3)+SUMIFS('ATL CR'!$J:$J,'ATL CR'!$I:$I,'ATL GA Inventory'!$B89,'ATL CR'!$L:$L,'ATL GA Inventory'!E$3)</f>
        <v>0</v>
      </c>
      <c r="F89" s="13">
        <f>SUMIFS('ATL RAW'!$J:$J,'ATL RAW'!$I:$I,'ATL GA Inventory'!$B89,'ATL RAW'!$L:$L,'ATL GA Inventory'!F$3)+SUMIFS('ATL CR'!$J:$J,'ATL CR'!$I:$I,'ATL GA Inventory'!$B89,'ATL CR'!$L:$L,'ATL GA Inventory'!F$3)</f>
        <v>0</v>
      </c>
      <c r="G89" s="13">
        <f>SUMIFS('ATL RAW'!$J:$J,'ATL RAW'!$I:$I,'ATL GA Inventory'!$B89,'ATL RAW'!$L:$L,'ATL GA Inventory'!G$3)+SUMIFS('ATL CR'!$J:$J,'ATL CR'!$I:$I,'ATL GA Inventory'!$B89,'ATL CR'!$L:$L,'ATL GA Inventory'!G$3)</f>
        <v>0</v>
      </c>
      <c r="H89" s="13">
        <f>SUMIFS('ATL RAW'!$J:$J,'ATL RAW'!$I:$I,'ATL GA Inventory'!$B89,'ATL RAW'!$L:$L,'ATL GA Inventory'!H$3)+SUMIFS('ATL CR'!$J:$J,'ATL CR'!$I:$I,'ATL GA Inventory'!$B89,'ATL CR'!$L:$L,'ATL GA Inventory'!H$3)</f>
        <v>0</v>
      </c>
      <c r="I89" s="13">
        <f>SUMIFS('ATL RAW'!$J:$J,'ATL RAW'!$I:$I,'ATL GA Inventory'!$B89,'ATL RAW'!$L:$L,'ATL GA Inventory'!I$3)+SUMIFS('ATL CR'!$J:$J,'ATL CR'!$I:$I,'ATL GA Inventory'!$B89,'ATL CR'!$L:$L,'ATL GA Inventory'!I$3)</f>
        <v>0</v>
      </c>
      <c r="J89" s="13">
        <f>SUMIFS('ATL RAW'!$J:$J,'ATL RAW'!$I:$I,'ATL GA Inventory'!$B89,'ATL RAW'!$L:$L,'ATL GA Inventory'!J$3)+SUMIFS('ATL CR'!$J:$J,'ATL CR'!$I:$I,'ATL GA Inventory'!$B89,'ATL CR'!$L:$L,'ATL GA Inventory'!J$3)</f>
        <v>0</v>
      </c>
      <c r="K89" s="13">
        <f>SUMIFS('ATL RAW'!$J:$J,'ATL RAW'!$I:$I,'ATL GA Inventory'!$B89,'ATL RAW'!$L:$L,'ATL GA Inventory'!K$3)+SUMIFS('ATL CR'!$J:$J,'ATL CR'!$I:$I,'ATL GA Inventory'!$B89,'ATL CR'!$L:$L,'ATL GA Inventory'!K$3)</f>
        <v>0</v>
      </c>
      <c r="L89" s="13">
        <f>SUMIFS('ATL RAW'!$J:$J,'ATL RAW'!$I:$I,'ATL GA Inventory'!$B89,'ATL RAW'!$L:$L,'ATL GA Inventory'!L$3)+SUMIFS('ATL CR'!$J:$J,'ATL CR'!$I:$I,'ATL GA Inventory'!$B89,'ATL CR'!$L:$L,'ATL GA Inventory'!L$3)</f>
        <v>0</v>
      </c>
      <c r="M89" s="13">
        <f>SUMIFS('ATL RAW'!$J:$J,'ATL RAW'!$I:$I,'ATL GA Inventory'!$B89,'ATL RAW'!$L:$L,'ATL GA Inventory'!M$3)+SUMIFS('ATL CR'!$J:$J,'ATL CR'!$I:$I,'ATL GA Inventory'!$B89,'ATL CR'!$L:$L,'ATL GA Inventory'!M$3)</f>
        <v>0</v>
      </c>
      <c r="N89" s="13">
        <f>SUMIFS('ATL RAW'!$J:$J,'ATL RAW'!$I:$I,'ATL GA Inventory'!$B89,'ATL RAW'!$L:$L,'ATL GA Inventory'!N$3)+SUMIFS('ATL CR'!$J:$J,'ATL CR'!$I:$I,'ATL GA Inventory'!$B89,'ATL CR'!$L:$L,'ATL GA Inventory'!N$3)</f>
        <v>0</v>
      </c>
      <c r="O89" s="13">
        <f>SUMIFS('ATL RAW'!$J:$J,'ATL RAW'!$I:$I,'ATL GA Inventory'!$B89,'ATL RAW'!$L:$L,'ATL GA Inventory'!O$3)+SUMIFS('ATL CR'!$J:$J,'ATL CR'!$I:$I,'ATL GA Inventory'!$B89,'ATL CR'!$L:$L,'ATL GA Inventory'!O$3)</f>
        <v>0</v>
      </c>
      <c r="P89" s="13">
        <f>SUMIFS('ATL RAW'!$J:$J,'ATL RAW'!$I:$I,'ATL GA Inventory'!$B89,'ATL RAW'!$L:$L,'ATL GA Inventory'!P$3)+SUMIFS('ATL CR'!$J:$J,'ATL CR'!$I:$I,'ATL GA Inventory'!$B89,'ATL CR'!$L:$L,'ATL GA Inventory'!P$3)</f>
        <v>0</v>
      </c>
      <c r="Q89" s="13">
        <f>SUMIFS('ATL RAW'!$J:$J,'ATL RAW'!$I:$I,'ATL GA Inventory'!$B89,'ATL RAW'!$L:$L,'ATL GA Inventory'!Q$3)+SUMIFS('ATL CR'!$J:$J,'ATL CR'!$I:$I,'ATL GA Inventory'!$B89,'ATL CR'!$L:$L,'ATL GA Inventory'!Q$3)</f>
        <v>0</v>
      </c>
      <c r="R89" s="13">
        <f>SUMIFS('ATL RAW'!$J:$J,'ATL RAW'!$I:$I,'ATL GA Inventory'!$B89,'ATL RAW'!$L:$L,'ATL GA Inventory'!R$3)+SUMIFS('ATL CR'!$J:$J,'ATL CR'!$I:$I,'ATL GA Inventory'!$B89,'ATL CR'!$L:$L,'ATL GA Inventory'!R$3)</f>
        <v>0</v>
      </c>
      <c r="S89" s="13">
        <f>SUMIFS('ATL RAW'!$J:$J,'ATL RAW'!$I:$I,'ATL GA Inventory'!$B89,'ATL RAW'!$L:$L,'ATL GA Inventory'!S$3)+SUMIFS('ATL CR'!$J:$J,'ATL CR'!$I:$I,'ATL GA Inventory'!$B89,'ATL CR'!$L:$L,'ATL GA Inventory'!S$3)</f>
        <v>0</v>
      </c>
      <c r="T89" s="13">
        <f>SUMIFS('ATL RAW'!$J:$J,'ATL RAW'!$I:$I,'ATL GA Inventory'!$B89,'ATL RAW'!$L:$L,'ATL GA Inventory'!T$3)+SUMIFS('ATL CR'!$J:$J,'ATL CR'!$I:$I,'ATL GA Inventory'!$B89,'ATL CR'!$L:$L,'ATL GA Inventory'!T$3)</f>
        <v>0</v>
      </c>
      <c r="U89" s="13">
        <f>SUMIFS('ATL RAW'!$J:$J,'ATL RAW'!$I:$I,'ATL GA Inventory'!$B89,'ATL RAW'!$L:$L,'ATL GA Inventory'!U$3)+SUMIFS('ATL CR'!$J:$J,'ATL CR'!$I:$I,'ATL GA Inventory'!$B89,'ATL CR'!$L:$L,'ATL GA Inventory'!U$3)</f>
        <v>0</v>
      </c>
      <c r="V89" s="13">
        <f>SUMIFS('ATL RAW'!$J:$J,'ATL RAW'!$I:$I,'ATL GA Inventory'!$B89,'ATL RAW'!$L:$L,'ATL GA Inventory'!V$3)+SUMIFS('ATL CR'!$J:$J,'ATL CR'!$I:$I,'ATL GA Inventory'!$B89,'ATL CR'!$L:$L,'ATL GA Inventory'!V$3)</f>
        <v>0</v>
      </c>
      <c r="W89" s="13">
        <f>SUMIFS('ATL RAW'!$J:$J,'ATL RAW'!$I:$I,'ATL GA Inventory'!$B89,'ATL RAW'!$L:$L,'ATL GA Inventory'!W$3)+SUMIFS('ATL CR'!$J:$J,'ATL CR'!$I:$I,'ATL GA Inventory'!$B89,'ATL CR'!$L:$L,'ATL GA Inventory'!W$3)</f>
        <v>0</v>
      </c>
      <c r="X89" s="13">
        <f>SUMIFS('ATL RAW'!$J:$J,'ATL RAW'!$I:$I,'ATL GA Inventory'!$B89,'ATL RAW'!$L:$L,'ATL GA Inventory'!X$3)+SUMIFS('ATL CR'!$J:$J,'ATL CR'!$I:$I,'ATL GA Inventory'!$B89,'ATL CR'!$L:$L,'ATL GA Inventory'!X$3)</f>
        <v>0</v>
      </c>
      <c r="Y89" s="13">
        <f>SUMIFS('ATL RAW'!$J:$J,'ATL RAW'!$I:$I,'ATL GA Inventory'!$B89,'ATL RAW'!$L:$L,'ATL GA Inventory'!Y$3)+SUMIFS('ATL CR'!$J:$J,'ATL CR'!$I:$I,'ATL GA Inventory'!$B89,'ATL CR'!$L:$L,'ATL GA Inventory'!Y$3)</f>
        <v>0</v>
      </c>
      <c r="Z89" s="13">
        <f>SUMIFS('ATL RAW'!$J:$J,'ATL RAW'!$I:$I,'ATL GA Inventory'!$B89,'ATL RAW'!$L:$L,'ATL GA Inventory'!Z$3)+SUMIFS('ATL CR'!$J:$J,'ATL CR'!$I:$I,'ATL GA Inventory'!$B89,'ATL CR'!$L:$L,'ATL GA Inventory'!Z$3)</f>
        <v>0</v>
      </c>
      <c r="AA89" s="13">
        <f>SUMIFS('ATL RAW'!$J:$J,'ATL RAW'!$I:$I,'ATL GA Inventory'!$B89,'ATL RAW'!$L:$L,'ATL GA Inventory'!AA$3)+SUMIFS('ATL CR'!$J:$J,'ATL CR'!$I:$I,'ATL GA Inventory'!$B89,'ATL CR'!$L:$L,'ATL GA Inventory'!AA$3)</f>
        <v>0</v>
      </c>
      <c r="AB89" s="13">
        <f>SUMIFS('ATL RAW'!$J:$J,'ATL RAW'!$I:$I,'ATL GA Inventory'!$B89,'ATL RAW'!$L:$L,'ATL GA Inventory'!AB$3)+SUMIFS('ATL CR'!$J:$J,'ATL CR'!$I:$I,'ATL GA Inventory'!$B89,'ATL CR'!$L:$L,'ATL GA Inventory'!AB$3)</f>
        <v>0</v>
      </c>
      <c r="AC89" s="13">
        <f>SUMIFS('ATL RAW'!$J:$J,'ATL RAW'!$I:$I,'ATL GA Inventory'!$B89,'ATL RAW'!$L:$L,'ATL GA Inventory'!AC$3)+SUMIFS('ATL CR'!$J:$J,'ATL CR'!$I:$I,'ATL GA Inventory'!$B89,'ATL CR'!$L:$L,'ATL GA Inventory'!AC$3)</f>
        <v>0</v>
      </c>
      <c r="AD89" s="13">
        <f>SUMIFS('ATL RAW'!$J:$J,'ATL RAW'!$I:$I,'ATL GA Inventory'!$B89,'ATL RAW'!$L:$L,'ATL GA Inventory'!AD$3)+SUMIFS('ATL CR'!$J:$J,'ATL CR'!$I:$I,'ATL GA Inventory'!$B89,'ATL CR'!$L:$L,'ATL GA Inventory'!AD$3)</f>
        <v>0</v>
      </c>
      <c r="AE89" s="13">
        <f>SUMIFS('ATL RAW'!$J:$J,'ATL RAW'!$I:$I,'ATL GA Inventory'!$B89,'ATL RAW'!$L:$L,'ATL GA Inventory'!AE$3)+SUMIFS('ATL CR'!$J:$J,'ATL CR'!$I:$I,'ATL GA Inventory'!$B89,'ATL CR'!$L:$L,'ATL GA Inventory'!AE$3)</f>
        <v>0</v>
      </c>
      <c r="AF89" s="13">
        <f>SUMIFS('ATL RAW'!$J:$J,'ATL RAW'!$I:$I,'ATL GA Inventory'!$B89,'ATL RAW'!$L:$L,'ATL GA Inventory'!AF$3)+SUMIFS('ATL CR'!$J:$J,'ATL CR'!$I:$I,'ATL GA Inventory'!$B89,'ATL CR'!$L:$L,'ATL GA Inventory'!AF$3)</f>
        <v>0</v>
      </c>
      <c r="AG89" s="13">
        <f>SUMIFS('ATL RAW'!$J:$J,'ATL RAW'!$I:$I,'ATL GA Inventory'!$B89,'ATL RAW'!$L:$L,'ATL GA Inventory'!AG$3)+SUMIFS('ATL CR'!$J:$J,'ATL CR'!$I:$I,'ATL GA Inventory'!$B89,'ATL CR'!$L:$L,'ATL GA Inventory'!AG$3)</f>
        <v>0</v>
      </c>
      <c r="AH89" s="13">
        <f>SUMIFS('ATL RAW'!$J:$J,'ATL RAW'!$I:$I,'ATL GA Inventory'!$B89,'ATL RAW'!$L:$L,'ATL GA Inventory'!AH$3)+SUMIFS('ATL CR'!$J:$J,'ATL CR'!$I:$I,'ATL GA Inventory'!$B89,'ATL CR'!$L:$L,'ATL GA Inventory'!AH$3)</f>
        <v>0</v>
      </c>
      <c r="AI89" s="13">
        <f>SUMIFS('ATL RAW'!$J:$J,'ATL RAW'!$I:$I,'ATL GA Inventory'!$B89,'ATL RAW'!$L:$L,'ATL GA Inventory'!AI$3)+SUMIFS('ATL CR'!$J:$J,'ATL CR'!$I:$I,'ATL GA Inventory'!$B89,'ATL CR'!$L:$L,'ATL GA Inventory'!AI$3)</f>
        <v>0</v>
      </c>
      <c r="AJ89" s="13">
        <f>SUMIFS('ATL RAW'!$J:$J,'ATL RAW'!$I:$I,'ATL GA Inventory'!$B89,'ATL RAW'!$L:$L,'ATL GA Inventory'!AJ$3)+SUMIFS('ATL CR'!$J:$J,'ATL CR'!$I:$I,'ATL GA Inventory'!$B89,'ATL CR'!$L:$L,'ATL GA Inventory'!AJ$3)</f>
        <v>0</v>
      </c>
      <c r="AK89" s="13">
        <f>SUMIFS('ATL RAW'!$J:$J,'ATL RAW'!$I:$I,'ATL GA Inventory'!$B89,'ATL RAW'!$L:$L,'ATL GA Inventory'!AK$3)+SUMIFS('ATL CR'!$J:$J,'ATL CR'!$I:$I,'ATL GA Inventory'!$B89,'ATL CR'!$L:$L,'ATL GA Inventory'!AK$3)</f>
        <v>0</v>
      </c>
      <c r="AL89" s="13">
        <f>SUMIFS('ATL RAW'!$J:$J,'ATL RAW'!$I:$I,'ATL GA Inventory'!$B89,'ATL RAW'!$L:$L,'ATL GA Inventory'!AL$3)+SUMIFS('ATL CR'!$J:$J,'ATL CR'!$I:$I,'ATL GA Inventory'!$B89,'ATL CR'!$L:$L,'ATL GA Inventory'!AL$3)</f>
        <v>0</v>
      </c>
      <c r="AM89" s="13">
        <f>SUMIFS('ATL RAW'!$J:$J,'ATL RAW'!$I:$I,'ATL GA Inventory'!$B89,'ATL RAW'!$L:$L,'ATL GA Inventory'!AM$3)+SUMIFS('ATL CR'!$J:$J,'ATL CR'!$I:$I,'ATL GA Inventory'!$B89,'ATL CR'!$L:$L,'ATL GA Inventory'!AM$3)</f>
        <v>0</v>
      </c>
      <c r="AN89" s="13">
        <f>SUMIFS('ATL RAW'!$J:$J,'ATL RAW'!$I:$I,'ATL GA Inventory'!$B89,'ATL RAW'!$L:$L,'ATL GA Inventory'!AN$3)+SUMIFS('ATL CR'!$J:$J,'ATL CR'!$I:$I,'ATL GA Inventory'!$B89,'ATL CR'!$L:$L,'ATL GA Inventory'!AN$3)</f>
        <v>0</v>
      </c>
      <c r="AO89" s="13">
        <f>SUMIFS('ATL RAW'!$J:$J,'ATL RAW'!$I:$I,'ATL GA Inventory'!$B89,'ATL RAW'!$L:$L,'ATL GA Inventory'!AO$3)+SUMIFS('ATL CR'!$J:$J,'ATL CR'!$I:$I,'ATL GA Inventory'!$B89,'ATL CR'!$L:$L,'ATL GA Inventory'!AO$3)</f>
        <v>0</v>
      </c>
      <c r="AP89" s="13">
        <f>SUMIFS('ATL RAW'!$J:$J,'ATL RAW'!$I:$I,'ATL GA Inventory'!$B89,'ATL RAW'!$L:$L,'ATL GA Inventory'!AP$3)+SUMIFS('ATL CR'!$J:$J,'ATL CR'!$I:$I,'ATL GA Inventory'!$B89,'ATL CR'!$L:$L,'ATL GA Inventory'!AP$3)</f>
        <v>0</v>
      </c>
      <c r="AQ89" s="13">
        <f>SUMIFS('ATL RAW'!$J:$J,'ATL RAW'!$I:$I,'ATL GA Inventory'!$B89,'ATL RAW'!$L:$L,'ATL GA Inventory'!AQ$3)+SUMIFS('ATL CR'!$J:$J,'ATL CR'!$I:$I,'ATL GA Inventory'!$B89,'ATL CR'!$L:$L,'ATL GA Inventory'!AQ$3)</f>
        <v>0</v>
      </c>
      <c r="AR89" s="13">
        <f>SUMIFS('ATL RAW'!$J:$J,'ATL RAW'!$I:$I,'ATL GA Inventory'!$B89,'ATL RAW'!$L:$L,'ATL GA Inventory'!AR$3)+SUMIFS('ATL CR'!$J:$J,'ATL CR'!$I:$I,'ATL GA Inventory'!$B89,'ATL CR'!$L:$L,'ATL GA Inventory'!AR$3)</f>
        <v>0</v>
      </c>
      <c r="AS89" s="13">
        <f>SUMIFS('ATL RAW'!$J:$J,'ATL RAW'!$I:$I,'ATL GA Inventory'!$B89,'ATL RAW'!$L:$L,'ATL GA Inventory'!AS$3)+SUMIFS('ATL CR'!$J:$J,'ATL CR'!$I:$I,'ATL GA Inventory'!$B89,'ATL CR'!$L:$L,'ATL GA Inventory'!AS$3)</f>
        <v>0</v>
      </c>
      <c r="AT89" s="13">
        <f>SUMIFS('ATL RAW'!$J:$J,'ATL RAW'!$I:$I,'ATL GA Inventory'!$B89,'ATL RAW'!$L:$L,'ATL GA Inventory'!AT$3)+SUMIFS('ATL CR'!$J:$J,'ATL CR'!$I:$I,'ATL GA Inventory'!$B89,'ATL CR'!$L:$L,'ATL GA Inventory'!AT$3)</f>
        <v>0</v>
      </c>
      <c r="AU89" s="13">
        <f>SUMIFS('ATL RAW'!$J:$J,'ATL RAW'!$I:$I,'ATL GA Inventory'!$B89,'ATL RAW'!$L:$L,'ATL GA Inventory'!AU$3)+SUMIFS('ATL CR'!$J:$J,'ATL CR'!$I:$I,'ATL GA Inventory'!$B89,'ATL CR'!$L:$L,'ATL GA Inventory'!AU$3)</f>
        <v>0</v>
      </c>
      <c r="AV89" s="13">
        <f>SUMIFS('ATL RAW'!$J:$J,'ATL RAW'!$I:$I,'ATL GA Inventory'!$B89,'ATL RAW'!$L:$L,'ATL GA Inventory'!AV$3)+SUMIFS('ATL CR'!$J:$J,'ATL CR'!$I:$I,'ATL GA Inventory'!$B89,'ATL CR'!$L:$L,'ATL GA Inventory'!AV$3)</f>
        <v>0</v>
      </c>
      <c r="AW89" s="13">
        <f>SUMIFS('ATL RAW'!$J:$J,'ATL RAW'!$I:$I,'ATL GA Inventory'!$B89,'ATL RAW'!$L:$L,'ATL GA Inventory'!AW$3)+SUMIFS('ATL CR'!$J:$J,'ATL CR'!$I:$I,'ATL GA Inventory'!$B89,'ATL CR'!$L:$L,'ATL GA Inventory'!AW$3)</f>
        <v>0</v>
      </c>
      <c r="AX89" s="13">
        <f>SUMIFS('ATL RAW'!$J:$J,'ATL RAW'!$I:$I,'ATL GA Inventory'!$B89,'ATL RAW'!$L:$L,'ATL GA Inventory'!AX$3)+SUMIFS('ATL CR'!$J:$J,'ATL CR'!$I:$I,'ATL GA Inventory'!$B89,'ATL CR'!$L:$L,'ATL GA Inventory'!AX$3)</f>
        <v>0</v>
      </c>
      <c r="AY89" s="13">
        <f>SUMIFS('ATL RAW'!$J:$J,'ATL RAW'!$I:$I,'ATL GA Inventory'!$B89,'ATL RAW'!$L:$L,'ATL GA Inventory'!AY$3)+SUMIFS('ATL CR'!$J:$J,'ATL CR'!$I:$I,'ATL GA Inventory'!$B89,'ATL CR'!$L:$L,'ATL GA Inventory'!AY$3)</f>
        <v>0</v>
      </c>
      <c r="AZ89" s="13">
        <f>SUMIFS('ATL RAW'!$J:$J,'ATL RAW'!$I:$I,'ATL GA Inventory'!$B89,'ATL RAW'!$L:$L,'ATL GA Inventory'!AZ$3)+SUMIFS('ATL CR'!$J:$J,'ATL CR'!$I:$I,'ATL GA Inventory'!$B89,'ATL CR'!$L:$L,'ATL GA Inventory'!AZ$3)</f>
        <v>0</v>
      </c>
      <c r="BA89" s="13">
        <f>SUMIFS('ATL RAW'!$J:$J,'ATL RAW'!$I:$I,'ATL GA Inventory'!$B89,'ATL RAW'!$L:$L,'ATL GA Inventory'!BA$3)+SUMIFS('ATL CR'!$J:$J,'ATL CR'!$I:$I,'ATL GA Inventory'!$B89,'ATL CR'!$L:$L,'ATL GA Inventory'!BA$3)</f>
        <v>0</v>
      </c>
      <c r="BB89" s="13">
        <f>SUMIFS('ATL RAW'!$J:$J,'ATL RAW'!$I:$I,'ATL GA Inventory'!$B89,'ATL RAW'!$L:$L,'ATL GA Inventory'!BB$3)+SUMIFS('ATL CR'!$J:$J,'ATL CR'!$I:$I,'ATL GA Inventory'!$B89,'ATL CR'!$L:$L,'ATL GA Inventory'!BB$3)</f>
        <v>0</v>
      </c>
      <c r="BC89" s="13">
        <f>SUMIFS('ATL RAW'!$J:$J,'ATL RAW'!$I:$I,'ATL GA Inventory'!$B89,'ATL RAW'!$L:$L,'ATL GA Inventory'!BC$3)+SUMIFS('ATL CR'!$J:$J,'ATL CR'!$I:$I,'ATL GA Inventory'!$B89,'ATL CR'!$L:$L,'ATL GA Inventory'!BC$3)</f>
        <v>0</v>
      </c>
      <c r="BD89" s="13">
        <f>SUMIFS('ATL RAW'!$J:$J,'ATL RAW'!$I:$I,'ATL GA Inventory'!$B89,'ATL RAW'!$L:$L,'ATL GA Inventory'!BD$3)+SUMIFS('ATL CR'!$J:$J,'ATL CR'!$I:$I,'ATL GA Inventory'!$B89,'ATL CR'!$L:$L,'ATL GA Inventory'!BD$3)</f>
        <v>0</v>
      </c>
      <c r="BE89" s="13">
        <f>SUMIFS('ATL RAW'!$J:$J,'ATL RAW'!$I:$I,'ATL GA Inventory'!$B89,'ATL RAW'!$L:$L,'ATL GA Inventory'!BE$3)+SUMIFS('ATL CR'!$J:$J,'ATL CR'!$I:$I,'ATL GA Inventory'!$B89,'ATL CR'!$L:$L,'ATL GA Inventory'!BE$3)</f>
        <v>0</v>
      </c>
      <c r="BF89" s="13">
        <f>SUMIFS('ATL RAW'!$J:$J,'ATL RAW'!$I:$I,'ATL GA Inventory'!$B89,'ATL RAW'!$L:$L,'ATL GA Inventory'!BF$3)+SUMIFS('ATL CR'!$J:$J,'ATL CR'!$I:$I,'ATL GA Inventory'!$B89,'ATL CR'!$L:$L,'ATL GA Inventory'!BF$3)</f>
        <v>0</v>
      </c>
      <c r="BG89" s="13">
        <f>SUMIFS('ATL RAW'!$J:$J,'ATL RAW'!$I:$I,'ATL GA Inventory'!$B89,'ATL RAW'!$L:$L,'ATL GA Inventory'!BG$3)+SUMIFS('ATL CR'!$J:$J,'ATL CR'!$I:$I,'ATL GA Inventory'!$B89,'ATL CR'!$L:$L,'ATL GA Inventory'!BG$3)</f>
        <v>0</v>
      </c>
      <c r="BH89" s="13">
        <f>SUMIFS('ATL RAW'!$J:$J,'ATL RAW'!$I:$I,'ATL GA Inventory'!$B89,'ATL RAW'!$L:$L,'ATL GA Inventory'!BH$3)+SUMIFS('ATL CR'!$J:$J,'ATL CR'!$I:$I,'ATL GA Inventory'!$B89,'ATL CR'!$L:$L,'ATL GA Inventory'!BH$3)</f>
        <v>0</v>
      </c>
      <c r="BI89" s="13">
        <f>SUMIFS('ATL RAW'!$J:$J,'ATL RAW'!$I:$I,'ATL GA Inventory'!$B89,'ATL RAW'!$L:$L,'ATL GA Inventory'!BI$3)+SUMIFS('ATL CR'!$J:$J,'ATL CR'!$I:$I,'ATL GA Inventory'!$B89,'ATL CR'!$L:$L,'ATL GA Inventory'!BI$3)</f>
        <v>0</v>
      </c>
      <c r="BJ89" s="13">
        <f>SUMIFS('ATL RAW'!$J:$J,'ATL RAW'!$I:$I,'ATL GA Inventory'!$B89,'ATL RAW'!$L:$L,'ATL GA Inventory'!BJ$3)+SUMIFS('ATL CR'!$J:$J,'ATL CR'!$I:$I,'ATL GA Inventory'!$B89,'ATL CR'!$L:$L,'ATL GA Inventory'!BJ$3)</f>
        <v>0</v>
      </c>
      <c r="BK89" s="13">
        <f>SUMIFS('ATL RAW'!$J:$J,'ATL RAW'!$I:$I,'ATL GA Inventory'!$B89,'ATL RAW'!$L:$L,'ATL GA Inventory'!BK$3)+SUMIFS('ATL CR'!$J:$J,'ATL CR'!$I:$I,'ATL GA Inventory'!$B89,'ATL CR'!$L:$L,'ATL GA Inventory'!BK$3)</f>
        <v>0</v>
      </c>
      <c r="BL89" s="13">
        <f>SUMIFS('ATL RAW'!$J:$J,'ATL RAW'!$I:$I,'ATL GA Inventory'!$B89,'ATL RAW'!$L:$L,'ATL GA Inventory'!BL$3)+SUMIFS('ATL CR'!$J:$J,'ATL CR'!$I:$I,'ATL GA Inventory'!$B89,'ATL CR'!$L:$L,'ATL GA Inventory'!BL$3)</f>
        <v>0</v>
      </c>
      <c r="BM89" s="13">
        <f>SUMIFS('ATL RAW'!$J:$J,'ATL RAW'!$I:$I,'ATL GA Inventory'!$B89,'ATL RAW'!$L:$L,'ATL GA Inventory'!BM$3)+SUMIFS('ATL CR'!$J:$J,'ATL CR'!$I:$I,'ATL GA Inventory'!$B89,'ATL CR'!$L:$L,'ATL GA Inventory'!BM$3)</f>
        <v>0</v>
      </c>
      <c r="BN89" s="13">
        <f>SUMIFS('ATL RAW'!$J:$J,'ATL RAW'!$I:$I,'ATL GA Inventory'!$B89,'ATL RAW'!$L:$L,'ATL GA Inventory'!BN$3)+SUMIFS('ATL CR'!$J:$J,'ATL CR'!$I:$I,'ATL GA Inventory'!$B89,'ATL CR'!$L:$L,'ATL GA Inventory'!BN$3)</f>
        <v>0</v>
      </c>
      <c r="BO89" s="13">
        <f>SUMIFS('ATL RAW'!$J:$J,'ATL RAW'!$I:$I,'ATL GA Inventory'!$B89,'ATL RAW'!$L:$L,'ATL GA Inventory'!BO$3)+SUMIFS('ATL CR'!$J:$J,'ATL CR'!$I:$I,'ATL GA Inventory'!$B89,'ATL CR'!$L:$L,'ATL GA Inventory'!BO$3)</f>
        <v>0</v>
      </c>
      <c r="BP89" s="13">
        <f>SUMIFS('ATL RAW'!$J:$J,'ATL RAW'!$I:$I,'ATL GA Inventory'!$B89,'ATL RAW'!$L:$L,'ATL GA Inventory'!BP$3)+SUMIFS('ATL CR'!$J:$J,'ATL CR'!$I:$I,'ATL GA Inventory'!$B89,'ATL CR'!$L:$L,'ATL GA Inventory'!BP$3)</f>
        <v>0</v>
      </c>
      <c r="BQ89" s="13">
        <f>SUMIFS('ATL RAW'!$J:$J,'ATL RAW'!$I:$I,'ATL GA Inventory'!$B89,'ATL RAW'!$L:$L,'ATL GA Inventory'!BQ$3)+SUMIFS('ATL CR'!$J:$J,'ATL CR'!$I:$I,'ATL GA Inventory'!$B89,'ATL CR'!$L:$L,'ATL GA Inventory'!BQ$3)</f>
        <v>0</v>
      </c>
      <c r="BR89" s="13">
        <f>SUMIFS('ATL RAW'!$J:$J,'ATL RAW'!$I:$I,'ATL GA Inventory'!$B89,'ATL RAW'!$L:$L,'ATL GA Inventory'!BR$3)+SUMIFS('ATL CR'!$J:$J,'ATL CR'!$I:$I,'ATL GA Inventory'!$B89,'ATL CR'!$L:$L,'ATL GA Inventory'!BR$3)</f>
        <v>0</v>
      </c>
      <c r="BS89" s="13">
        <f>SUMIFS('ATL RAW'!$J:$J,'ATL RAW'!$I:$I,'ATL GA Inventory'!$B89,'ATL RAW'!$L:$L,'ATL GA Inventory'!BS$3)+SUMIFS('ATL CR'!$J:$J,'ATL CR'!$I:$I,'ATL GA Inventory'!$B89,'ATL CR'!$L:$L,'ATL GA Inventory'!BS$3)</f>
        <v>0</v>
      </c>
      <c r="BT89" s="13">
        <f>SUMIFS('ATL RAW'!$J:$J,'ATL RAW'!$I:$I,'ATL GA Inventory'!$B89,'ATL RAW'!$L:$L,'ATL GA Inventory'!BT$3)+SUMIFS('ATL CR'!$J:$J,'ATL CR'!$I:$I,'ATL GA Inventory'!$B89,'ATL CR'!$L:$L,'ATL GA Inventory'!BT$3)</f>
        <v>0</v>
      </c>
      <c r="BU89" s="13">
        <f>SUMIFS('ATL RAW'!$J:$J,'ATL RAW'!$I:$I,'ATL GA Inventory'!$B89,'ATL RAW'!$L:$L,'ATL GA Inventory'!BU$3)+SUMIFS('ATL CR'!$J:$J,'ATL CR'!$I:$I,'ATL GA Inventory'!$B89,'ATL CR'!$L:$L,'ATL GA Inventory'!BU$3)</f>
        <v>0</v>
      </c>
      <c r="BV89" s="13">
        <f>SUMIFS('ATL RAW'!$J:$J,'ATL RAW'!$I:$I,'ATL GA Inventory'!$B89,'ATL RAW'!$L:$L,'ATL GA Inventory'!BV$3)+SUMIFS('ATL CR'!$J:$J,'ATL CR'!$I:$I,'ATL GA Inventory'!$B89,'ATL CR'!$L:$L,'ATL GA Inventory'!BV$3)</f>
        <v>0</v>
      </c>
      <c r="BW89" s="13">
        <f>SUMIFS('ATL RAW'!$J:$J,'ATL RAW'!$I:$I,'ATL GA Inventory'!$B89,'ATL RAW'!$L:$L,'ATL GA Inventory'!BW$3)+SUMIFS('ATL CR'!$J:$J,'ATL CR'!$I:$I,'ATL GA Inventory'!$B89,'ATL CR'!$L:$L,'ATL GA Inventory'!BW$3)</f>
        <v>0</v>
      </c>
      <c r="BX89" s="13">
        <f>SUMIFS('ATL RAW'!$J:$J,'ATL RAW'!$I:$I,'ATL GA Inventory'!$B89,'ATL RAW'!$L:$L,'ATL GA Inventory'!BX$3)+SUMIFS('ATL CR'!$J:$J,'ATL CR'!$I:$I,'ATL GA Inventory'!$B89,'ATL CR'!$L:$L,'ATL GA Inventory'!BX$3)</f>
        <v>0</v>
      </c>
      <c r="BY89" s="13">
        <f>SUMIFS('ATL RAW'!$J:$J,'ATL RAW'!$I:$I,'ATL GA Inventory'!$B89,'ATL RAW'!$L:$L,'ATL GA Inventory'!BY$3)+SUMIFS('ATL CR'!$J:$J,'ATL CR'!$I:$I,'ATL GA Inventory'!$B89,'ATL CR'!$L:$L,'ATL GA Inventory'!BY$3)</f>
        <v>0</v>
      </c>
      <c r="BZ89" s="13">
        <f>SUMIFS('ATL RAW'!$J:$J,'ATL RAW'!$I:$I,'ATL GA Inventory'!$B89,'ATL RAW'!$L:$L,'ATL GA Inventory'!BZ$3)+SUMIFS('ATL CR'!$J:$J,'ATL CR'!$I:$I,'ATL GA Inventory'!$B89,'ATL CR'!$L:$L,'ATL GA Inventory'!BZ$3)</f>
        <v>0</v>
      </c>
      <c r="CA89" s="13">
        <f>SUMIFS('ATL RAW'!$J:$J,'ATL RAW'!$I:$I,'ATL GA Inventory'!$B89,'ATL RAW'!$L:$L,'ATL GA Inventory'!CA$3)+SUMIFS('ATL CR'!$J:$J,'ATL CR'!$I:$I,'ATL GA Inventory'!$B89,'ATL CR'!$L:$L,'ATL GA Inventory'!CA$3)</f>
        <v>0</v>
      </c>
      <c r="CB89" s="13">
        <f>SUMIFS('ATL RAW'!$J:$J,'ATL RAW'!$I:$I,'ATL GA Inventory'!$B89,'ATL RAW'!$L:$L,'ATL GA Inventory'!CB$3)+SUMIFS('ATL CR'!$J:$J,'ATL CR'!$I:$I,'ATL GA Inventory'!$B89,'ATL CR'!$L:$L,'ATL GA Inventory'!CB$3)</f>
        <v>0</v>
      </c>
      <c r="CC89" s="13">
        <f>SUMIFS('ATL RAW'!$J:$J,'ATL RAW'!$I:$I,'ATL GA Inventory'!$B89,'ATL RAW'!$L:$L,'ATL GA Inventory'!CC$3)+SUMIFS('ATL CR'!$J:$J,'ATL CR'!$I:$I,'ATL GA Inventory'!$B89,'ATL CR'!$L:$L,'ATL GA Inventory'!CC$3)</f>
        <v>0</v>
      </c>
      <c r="CD89" s="13">
        <f>SUMIFS('ATL RAW'!$J:$J,'ATL RAW'!$I:$I,'ATL GA Inventory'!$B89,'ATL RAW'!$L:$L,'ATL GA Inventory'!CD$3)+SUMIFS('ATL CR'!$J:$J,'ATL CR'!$I:$I,'ATL GA Inventory'!$B89,'ATL CR'!$L:$L,'ATL GA Inventory'!CD$3)</f>
        <v>0</v>
      </c>
      <c r="CE89" s="13">
        <f>SUMIFS('ATL RAW'!$J:$J,'ATL RAW'!$I:$I,'ATL GA Inventory'!$B89,'ATL RAW'!$L:$L,'ATL GA Inventory'!CE$3)+SUMIFS('ATL CR'!$J:$J,'ATL CR'!$I:$I,'ATL GA Inventory'!$B89,'ATL CR'!$L:$L,'ATL GA Inventory'!CE$3)</f>
        <v>0</v>
      </c>
      <c r="CF89" s="13">
        <f>SUMIFS('ATL RAW'!$J:$J,'ATL RAW'!$I:$I,'ATL GA Inventory'!$B89,'ATL RAW'!$L:$L,'ATL GA Inventory'!CF$3)+SUMIFS('ATL CR'!$J:$J,'ATL CR'!$I:$I,'ATL GA Inventory'!$B89,'ATL CR'!$L:$L,'ATL GA Inventory'!CF$3)</f>
        <v>0</v>
      </c>
      <c r="CG89" s="13">
        <f>SUMIFS('ATL RAW'!$J:$J,'ATL RAW'!$I:$I,'ATL GA Inventory'!$B89,'ATL RAW'!$L:$L,'ATL GA Inventory'!CG$3)+SUMIFS('ATL CR'!$J:$J,'ATL CR'!$I:$I,'ATL GA Inventory'!$B89,'ATL CR'!$L:$L,'ATL GA Inventory'!CG$3)</f>
        <v>0</v>
      </c>
      <c r="CH89" s="13">
        <f>SUMIFS('ATL RAW'!$J:$J,'ATL RAW'!$I:$I,'ATL GA Inventory'!$B89,'ATL RAW'!$L:$L,'ATL GA Inventory'!CH$3)+SUMIFS('ATL CR'!$J:$J,'ATL CR'!$I:$I,'ATL GA Inventory'!$B89,'ATL CR'!$L:$L,'ATL GA Inventory'!CH$3)</f>
        <v>0</v>
      </c>
      <c r="CI89" s="13">
        <f>SUMIFS('ATL RAW'!$J:$J,'ATL RAW'!$I:$I,'ATL GA Inventory'!$B89,'ATL RAW'!$L:$L,'ATL GA Inventory'!CI$3)+SUMIFS('ATL CR'!$J:$J,'ATL CR'!$I:$I,'ATL GA Inventory'!$B89,'ATL CR'!$L:$L,'ATL GA Inventory'!CI$3)</f>
        <v>0</v>
      </c>
      <c r="CJ89" s="13">
        <f>SUMIFS('ATL RAW'!$J:$J,'ATL RAW'!$I:$I,'ATL GA Inventory'!$B89,'ATL RAW'!$L:$L,'ATL GA Inventory'!CJ$3)+SUMIFS('ATL CR'!$J:$J,'ATL CR'!$I:$I,'ATL GA Inventory'!$B89,'ATL CR'!$L:$L,'ATL GA Inventory'!CJ$3)</f>
        <v>0</v>
      </c>
      <c r="CK89" s="13">
        <f>SUMIFS('ATL RAW'!$J:$J,'ATL RAW'!$I:$I,'ATL GA Inventory'!$B89,'ATL RAW'!$L:$L,'ATL GA Inventory'!CK$3)+SUMIFS('ATL CR'!$J:$J,'ATL CR'!$I:$I,'ATL GA Inventory'!$B89,'ATL CR'!$L:$L,'ATL GA Inventory'!CK$3)</f>
        <v>0</v>
      </c>
      <c r="CL89" s="13">
        <f>SUMIFS('ATL RAW'!$J:$J,'ATL RAW'!$I:$I,'ATL GA Inventory'!$B89,'ATL RAW'!$L:$L,'ATL GA Inventory'!CL$3)+SUMIFS('ATL CR'!$J:$J,'ATL CR'!$I:$I,'ATL GA Inventory'!$B89,'ATL CR'!$L:$L,'ATL GA Inventory'!CL$3)</f>
        <v>0</v>
      </c>
      <c r="CM89" s="13">
        <f>SUMIFS('ATL RAW'!$J:$J,'ATL RAW'!$I:$I,'ATL GA Inventory'!$B89,'ATL RAW'!$L:$L,'ATL GA Inventory'!CM$3)+SUMIFS('ATL CR'!$J:$J,'ATL CR'!$I:$I,'ATL GA Inventory'!$B89,'ATL CR'!$L:$L,'ATL GA Inventory'!CM$3)</f>
        <v>0</v>
      </c>
      <c r="CN89" s="13">
        <f>SUMIFS('ATL RAW'!$J:$J,'ATL RAW'!$I:$I,'ATL GA Inventory'!$B89,'ATL RAW'!$L:$L,'ATL GA Inventory'!CN$3)+SUMIFS('ATL CR'!$J:$J,'ATL CR'!$I:$I,'ATL GA Inventory'!$B89,'ATL CR'!$L:$L,'ATL GA Inventory'!CN$3)</f>
        <v>0</v>
      </c>
      <c r="CO89" s="13">
        <f>SUMIFS('ATL RAW'!$J:$J,'ATL RAW'!$I:$I,'ATL GA Inventory'!$B89,'ATL RAW'!$L:$L,'ATL GA Inventory'!CO$3)+SUMIFS('ATL CR'!$J:$J,'ATL CR'!$I:$I,'ATL GA Inventory'!$B89,'ATL CR'!$L:$L,'ATL GA Inventory'!CO$3)</f>
        <v>0</v>
      </c>
      <c r="CP89" s="13">
        <f>SUMIFS('ATL RAW'!$J:$J,'ATL RAW'!$I:$I,'ATL GA Inventory'!$B89,'ATL RAW'!$L:$L,'ATL GA Inventory'!CP$3)+SUMIFS('ATL CR'!$J:$J,'ATL CR'!$I:$I,'ATL GA Inventory'!$B89,'ATL CR'!$L:$L,'ATL GA Inventory'!CP$3)</f>
        <v>0</v>
      </c>
      <c r="CQ89" s="13">
        <f>SUMIFS('ATL RAW'!$J:$J,'ATL RAW'!$I:$I,'ATL GA Inventory'!$B89,'ATL RAW'!$L:$L,'ATL GA Inventory'!CQ$3)+SUMIFS('ATL CR'!$J:$J,'ATL CR'!$I:$I,'ATL GA Inventory'!$B89,'ATL CR'!$L:$L,'ATL GA Inventory'!CQ$3)</f>
        <v>0</v>
      </c>
      <c r="CR89" s="13">
        <f>SUMIFS('ATL RAW'!$J:$J,'ATL RAW'!$I:$I,'ATL GA Inventory'!$B89,'ATL RAW'!$L:$L,'ATL GA Inventory'!CR$3)+SUMIFS('ATL CR'!$J:$J,'ATL CR'!$I:$I,'ATL GA Inventory'!$B89,'ATL CR'!$L:$L,'ATL GA Inventory'!CR$3)</f>
        <v>0</v>
      </c>
      <c r="CS89" s="13">
        <f>SUMIFS('ATL RAW'!$J:$J,'ATL RAW'!$I:$I,'ATL GA Inventory'!$B89,'ATL RAW'!$L:$L,'ATL GA Inventory'!CS$3)+SUMIFS('ATL CR'!$J:$J,'ATL CR'!$I:$I,'ATL GA Inventory'!$B89,'ATL CR'!$L:$L,'ATL GA Inventory'!CS$3)</f>
        <v>0</v>
      </c>
      <c r="CT89" s="13">
        <f>SUMIFS('ATL RAW'!$J:$J,'ATL RAW'!$I:$I,'ATL GA Inventory'!$B89,'ATL RAW'!$L:$L,'ATL GA Inventory'!CT$3)+SUMIFS('ATL CR'!$J:$J,'ATL CR'!$I:$I,'ATL GA Inventory'!$B89,'ATL CR'!$L:$L,'ATL GA Inventory'!CT$3)</f>
        <v>0</v>
      </c>
      <c r="CU89" s="13">
        <f>SUMIFS('ATL RAW'!$J:$J,'ATL RAW'!$I:$I,'ATL GA Inventory'!$B89,'ATL RAW'!$L:$L,'ATL GA Inventory'!CU$3)+SUMIFS('ATL CR'!$J:$J,'ATL CR'!$I:$I,'ATL GA Inventory'!$B89,'ATL CR'!$L:$L,'ATL GA Inventory'!CU$3)</f>
        <v>0</v>
      </c>
      <c r="CV89" s="13">
        <f>SUMIFS('ATL RAW'!$J:$J,'ATL RAW'!$I:$I,'ATL GA Inventory'!$B89,'ATL RAW'!$L:$L,'ATL GA Inventory'!CV$3)+SUMIFS('ATL CR'!$J:$J,'ATL CR'!$I:$I,'ATL GA Inventory'!$B89,'ATL CR'!$L:$L,'ATL GA Inventory'!CV$3)</f>
        <v>0</v>
      </c>
      <c r="CW89" s="13">
        <f>SUMIFS('ATL RAW'!$J:$J,'ATL RAW'!$I:$I,'ATL GA Inventory'!$B89,'ATL RAW'!$L:$L,'ATL GA Inventory'!CW$3)+SUMIFS('ATL CR'!$J:$J,'ATL CR'!$I:$I,'ATL GA Inventory'!$B89,'ATL CR'!$L:$L,'ATL GA Inventory'!CW$3)</f>
        <v>0</v>
      </c>
      <c r="CX89" s="13">
        <f>SUMIFS('ATL RAW'!$J:$J,'ATL RAW'!$I:$I,'ATL GA Inventory'!$B89,'ATL RAW'!$L:$L,'ATL GA Inventory'!CX$3)+SUMIFS('ATL CR'!$J:$J,'ATL CR'!$I:$I,'ATL GA Inventory'!$B89,'ATL CR'!$L:$L,'ATL GA Inventory'!CX$3)</f>
        <v>0</v>
      </c>
      <c r="CY89" s="13">
        <f>SUMIFS('ATL RAW'!$J:$J,'ATL RAW'!$I:$I,'ATL GA Inventory'!$B89,'ATL RAW'!$L:$L,'ATL GA Inventory'!CY$3)+SUMIFS('ATL CR'!$J:$J,'ATL CR'!$I:$I,'ATL GA Inventory'!$B89,'ATL CR'!$L:$L,'ATL GA Inventory'!CY$3)</f>
        <v>0</v>
      </c>
      <c r="CZ89" s="13">
        <f>SUMIFS('ATL RAW'!$J:$J,'ATL RAW'!$I:$I,'ATL GA Inventory'!$B89,'ATL RAW'!$L:$L,'ATL GA Inventory'!CZ$3)+SUMIFS('ATL CR'!$J:$J,'ATL CR'!$I:$I,'ATL GA Inventory'!$B89,'ATL CR'!$L:$L,'ATL GA Inventory'!CZ$3)</f>
        <v>0</v>
      </c>
      <c r="DA89" s="13">
        <f>SUMIFS('ATL RAW'!$J:$J,'ATL RAW'!$I:$I,'ATL GA Inventory'!$B89,'ATL RAW'!$L:$L,'ATL GA Inventory'!DA$3)+SUMIFS('ATL CR'!$J:$J,'ATL CR'!$I:$I,'ATL GA Inventory'!$B89,'ATL CR'!$L:$L,'ATL GA Inventory'!DA$3)</f>
        <v>0</v>
      </c>
      <c r="DB89" s="13">
        <f>SUMIFS('ATL RAW'!$J:$J,'ATL RAW'!$I:$I,'ATL GA Inventory'!$B89,'ATL RAW'!$L:$L,'ATL GA Inventory'!DB$3)+SUMIFS('ATL CR'!$J:$J,'ATL CR'!$I:$I,'ATL GA Inventory'!$B89,'ATL CR'!$L:$L,'ATL GA Inventory'!DB$3)</f>
        <v>0</v>
      </c>
      <c r="DC89" s="13">
        <f>SUMIFS('ATL RAW'!$J:$J,'ATL RAW'!$I:$I,'ATL GA Inventory'!$B89,'ATL RAW'!$L:$L,'ATL GA Inventory'!DC$3)+SUMIFS('ATL CR'!$J:$J,'ATL CR'!$I:$I,'ATL GA Inventory'!$B89,'ATL CR'!$L:$L,'ATL GA Inventory'!DC$3)</f>
        <v>0</v>
      </c>
      <c r="DD89" s="13">
        <f>SUMIFS('ATL RAW'!$J:$J,'ATL RAW'!$I:$I,'ATL GA Inventory'!$B89,'ATL RAW'!$L:$L,'ATL GA Inventory'!DD$3)+SUMIFS('ATL CR'!$J:$J,'ATL CR'!$I:$I,'ATL GA Inventory'!$B89,'ATL CR'!$L:$L,'ATL GA Inventory'!DD$3)</f>
        <v>0</v>
      </c>
      <c r="DE89" s="13">
        <f>SUMIFS('ATL RAW'!$J:$J,'ATL RAW'!$I:$I,'ATL GA Inventory'!$B89,'ATL RAW'!$L:$L,'ATL GA Inventory'!DE$3)+SUMIFS('ATL CR'!$J:$J,'ATL CR'!$I:$I,'ATL GA Inventory'!$B89,'ATL CR'!$L:$L,'ATL GA Inventory'!DE$3)</f>
        <v>0</v>
      </c>
      <c r="DF89" s="13">
        <f>SUMIFS('ATL RAW'!$J:$J,'ATL RAW'!$I:$I,'ATL GA Inventory'!$B89,'ATL RAW'!$L:$L,'ATL GA Inventory'!DF$3)+SUMIFS('ATL CR'!$J:$J,'ATL CR'!$I:$I,'ATL GA Inventory'!$B89,'ATL CR'!$L:$L,'ATL GA Inventory'!DF$3)</f>
        <v>0</v>
      </c>
      <c r="DG89" s="13">
        <f>SUMIFS('ATL RAW'!$J:$J,'ATL RAW'!$I:$I,'ATL GA Inventory'!$B89,'ATL RAW'!$L:$L,'ATL GA Inventory'!DG$3)+SUMIFS('ATL CR'!$J:$J,'ATL CR'!$I:$I,'ATL GA Inventory'!$B89,'ATL CR'!$L:$L,'ATL GA Inventory'!DG$3)</f>
        <v>0</v>
      </c>
      <c r="DH89" s="13">
        <f>SUMIFS('ATL RAW'!$J:$J,'ATL RAW'!$I:$I,'ATL GA Inventory'!$B89,'ATL RAW'!$L:$L,'ATL GA Inventory'!DH$3)+SUMIFS('ATL CR'!$J:$J,'ATL CR'!$I:$I,'ATL GA Inventory'!$B89,'ATL CR'!$L:$L,'ATL GA Inventory'!DH$3)</f>
        <v>0</v>
      </c>
      <c r="DI89" s="13">
        <f>SUMIFS('ATL RAW'!$J:$J,'ATL RAW'!$I:$I,'ATL GA Inventory'!$B89,'ATL RAW'!$L:$L,'ATL GA Inventory'!DI$3)+SUMIFS('ATL CR'!$J:$J,'ATL CR'!$I:$I,'ATL GA Inventory'!$B89,'ATL CR'!$L:$L,'ATL GA Inventory'!DI$3)</f>
        <v>0</v>
      </c>
      <c r="DJ89" s="13">
        <f>SUMIFS('ATL RAW'!$J:$J,'ATL RAW'!$I:$I,'ATL GA Inventory'!$B89,'ATL RAW'!$L:$L,'ATL GA Inventory'!DJ$3)+SUMIFS('ATL CR'!$J:$J,'ATL CR'!$I:$I,'ATL GA Inventory'!$B89,'ATL CR'!$L:$L,'ATL GA Inventory'!DJ$3)</f>
        <v>0</v>
      </c>
      <c r="DK89" s="13">
        <f>SUMIFS('ATL RAW'!$J:$J,'ATL RAW'!$I:$I,'ATL GA Inventory'!$B89,'ATL RAW'!$L:$L,'ATL GA Inventory'!DK$3)+SUMIFS('ATL CR'!$J:$J,'ATL CR'!$I:$I,'ATL GA Inventory'!$B89,'ATL CR'!$L:$L,'ATL GA Inventory'!DK$3)</f>
        <v>0</v>
      </c>
      <c r="DL89" s="13">
        <f>SUMIFS('ATL RAW'!$J:$J,'ATL RAW'!$I:$I,'ATL GA Inventory'!$B89,'ATL RAW'!$L:$L,'ATL GA Inventory'!DL$3)+SUMIFS('ATL CR'!$J:$J,'ATL CR'!$I:$I,'ATL GA Inventory'!$B89,'ATL CR'!$L:$L,'ATL GA Inventory'!DL$3)</f>
        <v>0</v>
      </c>
      <c r="DM89" s="13">
        <f>SUMIFS('ATL RAW'!$J:$J,'ATL RAW'!$I:$I,'ATL GA Inventory'!$B89,'ATL RAW'!$L:$L,'ATL GA Inventory'!DM$3)+SUMIFS('ATL CR'!$J:$J,'ATL CR'!$I:$I,'ATL GA Inventory'!$B89,'ATL CR'!$L:$L,'ATL GA Inventory'!DM$3)</f>
        <v>0</v>
      </c>
      <c r="DN89" s="13">
        <f>SUMIFS('ATL RAW'!$J:$J,'ATL RAW'!$I:$I,'ATL GA Inventory'!$B89,'ATL RAW'!$L:$L,'ATL GA Inventory'!DN$3)+SUMIFS('ATL CR'!$J:$J,'ATL CR'!$I:$I,'ATL GA Inventory'!$B89,'ATL CR'!$L:$L,'ATL GA Inventory'!DN$3)</f>
        <v>0</v>
      </c>
      <c r="DO89" s="13">
        <f>SUMIFS('ATL RAW'!$J:$J,'ATL RAW'!$I:$I,'ATL GA Inventory'!$B89,'ATL RAW'!$L:$L,'ATL GA Inventory'!DO$3)+SUMIFS('ATL CR'!$J:$J,'ATL CR'!$I:$I,'ATL GA Inventory'!$B89,'ATL CR'!$L:$L,'ATL GA Inventory'!DO$3)</f>
        <v>0</v>
      </c>
      <c r="DP89" s="13">
        <f>SUMIFS('ATL RAW'!$J:$J,'ATL RAW'!$I:$I,'ATL GA Inventory'!$B89,'ATL RAW'!$L:$L,'ATL GA Inventory'!DP$3)+SUMIFS('ATL CR'!$J:$J,'ATL CR'!$I:$I,'ATL GA Inventory'!$B89,'ATL CR'!$L:$L,'ATL GA Inventory'!DP$3)</f>
        <v>0</v>
      </c>
      <c r="DQ89" s="13">
        <f>SUMIFS('ATL RAW'!$J:$J,'ATL RAW'!$I:$I,'ATL GA Inventory'!$B89,'ATL RAW'!$L:$L,'ATL GA Inventory'!DQ$3)+SUMIFS('ATL CR'!$J:$J,'ATL CR'!$I:$I,'ATL GA Inventory'!$B89,'ATL CR'!$L:$L,'ATL GA Inventory'!DQ$3)</f>
        <v>0</v>
      </c>
      <c r="DR89" s="13">
        <f>SUMIFS('ATL RAW'!$J:$J,'ATL RAW'!$I:$I,'ATL GA Inventory'!$B89,'ATL RAW'!$L:$L,'ATL GA Inventory'!DR$3)+SUMIFS('ATL CR'!$J:$J,'ATL CR'!$I:$I,'ATL GA Inventory'!$B89,'ATL CR'!$L:$L,'ATL GA Inventory'!DR$3)</f>
        <v>0</v>
      </c>
      <c r="DS89" s="13">
        <f>SUMIFS('ATL RAW'!$J:$J,'ATL RAW'!$I:$I,'ATL GA Inventory'!$B89,'ATL RAW'!$L:$L,'ATL GA Inventory'!DS$3)+SUMIFS('ATL CR'!$J:$J,'ATL CR'!$I:$I,'ATL GA Inventory'!$B89,'ATL CR'!$L:$L,'ATL GA Inventory'!DS$3)</f>
        <v>0</v>
      </c>
      <c r="DT89" s="13">
        <f>SUMIFS('ATL RAW'!$J:$J,'ATL RAW'!$I:$I,'ATL GA Inventory'!$B89,'ATL RAW'!$L:$L,'ATL GA Inventory'!DT$3)+SUMIFS('ATL CR'!$J:$J,'ATL CR'!$I:$I,'ATL GA Inventory'!$B89,'ATL CR'!$L:$L,'ATL GA Inventory'!DT$3)</f>
        <v>0</v>
      </c>
      <c r="DU89" s="13">
        <f>SUMIFS('ATL RAW'!$J:$J,'ATL RAW'!$I:$I,'ATL GA Inventory'!$B89,'ATL RAW'!$L:$L,'ATL GA Inventory'!DU$3)+SUMIFS('ATL CR'!$J:$J,'ATL CR'!$I:$I,'ATL GA Inventory'!$B89,'ATL CR'!$L:$L,'ATL GA Inventory'!DU$3)</f>
        <v>0</v>
      </c>
      <c r="DV89" s="13">
        <f>SUMIFS('ATL RAW'!$J:$J,'ATL RAW'!$I:$I,'ATL GA Inventory'!$B89,'ATL RAW'!$L:$L,'ATL GA Inventory'!DV$3)+SUMIFS('ATL CR'!$J:$J,'ATL CR'!$I:$I,'ATL GA Inventory'!$B89,'ATL CR'!$L:$L,'ATL GA Inventory'!DV$3)</f>
        <v>0</v>
      </c>
      <c r="DW89" s="13">
        <f>SUMIFS('ATL RAW'!$J:$J,'ATL RAW'!$I:$I,'ATL GA Inventory'!$B89,'ATL RAW'!$L:$L,'ATL GA Inventory'!DW$3)+SUMIFS('ATL CR'!$J:$J,'ATL CR'!$I:$I,'ATL GA Inventory'!$B89,'ATL CR'!$L:$L,'ATL GA Inventory'!DW$3)</f>
        <v>0</v>
      </c>
      <c r="DX89" s="13">
        <f>SUMIFS('ATL RAW'!$J:$J,'ATL RAW'!$I:$I,'ATL GA Inventory'!$B89,'ATL RAW'!$L:$L,'ATL GA Inventory'!DX$3)+SUMIFS('ATL CR'!$J:$J,'ATL CR'!$I:$I,'ATL GA Inventory'!$B89,'ATL CR'!$L:$L,'ATL GA Inventory'!DX$3)</f>
        <v>0</v>
      </c>
      <c r="DY89" s="13">
        <f>SUMIFS('ATL RAW'!$J:$J,'ATL RAW'!$I:$I,'ATL GA Inventory'!$B89,'ATL RAW'!$L:$L,'ATL GA Inventory'!DY$3)+SUMIFS('ATL CR'!$J:$J,'ATL CR'!$I:$I,'ATL GA Inventory'!$B89,'ATL CR'!$L:$L,'ATL GA Inventory'!DY$3)</f>
        <v>0</v>
      </c>
      <c r="DZ89" s="13">
        <f>SUMIFS('ATL RAW'!$J:$J,'ATL RAW'!$I:$I,'ATL GA Inventory'!$B89,'ATL RAW'!$L:$L,'ATL GA Inventory'!DZ$3)+SUMIFS('ATL CR'!$J:$J,'ATL CR'!$I:$I,'ATL GA Inventory'!$B89,'ATL CR'!$L:$L,'ATL GA Inventory'!DZ$3)</f>
        <v>0</v>
      </c>
      <c r="EA89" s="13">
        <f>SUMIFS('ATL RAW'!$J:$J,'ATL RAW'!$I:$I,'ATL GA Inventory'!$B89,'ATL RAW'!$L:$L,'ATL GA Inventory'!EA$3)+SUMIFS('ATL CR'!$J:$J,'ATL CR'!$I:$I,'ATL GA Inventory'!$B89,'ATL CR'!$L:$L,'ATL GA Inventory'!EA$3)</f>
        <v>0</v>
      </c>
      <c r="EB89" s="13">
        <f>SUMIFS('ATL RAW'!$J:$J,'ATL RAW'!$I:$I,'ATL GA Inventory'!$B89,'ATL RAW'!$L:$L,'ATL GA Inventory'!EB$3)+SUMIFS('ATL CR'!$J:$J,'ATL CR'!$I:$I,'ATL GA Inventory'!$B89,'ATL CR'!$L:$L,'ATL GA Inventory'!EB$3)</f>
        <v>0</v>
      </c>
      <c r="EC89" s="13">
        <f>SUMIFS('ATL RAW'!$J:$J,'ATL RAW'!$I:$I,'ATL GA Inventory'!$B89,'ATL RAW'!$L:$L,'ATL GA Inventory'!EC$3)+SUMIFS('ATL CR'!$J:$J,'ATL CR'!$I:$I,'ATL GA Inventory'!$B89,'ATL CR'!$L:$L,'ATL GA Inventory'!EC$3)</f>
        <v>0</v>
      </c>
      <c r="ED89" s="13">
        <f>SUMIFS('ATL RAW'!$J:$J,'ATL RAW'!$I:$I,'ATL GA Inventory'!$B89,'ATL RAW'!$L:$L,'ATL GA Inventory'!ED$3)+SUMIFS('ATL CR'!$J:$J,'ATL CR'!$I:$I,'ATL GA Inventory'!$B89,'ATL CR'!$L:$L,'ATL GA Inventory'!ED$3)</f>
        <v>0</v>
      </c>
      <c r="EE89" s="13">
        <f>SUMIFS('ATL RAW'!$J:$J,'ATL RAW'!$I:$I,'ATL GA Inventory'!$B89,'ATL RAW'!$L:$L,'ATL GA Inventory'!EE$3)+SUMIFS('ATL CR'!$J:$J,'ATL CR'!$I:$I,'ATL GA Inventory'!$B89,'ATL CR'!$L:$L,'ATL GA Inventory'!EE$3)</f>
        <v>0</v>
      </c>
      <c r="EF89" s="13">
        <f>SUMIFS('ATL RAW'!$J:$J,'ATL RAW'!$I:$I,'ATL GA Inventory'!$B89,'ATL RAW'!$L:$L,'ATL GA Inventory'!EF$3)+SUMIFS('ATL CR'!$J:$J,'ATL CR'!$I:$I,'ATL GA Inventory'!$B89,'ATL CR'!$L:$L,'ATL GA Inventory'!EF$3)</f>
        <v>0</v>
      </c>
      <c r="EG89" s="13">
        <f>SUMIFS('ATL RAW'!$J:$J,'ATL RAW'!$I:$I,'ATL GA Inventory'!$B89,'ATL RAW'!$L:$L,'ATL GA Inventory'!EG$3)+SUMIFS('ATL CR'!$J:$J,'ATL CR'!$I:$I,'ATL GA Inventory'!$B89,'ATL CR'!$L:$L,'ATL GA Inventory'!EG$3)</f>
        <v>0</v>
      </c>
      <c r="EH89" s="13">
        <f>SUMIFS('ATL RAW'!$J:$J,'ATL RAW'!$I:$I,'ATL GA Inventory'!$B89,'ATL RAW'!$L:$L,'ATL GA Inventory'!EH$3)+SUMIFS('ATL CR'!$J:$J,'ATL CR'!$I:$I,'ATL GA Inventory'!$B89,'ATL CR'!$L:$L,'ATL GA Inventory'!EH$3)</f>
        <v>0</v>
      </c>
      <c r="EI89" s="13">
        <f>SUMIFS('ATL RAW'!$J:$J,'ATL RAW'!$I:$I,'ATL GA Inventory'!$B89,'ATL RAW'!$L:$L,'ATL GA Inventory'!EI$3)+SUMIFS('ATL CR'!$J:$J,'ATL CR'!$I:$I,'ATL GA Inventory'!$B89,'ATL CR'!$L:$L,'ATL GA Inventory'!EI$3)</f>
        <v>0</v>
      </c>
      <c r="EJ89" s="13">
        <f>SUMIFS('ATL RAW'!$J:$J,'ATL RAW'!$I:$I,'ATL GA Inventory'!$B89,'ATL RAW'!$L:$L,'ATL GA Inventory'!EJ$3)+SUMIFS('ATL CR'!$J:$J,'ATL CR'!$I:$I,'ATL GA Inventory'!$B89,'ATL CR'!$L:$L,'ATL GA Inventory'!EJ$3)</f>
        <v>0</v>
      </c>
      <c r="EK89" s="13">
        <f>SUMIFS('ATL RAW'!$J:$J,'ATL RAW'!$I:$I,'ATL GA Inventory'!$B89,'ATL RAW'!$L:$L,'ATL GA Inventory'!EK$3)+SUMIFS('ATL CR'!$J:$J,'ATL CR'!$I:$I,'ATL GA Inventory'!$B89,'ATL CR'!$L:$L,'ATL GA Inventory'!EK$3)</f>
        <v>0</v>
      </c>
      <c r="EL89" s="13">
        <f>SUMIFS('ATL RAW'!$J:$J,'ATL RAW'!$I:$I,'ATL GA Inventory'!$B89,'ATL RAW'!$L:$L,'ATL GA Inventory'!EL$3)+SUMIFS('ATL CR'!$J:$J,'ATL CR'!$I:$I,'ATL GA Inventory'!$B89,'ATL CR'!$L:$L,'ATL GA Inventory'!EL$3)</f>
        <v>0</v>
      </c>
      <c r="EM89" s="13">
        <f>SUMIFS('ATL RAW'!$J:$J,'ATL RAW'!$I:$I,'ATL GA Inventory'!$B89,'ATL RAW'!$L:$L,'ATL GA Inventory'!EM$3)+SUMIFS('ATL CR'!$J:$J,'ATL CR'!$I:$I,'ATL GA Inventory'!$B89,'ATL CR'!$L:$L,'ATL GA Inventory'!EM$3)</f>
        <v>0</v>
      </c>
      <c r="EN89" s="13">
        <f>SUMIFS('ATL RAW'!$J:$J,'ATL RAW'!$I:$I,'ATL GA Inventory'!$B89,'ATL RAW'!$L:$L,'ATL GA Inventory'!EN$3)+SUMIFS('ATL CR'!$J:$J,'ATL CR'!$I:$I,'ATL GA Inventory'!$B89,'ATL CR'!$L:$L,'ATL GA Inventory'!EN$3)</f>
        <v>0</v>
      </c>
      <c r="EO89" s="13">
        <f>SUMIFS('ATL RAW'!$J:$J,'ATL RAW'!$I:$I,'ATL GA Inventory'!$B89,'ATL RAW'!$L:$L,'ATL GA Inventory'!EO$3)+SUMIFS('ATL CR'!$J:$J,'ATL CR'!$I:$I,'ATL GA Inventory'!$B89,'ATL CR'!$L:$L,'ATL GA Inventory'!EO$3)</f>
        <v>0</v>
      </c>
      <c r="EP89" s="13">
        <f>SUMIFS('ATL RAW'!$J:$J,'ATL RAW'!$I:$I,'ATL GA Inventory'!$B89,'ATL RAW'!$L:$L,'ATL GA Inventory'!EP$3)+SUMIFS('ATL CR'!$J:$J,'ATL CR'!$I:$I,'ATL GA Inventory'!$B89,'ATL CR'!$L:$L,'ATL GA Inventory'!EP$3)</f>
        <v>0</v>
      </c>
      <c r="EQ89" s="13">
        <f>SUMIFS('ATL RAW'!$J:$J,'ATL RAW'!$I:$I,'ATL GA Inventory'!$B89,'ATL RAW'!$L:$L,'ATL GA Inventory'!EQ$3)+SUMIFS('ATL CR'!$J:$J,'ATL CR'!$I:$I,'ATL GA Inventory'!$B89,'ATL CR'!$L:$L,'ATL GA Inventory'!EQ$3)</f>
        <v>0</v>
      </c>
      <c r="ER89" s="13">
        <f>SUMIFS('ATL RAW'!$J:$J,'ATL RAW'!$I:$I,'ATL GA Inventory'!$B89,'ATL RAW'!$L:$L,'ATL GA Inventory'!ER$3)+SUMIFS('ATL CR'!$J:$J,'ATL CR'!$I:$I,'ATL GA Inventory'!$B89,'ATL CR'!$L:$L,'ATL GA Inventory'!ER$3)</f>
        <v>0</v>
      </c>
      <c r="ES89" s="13">
        <f>SUMIFS('ATL RAW'!$J:$J,'ATL RAW'!$I:$I,'ATL GA Inventory'!$B89,'ATL RAW'!$L:$L,'ATL GA Inventory'!ES$3)+SUMIFS('ATL CR'!$J:$J,'ATL CR'!$I:$I,'ATL GA Inventory'!$B89,'ATL CR'!$L:$L,'ATL GA Inventory'!ES$3)</f>
        <v>0</v>
      </c>
      <c r="ET89" s="13">
        <f>SUMIFS('ATL RAW'!$J:$J,'ATL RAW'!$I:$I,'ATL GA Inventory'!$B89,'ATL RAW'!$L:$L,'ATL GA Inventory'!ET$3)+SUMIFS('ATL CR'!$J:$J,'ATL CR'!$I:$I,'ATL GA Inventory'!$B89,'ATL CR'!$L:$L,'ATL GA Inventory'!ET$3)</f>
        <v>0</v>
      </c>
      <c r="EU89" s="13">
        <f>SUMIFS('ATL RAW'!$J:$J,'ATL RAW'!$I:$I,'ATL GA Inventory'!$B89,'ATL RAW'!$L:$L,'ATL GA Inventory'!EU$3)+SUMIFS('ATL CR'!$J:$J,'ATL CR'!$I:$I,'ATL GA Inventory'!$B89,'ATL CR'!$L:$L,'ATL GA Inventory'!EU$3)</f>
        <v>0</v>
      </c>
      <c r="EV89" s="13">
        <f>SUMIFS('ATL RAW'!$J:$J,'ATL RAW'!$I:$I,'ATL GA Inventory'!$B89,'ATL RAW'!$L:$L,'ATL GA Inventory'!EV$3)+SUMIFS('ATL CR'!$J:$J,'ATL CR'!$I:$I,'ATL GA Inventory'!$B89,'ATL CR'!$L:$L,'ATL GA Inventory'!EV$3)</f>
        <v>0</v>
      </c>
      <c r="EW89" s="13">
        <f>SUMIFS('ATL RAW'!$J:$J,'ATL RAW'!$I:$I,'ATL GA Inventory'!$B89,'ATL RAW'!$L:$L,'ATL GA Inventory'!EW$3)+SUMIFS('ATL CR'!$J:$J,'ATL CR'!$I:$I,'ATL GA Inventory'!$B89,'ATL CR'!$L:$L,'ATL GA Inventory'!EW$3)</f>
        <v>0</v>
      </c>
      <c r="EX89" s="13">
        <f>SUMIFS('ATL RAW'!$J:$J,'ATL RAW'!$I:$I,'ATL GA Inventory'!$B89,'ATL RAW'!$L:$L,'ATL GA Inventory'!EX$3)+SUMIFS('ATL CR'!$J:$J,'ATL CR'!$I:$I,'ATL GA Inventory'!$B89,'ATL CR'!$L:$L,'ATL GA Inventory'!EX$3)</f>
        <v>0</v>
      </c>
      <c r="EY89" s="13">
        <f>SUMIFS('ATL RAW'!$J:$J,'ATL RAW'!$I:$I,'ATL GA Inventory'!$B89,'ATL RAW'!$L:$L,'ATL GA Inventory'!EY$3)+SUMIFS('ATL CR'!$J:$J,'ATL CR'!$I:$I,'ATL GA Inventory'!$B89,'ATL CR'!$L:$L,'ATL GA Inventory'!EY$3)</f>
        <v>0</v>
      </c>
      <c r="EZ89" s="13">
        <f>SUMIFS('ATL RAW'!$J:$J,'ATL RAW'!$I:$I,'ATL GA Inventory'!$B89,'ATL RAW'!$L:$L,'ATL GA Inventory'!EZ$3)+SUMIFS('ATL CR'!$J:$J,'ATL CR'!$I:$I,'ATL GA Inventory'!$B89,'ATL CR'!$L:$L,'ATL GA Inventory'!EZ$3)</f>
        <v>0</v>
      </c>
      <c r="FA89" s="13">
        <f>SUMIFS('ATL RAW'!$J:$J,'ATL RAW'!$I:$I,'ATL GA Inventory'!$B89,'ATL RAW'!$L:$L,'ATL GA Inventory'!FA$3)+SUMIFS('ATL CR'!$J:$J,'ATL CR'!$I:$I,'ATL GA Inventory'!$B89,'ATL CR'!$L:$L,'ATL GA Inventory'!FA$3)</f>
        <v>0</v>
      </c>
      <c r="FB89" s="13">
        <f>SUMIFS('ATL RAW'!$J:$J,'ATL RAW'!$I:$I,'ATL GA Inventory'!$B89,'ATL RAW'!$L:$L,'ATL GA Inventory'!FB$3)+SUMIFS('ATL CR'!$J:$J,'ATL CR'!$I:$I,'ATL GA Inventory'!$B89,'ATL CR'!$L:$L,'ATL GA Inventory'!FB$3)</f>
        <v>0</v>
      </c>
      <c r="FC89" s="13">
        <f>SUMIFS('ATL RAW'!$J:$J,'ATL RAW'!$I:$I,'ATL GA Inventory'!$B89,'ATL RAW'!$L:$L,'ATL GA Inventory'!FC$3)+SUMIFS('ATL CR'!$J:$J,'ATL CR'!$I:$I,'ATL GA Inventory'!$B89,'ATL CR'!$L:$L,'ATL GA Inventory'!FC$3)</f>
        <v>0</v>
      </c>
      <c r="FD89" s="13">
        <f>SUMIFS('ATL RAW'!$J:$J,'ATL RAW'!$I:$I,'ATL GA Inventory'!$B89,'ATL RAW'!$L:$L,'ATL GA Inventory'!FD$3)+SUMIFS('ATL CR'!$J:$J,'ATL CR'!$I:$I,'ATL GA Inventory'!$B89,'ATL CR'!$L:$L,'ATL GA Inventory'!FD$3)</f>
        <v>0</v>
      </c>
      <c r="FE89" s="13">
        <f>SUMIFS('ATL RAW'!$J:$J,'ATL RAW'!$I:$I,'ATL GA Inventory'!$B89,'ATL RAW'!$L:$L,'ATL GA Inventory'!FE$3)+SUMIFS('ATL CR'!$J:$J,'ATL CR'!$I:$I,'ATL GA Inventory'!$B89,'ATL CR'!$L:$L,'ATL GA Inventory'!FE$3)</f>
        <v>0</v>
      </c>
      <c r="FF89" s="13">
        <f>SUMIFS('ATL RAW'!$J:$J,'ATL RAW'!$I:$I,'ATL GA Inventory'!$B89,'ATL RAW'!$L:$L,'ATL GA Inventory'!FF$3)+SUMIFS('ATL CR'!$J:$J,'ATL CR'!$I:$I,'ATL GA Inventory'!$B89,'ATL CR'!$L:$L,'ATL GA Inventory'!FF$3)</f>
        <v>0</v>
      </c>
      <c r="FG89" s="13">
        <f>SUMIFS('ATL RAW'!$J:$J,'ATL RAW'!$I:$I,'ATL GA Inventory'!$B89,'ATL RAW'!$L:$L,'ATL GA Inventory'!FG$3)+SUMIFS('ATL CR'!$J:$J,'ATL CR'!$I:$I,'ATL GA Inventory'!$B89,'ATL CR'!$L:$L,'ATL GA Inventory'!FG$3)</f>
        <v>0</v>
      </c>
      <c r="FH89" s="13">
        <f>SUMIFS('ATL RAW'!$J:$J,'ATL RAW'!$I:$I,'ATL GA Inventory'!$B89,'ATL RAW'!$L:$L,'ATL GA Inventory'!FH$3)+SUMIFS('ATL CR'!$J:$J,'ATL CR'!$I:$I,'ATL GA Inventory'!$B89,'ATL CR'!$L:$L,'ATL GA Inventory'!FH$3)</f>
        <v>0</v>
      </c>
      <c r="FI89" s="13">
        <f>SUMIFS('ATL RAW'!$J:$J,'ATL RAW'!$I:$I,'ATL GA Inventory'!$B89,'ATL RAW'!$L:$L,'ATL GA Inventory'!FI$3)+SUMIFS('ATL CR'!$J:$J,'ATL CR'!$I:$I,'ATL GA Inventory'!$B89,'ATL CR'!$L:$L,'ATL GA Inventory'!FI$3)</f>
        <v>0</v>
      </c>
      <c r="FJ89" s="13">
        <f>SUMIFS('ATL RAW'!$J:$J,'ATL RAW'!$I:$I,'ATL GA Inventory'!$B89,'ATL RAW'!$L:$L,'ATL GA Inventory'!FJ$3)+SUMIFS('ATL CR'!$J:$J,'ATL CR'!$I:$I,'ATL GA Inventory'!$B89,'ATL CR'!$L:$L,'ATL GA Inventory'!FJ$3)</f>
        <v>0</v>
      </c>
      <c r="FK89" s="13">
        <f>SUMIFS('ATL RAW'!$J:$J,'ATL RAW'!$I:$I,'ATL GA Inventory'!$B89,'ATL RAW'!$L:$L,'ATL GA Inventory'!FK$3)+SUMIFS('ATL CR'!$J:$J,'ATL CR'!$I:$I,'ATL GA Inventory'!$B89,'ATL CR'!$L:$L,'ATL GA Inventory'!FK$3)</f>
        <v>0</v>
      </c>
      <c r="FL89" s="13">
        <f>SUMIFS('ATL RAW'!$J:$J,'ATL RAW'!$I:$I,'ATL GA Inventory'!$B89,'ATL RAW'!$L:$L,'ATL GA Inventory'!FL$3)+SUMIFS('ATL CR'!$J:$J,'ATL CR'!$I:$I,'ATL GA Inventory'!$B89,'ATL CR'!$L:$L,'ATL GA Inventory'!FL$3)</f>
        <v>0</v>
      </c>
      <c r="FM89" s="13">
        <f>SUMIFS('ATL RAW'!$J:$J,'ATL RAW'!$I:$I,'ATL GA Inventory'!$B89,'ATL RAW'!$L:$L,'ATL GA Inventory'!FM$3)+SUMIFS('ATL CR'!$J:$J,'ATL CR'!$I:$I,'ATL GA Inventory'!$B89,'ATL CR'!$L:$L,'ATL GA Inventory'!FM$3)</f>
        <v>0</v>
      </c>
      <c r="FN89" s="13">
        <f>SUMIFS('ATL RAW'!$J:$J,'ATL RAW'!$I:$I,'ATL GA Inventory'!$B89,'ATL RAW'!$L:$L,'ATL GA Inventory'!FN$3)+SUMIFS('ATL CR'!$J:$J,'ATL CR'!$I:$I,'ATL GA Inventory'!$B89,'ATL CR'!$L:$L,'ATL GA Inventory'!FN$3)</f>
        <v>0</v>
      </c>
      <c r="FO89" s="13">
        <f>SUMIFS('ATL RAW'!$J:$J,'ATL RAW'!$I:$I,'ATL GA Inventory'!$B89,'ATL RAW'!$L:$L,'ATL GA Inventory'!FO$3)+SUMIFS('ATL CR'!$J:$J,'ATL CR'!$I:$I,'ATL GA Inventory'!$B89,'ATL CR'!$L:$L,'ATL GA Inventory'!FO$3)</f>
        <v>0</v>
      </c>
      <c r="FP89" s="13">
        <f>SUMIFS('ATL RAW'!$J:$J,'ATL RAW'!$I:$I,'ATL GA Inventory'!$B89,'ATL RAW'!$L:$L,'ATL GA Inventory'!FP$3)+SUMIFS('ATL CR'!$J:$J,'ATL CR'!$I:$I,'ATL GA Inventory'!$B89,'ATL CR'!$L:$L,'ATL GA Inventory'!FP$3)</f>
        <v>0</v>
      </c>
      <c r="FQ89" s="13">
        <f>SUMIFS('ATL RAW'!$J:$J,'ATL RAW'!$I:$I,'ATL GA Inventory'!$B89,'ATL RAW'!$L:$L,'ATL GA Inventory'!FQ$3)+SUMIFS('ATL CR'!$J:$J,'ATL CR'!$I:$I,'ATL GA Inventory'!$B89,'ATL CR'!$L:$L,'ATL GA Inventory'!FQ$3)</f>
        <v>0</v>
      </c>
      <c r="FR89" s="13">
        <f>SUMIFS('ATL RAW'!$J:$J,'ATL RAW'!$I:$I,'ATL GA Inventory'!$B89,'ATL RAW'!$L:$L,'ATL GA Inventory'!FR$3)+SUMIFS('ATL CR'!$J:$J,'ATL CR'!$I:$I,'ATL GA Inventory'!$B89,'ATL CR'!$L:$L,'ATL GA Inventory'!FR$3)</f>
        <v>0</v>
      </c>
      <c r="FS89" s="13">
        <f>SUMIFS('ATL RAW'!$J:$J,'ATL RAW'!$I:$I,'ATL GA Inventory'!$B89,'ATL RAW'!$L:$L,'ATL GA Inventory'!FS$3)+SUMIFS('ATL CR'!$J:$J,'ATL CR'!$I:$I,'ATL GA Inventory'!$B89,'ATL CR'!$L:$L,'ATL GA Inventory'!FS$3)</f>
        <v>0</v>
      </c>
      <c r="FT89" s="13">
        <f>SUMIFS('ATL RAW'!$J:$J,'ATL RAW'!$I:$I,'ATL GA Inventory'!$B89,'ATL RAW'!$L:$L,'ATL GA Inventory'!FT$3)+SUMIFS('ATL CR'!$J:$J,'ATL CR'!$I:$I,'ATL GA Inventory'!$B89,'ATL CR'!$L:$L,'ATL GA Inventory'!FT$3)</f>
        <v>0</v>
      </c>
      <c r="FU89" s="13">
        <f>SUMIFS('ATL RAW'!$J:$J,'ATL RAW'!$I:$I,'ATL GA Inventory'!$B89,'ATL RAW'!$L:$L,'ATL GA Inventory'!FU$3)+SUMIFS('ATL CR'!$J:$J,'ATL CR'!$I:$I,'ATL GA Inventory'!$B89,'ATL CR'!$L:$L,'ATL GA Inventory'!FU$3)</f>
        <v>0</v>
      </c>
      <c r="FV89" s="13">
        <f>SUMIFS('ATL RAW'!$J:$J,'ATL RAW'!$I:$I,'ATL GA Inventory'!$B89,'ATL RAW'!$L:$L,'ATL GA Inventory'!FV$3)+SUMIFS('ATL CR'!$J:$J,'ATL CR'!$I:$I,'ATL GA Inventory'!$B89,'ATL CR'!$L:$L,'ATL GA Inventory'!FV$3)</f>
        <v>0</v>
      </c>
      <c r="FW89" s="13">
        <f>SUMIFS('ATL RAW'!$J:$J,'ATL RAW'!$I:$I,'ATL GA Inventory'!$B89,'ATL RAW'!$L:$L,'ATL GA Inventory'!FW$3)+SUMIFS('ATL CR'!$J:$J,'ATL CR'!$I:$I,'ATL GA Inventory'!$B89,'ATL CR'!$L:$L,'ATL GA Inventory'!FW$3)</f>
        <v>0</v>
      </c>
      <c r="FX89" s="13">
        <f>SUMIFS('ATL RAW'!$J:$J,'ATL RAW'!$I:$I,'ATL GA Inventory'!$B89,'ATL RAW'!$L:$L,'ATL GA Inventory'!FX$3)+SUMIFS('ATL CR'!$J:$J,'ATL CR'!$I:$I,'ATL GA Inventory'!$B89,'ATL CR'!$L:$L,'ATL GA Inventory'!FX$3)</f>
        <v>0</v>
      </c>
      <c r="FY89" s="13">
        <f>SUMIFS('ATL RAW'!$J:$J,'ATL RAW'!$I:$I,'ATL GA Inventory'!$B89,'ATL RAW'!$L:$L,'ATL GA Inventory'!FY$3)+SUMIFS('ATL CR'!$J:$J,'ATL CR'!$I:$I,'ATL GA Inventory'!$B89,'ATL CR'!$L:$L,'ATL GA Inventory'!FY$3)</f>
        <v>0</v>
      </c>
      <c r="FZ89" s="13">
        <f>SUMIFS('ATL RAW'!$J:$J,'ATL RAW'!$I:$I,'ATL GA Inventory'!$B89,'ATL RAW'!$L:$L,'ATL GA Inventory'!FZ$3)+SUMIFS('ATL CR'!$J:$J,'ATL CR'!$I:$I,'ATL GA Inventory'!$B89,'ATL CR'!$L:$L,'ATL GA Inventory'!FZ$3)</f>
        <v>0</v>
      </c>
      <c r="GA89" s="13">
        <f>SUMIFS('ATL RAW'!$J:$J,'ATL RAW'!$I:$I,'ATL GA Inventory'!$B89,'ATL RAW'!$L:$L,'ATL GA Inventory'!GA$3)+SUMIFS('ATL CR'!$J:$J,'ATL CR'!$I:$I,'ATL GA Inventory'!$B89,'ATL CR'!$L:$L,'ATL GA Inventory'!GA$3)</f>
        <v>0</v>
      </c>
      <c r="GB89" s="13">
        <f>SUMIFS('ATL RAW'!$J:$J,'ATL RAW'!$I:$I,'ATL GA Inventory'!$B89,'ATL RAW'!$L:$L,'ATL GA Inventory'!GB$3)+SUMIFS('ATL CR'!$J:$J,'ATL CR'!$I:$I,'ATL GA Inventory'!$B89,'ATL CR'!$L:$L,'ATL GA Inventory'!GB$3)</f>
        <v>0</v>
      </c>
      <c r="GC89" s="13">
        <f>SUMIFS('ATL RAW'!$J:$J,'ATL RAW'!$I:$I,'ATL GA Inventory'!$B89,'ATL RAW'!$L:$L,'ATL GA Inventory'!GC$3)+SUMIFS('ATL CR'!$J:$J,'ATL CR'!$I:$I,'ATL GA Inventory'!$B89,'ATL CR'!$L:$L,'ATL GA Inventory'!GC$3)</f>
        <v>0</v>
      </c>
      <c r="GD89" s="13">
        <f>SUMIFS('ATL RAW'!$J:$J,'ATL RAW'!$I:$I,'ATL GA Inventory'!$B89,'ATL RAW'!$L:$L,'ATL GA Inventory'!GD$3)+SUMIFS('ATL CR'!$J:$J,'ATL CR'!$I:$I,'ATL GA Inventory'!$B89,'ATL CR'!$L:$L,'ATL GA Inventory'!GD$3)</f>
        <v>0</v>
      </c>
      <c r="GE89" s="13">
        <f>SUMIFS('ATL RAW'!$J:$J,'ATL RAW'!$I:$I,'ATL GA Inventory'!$B89,'ATL RAW'!$L:$L,'ATL GA Inventory'!GE$3)+SUMIFS('ATL CR'!$J:$J,'ATL CR'!$I:$I,'ATL GA Inventory'!$B89,'ATL CR'!$L:$L,'ATL GA Inventory'!GE$3)</f>
        <v>0</v>
      </c>
      <c r="GF89" s="13">
        <f>SUMIFS('ATL RAW'!$J:$J,'ATL RAW'!$I:$I,'ATL GA Inventory'!$B89,'ATL RAW'!$L:$L,'ATL GA Inventory'!GF$3)+SUMIFS('ATL CR'!$J:$J,'ATL CR'!$I:$I,'ATL GA Inventory'!$B89,'ATL CR'!$L:$L,'ATL GA Inventory'!GF$3)</f>
        <v>0</v>
      </c>
      <c r="GG89" s="13">
        <f>SUMIFS('ATL RAW'!$J:$J,'ATL RAW'!$I:$I,'ATL GA Inventory'!$B89,'ATL RAW'!$L:$L,'ATL GA Inventory'!GG$3)+SUMIFS('ATL CR'!$J:$J,'ATL CR'!$I:$I,'ATL GA Inventory'!$B89,'ATL CR'!$L:$L,'ATL GA Inventory'!GG$3)</f>
        <v>0</v>
      </c>
      <c r="GH89" s="13">
        <f>SUMIFS('ATL RAW'!$J:$J,'ATL RAW'!$I:$I,'ATL GA Inventory'!$B89,'ATL RAW'!$L:$L,'ATL GA Inventory'!GH$3)+SUMIFS('ATL CR'!$J:$J,'ATL CR'!$I:$I,'ATL GA Inventory'!$B89,'ATL CR'!$L:$L,'ATL GA Inventory'!GH$3)</f>
        <v>0</v>
      </c>
      <c r="GI89" s="13">
        <f>SUMIFS('ATL RAW'!$J:$J,'ATL RAW'!$I:$I,'ATL GA Inventory'!$B89,'ATL RAW'!$L:$L,'ATL GA Inventory'!GI$3)+SUMIFS('ATL CR'!$J:$J,'ATL CR'!$I:$I,'ATL GA Inventory'!$B89,'ATL CR'!$L:$L,'ATL GA Inventory'!GI$3)</f>
        <v>0</v>
      </c>
      <c r="GJ89" s="13">
        <f>SUMIFS('ATL RAW'!$J:$J,'ATL RAW'!$I:$I,'ATL GA Inventory'!$B89,'ATL RAW'!$L:$L,'ATL GA Inventory'!GJ$3)+SUMIFS('ATL CR'!$J:$J,'ATL CR'!$I:$I,'ATL GA Inventory'!$B89,'ATL CR'!$L:$L,'ATL GA Inventory'!GJ$3)</f>
        <v>0</v>
      </c>
      <c r="GK89" s="13">
        <f>SUMIFS('ATL RAW'!$J:$J,'ATL RAW'!$I:$I,'ATL GA Inventory'!$B89,'ATL RAW'!$L:$L,'ATL GA Inventory'!GK$3)+SUMIFS('ATL CR'!$J:$J,'ATL CR'!$I:$I,'ATL GA Inventory'!$B89,'ATL CR'!$L:$L,'ATL GA Inventory'!GK$3)</f>
        <v>0</v>
      </c>
      <c r="GL89" s="13">
        <f>SUMIFS('ATL RAW'!$J:$J,'ATL RAW'!$I:$I,'ATL GA Inventory'!$B89,'ATL RAW'!$L:$L,'ATL GA Inventory'!GL$3)+SUMIFS('ATL CR'!$J:$J,'ATL CR'!$I:$I,'ATL GA Inventory'!$B89,'ATL CR'!$L:$L,'ATL GA Inventory'!GL$3)</f>
        <v>0</v>
      </c>
      <c r="GM89" s="13">
        <f>SUMIFS('ATL RAW'!$J:$J,'ATL RAW'!$I:$I,'ATL GA Inventory'!$B89,'ATL RAW'!$L:$L,'ATL GA Inventory'!GM$3)+SUMIFS('ATL CR'!$J:$J,'ATL CR'!$I:$I,'ATL GA Inventory'!$B89,'ATL CR'!$L:$L,'ATL GA Inventory'!GM$3)</f>
        <v>0</v>
      </c>
      <c r="GN89" s="13">
        <f>SUMIFS('ATL RAW'!$J:$J,'ATL RAW'!$I:$I,'ATL GA Inventory'!$B89,'ATL RAW'!$L:$L,'ATL GA Inventory'!GN$3)+SUMIFS('ATL CR'!$J:$J,'ATL CR'!$I:$I,'ATL GA Inventory'!$B89,'ATL CR'!$L:$L,'ATL GA Inventory'!GN$3)</f>
        <v>0</v>
      </c>
      <c r="GO89" s="13">
        <f>SUMIFS('ATL RAW'!$J:$J,'ATL RAW'!$I:$I,'ATL GA Inventory'!$B89,'ATL RAW'!$L:$L,'ATL GA Inventory'!GO$3)+SUMIFS('ATL CR'!$J:$J,'ATL CR'!$I:$I,'ATL GA Inventory'!$B89,'ATL CR'!$L:$L,'ATL GA Inventory'!GO$3)</f>
        <v>0</v>
      </c>
      <c r="GP89" s="13">
        <f>SUMIFS('ATL RAW'!$J:$J,'ATL RAW'!$I:$I,'ATL GA Inventory'!$B89,'ATL RAW'!$L:$L,'ATL GA Inventory'!GP$3)+SUMIFS('ATL CR'!$J:$J,'ATL CR'!$I:$I,'ATL GA Inventory'!$B89,'ATL CR'!$L:$L,'ATL GA Inventory'!GP$3)</f>
        <v>0</v>
      </c>
      <c r="GQ89" s="13">
        <f>SUMIFS('ATL RAW'!$J:$J,'ATL RAW'!$I:$I,'ATL GA Inventory'!$B89,'ATL RAW'!$L:$L,'ATL GA Inventory'!GQ$3)+SUMIFS('ATL CR'!$J:$J,'ATL CR'!$I:$I,'ATL GA Inventory'!$B89,'ATL CR'!$L:$L,'ATL GA Inventory'!GQ$3)</f>
        <v>0</v>
      </c>
      <c r="GR89" s="13">
        <f>SUMIFS('ATL RAW'!$J:$J,'ATL RAW'!$I:$I,'ATL GA Inventory'!$B89,'ATL RAW'!$L:$L,'ATL GA Inventory'!GR$3)+SUMIFS('ATL CR'!$J:$J,'ATL CR'!$I:$I,'ATL GA Inventory'!$B89,'ATL CR'!$L:$L,'ATL GA Inventory'!GR$3)</f>
        <v>0</v>
      </c>
      <c r="GS89" s="13">
        <f>SUMIFS('ATL RAW'!$J:$J,'ATL RAW'!$I:$I,'ATL GA Inventory'!$B89,'ATL RAW'!$L:$L,'ATL GA Inventory'!GS$3)+SUMIFS('ATL CR'!$J:$J,'ATL CR'!$I:$I,'ATL GA Inventory'!$B89,'ATL CR'!$L:$L,'ATL GA Inventory'!GS$3)</f>
        <v>0</v>
      </c>
      <c r="GT89" s="13">
        <f>SUMIFS('ATL RAW'!$J:$J,'ATL RAW'!$I:$I,'ATL GA Inventory'!$B89,'ATL RAW'!$L:$L,'ATL GA Inventory'!GT$3)+SUMIFS('ATL CR'!$J:$J,'ATL CR'!$I:$I,'ATL GA Inventory'!$B89,'ATL CR'!$L:$L,'ATL GA Inventory'!GT$3)</f>
        <v>0</v>
      </c>
      <c r="GU89" s="13">
        <f>SUMIFS('ATL RAW'!$J:$J,'ATL RAW'!$I:$I,'ATL GA Inventory'!$B89,'ATL RAW'!$L:$L,'ATL GA Inventory'!GU$3)+SUMIFS('ATL CR'!$J:$J,'ATL CR'!$I:$I,'ATL GA Inventory'!$B89,'ATL CR'!$L:$L,'ATL GA Inventory'!GU$3)</f>
        <v>0</v>
      </c>
      <c r="GV89" s="13">
        <f>SUMIFS('ATL RAW'!$J:$J,'ATL RAW'!$I:$I,'ATL GA Inventory'!$B89,'ATL RAW'!$L:$L,'ATL GA Inventory'!GV$3)+SUMIFS('ATL CR'!$J:$J,'ATL CR'!$I:$I,'ATL GA Inventory'!$B89,'ATL CR'!$L:$L,'ATL GA Inventory'!GV$3)</f>
        <v>0</v>
      </c>
      <c r="GW89" s="13">
        <f>SUMIFS('ATL RAW'!$J:$J,'ATL RAW'!$I:$I,'ATL GA Inventory'!$B89,'ATL RAW'!$L:$L,'ATL GA Inventory'!GW$3)+SUMIFS('ATL CR'!$J:$J,'ATL CR'!$I:$I,'ATL GA Inventory'!$B89,'ATL CR'!$L:$L,'ATL GA Inventory'!GW$3)</f>
        <v>0</v>
      </c>
      <c r="GX89" s="13">
        <f>SUMIFS('ATL RAW'!$J:$J,'ATL RAW'!$I:$I,'ATL GA Inventory'!$B89,'ATL RAW'!$L:$L,'ATL GA Inventory'!GX$3)+SUMIFS('ATL CR'!$J:$J,'ATL CR'!$I:$I,'ATL GA Inventory'!$B89,'ATL CR'!$L:$L,'ATL GA Inventory'!GX$3)</f>
        <v>0</v>
      </c>
      <c r="GY89" s="13">
        <f>SUMIFS('ATL RAW'!$J:$J,'ATL RAW'!$I:$I,'ATL GA Inventory'!$B89,'ATL RAW'!$L:$L,'ATL GA Inventory'!GY$3)+SUMIFS('ATL CR'!$J:$J,'ATL CR'!$I:$I,'ATL GA Inventory'!$B89,'ATL CR'!$L:$L,'ATL GA Inventory'!GY$3)</f>
        <v>0</v>
      </c>
    </row>
    <row r="90" spans="1:207">
      <c r="A90" s="15" t="s">
        <v>8123</v>
      </c>
      <c r="B90" s="15">
        <f t="shared" si="12"/>
        <v>46104143</v>
      </c>
      <c r="C90" s="15" t="str">
        <f t="shared" si="12"/>
        <v xml:space="preserve">Q.PEAK DUO L-G6P.2  </v>
      </c>
      <c r="D90" s="14">
        <f t="shared" si="12"/>
        <v>415</v>
      </c>
      <c r="E90" s="13">
        <f>SUMIFS('ATL RAW'!$J:$J,'ATL RAW'!$I:$I,'ATL GA Inventory'!$B90,'ATL RAW'!$L:$L,'ATL GA Inventory'!E$3)+SUMIFS('ATL CR'!$J:$J,'ATL CR'!$I:$I,'ATL GA Inventory'!$B90,'ATL CR'!$L:$L,'ATL GA Inventory'!E$3)</f>
        <v>0</v>
      </c>
      <c r="F90" s="13">
        <f>SUMIFS('ATL RAW'!$J:$J,'ATL RAW'!$I:$I,'ATL GA Inventory'!$B90,'ATL RAW'!$L:$L,'ATL GA Inventory'!F$3)+SUMIFS('ATL CR'!$J:$J,'ATL CR'!$I:$I,'ATL GA Inventory'!$B90,'ATL CR'!$L:$L,'ATL GA Inventory'!F$3)</f>
        <v>0</v>
      </c>
      <c r="G90" s="13">
        <f>SUMIFS('ATL RAW'!$J:$J,'ATL RAW'!$I:$I,'ATL GA Inventory'!$B90,'ATL RAW'!$L:$L,'ATL GA Inventory'!G$3)+SUMIFS('ATL CR'!$J:$J,'ATL CR'!$I:$I,'ATL GA Inventory'!$B90,'ATL CR'!$L:$L,'ATL GA Inventory'!G$3)</f>
        <v>0</v>
      </c>
      <c r="H90" s="13">
        <f>SUMIFS('ATL RAW'!$J:$J,'ATL RAW'!$I:$I,'ATL GA Inventory'!$B90,'ATL RAW'!$L:$L,'ATL GA Inventory'!H$3)+SUMIFS('ATL CR'!$J:$J,'ATL CR'!$I:$I,'ATL GA Inventory'!$B90,'ATL CR'!$L:$L,'ATL GA Inventory'!H$3)</f>
        <v>0</v>
      </c>
      <c r="I90" s="13">
        <f>SUMIFS('ATL RAW'!$J:$J,'ATL RAW'!$I:$I,'ATL GA Inventory'!$B90,'ATL RAW'!$L:$L,'ATL GA Inventory'!I$3)+SUMIFS('ATL CR'!$J:$J,'ATL CR'!$I:$I,'ATL GA Inventory'!$B90,'ATL CR'!$L:$L,'ATL GA Inventory'!I$3)</f>
        <v>0</v>
      </c>
      <c r="J90" s="13">
        <f>SUMIFS('ATL RAW'!$J:$J,'ATL RAW'!$I:$I,'ATL GA Inventory'!$B90,'ATL RAW'!$L:$L,'ATL GA Inventory'!J$3)+SUMIFS('ATL CR'!$J:$J,'ATL CR'!$I:$I,'ATL GA Inventory'!$B90,'ATL CR'!$L:$L,'ATL GA Inventory'!J$3)</f>
        <v>0</v>
      </c>
      <c r="K90" s="13">
        <f>SUMIFS('ATL RAW'!$J:$J,'ATL RAW'!$I:$I,'ATL GA Inventory'!$B90,'ATL RAW'!$L:$L,'ATL GA Inventory'!K$3)+SUMIFS('ATL CR'!$J:$J,'ATL CR'!$I:$I,'ATL GA Inventory'!$B90,'ATL CR'!$L:$L,'ATL GA Inventory'!K$3)</f>
        <v>0</v>
      </c>
      <c r="L90" s="13">
        <f>SUMIFS('ATL RAW'!$J:$J,'ATL RAW'!$I:$I,'ATL GA Inventory'!$B90,'ATL RAW'!$L:$L,'ATL GA Inventory'!L$3)+SUMIFS('ATL CR'!$J:$J,'ATL CR'!$I:$I,'ATL GA Inventory'!$B90,'ATL CR'!$L:$L,'ATL GA Inventory'!L$3)</f>
        <v>0</v>
      </c>
      <c r="M90" s="13">
        <f>SUMIFS('ATL RAW'!$J:$J,'ATL RAW'!$I:$I,'ATL GA Inventory'!$B90,'ATL RAW'!$L:$L,'ATL GA Inventory'!M$3)+SUMIFS('ATL CR'!$J:$J,'ATL CR'!$I:$I,'ATL GA Inventory'!$B90,'ATL CR'!$L:$L,'ATL GA Inventory'!M$3)</f>
        <v>0</v>
      </c>
      <c r="N90" s="13">
        <f>SUMIFS('ATL RAW'!$J:$J,'ATL RAW'!$I:$I,'ATL GA Inventory'!$B90,'ATL RAW'!$L:$L,'ATL GA Inventory'!N$3)+SUMIFS('ATL CR'!$J:$J,'ATL CR'!$I:$I,'ATL GA Inventory'!$B90,'ATL CR'!$L:$L,'ATL GA Inventory'!N$3)</f>
        <v>0</v>
      </c>
      <c r="O90" s="13">
        <f>SUMIFS('ATL RAW'!$J:$J,'ATL RAW'!$I:$I,'ATL GA Inventory'!$B90,'ATL RAW'!$L:$L,'ATL GA Inventory'!O$3)+SUMIFS('ATL CR'!$J:$J,'ATL CR'!$I:$I,'ATL GA Inventory'!$B90,'ATL CR'!$L:$L,'ATL GA Inventory'!O$3)</f>
        <v>0</v>
      </c>
      <c r="P90" s="13">
        <f>SUMIFS('ATL RAW'!$J:$J,'ATL RAW'!$I:$I,'ATL GA Inventory'!$B90,'ATL RAW'!$L:$L,'ATL GA Inventory'!P$3)+SUMIFS('ATL CR'!$J:$J,'ATL CR'!$I:$I,'ATL GA Inventory'!$B90,'ATL CR'!$L:$L,'ATL GA Inventory'!P$3)</f>
        <v>0</v>
      </c>
      <c r="Q90" s="13">
        <f>SUMIFS('ATL RAW'!$J:$J,'ATL RAW'!$I:$I,'ATL GA Inventory'!$B90,'ATL RAW'!$L:$L,'ATL GA Inventory'!Q$3)+SUMIFS('ATL CR'!$J:$J,'ATL CR'!$I:$I,'ATL GA Inventory'!$B90,'ATL CR'!$L:$L,'ATL GA Inventory'!Q$3)</f>
        <v>0</v>
      </c>
      <c r="R90" s="13">
        <f>SUMIFS('ATL RAW'!$J:$J,'ATL RAW'!$I:$I,'ATL GA Inventory'!$B90,'ATL RAW'!$L:$L,'ATL GA Inventory'!R$3)+SUMIFS('ATL CR'!$J:$J,'ATL CR'!$I:$I,'ATL GA Inventory'!$B90,'ATL CR'!$L:$L,'ATL GA Inventory'!R$3)</f>
        <v>0</v>
      </c>
      <c r="S90" s="13">
        <f>SUMIFS('ATL RAW'!$J:$J,'ATL RAW'!$I:$I,'ATL GA Inventory'!$B90,'ATL RAW'!$L:$L,'ATL GA Inventory'!S$3)+SUMIFS('ATL CR'!$J:$J,'ATL CR'!$I:$I,'ATL GA Inventory'!$B90,'ATL CR'!$L:$L,'ATL GA Inventory'!S$3)</f>
        <v>0</v>
      </c>
      <c r="T90" s="13">
        <f>SUMIFS('ATL RAW'!$J:$J,'ATL RAW'!$I:$I,'ATL GA Inventory'!$B90,'ATL RAW'!$L:$L,'ATL GA Inventory'!T$3)+SUMIFS('ATL CR'!$J:$J,'ATL CR'!$I:$I,'ATL GA Inventory'!$B90,'ATL CR'!$L:$L,'ATL GA Inventory'!T$3)</f>
        <v>0</v>
      </c>
      <c r="U90" s="13">
        <f>SUMIFS('ATL RAW'!$J:$J,'ATL RAW'!$I:$I,'ATL GA Inventory'!$B90,'ATL RAW'!$L:$L,'ATL GA Inventory'!U$3)+SUMIFS('ATL CR'!$J:$J,'ATL CR'!$I:$I,'ATL GA Inventory'!$B90,'ATL CR'!$L:$L,'ATL GA Inventory'!U$3)</f>
        <v>0</v>
      </c>
      <c r="V90" s="13">
        <f>SUMIFS('ATL RAW'!$J:$J,'ATL RAW'!$I:$I,'ATL GA Inventory'!$B90,'ATL RAW'!$L:$L,'ATL GA Inventory'!V$3)+SUMIFS('ATL CR'!$J:$J,'ATL CR'!$I:$I,'ATL GA Inventory'!$B90,'ATL CR'!$L:$L,'ATL GA Inventory'!V$3)</f>
        <v>0</v>
      </c>
      <c r="W90" s="13">
        <f>SUMIFS('ATL RAW'!$J:$J,'ATL RAW'!$I:$I,'ATL GA Inventory'!$B90,'ATL RAW'!$L:$L,'ATL GA Inventory'!W$3)+SUMIFS('ATL CR'!$J:$J,'ATL CR'!$I:$I,'ATL GA Inventory'!$B90,'ATL CR'!$L:$L,'ATL GA Inventory'!W$3)</f>
        <v>0</v>
      </c>
      <c r="X90" s="13">
        <f>SUMIFS('ATL RAW'!$J:$J,'ATL RAW'!$I:$I,'ATL GA Inventory'!$B90,'ATL RAW'!$L:$L,'ATL GA Inventory'!X$3)+SUMIFS('ATL CR'!$J:$J,'ATL CR'!$I:$I,'ATL GA Inventory'!$B90,'ATL CR'!$L:$L,'ATL GA Inventory'!X$3)</f>
        <v>0</v>
      </c>
      <c r="Y90" s="13">
        <f>SUMIFS('ATL RAW'!$J:$J,'ATL RAW'!$I:$I,'ATL GA Inventory'!$B90,'ATL RAW'!$L:$L,'ATL GA Inventory'!Y$3)+SUMIFS('ATL CR'!$J:$J,'ATL CR'!$I:$I,'ATL GA Inventory'!$B90,'ATL CR'!$L:$L,'ATL GA Inventory'!Y$3)</f>
        <v>0</v>
      </c>
      <c r="Z90" s="13">
        <f>SUMIFS('ATL RAW'!$J:$J,'ATL RAW'!$I:$I,'ATL GA Inventory'!$B90,'ATL RAW'!$L:$L,'ATL GA Inventory'!Z$3)+SUMIFS('ATL CR'!$J:$J,'ATL CR'!$I:$I,'ATL GA Inventory'!$B90,'ATL CR'!$L:$L,'ATL GA Inventory'!Z$3)</f>
        <v>0</v>
      </c>
      <c r="AA90" s="13">
        <f>SUMIFS('ATL RAW'!$J:$J,'ATL RAW'!$I:$I,'ATL GA Inventory'!$B90,'ATL RAW'!$L:$L,'ATL GA Inventory'!AA$3)+SUMIFS('ATL CR'!$J:$J,'ATL CR'!$I:$I,'ATL GA Inventory'!$B90,'ATL CR'!$L:$L,'ATL GA Inventory'!AA$3)</f>
        <v>0</v>
      </c>
      <c r="AB90" s="13">
        <f>SUMIFS('ATL RAW'!$J:$J,'ATL RAW'!$I:$I,'ATL GA Inventory'!$B90,'ATL RAW'!$L:$L,'ATL GA Inventory'!AB$3)+SUMIFS('ATL CR'!$J:$J,'ATL CR'!$I:$I,'ATL GA Inventory'!$B90,'ATL CR'!$L:$L,'ATL GA Inventory'!AB$3)</f>
        <v>0</v>
      </c>
      <c r="AC90" s="13">
        <f>SUMIFS('ATL RAW'!$J:$J,'ATL RAW'!$I:$I,'ATL GA Inventory'!$B90,'ATL RAW'!$L:$L,'ATL GA Inventory'!AC$3)+SUMIFS('ATL CR'!$J:$J,'ATL CR'!$I:$I,'ATL GA Inventory'!$B90,'ATL CR'!$L:$L,'ATL GA Inventory'!AC$3)</f>
        <v>0</v>
      </c>
      <c r="AD90" s="13">
        <f>SUMIFS('ATL RAW'!$J:$J,'ATL RAW'!$I:$I,'ATL GA Inventory'!$B90,'ATL RAW'!$L:$L,'ATL GA Inventory'!AD$3)+SUMIFS('ATL CR'!$J:$J,'ATL CR'!$I:$I,'ATL GA Inventory'!$B90,'ATL CR'!$L:$L,'ATL GA Inventory'!AD$3)</f>
        <v>0</v>
      </c>
      <c r="AE90" s="13">
        <f>SUMIFS('ATL RAW'!$J:$J,'ATL RAW'!$I:$I,'ATL GA Inventory'!$B90,'ATL RAW'!$L:$L,'ATL GA Inventory'!AE$3)+SUMIFS('ATL CR'!$J:$J,'ATL CR'!$I:$I,'ATL GA Inventory'!$B90,'ATL CR'!$L:$L,'ATL GA Inventory'!AE$3)</f>
        <v>0</v>
      </c>
      <c r="AF90" s="13">
        <f>SUMIFS('ATL RAW'!$J:$J,'ATL RAW'!$I:$I,'ATL GA Inventory'!$B90,'ATL RAW'!$L:$L,'ATL GA Inventory'!AF$3)+SUMIFS('ATL CR'!$J:$J,'ATL CR'!$I:$I,'ATL GA Inventory'!$B90,'ATL CR'!$L:$L,'ATL GA Inventory'!AF$3)</f>
        <v>0</v>
      </c>
      <c r="AG90" s="13">
        <f>SUMIFS('ATL RAW'!$J:$J,'ATL RAW'!$I:$I,'ATL GA Inventory'!$B90,'ATL RAW'!$L:$L,'ATL GA Inventory'!AG$3)+SUMIFS('ATL CR'!$J:$J,'ATL CR'!$I:$I,'ATL GA Inventory'!$B90,'ATL CR'!$L:$L,'ATL GA Inventory'!AG$3)</f>
        <v>0</v>
      </c>
      <c r="AH90" s="13">
        <f>SUMIFS('ATL RAW'!$J:$J,'ATL RAW'!$I:$I,'ATL GA Inventory'!$B90,'ATL RAW'!$L:$L,'ATL GA Inventory'!AH$3)+SUMIFS('ATL CR'!$J:$J,'ATL CR'!$I:$I,'ATL GA Inventory'!$B90,'ATL CR'!$L:$L,'ATL GA Inventory'!AH$3)</f>
        <v>0</v>
      </c>
      <c r="AI90" s="13">
        <f>SUMIFS('ATL RAW'!$J:$J,'ATL RAW'!$I:$I,'ATL GA Inventory'!$B90,'ATL RAW'!$L:$L,'ATL GA Inventory'!AI$3)+SUMIFS('ATL CR'!$J:$J,'ATL CR'!$I:$I,'ATL GA Inventory'!$B90,'ATL CR'!$L:$L,'ATL GA Inventory'!AI$3)</f>
        <v>0</v>
      </c>
      <c r="AJ90" s="13">
        <f>SUMIFS('ATL RAW'!$J:$J,'ATL RAW'!$I:$I,'ATL GA Inventory'!$B90,'ATL RAW'!$L:$L,'ATL GA Inventory'!AJ$3)+SUMIFS('ATL CR'!$J:$J,'ATL CR'!$I:$I,'ATL GA Inventory'!$B90,'ATL CR'!$L:$L,'ATL GA Inventory'!AJ$3)</f>
        <v>0</v>
      </c>
      <c r="AK90" s="13">
        <f>SUMIFS('ATL RAW'!$J:$J,'ATL RAW'!$I:$I,'ATL GA Inventory'!$B90,'ATL RAW'!$L:$L,'ATL GA Inventory'!AK$3)+SUMIFS('ATL CR'!$J:$J,'ATL CR'!$I:$I,'ATL GA Inventory'!$B90,'ATL CR'!$L:$L,'ATL GA Inventory'!AK$3)</f>
        <v>0</v>
      </c>
      <c r="AL90" s="13">
        <f>SUMIFS('ATL RAW'!$J:$J,'ATL RAW'!$I:$I,'ATL GA Inventory'!$B90,'ATL RAW'!$L:$L,'ATL GA Inventory'!AL$3)+SUMIFS('ATL CR'!$J:$J,'ATL CR'!$I:$I,'ATL GA Inventory'!$B90,'ATL CR'!$L:$L,'ATL GA Inventory'!AL$3)</f>
        <v>0</v>
      </c>
      <c r="AM90" s="13">
        <f>SUMIFS('ATL RAW'!$J:$J,'ATL RAW'!$I:$I,'ATL GA Inventory'!$B90,'ATL RAW'!$L:$L,'ATL GA Inventory'!AM$3)+SUMIFS('ATL CR'!$J:$J,'ATL CR'!$I:$I,'ATL GA Inventory'!$B90,'ATL CR'!$L:$L,'ATL GA Inventory'!AM$3)</f>
        <v>0</v>
      </c>
      <c r="AN90" s="13">
        <f>SUMIFS('ATL RAW'!$J:$J,'ATL RAW'!$I:$I,'ATL GA Inventory'!$B90,'ATL RAW'!$L:$L,'ATL GA Inventory'!AN$3)+SUMIFS('ATL CR'!$J:$J,'ATL CR'!$I:$I,'ATL GA Inventory'!$B90,'ATL CR'!$L:$L,'ATL GA Inventory'!AN$3)</f>
        <v>0</v>
      </c>
      <c r="AO90" s="13">
        <f>SUMIFS('ATL RAW'!$J:$J,'ATL RAW'!$I:$I,'ATL GA Inventory'!$B90,'ATL RAW'!$L:$L,'ATL GA Inventory'!AO$3)+SUMIFS('ATL CR'!$J:$J,'ATL CR'!$I:$I,'ATL GA Inventory'!$B90,'ATL CR'!$L:$L,'ATL GA Inventory'!AO$3)</f>
        <v>0</v>
      </c>
      <c r="AP90" s="13">
        <f>SUMIFS('ATL RAW'!$J:$J,'ATL RAW'!$I:$I,'ATL GA Inventory'!$B90,'ATL RAW'!$L:$L,'ATL GA Inventory'!AP$3)+SUMIFS('ATL CR'!$J:$J,'ATL CR'!$I:$I,'ATL GA Inventory'!$B90,'ATL CR'!$L:$L,'ATL GA Inventory'!AP$3)</f>
        <v>0</v>
      </c>
      <c r="AQ90" s="13">
        <f>SUMIFS('ATL RAW'!$J:$J,'ATL RAW'!$I:$I,'ATL GA Inventory'!$B90,'ATL RAW'!$L:$L,'ATL GA Inventory'!AQ$3)+SUMIFS('ATL CR'!$J:$J,'ATL CR'!$I:$I,'ATL GA Inventory'!$B90,'ATL CR'!$L:$L,'ATL GA Inventory'!AQ$3)</f>
        <v>0</v>
      </c>
      <c r="AR90" s="13">
        <f>SUMIFS('ATL RAW'!$J:$J,'ATL RAW'!$I:$I,'ATL GA Inventory'!$B90,'ATL RAW'!$L:$L,'ATL GA Inventory'!AR$3)+SUMIFS('ATL CR'!$J:$J,'ATL CR'!$I:$I,'ATL GA Inventory'!$B90,'ATL CR'!$L:$L,'ATL GA Inventory'!AR$3)</f>
        <v>0</v>
      </c>
      <c r="AS90" s="13">
        <f>SUMIFS('ATL RAW'!$J:$J,'ATL RAW'!$I:$I,'ATL GA Inventory'!$B90,'ATL RAW'!$L:$L,'ATL GA Inventory'!AS$3)+SUMIFS('ATL CR'!$J:$J,'ATL CR'!$I:$I,'ATL GA Inventory'!$B90,'ATL CR'!$L:$L,'ATL GA Inventory'!AS$3)</f>
        <v>0</v>
      </c>
      <c r="AT90" s="13">
        <f>SUMIFS('ATL RAW'!$J:$J,'ATL RAW'!$I:$I,'ATL GA Inventory'!$B90,'ATL RAW'!$L:$L,'ATL GA Inventory'!AT$3)+SUMIFS('ATL CR'!$J:$J,'ATL CR'!$I:$I,'ATL GA Inventory'!$B90,'ATL CR'!$L:$L,'ATL GA Inventory'!AT$3)</f>
        <v>0</v>
      </c>
      <c r="AU90" s="13">
        <f>SUMIFS('ATL RAW'!$J:$J,'ATL RAW'!$I:$I,'ATL GA Inventory'!$B90,'ATL RAW'!$L:$L,'ATL GA Inventory'!AU$3)+SUMIFS('ATL CR'!$J:$J,'ATL CR'!$I:$I,'ATL GA Inventory'!$B90,'ATL CR'!$L:$L,'ATL GA Inventory'!AU$3)</f>
        <v>0</v>
      </c>
      <c r="AV90" s="13">
        <f>SUMIFS('ATL RAW'!$J:$J,'ATL RAW'!$I:$I,'ATL GA Inventory'!$B90,'ATL RAW'!$L:$L,'ATL GA Inventory'!AV$3)+SUMIFS('ATL CR'!$J:$J,'ATL CR'!$I:$I,'ATL GA Inventory'!$B90,'ATL CR'!$L:$L,'ATL GA Inventory'!AV$3)</f>
        <v>0</v>
      </c>
      <c r="AW90" s="13">
        <f>SUMIFS('ATL RAW'!$J:$J,'ATL RAW'!$I:$I,'ATL GA Inventory'!$B90,'ATL RAW'!$L:$L,'ATL GA Inventory'!AW$3)+SUMIFS('ATL CR'!$J:$J,'ATL CR'!$I:$I,'ATL GA Inventory'!$B90,'ATL CR'!$L:$L,'ATL GA Inventory'!AW$3)</f>
        <v>0</v>
      </c>
      <c r="AX90" s="13">
        <f>SUMIFS('ATL RAW'!$J:$J,'ATL RAW'!$I:$I,'ATL GA Inventory'!$B90,'ATL RAW'!$L:$L,'ATL GA Inventory'!AX$3)+SUMIFS('ATL CR'!$J:$J,'ATL CR'!$I:$I,'ATL GA Inventory'!$B90,'ATL CR'!$L:$L,'ATL GA Inventory'!AX$3)</f>
        <v>0</v>
      </c>
      <c r="AY90" s="13">
        <f>SUMIFS('ATL RAW'!$J:$J,'ATL RAW'!$I:$I,'ATL GA Inventory'!$B90,'ATL RAW'!$L:$L,'ATL GA Inventory'!AY$3)+SUMIFS('ATL CR'!$J:$J,'ATL CR'!$I:$I,'ATL GA Inventory'!$B90,'ATL CR'!$L:$L,'ATL GA Inventory'!AY$3)</f>
        <v>0</v>
      </c>
      <c r="AZ90" s="13">
        <f>SUMIFS('ATL RAW'!$J:$J,'ATL RAW'!$I:$I,'ATL GA Inventory'!$B90,'ATL RAW'!$L:$L,'ATL GA Inventory'!AZ$3)+SUMIFS('ATL CR'!$J:$J,'ATL CR'!$I:$I,'ATL GA Inventory'!$B90,'ATL CR'!$L:$L,'ATL GA Inventory'!AZ$3)</f>
        <v>0</v>
      </c>
      <c r="BA90" s="13">
        <f>SUMIFS('ATL RAW'!$J:$J,'ATL RAW'!$I:$I,'ATL GA Inventory'!$B90,'ATL RAW'!$L:$L,'ATL GA Inventory'!BA$3)+SUMIFS('ATL CR'!$J:$J,'ATL CR'!$I:$I,'ATL GA Inventory'!$B90,'ATL CR'!$L:$L,'ATL GA Inventory'!BA$3)</f>
        <v>0</v>
      </c>
      <c r="BB90" s="13">
        <f>SUMIFS('ATL RAW'!$J:$J,'ATL RAW'!$I:$I,'ATL GA Inventory'!$B90,'ATL RAW'!$L:$L,'ATL GA Inventory'!BB$3)+SUMIFS('ATL CR'!$J:$J,'ATL CR'!$I:$I,'ATL GA Inventory'!$B90,'ATL CR'!$L:$L,'ATL GA Inventory'!BB$3)</f>
        <v>0</v>
      </c>
      <c r="BC90" s="13">
        <f>SUMIFS('ATL RAW'!$J:$J,'ATL RAW'!$I:$I,'ATL GA Inventory'!$B90,'ATL RAW'!$L:$L,'ATL GA Inventory'!BC$3)+SUMIFS('ATL CR'!$J:$J,'ATL CR'!$I:$I,'ATL GA Inventory'!$B90,'ATL CR'!$L:$L,'ATL GA Inventory'!BC$3)</f>
        <v>0</v>
      </c>
      <c r="BD90" s="13">
        <f>SUMIFS('ATL RAW'!$J:$J,'ATL RAW'!$I:$I,'ATL GA Inventory'!$B90,'ATL RAW'!$L:$L,'ATL GA Inventory'!BD$3)+SUMIFS('ATL CR'!$J:$J,'ATL CR'!$I:$I,'ATL GA Inventory'!$B90,'ATL CR'!$L:$L,'ATL GA Inventory'!BD$3)</f>
        <v>0</v>
      </c>
      <c r="BE90" s="13">
        <f>SUMIFS('ATL RAW'!$J:$J,'ATL RAW'!$I:$I,'ATL GA Inventory'!$B90,'ATL RAW'!$L:$L,'ATL GA Inventory'!BE$3)+SUMIFS('ATL CR'!$J:$J,'ATL CR'!$I:$I,'ATL GA Inventory'!$B90,'ATL CR'!$L:$L,'ATL GA Inventory'!BE$3)</f>
        <v>0</v>
      </c>
      <c r="BF90" s="13">
        <f>SUMIFS('ATL RAW'!$J:$J,'ATL RAW'!$I:$I,'ATL GA Inventory'!$B90,'ATL RAW'!$L:$L,'ATL GA Inventory'!BF$3)+SUMIFS('ATL CR'!$J:$J,'ATL CR'!$I:$I,'ATL GA Inventory'!$B90,'ATL CR'!$L:$L,'ATL GA Inventory'!BF$3)</f>
        <v>0</v>
      </c>
      <c r="BG90" s="13">
        <f>SUMIFS('ATL RAW'!$J:$J,'ATL RAW'!$I:$I,'ATL GA Inventory'!$B90,'ATL RAW'!$L:$L,'ATL GA Inventory'!BG$3)+SUMIFS('ATL CR'!$J:$J,'ATL CR'!$I:$I,'ATL GA Inventory'!$B90,'ATL CR'!$L:$L,'ATL GA Inventory'!BG$3)</f>
        <v>0</v>
      </c>
      <c r="BH90" s="13">
        <f>SUMIFS('ATL RAW'!$J:$J,'ATL RAW'!$I:$I,'ATL GA Inventory'!$B90,'ATL RAW'!$L:$L,'ATL GA Inventory'!BH$3)+SUMIFS('ATL CR'!$J:$J,'ATL CR'!$I:$I,'ATL GA Inventory'!$B90,'ATL CR'!$L:$L,'ATL GA Inventory'!BH$3)</f>
        <v>0</v>
      </c>
      <c r="BI90" s="13">
        <f>SUMIFS('ATL RAW'!$J:$J,'ATL RAW'!$I:$I,'ATL GA Inventory'!$B90,'ATL RAW'!$L:$L,'ATL GA Inventory'!BI$3)+SUMIFS('ATL CR'!$J:$J,'ATL CR'!$I:$I,'ATL GA Inventory'!$B90,'ATL CR'!$L:$L,'ATL GA Inventory'!BI$3)</f>
        <v>0</v>
      </c>
      <c r="BJ90" s="13">
        <f>SUMIFS('ATL RAW'!$J:$J,'ATL RAW'!$I:$I,'ATL GA Inventory'!$B90,'ATL RAW'!$L:$L,'ATL GA Inventory'!BJ$3)+SUMIFS('ATL CR'!$J:$J,'ATL CR'!$I:$I,'ATL GA Inventory'!$B90,'ATL CR'!$L:$L,'ATL GA Inventory'!BJ$3)</f>
        <v>0</v>
      </c>
      <c r="BK90" s="13">
        <f>SUMIFS('ATL RAW'!$J:$J,'ATL RAW'!$I:$I,'ATL GA Inventory'!$B90,'ATL RAW'!$L:$L,'ATL GA Inventory'!BK$3)+SUMIFS('ATL CR'!$J:$J,'ATL CR'!$I:$I,'ATL GA Inventory'!$B90,'ATL CR'!$L:$L,'ATL GA Inventory'!BK$3)</f>
        <v>0</v>
      </c>
      <c r="BL90" s="13">
        <f>SUMIFS('ATL RAW'!$J:$J,'ATL RAW'!$I:$I,'ATL GA Inventory'!$B90,'ATL RAW'!$L:$L,'ATL GA Inventory'!BL$3)+SUMIFS('ATL CR'!$J:$J,'ATL CR'!$I:$I,'ATL GA Inventory'!$B90,'ATL CR'!$L:$L,'ATL GA Inventory'!BL$3)</f>
        <v>0</v>
      </c>
      <c r="BM90" s="13">
        <f>SUMIFS('ATL RAW'!$J:$J,'ATL RAW'!$I:$I,'ATL GA Inventory'!$B90,'ATL RAW'!$L:$L,'ATL GA Inventory'!BM$3)+SUMIFS('ATL CR'!$J:$J,'ATL CR'!$I:$I,'ATL GA Inventory'!$B90,'ATL CR'!$L:$L,'ATL GA Inventory'!BM$3)</f>
        <v>0</v>
      </c>
      <c r="BN90" s="13">
        <f>SUMIFS('ATL RAW'!$J:$J,'ATL RAW'!$I:$I,'ATL GA Inventory'!$B90,'ATL RAW'!$L:$L,'ATL GA Inventory'!BN$3)+SUMIFS('ATL CR'!$J:$J,'ATL CR'!$I:$I,'ATL GA Inventory'!$B90,'ATL CR'!$L:$L,'ATL GA Inventory'!BN$3)</f>
        <v>0</v>
      </c>
      <c r="BO90" s="13">
        <f>SUMIFS('ATL RAW'!$J:$J,'ATL RAW'!$I:$I,'ATL GA Inventory'!$B90,'ATL RAW'!$L:$L,'ATL GA Inventory'!BO$3)+SUMIFS('ATL CR'!$J:$J,'ATL CR'!$I:$I,'ATL GA Inventory'!$B90,'ATL CR'!$L:$L,'ATL GA Inventory'!BO$3)</f>
        <v>0</v>
      </c>
      <c r="BP90" s="13">
        <f>SUMIFS('ATL RAW'!$J:$J,'ATL RAW'!$I:$I,'ATL GA Inventory'!$B90,'ATL RAW'!$L:$L,'ATL GA Inventory'!BP$3)+SUMIFS('ATL CR'!$J:$J,'ATL CR'!$I:$I,'ATL GA Inventory'!$B90,'ATL CR'!$L:$L,'ATL GA Inventory'!BP$3)</f>
        <v>0</v>
      </c>
      <c r="BQ90" s="13">
        <f>SUMIFS('ATL RAW'!$J:$J,'ATL RAW'!$I:$I,'ATL GA Inventory'!$B90,'ATL RAW'!$L:$L,'ATL GA Inventory'!BQ$3)+SUMIFS('ATL CR'!$J:$J,'ATL CR'!$I:$I,'ATL GA Inventory'!$B90,'ATL CR'!$L:$L,'ATL GA Inventory'!BQ$3)</f>
        <v>0</v>
      </c>
      <c r="BR90" s="13">
        <f>SUMIFS('ATL RAW'!$J:$J,'ATL RAW'!$I:$I,'ATL GA Inventory'!$B90,'ATL RAW'!$L:$L,'ATL GA Inventory'!BR$3)+SUMIFS('ATL CR'!$J:$J,'ATL CR'!$I:$I,'ATL GA Inventory'!$B90,'ATL CR'!$L:$L,'ATL GA Inventory'!BR$3)</f>
        <v>0</v>
      </c>
      <c r="BS90" s="13">
        <f>SUMIFS('ATL RAW'!$J:$J,'ATL RAW'!$I:$I,'ATL GA Inventory'!$B90,'ATL RAW'!$L:$L,'ATL GA Inventory'!BS$3)+SUMIFS('ATL CR'!$J:$J,'ATL CR'!$I:$I,'ATL GA Inventory'!$B90,'ATL CR'!$L:$L,'ATL GA Inventory'!BS$3)</f>
        <v>0</v>
      </c>
      <c r="BT90" s="13">
        <f>SUMIFS('ATL RAW'!$J:$J,'ATL RAW'!$I:$I,'ATL GA Inventory'!$B90,'ATL RAW'!$L:$L,'ATL GA Inventory'!BT$3)+SUMIFS('ATL CR'!$J:$J,'ATL CR'!$I:$I,'ATL GA Inventory'!$B90,'ATL CR'!$L:$L,'ATL GA Inventory'!BT$3)</f>
        <v>0</v>
      </c>
      <c r="BU90" s="13">
        <f>SUMIFS('ATL RAW'!$J:$J,'ATL RAW'!$I:$I,'ATL GA Inventory'!$B90,'ATL RAW'!$L:$L,'ATL GA Inventory'!BU$3)+SUMIFS('ATL CR'!$J:$J,'ATL CR'!$I:$I,'ATL GA Inventory'!$B90,'ATL CR'!$L:$L,'ATL GA Inventory'!BU$3)</f>
        <v>0</v>
      </c>
      <c r="BV90" s="13">
        <f>SUMIFS('ATL RAW'!$J:$J,'ATL RAW'!$I:$I,'ATL GA Inventory'!$B90,'ATL RAW'!$L:$L,'ATL GA Inventory'!BV$3)+SUMIFS('ATL CR'!$J:$J,'ATL CR'!$I:$I,'ATL GA Inventory'!$B90,'ATL CR'!$L:$L,'ATL GA Inventory'!BV$3)</f>
        <v>0</v>
      </c>
      <c r="BW90" s="13">
        <f>SUMIFS('ATL RAW'!$J:$J,'ATL RAW'!$I:$I,'ATL GA Inventory'!$B90,'ATL RAW'!$L:$L,'ATL GA Inventory'!BW$3)+SUMIFS('ATL CR'!$J:$J,'ATL CR'!$I:$I,'ATL GA Inventory'!$B90,'ATL CR'!$L:$L,'ATL GA Inventory'!BW$3)</f>
        <v>0</v>
      </c>
      <c r="BX90" s="13">
        <f>SUMIFS('ATL RAW'!$J:$J,'ATL RAW'!$I:$I,'ATL GA Inventory'!$B90,'ATL RAW'!$L:$L,'ATL GA Inventory'!BX$3)+SUMIFS('ATL CR'!$J:$J,'ATL CR'!$I:$I,'ATL GA Inventory'!$B90,'ATL CR'!$L:$L,'ATL GA Inventory'!BX$3)</f>
        <v>0</v>
      </c>
      <c r="BY90" s="13">
        <f>SUMIFS('ATL RAW'!$J:$J,'ATL RAW'!$I:$I,'ATL GA Inventory'!$B90,'ATL RAW'!$L:$L,'ATL GA Inventory'!BY$3)+SUMIFS('ATL CR'!$J:$J,'ATL CR'!$I:$I,'ATL GA Inventory'!$B90,'ATL CR'!$L:$L,'ATL GA Inventory'!BY$3)</f>
        <v>0</v>
      </c>
      <c r="BZ90" s="13">
        <f>SUMIFS('ATL RAW'!$J:$J,'ATL RAW'!$I:$I,'ATL GA Inventory'!$B90,'ATL RAW'!$L:$L,'ATL GA Inventory'!BZ$3)+SUMIFS('ATL CR'!$J:$J,'ATL CR'!$I:$I,'ATL GA Inventory'!$B90,'ATL CR'!$L:$L,'ATL GA Inventory'!BZ$3)</f>
        <v>0</v>
      </c>
      <c r="CA90" s="13">
        <f>SUMIFS('ATL RAW'!$J:$J,'ATL RAW'!$I:$I,'ATL GA Inventory'!$B90,'ATL RAW'!$L:$L,'ATL GA Inventory'!CA$3)+SUMIFS('ATL CR'!$J:$J,'ATL CR'!$I:$I,'ATL GA Inventory'!$B90,'ATL CR'!$L:$L,'ATL GA Inventory'!CA$3)</f>
        <v>0</v>
      </c>
      <c r="CB90" s="13">
        <f>SUMIFS('ATL RAW'!$J:$J,'ATL RAW'!$I:$I,'ATL GA Inventory'!$B90,'ATL RAW'!$L:$L,'ATL GA Inventory'!CB$3)+SUMIFS('ATL CR'!$J:$J,'ATL CR'!$I:$I,'ATL GA Inventory'!$B90,'ATL CR'!$L:$L,'ATL GA Inventory'!CB$3)</f>
        <v>0</v>
      </c>
      <c r="CC90" s="13">
        <f>SUMIFS('ATL RAW'!$J:$J,'ATL RAW'!$I:$I,'ATL GA Inventory'!$B90,'ATL RAW'!$L:$L,'ATL GA Inventory'!CC$3)+SUMIFS('ATL CR'!$J:$J,'ATL CR'!$I:$I,'ATL GA Inventory'!$B90,'ATL CR'!$L:$L,'ATL GA Inventory'!CC$3)</f>
        <v>0</v>
      </c>
      <c r="CD90" s="13">
        <f>SUMIFS('ATL RAW'!$J:$J,'ATL RAW'!$I:$I,'ATL GA Inventory'!$B90,'ATL RAW'!$L:$L,'ATL GA Inventory'!CD$3)+SUMIFS('ATL CR'!$J:$J,'ATL CR'!$I:$I,'ATL GA Inventory'!$B90,'ATL CR'!$L:$L,'ATL GA Inventory'!CD$3)</f>
        <v>0</v>
      </c>
      <c r="CE90" s="13">
        <f>SUMIFS('ATL RAW'!$J:$J,'ATL RAW'!$I:$I,'ATL GA Inventory'!$B90,'ATL RAW'!$L:$L,'ATL GA Inventory'!CE$3)+SUMIFS('ATL CR'!$J:$J,'ATL CR'!$I:$I,'ATL GA Inventory'!$B90,'ATL CR'!$L:$L,'ATL GA Inventory'!CE$3)</f>
        <v>0</v>
      </c>
      <c r="CF90" s="13">
        <f>SUMIFS('ATL RAW'!$J:$J,'ATL RAW'!$I:$I,'ATL GA Inventory'!$B90,'ATL RAW'!$L:$L,'ATL GA Inventory'!CF$3)+SUMIFS('ATL CR'!$J:$J,'ATL CR'!$I:$I,'ATL GA Inventory'!$B90,'ATL CR'!$L:$L,'ATL GA Inventory'!CF$3)</f>
        <v>0</v>
      </c>
      <c r="CG90" s="13">
        <f>SUMIFS('ATL RAW'!$J:$J,'ATL RAW'!$I:$I,'ATL GA Inventory'!$B90,'ATL RAW'!$L:$L,'ATL GA Inventory'!CG$3)+SUMIFS('ATL CR'!$J:$J,'ATL CR'!$I:$I,'ATL GA Inventory'!$B90,'ATL CR'!$L:$L,'ATL GA Inventory'!CG$3)</f>
        <v>0</v>
      </c>
      <c r="CH90" s="13">
        <f>SUMIFS('ATL RAW'!$J:$J,'ATL RAW'!$I:$I,'ATL GA Inventory'!$B90,'ATL RAW'!$L:$L,'ATL GA Inventory'!CH$3)+SUMIFS('ATL CR'!$J:$J,'ATL CR'!$I:$I,'ATL GA Inventory'!$B90,'ATL CR'!$L:$L,'ATL GA Inventory'!CH$3)</f>
        <v>0</v>
      </c>
      <c r="CI90" s="13">
        <f>SUMIFS('ATL RAW'!$J:$J,'ATL RAW'!$I:$I,'ATL GA Inventory'!$B90,'ATL RAW'!$L:$L,'ATL GA Inventory'!CI$3)+SUMIFS('ATL CR'!$J:$J,'ATL CR'!$I:$I,'ATL GA Inventory'!$B90,'ATL CR'!$L:$L,'ATL GA Inventory'!CI$3)</f>
        <v>0</v>
      </c>
      <c r="CJ90" s="13">
        <f>SUMIFS('ATL RAW'!$J:$J,'ATL RAW'!$I:$I,'ATL GA Inventory'!$B90,'ATL RAW'!$L:$L,'ATL GA Inventory'!CJ$3)+SUMIFS('ATL CR'!$J:$J,'ATL CR'!$I:$I,'ATL GA Inventory'!$B90,'ATL CR'!$L:$L,'ATL GA Inventory'!CJ$3)</f>
        <v>0</v>
      </c>
      <c r="CK90" s="13">
        <f>SUMIFS('ATL RAW'!$J:$J,'ATL RAW'!$I:$I,'ATL GA Inventory'!$B90,'ATL RAW'!$L:$L,'ATL GA Inventory'!CK$3)+SUMIFS('ATL CR'!$J:$J,'ATL CR'!$I:$I,'ATL GA Inventory'!$B90,'ATL CR'!$L:$L,'ATL GA Inventory'!CK$3)</f>
        <v>0</v>
      </c>
      <c r="CL90" s="13">
        <f>SUMIFS('ATL RAW'!$J:$J,'ATL RAW'!$I:$I,'ATL GA Inventory'!$B90,'ATL RAW'!$L:$L,'ATL GA Inventory'!CL$3)+SUMIFS('ATL CR'!$J:$J,'ATL CR'!$I:$I,'ATL GA Inventory'!$B90,'ATL CR'!$L:$L,'ATL GA Inventory'!CL$3)</f>
        <v>0</v>
      </c>
      <c r="CM90" s="13">
        <f>SUMIFS('ATL RAW'!$J:$J,'ATL RAW'!$I:$I,'ATL GA Inventory'!$B90,'ATL RAW'!$L:$L,'ATL GA Inventory'!CM$3)+SUMIFS('ATL CR'!$J:$J,'ATL CR'!$I:$I,'ATL GA Inventory'!$B90,'ATL CR'!$L:$L,'ATL GA Inventory'!CM$3)</f>
        <v>0</v>
      </c>
      <c r="CN90" s="13">
        <f>SUMIFS('ATL RAW'!$J:$J,'ATL RAW'!$I:$I,'ATL GA Inventory'!$B90,'ATL RAW'!$L:$L,'ATL GA Inventory'!CN$3)+SUMIFS('ATL CR'!$J:$J,'ATL CR'!$I:$I,'ATL GA Inventory'!$B90,'ATL CR'!$L:$L,'ATL GA Inventory'!CN$3)</f>
        <v>0</v>
      </c>
      <c r="CO90" s="13">
        <f>SUMIFS('ATL RAW'!$J:$J,'ATL RAW'!$I:$I,'ATL GA Inventory'!$B90,'ATL RAW'!$L:$L,'ATL GA Inventory'!CO$3)+SUMIFS('ATL CR'!$J:$J,'ATL CR'!$I:$I,'ATL GA Inventory'!$B90,'ATL CR'!$L:$L,'ATL GA Inventory'!CO$3)</f>
        <v>0</v>
      </c>
      <c r="CP90" s="13">
        <f>SUMIFS('ATL RAW'!$J:$J,'ATL RAW'!$I:$I,'ATL GA Inventory'!$B90,'ATL RAW'!$L:$L,'ATL GA Inventory'!CP$3)+SUMIFS('ATL CR'!$J:$J,'ATL CR'!$I:$I,'ATL GA Inventory'!$B90,'ATL CR'!$L:$L,'ATL GA Inventory'!CP$3)</f>
        <v>0</v>
      </c>
      <c r="CQ90" s="13">
        <f>SUMIFS('ATL RAW'!$J:$J,'ATL RAW'!$I:$I,'ATL GA Inventory'!$B90,'ATL RAW'!$L:$L,'ATL GA Inventory'!CQ$3)+SUMIFS('ATL CR'!$J:$J,'ATL CR'!$I:$I,'ATL GA Inventory'!$B90,'ATL CR'!$L:$L,'ATL GA Inventory'!CQ$3)</f>
        <v>0</v>
      </c>
      <c r="CR90" s="13">
        <f>SUMIFS('ATL RAW'!$J:$J,'ATL RAW'!$I:$I,'ATL GA Inventory'!$B90,'ATL RAW'!$L:$L,'ATL GA Inventory'!CR$3)+SUMIFS('ATL CR'!$J:$J,'ATL CR'!$I:$I,'ATL GA Inventory'!$B90,'ATL CR'!$L:$L,'ATL GA Inventory'!CR$3)</f>
        <v>0</v>
      </c>
      <c r="CS90" s="13">
        <f>SUMIFS('ATL RAW'!$J:$J,'ATL RAW'!$I:$I,'ATL GA Inventory'!$B90,'ATL RAW'!$L:$L,'ATL GA Inventory'!CS$3)+SUMIFS('ATL CR'!$J:$J,'ATL CR'!$I:$I,'ATL GA Inventory'!$B90,'ATL CR'!$L:$L,'ATL GA Inventory'!CS$3)</f>
        <v>0</v>
      </c>
      <c r="CT90" s="13">
        <f>SUMIFS('ATL RAW'!$J:$J,'ATL RAW'!$I:$I,'ATL GA Inventory'!$B90,'ATL RAW'!$L:$L,'ATL GA Inventory'!CT$3)+SUMIFS('ATL CR'!$J:$J,'ATL CR'!$I:$I,'ATL GA Inventory'!$B90,'ATL CR'!$L:$L,'ATL GA Inventory'!CT$3)</f>
        <v>0</v>
      </c>
      <c r="CU90" s="13">
        <f>SUMIFS('ATL RAW'!$J:$J,'ATL RAW'!$I:$I,'ATL GA Inventory'!$B90,'ATL RAW'!$L:$L,'ATL GA Inventory'!CU$3)+SUMIFS('ATL CR'!$J:$J,'ATL CR'!$I:$I,'ATL GA Inventory'!$B90,'ATL CR'!$L:$L,'ATL GA Inventory'!CU$3)</f>
        <v>0</v>
      </c>
      <c r="CV90" s="13">
        <f>SUMIFS('ATL RAW'!$J:$J,'ATL RAW'!$I:$I,'ATL GA Inventory'!$B90,'ATL RAW'!$L:$L,'ATL GA Inventory'!CV$3)+SUMIFS('ATL CR'!$J:$J,'ATL CR'!$I:$I,'ATL GA Inventory'!$B90,'ATL CR'!$L:$L,'ATL GA Inventory'!CV$3)</f>
        <v>0</v>
      </c>
      <c r="CW90" s="13">
        <f>SUMIFS('ATL RAW'!$J:$J,'ATL RAW'!$I:$I,'ATL GA Inventory'!$B90,'ATL RAW'!$L:$L,'ATL GA Inventory'!CW$3)+SUMIFS('ATL CR'!$J:$J,'ATL CR'!$I:$I,'ATL GA Inventory'!$B90,'ATL CR'!$L:$L,'ATL GA Inventory'!CW$3)</f>
        <v>0</v>
      </c>
      <c r="CX90" s="13">
        <f>SUMIFS('ATL RAW'!$J:$J,'ATL RAW'!$I:$I,'ATL GA Inventory'!$B90,'ATL RAW'!$L:$L,'ATL GA Inventory'!CX$3)+SUMIFS('ATL CR'!$J:$J,'ATL CR'!$I:$I,'ATL GA Inventory'!$B90,'ATL CR'!$L:$L,'ATL GA Inventory'!CX$3)</f>
        <v>0</v>
      </c>
      <c r="CY90" s="13">
        <f>SUMIFS('ATL RAW'!$J:$J,'ATL RAW'!$I:$I,'ATL GA Inventory'!$B90,'ATL RAW'!$L:$L,'ATL GA Inventory'!CY$3)+SUMIFS('ATL CR'!$J:$J,'ATL CR'!$I:$I,'ATL GA Inventory'!$B90,'ATL CR'!$L:$L,'ATL GA Inventory'!CY$3)</f>
        <v>0</v>
      </c>
      <c r="CZ90" s="13">
        <f>SUMIFS('ATL RAW'!$J:$J,'ATL RAW'!$I:$I,'ATL GA Inventory'!$B90,'ATL RAW'!$L:$L,'ATL GA Inventory'!CZ$3)+SUMIFS('ATL CR'!$J:$J,'ATL CR'!$I:$I,'ATL GA Inventory'!$B90,'ATL CR'!$L:$L,'ATL GA Inventory'!CZ$3)</f>
        <v>0</v>
      </c>
      <c r="DA90" s="13">
        <f>SUMIFS('ATL RAW'!$J:$J,'ATL RAW'!$I:$I,'ATL GA Inventory'!$B90,'ATL RAW'!$L:$L,'ATL GA Inventory'!DA$3)+SUMIFS('ATL CR'!$J:$J,'ATL CR'!$I:$I,'ATL GA Inventory'!$B90,'ATL CR'!$L:$L,'ATL GA Inventory'!DA$3)</f>
        <v>0</v>
      </c>
      <c r="DB90" s="13">
        <f>SUMIFS('ATL RAW'!$J:$J,'ATL RAW'!$I:$I,'ATL GA Inventory'!$B90,'ATL RAW'!$L:$L,'ATL GA Inventory'!DB$3)+SUMIFS('ATL CR'!$J:$J,'ATL CR'!$I:$I,'ATL GA Inventory'!$B90,'ATL CR'!$L:$L,'ATL GA Inventory'!DB$3)</f>
        <v>0</v>
      </c>
      <c r="DC90" s="13">
        <f>SUMIFS('ATL RAW'!$J:$J,'ATL RAW'!$I:$I,'ATL GA Inventory'!$B90,'ATL RAW'!$L:$L,'ATL GA Inventory'!DC$3)+SUMIFS('ATL CR'!$J:$J,'ATL CR'!$I:$I,'ATL GA Inventory'!$B90,'ATL CR'!$L:$L,'ATL GA Inventory'!DC$3)</f>
        <v>0</v>
      </c>
      <c r="DD90" s="13">
        <f>SUMIFS('ATL RAW'!$J:$J,'ATL RAW'!$I:$I,'ATL GA Inventory'!$B90,'ATL RAW'!$L:$L,'ATL GA Inventory'!DD$3)+SUMIFS('ATL CR'!$J:$J,'ATL CR'!$I:$I,'ATL GA Inventory'!$B90,'ATL CR'!$L:$L,'ATL GA Inventory'!DD$3)</f>
        <v>0</v>
      </c>
      <c r="DE90" s="13">
        <f>SUMIFS('ATL RAW'!$J:$J,'ATL RAW'!$I:$I,'ATL GA Inventory'!$B90,'ATL RAW'!$L:$L,'ATL GA Inventory'!DE$3)+SUMIFS('ATL CR'!$J:$J,'ATL CR'!$I:$I,'ATL GA Inventory'!$B90,'ATL CR'!$L:$L,'ATL GA Inventory'!DE$3)</f>
        <v>0</v>
      </c>
      <c r="DF90" s="13">
        <f>SUMIFS('ATL RAW'!$J:$J,'ATL RAW'!$I:$I,'ATL GA Inventory'!$B90,'ATL RAW'!$L:$L,'ATL GA Inventory'!DF$3)+SUMIFS('ATL CR'!$J:$J,'ATL CR'!$I:$I,'ATL GA Inventory'!$B90,'ATL CR'!$L:$L,'ATL GA Inventory'!DF$3)</f>
        <v>0</v>
      </c>
      <c r="DG90" s="13">
        <f>SUMIFS('ATL RAW'!$J:$J,'ATL RAW'!$I:$I,'ATL GA Inventory'!$B90,'ATL RAW'!$L:$L,'ATL GA Inventory'!DG$3)+SUMIFS('ATL CR'!$J:$J,'ATL CR'!$I:$I,'ATL GA Inventory'!$B90,'ATL CR'!$L:$L,'ATL GA Inventory'!DG$3)</f>
        <v>0</v>
      </c>
      <c r="DH90" s="13">
        <f>SUMIFS('ATL RAW'!$J:$J,'ATL RAW'!$I:$I,'ATL GA Inventory'!$B90,'ATL RAW'!$L:$L,'ATL GA Inventory'!DH$3)+SUMIFS('ATL CR'!$J:$J,'ATL CR'!$I:$I,'ATL GA Inventory'!$B90,'ATL CR'!$L:$L,'ATL GA Inventory'!DH$3)</f>
        <v>0</v>
      </c>
      <c r="DI90" s="13">
        <f>SUMIFS('ATL RAW'!$J:$J,'ATL RAW'!$I:$I,'ATL GA Inventory'!$B90,'ATL RAW'!$L:$L,'ATL GA Inventory'!DI$3)+SUMIFS('ATL CR'!$J:$J,'ATL CR'!$I:$I,'ATL GA Inventory'!$B90,'ATL CR'!$L:$L,'ATL GA Inventory'!DI$3)</f>
        <v>0</v>
      </c>
      <c r="DJ90" s="13">
        <f>SUMIFS('ATL RAW'!$J:$J,'ATL RAW'!$I:$I,'ATL GA Inventory'!$B90,'ATL RAW'!$L:$L,'ATL GA Inventory'!DJ$3)+SUMIFS('ATL CR'!$J:$J,'ATL CR'!$I:$I,'ATL GA Inventory'!$B90,'ATL CR'!$L:$L,'ATL GA Inventory'!DJ$3)</f>
        <v>0</v>
      </c>
      <c r="DK90" s="13">
        <f>SUMIFS('ATL RAW'!$J:$J,'ATL RAW'!$I:$I,'ATL GA Inventory'!$B90,'ATL RAW'!$L:$L,'ATL GA Inventory'!DK$3)+SUMIFS('ATL CR'!$J:$J,'ATL CR'!$I:$I,'ATL GA Inventory'!$B90,'ATL CR'!$L:$L,'ATL GA Inventory'!DK$3)</f>
        <v>0</v>
      </c>
      <c r="DL90" s="13">
        <f>SUMIFS('ATL RAW'!$J:$J,'ATL RAW'!$I:$I,'ATL GA Inventory'!$B90,'ATL RAW'!$L:$L,'ATL GA Inventory'!DL$3)+SUMIFS('ATL CR'!$J:$J,'ATL CR'!$I:$I,'ATL GA Inventory'!$B90,'ATL CR'!$L:$L,'ATL GA Inventory'!DL$3)</f>
        <v>0</v>
      </c>
      <c r="DM90" s="13">
        <f>SUMIFS('ATL RAW'!$J:$J,'ATL RAW'!$I:$I,'ATL GA Inventory'!$B90,'ATL RAW'!$L:$L,'ATL GA Inventory'!DM$3)+SUMIFS('ATL CR'!$J:$J,'ATL CR'!$I:$I,'ATL GA Inventory'!$B90,'ATL CR'!$L:$L,'ATL GA Inventory'!DM$3)</f>
        <v>0</v>
      </c>
      <c r="DN90" s="13">
        <f>SUMIFS('ATL RAW'!$J:$J,'ATL RAW'!$I:$I,'ATL GA Inventory'!$B90,'ATL RAW'!$L:$L,'ATL GA Inventory'!DN$3)+SUMIFS('ATL CR'!$J:$J,'ATL CR'!$I:$I,'ATL GA Inventory'!$B90,'ATL CR'!$L:$L,'ATL GA Inventory'!DN$3)</f>
        <v>0</v>
      </c>
      <c r="DO90" s="13">
        <f>SUMIFS('ATL RAW'!$J:$J,'ATL RAW'!$I:$I,'ATL GA Inventory'!$B90,'ATL RAW'!$L:$L,'ATL GA Inventory'!DO$3)+SUMIFS('ATL CR'!$J:$J,'ATL CR'!$I:$I,'ATL GA Inventory'!$B90,'ATL CR'!$L:$L,'ATL GA Inventory'!DO$3)</f>
        <v>0</v>
      </c>
      <c r="DP90" s="13">
        <f>SUMIFS('ATL RAW'!$J:$J,'ATL RAW'!$I:$I,'ATL GA Inventory'!$B90,'ATL RAW'!$L:$L,'ATL GA Inventory'!DP$3)+SUMIFS('ATL CR'!$J:$J,'ATL CR'!$I:$I,'ATL GA Inventory'!$B90,'ATL CR'!$L:$L,'ATL GA Inventory'!DP$3)</f>
        <v>0</v>
      </c>
      <c r="DQ90" s="13">
        <f>SUMIFS('ATL RAW'!$J:$J,'ATL RAW'!$I:$I,'ATL GA Inventory'!$B90,'ATL RAW'!$L:$L,'ATL GA Inventory'!DQ$3)+SUMIFS('ATL CR'!$J:$J,'ATL CR'!$I:$I,'ATL GA Inventory'!$B90,'ATL CR'!$L:$L,'ATL GA Inventory'!DQ$3)</f>
        <v>0</v>
      </c>
      <c r="DR90" s="13">
        <f>SUMIFS('ATL RAW'!$J:$J,'ATL RAW'!$I:$I,'ATL GA Inventory'!$B90,'ATL RAW'!$L:$L,'ATL GA Inventory'!DR$3)+SUMIFS('ATL CR'!$J:$J,'ATL CR'!$I:$I,'ATL GA Inventory'!$B90,'ATL CR'!$L:$L,'ATL GA Inventory'!DR$3)</f>
        <v>0</v>
      </c>
      <c r="DS90" s="13">
        <f>SUMIFS('ATL RAW'!$J:$J,'ATL RAW'!$I:$I,'ATL GA Inventory'!$B90,'ATL RAW'!$L:$L,'ATL GA Inventory'!DS$3)+SUMIFS('ATL CR'!$J:$J,'ATL CR'!$I:$I,'ATL GA Inventory'!$B90,'ATL CR'!$L:$L,'ATL GA Inventory'!DS$3)</f>
        <v>0</v>
      </c>
      <c r="DT90" s="13">
        <f>SUMIFS('ATL RAW'!$J:$J,'ATL RAW'!$I:$I,'ATL GA Inventory'!$B90,'ATL RAW'!$L:$L,'ATL GA Inventory'!DT$3)+SUMIFS('ATL CR'!$J:$J,'ATL CR'!$I:$I,'ATL GA Inventory'!$B90,'ATL CR'!$L:$L,'ATL GA Inventory'!DT$3)</f>
        <v>0</v>
      </c>
      <c r="DU90" s="13">
        <f>SUMIFS('ATL RAW'!$J:$J,'ATL RAW'!$I:$I,'ATL GA Inventory'!$B90,'ATL RAW'!$L:$L,'ATL GA Inventory'!DU$3)+SUMIFS('ATL CR'!$J:$J,'ATL CR'!$I:$I,'ATL GA Inventory'!$B90,'ATL CR'!$L:$L,'ATL GA Inventory'!DU$3)</f>
        <v>0</v>
      </c>
      <c r="DV90" s="13">
        <f>SUMIFS('ATL RAW'!$J:$J,'ATL RAW'!$I:$I,'ATL GA Inventory'!$B90,'ATL RAW'!$L:$L,'ATL GA Inventory'!DV$3)+SUMIFS('ATL CR'!$J:$J,'ATL CR'!$I:$I,'ATL GA Inventory'!$B90,'ATL CR'!$L:$L,'ATL GA Inventory'!DV$3)</f>
        <v>0</v>
      </c>
      <c r="DW90" s="13">
        <f>SUMIFS('ATL RAW'!$J:$J,'ATL RAW'!$I:$I,'ATL GA Inventory'!$B90,'ATL RAW'!$L:$L,'ATL GA Inventory'!DW$3)+SUMIFS('ATL CR'!$J:$J,'ATL CR'!$I:$I,'ATL GA Inventory'!$B90,'ATL CR'!$L:$L,'ATL GA Inventory'!DW$3)</f>
        <v>0</v>
      </c>
      <c r="DX90" s="13">
        <f>SUMIFS('ATL RAW'!$J:$J,'ATL RAW'!$I:$I,'ATL GA Inventory'!$B90,'ATL RAW'!$L:$L,'ATL GA Inventory'!DX$3)+SUMIFS('ATL CR'!$J:$J,'ATL CR'!$I:$I,'ATL GA Inventory'!$B90,'ATL CR'!$L:$L,'ATL GA Inventory'!DX$3)</f>
        <v>0</v>
      </c>
      <c r="DY90" s="13">
        <f>SUMIFS('ATL RAW'!$J:$J,'ATL RAW'!$I:$I,'ATL GA Inventory'!$B90,'ATL RAW'!$L:$L,'ATL GA Inventory'!DY$3)+SUMIFS('ATL CR'!$J:$J,'ATL CR'!$I:$I,'ATL GA Inventory'!$B90,'ATL CR'!$L:$L,'ATL GA Inventory'!DY$3)</f>
        <v>0</v>
      </c>
      <c r="DZ90" s="13">
        <f>SUMIFS('ATL RAW'!$J:$J,'ATL RAW'!$I:$I,'ATL GA Inventory'!$B90,'ATL RAW'!$L:$L,'ATL GA Inventory'!DZ$3)+SUMIFS('ATL CR'!$J:$J,'ATL CR'!$I:$I,'ATL GA Inventory'!$B90,'ATL CR'!$L:$L,'ATL GA Inventory'!DZ$3)</f>
        <v>0</v>
      </c>
      <c r="EA90" s="13">
        <f>SUMIFS('ATL RAW'!$J:$J,'ATL RAW'!$I:$I,'ATL GA Inventory'!$B90,'ATL RAW'!$L:$L,'ATL GA Inventory'!EA$3)+SUMIFS('ATL CR'!$J:$J,'ATL CR'!$I:$I,'ATL GA Inventory'!$B90,'ATL CR'!$L:$L,'ATL GA Inventory'!EA$3)</f>
        <v>0</v>
      </c>
      <c r="EB90" s="13">
        <f>SUMIFS('ATL RAW'!$J:$J,'ATL RAW'!$I:$I,'ATL GA Inventory'!$B90,'ATL RAW'!$L:$L,'ATL GA Inventory'!EB$3)+SUMIFS('ATL CR'!$J:$J,'ATL CR'!$I:$I,'ATL GA Inventory'!$B90,'ATL CR'!$L:$L,'ATL GA Inventory'!EB$3)</f>
        <v>0</v>
      </c>
      <c r="EC90" s="13">
        <f>SUMIFS('ATL RAW'!$J:$J,'ATL RAW'!$I:$I,'ATL GA Inventory'!$B90,'ATL RAW'!$L:$L,'ATL GA Inventory'!EC$3)+SUMIFS('ATL CR'!$J:$J,'ATL CR'!$I:$I,'ATL GA Inventory'!$B90,'ATL CR'!$L:$L,'ATL GA Inventory'!EC$3)</f>
        <v>0</v>
      </c>
      <c r="ED90" s="13">
        <f>SUMIFS('ATL RAW'!$J:$J,'ATL RAW'!$I:$I,'ATL GA Inventory'!$B90,'ATL RAW'!$L:$L,'ATL GA Inventory'!ED$3)+SUMIFS('ATL CR'!$J:$J,'ATL CR'!$I:$I,'ATL GA Inventory'!$B90,'ATL CR'!$L:$L,'ATL GA Inventory'!ED$3)</f>
        <v>0</v>
      </c>
      <c r="EE90" s="13">
        <f>SUMIFS('ATL RAW'!$J:$J,'ATL RAW'!$I:$I,'ATL GA Inventory'!$B90,'ATL RAW'!$L:$L,'ATL GA Inventory'!EE$3)+SUMIFS('ATL CR'!$J:$J,'ATL CR'!$I:$I,'ATL GA Inventory'!$B90,'ATL CR'!$L:$L,'ATL GA Inventory'!EE$3)</f>
        <v>0</v>
      </c>
      <c r="EF90" s="13">
        <f>SUMIFS('ATL RAW'!$J:$J,'ATL RAW'!$I:$I,'ATL GA Inventory'!$B90,'ATL RAW'!$L:$L,'ATL GA Inventory'!EF$3)+SUMIFS('ATL CR'!$J:$J,'ATL CR'!$I:$I,'ATL GA Inventory'!$B90,'ATL CR'!$L:$L,'ATL GA Inventory'!EF$3)</f>
        <v>0</v>
      </c>
      <c r="EG90" s="13">
        <f>SUMIFS('ATL RAW'!$J:$J,'ATL RAW'!$I:$I,'ATL GA Inventory'!$B90,'ATL RAW'!$L:$L,'ATL GA Inventory'!EG$3)+SUMIFS('ATL CR'!$J:$J,'ATL CR'!$I:$I,'ATL GA Inventory'!$B90,'ATL CR'!$L:$L,'ATL GA Inventory'!EG$3)</f>
        <v>0</v>
      </c>
      <c r="EH90" s="13">
        <f>SUMIFS('ATL RAW'!$J:$J,'ATL RAW'!$I:$I,'ATL GA Inventory'!$B90,'ATL RAW'!$L:$L,'ATL GA Inventory'!EH$3)+SUMIFS('ATL CR'!$J:$J,'ATL CR'!$I:$I,'ATL GA Inventory'!$B90,'ATL CR'!$L:$L,'ATL GA Inventory'!EH$3)</f>
        <v>0</v>
      </c>
      <c r="EI90" s="13">
        <f>SUMIFS('ATL RAW'!$J:$J,'ATL RAW'!$I:$I,'ATL GA Inventory'!$B90,'ATL RAW'!$L:$L,'ATL GA Inventory'!EI$3)+SUMIFS('ATL CR'!$J:$J,'ATL CR'!$I:$I,'ATL GA Inventory'!$B90,'ATL CR'!$L:$L,'ATL GA Inventory'!EI$3)</f>
        <v>0</v>
      </c>
      <c r="EJ90" s="13">
        <f>SUMIFS('ATL RAW'!$J:$J,'ATL RAW'!$I:$I,'ATL GA Inventory'!$B90,'ATL RAW'!$L:$L,'ATL GA Inventory'!EJ$3)+SUMIFS('ATL CR'!$J:$J,'ATL CR'!$I:$I,'ATL GA Inventory'!$B90,'ATL CR'!$L:$L,'ATL GA Inventory'!EJ$3)</f>
        <v>0</v>
      </c>
      <c r="EK90" s="13">
        <f>SUMIFS('ATL RAW'!$J:$J,'ATL RAW'!$I:$I,'ATL GA Inventory'!$B90,'ATL RAW'!$L:$L,'ATL GA Inventory'!EK$3)+SUMIFS('ATL CR'!$J:$J,'ATL CR'!$I:$I,'ATL GA Inventory'!$B90,'ATL CR'!$L:$L,'ATL GA Inventory'!EK$3)</f>
        <v>0</v>
      </c>
      <c r="EL90" s="13">
        <f>SUMIFS('ATL RAW'!$J:$J,'ATL RAW'!$I:$I,'ATL GA Inventory'!$B90,'ATL RAW'!$L:$L,'ATL GA Inventory'!EL$3)+SUMIFS('ATL CR'!$J:$J,'ATL CR'!$I:$I,'ATL GA Inventory'!$B90,'ATL CR'!$L:$L,'ATL GA Inventory'!EL$3)</f>
        <v>0</v>
      </c>
      <c r="EM90" s="13">
        <f>SUMIFS('ATL RAW'!$J:$J,'ATL RAW'!$I:$I,'ATL GA Inventory'!$B90,'ATL RAW'!$L:$L,'ATL GA Inventory'!EM$3)+SUMIFS('ATL CR'!$J:$J,'ATL CR'!$I:$I,'ATL GA Inventory'!$B90,'ATL CR'!$L:$L,'ATL GA Inventory'!EM$3)</f>
        <v>0</v>
      </c>
      <c r="EN90" s="13">
        <f>SUMIFS('ATL RAW'!$J:$J,'ATL RAW'!$I:$I,'ATL GA Inventory'!$B90,'ATL RAW'!$L:$L,'ATL GA Inventory'!EN$3)+SUMIFS('ATL CR'!$J:$J,'ATL CR'!$I:$I,'ATL GA Inventory'!$B90,'ATL CR'!$L:$L,'ATL GA Inventory'!EN$3)</f>
        <v>0</v>
      </c>
      <c r="EO90" s="13">
        <f>SUMIFS('ATL RAW'!$J:$J,'ATL RAW'!$I:$I,'ATL GA Inventory'!$B90,'ATL RAW'!$L:$L,'ATL GA Inventory'!EO$3)+SUMIFS('ATL CR'!$J:$J,'ATL CR'!$I:$I,'ATL GA Inventory'!$B90,'ATL CR'!$L:$L,'ATL GA Inventory'!EO$3)</f>
        <v>0</v>
      </c>
      <c r="EP90" s="13">
        <f>SUMIFS('ATL RAW'!$J:$J,'ATL RAW'!$I:$I,'ATL GA Inventory'!$B90,'ATL RAW'!$L:$L,'ATL GA Inventory'!EP$3)+SUMIFS('ATL CR'!$J:$J,'ATL CR'!$I:$I,'ATL GA Inventory'!$B90,'ATL CR'!$L:$L,'ATL GA Inventory'!EP$3)</f>
        <v>0</v>
      </c>
      <c r="EQ90" s="13">
        <f>SUMIFS('ATL RAW'!$J:$J,'ATL RAW'!$I:$I,'ATL GA Inventory'!$B90,'ATL RAW'!$L:$L,'ATL GA Inventory'!EQ$3)+SUMIFS('ATL CR'!$J:$J,'ATL CR'!$I:$I,'ATL GA Inventory'!$B90,'ATL CR'!$L:$L,'ATL GA Inventory'!EQ$3)</f>
        <v>0</v>
      </c>
      <c r="ER90" s="13">
        <f>SUMIFS('ATL RAW'!$J:$J,'ATL RAW'!$I:$I,'ATL GA Inventory'!$B90,'ATL RAW'!$L:$L,'ATL GA Inventory'!ER$3)+SUMIFS('ATL CR'!$J:$J,'ATL CR'!$I:$I,'ATL GA Inventory'!$B90,'ATL CR'!$L:$L,'ATL GA Inventory'!ER$3)</f>
        <v>0</v>
      </c>
      <c r="ES90" s="13">
        <f>SUMIFS('ATL RAW'!$J:$J,'ATL RAW'!$I:$I,'ATL GA Inventory'!$B90,'ATL RAW'!$L:$L,'ATL GA Inventory'!ES$3)+SUMIFS('ATL CR'!$J:$J,'ATL CR'!$I:$I,'ATL GA Inventory'!$B90,'ATL CR'!$L:$L,'ATL GA Inventory'!ES$3)</f>
        <v>0</v>
      </c>
      <c r="ET90" s="13">
        <f>SUMIFS('ATL RAW'!$J:$J,'ATL RAW'!$I:$I,'ATL GA Inventory'!$B90,'ATL RAW'!$L:$L,'ATL GA Inventory'!ET$3)+SUMIFS('ATL CR'!$J:$J,'ATL CR'!$I:$I,'ATL GA Inventory'!$B90,'ATL CR'!$L:$L,'ATL GA Inventory'!ET$3)</f>
        <v>0</v>
      </c>
      <c r="EU90" s="13">
        <f>SUMIFS('ATL RAW'!$J:$J,'ATL RAW'!$I:$I,'ATL GA Inventory'!$B90,'ATL RAW'!$L:$L,'ATL GA Inventory'!EU$3)+SUMIFS('ATL CR'!$J:$J,'ATL CR'!$I:$I,'ATL GA Inventory'!$B90,'ATL CR'!$L:$L,'ATL GA Inventory'!EU$3)</f>
        <v>0</v>
      </c>
      <c r="EV90" s="13">
        <f>SUMIFS('ATL RAW'!$J:$J,'ATL RAW'!$I:$I,'ATL GA Inventory'!$B90,'ATL RAW'!$L:$L,'ATL GA Inventory'!EV$3)+SUMIFS('ATL CR'!$J:$J,'ATL CR'!$I:$I,'ATL GA Inventory'!$B90,'ATL CR'!$L:$L,'ATL GA Inventory'!EV$3)</f>
        <v>0</v>
      </c>
      <c r="EW90" s="13">
        <f>SUMIFS('ATL RAW'!$J:$J,'ATL RAW'!$I:$I,'ATL GA Inventory'!$B90,'ATL RAW'!$L:$L,'ATL GA Inventory'!EW$3)+SUMIFS('ATL CR'!$J:$J,'ATL CR'!$I:$I,'ATL GA Inventory'!$B90,'ATL CR'!$L:$L,'ATL GA Inventory'!EW$3)</f>
        <v>0</v>
      </c>
      <c r="EX90" s="13">
        <f>SUMIFS('ATL RAW'!$J:$J,'ATL RAW'!$I:$I,'ATL GA Inventory'!$B90,'ATL RAW'!$L:$L,'ATL GA Inventory'!EX$3)+SUMIFS('ATL CR'!$J:$J,'ATL CR'!$I:$I,'ATL GA Inventory'!$B90,'ATL CR'!$L:$L,'ATL GA Inventory'!EX$3)</f>
        <v>0</v>
      </c>
      <c r="EY90" s="13">
        <f>SUMIFS('ATL RAW'!$J:$J,'ATL RAW'!$I:$I,'ATL GA Inventory'!$B90,'ATL RAW'!$L:$L,'ATL GA Inventory'!EY$3)+SUMIFS('ATL CR'!$J:$J,'ATL CR'!$I:$I,'ATL GA Inventory'!$B90,'ATL CR'!$L:$L,'ATL GA Inventory'!EY$3)</f>
        <v>0</v>
      </c>
      <c r="EZ90" s="13">
        <f>SUMIFS('ATL RAW'!$J:$J,'ATL RAW'!$I:$I,'ATL GA Inventory'!$B90,'ATL RAW'!$L:$L,'ATL GA Inventory'!EZ$3)+SUMIFS('ATL CR'!$J:$J,'ATL CR'!$I:$I,'ATL GA Inventory'!$B90,'ATL CR'!$L:$L,'ATL GA Inventory'!EZ$3)</f>
        <v>0</v>
      </c>
      <c r="FA90" s="13">
        <f>SUMIFS('ATL RAW'!$J:$J,'ATL RAW'!$I:$I,'ATL GA Inventory'!$B90,'ATL RAW'!$L:$L,'ATL GA Inventory'!FA$3)+SUMIFS('ATL CR'!$J:$J,'ATL CR'!$I:$I,'ATL GA Inventory'!$B90,'ATL CR'!$L:$L,'ATL GA Inventory'!FA$3)</f>
        <v>0</v>
      </c>
      <c r="FB90" s="13">
        <f>SUMIFS('ATL RAW'!$J:$J,'ATL RAW'!$I:$I,'ATL GA Inventory'!$B90,'ATL RAW'!$L:$L,'ATL GA Inventory'!FB$3)+SUMIFS('ATL CR'!$J:$J,'ATL CR'!$I:$I,'ATL GA Inventory'!$B90,'ATL CR'!$L:$L,'ATL GA Inventory'!FB$3)</f>
        <v>0</v>
      </c>
      <c r="FC90" s="13">
        <f>SUMIFS('ATL RAW'!$J:$J,'ATL RAW'!$I:$I,'ATL GA Inventory'!$B90,'ATL RAW'!$L:$L,'ATL GA Inventory'!FC$3)+SUMIFS('ATL CR'!$J:$J,'ATL CR'!$I:$I,'ATL GA Inventory'!$B90,'ATL CR'!$L:$L,'ATL GA Inventory'!FC$3)</f>
        <v>0</v>
      </c>
      <c r="FD90" s="13">
        <f>SUMIFS('ATL RAW'!$J:$J,'ATL RAW'!$I:$I,'ATL GA Inventory'!$B90,'ATL RAW'!$L:$L,'ATL GA Inventory'!FD$3)+SUMIFS('ATL CR'!$J:$J,'ATL CR'!$I:$I,'ATL GA Inventory'!$B90,'ATL CR'!$L:$L,'ATL GA Inventory'!FD$3)</f>
        <v>0</v>
      </c>
      <c r="FE90" s="13">
        <f>SUMIFS('ATL RAW'!$J:$J,'ATL RAW'!$I:$I,'ATL GA Inventory'!$B90,'ATL RAW'!$L:$L,'ATL GA Inventory'!FE$3)+SUMIFS('ATL CR'!$J:$J,'ATL CR'!$I:$I,'ATL GA Inventory'!$B90,'ATL CR'!$L:$L,'ATL GA Inventory'!FE$3)</f>
        <v>0</v>
      </c>
      <c r="FF90" s="13">
        <f>SUMIFS('ATL RAW'!$J:$J,'ATL RAW'!$I:$I,'ATL GA Inventory'!$B90,'ATL RAW'!$L:$L,'ATL GA Inventory'!FF$3)+SUMIFS('ATL CR'!$J:$J,'ATL CR'!$I:$I,'ATL GA Inventory'!$B90,'ATL CR'!$L:$L,'ATL GA Inventory'!FF$3)</f>
        <v>0</v>
      </c>
      <c r="FG90" s="13">
        <f>SUMIFS('ATL RAW'!$J:$J,'ATL RAW'!$I:$I,'ATL GA Inventory'!$B90,'ATL RAW'!$L:$L,'ATL GA Inventory'!FG$3)+SUMIFS('ATL CR'!$J:$J,'ATL CR'!$I:$I,'ATL GA Inventory'!$B90,'ATL CR'!$L:$L,'ATL GA Inventory'!FG$3)</f>
        <v>0</v>
      </c>
      <c r="FH90" s="13">
        <f>SUMIFS('ATL RAW'!$J:$J,'ATL RAW'!$I:$I,'ATL GA Inventory'!$B90,'ATL RAW'!$L:$L,'ATL GA Inventory'!FH$3)+SUMIFS('ATL CR'!$J:$J,'ATL CR'!$I:$I,'ATL GA Inventory'!$B90,'ATL CR'!$L:$L,'ATL GA Inventory'!FH$3)</f>
        <v>0</v>
      </c>
      <c r="FI90" s="13">
        <f>SUMIFS('ATL RAW'!$J:$J,'ATL RAW'!$I:$I,'ATL GA Inventory'!$B90,'ATL RAW'!$L:$L,'ATL GA Inventory'!FI$3)+SUMIFS('ATL CR'!$J:$J,'ATL CR'!$I:$I,'ATL GA Inventory'!$B90,'ATL CR'!$L:$L,'ATL GA Inventory'!FI$3)</f>
        <v>0</v>
      </c>
      <c r="FJ90" s="13">
        <f>SUMIFS('ATL RAW'!$J:$J,'ATL RAW'!$I:$I,'ATL GA Inventory'!$B90,'ATL RAW'!$L:$L,'ATL GA Inventory'!FJ$3)+SUMIFS('ATL CR'!$J:$J,'ATL CR'!$I:$I,'ATL GA Inventory'!$B90,'ATL CR'!$L:$L,'ATL GA Inventory'!FJ$3)</f>
        <v>0</v>
      </c>
      <c r="FK90" s="13">
        <f>SUMIFS('ATL RAW'!$J:$J,'ATL RAW'!$I:$I,'ATL GA Inventory'!$B90,'ATL RAW'!$L:$L,'ATL GA Inventory'!FK$3)+SUMIFS('ATL CR'!$J:$J,'ATL CR'!$I:$I,'ATL GA Inventory'!$B90,'ATL CR'!$L:$L,'ATL GA Inventory'!FK$3)</f>
        <v>0</v>
      </c>
      <c r="FL90" s="13">
        <f>SUMIFS('ATL RAW'!$J:$J,'ATL RAW'!$I:$I,'ATL GA Inventory'!$B90,'ATL RAW'!$L:$L,'ATL GA Inventory'!FL$3)+SUMIFS('ATL CR'!$J:$J,'ATL CR'!$I:$I,'ATL GA Inventory'!$B90,'ATL CR'!$L:$L,'ATL GA Inventory'!FL$3)</f>
        <v>0</v>
      </c>
      <c r="FM90" s="13">
        <f>SUMIFS('ATL RAW'!$J:$J,'ATL RAW'!$I:$I,'ATL GA Inventory'!$B90,'ATL RAW'!$L:$L,'ATL GA Inventory'!FM$3)+SUMIFS('ATL CR'!$J:$J,'ATL CR'!$I:$I,'ATL GA Inventory'!$B90,'ATL CR'!$L:$L,'ATL GA Inventory'!FM$3)</f>
        <v>0</v>
      </c>
      <c r="FN90" s="13">
        <f>SUMIFS('ATL RAW'!$J:$J,'ATL RAW'!$I:$I,'ATL GA Inventory'!$B90,'ATL RAW'!$L:$L,'ATL GA Inventory'!FN$3)+SUMIFS('ATL CR'!$J:$J,'ATL CR'!$I:$I,'ATL GA Inventory'!$B90,'ATL CR'!$L:$L,'ATL GA Inventory'!FN$3)</f>
        <v>0</v>
      </c>
      <c r="FO90" s="13">
        <f>SUMIFS('ATL RAW'!$J:$J,'ATL RAW'!$I:$I,'ATL GA Inventory'!$B90,'ATL RAW'!$L:$L,'ATL GA Inventory'!FO$3)+SUMIFS('ATL CR'!$J:$J,'ATL CR'!$I:$I,'ATL GA Inventory'!$B90,'ATL CR'!$L:$L,'ATL GA Inventory'!FO$3)</f>
        <v>0</v>
      </c>
      <c r="FP90" s="13">
        <f>SUMIFS('ATL RAW'!$J:$J,'ATL RAW'!$I:$I,'ATL GA Inventory'!$B90,'ATL RAW'!$L:$L,'ATL GA Inventory'!FP$3)+SUMIFS('ATL CR'!$J:$J,'ATL CR'!$I:$I,'ATL GA Inventory'!$B90,'ATL CR'!$L:$L,'ATL GA Inventory'!FP$3)</f>
        <v>0</v>
      </c>
      <c r="FQ90" s="13">
        <f>SUMIFS('ATL RAW'!$J:$J,'ATL RAW'!$I:$I,'ATL GA Inventory'!$B90,'ATL RAW'!$L:$L,'ATL GA Inventory'!FQ$3)+SUMIFS('ATL CR'!$J:$J,'ATL CR'!$I:$I,'ATL GA Inventory'!$B90,'ATL CR'!$L:$L,'ATL GA Inventory'!FQ$3)</f>
        <v>0</v>
      </c>
      <c r="FR90" s="13">
        <f>SUMIFS('ATL RAW'!$J:$J,'ATL RAW'!$I:$I,'ATL GA Inventory'!$B90,'ATL RAW'!$L:$L,'ATL GA Inventory'!FR$3)+SUMIFS('ATL CR'!$J:$J,'ATL CR'!$I:$I,'ATL GA Inventory'!$B90,'ATL CR'!$L:$L,'ATL GA Inventory'!FR$3)</f>
        <v>0</v>
      </c>
      <c r="FS90" s="13">
        <f>SUMIFS('ATL RAW'!$J:$J,'ATL RAW'!$I:$I,'ATL GA Inventory'!$B90,'ATL RAW'!$L:$L,'ATL GA Inventory'!FS$3)+SUMIFS('ATL CR'!$J:$J,'ATL CR'!$I:$I,'ATL GA Inventory'!$B90,'ATL CR'!$L:$L,'ATL GA Inventory'!FS$3)</f>
        <v>0</v>
      </c>
      <c r="FT90" s="13">
        <f>SUMIFS('ATL RAW'!$J:$J,'ATL RAW'!$I:$I,'ATL GA Inventory'!$B90,'ATL RAW'!$L:$L,'ATL GA Inventory'!FT$3)+SUMIFS('ATL CR'!$J:$J,'ATL CR'!$I:$I,'ATL GA Inventory'!$B90,'ATL CR'!$L:$L,'ATL GA Inventory'!FT$3)</f>
        <v>0</v>
      </c>
      <c r="FU90" s="13">
        <f>SUMIFS('ATL RAW'!$J:$J,'ATL RAW'!$I:$I,'ATL GA Inventory'!$B90,'ATL RAW'!$L:$L,'ATL GA Inventory'!FU$3)+SUMIFS('ATL CR'!$J:$J,'ATL CR'!$I:$I,'ATL GA Inventory'!$B90,'ATL CR'!$L:$L,'ATL GA Inventory'!FU$3)</f>
        <v>0</v>
      </c>
      <c r="FV90" s="13">
        <f>SUMIFS('ATL RAW'!$J:$J,'ATL RAW'!$I:$I,'ATL GA Inventory'!$B90,'ATL RAW'!$L:$L,'ATL GA Inventory'!FV$3)+SUMIFS('ATL CR'!$J:$J,'ATL CR'!$I:$I,'ATL GA Inventory'!$B90,'ATL CR'!$L:$L,'ATL GA Inventory'!FV$3)</f>
        <v>0</v>
      </c>
      <c r="FW90" s="13">
        <f>SUMIFS('ATL RAW'!$J:$J,'ATL RAW'!$I:$I,'ATL GA Inventory'!$B90,'ATL RAW'!$L:$L,'ATL GA Inventory'!FW$3)+SUMIFS('ATL CR'!$J:$J,'ATL CR'!$I:$I,'ATL GA Inventory'!$B90,'ATL CR'!$L:$L,'ATL GA Inventory'!FW$3)</f>
        <v>0</v>
      </c>
      <c r="FX90" s="13">
        <f>SUMIFS('ATL RAW'!$J:$J,'ATL RAW'!$I:$I,'ATL GA Inventory'!$B90,'ATL RAW'!$L:$L,'ATL GA Inventory'!FX$3)+SUMIFS('ATL CR'!$J:$J,'ATL CR'!$I:$I,'ATL GA Inventory'!$B90,'ATL CR'!$L:$L,'ATL GA Inventory'!FX$3)</f>
        <v>0</v>
      </c>
      <c r="FY90" s="13">
        <f>SUMIFS('ATL RAW'!$J:$J,'ATL RAW'!$I:$I,'ATL GA Inventory'!$B90,'ATL RAW'!$L:$L,'ATL GA Inventory'!FY$3)+SUMIFS('ATL CR'!$J:$J,'ATL CR'!$I:$I,'ATL GA Inventory'!$B90,'ATL CR'!$L:$L,'ATL GA Inventory'!FY$3)</f>
        <v>0</v>
      </c>
      <c r="FZ90" s="13">
        <f>SUMIFS('ATL RAW'!$J:$J,'ATL RAW'!$I:$I,'ATL GA Inventory'!$B90,'ATL RAW'!$L:$L,'ATL GA Inventory'!FZ$3)+SUMIFS('ATL CR'!$J:$J,'ATL CR'!$I:$I,'ATL GA Inventory'!$B90,'ATL CR'!$L:$L,'ATL GA Inventory'!FZ$3)</f>
        <v>0</v>
      </c>
      <c r="GA90" s="13">
        <f>SUMIFS('ATL RAW'!$J:$J,'ATL RAW'!$I:$I,'ATL GA Inventory'!$B90,'ATL RAW'!$L:$L,'ATL GA Inventory'!GA$3)+SUMIFS('ATL CR'!$J:$J,'ATL CR'!$I:$I,'ATL GA Inventory'!$B90,'ATL CR'!$L:$L,'ATL GA Inventory'!GA$3)</f>
        <v>0</v>
      </c>
      <c r="GB90" s="13">
        <f>SUMIFS('ATL RAW'!$J:$J,'ATL RAW'!$I:$I,'ATL GA Inventory'!$B90,'ATL RAW'!$L:$L,'ATL GA Inventory'!GB$3)+SUMIFS('ATL CR'!$J:$J,'ATL CR'!$I:$I,'ATL GA Inventory'!$B90,'ATL CR'!$L:$L,'ATL GA Inventory'!GB$3)</f>
        <v>0</v>
      </c>
      <c r="GC90" s="13">
        <f>SUMIFS('ATL RAW'!$J:$J,'ATL RAW'!$I:$I,'ATL GA Inventory'!$B90,'ATL RAW'!$L:$L,'ATL GA Inventory'!GC$3)+SUMIFS('ATL CR'!$J:$J,'ATL CR'!$I:$I,'ATL GA Inventory'!$B90,'ATL CR'!$L:$L,'ATL GA Inventory'!GC$3)</f>
        <v>0</v>
      </c>
      <c r="GD90" s="13">
        <f>SUMIFS('ATL RAW'!$J:$J,'ATL RAW'!$I:$I,'ATL GA Inventory'!$B90,'ATL RAW'!$L:$L,'ATL GA Inventory'!GD$3)+SUMIFS('ATL CR'!$J:$J,'ATL CR'!$I:$I,'ATL GA Inventory'!$B90,'ATL CR'!$L:$L,'ATL GA Inventory'!GD$3)</f>
        <v>0</v>
      </c>
      <c r="GE90" s="13">
        <f>SUMIFS('ATL RAW'!$J:$J,'ATL RAW'!$I:$I,'ATL GA Inventory'!$B90,'ATL RAW'!$L:$L,'ATL GA Inventory'!GE$3)+SUMIFS('ATL CR'!$J:$J,'ATL CR'!$I:$I,'ATL GA Inventory'!$B90,'ATL CR'!$L:$L,'ATL GA Inventory'!GE$3)</f>
        <v>0</v>
      </c>
      <c r="GF90" s="13">
        <f>SUMIFS('ATL RAW'!$J:$J,'ATL RAW'!$I:$I,'ATL GA Inventory'!$B90,'ATL RAW'!$L:$L,'ATL GA Inventory'!GF$3)+SUMIFS('ATL CR'!$J:$J,'ATL CR'!$I:$I,'ATL GA Inventory'!$B90,'ATL CR'!$L:$L,'ATL GA Inventory'!GF$3)</f>
        <v>0</v>
      </c>
      <c r="GG90" s="13">
        <f>SUMIFS('ATL RAW'!$J:$J,'ATL RAW'!$I:$I,'ATL GA Inventory'!$B90,'ATL RAW'!$L:$L,'ATL GA Inventory'!GG$3)+SUMIFS('ATL CR'!$J:$J,'ATL CR'!$I:$I,'ATL GA Inventory'!$B90,'ATL CR'!$L:$L,'ATL GA Inventory'!GG$3)</f>
        <v>0</v>
      </c>
      <c r="GH90" s="13">
        <f>SUMIFS('ATL RAW'!$J:$J,'ATL RAW'!$I:$I,'ATL GA Inventory'!$B90,'ATL RAW'!$L:$L,'ATL GA Inventory'!GH$3)+SUMIFS('ATL CR'!$J:$J,'ATL CR'!$I:$I,'ATL GA Inventory'!$B90,'ATL CR'!$L:$L,'ATL GA Inventory'!GH$3)</f>
        <v>0</v>
      </c>
      <c r="GI90" s="13">
        <f>SUMIFS('ATL RAW'!$J:$J,'ATL RAW'!$I:$I,'ATL GA Inventory'!$B90,'ATL RAW'!$L:$L,'ATL GA Inventory'!GI$3)+SUMIFS('ATL CR'!$J:$J,'ATL CR'!$I:$I,'ATL GA Inventory'!$B90,'ATL CR'!$L:$L,'ATL GA Inventory'!GI$3)</f>
        <v>0</v>
      </c>
      <c r="GJ90" s="13">
        <f>SUMIFS('ATL RAW'!$J:$J,'ATL RAW'!$I:$I,'ATL GA Inventory'!$B90,'ATL RAW'!$L:$L,'ATL GA Inventory'!GJ$3)+SUMIFS('ATL CR'!$J:$J,'ATL CR'!$I:$I,'ATL GA Inventory'!$B90,'ATL CR'!$L:$L,'ATL GA Inventory'!GJ$3)</f>
        <v>0</v>
      </c>
      <c r="GK90" s="13">
        <f>SUMIFS('ATL RAW'!$J:$J,'ATL RAW'!$I:$I,'ATL GA Inventory'!$B90,'ATL RAW'!$L:$L,'ATL GA Inventory'!GK$3)+SUMIFS('ATL CR'!$J:$J,'ATL CR'!$I:$I,'ATL GA Inventory'!$B90,'ATL CR'!$L:$L,'ATL GA Inventory'!GK$3)</f>
        <v>0</v>
      </c>
      <c r="GL90" s="13">
        <f>SUMIFS('ATL RAW'!$J:$J,'ATL RAW'!$I:$I,'ATL GA Inventory'!$B90,'ATL RAW'!$L:$L,'ATL GA Inventory'!GL$3)+SUMIFS('ATL CR'!$J:$J,'ATL CR'!$I:$I,'ATL GA Inventory'!$B90,'ATL CR'!$L:$L,'ATL GA Inventory'!GL$3)</f>
        <v>0</v>
      </c>
      <c r="GM90" s="13">
        <f>SUMIFS('ATL RAW'!$J:$J,'ATL RAW'!$I:$I,'ATL GA Inventory'!$B90,'ATL RAW'!$L:$L,'ATL GA Inventory'!GM$3)+SUMIFS('ATL CR'!$J:$J,'ATL CR'!$I:$I,'ATL GA Inventory'!$B90,'ATL CR'!$L:$L,'ATL GA Inventory'!GM$3)</f>
        <v>0</v>
      </c>
      <c r="GN90" s="13">
        <f>SUMIFS('ATL RAW'!$J:$J,'ATL RAW'!$I:$I,'ATL GA Inventory'!$B90,'ATL RAW'!$L:$L,'ATL GA Inventory'!GN$3)+SUMIFS('ATL CR'!$J:$J,'ATL CR'!$I:$I,'ATL GA Inventory'!$B90,'ATL CR'!$L:$L,'ATL GA Inventory'!GN$3)</f>
        <v>0</v>
      </c>
      <c r="GO90" s="13">
        <f>SUMIFS('ATL RAW'!$J:$J,'ATL RAW'!$I:$I,'ATL GA Inventory'!$B90,'ATL RAW'!$L:$L,'ATL GA Inventory'!GO$3)+SUMIFS('ATL CR'!$J:$J,'ATL CR'!$I:$I,'ATL GA Inventory'!$B90,'ATL CR'!$L:$L,'ATL GA Inventory'!GO$3)</f>
        <v>0</v>
      </c>
      <c r="GP90" s="13">
        <f>SUMIFS('ATL RAW'!$J:$J,'ATL RAW'!$I:$I,'ATL GA Inventory'!$B90,'ATL RAW'!$L:$L,'ATL GA Inventory'!GP$3)+SUMIFS('ATL CR'!$J:$J,'ATL CR'!$I:$I,'ATL GA Inventory'!$B90,'ATL CR'!$L:$L,'ATL GA Inventory'!GP$3)</f>
        <v>0</v>
      </c>
      <c r="GQ90" s="13">
        <f>SUMIFS('ATL RAW'!$J:$J,'ATL RAW'!$I:$I,'ATL GA Inventory'!$B90,'ATL RAW'!$L:$L,'ATL GA Inventory'!GQ$3)+SUMIFS('ATL CR'!$J:$J,'ATL CR'!$I:$I,'ATL GA Inventory'!$B90,'ATL CR'!$L:$L,'ATL GA Inventory'!GQ$3)</f>
        <v>0</v>
      </c>
      <c r="GR90" s="13">
        <f>SUMIFS('ATL RAW'!$J:$J,'ATL RAW'!$I:$I,'ATL GA Inventory'!$B90,'ATL RAW'!$L:$L,'ATL GA Inventory'!GR$3)+SUMIFS('ATL CR'!$J:$J,'ATL CR'!$I:$I,'ATL GA Inventory'!$B90,'ATL CR'!$L:$L,'ATL GA Inventory'!GR$3)</f>
        <v>0</v>
      </c>
      <c r="GS90" s="13">
        <f>SUMIFS('ATL RAW'!$J:$J,'ATL RAW'!$I:$I,'ATL GA Inventory'!$B90,'ATL RAW'!$L:$L,'ATL GA Inventory'!GS$3)+SUMIFS('ATL CR'!$J:$J,'ATL CR'!$I:$I,'ATL GA Inventory'!$B90,'ATL CR'!$L:$L,'ATL GA Inventory'!GS$3)</f>
        <v>0</v>
      </c>
      <c r="GT90" s="13">
        <f>SUMIFS('ATL RAW'!$J:$J,'ATL RAW'!$I:$I,'ATL GA Inventory'!$B90,'ATL RAW'!$L:$L,'ATL GA Inventory'!GT$3)+SUMIFS('ATL CR'!$J:$J,'ATL CR'!$I:$I,'ATL GA Inventory'!$B90,'ATL CR'!$L:$L,'ATL GA Inventory'!GT$3)</f>
        <v>0</v>
      </c>
      <c r="GU90" s="13">
        <f>SUMIFS('ATL RAW'!$J:$J,'ATL RAW'!$I:$I,'ATL GA Inventory'!$B90,'ATL RAW'!$L:$L,'ATL GA Inventory'!GU$3)+SUMIFS('ATL CR'!$J:$J,'ATL CR'!$I:$I,'ATL GA Inventory'!$B90,'ATL CR'!$L:$L,'ATL GA Inventory'!GU$3)</f>
        <v>0</v>
      </c>
      <c r="GV90" s="13">
        <f>SUMIFS('ATL RAW'!$J:$J,'ATL RAW'!$I:$I,'ATL GA Inventory'!$B90,'ATL RAW'!$L:$L,'ATL GA Inventory'!GV$3)+SUMIFS('ATL CR'!$J:$J,'ATL CR'!$I:$I,'ATL GA Inventory'!$B90,'ATL CR'!$L:$L,'ATL GA Inventory'!GV$3)</f>
        <v>0</v>
      </c>
      <c r="GW90" s="13">
        <f>SUMIFS('ATL RAW'!$J:$J,'ATL RAW'!$I:$I,'ATL GA Inventory'!$B90,'ATL RAW'!$L:$L,'ATL GA Inventory'!GW$3)+SUMIFS('ATL CR'!$J:$J,'ATL CR'!$I:$I,'ATL GA Inventory'!$B90,'ATL CR'!$L:$L,'ATL GA Inventory'!GW$3)</f>
        <v>0</v>
      </c>
      <c r="GX90" s="13">
        <f>SUMIFS('ATL RAW'!$J:$J,'ATL RAW'!$I:$I,'ATL GA Inventory'!$B90,'ATL RAW'!$L:$L,'ATL GA Inventory'!GX$3)+SUMIFS('ATL CR'!$J:$J,'ATL CR'!$I:$I,'ATL GA Inventory'!$B90,'ATL CR'!$L:$L,'ATL GA Inventory'!GX$3)</f>
        <v>0</v>
      </c>
      <c r="GY90" s="13">
        <f>SUMIFS('ATL RAW'!$J:$J,'ATL RAW'!$I:$I,'ATL GA Inventory'!$B90,'ATL RAW'!$L:$L,'ATL GA Inventory'!GY$3)+SUMIFS('ATL CR'!$J:$J,'ATL CR'!$I:$I,'ATL GA Inventory'!$B90,'ATL CR'!$L:$L,'ATL GA Inventory'!GY$3)</f>
        <v>0</v>
      </c>
    </row>
    <row r="91" spans="1:207">
      <c r="A91" s="15" t="s">
        <v>8123</v>
      </c>
      <c r="B91" s="15">
        <f t="shared" si="12"/>
        <v>46104144</v>
      </c>
      <c r="C91" s="15" t="str">
        <f t="shared" si="12"/>
        <v>Q.PEAK DUO L-G6P.2</v>
      </c>
      <c r="D91" s="14">
        <f t="shared" si="12"/>
        <v>420</v>
      </c>
      <c r="E91" s="13">
        <f>SUMIFS('ATL RAW'!$J:$J,'ATL RAW'!$I:$I,'ATL GA Inventory'!$B91,'ATL RAW'!$L:$L,'ATL GA Inventory'!E$3)+SUMIFS('ATL CR'!$J:$J,'ATL CR'!$I:$I,'ATL GA Inventory'!$B91,'ATL CR'!$L:$L,'ATL GA Inventory'!E$3)</f>
        <v>0</v>
      </c>
      <c r="F91" s="13">
        <f>SUMIFS('ATL RAW'!$J:$J,'ATL RAW'!$I:$I,'ATL GA Inventory'!$B91,'ATL RAW'!$L:$L,'ATL GA Inventory'!F$3)+SUMIFS('ATL CR'!$J:$J,'ATL CR'!$I:$I,'ATL GA Inventory'!$B91,'ATL CR'!$L:$L,'ATL GA Inventory'!F$3)</f>
        <v>0</v>
      </c>
      <c r="G91" s="13">
        <f>SUMIFS('ATL RAW'!$J:$J,'ATL RAW'!$I:$I,'ATL GA Inventory'!$B91,'ATL RAW'!$L:$L,'ATL GA Inventory'!G$3)+SUMIFS('ATL CR'!$J:$J,'ATL CR'!$I:$I,'ATL GA Inventory'!$B91,'ATL CR'!$L:$L,'ATL GA Inventory'!G$3)</f>
        <v>0</v>
      </c>
      <c r="H91" s="13">
        <f>SUMIFS('ATL RAW'!$J:$J,'ATL RAW'!$I:$I,'ATL GA Inventory'!$B91,'ATL RAW'!$L:$L,'ATL GA Inventory'!H$3)+SUMIFS('ATL CR'!$J:$J,'ATL CR'!$I:$I,'ATL GA Inventory'!$B91,'ATL CR'!$L:$L,'ATL GA Inventory'!H$3)</f>
        <v>0</v>
      </c>
      <c r="I91" s="13">
        <f>SUMIFS('ATL RAW'!$J:$J,'ATL RAW'!$I:$I,'ATL GA Inventory'!$B91,'ATL RAW'!$L:$L,'ATL GA Inventory'!I$3)+SUMIFS('ATL CR'!$J:$J,'ATL CR'!$I:$I,'ATL GA Inventory'!$B91,'ATL CR'!$L:$L,'ATL GA Inventory'!I$3)</f>
        <v>0</v>
      </c>
      <c r="J91" s="13">
        <f>SUMIFS('ATL RAW'!$J:$J,'ATL RAW'!$I:$I,'ATL GA Inventory'!$B91,'ATL RAW'!$L:$L,'ATL GA Inventory'!J$3)+SUMIFS('ATL CR'!$J:$J,'ATL CR'!$I:$I,'ATL GA Inventory'!$B91,'ATL CR'!$L:$L,'ATL GA Inventory'!J$3)</f>
        <v>0</v>
      </c>
      <c r="K91" s="13">
        <f>SUMIFS('ATL RAW'!$J:$J,'ATL RAW'!$I:$I,'ATL GA Inventory'!$B91,'ATL RAW'!$L:$L,'ATL GA Inventory'!K$3)+SUMIFS('ATL CR'!$J:$J,'ATL CR'!$I:$I,'ATL GA Inventory'!$B91,'ATL CR'!$L:$L,'ATL GA Inventory'!K$3)</f>
        <v>0</v>
      </c>
      <c r="L91" s="13">
        <f>SUMIFS('ATL RAW'!$J:$J,'ATL RAW'!$I:$I,'ATL GA Inventory'!$B91,'ATL RAW'!$L:$L,'ATL GA Inventory'!L$3)+SUMIFS('ATL CR'!$J:$J,'ATL CR'!$I:$I,'ATL GA Inventory'!$B91,'ATL CR'!$L:$L,'ATL GA Inventory'!L$3)</f>
        <v>0</v>
      </c>
      <c r="M91" s="13">
        <f>SUMIFS('ATL RAW'!$J:$J,'ATL RAW'!$I:$I,'ATL GA Inventory'!$B91,'ATL RAW'!$L:$L,'ATL GA Inventory'!M$3)+SUMIFS('ATL CR'!$J:$J,'ATL CR'!$I:$I,'ATL GA Inventory'!$B91,'ATL CR'!$L:$L,'ATL GA Inventory'!M$3)</f>
        <v>0</v>
      </c>
      <c r="N91" s="13">
        <f>SUMIFS('ATL RAW'!$J:$J,'ATL RAW'!$I:$I,'ATL GA Inventory'!$B91,'ATL RAW'!$L:$L,'ATL GA Inventory'!N$3)+SUMIFS('ATL CR'!$J:$J,'ATL CR'!$I:$I,'ATL GA Inventory'!$B91,'ATL CR'!$L:$L,'ATL GA Inventory'!N$3)</f>
        <v>0</v>
      </c>
      <c r="O91" s="13">
        <f>SUMIFS('ATL RAW'!$J:$J,'ATL RAW'!$I:$I,'ATL GA Inventory'!$B91,'ATL RAW'!$L:$L,'ATL GA Inventory'!O$3)+SUMIFS('ATL CR'!$J:$J,'ATL CR'!$I:$I,'ATL GA Inventory'!$B91,'ATL CR'!$L:$L,'ATL GA Inventory'!O$3)</f>
        <v>0</v>
      </c>
      <c r="P91" s="13">
        <f>SUMIFS('ATL RAW'!$J:$J,'ATL RAW'!$I:$I,'ATL GA Inventory'!$B91,'ATL RAW'!$L:$L,'ATL GA Inventory'!P$3)+SUMIFS('ATL CR'!$J:$J,'ATL CR'!$I:$I,'ATL GA Inventory'!$B91,'ATL CR'!$L:$L,'ATL GA Inventory'!P$3)</f>
        <v>0</v>
      </c>
      <c r="Q91" s="13">
        <f>SUMIFS('ATL RAW'!$J:$J,'ATL RAW'!$I:$I,'ATL GA Inventory'!$B91,'ATL RAW'!$L:$L,'ATL GA Inventory'!Q$3)+SUMIFS('ATL CR'!$J:$J,'ATL CR'!$I:$I,'ATL GA Inventory'!$B91,'ATL CR'!$L:$L,'ATL GA Inventory'!Q$3)</f>
        <v>0</v>
      </c>
      <c r="R91" s="13">
        <f>SUMIFS('ATL RAW'!$J:$J,'ATL RAW'!$I:$I,'ATL GA Inventory'!$B91,'ATL RAW'!$L:$L,'ATL GA Inventory'!R$3)+SUMIFS('ATL CR'!$J:$J,'ATL CR'!$I:$I,'ATL GA Inventory'!$B91,'ATL CR'!$L:$L,'ATL GA Inventory'!R$3)</f>
        <v>0</v>
      </c>
      <c r="S91" s="13">
        <f>SUMIFS('ATL RAW'!$J:$J,'ATL RAW'!$I:$I,'ATL GA Inventory'!$B91,'ATL RAW'!$L:$L,'ATL GA Inventory'!S$3)+SUMIFS('ATL CR'!$J:$J,'ATL CR'!$I:$I,'ATL GA Inventory'!$B91,'ATL CR'!$L:$L,'ATL GA Inventory'!S$3)</f>
        <v>0</v>
      </c>
      <c r="T91" s="13">
        <f>SUMIFS('ATL RAW'!$J:$J,'ATL RAW'!$I:$I,'ATL GA Inventory'!$B91,'ATL RAW'!$L:$L,'ATL GA Inventory'!T$3)+SUMIFS('ATL CR'!$J:$J,'ATL CR'!$I:$I,'ATL GA Inventory'!$B91,'ATL CR'!$L:$L,'ATL GA Inventory'!T$3)</f>
        <v>0</v>
      </c>
      <c r="U91" s="13">
        <f>SUMIFS('ATL RAW'!$J:$J,'ATL RAW'!$I:$I,'ATL GA Inventory'!$B91,'ATL RAW'!$L:$L,'ATL GA Inventory'!U$3)+SUMIFS('ATL CR'!$J:$J,'ATL CR'!$I:$I,'ATL GA Inventory'!$B91,'ATL CR'!$L:$L,'ATL GA Inventory'!U$3)</f>
        <v>0</v>
      </c>
      <c r="V91" s="13">
        <f>SUMIFS('ATL RAW'!$J:$J,'ATL RAW'!$I:$I,'ATL GA Inventory'!$B91,'ATL RAW'!$L:$L,'ATL GA Inventory'!V$3)+SUMIFS('ATL CR'!$J:$J,'ATL CR'!$I:$I,'ATL GA Inventory'!$B91,'ATL CR'!$L:$L,'ATL GA Inventory'!V$3)</f>
        <v>0</v>
      </c>
      <c r="W91" s="13">
        <f>SUMIFS('ATL RAW'!$J:$J,'ATL RAW'!$I:$I,'ATL GA Inventory'!$B91,'ATL RAW'!$L:$L,'ATL GA Inventory'!W$3)+SUMIFS('ATL CR'!$J:$J,'ATL CR'!$I:$I,'ATL GA Inventory'!$B91,'ATL CR'!$L:$L,'ATL GA Inventory'!W$3)</f>
        <v>0</v>
      </c>
      <c r="X91" s="13">
        <f>SUMIFS('ATL RAW'!$J:$J,'ATL RAW'!$I:$I,'ATL GA Inventory'!$B91,'ATL RAW'!$L:$L,'ATL GA Inventory'!X$3)+SUMIFS('ATL CR'!$J:$J,'ATL CR'!$I:$I,'ATL GA Inventory'!$B91,'ATL CR'!$L:$L,'ATL GA Inventory'!X$3)</f>
        <v>0</v>
      </c>
      <c r="Y91" s="13">
        <f>SUMIFS('ATL RAW'!$J:$J,'ATL RAW'!$I:$I,'ATL GA Inventory'!$B91,'ATL RAW'!$L:$L,'ATL GA Inventory'!Y$3)+SUMIFS('ATL CR'!$J:$J,'ATL CR'!$I:$I,'ATL GA Inventory'!$B91,'ATL CR'!$L:$L,'ATL GA Inventory'!Y$3)</f>
        <v>0</v>
      </c>
      <c r="Z91" s="13">
        <f>SUMIFS('ATL RAW'!$J:$J,'ATL RAW'!$I:$I,'ATL GA Inventory'!$B91,'ATL RAW'!$L:$L,'ATL GA Inventory'!Z$3)+SUMIFS('ATL CR'!$J:$J,'ATL CR'!$I:$I,'ATL GA Inventory'!$B91,'ATL CR'!$L:$L,'ATL GA Inventory'!Z$3)</f>
        <v>0</v>
      </c>
      <c r="AA91" s="13">
        <f>SUMIFS('ATL RAW'!$J:$J,'ATL RAW'!$I:$I,'ATL GA Inventory'!$B91,'ATL RAW'!$L:$L,'ATL GA Inventory'!AA$3)+SUMIFS('ATL CR'!$J:$J,'ATL CR'!$I:$I,'ATL GA Inventory'!$B91,'ATL CR'!$L:$L,'ATL GA Inventory'!AA$3)</f>
        <v>0</v>
      </c>
      <c r="AB91" s="13">
        <f>SUMIFS('ATL RAW'!$J:$J,'ATL RAW'!$I:$I,'ATL GA Inventory'!$B91,'ATL RAW'!$L:$L,'ATL GA Inventory'!AB$3)+SUMIFS('ATL CR'!$J:$J,'ATL CR'!$I:$I,'ATL GA Inventory'!$B91,'ATL CR'!$L:$L,'ATL GA Inventory'!AB$3)</f>
        <v>0</v>
      </c>
      <c r="AC91" s="13">
        <f>SUMIFS('ATL RAW'!$J:$J,'ATL RAW'!$I:$I,'ATL GA Inventory'!$B91,'ATL RAW'!$L:$L,'ATL GA Inventory'!AC$3)+SUMIFS('ATL CR'!$J:$J,'ATL CR'!$I:$I,'ATL GA Inventory'!$B91,'ATL CR'!$L:$L,'ATL GA Inventory'!AC$3)</f>
        <v>0</v>
      </c>
      <c r="AD91" s="13">
        <f>SUMIFS('ATL RAW'!$J:$J,'ATL RAW'!$I:$I,'ATL GA Inventory'!$B91,'ATL RAW'!$L:$L,'ATL GA Inventory'!AD$3)+SUMIFS('ATL CR'!$J:$J,'ATL CR'!$I:$I,'ATL GA Inventory'!$B91,'ATL CR'!$L:$L,'ATL GA Inventory'!AD$3)</f>
        <v>0</v>
      </c>
      <c r="AE91" s="13">
        <f>SUMIFS('ATL RAW'!$J:$J,'ATL RAW'!$I:$I,'ATL GA Inventory'!$B91,'ATL RAW'!$L:$L,'ATL GA Inventory'!AE$3)+SUMIFS('ATL CR'!$J:$J,'ATL CR'!$I:$I,'ATL GA Inventory'!$B91,'ATL CR'!$L:$L,'ATL GA Inventory'!AE$3)</f>
        <v>0</v>
      </c>
      <c r="AF91" s="13">
        <f>SUMIFS('ATL RAW'!$J:$J,'ATL RAW'!$I:$I,'ATL GA Inventory'!$B91,'ATL RAW'!$L:$L,'ATL GA Inventory'!AF$3)+SUMIFS('ATL CR'!$J:$J,'ATL CR'!$I:$I,'ATL GA Inventory'!$B91,'ATL CR'!$L:$L,'ATL GA Inventory'!AF$3)</f>
        <v>0</v>
      </c>
      <c r="AG91" s="13">
        <f>SUMIFS('ATL RAW'!$J:$J,'ATL RAW'!$I:$I,'ATL GA Inventory'!$B91,'ATL RAW'!$L:$L,'ATL GA Inventory'!AG$3)+SUMIFS('ATL CR'!$J:$J,'ATL CR'!$I:$I,'ATL GA Inventory'!$B91,'ATL CR'!$L:$L,'ATL GA Inventory'!AG$3)</f>
        <v>0</v>
      </c>
      <c r="AH91" s="13">
        <f>SUMIFS('ATL RAW'!$J:$J,'ATL RAW'!$I:$I,'ATL GA Inventory'!$B91,'ATL RAW'!$L:$L,'ATL GA Inventory'!AH$3)+SUMIFS('ATL CR'!$J:$J,'ATL CR'!$I:$I,'ATL GA Inventory'!$B91,'ATL CR'!$L:$L,'ATL GA Inventory'!AH$3)</f>
        <v>0</v>
      </c>
      <c r="AI91" s="13">
        <f>SUMIFS('ATL RAW'!$J:$J,'ATL RAW'!$I:$I,'ATL GA Inventory'!$B91,'ATL RAW'!$L:$L,'ATL GA Inventory'!AI$3)+SUMIFS('ATL CR'!$J:$J,'ATL CR'!$I:$I,'ATL GA Inventory'!$B91,'ATL CR'!$L:$L,'ATL GA Inventory'!AI$3)</f>
        <v>0</v>
      </c>
      <c r="AJ91" s="13">
        <f>SUMIFS('ATL RAW'!$J:$J,'ATL RAW'!$I:$I,'ATL GA Inventory'!$B91,'ATL RAW'!$L:$L,'ATL GA Inventory'!AJ$3)+SUMIFS('ATL CR'!$J:$J,'ATL CR'!$I:$I,'ATL GA Inventory'!$B91,'ATL CR'!$L:$L,'ATL GA Inventory'!AJ$3)</f>
        <v>0</v>
      </c>
      <c r="AK91" s="13">
        <f>SUMIFS('ATL RAW'!$J:$J,'ATL RAW'!$I:$I,'ATL GA Inventory'!$B91,'ATL RAW'!$L:$L,'ATL GA Inventory'!AK$3)+SUMIFS('ATL CR'!$J:$J,'ATL CR'!$I:$I,'ATL GA Inventory'!$B91,'ATL CR'!$L:$L,'ATL GA Inventory'!AK$3)</f>
        <v>0</v>
      </c>
      <c r="AL91" s="13">
        <f>SUMIFS('ATL RAW'!$J:$J,'ATL RAW'!$I:$I,'ATL GA Inventory'!$B91,'ATL RAW'!$L:$L,'ATL GA Inventory'!AL$3)+SUMIFS('ATL CR'!$J:$J,'ATL CR'!$I:$I,'ATL GA Inventory'!$B91,'ATL CR'!$L:$L,'ATL GA Inventory'!AL$3)</f>
        <v>0</v>
      </c>
      <c r="AM91" s="13">
        <f>SUMIFS('ATL RAW'!$J:$J,'ATL RAW'!$I:$I,'ATL GA Inventory'!$B91,'ATL RAW'!$L:$L,'ATL GA Inventory'!AM$3)+SUMIFS('ATL CR'!$J:$J,'ATL CR'!$I:$I,'ATL GA Inventory'!$B91,'ATL CR'!$L:$L,'ATL GA Inventory'!AM$3)</f>
        <v>0</v>
      </c>
      <c r="AN91" s="13">
        <f>SUMIFS('ATL RAW'!$J:$J,'ATL RAW'!$I:$I,'ATL GA Inventory'!$B91,'ATL RAW'!$L:$L,'ATL GA Inventory'!AN$3)+SUMIFS('ATL CR'!$J:$J,'ATL CR'!$I:$I,'ATL GA Inventory'!$B91,'ATL CR'!$L:$L,'ATL GA Inventory'!AN$3)</f>
        <v>0</v>
      </c>
      <c r="AO91" s="13">
        <f>SUMIFS('ATL RAW'!$J:$J,'ATL RAW'!$I:$I,'ATL GA Inventory'!$B91,'ATL RAW'!$L:$L,'ATL GA Inventory'!AO$3)+SUMIFS('ATL CR'!$J:$J,'ATL CR'!$I:$I,'ATL GA Inventory'!$B91,'ATL CR'!$L:$L,'ATL GA Inventory'!AO$3)</f>
        <v>0</v>
      </c>
      <c r="AP91" s="13">
        <f>SUMIFS('ATL RAW'!$J:$J,'ATL RAW'!$I:$I,'ATL GA Inventory'!$B91,'ATL RAW'!$L:$L,'ATL GA Inventory'!AP$3)+SUMIFS('ATL CR'!$J:$J,'ATL CR'!$I:$I,'ATL GA Inventory'!$B91,'ATL CR'!$L:$L,'ATL GA Inventory'!AP$3)</f>
        <v>0</v>
      </c>
      <c r="AQ91" s="13">
        <f>SUMIFS('ATL RAW'!$J:$J,'ATL RAW'!$I:$I,'ATL GA Inventory'!$B91,'ATL RAW'!$L:$L,'ATL GA Inventory'!AQ$3)+SUMIFS('ATL CR'!$J:$J,'ATL CR'!$I:$I,'ATL GA Inventory'!$B91,'ATL CR'!$L:$L,'ATL GA Inventory'!AQ$3)</f>
        <v>0</v>
      </c>
      <c r="AR91" s="13">
        <f>SUMIFS('ATL RAW'!$J:$J,'ATL RAW'!$I:$I,'ATL GA Inventory'!$B91,'ATL RAW'!$L:$L,'ATL GA Inventory'!AR$3)+SUMIFS('ATL CR'!$J:$J,'ATL CR'!$I:$I,'ATL GA Inventory'!$B91,'ATL CR'!$L:$L,'ATL GA Inventory'!AR$3)</f>
        <v>0</v>
      </c>
      <c r="AS91" s="13">
        <f>SUMIFS('ATL RAW'!$J:$J,'ATL RAW'!$I:$I,'ATL GA Inventory'!$B91,'ATL RAW'!$L:$L,'ATL GA Inventory'!AS$3)+SUMIFS('ATL CR'!$J:$J,'ATL CR'!$I:$I,'ATL GA Inventory'!$B91,'ATL CR'!$L:$L,'ATL GA Inventory'!AS$3)</f>
        <v>0</v>
      </c>
      <c r="AT91" s="13">
        <f>SUMIFS('ATL RAW'!$J:$J,'ATL RAW'!$I:$I,'ATL GA Inventory'!$B91,'ATL RAW'!$L:$L,'ATL GA Inventory'!AT$3)+SUMIFS('ATL CR'!$J:$J,'ATL CR'!$I:$I,'ATL GA Inventory'!$B91,'ATL CR'!$L:$L,'ATL GA Inventory'!AT$3)</f>
        <v>0</v>
      </c>
      <c r="AU91" s="13">
        <f>SUMIFS('ATL RAW'!$J:$J,'ATL RAW'!$I:$I,'ATL GA Inventory'!$B91,'ATL RAW'!$L:$L,'ATL GA Inventory'!AU$3)+SUMIFS('ATL CR'!$J:$J,'ATL CR'!$I:$I,'ATL GA Inventory'!$B91,'ATL CR'!$L:$L,'ATL GA Inventory'!AU$3)</f>
        <v>0</v>
      </c>
      <c r="AV91" s="13">
        <f>SUMIFS('ATL RAW'!$J:$J,'ATL RAW'!$I:$I,'ATL GA Inventory'!$B91,'ATL RAW'!$L:$L,'ATL GA Inventory'!AV$3)+SUMIFS('ATL CR'!$J:$J,'ATL CR'!$I:$I,'ATL GA Inventory'!$B91,'ATL CR'!$L:$L,'ATL GA Inventory'!AV$3)</f>
        <v>0</v>
      </c>
      <c r="AW91" s="13">
        <f>SUMIFS('ATL RAW'!$J:$J,'ATL RAW'!$I:$I,'ATL GA Inventory'!$B91,'ATL RAW'!$L:$L,'ATL GA Inventory'!AW$3)+SUMIFS('ATL CR'!$J:$J,'ATL CR'!$I:$I,'ATL GA Inventory'!$B91,'ATL CR'!$L:$L,'ATL GA Inventory'!AW$3)</f>
        <v>0</v>
      </c>
      <c r="AX91" s="13">
        <f>SUMIFS('ATL RAW'!$J:$J,'ATL RAW'!$I:$I,'ATL GA Inventory'!$B91,'ATL RAW'!$L:$L,'ATL GA Inventory'!AX$3)+SUMIFS('ATL CR'!$J:$J,'ATL CR'!$I:$I,'ATL GA Inventory'!$B91,'ATL CR'!$L:$L,'ATL GA Inventory'!AX$3)</f>
        <v>0</v>
      </c>
      <c r="AY91" s="13">
        <f>SUMIFS('ATL RAW'!$J:$J,'ATL RAW'!$I:$I,'ATL GA Inventory'!$B91,'ATL RAW'!$L:$L,'ATL GA Inventory'!AY$3)+SUMIFS('ATL CR'!$J:$J,'ATL CR'!$I:$I,'ATL GA Inventory'!$B91,'ATL CR'!$L:$L,'ATL GA Inventory'!AY$3)</f>
        <v>0</v>
      </c>
      <c r="AZ91" s="13">
        <f>SUMIFS('ATL RAW'!$J:$J,'ATL RAW'!$I:$I,'ATL GA Inventory'!$B91,'ATL RAW'!$L:$L,'ATL GA Inventory'!AZ$3)+SUMIFS('ATL CR'!$J:$J,'ATL CR'!$I:$I,'ATL GA Inventory'!$B91,'ATL CR'!$L:$L,'ATL GA Inventory'!AZ$3)</f>
        <v>0</v>
      </c>
      <c r="BA91" s="13">
        <f>SUMIFS('ATL RAW'!$J:$J,'ATL RAW'!$I:$I,'ATL GA Inventory'!$B91,'ATL RAW'!$L:$L,'ATL GA Inventory'!BA$3)+SUMIFS('ATL CR'!$J:$J,'ATL CR'!$I:$I,'ATL GA Inventory'!$B91,'ATL CR'!$L:$L,'ATL GA Inventory'!BA$3)</f>
        <v>0</v>
      </c>
      <c r="BB91" s="13">
        <f>SUMIFS('ATL RAW'!$J:$J,'ATL RAW'!$I:$I,'ATL GA Inventory'!$B91,'ATL RAW'!$L:$L,'ATL GA Inventory'!BB$3)+SUMIFS('ATL CR'!$J:$J,'ATL CR'!$I:$I,'ATL GA Inventory'!$B91,'ATL CR'!$L:$L,'ATL GA Inventory'!BB$3)</f>
        <v>0</v>
      </c>
      <c r="BC91" s="13">
        <f>SUMIFS('ATL RAW'!$J:$J,'ATL RAW'!$I:$I,'ATL GA Inventory'!$B91,'ATL RAW'!$L:$L,'ATL GA Inventory'!BC$3)+SUMIFS('ATL CR'!$J:$J,'ATL CR'!$I:$I,'ATL GA Inventory'!$B91,'ATL CR'!$L:$L,'ATL GA Inventory'!BC$3)</f>
        <v>0</v>
      </c>
      <c r="BD91" s="13">
        <f>SUMIFS('ATL RAW'!$J:$J,'ATL RAW'!$I:$I,'ATL GA Inventory'!$B91,'ATL RAW'!$L:$L,'ATL GA Inventory'!BD$3)+SUMIFS('ATL CR'!$J:$J,'ATL CR'!$I:$I,'ATL GA Inventory'!$B91,'ATL CR'!$L:$L,'ATL GA Inventory'!BD$3)</f>
        <v>0</v>
      </c>
      <c r="BE91" s="13">
        <f>SUMIFS('ATL RAW'!$J:$J,'ATL RAW'!$I:$I,'ATL GA Inventory'!$B91,'ATL RAW'!$L:$L,'ATL GA Inventory'!BE$3)+SUMIFS('ATL CR'!$J:$J,'ATL CR'!$I:$I,'ATL GA Inventory'!$B91,'ATL CR'!$L:$L,'ATL GA Inventory'!BE$3)</f>
        <v>0</v>
      </c>
      <c r="BF91" s="13">
        <f>SUMIFS('ATL RAW'!$J:$J,'ATL RAW'!$I:$I,'ATL GA Inventory'!$B91,'ATL RAW'!$L:$L,'ATL GA Inventory'!BF$3)+SUMIFS('ATL CR'!$J:$J,'ATL CR'!$I:$I,'ATL GA Inventory'!$B91,'ATL CR'!$L:$L,'ATL GA Inventory'!BF$3)</f>
        <v>0</v>
      </c>
      <c r="BG91" s="13">
        <f>SUMIFS('ATL RAW'!$J:$J,'ATL RAW'!$I:$I,'ATL GA Inventory'!$B91,'ATL RAW'!$L:$L,'ATL GA Inventory'!BG$3)+SUMIFS('ATL CR'!$J:$J,'ATL CR'!$I:$I,'ATL GA Inventory'!$B91,'ATL CR'!$L:$L,'ATL GA Inventory'!BG$3)</f>
        <v>0</v>
      </c>
      <c r="BH91" s="13">
        <f>SUMIFS('ATL RAW'!$J:$J,'ATL RAW'!$I:$I,'ATL GA Inventory'!$B91,'ATL RAW'!$L:$L,'ATL GA Inventory'!BH$3)+SUMIFS('ATL CR'!$J:$J,'ATL CR'!$I:$I,'ATL GA Inventory'!$B91,'ATL CR'!$L:$L,'ATL GA Inventory'!BH$3)</f>
        <v>0</v>
      </c>
      <c r="BI91" s="13">
        <f>SUMIFS('ATL RAW'!$J:$J,'ATL RAW'!$I:$I,'ATL GA Inventory'!$B91,'ATL RAW'!$L:$L,'ATL GA Inventory'!BI$3)+SUMIFS('ATL CR'!$J:$J,'ATL CR'!$I:$I,'ATL GA Inventory'!$B91,'ATL CR'!$L:$L,'ATL GA Inventory'!BI$3)</f>
        <v>0</v>
      </c>
      <c r="BJ91" s="13">
        <f>SUMIFS('ATL RAW'!$J:$J,'ATL RAW'!$I:$I,'ATL GA Inventory'!$B91,'ATL RAW'!$L:$L,'ATL GA Inventory'!BJ$3)+SUMIFS('ATL CR'!$J:$J,'ATL CR'!$I:$I,'ATL GA Inventory'!$B91,'ATL CR'!$L:$L,'ATL GA Inventory'!BJ$3)</f>
        <v>0</v>
      </c>
      <c r="BK91" s="13">
        <f>SUMIFS('ATL RAW'!$J:$J,'ATL RAW'!$I:$I,'ATL GA Inventory'!$B91,'ATL RAW'!$L:$L,'ATL GA Inventory'!BK$3)+SUMIFS('ATL CR'!$J:$J,'ATL CR'!$I:$I,'ATL GA Inventory'!$B91,'ATL CR'!$L:$L,'ATL GA Inventory'!BK$3)</f>
        <v>0</v>
      </c>
      <c r="BL91" s="13">
        <f>SUMIFS('ATL RAW'!$J:$J,'ATL RAW'!$I:$I,'ATL GA Inventory'!$B91,'ATL RAW'!$L:$L,'ATL GA Inventory'!BL$3)+SUMIFS('ATL CR'!$J:$J,'ATL CR'!$I:$I,'ATL GA Inventory'!$B91,'ATL CR'!$L:$L,'ATL GA Inventory'!BL$3)</f>
        <v>0</v>
      </c>
      <c r="BM91" s="13">
        <f>SUMIFS('ATL RAW'!$J:$J,'ATL RAW'!$I:$I,'ATL GA Inventory'!$B91,'ATL RAW'!$L:$L,'ATL GA Inventory'!BM$3)+SUMIFS('ATL CR'!$J:$J,'ATL CR'!$I:$I,'ATL GA Inventory'!$B91,'ATL CR'!$L:$L,'ATL GA Inventory'!BM$3)</f>
        <v>0</v>
      </c>
      <c r="BN91" s="13">
        <f>SUMIFS('ATL RAW'!$J:$J,'ATL RAW'!$I:$I,'ATL GA Inventory'!$B91,'ATL RAW'!$L:$L,'ATL GA Inventory'!BN$3)+SUMIFS('ATL CR'!$J:$J,'ATL CR'!$I:$I,'ATL GA Inventory'!$B91,'ATL CR'!$L:$L,'ATL GA Inventory'!BN$3)</f>
        <v>0</v>
      </c>
      <c r="BO91" s="13">
        <f>SUMIFS('ATL RAW'!$J:$J,'ATL RAW'!$I:$I,'ATL GA Inventory'!$B91,'ATL RAW'!$L:$L,'ATL GA Inventory'!BO$3)+SUMIFS('ATL CR'!$J:$J,'ATL CR'!$I:$I,'ATL GA Inventory'!$B91,'ATL CR'!$L:$L,'ATL GA Inventory'!BO$3)</f>
        <v>0</v>
      </c>
      <c r="BP91" s="13">
        <f>SUMIFS('ATL RAW'!$J:$J,'ATL RAW'!$I:$I,'ATL GA Inventory'!$B91,'ATL RAW'!$L:$L,'ATL GA Inventory'!BP$3)+SUMIFS('ATL CR'!$J:$J,'ATL CR'!$I:$I,'ATL GA Inventory'!$B91,'ATL CR'!$L:$L,'ATL GA Inventory'!BP$3)</f>
        <v>0</v>
      </c>
      <c r="BQ91" s="13">
        <f>SUMIFS('ATL RAW'!$J:$J,'ATL RAW'!$I:$I,'ATL GA Inventory'!$B91,'ATL RAW'!$L:$L,'ATL GA Inventory'!BQ$3)+SUMIFS('ATL CR'!$J:$J,'ATL CR'!$I:$I,'ATL GA Inventory'!$B91,'ATL CR'!$L:$L,'ATL GA Inventory'!BQ$3)</f>
        <v>0</v>
      </c>
      <c r="BR91" s="13">
        <f>SUMIFS('ATL RAW'!$J:$J,'ATL RAW'!$I:$I,'ATL GA Inventory'!$B91,'ATL RAW'!$L:$L,'ATL GA Inventory'!BR$3)+SUMIFS('ATL CR'!$J:$J,'ATL CR'!$I:$I,'ATL GA Inventory'!$B91,'ATL CR'!$L:$L,'ATL GA Inventory'!BR$3)</f>
        <v>0</v>
      </c>
      <c r="BS91" s="13">
        <f>SUMIFS('ATL RAW'!$J:$J,'ATL RAW'!$I:$I,'ATL GA Inventory'!$B91,'ATL RAW'!$L:$L,'ATL GA Inventory'!BS$3)+SUMIFS('ATL CR'!$J:$J,'ATL CR'!$I:$I,'ATL GA Inventory'!$B91,'ATL CR'!$L:$L,'ATL GA Inventory'!BS$3)</f>
        <v>0</v>
      </c>
      <c r="BT91" s="13">
        <f>SUMIFS('ATL RAW'!$J:$J,'ATL RAW'!$I:$I,'ATL GA Inventory'!$B91,'ATL RAW'!$L:$L,'ATL GA Inventory'!BT$3)+SUMIFS('ATL CR'!$J:$J,'ATL CR'!$I:$I,'ATL GA Inventory'!$B91,'ATL CR'!$L:$L,'ATL GA Inventory'!BT$3)</f>
        <v>0</v>
      </c>
      <c r="BU91" s="13">
        <f>SUMIFS('ATL RAW'!$J:$J,'ATL RAW'!$I:$I,'ATL GA Inventory'!$B91,'ATL RAW'!$L:$L,'ATL GA Inventory'!BU$3)+SUMIFS('ATL CR'!$J:$J,'ATL CR'!$I:$I,'ATL GA Inventory'!$B91,'ATL CR'!$L:$L,'ATL GA Inventory'!BU$3)</f>
        <v>0</v>
      </c>
      <c r="BV91" s="13">
        <f>SUMIFS('ATL RAW'!$J:$J,'ATL RAW'!$I:$I,'ATL GA Inventory'!$B91,'ATL RAW'!$L:$L,'ATL GA Inventory'!BV$3)+SUMIFS('ATL CR'!$J:$J,'ATL CR'!$I:$I,'ATL GA Inventory'!$B91,'ATL CR'!$L:$L,'ATL GA Inventory'!BV$3)</f>
        <v>0</v>
      </c>
      <c r="BW91" s="13">
        <f>SUMIFS('ATL RAW'!$J:$J,'ATL RAW'!$I:$I,'ATL GA Inventory'!$B91,'ATL RAW'!$L:$L,'ATL GA Inventory'!BW$3)+SUMIFS('ATL CR'!$J:$J,'ATL CR'!$I:$I,'ATL GA Inventory'!$B91,'ATL CR'!$L:$L,'ATL GA Inventory'!BW$3)</f>
        <v>0</v>
      </c>
      <c r="BX91" s="13">
        <f>SUMIFS('ATL RAW'!$J:$J,'ATL RAW'!$I:$I,'ATL GA Inventory'!$B91,'ATL RAW'!$L:$L,'ATL GA Inventory'!BX$3)+SUMIFS('ATL CR'!$J:$J,'ATL CR'!$I:$I,'ATL GA Inventory'!$B91,'ATL CR'!$L:$L,'ATL GA Inventory'!BX$3)</f>
        <v>0</v>
      </c>
      <c r="BY91" s="13">
        <f>SUMIFS('ATL RAW'!$J:$J,'ATL RAW'!$I:$I,'ATL GA Inventory'!$B91,'ATL RAW'!$L:$L,'ATL GA Inventory'!BY$3)+SUMIFS('ATL CR'!$J:$J,'ATL CR'!$I:$I,'ATL GA Inventory'!$B91,'ATL CR'!$L:$L,'ATL GA Inventory'!BY$3)</f>
        <v>0</v>
      </c>
      <c r="BZ91" s="13">
        <f>SUMIFS('ATL RAW'!$J:$J,'ATL RAW'!$I:$I,'ATL GA Inventory'!$B91,'ATL RAW'!$L:$L,'ATL GA Inventory'!BZ$3)+SUMIFS('ATL CR'!$J:$J,'ATL CR'!$I:$I,'ATL GA Inventory'!$B91,'ATL CR'!$L:$L,'ATL GA Inventory'!BZ$3)</f>
        <v>0</v>
      </c>
      <c r="CA91" s="13">
        <f>SUMIFS('ATL RAW'!$J:$J,'ATL RAW'!$I:$I,'ATL GA Inventory'!$B91,'ATL RAW'!$L:$L,'ATL GA Inventory'!CA$3)+SUMIFS('ATL CR'!$J:$J,'ATL CR'!$I:$I,'ATL GA Inventory'!$B91,'ATL CR'!$L:$L,'ATL GA Inventory'!CA$3)</f>
        <v>0</v>
      </c>
      <c r="CB91" s="13">
        <f>SUMIFS('ATL RAW'!$J:$J,'ATL RAW'!$I:$I,'ATL GA Inventory'!$B91,'ATL RAW'!$L:$L,'ATL GA Inventory'!CB$3)+SUMIFS('ATL CR'!$J:$J,'ATL CR'!$I:$I,'ATL GA Inventory'!$B91,'ATL CR'!$L:$L,'ATL GA Inventory'!CB$3)</f>
        <v>0</v>
      </c>
      <c r="CC91" s="13">
        <f>SUMIFS('ATL RAW'!$J:$J,'ATL RAW'!$I:$I,'ATL GA Inventory'!$B91,'ATL RAW'!$L:$L,'ATL GA Inventory'!CC$3)+SUMIFS('ATL CR'!$J:$J,'ATL CR'!$I:$I,'ATL GA Inventory'!$B91,'ATL CR'!$L:$L,'ATL GA Inventory'!CC$3)</f>
        <v>0</v>
      </c>
      <c r="CD91" s="13">
        <f>SUMIFS('ATL RAW'!$J:$J,'ATL RAW'!$I:$I,'ATL GA Inventory'!$B91,'ATL RAW'!$L:$L,'ATL GA Inventory'!CD$3)+SUMIFS('ATL CR'!$J:$J,'ATL CR'!$I:$I,'ATL GA Inventory'!$B91,'ATL CR'!$L:$L,'ATL GA Inventory'!CD$3)</f>
        <v>0</v>
      </c>
      <c r="CE91" s="13">
        <f>SUMIFS('ATL RAW'!$J:$J,'ATL RAW'!$I:$I,'ATL GA Inventory'!$B91,'ATL RAW'!$L:$L,'ATL GA Inventory'!CE$3)+SUMIFS('ATL CR'!$J:$J,'ATL CR'!$I:$I,'ATL GA Inventory'!$B91,'ATL CR'!$L:$L,'ATL GA Inventory'!CE$3)</f>
        <v>0</v>
      </c>
      <c r="CF91" s="13">
        <f>SUMIFS('ATL RAW'!$J:$J,'ATL RAW'!$I:$I,'ATL GA Inventory'!$B91,'ATL RAW'!$L:$L,'ATL GA Inventory'!CF$3)+SUMIFS('ATL CR'!$J:$J,'ATL CR'!$I:$I,'ATL GA Inventory'!$B91,'ATL CR'!$L:$L,'ATL GA Inventory'!CF$3)</f>
        <v>0</v>
      </c>
      <c r="CG91" s="13">
        <f>SUMIFS('ATL RAW'!$J:$J,'ATL RAW'!$I:$I,'ATL GA Inventory'!$B91,'ATL RAW'!$L:$L,'ATL GA Inventory'!CG$3)+SUMIFS('ATL CR'!$J:$J,'ATL CR'!$I:$I,'ATL GA Inventory'!$B91,'ATL CR'!$L:$L,'ATL GA Inventory'!CG$3)</f>
        <v>0</v>
      </c>
      <c r="CH91" s="13">
        <f>SUMIFS('ATL RAW'!$J:$J,'ATL RAW'!$I:$I,'ATL GA Inventory'!$B91,'ATL RAW'!$L:$L,'ATL GA Inventory'!CH$3)+SUMIFS('ATL CR'!$J:$J,'ATL CR'!$I:$I,'ATL GA Inventory'!$B91,'ATL CR'!$L:$L,'ATL GA Inventory'!CH$3)</f>
        <v>0</v>
      </c>
      <c r="CI91" s="13">
        <f>SUMIFS('ATL RAW'!$J:$J,'ATL RAW'!$I:$I,'ATL GA Inventory'!$B91,'ATL RAW'!$L:$L,'ATL GA Inventory'!CI$3)+SUMIFS('ATL CR'!$J:$J,'ATL CR'!$I:$I,'ATL GA Inventory'!$B91,'ATL CR'!$L:$L,'ATL GA Inventory'!CI$3)</f>
        <v>0</v>
      </c>
      <c r="CJ91" s="13">
        <f>SUMIFS('ATL RAW'!$J:$J,'ATL RAW'!$I:$I,'ATL GA Inventory'!$B91,'ATL RAW'!$L:$L,'ATL GA Inventory'!CJ$3)+SUMIFS('ATL CR'!$J:$J,'ATL CR'!$I:$I,'ATL GA Inventory'!$B91,'ATL CR'!$L:$L,'ATL GA Inventory'!CJ$3)</f>
        <v>0</v>
      </c>
      <c r="CK91" s="13">
        <f>SUMIFS('ATL RAW'!$J:$J,'ATL RAW'!$I:$I,'ATL GA Inventory'!$B91,'ATL RAW'!$L:$L,'ATL GA Inventory'!CK$3)+SUMIFS('ATL CR'!$J:$J,'ATL CR'!$I:$I,'ATL GA Inventory'!$B91,'ATL CR'!$L:$L,'ATL GA Inventory'!CK$3)</f>
        <v>0</v>
      </c>
      <c r="CL91" s="13">
        <f>SUMIFS('ATL RAW'!$J:$J,'ATL RAW'!$I:$I,'ATL GA Inventory'!$B91,'ATL RAW'!$L:$L,'ATL GA Inventory'!CL$3)+SUMIFS('ATL CR'!$J:$J,'ATL CR'!$I:$I,'ATL GA Inventory'!$B91,'ATL CR'!$L:$L,'ATL GA Inventory'!CL$3)</f>
        <v>0</v>
      </c>
      <c r="CM91" s="13">
        <f>SUMIFS('ATL RAW'!$J:$J,'ATL RAW'!$I:$I,'ATL GA Inventory'!$B91,'ATL RAW'!$L:$L,'ATL GA Inventory'!CM$3)+SUMIFS('ATL CR'!$J:$J,'ATL CR'!$I:$I,'ATL GA Inventory'!$B91,'ATL CR'!$L:$L,'ATL GA Inventory'!CM$3)</f>
        <v>0</v>
      </c>
      <c r="CN91" s="13">
        <f>SUMIFS('ATL RAW'!$J:$J,'ATL RAW'!$I:$I,'ATL GA Inventory'!$B91,'ATL RAW'!$L:$L,'ATL GA Inventory'!CN$3)+SUMIFS('ATL CR'!$J:$J,'ATL CR'!$I:$I,'ATL GA Inventory'!$B91,'ATL CR'!$L:$L,'ATL GA Inventory'!CN$3)</f>
        <v>0</v>
      </c>
      <c r="CO91" s="13">
        <f>SUMIFS('ATL RAW'!$J:$J,'ATL RAW'!$I:$I,'ATL GA Inventory'!$B91,'ATL RAW'!$L:$L,'ATL GA Inventory'!CO$3)+SUMIFS('ATL CR'!$J:$J,'ATL CR'!$I:$I,'ATL GA Inventory'!$B91,'ATL CR'!$L:$L,'ATL GA Inventory'!CO$3)</f>
        <v>0</v>
      </c>
      <c r="CP91" s="13">
        <f>SUMIFS('ATL RAW'!$J:$J,'ATL RAW'!$I:$I,'ATL GA Inventory'!$B91,'ATL RAW'!$L:$L,'ATL GA Inventory'!CP$3)+SUMIFS('ATL CR'!$J:$J,'ATL CR'!$I:$I,'ATL GA Inventory'!$B91,'ATL CR'!$L:$L,'ATL GA Inventory'!CP$3)</f>
        <v>0</v>
      </c>
      <c r="CQ91" s="13">
        <f>SUMIFS('ATL RAW'!$J:$J,'ATL RAW'!$I:$I,'ATL GA Inventory'!$B91,'ATL RAW'!$L:$L,'ATL GA Inventory'!CQ$3)+SUMIFS('ATL CR'!$J:$J,'ATL CR'!$I:$I,'ATL GA Inventory'!$B91,'ATL CR'!$L:$L,'ATL GA Inventory'!CQ$3)</f>
        <v>0</v>
      </c>
      <c r="CR91" s="13">
        <f>SUMIFS('ATL RAW'!$J:$J,'ATL RAW'!$I:$I,'ATL GA Inventory'!$B91,'ATL RAW'!$L:$L,'ATL GA Inventory'!CR$3)+SUMIFS('ATL CR'!$J:$J,'ATL CR'!$I:$I,'ATL GA Inventory'!$B91,'ATL CR'!$L:$L,'ATL GA Inventory'!CR$3)</f>
        <v>0</v>
      </c>
      <c r="CS91" s="13">
        <f>SUMIFS('ATL RAW'!$J:$J,'ATL RAW'!$I:$I,'ATL GA Inventory'!$B91,'ATL RAW'!$L:$L,'ATL GA Inventory'!CS$3)+SUMIFS('ATL CR'!$J:$J,'ATL CR'!$I:$I,'ATL GA Inventory'!$B91,'ATL CR'!$L:$L,'ATL GA Inventory'!CS$3)</f>
        <v>0</v>
      </c>
      <c r="CT91" s="13">
        <f>SUMIFS('ATL RAW'!$J:$J,'ATL RAW'!$I:$I,'ATL GA Inventory'!$B91,'ATL RAW'!$L:$L,'ATL GA Inventory'!CT$3)+SUMIFS('ATL CR'!$J:$J,'ATL CR'!$I:$I,'ATL GA Inventory'!$B91,'ATL CR'!$L:$L,'ATL GA Inventory'!CT$3)</f>
        <v>0</v>
      </c>
      <c r="CU91" s="13">
        <f>SUMIFS('ATL RAW'!$J:$J,'ATL RAW'!$I:$I,'ATL GA Inventory'!$B91,'ATL RAW'!$L:$L,'ATL GA Inventory'!CU$3)+SUMIFS('ATL CR'!$J:$J,'ATL CR'!$I:$I,'ATL GA Inventory'!$B91,'ATL CR'!$L:$L,'ATL GA Inventory'!CU$3)</f>
        <v>0</v>
      </c>
      <c r="CV91" s="13">
        <f>SUMIFS('ATL RAW'!$J:$J,'ATL RAW'!$I:$I,'ATL GA Inventory'!$B91,'ATL RAW'!$L:$L,'ATL GA Inventory'!CV$3)+SUMIFS('ATL CR'!$J:$J,'ATL CR'!$I:$I,'ATL GA Inventory'!$B91,'ATL CR'!$L:$L,'ATL GA Inventory'!CV$3)</f>
        <v>0</v>
      </c>
      <c r="CW91" s="13">
        <f>SUMIFS('ATL RAW'!$J:$J,'ATL RAW'!$I:$I,'ATL GA Inventory'!$B91,'ATL RAW'!$L:$L,'ATL GA Inventory'!CW$3)+SUMIFS('ATL CR'!$J:$J,'ATL CR'!$I:$I,'ATL GA Inventory'!$B91,'ATL CR'!$L:$L,'ATL GA Inventory'!CW$3)</f>
        <v>0</v>
      </c>
      <c r="CX91" s="13">
        <f>SUMIFS('ATL RAW'!$J:$J,'ATL RAW'!$I:$I,'ATL GA Inventory'!$B91,'ATL RAW'!$L:$L,'ATL GA Inventory'!CX$3)+SUMIFS('ATL CR'!$J:$J,'ATL CR'!$I:$I,'ATL GA Inventory'!$B91,'ATL CR'!$L:$L,'ATL GA Inventory'!CX$3)</f>
        <v>0</v>
      </c>
      <c r="CY91" s="13">
        <f>SUMIFS('ATL RAW'!$J:$J,'ATL RAW'!$I:$I,'ATL GA Inventory'!$B91,'ATL RAW'!$L:$L,'ATL GA Inventory'!CY$3)+SUMIFS('ATL CR'!$J:$J,'ATL CR'!$I:$I,'ATL GA Inventory'!$B91,'ATL CR'!$L:$L,'ATL GA Inventory'!CY$3)</f>
        <v>0</v>
      </c>
      <c r="CZ91" s="13">
        <f>SUMIFS('ATL RAW'!$J:$J,'ATL RAW'!$I:$I,'ATL GA Inventory'!$B91,'ATL RAW'!$L:$L,'ATL GA Inventory'!CZ$3)+SUMIFS('ATL CR'!$J:$J,'ATL CR'!$I:$I,'ATL GA Inventory'!$B91,'ATL CR'!$L:$L,'ATL GA Inventory'!CZ$3)</f>
        <v>0</v>
      </c>
      <c r="DA91" s="13">
        <f>SUMIFS('ATL RAW'!$J:$J,'ATL RAW'!$I:$I,'ATL GA Inventory'!$B91,'ATL RAW'!$L:$L,'ATL GA Inventory'!DA$3)+SUMIFS('ATL CR'!$J:$J,'ATL CR'!$I:$I,'ATL GA Inventory'!$B91,'ATL CR'!$L:$L,'ATL GA Inventory'!DA$3)</f>
        <v>0</v>
      </c>
      <c r="DB91" s="13">
        <f>SUMIFS('ATL RAW'!$J:$J,'ATL RAW'!$I:$I,'ATL GA Inventory'!$B91,'ATL RAW'!$L:$L,'ATL GA Inventory'!DB$3)+SUMIFS('ATL CR'!$J:$J,'ATL CR'!$I:$I,'ATL GA Inventory'!$B91,'ATL CR'!$L:$L,'ATL GA Inventory'!DB$3)</f>
        <v>0</v>
      </c>
      <c r="DC91" s="13">
        <f>SUMIFS('ATL RAW'!$J:$J,'ATL RAW'!$I:$I,'ATL GA Inventory'!$B91,'ATL RAW'!$L:$L,'ATL GA Inventory'!DC$3)+SUMIFS('ATL CR'!$J:$J,'ATL CR'!$I:$I,'ATL GA Inventory'!$B91,'ATL CR'!$L:$L,'ATL GA Inventory'!DC$3)</f>
        <v>0</v>
      </c>
      <c r="DD91" s="13">
        <f>SUMIFS('ATL RAW'!$J:$J,'ATL RAW'!$I:$I,'ATL GA Inventory'!$B91,'ATL RAW'!$L:$L,'ATL GA Inventory'!DD$3)+SUMIFS('ATL CR'!$J:$J,'ATL CR'!$I:$I,'ATL GA Inventory'!$B91,'ATL CR'!$L:$L,'ATL GA Inventory'!DD$3)</f>
        <v>0</v>
      </c>
      <c r="DE91" s="13">
        <f>SUMIFS('ATL RAW'!$J:$J,'ATL RAW'!$I:$I,'ATL GA Inventory'!$B91,'ATL RAW'!$L:$L,'ATL GA Inventory'!DE$3)+SUMIFS('ATL CR'!$J:$J,'ATL CR'!$I:$I,'ATL GA Inventory'!$B91,'ATL CR'!$L:$L,'ATL GA Inventory'!DE$3)</f>
        <v>0</v>
      </c>
      <c r="DF91" s="13">
        <f>SUMIFS('ATL RAW'!$J:$J,'ATL RAW'!$I:$I,'ATL GA Inventory'!$B91,'ATL RAW'!$L:$L,'ATL GA Inventory'!DF$3)+SUMIFS('ATL CR'!$J:$J,'ATL CR'!$I:$I,'ATL GA Inventory'!$B91,'ATL CR'!$L:$L,'ATL GA Inventory'!DF$3)</f>
        <v>0</v>
      </c>
      <c r="DG91" s="13">
        <f>SUMIFS('ATL RAW'!$J:$J,'ATL RAW'!$I:$I,'ATL GA Inventory'!$B91,'ATL RAW'!$L:$L,'ATL GA Inventory'!DG$3)+SUMIFS('ATL CR'!$J:$J,'ATL CR'!$I:$I,'ATL GA Inventory'!$B91,'ATL CR'!$L:$L,'ATL GA Inventory'!DG$3)</f>
        <v>0</v>
      </c>
      <c r="DH91" s="13">
        <f>SUMIFS('ATL RAW'!$J:$J,'ATL RAW'!$I:$I,'ATL GA Inventory'!$B91,'ATL RAW'!$L:$L,'ATL GA Inventory'!DH$3)+SUMIFS('ATL CR'!$J:$J,'ATL CR'!$I:$I,'ATL GA Inventory'!$B91,'ATL CR'!$L:$L,'ATL GA Inventory'!DH$3)</f>
        <v>0</v>
      </c>
      <c r="DI91" s="13">
        <f>SUMIFS('ATL RAW'!$J:$J,'ATL RAW'!$I:$I,'ATL GA Inventory'!$B91,'ATL RAW'!$L:$L,'ATL GA Inventory'!DI$3)+SUMIFS('ATL CR'!$J:$J,'ATL CR'!$I:$I,'ATL GA Inventory'!$B91,'ATL CR'!$L:$L,'ATL GA Inventory'!DI$3)</f>
        <v>0</v>
      </c>
      <c r="DJ91" s="13">
        <f>SUMIFS('ATL RAW'!$J:$J,'ATL RAW'!$I:$I,'ATL GA Inventory'!$B91,'ATL RAW'!$L:$L,'ATL GA Inventory'!DJ$3)+SUMIFS('ATL CR'!$J:$J,'ATL CR'!$I:$I,'ATL GA Inventory'!$B91,'ATL CR'!$L:$L,'ATL GA Inventory'!DJ$3)</f>
        <v>0</v>
      </c>
      <c r="DK91" s="13">
        <f>SUMIFS('ATL RAW'!$J:$J,'ATL RAW'!$I:$I,'ATL GA Inventory'!$B91,'ATL RAW'!$L:$L,'ATL GA Inventory'!DK$3)+SUMIFS('ATL CR'!$J:$J,'ATL CR'!$I:$I,'ATL GA Inventory'!$B91,'ATL CR'!$L:$L,'ATL GA Inventory'!DK$3)</f>
        <v>0</v>
      </c>
      <c r="DL91" s="13">
        <f>SUMIFS('ATL RAW'!$J:$J,'ATL RAW'!$I:$I,'ATL GA Inventory'!$B91,'ATL RAW'!$L:$L,'ATL GA Inventory'!DL$3)+SUMIFS('ATL CR'!$J:$J,'ATL CR'!$I:$I,'ATL GA Inventory'!$B91,'ATL CR'!$L:$L,'ATL GA Inventory'!DL$3)</f>
        <v>0</v>
      </c>
      <c r="DM91" s="13">
        <f>SUMIFS('ATL RAW'!$J:$J,'ATL RAW'!$I:$I,'ATL GA Inventory'!$B91,'ATL RAW'!$L:$L,'ATL GA Inventory'!DM$3)+SUMIFS('ATL CR'!$J:$J,'ATL CR'!$I:$I,'ATL GA Inventory'!$B91,'ATL CR'!$L:$L,'ATL GA Inventory'!DM$3)</f>
        <v>0</v>
      </c>
      <c r="DN91" s="13">
        <f>SUMIFS('ATL RAW'!$J:$J,'ATL RAW'!$I:$I,'ATL GA Inventory'!$B91,'ATL RAW'!$L:$L,'ATL GA Inventory'!DN$3)+SUMIFS('ATL CR'!$J:$J,'ATL CR'!$I:$I,'ATL GA Inventory'!$B91,'ATL CR'!$L:$L,'ATL GA Inventory'!DN$3)</f>
        <v>0</v>
      </c>
      <c r="DO91" s="13">
        <f>SUMIFS('ATL RAW'!$J:$J,'ATL RAW'!$I:$I,'ATL GA Inventory'!$B91,'ATL RAW'!$L:$L,'ATL GA Inventory'!DO$3)+SUMIFS('ATL CR'!$J:$J,'ATL CR'!$I:$I,'ATL GA Inventory'!$B91,'ATL CR'!$L:$L,'ATL GA Inventory'!DO$3)</f>
        <v>0</v>
      </c>
      <c r="DP91" s="13">
        <f>SUMIFS('ATL RAW'!$J:$J,'ATL RAW'!$I:$I,'ATL GA Inventory'!$B91,'ATL RAW'!$L:$L,'ATL GA Inventory'!DP$3)+SUMIFS('ATL CR'!$J:$J,'ATL CR'!$I:$I,'ATL GA Inventory'!$B91,'ATL CR'!$L:$L,'ATL GA Inventory'!DP$3)</f>
        <v>0</v>
      </c>
      <c r="DQ91" s="13">
        <f>SUMIFS('ATL RAW'!$J:$J,'ATL RAW'!$I:$I,'ATL GA Inventory'!$B91,'ATL RAW'!$L:$L,'ATL GA Inventory'!DQ$3)+SUMIFS('ATL CR'!$J:$J,'ATL CR'!$I:$I,'ATL GA Inventory'!$B91,'ATL CR'!$L:$L,'ATL GA Inventory'!DQ$3)</f>
        <v>0</v>
      </c>
      <c r="DR91" s="13">
        <f>SUMIFS('ATL RAW'!$J:$J,'ATL RAW'!$I:$I,'ATL GA Inventory'!$B91,'ATL RAW'!$L:$L,'ATL GA Inventory'!DR$3)+SUMIFS('ATL CR'!$J:$J,'ATL CR'!$I:$I,'ATL GA Inventory'!$B91,'ATL CR'!$L:$L,'ATL GA Inventory'!DR$3)</f>
        <v>0</v>
      </c>
      <c r="DS91" s="13">
        <f>SUMIFS('ATL RAW'!$J:$J,'ATL RAW'!$I:$I,'ATL GA Inventory'!$B91,'ATL RAW'!$L:$L,'ATL GA Inventory'!DS$3)+SUMIFS('ATL CR'!$J:$J,'ATL CR'!$I:$I,'ATL GA Inventory'!$B91,'ATL CR'!$L:$L,'ATL GA Inventory'!DS$3)</f>
        <v>0</v>
      </c>
      <c r="DT91" s="13">
        <f>SUMIFS('ATL RAW'!$J:$J,'ATL RAW'!$I:$I,'ATL GA Inventory'!$B91,'ATL RAW'!$L:$L,'ATL GA Inventory'!DT$3)+SUMIFS('ATL CR'!$J:$J,'ATL CR'!$I:$I,'ATL GA Inventory'!$B91,'ATL CR'!$L:$L,'ATL GA Inventory'!DT$3)</f>
        <v>0</v>
      </c>
      <c r="DU91" s="13">
        <f>SUMIFS('ATL RAW'!$J:$J,'ATL RAW'!$I:$I,'ATL GA Inventory'!$B91,'ATL RAW'!$L:$L,'ATL GA Inventory'!DU$3)+SUMIFS('ATL CR'!$J:$J,'ATL CR'!$I:$I,'ATL GA Inventory'!$B91,'ATL CR'!$L:$L,'ATL GA Inventory'!DU$3)</f>
        <v>0</v>
      </c>
      <c r="DV91" s="13">
        <f>SUMIFS('ATL RAW'!$J:$J,'ATL RAW'!$I:$I,'ATL GA Inventory'!$B91,'ATL RAW'!$L:$L,'ATL GA Inventory'!DV$3)+SUMIFS('ATL CR'!$J:$J,'ATL CR'!$I:$I,'ATL GA Inventory'!$B91,'ATL CR'!$L:$L,'ATL GA Inventory'!DV$3)</f>
        <v>0</v>
      </c>
      <c r="DW91" s="13">
        <f>SUMIFS('ATL RAW'!$J:$J,'ATL RAW'!$I:$I,'ATL GA Inventory'!$B91,'ATL RAW'!$L:$L,'ATL GA Inventory'!DW$3)+SUMIFS('ATL CR'!$J:$J,'ATL CR'!$I:$I,'ATL GA Inventory'!$B91,'ATL CR'!$L:$L,'ATL GA Inventory'!DW$3)</f>
        <v>0</v>
      </c>
      <c r="DX91" s="13">
        <f>SUMIFS('ATL RAW'!$J:$J,'ATL RAW'!$I:$I,'ATL GA Inventory'!$B91,'ATL RAW'!$L:$L,'ATL GA Inventory'!DX$3)+SUMIFS('ATL CR'!$J:$J,'ATL CR'!$I:$I,'ATL GA Inventory'!$B91,'ATL CR'!$L:$L,'ATL GA Inventory'!DX$3)</f>
        <v>0</v>
      </c>
      <c r="DY91" s="13">
        <f>SUMIFS('ATL RAW'!$J:$J,'ATL RAW'!$I:$I,'ATL GA Inventory'!$B91,'ATL RAW'!$L:$L,'ATL GA Inventory'!DY$3)+SUMIFS('ATL CR'!$J:$J,'ATL CR'!$I:$I,'ATL GA Inventory'!$B91,'ATL CR'!$L:$L,'ATL GA Inventory'!DY$3)</f>
        <v>0</v>
      </c>
      <c r="DZ91" s="13">
        <f>SUMIFS('ATL RAW'!$J:$J,'ATL RAW'!$I:$I,'ATL GA Inventory'!$B91,'ATL RAW'!$L:$L,'ATL GA Inventory'!DZ$3)+SUMIFS('ATL CR'!$J:$J,'ATL CR'!$I:$I,'ATL GA Inventory'!$B91,'ATL CR'!$L:$L,'ATL GA Inventory'!DZ$3)</f>
        <v>0</v>
      </c>
      <c r="EA91" s="13">
        <f>SUMIFS('ATL RAW'!$J:$J,'ATL RAW'!$I:$I,'ATL GA Inventory'!$B91,'ATL RAW'!$L:$L,'ATL GA Inventory'!EA$3)+SUMIFS('ATL CR'!$J:$J,'ATL CR'!$I:$I,'ATL GA Inventory'!$B91,'ATL CR'!$L:$L,'ATL GA Inventory'!EA$3)</f>
        <v>0</v>
      </c>
      <c r="EB91" s="13">
        <f>SUMIFS('ATL RAW'!$J:$J,'ATL RAW'!$I:$I,'ATL GA Inventory'!$B91,'ATL RAW'!$L:$L,'ATL GA Inventory'!EB$3)+SUMIFS('ATL CR'!$J:$J,'ATL CR'!$I:$I,'ATL GA Inventory'!$B91,'ATL CR'!$L:$L,'ATL GA Inventory'!EB$3)</f>
        <v>0</v>
      </c>
      <c r="EC91" s="13">
        <f>SUMIFS('ATL RAW'!$J:$J,'ATL RAW'!$I:$I,'ATL GA Inventory'!$B91,'ATL RAW'!$L:$L,'ATL GA Inventory'!EC$3)+SUMIFS('ATL CR'!$J:$J,'ATL CR'!$I:$I,'ATL GA Inventory'!$B91,'ATL CR'!$L:$L,'ATL GA Inventory'!EC$3)</f>
        <v>0</v>
      </c>
      <c r="ED91" s="13">
        <f>SUMIFS('ATL RAW'!$J:$J,'ATL RAW'!$I:$I,'ATL GA Inventory'!$B91,'ATL RAW'!$L:$L,'ATL GA Inventory'!ED$3)+SUMIFS('ATL CR'!$J:$J,'ATL CR'!$I:$I,'ATL GA Inventory'!$B91,'ATL CR'!$L:$L,'ATL GA Inventory'!ED$3)</f>
        <v>0</v>
      </c>
      <c r="EE91" s="13">
        <f>SUMIFS('ATL RAW'!$J:$J,'ATL RAW'!$I:$I,'ATL GA Inventory'!$B91,'ATL RAW'!$L:$L,'ATL GA Inventory'!EE$3)+SUMIFS('ATL CR'!$J:$J,'ATL CR'!$I:$I,'ATL GA Inventory'!$B91,'ATL CR'!$L:$L,'ATL GA Inventory'!EE$3)</f>
        <v>0</v>
      </c>
      <c r="EF91" s="13">
        <f>SUMIFS('ATL RAW'!$J:$J,'ATL RAW'!$I:$I,'ATL GA Inventory'!$B91,'ATL RAW'!$L:$L,'ATL GA Inventory'!EF$3)+SUMIFS('ATL CR'!$J:$J,'ATL CR'!$I:$I,'ATL GA Inventory'!$B91,'ATL CR'!$L:$L,'ATL GA Inventory'!EF$3)</f>
        <v>0</v>
      </c>
      <c r="EG91" s="13">
        <f>SUMIFS('ATL RAW'!$J:$J,'ATL RAW'!$I:$I,'ATL GA Inventory'!$B91,'ATL RAW'!$L:$L,'ATL GA Inventory'!EG$3)+SUMIFS('ATL CR'!$J:$J,'ATL CR'!$I:$I,'ATL GA Inventory'!$B91,'ATL CR'!$L:$L,'ATL GA Inventory'!EG$3)</f>
        <v>0</v>
      </c>
      <c r="EH91" s="13">
        <f>SUMIFS('ATL RAW'!$J:$J,'ATL RAW'!$I:$I,'ATL GA Inventory'!$B91,'ATL RAW'!$L:$L,'ATL GA Inventory'!EH$3)+SUMIFS('ATL CR'!$J:$J,'ATL CR'!$I:$I,'ATL GA Inventory'!$B91,'ATL CR'!$L:$L,'ATL GA Inventory'!EH$3)</f>
        <v>0</v>
      </c>
      <c r="EI91" s="13">
        <f>SUMIFS('ATL RAW'!$J:$J,'ATL RAW'!$I:$I,'ATL GA Inventory'!$B91,'ATL RAW'!$L:$L,'ATL GA Inventory'!EI$3)+SUMIFS('ATL CR'!$J:$J,'ATL CR'!$I:$I,'ATL GA Inventory'!$B91,'ATL CR'!$L:$L,'ATL GA Inventory'!EI$3)</f>
        <v>0</v>
      </c>
      <c r="EJ91" s="13">
        <f>SUMIFS('ATL RAW'!$J:$J,'ATL RAW'!$I:$I,'ATL GA Inventory'!$B91,'ATL RAW'!$L:$L,'ATL GA Inventory'!EJ$3)+SUMIFS('ATL CR'!$J:$J,'ATL CR'!$I:$I,'ATL GA Inventory'!$B91,'ATL CR'!$L:$L,'ATL GA Inventory'!EJ$3)</f>
        <v>0</v>
      </c>
      <c r="EK91" s="13">
        <f>SUMIFS('ATL RAW'!$J:$J,'ATL RAW'!$I:$I,'ATL GA Inventory'!$B91,'ATL RAW'!$L:$L,'ATL GA Inventory'!EK$3)+SUMIFS('ATL CR'!$J:$J,'ATL CR'!$I:$I,'ATL GA Inventory'!$B91,'ATL CR'!$L:$L,'ATL GA Inventory'!EK$3)</f>
        <v>0</v>
      </c>
      <c r="EL91" s="13">
        <f>SUMIFS('ATL RAW'!$J:$J,'ATL RAW'!$I:$I,'ATL GA Inventory'!$B91,'ATL RAW'!$L:$L,'ATL GA Inventory'!EL$3)+SUMIFS('ATL CR'!$J:$J,'ATL CR'!$I:$I,'ATL GA Inventory'!$B91,'ATL CR'!$L:$L,'ATL GA Inventory'!EL$3)</f>
        <v>0</v>
      </c>
      <c r="EM91" s="13">
        <f>SUMIFS('ATL RAW'!$J:$J,'ATL RAW'!$I:$I,'ATL GA Inventory'!$B91,'ATL RAW'!$L:$L,'ATL GA Inventory'!EM$3)+SUMIFS('ATL CR'!$J:$J,'ATL CR'!$I:$I,'ATL GA Inventory'!$B91,'ATL CR'!$L:$L,'ATL GA Inventory'!EM$3)</f>
        <v>0</v>
      </c>
      <c r="EN91" s="13">
        <f>SUMIFS('ATL RAW'!$J:$J,'ATL RAW'!$I:$I,'ATL GA Inventory'!$B91,'ATL RAW'!$L:$L,'ATL GA Inventory'!EN$3)+SUMIFS('ATL CR'!$J:$J,'ATL CR'!$I:$I,'ATL GA Inventory'!$B91,'ATL CR'!$L:$L,'ATL GA Inventory'!EN$3)</f>
        <v>0</v>
      </c>
      <c r="EO91" s="13">
        <f>SUMIFS('ATL RAW'!$J:$J,'ATL RAW'!$I:$I,'ATL GA Inventory'!$B91,'ATL RAW'!$L:$L,'ATL GA Inventory'!EO$3)+SUMIFS('ATL CR'!$J:$J,'ATL CR'!$I:$I,'ATL GA Inventory'!$B91,'ATL CR'!$L:$L,'ATL GA Inventory'!EO$3)</f>
        <v>0</v>
      </c>
      <c r="EP91" s="13">
        <f>SUMIFS('ATL RAW'!$J:$J,'ATL RAW'!$I:$I,'ATL GA Inventory'!$B91,'ATL RAW'!$L:$L,'ATL GA Inventory'!EP$3)+SUMIFS('ATL CR'!$J:$J,'ATL CR'!$I:$I,'ATL GA Inventory'!$B91,'ATL CR'!$L:$L,'ATL GA Inventory'!EP$3)</f>
        <v>0</v>
      </c>
      <c r="EQ91" s="13">
        <f>SUMIFS('ATL RAW'!$J:$J,'ATL RAW'!$I:$I,'ATL GA Inventory'!$B91,'ATL RAW'!$L:$L,'ATL GA Inventory'!EQ$3)+SUMIFS('ATL CR'!$J:$J,'ATL CR'!$I:$I,'ATL GA Inventory'!$B91,'ATL CR'!$L:$L,'ATL GA Inventory'!EQ$3)</f>
        <v>0</v>
      </c>
      <c r="ER91" s="13">
        <f>SUMIFS('ATL RAW'!$J:$J,'ATL RAW'!$I:$I,'ATL GA Inventory'!$B91,'ATL RAW'!$L:$L,'ATL GA Inventory'!ER$3)+SUMIFS('ATL CR'!$J:$J,'ATL CR'!$I:$I,'ATL GA Inventory'!$B91,'ATL CR'!$L:$L,'ATL GA Inventory'!ER$3)</f>
        <v>0</v>
      </c>
      <c r="ES91" s="13">
        <f>SUMIFS('ATL RAW'!$J:$J,'ATL RAW'!$I:$I,'ATL GA Inventory'!$B91,'ATL RAW'!$L:$L,'ATL GA Inventory'!ES$3)+SUMIFS('ATL CR'!$J:$J,'ATL CR'!$I:$I,'ATL GA Inventory'!$B91,'ATL CR'!$L:$L,'ATL GA Inventory'!ES$3)</f>
        <v>0</v>
      </c>
      <c r="ET91" s="13">
        <f>SUMIFS('ATL RAW'!$J:$J,'ATL RAW'!$I:$I,'ATL GA Inventory'!$B91,'ATL RAW'!$L:$L,'ATL GA Inventory'!ET$3)+SUMIFS('ATL CR'!$J:$J,'ATL CR'!$I:$I,'ATL GA Inventory'!$B91,'ATL CR'!$L:$L,'ATL GA Inventory'!ET$3)</f>
        <v>0</v>
      </c>
      <c r="EU91" s="13">
        <f>SUMIFS('ATL RAW'!$J:$J,'ATL RAW'!$I:$I,'ATL GA Inventory'!$B91,'ATL RAW'!$L:$L,'ATL GA Inventory'!EU$3)+SUMIFS('ATL CR'!$J:$J,'ATL CR'!$I:$I,'ATL GA Inventory'!$B91,'ATL CR'!$L:$L,'ATL GA Inventory'!EU$3)</f>
        <v>0</v>
      </c>
      <c r="EV91" s="13">
        <f>SUMIFS('ATL RAW'!$J:$J,'ATL RAW'!$I:$I,'ATL GA Inventory'!$B91,'ATL RAW'!$L:$L,'ATL GA Inventory'!EV$3)+SUMIFS('ATL CR'!$J:$J,'ATL CR'!$I:$I,'ATL GA Inventory'!$B91,'ATL CR'!$L:$L,'ATL GA Inventory'!EV$3)</f>
        <v>0</v>
      </c>
      <c r="EW91" s="13">
        <f>SUMIFS('ATL RAW'!$J:$J,'ATL RAW'!$I:$I,'ATL GA Inventory'!$B91,'ATL RAW'!$L:$L,'ATL GA Inventory'!EW$3)+SUMIFS('ATL CR'!$J:$J,'ATL CR'!$I:$I,'ATL GA Inventory'!$B91,'ATL CR'!$L:$L,'ATL GA Inventory'!EW$3)</f>
        <v>0</v>
      </c>
      <c r="EX91" s="13">
        <f>SUMIFS('ATL RAW'!$J:$J,'ATL RAW'!$I:$I,'ATL GA Inventory'!$B91,'ATL RAW'!$L:$L,'ATL GA Inventory'!EX$3)+SUMIFS('ATL CR'!$J:$J,'ATL CR'!$I:$I,'ATL GA Inventory'!$B91,'ATL CR'!$L:$L,'ATL GA Inventory'!EX$3)</f>
        <v>0</v>
      </c>
      <c r="EY91" s="13">
        <f>SUMIFS('ATL RAW'!$J:$J,'ATL RAW'!$I:$I,'ATL GA Inventory'!$B91,'ATL RAW'!$L:$L,'ATL GA Inventory'!EY$3)+SUMIFS('ATL CR'!$J:$J,'ATL CR'!$I:$I,'ATL GA Inventory'!$B91,'ATL CR'!$L:$L,'ATL GA Inventory'!EY$3)</f>
        <v>0</v>
      </c>
      <c r="EZ91" s="13">
        <f>SUMIFS('ATL RAW'!$J:$J,'ATL RAW'!$I:$I,'ATL GA Inventory'!$B91,'ATL RAW'!$L:$L,'ATL GA Inventory'!EZ$3)+SUMIFS('ATL CR'!$J:$J,'ATL CR'!$I:$I,'ATL GA Inventory'!$B91,'ATL CR'!$L:$L,'ATL GA Inventory'!EZ$3)</f>
        <v>0</v>
      </c>
      <c r="FA91" s="13">
        <f>SUMIFS('ATL RAW'!$J:$J,'ATL RAW'!$I:$I,'ATL GA Inventory'!$B91,'ATL RAW'!$L:$L,'ATL GA Inventory'!FA$3)+SUMIFS('ATL CR'!$J:$J,'ATL CR'!$I:$I,'ATL GA Inventory'!$B91,'ATL CR'!$L:$L,'ATL GA Inventory'!FA$3)</f>
        <v>0</v>
      </c>
      <c r="FB91" s="13">
        <f>SUMIFS('ATL RAW'!$J:$J,'ATL RAW'!$I:$I,'ATL GA Inventory'!$B91,'ATL RAW'!$L:$L,'ATL GA Inventory'!FB$3)+SUMIFS('ATL CR'!$J:$J,'ATL CR'!$I:$I,'ATL GA Inventory'!$B91,'ATL CR'!$L:$L,'ATL GA Inventory'!FB$3)</f>
        <v>0</v>
      </c>
      <c r="FC91" s="13">
        <f>SUMIFS('ATL RAW'!$J:$J,'ATL RAW'!$I:$I,'ATL GA Inventory'!$B91,'ATL RAW'!$L:$L,'ATL GA Inventory'!FC$3)+SUMIFS('ATL CR'!$J:$J,'ATL CR'!$I:$I,'ATL GA Inventory'!$B91,'ATL CR'!$L:$L,'ATL GA Inventory'!FC$3)</f>
        <v>0</v>
      </c>
      <c r="FD91" s="13">
        <f>SUMIFS('ATL RAW'!$J:$J,'ATL RAW'!$I:$I,'ATL GA Inventory'!$B91,'ATL RAW'!$L:$L,'ATL GA Inventory'!FD$3)+SUMIFS('ATL CR'!$J:$J,'ATL CR'!$I:$I,'ATL GA Inventory'!$B91,'ATL CR'!$L:$L,'ATL GA Inventory'!FD$3)</f>
        <v>0</v>
      </c>
      <c r="FE91" s="13">
        <f>SUMIFS('ATL RAW'!$J:$J,'ATL RAW'!$I:$I,'ATL GA Inventory'!$B91,'ATL RAW'!$L:$L,'ATL GA Inventory'!FE$3)+SUMIFS('ATL CR'!$J:$J,'ATL CR'!$I:$I,'ATL GA Inventory'!$B91,'ATL CR'!$L:$L,'ATL GA Inventory'!FE$3)</f>
        <v>0</v>
      </c>
      <c r="FF91" s="13">
        <f>SUMIFS('ATL RAW'!$J:$J,'ATL RAW'!$I:$I,'ATL GA Inventory'!$B91,'ATL RAW'!$L:$L,'ATL GA Inventory'!FF$3)+SUMIFS('ATL CR'!$J:$J,'ATL CR'!$I:$I,'ATL GA Inventory'!$B91,'ATL CR'!$L:$L,'ATL GA Inventory'!FF$3)</f>
        <v>0</v>
      </c>
      <c r="FG91" s="13">
        <f>SUMIFS('ATL RAW'!$J:$J,'ATL RAW'!$I:$I,'ATL GA Inventory'!$B91,'ATL RAW'!$L:$L,'ATL GA Inventory'!FG$3)+SUMIFS('ATL CR'!$J:$J,'ATL CR'!$I:$I,'ATL GA Inventory'!$B91,'ATL CR'!$L:$L,'ATL GA Inventory'!FG$3)</f>
        <v>0</v>
      </c>
      <c r="FH91" s="13">
        <f>SUMIFS('ATL RAW'!$J:$J,'ATL RAW'!$I:$I,'ATL GA Inventory'!$B91,'ATL RAW'!$L:$L,'ATL GA Inventory'!FH$3)+SUMIFS('ATL CR'!$J:$J,'ATL CR'!$I:$I,'ATL GA Inventory'!$B91,'ATL CR'!$L:$L,'ATL GA Inventory'!FH$3)</f>
        <v>0</v>
      </c>
      <c r="FI91" s="13">
        <f>SUMIFS('ATL RAW'!$J:$J,'ATL RAW'!$I:$I,'ATL GA Inventory'!$B91,'ATL RAW'!$L:$L,'ATL GA Inventory'!FI$3)+SUMIFS('ATL CR'!$J:$J,'ATL CR'!$I:$I,'ATL GA Inventory'!$B91,'ATL CR'!$L:$L,'ATL GA Inventory'!FI$3)</f>
        <v>0</v>
      </c>
      <c r="FJ91" s="13">
        <f>SUMIFS('ATL RAW'!$J:$J,'ATL RAW'!$I:$I,'ATL GA Inventory'!$B91,'ATL RAW'!$L:$L,'ATL GA Inventory'!FJ$3)+SUMIFS('ATL CR'!$J:$J,'ATL CR'!$I:$I,'ATL GA Inventory'!$B91,'ATL CR'!$L:$L,'ATL GA Inventory'!FJ$3)</f>
        <v>0</v>
      </c>
      <c r="FK91" s="13">
        <f>SUMIFS('ATL RAW'!$J:$J,'ATL RAW'!$I:$I,'ATL GA Inventory'!$B91,'ATL RAW'!$L:$L,'ATL GA Inventory'!FK$3)+SUMIFS('ATL CR'!$J:$J,'ATL CR'!$I:$I,'ATL GA Inventory'!$B91,'ATL CR'!$L:$L,'ATL GA Inventory'!FK$3)</f>
        <v>0</v>
      </c>
      <c r="FL91" s="13">
        <f>SUMIFS('ATL RAW'!$J:$J,'ATL RAW'!$I:$I,'ATL GA Inventory'!$B91,'ATL RAW'!$L:$L,'ATL GA Inventory'!FL$3)+SUMIFS('ATL CR'!$J:$J,'ATL CR'!$I:$I,'ATL GA Inventory'!$B91,'ATL CR'!$L:$L,'ATL GA Inventory'!FL$3)</f>
        <v>0</v>
      </c>
      <c r="FM91" s="13">
        <f>SUMIFS('ATL RAW'!$J:$J,'ATL RAW'!$I:$I,'ATL GA Inventory'!$B91,'ATL RAW'!$L:$L,'ATL GA Inventory'!FM$3)+SUMIFS('ATL CR'!$J:$J,'ATL CR'!$I:$I,'ATL GA Inventory'!$B91,'ATL CR'!$L:$L,'ATL GA Inventory'!FM$3)</f>
        <v>0</v>
      </c>
      <c r="FN91" s="13">
        <f>SUMIFS('ATL RAW'!$J:$J,'ATL RAW'!$I:$I,'ATL GA Inventory'!$B91,'ATL RAW'!$L:$L,'ATL GA Inventory'!FN$3)+SUMIFS('ATL CR'!$J:$J,'ATL CR'!$I:$I,'ATL GA Inventory'!$B91,'ATL CR'!$L:$L,'ATL GA Inventory'!FN$3)</f>
        <v>0</v>
      </c>
      <c r="FO91" s="13">
        <f>SUMIFS('ATL RAW'!$J:$J,'ATL RAW'!$I:$I,'ATL GA Inventory'!$B91,'ATL RAW'!$L:$L,'ATL GA Inventory'!FO$3)+SUMIFS('ATL CR'!$J:$J,'ATL CR'!$I:$I,'ATL GA Inventory'!$B91,'ATL CR'!$L:$L,'ATL GA Inventory'!FO$3)</f>
        <v>0</v>
      </c>
      <c r="FP91" s="13">
        <f>SUMIFS('ATL RAW'!$J:$J,'ATL RAW'!$I:$I,'ATL GA Inventory'!$B91,'ATL RAW'!$L:$L,'ATL GA Inventory'!FP$3)+SUMIFS('ATL CR'!$J:$J,'ATL CR'!$I:$I,'ATL GA Inventory'!$B91,'ATL CR'!$L:$L,'ATL GA Inventory'!FP$3)</f>
        <v>0</v>
      </c>
      <c r="FQ91" s="13">
        <f>SUMIFS('ATL RAW'!$J:$J,'ATL RAW'!$I:$I,'ATL GA Inventory'!$B91,'ATL RAW'!$L:$L,'ATL GA Inventory'!FQ$3)+SUMIFS('ATL CR'!$J:$J,'ATL CR'!$I:$I,'ATL GA Inventory'!$B91,'ATL CR'!$L:$L,'ATL GA Inventory'!FQ$3)</f>
        <v>0</v>
      </c>
      <c r="FR91" s="13">
        <f>SUMIFS('ATL RAW'!$J:$J,'ATL RAW'!$I:$I,'ATL GA Inventory'!$B91,'ATL RAW'!$L:$L,'ATL GA Inventory'!FR$3)+SUMIFS('ATL CR'!$J:$J,'ATL CR'!$I:$I,'ATL GA Inventory'!$B91,'ATL CR'!$L:$L,'ATL GA Inventory'!FR$3)</f>
        <v>0</v>
      </c>
      <c r="FS91" s="13">
        <f>SUMIFS('ATL RAW'!$J:$J,'ATL RAW'!$I:$I,'ATL GA Inventory'!$B91,'ATL RAW'!$L:$L,'ATL GA Inventory'!FS$3)+SUMIFS('ATL CR'!$J:$J,'ATL CR'!$I:$I,'ATL GA Inventory'!$B91,'ATL CR'!$L:$L,'ATL GA Inventory'!FS$3)</f>
        <v>0</v>
      </c>
      <c r="FT91" s="13">
        <f>SUMIFS('ATL RAW'!$J:$J,'ATL RAW'!$I:$I,'ATL GA Inventory'!$B91,'ATL RAW'!$L:$L,'ATL GA Inventory'!FT$3)+SUMIFS('ATL CR'!$J:$J,'ATL CR'!$I:$I,'ATL GA Inventory'!$B91,'ATL CR'!$L:$L,'ATL GA Inventory'!FT$3)</f>
        <v>0</v>
      </c>
      <c r="FU91" s="13">
        <f>SUMIFS('ATL RAW'!$J:$J,'ATL RAW'!$I:$I,'ATL GA Inventory'!$B91,'ATL RAW'!$L:$L,'ATL GA Inventory'!FU$3)+SUMIFS('ATL CR'!$J:$J,'ATL CR'!$I:$I,'ATL GA Inventory'!$B91,'ATL CR'!$L:$L,'ATL GA Inventory'!FU$3)</f>
        <v>0</v>
      </c>
      <c r="FV91" s="13">
        <f>SUMIFS('ATL RAW'!$J:$J,'ATL RAW'!$I:$I,'ATL GA Inventory'!$B91,'ATL RAW'!$L:$L,'ATL GA Inventory'!FV$3)+SUMIFS('ATL CR'!$J:$J,'ATL CR'!$I:$I,'ATL GA Inventory'!$B91,'ATL CR'!$L:$L,'ATL GA Inventory'!FV$3)</f>
        <v>0</v>
      </c>
      <c r="FW91" s="13">
        <f>SUMIFS('ATL RAW'!$J:$J,'ATL RAW'!$I:$I,'ATL GA Inventory'!$B91,'ATL RAW'!$L:$L,'ATL GA Inventory'!FW$3)+SUMIFS('ATL CR'!$J:$J,'ATL CR'!$I:$I,'ATL GA Inventory'!$B91,'ATL CR'!$L:$L,'ATL GA Inventory'!FW$3)</f>
        <v>0</v>
      </c>
      <c r="FX91" s="13">
        <f>SUMIFS('ATL RAW'!$J:$J,'ATL RAW'!$I:$I,'ATL GA Inventory'!$B91,'ATL RAW'!$L:$L,'ATL GA Inventory'!FX$3)+SUMIFS('ATL CR'!$J:$J,'ATL CR'!$I:$I,'ATL GA Inventory'!$B91,'ATL CR'!$L:$L,'ATL GA Inventory'!FX$3)</f>
        <v>0</v>
      </c>
      <c r="FY91" s="13">
        <f>SUMIFS('ATL RAW'!$J:$J,'ATL RAW'!$I:$I,'ATL GA Inventory'!$B91,'ATL RAW'!$L:$L,'ATL GA Inventory'!FY$3)+SUMIFS('ATL CR'!$J:$J,'ATL CR'!$I:$I,'ATL GA Inventory'!$B91,'ATL CR'!$L:$L,'ATL GA Inventory'!FY$3)</f>
        <v>0</v>
      </c>
      <c r="FZ91" s="13">
        <f>SUMIFS('ATL RAW'!$J:$J,'ATL RAW'!$I:$I,'ATL GA Inventory'!$B91,'ATL RAW'!$L:$L,'ATL GA Inventory'!FZ$3)+SUMIFS('ATL CR'!$J:$J,'ATL CR'!$I:$I,'ATL GA Inventory'!$B91,'ATL CR'!$L:$L,'ATL GA Inventory'!FZ$3)</f>
        <v>0</v>
      </c>
      <c r="GA91" s="13">
        <f>SUMIFS('ATL RAW'!$J:$J,'ATL RAW'!$I:$I,'ATL GA Inventory'!$B91,'ATL RAW'!$L:$L,'ATL GA Inventory'!GA$3)+SUMIFS('ATL CR'!$J:$J,'ATL CR'!$I:$I,'ATL GA Inventory'!$B91,'ATL CR'!$L:$L,'ATL GA Inventory'!GA$3)</f>
        <v>0</v>
      </c>
      <c r="GB91" s="13">
        <f>SUMIFS('ATL RAW'!$J:$J,'ATL RAW'!$I:$I,'ATL GA Inventory'!$B91,'ATL RAW'!$L:$L,'ATL GA Inventory'!GB$3)+SUMIFS('ATL CR'!$J:$J,'ATL CR'!$I:$I,'ATL GA Inventory'!$B91,'ATL CR'!$L:$L,'ATL GA Inventory'!GB$3)</f>
        <v>0</v>
      </c>
      <c r="GC91" s="13">
        <f>SUMIFS('ATL RAW'!$J:$J,'ATL RAW'!$I:$I,'ATL GA Inventory'!$B91,'ATL RAW'!$L:$L,'ATL GA Inventory'!GC$3)+SUMIFS('ATL CR'!$J:$J,'ATL CR'!$I:$I,'ATL GA Inventory'!$B91,'ATL CR'!$L:$L,'ATL GA Inventory'!GC$3)</f>
        <v>0</v>
      </c>
      <c r="GD91" s="13">
        <f>SUMIFS('ATL RAW'!$J:$J,'ATL RAW'!$I:$I,'ATL GA Inventory'!$B91,'ATL RAW'!$L:$L,'ATL GA Inventory'!GD$3)+SUMIFS('ATL CR'!$J:$J,'ATL CR'!$I:$I,'ATL GA Inventory'!$B91,'ATL CR'!$L:$L,'ATL GA Inventory'!GD$3)</f>
        <v>0</v>
      </c>
      <c r="GE91" s="13">
        <f>SUMIFS('ATL RAW'!$J:$J,'ATL RAW'!$I:$I,'ATL GA Inventory'!$B91,'ATL RAW'!$L:$L,'ATL GA Inventory'!GE$3)+SUMIFS('ATL CR'!$J:$J,'ATL CR'!$I:$I,'ATL GA Inventory'!$B91,'ATL CR'!$L:$L,'ATL GA Inventory'!GE$3)</f>
        <v>0</v>
      </c>
      <c r="GF91" s="13">
        <f>SUMIFS('ATL RAW'!$J:$J,'ATL RAW'!$I:$I,'ATL GA Inventory'!$B91,'ATL RAW'!$L:$L,'ATL GA Inventory'!GF$3)+SUMIFS('ATL CR'!$J:$J,'ATL CR'!$I:$I,'ATL GA Inventory'!$B91,'ATL CR'!$L:$L,'ATL GA Inventory'!GF$3)</f>
        <v>0</v>
      </c>
      <c r="GG91" s="13">
        <f>SUMIFS('ATL RAW'!$J:$J,'ATL RAW'!$I:$I,'ATL GA Inventory'!$B91,'ATL RAW'!$L:$L,'ATL GA Inventory'!GG$3)+SUMIFS('ATL CR'!$J:$J,'ATL CR'!$I:$I,'ATL GA Inventory'!$B91,'ATL CR'!$L:$L,'ATL GA Inventory'!GG$3)</f>
        <v>0</v>
      </c>
      <c r="GH91" s="13">
        <f>SUMIFS('ATL RAW'!$J:$J,'ATL RAW'!$I:$I,'ATL GA Inventory'!$B91,'ATL RAW'!$L:$L,'ATL GA Inventory'!GH$3)+SUMIFS('ATL CR'!$J:$J,'ATL CR'!$I:$I,'ATL GA Inventory'!$B91,'ATL CR'!$L:$L,'ATL GA Inventory'!GH$3)</f>
        <v>0</v>
      </c>
      <c r="GI91" s="13">
        <f>SUMIFS('ATL RAW'!$J:$J,'ATL RAW'!$I:$I,'ATL GA Inventory'!$B91,'ATL RAW'!$L:$L,'ATL GA Inventory'!GI$3)+SUMIFS('ATL CR'!$J:$J,'ATL CR'!$I:$I,'ATL GA Inventory'!$B91,'ATL CR'!$L:$L,'ATL GA Inventory'!GI$3)</f>
        <v>0</v>
      </c>
      <c r="GJ91" s="13">
        <f>SUMIFS('ATL RAW'!$J:$J,'ATL RAW'!$I:$I,'ATL GA Inventory'!$B91,'ATL RAW'!$L:$L,'ATL GA Inventory'!GJ$3)+SUMIFS('ATL CR'!$J:$J,'ATL CR'!$I:$I,'ATL GA Inventory'!$B91,'ATL CR'!$L:$L,'ATL GA Inventory'!GJ$3)</f>
        <v>0</v>
      </c>
      <c r="GK91" s="13">
        <f>SUMIFS('ATL RAW'!$J:$J,'ATL RAW'!$I:$I,'ATL GA Inventory'!$B91,'ATL RAW'!$L:$L,'ATL GA Inventory'!GK$3)+SUMIFS('ATL CR'!$J:$J,'ATL CR'!$I:$I,'ATL GA Inventory'!$B91,'ATL CR'!$L:$L,'ATL GA Inventory'!GK$3)</f>
        <v>0</v>
      </c>
      <c r="GL91" s="13">
        <f>SUMIFS('ATL RAW'!$J:$J,'ATL RAW'!$I:$I,'ATL GA Inventory'!$B91,'ATL RAW'!$L:$L,'ATL GA Inventory'!GL$3)+SUMIFS('ATL CR'!$J:$J,'ATL CR'!$I:$I,'ATL GA Inventory'!$B91,'ATL CR'!$L:$L,'ATL GA Inventory'!GL$3)</f>
        <v>0</v>
      </c>
      <c r="GM91" s="13">
        <f>SUMIFS('ATL RAW'!$J:$J,'ATL RAW'!$I:$I,'ATL GA Inventory'!$B91,'ATL RAW'!$L:$L,'ATL GA Inventory'!GM$3)+SUMIFS('ATL CR'!$J:$J,'ATL CR'!$I:$I,'ATL GA Inventory'!$B91,'ATL CR'!$L:$L,'ATL GA Inventory'!GM$3)</f>
        <v>0</v>
      </c>
      <c r="GN91" s="13">
        <f>SUMIFS('ATL RAW'!$J:$J,'ATL RAW'!$I:$I,'ATL GA Inventory'!$B91,'ATL RAW'!$L:$L,'ATL GA Inventory'!GN$3)+SUMIFS('ATL CR'!$J:$J,'ATL CR'!$I:$I,'ATL GA Inventory'!$B91,'ATL CR'!$L:$L,'ATL GA Inventory'!GN$3)</f>
        <v>0</v>
      </c>
      <c r="GO91" s="13">
        <f>SUMIFS('ATL RAW'!$J:$J,'ATL RAW'!$I:$I,'ATL GA Inventory'!$B91,'ATL RAW'!$L:$L,'ATL GA Inventory'!GO$3)+SUMIFS('ATL CR'!$J:$J,'ATL CR'!$I:$I,'ATL GA Inventory'!$B91,'ATL CR'!$L:$L,'ATL GA Inventory'!GO$3)</f>
        <v>0</v>
      </c>
      <c r="GP91" s="13">
        <f>SUMIFS('ATL RAW'!$J:$J,'ATL RAW'!$I:$I,'ATL GA Inventory'!$B91,'ATL RAW'!$L:$L,'ATL GA Inventory'!GP$3)+SUMIFS('ATL CR'!$J:$J,'ATL CR'!$I:$I,'ATL GA Inventory'!$B91,'ATL CR'!$L:$L,'ATL GA Inventory'!GP$3)</f>
        <v>0</v>
      </c>
      <c r="GQ91" s="13">
        <f>SUMIFS('ATL RAW'!$J:$J,'ATL RAW'!$I:$I,'ATL GA Inventory'!$B91,'ATL RAW'!$L:$L,'ATL GA Inventory'!GQ$3)+SUMIFS('ATL CR'!$J:$J,'ATL CR'!$I:$I,'ATL GA Inventory'!$B91,'ATL CR'!$L:$L,'ATL GA Inventory'!GQ$3)</f>
        <v>0</v>
      </c>
      <c r="GR91" s="13">
        <f>SUMIFS('ATL RAW'!$J:$J,'ATL RAW'!$I:$I,'ATL GA Inventory'!$B91,'ATL RAW'!$L:$L,'ATL GA Inventory'!GR$3)+SUMIFS('ATL CR'!$J:$J,'ATL CR'!$I:$I,'ATL GA Inventory'!$B91,'ATL CR'!$L:$L,'ATL GA Inventory'!GR$3)</f>
        <v>0</v>
      </c>
      <c r="GS91" s="13">
        <f>SUMIFS('ATL RAW'!$J:$J,'ATL RAW'!$I:$I,'ATL GA Inventory'!$B91,'ATL RAW'!$L:$L,'ATL GA Inventory'!GS$3)+SUMIFS('ATL CR'!$J:$J,'ATL CR'!$I:$I,'ATL GA Inventory'!$B91,'ATL CR'!$L:$L,'ATL GA Inventory'!GS$3)</f>
        <v>0</v>
      </c>
      <c r="GT91" s="13">
        <f>SUMIFS('ATL RAW'!$J:$J,'ATL RAW'!$I:$I,'ATL GA Inventory'!$B91,'ATL RAW'!$L:$L,'ATL GA Inventory'!GT$3)+SUMIFS('ATL CR'!$J:$J,'ATL CR'!$I:$I,'ATL GA Inventory'!$B91,'ATL CR'!$L:$L,'ATL GA Inventory'!GT$3)</f>
        <v>0</v>
      </c>
      <c r="GU91" s="13">
        <f>SUMIFS('ATL RAW'!$J:$J,'ATL RAW'!$I:$I,'ATL GA Inventory'!$B91,'ATL RAW'!$L:$L,'ATL GA Inventory'!GU$3)+SUMIFS('ATL CR'!$J:$J,'ATL CR'!$I:$I,'ATL GA Inventory'!$B91,'ATL CR'!$L:$L,'ATL GA Inventory'!GU$3)</f>
        <v>0</v>
      </c>
      <c r="GV91" s="13">
        <f>SUMIFS('ATL RAW'!$J:$J,'ATL RAW'!$I:$I,'ATL GA Inventory'!$B91,'ATL RAW'!$L:$L,'ATL GA Inventory'!GV$3)+SUMIFS('ATL CR'!$J:$J,'ATL CR'!$I:$I,'ATL GA Inventory'!$B91,'ATL CR'!$L:$L,'ATL GA Inventory'!GV$3)</f>
        <v>0</v>
      </c>
      <c r="GW91" s="13">
        <f>SUMIFS('ATL RAW'!$J:$J,'ATL RAW'!$I:$I,'ATL GA Inventory'!$B91,'ATL RAW'!$L:$L,'ATL GA Inventory'!GW$3)+SUMIFS('ATL CR'!$J:$J,'ATL CR'!$I:$I,'ATL GA Inventory'!$B91,'ATL CR'!$L:$L,'ATL GA Inventory'!GW$3)</f>
        <v>0</v>
      </c>
      <c r="GX91" s="13">
        <f>SUMIFS('ATL RAW'!$J:$J,'ATL RAW'!$I:$I,'ATL GA Inventory'!$B91,'ATL RAW'!$L:$L,'ATL GA Inventory'!GX$3)+SUMIFS('ATL CR'!$J:$J,'ATL CR'!$I:$I,'ATL GA Inventory'!$B91,'ATL CR'!$L:$L,'ATL GA Inventory'!GX$3)</f>
        <v>0</v>
      </c>
      <c r="GY91" s="13">
        <f>SUMIFS('ATL RAW'!$J:$J,'ATL RAW'!$I:$I,'ATL GA Inventory'!$B91,'ATL RAW'!$L:$L,'ATL GA Inventory'!GY$3)+SUMIFS('ATL CR'!$J:$J,'ATL CR'!$I:$I,'ATL GA Inventory'!$B91,'ATL CR'!$L:$L,'ATL GA Inventory'!GY$3)</f>
        <v>0</v>
      </c>
    </row>
    <row r="92" spans="1:207">
      <c r="A92" s="15" t="s">
        <v>8123</v>
      </c>
      <c r="B92" s="15">
        <f t="shared" ref="B92:D111" si="13">B25</f>
        <v>46104145</v>
      </c>
      <c r="C92" s="15" t="str">
        <f t="shared" si="13"/>
        <v>Q.PEAK DUO L-G6P.2</v>
      </c>
      <c r="D92" s="14">
        <f t="shared" si="13"/>
        <v>425</v>
      </c>
      <c r="E92" s="13">
        <f>SUMIFS('ATL RAW'!$J:$J,'ATL RAW'!$I:$I,'ATL GA Inventory'!$B92,'ATL RAW'!$L:$L,'ATL GA Inventory'!E$3)+SUMIFS('ATL CR'!$J:$J,'ATL CR'!$I:$I,'ATL GA Inventory'!$B92,'ATL CR'!$L:$L,'ATL GA Inventory'!E$3)</f>
        <v>0</v>
      </c>
      <c r="F92" s="13">
        <f>SUMIFS('ATL RAW'!$J:$J,'ATL RAW'!$I:$I,'ATL GA Inventory'!$B92,'ATL RAW'!$L:$L,'ATL GA Inventory'!F$3)+SUMIFS('ATL CR'!$J:$J,'ATL CR'!$I:$I,'ATL GA Inventory'!$B92,'ATL CR'!$L:$L,'ATL GA Inventory'!F$3)</f>
        <v>0</v>
      </c>
      <c r="G92" s="13">
        <f>SUMIFS('ATL RAW'!$J:$J,'ATL RAW'!$I:$I,'ATL GA Inventory'!$B92,'ATL RAW'!$L:$L,'ATL GA Inventory'!G$3)+SUMIFS('ATL CR'!$J:$J,'ATL CR'!$I:$I,'ATL GA Inventory'!$B92,'ATL CR'!$L:$L,'ATL GA Inventory'!G$3)</f>
        <v>0</v>
      </c>
      <c r="H92" s="13">
        <f>SUMIFS('ATL RAW'!$J:$J,'ATL RAW'!$I:$I,'ATL GA Inventory'!$B92,'ATL RAW'!$L:$L,'ATL GA Inventory'!H$3)+SUMIFS('ATL CR'!$J:$J,'ATL CR'!$I:$I,'ATL GA Inventory'!$B92,'ATL CR'!$L:$L,'ATL GA Inventory'!H$3)</f>
        <v>0</v>
      </c>
      <c r="I92" s="13">
        <f>SUMIFS('ATL RAW'!$J:$J,'ATL RAW'!$I:$I,'ATL GA Inventory'!$B92,'ATL RAW'!$L:$L,'ATL GA Inventory'!I$3)+SUMIFS('ATL CR'!$J:$J,'ATL CR'!$I:$I,'ATL GA Inventory'!$B92,'ATL CR'!$L:$L,'ATL GA Inventory'!I$3)</f>
        <v>0</v>
      </c>
      <c r="J92" s="13">
        <f>SUMIFS('ATL RAW'!$J:$J,'ATL RAW'!$I:$I,'ATL GA Inventory'!$B92,'ATL RAW'!$L:$L,'ATL GA Inventory'!J$3)+SUMIFS('ATL CR'!$J:$J,'ATL CR'!$I:$I,'ATL GA Inventory'!$B92,'ATL CR'!$L:$L,'ATL GA Inventory'!J$3)</f>
        <v>0</v>
      </c>
      <c r="K92" s="13">
        <f>SUMIFS('ATL RAW'!$J:$J,'ATL RAW'!$I:$I,'ATL GA Inventory'!$B92,'ATL RAW'!$L:$L,'ATL GA Inventory'!K$3)+SUMIFS('ATL CR'!$J:$J,'ATL CR'!$I:$I,'ATL GA Inventory'!$B92,'ATL CR'!$L:$L,'ATL GA Inventory'!K$3)</f>
        <v>0</v>
      </c>
      <c r="L92" s="13">
        <f>SUMIFS('ATL RAW'!$J:$J,'ATL RAW'!$I:$I,'ATL GA Inventory'!$B92,'ATL RAW'!$L:$L,'ATL GA Inventory'!L$3)+SUMIFS('ATL CR'!$J:$J,'ATL CR'!$I:$I,'ATL GA Inventory'!$B92,'ATL CR'!$L:$L,'ATL GA Inventory'!L$3)</f>
        <v>0</v>
      </c>
      <c r="M92" s="13">
        <f>SUMIFS('ATL RAW'!$J:$J,'ATL RAW'!$I:$I,'ATL GA Inventory'!$B92,'ATL RAW'!$L:$L,'ATL GA Inventory'!M$3)+SUMIFS('ATL CR'!$J:$J,'ATL CR'!$I:$I,'ATL GA Inventory'!$B92,'ATL CR'!$L:$L,'ATL GA Inventory'!M$3)</f>
        <v>0</v>
      </c>
      <c r="N92" s="13">
        <f>SUMIFS('ATL RAW'!$J:$J,'ATL RAW'!$I:$I,'ATL GA Inventory'!$B92,'ATL RAW'!$L:$L,'ATL GA Inventory'!N$3)+SUMIFS('ATL CR'!$J:$J,'ATL CR'!$I:$I,'ATL GA Inventory'!$B92,'ATL CR'!$L:$L,'ATL GA Inventory'!N$3)</f>
        <v>0</v>
      </c>
      <c r="O92" s="13">
        <f>SUMIFS('ATL RAW'!$J:$J,'ATL RAW'!$I:$I,'ATL GA Inventory'!$B92,'ATL RAW'!$L:$L,'ATL GA Inventory'!O$3)+SUMIFS('ATL CR'!$J:$J,'ATL CR'!$I:$I,'ATL GA Inventory'!$B92,'ATL CR'!$L:$L,'ATL GA Inventory'!O$3)</f>
        <v>0</v>
      </c>
      <c r="P92" s="13">
        <f>SUMIFS('ATL RAW'!$J:$J,'ATL RAW'!$I:$I,'ATL GA Inventory'!$B92,'ATL RAW'!$L:$L,'ATL GA Inventory'!P$3)+SUMIFS('ATL CR'!$J:$J,'ATL CR'!$I:$I,'ATL GA Inventory'!$B92,'ATL CR'!$L:$L,'ATL GA Inventory'!P$3)</f>
        <v>0</v>
      </c>
      <c r="Q92" s="13">
        <f>SUMIFS('ATL RAW'!$J:$J,'ATL RAW'!$I:$I,'ATL GA Inventory'!$B92,'ATL RAW'!$L:$L,'ATL GA Inventory'!Q$3)+SUMIFS('ATL CR'!$J:$J,'ATL CR'!$I:$I,'ATL GA Inventory'!$B92,'ATL CR'!$L:$L,'ATL GA Inventory'!Q$3)</f>
        <v>0</v>
      </c>
      <c r="R92" s="13">
        <f>SUMIFS('ATL RAW'!$J:$J,'ATL RAW'!$I:$I,'ATL GA Inventory'!$B92,'ATL RAW'!$L:$L,'ATL GA Inventory'!R$3)+SUMIFS('ATL CR'!$J:$J,'ATL CR'!$I:$I,'ATL GA Inventory'!$B92,'ATL CR'!$L:$L,'ATL GA Inventory'!R$3)</f>
        <v>0</v>
      </c>
      <c r="S92" s="13">
        <f>SUMIFS('ATL RAW'!$J:$J,'ATL RAW'!$I:$I,'ATL GA Inventory'!$B92,'ATL RAW'!$L:$L,'ATL GA Inventory'!S$3)+SUMIFS('ATL CR'!$J:$J,'ATL CR'!$I:$I,'ATL GA Inventory'!$B92,'ATL CR'!$L:$L,'ATL GA Inventory'!S$3)</f>
        <v>0</v>
      </c>
      <c r="T92" s="13">
        <f>SUMIFS('ATL RAW'!$J:$J,'ATL RAW'!$I:$I,'ATL GA Inventory'!$B92,'ATL RAW'!$L:$L,'ATL GA Inventory'!T$3)+SUMIFS('ATL CR'!$J:$J,'ATL CR'!$I:$I,'ATL GA Inventory'!$B92,'ATL CR'!$L:$L,'ATL GA Inventory'!T$3)</f>
        <v>0</v>
      </c>
      <c r="U92" s="13">
        <f>SUMIFS('ATL RAW'!$J:$J,'ATL RAW'!$I:$I,'ATL GA Inventory'!$B92,'ATL RAW'!$L:$L,'ATL GA Inventory'!U$3)+SUMIFS('ATL CR'!$J:$J,'ATL CR'!$I:$I,'ATL GA Inventory'!$B92,'ATL CR'!$L:$L,'ATL GA Inventory'!U$3)</f>
        <v>0</v>
      </c>
      <c r="V92" s="13">
        <f>SUMIFS('ATL RAW'!$J:$J,'ATL RAW'!$I:$I,'ATL GA Inventory'!$B92,'ATL RAW'!$L:$L,'ATL GA Inventory'!V$3)+SUMIFS('ATL CR'!$J:$J,'ATL CR'!$I:$I,'ATL GA Inventory'!$B92,'ATL CR'!$L:$L,'ATL GA Inventory'!V$3)</f>
        <v>0</v>
      </c>
      <c r="W92" s="13">
        <f>SUMIFS('ATL RAW'!$J:$J,'ATL RAW'!$I:$I,'ATL GA Inventory'!$B92,'ATL RAW'!$L:$L,'ATL GA Inventory'!W$3)+SUMIFS('ATL CR'!$J:$J,'ATL CR'!$I:$I,'ATL GA Inventory'!$B92,'ATL CR'!$L:$L,'ATL GA Inventory'!W$3)</f>
        <v>0</v>
      </c>
      <c r="X92" s="13">
        <f>SUMIFS('ATL RAW'!$J:$J,'ATL RAW'!$I:$I,'ATL GA Inventory'!$B92,'ATL RAW'!$L:$L,'ATL GA Inventory'!X$3)+SUMIFS('ATL CR'!$J:$J,'ATL CR'!$I:$I,'ATL GA Inventory'!$B92,'ATL CR'!$L:$L,'ATL GA Inventory'!X$3)</f>
        <v>0</v>
      </c>
      <c r="Y92" s="13">
        <f>SUMIFS('ATL RAW'!$J:$J,'ATL RAW'!$I:$I,'ATL GA Inventory'!$B92,'ATL RAW'!$L:$L,'ATL GA Inventory'!Y$3)+SUMIFS('ATL CR'!$J:$J,'ATL CR'!$I:$I,'ATL GA Inventory'!$B92,'ATL CR'!$L:$L,'ATL GA Inventory'!Y$3)</f>
        <v>0</v>
      </c>
      <c r="Z92" s="13">
        <f>SUMIFS('ATL RAW'!$J:$J,'ATL RAW'!$I:$I,'ATL GA Inventory'!$B92,'ATL RAW'!$L:$L,'ATL GA Inventory'!Z$3)+SUMIFS('ATL CR'!$J:$J,'ATL CR'!$I:$I,'ATL GA Inventory'!$B92,'ATL CR'!$L:$L,'ATL GA Inventory'!Z$3)</f>
        <v>0</v>
      </c>
      <c r="AA92" s="13">
        <f>SUMIFS('ATL RAW'!$J:$J,'ATL RAW'!$I:$I,'ATL GA Inventory'!$B92,'ATL RAW'!$L:$L,'ATL GA Inventory'!AA$3)+SUMIFS('ATL CR'!$J:$J,'ATL CR'!$I:$I,'ATL GA Inventory'!$B92,'ATL CR'!$L:$L,'ATL GA Inventory'!AA$3)</f>
        <v>0</v>
      </c>
      <c r="AB92" s="13">
        <f>SUMIFS('ATL RAW'!$J:$J,'ATL RAW'!$I:$I,'ATL GA Inventory'!$B92,'ATL RAW'!$L:$L,'ATL GA Inventory'!AB$3)+SUMIFS('ATL CR'!$J:$J,'ATL CR'!$I:$I,'ATL GA Inventory'!$B92,'ATL CR'!$L:$L,'ATL GA Inventory'!AB$3)</f>
        <v>0</v>
      </c>
      <c r="AC92" s="13">
        <f>SUMIFS('ATL RAW'!$J:$J,'ATL RAW'!$I:$I,'ATL GA Inventory'!$B92,'ATL RAW'!$L:$L,'ATL GA Inventory'!AC$3)+SUMIFS('ATL CR'!$J:$J,'ATL CR'!$I:$I,'ATL GA Inventory'!$B92,'ATL CR'!$L:$L,'ATL GA Inventory'!AC$3)</f>
        <v>0</v>
      </c>
      <c r="AD92" s="13">
        <f>SUMIFS('ATL RAW'!$J:$J,'ATL RAW'!$I:$I,'ATL GA Inventory'!$B92,'ATL RAW'!$L:$L,'ATL GA Inventory'!AD$3)+SUMIFS('ATL CR'!$J:$J,'ATL CR'!$I:$I,'ATL GA Inventory'!$B92,'ATL CR'!$L:$L,'ATL GA Inventory'!AD$3)</f>
        <v>0</v>
      </c>
      <c r="AE92" s="13">
        <f>SUMIFS('ATL RAW'!$J:$J,'ATL RAW'!$I:$I,'ATL GA Inventory'!$B92,'ATL RAW'!$L:$L,'ATL GA Inventory'!AE$3)+SUMIFS('ATL CR'!$J:$J,'ATL CR'!$I:$I,'ATL GA Inventory'!$B92,'ATL CR'!$L:$L,'ATL GA Inventory'!AE$3)</f>
        <v>0</v>
      </c>
      <c r="AF92" s="13">
        <f>SUMIFS('ATL RAW'!$J:$J,'ATL RAW'!$I:$I,'ATL GA Inventory'!$B92,'ATL RAW'!$L:$L,'ATL GA Inventory'!AF$3)+SUMIFS('ATL CR'!$J:$J,'ATL CR'!$I:$I,'ATL GA Inventory'!$B92,'ATL CR'!$L:$L,'ATL GA Inventory'!AF$3)</f>
        <v>0</v>
      </c>
      <c r="AG92" s="13">
        <f>SUMIFS('ATL RAW'!$J:$J,'ATL RAW'!$I:$I,'ATL GA Inventory'!$B92,'ATL RAW'!$L:$L,'ATL GA Inventory'!AG$3)+SUMIFS('ATL CR'!$J:$J,'ATL CR'!$I:$I,'ATL GA Inventory'!$B92,'ATL CR'!$L:$L,'ATL GA Inventory'!AG$3)</f>
        <v>0</v>
      </c>
      <c r="AH92" s="13">
        <f>SUMIFS('ATL RAW'!$J:$J,'ATL RAW'!$I:$I,'ATL GA Inventory'!$B92,'ATL RAW'!$L:$L,'ATL GA Inventory'!AH$3)+SUMIFS('ATL CR'!$J:$J,'ATL CR'!$I:$I,'ATL GA Inventory'!$B92,'ATL CR'!$L:$L,'ATL GA Inventory'!AH$3)</f>
        <v>0</v>
      </c>
      <c r="AI92" s="13">
        <f>SUMIFS('ATL RAW'!$J:$J,'ATL RAW'!$I:$I,'ATL GA Inventory'!$B92,'ATL RAW'!$L:$L,'ATL GA Inventory'!AI$3)+SUMIFS('ATL CR'!$J:$J,'ATL CR'!$I:$I,'ATL GA Inventory'!$B92,'ATL CR'!$L:$L,'ATL GA Inventory'!AI$3)</f>
        <v>0</v>
      </c>
      <c r="AJ92" s="13">
        <f>SUMIFS('ATL RAW'!$J:$J,'ATL RAW'!$I:$I,'ATL GA Inventory'!$B92,'ATL RAW'!$L:$L,'ATL GA Inventory'!AJ$3)+SUMIFS('ATL CR'!$J:$J,'ATL CR'!$I:$I,'ATL GA Inventory'!$B92,'ATL CR'!$L:$L,'ATL GA Inventory'!AJ$3)</f>
        <v>0</v>
      </c>
      <c r="AK92" s="13">
        <f>SUMIFS('ATL RAW'!$J:$J,'ATL RAW'!$I:$I,'ATL GA Inventory'!$B92,'ATL RAW'!$L:$L,'ATL GA Inventory'!AK$3)+SUMIFS('ATL CR'!$J:$J,'ATL CR'!$I:$I,'ATL GA Inventory'!$B92,'ATL CR'!$L:$L,'ATL GA Inventory'!AK$3)</f>
        <v>0</v>
      </c>
      <c r="AL92" s="13">
        <f>SUMIFS('ATL RAW'!$J:$J,'ATL RAW'!$I:$I,'ATL GA Inventory'!$B92,'ATL RAW'!$L:$L,'ATL GA Inventory'!AL$3)+SUMIFS('ATL CR'!$J:$J,'ATL CR'!$I:$I,'ATL GA Inventory'!$B92,'ATL CR'!$L:$L,'ATL GA Inventory'!AL$3)</f>
        <v>0</v>
      </c>
      <c r="AM92" s="13">
        <f>SUMIFS('ATL RAW'!$J:$J,'ATL RAW'!$I:$I,'ATL GA Inventory'!$B92,'ATL RAW'!$L:$L,'ATL GA Inventory'!AM$3)+SUMIFS('ATL CR'!$J:$J,'ATL CR'!$I:$I,'ATL GA Inventory'!$B92,'ATL CR'!$L:$L,'ATL GA Inventory'!AM$3)</f>
        <v>0</v>
      </c>
      <c r="AN92" s="13">
        <f>SUMIFS('ATL RAW'!$J:$J,'ATL RAW'!$I:$I,'ATL GA Inventory'!$B92,'ATL RAW'!$L:$L,'ATL GA Inventory'!AN$3)+SUMIFS('ATL CR'!$J:$J,'ATL CR'!$I:$I,'ATL GA Inventory'!$B92,'ATL CR'!$L:$L,'ATL GA Inventory'!AN$3)</f>
        <v>0</v>
      </c>
      <c r="AO92" s="13">
        <f>SUMIFS('ATL RAW'!$J:$J,'ATL RAW'!$I:$I,'ATL GA Inventory'!$B92,'ATL RAW'!$L:$L,'ATL GA Inventory'!AO$3)+SUMIFS('ATL CR'!$J:$J,'ATL CR'!$I:$I,'ATL GA Inventory'!$B92,'ATL CR'!$L:$L,'ATL GA Inventory'!AO$3)</f>
        <v>0</v>
      </c>
      <c r="AP92" s="13">
        <f>SUMIFS('ATL RAW'!$J:$J,'ATL RAW'!$I:$I,'ATL GA Inventory'!$B92,'ATL RAW'!$L:$L,'ATL GA Inventory'!AP$3)+SUMIFS('ATL CR'!$J:$J,'ATL CR'!$I:$I,'ATL GA Inventory'!$B92,'ATL CR'!$L:$L,'ATL GA Inventory'!AP$3)</f>
        <v>0</v>
      </c>
      <c r="AQ92" s="13">
        <f>SUMIFS('ATL RAW'!$J:$J,'ATL RAW'!$I:$I,'ATL GA Inventory'!$B92,'ATL RAW'!$L:$L,'ATL GA Inventory'!AQ$3)+SUMIFS('ATL CR'!$J:$J,'ATL CR'!$I:$I,'ATL GA Inventory'!$B92,'ATL CR'!$L:$L,'ATL GA Inventory'!AQ$3)</f>
        <v>0</v>
      </c>
      <c r="AR92" s="13">
        <f>SUMIFS('ATL RAW'!$J:$J,'ATL RAW'!$I:$I,'ATL GA Inventory'!$B92,'ATL RAW'!$L:$L,'ATL GA Inventory'!AR$3)+SUMIFS('ATL CR'!$J:$J,'ATL CR'!$I:$I,'ATL GA Inventory'!$B92,'ATL CR'!$L:$L,'ATL GA Inventory'!AR$3)</f>
        <v>0</v>
      </c>
      <c r="AS92" s="13">
        <f>SUMIFS('ATL RAW'!$J:$J,'ATL RAW'!$I:$I,'ATL GA Inventory'!$B92,'ATL RAW'!$L:$L,'ATL GA Inventory'!AS$3)+SUMIFS('ATL CR'!$J:$J,'ATL CR'!$I:$I,'ATL GA Inventory'!$B92,'ATL CR'!$L:$L,'ATL GA Inventory'!AS$3)</f>
        <v>0</v>
      </c>
      <c r="AT92" s="13">
        <f>SUMIFS('ATL RAW'!$J:$J,'ATL RAW'!$I:$I,'ATL GA Inventory'!$B92,'ATL RAW'!$L:$L,'ATL GA Inventory'!AT$3)+SUMIFS('ATL CR'!$J:$J,'ATL CR'!$I:$I,'ATL GA Inventory'!$B92,'ATL CR'!$L:$L,'ATL GA Inventory'!AT$3)</f>
        <v>0</v>
      </c>
      <c r="AU92" s="13">
        <f>SUMIFS('ATL RAW'!$J:$J,'ATL RAW'!$I:$I,'ATL GA Inventory'!$B92,'ATL RAW'!$L:$L,'ATL GA Inventory'!AU$3)+SUMIFS('ATL CR'!$J:$J,'ATL CR'!$I:$I,'ATL GA Inventory'!$B92,'ATL CR'!$L:$L,'ATL GA Inventory'!AU$3)</f>
        <v>0</v>
      </c>
      <c r="AV92" s="13">
        <f>SUMIFS('ATL RAW'!$J:$J,'ATL RAW'!$I:$I,'ATL GA Inventory'!$B92,'ATL RAW'!$L:$L,'ATL GA Inventory'!AV$3)+SUMIFS('ATL CR'!$J:$J,'ATL CR'!$I:$I,'ATL GA Inventory'!$B92,'ATL CR'!$L:$L,'ATL GA Inventory'!AV$3)</f>
        <v>0</v>
      </c>
      <c r="AW92" s="13">
        <f>SUMIFS('ATL RAW'!$J:$J,'ATL RAW'!$I:$I,'ATL GA Inventory'!$B92,'ATL RAW'!$L:$L,'ATL GA Inventory'!AW$3)+SUMIFS('ATL CR'!$J:$J,'ATL CR'!$I:$I,'ATL GA Inventory'!$B92,'ATL CR'!$L:$L,'ATL GA Inventory'!AW$3)</f>
        <v>0</v>
      </c>
      <c r="AX92" s="13">
        <f>SUMIFS('ATL RAW'!$J:$J,'ATL RAW'!$I:$I,'ATL GA Inventory'!$B92,'ATL RAW'!$L:$L,'ATL GA Inventory'!AX$3)+SUMIFS('ATL CR'!$J:$J,'ATL CR'!$I:$I,'ATL GA Inventory'!$B92,'ATL CR'!$L:$L,'ATL GA Inventory'!AX$3)</f>
        <v>0</v>
      </c>
      <c r="AY92" s="13">
        <f>SUMIFS('ATL RAW'!$J:$J,'ATL RAW'!$I:$I,'ATL GA Inventory'!$B92,'ATL RAW'!$L:$L,'ATL GA Inventory'!AY$3)+SUMIFS('ATL CR'!$J:$J,'ATL CR'!$I:$I,'ATL GA Inventory'!$B92,'ATL CR'!$L:$L,'ATL GA Inventory'!AY$3)</f>
        <v>0</v>
      </c>
      <c r="AZ92" s="13">
        <f>SUMIFS('ATL RAW'!$J:$J,'ATL RAW'!$I:$I,'ATL GA Inventory'!$B92,'ATL RAW'!$L:$L,'ATL GA Inventory'!AZ$3)+SUMIFS('ATL CR'!$J:$J,'ATL CR'!$I:$I,'ATL GA Inventory'!$B92,'ATL CR'!$L:$L,'ATL GA Inventory'!AZ$3)</f>
        <v>0</v>
      </c>
      <c r="BA92" s="13">
        <f>SUMIFS('ATL RAW'!$J:$J,'ATL RAW'!$I:$I,'ATL GA Inventory'!$B92,'ATL RAW'!$L:$L,'ATL GA Inventory'!BA$3)+SUMIFS('ATL CR'!$J:$J,'ATL CR'!$I:$I,'ATL GA Inventory'!$B92,'ATL CR'!$L:$L,'ATL GA Inventory'!BA$3)</f>
        <v>0</v>
      </c>
      <c r="BB92" s="13">
        <f>SUMIFS('ATL RAW'!$J:$J,'ATL RAW'!$I:$I,'ATL GA Inventory'!$B92,'ATL RAW'!$L:$L,'ATL GA Inventory'!BB$3)+SUMIFS('ATL CR'!$J:$J,'ATL CR'!$I:$I,'ATL GA Inventory'!$B92,'ATL CR'!$L:$L,'ATL GA Inventory'!BB$3)</f>
        <v>0</v>
      </c>
      <c r="BC92" s="13">
        <f>SUMIFS('ATL RAW'!$J:$J,'ATL RAW'!$I:$I,'ATL GA Inventory'!$B92,'ATL RAW'!$L:$L,'ATL GA Inventory'!BC$3)+SUMIFS('ATL CR'!$J:$J,'ATL CR'!$I:$I,'ATL GA Inventory'!$B92,'ATL CR'!$L:$L,'ATL GA Inventory'!BC$3)</f>
        <v>0</v>
      </c>
      <c r="BD92" s="13">
        <f>SUMIFS('ATL RAW'!$J:$J,'ATL RAW'!$I:$I,'ATL GA Inventory'!$B92,'ATL RAW'!$L:$L,'ATL GA Inventory'!BD$3)+SUMIFS('ATL CR'!$J:$J,'ATL CR'!$I:$I,'ATL GA Inventory'!$B92,'ATL CR'!$L:$L,'ATL GA Inventory'!BD$3)</f>
        <v>0</v>
      </c>
      <c r="BE92" s="13">
        <f>SUMIFS('ATL RAW'!$J:$J,'ATL RAW'!$I:$I,'ATL GA Inventory'!$B92,'ATL RAW'!$L:$L,'ATL GA Inventory'!BE$3)+SUMIFS('ATL CR'!$J:$J,'ATL CR'!$I:$I,'ATL GA Inventory'!$B92,'ATL CR'!$L:$L,'ATL GA Inventory'!BE$3)</f>
        <v>0</v>
      </c>
      <c r="BF92" s="13">
        <f>SUMIFS('ATL RAW'!$J:$J,'ATL RAW'!$I:$I,'ATL GA Inventory'!$B92,'ATL RAW'!$L:$L,'ATL GA Inventory'!BF$3)+SUMIFS('ATL CR'!$J:$J,'ATL CR'!$I:$I,'ATL GA Inventory'!$B92,'ATL CR'!$L:$L,'ATL GA Inventory'!BF$3)</f>
        <v>0</v>
      </c>
      <c r="BG92" s="13">
        <f>SUMIFS('ATL RAW'!$J:$J,'ATL RAW'!$I:$I,'ATL GA Inventory'!$B92,'ATL RAW'!$L:$L,'ATL GA Inventory'!BG$3)+SUMIFS('ATL CR'!$J:$J,'ATL CR'!$I:$I,'ATL GA Inventory'!$B92,'ATL CR'!$L:$L,'ATL GA Inventory'!BG$3)</f>
        <v>0</v>
      </c>
      <c r="BH92" s="13">
        <f>SUMIFS('ATL RAW'!$J:$J,'ATL RAW'!$I:$I,'ATL GA Inventory'!$B92,'ATL RAW'!$L:$L,'ATL GA Inventory'!BH$3)+SUMIFS('ATL CR'!$J:$J,'ATL CR'!$I:$I,'ATL GA Inventory'!$B92,'ATL CR'!$L:$L,'ATL GA Inventory'!BH$3)</f>
        <v>0</v>
      </c>
      <c r="BI92" s="13">
        <f>SUMIFS('ATL RAW'!$J:$J,'ATL RAW'!$I:$I,'ATL GA Inventory'!$B92,'ATL RAW'!$L:$L,'ATL GA Inventory'!BI$3)+SUMIFS('ATL CR'!$J:$J,'ATL CR'!$I:$I,'ATL GA Inventory'!$B92,'ATL CR'!$L:$L,'ATL GA Inventory'!BI$3)</f>
        <v>0</v>
      </c>
      <c r="BJ92" s="13">
        <f>SUMIFS('ATL RAW'!$J:$J,'ATL RAW'!$I:$I,'ATL GA Inventory'!$B92,'ATL RAW'!$L:$L,'ATL GA Inventory'!BJ$3)+SUMIFS('ATL CR'!$J:$J,'ATL CR'!$I:$I,'ATL GA Inventory'!$B92,'ATL CR'!$L:$L,'ATL GA Inventory'!BJ$3)</f>
        <v>0</v>
      </c>
      <c r="BK92" s="13">
        <f>SUMIFS('ATL RAW'!$J:$J,'ATL RAW'!$I:$I,'ATL GA Inventory'!$B92,'ATL RAW'!$L:$L,'ATL GA Inventory'!BK$3)+SUMIFS('ATL CR'!$J:$J,'ATL CR'!$I:$I,'ATL GA Inventory'!$B92,'ATL CR'!$L:$L,'ATL GA Inventory'!BK$3)</f>
        <v>0</v>
      </c>
      <c r="BL92" s="13">
        <f>SUMIFS('ATL RAW'!$J:$J,'ATL RAW'!$I:$I,'ATL GA Inventory'!$B92,'ATL RAW'!$L:$L,'ATL GA Inventory'!BL$3)+SUMIFS('ATL CR'!$J:$J,'ATL CR'!$I:$I,'ATL GA Inventory'!$B92,'ATL CR'!$L:$L,'ATL GA Inventory'!BL$3)</f>
        <v>0</v>
      </c>
      <c r="BM92" s="13">
        <f>SUMIFS('ATL RAW'!$J:$J,'ATL RAW'!$I:$I,'ATL GA Inventory'!$B92,'ATL RAW'!$L:$L,'ATL GA Inventory'!BM$3)+SUMIFS('ATL CR'!$J:$J,'ATL CR'!$I:$I,'ATL GA Inventory'!$B92,'ATL CR'!$L:$L,'ATL GA Inventory'!BM$3)</f>
        <v>0</v>
      </c>
      <c r="BN92" s="13">
        <f>SUMIFS('ATL RAW'!$J:$J,'ATL RAW'!$I:$I,'ATL GA Inventory'!$B92,'ATL RAW'!$L:$L,'ATL GA Inventory'!BN$3)+SUMIFS('ATL CR'!$J:$J,'ATL CR'!$I:$I,'ATL GA Inventory'!$B92,'ATL CR'!$L:$L,'ATL GA Inventory'!BN$3)</f>
        <v>0</v>
      </c>
      <c r="BO92" s="13">
        <f>SUMIFS('ATL RAW'!$J:$J,'ATL RAW'!$I:$I,'ATL GA Inventory'!$B92,'ATL RAW'!$L:$L,'ATL GA Inventory'!BO$3)+SUMIFS('ATL CR'!$J:$J,'ATL CR'!$I:$I,'ATL GA Inventory'!$B92,'ATL CR'!$L:$L,'ATL GA Inventory'!BO$3)</f>
        <v>0</v>
      </c>
      <c r="BP92" s="13">
        <f>SUMIFS('ATL RAW'!$J:$J,'ATL RAW'!$I:$I,'ATL GA Inventory'!$B92,'ATL RAW'!$L:$L,'ATL GA Inventory'!BP$3)+SUMIFS('ATL CR'!$J:$J,'ATL CR'!$I:$I,'ATL GA Inventory'!$B92,'ATL CR'!$L:$L,'ATL GA Inventory'!BP$3)</f>
        <v>2</v>
      </c>
      <c r="BQ92" s="13">
        <f>SUMIFS('ATL RAW'!$J:$J,'ATL RAW'!$I:$I,'ATL GA Inventory'!$B92,'ATL RAW'!$L:$L,'ATL GA Inventory'!BQ$3)+SUMIFS('ATL CR'!$J:$J,'ATL CR'!$I:$I,'ATL GA Inventory'!$B92,'ATL CR'!$L:$L,'ATL GA Inventory'!BQ$3)</f>
        <v>0</v>
      </c>
      <c r="BR92" s="13">
        <f>SUMIFS('ATL RAW'!$J:$J,'ATL RAW'!$I:$I,'ATL GA Inventory'!$B92,'ATL RAW'!$L:$L,'ATL GA Inventory'!BR$3)+SUMIFS('ATL CR'!$J:$J,'ATL CR'!$I:$I,'ATL GA Inventory'!$B92,'ATL CR'!$L:$L,'ATL GA Inventory'!BR$3)</f>
        <v>0</v>
      </c>
      <c r="BS92" s="13">
        <f>SUMIFS('ATL RAW'!$J:$J,'ATL RAW'!$I:$I,'ATL GA Inventory'!$B92,'ATL RAW'!$L:$L,'ATL GA Inventory'!BS$3)+SUMIFS('ATL CR'!$J:$J,'ATL CR'!$I:$I,'ATL GA Inventory'!$B92,'ATL CR'!$L:$L,'ATL GA Inventory'!BS$3)</f>
        <v>0</v>
      </c>
      <c r="BT92" s="13">
        <f>SUMIFS('ATL RAW'!$J:$J,'ATL RAW'!$I:$I,'ATL GA Inventory'!$B92,'ATL RAW'!$L:$L,'ATL GA Inventory'!BT$3)+SUMIFS('ATL CR'!$J:$J,'ATL CR'!$I:$I,'ATL GA Inventory'!$B92,'ATL CR'!$L:$L,'ATL GA Inventory'!BT$3)</f>
        <v>0</v>
      </c>
      <c r="BU92" s="13">
        <f>SUMIFS('ATL RAW'!$J:$J,'ATL RAW'!$I:$I,'ATL GA Inventory'!$B92,'ATL RAW'!$L:$L,'ATL GA Inventory'!BU$3)+SUMIFS('ATL CR'!$J:$J,'ATL CR'!$I:$I,'ATL GA Inventory'!$B92,'ATL CR'!$L:$L,'ATL GA Inventory'!BU$3)</f>
        <v>0</v>
      </c>
      <c r="BV92" s="13">
        <f>SUMIFS('ATL RAW'!$J:$J,'ATL RAW'!$I:$I,'ATL GA Inventory'!$B92,'ATL RAW'!$L:$L,'ATL GA Inventory'!BV$3)+SUMIFS('ATL CR'!$J:$J,'ATL CR'!$I:$I,'ATL GA Inventory'!$B92,'ATL CR'!$L:$L,'ATL GA Inventory'!BV$3)</f>
        <v>0</v>
      </c>
      <c r="BW92" s="13">
        <f>SUMIFS('ATL RAW'!$J:$J,'ATL RAW'!$I:$I,'ATL GA Inventory'!$B92,'ATL RAW'!$L:$L,'ATL GA Inventory'!BW$3)+SUMIFS('ATL CR'!$J:$J,'ATL CR'!$I:$I,'ATL GA Inventory'!$B92,'ATL CR'!$L:$L,'ATL GA Inventory'!BW$3)</f>
        <v>0</v>
      </c>
      <c r="BX92" s="13">
        <f>SUMIFS('ATL RAW'!$J:$J,'ATL RAW'!$I:$I,'ATL GA Inventory'!$B92,'ATL RAW'!$L:$L,'ATL GA Inventory'!BX$3)+SUMIFS('ATL CR'!$J:$J,'ATL CR'!$I:$I,'ATL GA Inventory'!$B92,'ATL CR'!$L:$L,'ATL GA Inventory'!BX$3)</f>
        <v>0</v>
      </c>
      <c r="BY92" s="13">
        <f>SUMIFS('ATL RAW'!$J:$J,'ATL RAW'!$I:$I,'ATL GA Inventory'!$B92,'ATL RAW'!$L:$L,'ATL GA Inventory'!BY$3)+SUMIFS('ATL CR'!$J:$J,'ATL CR'!$I:$I,'ATL GA Inventory'!$B92,'ATL CR'!$L:$L,'ATL GA Inventory'!BY$3)</f>
        <v>0</v>
      </c>
      <c r="BZ92" s="13">
        <f>SUMIFS('ATL RAW'!$J:$J,'ATL RAW'!$I:$I,'ATL GA Inventory'!$B92,'ATL RAW'!$L:$L,'ATL GA Inventory'!BZ$3)+SUMIFS('ATL CR'!$J:$J,'ATL CR'!$I:$I,'ATL GA Inventory'!$B92,'ATL CR'!$L:$L,'ATL GA Inventory'!BZ$3)</f>
        <v>0</v>
      </c>
      <c r="CA92" s="13">
        <f>SUMIFS('ATL RAW'!$J:$J,'ATL RAW'!$I:$I,'ATL GA Inventory'!$B92,'ATL RAW'!$L:$L,'ATL GA Inventory'!CA$3)+SUMIFS('ATL CR'!$J:$J,'ATL CR'!$I:$I,'ATL GA Inventory'!$B92,'ATL CR'!$L:$L,'ATL GA Inventory'!CA$3)</f>
        <v>0</v>
      </c>
      <c r="CB92" s="13">
        <f>SUMIFS('ATL RAW'!$J:$J,'ATL RAW'!$I:$I,'ATL GA Inventory'!$B92,'ATL RAW'!$L:$L,'ATL GA Inventory'!CB$3)+SUMIFS('ATL CR'!$J:$J,'ATL CR'!$I:$I,'ATL GA Inventory'!$B92,'ATL CR'!$L:$L,'ATL GA Inventory'!CB$3)</f>
        <v>0</v>
      </c>
      <c r="CC92" s="13">
        <f>SUMIFS('ATL RAW'!$J:$J,'ATL RAW'!$I:$I,'ATL GA Inventory'!$B92,'ATL RAW'!$L:$L,'ATL GA Inventory'!CC$3)+SUMIFS('ATL CR'!$J:$J,'ATL CR'!$I:$I,'ATL GA Inventory'!$B92,'ATL CR'!$L:$L,'ATL GA Inventory'!CC$3)</f>
        <v>0</v>
      </c>
      <c r="CD92" s="13">
        <f>SUMIFS('ATL RAW'!$J:$J,'ATL RAW'!$I:$I,'ATL GA Inventory'!$B92,'ATL RAW'!$L:$L,'ATL GA Inventory'!CD$3)+SUMIFS('ATL CR'!$J:$J,'ATL CR'!$I:$I,'ATL GA Inventory'!$B92,'ATL CR'!$L:$L,'ATL GA Inventory'!CD$3)</f>
        <v>0</v>
      </c>
      <c r="CE92" s="13">
        <f>SUMIFS('ATL RAW'!$J:$J,'ATL RAW'!$I:$I,'ATL GA Inventory'!$B92,'ATL RAW'!$L:$L,'ATL GA Inventory'!CE$3)+SUMIFS('ATL CR'!$J:$J,'ATL CR'!$I:$I,'ATL GA Inventory'!$B92,'ATL CR'!$L:$L,'ATL GA Inventory'!CE$3)</f>
        <v>0</v>
      </c>
      <c r="CF92" s="13">
        <f>SUMIFS('ATL RAW'!$J:$J,'ATL RAW'!$I:$I,'ATL GA Inventory'!$B92,'ATL RAW'!$L:$L,'ATL GA Inventory'!CF$3)+SUMIFS('ATL CR'!$J:$J,'ATL CR'!$I:$I,'ATL GA Inventory'!$B92,'ATL CR'!$L:$L,'ATL GA Inventory'!CF$3)</f>
        <v>0</v>
      </c>
      <c r="CG92" s="13">
        <f>SUMIFS('ATL RAW'!$J:$J,'ATL RAW'!$I:$I,'ATL GA Inventory'!$B92,'ATL RAW'!$L:$L,'ATL GA Inventory'!CG$3)+SUMIFS('ATL CR'!$J:$J,'ATL CR'!$I:$I,'ATL GA Inventory'!$B92,'ATL CR'!$L:$L,'ATL GA Inventory'!CG$3)</f>
        <v>0</v>
      </c>
      <c r="CH92" s="13">
        <f>SUMIFS('ATL RAW'!$J:$J,'ATL RAW'!$I:$I,'ATL GA Inventory'!$B92,'ATL RAW'!$L:$L,'ATL GA Inventory'!CH$3)+SUMIFS('ATL CR'!$J:$J,'ATL CR'!$I:$I,'ATL GA Inventory'!$B92,'ATL CR'!$L:$L,'ATL GA Inventory'!CH$3)</f>
        <v>0</v>
      </c>
      <c r="CI92" s="13">
        <f>SUMIFS('ATL RAW'!$J:$J,'ATL RAW'!$I:$I,'ATL GA Inventory'!$B92,'ATL RAW'!$L:$L,'ATL GA Inventory'!CI$3)+SUMIFS('ATL CR'!$J:$J,'ATL CR'!$I:$I,'ATL GA Inventory'!$B92,'ATL CR'!$L:$L,'ATL GA Inventory'!CI$3)</f>
        <v>0</v>
      </c>
      <c r="CJ92" s="13">
        <f>SUMIFS('ATL RAW'!$J:$J,'ATL RAW'!$I:$I,'ATL GA Inventory'!$B92,'ATL RAW'!$L:$L,'ATL GA Inventory'!CJ$3)+SUMIFS('ATL CR'!$J:$J,'ATL CR'!$I:$I,'ATL GA Inventory'!$B92,'ATL CR'!$L:$L,'ATL GA Inventory'!CJ$3)</f>
        <v>0</v>
      </c>
      <c r="CK92" s="13">
        <f>SUMIFS('ATL RAW'!$J:$J,'ATL RAW'!$I:$I,'ATL GA Inventory'!$B92,'ATL RAW'!$L:$L,'ATL GA Inventory'!CK$3)+SUMIFS('ATL CR'!$J:$J,'ATL CR'!$I:$I,'ATL GA Inventory'!$B92,'ATL CR'!$L:$L,'ATL GA Inventory'!CK$3)</f>
        <v>0</v>
      </c>
      <c r="CL92" s="13">
        <f>SUMIFS('ATL RAW'!$J:$J,'ATL RAW'!$I:$I,'ATL GA Inventory'!$B92,'ATL RAW'!$L:$L,'ATL GA Inventory'!CL$3)+SUMIFS('ATL CR'!$J:$J,'ATL CR'!$I:$I,'ATL GA Inventory'!$B92,'ATL CR'!$L:$L,'ATL GA Inventory'!CL$3)</f>
        <v>0</v>
      </c>
      <c r="CM92" s="13">
        <f>SUMIFS('ATL RAW'!$J:$J,'ATL RAW'!$I:$I,'ATL GA Inventory'!$B92,'ATL RAW'!$L:$L,'ATL GA Inventory'!CM$3)+SUMIFS('ATL CR'!$J:$J,'ATL CR'!$I:$I,'ATL GA Inventory'!$B92,'ATL CR'!$L:$L,'ATL GA Inventory'!CM$3)</f>
        <v>0</v>
      </c>
      <c r="CN92" s="13">
        <f>SUMIFS('ATL RAW'!$J:$J,'ATL RAW'!$I:$I,'ATL GA Inventory'!$B92,'ATL RAW'!$L:$L,'ATL GA Inventory'!CN$3)+SUMIFS('ATL CR'!$J:$J,'ATL CR'!$I:$I,'ATL GA Inventory'!$B92,'ATL CR'!$L:$L,'ATL GA Inventory'!CN$3)</f>
        <v>0</v>
      </c>
      <c r="CO92" s="13">
        <f>SUMIFS('ATL RAW'!$J:$J,'ATL RAW'!$I:$I,'ATL GA Inventory'!$B92,'ATL RAW'!$L:$L,'ATL GA Inventory'!CO$3)+SUMIFS('ATL CR'!$J:$J,'ATL CR'!$I:$I,'ATL GA Inventory'!$B92,'ATL CR'!$L:$L,'ATL GA Inventory'!CO$3)</f>
        <v>0</v>
      </c>
      <c r="CP92" s="13">
        <f>SUMIFS('ATL RAW'!$J:$J,'ATL RAW'!$I:$I,'ATL GA Inventory'!$B92,'ATL RAW'!$L:$L,'ATL GA Inventory'!CP$3)+SUMIFS('ATL CR'!$J:$J,'ATL CR'!$I:$I,'ATL GA Inventory'!$B92,'ATL CR'!$L:$L,'ATL GA Inventory'!CP$3)</f>
        <v>0</v>
      </c>
      <c r="CQ92" s="13">
        <f>SUMIFS('ATL RAW'!$J:$J,'ATL RAW'!$I:$I,'ATL GA Inventory'!$B92,'ATL RAW'!$L:$L,'ATL GA Inventory'!CQ$3)+SUMIFS('ATL CR'!$J:$J,'ATL CR'!$I:$I,'ATL GA Inventory'!$B92,'ATL CR'!$L:$L,'ATL GA Inventory'!CQ$3)</f>
        <v>0</v>
      </c>
      <c r="CR92" s="13">
        <f>SUMIFS('ATL RAW'!$J:$J,'ATL RAW'!$I:$I,'ATL GA Inventory'!$B92,'ATL RAW'!$L:$L,'ATL GA Inventory'!CR$3)+SUMIFS('ATL CR'!$J:$J,'ATL CR'!$I:$I,'ATL GA Inventory'!$B92,'ATL CR'!$L:$L,'ATL GA Inventory'!CR$3)</f>
        <v>0</v>
      </c>
      <c r="CS92" s="13">
        <f>SUMIFS('ATL RAW'!$J:$J,'ATL RAW'!$I:$I,'ATL GA Inventory'!$B92,'ATL RAW'!$L:$L,'ATL GA Inventory'!CS$3)+SUMIFS('ATL CR'!$J:$J,'ATL CR'!$I:$I,'ATL GA Inventory'!$B92,'ATL CR'!$L:$L,'ATL GA Inventory'!CS$3)</f>
        <v>0</v>
      </c>
      <c r="CT92" s="13">
        <f>SUMIFS('ATL RAW'!$J:$J,'ATL RAW'!$I:$I,'ATL GA Inventory'!$B92,'ATL RAW'!$L:$L,'ATL GA Inventory'!CT$3)+SUMIFS('ATL CR'!$J:$J,'ATL CR'!$I:$I,'ATL GA Inventory'!$B92,'ATL CR'!$L:$L,'ATL GA Inventory'!CT$3)</f>
        <v>0</v>
      </c>
      <c r="CU92" s="13">
        <f>SUMIFS('ATL RAW'!$J:$J,'ATL RAW'!$I:$I,'ATL GA Inventory'!$B92,'ATL RAW'!$L:$L,'ATL GA Inventory'!CU$3)+SUMIFS('ATL CR'!$J:$J,'ATL CR'!$I:$I,'ATL GA Inventory'!$B92,'ATL CR'!$L:$L,'ATL GA Inventory'!CU$3)</f>
        <v>0</v>
      </c>
      <c r="CV92" s="13">
        <f>SUMIFS('ATL RAW'!$J:$J,'ATL RAW'!$I:$I,'ATL GA Inventory'!$B92,'ATL RAW'!$L:$L,'ATL GA Inventory'!CV$3)+SUMIFS('ATL CR'!$J:$J,'ATL CR'!$I:$I,'ATL GA Inventory'!$B92,'ATL CR'!$L:$L,'ATL GA Inventory'!CV$3)</f>
        <v>0</v>
      </c>
      <c r="CW92" s="13">
        <f>SUMIFS('ATL RAW'!$J:$J,'ATL RAW'!$I:$I,'ATL GA Inventory'!$B92,'ATL RAW'!$L:$L,'ATL GA Inventory'!CW$3)+SUMIFS('ATL CR'!$J:$J,'ATL CR'!$I:$I,'ATL GA Inventory'!$B92,'ATL CR'!$L:$L,'ATL GA Inventory'!CW$3)</f>
        <v>0</v>
      </c>
      <c r="CX92" s="13">
        <f>SUMIFS('ATL RAW'!$J:$J,'ATL RAW'!$I:$I,'ATL GA Inventory'!$B92,'ATL RAW'!$L:$L,'ATL GA Inventory'!CX$3)+SUMIFS('ATL CR'!$J:$J,'ATL CR'!$I:$I,'ATL GA Inventory'!$B92,'ATL CR'!$L:$L,'ATL GA Inventory'!CX$3)</f>
        <v>0</v>
      </c>
      <c r="CY92" s="13">
        <f>SUMIFS('ATL RAW'!$J:$J,'ATL RAW'!$I:$I,'ATL GA Inventory'!$B92,'ATL RAW'!$L:$L,'ATL GA Inventory'!CY$3)+SUMIFS('ATL CR'!$J:$J,'ATL CR'!$I:$I,'ATL GA Inventory'!$B92,'ATL CR'!$L:$L,'ATL GA Inventory'!CY$3)</f>
        <v>0</v>
      </c>
      <c r="CZ92" s="13">
        <f>SUMIFS('ATL RAW'!$J:$J,'ATL RAW'!$I:$I,'ATL GA Inventory'!$B92,'ATL RAW'!$L:$L,'ATL GA Inventory'!CZ$3)+SUMIFS('ATL CR'!$J:$J,'ATL CR'!$I:$I,'ATL GA Inventory'!$B92,'ATL CR'!$L:$L,'ATL GA Inventory'!CZ$3)</f>
        <v>0</v>
      </c>
      <c r="DA92" s="13">
        <f>SUMIFS('ATL RAW'!$J:$J,'ATL RAW'!$I:$I,'ATL GA Inventory'!$B92,'ATL RAW'!$L:$L,'ATL GA Inventory'!DA$3)+SUMIFS('ATL CR'!$J:$J,'ATL CR'!$I:$I,'ATL GA Inventory'!$B92,'ATL CR'!$L:$L,'ATL GA Inventory'!DA$3)</f>
        <v>0</v>
      </c>
      <c r="DB92" s="13">
        <f>SUMIFS('ATL RAW'!$J:$J,'ATL RAW'!$I:$I,'ATL GA Inventory'!$B92,'ATL RAW'!$L:$L,'ATL GA Inventory'!DB$3)+SUMIFS('ATL CR'!$J:$J,'ATL CR'!$I:$I,'ATL GA Inventory'!$B92,'ATL CR'!$L:$L,'ATL GA Inventory'!DB$3)</f>
        <v>0</v>
      </c>
      <c r="DC92" s="13">
        <f>SUMIFS('ATL RAW'!$J:$J,'ATL RAW'!$I:$I,'ATL GA Inventory'!$B92,'ATL RAW'!$L:$L,'ATL GA Inventory'!DC$3)+SUMIFS('ATL CR'!$J:$J,'ATL CR'!$I:$I,'ATL GA Inventory'!$B92,'ATL CR'!$L:$L,'ATL GA Inventory'!DC$3)</f>
        <v>0</v>
      </c>
      <c r="DD92" s="13">
        <f>SUMIFS('ATL RAW'!$J:$J,'ATL RAW'!$I:$I,'ATL GA Inventory'!$B92,'ATL RAW'!$L:$L,'ATL GA Inventory'!DD$3)+SUMIFS('ATL CR'!$J:$J,'ATL CR'!$I:$I,'ATL GA Inventory'!$B92,'ATL CR'!$L:$L,'ATL GA Inventory'!DD$3)</f>
        <v>0</v>
      </c>
      <c r="DE92" s="13">
        <f>SUMIFS('ATL RAW'!$J:$J,'ATL RAW'!$I:$I,'ATL GA Inventory'!$B92,'ATL RAW'!$L:$L,'ATL GA Inventory'!DE$3)+SUMIFS('ATL CR'!$J:$J,'ATL CR'!$I:$I,'ATL GA Inventory'!$B92,'ATL CR'!$L:$L,'ATL GA Inventory'!DE$3)</f>
        <v>0</v>
      </c>
      <c r="DF92" s="13">
        <f>SUMIFS('ATL RAW'!$J:$J,'ATL RAW'!$I:$I,'ATL GA Inventory'!$B92,'ATL RAW'!$L:$L,'ATL GA Inventory'!DF$3)+SUMIFS('ATL CR'!$J:$J,'ATL CR'!$I:$I,'ATL GA Inventory'!$B92,'ATL CR'!$L:$L,'ATL GA Inventory'!DF$3)</f>
        <v>0</v>
      </c>
      <c r="DG92" s="13">
        <f>SUMIFS('ATL RAW'!$J:$J,'ATL RAW'!$I:$I,'ATL GA Inventory'!$B92,'ATL RAW'!$L:$L,'ATL GA Inventory'!DG$3)+SUMIFS('ATL CR'!$J:$J,'ATL CR'!$I:$I,'ATL GA Inventory'!$B92,'ATL CR'!$L:$L,'ATL GA Inventory'!DG$3)</f>
        <v>0</v>
      </c>
      <c r="DH92" s="13">
        <f>SUMIFS('ATL RAW'!$J:$J,'ATL RAW'!$I:$I,'ATL GA Inventory'!$B92,'ATL RAW'!$L:$L,'ATL GA Inventory'!DH$3)+SUMIFS('ATL CR'!$J:$J,'ATL CR'!$I:$I,'ATL GA Inventory'!$B92,'ATL CR'!$L:$L,'ATL GA Inventory'!DH$3)</f>
        <v>0</v>
      </c>
      <c r="DI92" s="13">
        <f>SUMIFS('ATL RAW'!$J:$J,'ATL RAW'!$I:$I,'ATL GA Inventory'!$B92,'ATL RAW'!$L:$L,'ATL GA Inventory'!DI$3)+SUMIFS('ATL CR'!$J:$J,'ATL CR'!$I:$I,'ATL GA Inventory'!$B92,'ATL CR'!$L:$L,'ATL GA Inventory'!DI$3)</f>
        <v>0</v>
      </c>
      <c r="DJ92" s="13">
        <f>SUMIFS('ATL RAW'!$J:$J,'ATL RAW'!$I:$I,'ATL GA Inventory'!$B92,'ATL RAW'!$L:$L,'ATL GA Inventory'!DJ$3)+SUMIFS('ATL CR'!$J:$J,'ATL CR'!$I:$I,'ATL GA Inventory'!$B92,'ATL CR'!$L:$L,'ATL GA Inventory'!DJ$3)</f>
        <v>0</v>
      </c>
      <c r="DK92" s="13">
        <f>SUMIFS('ATL RAW'!$J:$J,'ATL RAW'!$I:$I,'ATL GA Inventory'!$B92,'ATL RAW'!$L:$L,'ATL GA Inventory'!DK$3)+SUMIFS('ATL CR'!$J:$J,'ATL CR'!$I:$I,'ATL GA Inventory'!$B92,'ATL CR'!$L:$L,'ATL GA Inventory'!DK$3)</f>
        <v>0</v>
      </c>
      <c r="DL92" s="13">
        <f>SUMIFS('ATL RAW'!$J:$J,'ATL RAW'!$I:$I,'ATL GA Inventory'!$B92,'ATL RAW'!$L:$L,'ATL GA Inventory'!DL$3)+SUMIFS('ATL CR'!$J:$J,'ATL CR'!$I:$I,'ATL GA Inventory'!$B92,'ATL CR'!$L:$L,'ATL GA Inventory'!DL$3)</f>
        <v>0</v>
      </c>
      <c r="DM92" s="13">
        <f>SUMIFS('ATL RAW'!$J:$J,'ATL RAW'!$I:$I,'ATL GA Inventory'!$B92,'ATL RAW'!$L:$L,'ATL GA Inventory'!DM$3)+SUMIFS('ATL CR'!$J:$J,'ATL CR'!$I:$I,'ATL GA Inventory'!$B92,'ATL CR'!$L:$L,'ATL GA Inventory'!DM$3)</f>
        <v>0</v>
      </c>
      <c r="DN92" s="13">
        <f>SUMIFS('ATL RAW'!$J:$J,'ATL RAW'!$I:$I,'ATL GA Inventory'!$B92,'ATL RAW'!$L:$L,'ATL GA Inventory'!DN$3)+SUMIFS('ATL CR'!$J:$J,'ATL CR'!$I:$I,'ATL GA Inventory'!$B92,'ATL CR'!$L:$L,'ATL GA Inventory'!DN$3)</f>
        <v>0</v>
      </c>
      <c r="DO92" s="13">
        <f>SUMIFS('ATL RAW'!$J:$J,'ATL RAW'!$I:$I,'ATL GA Inventory'!$B92,'ATL RAW'!$L:$L,'ATL GA Inventory'!DO$3)+SUMIFS('ATL CR'!$J:$J,'ATL CR'!$I:$I,'ATL GA Inventory'!$B92,'ATL CR'!$L:$L,'ATL GA Inventory'!DO$3)</f>
        <v>0</v>
      </c>
      <c r="DP92" s="13">
        <f>SUMIFS('ATL RAW'!$J:$J,'ATL RAW'!$I:$I,'ATL GA Inventory'!$B92,'ATL RAW'!$L:$L,'ATL GA Inventory'!DP$3)+SUMIFS('ATL CR'!$J:$J,'ATL CR'!$I:$I,'ATL GA Inventory'!$B92,'ATL CR'!$L:$L,'ATL GA Inventory'!DP$3)</f>
        <v>0</v>
      </c>
      <c r="DQ92" s="13">
        <f>SUMIFS('ATL RAW'!$J:$J,'ATL RAW'!$I:$I,'ATL GA Inventory'!$B92,'ATL RAW'!$L:$L,'ATL GA Inventory'!DQ$3)+SUMIFS('ATL CR'!$J:$J,'ATL CR'!$I:$I,'ATL GA Inventory'!$B92,'ATL CR'!$L:$L,'ATL GA Inventory'!DQ$3)</f>
        <v>0</v>
      </c>
      <c r="DR92" s="13">
        <f>SUMIFS('ATL RAW'!$J:$J,'ATL RAW'!$I:$I,'ATL GA Inventory'!$B92,'ATL RAW'!$L:$L,'ATL GA Inventory'!DR$3)+SUMIFS('ATL CR'!$J:$J,'ATL CR'!$I:$I,'ATL GA Inventory'!$B92,'ATL CR'!$L:$L,'ATL GA Inventory'!DR$3)</f>
        <v>0</v>
      </c>
      <c r="DS92" s="13">
        <f>SUMIFS('ATL RAW'!$J:$J,'ATL RAW'!$I:$I,'ATL GA Inventory'!$B92,'ATL RAW'!$L:$L,'ATL GA Inventory'!DS$3)+SUMIFS('ATL CR'!$J:$J,'ATL CR'!$I:$I,'ATL GA Inventory'!$B92,'ATL CR'!$L:$L,'ATL GA Inventory'!DS$3)</f>
        <v>0</v>
      </c>
      <c r="DT92" s="13">
        <f>SUMIFS('ATL RAW'!$J:$J,'ATL RAW'!$I:$I,'ATL GA Inventory'!$B92,'ATL RAW'!$L:$L,'ATL GA Inventory'!DT$3)+SUMIFS('ATL CR'!$J:$J,'ATL CR'!$I:$I,'ATL GA Inventory'!$B92,'ATL CR'!$L:$L,'ATL GA Inventory'!DT$3)</f>
        <v>0</v>
      </c>
      <c r="DU92" s="13">
        <f>SUMIFS('ATL RAW'!$J:$J,'ATL RAW'!$I:$I,'ATL GA Inventory'!$B92,'ATL RAW'!$L:$L,'ATL GA Inventory'!DU$3)+SUMIFS('ATL CR'!$J:$J,'ATL CR'!$I:$I,'ATL GA Inventory'!$B92,'ATL CR'!$L:$L,'ATL GA Inventory'!DU$3)</f>
        <v>0</v>
      </c>
      <c r="DV92" s="13">
        <f>SUMIFS('ATL RAW'!$J:$J,'ATL RAW'!$I:$I,'ATL GA Inventory'!$B92,'ATL RAW'!$L:$L,'ATL GA Inventory'!DV$3)+SUMIFS('ATL CR'!$J:$J,'ATL CR'!$I:$I,'ATL GA Inventory'!$B92,'ATL CR'!$L:$L,'ATL GA Inventory'!DV$3)</f>
        <v>0</v>
      </c>
      <c r="DW92" s="13">
        <f>SUMIFS('ATL RAW'!$J:$J,'ATL RAW'!$I:$I,'ATL GA Inventory'!$B92,'ATL RAW'!$L:$L,'ATL GA Inventory'!DW$3)+SUMIFS('ATL CR'!$J:$J,'ATL CR'!$I:$I,'ATL GA Inventory'!$B92,'ATL CR'!$L:$L,'ATL GA Inventory'!DW$3)</f>
        <v>0</v>
      </c>
      <c r="DX92" s="13">
        <f>SUMIFS('ATL RAW'!$J:$J,'ATL RAW'!$I:$I,'ATL GA Inventory'!$B92,'ATL RAW'!$L:$L,'ATL GA Inventory'!DX$3)+SUMIFS('ATL CR'!$J:$J,'ATL CR'!$I:$I,'ATL GA Inventory'!$B92,'ATL CR'!$L:$L,'ATL GA Inventory'!DX$3)</f>
        <v>0</v>
      </c>
      <c r="DY92" s="13">
        <f>SUMIFS('ATL RAW'!$J:$J,'ATL RAW'!$I:$I,'ATL GA Inventory'!$B92,'ATL RAW'!$L:$L,'ATL GA Inventory'!DY$3)+SUMIFS('ATL CR'!$J:$J,'ATL CR'!$I:$I,'ATL GA Inventory'!$B92,'ATL CR'!$L:$L,'ATL GA Inventory'!DY$3)</f>
        <v>0</v>
      </c>
      <c r="DZ92" s="13">
        <f>SUMIFS('ATL RAW'!$J:$J,'ATL RAW'!$I:$I,'ATL GA Inventory'!$B92,'ATL RAW'!$L:$L,'ATL GA Inventory'!DZ$3)+SUMIFS('ATL CR'!$J:$J,'ATL CR'!$I:$I,'ATL GA Inventory'!$B92,'ATL CR'!$L:$L,'ATL GA Inventory'!DZ$3)</f>
        <v>0</v>
      </c>
      <c r="EA92" s="13">
        <f>SUMIFS('ATL RAW'!$J:$J,'ATL RAW'!$I:$I,'ATL GA Inventory'!$B92,'ATL RAW'!$L:$L,'ATL GA Inventory'!EA$3)+SUMIFS('ATL CR'!$J:$J,'ATL CR'!$I:$I,'ATL GA Inventory'!$B92,'ATL CR'!$L:$L,'ATL GA Inventory'!EA$3)</f>
        <v>0</v>
      </c>
      <c r="EB92" s="13">
        <f>SUMIFS('ATL RAW'!$J:$J,'ATL RAW'!$I:$I,'ATL GA Inventory'!$B92,'ATL RAW'!$L:$L,'ATL GA Inventory'!EB$3)+SUMIFS('ATL CR'!$J:$J,'ATL CR'!$I:$I,'ATL GA Inventory'!$B92,'ATL CR'!$L:$L,'ATL GA Inventory'!EB$3)</f>
        <v>0</v>
      </c>
      <c r="EC92" s="13">
        <f>SUMIFS('ATL RAW'!$J:$J,'ATL RAW'!$I:$I,'ATL GA Inventory'!$B92,'ATL RAW'!$L:$L,'ATL GA Inventory'!EC$3)+SUMIFS('ATL CR'!$J:$J,'ATL CR'!$I:$I,'ATL GA Inventory'!$B92,'ATL CR'!$L:$L,'ATL GA Inventory'!EC$3)</f>
        <v>0</v>
      </c>
      <c r="ED92" s="13">
        <f>SUMIFS('ATL RAW'!$J:$J,'ATL RAW'!$I:$I,'ATL GA Inventory'!$B92,'ATL RAW'!$L:$L,'ATL GA Inventory'!ED$3)+SUMIFS('ATL CR'!$J:$J,'ATL CR'!$I:$I,'ATL GA Inventory'!$B92,'ATL CR'!$L:$L,'ATL GA Inventory'!ED$3)</f>
        <v>0</v>
      </c>
      <c r="EE92" s="13">
        <f>SUMIFS('ATL RAW'!$J:$J,'ATL RAW'!$I:$I,'ATL GA Inventory'!$B92,'ATL RAW'!$L:$L,'ATL GA Inventory'!EE$3)+SUMIFS('ATL CR'!$J:$J,'ATL CR'!$I:$I,'ATL GA Inventory'!$B92,'ATL CR'!$L:$L,'ATL GA Inventory'!EE$3)</f>
        <v>0</v>
      </c>
      <c r="EF92" s="13">
        <f>SUMIFS('ATL RAW'!$J:$J,'ATL RAW'!$I:$I,'ATL GA Inventory'!$B92,'ATL RAW'!$L:$L,'ATL GA Inventory'!EF$3)+SUMIFS('ATL CR'!$J:$J,'ATL CR'!$I:$I,'ATL GA Inventory'!$B92,'ATL CR'!$L:$L,'ATL GA Inventory'!EF$3)</f>
        <v>0</v>
      </c>
      <c r="EG92" s="13">
        <f>SUMIFS('ATL RAW'!$J:$J,'ATL RAW'!$I:$I,'ATL GA Inventory'!$B92,'ATL RAW'!$L:$L,'ATL GA Inventory'!EG$3)+SUMIFS('ATL CR'!$J:$J,'ATL CR'!$I:$I,'ATL GA Inventory'!$B92,'ATL CR'!$L:$L,'ATL GA Inventory'!EG$3)</f>
        <v>0</v>
      </c>
      <c r="EH92" s="13">
        <f>SUMIFS('ATL RAW'!$J:$J,'ATL RAW'!$I:$I,'ATL GA Inventory'!$B92,'ATL RAW'!$L:$L,'ATL GA Inventory'!EH$3)+SUMIFS('ATL CR'!$J:$J,'ATL CR'!$I:$I,'ATL GA Inventory'!$B92,'ATL CR'!$L:$L,'ATL GA Inventory'!EH$3)</f>
        <v>0</v>
      </c>
      <c r="EI92" s="13">
        <f>SUMIFS('ATL RAW'!$J:$J,'ATL RAW'!$I:$I,'ATL GA Inventory'!$B92,'ATL RAW'!$L:$L,'ATL GA Inventory'!EI$3)+SUMIFS('ATL CR'!$J:$J,'ATL CR'!$I:$I,'ATL GA Inventory'!$B92,'ATL CR'!$L:$L,'ATL GA Inventory'!EI$3)</f>
        <v>0</v>
      </c>
      <c r="EJ92" s="13">
        <f>SUMIFS('ATL RAW'!$J:$J,'ATL RAW'!$I:$I,'ATL GA Inventory'!$B92,'ATL RAW'!$L:$L,'ATL GA Inventory'!EJ$3)+SUMIFS('ATL CR'!$J:$J,'ATL CR'!$I:$I,'ATL GA Inventory'!$B92,'ATL CR'!$L:$L,'ATL GA Inventory'!EJ$3)</f>
        <v>0</v>
      </c>
      <c r="EK92" s="13">
        <f>SUMIFS('ATL RAW'!$J:$J,'ATL RAW'!$I:$I,'ATL GA Inventory'!$B92,'ATL RAW'!$L:$L,'ATL GA Inventory'!EK$3)+SUMIFS('ATL CR'!$J:$J,'ATL CR'!$I:$I,'ATL GA Inventory'!$B92,'ATL CR'!$L:$L,'ATL GA Inventory'!EK$3)</f>
        <v>0</v>
      </c>
      <c r="EL92" s="13">
        <f>SUMIFS('ATL RAW'!$J:$J,'ATL RAW'!$I:$I,'ATL GA Inventory'!$B92,'ATL RAW'!$L:$L,'ATL GA Inventory'!EL$3)+SUMIFS('ATL CR'!$J:$J,'ATL CR'!$I:$I,'ATL GA Inventory'!$B92,'ATL CR'!$L:$L,'ATL GA Inventory'!EL$3)</f>
        <v>0</v>
      </c>
      <c r="EM92" s="13">
        <f>SUMIFS('ATL RAW'!$J:$J,'ATL RAW'!$I:$I,'ATL GA Inventory'!$B92,'ATL RAW'!$L:$L,'ATL GA Inventory'!EM$3)+SUMIFS('ATL CR'!$J:$J,'ATL CR'!$I:$I,'ATL GA Inventory'!$B92,'ATL CR'!$L:$L,'ATL GA Inventory'!EM$3)</f>
        <v>0</v>
      </c>
      <c r="EN92" s="13">
        <f>SUMIFS('ATL RAW'!$J:$J,'ATL RAW'!$I:$I,'ATL GA Inventory'!$B92,'ATL RAW'!$L:$L,'ATL GA Inventory'!EN$3)+SUMIFS('ATL CR'!$J:$J,'ATL CR'!$I:$I,'ATL GA Inventory'!$B92,'ATL CR'!$L:$L,'ATL GA Inventory'!EN$3)</f>
        <v>0</v>
      </c>
      <c r="EO92" s="13">
        <f>SUMIFS('ATL RAW'!$J:$J,'ATL RAW'!$I:$I,'ATL GA Inventory'!$B92,'ATL RAW'!$L:$L,'ATL GA Inventory'!EO$3)+SUMIFS('ATL CR'!$J:$J,'ATL CR'!$I:$I,'ATL GA Inventory'!$B92,'ATL CR'!$L:$L,'ATL GA Inventory'!EO$3)</f>
        <v>0</v>
      </c>
      <c r="EP92" s="13">
        <f>SUMIFS('ATL RAW'!$J:$J,'ATL RAW'!$I:$I,'ATL GA Inventory'!$B92,'ATL RAW'!$L:$L,'ATL GA Inventory'!EP$3)+SUMIFS('ATL CR'!$J:$J,'ATL CR'!$I:$I,'ATL GA Inventory'!$B92,'ATL CR'!$L:$L,'ATL GA Inventory'!EP$3)</f>
        <v>0</v>
      </c>
      <c r="EQ92" s="13">
        <f>SUMIFS('ATL RAW'!$J:$J,'ATL RAW'!$I:$I,'ATL GA Inventory'!$B92,'ATL RAW'!$L:$L,'ATL GA Inventory'!EQ$3)+SUMIFS('ATL CR'!$J:$J,'ATL CR'!$I:$I,'ATL GA Inventory'!$B92,'ATL CR'!$L:$L,'ATL GA Inventory'!EQ$3)</f>
        <v>0</v>
      </c>
      <c r="ER92" s="13">
        <f>SUMIFS('ATL RAW'!$J:$J,'ATL RAW'!$I:$I,'ATL GA Inventory'!$B92,'ATL RAW'!$L:$L,'ATL GA Inventory'!ER$3)+SUMIFS('ATL CR'!$J:$J,'ATL CR'!$I:$I,'ATL GA Inventory'!$B92,'ATL CR'!$L:$L,'ATL GA Inventory'!ER$3)</f>
        <v>0</v>
      </c>
      <c r="ES92" s="13">
        <f>SUMIFS('ATL RAW'!$J:$J,'ATL RAW'!$I:$I,'ATL GA Inventory'!$B92,'ATL RAW'!$L:$L,'ATL GA Inventory'!ES$3)+SUMIFS('ATL CR'!$J:$J,'ATL CR'!$I:$I,'ATL GA Inventory'!$B92,'ATL CR'!$L:$L,'ATL GA Inventory'!ES$3)</f>
        <v>0</v>
      </c>
      <c r="ET92" s="13">
        <f>SUMIFS('ATL RAW'!$J:$J,'ATL RAW'!$I:$I,'ATL GA Inventory'!$B92,'ATL RAW'!$L:$L,'ATL GA Inventory'!ET$3)+SUMIFS('ATL CR'!$J:$J,'ATL CR'!$I:$I,'ATL GA Inventory'!$B92,'ATL CR'!$L:$L,'ATL GA Inventory'!ET$3)</f>
        <v>0</v>
      </c>
      <c r="EU92" s="13">
        <f>SUMIFS('ATL RAW'!$J:$J,'ATL RAW'!$I:$I,'ATL GA Inventory'!$B92,'ATL RAW'!$L:$L,'ATL GA Inventory'!EU$3)+SUMIFS('ATL CR'!$J:$J,'ATL CR'!$I:$I,'ATL GA Inventory'!$B92,'ATL CR'!$L:$L,'ATL GA Inventory'!EU$3)</f>
        <v>0</v>
      </c>
      <c r="EV92" s="13">
        <f>SUMIFS('ATL RAW'!$J:$J,'ATL RAW'!$I:$I,'ATL GA Inventory'!$B92,'ATL RAW'!$L:$L,'ATL GA Inventory'!EV$3)+SUMIFS('ATL CR'!$J:$J,'ATL CR'!$I:$I,'ATL GA Inventory'!$B92,'ATL CR'!$L:$L,'ATL GA Inventory'!EV$3)</f>
        <v>0</v>
      </c>
      <c r="EW92" s="13">
        <f>SUMIFS('ATL RAW'!$J:$J,'ATL RAW'!$I:$I,'ATL GA Inventory'!$B92,'ATL RAW'!$L:$L,'ATL GA Inventory'!EW$3)+SUMIFS('ATL CR'!$J:$J,'ATL CR'!$I:$I,'ATL GA Inventory'!$B92,'ATL CR'!$L:$L,'ATL GA Inventory'!EW$3)</f>
        <v>0</v>
      </c>
      <c r="EX92" s="13">
        <f>SUMIFS('ATL RAW'!$J:$J,'ATL RAW'!$I:$I,'ATL GA Inventory'!$B92,'ATL RAW'!$L:$L,'ATL GA Inventory'!EX$3)+SUMIFS('ATL CR'!$J:$J,'ATL CR'!$I:$I,'ATL GA Inventory'!$B92,'ATL CR'!$L:$L,'ATL GA Inventory'!EX$3)</f>
        <v>0</v>
      </c>
      <c r="EY92" s="13">
        <f>SUMIFS('ATL RAW'!$J:$J,'ATL RAW'!$I:$I,'ATL GA Inventory'!$B92,'ATL RAW'!$L:$L,'ATL GA Inventory'!EY$3)+SUMIFS('ATL CR'!$J:$J,'ATL CR'!$I:$I,'ATL GA Inventory'!$B92,'ATL CR'!$L:$L,'ATL GA Inventory'!EY$3)</f>
        <v>0</v>
      </c>
      <c r="EZ92" s="13">
        <f>SUMIFS('ATL RAW'!$J:$J,'ATL RAW'!$I:$I,'ATL GA Inventory'!$B92,'ATL RAW'!$L:$L,'ATL GA Inventory'!EZ$3)+SUMIFS('ATL CR'!$J:$J,'ATL CR'!$I:$I,'ATL GA Inventory'!$B92,'ATL CR'!$L:$L,'ATL GA Inventory'!EZ$3)</f>
        <v>0</v>
      </c>
      <c r="FA92" s="13">
        <f>SUMIFS('ATL RAW'!$J:$J,'ATL RAW'!$I:$I,'ATL GA Inventory'!$B92,'ATL RAW'!$L:$L,'ATL GA Inventory'!FA$3)+SUMIFS('ATL CR'!$J:$J,'ATL CR'!$I:$I,'ATL GA Inventory'!$B92,'ATL CR'!$L:$L,'ATL GA Inventory'!FA$3)</f>
        <v>0</v>
      </c>
      <c r="FB92" s="13">
        <f>SUMIFS('ATL RAW'!$J:$J,'ATL RAW'!$I:$I,'ATL GA Inventory'!$B92,'ATL RAW'!$L:$L,'ATL GA Inventory'!FB$3)+SUMIFS('ATL CR'!$J:$J,'ATL CR'!$I:$I,'ATL GA Inventory'!$B92,'ATL CR'!$L:$L,'ATL GA Inventory'!FB$3)</f>
        <v>0</v>
      </c>
      <c r="FC92" s="13">
        <f>SUMIFS('ATL RAW'!$J:$J,'ATL RAW'!$I:$I,'ATL GA Inventory'!$B92,'ATL RAW'!$L:$L,'ATL GA Inventory'!FC$3)+SUMIFS('ATL CR'!$J:$J,'ATL CR'!$I:$I,'ATL GA Inventory'!$B92,'ATL CR'!$L:$L,'ATL GA Inventory'!FC$3)</f>
        <v>0</v>
      </c>
      <c r="FD92" s="13">
        <f>SUMIFS('ATL RAW'!$J:$J,'ATL RAW'!$I:$I,'ATL GA Inventory'!$B92,'ATL RAW'!$L:$L,'ATL GA Inventory'!FD$3)+SUMIFS('ATL CR'!$J:$J,'ATL CR'!$I:$I,'ATL GA Inventory'!$B92,'ATL CR'!$L:$L,'ATL GA Inventory'!FD$3)</f>
        <v>0</v>
      </c>
      <c r="FE92" s="13">
        <f>SUMIFS('ATL RAW'!$J:$J,'ATL RAW'!$I:$I,'ATL GA Inventory'!$B92,'ATL RAW'!$L:$L,'ATL GA Inventory'!FE$3)+SUMIFS('ATL CR'!$J:$J,'ATL CR'!$I:$I,'ATL GA Inventory'!$B92,'ATL CR'!$L:$L,'ATL GA Inventory'!FE$3)</f>
        <v>0</v>
      </c>
      <c r="FF92" s="13">
        <f>SUMIFS('ATL RAW'!$J:$J,'ATL RAW'!$I:$I,'ATL GA Inventory'!$B92,'ATL RAW'!$L:$L,'ATL GA Inventory'!FF$3)+SUMIFS('ATL CR'!$J:$J,'ATL CR'!$I:$I,'ATL GA Inventory'!$B92,'ATL CR'!$L:$L,'ATL GA Inventory'!FF$3)</f>
        <v>0</v>
      </c>
      <c r="FG92" s="13">
        <f>SUMIFS('ATL RAW'!$J:$J,'ATL RAW'!$I:$I,'ATL GA Inventory'!$B92,'ATL RAW'!$L:$L,'ATL GA Inventory'!FG$3)+SUMIFS('ATL CR'!$J:$J,'ATL CR'!$I:$I,'ATL GA Inventory'!$B92,'ATL CR'!$L:$L,'ATL GA Inventory'!FG$3)</f>
        <v>0</v>
      </c>
      <c r="FH92" s="13">
        <f>SUMIFS('ATL RAW'!$J:$J,'ATL RAW'!$I:$I,'ATL GA Inventory'!$B92,'ATL RAW'!$L:$L,'ATL GA Inventory'!FH$3)+SUMIFS('ATL CR'!$J:$J,'ATL CR'!$I:$I,'ATL GA Inventory'!$B92,'ATL CR'!$L:$L,'ATL GA Inventory'!FH$3)</f>
        <v>0</v>
      </c>
      <c r="FI92" s="13">
        <f>SUMIFS('ATL RAW'!$J:$J,'ATL RAW'!$I:$I,'ATL GA Inventory'!$B92,'ATL RAW'!$L:$L,'ATL GA Inventory'!FI$3)+SUMIFS('ATL CR'!$J:$J,'ATL CR'!$I:$I,'ATL GA Inventory'!$B92,'ATL CR'!$L:$L,'ATL GA Inventory'!FI$3)</f>
        <v>0</v>
      </c>
      <c r="FJ92" s="13">
        <f>SUMIFS('ATL RAW'!$J:$J,'ATL RAW'!$I:$I,'ATL GA Inventory'!$B92,'ATL RAW'!$L:$L,'ATL GA Inventory'!FJ$3)+SUMIFS('ATL CR'!$J:$J,'ATL CR'!$I:$I,'ATL GA Inventory'!$B92,'ATL CR'!$L:$L,'ATL GA Inventory'!FJ$3)</f>
        <v>0</v>
      </c>
      <c r="FK92" s="13">
        <f>SUMIFS('ATL RAW'!$J:$J,'ATL RAW'!$I:$I,'ATL GA Inventory'!$B92,'ATL RAW'!$L:$L,'ATL GA Inventory'!FK$3)+SUMIFS('ATL CR'!$J:$J,'ATL CR'!$I:$I,'ATL GA Inventory'!$B92,'ATL CR'!$L:$L,'ATL GA Inventory'!FK$3)</f>
        <v>0</v>
      </c>
      <c r="FL92" s="13">
        <f>SUMIFS('ATL RAW'!$J:$J,'ATL RAW'!$I:$I,'ATL GA Inventory'!$B92,'ATL RAW'!$L:$L,'ATL GA Inventory'!FL$3)+SUMIFS('ATL CR'!$J:$J,'ATL CR'!$I:$I,'ATL GA Inventory'!$B92,'ATL CR'!$L:$L,'ATL GA Inventory'!FL$3)</f>
        <v>0</v>
      </c>
      <c r="FM92" s="13">
        <f>SUMIFS('ATL RAW'!$J:$J,'ATL RAW'!$I:$I,'ATL GA Inventory'!$B92,'ATL RAW'!$L:$L,'ATL GA Inventory'!FM$3)+SUMIFS('ATL CR'!$J:$J,'ATL CR'!$I:$I,'ATL GA Inventory'!$B92,'ATL CR'!$L:$L,'ATL GA Inventory'!FM$3)</f>
        <v>0</v>
      </c>
      <c r="FN92" s="13">
        <f>SUMIFS('ATL RAW'!$J:$J,'ATL RAW'!$I:$I,'ATL GA Inventory'!$B92,'ATL RAW'!$L:$L,'ATL GA Inventory'!FN$3)+SUMIFS('ATL CR'!$J:$J,'ATL CR'!$I:$I,'ATL GA Inventory'!$B92,'ATL CR'!$L:$L,'ATL GA Inventory'!FN$3)</f>
        <v>0</v>
      </c>
      <c r="FO92" s="13">
        <f>SUMIFS('ATL RAW'!$J:$J,'ATL RAW'!$I:$I,'ATL GA Inventory'!$B92,'ATL RAW'!$L:$L,'ATL GA Inventory'!FO$3)+SUMIFS('ATL CR'!$J:$J,'ATL CR'!$I:$I,'ATL GA Inventory'!$B92,'ATL CR'!$L:$L,'ATL GA Inventory'!FO$3)</f>
        <v>0</v>
      </c>
      <c r="FP92" s="13">
        <f>SUMIFS('ATL RAW'!$J:$J,'ATL RAW'!$I:$I,'ATL GA Inventory'!$B92,'ATL RAW'!$L:$L,'ATL GA Inventory'!FP$3)+SUMIFS('ATL CR'!$J:$J,'ATL CR'!$I:$I,'ATL GA Inventory'!$B92,'ATL CR'!$L:$L,'ATL GA Inventory'!FP$3)</f>
        <v>0</v>
      </c>
      <c r="FQ92" s="13">
        <f>SUMIFS('ATL RAW'!$J:$J,'ATL RAW'!$I:$I,'ATL GA Inventory'!$B92,'ATL RAW'!$L:$L,'ATL GA Inventory'!FQ$3)+SUMIFS('ATL CR'!$J:$J,'ATL CR'!$I:$I,'ATL GA Inventory'!$B92,'ATL CR'!$L:$L,'ATL GA Inventory'!FQ$3)</f>
        <v>0</v>
      </c>
      <c r="FR92" s="13">
        <f>SUMIFS('ATL RAW'!$J:$J,'ATL RAW'!$I:$I,'ATL GA Inventory'!$B92,'ATL RAW'!$L:$L,'ATL GA Inventory'!FR$3)+SUMIFS('ATL CR'!$J:$J,'ATL CR'!$I:$I,'ATL GA Inventory'!$B92,'ATL CR'!$L:$L,'ATL GA Inventory'!FR$3)</f>
        <v>0</v>
      </c>
      <c r="FS92" s="13">
        <f>SUMIFS('ATL RAW'!$J:$J,'ATL RAW'!$I:$I,'ATL GA Inventory'!$B92,'ATL RAW'!$L:$L,'ATL GA Inventory'!FS$3)+SUMIFS('ATL CR'!$J:$J,'ATL CR'!$I:$I,'ATL GA Inventory'!$B92,'ATL CR'!$L:$L,'ATL GA Inventory'!FS$3)</f>
        <v>0</v>
      </c>
      <c r="FT92" s="13">
        <f>SUMIFS('ATL RAW'!$J:$J,'ATL RAW'!$I:$I,'ATL GA Inventory'!$B92,'ATL RAW'!$L:$L,'ATL GA Inventory'!FT$3)+SUMIFS('ATL CR'!$J:$J,'ATL CR'!$I:$I,'ATL GA Inventory'!$B92,'ATL CR'!$L:$L,'ATL GA Inventory'!FT$3)</f>
        <v>0</v>
      </c>
      <c r="FU92" s="13">
        <f>SUMIFS('ATL RAW'!$J:$J,'ATL RAW'!$I:$I,'ATL GA Inventory'!$B92,'ATL RAW'!$L:$L,'ATL GA Inventory'!FU$3)+SUMIFS('ATL CR'!$J:$J,'ATL CR'!$I:$I,'ATL GA Inventory'!$B92,'ATL CR'!$L:$L,'ATL GA Inventory'!FU$3)</f>
        <v>0</v>
      </c>
      <c r="FV92" s="13">
        <f>SUMIFS('ATL RAW'!$J:$J,'ATL RAW'!$I:$I,'ATL GA Inventory'!$B92,'ATL RAW'!$L:$L,'ATL GA Inventory'!FV$3)+SUMIFS('ATL CR'!$J:$J,'ATL CR'!$I:$I,'ATL GA Inventory'!$B92,'ATL CR'!$L:$L,'ATL GA Inventory'!FV$3)</f>
        <v>0</v>
      </c>
      <c r="FW92" s="13">
        <f>SUMIFS('ATL RAW'!$J:$J,'ATL RAW'!$I:$I,'ATL GA Inventory'!$B92,'ATL RAW'!$L:$L,'ATL GA Inventory'!FW$3)+SUMIFS('ATL CR'!$J:$J,'ATL CR'!$I:$I,'ATL GA Inventory'!$B92,'ATL CR'!$L:$L,'ATL GA Inventory'!FW$3)</f>
        <v>0</v>
      </c>
      <c r="FX92" s="13">
        <f>SUMIFS('ATL RAW'!$J:$J,'ATL RAW'!$I:$I,'ATL GA Inventory'!$B92,'ATL RAW'!$L:$L,'ATL GA Inventory'!FX$3)+SUMIFS('ATL CR'!$J:$J,'ATL CR'!$I:$I,'ATL GA Inventory'!$B92,'ATL CR'!$L:$L,'ATL GA Inventory'!FX$3)</f>
        <v>0</v>
      </c>
      <c r="FY92" s="13">
        <f>SUMIFS('ATL RAW'!$J:$J,'ATL RAW'!$I:$I,'ATL GA Inventory'!$B92,'ATL RAW'!$L:$L,'ATL GA Inventory'!FY$3)+SUMIFS('ATL CR'!$J:$J,'ATL CR'!$I:$I,'ATL GA Inventory'!$B92,'ATL CR'!$L:$L,'ATL GA Inventory'!FY$3)</f>
        <v>0</v>
      </c>
      <c r="FZ92" s="13">
        <f>SUMIFS('ATL RAW'!$J:$J,'ATL RAW'!$I:$I,'ATL GA Inventory'!$B92,'ATL RAW'!$L:$L,'ATL GA Inventory'!FZ$3)+SUMIFS('ATL CR'!$J:$J,'ATL CR'!$I:$I,'ATL GA Inventory'!$B92,'ATL CR'!$L:$L,'ATL GA Inventory'!FZ$3)</f>
        <v>0</v>
      </c>
      <c r="GA92" s="13">
        <f>SUMIFS('ATL RAW'!$J:$J,'ATL RAW'!$I:$I,'ATL GA Inventory'!$B92,'ATL RAW'!$L:$L,'ATL GA Inventory'!GA$3)+SUMIFS('ATL CR'!$J:$J,'ATL CR'!$I:$I,'ATL GA Inventory'!$B92,'ATL CR'!$L:$L,'ATL GA Inventory'!GA$3)</f>
        <v>0</v>
      </c>
      <c r="GB92" s="13">
        <f>SUMIFS('ATL RAW'!$J:$J,'ATL RAW'!$I:$I,'ATL GA Inventory'!$B92,'ATL RAW'!$L:$L,'ATL GA Inventory'!GB$3)+SUMIFS('ATL CR'!$J:$J,'ATL CR'!$I:$I,'ATL GA Inventory'!$B92,'ATL CR'!$L:$L,'ATL GA Inventory'!GB$3)</f>
        <v>0</v>
      </c>
      <c r="GC92" s="13">
        <f>SUMIFS('ATL RAW'!$J:$J,'ATL RAW'!$I:$I,'ATL GA Inventory'!$B92,'ATL RAW'!$L:$L,'ATL GA Inventory'!GC$3)+SUMIFS('ATL CR'!$J:$J,'ATL CR'!$I:$I,'ATL GA Inventory'!$B92,'ATL CR'!$L:$L,'ATL GA Inventory'!GC$3)</f>
        <v>0</v>
      </c>
      <c r="GD92" s="13">
        <f>SUMIFS('ATL RAW'!$J:$J,'ATL RAW'!$I:$I,'ATL GA Inventory'!$B92,'ATL RAW'!$L:$L,'ATL GA Inventory'!GD$3)+SUMIFS('ATL CR'!$J:$J,'ATL CR'!$I:$I,'ATL GA Inventory'!$B92,'ATL CR'!$L:$L,'ATL GA Inventory'!GD$3)</f>
        <v>0</v>
      </c>
      <c r="GE92" s="13">
        <f>SUMIFS('ATL RAW'!$J:$J,'ATL RAW'!$I:$I,'ATL GA Inventory'!$B92,'ATL RAW'!$L:$L,'ATL GA Inventory'!GE$3)+SUMIFS('ATL CR'!$J:$J,'ATL CR'!$I:$I,'ATL GA Inventory'!$B92,'ATL CR'!$L:$L,'ATL GA Inventory'!GE$3)</f>
        <v>0</v>
      </c>
      <c r="GF92" s="13">
        <f>SUMIFS('ATL RAW'!$J:$J,'ATL RAW'!$I:$I,'ATL GA Inventory'!$B92,'ATL RAW'!$L:$L,'ATL GA Inventory'!GF$3)+SUMIFS('ATL CR'!$J:$J,'ATL CR'!$I:$I,'ATL GA Inventory'!$B92,'ATL CR'!$L:$L,'ATL GA Inventory'!GF$3)</f>
        <v>0</v>
      </c>
      <c r="GG92" s="13">
        <f>SUMIFS('ATL RAW'!$J:$J,'ATL RAW'!$I:$I,'ATL GA Inventory'!$B92,'ATL RAW'!$L:$L,'ATL GA Inventory'!GG$3)+SUMIFS('ATL CR'!$J:$J,'ATL CR'!$I:$I,'ATL GA Inventory'!$B92,'ATL CR'!$L:$L,'ATL GA Inventory'!GG$3)</f>
        <v>0</v>
      </c>
      <c r="GH92" s="13">
        <f>SUMIFS('ATL RAW'!$J:$J,'ATL RAW'!$I:$I,'ATL GA Inventory'!$B92,'ATL RAW'!$L:$L,'ATL GA Inventory'!GH$3)+SUMIFS('ATL CR'!$J:$J,'ATL CR'!$I:$I,'ATL GA Inventory'!$B92,'ATL CR'!$L:$L,'ATL GA Inventory'!GH$3)</f>
        <v>0</v>
      </c>
      <c r="GI92" s="13">
        <f>SUMIFS('ATL RAW'!$J:$J,'ATL RAW'!$I:$I,'ATL GA Inventory'!$B92,'ATL RAW'!$L:$L,'ATL GA Inventory'!GI$3)+SUMIFS('ATL CR'!$J:$J,'ATL CR'!$I:$I,'ATL GA Inventory'!$B92,'ATL CR'!$L:$L,'ATL GA Inventory'!GI$3)</f>
        <v>0</v>
      </c>
      <c r="GJ92" s="13">
        <f>SUMIFS('ATL RAW'!$J:$J,'ATL RAW'!$I:$I,'ATL GA Inventory'!$B92,'ATL RAW'!$L:$L,'ATL GA Inventory'!GJ$3)+SUMIFS('ATL CR'!$J:$J,'ATL CR'!$I:$I,'ATL GA Inventory'!$B92,'ATL CR'!$L:$L,'ATL GA Inventory'!GJ$3)</f>
        <v>0</v>
      </c>
      <c r="GK92" s="13">
        <f>SUMIFS('ATL RAW'!$J:$J,'ATL RAW'!$I:$I,'ATL GA Inventory'!$B92,'ATL RAW'!$L:$L,'ATL GA Inventory'!GK$3)+SUMIFS('ATL CR'!$J:$J,'ATL CR'!$I:$I,'ATL GA Inventory'!$B92,'ATL CR'!$L:$L,'ATL GA Inventory'!GK$3)</f>
        <v>0</v>
      </c>
      <c r="GL92" s="13">
        <f>SUMIFS('ATL RAW'!$J:$J,'ATL RAW'!$I:$I,'ATL GA Inventory'!$B92,'ATL RAW'!$L:$L,'ATL GA Inventory'!GL$3)+SUMIFS('ATL CR'!$J:$J,'ATL CR'!$I:$I,'ATL GA Inventory'!$B92,'ATL CR'!$L:$L,'ATL GA Inventory'!GL$3)</f>
        <v>0</v>
      </c>
      <c r="GM92" s="13">
        <f>SUMIFS('ATL RAW'!$J:$J,'ATL RAW'!$I:$I,'ATL GA Inventory'!$B92,'ATL RAW'!$L:$L,'ATL GA Inventory'!GM$3)+SUMIFS('ATL CR'!$J:$J,'ATL CR'!$I:$I,'ATL GA Inventory'!$B92,'ATL CR'!$L:$L,'ATL GA Inventory'!GM$3)</f>
        <v>0</v>
      </c>
      <c r="GN92" s="13">
        <f>SUMIFS('ATL RAW'!$J:$J,'ATL RAW'!$I:$I,'ATL GA Inventory'!$B92,'ATL RAW'!$L:$L,'ATL GA Inventory'!GN$3)+SUMIFS('ATL CR'!$J:$J,'ATL CR'!$I:$I,'ATL GA Inventory'!$B92,'ATL CR'!$L:$L,'ATL GA Inventory'!GN$3)</f>
        <v>0</v>
      </c>
      <c r="GO92" s="13">
        <f>SUMIFS('ATL RAW'!$J:$J,'ATL RAW'!$I:$I,'ATL GA Inventory'!$B92,'ATL RAW'!$L:$L,'ATL GA Inventory'!GO$3)+SUMIFS('ATL CR'!$J:$J,'ATL CR'!$I:$I,'ATL GA Inventory'!$B92,'ATL CR'!$L:$L,'ATL GA Inventory'!GO$3)</f>
        <v>0</v>
      </c>
      <c r="GP92" s="13">
        <f>SUMIFS('ATL RAW'!$J:$J,'ATL RAW'!$I:$I,'ATL GA Inventory'!$B92,'ATL RAW'!$L:$L,'ATL GA Inventory'!GP$3)+SUMIFS('ATL CR'!$J:$J,'ATL CR'!$I:$I,'ATL GA Inventory'!$B92,'ATL CR'!$L:$L,'ATL GA Inventory'!GP$3)</f>
        <v>0</v>
      </c>
      <c r="GQ92" s="13">
        <f>SUMIFS('ATL RAW'!$J:$J,'ATL RAW'!$I:$I,'ATL GA Inventory'!$B92,'ATL RAW'!$L:$L,'ATL GA Inventory'!GQ$3)+SUMIFS('ATL CR'!$J:$J,'ATL CR'!$I:$I,'ATL GA Inventory'!$B92,'ATL CR'!$L:$L,'ATL GA Inventory'!GQ$3)</f>
        <v>0</v>
      </c>
      <c r="GR92" s="13">
        <f>SUMIFS('ATL RAW'!$J:$J,'ATL RAW'!$I:$I,'ATL GA Inventory'!$B92,'ATL RAW'!$L:$L,'ATL GA Inventory'!GR$3)+SUMIFS('ATL CR'!$J:$J,'ATL CR'!$I:$I,'ATL GA Inventory'!$B92,'ATL CR'!$L:$L,'ATL GA Inventory'!GR$3)</f>
        <v>0</v>
      </c>
      <c r="GS92" s="13">
        <f>SUMIFS('ATL RAW'!$J:$J,'ATL RAW'!$I:$I,'ATL GA Inventory'!$B92,'ATL RAW'!$L:$L,'ATL GA Inventory'!GS$3)+SUMIFS('ATL CR'!$J:$J,'ATL CR'!$I:$I,'ATL GA Inventory'!$B92,'ATL CR'!$L:$L,'ATL GA Inventory'!GS$3)</f>
        <v>0</v>
      </c>
      <c r="GT92" s="13">
        <f>SUMIFS('ATL RAW'!$J:$J,'ATL RAW'!$I:$I,'ATL GA Inventory'!$B92,'ATL RAW'!$L:$L,'ATL GA Inventory'!GT$3)+SUMIFS('ATL CR'!$J:$J,'ATL CR'!$I:$I,'ATL GA Inventory'!$B92,'ATL CR'!$L:$L,'ATL GA Inventory'!GT$3)</f>
        <v>0</v>
      </c>
      <c r="GU92" s="13">
        <f>SUMIFS('ATL RAW'!$J:$J,'ATL RAW'!$I:$I,'ATL GA Inventory'!$B92,'ATL RAW'!$L:$L,'ATL GA Inventory'!GU$3)+SUMIFS('ATL CR'!$J:$J,'ATL CR'!$I:$I,'ATL GA Inventory'!$B92,'ATL CR'!$L:$L,'ATL GA Inventory'!GU$3)</f>
        <v>0</v>
      </c>
      <c r="GV92" s="13">
        <f>SUMIFS('ATL RAW'!$J:$J,'ATL RAW'!$I:$I,'ATL GA Inventory'!$B92,'ATL RAW'!$L:$L,'ATL GA Inventory'!GV$3)+SUMIFS('ATL CR'!$J:$J,'ATL CR'!$I:$I,'ATL GA Inventory'!$B92,'ATL CR'!$L:$L,'ATL GA Inventory'!GV$3)</f>
        <v>0</v>
      </c>
      <c r="GW92" s="13">
        <f>SUMIFS('ATL RAW'!$J:$J,'ATL RAW'!$I:$I,'ATL GA Inventory'!$B92,'ATL RAW'!$L:$L,'ATL GA Inventory'!GW$3)+SUMIFS('ATL CR'!$J:$J,'ATL CR'!$I:$I,'ATL GA Inventory'!$B92,'ATL CR'!$L:$L,'ATL GA Inventory'!GW$3)</f>
        <v>0</v>
      </c>
      <c r="GX92" s="13">
        <f>SUMIFS('ATL RAW'!$J:$J,'ATL RAW'!$I:$I,'ATL GA Inventory'!$B92,'ATL RAW'!$L:$L,'ATL GA Inventory'!GX$3)+SUMIFS('ATL CR'!$J:$J,'ATL CR'!$I:$I,'ATL GA Inventory'!$B92,'ATL CR'!$L:$L,'ATL GA Inventory'!GX$3)</f>
        <v>0</v>
      </c>
      <c r="GY92" s="13">
        <f>SUMIFS('ATL RAW'!$J:$J,'ATL RAW'!$I:$I,'ATL GA Inventory'!$B92,'ATL RAW'!$L:$L,'ATL GA Inventory'!GY$3)+SUMIFS('ATL CR'!$J:$J,'ATL CR'!$I:$I,'ATL GA Inventory'!$B92,'ATL CR'!$L:$L,'ATL GA Inventory'!GY$3)</f>
        <v>0</v>
      </c>
    </row>
    <row r="93" spans="1:207">
      <c r="A93" s="15" t="s">
        <v>8123</v>
      </c>
      <c r="B93" s="15">
        <f t="shared" si="13"/>
        <v>46106143</v>
      </c>
      <c r="C93" s="15" t="str">
        <f t="shared" si="13"/>
        <v>Q.PEAK DUO L-G6P.2</v>
      </c>
      <c r="D93" s="14">
        <f t="shared" si="13"/>
        <v>415</v>
      </c>
      <c r="E93" s="13">
        <f>SUMIFS('ATL RAW'!$J:$J,'ATL RAW'!$I:$I,'ATL GA Inventory'!$B93,'ATL RAW'!$L:$L,'ATL GA Inventory'!E$3)+SUMIFS('ATL CR'!$J:$J,'ATL CR'!$I:$I,'ATL GA Inventory'!$B93,'ATL CR'!$L:$L,'ATL GA Inventory'!E$3)</f>
        <v>0</v>
      </c>
      <c r="F93" s="13">
        <f>SUMIFS('ATL RAW'!$J:$J,'ATL RAW'!$I:$I,'ATL GA Inventory'!$B93,'ATL RAW'!$L:$L,'ATL GA Inventory'!F$3)+SUMIFS('ATL CR'!$J:$J,'ATL CR'!$I:$I,'ATL GA Inventory'!$B93,'ATL CR'!$L:$L,'ATL GA Inventory'!F$3)</f>
        <v>0</v>
      </c>
      <c r="G93" s="13">
        <f>SUMIFS('ATL RAW'!$J:$J,'ATL RAW'!$I:$I,'ATL GA Inventory'!$B93,'ATL RAW'!$L:$L,'ATL GA Inventory'!G$3)+SUMIFS('ATL CR'!$J:$J,'ATL CR'!$I:$I,'ATL GA Inventory'!$B93,'ATL CR'!$L:$L,'ATL GA Inventory'!G$3)</f>
        <v>0</v>
      </c>
      <c r="H93" s="13">
        <f>SUMIFS('ATL RAW'!$J:$J,'ATL RAW'!$I:$I,'ATL GA Inventory'!$B93,'ATL RAW'!$L:$L,'ATL GA Inventory'!H$3)+SUMIFS('ATL CR'!$J:$J,'ATL CR'!$I:$I,'ATL GA Inventory'!$B93,'ATL CR'!$L:$L,'ATL GA Inventory'!H$3)</f>
        <v>0</v>
      </c>
      <c r="I93" s="13">
        <f>SUMIFS('ATL RAW'!$J:$J,'ATL RAW'!$I:$I,'ATL GA Inventory'!$B93,'ATL RAW'!$L:$L,'ATL GA Inventory'!I$3)+SUMIFS('ATL CR'!$J:$J,'ATL CR'!$I:$I,'ATL GA Inventory'!$B93,'ATL CR'!$L:$L,'ATL GA Inventory'!I$3)</f>
        <v>0</v>
      </c>
      <c r="J93" s="13">
        <f>SUMIFS('ATL RAW'!$J:$J,'ATL RAW'!$I:$I,'ATL GA Inventory'!$B93,'ATL RAW'!$L:$L,'ATL GA Inventory'!J$3)+SUMIFS('ATL CR'!$J:$J,'ATL CR'!$I:$I,'ATL GA Inventory'!$B93,'ATL CR'!$L:$L,'ATL GA Inventory'!J$3)</f>
        <v>0</v>
      </c>
      <c r="K93" s="13">
        <f>SUMIFS('ATL RAW'!$J:$J,'ATL RAW'!$I:$I,'ATL GA Inventory'!$B93,'ATL RAW'!$L:$L,'ATL GA Inventory'!K$3)+SUMIFS('ATL CR'!$J:$J,'ATL CR'!$I:$I,'ATL GA Inventory'!$B93,'ATL CR'!$L:$L,'ATL GA Inventory'!K$3)</f>
        <v>0</v>
      </c>
      <c r="L93" s="13">
        <f>SUMIFS('ATL RAW'!$J:$J,'ATL RAW'!$I:$I,'ATL GA Inventory'!$B93,'ATL RAW'!$L:$L,'ATL GA Inventory'!L$3)+SUMIFS('ATL CR'!$J:$J,'ATL CR'!$I:$I,'ATL GA Inventory'!$B93,'ATL CR'!$L:$L,'ATL GA Inventory'!L$3)</f>
        <v>0</v>
      </c>
      <c r="M93" s="13">
        <f>SUMIFS('ATL RAW'!$J:$J,'ATL RAW'!$I:$I,'ATL GA Inventory'!$B93,'ATL RAW'!$L:$L,'ATL GA Inventory'!M$3)+SUMIFS('ATL CR'!$J:$J,'ATL CR'!$I:$I,'ATL GA Inventory'!$B93,'ATL CR'!$L:$L,'ATL GA Inventory'!M$3)</f>
        <v>0</v>
      </c>
      <c r="N93" s="13">
        <f>SUMIFS('ATL RAW'!$J:$J,'ATL RAW'!$I:$I,'ATL GA Inventory'!$B93,'ATL RAW'!$L:$L,'ATL GA Inventory'!N$3)+SUMIFS('ATL CR'!$J:$J,'ATL CR'!$I:$I,'ATL GA Inventory'!$B93,'ATL CR'!$L:$L,'ATL GA Inventory'!N$3)</f>
        <v>0</v>
      </c>
      <c r="O93" s="13">
        <f>SUMIFS('ATL RAW'!$J:$J,'ATL RAW'!$I:$I,'ATL GA Inventory'!$B93,'ATL RAW'!$L:$L,'ATL GA Inventory'!O$3)+SUMIFS('ATL CR'!$J:$J,'ATL CR'!$I:$I,'ATL GA Inventory'!$B93,'ATL CR'!$L:$L,'ATL GA Inventory'!O$3)</f>
        <v>0</v>
      </c>
      <c r="P93" s="13">
        <f>SUMIFS('ATL RAW'!$J:$J,'ATL RAW'!$I:$I,'ATL GA Inventory'!$B93,'ATL RAW'!$L:$L,'ATL GA Inventory'!P$3)+SUMIFS('ATL CR'!$J:$J,'ATL CR'!$I:$I,'ATL GA Inventory'!$B93,'ATL CR'!$L:$L,'ATL GA Inventory'!P$3)</f>
        <v>0</v>
      </c>
      <c r="Q93" s="13">
        <f>SUMIFS('ATL RAW'!$J:$J,'ATL RAW'!$I:$I,'ATL GA Inventory'!$B93,'ATL RAW'!$L:$L,'ATL GA Inventory'!Q$3)+SUMIFS('ATL CR'!$J:$J,'ATL CR'!$I:$I,'ATL GA Inventory'!$B93,'ATL CR'!$L:$L,'ATL GA Inventory'!Q$3)</f>
        <v>0</v>
      </c>
      <c r="R93" s="13">
        <f>SUMIFS('ATL RAW'!$J:$J,'ATL RAW'!$I:$I,'ATL GA Inventory'!$B93,'ATL RAW'!$L:$L,'ATL GA Inventory'!R$3)+SUMIFS('ATL CR'!$J:$J,'ATL CR'!$I:$I,'ATL GA Inventory'!$B93,'ATL CR'!$L:$L,'ATL GA Inventory'!R$3)</f>
        <v>0</v>
      </c>
      <c r="S93" s="13">
        <f>SUMIFS('ATL RAW'!$J:$J,'ATL RAW'!$I:$I,'ATL GA Inventory'!$B93,'ATL RAW'!$L:$L,'ATL GA Inventory'!S$3)+SUMIFS('ATL CR'!$J:$J,'ATL CR'!$I:$I,'ATL GA Inventory'!$B93,'ATL CR'!$L:$L,'ATL GA Inventory'!S$3)</f>
        <v>0</v>
      </c>
      <c r="T93" s="13">
        <f>SUMIFS('ATL RAW'!$J:$J,'ATL RAW'!$I:$I,'ATL GA Inventory'!$B93,'ATL RAW'!$L:$L,'ATL GA Inventory'!T$3)+SUMIFS('ATL CR'!$J:$J,'ATL CR'!$I:$I,'ATL GA Inventory'!$B93,'ATL CR'!$L:$L,'ATL GA Inventory'!T$3)</f>
        <v>0</v>
      </c>
      <c r="U93" s="13">
        <f>SUMIFS('ATL RAW'!$J:$J,'ATL RAW'!$I:$I,'ATL GA Inventory'!$B93,'ATL RAW'!$L:$L,'ATL GA Inventory'!U$3)+SUMIFS('ATL CR'!$J:$J,'ATL CR'!$I:$I,'ATL GA Inventory'!$B93,'ATL CR'!$L:$L,'ATL GA Inventory'!U$3)</f>
        <v>0</v>
      </c>
      <c r="V93" s="13">
        <f>SUMIFS('ATL RAW'!$J:$J,'ATL RAW'!$I:$I,'ATL GA Inventory'!$B93,'ATL RAW'!$L:$L,'ATL GA Inventory'!V$3)+SUMIFS('ATL CR'!$J:$J,'ATL CR'!$I:$I,'ATL GA Inventory'!$B93,'ATL CR'!$L:$L,'ATL GA Inventory'!V$3)</f>
        <v>0</v>
      </c>
      <c r="W93" s="13">
        <f>SUMIFS('ATL RAW'!$J:$J,'ATL RAW'!$I:$I,'ATL GA Inventory'!$B93,'ATL RAW'!$L:$L,'ATL GA Inventory'!W$3)+SUMIFS('ATL CR'!$J:$J,'ATL CR'!$I:$I,'ATL GA Inventory'!$B93,'ATL CR'!$L:$L,'ATL GA Inventory'!W$3)</f>
        <v>0</v>
      </c>
      <c r="X93" s="13">
        <f>SUMIFS('ATL RAW'!$J:$J,'ATL RAW'!$I:$I,'ATL GA Inventory'!$B93,'ATL RAW'!$L:$L,'ATL GA Inventory'!X$3)+SUMIFS('ATL CR'!$J:$J,'ATL CR'!$I:$I,'ATL GA Inventory'!$B93,'ATL CR'!$L:$L,'ATL GA Inventory'!X$3)</f>
        <v>0</v>
      </c>
      <c r="Y93" s="13">
        <f>SUMIFS('ATL RAW'!$J:$J,'ATL RAW'!$I:$I,'ATL GA Inventory'!$B93,'ATL RAW'!$L:$L,'ATL GA Inventory'!Y$3)+SUMIFS('ATL CR'!$J:$J,'ATL CR'!$I:$I,'ATL GA Inventory'!$B93,'ATL CR'!$L:$L,'ATL GA Inventory'!Y$3)</f>
        <v>0</v>
      </c>
      <c r="Z93" s="13">
        <f>SUMIFS('ATL RAW'!$J:$J,'ATL RAW'!$I:$I,'ATL GA Inventory'!$B93,'ATL RAW'!$L:$L,'ATL GA Inventory'!Z$3)+SUMIFS('ATL CR'!$J:$J,'ATL CR'!$I:$I,'ATL GA Inventory'!$B93,'ATL CR'!$L:$L,'ATL GA Inventory'!Z$3)</f>
        <v>0</v>
      </c>
      <c r="AA93" s="13">
        <f>SUMIFS('ATL RAW'!$J:$J,'ATL RAW'!$I:$I,'ATL GA Inventory'!$B93,'ATL RAW'!$L:$L,'ATL GA Inventory'!AA$3)+SUMIFS('ATL CR'!$J:$J,'ATL CR'!$I:$I,'ATL GA Inventory'!$B93,'ATL CR'!$L:$L,'ATL GA Inventory'!AA$3)</f>
        <v>0</v>
      </c>
      <c r="AB93" s="13">
        <f>SUMIFS('ATL RAW'!$J:$J,'ATL RAW'!$I:$I,'ATL GA Inventory'!$B93,'ATL RAW'!$L:$L,'ATL GA Inventory'!AB$3)+SUMIFS('ATL CR'!$J:$J,'ATL CR'!$I:$I,'ATL GA Inventory'!$B93,'ATL CR'!$L:$L,'ATL GA Inventory'!AB$3)</f>
        <v>0</v>
      </c>
      <c r="AC93" s="13">
        <f>SUMIFS('ATL RAW'!$J:$J,'ATL RAW'!$I:$I,'ATL GA Inventory'!$B93,'ATL RAW'!$L:$L,'ATL GA Inventory'!AC$3)+SUMIFS('ATL CR'!$J:$J,'ATL CR'!$I:$I,'ATL GA Inventory'!$B93,'ATL CR'!$L:$L,'ATL GA Inventory'!AC$3)</f>
        <v>0</v>
      </c>
      <c r="AD93" s="13">
        <f>SUMIFS('ATL RAW'!$J:$J,'ATL RAW'!$I:$I,'ATL GA Inventory'!$B93,'ATL RAW'!$L:$L,'ATL GA Inventory'!AD$3)+SUMIFS('ATL CR'!$J:$J,'ATL CR'!$I:$I,'ATL GA Inventory'!$B93,'ATL CR'!$L:$L,'ATL GA Inventory'!AD$3)</f>
        <v>0</v>
      </c>
      <c r="AE93" s="13">
        <f>SUMIFS('ATL RAW'!$J:$J,'ATL RAW'!$I:$I,'ATL GA Inventory'!$B93,'ATL RAW'!$L:$L,'ATL GA Inventory'!AE$3)+SUMIFS('ATL CR'!$J:$J,'ATL CR'!$I:$I,'ATL GA Inventory'!$B93,'ATL CR'!$L:$L,'ATL GA Inventory'!AE$3)</f>
        <v>0</v>
      </c>
      <c r="AF93" s="13">
        <f>SUMIFS('ATL RAW'!$J:$J,'ATL RAW'!$I:$I,'ATL GA Inventory'!$B93,'ATL RAW'!$L:$L,'ATL GA Inventory'!AF$3)+SUMIFS('ATL CR'!$J:$J,'ATL CR'!$I:$I,'ATL GA Inventory'!$B93,'ATL CR'!$L:$L,'ATL GA Inventory'!AF$3)</f>
        <v>0</v>
      </c>
      <c r="AG93" s="13">
        <f>SUMIFS('ATL RAW'!$J:$J,'ATL RAW'!$I:$I,'ATL GA Inventory'!$B93,'ATL RAW'!$L:$L,'ATL GA Inventory'!AG$3)+SUMIFS('ATL CR'!$J:$J,'ATL CR'!$I:$I,'ATL GA Inventory'!$B93,'ATL CR'!$L:$L,'ATL GA Inventory'!AG$3)</f>
        <v>0</v>
      </c>
      <c r="AH93" s="13">
        <f>SUMIFS('ATL RAW'!$J:$J,'ATL RAW'!$I:$I,'ATL GA Inventory'!$B93,'ATL RAW'!$L:$L,'ATL GA Inventory'!AH$3)+SUMIFS('ATL CR'!$J:$J,'ATL CR'!$I:$I,'ATL GA Inventory'!$B93,'ATL CR'!$L:$L,'ATL GA Inventory'!AH$3)</f>
        <v>0</v>
      </c>
      <c r="AI93" s="13">
        <f>SUMIFS('ATL RAW'!$J:$J,'ATL RAW'!$I:$I,'ATL GA Inventory'!$B93,'ATL RAW'!$L:$L,'ATL GA Inventory'!AI$3)+SUMIFS('ATL CR'!$J:$J,'ATL CR'!$I:$I,'ATL GA Inventory'!$B93,'ATL CR'!$L:$L,'ATL GA Inventory'!AI$3)</f>
        <v>0</v>
      </c>
      <c r="AJ93" s="13">
        <f>SUMIFS('ATL RAW'!$J:$J,'ATL RAW'!$I:$I,'ATL GA Inventory'!$B93,'ATL RAW'!$L:$L,'ATL GA Inventory'!AJ$3)+SUMIFS('ATL CR'!$J:$J,'ATL CR'!$I:$I,'ATL GA Inventory'!$B93,'ATL CR'!$L:$L,'ATL GA Inventory'!AJ$3)</f>
        <v>0</v>
      </c>
      <c r="AK93" s="13">
        <f>SUMIFS('ATL RAW'!$J:$J,'ATL RAW'!$I:$I,'ATL GA Inventory'!$B93,'ATL RAW'!$L:$L,'ATL GA Inventory'!AK$3)+SUMIFS('ATL CR'!$J:$J,'ATL CR'!$I:$I,'ATL GA Inventory'!$B93,'ATL CR'!$L:$L,'ATL GA Inventory'!AK$3)</f>
        <v>0</v>
      </c>
      <c r="AL93" s="13">
        <f>SUMIFS('ATL RAW'!$J:$J,'ATL RAW'!$I:$I,'ATL GA Inventory'!$B93,'ATL RAW'!$L:$L,'ATL GA Inventory'!AL$3)+SUMIFS('ATL CR'!$J:$J,'ATL CR'!$I:$I,'ATL GA Inventory'!$B93,'ATL CR'!$L:$L,'ATL GA Inventory'!AL$3)</f>
        <v>0</v>
      </c>
      <c r="AM93" s="13">
        <f>SUMIFS('ATL RAW'!$J:$J,'ATL RAW'!$I:$I,'ATL GA Inventory'!$B93,'ATL RAW'!$L:$L,'ATL GA Inventory'!AM$3)+SUMIFS('ATL CR'!$J:$J,'ATL CR'!$I:$I,'ATL GA Inventory'!$B93,'ATL CR'!$L:$L,'ATL GA Inventory'!AM$3)</f>
        <v>0</v>
      </c>
      <c r="AN93" s="13">
        <f>SUMIFS('ATL RAW'!$J:$J,'ATL RAW'!$I:$I,'ATL GA Inventory'!$B93,'ATL RAW'!$L:$L,'ATL GA Inventory'!AN$3)+SUMIFS('ATL CR'!$J:$J,'ATL CR'!$I:$I,'ATL GA Inventory'!$B93,'ATL CR'!$L:$L,'ATL GA Inventory'!AN$3)</f>
        <v>0</v>
      </c>
      <c r="AO93" s="13">
        <f>SUMIFS('ATL RAW'!$J:$J,'ATL RAW'!$I:$I,'ATL GA Inventory'!$B93,'ATL RAW'!$L:$L,'ATL GA Inventory'!AO$3)+SUMIFS('ATL CR'!$J:$J,'ATL CR'!$I:$I,'ATL GA Inventory'!$B93,'ATL CR'!$L:$L,'ATL GA Inventory'!AO$3)</f>
        <v>0</v>
      </c>
      <c r="AP93" s="13">
        <f>SUMIFS('ATL RAW'!$J:$J,'ATL RAW'!$I:$I,'ATL GA Inventory'!$B93,'ATL RAW'!$L:$L,'ATL GA Inventory'!AP$3)+SUMIFS('ATL CR'!$J:$J,'ATL CR'!$I:$I,'ATL GA Inventory'!$B93,'ATL CR'!$L:$L,'ATL GA Inventory'!AP$3)</f>
        <v>0</v>
      </c>
      <c r="AQ93" s="13">
        <f>SUMIFS('ATL RAW'!$J:$J,'ATL RAW'!$I:$I,'ATL GA Inventory'!$B93,'ATL RAW'!$L:$L,'ATL GA Inventory'!AQ$3)+SUMIFS('ATL CR'!$J:$J,'ATL CR'!$I:$I,'ATL GA Inventory'!$B93,'ATL CR'!$L:$L,'ATL GA Inventory'!AQ$3)</f>
        <v>0</v>
      </c>
      <c r="AR93" s="13">
        <f>SUMIFS('ATL RAW'!$J:$J,'ATL RAW'!$I:$I,'ATL GA Inventory'!$B93,'ATL RAW'!$L:$L,'ATL GA Inventory'!AR$3)+SUMIFS('ATL CR'!$J:$J,'ATL CR'!$I:$I,'ATL GA Inventory'!$B93,'ATL CR'!$L:$L,'ATL GA Inventory'!AR$3)</f>
        <v>0</v>
      </c>
      <c r="AS93" s="13">
        <f>SUMIFS('ATL RAW'!$J:$J,'ATL RAW'!$I:$I,'ATL GA Inventory'!$B93,'ATL RAW'!$L:$L,'ATL GA Inventory'!AS$3)+SUMIFS('ATL CR'!$J:$J,'ATL CR'!$I:$I,'ATL GA Inventory'!$B93,'ATL CR'!$L:$L,'ATL GA Inventory'!AS$3)</f>
        <v>0</v>
      </c>
      <c r="AT93" s="13">
        <f>SUMIFS('ATL RAW'!$J:$J,'ATL RAW'!$I:$I,'ATL GA Inventory'!$B93,'ATL RAW'!$L:$L,'ATL GA Inventory'!AT$3)+SUMIFS('ATL CR'!$J:$J,'ATL CR'!$I:$I,'ATL GA Inventory'!$B93,'ATL CR'!$L:$L,'ATL GA Inventory'!AT$3)</f>
        <v>0</v>
      </c>
      <c r="AU93" s="13">
        <f>SUMIFS('ATL RAW'!$J:$J,'ATL RAW'!$I:$I,'ATL GA Inventory'!$B93,'ATL RAW'!$L:$L,'ATL GA Inventory'!AU$3)+SUMIFS('ATL CR'!$J:$J,'ATL CR'!$I:$I,'ATL GA Inventory'!$B93,'ATL CR'!$L:$L,'ATL GA Inventory'!AU$3)</f>
        <v>0</v>
      </c>
      <c r="AV93" s="13">
        <f>SUMIFS('ATL RAW'!$J:$J,'ATL RAW'!$I:$I,'ATL GA Inventory'!$B93,'ATL RAW'!$L:$L,'ATL GA Inventory'!AV$3)+SUMIFS('ATL CR'!$J:$J,'ATL CR'!$I:$I,'ATL GA Inventory'!$B93,'ATL CR'!$L:$L,'ATL GA Inventory'!AV$3)</f>
        <v>0</v>
      </c>
      <c r="AW93" s="13">
        <f>SUMIFS('ATL RAW'!$J:$J,'ATL RAW'!$I:$I,'ATL GA Inventory'!$B93,'ATL RAW'!$L:$L,'ATL GA Inventory'!AW$3)+SUMIFS('ATL CR'!$J:$J,'ATL CR'!$I:$I,'ATL GA Inventory'!$B93,'ATL CR'!$L:$L,'ATL GA Inventory'!AW$3)</f>
        <v>0</v>
      </c>
      <c r="AX93" s="13">
        <f>SUMIFS('ATL RAW'!$J:$J,'ATL RAW'!$I:$I,'ATL GA Inventory'!$B93,'ATL RAW'!$L:$L,'ATL GA Inventory'!AX$3)+SUMIFS('ATL CR'!$J:$J,'ATL CR'!$I:$I,'ATL GA Inventory'!$B93,'ATL CR'!$L:$L,'ATL GA Inventory'!AX$3)</f>
        <v>0</v>
      </c>
      <c r="AY93" s="13">
        <f>SUMIFS('ATL RAW'!$J:$J,'ATL RAW'!$I:$I,'ATL GA Inventory'!$B93,'ATL RAW'!$L:$L,'ATL GA Inventory'!AY$3)+SUMIFS('ATL CR'!$J:$J,'ATL CR'!$I:$I,'ATL GA Inventory'!$B93,'ATL CR'!$L:$L,'ATL GA Inventory'!AY$3)</f>
        <v>0</v>
      </c>
      <c r="AZ93" s="13">
        <f>SUMIFS('ATL RAW'!$J:$J,'ATL RAW'!$I:$I,'ATL GA Inventory'!$B93,'ATL RAW'!$L:$L,'ATL GA Inventory'!AZ$3)+SUMIFS('ATL CR'!$J:$J,'ATL CR'!$I:$I,'ATL GA Inventory'!$B93,'ATL CR'!$L:$L,'ATL GA Inventory'!AZ$3)</f>
        <v>0</v>
      </c>
      <c r="BA93" s="13">
        <f>SUMIFS('ATL RAW'!$J:$J,'ATL RAW'!$I:$I,'ATL GA Inventory'!$B93,'ATL RAW'!$L:$L,'ATL GA Inventory'!BA$3)+SUMIFS('ATL CR'!$J:$J,'ATL CR'!$I:$I,'ATL GA Inventory'!$B93,'ATL CR'!$L:$L,'ATL GA Inventory'!BA$3)</f>
        <v>0</v>
      </c>
      <c r="BB93" s="13">
        <f>SUMIFS('ATL RAW'!$J:$J,'ATL RAW'!$I:$I,'ATL GA Inventory'!$B93,'ATL RAW'!$L:$L,'ATL GA Inventory'!BB$3)+SUMIFS('ATL CR'!$J:$J,'ATL CR'!$I:$I,'ATL GA Inventory'!$B93,'ATL CR'!$L:$L,'ATL GA Inventory'!BB$3)</f>
        <v>0</v>
      </c>
      <c r="BC93" s="13">
        <f>SUMIFS('ATL RAW'!$J:$J,'ATL RAW'!$I:$I,'ATL GA Inventory'!$B93,'ATL RAW'!$L:$L,'ATL GA Inventory'!BC$3)+SUMIFS('ATL CR'!$J:$J,'ATL CR'!$I:$I,'ATL GA Inventory'!$B93,'ATL CR'!$L:$L,'ATL GA Inventory'!BC$3)</f>
        <v>0</v>
      </c>
      <c r="BD93" s="13">
        <f>SUMIFS('ATL RAW'!$J:$J,'ATL RAW'!$I:$I,'ATL GA Inventory'!$B93,'ATL RAW'!$L:$L,'ATL GA Inventory'!BD$3)+SUMIFS('ATL CR'!$J:$J,'ATL CR'!$I:$I,'ATL GA Inventory'!$B93,'ATL CR'!$L:$L,'ATL GA Inventory'!BD$3)</f>
        <v>0</v>
      </c>
      <c r="BE93" s="13">
        <f>SUMIFS('ATL RAW'!$J:$J,'ATL RAW'!$I:$I,'ATL GA Inventory'!$B93,'ATL RAW'!$L:$L,'ATL GA Inventory'!BE$3)+SUMIFS('ATL CR'!$J:$J,'ATL CR'!$I:$I,'ATL GA Inventory'!$B93,'ATL CR'!$L:$L,'ATL GA Inventory'!BE$3)</f>
        <v>0</v>
      </c>
      <c r="BF93" s="13">
        <f>SUMIFS('ATL RAW'!$J:$J,'ATL RAW'!$I:$I,'ATL GA Inventory'!$B93,'ATL RAW'!$L:$L,'ATL GA Inventory'!BF$3)+SUMIFS('ATL CR'!$J:$J,'ATL CR'!$I:$I,'ATL GA Inventory'!$B93,'ATL CR'!$L:$L,'ATL GA Inventory'!BF$3)</f>
        <v>0</v>
      </c>
      <c r="BG93" s="13">
        <f>SUMIFS('ATL RAW'!$J:$J,'ATL RAW'!$I:$I,'ATL GA Inventory'!$B93,'ATL RAW'!$L:$L,'ATL GA Inventory'!BG$3)+SUMIFS('ATL CR'!$J:$J,'ATL CR'!$I:$I,'ATL GA Inventory'!$B93,'ATL CR'!$L:$L,'ATL GA Inventory'!BG$3)</f>
        <v>0</v>
      </c>
      <c r="BH93" s="13">
        <f>SUMIFS('ATL RAW'!$J:$J,'ATL RAW'!$I:$I,'ATL GA Inventory'!$B93,'ATL RAW'!$L:$L,'ATL GA Inventory'!BH$3)+SUMIFS('ATL CR'!$J:$J,'ATL CR'!$I:$I,'ATL GA Inventory'!$B93,'ATL CR'!$L:$L,'ATL GA Inventory'!BH$3)</f>
        <v>0</v>
      </c>
      <c r="BI93" s="13">
        <f>SUMIFS('ATL RAW'!$J:$J,'ATL RAW'!$I:$I,'ATL GA Inventory'!$B93,'ATL RAW'!$L:$L,'ATL GA Inventory'!BI$3)+SUMIFS('ATL CR'!$J:$J,'ATL CR'!$I:$I,'ATL GA Inventory'!$B93,'ATL CR'!$L:$L,'ATL GA Inventory'!BI$3)</f>
        <v>0</v>
      </c>
      <c r="BJ93" s="13">
        <f>SUMIFS('ATL RAW'!$J:$J,'ATL RAW'!$I:$I,'ATL GA Inventory'!$B93,'ATL RAW'!$L:$L,'ATL GA Inventory'!BJ$3)+SUMIFS('ATL CR'!$J:$J,'ATL CR'!$I:$I,'ATL GA Inventory'!$B93,'ATL CR'!$L:$L,'ATL GA Inventory'!BJ$3)</f>
        <v>0</v>
      </c>
      <c r="BK93" s="13">
        <f>SUMIFS('ATL RAW'!$J:$J,'ATL RAW'!$I:$I,'ATL GA Inventory'!$B93,'ATL RAW'!$L:$L,'ATL GA Inventory'!BK$3)+SUMIFS('ATL CR'!$J:$J,'ATL CR'!$I:$I,'ATL GA Inventory'!$B93,'ATL CR'!$L:$L,'ATL GA Inventory'!BK$3)</f>
        <v>0</v>
      </c>
      <c r="BL93" s="13">
        <f>SUMIFS('ATL RAW'!$J:$J,'ATL RAW'!$I:$I,'ATL GA Inventory'!$B93,'ATL RAW'!$L:$L,'ATL GA Inventory'!BL$3)+SUMIFS('ATL CR'!$J:$J,'ATL CR'!$I:$I,'ATL GA Inventory'!$B93,'ATL CR'!$L:$L,'ATL GA Inventory'!BL$3)</f>
        <v>0</v>
      </c>
      <c r="BM93" s="13">
        <f>SUMIFS('ATL RAW'!$J:$J,'ATL RAW'!$I:$I,'ATL GA Inventory'!$B93,'ATL RAW'!$L:$L,'ATL GA Inventory'!BM$3)+SUMIFS('ATL CR'!$J:$J,'ATL CR'!$I:$I,'ATL GA Inventory'!$B93,'ATL CR'!$L:$L,'ATL GA Inventory'!BM$3)</f>
        <v>0</v>
      </c>
      <c r="BN93" s="13">
        <f>SUMIFS('ATL RAW'!$J:$J,'ATL RAW'!$I:$I,'ATL GA Inventory'!$B93,'ATL RAW'!$L:$L,'ATL GA Inventory'!BN$3)+SUMIFS('ATL CR'!$J:$J,'ATL CR'!$I:$I,'ATL GA Inventory'!$B93,'ATL CR'!$L:$L,'ATL GA Inventory'!BN$3)</f>
        <v>0</v>
      </c>
      <c r="BO93" s="13">
        <f>SUMIFS('ATL RAW'!$J:$J,'ATL RAW'!$I:$I,'ATL GA Inventory'!$B93,'ATL RAW'!$L:$L,'ATL GA Inventory'!BO$3)+SUMIFS('ATL CR'!$J:$J,'ATL CR'!$I:$I,'ATL GA Inventory'!$B93,'ATL CR'!$L:$L,'ATL GA Inventory'!BO$3)</f>
        <v>0</v>
      </c>
      <c r="BP93" s="13">
        <f>SUMIFS('ATL RAW'!$J:$J,'ATL RAW'!$I:$I,'ATL GA Inventory'!$B93,'ATL RAW'!$L:$L,'ATL GA Inventory'!BP$3)+SUMIFS('ATL CR'!$J:$J,'ATL CR'!$I:$I,'ATL GA Inventory'!$B93,'ATL CR'!$L:$L,'ATL GA Inventory'!BP$3)</f>
        <v>0</v>
      </c>
      <c r="BQ93" s="13">
        <f>SUMIFS('ATL RAW'!$J:$J,'ATL RAW'!$I:$I,'ATL GA Inventory'!$B93,'ATL RAW'!$L:$L,'ATL GA Inventory'!BQ$3)+SUMIFS('ATL CR'!$J:$J,'ATL CR'!$I:$I,'ATL GA Inventory'!$B93,'ATL CR'!$L:$L,'ATL GA Inventory'!BQ$3)</f>
        <v>0</v>
      </c>
      <c r="BR93" s="13">
        <f>SUMIFS('ATL RAW'!$J:$J,'ATL RAW'!$I:$I,'ATL GA Inventory'!$B93,'ATL RAW'!$L:$L,'ATL GA Inventory'!BR$3)+SUMIFS('ATL CR'!$J:$J,'ATL CR'!$I:$I,'ATL GA Inventory'!$B93,'ATL CR'!$L:$L,'ATL GA Inventory'!BR$3)</f>
        <v>0</v>
      </c>
      <c r="BS93" s="13">
        <f>SUMIFS('ATL RAW'!$J:$J,'ATL RAW'!$I:$I,'ATL GA Inventory'!$B93,'ATL RAW'!$L:$L,'ATL GA Inventory'!BS$3)+SUMIFS('ATL CR'!$J:$J,'ATL CR'!$I:$I,'ATL GA Inventory'!$B93,'ATL CR'!$L:$L,'ATL GA Inventory'!BS$3)</f>
        <v>0</v>
      </c>
      <c r="BT93" s="13">
        <f>SUMIFS('ATL RAW'!$J:$J,'ATL RAW'!$I:$I,'ATL GA Inventory'!$B93,'ATL RAW'!$L:$L,'ATL GA Inventory'!BT$3)+SUMIFS('ATL CR'!$J:$J,'ATL CR'!$I:$I,'ATL GA Inventory'!$B93,'ATL CR'!$L:$L,'ATL GA Inventory'!BT$3)</f>
        <v>0</v>
      </c>
      <c r="BU93" s="13">
        <f>SUMIFS('ATL RAW'!$J:$J,'ATL RAW'!$I:$I,'ATL GA Inventory'!$B93,'ATL RAW'!$L:$L,'ATL GA Inventory'!BU$3)+SUMIFS('ATL CR'!$J:$J,'ATL CR'!$I:$I,'ATL GA Inventory'!$B93,'ATL CR'!$L:$L,'ATL GA Inventory'!BU$3)</f>
        <v>0</v>
      </c>
      <c r="BV93" s="13">
        <f>SUMIFS('ATL RAW'!$J:$J,'ATL RAW'!$I:$I,'ATL GA Inventory'!$B93,'ATL RAW'!$L:$L,'ATL GA Inventory'!BV$3)+SUMIFS('ATL CR'!$J:$J,'ATL CR'!$I:$I,'ATL GA Inventory'!$B93,'ATL CR'!$L:$L,'ATL GA Inventory'!BV$3)</f>
        <v>0</v>
      </c>
      <c r="BW93" s="13">
        <f>SUMIFS('ATL RAW'!$J:$J,'ATL RAW'!$I:$I,'ATL GA Inventory'!$B93,'ATL RAW'!$L:$L,'ATL GA Inventory'!BW$3)+SUMIFS('ATL CR'!$J:$J,'ATL CR'!$I:$I,'ATL GA Inventory'!$B93,'ATL CR'!$L:$L,'ATL GA Inventory'!BW$3)</f>
        <v>0</v>
      </c>
      <c r="BX93" s="13">
        <f>SUMIFS('ATL RAW'!$J:$J,'ATL RAW'!$I:$I,'ATL GA Inventory'!$B93,'ATL RAW'!$L:$L,'ATL GA Inventory'!BX$3)+SUMIFS('ATL CR'!$J:$J,'ATL CR'!$I:$I,'ATL GA Inventory'!$B93,'ATL CR'!$L:$L,'ATL GA Inventory'!BX$3)</f>
        <v>0</v>
      </c>
      <c r="BY93" s="13">
        <f>SUMIFS('ATL RAW'!$J:$J,'ATL RAW'!$I:$I,'ATL GA Inventory'!$B93,'ATL RAW'!$L:$L,'ATL GA Inventory'!BY$3)+SUMIFS('ATL CR'!$J:$J,'ATL CR'!$I:$I,'ATL GA Inventory'!$B93,'ATL CR'!$L:$L,'ATL GA Inventory'!BY$3)</f>
        <v>0</v>
      </c>
      <c r="BZ93" s="13">
        <f>SUMIFS('ATL RAW'!$J:$J,'ATL RAW'!$I:$I,'ATL GA Inventory'!$B93,'ATL RAW'!$L:$L,'ATL GA Inventory'!BZ$3)+SUMIFS('ATL CR'!$J:$J,'ATL CR'!$I:$I,'ATL GA Inventory'!$B93,'ATL CR'!$L:$L,'ATL GA Inventory'!BZ$3)</f>
        <v>0</v>
      </c>
      <c r="CA93" s="13">
        <f>SUMIFS('ATL RAW'!$J:$J,'ATL RAW'!$I:$I,'ATL GA Inventory'!$B93,'ATL RAW'!$L:$L,'ATL GA Inventory'!CA$3)+SUMIFS('ATL CR'!$J:$J,'ATL CR'!$I:$I,'ATL GA Inventory'!$B93,'ATL CR'!$L:$L,'ATL GA Inventory'!CA$3)</f>
        <v>0</v>
      </c>
      <c r="CB93" s="13">
        <f>SUMIFS('ATL RAW'!$J:$J,'ATL RAW'!$I:$I,'ATL GA Inventory'!$B93,'ATL RAW'!$L:$L,'ATL GA Inventory'!CB$3)+SUMIFS('ATL CR'!$J:$J,'ATL CR'!$I:$I,'ATL GA Inventory'!$B93,'ATL CR'!$L:$L,'ATL GA Inventory'!CB$3)</f>
        <v>0</v>
      </c>
      <c r="CC93" s="13">
        <f>SUMIFS('ATL RAW'!$J:$J,'ATL RAW'!$I:$I,'ATL GA Inventory'!$B93,'ATL RAW'!$L:$L,'ATL GA Inventory'!CC$3)+SUMIFS('ATL CR'!$J:$J,'ATL CR'!$I:$I,'ATL GA Inventory'!$B93,'ATL CR'!$L:$L,'ATL GA Inventory'!CC$3)</f>
        <v>0</v>
      </c>
      <c r="CD93" s="13">
        <f>SUMIFS('ATL RAW'!$J:$J,'ATL RAW'!$I:$I,'ATL GA Inventory'!$B93,'ATL RAW'!$L:$L,'ATL GA Inventory'!CD$3)+SUMIFS('ATL CR'!$J:$J,'ATL CR'!$I:$I,'ATL GA Inventory'!$B93,'ATL CR'!$L:$L,'ATL GA Inventory'!CD$3)</f>
        <v>0</v>
      </c>
      <c r="CE93" s="13">
        <f>SUMIFS('ATL RAW'!$J:$J,'ATL RAW'!$I:$I,'ATL GA Inventory'!$B93,'ATL RAW'!$L:$L,'ATL GA Inventory'!CE$3)+SUMIFS('ATL CR'!$J:$J,'ATL CR'!$I:$I,'ATL GA Inventory'!$B93,'ATL CR'!$L:$L,'ATL GA Inventory'!CE$3)</f>
        <v>0</v>
      </c>
      <c r="CF93" s="13">
        <f>SUMIFS('ATL RAW'!$J:$J,'ATL RAW'!$I:$I,'ATL GA Inventory'!$B93,'ATL RAW'!$L:$L,'ATL GA Inventory'!CF$3)+SUMIFS('ATL CR'!$J:$J,'ATL CR'!$I:$I,'ATL GA Inventory'!$B93,'ATL CR'!$L:$L,'ATL GA Inventory'!CF$3)</f>
        <v>0</v>
      </c>
      <c r="CG93" s="13">
        <f>SUMIFS('ATL RAW'!$J:$J,'ATL RAW'!$I:$I,'ATL GA Inventory'!$B93,'ATL RAW'!$L:$L,'ATL GA Inventory'!CG$3)+SUMIFS('ATL CR'!$J:$J,'ATL CR'!$I:$I,'ATL GA Inventory'!$B93,'ATL CR'!$L:$L,'ATL GA Inventory'!CG$3)</f>
        <v>0</v>
      </c>
      <c r="CH93" s="13">
        <f>SUMIFS('ATL RAW'!$J:$J,'ATL RAW'!$I:$I,'ATL GA Inventory'!$B93,'ATL RAW'!$L:$L,'ATL GA Inventory'!CH$3)+SUMIFS('ATL CR'!$J:$J,'ATL CR'!$I:$I,'ATL GA Inventory'!$B93,'ATL CR'!$L:$L,'ATL GA Inventory'!CH$3)</f>
        <v>0</v>
      </c>
      <c r="CI93" s="13">
        <f>SUMIFS('ATL RAW'!$J:$J,'ATL RAW'!$I:$I,'ATL GA Inventory'!$B93,'ATL RAW'!$L:$L,'ATL GA Inventory'!CI$3)+SUMIFS('ATL CR'!$J:$J,'ATL CR'!$I:$I,'ATL GA Inventory'!$B93,'ATL CR'!$L:$L,'ATL GA Inventory'!CI$3)</f>
        <v>0</v>
      </c>
      <c r="CJ93" s="13">
        <f>SUMIFS('ATL RAW'!$J:$J,'ATL RAW'!$I:$I,'ATL GA Inventory'!$B93,'ATL RAW'!$L:$L,'ATL GA Inventory'!CJ$3)+SUMIFS('ATL CR'!$J:$J,'ATL CR'!$I:$I,'ATL GA Inventory'!$B93,'ATL CR'!$L:$L,'ATL GA Inventory'!CJ$3)</f>
        <v>0</v>
      </c>
      <c r="CK93" s="13">
        <f>SUMIFS('ATL RAW'!$J:$J,'ATL RAW'!$I:$I,'ATL GA Inventory'!$B93,'ATL RAW'!$L:$L,'ATL GA Inventory'!CK$3)+SUMIFS('ATL CR'!$J:$J,'ATL CR'!$I:$I,'ATL GA Inventory'!$B93,'ATL CR'!$L:$L,'ATL GA Inventory'!CK$3)</f>
        <v>0</v>
      </c>
      <c r="CL93" s="13">
        <f>SUMIFS('ATL RAW'!$J:$J,'ATL RAW'!$I:$I,'ATL GA Inventory'!$B93,'ATL RAW'!$L:$L,'ATL GA Inventory'!CL$3)+SUMIFS('ATL CR'!$J:$J,'ATL CR'!$I:$I,'ATL GA Inventory'!$B93,'ATL CR'!$L:$L,'ATL GA Inventory'!CL$3)</f>
        <v>0</v>
      </c>
      <c r="CM93" s="13">
        <f>SUMIFS('ATL RAW'!$J:$J,'ATL RAW'!$I:$I,'ATL GA Inventory'!$B93,'ATL RAW'!$L:$L,'ATL GA Inventory'!CM$3)+SUMIFS('ATL CR'!$J:$J,'ATL CR'!$I:$I,'ATL GA Inventory'!$B93,'ATL CR'!$L:$L,'ATL GA Inventory'!CM$3)</f>
        <v>0</v>
      </c>
      <c r="CN93" s="13">
        <f>SUMIFS('ATL RAW'!$J:$J,'ATL RAW'!$I:$I,'ATL GA Inventory'!$B93,'ATL RAW'!$L:$L,'ATL GA Inventory'!CN$3)+SUMIFS('ATL CR'!$J:$J,'ATL CR'!$I:$I,'ATL GA Inventory'!$B93,'ATL CR'!$L:$L,'ATL GA Inventory'!CN$3)</f>
        <v>0</v>
      </c>
      <c r="CO93" s="13">
        <f>SUMIFS('ATL RAW'!$J:$J,'ATL RAW'!$I:$I,'ATL GA Inventory'!$B93,'ATL RAW'!$L:$L,'ATL GA Inventory'!CO$3)+SUMIFS('ATL CR'!$J:$J,'ATL CR'!$I:$I,'ATL GA Inventory'!$B93,'ATL CR'!$L:$L,'ATL GA Inventory'!CO$3)</f>
        <v>0</v>
      </c>
      <c r="CP93" s="13">
        <f>SUMIFS('ATL RAW'!$J:$J,'ATL RAW'!$I:$I,'ATL GA Inventory'!$B93,'ATL RAW'!$L:$L,'ATL GA Inventory'!CP$3)+SUMIFS('ATL CR'!$J:$J,'ATL CR'!$I:$I,'ATL GA Inventory'!$B93,'ATL CR'!$L:$L,'ATL GA Inventory'!CP$3)</f>
        <v>0</v>
      </c>
      <c r="CQ93" s="13">
        <f>SUMIFS('ATL RAW'!$J:$J,'ATL RAW'!$I:$I,'ATL GA Inventory'!$B93,'ATL RAW'!$L:$L,'ATL GA Inventory'!CQ$3)+SUMIFS('ATL CR'!$J:$J,'ATL CR'!$I:$I,'ATL GA Inventory'!$B93,'ATL CR'!$L:$L,'ATL GA Inventory'!CQ$3)</f>
        <v>0</v>
      </c>
      <c r="CR93" s="13">
        <f>SUMIFS('ATL RAW'!$J:$J,'ATL RAW'!$I:$I,'ATL GA Inventory'!$B93,'ATL RAW'!$L:$L,'ATL GA Inventory'!CR$3)+SUMIFS('ATL CR'!$J:$J,'ATL CR'!$I:$I,'ATL GA Inventory'!$B93,'ATL CR'!$L:$L,'ATL GA Inventory'!CR$3)</f>
        <v>0</v>
      </c>
      <c r="CS93" s="13">
        <f>SUMIFS('ATL RAW'!$J:$J,'ATL RAW'!$I:$I,'ATL GA Inventory'!$B93,'ATL RAW'!$L:$L,'ATL GA Inventory'!CS$3)+SUMIFS('ATL CR'!$J:$J,'ATL CR'!$I:$I,'ATL GA Inventory'!$B93,'ATL CR'!$L:$L,'ATL GA Inventory'!CS$3)</f>
        <v>0</v>
      </c>
      <c r="CT93" s="13">
        <f>SUMIFS('ATL RAW'!$J:$J,'ATL RAW'!$I:$I,'ATL GA Inventory'!$B93,'ATL RAW'!$L:$L,'ATL GA Inventory'!CT$3)+SUMIFS('ATL CR'!$J:$J,'ATL CR'!$I:$I,'ATL GA Inventory'!$B93,'ATL CR'!$L:$L,'ATL GA Inventory'!CT$3)</f>
        <v>0</v>
      </c>
      <c r="CU93" s="13">
        <f>SUMIFS('ATL RAW'!$J:$J,'ATL RAW'!$I:$I,'ATL GA Inventory'!$B93,'ATL RAW'!$L:$L,'ATL GA Inventory'!CU$3)+SUMIFS('ATL CR'!$J:$J,'ATL CR'!$I:$I,'ATL GA Inventory'!$B93,'ATL CR'!$L:$L,'ATL GA Inventory'!CU$3)</f>
        <v>0</v>
      </c>
      <c r="CV93" s="13">
        <f>SUMIFS('ATL RAW'!$J:$J,'ATL RAW'!$I:$I,'ATL GA Inventory'!$B93,'ATL RAW'!$L:$L,'ATL GA Inventory'!CV$3)+SUMIFS('ATL CR'!$J:$J,'ATL CR'!$I:$I,'ATL GA Inventory'!$B93,'ATL CR'!$L:$L,'ATL GA Inventory'!CV$3)</f>
        <v>0</v>
      </c>
      <c r="CW93" s="13">
        <f>SUMIFS('ATL RAW'!$J:$J,'ATL RAW'!$I:$I,'ATL GA Inventory'!$B93,'ATL RAW'!$L:$L,'ATL GA Inventory'!CW$3)+SUMIFS('ATL CR'!$J:$J,'ATL CR'!$I:$I,'ATL GA Inventory'!$B93,'ATL CR'!$L:$L,'ATL GA Inventory'!CW$3)</f>
        <v>0</v>
      </c>
      <c r="CX93" s="13">
        <f>SUMIFS('ATL RAW'!$J:$J,'ATL RAW'!$I:$I,'ATL GA Inventory'!$B93,'ATL RAW'!$L:$L,'ATL GA Inventory'!CX$3)+SUMIFS('ATL CR'!$J:$J,'ATL CR'!$I:$I,'ATL GA Inventory'!$B93,'ATL CR'!$L:$L,'ATL GA Inventory'!CX$3)</f>
        <v>0</v>
      </c>
      <c r="CY93" s="13">
        <f>SUMIFS('ATL RAW'!$J:$J,'ATL RAW'!$I:$I,'ATL GA Inventory'!$B93,'ATL RAW'!$L:$L,'ATL GA Inventory'!CY$3)+SUMIFS('ATL CR'!$J:$J,'ATL CR'!$I:$I,'ATL GA Inventory'!$B93,'ATL CR'!$L:$L,'ATL GA Inventory'!CY$3)</f>
        <v>0</v>
      </c>
      <c r="CZ93" s="13">
        <f>SUMIFS('ATL RAW'!$J:$J,'ATL RAW'!$I:$I,'ATL GA Inventory'!$B93,'ATL RAW'!$L:$L,'ATL GA Inventory'!CZ$3)+SUMIFS('ATL CR'!$J:$J,'ATL CR'!$I:$I,'ATL GA Inventory'!$B93,'ATL CR'!$L:$L,'ATL GA Inventory'!CZ$3)</f>
        <v>0</v>
      </c>
      <c r="DA93" s="13">
        <f>SUMIFS('ATL RAW'!$J:$J,'ATL RAW'!$I:$I,'ATL GA Inventory'!$B93,'ATL RAW'!$L:$L,'ATL GA Inventory'!DA$3)+SUMIFS('ATL CR'!$J:$J,'ATL CR'!$I:$I,'ATL GA Inventory'!$B93,'ATL CR'!$L:$L,'ATL GA Inventory'!DA$3)</f>
        <v>0</v>
      </c>
      <c r="DB93" s="13">
        <f>SUMIFS('ATL RAW'!$J:$J,'ATL RAW'!$I:$I,'ATL GA Inventory'!$B93,'ATL RAW'!$L:$L,'ATL GA Inventory'!DB$3)+SUMIFS('ATL CR'!$J:$J,'ATL CR'!$I:$I,'ATL GA Inventory'!$B93,'ATL CR'!$L:$L,'ATL GA Inventory'!DB$3)</f>
        <v>0</v>
      </c>
      <c r="DC93" s="13">
        <f>SUMIFS('ATL RAW'!$J:$J,'ATL RAW'!$I:$I,'ATL GA Inventory'!$B93,'ATL RAW'!$L:$L,'ATL GA Inventory'!DC$3)+SUMIFS('ATL CR'!$J:$J,'ATL CR'!$I:$I,'ATL GA Inventory'!$B93,'ATL CR'!$L:$L,'ATL GA Inventory'!DC$3)</f>
        <v>0</v>
      </c>
      <c r="DD93" s="13">
        <f>SUMIFS('ATL RAW'!$J:$J,'ATL RAW'!$I:$I,'ATL GA Inventory'!$B93,'ATL RAW'!$L:$L,'ATL GA Inventory'!DD$3)+SUMIFS('ATL CR'!$J:$J,'ATL CR'!$I:$I,'ATL GA Inventory'!$B93,'ATL CR'!$L:$L,'ATL GA Inventory'!DD$3)</f>
        <v>0</v>
      </c>
      <c r="DE93" s="13">
        <f>SUMIFS('ATL RAW'!$J:$J,'ATL RAW'!$I:$I,'ATL GA Inventory'!$B93,'ATL RAW'!$L:$L,'ATL GA Inventory'!DE$3)+SUMIFS('ATL CR'!$J:$J,'ATL CR'!$I:$I,'ATL GA Inventory'!$B93,'ATL CR'!$L:$L,'ATL GA Inventory'!DE$3)</f>
        <v>0</v>
      </c>
      <c r="DF93" s="13">
        <f>SUMIFS('ATL RAW'!$J:$J,'ATL RAW'!$I:$I,'ATL GA Inventory'!$B93,'ATL RAW'!$L:$L,'ATL GA Inventory'!DF$3)+SUMIFS('ATL CR'!$J:$J,'ATL CR'!$I:$I,'ATL GA Inventory'!$B93,'ATL CR'!$L:$L,'ATL GA Inventory'!DF$3)</f>
        <v>0</v>
      </c>
      <c r="DG93" s="13">
        <f>SUMIFS('ATL RAW'!$J:$J,'ATL RAW'!$I:$I,'ATL GA Inventory'!$B93,'ATL RAW'!$L:$L,'ATL GA Inventory'!DG$3)+SUMIFS('ATL CR'!$J:$J,'ATL CR'!$I:$I,'ATL GA Inventory'!$B93,'ATL CR'!$L:$L,'ATL GA Inventory'!DG$3)</f>
        <v>0</v>
      </c>
      <c r="DH93" s="13">
        <f>SUMIFS('ATL RAW'!$J:$J,'ATL RAW'!$I:$I,'ATL GA Inventory'!$B93,'ATL RAW'!$L:$L,'ATL GA Inventory'!DH$3)+SUMIFS('ATL CR'!$J:$J,'ATL CR'!$I:$I,'ATL GA Inventory'!$B93,'ATL CR'!$L:$L,'ATL GA Inventory'!DH$3)</f>
        <v>0</v>
      </c>
      <c r="DI93" s="13">
        <f>SUMIFS('ATL RAW'!$J:$J,'ATL RAW'!$I:$I,'ATL GA Inventory'!$B93,'ATL RAW'!$L:$L,'ATL GA Inventory'!DI$3)+SUMIFS('ATL CR'!$J:$J,'ATL CR'!$I:$I,'ATL GA Inventory'!$B93,'ATL CR'!$L:$L,'ATL GA Inventory'!DI$3)</f>
        <v>0</v>
      </c>
      <c r="DJ93" s="13">
        <f>SUMIFS('ATL RAW'!$J:$J,'ATL RAW'!$I:$I,'ATL GA Inventory'!$B93,'ATL RAW'!$L:$L,'ATL GA Inventory'!DJ$3)+SUMIFS('ATL CR'!$J:$J,'ATL CR'!$I:$I,'ATL GA Inventory'!$B93,'ATL CR'!$L:$L,'ATL GA Inventory'!DJ$3)</f>
        <v>0</v>
      </c>
      <c r="DK93" s="13">
        <f>SUMIFS('ATL RAW'!$J:$J,'ATL RAW'!$I:$I,'ATL GA Inventory'!$B93,'ATL RAW'!$L:$L,'ATL GA Inventory'!DK$3)+SUMIFS('ATL CR'!$J:$J,'ATL CR'!$I:$I,'ATL GA Inventory'!$B93,'ATL CR'!$L:$L,'ATL GA Inventory'!DK$3)</f>
        <v>0</v>
      </c>
      <c r="DL93" s="13">
        <f>SUMIFS('ATL RAW'!$J:$J,'ATL RAW'!$I:$I,'ATL GA Inventory'!$B93,'ATL RAW'!$L:$L,'ATL GA Inventory'!DL$3)+SUMIFS('ATL CR'!$J:$J,'ATL CR'!$I:$I,'ATL GA Inventory'!$B93,'ATL CR'!$L:$L,'ATL GA Inventory'!DL$3)</f>
        <v>0</v>
      </c>
      <c r="DM93" s="13">
        <f>SUMIFS('ATL RAW'!$J:$J,'ATL RAW'!$I:$I,'ATL GA Inventory'!$B93,'ATL RAW'!$L:$L,'ATL GA Inventory'!DM$3)+SUMIFS('ATL CR'!$J:$J,'ATL CR'!$I:$I,'ATL GA Inventory'!$B93,'ATL CR'!$L:$L,'ATL GA Inventory'!DM$3)</f>
        <v>0</v>
      </c>
      <c r="DN93" s="13">
        <f>SUMIFS('ATL RAW'!$J:$J,'ATL RAW'!$I:$I,'ATL GA Inventory'!$B93,'ATL RAW'!$L:$L,'ATL GA Inventory'!DN$3)+SUMIFS('ATL CR'!$J:$J,'ATL CR'!$I:$I,'ATL GA Inventory'!$B93,'ATL CR'!$L:$L,'ATL GA Inventory'!DN$3)</f>
        <v>0</v>
      </c>
      <c r="DO93" s="13">
        <f>SUMIFS('ATL RAW'!$J:$J,'ATL RAW'!$I:$I,'ATL GA Inventory'!$B93,'ATL RAW'!$L:$L,'ATL GA Inventory'!DO$3)+SUMIFS('ATL CR'!$J:$J,'ATL CR'!$I:$I,'ATL GA Inventory'!$B93,'ATL CR'!$L:$L,'ATL GA Inventory'!DO$3)</f>
        <v>0</v>
      </c>
      <c r="DP93" s="13">
        <f>SUMIFS('ATL RAW'!$J:$J,'ATL RAW'!$I:$I,'ATL GA Inventory'!$B93,'ATL RAW'!$L:$L,'ATL GA Inventory'!DP$3)+SUMIFS('ATL CR'!$J:$J,'ATL CR'!$I:$I,'ATL GA Inventory'!$B93,'ATL CR'!$L:$L,'ATL GA Inventory'!DP$3)</f>
        <v>0</v>
      </c>
      <c r="DQ93" s="13">
        <f>SUMIFS('ATL RAW'!$J:$J,'ATL RAW'!$I:$I,'ATL GA Inventory'!$B93,'ATL RAW'!$L:$L,'ATL GA Inventory'!DQ$3)+SUMIFS('ATL CR'!$J:$J,'ATL CR'!$I:$I,'ATL GA Inventory'!$B93,'ATL CR'!$L:$L,'ATL GA Inventory'!DQ$3)</f>
        <v>0</v>
      </c>
      <c r="DR93" s="13">
        <f>SUMIFS('ATL RAW'!$J:$J,'ATL RAW'!$I:$I,'ATL GA Inventory'!$B93,'ATL RAW'!$L:$L,'ATL GA Inventory'!DR$3)+SUMIFS('ATL CR'!$J:$J,'ATL CR'!$I:$I,'ATL GA Inventory'!$B93,'ATL CR'!$L:$L,'ATL GA Inventory'!DR$3)</f>
        <v>0</v>
      </c>
      <c r="DS93" s="13">
        <f>SUMIFS('ATL RAW'!$J:$J,'ATL RAW'!$I:$I,'ATL GA Inventory'!$B93,'ATL RAW'!$L:$L,'ATL GA Inventory'!DS$3)+SUMIFS('ATL CR'!$J:$J,'ATL CR'!$I:$I,'ATL GA Inventory'!$B93,'ATL CR'!$L:$L,'ATL GA Inventory'!DS$3)</f>
        <v>0</v>
      </c>
      <c r="DT93" s="13">
        <f>SUMIFS('ATL RAW'!$J:$J,'ATL RAW'!$I:$I,'ATL GA Inventory'!$B93,'ATL RAW'!$L:$L,'ATL GA Inventory'!DT$3)+SUMIFS('ATL CR'!$J:$J,'ATL CR'!$I:$I,'ATL GA Inventory'!$B93,'ATL CR'!$L:$L,'ATL GA Inventory'!DT$3)</f>
        <v>0</v>
      </c>
      <c r="DU93" s="13">
        <f>SUMIFS('ATL RAW'!$J:$J,'ATL RAW'!$I:$I,'ATL GA Inventory'!$B93,'ATL RAW'!$L:$L,'ATL GA Inventory'!DU$3)+SUMIFS('ATL CR'!$J:$J,'ATL CR'!$I:$I,'ATL GA Inventory'!$B93,'ATL CR'!$L:$L,'ATL GA Inventory'!DU$3)</f>
        <v>0</v>
      </c>
      <c r="DV93" s="13">
        <f>SUMIFS('ATL RAW'!$J:$J,'ATL RAW'!$I:$I,'ATL GA Inventory'!$B93,'ATL RAW'!$L:$L,'ATL GA Inventory'!DV$3)+SUMIFS('ATL CR'!$J:$J,'ATL CR'!$I:$I,'ATL GA Inventory'!$B93,'ATL CR'!$L:$L,'ATL GA Inventory'!DV$3)</f>
        <v>0</v>
      </c>
      <c r="DW93" s="13">
        <f>SUMIFS('ATL RAW'!$J:$J,'ATL RAW'!$I:$I,'ATL GA Inventory'!$B93,'ATL RAW'!$L:$L,'ATL GA Inventory'!DW$3)+SUMIFS('ATL CR'!$J:$J,'ATL CR'!$I:$I,'ATL GA Inventory'!$B93,'ATL CR'!$L:$L,'ATL GA Inventory'!DW$3)</f>
        <v>0</v>
      </c>
      <c r="DX93" s="13">
        <f>SUMIFS('ATL RAW'!$J:$J,'ATL RAW'!$I:$I,'ATL GA Inventory'!$B93,'ATL RAW'!$L:$L,'ATL GA Inventory'!DX$3)+SUMIFS('ATL CR'!$J:$J,'ATL CR'!$I:$I,'ATL GA Inventory'!$B93,'ATL CR'!$L:$L,'ATL GA Inventory'!DX$3)</f>
        <v>0</v>
      </c>
      <c r="DY93" s="13">
        <f>SUMIFS('ATL RAW'!$J:$J,'ATL RAW'!$I:$I,'ATL GA Inventory'!$B93,'ATL RAW'!$L:$L,'ATL GA Inventory'!DY$3)+SUMIFS('ATL CR'!$J:$J,'ATL CR'!$I:$I,'ATL GA Inventory'!$B93,'ATL CR'!$L:$L,'ATL GA Inventory'!DY$3)</f>
        <v>0</v>
      </c>
      <c r="DZ93" s="13">
        <f>SUMIFS('ATL RAW'!$J:$J,'ATL RAW'!$I:$I,'ATL GA Inventory'!$B93,'ATL RAW'!$L:$L,'ATL GA Inventory'!DZ$3)+SUMIFS('ATL CR'!$J:$J,'ATL CR'!$I:$I,'ATL GA Inventory'!$B93,'ATL CR'!$L:$L,'ATL GA Inventory'!DZ$3)</f>
        <v>0</v>
      </c>
      <c r="EA93" s="13">
        <f>SUMIFS('ATL RAW'!$J:$J,'ATL RAW'!$I:$I,'ATL GA Inventory'!$B93,'ATL RAW'!$L:$L,'ATL GA Inventory'!EA$3)+SUMIFS('ATL CR'!$J:$J,'ATL CR'!$I:$I,'ATL GA Inventory'!$B93,'ATL CR'!$L:$L,'ATL GA Inventory'!EA$3)</f>
        <v>0</v>
      </c>
      <c r="EB93" s="13">
        <f>SUMIFS('ATL RAW'!$J:$J,'ATL RAW'!$I:$I,'ATL GA Inventory'!$B93,'ATL RAW'!$L:$L,'ATL GA Inventory'!EB$3)+SUMIFS('ATL CR'!$J:$J,'ATL CR'!$I:$I,'ATL GA Inventory'!$B93,'ATL CR'!$L:$L,'ATL GA Inventory'!EB$3)</f>
        <v>0</v>
      </c>
      <c r="EC93" s="13">
        <f>SUMIFS('ATL RAW'!$J:$J,'ATL RAW'!$I:$I,'ATL GA Inventory'!$B93,'ATL RAW'!$L:$L,'ATL GA Inventory'!EC$3)+SUMIFS('ATL CR'!$J:$J,'ATL CR'!$I:$I,'ATL GA Inventory'!$B93,'ATL CR'!$L:$L,'ATL GA Inventory'!EC$3)</f>
        <v>0</v>
      </c>
      <c r="ED93" s="13">
        <f>SUMIFS('ATL RAW'!$J:$J,'ATL RAW'!$I:$I,'ATL GA Inventory'!$B93,'ATL RAW'!$L:$L,'ATL GA Inventory'!ED$3)+SUMIFS('ATL CR'!$J:$J,'ATL CR'!$I:$I,'ATL GA Inventory'!$B93,'ATL CR'!$L:$L,'ATL GA Inventory'!ED$3)</f>
        <v>0</v>
      </c>
      <c r="EE93" s="13">
        <f>SUMIFS('ATL RAW'!$J:$J,'ATL RAW'!$I:$I,'ATL GA Inventory'!$B93,'ATL RAW'!$L:$L,'ATL GA Inventory'!EE$3)+SUMIFS('ATL CR'!$J:$J,'ATL CR'!$I:$I,'ATL GA Inventory'!$B93,'ATL CR'!$L:$L,'ATL GA Inventory'!EE$3)</f>
        <v>0</v>
      </c>
      <c r="EF93" s="13">
        <f>SUMIFS('ATL RAW'!$J:$J,'ATL RAW'!$I:$I,'ATL GA Inventory'!$B93,'ATL RAW'!$L:$L,'ATL GA Inventory'!EF$3)+SUMIFS('ATL CR'!$J:$J,'ATL CR'!$I:$I,'ATL GA Inventory'!$B93,'ATL CR'!$L:$L,'ATL GA Inventory'!EF$3)</f>
        <v>0</v>
      </c>
      <c r="EG93" s="13">
        <f>SUMIFS('ATL RAW'!$J:$J,'ATL RAW'!$I:$I,'ATL GA Inventory'!$B93,'ATL RAW'!$L:$L,'ATL GA Inventory'!EG$3)+SUMIFS('ATL CR'!$J:$J,'ATL CR'!$I:$I,'ATL GA Inventory'!$B93,'ATL CR'!$L:$L,'ATL GA Inventory'!EG$3)</f>
        <v>0</v>
      </c>
      <c r="EH93" s="13">
        <f>SUMIFS('ATL RAW'!$J:$J,'ATL RAW'!$I:$I,'ATL GA Inventory'!$B93,'ATL RAW'!$L:$L,'ATL GA Inventory'!EH$3)+SUMIFS('ATL CR'!$J:$J,'ATL CR'!$I:$I,'ATL GA Inventory'!$B93,'ATL CR'!$L:$L,'ATL GA Inventory'!EH$3)</f>
        <v>0</v>
      </c>
      <c r="EI93" s="13">
        <f>SUMIFS('ATL RAW'!$J:$J,'ATL RAW'!$I:$I,'ATL GA Inventory'!$B93,'ATL RAW'!$L:$L,'ATL GA Inventory'!EI$3)+SUMIFS('ATL CR'!$J:$J,'ATL CR'!$I:$I,'ATL GA Inventory'!$B93,'ATL CR'!$L:$L,'ATL GA Inventory'!EI$3)</f>
        <v>0</v>
      </c>
      <c r="EJ93" s="13">
        <f>SUMIFS('ATL RAW'!$J:$J,'ATL RAW'!$I:$I,'ATL GA Inventory'!$B93,'ATL RAW'!$L:$L,'ATL GA Inventory'!EJ$3)+SUMIFS('ATL CR'!$J:$J,'ATL CR'!$I:$I,'ATL GA Inventory'!$B93,'ATL CR'!$L:$L,'ATL GA Inventory'!EJ$3)</f>
        <v>0</v>
      </c>
      <c r="EK93" s="13">
        <f>SUMIFS('ATL RAW'!$J:$J,'ATL RAW'!$I:$I,'ATL GA Inventory'!$B93,'ATL RAW'!$L:$L,'ATL GA Inventory'!EK$3)+SUMIFS('ATL CR'!$J:$J,'ATL CR'!$I:$I,'ATL GA Inventory'!$B93,'ATL CR'!$L:$L,'ATL GA Inventory'!EK$3)</f>
        <v>0</v>
      </c>
      <c r="EL93" s="13">
        <f>SUMIFS('ATL RAW'!$J:$J,'ATL RAW'!$I:$I,'ATL GA Inventory'!$B93,'ATL RAW'!$L:$L,'ATL GA Inventory'!EL$3)+SUMIFS('ATL CR'!$J:$J,'ATL CR'!$I:$I,'ATL GA Inventory'!$B93,'ATL CR'!$L:$L,'ATL GA Inventory'!EL$3)</f>
        <v>0</v>
      </c>
      <c r="EM93" s="13">
        <f>SUMIFS('ATL RAW'!$J:$J,'ATL RAW'!$I:$I,'ATL GA Inventory'!$B93,'ATL RAW'!$L:$L,'ATL GA Inventory'!EM$3)+SUMIFS('ATL CR'!$J:$J,'ATL CR'!$I:$I,'ATL GA Inventory'!$B93,'ATL CR'!$L:$L,'ATL GA Inventory'!EM$3)</f>
        <v>0</v>
      </c>
      <c r="EN93" s="13">
        <f>SUMIFS('ATL RAW'!$J:$J,'ATL RAW'!$I:$I,'ATL GA Inventory'!$B93,'ATL RAW'!$L:$L,'ATL GA Inventory'!EN$3)+SUMIFS('ATL CR'!$J:$J,'ATL CR'!$I:$I,'ATL GA Inventory'!$B93,'ATL CR'!$L:$L,'ATL GA Inventory'!EN$3)</f>
        <v>0</v>
      </c>
      <c r="EO93" s="13">
        <f>SUMIFS('ATL RAW'!$J:$J,'ATL RAW'!$I:$I,'ATL GA Inventory'!$B93,'ATL RAW'!$L:$L,'ATL GA Inventory'!EO$3)+SUMIFS('ATL CR'!$J:$J,'ATL CR'!$I:$I,'ATL GA Inventory'!$B93,'ATL CR'!$L:$L,'ATL GA Inventory'!EO$3)</f>
        <v>0</v>
      </c>
      <c r="EP93" s="13">
        <f>SUMIFS('ATL RAW'!$J:$J,'ATL RAW'!$I:$I,'ATL GA Inventory'!$B93,'ATL RAW'!$L:$L,'ATL GA Inventory'!EP$3)+SUMIFS('ATL CR'!$J:$J,'ATL CR'!$I:$I,'ATL GA Inventory'!$B93,'ATL CR'!$L:$L,'ATL GA Inventory'!EP$3)</f>
        <v>0</v>
      </c>
      <c r="EQ93" s="13">
        <f>SUMIFS('ATL RAW'!$J:$J,'ATL RAW'!$I:$I,'ATL GA Inventory'!$B93,'ATL RAW'!$L:$L,'ATL GA Inventory'!EQ$3)+SUMIFS('ATL CR'!$J:$J,'ATL CR'!$I:$I,'ATL GA Inventory'!$B93,'ATL CR'!$L:$L,'ATL GA Inventory'!EQ$3)</f>
        <v>0</v>
      </c>
      <c r="ER93" s="13">
        <f>SUMIFS('ATL RAW'!$J:$J,'ATL RAW'!$I:$I,'ATL GA Inventory'!$B93,'ATL RAW'!$L:$L,'ATL GA Inventory'!ER$3)+SUMIFS('ATL CR'!$J:$J,'ATL CR'!$I:$I,'ATL GA Inventory'!$B93,'ATL CR'!$L:$L,'ATL GA Inventory'!ER$3)</f>
        <v>0</v>
      </c>
      <c r="ES93" s="13">
        <f>SUMIFS('ATL RAW'!$J:$J,'ATL RAW'!$I:$I,'ATL GA Inventory'!$B93,'ATL RAW'!$L:$L,'ATL GA Inventory'!ES$3)+SUMIFS('ATL CR'!$J:$J,'ATL CR'!$I:$I,'ATL GA Inventory'!$B93,'ATL CR'!$L:$L,'ATL GA Inventory'!ES$3)</f>
        <v>0</v>
      </c>
      <c r="ET93" s="13">
        <f>SUMIFS('ATL RAW'!$J:$J,'ATL RAW'!$I:$I,'ATL GA Inventory'!$B93,'ATL RAW'!$L:$L,'ATL GA Inventory'!ET$3)+SUMIFS('ATL CR'!$J:$J,'ATL CR'!$I:$I,'ATL GA Inventory'!$B93,'ATL CR'!$L:$L,'ATL GA Inventory'!ET$3)</f>
        <v>0</v>
      </c>
      <c r="EU93" s="13">
        <f>SUMIFS('ATL RAW'!$J:$J,'ATL RAW'!$I:$I,'ATL GA Inventory'!$B93,'ATL RAW'!$L:$L,'ATL GA Inventory'!EU$3)+SUMIFS('ATL CR'!$J:$J,'ATL CR'!$I:$I,'ATL GA Inventory'!$B93,'ATL CR'!$L:$L,'ATL GA Inventory'!EU$3)</f>
        <v>0</v>
      </c>
      <c r="EV93" s="13">
        <f>SUMIFS('ATL RAW'!$J:$J,'ATL RAW'!$I:$I,'ATL GA Inventory'!$B93,'ATL RAW'!$L:$L,'ATL GA Inventory'!EV$3)+SUMIFS('ATL CR'!$J:$J,'ATL CR'!$I:$I,'ATL GA Inventory'!$B93,'ATL CR'!$L:$L,'ATL GA Inventory'!EV$3)</f>
        <v>0</v>
      </c>
      <c r="EW93" s="13">
        <f>SUMIFS('ATL RAW'!$J:$J,'ATL RAW'!$I:$I,'ATL GA Inventory'!$B93,'ATL RAW'!$L:$L,'ATL GA Inventory'!EW$3)+SUMIFS('ATL CR'!$J:$J,'ATL CR'!$I:$I,'ATL GA Inventory'!$B93,'ATL CR'!$L:$L,'ATL GA Inventory'!EW$3)</f>
        <v>0</v>
      </c>
      <c r="EX93" s="13">
        <f>SUMIFS('ATL RAW'!$J:$J,'ATL RAW'!$I:$I,'ATL GA Inventory'!$B93,'ATL RAW'!$L:$L,'ATL GA Inventory'!EX$3)+SUMIFS('ATL CR'!$J:$J,'ATL CR'!$I:$I,'ATL GA Inventory'!$B93,'ATL CR'!$L:$L,'ATL GA Inventory'!EX$3)</f>
        <v>0</v>
      </c>
      <c r="EY93" s="13">
        <f>SUMIFS('ATL RAW'!$J:$J,'ATL RAW'!$I:$I,'ATL GA Inventory'!$B93,'ATL RAW'!$L:$L,'ATL GA Inventory'!EY$3)+SUMIFS('ATL CR'!$J:$J,'ATL CR'!$I:$I,'ATL GA Inventory'!$B93,'ATL CR'!$L:$L,'ATL GA Inventory'!EY$3)</f>
        <v>0</v>
      </c>
      <c r="EZ93" s="13">
        <f>SUMIFS('ATL RAW'!$J:$J,'ATL RAW'!$I:$I,'ATL GA Inventory'!$B93,'ATL RAW'!$L:$L,'ATL GA Inventory'!EZ$3)+SUMIFS('ATL CR'!$J:$J,'ATL CR'!$I:$I,'ATL GA Inventory'!$B93,'ATL CR'!$L:$L,'ATL GA Inventory'!EZ$3)</f>
        <v>0</v>
      </c>
      <c r="FA93" s="13">
        <f>SUMIFS('ATL RAW'!$J:$J,'ATL RAW'!$I:$I,'ATL GA Inventory'!$B93,'ATL RAW'!$L:$L,'ATL GA Inventory'!FA$3)+SUMIFS('ATL CR'!$J:$J,'ATL CR'!$I:$I,'ATL GA Inventory'!$B93,'ATL CR'!$L:$L,'ATL GA Inventory'!FA$3)</f>
        <v>0</v>
      </c>
      <c r="FB93" s="13">
        <f>SUMIFS('ATL RAW'!$J:$J,'ATL RAW'!$I:$I,'ATL GA Inventory'!$B93,'ATL RAW'!$L:$L,'ATL GA Inventory'!FB$3)+SUMIFS('ATL CR'!$J:$J,'ATL CR'!$I:$I,'ATL GA Inventory'!$B93,'ATL CR'!$L:$L,'ATL GA Inventory'!FB$3)</f>
        <v>0</v>
      </c>
      <c r="FC93" s="13">
        <f>SUMIFS('ATL RAW'!$J:$J,'ATL RAW'!$I:$I,'ATL GA Inventory'!$B93,'ATL RAW'!$L:$L,'ATL GA Inventory'!FC$3)+SUMIFS('ATL CR'!$J:$J,'ATL CR'!$I:$I,'ATL GA Inventory'!$B93,'ATL CR'!$L:$L,'ATL GA Inventory'!FC$3)</f>
        <v>0</v>
      </c>
      <c r="FD93" s="13">
        <f>SUMIFS('ATL RAW'!$J:$J,'ATL RAW'!$I:$I,'ATL GA Inventory'!$B93,'ATL RAW'!$L:$L,'ATL GA Inventory'!FD$3)+SUMIFS('ATL CR'!$J:$J,'ATL CR'!$I:$I,'ATL GA Inventory'!$B93,'ATL CR'!$L:$L,'ATL GA Inventory'!FD$3)</f>
        <v>0</v>
      </c>
      <c r="FE93" s="13">
        <f>SUMIFS('ATL RAW'!$J:$J,'ATL RAW'!$I:$I,'ATL GA Inventory'!$B93,'ATL RAW'!$L:$L,'ATL GA Inventory'!FE$3)+SUMIFS('ATL CR'!$J:$J,'ATL CR'!$I:$I,'ATL GA Inventory'!$B93,'ATL CR'!$L:$L,'ATL GA Inventory'!FE$3)</f>
        <v>0</v>
      </c>
      <c r="FF93" s="13">
        <f>SUMIFS('ATL RAW'!$J:$J,'ATL RAW'!$I:$I,'ATL GA Inventory'!$B93,'ATL RAW'!$L:$L,'ATL GA Inventory'!FF$3)+SUMIFS('ATL CR'!$J:$J,'ATL CR'!$I:$I,'ATL GA Inventory'!$B93,'ATL CR'!$L:$L,'ATL GA Inventory'!FF$3)</f>
        <v>0</v>
      </c>
      <c r="FG93" s="13">
        <f>SUMIFS('ATL RAW'!$J:$J,'ATL RAW'!$I:$I,'ATL GA Inventory'!$B93,'ATL RAW'!$L:$L,'ATL GA Inventory'!FG$3)+SUMIFS('ATL CR'!$J:$J,'ATL CR'!$I:$I,'ATL GA Inventory'!$B93,'ATL CR'!$L:$L,'ATL GA Inventory'!FG$3)</f>
        <v>0</v>
      </c>
      <c r="FH93" s="13">
        <f>SUMIFS('ATL RAW'!$J:$J,'ATL RAW'!$I:$I,'ATL GA Inventory'!$B93,'ATL RAW'!$L:$L,'ATL GA Inventory'!FH$3)+SUMIFS('ATL CR'!$J:$J,'ATL CR'!$I:$I,'ATL GA Inventory'!$B93,'ATL CR'!$L:$L,'ATL GA Inventory'!FH$3)</f>
        <v>0</v>
      </c>
      <c r="FI93" s="13">
        <f>SUMIFS('ATL RAW'!$J:$J,'ATL RAW'!$I:$I,'ATL GA Inventory'!$B93,'ATL RAW'!$L:$L,'ATL GA Inventory'!FI$3)+SUMIFS('ATL CR'!$J:$J,'ATL CR'!$I:$I,'ATL GA Inventory'!$B93,'ATL CR'!$L:$L,'ATL GA Inventory'!FI$3)</f>
        <v>0</v>
      </c>
      <c r="FJ93" s="13">
        <f>SUMIFS('ATL RAW'!$J:$J,'ATL RAW'!$I:$I,'ATL GA Inventory'!$B93,'ATL RAW'!$L:$L,'ATL GA Inventory'!FJ$3)+SUMIFS('ATL CR'!$J:$J,'ATL CR'!$I:$I,'ATL GA Inventory'!$B93,'ATL CR'!$L:$L,'ATL GA Inventory'!FJ$3)</f>
        <v>0</v>
      </c>
      <c r="FK93" s="13">
        <f>SUMIFS('ATL RAW'!$J:$J,'ATL RAW'!$I:$I,'ATL GA Inventory'!$B93,'ATL RAW'!$L:$L,'ATL GA Inventory'!FK$3)+SUMIFS('ATL CR'!$J:$J,'ATL CR'!$I:$I,'ATL GA Inventory'!$B93,'ATL CR'!$L:$L,'ATL GA Inventory'!FK$3)</f>
        <v>0</v>
      </c>
      <c r="FL93" s="13">
        <f>SUMIFS('ATL RAW'!$J:$J,'ATL RAW'!$I:$I,'ATL GA Inventory'!$B93,'ATL RAW'!$L:$L,'ATL GA Inventory'!FL$3)+SUMIFS('ATL CR'!$J:$J,'ATL CR'!$I:$I,'ATL GA Inventory'!$B93,'ATL CR'!$L:$L,'ATL GA Inventory'!FL$3)</f>
        <v>0</v>
      </c>
      <c r="FM93" s="13">
        <f>SUMIFS('ATL RAW'!$J:$J,'ATL RAW'!$I:$I,'ATL GA Inventory'!$B93,'ATL RAW'!$L:$L,'ATL GA Inventory'!FM$3)+SUMIFS('ATL CR'!$J:$J,'ATL CR'!$I:$I,'ATL GA Inventory'!$B93,'ATL CR'!$L:$L,'ATL GA Inventory'!FM$3)</f>
        <v>0</v>
      </c>
      <c r="FN93" s="13">
        <f>SUMIFS('ATL RAW'!$J:$J,'ATL RAW'!$I:$I,'ATL GA Inventory'!$B93,'ATL RAW'!$L:$L,'ATL GA Inventory'!FN$3)+SUMIFS('ATL CR'!$J:$J,'ATL CR'!$I:$I,'ATL GA Inventory'!$B93,'ATL CR'!$L:$L,'ATL GA Inventory'!FN$3)</f>
        <v>0</v>
      </c>
      <c r="FO93" s="13">
        <f>SUMIFS('ATL RAW'!$J:$J,'ATL RAW'!$I:$I,'ATL GA Inventory'!$B93,'ATL RAW'!$L:$L,'ATL GA Inventory'!FO$3)+SUMIFS('ATL CR'!$J:$J,'ATL CR'!$I:$I,'ATL GA Inventory'!$B93,'ATL CR'!$L:$L,'ATL GA Inventory'!FO$3)</f>
        <v>0</v>
      </c>
      <c r="FP93" s="13">
        <f>SUMIFS('ATL RAW'!$J:$J,'ATL RAW'!$I:$I,'ATL GA Inventory'!$B93,'ATL RAW'!$L:$L,'ATL GA Inventory'!FP$3)+SUMIFS('ATL CR'!$J:$J,'ATL CR'!$I:$I,'ATL GA Inventory'!$B93,'ATL CR'!$L:$L,'ATL GA Inventory'!FP$3)</f>
        <v>0</v>
      </c>
      <c r="FQ93" s="13">
        <f>SUMIFS('ATL RAW'!$J:$J,'ATL RAW'!$I:$I,'ATL GA Inventory'!$B93,'ATL RAW'!$L:$L,'ATL GA Inventory'!FQ$3)+SUMIFS('ATL CR'!$J:$J,'ATL CR'!$I:$I,'ATL GA Inventory'!$B93,'ATL CR'!$L:$L,'ATL GA Inventory'!FQ$3)</f>
        <v>0</v>
      </c>
      <c r="FR93" s="13">
        <f>SUMIFS('ATL RAW'!$J:$J,'ATL RAW'!$I:$I,'ATL GA Inventory'!$B93,'ATL RAW'!$L:$L,'ATL GA Inventory'!FR$3)+SUMIFS('ATL CR'!$J:$J,'ATL CR'!$I:$I,'ATL GA Inventory'!$B93,'ATL CR'!$L:$L,'ATL GA Inventory'!FR$3)</f>
        <v>0</v>
      </c>
      <c r="FS93" s="13">
        <f>SUMIFS('ATL RAW'!$J:$J,'ATL RAW'!$I:$I,'ATL GA Inventory'!$B93,'ATL RAW'!$L:$L,'ATL GA Inventory'!FS$3)+SUMIFS('ATL CR'!$J:$J,'ATL CR'!$I:$I,'ATL GA Inventory'!$B93,'ATL CR'!$L:$L,'ATL GA Inventory'!FS$3)</f>
        <v>0</v>
      </c>
      <c r="FT93" s="13">
        <f>SUMIFS('ATL RAW'!$J:$J,'ATL RAW'!$I:$I,'ATL GA Inventory'!$B93,'ATL RAW'!$L:$L,'ATL GA Inventory'!FT$3)+SUMIFS('ATL CR'!$J:$J,'ATL CR'!$I:$I,'ATL GA Inventory'!$B93,'ATL CR'!$L:$L,'ATL GA Inventory'!FT$3)</f>
        <v>0</v>
      </c>
      <c r="FU93" s="13">
        <f>SUMIFS('ATL RAW'!$J:$J,'ATL RAW'!$I:$I,'ATL GA Inventory'!$B93,'ATL RAW'!$L:$L,'ATL GA Inventory'!FU$3)+SUMIFS('ATL CR'!$J:$J,'ATL CR'!$I:$I,'ATL GA Inventory'!$B93,'ATL CR'!$L:$L,'ATL GA Inventory'!FU$3)</f>
        <v>0</v>
      </c>
      <c r="FV93" s="13">
        <f>SUMIFS('ATL RAW'!$J:$J,'ATL RAW'!$I:$I,'ATL GA Inventory'!$B93,'ATL RAW'!$L:$L,'ATL GA Inventory'!FV$3)+SUMIFS('ATL CR'!$J:$J,'ATL CR'!$I:$I,'ATL GA Inventory'!$B93,'ATL CR'!$L:$L,'ATL GA Inventory'!FV$3)</f>
        <v>0</v>
      </c>
      <c r="FW93" s="13">
        <f>SUMIFS('ATL RAW'!$J:$J,'ATL RAW'!$I:$I,'ATL GA Inventory'!$B93,'ATL RAW'!$L:$L,'ATL GA Inventory'!FW$3)+SUMIFS('ATL CR'!$J:$J,'ATL CR'!$I:$I,'ATL GA Inventory'!$B93,'ATL CR'!$L:$L,'ATL GA Inventory'!FW$3)</f>
        <v>0</v>
      </c>
      <c r="FX93" s="13">
        <f>SUMIFS('ATL RAW'!$J:$J,'ATL RAW'!$I:$I,'ATL GA Inventory'!$B93,'ATL RAW'!$L:$L,'ATL GA Inventory'!FX$3)+SUMIFS('ATL CR'!$J:$J,'ATL CR'!$I:$I,'ATL GA Inventory'!$B93,'ATL CR'!$L:$L,'ATL GA Inventory'!FX$3)</f>
        <v>0</v>
      </c>
      <c r="FY93" s="13">
        <f>SUMIFS('ATL RAW'!$J:$J,'ATL RAW'!$I:$I,'ATL GA Inventory'!$B93,'ATL RAW'!$L:$L,'ATL GA Inventory'!FY$3)+SUMIFS('ATL CR'!$J:$J,'ATL CR'!$I:$I,'ATL GA Inventory'!$B93,'ATL CR'!$L:$L,'ATL GA Inventory'!FY$3)</f>
        <v>0</v>
      </c>
      <c r="FZ93" s="13">
        <f>SUMIFS('ATL RAW'!$J:$J,'ATL RAW'!$I:$I,'ATL GA Inventory'!$B93,'ATL RAW'!$L:$L,'ATL GA Inventory'!FZ$3)+SUMIFS('ATL CR'!$J:$J,'ATL CR'!$I:$I,'ATL GA Inventory'!$B93,'ATL CR'!$L:$L,'ATL GA Inventory'!FZ$3)</f>
        <v>0</v>
      </c>
      <c r="GA93" s="13">
        <f>SUMIFS('ATL RAW'!$J:$J,'ATL RAW'!$I:$I,'ATL GA Inventory'!$B93,'ATL RAW'!$L:$L,'ATL GA Inventory'!GA$3)+SUMIFS('ATL CR'!$J:$J,'ATL CR'!$I:$I,'ATL GA Inventory'!$B93,'ATL CR'!$L:$L,'ATL GA Inventory'!GA$3)</f>
        <v>0</v>
      </c>
      <c r="GB93" s="13">
        <f>SUMIFS('ATL RAW'!$J:$J,'ATL RAW'!$I:$I,'ATL GA Inventory'!$B93,'ATL RAW'!$L:$L,'ATL GA Inventory'!GB$3)+SUMIFS('ATL CR'!$J:$J,'ATL CR'!$I:$I,'ATL GA Inventory'!$B93,'ATL CR'!$L:$L,'ATL GA Inventory'!GB$3)</f>
        <v>0</v>
      </c>
      <c r="GC93" s="13">
        <f>SUMIFS('ATL RAW'!$J:$J,'ATL RAW'!$I:$I,'ATL GA Inventory'!$B93,'ATL RAW'!$L:$L,'ATL GA Inventory'!GC$3)+SUMIFS('ATL CR'!$J:$J,'ATL CR'!$I:$I,'ATL GA Inventory'!$B93,'ATL CR'!$L:$L,'ATL GA Inventory'!GC$3)</f>
        <v>0</v>
      </c>
      <c r="GD93" s="13">
        <f>SUMIFS('ATL RAW'!$J:$J,'ATL RAW'!$I:$I,'ATL GA Inventory'!$B93,'ATL RAW'!$L:$L,'ATL GA Inventory'!GD$3)+SUMIFS('ATL CR'!$J:$J,'ATL CR'!$I:$I,'ATL GA Inventory'!$B93,'ATL CR'!$L:$L,'ATL GA Inventory'!GD$3)</f>
        <v>0</v>
      </c>
      <c r="GE93" s="13">
        <f>SUMIFS('ATL RAW'!$J:$J,'ATL RAW'!$I:$I,'ATL GA Inventory'!$B93,'ATL RAW'!$L:$L,'ATL GA Inventory'!GE$3)+SUMIFS('ATL CR'!$J:$J,'ATL CR'!$I:$I,'ATL GA Inventory'!$B93,'ATL CR'!$L:$L,'ATL GA Inventory'!GE$3)</f>
        <v>0</v>
      </c>
      <c r="GF93" s="13">
        <f>SUMIFS('ATL RAW'!$J:$J,'ATL RAW'!$I:$I,'ATL GA Inventory'!$B93,'ATL RAW'!$L:$L,'ATL GA Inventory'!GF$3)+SUMIFS('ATL CR'!$J:$J,'ATL CR'!$I:$I,'ATL GA Inventory'!$B93,'ATL CR'!$L:$L,'ATL GA Inventory'!GF$3)</f>
        <v>0</v>
      </c>
      <c r="GG93" s="13">
        <f>SUMIFS('ATL RAW'!$J:$J,'ATL RAW'!$I:$I,'ATL GA Inventory'!$B93,'ATL RAW'!$L:$L,'ATL GA Inventory'!GG$3)+SUMIFS('ATL CR'!$J:$J,'ATL CR'!$I:$I,'ATL GA Inventory'!$B93,'ATL CR'!$L:$L,'ATL GA Inventory'!GG$3)</f>
        <v>0</v>
      </c>
      <c r="GH93" s="13">
        <f>SUMIFS('ATL RAW'!$J:$J,'ATL RAW'!$I:$I,'ATL GA Inventory'!$B93,'ATL RAW'!$L:$L,'ATL GA Inventory'!GH$3)+SUMIFS('ATL CR'!$J:$J,'ATL CR'!$I:$I,'ATL GA Inventory'!$B93,'ATL CR'!$L:$L,'ATL GA Inventory'!GH$3)</f>
        <v>0</v>
      </c>
      <c r="GI93" s="13">
        <f>SUMIFS('ATL RAW'!$J:$J,'ATL RAW'!$I:$I,'ATL GA Inventory'!$B93,'ATL RAW'!$L:$L,'ATL GA Inventory'!GI$3)+SUMIFS('ATL CR'!$J:$J,'ATL CR'!$I:$I,'ATL GA Inventory'!$B93,'ATL CR'!$L:$L,'ATL GA Inventory'!GI$3)</f>
        <v>0</v>
      </c>
      <c r="GJ93" s="13">
        <f>SUMIFS('ATL RAW'!$J:$J,'ATL RAW'!$I:$I,'ATL GA Inventory'!$B93,'ATL RAW'!$L:$L,'ATL GA Inventory'!GJ$3)+SUMIFS('ATL CR'!$J:$J,'ATL CR'!$I:$I,'ATL GA Inventory'!$B93,'ATL CR'!$L:$L,'ATL GA Inventory'!GJ$3)</f>
        <v>0</v>
      </c>
      <c r="GK93" s="13">
        <f>SUMIFS('ATL RAW'!$J:$J,'ATL RAW'!$I:$I,'ATL GA Inventory'!$B93,'ATL RAW'!$L:$L,'ATL GA Inventory'!GK$3)+SUMIFS('ATL CR'!$J:$J,'ATL CR'!$I:$I,'ATL GA Inventory'!$B93,'ATL CR'!$L:$L,'ATL GA Inventory'!GK$3)</f>
        <v>0</v>
      </c>
      <c r="GL93" s="13">
        <f>SUMIFS('ATL RAW'!$J:$J,'ATL RAW'!$I:$I,'ATL GA Inventory'!$B93,'ATL RAW'!$L:$L,'ATL GA Inventory'!GL$3)+SUMIFS('ATL CR'!$J:$J,'ATL CR'!$I:$I,'ATL GA Inventory'!$B93,'ATL CR'!$L:$L,'ATL GA Inventory'!GL$3)</f>
        <v>0</v>
      </c>
      <c r="GM93" s="13">
        <f>SUMIFS('ATL RAW'!$J:$J,'ATL RAW'!$I:$I,'ATL GA Inventory'!$B93,'ATL RAW'!$L:$L,'ATL GA Inventory'!GM$3)+SUMIFS('ATL CR'!$J:$J,'ATL CR'!$I:$I,'ATL GA Inventory'!$B93,'ATL CR'!$L:$L,'ATL GA Inventory'!GM$3)</f>
        <v>0</v>
      </c>
      <c r="GN93" s="13">
        <f>SUMIFS('ATL RAW'!$J:$J,'ATL RAW'!$I:$I,'ATL GA Inventory'!$B93,'ATL RAW'!$L:$L,'ATL GA Inventory'!GN$3)+SUMIFS('ATL CR'!$J:$J,'ATL CR'!$I:$I,'ATL GA Inventory'!$B93,'ATL CR'!$L:$L,'ATL GA Inventory'!GN$3)</f>
        <v>0</v>
      </c>
      <c r="GO93" s="13">
        <f>SUMIFS('ATL RAW'!$J:$J,'ATL RAW'!$I:$I,'ATL GA Inventory'!$B93,'ATL RAW'!$L:$L,'ATL GA Inventory'!GO$3)+SUMIFS('ATL CR'!$J:$J,'ATL CR'!$I:$I,'ATL GA Inventory'!$B93,'ATL CR'!$L:$L,'ATL GA Inventory'!GO$3)</f>
        <v>0</v>
      </c>
      <c r="GP93" s="13">
        <f>SUMIFS('ATL RAW'!$J:$J,'ATL RAW'!$I:$I,'ATL GA Inventory'!$B93,'ATL RAW'!$L:$L,'ATL GA Inventory'!GP$3)+SUMIFS('ATL CR'!$J:$J,'ATL CR'!$I:$I,'ATL GA Inventory'!$B93,'ATL CR'!$L:$L,'ATL GA Inventory'!GP$3)</f>
        <v>0</v>
      </c>
      <c r="GQ93" s="13">
        <f>SUMIFS('ATL RAW'!$J:$J,'ATL RAW'!$I:$I,'ATL GA Inventory'!$B93,'ATL RAW'!$L:$L,'ATL GA Inventory'!GQ$3)+SUMIFS('ATL CR'!$J:$J,'ATL CR'!$I:$I,'ATL GA Inventory'!$B93,'ATL CR'!$L:$L,'ATL GA Inventory'!GQ$3)</f>
        <v>0</v>
      </c>
      <c r="GR93" s="13">
        <f>SUMIFS('ATL RAW'!$J:$J,'ATL RAW'!$I:$I,'ATL GA Inventory'!$B93,'ATL RAW'!$L:$L,'ATL GA Inventory'!GR$3)+SUMIFS('ATL CR'!$J:$J,'ATL CR'!$I:$I,'ATL GA Inventory'!$B93,'ATL CR'!$L:$L,'ATL GA Inventory'!GR$3)</f>
        <v>0</v>
      </c>
      <c r="GS93" s="13">
        <f>SUMIFS('ATL RAW'!$J:$J,'ATL RAW'!$I:$I,'ATL GA Inventory'!$B93,'ATL RAW'!$L:$L,'ATL GA Inventory'!GS$3)+SUMIFS('ATL CR'!$J:$J,'ATL CR'!$I:$I,'ATL GA Inventory'!$B93,'ATL CR'!$L:$L,'ATL GA Inventory'!GS$3)</f>
        <v>0</v>
      </c>
      <c r="GT93" s="13">
        <f>SUMIFS('ATL RAW'!$J:$J,'ATL RAW'!$I:$I,'ATL GA Inventory'!$B93,'ATL RAW'!$L:$L,'ATL GA Inventory'!GT$3)+SUMIFS('ATL CR'!$J:$J,'ATL CR'!$I:$I,'ATL GA Inventory'!$B93,'ATL CR'!$L:$L,'ATL GA Inventory'!GT$3)</f>
        <v>0</v>
      </c>
      <c r="GU93" s="13">
        <f>SUMIFS('ATL RAW'!$J:$J,'ATL RAW'!$I:$I,'ATL GA Inventory'!$B93,'ATL RAW'!$L:$L,'ATL GA Inventory'!GU$3)+SUMIFS('ATL CR'!$J:$J,'ATL CR'!$I:$I,'ATL GA Inventory'!$B93,'ATL CR'!$L:$L,'ATL GA Inventory'!GU$3)</f>
        <v>0</v>
      </c>
      <c r="GV93" s="13">
        <f>SUMIFS('ATL RAW'!$J:$J,'ATL RAW'!$I:$I,'ATL GA Inventory'!$B93,'ATL RAW'!$L:$L,'ATL GA Inventory'!GV$3)+SUMIFS('ATL CR'!$J:$J,'ATL CR'!$I:$I,'ATL GA Inventory'!$B93,'ATL CR'!$L:$L,'ATL GA Inventory'!GV$3)</f>
        <v>0</v>
      </c>
      <c r="GW93" s="13">
        <f>SUMIFS('ATL RAW'!$J:$J,'ATL RAW'!$I:$I,'ATL GA Inventory'!$B93,'ATL RAW'!$L:$L,'ATL GA Inventory'!GW$3)+SUMIFS('ATL CR'!$J:$J,'ATL CR'!$I:$I,'ATL GA Inventory'!$B93,'ATL CR'!$L:$L,'ATL GA Inventory'!GW$3)</f>
        <v>0</v>
      </c>
      <c r="GX93" s="13">
        <f>SUMIFS('ATL RAW'!$J:$J,'ATL RAW'!$I:$I,'ATL GA Inventory'!$B93,'ATL RAW'!$L:$L,'ATL GA Inventory'!GX$3)+SUMIFS('ATL CR'!$J:$J,'ATL CR'!$I:$I,'ATL GA Inventory'!$B93,'ATL CR'!$L:$L,'ATL GA Inventory'!GX$3)</f>
        <v>0</v>
      </c>
      <c r="GY93" s="13">
        <f>SUMIFS('ATL RAW'!$J:$J,'ATL RAW'!$I:$I,'ATL GA Inventory'!$B93,'ATL RAW'!$L:$L,'ATL GA Inventory'!GY$3)+SUMIFS('ATL CR'!$J:$J,'ATL CR'!$I:$I,'ATL GA Inventory'!$B93,'ATL CR'!$L:$L,'ATL GA Inventory'!GY$3)</f>
        <v>0</v>
      </c>
    </row>
    <row r="94" spans="1:207">
      <c r="A94" s="15" t="s">
        <v>8123</v>
      </c>
      <c r="B94" s="15">
        <f t="shared" si="13"/>
        <v>46106144</v>
      </c>
      <c r="C94" s="15" t="str">
        <f t="shared" si="13"/>
        <v>Q.PEAK DUO L-G6P.2</v>
      </c>
      <c r="D94" s="14">
        <f t="shared" si="13"/>
        <v>420</v>
      </c>
      <c r="E94" s="13">
        <f>SUMIFS('ATL RAW'!$J:$J,'ATL RAW'!$I:$I,'ATL GA Inventory'!$B94,'ATL RAW'!$L:$L,'ATL GA Inventory'!E$3)+SUMIFS('ATL CR'!$J:$J,'ATL CR'!$I:$I,'ATL GA Inventory'!$B94,'ATL CR'!$L:$L,'ATL GA Inventory'!E$3)</f>
        <v>0</v>
      </c>
      <c r="F94" s="13">
        <f>SUMIFS('ATL RAW'!$J:$J,'ATL RAW'!$I:$I,'ATL GA Inventory'!$B94,'ATL RAW'!$L:$L,'ATL GA Inventory'!F$3)+SUMIFS('ATL CR'!$J:$J,'ATL CR'!$I:$I,'ATL GA Inventory'!$B94,'ATL CR'!$L:$L,'ATL GA Inventory'!F$3)</f>
        <v>0</v>
      </c>
      <c r="G94" s="13">
        <f>SUMIFS('ATL RAW'!$J:$J,'ATL RAW'!$I:$I,'ATL GA Inventory'!$B94,'ATL RAW'!$L:$L,'ATL GA Inventory'!G$3)+SUMIFS('ATL CR'!$J:$J,'ATL CR'!$I:$I,'ATL GA Inventory'!$B94,'ATL CR'!$L:$L,'ATL GA Inventory'!G$3)</f>
        <v>0</v>
      </c>
      <c r="H94" s="13">
        <f>SUMIFS('ATL RAW'!$J:$J,'ATL RAW'!$I:$I,'ATL GA Inventory'!$B94,'ATL RAW'!$L:$L,'ATL GA Inventory'!H$3)+SUMIFS('ATL CR'!$J:$J,'ATL CR'!$I:$I,'ATL GA Inventory'!$B94,'ATL CR'!$L:$L,'ATL GA Inventory'!H$3)</f>
        <v>0</v>
      </c>
      <c r="I94" s="13">
        <f>SUMIFS('ATL RAW'!$J:$J,'ATL RAW'!$I:$I,'ATL GA Inventory'!$B94,'ATL RAW'!$L:$L,'ATL GA Inventory'!I$3)+SUMIFS('ATL CR'!$J:$J,'ATL CR'!$I:$I,'ATL GA Inventory'!$B94,'ATL CR'!$L:$L,'ATL GA Inventory'!I$3)</f>
        <v>0</v>
      </c>
      <c r="J94" s="13">
        <f>SUMIFS('ATL RAW'!$J:$J,'ATL RAW'!$I:$I,'ATL GA Inventory'!$B94,'ATL RAW'!$L:$L,'ATL GA Inventory'!J$3)+SUMIFS('ATL CR'!$J:$J,'ATL CR'!$I:$I,'ATL GA Inventory'!$B94,'ATL CR'!$L:$L,'ATL GA Inventory'!J$3)</f>
        <v>0</v>
      </c>
      <c r="K94" s="13">
        <f>SUMIFS('ATL RAW'!$J:$J,'ATL RAW'!$I:$I,'ATL GA Inventory'!$B94,'ATL RAW'!$L:$L,'ATL GA Inventory'!K$3)+SUMIFS('ATL CR'!$J:$J,'ATL CR'!$I:$I,'ATL GA Inventory'!$B94,'ATL CR'!$L:$L,'ATL GA Inventory'!K$3)</f>
        <v>0</v>
      </c>
      <c r="L94" s="13">
        <f>SUMIFS('ATL RAW'!$J:$J,'ATL RAW'!$I:$I,'ATL GA Inventory'!$B94,'ATL RAW'!$L:$L,'ATL GA Inventory'!L$3)+SUMIFS('ATL CR'!$J:$J,'ATL CR'!$I:$I,'ATL GA Inventory'!$B94,'ATL CR'!$L:$L,'ATL GA Inventory'!L$3)</f>
        <v>0</v>
      </c>
      <c r="M94" s="13">
        <f>SUMIFS('ATL RAW'!$J:$J,'ATL RAW'!$I:$I,'ATL GA Inventory'!$B94,'ATL RAW'!$L:$L,'ATL GA Inventory'!M$3)+SUMIFS('ATL CR'!$J:$J,'ATL CR'!$I:$I,'ATL GA Inventory'!$B94,'ATL CR'!$L:$L,'ATL GA Inventory'!M$3)</f>
        <v>0</v>
      </c>
      <c r="N94" s="13">
        <f>SUMIFS('ATL RAW'!$J:$J,'ATL RAW'!$I:$I,'ATL GA Inventory'!$B94,'ATL RAW'!$L:$L,'ATL GA Inventory'!N$3)+SUMIFS('ATL CR'!$J:$J,'ATL CR'!$I:$I,'ATL GA Inventory'!$B94,'ATL CR'!$L:$L,'ATL GA Inventory'!N$3)</f>
        <v>0</v>
      </c>
      <c r="O94" s="13">
        <f>SUMIFS('ATL RAW'!$J:$J,'ATL RAW'!$I:$I,'ATL GA Inventory'!$B94,'ATL RAW'!$L:$L,'ATL GA Inventory'!O$3)+SUMIFS('ATL CR'!$J:$J,'ATL CR'!$I:$I,'ATL GA Inventory'!$B94,'ATL CR'!$L:$L,'ATL GA Inventory'!O$3)</f>
        <v>0</v>
      </c>
      <c r="P94" s="13">
        <f>SUMIFS('ATL RAW'!$J:$J,'ATL RAW'!$I:$I,'ATL GA Inventory'!$B94,'ATL RAW'!$L:$L,'ATL GA Inventory'!P$3)+SUMIFS('ATL CR'!$J:$J,'ATL CR'!$I:$I,'ATL GA Inventory'!$B94,'ATL CR'!$L:$L,'ATL GA Inventory'!P$3)</f>
        <v>0</v>
      </c>
      <c r="Q94" s="13">
        <f>SUMIFS('ATL RAW'!$J:$J,'ATL RAW'!$I:$I,'ATL GA Inventory'!$B94,'ATL RAW'!$L:$L,'ATL GA Inventory'!Q$3)+SUMIFS('ATL CR'!$J:$J,'ATL CR'!$I:$I,'ATL GA Inventory'!$B94,'ATL CR'!$L:$L,'ATL GA Inventory'!Q$3)</f>
        <v>0</v>
      </c>
      <c r="R94" s="13">
        <f>SUMIFS('ATL RAW'!$J:$J,'ATL RAW'!$I:$I,'ATL GA Inventory'!$B94,'ATL RAW'!$L:$L,'ATL GA Inventory'!R$3)+SUMIFS('ATL CR'!$J:$J,'ATL CR'!$I:$I,'ATL GA Inventory'!$B94,'ATL CR'!$L:$L,'ATL GA Inventory'!R$3)</f>
        <v>0</v>
      </c>
      <c r="S94" s="13">
        <f>SUMIFS('ATL RAW'!$J:$J,'ATL RAW'!$I:$I,'ATL GA Inventory'!$B94,'ATL RAW'!$L:$L,'ATL GA Inventory'!S$3)+SUMIFS('ATL CR'!$J:$J,'ATL CR'!$I:$I,'ATL GA Inventory'!$B94,'ATL CR'!$L:$L,'ATL GA Inventory'!S$3)</f>
        <v>0</v>
      </c>
      <c r="T94" s="13">
        <f>SUMIFS('ATL RAW'!$J:$J,'ATL RAW'!$I:$I,'ATL GA Inventory'!$B94,'ATL RAW'!$L:$L,'ATL GA Inventory'!T$3)+SUMIFS('ATL CR'!$J:$J,'ATL CR'!$I:$I,'ATL GA Inventory'!$B94,'ATL CR'!$L:$L,'ATL GA Inventory'!T$3)</f>
        <v>0</v>
      </c>
      <c r="U94" s="13">
        <f>SUMIFS('ATL RAW'!$J:$J,'ATL RAW'!$I:$I,'ATL GA Inventory'!$B94,'ATL RAW'!$L:$L,'ATL GA Inventory'!U$3)+SUMIFS('ATL CR'!$J:$J,'ATL CR'!$I:$I,'ATL GA Inventory'!$B94,'ATL CR'!$L:$L,'ATL GA Inventory'!U$3)</f>
        <v>0</v>
      </c>
      <c r="V94" s="13">
        <f>SUMIFS('ATL RAW'!$J:$J,'ATL RAW'!$I:$I,'ATL GA Inventory'!$B94,'ATL RAW'!$L:$L,'ATL GA Inventory'!V$3)+SUMIFS('ATL CR'!$J:$J,'ATL CR'!$I:$I,'ATL GA Inventory'!$B94,'ATL CR'!$L:$L,'ATL GA Inventory'!V$3)</f>
        <v>0</v>
      </c>
      <c r="W94" s="13">
        <f>SUMIFS('ATL RAW'!$J:$J,'ATL RAW'!$I:$I,'ATL GA Inventory'!$B94,'ATL RAW'!$L:$L,'ATL GA Inventory'!W$3)+SUMIFS('ATL CR'!$J:$J,'ATL CR'!$I:$I,'ATL GA Inventory'!$B94,'ATL CR'!$L:$L,'ATL GA Inventory'!W$3)</f>
        <v>0</v>
      </c>
      <c r="X94" s="13">
        <f>SUMIFS('ATL RAW'!$J:$J,'ATL RAW'!$I:$I,'ATL GA Inventory'!$B94,'ATL RAW'!$L:$L,'ATL GA Inventory'!X$3)+SUMIFS('ATL CR'!$J:$J,'ATL CR'!$I:$I,'ATL GA Inventory'!$B94,'ATL CR'!$L:$L,'ATL GA Inventory'!X$3)</f>
        <v>0</v>
      </c>
      <c r="Y94" s="13">
        <f>SUMIFS('ATL RAW'!$J:$J,'ATL RAW'!$I:$I,'ATL GA Inventory'!$B94,'ATL RAW'!$L:$L,'ATL GA Inventory'!Y$3)+SUMIFS('ATL CR'!$J:$J,'ATL CR'!$I:$I,'ATL GA Inventory'!$B94,'ATL CR'!$L:$L,'ATL GA Inventory'!Y$3)</f>
        <v>0</v>
      </c>
      <c r="Z94" s="13">
        <f>SUMIFS('ATL RAW'!$J:$J,'ATL RAW'!$I:$I,'ATL GA Inventory'!$B94,'ATL RAW'!$L:$L,'ATL GA Inventory'!Z$3)+SUMIFS('ATL CR'!$J:$J,'ATL CR'!$I:$I,'ATL GA Inventory'!$B94,'ATL CR'!$L:$L,'ATL GA Inventory'!Z$3)</f>
        <v>0</v>
      </c>
      <c r="AA94" s="13">
        <f>SUMIFS('ATL RAW'!$J:$J,'ATL RAW'!$I:$I,'ATL GA Inventory'!$B94,'ATL RAW'!$L:$L,'ATL GA Inventory'!AA$3)+SUMIFS('ATL CR'!$J:$J,'ATL CR'!$I:$I,'ATL GA Inventory'!$B94,'ATL CR'!$L:$L,'ATL GA Inventory'!AA$3)</f>
        <v>0</v>
      </c>
      <c r="AB94" s="13">
        <f>SUMIFS('ATL RAW'!$J:$J,'ATL RAW'!$I:$I,'ATL GA Inventory'!$B94,'ATL RAW'!$L:$L,'ATL GA Inventory'!AB$3)+SUMIFS('ATL CR'!$J:$J,'ATL CR'!$I:$I,'ATL GA Inventory'!$B94,'ATL CR'!$L:$L,'ATL GA Inventory'!AB$3)</f>
        <v>0</v>
      </c>
      <c r="AC94" s="13">
        <f>SUMIFS('ATL RAW'!$J:$J,'ATL RAW'!$I:$I,'ATL GA Inventory'!$B94,'ATL RAW'!$L:$L,'ATL GA Inventory'!AC$3)+SUMIFS('ATL CR'!$J:$J,'ATL CR'!$I:$I,'ATL GA Inventory'!$B94,'ATL CR'!$L:$L,'ATL GA Inventory'!AC$3)</f>
        <v>0</v>
      </c>
      <c r="AD94" s="13">
        <f>SUMIFS('ATL RAW'!$J:$J,'ATL RAW'!$I:$I,'ATL GA Inventory'!$B94,'ATL RAW'!$L:$L,'ATL GA Inventory'!AD$3)+SUMIFS('ATL CR'!$J:$J,'ATL CR'!$I:$I,'ATL GA Inventory'!$B94,'ATL CR'!$L:$L,'ATL GA Inventory'!AD$3)</f>
        <v>0</v>
      </c>
      <c r="AE94" s="13">
        <f>SUMIFS('ATL RAW'!$J:$J,'ATL RAW'!$I:$I,'ATL GA Inventory'!$B94,'ATL RAW'!$L:$L,'ATL GA Inventory'!AE$3)+SUMIFS('ATL CR'!$J:$J,'ATL CR'!$I:$I,'ATL GA Inventory'!$B94,'ATL CR'!$L:$L,'ATL GA Inventory'!AE$3)</f>
        <v>0</v>
      </c>
      <c r="AF94" s="13">
        <f>SUMIFS('ATL RAW'!$J:$J,'ATL RAW'!$I:$I,'ATL GA Inventory'!$B94,'ATL RAW'!$L:$L,'ATL GA Inventory'!AF$3)+SUMIFS('ATL CR'!$J:$J,'ATL CR'!$I:$I,'ATL GA Inventory'!$B94,'ATL CR'!$L:$L,'ATL GA Inventory'!AF$3)</f>
        <v>0</v>
      </c>
      <c r="AG94" s="13">
        <f>SUMIFS('ATL RAW'!$J:$J,'ATL RAW'!$I:$I,'ATL GA Inventory'!$B94,'ATL RAW'!$L:$L,'ATL GA Inventory'!AG$3)+SUMIFS('ATL CR'!$J:$J,'ATL CR'!$I:$I,'ATL GA Inventory'!$B94,'ATL CR'!$L:$L,'ATL GA Inventory'!AG$3)</f>
        <v>0</v>
      </c>
      <c r="AH94" s="13">
        <f>SUMIFS('ATL RAW'!$J:$J,'ATL RAW'!$I:$I,'ATL GA Inventory'!$B94,'ATL RAW'!$L:$L,'ATL GA Inventory'!AH$3)+SUMIFS('ATL CR'!$J:$J,'ATL CR'!$I:$I,'ATL GA Inventory'!$B94,'ATL CR'!$L:$L,'ATL GA Inventory'!AH$3)</f>
        <v>0</v>
      </c>
      <c r="AI94" s="13">
        <f>SUMIFS('ATL RAW'!$J:$J,'ATL RAW'!$I:$I,'ATL GA Inventory'!$B94,'ATL RAW'!$L:$L,'ATL GA Inventory'!AI$3)+SUMIFS('ATL CR'!$J:$J,'ATL CR'!$I:$I,'ATL GA Inventory'!$B94,'ATL CR'!$L:$L,'ATL GA Inventory'!AI$3)</f>
        <v>0</v>
      </c>
      <c r="AJ94" s="13">
        <f>SUMIFS('ATL RAW'!$J:$J,'ATL RAW'!$I:$I,'ATL GA Inventory'!$B94,'ATL RAW'!$L:$L,'ATL GA Inventory'!AJ$3)+SUMIFS('ATL CR'!$J:$J,'ATL CR'!$I:$I,'ATL GA Inventory'!$B94,'ATL CR'!$L:$L,'ATL GA Inventory'!AJ$3)</f>
        <v>0</v>
      </c>
      <c r="AK94" s="13">
        <f>SUMIFS('ATL RAW'!$J:$J,'ATL RAW'!$I:$I,'ATL GA Inventory'!$B94,'ATL RAW'!$L:$L,'ATL GA Inventory'!AK$3)+SUMIFS('ATL CR'!$J:$J,'ATL CR'!$I:$I,'ATL GA Inventory'!$B94,'ATL CR'!$L:$L,'ATL GA Inventory'!AK$3)</f>
        <v>0</v>
      </c>
      <c r="AL94" s="13">
        <f>SUMIFS('ATL RAW'!$J:$J,'ATL RAW'!$I:$I,'ATL GA Inventory'!$B94,'ATL RAW'!$L:$L,'ATL GA Inventory'!AL$3)+SUMIFS('ATL CR'!$J:$J,'ATL CR'!$I:$I,'ATL GA Inventory'!$B94,'ATL CR'!$L:$L,'ATL GA Inventory'!AL$3)</f>
        <v>0</v>
      </c>
      <c r="AM94" s="13">
        <f>SUMIFS('ATL RAW'!$J:$J,'ATL RAW'!$I:$I,'ATL GA Inventory'!$B94,'ATL RAW'!$L:$L,'ATL GA Inventory'!AM$3)+SUMIFS('ATL CR'!$J:$J,'ATL CR'!$I:$I,'ATL GA Inventory'!$B94,'ATL CR'!$L:$L,'ATL GA Inventory'!AM$3)</f>
        <v>0</v>
      </c>
      <c r="AN94" s="13">
        <f>SUMIFS('ATL RAW'!$J:$J,'ATL RAW'!$I:$I,'ATL GA Inventory'!$B94,'ATL RAW'!$L:$L,'ATL GA Inventory'!AN$3)+SUMIFS('ATL CR'!$J:$J,'ATL CR'!$I:$I,'ATL GA Inventory'!$B94,'ATL CR'!$L:$L,'ATL GA Inventory'!AN$3)</f>
        <v>0</v>
      </c>
      <c r="AO94" s="13">
        <f>SUMIFS('ATL RAW'!$J:$J,'ATL RAW'!$I:$I,'ATL GA Inventory'!$B94,'ATL RAW'!$L:$L,'ATL GA Inventory'!AO$3)+SUMIFS('ATL CR'!$J:$J,'ATL CR'!$I:$I,'ATL GA Inventory'!$B94,'ATL CR'!$L:$L,'ATL GA Inventory'!AO$3)</f>
        <v>0</v>
      </c>
      <c r="AP94" s="13">
        <f>SUMIFS('ATL RAW'!$J:$J,'ATL RAW'!$I:$I,'ATL GA Inventory'!$B94,'ATL RAW'!$L:$L,'ATL GA Inventory'!AP$3)+SUMIFS('ATL CR'!$J:$J,'ATL CR'!$I:$I,'ATL GA Inventory'!$B94,'ATL CR'!$L:$L,'ATL GA Inventory'!AP$3)</f>
        <v>0</v>
      </c>
      <c r="AQ94" s="13">
        <f>SUMIFS('ATL RAW'!$J:$J,'ATL RAW'!$I:$I,'ATL GA Inventory'!$B94,'ATL RAW'!$L:$L,'ATL GA Inventory'!AQ$3)+SUMIFS('ATL CR'!$J:$J,'ATL CR'!$I:$I,'ATL GA Inventory'!$B94,'ATL CR'!$L:$L,'ATL GA Inventory'!AQ$3)</f>
        <v>0</v>
      </c>
      <c r="AR94" s="13">
        <f>SUMIFS('ATL RAW'!$J:$J,'ATL RAW'!$I:$I,'ATL GA Inventory'!$B94,'ATL RAW'!$L:$L,'ATL GA Inventory'!AR$3)+SUMIFS('ATL CR'!$J:$J,'ATL CR'!$I:$I,'ATL GA Inventory'!$B94,'ATL CR'!$L:$L,'ATL GA Inventory'!AR$3)</f>
        <v>0</v>
      </c>
      <c r="AS94" s="13">
        <f>SUMIFS('ATL RAW'!$J:$J,'ATL RAW'!$I:$I,'ATL GA Inventory'!$B94,'ATL RAW'!$L:$L,'ATL GA Inventory'!AS$3)+SUMIFS('ATL CR'!$J:$J,'ATL CR'!$I:$I,'ATL GA Inventory'!$B94,'ATL CR'!$L:$L,'ATL GA Inventory'!AS$3)</f>
        <v>0</v>
      </c>
      <c r="AT94" s="13">
        <f>SUMIFS('ATL RAW'!$J:$J,'ATL RAW'!$I:$I,'ATL GA Inventory'!$B94,'ATL RAW'!$L:$L,'ATL GA Inventory'!AT$3)+SUMIFS('ATL CR'!$J:$J,'ATL CR'!$I:$I,'ATL GA Inventory'!$B94,'ATL CR'!$L:$L,'ATL GA Inventory'!AT$3)</f>
        <v>0</v>
      </c>
      <c r="AU94" s="13">
        <f>SUMIFS('ATL RAW'!$J:$J,'ATL RAW'!$I:$I,'ATL GA Inventory'!$B94,'ATL RAW'!$L:$L,'ATL GA Inventory'!AU$3)+SUMIFS('ATL CR'!$J:$J,'ATL CR'!$I:$I,'ATL GA Inventory'!$B94,'ATL CR'!$L:$L,'ATL GA Inventory'!AU$3)</f>
        <v>0</v>
      </c>
      <c r="AV94" s="13">
        <f>SUMIFS('ATL RAW'!$J:$J,'ATL RAW'!$I:$I,'ATL GA Inventory'!$B94,'ATL RAW'!$L:$L,'ATL GA Inventory'!AV$3)+SUMIFS('ATL CR'!$J:$J,'ATL CR'!$I:$I,'ATL GA Inventory'!$B94,'ATL CR'!$L:$L,'ATL GA Inventory'!AV$3)</f>
        <v>0</v>
      </c>
      <c r="AW94" s="13">
        <f>SUMIFS('ATL RAW'!$J:$J,'ATL RAW'!$I:$I,'ATL GA Inventory'!$B94,'ATL RAW'!$L:$L,'ATL GA Inventory'!AW$3)+SUMIFS('ATL CR'!$J:$J,'ATL CR'!$I:$I,'ATL GA Inventory'!$B94,'ATL CR'!$L:$L,'ATL GA Inventory'!AW$3)</f>
        <v>0</v>
      </c>
      <c r="AX94" s="13">
        <f>SUMIFS('ATL RAW'!$J:$J,'ATL RAW'!$I:$I,'ATL GA Inventory'!$B94,'ATL RAW'!$L:$L,'ATL GA Inventory'!AX$3)+SUMIFS('ATL CR'!$J:$J,'ATL CR'!$I:$I,'ATL GA Inventory'!$B94,'ATL CR'!$L:$L,'ATL GA Inventory'!AX$3)</f>
        <v>0</v>
      </c>
      <c r="AY94" s="13">
        <f>SUMIFS('ATL RAW'!$J:$J,'ATL RAW'!$I:$I,'ATL GA Inventory'!$B94,'ATL RAW'!$L:$L,'ATL GA Inventory'!AY$3)+SUMIFS('ATL CR'!$J:$J,'ATL CR'!$I:$I,'ATL GA Inventory'!$B94,'ATL CR'!$L:$L,'ATL GA Inventory'!AY$3)</f>
        <v>0</v>
      </c>
      <c r="AZ94" s="13">
        <f>SUMIFS('ATL RAW'!$J:$J,'ATL RAW'!$I:$I,'ATL GA Inventory'!$B94,'ATL RAW'!$L:$L,'ATL GA Inventory'!AZ$3)+SUMIFS('ATL CR'!$J:$J,'ATL CR'!$I:$I,'ATL GA Inventory'!$B94,'ATL CR'!$L:$L,'ATL GA Inventory'!AZ$3)</f>
        <v>0</v>
      </c>
      <c r="BA94" s="13">
        <f>SUMIFS('ATL RAW'!$J:$J,'ATL RAW'!$I:$I,'ATL GA Inventory'!$B94,'ATL RAW'!$L:$L,'ATL GA Inventory'!BA$3)+SUMIFS('ATL CR'!$J:$J,'ATL CR'!$I:$I,'ATL GA Inventory'!$B94,'ATL CR'!$L:$L,'ATL GA Inventory'!BA$3)</f>
        <v>0</v>
      </c>
      <c r="BB94" s="13">
        <f>SUMIFS('ATL RAW'!$J:$J,'ATL RAW'!$I:$I,'ATL GA Inventory'!$B94,'ATL RAW'!$L:$L,'ATL GA Inventory'!BB$3)+SUMIFS('ATL CR'!$J:$J,'ATL CR'!$I:$I,'ATL GA Inventory'!$B94,'ATL CR'!$L:$L,'ATL GA Inventory'!BB$3)</f>
        <v>0</v>
      </c>
      <c r="BC94" s="13">
        <f>SUMIFS('ATL RAW'!$J:$J,'ATL RAW'!$I:$I,'ATL GA Inventory'!$B94,'ATL RAW'!$L:$L,'ATL GA Inventory'!BC$3)+SUMIFS('ATL CR'!$J:$J,'ATL CR'!$I:$I,'ATL GA Inventory'!$B94,'ATL CR'!$L:$L,'ATL GA Inventory'!BC$3)</f>
        <v>0</v>
      </c>
      <c r="BD94" s="13">
        <f>SUMIFS('ATL RAW'!$J:$J,'ATL RAW'!$I:$I,'ATL GA Inventory'!$B94,'ATL RAW'!$L:$L,'ATL GA Inventory'!BD$3)+SUMIFS('ATL CR'!$J:$J,'ATL CR'!$I:$I,'ATL GA Inventory'!$B94,'ATL CR'!$L:$L,'ATL GA Inventory'!BD$3)</f>
        <v>0</v>
      </c>
      <c r="BE94" s="13">
        <f>SUMIFS('ATL RAW'!$J:$J,'ATL RAW'!$I:$I,'ATL GA Inventory'!$B94,'ATL RAW'!$L:$L,'ATL GA Inventory'!BE$3)+SUMIFS('ATL CR'!$J:$J,'ATL CR'!$I:$I,'ATL GA Inventory'!$B94,'ATL CR'!$L:$L,'ATL GA Inventory'!BE$3)</f>
        <v>0</v>
      </c>
      <c r="BF94" s="13">
        <f>SUMIFS('ATL RAW'!$J:$J,'ATL RAW'!$I:$I,'ATL GA Inventory'!$B94,'ATL RAW'!$L:$L,'ATL GA Inventory'!BF$3)+SUMIFS('ATL CR'!$J:$J,'ATL CR'!$I:$I,'ATL GA Inventory'!$B94,'ATL CR'!$L:$L,'ATL GA Inventory'!BF$3)</f>
        <v>0</v>
      </c>
      <c r="BG94" s="13">
        <f>SUMIFS('ATL RAW'!$J:$J,'ATL RAW'!$I:$I,'ATL GA Inventory'!$B94,'ATL RAW'!$L:$L,'ATL GA Inventory'!BG$3)+SUMIFS('ATL CR'!$J:$J,'ATL CR'!$I:$I,'ATL GA Inventory'!$B94,'ATL CR'!$L:$L,'ATL GA Inventory'!BG$3)</f>
        <v>0</v>
      </c>
      <c r="BH94" s="13">
        <f>SUMIFS('ATL RAW'!$J:$J,'ATL RAW'!$I:$I,'ATL GA Inventory'!$B94,'ATL RAW'!$L:$L,'ATL GA Inventory'!BH$3)+SUMIFS('ATL CR'!$J:$J,'ATL CR'!$I:$I,'ATL GA Inventory'!$B94,'ATL CR'!$L:$L,'ATL GA Inventory'!BH$3)</f>
        <v>0</v>
      </c>
      <c r="BI94" s="13">
        <f>SUMIFS('ATL RAW'!$J:$J,'ATL RAW'!$I:$I,'ATL GA Inventory'!$B94,'ATL RAW'!$L:$L,'ATL GA Inventory'!BI$3)+SUMIFS('ATL CR'!$J:$J,'ATL CR'!$I:$I,'ATL GA Inventory'!$B94,'ATL CR'!$L:$L,'ATL GA Inventory'!BI$3)</f>
        <v>0</v>
      </c>
      <c r="BJ94" s="13">
        <f>SUMIFS('ATL RAW'!$J:$J,'ATL RAW'!$I:$I,'ATL GA Inventory'!$B94,'ATL RAW'!$L:$L,'ATL GA Inventory'!BJ$3)+SUMIFS('ATL CR'!$J:$J,'ATL CR'!$I:$I,'ATL GA Inventory'!$B94,'ATL CR'!$L:$L,'ATL GA Inventory'!BJ$3)</f>
        <v>0</v>
      </c>
      <c r="BK94" s="13">
        <f>SUMIFS('ATL RAW'!$J:$J,'ATL RAW'!$I:$I,'ATL GA Inventory'!$B94,'ATL RAW'!$L:$L,'ATL GA Inventory'!BK$3)+SUMIFS('ATL CR'!$J:$J,'ATL CR'!$I:$I,'ATL GA Inventory'!$B94,'ATL CR'!$L:$L,'ATL GA Inventory'!BK$3)</f>
        <v>0</v>
      </c>
      <c r="BL94" s="13">
        <f>SUMIFS('ATL RAW'!$J:$J,'ATL RAW'!$I:$I,'ATL GA Inventory'!$B94,'ATL RAW'!$L:$L,'ATL GA Inventory'!BL$3)+SUMIFS('ATL CR'!$J:$J,'ATL CR'!$I:$I,'ATL GA Inventory'!$B94,'ATL CR'!$L:$L,'ATL GA Inventory'!BL$3)</f>
        <v>0</v>
      </c>
      <c r="BM94" s="13">
        <f>SUMIFS('ATL RAW'!$J:$J,'ATL RAW'!$I:$I,'ATL GA Inventory'!$B94,'ATL RAW'!$L:$L,'ATL GA Inventory'!BM$3)+SUMIFS('ATL CR'!$J:$J,'ATL CR'!$I:$I,'ATL GA Inventory'!$B94,'ATL CR'!$L:$L,'ATL GA Inventory'!BM$3)</f>
        <v>0</v>
      </c>
      <c r="BN94" s="13">
        <f>SUMIFS('ATL RAW'!$J:$J,'ATL RAW'!$I:$I,'ATL GA Inventory'!$B94,'ATL RAW'!$L:$L,'ATL GA Inventory'!BN$3)+SUMIFS('ATL CR'!$J:$J,'ATL CR'!$I:$I,'ATL GA Inventory'!$B94,'ATL CR'!$L:$L,'ATL GA Inventory'!BN$3)</f>
        <v>0</v>
      </c>
      <c r="BO94" s="13">
        <f>SUMIFS('ATL RAW'!$J:$J,'ATL RAW'!$I:$I,'ATL GA Inventory'!$B94,'ATL RAW'!$L:$L,'ATL GA Inventory'!BO$3)+SUMIFS('ATL CR'!$J:$J,'ATL CR'!$I:$I,'ATL GA Inventory'!$B94,'ATL CR'!$L:$L,'ATL GA Inventory'!BO$3)</f>
        <v>0</v>
      </c>
      <c r="BP94" s="13">
        <f>SUMIFS('ATL RAW'!$J:$J,'ATL RAW'!$I:$I,'ATL GA Inventory'!$B94,'ATL RAW'!$L:$L,'ATL GA Inventory'!BP$3)+SUMIFS('ATL CR'!$J:$J,'ATL CR'!$I:$I,'ATL GA Inventory'!$B94,'ATL CR'!$L:$L,'ATL GA Inventory'!BP$3)</f>
        <v>0</v>
      </c>
      <c r="BQ94" s="13">
        <f>SUMIFS('ATL RAW'!$J:$J,'ATL RAW'!$I:$I,'ATL GA Inventory'!$B94,'ATL RAW'!$L:$L,'ATL GA Inventory'!BQ$3)+SUMIFS('ATL CR'!$J:$J,'ATL CR'!$I:$I,'ATL GA Inventory'!$B94,'ATL CR'!$L:$L,'ATL GA Inventory'!BQ$3)</f>
        <v>0</v>
      </c>
      <c r="BR94" s="13">
        <f>SUMIFS('ATL RAW'!$J:$J,'ATL RAW'!$I:$I,'ATL GA Inventory'!$B94,'ATL RAW'!$L:$L,'ATL GA Inventory'!BR$3)+SUMIFS('ATL CR'!$J:$J,'ATL CR'!$I:$I,'ATL GA Inventory'!$B94,'ATL CR'!$L:$L,'ATL GA Inventory'!BR$3)</f>
        <v>0</v>
      </c>
      <c r="BS94" s="13">
        <f>SUMIFS('ATL RAW'!$J:$J,'ATL RAW'!$I:$I,'ATL GA Inventory'!$B94,'ATL RAW'!$L:$L,'ATL GA Inventory'!BS$3)+SUMIFS('ATL CR'!$J:$J,'ATL CR'!$I:$I,'ATL GA Inventory'!$B94,'ATL CR'!$L:$L,'ATL GA Inventory'!BS$3)</f>
        <v>0</v>
      </c>
      <c r="BT94" s="13">
        <f>SUMIFS('ATL RAW'!$J:$J,'ATL RAW'!$I:$I,'ATL GA Inventory'!$B94,'ATL RAW'!$L:$L,'ATL GA Inventory'!BT$3)+SUMIFS('ATL CR'!$J:$J,'ATL CR'!$I:$I,'ATL GA Inventory'!$B94,'ATL CR'!$L:$L,'ATL GA Inventory'!BT$3)</f>
        <v>0</v>
      </c>
      <c r="BU94" s="13">
        <f>SUMIFS('ATL RAW'!$J:$J,'ATL RAW'!$I:$I,'ATL GA Inventory'!$B94,'ATL RAW'!$L:$L,'ATL GA Inventory'!BU$3)+SUMIFS('ATL CR'!$J:$J,'ATL CR'!$I:$I,'ATL GA Inventory'!$B94,'ATL CR'!$L:$L,'ATL GA Inventory'!BU$3)</f>
        <v>0</v>
      </c>
      <c r="BV94" s="13">
        <f>SUMIFS('ATL RAW'!$J:$J,'ATL RAW'!$I:$I,'ATL GA Inventory'!$B94,'ATL RAW'!$L:$L,'ATL GA Inventory'!BV$3)+SUMIFS('ATL CR'!$J:$J,'ATL CR'!$I:$I,'ATL GA Inventory'!$B94,'ATL CR'!$L:$L,'ATL GA Inventory'!BV$3)</f>
        <v>0</v>
      </c>
      <c r="BW94" s="13">
        <f>SUMIFS('ATL RAW'!$J:$J,'ATL RAW'!$I:$I,'ATL GA Inventory'!$B94,'ATL RAW'!$L:$L,'ATL GA Inventory'!BW$3)+SUMIFS('ATL CR'!$J:$J,'ATL CR'!$I:$I,'ATL GA Inventory'!$B94,'ATL CR'!$L:$L,'ATL GA Inventory'!BW$3)</f>
        <v>0</v>
      </c>
      <c r="BX94" s="13">
        <f>SUMIFS('ATL RAW'!$J:$J,'ATL RAW'!$I:$I,'ATL GA Inventory'!$B94,'ATL RAW'!$L:$L,'ATL GA Inventory'!BX$3)+SUMIFS('ATL CR'!$J:$J,'ATL CR'!$I:$I,'ATL GA Inventory'!$B94,'ATL CR'!$L:$L,'ATL GA Inventory'!BX$3)</f>
        <v>0</v>
      </c>
      <c r="BY94" s="13">
        <f>SUMIFS('ATL RAW'!$J:$J,'ATL RAW'!$I:$I,'ATL GA Inventory'!$B94,'ATL RAW'!$L:$L,'ATL GA Inventory'!BY$3)+SUMIFS('ATL CR'!$J:$J,'ATL CR'!$I:$I,'ATL GA Inventory'!$B94,'ATL CR'!$L:$L,'ATL GA Inventory'!BY$3)</f>
        <v>0</v>
      </c>
      <c r="BZ94" s="13">
        <f>SUMIFS('ATL RAW'!$J:$J,'ATL RAW'!$I:$I,'ATL GA Inventory'!$B94,'ATL RAW'!$L:$L,'ATL GA Inventory'!BZ$3)+SUMIFS('ATL CR'!$J:$J,'ATL CR'!$I:$I,'ATL GA Inventory'!$B94,'ATL CR'!$L:$L,'ATL GA Inventory'!BZ$3)</f>
        <v>0</v>
      </c>
      <c r="CA94" s="13">
        <f>SUMIFS('ATL RAW'!$J:$J,'ATL RAW'!$I:$I,'ATL GA Inventory'!$B94,'ATL RAW'!$L:$L,'ATL GA Inventory'!CA$3)+SUMIFS('ATL CR'!$J:$J,'ATL CR'!$I:$I,'ATL GA Inventory'!$B94,'ATL CR'!$L:$L,'ATL GA Inventory'!CA$3)</f>
        <v>0</v>
      </c>
      <c r="CB94" s="13">
        <f>SUMIFS('ATL RAW'!$J:$J,'ATL RAW'!$I:$I,'ATL GA Inventory'!$B94,'ATL RAW'!$L:$L,'ATL GA Inventory'!CB$3)+SUMIFS('ATL CR'!$J:$J,'ATL CR'!$I:$I,'ATL GA Inventory'!$B94,'ATL CR'!$L:$L,'ATL GA Inventory'!CB$3)</f>
        <v>0</v>
      </c>
      <c r="CC94" s="13">
        <f>SUMIFS('ATL RAW'!$J:$J,'ATL RAW'!$I:$I,'ATL GA Inventory'!$B94,'ATL RAW'!$L:$L,'ATL GA Inventory'!CC$3)+SUMIFS('ATL CR'!$J:$J,'ATL CR'!$I:$I,'ATL GA Inventory'!$B94,'ATL CR'!$L:$L,'ATL GA Inventory'!CC$3)</f>
        <v>0</v>
      </c>
      <c r="CD94" s="13">
        <f>SUMIFS('ATL RAW'!$J:$J,'ATL RAW'!$I:$I,'ATL GA Inventory'!$B94,'ATL RAW'!$L:$L,'ATL GA Inventory'!CD$3)+SUMIFS('ATL CR'!$J:$J,'ATL CR'!$I:$I,'ATL GA Inventory'!$B94,'ATL CR'!$L:$L,'ATL GA Inventory'!CD$3)</f>
        <v>0</v>
      </c>
      <c r="CE94" s="13">
        <f>SUMIFS('ATL RAW'!$J:$J,'ATL RAW'!$I:$I,'ATL GA Inventory'!$B94,'ATL RAW'!$L:$L,'ATL GA Inventory'!CE$3)+SUMIFS('ATL CR'!$J:$J,'ATL CR'!$I:$I,'ATL GA Inventory'!$B94,'ATL CR'!$L:$L,'ATL GA Inventory'!CE$3)</f>
        <v>0</v>
      </c>
      <c r="CF94" s="13">
        <f>SUMIFS('ATL RAW'!$J:$J,'ATL RAW'!$I:$I,'ATL GA Inventory'!$B94,'ATL RAW'!$L:$L,'ATL GA Inventory'!CF$3)+SUMIFS('ATL CR'!$J:$J,'ATL CR'!$I:$I,'ATL GA Inventory'!$B94,'ATL CR'!$L:$L,'ATL GA Inventory'!CF$3)</f>
        <v>0</v>
      </c>
      <c r="CG94" s="13">
        <f>SUMIFS('ATL RAW'!$J:$J,'ATL RAW'!$I:$I,'ATL GA Inventory'!$B94,'ATL RAW'!$L:$L,'ATL GA Inventory'!CG$3)+SUMIFS('ATL CR'!$J:$J,'ATL CR'!$I:$I,'ATL GA Inventory'!$B94,'ATL CR'!$L:$L,'ATL GA Inventory'!CG$3)</f>
        <v>0</v>
      </c>
      <c r="CH94" s="13">
        <f>SUMIFS('ATL RAW'!$J:$J,'ATL RAW'!$I:$I,'ATL GA Inventory'!$B94,'ATL RAW'!$L:$L,'ATL GA Inventory'!CH$3)+SUMIFS('ATL CR'!$J:$J,'ATL CR'!$I:$I,'ATL GA Inventory'!$B94,'ATL CR'!$L:$L,'ATL GA Inventory'!CH$3)</f>
        <v>0</v>
      </c>
      <c r="CI94" s="13">
        <f>SUMIFS('ATL RAW'!$J:$J,'ATL RAW'!$I:$I,'ATL GA Inventory'!$B94,'ATL RAW'!$L:$L,'ATL GA Inventory'!CI$3)+SUMIFS('ATL CR'!$J:$J,'ATL CR'!$I:$I,'ATL GA Inventory'!$B94,'ATL CR'!$L:$L,'ATL GA Inventory'!CI$3)</f>
        <v>0</v>
      </c>
      <c r="CJ94" s="13">
        <f>SUMIFS('ATL RAW'!$J:$J,'ATL RAW'!$I:$I,'ATL GA Inventory'!$B94,'ATL RAW'!$L:$L,'ATL GA Inventory'!CJ$3)+SUMIFS('ATL CR'!$J:$J,'ATL CR'!$I:$I,'ATL GA Inventory'!$B94,'ATL CR'!$L:$L,'ATL GA Inventory'!CJ$3)</f>
        <v>0</v>
      </c>
      <c r="CK94" s="13">
        <f>SUMIFS('ATL RAW'!$J:$J,'ATL RAW'!$I:$I,'ATL GA Inventory'!$B94,'ATL RAW'!$L:$L,'ATL GA Inventory'!CK$3)+SUMIFS('ATL CR'!$J:$J,'ATL CR'!$I:$I,'ATL GA Inventory'!$B94,'ATL CR'!$L:$L,'ATL GA Inventory'!CK$3)</f>
        <v>0</v>
      </c>
      <c r="CL94" s="13">
        <f>SUMIFS('ATL RAW'!$J:$J,'ATL RAW'!$I:$I,'ATL GA Inventory'!$B94,'ATL RAW'!$L:$L,'ATL GA Inventory'!CL$3)+SUMIFS('ATL CR'!$J:$J,'ATL CR'!$I:$I,'ATL GA Inventory'!$B94,'ATL CR'!$L:$L,'ATL GA Inventory'!CL$3)</f>
        <v>0</v>
      </c>
      <c r="CM94" s="13">
        <f>SUMIFS('ATL RAW'!$J:$J,'ATL RAW'!$I:$I,'ATL GA Inventory'!$B94,'ATL RAW'!$L:$L,'ATL GA Inventory'!CM$3)+SUMIFS('ATL CR'!$J:$J,'ATL CR'!$I:$I,'ATL GA Inventory'!$B94,'ATL CR'!$L:$L,'ATL GA Inventory'!CM$3)</f>
        <v>0</v>
      </c>
      <c r="CN94" s="13">
        <f>SUMIFS('ATL RAW'!$J:$J,'ATL RAW'!$I:$I,'ATL GA Inventory'!$B94,'ATL RAW'!$L:$L,'ATL GA Inventory'!CN$3)+SUMIFS('ATL CR'!$J:$J,'ATL CR'!$I:$I,'ATL GA Inventory'!$B94,'ATL CR'!$L:$L,'ATL GA Inventory'!CN$3)</f>
        <v>0</v>
      </c>
      <c r="CO94" s="13">
        <f>SUMIFS('ATL RAW'!$J:$J,'ATL RAW'!$I:$I,'ATL GA Inventory'!$B94,'ATL RAW'!$L:$L,'ATL GA Inventory'!CO$3)+SUMIFS('ATL CR'!$J:$J,'ATL CR'!$I:$I,'ATL GA Inventory'!$B94,'ATL CR'!$L:$L,'ATL GA Inventory'!CO$3)</f>
        <v>0</v>
      </c>
      <c r="CP94" s="13">
        <f>SUMIFS('ATL RAW'!$J:$J,'ATL RAW'!$I:$I,'ATL GA Inventory'!$B94,'ATL RAW'!$L:$L,'ATL GA Inventory'!CP$3)+SUMIFS('ATL CR'!$J:$J,'ATL CR'!$I:$I,'ATL GA Inventory'!$B94,'ATL CR'!$L:$L,'ATL GA Inventory'!CP$3)</f>
        <v>0</v>
      </c>
      <c r="CQ94" s="13">
        <f>SUMIFS('ATL RAW'!$J:$J,'ATL RAW'!$I:$I,'ATL GA Inventory'!$B94,'ATL RAW'!$L:$L,'ATL GA Inventory'!CQ$3)+SUMIFS('ATL CR'!$J:$J,'ATL CR'!$I:$I,'ATL GA Inventory'!$B94,'ATL CR'!$L:$L,'ATL GA Inventory'!CQ$3)</f>
        <v>0</v>
      </c>
      <c r="CR94" s="13">
        <f>SUMIFS('ATL RAW'!$J:$J,'ATL RAW'!$I:$I,'ATL GA Inventory'!$B94,'ATL RAW'!$L:$L,'ATL GA Inventory'!CR$3)+SUMIFS('ATL CR'!$J:$J,'ATL CR'!$I:$I,'ATL GA Inventory'!$B94,'ATL CR'!$L:$L,'ATL GA Inventory'!CR$3)</f>
        <v>0</v>
      </c>
      <c r="CS94" s="13">
        <f>SUMIFS('ATL RAW'!$J:$J,'ATL RAW'!$I:$I,'ATL GA Inventory'!$B94,'ATL RAW'!$L:$L,'ATL GA Inventory'!CS$3)+SUMIFS('ATL CR'!$J:$J,'ATL CR'!$I:$I,'ATL GA Inventory'!$B94,'ATL CR'!$L:$L,'ATL GA Inventory'!CS$3)</f>
        <v>0</v>
      </c>
      <c r="CT94" s="13">
        <f>SUMIFS('ATL RAW'!$J:$J,'ATL RAW'!$I:$I,'ATL GA Inventory'!$B94,'ATL RAW'!$L:$L,'ATL GA Inventory'!CT$3)+SUMIFS('ATL CR'!$J:$J,'ATL CR'!$I:$I,'ATL GA Inventory'!$B94,'ATL CR'!$L:$L,'ATL GA Inventory'!CT$3)</f>
        <v>0</v>
      </c>
      <c r="CU94" s="13">
        <f>SUMIFS('ATL RAW'!$J:$J,'ATL RAW'!$I:$I,'ATL GA Inventory'!$B94,'ATL RAW'!$L:$L,'ATL GA Inventory'!CU$3)+SUMIFS('ATL CR'!$J:$J,'ATL CR'!$I:$I,'ATL GA Inventory'!$B94,'ATL CR'!$L:$L,'ATL GA Inventory'!CU$3)</f>
        <v>0</v>
      </c>
      <c r="CV94" s="13">
        <f>SUMIFS('ATL RAW'!$J:$J,'ATL RAW'!$I:$I,'ATL GA Inventory'!$B94,'ATL RAW'!$L:$L,'ATL GA Inventory'!CV$3)+SUMIFS('ATL CR'!$J:$J,'ATL CR'!$I:$I,'ATL GA Inventory'!$B94,'ATL CR'!$L:$L,'ATL GA Inventory'!CV$3)</f>
        <v>0</v>
      </c>
      <c r="CW94" s="13">
        <f>SUMIFS('ATL RAW'!$J:$J,'ATL RAW'!$I:$I,'ATL GA Inventory'!$B94,'ATL RAW'!$L:$L,'ATL GA Inventory'!CW$3)+SUMIFS('ATL CR'!$J:$J,'ATL CR'!$I:$I,'ATL GA Inventory'!$B94,'ATL CR'!$L:$L,'ATL GA Inventory'!CW$3)</f>
        <v>0</v>
      </c>
      <c r="CX94" s="13">
        <f>SUMIFS('ATL RAW'!$J:$J,'ATL RAW'!$I:$I,'ATL GA Inventory'!$B94,'ATL RAW'!$L:$L,'ATL GA Inventory'!CX$3)+SUMIFS('ATL CR'!$J:$J,'ATL CR'!$I:$I,'ATL GA Inventory'!$B94,'ATL CR'!$L:$L,'ATL GA Inventory'!CX$3)</f>
        <v>0</v>
      </c>
      <c r="CY94" s="13">
        <f>SUMIFS('ATL RAW'!$J:$J,'ATL RAW'!$I:$I,'ATL GA Inventory'!$B94,'ATL RAW'!$L:$L,'ATL GA Inventory'!CY$3)+SUMIFS('ATL CR'!$J:$J,'ATL CR'!$I:$I,'ATL GA Inventory'!$B94,'ATL CR'!$L:$L,'ATL GA Inventory'!CY$3)</f>
        <v>0</v>
      </c>
      <c r="CZ94" s="13">
        <f>SUMIFS('ATL RAW'!$J:$J,'ATL RAW'!$I:$I,'ATL GA Inventory'!$B94,'ATL RAW'!$L:$L,'ATL GA Inventory'!CZ$3)+SUMIFS('ATL CR'!$J:$J,'ATL CR'!$I:$I,'ATL GA Inventory'!$B94,'ATL CR'!$L:$L,'ATL GA Inventory'!CZ$3)</f>
        <v>0</v>
      </c>
      <c r="DA94" s="13">
        <f>SUMIFS('ATL RAW'!$J:$J,'ATL RAW'!$I:$I,'ATL GA Inventory'!$B94,'ATL RAW'!$L:$L,'ATL GA Inventory'!DA$3)+SUMIFS('ATL CR'!$J:$J,'ATL CR'!$I:$I,'ATL GA Inventory'!$B94,'ATL CR'!$L:$L,'ATL GA Inventory'!DA$3)</f>
        <v>0</v>
      </c>
      <c r="DB94" s="13">
        <f>SUMIFS('ATL RAW'!$J:$J,'ATL RAW'!$I:$I,'ATL GA Inventory'!$B94,'ATL RAW'!$L:$L,'ATL GA Inventory'!DB$3)+SUMIFS('ATL CR'!$J:$J,'ATL CR'!$I:$I,'ATL GA Inventory'!$B94,'ATL CR'!$L:$L,'ATL GA Inventory'!DB$3)</f>
        <v>0</v>
      </c>
      <c r="DC94" s="13">
        <f>SUMIFS('ATL RAW'!$J:$J,'ATL RAW'!$I:$I,'ATL GA Inventory'!$B94,'ATL RAW'!$L:$L,'ATL GA Inventory'!DC$3)+SUMIFS('ATL CR'!$J:$J,'ATL CR'!$I:$I,'ATL GA Inventory'!$B94,'ATL CR'!$L:$L,'ATL GA Inventory'!DC$3)</f>
        <v>0</v>
      </c>
      <c r="DD94" s="13">
        <f>SUMIFS('ATL RAW'!$J:$J,'ATL RAW'!$I:$I,'ATL GA Inventory'!$B94,'ATL RAW'!$L:$L,'ATL GA Inventory'!DD$3)+SUMIFS('ATL CR'!$J:$J,'ATL CR'!$I:$I,'ATL GA Inventory'!$B94,'ATL CR'!$L:$L,'ATL GA Inventory'!DD$3)</f>
        <v>0</v>
      </c>
      <c r="DE94" s="13">
        <f>SUMIFS('ATL RAW'!$J:$J,'ATL RAW'!$I:$I,'ATL GA Inventory'!$B94,'ATL RAW'!$L:$L,'ATL GA Inventory'!DE$3)+SUMIFS('ATL CR'!$J:$J,'ATL CR'!$I:$I,'ATL GA Inventory'!$B94,'ATL CR'!$L:$L,'ATL GA Inventory'!DE$3)</f>
        <v>0</v>
      </c>
      <c r="DF94" s="13">
        <f>SUMIFS('ATL RAW'!$J:$J,'ATL RAW'!$I:$I,'ATL GA Inventory'!$B94,'ATL RAW'!$L:$L,'ATL GA Inventory'!DF$3)+SUMIFS('ATL CR'!$J:$J,'ATL CR'!$I:$I,'ATL GA Inventory'!$B94,'ATL CR'!$L:$L,'ATL GA Inventory'!DF$3)</f>
        <v>0</v>
      </c>
      <c r="DG94" s="13">
        <f>SUMIFS('ATL RAW'!$J:$J,'ATL RAW'!$I:$I,'ATL GA Inventory'!$B94,'ATL RAW'!$L:$L,'ATL GA Inventory'!DG$3)+SUMIFS('ATL CR'!$J:$J,'ATL CR'!$I:$I,'ATL GA Inventory'!$B94,'ATL CR'!$L:$L,'ATL GA Inventory'!DG$3)</f>
        <v>0</v>
      </c>
      <c r="DH94" s="13">
        <f>SUMIFS('ATL RAW'!$J:$J,'ATL RAW'!$I:$I,'ATL GA Inventory'!$B94,'ATL RAW'!$L:$L,'ATL GA Inventory'!DH$3)+SUMIFS('ATL CR'!$J:$J,'ATL CR'!$I:$I,'ATL GA Inventory'!$B94,'ATL CR'!$L:$L,'ATL GA Inventory'!DH$3)</f>
        <v>0</v>
      </c>
      <c r="DI94" s="13">
        <f>SUMIFS('ATL RAW'!$J:$J,'ATL RAW'!$I:$I,'ATL GA Inventory'!$B94,'ATL RAW'!$L:$L,'ATL GA Inventory'!DI$3)+SUMIFS('ATL CR'!$J:$J,'ATL CR'!$I:$I,'ATL GA Inventory'!$B94,'ATL CR'!$L:$L,'ATL GA Inventory'!DI$3)</f>
        <v>0</v>
      </c>
      <c r="DJ94" s="13">
        <f>SUMIFS('ATL RAW'!$J:$J,'ATL RAW'!$I:$I,'ATL GA Inventory'!$B94,'ATL RAW'!$L:$L,'ATL GA Inventory'!DJ$3)+SUMIFS('ATL CR'!$J:$J,'ATL CR'!$I:$I,'ATL GA Inventory'!$B94,'ATL CR'!$L:$L,'ATL GA Inventory'!DJ$3)</f>
        <v>0</v>
      </c>
      <c r="DK94" s="13">
        <f>SUMIFS('ATL RAW'!$J:$J,'ATL RAW'!$I:$I,'ATL GA Inventory'!$B94,'ATL RAW'!$L:$L,'ATL GA Inventory'!DK$3)+SUMIFS('ATL CR'!$J:$J,'ATL CR'!$I:$I,'ATL GA Inventory'!$B94,'ATL CR'!$L:$L,'ATL GA Inventory'!DK$3)</f>
        <v>0</v>
      </c>
      <c r="DL94" s="13">
        <f>SUMIFS('ATL RAW'!$J:$J,'ATL RAW'!$I:$I,'ATL GA Inventory'!$B94,'ATL RAW'!$L:$L,'ATL GA Inventory'!DL$3)+SUMIFS('ATL CR'!$J:$J,'ATL CR'!$I:$I,'ATL GA Inventory'!$B94,'ATL CR'!$L:$L,'ATL GA Inventory'!DL$3)</f>
        <v>0</v>
      </c>
      <c r="DM94" s="13">
        <f>SUMIFS('ATL RAW'!$J:$J,'ATL RAW'!$I:$I,'ATL GA Inventory'!$B94,'ATL RAW'!$L:$L,'ATL GA Inventory'!DM$3)+SUMIFS('ATL CR'!$J:$J,'ATL CR'!$I:$I,'ATL GA Inventory'!$B94,'ATL CR'!$L:$L,'ATL GA Inventory'!DM$3)</f>
        <v>0</v>
      </c>
      <c r="DN94" s="13">
        <f>SUMIFS('ATL RAW'!$J:$J,'ATL RAW'!$I:$I,'ATL GA Inventory'!$B94,'ATL RAW'!$L:$L,'ATL GA Inventory'!DN$3)+SUMIFS('ATL CR'!$J:$J,'ATL CR'!$I:$I,'ATL GA Inventory'!$B94,'ATL CR'!$L:$L,'ATL GA Inventory'!DN$3)</f>
        <v>0</v>
      </c>
      <c r="DO94" s="13">
        <f>SUMIFS('ATL RAW'!$J:$J,'ATL RAW'!$I:$I,'ATL GA Inventory'!$B94,'ATL RAW'!$L:$L,'ATL GA Inventory'!DO$3)+SUMIFS('ATL CR'!$J:$J,'ATL CR'!$I:$I,'ATL GA Inventory'!$B94,'ATL CR'!$L:$L,'ATL GA Inventory'!DO$3)</f>
        <v>0</v>
      </c>
      <c r="DP94" s="13">
        <f>SUMIFS('ATL RAW'!$J:$J,'ATL RAW'!$I:$I,'ATL GA Inventory'!$B94,'ATL RAW'!$L:$L,'ATL GA Inventory'!DP$3)+SUMIFS('ATL CR'!$J:$J,'ATL CR'!$I:$I,'ATL GA Inventory'!$B94,'ATL CR'!$L:$L,'ATL GA Inventory'!DP$3)</f>
        <v>0</v>
      </c>
      <c r="DQ94" s="13">
        <f>SUMIFS('ATL RAW'!$J:$J,'ATL RAW'!$I:$I,'ATL GA Inventory'!$B94,'ATL RAW'!$L:$L,'ATL GA Inventory'!DQ$3)+SUMIFS('ATL CR'!$J:$J,'ATL CR'!$I:$I,'ATL GA Inventory'!$B94,'ATL CR'!$L:$L,'ATL GA Inventory'!DQ$3)</f>
        <v>0</v>
      </c>
      <c r="DR94" s="13">
        <f>SUMIFS('ATL RAW'!$J:$J,'ATL RAW'!$I:$I,'ATL GA Inventory'!$B94,'ATL RAW'!$L:$L,'ATL GA Inventory'!DR$3)+SUMIFS('ATL CR'!$J:$J,'ATL CR'!$I:$I,'ATL GA Inventory'!$B94,'ATL CR'!$L:$L,'ATL GA Inventory'!DR$3)</f>
        <v>0</v>
      </c>
      <c r="DS94" s="13">
        <f>SUMIFS('ATL RAW'!$J:$J,'ATL RAW'!$I:$I,'ATL GA Inventory'!$B94,'ATL RAW'!$L:$L,'ATL GA Inventory'!DS$3)+SUMIFS('ATL CR'!$J:$J,'ATL CR'!$I:$I,'ATL GA Inventory'!$B94,'ATL CR'!$L:$L,'ATL GA Inventory'!DS$3)</f>
        <v>0</v>
      </c>
      <c r="DT94" s="13">
        <f>SUMIFS('ATL RAW'!$J:$J,'ATL RAW'!$I:$I,'ATL GA Inventory'!$B94,'ATL RAW'!$L:$L,'ATL GA Inventory'!DT$3)+SUMIFS('ATL CR'!$J:$J,'ATL CR'!$I:$I,'ATL GA Inventory'!$B94,'ATL CR'!$L:$L,'ATL GA Inventory'!DT$3)</f>
        <v>0</v>
      </c>
      <c r="DU94" s="13">
        <f>SUMIFS('ATL RAW'!$J:$J,'ATL RAW'!$I:$I,'ATL GA Inventory'!$B94,'ATL RAW'!$L:$L,'ATL GA Inventory'!DU$3)+SUMIFS('ATL CR'!$J:$J,'ATL CR'!$I:$I,'ATL GA Inventory'!$B94,'ATL CR'!$L:$L,'ATL GA Inventory'!DU$3)</f>
        <v>0</v>
      </c>
      <c r="DV94" s="13">
        <f>SUMIFS('ATL RAW'!$J:$J,'ATL RAW'!$I:$I,'ATL GA Inventory'!$B94,'ATL RAW'!$L:$L,'ATL GA Inventory'!DV$3)+SUMIFS('ATL CR'!$J:$J,'ATL CR'!$I:$I,'ATL GA Inventory'!$B94,'ATL CR'!$L:$L,'ATL GA Inventory'!DV$3)</f>
        <v>0</v>
      </c>
      <c r="DW94" s="13">
        <f>SUMIFS('ATL RAW'!$J:$J,'ATL RAW'!$I:$I,'ATL GA Inventory'!$B94,'ATL RAW'!$L:$L,'ATL GA Inventory'!DW$3)+SUMIFS('ATL CR'!$J:$J,'ATL CR'!$I:$I,'ATL GA Inventory'!$B94,'ATL CR'!$L:$L,'ATL GA Inventory'!DW$3)</f>
        <v>0</v>
      </c>
      <c r="DX94" s="13">
        <f>SUMIFS('ATL RAW'!$J:$J,'ATL RAW'!$I:$I,'ATL GA Inventory'!$B94,'ATL RAW'!$L:$L,'ATL GA Inventory'!DX$3)+SUMIFS('ATL CR'!$J:$J,'ATL CR'!$I:$I,'ATL GA Inventory'!$B94,'ATL CR'!$L:$L,'ATL GA Inventory'!DX$3)</f>
        <v>0</v>
      </c>
      <c r="DY94" s="13">
        <f>SUMIFS('ATL RAW'!$J:$J,'ATL RAW'!$I:$I,'ATL GA Inventory'!$B94,'ATL RAW'!$L:$L,'ATL GA Inventory'!DY$3)+SUMIFS('ATL CR'!$J:$J,'ATL CR'!$I:$I,'ATL GA Inventory'!$B94,'ATL CR'!$L:$L,'ATL GA Inventory'!DY$3)</f>
        <v>0</v>
      </c>
      <c r="DZ94" s="13">
        <f>SUMIFS('ATL RAW'!$J:$J,'ATL RAW'!$I:$I,'ATL GA Inventory'!$B94,'ATL RAW'!$L:$L,'ATL GA Inventory'!DZ$3)+SUMIFS('ATL CR'!$J:$J,'ATL CR'!$I:$I,'ATL GA Inventory'!$B94,'ATL CR'!$L:$L,'ATL GA Inventory'!DZ$3)</f>
        <v>0</v>
      </c>
      <c r="EA94" s="13">
        <f>SUMIFS('ATL RAW'!$J:$J,'ATL RAW'!$I:$I,'ATL GA Inventory'!$B94,'ATL RAW'!$L:$L,'ATL GA Inventory'!EA$3)+SUMIFS('ATL CR'!$J:$J,'ATL CR'!$I:$I,'ATL GA Inventory'!$B94,'ATL CR'!$L:$L,'ATL GA Inventory'!EA$3)</f>
        <v>0</v>
      </c>
      <c r="EB94" s="13">
        <f>SUMIFS('ATL RAW'!$J:$J,'ATL RAW'!$I:$I,'ATL GA Inventory'!$B94,'ATL RAW'!$L:$L,'ATL GA Inventory'!EB$3)+SUMIFS('ATL CR'!$J:$J,'ATL CR'!$I:$I,'ATL GA Inventory'!$B94,'ATL CR'!$L:$L,'ATL GA Inventory'!EB$3)</f>
        <v>0</v>
      </c>
      <c r="EC94" s="13">
        <f>SUMIFS('ATL RAW'!$J:$J,'ATL RAW'!$I:$I,'ATL GA Inventory'!$B94,'ATL RAW'!$L:$L,'ATL GA Inventory'!EC$3)+SUMIFS('ATL CR'!$J:$J,'ATL CR'!$I:$I,'ATL GA Inventory'!$B94,'ATL CR'!$L:$L,'ATL GA Inventory'!EC$3)</f>
        <v>0</v>
      </c>
      <c r="ED94" s="13">
        <f>SUMIFS('ATL RAW'!$J:$J,'ATL RAW'!$I:$I,'ATL GA Inventory'!$B94,'ATL RAW'!$L:$L,'ATL GA Inventory'!ED$3)+SUMIFS('ATL CR'!$J:$J,'ATL CR'!$I:$I,'ATL GA Inventory'!$B94,'ATL CR'!$L:$L,'ATL GA Inventory'!ED$3)</f>
        <v>0</v>
      </c>
      <c r="EE94" s="13">
        <f>SUMIFS('ATL RAW'!$J:$J,'ATL RAW'!$I:$I,'ATL GA Inventory'!$B94,'ATL RAW'!$L:$L,'ATL GA Inventory'!EE$3)+SUMIFS('ATL CR'!$J:$J,'ATL CR'!$I:$I,'ATL GA Inventory'!$B94,'ATL CR'!$L:$L,'ATL GA Inventory'!EE$3)</f>
        <v>0</v>
      </c>
      <c r="EF94" s="13">
        <f>SUMIFS('ATL RAW'!$J:$J,'ATL RAW'!$I:$I,'ATL GA Inventory'!$B94,'ATL RAW'!$L:$L,'ATL GA Inventory'!EF$3)+SUMIFS('ATL CR'!$J:$J,'ATL CR'!$I:$I,'ATL GA Inventory'!$B94,'ATL CR'!$L:$L,'ATL GA Inventory'!EF$3)</f>
        <v>0</v>
      </c>
      <c r="EG94" s="13">
        <f>SUMIFS('ATL RAW'!$J:$J,'ATL RAW'!$I:$I,'ATL GA Inventory'!$B94,'ATL RAW'!$L:$L,'ATL GA Inventory'!EG$3)+SUMIFS('ATL CR'!$J:$J,'ATL CR'!$I:$I,'ATL GA Inventory'!$B94,'ATL CR'!$L:$L,'ATL GA Inventory'!EG$3)</f>
        <v>0</v>
      </c>
      <c r="EH94" s="13">
        <f>SUMIFS('ATL RAW'!$J:$J,'ATL RAW'!$I:$I,'ATL GA Inventory'!$B94,'ATL RAW'!$L:$L,'ATL GA Inventory'!EH$3)+SUMIFS('ATL CR'!$J:$J,'ATL CR'!$I:$I,'ATL GA Inventory'!$B94,'ATL CR'!$L:$L,'ATL GA Inventory'!EH$3)</f>
        <v>0</v>
      </c>
      <c r="EI94" s="13">
        <f>SUMIFS('ATL RAW'!$J:$J,'ATL RAW'!$I:$I,'ATL GA Inventory'!$B94,'ATL RAW'!$L:$L,'ATL GA Inventory'!EI$3)+SUMIFS('ATL CR'!$J:$J,'ATL CR'!$I:$I,'ATL GA Inventory'!$B94,'ATL CR'!$L:$L,'ATL GA Inventory'!EI$3)</f>
        <v>0</v>
      </c>
      <c r="EJ94" s="13">
        <f>SUMIFS('ATL RAW'!$J:$J,'ATL RAW'!$I:$I,'ATL GA Inventory'!$B94,'ATL RAW'!$L:$L,'ATL GA Inventory'!EJ$3)+SUMIFS('ATL CR'!$J:$J,'ATL CR'!$I:$I,'ATL GA Inventory'!$B94,'ATL CR'!$L:$L,'ATL GA Inventory'!EJ$3)</f>
        <v>0</v>
      </c>
      <c r="EK94" s="13">
        <f>SUMIFS('ATL RAW'!$J:$J,'ATL RAW'!$I:$I,'ATL GA Inventory'!$B94,'ATL RAW'!$L:$L,'ATL GA Inventory'!EK$3)+SUMIFS('ATL CR'!$J:$J,'ATL CR'!$I:$I,'ATL GA Inventory'!$B94,'ATL CR'!$L:$L,'ATL GA Inventory'!EK$3)</f>
        <v>0</v>
      </c>
      <c r="EL94" s="13">
        <f>SUMIFS('ATL RAW'!$J:$J,'ATL RAW'!$I:$I,'ATL GA Inventory'!$B94,'ATL RAW'!$L:$L,'ATL GA Inventory'!EL$3)+SUMIFS('ATL CR'!$J:$J,'ATL CR'!$I:$I,'ATL GA Inventory'!$B94,'ATL CR'!$L:$L,'ATL GA Inventory'!EL$3)</f>
        <v>0</v>
      </c>
      <c r="EM94" s="13">
        <f>SUMIFS('ATL RAW'!$J:$J,'ATL RAW'!$I:$I,'ATL GA Inventory'!$B94,'ATL RAW'!$L:$L,'ATL GA Inventory'!EM$3)+SUMIFS('ATL CR'!$J:$J,'ATL CR'!$I:$I,'ATL GA Inventory'!$B94,'ATL CR'!$L:$L,'ATL GA Inventory'!EM$3)</f>
        <v>0</v>
      </c>
      <c r="EN94" s="13">
        <f>SUMIFS('ATL RAW'!$J:$J,'ATL RAW'!$I:$I,'ATL GA Inventory'!$B94,'ATL RAW'!$L:$L,'ATL GA Inventory'!EN$3)+SUMIFS('ATL CR'!$J:$J,'ATL CR'!$I:$I,'ATL GA Inventory'!$B94,'ATL CR'!$L:$L,'ATL GA Inventory'!EN$3)</f>
        <v>0</v>
      </c>
      <c r="EO94" s="13">
        <f>SUMIFS('ATL RAW'!$J:$J,'ATL RAW'!$I:$I,'ATL GA Inventory'!$B94,'ATL RAW'!$L:$L,'ATL GA Inventory'!EO$3)+SUMIFS('ATL CR'!$J:$J,'ATL CR'!$I:$I,'ATL GA Inventory'!$B94,'ATL CR'!$L:$L,'ATL GA Inventory'!EO$3)</f>
        <v>0</v>
      </c>
      <c r="EP94" s="13">
        <f>SUMIFS('ATL RAW'!$J:$J,'ATL RAW'!$I:$I,'ATL GA Inventory'!$B94,'ATL RAW'!$L:$L,'ATL GA Inventory'!EP$3)+SUMIFS('ATL CR'!$J:$J,'ATL CR'!$I:$I,'ATL GA Inventory'!$B94,'ATL CR'!$L:$L,'ATL GA Inventory'!EP$3)</f>
        <v>0</v>
      </c>
      <c r="EQ94" s="13">
        <f>SUMIFS('ATL RAW'!$J:$J,'ATL RAW'!$I:$I,'ATL GA Inventory'!$B94,'ATL RAW'!$L:$L,'ATL GA Inventory'!EQ$3)+SUMIFS('ATL CR'!$J:$J,'ATL CR'!$I:$I,'ATL GA Inventory'!$B94,'ATL CR'!$L:$L,'ATL GA Inventory'!EQ$3)</f>
        <v>0</v>
      </c>
      <c r="ER94" s="13">
        <f>SUMIFS('ATL RAW'!$J:$J,'ATL RAW'!$I:$I,'ATL GA Inventory'!$B94,'ATL RAW'!$L:$L,'ATL GA Inventory'!ER$3)+SUMIFS('ATL CR'!$J:$J,'ATL CR'!$I:$I,'ATL GA Inventory'!$B94,'ATL CR'!$L:$L,'ATL GA Inventory'!ER$3)</f>
        <v>0</v>
      </c>
      <c r="ES94" s="13">
        <f>SUMIFS('ATL RAW'!$J:$J,'ATL RAW'!$I:$I,'ATL GA Inventory'!$B94,'ATL RAW'!$L:$L,'ATL GA Inventory'!ES$3)+SUMIFS('ATL CR'!$J:$J,'ATL CR'!$I:$I,'ATL GA Inventory'!$B94,'ATL CR'!$L:$L,'ATL GA Inventory'!ES$3)</f>
        <v>0</v>
      </c>
      <c r="ET94" s="13">
        <f>SUMIFS('ATL RAW'!$J:$J,'ATL RAW'!$I:$I,'ATL GA Inventory'!$B94,'ATL RAW'!$L:$L,'ATL GA Inventory'!ET$3)+SUMIFS('ATL CR'!$J:$J,'ATL CR'!$I:$I,'ATL GA Inventory'!$B94,'ATL CR'!$L:$L,'ATL GA Inventory'!ET$3)</f>
        <v>0</v>
      </c>
      <c r="EU94" s="13">
        <f>SUMIFS('ATL RAW'!$J:$J,'ATL RAW'!$I:$I,'ATL GA Inventory'!$B94,'ATL RAW'!$L:$L,'ATL GA Inventory'!EU$3)+SUMIFS('ATL CR'!$J:$J,'ATL CR'!$I:$I,'ATL GA Inventory'!$B94,'ATL CR'!$L:$L,'ATL GA Inventory'!EU$3)</f>
        <v>0</v>
      </c>
      <c r="EV94" s="13">
        <f>SUMIFS('ATL RAW'!$J:$J,'ATL RAW'!$I:$I,'ATL GA Inventory'!$B94,'ATL RAW'!$L:$L,'ATL GA Inventory'!EV$3)+SUMIFS('ATL CR'!$J:$J,'ATL CR'!$I:$I,'ATL GA Inventory'!$B94,'ATL CR'!$L:$L,'ATL GA Inventory'!EV$3)</f>
        <v>0</v>
      </c>
      <c r="EW94" s="13">
        <f>SUMIFS('ATL RAW'!$J:$J,'ATL RAW'!$I:$I,'ATL GA Inventory'!$B94,'ATL RAW'!$L:$L,'ATL GA Inventory'!EW$3)+SUMIFS('ATL CR'!$J:$J,'ATL CR'!$I:$I,'ATL GA Inventory'!$B94,'ATL CR'!$L:$L,'ATL GA Inventory'!EW$3)</f>
        <v>0</v>
      </c>
      <c r="EX94" s="13">
        <f>SUMIFS('ATL RAW'!$J:$J,'ATL RAW'!$I:$I,'ATL GA Inventory'!$B94,'ATL RAW'!$L:$L,'ATL GA Inventory'!EX$3)+SUMIFS('ATL CR'!$J:$J,'ATL CR'!$I:$I,'ATL GA Inventory'!$B94,'ATL CR'!$L:$L,'ATL GA Inventory'!EX$3)</f>
        <v>0</v>
      </c>
      <c r="EY94" s="13">
        <f>SUMIFS('ATL RAW'!$J:$J,'ATL RAW'!$I:$I,'ATL GA Inventory'!$B94,'ATL RAW'!$L:$L,'ATL GA Inventory'!EY$3)+SUMIFS('ATL CR'!$J:$J,'ATL CR'!$I:$I,'ATL GA Inventory'!$B94,'ATL CR'!$L:$L,'ATL GA Inventory'!EY$3)</f>
        <v>0</v>
      </c>
      <c r="EZ94" s="13">
        <f>SUMIFS('ATL RAW'!$J:$J,'ATL RAW'!$I:$I,'ATL GA Inventory'!$B94,'ATL RAW'!$L:$L,'ATL GA Inventory'!EZ$3)+SUMIFS('ATL CR'!$J:$J,'ATL CR'!$I:$I,'ATL GA Inventory'!$B94,'ATL CR'!$L:$L,'ATL GA Inventory'!EZ$3)</f>
        <v>0</v>
      </c>
      <c r="FA94" s="13">
        <f>SUMIFS('ATL RAW'!$J:$J,'ATL RAW'!$I:$I,'ATL GA Inventory'!$B94,'ATL RAW'!$L:$L,'ATL GA Inventory'!FA$3)+SUMIFS('ATL CR'!$J:$J,'ATL CR'!$I:$I,'ATL GA Inventory'!$B94,'ATL CR'!$L:$L,'ATL GA Inventory'!FA$3)</f>
        <v>0</v>
      </c>
      <c r="FB94" s="13">
        <f>SUMIFS('ATL RAW'!$J:$J,'ATL RAW'!$I:$I,'ATL GA Inventory'!$B94,'ATL RAW'!$L:$L,'ATL GA Inventory'!FB$3)+SUMIFS('ATL CR'!$J:$J,'ATL CR'!$I:$I,'ATL GA Inventory'!$B94,'ATL CR'!$L:$L,'ATL GA Inventory'!FB$3)</f>
        <v>0</v>
      </c>
      <c r="FC94" s="13">
        <f>SUMIFS('ATL RAW'!$J:$J,'ATL RAW'!$I:$I,'ATL GA Inventory'!$B94,'ATL RAW'!$L:$L,'ATL GA Inventory'!FC$3)+SUMIFS('ATL CR'!$J:$J,'ATL CR'!$I:$I,'ATL GA Inventory'!$B94,'ATL CR'!$L:$L,'ATL GA Inventory'!FC$3)</f>
        <v>0</v>
      </c>
      <c r="FD94" s="13">
        <f>SUMIFS('ATL RAW'!$J:$J,'ATL RAW'!$I:$I,'ATL GA Inventory'!$B94,'ATL RAW'!$L:$L,'ATL GA Inventory'!FD$3)+SUMIFS('ATL CR'!$J:$J,'ATL CR'!$I:$I,'ATL GA Inventory'!$B94,'ATL CR'!$L:$L,'ATL GA Inventory'!FD$3)</f>
        <v>0</v>
      </c>
      <c r="FE94" s="13">
        <f>SUMIFS('ATL RAW'!$J:$J,'ATL RAW'!$I:$I,'ATL GA Inventory'!$B94,'ATL RAW'!$L:$L,'ATL GA Inventory'!FE$3)+SUMIFS('ATL CR'!$J:$J,'ATL CR'!$I:$I,'ATL GA Inventory'!$B94,'ATL CR'!$L:$L,'ATL GA Inventory'!FE$3)</f>
        <v>0</v>
      </c>
      <c r="FF94" s="13">
        <f>SUMIFS('ATL RAW'!$J:$J,'ATL RAW'!$I:$I,'ATL GA Inventory'!$B94,'ATL RAW'!$L:$L,'ATL GA Inventory'!FF$3)+SUMIFS('ATL CR'!$J:$J,'ATL CR'!$I:$I,'ATL GA Inventory'!$B94,'ATL CR'!$L:$L,'ATL GA Inventory'!FF$3)</f>
        <v>0</v>
      </c>
      <c r="FG94" s="13">
        <f>SUMIFS('ATL RAW'!$J:$J,'ATL RAW'!$I:$I,'ATL GA Inventory'!$B94,'ATL RAW'!$L:$L,'ATL GA Inventory'!FG$3)+SUMIFS('ATL CR'!$J:$J,'ATL CR'!$I:$I,'ATL GA Inventory'!$B94,'ATL CR'!$L:$L,'ATL GA Inventory'!FG$3)</f>
        <v>0</v>
      </c>
      <c r="FH94" s="13">
        <f>SUMIFS('ATL RAW'!$J:$J,'ATL RAW'!$I:$I,'ATL GA Inventory'!$B94,'ATL RAW'!$L:$L,'ATL GA Inventory'!FH$3)+SUMIFS('ATL CR'!$J:$J,'ATL CR'!$I:$I,'ATL GA Inventory'!$B94,'ATL CR'!$L:$L,'ATL GA Inventory'!FH$3)</f>
        <v>0</v>
      </c>
      <c r="FI94" s="13">
        <f>SUMIFS('ATL RAW'!$J:$J,'ATL RAW'!$I:$I,'ATL GA Inventory'!$B94,'ATL RAW'!$L:$L,'ATL GA Inventory'!FI$3)+SUMIFS('ATL CR'!$J:$J,'ATL CR'!$I:$I,'ATL GA Inventory'!$B94,'ATL CR'!$L:$L,'ATL GA Inventory'!FI$3)</f>
        <v>0</v>
      </c>
      <c r="FJ94" s="13">
        <f>SUMIFS('ATL RAW'!$J:$J,'ATL RAW'!$I:$I,'ATL GA Inventory'!$B94,'ATL RAW'!$L:$L,'ATL GA Inventory'!FJ$3)+SUMIFS('ATL CR'!$J:$J,'ATL CR'!$I:$I,'ATL GA Inventory'!$B94,'ATL CR'!$L:$L,'ATL GA Inventory'!FJ$3)</f>
        <v>0</v>
      </c>
      <c r="FK94" s="13">
        <f>SUMIFS('ATL RAW'!$J:$J,'ATL RAW'!$I:$I,'ATL GA Inventory'!$B94,'ATL RAW'!$L:$L,'ATL GA Inventory'!FK$3)+SUMIFS('ATL CR'!$J:$J,'ATL CR'!$I:$I,'ATL GA Inventory'!$B94,'ATL CR'!$L:$L,'ATL GA Inventory'!FK$3)</f>
        <v>0</v>
      </c>
      <c r="FL94" s="13">
        <f>SUMIFS('ATL RAW'!$J:$J,'ATL RAW'!$I:$I,'ATL GA Inventory'!$B94,'ATL RAW'!$L:$L,'ATL GA Inventory'!FL$3)+SUMIFS('ATL CR'!$J:$J,'ATL CR'!$I:$I,'ATL GA Inventory'!$B94,'ATL CR'!$L:$L,'ATL GA Inventory'!FL$3)</f>
        <v>0</v>
      </c>
      <c r="FM94" s="13">
        <f>SUMIFS('ATL RAW'!$J:$J,'ATL RAW'!$I:$I,'ATL GA Inventory'!$B94,'ATL RAW'!$L:$L,'ATL GA Inventory'!FM$3)+SUMIFS('ATL CR'!$J:$J,'ATL CR'!$I:$I,'ATL GA Inventory'!$B94,'ATL CR'!$L:$L,'ATL GA Inventory'!FM$3)</f>
        <v>0</v>
      </c>
      <c r="FN94" s="13">
        <f>SUMIFS('ATL RAW'!$J:$J,'ATL RAW'!$I:$I,'ATL GA Inventory'!$B94,'ATL RAW'!$L:$L,'ATL GA Inventory'!FN$3)+SUMIFS('ATL CR'!$J:$J,'ATL CR'!$I:$I,'ATL GA Inventory'!$B94,'ATL CR'!$L:$L,'ATL GA Inventory'!FN$3)</f>
        <v>0</v>
      </c>
      <c r="FO94" s="13">
        <f>SUMIFS('ATL RAW'!$J:$J,'ATL RAW'!$I:$I,'ATL GA Inventory'!$B94,'ATL RAW'!$L:$L,'ATL GA Inventory'!FO$3)+SUMIFS('ATL CR'!$J:$J,'ATL CR'!$I:$I,'ATL GA Inventory'!$B94,'ATL CR'!$L:$L,'ATL GA Inventory'!FO$3)</f>
        <v>0</v>
      </c>
      <c r="FP94" s="13">
        <f>SUMIFS('ATL RAW'!$J:$J,'ATL RAW'!$I:$I,'ATL GA Inventory'!$B94,'ATL RAW'!$L:$L,'ATL GA Inventory'!FP$3)+SUMIFS('ATL CR'!$J:$J,'ATL CR'!$I:$I,'ATL GA Inventory'!$B94,'ATL CR'!$L:$L,'ATL GA Inventory'!FP$3)</f>
        <v>0</v>
      </c>
      <c r="FQ94" s="13">
        <f>SUMIFS('ATL RAW'!$J:$J,'ATL RAW'!$I:$I,'ATL GA Inventory'!$B94,'ATL RAW'!$L:$L,'ATL GA Inventory'!FQ$3)+SUMIFS('ATL CR'!$J:$J,'ATL CR'!$I:$I,'ATL GA Inventory'!$B94,'ATL CR'!$L:$L,'ATL GA Inventory'!FQ$3)</f>
        <v>0</v>
      </c>
      <c r="FR94" s="13">
        <f>SUMIFS('ATL RAW'!$J:$J,'ATL RAW'!$I:$I,'ATL GA Inventory'!$B94,'ATL RAW'!$L:$L,'ATL GA Inventory'!FR$3)+SUMIFS('ATL CR'!$J:$J,'ATL CR'!$I:$I,'ATL GA Inventory'!$B94,'ATL CR'!$L:$L,'ATL GA Inventory'!FR$3)</f>
        <v>0</v>
      </c>
      <c r="FS94" s="13">
        <f>SUMIFS('ATL RAW'!$J:$J,'ATL RAW'!$I:$I,'ATL GA Inventory'!$B94,'ATL RAW'!$L:$L,'ATL GA Inventory'!FS$3)+SUMIFS('ATL CR'!$J:$J,'ATL CR'!$I:$I,'ATL GA Inventory'!$B94,'ATL CR'!$L:$L,'ATL GA Inventory'!FS$3)</f>
        <v>0</v>
      </c>
      <c r="FT94" s="13">
        <f>SUMIFS('ATL RAW'!$J:$J,'ATL RAW'!$I:$I,'ATL GA Inventory'!$B94,'ATL RAW'!$L:$L,'ATL GA Inventory'!FT$3)+SUMIFS('ATL CR'!$J:$J,'ATL CR'!$I:$I,'ATL GA Inventory'!$B94,'ATL CR'!$L:$L,'ATL GA Inventory'!FT$3)</f>
        <v>0</v>
      </c>
      <c r="FU94" s="13">
        <f>SUMIFS('ATL RAW'!$J:$J,'ATL RAW'!$I:$I,'ATL GA Inventory'!$B94,'ATL RAW'!$L:$L,'ATL GA Inventory'!FU$3)+SUMIFS('ATL CR'!$J:$J,'ATL CR'!$I:$I,'ATL GA Inventory'!$B94,'ATL CR'!$L:$L,'ATL GA Inventory'!FU$3)</f>
        <v>0</v>
      </c>
      <c r="FV94" s="13">
        <f>SUMIFS('ATL RAW'!$J:$J,'ATL RAW'!$I:$I,'ATL GA Inventory'!$B94,'ATL RAW'!$L:$L,'ATL GA Inventory'!FV$3)+SUMIFS('ATL CR'!$J:$J,'ATL CR'!$I:$I,'ATL GA Inventory'!$B94,'ATL CR'!$L:$L,'ATL GA Inventory'!FV$3)</f>
        <v>0</v>
      </c>
      <c r="FW94" s="13">
        <f>SUMIFS('ATL RAW'!$J:$J,'ATL RAW'!$I:$I,'ATL GA Inventory'!$B94,'ATL RAW'!$L:$L,'ATL GA Inventory'!FW$3)+SUMIFS('ATL CR'!$J:$J,'ATL CR'!$I:$I,'ATL GA Inventory'!$B94,'ATL CR'!$L:$L,'ATL GA Inventory'!FW$3)</f>
        <v>0</v>
      </c>
      <c r="FX94" s="13">
        <f>SUMIFS('ATL RAW'!$J:$J,'ATL RAW'!$I:$I,'ATL GA Inventory'!$B94,'ATL RAW'!$L:$L,'ATL GA Inventory'!FX$3)+SUMIFS('ATL CR'!$J:$J,'ATL CR'!$I:$I,'ATL GA Inventory'!$B94,'ATL CR'!$L:$L,'ATL GA Inventory'!FX$3)</f>
        <v>0</v>
      </c>
      <c r="FY94" s="13">
        <f>SUMIFS('ATL RAW'!$J:$J,'ATL RAW'!$I:$I,'ATL GA Inventory'!$B94,'ATL RAW'!$L:$L,'ATL GA Inventory'!FY$3)+SUMIFS('ATL CR'!$J:$J,'ATL CR'!$I:$I,'ATL GA Inventory'!$B94,'ATL CR'!$L:$L,'ATL GA Inventory'!FY$3)</f>
        <v>0</v>
      </c>
      <c r="FZ94" s="13">
        <f>SUMIFS('ATL RAW'!$J:$J,'ATL RAW'!$I:$I,'ATL GA Inventory'!$B94,'ATL RAW'!$L:$L,'ATL GA Inventory'!FZ$3)+SUMIFS('ATL CR'!$J:$J,'ATL CR'!$I:$I,'ATL GA Inventory'!$B94,'ATL CR'!$L:$L,'ATL GA Inventory'!FZ$3)</f>
        <v>0</v>
      </c>
      <c r="GA94" s="13">
        <f>SUMIFS('ATL RAW'!$J:$J,'ATL RAW'!$I:$I,'ATL GA Inventory'!$B94,'ATL RAW'!$L:$L,'ATL GA Inventory'!GA$3)+SUMIFS('ATL CR'!$J:$J,'ATL CR'!$I:$I,'ATL GA Inventory'!$B94,'ATL CR'!$L:$L,'ATL GA Inventory'!GA$3)</f>
        <v>0</v>
      </c>
      <c r="GB94" s="13">
        <f>SUMIFS('ATL RAW'!$J:$J,'ATL RAW'!$I:$I,'ATL GA Inventory'!$B94,'ATL RAW'!$L:$L,'ATL GA Inventory'!GB$3)+SUMIFS('ATL CR'!$J:$J,'ATL CR'!$I:$I,'ATL GA Inventory'!$B94,'ATL CR'!$L:$L,'ATL GA Inventory'!GB$3)</f>
        <v>0</v>
      </c>
      <c r="GC94" s="13">
        <f>SUMIFS('ATL RAW'!$J:$J,'ATL RAW'!$I:$I,'ATL GA Inventory'!$B94,'ATL RAW'!$L:$L,'ATL GA Inventory'!GC$3)+SUMIFS('ATL CR'!$J:$J,'ATL CR'!$I:$I,'ATL GA Inventory'!$B94,'ATL CR'!$L:$L,'ATL GA Inventory'!GC$3)</f>
        <v>0</v>
      </c>
      <c r="GD94" s="13">
        <f>SUMIFS('ATL RAW'!$J:$J,'ATL RAW'!$I:$I,'ATL GA Inventory'!$B94,'ATL RAW'!$L:$L,'ATL GA Inventory'!GD$3)+SUMIFS('ATL CR'!$J:$J,'ATL CR'!$I:$I,'ATL GA Inventory'!$B94,'ATL CR'!$L:$L,'ATL GA Inventory'!GD$3)</f>
        <v>0</v>
      </c>
      <c r="GE94" s="13">
        <f>SUMIFS('ATL RAW'!$J:$J,'ATL RAW'!$I:$I,'ATL GA Inventory'!$B94,'ATL RAW'!$L:$L,'ATL GA Inventory'!GE$3)+SUMIFS('ATL CR'!$J:$J,'ATL CR'!$I:$I,'ATL GA Inventory'!$B94,'ATL CR'!$L:$L,'ATL GA Inventory'!GE$3)</f>
        <v>0</v>
      </c>
      <c r="GF94" s="13">
        <f>SUMIFS('ATL RAW'!$J:$J,'ATL RAW'!$I:$I,'ATL GA Inventory'!$B94,'ATL RAW'!$L:$L,'ATL GA Inventory'!GF$3)+SUMIFS('ATL CR'!$J:$J,'ATL CR'!$I:$I,'ATL GA Inventory'!$B94,'ATL CR'!$L:$L,'ATL GA Inventory'!GF$3)</f>
        <v>0</v>
      </c>
      <c r="GG94" s="13">
        <f>SUMIFS('ATL RAW'!$J:$J,'ATL RAW'!$I:$I,'ATL GA Inventory'!$B94,'ATL RAW'!$L:$L,'ATL GA Inventory'!GG$3)+SUMIFS('ATL CR'!$J:$J,'ATL CR'!$I:$I,'ATL GA Inventory'!$B94,'ATL CR'!$L:$L,'ATL GA Inventory'!GG$3)</f>
        <v>0</v>
      </c>
      <c r="GH94" s="13">
        <f>SUMIFS('ATL RAW'!$J:$J,'ATL RAW'!$I:$I,'ATL GA Inventory'!$B94,'ATL RAW'!$L:$L,'ATL GA Inventory'!GH$3)+SUMIFS('ATL CR'!$J:$J,'ATL CR'!$I:$I,'ATL GA Inventory'!$B94,'ATL CR'!$L:$L,'ATL GA Inventory'!GH$3)</f>
        <v>0</v>
      </c>
      <c r="GI94" s="13">
        <f>SUMIFS('ATL RAW'!$J:$J,'ATL RAW'!$I:$I,'ATL GA Inventory'!$B94,'ATL RAW'!$L:$L,'ATL GA Inventory'!GI$3)+SUMIFS('ATL CR'!$J:$J,'ATL CR'!$I:$I,'ATL GA Inventory'!$B94,'ATL CR'!$L:$L,'ATL GA Inventory'!GI$3)</f>
        <v>0</v>
      </c>
      <c r="GJ94" s="13">
        <f>SUMIFS('ATL RAW'!$J:$J,'ATL RAW'!$I:$I,'ATL GA Inventory'!$B94,'ATL RAW'!$L:$L,'ATL GA Inventory'!GJ$3)+SUMIFS('ATL CR'!$J:$J,'ATL CR'!$I:$I,'ATL GA Inventory'!$B94,'ATL CR'!$L:$L,'ATL GA Inventory'!GJ$3)</f>
        <v>0</v>
      </c>
      <c r="GK94" s="13">
        <f>SUMIFS('ATL RAW'!$J:$J,'ATL RAW'!$I:$I,'ATL GA Inventory'!$B94,'ATL RAW'!$L:$L,'ATL GA Inventory'!GK$3)+SUMIFS('ATL CR'!$J:$J,'ATL CR'!$I:$I,'ATL GA Inventory'!$B94,'ATL CR'!$L:$L,'ATL GA Inventory'!GK$3)</f>
        <v>0</v>
      </c>
      <c r="GL94" s="13">
        <f>SUMIFS('ATL RAW'!$J:$J,'ATL RAW'!$I:$I,'ATL GA Inventory'!$B94,'ATL RAW'!$L:$L,'ATL GA Inventory'!GL$3)+SUMIFS('ATL CR'!$J:$J,'ATL CR'!$I:$I,'ATL GA Inventory'!$B94,'ATL CR'!$L:$L,'ATL GA Inventory'!GL$3)</f>
        <v>0</v>
      </c>
      <c r="GM94" s="13">
        <f>SUMIFS('ATL RAW'!$J:$J,'ATL RAW'!$I:$I,'ATL GA Inventory'!$B94,'ATL RAW'!$L:$L,'ATL GA Inventory'!GM$3)+SUMIFS('ATL CR'!$J:$J,'ATL CR'!$I:$I,'ATL GA Inventory'!$B94,'ATL CR'!$L:$L,'ATL GA Inventory'!GM$3)</f>
        <v>0</v>
      </c>
      <c r="GN94" s="13">
        <f>SUMIFS('ATL RAW'!$J:$J,'ATL RAW'!$I:$I,'ATL GA Inventory'!$B94,'ATL RAW'!$L:$L,'ATL GA Inventory'!GN$3)+SUMIFS('ATL CR'!$J:$J,'ATL CR'!$I:$I,'ATL GA Inventory'!$B94,'ATL CR'!$L:$L,'ATL GA Inventory'!GN$3)</f>
        <v>0</v>
      </c>
      <c r="GO94" s="13">
        <f>SUMIFS('ATL RAW'!$J:$J,'ATL RAW'!$I:$I,'ATL GA Inventory'!$B94,'ATL RAW'!$L:$L,'ATL GA Inventory'!GO$3)+SUMIFS('ATL CR'!$J:$J,'ATL CR'!$I:$I,'ATL GA Inventory'!$B94,'ATL CR'!$L:$L,'ATL GA Inventory'!GO$3)</f>
        <v>0</v>
      </c>
      <c r="GP94" s="13">
        <f>SUMIFS('ATL RAW'!$J:$J,'ATL RAW'!$I:$I,'ATL GA Inventory'!$B94,'ATL RAW'!$L:$L,'ATL GA Inventory'!GP$3)+SUMIFS('ATL CR'!$J:$J,'ATL CR'!$I:$I,'ATL GA Inventory'!$B94,'ATL CR'!$L:$L,'ATL GA Inventory'!GP$3)</f>
        <v>0</v>
      </c>
      <c r="GQ94" s="13">
        <f>SUMIFS('ATL RAW'!$J:$J,'ATL RAW'!$I:$I,'ATL GA Inventory'!$B94,'ATL RAW'!$L:$L,'ATL GA Inventory'!GQ$3)+SUMIFS('ATL CR'!$J:$J,'ATL CR'!$I:$I,'ATL GA Inventory'!$B94,'ATL CR'!$L:$L,'ATL GA Inventory'!GQ$3)</f>
        <v>0</v>
      </c>
      <c r="GR94" s="13">
        <f>SUMIFS('ATL RAW'!$J:$J,'ATL RAW'!$I:$I,'ATL GA Inventory'!$B94,'ATL RAW'!$L:$L,'ATL GA Inventory'!GR$3)+SUMIFS('ATL CR'!$J:$J,'ATL CR'!$I:$I,'ATL GA Inventory'!$B94,'ATL CR'!$L:$L,'ATL GA Inventory'!GR$3)</f>
        <v>0</v>
      </c>
      <c r="GS94" s="13">
        <f>SUMIFS('ATL RAW'!$J:$J,'ATL RAW'!$I:$I,'ATL GA Inventory'!$B94,'ATL RAW'!$L:$L,'ATL GA Inventory'!GS$3)+SUMIFS('ATL CR'!$J:$J,'ATL CR'!$I:$I,'ATL GA Inventory'!$B94,'ATL CR'!$L:$L,'ATL GA Inventory'!GS$3)</f>
        <v>0</v>
      </c>
      <c r="GT94" s="13">
        <f>SUMIFS('ATL RAW'!$J:$J,'ATL RAW'!$I:$I,'ATL GA Inventory'!$B94,'ATL RAW'!$L:$L,'ATL GA Inventory'!GT$3)+SUMIFS('ATL CR'!$J:$J,'ATL CR'!$I:$I,'ATL GA Inventory'!$B94,'ATL CR'!$L:$L,'ATL GA Inventory'!GT$3)</f>
        <v>0</v>
      </c>
      <c r="GU94" s="13">
        <f>SUMIFS('ATL RAW'!$J:$J,'ATL RAW'!$I:$I,'ATL GA Inventory'!$B94,'ATL RAW'!$L:$L,'ATL GA Inventory'!GU$3)+SUMIFS('ATL CR'!$J:$J,'ATL CR'!$I:$I,'ATL GA Inventory'!$B94,'ATL CR'!$L:$L,'ATL GA Inventory'!GU$3)</f>
        <v>0</v>
      </c>
      <c r="GV94" s="13">
        <f>SUMIFS('ATL RAW'!$J:$J,'ATL RAW'!$I:$I,'ATL GA Inventory'!$B94,'ATL RAW'!$L:$L,'ATL GA Inventory'!GV$3)+SUMIFS('ATL CR'!$J:$J,'ATL CR'!$I:$I,'ATL GA Inventory'!$B94,'ATL CR'!$L:$L,'ATL GA Inventory'!GV$3)</f>
        <v>0</v>
      </c>
      <c r="GW94" s="13">
        <f>SUMIFS('ATL RAW'!$J:$J,'ATL RAW'!$I:$I,'ATL GA Inventory'!$B94,'ATL RAW'!$L:$L,'ATL GA Inventory'!GW$3)+SUMIFS('ATL CR'!$J:$J,'ATL CR'!$I:$I,'ATL GA Inventory'!$B94,'ATL CR'!$L:$L,'ATL GA Inventory'!GW$3)</f>
        <v>0</v>
      </c>
      <c r="GX94" s="13">
        <f>SUMIFS('ATL RAW'!$J:$J,'ATL RAW'!$I:$I,'ATL GA Inventory'!$B94,'ATL RAW'!$L:$L,'ATL GA Inventory'!GX$3)+SUMIFS('ATL CR'!$J:$J,'ATL CR'!$I:$I,'ATL GA Inventory'!$B94,'ATL CR'!$L:$L,'ATL GA Inventory'!GX$3)</f>
        <v>0</v>
      </c>
      <c r="GY94" s="13">
        <f>SUMIFS('ATL RAW'!$J:$J,'ATL RAW'!$I:$I,'ATL GA Inventory'!$B94,'ATL RAW'!$L:$L,'ATL GA Inventory'!GY$3)+SUMIFS('ATL CR'!$J:$J,'ATL CR'!$I:$I,'ATL GA Inventory'!$B94,'ATL CR'!$L:$L,'ATL GA Inventory'!GY$3)</f>
        <v>0</v>
      </c>
    </row>
    <row r="95" spans="1:207">
      <c r="A95" s="15" t="s">
        <v>8123</v>
      </c>
      <c r="B95" s="15">
        <f t="shared" si="13"/>
        <v>46106145</v>
      </c>
      <c r="C95" s="15" t="str">
        <f t="shared" si="13"/>
        <v>Q.PEAK DUO L-G6P.2</v>
      </c>
      <c r="D95" s="14">
        <f t="shared" si="13"/>
        <v>425</v>
      </c>
      <c r="E95" s="13">
        <f>SUMIFS('ATL RAW'!$J:$J,'ATL RAW'!$I:$I,'ATL GA Inventory'!$B95,'ATL RAW'!$L:$L,'ATL GA Inventory'!E$3)+SUMIFS('ATL CR'!$J:$J,'ATL CR'!$I:$I,'ATL GA Inventory'!$B95,'ATL CR'!$L:$L,'ATL GA Inventory'!E$3)</f>
        <v>0</v>
      </c>
      <c r="F95" s="13">
        <f>SUMIFS('ATL RAW'!$J:$J,'ATL RAW'!$I:$I,'ATL GA Inventory'!$B95,'ATL RAW'!$L:$L,'ATL GA Inventory'!F$3)+SUMIFS('ATL CR'!$J:$J,'ATL CR'!$I:$I,'ATL GA Inventory'!$B95,'ATL CR'!$L:$L,'ATL GA Inventory'!F$3)</f>
        <v>0</v>
      </c>
      <c r="G95" s="13">
        <f>SUMIFS('ATL RAW'!$J:$J,'ATL RAW'!$I:$I,'ATL GA Inventory'!$B95,'ATL RAW'!$L:$L,'ATL GA Inventory'!G$3)+SUMIFS('ATL CR'!$J:$J,'ATL CR'!$I:$I,'ATL GA Inventory'!$B95,'ATL CR'!$L:$L,'ATL GA Inventory'!G$3)</f>
        <v>0</v>
      </c>
      <c r="H95" s="13">
        <f>SUMIFS('ATL RAW'!$J:$J,'ATL RAW'!$I:$I,'ATL GA Inventory'!$B95,'ATL RAW'!$L:$L,'ATL GA Inventory'!H$3)+SUMIFS('ATL CR'!$J:$J,'ATL CR'!$I:$I,'ATL GA Inventory'!$B95,'ATL CR'!$L:$L,'ATL GA Inventory'!H$3)</f>
        <v>0</v>
      </c>
      <c r="I95" s="13">
        <f>SUMIFS('ATL RAW'!$J:$J,'ATL RAW'!$I:$I,'ATL GA Inventory'!$B95,'ATL RAW'!$L:$L,'ATL GA Inventory'!I$3)+SUMIFS('ATL CR'!$J:$J,'ATL CR'!$I:$I,'ATL GA Inventory'!$B95,'ATL CR'!$L:$L,'ATL GA Inventory'!I$3)</f>
        <v>0</v>
      </c>
      <c r="J95" s="13">
        <f>SUMIFS('ATL RAW'!$J:$J,'ATL RAW'!$I:$I,'ATL GA Inventory'!$B95,'ATL RAW'!$L:$L,'ATL GA Inventory'!J$3)+SUMIFS('ATL CR'!$J:$J,'ATL CR'!$I:$I,'ATL GA Inventory'!$B95,'ATL CR'!$L:$L,'ATL GA Inventory'!J$3)</f>
        <v>0</v>
      </c>
      <c r="K95" s="13">
        <f>SUMIFS('ATL RAW'!$J:$J,'ATL RAW'!$I:$I,'ATL GA Inventory'!$B95,'ATL RAW'!$L:$L,'ATL GA Inventory'!K$3)+SUMIFS('ATL CR'!$J:$J,'ATL CR'!$I:$I,'ATL GA Inventory'!$B95,'ATL CR'!$L:$L,'ATL GA Inventory'!K$3)</f>
        <v>0</v>
      </c>
      <c r="L95" s="13">
        <f>SUMIFS('ATL RAW'!$J:$J,'ATL RAW'!$I:$I,'ATL GA Inventory'!$B95,'ATL RAW'!$L:$L,'ATL GA Inventory'!L$3)+SUMIFS('ATL CR'!$J:$J,'ATL CR'!$I:$I,'ATL GA Inventory'!$B95,'ATL CR'!$L:$L,'ATL GA Inventory'!L$3)</f>
        <v>0</v>
      </c>
      <c r="M95" s="13">
        <f>SUMIFS('ATL RAW'!$J:$J,'ATL RAW'!$I:$I,'ATL GA Inventory'!$B95,'ATL RAW'!$L:$L,'ATL GA Inventory'!M$3)+SUMIFS('ATL CR'!$J:$J,'ATL CR'!$I:$I,'ATL GA Inventory'!$B95,'ATL CR'!$L:$L,'ATL GA Inventory'!M$3)</f>
        <v>0</v>
      </c>
      <c r="N95" s="13">
        <f>SUMIFS('ATL RAW'!$J:$J,'ATL RAW'!$I:$I,'ATL GA Inventory'!$B95,'ATL RAW'!$L:$L,'ATL GA Inventory'!N$3)+SUMIFS('ATL CR'!$J:$J,'ATL CR'!$I:$I,'ATL GA Inventory'!$B95,'ATL CR'!$L:$L,'ATL GA Inventory'!N$3)</f>
        <v>0</v>
      </c>
      <c r="O95" s="13">
        <f>SUMIFS('ATL RAW'!$J:$J,'ATL RAW'!$I:$I,'ATL GA Inventory'!$B95,'ATL RAW'!$L:$L,'ATL GA Inventory'!O$3)+SUMIFS('ATL CR'!$J:$J,'ATL CR'!$I:$I,'ATL GA Inventory'!$B95,'ATL CR'!$L:$L,'ATL GA Inventory'!O$3)</f>
        <v>0</v>
      </c>
      <c r="P95" s="13">
        <f>SUMIFS('ATL RAW'!$J:$J,'ATL RAW'!$I:$I,'ATL GA Inventory'!$B95,'ATL RAW'!$L:$L,'ATL GA Inventory'!P$3)+SUMIFS('ATL CR'!$J:$J,'ATL CR'!$I:$I,'ATL GA Inventory'!$B95,'ATL CR'!$L:$L,'ATL GA Inventory'!P$3)</f>
        <v>0</v>
      </c>
      <c r="Q95" s="13">
        <f>SUMIFS('ATL RAW'!$J:$J,'ATL RAW'!$I:$I,'ATL GA Inventory'!$B95,'ATL RAW'!$L:$L,'ATL GA Inventory'!Q$3)+SUMIFS('ATL CR'!$J:$J,'ATL CR'!$I:$I,'ATL GA Inventory'!$B95,'ATL CR'!$L:$L,'ATL GA Inventory'!Q$3)</f>
        <v>0</v>
      </c>
      <c r="R95" s="13">
        <f>SUMIFS('ATL RAW'!$J:$J,'ATL RAW'!$I:$I,'ATL GA Inventory'!$B95,'ATL RAW'!$L:$L,'ATL GA Inventory'!R$3)+SUMIFS('ATL CR'!$J:$J,'ATL CR'!$I:$I,'ATL GA Inventory'!$B95,'ATL CR'!$L:$L,'ATL GA Inventory'!R$3)</f>
        <v>0</v>
      </c>
      <c r="S95" s="13">
        <f>SUMIFS('ATL RAW'!$J:$J,'ATL RAW'!$I:$I,'ATL GA Inventory'!$B95,'ATL RAW'!$L:$L,'ATL GA Inventory'!S$3)+SUMIFS('ATL CR'!$J:$J,'ATL CR'!$I:$I,'ATL GA Inventory'!$B95,'ATL CR'!$L:$L,'ATL GA Inventory'!S$3)</f>
        <v>0</v>
      </c>
      <c r="T95" s="13">
        <f>SUMIFS('ATL RAW'!$J:$J,'ATL RAW'!$I:$I,'ATL GA Inventory'!$B95,'ATL RAW'!$L:$L,'ATL GA Inventory'!T$3)+SUMIFS('ATL CR'!$J:$J,'ATL CR'!$I:$I,'ATL GA Inventory'!$B95,'ATL CR'!$L:$L,'ATL GA Inventory'!T$3)</f>
        <v>0</v>
      </c>
      <c r="U95" s="13">
        <f>SUMIFS('ATL RAW'!$J:$J,'ATL RAW'!$I:$I,'ATL GA Inventory'!$B95,'ATL RAW'!$L:$L,'ATL GA Inventory'!U$3)+SUMIFS('ATL CR'!$J:$J,'ATL CR'!$I:$I,'ATL GA Inventory'!$B95,'ATL CR'!$L:$L,'ATL GA Inventory'!U$3)</f>
        <v>0</v>
      </c>
      <c r="V95" s="13">
        <f>SUMIFS('ATL RAW'!$J:$J,'ATL RAW'!$I:$I,'ATL GA Inventory'!$B95,'ATL RAW'!$L:$L,'ATL GA Inventory'!V$3)+SUMIFS('ATL CR'!$J:$J,'ATL CR'!$I:$I,'ATL GA Inventory'!$B95,'ATL CR'!$L:$L,'ATL GA Inventory'!V$3)</f>
        <v>0</v>
      </c>
      <c r="W95" s="13">
        <f>SUMIFS('ATL RAW'!$J:$J,'ATL RAW'!$I:$I,'ATL GA Inventory'!$B95,'ATL RAW'!$L:$L,'ATL GA Inventory'!W$3)+SUMIFS('ATL CR'!$J:$J,'ATL CR'!$I:$I,'ATL GA Inventory'!$B95,'ATL CR'!$L:$L,'ATL GA Inventory'!W$3)</f>
        <v>0</v>
      </c>
      <c r="X95" s="13">
        <f>SUMIFS('ATL RAW'!$J:$J,'ATL RAW'!$I:$I,'ATL GA Inventory'!$B95,'ATL RAW'!$L:$L,'ATL GA Inventory'!X$3)+SUMIFS('ATL CR'!$J:$J,'ATL CR'!$I:$I,'ATL GA Inventory'!$B95,'ATL CR'!$L:$L,'ATL GA Inventory'!X$3)</f>
        <v>0</v>
      </c>
      <c r="Y95" s="13">
        <f>SUMIFS('ATL RAW'!$J:$J,'ATL RAW'!$I:$I,'ATL GA Inventory'!$B95,'ATL RAW'!$L:$L,'ATL GA Inventory'!Y$3)+SUMIFS('ATL CR'!$J:$J,'ATL CR'!$I:$I,'ATL GA Inventory'!$B95,'ATL CR'!$L:$L,'ATL GA Inventory'!Y$3)</f>
        <v>0</v>
      </c>
      <c r="Z95" s="13">
        <f>SUMIFS('ATL RAW'!$J:$J,'ATL RAW'!$I:$I,'ATL GA Inventory'!$B95,'ATL RAW'!$L:$L,'ATL GA Inventory'!Z$3)+SUMIFS('ATL CR'!$J:$J,'ATL CR'!$I:$I,'ATL GA Inventory'!$B95,'ATL CR'!$L:$L,'ATL GA Inventory'!Z$3)</f>
        <v>0</v>
      </c>
      <c r="AA95" s="13">
        <f>SUMIFS('ATL RAW'!$J:$J,'ATL RAW'!$I:$I,'ATL GA Inventory'!$B95,'ATL RAW'!$L:$L,'ATL GA Inventory'!AA$3)+SUMIFS('ATL CR'!$J:$J,'ATL CR'!$I:$I,'ATL GA Inventory'!$B95,'ATL CR'!$L:$L,'ATL GA Inventory'!AA$3)</f>
        <v>0</v>
      </c>
      <c r="AB95" s="13">
        <f>SUMIFS('ATL RAW'!$J:$J,'ATL RAW'!$I:$I,'ATL GA Inventory'!$B95,'ATL RAW'!$L:$L,'ATL GA Inventory'!AB$3)+SUMIFS('ATL CR'!$J:$J,'ATL CR'!$I:$I,'ATL GA Inventory'!$B95,'ATL CR'!$L:$L,'ATL GA Inventory'!AB$3)</f>
        <v>0</v>
      </c>
      <c r="AC95" s="13">
        <f>SUMIFS('ATL RAW'!$J:$J,'ATL RAW'!$I:$I,'ATL GA Inventory'!$B95,'ATL RAW'!$L:$L,'ATL GA Inventory'!AC$3)+SUMIFS('ATL CR'!$J:$J,'ATL CR'!$I:$I,'ATL GA Inventory'!$B95,'ATL CR'!$L:$L,'ATL GA Inventory'!AC$3)</f>
        <v>0</v>
      </c>
      <c r="AD95" s="13">
        <f>SUMIFS('ATL RAW'!$J:$J,'ATL RAW'!$I:$I,'ATL GA Inventory'!$B95,'ATL RAW'!$L:$L,'ATL GA Inventory'!AD$3)+SUMIFS('ATL CR'!$J:$J,'ATL CR'!$I:$I,'ATL GA Inventory'!$B95,'ATL CR'!$L:$L,'ATL GA Inventory'!AD$3)</f>
        <v>0</v>
      </c>
      <c r="AE95" s="13">
        <f>SUMIFS('ATL RAW'!$J:$J,'ATL RAW'!$I:$I,'ATL GA Inventory'!$B95,'ATL RAW'!$L:$L,'ATL GA Inventory'!AE$3)+SUMIFS('ATL CR'!$J:$J,'ATL CR'!$I:$I,'ATL GA Inventory'!$B95,'ATL CR'!$L:$L,'ATL GA Inventory'!AE$3)</f>
        <v>0</v>
      </c>
      <c r="AF95" s="13">
        <f>SUMIFS('ATL RAW'!$J:$J,'ATL RAW'!$I:$I,'ATL GA Inventory'!$B95,'ATL RAW'!$L:$L,'ATL GA Inventory'!AF$3)+SUMIFS('ATL CR'!$J:$J,'ATL CR'!$I:$I,'ATL GA Inventory'!$B95,'ATL CR'!$L:$L,'ATL GA Inventory'!AF$3)</f>
        <v>0</v>
      </c>
      <c r="AG95" s="13">
        <f>SUMIFS('ATL RAW'!$J:$J,'ATL RAW'!$I:$I,'ATL GA Inventory'!$B95,'ATL RAW'!$L:$L,'ATL GA Inventory'!AG$3)+SUMIFS('ATL CR'!$J:$J,'ATL CR'!$I:$I,'ATL GA Inventory'!$B95,'ATL CR'!$L:$L,'ATL GA Inventory'!AG$3)</f>
        <v>0</v>
      </c>
      <c r="AH95" s="13">
        <f>SUMIFS('ATL RAW'!$J:$J,'ATL RAW'!$I:$I,'ATL GA Inventory'!$B95,'ATL RAW'!$L:$L,'ATL GA Inventory'!AH$3)+SUMIFS('ATL CR'!$J:$J,'ATL CR'!$I:$I,'ATL GA Inventory'!$B95,'ATL CR'!$L:$L,'ATL GA Inventory'!AH$3)</f>
        <v>0</v>
      </c>
      <c r="AI95" s="13">
        <f>SUMIFS('ATL RAW'!$J:$J,'ATL RAW'!$I:$I,'ATL GA Inventory'!$B95,'ATL RAW'!$L:$L,'ATL GA Inventory'!AI$3)+SUMIFS('ATL CR'!$J:$J,'ATL CR'!$I:$I,'ATL GA Inventory'!$B95,'ATL CR'!$L:$L,'ATL GA Inventory'!AI$3)</f>
        <v>0</v>
      </c>
      <c r="AJ95" s="13">
        <f>SUMIFS('ATL RAW'!$J:$J,'ATL RAW'!$I:$I,'ATL GA Inventory'!$B95,'ATL RAW'!$L:$L,'ATL GA Inventory'!AJ$3)+SUMIFS('ATL CR'!$J:$J,'ATL CR'!$I:$I,'ATL GA Inventory'!$B95,'ATL CR'!$L:$L,'ATL GA Inventory'!AJ$3)</f>
        <v>0</v>
      </c>
      <c r="AK95" s="13">
        <f>SUMIFS('ATL RAW'!$J:$J,'ATL RAW'!$I:$I,'ATL GA Inventory'!$B95,'ATL RAW'!$L:$L,'ATL GA Inventory'!AK$3)+SUMIFS('ATL CR'!$J:$J,'ATL CR'!$I:$I,'ATL GA Inventory'!$B95,'ATL CR'!$L:$L,'ATL GA Inventory'!AK$3)</f>
        <v>0</v>
      </c>
      <c r="AL95" s="13">
        <f>SUMIFS('ATL RAW'!$J:$J,'ATL RAW'!$I:$I,'ATL GA Inventory'!$B95,'ATL RAW'!$L:$L,'ATL GA Inventory'!AL$3)+SUMIFS('ATL CR'!$J:$J,'ATL CR'!$I:$I,'ATL GA Inventory'!$B95,'ATL CR'!$L:$L,'ATL GA Inventory'!AL$3)</f>
        <v>0</v>
      </c>
      <c r="AM95" s="13">
        <f>SUMIFS('ATL RAW'!$J:$J,'ATL RAW'!$I:$I,'ATL GA Inventory'!$B95,'ATL RAW'!$L:$L,'ATL GA Inventory'!AM$3)+SUMIFS('ATL CR'!$J:$J,'ATL CR'!$I:$I,'ATL GA Inventory'!$B95,'ATL CR'!$L:$L,'ATL GA Inventory'!AM$3)</f>
        <v>0</v>
      </c>
      <c r="AN95" s="13">
        <f>SUMIFS('ATL RAW'!$J:$J,'ATL RAW'!$I:$I,'ATL GA Inventory'!$B95,'ATL RAW'!$L:$L,'ATL GA Inventory'!AN$3)+SUMIFS('ATL CR'!$J:$J,'ATL CR'!$I:$I,'ATL GA Inventory'!$B95,'ATL CR'!$L:$L,'ATL GA Inventory'!AN$3)</f>
        <v>0</v>
      </c>
      <c r="AO95" s="13">
        <f>SUMIFS('ATL RAW'!$J:$J,'ATL RAW'!$I:$I,'ATL GA Inventory'!$B95,'ATL RAW'!$L:$L,'ATL GA Inventory'!AO$3)+SUMIFS('ATL CR'!$J:$J,'ATL CR'!$I:$I,'ATL GA Inventory'!$B95,'ATL CR'!$L:$L,'ATL GA Inventory'!AO$3)</f>
        <v>0</v>
      </c>
      <c r="AP95" s="13">
        <f>SUMIFS('ATL RAW'!$J:$J,'ATL RAW'!$I:$I,'ATL GA Inventory'!$B95,'ATL RAW'!$L:$L,'ATL GA Inventory'!AP$3)+SUMIFS('ATL CR'!$J:$J,'ATL CR'!$I:$I,'ATL GA Inventory'!$B95,'ATL CR'!$L:$L,'ATL GA Inventory'!AP$3)</f>
        <v>0</v>
      </c>
      <c r="AQ95" s="13">
        <f>SUMIFS('ATL RAW'!$J:$J,'ATL RAW'!$I:$I,'ATL GA Inventory'!$B95,'ATL RAW'!$L:$L,'ATL GA Inventory'!AQ$3)+SUMIFS('ATL CR'!$J:$J,'ATL CR'!$I:$I,'ATL GA Inventory'!$B95,'ATL CR'!$L:$L,'ATL GA Inventory'!AQ$3)</f>
        <v>0</v>
      </c>
      <c r="AR95" s="13">
        <f>SUMIFS('ATL RAW'!$J:$J,'ATL RAW'!$I:$I,'ATL GA Inventory'!$B95,'ATL RAW'!$L:$L,'ATL GA Inventory'!AR$3)+SUMIFS('ATL CR'!$J:$J,'ATL CR'!$I:$I,'ATL GA Inventory'!$B95,'ATL CR'!$L:$L,'ATL GA Inventory'!AR$3)</f>
        <v>0</v>
      </c>
      <c r="AS95" s="13">
        <f>SUMIFS('ATL RAW'!$J:$J,'ATL RAW'!$I:$I,'ATL GA Inventory'!$B95,'ATL RAW'!$L:$L,'ATL GA Inventory'!AS$3)+SUMIFS('ATL CR'!$J:$J,'ATL CR'!$I:$I,'ATL GA Inventory'!$B95,'ATL CR'!$L:$L,'ATL GA Inventory'!AS$3)</f>
        <v>0</v>
      </c>
      <c r="AT95" s="13">
        <f>SUMIFS('ATL RAW'!$J:$J,'ATL RAW'!$I:$I,'ATL GA Inventory'!$B95,'ATL RAW'!$L:$L,'ATL GA Inventory'!AT$3)+SUMIFS('ATL CR'!$J:$J,'ATL CR'!$I:$I,'ATL GA Inventory'!$B95,'ATL CR'!$L:$L,'ATL GA Inventory'!AT$3)</f>
        <v>0</v>
      </c>
      <c r="AU95" s="13">
        <f>SUMIFS('ATL RAW'!$J:$J,'ATL RAW'!$I:$I,'ATL GA Inventory'!$B95,'ATL RAW'!$L:$L,'ATL GA Inventory'!AU$3)+SUMIFS('ATL CR'!$J:$J,'ATL CR'!$I:$I,'ATL GA Inventory'!$B95,'ATL CR'!$L:$L,'ATL GA Inventory'!AU$3)</f>
        <v>0</v>
      </c>
      <c r="AV95" s="13">
        <f>SUMIFS('ATL RAW'!$J:$J,'ATL RAW'!$I:$I,'ATL GA Inventory'!$B95,'ATL RAW'!$L:$L,'ATL GA Inventory'!AV$3)+SUMIFS('ATL CR'!$J:$J,'ATL CR'!$I:$I,'ATL GA Inventory'!$B95,'ATL CR'!$L:$L,'ATL GA Inventory'!AV$3)</f>
        <v>0</v>
      </c>
      <c r="AW95" s="13">
        <f>SUMIFS('ATL RAW'!$J:$J,'ATL RAW'!$I:$I,'ATL GA Inventory'!$B95,'ATL RAW'!$L:$L,'ATL GA Inventory'!AW$3)+SUMIFS('ATL CR'!$J:$J,'ATL CR'!$I:$I,'ATL GA Inventory'!$B95,'ATL CR'!$L:$L,'ATL GA Inventory'!AW$3)</f>
        <v>0</v>
      </c>
      <c r="AX95" s="13">
        <f>SUMIFS('ATL RAW'!$J:$J,'ATL RAW'!$I:$I,'ATL GA Inventory'!$B95,'ATL RAW'!$L:$L,'ATL GA Inventory'!AX$3)+SUMIFS('ATL CR'!$J:$J,'ATL CR'!$I:$I,'ATL GA Inventory'!$B95,'ATL CR'!$L:$L,'ATL GA Inventory'!AX$3)</f>
        <v>0</v>
      </c>
      <c r="AY95" s="13">
        <f>SUMIFS('ATL RAW'!$J:$J,'ATL RAW'!$I:$I,'ATL GA Inventory'!$B95,'ATL RAW'!$L:$L,'ATL GA Inventory'!AY$3)+SUMIFS('ATL CR'!$J:$J,'ATL CR'!$I:$I,'ATL GA Inventory'!$B95,'ATL CR'!$L:$L,'ATL GA Inventory'!AY$3)</f>
        <v>0</v>
      </c>
      <c r="AZ95" s="13">
        <f>SUMIFS('ATL RAW'!$J:$J,'ATL RAW'!$I:$I,'ATL GA Inventory'!$B95,'ATL RAW'!$L:$L,'ATL GA Inventory'!AZ$3)+SUMIFS('ATL CR'!$J:$J,'ATL CR'!$I:$I,'ATL GA Inventory'!$B95,'ATL CR'!$L:$L,'ATL GA Inventory'!AZ$3)</f>
        <v>0</v>
      </c>
      <c r="BA95" s="13">
        <f>SUMIFS('ATL RAW'!$J:$J,'ATL RAW'!$I:$I,'ATL GA Inventory'!$B95,'ATL RAW'!$L:$L,'ATL GA Inventory'!BA$3)+SUMIFS('ATL CR'!$J:$J,'ATL CR'!$I:$I,'ATL GA Inventory'!$B95,'ATL CR'!$L:$L,'ATL GA Inventory'!BA$3)</f>
        <v>0</v>
      </c>
      <c r="BB95" s="13">
        <f>SUMIFS('ATL RAW'!$J:$J,'ATL RAW'!$I:$I,'ATL GA Inventory'!$B95,'ATL RAW'!$L:$L,'ATL GA Inventory'!BB$3)+SUMIFS('ATL CR'!$J:$J,'ATL CR'!$I:$I,'ATL GA Inventory'!$B95,'ATL CR'!$L:$L,'ATL GA Inventory'!BB$3)</f>
        <v>0</v>
      </c>
      <c r="BC95" s="13">
        <f>SUMIFS('ATL RAW'!$J:$J,'ATL RAW'!$I:$I,'ATL GA Inventory'!$B95,'ATL RAW'!$L:$L,'ATL GA Inventory'!BC$3)+SUMIFS('ATL CR'!$J:$J,'ATL CR'!$I:$I,'ATL GA Inventory'!$B95,'ATL CR'!$L:$L,'ATL GA Inventory'!BC$3)</f>
        <v>0</v>
      </c>
      <c r="BD95" s="13">
        <f>SUMIFS('ATL RAW'!$J:$J,'ATL RAW'!$I:$I,'ATL GA Inventory'!$B95,'ATL RAW'!$L:$L,'ATL GA Inventory'!BD$3)+SUMIFS('ATL CR'!$J:$J,'ATL CR'!$I:$I,'ATL GA Inventory'!$B95,'ATL CR'!$L:$L,'ATL GA Inventory'!BD$3)</f>
        <v>0</v>
      </c>
      <c r="BE95" s="13">
        <f>SUMIFS('ATL RAW'!$J:$J,'ATL RAW'!$I:$I,'ATL GA Inventory'!$B95,'ATL RAW'!$L:$L,'ATL GA Inventory'!BE$3)+SUMIFS('ATL CR'!$J:$J,'ATL CR'!$I:$I,'ATL GA Inventory'!$B95,'ATL CR'!$L:$L,'ATL GA Inventory'!BE$3)</f>
        <v>0</v>
      </c>
      <c r="BF95" s="13">
        <f>SUMIFS('ATL RAW'!$J:$J,'ATL RAW'!$I:$I,'ATL GA Inventory'!$B95,'ATL RAW'!$L:$L,'ATL GA Inventory'!BF$3)+SUMIFS('ATL CR'!$J:$J,'ATL CR'!$I:$I,'ATL GA Inventory'!$B95,'ATL CR'!$L:$L,'ATL GA Inventory'!BF$3)</f>
        <v>0</v>
      </c>
      <c r="BG95" s="13">
        <f>SUMIFS('ATL RAW'!$J:$J,'ATL RAW'!$I:$I,'ATL GA Inventory'!$B95,'ATL RAW'!$L:$L,'ATL GA Inventory'!BG$3)+SUMIFS('ATL CR'!$J:$J,'ATL CR'!$I:$I,'ATL GA Inventory'!$B95,'ATL CR'!$L:$L,'ATL GA Inventory'!BG$3)</f>
        <v>0</v>
      </c>
      <c r="BH95" s="13">
        <f>SUMIFS('ATL RAW'!$J:$J,'ATL RAW'!$I:$I,'ATL GA Inventory'!$B95,'ATL RAW'!$L:$L,'ATL GA Inventory'!BH$3)+SUMIFS('ATL CR'!$J:$J,'ATL CR'!$I:$I,'ATL GA Inventory'!$B95,'ATL CR'!$L:$L,'ATL GA Inventory'!BH$3)</f>
        <v>0</v>
      </c>
      <c r="BI95" s="13">
        <f>SUMIFS('ATL RAW'!$J:$J,'ATL RAW'!$I:$I,'ATL GA Inventory'!$B95,'ATL RAW'!$L:$L,'ATL GA Inventory'!BI$3)+SUMIFS('ATL CR'!$J:$J,'ATL CR'!$I:$I,'ATL GA Inventory'!$B95,'ATL CR'!$L:$L,'ATL GA Inventory'!BI$3)</f>
        <v>0</v>
      </c>
      <c r="BJ95" s="13">
        <f>SUMIFS('ATL RAW'!$J:$J,'ATL RAW'!$I:$I,'ATL GA Inventory'!$B95,'ATL RAW'!$L:$L,'ATL GA Inventory'!BJ$3)+SUMIFS('ATL CR'!$J:$J,'ATL CR'!$I:$I,'ATL GA Inventory'!$B95,'ATL CR'!$L:$L,'ATL GA Inventory'!BJ$3)</f>
        <v>0</v>
      </c>
      <c r="BK95" s="13">
        <f>SUMIFS('ATL RAW'!$J:$J,'ATL RAW'!$I:$I,'ATL GA Inventory'!$B95,'ATL RAW'!$L:$L,'ATL GA Inventory'!BK$3)+SUMIFS('ATL CR'!$J:$J,'ATL CR'!$I:$I,'ATL GA Inventory'!$B95,'ATL CR'!$L:$L,'ATL GA Inventory'!BK$3)</f>
        <v>0</v>
      </c>
      <c r="BL95" s="13">
        <f>SUMIFS('ATL RAW'!$J:$J,'ATL RAW'!$I:$I,'ATL GA Inventory'!$B95,'ATL RAW'!$L:$L,'ATL GA Inventory'!BL$3)+SUMIFS('ATL CR'!$J:$J,'ATL CR'!$I:$I,'ATL GA Inventory'!$B95,'ATL CR'!$L:$L,'ATL GA Inventory'!BL$3)</f>
        <v>0</v>
      </c>
      <c r="BM95" s="13">
        <f>SUMIFS('ATL RAW'!$J:$J,'ATL RAW'!$I:$I,'ATL GA Inventory'!$B95,'ATL RAW'!$L:$L,'ATL GA Inventory'!BM$3)+SUMIFS('ATL CR'!$J:$J,'ATL CR'!$I:$I,'ATL GA Inventory'!$B95,'ATL CR'!$L:$L,'ATL GA Inventory'!BM$3)</f>
        <v>0</v>
      </c>
      <c r="BN95" s="13">
        <f>SUMIFS('ATL RAW'!$J:$J,'ATL RAW'!$I:$I,'ATL GA Inventory'!$B95,'ATL RAW'!$L:$L,'ATL GA Inventory'!BN$3)+SUMIFS('ATL CR'!$J:$J,'ATL CR'!$I:$I,'ATL GA Inventory'!$B95,'ATL CR'!$L:$L,'ATL GA Inventory'!BN$3)</f>
        <v>0</v>
      </c>
      <c r="BO95" s="13">
        <f>SUMIFS('ATL RAW'!$J:$J,'ATL RAW'!$I:$I,'ATL GA Inventory'!$B95,'ATL RAW'!$L:$L,'ATL GA Inventory'!BO$3)+SUMIFS('ATL CR'!$J:$J,'ATL CR'!$I:$I,'ATL GA Inventory'!$B95,'ATL CR'!$L:$L,'ATL GA Inventory'!BO$3)</f>
        <v>0</v>
      </c>
      <c r="BP95" s="13">
        <f>SUMIFS('ATL RAW'!$J:$J,'ATL RAW'!$I:$I,'ATL GA Inventory'!$B95,'ATL RAW'!$L:$L,'ATL GA Inventory'!BP$3)+SUMIFS('ATL CR'!$J:$J,'ATL CR'!$I:$I,'ATL GA Inventory'!$B95,'ATL CR'!$L:$L,'ATL GA Inventory'!BP$3)</f>
        <v>83</v>
      </c>
      <c r="BQ95" s="13">
        <f>SUMIFS('ATL RAW'!$J:$J,'ATL RAW'!$I:$I,'ATL GA Inventory'!$B95,'ATL RAW'!$L:$L,'ATL GA Inventory'!BQ$3)+SUMIFS('ATL CR'!$J:$J,'ATL CR'!$I:$I,'ATL GA Inventory'!$B95,'ATL CR'!$L:$L,'ATL GA Inventory'!BQ$3)</f>
        <v>0</v>
      </c>
      <c r="BR95" s="13">
        <f>SUMIFS('ATL RAW'!$J:$J,'ATL RAW'!$I:$I,'ATL GA Inventory'!$B95,'ATL RAW'!$L:$L,'ATL GA Inventory'!BR$3)+SUMIFS('ATL CR'!$J:$J,'ATL CR'!$I:$I,'ATL GA Inventory'!$B95,'ATL CR'!$L:$L,'ATL GA Inventory'!BR$3)</f>
        <v>0</v>
      </c>
      <c r="BS95" s="13">
        <f>SUMIFS('ATL RAW'!$J:$J,'ATL RAW'!$I:$I,'ATL GA Inventory'!$B95,'ATL RAW'!$L:$L,'ATL GA Inventory'!BS$3)+SUMIFS('ATL CR'!$J:$J,'ATL CR'!$I:$I,'ATL GA Inventory'!$B95,'ATL CR'!$L:$L,'ATL GA Inventory'!BS$3)</f>
        <v>0</v>
      </c>
      <c r="BT95" s="13">
        <f>SUMIFS('ATL RAW'!$J:$J,'ATL RAW'!$I:$I,'ATL GA Inventory'!$B95,'ATL RAW'!$L:$L,'ATL GA Inventory'!BT$3)+SUMIFS('ATL CR'!$J:$J,'ATL CR'!$I:$I,'ATL GA Inventory'!$B95,'ATL CR'!$L:$L,'ATL GA Inventory'!BT$3)</f>
        <v>0</v>
      </c>
      <c r="BU95" s="13">
        <f>SUMIFS('ATL RAW'!$J:$J,'ATL RAW'!$I:$I,'ATL GA Inventory'!$B95,'ATL RAW'!$L:$L,'ATL GA Inventory'!BU$3)+SUMIFS('ATL CR'!$J:$J,'ATL CR'!$I:$I,'ATL GA Inventory'!$B95,'ATL CR'!$L:$L,'ATL GA Inventory'!BU$3)</f>
        <v>0</v>
      </c>
      <c r="BV95" s="13">
        <f>SUMIFS('ATL RAW'!$J:$J,'ATL RAW'!$I:$I,'ATL GA Inventory'!$B95,'ATL RAW'!$L:$L,'ATL GA Inventory'!BV$3)+SUMIFS('ATL CR'!$J:$J,'ATL CR'!$I:$I,'ATL GA Inventory'!$B95,'ATL CR'!$L:$L,'ATL GA Inventory'!BV$3)</f>
        <v>0</v>
      </c>
      <c r="BW95" s="13">
        <f>SUMIFS('ATL RAW'!$J:$J,'ATL RAW'!$I:$I,'ATL GA Inventory'!$B95,'ATL RAW'!$L:$L,'ATL GA Inventory'!BW$3)+SUMIFS('ATL CR'!$J:$J,'ATL CR'!$I:$I,'ATL GA Inventory'!$B95,'ATL CR'!$L:$L,'ATL GA Inventory'!BW$3)</f>
        <v>0</v>
      </c>
      <c r="BX95" s="13">
        <f>SUMIFS('ATL RAW'!$J:$J,'ATL RAW'!$I:$I,'ATL GA Inventory'!$B95,'ATL RAW'!$L:$L,'ATL GA Inventory'!BX$3)+SUMIFS('ATL CR'!$J:$J,'ATL CR'!$I:$I,'ATL GA Inventory'!$B95,'ATL CR'!$L:$L,'ATL GA Inventory'!BX$3)</f>
        <v>0</v>
      </c>
      <c r="BY95" s="13">
        <f>SUMIFS('ATL RAW'!$J:$J,'ATL RAW'!$I:$I,'ATL GA Inventory'!$B95,'ATL RAW'!$L:$L,'ATL GA Inventory'!BY$3)+SUMIFS('ATL CR'!$J:$J,'ATL CR'!$I:$I,'ATL GA Inventory'!$B95,'ATL CR'!$L:$L,'ATL GA Inventory'!BY$3)</f>
        <v>0</v>
      </c>
      <c r="BZ95" s="13">
        <f>SUMIFS('ATL RAW'!$J:$J,'ATL RAW'!$I:$I,'ATL GA Inventory'!$B95,'ATL RAW'!$L:$L,'ATL GA Inventory'!BZ$3)+SUMIFS('ATL CR'!$J:$J,'ATL CR'!$I:$I,'ATL GA Inventory'!$B95,'ATL CR'!$L:$L,'ATL GA Inventory'!BZ$3)</f>
        <v>0</v>
      </c>
      <c r="CA95" s="13">
        <f>SUMIFS('ATL RAW'!$J:$J,'ATL RAW'!$I:$I,'ATL GA Inventory'!$B95,'ATL RAW'!$L:$L,'ATL GA Inventory'!CA$3)+SUMIFS('ATL CR'!$J:$J,'ATL CR'!$I:$I,'ATL GA Inventory'!$B95,'ATL CR'!$L:$L,'ATL GA Inventory'!CA$3)</f>
        <v>0</v>
      </c>
      <c r="CB95" s="13">
        <f>SUMIFS('ATL RAW'!$J:$J,'ATL RAW'!$I:$I,'ATL GA Inventory'!$B95,'ATL RAW'!$L:$L,'ATL GA Inventory'!CB$3)+SUMIFS('ATL CR'!$J:$J,'ATL CR'!$I:$I,'ATL GA Inventory'!$B95,'ATL CR'!$L:$L,'ATL GA Inventory'!CB$3)</f>
        <v>0</v>
      </c>
      <c r="CC95" s="13">
        <f>SUMIFS('ATL RAW'!$J:$J,'ATL RAW'!$I:$I,'ATL GA Inventory'!$B95,'ATL RAW'!$L:$L,'ATL GA Inventory'!CC$3)+SUMIFS('ATL CR'!$J:$J,'ATL CR'!$I:$I,'ATL GA Inventory'!$B95,'ATL CR'!$L:$L,'ATL GA Inventory'!CC$3)</f>
        <v>0</v>
      </c>
      <c r="CD95" s="13">
        <f>SUMIFS('ATL RAW'!$J:$J,'ATL RAW'!$I:$I,'ATL GA Inventory'!$B95,'ATL RAW'!$L:$L,'ATL GA Inventory'!CD$3)+SUMIFS('ATL CR'!$J:$J,'ATL CR'!$I:$I,'ATL GA Inventory'!$B95,'ATL CR'!$L:$L,'ATL GA Inventory'!CD$3)</f>
        <v>0</v>
      </c>
      <c r="CE95" s="13">
        <f>SUMIFS('ATL RAW'!$J:$J,'ATL RAW'!$I:$I,'ATL GA Inventory'!$B95,'ATL RAW'!$L:$L,'ATL GA Inventory'!CE$3)+SUMIFS('ATL CR'!$J:$J,'ATL CR'!$I:$I,'ATL GA Inventory'!$B95,'ATL CR'!$L:$L,'ATL GA Inventory'!CE$3)</f>
        <v>0</v>
      </c>
      <c r="CF95" s="13">
        <f>SUMIFS('ATL RAW'!$J:$J,'ATL RAW'!$I:$I,'ATL GA Inventory'!$B95,'ATL RAW'!$L:$L,'ATL GA Inventory'!CF$3)+SUMIFS('ATL CR'!$J:$J,'ATL CR'!$I:$I,'ATL GA Inventory'!$B95,'ATL CR'!$L:$L,'ATL GA Inventory'!CF$3)</f>
        <v>0</v>
      </c>
      <c r="CG95" s="13">
        <f>SUMIFS('ATL RAW'!$J:$J,'ATL RAW'!$I:$I,'ATL GA Inventory'!$B95,'ATL RAW'!$L:$L,'ATL GA Inventory'!CG$3)+SUMIFS('ATL CR'!$J:$J,'ATL CR'!$I:$I,'ATL GA Inventory'!$B95,'ATL CR'!$L:$L,'ATL GA Inventory'!CG$3)</f>
        <v>0</v>
      </c>
      <c r="CH95" s="13">
        <f>SUMIFS('ATL RAW'!$J:$J,'ATL RAW'!$I:$I,'ATL GA Inventory'!$B95,'ATL RAW'!$L:$L,'ATL GA Inventory'!CH$3)+SUMIFS('ATL CR'!$J:$J,'ATL CR'!$I:$I,'ATL GA Inventory'!$B95,'ATL CR'!$L:$L,'ATL GA Inventory'!CH$3)</f>
        <v>0</v>
      </c>
      <c r="CI95" s="13">
        <f>SUMIFS('ATL RAW'!$J:$J,'ATL RAW'!$I:$I,'ATL GA Inventory'!$B95,'ATL RAW'!$L:$L,'ATL GA Inventory'!CI$3)+SUMIFS('ATL CR'!$J:$J,'ATL CR'!$I:$I,'ATL GA Inventory'!$B95,'ATL CR'!$L:$L,'ATL GA Inventory'!CI$3)</f>
        <v>0</v>
      </c>
      <c r="CJ95" s="13">
        <f>SUMIFS('ATL RAW'!$J:$J,'ATL RAW'!$I:$I,'ATL GA Inventory'!$B95,'ATL RAW'!$L:$L,'ATL GA Inventory'!CJ$3)+SUMIFS('ATL CR'!$J:$J,'ATL CR'!$I:$I,'ATL GA Inventory'!$B95,'ATL CR'!$L:$L,'ATL GA Inventory'!CJ$3)</f>
        <v>0</v>
      </c>
      <c r="CK95" s="13">
        <f>SUMIFS('ATL RAW'!$J:$J,'ATL RAW'!$I:$I,'ATL GA Inventory'!$B95,'ATL RAW'!$L:$L,'ATL GA Inventory'!CK$3)+SUMIFS('ATL CR'!$J:$J,'ATL CR'!$I:$I,'ATL GA Inventory'!$B95,'ATL CR'!$L:$L,'ATL GA Inventory'!CK$3)</f>
        <v>0</v>
      </c>
      <c r="CL95" s="13">
        <f>SUMIFS('ATL RAW'!$J:$J,'ATL RAW'!$I:$I,'ATL GA Inventory'!$B95,'ATL RAW'!$L:$L,'ATL GA Inventory'!CL$3)+SUMIFS('ATL CR'!$J:$J,'ATL CR'!$I:$I,'ATL GA Inventory'!$B95,'ATL CR'!$L:$L,'ATL GA Inventory'!CL$3)</f>
        <v>0</v>
      </c>
      <c r="CM95" s="13">
        <f>SUMIFS('ATL RAW'!$J:$J,'ATL RAW'!$I:$I,'ATL GA Inventory'!$B95,'ATL RAW'!$L:$L,'ATL GA Inventory'!CM$3)+SUMIFS('ATL CR'!$J:$J,'ATL CR'!$I:$I,'ATL GA Inventory'!$B95,'ATL CR'!$L:$L,'ATL GA Inventory'!CM$3)</f>
        <v>0</v>
      </c>
      <c r="CN95" s="13">
        <f>SUMIFS('ATL RAW'!$J:$J,'ATL RAW'!$I:$I,'ATL GA Inventory'!$B95,'ATL RAW'!$L:$L,'ATL GA Inventory'!CN$3)+SUMIFS('ATL CR'!$J:$J,'ATL CR'!$I:$I,'ATL GA Inventory'!$B95,'ATL CR'!$L:$L,'ATL GA Inventory'!CN$3)</f>
        <v>0</v>
      </c>
      <c r="CO95" s="13">
        <f>SUMIFS('ATL RAW'!$J:$J,'ATL RAW'!$I:$I,'ATL GA Inventory'!$B95,'ATL RAW'!$L:$L,'ATL GA Inventory'!CO$3)+SUMIFS('ATL CR'!$J:$J,'ATL CR'!$I:$I,'ATL GA Inventory'!$B95,'ATL CR'!$L:$L,'ATL GA Inventory'!CO$3)</f>
        <v>0</v>
      </c>
      <c r="CP95" s="13">
        <f>SUMIFS('ATL RAW'!$J:$J,'ATL RAW'!$I:$I,'ATL GA Inventory'!$B95,'ATL RAW'!$L:$L,'ATL GA Inventory'!CP$3)+SUMIFS('ATL CR'!$J:$J,'ATL CR'!$I:$I,'ATL GA Inventory'!$B95,'ATL CR'!$L:$L,'ATL GA Inventory'!CP$3)</f>
        <v>0</v>
      </c>
      <c r="CQ95" s="13">
        <f>SUMIFS('ATL RAW'!$J:$J,'ATL RAW'!$I:$I,'ATL GA Inventory'!$B95,'ATL RAW'!$L:$L,'ATL GA Inventory'!CQ$3)+SUMIFS('ATL CR'!$J:$J,'ATL CR'!$I:$I,'ATL GA Inventory'!$B95,'ATL CR'!$L:$L,'ATL GA Inventory'!CQ$3)</f>
        <v>0</v>
      </c>
      <c r="CR95" s="13">
        <f>SUMIFS('ATL RAW'!$J:$J,'ATL RAW'!$I:$I,'ATL GA Inventory'!$B95,'ATL RAW'!$L:$L,'ATL GA Inventory'!CR$3)+SUMIFS('ATL CR'!$J:$J,'ATL CR'!$I:$I,'ATL GA Inventory'!$B95,'ATL CR'!$L:$L,'ATL GA Inventory'!CR$3)</f>
        <v>0</v>
      </c>
      <c r="CS95" s="13">
        <f>SUMIFS('ATL RAW'!$J:$J,'ATL RAW'!$I:$I,'ATL GA Inventory'!$B95,'ATL RAW'!$L:$L,'ATL GA Inventory'!CS$3)+SUMIFS('ATL CR'!$J:$J,'ATL CR'!$I:$I,'ATL GA Inventory'!$B95,'ATL CR'!$L:$L,'ATL GA Inventory'!CS$3)</f>
        <v>0</v>
      </c>
      <c r="CT95" s="13">
        <f>SUMIFS('ATL RAW'!$J:$J,'ATL RAW'!$I:$I,'ATL GA Inventory'!$B95,'ATL RAW'!$L:$L,'ATL GA Inventory'!CT$3)+SUMIFS('ATL CR'!$J:$J,'ATL CR'!$I:$I,'ATL GA Inventory'!$B95,'ATL CR'!$L:$L,'ATL GA Inventory'!CT$3)</f>
        <v>0</v>
      </c>
      <c r="CU95" s="13">
        <f>SUMIFS('ATL RAW'!$J:$J,'ATL RAW'!$I:$I,'ATL GA Inventory'!$B95,'ATL RAW'!$L:$L,'ATL GA Inventory'!CU$3)+SUMIFS('ATL CR'!$J:$J,'ATL CR'!$I:$I,'ATL GA Inventory'!$B95,'ATL CR'!$L:$L,'ATL GA Inventory'!CU$3)</f>
        <v>0</v>
      </c>
      <c r="CV95" s="13">
        <f>SUMIFS('ATL RAW'!$J:$J,'ATL RAW'!$I:$I,'ATL GA Inventory'!$B95,'ATL RAW'!$L:$L,'ATL GA Inventory'!CV$3)+SUMIFS('ATL CR'!$J:$J,'ATL CR'!$I:$I,'ATL GA Inventory'!$B95,'ATL CR'!$L:$L,'ATL GA Inventory'!CV$3)</f>
        <v>0</v>
      </c>
      <c r="CW95" s="13">
        <f>SUMIFS('ATL RAW'!$J:$J,'ATL RAW'!$I:$I,'ATL GA Inventory'!$B95,'ATL RAW'!$L:$L,'ATL GA Inventory'!CW$3)+SUMIFS('ATL CR'!$J:$J,'ATL CR'!$I:$I,'ATL GA Inventory'!$B95,'ATL CR'!$L:$L,'ATL GA Inventory'!CW$3)</f>
        <v>0</v>
      </c>
      <c r="CX95" s="13">
        <f>SUMIFS('ATL RAW'!$J:$J,'ATL RAW'!$I:$I,'ATL GA Inventory'!$B95,'ATL RAW'!$L:$L,'ATL GA Inventory'!CX$3)+SUMIFS('ATL CR'!$J:$J,'ATL CR'!$I:$I,'ATL GA Inventory'!$B95,'ATL CR'!$L:$L,'ATL GA Inventory'!CX$3)</f>
        <v>0</v>
      </c>
      <c r="CY95" s="13">
        <f>SUMIFS('ATL RAW'!$J:$J,'ATL RAW'!$I:$I,'ATL GA Inventory'!$B95,'ATL RAW'!$L:$L,'ATL GA Inventory'!CY$3)+SUMIFS('ATL CR'!$J:$J,'ATL CR'!$I:$I,'ATL GA Inventory'!$B95,'ATL CR'!$L:$L,'ATL GA Inventory'!CY$3)</f>
        <v>0</v>
      </c>
      <c r="CZ95" s="13">
        <f>SUMIFS('ATL RAW'!$J:$J,'ATL RAW'!$I:$I,'ATL GA Inventory'!$B95,'ATL RAW'!$L:$L,'ATL GA Inventory'!CZ$3)+SUMIFS('ATL CR'!$J:$J,'ATL CR'!$I:$I,'ATL GA Inventory'!$B95,'ATL CR'!$L:$L,'ATL GA Inventory'!CZ$3)</f>
        <v>0</v>
      </c>
      <c r="DA95" s="13">
        <f>SUMIFS('ATL RAW'!$J:$J,'ATL RAW'!$I:$I,'ATL GA Inventory'!$B95,'ATL RAW'!$L:$L,'ATL GA Inventory'!DA$3)+SUMIFS('ATL CR'!$J:$J,'ATL CR'!$I:$I,'ATL GA Inventory'!$B95,'ATL CR'!$L:$L,'ATL GA Inventory'!DA$3)</f>
        <v>0</v>
      </c>
      <c r="DB95" s="13">
        <f>SUMIFS('ATL RAW'!$J:$J,'ATL RAW'!$I:$I,'ATL GA Inventory'!$B95,'ATL RAW'!$L:$L,'ATL GA Inventory'!DB$3)+SUMIFS('ATL CR'!$J:$J,'ATL CR'!$I:$I,'ATL GA Inventory'!$B95,'ATL CR'!$L:$L,'ATL GA Inventory'!DB$3)</f>
        <v>0</v>
      </c>
      <c r="DC95" s="13">
        <f>SUMIFS('ATL RAW'!$J:$J,'ATL RAW'!$I:$I,'ATL GA Inventory'!$B95,'ATL RAW'!$L:$L,'ATL GA Inventory'!DC$3)+SUMIFS('ATL CR'!$J:$J,'ATL CR'!$I:$I,'ATL GA Inventory'!$B95,'ATL CR'!$L:$L,'ATL GA Inventory'!DC$3)</f>
        <v>0</v>
      </c>
      <c r="DD95" s="13">
        <f>SUMIFS('ATL RAW'!$J:$J,'ATL RAW'!$I:$I,'ATL GA Inventory'!$B95,'ATL RAW'!$L:$L,'ATL GA Inventory'!DD$3)+SUMIFS('ATL CR'!$J:$J,'ATL CR'!$I:$I,'ATL GA Inventory'!$B95,'ATL CR'!$L:$L,'ATL GA Inventory'!DD$3)</f>
        <v>0</v>
      </c>
      <c r="DE95" s="13">
        <f>SUMIFS('ATL RAW'!$J:$J,'ATL RAW'!$I:$I,'ATL GA Inventory'!$B95,'ATL RAW'!$L:$L,'ATL GA Inventory'!DE$3)+SUMIFS('ATL CR'!$J:$J,'ATL CR'!$I:$I,'ATL GA Inventory'!$B95,'ATL CR'!$L:$L,'ATL GA Inventory'!DE$3)</f>
        <v>0</v>
      </c>
      <c r="DF95" s="13">
        <f>SUMIFS('ATL RAW'!$J:$J,'ATL RAW'!$I:$I,'ATL GA Inventory'!$B95,'ATL RAW'!$L:$L,'ATL GA Inventory'!DF$3)+SUMIFS('ATL CR'!$J:$J,'ATL CR'!$I:$I,'ATL GA Inventory'!$B95,'ATL CR'!$L:$L,'ATL GA Inventory'!DF$3)</f>
        <v>0</v>
      </c>
      <c r="DG95" s="13">
        <f>SUMIFS('ATL RAW'!$J:$J,'ATL RAW'!$I:$I,'ATL GA Inventory'!$B95,'ATL RAW'!$L:$L,'ATL GA Inventory'!DG$3)+SUMIFS('ATL CR'!$J:$J,'ATL CR'!$I:$I,'ATL GA Inventory'!$B95,'ATL CR'!$L:$L,'ATL GA Inventory'!DG$3)</f>
        <v>0</v>
      </c>
      <c r="DH95" s="13">
        <f>SUMIFS('ATL RAW'!$J:$J,'ATL RAW'!$I:$I,'ATL GA Inventory'!$B95,'ATL RAW'!$L:$L,'ATL GA Inventory'!DH$3)+SUMIFS('ATL CR'!$J:$J,'ATL CR'!$I:$I,'ATL GA Inventory'!$B95,'ATL CR'!$L:$L,'ATL GA Inventory'!DH$3)</f>
        <v>0</v>
      </c>
      <c r="DI95" s="13">
        <f>SUMIFS('ATL RAW'!$J:$J,'ATL RAW'!$I:$I,'ATL GA Inventory'!$B95,'ATL RAW'!$L:$L,'ATL GA Inventory'!DI$3)+SUMIFS('ATL CR'!$J:$J,'ATL CR'!$I:$I,'ATL GA Inventory'!$B95,'ATL CR'!$L:$L,'ATL GA Inventory'!DI$3)</f>
        <v>0</v>
      </c>
      <c r="DJ95" s="13">
        <f>SUMIFS('ATL RAW'!$J:$J,'ATL RAW'!$I:$I,'ATL GA Inventory'!$B95,'ATL RAW'!$L:$L,'ATL GA Inventory'!DJ$3)+SUMIFS('ATL CR'!$J:$J,'ATL CR'!$I:$I,'ATL GA Inventory'!$B95,'ATL CR'!$L:$L,'ATL GA Inventory'!DJ$3)</f>
        <v>0</v>
      </c>
      <c r="DK95" s="13">
        <f>SUMIFS('ATL RAW'!$J:$J,'ATL RAW'!$I:$I,'ATL GA Inventory'!$B95,'ATL RAW'!$L:$L,'ATL GA Inventory'!DK$3)+SUMIFS('ATL CR'!$J:$J,'ATL CR'!$I:$I,'ATL GA Inventory'!$B95,'ATL CR'!$L:$L,'ATL GA Inventory'!DK$3)</f>
        <v>0</v>
      </c>
      <c r="DL95" s="13">
        <f>SUMIFS('ATL RAW'!$J:$J,'ATL RAW'!$I:$I,'ATL GA Inventory'!$B95,'ATL RAW'!$L:$L,'ATL GA Inventory'!DL$3)+SUMIFS('ATL CR'!$J:$J,'ATL CR'!$I:$I,'ATL GA Inventory'!$B95,'ATL CR'!$L:$L,'ATL GA Inventory'!DL$3)</f>
        <v>0</v>
      </c>
      <c r="DM95" s="13">
        <f>SUMIFS('ATL RAW'!$J:$J,'ATL RAW'!$I:$I,'ATL GA Inventory'!$B95,'ATL RAW'!$L:$L,'ATL GA Inventory'!DM$3)+SUMIFS('ATL CR'!$J:$J,'ATL CR'!$I:$I,'ATL GA Inventory'!$B95,'ATL CR'!$L:$L,'ATL GA Inventory'!DM$3)</f>
        <v>0</v>
      </c>
      <c r="DN95" s="13">
        <f>SUMIFS('ATL RAW'!$J:$J,'ATL RAW'!$I:$I,'ATL GA Inventory'!$B95,'ATL RAW'!$L:$L,'ATL GA Inventory'!DN$3)+SUMIFS('ATL CR'!$J:$J,'ATL CR'!$I:$I,'ATL GA Inventory'!$B95,'ATL CR'!$L:$L,'ATL GA Inventory'!DN$3)</f>
        <v>0</v>
      </c>
      <c r="DO95" s="13">
        <f>SUMIFS('ATL RAW'!$J:$J,'ATL RAW'!$I:$I,'ATL GA Inventory'!$B95,'ATL RAW'!$L:$L,'ATL GA Inventory'!DO$3)+SUMIFS('ATL CR'!$J:$J,'ATL CR'!$I:$I,'ATL GA Inventory'!$B95,'ATL CR'!$L:$L,'ATL GA Inventory'!DO$3)</f>
        <v>0</v>
      </c>
      <c r="DP95" s="13">
        <f>SUMIFS('ATL RAW'!$J:$J,'ATL RAW'!$I:$I,'ATL GA Inventory'!$B95,'ATL RAW'!$L:$L,'ATL GA Inventory'!DP$3)+SUMIFS('ATL CR'!$J:$J,'ATL CR'!$I:$I,'ATL GA Inventory'!$B95,'ATL CR'!$L:$L,'ATL GA Inventory'!DP$3)</f>
        <v>0</v>
      </c>
      <c r="DQ95" s="13">
        <f>SUMIFS('ATL RAW'!$J:$J,'ATL RAW'!$I:$I,'ATL GA Inventory'!$B95,'ATL RAW'!$L:$L,'ATL GA Inventory'!DQ$3)+SUMIFS('ATL CR'!$J:$J,'ATL CR'!$I:$I,'ATL GA Inventory'!$B95,'ATL CR'!$L:$L,'ATL GA Inventory'!DQ$3)</f>
        <v>0</v>
      </c>
      <c r="DR95" s="13">
        <f>SUMIFS('ATL RAW'!$J:$J,'ATL RAW'!$I:$I,'ATL GA Inventory'!$B95,'ATL RAW'!$L:$L,'ATL GA Inventory'!DR$3)+SUMIFS('ATL CR'!$J:$J,'ATL CR'!$I:$I,'ATL GA Inventory'!$B95,'ATL CR'!$L:$L,'ATL GA Inventory'!DR$3)</f>
        <v>0</v>
      </c>
      <c r="DS95" s="13">
        <f>SUMIFS('ATL RAW'!$J:$J,'ATL RAW'!$I:$I,'ATL GA Inventory'!$B95,'ATL RAW'!$L:$L,'ATL GA Inventory'!DS$3)+SUMIFS('ATL CR'!$J:$J,'ATL CR'!$I:$I,'ATL GA Inventory'!$B95,'ATL CR'!$L:$L,'ATL GA Inventory'!DS$3)</f>
        <v>0</v>
      </c>
      <c r="DT95" s="13">
        <f>SUMIFS('ATL RAW'!$J:$J,'ATL RAW'!$I:$I,'ATL GA Inventory'!$B95,'ATL RAW'!$L:$L,'ATL GA Inventory'!DT$3)+SUMIFS('ATL CR'!$J:$J,'ATL CR'!$I:$I,'ATL GA Inventory'!$B95,'ATL CR'!$L:$L,'ATL GA Inventory'!DT$3)</f>
        <v>0</v>
      </c>
      <c r="DU95" s="13">
        <f>SUMIFS('ATL RAW'!$J:$J,'ATL RAW'!$I:$I,'ATL GA Inventory'!$B95,'ATL RAW'!$L:$L,'ATL GA Inventory'!DU$3)+SUMIFS('ATL CR'!$J:$J,'ATL CR'!$I:$I,'ATL GA Inventory'!$B95,'ATL CR'!$L:$L,'ATL GA Inventory'!DU$3)</f>
        <v>0</v>
      </c>
      <c r="DV95" s="13">
        <f>SUMIFS('ATL RAW'!$J:$J,'ATL RAW'!$I:$I,'ATL GA Inventory'!$B95,'ATL RAW'!$L:$L,'ATL GA Inventory'!DV$3)+SUMIFS('ATL CR'!$J:$J,'ATL CR'!$I:$I,'ATL GA Inventory'!$B95,'ATL CR'!$L:$L,'ATL GA Inventory'!DV$3)</f>
        <v>0</v>
      </c>
      <c r="DW95" s="13">
        <f>SUMIFS('ATL RAW'!$J:$J,'ATL RAW'!$I:$I,'ATL GA Inventory'!$B95,'ATL RAW'!$L:$L,'ATL GA Inventory'!DW$3)+SUMIFS('ATL CR'!$J:$J,'ATL CR'!$I:$I,'ATL GA Inventory'!$B95,'ATL CR'!$L:$L,'ATL GA Inventory'!DW$3)</f>
        <v>0</v>
      </c>
      <c r="DX95" s="13">
        <f>SUMIFS('ATL RAW'!$J:$J,'ATL RAW'!$I:$I,'ATL GA Inventory'!$B95,'ATL RAW'!$L:$L,'ATL GA Inventory'!DX$3)+SUMIFS('ATL CR'!$J:$J,'ATL CR'!$I:$I,'ATL GA Inventory'!$B95,'ATL CR'!$L:$L,'ATL GA Inventory'!DX$3)</f>
        <v>0</v>
      </c>
      <c r="DY95" s="13">
        <f>SUMIFS('ATL RAW'!$J:$J,'ATL RAW'!$I:$I,'ATL GA Inventory'!$B95,'ATL RAW'!$L:$L,'ATL GA Inventory'!DY$3)+SUMIFS('ATL CR'!$J:$J,'ATL CR'!$I:$I,'ATL GA Inventory'!$B95,'ATL CR'!$L:$L,'ATL GA Inventory'!DY$3)</f>
        <v>0</v>
      </c>
      <c r="DZ95" s="13">
        <f>SUMIFS('ATL RAW'!$J:$J,'ATL RAW'!$I:$I,'ATL GA Inventory'!$B95,'ATL RAW'!$L:$L,'ATL GA Inventory'!DZ$3)+SUMIFS('ATL CR'!$J:$J,'ATL CR'!$I:$I,'ATL GA Inventory'!$B95,'ATL CR'!$L:$L,'ATL GA Inventory'!DZ$3)</f>
        <v>0</v>
      </c>
      <c r="EA95" s="13">
        <f>SUMIFS('ATL RAW'!$J:$J,'ATL RAW'!$I:$I,'ATL GA Inventory'!$B95,'ATL RAW'!$L:$L,'ATL GA Inventory'!EA$3)+SUMIFS('ATL CR'!$J:$J,'ATL CR'!$I:$I,'ATL GA Inventory'!$B95,'ATL CR'!$L:$L,'ATL GA Inventory'!EA$3)</f>
        <v>0</v>
      </c>
      <c r="EB95" s="13">
        <f>SUMIFS('ATL RAW'!$J:$J,'ATL RAW'!$I:$I,'ATL GA Inventory'!$B95,'ATL RAW'!$L:$L,'ATL GA Inventory'!EB$3)+SUMIFS('ATL CR'!$J:$J,'ATL CR'!$I:$I,'ATL GA Inventory'!$B95,'ATL CR'!$L:$L,'ATL GA Inventory'!EB$3)</f>
        <v>0</v>
      </c>
      <c r="EC95" s="13">
        <f>SUMIFS('ATL RAW'!$J:$J,'ATL RAW'!$I:$I,'ATL GA Inventory'!$B95,'ATL RAW'!$L:$L,'ATL GA Inventory'!EC$3)+SUMIFS('ATL CR'!$J:$J,'ATL CR'!$I:$I,'ATL GA Inventory'!$B95,'ATL CR'!$L:$L,'ATL GA Inventory'!EC$3)</f>
        <v>0</v>
      </c>
      <c r="ED95" s="13">
        <f>SUMIFS('ATL RAW'!$J:$J,'ATL RAW'!$I:$I,'ATL GA Inventory'!$B95,'ATL RAW'!$L:$L,'ATL GA Inventory'!ED$3)+SUMIFS('ATL CR'!$J:$J,'ATL CR'!$I:$I,'ATL GA Inventory'!$B95,'ATL CR'!$L:$L,'ATL GA Inventory'!ED$3)</f>
        <v>0</v>
      </c>
      <c r="EE95" s="13">
        <f>SUMIFS('ATL RAW'!$J:$J,'ATL RAW'!$I:$I,'ATL GA Inventory'!$B95,'ATL RAW'!$L:$L,'ATL GA Inventory'!EE$3)+SUMIFS('ATL CR'!$J:$J,'ATL CR'!$I:$I,'ATL GA Inventory'!$B95,'ATL CR'!$L:$L,'ATL GA Inventory'!EE$3)</f>
        <v>0</v>
      </c>
      <c r="EF95" s="13">
        <f>SUMIFS('ATL RAW'!$J:$J,'ATL RAW'!$I:$I,'ATL GA Inventory'!$B95,'ATL RAW'!$L:$L,'ATL GA Inventory'!EF$3)+SUMIFS('ATL CR'!$J:$J,'ATL CR'!$I:$I,'ATL GA Inventory'!$B95,'ATL CR'!$L:$L,'ATL GA Inventory'!EF$3)</f>
        <v>0</v>
      </c>
      <c r="EG95" s="13">
        <f>SUMIFS('ATL RAW'!$J:$J,'ATL RAW'!$I:$I,'ATL GA Inventory'!$B95,'ATL RAW'!$L:$L,'ATL GA Inventory'!EG$3)+SUMIFS('ATL CR'!$J:$J,'ATL CR'!$I:$I,'ATL GA Inventory'!$B95,'ATL CR'!$L:$L,'ATL GA Inventory'!EG$3)</f>
        <v>0</v>
      </c>
      <c r="EH95" s="13">
        <f>SUMIFS('ATL RAW'!$J:$J,'ATL RAW'!$I:$I,'ATL GA Inventory'!$B95,'ATL RAW'!$L:$L,'ATL GA Inventory'!EH$3)+SUMIFS('ATL CR'!$J:$J,'ATL CR'!$I:$I,'ATL GA Inventory'!$B95,'ATL CR'!$L:$L,'ATL GA Inventory'!EH$3)</f>
        <v>0</v>
      </c>
      <c r="EI95" s="13">
        <f>SUMIFS('ATL RAW'!$J:$J,'ATL RAW'!$I:$I,'ATL GA Inventory'!$B95,'ATL RAW'!$L:$L,'ATL GA Inventory'!EI$3)+SUMIFS('ATL CR'!$J:$J,'ATL CR'!$I:$I,'ATL GA Inventory'!$B95,'ATL CR'!$L:$L,'ATL GA Inventory'!EI$3)</f>
        <v>0</v>
      </c>
      <c r="EJ95" s="13">
        <f>SUMIFS('ATL RAW'!$J:$J,'ATL RAW'!$I:$I,'ATL GA Inventory'!$B95,'ATL RAW'!$L:$L,'ATL GA Inventory'!EJ$3)+SUMIFS('ATL CR'!$J:$J,'ATL CR'!$I:$I,'ATL GA Inventory'!$B95,'ATL CR'!$L:$L,'ATL GA Inventory'!EJ$3)</f>
        <v>0</v>
      </c>
      <c r="EK95" s="13">
        <f>SUMIFS('ATL RAW'!$J:$J,'ATL RAW'!$I:$I,'ATL GA Inventory'!$B95,'ATL RAW'!$L:$L,'ATL GA Inventory'!EK$3)+SUMIFS('ATL CR'!$J:$J,'ATL CR'!$I:$I,'ATL GA Inventory'!$B95,'ATL CR'!$L:$L,'ATL GA Inventory'!EK$3)</f>
        <v>0</v>
      </c>
      <c r="EL95" s="13">
        <f>SUMIFS('ATL RAW'!$J:$J,'ATL RAW'!$I:$I,'ATL GA Inventory'!$B95,'ATL RAW'!$L:$L,'ATL GA Inventory'!EL$3)+SUMIFS('ATL CR'!$J:$J,'ATL CR'!$I:$I,'ATL GA Inventory'!$B95,'ATL CR'!$L:$L,'ATL GA Inventory'!EL$3)</f>
        <v>0</v>
      </c>
      <c r="EM95" s="13">
        <f>SUMIFS('ATL RAW'!$J:$J,'ATL RAW'!$I:$I,'ATL GA Inventory'!$B95,'ATL RAW'!$L:$L,'ATL GA Inventory'!EM$3)+SUMIFS('ATL CR'!$J:$J,'ATL CR'!$I:$I,'ATL GA Inventory'!$B95,'ATL CR'!$L:$L,'ATL GA Inventory'!EM$3)</f>
        <v>0</v>
      </c>
      <c r="EN95" s="13">
        <f>SUMIFS('ATL RAW'!$J:$J,'ATL RAW'!$I:$I,'ATL GA Inventory'!$B95,'ATL RAW'!$L:$L,'ATL GA Inventory'!EN$3)+SUMIFS('ATL CR'!$J:$J,'ATL CR'!$I:$I,'ATL GA Inventory'!$B95,'ATL CR'!$L:$L,'ATL GA Inventory'!EN$3)</f>
        <v>0</v>
      </c>
      <c r="EO95" s="13">
        <f>SUMIFS('ATL RAW'!$J:$J,'ATL RAW'!$I:$I,'ATL GA Inventory'!$B95,'ATL RAW'!$L:$L,'ATL GA Inventory'!EO$3)+SUMIFS('ATL CR'!$J:$J,'ATL CR'!$I:$I,'ATL GA Inventory'!$B95,'ATL CR'!$L:$L,'ATL GA Inventory'!EO$3)</f>
        <v>0</v>
      </c>
      <c r="EP95" s="13">
        <f>SUMIFS('ATL RAW'!$J:$J,'ATL RAW'!$I:$I,'ATL GA Inventory'!$B95,'ATL RAW'!$L:$L,'ATL GA Inventory'!EP$3)+SUMIFS('ATL CR'!$J:$J,'ATL CR'!$I:$I,'ATL GA Inventory'!$B95,'ATL CR'!$L:$L,'ATL GA Inventory'!EP$3)</f>
        <v>0</v>
      </c>
      <c r="EQ95" s="13">
        <f>SUMIFS('ATL RAW'!$J:$J,'ATL RAW'!$I:$I,'ATL GA Inventory'!$B95,'ATL RAW'!$L:$L,'ATL GA Inventory'!EQ$3)+SUMIFS('ATL CR'!$J:$J,'ATL CR'!$I:$I,'ATL GA Inventory'!$B95,'ATL CR'!$L:$L,'ATL GA Inventory'!EQ$3)</f>
        <v>0</v>
      </c>
      <c r="ER95" s="13">
        <f>SUMIFS('ATL RAW'!$J:$J,'ATL RAW'!$I:$I,'ATL GA Inventory'!$B95,'ATL RAW'!$L:$L,'ATL GA Inventory'!ER$3)+SUMIFS('ATL CR'!$J:$J,'ATL CR'!$I:$I,'ATL GA Inventory'!$B95,'ATL CR'!$L:$L,'ATL GA Inventory'!ER$3)</f>
        <v>0</v>
      </c>
      <c r="ES95" s="13">
        <f>SUMIFS('ATL RAW'!$J:$J,'ATL RAW'!$I:$I,'ATL GA Inventory'!$B95,'ATL RAW'!$L:$L,'ATL GA Inventory'!ES$3)+SUMIFS('ATL CR'!$J:$J,'ATL CR'!$I:$I,'ATL GA Inventory'!$B95,'ATL CR'!$L:$L,'ATL GA Inventory'!ES$3)</f>
        <v>0</v>
      </c>
      <c r="ET95" s="13">
        <f>SUMIFS('ATL RAW'!$J:$J,'ATL RAW'!$I:$I,'ATL GA Inventory'!$B95,'ATL RAW'!$L:$L,'ATL GA Inventory'!ET$3)+SUMIFS('ATL CR'!$J:$J,'ATL CR'!$I:$I,'ATL GA Inventory'!$B95,'ATL CR'!$L:$L,'ATL GA Inventory'!ET$3)</f>
        <v>0</v>
      </c>
      <c r="EU95" s="13">
        <f>SUMIFS('ATL RAW'!$J:$J,'ATL RAW'!$I:$I,'ATL GA Inventory'!$B95,'ATL RAW'!$L:$L,'ATL GA Inventory'!EU$3)+SUMIFS('ATL CR'!$J:$J,'ATL CR'!$I:$I,'ATL GA Inventory'!$B95,'ATL CR'!$L:$L,'ATL GA Inventory'!EU$3)</f>
        <v>0</v>
      </c>
      <c r="EV95" s="13">
        <f>SUMIFS('ATL RAW'!$J:$J,'ATL RAW'!$I:$I,'ATL GA Inventory'!$B95,'ATL RAW'!$L:$L,'ATL GA Inventory'!EV$3)+SUMIFS('ATL CR'!$J:$J,'ATL CR'!$I:$I,'ATL GA Inventory'!$B95,'ATL CR'!$L:$L,'ATL GA Inventory'!EV$3)</f>
        <v>0</v>
      </c>
      <c r="EW95" s="13">
        <f>SUMIFS('ATL RAW'!$J:$J,'ATL RAW'!$I:$I,'ATL GA Inventory'!$B95,'ATL RAW'!$L:$L,'ATL GA Inventory'!EW$3)+SUMIFS('ATL CR'!$J:$J,'ATL CR'!$I:$I,'ATL GA Inventory'!$B95,'ATL CR'!$L:$L,'ATL GA Inventory'!EW$3)</f>
        <v>0</v>
      </c>
      <c r="EX95" s="13">
        <f>SUMIFS('ATL RAW'!$J:$J,'ATL RAW'!$I:$I,'ATL GA Inventory'!$B95,'ATL RAW'!$L:$L,'ATL GA Inventory'!EX$3)+SUMIFS('ATL CR'!$J:$J,'ATL CR'!$I:$I,'ATL GA Inventory'!$B95,'ATL CR'!$L:$L,'ATL GA Inventory'!EX$3)</f>
        <v>0</v>
      </c>
      <c r="EY95" s="13">
        <f>SUMIFS('ATL RAW'!$J:$J,'ATL RAW'!$I:$I,'ATL GA Inventory'!$B95,'ATL RAW'!$L:$L,'ATL GA Inventory'!EY$3)+SUMIFS('ATL CR'!$J:$J,'ATL CR'!$I:$I,'ATL GA Inventory'!$B95,'ATL CR'!$L:$L,'ATL GA Inventory'!EY$3)</f>
        <v>0</v>
      </c>
      <c r="EZ95" s="13">
        <f>SUMIFS('ATL RAW'!$J:$J,'ATL RAW'!$I:$I,'ATL GA Inventory'!$B95,'ATL RAW'!$L:$L,'ATL GA Inventory'!EZ$3)+SUMIFS('ATL CR'!$J:$J,'ATL CR'!$I:$I,'ATL GA Inventory'!$B95,'ATL CR'!$L:$L,'ATL GA Inventory'!EZ$3)</f>
        <v>0</v>
      </c>
      <c r="FA95" s="13">
        <f>SUMIFS('ATL RAW'!$J:$J,'ATL RAW'!$I:$I,'ATL GA Inventory'!$B95,'ATL RAW'!$L:$L,'ATL GA Inventory'!FA$3)+SUMIFS('ATL CR'!$J:$J,'ATL CR'!$I:$I,'ATL GA Inventory'!$B95,'ATL CR'!$L:$L,'ATL GA Inventory'!FA$3)</f>
        <v>0</v>
      </c>
      <c r="FB95" s="13">
        <f>SUMIFS('ATL RAW'!$J:$J,'ATL RAW'!$I:$I,'ATL GA Inventory'!$B95,'ATL RAW'!$L:$L,'ATL GA Inventory'!FB$3)+SUMIFS('ATL CR'!$J:$J,'ATL CR'!$I:$I,'ATL GA Inventory'!$B95,'ATL CR'!$L:$L,'ATL GA Inventory'!FB$3)</f>
        <v>0</v>
      </c>
      <c r="FC95" s="13">
        <f>SUMIFS('ATL RAW'!$J:$J,'ATL RAW'!$I:$I,'ATL GA Inventory'!$B95,'ATL RAW'!$L:$L,'ATL GA Inventory'!FC$3)+SUMIFS('ATL CR'!$J:$J,'ATL CR'!$I:$I,'ATL GA Inventory'!$B95,'ATL CR'!$L:$L,'ATL GA Inventory'!FC$3)</f>
        <v>0</v>
      </c>
      <c r="FD95" s="13">
        <f>SUMIFS('ATL RAW'!$J:$J,'ATL RAW'!$I:$I,'ATL GA Inventory'!$B95,'ATL RAW'!$L:$L,'ATL GA Inventory'!FD$3)+SUMIFS('ATL CR'!$J:$J,'ATL CR'!$I:$I,'ATL GA Inventory'!$B95,'ATL CR'!$L:$L,'ATL GA Inventory'!FD$3)</f>
        <v>0</v>
      </c>
      <c r="FE95" s="13">
        <f>SUMIFS('ATL RAW'!$J:$J,'ATL RAW'!$I:$I,'ATL GA Inventory'!$B95,'ATL RAW'!$L:$L,'ATL GA Inventory'!FE$3)+SUMIFS('ATL CR'!$J:$J,'ATL CR'!$I:$I,'ATL GA Inventory'!$B95,'ATL CR'!$L:$L,'ATL GA Inventory'!FE$3)</f>
        <v>0</v>
      </c>
      <c r="FF95" s="13">
        <f>SUMIFS('ATL RAW'!$J:$J,'ATL RAW'!$I:$I,'ATL GA Inventory'!$B95,'ATL RAW'!$L:$L,'ATL GA Inventory'!FF$3)+SUMIFS('ATL CR'!$J:$J,'ATL CR'!$I:$I,'ATL GA Inventory'!$B95,'ATL CR'!$L:$L,'ATL GA Inventory'!FF$3)</f>
        <v>0</v>
      </c>
      <c r="FG95" s="13">
        <f>SUMIFS('ATL RAW'!$J:$J,'ATL RAW'!$I:$I,'ATL GA Inventory'!$B95,'ATL RAW'!$L:$L,'ATL GA Inventory'!FG$3)+SUMIFS('ATL CR'!$J:$J,'ATL CR'!$I:$I,'ATL GA Inventory'!$B95,'ATL CR'!$L:$L,'ATL GA Inventory'!FG$3)</f>
        <v>0</v>
      </c>
      <c r="FH95" s="13">
        <f>SUMIFS('ATL RAW'!$J:$J,'ATL RAW'!$I:$I,'ATL GA Inventory'!$B95,'ATL RAW'!$L:$L,'ATL GA Inventory'!FH$3)+SUMIFS('ATL CR'!$J:$J,'ATL CR'!$I:$I,'ATL GA Inventory'!$B95,'ATL CR'!$L:$L,'ATL GA Inventory'!FH$3)</f>
        <v>0</v>
      </c>
      <c r="FI95" s="13">
        <f>SUMIFS('ATL RAW'!$J:$J,'ATL RAW'!$I:$I,'ATL GA Inventory'!$B95,'ATL RAW'!$L:$L,'ATL GA Inventory'!FI$3)+SUMIFS('ATL CR'!$J:$J,'ATL CR'!$I:$I,'ATL GA Inventory'!$B95,'ATL CR'!$L:$L,'ATL GA Inventory'!FI$3)</f>
        <v>0</v>
      </c>
      <c r="FJ95" s="13">
        <f>SUMIFS('ATL RAW'!$J:$J,'ATL RAW'!$I:$I,'ATL GA Inventory'!$B95,'ATL RAW'!$L:$L,'ATL GA Inventory'!FJ$3)+SUMIFS('ATL CR'!$J:$J,'ATL CR'!$I:$I,'ATL GA Inventory'!$B95,'ATL CR'!$L:$L,'ATL GA Inventory'!FJ$3)</f>
        <v>0</v>
      </c>
      <c r="FK95" s="13">
        <f>SUMIFS('ATL RAW'!$J:$J,'ATL RAW'!$I:$I,'ATL GA Inventory'!$B95,'ATL RAW'!$L:$L,'ATL GA Inventory'!FK$3)+SUMIFS('ATL CR'!$J:$J,'ATL CR'!$I:$I,'ATL GA Inventory'!$B95,'ATL CR'!$L:$L,'ATL GA Inventory'!FK$3)</f>
        <v>0</v>
      </c>
      <c r="FL95" s="13">
        <f>SUMIFS('ATL RAW'!$J:$J,'ATL RAW'!$I:$I,'ATL GA Inventory'!$B95,'ATL RAW'!$L:$L,'ATL GA Inventory'!FL$3)+SUMIFS('ATL CR'!$J:$J,'ATL CR'!$I:$I,'ATL GA Inventory'!$B95,'ATL CR'!$L:$L,'ATL GA Inventory'!FL$3)</f>
        <v>0</v>
      </c>
      <c r="FM95" s="13">
        <f>SUMIFS('ATL RAW'!$J:$J,'ATL RAW'!$I:$I,'ATL GA Inventory'!$B95,'ATL RAW'!$L:$L,'ATL GA Inventory'!FM$3)+SUMIFS('ATL CR'!$J:$J,'ATL CR'!$I:$I,'ATL GA Inventory'!$B95,'ATL CR'!$L:$L,'ATL GA Inventory'!FM$3)</f>
        <v>0</v>
      </c>
      <c r="FN95" s="13">
        <f>SUMIFS('ATL RAW'!$J:$J,'ATL RAW'!$I:$I,'ATL GA Inventory'!$B95,'ATL RAW'!$L:$L,'ATL GA Inventory'!FN$3)+SUMIFS('ATL CR'!$J:$J,'ATL CR'!$I:$I,'ATL GA Inventory'!$B95,'ATL CR'!$L:$L,'ATL GA Inventory'!FN$3)</f>
        <v>0</v>
      </c>
      <c r="FO95" s="13">
        <f>SUMIFS('ATL RAW'!$J:$J,'ATL RAW'!$I:$I,'ATL GA Inventory'!$B95,'ATL RAW'!$L:$L,'ATL GA Inventory'!FO$3)+SUMIFS('ATL CR'!$J:$J,'ATL CR'!$I:$I,'ATL GA Inventory'!$B95,'ATL CR'!$L:$L,'ATL GA Inventory'!FO$3)</f>
        <v>0</v>
      </c>
      <c r="FP95" s="13">
        <f>SUMIFS('ATL RAW'!$J:$J,'ATL RAW'!$I:$I,'ATL GA Inventory'!$B95,'ATL RAW'!$L:$L,'ATL GA Inventory'!FP$3)+SUMIFS('ATL CR'!$J:$J,'ATL CR'!$I:$I,'ATL GA Inventory'!$B95,'ATL CR'!$L:$L,'ATL GA Inventory'!FP$3)</f>
        <v>0</v>
      </c>
      <c r="FQ95" s="13">
        <f>SUMIFS('ATL RAW'!$J:$J,'ATL RAW'!$I:$I,'ATL GA Inventory'!$B95,'ATL RAW'!$L:$L,'ATL GA Inventory'!FQ$3)+SUMIFS('ATL CR'!$J:$J,'ATL CR'!$I:$I,'ATL GA Inventory'!$B95,'ATL CR'!$L:$L,'ATL GA Inventory'!FQ$3)</f>
        <v>0</v>
      </c>
      <c r="FR95" s="13">
        <f>SUMIFS('ATL RAW'!$J:$J,'ATL RAW'!$I:$I,'ATL GA Inventory'!$B95,'ATL RAW'!$L:$L,'ATL GA Inventory'!FR$3)+SUMIFS('ATL CR'!$J:$J,'ATL CR'!$I:$I,'ATL GA Inventory'!$B95,'ATL CR'!$L:$L,'ATL GA Inventory'!FR$3)</f>
        <v>0</v>
      </c>
      <c r="FS95" s="13">
        <f>SUMIFS('ATL RAW'!$J:$J,'ATL RAW'!$I:$I,'ATL GA Inventory'!$B95,'ATL RAW'!$L:$L,'ATL GA Inventory'!FS$3)+SUMIFS('ATL CR'!$J:$J,'ATL CR'!$I:$I,'ATL GA Inventory'!$B95,'ATL CR'!$L:$L,'ATL GA Inventory'!FS$3)</f>
        <v>0</v>
      </c>
      <c r="FT95" s="13">
        <f>SUMIFS('ATL RAW'!$J:$J,'ATL RAW'!$I:$I,'ATL GA Inventory'!$B95,'ATL RAW'!$L:$L,'ATL GA Inventory'!FT$3)+SUMIFS('ATL CR'!$J:$J,'ATL CR'!$I:$I,'ATL GA Inventory'!$B95,'ATL CR'!$L:$L,'ATL GA Inventory'!FT$3)</f>
        <v>0</v>
      </c>
      <c r="FU95" s="13">
        <f>SUMIFS('ATL RAW'!$J:$J,'ATL RAW'!$I:$I,'ATL GA Inventory'!$B95,'ATL RAW'!$L:$L,'ATL GA Inventory'!FU$3)+SUMIFS('ATL CR'!$J:$J,'ATL CR'!$I:$I,'ATL GA Inventory'!$B95,'ATL CR'!$L:$L,'ATL GA Inventory'!FU$3)</f>
        <v>0</v>
      </c>
      <c r="FV95" s="13">
        <f>SUMIFS('ATL RAW'!$J:$J,'ATL RAW'!$I:$I,'ATL GA Inventory'!$B95,'ATL RAW'!$L:$L,'ATL GA Inventory'!FV$3)+SUMIFS('ATL CR'!$J:$J,'ATL CR'!$I:$I,'ATL GA Inventory'!$B95,'ATL CR'!$L:$L,'ATL GA Inventory'!FV$3)</f>
        <v>0</v>
      </c>
      <c r="FW95" s="13">
        <f>SUMIFS('ATL RAW'!$J:$J,'ATL RAW'!$I:$I,'ATL GA Inventory'!$B95,'ATL RAW'!$L:$L,'ATL GA Inventory'!FW$3)+SUMIFS('ATL CR'!$J:$J,'ATL CR'!$I:$I,'ATL GA Inventory'!$B95,'ATL CR'!$L:$L,'ATL GA Inventory'!FW$3)</f>
        <v>0</v>
      </c>
      <c r="FX95" s="13">
        <f>SUMIFS('ATL RAW'!$J:$J,'ATL RAW'!$I:$I,'ATL GA Inventory'!$B95,'ATL RAW'!$L:$L,'ATL GA Inventory'!FX$3)+SUMIFS('ATL CR'!$J:$J,'ATL CR'!$I:$I,'ATL GA Inventory'!$B95,'ATL CR'!$L:$L,'ATL GA Inventory'!FX$3)</f>
        <v>0</v>
      </c>
      <c r="FY95" s="13">
        <f>SUMIFS('ATL RAW'!$J:$J,'ATL RAW'!$I:$I,'ATL GA Inventory'!$B95,'ATL RAW'!$L:$L,'ATL GA Inventory'!FY$3)+SUMIFS('ATL CR'!$J:$J,'ATL CR'!$I:$I,'ATL GA Inventory'!$B95,'ATL CR'!$L:$L,'ATL GA Inventory'!FY$3)</f>
        <v>0</v>
      </c>
      <c r="FZ95" s="13">
        <f>SUMIFS('ATL RAW'!$J:$J,'ATL RAW'!$I:$I,'ATL GA Inventory'!$B95,'ATL RAW'!$L:$L,'ATL GA Inventory'!FZ$3)+SUMIFS('ATL CR'!$J:$J,'ATL CR'!$I:$I,'ATL GA Inventory'!$B95,'ATL CR'!$L:$L,'ATL GA Inventory'!FZ$3)</f>
        <v>0</v>
      </c>
      <c r="GA95" s="13">
        <f>SUMIFS('ATL RAW'!$J:$J,'ATL RAW'!$I:$I,'ATL GA Inventory'!$B95,'ATL RAW'!$L:$L,'ATL GA Inventory'!GA$3)+SUMIFS('ATL CR'!$J:$J,'ATL CR'!$I:$I,'ATL GA Inventory'!$B95,'ATL CR'!$L:$L,'ATL GA Inventory'!GA$3)</f>
        <v>0</v>
      </c>
      <c r="GB95" s="13">
        <f>SUMIFS('ATL RAW'!$J:$J,'ATL RAW'!$I:$I,'ATL GA Inventory'!$B95,'ATL RAW'!$L:$L,'ATL GA Inventory'!GB$3)+SUMIFS('ATL CR'!$J:$J,'ATL CR'!$I:$I,'ATL GA Inventory'!$B95,'ATL CR'!$L:$L,'ATL GA Inventory'!GB$3)</f>
        <v>0</v>
      </c>
      <c r="GC95" s="13">
        <f>SUMIFS('ATL RAW'!$J:$J,'ATL RAW'!$I:$I,'ATL GA Inventory'!$B95,'ATL RAW'!$L:$L,'ATL GA Inventory'!GC$3)+SUMIFS('ATL CR'!$J:$J,'ATL CR'!$I:$I,'ATL GA Inventory'!$B95,'ATL CR'!$L:$L,'ATL GA Inventory'!GC$3)</f>
        <v>0</v>
      </c>
      <c r="GD95" s="13">
        <f>SUMIFS('ATL RAW'!$J:$J,'ATL RAW'!$I:$I,'ATL GA Inventory'!$B95,'ATL RAW'!$L:$L,'ATL GA Inventory'!GD$3)+SUMIFS('ATL CR'!$J:$J,'ATL CR'!$I:$I,'ATL GA Inventory'!$B95,'ATL CR'!$L:$L,'ATL GA Inventory'!GD$3)</f>
        <v>0</v>
      </c>
      <c r="GE95" s="13">
        <f>SUMIFS('ATL RAW'!$J:$J,'ATL RAW'!$I:$I,'ATL GA Inventory'!$B95,'ATL RAW'!$L:$L,'ATL GA Inventory'!GE$3)+SUMIFS('ATL CR'!$J:$J,'ATL CR'!$I:$I,'ATL GA Inventory'!$B95,'ATL CR'!$L:$L,'ATL GA Inventory'!GE$3)</f>
        <v>0</v>
      </c>
      <c r="GF95" s="13">
        <f>SUMIFS('ATL RAW'!$J:$J,'ATL RAW'!$I:$I,'ATL GA Inventory'!$B95,'ATL RAW'!$L:$L,'ATL GA Inventory'!GF$3)+SUMIFS('ATL CR'!$J:$J,'ATL CR'!$I:$I,'ATL GA Inventory'!$B95,'ATL CR'!$L:$L,'ATL GA Inventory'!GF$3)</f>
        <v>0</v>
      </c>
      <c r="GG95" s="13">
        <f>SUMIFS('ATL RAW'!$J:$J,'ATL RAW'!$I:$I,'ATL GA Inventory'!$B95,'ATL RAW'!$L:$L,'ATL GA Inventory'!GG$3)+SUMIFS('ATL CR'!$J:$J,'ATL CR'!$I:$I,'ATL GA Inventory'!$B95,'ATL CR'!$L:$L,'ATL GA Inventory'!GG$3)</f>
        <v>0</v>
      </c>
      <c r="GH95" s="13">
        <f>SUMIFS('ATL RAW'!$J:$J,'ATL RAW'!$I:$I,'ATL GA Inventory'!$B95,'ATL RAW'!$L:$L,'ATL GA Inventory'!GH$3)+SUMIFS('ATL CR'!$J:$J,'ATL CR'!$I:$I,'ATL GA Inventory'!$B95,'ATL CR'!$L:$L,'ATL GA Inventory'!GH$3)</f>
        <v>0</v>
      </c>
      <c r="GI95" s="13">
        <f>SUMIFS('ATL RAW'!$J:$J,'ATL RAW'!$I:$I,'ATL GA Inventory'!$B95,'ATL RAW'!$L:$L,'ATL GA Inventory'!GI$3)+SUMIFS('ATL CR'!$J:$J,'ATL CR'!$I:$I,'ATL GA Inventory'!$B95,'ATL CR'!$L:$L,'ATL GA Inventory'!GI$3)</f>
        <v>0</v>
      </c>
      <c r="GJ95" s="13">
        <f>SUMIFS('ATL RAW'!$J:$J,'ATL RAW'!$I:$I,'ATL GA Inventory'!$B95,'ATL RAW'!$L:$L,'ATL GA Inventory'!GJ$3)+SUMIFS('ATL CR'!$J:$J,'ATL CR'!$I:$I,'ATL GA Inventory'!$B95,'ATL CR'!$L:$L,'ATL GA Inventory'!GJ$3)</f>
        <v>0</v>
      </c>
      <c r="GK95" s="13">
        <f>SUMIFS('ATL RAW'!$J:$J,'ATL RAW'!$I:$I,'ATL GA Inventory'!$B95,'ATL RAW'!$L:$L,'ATL GA Inventory'!GK$3)+SUMIFS('ATL CR'!$J:$J,'ATL CR'!$I:$I,'ATL GA Inventory'!$B95,'ATL CR'!$L:$L,'ATL GA Inventory'!GK$3)</f>
        <v>0</v>
      </c>
      <c r="GL95" s="13">
        <f>SUMIFS('ATL RAW'!$J:$J,'ATL RAW'!$I:$I,'ATL GA Inventory'!$B95,'ATL RAW'!$L:$L,'ATL GA Inventory'!GL$3)+SUMIFS('ATL CR'!$J:$J,'ATL CR'!$I:$I,'ATL GA Inventory'!$B95,'ATL CR'!$L:$L,'ATL GA Inventory'!GL$3)</f>
        <v>0</v>
      </c>
      <c r="GM95" s="13">
        <f>SUMIFS('ATL RAW'!$J:$J,'ATL RAW'!$I:$I,'ATL GA Inventory'!$B95,'ATL RAW'!$L:$L,'ATL GA Inventory'!GM$3)+SUMIFS('ATL CR'!$J:$J,'ATL CR'!$I:$I,'ATL GA Inventory'!$B95,'ATL CR'!$L:$L,'ATL GA Inventory'!GM$3)</f>
        <v>0</v>
      </c>
      <c r="GN95" s="13">
        <f>SUMIFS('ATL RAW'!$J:$J,'ATL RAW'!$I:$I,'ATL GA Inventory'!$B95,'ATL RAW'!$L:$L,'ATL GA Inventory'!GN$3)+SUMIFS('ATL CR'!$J:$J,'ATL CR'!$I:$I,'ATL GA Inventory'!$B95,'ATL CR'!$L:$L,'ATL GA Inventory'!GN$3)</f>
        <v>0</v>
      </c>
      <c r="GO95" s="13">
        <f>SUMIFS('ATL RAW'!$J:$J,'ATL RAW'!$I:$I,'ATL GA Inventory'!$B95,'ATL RAW'!$L:$L,'ATL GA Inventory'!GO$3)+SUMIFS('ATL CR'!$J:$J,'ATL CR'!$I:$I,'ATL GA Inventory'!$B95,'ATL CR'!$L:$L,'ATL GA Inventory'!GO$3)</f>
        <v>0</v>
      </c>
      <c r="GP95" s="13">
        <f>SUMIFS('ATL RAW'!$J:$J,'ATL RAW'!$I:$I,'ATL GA Inventory'!$B95,'ATL RAW'!$L:$L,'ATL GA Inventory'!GP$3)+SUMIFS('ATL CR'!$J:$J,'ATL CR'!$I:$I,'ATL GA Inventory'!$B95,'ATL CR'!$L:$L,'ATL GA Inventory'!GP$3)</f>
        <v>0</v>
      </c>
      <c r="GQ95" s="13">
        <f>SUMIFS('ATL RAW'!$J:$J,'ATL RAW'!$I:$I,'ATL GA Inventory'!$B95,'ATL RAW'!$L:$L,'ATL GA Inventory'!GQ$3)+SUMIFS('ATL CR'!$J:$J,'ATL CR'!$I:$I,'ATL GA Inventory'!$B95,'ATL CR'!$L:$L,'ATL GA Inventory'!GQ$3)</f>
        <v>0</v>
      </c>
      <c r="GR95" s="13">
        <f>SUMIFS('ATL RAW'!$J:$J,'ATL RAW'!$I:$I,'ATL GA Inventory'!$B95,'ATL RAW'!$L:$L,'ATL GA Inventory'!GR$3)+SUMIFS('ATL CR'!$J:$J,'ATL CR'!$I:$I,'ATL GA Inventory'!$B95,'ATL CR'!$L:$L,'ATL GA Inventory'!GR$3)</f>
        <v>0</v>
      </c>
      <c r="GS95" s="13">
        <f>SUMIFS('ATL RAW'!$J:$J,'ATL RAW'!$I:$I,'ATL GA Inventory'!$B95,'ATL RAW'!$L:$L,'ATL GA Inventory'!GS$3)+SUMIFS('ATL CR'!$J:$J,'ATL CR'!$I:$I,'ATL GA Inventory'!$B95,'ATL CR'!$L:$L,'ATL GA Inventory'!GS$3)</f>
        <v>0</v>
      </c>
      <c r="GT95" s="13">
        <f>SUMIFS('ATL RAW'!$J:$J,'ATL RAW'!$I:$I,'ATL GA Inventory'!$B95,'ATL RAW'!$L:$L,'ATL GA Inventory'!GT$3)+SUMIFS('ATL CR'!$J:$J,'ATL CR'!$I:$I,'ATL GA Inventory'!$B95,'ATL CR'!$L:$L,'ATL GA Inventory'!GT$3)</f>
        <v>0</v>
      </c>
      <c r="GU95" s="13">
        <f>SUMIFS('ATL RAW'!$J:$J,'ATL RAW'!$I:$I,'ATL GA Inventory'!$B95,'ATL RAW'!$L:$L,'ATL GA Inventory'!GU$3)+SUMIFS('ATL CR'!$J:$J,'ATL CR'!$I:$I,'ATL GA Inventory'!$B95,'ATL CR'!$L:$L,'ATL GA Inventory'!GU$3)</f>
        <v>0</v>
      </c>
      <c r="GV95" s="13">
        <f>SUMIFS('ATL RAW'!$J:$J,'ATL RAW'!$I:$I,'ATL GA Inventory'!$B95,'ATL RAW'!$L:$L,'ATL GA Inventory'!GV$3)+SUMIFS('ATL CR'!$J:$J,'ATL CR'!$I:$I,'ATL GA Inventory'!$B95,'ATL CR'!$L:$L,'ATL GA Inventory'!GV$3)</f>
        <v>0</v>
      </c>
      <c r="GW95" s="13">
        <f>SUMIFS('ATL RAW'!$J:$J,'ATL RAW'!$I:$I,'ATL GA Inventory'!$B95,'ATL RAW'!$L:$L,'ATL GA Inventory'!GW$3)+SUMIFS('ATL CR'!$J:$J,'ATL CR'!$I:$I,'ATL GA Inventory'!$B95,'ATL CR'!$L:$L,'ATL GA Inventory'!GW$3)</f>
        <v>0</v>
      </c>
      <c r="GX95" s="13">
        <f>SUMIFS('ATL RAW'!$J:$J,'ATL RAW'!$I:$I,'ATL GA Inventory'!$B95,'ATL RAW'!$L:$L,'ATL GA Inventory'!GX$3)+SUMIFS('ATL CR'!$J:$J,'ATL CR'!$I:$I,'ATL GA Inventory'!$B95,'ATL CR'!$L:$L,'ATL GA Inventory'!GX$3)</f>
        <v>0</v>
      </c>
      <c r="GY95" s="13">
        <f>SUMIFS('ATL RAW'!$J:$J,'ATL RAW'!$I:$I,'ATL GA Inventory'!$B95,'ATL RAW'!$L:$L,'ATL GA Inventory'!GY$3)+SUMIFS('ATL CR'!$J:$J,'ATL CR'!$I:$I,'ATL GA Inventory'!$B95,'ATL CR'!$L:$L,'ATL GA Inventory'!GY$3)</f>
        <v>0</v>
      </c>
    </row>
    <row r="96" spans="1:207">
      <c r="A96" s="15" t="s">
        <v>8123</v>
      </c>
      <c r="B96" s="15">
        <f t="shared" si="13"/>
        <v>46109143</v>
      </c>
      <c r="C96" s="15" t="str">
        <f t="shared" si="13"/>
        <v>Q.PEAK DUO L-G6P.2</v>
      </c>
      <c r="D96" s="14">
        <f t="shared" si="13"/>
        <v>415</v>
      </c>
      <c r="E96" s="13">
        <f>SUMIFS('ATL RAW'!$J:$J,'ATL RAW'!$I:$I,'ATL GA Inventory'!$B96,'ATL RAW'!$L:$L,'ATL GA Inventory'!E$3)+SUMIFS('ATL CR'!$J:$J,'ATL CR'!$I:$I,'ATL GA Inventory'!$B96,'ATL CR'!$L:$L,'ATL GA Inventory'!E$3)</f>
        <v>0</v>
      </c>
      <c r="F96" s="13">
        <f>SUMIFS('ATL RAW'!$J:$J,'ATL RAW'!$I:$I,'ATL GA Inventory'!$B96,'ATL RAW'!$L:$L,'ATL GA Inventory'!F$3)+SUMIFS('ATL CR'!$J:$J,'ATL CR'!$I:$I,'ATL GA Inventory'!$B96,'ATL CR'!$L:$L,'ATL GA Inventory'!F$3)</f>
        <v>0</v>
      </c>
      <c r="G96" s="13">
        <f>SUMIFS('ATL RAW'!$J:$J,'ATL RAW'!$I:$I,'ATL GA Inventory'!$B96,'ATL RAW'!$L:$L,'ATL GA Inventory'!G$3)+SUMIFS('ATL CR'!$J:$J,'ATL CR'!$I:$I,'ATL GA Inventory'!$B96,'ATL CR'!$L:$L,'ATL GA Inventory'!G$3)</f>
        <v>0</v>
      </c>
      <c r="H96" s="13">
        <f>SUMIFS('ATL RAW'!$J:$J,'ATL RAW'!$I:$I,'ATL GA Inventory'!$B96,'ATL RAW'!$L:$L,'ATL GA Inventory'!H$3)+SUMIFS('ATL CR'!$J:$J,'ATL CR'!$I:$I,'ATL GA Inventory'!$B96,'ATL CR'!$L:$L,'ATL GA Inventory'!H$3)</f>
        <v>0</v>
      </c>
      <c r="I96" s="13">
        <f>SUMIFS('ATL RAW'!$J:$J,'ATL RAW'!$I:$I,'ATL GA Inventory'!$B96,'ATL RAW'!$L:$L,'ATL GA Inventory'!I$3)+SUMIFS('ATL CR'!$J:$J,'ATL CR'!$I:$I,'ATL GA Inventory'!$B96,'ATL CR'!$L:$L,'ATL GA Inventory'!I$3)</f>
        <v>0</v>
      </c>
      <c r="J96" s="13">
        <f>SUMIFS('ATL RAW'!$J:$J,'ATL RAW'!$I:$I,'ATL GA Inventory'!$B96,'ATL RAW'!$L:$L,'ATL GA Inventory'!J$3)+SUMIFS('ATL CR'!$J:$J,'ATL CR'!$I:$I,'ATL GA Inventory'!$B96,'ATL CR'!$L:$L,'ATL GA Inventory'!J$3)</f>
        <v>0</v>
      </c>
      <c r="K96" s="13">
        <f>SUMIFS('ATL RAW'!$J:$J,'ATL RAW'!$I:$I,'ATL GA Inventory'!$B96,'ATL RAW'!$L:$L,'ATL GA Inventory'!K$3)+SUMIFS('ATL CR'!$J:$J,'ATL CR'!$I:$I,'ATL GA Inventory'!$B96,'ATL CR'!$L:$L,'ATL GA Inventory'!K$3)</f>
        <v>0</v>
      </c>
      <c r="L96" s="13">
        <f>SUMIFS('ATL RAW'!$J:$J,'ATL RAW'!$I:$I,'ATL GA Inventory'!$B96,'ATL RAW'!$L:$L,'ATL GA Inventory'!L$3)+SUMIFS('ATL CR'!$J:$J,'ATL CR'!$I:$I,'ATL GA Inventory'!$B96,'ATL CR'!$L:$L,'ATL GA Inventory'!L$3)</f>
        <v>0</v>
      </c>
      <c r="M96" s="13">
        <f>SUMIFS('ATL RAW'!$J:$J,'ATL RAW'!$I:$I,'ATL GA Inventory'!$B96,'ATL RAW'!$L:$L,'ATL GA Inventory'!M$3)+SUMIFS('ATL CR'!$J:$J,'ATL CR'!$I:$I,'ATL GA Inventory'!$B96,'ATL CR'!$L:$L,'ATL GA Inventory'!M$3)</f>
        <v>0</v>
      </c>
      <c r="N96" s="13">
        <f>SUMIFS('ATL RAW'!$J:$J,'ATL RAW'!$I:$I,'ATL GA Inventory'!$B96,'ATL RAW'!$L:$L,'ATL GA Inventory'!N$3)+SUMIFS('ATL CR'!$J:$J,'ATL CR'!$I:$I,'ATL GA Inventory'!$B96,'ATL CR'!$L:$L,'ATL GA Inventory'!N$3)</f>
        <v>0</v>
      </c>
      <c r="O96" s="13">
        <f>SUMIFS('ATL RAW'!$J:$J,'ATL RAW'!$I:$I,'ATL GA Inventory'!$B96,'ATL RAW'!$L:$L,'ATL GA Inventory'!O$3)+SUMIFS('ATL CR'!$J:$J,'ATL CR'!$I:$I,'ATL GA Inventory'!$B96,'ATL CR'!$L:$L,'ATL GA Inventory'!O$3)</f>
        <v>0</v>
      </c>
      <c r="P96" s="13">
        <f>SUMIFS('ATL RAW'!$J:$J,'ATL RAW'!$I:$I,'ATL GA Inventory'!$B96,'ATL RAW'!$L:$L,'ATL GA Inventory'!P$3)+SUMIFS('ATL CR'!$J:$J,'ATL CR'!$I:$I,'ATL GA Inventory'!$B96,'ATL CR'!$L:$L,'ATL GA Inventory'!P$3)</f>
        <v>0</v>
      </c>
      <c r="Q96" s="13">
        <f>SUMIFS('ATL RAW'!$J:$J,'ATL RAW'!$I:$I,'ATL GA Inventory'!$B96,'ATL RAW'!$L:$L,'ATL GA Inventory'!Q$3)+SUMIFS('ATL CR'!$J:$J,'ATL CR'!$I:$I,'ATL GA Inventory'!$B96,'ATL CR'!$L:$L,'ATL GA Inventory'!Q$3)</f>
        <v>0</v>
      </c>
      <c r="R96" s="13">
        <f>SUMIFS('ATL RAW'!$J:$J,'ATL RAW'!$I:$I,'ATL GA Inventory'!$B96,'ATL RAW'!$L:$L,'ATL GA Inventory'!R$3)+SUMIFS('ATL CR'!$J:$J,'ATL CR'!$I:$I,'ATL GA Inventory'!$B96,'ATL CR'!$L:$L,'ATL GA Inventory'!R$3)</f>
        <v>0</v>
      </c>
      <c r="S96" s="13">
        <f>SUMIFS('ATL RAW'!$J:$J,'ATL RAW'!$I:$I,'ATL GA Inventory'!$B96,'ATL RAW'!$L:$L,'ATL GA Inventory'!S$3)+SUMIFS('ATL CR'!$J:$J,'ATL CR'!$I:$I,'ATL GA Inventory'!$B96,'ATL CR'!$L:$L,'ATL GA Inventory'!S$3)</f>
        <v>0</v>
      </c>
      <c r="T96" s="13">
        <f>SUMIFS('ATL RAW'!$J:$J,'ATL RAW'!$I:$I,'ATL GA Inventory'!$B96,'ATL RAW'!$L:$L,'ATL GA Inventory'!T$3)+SUMIFS('ATL CR'!$J:$J,'ATL CR'!$I:$I,'ATL GA Inventory'!$B96,'ATL CR'!$L:$L,'ATL GA Inventory'!T$3)</f>
        <v>0</v>
      </c>
      <c r="U96" s="13">
        <f>SUMIFS('ATL RAW'!$J:$J,'ATL RAW'!$I:$I,'ATL GA Inventory'!$B96,'ATL RAW'!$L:$L,'ATL GA Inventory'!U$3)+SUMIFS('ATL CR'!$J:$J,'ATL CR'!$I:$I,'ATL GA Inventory'!$B96,'ATL CR'!$L:$L,'ATL GA Inventory'!U$3)</f>
        <v>0</v>
      </c>
      <c r="V96" s="13">
        <f>SUMIFS('ATL RAW'!$J:$J,'ATL RAW'!$I:$I,'ATL GA Inventory'!$B96,'ATL RAW'!$L:$L,'ATL GA Inventory'!V$3)+SUMIFS('ATL CR'!$J:$J,'ATL CR'!$I:$I,'ATL GA Inventory'!$B96,'ATL CR'!$L:$L,'ATL GA Inventory'!V$3)</f>
        <v>0</v>
      </c>
      <c r="W96" s="13">
        <f>SUMIFS('ATL RAW'!$J:$J,'ATL RAW'!$I:$I,'ATL GA Inventory'!$B96,'ATL RAW'!$L:$L,'ATL GA Inventory'!W$3)+SUMIFS('ATL CR'!$J:$J,'ATL CR'!$I:$I,'ATL GA Inventory'!$B96,'ATL CR'!$L:$L,'ATL GA Inventory'!W$3)</f>
        <v>0</v>
      </c>
      <c r="X96" s="13">
        <f>SUMIFS('ATL RAW'!$J:$J,'ATL RAW'!$I:$I,'ATL GA Inventory'!$B96,'ATL RAW'!$L:$L,'ATL GA Inventory'!X$3)+SUMIFS('ATL CR'!$J:$J,'ATL CR'!$I:$I,'ATL GA Inventory'!$B96,'ATL CR'!$L:$L,'ATL GA Inventory'!X$3)</f>
        <v>0</v>
      </c>
      <c r="Y96" s="13">
        <f>SUMIFS('ATL RAW'!$J:$J,'ATL RAW'!$I:$I,'ATL GA Inventory'!$B96,'ATL RAW'!$L:$L,'ATL GA Inventory'!Y$3)+SUMIFS('ATL CR'!$J:$J,'ATL CR'!$I:$I,'ATL GA Inventory'!$B96,'ATL CR'!$L:$L,'ATL GA Inventory'!Y$3)</f>
        <v>0</v>
      </c>
      <c r="Z96" s="13">
        <f>SUMIFS('ATL RAW'!$J:$J,'ATL RAW'!$I:$I,'ATL GA Inventory'!$B96,'ATL RAW'!$L:$L,'ATL GA Inventory'!Z$3)+SUMIFS('ATL CR'!$J:$J,'ATL CR'!$I:$I,'ATL GA Inventory'!$B96,'ATL CR'!$L:$L,'ATL GA Inventory'!Z$3)</f>
        <v>0</v>
      </c>
      <c r="AA96" s="13">
        <f>SUMIFS('ATL RAW'!$J:$J,'ATL RAW'!$I:$I,'ATL GA Inventory'!$B96,'ATL RAW'!$L:$L,'ATL GA Inventory'!AA$3)+SUMIFS('ATL CR'!$J:$J,'ATL CR'!$I:$I,'ATL GA Inventory'!$B96,'ATL CR'!$L:$L,'ATL GA Inventory'!AA$3)</f>
        <v>0</v>
      </c>
      <c r="AB96" s="13">
        <f>SUMIFS('ATL RAW'!$J:$J,'ATL RAW'!$I:$I,'ATL GA Inventory'!$B96,'ATL RAW'!$L:$L,'ATL GA Inventory'!AB$3)+SUMIFS('ATL CR'!$J:$J,'ATL CR'!$I:$I,'ATL GA Inventory'!$B96,'ATL CR'!$L:$L,'ATL GA Inventory'!AB$3)</f>
        <v>0</v>
      </c>
      <c r="AC96" s="13">
        <f>SUMIFS('ATL RAW'!$J:$J,'ATL RAW'!$I:$I,'ATL GA Inventory'!$B96,'ATL RAW'!$L:$L,'ATL GA Inventory'!AC$3)+SUMIFS('ATL CR'!$J:$J,'ATL CR'!$I:$I,'ATL GA Inventory'!$B96,'ATL CR'!$L:$L,'ATL GA Inventory'!AC$3)</f>
        <v>0</v>
      </c>
      <c r="AD96" s="13">
        <f>SUMIFS('ATL RAW'!$J:$J,'ATL RAW'!$I:$I,'ATL GA Inventory'!$B96,'ATL RAW'!$L:$L,'ATL GA Inventory'!AD$3)+SUMIFS('ATL CR'!$J:$J,'ATL CR'!$I:$I,'ATL GA Inventory'!$B96,'ATL CR'!$L:$L,'ATL GA Inventory'!AD$3)</f>
        <v>0</v>
      </c>
      <c r="AE96" s="13">
        <f>SUMIFS('ATL RAW'!$J:$J,'ATL RAW'!$I:$I,'ATL GA Inventory'!$B96,'ATL RAW'!$L:$L,'ATL GA Inventory'!AE$3)+SUMIFS('ATL CR'!$J:$J,'ATL CR'!$I:$I,'ATL GA Inventory'!$B96,'ATL CR'!$L:$L,'ATL GA Inventory'!AE$3)</f>
        <v>0</v>
      </c>
      <c r="AF96" s="13">
        <f>SUMIFS('ATL RAW'!$J:$J,'ATL RAW'!$I:$I,'ATL GA Inventory'!$B96,'ATL RAW'!$L:$L,'ATL GA Inventory'!AF$3)+SUMIFS('ATL CR'!$J:$J,'ATL CR'!$I:$I,'ATL GA Inventory'!$B96,'ATL CR'!$L:$L,'ATL GA Inventory'!AF$3)</f>
        <v>0</v>
      </c>
      <c r="AG96" s="13">
        <f>SUMIFS('ATL RAW'!$J:$J,'ATL RAW'!$I:$I,'ATL GA Inventory'!$B96,'ATL RAW'!$L:$L,'ATL GA Inventory'!AG$3)+SUMIFS('ATL CR'!$J:$J,'ATL CR'!$I:$I,'ATL GA Inventory'!$B96,'ATL CR'!$L:$L,'ATL GA Inventory'!AG$3)</f>
        <v>0</v>
      </c>
      <c r="AH96" s="13">
        <f>SUMIFS('ATL RAW'!$J:$J,'ATL RAW'!$I:$I,'ATL GA Inventory'!$B96,'ATL RAW'!$L:$L,'ATL GA Inventory'!AH$3)+SUMIFS('ATL CR'!$J:$J,'ATL CR'!$I:$I,'ATL GA Inventory'!$B96,'ATL CR'!$L:$L,'ATL GA Inventory'!AH$3)</f>
        <v>0</v>
      </c>
      <c r="AI96" s="13">
        <f>SUMIFS('ATL RAW'!$J:$J,'ATL RAW'!$I:$I,'ATL GA Inventory'!$B96,'ATL RAW'!$L:$L,'ATL GA Inventory'!AI$3)+SUMIFS('ATL CR'!$J:$J,'ATL CR'!$I:$I,'ATL GA Inventory'!$B96,'ATL CR'!$L:$L,'ATL GA Inventory'!AI$3)</f>
        <v>0</v>
      </c>
      <c r="AJ96" s="13">
        <f>SUMIFS('ATL RAW'!$J:$J,'ATL RAW'!$I:$I,'ATL GA Inventory'!$B96,'ATL RAW'!$L:$L,'ATL GA Inventory'!AJ$3)+SUMIFS('ATL CR'!$J:$J,'ATL CR'!$I:$I,'ATL GA Inventory'!$B96,'ATL CR'!$L:$L,'ATL GA Inventory'!AJ$3)</f>
        <v>0</v>
      </c>
      <c r="AK96" s="13">
        <f>SUMIFS('ATL RAW'!$J:$J,'ATL RAW'!$I:$I,'ATL GA Inventory'!$B96,'ATL RAW'!$L:$L,'ATL GA Inventory'!AK$3)+SUMIFS('ATL CR'!$J:$J,'ATL CR'!$I:$I,'ATL GA Inventory'!$B96,'ATL CR'!$L:$L,'ATL GA Inventory'!AK$3)</f>
        <v>0</v>
      </c>
      <c r="AL96" s="13">
        <f>SUMIFS('ATL RAW'!$J:$J,'ATL RAW'!$I:$I,'ATL GA Inventory'!$B96,'ATL RAW'!$L:$L,'ATL GA Inventory'!AL$3)+SUMIFS('ATL CR'!$J:$J,'ATL CR'!$I:$I,'ATL GA Inventory'!$B96,'ATL CR'!$L:$L,'ATL GA Inventory'!AL$3)</f>
        <v>0</v>
      </c>
      <c r="AM96" s="13">
        <f>SUMIFS('ATL RAW'!$J:$J,'ATL RAW'!$I:$I,'ATL GA Inventory'!$B96,'ATL RAW'!$L:$L,'ATL GA Inventory'!AM$3)+SUMIFS('ATL CR'!$J:$J,'ATL CR'!$I:$I,'ATL GA Inventory'!$B96,'ATL CR'!$L:$L,'ATL GA Inventory'!AM$3)</f>
        <v>0</v>
      </c>
      <c r="AN96" s="13">
        <f>SUMIFS('ATL RAW'!$J:$J,'ATL RAW'!$I:$I,'ATL GA Inventory'!$B96,'ATL RAW'!$L:$L,'ATL GA Inventory'!AN$3)+SUMIFS('ATL CR'!$J:$J,'ATL CR'!$I:$I,'ATL GA Inventory'!$B96,'ATL CR'!$L:$L,'ATL GA Inventory'!AN$3)</f>
        <v>0</v>
      </c>
      <c r="AO96" s="13">
        <f>SUMIFS('ATL RAW'!$J:$J,'ATL RAW'!$I:$I,'ATL GA Inventory'!$B96,'ATL RAW'!$L:$L,'ATL GA Inventory'!AO$3)+SUMIFS('ATL CR'!$J:$J,'ATL CR'!$I:$I,'ATL GA Inventory'!$B96,'ATL CR'!$L:$L,'ATL GA Inventory'!AO$3)</f>
        <v>0</v>
      </c>
      <c r="AP96" s="13">
        <f>SUMIFS('ATL RAW'!$J:$J,'ATL RAW'!$I:$I,'ATL GA Inventory'!$B96,'ATL RAW'!$L:$L,'ATL GA Inventory'!AP$3)+SUMIFS('ATL CR'!$J:$J,'ATL CR'!$I:$I,'ATL GA Inventory'!$B96,'ATL CR'!$L:$L,'ATL GA Inventory'!AP$3)</f>
        <v>0</v>
      </c>
      <c r="AQ96" s="13">
        <f>SUMIFS('ATL RAW'!$J:$J,'ATL RAW'!$I:$I,'ATL GA Inventory'!$B96,'ATL RAW'!$L:$L,'ATL GA Inventory'!AQ$3)+SUMIFS('ATL CR'!$J:$J,'ATL CR'!$I:$I,'ATL GA Inventory'!$B96,'ATL CR'!$L:$L,'ATL GA Inventory'!AQ$3)</f>
        <v>0</v>
      </c>
      <c r="AR96" s="13">
        <f>SUMIFS('ATL RAW'!$J:$J,'ATL RAW'!$I:$I,'ATL GA Inventory'!$B96,'ATL RAW'!$L:$L,'ATL GA Inventory'!AR$3)+SUMIFS('ATL CR'!$J:$J,'ATL CR'!$I:$I,'ATL GA Inventory'!$B96,'ATL CR'!$L:$L,'ATL GA Inventory'!AR$3)</f>
        <v>0</v>
      </c>
      <c r="AS96" s="13">
        <f>SUMIFS('ATL RAW'!$J:$J,'ATL RAW'!$I:$I,'ATL GA Inventory'!$B96,'ATL RAW'!$L:$L,'ATL GA Inventory'!AS$3)+SUMIFS('ATL CR'!$J:$J,'ATL CR'!$I:$I,'ATL GA Inventory'!$B96,'ATL CR'!$L:$L,'ATL GA Inventory'!AS$3)</f>
        <v>0</v>
      </c>
      <c r="AT96" s="13">
        <f>SUMIFS('ATL RAW'!$J:$J,'ATL RAW'!$I:$I,'ATL GA Inventory'!$B96,'ATL RAW'!$L:$L,'ATL GA Inventory'!AT$3)+SUMIFS('ATL CR'!$J:$J,'ATL CR'!$I:$I,'ATL GA Inventory'!$B96,'ATL CR'!$L:$L,'ATL GA Inventory'!AT$3)</f>
        <v>0</v>
      </c>
      <c r="AU96" s="13">
        <f>SUMIFS('ATL RAW'!$J:$J,'ATL RAW'!$I:$I,'ATL GA Inventory'!$B96,'ATL RAW'!$L:$L,'ATL GA Inventory'!AU$3)+SUMIFS('ATL CR'!$J:$J,'ATL CR'!$I:$I,'ATL GA Inventory'!$B96,'ATL CR'!$L:$L,'ATL GA Inventory'!AU$3)</f>
        <v>0</v>
      </c>
      <c r="AV96" s="13">
        <f>SUMIFS('ATL RAW'!$J:$J,'ATL RAW'!$I:$I,'ATL GA Inventory'!$B96,'ATL RAW'!$L:$L,'ATL GA Inventory'!AV$3)+SUMIFS('ATL CR'!$J:$J,'ATL CR'!$I:$I,'ATL GA Inventory'!$B96,'ATL CR'!$L:$L,'ATL GA Inventory'!AV$3)</f>
        <v>0</v>
      </c>
      <c r="AW96" s="13">
        <f>SUMIFS('ATL RAW'!$J:$J,'ATL RAW'!$I:$I,'ATL GA Inventory'!$B96,'ATL RAW'!$L:$L,'ATL GA Inventory'!AW$3)+SUMIFS('ATL CR'!$J:$J,'ATL CR'!$I:$I,'ATL GA Inventory'!$B96,'ATL CR'!$L:$L,'ATL GA Inventory'!AW$3)</f>
        <v>0</v>
      </c>
      <c r="AX96" s="13">
        <f>SUMIFS('ATL RAW'!$J:$J,'ATL RAW'!$I:$I,'ATL GA Inventory'!$B96,'ATL RAW'!$L:$L,'ATL GA Inventory'!AX$3)+SUMIFS('ATL CR'!$J:$J,'ATL CR'!$I:$I,'ATL GA Inventory'!$B96,'ATL CR'!$L:$L,'ATL GA Inventory'!AX$3)</f>
        <v>0</v>
      </c>
      <c r="AY96" s="13">
        <f>SUMIFS('ATL RAW'!$J:$J,'ATL RAW'!$I:$I,'ATL GA Inventory'!$B96,'ATL RAW'!$L:$L,'ATL GA Inventory'!AY$3)+SUMIFS('ATL CR'!$J:$J,'ATL CR'!$I:$I,'ATL GA Inventory'!$B96,'ATL CR'!$L:$L,'ATL GA Inventory'!AY$3)</f>
        <v>0</v>
      </c>
      <c r="AZ96" s="13">
        <f>SUMIFS('ATL RAW'!$J:$J,'ATL RAW'!$I:$I,'ATL GA Inventory'!$B96,'ATL RAW'!$L:$L,'ATL GA Inventory'!AZ$3)+SUMIFS('ATL CR'!$J:$J,'ATL CR'!$I:$I,'ATL GA Inventory'!$B96,'ATL CR'!$L:$L,'ATL GA Inventory'!AZ$3)</f>
        <v>0</v>
      </c>
      <c r="BA96" s="13">
        <f>SUMIFS('ATL RAW'!$J:$J,'ATL RAW'!$I:$I,'ATL GA Inventory'!$B96,'ATL RAW'!$L:$L,'ATL GA Inventory'!BA$3)+SUMIFS('ATL CR'!$J:$J,'ATL CR'!$I:$I,'ATL GA Inventory'!$B96,'ATL CR'!$L:$L,'ATL GA Inventory'!BA$3)</f>
        <v>0</v>
      </c>
      <c r="BB96" s="13">
        <f>SUMIFS('ATL RAW'!$J:$J,'ATL RAW'!$I:$I,'ATL GA Inventory'!$B96,'ATL RAW'!$L:$L,'ATL GA Inventory'!BB$3)+SUMIFS('ATL CR'!$J:$J,'ATL CR'!$I:$I,'ATL GA Inventory'!$B96,'ATL CR'!$L:$L,'ATL GA Inventory'!BB$3)</f>
        <v>0</v>
      </c>
      <c r="BC96" s="13">
        <f>SUMIFS('ATL RAW'!$J:$J,'ATL RAW'!$I:$I,'ATL GA Inventory'!$B96,'ATL RAW'!$L:$L,'ATL GA Inventory'!BC$3)+SUMIFS('ATL CR'!$J:$J,'ATL CR'!$I:$I,'ATL GA Inventory'!$B96,'ATL CR'!$L:$L,'ATL GA Inventory'!BC$3)</f>
        <v>0</v>
      </c>
      <c r="BD96" s="13">
        <f>SUMIFS('ATL RAW'!$J:$J,'ATL RAW'!$I:$I,'ATL GA Inventory'!$B96,'ATL RAW'!$L:$L,'ATL GA Inventory'!BD$3)+SUMIFS('ATL CR'!$J:$J,'ATL CR'!$I:$I,'ATL GA Inventory'!$B96,'ATL CR'!$L:$L,'ATL GA Inventory'!BD$3)</f>
        <v>0</v>
      </c>
      <c r="BE96" s="13">
        <f>SUMIFS('ATL RAW'!$J:$J,'ATL RAW'!$I:$I,'ATL GA Inventory'!$B96,'ATL RAW'!$L:$L,'ATL GA Inventory'!BE$3)+SUMIFS('ATL CR'!$J:$J,'ATL CR'!$I:$I,'ATL GA Inventory'!$B96,'ATL CR'!$L:$L,'ATL GA Inventory'!BE$3)</f>
        <v>0</v>
      </c>
      <c r="BF96" s="13">
        <f>SUMIFS('ATL RAW'!$J:$J,'ATL RAW'!$I:$I,'ATL GA Inventory'!$B96,'ATL RAW'!$L:$L,'ATL GA Inventory'!BF$3)+SUMIFS('ATL CR'!$J:$J,'ATL CR'!$I:$I,'ATL GA Inventory'!$B96,'ATL CR'!$L:$L,'ATL GA Inventory'!BF$3)</f>
        <v>0</v>
      </c>
      <c r="BG96" s="13">
        <f>SUMIFS('ATL RAW'!$J:$J,'ATL RAW'!$I:$I,'ATL GA Inventory'!$B96,'ATL RAW'!$L:$L,'ATL GA Inventory'!BG$3)+SUMIFS('ATL CR'!$J:$J,'ATL CR'!$I:$I,'ATL GA Inventory'!$B96,'ATL CR'!$L:$L,'ATL GA Inventory'!BG$3)</f>
        <v>0</v>
      </c>
      <c r="BH96" s="13">
        <f>SUMIFS('ATL RAW'!$J:$J,'ATL RAW'!$I:$I,'ATL GA Inventory'!$B96,'ATL RAW'!$L:$L,'ATL GA Inventory'!BH$3)+SUMIFS('ATL CR'!$J:$J,'ATL CR'!$I:$I,'ATL GA Inventory'!$B96,'ATL CR'!$L:$L,'ATL GA Inventory'!BH$3)</f>
        <v>0</v>
      </c>
      <c r="BI96" s="13">
        <f>SUMIFS('ATL RAW'!$J:$J,'ATL RAW'!$I:$I,'ATL GA Inventory'!$B96,'ATL RAW'!$L:$L,'ATL GA Inventory'!BI$3)+SUMIFS('ATL CR'!$J:$J,'ATL CR'!$I:$I,'ATL GA Inventory'!$B96,'ATL CR'!$L:$L,'ATL GA Inventory'!BI$3)</f>
        <v>0</v>
      </c>
      <c r="BJ96" s="13">
        <f>SUMIFS('ATL RAW'!$J:$J,'ATL RAW'!$I:$I,'ATL GA Inventory'!$B96,'ATL RAW'!$L:$L,'ATL GA Inventory'!BJ$3)+SUMIFS('ATL CR'!$J:$J,'ATL CR'!$I:$I,'ATL GA Inventory'!$B96,'ATL CR'!$L:$L,'ATL GA Inventory'!BJ$3)</f>
        <v>0</v>
      </c>
      <c r="BK96" s="13">
        <f>SUMIFS('ATL RAW'!$J:$J,'ATL RAW'!$I:$I,'ATL GA Inventory'!$B96,'ATL RAW'!$L:$L,'ATL GA Inventory'!BK$3)+SUMIFS('ATL CR'!$J:$J,'ATL CR'!$I:$I,'ATL GA Inventory'!$B96,'ATL CR'!$L:$L,'ATL GA Inventory'!BK$3)</f>
        <v>0</v>
      </c>
      <c r="BL96" s="13">
        <f>SUMIFS('ATL RAW'!$J:$J,'ATL RAW'!$I:$I,'ATL GA Inventory'!$B96,'ATL RAW'!$L:$L,'ATL GA Inventory'!BL$3)+SUMIFS('ATL CR'!$J:$J,'ATL CR'!$I:$I,'ATL GA Inventory'!$B96,'ATL CR'!$L:$L,'ATL GA Inventory'!BL$3)</f>
        <v>0</v>
      </c>
      <c r="BM96" s="13">
        <f>SUMIFS('ATL RAW'!$J:$J,'ATL RAW'!$I:$I,'ATL GA Inventory'!$B96,'ATL RAW'!$L:$L,'ATL GA Inventory'!BM$3)+SUMIFS('ATL CR'!$J:$J,'ATL CR'!$I:$I,'ATL GA Inventory'!$B96,'ATL CR'!$L:$L,'ATL GA Inventory'!BM$3)</f>
        <v>0</v>
      </c>
      <c r="BN96" s="13">
        <f>SUMIFS('ATL RAW'!$J:$J,'ATL RAW'!$I:$I,'ATL GA Inventory'!$B96,'ATL RAW'!$L:$L,'ATL GA Inventory'!BN$3)+SUMIFS('ATL CR'!$J:$J,'ATL CR'!$I:$I,'ATL GA Inventory'!$B96,'ATL CR'!$L:$L,'ATL GA Inventory'!BN$3)</f>
        <v>0</v>
      </c>
      <c r="BO96" s="13">
        <f>SUMIFS('ATL RAW'!$J:$J,'ATL RAW'!$I:$I,'ATL GA Inventory'!$B96,'ATL RAW'!$L:$L,'ATL GA Inventory'!BO$3)+SUMIFS('ATL CR'!$J:$J,'ATL CR'!$I:$I,'ATL GA Inventory'!$B96,'ATL CR'!$L:$L,'ATL GA Inventory'!BO$3)</f>
        <v>0</v>
      </c>
      <c r="BP96" s="13">
        <f>SUMIFS('ATL RAW'!$J:$J,'ATL RAW'!$I:$I,'ATL GA Inventory'!$B96,'ATL RAW'!$L:$L,'ATL GA Inventory'!BP$3)+SUMIFS('ATL CR'!$J:$J,'ATL CR'!$I:$I,'ATL GA Inventory'!$B96,'ATL CR'!$L:$L,'ATL GA Inventory'!BP$3)</f>
        <v>0</v>
      </c>
      <c r="BQ96" s="13">
        <f>SUMIFS('ATL RAW'!$J:$J,'ATL RAW'!$I:$I,'ATL GA Inventory'!$B96,'ATL RAW'!$L:$L,'ATL GA Inventory'!BQ$3)+SUMIFS('ATL CR'!$J:$J,'ATL CR'!$I:$I,'ATL GA Inventory'!$B96,'ATL CR'!$L:$L,'ATL GA Inventory'!BQ$3)</f>
        <v>0</v>
      </c>
      <c r="BR96" s="13">
        <f>SUMIFS('ATL RAW'!$J:$J,'ATL RAW'!$I:$I,'ATL GA Inventory'!$B96,'ATL RAW'!$L:$L,'ATL GA Inventory'!BR$3)+SUMIFS('ATL CR'!$J:$J,'ATL CR'!$I:$I,'ATL GA Inventory'!$B96,'ATL CR'!$L:$L,'ATL GA Inventory'!BR$3)</f>
        <v>0</v>
      </c>
      <c r="BS96" s="13">
        <f>SUMIFS('ATL RAW'!$J:$J,'ATL RAW'!$I:$I,'ATL GA Inventory'!$B96,'ATL RAW'!$L:$L,'ATL GA Inventory'!BS$3)+SUMIFS('ATL CR'!$J:$J,'ATL CR'!$I:$I,'ATL GA Inventory'!$B96,'ATL CR'!$L:$L,'ATL GA Inventory'!BS$3)</f>
        <v>0</v>
      </c>
      <c r="BT96" s="13">
        <f>SUMIFS('ATL RAW'!$J:$J,'ATL RAW'!$I:$I,'ATL GA Inventory'!$B96,'ATL RAW'!$L:$L,'ATL GA Inventory'!BT$3)+SUMIFS('ATL CR'!$J:$J,'ATL CR'!$I:$I,'ATL GA Inventory'!$B96,'ATL CR'!$L:$L,'ATL GA Inventory'!BT$3)</f>
        <v>0</v>
      </c>
      <c r="BU96" s="13">
        <f>SUMIFS('ATL RAW'!$J:$J,'ATL RAW'!$I:$I,'ATL GA Inventory'!$B96,'ATL RAW'!$L:$L,'ATL GA Inventory'!BU$3)+SUMIFS('ATL CR'!$J:$J,'ATL CR'!$I:$I,'ATL GA Inventory'!$B96,'ATL CR'!$L:$L,'ATL GA Inventory'!BU$3)</f>
        <v>0</v>
      </c>
      <c r="BV96" s="13">
        <f>SUMIFS('ATL RAW'!$J:$J,'ATL RAW'!$I:$I,'ATL GA Inventory'!$B96,'ATL RAW'!$L:$L,'ATL GA Inventory'!BV$3)+SUMIFS('ATL CR'!$J:$J,'ATL CR'!$I:$I,'ATL GA Inventory'!$B96,'ATL CR'!$L:$L,'ATL GA Inventory'!BV$3)</f>
        <v>0</v>
      </c>
      <c r="BW96" s="13">
        <f>SUMIFS('ATL RAW'!$J:$J,'ATL RAW'!$I:$I,'ATL GA Inventory'!$B96,'ATL RAW'!$L:$L,'ATL GA Inventory'!BW$3)+SUMIFS('ATL CR'!$J:$J,'ATL CR'!$I:$I,'ATL GA Inventory'!$B96,'ATL CR'!$L:$L,'ATL GA Inventory'!BW$3)</f>
        <v>0</v>
      </c>
      <c r="BX96" s="13">
        <f>SUMIFS('ATL RAW'!$J:$J,'ATL RAW'!$I:$I,'ATL GA Inventory'!$B96,'ATL RAW'!$L:$L,'ATL GA Inventory'!BX$3)+SUMIFS('ATL CR'!$J:$J,'ATL CR'!$I:$I,'ATL GA Inventory'!$B96,'ATL CR'!$L:$L,'ATL GA Inventory'!BX$3)</f>
        <v>0</v>
      </c>
      <c r="BY96" s="13">
        <f>SUMIFS('ATL RAW'!$J:$J,'ATL RAW'!$I:$I,'ATL GA Inventory'!$B96,'ATL RAW'!$L:$L,'ATL GA Inventory'!BY$3)+SUMIFS('ATL CR'!$J:$J,'ATL CR'!$I:$I,'ATL GA Inventory'!$B96,'ATL CR'!$L:$L,'ATL GA Inventory'!BY$3)</f>
        <v>0</v>
      </c>
      <c r="BZ96" s="13">
        <f>SUMIFS('ATL RAW'!$J:$J,'ATL RAW'!$I:$I,'ATL GA Inventory'!$B96,'ATL RAW'!$L:$L,'ATL GA Inventory'!BZ$3)+SUMIFS('ATL CR'!$J:$J,'ATL CR'!$I:$I,'ATL GA Inventory'!$B96,'ATL CR'!$L:$L,'ATL GA Inventory'!BZ$3)</f>
        <v>0</v>
      </c>
      <c r="CA96" s="13">
        <f>SUMIFS('ATL RAW'!$J:$J,'ATL RAW'!$I:$I,'ATL GA Inventory'!$B96,'ATL RAW'!$L:$L,'ATL GA Inventory'!CA$3)+SUMIFS('ATL CR'!$J:$J,'ATL CR'!$I:$I,'ATL GA Inventory'!$B96,'ATL CR'!$L:$L,'ATL GA Inventory'!CA$3)</f>
        <v>0</v>
      </c>
      <c r="CB96" s="13">
        <f>SUMIFS('ATL RAW'!$J:$J,'ATL RAW'!$I:$I,'ATL GA Inventory'!$B96,'ATL RAW'!$L:$L,'ATL GA Inventory'!CB$3)+SUMIFS('ATL CR'!$J:$J,'ATL CR'!$I:$I,'ATL GA Inventory'!$B96,'ATL CR'!$L:$L,'ATL GA Inventory'!CB$3)</f>
        <v>0</v>
      </c>
      <c r="CC96" s="13">
        <f>SUMIFS('ATL RAW'!$J:$J,'ATL RAW'!$I:$I,'ATL GA Inventory'!$B96,'ATL RAW'!$L:$L,'ATL GA Inventory'!CC$3)+SUMIFS('ATL CR'!$J:$J,'ATL CR'!$I:$I,'ATL GA Inventory'!$B96,'ATL CR'!$L:$L,'ATL GA Inventory'!CC$3)</f>
        <v>0</v>
      </c>
      <c r="CD96" s="13">
        <f>SUMIFS('ATL RAW'!$J:$J,'ATL RAW'!$I:$I,'ATL GA Inventory'!$B96,'ATL RAW'!$L:$L,'ATL GA Inventory'!CD$3)+SUMIFS('ATL CR'!$J:$J,'ATL CR'!$I:$I,'ATL GA Inventory'!$B96,'ATL CR'!$L:$L,'ATL GA Inventory'!CD$3)</f>
        <v>0</v>
      </c>
      <c r="CE96" s="13">
        <f>SUMIFS('ATL RAW'!$J:$J,'ATL RAW'!$I:$I,'ATL GA Inventory'!$B96,'ATL RAW'!$L:$L,'ATL GA Inventory'!CE$3)+SUMIFS('ATL CR'!$J:$J,'ATL CR'!$I:$I,'ATL GA Inventory'!$B96,'ATL CR'!$L:$L,'ATL GA Inventory'!CE$3)</f>
        <v>0</v>
      </c>
      <c r="CF96" s="13">
        <f>SUMIFS('ATL RAW'!$J:$J,'ATL RAW'!$I:$I,'ATL GA Inventory'!$B96,'ATL RAW'!$L:$L,'ATL GA Inventory'!CF$3)+SUMIFS('ATL CR'!$J:$J,'ATL CR'!$I:$I,'ATL GA Inventory'!$B96,'ATL CR'!$L:$L,'ATL GA Inventory'!CF$3)</f>
        <v>0</v>
      </c>
      <c r="CG96" s="13">
        <f>SUMIFS('ATL RAW'!$J:$J,'ATL RAW'!$I:$I,'ATL GA Inventory'!$B96,'ATL RAW'!$L:$L,'ATL GA Inventory'!CG$3)+SUMIFS('ATL CR'!$J:$J,'ATL CR'!$I:$I,'ATL GA Inventory'!$B96,'ATL CR'!$L:$L,'ATL GA Inventory'!CG$3)</f>
        <v>0</v>
      </c>
      <c r="CH96" s="13">
        <f>SUMIFS('ATL RAW'!$J:$J,'ATL RAW'!$I:$I,'ATL GA Inventory'!$B96,'ATL RAW'!$L:$L,'ATL GA Inventory'!CH$3)+SUMIFS('ATL CR'!$J:$J,'ATL CR'!$I:$I,'ATL GA Inventory'!$B96,'ATL CR'!$L:$L,'ATL GA Inventory'!CH$3)</f>
        <v>0</v>
      </c>
      <c r="CI96" s="13">
        <f>SUMIFS('ATL RAW'!$J:$J,'ATL RAW'!$I:$I,'ATL GA Inventory'!$B96,'ATL RAW'!$L:$L,'ATL GA Inventory'!CI$3)+SUMIFS('ATL CR'!$J:$J,'ATL CR'!$I:$I,'ATL GA Inventory'!$B96,'ATL CR'!$L:$L,'ATL GA Inventory'!CI$3)</f>
        <v>0</v>
      </c>
      <c r="CJ96" s="13">
        <f>SUMIFS('ATL RAW'!$J:$J,'ATL RAW'!$I:$I,'ATL GA Inventory'!$B96,'ATL RAW'!$L:$L,'ATL GA Inventory'!CJ$3)+SUMIFS('ATL CR'!$J:$J,'ATL CR'!$I:$I,'ATL GA Inventory'!$B96,'ATL CR'!$L:$L,'ATL GA Inventory'!CJ$3)</f>
        <v>0</v>
      </c>
      <c r="CK96" s="13">
        <f>SUMIFS('ATL RAW'!$J:$J,'ATL RAW'!$I:$I,'ATL GA Inventory'!$B96,'ATL RAW'!$L:$L,'ATL GA Inventory'!CK$3)+SUMIFS('ATL CR'!$J:$J,'ATL CR'!$I:$I,'ATL GA Inventory'!$B96,'ATL CR'!$L:$L,'ATL GA Inventory'!CK$3)</f>
        <v>0</v>
      </c>
      <c r="CL96" s="13">
        <f>SUMIFS('ATL RAW'!$J:$J,'ATL RAW'!$I:$I,'ATL GA Inventory'!$B96,'ATL RAW'!$L:$L,'ATL GA Inventory'!CL$3)+SUMIFS('ATL CR'!$J:$J,'ATL CR'!$I:$I,'ATL GA Inventory'!$B96,'ATL CR'!$L:$L,'ATL GA Inventory'!CL$3)</f>
        <v>0</v>
      </c>
      <c r="CM96" s="13">
        <f>SUMIFS('ATL RAW'!$J:$J,'ATL RAW'!$I:$I,'ATL GA Inventory'!$B96,'ATL RAW'!$L:$L,'ATL GA Inventory'!CM$3)+SUMIFS('ATL CR'!$J:$J,'ATL CR'!$I:$I,'ATL GA Inventory'!$B96,'ATL CR'!$L:$L,'ATL GA Inventory'!CM$3)</f>
        <v>0</v>
      </c>
      <c r="CN96" s="13">
        <f>SUMIFS('ATL RAW'!$J:$J,'ATL RAW'!$I:$I,'ATL GA Inventory'!$B96,'ATL RAW'!$L:$L,'ATL GA Inventory'!CN$3)+SUMIFS('ATL CR'!$J:$J,'ATL CR'!$I:$I,'ATL GA Inventory'!$B96,'ATL CR'!$L:$L,'ATL GA Inventory'!CN$3)</f>
        <v>0</v>
      </c>
      <c r="CO96" s="13">
        <f>SUMIFS('ATL RAW'!$J:$J,'ATL RAW'!$I:$I,'ATL GA Inventory'!$B96,'ATL RAW'!$L:$L,'ATL GA Inventory'!CO$3)+SUMIFS('ATL CR'!$J:$J,'ATL CR'!$I:$I,'ATL GA Inventory'!$B96,'ATL CR'!$L:$L,'ATL GA Inventory'!CO$3)</f>
        <v>0</v>
      </c>
      <c r="CP96" s="13">
        <f>SUMIFS('ATL RAW'!$J:$J,'ATL RAW'!$I:$I,'ATL GA Inventory'!$B96,'ATL RAW'!$L:$L,'ATL GA Inventory'!CP$3)+SUMIFS('ATL CR'!$J:$J,'ATL CR'!$I:$I,'ATL GA Inventory'!$B96,'ATL CR'!$L:$L,'ATL GA Inventory'!CP$3)</f>
        <v>0</v>
      </c>
      <c r="CQ96" s="13">
        <f>SUMIFS('ATL RAW'!$J:$J,'ATL RAW'!$I:$I,'ATL GA Inventory'!$B96,'ATL RAW'!$L:$L,'ATL GA Inventory'!CQ$3)+SUMIFS('ATL CR'!$J:$J,'ATL CR'!$I:$I,'ATL GA Inventory'!$B96,'ATL CR'!$L:$L,'ATL GA Inventory'!CQ$3)</f>
        <v>0</v>
      </c>
      <c r="CR96" s="13">
        <f>SUMIFS('ATL RAW'!$J:$J,'ATL RAW'!$I:$I,'ATL GA Inventory'!$B96,'ATL RAW'!$L:$L,'ATL GA Inventory'!CR$3)+SUMIFS('ATL CR'!$J:$J,'ATL CR'!$I:$I,'ATL GA Inventory'!$B96,'ATL CR'!$L:$L,'ATL GA Inventory'!CR$3)</f>
        <v>0</v>
      </c>
      <c r="CS96" s="13">
        <f>SUMIFS('ATL RAW'!$J:$J,'ATL RAW'!$I:$I,'ATL GA Inventory'!$B96,'ATL RAW'!$L:$L,'ATL GA Inventory'!CS$3)+SUMIFS('ATL CR'!$J:$J,'ATL CR'!$I:$I,'ATL GA Inventory'!$B96,'ATL CR'!$L:$L,'ATL GA Inventory'!CS$3)</f>
        <v>0</v>
      </c>
      <c r="CT96" s="13">
        <f>SUMIFS('ATL RAW'!$J:$J,'ATL RAW'!$I:$I,'ATL GA Inventory'!$B96,'ATL RAW'!$L:$L,'ATL GA Inventory'!CT$3)+SUMIFS('ATL CR'!$J:$J,'ATL CR'!$I:$I,'ATL GA Inventory'!$B96,'ATL CR'!$L:$L,'ATL GA Inventory'!CT$3)</f>
        <v>0</v>
      </c>
      <c r="CU96" s="13">
        <f>SUMIFS('ATL RAW'!$J:$J,'ATL RAW'!$I:$I,'ATL GA Inventory'!$B96,'ATL RAW'!$L:$L,'ATL GA Inventory'!CU$3)+SUMIFS('ATL CR'!$J:$J,'ATL CR'!$I:$I,'ATL GA Inventory'!$B96,'ATL CR'!$L:$L,'ATL GA Inventory'!CU$3)</f>
        <v>0</v>
      </c>
      <c r="CV96" s="13">
        <f>SUMIFS('ATL RAW'!$J:$J,'ATL RAW'!$I:$I,'ATL GA Inventory'!$B96,'ATL RAW'!$L:$L,'ATL GA Inventory'!CV$3)+SUMIFS('ATL CR'!$J:$J,'ATL CR'!$I:$I,'ATL GA Inventory'!$B96,'ATL CR'!$L:$L,'ATL GA Inventory'!CV$3)</f>
        <v>0</v>
      </c>
      <c r="CW96" s="13">
        <f>SUMIFS('ATL RAW'!$J:$J,'ATL RAW'!$I:$I,'ATL GA Inventory'!$B96,'ATL RAW'!$L:$L,'ATL GA Inventory'!CW$3)+SUMIFS('ATL CR'!$J:$J,'ATL CR'!$I:$I,'ATL GA Inventory'!$B96,'ATL CR'!$L:$L,'ATL GA Inventory'!CW$3)</f>
        <v>0</v>
      </c>
      <c r="CX96" s="13">
        <f>SUMIFS('ATL RAW'!$J:$J,'ATL RAW'!$I:$I,'ATL GA Inventory'!$B96,'ATL RAW'!$L:$L,'ATL GA Inventory'!CX$3)+SUMIFS('ATL CR'!$J:$J,'ATL CR'!$I:$I,'ATL GA Inventory'!$B96,'ATL CR'!$L:$L,'ATL GA Inventory'!CX$3)</f>
        <v>0</v>
      </c>
      <c r="CY96" s="13">
        <f>SUMIFS('ATL RAW'!$J:$J,'ATL RAW'!$I:$I,'ATL GA Inventory'!$B96,'ATL RAW'!$L:$L,'ATL GA Inventory'!CY$3)+SUMIFS('ATL CR'!$J:$J,'ATL CR'!$I:$I,'ATL GA Inventory'!$B96,'ATL CR'!$L:$L,'ATL GA Inventory'!CY$3)</f>
        <v>0</v>
      </c>
      <c r="CZ96" s="13">
        <f>SUMIFS('ATL RAW'!$J:$J,'ATL RAW'!$I:$I,'ATL GA Inventory'!$B96,'ATL RAW'!$L:$L,'ATL GA Inventory'!CZ$3)+SUMIFS('ATL CR'!$J:$J,'ATL CR'!$I:$I,'ATL GA Inventory'!$B96,'ATL CR'!$L:$L,'ATL GA Inventory'!CZ$3)</f>
        <v>0</v>
      </c>
      <c r="DA96" s="13">
        <f>SUMIFS('ATL RAW'!$J:$J,'ATL RAW'!$I:$I,'ATL GA Inventory'!$B96,'ATL RAW'!$L:$L,'ATL GA Inventory'!DA$3)+SUMIFS('ATL CR'!$J:$J,'ATL CR'!$I:$I,'ATL GA Inventory'!$B96,'ATL CR'!$L:$L,'ATL GA Inventory'!DA$3)</f>
        <v>0</v>
      </c>
      <c r="DB96" s="13">
        <f>SUMIFS('ATL RAW'!$J:$J,'ATL RAW'!$I:$I,'ATL GA Inventory'!$B96,'ATL RAW'!$L:$L,'ATL GA Inventory'!DB$3)+SUMIFS('ATL CR'!$J:$J,'ATL CR'!$I:$I,'ATL GA Inventory'!$B96,'ATL CR'!$L:$L,'ATL GA Inventory'!DB$3)</f>
        <v>0</v>
      </c>
      <c r="DC96" s="13">
        <f>SUMIFS('ATL RAW'!$J:$J,'ATL RAW'!$I:$I,'ATL GA Inventory'!$B96,'ATL RAW'!$L:$L,'ATL GA Inventory'!DC$3)+SUMIFS('ATL CR'!$J:$J,'ATL CR'!$I:$I,'ATL GA Inventory'!$B96,'ATL CR'!$L:$L,'ATL GA Inventory'!DC$3)</f>
        <v>0</v>
      </c>
      <c r="DD96" s="13">
        <f>SUMIFS('ATL RAW'!$J:$J,'ATL RAW'!$I:$I,'ATL GA Inventory'!$B96,'ATL RAW'!$L:$L,'ATL GA Inventory'!DD$3)+SUMIFS('ATL CR'!$J:$J,'ATL CR'!$I:$I,'ATL GA Inventory'!$B96,'ATL CR'!$L:$L,'ATL GA Inventory'!DD$3)</f>
        <v>0</v>
      </c>
      <c r="DE96" s="13">
        <f>SUMIFS('ATL RAW'!$J:$J,'ATL RAW'!$I:$I,'ATL GA Inventory'!$B96,'ATL RAW'!$L:$L,'ATL GA Inventory'!DE$3)+SUMIFS('ATL CR'!$J:$J,'ATL CR'!$I:$I,'ATL GA Inventory'!$B96,'ATL CR'!$L:$L,'ATL GA Inventory'!DE$3)</f>
        <v>0</v>
      </c>
      <c r="DF96" s="13">
        <f>SUMIFS('ATL RAW'!$J:$J,'ATL RAW'!$I:$I,'ATL GA Inventory'!$B96,'ATL RAW'!$L:$L,'ATL GA Inventory'!DF$3)+SUMIFS('ATL CR'!$J:$J,'ATL CR'!$I:$I,'ATL GA Inventory'!$B96,'ATL CR'!$L:$L,'ATL GA Inventory'!DF$3)</f>
        <v>0</v>
      </c>
      <c r="DG96" s="13">
        <f>SUMIFS('ATL RAW'!$J:$J,'ATL RAW'!$I:$I,'ATL GA Inventory'!$B96,'ATL RAW'!$L:$L,'ATL GA Inventory'!DG$3)+SUMIFS('ATL CR'!$J:$J,'ATL CR'!$I:$I,'ATL GA Inventory'!$B96,'ATL CR'!$L:$L,'ATL GA Inventory'!DG$3)</f>
        <v>0</v>
      </c>
      <c r="DH96" s="13">
        <f>SUMIFS('ATL RAW'!$J:$J,'ATL RAW'!$I:$I,'ATL GA Inventory'!$B96,'ATL RAW'!$L:$L,'ATL GA Inventory'!DH$3)+SUMIFS('ATL CR'!$J:$J,'ATL CR'!$I:$I,'ATL GA Inventory'!$B96,'ATL CR'!$L:$L,'ATL GA Inventory'!DH$3)</f>
        <v>0</v>
      </c>
      <c r="DI96" s="13">
        <f>SUMIFS('ATL RAW'!$J:$J,'ATL RAW'!$I:$I,'ATL GA Inventory'!$B96,'ATL RAW'!$L:$L,'ATL GA Inventory'!DI$3)+SUMIFS('ATL CR'!$J:$J,'ATL CR'!$I:$I,'ATL GA Inventory'!$B96,'ATL CR'!$L:$L,'ATL GA Inventory'!DI$3)</f>
        <v>0</v>
      </c>
      <c r="DJ96" s="13">
        <f>SUMIFS('ATL RAW'!$J:$J,'ATL RAW'!$I:$I,'ATL GA Inventory'!$B96,'ATL RAW'!$L:$L,'ATL GA Inventory'!DJ$3)+SUMIFS('ATL CR'!$J:$J,'ATL CR'!$I:$I,'ATL GA Inventory'!$B96,'ATL CR'!$L:$L,'ATL GA Inventory'!DJ$3)</f>
        <v>0</v>
      </c>
      <c r="DK96" s="13">
        <f>SUMIFS('ATL RAW'!$J:$J,'ATL RAW'!$I:$I,'ATL GA Inventory'!$B96,'ATL RAW'!$L:$L,'ATL GA Inventory'!DK$3)+SUMIFS('ATL CR'!$J:$J,'ATL CR'!$I:$I,'ATL GA Inventory'!$B96,'ATL CR'!$L:$L,'ATL GA Inventory'!DK$3)</f>
        <v>0</v>
      </c>
      <c r="DL96" s="13">
        <f>SUMIFS('ATL RAW'!$J:$J,'ATL RAW'!$I:$I,'ATL GA Inventory'!$B96,'ATL RAW'!$L:$L,'ATL GA Inventory'!DL$3)+SUMIFS('ATL CR'!$J:$J,'ATL CR'!$I:$I,'ATL GA Inventory'!$B96,'ATL CR'!$L:$L,'ATL GA Inventory'!DL$3)</f>
        <v>0</v>
      </c>
      <c r="DM96" s="13">
        <f>SUMIFS('ATL RAW'!$J:$J,'ATL RAW'!$I:$I,'ATL GA Inventory'!$B96,'ATL RAW'!$L:$L,'ATL GA Inventory'!DM$3)+SUMIFS('ATL CR'!$J:$J,'ATL CR'!$I:$I,'ATL GA Inventory'!$B96,'ATL CR'!$L:$L,'ATL GA Inventory'!DM$3)</f>
        <v>0</v>
      </c>
      <c r="DN96" s="13">
        <f>SUMIFS('ATL RAW'!$J:$J,'ATL RAW'!$I:$I,'ATL GA Inventory'!$B96,'ATL RAW'!$L:$L,'ATL GA Inventory'!DN$3)+SUMIFS('ATL CR'!$J:$J,'ATL CR'!$I:$I,'ATL GA Inventory'!$B96,'ATL CR'!$L:$L,'ATL GA Inventory'!DN$3)</f>
        <v>0</v>
      </c>
      <c r="DO96" s="13">
        <f>SUMIFS('ATL RAW'!$J:$J,'ATL RAW'!$I:$I,'ATL GA Inventory'!$B96,'ATL RAW'!$L:$L,'ATL GA Inventory'!DO$3)+SUMIFS('ATL CR'!$J:$J,'ATL CR'!$I:$I,'ATL GA Inventory'!$B96,'ATL CR'!$L:$L,'ATL GA Inventory'!DO$3)</f>
        <v>0</v>
      </c>
      <c r="DP96" s="13">
        <f>SUMIFS('ATL RAW'!$J:$J,'ATL RAW'!$I:$I,'ATL GA Inventory'!$B96,'ATL RAW'!$L:$L,'ATL GA Inventory'!DP$3)+SUMIFS('ATL CR'!$J:$J,'ATL CR'!$I:$I,'ATL GA Inventory'!$B96,'ATL CR'!$L:$L,'ATL GA Inventory'!DP$3)</f>
        <v>0</v>
      </c>
      <c r="DQ96" s="13">
        <f>SUMIFS('ATL RAW'!$J:$J,'ATL RAW'!$I:$I,'ATL GA Inventory'!$B96,'ATL RAW'!$L:$L,'ATL GA Inventory'!DQ$3)+SUMIFS('ATL CR'!$J:$J,'ATL CR'!$I:$I,'ATL GA Inventory'!$B96,'ATL CR'!$L:$L,'ATL GA Inventory'!DQ$3)</f>
        <v>0</v>
      </c>
      <c r="DR96" s="13">
        <f>SUMIFS('ATL RAW'!$J:$J,'ATL RAW'!$I:$I,'ATL GA Inventory'!$B96,'ATL RAW'!$L:$L,'ATL GA Inventory'!DR$3)+SUMIFS('ATL CR'!$J:$J,'ATL CR'!$I:$I,'ATL GA Inventory'!$B96,'ATL CR'!$L:$L,'ATL GA Inventory'!DR$3)</f>
        <v>0</v>
      </c>
      <c r="DS96" s="13">
        <f>SUMIFS('ATL RAW'!$J:$J,'ATL RAW'!$I:$I,'ATL GA Inventory'!$B96,'ATL RAW'!$L:$L,'ATL GA Inventory'!DS$3)+SUMIFS('ATL CR'!$J:$J,'ATL CR'!$I:$I,'ATL GA Inventory'!$B96,'ATL CR'!$L:$L,'ATL GA Inventory'!DS$3)</f>
        <v>0</v>
      </c>
      <c r="DT96" s="13">
        <f>SUMIFS('ATL RAW'!$J:$J,'ATL RAW'!$I:$I,'ATL GA Inventory'!$B96,'ATL RAW'!$L:$L,'ATL GA Inventory'!DT$3)+SUMIFS('ATL CR'!$J:$J,'ATL CR'!$I:$I,'ATL GA Inventory'!$B96,'ATL CR'!$L:$L,'ATL GA Inventory'!DT$3)</f>
        <v>0</v>
      </c>
      <c r="DU96" s="13">
        <f>SUMIFS('ATL RAW'!$J:$J,'ATL RAW'!$I:$I,'ATL GA Inventory'!$B96,'ATL RAW'!$L:$L,'ATL GA Inventory'!DU$3)+SUMIFS('ATL CR'!$J:$J,'ATL CR'!$I:$I,'ATL GA Inventory'!$B96,'ATL CR'!$L:$L,'ATL GA Inventory'!DU$3)</f>
        <v>0</v>
      </c>
      <c r="DV96" s="13">
        <f>SUMIFS('ATL RAW'!$J:$J,'ATL RAW'!$I:$I,'ATL GA Inventory'!$B96,'ATL RAW'!$L:$L,'ATL GA Inventory'!DV$3)+SUMIFS('ATL CR'!$J:$J,'ATL CR'!$I:$I,'ATL GA Inventory'!$B96,'ATL CR'!$L:$L,'ATL GA Inventory'!DV$3)</f>
        <v>0</v>
      </c>
      <c r="DW96" s="13">
        <f>SUMIFS('ATL RAW'!$J:$J,'ATL RAW'!$I:$I,'ATL GA Inventory'!$B96,'ATL RAW'!$L:$L,'ATL GA Inventory'!DW$3)+SUMIFS('ATL CR'!$J:$J,'ATL CR'!$I:$I,'ATL GA Inventory'!$B96,'ATL CR'!$L:$L,'ATL GA Inventory'!DW$3)</f>
        <v>0</v>
      </c>
      <c r="DX96" s="13">
        <f>SUMIFS('ATL RAW'!$J:$J,'ATL RAW'!$I:$I,'ATL GA Inventory'!$B96,'ATL RAW'!$L:$L,'ATL GA Inventory'!DX$3)+SUMIFS('ATL CR'!$J:$J,'ATL CR'!$I:$I,'ATL GA Inventory'!$B96,'ATL CR'!$L:$L,'ATL GA Inventory'!DX$3)</f>
        <v>0</v>
      </c>
      <c r="DY96" s="13">
        <f>SUMIFS('ATL RAW'!$J:$J,'ATL RAW'!$I:$I,'ATL GA Inventory'!$B96,'ATL RAW'!$L:$L,'ATL GA Inventory'!DY$3)+SUMIFS('ATL CR'!$J:$J,'ATL CR'!$I:$I,'ATL GA Inventory'!$B96,'ATL CR'!$L:$L,'ATL GA Inventory'!DY$3)</f>
        <v>0</v>
      </c>
      <c r="DZ96" s="13">
        <f>SUMIFS('ATL RAW'!$J:$J,'ATL RAW'!$I:$I,'ATL GA Inventory'!$B96,'ATL RAW'!$L:$L,'ATL GA Inventory'!DZ$3)+SUMIFS('ATL CR'!$J:$J,'ATL CR'!$I:$I,'ATL GA Inventory'!$B96,'ATL CR'!$L:$L,'ATL GA Inventory'!DZ$3)</f>
        <v>0</v>
      </c>
      <c r="EA96" s="13">
        <f>SUMIFS('ATL RAW'!$J:$J,'ATL RAW'!$I:$I,'ATL GA Inventory'!$B96,'ATL RAW'!$L:$L,'ATL GA Inventory'!EA$3)+SUMIFS('ATL CR'!$J:$J,'ATL CR'!$I:$I,'ATL GA Inventory'!$B96,'ATL CR'!$L:$L,'ATL GA Inventory'!EA$3)</f>
        <v>0</v>
      </c>
      <c r="EB96" s="13">
        <f>SUMIFS('ATL RAW'!$J:$J,'ATL RAW'!$I:$I,'ATL GA Inventory'!$B96,'ATL RAW'!$L:$L,'ATL GA Inventory'!EB$3)+SUMIFS('ATL CR'!$J:$J,'ATL CR'!$I:$I,'ATL GA Inventory'!$B96,'ATL CR'!$L:$L,'ATL GA Inventory'!EB$3)</f>
        <v>0</v>
      </c>
      <c r="EC96" s="13">
        <f>SUMIFS('ATL RAW'!$J:$J,'ATL RAW'!$I:$I,'ATL GA Inventory'!$B96,'ATL RAW'!$L:$L,'ATL GA Inventory'!EC$3)+SUMIFS('ATL CR'!$J:$J,'ATL CR'!$I:$I,'ATL GA Inventory'!$B96,'ATL CR'!$L:$L,'ATL GA Inventory'!EC$3)</f>
        <v>0</v>
      </c>
      <c r="ED96" s="13">
        <f>SUMIFS('ATL RAW'!$J:$J,'ATL RAW'!$I:$I,'ATL GA Inventory'!$B96,'ATL RAW'!$L:$L,'ATL GA Inventory'!ED$3)+SUMIFS('ATL CR'!$J:$J,'ATL CR'!$I:$I,'ATL GA Inventory'!$B96,'ATL CR'!$L:$L,'ATL GA Inventory'!ED$3)</f>
        <v>0</v>
      </c>
      <c r="EE96" s="13">
        <f>SUMIFS('ATL RAW'!$J:$J,'ATL RAW'!$I:$I,'ATL GA Inventory'!$B96,'ATL RAW'!$L:$L,'ATL GA Inventory'!EE$3)+SUMIFS('ATL CR'!$J:$J,'ATL CR'!$I:$I,'ATL GA Inventory'!$B96,'ATL CR'!$L:$L,'ATL GA Inventory'!EE$3)</f>
        <v>0</v>
      </c>
      <c r="EF96" s="13">
        <f>SUMIFS('ATL RAW'!$J:$J,'ATL RAW'!$I:$I,'ATL GA Inventory'!$B96,'ATL RAW'!$L:$L,'ATL GA Inventory'!EF$3)+SUMIFS('ATL CR'!$J:$J,'ATL CR'!$I:$I,'ATL GA Inventory'!$B96,'ATL CR'!$L:$L,'ATL GA Inventory'!EF$3)</f>
        <v>0</v>
      </c>
      <c r="EG96" s="13">
        <f>SUMIFS('ATL RAW'!$J:$J,'ATL RAW'!$I:$I,'ATL GA Inventory'!$B96,'ATL RAW'!$L:$L,'ATL GA Inventory'!EG$3)+SUMIFS('ATL CR'!$J:$J,'ATL CR'!$I:$I,'ATL GA Inventory'!$B96,'ATL CR'!$L:$L,'ATL GA Inventory'!EG$3)</f>
        <v>0</v>
      </c>
      <c r="EH96" s="13">
        <f>SUMIFS('ATL RAW'!$J:$J,'ATL RAW'!$I:$I,'ATL GA Inventory'!$B96,'ATL RAW'!$L:$L,'ATL GA Inventory'!EH$3)+SUMIFS('ATL CR'!$J:$J,'ATL CR'!$I:$I,'ATL GA Inventory'!$B96,'ATL CR'!$L:$L,'ATL GA Inventory'!EH$3)</f>
        <v>0</v>
      </c>
      <c r="EI96" s="13">
        <f>SUMIFS('ATL RAW'!$J:$J,'ATL RAW'!$I:$I,'ATL GA Inventory'!$B96,'ATL RAW'!$L:$L,'ATL GA Inventory'!EI$3)+SUMIFS('ATL CR'!$J:$J,'ATL CR'!$I:$I,'ATL GA Inventory'!$B96,'ATL CR'!$L:$L,'ATL GA Inventory'!EI$3)</f>
        <v>0</v>
      </c>
      <c r="EJ96" s="13">
        <f>SUMIFS('ATL RAW'!$J:$J,'ATL RAW'!$I:$I,'ATL GA Inventory'!$B96,'ATL RAW'!$L:$L,'ATL GA Inventory'!EJ$3)+SUMIFS('ATL CR'!$J:$J,'ATL CR'!$I:$I,'ATL GA Inventory'!$B96,'ATL CR'!$L:$L,'ATL GA Inventory'!EJ$3)</f>
        <v>0</v>
      </c>
      <c r="EK96" s="13">
        <f>SUMIFS('ATL RAW'!$J:$J,'ATL RAW'!$I:$I,'ATL GA Inventory'!$B96,'ATL RAW'!$L:$L,'ATL GA Inventory'!EK$3)+SUMIFS('ATL CR'!$J:$J,'ATL CR'!$I:$I,'ATL GA Inventory'!$B96,'ATL CR'!$L:$L,'ATL GA Inventory'!EK$3)</f>
        <v>0</v>
      </c>
      <c r="EL96" s="13">
        <f>SUMIFS('ATL RAW'!$J:$J,'ATL RAW'!$I:$I,'ATL GA Inventory'!$B96,'ATL RAW'!$L:$L,'ATL GA Inventory'!EL$3)+SUMIFS('ATL CR'!$J:$J,'ATL CR'!$I:$I,'ATL GA Inventory'!$B96,'ATL CR'!$L:$L,'ATL GA Inventory'!EL$3)</f>
        <v>0</v>
      </c>
      <c r="EM96" s="13">
        <f>SUMIFS('ATL RAW'!$J:$J,'ATL RAW'!$I:$I,'ATL GA Inventory'!$B96,'ATL RAW'!$L:$L,'ATL GA Inventory'!EM$3)+SUMIFS('ATL CR'!$J:$J,'ATL CR'!$I:$I,'ATL GA Inventory'!$B96,'ATL CR'!$L:$L,'ATL GA Inventory'!EM$3)</f>
        <v>0</v>
      </c>
      <c r="EN96" s="13">
        <f>SUMIFS('ATL RAW'!$J:$J,'ATL RAW'!$I:$I,'ATL GA Inventory'!$B96,'ATL RAW'!$L:$L,'ATL GA Inventory'!EN$3)+SUMIFS('ATL CR'!$J:$J,'ATL CR'!$I:$I,'ATL GA Inventory'!$B96,'ATL CR'!$L:$L,'ATL GA Inventory'!EN$3)</f>
        <v>0</v>
      </c>
      <c r="EO96" s="13">
        <f>SUMIFS('ATL RAW'!$J:$J,'ATL RAW'!$I:$I,'ATL GA Inventory'!$B96,'ATL RAW'!$L:$L,'ATL GA Inventory'!EO$3)+SUMIFS('ATL CR'!$J:$J,'ATL CR'!$I:$I,'ATL GA Inventory'!$B96,'ATL CR'!$L:$L,'ATL GA Inventory'!EO$3)</f>
        <v>0</v>
      </c>
      <c r="EP96" s="13">
        <f>SUMIFS('ATL RAW'!$J:$J,'ATL RAW'!$I:$I,'ATL GA Inventory'!$B96,'ATL RAW'!$L:$L,'ATL GA Inventory'!EP$3)+SUMIFS('ATL CR'!$J:$J,'ATL CR'!$I:$I,'ATL GA Inventory'!$B96,'ATL CR'!$L:$L,'ATL GA Inventory'!EP$3)</f>
        <v>0</v>
      </c>
      <c r="EQ96" s="13">
        <f>SUMIFS('ATL RAW'!$J:$J,'ATL RAW'!$I:$I,'ATL GA Inventory'!$B96,'ATL RAW'!$L:$L,'ATL GA Inventory'!EQ$3)+SUMIFS('ATL CR'!$J:$J,'ATL CR'!$I:$I,'ATL GA Inventory'!$B96,'ATL CR'!$L:$L,'ATL GA Inventory'!EQ$3)</f>
        <v>0</v>
      </c>
      <c r="ER96" s="13">
        <f>SUMIFS('ATL RAW'!$J:$J,'ATL RAW'!$I:$I,'ATL GA Inventory'!$B96,'ATL RAW'!$L:$L,'ATL GA Inventory'!ER$3)+SUMIFS('ATL CR'!$J:$J,'ATL CR'!$I:$I,'ATL GA Inventory'!$B96,'ATL CR'!$L:$L,'ATL GA Inventory'!ER$3)</f>
        <v>0</v>
      </c>
      <c r="ES96" s="13">
        <f>SUMIFS('ATL RAW'!$J:$J,'ATL RAW'!$I:$I,'ATL GA Inventory'!$B96,'ATL RAW'!$L:$L,'ATL GA Inventory'!ES$3)+SUMIFS('ATL CR'!$J:$J,'ATL CR'!$I:$I,'ATL GA Inventory'!$B96,'ATL CR'!$L:$L,'ATL GA Inventory'!ES$3)</f>
        <v>0</v>
      </c>
      <c r="ET96" s="13">
        <f>SUMIFS('ATL RAW'!$J:$J,'ATL RAW'!$I:$I,'ATL GA Inventory'!$B96,'ATL RAW'!$L:$L,'ATL GA Inventory'!ET$3)+SUMIFS('ATL CR'!$J:$J,'ATL CR'!$I:$I,'ATL GA Inventory'!$B96,'ATL CR'!$L:$L,'ATL GA Inventory'!ET$3)</f>
        <v>0</v>
      </c>
      <c r="EU96" s="13">
        <f>SUMIFS('ATL RAW'!$J:$J,'ATL RAW'!$I:$I,'ATL GA Inventory'!$B96,'ATL RAW'!$L:$L,'ATL GA Inventory'!EU$3)+SUMIFS('ATL CR'!$J:$J,'ATL CR'!$I:$I,'ATL GA Inventory'!$B96,'ATL CR'!$L:$L,'ATL GA Inventory'!EU$3)</f>
        <v>0</v>
      </c>
      <c r="EV96" s="13">
        <f>SUMIFS('ATL RAW'!$J:$J,'ATL RAW'!$I:$I,'ATL GA Inventory'!$B96,'ATL RAW'!$L:$L,'ATL GA Inventory'!EV$3)+SUMIFS('ATL CR'!$J:$J,'ATL CR'!$I:$I,'ATL GA Inventory'!$B96,'ATL CR'!$L:$L,'ATL GA Inventory'!EV$3)</f>
        <v>0</v>
      </c>
      <c r="EW96" s="13">
        <f>SUMIFS('ATL RAW'!$J:$J,'ATL RAW'!$I:$I,'ATL GA Inventory'!$B96,'ATL RAW'!$L:$L,'ATL GA Inventory'!EW$3)+SUMIFS('ATL CR'!$J:$J,'ATL CR'!$I:$I,'ATL GA Inventory'!$B96,'ATL CR'!$L:$L,'ATL GA Inventory'!EW$3)</f>
        <v>0</v>
      </c>
      <c r="EX96" s="13">
        <f>SUMIFS('ATL RAW'!$J:$J,'ATL RAW'!$I:$I,'ATL GA Inventory'!$B96,'ATL RAW'!$L:$L,'ATL GA Inventory'!EX$3)+SUMIFS('ATL CR'!$J:$J,'ATL CR'!$I:$I,'ATL GA Inventory'!$B96,'ATL CR'!$L:$L,'ATL GA Inventory'!EX$3)</f>
        <v>0</v>
      </c>
      <c r="EY96" s="13">
        <f>SUMIFS('ATL RAW'!$J:$J,'ATL RAW'!$I:$I,'ATL GA Inventory'!$B96,'ATL RAW'!$L:$L,'ATL GA Inventory'!EY$3)+SUMIFS('ATL CR'!$J:$J,'ATL CR'!$I:$I,'ATL GA Inventory'!$B96,'ATL CR'!$L:$L,'ATL GA Inventory'!EY$3)</f>
        <v>0</v>
      </c>
      <c r="EZ96" s="13">
        <f>SUMIFS('ATL RAW'!$J:$J,'ATL RAW'!$I:$I,'ATL GA Inventory'!$B96,'ATL RAW'!$L:$L,'ATL GA Inventory'!EZ$3)+SUMIFS('ATL CR'!$J:$J,'ATL CR'!$I:$I,'ATL GA Inventory'!$B96,'ATL CR'!$L:$L,'ATL GA Inventory'!EZ$3)</f>
        <v>0</v>
      </c>
      <c r="FA96" s="13">
        <f>SUMIFS('ATL RAW'!$J:$J,'ATL RAW'!$I:$I,'ATL GA Inventory'!$B96,'ATL RAW'!$L:$L,'ATL GA Inventory'!FA$3)+SUMIFS('ATL CR'!$J:$J,'ATL CR'!$I:$I,'ATL GA Inventory'!$B96,'ATL CR'!$L:$L,'ATL GA Inventory'!FA$3)</f>
        <v>0</v>
      </c>
      <c r="FB96" s="13">
        <f>SUMIFS('ATL RAW'!$J:$J,'ATL RAW'!$I:$I,'ATL GA Inventory'!$B96,'ATL RAW'!$L:$L,'ATL GA Inventory'!FB$3)+SUMIFS('ATL CR'!$J:$J,'ATL CR'!$I:$I,'ATL GA Inventory'!$B96,'ATL CR'!$L:$L,'ATL GA Inventory'!FB$3)</f>
        <v>0</v>
      </c>
      <c r="FC96" s="13">
        <f>SUMIFS('ATL RAW'!$J:$J,'ATL RAW'!$I:$I,'ATL GA Inventory'!$B96,'ATL RAW'!$L:$L,'ATL GA Inventory'!FC$3)+SUMIFS('ATL CR'!$J:$J,'ATL CR'!$I:$I,'ATL GA Inventory'!$B96,'ATL CR'!$L:$L,'ATL GA Inventory'!FC$3)</f>
        <v>0</v>
      </c>
      <c r="FD96" s="13">
        <f>SUMIFS('ATL RAW'!$J:$J,'ATL RAW'!$I:$I,'ATL GA Inventory'!$B96,'ATL RAW'!$L:$L,'ATL GA Inventory'!FD$3)+SUMIFS('ATL CR'!$J:$J,'ATL CR'!$I:$I,'ATL GA Inventory'!$B96,'ATL CR'!$L:$L,'ATL GA Inventory'!FD$3)</f>
        <v>0</v>
      </c>
      <c r="FE96" s="13">
        <f>SUMIFS('ATL RAW'!$J:$J,'ATL RAW'!$I:$I,'ATL GA Inventory'!$B96,'ATL RAW'!$L:$L,'ATL GA Inventory'!FE$3)+SUMIFS('ATL CR'!$J:$J,'ATL CR'!$I:$I,'ATL GA Inventory'!$B96,'ATL CR'!$L:$L,'ATL GA Inventory'!FE$3)</f>
        <v>0</v>
      </c>
      <c r="FF96" s="13">
        <f>SUMIFS('ATL RAW'!$J:$J,'ATL RAW'!$I:$I,'ATL GA Inventory'!$B96,'ATL RAW'!$L:$L,'ATL GA Inventory'!FF$3)+SUMIFS('ATL CR'!$J:$J,'ATL CR'!$I:$I,'ATL GA Inventory'!$B96,'ATL CR'!$L:$L,'ATL GA Inventory'!FF$3)</f>
        <v>0</v>
      </c>
      <c r="FG96" s="13">
        <f>SUMIFS('ATL RAW'!$J:$J,'ATL RAW'!$I:$I,'ATL GA Inventory'!$B96,'ATL RAW'!$L:$L,'ATL GA Inventory'!FG$3)+SUMIFS('ATL CR'!$J:$J,'ATL CR'!$I:$I,'ATL GA Inventory'!$B96,'ATL CR'!$L:$L,'ATL GA Inventory'!FG$3)</f>
        <v>0</v>
      </c>
      <c r="FH96" s="13">
        <f>SUMIFS('ATL RAW'!$J:$J,'ATL RAW'!$I:$I,'ATL GA Inventory'!$B96,'ATL RAW'!$L:$L,'ATL GA Inventory'!FH$3)+SUMIFS('ATL CR'!$J:$J,'ATL CR'!$I:$I,'ATL GA Inventory'!$B96,'ATL CR'!$L:$L,'ATL GA Inventory'!FH$3)</f>
        <v>0</v>
      </c>
      <c r="FI96" s="13">
        <f>SUMIFS('ATL RAW'!$J:$J,'ATL RAW'!$I:$I,'ATL GA Inventory'!$B96,'ATL RAW'!$L:$L,'ATL GA Inventory'!FI$3)+SUMIFS('ATL CR'!$J:$J,'ATL CR'!$I:$I,'ATL GA Inventory'!$B96,'ATL CR'!$L:$L,'ATL GA Inventory'!FI$3)</f>
        <v>0</v>
      </c>
      <c r="FJ96" s="13">
        <f>SUMIFS('ATL RAW'!$J:$J,'ATL RAW'!$I:$I,'ATL GA Inventory'!$B96,'ATL RAW'!$L:$L,'ATL GA Inventory'!FJ$3)+SUMIFS('ATL CR'!$J:$J,'ATL CR'!$I:$I,'ATL GA Inventory'!$B96,'ATL CR'!$L:$L,'ATL GA Inventory'!FJ$3)</f>
        <v>0</v>
      </c>
      <c r="FK96" s="13">
        <f>SUMIFS('ATL RAW'!$J:$J,'ATL RAW'!$I:$I,'ATL GA Inventory'!$B96,'ATL RAW'!$L:$L,'ATL GA Inventory'!FK$3)+SUMIFS('ATL CR'!$J:$J,'ATL CR'!$I:$I,'ATL GA Inventory'!$B96,'ATL CR'!$L:$L,'ATL GA Inventory'!FK$3)</f>
        <v>0</v>
      </c>
      <c r="FL96" s="13">
        <f>SUMIFS('ATL RAW'!$J:$J,'ATL RAW'!$I:$I,'ATL GA Inventory'!$B96,'ATL RAW'!$L:$L,'ATL GA Inventory'!FL$3)+SUMIFS('ATL CR'!$J:$J,'ATL CR'!$I:$I,'ATL GA Inventory'!$B96,'ATL CR'!$L:$L,'ATL GA Inventory'!FL$3)</f>
        <v>0</v>
      </c>
      <c r="FM96" s="13">
        <f>SUMIFS('ATL RAW'!$J:$J,'ATL RAW'!$I:$I,'ATL GA Inventory'!$B96,'ATL RAW'!$L:$L,'ATL GA Inventory'!FM$3)+SUMIFS('ATL CR'!$J:$J,'ATL CR'!$I:$I,'ATL GA Inventory'!$B96,'ATL CR'!$L:$L,'ATL GA Inventory'!FM$3)</f>
        <v>0</v>
      </c>
      <c r="FN96" s="13">
        <f>SUMIFS('ATL RAW'!$J:$J,'ATL RAW'!$I:$I,'ATL GA Inventory'!$B96,'ATL RAW'!$L:$L,'ATL GA Inventory'!FN$3)+SUMIFS('ATL CR'!$J:$J,'ATL CR'!$I:$I,'ATL GA Inventory'!$B96,'ATL CR'!$L:$L,'ATL GA Inventory'!FN$3)</f>
        <v>0</v>
      </c>
      <c r="FO96" s="13">
        <f>SUMIFS('ATL RAW'!$J:$J,'ATL RAW'!$I:$I,'ATL GA Inventory'!$B96,'ATL RAW'!$L:$L,'ATL GA Inventory'!FO$3)+SUMIFS('ATL CR'!$J:$J,'ATL CR'!$I:$I,'ATL GA Inventory'!$B96,'ATL CR'!$L:$L,'ATL GA Inventory'!FO$3)</f>
        <v>0</v>
      </c>
      <c r="FP96" s="13">
        <f>SUMIFS('ATL RAW'!$J:$J,'ATL RAW'!$I:$I,'ATL GA Inventory'!$B96,'ATL RAW'!$L:$L,'ATL GA Inventory'!FP$3)+SUMIFS('ATL CR'!$J:$J,'ATL CR'!$I:$I,'ATL GA Inventory'!$B96,'ATL CR'!$L:$L,'ATL GA Inventory'!FP$3)</f>
        <v>0</v>
      </c>
      <c r="FQ96" s="13">
        <f>SUMIFS('ATL RAW'!$J:$J,'ATL RAW'!$I:$I,'ATL GA Inventory'!$B96,'ATL RAW'!$L:$L,'ATL GA Inventory'!FQ$3)+SUMIFS('ATL CR'!$J:$J,'ATL CR'!$I:$I,'ATL GA Inventory'!$B96,'ATL CR'!$L:$L,'ATL GA Inventory'!FQ$3)</f>
        <v>0</v>
      </c>
      <c r="FR96" s="13">
        <f>SUMIFS('ATL RAW'!$J:$J,'ATL RAW'!$I:$I,'ATL GA Inventory'!$B96,'ATL RAW'!$L:$L,'ATL GA Inventory'!FR$3)+SUMIFS('ATL CR'!$J:$J,'ATL CR'!$I:$I,'ATL GA Inventory'!$B96,'ATL CR'!$L:$L,'ATL GA Inventory'!FR$3)</f>
        <v>0</v>
      </c>
      <c r="FS96" s="13">
        <f>SUMIFS('ATL RAW'!$J:$J,'ATL RAW'!$I:$I,'ATL GA Inventory'!$B96,'ATL RAW'!$L:$L,'ATL GA Inventory'!FS$3)+SUMIFS('ATL CR'!$J:$J,'ATL CR'!$I:$I,'ATL GA Inventory'!$B96,'ATL CR'!$L:$L,'ATL GA Inventory'!FS$3)</f>
        <v>0</v>
      </c>
      <c r="FT96" s="13">
        <f>SUMIFS('ATL RAW'!$J:$J,'ATL RAW'!$I:$I,'ATL GA Inventory'!$B96,'ATL RAW'!$L:$L,'ATL GA Inventory'!FT$3)+SUMIFS('ATL CR'!$J:$J,'ATL CR'!$I:$I,'ATL GA Inventory'!$B96,'ATL CR'!$L:$L,'ATL GA Inventory'!FT$3)</f>
        <v>0</v>
      </c>
      <c r="FU96" s="13">
        <f>SUMIFS('ATL RAW'!$J:$J,'ATL RAW'!$I:$I,'ATL GA Inventory'!$B96,'ATL RAW'!$L:$L,'ATL GA Inventory'!FU$3)+SUMIFS('ATL CR'!$J:$J,'ATL CR'!$I:$I,'ATL GA Inventory'!$B96,'ATL CR'!$L:$L,'ATL GA Inventory'!FU$3)</f>
        <v>0</v>
      </c>
      <c r="FV96" s="13">
        <f>SUMIFS('ATL RAW'!$J:$J,'ATL RAW'!$I:$I,'ATL GA Inventory'!$B96,'ATL RAW'!$L:$L,'ATL GA Inventory'!FV$3)+SUMIFS('ATL CR'!$J:$J,'ATL CR'!$I:$I,'ATL GA Inventory'!$B96,'ATL CR'!$L:$L,'ATL GA Inventory'!FV$3)</f>
        <v>0</v>
      </c>
      <c r="FW96" s="13">
        <f>SUMIFS('ATL RAW'!$J:$J,'ATL RAW'!$I:$I,'ATL GA Inventory'!$B96,'ATL RAW'!$L:$L,'ATL GA Inventory'!FW$3)+SUMIFS('ATL CR'!$J:$J,'ATL CR'!$I:$I,'ATL GA Inventory'!$B96,'ATL CR'!$L:$L,'ATL GA Inventory'!FW$3)</f>
        <v>0</v>
      </c>
      <c r="FX96" s="13">
        <f>SUMIFS('ATL RAW'!$J:$J,'ATL RAW'!$I:$I,'ATL GA Inventory'!$B96,'ATL RAW'!$L:$L,'ATL GA Inventory'!FX$3)+SUMIFS('ATL CR'!$J:$J,'ATL CR'!$I:$I,'ATL GA Inventory'!$B96,'ATL CR'!$L:$L,'ATL GA Inventory'!FX$3)</f>
        <v>0</v>
      </c>
      <c r="FY96" s="13">
        <f>SUMIFS('ATL RAW'!$J:$J,'ATL RAW'!$I:$I,'ATL GA Inventory'!$B96,'ATL RAW'!$L:$L,'ATL GA Inventory'!FY$3)+SUMIFS('ATL CR'!$J:$J,'ATL CR'!$I:$I,'ATL GA Inventory'!$B96,'ATL CR'!$L:$L,'ATL GA Inventory'!FY$3)</f>
        <v>0</v>
      </c>
      <c r="FZ96" s="13">
        <f>SUMIFS('ATL RAW'!$J:$J,'ATL RAW'!$I:$I,'ATL GA Inventory'!$B96,'ATL RAW'!$L:$L,'ATL GA Inventory'!FZ$3)+SUMIFS('ATL CR'!$J:$J,'ATL CR'!$I:$I,'ATL GA Inventory'!$B96,'ATL CR'!$L:$L,'ATL GA Inventory'!FZ$3)</f>
        <v>0</v>
      </c>
      <c r="GA96" s="13">
        <f>SUMIFS('ATL RAW'!$J:$J,'ATL RAW'!$I:$I,'ATL GA Inventory'!$B96,'ATL RAW'!$L:$L,'ATL GA Inventory'!GA$3)+SUMIFS('ATL CR'!$J:$J,'ATL CR'!$I:$I,'ATL GA Inventory'!$B96,'ATL CR'!$L:$L,'ATL GA Inventory'!GA$3)</f>
        <v>0</v>
      </c>
      <c r="GB96" s="13">
        <f>SUMIFS('ATL RAW'!$J:$J,'ATL RAW'!$I:$I,'ATL GA Inventory'!$B96,'ATL RAW'!$L:$L,'ATL GA Inventory'!GB$3)+SUMIFS('ATL CR'!$J:$J,'ATL CR'!$I:$I,'ATL GA Inventory'!$B96,'ATL CR'!$L:$L,'ATL GA Inventory'!GB$3)</f>
        <v>0</v>
      </c>
      <c r="GC96" s="13">
        <f>SUMIFS('ATL RAW'!$J:$J,'ATL RAW'!$I:$I,'ATL GA Inventory'!$B96,'ATL RAW'!$L:$L,'ATL GA Inventory'!GC$3)+SUMIFS('ATL CR'!$J:$J,'ATL CR'!$I:$I,'ATL GA Inventory'!$B96,'ATL CR'!$L:$L,'ATL GA Inventory'!GC$3)</f>
        <v>0</v>
      </c>
      <c r="GD96" s="13">
        <f>SUMIFS('ATL RAW'!$J:$J,'ATL RAW'!$I:$I,'ATL GA Inventory'!$B96,'ATL RAW'!$L:$L,'ATL GA Inventory'!GD$3)+SUMIFS('ATL CR'!$J:$J,'ATL CR'!$I:$I,'ATL GA Inventory'!$B96,'ATL CR'!$L:$L,'ATL GA Inventory'!GD$3)</f>
        <v>0</v>
      </c>
      <c r="GE96" s="13">
        <f>SUMIFS('ATL RAW'!$J:$J,'ATL RAW'!$I:$I,'ATL GA Inventory'!$B96,'ATL RAW'!$L:$L,'ATL GA Inventory'!GE$3)+SUMIFS('ATL CR'!$J:$J,'ATL CR'!$I:$I,'ATL GA Inventory'!$B96,'ATL CR'!$L:$L,'ATL GA Inventory'!GE$3)</f>
        <v>0</v>
      </c>
      <c r="GF96" s="13">
        <f>SUMIFS('ATL RAW'!$J:$J,'ATL RAW'!$I:$I,'ATL GA Inventory'!$B96,'ATL RAW'!$L:$L,'ATL GA Inventory'!GF$3)+SUMIFS('ATL CR'!$J:$J,'ATL CR'!$I:$I,'ATL GA Inventory'!$B96,'ATL CR'!$L:$L,'ATL GA Inventory'!GF$3)</f>
        <v>0</v>
      </c>
      <c r="GG96" s="13">
        <f>SUMIFS('ATL RAW'!$J:$J,'ATL RAW'!$I:$I,'ATL GA Inventory'!$B96,'ATL RAW'!$L:$L,'ATL GA Inventory'!GG$3)+SUMIFS('ATL CR'!$J:$J,'ATL CR'!$I:$I,'ATL GA Inventory'!$B96,'ATL CR'!$L:$L,'ATL GA Inventory'!GG$3)</f>
        <v>0</v>
      </c>
      <c r="GH96" s="13">
        <f>SUMIFS('ATL RAW'!$J:$J,'ATL RAW'!$I:$I,'ATL GA Inventory'!$B96,'ATL RAW'!$L:$L,'ATL GA Inventory'!GH$3)+SUMIFS('ATL CR'!$J:$J,'ATL CR'!$I:$I,'ATL GA Inventory'!$B96,'ATL CR'!$L:$L,'ATL GA Inventory'!GH$3)</f>
        <v>0</v>
      </c>
      <c r="GI96" s="13">
        <f>SUMIFS('ATL RAW'!$J:$J,'ATL RAW'!$I:$I,'ATL GA Inventory'!$B96,'ATL RAW'!$L:$L,'ATL GA Inventory'!GI$3)+SUMIFS('ATL CR'!$J:$J,'ATL CR'!$I:$I,'ATL GA Inventory'!$B96,'ATL CR'!$L:$L,'ATL GA Inventory'!GI$3)</f>
        <v>0</v>
      </c>
      <c r="GJ96" s="13">
        <f>SUMIFS('ATL RAW'!$J:$J,'ATL RAW'!$I:$I,'ATL GA Inventory'!$B96,'ATL RAW'!$L:$L,'ATL GA Inventory'!GJ$3)+SUMIFS('ATL CR'!$J:$J,'ATL CR'!$I:$I,'ATL GA Inventory'!$B96,'ATL CR'!$L:$L,'ATL GA Inventory'!GJ$3)</f>
        <v>0</v>
      </c>
      <c r="GK96" s="13">
        <f>SUMIFS('ATL RAW'!$J:$J,'ATL RAW'!$I:$I,'ATL GA Inventory'!$B96,'ATL RAW'!$L:$L,'ATL GA Inventory'!GK$3)+SUMIFS('ATL CR'!$J:$J,'ATL CR'!$I:$I,'ATL GA Inventory'!$B96,'ATL CR'!$L:$L,'ATL GA Inventory'!GK$3)</f>
        <v>0</v>
      </c>
      <c r="GL96" s="13">
        <f>SUMIFS('ATL RAW'!$J:$J,'ATL RAW'!$I:$I,'ATL GA Inventory'!$B96,'ATL RAW'!$L:$L,'ATL GA Inventory'!GL$3)+SUMIFS('ATL CR'!$J:$J,'ATL CR'!$I:$I,'ATL GA Inventory'!$B96,'ATL CR'!$L:$L,'ATL GA Inventory'!GL$3)</f>
        <v>0</v>
      </c>
      <c r="GM96" s="13">
        <f>SUMIFS('ATL RAW'!$J:$J,'ATL RAW'!$I:$I,'ATL GA Inventory'!$B96,'ATL RAW'!$L:$L,'ATL GA Inventory'!GM$3)+SUMIFS('ATL CR'!$J:$J,'ATL CR'!$I:$I,'ATL GA Inventory'!$B96,'ATL CR'!$L:$L,'ATL GA Inventory'!GM$3)</f>
        <v>0</v>
      </c>
      <c r="GN96" s="13">
        <f>SUMIFS('ATL RAW'!$J:$J,'ATL RAW'!$I:$I,'ATL GA Inventory'!$B96,'ATL RAW'!$L:$L,'ATL GA Inventory'!GN$3)+SUMIFS('ATL CR'!$J:$J,'ATL CR'!$I:$I,'ATL GA Inventory'!$B96,'ATL CR'!$L:$L,'ATL GA Inventory'!GN$3)</f>
        <v>0</v>
      </c>
      <c r="GO96" s="13">
        <f>SUMIFS('ATL RAW'!$J:$J,'ATL RAW'!$I:$I,'ATL GA Inventory'!$B96,'ATL RAW'!$L:$L,'ATL GA Inventory'!GO$3)+SUMIFS('ATL CR'!$J:$J,'ATL CR'!$I:$I,'ATL GA Inventory'!$B96,'ATL CR'!$L:$L,'ATL GA Inventory'!GO$3)</f>
        <v>0</v>
      </c>
      <c r="GP96" s="13">
        <f>SUMIFS('ATL RAW'!$J:$J,'ATL RAW'!$I:$I,'ATL GA Inventory'!$B96,'ATL RAW'!$L:$L,'ATL GA Inventory'!GP$3)+SUMIFS('ATL CR'!$J:$J,'ATL CR'!$I:$I,'ATL GA Inventory'!$B96,'ATL CR'!$L:$L,'ATL GA Inventory'!GP$3)</f>
        <v>0</v>
      </c>
      <c r="GQ96" s="13">
        <f>SUMIFS('ATL RAW'!$J:$J,'ATL RAW'!$I:$I,'ATL GA Inventory'!$B96,'ATL RAW'!$L:$L,'ATL GA Inventory'!GQ$3)+SUMIFS('ATL CR'!$J:$J,'ATL CR'!$I:$I,'ATL GA Inventory'!$B96,'ATL CR'!$L:$L,'ATL GA Inventory'!GQ$3)</f>
        <v>0</v>
      </c>
      <c r="GR96" s="13">
        <f>SUMIFS('ATL RAW'!$J:$J,'ATL RAW'!$I:$I,'ATL GA Inventory'!$B96,'ATL RAW'!$L:$L,'ATL GA Inventory'!GR$3)+SUMIFS('ATL CR'!$J:$J,'ATL CR'!$I:$I,'ATL GA Inventory'!$B96,'ATL CR'!$L:$L,'ATL GA Inventory'!GR$3)</f>
        <v>0</v>
      </c>
      <c r="GS96" s="13">
        <f>SUMIFS('ATL RAW'!$J:$J,'ATL RAW'!$I:$I,'ATL GA Inventory'!$B96,'ATL RAW'!$L:$L,'ATL GA Inventory'!GS$3)+SUMIFS('ATL CR'!$J:$J,'ATL CR'!$I:$I,'ATL GA Inventory'!$B96,'ATL CR'!$L:$L,'ATL GA Inventory'!GS$3)</f>
        <v>0</v>
      </c>
      <c r="GT96" s="13">
        <f>SUMIFS('ATL RAW'!$J:$J,'ATL RAW'!$I:$I,'ATL GA Inventory'!$B96,'ATL RAW'!$L:$L,'ATL GA Inventory'!GT$3)+SUMIFS('ATL CR'!$J:$J,'ATL CR'!$I:$I,'ATL GA Inventory'!$B96,'ATL CR'!$L:$L,'ATL GA Inventory'!GT$3)</f>
        <v>0</v>
      </c>
      <c r="GU96" s="13">
        <f>SUMIFS('ATL RAW'!$J:$J,'ATL RAW'!$I:$I,'ATL GA Inventory'!$B96,'ATL RAW'!$L:$L,'ATL GA Inventory'!GU$3)+SUMIFS('ATL CR'!$J:$J,'ATL CR'!$I:$I,'ATL GA Inventory'!$B96,'ATL CR'!$L:$L,'ATL GA Inventory'!GU$3)</f>
        <v>0</v>
      </c>
      <c r="GV96" s="13">
        <f>SUMIFS('ATL RAW'!$J:$J,'ATL RAW'!$I:$I,'ATL GA Inventory'!$B96,'ATL RAW'!$L:$L,'ATL GA Inventory'!GV$3)+SUMIFS('ATL CR'!$J:$J,'ATL CR'!$I:$I,'ATL GA Inventory'!$B96,'ATL CR'!$L:$L,'ATL GA Inventory'!GV$3)</f>
        <v>0</v>
      </c>
      <c r="GW96" s="13">
        <f>SUMIFS('ATL RAW'!$J:$J,'ATL RAW'!$I:$I,'ATL GA Inventory'!$B96,'ATL RAW'!$L:$L,'ATL GA Inventory'!GW$3)+SUMIFS('ATL CR'!$J:$J,'ATL CR'!$I:$I,'ATL GA Inventory'!$B96,'ATL CR'!$L:$L,'ATL GA Inventory'!GW$3)</f>
        <v>0</v>
      </c>
      <c r="GX96" s="13">
        <f>SUMIFS('ATL RAW'!$J:$J,'ATL RAW'!$I:$I,'ATL GA Inventory'!$B96,'ATL RAW'!$L:$L,'ATL GA Inventory'!GX$3)+SUMIFS('ATL CR'!$J:$J,'ATL CR'!$I:$I,'ATL GA Inventory'!$B96,'ATL CR'!$L:$L,'ATL GA Inventory'!GX$3)</f>
        <v>0</v>
      </c>
      <c r="GY96" s="13">
        <f>SUMIFS('ATL RAW'!$J:$J,'ATL RAW'!$I:$I,'ATL GA Inventory'!$B96,'ATL RAW'!$L:$L,'ATL GA Inventory'!GY$3)+SUMIFS('ATL CR'!$J:$J,'ATL CR'!$I:$I,'ATL GA Inventory'!$B96,'ATL CR'!$L:$L,'ATL GA Inventory'!GY$3)</f>
        <v>0</v>
      </c>
    </row>
    <row r="97" spans="1:207">
      <c r="A97" s="15" t="s">
        <v>8123</v>
      </c>
      <c r="B97" s="15">
        <f t="shared" si="13"/>
        <v>46109145</v>
      </c>
      <c r="C97" s="15" t="str">
        <f t="shared" si="13"/>
        <v>Q.PEAK DUO L-G6C.2</v>
      </c>
      <c r="D97" s="14">
        <f t="shared" si="13"/>
        <v>425</v>
      </c>
      <c r="E97" s="13">
        <f>SUMIFS('ATL RAW'!$J:$J,'ATL RAW'!$I:$I,'ATL GA Inventory'!$B97,'ATL RAW'!$L:$L,'ATL GA Inventory'!E$3)+SUMIFS('ATL CR'!$J:$J,'ATL CR'!$I:$I,'ATL GA Inventory'!$B97,'ATL CR'!$L:$L,'ATL GA Inventory'!E$3)</f>
        <v>0</v>
      </c>
      <c r="F97" s="13">
        <f>SUMIFS('ATL RAW'!$J:$J,'ATL RAW'!$I:$I,'ATL GA Inventory'!$B97,'ATL RAW'!$L:$L,'ATL GA Inventory'!F$3)+SUMIFS('ATL CR'!$J:$J,'ATL CR'!$I:$I,'ATL GA Inventory'!$B97,'ATL CR'!$L:$L,'ATL GA Inventory'!F$3)</f>
        <v>0</v>
      </c>
      <c r="G97" s="13">
        <f>SUMIFS('ATL RAW'!$J:$J,'ATL RAW'!$I:$I,'ATL GA Inventory'!$B97,'ATL RAW'!$L:$L,'ATL GA Inventory'!G$3)+SUMIFS('ATL CR'!$J:$J,'ATL CR'!$I:$I,'ATL GA Inventory'!$B97,'ATL CR'!$L:$L,'ATL GA Inventory'!G$3)</f>
        <v>0</v>
      </c>
      <c r="H97" s="13">
        <f>SUMIFS('ATL RAW'!$J:$J,'ATL RAW'!$I:$I,'ATL GA Inventory'!$B97,'ATL RAW'!$L:$L,'ATL GA Inventory'!H$3)+SUMIFS('ATL CR'!$J:$J,'ATL CR'!$I:$I,'ATL GA Inventory'!$B97,'ATL CR'!$L:$L,'ATL GA Inventory'!H$3)</f>
        <v>0</v>
      </c>
      <c r="I97" s="13">
        <f>SUMIFS('ATL RAW'!$J:$J,'ATL RAW'!$I:$I,'ATL GA Inventory'!$B97,'ATL RAW'!$L:$L,'ATL GA Inventory'!I$3)+SUMIFS('ATL CR'!$J:$J,'ATL CR'!$I:$I,'ATL GA Inventory'!$B97,'ATL CR'!$L:$L,'ATL GA Inventory'!I$3)</f>
        <v>0</v>
      </c>
      <c r="J97" s="13">
        <f>SUMIFS('ATL RAW'!$J:$J,'ATL RAW'!$I:$I,'ATL GA Inventory'!$B97,'ATL RAW'!$L:$L,'ATL GA Inventory'!J$3)+SUMIFS('ATL CR'!$J:$J,'ATL CR'!$I:$I,'ATL GA Inventory'!$B97,'ATL CR'!$L:$L,'ATL GA Inventory'!J$3)</f>
        <v>0</v>
      </c>
      <c r="K97" s="13">
        <f>SUMIFS('ATL RAW'!$J:$J,'ATL RAW'!$I:$I,'ATL GA Inventory'!$B97,'ATL RAW'!$L:$L,'ATL GA Inventory'!K$3)+SUMIFS('ATL CR'!$J:$J,'ATL CR'!$I:$I,'ATL GA Inventory'!$B97,'ATL CR'!$L:$L,'ATL GA Inventory'!K$3)</f>
        <v>0</v>
      </c>
      <c r="L97" s="13">
        <f>SUMIFS('ATL RAW'!$J:$J,'ATL RAW'!$I:$I,'ATL GA Inventory'!$B97,'ATL RAW'!$L:$L,'ATL GA Inventory'!L$3)+SUMIFS('ATL CR'!$J:$J,'ATL CR'!$I:$I,'ATL GA Inventory'!$B97,'ATL CR'!$L:$L,'ATL GA Inventory'!L$3)</f>
        <v>0</v>
      </c>
      <c r="M97" s="13">
        <f>SUMIFS('ATL RAW'!$J:$J,'ATL RAW'!$I:$I,'ATL GA Inventory'!$B97,'ATL RAW'!$L:$L,'ATL GA Inventory'!M$3)+SUMIFS('ATL CR'!$J:$J,'ATL CR'!$I:$I,'ATL GA Inventory'!$B97,'ATL CR'!$L:$L,'ATL GA Inventory'!M$3)</f>
        <v>0</v>
      </c>
      <c r="N97" s="13">
        <f>SUMIFS('ATL RAW'!$J:$J,'ATL RAW'!$I:$I,'ATL GA Inventory'!$B97,'ATL RAW'!$L:$L,'ATL GA Inventory'!N$3)+SUMIFS('ATL CR'!$J:$J,'ATL CR'!$I:$I,'ATL GA Inventory'!$B97,'ATL CR'!$L:$L,'ATL GA Inventory'!N$3)</f>
        <v>0</v>
      </c>
      <c r="O97" s="13">
        <f>SUMIFS('ATL RAW'!$J:$J,'ATL RAW'!$I:$I,'ATL GA Inventory'!$B97,'ATL RAW'!$L:$L,'ATL GA Inventory'!O$3)+SUMIFS('ATL CR'!$J:$J,'ATL CR'!$I:$I,'ATL GA Inventory'!$B97,'ATL CR'!$L:$L,'ATL GA Inventory'!O$3)</f>
        <v>0</v>
      </c>
      <c r="P97" s="13">
        <f>SUMIFS('ATL RAW'!$J:$J,'ATL RAW'!$I:$I,'ATL GA Inventory'!$B97,'ATL RAW'!$L:$L,'ATL GA Inventory'!P$3)+SUMIFS('ATL CR'!$J:$J,'ATL CR'!$I:$I,'ATL GA Inventory'!$B97,'ATL CR'!$L:$L,'ATL GA Inventory'!P$3)</f>
        <v>0</v>
      </c>
      <c r="Q97" s="13">
        <f>SUMIFS('ATL RAW'!$J:$J,'ATL RAW'!$I:$I,'ATL GA Inventory'!$B97,'ATL RAW'!$L:$L,'ATL GA Inventory'!Q$3)+SUMIFS('ATL CR'!$J:$J,'ATL CR'!$I:$I,'ATL GA Inventory'!$B97,'ATL CR'!$L:$L,'ATL GA Inventory'!Q$3)</f>
        <v>0</v>
      </c>
      <c r="R97" s="13">
        <f>SUMIFS('ATL RAW'!$J:$J,'ATL RAW'!$I:$I,'ATL GA Inventory'!$B97,'ATL RAW'!$L:$L,'ATL GA Inventory'!R$3)+SUMIFS('ATL CR'!$J:$J,'ATL CR'!$I:$I,'ATL GA Inventory'!$B97,'ATL CR'!$L:$L,'ATL GA Inventory'!R$3)</f>
        <v>0</v>
      </c>
      <c r="S97" s="13">
        <f>SUMIFS('ATL RAW'!$J:$J,'ATL RAW'!$I:$I,'ATL GA Inventory'!$B97,'ATL RAW'!$L:$L,'ATL GA Inventory'!S$3)+SUMIFS('ATL CR'!$J:$J,'ATL CR'!$I:$I,'ATL GA Inventory'!$B97,'ATL CR'!$L:$L,'ATL GA Inventory'!S$3)</f>
        <v>0</v>
      </c>
      <c r="T97" s="13">
        <f>SUMIFS('ATL RAW'!$J:$J,'ATL RAW'!$I:$I,'ATL GA Inventory'!$B97,'ATL RAW'!$L:$L,'ATL GA Inventory'!T$3)+SUMIFS('ATL CR'!$J:$J,'ATL CR'!$I:$I,'ATL GA Inventory'!$B97,'ATL CR'!$L:$L,'ATL GA Inventory'!T$3)</f>
        <v>0</v>
      </c>
      <c r="U97" s="13">
        <f>SUMIFS('ATL RAW'!$J:$J,'ATL RAW'!$I:$I,'ATL GA Inventory'!$B97,'ATL RAW'!$L:$L,'ATL GA Inventory'!U$3)+SUMIFS('ATL CR'!$J:$J,'ATL CR'!$I:$I,'ATL GA Inventory'!$B97,'ATL CR'!$L:$L,'ATL GA Inventory'!U$3)</f>
        <v>0</v>
      </c>
      <c r="V97" s="13">
        <f>SUMIFS('ATL RAW'!$J:$J,'ATL RAW'!$I:$I,'ATL GA Inventory'!$B97,'ATL RAW'!$L:$L,'ATL GA Inventory'!V$3)+SUMIFS('ATL CR'!$J:$J,'ATL CR'!$I:$I,'ATL GA Inventory'!$B97,'ATL CR'!$L:$L,'ATL GA Inventory'!V$3)</f>
        <v>0</v>
      </c>
      <c r="W97" s="13">
        <f>SUMIFS('ATL RAW'!$J:$J,'ATL RAW'!$I:$I,'ATL GA Inventory'!$B97,'ATL RAW'!$L:$L,'ATL GA Inventory'!W$3)+SUMIFS('ATL CR'!$J:$J,'ATL CR'!$I:$I,'ATL GA Inventory'!$B97,'ATL CR'!$L:$L,'ATL GA Inventory'!W$3)</f>
        <v>0</v>
      </c>
      <c r="X97" s="13">
        <f>SUMIFS('ATL RAW'!$J:$J,'ATL RAW'!$I:$I,'ATL GA Inventory'!$B97,'ATL RAW'!$L:$L,'ATL GA Inventory'!X$3)+SUMIFS('ATL CR'!$J:$J,'ATL CR'!$I:$I,'ATL GA Inventory'!$B97,'ATL CR'!$L:$L,'ATL GA Inventory'!X$3)</f>
        <v>0</v>
      </c>
      <c r="Y97" s="13">
        <f>SUMIFS('ATL RAW'!$J:$J,'ATL RAW'!$I:$I,'ATL GA Inventory'!$B97,'ATL RAW'!$L:$L,'ATL GA Inventory'!Y$3)+SUMIFS('ATL CR'!$J:$J,'ATL CR'!$I:$I,'ATL GA Inventory'!$B97,'ATL CR'!$L:$L,'ATL GA Inventory'!Y$3)</f>
        <v>0</v>
      </c>
      <c r="Z97" s="13">
        <f>SUMIFS('ATL RAW'!$J:$J,'ATL RAW'!$I:$I,'ATL GA Inventory'!$B97,'ATL RAW'!$L:$L,'ATL GA Inventory'!Z$3)+SUMIFS('ATL CR'!$J:$J,'ATL CR'!$I:$I,'ATL GA Inventory'!$B97,'ATL CR'!$L:$L,'ATL GA Inventory'!Z$3)</f>
        <v>0</v>
      </c>
      <c r="AA97" s="13">
        <f>SUMIFS('ATL RAW'!$J:$J,'ATL RAW'!$I:$I,'ATL GA Inventory'!$B97,'ATL RAW'!$L:$L,'ATL GA Inventory'!AA$3)+SUMIFS('ATL CR'!$J:$J,'ATL CR'!$I:$I,'ATL GA Inventory'!$B97,'ATL CR'!$L:$L,'ATL GA Inventory'!AA$3)</f>
        <v>0</v>
      </c>
      <c r="AB97" s="13">
        <f>SUMIFS('ATL RAW'!$J:$J,'ATL RAW'!$I:$I,'ATL GA Inventory'!$B97,'ATL RAW'!$L:$L,'ATL GA Inventory'!AB$3)+SUMIFS('ATL CR'!$J:$J,'ATL CR'!$I:$I,'ATL GA Inventory'!$B97,'ATL CR'!$L:$L,'ATL GA Inventory'!AB$3)</f>
        <v>0</v>
      </c>
      <c r="AC97" s="13">
        <f>SUMIFS('ATL RAW'!$J:$J,'ATL RAW'!$I:$I,'ATL GA Inventory'!$B97,'ATL RAW'!$L:$L,'ATL GA Inventory'!AC$3)+SUMIFS('ATL CR'!$J:$J,'ATL CR'!$I:$I,'ATL GA Inventory'!$B97,'ATL CR'!$L:$L,'ATL GA Inventory'!AC$3)</f>
        <v>0</v>
      </c>
      <c r="AD97" s="13">
        <f>SUMIFS('ATL RAW'!$J:$J,'ATL RAW'!$I:$I,'ATL GA Inventory'!$B97,'ATL RAW'!$L:$L,'ATL GA Inventory'!AD$3)+SUMIFS('ATL CR'!$J:$J,'ATL CR'!$I:$I,'ATL GA Inventory'!$B97,'ATL CR'!$L:$L,'ATL GA Inventory'!AD$3)</f>
        <v>0</v>
      </c>
      <c r="AE97" s="13">
        <f>SUMIFS('ATL RAW'!$J:$J,'ATL RAW'!$I:$I,'ATL GA Inventory'!$B97,'ATL RAW'!$L:$L,'ATL GA Inventory'!AE$3)+SUMIFS('ATL CR'!$J:$J,'ATL CR'!$I:$I,'ATL GA Inventory'!$B97,'ATL CR'!$L:$L,'ATL GA Inventory'!AE$3)</f>
        <v>0</v>
      </c>
      <c r="AF97" s="13">
        <f>SUMIFS('ATL RAW'!$J:$J,'ATL RAW'!$I:$I,'ATL GA Inventory'!$B97,'ATL RAW'!$L:$L,'ATL GA Inventory'!AF$3)+SUMIFS('ATL CR'!$J:$J,'ATL CR'!$I:$I,'ATL GA Inventory'!$B97,'ATL CR'!$L:$L,'ATL GA Inventory'!AF$3)</f>
        <v>0</v>
      </c>
      <c r="AG97" s="13">
        <f>SUMIFS('ATL RAW'!$J:$J,'ATL RAW'!$I:$I,'ATL GA Inventory'!$B97,'ATL RAW'!$L:$L,'ATL GA Inventory'!AG$3)+SUMIFS('ATL CR'!$J:$J,'ATL CR'!$I:$I,'ATL GA Inventory'!$B97,'ATL CR'!$L:$L,'ATL GA Inventory'!AG$3)</f>
        <v>0</v>
      </c>
      <c r="AH97" s="13">
        <f>SUMIFS('ATL RAW'!$J:$J,'ATL RAW'!$I:$I,'ATL GA Inventory'!$B97,'ATL RAW'!$L:$L,'ATL GA Inventory'!AH$3)+SUMIFS('ATL CR'!$J:$J,'ATL CR'!$I:$I,'ATL GA Inventory'!$B97,'ATL CR'!$L:$L,'ATL GA Inventory'!AH$3)</f>
        <v>0</v>
      </c>
      <c r="AI97" s="13">
        <f>SUMIFS('ATL RAW'!$J:$J,'ATL RAW'!$I:$I,'ATL GA Inventory'!$B97,'ATL RAW'!$L:$L,'ATL GA Inventory'!AI$3)+SUMIFS('ATL CR'!$J:$J,'ATL CR'!$I:$I,'ATL GA Inventory'!$B97,'ATL CR'!$L:$L,'ATL GA Inventory'!AI$3)</f>
        <v>0</v>
      </c>
      <c r="AJ97" s="13">
        <f>SUMIFS('ATL RAW'!$J:$J,'ATL RAW'!$I:$I,'ATL GA Inventory'!$B97,'ATL RAW'!$L:$L,'ATL GA Inventory'!AJ$3)+SUMIFS('ATL CR'!$J:$J,'ATL CR'!$I:$I,'ATL GA Inventory'!$B97,'ATL CR'!$L:$L,'ATL GA Inventory'!AJ$3)</f>
        <v>0</v>
      </c>
      <c r="AK97" s="13">
        <f>SUMIFS('ATL RAW'!$J:$J,'ATL RAW'!$I:$I,'ATL GA Inventory'!$B97,'ATL RAW'!$L:$L,'ATL GA Inventory'!AK$3)+SUMIFS('ATL CR'!$J:$J,'ATL CR'!$I:$I,'ATL GA Inventory'!$B97,'ATL CR'!$L:$L,'ATL GA Inventory'!AK$3)</f>
        <v>0</v>
      </c>
      <c r="AL97" s="13">
        <f>SUMIFS('ATL RAW'!$J:$J,'ATL RAW'!$I:$I,'ATL GA Inventory'!$B97,'ATL RAW'!$L:$L,'ATL GA Inventory'!AL$3)+SUMIFS('ATL CR'!$J:$J,'ATL CR'!$I:$I,'ATL GA Inventory'!$B97,'ATL CR'!$L:$L,'ATL GA Inventory'!AL$3)</f>
        <v>0</v>
      </c>
      <c r="AM97" s="13">
        <f>SUMIFS('ATL RAW'!$J:$J,'ATL RAW'!$I:$I,'ATL GA Inventory'!$B97,'ATL RAW'!$L:$L,'ATL GA Inventory'!AM$3)+SUMIFS('ATL CR'!$J:$J,'ATL CR'!$I:$I,'ATL GA Inventory'!$B97,'ATL CR'!$L:$L,'ATL GA Inventory'!AM$3)</f>
        <v>0</v>
      </c>
      <c r="AN97" s="13">
        <f>SUMIFS('ATL RAW'!$J:$J,'ATL RAW'!$I:$I,'ATL GA Inventory'!$B97,'ATL RAW'!$L:$L,'ATL GA Inventory'!AN$3)+SUMIFS('ATL CR'!$J:$J,'ATL CR'!$I:$I,'ATL GA Inventory'!$B97,'ATL CR'!$L:$L,'ATL GA Inventory'!AN$3)</f>
        <v>0</v>
      </c>
      <c r="AO97" s="13">
        <f>SUMIFS('ATL RAW'!$J:$J,'ATL RAW'!$I:$I,'ATL GA Inventory'!$B97,'ATL RAW'!$L:$L,'ATL GA Inventory'!AO$3)+SUMIFS('ATL CR'!$J:$J,'ATL CR'!$I:$I,'ATL GA Inventory'!$B97,'ATL CR'!$L:$L,'ATL GA Inventory'!AO$3)</f>
        <v>0</v>
      </c>
      <c r="AP97" s="13">
        <f>SUMIFS('ATL RAW'!$J:$J,'ATL RAW'!$I:$I,'ATL GA Inventory'!$B97,'ATL RAW'!$L:$L,'ATL GA Inventory'!AP$3)+SUMIFS('ATL CR'!$J:$J,'ATL CR'!$I:$I,'ATL GA Inventory'!$B97,'ATL CR'!$L:$L,'ATL GA Inventory'!AP$3)</f>
        <v>0</v>
      </c>
      <c r="AQ97" s="13">
        <f>SUMIFS('ATL RAW'!$J:$J,'ATL RAW'!$I:$I,'ATL GA Inventory'!$B97,'ATL RAW'!$L:$L,'ATL GA Inventory'!AQ$3)+SUMIFS('ATL CR'!$J:$J,'ATL CR'!$I:$I,'ATL GA Inventory'!$B97,'ATL CR'!$L:$L,'ATL GA Inventory'!AQ$3)</f>
        <v>0</v>
      </c>
      <c r="AR97" s="13">
        <f>SUMIFS('ATL RAW'!$J:$J,'ATL RAW'!$I:$I,'ATL GA Inventory'!$B97,'ATL RAW'!$L:$L,'ATL GA Inventory'!AR$3)+SUMIFS('ATL CR'!$J:$J,'ATL CR'!$I:$I,'ATL GA Inventory'!$B97,'ATL CR'!$L:$L,'ATL GA Inventory'!AR$3)</f>
        <v>0</v>
      </c>
      <c r="AS97" s="13">
        <f>SUMIFS('ATL RAW'!$J:$J,'ATL RAW'!$I:$I,'ATL GA Inventory'!$B97,'ATL RAW'!$L:$L,'ATL GA Inventory'!AS$3)+SUMIFS('ATL CR'!$J:$J,'ATL CR'!$I:$I,'ATL GA Inventory'!$B97,'ATL CR'!$L:$L,'ATL GA Inventory'!AS$3)</f>
        <v>0</v>
      </c>
      <c r="AT97" s="13">
        <f>SUMIFS('ATL RAW'!$J:$J,'ATL RAW'!$I:$I,'ATL GA Inventory'!$B97,'ATL RAW'!$L:$L,'ATL GA Inventory'!AT$3)+SUMIFS('ATL CR'!$J:$J,'ATL CR'!$I:$I,'ATL GA Inventory'!$B97,'ATL CR'!$L:$L,'ATL GA Inventory'!AT$3)</f>
        <v>0</v>
      </c>
      <c r="AU97" s="13">
        <f>SUMIFS('ATL RAW'!$J:$J,'ATL RAW'!$I:$I,'ATL GA Inventory'!$B97,'ATL RAW'!$L:$L,'ATL GA Inventory'!AU$3)+SUMIFS('ATL CR'!$J:$J,'ATL CR'!$I:$I,'ATL GA Inventory'!$B97,'ATL CR'!$L:$L,'ATL GA Inventory'!AU$3)</f>
        <v>0</v>
      </c>
      <c r="AV97" s="13">
        <f>SUMIFS('ATL RAW'!$J:$J,'ATL RAW'!$I:$I,'ATL GA Inventory'!$B97,'ATL RAW'!$L:$L,'ATL GA Inventory'!AV$3)+SUMIFS('ATL CR'!$J:$J,'ATL CR'!$I:$I,'ATL GA Inventory'!$B97,'ATL CR'!$L:$L,'ATL GA Inventory'!AV$3)</f>
        <v>0</v>
      </c>
      <c r="AW97" s="13">
        <f>SUMIFS('ATL RAW'!$J:$J,'ATL RAW'!$I:$I,'ATL GA Inventory'!$B97,'ATL RAW'!$L:$L,'ATL GA Inventory'!AW$3)+SUMIFS('ATL CR'!$J:$J,'ATL CR'!$I:$I,'ATL GA Inventory'!$B97,'ATL CR'!$L:$L,'ATL GA Inventory'!AW$3)</f>
        <v>0</v>
      </c>
      <c r="AX97" s="13">
        <f>SUMIFS('ATL RAW'!$J:$J,'ATL RAW'!$I:$I,'ATL GA Inventory'!$B97,'ATL RAW'!$L:$L,'ATL GA Inventory'!AX$3)+SUMIFS('ATL CR'!$J:$J,'ATL CR'!$I:$I,'ATL GA Inventory'!$B97,'ATL CR'!$L:$L,'ATL GA Inventory'!AX$3)</f>
        <v>0</v>
      </c>
      <c r="AY97" s="13">
        <f>SUMIFS('ATL RAW'!$J:$J,'ATL RAW'!$I:$I,'ATL GA Inventory'!$B97,'ATL RAW'!$L:$L,'ATL GA Inventory'!AY$3)+SUMIFS('ATL CR'!$J:$J,'ATL CR'!$I:$I,'ATL GA Inventory'!$B97,'ATL CR'!$L:$L,'ATL GA Inventory'!AY$3)</f>
        <v>0</v>
      </c>
      <c r="AZ97" s="13">
        <f>SUMIFS('ATL RAW'!$J:$J,'ATL RAW'!$I:$I,'ATL GA Inventory'!$B97,'ATL RAW'!$L:$L,'ATL GA Inventory'!AZ$3)+SUMIFS('ATL CR'!$J:$J,'ATL CR'!$I:$I,'ATL GA Inventory'!$B97,'ATL CR'!$L:$L,'ATL GA Inventory'!AZ$3)</f>
        <v>0</v>
      </c>
      <c r="BA97" s="13">
        <f>SUMIFS('ATL RAW'!$J:$J,'ATL RAW'!$I:$I,'ATL GA Inventory'!$B97,'ATL RAW'!$L:$L,'ATL GA Inventory'!BA$3)+SUMIFS('ATL CR'!$J:$J,'ATL CR'!$I:$I,'ATL GA Inventory'!$B97,'ATL CR'!$L:$L,'ATL GA Inventory'!BA$3)</f>
        <v>0</v>
      </c>
      <c r="BB97" s="13">
        <f>SUMIFS('ATL RAW'!$J:$J,'ATL RAW'!$I:$I,'ATL GA Inventory'!$B97,'ATL RAW'!$L:$L,'ATL GA Inventory'!BB$3)+SUMIFS('ATL CR'!$J:$J,'ATL CR'!$I:$I,'ATL GA Inventory'!$B97,'ATL CR'!$L:$L,'ATL GA Inventory'!BB$3)</f>
        <v>0</v>
      </c>
      <c r="BC97" s="13">
        <f>SUMIFS('ATL RAW'!$J:$J,'ATL RAW'!$I:$I,'ATL GA Inventory'!$B97,'ATL RAW'!$L:$L,'ATL GA Inventory'!BC$3)+SUMIFS('ATL CR'!$J:$J,'ATL CR'!$I:$I,'ATL GA Inventory'!$B97,'ATL CR'!$L:$L,'ATL GA Inventory'!BC$3)</f>
        <v>0</v>
      </c>
      <c r="BD97" s="13">
        <f>SUMIFS('ATL RAW'!$J:$J,'ATL RAW'!$I:$I,'ATL GA Inventory'!$B97,'ATL RAW'!$L:$L,'ATL GA Inventory'!BD$3)+SUMIFS('ATL CR'!$J:$J,'ATL CR'!$I:$I,'ATL GA Inventory'!$B97,'ATL CR'!$L:$L,'ATL GA Inventory'!BD$3)</f>
        <v>0</v>
      </c>
      <c r="BE97" s="13">
        <f>SUMIFS('ATL RAW'!$J:$J,'ATL RAW'!$I:$I,'ATL GA Inventory'!$B97,'ATL RAW'!$L:$L,'ATL GA Inventory'!BE$3)+SUMIFS('ATL CR'!$J:$J,'ATL CR'!$I:$I,'ATL GA Inventory'!$B97,'ATL CR'!$L:$L,'ATL GA Inventory'!BE$3)</f>
        <v>0</v>
      </c>
      <c r="BF97" s="13">
        <f>SUMIFS('ATL RAW'!$J:$J,'ATL RAW'!$I:$I,'ATL GA Inventory'!$B97,'ATL RAW'!$L:$L,'ATL GA Inventory'!BF$3)+SUMIFS('ATL CR'!$J:$J,'ATL CR'!$I:$I,'ATL GA Inventory'!$B97,'ATL CR'!$L:$L,'ATL GA Inventory'!BF$3)</f>
        <v>0</v>
      </c>
      <c r="BG97" s="13">
        <f>SUMIFS('ATL RAW'!$J:$J,'ATL RAW'!$I:$I,'ATL GA Inventory'!$B97,'ATL RAW'!$L:$L,'ATL GA Inventory'!BG$3)+SUMIFS('ATL CR'!$J:$J,'ATL CR'!$I:$I,'ATL GA Inventory'!$B97,'ATL CR'!$L:$L,'ATL GA Inventory'!BG$3)</f>
        <v>0</v>
      </c>
      <c r="BH97" s="13">
        <f>SUMIFS('ATL RAW'!$J:$J,'ATL RAW'!$I:$I,'ATL GA Inventory'!$B97,'ATL RAW'!$L:$L,'ATL GA Inventory'!BH$3)+SUMIFS('ATL CR'!$J:$J,'ATL CR'!$I:$I,'ATL GA Inventory'!$B97,'ATL CR'!$L:$L,'ATL GA Inventory'!BH$3)</f>
        <v>0</v>
      </c>
      <c r="BI97" s="13">
        <f>SUMIFS('ATL RAW'!$J:$J,'ATL RAW'!$I:$I,'ATL GA Inventory'!$B97,'ATL RAW'!$L:$L,'ATL GA Inventory'!BI$3)+SUMIFS('ATL CR'!$J:$J,'ATL CR'!$I:$I,'ATL GA Inventory'!$B97,'ATL CR'!$L:$L,'ATL GA Inventory'!BI$3)</f>
        <v>0</v>
      </c>
      <c r="BJ97" s="13">
        <f>SUMIFS('ATL RAW'!$J:$J,'ATL RAW'!$I:$I,'ATL GA Inventory'!$B97,'ATL RAW'!$L:$L,'ATL GA Inventory'!BJ$3)+SUMIFS('ATL CR'!$J:$J,'ATL CR'!$I:$I,'ATL GA Inventory'!$B97,'ATL CR'!$L:$L,'ATL GA Inventory'!BJ$3)</f>
        <v>0</v>
      </c>
      <c r="BK97" s="13">
        <f>SUMIFS('ATL RAW'!$J:$J,'ATL RAW'!$I:$I,'ATL GA Inventory'!$B97,'ATL RAW'!$L:$L,'ATL GA Inventory'!BK$3)+SUMIFS('ATL CR'!$J:$J,'ATL CR'!$I:$I,'ATL GA Inventory'!$B97,'ATL CR'!$L:$L,'ATL GA Inventory'!BK$3)</f>
        <v>0</v>
      </c>
      <c r="BL97" s="13">
        <f>SUMIFS('ATL RAW'!$J:$J,'ATL RAW'!$I:$I,'ATL GA Inventory'!$B97,'ATL RAW'!$L:$L,'ATL GA Inventory'!BL$3)+SUMIFS('ATL CR'!$J:$J,'ATL CR'!$I:$I,'ATL GA Inventory'!$B97,'ATL CR'!$L:$L,'ATL GA Inventory'!BL$3)</f>
        <v>0</v>
      </c>
      <c r="BM97" s="13">
        <f>SUMIFS('ATL RAW'!$J:$J,'ATL RAW'!$I:$I,'ATL GA Inventory'!$B97,'ATL RAW'!$L:$L,'ATL GA Inventory'!BM$3)+SUMIFS('ATL CR'!$J:$J,'ATL CR'!$I:$I,'ATL GA Inventory'!$B97,'ATL CR'!$L:$L,'ATL GA Inventory'!BM$3)</f>
        <v>0</v>
      </c>
      <c r="BN97" s="13">
        <f>SUMIFS('ATL RAW'!$J:$J,'ATL RAW'!$I:$I,'ATL GA Inventory'!$B97,'ATL RAW'!$L:$L,'ATL GA Inventory'!BN$3)+SUMIFS('ATL CR'!$J:$J,'ATL CR'!$I:$I,'ATL GA Inventory'!$B97,'ATL CR'!$L:$L,'ATL GA Inventory'!BN$3)</f>
        <v>0</v>
      </c>
      <c r="BO97" s="13">
        <f>SUMIFS('ATL RAW'!$J:$J,'ATL RAW'!$I:$I,'ATL GA Inventory'!$B97,'ATL RAW'!$L:$L,'ATL GA Inventory'!BO$3)+SUMIFS('ATL CR'!$J:$J,'ATL CR'!$I:$I,'ATL GA Inventory'!$B97,'ATL CR'!$L:$L,'ATL GA Inventory'!BO$3)</f>
        <v>0</v>
      </c>
      <c r="BP97" s="13">
        <f>SUMIFS('ATL RAW'!$J:$J,'ATL RAW'!$I:$I,'ATL GA Inventory'!$B97,'ATL RAW'!$L:$L,'ATL GA Inventory'!BP$3)+SUMIFS('ATL CR'!$J:$J,'ATL CR'!$I:$I,'ATL GA Inventory'!$B97,'ATL CR'!$L:$L,'ATL GA Inventory'!BP$3)</f>
        <v>475</v>
      </c>
      <c r="BQ97" s="13">
        <f>SUMIFS('ATL RAW'!$J:$J,'ATL RAW'!$I:$I,'ATL GA Inventory'!$B97,'ATL RAW'!$L:$L,'ATL GA Inventory'!BQ$3)+SUMIFS('ATL CR'!$J:$J,'ATL CR'!$I:$I,'ATL GA Inventory'!$B97,'ATL CR'!$L:$L,'ATL GA Inventory'!BQ$3)</f>
        <v>0</v>
      </c>
      <c r="BR97" s="13">
        <f>SUMIFS('ATL RAW'!$J:$J,'ATL RAW'!$I:$I,'ATL GA Inventory'!$B97,'ATL RAW'!$L:$L,'ATL GA Inventory'!BR$3)+SUMIFS('ATL CR'!$J:$J,'ATL CR'!$I:$I,'ATL GA Inventory'!$B97,'ATL CR'!$L:$L,'ATL GA Inventory'!BR$3)</f>
        <v>0</v>
      </c>
      <c r="BS97" s="13">
        <f>SUMIFS('ATL RAW'!$J:$J,'ATL RAW'!$I:$I,'ATL GA Inventory'!$B97,'ATL RAW'!$L:$L,'ATL GA Inventory'!BS$3)+SUMIFS('ATL CR'!$J:$J,'ATL CR'!$I:$I,'ATL GA Inventory'!$B97,'ATL CR'!$L:$L,'ATL GA Inventory'!BS$3)</f>
        <v>0</v>
      </c>
      <c r="BT97" s="13">
        <f>SUMIFS('ATL RAW'!$J:$J,'ATL RAW'!$I:$I,'ATL GA Inventory'!$B97,'ATL RAW'!$L:$L,'ATL GA Inventory'!BT$3)+SUMIFS('ATL CR'!$J:$J,'ATL CR'!$I:$I,'ATL GA Inventory'!$B97,'ATL CR'!$L:$L,'ATL GA Inventory'!BT$3)</f>
        <v>0</v>
      </c>
      <c r="BU97" s="13">
        <f>SUMIFS('ATL RAW'!$J:$J,'ATL RAW'!$I:$I,'ATL GA Inventory'!$B97,'ATL RAW'!$L:$L,'ATL GA Inventory'!BU$3)+SUMIFS('ATL CR'!$J:$J,'ATL CR'!$I:$I,'ATL GA Inventory'!$B97,'ATL CR'!$L:$L,'ATL GA Inventory'!BU$3)</f>
        <v>0</v>
      </c>
      <c r="BV97" s="13">
        <f>SUMIFS('ATL RAW'!$J:$J,'ATL RAW'!$I:$I,'ATL GA Inventory'!$B97,'ATL RAW'!$L:$L,'ATL GA Inventory'!BV$3)+SUMIFS('ATL CR'!$J:$J,'ATL CR'!$I:$I,'ATL GA Inventory'!$B97,'ATL CR'!$L:$L,'ATL GA Inventory'!BV$3)</f>
        <v>0</v>
      </c>
      <c r="BW97" s="13">
        <f>SUMIFS('ATL RAW'!$J:$J,'ATL RAW'!$I:$I,'ATL GA Inventory'!$B97,'ATL RAW'!$L:$L,'ATL GA Inventory'!BW$3)+SUMIFS('ATL CR'!$J:$J,'ATL CR'!$I:$I,'ATL GA Inventory'!$B97,'ATL CR'!$L:$L,'ATL GA Inventory'!BW$3)</f>
        <v>0</v>
      </c>
      <c r="BX97" s="13">
        <f>SUMIFS('ATL RAW'!$J:$J,'ATL RAW'!$I:$I,'ATL GA Inventory'!$B97,'ATL RAW'!$L:$L,'ATL GA Inventory'!BX$3)+SUMIFS('ATL CR'!$J:$J,'ATL CR'!$I:$I,'ATL GA Inventory'!$B97,'ATL CR'!$L:$L,'ATL GA Inventory'!BX$3)</f>
        <v>0</v>
      </c>
      <c r="BY97" s="13">
        <f>SUMIFS('ATL RAW'!$J:$J,'ATL RAW'!$I:$I,'ATL GA Inventory'!$B97,'ATL RAW'!$L:$L,'ATL GA Inventory'!BY$3)+SUMIFS('ATL CR'!$J:$J,'ATL CR'!$I:$I,'ATL GA Inventory'!$B97,'ATL CR'!$L:$L,'ATL GA Inventory'!BY$3)</f>
        <v>0</v>
      </c>
      <c r="BZ97" s="13">
        <f>SUMIFS('ATL RAW'!$J:$J,'ATL RAW'!$I:$I,'ATL GA Inventory'!$B97,'ATL RAW'!$L:$L,'ATL GA Inventory'!BZ$3)+SUMIFS('ATL CR'!$J:$J,'ATL CR'!$I:$I,'ATL GA Inventory'!$B97,'ATL CR'!$L:$L,'ATL GA Inventory'!BZ$3)</f>
        <v>0</v>
      </c>
      <c r="CA97" s="13">
        <f>SUMIFS('ATL RAW'!$J:$J,'ATL RAW'!$I:$I,'ATL GA Inventory'!$B97,'ATL RAW'!$L:$L,'ATL GA Inventory'!CA$3)+SUMIFS('ATL CR'!$J:$J,'ATL CR'!$I:$I,'ATL GA Inventory'!$B97,'ATL CR'!$L:$L,'ATL GA Inventory'!CA$3)</f>
        <v>0</v>
      </c>
      <c r="CB97" s="13">
        <f>SUMIFS('ATL RAW'!$J:$J,'ATL RAW'!$I:$I,'ATL GA Inventory'!$B97,'ATL RAW'!$L:$L,'ATL GA Inventory'!CB$3)+SUMIFS('ATL CR'!$J:$J,'ATL CR'!$I:$I,'ATL GA Inventory'!$B97,'ATL CR'!$L:$L,'ATL GA Inventory'!CB$3)</f>
        <v>0</v>
      </c>
      <c r="CC97" s="13">
        <f>SUMIFS('ATL RAW'!$J:$J,'ATL RAW'!$I:$I,'ATL GA Inventory'!$B97,'ATL RAW'!$L:$L,'ATL GA Inventory'!CC$3)+SUMIFS('ATL CR'!$J:$J,'ATL CR'!$I:$I,'ATL GA Inventory'!$B97,'ATL CR'!$L:$L,'ATL GA Inventory'!CC$3)</f>
        <v>0</v>
      </c>
      <c r="CD97" s="13">
        <f>SUMIFS('ATL RAW'!$J:$J,'ATL RAW'!$I:$I,'ATL GA Inventory'!$B97,'ATL RAW'!$L:$L,'ATL GA Inventory'!CD$3)+SUMIFS('ATL CR'!$J:$J,'ATL CR'!$I:$I,'ATL GA Inventory'!$B97,'ATL CR'!$L:$L,'ATL GA Inventory'!CD$3)</f>
        <v>0</v>
      </c>
      <c r="CE97" s="13">
        <f>SUMIFS('ATL RAW'!$J:$J,'ATL RAW'!$I:$I,'ATL GA Inventory'!$B97,'ATL RAW'!$L:$L,'ATL GA Inventory'!CE$3)+SUMIFS('ATL CR'!$J:$J,'ATL CR'!$I:$I,'ATL GA Inventory'!$B97,'ATL CR'!$L:$L,'ATL GA Inventory'!CE$3)</f>
        <v>0</v>
      </c>
      <c r="CF97" s="13">
        <f>SUMIFS('ATL RAW'!$J:$J,'ATL RAW'!$I:$I,'ATL GA Inventory'!$B97,'ATL RAW'!$L:$L,'ATL GA Inventory'!CF$3)+SUMIFS('ATL CR'!$J:$J,'ATL CR'!$I:$I,'ATL GA Inventory'!$B97,'ATL CR'!$L:$L,'ATL GA Inventory'!CF$3)</f>
        <v>0</v>
      </c>
      <c r="CG97" s="13">
        <f>SUMIFS('ATL RAW'!$J:$J,'ATL RAW'!$I:$I,'ATL GA Inventory'!$B97,'ATL RAW'!$L:$L,'ATL GA Inventory'!CG$3)+SUMIFS('ATL CR'!$J:$J,'ATL CR'!$I:$I,'ATL GA Inventory'!$B97,'ATL CR'!$L:$L,'ATL GA Inventory'!CG$3)</f>
        <v>0</v>
      </c>
      <c r="CH97" s="13">
        <f>SUMIFS('ATL RAW'!$J:$J,'ATL RAW'!$I:$I,'ATL GA Inventory'!$B97,'ATL RAW'!$L:$L,'ATL GA Inventory'!CH$3)+SUMIFS('ATL CR'!$J:$J,'ATL CR'!$I:$I,'ATL GA Inventory'!$B97,'ATL CR'!$L:$L,'ATL GA Inventory'!CH$3)</f>
        <v>0</v>
      </c>
      <c r="CI97" s="13">
        <f>SUMIFS('ATL RAW'!$J:$J,'ATL RAW'!$I:$I,'ATL GA Inventory'!$B97,'ATL RAW'!$L:$L,'ATL GA Inventory'!CI$3)+SUMIFS('ATL CR'!$J:$J,'ATL CR'!$I:$I,'ATL GA Inventory'!$B97,'ATL CR'!$L:$L,'ATL GA Inventory'!CI$3)</f>
        <v>0</v>
      </c>
      <c r="CJ97" s="13">
        <f>SUMIFS('ATL RAW'!$J:$J,'ATL RAW'!$I:$I,'ATL GA Inventory'!$B97,'ATL RAW'!$L:$L,'ATL GA Inventory'!CJ$3)+SUMIFS('ATL CR'!$J:$J,'ATL CR'!$I:$I,'ATL GA Inventory'!$B97,'ATL CR'!$L:$L,'ATL GA Inventory'!CJ$3)</f>
        <v>0</v>
      </c>
      <c r="CK97" s="13">
        <f>SUMIFS('ATL RAW'!$J:$J,'ATL RAW'!$I:$I,'ATL GA Inventory'!$B97,'ATL RAW'!$L:$L,'ATL GA Inventory'!CK$3)+SUMIFS('ATL CR'!$J:$J,'ATL CR'!$I:$I,'ATL GA Inventory'!$B97,'ATL CR'!$L:$L,'ATL GA Inventory'!CK$3)</f>
        <v>0</v>
      </c>
      <c r="CL97" s="13">
        <f>SUMIFS('ATL RAW'!$J:$J,'ATL RAW'!$I:$I,'ATL GA Inventory'!$B97,'ATL RAW'!$L:$L,'ATL GA Inventory'!CL$3)+SUMIFS('ATL CR'!$J:$J,'ATL CR'!$I:$I,'ATL GA Inventory'!$B97,'ATL CR'!$L:$L,'ATL GA Inventory'!CL$3)</f>
        <v>0</v>
      </c>
      <c r="CM97" s="13">
        <f>SUMIFS('ATL RAW'!$J:$J,'ATL RAW'!$I:$I,'ATL GA Inventory'!$B97,'ATL RAW'!$L:$L,'ATL GA Inventory'!CM$3)+SUMIFS('ATL CR'!$J:$J,'ATL CR'!$I:$I,'ATL GA Inventory'!$B97,'ATL CR'!$L:$L,'ATL GA Inventory'!CM$3)</f>
        <v>0</v>
      </c>
      <c r="CN97" s="13">
        <f>SUMIFS('ATL RAW'!$J:$J,'ATL RAW'!$I:$I,'ATL GA Inventory'!$B97,'ATL RAW'!$L:$L,'ATL GA Inventory'!CN$3)+SUMIFS('ATL CR'!$J:$J,'ATL CR'!$I:$I,'ATL GA Inventory'!$B97,'ATL CR'!$L:$L,'ATL GA Inventory'!CN$3)</f>
        <v>0</v>
      </c>
      <c r="CO97" s="13">
        <f>SUMIFS('ATL RAW'!$J:$J,'ATL RAW'!$I:$I,'ATL GA Inventory'!$B97,'ATL RAW'!$L:$L,'ATL GA Inventory'!CO$3)+SUMIFS('ATL CR'!$J:$J,'ATL CR'!$I:$I,'ATL GA Inventory'!$B97,'ATL CR'!$L:$L,'ATL GA Inventory'!CO$3)</f>
        <v>0</v>
      </c>
      <c r="CP97" s="13">
        <f>SUMIFS('ATL RAW'!$J:$J,'ATL RAW'!$I:$I,'ATL GA Inventory'!$B97,'ATL RAW'!$L:$L,'ATL GA Inventory'!CP$3)+SUMIFS('ATL CR'!$J:$J,'ATL CR'!$I:$I,'ATL GA Inventory'!$B97,'ATL CR'!$L:$L,'ATL GA Inventory'!CP$3)</f>
        <v>0</v>
      </c>
      <c r="CQ97" s="13">
        <f>SUMIFS('ATL RAW'!$J:$J,'ATL RAW'!$I:$I,'ATL GA Inventory'!$B97,'ATL RAW'!$L:$L,'ATL GA Inventory'!CQ$3)+SUMIFS('ATL CR'!$J:$J,'ATL CR'!$I:$I,'ATL GA Inventory'!$B97,'ATL CR'!$L:$L,'ATL GA Inventory'!CQ$3)</f>
        <v>0</v>
      </c>
      <c r="CR97" s="13">
        <f>SUMIFS('ATL RAW'!$J:$J,'ATL RAW'!$I:$I,'ATL GA Inventory'!$B97,'ATL RAW'!$L:$L,'ATL GA Inventory'!CR$3)+SUMIFS('ATL CR'!$J:$J,'ATL CR'!$I:$I,'ATL GA Inventory'!$B97,'ATL CR'!$L:$L,'ATL GA Inventory'!CR$3)</f>
        <v>0</v>
      </c>
      <c r="CS97" s="13">
        <f>SUMIFS('ATL RAW'!$J:$J,'ATL RAW'!$I:$I,'ATL GA Inventory'!$B97,'ATL RAW'!$L:$L,'ATL GA Inventory'!CS$3)+SUMIFS('ATL CR'!$J:$J,'ATL CR'!$I:$I,'ATL GA Inventory'!$B97,'ATL CR'!$L:$L,'ATL GA Inventory'!CS$3)</f>
        <v>0</v>
      </c>
      <c r="CT97" s="13">
        <f>SUMIFS('ATL RAW'!$J:$J,'ATL RAW'!$I:$I,'ATL GA Inventory'!$B97,'ATL RAW'!$L:$L,'ATL GA Inventory'!CT$3)+SUMIFS('ATL CR'!$J:$J,'ATL CR'!$I:$I,'ATL GA Inventory'!$B97,'ATL CR'!$L:$L,'ATL GA Inventory'!CT$3)</f>
        <v>0</v>
      </c>
      <c r="CU97" s="13">
        <f>SUMIFS('ATL RAW'!$J:$J,'ATL RAW'!$I:$I,'ATL GA Inventory'!$B97,'ATL RAW'!$L:$L,'ATL GA Inventory'!CU$3)+SUMIFS('ATL CR'!$J:$J,'ATL CR'!$I:$I,'ATL GA Inventory'!$B97,'ATL CR'!$L:$L,'ATL GA Inventory'!CU$3)</f>
        <v>0</v>
      </c>
      <c r="CV97" s="13">
        <f>SUMIFS('ATL RAW'!$J:$J,'ATL RAW'!$I:$I,'ATL GA Inventory'!$B97,'ATL RAW'!$L:$L,'ATL GA Inventory'!CV$3)+SUMIFS('ATL CR'!$J:$J,'ATL CR'!$I:$I,'ATL GA Inventory'!$B97,'ATL CR'!$L:$L,'ATL GA Inventory'!CV$3)</f>
        <v>0</v>
      </c>
      <c r="CW97" s="13">
        <f>SUMIFS('ATL RAW'!$J:$J,'ATL RAW'!$I:$I,'ATL GA Inventory'!$B97,'ATL RAW'!$L:$L,'ATL GA Inventory'!CW$3)+SUMIFS('ATL CR'!$J:$J,'ATL CR'!$I:$I,'ATL GA Inventory'!$B97,'ATL CR'!$L:$L,'ATL GA Inventory'!CW$3)</f>
        <v>0</v>
      </c>
      <c r="CX97" s="13">
        <f>SUMIFS('ATL RAW'!$J:$J,'ATL RAW'!$I:$I,'ATL GA Inventory'!$B97,'ATL RAW'!$L:$L,'ATL GA Inventory'!CX$3)+SUMIFS('ATL CR'!$J:$J,'ATL CR'!$I:$I,'ATL GA Inventory'!$B97,'ATL CR'!$L:$L,'ATL GA Inventory'!CX$3)</f>
        <v>0</v>
      </c>
      <c r="CY97" s="13">
        <f>SUMIFS('ATL RAW'!$J:$J,'ATL RAW'!$I:$I,'ATL GA Inventory'!$B97,'ATL RAW'!$L:$L,'ATL GA Inventory'!CY$3)+SUMIFS('ATL CR'!$J:$J,'ATL CR'!$I:$I,'ATL GA Inventory'!$B97,'ATL CR'!$L:$L,'ATL GA Inventory'!CY$3)</f>
        <v>0</v>
      </c>
      <c r="CZ97" s="13">
        <f>SUMIFS('ATL RAW'!$J:$J,'ATL RAW'!$I:$I,'ATL GA Inventory'!$B97,'ATL RAW'!$L:$L,'ATL GA Inventory'!CZ$3)+SUMIFS('ATL CR'!$J:$J,'ATL CR'!$I:$I,'ATL GA Inventory'!$B97,'ATL CR'!$L:$L,'ATL GA Inventory'!CZ$3)</f>
        <v>0</v>
      </c>
      <c r="DA97" s="13">
        <f>SUMIFS('ATL RAW'!$J:$J,'ATL RAW'!$I:$I,'ATL GA Inventory'!$B97,'ATL RAW'!$L:$L,'ATL GA Inventory'!DA$3)+SUMIFS('ATL CR'!$J:$J,'ATL CR'!$I:$I,'ATL GA Inventory'!$B97,'ATL CR'!$L:$L,'ATL GA Inventory'!DA$3)</f>
        <v>0</v>
      </c>
      <c r="DB97" s="13">
        <f>SUMIFS('ATL RAW'!$J:$J,'ATL RAW'!$I:$I,'ATL GA Inventory'!$B97,'ATL RAW'!$L:$L,'ATL GA Inventory'!DB$3)+SUMIFS('ATL CR'!$J:$J,'ATL CR'!$I:$I,'ATL GA Inventory'!$B97,'ATL CR'!$L:$L,'ATL GA Inventory'!DB$3)</f>
        <v>0</v>
      </c>
      <c r="DC97" s="13">
        <f>SUMIFS('ATL RAW'!$J:$J,'ATL RAW'!$I:$I,'ATL GA Inventory'!$B97,'ATL RAW'!$L:$L,'ATL GA Inventory'!DC$3)+SUMIFS('ATL CR'!$J:$J,'ATL CR'!$I:$I,'ATL GA Inventory'!$B97,'ATL CR'!$L:$L,'ATL GA Inventory'!DC$3)</f>
        <v>0</v>
      </c>
      <c r="DD97" s="13">
        <f>SUMIFS('ATL RAW'!$J:$J,'ATL RAW'!$I:$I,'ATL GA Inventory'!$B97,'ATL RAW'!$L:$L,'ATL GA Inventory'!DD$3)+SUMIFS('ATL CR'!$J:$J,'ATL CR'!$I:$I,'ATL GA Inventory'!$B97,'ATL CR'!$L:$L,'ATL GA Inventory'!DD$3)</f>
        <v>0</v>
      </c>
      <c r="DE97" s="13">
        <f>SUMIFS('ATL RAW'!$J:$J,'ATL RAW'!$I:$I,'ATL GA Inventory'!$B97,'ATL RAW'!$L:$L,'ATL GA Inventory'!DE$3)+SUMIFS('ATL CR'!$J:$J,'ATL CR'!$I:$I,'ATL GA Inventory'!$B97,'ATL CR'!$L:$L,'ATL GA Inventory'!DE$3)</f>
        <v>0</v>
      </c>
      <c r="DF97" s="13">
        <f>SUMIFS('ATL RAW'!$J:$J,'ATL RAW'!$I:$I,'ATL GA Inventory'!$B97,'ATL RAW'!$L:$L,'ATL GA Inventory'!DF$3)+SUMIFS('ATL CR'!$J:$J,'ATL CR'!$I:$I,'ATL GA Inventory'!$B97,'ATL CR'!$L:$L,'ATL GA Inventory'!DF$3)</f>
        <v>0</v>
      </c>
      <c r="DG97" s="13">
        <f>SUMIFS('ATL RAW'!$J:$J,'ATL RAW'!$I:$I,'ATL GA Inventory'!$B97,'ATL RAW'!$L:$L,'ATL GA Inventory'!DG$3)+SUMIFS('ATL CR'!$J:$J,'ATL CR'!$I:$I,'ATL GA Inventory'!$B97,'ATL CR'!$L:$L,'ATL GA Inventory'!DG$3)</f>
        <v>0</v>
      </c>
      <c r="DH97" s="13">
        <f>SUMIFS('ATL RAW'!$J:$J,'ATL RAW'!$I:$I,'ATL GA Inventory'!$B97,'ATL RAW'!$L:$L,'ATL GA Inventory'!DH$3)+SUMIFS('ATL CR'!$J:$J,'ATL CR'!$I:$I,'ATL GA Inventory'!$B97,'ATL CR'!$L:$L,'ATL GA Inventory'!DH$3)</f>
        <v>0</v>
      </c>
      <c r="DI97" s="13">
        <f>SUMIFS('ATL RAW'!$J:$J,'ATL RAW'!$I:$I,'ATL GA Inventory'!$B97,'ATL RAW'!$L:$L,'ATL GA Inventory'!DI$3)+SUMIFS('ATL CR'!$J:$J,'ATL CR'!$I:$I,'ATL GA Inventory'!$B97,'ATL CR'!$L:$L,'ATL GA Inventory'!DI$3)</f>
        <v>0</v>
      </c>
      <c r="DJ97" s="13">
        <f>SUMIFS('ATL RAW'!$J:$J,'ATL RAW'!$I:$I,'ATL GA Inventory'!$B97,'ATL RAW'!$L:$L,'ATL GA Inventory'!DJ$3)+SUMIFS('ATL CR'!$J:$J,'ATL CR'!$I:$I,'ATL GA Inventory'!$B97,'ATL CR'!$L:$L,'ATL GA Inventory'!DJ$3)</f>
        <v>0</v>
      </c>
      <c r="DK97" s="13">
        <f>SUMIFS('ATL RAW'!$J:$J,'ATL RAW'!$I:$I,'ATL GA Inventory'!$B97,'ATL RAW'!$L:$L,'ATL GA Inventory'!DK$3)+SUMIFS('ATL CR'!$J:$J,'ATL CR'!$I:$I,'ATL GA Inventory'!$B97,'ATL CR'!$L:$L,'ATL GA Inventory'!DK$3)</f>
        <v>0</v>
      </c>
      <c r="DL97" s="13">
        <f>SUMIFS('ATL RAW'!$J:$J,'ATL RAW'!$I:$I,'ATL GA Inventory'!$B97,'ATL RAW'!$L:$L,'ATL GA Inventory'!DL$3)+SUMIFS('ATL CR'!$J:$J,'ATL CR'!$I:$I,'ATL GA Inventory'!$B97,'ATL CR'!$L:$L,'ATL GA Inventory'!DL$3)</f>
        <v>0</v>
      </c>
      <c r="DM97" s="13">
        <f>SUMIFS('ATL RAW'!$J:$J,'ATL RAW'!$I:$I,'ATL GA Inventory'!$B97,'ATL RAW'!$L:$L,'ATL GA Inventory'!DM$3)+SUMIFS('ATL CR'!$J:$J,'ATL CR'!$I:$I,'ATL GA Inventory'!$B97,'ATL CR'!$L:$L,'ATL GA Inventory'!DM$3)</f>
        <v>0</v>
      </c>
      <c r="DN97" s="13">
        <f>SUMIFS('ATL RAW'!$J:$J,'ATL RAW'!$I:$I,'ATL GA Inventory'!$B97,'ATL RAW'!$L:$L,'ATL GA Inventory'!DN$3)+SUMIFS('ATL CR'!$J:$J,'ATL CR'!$I:$I,'ATL GA Inventory'!$B97,'ATL CR'!$L:$L,'ATL GA Inventory'!DN$3)</f>
        <v>0</v>
      </c>
      <c r="DO97" s="13">
        <f>SUMIFS('ATL RAW'!$J:$J,'ATL RAW'!$I:$I,'ATL GA Inventory'!$B97,'ATL RAW'!$L:$L,'ATL GA Inventory'!DO$3)+SUMIFS('ATL CR'!$J:$J,'ATL CR'!$I:$I,'ATL GA Inventory'!$B97,'ATL CR'!$L:$L,'ATL GA Inventory'!DO$3)</f>
        <v>0</v>
      </c>
      <c r="DP97" s="13">
        <f>SUMIFS('ATL RAW'!$J:$J,'ATL RAW'!$I:$I,'ATL GA Inventory'!$B97,'ATL RAW'!$L:$L,'ATL GA Inventory'!DP$3)+SUMIFS('ATL CR'!$J:$J,'ATL CR'!$I:$I,'ATL GA Inventory'!$B97,'ATL CR'!$L:$L,'ATL GA Inventory'!DP$3)</f>
        <v>0</v>
      </c>
      <c r="DQ97" s="13">
        <f>SUMIFS('ATL RAW'!$J:$J,'ATL RAW'!$I:$I,'ATL GA Inventory'!$B97,'ATL RAW'!$L:$L,'ATL GA Inventory'!DQ$3)+SUMIFS('ATL CR'!$J:$J,'ATL CR'!$I:$I,'ATL GA Inventory'!$B97,'ATL CR'!$L:$L,'ATL GA Inventory'!DQ$3)</f>
        <v>0</v>
      </c>
      <c r="DR97" s="13">
        <f>SUMIFS('ATL RAW'!$J:$J,'ATL RAW'!$I:$I,'ATL GA Inventory'!$B97,'ATL RAW'!$L:$L,'ATL GA Inventory'!DR$3)+SUMIFS('ATL CR'!$J:$J,'ATL CR'!$I:$I,'ATL GA Inventory'!$B97,'ATL CR'!$L:$L,'ATL GA Inventory'!DR$3)</f>
        <v>0</v>
      </c>
      <c r="DS97" s="13">
        <f>SUMIFS('ATL RAW'!$J:$J,'ATL RAW'!$I:$I,'ATL GA Inventory'!$B97,'ATL RAW'!$L:$L,'ATL GA Inventory'!DS$3)+SUMIFS('ATL CR'!$J:$J,'ATL CR'!$I:$I,'ATL GA Inventory'!$B97,'ATL CR'!$L:$L,'ATL GA Inventory'!DS$3)</f>
        <v>0</v>
      </c>
      <c r="DT97" s="13">
        <f>SUMIFS('ATL RAW'!$J:$J,'ATL RAW'!$I:$I,'ATL GA Inventory'!$B97,'ATL RAW'!$L:$L,'ATL GA Inventory'!DT$3)+SUMIFS('ATL CR'!$J:$J,'ATL CR'!$I:$I,'ATL GA Inventory'!$B97,'ATL CR'!$L:$L,'ATL GA Inventory'!DT$3)</f>
        <v>0</v>
      </c>
      <c r="DU97" s="13">
        <f>SUMIFS('ATL RAW'!$J:$J,'ATL RAW'!$I:$I,'ATL GA Inventory'!$B97,'ATL RAW'!$L:$L,'ATL GA Inventory'!DU$3)+SUMIFS('ATL CR'!$J:$J,'ATL CR'!$I:$I,'ATL GA Inventory'!$B97,'ATL CR'!$L:$L,'ATL GA Inventory'!DU$3)</f>
        <v>0</v>
      </c>
      <c r="DV97" s="13">
        <f>SUMIFS('ATL RAW'!$J:$J,'ATL RAW'!$I:$I,'ATL GA Inventory'!$B97,'ATL RAW'!$L:$L,'ATL GA Inventory'!DV$3)+SUMIFS('ATL CR'!$J:$J,'ATL CR'!$I:$I,'ATL GA Inventory'!$B97,'ATL CR'!$L:$L,'ATL GA Inventory'!DV$3)</f>
        <v>0</v>
      </c>
      <c r="DW97" s="13">
        <f>SUMIFS('ATL RAW'!$J:$J,'ATL RAW'!$I:$I,'ATL GA Inventory'!$B97,'ATL RAW'!$L:$L,'ATL GA Inventory'!DW$3)+SUMIFS('ATL CR'!$J:$J,'ATL CR'!$I:$I,'ATL GA Inventory'!$B97,'ATL CR'!$L:$L,'ATL GA Inventory'!DW$3)</f>
        <v>0</v>
      </c>
      <c r="DX97" s="13">
        <f>SUMIFS('ATL RAW'!$J:$J,'ATL RAW'!$I:$I,'ATL GA Inventory'!$B97,'ATL RAW'!$L:$L,'ATL GA Inventory'!DX$3)+SUMIFS('ATL CR'!$J:$J,'ATL CR'!$I:$I,'ATL GA Inventory'!$B97,'ATL CR'!$L:$L,'ATL GA Inventory'!DX$3)</f>
        <v>0</v>
      </c>
      <c r="DY97" s="13">
        <f>SUMIFS('ATL RAW'!$J:$J,'ATL RAW'!$I:$I,'ATL GA Inventory'!$B97,'ATL RAW'!$L:$L,'ATL GA Inventory'!DY$3)+SUMIFS('ATL CR'!$J:$J,'ATL CR'!$I:$I,'ATL GA Inventory'!$B97,'ATL CR'!$L:$L,'ATL GA Inventory'!DY$3)</f>
        <v>0</v>
      </c>
      <c r="DZ97" s="13">
        <f>SUMIFS('ATL RAW'!$J:$J,'ATL RAW'!$I:$I,'ATL GA Inventory'!$B97,'ATL RAW'!$L:$L,'ATL GA Inventory'!DZ$3)+SUMIFS('ATL CR'!$J:$J,'ATL CR'!$I:$I,'ATL GA Inventory'!$B97,'ATL CR'!$L:$L,'ATL GA Inventory'!DZ$3)</f>
        <v>0</v>
      </c>
      <c r="EA97" s="13">
        <f>SUMIFS('ATL RAW'!$J:$J,'ATL RAW'!$I:$I,'ATL GA Inventory'!$B97,'ATL RAW'!$L:$L,'ATL GA Inventory'!EA$3)+SUMIFS('ATL CR'!$J:$J,'ATL CR'!$I:$I,'ATL GA Inventory'!$B97,'ATL CR'!$L:$L,'ATL GA Inventory'!EA$3)</f>
        <v>0</v>
      </c>
      <c r="EB97" s="13">
        <f>SUMIFS('ATL RAW'!$J:$J,'ATL RAW'!$I:$I,'ATL GA Inventory'!$B97,'ATL RAW'!$L:$L,'ATL GA Inventory'!EB$3)+SUMIFS('ATL CR'!$J:$J,'ATL CR'!$I:$I,'ATL GA Inventory'!$B97,'ATL CR'!$L:$L,'ATL GA Inventory'!EB$3)</f>
        <v>0</v>
      </c>
      <c r="EC97" s="13">
        <f>SUMIFS('ATL RAW'!$J:$J,'ATL RAW'!$I:$I,'ATL GA Inventory'!$B97,'ATL RAW'!$L:$L,'ATL GA Inventory'!EC$3)+SUMIFS('ATL CR'!$J:$J,'ATL CR'!$I:$I,'ATL GA Inventory'!$B97,'ATL CR'!$L:$L,'ATL GA Inventory'!EC$3)</f>
        <v>0</v>
      </c>
      <c r="ED97" s="13">
        <f>SUMIFS('ATL RAW'!$J:$J,'ATL RAW'!$I:$I,'ATL GA Inventory'!$B97,'ATL RAW'!$L:$L,'ATL GA Inventory'!ED$3)+SUMIFS('ATL CR'!$J:$J,'ATL CR'!$I:$I,'ATL GA Inventory'!$B97,'ATL CR'!$L:$L,'ATL GA Inventory'!ED$3)</f>
        <v>0</v>
      </c>
      <c r="EE97" s="13">
        <f>SUMIFS('ATL RAW'!$J:$J,'ATL RAW'!$I:$I,'ATL GA Inventory'!$B97,'ATL RAW'!$L:$L,'ATL GA Inventory'!EE$3)+SUMIFS('ATL CR'!$J:$J,'ATL CR'!$I:$I,'ATL GA Inventory'!$B97,'ATL CR'!$L:$L,'ATL GA Inventory'!EE$3)</f>
        <v>0</v>
      </c>
      <c r="EF97" s="13">
        <f>SUMIFS('ATL RAW'!$J:$J,'ATL RAW'!$I:$I,'ATL GA Inventory'!$B97,'ATL RAW'!$L:$L,'ATL GA Inventory'!EF$3)+SUMIFS('ATL CR'!$J:$J,'ATL CR'!$I:$I,'ATL GA Inventory'!$B97,'ATL CR'!$L:$L,'ATL GA Inventory'!EF$3)</f>
        <v>0</v>
      </c>
      <c r="EG97" s="13">
        <f>SUMIFS('ATL RAW'!$J:$J,'ATL RAW'!$I:$I,'ATL GA Inventory'!$B97,'ATL RAW'!$L:$L,'ATL GA Inventory'!EG$3)+SUMIFS('ATL CR'!$J:$J,'ATL CR'!$I:$I,'ATL GA Inventory'!$B97,'ATL CR'!$L:$L,'ATL GA Inventory'!EG$3)</f>
        <v>0</v>
      </c>
      <c r="EH97" s="13">
        <f>SUMIFS('ATL RAW'!$J:$J,'ATL RAW'!$I:$I,'ATL GA Inventory'!$B97,'ATL RAW'!$L:$L,'ATL GA Inventory'!EH$3)+SUMIFS('ATL CR'!$J:$J,'ATL CR'!$I:$I,'ATL GA Inventory'!$B97,'ATL CR'!$L:$L,'ATL GA Inventory'!EH$3)</f>
        <v>0</v>
      </c>
      <c r="EI97" s="13">
        <f>SUMIFS('ATL RAW'!$J:$J,'ATL RAW'!$I:$I,'ATL GA Inventory'!$B97,'ATL RAW'!$L:$L,'ATL GA Inventory'!EI$3)+SUMIFS('ATL CR'!$J:$J,'ATL CR'!$I:$I,'ATL GA Inventory'!$B97,'ATL CR'!$L:$L,'ATL GA Inventory'!EI$3)</f>
        <v>0</v>
      </c>
      <c r="EJ97" s="13">
        <f>SUMIFS('ATL RAW'!$J:$J,'ATL RAW'!$I:$I,'ATL GA Inventory'!$B97,'ATL RAW'!$L:$L,'ATL GA Inventory'!EJ$3)+SUMIFS('ATL CR'!$J:$J,'ATL CR'!$I:$I,'ATL GA Inventory'!$B97,'ATL CR'!$L:$L,'ATL GA Inventory'!EJ$3)</f>
        <v>0</v>
      </c>
      <c r="EK97" s="13">
        <f>SUMIFS('ATL RAW'!$J:$J,'ATL RAW'!$I:$I,'ATL GA Inventory'!$B97,'ATL RAW'!$L:$L,'ATL GA Inventory'!EK$3)+SUMIFS('ATL CR'!$J:$J,'ATL CR'!$I:$I,'ATL GA Inventory'!$B97,'ATL CR'!$L:$L,'ATL GA Inventory'!EK$3)</f>
        <v>0</v>
      </c>
      <c r="EL97" s="13">
        <f>SUMIFS('ATL RAW'!$J:$J,'ATL RAW'!$I:$I,'ATL GA Inventory'!$B97,'ATL RAW'!$L:$L,'ATL GA Inventory'!EL$3)+SUMIFS('ATL CR'!$J:$J,'ATL CR'!$I:$I,'ATL GA Inventory'!$B97,'ATL CR'!$L:$L,'ATL GA Inventory'!EL$3)</f>
        <v>0</v>
      </c>
      <c r="EM97" s="13">
        <f>SUMIFS('ATL RAW'!$J:$J,'ATL RAW'!$I:$I,'ATL GA Inventory'!$B97,'ATL RAW'!$L:$L,'ATL GA Inventory'!EM$3)+SUMIFS('ATL CR'!$J:$J,'ATL CR'!$I:$I,'ATL GA Inventory'!$B97,'ATL CR'!$L:$L,'ATL GA Inventory'!EM$3)</f>
        <v>0</v>
      </c>
      <c r="EN97" s="13">
        <f>SUMIFS('ATL RAW'!$J:$J,'ATL RAW'!$I:$I,'ATL GA Inventory'!$B97,'ATL RAW'!$L:$L,'ATL GA Inventory'!EN$3)+SUMIFS('ATL CR'!$J:$J,'ATL CR'!$I:$I,'ATL GA Inventory'!$B97,'ATL CR'!$L:$L,'ATL GA Inventory'!EN$3)</f>
        <v>0</v>
      </c>
      <c r="EO97" s="13">
        <f>SUMIFS('ATL RAW'!$J:$J,'ATL RAW'!$I:$I,'ATL GA Inventory'!$B97,'ATL RAW'!$L:$L,'ATL GA Inventory'!EO$3)+SUMIFS('ATL CR'!$J:$J,'ATL CR'!$I:$I,'ATL GA Inventory'!$B97,'ATL CR'!$L:$L,'ATL GA Inventory'!EO$3)</f>
        <v>0</v>
      </c>
      <c r="EP97" s="13">
        <f>SUMIFS('ATL RAW'!$J:$J,'ATL RAW'!$I:$I,'ATL GA Inventory'!$B97,'ATL RAW'!$L:$L,'ATL GA Inventory'!EP$3)+SUMIFS('ATL CR'!$J:$J,'ATL CR'!$I:$I,'ATL GA Inventory'!$B97,'ATL CR'!$L:$L,'ATL GA Inventory'!EP$3)</f>
        <v>0</v>
      </c>
      <c r="EQ97" s="13">
        <f>SUMIFS('ATL RAW'!$J:$J,'ATL RAW'!$I:$I,'ATL GA Inventory'!$B97,'ATL RAW'!$L:$L,'ATL GA Inventory'!EQ$3)+SUMIFS('ATL CR'!$J:$J,'ATL CR'!$I:$I,'ATL GA Inventory'!$B97,'ATL CR'!$L:$L,'ATL GA Inventory'!EQ$3)</f>
        <v>0</v>
      </c>
      <c r="ER97" s="13">
        <f>SUMIFS('ATL RAW'!$J:$J,'ATL RAW'!$I:$I,'ATL GA Inventory'!$B97,'ATL RAW'!$L:$L,'ATL GA Inventory'!ER$3)+SUMIFS('ATL CR'!$J:$J,'ATL CR'!$I:$I,'ATL GA Inventory'!$B97,'ATL CR'!$L:$L,'ATL GA Inventory'!ER$3)</f>
        <v>0</v>
      </c>
      <c r="ES97" s="13">
        <f>SUMIFS('ATL RAW'!$J:$J,'ATL RAW'!$I:$I,'ATL GA Inventory'!$B97,'ATL RAW'!$L:$L,'ATL GA Inventory'!ES$3)+SUMIFS('ATL CR'!$J:$J,'ATL CR'!$I:$I,'ATL GA Inventory'!$B97,'ATL CR'!$L:$L,'ATL GA Inventory'!ES$3)</f>
        <v>0</v>
      </c>
      <c r="ET97" s="13">
        <f>SUMIFS('ATL RAW'!$J:$J,'ATL RAW'!$I:$I,'ATL GA Inventory'!$B97,'ATL RAW'!$L:$L,'ATL GA Inventory'!ET$3)+SUMIFS('ATL CR'!$J:$J,'ATL CR'!$I:$I,'ATL GA Inventory'!$B97,'ATL CR'!$L:$L,'ATL GA Inventory'!ET$3)</f>
        <v>0</v>
      </c>
      <c r="EU97" s="13">
        <f>SUMIFS('ATL RAW'!$J:$J,'ATL RAW'!$I:$I,'ATL GA Inventory'!$B97,'ATL RAW'!$L:$L,'ATL GA Inventory'!EU$3)+SUMIFS('ATL CR'!$J:$J,'ATL CR'!$I:$I,'ATL GA Inventory'!$B97,'ATL CR'!$L:$L,'ATL GA Inventory'!EU$3)</f>
        <v>0</v>
      </c>
      <c r="EV97" s="13">
        <f>SUMIFS('ATL RAW'!$J:$J,'ATL RAW'!$I:$I,'ATL GA Inventory'!$B97,'ATL RAW'!$L:$L,'ATL GA Inventory'!EV$3)+SUMIFS('ATL CR'!$J:$J,'ATL CR'!$I:$I,'ATL GA Inventory'!$B97,'ATL CR'!$L:$L,'ATL GA Inventory'!EV$3)</f>
        <v>0</v>
      </c>
      <c r="EW97" s="13">
        <f>SUMIFS('ATL RAW'!$J:$J,'ATL RAW'!$I:$I,'ATL GA Inventory'!$B97,'ATL RAW'!$L:$L,'ATL GA Inventory'!EW$3)+SUMIFS('ATL CR'!$J:$J,'ATL CR'!$I:$I,'ATL GA Inventory'!$B97,'ATL CR'!$L:$L,'ATL GA Inventory'!EW$3)</f>
        <v>0</v>
      </c>
      <c r="EX97" s="13">
        <f>SUMIFS('ATL RAW'!$J:$J,'ATL RAW'!$I:$I,'ATL GA Inventory'!$B97,'ATL RAW'!$L:$L,'ATL GA Inventory'!EX$3)+SUMIFS('ATL CR'!$J:$J,'ATL CR'!$I:$I,'ATL GA Inventory'!$B97,'ATL CR'!$L:$L,'ATL GA Inventory'!EX$3)</f>
        <v>0</v>
      </c>
      <c r="EY97" s="13">
        <f>SUMIFS('ATL RAW'!$J:$J,'ATL RAW'!$I:$I,'ATL GA Inventory'!$B97,'ATL RAW'!$L:$L,'ATL GA Inventory'!EY$3)+SUMIFS('ATL CR'!$J:$J,'ATL CR'!$I:$I,'ATL GA Inventory'!$B97,'ATL CR'!$L:$L,'ATL GA Inventory'!EY$3)</f>
        <v>0</v>
      </c>
      <c r="EZ97" s="13">
        <f>SUMIFS('ATL RAW'!$J:$J,'ATL RAW'!$I:$I,'ATL GA Inventory'!$B97,'ATL RAW'!$L:$L,'ATL GA Inventory'!EZ$3)+SUMIFS('ATL CR'!$J:$J,'ATL CR'!$I:$I,'ATL GA Inventory'!$B97,'ATL CR'!$L:$L,'ATL GA Inventory'!EZ$3)</f>
        <v>0</v>
      </c>
      <c r="FA97" s="13">
        <f>SUMIFS('ATL RAW'!$J:$J,'ATL RAW'!$I:$I,'ATL GA Inventory'!$B97,'ATL RAW'!$L:$L,'ATL GA Inventory'!FA$3)+SUMIFS('ATL CR'!$J:$J,'ATL CR'!$I:$I,'ATL GA Inventory'!$B97,'ATL CR'!$L:$L,'ATL GA Inventory'!FA$3)</f>
        <v>0</v>
      </c>
      <c r="FB97" s="13">
        <f>SUMIFS('ATL RAW'!$J:$J,'ATL RAW'!$I:$I,'ATL GA Inventory'!$B97,'ATL RAW'!$L:$L,'ATL GA Inventory'!FB$3)+SUMIFS('ATL CR'!$J:$J,'ATL CR'!$I:$I,'ATL GA Inventory'!$B97,'ATL CR'!$L:$L,'ATL GA Inventory'!FB$3)</f>
        <v>0</v>
      </c>
      <c r="FC97" s="13">
        <f>SUMIFS('ATL RAW'!$J:$J,'ATL RAW'!$I:$I,'ATL GA Inventory'!$B97,'ATL RAW'!$L:$L,'ATL GA Inventory'!FC$3)+SUMIFS('ATL CR'!$J:$J,'ATL CR'!$I:$I,'ATL GA Inventory'!$B97,'ATL CR'!$L:$L,'ATL GA Inventory'!FC$3)</f>
        <v>0</v>
      </c>
      <c r="FD97" s="13">
        <f>SUMIFS('ATL RAW'!$J:$J,'ATL RAW'!$I:$I,'ATL GA Inventory'!$B97,'ATL RAW'!$L:$L,'ATL GA Inventory'!FD$3)+SUMIFS('ATL CR'!$J:$J,'ATL CR'!$I:$I,'ATL GA Inventory'!$B97,'ATL CR'!$L:$L,'ATL GA Inventory'!FD$3)</f>
        <v>0</v>
      </c>
      <c r="FE97" s="13">
        <f>SUMIFS('ATL RAW'!$J:$J,'ATL RAW'!$I:$I,'ATL GA Inventory'!$B97,'ATL RAW'!$L:$L,'ATL GA Inventory'!FE$3)+SUMIFS('ATL CR'!$J:$J,'ATL CR'!$I:$I,'ATL GA Inventory'!$B97,'ATL CR'!$L:$L,'ATL GA Inventory'!FE$3)</f>
        <v>0</v>
      </c>
      <c r="FF97" s="13">
        <f>SUMIFS('ATL RAW'!$J:$J,'ATL RAW'!$I:$I,'ATL GA Inventory'!$B97,'ATL RAW'!$L:$L,'ATL GA Inventory'!FF$3)+SUMIFS('ATL CR'!$J:$J,'ATL CR'!$I:$I,'ATL GA Inventory'!$B97,'ATL CR'!$L:$L,'ATL GA Inventory'!FF$3)</f>
        <v>0</v>
      </c>
      <c r="FG97" s="13">
        <f>SUMIFS('ATL RAW'!$J:$J,'ATL RAW'!$I:$I,'ATL GA Inventory'!$B97,'ATL RAW'!$L:$L,'ATL GA Inventory'!FG$3)+SUMIFS('ATL CR'!$J:$J,'ATL CR'!$I:$I,'ATL GA Inventory'!$B97,'ATL CR'!$L:$L,'ATL GA Inventory'!FG$3)</f>
        <v>0</v>
      </c>
      <c r="FH97" s="13">
        <f>SUMIFS('ATL RAW'!$J:$J,'ATL RAW'!$I:$I,'ATL GA Inventory'!$B97,'ATL RAW'!$L:$L,'ATL GA Inventory'!FH$3)+SUMIFS('ATL CR'!$J:$J,'ATL CR'!$I:$I,'ATL GA Inventory'!$B97,'ATL CR'!$L:$L,'ATL GA Inventory'!FH$3)</f>
        <v>0</v>
      </c>
      <c r="FI97" s="13">
        <f>SUMIFS('ATL RAW'!$J:$J,'ATL RAW'!$I:$I,'ATL GA Inventory'!$B97,'ATL RAW'!$L:$L,'ATL GA Inventory'!FI$3)+SUMIFS('ATL CR'!$J:$J,'ATL CR'!$I:$I,'ATL GA Inventory'!$B97,'ATL CR'!$L:$L,'ATL GA Inventory'!FI$3)</f>
        <v>0</v>
      </c>
      <c r="FJ97" s="13">
        <f>SUMIFS('ATL RAW'!$J:$J,'ATL RAW'!$I:$I,'ATL GA Inventory'!$B97,'ATL RAW'!$L:$L,'ATL GA Inventory'!FJ$3)+SUMIFS('ATL CR'!$J:$J,'ATL CR'!$I:$I,'ATL GA Inventory'!$B97,'ATL CR'!$L:$L,'ATL GA Inventory'!FJ$3)</f>
        <v>0</v>
      </c>
      <c r="FK97" s="13">
        <f>SUMIFS('ATL RAW'!$J:$J,'ATL RAW'!$I:$I,'ATL GA Inventory'!$B97,'ATL RAW'!$L:$L,'ATL GA Inventory'!FK$3)+SUMIFS('ATL CR'!$J:$J,'ATL CR'!$I:$I,'ATL GA Inventory'!$B97,'ATL CR'!$L:$L,'ATL GA Inventory'!FK$3)</f>
        <v>0</v>
      </c>
      <c r="FL97" s="13">
        <f>SUMIFS('ATL RAW'!$J:$J,'ATL RAW'!$I:$I,'ATL GA Inventory'!$B97,'ATL RAW'!$L:$L,'ATL GA Inventory'!FL$3)+SUMIFS('ATL CR'!$J:$J,'ATL CR'!$I:$I,'ATL GA Inventory'!$B97,'ATL CR'!$L:$L,'ATL GA Inventory'!FL$3)</f>
        <v>0</v>
      </c>
      <c r="FM97" s="13">
        <f>SUMIFS('ATL RAW'!$J:$J,'ATL RAW'!$I:$I,'ATL GA Inventory'!$B97,'ATL RAW'!$L:$L,'ATL GA Inventory'!FM$3)+SUMIFS('ATL CR'!$J:$J,'ATL CR'!$I:$I,'ATL GA Inventory'!$B97,'ATL CR'!$L:$L,'ATL GA Inventory'!FM$3)</f>
        <v>0</v>
      </c>
      <c r="FN97" s="13">
        <f>SUMIFS('ATL RAW'!$J:$J,'ATL RAW'!$I:$I,'ATL GA Inventory'!$B97,'ATL RAW'!$L:$L,'ATL GA Inventory'!FN$3)+SUMIFS('ATL CR'!$J:$J,'ATL CR'!$I:$I,'ATL GA Inventory'!$B97,'ATL CR'!$L:$L,'ATL GA Inventory'!FN$3)</f>
        <v>0</v>
      </c>
      <c r="FO97" s="13">
        <f>SUMIFS('ATL RAW'!$J:$J,'ATL RAW'!$I:$I,'ATL GA Inventory'!$B97,'ATL RAW'!$L:$L,'ATL GA Inventory'!FO$3)+SUMIFS('ATL CR'!$J:$J,'ATL CR'!$I:$I,'ATL GA Inventory'!$B97,'ATL CR'!$L:$L,'ATL GA Inventory'!FO$3)</f>
        <v>0</v>
      </c>
      <c r="FP97" s="13">
        <f>SUMIFS('ATL RAW'!$J:$J,'ATL RAW'!$I:$I,'ATL GA Inventory'!$B97,'ATL RAW'!$L:$L,'ATL GA Inventory'!FP$3)+SUMIFS('ATL CR'!$J:$J,'ATL CR'!$I:$I,'ATL GA Inventory'!$B97,'ATL CR'!$L:$L,'ATL GA Inventory'!FP$3)</f>
        <v>0</v>
      </c>
      <c r="FQ97" s="13">
        <f>SUMIFS('ATL RAW'!$J:$J,'ATL RAW'!$I:$I,'ATL GA Inventory'!$B97,'ATL RAW'!$L:$L,'ATL GA Inventory'!FQ$3)+SUMIFS('ATL CR'!$J:$J,'ATL CR'!$I:$I,'ATL GA Inventory'!$B97,'ATL CR'!$L:$L,'ATL GA Inventory'!FQ$3)</f>
        <v>0</v>
      </c>
      <c r="FR97" s="13">
        <f>SUMIFS('ATL RAW'!$J:$J,'ATL RAW'!$I:$I,'ATL GA Inventory'!$B97,'ATL RAW'!$L:$L,'ATL GA Inventory'!FR$3)+SUMIFS('ATL CR'!$J:$J,'ATL CR'!$I:$I,'ATL GA Inventory'!$B97,'ATL CR'!$L:$L,'ATL GA Inventory'!FR$3)</f>
        <v>0</v>
      </c>
      <c r="FS97" s="13">
        <f>SUMIFS('ATL RAW'!$J:$J,'ATL RAW'!$I:$I,'ATL GA Inventory'!$B97,'ATL RAW'!$L:$L,'ATL GA Inventory'!FS$3)+SUMIFS('ATL CR'!$J:$J,'ATL CR'!$I:$I,'ATL GA Inventory'!$B97,'ATL CR'!$L:$L,'ATL GA Inventory'!FS$3)</f>
        <v>0</v>
      </c>
      <c r="FT97" s="13">
        <f>SUMIFS('ATL RAW'!$J:$J,'ATL RAW'!$I:$I,'ATL GA Inventory'!$B97,'ATL RAW'!$L:$L,'ATL GA Inventory'!FT$3)+SUMIFS('ATL CR'!$J:$J,'ATL CR'!$I:$I,'ATL GA Inventory'!$B97,'ATL CR'!$L:$L,'ATL GA Inventory'!FT$3)</f>
        <v>0</v>
      </c>
      <c r="FU97" s="13">
        <f>SUMIFS('ATL RAW'!$J:$J,'ATL RAW'!$I:$I,'ATL GA Inventory'!$B97,'ATL RAW'!$L:$L,'ATL GA Inventory'!FU$3)+SUMIFS('ATL CR'!$J:$J,'ATL CR'!$I:$I,'ATL GA Inventory'!$B97,'ATL CR'!$L:$L,'ATL GA Inventory'!FU$3)</f>
        <v>0</v>
      </c>
      <c r="FV97" s="13">
        <f>SUMIFS('ATL RAW'!$J:$J,'ATL RAW'!$I:$I,'ATL GA Inventory'!$B97,'ATL RAW'!$L:$L,'ATL GA Inventory'!FV$3)+SUMIFS('ATL CR'!$J:$J,'ATL CR'!$I:$I,'ATL GA Inventory'!$B97,'ATL CR'!$L:$L,'ATL GA Inventory'!FV$3)</f>
        <v>0</v>
      </c>
      <c r="FW97" s="13">
        <f>SUMIFS('ATL RAW'!$J:$J,'ATL RAW'!$I:$I,'ATL GA Inventory'!$B97,'ATL RAW'!$L:$L,'ATL GA Inventory'!FW$3)+SUMIFS('ATL CR'!$J:$J,'ATL CR'!$I:$I,'ATL GA Inventory'!$B97,'ATL CR'!$L:$L,'ATL GA Inventory'!FW$3)</f>
        <v>0</v>
      </c>
      <c r="FX97" s="13">
        <f>SUMIFS('ATL RAW'!$J:$J,'ATL RAW'!$I:$I,'ATL GA Inventory'!$B97,'ATL RAW'!$L:$L,'ATL GA Inventory'!FX$3)+SUMIFS('ATL CR'!$J:$J,'ATL CR'!$I:$I,'ATL GA Inventory'!$B97,'ATL CR'!$L:$L,'ATL GA Inventory'!FX$3)</f>
        <v>0</v>
      </c>
      <c r="FY97" s="13">
        <f>SUMIFS('ATL RAW'!$J:$J,'ATL RAW'!$I:$I,'ATL GA Inventory'!$B97,'ATL RAW'!$L:$L,'ATL GA Inventory'!FY$3)+SUMIFS('ATL CR'!$J:$J,'ATL CR'!$I:$I,'ATL GA Inventory'!$B97,'ATL CR'!$L:$L,'ATL GA Inventory'!FY$3)</f>
        <v>0</v>
      </c>
      <c r="FZ97" s="13">
        <f>SUMIFS('ATL RAW'!$J:$J,'ATL RAW'!$I:$I,'ATL GA Inventory'!$B97,'ATL RAW'!$L:$L,'ATL GA Inventory'!FZ$3)+SUMIFS('ATL CR'!$J:$J,'ATL CR'!$I:$I,'ATL GA Inventory'!$B97,'ATL CR'!$L:$L,'ATL GA Inventory'!FZ$3)</f>
        <v>0</v>
      </c>
      <c r="GA97" s="13">
        <f>SUMIFS('ATL RAW'!$J:$J,'ATL RAW'!$I:$I,'ATL GA Inventory'!$B97,'ATL RAW'!$L:$L,'ATL GA Inventory'!GA$3)+SUMIFS('ATL CR'!$J:$J,'ATL CR'!$I:$I,'ATL GA Inventory'!$B97,'ATL CR'!$L:$L,'ATL GA Inventory'!GA$3)</f>
        <v>0</v>
      </c>
      <c r="GB97" s="13">
        <f>SUMIFS('ATL RAW'!$J:$J,'ATL RAW'!$I:$I,'ATL GA Inventory'!$B97,'ATL RAW'!$L:$L,'ATL GA Inventory'!GB$3)+SUMIFS('ATL CR'!$J:$J,'ATL CR'!$I:$I,'ATL GA Inventory'!$B97,'ATL CR'!$L:$L,'ATL GA Inventory'!GB$3)</f>
        <v>0</v>
      </c>
      <c r="GC97" s="13">
        <f>SUMIFS('ATL RAW'!$J:$J,'ATL RAW'!$I:$I,'ATL GA Inventory'!$B97,'ATL RAW'!$L:$L,'ATL GA Inventory'!GC$3)+SUMIFS('ATL CR'!$J:$J,'ATL CR'!$I:$I,'ATL GA Inventory'!$B97,'ATL CR'!$L:$L,'ATL GA Inventory'!GC$3)</f>
        <v>0</v>
      </c>
      <c r="GD97" s="13">
        <f>SUMIFS('ATL RAW'!$J:$J,'ATL RAW'!$I:$I,'ATL GA Inventory'!$B97,'ATL RAW'!$L:$L,'ATL GA Inventory'!GD$3)+SUMIFS('ATL CR'!$J:$J,'ATL CR'!$I:$I,'ATL GA Inventory'!$B97,'ATL CR'!$L:$L,'ATL GA Inventory'!GD$3)</f>
        <v>0</v>
      </c>
      <c r="GE97" s="13">
        <f>SUMIFS('ATL RAW'!$J:$J,'ATL RAW'!$I:$I,'ATL GA Inventory'!$B97,'ATL RAW'!$L:$L,'ATL GA Inventory'!GE$3)+SUMIFS('ATL CR'!$J:$J,'ATL CR'!$I:$I,'ATL GA Inventory'!$B97,'ATL CR'!$L:$L,'ATL GA Inventory'!GE$3)</f>
        <v>0</v>
      </c>
      <c r="GF97" s="13">
        <f>SUMIFS('ATL RAW'!$J:$J,'ATL RAW'!$I:$I,'ATL GA Inventory'!$B97,'ATL RAW'!$L:$L,'ATL GA Inventory'!GF$3)+SUMIFS('ATL CR'!$J:$J,'ATL CR'!$I:$I,'ATL GA Inventory'!$B97,'ATL CR'!$L:$L,'ATL GA Inventory'!GF$3)</f>
        <v>0</v>
      </c>
      <c r="GG97" s="13">
        <f>SUMIFS('ATL RAW'!$J:$J,'ATL RAW'!$I:$I,'ATL GA Inventory'!$B97,'ATL RAW'!$L:$L,'ATL GA Inventory'!GG$3)+SUMIFS('ATL CR'!$J:$J,'ATL CR'!$I:$I,'ATL GA Inventory'!$B97,'ATL CR'!$L:$L,'ATL GA Inventory'!GG$3)</f>
        <v>0</v>
      </c>
      <c r="GH97" s="13">
        <f>SUMIFS('ATL RAW'!$J:$J,'ATL RAW'!$I:$I,'ATL GA Inventory'!$B97,'ATL RAW'!$L:$L,'ATL GA Inventory'!GH$3)+SUMIFS('ATL CR'!$J:$J,'ATL CR'!$I:$I,'ATL GA Inventory'!$B97,'ATL CR'!$L:$L,'ATL GA Inventory'!GH$3)</f>
        <v>0</v>
      </c>
      <c r="GI97" s="13">
        <f>SUMIFS('ATL RAW'!$J:$J,'ATL RAW'!$I:$I,'ATL GA Inventory'!$B97,'ATL RAW'!$L:$L,'ATL GA Inventory'!GI$3)+SUMIFS('ATL CR'!$J:$J,'ATL CR'!$I:$I,'ATL GA Inventory'!$B97,'ATL CR'!$L:$L,'ATL GA Inventory'!GI$3)</f>
        <v>0</v>
      </c>
      <c r="GJ97" s="13">
        <f>SUMIFS('ATL RAW'!$J:$J,'ATL RAW'!$I:$I,'ATL GA Inventory'!$B97,'ATL RAW'!$L:$L,'ATL GA Inventory'!GJ$3)+SUMIFS('ATL CR'!$J:$J,'ATL CR'!$I:$I,'ATL GA Inventory'!$B97,'ATL CR'!$L:$L,'ATL GA Inventory'!GJ$3)</f>
        <v>0</v>
      </c>
      <c r="GK97" s="13">
        <f>SUMIFS('ATL RAW'!$J:$J,'ATL RAW'!$I:$I,'ATL GA Inventory'!$B97,'ATL RAW'!$L:$L,'ATL GA Inventory'!GK$3)+SUMIFS('ATL CR'!$J:$J,'ATL CR'!$I:$I,'ATL GA Inventory'!$B97,'ATL CR'!$L:$L,'ATL GA Inventory'!GK$3)</f>
        <v>0</v>
      </c>
      <c r="GL97" s="13">
        <f>SUMIFS('ATL RAW'!$J:$J,'ATL RAW'!$I:$I,'ATL GA Inventory'!$B97,'ATL RAW'!$L:$L,'ATL GA Inventory'!GL$3)+SUMIFS('ATL CR'!$J:$J,'ATL CR'!$I:$I,'ATL GA Inventory'!$B97,'ATL CR'!$L:$L,'ATL GA Inventory'!GL$3)</f>
        <v>0</v>
      </c>
      <c r="GM97" s="13">
        <f>SUMIFS('ATL RAW'!$J:$J,'ATL RAW'!$I:$I,'ATL GA Inventory'!$B97,'ATL RAW'!$L:$L,'ATL GA Inventory'!GM$3)+SUMIFS('ATL CR'!$J:$J,'ATL CR'!$I:$I,'ATL GA Inventory'!$B97,'ATL CR'!$L:$L,'ATL GA Inventory'!GM$3)</f>
        <v>0</v>
      </c>
      <c r="GN97" s="13">
        <f>SUMIFS('ATL RAW'!$J:$J,'ATL RAW'!$I:$I,'ATL GA Inventory'!$B97,'ATL RAW'!$L:$L,'ATL GA Inventory'!GN$3)+SUMIFS('ATL CR'!$J:$J,'ATL CR'!$I:$I,'ATL GA Inventory'!$B97,'ATL CR'!$L:$L,'ATL GA Inventory'!GN$3)</f>
        <v>0</v>
      </c>
      <c r="GO97" s="13">
        <f>SUMIFS('ATL RAW'!$J:$J,'ATL RAW'!$I:$I,'ATL GA Inventory'!$B97,'ATL RAW'!$L:$L,'ATL GA Inventory'!GO$3)+SUMIFS('ATL CR'!$J:$J,'ATL CR'!$I:$I,'ATL GA Inventory'!$B97,'ATL CR'!$L:$L,'ATL GA Inventory'!GO$3)</f>
        <v>0</v>
      </c>
      <c r="GP97" s="13">
        <f>SUMIFS('ATL RAW'!$J:$J,'ATL RAW'!$I:$I,'ATL GA Inventory'!$B97,'ATL RAW'!$L:$L,'ATL GA Inventory'!GP$3)+SUMIFS('ATL CR'!$J:$J,'ATL CR'!$I:$I,'ATL GA Inventory'!$B97,'ATL CR'!$L:$L,'ATL GA Inventory'!GP$3)</f>
        <v>0</v>
      </c>
      <c r="GQ97" s="13">
        <f>SUMIFS('ATL RAW'!$J:$J,'ATL RAW'!$I:$I,'ATL GA Inventory'!$B97,'ATL RAW'!$L:$L,'ATL GA Inventory'!GQ$3)+SUMIFS('ATL CR'!$J:$J,'ATL CR'!$I:$I,'ATL GA Inventory'!$B97,'ATL CR'!$L:$L,'ATL GA Inventory'!GQ$3)</f>
        <v>0</v>
      </c>
      <c r="GR97" s="13">
        <f>SUMIFS('ATL RAW'!$J:$J,'ATL RAW'!$I:$I,'ATL GA Inventory'!$B97,'ATL RAW'!$L:$L,'ATL GA Inventory'!GR$3)+SUMIFS('ATL CR'!$J:$J,'ATL CR'!$I:$I,'ATL GA Inventory'!$B97,'ATL CR'!$L:$L,'ATL GA Inventory'!GR$3)</f>
        <v>0</v>
      </c>
      <c r="GS97" s="13">
        <f>SUMIFS('ATL RAW'!$J:$J,'ATL RAW'!$I:$I,'ATL GA Inventory'!$B97,'ATL RAW'!$L:$L,'ATL GA Inventory'!GS$3)+SUMIFS('ATL CR'!$J:$J,'ATL CR'!$I:$I,'ATL GA Inventory'!$B97,'ATL CR'!$L:$L,'ATL GA Inventory'!GS$3)</f>
        <v>0</v>
      </c>
      <c r="GT97" s="13">
        <f>SUMIFS('ATL RAW'!$J:$J,'ATL RAW'!$I:$I,'ATL GA Inventory'!$B97,'ATL RAW'!$L:$L,'ATL GA Inventory'!GT$3)+SUMIFS('ATL CR'!$J:$J,'ATL CR'!$I:$I,'ATL GA Inventory'!$B97,'ATL CR'!$L:$L,'ATL GA Inventory'!GT$3)</f>
        <v>0</v>
      </c>
      <c r="GU97" s="13">
        <f>SUMIFS('ATL RAW'!$J:$J,'ATL RAW'!$I:$I,'ATL GA Inventory'!$B97,'ATL RAW'!$L:$L,'ATL GA Inventory'!GU$3)+SUMIFS('ATL CR'!$J:$J,'ATL CR'!$I:$I,'ATL GA Inventory'!$B97,'ATL CR'!$L:$L,'ATL GA Inventory'!GU$3)</f>
        <v>0</v>
      </c>
      <c r="GV97" s="13">
        <f>SUMIFS('ATL RAW'!$J:$J,'ATL RAW'!$I:$I,'ATL GA Inventory'!$B97,'ATL RAW'!$L:$L,'ATL GA Inventory'!GV$3)+SUMIFS('ATL CR'!$J:$J,'ATL CR'!$I:$I,'ATL GA Inventory'!$B97,'ATL CR'!$L:$L,'ATL GA Inventory'!GV$3)</f>
        <v>0</v>
      </c>
      <c r="GW97" s="13">
        <f>SUMIFS('ATL RAW'!$J:$J,'ATL RAW'!$I:$I,'ATL GA Inventory'!$B97,'ATL RAW'!$L:$L,'ATL GA Inventory'!GW$3)+SUMIFS('ATL CR'!$J:$J,'ATL CR'!$I:$I,'ATL GA Inventory'!$B97,'ATL CR'!$L:$L,'ATL GA Inventory'!GW$3)</f>
        <v>0</v>
      </c>
      <c r="GX97" s="13">
        <f>SUMIFS('ATL RAW'!$J:$J,'ATL RAW'!$I:$I,'ATL GA Inventory'!$B97,'ATL RAW'!$L:$L,'ATL GA Inventory'!GX$3)+SUMIFS('ATL CR'!$J:$J,'ATL CR'!$I:$I,'ATL GA Inventory'!$B97,'ATL CR'!$L:$L,'ATL GA Inventory'!GX$3)</f>
        <v>0</v>
      </c>
      <c r="GY97" s="13">
        <f>SUMIFS('ATL RAW'!$J:$J,'ATL RAW'!$I:$I,'ATL GA Inventory'!$B97,'ATL RAW'!$L:$L,'ATL GA Inventory'!GY$3)+SUMIFS('ATL CR'!$J:$J,'ATL CR'!$I:$I,'ATL GA Inventory'!$B97,'ATL CR'!$L:$L,'ATL GA Inventory'!GY$3)</f>
        <v>0</v>
      </c>
    </row>
    <row r="98" spans="1:207">
      <c r="A98" s="15" t="s">
        <v>8123</v>
      </c>
      <c r="B98" s="15">
        <f t="shared" si="13"/>
        <v>46111143</v>
      </c>
      <c r="C98" s="15" t="str">
        <f t="shared" si="13"/>
        <v>Q.PEAK DUO L-G6P.2</v>
      </c>
      <c r="D98" s="14">
        <f t="shared" si="13"/>
        <v>415</v>
      </c>
      <c r="E98" s="13">
        <f>SUMIFS('ATL RAW'!$J:$J,'ATL RAW'!$I:$I,'ATL GA Inventory'!$B98,'ATL RAW'!$L:$L,'ATL GA Inventory'!E$3)+SUMIFS('ATL CR'!$J:$J,'ATL CR'!$I:$I,'ATL GA Inventory'!$B98,'ATL CR'!$L:$L,'ATL GA Inventory'!E$3)</f>
        <v>0</v>
      </c>
      <c r="F98" s="13">
        <f>SUMIFS('ATL RAW'!$J:$J,'ATL RAW'!$I:$I,'ATL GA Inventory'!$B98,'ATL RAW'!$L:$L,'ATL GA Inventory'!F$3)+SUMIFS('ATL CR'!$J:$J,'ATL CR'!$I:$I,'ATL GA Inventory'!$B98,'ATL CR'!$L:$L,'ATL GA Inventory'!F$3)</f>
        <v>0</v>
      </c>
      <c r="G98" s="13">
        <f>SUMIFS('ATL RAW'!$J:$J,'ATL RAW'!$I:$I,'ATL GA Inventory'!$B98,'ATL RAW'!$L:$L,'ATL GA Inventory'!G$3)+SUMIFS('ATL CR'!$J:$J,'ATL CR'!$I:$I,'ATL GA Inventory'!$B98,'ATL CR'!$L:$L,'ATL GA Inventory'!G$3)</f>
        <v>0</v>
      </c>
      <c r="H98" s="13">
        <f>SUMIFS('ATL RAW'!$J:$J,'ATL RAW'!$I:$I,'ATL GA Inventory'!$B98,'ATL RAW'!$L:$L,'ATL GA Inventory'!H$3)+SUMIFS('ATL CR'!$J:$J,'ATL CR'!$I:$I,'ATL GA Inventory'!$B98,'ATL CR'!$L:$L,'ATL GA Inventory'!H$3)</f>
        <v>0</v>
      </c>
      <c r="I98" s="13">
        <f>SUMIFS('ATL RAW'!$J:$J,'ATL RAW'!$I:$I,'ATL GA Inventory'!$B98,'ATL RAW'!$L:$L,'ATL GA Inventory'!I$3)+SUMIFS('ATL CR'!$J:$J,'ATL CR'!$I:$I,'ATL GA Inventory'!$B98,'ATL CR'!$L:$L,'ATL GA Inventory'!I$3)</f>
        <v>0</v>
      </c>
      <c r="J98" s="13">
        <f>SUMIFS('ATL RAW'!$J:$J,'ATL RAW'!$I:$I,'ATL GA Inventory'!$B98,'ATL RAW'!$L:$L,'ATL GA Inventory'!J$3)+SUMIFS('ATL CR'!$J:$J,'ATL CR'!$I:$I,'ATL GA Inventory'!$B98,'ATL CR'!$L:$L,'ATL GA Inventory'!J$3)</f>
        <v>0</v>
      </c>
      <c r="K98" s="13">
        <f>SUMIFS('ATL RAW'!$J:$J,'ATL RAW'!$I:$I,'ATL GA Inventory'!$B98,'ATL RAW'!$L:$L,'ATL GA Inventory'!K$3)+SUMIFS('ATL CR'!$J:$J,'ATL CR'!$I:$I,'ATL GA Inventory'!$B98,'ATL CR'!$L:$L,'ATL GA Inventory'!K$3)</f>
        <v>0</v>
      </c>
      <c r="L98" s="13">
        <f>SUMIFS('ATL RAW'!$J:$J,'ATL RAW'!$I:$I,'ATL GA Inventory'!$B98,'ATL RAW'!$L:$L,'ATL GA Inventory'!L$3)+SUMIFS('ATL CR'!$J:$J,'ATL CR'!$I:$I,'ATL GA Inventory'!$B98,'ATL CR'!$L:$L,'ATL GA Inventory'!L$3)</f>
        <v>0</v>
      </c>
      <c r="M98" s="13">
        <f>SUMIFS('ATL RAW'!$J:$J,'ATL RAW'!$I:$I,'ATL GA Inventory'!$B98,'ATL RAW'!$L:$L,'ATL GA Inventory'!M$3)+SUMIFS('ATL CR'!$J:$J,'ATL CR'!$I:$I,'ATL GA Inventory'!$B98,'ATL CR'!$L:$L,'ATL GA Inventory'!M$3)</f>
        <v>0</v>
      </c>
      <c r="N98" s="13">
        <f>SUMIFS('ATL RAW'!$J:$J,'ATL RAW'!$I:$I,'ATL GA Inventory'!$B98,'ATL RAW'!$L:$L,'ATL GA Inventory'!N$3)+SUMIFS('ATL CR'!$J:$J,'ATL CR'!$I:$I,'ATL GA Inventory'!$B98,'ATL CR'!$L:$L,'ATL GA Inventory'!N$3)</f>
        <v>0</v>
      </c>
      <c r="O98" s="13">
        <f>SUMIFS('ATL RAW'!$J:$J,'ATL RAW'!$I:$I,'ATL GA Inventory'!$B98,'ATL RAW'!$L:$L,'ATL GA Inventory'!O$3)+SUMIFS('ATL CR'!$J:$J,'ATL CR'!$I:$I,'ATL GA Inventory'!$B98,'ATL CR'!$L:$L,'ATL GA Inventory'!O$3)</f>
        <v>0</v>
      </c>
      <c r="P98" s="13">
        <f>SUMIFS('ATL RAW'!$J:$J,'ATL RAW'!$I:$I,'ATL GA Inventory'!$B98,'ATL RAW'!$L:$L,'ATL GA Inventory'!P$3)+SUMIFS('ATL CR'!$J:$J,'ATL CR'!$I:$I,'ATL GA Inventory'!$B98,'ATL CR'!$L:$L,'ATL GA Inventory'!P$3)</f>
        <v>0</v>
      </c>
      <c r="Q98" s="13">
        <f>SUMIFS('ATL RAW'!$J:$J,'ATL RAW'!$I:$I,'ATL GA Inventory'!$B98,'ATL RAW'!$L:$L,'ATL GA Inventory'!Q$3)+SUMIFS('ATL CR'!$J:$J,'ATL CR'!$I:$I,'ATL GA Inventory'!$B98,'ATL CR'!$L:$L,'ATL GA Inventory'!Q$3)</f>
        <v>0</v>
      </c>
      <c r="R98" s="13">
        <f>SUMIFS('ATL RAW'!$J:$J,'ATL RAW'!$I:$I,'ATL GA Inventory'!$B98,'ATL RAW'!$L:$L,'ATL GA Inventory'!R$3)+SUMIFS('ATL CR'!$J:$J,'ATL CR'!$I:$I,'ATL GA Inventory'!$B98,'ATL CR'!$L:$L,'ATL GA Inventory'!R$3)</f>
        <v>0</v>
      </c>
      <c r="S98" s="13">
        <f>SUMIFS('ATL RAW'!$J:$J,'ATL RAW'!$I:$I,'ATL GA Inventory'!$B98,'ATL RAW'!$L:$L,'ATL GA Inventory'!S$3)+SUMIFS('ATL CR'!$J:$J,'ATL CR'!$I:$I,'ATL GA Inventory'!$B98,'ATL CR'!$L:$L,'ATL GA Inventory'!S$3)</f>
        <v>0</v>
      </c>
      <c r="T98" s="13">
        <f>SUMIFS('ATL RAW'!$J:$J,'ATL RAW'!$I:$I,'ATL GA Inventory'!$B98,'ATL RAW'!$L:$L,'ATL GA Inventory'!T$3)+SUMIFS('ATL CR'!$J:$J,'ATL CR'!$I:$I,'ATL GA Inventory'!$B98,'ATL CR'!$L:$L,'ATL GA Inventory'!T$3)</f>
        <v>0</v>
      </c>
      <c r="U98" s="13">
        <f>SUMIFS('ATL RAW'!$J:$J,'ATL RAW'!$I:$I,'ATL GA Inventory'!$B98,'ATL RAW'!$L:$L,'ATL GA Inventory'!U$3)+SUMIFS('ATL CR'!$J:$J,'ATL CR'!$I:$I,'ATL GA Inventory'!$B98,'ATL CR'!$L:$L,'ATL GA Inventory'!U$3)</f>
        <v>0</v>
      </c>
      <c r="V98" s="13">
        <f>SUMIFS('ATL RAW'!$J:$J,'ATL RAW'!$I:$I,'ATL GA Inventory'!$B98,'ATL RAW'!$L:$L,'ATL GA Inventory'!V$3)+SUMIFS('ATL CR'!$J:$J,'ATL CR'!$I:$I,'ATL GA Inventory'!$B98,'ATL CR'!$L:$L,'ATL GA Inventory'!V$3)</f>
        <v>0</v>
      </c>
      <c r="W98" s="13">
        <f>SUMIFS('ATL RAW'!$J:$J,'ATL RAW'!$I:$I,'ATL GA Inventory'!$B98,'ATL RAW'!$L:$L,'ATL GA Inventory'!W$3)+SUMIFS('ATL CR'!$J:$J,'ATL CR'!$I:$I,'ATL GA Inventory'!$B98,'ATL CR'!$L:$L,'ATL GA Inventory'!W$3)</f>
        <v>0</v>
      </c>
      <c r="X98" s="13">
        <f>SUMIFS('ATL RAW'!$J:$J,'ATL RAW'!$I:$I,'ATL GA Inventory'!$B98,'ATL RAW'!$L:$L,'ATL GA Inventory'!X$3)+SUMIFS('ATL CR'!$J:$J,'ATL CR'!$I:$I,'ATL GA Inventory'!$B98,'ATL CR'!$L:$L,'ATL GA Inventory'!X$3)</f>
        <v>0</v>
      </c>
      <c r="Y98" s="13">
        <f>SUMIFS('ATL RAW'!$J:$J,'ATL RAW'!$I:$I,'ATL GA Inventory'!$B98,'ATL RAW'!$L:$L,'ATL GA Inventory'!Y$3)+SUMIFS('ATL CR'!$J:$J,'ATL CR'!$I:$I,'ATL GA Inventory'!$B98,'ATL CR'!$L:$L,'ATL GA Inventory'!Y$3)</f>
        <v>0</v>
      </c>
      <c r="Z98" s="13">
        <f>SUMIFS('ATL RAW'!$J:$J,'ATL RAW'!$I:$I,'ATL GA Inventory'!$B98,'ATL RAW'!$L:$L,'ATL GA Inventory'!Z$3)+SUMIFS('ATL CR'!$J:$J,'ATL CR'!$I:$I,'ATL GA Inventory'!$B98,'ATL CR'!$L:$L,'ATL GA Inventory'!Z$3)</f>
        <v>0</v>
      </c>
      <c r="AA98" s="13">
        <f>SUMIFS('ATL RAW'!$J:$J,'ATL RAW'!$I:$I,'ATL GA Inventory'!$B98,'ATL RAW'!$L:$L,'ATL GA Inventory'!AA$3)+SUMIFS('ATL CR'!$J:$J,'ATL CR'!$I:$I,'ATL GA Inventory'!$B98,'ATL CR'!$L:$L,'ATL GA Inventory'!AA$3)</f>
        <v>0</v>
      </c>
      <c r="AB98" s="13">
        <f>SUMIFS('ATL RAW'!$J:$J,'ATL RAW'!$I:$I,'ATL GA Inventory'!$B98,'ATL RAW'!$L:$L,'ATL GA Inventory'!AB$3)+SUMIFS('ATL CR'!$J:$J,'ATL CR'!$I:$I,'ATL GA Inventory'!$B98,'ATL CR'!$L:$L,'ATL GA Inventory'!AB$3)</f>
        <v>0</v>
      </c>
      <c r="AC98" s="13">
        <f>SUMIFS('ATL RAW'!$J:$J,'ATL RAW'!$I:$I,'ATL GA Inventory'!$B98,'ATL RAW'!$L:$L,'ATL GA Inventory'!AC$3)+SUMIFS('ATL CR'!$J:$J,'ATL CR'!$I:$I,'ATL GA Inventory'!$B98,'ATL CR'!$L:$L,'ATL GA Inventory'!AC$3)</f>
        <v>0</v>
      </c>
      <c r="AD98" s="13">
        <f>SUMIFS('ATL RAW'!$J:$J,'ATL RAW'!$I:$I,'ATL GA Inventory'!$B98,'ATL RAW'!$L:$L,'ATL GA Inventory'!AD$3)+SUMIFS('ATL CR'!$J:$J,'ATL CR'!$I:$I,'ATL GA Inventory'!$B98,'ATL CR'!$L:$L,'ATL GA Inventory'!AD$3)</f>
        <v>0</v>
      </c>
      <c r="AE98" s="13">
        <f>SUMIFS('ATL RAW'!$J:$J,'ATL RAW'!$I:$I,'ATL GA Inventory'!$B98,'ATL RAW'!$L:$L,'ATL GA Inventory'!AE$3)+SUMIFS('ATL CR'!$J:$J,'ATL CR'!$I:$I,'ATL GA Inventory'!$B98,'ATL CR'!$L:$L,'ATL GA Inventory'!AE$3)</f>
        <v>0</v>
      </c>
      <c r="AF98" s="13">
        <f>SUMIFS('ATL RAW'!$J:$J,'ATL RAW'!$I:$I,'ATL GA Inventory'!$B98,'ATL RAW'!$L:$L,'ATL GA Inventory'!AF$3)+SUMIFS('ATL CR'!$J:$J,'ATL CR'!$I:$I,'ATL GA Inventory'!$B98,'ATL CR'!$L:$L,'ATL GA Inventory'!AF$3)</f>
        <v>0</v>
      </c>
      <c r="AG98" s="13">
        <f>SUMIFS('ATL RAW'!$J:$J,'ATL RAW'!$I:$I,'ATL GA Inventory'!$B98,'ATL RAW'!$L:$L,'ATL GA Inventory'!AG$3)+SUMIFS('ATL CR'!$J:$J,'ATL CR'!$I:$I,'ATL GA Inventory'!$B98,'ATL CR'!$L:$L,'ATL GA Inventory'!AG$3)</f>
        <v>0</v>
      </c>
      <c r="AH98" s="13">
        <f>SUMIFS('ATL RAW'!$J:$J,'ATL RAW'!$I:$I,'ATL GA Inventory'!$B98,'ATL RAW'!$L:$L,'ATL GA Inventory'!AH$3)+SUMIFS('ATL CR'!$J:$J,'ATL CR'!$I:$I,'ATL GA Inventory'!$B98,'ATL CR'!$L:$L,'ATL GA Inventory'!AH$3)</f>
        <v>0</v>
      </c>
      <c r="AI98" s="13">
        <f>SUMIFS('ATL RAW'!$J:$J,'ATL RAW'!$I:$I,'ATL GA Inventory'!$B98,'ATL RAW'!$L:$L,'ATL GA Inventory'!AI$3)+SUMIFS('ATL CR'!$J:$J,'ATL CR'!$I:$I,'ATL GA Inventory'!$B98,'ATL CR'!$L:$L,'ATL GA Inventory'!AI$3)</f>
        <v>0</v>
      </c>
      <c r="AJ98" s="13">
        <f>SUMIFS('ATL RAW'!$J:$J,'ATL RAW'!$I:$I,'ATL GA Inventory'!$B98,'ATL RAW'!$L:$L,'ATL GA Inventory'!AJ$3)+SUMIFS('ATL CR'!$J:$J,'ATL CR'!$I:$I,'ATL GA Inventory'!$B98,'ATL CR'!$L:$L,'ATL GA Inventory'!AJ$3)</f>
        <v>0</v>
      </c>
      <c r="AK98" s="13">
        <f>SUMIFS('ATL RAW'!$J:$J,'ATL RAW'!$I:$I,'ATL GA Inventory'!$B98,'ATL RAW'!$L:$L,'ATL GA Inventory'!AK$3)+SUMIFS('ATL CR'!$J:$J,'ATL CR'!$I:$I,'ATL GA Inventory'!$B98,'ATL CR'!$L:$L,'ATL GA Inventory'!AK$3)</f>
        <v>0</v>
      </c>
      <c r="AL98" s="13">
        <f>SUMIFS('ATL RAW'!$J:$J,'ATL RAW'!$I:$I,'ATL GA Inventory'!$B98,'ATL RAW'!$L:$L,'ATL GA Inventory'!AL$3)+SUMIFS('ATL CR'!$J:$J,'ATL CR'!$I:$I,'ATL GA Inventory'!$B98,'ATL CR'!$L:$L,'ATL GA Inventory'!AL$3)</f>
        <v>0</v>
      </c>
      <c r="AM98" s="13">
        <f>SUMIFS('ATL RAW'!$J:$J,'ATL RAW'!$I:$I,'ATL GA Inventory'!$B98,'ATL RAW'!$L:$L,'ATL GA Inventory'!AM$3)+SUMIFS('ATL CR'!$J:$J,'ATL CR'!$I:$I,'ATL GA Inventory'!$B98,'ATL CR'!$L:$L,'ATL GA Inventory'!AM$3)</f>
        <v>0</v>
      </c>
      <c r="AN98" s="13">
        <f>SUMIFS('ATL RAW'!$J:$J,'ATL RAW'!$I:$I,'ATL GA Inventory'!$B98,'ATL RAW'!$L:$L,'ATL GA Inventory'!AN$3)+SUMIFS('ATL CR'!$J:$J,'ATL CR'!$I:$I,'ATL GA Inventory'!$B98,'ATL CR'!$L:$L,'ATL GA Inventory'!AN$3)</f>
        <v>0</v>
      </c>
      <c r="AO98" s="13">
        <f>SUMIFS('ATL RAW'!$J:$J,'ATL RAW'!$I:$I,'ATL GA Inventory'!$B98,'ATL RAW'!$L:$L,'ATL GA Inventory'!AO$3)+SUMIFS('ATL CR'!$J:$J,'ATL CR'!$I:$I,'ATL GA Inventory'!$B98,'ATL CR'!$L:$L,'ATL GA Inventory'!AO$3)</f>
        <v>0</v>
      </c>
      <c r="AP98" s="13">
        <f>SUMIFS('ATL RAW'!$J:$J,'ATL RAW'!$I:$I,'ATL GA Inventory'!$B98,'ATL RAW'!$L:$L,'ATL GA Inventory'!AP$3)+SUMIFS('ATL CR'!$J:$J,'ATL CR'!$I:$I,'ATL GA Inventory'!$B98,'ATL CR'!$L:$L,'ATL GA Inventory'!AP$3)</f>
        <v>0</v>
      </c>
      <c r="AQ98" s="13">
        <f>SUMIFS('ATL RAW'!$J:$J,'ATL RAW'!$I:$I,'ATL GA Inventory'!$B98,'ATL RAW'!$L:$L,'ATL GA Inventory'!AQ$3)+SUMIFS('ATL CR'!$J:$J,'ATL CR'!$I:$I,'ATL GA Inventory'!$B98,'ATL CR'!$L:$L,'ATL GA Inventory'!AQ$3)</f>
        <v>0</v>
      </c>
      <c r="AR98" s="13">
        <f>SUMIFS('ATL RAW'!$J:$J,'ATL RAW'!$I:$I,'ATL GA Inventory'!$B98,'ATL RAW'!$L:$L,'ATL GA Inventory'!AR$3)+SUMIFS('ATL CR'!$J:$J,'ATL CR'!$I:$I,'ATL GA Inventory'!$B98,'ATL CR'!$L:$L,'ATL GA Inventory'!AR$3)</f>
        <v>0</v>
      </c>
      <c r="AS98" s="13">
        <f>SUMIFS('ATL RAW'!$J:$J,'ATL RAW'!$I:$I,'ATL GA Inventory'!$B98,'ATL RAW'!$L:$L,'ATL GA Inventory'!AS$3)+SUMIFS('ATL CR'!$J:$J,'ATL CR'!$I:$I,'ATL GA Inventory'!$B98,'ATL CR'!$L:$L,'ATL GA Inventory'!AS$3)</f>
        <v>0</v>
      </c>
      <c r="AT98" s="13">
        <f>SUMIFS('ATL RAW'!$J:$J,'ATL RAW'!$I:$I,'ATL GA Inventory'!$B98,'ATL RAW'!$L:$L,'ATL GA Inventory'!AT$3)+SUMIFS('ATL CR'!$J:$J,'ATL CR'!$I:$I,'ATL GA Inventory'!$B98,'ATL CR'!$L:$L,'ATL GA Inventory'!AT$3)</f>
        <v>0</v>
      </c>
      <c r="AU98" s="13">
        <f>SUMIFS('ATL RAW'!$J:$J,'ATL RAW'!$I:$I,'ATL GA Inventory'!$B98,'ATL RAW'!$L:$L,'ATL GA Inventory'!AU$3)+SUMIFS('ATL CR'!$J:$J,'ATL CR'!$I:$I,'ATL GA Inventory'!$B98,'ATL CR'!$L:$L,'ATL GA Inventory'!AU$3)</f>
        <v>0</v>
      </c>
      <c r="AV98" s="13">
        <f>SUMIFS('ATL RAW'!$J:$J,'ATL RAW'!$I:$I,'ATL GA Inventory'!$B98,'ATL RAW'!$L:$L,'ATL GA Inventory'!AV$3)+SUMIFS('ATL CR'!$J:$J,'ATL CR'!$I:$I,'ATL GA Inventory'!$B98,'ATL CR'!$L:$L,'ATL GA Inventory'!AV$3)</f>
        <v>0</v>
      </c>
      <c r="AW98" s="13">
        <f>SUMIFS('ATL RAW'!$J:$J,'ATL RAW'!$I:$I,'ATL GA Inventory'!$B98,'ATL RAW'!$L:$L,'ATL GA Inventory'!AW$3)+SUMIFS('ATL CR'!$J:$J,'ATL CR'!$I:$I,'ATL GA Inventory'!$B98,'ATL CR'!$L:$L,'ATL GA Inventory'!AW$3)</f>
        <v>0</v>
      </c>
      <c r="AX98" s="13">
        <f>SUMIFS('ATL RAW'!$J:$J,'ATL RAW'!$I:$I,'ATL GA Inventory'!$B98,'ATL RAW'!$L:$L,'ATL GA Inventory'!AX$3)+SUMIFS('ATL CR'!$J:$J,'ATL CR'!$I:$I,'ATL GA Inventory'!$B98,'ATL CR'!$L:$L,'ATL GA Inventory'!AX$3)</f>
        <v>0</v>
      </c>
      <c r="AY98" s="13">
        <f>SUMIFS('ATL RAW'!$J:$J,'ATL RAW'!$I:$I,'ATL GA Inventory'!$B98,'ATL RAW'!$L:$L,'ATL GA Inventory'!AY$3)+SUMIFS('ATL CR'!$J:$J,'ATL CR'!$I:$I,'ATL GA Inventory'!$B98,'ATL CR'!$L:$L,'ATL GA Inventory'!AY$3)</f>
        <v>0</v>
      </c>
      <c r="AZ98" s="13">
        <f>SUMIFS('ATL RAW'!$J:$J,'ATL RAW'!$I:$I,'ATL GA Inventory'!$B98,'ATL RAW'!$L:$L,'ATL GA Inventory'!AZ$3)+SUMIFS('ATL CR'!$J:$J,'ATL CR'!$I:$I,'ATL GA Inventory'!$B98,'ATL CR'!$L:$L,'ATL GA Inventory'!AZ$3)</f>
        <v>0</v>
      </c>
      <c r="BA98" s="13">
        <f>SUMIFS('ATL RAW'!$J:$J,'ATL RAW'!$I:$I,'ATL GA Inventory'!$B98,'ATL RAW'!$L:$L,'ATL GA Inventory'!BA$3)+SUMIFS('ATL CR'!$J:$J,'ATL CR'!$I:$I,'ATL GA Inventory'!$B98,'ATL CR'!$L:$L,'ATL GA Inventory'!BA$3)</f>
        <v>0</v>
      </c>
      <c r="BB98" s="13">
        <f>SUMIFS('ATL RAW'!$J:$J,'ATL RAW'!$I:$I,'ATL GA Inventory'!$B98,'ATL RAW'!$L:$L,'ATL GA Inventory'!BB$3)+SUMIFS('ATL CR'!$J:$J,'ATL CR'!$I:$I,'ATL GA Inventory'!$B98,'ATL CR'!$L:$L,'ATL GA Inventory'!BB$3)</f>
        <v>0</v>
      </c>
      <c r="BC98" s="13">
        <f>SUMIFS('ATL RAW'!$J:$J,'ATL RAW'!$I:$I,'ATL GA Inventory'!$B98,'ATL RAW'!$L:$L,'ATL GA Inventory'!BC$3)+SUMIFS('ATL CR'!$J:$J,'ATL CR'!$I:$I,'ATL GA Inventory'!$B98,'ATL CR'!$L:$L,'ATL GA Inventory'!BC$3)</f>
        <v>0</v>
      </c>
      <c r="BD98" s="13">
        <f>SUMIFS('ATL RAW'!$J:$J,'ATL RAW'!$I:$I,'ATL GA Inventory'!$B98,'ATL RAW'!$L:$L,'ATL GA Inventory'!BD$3)+SUMIFS('ATL CR'!$J:$J,'ATL CR'!$I:$I,'ATL GA Inventory'!$B98,'ATL CR'!$L:$L,'ATL GA Inventory'!BD$3)</f>
        <v>0</v>
      </c>
      <c r="BE98" s="13">
        <f>SUMIFS('ATL RAW'!$J:$J,'ATL RAW'!$I:$I,'ATL GA Inventory'!$B98,'ATL RAW'!$L:$L,'ATL GA Inventory'!BE$3)+SUMIFS('ATL CR'!$J:$J,'ATL CR'!$I:$I,'ATL GA Inventory'!$B98,'ATL CR'!$L:$L,'ATL GA Inventory'!BE$3)</f>
        <v>0</v>
      </c>
      <c r="BF98" s="13">
        <f>SUMIFS('ATL RAW'!$J:$J,'ATL RAW'!$I:$I,'ATL GA Inventory'!$B98,'ATL RAW'!$L:$L,'ATL GA Inventory'!BF$3)+SUMIFS('ATL CR'!$J:$J,'ATL CR'!$I:$I,'ATL GA Inventory'!$B98,'ATL CR'!$L:$L,'ATL GA Inventory'!BF$3)</f>
        <v>0</v>
      </c>
      <c r="BG98" s="13">
        <f>SUMIFS('ATL RAW'!$J:$J,'ATL RAW'!$I:$I,'ATL GA Inventory'!$B98,'ATL RAW'!$L:$L,'ATL GA Inventory'!BG$3)+SUMIFS('ATL CR'!$J:$J,'ATL CR'!$I:$I,'ATL GA Inventory'!$B98,'ATL CR'!$L:$L,'ATL GA Inventory'!BG$3)</f>
        <v>0</v>
      </c>
      <c r="BH98" s="13">
        <f>SUMIFS('ATL RAW'!$J:$J,'ATL RAW'!$I:$I,'ATL GA Inventory'!$B98,'ATL RAW'!$L:$L,'ATL GA Inventory'!BH$3)+SUMIFS('ATL CR'!$J:$J,'ATL CR'!$I:$I,'ATL GA Inventory'!$B98,'ATL CR'!$L:$L,'ATL GA Inventory'!BH$3)</f>
        <v>0</v>
      </c>
      <c r="BI98" s="13">
        <f>SUMIFS('ATL RAW'!$J:$J,'ATL RAW'!$I:$I,'ATL GA Inventory'!$B98,'ATL RAW'!$L:$L,'ATL GA Inventory'!BI$3)+SUMIFS('ATL CR'!$J:$J,'ATL CR'!$I:$I,'ATL GA Inventory'!$B98,'ATL CR'!$L:$L,'ATL GA Inventory'!BI$3)</f>
        <v>0</v>
      </c>
      <c r="BJ98" s="13">
        <f>SUMIFS('ATL RAW'!$J:$J,'ATL RAW'!$I:$I,'ATL GA Inventory'!$B98,'ATL RAW'!$L:$L,'ATL GA Inventory'!BJ$3)+SUMIFS('ATL CR'!$J:$J,'ATL CR'!$I:$I,'ATL GA Inventory'!$B98,'ATL CR'!$L:$L,'ATL GA Inventory'!BJ$3)</f>
        <v>0</v>
      </c>
      <c r="BK98" s="13">
        <f>SUMIFS('ATL RAW'!$J:$J,'ATL RAW'!$I:$I,'ATL GA Inventory'!$B98,'ATL RAW'!$L:$L,'ATL GA Inventory'!BK$3)+SUMIFS('ATL CR'!$J:$J,'ATL CR'!$I:$I,'ATL GA Inventory'!$B98,'ATL CR'!$L:$L,'ATL GA Inventory'!BK$3)</f>
        <v>0</v>
      </c>
      <c r="BL98" s="13">
        <f>SUMIFS('ATL RAW'!$J:$J,'ATL RAW'!$I:$I,'ATL GA Inventory'!$B98,'ATL RAW'!$L:$L,'ATL GA Inventory'!BL$3)+SUMIFS('ATL CR'!$J:$J,'ATL CR'!$I:$I,'ATL GA Inventory'!$B98,'ATL CR'!$L:$L,'ATL GA Inventory'!BL$3)</f>
        <v>0</v>
      </c>
      <c r="BM98" s="13">
        <f>SUMIFS('ATL RAW'!$J:$J,'ATL RAW'!$I:$I,'ATL GA Inventory'!$B98,'ATL RAW'!$L:$L,'ATL GA Inventory'!BM$3)+SUMIFS('ATL CR'!$J:$J,'ATL CR'!$I:$I,'ATL GA Inventory'!$B98,'ATL CR'!$L:$L,'ATL GA Inventory'!BM$3)</f>
        <v>0</v>
      </c>
      <c r="BN98" s="13">
        <f>SUMIFS('ATL RAW'!$J:$J,'ATL RAW'!$I:$I,'ATL GA Inventory'!$B98,'ATL RAW'!$L:$L,'ATL GA Inventory'!BN$3)+SUMIFS('ATL CR'!$J:$J,'ATL CR'!$I:$I,'ATL GA Inventory'!$B98,'ATL CR'!$L:$L,'ATL GA Inventory'!BN$3)</f>
        <v>0</v>
      </c>
      <c r="BO98" s="13">
        <f>SUMIFS('ATL RAW'!$J:$J,'ATL RAW'!$I:$I,'ATL GA Inventory'!$B98,'ATL RAW'!$L:$L,'ATL GA Inventory'!BO$3)+SUMIFS('ATL CR'!$J:$J,'ATL CR'!$I:$I,'ATL GA Inventory'!$B98,'ATL CR'!$L:$L,'ATL GA Inventory'!BO$3)</f>
        <v>0</v>
      </c>
      <c r="BP98" s="13">
        <f>SUMIFS('ATL RAW'!$J:$J,'ATL RAW'!$I:$I,'ATL GA Inventory'!$B98,'ATL RAW'!$L:$L,'ATL GA Inventory'!BP$3)+SUMIFS('ATL CR'!$J:$J,'ATL CR'!$I:$I,'ATL GA Inventory'!$B98,'ATL CR'!$L:$L,'ATL GA Inventory'!BP$3)</f>
        <v>0</v>
      </c>
      <c r="BQ98" s="13">
        <f>SUMIFS('ATL RAW'!$J:$J,'ATL RAW'!$I:$I,'ATL GA Inventory'!$B98,'ATL RAW'!$L:$L,'ATL GA Inventory'!BQ$3)+SUMIFS('ATL CR'!$J:$J,'ATL CR'!$I:$I,'ATL GA Inventory'!$B98,'ATL CR'!$L:$L,'ATL GA Inventory'!BQ$3)</f>
        <v>0</v>
      </c>
      <c r="BR98" s="13">
        <f>SUMIFS('ATL RAW'!$J:$J,'ATL RAW'!$I:$I,'ATL GA Inventory'!$B98,'ATL RAW'!$L:$L,'ATL GA Inventory'!BR$3)+SUMIFS('ATL CR'!$J:$J,'ATL CR'!$I:$I,'ATL GA Inventory'!$B98,'ATL CR'!$L:$L,'ATL GA Inventory'!BR$3)</f>
        <v>0</v>
      </c>
      <c r="BS98" s="13">
        <f>SUMIFS('ATL RAW'!$J:$J,'ATL RAW'!$I:$I,'ATL GA Inventory'!$B98,'ATL RAW'!$L:$L,'ATL GA Inventory'!BS$3)+SUMIFS('ATL CR'!$J:$J,'ATL CR'!$I:$I,'ATL GA Inventory'!$B98,'ATL CR'!$L:$L,'ATL GA Inventory'!BS$3)</f>
        <v>0</v>
      </c>
      <c r="BT98" s="13">
        <f>SUMIFS('ATL RAW'!$J:$J,'ATL RAW'!$I:$I,'ATL GA Inventory'!$B98,'ATL RAW'!$L:$L,'ATL GA Inventory'!BT$3)+SUMIFS('ATL CR'!$J:$J,'ATL CR'!$I:$I,'ATL GA Inventory'!$B98,'ATL CR'!$L:$L,'ATL GA Inventory'!BT$3)</f>
        <v>0</v>
      </c>
      <c r="BU98" s="13">
        <f>SUMIFS('ATL RAW'!$J:$J,'ATL RAW'!$I:$I,'ATL GA Inventory'!$B98,'ATL RAW'!$L:$L,'ATL GA Inventory'!BU$3)+SUMIFS('ATL CR'!$J:$J,'ATL CR'!$I:$I,'ATL GA Inventory'!$B98,'ATL CR'!$L:$L,'ATL GA Inventory'!BU$3)</f>
        <v>0</v>
      </c>
      <c r="BV98" s="13">
        <f>SUMIFS('ATL RAW'!$J:$J,'ATL RAW'!$I:$I,'ATL GA Inventory'!$B98,'ATL RAW'!$L:$L,'ATL GA Inventory'!BV$3)+SUMIFS('ATL CR'!$J:$J,'ATL CR'!$I:$I,'ATL GA Inventory'!$B98,'ATL CR'!$L:$L,'ATL GA Inventory'!BV$3)</f>
        <v>0</v>
      </c>
      <c r="BW98" s="13">
        <f>SUMIFS('ATL RAW'!$J:$J,'ATL RAW'!$I:$I,'ATL GA Inventory'!$B98,'ATL RAW'!$L:$L,'ATL GA Inventory'!BW$3)+SUMIFS('ATL CR'!$J:$J,'ATL CR'!$I:$I,'ATL GA Inventory'!$B98,'ATL CR'!$L:$L,'ATL GA Inventory'!BW$3)</f>
        <v>0</v>
      </c>
      <c r="BX98" s="13">
        <f>SUMIFS('ATL RAW'!$J:$J,'ATL RAW'!$I:$I,'ATL GA Inventory'!$B98,'ATL RAW'!$L:$L,'ATL GA Inventory'!BX$3)+SUMIFS('ATL CR'!$J:$J,'ATL CR'!$I:$I,'ATL GA Inventory'!$B98,'ATL CR'!$L:$L,'ATL GA Inventory'!BX$3)</f>
        <v>0</v>
      </c>
      <c r="BY98" s="13">
        <f>SUMIFS('ATL RAW'!$J:$J,'ATL RAW'!$I:$I,'ATL GA Inventory'!$B98,'ATL RAW'!$L:$L,'ATL GA Inventory'!BY$3)+SUMIFS('ATL CR'!$J:$J,'ATL CR'!$I:$I,'ATL GA Inventory'!$B98,'ATL CR'!$L:$L,'ATL GA Inventory'!BY$3)</f>
        <v>0</v>
      </c>
      <c r="BZ98" s="13">
        <f>SUMIFS('ATL RAW'!$J:$J,'ATL RAW'!$I:$I,'ATL GA Inventory'!$B98,'ATL RAW'!$L:$L,'ATL GA Inventory'!BZ$3)+SUMIFS('ATL CR'!$J:$J,'ATL CR'!$I:$I,'ATL GA Inventory'!$B98,'ATL CR'!$L:$L,'ATL GA Inventory'!BZ$3)</f>
        <v>0</v>
      </c>
      <c r="CA98" s="13">
        <f>SUMIFS('ATL RAW'!$J:$J,'ATL RAW'!$I:$I,'ATL GA Inventory'!$B98,'ATL RAW'!$L:$L,'ATL GA Inventory'!CA$3)+SUMIFS('ATL CR'!$J:$J,'ATL CR'!$I:$I,'ATL GA Inventory'!$B98,'ATL CR'!$L:$L,'ATL GA Inventory'!CA$3)</f>
        <v>0</v>
      </c>
      <c r="CB98" s="13">
        <f>SUMIFS('ATL RAW'!$J:$J,'ATL RAW'!$I:$I,'ATL GA Inventory'!$B98,'ATL RAW'!$L:$L,'ATL GA Inventory'!CB$3)+SUMIFS('ATL CR'!$J:$J,'ATL CR'!$I:$I,'ATL GA Inventory'!$B98,'ATL CR'!$L:$L,'ATL GA Inventory'!CB$3)</f>
        <v>0</v>
      </c>
      <c r="CC98" s="13">
        <f>SUMIFS('ATL RAW'!$J:$J,'ATL RAW'!$I:$I,'ATL GA Inventory'!$B98,'ATL RAW'!$L:$L,'ATL GA Inventory'!CC$3)+SUMIFS('ATL CR'!$J:$J,'ATL CR'!$I:$I,'ATL GA Inventory'!$B98,'ATL CR'!$L:$L,'ATL GA Inventory'!CC$3)</f>
        <v>0</v>
      </c>
      <c r="CD98" s="13">
        <f>SUMIFS('ATL RAW'!$J:$J,'ATL RAW'!$I:$I,'ATL GA Inventory'!$B98,'ATL RAW'!$L:$L,'ATL GA Inventory'!CD$3)+SUMIFS('ATL CR'!$J:$J,'ATL CR'!$I:$I,'ATL GA Inventory'!$B98,'ATL CR'!$L:$L,'ATL GA Inventory'!CD$3)</f>
        <v>0</v>
      </c>
      <c r="CE98" s="13">
        <f>SUMIFS('ATL RAW'!$J:$J,'ATL RAW'!$I:$I,'ATL GA Inventory'!$B98,'ATL RAW'!$L:$L,'ATL GA Inventory'!CE$3)+SUMIFS('ATL CR'!$J:$J,'ATL CR'!$I:$I,'ATL GA Inventory'!$B98,'ATL CR'!$L:$L,'ATL GA Inventory'!CE$3)</f>
        <v>0</v>
      </c>
      <c r="CF98" s="13">
        <f>SUMIFS('ATL RAW'!$J:$J,'ATL RAW'!$I:$I,'ATL GA Inventory'!$B98,'ATL RAW'!$L:$L,'ATL GA Inventory'!CF$3)+SUMIFS('ATL CR'!$J:$J,'ATL CR'!$I:$I,'ATL GA Inventory'!$B98,'ATL CR'!$L:$L,'ATL GA Inventory'!CF$3)</f>
        <v>0</v>
      </c>
      <c r="CG98" s="13">
        <f>SUMIFS('ATL RAW'!$J:$J,'ATL RAW'!$I:$I,'ATL GA Inventory'!$B98,'ATL RAW'!$L:$L,'ATL GA Inventory'!CG$3)+SUMIFS('ATL CR'!$J:$J,'ATL CR'!$I:$I,'ATL GA Inventory'!$B98,'ATL CR'!$L:$L,'ATL GA Inventory'!CG$3)</f>
        <v>0</v>
      </c>
      <c r="CH98" s="13">
        <f>SUMIFS('ATL RAW'!$J:$J,'ATL RAW'!$I:$I,'ATL GA Inventory'!$B98,'ATL RAW'!$L:$L,'ATL GA Inventory'!CH$3)+SUMIFS('ATL CR'!$J:$J,'ATL CR'!$I:$I,'ATL GA Inventory'!$B98,'ATL CR'!$L:$L,'ATL GA Inventory'!CH$3)</f>
        <v>0</v>
      </c>
      <c r="CI98" s="13">
        <f>SUMIFS('ATL RAW'!$J:$J,'ATL RAW'!$I:$I,'ATL GA Inventory'!$B98,'ATL RAW'!$L:$L,'ATL GA Inventory'!CI$3)+SUMIFS('ATL CR'!$J:$J,'ATL CR'!$I:$I,'ATL GA Inventory'!$B98,'ATL CR'!$L:$L,'ATL GA Inventory'!CI$3)</f>
        <v>0</v>
      </c>
      <c r="CJ98" s="13">
        <f>SUMIFS('ATL RAW'!$J:$J,'ATL RAW'!$I:$I,'ATL GA Inventory'!$B98,'ATL RAW'!$L:$L,'ATL GA Inventory'!CJ$3)+SUMIFS('ATL CR'!$J:$J,'ATL CR'!$I:$I,'ATL GA Inventory'!$B98,'ATL CR'!$L:$L,'ATL GA Inventory'!CJ$3)</f>
        <v>0</v>
      </c>
      <c r="CK98" s="13">
        <f>SUMIFS('ATL RAW'!$J:$J,'ATL RAW'!$I:$I,'ATL GA Inventory'!$B98,'ATL RAW'!$L:$L,'ATL GA Inventory'!CK$3)+SUMIFS('ATL CR'!$J:$J,'ATL CR'!$I:$I,'ATL GA Inventory'!$B98,'ATL CR'!$L:$L,'ATL GA Inventory'!CK$3)</f>
        <v>0</v>
      </c>
      <c r="CL98" s="13">
        <f>SUMIFS('ATL RAW'!$J:$J,'ATL RAW'!$I:$I,'ATL GA Inventory'!$B98,'ATL RAW'!$L:$L,'ATL GA Inventory'!CL$3)+SUMIFS('ATL CR'!$J:$J,'ATL CR'!$I:$I,'ATL GA Inventory'!$B98,'ATL CR'!$L:$L,'ATL GA Inventory'!CL$3)</f>
        <v>0</v>
      </c>
      <c r="CM98" s="13">
        <f>SUMIFS('ATL RAW'!$J:$J,'ATL RAW'!$I:$I,'ATL GA Inventory'!$B98,'ATL RAW'!$L:$L,'ATL GA Inventory'!CM$3)+SUMIFS('ATL CR'!$J:$J,'ATL CR'!$I:$I,'ATL GA Inventory'!$B98,'ATL CR'!$L:$L,'ATL GA Inventory'!CM$3)</f>
        <v>0</v>
      </c>
      <c r="CN98" s="13">
        <f>SUMIFS('ATL RAW'!$J:$J,'ATL RAW'!$I:$I,'ATL GA Inventory'!$B98,'ATL RAW'!$L:$L,'ATL GA Inventory'!CN$3)+SUMIFS('ATL CR'!$J:$J,'ATL CR'!$I:$I,'ATL GA Inventory'!$B98,'ATL CR'!$L:$L,'ATL GA Inventory'!CN$3)</f>
        <v>0</v>
      </c>
      <c r="CO98" s="13">
        <f>SUMIFS('ATL RAW'!$J:$J,'ATL RAW'!$I:$I,'ATL GA Inventory'!$B98,'ATL RAW'!$L:$L,'ATL GA Inventory'!CO$3)+SUMIFS('ATL CR'!$J:$J,'ATL CR'!$I:$I,'ATL GA Inventory'!$B98,'ATL CR'!$L:$L,'ATL GA Inventory'!CO$3)</f>
        <v>0</v>
      </c>
      <c r="CP98" s="13">
        <f>SUMIFS('ATL RAW'!$J:$J,'ATL RAW'!$I:$I,'ATL GA Inventory'!$B98,'ATL RAW'!$L:$L,'ATL GA Inventory'!CP$3)+SUMIFS('ATL CR'!$J:$J,'ATL CR'!$I:$I,'ATL GA Inventory'!$B98,'ATL CR'!$L:$L,'ATL GA Inventory'!CP$3)</f>
        <v>0</v>
      </c>
      <c r="CQ98" s="13">
        <f>SUMIFS('ATL RAW'!$J:$J,'ATL RAW'!$I:$I,'ATL GA Inventory'!$B98,'ATL RAW'!$L:$L,'ATL GA Inventory'!CQ$3)+SUMIFS('ATL CR'!$J:$J,'ATL CR'!$I:$I,'ATL GA Inventory'!$B98,'ATL CR'!$L:$L,'ATL GA Inventory'!CQ$3)</f>
        <v>0</v>
      </c>
      <c r="CR98" s="13">
        <f>SUMIFS('ATL RAW'!$J:$J,'ATL RAW'!$I:$I,'ATL GA Inventory'!$B98,'ATL RAW'!$L:$L,'ATL GA Inventory'!CR$3)+SUMIFS('ATL CR'!$J:$J,'ATL CR'!$I:$I,'ATL GA Inventory'!$B98,'ATL CR'!$L:$L,'ATL GA Inventory'!CR$3)</f>
        <v>0</v>
      </c>
      <c r="CS98" s="13">
        <f>SUMIFS('ATL RAW'!$J:$J,'ATL RAW'!$I:$I,'ATL GA Inventory'!$B98,'ATL RAW'!$L:$L,'ATL GA Inventory'!CS$3)+SUMIFS('ATL CR'!$J:$J,'ATL CR'!$I:$I,'ATL GA Inventory'!$B98,'ATL CR'!$L:$L,'ATL GA Inventory'!CS$3)</f>
        <v>0</v>
      </c>
      <c r="CT98" s="13">
        <f>SUMIFS('ATL RAW'!$J:$J,'ATL RAW'!$I:$I,'ATL GA Inventory'!$B98,'ATL RAW'!$L:$L,'ATL GA Inventory'!CT$3)+SUMIFS('ATL CR'!$J:$J,'ATL CR'!$I:$I,'ATL GA Inventory'!$B98,'ATL CR'!$L:$L,'ATL GA Inventory'!CT$3)</f>
        <v>0</v>
      </c>
      <c r="CU98" s="13">
        <f>SUMIFS('ATL RAW'!$J:$J,'ATL RAW'!$I:$I,'ATL GA Inventory'!$B98,'ATL RAW'!$L:$L,'ATL GA Inventory'!CU$3)+SUMIFS('ATL CR'!$J:$J,'ATL CR'!$I:$I,'ATL GA Inventory'!$B98,'ATL CR'!$L:$L,'ATL GA Inventory'!CU$3)</f>
        <v>0</v>
      </c>
      <c r="CV98" s="13">
        <f>SUMIFS('ATL RAW'!$J:$J,'ATL RAW'!$I:$I,'ATL GA Inventory'!$B98,'ATL RAW'!$L:$L,'ATL GA Inventory'!CV$3)+SUMIFS('ATL CR'!$J:$J,'ATL CR'!$I:$I,'ATL GA Inventory'!$B98,'ATL CR'!$L:$L,'ATL GA Inventory'!CV$3)</f>
        <v>0</v>
      </c>
      <c r="CW98" s="13">
        <f>SUMIFS('ATL RAW'!$J:$J,'ATL RAW'!$I:$I,'ATL GA Inventory'!$B98,'ATL RAW'!$L:$L,'ATL GA Inventory'!CW$3)+SUMIFS('ATL CR'!$J:$J,'ATL CR'!$I:$I,'ATL GA Inventory'!$B98,'ATL CR'!$L:$L,'ATL GA Inventory'!CW$3)</f>
        <v>0</v>
      </c>
      <c r="CX98" s="13">
        <f>SUMIFS('ATL RAW'!$J:$J,'ATL RAW'!$I:$I,'ATL GA Inventory'!$B98,'ATL RAW'!$L:$L,'ATL GA Inventory'!CX$3)+SUMIFS('ATL CR'!$J:$J,'ATL CR'!$I:$I,'ATL GA Inventory'!$B98,'ATL CR'!$L:$L,'ATL GA Inventory'!CX$3)</f>
        <v>0</v>
      </c>
      <c r="CY98" s="13">
        <f>SUMIFS('ATL RAW'!$J:$J,'ATL RAW'!$I:$I,'ATL GA Inventory'!$B98,'ATL RAW'!$L:$L,'ATL GA Inventory'!CY$3)+SUMIFS('ATL CR'!$J:$J,'ATL CR'!$I:$I,'ATL GA Inventory'!$B98,'ATL CR'!$L:$L,'ATL GA Inventory'!CY$3)</f>
        <v>0</v>
      </c>
      <c r="CZ98" s="13">
        <f>SUMIFS('ATL RAW'!$J:$J,'ATL RAW'!$I:$I,'ATL GA Inventory'!$B98,'ATL RAW'!$L:$L,'ATL GA Inventory'!CZ$3)+SUMIFS('ATL CR'!$J:$J,'ATL CR'!$I:$I,'ATL GA Inventory'!$B98,'ATL CR'!$L:$L,'ATL GA Inventory'!CZ$3)</f>
        <v>0</v>
      </c>
      <c r="DA98" s="13">
        <f>SUMIFS('ATL RAW'!$J:$J,'ATL RAW'!$I:$I,'ATL GA Inventory'!$B98,'ATL RAW'!$L:$L,'ATL GA Inventory'!DA$3)+SUMIFS('ATL CR'!$J:$J,'ATL CR'!$I:$I,'ATL GA Inventory'!$B98,'ATL CR'!$L:$L,'ATL GA Inventory'!DA$3)</f>
        <v>0</v>
      </c>
      <c r="DB98" s="13">
        <f>SUMIFS('ATL RAW'!$J:$J,'ATL RAW'!$I:$I,'ATL GA Inventory'!$B98,'ATL RAW'!$L:$L,'ATL GA Inventory'!DB$3)+SUMIFS('ATL CR'!$J:$J,'ATL CR'!$I:$I,'ATL GA Inventory'!$B98,'ATL CR'!$L:$L,'ATL GA Inventory'!DB$3)</f>
        <v>0</v>
      </c>
      <c r="DC98" s="13">
        <f>SUMIFS('ATL RAW'!$J:$J,'ATL RAW'!$I:$I,'ATL GA Inventory'!$B98,'ATL RAW'!$L:$L,'ATL GA Inventory'!DC$3)+SUMIFS('ATL CR'!$J:$J,'ATL CR'!$I:$I,'ATL GA Inventory'!$B98,'ATL CR'!$L:$L,'ATL GA Inventory'!DC$3)</f>
        <v>0</v>
      </c>
      <c r="DD98" s="13">
        <f>SUMIFS('ATL RAW'!$J:$J,'ATL RAW'!$I:$I,'ATL GA Inventory'!$B98,'ATL RAW'!$L:$L,'ATL GA Inventory'!DD$3)+SUMIFS('ATL CR'!$J:$J,'ATL CR'!$I:$I,'ATL GA Inventory'!$B98,'ATL CR'!$L:$L,'ATL GA Inventory'!DD$3)</f>
        <v>0</v>
      </c>
      <c r="DE98" s="13">
        <f>SUMIFS('ATL RAW'!$J:$J,'ATL RAW'!$I:$I,'ATL GA Inventory'!$B98,'ATL RAW'!$L:$L,'ATL GA Inventory'!DE$3)+SUMIFS('ATL CR'!$J:$J,'ATL CR'!$I:$I,'ATL GA Inventory'!$B98,'ATL CR'!$L:$L,'ATL GA Inventory'!DE$3)</f>
        <v>0</v>
      </c>
      <c r="DF98" s="13">
        <f>SUMIFS('ATL RAW'!$J:$J,'ATL RAW'!$I:$I,'ATL GA Inventory'!$B98,'ATL RAW'!$L:$L,'ATL GA Inventory'!DF$3)+SUMIFS('ATL CR'!$J:$J,'ATL CR'!$I:$I,'ATL GA Inventory'!$B98,'ATL CR'!$L:$L,'ATL GA Inventory'!DF$3)</f>
        <v>0</v>
      </c>
      <c r="DG98" s="13">
        <f>SUMIFS('ATL RAW'!$J:$J,'ATL RAW'!$I:$I,'ATL GA Inventory'!$B98,'ATL RAW'!$L:$L,'ATL GA Inventory'!DG$3)+SUMIFS('ATL CR'!$J:$J,'ATL CR'!$I:$I,'ATL GA Inventory'!$B98,'ATL CR'!$L:$L,'ATL GA Inventory'!DG$3)</f>
        <v>0</v>
      </c>
      <c r="DH98" s="13">
        <f>SUMIFS('ATL RAW'!$J:$J,'ATL RAW'!$I:$I,'ATL GA Inventory'!$B98,'ATL RAW'!$L:$L,'ATL GA Inventory'!DH$3)+SUMIFS('ATL CR'!$J:$J,'ATL CR'!$I:$I,'ATL GA Inventory'!$B98,'ATL CR'!$L:$L,'ATL GA Inventory'!DH$3)</f>
        <v>0</v>
      </c>
      <c r="DI98" s="13">
        <f>SUMIFS('ATL RAW'!$J:$J,'ATL RAW'!$I:$I,'ATL GA Inventory'!$B98,'ATL RAW'!$L:$L,'ATL GA Inventory'!DI$3)+SUMIFS('ATL CR'!$J:$J,'ATL CR'!$I:$I,'ATL GA Inventory'!$B98,'ATL CR'!$L:$L,'ATL GA Inventory'!DI$3)</f>
        <v>0</v>
      </c>
      <c r="DJ98" s="13">
        <f>SUMIFS('ATL RAW'!$J:$J,'ATL RAW'!$I:$I,'ATL GA Inventory'!$B98,'ATL RAW'!$L:$L,'ATL GA Inventory'!DJ$3)+SUMIFS('ATL CR'!$J:$J,'ATL CR'!$I:$I,'ATL GA Inventory'!$B98,'ATL CR'!$L:$L,'ATL GA Inventory'!DJ$3)</f>
        <v>0</v>
      </c>
      <c r="DK98" s="13">
        <f>SUMIFS('ATL RAW'!$J:$J,'ATL RAW'!$I:$I,'ATL GA Inventory'!$B98,'ATL RAW'!$L:$L,'ATL GA Inventory'!DK$3)+SUMIFS('ATL CR'!$J:$J,'ATL CR'!$I:$I,'ATL GA Inventory'!$B98,'ATL CR'!$L:$L,'ATL GA Inventory'!DK$3)</f>
        <v>0</v>
      </c>
      <c r="DL98" s="13">
        <f>SUMIFS('ATL RAW'!$J:$J,'ATL RAW'!$I:$I,'ATL GA Inventory'!$B98,'ATL RAW'!$L:$L,'ATL GA Inventory'!DL$3)+SUMIFS('ATL CR'!$J:$J,'ATL CR'!$I:$I,'ATL GA Inventory'!$B98,'ATL CR'!$L:$L,'ATL GA Inventory'!DL$3)</f>
        <v>0</v>
      </c>
      <c r="DM98" s="13">
        <f>SUMIFS('ATL RAW'!$J:$J,'ATL RAW'!$I:$I,'ATL GA Inventory'!$B98,'ATL RAW'!$L:$L,'ATL GA Inventory'!DM$3)+SUMIFS('ATL CR'!$J:$J,'ATL CR'!$I:$I,'ATL GA Inventory'!$B98,'ATL CR'!$L:$L,'ATL GA Inventory'!DM$3)</f>
        <v>0</v>
      </c>
      <c r="DN98" s="13">
        <f>SUMIFS('ATL RAW'!$J:$J,'ATL RAW'!$I:$I,'ATL GA Inventory'!$B98,'ATL RAW'!$L:$L,'ATL GA Inventory'!DN$3)+SUMIFS('ATL CR'!$J:$J,'ATL CR'!$I:$I,'ATL GA Inventory'!$B98,'ATL CR'!$L:$L,'ATL GA Inventory'!DN$3)</f>
        <v>0</v>
      </c>
      <c r="DO98" s="13">
        <f>SUMIFS('ATL RAW'!$J:$J,'ATL RAW'!$I:$I,'ATL GA Inventory'!$B98,'ATL RAW'!$L:$L,'ATL GA Inventory'!DO$3)+SUMIFS('ATL CR'!$J:$J,'ATL CR'!$I:$I,'ATL GA Inventory'!$B98,'ATL CR'!$L:$L,'ATL GA Inventory'!DO$3)</f>
        <v>0</v>
      </c>
      <c r="DP98" s="13">
        <f>SUMIFS('ATL RAW'!$J:$J,'ATL RAW'!$I:$I,'ATL GA Inventory'!$B98,'ATL RAW'!$L:$L,'ATL GA Inventory'!DP$3)+SUMIFS('ATL CR'!$J:$J,'ATL CR'!$I:$I,'ATL GA Inventory'!$B98,'ATL CR'!$L:$L,'ATL GA Inventory'!DP$3)</f>
        <v>0</v>
      </c>
      <c r="DQ98" s="13">
        <f>SUMIFS('ATL RAW'!$J:$J,'ATL RAW'!$I:$I,'ATL GA Inventory'!$B98,'ATL RAW'!$L:$L,'ATL GA Inventory'!DQ$3)+SUMIFS('ATL CR'!$J:$J,'ATL CR'!$I:$I,'ATL GA Inventory'!$B98,'ATL CR'!$L:$L,'ATL GA Inventory'!DQ$3)</f>
        <v>0</v>
      </c>
      <c r="DR98" s="13">
        <f>SUMIFS('ATL RAW'!$J:$J,'ATL RAW'!$I:$I,'ATL GA Inventory'!$B98,'ATL RAW'!$L:$L,'ATL GA Inventory'!DR$3)+SUMIFS('ATL CR'!$J:$J,'ATL CR'!$I:$I,'ATL GA Inventory'!$B98,'ATL CR'!$L:$L,'ATL GA Inventory'!DR$3)</f>
        <v>0</v>
      </c>
      <c r="DS98" s="13">
        <f>SUMIFS('ATL RAW'!$J:$J,'ATL RAW'!$I:$I,'ATL GA Inventory'!$B98,'ATL RAW'!$L:$L,'ATL GA Inventory'!DS$3)+SUMIFS('ATL CR'!$J:$J,'ATL CR'!$I:$I,'ATL GA Inventory'!$B98,'ATL CR'!$L:$L,'ATL GA Inventory'!DS$3)</f>
        <v>0</v>
      </c>
      <c r="DT98" s="13">
        <f>SUMIFS('ATL RAW'!$J:$J,'ATL RAW'!$I:$I,'ATL GA Inventory'!$B98,'ATL RAW'!$L:$L,'ATL GA Inventory'!DT$3)+SUMIFS('ATL CR'!$J:$J,'ATL CR'!$I:$I,'ATL GA Inventory'!$B98,'ATL CR'!$L:$L,'ATL GA Inventory'!DT$3)</f>
        <v>0</v>
      </c>
      <c r="DU98" s="13">
        <f>SUMIFS('ATL RAW'!$J:$J,'ATL RAW'!$I:$I,'ATL GA Inventory'!$B98,'ATL RAW'!$L:$L,'ATL GA Inventory'!DU$3)+SUMIFS('ATL CR'!$J:$J,'ATL CR'!$I:$I,'ATL GA Inventory'!$B98,'ATL CR'!$L:$L,'ATL GA Inventory'!DU$3)</f>
        <v>0</v>
      </c>
      <c r="DV98" s="13">
        <f>SUMIFS('ATL RAW'!$J:$J,'ATL RAW'!$I:$I,'ATL GA Inventory'!$B98,'ATL RAW'!$L:$L,'ATL GA Inventory'!DV$3)+SUMIFS('ATL CR'!$J:$J,'ATL CR'!$I:$I,'ATL GA Inventory'!$B98,'ATL CR'!$L:$L,'ATL GA Inventory'!DV$3)</f>
        <v>0</v>
      </c>
      <c r="DW98" s="13">
        <f>SUMIFS('ATL RAW'!$J:$J,'ATL RAW'!$I:$I,'ATL GA Inventory'!$B98,'ATL RAW'!$L:$L,'ATL GA Inventory'!DW$3)+SUMIFS('ATL CR'!$J:$J,'ATL CR'!$I:$I,'ATL GA Inventory'!$B98,'ATL CR'!$L:$L,'ATL GA Inventory'!DW$3)</f>
        <v>0</v>
      </c>
      <c r="DX98" s="13">
        <f>SUMIFS('ATL RAW'!$J:$J,'ATL RAW'!$I:$I,'ATL GA Inventory'!$B98,'ATL RAW'!$L:$L,'ATL GA Inventory'!DX$3)+SUMIFS('ATL CR'!$J:$J,'ATL CR'!$I:$I,'ATL GA Inventory'!$B98,'ATL CR'!$L:$L,'ATL GA Inventory'!DX$3)</f>
        <v>0</v>
      </c>
      <c r="DY98" s="13">
        <f>SUMIFS('ATL RAW'!$J:$J,'ATL RAW'!$I:$I,'ATL GA Inventory'!$B98,'ATL RAW'!$L:$L,'ATL GA Inventory'!DY$3)+SUMIFS('ATL CR'!$J:$J,'ATL CR'!$I:$I,'ATL GA Inventory'!$B98,'ATL CR'!$L:$L,'ATL GA Inventory'!DY$3)</f>
        <v>0</v>
      </c>
      <c r="DZ98" s="13">
        <f>SUMIFS('ATL RAW'!$J:$J,'ATL RAW'!$I:$I,'ATL GA Inventory'!$B98,'ATL RAW'!$L:$L,'ATL GA Inventory'!DZ$3)+SUMIFS('ATL CR'!$J:$J,'ATL CR'!$I:$I,'ATL GA Inventory'!$B98,'ATL CR'!$L:$L,'ATL GA Inventory'!DZ$3)</f>
        <v>0</v>
      </c>
      <c r="EA98" s="13">
        <f>SUMIFS('ATL RAW'!$J:$J,'ATL RAW'!$I:$I,'ATL GA Inventory'!$B98,'ATL RAW'!$L:$L,'ATL GA Inventory'!EA$3)+SUMIFS('ATL CR'!$J:$J,'ATL CR'!$I:$I,'ATL GA Inventory'!$B98,'ATL CR'!$L:$L,'ATL GA Inventory'!EA$3)</f>
        <v>0</v>
      </c>
      <c r="EB98" s="13">
        <f>SUMIFS('ATL RAW'!$J:$J,'ATL RAW'!$I:$I,'ATL GA Inventory'!$B98,'ATL RAW'!$L:$L,'ATL GA Inventory'!EB$3)+SUMIFS('ATL CR'!$J:$J,'ATL CR'!$I:$I,'ATL GA Inventory'!$B98,'ATL CR'!$L:$L,'ATL GA Inventory'!EB$3)</f>
        <v>0</v>
      </c>
      <c r="EC98" s="13">
        <f>SUMIFS('ATL RAW'!$J:$J,'ATL RAW'!$I:$I,'ATL GA Inventory'!$B98,'ATL RAW'!$L:$L,'ATL GA Inventory'!EC$3)+SUMIFS('ATL CR'!$J:$J,'ATL CR'!$I:$I,'ATL GA Inventory'!$B98,'ATL CR'!$L:$L,'ATL GA Inventory'!EC$3)</f>
        <v>0</v>
      </c>
      <c r="ED98" s="13">
        <f>SUMIFS('ATL RAW'!$J:$J,'ATL RAW'!$I:$I,'ATL GA Inventory'!$B98,'ATL RAW'!$L:$L,'ATL GA Inventory'!ED$3)+SUMIFS('ATL CR'!$J:$J,'ATL CR'!$I:$I,'ATL GA Inventory'!$B98,'ATL CR'!$L:$L,'ATL GA Inventory'!ED$3)</f>
        <v>0</v>
      </c>
      <c r="EE98" s="13">
        <f>SUMIFS('ATL RAW'!$J:$J,'ATL RAW'!$I:$I,'ATL GA Inventory'!$B98,'ATL RAW'!$L:$L,'ATL GA Inventory'!EE$3)+SUMIFS('ATL CR'!$J:$J,'ATL CR'!$I:$I,'ATL GA Inventory'!$B98,'ATL CR'!$L:$L,'ATL GA Inventory'!EE$3)</f>
        <v>0</v>
      </c>
      <c r="EF98" s="13">
        <f>SUMIFS('ATL RAW'!$J:$J,'ATL RAW'!$I:$I,'ATL GA Inventory'!$B98,'ATL RAW'!$L:$L,'ATL GA Inventory'!EF$3)+SUMIFS('ATL CR'!$J:$J,'ATL CR'!$I:$I,'ATL GA Inventory'!$B98,'ATL CR'!$L:$L,'ATL GA Inventory'!EF$3)</f>
        <v>0</v>
      </c>
      <c r="EG98" s="13">
        <f>SUMIFS('ATL RAW'!$J:$J,'ATL RAW'!$I:$I,'ATL GA Inventory'!$B98,'ATL RAW'!$L:$L,'ATL GA Inventory'!EG$3)+SUMIFS('ATL CR'!$J:$J,'ATL CR'!$I:$I,'ATL GA Inventory'!$B98,'ATL CR'!$L:$L,'ATL GA Inventory'!EG$3)</f>
        <v>0</v>
      </c>
      <c r="EH98" s="13">
        <f>SUMIFS('ATL RAW'!$J:$J,'ATL RAW'!$I:$I,'ATL GA Inventory'!$B98,'ATL RAW'!$L:$L,'ATL GA Inventory'!EH$3)+SUMIFS('ATL CR'!$J:$J,'ATL CR'!$I:$I,'ATL GA Inventory'!$B98,'ATL CR'!$L:$L,'ATL GA Inventory'!EH$3)</f>
        <v>0</v>
      </c>
      <c r="EI98" s="13">
        <f>SUMIFS('ATL RAW'!$J:$J,'ATL RAW'!$I:$I,'ATL GA Inventory'!$B98,'ATL RAW'!$L:$L,'ATL GA Inventory'!EI$3)+SUMIFS('ATL CR'!$J:$J,'ATL CR'!$I:$I,'ATL GA Inventory'!$B98,'ATL CR'!$L:$L,'ATL GA Inventory'!EI$3)</f>
        <v>0</v>
      </c>
      <c r="EJ98" s="13">
        <f>SUMIFS('ATL RAW'!$J:$J,'ATL RAW'!$I:$I,'ATL GA Inventory'!$B98,'ATL RAW'!$L:$L,'ATL GA Inventory'!EJ$3)+SUMIFS('ATL CR'!$J:$J,'ATL CR'!$I:$I,'ATL GA Inventory'!$B98,'ATL CR'!$L:$L,'ATL GA Inventory'!EJ$3)</f>
        <v>0</v>
      </c>
      <c r="EK98" s="13">
        <f>SUMIFS('ATL RAW'!$J:$J,'ATL RAW'!$I:$I,'ATL GA Inventory'!$B98,'ATL RAW'!$L:$L,'ATL GA Inventory'!EK$3)+SUMIFS('ATL CR'!$J:$J,'ATL CR'!$I:$I,'ATL GA Inventory'!$B98,'ATL CR'!$L:$L,'ATL GA Inventory'!EK$3)</f>
        <v>0</v>
      </c>
      <c r="EL98" s="13">
        <f>SUMIFS('ATL RAW'!$J:$J,'ATL RAW'!$I:$I,'ATL GA Inventory'!$B98,'ATL RAW'!$L:$L,'ATL GA Inventory'!EL$3)+SUMIFS('ATL CR'!$J:$J,'ATL CR'!$I:$I,'ATL GA Inventory'!$B98,'ATL CR'!$L:$L,'ATL GA Inventory'!EL$3)</f>
        <v>0</v>
      </c>
      <c r="EM98" s="13">
        <f>SUMIFS('ATL RAW'!$J:$J,'ATL RAW'!$I:$I,'ATL GA Inventory'!$B98,'ATL RAW'!$L:$L,'ATL GA Inventory'!EM$3)+SUMIFS('ATL CR'!$J:$J,'ATL CR'!$I:$I,'ATL GA Inventory'!$B98,'ATL CR'!$L:$L,'ATL GA Inventory'!EM$3)</f>
        <v>0</v>
      </c>
      <c r="EN98" s="13">
        <f>SUMIFS('ATL RAW'!$J:$J,'ATL RAW'!$I:$I,'ATL GA Inventory'!$B98,'ATL RAW'!$L:$L,'ATL GA Inventory'!EN$3)+SUMIFS('ATL CR'!$J:$J,'ATL CR'!$I:$I,'ATL GA Inventory'!$B98,'ATL CR'!$L:$L,'ATL GA Inventory'!EN$3)</f>
        <v>0</v>
      </c>
      <c r="EO98" s="13">
        <f>SUMIFS('ATL RAW'!$J:$J,'ATL RAW'!$I:$I,'ATL GA Inventory'!$B98,'ATL RAW'!$L:$L,'ATL GA Inventory'!EO$3)+SUMIFS('ATL CR'!$J:$J,'ATL CR'!$I:$I,'ATL GA Inventory'!$B98,'ATL CR'!$L:$L,'ATL GA Inventory'!EO$3)</f>
        <v>0</v>
      </c>
      <c r="EP98" s="13">
        <f>SUMIFS('ATL RAW'!$J:$J,'ATL RAW'!$I:$I,'ATL GA Inventory'!$B98,'ATL RAW'!$L:$L,'ATL GA Inventory'!EP$3)+SUMIFS('ATL CR'!$J:$J,'ATL CR'!$I:$I,'ATL GA Inventory'!$B98,'ATL CR'!$L:$L,'ATL GA Inventory'!EP$3)</f>
        <v>0</v>
      </c>
      <c r="EQ98" s="13">
        <f>SUMIFS('ATL RAW'!$J:$J,'ATL RAW'!$I:$I,'ATL GA Inventory'!$B98,'ATL RAW'!$L:$L,'ATL GA Inventory'!EQ$3)+SUMIFS('ATL CR'!$J:$J,'ATL CR'!$I:$I,'ATL GA Inventory'!$B98,'ATL CR'!$L:$L,'ATL GA Inventory'!EQ$3)</f>
        <v>0</v>
      </c>
      <c r="ER98" s="13">
        <f>SUMIFS('ATL RAW'!$J:$J,'ATL RAW'!$I:$I,'ATL GA Inventory'!$B98,'ATL RAW'!$L:$L,'ATL GA Inventory'!ER$3)+SUMIFS('ATL CR'!$J:$J,'ATL CR'!$I:$I,'ATL GA Inventory'!$B98,'ATL CR'!$L:$L,'ATL GA Inventory'!ER$3)</f>
        <v>0</v>
      </c>
      <c r="ES98" s="13">
        <f>SUMIFS('ATL RAW'!$J:$J,'ATL RAW'!$I:$I,'ATL GA Inventory'!$B98,'ATL RAW'!$L:$L,'ATL GA Inventory'!ES$3)+SUMIFS('ATL CR'!$J:$J,'ATL CR'!$I:$I,'ATL GA Inventory'!$B98,'ATL CR'!$L:$L,'ATL GA Inventory'!ES$3)</f>
        <v>0</v>
      </c>
      <c r="ET98" s="13">
        <f>SUMIFS('ATL RAW'!$J:$J,'ATL RAW'!$I:$I,'ATL GA Inventory'!$B98,'ATL RAW'!$L:$L,'ATL GA Inventory'!ET$3)+SUMIFS('ATL CR'!$J:$J,'ATL CR'!$I:$I,'ATL GA Inventory'!$B98,'ATL CR'!$L:$L,'ATL GA Inventory'!ET$3)</f>
        <v>0</v>
      </c>
      <c r="EU98" s="13">
        <f>SUMIFS('ATL RAW'!$J:$J,'ATL RAW'!$I:$I,'ATL GA Inventory'!$B98,'ATL RAW'!$L:$L,'ATL GA Inventory'!EU$3)+SUMIFS('ATL CR'!$J:$J,'ATL CR'!$I:$I,'ATL GA Inventory'!$B98,'ATL CR'!$L:$L,'ATL GA Inventory'!EU$3)</f>
        <v>0</v>
      </c>
      <c r="EV98" s="13">
        <f>SUMIFS('ATL RAW'!$J:$J,'ATL RAW'!$I:$I,'ATL GA Inventory'!$B98,'ATL RAW'!$L:$L,'ATL GA Inventory'!EV$3)+SUMIFS('ATL CR'!$J:$J,'ATL CR'!$I:$I,'ATL GA Inventory'!$B98,'ATL CR'!$L:$L,'ATL GA Inventory'!EV$3)</f>
        <v>0</v>
      </c>
      <c r="EW98" s="13">
        <f>SUMIFS('ATL RAW'!$J:$J,'ATL RAW'!$I:$I,'ATL GA Inventory'!$B98,'ATL RAW'!$L:$L,'ATL GA Inventory'!EW$3)+SUMIFS('ATL CR'!$J:$J,'ATL CR'!$I:$I,'ATL GA Inventory'!$B98,'ATL CR'!$L:$L,'ATL GA Inventory'!EW$3)</f>
        <v>0</v>
      </c>
      <c r="EX98" s="13">
        <f>SUMIFS('ATL RAW'!$J:$J,'ATL RAW'!$I:$I,'ATL GA Inventory'!$B98,'ATL RAW'!$L:$L,'ATL GA Inventory'!EX$3)+SUMIFS('ATL CR'!$J:$J,'ATL CR'!$I:$I,'ATL GA Inventory'!$B98,'ATL CR'!$L:$L,'ATL GA Inventory'!EX$3)</f>
        <v>0</v>
      </c>
      <c r="EY98" s="13">
        <f>SUMIFS('ATL RAW'!$J:$J,'ATL RAW'!$I:$I,'ATL GA Inventory'!$B98,'ATL RAW'!$L:$L,'ATL GA Inventory'!EY$3)+SUMIFS('ATL CR'!$J:$J,'ATL CR'!$I:$I,'ATL GA Inventory'!$B98,'ATL CR'!$L:$L,'ATL GA Inventory'!EY$3)</f>
        <v>0</v>
      </c>
      <c r="EZ98" s="13">
        <f>SUMIFS('ATL RAW'!$J:$J,'ATL RAW'!$I:$I,'ATL GA Inventory'!$B98,'ATL RAW'!$L:$L,'ATL GA Inventory'!EZ$3)+SUMIFS('ATL CR'!$J:$J,'ATL CR'!$I:$I,'ATL GA Inventory'!$B98,'ATL CR'!$L:$L,'ATL GA Inventory'!EZ$3)</f>
        <v>0</v>
      </c>
      <c r="FA98" s="13">
        <f>SUMIFS('ATL RAW'!$J:$J,'ATL RAW'!$I:$I,'ATL GA Inventory'!$B98,'ATL RAW'!$L:$L,'ATL GA Inventory'!FA$3)+SUMIFS('ATL CR'!$J:$J,'ATL CR'!$I:$I,'ATL GA Inventory'!$B98,'ATL CR'!$L:$L,'ATL GA Inventory'!FA$3)</f>
        <v>0</v>
      </c>
      <c r="FB98" s="13">
        <f>SUMIFS('ATL RAW'!$J:$J,'ATL RAW'!$I:$I,'ATL GA Inventory'!$B98,'ATL RAW'!$L:$L,'ATL GA Inventory'!FB$3)+SUMIFS('ATL CR'!$J:$J,'ATL CR'!$I:$I,'ATL GA Inventory'!$B98,'ATL CR'!$L:$L,'ATL GA Inventory'!FB$3)</f>
        <v>0</v>
      </c>
      <c r="FC98" s="13">
        <f>SUMIFS('ATL RAW'!$J:$J,'ATL RAW'!$I:$I,'ATL GA Inventory'!$B98,'ATL RAW'!$L:$L,'ATL GA Inventory'!FC$3)+SUMIFS('ATL CR'!$J:$J,'ATL CR'!$I:$I,'ATL GA Inventory'!$B98,'ATL CR'!$L:$L,'ATL GA Inventory'!FC$3)</f>
        <v>0</v>
      </c>
      <c r="FD98" s="13">
        <f>SUMIFS('ATL RAW'!$J:$J,'ATL RAW'!$I:$I,'ATL GA Inventory'!$B98,'ATL RAW'!$L:$L,'ATL GA Inventory'!FD$3)+SUMIFS('ATL CR'!$J:$J,'ATL CR'!$I:$I,'ATL GA Inventory'!$B98,'ATL CR'!$L:$L,'ATL GA Inventory'!FD$3)</f>
        <v>0</v>
      </c>
      <c r="FE98" s="13">
        <f>SUMIFS('ATL RAW'!$J:$J,'ATL RAW'!$I:$I,'ATL GA Inventory'!$B98,'ATL RAW'!$L:$L,'ATL GA Inventory'!FE$3)+SUMIFS('ATL CR'!$J:$J,'ATL CR'!$I:$I,'ATL GA Inventory'!$B98,'ATL CR'!$L:$L,'ATL GA Inventory'!FE$3)</f>
        <v>0</v>
      </c>
      <c r="FF98" s="13">
        <f>SUMIFS('ATL RAW'!$J:$J,'ATL RAW'!$I:$I,'ATL GA Inventory'!$B98,'ATL RAW'!$L:$L,'ATL GA Inventory'!FF$3)+SUMIFS('ATL CR'!$J:$J,'ATL CR'!$I:$I,'ATL GA Inventory'!$B98,'ATL CR'!$L:$L,'ATL GA Inventory'!FF$3)</f>
        <v>0</v>
      </c>
      <c r="FG98" s="13">
        <f>SUMIFS('ATL RAW'!$J:$J,'ATL RAW'!$I:$I,'ATL GA Inventory'!$B98,'ATL RAW'!$L:$L,'ATL GA Inventory'!FG$3)+SUMIFS('ATL CR'!$J:$J,'ATL CR'!$I:$I,'ATL GA Inventory'!$B98,'ATL CR'!$L:$L,'ATL GA Inventory'!FG$3)</f>
        <v>0</v>
      </c>
      <c r="FH98" s="13">
        <f>SUMIFS('ATL RAW'!$J:$J,'ATL RAW'!$I:$I,'ATL GA Inventory'!$B98,'ATL RAW'!$L:$L,'ATL GA Inventory'!FH$3)+SUMIFS('ATL CR'!$J:$J,'ATL CR'!$I:$I,'ATL GA Inventory'!$B98,'ATL CR'!$L:$L,'ATL GA Inventory'!FH$3)</f>
        <v>0</v>
      </c>
      <c r="FI98" s="13">
        <f>SUMIFS('ATL RAW'!$J:$J,'ATL RAW'!$I:$I,'ATL GA Inventory'!$B98,'ATL RAW'!$L:$L,'ATL GA Inventory'!FI$3)+SUMIFS('ATL CR'!$J:$J,'ATL CR'!$I:$I,'ATL GA Inventory'!$B98,'ATL CR'!$L:$L,'ATL GA Inventory'!FI$3)</f>
        <v>0</v>
      </c>
      <c r="FJ98" s="13">
        <f>SUMIFS('ATL RAW'!$J:$J,'ATL RAW'!$I:$I,'ATL GA Inventory'!$B98,'ATL RAW'!$L:$L,'ATL GA Inventory'!FJ$3)+SUMIFS('ATL CR'!$J:$J,'ATL CR'!$I:$I,'ATL GA Inventory'!$B98,'ATL CR'!$L:$L,'ATL GA Inventory'!FJ$3)</f>
        <v>0</v>
      </c>
      <c r="FK98" s="13">
        <f>SUMIFS('ATL RAW'!$J:$J,'ATL RAW'!$I:$I,'ATL GA Inventory'!$B98,'ATL RAW'!$L:$L,'ATL GA Inventory'!FK$3)+SUMIFS('ATL CR'!$J:$J,'ATL CR'!$I:$I,'ATL GA Inventory'!$B98,'ATL CR'!$L:$L,'ATL GA Inventory'!FK$3)</f>
        <v>0</v>
      </c>
      <c r="FL98" s="13">
        <f>SUMIFS('ATL RAW'!$J:$J,'ATL RAW'!$I:$I,'ATL GA Inventory'!$B98,'ATL RAW'!$L:$L,'ATL GA Inventory'!FL$3)+SUMIFS('ATL CR'!$J:$J,'ATL CR'!$I:$I,'ATL GA Inventory'!$B98,'ATL CR'!$L:$L,'ATL GA Inventory'!FL$3)</f>
        <v>0</v>
      </c>
      <c r="FM98" s="13">
        <f>SUMIFS('ATL RAW'!$J:$J,'ATL RAW'!$I:$I,'ATL GA Inventory'!$B98,'ATL RAW'!$L:$L,'ATL GA Inventory'!FM$3)+SUMIFS('ATL CR'!$J:$J,'ATL CR'!$I:$I,'ATL GA Inventory'!$B98,'ATL CR'!$L:$L,'ATL GA Inventory'!FM$3)</f>
        <v>0</v>
      </c>
      <c r="FN98" s="13">
        <f>SUMIFS('ATL RAW'!$J:$J,'ATL RAW'!$I:$I,'ATL GA Inventory'!$B98,'ATL RAW'!$L:$L,'ATL GA Inventory'!FN$3)+SUMIFS('ATL CR'!$J:$J,'ATL CR'!$I:$I,'ATL GA Inventory'!$B98,'ATL CR'!$L:$L,'ATL GA Inventory'!FN$3)</f>
        <v>0</v>
      </c>
      <c r="FO98" s="13">
        <f>SUMIFS('ATL RAW'!$J:$J,'ATL RAW'!$I:$I,'ATL GA Inventory'!$B98,'ATL RAW'!$L:$L,'ATL GA Inventory'!FO$3)+SUMIFS('ATL CR'!$J:$J,'ATL CR'!$I:$I,'ATL GA Inventory'!$B98,'ATL CR'!$L:$L,'ATL GA Inventory'!FO$3)</f>
        <v>0</v>
      </c>
      <c r="FP98" s="13">
        <f>SUMIFS('ATL RAW'!$J:$J,'ATL RAW'!$I:$I,'ATL GA Inventory'!$B98,'ATL RAW'!$L:$L,'ATL GA Inventory'!FP$3)+SUMIFS('ATL CR'!$J:$J,'ATL CR'!$I:$I,'ATL GA Inventory'!$B98,'ATL CR'!$L:$L,'ATL GA Inventory'!FP$3)</f>
        <v>0</v>
      </c>
      <c r="FQ98" s="13">
        <f>SUMIFS('ATL RAW'!$J:$J,'ATL RAW'!$I:$I,'ATL GA Inventory'!$B98,'ATL RAW'!$L:$L,'ATL GA Inventory'!FQ$3)+SUMIFS('ATL CR'!$J:$J,'ATL CR'!$I:$I,'ATL GA Inventory'!$B98,'ATL CR'!$L:$L,'ATL GA Inventory'!FQ$3)</f>
        <v>0</v>
      </c>
      <c r="FR98" s="13">
        <f>SUMIFS('ATL RAW'!$J:$J,'ATL RAW'!$I:$I,'ATL GA Inventory'!$B98,'ATL RAW'!$L:$L,'ATL GA Inventory'!FR$3)+SUMIFS('ATL CR'!$J:$J,'ATL CR'!$I:$I,'ATL GA Inventory'!$B98,'ATL CR'!$L:$L,'ATL GA Inventory'!FR$3)</f>
        <v>0</v>
      </c>
      <c r="FS98" s="13">
        <f>SUMIFS('ATL RAW'!$J:$J,'ATL RAW'!$I:$I,'ATL GA Inventory'!$B98,'ATL RAW'!$L:$L,'ATL GA Inventory'!FS$3)+SUMIFS('ATL CR'!$J:$J,'ATL CR'!$I:$I,'ATL GA Inventory'!$B98,'ATL CR'!$L:$L,'ATL GA Inventory'!FS$3)</f>
        <v>0</v>
      </c>
      <c r="FT98" s="13">
        <f>SUMIFS('ATL RAW'!$J:$J,'ATL RAW'!$I:$I,'ATL GA Inventory'!$B98,'ATL RAW'!$L:$L,'ATL GA Inventory'!FT$3)+SUMIFS('ATL CR'!$J:$J,'ATL CR'!$I:$I,'ATL GA Inventory'!$B98,'ATL CR'!$L:$L,'ATL GA Inventory'!FT$3)</f>
        <v>0</v>
      </c>
      <c r="FU98" s="13">
        <f>SUMIFS('ATL RAW'!$J:$J,'ATL RAW'!$I:$I,'ATL GA Inventory'!$B98,'ATL RAW'!$L:$L,'ATL GA Inventory'!FU$3)+SUMIFS('ATL CR'!$J:$J,'ATL CR'!$I:$I,'ATL GA Inventory'!$B98,'ATL CR'!$L:$L,'ATL GA Inventory'!FU$3)</f>
        <v>0</v>
      </c>
      <c r="FV98" s="13">
        <f>SUMIFS('ATL RAW'!$J:$J,'ATL RAW'!$I:$I,'ATL GA Inventory'!$B98,'ATL RAW'!$L:$L,'ATL GA Inventory'!FV$3)+SUMIFS('ATL CR'!$J:$J,'ATL CR'!$I:$I,'ATL GA Inventory'!$B98,'ATL CR'!$L:$L,'ATL GA Inventory'!FV$3)</f>
        <v>0</v>
      </c>
      <c r="FW98" s="13">
        <f>SUMIFS('ATL RAW'!$J:$J,'ATL RAW'!$I:$I,'ATL GA Inventory'!$B98,'ATL RAW'!$L:$L,'ATL GA Inventory'!FW$3)+SUMIFS('ATL CR'!$J:$J,'ATL CR'!$I:$I,'ATL GA Inventory'!$B98,'ATL CR'!$L:$L,'ATL GA Inventory'!FW$3)</f>
        <v>0</v>
      </c>
      <c r="FX98" s="13">
        <f>SUMIFS('ATL RAW'!$J:$J,'ATL RAW'!$I:$I,'ATL GA Inventory'!$B98,'ATL RAW'!$L:$L,'ATL GA Inventory'!FX$3)+SUMIFS('ATL CR'!$J:$J,'ATL CR'!$I:$I,'ATL GA Inventory'!$B98,'ATL CR'!$L:$L,'ATL GA Inventory'!FX$3)</f>
        <v>0</v>
      </c>
      <c r="FY98" s="13">
        <f>SUMIFS('ATL RAW'!$J:$J,'ATL RAW'!$I:$I,'ATL GA Inventory'!$B98,'ATL RAW'!$L:$L,'ATL GA Inventory'!FY$3)+SUMIFS('ATL CR'!$J:$J,'ATL CR'!$I:$I,'ATL GA Inventory'!$B98,'ATL CR'!$L:$L,'ATL GA Inventory'!FY$3)</f>
        <v>0</v>
      </c>
      <c r="FZ98" s="13">
        <f>SUMIFS('ATL RAW'!$J:$J,'ATL RAW'!$I:$I,'ATL GA Inventory'!$B98,'ATL RAW'!$L:$L,'ATL GA Inventory'!FZ$3)+SUMIFS('ATL CR'!$J:$J,'ATL CR'!$I:$I,'ATL GA Inventory'!$B98,'ATL CR'!$L:$L,'ATL GA Inventory'!FZ$3)</f>
        <v>0</v>
      </c>
      <c r="GA98" s="13">
        <f>SUMIFS('ATL RAW'!$J:$J,'ATL RAW'!$I:$I,'ATL GA Inventory'!$B98,'ATL RAW'!$L:$L,'ATL GA Inventory'!GA$3)+SUMIFS('ATL CR'!$J:$J,'ATL CR'!$I:$I,'ATL GA Inventory'!$B98,'ATL CR'!$L:$L,'ATL GA Inventory'!GA$3)</f>
        <v>0</v>
      </c>
      <c r="GB98" s="13">
        <f>SUMIFS('ATL RAW'!$J:$J,'ATL RAW'!$I:$I,'ATL GA Inventory'!$B98,'ATL RAW'!$L:$L,'ATL GA Inventory'!GB$3)+SUMIFS('ATL CR'!$J:$J,'ATL CR'!$I:$I,'ATL GA Inventory'!$B98,'ATL CR'!$L:$L,'ATL GA Inventory'!GB$3)</f>
        <v>0</v>
      </c>
      <c r="GC98" s="13">
        <f>SUMIFS('ATL RAW'!$J:$J,'ATL RAW'!$I:$I,'ATL GA Inventory'!$B98,'ATL RAW'!$L:$L,'ATL GA Inventory'!GC$3)+SUMIFS('ATL CR'!$J:$J,'ATL CR'!$I:$I,'ATL GA Inventory'!$B98,'ATL CR'!$L:$L,'ATL GA Inventory'!GC$3)</f>
        <v>0</v>
      </c>
      <c r="GD98" s="13">
        <f>SUMIFS('ATL RAW'!$J:$J,'ATL RAW'!$I:$I,'ATL GA Inventory'!$B98,'ATL RAW'!$L:$L,'ATL GA Inventory'!GD$3)+SUMIFS('ATL CR'!$J:$J,'ATL CR'!$I:$I,'ATL GA Inventory'!$B98,'ATL CR'!$L:$L,'ATL GA Inventory'!GD$3)</f>
        <v>0</v>
      </c>
      <c r="GE98" s="13">
        <f>SUMIFS('ATL RAW'!$J:$J,'ATL RAW'!$I:$I,'ATL GA Inventory'!$B98,'ATL RAW'!$L:$L,'ATL GA Inventory'!GE$3)+SUMIFS('ATL CR'!$J:$J,'ATL CR'!$I:$I,'ATL GA Inventory'!$B98,'ATL CR'!$L:$L,'ATL GA Inventory'!GE$3)</f>
        <v>0</v>
      </c>
      <c r="GF98" s="13">
        <f>SUMIFS('ATL RAW'!$J:$J,'ATL RAW'!$I:$I,'ATL GA Inventory'!$B98,'ATL RAW'!$L:$L,'ATL GA Inventory'!GF$3)+SUMIFS('ATL CR'!$J:$J,'ATL CR'!$I:$I,'ATL GA Inventory'!$B98,'ATL CR'!$L:$L,'ATL GA Inventory'!GF$3)</f>
        <v>0</v>
      </c>
      <c r="GG98" s="13">
        <f>SUMIFS('ATL RAW'!$J:$J,'ATL RAW'!$I:$I,'ATL GA Inventory'!$B98,'ATL RAW'!$L:$L,'ATL GA Inventory'!GG$3)+SUMIFS('ATL CR'!$J:$J,'ATL CR'!$I:$I,'ATL GA Inventory'!$B98,'ATL CR'!$L:$L,'ATL GA Inventory'!GG$3)</f>
        <v>0</v>
      </c>
      <c r="GH98" s="13">
        <f>SUMIFS('ATL RAW'!$J:$J,'ATL RAW'!$I:$I,'ATL GA Inventory'!$B98,'ATL RAW'!$L:$L,'ATL GA Inventory'!GH$3)+SUMIFS('ATL CR'!$J:$J,'ATL CR'!$I:$I,'ATL GA Inventory'!$B98,'ATL CR'!$L:$L,'ATL GA Inventory'!GH$3)</f>
        <v>0</v>
      </c>
      <c r="GI98" s="13">
        <f>SUMIFS('ATL RAW'!$J:$J,'ATL RAW'!$I:$I,'ATL GA Inventory'!$B98,'ATL RAW'!$L:$L,'ATL GA Inventory'!GI$3)+SUMIFS('ATL CR'!$J:$J,'ATL CR'!$I:$I,'ATL GA Inventory'!$B98,'ATL CR'!$L:$L,'ATL GA Inventory'!GI$3)</f>
        <v>0</v>
      </c>
      <c r="GJ98" s="13">
        <f>SUMIFS('ATL RAW'!$J:$J,'ATL RAW'!$I:$I,'ATL GA Inventory'!$B98,'ATL RAW'!$L:$L,'ATL GA Inventory'!GJ$3)+SUMIFS('ATL CR'!$J:$J,'ATL CR'!$I:$I,'ATL GA Inventory'!$B98,'ATL CR'!$L:$L,'ATL GA Inventory'!GJ$3)</f>
        <v>0</v>
      </c>
      <c r="GK98" s="13">
        <f>SUMIFS('ATL RAW'!$J:$J,'ATL RAW'!$I:$I,'ATL GA Inventory'!$B98,'ATL RAW'!$L:$L,'ATL GA Inventory'!GK$3)+SUMIFS('ATL CR'!$J:$J,'ATL CR'!$I:$I,'ATL GA Inventory'!$B98,'ATL CR'!$L:$L,'ATL GA Inventory'!GK$3)</f>
        <v>0</v>
      </c>
      <c r="GL98" s="13">
        <f>SUMIFS('ATL RAW'!$J:$J,'ATL RAW'!$I:$I,'ATL GA Inventory'!$B98,'ATL RAW'!$L:$L,'ATL GA Inventory'!GL$3)+SUMIFS('ATL CR'!$J:$J,'ATL CR'!$I:$I,'ATL GA Inventory'!$B98,'ATL CR'!$L:$L,'ATL GA Inventory'!GL$3)</f>
        <v>0</v>
      </c>
      <c r="GM98" s="13">
        <f>SUMIFS('ATL RAW'!$J:$J,'ATL RAW'!$I:$I,'ATL GA Inventory'!$B98,'ATL RAW'!$L:$L,'ATL GA Inventory'!GM$3)+SUMIFS('ATL CR'!$J:$J,'ATL CR'!$I:$I,'ATL GA Inventory'!$B98,'ATL CR'!$L:$L,'ATL GA Inventory'!GM$3)</f>
        <v>0</v>
      </c>
      <c r="GN98" s="13">
        <f>SUMIFS('ATL RAW'!$J:$J,'ATL RAW'!$I:$I,'ATL GA Inventory'!$B98,'ATL RAW'!$L:$L,'ATL GA Inventory'!GN$3)+SUMIFS('ATL CR'!$J:$J,'ATL CR'!$I:$I,'ATL GA Inventory'!$B98,'ATL CR'!$L:$L,'ATL GA Inventory'!GN$3)</f>
        <v>0</v>
      </c>
      <c r="GO98" s="13">
        <f>SUMIFS('ATL RAW'!$J:$J,'ATL RAW'!$I:$I,'ATL GA Inventory'!$B98,'ATL RAW'!$L:$L,'ATL GA Inventory'!GO$3)+SUMIFS('ATL CR'!$J:$J,'ATL CR'!$I:$I,'ATL GA Inventory'!$B98,'ATL CR'!$L:$L,'ATL GA Inventory'!GO$3)</f>
        <v>0</v>
      </c>
      <c r="GP98" s="13">
        <f>SUMIFS('ATL RAW'!$J:$J,'ATL RAW'!$I:$I,'ATL GA Inventory'!$B98,'ATL RAW'!$L:$L,'ATL GA Inventory'!GP$3)+SUMIFS('ATL CR'!$J:$J,'ATL CR'!$I:$I,'ATL GA Inventory'!$B98,'ATL CR'!$L:$L,'ATL GA Inventory'!GP$3)</f>
        <v>0</v>
      </c>
      <c r="GQ98" s="13">
        <f>SUMIFS('ATL RAW'!$J:$J,'ATL RAW'!$I:$I,'ATL GA Inventory'!$B98,'ATL RAW'!$L:$L,'ATL GA Inventory'!GQ$3)+SUMIFS('ATL CR'!$J:$J,'ATL CR'!$I:$I,'ATL GA Inventory'!$B98,'ATL CR'!$L:$L,'ATL GA Inventory'!GQ$3)</f>
        <v>0</v>
      </c>
      <c r="GR98" s="13">
        <f>SUMIFS('ATL RAW'!$J:$J,'ATL RAW'!$I:$I,'ATL GA Inventory'!$B98,'ATL RAW'!$L:$L,'ATL GA Inventory'!GR$3)+SUMIFS('ATL CR'!$J:$J,'ATL CR'!$I:$I,'ATL GA Inventory'!$B98,'ATL CR'!$L:$L,'ATL GA Inventory'!GR$3)</f>
        <v>0</v>
      </c>
      <c r="GS98" s="13">
        <f>SUMIFS('ATL RAW'!$J:$J,'ATL RAW'!$I:$I,'ATL GA Inventory'!$B98,'ATL RAW'!$L:$L,'ATL GA Inventory'!GS$3)+SUMIFS('ATL CR'!$J:$J,'ATL CR'!$I:$I,'ATL GA Inventory'!$B98,'ATL CR'!$L:$L,'ATL GA Inventory'!GS$3)</f>
        <v>0</v>
      </c>
      <c r="GT98" s="13">
        <f>SUMIFS('ATL RAW'!$J:$J,'ATL RAW'!$I:$I,'ATL GA Inventory'!$B98,'ATL RAW'!$L:$L,'ATL GA Inventory'!GT$3)+SUMIFS('ATL CR'!$J:$J,'ATL CR'!$I:$I,'ATL GA Inventory'!$B98,'ATL CR'!$L:$L,'ATL GA Inventory'!GT$3)</f>
        <v>0</v>
      </c>
      <c r="GU98" s="13">
        <f>SUMIFS('ATL RAW'!$J:$J,'ATL RAW'!$I:$I,'ATL GA Inventory'!$B98,'ATL RAW'!$L:$L,'ATL GA Inventory'!GU$3)+SUMIFS('ATL CR'!$J:$J,'ATL CR'!$I:$I,'ATL GA Inventory'!$B98,'ATL CR'!$L:$L,'ATL GA Inventory'!GU$3)</f>
        <v>0</v>
      </c>
      <c r="GV98" s="13">
        <f>SUMIFS('ATL RAW'!$J:$J,'ATL RAW'!$I:$I,'ATL GA Inventory'!$B98,'ATL RAW'!$L:$L,'ATL GA Inventory'!GV$3)+SUMIFS('ATL CR'!$J:$J,'ATL CR'!$I:$I,'ATL GA Inventory'!$B98,'ATL CR'!$L:$L,'ATL GA Inventory'!GV$3)</f>
        <v>0</v>
      </c>
      <c r="GW98" s="13">
        <f>SUMIFS('ATL RAW'!$J:$J,'ATL RAW'!$I:$I,'ATL GA Inventory'!$B98,'ATL RAW'!$L:$L,'ATL GA Inventory'!GW$3)+SUMIFS('ATL CR'!$J:$J,'ATL CR'!$I:$I,'ATL GA Inventory'!$B98,'ATL CR'!$L:$L,'ATL GA Inventory'!GW$3)</f>
        <v>0</v>
      </c>
      <c r="GX98" s="13">
        <f>SUMIFS('ATL RAW'!$J:$J,'ATL RAW'!$I:$I,'ATL GA Inventory'!$B98,'ATL RAW'!$L:$L,'ATL GA Inventory'!GX$3)+SUMIFS('ATL CR'!$J:$J,'ATL CR'!$I:$I,'ATL GA Inventory'!$B98,'ATL CR'!$L:$L,'ATL GA Inventory'!GX$3)</f>
        <v>0</v>
      </c>
      <c r="GY98" s="13">
        <f>SUMIFS('ATL RAW'!$J:$J,'ATL RAW'!$I:$I,'ATL GA Inventory'!$B98,'ATL RAW'!$L:$L,'ATL GA Inventory'!GY$3)+SUMIFS('ATL CR'!$J:$J,'ATL CR'!$I:$I,'ATL GA Inventory'!$B98,'ATL CR'!$L:$L,'ATL GA Inventory'!GY$3)</f>
        <v>0</v>
      </c>
    </row>
    <row r="99" spans="1:207">
      <c r="A99" s="15" t="s">
        <v>8123</v>
      </c>
      <c r="B99" s="15">
        <f t="shared" si="13"/>
        <v>46113146</v>
      </c>
      <c r="C99" s="15" t="str">
        <f t="shared" si="13"/>
        <v>Q.PEAK DUO L-G6P.2</v>
      </c>
      <c r="D99" s="14">
        <f t="shared" si="13"/>
        <v>430</v>
      </c>
      <c r="E99" s="13">
        <f>SUMIFS('ATL RAW'!$J:$J,'ATL RAW'!$I:$I,'ATL GA Inventory'!$B99,'ATL RAW'!$L:$L,'ATL GA Inventory'!E$3)+SUMIFS('ATL CR'!$J:$J,'ATL CR'!$I:$I,'ATL GA Inventory'!$B99,'ATL CR'!$L:$L,'ATL GA Inventory'!E$3)</f>
        <v>0</v>
      </c>
      <c r="F99" s="13">
        <f>SUMIFS('ATL RAW'!$J:$J,'ATL RAW'!$I:$I,'ATL GA Inventory'!$B99,'ATL RAW'!$L:$L,'ATL GA Inventory'!F$3)+SUMIFS('ATL CR'!$J:$J,'ATL CR'!$I:$I,'ATL GA Inventory'!$B99,'ATL CR'!$L:$L,'ATL GA Inventory'!F$3)</f>
        <v>0</v>
      </c>
      <c r="G99" s="13">
        <f>SUMIFS('ATL RAW'!$J:$J,'ATL RAW'!$I:$I,'ATL GA Inventory'!$B99,'ATL RAW'!$L:$L,'ATL GA Inventory'!G$3)+SUMIFS('ATL CR'!$J:$J,'ATL CR'!$I:$I,'ATL GA Inventory'!$B99,'ATL CR'!$L:$L,'ATL GA Inventory'!G$3)</f>
        <v>0</v>
      </c>
      <c r="H99" s="13">
        <f>SUMIFS('ATL RAW'!$J:$J,'ATL RAW'!$I:$I,'ATL GA Inventory'!$B99,'ATL RAW'!$L:$L,'ATL GA Inventory'!H$3)+SUMIFS('ATL CR'!$J:$J,'ATL CR'!$I:$I,'ATL GA Inventory'!$B99,'ATL CR'!$L:$L,'ATL GA Inventory'!H$3)</f>
        <v>0</v>
      </c>
      <c r="I99" s="13">
        <f>SUMIFS('ATL RAW'!$J:$J,'ATL RAW'!$I:$I,'ATL GA Inventory'!$B99,'ATL RAW'!$L:$L,'ATL GA Inventory'!I$3)+SUMIFS('ATL CR'!$J:$J,'ATL CR'!$I:$I,'ATL GA Inventory'!$B99,'ATL CR'!$L:$L,'ATL GA Inventory'!I$3)</f>
        <v>0</v>
      </c>
      <c r="J99" s="13">
        <f>SUMIFS('ATL RAW'!$J:$J,'ATL RAW'!$I:$I,'ATL GA Inventory'!$B99,'ATL RAW'!$L:$L,'ATL GA Inventory'!J$3)+SUMIFS('ATL CR'!$J:$J,'ATL CR'!$I:$I,'ATL GA Inventory'!$B99,'ATL CR'!$L:$L,'ATL GA Inventory'!J$3)</f>
        <v>0</v>
      </c>
      <c r="K99" s="13">
        <f>SUMIFS('ATL RAW'!$J:$J,'ATL RAW'!$I:$I,'ATL GA Inventory'!$B99,'ATL RAW'!$L:$L,'ATL GA Inventory'!K$3)+SUMIFS('ATL CR'!$J:$J,'ATL CR'!$I:$I,'ATL GA Inventory'!$B99,'ATL CR'!$L:$L,'ATL GA Inventory'!K$3)</f>
        <v>0</v>
      </c>
      <c r="L99" s="13">
        <f>SUMIFS('ATL RAW'!$J:$J,'ATL RAW'!$I:$I,'ATL GA Inventory'!$B99,'ATL RAW'!$L:$L,'ATL GA Inventory'!L$3)+SUMIFS('ATL CR'!$J:$J,'ATL CR'!$I:$I,'ATL GA Inventory'!$B99,'ATL CR'!$L:$L,'ATL GA Inventory'!L$3)</f>
        <v>0</v>
      </c>
      <c r="M99" s="13">
        <f>SUMIFS('ATL RAW'!$J:$J,'ATL RAW'!$I:$I,'ATL GA Inventory'!$B99,'ATL RAW'!$L:$L,'ATL GA Inventory'!M$3)+SUMIFS('ATL CR'!$J:$J,'ATL CR'!$I:$I,'ATL GA Inventory'!$B99,'ATL CR'!$L:$L,'ATL GA Inventory'!M$3)</f>
        <v>0</v>
      </c>
      <c r="N99" s="13">
        <f>SUMIFS('ATL RAW'!$J:$J,'ATL RAW'!$I:$I,'ATL GA Inventory'!$B99,'ATL RAW'!$L:$L,'ATL GA Inventory'!N$3)+SUMIFS('ATL CR'!$J:$J,'ATL CR'!$I:$I,'ATL GA Inventory'!$B99,'ATL CR'!$L:$L,'ATL GA Inventory'!N$3)</f>
        <v>0</v>
      </c>
      <c r="O99" s="13">
        <f>SUMIFS('ATL RAW'!$J:$J,'ATL RAW'!$I:$I,'ATL GA Inventory'!$B99,'ATL RAW'!$L:$L,'ATL GA Inventory'!O$3)+SUMIFS('ATL CR'!$J:$J,'ATL CR'!$I:$I,'ATL GA Inventory'!$B99,'ATL CR'!$L:$L,'ATL GA Inventory'!O$3)</f>
        <v>0</v>
      </c>
      <c r="P99" s="13">
        <f>SUMIFS('ATL RAW'!$J:$J,'ATL RAW'!$I:$I,'ATL GA Inventory'!$B99,'ATL RAW'!$L:$L,'ATL GA Inventory'!P$3)+SUMIFS('ATL CR'!$J:$J,'ATL CR'!$I:$I,'ATL GA Inventory'!$B99,'ATL CR'!$L:$L,'ATL GA Inventory'!P$3)</f>
        <v>0</v>
      </c>
      <c r="Q99" s="13">
        <f>SUMIFS('ATL RAW'!$J:$J,'ATL RAW'!$I:$I,'ATL GA Inventory'!$B99,'ATL RAW'!$L:$L,'ATL GA Inventory'!Q$3)+SUMIFS('ATL CR'!$J:$J,'ATL CR'!$I:$I,'ATL GA Inventory'!$B99,'ATL CR'!$L:$L,'ATL GA Inventory'!Q$3)</f>
        <v>0</v>
      </c>
      <c r="R99" s="13">
        <f>SUMIFS('ATL RAW'!$J:$J,'ATL RAW'!$I:$I,'ATL GA Inventory'!$B99,'ATL RAW'!$L:$L,'ATL GA Inventory'!R$3)+SUMIFS('ATL CR'!$J:$J,'ATL CR'!$I:$I,'ATL GA Inventory'!$B99,'ATL CR'!$L:$L,'ATL GA Inventory'!R$3)</f>
        <v>0</v>
      </c>
      <c r="S99" s="13">
        <f>SUMIFS('ATL RAW'!$J:$J,'ATL RAW'!$I:$I,'ATL GA Inventory'!$B99,'ATL RAW'!$L:$L,'ATL GA Inventory'!S$3)+SUMIFS('ATL CR'!$J:$J,'ATL CR'!$I:$I,'ATL GA Inventory'!$B99,'ATL CR'!$L:$L,'ATL GA Inventory'!S$3)</f>
        <v>0</v>
      </c>
      <c r="T99" s="13">
        <f>SUMIFS('ATL RAW'!$J:$J,'ATL RAW'!$I:$I,'ATL GA Inventory'!$B99,'ATL RAW'!$L:$L,'ATL GA Inventory'!T$3)+SUMIFS('ATL CR'!$J:$J,'ATL CR'!$I:$I,'ATL GA Inventory'!$B99,'ATL CR'!$L:$L,'ATL GA Inventory'!T$3)</f>
        <v>0</v>
      </c>
      <c r="U99" s="13">
        <f>SUMIFS('ATL RAW'!$J:$J,'ATL RAW'!$I:$I,'ATL GA Inventory'!$B99,'ATL RAW'!$L:$L,'ATL GA Inventory'!U$3)+SUMIFS('ATL CR'!$J:$J,'ATL CR'!$I:$I,'ATL GA Inventory'!$B99,'ATL CR'!$L:$L,'ATL GA Inventory'!U$3)</f>
        <v>0</v>
      </c>
      <c r="V99" s="13">
        <f>SUMIFS('ATL RAW'!$J:$J,'ATL RAW'!$I:$I,'ATL GA Inventory'!$B99,'ATL RAW'!$L:$L,'ATL GA Inventory'!V$3)+SUMIFS('ATL CR'!$J:$J,'ATL CR'!$I:$I,'ATL GA Inventory'!$B99,'ATL CR'!$L:$L,'ATL GA Inventory'!V$3)</f>
        <v>0</v>
      </c>
      <c r="W99" s="13">
        <f>SUMIFS('ATL RAW'!$J:$J,'ATL RAW'!$I:$I,'ATL GA Inventory'!$B99,'ATL RAW'!$L:$L,'ATL GA Inventory'!W$3)+SUMIFS('ATL CR'!$J:$J,'ATL CR'!$I:$I,'ATL GA Inventory'!$B99,'ATL CR'!$L:$L,'ATL GA Inventory'!W$3)</f>
        <v>0</v>
      </c>
      <c r="X99" s="13">
        <f>SUMIFS('ATL RAW'!$J:$J,'ATL RAW'!$I:$I,'ATL GA Inventory'!$B99,'ATL RAW'!$L:$L,'ATL GA Inventory'!X$3)+SUMIFS('ATL CR'!$J:$J,'ATL CR'!$I:$I,'ATL GA Inventory'!$B99,'ATL CR'!$L:$L,'ATL GA Inventory'!X$3)</f>
        <v>0</v>
      </c>
      <c r="Y99" s="13">
        <f>SUMIFS('ATL RAW'!$J:$J,'ATL RAW'!$I:$I,'ATL GA Inventory'!$B99,'ATL RAW'!$L:$L,'ATL GA Inventory'!Y$3)+SUMIFS('ATL CR'!$J:$J,'ATL CR'!$I:$I,'ATL GA Inventory'!$B99,'ATL CR'!$L:$L,'ATL GA Inventory'!Y$3)</f>
        <v>0</v>
      </c>
      <c r="Z99" s="13">
        <f>SUMIFS('ATL RAW'!$J:$J,'ATL RAW'!$I:$I,'ATL GA Inventory'!$B99,'ATL RAW'!$L:$L,'ATL GA Inventory'!Z$3)+SUMIFS('ATL CR'!$J:$J,'ATL CR'!$I:$I,'ATL GA Inventory'!$B99,'ATL CR'!$L:$L,'ATL GA Inventory'!Z$3)</f>
        <v>0</v>
      </c>
      <c r="AA99" s="13">
        <f>SUMIFS('ATL RAW'!$J:$J,'ATL RAW'!$I:$I,'ATL GA Inventory'!$B99,'ATL RAW'!$L:$L,'ATL GA Inventory'!AA$3)+SUMIFS('ATL CR'!$J:$J,'ATL CR'!$I:$I,'ATL GA Inventory'!$B99,'ATL CR'!$L:$L,'ATL GA Inventory'!AA$3)</f>
        <v>0</v>
      </c>
      <c r="AB99" s="13">
        <f>SUMIFS('ATL RAW'!$J:$J,'ATL RAW'!$I:$I,'ATL GA Inventory'!$B99,'ATL RAW'!$L:$L,'ATL GA Inventory'!AB$3)+SUMIFS('ATL CR'!$J:$J,'ATL CR'!$I:$I,'ATL GA Inventory'!$B99,'ATL CR'!$L:$L,'ATL GA Inventory'!AB$3)</f>
        <v>0</v>
      </c>
      <c r="AC99" s="13">
        <f>SUMIFS('ATL RAW'!$J:$J,'ATL RAW'!$I:$I,'ATL GA Inventory'!$B99,'ATL RAW'!$L:$L,'ATL GA Inventory'!AC$3)+SUMIFS('ATL CR'!$J:$J,'ATL CR'!$I:$I,'ATL GA Inventory'!$B99,'ATL CR'!$L:$L,'ATL GA Inventory'!AC$3)</f>
        <v>0</v>
      </c>
      <c r="AD99" s="13">
        <f>SUMIFS('ATL RAW'!$J:$J,'ATL RAW'!$I:$I,'ATL GA Inventory'!$B99,'ATL RAW'!$L:$L,'ATL GA Inventory'!AD$3)+SUMIFS('ATL CR'!$J:$J,'ATL CR'!$I:$I,'ATL GA Inventory'!$B99,'ATL CR'!$L:$L,'ATL GA Inventory'!AD$3)</f>
        <v>0</v>
      </c>
      <c r="AE99" s="13">
        <f>SUMIFS('ATL RAW'!$J:$J,'ATL RAW'!$I:$I,'ATL GA Inventory'!$B99,'ATL RAW'!$L:$L,'ATL GA Inventory'!AE$3)+SUMIFS('ATL CR'!$J:$J,'ATL CR'!$I:$I,'ATL GA Inventory'!$B99,'ATL CR'!$L:$L,'ATL GA Inventory'!AE$3)</f>
        <v>0</v>
      </c>
      <c r="AF99" s="13">
        <f>SUMIFS('ATL RAW'!$J:$J,'ATL RAW'!$I:$I,'ATL GA Inventory'!$B99,'ATL RAW'!$L:$L,'ATL GA Inventory'!AF$3)+SUMIFS('ATL CR'!$J:$J,'ATL CR'!$I:$I,'ATL GA Inventory'!$B99,'ATL CR'!$L:$L,'ATL GA Inventory'!AF$3)</f>
        <v>0</v>
      </c>
      <c r="AG99" s="13">
        <f>SUMIFS('ATL RAW'!$J:$J,'ATL RAW'!$I:$I,'ATL GA Inventory'!$B99,'ATL RAW'!$L:$L,'ATL GA Inventory'!AG$3)+SUMIFS('ATL CR'!$J:$J,'ATL CR'!$I:$I,'ATL GA Inventory'!$B99,'ATL CR'!$L:$L,'ATL GA Inventory'!AG$3)</f>
        <v>0</v>
      </c>
      <c r="AH99" s="13">
        <f>SUMIFS('ATL RAW'!$J:$J,'ATL RAW'!$I:$I,'ATL GA Inventory'!$B99,'ATL RAW'!$L:$L,'ATL GA Inventory'!AH$3)+SUMIFS('ATL CR'!$J:$J,'ATL CR'!$I:$I,'ATL GA Inventory'!$B99,'ATL CR'!$L:$L,'ATL GA Inventory'!AH$3)</f>
        <v>0</v>
      </c>
      <c r="AI99" s="13">
        <f>SUMIFS('ATL RAW'!$J:$J,'ATL RAW'!$I:$I,'ATL GA Inventory'!$B99,'ATL RAW'!$L:$L,'ATL GA Inventory'!AI$3)+SUMIFS('ATL CR'!$J:$J,'ATL CR'!$I:$I,'ATL GA Inventory'!$B99,'ATL CR'!$L:$L,'ATL GA Inventory'!AI$3)</f>
        <v>0</v>
      </c>
      <c r="AJ99" s="13">
        <f>SUMIFS('ATL RAW'!$J:$J,'ATL RAW'!$I:$I,'ATL GA Inventory'!$B99,'ATL RAW'!$L:$L,'ATL GA Inventory'!AJ$3)+SUMIFS('ATL CR'!$J:$J,'ATL CR'!$I:$I,'ATL GA Inventory'!$B99,'ATL CR'!$L:$L,'ATL GA Inventory'!AJ$3)</f>
        <v>0</v>
      </c>
      <c r="AK99" s="13">
        <f>SUMIFS('ATL RAW'!$J:$J,'ATL RAW'!$I:$I,'ATL GA Inventory'!$B99,'ATL RAW'!$L:$L,'ATL GA Inventory'!AK$3)+SUMIFS('ATL CR'!$J:$J,'ATL CR'!$I:$I,'ATL GA Inventory'!$B99,'ATL CR'!$L:$L,'ATL GA Inventory'!AK$3)</f>
        <v>0</v>
      </c>
      <c r="AL99" s="13">
        <f>SUMIFS('ATL RAW'!$J:$J,'ATL RAW'!$I:$I,'ATL GA Inventory'!$B99,'ATL RAW'!$L:$L,'ATL GA Inventory'!AL$3)+SUMIFS('ATL CR'!$J:$J,'ATL CR'!$I:$I,'ATL GA Inventory'!$B99,'ATL CR'!$L:$L,'ATL GA Inventory'!AL$3)</f>
        <v>0</v>
      </c>
      <c r="AM99" s="13">
        <f>SUMIFS('ATL RAW'!$J:$J,'ATL RAW'!$I:$I,'ATL GA Inventory'!$B99,'ATL RAW'!$L:$L,'ATL GA Inventory'!AM$3)+SUMIFS('ATL CR'!$J:$J,'ATL CR'!$I:$I,'ATL GA Inventory'!$B99,'ATL CR'!$L:$L,'ATL GA Inventory'!AM$3)</f>
        <v>0</v>
      </c>
      <c r="AN99" s="13">
        <f>SUMIFS('ATL RAW'!$J:$J,'ATL RAW'!$I:$I,'ATL GA Inventory'!$B99,'ATL RAW'!$L:$L,'ATL GA Inventory'!AN$3)+SUMIFS('ATL CR'!$J:$J,'ATL CR'!$I:$I,'ATL GA Inventory'!$B99,'ATL CR'!$L:$L,'ATL GA Inventory'!AN$3)</f>
        <v>0</v>
      </c>
      <c r="AO99" s="13">
        <f>SUMIFS('ATL RAW'!$J:$J,'ATL RAW'!$I:$I,'ATL GA Inventory'!$B99,'ATL RAW'!$L:$L,'ATL GA Inventory'!AO$3)+SUMIFS('ATL CR'!$J:$J,'ATL CR'!$I:$I,'ATL GA Inventory'!$B99,'ATL CR'!$L:$L,'ATL GA Inventory'!AO$3)</f>
        <v>0</v>
      </c>
      <c r="AP99" s="13">
        <f>SUMIFS('ATL RAW'!$J:$J,'ATL RAW'!$I:$I,'ATL GA Inventory'!$B99,'ATL RAW'!$L:$L,'ATL GA Inventory'!AP$3)+SUMIFS('ATL CR'!$J:$J,'ATL CR'!$I:$I,'ATL GA Inventory'!$B99,'ATL CR'!$L:$L,'ATL GA Inventory'!AP$3)</f>
        <v>0</v>
      </c>
      <c r="AQ99" s="13">
        <f>SUMIFS('ATL RAW'!$J:$J,'ATL RAW'!$I:$I,'ATL GA Inventory'!$B99,'ATL RAW'!$L:$L,'ATL GA Inventory'!AQ$3)+SUMIFS('ATL CR'!$J:$J,'ATL CR'!$I:$I,'ATL GA Inventory'!$B99,'ATL CR'!$L:$L,'ATL GA Inventory'!AQ$3)</f>
        <v>0</v>
      </c>
      <c r="AR99" s="13">
        <f>SUMIFS('ATL RAW'!$J:$J,'ATL RAW'!$I:$I,'ATL GA Inventory'!$B99,'ATL RAW'!$L:$L,'ATL GA Inventory'!AR$3)+SUMIFS('ATL CR'!$J:$J,'ATL CR'!$I:$I,'ATL GA Inventory'!$B99,'ATL CR'!$L:$L,'ATL GA Inventory'!AR$3)</f>
        <v>0</v>
      </c>
      <c r="AS99" s="13">
        <f>SUMIFS('ATL RAW'!$J:$J,'ATL RAW'!$I:$I,'ATL GA Inventory'!$B99,'ATL RAW'!$L:$L,'ATL GA Inventory'!AS$3)+SUMIFS('ATL CR'!$J:$J,'ATL CR'!$I:$I,'ATL GA Inventory'!$B99,'ATL CR'!$L:$L,'ATL GA Inventory'!AS$3)</f>
        <v>0</v>
      </c>
      <c r="AT99" s="13">
        <f>SUMIFS('ATL RAW'!$J:$J,'ATL RAW'!$I:$I,'ATL GA Inventory'!$B99,'ATL RAW'!$L:$L,'ATL GA Inventory'!AT$3)+SUMIFS('ATL CR'!$J:$J,'ATL CR'!$I:$I,'ATL GA Inventory'!$B99,'ATL CR'!$L:$L,'ATL GA Inventory'!AT$3)</f>
        <v>0</v>
      </c>
      <c r="AU99" s="13">
        <f>SUMIFS('ATL RAW'!$J:$J,'ATL RAW'!$I:$I,'ATL GA Inventory'!$B99,'ATL RAW'!$L:$L,'ATL GA Inventory'!AU$3)+SUMIFS('ATL CR'!$J:$J,'ATL CR'!$I:$I,'ATL GA Inventory'!$B99,'ATL CR'!$L:$L,'ATL GA Inventory'!AU$3)</f>
        <v>0</v>
      </c>
      <c r="AV99" s="13">
        <f>SUMIFS('ATL RAW'!$J:$J,'ATL RAW'!$I:$I,'ATL GA Inventory'!$B99,'ATL RAW'!$L:$L,'ATL GA Inventory'!AV$3)+SUMIFS('ATL CR'!$J:$J,'ATL CR'!$I:$I,'ATL GA Inventory'!$B99,'ATL CR'!$L:$L,'ATL GA Inventory'!AV$3)</f>
        <v>0</v>
      </c>
      <c r="AW99" s="13">
        <f>SUMIFS('ATL RAW'!$J:$J,'ATL RAW'!$I:$I,'ATL GA Inventory'!$B99,'ATL RAW'!$L:$L,'ATL GA Inventory'!AW$3)+SUMIFS('ATL CR'!$J:$J,'ATL CR'!$I:$I,'ATL GA Inventory'!$B99,'ATL CR'!$L:$L,'ATL GA Inventory'!AW$3)</f>
        <v>0</v>
      </c>
      <c r="AX99" s="13">
        <f>SUMIFS('ATL RAW'!$J:$J,'ATL RAW'!$I:$I,'ATL GA Inventory'!$B99,'ATL RAW'!$L:$L,'ATL GA Inventory'!AX$3)+SUMIFS('ATL CR'!$J:$J,'ATL CR'!$I:$I,'ATL GA Inventory'!$B99,'ATL CR'!$L:$L,'ATL GA Inventory'!AX$3)</f>
        <v>0</v>
      </c>
      <c r="AY99" s="13">
        <f>SUMIFS('ATL RAW'!$J:$J,'ATL RAW'!$I:$I,'ATL GA Inventory'!$B99,'ATL RAW'!$L:$L,'ATL GA Inventory'!AY$3)+SUMIFS('ATL CR'!$J:$J,'ATL CR'!$I:$I,'ATL GA Inventory'!$B99,'ATL CR'!$L:$L,'ATL GA Inventory'!AY$3)</f>
        <v>0</v>
      </c>
      <c r="AZ99" s="13">
        <f>SUMIFS('ATL RAW'!$J:$J,'ATL RAW'!$I:$I,'ATL GA Inventory'!$B99,'ATL RAW'!$L:$L,'ATL GA Inventory'!AZ$3)+SUMIFS('ATL CR'!$J:$J,'ATL CR'!$I:$I,'ATL GA Inventory'!$B99,'ATL CR'!$L:$L,'ATL GA Inventory'!AZ$3)</f>
        <v>0</v>
      </c>
      <c r="BA99" s="13">
        <f>SUMIFS('ATL RAW'!$J:$J,'ATL RAW'!$I:$I,'ATL GA Inventory'!$B99,'ATL RAW'!$L:$L,'ATL GA Inventory'!BA$3)+SUMIFS('ATL CR'!$J:$J,'ATL CR'!$I:$I,'ATL GA Inventory'!$B99,'ATL CR'!$L:$L,'ATL GA Inventory'!BA$3)</f>
        <v>0</v>
      </c>
      <c r="BB99" s="13">
        <f>SUMIFS('ATL RAW'!$J:$J,'ATL RAW'!$I:$I,'ATL GA Inventory'!$B99,'ATL RAW'!$L:$L,'ATL GA Inventory'!BB$3)+SUMIFS('ATL CR'!$J:$J,'ATL CR'!$I:$I,'ATL GA Inventory'!$B99,'ATL CR'!$L:$L,'ATL GA Inventory'!BB$3)</f>
        <v>0</v>
      </c>
      <c r="BC99" s="13">
        <f>SUMIFS('ATL RAW'!$J:$J,'ATL RAW'!$I:$I,'ATL GA Inventory'!$B99,'ATL RAW'!$L:$L,'ATL GA Inventory'!BC$3)+SUMIFS('ATL CR'!$J:$J,'ATL CR'!$I:$I,'ATL GA Inventory'!$B99,'ATL CR'!$L:$L,'ATL GA Inventory'!BC$3)</f>
        <v>0</v>
      </c>
      <c r="BD99" s="13">
        <f>SUMIFS('ATL RAW'!$J:$J,'ATL RAW'!$I:$I,'ATL GA Inventory'!$B99,'ATL RAW'!$L:$L,'ATL GA Inventory'!BD$3)+SUMIFS('ATL CR'!$J:$J,'ATL CR'!$I:$I,'ATL GA Inventory'!$B99,'ATL CR'!$L:$L,'ATL GA Inventory'!BD$3)</f>
        <v>0</v>
      </c>
      <c r="BE99" s="13">
        <f>SUMIFS('ATL RAW'!$J:$J,'ATL RAW'!$I:$I,'ATL GA Inventory'!$B99,'ATL RAW'!$L:$L,'ATL GA Inventory'!BE$3)+SUMIFS('ATL CR'!$J:$J,'ATL CR'!$I:$I,'ATL GA Inventory'!$B99,'ATL CR'!$L:$L,'ATL GA Inventory'!BE$3)</f>
        <v>0</v>
      </c>
      <c r="BF99" s="13">
        <f>SUMIFS('ATL RAW'!$J:$J,'ATL RAW'!$I:$I,'ATL GA Inventory'!$B99,'ATL RAW'!$L:$L,'ATL GA Inventory'!BF$3)+SUMIFS('ATL CR'!$J:$J,'ATL CR'!$I:$I,'ATL GA Inventory'!$B99,'ATL CR'!$L:$L,'ATL GA Inventory'!BF$3)</f>
        <v>0</v>
      </c>
      <c r="BG99" s="13">
        <f>SUMIFS('ATL RAW'!$J:$J,'ATL RAW'!$I:$I,'ATL GA Inventory'!$B99,'ATL RAW'!$L:$L,'ATL GA Inventory'!BG$3)+SUMIFS('ATL CR'!$J:$J,'ATL CR'!$I:$I,'ATL GA Inventory'!$B99,'ATL CR'!$L:$L,'ATL GA Inventory'!BG$3)</f>
        <v>0</v>
      </c>
      <c r="BH99" s="13">
        <f>SUMIFS('ATL RAW'!$J:$J,'ATL RAW'!$I:$I,'ATL GA Inventory'!$B99,'ATL RAW'!$L:$L,'ATL GA Inventory'!BH$3)+SUMIFS('ATL CR'!$J:$J,'ATL CR'!$I:$I,'ATL GA Inventory'!$B99,'ATL CR'!$L:$L,'ATL GA Inventory'!BH$3)</f>
        <v>0</v>
      </c>
      <c r="BI99" s="13">
        <f>SUMIFS('ATL RAW'!$J:$J,'ATL RAW'!$I:$I,'ATL GA Inventory'!$B99,'ATL RAW'!$L:$L,'ATL GA Inventory'!BI$3)+SUMIFS('ATL CR'!$J:$J,'ATL CR'!$I:$I,'ATL GA Inventory'!$B99,'ATL CR'!$L:$L,'ATL GA Inventory'!BI$3)</f>
        <v>0</v>
      </c>
      <c r="BJ99" s="13">
        <f>SUMIFS('ATL RAW'!$J:$J,'ATL RAW'!$I:$I,'ATL GA Inventory'!$B99,'ATL RAW'!$L:$L,'ATL GA Inventory'!BJ$3)+SUMIFS('ATL CR'!$J:$J,'ATL CR'!$I:$I,'ATL GA Inventory'!$B99,'ATL CR'!$L:$L,'ATL GA Inventory'!BJ$3)</f>
        <v>0</v>
      </c>
      <c r="BK99" s="13">
        <f>SUMIFS('ATL RAW'!$J:$J,'ATL RAW'!$I:$I,'ATL GA Inventory'!$B99,'ATL RAW'!$L:$L,'ATL GA Inventory'!BK$3)+SUMIFS('ATL CR'!$J:$J,'ATL CR'!$I:$I,'ATL GA Inventory'!$B99,'ATL CR'!$L:$L,'ATL GA Inventory'!BK$3)</f>
        <v>0</v>
      </c>
      <c r="BL99" s="13">
        <f>SUMIFS('ATL RAW'!$J:$J,'ATL RAW'!$I:$I,'ATL GA Inventory'!$B99,'ATL RAW'!$L:$L,'ATL GA Inventory'!BL$3)+SUMIFS('ATL CR'!$J:$J,'ATL CR'!$I:$I,'ATL GA Inventory'!$B99,'ATL CR'!$L:$L,'ATL GA Inventory'!BL$3)</f>
        <v>0</v>
      </c>
      <c r="BM99" s="13">
        <f>SUMIFS('ATL RAW'!$J:$J,'ATL RAW'!$I:$I,'ATL GA Inventory'!$B99,'ATL RAW'!$L:$L,'ATL GA Inventory'!BM$3)+SUMIFS('ATL CR'!$J:$J,'ATL CR'!$I:$I,'ATL GA Inventory'!$B99,'ATL CR'!$L:$L,'ATL GA Inventory'!BM$3)</f>
        <v>0</v>
      </c>
      <c r="BN99" s="13">
        <f>SUMIFS('ATL RAW'!$J:$J,'ATL RAW'!$I:$I,'ATL GA Inventory'!$B99,'ATL RAW'!$L:$L,'ATL GA Inventory'!BN$3)+SUMIFS('ATL CR'!$J:$J,'ATL CR'!$I:$I,'ATL GA Inventory'!$B99,'ATL CR'!$L:$L,'ATL GA Inventory'!BN$3)</f>
        <v>0</v>
      </c>
      <c r="BO99" s="13">
        <f>SUMIFS('ATL RAW'!$J:$J,'ATL RAW'!$I:$I,'ATL GA Inventory'!$B99,'ATL RAW'!$L:$L,'ATL GA Inventory'!BO$3)+SUMIFS('ATL CR'!$J:$J,'ATL CR'!$I:$I,'ATL GA Inventory'!$B99,'ATL CR'!$L:$L,'ATL GA Inventory'!BO$3)</f>
        <v>0</v>
      </c>
      <c r="BP99" s="13">
        <f>SUMIFS('ATL RAW'!$J:$J,'ATL RAW'!$I:$I,'ATL GA Inventory'!$B99,'ATL RAW'!$L:$L,'ATL GA Inventory'!BP$3)+SUMIFS('ATL CR'!$J:$J,'ATL CR'!$I:$I,'ATL GA Inventory'!$B99,'ATL CR'!$L:$L,'ATL GA Inventory'!BP$3)</f>
        <v>0</v>
      </c>
      <c r="BQ99" s="13">
        <f>SUMIFS('ATL RAW'!$J:$J,'ATL RAW'!$I:$I,'ATL GA Inventory'!$B99,'ATL RAW'!$L:$L,'ATL GA Inventory'!BQ$3)+SUMIFS('ATL CR'!$J:$J,'ATL CR'!$I:$I,'ATL GA Inventory'!$B99,'ATL CR'!$L:$L,'ATL GA Inventory'!BQ$3)</f>
        <v>0</v>
      </c>
      <c r="BR99" s="13">
        <f>SUMIFS('ATL RAW'!$J:$J,'ATL RAW'!$I:$I,'ATL GA Inventory'!$B99,'ATL RAW'!$L:$L,'ATL GA Inventory'!BR$3)+SUMIFS('ATL CR'!$J:$J,'ATL CR'!$I:$I,'ATL GA Inventory'!$B99,'ATL CR'!$L:$L,'ATL GA Inventory'!BR$3)</f>
        <v>0</v>
      </c>
      <c r="BS99" s="13">
        <f>SUMIFS('ATL RAW'!$J:$J,'ATL RAW'!$I:$I,'ATL GA Inventory'!$B99,'ATL RAW'!$L:$L,'ATL GA Inventory'!BS$3)+SUMIFS('ATL CR'!$J:$J,'ATL CR'!$I:$I,'ATL GA Inventory'!$B99,'ATL CR'!$L:$L,'ATL GA Inventory'!BS$3)</f>
        <v>0</v>
      </c>
      <c r="BT99" s="13">
        <f>SUMIFS('ATL RAW'!$J:$J,'ATL RAW'!$I:$I,'ATL GA Inventory'!$B99,'ATL RAW'!$L:$L,'ATL GA Inventory'!BT$3)+SUMIFS('ATL CR'!$J:$J,'ATL CR'!$I:$I,'ATL GA Inventory'!$B99,'ATL CR'!$L:$L,'ATL GA Inventory'!BT$3)</f>
        <v>0</v>
      </c>
      <c r="BU99" s="13">
        <f>SUMIFS('ATL RAW'!$J:$J,'ATL RAW'!$I:$I,'ATL GA Inventory'!$B99,'ATL RAW'!$L:$L,'ATL GA Inventory'!BU$3)+SUMIFS('ATL CR'!$J:$J,'ATL CR'!$I:$I,'ATL GA Inventory'!$B99,'ATL CR'!$L:$L,'ATL GA Inventory'!BU$3)</f>
        <v>0</v>
      </c>
      <c r="BV99" s="13">
        <f>SUMIFS('ATL RAW'!$J:$J,'ATL RAW'!$I:$I,'ATL GA Inventory'!$B99,'ATL RAW'!$L:$L,'ATL GA Inventory'!BV$3)+SUMIFS('ATL CR'!$J:$J,'ATL CR'!$I:$I,'ATL GA Inventory'!$B99,'ATL CR'!$L:$L,'ATL GA Inventory'!BV$3)</f>
        <v>0</v>
      </c>
      <c r="BW99" s="13">
        <f>SUMIFS('ATL RAW'!$J:$J,'ATL RAW'!$I:$I,'ATL GA Inventory'!$B99,'ATL RAW'!$L:$L,'ATL GA Inventory'!BW$3)+SUMIFS('ATL CR'!$J:$J,'ATL CR'!$I:$I,'ATL GA Inventory'!$B99,'ATL CR'!$L:$L,'ATL GA Inventory'!BW$3)</f>
        <v>0</v>
      </c>
      <c r="BX99" s="13">
        <f>SUMIFS('ATL RAW'!$J:$J,'ATL RAW'!$I:$I,'ATL GA Inventory'!$B99,'ATL RAW'!$L:$L,'ATL GA Inventory'!BX$3)+SUMIFS('ATL CR'!$J:$J,'ATL CR'!$I:$I,'ATL GA Inventory'!$B99,'ATL CR'!$L:$L,'ATL GA Inventory'!BX$3)</f>
        <v>0</v>
      </c>
      <c r="BY99" s="13">
        <f>SUMIFS('ATL RAW'!$J:$J,'ATL RAW'!$I:$I,'ATL GA Inventory'!$B99,'ATL RAW'!$L:$L,'ATL GA Inventory'!BY$3)+SUMIFS('ATL CR'!$J:$J,'ATL CR'!$I:$I,'ATL GA Inventory'!$B99,'ATL CR'!$L:$L,'ATL GA Inventory'!BY$3)</f>
        <v>0</v>
      </c>
      <c r="BZ99" s="13">
        <f>SUMIFS('ATL RAW'!$J:$J,'ATL RAW'!$I:$I,'ATL GA Inventory'!$B99,'ATL RAW'!$L:$L,'ATL GA Inventory'!BZ$3)+SUMIFS('ATL CR'!$J:$J,'ATL CR'!$I:$I,'ATL GA Inventory'!$B99,'ATL CR'!$L:$L,'ATL GA Inventory'!BZ$3)</f>
        <v>0</v>
      </c>
      <c r="CA99" s="13">
        <f>SUMIFS('ATL RAW'!$J:$J,'ATL RAW'!$I:$I,'ATL GA Inventory'!$B99,'ATL RAW'!$L:$L,'ATL GA Inventory'!CA$3)+SUMIFS('ATL CR'!$J:$J,'ATL CR'!$I:$I,'ATL GA Inventory'!$B99,'ATL CR'!$L:$L,'ATL GA Inventory'!CA$3)</f>
        <v>0</v>
      </c>
      <c r="CB99" s="13">
        <f>SUMIFS('ATL RAW'!$J:$J,'ATL RAW'!$I:$I,'ATL GA Inventory'!$B99,'ATL RAW'!$L:$L,'ATL GA Inventory'!CB$3)+SUMIFS('ATL CR'!$J:$J,'ATL CR'!$I:$I,'ATL GA Inventory'!$B99,'ATL CR'!$L:$L,'ATL GA Inventory'!CB$3)</f>
        <v>0</v>
      </c>
      <c r="CC99" s="13">
        <f>SUMIFS('ATL RAW'!$J:$J,'ATL RAW'!$I:$I,'ATL GA Inventory'!$B99,'ATL RAW'!$L:$L,'ATL GA Inventory'!CC$3)+SUMIFS('ATL CR'!$J:$J,'ATL CR'!$I:$I,'ATL GA Inventory'!$B99,'ATL CR'!$L:$L,'ATL GA Inventory'!CC$3)</f>
        <v>0</v>
      </c>
      <c r="CD99" s="13">
        <f>SUMIFS('ATL RAW'!$J:$J,'ATL RAW'!$I:$I,'ATL GA Inventory'!$B99,'ATL RAW'!$L:$L,'ATL GA Inventory'!CD$3)+SUMIFS('ATL CR'!$J:$J,'ATL CR'!$I:$I,'ATL GA Inventory'!$B99,'ATL CR'!$L:$L,'ATL GA Inventory'!CD$3)</f>
        <v>0</v>
      </c>
      <c r="CE99" s="13">
        <f>SUMIFS('ATL RAW'!$J:$J,'ATL RAW'!$I:$I,'ATL GA Inventory'!$B99,'ATL RAW'!$L:$L,'ATL GA Inventory'!CE$3)+SUMIFS('ATL CR'!$J:$J,'ATL CR'!$I:$I,'ATL GA Inventory'!$B99,'ATL CR'!$L:$L,'ATL GA Inventory'!CE$3)</f>
        <v>0</v>
      </c>
      <c r="CF99" s="13">
        <f>SUMIFS('ATL RAW'!$J:$J,'ATL RAW'!$I:$I,'ATL GA Inventory'!$B99,'ATL RAW'!$L:$L,'ATL GA Inventory'!CF$3)+SUMIFS('ATL CR'!$J:$J,'ATL CR'!$I:$I,'ATL GA Inventory'!$B99,'ATL CR'!$L:$L,'ATL GA Inventory'!CF$3)</f>
        <v>0</v>
      </c>
      <c r="CG99" s="13">
        <f>SUMIFS('ATL RAW'!$J:$J,'ATL RAW'!$I:$I,'ATL GA Inventory'!$B99,'ATL RAW'!$L:$L,'ATL GA Inventory'!CG$3)+SUMIFS('ATL CR'!$J:$J,'ATL CR'!$I:$I,'ATL GA Inventory'!$B99,'ATL CR'!$L:$L,'ATL GA Inventory'!CG$3)</f>
        <v>0</v>
      </c>
      <c r="CH99" s="13">
        <f>SUMIFS('ATL RAW'!$J:$J,'ATL RAW'!$I:$I,'ATL GA Inventory'!$B99,'ATL RAW'!$L:$L,'ATL GA Inventory'!CH$3)+SUMIFS('ATL CR'!$J:$J,'ATL CR'!$I:$I,'ATL GA Inventory'!$B99,'ATL CR'!$L:$L,'ATL GA Inventory'!CH$3)</f>
        <v>0</v>
      </c>
      <c r="CI99" s="13">
        <f>SUMIFS('ATL RAW'!$J:$J,'ATL RAW'!$I:$I,'ATL GA Inventory'!$B99,'ATL RAW'!$L:$L,'ATL GA Inventory'!CI$3)+SUMIFS('ATL CR'!$J:$J,'ATL CR'!$I:$I,'ATL GA Inventory'!$B99,'ATL CR'!$L:$L,'ATL GA Inventory'!CI$3)</f>
        <v>0</v>
      </c>
      <c r="CJ99" s="13">
        <f>SUMIFS('ATL RAW'!$J:$J,'ATL RAW'!$I:$I,'ATL GA Inventory'!$B99,'ATL RAW'!$L:$L,'ATL GA Inventory'!CJ$3)+SUMIFS('ATL CR'!$J:$J,'ATL CR'!$I:$I,'ATL GA Inventory'!$B99,'ATL CR'!$L:$L,'ATL GA Inventory'!CJ$3)</f>
        <v>0</v>
      </c>
      <c r="CK99" s="13">
        <f>SUMIFS('ATL RAW'!$J:$J,'ATL RAW'!$I:$I,'ATL GA Inventory'!$B99,'ATL RAW'!$L:$L,'ATL GA Inventory'!CK$3)+SUMIFS('ATL CR'!$J:$J,'ATL CR'!$I:$I,'ATL GA Inventory'!$B99,'ATL CR'!$L:$L,'ATL GA Inventory'!CK$3)</f>
        <v>0</v>
      </c>
      <c r="CL99" s="13">
        <f>SUMIFS('ATL RAW'!$J:$J,'ATL RAW'!$I:$I,'ATL GA Inventory'!$B99,'ATL RAW'!$L:$L,'ATL GA Inventory'!CL$3)+SUMIFS('ATL CR'!$J:$J,'ATL CR'!$I:$I,'ATL GA Inventory'!$B99,'ATL CR'!$L:$L,'ATL GA Inventory'!CL$3)</f>
        <v>0</v>
      </c>
      <c r="CM99" s="13">
        <f>SUMIFS('ATL RAW'!$J:$J,'ATL RAW'!$I:$I,'ATL GA Inventory'!$B99,'ATL RAW'!$L:$L,'ATL GA Inventory'!CM$3)+SUMIFS('ATL CR'!$J:$J,'ATL CR'!$I:$I,'ATL GA Inventory'!$B99,'ATL CR'!$L:$L,'ATL GA Inventory'!CM$3)</f>
        <v>0</v>
      </c>
      <c r="CN99" s="13">
        <f>SUMIFS('ATL RAW'!$J:$J,'ATL RAW'!$I:$I,'ATL GA Inventory'!$B99,'ATL RAW'!$L:$L,'ATL GA Inventory'!CN$3)+SUMIFS('ATL CR'!$J:$J,'ATL CR'!$I:$I,'ATL GA Inventory'!$B99,'ATL CR'!$L:$L,'ATL GA Inventory'!CN$3)</f>
        <v>0</v>
      </c>
      <c r="CO99" s="13">
        <f>SUMIFS('ATL RAW'!$J:$J,'ATL RAW'!$I:$I,'ATL GA Inventory'!$B99,'ATL RAW'!$L:$L,'ATL GA Inventory'!CO$3)+SUMIFS('ATL CR'!$J:$J,'ATL CR'!$I:$I,'ATL GA Inventory'!$B99,'ATL CR'!$L:$L,'ATL GA Inventory'!CO$3)</f>
        <v>0</v>
      </c>
      <c r="CP99" s="13">
        <f>SUMIFS('ATL RAW'!$J:$J,'ATL RAW'!$I:$I,'ATL GA Inventory'!$B99,'ATL RAW'!$L:$L,'ATL GA Inventory'!CP$3)+SUMIFS('ATL CR'!$J:$J,'ATL CR'!$I:$I,'ATL GA Inventory'!$B99,'ATL CR'!$L:$L,'ATL GA Inventory'!CP$3)</f>
        <v>0</v>
      </c>
      <c r="CQ99" s="13">
        <f>SUMIFS('ATL RAW'!$J:$J,'ATL RAW'!$I:$I,'ATL GA Inventory'!$B99,'ATL RAW'!$L:$L,'ATL GA Inventory'!CQ$3)+SUMIFS('ATL CR'!$J:$J,'ATL CR'!$I:$I,'ATL GA Inventory'!$B99,'ATL CR'!$L:$L,'ATL GA Inventory'!CQ$3)</f>
        <v>0</v>
      </c>
      <c r="CR99" s="13">
        <f>SUMIFS('ATL RAW'!$J:$J,'ATL RAW'!$I:$I,'ATL GA Inventory'!$B99,'ATL RAW'!$L:$L,'ATL GA Inventory'!CR$3)+SUMIFS('ATL CR'!$J:$J,'ATL CR'!$I:$I,'ATL GA Inventory'!$B99,'ATL CR'!$L:$L,'ATL GA Inventory'!CR$3)</f>
        <v>0</v>
      </c>
      <c r="CS99" s="13">
        <f>SUMIFS('ATL RAW'!$J:$J,'ATL RAW'!$I:$I,'ATL GA Inventory'!$B99,'ATL RAW'!$L:$L,'ATL GA Inventory'!CS$3)+SUMIFS('ATL CR'!$J:$J,'ATL CR'!$I:$I,'ATL GA Inventory'!$B99,'ATL CR'!$L:$L,'ATL GA Inventory'!CS$3)</f>
        <v>0</v>
      </c>
      <c r="CT99" s="13">
        <f>SUMIFS('ATL RAW'!$J:$J,'ATL RAW'!$I:$I,'ATL GA Inventory'!$B99,'ATL RAW'!$L:$L,'ATL GA Inventory'!CT$3)+SUMIFS('ATL CR'!$J:$J,'ATL CR'!$I:$I,'ATL GA Inventory'!$B99,'ATL CR'!$L:$L,'ATL GA Inventory'!CT$3)</f>
        <v>0</v>
      </c>
      <c r="CU99" s="13">
        <f>SUMIFS('ATL RAW'!$J:$J,'ATL RAW'!$I:$I,'ATL GA Inventory'!$B99,'ATL RAW'!$L:$L,'ATL GA Inventory'!CU$3)+SUMIFS('ATL CR'!$J:$J,'ATL CR'!$I:$I,'ATL GA Inventory'!$B99,'ATL CR'!$L:$L,'ATL GA Inventory'!CU$3)</f>
        <v>0</v>
      </c>
      <c r="CV99" s="13">
        <f>SUMIFS('ATL RAW'!$J:$J,'ATL RAW'!$I:$I,'ATL GA Inventory'!$B99,'ATL RAW'!$L:$L,'ATL GA Inventory'!CV$3)+SUMIFS('ATL CR'!$J:$J,'ATL CR'!$I:$I,'ATL GA Inventory'!$B99,'ATL CR'!$L:$L,'ATL GA Inventory'!CV$3)</f>
        <v>0</v>
      </c>
      <c r="CW99" s="13">
        <f>SUMIFS('ATL RAW'!$J:$J,'ATL RAW'!$I:$I,'ATL GA Inventory'!$B99,'ATL RAW'!$L:$L,'ATL GA Inventory'!CW$3)+SUMIFS('ATL CR'!$J:$J,'ATL CR'!$I:$I,'ATL GA Inventory'!$B99,'ATL CR'!$L:$L,'ATL GA Inventory'!CW$3)</f>
        <v>0</v>
      </c>
      <c r="CX99" s="13">
        <f>SUMIFS('ATL RAW'!$J:$J,'ATL RAW'!$I:$I,'ATL GA Inventory'!$B99,'ATL RAW'!$L:$L,'ATL GA Inventory'!CX$3)+SUMIFS('ATL CR'!$J:$J,'ATL CR'!$I:$I,'ATL GA Inventory'!$B99,'ATL CR'!$L:$L,'ATL GA Inventory'!CX$3)</f>
        <v>0</v>
      </c>
      <c r="CY99" s="13">
        <f>SUMIFS('ATL RAW'!$J:$J,'ATL RAW'!$I:$I,'ATL GA Inventory'!$B99,'ATL RAW'!$L:$L,'ATL GA Inventory'!CY$3)+SUMIFS('ATL CR'!$J:$J,'ATL CR'!$I:$I,'ATL GA Inventory'!$B99,'ATL CR'!$L:$L,'ATL GA Inventory'!CY$3)</f>
        <v>0</v>
      </c>
      <c r="CZ99" s="13">
        <f>SUMIFS('ATL RAW'!$J:$J,'ATL RAW'!$I:$I,'ATL GA Inventory'!$B99,'ATL RAW'!$L:$L,'ATL GA Inventory'!CZ$3)+SUMIFS('ATL CR'!$J:$J,'ATL CR'!$I:$I,'ATL GA Inventory'!$B99,'ATL CR'!$L:$L,'ATL GA Inventory'!CZ$3)</f>
        <v>0</v>
      </c>
      <c r="DA99" s="13">
        <f>SUMIFS('ATL RAW'!$J:$J,'ATL RAW'!$I:$I,'ATL GA Inventory'!$B99,'ATL RAW'!$L:$L,'ATL GA Inventory'!DA$3)+SUMIFS('ATL CR'!$J:$J,'ATL CR'!$I:$I,'ATL GA Inventory'!$B99,'ATL CR'!$L:$L,'ATL GA Inventory'!DA$3)</f>
        <v>0</v>
      </c>
      <c r="DB99" s="13">
        <f>SUMIFS('ATL RAW'!$J:$J,'ATL RAW'!$I:$I,'ATL GA Inventory'!$B99,'ATL RAW'!$L:$L,'ATL GA Inventory'!DB$3)+SUMIFS('ATL CR'!$J:$J,'ATL CR'!$I:$I,'ATL GA Inventory'!$B99,'ATL CR'!$L:$L,'ATL GA Inventory'!DB$3)</f>
        <v>0</v>
      </c>
      <c r="DC99" s="13">
        <f>SUMIFS('ATL RAW'!$J:$J,'ATL RAW'!$I:$I,'ATL GA Inventory'!$B99,'ATL RAW'!$L:$L,'ATL GA Inventory'!DC$3)+SUMIFS('ATL CR'!$J:$J,'ATL CR'!$I:$I,'ATL GA Inventory'!$B99,'ATL CR'!$L:$L,'ATL GA Inventory'!DC$3)</f>
        <v>0</v>
      </c>
      <c r="DD99" s="13">
        <f>SUMIFS('ATL RAW'!$J:$J,'ATL RAW'!$I:$I,'ATL GA Inventory'!$B99,'ATL RAW'!$L:$L,'ATL GA Inventory'!DD$3)+SUMIFS('ATL CR'!$J:$J,'ATL CR'!$I:$I,'ATL GA Inventory'!$B99,'ATL CR'!$L:$L,'ATL GA Inventory'!DD$3)</f>
        <v>0</v>
      </c>
      <c r="DE99" s="13">
        <f>SUMIFS('ATL RAW'!$J:$J,'ATL RAW'!$I:$I,'ATL GA Inventory'!$B99,'ATL RAW'!$L:$L,'ATL GA Inventory'!DE$3)+SUMIFS('ATL CR'!$J:$J,'ATL CR'!$I:$I,'ATL GA Inventory'!$B99,'ATL CR'!$L:$L,'ATL GA Inventory'!DE$3)</f>
        <v>0</v>
      </c>
      <c r="DF99" s="13">
        <f>SUMIFS('ATL RAW'!$J:$J,'ATL RAW'!$I:$I,'ATL GA Inventory'!$B99,'ATL RAW'!$L:$L,'ATL GA Inventory'!DF$3)+SUMIFS('ATL CR'!$J:$J,'ATL CR'!$I:$I,'ATL GA Inventory'!$B99,'ATL CR'!$L:$L,'ATL GA Inventory'!DF$3)</f>
        <v>0</v>
      </c>
      <c r="DG99" s="13">
        <f>SUMIFS('ATL RAW'!$J:$J,'ATL RAW'!$I:$I,'ATL GA Inventory'!$B99,'ATL RAW'!$L:$L,'ATL GA Inventory'!DG$3)+SUMIFS('ATL CR'!$J:$J,'ATL CR'!$I:$I,'ATL GA Inventory'!$B99,'ATL CR'!$L:$L,'ATL GA Inventory'!DG$3)</f>
        <v>0</v>
      </c>
      <c r="DH99" s="13">
        <f>SUMIFS('ATL RAW'!$J:$J,'ATL RAW'!$I:$I,'ATL GA Inventory'!$B99,'ATL RAW'!$L:$L,'ATL GA Inventory'!DH$3)+SUMIFS('ATL CR'!$J:$J,'ATL CR'!$I:$I,'ATL GA Inventory'!$B99,'ATL CR'!$L:$L,'ATL GA Inventory'!DH$3)</f>
        <v>0</v>
      </c>
      <c r="DI99" s="13">
        <f>SUMIFS('ATL RAW'!$J:$J,'ATL RAW'!$I:$I,'ATL GA Inventory'!$B99,'ATL RAW'!$L:$L,'ATL GA Inventory'!DI$3)+SUMIFS('ATL CR'!$J:$J,'ATL CR'!$I:$I,'ATL GA Inventory'!$B99,'ATL CR'!$L:$L,'ATL GA Inventory'!DI$3)</f>
        <v>0</v>
      </c>
      <c r="DJ99" s="13">
        <f>SUMIFS('ATL RAW'!$J:$J,'ATL RAW'!$I:$I,'ATL GA Inventory'!$B99,'ATL RAW'!$L:$L,'ATL GA Inventory'!DJ$3)+SUMIFS('ATL CR'!$J:$J,'ATL CR'!$I:$I,'ATL GA Inventory'!$B99,'ATL CR'!$L:$L,'ATL GA Inventory'!DJ$3)</f>
        <v>0</v>
      </c>
      <c r="DK99" s="13">
        <f>SUMIFS('ATL RAW'!$J:$J,'ATL RAW'!$I:$I,'ATL GA Inventory'!$B99,'ATL RAW'!$L:$L,'ATL GA Inventory'!DK$3)+SUMIFS('ATL CR'!$J:$J,'ATL CR'!$I:$I,'ATL GA Inventory'!$B99,'ATL CR'!$L:$L,'ATL GA Inventory'!DK$3)</f>
        <v>0</v>
      </c>
      <c r="DL99" s="13">
        <f>SUMIFS('ATL RAW'!$J:$J,'ATL RAW'!$I:$I,'ATL GA Inventory'!$B99,'ATL RAW'!$L:$L,'ATL GA Inventory'!DL$3)+SUMIFS('ATL CR'!$J:$J,'ATL CR'!$I:$I,'ATL GA Inventory'!$B99,'ATL CR'!$L:$L,'ATL GA Inventory'!DL$3)</f>
        <v>0</v>
      </c>
      <c r="DM99" s="13">
        <f>SUMIFS('ATL RAW'!$J:$J,'ATL RAW'!$I:$I,'ATL GA Inventory'!$B99,'ATL RAW'!$L:$L,'ATL GA Inventory'!DM$3)+SUMIFS('ATL CR'!$J:$J,'ATL CR'!$I:$I,'ATL GA Inventory'!$B99,'ATL CR'!$L:$L,'ATL GA Inventory'!DM$3)</f>
        <v>0</v>
      </c>
      <c r="DN99" s="13">
        <f>SUMIFS('ATL RAW'!$J:$J,'ATL RAW'!$I:$I,'ATL GA Inventory'!$B99,'ATL RAW'!$L:$L,'ATL GA Inventory'!DN$3)+SUMIFS('ATL CR'!$J:$J,'ATL CR'!$I:$I,'ATL GA Inventory'!$B99,'ATL CR'!$L:$L,'ATL GA Inventory'!DN$3)</f>
        <v>0</v>
      </c>
      <c r="DO99" s="13">
        <f>SUMIFS('ATL RAW'!$J:$J,'ATL RAW'!$I:$I,'ATL GA Inventory'!$B99,'ATL RAW'!$L:$L,'ATL GA Inventory'!DO$3)+SUMIFS('ATL CR'!$J:$J,'ATL CR'!$I:$I,'ATL GA Inventory'!$B99,'ATL CR'!$L:$L,'ATL GA Inventory'!DO$3)</f>
        <v>0</v>
      </c>
      <c r="DP99" s="13">
        <f>SUMIFS('ATL RAW'!$J:$J,'ATL RAW'!$I:$I,'ATL GA Inventory'!$B99,'ATL RAW'!$L:$L,'ATL GA Inventory'!DP$3)+SUMIFS('ATL CR'!$J:$J,'ATL CR'!$I:$I,'ATL GA Inventory'!$B99,'ATL CR'!$L:$L,'ATL GA Inventory'!DP$3)</f>
        <v>0</v>
      </c>
      <c r="DQ99" s="13">
        <f>SUMIFS('ATL RAW'!$J:$J,'ATL RAW'!$I:$I,'ATL GA Inventory'!$B99,'ATL RAW'!$L:$L,'ATL GA Inventory'!DQ$3)+SUMIFS('ATL CR'!$J:$J,'ATL CR'!$I:$I,'ATL GA Inventory'!$B99,'ATL CR'!$L:$L,'ATL GA Inventory'!DQ$3)</f>
        <v>0</v>
      </c>
      <c r="DR99" s="13">
        <f>SUMIFS('ATL RAW'!$J:$J,'ATL RAW'!$I:$I,'ATL GA Inventory'!$B99,'ATL RAW'!$L:$L,'ATL GA Inventory'!DR$3)+SUMIFS('ATL CR'!$J:$J,'ATL CR'!$I:$I,'ATL GA Inventory'!$B99,'ATL CR'!$L:$L,'ATL GA Inventory'!DR$3)</f>
        <v>0</v>
      </c>
      <c r="DS99" s="13">
        <f>SUMIFS('ATL RAW'!$J:$J,'ATL RAW'!$I:$I,'ATL GA Inventory'!$B99,'ATL RAW'!$L:$L,'ATL GA Inventory'!DS$3)+SUMIFS('ATL CR'!$J:$J,'ATL CR'!$I:$I,'ATL GA Inventory'!$B99,'ATL CR'!$L:$L,'ATL GA Inventory'!DS$3)</f>
        <v>0</v>
      </c>
      <c r="DT99" s="13">
        <f>SUMIFS('ATL RAW'!$J:$J,'ATL RAW'!$I:$I,'ATL GA Inventory'!$B99,'ATL RAW'!$L:$L,'ATL GA Inventory'!DT$3)+SUMIFS('ATL CR'!$J:$J,'ATL CR'!$I:$I,'ATL GA Inventory'!$B99,'ATL CR'!$L:$L,'ATL GA Inventory'!DT$3)</f>
        <v>0</v>
      </c>
      <c r="DU99" s="13">
        <f>SUMIFS('ATL RAW'!$J:$J,'ATL RAW'!$I:$I,'ATL GA Inventory'!$B99,'ATL RAW'!$L:$L,'ATL GA Inventory'!DU$3)+SUMIFS('ATL CR'!$J:$J,'ATL CR'!$I:$I,'ATL GA Inventory'!$B99,'ATL CR'!$L:$L,'ATL GA Inventory'!DU$3)</f>
        <v>0</v>
      </c>
      <c r="DV99" s="13">
        <f>SUMIFS('ATL RAW'!$J:$J,'ATL RAW'!$I:$I,'ATL GA Inventory'!$B99,'ATL RAW'!$L:$L,'ATL GA Inventory'!DV$3)+SUMIFS('ATL CR'!$J:$J,'ATL CR'!$I:$I,'ATL GA Inventory'!$B99,'ATL CR'!$L:$L,'ATL GA Inventory'!DV$3)</f>
        <v>0</v>
      </c>
      <c r="DW99" s="13">
        <f>SUMIFS('ATL RAW'!$J:$J,'ATL RAW'!$I:$I,'ATL GA Inventory'!$B99,'ATL RAW'!$L:$L,'ATL GA Inventory'!DW$3)+SUMIFS('ATL CR'!$J:$J,'ATL CR'!$I:$I,'ATL GA Inventory'!$B99,'ATL CR'!$L:$L,'ATL GA Inventory'!DW$3)</f>
        <v>0</v>
      </c>
      <c r="DX99" s="13">
        <f>SUMIFS('ATL RAW'!$J:$J,'ATL RAW'!$I:$I,'ATL GA Inventory'!$B99,'ATL RAW'!$L:$L,'ATL GA Inventory'!DX$3)+SUMIFS('ATL CR'!$J:$J,'ATL CR'!$I:$I,'ATL GA Inventory'!$B99,'ATL CR'!$L:$L,'ATL GA Inventory'!DX$3)</f>
        <v>0</v>
      </c>
      <c r="DY99" s="13">
        <f>SUMIFS('ATL RAW'!$J:$J,'ATL RAW'!$I:$I,'ATL GA Inventory'!$B99,'ATL RAW'!$L:$L,'ATL GA Inventory'!DY$3)+SUMIFS('ATL CR'!$J:$J,'ATL CR'!$I:$I,'ATL GA Inventory'!$B99,'ATL CR'!$L:$L,'ATL GA Inventory'!DY$3)</f>
        <v>0</v>
      </c>
      <c r="DZ99" s="13">
        <f>SUMIFS('ATL RAW'!$J:$J,'ATL RAW'!$I:$I,'ATL GA Inventory'!$B99,'ATL RAW'!$L:$L,'ATL GA Inventory'!DZ$3)+SUMIFS('ATL CR'!$J:$J,'ATL CR'!$I:$I,'ATL GA Inventory'!$B99,'ATL CR'!$L:$L,'ATL GA Inventory'!DZ$3)</f>
        <v>0</v>
      </c>
      <c r="EA99" s="13">
        <f>SUMIFS('ATL RAW'!$J:$J,'ATL RAW'!$I:$I,'ATL GA Inventory'!$B99,'ATL RAW'!$L:$L,'ATL GA Inventory'!EA$3)+SUMIFS('ATL CR'!$J:$J,'ATL CR'!$I:$I,'ATL GA Inventory'!$B99,'ATL CR'!$L:$L,'ATL GA Inventory'!EA$3)</f>
        <v>0</v>
      </c>
      <c r="EB99" s="13">
        <f>SUMIFS('ATL RAW'!$J:$J,'ATL RAW'!$I:$I,'ATL GA Inventory'!$B99,'ATL RAW'!$L:$L,'ATL GA Inventory'!EB$3)+SUMIFS('ATL CR'!$J:$J,'ATL CR'!$I:$I,'ATL GA Inventory'!$B99,'ATL CR'!$L:$L,'ATL GA Inventory'!EB$3)</f>
        <v>0</v>
      </c>
      <c r="EC99" s="13">
        <f>SUMIFS('ATL RAW'!$J:$J,'ATL RAW'!$I:$I,'ATL GA Inventory'!$B99,'ATL RAW'!$L:$L,'ATL GA Inventory'!EC$3)+SUMIFS('ATL CR'!$J:$J,'ATL CR'!$I:$I,'ATL GA Inventory'!$B99,'ATL CR'!$L:$L,'ATL GA Inventory'!EC$3)</f>
        <v>0</v>
      </c>
      <c r="ED99" s="13">
        <f>SUMIFS('ATL RAW'!$J:$J,'ATL RAW'!$I:$I,'ATL GA Inventory'!$B99,'ATL RAW'!$L:$L,'ATL GA Inventory'!ED$3)+SUMIFS('ATL CR'!$J:$J,'ATL CR'!$I:$I,'ATL GA Inventory'!$B99,'ATL CR'!$L:$L,'ATL GA Inventory'!ED$3)</f>
        <v>0</v>
      </c>
      <c r="EE99" s="13">
        <f>SUMIFS('ATL RAW'!$J:$J,'ATL RAW'!$I:$I,'ATL GA Inventory'!$B99,'ATL RAW'!$L:$L,'ATL GA Inventory'!EE$3)+SUMIFS('ATL CR'!$J:$J,'ATL CR'!$I:$I,'ATL GA Inventory'!$B99,'ATL CR'!$L:$L,'ATL GA Inventory'!EE$3)</f>
        <v>0</v>
      </c>
      <c r="EF99" s="13">
        <f>SUMIFS('ATL RAW'!$J:$J,'ATL RAW'!$I:$I,'ATL GA Inventory'!$B99,'ATL RAW'!$L:$L,'ATL GA Inventory'!EF$3)+SUMIFS('ATL CR'!$J:$J,'ATL CR'!$I:$I,'ATL GA Inventory'!$B99,'ATL CR'!$L:$L,'ATL GA Inventory'!EF$3)</f>
        <v>0</v>
      </c>
      <c r="EG99" s="13">
        <f>SUMIFS('ATL RAW'!$J:$J,'ATL RAW'!$I:$I,'ATL GA Inventory'!$B99,'ATL RAW'!$L:$L,'ATL GA Inventory'!EG$3)+SUMIFS('ATL CR'!$J:$J,'ATL CR'!$I:$I,'ATL GA Inventory'!$B99,'ATL CR'!$L:$L,'ATL GA Inventory'!EG$3)</f>
        <v>0</v>
      </c>
      <c r="EH99" s="13">
        <f>SUMIFS('ATL RAW'!$J:$J,'ATL RAW'!$I:$I,'ATL GA Inventory'!$B99,'ATL RAW'!$L:$L,'ATL GA Inventory'!EH$3)+SUMIFS('ATL CR'!$J:$J,'ATL CR'!$I:$I,'ATL GA Inventory'!$B99,'ATL CR'!$L:$L,'ATL GA Inventory'!EH$3)</f>
        <v>0</v>
      </c>
      <c r="EI99" s="13">
        <f>SUMIFS('ATL RAW'!$J:$J,'ATL RAW'!$I:$I,'ATL GA Inventory'!$B99,'ATL RAW'!$L:$L,'ATL GA Inventory'!EI$3)+SUMIFS('ATL CR'!$J:$J,'ATL CR'!$I:$I,'ATL GA Inventory'!$B99,'ATL CR'!$L:$L,'ATL GA Inventory'!EI$3)</f>
        <v>0</v>
      </c>
      <c r="EJ99" s="13">
        <f>SUMIFS('ATL RAW'!$J:$J,'ATL RAW'!$I:$I,'ATL GA Inventory'!$B99,'ATL RAW'!$L:$L,'ATL GA Inventory'!EJ$3)+SUMIFS('ATL CR'!$J:$J,'ATL CR'!$I:$I,'ATL GA Inventory'!$B99,'ATL CR'!$L:$L,'ATL GA Inventory'!EJ$3)</f>
        <v>0</v>
      </c>
      <c r="EK99" s="13">
        <f>SUMIFS('ATL RAW'!$J:$J,'ATL RAW'!$I:$I,'ATL GA Inventory'!$B99,'ATL RAW'!$L:$L,'ATL GA Inventory'!EK$3)+SUMIFS('ATL CR'!$J:$J,'ATL CR'!$I:$I,'ATL GA Inventory'!$B99,'ATL CR'!$L:$L,'ATL GA Inventory'!EK$3)</f>
        <v>0</v>
      </c>
      <c r="EL99" s="13">
        <f>SUMIFS('ATL RAW'!$J:$J,'ATL RAW'!$I:$I,'ATL GA Inventory'!$B99,'ATL RAW'!$L:$L,'ATL GA Inventory'!EL$3)+SUMIFS('ATL CR'!$J:$J,'ATL CR'!$I:$I,'ATL GA Inventory'!$B99,'ATL CR'!$L:$L,'ATL GA Inventory'!EL$3)</f>
        <v>0</v>
      </c>
      <c r="EM99" s="13">
        <f>SUMIFS('ATL RAW'!$J:$J,'ATL RAW'!$I:$I,'ATL GA Inventory'!$B99,'ATL RAW'!$L:$L,'ATL GA Inventory'!EM$3)+SUMIFS('ATL CR'!$J:$J,'ATL CR'!$I:$I,'ATL GA Inventory'!$B99,'ATL CR'!$L:$L,'ATL GA Inventory'!EM$3)</f>
        <v>0</v>
      </c>
      <c r="EN99" s="13">
        <f>SUMIFS('ATL RAW'!$J:$J,'ATL RAW'!$I:$I,'ATL GA Inventory'!$B99,'ATL RAW'!$L:$L,'ATL GA Inventory'!EN$3)+SUMIFS('ATL CR'!$J:$J,'ATL CR'!$I:$I,'ATL GA Inventory'!$B99,'ATL CR'!$L:$L,'ATL GA Inventory'!EN$3)</f>
        <v>0</v>
      </c>
      <c r="EO99" s="13">
        <f>SUMIFS('ATL RAW'!$J:$J,'ATL RAW'!$I:$I,'ATL GA Inventory'!$B99,'ATL RAW'!$L:$L,'ATL GA Inventory'!EO$3)+SUMIFS('ATL CR'!$J:$J,'ATL CR'!$I:$I,'ATL GA Inventory'!$B99,'ATL CR'!$L:$L,'ATL GA Inventory'!EO$3)</f>
        <v>0</v>
      </c>
      <c r="EP99" s="13">
        <f>SUMIFS('ATL RAW'!$J:$J,'ATL RAW'!$I:$I,'ATL GA Inventory'!$B99,'ATL RAW'!$L:$L,'ATL GA Inventory'!EP$3)+SUMIFS('ATL CR'!$J:$J,'ATL CR'!$I:$I,'ATL GA Inventory'!$B99,'ATL CR'!$L:$L,'ATL GA Inventory'!EP$3)</f>
        <v>0</v>
      </c>
      <c r="EQ99" s="13">
        <f>SUMIFS('ATL RAW'!$J:$J,'ATL RAW'!$I:$I,'ATL GA Inventory'!$B99,'ATL RAW'!$L:$L,'ATL GA Inventory'!EQ$3)+SUMIFS('ATL CR'!$J:$J,'ATL CR'!$I:$I,'ATL GA Inventory'!$B99,'ATL CR'!$L:$L,'ATL GA Inventory'!EQ$3)</f>
        <v>0</v>
      </c>
      <c r="ER99" s="13">
        <f>SUMIFS('ATL RAW'!$J:$J,'ATL RAW'!$I:$I,'ATL GA Inventory'!$B99,'ATL RAW'!$L:$L,'ATL GA Inventory'!ER$3)+SUMIFS('ATL CR'!$J:$J,'ATL CR'!$I:$I,'ATL GA Inventory'!$B99,'ATL CR'!$L:$L,'ATL GA Inventory'!ER$3)</f>
        <v>0</v>
      </c>
      <c r="ES99" s="13">
        <f>SUMIFS('ATL RAW'!$J:$J,'ATL RAW'!$I:$I,'ATL GA Inventory'!$B99,'ATL RAW'!$L:$L,'ATL GA Inventory'!ES$3)+SUMIFS('ATL CR'!$J:$J,'ATL CR'!$I:$I,'ATL GA Inventory'!$B99,'ATL CR'!$L:$L,'ATL GA Inventory'!ES$3)</f>
        <v>0</v>
      </c>
      <c r="ET99" s="13">
        <f>SUMIFS('ATL RAW'!$J:$J,'ATL RAW'!$I:$I,'ATL GA Inventory'!$B99,'ATL RAW'!$L:$L,'ATL GA Inventory'!ET$3)+SUMIFS('ATL CR'!$J:$J,'ATL CR'!$I:$I,'ATL GA Inventory'!$B99,'ATL CR'!$L:$L,'ATL GA Inventory'!ET$3)</f>
        <v>0</v>
      </c>
      <c r="EU99" s="13">
        <f>SUMIFS('ATL RAW'!$J:$J,'ATL RAW'!$I:$I,'ATL GA Inventory'!$B99,'ATL RAW'!$L:$L,'ATL GA Inventory'!EU$3)+SUMIFS('ATL CR'!$J:$J,'ATL CR'!$I:$I,'ATL GA Inventory'!$B99,'ATL CR'!$L:$L,'ATL GA Inventory'!EU$3)</f>
        <v>0</v>
      </c>
      <c r="EV99" s="13">
        <f>SUMIFS('ATL RAW'!$J:$J,'ATL RAW'!$I:$I,'ATL GA Inventory'!$B99,'ATL RAW'!$L:$L,'ATL GA Inventory'!EV$3)+SUMIFS('ATL CR'!$J:$J,'ATL CR'!$I:$I,'ATL GA Inventory'!$B99,'ATL CR'!$L:$L,'ATL GA Inventory'!EV$3)</f>
        <v>0</v>
      </c>
      <c r="EW99" s="13">
        <f>SUMIFS('ATL RAW'!$J:$J,'ATL RAW'!$I:$I,'ATL GA Inventory'!$B99,'ATL RAW'!$L:$L,'ATL GA Inventory'!EW$3)+SUMIFS('ATL CR'!$J:$J,'ATL CR'!$I:$I,'ATL GA Inventory'!$B99,'ATL CR'!$L:$L,'ATL GA Inventory'!EW$3)</f>
        <v>0</v>
      </c>
      <c r="EX99" s="13">
        <f>SUMIFS('ATL RAW'!$J:$J,'ATL RAW'!$I:$I,'ATL GA Inventory'!$B99,'ATL RAW'!$L:$L,'ATL GA Inventory'!EX$3)+SUMIFS('ATL CR'!$J:$J,'ATL CR'!$I:$I,'ATL GA Inventory'!$B99,'ATL CR'!$L:$L,'ATL GA Inventory'!EX$3)</f>
        <v>0</v>
      </c>
      <c r="EY99" s="13">
        <f>SUMIFS('ATL RAW'!$J:$J,'ATL RAW'!$I:$I,'ATL GA Inventory'!$B99,'ATL RAW'!$L:$L,'ATL GA Inventory'!EY$3)+SUMIFS('ATL CR'!$J:$J,'ATL CR'!$I:$I,'ATL GA Inventory'!$B99,'ATL CR'!$L:$L,'ATL GA Inventory'!EY$3)</f>
        <v>0</v>
      </c>
      <c r="EZ99" s="13">
        <f>SUMIFS('ATL RAW'!$J:$J,'ATL RAW'!$I:$I,'ATL GA Inventory'!$B99,'ATL RAW'!$L:$L,'ATL GA Inventory'!EZ$3)+SUMIFS('ATL CR'!$J:$J,'ATL CR'!$I:$I,'ATL GA Inventory'!$B99,'ATL CR'!$L:$L,'ATL GA Inventory'!EZ$3)</f>
        <v>0</v>
      </c>
      <c r="FA99" s="13">
        <f>SUMIFS('ATL RAW'!$J:$J,'ATL RAW'!$I:$I,'ATL GA Inventory'!$B99,'ATL RAW'!$L:$L,'ATL GA Inventory'!FA$3)+SUMIFS('ATL CR'!$J:$J,'ATL CR'!$I:$I,'ATL GA Inventory'!$B99,'ATL CR'!$L:$L,'ATL GA Inventory'!FA$3)</f>
        <v>0</v>
      </c>
      <c r="FB99" s="13">
        <f>SUMIFS('ATL RAW'!$J:$J,'ATL RAW'!$I:$I,'ATL GA Inventory'!$B99,'ATL RAW'!$L:$L,'ATL GA Inventory'!FB$3)+SUMIFS('ATL CR'!$J:$J,'ATL CR'!$I:$I,'ATL GA Inventory'!$B99,'ATL CR'!$L:$L,'ATL GA Inventory'!FB$3)</f>
        <v>0</v>
      </c>
      <c r="FC99" s="13">
        <f>SUMIFS('ATL RAW'!$J:$J,'ATL RAW'!$I:$I,'ATL GA Inventory'!$B99,'ATL RAW'!$L:$L,'ATL GA Inventory'!FC$3)+SUMIFS('ATL CR'!$J:$J,'ATL CR'!$I:$I,'ATL GA Inventory'!$B99,'ATL CR'!$L:$L,'ATL GA Inventory'!FC$3)</f>
        <v>0</v>
      </c>
      <c r="FD99" s="13">
        <f>SUMIFS('ATL RAW'!$J:$J,'ATL RAW'!$I:$I,'ATL GA Inventory'!$B99,'ATL RAW'!$L:$L,'ATL GA Inventory'!FD$3)+SUMIFS('ATL CR'!$J:$J,'ATL CR'!$I:$I,'ATL GA Inventory'!$B99,'ATL CR'!$L:$L,'ATL GA Inventory'!FD$3)</f>
        <v>0</v>
      </c>
      <c r="FE99" s="13">
        <f>SUMIFS('ATL RAW'!$J:$J,'ATL RAW'!$I:$I,'ATL GA Inventory'!$B99,'ATL RAW'!$L:$L,'ATL GA Inventory'!FE$3)+SUMIFS('ATL CR'!$J:$J,'ATL CR'!$I:$I,'ATL GA Inventory'!$B99,'ATL CR'!$L:$L,'ATL GA Inventory'!FE$3)</f>
        <v>0</v>
      </c>
      <c r="FF99" s="13">
        <f>SUMIFS('ATL RAW'!$J:$J,'ATL RAW'!$I:$I,'ATL GA Inventory'!$B99,'ATL RAW'!$L:$L,'ATL GA Inventory'!FF$3)+SUMIFS('ATL CR'!$J:$J,'ATL CR'!$I:$I,'ATL GA Inventory'!$B99,'ATL CR'!$L:$L,'ATL GA Inventory'!FF$3)</f>
        <v>0</v>
      </c>
      <c r="FG99" s="13">
        <f>SUMIFS('ATL RAW'!$J:$J,'ATL RAW'!$I:$I,'ATL GA Inventory'!$B99,'ATL RAW'!$L:$L,'ATL GA Inventory'!FG$3)+SUMIFS('ATL CR'!$J:$J,'ATL CR'!$I:$I,'ATL GA Inventory'!$B99,'ATL CR'!$L:$L,'ATL GA Inventory'!FG$3)</f>
        <v>0</v>
      </c>
      <c r="FH99" s="13">
        <f>SUMIFS('ATL RAW'!$J:$J,'ATL RAW'!$I:$I,'ATL GA Inventory'!$B99,'ATL RAW'!$L:$L,'ATL GA Inventory'!FH$3)+SUMIFS('ATL CR'!$J:$J,'ATL CR'!$I:$I,'ATL GA Inventory'!$B99,'ATL CR'!$L:$L,'ATL GA Inventory'!FH$3)</f>
        <v>0</v>
      </c>
      <c r="FI99" s="13">
        <f>SUMIFS('ATL RAW'!$J:$J,'ATL RAW'!$I:$I,'ATL GA Inventory'!$B99,'ATL RAW'!$L:$L,'ATL GA Inventory'!FI$3)+SUMIFS('ATL CR'!$J:$J,'ATL CR'!$I:$I,'ATL GA Inventory'!$B99,'ATL CR'!$L:$L,'ATL GA Inventory'!FI$3)</f>
        <v>0</v>
      </c>
      <c r="FJ99" s="13">
        <f>SUMIFS('ATL RAW'!$J:$J,'ATL RAW'!$I:$I,'ATL GA Inventory'!$B99,'ATL RAW'!$L:$L,'ATL GA Inventory'!FJ$3)+SUMIFS('ATL CR'!$J:$J,'ATL CR'!$I:$I,'ATL GA Inventory'!$B99,'ATL CR'!$L:$L,'ATL GA Inventory'!FJ$3)</f>
        <v>0</v>
      </c>
      <c r="FK99" s="13">
        <f>SUMIFS('ATL RAW'!$J:$J,'ATL RAW'!$I:$I,'ATL GA Inventory'!$B99,'ATL RAW'!$L:$L,'ATL GA Inventory'!FK$3)+SUMIFS('ATL CR'!$J:$J,'ATL CR'!$I:$I,'ATL GA Inventory'!$B99,'ATL CR'!$L:$L,'ATL GA Inventory'!FK$3)</f>
        <v>0</v>
      </c>
      <c r="FL99" s="13">
        <f>SUMIFS('ATL RAW'!$J:$J,'ATL RAW'!$I:$I,'ATL GA Inventory'!$B99,'ATL RAW'!$L:$L,'ATL GA Inventory'!FL$3)+SUMIFS('ATL CR'!$J:$J,'ATL CR'!$I:$I,'ATL GA Inventory'!$B99,'ATL CR'!$L:$L,'ATL GA Inventory'!FL$3)</f>
        <v>0</v>
      </c>
      <c r="FM99" s="13">
        <f>SUMIFS('ATL RAW'!$J:$J,'ATL RAW'!$I:$I,'ATL GA Inventory'!$B99,'ATL RAW'!$L:$L,'ATL GA Inventory'!FM$3)+SUMIFS('ATL CR'!$J:$J,'ATL CR'!$I:$I,'ATL GA Inventory'!$B99,'ATL CR'!$L:$L,'ATL GA Inventory'!FM$3)</f>
        <v>0</v>
      </c>
      <c r="FN99" s="13">
        <f>SUMIFS('ATL RAW'!$J:$J,'ATL RAW'!$I:$I,'ATL GA Inventory'!$B99,'ATL RAW'!$L:$L,'ATL GA Inventory'!FN$3)+SUMIFS('ATL CR'!$J:$J,'ATL CR'!$I:$I,'ATL GA Inventory'!$B99,'ATL CR'!$L:$L,'ATL GA Inventory'!FN$3)</f>
        <v>0</v>
      </c>
      <c r="FO99" s="13">
        <f>SUMIFS('ATL RAW'!$J:$J,'ATL RAW'!$I:$I,'ATL GA Inventory'!$B99,'ATL RAW'!$L:$L,'ATL GA Inventory'!FO$3)+SUMIFS('ATL CR'!$J:$J,'ATL CR'!$I:$I,'ATL GA Inventory'!$B99,'ATL CR'!$L:$L,'ATL GA Inventory'!FO$3)</f>
        <v>0</v>
      </c>
      <c r="FP99" s="13">
        <f>SUMIFS('ATL RAW'!$J:$J,'ATL RAW'!$I:$I,'ATL GA Inventory'!$B99,'ATL RAW'!$L:$L,'ATL GA Inventory'!FP$3)+SUMIFS('ATL CR'!$J:$J,'ATL CR'!$I:$I,'ATL GA Inventory'!$B99,'ATL CR'!$L:$L,'ATL GA Inventory'!FP$3)</f>
        <v>0</v>
      </c>
      <c r="FQ99" s="13">
        <f>SUMIFS('ATL RAW'!$J:$J,'ATL RAW'!$I:$I,'ATL GA Inventory'!$B99,'ATL RAW'!$L:$L,'ATL GA Inventory'!FQ$3)+SUMIFS('ATL CR'!$J:$J,'ATL CR'!$I:$I,'ATL GA Inventory'!$B99,'ATL CR'!$L:$L,'ATL GA Inventory'!FQ$3)</f>
        <v>0</v>
      </c>
      <c r="FR99" s="13">
        <f>SUMIFS('ATL RAW'!$J:$J,'ATL RAW'!$I:$I,'ATL GA Inventory'!$B99,'ATL RAW'!$L:$L,'ATL GA Inventory'!FR$3)+SUMIFS('ATL CR'!$J:$J,'ATL CR'!$I:$I,'ATL GA Inventory'!$B99,'ATL CR'!$L:$L,'ATL GA Inventory'!FR$3)</f>
        <v>0</v>
      </c>
      <c r="FS99" s="13">
        <f>SUMIFS('ATL RAW'!$J:$J,'ATL RAW'!$I:$I,'ATL GA Inventory'!$B99,'ATL RAW'!$L:$L,'ATL GA Inventory'!FS$3)+SUMIFS('ATL CR'!$J:$J,'ATL CR'!$I:$I,'ATL GA Inventory'!$B99,'ATL CR'!$L:$L,'ATL GA Inventory'!FS$3)</f>
        <v>0</v>
      </c>
      <c r="FT99" s="13">
        <f>SUMIFS('ATL RAW'!$J:$J,'ATL RAW'!$I:$I,'ATL GA Inventory'!$B99,'ATL RAW'!$L:$L,'ATL GA Inventory'!FT$3)+SUMIFS('ATL CR'!$J:$J,'ATL CR'!$I:$I,'ATL GA Inventory'!$B99,'ATL CR'!$L:$L,'ATL GA Inventory'!FT$3)</f>
        <v>0</v>
      </c>
      <c r="FU99" s="13">
        <f>SUMIFS('ATL RAW'!$J:$J,'ATL RAW'!$I:$I,'ATL GA Inventory'!$B99,'ATL RAW'!$L:$L,'ATL GA Inventory'!FU$3)+SUMIFS('ATL CR'!$J:$J,'ATL CR'!$I:$I,'ATL GA Inventory'!$B99,'ATL CR'!$L:$L,'ATL GA Inventory'!FU$3)</f>
        <v>0</v>
      </c>
      <c r="FV99" s="13">
        <f>SUMIFS('ATL RAW'!$J:$J,'ATL RAW'!$I:$I,'ATL GA Inventory'!$B99,'ATL RAW'!$L:$L,'ATL GA Inventory'!FV$3)+SUMIFS('ATL CR'!$J:$J,'ATL CR'!$I:$I,'ATL GA Inventory'!$B99,'ATL CR'!$L:$L,'ATL GA Inventory'!FV$3)</f>
        <v>0</v>
      </c>
      <c r="FW99" s="13">
        <f>SUMIFS('ATL RAW'!$J:$J,'ATL RAW'!$I:$I,'ATL GA Inventory'!$B99,'ATL RAW'!$L:$L,'ATL GA Inventory'!FW$3)+SUMIFS('ATL CR'!$J:$J,'ATL CR'!$I:$I,'ATL GA Inventory'!$B99,'ATL CR'!$L:$L,'ATL GA Inventory'!FW$3)</f>
        <v>0</v>
      </c>
      <c r="FX99" s="13">
        <f>SUMIFS('ATL RAW'!$J:$J,'ATL RAW'!$I:$I,'ATL GA Inventory'!$B99,'ATL RAW'!$L:$L,'ATL GA Inventory'!FX$3)+SUMIFS('ATL CR'!$J:$J,'ATL CR'!$I:$I,'ATL GA Inventory'!$B99,'ATL CR'!$L:$L,'ATL GA Inventory'!FX$3)</f>
        <v>0</v>
      </c>
      <c r="FY99" s="13">
        <f>SUMIFS('ATL RAW'!$J:$J,'ATL RAW'!$I:$I,'ATL GA Inventory'!$B99,'ATL RAW'!$L:$L,'ATL GA Inventory'!FY$3)+SUMIFS('ATL CR'!$J:$J,'ATL CR'!$I:$I,'ATL GA Inventory'!$B99,'ATL CR'!$L:$L,'ATL GA Inventory'!FY$3)</f>
        <v>0</v>
      </c>
      <c r="FZ99" s="13">
        <f>SUMIFS('ATL RAW'!$J:$J,'ATL RAW'!$I:$I,'ATL GA Inventory'!$B99,'ATL RAW'!$L:$L,'ATL GA Inventory'!FZ$3)+SUMIFS('ATL CR'!$J:$J,'ATL CR'!$I:$I,'ATL GA Inventory'!$B99,'ATL CR'!$L:$L,'ATL GA Inventory'!FZ$3)</f>
        <v>0</v>
      </c>
      <c r="GA99" s="13">
        <f>SUMIFS('ATL RAW'!$J:$J,'ATL RAW'!$I:$I,'ATL GA Inventory'!$B99,'ATL RAW'!$L:$L,'ATL GA Inventory'!GA$3)+SUMIFS('ATL CR'!$J:$J,'ATL CR'!$I:$I,'ATL GA Inventory'!$B99,'ATL CR'!$L:$L,'ATL GA Inventory'!GA$3)</f>
        <v>0</v>
      </c>
      <c r="GB99" s="13">
        <f>SUMIFS('ATL RAW'!$J:$J,'ATL RAW'!$I:$I,'ATL GA Inventory'!$B99,'ATL RAW'!$L:$L,'ATL GA Inventory'!GB$3)+SUMIFS('ATL CR'!$J:$J,'ATL CR'!$I:$I,'ATL GA Inventory'!$B99,'ATL CR'!$L:$L,'ATL GA Inventory'!GB$3)</f>
        <v>0</v>
      </c>
      <c r="GC99" s="13">
        <f>SUMIFS('ATL RAW'!$J:$J,'ATL RAW'!$I:$I,'ATL GA Inventory'!$B99,'ATL RAW'!$L:$L,'ATL GA Inventory'!GC$3)+SUMIFS('ATL CR'!$J:$J,'ATL CR'!$I:$I,'ATL GA Inventory'!$B99,'ATL CR'!$L:$L,'ATL GA Inventory'!GC$3)</f>
        <v>0</v>
      </c>
      <c r="GD99" s="13">
        <f>SUMIFS('ATL RAW'!$J:$J,'ATL RAW'!$I:$I,'ATL GA Inventory'!$B99,'ATL RAW'!$L:$L,'ATL GA Inventory'!GD$3)+SUMIFS('ATL CR'!$J:$J,'ATL CR'!$I:$I,'ATL GA Inventory'!$B99,'ATL CR'!$L:$L,'ATL GA Inventory'!GD$3)</f>
        <v>0</v>
      </c>
      <c r="GE99" s="13">
        <f>SUMIFS('ATL RAW'!$J:$J,'ATL RAW'!$I:$I,'ATL GA Inventory'!$B99,'ATL RAW'!$L:$L,'ATL GA Inventory'!GE$3)+SUMIFS('ATL CR'!$J:$J,'ATL CR'!$I:$I,'ATL GA Inventory'!$B99,'ATL CR'!$L:$L,'ATL GA Inventory'!GE$3)</f>
        <v>0</v>
      </c>
      <c r="GF99" s="13">
        <f>SUMIFS('ATL RAW'!$J:$J,'ATL RAW'!$I:$I,'ATL GA Inventory'!$B99,'ATL RAW'!$L:$L,'ATL GA Inventory'!GF$3)+SUMIFS('ATL CR'!$J:$J,'ATL CR'!$I:$I,'ATL GA Inventory'!$B99,'ATL CR'!$L:$L,'ATL GA Inventory'!GF$3)</f>
        <v>0</v>
      </c>
      <c r="GG99" s="13">
        <f>SUMIFS('ATL RAW'!$J:$J,'ATL RAW'!$I:$I,'ATL GA Inventory'!$B99,'ATL RAW'!$L:$L,'ATL GA Inventory'!GG$3)+SUMIFS('ATL CR'!$J:$J,'ATL CR'!$I:$I,'ATL GA Inventory'!$B99,'ATL CR'!$L:$L,'ATL GA Inventory'!GG$3)</f>
        <v>0</v>
      </c>
      <c r="GH99" s="13">
        <f>SUMIFS('ATL RAW'!$J:$J,'ATL RAW'!$I:$I,'ATL GA Inventory'!$B99,'ATL RAW'!$L:$L,'ATL GA Inventory'!GH$3)+SUMIFS('ATL CR'!$J:$J,'ATL CR'!$I:$I,'ATL GA Inventory'!$B99,'ATL CR'!$L:$L,'ATL GA Inventory'!GH$3)</f>
        <v>0</v>
      </c>
      <c r="GI99" s="13">
        <f>SUMIFS('ATL RAW'!$J:$J,'ATL RAW'!$I:$I,'ATL GA Inventory'!$B99,'ATL RAW'!$L:$L,'ATL GA Inventory'!GI$3)+SUMIFS('ATL CR'!$J:$J,'ATL CR'!$I:$I,'ATL GA Inventory'!$B99,'ATL CR'!$L:$L,'ATL GA Inventory'!GI$3)</f>
        <v>0</v>
      </c>
      <c r="GJ99" s="13">
        <f>SUMIFS('ATL RAW'!$J:$J,'ATL RAW'!$I:$I,'ATL GA Inventory'!$B99,'ATL RAW'!$L:$L,'ATL GA Inventory'!GJ$3)+SUMIFS('ATL CR'!$J:$J,'ATL CR'!$I:$I,'ATL GA Inventory'!$B99,'ATL CR'!$L:$L,'ATL GA Inventory'!GJ$3)</f>
        <v>0</v>
      </c>
      <c r="GK99" s="13">
        <f>SUMIFS('ATL RAW'!$J:$J,'ATL RAW'!$I:$I,'ATL GA Inventory'!$B99,'ATL RAW'!$L:$L,'ATL GA Inventory'!GK$3)+SUMIFS('ATL CR'!$J:$J,'ATL CR'!$I:$I,'ATL GA Inventory'!$B99,'ATL CR'!$L:$L,'ATL GA Inventory'!GK$3)</f>
        <v>0</v>
      </c>
      <c r="GL99" s="13">
        <f>SUMIFS('ATL RAW'!$J:$J,'ATL RAW'!$I:$I,'ATL GA Inventory'!$B99,'ATL RAW'!$L:$L,'ATL GA Inventory'!GL$3)+SUMIFS('ATL CR'!$J:$J,'ATL CR'!$I:$I,'ATL GA Inventory'!$B99,'ATL CR'!$L:$L,'ATL GA Inventory'!GL$3)</f>
        <v>0</v>
      </c>
      <c r="GM99" s="13">
        <f>SUMIFS('ATL RAW'!$J:$J,'ATL RAW'!$I:$I,'ATL GA Inventory'!$B99,'ATL RAW'!$L:$L,'ATL GA Inventory'!GM$3)+SUMIFS('ATL CR'!$J:$J,'ATL CR'!$I:$I,'ATL GA Inventory'!$B99,'ATL CR'!$L:$L,'ATL GA Inventory'!GM$3)</f>
        <v>0</v>
      </c>
      <c r="GN99" s="13">
        <f>SUMIFS('ATL RAW'!$J:$J,'ATL RAW'!$I:$I,'ATL GA Inventory'!$B99,'ATL RAW'!$L:$L,'ATL GA Inventory'!GN$3)+SUMIFS('ATL CR'!$J:$J,'ATL CR'!$I:$I,'ATL GA Inventory'!$B99,'ATL CR'!$L:$L,'ATL GA Inventory'!GN$3)</f>
        <v>0</v>
      </c>
      <c r="GO99" s="13">
        <f>SUMIFS('ATL RAW'!$J:$J,'ATL RAW'!$I:$I,'ATL GA Inventory'!$B99,'ATL RAW'!$L:$L,'ATL GA Inventory'!GO$3)+SUMIFS('ATL CR'!$J:$J,'ATL CR'!$I:$I,'ATL GA Inventory'!$B99,'ATL CR'!$L:$L,'ATL GA Inventory'!GO$3)</f>
        <v>0</v>
      </c>
      <c r="GP99" s="13">
        <f>SUMIFS('ATL RAW'!$J:$J,'ATL RAW'!$I:$I,'ATL GA Inventory'!$B99,'ATL RAW'!$L:$L,'ATL GA Inventory'!GP$3)+SUMIFS('ATL CR'!$J:$J,'ATL CR'!$I:$I,'ATL GA Inventory'!$B99,'ATL CR'!$L:$L,'ATL GA Inventory'!GP$3)</f>
        <v>0</v>
      </c>
      <c r="GQ99" s="13">
        <f>SUMIFS('ATL RAW'!$J:$J,'ATL RAW'!$I:$I,'ATL GA Inventory'!$B99,'ATL RAW'!$L:$L,'ATL GA Inventory'!GQ$3)+SUMIFS('ATL CR'!$J:$J,'ATL CR'!$I:$I,'ATL GA Inventory'!$B99,'ATL CR'!$L:$L,'ATL GA Inventory'!GQ$3)</f>
        <v>0</v>
      </c>
      <c r="GR99" s="13">
        <f>SUMIFS('ATL RAW'!$J:$J,'ATL RAW'!$I:$I,'ATL GA Inventory'!$B99,'ATL RAW'!$L:$L,'ATL GA Inventory'!GR$3)+SUMIFS('ATL CR'!$J:$J,'ATL CR'!$I:$I,'ATL GA Inventory'!$B99,'ATL CR'!$L:$L,'ATL GA Inventory'!GR$3)</f>
        <v>0</v>
      </c>
      <c r="GS99" s="13">
        <f>SUMIFS('ATL RAW'!$J:$J,'ATL RAW'!$I:$I,'ATL GA Inventory'!$B99,'ATL RAW'!$L:$L,'ATL GA Inventory'!GS$3)+SUMIFS('ATL CR'!$J:$J,'ATL CR'!$I:$I,'ATL GA Inventory'!$B99,'ATL CR'!$L:$L,'ATL GA Inventory'!GS$3)</f>
        <v>0</v>
      </c>
      <c r="GT99" s="13">
        <f>SUMIFS('ATL RAW'!$J:$J,'ATL RAW'!$I:$I,'ATL GA Inventory'!$B99,'ATL RAW'!$L:$L,'ATL GA Inventory'!GT$3)+SUMIFS('ATL CR'!$J:$J,'ATL CR'!$I:$I,'ATL GA Inventory'!$B99,'ATL CR'!$L:$L,'ATL GA Inventory'!GT$3)</f>
        <v>0</v>
      </c>
      <c r="GU99" s="13">
        <f>SUMIFS('ATL RAW'!$J:$J,'ATL RAW'!$I:$I,'ATL GA Inventory'!$B99,'ATL RAW'!$L:$L,'ATL GA Inventory'!GU$3)+SUMIFS('ATL CR'!$J:$J,'ATL CR'!$I:$I,'ATL GA Inventory'!$B99,'ATL CR'!$L:$L,'ATL GA Inventory'!GU$3)</f>
        <v>0</v>
      </c>
      <c r="GV99" s="13">
        <f>SUMIFS('ATL RAW'!$J:$J,'ATL RAW'!$I:$I,'ATL GA Inventory'!$B99,'ATL RAW'!$L:$L,'ATL GA Inventory'!GV$3)+SUMIFS('ATL CR'!$J:$J,'ATL CR'!$I:$I,'ATL GA Inventory'!$B99,'ATL CR'!$L:$L,'ATL GA Inventory'!GV$3)</f>
        <v>0</v>
      </c>
      <c r="GW99" s="13">
        <f>SUMIFS('ATL RAW'!$J:$J,'ATL RAW'!$I:$I,'ATL GA Inventory'!$B99,'ATL RAW'!$L:$L,'ATL GA Inventory'!GW$3)+SUMIFS('ATL CR'!$J:$J,'ATL CR'!$I:$I,'ATL GA Inventory'!$B99,'ATL CR'!$L:$L,'ATL GA Inventory'!GW$3)</f>
        <v>0</v>
      </c>
      <c r="GX99" s="13">
        <f>SUMIFS('ATL RAW'!$J:$J,'ATL RAW'!$I:$I,'ATL GA Inventory'!$B99,'ATL RAW'!$L:$L,'ATL GA Inventory'!GX$3)+SUMIFS('ATL CR'!$J:$J,'ATL CR'!$I:$I,'ATL GA Inventory'!$B99,'ATL CR'!$L:$L,'ATL GA Inventory'!GX$3)</f>
        <v>0</v>
      </c>
      <c r="GY99" s="13">
        <f>SUMIFS('ATL RAW'!$J:$J,'ATL RAW'!$I:$I,'ATL GA Inventory'!$B99,'ATL RAW'!$L:$L,'ATL GA Inventory'!GY$3)+SUMIFS('ATL CR'!$J:$J,'ATL CR'!$I:$I,'ATL GA Inventory'!$B99,'ATL CR'!$L:$L,'ATL GA Inventory'!GY$3)</f>
        <v>0</v>
      </c>
    </row>
    <row r="100" spans="1:207">
      <c r="A100" s="15" t="s">
        <v>8123</v>
      </c>
      <c r="B100" s="15">
        <f t="shared" si="13"/>
        <v>47102140</v>
      </c>
      <c r="C100" s="15" t="str">
        <f t="shared" si="13"/>
        <v>Q.PEAK DUO L G5.2</v>
      </c>
      <c r="D100" s="14">
        <f t="shared" si="13"/>
        <v>400</v>
      </c>
      <c r="E100" s="13">
        <f>SUMIFS('ATL RAW'!$J:$J,'ATL RAW'!$I:$I,'ATL GA Inventory'!$B100,'ATL RAW'!$L:$L,'ATL GA Inventory'!E$3)+SUMIFS('ATL CR'!$J:$J,'ATL CR'!$I:$I,'ATL GA Inventory'!$B100,'ATL CR'!$L:$L,'ATL GA Inventory'!E$3)</f>
        <v>0</v>
      </c>
      <c r="F100" s="13">
        <f>SUMIFS('ATL RAW'!$J:$J,'ATL RAW'!$I:$I,'ATL GA Inventory'!$B100,'ATL RAW'!$L:$L,'ATL GA Inventory'!F$3)+SUMIFS('ATL CR'!$J:$J,'ATL CR'!$I:$I,'ATL GA Inventory'!$B100,'ATL CR'!$L:$L,'ATL GA Inventory'!F$3)</f>
        <v>0</v>
      </c>
      <c r="G100" s="13">
        <f>SUMIFS('ATL RAW'!$J:$J,'ATL RAW'!$I:$I,'ATL GA Inventory'!$B100,'ATL RAW'!$L:$L,'ATL GA Inventory'!G$3)+SUMIFS('ATL CR'!$J:$J,'ATL CR'!$I:$I,'ATL GA Inventory'!$B100,'ATL CR'!$L:$L,'ATL GA Inventory'!G$3)</f>
        <v>0</v>
      </c>
      <c r="H100" s="13">
        <f>SUMIFS('ATL RAW'!$J:$J,'ATL RAW'!$I:$I,'ATL GA Inventory'!$B100,'ATL RAW'!$L:$L,'ATL GA Inventory'!H$3)+SUMIFS('ATL CR'!$J:$J,'ATL CR'!$I:$I,'ATL GA Inventory'!$B100,'ATL CR'!$L:$L,'ATL GA Inventory'!H$3)</f>
        <v>0</v>
      </c>
      <c r="I100" s="13">
        <f>SUMIFS('ATL RAW'!$J:$J,'ATL RAW'!$I:$I,'ATL GA Inventory'!$B100,'ATL RAW'!$L:$L,'ATL GA Inventory'!I$3)+SUMIFS('ATL CR'!$J:$J,'ATL CR'!$I:$I,'ATL GA Inventory'!$B100,'ATL CR'!$L:$L,'ATL GA Inventory'!I$3)</f>
        <v>0</v>
      </c>
      <c r="J100" s="13">
        <f>SUMIFS('ATL RAW'!$J:$J,'ATL RAW'!$I:$I,'ATL GA Inventory'!$B100,'ATL RAW'!$L:$L,'ATL GA Inventory'!J$3)+SUMIFS('ATL CR'!$J:$J,'ATL CR'!$I:$I,'ATL GA Inventory'!$B100,'ATL CR'!$L:$L,'ATL GA Inventory'!J$3)</f>
        <v>0</v>
      </c>
      <c r="K100" s="13">
        <f>SUMIFS('ATL RAW'!$J:$J,'ATL RAW'!$I:$I,'ATL GA Inventory'!$B100,'ATL RAW'!$L:$L,'ATL GA Inventory'!K$3)+SUMIFS('ATL CR'!$J:$J,'ATL CR'!$I:$I,'ATL GA Inventory'!$B100,'ATL CR'!$L:$L,'ATL GA Inventory'!K$3)</f>
        <v>0</v>
      </c>
      <c r="L100" s="13">
        <f>SUMIFS('ATL RAW'!$J:$J,'ATL RAW'!$I:$I,'ATL GA Inventory'!$B100,'ATL RAW'!$L:$L,'ATL GA Inventory'!L$3)+SUMIFS('ATL CR'!$J:$J,'ATL CR'!$I:$I,'ATL GA Inventory'!$B100,'ATL CR'!$L:$L,'ATL GA Inventory'!L$3)</f>
        <v>0</v>
      </c>
      <c r="M100" s="13">
        <f>SUMIFS('ATL RAW'!$J:$J,'ATL RAW'!$I:$I,'ATL GA Inventory'!$B100,'ATL RAW'!$L:$L,'ATL GA Inventory'!M$3)+SUMIFS('ATL CR'!$J:$J,'ATL CR'!$I:$I,'ATL GA Inventory'!$B100,'ATL CR'!$L:$L,'ATL GA Inventory'!M$3)</f>
        <v>0</v>
      </c>
      <c r="N100" s="13">
        <f>SUMIFS('ATL RAW'!$J:$J,'ATL RAW'!$I:$I,'ATL GA Inventory'!$B100,'ATL RAW'!$L:$L,'ATL GA Inventory'!N$3)+SUMIFS('ATL CR'!$J:$J,'ATL CR'!$I:$I,'ATL GA Inventory'!$B100,'ATL CR'!$L:$L,'ATL GA Inventory'!N$3)</f>
        <v>0</v>
      </c>
      <c r="O100" s="13">
        <f>SUMIFS('ATL RAW'!$J:$J,'ATL RAW'!$I:$I,'ATL GA Inventory'!$B100,'ATL RAW'!$L:$L,'ATL GA Inventory'!O$3)+SUMIFS('ATL CR'!$J:$J,'ATL CR'!$I:$I,'ATL GA Inventory'!$B100,'ATL CR'!$L:$L,'ATL GA Inventory'!O$3)</f>
        <v>0</v>
      </c>
      <c r="P100" s="13">
        <f>SUMIFS('ATL RAW'!$J:$J,'ATL RAW'!$I:$I,'ATL GA Inventory'!$B100,'ATL RAW'!$L:$L,'ATL GA Inventory'!P$3)+SUMIFS('ATL CR'!$J:$J,'ATL CR'!$I:$I,'ATL GA Inventory'!$B100,'ATL CR'!$L:$L,'ATL GA Inventory'!P$3)</f>
        <v>0</v>
      </c>
      <c r="Q100" s="13">
        <f>SUMIFS('ATL RAW'!$J:$J,'ATL RAW'!$I:$I,'ATL GA Inventory'!$B100,'ATL RAW'!$L:$L,'ATL GA Inventory'!Q$3)+SUMIFS('ATL CR'!$J:$J,'ATL CR'!$I:$I,'ATL GA Inventory'!$B100,'ATL CR'!$L:$L,'ATL GA Inventory'!Q$3)</f>
        <v>0</v>
      </c>
      <c r="R100" s="13">
        <f>SUMIFS('ATL RAW'!$J:$J,'ATL RAW'!$I:$I,'ATL GA Inventory'!$B100,'ATL RAW'!$L:$L,'ATL GA Inventory'!R$3)+SUMIFS('ATL CR'!$J:$J,'ATL CR'!$I:$I,'ATL GA Inventory'!$B100,'ATL CR'!$L:$L,'ATL GA Inventory'!R$3)</f>
        <v>0</v>
      </c>
      <c r="S100" s="13">
        <f>SUMIFS('ATL RAW'!$J:$J,'ATL RAW'!$I:$I,'ATL GA Inventory'!$B100,'ATL RAW'!$L:$L,'ATL GA Inventory'!S$3)+SUMIFS('ATL CR'!$J:$J,'ATL CR'!$I:$I,'ATL GA Inventory'!$B100,'ATL CR'!$L:$L,'ATL GA Inventory'!S$3)</f>
        <v>0</v>
      </c>
      <c r="T100" s="13">
        <f>SUMIFS('ATL RAW'!$J:$J,'ATL RAW'!$I:$I,'ATL GA Inventory'!$B100,'ATL RAW'!$L:$L,'ATL GA Inventory'!T$3)+SUMIFS('ATL CR'!$J:$J,'ATL CR'!$I:$I,'ATL GA Inventory'!$B100,'ATL CR'!$L:$L,'ATL GA Inventory'!T$3)</f>
        <v>0</v>
      </c>
      <c r="U100" s="13">
        <f>SUMIFS('ATL RAW'!$J:$J,'ATL RAW'!$I:$I,'ATL GA Inventory'!$B100,'ATL RAW'!$L:$L,'ATL GA Inventory'!U$3)+SUMIFS('ATL CR'!$J:$J,'ATL CR'!$I:$I,'ATL GA Inventory'!$B100,'ATL CR'!$L:$L,'ATL GA Inventory'!U$3)</f>
        <v>0</v>
      </c>
      <c r="V100" s="13">
        <f>SUMIFS('ATL RAW'!$J:$J,'ATL RAW'!$I:$I,'ATL GA Inventory'!$B100,'ATL RAW'!$L:$L,'ATL GA Inventory'!V$3)+SUMIFS('ATL CR'!$J:$J,'ATL CR'!$I:$I,'ATL GA Inventory'!$B100,'ATL CR'!$L:$L,'ATL GA Inventory'!V$3)</f>
        <v>0</v>
      </c>
      <c r="W100" s="13">
        <f>SUMIFS('ATL RAW'!$J:$J,'ATL RAW'!$I:$I,'ATL GA Inventory'!$B100,'ATL RAW'!$L:$L,'ATL GA Inventory'!W$3)+SUMIFS('ATL CR'!$J:$J,'ATL CR'!$I:$I,'ATL GA Inventory'!$B100,'ATL CR'!$L:$L,'ATL GA Inventory'!W$3)</f>
        <v>0</v>
      </c>
      <c r="X100" s="13">
        <f>SUMIFS('ATL RAW'!$J:$J,'ATL RAW'!$I:$I,'ATL GA Inventory'!$B100,'ATL RAW'!$L:$L,'ATL GA Inventory'!X$3)+SUMIFS('ATL CR'!$J:$J,'ATL CR'!$I:$I,'ATL GA Inventory'!$B100,'ATL CR'!$L:$L,'ATL GA Inventory'!X$3)</f>
        <v>0</v>
      </c>
      <c r="Y100" s="13">
        <f>SUMIFS('ATL RAW'!$J:$J,'ATL RAW'!$I:$I,'ATL GA Inventory'!$B100,'ATL RAW'!$L:$L,'ATL GA Inventory'!Y$3)+SUMIFS('ATL CR'!$J:$J,'ATL CR'!$I:$I,'ATL GA Inventory'!$B100,'ATL CR'!$L:$L,'ATL GA Inventory'!Y$3)</f>
        <v>0</v>
      </c>
      <c r="Z100" s="13">
        <f>SUMIFS('ATL RAW'!$J:$J,'ATL RAW'!$I:$I,'ATL GA Inventory'!$B100,'ATL RAW'!$L:$L,'ATL GA Inventory'!Z$3)+SUMIFS('ATL CR'!$J:$J,'ATL CR'!$I:$I,'ATL GA Inventory'!$B100,'ATL CR'!$L:$L,'ATL GA Inventory'!Z$3)</f>
        <v>0</v>
      </c>
      <c r="AA100" s="13">
        <f>SUMIFS('ATL RAW'!$J:$J,'ATL RAW'!$I:$I,'ATL GA Inventory'!$B100,'ATL RAW'!$L:$L,'ATL GA Inventory'!AA$3)+SUMIFS('ATL CR'!$J:$J,'ATL CR'!$I:$I,'ATL GA Inventory'!$B100,'ATL CR'!$L:$L,'ATL GA Inventory'!AA$3)</f>
        <v>0</v>
      </c>
      <c r="AB100" s="13">
        <f>SUMIFS('ATL RAW'!$J:$J,'ATL RAW'!$I:$I,'ATL GA Inventory'!$B100,'ATL RAW'!$L:$L,'ATL GA Inventory'!AB$3)+SUMIFS('ATL CR'!$J:$J,'ATL CR'!$I:$I,'ATL GA Inventory'!$B100,'ATL CR'!$L:$L,'ATL GA Inventory'!AB$3)</f>
        <v>0</v>
      </c>
      <c r="AC100" s="13">
        <f>SUMIFS('ATL RAW'!$J:$J,'ATL RAW'!$I:$I,'ATL GA Inventory'!$B100,'ATL RAW'!$L:$L,'ATL GA Inventory'!AC$3)+SUMIFS('ATL CR'!$J:$J,'ATL CR'!$I:$I,'ATL GA Inventory'!$B100,'ATL CR'!$L:$L,'ATL GA Inventory'!AC$3)</f>
        <v>0</v>
      </c>
      <c r="AD100" s="13">
        <f>SUMIFS('ATL RAW'!$J:$J,'ATL RAW'!$I:$I,'ATL GA Inventory'!$B100,'ATL RAW'!$L:$L,'ATL GA Inventory'!AD$3)+SUMIFS('ATL CR'!$J:$J,'ATL CR'!$I:$I,'ATL GA Inventory'!$B100,'ATL CR'!$L:$L,'ATL GA Inventory'!AD$3)</f>
        <v>0</v>
      </c>
      <c r="AE100" s="13">
        <f>SUMIFS('ATL RAW'!$J:$J,'ATL RAW'!$I:$I,'ATL GA Inventory'!$B100,'ATL RAW'!$L:$L,'ATL GA Inventory'!AE$3)+SUMIFS('ATL CR'!$J:$J,'ATL CR'!$I:$I,'ATL GA Inventory'!$B100,'ATL CR'!$L:$L,'ATL GA Inventory'!AE$3)</f>
        <v>0</v>
      </c>
      <c r="AF100" s="13">
        <f>SUMIFS('ATL RAW'!$J:$J,'ATL RAW'!$I:$I,'ATL GA Inventory'!$B100,'ATL RAW'!$L:$L,'ATL GA Inventory'!AF$3)+SUMIFS('ATL CR'!$J:$J,'ATL CR'!$I:$I,'ATL GA Inventory'!$B100,'ATL CR'!$L:$L,'ATL GA Inventory'!AF$3)</f>
        <v>0</v>
      </c>
      <c r="AG100" s="13">
        <f>SUMIFS('ATL RAW'!$J:$J,'ATL RAW'!$I:$I,'ATL GA Inventory'!$B100,'ATL RAW'!$L:$L,'ATL GA Inventory'!AG$3)+SUMIFS('ATL CR'!$J:$J,'ATL CR'!$I:$I,'ATL GA Inventory'!$B100,'ATL CR'!$L:$L,'ATL GA Inventory'!AG$3)</f>
        <v>0</v>
      </c>
      <c r="AH100" s="13">
        <f>SUMIFS('ATL RAW'!$J:$J,'ATL RAW'!$I:$I,'ATL GA Inventory'!$B100,'ATL RAW'!$L:$L,'ATL GA Inventory'!AH$3)+SUMIFS('ATL CR'!$J:$J,'ATL CR'!$I:$I,'ATL GA Inventory'!$B100,'ATL CR'!$L:$L,'ATL GA Inventory'!AH$3)</f>
        <v>0</v>
      </c>
      <c r="AI100" s="13">
        <f>SUMIFS('ATL RAW'!$J:$J,'ATL RAW'!$I:$I,'ATL GA Inventory'!$B100,'ATL RAW'!$L:$L,'ATL GA Inventory'!AI$3)+SUMIFS('ATL CR'!$J:$J,'ATL CR'!$I:$I,'ATL GA Inventory'!$B100,'ATL CR'!$L:$L,'ATL GA Inventory'!AI$3)</f>
        <v>0</v>
      </c>
      <c r="AJ100" s="13">
        <f>SUMIFS('ATL RAW'!$J:$J,'ATL RAW'!$I:$I,'ATL GA Inventory'!$B100,'ATL RAW'!$L:$L,'ATL GA Inventory'!AJ$3)+SUMIFS('ATL CR'!$J:$J,'ATL CR'!$I:$I,'ATL GA Inventory'!$B100,'ATL CR'!$L:$L,'ATL GA Inventory'!AJ$3)</f>
        <v>0</v>
      </c>
      <c r="AK100" s="13">
        <f>SUMIFS('ATL RAW'!$J:$J,'ATL RAW'!$I:$I,'ATL GA Inventory'!$B100,'ATL RAW'!$L:$L,'ATL GA Inventory'!AK$3)+SUMIFS('ATL CR'!$J:$J,'ATL CR'!$I:$I,'ATL GA Inventory'!$B100,'ATL CR'!$L:$L,'ATL GA Inventory'!AK$3)</f>
        <v>0</v>
      </c>
      <c r="AL100" s="13">
        <f>SUMIFS('ATL RAW'!$J:$J,'ATL RAW'!$I:$I,'ATL GA Inventory'!$B100,'ATL RAW'!$L:$L,'ATL GA Inventory'!AL$3)+SUMIFS('ATL CR'!$J:$J,'ATL CR'!$I:$I,'ATL GA Inventory'!$B100,'ATL CR'!$L:$L,'ATL GA Inventory'!AL$3)</f>
        <v>0</v>
      </c>
      <c r="AM100" s="13">
        <f>SUMIFS('ATL RAW'!$J:$J,'ATL RAW'!$I:$I,'ATL GA Inventory'!$B100,'ATL RAW'!$L:$L,'ATL GA Inventory'!AM$3)+SUMIFS('ATL CR'!$J:$J,'ATL CR'!$I:$I,'ATL GA Inventory'!$B100,'ATL CR'!$L:$L,'ATL GA Inventory'!AM$3)</f>
        <v>0</v>
      </c>
      <c r="AN100" s="13">
        <f>SUMIFS('ATL RAW'!$J:$J,'ATL RAW'!$I:$I,'ATL GA Inventory'!$B100,'ATL RAW'!$L:$L,'ATL GA Inventory'!AN$3)+SUMIFS('ATL CR'!$J:$J,'ATL CR'!$I:$I,'ATL GA Inventory'!$B100,'ATL CR'!$L:$L,'ATL GA Inventory'!AN$3)</f>
        <v>0</v>
      </c>
      <c r="AO100" s="13">
        <f>SUMIFS('ATL RAW'!$J:$J,'ATL RAW'!$I:$I,'ATL GA Inventory'!$B100,'ATL RAW'!$L:$L,'ATL GA Inventory'!AO$3)+SUMIFS('ATL CR'!$J:$J,'ATL CR'!$I:$I,'ATL GA Inventory'!$B100,'ATL CR'!$L:$L,'ATL GA Inventory'!AO$3)</f>
        <v>0</v>
      </c>
      <c r="AP100" s="13">
        <f>SUMIFS('ATL RAW'!$J:$J,'ATL RAW'!$I:$I,'ATL GA Inventory'!$B100,'ATL RAW'!$L:$L,'ATL GA Inventory'!AP$3)+SUMIFS('ATL CR'!$J:$J,'ATL CR'!$I:$I,'ATL GA Inventory'!$B100,'ATL CR'!$L:$L,'ATL GA Inventory'!AP$3)</f>
        <v>0</v>
      </c>
      <c r="AQ100" s="13">
        <f>SUMIFS('ATL RAW'!$J:$J,'ATL RAW'!$I:$I,'ATL GA Inventory'!$B100,'ATL RAW'!$L:$L,'ATL GA Inventory'!AQ$3)+SUMIFS('ATL CR'!$J:$J,'ATL CR'!$I:$I,'ATL GA Inventory'!$B100,'ATL CR'!$L:$L,'ATL GA Inventory'!AQ$3)</f>
        <v>0</v>
      </c>
      <c r="AR100" s="13">
        <f>SUMIFS('ATL RAW'!$J:$J,'ATL RAW'!$I:$I,'ATL GA Inventory'!$B100,'ATL RAW'!$L:$L,'ATL GA Inventory'!AR$3)+SUMIFS('ATL CR'!$J:$J,'ATL CR'!$I:$I,'ATL GA Inventory'!$B100,'ATL CR'!$L:$L,'ATL GA Inventory'!AR$3)</f>
        <v>0</v>
      </c>
      <c r="AS100" s="13">
        <f>SUMIFS('ATL RAW'!$J:$J,'ATL RAW'!$I:$I,'ATL GA Inventory'!$B100,'ATL RAW'!$L:$L,'ATL GA Inventory'!AS$3)+SUMIFS('ATL CR'!$J:$J,'ATL CR'!$I:$I,'ATL GA Inventory'!$B100,'ATL CR'!$L:$L,'ATL GA Inventory'!AS$3)</f>
        <v>0</v>
      </c>
      <c r="AT100" s="13">
        <f>SUMIFS('ATL RAW'!$J:$J,'ATL RAW'!$I:$I,'ATL GA Inventory'!$B100,'ATL RAW'!$L:$L,'ATL GA Inventory'!AT$3)+SUMIFS('ATL CR'!$J:$J,'ATL CR'!$I:$I,'ATL GA Inventory'!$B100,'ATL CR'!$L:$L,'ATL GA Inventory'!AT$3)</f>
        <v>0</v>
      </c>
      <c r="AU100" s="13">
        <f>SUMIFS('ATL RAW'!$J:$J,'ATL RAW'!$I:$I,'ATL GA Inventory'!$B100,'ATL RAW'!$L:$L,'ATL GA Inventory'!AU$3)+SUMIFS('ATL CR'!$J:$J,'ATL CR'!$I:$I,'ATL GA Inventory'!$B100,'ATL CR'!$L:$L,'ATL GA Inventory'!AU$3)</f>
        <v>0</v>
      </c>
      <c r="AV100" s="13">
        <f>SUMIFS('ATL RAW'!$J:$J,'ATL RAW'!$I:$I,'ATL GA Inventory'!$B100,'ATL RAW'!$L:$L,'ATL GA Inventory'!AV$3)+SUMIFS('ATL CR'!$J:$J,'ATL CR'!$I:$I,'ATL GA Inventory'!$B100,'ATL CR'!$L:$L,'ATL GA Inventory'!AV$3)</f>
        <v>0</v>
      </c>
      <c r="AW100" s="13">
        <f>SUMIFS('ATL RAW'!$J:$J,'ATL RAW'!$I:$I,'ATL GA Inventory'!$B100,'ATL RAW'!$L:$L,'ATL GA Inventory'!AW$3)+SUMIFS('ATL CR'!$J:$J,'ATL CR'!$I:$I,'ATL GA Inventory'!$B100,'ATL CR'!$L:$L,'ATL GA Inventory'!AW$3)</f>
        <v>0</v>
      </c>
      <c r="AX100" s="13">
        <f>SUMIFS('ATL RAW'!$J:$J,'ATL RAW'!$I:$I,'ATL GA Inventory'!$B100,'ATL RAW'!$L:$L,'ATL GA Inventory'!AX$3)+SUMIFS('ATL CR'!$J:$J,'ATL CR'!$I:$I,'ATL GA Inventory'!$B100,'ATL CR'!$L:$L,'ATL GA Inventory'!AX$3)</f>
        <v>0</v>
      </c>
      <c r="AY100" s="13">
        <f>SUMIFS('ATL RAW'!$J:$J,'ATL RAW'!$I:$I,'ATL GA Inventory'!$B100,'ATL RAW'!$L:$L,'ATL GA Inventory'!AY$3)+SUMIFS('ATL CR'!$J:$J,'ATL CR'!$I:$I,'ATL GA Inventory'!$B100,'ATL CR'!$L:$L,'ATL GA Inventory'!AY$3)</f>
        <v>0</v>
      </c>
      <c r="AZ100" s="13">
        <f>SUMIFS('ATL RAW'!$J:$J,'ATL RAW'!$I:$I,'ATL GA Inventory'!$B100,'ATL RAW'!$L:$L,'ATL GA Inventory'!AZ$3)+SUMIFS('ATL CR'!$J:$J,'ATL CR'!$I:$I,'ATL GA Inventory'!$B100,'ATL CR'!$L:$L,'ATL GA Inventory'!AZ$3)</f>
        <v>0</v>
      </c>
      <c r="BA100" s="13">
        <f>SUMIFS('ATL RAW'!$J:$J,'ATL RAW'!$I:$I,'ATL GA Inventory'!$B100,'ATL RAW'!$L:$L,'ATL GA Inventory'!BA$3)+SUMIFS('ATL CR'!$J:$J,'ATL CR'!$I:$I,'ATL GA Inventory'!$B100,'ATL CR'!$L:$L,'ATL GA Inventory'!BA$3)</f>
        <v>0</v>
      </c>
      <c r="BB100" s="13">
        <f>SUMIFS('ATL RAW'!$J:$J,'ATL RAW'!$I:$I,'ATL GA Inventory'!$B100,'ATL RAW'!$L:$L,'ATL GA Inventory'!BB$3)+SUMIFS('ATL CR'!$J:$J,'ATL CR'!$I:$I,'ATL GA Inventory'!$B100,'ATL CR'!$L:$L,'ATL GA Inventory'!BB$3)</f>
        <v>0</v>
      </c>
      <c r="BC100" s="13">
        <f>SUMIFS('ATL RAW'!$J:$J,'ATL RAW'!$I:$I,'ATL GA Inventory'!$B100,'ATL RAW'!$L:$L,'ATL GA Inventory'!BC$3)+SUMIFS('ATL CR'!$J:$J,'ATL CR'!$I:$I,'ATL GA Inventory'!$B100,'ATL CR'!$L:$L,'ATL GA Inventory'!BC$3)</f>
        <v>0</v>
      </c>
      <c r="BD100" s="13">
        <f>SUMIFS('ATL RAW'!$J:$J,'ATL RAW'!$I:$I,'ATL GA Inventory'!$B100,'ATL RAW'!$L:$L,'ATL GA Inventory'!BD$3)+SUMIFS('ATL CR'!$J:$J,'ATL CR'!$I:$I,'ATL GA Inventory'!$B100,'ATL CR'!$L:$L,'ATL GA Inventory'!BD$3)</f>
        <v>0</v>
      </c>
      <c r="BE100" s="13">
        <f>SUMIFS('ATL RAW'!$J:$J,'ATL RAW'!$I:$I,'ATL GA Inventory'!$B100,'ATL RAW'!$L:$L,'ATL GA Inventory'!BE$3)+SUMIFS('ATL CR'!$J:$J,'ATL CR'!$I:$I,'ATL GA Inventory'!$B100,'ATL CR'!$L:$L,'ATL GA Inventory'!BE$3)</f>
        <v>0</v>
      </c>
      <c r="BF100" s="13">
        <f>SUMIFS('ATL RAW'!$J:$J,'ATL RAW'!$I:$I,'ATL GA Inventory'!$B100,'ATL RAW'!$L:$L,'ATL GA Inventory'!BF$3)+SUMIFS('ATL CR'!$J:$J,'ATL CR'!$I:$I,'ATL GA Inventory'!$B100,'ATL CR'!$L:$L,'ATL GA Inventory'!BF$3)</f>
        <v>0</v>
      </c>
      <c r="BG100" s="13">
        <f>SUMIFS('ATL RAW'!$J:$J,'ATL RAW'!$I:$I,'ATL GA Inventory'!$B100,'ATL RAW'!$L:$L,'ATL GA Inventory'!BG$3)+SUMIFS('ATL CR'!$J:$J,'ATL CR'!$I:$I,'ATL GA Inventory'!$B100,'ATL CR'!$L:$L,'ATL GA Inventory'!BG$3)</f>
        <v>0</v>
      </c>
      <c r="BH100" s="13">
        <f>SUMIFS('ATL RAW'!$J:$J,'ATL RAW'!$I:$I,'ATL GA Inventory'!$B100,'ATL RAW'!$L:$L,'ATL GA Inventory'!BH$3)+SUMIFS('ATL CR'!$J:$J,'ATL CR'!$I:$I,'ATL GA Inventory'!$B100,'ATL CR'!$L:$L,'ATL GA Inventory'!BH$3)</f>
        <v>0</v>
      </c>
      <c r="BI100" s="13">
        <f>SUMIFS('ATL RAW'!$J:$J,'ATL RAW'!$I:$I,'ATL GA Inventory'!$B100,'ATL RAW'!$L:$L,'ATL GA Inventory'!BI$3)+SUMIFS('ATL CR'!$J:$J,'ATL CR'!$I:$I,'ATL GA Inventory'!$B100,'ATL CR'!$L:$L,'ATL GA Inventory'!BI$3)</f>
        <v>0</v>
      </c>
      <c r="BJ100" s="13">
        <f>SUMIFS('ATL RAW'!$J:$J,'ATL RAW'!$I:$I,'ATL GA Inventory'!$B100,'ATL RAW'!$L:$L,'ATL GA Inventory'!BJ$3)+SUMIFS('ATL CR'!$J:$J,'ATL CR'!$I:$I,'ATL GA Inventory'!$B100,'ATL CR'!$L:$L,'ATL GA Inventory'!BJ$3)</f>
        <v>0</v>
      </c>
      <c r="BK100" s="13">
        <f>SUMIFS('ATL RAW'!$J:$J,'ATL RAW'!$I:$I,'ATL GA Inventory'!$B100,'ATL RAW'!$L:$L,'ATL GA Inventory'!BK$3)+SUMIFS('ATL CR'!$J:$J,'ATL CR'!$I:$I,'ATL GA Inventory'!$B100,'ATL CR'!$L:$L,'ATL GA Inventory'!BK$3)</f>
        <v>0</v>
      </c>
      <c r="BL100" s="13">
        <f>SUMIFS('ATL RAW'!$J:$J,'ATL RAW'!$I:$I,'ATL GA Inventory'!$B100,'ATL RAW'!$L:$L,'ATL GA Inventory'!BL$3)+SUMIFS('ATL CR'!$J:$J,'ATL CR'!$I:$I,'ATL GA Inventory'!$B100,'ATL CR'!$L:$L,'ATL GA Inventory'!BL$3)</f>
        <v>0</v>
      </c>
      <c r="BM100" s="13">
        <f>SUMIFS('ATL RAW'!$J:$J,'ATL RAW'!$I:$I,'ATL GA Inventory'!$B100,'ATL RAW'!$L:$L,'ATL GA Inventory'!BM$3)+SUMIFS('ATL CR'!$J:$J,'ATL CR'!$I:$I,'ATL GA Inventory'!$B100,'ATL CR'!$L:$L,'ATL GA Inventory'!BM$3)</f>
        <v>0</v>
      </c>
      <c r="BN100" s="13">
        <f>SUMIFS('ATL RAW'!$J:$J,'ATL RAW'!$I:$I,'ATL GA Inventory'!$B100,'ATL RAW'!$L:$L,'ATL GA Inventory'!BN$3)+SUMIFS('ATL CR'!$J:$J,'ATL CR'!$I:$I,'ATL GA Inventory'!$B100,'ATL CR'!$L:$L,'ATL GA Inventory'!BN$3)</f>
        <v>0</v>
      </c>
      <c r="BO100" s="13">
        <f>SUMIFS('ATL RAW'!$J:$J,'ATL RAW'!$I:$I,'ATL GA Inventory'!$B100,'ATL RAW'!$L:$L,'ATL GA Inventory'!BO$3)+SUMIFS('ATL CR'!$J:$J,'ATL CR'!$I:$I,'ATL GA Inventory'!$B100,'ATL CR'!$L:$L,'ATL GA Inventory'!BO$3)</f>
        <v>0</v>
      </c>
      <c r="BP100" s="13">
        <f>SUMIFS('ATL RAW'!$J:$J,'ATL RAW'!$I:$I,'ATL GA Inventory'!$B100,'ATL RAW'!$L:$L,'ATL GA Inventory'!BP$3)+SUMIFS('ATL CR'!$J:$J,'ATL CR'!$I:$I,'ATL GA Inventory'!$B100,'ATL CR'!$L:$L,'ATL GA Inventory'!BP$3)</f>
        <v>0</v>
      </c>
      <c r="BQ100" s="13">
        <f>SUMIFS('ATL RAW'!$J:$J,'ATL RAW'!$I:$I,'ATL GA Inventory'!$B100,'ATL RAW'!$L:$L,'ATL GA Inventory'!BQ$3)+SUMIFS('ATL CR'!$J:$J,'ATL CR'!$I:$I,'ATL GA Inventory'!$B100,'ATL CR'!$L:$L,'ATL GA Inventory'!BQ$3)</f>
        <v>0</v>
      </c>
      <c r="BR100" s="13">
        <f>SUMIFS('ATL RAW'!$J:$J,'ATL RAW'!$I:$I,'ATL GA Inventory'!$B100,'ATL RAW'!$L:$L,'ATL GA Inventory'!BR$3)+SUMIFS('ATL CR'!$J:$J,'ATL CR'!$I:$I,'ATL GA Inventory'!$B100,'ATL CR'!$L:$L,'ATL GA Inventory'!BR$3)</f>
        <v>0</v>
      </c>
      <c r="BS100" s="13">
        <f>SUMIFS('ATL RAW'!$J:$J,'ATL RAW'!$I:$I,'ATL GA Inventory'!$B100,'ATL RAW'!$L:$L,'ATL GA Inventory'!BS$3)+SUMIFS('ATL CR'!$J:$J,'ATL CR'!$I:$I,'ATL GA Inventory'!$B100,'ATL CR'!$L:$L,'ATL GA Inventory'!BS$3)</f>
        <v>0</v>
      </c>
      <c r="BT100" s="13">
        <f>SUMIFS('ATL RAW'!$J:$J,'ATL RAW'!$I:$I,'ATL GA Inventory'!$B100,'ATL RAW'!$L:$L,'ATL GA Inventory'!BT$3)+SUMIFS('ATL CR'!$J:$J,'ATL CR'!$I:$I,'ATL GA Inventory'!$B100,'ATL CR'!$L:$L,'ATL GA Inventory'!BT$3)</f>
        <v>0</v>
      </c>
      <c r="BU100" s="13">
        <f>SUMIFS('ATL RAW'!$J:$J,'ATL RAW'!$I:$I,'ATL GA Inventory'!$B100,'ATL RAW'!$L:$L,'ATL GA Inventory'!BU$3)+SUMIFS('ATL CR'!$J:$J,'ATL CR'!$I:$I,'ATL GA Inventory'!$B100,'ATL CR'!$L:$L,'ATL GA Inventory'!BU$3)</f>
        <v>0</v>
      </c>
      <c r="BV100" s="13">
        <f>SUMIFS('ATL RAW'!$J:$J,'ATL RAW'!$I:$I,'ATL GA Inventory'!$B100,'ATL RAW'!$L:$L,'ATL GA Inventory'!BV$3)+SUMIFS('ATL CR'!$J:$J,'ATL CR'!$I:$I,'ATL GA Inventory'!$B100,'ATL CR'!$L:$L,'ATL GA Inventory'!BV$3)</f>
        <v>0</v>
      </c>
      <c r="BW100" s="13">
        <f>SUMIFS('ATL RAW'!$J:$J,'ATL RAW'!$I:$I,'ATL GA Inventory'!$B100,'ATL RAW'!$L:$L,'ATL GA Inventory'!BW$3)+SUMIFS('ATL CR'!$J:$J,'ATL CR'!$I:$I,'ATL GA Inventory'!$B100,'ATL CR'!$L:$L,'ATL GA Inventory'!BW$3)</f>
        <v>0</v>
      </c>
      <c r="BX100" s="13">
        <f>SUMIFS('ATL RAW'!$J:$J,'ATL RAW'!$I:$I,'ATL GA Inventory'!$B100,'ATL RAW'!$L:$L,'ATL GA Inventory'!BX$3)+SUMIFS('ATL CR'!$J:$J,'ATL CR'!$I:$I,'ATL GA Inventory'!$B100,'ATL CR'!$L:$L,'ATL GA Inventory'!BX$3)</f>
        <v>0</v>
      </c>
      <c r="BY100" s="13">
        <f>SUMIFS('ATL RAW'!$J:$J,'ATL RAW'!$I:$I,'ATL GA Inventory'!$B100,'ATL RAW'!$L:$L,'ATL GA Inventory'!BY$3)+SUMIFS('ATL CR'!$J:$J,'ATL CR'!$I:$I,'ATL GA Inventory'!$B100,'ATL CR'!$L:$L,'ATL GA Inventory'!BY$3)</f>
        <v>0</v>
      </c>
      <c r="BZ100" s="13">
        <f>SUMIFS('ATL RAW'!$J:$J,'ATL RAW'!$I:$I,'ATL GA Inventory'!$B100,'ATL RAW'!$L:$L,'ATL GA Inventory'!BZ$3)+SUMIFS('ATL CR'!$J:$J,'ATL CR'!$I:$I,'ATL GA Inventory'!$B100,'ATL CR'!$L:$L,'ATL GA Inventory'!BZ$3)</f>
        <v>0</v>
      </c>
      <c r="CA100" s="13">
        <f>SUMIFS('ATL RAW'!$J:$J,'ATL RAW'!$I:$I,'ATL GA Inventory'!$B100,'ATL RAW'!$L:$L,'ATL GA Inventory'!CA$3)+SUMIFS('ATL CR'!$J:$J,'ATL CR'!$I:$I,'ATL GA Inventory'!$B100,'ATL CR'!$L:$L,'ATL GA Inventory'!CA$3)</f>
        <v>0</v>
      </c>
      <c r="CB100" s="13">
        <f>SUMIFS('ATL RAW'!$J:$J,'ATL RAW'!$I:$I,'ATL GA Inventory'!$B100,'ATL RAW'!$L:$L,'ATL GA Inventory'!CB$3)+SUMIFS('ATL CR'!$J:$J,'ATL CR'!$I:$I,'ATL GA Inventory'!$B100,'ATL CR'!$L:$L,'ATL GA Inventory'!CB$3)</f>
        <v>0</v>
      </c>
      <c r="CC100" s="13">
        <f>SUMIFS('ATL RAW'!$J:$J,'ATL RAW'!$I:$I,'ATL GA Inventory'!$B100,'ATL RAW'!$L:$L,'ATL GA Inventory'!CC$3)+SUMIFS('ATL CR'!$J:$J,'ATL CR'!$I:$I,'ATL GA Inventory'!$B100,'ATL CR'!$L:$L,'ATL GA Inventory'!CC$3)</f>
        <v>0</v>
      </c>
      <c r="CD100" s="13">
        <f>SUMIFS('ATL RAW'!$J:$J,'ATL RAW'!$I:$I,'ATL GA Inventory'!$B100,'ATL RAW'!$L:$L,'ATL GA Inventory'!CD$3)+SUMIFS('ATL CR'!$J:$J,'ATL CR'!$I:$I,'ATL GA Inventory'!$B100,'ATL CR'!$L:$L,'ATL GA Inventory'!CD$3)</f>
        <v>0</v>
      </c>
      <c r="CE100" s="13">
        <f>SUMIFS('ATL RAW'!$J:$J,'ATL RAW'!$I:$I,'ATL GA Inventory'!$B100,'ATL RAW'!$L:$L,'ATL GA Inventory'!CE$3)+SUMIFS('ATL CR'!$J:$J,'ATL CR'!$I:$I,'ATL GA Inventory'!$B100,'ATL CR'!$L:$L,'ATL GA Inventory'!CE$3)</f>
        <v>0</v>
      </c>
      <c r="CF100" s="13">
        <f>SUMIFS('ATL RAW'!$J:$J,'ATL RAW'!$I:$I,'ATL GA Inventory'!$B100,'ATL RAW'!$L:$L,'ATL GA Inventory'!CF$3)+SUMIFS('ATL CR'!$J:$J,'ATL CR'!$I:$I,'ATL GA Inventory'!$B100,'ATL CR'!$L:$L,'ATL GA Inventory'!CF$3)</f>
        <v>0</v>
      </c>
      <c r="CG100" s="13">
        <f>SUMIFS('ATL RAW'!$J:$J,'ATL RAW'!$I:$I,'ATL GA Inventory'!$B100,'ATL RAW'!$L:$L,'ATL GA Inventory'!CG$3)+SUMIFS('ATL CR'!$J:$J,'ATL CR'!$I:$I,'ATL GA Inventory'!$B100,'ATL CR'!$L:$L,'ATL GA Inventory'!CG$3)</f>
        <v>0</v>
      </c>
      <c r="CH100" s="13">
        <f>SUMIFS('ATL RAW'!$J:$J,'ATL RAW'!$I:$I,'ATL GA Inventory'!$B100,'ATL RAW'!$L:$L,'ATL GA Inventory'!CH$3)+SUMIFS('ATL CR'!$J:$J,'ATL CR'!$I:$I,'ATL GA Inventory'!$B100,'ATL CR'!$L:$L,'ATL GA Inventory'!CH$3)</f>
        <v>0</v>
      </c>
      <c r="CI100" s="13">
        <f>SUMIFS('ATL RAW'!$J:$J,'ATL RAW'!$I:$I,'ATL GA Inventory'!$B100,'ATL RAW'!$L:$L,'ATL GA Inventory'!CI$3)+SUMIFS('ATL CR'!$J:$J,'ATL CR'!$I:$I,'ATL GA Inventory'!$B100,'ATL CR'!$L:$L,'ATL GA Inventory'!CI$3)</f>
        <v>0</v>
      </c>
      <c r="CJ100" s="13">
        <f>SUMIFS('ATL RAW'!$J:$J,'ATL RAW'!$I:$I,'ATL GA Inventory'!$B100,'ATL RAW'!$L:$L,'ATL GA Inventory'!CJ$3)+SUMIFS('ATL CR'!$J:$J,'ATL CR'!$I:$I,'ATL GA Inventory'!$B100,'ATL CR'!$L:$L,'ATL GA Inventory'!CJ$3)</f>
        <v>0</v>
      </c>
      <c r="CK100" s="13">
        <f>SUMIFS('ATL RAW'!$J:$J,'ATL RAW'!$I:$I,'ATL GA Inventory'!$B100,'ATL RAW'!$L:$L,'ATL GA Inventory'!CK$3)+SUMIFS('ATL CR'!$J:$J,'ATL CR'!$I:$I,'ATL GA Inventory'!$B100,'ATL CR'!$L:$L,'ATL GA Inventory'!CK$3)</f>
        <v>0</v>
      </c>
      <c r="CL100" s="13">
        <f>SUMIFS('ATL RAW'!$J:$J,'ATL RAW'!$I:$I,'ATL GA Inventory'!$B100,'ATL RAW'!$L:$L,'ATL GA Inventory'!CL$3)+SUMIFS('ATL CR'!$J:$J,'ATL CR'!$I:$I,'ATL GA Inventory'!$B100,'ATL CR'!$L:$L,'ATL GA Inventory'!CL$3)</f>
        <v>0</v>
      </c>
      <c r="CM100" s="13">
        <f>SUMIFS('ATL RAW'!$J:$J,'ATL RAW'!$I:$I,'ATL GA Inventory'!$B100,'ATL RAW'!$L:$L,'ATL GA Inventory'!CM$3)+SUMIFS('ATL CR'!$J:$J,'ATL CR'!$I:$I,'ATL GA Inventory'!$B100,'ATL CR'!$L:$L,'ATL GA Inventory'!CM$3)</f>
        <v>0</v>
      </c>
      <c r="CN100" s="13">
        <f>SUMIFS('ATL RAW'!$J:$J,'ATL RAW'!$I:$I,'ATL GA Inventory'!$B100,'ATL RAW'!$L:$L,'ATL GA Inventory'!CN$3)+SUMIFS('ATL CR'!$J:$J,'ATL CR'!$I:$I,'ATL GA Inventory'!$B100,'ATL CR'!$L:$L,'ATL GA Inventory'!CN$3)</f>
        <v>0</v>
      </c>
      <c r="CO100" s="13">
        <f>SUMIFS('ATL RAW'!$J:$J,'ATL RAW'!$I:$I,'ATL GA Inventory'!$B100,'ATL RAW'!$L:$L,'ATL GA Inventory'!CO$3)+SUMIFS('ATL CR'!$J:$J,'ATL CR'!$I:$I,'ATL GA Inventory'!$B100,'ATL CR'!$L:$L,'ATL GA Inventory'!CO$3)</f>
        <v>0</v>
      </c>
      <c r="CP100" s="13">
        <f>SUMIFS('ATL RAW'!$J:$J,'ATL RAW'!$I:$I,'ATL GA Inventory'!$B100,'ATL RAW'!$L:$L,'ATL GA Inventory'!CP$3)+SUMIFS('ATL CR'!$J:$J,'ATL CR'!$I:$I,'ATL GA Inventory'!$B100,'ATL CR'!$L:$L,'ATL GA Inventory'!CP$3)</f>
        <v>0</v>
      </c>
      <c r="CQ100" s="13">
        <f>SUMIFS('ATL RAW'!$J:$J,'ATL RAW'!$I:$I,'ATL GA Inventory'!$B100,'ATL RAW'!$L:$L,'ATL GA Inventory'!CQ$3)+SUMIFS('ATL CR'!$J:$J,'ATL CR'!$I:$I,'ATL GA Inventory'!$B100,'ATL CR'!$L:$L,'ATL GA Inventory'!CQ$3)</f>
        <v>0</v>
      </c>
      <c r="CR100" s="13">
        <f>SUMIFS('ATL RAW'!$J:$J,'ATL RAW'!$I:$I,'ATL GA Inventory'!$B100,'ATL RAW'!$L:$L,'ATL GA Inventory'!CR$3)+SUMIFS('ATL CR'!$J:$J,'ATL CR'!$I:$I,'ATL GA Inventory'!$B100,'ATL CR'!$L:$L,'ATL GA Inventory'!CR$3)</f>
        <v>0</v>
      </c>
      <c r="CS100" s="13">
        <f>SUMIFS('ATL RAW'!$J:$J,'ATL RAW'!$I:$I,'ATL GA Inventory'!$B100,'ATL RAW'!$L:$L,'ATL GA Inventory'!CS$3)+SUMIFS('ATL CR'!$J:$J,'ATL CR'!$I:$I,'ATL GA Inventory'!$B100,'ATL CR'!$L:$L,'ATL GA Inventory'!CS$3)</f>
        <v>0</v>
      </c>
      <c r="CT100" s="13">
        <f>SUMIFS('ATL RAW'!$J:$J,'ATL RAW'!$I:$I,'ATL GA Inventory'!$B100,'ATL RAW'!$L:$L,'ATL GA Inventory'!CT$3)+SUMIFS('ATL CR'!$J:$J,'ATL CR'!$I:$I,'ATL GA Inventory'!$B100,'ATL CR'!$L:$L,'ATL GA Inventory'!CT$3)</f>
        <v>0</v>
      </c>
      <c r="CU100" s="13">
        <f>SUMIFS('ATL RAW'!$J:$J,'ATL RAW'!$I:$I,'ATL GA Inventory'!$B100,'ATL RAW'!$L:$L,'ATL GA Inventory'!CU$3)+SUMIFS('ATL CR'!$J:$J,'ATL CR'!$I:$I,'ATL GA Inventory'!$B100,'ATL CR'!$L:$L,'ATL GA Inventory'!CU$3)</f>
        <v>0</v>
      </c>
      <c r="CV100" s="13">
        <f>SUMIFS('ATL RAW'!$J:$J,'ATL RAW'!$I:$I,'ATL GA Inventory'!$B100,'ATL RAW'!$L:$L,'ATL GA Inventory'!CV$3)+SUMIFS('ATL CR'!$J:$J,'ATL CR'!$I:$I,'ATL GA Inventory'!$B100,'ATL CR'!$L:$L,'ATL GA Inventory'!CV$3)</f>
        <v>0</v>
      </c>
      <c r="CW100" s="13">
        <f>SUMIFS('ATL RAW'!$J:$J,'ATL RAW'!$I:$I,'ATL GA Inventory'!$B100,'ATL RAW'!$L:$L,'ATL GA Inventory'!CW$3)+SUMIFS('ATL CR'!$J:$J,'ATL CR'!$I:$I,'ATL GA Inventory'!$B100,'ATL CR'!$L:$L,'ATL GA Inventory'!CW$3)</f>
        <v>0</v>
      </c>
      <c r="CX100" s="13">
        <f>SUMIFS('ATL RAW'!$J:$J,'ATL RAW'!$I:$I,'ATL GA Inventory'!$B100,'ATL RAW'!$L:$L,'ATL GA Inventory'!CX$3)+SUMIFS('ATL CR'!$J:$J,'ATL CR'!$I:$I,'ATL GA Inventory'!$B100,'ATL CR'!$L:$L,'ATL GA Inventory'!CX$3)</f>
        <v>0</v>
      </c>
      <c r="CY100" s="13">
        <f>SUMIFS('ATL RAW'!$J:$J,'ATL RAW'!$I:$I,'ATL GA Inventory'!$B100,'ATL RAW'!$L:$L,'ATL GA Inventory'!CY$3)+SUMIFS('ATL CR'!$J:$J,'ATL CR'!$I:$I,'ATL GA Inventory'!$B100,'ATL CR'!$L:$L,'ATL GA Inventory'!CY$3)</f>
        <v>0</v>
      </c>
      <c r="CZ100" s="13">
        <f>SUMIFS('ATL RAW'!$J:$J,'ATL RAW'!$I:$I,'ATL GA Inventory'!$B100,'ATL RAW'!$L:$L,'ATL GA Inventory'!CZ$3)+SUMIFS('ATL CR'!$J:$J,'ATL CR'!$I:$I,'ATL GA Inventory'!$B100,'ATL CR'!$L:$L,'ATL GA Inventory'!CZ$3)</f>
        <v>0</v>
      </c>
      <c r="DA100" s="13">
        <f>SUMIFS('ATL RAW'!$J:$J,'ATL RAW'!$I:$I,'ATL GA Inventory'!$B100,'ATL RAW'!$L:$L,'ATL GA Inventory'!DA$3)+SUMIFS('ATL CR'!$J:$J,'ATL CR'!$I:$I,'ATL GA Inventory'!$B100,'ATL CR'!$L:$L,'ATL GA Inventory'!DA$3)</f>
        <v>0</v>
      </c>
      <c r="DB100" s="13">
        <f>SUMIFS('ATL RAW'!$J:$J,'ATL RAW'!$I:$I,'ATL GA Inventory'!$B100,'ATL RAW'!$L:$L,'ATL GA Inventory'!DB$3)+SUMIFS('ATL CR'!$J:$J,'ATL CR'!$I:$I,'ATL GA Inventory'!$B100,'ATL CR'!$L:$L,'ATL GA Inventory'!DB$3)</f>
        <v>0</v>
      </c>
      <c r="DC100" s="13">
        <f>SUMIFS('ATL RAW'!$J:$J,'ATL RAW'!$I:$I,'ATL GA Inventory'!$B100,'ATL RAW'!$L:$L,'ATL GA Inventory'!DC$3)+SUMIFS('ATL CR'!$J:$J,'ATL CR'!$I:$I,'ATL GA Inventory'!$B100,'ATL CR'!$L:$L,'ATL GA Inventory'!DC$3)</f>
        <v>0</v>
      </c>
      <c r="DD100" s="13">
        <f>SUMIFS('ATL RAW'!$J:$J,'ATL RAW'!$I:$I,'ATL GA Inventory'!$B100,'ATL RAW'!$L:$L,'ATL GA Inventory'!DD$3)+SUMIFS('ATL CR'!$J:$J,'ATL CR'!$I:$I,'ATL GA Inventory'!$B100,'ATL CR'!$L:$L,'ATL GA Inventory'!DD$3)</f>
        <v>0</v>
      </c>
      <c r="DE100" s="13">
        <f>SUMIFS('ATL RAW'!$J:$J,'ATL RAW'!$I:$I,'ATL GA Inventory'!$B100,'ATL RAW'!$L:$L,'ATL GA Inventory'!DE$3)+SUMIFS('ATL CR'!$J:$J,'ATL CR'!$I:$I,'ATL GA Inventory'!$B100,'ATL CR'!$L:$L,'ATL GA Inventory'!DE$3)</f>
        <v>0</v>
      </c>
      <c r="DF100" s="13">
        <f>SUMIFS('ATL RAW'!$J:$J,'ATL RAW'!$I:$I,'ATL GA Inventory'!$B100,'ATL RAW'!$L:$L,'ATL GA Inventory'!DF$3)+SUMIFS('ATL CR'!$J:$J,'ATL CR'!$I:$I,'ATL GA Inventory'!$B100,'ATL CR'!$L:$L,'ATL GA Inventory'!DF$3)</f>
        <v>0</v>
      </c>
      <c r="DG100" s="13">
        <f>SUMIFS('ATL RAW'!$J:$J,'ATL RAW'!$I:$I,'ATL GA Inventory'!$B100,'ATL RAW'!$L:$L,'ATL GA Inventory'!DG$3)+SUMIFS('ATL CR'!$J:$J,'ATL CR'!$I:$I,'ATL GA Inventory'!$B100,'ATL CR'!$L:$L,'ATL GA Inventory'!DG$3)</f>
        <v>0</v>
      </c>
      <c r="DH100" s="13">
        <f>SUMIFS('ATL RAW'!$J:$J,'ATL RAW'!$I:$I,'ATL GA Inventory'!$B100,'ATL RAW'!$L:$L,'ATL GA Inventory'!DH$3)+SUMIFS('ATL CR'!$J:$J,'ATL CR'!$I:$I,'ATL GA Inventory'!$B100,'ATL CR'!$L:$L,'ATL GA Inventory'!DH$3)</f>
        <v>0</v>
      </c>
      <c r="DI100" s="13">
        <f>SUMIFS('ATL RAW'!$J:$J,'ATL RAW'!$I:$I,'ATL GA Inventory'!$B100,'ATL RAW'!$L:$L,'ATL GA Inventory'!DI$3)+SUMIFS('ATL CR'!$J:$J,'ATL CR'!$I:$I,'ATL GA Inventory'!$B100,'ATL CR'!$L:$L,'ATL GA Inventory'!DI$3)</f>
        <v>0</v>
      </c>
      <c r="DJ100" s="13">
        <f>SUMIFS('ATL RAW'!$J:$J,'ATL RAW'!$I:$I,'ATL GA Inventory'!$B100,'ATL RAW'!$L:$L,'ATL GA Inventory'!DJ$3)+SUMIFS('ATL CR'!$J:$J,'ATL CR'!$I:$I,'ATL GA Inventory'!$B100,'ATL CR'!$L:$L,'ATL GA Inventory'!DJ$3)</f>
        <v>0</v>
      </c>
      <c r="DK100" s="13">
        <f>SUMIFS('ATL RAW'!$J:$J,'ATL RAW'!$I:$I,'ATL GA Inventory'!$B100,'ATL RAW'!$L:$L,'ATL GA Inventory'!DK$3)+SUMIFS('ATL CR'!$J:$J,'ATL CR'!$I:$I,'ATL GA Inventory'!$B100,'ATL CR'!$L:$L,'ATL GA Inventory'!DK$3)</f>
        <v>0</v>
      </c>
      <c r="DL100" s="13">
        <f>SUMIFS('ATL RAW'!$J:$J,'ATL RAW'!$I:$I,'ATL GA Inventory'!$B100,'ATL RAW'!$L:$L,'ATL GA Inventory'!DL$3)+SUMIFS('ATL CR'!$J:$J,'ATL CR'!$I:$I,'ATL GA Inventory'!$B100,'ATL CR'!$L:$L,'ATL GA Inventory'!DL$3)</f>
        <v>0</v>
      </c>
      <c r="DM100" s="13">
        <f>SUMIFS('ATL RAW'!$J:$J,'ATL RAW'!$I:$I,'ATL GA Inventory'!$B100,'ATL RAW'!$L:$L,'ATL GA Inventory'!DM$3)+SUMIFS('ATL CR'!$J:$J,'ATL CR'!$I:$I,'ATL GA Inventory'!$B100,'ATL CR'!$L:$L,'ATL GA Inventory'!DM$3)</f>
        <v>0</v>
      </c>
      <c r="DN100" s="13">
        <f>SUMIFS('ATL RAW'!$J:$J,'ATL RAW'!$I:$I,'ATL GA Inventory'!$B100,'ATL RAW'!$L:$L,'ATL GA Inventory'!DN$3)+SUMIFS('ATL CR'!$J:$J,'ATL CR'!$I:$I,'ATL GA Inventory'!$B100,'ATL CR'!$L:$L,'ATL GA Inventory'!DN$3)</f>
        <v>0</v>
      </c>
      <c r="DO100" s="13">
        <f>SUMIFS('ATL RAW'!$J:$J,'ATL RAW'!$I:$I,'ATL GA Inventory'!$B100,'ATL RAW'!$L:$L,'ATL GA Inventory'!DO$3)+SUMIFS('ATL CR'!$J:$J,'ATL CR'!$I:$I,'ATL GA Inventory'!$B100,'ATL CR'!$L:$L,'ATL GA Inventory'!DO$3)</f>
        <v>0</v>
      </c>
      <c r="DP100" s="13">
        <f>SUMIFS('ATL RAW'!$J:$J,'ATL RAW'!$I:$I,'ATL GA Inventory'!$B100,'ATL RAW'!$L:$L,'ATL GA Inventory'!DP$3)+SUMIFS('ATL CR'!$J:$J,'ATL CR'!$I:$I,'ATL GA Inventory'!$B100,'ATL CR'!$L:$L,'ATL GA Inventory'!DP$3)</f>
        <v>0</v>
      </c>
      <c r="DQ100" s="13">
        <f>SUMIFS('ATL RAW'!$J:$J,'ATL RAW'!$I:$I,'ATL GA Inventory'!$B100,'ATL RAW'!$L:$L,'ATL GA Inventory'!DQ$3)+SUMIFS('ATL CR'!$J:$J,'ATL CR'!$I:$I,'ATL GA Inventory'!$B100,'ATL CR'!$L:$L,'ATL GA Inventory'!DQ$3)</f>
        <v>0</v>
      </c>
      <c r="DR100" s="13">
        <f>SUMIFS('ATL RAW'!$J:$J,'ATL RAW'!$I:$I,'ATL GA Inventory'!$B100,'ATL RAW'!$L:$L,'ATL GA Inventory'!DR$3)+SUMIFS('ATL CR'!$J:$J,'ATL CR'!$I:$I,'ATL GA Inventory'!$B100,'ATL CR'!$L:$L,'ATL GA Inventory'!DR$3)</f>
        <v>0</v>
      </c>
      <c r="DS100" s="13">
        <f>SUMIFS('ATL RAW'!$J:$J,'ATL RAW'!$I:$I,'ATL GA Inventory'!$B100,'ATL RAW'!$L:$L,'ATL GA Inventory'!DS$3)+SUMIFS('ATL CR'!$J:$J,'ATL CR'!$I:$I,'ATL GA Inventory'!$B100,'ATL CR'!$L:$L,'ATL GA Inventory'!DS$3)</f>
        <v>0</v>
      </c>
      <c r="DT100" s="13">
        <f>SUMIFS('ATL RAW'!$J:$J,'ATL RAW'!$I:$I,'ATL GA Inventory'!$B100,'ATL RAW'!$L:$L,'ATL GA Inventory'!DT$3)+SUMIFS('ATL CR'!$J:$J,'ATL CR'!$I:$I,'ATL GA Inventory'!$B100,'ATL CR'!$L:$L,'ATL GA Inventory'!DT$3)</f>
        <v>0</v>
      </c>
      <c r="DU100" s="13">
        <f>SUMIFS('ATL RAW'!$J:$J,'ATL RAW'!$I:$I,'ATL GA Inventory'!$B100,'ATL RAW'!$L:$L,'ATL GA Inventory'!DU$3)+SUMIFS('ATL CR'!$J:$J,'ATL CR'!$I:$I,'ATL GA Inventory'!$B100,'ATL CR'!$L:$L,'ATL GA Inventory'!DU$3)</f>
        <v>0</v>
      </c>
      <c r="DV100" s="13">
        <f>SUMIFS('ATL RAW'!$J:$J,'ATL RAW'!$I:$I,'ATL GA Inventory'!$B100,'ATL RAW'!$L:$L,'ATL GA Inventory'!DV$3)+SUMIFS('ATL CR'!$J:$J,'ATL CR'!$I:$I,'ATL GA Inventory'!$B100,'ATL CR'!$L:$L,'ATL GA Inventory'!DV$3)</f>
        <v>0</v>
      </c>
      <c r="DW100" s="13">
        <f>SUMIFS('ATL RAW'!$J:$J,'ATL RAW'!$I:$I,'ATL GA Inventory'!$B100,'ATL RAW'!$L:$L,'ATL GA Inventory'!DW$3)+SUMIFS('ATL CR'!$J:$J,'ATL CR'!$I:$I,'ATL GA Inventory'!$B100,'ATL CR'!$L:$L,'ATL GA Inventory'!DW$3)</f>
        <v>0</v>
      </c>
      <c r="DX100" s="13">
        <f>SUMIFS('ATL RAW'!$J:$J,'ATL RAW'!$I:$I,'ATL GA Inventory'!$B100,'ATL RAW'!$L:$L,'ATL GA Inventory'!DX$3)+SUMIFS('ATL CR'!$J:$J,'ATL CR'!$I:$I,'ATL GA Inventory'!$B100,'ATL CR'!$L:$L,'ATL GA Inventory'!DX$3)</f>
        <v>0</v>
      </c>
      <c r="DY100" s="13">
        <f>SUMIFS('ATL RAW'!$J:$J,'ATL RAW'!$I:$I,'ATL GA Inventory'!$B100,'ATL RAW'!$L:$L,'ATL GA Inventory'!DY$3)+SUMIFS('ATL CR'!$J:$J,'ATL CR'!$I:$I,'ATL GA Inventory'!$B100,'ATL CR'!$L:$L,'ATL GA Inventory'!DY$3)</f>
        <v>0</v>
      </c>
      <c r="DZ100" s="13">
        <f>SUMIFS('ATL RAW'!$J:$J,'ATL RAW'!$I:$I,'ATL GA Inventory'!$B100,'ATL RAW'!$L:$L,'ATL GA Inventory'!DZ$3)+SUMIFS('ATL CR'!$J:$J,'ATL CR'!$I:$I,'ATL GA Inventory'!$B100,'ATL CR'!$L:$L,'ATL GA Inventory'!DZ$3)</f>
        <v>0</v>
      </c>
      <c r="EA100" s="13">
        <f>SUMIFS('ATL RAW'!$J:$J,'ATL RAW'!$I:$I,'ATL GA Inventory'!$B100,'ATL RAW'!$L:$L,'ATL GA Inventory'!EA$3)+SUMIFS('ATL CR'!$J:$J,'ATL CR'!$I:$I,'ATL GA Inventory'!$B100,'ATL CR'!$L:$L,'ATL GA Inventory'!EA$3)</f>
        <v>0</v>
      </c>
      <c r="EB100" s="13">
        <f>SUMIFS('ATL RAW'!$J:$J,'ATL RAW'!$I:$I,'ATL GA Inventory'!$B100,'ATL RAW'!$L:$L,'ATL GA Inventory'!EB$3)+SUMIFS('ATL CR'!$J:$J,'ATL CR'!$I:$I,'ATL GA Inventory'!$B100,'ATL CR'!$L:$L,'ATL GA Inventory'!EB$3)</f>
        <v>0</v>
      </c>
      <c r="EC100" s="13">
        <f>SUMIFS('ATL RAW'!$J:$J,'ATL RAW'!$I:$I,'ATL GA Inventory'!$B100,'ATL RAW'!$L:$L,'ATL GA Inventory'!EC$3)+SUMIFS('ATL CR'!$J:$J,'ATL CR'!$I:$I,'ATL GA Inventory'!$B100,'ATL CR'!$L:$L,'ATL GA Inventory'!EC$3)</f>
        <v>0</v>
      </c>
      <c r="ED100" s="13">
        <f>SUMIFS('ATL RAW'!$J:$J,'ATL RAW'!$I:$I,'ATL GA Inventory'!$B100,'ATL RAW'!$L:$L,'ATL GA Inventory'!ED$3)+SUMIFS('ATL CR'!$J:$J,'ATL CR'!$I:$I,'ATL GA Inventory'!$B100,'ATL CR'!$L:$L,'ATL GA Inventory'!ED$3)</f>
        <v>0</v>
      </c>
      <c r="EE100" s="13">
        <f>SUMIFS('ATL RAW'!$J:$J,'ATL RAW'!$I:$I,'ATL GA Inventory'!$B100,'ATL RAW'!$L:$L,'ATL GA Inventory'!EE$3)+SUMIFS('ATL CR'!$J:$J,'ATL CR'!$I:$I,'ATL GA Inventory'!$B100,'ATL CR'!$L:$L,'ATL GA Inventory'!EE$3)</f>
        <v>0</v>
      </c>
      <c r="EF100" s="13">
        <f>SUMIFS('ATL RAW'!$J:$J,'ATL RAW'!$I:$I,'ATL GA Inventory'!$B100,'ATL RAW'!$L:$L,'ATL GA Inventory'!EF$3)+SUMIFS('ATL CR'!$J:$J,'ATL CR'!$I:$I,'ATL GA Inventory'!$B100,'ATL CR'!$L:$L,'ATL GA Inventory'!EF$3)</f>
        <v>0</v>
      </c>
      <c r="EG100" s="13">
        <f>SUMIFS('ATL RAW'!$J:$J,'ATL RAW'!$I:$I,'ATL GA Inventory'!$B100,'ATL RAW'!$L:$L,'ATL GA Inventory'!EG$3)+SUMIFS('ATL CR'!$J:$J,'ATL CR'!$I:$I,'ATL GA Inventory'!$B100,'ATL CR'!$L:$L,'ATL GA Inventory'!EG$3)</f>
        <v>0</v>
      </c>
      <c r="EH100" s="13">
        <f>SUMIFS('ATL RAW'!$J:$J,'ATL RAW'!$I:$I,'ATL GA Inventory'!$B100,'ATL RAW'!$L:$L,'ATL GA Inventory'!EH$3)+SUMIFS('ATL CR'!$J:$J,'ATL CR'!$I:$I,'ATL GA Inventory'!$B100,'ATL CR'!$L:$L,'ATL GA Inventory'!EH$3)</f>
        <v>0</v>
      </c>
      <c r="EI100" s="13">
        <f>SUMIFS('ATL RAW'!$J:$J,'ATL RAW'!$I:$I,'ATL GA Inventory'!$B100,'ATL RAW'!$L:$L,'ATL GA Inventory'!EI$3)+SUMIFS('ATL CR'!$J:$J,'ATL CR'!$I:$I,'ATL GA Inventory'!$B100,'ATL CR'!$L:$L,'ATL GA Inventory'!EI$3)</f>
        <v>0</v>
      </c>
      <c r="EJ100" s="13">
        <f>SUMIFS('ATL RAW'!$J:$J,'ATL RAW'!$I:$I,'ATL GA Inventory'!$B100,'ATL RAW'!$L:$L,'ATL GA Inventory'!EJ$3)+SUMIFS('ATL CR'!$J:$J,'ATL CR'!$I:$I,'ATL GA Inventory'!$B100,'ATL CR'!$L:$L,'ATL GA Inventory'!EJ$3)</f>
        <v>0</v>
      </c>
      <c r="EK100" s="13">
        <f>SUMIFS('ATL RAW'!$J:$J,'ATL RAW'!$I:$I,'ATL GA Inventory'!$B100,'ATL RAW'!$L:$L,'ATL GA Inventory'!EK$3)+SUMIFS('ATL CR'!$J:$J,'ATL CR'!$I:$I,'ATL GA Inventory'!$B100,'ATL CR'!$L:$L,'ATL GA Inventory'!EK$3)</f>
        <v>0</v>
      </c>
      <c r="EL100" s="13">
        <f>SUMIFS('ATL RAW'!$J:$J,'ATL RAW'!$I:$I,'ATL GA Inventory'!$B100,'ATL RAW'!$L:$L,'ATL GA Inventory'!EL$3)+SUMIFS('ATL CR'!$J:$J,'ATL CR'!$I:$I,'ATL GA Inventory'!$B100,'ATL CR'!$L:$L,'ATL GA Inventory'!EL$3)</f>
        <v>0</v>
      </c>
      <c r="EM100" s="13">
        <f>SUMIFS('ATL RAW'!$J:$J,'ATL RAW'!$I:$I,'ATL GA Inventory'!$B100,'ATL RAW'!$L:$L,'ATL GA Inventory'!EM$3)+SUMIFS('ATL CR'!$J:$J,'ATL CR'!$I:$I,'ATL GA Inventory'!$B100,'ATL CR'!$L:$L,'ATL GA Inventory'!EM$3)</f>
        <v>0</v>
      </c>
      <c r="EN100" s="13">
        <f>SUMIFS('ATL RAW'!$J:$J,'ATL RAW'!$I:$I,'ATL GA Inventory'!$B100,'ATL RAW'!$L:$L,'ATL GA Inventory'!EN$3)+SUMIFS('ATL CR'!$J:$J,'ATL CR'!$I:$I,'ATL GA Inventory'!$B100,'ATL CR'!$L:$L,'ATL GA Inventory'!EN$3)</f>
        <v>0</v>
      </c>
      <c r="EO100" s="13">
        <f>SUMIFS('ATL RAW'!$J:$J,'ATL RAW'!$I:$I,'ATL GA Inventory'!$B100,'ATL RAW'!$L:$L,'ATL GA Inventory'!EO$3)+SUMIFS('ATL CR'!$J:$J,'ATL CR'!$I:$I,'ATL GA Inventory'!$B100,'ATL CR'!$L:$L,'ATL GA Inventory'!EO$3)</f>
        <v>0</v>
      </c>
      <c r="EP100" s="13">
        <f>SUMIFS('ATL RAW'!$J:$J,'ATL RAW'!$I:$I,'ATL GA Inventory'!$B100,'ATL RAW'!$L:$L,'ATL GA Inventory'!EP$3)+SUMIFS('ATL CR'!$J:$J,'ATL CR'!$I:$I,'ATL GA Inventory'!$B100,'ATL CR'!$L:$L,'ATL GA Inventory'!EP$3)</f>
        <v>0</v>
      </c>
      <c r="EQ100" s="13">
        <f>SUMIFS('ATL RAW'!$J:$J,'ATL RAW'!$I:$I,'ATL GA Inventory'!$B100,'ATL RAW'!$L:$L,'ATL GA Inventory'!EQ$3)+SUMIFS('ATL CR'!$J:$J,'ATL CR'!$I:$I,'ATL GA Inventory'!$B100,'ATL CR'!$L:$L,'ATL GA Inventory'!EQ$3)</f>
        <v>0</v>
      </c>
      <c r="ER100" s="13">
        <f>SUMIFS('ATL RAW'!$J:$J,'ATL RAW'!$I:$I,'ATL GA Inventory'!$B100,'ATL RAW'!$L:$L,'ATL GA Inventory'!ER$3)+SUMIFS('ATL CR'!$J:$J,'ATL CR'!$I:$I,'ATL GA Inventory'!$B100,'ATL CR'!$L:$L,'ATL GA Inventory'!ER$3)</f>
        <v>0</v>
      </c>
      <c r="ES100" s="13">
        <f>SUMIFS('ATL RAW'!$J:$J,'ATL RAW'!$I:$I,'ATL GA Inventory'!$B100,'ATL RAW'!$L:$L,'ATL GA Inventory'!ES$3)+SUMIFS('ATL CR'!$J:$J,'ATL CR'!$I:$I,'ATL GA Inventory'!$B100,'ATL CR'!$L:$L,'ATL GA Inventory'!ES$3)</f>
        <v>0</v>
      </c>
      <c r="ET100" s="13">
        <f>SUMIFS('ATL RAW'!$J:$J,'ATL RAW'!$I:$I,'ATL GA Inventory'!$B100,'ATL RAW'!$L:$L,'ATL GA Inventory'!ET$3)+SUMIFS('ATL CR'!$J:$J,'ATL CR'!$I:$I,'ATL GA Inventory'!$B100,'ATL CR'!$L:$L,'ATL GA Inventory'!ET$3)</f>
        <v>0</v>
      </c>
      <c r="EU100" s="13">
        <f>SUMIFS('ATL RAW'!$J:$J,'ATL RAW'!$I:$I,'ATL GA Inventory'!$B100,'ATL RAW'!$L:$L,'ATL GA Inventory'!EU$3)+SUMIFS('ATL CR'!$J:$J,'ATL CR'!$I:$I,'ATL GA Inventory'!$B100,'ATL CR'!$L:$L,'ATL GA Inventory'!EU$3)</f>
        <v>0</v>
      </c>
      <c r="EV100" s="13">
        <f>SUMIFS('ATL RAW'!$J:$J,'ATL RAW'!$I:$I,'ATL GA Inventory'!$B100,'ATL RAW'!$L:$L,'ATL GA Inventory'!EV$3)+SUMIFS('ATL CR'!$J:$J,'ATL CR'!$I:$I,'ATL GA Inventory'!$B100,'ATL CR'!$L:$L,'ATL GA Inventory'!EV$3)</f>
        <v>0</v>
      </c>
      <c r="EW100" s="13">
        <f>SUMIFS('ATL RAW'!$J:$J,'ATL RAW'!$I:$I,'ATL GA Inventory'!$B100,'ATL RAW'!$L:$L,'ATL GA Inventory'!EW$3)+SUMIFS('ATL CR'!$J:$J,'ATL CR'!$I:$I,'ATL GA Inventory'!$B100,'ATL CR'!$L:$L,'ATL GA Inventory'!EW$3)</f>
        <v>0</v>
      </c>
      <c r="EX100" s="13">
        <f>SUMIFS('ATL RAW'!$J:$J,'ATL RAW'!$I:$I,'ATL GA Inventory'!$B100,'ATL RAW'!$L:$L,'ATL GA Inventory'!EX$3)+SUMIFS('ATL CR'!$J:$J,'ATL CR'!$I:$I,'ATL GA Inventory'!$B100,'ATL CR'!$L:$L,'ATL GA Inventory'!EX$3)</f>
        <v>0</v>
      </c>
      <c r="EY100" s="13">
        <f>SUMIFS('ATL RAW'!$J:$J,'ATL RAW'!$I:$I,'ATL GA Inventory'!$B100,'ATL RAW'!$L:$L,'ATL GA Inventory'!EY$3)+SUMIFS('ATL CR'!$J:$J,'ATL CR'!$I:$I,'ATL GA Inventory'!$B100,'ATL CR'!$L:$L,'ATL GA Inventory'!EY$3)</f>
        <v>0</v>
      </c>
      <c r="EZ100" s="13">
        <f>SUMIFS('ATL RAW'!$J:$J,'ATL RAW'!$I:$I,'ATL GA Inventory'!$B100,'ATL RAW'!$L:$L,'ATL GA Inventory'!EZ$3)+SUMIFS('ATL CR'!$J:$J,'ATL CR'!$I:$I,'ATL GA Inventory'!$B100,'ATL CR'!$L:$L,'ATL GA Inventory'!EZ$3)</f>
        <v>0</v>
      </c>
      <c r="FA100" s="13">
        <f>SUMIFS('ATL RAW'!$J:$J,'ATL RAW'!$I:$I,'ATL GA Inventory'!$B100,'ATL RAW'!$L:$L,'ATL GA Inventory'!FA$3)+SUMIFS('ATL CR'!$J:$J,'ATL CR'!$I:$I,'ATL GA Inventory'!$B100,'ATL CR'!$L:$L,'ATL GA Inventory'!FA$3)</f>
        <v>0</v>
      </c>
      <c r="FB100" s="13">
        <f>SUMIFS('ATL RAW'!$J:$J,'ATL RAW'!$I:$I,'ATL GA Inventory'!$B100,'ATL RAW'!$L:$L,'ATL GA Inventory'!FB$3)+SUMIFS('ATL CR'!$J:$J,'ATL CR'!$I:$I,'ATL GA Inventory'!$B100,'ATL CR'!$L:$L,'ATL GA Inventory'!FB$3)</f>
        <v>0</v>
      </c>
      <c r="FC100" s="13">
        <f>SUMIFS('ATL RAW'!$J:$J,'ATL RAW'!$I:$I,'ATL GA Inventory'!$B100,'ATL RAW'!$L:$L,'ATL GA Inventory'!FC$3)+SUMIFS('ATL CR'!$J:$J,'ATL CR'!$I:$I,'ATL GA Inventory'!$B100,'ATL CR'!$L:$L,'ATL GA Inventory'!FC$3)</f>
        <v>0</v>
      </c>
      <c r="FD100" s="13">
        <f>SUMIFS('ATL RAW'!$J:$J,'ATL RAW'!$I:$I,'ATL GA Inventory'!$B100,'ATL RAW'!$L:$L,'ATL GA Inventory'!FD$3)+SUMIFS('ATL CR'!$J:$J,'ATL CR'!$I:$I,'ATL GA Inventory'!$B100,'ATL CR'!$L:$L,'ATL GA Inventory'!FD$3)</f>
        <v>0</v>
      </c>
      <c r="FE100" s="13">
        <f>SUMIFS('ATL RAW'!$J:$J,'ATL RAW'!$I:$I,'ATL GA Inventory'!$B100,'ATL RAW'!$L:$L,'ATL GA Inventory'!FE$3)+SUMIFS('ATL CR'!$J:$J,'ATL CR'!$I:$I,'ATL GA Inventory'!$B100,'ATL CR'!$L:$L,'ATL GA Inventory'!FE$3)</f>
        <v>0</v>
      </c>
      <c r="FF100" s="13">
        <f>SUMIFS('ATL RAW'!$J:$J,'ATL RAW'!$I:$I,'ATL GA Inventory'!$B100,'ATL RAW'!$L:$L,'ATL GA Inventory'!FF$3)+SUMIFS('ATL CR'!$J:$J,'ATL CR'!$I:$I,'ATL GA Inventory'!$B100,'ATL CR'!$L:$L,'ATL GA Inventory'!FF$3)</f>
        <v>0</v>
      </c>
      <c r="FG100" s="13">
        <f>SUMIFS('ATL RAW'!$J:$J,'ATL RAW'!$I:$I,'ATL GA Inventory'!$B100,'ATL RAW'!$L:$L,'ATL GA Inventory'!FG$3)+SUMIFS('ATL CR'!$J:$J,'ATL CR'!$I:$I,'ATL GA Inventory'!$B100,'ATL CR'!$L:$L,'ATL GA Inventory'!FG$3)</f>
        <v>0</v>
      </c>
      <c r="FH100" s="13">
        <f>SUMIFS('ATL RAW'!$J:$J,'ATL RAW'!$I:$I,'ATL GA Inventory'!$B100,'ATL RAW'!$L:$L,'ATL GA Inventory'!FH$3)+SUMIFS('ATL CR'!$J:$J,'ATL CR'!$I:$I,'ATL GA Inventory'!$B100,'ATL CR'!$L:$L,'ATL GA Inventory'!FH$3)</f>
        <v>0</v>
      </c>
      <c r="FI100" s="13">
        <f>SUMIFS('ATL RAW'!$J:$J,'ATL RAW'!$I:$I,'ATL GA Inventory'!$B100,'ATL RAW'!$L:$L,'ATL GA Inventory'!FI$3)+SUMIFS('ATL CR'!$J:$J,'ATL CR'!$I:$I,'ATL GA Inventory'!$B100,'ATL CR'!$L:$L,'ATL GA Inventory'!FI$3)</f>
        <v>0</v>
      </c>
      <c r="FJ100" s="13">
        <f>SUMIFS('ATL RAW'!$J:$J,'ATL RAW'!$I:$I,'ATL GA Inventory'!$B100,'ATL RAW'!$L:$L,'ATL GA Inventory'!FJ$3)+SUMIFS('ATL CR'!$J:$J,'ATL CR'!$I:$I,'ATL GA Inventory'!$B100,'ATL CR'!$L:$L,'ATL GA Inventory'!FJ$3)</f>
        <v>0</v>
      </c>
      <c r="FK100" s="13">
        <f>SUMIFS('ATL RAW'!$J:$J,'ATL RAW'!$I:$I,'ATL GA Inventory'!$B100,'ATL RAW'!$L:$L,'ATL GA Inventory'!FK$3)+SUMIFS('ATL CR'!$J:$J,'ATL CR'!$I:$I,'ATL GA Inventory'!$B100,'ATL CR'!$L:$L,'ATL GA Inventory'!FK$3)</f>
        <v>0</v>
      </c>
      <c r="FL100" s="13">
        <f>SUMIFS('ATL RAW'!$J:$J,'ATL RAW'!$I:$I,'ATL GA Inventory'!$B100,'ATL RAW'!$L:$L,'ATL GA Inventory'!FL$3)+SUMIFS('ATL CR'!$J:$J,'ATL CR'!$I:$I,'ATL GA Inventory'!$B100,'ATL CR'!$L:$L,'ATL GA Inventory'!FL$3)</f>
        <v>0</v>
      </c>
      <c r="FM100" s="13">
        <f>SUMIFS('ATL RAW'!$J:$J,'ATL RAW'!$I:$I,'ATL GA Inventory'!$B100,'ATL RAW'!$L:$L,'ATL GA Inventory'!FM$3)+SUMIFS('ATL CR'!$J:$J,'ATL CR'!$I:$I,'ATL GA Inventory'!$B100,'ATL CR'!$L:$L,'ATL GA Inventory'!FM$3)</f>
        <v>0</v>
      </c>
      <c r="FN100" s="13">
        <f>SUMIFS('ATL RAW'!$J:$J,'ATL RAW'!$I:$I,'ATL GA Inventory'!$B100,'ATL RAW'!$L:$L,'ATL GA Inventory'!FN$3)+SUMIFS('ATL CR'!$J:$J,'ATL CR'!$I:$I,'ATL GA Inventory'!$B100,'ATL CR'!$L:$L,'ATL GA Inventory'!FN$3)</f>
        <v>0</v>
      </c>
      <c r="FO100" s="13">
        <f>SUMIFS('ATL RAW'!$J:$J,'ATL RAW'!$I:$I,'ATL GA Inventory'!$B100,'ATL RAW'!$L:$L,'ATL GA Inventory'!FO$3)+SUMIFS('ATL CR'!$J:$J,'ATL CR'!$I:$I,'ATL GA Inventory'!$B100,'ATL CR'!$L:$L,'ATL GA Inventory'!FO$3)</f>
        <v>0</v>
      </c>
      <c r="FP100" s="13">
        <f>SUMIFS('ATL RAW'!$J:$J,'ATL RAW'!$I:$I,'ATL GA Inventory'!$B100,'ATL RAW'!$L:$L,'ATL GA Inventory'!FP$3)+SUMIFS('ATL CR'!$J:$J,'ATL CR'!$I:$I,'ATL GA Inventory'!$B100,'ATL CR'!$L:$L,'ATL GA Inventory'!FP$3)</f>
        <v>0</v>
      </c>
      <c r="FQ100" s="13">
        <f>SUMIFS('ATL RAW'!$J:$J,'ATL RAW'!$I:$I,'ATL GA Inventory'!$B100,'ATL RAW'!$L:$L,'ATL GA Inventory'!FQ$3)+SUMIFS('ATL CR'!$J:$J,'ATL CR'!$I:$I,'ATL GA Inventory'!$B100,'ATL CR'!$L:$L,'ATL GA Inventory'!FQ$3)</f>
        <v>0</v>
      </c>
      <c r="FR100" s="13">
        <f>SUMIFS('ATL RAW'!$J:$J,'ATL RAW'!$I:$I,'ATL GA Inventory'!$B100,'ATL RAW'!$L:$L,'ATL GA Inventory'!FR$3)+SUMIFS('ATL CR'!$J:$J,'ATL CR'!$I:$I,'ATL GA Inventory'!$B100,'ATL CR'!$L:$L,'ATL GA Inventory'!FR$3)</f>
        <v>0</v>
      </c>
      <c r="FS100" s="13">
        <f>SUMIFS('ATL RAW'!$J:$J,'ATL RAW'!$I:$I,'ATL GA Inventory'!$B100,'ATL RAW'!$L:$L,'ATL GA Inventory'!FS$3)+SUMIFS('ATL CR'!$J:$J,'ATL CR'!$I:$I,'ATL GA Inventory'!$B100,'ATL CR'!$L:$L,'ATL GA Inventory'!FS$3)</f>
        <v>0</v>
      </c>
      <c r="FT100" s="13">
        <f>SUMIFS('ATL RAW'!$J:$J,'ATL RAW'!$I:$I,'ATL GA Inventory'!$B100,'ATL RAW'!$L:$L,'ATL GA Inventory'!FT$3)+SUMIFS('ATL CR'!$J:$J,'ATL CR'!$I:$I,'ATL GA Inventory'!$B100,'ATL CR'!$L:$L,'ATL GA Inventory'!FT$3)</f>
        <v>0</v>
      </c>
      <c r="FU100" s="13">
        <f>SUMIFS('ATL RAW'!$J:$J,'ATL RAW'!$I:$I,'ATL GA Inventory'!$B100,'ATL RAW'!$L:$L,'ATL GA Inventory'!FU$3)+SUMIFS('ATL CR'!$J:$J,'ATL CR'!$I:$I,'ATL GA Inventory'!$B100,'ATL CR'!$L:$L,'ATL GA Inventory'!FU$3)</f>
        <v>0</v>
      </c>
      <c r="FV100" s="13">
        <f>SUMIFS('ATL RAW'!$J:$J,'ATL RAW'!$I:$I,'ATL GA Inventory'!$B100,'ATL RAW'!$L:$L,'ATL GA Inventory'!FV$3)+SUMIFS('ATL CR'!$J:$J,'ATL CR'!$I:$I,'ATL GA Inventory'!$B100,'ATL CR'!$L:$L,'ATL GA Inventory'!FV$3)</f>
        <v>0</v>
      </c>
      <c r="FW100" s="13">
        <f>SUMIFS('ATL RAW'!$J:$J,'ATL RAW'!$I:$I,'ATL GA Inventory'!$B100,'ATL RAW'!$L:$L,'ATL GA Inventory'!FW$3)+SUMIFS('ATL CR'!$J:$J,'ATL CR'!$I:$I,'ATL GA Inventory'!$B100,'ATL CR'!$L:$L,'ATL GA Inventory'!FW$3)</f>
        <v>0</v>
      </c>
      <c r="FX100" s="13">
        <f>SUMIFS('ATL RAW'!$J:$J,'ATL RAW'!$I:$I,'ATL GA Inventory'!$B100,'ATL RAW'!$L:$L,'ATL GA Inventory'!FX$3)+SUMIFS('ATL CR'!$J:$J,'ATL CR'!$I:$I,'ATL GA Inventory'!$B100,'ATL CR'!$L:$L,'ATL GA Inventory'!FX$3)</f>
        <v>0</v>
      </c>
      <c r="FY100" s="13">
        <f>SUMIFS('ATL RAW'!$J:$J,'ATL RAW'!$I:$I,'ATL GA Inventory'!$B100,'ATL RAW'!$L:$L,'ATL GA Inventory'!FY$3)+SUMIFS('ATL CR'!$J:$J,'ATL CR'!$I:$I,'ATL GA Inventory'!$B100,'ATL CR'!$L:$L,'ATL GA Inventory'!FY$3)</f>
        <v>0</v>
      </c>
      <c r="FZ100" s="13">
        <f>SUMIFS('ATL RAW'!$J:$J,'ATL RAW'!$I:$I,'ATL GA Inventory'!$B100,'ATL RAW'!$L:$L,'ATL GA Inventory'!FZ$3)+SUMIFS('ATL CR'!$J:$J,'ATL CR'!$I:$I,'ATL GA Inventory'!$B100,'ATL CR'!$L:$L,'ATL GA Inventory'!FZ$3)</f>
        <v>0</v>
      </c>
      <c r="GA100" s="13">
        <f>SUMIFS('ATL RAW'!$J:$J,'ATL RAW'!$I:$I,'ATL GA Inventory'!$B100,'ATL RAW'!$L:$L,'ATL GA Inventory'!GA$3)+SUMIFS('ATL CR'!$J:$J,'ATL CR'!$I:$I,'ATL GA Inventory'!$B100,'ATL CR'!$L:$L,'ATL GA Inventory'!GA$3)</f>
        <v>0</v>
      </c>
      <c r="GB100" s="13">
        <f>SUMIFS('ATL RAW'!$J:$J,'ATL RAW'!$I:$I,'ATL GA Inventory'!$B100,'ATL RAW'!$L:$L,'ATL GA Inventory'!GB$3)+SUMIFS('ATL CR'!$J:$J,'ATL CR'!$I:$I,'ATL GA Inventory'!$B100,'ATL CR'!$L:$L,'ATL GA Inventory'!GB$3)</f>
        <v>0</v>
      </c>
      <c r="GC100" s="13">
        <f>SUMIFS('ATL RAW'!$J:$J,'ATL RAW'!$I:$I,'ATL GA Inventory'!$B100,'ATL RAW'!$L:$L,'ATL GA Inventory'!GC$3)+SUMIFS('ATL CR'!$J:$J,'ATL CR'!$I:$I,'ATL GA Inventory'!$B100,'ATL CR'!$L:$L,'ATL GA Inventory'!GC$3)</f>
        <v>0</v>
      </c>
      <c r="GD100" s="13">
        <f>SUMIFS('ATL RAW'!$J:$J,'ATL RAW'!$I:$I,'ATL GA Inventory'!$B100,'ATL RAW'!$L:$L,'ATL GA Inventory'!GD$3)+SUMIFS('ATL CR'!$J:$J,'ATL CR'!$I:$I,'ATL GA Inventory'!$B100,'ATL CR'!$L:$L,'ATL GA Inventory'!GD$3)</f>
        <v>0</v>
      </c>
      <c r="GE100" s="13">
        <f>SUMIFS('ATL RAW'!$J:$J,'ATL RAW'!$I:$I,'ATL GA Inventory'!$B100,'ATL RAW'!$L:$L,'ATL GA Inventory'!GE$3)+SUMIFS('ATL CR'!$J:$J,'ATL CR'!$I:$I,'ATL GA Inventory'!$B100,'ATL CR'!$L:$L,'ATL GA Inventory'!GE$3)</f>
        <v>0</v>
      </c>
      <c r="GF100" s="13">
        <f>SUMIFS('ATL RAW'!$J:$J,'ATL RAW'!$I:$I,'ATL GA Inventory'!$B100,'ATL RAW'!$L:$L,'ATL GA Inventory'!GF$3)+SUMIFS('ATL CR'!$J:$J,'ATL CR'!$I:$I,'ATL GA Inventory'!$B100,'ATL CR'!$L:$L,'ATL GA Inventory'!GF$3)</f>
        <v>0</v>
      </c>
      <c r="GG100" s="13">
        <f>SUMIFS('ATL RAW'!$J:$J,'ATL RAW'!$I:$I,'ATL GA Inventory'!$B100,'ATL RAW'!$L:$L,'ATL GA Inventory'!GG$3)+SUMIFS('ATL CR'!$J:$J,'ATL CR'!$I:$I,'ATL GA Inventory'!$B100,'ATL CR'!$L:$L,'ATL GA Inventory'!GG$3)</f>
        <v>0</v>
      </c>
      <c r="GH100" s="13">
        <f>SUMIFS('ATL RAW'!$J:$J,'ATL RAW'!$I:$I,'ATL GA Inventory'!$B100,'ATL RAW'!$L:$L,'ATL GA Inventory'!GH$3)+SUMIFS('ATL CR'!$J:$J,'ATL CR'!$I:$I,'ATL GA Inventory'!$B100,'ATL CR'!$L:$L,'ATL GA Inventory'!GH$3)</f>
        <v>0</v>
      </c>
      <c r="GI100" s="13">
        <f>SUMIFS('ATL RAW'!$J:$J,'ATL RAW'!$I:$I,'ATL GA Inventory'!$B100,'ATL RAW'!$L:$L,'ATL GA Inventory'!GI$3)+SUMIFS('ATL CR'!$J:$J,'ATL CR'!$I:$I,'ATL GA Inventory'!$B100,'ATL CR'!$L:$L,'ATL GA Inventory'!GI$3)</f>
        <v>0</v>
      </c>
      <c r="GJ100" s="13">
        <f>SUMIFS('ATL RAW'!$J:$J,'ATL RAW'!$I:$I,'ATL GA Inventory'!$B100,'ATL RAW'!$L:$L,'ATL GA Inventory'!GJ$3)+SUMIFS('ATL CR'!$J:$J,'ATL CR'!$I:$I,'ATL GA Inventory'!$B100,'ATL CR'!$L:$L,'ATL GA Inventory'!GJ$3)</f>
        <v>0</v>
      </c>
      <c r="GK100" s="13">
        <f>SUMIFS('ATL RAW'!$J:$J,'ATL RAW'!$I:$I,'ATL GA Inventory'!$B100,'ATL RAW'!$L:$L,'ATL GA Inventory'!GK$3)+SUMIFS('ATL CR'!$J:$J,'ATL CR'!$I:$I,'ATL GA Inventory'!$B100,'ATL CR'!$L:$L,'ATL GA Inventory'!GK$3)</f>
        <v>0</v>
      </c>
      <c r="GL100" s="13">
        <f>SUMIFS('ATL RAW'!$J:$J,'ATL RAW'!$I:$I,'ATL GA Inventory'!$B100,'ATL RAW'!$L:$L,'ATL GA Inventory'!GL$3)+SUMIFS('ATL CR'!$J:$J,'ATL CR'!$I:$I,'ATL GA Inventory'!$B100,'ATL CR'!$L:$L,'ATL GA Inventory'!GL$3)</f>
        <v>0</v>
      </c>
      <c r="GM100" s="13">
        <f>SUMIFS('ATL RAW'!$J:$J,'ATL RAW'!$I:$I,'ATL GA Inventory'!$B100,'ATL RAW'!$L:$L,'ATL GA Inventory'!GM$3)+SUMIFS('ATL CR'!$J:$J,'ATL CR'!$I:$I,'ATL GA Inventory'!$B100,'ATL CR'!$L:$L,'ATL GA Inventory'!GM$3)</f>
        <v>0</v>
      </c>
      <c r="GN100" s="13">
        <f>SUMIFS('ATL RAW'!$J:$J,'ATL RAW'!$I:$I,'ATL GA Inventory'!$B100,'ATL RAW'!$L:$L,'ATL GA Inventory'!GN$3)+SUMIFS('ATL CR'!$J:$J,'ATL CR'!$I:$I,'ATL GA Inventory'!$B100,'ATL CR'!$L:$L,'ATL GA Inventory'!GN$3)</f>
        <v>0</v>
      </c>
      <c r="GO100" s="13">
        <f>SUMIFS('ATL RAW'!$J:$J,'ATL RAW'!$I:$I,'ATL GA Inventory'!$B100,'ATL RAW'!$L:$L,'ATL GA Inventory'!GO$3)+SUMIFS('ATL CR'!$J:$J,'ATL CR'!$I:$I,'ATL GA Inventory'!$B100,'ATL CR'!$L:$L,'ATL GA Inventory'!GO$3)</f>
        <v>0</v>
      </c>
      <c r="GP100" s="13">
        <f>SUMIFS('ATL RAW'!$J:$J,'ATL RAW'!$I:$I,'ATL GA Inventory'!$B100,'ATL RAW'!$L:$L,'ATL GA Inventory'!GP$3)+SUMIFS('ATL CR'!$J:$J,'ATL CR'!$I:$I,'ATL GA Inventory'!$B100,'ATL CR'!$L:$L,'ATL GA Inventory'!GP$3)</f>
        <v>0</v>
      </c>
      <c r="GQ100" s="13">
        <f>SUMIFS('ATL RAW'!$J:$J,'ATL RAW'!$I:$I,'ATL GA Inventory'!$B100,'ATL RAW'!$L:$L,'ATL GA Inventory'!GQ$3)+SUMIFS('ATL CR'!$J:$J,'ATL CR'!$I:$I,'ATL GA Inventory'!$B100,'ATL CR'!$L:$L,'ATL GA Inventory'!GQ$3)</f>
        <v>0</v>
      </c>
      <c r="GR100" s="13">
        <f>SUMIFS('ATL RAW'!$J:$J,'ATL RAW'!$I:$I,'ATL GA Inventory'!$B100,'ATL RAW'!$L:$L,'ATL GA Inventory'!GR$3)+SUMIFS('ATL CR'!$J:$J,'ATL CR'!$I:$I,'ATL GA Inventory'!$B100,'ATL CR'!$L:$L,'ATL GA Inventory'!GR$3)</f>
        <v>0</v>
      </c>
      <c r="GS100" s="13">
        <f>SUMIFS('ATL RAW'!$J:$J,'ATL RAW'!$I:$I,'ATL GA Inventory'!$B100,'ATL RAW'!$L:$L,'ATL GA Inventory'!GS$3)+SUMIFS('ATL CR'!$J:$J,'ATL CR'!$I:$I,'ATL GA Inventory'!$B100,'ATL CR'!$L:$L,'ATL GA Inventory'!GS$3)</f>
        <v>0</v>
      </c>
      <c r="GT100" s="13">
        <f>SUMIFS('ATL RAW'!$J:$J,'ATL RAW'!$I:$I,'ATL GA Inventory'!$B100,'ATL RAW'!$L:$L,'ATL GA Inventory'!GT$3)+SUMIFS('ATL CR'!$J:$J,'ATL CR'!$I:$I,'ATL GA Inventory'!$B100,'ATL CR'!$L:$L,'ATL GA Inventory'!GT$3)</f>
        <v>0</v>
      </c>
      <c r="GU100" s="13">
        <f>SUMIFS('ATL RAW'!$J:$J,'ATL RAW'!$I:$I,'ATL GA Inventory'!$B100,'ATL RAW'!$L:$L,'ATL GA Inventory'!GU$3)+SUMIFS('ATL CR'!$J:$J,'ATL CR'!$I:$I,'ATL GA Inventory'!$B100,'ATL CR'!$L:$L,'ATL GA Inventory'!GU$3)</f>
        <v>0</v>
      </c>
      <c r="GV100" s="13">
        <f>SUMIFS('ATL RAW'!$J:$J,'ATL RAW'!$I:$I,'ATL GA Inventory'!$B100,'ATL RAW'!$L:$L,'ATL GA Inventory'!GV$3)+SUMIFS('ATL CR'!$J:$J,'ATL CR'!$I:$I,'ATL GA Inventory'!$B100,'ATL CR'!$L:$L,'ATL GA Inventory'!GV$3)</f>
        <v>0</v>
      </c>
      <c r="GW100" s="13">
        <f>SUMIFS('ATL RAW'!$J:$J,'ATL RAW'!$I:$I,'ATL GA Inventory'!$B100,'ATL RAW'!$L:$L,'ATL GA Inventory'!GW$3)+SUMIFS('ATL CR'!$J:$J,'ATL CR'!$I:$I,'ATL GA Inventory'!$B100,'ATL CR'!$L:$L,'ATL GA Inventory'!GW$3)</f>
        <v>0</v>
      </c>
      <c r="GX100" s="13">
        <f>SUMIFS('ATL RAW'!$J:$J,'ATL RAW'!$I:$I,'ATL GA Inventory'!$B100,'ATL RAW'!$L:$L,'ATL GA Inventory'!GX$3)+SUMIFS('ATL CR'!$J:$J,'ATL CR'!$I:$I,'ATL GA Inventory'!$B100,'ATL CR'!$L:$L,'ATL GA Inventory'!GX$3)</f>
        <v>0</v>
      </c>
      <c r="GY100" s="13">
        <f>SUMIFS('ATL RAW'!$J:$J,'ATL RAW'!$I:$I,'ATL GA Inventory'!$B100,'ATL RAW'!$L:$L,'ATL GA Inventory'!GY$3)+SUMIFS('ATL CR'!$J:$J,'ATL CR'!$I:$I,'ATL GA Inventory'!$B100,'ATL CR'!$L:$L,'ATL GA Inventory'!GY$3)</f>
        <v>0</v>
      </c>
    </row>
    <row r="101" spans="1:207">
      <c r="A101" s="15" t="s">
        <v>8123</v>
      </c>
      <c r="B101" s="15">
        <f t="shared" si="13"/>
        <v>49301154</v>
      </c>
      <c r="C101" s="15" t="str">
        <f t="shared" si="13"/>
        <v>Q.PEAK DUO  XL-G10.C</v>
      </c>
      <c r="D101" s="14">
        <f t="shared" si="13"/>
        <v>470</v>
      </c>
      <c r="E101" s="13">
        <f>SUMIFS('ATL RAW'!$J:$J,'ATL RAW'!$I:$I,'ATL GA Inventory'!$B101,'ATL RAW'!$L:$L,'ATL GA Inventory'!E$3)+SUMIFS('ATL CR'!$J:$J,'ATL CR'!$I:$I,'ATL GA Inventory'!$B101,'ATL CR'!$L:$L,'ATL GA Inventory'!E$3)</f>
        <v>0</v>
      </c>
      <c r="F101" s="13">
        <f>SUMIFS('ATL RAW'!$J:$J,'ATL RAW'!$I:$I,'ATL GA Inventory'!$B101,'ATL RAW'!$L:$L,'ATL GA Inventory'!F$3)+SUMIFS('ATL CR'!$J:$J,'ATL CR'!$I:$I,'ATL GA Inventory'!$B101,'ATL CR'!$L:$L,'ATL GA Inventory'!F$3)</f>
        <v>0</v>
      </c>
      <c r="G101" s="13">
        <f>SUMIFS('ATL RAW'!$J:$J,'ATL RAW'!$I:$I,'ATL GA Inventory'!$B101,'ATL RAW'!$L:$L,'ATL GA Inventory'!G$3)+SUMIFS('ATL CR'!$J:$J,'ATL CR'!$I:$I,'ATL GA Inventory'!$B101,'ATL CR'!$L:$L,'ATL GA Inventory'!G$3)</f>
        <v>0</v>
      </c>
      <c r="H101" s="13">
        <f>SUMIFS('ATL RAW'!$J:$J,'ATL RAW'!$I:$I,'ATL GA Inventory'!$B101,'ATL RAW'!$L:$L,'ATL GA Inventory'!H$3)+SUMIFS('ATL CR'!$J:$J,'ATL CR'!$I:$I,'ATL GA Inventory'!$B101,'ATL CR'!$L:$L,'ATL GA Inventory'!H$3)</f>
        <v>0</v>
      </c>
      <c r="I101" s="13">
        <f>SUMIFS('ATL RAW'!$J:$J,'ATL RAW'!$I:$I,'ATL GA Inventory'!$B101,'ATL RAW'!$L:$L,'ATL GA Inventory'!I$3)+SUMIFS('ATL CR'!$J:$J,'ATL CR'!$I:$I,'ATL GA Inventory'!$B101,'ATL CR'!$L:$L,'ATL GA Inventory'!I$3)</f>
        <v>0</v>
      </c>
      <c r="J101" s="13">
        <f>SUMIFS('ATL RAW'!$J:$J,'ATL RAW'!$I:$I,'ATL GA Inventory'!$B101,'ATL RAW'!$L:$L,'ATL GA Inventory'!J$3)+SUMIFS('ATL CR'!$J:$J,'ATL CR'!$I:$I,'ATL GA Inventory'!$B101,'ATL CR'!$L:$L,'ATL GA Inventory'!J$3)</f>
        <v>0</v>
      </c>
      <c r="K101" s="13">
        <f>SUMIFS('ATL RAW'!$J:$J,'ATL RAW'!$I:$I,'ATL GA Inventory'!$B101,'ATL RAW'!$L:$L,'ATL GA Inventory'!K$3)+SUMIFS('ATL CR'!$J:$J,'ATL CR'!$I:$I,'ATL GA Inventory'!$B101,'ATL CR'!$L:$L,'ATL GA Inventory'!K$3)</f>
        <v>0</v>
      </c>
      <c r="L101" s="13">
        <f>SUMIFS('ATL RAW'!$J:$J,'ATL RAW'!$I:$I,'ATL GA Inventory'!$B101,'ATL RAW'!$L:$L,'ATL GA Inventory'!L$3)+SUMIFS('ATL CR'!$J:$J,'ATL CR'!$I:$I,'ATL GA Inventory'!$B101,'ATL CR'!$L:$L,'ATL GA Inventory'!L$3)</f>
        <v>0</v>
      </c>
      <c r="M101" s="13">
        <f>SUMIFS('ATL RAW'!$J:$J,'ATL RAW'!$I:$I,'ATL GA Inventory'!$B101,'ATL RAW'!$L:$L,'ATL GA Inventory'!M$3)+SUMIFS('ATL CR'!$J:$J,'ATL CR'!$I:$I,'ATL GA Inventory'!$B101,'ATL CR'!$L:$L,'ATL GA Inventory'!M$3)</f>
        <v>0</v>
      </c>
      <c r="N101" s="13">
        <f>SUMIFS('ATL RAW'!$J:$J,'ATL RAW'!$I:$I,'ATL GA Inventory'!$B101,'ATL RAW'!$L:$L,'ATL GA Inventory'!N$3)+SUMIFS('ATL CR'!$J:$J,'ATL CR'!$I:$I,'ATL GA Inventory'!$B101,'ATL CR'!$L:$L,'ATL GA Inventory'!N$3)</f>
        <v>0</v>
      </c>
      <c r="O101" s="13">
        <f>SUMIFS('ATL RAW'!$J:$J,'ATL RAW'!$I:$I,'ATL GA Inventory'!$B101,'ATL RAW'!$L:$L,'ATL GA Inventory'!O$3)+SUMIFS('ATL CR'!$J:$J,'ATL CR'!$I:$I,'ATL GA Inventory'!$B101,'ATL CR'!$L:$L,'ATL GA Inventory'!O$3)</f>
        <v>0</v>
      </c>
      <c r="P101" s="13">
        <f>SUMIFS('ATL RAW'!$J:$J,'ATL RAW'!$I:$I,'ATL GA Inventory'!$B101,'ATL RAW'!$L:$L,'ATL GA Inventory'!P$3)+SUMIFS('ATL CR'!$J:$J,'ATL CR'!$I:$I,'ATL GA Inventory'!$B101,'ATL CR'!$L:$L,'ATL GA Inventory'!P$3)</f>
        <v>0</v>
      </c>
      <c r="Q101" s="13">
        <f>SUMIFS('ATL RAW'!$J:$J,'ATL RAW'!$I:$I,'ATL GA Inventory'!$B101,'ATL RAW'!$L:$L,'ATL GA Inventory'!Q$3)+SUMIFS('ATL CR'!$J:$J,'ATL CR'!$I:$I,'ATL GA Inventory'!$B101,'ATL CR'!$L:$L,'ATL GA Inventory'!Q$3)</f>
        <v>0</v>
      </c>
      <c r="R101" s="13">
        <f>SUMIFS('ATL RAW'!$J:$J,'ATL RAW'!$I:$I,'ATL GA Inventory'!$B101,'ATL RAW'!$L:$L,'ATL GA Inventory'!R$3)+SUMIFS('ATL CR'!$J:$J,'ATL CR'!$I:$I,'ATL GA Inventory'!$B101,'ATL CR'!$L:$L,'ATL GA Inventory'!R$3)</f>
        <v>0</v>
      </c>
      <c r="S101" s="13">
        <f>SUMIFS('ATL RAW'!$J:$J,'ATL RAW'!$I:$I,'ATL GA Inventory'!$B101,'ATL RAW'!$L:$L,'ATL GA Inventory'!S$3)+SUMIFS('ATL CR'!$J:$J,'ATL CR'!$I:$I,'ATL GA Inventory'!$B101,'ATL CR'!$L:$L,'ATL GA Inventory'!S$3)</f>
        <v>0</v>
      </c>
      <c r="T101" s="13">
        <f>SUMIFS('ATL RAW'!$J:$J,'ATL RAW'!$I:$I,'ATL GA Inventory'!$B101,'ATL RAW'!$L:$L,'ATL GA Inventory'!T$3)+SUMIFS('ATL CR'!$J:$J,'ATL CR'!$I:$I,'ATL GA Inventory'!$B101,'ATL CR'!$L:$L,'ATL GA Inventory'!T$3)</f>
        <v>0</v>
      </c>
      <c r="U101" s="13">
        <f>SUMIFS('ATL RAW'!$J:$J,'ATL RAW'!$I:$I,'ATL GA Inventory'!$B101,'ATL RAW'!$L:$L,'ATL GA Inventory'!U$3)+SUMIFS('ATL CR'!$J:$J,'ATL CR'!$I:$I,'ATL GA Inventory'!$B101,'ATL CR'!$L:$L,'ATL GA Inventory'!U$3)</f>
        <v>0</v>
      </c>
      <c r="V101" s="13">
        <f>SUMIFS('ATL RAW'!$J:$J,'ATL RAW'!$I:$I,'ATL GA Inventory'!$B101,'ATL RAW'!$L:$L,'ATL GA Inventory'!V$3)+SUMIFS('ATL CR'!$J:$J,'ATL CR'!$I:$I,'ATL GA Inventory'!$B101,'ATL CR'!$L:$L,'ATL GA Inventory'!V$3)</f>
        <v>0</v>
      </c>
      <c r="W101" s="13">
        <f>SUMIFS('ATL RAW'!$J:$J,'ATL RAW'!$I:$I,'ATL GA Inventory'!$B101,'ATL RAW'!$L:$L,'ATL GA Inventory'!W$3)+SUMIFS('ATL CR'!$J:$J,'ATL CR'!$I:$I,'ATL GA Inventory'!$B101,'ATL CR'!$L:$L,'ATL GA Inventory'!W$3)</f>
        <v>0</v>
      </c>
      <c r="X101" s="13">
        <f>SUMIFS('ATL RAW'!$J:$J,'ATL RAW'!$I:$I,'ATL GA Inventory'!$B101,'ATL RAW'!$L:$L,'ATL GA Inventory'!X$3)+SUMIFS('ATL CR'!$J:$J,'ATL CR'!$I:$I,'ATL GA Inventory'!$B101,'ATL CR'!$L:$L,'ATL GA Inventory'!X$3)</f>
        <v>0</v>
      </c>
      <c r="Y101" s="13">
        <f>SUMIFS('ATL RAW'!$J:$J,'ATL RAW'!$I:$I,'ATL GA Inventory'!$B101,'ATL RAW'!$L:$L,'ATL GA Inventory'!Y$3)+SUMIFS('ATL CR'!$J:$J,'ATL CR'!$I:$I,'ATL GA Inventory'!$B101,'ATL CR'!$L:$L,'ATL GA Inventory'!Y$3)</f>
        <v>0</v>
      </c>
      <c r="Z101" s="13">
        <f>SUMIFS('ATL RAW'!$J:$J,'ATL RAW'!$I:$I,'ATL GA Inventory'!$B101,'ATL RAW'!$L:$L,'ATL GA Inventory'!Z$3)+SUMIFS('ATL CR'!$J:$J,'ATL CR'!$I:$I,'ATL GA Inventory'!$B101,'ATL CR'!$L:$L,'ATL GA Inventory'!Z$3)</f>
        <v>0</v>
      </c>
      <c r="AA101" s="13">
        <f>SUMIFS('ATL RAW'!$J:$J,'ATL RAW'!$I:$I,'ATL GA Inventory'!$B101,'ATL RAW'!$L:$L,'ATL GA Inventory'!AA$3)+SUMIFS('ATL CR'!$J:$J,'ATL CR'!$I:$I,'ATL GA Inventory'!$B101,'ATL CR'!$L:$L,'ATL GA Inventory'!AA$3)</f>
        <v>0</v>
      </c>
      <c r="AB101" s="13">
        <f>SUMIFS('ATL RAW'!$J:$J,'ATL RAW'!$I:$I,'ATL GA Inventory'!$B101,'ATL RAW'!$L:$L,'ATL GA Inventory'!AB$3)+SUMIFS('ATL CR'!$J:$J,'ATL CR'!$I:$I,'ATL GA Inventory'!$B101,'ATL CR'!$L:$L,'ATL GA Inventory'!AB$3)</f>
        <v>0</v>
      </c>
      <c r="AC101" s="13">
        <f>SUMIFS('ATL RAW'!$J:$J,'ATL RAW'!$I:$I,'ATL GA Inventory'!$B101,'ATL RAW'!$L:$L,'ATL GA Inventory'!AC$3)+SUMIFS('ATL CR'!$J:$J,'ATL CR'!$I:$I,'ATL GA Inventory'!$B101,'ATL CR'!$L:$L,'ATL GA Inventory'!AC$3)</f>
        <v>0</v>
      </c>
      <c r="AD101" s="13">
        <f>SUMIFS('ATL RAW'!$J:$J,'ATL RAW'!$I:$I,'ATL GA Inventory'!$B101,'ATL RAW'!$L:$L,'ATL GA Inventory'!AD$3)+SUMIFS('ATL CR'!$J:$J,'ATL CR'!$I:$I,'ATL GA Inventory'!$B101,'ATL CR'!$L:$L,'ATL GA Inventory'!AD$3)</f>
        <v>0</v>
      </c>
      <c r="AE101" s="13">
        <f>SUMIFS('ATL RAW'!$J:$J,'ATL RAW'!$I:$I,'ATL GA Inventory'!$B101,'ATL RAW'!$L:$L,'ATL GA Inventory'!AE$3)+SUMIFS('ATL CR'!$J:$J,'ATL CR'!$I:$I,'ATL GA Inventory'!$B101,'ATL CR'!$L:$L,'ATL GA Inventory'!AE$3)</f>
        <v>0</v>
      </c>
      <c r="AF101" s="13">
        <f>SUMIFS('ATL RAW'!$J:$J,'ATL RAW'!$I:$I,'ATL GA Inventory'!$B101,'ATL RAW'!$L:$L,'ATL GA Inventory'!AF$3)+SUMIFS('ATL CR'!$J:$J,'ATL CR'!$I:$I,'ATL GA Inventory'!$B101,'ATL CR'!$L:$L,'ATL GA Inventory'!AF$3)</f>
        <v>0</v>
      </c>
      <c r="AG101" s="13">
        <f>SUMIFS('ATL RAW'!$J:$J,'ATL RAW'!$I:$I,'ATL GA Inventory'!$B101,'ATL RAW'!$L:$L,'ATL GA Inventory'!AG$3)+SUMIFS('ATL CR'!$J:$J,'ATL CR'!$I:$I,'ATL GA Inventory'!$B101,'ATL CR'!$L:$L,'ATL GA Inventory'!AG$3)</f>
        <v>0</v>
      </c>
      <c r="AH101" s="13">
        <f>SUMIFS('ATL RAW'!$J:$J,'ATL RAW'!$I:$I,'ATL GA Inventory'!$B101,'ATL RAW'!$L:$L,'ATL GA Inventory'!AH$3)+SUMIFS('ATL CR'!$J:$J,'ATL CR'!$I:$I,'ATL GA Inventory'!$B101,'ATL CR'!$L:$L,'ATL GA Inventory'!AH$3)</f>
        <v>0</v>
      </c>
      <c r="AI101" s="13">
        <f>SUMIFS('ATL RAW'!$J:$J,'ATL RAW'!$I:$I,'ATL GA Inventory'!$B101,'ATL RAW'!$L:$L,'ATL GA Inventory'!AI$3)+SUMIFS('ATL CR'!$J:$J,'ATL CR'!$I:$I,'ATL GA Inventory'!$B101,'ATL CR'!$L:$L,'ATL GA Inventory'!AI$3)</f>
        <v>0</v>
      </c>
      <c r="AJ101" s="13">
        <f>SUMIFS('ATL RAW'!$J:$J,'ATL RAW'!$I:$I,'ATL GA Inventory'!$B101,'ATL RAW'!$L:$L,'ATL GA Inventory'!AJ$3)+SUMIFS('ATL CR'!$J:$J,'ATL CR'!$I:$I,'ATL GA Inventory'!$B101,'ATL CR'!$L:$L,'ATL GA Inventory'!AJ$3)</f>
        <v>0</v>
      </c>
      <c r="AK101" s="13">
        <f>SUMIFS('ATL RAW'!$J:$J,'ATL RAW'!$I:$I,'ATL GA Inventory'!$B101,'ATL RAW'!$L:$L,'ATL GA Inventory'!AK$3)+SUMIFS('ATL CR'!$J:$J,'ATL CR'!$I:$I,'ATL GA Inventory'!$B101,'ATL CR'!$L:$L,'ATL GA Inventory'!AK$3)</f>
        <v>0</v>
      </c>
      <c r="AL101" s="13">
        <f>SUMIFS('ATL RAW'!$J:$J,'ATL RAW'!$I:$I,'ATL GA Inventory'!$B101,'ATL RAW'!$L:$L,'ATL GA Inventory'!AL$3)+SUMIFS('ATL CR'!$J:$J,'ATL CR'!$I:$I,'ATL GA Inventory'!$B101,'ATL CR'!$L:$L,'ATL GA Inventory'!AL$3)</f>
        <v>0</v>
      </c>
      <c r="AM101" s="13">
        <f>SUMIFS('ATL RAW'!$J:$J,'ATL RAW'!$I:$I,'ATL GA Inventory'!$B101,'ATL RAW'!$L:$L,'ATL GA Inventory'!AM$3)+SUMIFS('ATL CR'!$J:$J,'ATL CR'!$I:$I,'ATL GA Inventory'!$B101,'ATL CR'!$L:$L,'ATL GA Inventory'!AM$3)</f>
        <v>0</v>
      </c>
      <c r="AN101" s="13">
        <f>SUMIFS('ATL RAW'!$J:$J,'ATL RAW'!$I:$I,'ATL GA Inventory'!$B101,'ATL RAW'!$L:$L,'ATL GA Inventory'!AN$3)+SUMIFS('ATL CR'!$J:$J,'ATL CR'!$I:$I,'ATL GA Inventory'!$B101,'ATL CR'!$L:$L,'ATL GA Inventory'!AN$3)</f>
        <v>0</v>
      </c>
      <c r="AO101" s="13">
        <f>SUMIFS('ATL RAW'!$J:$J,'ATL RAW'!$I:$I,'ATL GA Inventory'!$B101,'ATL RAW'!$L:$L,'ATL GA Inventory'!AO$3)+SUMIFS('ATL CR'!$J:$J,'ATL CR'!$I:$I,'ATL GA Inventory'!$B101,'ATL CR'!$L:$L,'ATL GA Inventory'!AO$3)</f>
        <v>0</v>
      </c>
      <c r="AP101" s="13">
        <f>SUMIFS('ATL RAW'!$J:$J,'ATL RAW'!$I:$I,'ATL GA Inventory'!$B101,'ATL RAW'!$L:$L,'ATL GA Inventory'!AP$3)+SUMIFS('ATL CR'!$J:$J,'ATL CR'!$I:$I,'ATL GA Inventory'!$B101,'ATL CR'!$L:$L,'ATL GA Inventory'!AP$3)</f>
        <v>0</v>
      </c>
      <c r="AQ101" s="13">
        <f>SUMIFS('ATL RAW'!$J:$J,'ATL RAW'!$I:$I,'ATL GA Inventory'!$B101,'ATL RAW'!$L:$L,'ATL GA Inventory'!AQ$3)+SUMIFS('ATL CR'!$J:$J,'ATL CR'!$I:$I,'ATL GA Inventory'!$B101,'ATL CR'!$L:$L,'ATL GA Inventory'!AQ$3)</f>
        <v>0</v>
      </c>
      <c r="AR101" s="13">
        <f>SUMIFS('ATL RAW'!$J:$J,'ATL RAW'!$I:$I,'ATL GA Inventory'!$B101,'ATL RAW'!$L:$L,'ATL GA Inventory'!AR$3)+SUMIFS('ATL CR'!$J:$J,'ATL CR'!$I:$I,'ATL GA Inventory'!$B101,'ATL CR'!$L:$L,'ATL GA Inventory'!AR$3)</f>
        <v>0</v>
      </c>
      <c r="AS101" s="13">
        <f>SUMIFS('ATL RAW'!$J:$J,'ATL RAW'!$I:$I,'ATL GA Inventory'!$B101,'ATL RAW'!$L:$L,'ATL GA Inventory'!AS$3)+SUMIFS('ATL CR'!$J:$J,'ATL CR'!$I:$I,'ATL GA Inventory'!$B101,'ATL CR'!$L:$L,'ATL GA Inventory'!AS$3)</f>
        <v>0</v>
      </c>
      <c r="AT101" s="13">
        <f>SUMIFS('ATL RAW'!$J:$J,'ATL RAW'!$I:$I,'ATL GA Inventory'!$B101,'ATL RAW'!$L:$L,'ATL GA Inventory'!AT$3)+SUMIFS('ATL CR'!$J:$J,'ATL CR'!$I:$I,'ATL GA Inventory'!$B101,'ATL CR'!$L:$L,'ATL GA Inventory'!AT$3)</f>
        <v>0</v>
      </c>
      <c r="AU101" s="13">
        <f>SUMIFS('ATL RAW'!$J:$J,'ATL RAW'!$I:$I,'ATL GA Inventory'!$B101,'ATL RAW'!$L:$L,'ATL GA Inventory'!AU$3)+SUMIFS('ATL CR'!$J:$J,'ATL CR'!$I:$I,'ATL GA Inventory'!$B101,'ATL CR'!$L:$L,'ATL GA Inventory'!AU$3)</f>
        <v>0</v>
      </c>
      <c r="AV101" s="13">
        <f>SUMIFS('ATL RAW'!$J:$J,'ATL RAW'!$I:$I,'ATL GA Inventory'!$B101,'ATL RAW'!$L:$L,'ATL GA Inventory'!AV$3)+SUMIFS('ATL CR'!$J:$J,'ATL CR'!$I:$I,'ATL GA Inventory'!$B101,'ATL CR'!$L:$L,'ATL GA Inventory'!AV$3)</f>
        <v>0</v>
      </c>
      <c r="AW101" s="13">
        <f>SUMIFS('ATL RAW'!$J:$J,'ATL RAW'!$I:$I,'ATL GA Inventory'!$B101,'ATL RAW'!$L:$L,'ATL GA Inventory'!AW$3)+SUMIFS('ATL CR'!$J:$J,'ATL CR'!$I:$I,'ATL GA Inventory'!$B101,'ATL CR'!$L:$L,'ATL GA Inventory'!AW$3)</f>
        <v>0</v>
      </c>
      <c r="AX101" s="13">
        <f>SUMIFS('ATL RAW'!$J:$J,'ATL RAW'!$I:$I,'ATL GA Inventory'!$B101,'ATL RAW'!$L:$L,'ATL GA Inventory'!AX$3)+SUMIFS('ATL CR'!$J:$J,'ATL CR'!$I:$I,'ATL GA Inventory'!$B101,'ATL CR'!$L:$L,'ATL GA Inventory'!AX$3)</f>
        <v>0</v>
      </c>
      <c r="AY101" s="13">
        <f>SUMIFS('ATL RAW'!$J:$J,'ATL RAW'!$I:$I,'ATL GA Inventory'!$B101,'ATL RAW'!$L:$L,'ATL GA Inventory'!AY$3)+SUMIFS('ATL CR'!$J:$J,'ATL CR'!$I:$I,'ATL GA Inventory'!$B101,'ATL CR'!$L:$L,'ATL GA Inventory'!AY$3)</f>
        <v>0</v>
      </c>
      <c r="AZ101" s="13">
        <f>SUMIFS('ATL RAW'!$J:$J,'ATL RAW'!$I:$I,'ATL GA Inventory'!$B101,'ATL RAW'!$L:$L,'ATL GA Inventory'!AZ$3)+SUMIFS('ATL CR'!$J:$J,'ATL CR'!$I:$I,'ATL GA Inventory'!$B101,'ATL CR'!$L:$L,'ATL GA Inventory'!AZ$3)</f>
        <v>0</v>
      </c>
      <c r="BA101" s="13">
        <f>SUMIFS('ATL RAW'!$J:$J,'ATL RAW'!$I:$I,'ATL GA Inventory'!$B101,'ATL RAW'!$L:$L,'ATL GA Inventory'!BA$3)+SUMIFS('ATL CR'!$J:$J,'ATL CR'!$I:$I,'ATL GA Inventory'!$B101,'ATL CR'!$L:$L,'ATL GA Inventory'!BA$3)</f>
        <v>0</v>
      </c>
      <c r="BB101" s="13">
        <f>SUMIFS('ATL RAW'!$J:$J,'ATL RAW'!$I:$I,'ATL GA Inventory'!$B101,'ATL RAW'!$L:$L,'ATL GA Inventory'!BB$3)+SUMIFS('ATL CR'!$J:$J,'ATL CR'!$I:$I,'ATL GA Inventory'!$B101,'ATL CR'!$L:$L,'ATL GA Inventory'!BB$3)</f>
        <v>0</v>
      </c>
      <c r="BC101" s="13">
        <f>SUMIFS('ATL RAW'!$J:$J,'ATL RAW'!$I:$I,'ATL GA Inventory'!$B101,'ATL RAW'!$L:$L,'ATL GA Inventory'!BC$3)+SUMIFS('ATL CR'!$J:$J,'ATL CR'!$I:$I,'ATL GA Inventory'!$B101,'ATL CR'!$L:$L,'ATL GA Inventory'!BC$3)</f>
        <v>0</v>
      </c>
      <c r="BD101" s="13">
        <f>SUMIFS('ATL RAW'!$J:$J,'ATL RAW'!$I:$I,'ATL GA Inventory'!$B101,'ATL RAW'!$L:$L,'ATL GA Inventory'!BD$3)+SUMIFS('ATL CR'!$J:$J,'ATL CR'!$I:$I,'ATL GA Inventory'!$B101,'ATL CR'!$L:$L,'ATL GA Inventory'!BD$3)</f>
        <v>0</v>
      </c>
      <c r="BE101" s="13">
        <f>SUMIFS('ATL RAW'!$J:$J,'ATL RAW'!$I:$I,'ATL GA Inventory'!$B101,'ATL RAW'!$L:$L,'ATL GA Inventory'!BE$3)+SUMIFS('ATL CR'!$J:$J,'ATL CR'!$I:$I,'ATL GA Inventory'!$B101,'ATL CR'!$L:$L,'ATL GA Inventory'!BE$3)</f>
        <v>0</v>
      </c>
      <c r="BF101" s="13">
        <f>SUMIFS('ATL RAW'!$J:$J,'ATL RAW'!$I:$I,'ATL GA Inventory'!$B101,'ATL RAW'!$L:$L,'ATL GA Inventory'!BF$3)+SUMIFS('ATL CR'!$J:$J,'ATL CR'!$I:$I,'ATL GA Inventory'!$B101,'ATL CR'!$L:$L,'ATL GA Inventory'!BF$3)</f>
        <v>0</v>
      </c>
      <c r="BG101" s="13">
        <f>SUMIFS('ATL RAW'!$J:$J,'ATL RAW'!$I:$I,'ATL GA Inventory'!$B101,'ATL RAW'!$L:$L,'ATL GA Inventory'!BG$3)+SUMIFS('ATL CR'!$J:$J,'ATL CR'!$I:$I,'ATL GA Inventory'!$B101,'ATL CR'!$L:$L,'ATL GA Inventory'!BG$3)</f>
        <v>0</v>
      </c>
      <c r="BH101" s="13">
        <f>SUMIFS('ATL RAW'!$J:$J,'ATL RAW'!$I:$I,'ATL GA Inventory'!$B101,'ATL RAW'!$L:$L,'ATL GA Inventory'!BH$3)+SUMIFS('ATL CR'!$J:$J,'ATL CR'!$I:$I,'ATL GA Inventory'!$B101,'ATL CR'!$L:$L,'ATL GA Inventory'!BH$3)</f>
        <v>0</v>
      </c>
      <c r="BI101" s="13">
        <f>SUMIFS('ATL RAW'!$J:$J,'ATL RAW'!$I:$I,'ATL GA Inventory'!$B101,'ATL RAW'!$L:$L,'ATL GA Inventory'!BI$3)+SUMIFS('ATL CR'!$J:$J,'ATL CR'!$I:$I,'ATL GA Inventory'!$B101,'ATL CR'!$L:$L,'ATL GA Inventory'!BI$3)</f>
        <v>0</v>
      </c>
      <c r="BJ101" s="13">
        <f>SUMIFS('ATL RAW'!$J:$J,'ATL RAW'!$I:$I,'ATL GA Inventory'!$B101,'ATL RAW'!$L:$L,'ATL GA Inventory'!BJ$3)+SUMIFS('ATL CR'!$J:$J,'ATL CR'!$I:$I,'ATL GA Inventory'!$B101,'ATL CR'!$L:$L,'ATL GA Inventory'!BJ$3)</f>
        <v>0</v>
      </c>
      <c r="BK101" s="13">
        <f>SUMIFS('ATL RAW'!$J:$J,'ATL RAW'!$I:$I,'ATL GA Inventory'!$B101,'ATL RAW'!$L:$L,'ATL GA Inventory'!BK$3)+SUMIFS('ATL CR'!$J:$J,'ATL CR'!$I:$I,'ATL GA Inventory'!$B101,'ATL CR'!$L:$L,'ATL GA Inventory'!BK$3)</f>
        <v>0</v>
      </c>
      <c r="BL101" s="13">
        <f>SUMIFS('ATL RAW'!$J:$J,'ATL RAW'!$I:$I,'ATL GA Inventory'!$B101,'ATL RAW'!$L:$L,'ATL GA Inventory'!BL$3)+SUMIFS('ATL CR'!$J:$J,'ATL CR'!$I:$I,'ATL GA Inventory'!$B101,'ATL CR'!$L:$L,'ATL GA Inventory'!BL$3)</f>
        <v>0</v>
      </c>
      <c r="BM101" s="13">
        <f>SUMIFS('ATL RAW'!$J:$J,'ATL RAW'!$I:$I,'ATL GA Inventory'!$B101,'ATL RAW'!$L:$L,'ATL GA Inventory'!BM$3)+SUMIFS('ATL CR'!$J:$J,'ATL CR'!$I:$I,'ATL GA Inventory'!$B101,'ATL CR'!$L:$L,'ATL GA Inventory'!BM$3)</f>
        <v>0</v>
      </c>
      <c r="BN101" s="13">
        <f>SUMIFS('ATL RAW'!$J:$J,'ATL RAW'!$I:$I,'ATL GA Inventory'!$B101,'ATL RAW'!$L:$L,'ATL GA Inventory'!BN$3)+SUMIFS('ATL CR'!$J:$J,'ATL CR'!$I:$I,'ATL GA Inventory'!$B101,'ATL CR'!$L:$L,'ATL GA Inventory'!BN$3)</f>
        <v>0</v>
      </c>
      <c r="BO101" s="13">
        <f>SUMIFS('ATL RAW'!$J:$J,'ATL RAW'!$I:$I,'ATL GA Inventory'!$B101,'ATL RAW'!$L:$L,'ATL GA Inventory'!BO$3)+SUMIFS('ATL CR'!$J:$J,'ATL CR'!$I:$I,'ATL GA Inventory'!$B101,'ATL CR'!$L:$L,'ATL GA Inventory'!BO$3)</f>
        <v>0</v>
      </c>
      <c r="BP101" s="13">
        <f>SUMIFS('ATL RAW'!$J:$J,'ATL RAW'!$I:$I,'ATL GA Inventory'!$B101,'ATL RAW'!$L:$L,'ATL GA Inventory'!BP$3)+SUMIFS('ATL CR'!$J:$J,'ATL CR'!$I:$I,'ATL GA Inventory'!$B101,'ATL CR'!$L:$L,'ATL GA Inventory'!BP$3)</f>
        <v>0</v>
      </c>
      <c r="BQ101" s="13">
        <f>SUMIFS('ATL RAW'!$J:$J,'ATL RAW'!$I:$I,'ATL GA Inventory'!$B101,'ATL RAW'!$L:$L,'ATL GA Inventory'!BQ$3)+SUMIFS('ATL CR'!$J:$J,'ATL CR'!$I:$I,'ATL GA Inventory'!$B101,'ATL CR'!$L:$L,'ATL GA Inventory'!BQ$3)</f>
        <v>0</v>
      </c>
      <c r="BR101" s="13">
        <f>SUMIFS('ATL RAW'!$J:$J,'ATL RAW'!$I:$I,'ATL GA Inventory'!$B101,'ATL RAW'!$L:$L,'ATL GA Inventory'!BR$3)+SUMIFS('ATL CR'!$J:$J,'ATL CR'!$I:$I,'ATL GA Inventory'!$B101,'ATL CR'!$L:$L,'ATL GA Inventory'!BR$3)</f>
        <v>0</v>
      </c>
      <c r="BS101" s="13">
        <f>SUMIFS('ATL RAW'!$J:$J,'ATL RAW'!$I:$I,'ATL GA Inventory'!$B101,'ATL RAW'!$L:$L,'ATL GA Inventory'!BS$3)+SUMIFS('ATL CR'!$J:$J,'ATL CR'!$I:$I,'ATL GA Inventory'!$B101,'ATL CR'!$L:$L,'ATL GA Inventory'!BS$3)</f>
        <v>0</v>
      </c>
      <c r="BT101" s="13">
        <f>SUMIFS('ATL RAW'!$J:$J,'ATL RAW'!$I:$I,'ATL GA Inventory'!$B101,'ATL RAW'!$L:$L,'ATL GA Inventory'!BT$3)+SUMIFS('ATL CR'!$J:$J,'ATL CR'!$I:$I,'ATL GA Inventory'!$B101,'ATL CR'!$L:$L,'ATL GA Inventory'!BT$3)</f>
        <v>0</v>
      </c>
      <c r="BU101" s="13">
        <f>SUMIFS('ATL RAW'!$J:$J,'ATL RAW'!$I:$I,'ATL GA Inventory'!$B101,'ATL RAW'!$L:$L,'ATL GA Inventory'!BU$3)+SUMIFS('ATL CR'!$J:$J,'ATL CR'!$I:$I,'ATL GA Inventory'!$B101,'ATL CR'!$L:$L,'ATL GA Inventory'!BU$3)</f>
        <v>0</v>
      </c>
      <c r="BV101" s="13">
        <f>SUMIFS('ATL RAW'!$J:$J,'ATL RAW'!$I:$I,'ATL GA Inventory'!$B101,'ATL RAW'!$L:$L,'ATL GA Inventory'!BV$3)+SUMIFS('ATL CR'!$J:$J,'ATL CR'!$I:$I,'ATL GA Inventory'!$B101,'ATL CR'!$L:$L,'ATL GA Inventory'!BV$3)</f>
        <v>0</v>
      </c>
      <c r="BW101" s="13">
        <f>SUMIFS('ATL RAW'!$J:$J,'ATL RAW'!$I:$I,'ATL GA Inventory'!$B101,'ATL RAW'!$L:$L,'ATL GA Inventory'!BW$3)+SUMIFS('ATL CR'!$J:$J,'ATL CR'!$I:$I,'ATL GA Inventory'!$B101,'ATL CR'!$L:$L,'ATL GA Inventory'!BW$3)</f>
        <v>0</v>
      </c>
      <c r="BX101" s="13">
        <f>SUMIFS('ATL RAW'!$J:$J,'ATL RAW'!$I:$I,'ATL GA Inventory'!$B101,'ATL RAW'!$L:$L,'ATL GA Inventory'!BX$3)+SUMIFS('ATL CR'!$J:$J,'ATL CR'!$I:$I,'ATL GA Inventory'!$B101,'ATL CR'!$L:$L,'ATL GA Inventory'!BX$3)</f>
        <v>0</v>
      </c>
      <c r="BY101" s="13">
        <f>SUMIFS('ATL RAW'!$J:$J,'ATL RAW'!$I:$I,'ATL GA Inventory'!$B101,'ATL RAW'!$L:$L,'ATL GA Inventory'!BY$3)+SUMIFS('ATL CR'!$J:$J,'ATL CR'!$I:$I,'ATL GA Inventory'!$B101,'ATL CR'!$L:$L,'ATL GA Inventory'!BY$3)</f>
        <v>0</v>
      </c>
      <c r="BZ101" s="13">
        <f>SUMIFS('ATL RAW'!$J:$J,'ATL RAW'!$I:$I,'ATL GA Inventory'!$B101,'ATL RAW'!$L:$L,'ATL GA Inventory'!BZ$3)+SUMIFS('ATL CR'!$J:$J,'ATL CR'!$I:$I,'ATL GA Inventory'!$B101,'ATL CR'!$L:$L,'ATL GA Inventory'!BZ$3)</f>
        <v>0</v>
      </c>
      <c r="CA101" s="13">
        <f>SUMIFS('ATL RAW'!$J:$J,'ATL RAW'!$I:$I,'ATL GA Inventory'!$B101,'ATL RAW'!$L:$L,'ATL GA Inventory'!CA$3)+SUMIFS('ATL CR'!$J:$J,'ATL CR'!$I:$I,'ATL GA Inventory'!$B101,'ATL CR'!$L:$L,'ATL GA Inventory'!CA$3)</f>
        <v>0</v>
      </c>
      <c r="CB101" s="13">
        <f>SUMIFS('ATL RAW'!$J:$J,'ATL RAW'!$I:$I,'ATL GA Inventory'!$B101,'ATL RAW'!$L:$L,'ATL GA Inventory'!CB$3)+SUMIFS('ATL CR'!$J:$J,'ATL CR'!$I:$I,'ATL GA Inventory'!$B101,'ATL CR'!$L:$L,'ATL GA Inventory'!CB$3)</f>
        <v>0</v>
      </c>
      <c r="CC101" s="13">
        <f>SUMIFS('ATL RAW'!$J:$J,'ATL RAW'!$I:$I,'ATL GA Inventory'!$B101,'ATL RAW'!$L:$L,'ATL GA Inventory'!CC$3)+SUMIFS('ATL CR'!$J:$J,'ATL CR'!$I:$I,'ATL GA Inventory'!$B101,'ATL CR'!$L:$L,'ATL GA Inventory'!CC$3)</f>
        <v>0</v>
      </c>
      <c r="CD101" s="13">
        <f>SUMIFS('ATL RAW'!$J:$J,'ATL RAW'!$I:$I,'ATL GA Inventory'!$B101,'ATL RAW'!$L:$L,'ATL GA Inventory'!CD$3)+SUMIFS('ATL CR'!$J:$J,'ATL CR'!$I:$I,'ATL GA Inventory'!$B101,'ATL CR'!$L:$L,'ATL GA Inventory'!CD$3)</f>
        <v>0</v>
      </c>
      <c r="CE101" s="13">
        <f>SUMIFS('ATL RAW'!$J:$J,'ATL RAW'!$I:$I,'ATL GA Inventory'!$B101,'ATL RAW'!$L:$L,'ATL GA Inventory'!CE$3)+SUMIFS('ATL CR'!$J:$J,'ATL CR'!$I:$I,'ATL GA Inventory'!$B101,'ATL CR'!$L:$L,'ATL GA Inventory'!CE$3)</f>
        <v>0</v>
      </c>
      <c r="CF101" s="13">
        <f>SUMIFS('ATL RAW'!$J:$J,'ATL RAW'!$I:$I,'ATL GA Inventory'!$B101,'ATL RAW'!$L:$L,'ATL GA Inventory'!CF$3)+SUMIFS('ATL CR'!$J:$J,'ATL CR'!$I:$I,'ATL GA Inventory'!$B101,'ATL CR'!$L:$L,'ATL GA Inventory'!CF$3)</f>
        <v>0</v>
      </c>
      <c r="CG101" s="13">
        <f>SUMIFS('ATL RAW'!$J:$J,'ATL RAW'!$I:$I,'ATL GA Inventory'!$B101,'ATL RAW'!$L:$L,'ATL GA Inventory'!CG$3)+SUMIFS('ATL CR'!$J:$J,'ATL CR'!$I:$I,'ATL GA Inventory'!$B101,'ATL CR'!$L:$L,'ATL GA Inventory'!CG$3)</f>
        <v>0</v>
      </c>
      <c r="CH101" s="13">
        <f>SUMIFS('ATL RAW'!$J:$J,'ATL RAW'!$I:$I,'ATL GA Inventory'!$B101,'ATL RAW'!$L:$L,'ATL GA Inventory'!CH$3)+SUMIFS('ATL CR'!$J:$J,'ATL CR'!$I:$I,'ATL GA Inventory'!$B101,'ATL CR'!$L:$L,'ATL GA Inventory'!CH$3)</f>
        <v>0</v>
      </c>
      <c r="CI101" s="13">
        <f>SUMIFS('ATL RAW'!$J:$J,'ATL RAW'!$I:$I,'ATL GA Inventory'!$B101,'ATL RAW'!$L:$L,'ATL GA Inventory'!CI$3)+SUMIFS('ATL CR'!$J:$J,'ATL CR'!$I:$I,'ATL GA Inventory'!$B101,'ATL CR'!$L:$L,'ATL GA Inventory'!CI$3)</f>
        <v>0</v>
      </c>
      <c r="CJ101" s="13">
        <f>SUMIFS('ATL RAW'!$J:$J,'ATL RAW'!$I:$I,'ATL GA Inventory'!$B101,'ATL RAW'!$L:$L,'ATL GA Inventory'!CJ$3)+SUMIFS('ATL CR'!$J:$J,'ATL CR'!$I:$I,'ATL GA Inventory'!$B101,'ATL CR'!$L:$L,'ATL GA Inventory'!CJ$3)</f>
        <v>0</v>
      </c>
      <c r="CK101" s="13">
        <f>SUMIFS('ATL RAW'!$J:$J,'ATL RAW'!$I:$I,'ATL GA Inventory'!$B101,'ATL RAW'!$L:$L,'ATL GA Inventory'!CK$3)+SUMIFS('ATL CR'!$J:$J,'ATL CR'!$I:$I,'ATL GA Inventory'!$B101,'ATL CR'!$L:$L,'ATL GA Inventory'!CK$3)</f>
        <v>0</v>
      </c>
      <c r="CL101" s="13">
        <f>SUMIFS('ATL RAW'!$J:$J,'ATL RAW'!$I:$I,'ATL GA Inventory'!$B101,'ATL RAW'!$L:$L,'ATL GA Inventory'!CL$3)+SUMIFS('ATL CR'!$J:$J,'ATL CR'!$I:$I,'ATL GA Inventory'!$B101,'ATL CR'!$L:$L,'ATL GA Inventory'!CL$3)</f>
        <v>0</v>
      </c>
      <c r="CM101" s="13">
        <f>SUMIFS('ATL RAW'!$J:$J,'ATL RAW'!$I:$I,'ATL GA Inventory'!$B101,'ATL RAW'!$L:$L,'ATL GA Inventory'!CM$3)+SUMIFS('ATL CR'!$J:$J,'ATL CR'!$I:$I,'ATL GA Inventory'!$B101,'ATL CR'!$L:$L,'ATL GA Inventory'!CM$3)</f>
        <v>0</v>
      </c>
      <c r="CN101" s="13">
        <f>SUMIFS('ATL RAW'!$J:$J,'ATL RAW'!$I:$I,'ATL GA Inventory'!$B101,'ATL RAW'!$L:$L,'ATL GA Inventory'!CN$3)+SUMIFS('ATL CR'!$J:$J,'ATL CR'!$I:$I,'ATL GA Inventory'!$B101,'ATL CR'!$L:$L,'ATL GA Inventory'!CN$3)</f>
        <v>0</v>
      </c>
      <c r="CO101" s="13">
        <f>SUMIFS('ATL RAW'!$J:$J,'ATL RAW'!$I:$I,'ATL GA Inventory'!$B101,'ATL RAW'!$L:$L,'ATL GA Inventory'!CO$3)+SUMIFS('ATL CR'!$J:$J,'ATL CR'!$I:$I,'ATL GA Inventory'!$B101,'ATL CR'!$L:$L,'ATL GA Inventory'!CO$3)</f>
        <v>0</v>
      </c>
      <c r="CP101" s="13">
        <f>SUMIFS('ATL RAW'!$J:$J,'ATL RAW'!$I:$I,'ATL GA Inventory'!$B101,'ATL RAW'!$L:$L,'ATL GA Inventory'!CP$3)+SUMIFS('ATL CR'!$J:$J,'ATL CR'!$I:$I,'ATL GA Inventory'!$B101,'ATL CR'!$L:$L,'ATL GA Inventory'!CP$3)</f>
        <v>0</v>
      </c>
      <c r="CQ101" s="13">
        <f>SUMIFS('ATL RAW'!$J:$J,'ATL RAW'!$I:$I,'ATL GA Inventory'!$B101,'ATL RAW'!$L:$L,'ATL GA Inventory'!CQ$3)+SUMIFS('ATL CR'!$J:$J,'ATL CR'!$I:$I,'ATL GA Inventory'!$B101,'ATL CR'!$L:$L,'ATL GA Inventory'!CQ$3)</f>
        <v>0</v>
      </c>
      <c r="CR101" s="13">
        <f>SUMIFS('ATL RAW'!$J:$J,'ATL RAW'!$I:$I,'ATL GA Inventory'!$B101,'ATL RAW'!$L:$L,'ATL GA Inventory'!CR$3)+SUMIFS('ATL CR'!$J:$J,'ATL CR'!$I:$I,'ATL GA Inventory'!$B101,'ATL CR'!$L:$L,'ATL GA Inventory'!CR$3)</f>
        <v>0</v>
      </c>
      <c r="CS101" s="13">
        <f>SUMIFS('ATL RAW'!$J:$J,'ATL RAW'!$I:$I,'ATL GA Inventory'!$B101,'ATL RAW'!$L:$L,'ATL GA Inventory'!CS$3)+SUMIFS('ATL CR'!$J:$J,'ATL CR'!$I:$I,'ATL GA Inventory'!$B101,'ATL CR'!$L:$L,'ATL GA Inventory'!CS$3)</f>
        <v>0</v>
      </c>
      <c r="CT101" s="13">
        <f>SUMIFS('ATL RAW'!$J:$J,'ATL RAW'!$I:$I,'ATL GA Inventory'!$B101,'ATL RAW'!$L:$L,'ATL GA Inventory'!CT$3)+SUMIFS('ATL CR'!$J:$J,'ATL CR'!$I:$I,'ATL GA Inventory'!$B101,'ATL CR'!$L:$L,'ATL GA Inventory'!CT$3)</f>
        <v>0</v>
      </c>
      <c r="CU101" s="13">
        <f>SUMIFS('ATL RAW'!$J:$J,'ATL RAW'!$I:$I,'ATL GA Inventory'!$B101,'ATL RAW'!$L:$L,'ATL GA Inventory'!CU$3)+SUMIFS('ATL CR'!$J:$J,'ATL CR'!$I:$I,'ATL GA Inventory'!$B101,'ATL CR'!$L:$L,'ATL GA Inventory'!CU$3)</f>
        <v>0</v>
      </c>
      <c r="CV101" s="13">
        <f>SUMIFS('ATL RAW'!$J:$J,'ATL RAW'!$I:$I,'ATL GA Inventory'!$B101,'ATL RAW'!$L:$L,'ATL GA Inventory'!CV$3)+SUMIFS('ATL CR'!$J:$J,'ATL CR'!$I:$I,'ATL GA Inventory'!$B101,'ATL CR'!$L:$L,'ATL GA Inventory'!CV$3)</f>
        <v>0</v>
      </c>
      <c r="CW101" s="13">
        <f>SUMIFS('ATL RAW'!$J:$J,'ATL RAW'!$I:$I,'ATL GA Inventory'!$B101,'ATL RAW'!$L:$L,'ATL GA Inventory'!CW$3)+SUMIFS('ATL CR'!$J:$J,'ATL CR'!$I:$I,'ATL GA Inventory'!$B101,'ATL CR'!$L:$L,'ATL GA Inventory'!CW$3)</f>
        <v>0</v>
      </c>
      <c r="CX101" s="13">
        <f>SUMIFS('ATL RAW'!$J:$J,'ATL RAW'!$I:$I,'ATL GA Inventory'!$B101,'ATL RAW'!$L:$L,'ATL GA Inventory'!CX$3)+SUMIFS('ATL CR'!$J:$J,'ATL CR'!$I:$I,'ATL GA Inventory'!$B101,'ATL CR'!$L:$L,'ATL GA Inventory'!CX$3)</f>
        <v>0</v>
      </c>
      <c r="CY101" s="13">
        <f>SUMIFS('ATL RAW'!$J:$J,'ATL RAW'!$I:$I,'ATL GA Inventory'!$B101,'ATL RAW'!$L:$L,'ATL GA Inventory'!CY$3)+SUMIFS('ATL CR'!$J:$J,'ATL CR'!$I:$I,'ATL GA Inventory'!$B101,'ATL CR'!$L:$L,'ATL GA Inventory'!CY$3)</f>
        <v>0</v>
      </c>
      <c r="CZ101" s="13">
        <f>SUMIFS('ATL RAW'!$J:$J,'ATL RAW'!$I:$I,'ATL GA Inventory'!$B101,'ATL RAW'!$L:$L,'ATL GA Inventory'!CZ$3)+SUMIFS('ATL CR'!$J:$J,'ATL CR'!$I:$I,'ATL GA Inventory'!$B101,'ATL CR'!$L:$L,'ATL GA Inventory'!CZ$3)</f>
        <v>0</v>
      </c>
      <c r="DA101" s="13">
        <f>SUMIFS('ATL RAW'!$J:$J,'ATL RAW'!$I:$I,'ATL GA Inventory'!$B101,'ATL RAW'!$L:$L,'ATL GA Inventory'!DA$3)+SUMIFS('ATL CR'!$J:$J,'ATL CR'!$I:$I,'ATL GA Inventory'!$B101,'ATL CR'!$L:$L,'ATL GA Inventory'!DA$3)</f>
        <v>0</v>
      </c>
      <c r="DB101" s="13">
        <f>SUMIFS('ATL RAW'!$J:$J,'ATL RAW'!$I:$I,'ATL GA Inventory'!$B101,'ATL RAW'!$L:$L,'ATL GA Inventory'!DB$3)+SUMIFS('ATL CR'!$J:$J,'ATL CR'!$I:$I,'ATL GA Inventory'!$B101,'ATL CR'!$L:$L,'ATL GA Inventory'!DB$3)</f>
        <v>0</v>
      </c>
      <c r="DC101" s="13">
        <f>SUMIFS('ATL RAW'!$J:$J,'ATL RAW'!$I:$I,'ATL GA Inventory'!$B101,'ATL RAW'!$L:$L,'ATL GA Inventory'!DC$3)+SUMIFS('ATL CR'!$J:$J,'ATL CR'!$I:$I,'ATL GA Inventory'!$B101,'ATL CR'!$L:$L,'ATL GA Inventory'!DC$3)</f>
        <v>0</v>
      </c>
      <c r="DD101" s="13">
        <f>SUMIFS('ATL RAW'!$J:$J,'ATL RAW'!$I:$I,'ATL GA Inventory'!$B101,'ATL RAW'!$L:$L,'ATL GA Inventory'!DD$3)+SUMIFS('ATL CR'!$J:$J,'ATL CR'!$I:$I,'ATL GA Inventory'!$B101,'ATL CR'!$L:$L,'ATL GA Inventory'!DD$3)</f>
        <v>0</v>
      </c>
      <c r="DE101" s="13">
        <f>SUMIFS('ATL RAW'!$J:$J,'ATL RAW'!$I:$I,'ATL GA Inventory'!$B101,'ATL RAW'!$L:$L,'ATL GA Inventory'!DE$3)+SUMIFS('ATL CR'!$J:$J,'ATL CR'!$I:$I,'ATL GA Inventory'!$B101,'ATL CR'!$L:$L,'ATL GA Inventory'!DE$3)</f>
        <v>0</v>
      </c>
      <c r="DF101" s="13">
        <f>SUMIFS('ATL RAW'!$J:$J,'ATL RAW'!$I:$I,'ATL GA Inventory'!$B101,'ATL RAW'!$L:$L,'ATL GA Inventory'!DF$3)+SUMIFS('ATL CR'!$J:$J,'ATL CR'!$I:$I,'ATL GA Inventory'!$B101,'ATL CR'!$L:$L,'ATL GA Inventory'!DF$3)</f>
        <v>0</v>
      </c>
      <c r="DG101" s="13">
        <f>SUMIFS('ATL RAW'!$J:$J,'ATL RAW'!$I:$I,'ATL GA Inventory'!$B101,'ATL RAW'!$L:$L,'ATL GA Inventory'!DG$3)+SUMIFS('ATL CR'!$J:$J,'ATL CR'!$I:$I,'ATL GA Inventory'!$B101,'ATL CR'!$L:$L,'ATL GA Inventory'!DG$3)</f>
        <v>0</v>
      </c>
      <c r="DH101" s="13">
        <f>SUMIFS('ATL RAW'!$J:$J,'ATL RAW'!$I:$I,'ATL GA Inventory'!$B101,'ATL RAW'!$L:$L,'ATL GA Inventory'!DH$3)+SUMIFS('ATL CR'!$J:$J,'ATL CR'!$I:$I,'ATL GA Inventory'!$B101,'ATL CR'!$L:$L,'ATL GA Inventory'!DH$3)</f>
        <v>0</v>
      </c>
      <c r="DI101" s="13">
        <f>SUMIFS('ATL RAW'!$J:$J,'ATL RAW'!$I:$I,'ATL GA Inventory'!$B101,'ATL RAW'!$L:$L,'ATL GA Inventory'!DI$3)+SUMIFS('ATL CR'!$J:$J,'ATL CR'!$I:$I,'ATL GA Inventory'!$B101,'ATL CR'!$L:$L,'ATL GA Inventory'!DI$3)</f>
        <v>0</v>
      </c>
      <c r="DJ101" s="13">
        <f>SUMIFS('ATL RAW'!$J:$J,'ATL RAW'!$I:$I,'ATL GA Inventory'!$B101,'ATL RAW'!$L:$L,'ATL GA Inventory'!DJ$3)+SUMIFS('ATL CR'!$J:$J,'ATL CR'!$I:$I,'ATL GA Inventory'!$B101,'ATL CR'!$L:$L,'ATL GA Inventory'!DJ$3)</f>
        <v>0</v>
      </c>
      <c r="DK101" s="13">
        <f>SUMIFS('ATL RAW'!$J:$J,'ATL RAW'!$I:$I,'ATL GA Inventory'!$B101,'ATL RAW'!$L:$L,'ATL GA Inventory'!DK$3)+SUMIFS('ATL CR'!$J:$J,'ATL CR'!$I:$I,'ATL GA Inventory'!$B101,'ATL CR'!$L:$L,'ATL GA Inventory'!DK$3)</f>
        <v>0</v>
      </c>
      <c r="DL101" s="13">
        <f>SUMIFS('ATL RAW'!$J:$J,'ATL RAW'!$I:$I,'ATL GA Inventory'!$B101,'ATL RAW'!$L:$L,'ATL GA Inventory'!DL$3)+SUMIFS('ATL CR'!$J:$J,'ATL CR'!$I:$I,'ATL GA Inventory'!$B101,'ATL CR'!$L:$L,'ATL GA Inventory'!DL$3)</f>
        <v>0</v>
      </c>
      <c r="DM101" s="13">
        <f>SUMIFS('ATL RAW'!$J:$J,'ATL RAW'!$I:$I,'ATL GA Inventory'!$B101,'ATL RAW'!$L:$L,'ATL GA Inventory'!DM$3)+SUMIFS('ATL CR'!$J:$J,'ATL CR'!$I:$I,'ATL GA Inventory'!$B101,'ATL CR'!$L:$L,'ATL GA Inventory'!DM$3)</f>
        <v>0</v>
      </c>
      <c r="DN101" s="13">
        <f>SUMIFS('ATL RAW'!$J:$J,'ATL RAW'!$I:$I,'ATL GA Inventory'!$B101,'ATL RAW'!$L:$L,'ATL GA Inventory'!DN$3)+SUMIFS('ATL CR'!$J:$J,'ATL CR'!$I:$I,'ATL GA Inventory'!$B101,'ATL CR'!$L:$L,'ATL GA Inventory'!DN$3)</f>
        <v>0</v>
      </c>
      <c r="DO101" s="13">
        <f>SUMIFS('ATL RAW'!$J:$J,'ATL RAW'!$I:$I,'ATL GA Inventory'!$B101,'ATL RAW'!$L:$L,'ATL GA Inventory'!DO$3)+SUMIFS('ATL CR'!$J:$J,'ATL CR'!$I:$I,'ATL GA Inventory'!$B101,'ATL CR'!$L:$L,'ATL GA Inventory'!DO$3)</f>
        <v>0</v>
      </c>
      <c r="DP101" s="13">
        <f>SUMIFS('ATL RAW'!$J:$J,'ATL RAW'!$I:$I,'ATL GA Inventory'!$B101,'ATL RAW'!$L:$L,'ATL GA Inventory'!DP$3)+SUMIFS('ATL CR'!$J:$J,'ATL CR'!$I:$I,'ATL GA Inventory'!$B101,'ATL CR'!$L:$L,'ATL GA Inventory'!DP$3)</f>
        <v>0</v>
      </c>
      <c r="DQ101" s="13">
        <f>SUMIFS('ATL RAW'!$J:$J,'ATL RAW'!$I:$I,'ATL GA Inventory'!$B101,'ATL RAW'!$L:$L,'ATL GA Inventory'!DQ$3)+SUMIFS('ATL CR'!$J:$J,'ATL CR'!$I:$I,'ATL GA Inventory'!$B101,'ATL CR'!$L:$L,'ATL GA Inventory'!DQ$3)</f>
        <v>0</v>
      </c>
      <c r="DR101" s="13">
        <f>SUMIFS('ATL RAW'!$J:$J,'ATL RAW'!$I:$I,'ATL GA Inventory'!$B101,'ATL RAW'!$L:$L,'ATL GA Inventory'!DR$3)+SUMIFS('ATL CR'!$J:$J,'ATL CR'!$I:$I,'ATL GA Inventory'!$B101,'ATL CR'!$L:$L,'ATL GA Inventory'!DR$3)</f>
        <v>0</v>
      </c>
      <c r="DS101" s="13">
        <f>SUMIFS('ATL RAW'!$J:$J,'ATL RAW'!$I:$I,'ATL GA Inventory'!$B101,'ATL RAW'!$L:$L,'ATL GA Inventory'!DS$3)+SUMIFS('ATL CR'!$J:$J,'ATL CR'!$I:$I,'ATL GA Inventory'!$B101,'ATL CR'!$L:$L,'ATL GA Inventory'!DS$3)</f>
        <v>0</v>
      </c>
      <c r="DT101" s="13">
        <f>SUMIFS('ATL RAW'!$J:$J,'ATL RAW'!$I:$I,'ATL GA Inventory'!$B101,'ATL RAW'!$L:$L,'ATL GA Inventory'!DT$3)+SUMIFS('ATL CR'!$J:$J,'ATL CR'!$I:$I,'ATL GA Inventory'!$B101,'ATL CR'!$L:$L,'ATL GA Inventory'!DT$3)</f>
        <v>0</v>
      </c>
      <c r="DU101" s="13">
        <f>SUMIFS('ATL RAW'!$J:$J,'ATL RAW'!$I:$I,'ATL GA Inventory'!$B101,'ATL RAW'!$L:$L,'ATL GA Inventory'!DU$3)+SUMIFS('ATL CR'!$J:$J,'ATL CR'!$I:$I,'ATL GA Inventory'!$B101,'ATL CR'!$L:$L,'ATL GA Inventory'!DU$3)</f>
        <v>0</v>
      </c>
      <c r="DV101" s="13">
        <f>SUMIFS('ATL RAW'!$J:$J,'ATL RAW'!$I:$I,'ATL GA Inventory'!$B101,'ATL RAW'!$L:$L,'ATL GA Inventory'!DV$3)+SUMIFS('ATL CR'!$J:$J,'ATL CR'!$I:$I,'ATL GA Inventory'!$B101,'ATL CR'!$L:$L,'ATL GA Inventory'!DV$3)</f>
        <v>0</v>
      </c>
      <c r="DW101" s="13">
        <f>SUMIFS('ATL RAW'!$J:$J,'ATL RAW'!$I:$I,'ATL GA Inventory'!$B101,'ATL RAW'!$L:$L,'ATL GA Inventory'!DW$3)+SUMIFS('ATL CR'!$J:$J,'ATL CR'!$I:$I,'ATL GA Inventory'!$B101,'ATL CR'!$L:$L,'ATL GA Inventory'!DW$3)</f>
        <v>0</v>
      </c>
      <c r="DX101" s="13">
        <f>SUMIFS('ATL RAW'!$J:$J,'ATL RAW'!$I:$I,'ATL GA Inventory'!$B101,'ATL RAW'!$L:$L,'ATL GA Inventory'!DX$3)+SUMIFS('ATL CR'!$J:$J,'ATL CR'!$I:$I,'ATL GA Inventory'!$B101,'ATL CR'!$L:$L,'ATL GA Inventory'!DX$3)</f>
        <v>0</v>
      </c>
      <c r="DY101" s="13">
        <f>SUMIFS('ATL RAW'!$J:$J,'ATL RAW'!$I:$I,'ATL GA Inventory'!$B101,'ATL RAW'!$L:$L,'ATL GA Inventory'!DY$3)+SUMIFS('ATL CR'!$J:$J,'ATL CR'!$I:$I,'ATL GA Inventory'!$B101,'ATL CR'!$L:$L,'ATL GA Inventory'!DY$3)</f>
        <v>0</v>
      </c>
      <c r="DZ101" s="13">
        <f>SUMIFS('ATL RAW'!$J:$J,'ATL RAW'!$I:$I,'ATL GA Inventory'!$B101,'ATL RAW'!$L:$L,'ATL GA Inventory'!DZ$3)+SUMIFS('ATL CR'!$J:$J,'ATL CR'!$I:$I,'ATL GA Inventory'!$B101,'ATL CR'!$L:$L,'ATL GA Inventory'!DZ$3)</f>
        <v>0</v>
      </c>
      <c r="EA101" s="13">
        <f>SUMIFS('ATL RAW'!$J:$J,'ATL RAW'!$I:$I,'ATL GA Inventory'!$B101,'ATL RAW'!$L:$L,'ATL GA Inventory'!EA$3)+SUMIFS('ATL CR'!$J:$J,'ATL CR'!$I:$I,'ATL GA Inventory'!$B101,'ATL CR'!$L:$L,'ATL GA Inventory'!EA$3)</f>
        <v>0</v>
      </c>
      <c r="EB101" s="13">
        <f>SUMIFS('ATL RAW'!$J:$J,'ATL RAW'!$I:$I,'ATL GA Inventory'!$B101,'ATL RAW'!$L:$L,'ATL GA Inventory'!EB$3)+SUMIFS('ATL CR'!$J:$J,'ATL CR'!$I:$I,'ATL GA Inventory'!$B101,'ATL CR'!$L:$L,'ATL GA Inventory'!EB$3)</f>
        <v>0</v>
      </c>
      <c r="EC101" s="13">
        <f>SUMIFS('ATL RAW'!$J:$J,'ATL RAW'!$I:$I,'ATL GA Inventory'!$B101,'ATL RAW'!$L:$L,'ATL GA Inventory'!EC$3)+SUMIFS('ATL CR'!$J:$J,'ATL CR'!$I:$I,'ATL GA Inventory'!$B101,'ATL CR'!$L:$L,'ATL GA Inventory'!EC$3)</f>
        <v>0</v>
      </c>
      <c r="ED101" s="13">
        <f>SUMIFS('ATL RAW'!$J:$J,'ATL RAW'!$I:$I,'ATL GA Inventory'!$B101,'ATL RAW'!$L:$L,'ATL GA Inventory'!ED$3)+SUMIFS('ATL CR'!$J:$J,'ATL CR'!$I:$I,'ATL GA Inventory'!$B101,'ATL CR'!$L:$L,'ATL GA Inventory'!ED$3)</f>
        <v>0</v>
      </c>
      <c r="EE101" s="13">
        <f>SUMIFS('ATL RAW'!$J:$J,'ATL RAW'!$I:$I,'ATL GA Inventory'!$B101,'ATL RAW'!$L:$L,'ATL GA Inventory'!EE$3)+SUMIFS('ATL CR'!$J:$J,'ATL CR'!$I:$I,'ATL GA Inventory'!$B101,'ATL CR'!$L:$L,'ATL GA Inventory'!EE$3)</f>
        <v>0</v>
      </c>
      <c r="EF101" s="13">
        <f>SUMIFS('ATL RAW'!$J:$J,'ATL RAW'!$I:$I,'ATL GA Inventory'!$B101,'ATL RAW'!$L:$L,'ATL GA Inventory'!EF$3)+SUMIFS('ATL CR'!$J:$J,'ATL CR'!$I:$I,'ATL GA Inventory'!$B101,'ATL CR'!$L:$L,'ATL GA Inventory'!EF$3)</f>
        <v>0</v>
      </c>
      <c r="EG101" s="13">
        <f>SUMIFS('ATL RAW'!$J:$J,'ATL RAW'!$I:$I,'ATL GA Inventory'!$B101,'ATL RAW'!$L:$L,'ATL GA Inventory'!EG$3)+SUMIFS('ATL CR'!$J:$J,'ATL CR'!$I:$I,'ATL GA Inventory'!$B101,'ATL CR'!$L:$L,'ATL GA Inventory'!EG$3)</f>
        <v>0</v>
      </c>
      <c r="EH101" s="13">
        <f>SUMIFS('ATL RAW'!$J:$J,'ATL RAW'!$I:$I,'ATL GA Inventory'!$B101,'ATL RAW'!$L:$L,'ATL GA Inventory'!EH$3)+SUMIFS('ATL CR'!$J:$J,'ATL CR'!$I:$I,'ATL GA Inventory'!$B101,'ATL CR'!$L:$L,'ATL GA Inventory'!EH$3)</f>
        <v>0</v>
      </c>
      <c r="EI101" s="13">
        <f>SUMIFS('ATL RAW'!$J:$J,'ATL RAW'!$I:$I,'ATL GA Inventory'!$B101,'ATL RAW'!$L:$L,'ATL GA Inventory'!EI$3)+SUMIFS('ATL CR'!$J:$J,'ATL CR'!$I:$I,'ATL GA Inventory'!$B101,'ATL CR'!$L:$L,'ATL GA Inventory'!EI$3)</f>
        <v>0</v>
      </c>
      <c r="EJ101" s="13">
        <f>SUMIFS('ATL RAW'!$J:$J,'ATL RAW'!$I:$I,'ATL GA Inventory'!$B101,'ATL RAW'!$L:$L,'ATL GA Inventory'!EJ$3)+SUMIFS('ATL CR'!$J:$J,'ATL CR'!$I:$I,'ATL GA Inventory'!$B101,'ATL CR'!$L:$L,'ATL GA Inventory'!EJ$3)</f>
        <v>0</v>
      </c>
      <c r="EK101" s="13">
        <f>SUMIFS('ATL RAW'!$J:$J,'ATL RAW'!$I:$I,'ATL GA Inventory'!$B101,'ATL RAW'!$L:$L,'ATL GA Inventory'!EK$3)+SUMIFS('ATL CR'!$J:$J,'ATL CR'!$I:$I,'ATL GA Inventory'!$B101,'ATL CR'!$L:$L,'ATL GA Inventory'!EK$3)</f>
        <v>0</v>
      </c>
      <c r="EL101" s="13">
        <f>SUMIFS('ATL RAW'!$J:$J,'ATL RAW'!$I:$I,'ATL GA Inventory'!$B101,'ATL RAW'!$L:$L,'ATL GA Inventory'!EL$3)+SUMIFS('ATL CR'!$J:$J,'ATL CR'!$I:$I,'ATL GA Inventory'!$B101,'ATL CR'!$L:$L,'ATL GA Inventory'!EL$3)</f>
        <v>0</v>
      </c>
      <c r="EM101" s="13">
        <f>SUMIFS('ATL RAW'!$J:$J,'ATL RAW'!$I:$I,'ATL GA Inventory'!$B101,'ATL RAW'!$L:$L,'ATL GA Inventory'!EM$3)+SUMIFS('ATL CR'!$J:$J,'ATL CR'!$I:$I,'ATL GA Inventory'!$B101,'ATL CR'!$L:$L,'ATL GA Inventory'!EM$3)</f>
        <v>0</v>
      </c>
      <c r="EN101" s="13">
        <f>SUMIFS('ATL RAW'!$J:$J,'ATL RAW'!$I:$I,'ATL GA Inventory'!$B101,'ATL RAW'!$L:$L,'ATL GA Inventory'!EN$3)+SUMIFS('ATL CR'!$J:$J,'ATL CR'!$I:$I,'ATL GA Inventory'!$B101,'ATL CR'!$L:$L,'ATL GA Inventory'!EN$3)</f>
        <v>0</v>
      </c>
      <c r="EO101" s="13">
        <f>SUMIFS('ATL RAW'!$J:$J,'ATL RAW'!$I:$I,'ATL GA Inventory'!$B101,'ATL RAW'!$L:$L,'ATL GA Inventory'!EO$3)+SUMIFS('ATL CR'!$J:$J,'ATL CR'!$I:$I,'ATL GA Inventory'!$B101,'ATL CR'!$L:$L,'ATL GA Inventory'!EO$3)</f>
        <v>0</v>
      </c>
      <c r="EP101" s="13">
        <f>SUMIFS('ATL RAW'!$J:$J,'ATL RAW'!$I:$I,'ATL GA Inventory'!$B101,'ATL RAW'!$L:$L,'ATL GA Inventory'!EP$3)+SUMIFS('ATL CR'!$J:$J,'ATL CR'!$I:$I,'ATL GA Inventory'!$B101,'ATL CR'!$L:$L,'ATL GA Inventory'!EP$3)</f>
        <v>0</v>
      </c>
      <c r="EQ101" s="13">
        <f>SUMIFS('ATL RAW'!$J:$J,'ATL RAW'!$I:$I,'ATL GA Inventory'!$B101,'ATL RAW'!$L:$L,'ATL GA Inventory'!EQ$3)+SUMIFS('ATL CR'!$J:$J,'ATL CR'!$I:$I,'ATL GA Inventory'!$B101,'ATL CR'!$L:$L,'ATL GA Inventory'!EQ$3)</f>
        <v>0</v>
      </c>
      <c r="ER101" s="13">
        <f>SUMIFS('ATL RAW'!$J:$J,'ATL RAW'!$I:$I,'ATL GA Inventory'!$B101,'ATL RAW'!$L:$L,'ATL GA Inventory'!ER$3)+SUMIFS('ATL CR'!$J:$J,'ATL CR'!$I:$I,'ATL GA Inventory'!$B101,'ATL CR'!$L:$L,'ATL GA Inventory'!ER$3)</f>
        <v>0</v>
      </c>
      <c r="ES101" s="13">
        <f>SUMIFS('ATL RAW'!$J:$J,'ATL RAW'!$I:$I,'ATL GA Inventory'!$B101,'ATL RAW'!$L:$L,'ATL GA Inventory'!ES$3)+SUMIFS('ATL CR'!$J:$J,'ATL CR'!$I:$I,'ATL GA Inventory'!$B101,'ATL CR'!$L:$L,'ATL GA Inventory'!ES$3)</f>
        <v>0</v>
      </c>
      <c r="ET101" s="13">
        <f>SUMIFS('ATL RAW'!$J:$J,'ATL RAW'!$I:$I,'ATL GA Inventory'!$B101,'ATL RAW'!$L:$L,'ATL GA Inventory'!ET$3)+SUMIFS('ATL CR'!$J:$J,'ATL CR'!$I:$I,'ATL GA Inventory'!$B101,'ATL CR'!$L:$L,'ATL GA Inventory'!ET$3)</f>
        <v>0</v>
      </c>
      <c r="EU101" s="13">
        <f>SUMIFS('ATL RAW'!$J:$J,'ATL RAW'!$I:$I,'ATL GA Inventory'!$B101,'ATL RAW'!$L:$L,'ATL GA Inventory'!EU$3)+SUMIFS('ATL CR'!$J:$J,'ATL CR'!$I:$I,'ATL GA Inventory'!$B101,'ATL CR'!$L:$L,'ATL GA Inventory'!EU$3)</f>
        <v>0</v>
      </c>
      <c r="EV101" s="13">
        <f>SUMIFS('ATL RAW'!$J:$J,'ATL RAW'!$I:$I,'ATL GA Inventory'!$B101,'ATL RAW'!$L:$L,'ATL GA Inventory'!EV$3)+SUMIFS('ATL CR'!$J:$J,'ATL CR'!$I:$I,'ATL GA Inventory'!$B101,'ATL CR'!$L:$L,'ATL GA Inventory'!EV$3)</f>
        <v>0</v>
      </c>
      <c r="EW101" s="13">
        <f>SUMIFS('ATL RAW'!$J:$J,'ATL RAW'!$I:$I,'ATL GA Inventory'!$B101,'ATL RAW'!$L:$L,'ATL GA Inventory'!EW$3)+SUMIFS('ATL CR'!$J:$J,'ATL CR'!$I:$I,'ATL GA Inventory'!$B101,'ATL CR'!$L:$L,'ATL GA Inventory'!EW$3)</f>
        <v>0</v>
      </c>
      <c r="EX101" s="13">
        <f>SUMIFS('ATL RAW'!$J:$J,'ATL RAW'!$I:$I,'ATL GA Inventory'!$B101,'ATL RAW'!$L:$L,'ATL GA Inventory'!EX$3)+SUMIFS('ATL CR'!$J:$J,'ATL CR'!$I:$I,'ATL GA Inventory'!$B101,'ATL CR'!$L:$L,'ATL GA Inventory'!EX$3)</f>
        <v>0</v>
      </c>
      <c r="EY101" s="13">
        <f>SUMIFS('ATL RAW'!$J:$J,'ATL RAW'!$I:$I,'ATL GA Inventory'!$B101,'ATL RAW'!$L:$L,'ATL GA Inventory'!EY$3)+SUMIFS('ATL CR'!$J:$J,'ATL CR'!$I:$I,'ATL GA Inventory'!$B101,'ATL CR'!$L:$L,'ATL GA Inventory'!EY$3)</f>
        <v>0</v>
      </c>
      <c r="EZ101" s="13">
        <f>SUMIFS('ATL RAW'!$J:$J,'ATL RAW'!$I:$I,'ATL GA Inventory'!$B101,'ATL RAW'!$L:$L,'ATL GA Inventory'!EZ$3)+SUMIFS('ATL CR'!$J:$J,'ATL CR'!$I:$I,'ATL GA Inventory'!$B101,'ATL CR'!$L:$L,'ATL GA Inventory'!EZ$3)</f>
        <v>0</v>
      </c>
      <c r="FA101" s="13">
        <f>SUMIFS('ATL RAW'!$J:$J,'ATL RAW'!$I:$I,'ATL GA Inventory'!$B101,'ATL RAW'!$L:$L,'ATL GA Inventory'!FA$3)+SUMIFS('ATL CR'!$J:$J,'ATL CR'!$I:$I,'ATL GA Inventory'!$B101,'ATL CR'!$L:$L,'ATL GA Inventory'!FA$3)</f>
        <v>0</v>
      </c>
      <c r="FB101" s="13">
        <f>SUMIFS('ATL RAW'!$J:$J,'ATL RAW'!$I:$I,'ATL GA Inventory'!$B101,'ATL RAW'!$L:$L,'ATL GA Inventory'!FB$3)+SUMIFS('ATL CR'!$J:$J,'ATL CR'!$I:$I,'ATL GA Inventory'!$B101,'ATL CR'!$L:$L,'ATL GA Inventory'!FB$3)</f>
        <v>0</v>
      </c>
      <c r="FC101" s="13">
        <f>SUMIFS('ATL RAW'!$J:$J,'ATL RAW'!$I:$I,'ATL GA Inventory'!$B101,'ATL RAW'!$L:$L,'ATL GA Inventory'!FC$3)+SUMIFS('ATL CR'!$J:$J,'ATL CR'!$I:$I,'ATL GA Inventory'!$B101,'ATL CR'!$L:$L,'ATL GA Inventory'!FC$3)</f>
        <v>0</v>
      </c>
      <c r="FD101" s="13">
        <f>SUMIFS('ATL RAW'!$J:$J,'ATL RAW'!$I:$I,'ATL GA Inventory'!$B101,'ATL RAW'!$L:$L,'ATL GA Inventory'!FD$3)+SUMIFS('ATL CR'!$J:$J,'ATL CR'!$I:$I,'ATL GA Inventory'!$B101,'ATL CR'!$L:$L,'ATL GA Inventory'!FD$3)</f>
        <v>0</v>
      </c>
      <c r="FE101" s="13">
        <f>SUMIFS('ATL RAW'!$J:$J,'ATL RAW'!$I:$I,'ATL GA Inventory'!$B101,'ATL RAW'!$L:$L,'ATL GA Inventory'!FE$3)+SUMIFS('ATL CR'!$J:$J,'ATL CR'!$I:$I,'ATL GA Inventory'!$B101,'ATL CR'!$L:$L,'ATL GA Inventory'!FE$3)</f>
        <v>0</v>
      </c>
      <c r="FF101" s="13">
        <f>SUMIFS('ATL RAW'!$J:$J,'ATL RAW'!$I:$I,'ATL GA Inventory'!$B101,'ATL RAW'!$L:$L,'ATL GA Inventory'!FF$3)+SUMIFS('ATL CR'!$J:$J,'ATL CR'!$I:$I,'ATL GA Inventory'!$B101,'ATL CR'!$L:$L,'ATL GA Inventory'!FF$3)</f>
        <v>0</v>
      </c>
      <c r="FG101" s="13">
        <f>SUMIFS('ATL RAW'!$J:$J,'ATL RAW'!$I:$I,'ATL GA Inventory'!$B101,'ATL RAW'!$L:$L,'ATL GA Inventory'!FG$3)+SUMIFS('ATL CR'!$J:$J,'ATL CR'!$I:$I,'ATL GA Inventory'!$B101,'ATL CR'!$L:$L,'ATL GA Inventory'!FG$3)</f>
        <v>0</v>
      </c>
      <c r="FH101" s="13">
        <f>SUMIFS('ATL RAW'!$J:$J,'ATL RAW'!$I:$I,'ATL GA Inventory'!$B101,'ATL RAW'!$L:$L,'ATL GA Inventory'!FH$3)+SUMIFS('ATL CR'!$J:$J,'ATL CR'!$I:$I,'ATL GA Inventory'!$B101,'ATL CR'!$L:$L,'ATL GA Inventory'!FH$3)</f>
        <v>0</v>
      </c>
      <c r="FI101" s="13">
        <f>SUMIFS('ATL RAW'!$J:$J,'ATL RAW'!$I:$I,'ATL GA Inventory'!$B101,'ATL RAW'!$L:$L,'ATL GA Inventory'!FI$3)+SUMIFS('ATL CR'!$J:$J,'ATL CR'!$I:$I,'ATL GA Inventory'!$B101,'ATL CR'!$L:$L,'ATL GA Inventory'!FI$3)</f>
        <v>0</v>
      </c>
      <c r="FJ101" s="13">
        <f>SUMIFS('ATL RAW'!$J:$J,'ATL RAW'!$I:$I,'ATL GA Inventory'!$B101,'ATL RAW'!$L:$L,'ATL GA Inventory'!FJ$3)+SUMIFS('ATL CR'!$J:$J,'ATL CR'!$I:$I,'ATL GA Inventory'!$B101,'ATL CR'!$L:$L,'ATL GA Inventory'!FJ$3)</f>
        <v>0</v>
      </c>
      <c r="FK101" s="13">
        <f>SUMIFS('ATL RAW'!$J:$J,'ATL RAW'!$I:$I,'ATL GA Inventory'!$B101,'ATL RAW'!$L:$L,'ATL GA Inventory'!FK$3)+SUMIFS('ATL CR'!$J:$J,'ATL CR'!$I:$I,'ATL GA Inventory'!$B101,'ATL CR'!$L:$L,'ATL GA Inventory'!FK$3)</f>
        <v>0</v>
      </c>
      <c r="FL101" s="13">
        <f>SUMIFS('ATL RAW'!$J:$J,'ATL RAW'!$I:$I,'ATL GA Inventory'!$B101,'ATL RAW'!$L:$L,'ATL GA Inventory'!FL$3)+SUMIFS('ATL CR'!$J:$J,'ATL CR'!$I:$I,'ATL GA Inventory'!$B101,'ATL CR'!$L:$L,'ATL GA Inventory'!FL$3)</f>
        <v>0</v>
      </c>
      <c r="FM101" s="13">
        <f>SUMIFS('ATL RAW'!$J:$J,'ATL RAW'!$I:$I,'ATL GA Inventory'!$B101,'ATL RAW'!$L:$L,'ATL GA Inventory'!FM$3)+SUMIFS('ATL CR'!$J:$J,'ATL CR'!$I:$I,'ATL GA Inventory'!$B101,'ATL CR'!$L:$L,'ATL GA Inventory'!FM$3)</f>
        <v>0</v>
      </c>
      <c r="FN101" s="13">
        <f>SUMIFS('ATL RAW'!$J:$J,'ATL RAW'!$I:$I,'ATL GA Inventory'!$B101,'ATL RAW'!$L:$L,'ATL GA Inventory'!FN$3)+SUMIFS('ATL CR'!$J:$J,'ATL CR'!$I:$I,'ATL GA Inventory'!$B101,'ATL CR'!$L:$L,'ATL GA Inventory'!FN$3)</f>
        <v>0</v>
      </c>
      <c r="FO101" s="13">
        <f>SUMIFS('ATL RAW'!$J:$J,'ATL RAW'!$I:$I,'ATL GA Inventory'!$B101,'ATL RAW'!$L:$L,'ATL GA Inventory'!FO$3)+SUMIFS('ATL CR'!$J:$J,'ATL CR'!$I:$I,'ATL GA Inventory'!$B101,'ATL CR'!$L:$L,'ATL GA Inventory'!FO$3)</f>
        <v>0</v>
      </c>
      <c r="FP101" s="13">
        <f>SUMIFS('ATL RAW'!$J:$J,'ATL RAW'!$I:$I,'ATL GA Inventory'!$B101,'ATL RAW'!$L:$L,'ATL GA Inventory'!FP$3)+SUMIFS('ATL CR'!$J:$J,'ATL CR'!$I:$I,'ATL GA Inventory'!$B101,'ATL CR'!$L:$L,'ATL GA Inventory'!FP$3)</f>
        <v>0</v>
      </c>
      <c r="FQ101" s="13">
        <f>SUMIFS('ATL RAW'!$J:$J,'ATL RAW'!$I:$I,'ATL GA Inventory'!$B101,'ATL RAW'!$L:$L,'ATL GA Inventory'!FQ$3)+SUMIFS('ATL CR'!$J:$J,'ATL CR'!$I:$I,'ATL GA Inventory'!$B101,'ATL CR'!$L:$L,'ATL GA Inventory'!FQ$3)</f>
        <v>0</v>
      </c>
      <c r="FR101" s="13">
        <f>SUMIFS('ATL RAW'!$J:$J,'ATL RAW'!$I:$I,'ATL GA Inventory'!$B101,'ATL RAW'!$L:$L,'ATL GA Inventory'!FR$3)+SUMIFS('ATL CR'!$J:$J,'ATL CR'!$I:$I,'ATL GA Inventory'!$B101,'ATL CR'!$L:$L,'ATL GA Inventory'!FR$3)</f>
        <v>0</v>
      </c>
      <c r="FS101" s="13">
        <f>SUMIFS('ATL RAW'!$J:$J,'ATL RAW'!$I:$I,'ATL GA Inventory'!$B101,'ATL RAW'!$L:$L,'ATL GA Inventory'!FS$3)+SUMIFS('ATL CR'!$J:$J,'ATL CR'!$I:$I,'ATL GA Inventory'!$B101,'ATL CR'!$L:$L,'ATL GA Inventory'!FS$3)</f>
        <v>0</v>
      </c>
      <c r="FT101" s="13">
        <f>SUMIFS('ATL RAW'!$J:$J,'ATL RAW'!$I:$I,'ATL GA Inventory'!$B101,'ATL RAW'!$L:$L,'ATL GA Inventory'!FT$3)+SUMIFS('ATL CR'!$J:$J,'ATL CR'!$I:$I,'ATL GA Inventory'!$B101,'ATL CR'!$L:$L,'ATL GA Inventory'!FT$3)</f>
        <v>0</v>
      </c>
      <c r="FU101" s="13">
        <f>SUMIFS('ATL RAW'!$J:$J,'ATL RAW'!$I:$I,'ATL GA Inventory'!$B101,'ATL RAW'!$L:$L,'ATL GA Inventory'!FU$3)+SUMIFS('ATL CR'!$J:$J,'ATL CR'!$I:$I,'ATL GA Inventory'!$B101,'ATL CR'!$L:$L,'ATL GA Inventory'!FU$3)</f>
        <v>0</v>
      </c>
      <c r="FV101" s="13">
        <f>SUMIFS('ATL RAW'!$J:$J,'ATL RAW'!$I:$I,'ATL GA Inventory'!$B101,'ATL RAW'!$L:$L,'ATL GA Inventory'!FV$3)+SUMIFS('ATL CR'!$J:$J,'ATL CR'!$I:$I,'ATL GA Inventory'!$B101,'ATL CR'!$L:$L,'ATL GA Inventory'!FV$3)</f>
        <v>0</v>
      </c>
      <c r="FW101" s="13">
        <f>SUMIFS('ATL RAW'!$J:$J,'ATL RAW'!$I:$I,'ATL GA Inventory'!$B101,'ATL RAW'!$L:$L,'ATL GA Inventory'!FW$3)+SUMIFS('ATL CR'!$J:$J,'ATL CR'!$I:$I,'ATL GA Inventory'!$B101,'ATL CR'!$L:$L,'ATL GA Inventory'!FW$3)</f>
        <v>0</v>
      </c>
      <c r="FX101" s="13">
        <f>SUMIFS('ATL RAW'!$J:$J,'ATL RAW'!$I:$I,'ATL GA Inventory'!$B101,'ATL RAW'!$L:$L,'ATL GA Inventory'!FX$3)+SUMIFS('ATL CR'!$J:$J,'ATL CR'!$I:$I,'ATL GA Inventory'!$B101,'ATL CR'!$L:$L,'ATL GA Inventory'!FX$3)</f>
        <v>0</v>
      </c>
      <c r="FY101" s="13">
        <f>SUMIFS('ATL RAW'!$J:$J,'ATL RAW'!$I:$I,'ATL GA Inventory'!$B101,'ATL RAW'!$L:$L,'ATL GA Inventory'!FY$3)+SUMIFS('ATL CR'!$J:$J,'ATL CR'!$I:$I,'ATL GA Inventory'!$B101,'ATL CR'!$L:$L,'ATL GA Inventory'!FY$3)</f>
        <v>0</v>
      </c>
      <c r="FZ101" s="13">
        <f>SUMIFS('ATL RAW'!$J:$J,'ATL RAW'!$I:$I,'ATL GA Inventory'!$B101,'ATL RAW'!$L:$L,'ATL GA Inventory'!FZ$3)+SUMIFS('ATL CR'!$J:$J,'ATL CR'!$I:$I,'ATL GA Inventory'!$B101,'ATL CR'!$L:$L,'ATL GA Inventory'!FZ$3)</f>
        <v>0</v>
      </c>
      <c r="GA101" s="13">
        <f>SUMIFS('ATL RAW'!$J:$J,'ATL RAW'!$I:$I,'ATL GA Inventory'!$B101,'ATL RAW'!$L:$L,'ATL GA Inventory'!GA$3)+SUMIFS('ATL CR'!$J:$J,'ATL CR'!$I:$I,'ATL GA Inventory'!$B101,'ATL CR'!$L:$L,'ATL GA Inventory'!GA$3)</f>
        <v>0</v>
      </c>
      <c r="GB101" s="13">
        <f>SUMIFS('ATL RAW'!$J:$J,'ATL RAW'!$I:$I,'ATL GA Inventory'!$B101,'ATL RAW'!$L:$L,'ATL GA Inventory'!GB$3)+SUMIFS('ATL CR'!$J:$J,'ATL CR'!$I:$I,'ATL GA Inventory'!$B101,'ATL CR'!$L:$L,'ATL GA Inventory'!GB$3)</f>
        <v>0</v>
      </c>
      <c r="GC101" s="13">
        <f>SUMIFS('ATL RAW'!$J:$J,'ATL RAW'!$I:$I,'ATL GA Inventory'!$B101,'ATL RAW'!$L:$L,'ATL GA Inventory'!GC$3)+SUMIFS('ATL CR'!$J:$J,'ATL CR'!$I:$I,'ATL GA Inventory'!$B101,'ATL CR'!$L:$L,'ATL GA Inventory'!GC$3)</f>
        <v>0</v>
      </c>
      <c r="GD101" s="13">
        <f>SUMIFS('ATL RAW'!$J:$J,'ATL RAW'!$I:$I,'ATL GA Inventory'!$B101,'ATL RAW'!$L:$L,'ATL GA Inventory'!GD$3)+SUMIFS('ATL CR'!$J:$J,'ATL CR'!$I:$I,'ATL GA Inventory'!$B101,'ATL CR'!$L:$L,'ATL GA Inventory'!GD$3)</f>
        <v>0</v>
      </c>
      <c r="GE101" s="13">
        <f>SUMIFS('ATL RAW'!$J:$J,'ATL RAW'!$I:$I,'ATL GA Inventory'!$B101,'ATL RAW'!$L:$L,'ATL GA Inventory'!GE$3)+SUMIFS('ATL CR'!$J:$J,'ATL CR'!$I:$I,'ATL GA Inventory'!$B101,'ATL CR'!$L:$L,'ATL GA Inventory'!GE$3)</f>
        <v>0</v>
      </c>
      <c r="GF101" s="13">
        <f>SUMIFS('ATL RAW'!$J:$J,'ATL RAW'!$I:$I,'ATL GA Inventory'!$B101,'ATL RAW'!$L:$L,'ATL GA Inventory'!GF$3)+SUMIFS('ATL CR'!$J:$J,'ATL CR'!$I:$I,'ATL GA Inventory'!$B101,'ATL CR'!$L:$L,'ATL GA Inventory'!GF$3)</f>
        <v>0</v>
      </c>
      <c r="GG101" s="13">
        <f>SUMIFS('ATL RAW'!$J:$J,'ATL RAW'!$I:$I,'ATL GA Inventory'!$B101,'ATL RAW'!$L:$L,'ATL GA Inventory'!GG$3)+SUMIFS('ATL CR'!$J:$J,'ATL CR'!$I:$I,'ATL GA Inventory'!$B101,'ATL CR'!$L:$L,'ATL GA Inventory'!GG$3)</f>
        <v>0</v>
      </c>
      <c r="GH101" s="13">
        <f>SUMIFS('ATL RAW'!$J:$J,'ATL RAW'!$I:$I,'ATL GA Inventory'!$B101,'ATL RAW'!$L:$L,'ATL GA Inventory'!GH$3)+SUMIFS('ATL CR'!$J:$J,'ATL CR'!$I:$I,'ATL GA Inventory'!$B101,'ATL CR'!$L:$L,'ATL GA Inventory'!GH$3)</f>
        <v>0</v>
      </c>
      <c r="GI101" s="13">
        <f>SUMIFS('ATL RAW'!$J:$J,'ATL RAW'!$I:$I,'ATL GA Inventory'!$B101,'ATL RAW'!$L:$L,'ATL GA Inventory'!GI$3)+SUMIFS('ATL CR'!$J:$J,'ATL CR'!$I:$I,'ATL GA Inventory'!$B101,'ATL CR'!$L:$L,'ATL GA Inventory'!GI$3)</f>
        <v>0</v>
      </c>
      <c r="GJ101" s="13">
        <f>SUMIFS('ATL RAW'!$J:$J,'ATL RAW'!$I:$I,'ATL GA Inventory'!$B101,'ATL RAW'!$L:$L,'ATL GA Inventory'!GJ$3)+SUMIFS('ATL CR'!$J:$J,'ATL CR'!$I:$I,'ATL GA Inventory'!$B101,'ATL CR'!$L:$L,'ATL GA Inventory'!GJ$3)</f>
        <v>0</v>
      </c>
      <c r="GK101" s="13">
        <f>SUMIFS('ATL RAW'!$J:$J,'ATL RAW'!$I:$I,'ATL GA Inventory'!$B101,'ATL RAW'!$L:$L,'ATL GA Inventory'!GK$3)+SUMIFS('ATL CR'!$J:$J,'ATL CR'!$I:$I,'ATL GA Inventory'!$B101,'ATL CR'!$L:$L,'ATL GA Inventory'!GK$3)</f>
        <v>0</v>
      </c>
      <c r="GL101" s="13">
        <f>SUMIFS('ATL RAW'!$J:$J,'ATL RAW'!$I:$I,'ATL GA Inventory'!$B101,'ATL RAW'!$L:$L,'ATL GA Inventory'!GL$3)+SUMIFS('ATL CR'!$J:$J,'ATL CR'!$I:$I,'ATL GA Inventory'!$B101,'ATL CR'!$L:$L,'ATL GA Inventory'!GL$3)</f>
        <v>0</v>
      </c>
      <c r="GM101" s="13">
        <f>SUMIFS('ATL RAW'!$J:$J,'ATL RAW'!$I:$I,'ATL GA Inventory'!$B101,'ATL RAW'!$L:$L,'ATL GA Inventory'!GM$3)+SUMIFS('ATL CR'!$J:$J,'ATL CR'!$I:$I,'ATL GA Inventory'!$B101,'ATL CR'!$L:$L,'ATL GA Inventory'!GM$3)</f>
        <v>0</v>
      </c>
      <c r="GN101" s="13">
        <f>SUMIFS('ATL RAW'!$J:$J,'ATL RAW'!$I:$I,'ATL GA Inventory'!$B101,'ATL RAW'!$L:$L,'ATL GA Inventory'!GN$3)+SUMIFS('ATL CR'!$J:$J,'ATL CR'!$I:$I,'ATL GA Inventory'!$B101,'ATL CR'!$L:$L,'ATL GA Inventory'!GN$3)</f>
        <v>0</v>
      </c>
      <c r="GO101" s="13">
        <f>SUMIFS('ATL RAW'!$J:$J,'ATL RAW'!$I:$I,'ATL GA Inventory'!$B101,'ATL RAW'!$L:$L,'ATL GA Inventory'!GO$3)+SUMIFS('ATL CR'!$J:$J,'ATL CR'!$I:$I,'ATL GA Inventory'!$B101,'ATL CR'!$L:$L,'ATL GA Inventory'!GO$3)</f>
        <v>0</v>
      </c>
      <c r="GP101" s="13">
        <f>SUMIFS('ATL RAW'!$J:$J,'ATL RAW'!$I:$I,'ATL GA Inventory'!$B101,'ATL RAW'!$L:$L,'ATL GA Inventory'!GP$3)+SUMIFS('ATL CR'!$J:$J,'ATL CR'!$I:$I,'ATL GA Inventory'!$B101,'ATL CR'!$L:$L,'ATL GA Inventory'!GP$3)</f>
        <v>0</v>
      </c>
      <c r="GQ101" s="13">
        <f>SUMIFS('ATL RAW'!$J:$J,'ATL RAW'!$I:$I,'ATL GA Inventory'!$B101,'ATL RAW'!$L:$L,'ATL GA Inventory'!GQ$3)+SUMIFS('ATL CR'!$J:$J,'ATL CR'!$I:$I,'ATL GA Inventory'!$B101,'ATL CR'!$L:$L,'ATL GA Inventory'!GQ$3)</f>
        <v>0</v>
      </c>
      <c r="GR101" s="13">
        <f>SUMIFS('ATL RAW'!$J:$J,'ATL RAW'!$I:$I,'ATL GA Inventory'!$B101,'ATL RAW'!$L:$L,'ATL GA Inventory'!GR$3)+SUMIFS('ATL CR'!$J:$J,'ATL CR'!$I:$I,'ATL GA Inventory'!$B101,'ATL CR'!$L:$L,'ATL GA Inventory'!GR$3)</f>
        <v>0</v>
      </c>
      <c r="GS101" s="13">
        <f>SUMIFS('ATL RAW'!$J:$J,'ATL RAW'!$I:$I,'ATL GA Inventory'!$B101,'ATL RAW'!$L:$L,'ATL GA Inventory'!GS$3)+SUMIFS('ATL CR'!$J:$J,'ATL CR'!$I:$I,'ATL GA Inventory'!$B101,'ATL CR'!$L:$L,'ATL GA Inventory'!GS$3)</f>
        <v>0</v>
      </c>
      <c r="GT101" s="13">
        <f>SUMIFS('ATL RAW'!$J:$J,'ATL RAW'!$I:$I,'ATL GA Inventory'!$B101,'ATL RAW'!$L:$L,'ATL GA Inventory'!GT$3)+SUMIFS('ATL CR'!$J:$J,'ATL CR'!$I:$I,'ATL GA Inventory'!$B101,'ATL CR'!$L:$L,'ATL GA Inventory'!GT$3)</f>
        <v>0</v>
      </c>
      <c r="GU101" s="13">
        <f>SUMIFS('ATL RAW'!$J:$J,'ATL RAW'!$I:$I,'ATL GA Inventory'!$B101,'ATL RAW'!$L:$L,'ATL GA Inventory'!GU$3)+SUMIFS('ATL CR'!$J:$J,'ATL CR'!$I:$I,'ATL GA Inventory'!$B101,'ATL CR'!$L:$L,'ATL GA Inventory'!GU$3)</f>
        <v>0</v>
      </c>
      <c r="GV101" s="13">
        <f>SUMIFS('ATL RAW'!$J:$J,'ATL RAW'!$I:$I,'ATL GA Inventory'!$B101,'ATL RAW'!$L:$L,'ATL GA Inventory'!GV$3)+SUMIFS('ATL CR'!$J:$J,'ATL CR'!$I:$I,'ATL GA Inventory'!$B101,'ATL CR'!$L:$L,'ATL GA Inventory'!GV$3)</f>
        <v>0</v>
      </c>
      <c r="GW101" s="13">
        <f>SUMIFS('ATL RAW'!$J:$J,'ATL RAW'!$I:$I,'ATL GA Inventory'!$B101,'ATL RAW'!$L:$L,'ATL GA Inventory'!GW$3)+SUMIFS('ATL CR'!$J:$J,'ATL CR'!$I:$I,'ATL GA Inventory'!$B101,'ATL CR'!$L:$L,'ATL GA Inventory'!GW$3)</f>
        <v>0</v>
      </c>
      <c r="GX101" s="13">
        <f>SUMIFS('ATL RAW'!$J:$J,'ATL RAW'!$I:$I,'ATL GA Inventory'!$B101,'ATL RAW'!$L:$L,'ATL GA Inventory'!GX$3)+SUMIFS('ATL CR'!$J:$J,'ATL CR'!$I:$I,'ATL GA Inventory'!$B101,'ATL CR'!$L:$L,'ATL GA Inventory'!GX$3)</f>
        <v>0</v>
      </c>
      <c r="GY101" s="13">
        <f>SUMIFS('ATL RAW'!$J:$J,'ATL RAW'!$I:$I,'ATL GA Inventory'!$B101,'ATL RAW'!$L:$L,'ATL GA Inventory'!GY$3)+SUMIFS('ATL CR'!$J:$J,'ATL CR'!$I:$I,'ATL GA Inventory'!$B101,'ATL CR'!$L:$L,'ATL GA Inventory'!GY$3)</f>
        <v>0</v>
      </c>
    </row>
    <row r="102" spans="1:207">
      <c r="A102" s="15" t="s">
        <v>8123</v>
      </c>
      <c r="B102" s="15">
        <f t="shared" si="13"/>
        <v>49302154</v>
      </c>
      <c r="C102" s="15" t="str">
        <f t="shared" si="13"/>
        <v>Q.PEAK DUO XL G10.c 470</v>
      </c>
      <c r="D102" s="14">
        <f t="shared" si="13"/>
        <v>470</v>
      </c>
      <c r="E102" s="13">
        <f>SUMIFS('ATL RAW'!$J:$J,'ATL RAW'!$I:$I,'ATL GA Inventory'!$B102,'ATL RAW'!$L:$L,'ATL GA Inventory'!E$3)+SUMIFS('ATL CR'!$J:$J,'ATL CR'!$I:$I,'ATL GA Inventory'!$B102,'ATL CR'!$L:$L,'ATL GA Inventory'!E$3)</f>
        <v>0</v>
      </c>
      <c r="F102" s="13">
        <f>SUMIFS('ATL RAW'!$J:$J,'ATL RAW'!$I:$I,'ATL GA Inventory'!$B102,'ATL RAW'!$L:$L,'ATL GA Inventory'!F$3)+SUMIFS('ATL CR'!$J:$J,'ATL CR'!$I:$I,'ATL GA Inventory'!$B102,'ATL CR'!$L:$L,'ATL GA Inventory'!F$3)</f>
        <v>0</v>
      </c>
      <c r="G102" s="13">
        <f>SUMIFS('ATL RAW'!$J:$J,'ATL RAW'!$I:$I,'ATL GA Inventory'!$B102,'ATL RAW'!$L:$L,'ATL GA Inventory'!G$3)+SUMIFS('ATL CR'!$J:$J,'ATL CR'!$I:$I,'ATL GA Inventory'!$B102,'ATL CR'!$L:$L,'ATL GA Inventory'!G$3)</f>
        <v>0</v>
      </c>
      <c r="H102" s="13">
        <f>SUMIFS('ATL RAW'!$J:$J,'ATL RAW'!$I:$I,'ATL GA Inventory'!$B102,'ATL RAW'!$L:$L,'ATL GA Inventory'!H$3)+SUMIFS('ATL CR'!$J:$J,'ATL CR'!$I:$I,'ATL GA Inventory'!$B102,'ATL CR'!$L:$L,'ATL GA Inventory'!H$3)</f>
        <v>0</v>
      </c>
      <c r="I102" s="13">
        <f>SUMIFS('ATL RAW'!$J:$J,'ATL RAW'!$I:$I,'ATL GA Inventory'!$B102,'ATL RAW'!$L:$L,'ATL GA Inventory'!I$3)+SUMIFS('ATL CR'!$J:$J,'ATL CR'!$I:$I,'ATL GA Inventory'!$B102,'ATL CR'!$L:$L,'ATL GA Inventory'!I$3)</f>
        <v>0</v>
      </c>
      <c r="J102" s="13">
        <f>SUMIFS('ATL RAW'!$J:$J,'ATL RAW'!$I:$I,'ATL GA Inventory'!$B102,'ATL RAW'!$L:$L,'ATL GA Inventory'!J$3)+SUMIFS('ATL CR'!$J:$J,'ATL CR'!$I:$I,'ATL GA Inventory'!$B102,'ATL CR'!$L:$L,'ATL GA Inventory'!J$3)</f>
        <v>0</v>
      </c>
      <c r="K102" s="13">
        <f>SUMIFS('ATL RAW'!$J:$J,'ATL RAW'!$I:$I,'ATL GA Inventory'!$B102,'ATL RAW'!$L:$L,'ATL GA Inventory'!K$3)+SUMIFS('ATL CR'!$J:$J,'ATL CR'!$I:$I,'ATL GA Inventory'!$B102,'ATL CR'!$L:$L,'ATL GA Inventory'!K$3)</f>
        <v>0</v>
      </c>
      <c r="L102" s="13">
        <f>SUMIFS('ATL RAW'!$J:$J,'ATL RAW'!$I:$I,'ATL GA Inventory'!$B102,'ATL RAW'!$L:$L,'ATL GA Inventory'!L$3)+SUMIFS('ATL CR'!$J:$J,'ATL CR'!$I:$I,'ATL GA Inventory'!$B102,'ATL CR'!$L:$L,'ATL GA Inventory'!L$3)</f>
        <v>0</v>
      </c>
      <c r="M102" s="13">
        <f>SUMIFS('ATL RAW'!$J:$J,'ATL RAW'!$I:$I,'ATL GA Inventory'!$B102,'ATL RAW'!$L:$L,'ATL GA Inventory'!M$3)+SUMIFS('ATL CR'!$J:$J,'ATL CR'!$I:$I,'ATL GA Inventory'!$B102,'ATL CR'!$L:$L,'ATL GA Inventory'!M$3)</f>
        <v>0</v>
      </c>
      <c r="N102" s="13">
        <f>SUMIFS('ATL RAW'!$J:$J,'ATL RAW'!$I:$I,'ATL GA Inventory'!$B102,'ATL RAW'!$L:$L,'ATL GA Inventory'!N$3)+SUMIFS('ATL CR'!$J:$J,'ATL CR'!$I:$I,'ATL GA Inventory'!$B102,'ATL CR'!$L:$L,'ATL GA Inventory'!N$3)</f>
        <v>0</v>
      </c>
      <c r="O102" s="13">
        <f>SUMIFS('ATL RAW'!$J:$J,'ATL RAW'!$I:$I,'ATL GA Inventory'!$B102,'ATL RAW'!$L:$L,'ATL GA Inventory'!O$3)+SUMIFS('ATL CR'!$J:$J,'ATL CR'!$I:$I,'ATL GA Inventory'!$B102,'ATL CR'!$L:$L,'ATL GA Inventory'!O$3)</f>
        <v>0</v>
      </c>
      <c r="P102" s="13">
        <f>SUMIFS('ATL RAW'!$J:$J,'ATL RAW'!$I:$I,'ATL GA Inventory'!$B102,'ATL RAW'!$L:$L,'ATL GA Inventory'!P$3)+SUMIFS('ATL CR'!$J:$J,'ATL CR'!$I:$I,'ATL GA Inventory'!$B102,'ATL CR'!$L:$L,'ATL GA Inventory'!P$3)</f>
        <v>0</v>
      </c>
      <c r="Q102" s="13">
        <f>SUMIFS('ATL RAW'!$J:$J,'ATL RAW'!$I:$I,'ATL GA Inventory'!$B102,'ATL RAW'!$L:$L,'ATL GA Inventory'!Q$3)+SUMIFS('ATL CR'!$J:$J,'ATL CR'!$I:$I,'ATL GA Inventory'!$B102,'ATL CR'!$L:$L,'ATL GA Inventory'!Q$3)</f>
        <v>0</v>
      </c>
      <c r="R102" s="13">
        <f>SUMIFS('ATL RAW'!$J:$J,'ATL RAW'!$I:$I,'ATL GA Inventory'!$B102,'ATL RAW'!$L:$L,'ATL GA Inventory'!R$3)+SUMIFS('ATL CR'!$J:$J,'ATL CR'!$I:$I,'ATL GA Inventory'!$B102,'ATL CR'!$L:$L,'ATL GA Inventory'!R$3)</f>
        <v>0</v>
      </c>
      <c r="S102" s="13">
        <f>SUMIFS('ATL RAW'!$J:$J,'ATL RAW'!$I:$I,'ATL GA Inventory'!$B102,'ATL RAW'!$L:$L,'ATL GA Inventory'!S$3)+SUMIFS('ATL CR'!$J:$J,'ATL CR'!$I:$I,'ATL GA Inventory'!$B102,'ATL CR'!$L:$L,'ATL GA Inventory'!S$3)</f>
        <v>0</v>
      </c>
      <c r="T102" s="13">
        <f>SUMIFS('ATL RAW'!$J:$J,'ATL RAW'!$I:$I,'ATL GA Inventory'!$B102,'ATL RAW'!$L:$L,'ATL GA Inventory'!T$3)+SUMIFS('ATL CR'!$J:$J,'ATL CR'!$I:$I,'ATL GA Inventory'!$B102,'ATL CR'!$L:$L,'ATL GA Inventory'!T$3)</f>
        <v>0</v>
      </c>
      <c r="U102" s="13">
        <f>SUMIFS('ATL RAW'!$J:$J,'ATL RAW'!$I:$I,'ATL GA Inventory'!$B102,'ATL RAW'!$L:$L,'ATL GA Inventory'!U$3)+SUMIFS('ATL CR'!$J:$J,'ATL CR'!$I:$I,'ATL GA Inventory'!$B102,'ATL CR'!$L:$L,'ATL GA Inventory'!U$3)</f>
        <v>0</v>
      </c>
      <c r="V102" s="13">
        <f>SUMIFS('ATL RAW'!$J:$J,'ATL RAW'!$I:$I,'ATL GA Inventory'!$B102,'ATL RAW'!$L:$L,'ATL GA Inventory'!V$3)+SUMIFS('ATL CR'!$J:$J,'ATL CR'!$I:$I,'ATL GA Inventory'!$B102,'ATL CR'!$L:$L,'ATL GA Inventory'!V$3)</f>
        <v>0</v>
      </c>
      <c r="W102" s="13">
        <f>SUMIFS('ATL RAW'!$J:$J,'ATL RAW'!$I:$I,'ATL GA Inventory'!$B102,'ATL RAW'!$L:$L,'ATL GA Inventory'!W$3)+SUMIFS('ATL CR'!$J:$J,'ATL CR'!$I:$I,'ATL GA Inventory'!$B102,'ATL CR'!$L:$L,'ATL GA Inventory'!W$3)</f>
        <v>0</v>
      </c>
      <c r="X102" s="13">
        <f>SUMIFS('ATL RAW'!$J:$J,'ATL RAW'!$I:$I,'ATL GA Inventory'!$B102,'ATL RAW'!$L:$L,'ATL GA Inventory'!X$3)+SUMIFS('ATL CR'!$J:$J,'ATL CR'!$I:$I,'ATL GA Inventory'!$B102,'ATL CR'!$L:$L,'ATL GA Inventory'!X$3)</f>
        <v>0</v>
      </c>
      <c r="Y102" s="13">
        <f>SUMIFS('ATL RAW'!$J:$J,'ATL RAW'!$I:$I,'ATL GA Inventory'!$B102,'ATL RAW'!$L:$L,'ATL GA Inventory'!Y$3)+SUMIFS('ATL CR'!$J:$J,'ATL CR'!$I:$I,'ATL GA Inventory'!$B102,'ATL CR'!$L:$L,'ATL GA Inventory'!Y$3)</f>
        <v>0</v>
      </c>
      <c r="Z102" s="13">
        <f>SUMIFS('ATL RAW'!$J:$J,'ATL RAW'!$I:$I,'ATL GA Inventory'!$B102,'ATL RAW'!$L:$L,'ATL GA Inventory'!Z$3)+SUMIFS('ATL CR'!$J:$J,'ATL CR'!$I:$I,'ATL GA Inventory'!$B102,'ATL CR'!$L:$L,'ATL GA Inventory'!Z$3)</f>
        <v>0</v>
      </c>
      <c r="AA102" s="13">
        <f>SUMIFS('ATL RAW'!$J:$J,'ATL RAW'!$I:$I,'ATL GA Inventory'!$B102,'ATL RAW'!$L:$L,'ATL GA Inventory'!AA$3)+SUMIFS('ATL CR'!$J:$J,'ATL CR'!$I:$I,'ATL GA Inventory'!$B102,'ATL CR'!$L:$L,'ATL GA Inventory'!AA$3)</f>
        <v>0</v>
      </c>
      <c r="AB102" s="13">
        <f>SUMIFS('ATL RAW'!$J:$J,'ATL RAW'!$I:$I,'ATL GA Inventory'!$B102,'ATL RAW'!$L:$L,'ATL GA Inventory'!AB$3)+SUMIFS('ATL CR'!$J:$J,'ATL CR'!$I:$I,'ATL GA Inventory'!$B102,'ATL CR'!$L:$L,'ATL GA Inventory'!AB$3)</f>
        <v>0</v>
      </c>
      <c r="AC102" s="13">
        <f>SUMIFS('ATL RAW'!$J:$J,'ATL RAW'!$I:$I,'ATL GA Inventory'!$B102,'ATL RAW'!$L:$L,'ATL GA Inventory'!AC$3)+SUMIFS('ATL CR'!$J:$J,'ATL CR'!$I:$I,'ATL GA Inventory'!$B102,'ATL CR'!$L:$L,'ATL GA Inventory'!AC$3)</f>
        <v>0</v>
      </c>
      <c r="AD102" s="13">
        <f>SUMIFS('ATL RAW'!$J:$J,'ATL RAW'!$I:$I,'ATL GA Inventory'!$B102,'ATL RAW'!$L:$L,'ATL GA Inventory'!AD$3)+SUMIFS('ATL CR'!$J:$J,'ATL CR'!$I:$I,'ATL GA Inventory'!$B102,'ATL CR'!$L:$L,'ATL GA Inventory'!AD$3)</f>
        <v>0</v>
      </c>
      <c r="AE102" s="13">
        <f>SUMIFS('ATL RAW'!$J:$J,'ATL RAW'!$I:$I,'ATL GA Inventory'!$B102,'ATL RAW'!$L:$L,'ATL GA Inventory'!AE$3)+SUMIFS('ATL CR'!$J:$J,'ATL CR'!$I:$I,'ATL GA Inventory'!$B102,'ATL CR'!$L:$L,'ATL GA Inventory'!AE$3)</f>
        <v>0</v>
      </c>
      <c r="AF102" s="13">
        <f>SUMIFS('ATL RAW'!$J:$J,'ATL RAW'!$I:$I,'ATL GA Inventory'!$B102,'ATL RAW'!$L:$L,'ATL GA Inventory'!AF$3)+SUMIFS('ATL CR'!$J:$J,'ATL CR'!$I:$I,'ATL GA Inventory'!$B102,'ATL CR'!$L:$L,'ATL GA Inventory'!AF$3)</f>
        <v>0</v>
      </c>
      <c r="AG102" s="13">
        <f>SUMIFS('ATL RAW'!$J:$J,'ATL RAW'!$I:$I,'ATL GA Inventory'!$B102,'ATL RAW'!$L:$L,'ATL GA Inventory'!AG$3)+SUMIFS('ATL CR'!$J:$J,'ATL CR'!$I:$I,'ATL GA Inventory'!$B102,'ATL CR'!$L:$L,'ATL GA Inventory'!AG$3)</f>
        <v>0</v>
      </c>
      <c r="AH102" s="13">
        <f>SUMIFS('ATL RAW'!$J:$J,'ATL RAW'!$I:$I,'ATL GA Inventory'!$B102,'ATL RAW'!$L:$L,'ATL GA Inventory'!AH$3)+SUMIFS('ATL CR'!$J:$J,'ATL CR'!$I:$I,'ATL GA Inventory'!$B102,'ATL CR'!$L:$L,'ATL GA Inventory'!AH$3)</f>
        <v>0</v>
      </c>
      <c r="AI102" s="13">
        <f>SUMIFS('ATL RAW'!$J:$J,'ATL RAW'!$I:$I,'ATL GA Inventory'!$B102,'ATL RAW'!$L:$L,'ATL GA Inventory'!AI$3)+SUMIFS('ATL CR'!$J:$J,'ATL CR'!$I:$I,'ATL GA Inventory'!$B102,'ATL CR'!$L:$L,'ATL GA Inventory'!AI$3)</f>
        <v>0</v>
      </c>
      <c r="AJ102" s="13">
        <f>SUMIFS('ATL RAW'!$J:$J,'ATL RAW'!$I:$I,'ATL GA Inventory'!$B102,'ATL RAW'!$L:$L,'ATL GA Inventory'!AJ$3)+SUMIFS('ATL CR'!$J:$J,'ATL CR'!$I:$I,'ATL GA Inventory'!$B102,'ATL CR'!$L:$L,'ATL GA Inventory'!AJ$3)</f>
        <v>0</v>
      </c>
      <c r="AK102" s="13">
        <f>SUMIFS('ATL RAW'!$J:$J,'ATL RAW'!$I:$I,'ATL GA Inventory'!$B102,'ATL RAW'!$L:$L,'ATL GA Inventory'!AK$3)+SUMIFS('ATL CR'!$J:$J,'ATL CR'!$I:$I,'ATL GA Inventory'!$B102,'ATL CR'!$L:$L,'ATL GA Inventory'!AK$3)</f>
        <v>0</v>
      </c>
      <c r="AL102" s="13">
        <f>SUMIFS('ATL RAW'!$J:$J,'ATL RAW'!$I:$I,'ATL GA Inventory'!$B102,'ATL RAW'!$L:$L,'ATL GA Inventory'!AL$3)+SUMIFS('ATL CR'!$J:$J,'ATL CR'!$I:$I,'ATL GA Inventory'!$B102,'ATL CR'!$L:$L,'ATL GA Inventory'!AL$3)</f>
        <v>0</v>
      </c>
      <c r="AM102" s="13">
        <f>SUMIFS('ATL RAW'!$J:$J,'ATL RAW'!$I:$I,'ATL GA Inventory'!$B102,'ATL RAW'!$L:$L,'ATL GA Inventory'!AM$3)+SUMIFS('ATL CR'!$J:$J,'ATL CR'!$I:$I,'ATL GA Inventory'!$B102,'ATL CR'!$L:$L,'ATL GA Inventory'!AM$3)</f>
        <v>0</v>
      </c>
      <c r="AN102" s="13">
        <f>SUMIFS('ATL RAW'!$J:$J,'ATL RAW'!$I:$I,'ATL GA Inventory'!$B102,'ATL RAW'!$L:$L,'ATL GA Inventory'!AN$3)+SUMIFS('ATL CR'!$J:$J,'ATL CR'!$I:$I,'ATL GA Inventory'!$B102,'ATL CR'!$L:$L,'ATL GA Inventory'!AN$3)</f>
        <v>0</v>
      </c>
      <c r="AO102" s="13">
        <f>SUMIFS('ATL RAW'!$J:$J,'ATL RAW'!$I:$I,'ATL GA Inventory'!$B102,'ATL RAW'!$L:$L,'ATL GA Inventory'!AO$3)+SUMIFS('ATL CR'!$J:$J,'ATL CR'!$I:$I,'ATL GA Inventory'!$B102,'ATL CR'!$L:$L,'ATL GA Inventory'!AO$3)</f>
        <v>0</v>
      </c>
      <c r="AP102" s="13">
        <f>SUMIFS('ATL RAW'!$J:$J,'ATL RAW'!$I:$I,'ATL GA Inventory'!$B102,'ATL RAW'!$L:$L,'ATL GA Inventory'!AP$3)+SUMIFS('ATL CR'!$J:$J,'ATL CR'!$I:$I,'ATL GA Inventory'!$B102,'ATL CR'!$L:$L,'ATL GA Inventory'!AP$3)</f>
        <v>0</v>
      </c>
      <c r="AQ102" s="13">
        <f>SUMIFS('ATL RAW'!$J:$J,'ATL RAW'!$I:$I,'ATL GA Inventory'!$B102,'ATL RAW'!$L:$L,'ATL GA Inventory'!AQ$3)+SUMIFS('ATL CR'!$J:$J,'ATL CR'!$I:$I,'ATL GA Inventory'!$B102,'ATL CR'!$L:$L,'ATL GA Inventory'!AQ$3)</f>
        <v>0</v>
      </c>
      <c r="AR102" s="13">
        <f>SUMIFS('ATL RAW'!$J:$J,'ATL RAW'!$I:$I,'ATL GA Inventory'!$B102,'ATL RAW'!$L:$L,'ATL GA Inventory'!AR$3)+SUMIFS('ATL CR'!$J:$J,'ATL CR'!$I:$I,'ATL GA Inventory'!$B102,'ATL CR'!$L:$L,'ATL GA Inventory'!AR$3)</f>
        <v>0</v>
      </c>
      <c r="AS102" s="13">
        <f>SUMIFS('ATL RAW'!$J:$J,'ATL RAW'!$I:$I,'ATL GA Inventory'!$B102,'ATL RAW'!$L:$L,'ATL GA Inventory'!AS$3)+SUMIFS('ATL CR'!$J:$J,'ATL CR'!$I:$I,'ATL GA Inventory'!$B102,'ATL CR'!$L:$L,'ATL GA Inventory'!AS$3)</f>
        <v>0</v>
      </c>
      <c r="AT102" s="13">
        <f>SUMIFS('ATL RAW'!$J:$J,'ATL RAW'!$I:$I,'ATL GA Inventory'!$B102,'ATL RAW'!$L:$L,'ATL GA Inventory'!AT$3)+SUMIFS('ATL CR'!$J:$J,'ATL CR'!$I:$I,'ATL GA Inventory'!$B102,'ATL CR'!$L:$L,'ATL GA Inventory'!AT$3)</f>
        <v>0</v>
      </c>
      <c r="AU102" s="13">
        <f>SUMIFS('ATL RAW'!$J:$J,'ATL RAW'!$I:$I,'ATL GA Inventory'!$B102,'ATL RAW'!$L:$L,'ATL GA Inventory'!AU$3)+SUMIFS('ATL CR'!$J:$J,'ATL CR'!$I:$I,'ATL GA Inventory'!$B102,'ATL CR'!$L:$L,'ATL GA Inventory'!AU$3)</f>
        <v>0</v>
      </c>
      <c r="AV102" s="13">
        <f>SUMIFS('ATL RAW'!$J:$J,'ATL RAW'!$I:$I,'ATL GA Inventory'!$B102,'ATL RAW'!$L:$L,'ATL GA Inventory'!AV$3)+SUMIFS('ATL CR'!$J:$J,'ATL CR'!$I:$I,'ATL GA Inventory'!$B102,'ATL CR'!$L:$L,'ATL GA Inventory'!AV$3)</f>
        <v>0</v>
      </c>
      <c r="AW102" s="13">
        <f>SUMIFS('ATL RAW'!$J:$J,'ATL RAW'!$I:$I,'ATL GA Inventory'!$B102,'ATL RAW'!$L:$L,'ATL GA Inventory'!AW$3)+SUMIFS('ATL CR'!$J:$J,'ATL CR'!$I:$I,'ATL GA Inventory'!$B102,'ATL CR'!$L:$L,'ATL GA Inventory'!AW$3)</f>
        <v>0</v>
      </c>
      <c r="AX102" s="13">
        <f>SUMIFS('ATL RAW'!$J:$J,'ATL RAW'!$I:$I,'ATL GA Inventory'!$B102,'ATL RAW'!$L:$L,'ATL GA Inventory'!AX$3)+SUMIFS('ATL CR'!$J:$J,'ATL CR'!$I:$I,'ATL GA Inventory'!$B102,'ATL CR'!$L:$L,'ATL GA Inventory'!AX$3)</f>
        <v>0</v>
      </c>
      <c r="AY102" s="13">
        <f>SUMIFS('ATL RAW'!$J:$J,'ATL RAW'!$I:$I,'ATL GA Inventory'!$B102,'ATL RAW'!$L:$L,'ATL GA Inventory'!AY$3)+SUMIFS('ATL CR'!$J:$J,'ATL CR'!$I:$I,'ATL GA Inventory'!$B102,'ATL CR'!$L:$L,'ATL GA Inventory'!AY$3)</f>
        <v>0</v>
      </c>
      <c r="AZ102" s="13">
        <f>SUMIFS('ATL RAW'!$J:$J,'ATL RAW'!$I:$I,'ATL GA Inventory'!$B102,'ATL RAW'!$L:$L,'ATL GA Inventory'!AZ$3)+SUMIFS('ATL CR'!$J:$J,'ATL CR'!$I:$I,'ATL GA Inventory'!$B102,'ATL CR'!$L:$L,'ATL GA Inventory'!AZ$3)</f>
        <v>0</v>
      </c>
      <c r="BA102" s="13">
        <f>SUMIFS('ATL RAW'!$J:$J,'ATL RAW'!$I:$I,'ATL GA Inventory'!$B102,'ATL RAW'!$L:$L,'ATL GA Inventory'!BA$3)+SUMIFS('ATL CR'!$J:$J,'ATL CR'!$I:$I,'ATL GA Inventory'!$B102,'ATL CR'!$L:$L,'ATL GA Inventory'!BA$3)</f>
        <v>0</v>
      </c>
      <c r="BB102" s="13">
        <f>SUMIFS('ATL RAW'!$J:$J,'ATL RAW'!$I:$I,'ATL GA Inventory'!$B102,'ATL RAW'!$L:$L,'ATL GA Inventory'!BB$3)+SUMIFS('ATL CR'!$J:$J,'ATL CR'!$I:$I,'ATL GA Inventory'!$B102,'ATL CR'!$L:$L,'ATL GA Inventory'!BB$3)</f>
        <v>0</v>
      </c>
      <c r="BC102" s="13">
        <f>SUMIFS('ATL RAW'!$J:$J,'ATL RAW'!$I:$I,'ATL GA Inventory'!$B102,'ATL RAW'!$L:$L,'ATL GA Inventory'!BC$3)+SUMIFS('ATL CR'!$J:$J,'ATL CR'!$I:$I,'ATL GA Inventory'!$B102,'ATL CR'!$L:$L,'ATL GA Inventory'!BC$3)</f>
        <v>0</v>
      </c>
      <c r="BD102" s="13">
        <f>SUMIFS('ATL RAW'!$J:$J,'ATL RAW'!$I:$I,'ATL GA Inventory'!$B102,'ATL RAW'!$L:$L,'ATL GA Inventory'!BD$3)+SUMIFS('ATL CR'!$J:$J,'ATL CR'!$I:$I,'ATL GA Inventory'!$B102,'ATL CR'!$L:$L,'ATL GA Inventory'!BD$3)</f>
        <v>0</v>
      </c>
      <c r="BE102" s="13">
        <f>SUMIFS('ATL RAW'!$J:$J,'ATL RAW'!$I:$I,'ATL GA Inventory'!$B102,'ATL RAW'!$L:$L,'ATL GA Inventory'!BE$3)+SUMIFS('ATL CR'!$J:$J,'ATL CR'!$I:$I,'ATL GA Inventory'!$B102,'ATL CR'!$L:$L,'ATL GA Inventory'!BE$3)</f>
        <v>0</v>
      </c>
      <c r="BF102" s="13">
        <f>SUMIFS('ATL RAW'!$J:$J,'ATL RAW'!$I:$I,'ATL GA Inventory'!$B102,'ATL RAW'!$L:$L,'ATL GA Inventory'!BF$3)+SUMIFS('ATL CR'!$J:$J,'ATL CR'!$I:$I,'ATL GA Inventory'!$B102,'ATL CR'!$L:$L,'ATL GA Inventory'!BF$3)</f>
        <v>0</v>
      </c>
      <c r="BG102" s="13">
        <f>SUMIFS('ATL RAW'!$J:$J,'ATL RAW'!$I:$I,'ATL GA Inventory'!$B102,'ATL RAW'!$L:$L,'ATL GA Inventory'!BG$3)+SUMIFS('ATL CR'!$J:$J,'ATL CR'!$I:$I,'ATL GA Inventory'!$B102,'ATL CR'!$L:$L,'ATL GA Inventory'!BG$3)</f>
        <v>0</v>
      </c>
      <c r="BH102" s="13">
        <f>SUMIFS('ATL RAW'!$J:$J,'ATL RAW'!$I:$I,'ATL GA Inventory'!$B102,'ATL RAW'!$L:$L,'ATL GA Inventory'!BH$3)+SUMIFS('ATL CR'!$J:$J,'ATL CR'!$I:$I,'ATL GA Inventory'!$B102,'ATL CR'!$L:$L,'ATL GA Inventory'!BH$3)</f>
        <v>0</v>
      </c>
      <c r="BI102" s="13">
        <f>SUMIFS('ATL RAW'!$J:$J,'ATL RAW'!$I:$I,'ATL GA Inventory'!$B102,'ATL RAW'!$L:$L,'ATL GA Inventory'!BI$3)+SUMIFS('ATL CR'!$J:$J,'ATL CR'!$I:$I,'ATL GA Inventory'!$B102,'ATL CR'!$L:$L,'ATL GA Inventory'!BI$3)</f>
        <v>0</v>
      </c>
      <c r="BJ102" s="13">
        <f>SUMIFS('ATL RAW'!$J:$J,'ATL RAW'!$I:$I,'ATL GA Inventory'!$B102,'ATL RAW'!$L:$L,'ATL GA Inventory'!BJ$3)+SUMIFS('ATL CR'!$J:$J,'ATL CR'!$I:$I,'ATL GA Inventory'!$B102,'ATL CR'!$L:$L,'ATL GA Inventory'!BJ$3)</f>
        <v>0</v>
      </c>
      <c r="BK102" s="13">
        <f>SUMIFS('ATL RAW'!$J:$J,'ATL RAW'!$I:$I,'ATL GA Inventory'!$B102,'ATL RAW'!$L:$L,'ATL GA Inventory'!BK$3)+SUMIFS('ATL CR'!$J:$J,'ATL CR'!$I:$I,'ATL GA Inventory'!$B102,'ATL CR'!$L:$L,'ATL GA Inventory'!BK$3)</f>
        <v>0</v>
      </c>
      <c r="BL102" s="13">
        <f>SUMIFS('ATL RAW'!$J:$J,'ATL RAW'!$I:$I,'ATL GA Inventory'!$B102,'ATL RAW'!$L:$L,'ATL GA Inventory'!BL$3)+SUMIFS('ATL CR'!$J:$J,'ATL CR'!$I:$I,'ATL GA Inventory'!$B102,'ATL CR'!$L:$L,'ATL GA Inventory'!BL$3)</f>
        <v>0</v>
      </c>
      <c r="BM102" s="13">
        <f>SUMIFS('ATL RAW'!$J:$J,'ATL RAW'!$I:$I,'ATL GA Inventory'!$B102,'ATL RAW'!$L:$L,'ATL GA Inventory'!BM$3)+SUMIFS('ATL CR'!$J:$J,'ATL CR'!$I:$I,'ATL GA Inventory'!$B102,'ATL CR'!$L:$L,'ATL GA Inventory'!BM$3)</f>
        <v>0</v>
      </c>
      <c r="BN102" s="13">
        <f>SUMIFS('ATL RAW'!$J:$J,'ATL RAW'!$I:$I,'ATL GA Inventory'!$B102,'ATL RAW'!$L:$L,'ATL GA Inventory'!BN$3)+SUMIFS('ATL CR'!$J:$J,'ATL CR'!$I:$I,'ATL GA Inventory'!$B102,'ATL CR'!$L:$L,'ATL GA Inventory'!BN$3)</f>
        <v>0</v>
      </c>
      <c r="BO102" s="13">
        <f>SUMIFS('ATL RAW'!$J:$J,'ATL RAW'!$I:$I,'ATL GA Inventory'!$B102,'ATL RAW'!$L:$L,'ATL GA Inventory'!BO$3)+SUMIFS('ATL CR'!$J:$J,'ATL CR'!$I:$I,'ATL GA Inventory'!$B102,'ATL CR'!$L:$L,'ATL GA Inventory'!BO$3)</f>
        <v>0</v>
      </c>
      <c r="BP102" s="13">
        <f>SUMIFS('ATL RAW'!$J:$J,'ATL RAW'!$I:$I,'ATL GA Inventory'!$B102,'ATL RAW'!$L:$L,'ATL GA Inventory'!BP$3)+SUMIFS('ATL CR'!$J:$J,'ATL CR'!$I:$I,'ATL GA Inventory'!$B102,'ATL CR'!$L:$L,'ATL GA Inventory'!BP$3)</f>
        <v>0</v>
      </c>
      <c r="BQ102" s="13">
        <f>SUMIFS('ATL RAW'!$J:$J,'ATL RAW'!$I:$I,'ATL GA Inventory'!$B102,'ATL RAW'!$L:$L,'ATL GA Inventory'!BQ$3)+SUMIFS('ATL CR'!$J:$J,'ATL CR'!$I:$I,'ATL GA Inventory'!$B102,'ATL CR'!$L:$L,'ATL GA Inventory'!BQ$3)</f>
        <v>0</v>
      </c>
      <c r="BR102" s="13">
        <f>SUMIFS('ATL RAW'!$J:$J,'ATL RAW'!$I:$I,'ATL GA Inventory'!$B102,'ATL RAW'!$L:$L,'ATL GA Inventory'!BR$3)+SUMIFS('ATL CR'!$J:$J,'ATL CR'!$I:$I,'ATL GA Inventory'!$B102,'ATL CR'!$L:$L,'ATL GA Inventory'!BR$3)</f>
        <v>0</v>
      </c>
      <c r="BS102" s="13">
        <f>SUMIFS('ATL RAW'!$J:$J,'ATL RAW'!$I:$I,'ATL GA Inventory'!$B102,'ATL RAW'!$L:$L,'ATL GA Inventory'!BS$3)+SUMIFS('ATL CR'!$J:$J,'ATL CR'!$I:$I,'ATL GA Inventory'!$B102,'ATL CR'!$L:$L,'ATL GA Inventory'!BS$3)</f>
        <v>0</v>
      </c>
      <c r="BT102" s="13">
        <f>SUMIFS('ATL RAW'!$J:$J,'ATL RAW'!$I:$I,'ATL GA Inventory'!$B102,'ATL RAW'!$L:$L,'ATL GA Inventory'!BT$3)+SUMIFS('ATL CR'!$J:$J,'ATL CR'!$I:$I,'ATL GA Inventory'!$B102,'ATL CR'!$L:$L,'ATL GA Inventory'!BT$3)</f>
        <v>0</v>
      </c>
      <c r="BU102" s="13">
        <f>SUMIFS('ATL RAW'!$J:$J,'ATL RAW'!$I:$I,'ATL GA Inventory'!$B102,'ATL RAW'!$L:$L,'ATL GA Inventory'!BU$3)+SUMIFS('ATL CR'!$J:$J,'ATL CR'!$I:$I,'ATL GA Inventory'!$B102,'ATL CR'!$L:$L,'ATL GA Inventory'!BU$3)</f>
        <v>0</v>
      </c>
      <c r="BV102" s="13">
        <f>SUMIFS('ATL RAW'!$J:$J,'ATL RAW'!$I:$I,'ATL GA Inventory'!$B102,'ATL RAW'!$L:$L,'ATL GA Inventory'!BV$3)+SUMIFS('ATL CR'!$J:$J,'ATL CR'!$I:$I,'ATL GA Inventory'!$B102,'ATL CR'!$L:$L,'ATL GA Inventory'!BV$3)</f>
        <v>0</v>
      </c>
      <c r="BW102" s="13">
        <f>SUMIFS('ATL RAW'!$J:$J,'ATL RAW'!$I:$I,'ATL GA Inventory'!$B102,'ATL RAW'!$L:$L,'ATL GA Inventory'!BW$3)+SUMIFS('ATL CR'!$J:$J,'ATL CR'!$I:$I,'ATL GA Inventory'!$B102,'ATL CR'!$L:$L,'ATL GA Inventory'!BW$3)</f>
        <v>0</v>
      </c>
      <c r="BX102" s="13">
        <f>SUMIFS('ATL RAW'!$J:$J,'ATL RAW'!$I:$I,'ATL GA Inventory'!$B102,'ATL RAW'!$L:$L,'ATL GA Inventory'!BX$3)+SUMIFS('ATL CR'!$J:$J,'ATL CR'!$I:$I,'ATL GA Inventory'!$B102,'ATL CR'!$L:$L,'ATL GA Inventory'!BX$3)</f>
        <v>0</v>
      </c>
      <c r="BY102" s="13">
        <f>SUMIFS('ATL RAW'!$J:$J,'ATL RAW'!$I:$I,'ATL GA Inventory'!$B102,'ATL RAW'!$L:$L,'ATL GA Inventory'!BY$3)+SUMIFS('ATL CR'!$J:$J,'ATL CR'!$I:$I,'ATL GA Inventory'!$B102,'ATL CR'!$L:$L,'ATL GA Inventory'!BY$3)</f>
        <v>0</v>
      </c>
      <c r="BZ102" s="13">
        <f>SUMIFS('ATL RAW'!$J:$J,'ATL RAW'!$I:$I,'ATL GA Inventory'!$B102,'ATL RAW'!$L:$L,'ATL GA Inventory'!BZ$3)+SUMIFS('ATL CR'!$J:$J,'ATL CR'!$I:$I,'ATL GA Inventory'!$B102,'ATL CR'!$L:$L,'ATL GA Inventory'!BZ$3)</f>
        <v>0</v>
      </c>
      <c r="CA102" s="13">
        <f>SUMIFS('ATL RAW'!$J:$J,'ATL RAW'!$I:$I,'ATL GA Inventory'!$B102,'ATL RAW'!$L:$L,'ATL GA Inventory'!CA$3)+SUMIFS('ATL CR'!$J:$J,'ATL CR'!$I:$I,'ATL GA Inventory'!$B102,'ATL CR'!$L:$L,'ATL GA Inventory'!CA$3)</f>
        <v>0</v>
      </c>
      <c r="CB102" s="13">
        <f>SUMIFS('ATL RAW'!$J:$J,'ATL RAW'!$I:$I,'ATL GA Inventory'!$B102,'ATL RAW'!$L:$L,'ATL GA Inventory'!CB$3)+SUMIFS('ATL CR'!$J:$J,'ATL CR'!$I:$I,'ATL GA Inventory'!$B102,'ATL CR'!$L:$L,'ATL GA Inventory'!CB$3)</f>
        <v>0</v>
      </c>
      <c r="CC102" s="13">
        <f>SUMIFS('ATL RAW'!$J:$J,'ATL RAW'!$I:$I,'ATL GA Inventory'!$B102,'ATL RAW'!$L:$L,'ATL GA Inventory'!CC$3)+SUMIFS('ATL CR'!$J:$J,'ATL CR'!$I:$I,'ATL GA Inventory'!$B102,'ATL CR'!$L:$L,'ATL GA Inventory'!CC$3)</f>
        <v>0</v>
      </c>
      <c r="CD102" s="13">
        <f>SUMIFS('ATL RAW'!$J:$J,'ATL RAW'!$I:$I,'ATL GA Inventory'!$B102,'ATL RAW'!$L:$L,'ATL GA Inventory'!CD$3)+SUMIFS('ATL CR'!$J:$J,'ATL CR'!$I:$I,'ATL GA Inventory'!$B102,'ATL CR'!$L:$L,'ATL GA Inventory'!CD$3)</f>
        <v>0</v>
      </c>
      <c r="CE102" s="13">
        <f>SUMIFS('ATL RAW'!$J:$J,'ATL RAW'!$I:$I,'ATL GA Inventory'!$B102,'ATL RAW'!$L:$L,'ATL GA Inventory'!CE$3)+SUMIFS('ATL CR'!$J:$J,'ATL CR'!$I:$I,'ATL GA Inventory'!$B102,'ATL CR'!$L:$L,'ATL GA Inventory'!CE$3)</f>
        <v>0</v>
      </c>
      <c r="CF102" s="13">
        <f>SUMIFS('ATL RAW'!$J:$J,'ATL RAW'!$I:$I,'ATL GA Inventory'!$B102,'ATL RAW'!$L:$L,'ATL GA Inventory'!CF$3)+SUMIFS('ATL CR'!$J:$J,'ATL CR'!$I:$I,'ATL GA Inventory'!$B102,'ATL CR'!$L:$L,'ATL GA Inventory'!CF$3)</f>
        <v>0</v>
      </c>
      <c r="CG102" s="13">
        <f>SUMIFS('ATL RAW'!$J:$J,'ATL RAW'!$I:$I,'ATL GA Inventory'!$B102,'ATL RAW'!$L:$L,'ATL GA Inventory'!CG$3)+SUMIFS('ATL CR'!$J:$J,'ATL CR'!$I:$I,'ATL GA Inventory'!$B102,'ATL CR'!$L:$L,'ATL GA Inventory'!CG$3)</f>
        <v>0</v>
      </c>
      <c r="CH102" s="13">
        <f>SUMIFS('ATL RAW'!$J:$J,'ATL RAW'!$I:$I,'ATL GA Inventory'!$B102,'ATL RAW'!$L:$L,'ATL GA Inventory'!CH$3)+SUMIFS('ATL CR'!$J:$J,'ATL CR'!$I:$I,'ATL GA Inventory'!$B102,'ATL CR'!$L:$L,'ATL GA Inventory'!CH$3)</f>
        <v>0</v>
      </c>
      <c r="CI102" s="13">
        <f>SUMIFS('ATL RAW'!$J:$J,'ATL RAW'!$I:$I,'ATL GA Inventory'!$B102,'ATL RAW'!$L:$L,'ATL GA Inventory'!CI$3)+SUMIFS('ATL CR'!$J:$J,'ATL CR'!$I:$I,'ATL GA Inventory'!$B102,'ATL CR'!$L:$L,'ATL GA Inventory'!CI$3)</f>
        <v>0</v>
      </c>
      <c r="CJ102" s="13">
        <f>SUMIFS('ATL RAW'!$J:$J,'ATL RAW'!$I:$I,'ATL GA Inventory'!$B102,'ATL RAW'!$L:$L,'ATL GA Inventory'!CJ$3)+SUMIFS('ATL CR'!$J:$J,'ATL CR'!$I:$I,'ATL GA Inventory'!$B102,'ATL CR'!$L:$L,'ATL GA Inventory'!CJ$3)</f>
        <v>0</v>
      </c>
      <c r="CK102" s="13">
        <f>SUMIFS('ATL RAW'!$J:$J,'ATL RAW'!$I:$I,'ATL GA Inventory'!$B102,'ATL RAW'!$L:$L,'ATL GA Inventory'!CK$3)+SUMIFS('ATL CR'!$J:$J,'ATL CR'!$I:$I,'ATL GA Inventory'!$B102,'ATL CR'!$L:$L,'ATL GA Inventory'!CK$3)</f>
        <v>0</v>
      </c>
      <c r="CL102" s="13">
        <f>SUMIFS('ATL RAW'!$J:$J,'ATL RAW'!$I:$I,'ATL GA Inventory'!$B102,'ATL RAW'!$L:$L,'ATL GA Inventory'!CL$3)+SUMIFS('ATL CR'!$J:$J,'ATL CR'!$I:$I,'ATL GA Inventory'!$B102,'ATL CR'!$L:$L,'ATL GA Inventory'!CL$3)</f>
        <v>0</v>
      </c>
      <c r="CM102" s="13">
        <f>SUMIFS('ATL RAW'!$J:$J,'ATL RAW'!$I:$I,'ATL GA Inventory'!$B102,'ATL RAW'!$L:$L,'ATL GA Inventory'!CM$3)+SUMIFS('ATL CR'!$J:$J,'ATL CR'!$I:$I,'ATL GA Inventory'!$B102,'ATL CR'!$L:$L,'ATL GA Inventory'!CM$3)</f>
        <v>0</v>
      </c>
      <c r="CN102" s="13">
        <f>SUMIFS('ATL RAW'!$J:$J,'ATL RAW'!$I:$I,'ATL GA Inventory'!$B102,'ATL RAW'!$L:$L,'ATL GA Inventory'!CN$3)+SUMIFS('ATL CR'!$J:$J,'ATL CR'!$I:$I,'ATL GA Inventory'!$B102,'ATL CR'!$L:$L,'ATL GA Inventory'!CN$3)</f>
        <v>0</v>
      </c>
      <c r="CO102" s="13">
        <f>SUMIFS('ATL RAW'!$J:$J,'ATL RAW'!$I:$I,'ATL GA Inventory'!$B102,'ATL RAW'!$L:$L,'ATL GA Inventory'!CO$3)+SUMIFS('ATL CR'!$J:$J,'ATL CR'!$I:$I,'ATL GA Inventory'!$B102,'ATL CR'!$L:$L,'ATL GA Inventory'!CO$3)</f>
        <v>0</v>
      </c>
      <c r="CP102" s="13">
        <f>SUMIFS('ATL RAW'!$J:$J,'ATL RAW'!$I:$I,'ATL GA Inventory'!$B102,'ATL RAW'!$L:$L,'ATL GA Inventory'!CP$3)+SUMIFS('ATL CR'!$J:$J,'ATL CR'!$I:$I,'ATL GA Inventory'!$B102,'ATL CR'!$L:$L,'ATL GA Inventory'!CP$3)</f>
        <v>0</v>
      </c>
      <c r="CQ102" s="13">
        <f>SUMIFS('ATL RAW'!$J:$J,'ATL RAW'!$I:$I,'ATL GA Inventory'!$B102,'ATL RAW'!$L:$L,'ATL GA Inventory'!CQ$3)+SUMIFS('ATL CR'!$J:$J,'ATL CR'!$I:$I,'ATL GA Inventory'!$B102,'ATL CR'!$L:$L,'ATL GA Inventory'!CQ$3)</f>
        <v>0</v>
      </c>
      <c r="CR102" s="13">
        <f>SUMIFS('ATL RAW'!$J:$J,'ATL RAW'!$I:$I,'ATL GA Inventory'!$B102,'ATL RAW'!$L:$L,'ATL GA Inventory'!CR$3)+SUMIFS('ATL CR'!$J:$J,'ATL CR'!$I:$I,'ATL GA Inventory'!$B102,'ATL CR'!$L:$L,'ATL GA Inventory'!CR$3)</f>
        <v>0</v>
      </c>
      <c r="CS102" s="13">
        <f>SUMIFS('ATL RAW'!$J:$J,'ATL RAW'!$I:$I,'ATL GA Inventory'!$B102,'ATL RAW'!$L:$L,'ATL GA Inventory'!CS$3)+SUMIFS('ATL CR'!$J:$J,'ATL CR'!$I:$I,'ATL GA Inventory'!$B102,'ATL CR'!$L:$L,'ATL GA Inventory'!CS$3)</f>
        <v>0</v>
      </c>
      <c r="CT102" s="13">
        <f>SUMIFS('ATL RAW'!$J:$J,'ATL RAW'!$I:$I,'ATL GA Inventory'!$B102,'ATL RAW'!$L:$L,'ATL GA Inventory'!CT$3)+SUMIFS('ATL CR'!$J:$J,'ATL CR'!$I:$I,'ATL GA Inventory'!$B102,'ATL CR'!$L:$L,'ATL GA Inventory'!CT$3)</f>
        <v>0</v>
      </c>
      <c r="CU102" s="13">
        <f>SUMIFS('ATL RAW'!$J:$J,'ATL RAW'!$I:$I,'ATL GA Inventory'!$B102,'ATL RAW'!$L:$L,'ATL GA Inventory'!CU$3)+SUMIFS('ATL CR'!$J:$J,'ATL CR'!$I:$I,'ATL GA Inventory'!$B102,'ATL CR'!$L:$L,'ATL GA Inventory'!CU$3)</f>
        <v>0</v>
      </c>
      <c r="CV102" s="13">
        <f>SUMIFS('ATL RAW'!$J:$J,'ATL RAW'!$I:$I,'ATL GA Inventory'!$B102,'ATL RAW'!$L:$L,'ATL GA Inventory'!CV$3)+SUMIFS('ATL CR'!$J:$J,'ATL CR'!$I:$I,'ATL GA Inventory'!$B102,'ATL CR'!$L:$L,'ATL GA Inventory'!CV$3)</f>
        <v>0</v>
      </c>
      <c r="CW102" s="13">
        <f>SUMIFS('ATL RAW'!$J:$J,'ATL RAW'!$I:$I,'ATL GA Inventory'!$B102,'ATL RAW'!$L:$L,'ATL GA Inventory'!CW$3)+SUMIFS('ATL CR'!$J:$J,'ATL CR'!$I:$I,'ATL GA Inventory'!$B102,'ATL CR'!$L:$L,'ATL GA Inventory'!CW$3)</f>
        <v>0</v>
      </c>
      <c r="CX102" s="13">
        <f>SUMIFS('ATL RAW'!$J:$J,'ATL RAW'!$I:$I,'ATL GA Inventory'!$B102,'ATL RAW'!$L:$L,'ATL GA Inventory'!CX$3)+SUMIFS('ATL CR'!$J:$J,'ATL CR'!$I:$I,'ATL GA Inventory'!$B102,'ATL CR'!$L:$L,'ATL GA Inventory'!CX$3)</f>
        <v>0</v>
      </c>
      <c r="CY102" s="13">
        <f>SUMIFS('ATL RAW'!$J:$J,'ATL RAW'!$I:$I,'ATL GA Inventory'!$B102,'ATL RAW'!$L:$L,'ATL GA Inventory'!CY$3)+SUMIFS('ATL CR'!$J:$J,'ATL CR'!$I:$I,'ATL GA Inventory'!$B102,'ATL CR'!$L:$L,'ATL GA Inventory'!CY$3)</f>
        <v>0</v>
      </c>
      <c r="CZ102" s="13">
        <f>SUMIFS('ATL RAW'!$J:$J,'ATL RAW'!$I:$I,'ATL GA Inventory'!$B102,'ATL RAW'!$L:$L,'ATL GA Inventory'!CZ$3)+SUMIFS('ATL CR'!$J:$J,'ATL CR'!$I:$I,'ATL GA Inventory'!$B102,'ATL CR'!$L:$L,'ATL GA Inventory'!CZ$3)</f>
        <v>0</v>
      </c>
      <c r="DA102" s="13">
        <f>SUMIFS('ATL RAW'!$J:$J,'ATL RAW'!$I:$I,'ATL GA Inventory'!$B102,'ATL RAW'!$L:$L,'ATL GA Inventory'!DA$3)+SUMIFS('ATL CR'!$J:$J,'ATL CR'!$I:$I,'ATL GA Inventory'!$B102,'ATL CR'!$L:$L,'ATL GA Inventory'!DA$3)</f>
        <v>0</v>
      </c>
      <c r="DB102" s="13">
        <f>SUMIFS('ATL RAW'!$J:$J,'ATL RAW'!$I:$I,'ATL GA Inventory'!$B102,'ATL RAW'!$L:$L,'ATL GA Inventory'!DB$3)+SUMIFS('ATL CR'!$J:$J,'ATL CR'!$I:$I,'ATL GA Inventory'!$B102,'ATL CR'!$L:$L,'ATL GA Inventory'!DB$3)</f>
        <v>0</v>
      </c>
      <c r="DC102" s="13">
        <f>SUMIFS('ATL RAW'!$J:$J,'ATL RAW'!$I:$I,'ATL GA Inventory'!$B102,'ATL RAW'!$L:$L,'ATL GA Inventory'!DC$3)+SUMIFS('ATL CR'!$J:$J,'ATL CR'!$I:$I,'ATL GA Inventory'!$B102,'ATL CR'!$L:$L,'ATL GA Inventory'!DC$3)</f>
        <v>0</v>
      </c>
      <c r="DD102" s="13">
        <f>SUMIFS('ATL RAW'!$J:$J,'ATL RAW'!$I:$I,'ATL GA Inventory'!$B102,'ATL RAW'!$L:$L,'ATL GA Inventory'!DD$3)+SUMIFS('ATL CR'!$J:$J,'ATL CR'!$I:$I,'ATL GA Inventory'!$B102,'ATL CR'!$L:$L,'ATL GA Inventory'!DD$3)</f>
        <v>0</v>
      </c>
      <c r="DE102" s="13">
        <f>SUMIFS('ATL RAW'!$J:$J,'ATL RAW'!$I:$I,'ATL GA Inventory'!$B102,'ATL RAW'!$L:$L,'ATL GA Inventory'!DE$3)+SUMIFS('ATL CR'!$J:$J,'ATL CR'!$I:$I,'ATL GA Inventory'!$B102,'ATL CR'!$L:$L,'ATL GA Inventory'!DE$3)</f>
        <v>0</v>
      </c>
      <c r="DF102" s="13">
        <f>SUMIFS('ATL RAW'!$J:$J,'ATL RAW'!$I:$I,'ATL GA Inventory'!$B102,'ATL RAW'!$L:$L,'ATL GA Inventory'!DF$3)+SUMIFS('ATL CR'!$J:$J,'ATL CR'!$I:$I,'ATL GA Inventory'!$B102,'ATL CR'!$L:$L,'ATL GA Inventory'!DF$3)</f>
        <v>0</v>
      </c>
      <c r="DG102" s="13">
        <f>SUMIFS('ATL RAW'!$J:$J,'ATL RAW'!$I:$I,'ATL GA Inventory'!$B102,'ATL RAW'!$L:$L,'ATL GA Inventory'!DG$3)+SUMIFS('ATL CR'!$J:$J,'ATL CR'!$I:$I,'ATL GA Inventory'!$B102,'ATL CR'!$L:$L,'ATL GA Inventory'!DG$3)</f>
        <v>0</v>
      </c>
      <c r="DH102" s="13">
        <f>SUMIFS('ATL RAW'!$J:$J,'ATL RAW'!$I:$I,'ATL GA Inventory'!$B102,'ATL RAW'!$L:$L,'ATL GA Inventory'!DH$3)+SUMIFS('ATL CR'!$J:$J,'ATL CR'!$I:$I,'ATL GA Inventory'!$B102,'ATL CR'!$L:$L,'ATL GA Inventory'!DH$3)</f>
        <v>0</v>
      </c>
      <c r="DI102" s="13">
        <f>SUMIFS('ATL RAW'!$J:$J,'ATL RAW'!$I:$I,'ATL GA Inventory'!$B102,'ATL RAW'!$L:$L,'ATL GA Inventory'!DI$3)+SUMIFS('ATL CR'!$J:$J,'ATL CR'!$I:$I,'ATL GA Inventory'!$B102,'ATL CR'!$L:$L,'ATL GA Inventory'!DI$3)</f>
        <v>0</v>
      </c>
      <c r="DJ102" s="13">
        <f>SUMIFS('ATL RAW'!$J:$J,'ATL RAW'!$I:$I,'ATL GA Inventory'!$B102,'ATL RAW'!$L:$L,'ATL GA Inventory'!DJ$3)+SUMIFS('ATL CR'!$J:$J,'ATL CR'!$I:$I,'ATL GA Inventory'!$B102,'ATL CR'!$L:$L,'ATL GA Inventory'!DJ$3)</f>
        <v>0</v>
      </c>
      <c r="DK102" s="13">
        <f>SUMIFS('ATL RAW'!$J:$J,'ATL RAW'!$I:$I,'ATL GA Inventory'!$B102,'ATL RAW'!$L:$L,'ATL GA Inventory'!DK$3)+SUMIFS('ATL CR'!$J:$J,'ATL CR'!$I:$I,'ATL GA Inventory'!$B102,'ATL CR'!$L:$L,'ATL GA Inventory'!DK$3)</f>
        <v>0</v>
      </c>
      <c r="DL102" s="13">
        <f>SUMIFS('ATL RAW'!$J:$J,'ATL RAW'!$I:$I,'ATL GA Inventory'!$B102,'ATL RAW'!$L:$L,'ATL GA Inventory'!DL$3)+SUMIFS('ATL CR'!$J:$J,'ATL CR'!$I:$I,'ATL GA Inventory'!$B102,'ATL CR'!$L:$L,'ATL GA Inventory'!DL$3)</f>
        <v>0</v>
      </c>
      <c r="DM102" s="13">
        <f>SUMIFS('ATL RAW'!$J:$J,'ATL RAW'!$I:$I,'ATL GA Inventory'!$B102,'ATL RAW'!$L:$L,'ATL GA Inventory'!DM$3)+SUMIFS('ATL CR'!$J:$J,'ATL CR'!$I:$I,'ATL GA Inventory'!$B102,'ATL CR'!$L:$L,'ATL GA Inventory'!DM$3)</f>
        <v>0</v>
      </c>
      <c r="DN102" s="13">
        <f>SUMIFS('ATL RAW'!$J:$J,'ATL RAW'!$I:$I,'ATL GA Inventory'!$B102,'ATL RAW'!$L:$L,'ATL GA Inventory'!DN$3)+SUMIFS('ATL CR'!$J:$J,'ATL CR'!$I:$I,'ATL GA Inventory'!$B102,'ATL CR'!$L:$L,'ATL GA Inventory'!DN$3)</f>
        <v>0</v>
      </c>
      <c r="DO102" s="13">
        <f>SUMIFS('ATL RAW'!$J:$J,'ATL RAW'!$I:$I,'ATL GA Inventory'!$B102,'ATL RAW'!$L:$L,'ATL GA Inventory'!DO$3)+SUMIFS('ATL CR'!$J:$J,'ATL CR'!$I:$I,'ATL GA Inventory'!$B102,'ATL CR'!$L:$L,'ATL GA Inventory'!DO$3)</f>
        <v>0</v>
      </c>
      <c r="DP102" s="13">
        <f>SUMIFS('ATL RAW'!$J:$J,'ATL RAW'!$I:$I,'ATL GA Inventory'!$B102,'ATL RAW'!$L:$L,'ATL GA Inventory'!DP$3)+SUMIFS('ATL CR'!$J:$J,'ATL CR'!$I:$I,'ATL GA Inventory'!$B102,'ATL CR'!$L:$L,'ATL GA Inventory'!DP$3)</f>
        <v>0</v>
      </c>
      <c r="DQ102" s="13">
        <f>SUMIFS('ATL RAW'!$J:$J,'ATL RAW'!$I:$I,'ATL GA Inventory'!$B102,'ATL RAW'!$L:$L,'ATL GA Inventory'!DQ$3)+SUMIFS('ATL CR'!$J:$J,'ATL CR'!$I:$I,'ATL GA Inventory'!$B102,'ATL CR'!$L:$L,'ATL GA Inventory'!DQ$3)</f>
        <v>0</v>
      </c>
      <c r="DR102" s="13">
        <f>SUMIFS('ATL RAW'!$J:$J,'ATL RAW'!$I:$I,'ATL GA Inventory'!$B102,'ATL RAW'!$L:$L,'ATL GA Inventory'!DR$3)+SUMIFS('ATL CR'!$J:$J,'ATL CR'!$I:$I,'ATL GA Inventory'!$B102,'ATL CR'!$L:$L,'ATL GA Inventory'!DR$3)</f>
        <v>0</v>
      </c>
      <c r="DS102" s="13">
        <f>SUMIFS('ATL RAW'!$J:$J,'ATL RAW'!$I:$I,'ATL GA Inventory'!$B102,'ATL RAW'!$L:$L,'ATL GA Inventory'!DS$3)+SUMIFS('ATL CR'!$J:$J,'ATL CR'!$I:$I,'ATL GA Inventory'!$B102,'ATL CR'!$L:$L,'ATL GA Inventory'!DS$3)</f>
        <v>0</v>
      </c>
      <c r="DT102" s="13">
        <f>SUMIFS('ATL RAW'!$J:$J,'ATL RAW'!$I:$I,'ATL GA Inventory'!$B102,'ATL RAW'!$L:$L,'ATL GA Inventory'!DT$3)+SUMIFS('ATL CR'!$J:$J,'ATL CR'!$I:$I,'ATL GA Inventory'!$B102,'ATL CR'!$L:$L,'ATL GA Inventory'!DT$3)</f>
        <v>0</v>
      </c>
      <c r="DU102" s="13">
        <f>SUMIFS('ATL RAW'!$J:$J,'ATL RAW'!$I:$I,'ATL GA Inventory'!$B102,'ATL RAW'!$L:$L,'ATL GA Inventory'!DU$3)+SUMIFS('ATL CR'!$J:$J,'ATL CR'!$I:$I,'ATL GA Inventory'!$B102,'ATL CR'!$L:$L,'ATL GA Inventory'!DU$3)</f>
        <v>0</v>
      </c>
      <c r="DV102" s="13">
        <f>SUMIFS('ATL RAW'!$J:$J,'ATL RAW'!$I:$I,'ATL GA Inventory'!$B102,'ATL RAW'!$L:$L,'ATL GA Inventory'!DV$3)+SUMIFS('ATL CR'!$J:$J,'ATL CR'!$I:$I,'ATL GA Inventory'!$B102,'ATL CR'!$L:$L,'ATL GA Inventory'!DV$3)</f>
        <v>0</v>
      </c>
      <c r="DW102" s="13">
        <f>SUMIFS('ATL RAW'!$J:$J,'ATL RAW'!$I:$I,'ATL GA Inventory'!$B102,'ATL RAW'!$L:$L,'ATL GA Inventory'!DW$3)+SUMIFS('ATL CR'!$J:$J,'ATL CR'!$I:$I,'ATL GA Inventory'!$B102,'ATL CR'!$L:$L,'ATL GA Inventory'!DW$3)</f>
        <v>0</v>
      </c>
      <c r="DX102" s="13">
        <f>SUMIFS('ATL RAW'!$J:$J,'ATL RAW'!$I:$I,'ATL GA Inventory'!$B102,'ATL RAW'!$L:$L,'ATL GA Inventory'!DX$3)+SUMIFS('ATL CR'!$J:$J,'ATL CR'!$I:$I,'ATL GA Inventory'!$B102,'ATL CR'!$L:$L,'ATL GA Inventory'!DX$3)</f>
        <v>0</v>
      </c>
      <c r="DY102" s="13">
        <f>SUMIFS('ATL RAW'!$J:$J,'ATL RAW'!$I:$I,'ATL GA Inventory'!$B102,'ATL RAW'!$L:$L,'ATL GA Inventory'!DY$3)+SUMIFS('ATL CR'!$J:$J,'ATL CR'!$I:$I,'ATL GA Inventory'!$B102,'ATL CR'!$L:$L,'ATL GA Inventory'!DY$3)</f>
        <v>0</v>
      </c>
      <c r="DZ102" s="13">
        <f>SUMIFS('ATL RAW'!$J:$J,'ATL RAW'!$I:$I,'ATL GA Inventory'!$B102,'ATL RAW'!$L:$L,'ATL GA Inventory'!DZ$3)+SUMIFS('ATL CR'!$J:$J,'ATL CR'!$I:$I,'ATL GA Inventory'!$B102,'ATL CR'!$L:$L,'ATL GA Inventory'!DZ$3)</f>
        <v>0</v>
      </c>
      <c r="EA102" s="13">
        <f>SUMIFS('ATL RAW'!$J:$J,'ATL RAW'!$I:$I,'ATL GA Inventory'!$B102,'ATL RAW'!$L:$L,'ATL GA Inventory'!EA$3)+SUMIFS('ATL CR'!$J:$J,'ATL CR'!$I:$I,'ATL GA Inventory'!$B102,'ATL CR'!$L:$L,'ATL GA Inventory'!EA$3)</f>
        <v>0</v>
      </c>
      <c r="EB102" s="13">
        <f>SUMIFS('ATL RAW'!$J:$J,'ATL RAW'!$I:$I,'ATL GA Inventory'!$B102,'ATL RAW'!$L:$L,'ATL GA Inventory'!EB$3)+SUMIFS('ATL CR'!$J:$J,'ATL CR'!$I:$I,'ATL GA Inventory'!$B102,'ATL CR'!$L:$L,'ATL GA Inventory'!EB$3)</f>
        <v>0</v>
      </c>
      <c r="EC102" s="13">
        <f>SUMIFS('ATL RAW'!$J:$J,'ATL RAW'!$I:$I,'ATL GA Inventory'!$B102,'ATL RAW'!$L:$L,'ATL GA Inventory'!EC$3)+SUMIFS('ATL CR'!$J:$J,'ATL CR'!$I:$I,'ATL GA Inventory'!$B102,'ATL CR'!$L:$L,'ATL GA Inventory'!EC$3)</f>
        <v>0</v>
      </c>
      <c r="ED102" s="13">
        <f>SUMIFS('ATL RAW'!$J:$J,'ATL RAW'!$I:$I,'ATL GA Inventory'!$B102,'ATL RAW'!$L:$L,'ATL GA Inventory'!ED$3)+SUMIFS('ATL CR'!$J:$J,'ATL CR'!$I:$I,'ATL GA Inventory'!$B102,'ATL CR'!$L:$L,'ATL GA Inventory'!ED$3)</f>
        <v>0</v>
      </c>
      <c r="EE102" s="13">
        <f>SUMIFS('ATL RAW'!$J:$J,'ATL RAW'!$I:$I,'ATL GA Inventory'!$B102,'ATL RAW'!$L:$L,'ATL GA Inventory'!EE$3)+SUMIFS('ATL CR'!$J:$J,'ATL CR'!$I:$I,'ATL GA Inventory'!$B102,'ATL CR'!$L:$L,'ATL GA Inventory'!EE$3)</f>
        <v>0</v>
      </c>
      <c r="EF102" s="13">
        <f>SUMIFS('ATL RAW'!$J:$J,'ATL RAW'!$I:$I,'ATL GA Inventory'!$B102,'ATL RAW'!$L:$L,'ATL GA Inventory'!EF$3)+SUMIFS('ATL CR'!$J:$J,'ATL CR'!$I:$I,'ATL GA Inventory'!$B102,'ATL CR'!$L:$L,'ATL GA Inventory'!EF$3)</f>
        <v>0</v>
      </c>
      <c r="EG102" s="13">
        <f>SUMIFS('ATL RAW'!$J:$J,'ATL RAW'!$I:$I,'ATL GA Inventory'!$B102,'ATL RAW'!$L:$L,'ATL GA Inventory'!EG$3)+SUMIFS('ATL CR'!$J:$J,'ATL CR'!$I:$I,'ATL GA Inventory'!$B102,'ATL CR'!$L:$L,'ATL GA Inventory'!EG$3)</f>
        <v>0</v>
      </c>
      <c r="EH102" s="13">
        <f>SUMIFS('ATL RAW'!$J:$J,'ATL RAW'!$I:$I,'ATL GA Inventory'!$B102,'ATL RAW'!$L:$L,'ATL GA Inventory'!EH$3)+SUMIFS('ATL CR'!$J:$J,'ATL CR'!$I:$I,'ATL GA Inventory'!$B102,'ATL CR'!$L:$L,'ATL GA Inventory'!EH$3)</f>
        <v>0</v>
      </c>
      <c r="EI102" s="13">
        <f>SUMIFS('ATL RAW'!$J:$J,'ATL RAW'!$I:$I,'ATL GA Inventory'!$B102,'ATL RAW'!$L:$L,'ATL GA Inventory'!EI$3)+SUMIFS('ATL CR'!$J:$J,'ATL CR'!$I:$I,'ATL GA Inventory'!$B102,'ATL CR'!$L:$L,'ATL GA Inventory'!EI$3)</f>
        <v>0</v>
      </c>
      <c r="EJ102" s="13">
        <f>SUMIFS('ATL RAW'!$J:$J,'ATL RAW'!$I:$I,'ATL GA Inventory'!$B102,'ATL RAW'!$L:$L,'ATL GA Inventory'!EJ$3)+SUMIFS('ATL CR'!$J:$J,'ATL CR'!$I:$I,'ATL GA Inventory'!$B102,'ATL CR'!$L:$L,'ATL GA Inventory'!EJ$3)</f>
        <v>0</v>
      </c>
      <c r="EK102" s="13">
        <f>SUMIFS('ATL RAW'!$J:$J,'ATL RAW'!$I:$I,'ATL GA Inventory'!$B102,'ATL RAW'!$L:$L,'ATL GA Inventory'!EK$3)+SUMIFS('ATL CR'!$J:$J,'ATL CR'!$I:$I,'ATL GA Inventory'!$B102,'ATL CR'!$L:$L,'ATL GA Inventory'!EK$3)</f>
        <v>0</v>
      </c>
      <c r="EL102" s="13">
        <f>SUMIFS('ATL RAW'!$J:$J,'ATL RAW'!$I:$I,'ATL GA Inventory'!$B102,'ATL RAW'!$L:$L,'ATL GA Inventory'!EL$3)+SUMIFS('ATL CR'!$J:$J,'ATL CR'!$I:$I,'ATL GA Inventory'!$B102,'ATL CR'!$L:$L,'ATL GA Inventory'!EL$3)</f>
        <v>0</v>
      </c>
      <c r="EM102" s="13">
        <f>SUMIFS('ATL RAW'!$J:$J,'ATL RAW'!$I:$I,'ATL GA Inventory'!$B102,'ATL RAW'!$L:$L,'ATL GA Inventory'!EM$3)+SUMIFS('ATL CR'!$J:$J,'ATL CR'!$I:$I,'ATL GA Inventory'!$B102,'ATL CR'!$L:$L,'ATL GA Inventory'!EM$3)</f>
        <v>0</v>
      </c>
      <c r="EN102" s="13">
        <f>SUMIFS('ATL RAW'!$J:$J,'ATL RAW'!$I:$I,'ATL GA Inventory'!$B102,'ATL RAW'!$L:$L,'ATL GA Inventory'!EN$3)+SUMIFS('ATL CR'!$J:$J,'ATL CR'!$I:$I,'ATL GA Inventory'!$B102,'ATL CR'!$L:$L,'ATL GA Inventory'!EN$3)</f>
        <v>0</v>
      </c>
      <c r="EO102" s="13">
        <f>SUMIFS('ATL RAW'!$J:$J,'ATL RAW'!$I:$I,'ATL GA Inventory'!$B102,'ATL RAW'!$L:$L,'ATL GA Inventory'!EO$3)+SUMIFS('ATL CR'!$J:$J,'ATL CR'!$I:$I,'ATL GA Inventory'!$B102,'ATL CR'!$L:$L,'ATL GA Inventory'!EO$3)</f>
        <v>0</v>
      </c>
      <c r="EP102" s="13">
        <f>SUMIFS('ATL RAW'!$J:$J,'ATL RAW'!$I:$I,'ATL GA Inventory'!$B102,'ATL RAW'!$L:$L,'ATL GA Inventory'!EP$3)+SUMIFS('ATL CR'!$J:$J,'ATL CR'!$I:$I,'ATL GA Inventory'!$B102,'ATL CR'!$L:$L,'ATL GA Inventory'!EP$3)</f>
        <v>0</v>
      </c>
      <c r="EQ102" s="13">
        <f>SUMIFS('ATL RAW'!$J:$J,'ATL RAW'!$I:$I,'ATL GA Inventory'!$B102,'ATL RAW'!$L:$L,'ATL GA Inventory'!EQ$3)+SUMIFS('ATL CR'!$J:$J,'ATL CR'!$I:$I,'ATL GA Inventory'!$B102,'ATL CR'!$L:$L,'ATL GA Inventory'!EQ$3)</f>
        <v>0</v>
      </c>
      <c r="ER102" s="13">
        <f>SUMIFS('ATL RAW'!$J:$J,'ATL RAW'!$I:$I,'ATL GA Inventory'!$B102,'ATL RAW'!$L:$L,'ATL GA Inventory'!ER$3)+SUMIFS('ATL CR'!$J:$J,'ATL CR'!$I:$I,'ATL GA Inventory'!$B102,'ATL CR'!$L:$L,'ATL GA Inventory'!ER$3)</f>
        <v>0</v>
      </c>
      <c r="ES102" s="13">
        <f>SUMIFS('ATL RAW'!$J:$J,'ATL RAW'!$I:$I,'ATL GA Inventory'!$B102,'ATL RAW'!$L:$L,'ATL GA Inventory'!ES$3)+SUMIFS('ATL CR'!$J:$J,'ATL CR'!$I:$I,'ATL GA Inventory'!$B102,'ATL CR'!$L:$L,'ATL GA Inventory'!ES$3)</f>
        <v>0</v>
      </c>
      <c r="ET102" s="13">
        <f>SUMIFS('ATL RAW'!$J:$J,'ATL RAW'!$I:$I,'ATL GA Inventory'!$B102,'ATL RAW'!$L:$L,'ATL GA Inventory'!ET$3)+SUMIFS('ATL CR'!$J:$J,'ATL CR'!$I:$I,'ATL GA Inventory'!$B102,'ATL CR'!$L:$L,'ATL GA Inventory'!ET$3)</f>
        <v>0</v>
      </c>
      <c r="EU102" s="13">
        <f>SUMIFS('ATL RAW'!$J:$J,'ATL RAW'!$I:$I,'ATL GA Inventory'!$B102,'ATL RAW'!$L:$L,'ATL GA Inventory'!EU$3)+SUMIFS('ATL CR'!$J:$J,'ATL CR'!$I:$I,'ATL GA Inventory'!$B102,'ATL CR'!$L:$L,'ATL GA Inventory'!EU$3)</f>
        <v>0</v>
      </c>
      <c r="EV102" s="13">
        <f>SUMIFS('ATL RAW'!$J:$J,'ATL RAW'!$I:$I,'ATL GA Inventory'!$B102,'ATL RAW'!$L:$L,'ATL GA Inventory'!EV$3)+SUMIFS('ATL CR'!$J:$J,'ATL CR'!$I:$I,'ATL GA Inventory'!$B102,'ATL CR'!$L:$L,'ATL GA Inventory'!EV$3)</f>
        <v>0</v>
      </c>
      <c r="EW102" s="13">
        <f>SUMIFS('ATL RAW'!$J:$J,'ATL RAW'!$I:$I,'ATL GA Inventory'!$B102,'ATL RAW'!$L:$L,'ATL GA Inventory'!EW$3)+SUMIFS('ATL CR'!$J:$J,'ATL CR'!$I:$I,'ATL GA Inventory'!$B102,'ATL CR'!$L:$L,'ATL GA Inventory'!EW$3)</f>
        <v>0</v>
      </c>
      <c r="EX102" s="13">
        <f>SUMIFS('ATL RAW'!$J:$J,'ATL RAW'!$I:$I,'ATL GA Inventory'!$B102,'ATL RAW'!$L:$L,'ATL GA Inventory'!EX$3)+SUMIFS('ATL CR'!$J:$J,'ATL CR'!$I:$I,'ATL GA Inventory'!$B102,'ATL CR'!$L:$L,'ATL GA Inventory'!EX$3)</f>
        <v>0</v>
      </c>
      <c r="EY102" s="13">
        <f>SUMIFS('ATL RAW'!$J:$J,'ATL RAW'!$I:$I,'ATL GA Inventory'!$B102,'ATL RAW'!$L:$L,'ATL GA Inventory'!EY$3)+SUMIFS('ATL CR'!$J:$J,'ATL CR'!$I:$I,'ATL GA Inventory'!$B102,'ATL CR'!$L:$L,'ATL GA Inventory'!EY$3)</f>
        <v>0</v>
      </c>
      <c r="EZ102" s="13">
        <f>SUMIFS('ATL RAW'!$J:$J,'ATL RAW'!$I:$I,'ATL GA Inventory'!$B102,'ATL RAW'!$L:$L,'ATL GA Inventory'!EZ$3)+SUMIFS('ATL CR'!$J:$J,'ATL CR'!$I:$I,'ATL GA Inventory'!$B102,'ATL CR'!$L:$L,'ATL GA Inventory'!EZ$3)</f>
        <v>0</v>
      </c>
      <c r="FA102" s="13">
        <f>SUMIFS('ATL RAW'!$J:$J,'ATL RAW'!$I:$I,'ATL GA Inventory'!$B102,'ATL RAW'!$L:$L,'ATL GA Inventory'!FA$3)+SUMIFS('ATL CR'!$J:$J,'ATL CR'!$I:$I,'ATL GA Inventory'!$B102,'ATL CR'!$L:$L,'ATL GA Inventory'!FA$3)</f>
        <v>0</v>
      </c>
      <c r="FB102" s="13">
        <f>SUMIFS('ATL RAW'!$J:$J,'ATL RAW'!$I:$I,'ATL GA Inventory'!$B102,'ATL RAW'!$L:$L,'ATL GA Inventory'!FB$3)+SUMIFS('ATL CR'!$J:$J,'ATL CR'!$I:$I,'ATL GA Inventory'!$B102,'ATL CR'!$L:$L,'ATL GA Inventory'!FB$3)</f>
        <v>0</v>
      </c>
      <c r="FC102" s="13">
        <f>SUMIFS('ATL RAW'!$J:$J,'ATL RAW'!$I:$I,'ATL GA Inventory'!$B102,'ATL RAW'!$L:$L,'ATL GA Inventory'!FC$3)+SUMIFS('ATL CR'!$J:$J,'ATL CR'!$I:$I,'ATL GA Inventory'!$B102,'ATL CR'!$L:$L,'ATL GA Inventory'!FC$3)</f>
        <v>0</v>
      </c>
      <c r="FD102" s="13">
        <f>SUMIFS('ATL RAW'!$J:$J,'ATL RAW'!$I:$I,'ATL GA Inventory'!$B102,'ATL RAW'!$L:$L,'ATL GA Inventory'!FD$3)+SUMIFS('ATL CR'!$J:$J,'ATL CR'!$I:$I,'ATL GA Inventory'!$B102,'ATL CR'!$L:$L,'ATL GA Inventory'!FD$3)</f>
        <v>0</v>
      </c>
      <c r="FE102" s="13">
        <f>SUMIFS('ATL RAW'!$J:$J,'ATL RAW'!$I:$I,'ATL GA Inventory'!$B102,'ATL RAW'!$L:$L,'ATL GA Inventory'!FE$3)+SUMIFS('ATL CR'!$J:$J,'ATL CR'!$I:$I,'ATL GA Inventory'!$B102,'ATL CR'!$L:$L,'ATL GA Inventory'!FE$3)</f>
        <v>0</v>
      </c>
      <c r="FF102" s="13">
        <f>SUMIFS('ATL RAW'!$J:$J,'ATL RAW'!$I:$I,'ATL GA Inventory'!$B102,'ATL RAW'!$L:$L,'ATL GA Inventory'!FF$3)+SUMIFS('ATL CR'!$J:$J,'ATL CR'!$I:$I,'ATL GA Inventory'!$B102,'ATL CR'!$L:$L,'ATL GA Inventory'!FF$3)</f>
        <v>0</v>
      </c>
      <c r="FG102" s="13">
        <f>SUMIFS('ATL RAW'!$J:$J,'ATL RAW'!$I:$I,'ATL GA Inventory'!$B102,'ATL RAW'!$L:$L,'ATL GA Inventory'!FG$3)+SUMIFS('ATL CR'!$J:$J,'ATL CR'!$I:$I,'ATL GA Inventory'!$B102,'ATL CR'!$L:$L,'ATL GA Inventory'!FG$3)</f>
        <v>0</v>
      </c>
      <c r="FH102" s="13">
        <f>SUMIFS('ATL RAW'!$J:$J,'ATL RAW'!$I:$I,'ATL GA Inventory'!$B102,'ATL RAW'!$L:$L,'ATL GA Inventory'!FH$3)+SUMIFS('ATL CR'!$J:$J,'ATL CR'!$I:$I,'ATL GA Inventory'!$B102,'ATL CR'!$L:$L,'ATL GA Inventory'!FH$3)</f>
        <v>0</v>
      </c>
      <c r="FI102" s="13">
        <f>SUMIFS('ATL RAW'!$J:$J,'ATL RAW'!$I:$I,'ATL GA Inventory'!$B102,'ATL RAW'!$L:$L,'ATL GA Inventory'!FI$3)+SUMIFS('ATL CR'!$J:$J,'ATL CR'!$I:$I,'ATL GA Inventory'!$B102,'ATL CR'!$L:$L,'ATL GA Inventory'!FI$3)</f>
        <v>0</v>
      </c>
      <c r="FJ102" s="13">
        <f>SUMIFS('ATL RAW'!$J:$J,'ATL RAW'!$I:$I,'ATL GA Inventory'!$B102,'ATL RAW'!$L:$L,'ATL GA Inventory'!FJ$3)+SUMIFS('ATL CR'!$J:$J,'ATL CR'!$I:$I,'ATL GA Inventory'!$B102,'ATL CR'!$L:$L,'ATL GA Inventory'!FJ$3)</f>
        <v>0</v>
      </c>
      <c r="FK102" s="13">
        <f>SUMIFS('ATL RAW'!$J:$J,'ATL RAW'!$I:$I,'ATL GA Inventory'!$B102,'ATL RAW'!$L:$L,'ATL GA Inventory'!FK$3)+SUMIFS('ATL CR'!$J:$J,'ATL CR'!$I:$I,'ATL GA Inventory'!$B102,'ATL CR'!$L:$L,'ATL GA Inventory'!FK$3)</f>
        <v>0</v>
      </c>
      <c r="FL102" s="13">
        <f>SUMIFS('ATL RAW'!$J:$J,'ATL RAW'!$I:$I,'ATL GA Inventory'!$B102,'ATL RAW'!$L:$L,'ATL GA Inventory'!FL$3)+SUMIFS('ATL CR'!$J:$J,'ATL CR'!$I:$I,'ATL GA Inventory'!$B102,'ATL CR'!$L:$L,'ATL GA Inventory'!FL$3)</f>
        <v>0</v>
      </c>
      <c r="FM102" s="13">
        <f>SUMIFS('ATL RAW'!$J:$J,'ATL RAW'!$I:$I,'ATL GA Inventory'!$B102,'ATL RAW'!$L:$L,'ATL GA Inventory'!FM$3)+SUMIFS('ATL CR'!$J:$J,'ATL CR'!$I:$I,'ATL GA Inventory'!$B102,'ATL CR'!$L:$L,'ATL GA Inventory'!FM$3)</f>
        <v>0</v>
      </c>
      <c r="FN102" s="13">
        <f>SUMIFS('ATL RAW'!$J:$J,'ATL RAW'!$I:$I,'ATL GA Inventory'!$B102,'ATL RAW'!$L:$L,'ATL GA Inventory'!FN$3)+SUMIFS('ATL CR'!$J:$J,'ATL CR'!$I:$I,'ATL GA Inventory'!$B102,'ATL CR'!$L:$L,'ATL GA Inventory'!FN$3)</f>
        <v>0</v>
      </c>
      <c r="FO102" s="13">
        <f>SUMIFS('ATL RAW'!$J:$J,'ATL RAW'!$I:$I,'ATL GA Inventory'!$B102,'ATL RAW'!$L:$L,'ATL GA Inventory'!FO$3)+SUMIFS('ATL CR'!$J:$J,'ATL CR'!$I:$I,'ATL GA Inventory'!$B102,'ATL CR'!$L:$L,'ATL GA Inventory'!FO$3)</f>
        <v>0</v>
      </c>
      <c r="FP102" s="13">
        <f>SUMIFS('ATL RAW'!$J:$J,'ATL RAW'!$I:$I,'ATL GA Inventory'!$B102,'ATL RAW'!$L:$L,'ATL GA Inventory'!FP$3)+SUMIFS('ATL CR'!$J:$J,'ATL CR'!$I:$I,'ATL GA Inventory'!$B102,'ATL CR'!$L:$L,'ATL GA Inventory'!FP$3)</f>
        <v>0</v>
      </c>
      <c r="FQ102" s="13">
        <f>SUMIFS('ATL RAW'!$J:$J,'ATL RAW'!$I:$I,'ATL GA Inventory'!$B102,'ATL RAW'!$L:$L,'ATL GA Inventory'!FQ$3)+SUMIFS('ATL CR'!$J:$J,'ATL CR'!$I:$I,'ATL GA Inventory'!$B102,'ATL CR'!$L:$L,'ATL GA Inventory'!FQ$3)</f>
        <v>0</v>
      </c>
      <c r="FR102" s="13">
        <f>SUMIFS('ATL RAW'!$J:$J,'ATL RAW'!$I:$I,'ATL GA Inventory'!$B102,'ATL RAW'!$L:$L,'ATL GA Inventory'!FR$3)+SUMIFS('ATL CR'!$J:$J,'ATL CR'!$I:$I,'ATL GA Inventory'!$B102,'ATL CR'!$L:$L,'ATL GA Inventory'!FR$3)</f>
        <v>0</v>
      </c>
      <c r="FS102" s="13">
        <f>SUMIFS('ATL RAW'!$J:$J,'ATL RAW'!$I:$I,'ATL GA Inventory'!$B102,'ATL RAW'!$L:$L,'ATL GA Inventory'!FS$3)+SUMIFS('ATL CR'!$J:$J,'ATL CR'!$I:$I,'ATL GA Inventory'!$B102,'ATL CR'!$L:$L,'ATL GA Inventory'!FS$3)</f>
        <v>0</v>
      </c>
      <c r="FT102" s="13">
        <f>SUMIFS('ATL RAW'!$J:$J,'ATL RAW'!$I:$I,'ATL GA Inventory'!$B102,'ATL RAW'!$L:$L,'ATL GA Inventory'!FT$3)+SUMIFS('ATL CR'!$J:$J,'ATL CR'!$I:$I,'ATL GA Inventory'!$B102,'ATL CR'!$L:$L,'ATL GA Inventory'!FT$3)</f>
        <v>0</v>
      </c>
      <c r="FU102" s="13">
        <f>SUMIFS('ATL RAW'!$J:$J,'ATL RAW'!$I:$I,'ATL GA Inventory'!$B102,'ATL RAW'!$L:$L,'ATL GA Inventory'!FU$3)+SUMIFS('ATL CR'!$J:$J,'ATL CR'!$I:$I,'ATL GA Inventory'!$B102,'ATL CR'!$L:$L,'ATL GA Inventory'!FU$3)</f>
        <v>0</v>
      </c>
      <c r="FV102" s="13">
        <f>SUMIFS('ATL RAW'!$J:$J,'ATL RAW'!$I:$I,'ATL GA Inventory'!$B102,'ATL RAW'!$L:$L,'ATL GA Inventory'!FV$3)+SUMIFS('ATL CR'!$J:$J,'ATL CR'!$I:$I,'ATL GA Inventory'!$B102,'ATL CR'!$L:$L,'ATL GA Inventory'!FV$3)</f>
        <v>0</v>
      </c>
      <c r="FW102" s="13">
        <f>SUMIFS('ATL RAW'!$J:$J,'ATL RAW'!$I:$I,'ATL GA Inventory'!$B102,'ATL RAW'!$L:$L,'ATL GA Inventory'!FW$3)+SUMIFS('ATL CR'!$J:$J,'ATL CR'!$I:$I,'ATL GA Inventory'!$B102,'ATL CR'!$L:$L,'ATL GA Inventory'!FW$3)</f>
        <v>0</v>
      </c>
      <c r="FX102" s="13">
        <f>SUMIFS('ATL RAW'!$J:$J,'ATL RAW'!$I:$I,'ATL GA Inventory'!$B102,'ATL RAW'!$L:$L,'ATL GA Inventory'!FX$3)+SUMIFS('ATL CR'!$J:$J,'ATL CR'!$I:$I,'ATL GA Inventory'!$B102,'ATL CR'!$L:$L,'ATL GA Inventory'!FX$3)</f>
        <v>0</v>
      </c>
      <c r="FY102" s="13">
        <f>SUMIFS('ATL RAW'!$J:$J,'ATL RAW'!$I:$I,'ATL GA Inventory'!$B102,'ATL RAW'!$L:$L,'ATL GA Inventory'!FY$3)+SUMIFS('ATL CR'!$J:$J,'ATL CR'!$I:$I,'ATL GA Inventory'!$B102,'ATL CR'!$L:$L,'ATL GA Inventory'!FY$3)</f>
        <v>0</v>
      </c>
      <c r="FZ102" s="13">
        <f>SUMIFS('ATL RAW'!$J:$J,'ATL RAW'!$I:$I,'ATL GA Inventory'!$B102,'ATL RAW'!$L:$L,'ATL GA Inventory'!FZ$3)+SUMIFS('ATL CR'!$J:$J,'ATL CR'!$I:$I,'ATL GA Inventory'!$B102,'ATL CR'!$L:$L,'ATL GA Inventory'!FZ$3)</f>
        <v>0</v>
      </c>
      <c r="GA102" s="13">
        <f>SUMIFS('ATL RAW'!$J:$J,'ATL RAW'!$I:$I,'ATL GA Inventory'!$B102,'ATL RAW'!$L:$L,'ATL GA Inventory'!GA$3)+SUMIFS('ATL CR'!$J:$J,'ATL CR'!$I:$I,'ATL GA Inventory'!$B102,'ATL CR'!$L:$L,'ATL GA Inventory'!GA$3)</f>
        <v>0</v>
      </c>
      <c r="GB102" s="13">
        <f>SUMIFS('ATL RAW'!$J:$J,'ATL RAW'!$I:$I,'ATL GA Inventory'!$B102,'ATL RAW'!$L:$L,'ATL GA Inventory'!GB$3)+SUMIFS('ATL CR'!$J:$J,'ATL CR'!$I:$I,'ATL GA Inventory'!$B102,'ATL CR'!$L:$L,'ATL GA Inventory'!GB$3)</f>
        <v>0</v>
      </c>
      <c r="GC102" s="13">
        <f>SUMIFS('ATL RAW'!$J:$J,'ATL RAW'!$I:$I,'ATL GA Inventory'!$B102,'ATL RAW'!$L:$L,'ATL GA Inventory'!GC$3)+SUMIFS('ATL CR'!$J:$J,'ATL CR'!$I:$I,'ATL GA Inventory'!$B102,'ATL CR'!$L:$L,'ATL GA Inventory'!GC$3)</f>
        <v>0</v>
      </c>
      <c r="GD102" s="13">
        <f>SUMIFS('ATL RAW'!$J:$J,'ATL RAW'!$I:$I,'ATL GA Inventory'!$B102,'ATL RAW'!$L:$L,'ATL GA Inventory'!GD$3)+SUMIFS('ATL CR'!$J:$J,'ATL CR'!$I:$I,'ATL GA Inventory'!$B102,'ATL CR'!$L:$L,'ATL GA Inventory'!GD$3)</f>
        <v>0</v>
      </c>
      <c r="GE102" s="13">
        <f>SUMIFS('ATL RAW'!$J:$J,'ATL RAW'!$I:$I,'ATL GA Inventory'!$B102,'ATL RAW'!$L:$L,'ATL GA Inventory'!GE$3)+SUMIFS('ATL CR'!$J:$J,'ATL CR'!$I:$I,'ATL GA Inventory'!$B102,'ATL CR'!$L:$L,'ATL GA Inventory'!GE$3)</f>
        <v>0</v>
      </c>
      <c r="GF102" s="13">
        <f>SUMIFS('ATL RAW'!$J:$J,'ATL RAW'!$I:$I,'ATL GA Inventory'!$B102,'ATL RAW'!$L:$L,'ATL GA Inventory'!GF$3)+SUMIFS('ATL CR'!$J:$J,'ATL CR'!$I:$I,'ATL GA Inventory'!$B102,'ATL CR'!$L:$L,'ATL GA Inventory'!GF$3)</f>
        <v>0</v>
      </c>
      <c r="GG102" s="13">
        <f>SUMIFS('ATL RAW'!$J:$J,'ATL RAW'!$I:$I,'ATL GA Inventory'!$B102,'ATL RAW'!$L:$L,'ATL GA Inventory'!GG$3)+SUMIFS('ATL CR'!$J:$J,'ATL CR'!$I:$I,'ATL GA Inventory'!$B102,'ATL CR'!$L:$L,'ATL GA Inventory'!GG$3)</f>
        <v>0</v>
      </c>
      <c r="GH102" s="13">
        <f>SUMIFS('ATL RAW'!$J:$J,'ATL RAW'!$I:$I,'ATL GA Inventory'!$B102,'ATL RAW'!$L:$L,'ATL GA Inventory'!GH$3)+SUMIFS('ATL CR'!$J:$J,'ATL CR'!$I:$I,'ATL GA Inventory'!$B102,'ATL CR'!$L:$L,'ATL GA Inventory'!GH$3)</f>
        <v>0</v>
      </c>
      <c r="GI102" s="13">
        <f>SUMIFS('ATL RAW'!$J:$J,'ATL RAW'!$I:$I,'ATL GA Inventory'!$B102,'ATL RAW'!$L:$L,'ATL GA Inventory'!GI$3)+SUMIFS('ATL CR'!$J:$J,'ATL CR'!$I:$I,'ATL GA Inventory'!$B102,'ATL CR'!$L:$L,'ATL GA Inventory'!GI$3)</f>
        <v>0</v>
      </c>
      <c r="GJ102" s="13">
        <f>SUMIFS('ATL RAW'!$J:$J,'ATL RAW'!$I:$I,'ATL GA Inventory'!$B102,'ATL RAW'!$L:$L,'ATL GA Inventory'!GJ$3)+SUMIFS('ATL CR'!$J:$J,'ATL CR'!$I:$I,'ATL GA Inventory'!$B102,'ATL CR'!$L:$L,'ATL GA Inventory'!GJ$3)</f>
        <v>0</v>
      </c>
      <c r="GK102" s="13">
        <f>SUMIFS('ATL RAW'!$J:$J,'ATL RAW'!$I:$I,'ATL GA Inventory'!$B102,'ATL RAW'!$L:$L,'ATL GA Inventory'!GK$3)+SUMIFS('ATL CR'!$J:$J,'ATL CR'!$I:$I,'ATL GA Inventory'!$B102,'ATL CR'!$L:$L,'ATL GA Inventory'!GK$3)</f>
        <v>0</v>
      </c>
      <c r="GL102" s="13">
        <f>SUMIFS('ATL RAW'!$J:$J,'ATL RAW'!$I:$I,'ATL GA Inventory'!$B102,'ATL RAW'!$L:$L,'ATL GA Inventory'!GL$3)+SUMIFS('ATL CR'!$J:$J,'ATL CR'!$I:$I,'ATL GA Inventory'!$B102,'ATL CR'!$L:$L,'ATL GA Inventory'!GL$3)</f>
        <v>0</v>
      </c>
      <c r="GM102" s="13">
        <f>SUMIFS('ATL RAW'!$J:$J,'ATL RAW'!$I:$I,'ATL GA Inventory'!$B102,'ATL RAW'!$L:$L,'ATL GA Inventory'!GM$3)+SUMIFS('ATL CR'!$J:$J,'ATL CR'!$I:$I,'ATL GA Inventory'!$B102,'ATL CR'!$L:$L,'ATL GA Inventory'!GM$3)</f>
        <v>0</v>
      </c>
      <c r="GN102" s="13">
        <f>SUMIFS('ATL RAW'!$J:$J,'ATL RAW'!$I:$I,'ATL GA Inventory'!$B102,'ATL RAW'!$L:$L,'ATL GA Inventory'!GN$3)+SUMIFS('ATL CR'!$J:$J,'ATL CR'!$I:$I,'ATL GA Inventory'!$B102,'ATL CR'!$L:$L,'ATL GA Inventory'!GN$3)</f>
        <v>0</v>
      </c>
      <c r="GO102" s="13">
        <f>SUMIFS('ATL RAW'!$J:$J,'ATL RAW'!$I:$I,'ATL GA Inventory'!$B102,'ATL RAW'!$L:$L,'ATL GA Inventory'!GO$3)+SUMIFS('ATL CR'!$J:$J,'ATL CR'!$I:$I,'ATL GA Inventory'!$B102,'ATL CR'!$L:$L,'ATL GA Inventory'!GO$3)</f>
        <v>0</v>
      </c>
      <c r="GP102" s="13">
        <f>SUMIFS('ATL RAW'!$J:$J,'ATL RAW'!$I:$I,'ATL GA Inventory'!$B102,'ATL RAW'!$L:$L,'ATL GA Inventory'!GP$3)+SUMIFS('ATL CR'!$J:$J,'ATL CR'!$I:$I,'ATL GA Inventory'!$B102,'ATL CR'!$L:$L,'ATL GA Inventory'!GP$3)</f>
        <v>0</v>
      </c>
      <c r="GQ102" s="13">
        <f>SUMIFS('ATL RAW'!$J:$J,'ATL RAW'!$I:$I,'ATL GA Inventory'!$B102,'ATL RAW'!$L:$L,'ATL GA Inventory'!GQ$3)+SUMIFS('ATL CR'!$J:$J,'ATL CR'!$I:$I,'ATL GA Inventory'!$B102,'ATL CR'!$L:$L,'ATL GA Inventory'!GQ$3)</f>
        <v>0</v>
      </c>
      <c r="GR102" s="13">
        <f>SUMIFS('ATL RAW'!$J:$J,'ATL RAW'!$I:$I,'ATL GA Inventory'!$B102,'ATL RAW'!$L:$L,'ATL GA Inventory'!GR$3)+SUMIFS('ATL CR'!$J:$J,'ATL CR'!$I:$I,'ATL GA Inventory'!$B102,'ATL CR'!$L:$L,'ATL GA Inventory'!GR$3)</f>
        <v>0</v>
      </c>
      <c r="GS102" s="13">
        <f>SUMIFS('ATL RAW'!$J:$J,'ATL RAW'!$I:$I,'ATL GA Inventory'!$B102,'ATL RAW'!$L:$L,'ATL GA Inventory'!GS$3)+SUMIFS('ATL CR'!$J:$J,'ATL CR'!$I:$I,'ATL GA Inventory'!$B102,'ATL CR'!$L:$L,'ATL GA Inventory'!GS$3)</f>
        <v>0</v>
      </c>
      <c r="GT102" s="13">
        <f>SUMIFS('ATL RAW'!$J:$J,'ATL RAW'!$I:$I,'ATL GA Inventory'!$B102,'ATL RAW'!$L:$L,'ATL GA Inventory'!GT$3)+SUMIFS('ATL CR'!$J:$J,'ATL CR'!$I:$I,'ATL GA Inventory'!$B102,'ATL CR'!$L:$L,'ATL GA Inventory'!GT$3)</f>
        <v>0</v>
      </c>
      <c r="GU102" s="13">
        <f>SUMIFS('ATL RAW'!$J:$J,'ATL RAW'!$I:$I,'ATL GA Inventory'!$B102,'ATL RAW'!$L:$L,'ATL GA Inventory'!GU$3)+SUMIFS('ATL CR'!$J:$J,'ATL CR'!$I:$I,'ATL GA Inventory'!$B102,'ATL CR'!$L:$L,'ATL GA Inventory'!GU$3)</f>
        <v>0</v>
      </c>
      <c r="GV102" s="13">
        <f>SUMIFS('ATL RAW'!$J:$J,'ATL RAW'!$I:$I,'ATL GA Inventory'!$B102,'ATL RAW'!$L:$L,'ATL GA Inventory'!GV$3)+SUMIFS('ATL CR'!$J:$J,'ATL CR'!$I:$I,'ATL GA Inventory'!$B102,'ATL CR'!$L:$L,'ATL GA Inventory'!GV$3)</f>
        <v>0</v>
      </c>
      <c r="GW102" s="13">
        <f>SUMIFS('ATL RAW'!$J:$J,'ATL RAW'!$I:$I,'ATL GA Inventory'!$B102,'ATL RAW'!$L:$L,'ATL GA Inventory'!GW$3)+SUMIFS('ATL CR'!$J:$J,'ATL CR'!$I:$I,'ATL GA Inventory'!$B102,'ATL CR'!$L:$L,'ATL GA Inventory'!GW$3)</f>
        <v>0</v>
      </c>
      <c r="GX102" s="13">
        <f>SUMIFS('ATL RAW'!$J:$J,'ATL RAW'!$I:$I,'ATL GA Inventory'!$B102,'ATL RAW'!$L:$L,'ATL GA Inventory'!GX$3)+SUMIFS('ATL CR'!$J:$J,'ATL CR'!$I:$I,'ATL GA Inventory'!$B102,'ATL CR'!$L:$L,'ATL GA Inventory'!GX$3)</f>
        <v>0</v>
      </c>
      <c r="GY102" s="13">
        <f>SUMIFS('ATL RAW'!$J:$J,'ATL RAW'!$I:$I,'ATL GA Inventory'!$B102,'ATL RAW'!$L:$L,'ATL GA Inventory'!GY$3)+SUMIFS('ATL CR'!$J:$J,'ATL CR'!$I:$I,'ATL GA Inventory'!$B102,'ATL CR'!$L:$L,'ATL GA Inventory'!GY$3)</f>
        <v>0</v>
      </c>
    </row>
    <row r="103" spans="1:207">
      <c r="A103" s="15" t="s">
        <v>8123</v>
      </c>
      <c r="B103" s="15">
        <f t="shared" si="13"/>
        <v>49201132</v>
      </c>
      <c r="C103" s="15" t="str">
        <f t="shared" si="13"/>
        <v>Q.PEAK DUO BLK-G10+</v>
      </c>
      <c r="D103" s="14">
        <f t="shared" si="13"/>
        <v>360</v>
      </c>
      <c r="E103" s="13">
        <f>SUMIFS('ATL RAW'!$J:$J,'ATL RAW'!$I:$I,'ATL GA Inventory'!$B103,'ATL RAW'!$L:$L,'ATL GA Inventory'!E$3)+SUMIFS('ATL CR'!$J:$J,'ATL CR'!$I:$I,'ATL GA Inventory'!$B103,'ATL CR'!$L:$L,'ATL GA Inventory'!E$3)</f>
        <v>0</v>
      </c>
      <c r="F103" s="13">
        <f>SUMIFS('ATL RAW'!$J:$J,'ATL RAW'!$I:$I,'ATL GA Inventory'!$B103,'ATL RAW'!$L:$L,'ATL GA Inventory'!F$3)+SUMIFS('ATL CR'!$J:$J,'ATL CR'!$I:$I,'ATL GA Inventory'!$B103,'ATL CR'!$L:$L,'ATL GA Inventory'!F$3)</f>
        <v>0</v>
      </c>
      <c r="G103" s="13">
        <f>SUMIFS('ATL RAW'!$J:$J,'ATL RAW'!$I:$I,'ATL GA Inventory'!$B103,'ATL RAW'!$L:$L,'ATL GA Inventory'!G$3)+SUMIFS('ATL CR'!$J:$J,'ATL CR'!$I:$I,'ATL GA Inventory'!$B103,'ATL CR'!$L:$L,'ATL GA Inventory'!G$3)</f>
        <v>0</v>
      </c>
      <c r="H103" s="13">
        <f>SUMIFS('ATL RAW'!$J:$J,'ATL RAW'!$I:$I,'ATL GA Inventory'!$B103,'ATL RAW'!$L:$L,'ATL GA Inventory'!H$3)+SUMIFS('ATL CR'!$J:$J,'ATL CR'!$I:$I,'ATL GA Inventory'!$B103,'ATL CR'!$L:$L,'ATL GA Inventory'!H$3)</f>
        <v>0</v>
      </c>
      <c r="I103" s="13">
        <f>SUMIFS('ATL RAW'!$J:$J,'ATL RAW'!$I:$I,'ATL GA Inventory'!$B103,'ATL RAW'!$L:$L,'ATL GA Inventory'!I$3)+SUMIFS('ATL CR'!$J:$J,'ATL CR'!$I:$I,'ATL GA Inventory'!$B103,'ATL CR'!$L:$L,'ATL GA Inventory'!I$3)</f>
        <v>0</v>
      </c>
      <c r="J103" s="13">
        <f>SUMIFS('ATL RAW'!$J:$J,'ATL RAW'!$I:$I,'ATL GA Inventory'!$B103,'ATL RAW'!$L:$L,'ATL GA Inventory'!J$3)+SUMIFS('ATL CR'!$J:$J,'ATL CR'!$I:$I,'ATL GA Inventory'!$B103,'ATL CR'!$L:$L,'ATL GA Inventory'!J$3)</f>
        <v>0</v>
      </c>
      <c r="K103" s="13">
        <f>SUMIFS('ATL RAW'!$J:$J,'ATL RAW'!$I:$I,'ATL GA Inventory'!$B103,'ATL RAW'!$L:$L,'ATL GA Inventory'!K$3)+SUMIFS('ATL CR'!$J:$J,'ATL CR'!$I:$I,'ATL GA Inventory'!$B103,'ATL CR'!$L:$L,'ATL GA Inventory'!K$3)</f>
        <v>0</v>
      </c>
      <c r="L103" s="13">
        <f>SUMIFS('ATL RAW'!$J:$J,'ATL RAW'!$I:$I,'ATL GA Inventory'!$B103,'ATL RAW'!$L:$L,'ATL GA Inventory'!L$3)+SUMIFS('ATL CR'!$J:$J,'ATL CR'!$I:$I,'ATL GA Inventory'!$B103,'ATL CR'!$L:$L,'ATL GA Inventory'!L$3)</f>
        <v>0</v>
      </c>
      <c r="M103" s="13">
        <f>SUMIFS('ATL RAW'!$J:$J,'ATL RAW'!$I:$I,'ATL GA Inventory'!$B103,'ATL RAW'!$L:$L,'ATL GA Inventory'!M$3)+SUMIFS('ATL CR'!$J:$J,'ATL CR'!$I:$I,'ATL GA Inventory'!$B103,'ATL CR'!$L:$L,'ATL GA Inventory'!M$3)</f>
        <v>0</v>
      </c>
      <c r="N103" s="13">
        <f>SUMIFS('ATL RAW'!$J:$J,'ATL RAW'!$I:$I,'ATL GA Inventory'!$B103,'ATL RAW'!$L:$L,'ATL GA Inventory'!N$3)+SUMIFS('ATL CR'!$J:$J,'ATL CR'!$I:$I,'ATL GA Inventory'!$B103,'ATL CR'!$L:$L,'ATL GA Inventory'!N$3)</f>
        <v>0</v>
      </c>
      <c r="O103" s="13">
        <f>SUMIFS('ATL RAW'!$J:$J,'ATL RAW'!$I:$I,'ATL GA Inventory'!$B103,'ATL RAW'!$L:$L,'ATL GA Inventory'!O$3)+SUMIFS('ATL CR'!$J:$J,'ATL CR'!$I:$I,'ATL GA Inventory'!$B103,'ATL CR'!$L:$L,'ATL GA Inventory'!O$3)</f>
        <v>0</v>
      </c>
      <c r="P103" s="13">
        <f>SUMIFS('ATL RAW'!$J:$J,'ATL RAW'!$I:$I,'ATL GA Inventory'!$B103,'ATL RAW'!$L:$L,'ATL GA Inventory'!P$3)+SUMIFS('ATL CR'!$J:$J,'ATL CR'!$I:$I,'ATL GA Inventory'!$B103,'ATL CR'!$L:$L,'ATL GA Inventory'!P$3)</f>
        <v>0</v>
      </c>
      <c r="Q103" s="13">
        <f>SUMIFS('ATL RAW'!$J:$J,'ATL RAW'!$I:$I,'ATL GA Inventory'!$B103,'ATL RAW'!$L:$L,'ATL GA Inventory'!Q$3)+SUMIFS('ATL CR'!$J:$J,'ATL CR'!$I:$I,'ATL GA Inventory'!$B103,'ATL CR'!$L:$L,'ATL GA Inventory'!Q$3)</f>
        <v>0</v>
      </c>
      <c r="R103" s="13">
        <f>SUMIFS('ATL RAW'!$J:$J,'ATL RAW'!$I:$I,'ATL GA Inventory'!$B103,'ATL RAW'!$L:$L,'ATL GA Inventory'!R$3)+SUMIFS('ATL CR'!$J:$J,'ATL CR'!$I:$I,'ATL GA Inventory'!$B103,'ATL CR'!$L:$L,'ATL GA Inventory'!R$3)</f>
        <v>0</v>
      </c>
      <c r="S103" s="13">
        <f>SUMIFS('ATL RAW'!$J:$J,'ATL RAW'!$I:$I,'ATL GA Inventory'!$B103,'ATL RAW'!$L:$L,'ATL GA Inventory'!S$3)+SUMIFS('ATL CR'!$J:$J,'ATL CR'!$I:$I,'ATL GA Inventory'!$B103,'ATL CR'!$L:$L,'ATL GA Inventory'!S$3)</f>
        <v>0</v>
      </c>
      <c r="T103" s="13">
        <f>SUMIFS('ATL RAW'!$J:$J,'ATL RAW'!$I:$I,'ATL GA Inventory'!$B103,'ATL RAW'!$L:$L,'ATL GA Inventory'!T$3)+SUMIFS('ATL CR'!$J:$J,'ATL CR'!$I:$I,'ATL GA Inventory'!$B103,'ATL CR'!$L:$L,'ATL GA Inventory'!T$3)</f>
        <v>0</v>
      </c>
      <c r="U103" s="13">
        <f>SUMIFS('ATL RAW'!$J:$J,'ATL RAW'!$I:$I,'ATL GA Inventory'!$B103,'ATL RAW'!$L:$L,'ATL GA Inventory'!U$3)+SUMIFS('ATL CR'!$J:$J,'ATL CR'!$I:$I,'ATL GA Inventory'!$B103,'ATL CR'!$L:$L,'ATL GA Inventory'!U$3)</f>
        <v>0</v>
      </c>
      <c r="V103" s="13">
        <f>SUMIFS('ATL RAW'!$J:$J,'ATL RAW'!$I:$I,'ATL GA Inventory'!$B103,'ATL RAW'!$L:$L,'ATL GA Inventory'!V$3)+SUMIFS('ATL CR'!$J:$J,'ATL CR'!$I:$I,'ATL GA Inventory'!$B103,'ATL CR'!$L:$L,'ATL GA Inventory'!V$3)</f>
        <v>0</v>
      </c>
      <c r="W103" s="13">
        <f>SUMIFS('ATL RAW'!$J:$J,'ATL RAW'!$I:$I,'ATL GA Inventory'!$B103,'ATL RAW'!$L:$L,'ATL GA Inventory'!W$3)+SUMIFS('ATL CR'!$J:$J,'ATL CR'!$I:$I,'ATL GA Inventory'!$B103,'ATL CR'!$L:$L,'ATL GA Inventory'!W$3)</f>
        <v>0</v>
      </c>
      <c r="X103" s="13">
        <f>SUMIFS('ATL RAW'!$J:$J,'ATL RAW'!$I:$I,'ATL GA Inventory'!$B103,'ATL RAW'!$L:$L,'ATL GA Inventory'!X$3)+SUMIFS('ATL CR'!$J:$J,'ATL CR'!$I:$I,'ATL GA Inventory'!$B103,'ATL CR'!$L:$L,'ATL GA Inventory'!X$3)</f>
        <v>0</v>
      </c>
      <c r="Y103" s="13">
        <f>SUMIFS('ATL RAW'!$J:$J,'ATL RAW'!$I:$I,'ATL GA Inventory'!$B103,'ATL RAW'!$L:$L,'ATL GA Inventory'!Y$3)+SUMIFS('ATL CR'!$J:$J,'ATL CR'!$I:$I,'ATL GA Inventory'!$B103,'ATL CR'!$L:$L,'ATL GA Inventory'!Y$3)</f>
        <v>0</v>
      </c>
      <c r="Z103" s="13">
        <f>SUMIFS('ATL RAW'!$J:$J,'ATL RAW'!$I:$I,'ATL GA Inventory'!$B103,'ATL RAW'!$L:$L,'ATL GA Inventory'!Z$3)+SUMIFS('ATL CR'!$J:$J,'ATL CR'!$I:$I,'ATL GA Inventory'!$B103,'ATL CR'!$L:$L,'ATL GA Inventory'!Z$3)</f>
        <v>0</v>
      </c>
      <c r="AA103" s="13">
        <f>SUMIFS('ATL RAW'!$J:$J,'ATL RAW'!$I:$I,'ATL GA Inventory'!$B103,'ATL RAW'!$L:$L,'ATL GA Inventory'!AA$3)+SUMIFS('ATL CR'!$J:$J,'ATL CR'!$I:$I,'ATL GA Inventory'!$B103,'ATL CR'!$L:$L,'ATL GA Inventory'!AA$3)</f>
        <v>0</v>
      </c>
      <c r="AB103" s="13">
        <f>SUMIFS('ATL RAW'!$J:$J,'ATL RAW'!$I:$I,'ATL GA Inventory'!$B103,'ATL RAW'!$L:$L,'ATL GA Inventory'!AB$3)+SUMIFS('ATL CR'!$J:$J,'ATL CR'!$I:$I,'ATL GA Inventory'!$B103,'ATL CR'!$L:$L,'ATL GA Inventory'!AB$3)</f>
        <v>0</v>
      </c>
      <c r="AC103" s="13">
        <f>SUMIFS('ATL RAW'!$J:$J,'ATL RAW'!$I:$I,'ATL GA Inventory'!$B103,'ATL RAW'!$L:$L,'ATL GA Inventory'!AC$3)+SUMIFS('ATL CR'!$J:$J,'ATL CR'!$I:$I,'ATL GA Inventory'!$B103,'ATL CR'!$L:$L,'ATL GA Inventory'!AC$3)</f>
        <v>0</v>
      </c>
      <c r="AD103" s="13">
        <f>SUMIFS('ATL RAW'!$J:$J,'ATL RAW'!$I:$I,'ATL GA Inventory'!$B103,'ATL RAW'!$L:$L,'ATL GA Inventory'!AD$3)+SUMIFS('ATL CR'!$J:$J,'ATL CR'!$I:$I,'ATL GA Inventory'!$B103,'ATL CR'!$L:$L,'ATL GA Inventory'!AD$3)</f>
        <v>0</v>
      </c>
      <c r="AE103" s="13">
        <f>SUMIFS('ATL RAW'!$J:$J,'ATL RAW'!$I:$I,'ATL GA Inventory'!$B103,'ATL RAW'!$L:$L,'ATL GA Inventory'!AE$3)+SUMIFS('ATL CR'!$J:$J,'ATL CR'!$I:$I,'ATL GA Inventory'!$B103,'ATL CR'!$L:$L,'ATL GA Inventory'!AE$3)</f>
        <v>0</v>
      </c>
      <c r="AF103" s="13">
        <f>SUMIFS('ATL RAW'!$J:$J,'ATL RAW'!$I:$I,'ATL GA Inventory'!$B103,'ATL RAW'!$L:$L,'ATL GA Inventory'!AF$3)+SUMIFS('ATL CR'!$J:$J,'ATL CR'!$I:$I,'ATL GA Inventory'!$B103,'ATL CR'!$L:$L,'ATL GA Inventory'!AF$3)</f>
        <v>0</v>
      </c>
      <c r="AG103" s="13">
        <f>SUMIFS('ATL RAW'!$J:$J,'ATL RAW'!$I:$I,'ATL GA Inventory'!$B103,'ATL RAW'!$L:$L,'ATL GA Inventory'!AG$3)+SUMIFS('ATL CR'!$J:$J,'ATL CR'!$I:$I,'ATL GA Inventory'!$B103,'ATL CR'!$L:$L,'ATL GA Inventory'!AG$3)</f>
        <v>0</v>
      </c>
      <c r="AH103" s="13">
        <f>SUMIFS('ATL RAW'!$J:$J,'ATL RAW'!$I:$I,'ATL GA Inventory'!$B103,'ATL RAW'!$L:$L,'ATL GA Inventory'!AH$3)+SUMIFS('ATL CR'!$J:$J,'ATL CR'!$I:$I,'ATL GA Inventory'!$B103,'ATL CR'!$L:$L,'ATL GA Inventory'!AH$3)</f>
        <v>0</v>
      </c>
      <c r="AI103" s="13">
        <f>SUMIFS('ATL RAW'!$J:$J,'ATL RAW'!$I:$I,'ATL GA Inventory'!$B103,'ATL RAW'!$L:$L,'ATL GA Inventory'!AI$3)+SUMIFS('ATL CR'!$J:$J,'ATL CR'!$I:$I,'ATL GA Inventory'!$B103,'ATL CR'!$L:$L,'ATL GA Inventory'!AI$3)</f>
        <v>0</v>
      </c>
      <c r="AJ103" s="13">
        <f>SUMIFS('ATL RAW'!$J:$J,'ATL RAW'!$I:$I,'ATL GA Inventory'!$B103,'ATL RAW'!$L:$L,'ATL GA Inventory'!AJ$3)+SUMIFS('ATL CR'!$J:$J,'ATL CR'!$I:$I,'ATL GA Inventory'!$B103,'ATL CR'!$L:$L,'ATL GA Inventory'!AJ$3)</f>
        <v>0</v>
      </c>
      <c r="AK103" s="13">
        <f>SUMIFS('ATL RAW'!$J:$J,'ATL RAW'!$I:$I,'ATL GA Inventory'!$B103,'ATL RAW'!$L:$L,'ATL GA Inventory'!AK$3)+SUMIFS('ATL CR'!$J:$J,'ATL CR'!$I:$I,'ATL GA Inventory'!$B103,'ATL CR'!$L:$L,'ATL GA Inventory'!AK$3)</f>
        <v>0</v>
      </c>
      <c r="AL103" s="13">
        <f>SUMIFS('ATL RAW'!$J:$J,'ATL RAW'!$I:$I,'ATL GA Inventory'!$B103,'ATL RAW'!$L:$L,'ATL GA Inventory'!AL$3)+SUMIFS('ATL CR'!$J:$J,'ATL CR'!$I:$I,'ATL GA Inventory'!$B103,'ATL CR'!$L:$L,'ATL GA Inventory'!AL$3)</f>
        <v>0</v>
      </c>
      <c r="AM103" s="13">
        <f>SUMIFS('ATL RAW'!$J:$J,'ATL RAW'!$I:$I,'ATL GA Inventory'!$B103,'ATL RAW'!$L:$L,'ATL GA Inventory'!AM$3)+SUMIFS('ATL CR'!$J:$J,'ATL CR'!$I:$I,'ATL GA Inventory'!$B103,'ATL CR'!$L:$L,'ATL GA Inventory'!AM$3)</f>
        <v>0</v>
      </c>
      <c r="AN103" s="13">
        <f>SUMIFS('ATL RAW'!$J:$J,'ATL RAW'!$I:$I,'ATL GA Inventory'!$B103,'ATL RAW'!$L:$L,'ATL GA Inventory'!AN$3)+SUMIFS('ATL CR'!$J:$J,'ATL CR'!$I:$I,'ATL GA Inventory'!$B103,'ATL CR'!$L:$L,'ATL GA Inventory'!AN$3)</f>
        <v>0</v>
      </c>
      <c r="AO103" s="13">
        <f>SUMIFS('ATL RAW'!$J:$J,'ATL RAW'!$I:$I,'ATL GA Inventory'!$B103,'ATL RAW'!$L:$L,'ATL GA Inventory'!AO$3)+SUMIFS('ATL CR'!$J:$J,'ATL CR'!$I:$I,'ATL GA Inventory'!$B103,'ATL CR'!$L:$L,'ATL GA Inventory'!AO$3)</f>
        <v>0</v>
      </c>
      <c r="AP103" s="13">
        <f>SUMIFS('ATL RAW'!$J:$J,'ATL RAW'!$I:$I,'ATL GA Inventory'!$B103,'ATL RAW'!$L:$L,'ATL GA Inventory'!AP$3)+SUMIFS('ATL CR'!$J:$J,'ATL CR'!$I:$I,'ATL GA Inventory'!$B103,'ATL CR'!$L:$L,'ATL GA Inventory'!AP$3)</f>
        <v>0</v>
      </c>
      <c r="AQ103" s="13">
        <f>SUMIFS('ATL RAW'!$J:$J,'ATL RAW'!$I:$I,'ATL GA Inventory'!$B103,'ATL RAW'!$L:$L,'ATL GA Inventory'!AQ$3)+SUMIFS('ATL CR'!$J:$J,'ATL CR'!$I:$I,'ATL GA Inventory'!$B103,'ATL CR'!$L:$L,'ATL GA Inventory'!AQ$3)</f>
        <v>0</v>
      </c>
      <c r="AR103" s="13">
        <f>SUMIFS('ATL RAW'!$J:$J,'ATL RAW'!$I:$I,'ATL GA Inventory'!$B103,'ATL RAW'!$L:$L,'ATL GA Inventory'!AR$3)+SUMIFS('ATL CR'!$J:$J,'ATL CR'!$I:$I,'ATL GA Inventory'!$B103,'ATL CR'!$L:$L,'ATL GA Inventory'!AR$3)</f>
        <v>0</v>
      </c>
      <c r="AS103" s="13">
        <f>SUMIFS('ATL RAW'!$J:$J,'ATL RAW'!$I:$I,'ATL GA Inventory'!$B103,'ATL RAW'!$L:$L,'ATL GA Inventory'!AS$3)+SUMIFS('ATL CR'!$J:$J,'ATL CR'!$I:$I,'ATL GA Inventory'!$B103,'ATL CR'!$L:$L,'ATL GA Inventory'!AS$3)</f>
        <v>0</v>
      </c>
      <c r="AT103" s="13">
        <f>SUMIFS('ATL RAW'!$J:$J,'ATL RAW'!$I:$I,'ATL GA Inventory'!$B103,'ATL RAW'!$L:$L,'ATL GA Inventory'!AT$3)+SUMIFS('ATL CR'!$J:$J,'ATL CR'!$I:$I,'ATL GA Inventory'!$B103,'ATL CR'!$L:$L,'ATL GA Inventory'!AT$3)</f>
        <v>0</v>
      </c>
      <c r="AU103" s="13">
        <f>SUMIFS('ATL RAW'!$J:$J,'ATL RAW'!$I:$I,'ATL GA Inventory'!$B103,'ATL RAW'!$L:$L,'ATL GA Inventory'!AU$3)+SUMIFS('ATL CR'!$J:$J,'ATL CR'!$I:$I,'ATL GA Inventory'!$B103,'ATL CR'!$L:$L,'ATL GA Inventory'!AU$3)</f>
        <v>0</v>
      </c>
      <c r="AV103" s="13">
        <f>SUMIFS('ATL RAW'!$J:$J,'ATL RAW'!$I:$I,'ATL GA Inventory'!$B103,'ATL RAW'!$L:$L,'ATL GA Inventory'!AV$3)+SUMIFS('ATL CR'!$J:$J,'ATL CR'!$I:$I,'ATL GA Inventory'!$B103,'ATL CR'!$L:$L,'ATL GA Inventory'!AV$3)</f>
        <v>0</v>
      </c>
      <c r="AW103" s="13">
        <f>SUMIFS('ATL RAW'!$J:$J,'ATL RAW'!$I:$I,'ATL GA Inventory'!$B103,'ATL RAW'!$L:$L,'ATL GA Inventory'!AW$3)+SUMIFS('ATL CR'!$J:$J,'ATL CR'!$I:$I,'ATL GA Inventory'!$B103,'ATL CR'!$L:$L,'ATL GA Inventory'!AW$3)</f>
        <v>0</v>
      </c>
      <c r="AX103" s="13">
        <f>SUMIFS('ATL RAW'!$J:$J,'ATL RAW'!$I:$I,'ATL GA Inventory'!$B103,'ATL RAW'!$L:$L,'ATL GA Inventory'!AX$3)+SUMIFS('ATL CR'!$J:$J,'ATL CR'!$I:$I,'ATL GA Inventory'!$B103,'ATL CR'!$L:$L,'ATL GA Inventory'!AX$3)</f>
        <v>0</v>
      </c>
      <c r="AY103" s="13">
        <f>SUMIFS('ATL RAW'!$J:$J,'ATL RAW'!$I:$I,'ATL GA Inventory'!$B103,'ATL RAW'!$L:$L,'ATL GA Inventory'!AY$3)+SUMIFS('ATL CR'!$J:$J,'ATL CR'!$I:$I,'ATL GA Inventory'!$B103,'ATL CR'!$L:$L,'ATL GA Inventory'!AY$3)</f>
        <v>0</v>
      </c>
      <c r="AZ103" s="13">
        <f>SUMIFS('ATL RAW'!$J:$J,'ATL RAW'!$I:$I,'ATL GA Inventory'!$B103,'ATL RAW'!$L:$L,'ATL GA Inventory'!AZ$3)+SUMIFS('ATL CR'!$J:$J,'ATL CR'!$I:$I,'ATL GA Inventory'!$B103,'ATL CR'!$L:$L,'ATL GA Inventory'!AZ$3)</f>
        <v>0</v>
      </c>
      <c r="BA103" s="13">
        <f>SUMIFS('ATL RAW'!$J:$J,'ATL RAW'!$I:$I,'ATL GA Inventory'!$B103,'ATL RAW'!$L:$L,'ATL GA Inventory'!BA$3)+SUMIFS('ATL CR'!$J:$J,'ATL CR'!$I:$I,'ATL GA Inventory'!$B103,'ATL CR'!$L:$L,'ATL GA Inventory'!BA$3)</f>
        <v>0</v>
      </c>
      <c r="BB103" s="13">
        <f>SUMIFS('ATL RAW'!$J:$J,'ATL RAW'!$I:$I,'ATL GA Inventory'!$B103,'ATL RAW'!$L:$L,'ATL GA Inventory'!BB$3)+SUMIFS('ATL CR'!$J:$J,'ATL CR'!$I:$I,'ATL GA Inventory'!$B103,'ATL CR'!$L:$L,'ATL GA Inventory'!BB$3)</f>
        <v>0</v>
      </c>
      <c r="BC103" s="13">
        <f>SUMIFS('ATL RAW'!$J:$J,'ATL RAW'!$I:$I,'ATL GA Inventory'!$B103,'ATL RAW'!$L:$L,'ATL GA Inventory'!BC$3)+SUMIFS('ATL CR'!$J:$J,'ATL CR'!$I:$I,'ATL GA Inventory'!$B103,'ATL CR'!$L:$L,'ATL GA Inventory'!BC$3)</f>
        <v>0</v>
      </c>
      <c r="BD103" s="13">
        <f>SUMIFS('ATL RAW'!$J:$J,'ATL RAW'!$I:$I,'ATL GA Inventory'!$B103,'ATL RAW'!$L:$L,'ATL GA Inventory'!BD$3)+SUMIFS('ATL CR'!$J:$J,'ATL CR'!$I:$I,'ATL GA Inventory'!$B103,'ATL CR'!$L:$L,'ATL GA Inventory'!BD$3)</f>
        <v>0</v>
      </c>
      <c r="BE103" s="13">
        <f>SUMIFS('ATL RAW'!$J:$J,'ATL RAW'!$I:$I,'ATL GA Inventory'!$B103,'ATL RAW'!$L:$L,'ATL GA Inventory'!BE$3)+SUMIFS('ATL CR'!$J:$J,'ATL CR'!$I:$I,'ATL GA Inventory'!$B103,'ATL CR'!$L:$L,'ATL GA Inventory'!BE$3)</f>
        <v>0</v>
      </c>
      <c r="BF103" s="13">
        <f>SUMIFS('ATL RAW'!$J:$J,'ATL RAW'!$I:$I,'ATL GA Inventory'!$B103,'ATL RAW'!$L:$L,'ATL GA Inventory'!BF$3)+SUMIFS('ATL CR'!$J:$J,'ATL CR'!$I:$I,'ATL GA Inventory'!$B103,'ATL CR'!$L:$L,'ATL GA Inventory'!BF$3)</f>
        <v>0</v>
      </c>
      <c r="BG103" s="13">
        <f>SUMIFS('ATL RAW'!$J:$J,'ATL RAW'!$I:$I,'ATL GA Inventory'!$B103,'ATL RAW'!$L:$L,'ATL GA Inventory'!BG$3)+SUMIFS('ATL CR'!$J:$J,'ATL CR'!$I:$I,'ATL GA Inventory'!$B103,'ATL CR'!$L:$L,'ATL GA Inventory'!BG$3)</f>
        <v>0</v>
      </c>
      <c r="BH103" s="13">
        <f>SUMIFS('ATL RAW'!$J:$J,'ATL RAW'!$I:$I,'ATL GA Inventory'!$B103,'ATL RAW'!$L:$L,'ATL GA Inventory'!BH$3)+SUMIFS('ATL CR'!$J:$J,'ATL CR'!$I:$I,'ATL GA Inventory'!$B103,'ATL CR'!$L:$L,'ATL GA Inventory'!BH$3)</f>
        <v>0</v>
      </c>
      <c r="BI103" s="13">
        <f>SUMIFS('ATL RAW'!$J:$J,'ATL RAW'!$I:$I,'ATL GA Inventory'!$B103,'ATL RAW'!$L:$L,'ATL GA Inventory'!BI$3)+SUMIFS('ATL CR'!$J:$J,'ATL CR'!$I:$I,'ATL GA Inventory'!$B103,'ATL CR'!$L:$L,'ATL GA Inventory'!BI$3)</f>
        <v>0</v>
      </c>
      <c r="BJ103" s="13">
        <f>SUMIFS('ATL RAW'!$J:$J,'ATL RAW'!$I:$I,'ATL GA Inventory'!$B103,'ATL RAW'!$L:$L,'ATL GA Inventory'!BJ$3)+SUMIFS('ATL CR'!$J:$J,'ATL CR'!$I:$I,'ATL GA Inventory'!$B103,'ATL CR'!$L:$L,'ATL GA Inventory'!BJ$3)</f>
        <v>1664</v>
      </c>
      <c r="BK103" s="13">
        <f>SUMIFS('ATL RAW'!$J:$J,'ATL RAW'!$I:$I,'ATL GA Inventory'!$B103,'ATL RAW'!$L:$L,'ATL GA Inventory'!BK$3)+SUMIFS('ATL CR'!$J:$J,'ATL CR'!$I:$I,'ATL GA Inventory'!$B103,'ATL CR'!$L:$L,'ATL GA Inventory'!BK$3)</f>
        <v>3392</v>
      </c>
      <c r="BL103" s="13">
        <f>SUMIFS('ATL RAW'!$J:$J,'ATL RAW'!$I:$I,'ATL GA Inventory'!$B103,'ATL RAW'!$L:$L,'ATL GA Inventory'!BL$3)+SUMIFS('ATL CR'!$J:$J,'ATL CR'!$I:$I,'ATL GA Inventory'!$B103,'ATL CR'!$L:$L,'ATL GA Inventory'!BL$3)</f>
        <v>4960</v>
      </c>
      <c r="BM103" s="13">
        <f>SUMIFS('ATL RAW'!$J:$J,'ATL RAW'!$I:$I,'ATL GA Inventory'!$B103,'ATL RAW'!$L:$L,'ATL GA Inventory'!BM$3)+SUMIFS('ATL CR'!$J:$J,'ATL CR'!$I:$I,'ATL GA Inventory'!$B103,'ATL CR'!$L:$L,'ATL GA Inventory'!BM$3)</f>
        <v>5632</v>
      </c>
      <c r="BN103" s="13">
        <f>SUMIFS('ATL RAW'!$J:$J,'ATL RAW'!$I:$I,'ATL GA Inventory'!$B103,'ATL RAW'!$L:$L,'ATL GA Inventory'!BN$3)+SUMIFS('ATL CR'!$J:$J,'ATL CR'!$I:$I,'ATL GA Inventory'!$B103,'ATL CR'!$L:$L,'ATL GA Inventory'!BN$3)</f>
        <v>0</v>
      </c>
      <c r="BO103" s="13">
        <f>SUMIFS('ATL RAW'!$J:$J,'ATL RAW'!$I:$I,'ATL GA Inventory'!$B103,'ATL RAW'!$L:$L,'ATL GA Inventory'!BO$3)+SUMIFS('ATL CR'!$J:$J,'ATL CR'!$I:$I,'ATL GA Inventory'!$B103,'ATL CR'!$L:$L,'ATL GA Inventory'!BO$3)</f>
        <v>4864</v>
      </c>
      <c r="BP103" s="13">
        <f>SUMIFS('ATL RAW'!$J:$J,'ATL RAW'!$I:$I,'ATL GA Inventory'!$B103,'ATL RAW'!$L:$L,'ATL GA Inventory'!BP$3)+SUMIFS('ATL CR'!$J:$J,'ATL CR'!$I:$I,'ATL GA Inventory'!$B103,'ATL CR'!$L:$L,'ATL GA Inventory'!BP$3)</f>
        <v>4832</v>
      </c>
      <c r="BQ103" s="13">
        <f>SUMIFS('ATL RAW'!$J:$J,'ATL RAW'!$I:$I,'ATL GA Inventory'!$B103,'ATL RAW'!$L:$L,'ATL GA Inventory'!BQ$3)+SUMIFS('ATL CR'!$J:$J,'ATL CR'!$I:$I,'ATL GA Inventory'!$B103,'ATL CR'!$L:$L,'ATL GA Inventory'!BQ$3)</f>
        <v>6720</v>
      </c>
      <c r="BR103" s="13">
        <f>SUMIFS('ATL RAW'!$J:$J,'ATL RAW'!$I:$I,'ATL GA Inventory'!$B103,'ATL RAW'!$L:$L,'ATL GA Inventory'!BR$3)+SUMIFS('ATL CR'!$J:$J,'ATL CR'!$I:$I,'ATL GA Inventory'!$B103,'ATL CR'!$L:$L,'ATL GA Inventory'!BR$3)</f>
        <v>8832</v>
      </c>
      <c r="BS103" s="13">
        <f>SUMIFS('ATL RAW'!$J:$J,'ATL RAW'!$I:$I,'ATL GA Inventory'!$B103,'ATL RAW'!$L:$L,'ATL GA Inventory'!BS$3)+SUMIFS('ATL CR'!$J:$J,'ATL CR'!$I:$I,'ATL GA Inventory'!$B103,'ATL CR'!$L:$L,'ATL GA Inventory'!BS$3)</f>
        <v>1664</v>
      </c>
      <c r="BT103" s="13">
        <f>SUMIFS('ATL RAW'!$J:$J,'ATL RAW'!$I:$I,'ATL GA Inventory'!$B103,'ATL RAW'!$L:$L,'ATL GA Inventory'!BT$3)+SUMIFS('ATL CR'!$J:$J,'ATL CR'!$I:$I,'ATL GA Inventory'!$B103,'ATL CR'!$L:$L,'ATL GA Inventory'!BT$3)</f>
        <v>832</v>
      </c>
      <c r="BU103" s="13">
        <f>SUMIFS('ATL RAW'!$J:$J,'ATL RAW'!$I:$I,'ATL GA Inventory'!$B103,'ATL RAW'!$L:$L,'ATL GA Inventory'!BU$3)+SUMIFS('ATL CR'!$J:$J,'ATL CR'!$I:$I,'ATL GA Inventory'!$B103,'ATL CR'!$L:$L,'ATL GA Inventory'!BU$3)</f>
        <v>0</v>
      </c>
      <c r="BV103" s="13">
        <f>SUMIFS('ATL RAW'!$J:$J,'ATL RAW'!$I:$I,'ATL GA Inventory'!$B103,'ATL RAW'!$L:$L,'ATL GA Inventory'!BV$3)+SUMIFS('ATL CR'!$J:$J,'ATL CR'!$I:$I,'ATL GA Inventory'!$B103,'ATL CR'!$L:$L,'ATL GA Inventory'!BV$3)</f>
        <v>0</v>
      </c>
      <c r="BW103" s="13">
        <f>SUMIFS('ATL RAW'!$J:$J,'ATL RAW'!$I:$I,'ATL GA Inventory'!$B103,'ATL RAW'!$L:$L,'ATL GA Inventory'!BW$3)+SUMIFS('ATL CR'!$J:$J,'ATL CR'!$I:$I,'ATL GA Inventory'!$B103,'ATL CR'!$L:$L,'ATL GA Inventory'!BW$3)</f>
        <v>0</v>
      </c>
      <c r="BX103" s="13">
        <f>SUMIFS('ATL RAW'!$J:$J,'ATL RAW'!$I:$I,'ATL GA Inventory'!$B103,'ATL RAW'!$L:$L,'ATL GA Inventory'!BX$3)+SUMIFS('ATL CR'!$J:$J,'ATL CR'!$I:$I,'ATL GA Inventory'!$B103,'ATL CR'!$L:$L,'ATL GA Inventory'!BX$3)</f>
        <v>832</v>
      </c>
      <c r="BY103" s="13">
        <f>SUMIFS('ATL RAW'!$J:$J,'ATL RAW'!$I:$I,'ATL GA Inventory'!$B103,'ATL RAW'!$L:$L,'ATL GA Inventory'!BY$3)+SUMIFS('ATL CR'!$J:$J,'ATL CR'!$I:$I,'ATL GA Inventory'!$B103,'ATL CR'!$L:$L,'ATL GA Inventory'!BY$3)</f>
        <v>0</v>
      </c>
      <c r="BZ103" s="13">
        <f>SUMIFS('ATL RAW'!$J:$J,'ATL RAW'!$I:$I,'ATL GA Inventory'!$B103,'ATL RAW'!$L:$L,'ATL GA Inventory'!BZ$3)+SUMIFS('ATL CR'!$J:$J,'ATL CR'!$I:$I,'ATL GA Inventory'!$B103,'ATL CR'!$L:$L,'ATL GA Inventory'!BZ$3)</f>
        <v>0</v>
      </c>
      <c r="CA103" s="13">
        <f>SUMIFS('ATL RAW'!$J:$J,'ATL RAW'!$I:$I,'ATL GA Inventory'!$B103,'ATL RAW'!$L:$L,'ATL GA Inventory'!CA$3)+SUMIFS('ATL CR'!$J:$J,'ATL CR'!$I:$I,'ATL GA Inventory'!$B103,'ATL CR'!$L:$L,'ATL GA Inventory'!CA$3)</f>
        <v>0</v>
      </c>
      <c r="CB103" s="13">
        <f>SUMIFS('ATL RAW'!$J:$J,'ATL RAW'!$I:$I,'ATL GA Inventory'!$B103,'ATL RAW'!$L:$L,'ATL GA Inventory'!CB$3)+SUMIFS('ATL CR'!$J:$J,'ATL CR'!$I:$I,'ATL GA Inventory'!$B103,'ATL CR'!$L:$L,'ATL GA Inventory'!CB$3)</f>
        <v>0</v>
      </c>
      <c r="CC103" s="13">
        <f>SUMIFS('ATL RAW'!$J:$J,'ATL RAW'!$I:$I,'ATL GA Inventory'!$B103,'ATL RAW'!$L:$L,'ATL GA Inventory'!CC$3)+SUMIFS('ATL CR'!$J:$J,'ATL CR'!$I:$I,'ATL GA Inventory'!$B103,'ATL CR'!$L:$L,'ATL GA Inventory'!CC$3)</f>
        <v>0</v>
      </c>
      <c r="CD103" s="13">
        <f>SUMIFS('ATL RAW'!$J:$J,'ATL RAW'!$I:$I,'ATL GA Inventory'!$B103,'ATL RAW'!$L:$L,'ATL GA Inventory'!CD$3)+SUMIFS('ATL CR'!$J:$J,'ATL CR'!$I:$I,'ATL GA Inventory'!$B103,'ATL CR'!$L:$L,'ATL GA Inventory'!CD$3)</f>
        <v>0</v>
      </c>
      <c r="CE103" s="13">
        <f>SUMIFS('ATL RAW'!$J:$J,'ATL RAW'!$I:$I,'ATL GA Inventory'!$B103,'ATL RAW'!$L:$L,'ATL GA Inventory'!CE$3)+SUMIFS('ATL CR'!$J:$J,'ATL CR'!$I:$I,'ATL GA Inventory'!$B103,'ATL CR'!$L:$L,'ATL GA Inventory'!CE$3)</f>
        <v>0</v>
      </c>
      <c r="CF103" s="13">
        <f>SUMIFS('ATL RAW'!$J:$J,'ATL RAW'!$I:$I,'ATL GA Inventory'!$B103,'ATL RAW'!$L:$L,'ATL GA Inventory'!CF$3)+SUMIFS('ATL CR'!$J:$J,'ATL CR'!$I:$I,'ATL GA Inventory'!$B103,'ATL CR'!$L:$L,'ATL GA Inventory'!CF$3)</f>
        <v>0</v>
      </c>
      <c r="CG103" s="13">
        <f>SUMIFS('ATL RAW'!$J:$J,'ATL RAW'!$I:$I,'ATL GA Inventory'!$B103,'ATL RAW'!$L:$L,'ATL GA Inventory'!CG$3)+SUMIFS('ATL CR'!$J:$J,'ATL CR'!$I:$I,'ATL GA Inventory'!$B103,'ATL CR'!$L:$L,'ATL GA Inventory'!CG$3)</f>
        <v>0</v>
      </c>
      <c r="CH103" s="13">
        <f>SUMIFS('ATL RAW'!$J:$J,'ATL RAW'!$I:$I,'ATL GA Inventory'!$B103,'ATL RAW'!$L:$L,'ATL GA Inventory'!CH$3)+SUMIFS('ATL CR'!$J:$J,'ATL CR'!$I:$I,'ATL GA Inventory'!$B103,'ATL CR'!$L:$L,'ATL GA Inventory'!CH$3)</f>
        <v>0</v>
      </c>
      <c r="CI103" s="13">
        <f>SUMIFS('ATL RAW'!$J:$J,'ATL RAW'!$I:$I,'ATL GA Inventory'!$B103,'ATL RAW'!$L:$L,'ATL GA Inventory'!CI$3)+SUMIFS('ATL CR'!$J:$J,'ATL CR'!$I:$I,'ATL GA Inventory'!$B103,'ATL CR'!$L:$L,'ATL GA Inventory'!CI$3)</f>
        <v>0</v>
      </c>
      <c r="CJ103" s="13">
        <f>SUMIFS('ATL RAW'!$J:$J,'ATL RAW'!$I:$I,'ATL GA Inventory'!$B103,'ATL RAW'!$L:$L,'ATL GA Inventory'!CJ$3)+SUMIFS('ATL CR'!$J:$J,'ATL CR'!$I:$I,'ATL GA Inventory'!$B103,'ATL CR'!$L:$L,'ATL GA Inventory'!CJ$3)</f>
        <v>0</v>
      </c>
      <c r="CK103" s="13">
        <f>SUMIFS('ATL RAW'!$J:$J,'ATL RAW'!$I:$I,'ATL GA Inventory'!$B103,'ATL RAW'!$L:$L,'ATL GA Inventory'!CK$3)+SUMIFS('ATL CR'!$J:$J,'ATL CR'!$I:$I,'ATL GA Inventory'!$B103,'ATL CR'!$L:$L,'ATL GA Inventory'!CK$3)</f>
        <v>0</v>
      </c>
      <c r="CL103" s="13">
        <f>SUMIFS('ATL RAW'!$J:$J,'ATL RAW'!$I:$I,'ATL GA Inventory'!$B103,'ATL RAW'!$L:$L,'ATL GA Inventory'!CL$3)+SUMIFS('ATL CR'!$J:$J,'ATL CR'!$I:$I,'ATL GA Inventory'!$B103,'ATL CR'!$L:$L,'ATL GA Inventory'!CL$3)</f>
        <v>0</v>
      </c>
      <c r="CM103" s="13">
        <f>SUMIFS('ATL RAW'!$J:$J,'ATL RAW'!$I:$I,'ATL GA Inventory'!$B103,'ATL RAW'!$L:$L,'ATL GA Inventory'!CM$3)+SUMIFS('ATL CR'!$J:$J,'ATL CR'!$I:$I,'ATL GA Inventory'!$B103,'ATL CR'!$L:$L,'ATL GA Inventory'!CM$3)</f>
        <v>0</v>
      </c>
      <c r="CN103" s="13">
        <f>SUMIFS('ATL RAW'!$J:$J,'ATL RAW'!$I:$I,'ATL GA Inventory'!$B103,'ATL RAW'!$L:$L,'ATL GA Inventory'!CN$3)+SUMIFS('ATL CR'!$J:$J,'ATL CR'!$I:$I,'ATL GA Inventory'!$B103,'ATL CR'!$L:$L,'ATL GA Inventory'!CN$3)</f>
        <v>0</v>
      </c>
      <c r="CO103" s="13">
        <f>SUMIFS('ATL RAW'!$J:$J,'ATL RAW'!$I:$I,'ATL GA Inventory'!$B103,'ATL RAW'!$L:$L,'ATL GA Inventory'!CO$3)+SUMIFS('ATL CR'!$J:$J,'ATL CR'!$I:$I,'ATL GA Inventory'!$B103,'ATL CR'!$L:$L,'ATL GA Inventory'!CO$3)</f>
        <v>0</v>
      </c>
      <c r="CP103" s="13">
        <f>SUMIFS('ATL RAW'!$J:$J,'ATL RAW'!$I:$I,'ATL GA Inventory'!$B103,'ATL RAW'!$L:$L,'ATL GA Inventory'!CP$3)+SUMIFS('ATL CR'!$J:$J,'ATL CR'!$I:$I,'ATL GA Inventory'!$B103,'ATL CR'!$L:$L,'ATL GA Inventory'!CP$3)</f>
        <v>0</v>
      </c>
      <c r="CQ103" s="13">
        <f>SUMIFS('ATL RAW'!$J:$J,'ATL RAW'!$I:$I,'ATL GA Inventory'!$B103,'ATL RAW'!$L:$L,'ATL GA Inventory'!CQ$3)+SUMIFS('ATL CR'!$J:$J,'ATL CR'!$I:$I,'ATL GA Inventory'!$B103,'ATL CR'!$L:$L,'ATL GA Inventory'!CQ$3)</f>
        <v>0</v>
      </c>
      <c r="CR103" s="13">
        <f>SUMIFS('ATL RAW'!$J:$J,'ATL RAW'!$I:$I,'ATL GA Inventory'!$B103,'ATL RAW'!$L:$L,'ATL GA Inventory'!CR$3)+SUMIFS('ATL CR'!$J:$J,'ATL CR'!$I:$I,'ATL GA Inventory'!$B103,'ATL CR'!$L:$L,'ATL GA Inventory'!CR$3)</f>
        <v>0</v>
      </c>
      <c r="CS103" s="13">
        <f>SUMIFS('ATL RAW'!$J:$J,'ATL RAW'!$I:$I,'ATL GA Inventory'!$B103,'ATL RAW'!$L:$L,'ATL GA Inventory'!CS$3)+SUMIFS('ATL CR'!$J:$J,'ATL CR'!$I:$I,'ATL GA Inventory'!$B103,'ATL CR'!$L:$L,'ATL GA Inventory'!CS$3)</f>
        <v>0</v>
      </c>
      <c r="CT103" s="13">
        <f>SUMIFS('ATL RAW'!$J:$J,'ATL RAW'!$I:$I,'ATL GA Inventory'!$B103,'ATL RAW'!$L:$L,'ATL GA Inventory'!CT$3)+SUMIFS('ATL CR'!$J:$J,'ATL CR'!$I:$I,'ATL GA Inventory'!$B103,'ATL CR'!$L:$L,'ATL GA Inventory'!CT$3)</f>
        <v>0</v>
      </c>
      <c r="CU103" s="13">
        <f>SUMIFS('ATL RAW'!$J:$J,'ATL RAW'!$I:$I,'ATL GA Inventory'!$B103,'ATL RAW'!$L:$L,'ATL GA Inventory'!CU$3)+SUMIFS('ATL CR'!$J:$J,'ATL CR'!$I:$I,'ATL GA Inventory'!$B103,'ATL CR'!$L:$L,'ATL GA Inventory'!CU$3)</f>
        <v>0</v>
      </c>
      <c r="CV103" s="13">
        <f>SUMIFS('ATL RAW'!$J:$J,'ATL RAW'!$I:$I,'ATL GA Inventory'!$B103,'ATL RAW'!$L:$L,'ATL GA Inventory'!CV$3)+SUMIFS('ATL CR'!$J:$J,'ATL CR'!$I:$I,'ATL GA Inventory'!$B103,'ATL CR'!$L:$L,'ATL GA Inventory'!CV$3)</f>
        <v>0</v>
      </c>
      <c r="CW103" s="13">
        <f>SUMIFS('ATL RAW'!$J:$J,'ATL RAW'!$I:$I,'ATL GA Inventory'!$B103,'ATL RAW'!$L:$L,'ATL GA Inventory'!CW$3)+SUMIFS('ATL CR'!$J:$J,'ATL CR'!$I:$I,'ATL GA Inventory'!$B103,'ATL CR'!$L:$L,'ATL GA Inventory'!CW$3)</f>
        <v>0</v>
      </c>
      <c r="CX103" s="13">
        <f>SUMIFS('ATL RAW'!$J:$J,'ATL RAW'!$I:$I,'ATL GA Inventory'!$B103,'ATL RAW'!$L:$L,'ATL GA Inventory'!CX$3)+SUMIFS('ATL CR'!$J:$J,'ATL CR'!$I:$I,'ATL GA Inventory'!$B103,'ATL CR'!$L:$L,'ATL GA Inventory'!CX$3)</f>
        <v>0</v>
      </c>
      <c r="CY103" s="13">
        <f>SUMIFS('ATL RAW'!$J:$J,'ATL RAW'!$I:$I,'ATL GA Inventory'!$B103,'ATL RAW'!$L:$L,'ATL GA Inventory'!CY$3)+SUMIFS('ATL CR'!$J:$J,'ATL CR'!$I:$I,'ATL GA Inventory'!$B103,'ATL CR'!$L:$L,'ATL GA Inventory'!CY$3)</f>
        <v>0</v>
      </c>
      <c r="CZ103" s="13">
        <f>SUMIFS('ATL RAW'!$J:$J,'ATL RAW'!$I:$I,'ATL GA Inventory'!$B103,'ATL RAW'!$L:$L,'ATL GA Inventory'!CZ$3)+SUMIFS('ATL CR'!$J:$J,'ATL CR'!$I:$I,'ATL GA Inventory'!$B103,'ATL CR'!$L:$L,'ATL GA Inventory'!CZ$3)</f>
        <v>0</v>
      </c>
      <c r="DA103" s="13">
        <f>SUMIFS('ATL RAW'!$J:$J,'ATL RAW'!$I:$I,'ATL GA Inventory'!$B103,'ATL RAW'!$L:$L,'ATL GA Inventory'!DA$3)+SUMIFS('ATL CR'!$J:$J,'ATL CR'!$I:$I,'ATL GA Inventory'!$B103,'ATL CR'!$L:$L,'ATL GA Inventory'!DA$3)</f>
        <v>0</v>
      </c>
      <c r="DB103" s="13">
        <f>SUMIFS('ATL RAW'!$J:$J,'ATL RAW'!$I:$I,'ATL GA Inventory'!$B103,'ATL RAW'!$L:$L,'ATL GA Inventory'!DB$3)+SUMIFS('ATL CR'!$J:$J,'ATL CR'!$I:$I,'ATL GA Inventory'!$B103,'ATL CR'!$L:$L,'ATL GA Inventory'!DB$3)</f>
        <v>0</v>
      </c>
      <c r="DC103" s="13">
        <f>SUMIFS('ATL RAW'!$J:$J,'ATL RAW'!$I:$I,'ATL GA Inventory'!$B103,'ATL RAW'!$L:$L,'ATL GA Inventory'!DC$3)+SUMIFS('ATL CR'!$J:$J,'ATL CR'!$I:$I,'ATL GA Inventory'!$B103,'ATL CR'!$L:$L,'ATL GA Inventory'!DC$3)</f>
        <v>0</v>
      </c>
      <c r="DD103" s="13">
        <f>SUMIFS('ATL RAW'!$J:$J,'ATL RAW'!$I:$I,'ATL GA Inventory'!$B103,'ATL RAW'!$L:$L,'ATL GA Inventory'!DD$3)+SUMIFS('ATL CR'!$J:$J,'ATL CR'!$I:$I,'ATL GA Inventory'!$B103,'ATL CR'!$L:$L,'ATL GA Inventory'!DD$3)</f>
        <v>0</v>
      </c>
      <c r="DE103" s="13">
        <f>SUMIFS('ATL RAW'!$J:$J,'ATL RAW'!$I:$I,'ATL GA Inventory'!$B103,'ATL RAW'!$L:$L,'ATL GA Inventory'!DE$3)+SUMIFS('ATL CR'!$J:$J,'ATL CR'!$I:$I,'ATL GA Inventory'!$B103,'ATL CR'!$L:$L,'ATL GA Inventory'!DE$3)</f>
        <v>0</v>
      </c>
      <c r="DF103" s="13">
        <f>SUMIFS('ATL RAW'!$J:$J,'ATL RAW'!$I:$I,'ATL GA Inventory'!$B103,'ATL RAW'!$L:$L,'ATL GA Inventory'!DF$3)+SUMIFS('ATL CR'!$J:$J,'ATL CR'!$I:$I,'ATL GA Inventory'!$B103,'ATL CR'!$L:$L,'ATL GA Inventory'!DF$3)</f>
        <v>0</v>
      </c>
      <c r="DG103" s="13">
        <f>SUMIFS('ATL RAW'!$J:$J,'ATL RAW'!$I:$I,'ATL GA Inventory'!$B103,'ATL RAW'!$L:$L,'ATL GA Inventory'!DG$3)+SUMIFS('ATL CR'!$J:$J,'ATL CR'!$I:$I,'ATL GA Inventory'!$B103,'ATL CR'!$L:$L,'ATL GA Inventory'!DG$3)</f>
        <v>0</v>
      </c>
      <c r="DH103" s="13">
        <f>SUMIFS('ATL RAW'!$J:$J,'ATL RAW'!$I:$I,'ATL GA Inventory'!$B103,'ATL RAW'!$L:$L,'ATL GA Inventory'!DH$3)+SUMIFS('ATL CR'!$J:$J,'ATL CR'!$I:$I,'ATL GA Inventory'!$B103,'ATL CR'!$L:$L,'ATL GA Inventory'!DH$3)</f>
        <v>0</v>
      </c>
      <c r="DI103" s="13">
        <f>SUMIFS('ATL RAW'!$J:$J,'ATL RAW'!$I:$I,'ATL GA Inventory'!$B103,'ATL RAW'!$L:$L,'ATL GA Inventory'!DI$3)+SUMIFS('ATL CR'!$J:$J,'ATL CR'!$I:$I,'ATL GA Inventory'!$B103,'ATL CR'!$L:$L,'ATL GA Inventory'!DI$3)</f>
        <v>0</v>
      </c>
      <c r="DJ103" s="13">
        <f>SUMIFS('ATL RAW'!$J:$J,'ATL RAW'!$I:$I,'ATL GA Inventory'!$B103,'ATL RAW'!$L:$L,'ATL GA Inventory'!DJ$3)+SUMIFS('ATL CR'!$J:$J,'ATL CR'!$I:$I,'ATL GA Inventory'!$B103,'ATL CR'!$L:$L,'ATL GA Inventory'!DJ$3)</f>
        <v>0</v>
      </c>
      <c r="DK103" s="13">
        <f>SUMIFS('ATL RAW'!$J:$J,'ATL RAW'!$I:$I,'ATL GA Inventory'!$B103,'ATL RAW'!$L:$L,'ATL GA Inventory'!DK$3)+SUMIFS('ATL CR'!$J:$J,'ATL CR'!$I:$I,'ATL GA Inventory'!$B103,'ATL CR'!$L:$L,'ATL GA Inventory'!DK$3)</f>
        <v>0</v>
      </c>
      <c r="DL103" s="13">
        <f>SUMIFS('ATL RAW'!$J:$J,'ATL RAW'!$I:$I,'ATL GA Inventory'!$B103,'ATL RAW'!$L:$L,'ATL GA Inventory'!DL$3)+SUMIFS('ATL CR'!$J:$J,'ATL CR'!$I:$I,'ATL GA Inventory'!$B103,'ATL CR'!$L:$L,'ATL GA Inventory'!DL$3)</f>
        <v>0</v>
      </c>
      <c r="DM103" s="13">
        <f>SUMIFS('ATL RAW'!$J:$J,'ATL RAW'!$I:$I,'ATL GA Inventory'!$B103,'ATL RAW'!$L:$L,'ATL GA Inventory'!DM$3)+SUMIFS('ATL CR'!$J:$J,'ATL CR'!$I:$I,'ATL GA Inventory'!$B103,'ATL CR'!$L:$L,'ATL GA Inventory'!DM$3)</f>
        <v>0</v>
      </c>
      <c r="DN103" s="13">
        <f>SUMIFS('ATL RAW'!$J:$J,'ATL RAW'!$I:$I,'ATL GA Inventory'!$B103,'ATL RAW'!$L:$L,'ATL GA Inventory'!DN$3)+SUMIFS('ATL CR'!$J:$J,'ATL CR'!$I:$I,'ATL GA Inventory'!$B103,'ATL CR'!$L:$L,'ATL GA Inventory'!DN$3)</f>
        <v>0</v>
      </c>
      <c r="DO103" s="13">
        <f>SUMIFS('ATL RAW'!$J:$J,'ATL RAW'!$I:$I,'ATL GA Inventory'!$B103,'ATL RAW'!$L:$L,'ATL GA Inventory'!DO$3)+SUMIFS('ATL CR'!$J:$J,'ATL CR'!$I:$I,'ATL GA Inventory'!$B103,'ATL CR'!$L:$L,'ATL GA Inventory'!DO$3)</f>
        <v>0</v>
      </c>
      <c r="DP103" s="13">
        <f>SUMIFS('ATL RAW'!$J:$J,'ATL RAW'!$I:$I,'ATL GA Inventory'!$B103,'ATL RAW'!$L:$L,'ATL GA Inventory'!DP$3)+SUMIFS('ATL CR'!$J:$J,'ATL CR'!$I:$I,'ATL GA Inventory'!$B103,'ATL CR'!$L:$L,'ATL GA Inventory'!DP$3)</f>
        <v>0</v>
      </c>
      <c r="DQ103" s="13">
        <f>SUMIFS('ATL RAW'!$J:$J,'ATL RAW'!$I:$I,'ATL GA Inventory'!$B103,'ATL RAW'!$L:$L,'ATL GA Inventory'!DQ$3)+SUMIFS('ATL CR'!$J:$J,'ATL CR'!$I:$I,'ATL GA Inventory'!$B103,'ATL CR'!$L:$L,'ATL GA Inventory'!DQ$3)</f>
        <v>0</v>
      </c>
      <c r="DR103" s="13">
        <f>SUMIFS('ATL RAW'!$J:$J,'ATL RAW'!$I:$I,'ATL GA Inventory'!$B103,'ATL RAW'!$L:$L,'ATL GA Inventory'!DR$3)+SUMIFS('ATL CR'!$J:$J,'ATL CR'!$I:$I,'ATL GA Inventory'!$B103,'ATL CR'!$L:$L,'ATL GA Inventory'!DR$3)</f>
        <v>0</v>
      </c>
      <c r="DS103" s="13">
        <f>SUMIFS('ATL RAW'!$J:$J,'ATL RAW'!$I:$I,'ATL GA Inventory'!$B103,'ATL RAW'!$L:$L,'ATL GA Inventory'!DS$3)+SUMIFS('ATL CR'!$J:$J,'ATL CR'!$I:$I,'ATL GA Inventory'!$B103,'ATL CR'!$L:$L,'ATL GA Inventory'!DS$3)</f>
        <v>0</v>
      </c>
      <c r="DT103" s="13">
        <f>SUMIFS('ATL RAW'!$J:$J,'ATL RAW'!$I:$I,'ATL GA Inventory'!$B103,'ATL RAW'!$L:$L,'ATL GA Inventory'!DT$3)+SUMIFS('ATL CR'!$J:$J,'ATL CR'!$I:$I,'ATL GA Inventory'!$B103,'ATL CR'!$L:$L,'ATL GA Inventory'!DT$3)</f>
        <v>0</v>
      </c>
      <c r="DU103" s="13">
        <f>SUMIFS('ATL RAW'!$J:$J,'ATL RAW'!$I:$I,'ATL GA Inventory'!$B103,'ATL RAW'!$L:$L,'ATL GA Inventory'!DU$3)+SUMIFS('ATL CR'!$J:$J,'ATL CR'!$I:$I,'ATL GA Inventory'!$B103,'ATL CR'!$L:$L,'ATL GA Inventory'!DU$3)</f>
        <v>0</v>
      </c>
      <c r="DV103" s="13">
        <f>SUMIFS('ATL RAW'!$J:$J,'ATL RAW'!$I:$I,'ATL GA Inventory'!$B103,'ATL RAW'!$L:$L,'ATL GA Inventory'!DV$3)+SUMIFS('ATL CR'!$J:$J,'ATL CR'!$I:$I,'ATL GA Inventory'!$B103,'ATL CR'!$L:$L,'ATL GA Inventory'!DV$3)</f>
        <v>0</v>
      </c>
      <c r="DW103" s="13">
        <f>SUMIFS('ATL RAW'!$J:$J,'ATL RAW'!$I:$I,'ATL GA Inventory'!$B103,'ATL RAW'!$L:$L,'ATL GA Inventory'!DW$3)+SUMIFS('ATL CR'!$J:$J,'ATL CR'!$I:$I,'ATL GA Inventory'!$B103,'ATL CR'!$L:$L,'ATL GA Inventory'!DW$3)</f>
        <v>0</v>
      </c>
      <c r="DX103" s="13">
        <f>SUMIFS('ATL RAW'!$J:$J,'ATL RAW'!$I:$I,'ATL GA Inventory'!$B103,'ATL RAW'!$L:$L,'ATL GA Inventory'!DX$3)+SUMIFS('ATL CR'!$J:$J,'ATL CR'!$I:$I,'ATL GA Inventory'!$B103,'ATL CR'!$L:$L,'ATL GA Inventory'!DX$3)</f>
        <v>0</v>
      </c>
      <c r="DY103" s="13">
        <f>SUMIFS('ATL RAW'!$J:$J,'ATL RAW'!$I:$I,'ATL GA Inventory'!$B103,'ATL RAW'!$L:$L,'ATL GA Inventory'!DY$3)+SUMIFS('ATL CR'!$J:$J,'ATL CR'!$I:$I,'ATL GA Inventory'!$B103,'ATL CR'!$L:$L,'ATL GA Inventory'!DY$3)</f>
        <v>0</v>
      </c>
      <c r="DZ103" s="13">
        <f>SUMIFS('ATL RAW'!$J:$J,'ATL RAW'!$I:$I,'ATL GA Inventory'!$B103,'ATL RAW'!$L:$L,'ATL GA Inventory'!DZ$3)+SUMIFS('ATL CR'!$J:$J,'ATL CR'!$I:$I,'ATL GA Inventory'!$B103,'ATL CR'!$L:$L,'ATL GA Inventory'!DZ$3)</f>
        <v>0</v>
      </c>
      <c r="EA103" s="13">
        <f>SUMIFS('ATL RAW'!$J:$J,'ATL RAW'!$I:$I,'ATL GA Inventory'!$B103,'ATL RAW'!$L:$L,'ATL GA Inventory'!EA$3)+SUMIFS('ATL CR'!$J:$J,'ATL CR'!$I:$I,'ATL GA Inventory'!$B103,'ATL CR'!$L:$L,'ATL GA Inventory'!EA$3)</f>
        <v>0</v>
      </c>
      <c r="EB103" s="13">
        <f>SUMIFS('ATL RAW'!$J:$J,'ATL RAW'!$I:$I,'ATL GA Inventory'!$B103,'ATL RAW'!$L:$L,'ATL GA Inventory'!EB$3)+SUMIFS('ATL CR'!$J:$J,'ATL CR'!$I:$I,'ATL GA Inventory'!$B103,'ATL CR'!$L:$L,'ATL GA Inventory'!EB$3)</f>
        <v>0</v>
      </c>
      <c r="EC103" s="13">
        <f>SUMIFS('ATL RAW'!$J:$J,'ATL RAW'!$I:$I,'ATL GA Inventory'!$B103,'ATL RAW'!$L:$L,'ATL GA Inventory'!EC$3)+SUMIFS('ATL CR'!$J:$J,'ATL CR'!$I:$I,'ATL GA Inventory'!$B103,'ATL CR'!$L:$L,'ATL GA Inventory'!EC$3)</f>
        <v>0</v>
      </c>
      <c r="ED103" s="13">
        <f>SUMIFS('ATL RAW'!$J:$J,'ATL RAW'!$I:$I,'ATL GA Inventory'!$B103,'ATL RAW'!$L:$L,'ATL GA Inventory'!ED$3)+SUMIFS('ATL CR'!$J:$J,'ATL CR'!$I:$I,'ATL GA Inventory'!$B103,'ATL CR'!$L:$L,'ATL GA Inventory'!ED$3)</f>
        <v>0</v>
      </c>
      <c r="EE103" s="13">
        <f>SUMIFS('ATL RAW'!$J:$J,'ATL RAW'!$I:$I,'ATL GA Inventory'!$B103,'ATL RAW'!$L:$L,'ATL GA Inventory'!EE$3)+SUMIFS('ATL CR'!$J:$J,'ATL CR'!$I:$I,'ATL GA Inventory'!$B103,'ATL CR'!$L:$L,'ATL GA Inventory'!EE$3)</f>
        <v>0</v>
      </c>
      <c r="EF103" s="13">
        <f>SUMIFS('ATL RAW'!$J:$J,'ATL RAW'!$I:$I,'ATL GA Inventory'!$B103,'ATL RAW'!$L:$L,'ATL GA Inventory'!EF$3)+SUMIFS('ATL CR'!$J:$J,'ATL CR'!$I:$I,'ATL GA Inventory'!$B103,'ATL CR'!$L:$L,'ATL GA Inventory'!EF$3)</f>
        <v>0</v>
      </c>
      <c r="EG103" s="13">
        <f>SUMIFS('ATL RAW'!$J:$J,'ATL RAW'!$I:$I,'ATL GA Inventory'!$B103,'ATL RAW'!$L:$L,'ATL GA Inventory'!EG$3)+SUMIFS('ATL CR'!$J:$J,'ATL CR'!$I:$I,'ATL GA Inventory'!$B103,'ATL CR'!$L:$L,'ATL GA Inventory'!EG$3)</f>
        <v>0</v>
      </c>
      <c r="EH103" s="13">
        <f>SUMIFS('ATL RAW'!$J:$J,'ATL RAW'!$I:$I,'ATL GA Inventory'!$B103,'ATL RAW'!$L:$L,'ATL GA Inventory'!EH$3)+SUMIFS('ATL CR'!$J:$J,'ATL CR'!$I:$I,'ATL GA Inventory'!$B103,'ATL CR'!$L:$L,'ATL GA Inventory'!EH$3)</f>
        <v>0</v>
      </c>
      <c r="EI103" s="13">
        <f>SUMIFS('ATL RAW'!$J:$J,'ATL RAW'!$I:$I,'ATL GA Inventory'!$B103,'ATL RAW'!$L:$L,'ATL GA Inventory'!EI$3)+SUMIFS('ATL CR'!$J:$J,'ATL CR'!$I:$I,'ATL GA Inventory'!$B103,'ATL CR'!$L:$L,'ATL GA Inventory'!EI$3)</f>
        <v>0</v>
      </c>
      <c r="EJ103" s="13">
        <f>SUMIFS('ATL RAW'!$J:$J,'ATL RAW'!$I:$I,'ATL GA Inventory'!$B103,'ATL RAW'!$L:$L,'ATL GA Inventory'!EJ$3)+SUMIFS('ATL CR'!$J:$J,'ATL CR'!$I:$I,'ATL GA Inventory'!$B103,'ATL CR'!$L:$L,'ATL GA Inventory'!EJ$3)</f>
        <v>0</v>
      </c>
      <c r="EK103" s="13">
        <f>SUMIFS('ATL RAW'!$J:$J,'ATL RAW'!$I:$I,'ATL GA Inventory'!$B103,'ATL RAW'!$L:$L,'ATL GA Inventory'!EK$3)+SUMIFS('ATL CR'!$J:$J,'ATL CR'!$I:$I,'ATL GA Inventory'!$B103,'ATL CR'!$L:$L,'ATL GA Inventory'!EK$3)</f>
        <v>0</v>
      </c>
      <c r="EL103" s="13">
        <f>SUMIFS('ATL RAW'!$J:$J,'ATL RAW'!$I:$I,'ATL GA Inventory'!$B103,'ATL RAW'!$L:$L,'ATL GA Inventory'!EL$3)+SUMIFS('ATL CR'!$J:$J,'ATL CR'!$I:$I,'ATL GA Inventory'!$B103,'ATL CR'!$L:$L,'ATL GA Inventory'!EL$3)</f>
        <v>0</v>
      </c>
      <c r="EM103" s="13">
        <f>SUMIFS('ATL RAW'!$J:$J,'ATL RAW'!$I:$I,'ATL GA Inventory'!$B103,'ATL RAW'!$L:$L,'ATL GA Inventory'!EM$3)+SUMIFS('ATL CR'!$J:$J,'ATL CR'!$I:$I,'ATL GA Inventory'!$B103,'ATL CR'!$L:$L,'ATL GA Inventory'!EM$3)</f>
        <v>0</v>
      </c>
      <c r="EN103" s="13">
        <f>SUMIFS('ATL RAW'!$J:$J,'ATL RAW'!$I:$I,'ATL GA Inventory'!$B103,'ATL RAW'!$L:$L,'ATL GA Inventory'!EN$3)+SUMIFS('ATL CR'!$J:$J,'ATL CR'!$I:$I,'ATL GA Inventory'!$B103,'ATL CR'!$L:$L,'ATL GA Inventory'!EN$3)</f>
        <v>0</v>
      </c>
      <c r="EO103" s="13">
        <f>SUMIFS('ATL RAW'!$J:$J,'ATL RAW'!$I:$I,'ATL GA Inventory'!$B103,'ATL RAW'!$L:$L,'ATL GA Inventory'!EO$3)+SUMIFS('ATL CR'!$J:$J,'ATL CR'!$I:$I,'ATL GA Inventory'!$B103,'ATL CR'!$L:$L,'ATL GA Inventory'!EO$3)</f>
        <v>0</v>
      </c>
      <c r="EP103" s="13">
        <f>SUMIFS('ATL RAW'!$J:$J,'ATL RAW'!$I:$I,'ATL GA Inventory'!$B103,'ATL RAW'!$L:$L,'ATL GA Inventory'!EP$3)+SUMIFS('ATL CR'!$J:$J,'ATL CR'!$I:$I,'ATL GA Inventory'!$B103,'ATL CR'!$L:$L,'ATL GA Inventory'!EP$3)</f>
        <v>0</v>
      </c>
      <c r="EQ103" s="13">
        <f>SUMIFS('ATL RAW'!$J:$J,'ATL RAW'!$I:$I,'ATL GA Inventory'!$B103,'ATL RAW'!$L:$L,'ATL GA Inventory'!EQ$3)+SUMIFS('ATL CR'!$J:$J,'ATL CR'!$I:$I,'ATL GA Inventory'!$B103,'ATL CR'!$L:$L,'ATL GA Inventory'!EQ$3)</f>
        <v>0</v>
      </c>
      <c r="ER103" s="13">
        <f>SUMIFS('ATL RAW'!$J:$J,'ATL RAW'!$I:$I,'ATL GA Inventory'!$B103,'ATL RAW'!$L:$L,'ATL GA Inventory'!ER$3)+SUMIFS('ATL CR'!$J:$J,'ATL CR'!$I:$I,'ATL GA Inventory'!$B103,'ATL CR'!$L:$L,'ATL GA Inventory'!ER$3)</f>
        <v>0</v>
      </c>
      <c r="ES103" s="13">
        <f>SUMIFS('ATL RAW'!$J:$J,'ATL RAW'!$I:$I,'ATL GA Inventory'!$B103,'ATL RAW'!$L:$L,'ATL GA Inventory'!ES$3)+SUMIFS('ATL CR'!$J:$J,'ATL CR'!$I:$I,'ATL GA Inventory'!$B103,'ATL CR'!$L:$L,'ATL GA Inventory'!ES$3)</f>
        <v>0</v>
      </c>
      <c r="ET103" s="13">
        <f>SUMIFS('ATL RAW'!$J:$J,'ATL RAW'!$I:$I,'ATL GA Inventory'!$B103,'ATL RAW'!$L:$L,'ATL GA Inventory'!ET$3)+SUMIFS('ATL CR'!$J:$J,'ATL CR'!$I:$I,'ATL GA Inventory'!$B103,'ATL CR'!$L:$L,'ATL GA Inventory'!ET$3)</f>
        <v>0</v>
      </c>
      <c r="EU103" s="13">
        <f>SUMIFS('ATL RAW'!$J:$J,'ATL RAW'!$I:$I,'ATL GA Inventory'!$B103,'ATL RAW'!$L:$L,'ATL GA Inventory'!EU$3)+SUMIFS('ATL CR'!$J:$J,'ATL CR'!$I:$I,'ATL GA Inventory'!$B103,'ATL CR'!$L:$L,'ATL GA Inventory'!EU$3)</f>
        <v>0</v>
      </c>
      <c r="EV103" s="13">
        <f>SUMIFS('ATL RAW'!$J:$J,'ATL RAW'!$I:$I,'ATL GA Inventory'!$B103,'ATL RAW'!$L:$L,'ATL GA Inventory'!EV$3)+SUMIFS('ATL CR'!$J:$J,'ATL CR'!$I:$I,'ATL GA Inventory'!$B103,'ATL CR'!$L:$L,'ATL GA Inventory'!EV$3)</f>
        <v>0</v>
      </c>
      <c r="EW103" s="13">
        <f>SUMIFS('ATL RAW'!$J:$J,'ATL RAW'!$I:$I,'ATL GA Inventory'!$B103,'ATL RAW'!$L:$L,'ATL GA Inventory'!EW$3)+SUMIFS('ATL CR'!$J:$J,'ATL CR'!$I:$I,'ATL GA Inventory'!$B103,'ATL CR'!$L:$L,'ATL GA Inventory'!EW$3)</f>
        <v>0</v>
      </c>
      <c r="EX103" s="13">
        <f>SUMIFS('ATL RAW'!$J:$J,'ATL RAW'!$I:$I,'ATL GA Inventory'!$B103,'ATL RAW'!$L:$L,'ATL GA Inventory'!EX$3)+SUMIFS('ATL CR'!$J:$J,'ATL CR'!$I:$I,'ATL GA Inventory'!$B103,'ATL CR'!$L:$L,'ATL GA Inventory'!EX$3)</f>
        <v>0</v>
      </c>
      <c r="EY103" s="13">
        <f>SUMIFS('ATL RAW'!$J:$J,'ATL RAW'!$I:$I,'ATL GA Inventory'!$B103,'ATL RAW'!$L:$L,'ATL GA Inventory'!EY$3)+SUMIFS('ATL CR'!$J:$J,'ATL CR'!$I:$I,'ATL GA Inventory'!$B103,'ATL CR'!$L:$L,'ATL GA Inventory'!EY$3)</f>
        <v>0</v>
      </c>
      <c r="EZ103" s="13">
        <f>SUMIFS('ATL RAW'!$J:$J,'ATL RAW'!$I:$I,'ATL GA Inventory'!$B103,'ATL RAW'!$L:$L,'ATL GA Inventory'!EZ$3)+SUMIFS('ATL CR'!$J:$J,'ATL CR'!$I:$I,'ATL GA Inventory'!$B103,'ATL CR'!$L:$L,'ATL GA Inventory'!EZ$3)</f>
        <v>0</v>
      </c>
      <c r="FA103" s="13">
        <f>SUMIFS('ATL RAW'!$J:$J,'ATL RAW'!$I:$I,'ATL GA Inventory'!$B103,'ATL RAW'!$L:$L,'ATL GA Inventory'!FA$3)+SUMIFS('ATL CR'!$J:$J,'ATL CR'!$I:$I,'ATL GA Inventory'!$B103,'ATL CR'!$L:$L,'ATL GA Inventory'!FA$3)</f>
        <v>0</v>
      </c>
      <c r="FB103" s="13">
        <f>SUMIFS('ATL RAW'!$J:$J,'ATL RAW'!$I:$I,'ATL GA Inventory'!$B103,'ATL RAW'!$L:$L,'ATL GA Inventory'!FB$3)+SUMIFS('ATL CR'!$J:$J,'ATL CR'!$I:$I,'ATL GA Inventory'!$B103,'ATL CR'!$L:$L,'ATL GA Inventory'!FB$3)</f>
        <v>0</v>
      </c>
      <c r="FC103" s="13">
        <f>SUMIFS('ATL RAW'!$J:$J,'ATL RAW'!$I:$I,'ATL GA Inventory'!$B103,'ATL RAW'!$L:$L,'ATL GA Inventory'!FC$3)+SUMIFS('ATL CR'!$J:$J,'ATL CR'!$I:$I,'ATL GA Inventory'!$B103,'ATL CR'!$L:$L,'ATL GA Inventory'!FC$3)</f>
        <v>0</v>
      </c>
      <c r="FD103" s="13">
        <f>SUMIFS('ATL RAW'!$J:$J,'ATL RAW'!$I:$I,'ATL GA Inventory'!$B103,'ATL RAW'!$L:$L,'ATL GA Inventory'!FD$3)+SUMIFS('ATL CR'!$J:$J,'ATL CR'!$I:$I,'ATL GA Inventory'!$B103,'ATL CR'!$L:$L,'ATL GA Inventory'!FD$3)</f>
        <v>0</v>
      </c>
      <c r="FE103" s="13">
        <f>SUMIFS('ATL RAW'!$J:$J,'ATL RAW'!$I:$I,'ATL GA Inventory'!$B103,'ATL RAW'!$L:$L,'ATL GA Inventory'!FE$3)+SUMIFS('ATL CR'!$J:$J,'ATL CR'!$I:$I,'ATL GA Inventory'!$B103,'ATL CR'!$L:$L,'ATL GA Inventory'!FE$3)</f>
        <v>0</v>
      </c>
      <c r="FF103" s="13">
        <f>SUMIFS('ATL RAW'!$J:$J,'ATL RAW'!$I:$I,'ATL GA Inventory'!$B103,'ATL RAW'!$L:$L,'ATL GA Inventory'!FF$3)+SUMIFS('ATL CR'!$J:$J,'ATL CR'!$I:$I,'ATL GA Inventory'!$B103,'ATL CR'!$L:$L,'ATL GA Inventory'!FF$3)</f>
        <v>0</v>
      </c>
      <c r="FG103" s="13">
        <f>SUMIFS('ATL RAW'!$J:$J,'ATL RAW'!$I:$I,'ATL GA Inventory'!$B103,'ATL RAW'!$L:$L,'ATL GA Inventory'!FG$3)+SUMIFS('ATL CR'!$J:$J,'ATL CR'!$I:$I,'ATL GA Inventory'!$B103,'ATL CR'!$L:$L,'ATL GA Inventory'!FG$3)</f>
        <v>0</v>
      </c>
      <c r="FH103" s="13">
        <f>SUMIFS('ATL RAW'!$J:$J,'ATL RAW'!$I:$I,'ATL GA Inventory'!$B103,'ATL RAW'!$L:$L,'ATL GA Inventory'!FH$3)+SUMIFS('ATL CR'!$J:$J,'ATL CR'!$I:$I,'ATL GA Inventory'!$B103,'ATL CR'!$L:$L,'ATL GA Inventory'!FH$3)</f>
        <v>0</v>
      </c>
      <c r="FI103" s="13">
        <f>SUMIFS('ATL RAW'!$J:$J,'ATL RAW'!$I:$I,'ATL GA Inventory'!$B103,'ATL RAW'!$L:$L,'ATL GA Inventory'!FI$3)+SUMIFS('ATL CR'!$J:$J,'ATL CR'!$I:$I,'ATL GA Inventory'!$B103,'ATL CR'!$L:$L,'ATL GA Inventory'!FI$3)</f>
        <v>0</v>
      </c>
      <c r="FJ103" s="13">
        <f>SUMIFS('ATL RAW'!$J:$J,'ATL RAW'!$I:$I,'ATL GA Inventory'!$B103,'ATL RAW'!$L:$L,'ATL GA Inventory'!FJ$3)+SUMIFS('ATL CR'!$J:$J,'ATL CR'!$I:$I,'ATL GA Inventory'!$B103,'ATL CR'!$L:$L,'ATL GA Inventory'!FJ$3)</f>
        <v>0</v>
      </c>
      <c r="FK103" s="13">
        <f>SUMIFS('ATL RAW'!$J:$J,'ATL RAW'!$I:$I,'ATL GA Inventory'!$B103,'ATL RAW'!$L:$L,'ATL GA Inventory'!FK$3)+SUMIFS('ATL CR'!$J:$J,'ATL CR'!$I:$I,'ATL GA Inventory'!$B103,'ATL CR'!$L:$L,'ATL GA Inventory'!FK$3)</f>
        <v>0</v>
      </c>
      <c r="FL103" s="13">
        <f>SUMIFS('ATL RAW'!$J:$J,'ATL RAW'!$I:$I,'ATL GA Inventory'!$B103,'ATL RAW'!$L:$L,'ATL GA Inventory'!FL$3)+SUMIFS('ATL CR'!$J:$J,'ATL CR'!$I:$I,'ATL GA Inventory'!$B103,'ATL CR'!$L:$L,'ATL GA Inventory'!FL$3)</f>
        <v>0</v>
      </c>
      <c r="FM103" s="13">
        <f>SUMIFS('ATL RAW'!$J:$J,'ATL RAW'!$I:$I,'ATL GA Inventory'!$B103,'ATL RAW'!$L:$L,'ATL GA Inventory'!FM$3)+SUMIFS('ATL CR'!$J:$J,'ATL CR'!$I:$I,'ATL GA Inventory'!$B103,'ATL CR'!$L:$L,'ATL GA Inventory'!FM$3)</f>
        <v>0</v>
      </c>
      <c r="FN103" s="13">
        <f>SUMIFS('ATL RAW'!$J:$J,'ATL RAW'!$I:$I,'ATL GA Inventory'!$B103,'ATL RAW'!$L:$L,'ATL GA Inventory'!FN$3)+SUMIFS('ATL CR'!$J:$J,'ATL CR'!$I:$I,'ATL GA Inventory'!$B103,'ATL CR'!$L:$L,'ATL GA Inventory'!FN$3)</f>
        <v>0</v>
      </c>
      <c r="FO103" s="13">
        <f>SUMIFS('ATL RAW'!$J:$J,'ATL RAW'!$I:$I,'ATL GA Inventory'!$B103,'ATL RAW'!$L:$L,'ATL GA Inventory'!FO$3)+SUMIFS('ATL CR'!$J:$J,'ATL CR'!$I:$I,'ATL GA Inventory'!$B103,'ATL CR'!$L:$L,'ATL GA Inventory'!FO$3)</f>
        <v>0</v>
      </c>
      <c r="FP103" s="13">
        <f>SUMIFS('ATL RAW'!$J:$J,'ATL RAW'!$I:$I,'ATL GA Inventory'!$B103,'ATL RAW'!$L:$L,'ATL GA Inventory'!FP$3)+SUMIFS('ATL CR'!$J:$J,'ATL CR'!$I:$I,'ATL GA Inventory'!$B103,'ATL CR'!$L:$L,'ATL GA Inventory'!FP$3)</f>
        <v>0</v>
      </c>
      <c r="FQ103" s="13">
        <f>SUMIFS('ATL RAW'!$J:$J,'ATL RAW'!$I:$I,'ATL GA Inventory'!$B103,'ATL RAW'!$L:$L,'ATL GA Inventory'!FQ$3)+SUMIFS('ATL CR'!$J:$J,'ATL CR'!$I:$I,'ATL GA Inventory'!$B103,'ATL CR'!$L:$L,'ATL GA Inventory'!FQ$3)</f>
        <v>0</v>
      </c>
      <c r="FR103" s="13">
        <f>SUMIFS('ATL RAW'!$J:$J,'ATL RAW'!$I:$I,'ATL GA Inventory'!$B103,'ATL RAW'!$L:$L,'ATL GA Inventory'!FR$3)+SUMIFS('ATL CR'!$J:$J,'ATL CR'!$I:$I,'ATL GA Inventory'!$B103,'ATL CR'!$L:$L,'ATL GA Inventory'!FR$3)</f>
        <v>0</v>
      </c>
      <c r="FS103" s="13">
        <f>SUMIFS('ATL RAW'!$J:$J,'ATL RAW'!$I:$I,'ATL GA Inventory'!$B103,'ATL RAW'!$L:$L,'ATL GA Inventory'!FS$3)+SUMIFS('ATL CR'!$J:$J,'ATL CR'!$I:$I,'ATL GA Inventory'!$B103,'ATL CR'!$L:$L,'ATL GA Inventory'!FS$3)</f>
        <v>0</v>
      </c>
      <c r="FT103" s="13">
        <f>SUMIFS('ATL RAW'!$J:$J,'ATL RAW'!$I:$I,'ATL GA Inventory'!$B103,'ATL RAW'!$L:$L,'ATL GA Inventory'!FT$3)+SUMIFS('ATL CR'!$J:$J,'ATL CR'!$I:$I,'ATL GA Inventory'!$B103,'ATL CR'!$L:$L,'ATL GA Inventory'!FT$3)</f>
        <v>0</v>
      </c>
      <c r="FU103" s="13">
        <f>SUMIFS('ATL RAW'!$J:$J,'ATL RAW'!$I:$I,'ATL GA Inventory'!$B103,'ATL RAW'!$L:$L,'ATL GA Inventory'!FU$3)+SUMIFS('ATL CR'!$J:$J,'ATL CR'!$I:$I,'ATL GA Inventory'!$B103,'ATL CR'!$L:$L,'ATL GA Inventory'!FU$3)</f>
        <v>0</v>
      </c>
      <c r="FV103" s="13">
        <f>SUMIFS('ATL RAW'!$J:$J,'ATL RAW'!$I:$I,'ATL GA Inventory'!$B103,'ATL RAW'!$L:$L,'ATL GA Inventory'!FV$3)+SUMIFS('ATL CR'!$J:$J,'ATL CR'!$I:$I,'ATL GA Inventory'!$B103,'ATL CR'!$L:$L,'ATL GA Inventory'!FV$3)</f>
        <v>0</v>
      </c>
      <c r="FW103" s="13">
        <f>SUMIFS('ATL RAW'!$J:$J,'ATL RAW'!$I:$I,'ATL GA Inventory'!$B103,'ATL RAW'!$L:$L,'ATL GA Inventory'!FW$3)+SUMIFS('ATL CR'!$J:$J,'ATL CR'!$I:$I,'ATL GA Inventory'!$B103,'ATL CR'!$L:$L,'ATL GA Inventory'!FW$3)</f>
        <v>0</v>
      </c>
      <c r="FX103" s="13">
        <f>SUMIFS('ATL RAW'!$J:$J,'ATL RAW'!$I:$I,'ATL GA Inventory'!$B103,'ATL RAW'!$L:$L,'ATL GA Inventory'!FX$3)+SUMIFS('ATL CR'!$J:$J,'ATL CR'!$I:$I,'ATL GA Inventory'!$B103,'ATL CR'!$L:$L,'ATL GA Inventory'!FX$3)</f>
        <v>0</v>
      </c>
      <c r="FY103" s="13">
        <f>SUMIFS('ATL RAW'!$J:$J,'ATL RAW'!$I:$I,'ATL GA Inventory'!$B103,'ATL RAW'!$L:$L,'ATL GA Inventory'!FY$3)+SUMIFS('ATL CR'!$J:$J,'ATL CR'!$I:$I,'ATL GA Inventory'!$B103,'ATL CR'!$L:$L,'ATL GA Inventory'!FY$3)</f>
        <v>0</v>
      </c>
      <c r="FZ103" s="13">
        <f>SUMIFS('ATL RAW'!$J:$J,'ATL RAW'!$I:$I,'ATL GA Inventory'!$B103,'ATL RAW'!$L:$L,'ATL GA Inventory'!FZ$3)+SUMIFS('ATL CR'!$J:$J,'ATL CR'!$I:$I,'ATL GA Inventory'!$B103,'ATL CR'!$L:$L,'ATL GA Inventory'!FZ$3)</f>
        <v>0</v>
      </c>
      <c r="GA103" s="13">
        <f>SUMIFS('ATL RAW'!$J:$J,'ATL RAW'!$I:$I,'ATL GA Inventory'!$B103,'ATL RAW'!$L:$L,'ATL GA Inventory'!GA$3)+SUMIFS('ATL CR'!$J:$J,'ATL CR'!$I:$I,'ATL GA Inventory'!$B103,'ATL CR'!$L:$L,'ATL GA Inventory'!GA$3)</f>
        <v>0</v>
      </c>
      <c r="GB103" s="13">
        <f>SUMIFS('ATL RAW'!$J:$J,'ATL RAW'!$I:$I,'ATL GA Inventory'!$B103,'ATL RAW'!$L:$L,'ATL GA Inventory'!GB$3)+SUMIFS('ATL CR'!$J:$J,'ATL CR'!$I:$I,'ATL GA Inventory'!$B103,'ATL CR'!$L:$L,'ATL GA Inventory'!GB$3)</f>
        <v>0</v>
      </c>
      <c r="GC103" s="13">
        <f>SUMIFS('ATL RAW'!$J:$J,'ATL RAW'!$I:$I,'ATL GA Inventory'!$B103,'ATL RAW'!$L:$L,'ATL GA Inventory'!GC$3)+SUMIFS('ATL CR'!$J:$J,'ATL CR'!$I:$I,'ATL GA Inventory'!$B103,'ATL CR'!$L:$L,'ATL GA Inventory'!GC$3)</f>
        <v>0</v>
      </c>
      <c r="GD103" s="13">
        <f>SUMIFS('ATL RAW'!$J:$J,'ATL RAW'!$I:$I,'ATL GA Inventory'!$B103,'ATL RAW'!$L:$L,'ATL GA Inventory'!GD$3)+SUMIFS('ATL CR'!$J:$J,'ATL CR'!$I:$I,'ATL GA Inventory'!$B103,'ATL CR'!$L:$L,'ATL GA Inventory'!GD$3)</f>
        <v>0</v>
      </c>
      <c r="GE103" s="13">
        <f>SUMIFS('ATL RAW'!$J:$J,'ATL RAW'!$I:$I,'ATL GA Inventory'!$B103,'ATL RAW'!$L:$L,'ATL GA Inventory'!GE$3)+SUMIFS('ATL CR'!$J:$J,'ATL CR'!$I:$I,'ATL GA Inventory'!$B103,'ATL CR'!$L:$L,'ATL GA Inventory'!GE$3)</f>
        <v>0</v>
      </c>
      <c r="GF103" s="13">
        <f>SUMIFS('ATL RAW'!$J:$J,'ATL RAW'!$I:$I,'ATL GA Inventory'!$B103,'ATL RAW'!$L:$L,'ATL GA Inventory'!GF$3)+SUMIFS('ATL CR'!$J:$J,'ATL CR'!$I:$I,'ATL GA Inventory'!$B103,'ATL CR'!$L:$L,'ATL GA Inventory'!GF$3)</f>
        <v>0</v>
      </c>
      <c r="GG103" s="13">
        <f>SUMIFS('ATL RAW'!$J:$J,'ATL RAW'!$I:$I,'ATL GA Inventory'!$B103,'ATL RAW'!$L:$L,'ATL GA Inventory'!GG$3)+SUMIFS('ATL CR'!$J:$J,'ATL CR'!$I:$I,'ATL GA Inventory'!$B103,'ATL CR'!$L:$L,'ATL GA Inventory'!GG$3)</f>
        <v>0</v>
      </c>
      <c r="GH103" s="13">
        <f>SUMIFS('ATL RAW'!$J:$J,'ATL RAW'!$I:$I,'ATL GA Inventory'!$B103,'ATL RAW'!$L:$L,'ATL GA Inventory'!GH$3)+SUMIFS('ATL CR'!$J:$J,'ATL CR'!$I:$I,'ATL GA Inventory'!$B103,'ATL CR'!$L:$L,'ATL GA Inventory'!GH$3)</f>
        <v>0</v>
      </c>
      <c r="GI103" s="13">
        <f>SUMIFS('ATL RAW'!$J:$J,'ATL RAW'!$I:$I,'ATL GA Inventory'!$B103,'ATL RAW'!$L:$L,'ATL GA Inventory'!GI$3)+SUMIFS('ATL CR'!$J:$J,'ATL CR'!$I:$I,'ATL GA Inventory'!$B103,'ATL CR'!$L:$L,'ATL GA Inventory'!GI$3)</f>
        <v>0</v>
      </c>
      <c r="GJ103" s="13">
        <f>SUMIFS('ATL RAW'!$J:$J,'ATL RAW'!$I:$I,'ATL GA Inventory'!$B103,'ATL RAW'!$L:$L,'ATL GA Inventory'!GJ$3)+SUMIFS('ATL CR'!$J:$J,'ATL CR'!$I:$I,'ATL GA Inventory'!$B103,'ATL CR'!$L:$L,'ATL GA Inventory'!GJ$3)</f>
        <v>0</v>
      </c>
      <c r="GK103" s="13">
        <f>SUMIFS('ATL RAW'!$J:$J,'ATL RAW'!$I:$I,'ATL GA Inventory'!$B103,'ATL RAW'!$L:$L,'ATL GA Inventory'!GK$3)+SUMIFS('ATL CR'!$J:$J,'ATL CR'!$I:$I,'ATL GA Inventory'!$B103,'ATL CR'!$L:$L,'ATL GA Inventory'!GK$3)</f>
        <v>0</v>
      </c>
      <c r="GL103" s="13">
        <f>SUMIFS('ATL RAW'!$J:$J,'ATL RAW'!$I:$I,'ATL GA Inventory'!$B103,'ATL RAW'!$L:$L,'ATL GA Inventory'!GL$3)+SUMIFS('ATL CR'!$J:$J,'ATL CR'!$I:$I,'ATL GA Inventory'!$B103,'ATL CR'!$L:$L,'ATL GA Inventory'!GL$3)</f>
        <v>0</v>
      </c>
      <c r="GM103" s="13">
        <f>SUMIFS('ATL RAW'!$J:$J,'ATL RAW'!$I:$I,'ATL GA Inventory'!$B103,'ATL RAW'!$L:$L,'ATL GA Inventory'!GM$3)+SUMIFS('ATL CR'!$J:$J,'ATL CR'!$I:$I,'ATL GA Inventory'!$B103,'ATL CR'!$L:$L,'ATL GA Inventory'!GM$3)</f>
        <v>0</v>
      </c>
      <c r="GN103" s="13">
        <f>SUMIFS('ATL RAW'!$J:$J,'ATL RAW'!$I:$I,'ATL GA Inventory'!$B103,'ATL RAW'!$L:$L,'ATL GA Inventory'!GN$3)+SUMIFS('ATL CR'!$J:$J,'ATL CR'!$I:$I,'ATL GA Inventory'!$B103,'ATL CR'!$L:$L,'ATL GA Inventory'!GN$3)</f>
        <v>0</v>
      </c>
      <c r="GO103" s="13">
        <f>SUMIFS('ATL RAW'!$J:$J,'ATL RAW'!$I:$I,'ATL GA Inventory'!$B103,'ATL RAW'!$L:$L,'ATL GA Inventory'!GO$3)+SUMIFS('ATL CR'!$J:$J,'ATL CR'!$I:$I,'ATL GA Inventory'!$B103,'ATL CR'!$L:$L,'ATL GA Inventory'!GO$3)</f>
        <v>0</v>
      </c>
      <c r="GP103" s="13">
        <f>SUMIFS('ATL RAW'!$J:$J,'ATL RAW'!$I:$I,'ATL GA Inventory'!$B103,'ATL RAW'!$L:$L,'ATL GA Inventory'!GP$3)+SUMIFS('ATL CR'!$J:$J,'ATL CR'!$I:$I,'ATL GA Inventory'!$B103,'ATL CR'!$L:$L,'ATL GA Inventory'!GP$3)</f>
        <v>0</v>
      </c>
      <c r="GQ103" s="13">
        <f>SUMIFS('ATL RAW'!$J:$J,'ATL RAW'!$I:$I,'ATL GA Inventory'!$B103,'ATL RAW'!$L:$L,'ATL GA Inventory'!GQ$3)+SUMIFS('ATL CR'!$J:$J,'ATL CR'!$I:$I,'ATL GA Inventory'!$B103,'ATL CR'!$L:$L,'ATL GA Inventory'!GQ$3)</f>
        <v>0</v>
      </c>
      <c r="GR103" s="13">
        <f>SUMIFS('ATL RAW'!$J:$J,'ATL RAW'!$I:$I,'ATL GA Inventory'!$B103,'ATL RAW'!$L:$L,'ATL GA Inventory'!GR$3)+SUMIFS('ATL CR'!$J:$J,'ATL CR'!$I:$I,'ATL GA Inventory'!$B103,'ATL CR'!$L:$L,'ATL GA Inventory'!GR$3)</f>
        <v>0</v>
      </c>
      <c r="GS103" s="13">
        <f>SUMIFS('ATL RAW'!$J:$J,'ATL RAW'!$I:$I,'ATL GA Inventory'!$B103,'ATL RAW'!$L:$L,'ATL GA Inventory'!GS$3)+SUMIFS('ATL CR'!$J:$J,'ATL CR'!$I:$I,'ATL GA Inventory'!$B103,'ATL CR'!$L:$L,'ATL GA Inventory'!GS$3)</f>
        <v>0</v>
      </c>
      <c r="GT103" s="13">
        <f>SUMIFS('ATL RAW'!$J:$J,'ATL RAW'!$I:$I,'ATL GA Inventory'!$B103,'ATL RAW'!$L:$L,'ATL GA Inventory'!GT$3)+SUMIFS('ATL CR'!$J:$J,'ATL CR'!$I:$I,'ATL GA Inventory'!$B103,'ATL CR'!$L:$L,'ATL GA Inventory'!GT$3)</f>
        <v>0</v>
      </c>
      <c r="GU103" s="13">
        <f>SUMIFS('ATL RAW'!$J:$J,'ATL RAW'!$I:$I,'ATL GA Inventory'!$B103,'ATL RAW'!$L:$L,'ATL GA Inventory'!GU$3)+SUMIFS('ATL CR'!$J:$J,'ATL CR'!$I:$I,'ATL GA Inventory'!$B103,'ATL CR'!$L:$L,'ATL GA Inventory'!GU$3)</f>
        <v>0</v>
      </c>
      <c r="GV103" s="13">
        <f>SUMIFS('ATL RAW'!$J:$J,'ATL RAW'!$I:$I,'ATL GA Inventory'!$B103,'ATL RAW'!$L:$L,'ATL GA Inventory'!GV$3)+SUMIFS('ATL CR'!$J:$J,'ATL CR'!$I:$I,'ATL GA Inventory'!$B103,'ATL CR'!$L:$L,'ATL GA Inventory'!GV$3)</f>
        <v>0</v>
      </c>
      <c r="GW103" s="13">
        <f>SUMIFS('ATL RAW'!$J:$J,'ATL RAW'!$I:$I,'ATL GA Inventory'!$B103,'ATL RAW'!$L:$L,'ATL GA Inventory'!GW$3)+SUMIFS('ATL CR'!$J:$J,'ATL CR'!$I:$I,'ATL GA Inventory'!$B103,'ATL CR'!$L:$L,'ATL GA Inventory'!GW$3)</f>
        <v>0</v>
      </c>
      <c r="GX103" s="13">
        <f>SUMIFS('ATL RAW'!$J:$J,'ATL RAW'!$I:$I,'ATL GA Inventory'!$B103,'ATL RAW'!$L:$L,'ATL GA Inventory'!GX$3)+SUMIFS('ATL CR'!$J:$J,'ATL CR'!$I:$I,'ATL GA Inventory'!$B103,'ATL CR'!$L:$L,'ATL GA Inventory'!GX$3)</f>
        <v>0</v>
      </c>
      <c r="GY103" s="13">
        <f>SUMIFS('ATL RAW'!$J:$J,'ATL RAW'!$I:$I,'ATL GA Inventory'!$B103,'ATL RAW'!$L:$L,'ATL GA Inventory'!GY$3)+SUMIFS('ATL CR'!$J:$J,'ATL CR'!$I:$I,'ATL GA Inventory'!$B103,'ATL CR'!$L:$L,'ATL GA Inventory'!GY$3)</f>
        <v>0</v>
      </c>
    </row>
    <row r="104" spans="1:207">
      <c r="A104" s="15" t="s">
        <v>8123</v>
      </c>
      <c r="B104" s="15">
        <f t="shared" si="13"/>
        <v>49403139</v>
      </c>
      <c r="C104" s="15" t="str">
        <f t="shared" si="13"/>
        <v>Q.PEAK DUO BLK ML-G10+</v>
      </c>
      <c r="D104" s="14">
        <f t="shared" si="13"/>
        <v>395</v>
      </c>
      <c r="E104" s="13">
        <f>SUMIFS('ATL RAW'!$J:$J,'ATL RAW'!$I:$I,'ATL GA Inventory'!$B104,'ATL RAW'!$L:$L,'ATL GA Inventory'!E$3)+SUMIFS('ATL CR'!$J:$J,'ATL CR'!$I:$I,'ATL GA Inventory'!$B104,'ATL CR'!$L:$L,'ATL GA Inventory'!E$3)</f>
        <v>0</v>
      </c>
      <c r="F104" s="13">
        <f>SUMIFS('ATL RAW'!$J:$J,'ATL RAW'!$I:$I,'ATL GA Inventory'!$B104,'ATL RAW'!$L:$L,'ATL GA Inventory'!F$3)+SUMIFS('ATL CR'!$J:$J,'ATL CR'!$I:$I,'ATL GA Inventory'!$B104,'ATL CR'!$L:$L,'ATL GA Inventory'!F$3)</f>
        <v>0</v>
      </c>
      <c r="G104" s="13">
        <f>SUMIFS('ATL RAW'!$J:$J,'ATL RAW'!$I:$I,'ATL GA Inventory'!$B104,'ATL RAW'!$L:$L,'ATL GA Inventory'!G$3)+SUMIFS('ATL CR'!$J:$J,'ATL CR'!$I:$I,'ATL GA Inventory'!$B104,'ATL CR'!$L:$L,'ATL GA Inventory'!G$3)</f>
        <v>0</v>
      </c>
      <c r="H104" s="13">
        <f>SUMIFS('ATL RAW'!$J:$J,'ATL RAW'!$I:$I,'ATL GA Inventory'!$B104,'ATL RAW'!$L:$L,'ATL GA Inventory'!H$3)+SUMIFS('ATL CR'!$J:$J,'ATL CR'!$I:$I,'ATL GA Inventory'!$B104,'ATL CR'!$L:$L,'ATL GA Inventory'!H$3)</f>
        <v>0</v>
      </c>
      <c r="I104" s="13">
        <f>SUMIFS('ATL RAW'!$J:$J,'ATL RAW'!$I:$I,'ATL GA Inventory'!$B104,'ATL RAW'!$L:$L,'ATL GA Inventory'!I$3)+SUMIFS('ATL CR'!$J:$J,'ATL CR'!$I:$I,'ATL GA Inventory'!$B104,'ATL CR'!$L:$L,'ATL GA Inventory'!I$3)</f>
        <v>0</v>
      </c>
      <c r="J104" s="13">
        <f>SUMIFS('ATL RAW'!$J:$J,'ATL RAW'!$I:$I,'ATL GA Inventory'!$B104,'ATL RAW'!$L:$L,'ATL GA Inventory'!J$3)+SUMIFS('ATL CR'!$J:$J,'ATL CR'!$I:$I,'ATL GA Inventory'!$B104,'ATL CR'!$L:$L,'ATL GA Inventory'!J$3)</f>
        <v>0</v>
      </c>
      <c r="K104" s="13">
        <f>SUMIFS('ATL RAW'!$J:$J,'ATL RAW'!$I:$I,'ATL GA Inventory'!$B104,'ATL RAW'!$L:$L,'ATL GA Inventory'!K$3)+SUMIFS('ATL CR'!$J:$J,'ATL CR'!$I:$I,'ATL GA Inventory'!$B104,'ATL CR'!$L:$L,'ATL GA Inventory'!K$3)</f>
        <v>0</v>
      </c>
      <c r="L104" s="13">
        <f>SUMIFS('ATL RAW'!$J:$J,'ATL RAW'!$I:$I,'ATL GA Inventory'!$B104,'ATL RAW'!$L:$L,'ATL GA Inventory'!L$3)+SUMIFS('ATL CR'!$J:$J,'ATL CR'!$I:$I,'ATL GA Inventory'!$B104,'ATL CR'!$L:$L,'ATL GA Inventory'!L$3)</f>
        <v>0</v>
      </c>
      <c r="M104" s="13">
        <f>SUMIFS('ATL RAW'!$J:$J,'ATL RAW'!$I:$I,'ATL GA Inventory'!$B104,'ATL RAW'!$L:$L,'ATL GA Inventory'!M$3)+SUMIFS('ATL CR'!$J:$J,'ATL CR'!$I:$I,'ATL GA Inventory'!$B104,'ATL CR'!$L:$L,'ATL GA Inventory'!M$3)</f>
        <v>0</v>
      </c>
      <c r="N104" s="13">
        <f>SUMIFS('ATL RAW'!$J:$J,'ATL RAW'!$I:$I,'ATL GA Inventory'!$B104,'ATL RAW'!$L:$L,'ATL GA Inventory'!N$3)+SUMIFS('ATL CR'!$J:$J,'ATL CR'!$I:$I,'ATL GA Inventory'!$B104,'ATL CR'!$L:$L,'ATL GA Inventory'!N$3)</f>
        <v>0</v>
      </c>
      <c r="O104" s="13">
        <f>SUMIFS('ATL RAW'!$J:$J,'ATL RAW'!$I:$I,'ATL GA Inventory'!$B104,'ATL RAW'!$L:$L,'ATL GA Inventory'!O$3)+SUMIFS('ATL CR'!$J:$J,'ATL CR'!$I:$I,'ATL GA Inventory'!$B104,'ATL CR'!$L:$L,'ATL GA Inventory'!O$3)</f>
        <v>0</v>
      </c>
      <c r="P104" s="13">
        <f>SUMIFS('ATL RAW'!$J:$J,'ATL RAW'!$I:$I,'ATL GA Inventory'!$B104,'ATL RAW'!$L:$L,'ATL GA Inventory'!P$3)+SUMIFS('ATL CR'!$J:$J,'ATL CR'!$I:$I,'ATL GA Inventory'!$B104,'ATL CR'!$L:$L,'ATL GA Inventory'!P$3)</f>
        <v>0</v>
      </c>
      <c r="Q104" s="13">
        <f>SUMIFS('ATL RAW'!$J:$J,'ATL RAW'!$I:$I,'ATL GA Inventory'!$B104,'ATL RAW'!$L:$L,'ATL GA Inventory'!Q$3)+SUMIFS('ATL CR'!$J:$J,'ATL CR'!$I:$I,'ATL GA Inventory'!$B104,'ATL CR'!$L:$L,'ATL GA Inventory'!Q$3)</f>
        <v>0</v>
      </c>
      <c r="R104" s="13">
        <f>SUMIFS('ATL RAW'!$J:$J,'ATL RAW'!$I:$I,'ATL GA Inventory'!$B104,'ATL RAW'!$L:$L,'ATL GA Inventory'!R$3)+SUMIFS('ATL CR'!$J:$J,'ATL CR'!$I:$I,'ATL GA Inventory'!$B104,'ATL CR'!$L:$L,'ATL GA Inventory'!R$3)</f>
        <v>0</v>
      </c>
      <c r="S104" s="13">
        <f>SUMIFS('ATL RAW'!$J:$J,'ATL RAW'!$I:$I,'ATL GA Inventory'!$B104,'ATL RAW'!$L:$L,'ATL GA Inventory'!S$3)+SUMIFS('ATL CR'!$J:$J,'ATL CR'!$I:$I,'ATL GA Inventory'!$B104,'ATL CR'!$L:$L,'ATL GA Inventory'!S$3)</f>
        <v>0</v>
      </c>
      <c r="T104" s="13">
        <f>SUMIFS('ATL RAW'!$J:$J,'ATL RAW'!$I:$I,'ATL GA Inventory'!$B104,'ATL RAW'!$L:$L,'ATL GA Inventory'!T$3)+SUMIFS('ATL CR'!$J:$J,'ATL CR'!$I:$I,'ATL GA Inventory'!$B104,'ATL CR'!$L:$L,'ATL GA Inventory'!T$3)</f>
        <v>0</v>
      </c>
      <c r="U104" s="13">
        <f>SUMIFS('ATL RAW'!$J:$J,'ATL RAW'!$I:$I,'ATL GA Inventory'!$B104,'ATL RAW'!$L:$L,'ATL GA Inventory'!U$3)+SUMIFS('ATL CR'!$J:$J,'ATL CR'!$I:$I,'ATL GA Inventory'!$B104,'ATL CR'!$L:$L,'ATL GA Inventory'!U$3)</f>
        <v>0</v>
      </c>
      <c r="V104" s="13">
        <f>SUMIFS('ATL RAW'!$J:$J,'ATL RAW'!$I:$I,'ATL GA Inventory'!$B104,'ATL RAW'!$L:$L,'ATL GA Inventory'!V$3)+SUMIFS('ATL CR'!$J:$J,'ATL CR'!$I:$I,'ATL GA Inventory'!$B104,'ATL CR'!$L:$L,'ATL GA Inventory'!V$3)</f>
        <v>0</v>
      </c>
      <c r="W104" s="13">
        <f>SUMIFS('ATL RAW'!$J:$J,'ATL RAW'!$I:$I,'ATL GA Inventory'!$B104,'ATL RAW'!$L:$L,'ATL GA Inventory'!W$3)+SUMIFS('ATL CR'!$J:$J,'ATL CR'!$I:$I,'ATL GA Inventory'!$B104,'ATL CR'!$L:$L,'ATL GA Inventory'!W$3)</f>
        <v>0</v>
      </c>
      <c r="X104" s="13">
        <f>SUMIFS('ATL RAW'!$J:$J,'ATL RAW'!$I:$I,'ATL GA Inventory'!$B104,'ATL RAW'!$L:$L,'ATL GA Inventory'!X$3)+SUMIFS('ATL CR'!$J:$J,'ATL CR'!$I:$I,'ATL GA Inventory'!$B104,'ATL CR'!$L:$L,'ATL GA Inventory'!X$3)</f>
        <v>0</v>
      </c>
      <c r="Y104" s="13">
        <f>SUMIFS('ATL RAW'!$J:$J,'ATL RAW'!$I:$I,'ATL GA Inventory'!$B104,'ATL RAW'!$L:$L,'ATL GA Inventory'!Y$3)+SUMIFS('ATL CR'!$J:$J,'ATL CR'!$I:$I,'ATL GA Inventory'!$B104,'ATL CR'!$L:$L,'ATL GA Inventory'!Y$3)</f>
        <v>0</v>
      </c>
      <c r="Z104" s="13">
        <f>SUMIFS('ATL RAW'!$J:$J,'ATL RAW'!$I:$I,'ATL GA Inventory'!$B104,'ATL RAW'!$L:$L,'ATL GA Inventory'!Z$3)+SUMIFS('ATL CR'!$J:$J,'ATL CR'!$I:$I,'ATL GA Inventory'!$B104,'ATL CR'!$L:$L,'ATL GA Inventory'!Z$3)</f>
        <v>0</v>
      </c>
      <c r="AA104" s="13">
        <f>SUMIFS('ATL RAW'!$J:$J,'ATL RAW'!$I:$I,'ATL GA Inventory'!$B104,'ATL RAW'!$L:$L,'ATL GA Inventory'!AA$3)+SUMIFS('ATL CR'!$J:$J,'ATL CR'!$I:$I,'ATL GA Inventory'!$B104,'ATL CR'!$L:$L,'ATL GA Inventory'!AA$3)</f>
        <v>0</v>
      </c>
      <c r="AB104" s="13">
        <f>SUMIFS('ATL RAW'!$J:$J,'ATL RAW'!$I:$I,'ATL GA Inventory'!$B104,'ATL RAW'!$L:$L,'ATL GA Inventory'!AB$3)+SUMIFS('ATL CR'!$J:$J,'ATL CR'!$I:$I,'ATL GA Inventory'!$B104,'ATL CR'!$L:$L,'ATL GA Inventory'!AB$3)</f>
        <v>0</v>
      </c>
      <c r="AC104" s="13">
        <f>SUMIFS('ATL RAW'!$J:$J,'ATL RAW'!$I:$I,'ATL GA Inventory'!$B104,'ATL RAW'!$L:$L,'ATL GA Inventory'!AC$3)+SUMIFS('ATL CR'!$J:$J,'ATL CR'!$I:$I,'ATL GA Inventory'!$B104,'ATL CR'!$L:$L,'ATL GA Inventory'!AC$3)</f>
        <v>0</v>
      </c>
      <c r="AD104" s="13">
        <f>SUMIFS('ATL RAW'!$J:$J,'ATL RAW'!$I:$I,'ATL GA Inventory'!$B104,'ATL RAW'!$L:$L,'ATL GA Inventory'!AD$3)+SUMIFS('ATL CR'!$J:$J,'ATL CR'!$I:$I,'ATL GA Inventory'!$B104,'ATL CR'!$L:$L,'ATL GA Inventory'!AD$3)</f>
        <v>0</v>
      </c>
      <c r="AE104" s="13">
        <f>SUMIFS('ATL RAW'!$J:$J,'ATL RAW'!$I:$I,'ATL GA Inventory'!$B104,'ATL RAW'!$L:$L,'ATL GA Inventory'!AE$3)+SUMIFS('ATL CR'!$J:$J,'ATL CR'!$I:$I,'ATL GA Inventory'!$B104,'ATL CR'!$L:$L,'ATL GA Inventory'!AE$3)</f>
        <v>0</v>
      </c>
      <c r="AF104" s="13">
        <f>SUMIFS('ATL RAW'!$J:$J,'ATL RAW'!$I:$I,'ATL GA Inventory'!$B104,'ATL RAW'!$L:$L,'ATL GA Inventory'!AF$3)+SUMIFS('ATL CR'!$J:$J,'ATL CR'!$I:$I,'ATL GA Inventory'!$B104,'ATL CR'!$L:$L,'ATL GA Inventory'!AF$3)</f>
        <v>0</v>
      </c>
      <c r="AG104" s="13">
        <f>SUMIFS('ATL RAW'!$J:$J,'ATL RAW'!$I:$I,'ATL GA Inventory'!$B104,'ATL RAW'!$L:$L,'ATL GA Inventory'!AG$3)+SUMIFS('ATL CR'!$J:$J,'ATL CR'!$I:$I,'ATL GA Inventory'!$B104,'ATL CR'!$L:$L,'ATL GA Inventory'!AG$3)</f>
        <v>0</v>
      </c>
      <c r="AH104" s="13">
        <f>SUMIFS('ATL RAW'!$J:$J,'ATL RAW'!$I:$I,'ATL GA Inventory'!$B104,'ATL RAW'!$L:$L,'ATL GA Inventory'!AH$3)+SUMIFS('ATL CR'!$J:$J,'ATL CR'!$I:$I,'ATL GA Inventory'!$B104,'ATL CR'!$L:$L,'ATL GA Inventory'!AH$3)</f>
        <v>0</v>
      </c>
      <c r="AI104" s="13">
        <f>SUMIFS('ATL RAW'!$J:$J,'ATL RAW'!$I:$I,'ATL GA Inventory'!$B104,'ATL RAW'!$L:$L,'ATL GA Inventory'!AI$3)+SUMIFS('ATL CR'!$J:$J,'ATL CR'!$I:$I,'ATL GA Inventory'!$B104,'ATL CR'!$L:$L,'ATL GA Inventory'!AI$3)</f>
        <v>0</v>
      </c>
      <c r="AJ104" s="13">
        <f>SUMIFS('ATL RAW'!$J:$J,'ATL RAW'!$I:$I,'ATL GA Inventory'!$B104,'ATL RAW'!$L:$L,'ATL GA Inventory'!AJ$3)+SUMIFS('ATL CR'!$J:$J,'ATL CR'!$I:$I,'ATL GA Inventory'!$B104,'ATL CR'!$L:$L,'ATL GA Inventory'!AJ$3)</f>
        <v>0</v>
      </c>
      <c r="AK104" s="13">
        <f>SUMIFS('ATL RAW'!$J:$J,'ATL RAW'!$I:$I,'ATL GA Inventory'!$B104,'ATL RAW'!$L:$L,'ATL GA Inventory'!AK$3)+SUMIFS('ATL CR'!$J:$J,'ATL CR'!$I:$I,'ATL GA Inventory'!$B104,'ATL CR'!$L:$L,'ATL GA Inventory'!AK$3)</f>
        <v>0</v>
      </c>
      <c r="AL104" s="13">
        <f>SUMIFS('ATL RAW'!$J:$J,'ATL RAW'!$I:$I,'ATL GA Inventory'!$B104,'ATL RAW'!$L:$L,'ATL GA Inventory'!AL$3)+SUMIFS('ATL CR'!$J:$J,'ATL CR'!$I:$I,'ATL GA Inventory'!$B104,'ATL CR'!$L:$L,'ATL GA Inventory'!AL$3)</f>
        <v>0</v>
      </c>
      <c r="AM104" s="13">
        <f>SUMIFS('ATL RAW'!$J:$J,'ATL RAW'!$I:$I,'ATL GA Inventory'!$B104,'ATL RAW'!$L:$L,'ATL GA Inventory'!AM$3)+SUMIFS('ATL CR'!$J:$J,'ATL CR'!$I:$I,'ATL GA Inventory'!$B104,'ATL CR'!$L:$L,'ATL GA Inventory'!AM$3)</f>
        <v>0</v>
      </c>
      <c r="AN104" s="13">
        <f>SUMIFS('ATL RAW'!$J:$J,'ATL RAW'!$I:$I,'ATL GA Inventory'!$B104,'ATL RAW'!$L:$L,'ATL GA Inventory'!AN$3)+SUMIFS('ATL CR'!$J:$J,'ATL CR'!$I:$I,'ATL GA Inventory'!$B104,'ATL CR'!$L:$L,'ATL GA Inventory'!AN$3)</f>
        <v>0</v>
      </c>
      <c r="AO104" s="13">
        <f>SUMIFS('ATL RAW'!$J:$J,'ATL RAW'!$I:$I,'ATL GA Inventory'!$B104,'ATL RAW'!$L:$L,'ATL GA Inventory'!AO$3)+SUMIFS('ATL CR'!$J:$J,'ATL CR'!$I:$I,'ATL GA Inventory'!$B104,'ATL CR'!$L:$L,'ATL GA Inventory'!AO$3)</f>
        <v>0</v>
      </c>
      <c r="AP104" s="13">
        <f>SUMIFS('ATL RAW'!$J:$J,'ATL RAW'!$I:$I,'ATL GA Inventory'!$B104,'ATL RAW'!$L:$L,'ATL GA Inventory'!AP$3)+SUMIFS('ATL CR'!$J:$J,'ATL CR'!$I:$I,'ATL GA Inventory'!$B104,'ATL CR'!$L:$L,'ATL GA Inventory'!AP$3)</f>
        <v>0</v>
      </c>
      <c r="AQ104" s="13">
        <f>SUMIFS('ATL RAW'!$J:$J,'ATL RAW'!$I:$I,'ATL GA Inventory'!$B104,'ATL RAW'!$L:$L,'ATL GA Inventory'!AQ$3)+SUMIFS('ATL CR'!$J:$J,'ATL CR'!$I:$I,'ATL GA Inventory'!$B104,'ATL CR'!$L:$L,'ATL GA Inventory'!AQ$3)</f>
        <v>0</v>
      </c>
      <c r="AR104" s="13">
        <f>SUMIFS('ATL RAW'!$J:$J,'ATL RAW'!$I:$I,'ATL GA Inventory'!$B104,'ATL RAW'!$L:$L,'ATL GA Inventory'!AR$3)+SUMIFS('ATL CR'!$J:$J,'ATL CR'!$I:$I,'ATL GA Inventory'!$B104,'ATL CR'!$L:$L,'ATL GA Inventory'!AR$3)</f>
        <v>0</v>
      </c>
      <c r="AS104" s="13">
        <f>SUMIFS('ATL RAW'!$J:$J,'ATL RAW'!$I:$I,'ATL GA Inventory'!$B104,'ATL RAW'!$L:$L,'ATL GA Inventory'!AS$3)+SUMIFS('ATL CR'!$J:$J,'ATL CR'!$I:$I,'ATL GA Inventory'!$B104,'ATL CR'!$L:$L,'ATL GA Inventory'!AS$3)</f>
        <v>0</v>
      </c>
      <c r="AT104" s="13">
        <f>SUMIFS('ATL RAW'!$J:$J,'ATL RAW'!$I:$I,'ATL GA Inventory'!$B104,'ATL RAW'!$L:$L,'ATL GA Inventory'!AT$3)+SUMIFS('ATL CR'!$J:$J,'ATL CR'!$I:$I,'ATL GA Inventory'!$B104,'ATL CR'!$L:$L,'ATL GA Inventory'!AT$3)</f>
        <v>0</v>
      </c>
      <c r="AU104" s="13">
        <f>SUMIFS('ATL RAW'!$J:$J,'ATL RAW'!$I:$I,'ATL GA Inventory'!$B104,'ATL RAW'!$L:$L,'ATL GA Inventory'!AU$3)+SUMIFS('ATL CR'!$J:$J,'ATL CR'!$I:$I,'ATL GA Inventory'!$B104,'ATL CR'!$L:$L,'ATL GA Inventory'!AU$3)</f>
        <v>0</v>
      </c>
      <c r="AV104" s="13">
        <f>SUMIFS('ATL RAW'!$J:$J,'ATL RAW'!$I:$I,'ATL GA Inventory'!$B104,'ATL RAW'!$L:$L,'ATL GA Inventory'!AV$3)+SUMIFS('ATL CR'!$J:$J,'ATL CR'!$I:$I,'ATL GA Inventory'!$B104,'ATL CR'!$L:$L,'ATL GA Inventory'!AV$3)</f>
        <v>0</v>
      </c>
      <c r="AW104" s="13">
        <f>SUMIFS('ATL RAW'!$J:$J,'ATL RAW'!$I:$I,'ATL GA Inventory'!$B104,'ATL RAW'!$L:$L,'ATL GA Inventory'!AW$3)+SUMIFS('ATL CR'!$J:$J,'ATL CR'!$I:$I,'ATL GA Inventory'!$B104,'ATL CR'!$L:$L,'ATL GA Inventory'!AW$3)</f>
        <v>0</v>
      </c>
      <c r="AX104" s="13">
        <f>SUMIFS('ATL RAW'!$J:$J,'ATL RAW'!$I:$I,'ATL GA Inventory'!$B104,'ATL RAW'!$L:$L,'ATL GA Inventory'!AX$3)+SUMIFS('ATL CR'!$J:$J,'ATL CR'!$I:$I,'ATL GA Inventory'!$B104,'ATL CR'!$L:$L,'ATL GA Inventory'!AX$3)</f>
        <v>0</v>
      </c>
      <c r="AY104" s="13">
        <f>SUMIFS('ATL RAW'!$J:$J,'ATL RAW'!$I:$I,'ATL GA Inventory'!$B104,'ATL RAW'!$L:$L,'ATL GA Inventory'!AY$3)+SUMIFS('ATL CR'!$J:$J,'ATL CR'!$I:$I,'ATL GA Inventory'!$B104,'ATL CR'!$L:$L,'ATL GA Inventory'!AY$3)</f>
        <v>0</v>
      </c>
      <c r="AZ104" s="13">
        <f>SUMIFS('ATL RAW'!$J:$J,'ATL RAW'!$I:$I,'ATL GA Inventory'!$B104,'ATL RAW'!$L:$L,'ATL GA Inventory'!AZ$3)+SUMIFS('ATL CR'!$J:$J,'ATL CR'!$I:$I,'ATL GA Inventory'!$B104,'ATL CR'!$L:$L,'ATL GA Inventory'!AZ$3)</f>
        <v>0</v>
      </c>
      <c r="BA104" s="13">
        <f>SUMIFS('ATL RAW'!$J:$J,'ATL RAW'!$I:$I,'ATL GA Inventory'!$B104,'ATL RAW'!$L:$L,'ATL GA Inventory'!BA$3)+SUMIFS('ATL CR'!$J:$J,'ATL CR'!$I:$I,'ATL GA Inventory'!$B104,'ATL CR'!$L:$L,'ATL GA Inventory'!BA$3)</f>
        <v>0</v>
      </c>
      <c r="BB104" s="13">
        <f>SUMIFS('ATL RAW'!$J:$J,'ATL RAW'!$I:$I,'ATL GA Inventory'!$B104,'ATL RAW'!$L:$L,'ATL GA Inventory'!BB$3)+SUMIFS('ATL CR'!$J:$J,'ATL CR'!$I:$I,'ATL GA Inventory'!$B104,'ATL CR'!$L:$L,'ATL GA Inventory'!BB$3)</f>
        <v>0</v>
      </c>
      <c r="BC104" s="13">
        <f>SUMIFS('ATL RAW'!$J:$J,'ATL RAW'!$I:$I,'ATL GA Inventory'!$B104,'ATL RAW'!$L:$L,'ATL GA Inventory'!BC$3)+SUMIFS('ATL CR'!$J:$J,'ATL CR'!$I:$I,'ATL GA Inventory'!$B104,'ATL CR'!$L:$L,'ATL GA Inventory'!BC$3)</f>
        <v>0</v>
      </c>
      <c r="BD104" s="13">
        <f>SUMIFS('ATL RAW'!$J:$J,'ATL RAW'!$I:$I,'ATL GA Inventory'!$B104,'ATL RAW'!$L:$L,'ATL GA Inventory'!BD$3)+SUMIFS('ATL CR'!$J:$J,'ATL CR'!$I:$I,'ATL GA Inventory'!$B104,'ATL CR'!$L:$L,'ATL GA Inventory'!BD$3)</f>
        <v>0</v>
      </c>
      <c r="BE104" s="13">
        <f>SUMIFS('ATL RAW'!$J:$J,'ATL RAW'!$I:$I,'ATL GA Inventory'!$B104,'ATL RAW'!$L:$L,'ATL GA Inventory'!BE$3)+SUMIFS('ATL CR'!$J:$J,'ATL CR'!$I:$I,'ATL GA Inventory'!$B104,'ATL CR'!$L:$L,'ATL GA Inventory'!BE$3)</f>
        <v>0</v>
      </c>
      <c r="BF104" s="13">
        <f>SUMIFS('ATL RAW'!$J:$J,'ATL RAW'!$I:$I,'ATL GA Inventory'!$B104,'ATL RAW'!$L:$L,'ATL GA Inventory'!BF$3)+SUMIFS('ATL CR'!$J:$J,'ATL CR'!$I:$I,'ATL GA Inventory'!$B104,'ATL CR'!$L:$L,'ATL GA Inventory'!BF$3)</f>
        <v>0</v>
      </c>
      <c r="BG104" s="13">
        <f>SUMIFS('ATL RAW'!$J:$J,'ATL RAW'!$I:$I,'ATL GA Inventory'!$B104,'ATL RAW'!$L:$L,'ATL GA Inventory'!BG$3)+SUMIFS('ATL CR'!$J:$J,'ATL CR'!$I:$I,'ATL GA Inventory'!$B104,'ATL CR'!$L:$L,'ATL GA Inventory'!BG$3)</f>
        <v>0</v>
      </c>
      <c r="BH104" s="13">
        <f>SUMIFS('ATL RAW'!$J:$J,'ATL RAW'!$I:$I,'ATL GA Inventory'!$B104,'ATL RAW'!$L:$L,'ATL GA Inventory'!BH$3)+SUMIFS('ATL CR'!$J:$J,'ATL CR'!$I:$I,'ATL GA Inventory'!$B104,'ATL CR'!$L:$L,'ATL GA Inventory'!BH$3)</f>
        <v>0</v>
      </c>
      <c r="BI104" s="13">
        <f>SUMIFS('ATL RAW'!$J:$J,'ATL RAW'!$I:$I,'ATL GA Inventory'!$B104,'ATL RAW'!$L:$L,'ATL GA Inventory'!BI$3)+SUMIFS('ATL CR'!$J:$J,'ATL CR'!$I:$I,'ATL GA Inventory'!$B104,'ATL CR'!$L:$L,'ATL GA Inventory'!BI$3)</f>
        <v>0</v>
      </c>
      <c r="BJ104" s="13">
        <f>SUMIFS('ATL RAW'!$J:$J,'ATL RAW'!$I:$I,'ATL GA Inventory'!$B104,'ATL RAW'!$L:$L,'ATL GA Inventory'!BJ$3)+SUMIFS('ATL CR'!$J:$J,'ATL CR'!$I:$I,'ATL GA Inventory'!$B104,'ATL CR'!$L:$L,'ATL GA Inventory'!BJ$3)</f>
        <v>0</v>
      </c>
      <c r="BK104" s="13">
        <f>SUMIFS('ATL RAW'!$J:$J,'ATL RAW'!$I:$I,'ATL GA Inventory'!$B104,'ATL RAW'!$L:$L,'ATL GA Inventory'!BK$3)+SUMIFS('ATL CR'!$J:$J,'ATL CR'!$I:$I,'ATL GA Inventory'!$B104,'ATL CR'!$L:$L,'ATL GA Inventory'!BK$3)</f>
        <v>0</v>
      </c>
      <c r="BL104" s="13">
        <f>SUMIFS('ATL RAW'!$J:$J,'ATL RAW'!$I:$I,'ATL GA Inventory'!$B104,'ATL RAW'!$L:$L,'ATL GA Inventory'!BL$3)+SUMIFS('ATL CR'!$J:$J,'ATL CR'!$I:$I,'ATL GA Inventory'!$B104,'ATL CR'!$L:$L,'ATL GA Inventory'!BL$3)</f>
        <v>1632</v>
      </c>
      <c r="BM104" s="13">
        <f>SUMIFS('ATL RAW'!$J:$J,'ATL RAW'!$I:$I,'ATL GA Inventory'!$B104,'ATL RAW'!$L:$L,'ATL GA Inventory'!BM$3)+SUMIFS('ATL CR'!$J:$J,'ATL CR'!$I:$I,'ATL GA Inventory'!$B104,'ATL CR'!$L:$L,'ATL GA Inventory'!BM$3)</f>
        <v>0</v>
      </c>
      <c r="BN104" s="13">
        <f>SUMIFS('ATL RAW'!$J:$J,'ATL RAW'!$I:$I,'ATL GA Inventory'!$B104,'ATL RAW'!$L:$L,'ATL GA Inventory'!BN$3)+SUMIFS('ATL CR'!$J:$J,'ATL CR'!$I:$I,'ATL GA Inventory'!$B104,'ATL CR'!$L:$L,'ATL GA Inventory'!BN$3)</f>
        <v>0</v>
      </c>
      <c r="BO104" s="13">
        <f>SUMIFS('ATL RAW'!$J:$J,'ATL RAW'!$I:$I,'ATL GA Inventory'!$B104,'ATL RAW'!$L:$L,'ATL GA Inventory'!BO$3)+SUMIFS('ATL CR'!$J:$J,'ATL CR'!$I:$I,'ATL GA Inventory'!$B104,'ATL CR'!$L:$L,'ATL GA Inventory'!BO$3)</f>
        <v>0</v>
      </c>
      <c r="BP104" s="13">
        <f>SUMIFS('ATL RAW'!$J:$J,'ATL RAW'!$I:$I,'ATL GA Inventory'!$B104,'ATL RAW'!$L:$L,'ATL GA Inventory'!BP$3)+SUMIFS('ATL CR'!$J:$J,'ATL CR'!$I:$I,'ATL GA Inventory'!$B104,'ATL CR'!$L:$L,'ATL GA Inventory'!BP$3)</f>
        <v>0</v>
      </c>
      <c r="BQ104" s="13">
        <f>SUMIFS('ATL RAW'!$J:$J,'ATL RAW'!$I:$I,'ATL GA Inventory'!$B104,'ATL RAW'!$L:$L,'ATL GA Inventory'!BQ$3)+SUMIFS('ATL CR'!$J:$J,'ATL CR'!$I:$I,'ATL GA Inventory'!$B104,'ATL CR'!$L:$L,'ATL GA Inventory'!BQ$3)</f>
        <v>0</v>
      </c>
      <c r="BR104" s="13">
        <f>SUMIFS('ATL RAW'!$J:$J,'ATL RAW'!$I:$I,'ATL GA Inventory'!$B104,'ATL RAW'!$L:$L,'ATL GA Inventory'!BR$3)+SUMIFS('ATL CR'!$J:$J,'ATL CR'!$I:$I,'ATL GA Inventory'!$B104,'ATL CR'!$L:$L,'ATL GA Inventory'!BR$3)</f>
        <v>0</v>
      </c>
      <c r="BS104" s="13">
        <f>SUMIFS('ATL RAW'!$J:$J,'ATL RAW'!$I:$I,'ATL GA Inventory'!$B104,'ATL RAW'!$L:$L,'ATL GA Inventory'!BS$3)+SUMIFS('ATL CR'!$J:$J,'ATL CR'!$I:$I,'ATL GA Inventory'!$B104,'ATL CR'!$L:$L,'ATL GA Inventory'!BS$3)</f>
        <v>0</v>
      </c>
      <c r="BT104" s="13">
        <f>SUMIFS('ATL RAW'!$J:$J,'ATL RAW'!$I:$I,'ATL GA Inventory'!$B104,'ATL RAW'!$L:$L,'ATL GA Inventory'!BT$3)+SUMIFS('ATL CR'!$J:$J,'ATL CR'!$I:$I,'ATL GA Inventory'!$B104,'ATL CR'!$L:$L,'ATL GA Inventory'!BT$3)</f>
        <v>0</v>
      </c>
      <c r="BU104" s="13">
        <f>SUMIFS('ATL RAW'!$J:$J,'ATL RAW'!$I:$I,'ATL GA Inventory'!$B104,'ATL RAW'!$L:$L,'ATL GA Inventory'!BU$3)+SUMIFS('ATL CR'!$J:$J,'ATL CR'!$I:$I,'ATL GA Inventory'!$B104,'ATL CR'!$L:$L,'ATL GA Inventory'!BU$3)</f>
        <v>0</v>
      </c>
      <c r="BV104" s="13">
        <f>SUMIFS('ATL RAW'!$J:$J,'ATL RAW'!$I:$I,'ATL GA Inventory'!$B104,'ATL RAW'!$L:$L,'ATL GA Inventory'!BV$3)+SUMIFS('ATL CR'!$J:$J,'ATL CR'!$I:$I,'ATL GA Inventory'!$B104,'ATL CR'!$L:$L,'ATL GA Inventory'!BV$3)</f>
        <v>0</v>
      </c>
      <c r="BW104" s="13">
        <f>SUMIFS('ATL RAW'!$J:$J,'ATL RAW'!$I:$I,'ATL GA Inventory'!$B104,'ATL RAW'!$L:$L,'ATL GA Inventory'!BW$3)+SUMIFS('ATL CR'!$J:$J,'ATL CR'!$I:$I,'ATL GA Inventory'!$B104,'ATL CR'!$L:$L,'ATL GA Inventory'!BW$3)</f>
        <v>0</v>
      </c>
      <c r="BX104" s="13">
        <f>SUMIFS('ATL RAW'!$J:$J,'ATL RAW'!$I:$I,'ATL GA Inventory'!$B104,'ATL RAW'!$L:$L,'ATL GA Inventory'!BX$3)+SUMIFS('ATL CR'!$J:$J,'ATL CR'!$I:$I,'ATL GA Inventory'!$B104,'ATL CR'!$L:$L,'ATL GA Inventory'!BX$3)</f>
        <v>0</v>
      </c>
      <c r="BY104" s="13">
        <f>SUMIFS('ATL RAW'!$J:$J,'ATL RAW'!$I:$I,'ATL GA Inventory'!$B104,'ATL RAW'!$L:$L,'ATL GA Inventory'!BY$3)+SUMIFS('ATL CR'!$J:$J,'ATL CR'!$I:$I,'ATL GA Inventory'!$B104,'ATL CR'!$L:$L,'ATL GA Inventory'!BY$3)</f>
        <v>0</v>
      </c>
      <c r="BZ104" s="13">
        <f>SUMIFS('ATL RAW'!$J:$J,'ATL RAW'!$I:$I,'ATL GA Inventory'!$B104,'ATL RAW'!$L:$L,'ATL GA Inventory'!BZ$3)+SUMIFS('ATL CR'!$J:$J,'ATL CR'!$I:$I,'ATL GA Inventory'!$B104,'ATL CR'!$L:$L,'ATL GA Inventory'!BZ$3)</f>
        <v>0</v>
      </c>
      <c r="CA104" s="13">
        <f>SUMIFS('ATL RAW'!$J:$J,'ATL RAW'!$I:$I,'ATL GA Inventory'!$B104,'ATL RAW'!$L:$L,'ATL GA Inventory'!CA$3)+SUMIFS('ATL CR'!$J:$J,'ATL CR'!$I:$I,'ATL GA Inventory'!$B104,'ATL CR'!$L:$L,'ATL GA Inventory'!CA$3)</f>
        <v>0</v>
      </c>
      <c r="CB104" s="13">
        <f>SUMIFS('ATL RAW'!$J:$J,'ATL RAW'!$I:$I,'ATL GA Inventory'!$B104,'ATL RAW'!$L:$L,'ATL GA Inventory'!CB$3)+SUMIFS('ATL CR'!$J:$J,'ATL CR'!$I:$I,'ATL GA Inventory'!$B104,'ATL CR'!$L:$L,'ATL GA Inventory'!CB$3)</f>
        <v>0</v>
      </c>
      <c r="CC104" s="13">
        <f>SUMIFS('ATL RAW'!$J:$J,'ATL RAW'!$I:$I,'ATL GA Inventory'!$B104,'ATL RAW'!$L:$L,'ATL GA Inventory'!CC$3)+SUMIFS('ATL CR'!$J:$J,'ATL CR'!$I:$I,'ATL GA Inventory'!$B104,'ATL CR'!$L:$L,'ATL GA Inventory'!CC$3)</f>
        <v>0</v>
      </c>
      <c r="CD104" s="13">
        <f>SUMIFS('ATL RAW'!$J:$J,'ATL RAW'!$I:$I,'ATL GA Inventory'!$B104,'ATL RAW'!$L:$L,'ATL GA Inventory'!CD$3)+SUMIFS('ATL CR'!$J:$J,'ATL CR'!$I:$I,'ATL GA Inventory'!$B104,'ATL CR'!$L:$L,'ATL GA Inventory'!CD$3)</f>
        <v>0</v>
      </c>
      <c r="CE104" s="13">
        <f>SUMIFS('ATL RAW'!$J:$J,'ATL RAW'!$I:$I,'ATL GA Inventory'!$B104,'ATL RAW'!$L:$L,'ATL GA Inventory'!CE$3)+SUMIFS('ATL CR'!$J:$J,'ATL CR'!$I:$I,'ATL GA Inventory'!$B104,'ATL CR'!$L:$L,'ATL GA Inventory'!CE$3)</f>
        <v>0</v>
      </c>
      <c r="CF104" s="13">
        <f>SUMIFS('ATL RAW'!$J:$J,'ATL RAW'!$I:$I,'ATL GA Inventory'!$B104,'ATL RAW'!$L:$L,'ATL GA Inventory'!CF$3)+SUMIFS('ATL CR'!$J:$J,'ATL CR'!$I:$I,'ATL GA Inventory'!$B104,'ATL CR'!$L:$L,'ATL GA Inventory'!CF$3)</f>
        <v>0</v>
      </c>
      <c r="CG104" s="13">
        <f>SUMIFS('ATL RAW'!$J:$J,'ATL RAW'!$I:$I,'ATL GA Inventory'!$B104,'ATL RAW'!$L:$L,'ATL GA Inventory'!CG$3)+SUMIFS('ATL CR'!$J:$J,'ATL CR'!$I:$I,'ATL GA Inventory'!$B104,'ATL CR'!$L:$L,'ATL GA Inventory'!CG$3)</f>
        <v>0</v>
      </c>
      <c r="CH104" s="13">
        <f>SUMIFS('ATL RAW'!$J:$J,'ATL RAW'!$I:$I,'ATL GA Inventory'!$B104,'ATL RAW'!$L:$L,'ATL GA Inventory'!CH$3)+SUMIFS('ATL CR'!$J:$J,'ATL CR'!$I:$I,'ATL GA Inventory'!$B104,'ATL CR'!$L:$L,'ATL GA Inventory'!CH$3)</f>
        <v>0</v>
      </c>
      <c r="CI104" s="13">
        <f>SUMIFS('ATL RAW'!$J:$J,'ATL RAW'!$I:$I,'ATL GA Inventory'!$B104,'ATL RAW'!$L:$L,'ATL GA Inventory'!CI$3)+SUMIFS('ATL CR'!$J:$J,'ATL CR'!$I:$I,'ATL GA Inventory'!$B104,'ATL CR'!$L:$L,'ATL GA Inventory'!CI$3)</f>
        <v>0</v>
      </c>
      <c r="CJ104" s="13">
        <f>SUMIFS('ATL RAW'!$J:$J,'ATL RAW'!$I:$I,'ATL GA Inventory'!$B104,'ATL RAW'!$L:$L,'ATL GA Inventory'!CJ$3)+SUMIFS('ATL CR'!$J:$J,'ATL CR'!$I:$I,'ATL GA Inventory'!$B104,'ATL CR'!$L:$L,'ATL GA Inventory'!CJ$3)</f>
        <v>0</v>
      </c>
      <c r="CK104" s="13">
        <f>SUMIFS('ATL RAW'!$J:$J,'ATL RAW'!$I:$I,'ATL GA Inventory'!$B104,'ATL RAW'!$L:$L,'ATL GA Inventory'!CK$3)+SUMIFS('ATL CR'!$J:$J,'ATL CR'!$I:$I,'ATL GA Inventory'!$B104,'ATL CR'!$L:$L,'ATL GA Inventory'!CK$3)</f>
        <v>0</v>
      </c>
      <c r="CL104" s="13">
        <f>SUMIFS('ATL RAW'!$J:$J,'ATL RAW'!$I:$I,'ATL GA Inventory'!$B104,'ATL RAW'!$L:$L,'ATL GA Inventory'!CL$3)+SUMIFS('ATL CR'!$J:$J,'ATL CR'!$I:$I,'ATL GA Inventory'!$B104,'ATL CR'!$L:$L,'ATL GA Inventory'!CL$3)</f>
        <v>0</v>
      </c>
      <c r="CM104" s="13">
        <f>SUMIFS('ATL RAW'!$J:$J,'ATL RAW'!$I:$I,'ATL GA Inventory'!$B104,'ATL RAW'!$L:$L,'ATL GA Inventory'!CM$3)+SUMIFS('ATL CR'!$J:$J,'ATL CR'!$I:$I,'ATL GA Inventory'!$B104,'ATL CR'!$L:$L,'ATL GA Inventory'!CM$3)</f>
        <v>0</v>
      </c>
      <c r="CN104" s="13">
        <f>SUMIFS('ATL RAW'!$J:$J,'ATL RAW'!$I:$I,'ATL GA Inventory'!$B104,'ATL RAW'!$L:$L,'ATL GA Inventory'!CN$3)+SUMIFS('ATL CR'!$J:$J,'ATL CR'!$I:$I,'ATL GA Inventory'!$B104,'ATL CR'!$L:$L,'ATL GA Inventory'!CN$3)</f>
        <v>0</v>
      </c>
      <c r="CO104" s="13">
        <f>SUMIFS('ATL RAW'!$J:$J,'ATL RAW'!$I:$I,'ATL GA Inventory'!$B104,'ATL RAW'!$L:$L,'ATL GA Inventory'!CO$3)+SUMIFS('ATL CR'!$J:$J,'ATL CR'!$I:$I,'ATL GA Inventory'!$B104,'ATL CR'!$L:$L,'ATL GA Inventory'!CO$3)</f>
        <v>0</v>
      </c>
      <c r="CP104" s="13">
        <f>SUMIFS('ATL RAW'!$J:$J,'ATL RAW'!$I:$I,'ATL GA Inventory'!$B104,'ATL RAW'!$L:$L,'ATL GA Inventory'!CP$3)+SUMIFS('ATL CR'!$J:$J,'ATL CR'!$I:$I,'ATL GA Inventory'!$B104,'ATL CR'!$L:$L,'ATL GA Inventory'!CP$3)</f>
        <v>0</v>
      </c>
      <c r="CQ104" s="13">
        <f>SUMIFS('ATL RAW'!$J:$J,'ATL RAW'!$I:$I,'ATL GA Inventory'!$B104,'ATL RAW'!$L:$L,'ATL GA Inventory'!CQ$3)+SUMIFS('ATL CR'!$J:$J,'ATL CR'!$I:$I,'ATL GA Inventory'!$B104,'ATL CR'!$L:$L,'ATL GA Inventory'!CQ$3)</f>
        <v>0</v>
      </c>
      <c r="CR104" s="13">
        <f>SUMIFS('ATL RAW'!$J:$J,'ATL RAW'!$I:$I,'ATL GA Inventory'!$B104,'ATL RAW'!$L:$L,'ATL GA Inventory'!CR$3)+SUMIFS('ATL CR'!$J:$J,'ATL CR'!$I:$I,'ATL GA Inventory'!$B104,'ATL CR'!$L:$L,'ATL GA Inventory'!CR$3)</f>
        <v>0</v>
      </c>
      <c r="CS104" s="13">
        <f>SUMIFS('ATL RAW'!$J:$J,'ATL RAW'!$I:$I,'ATL GA Inventory'!$B104,'ATL RAW'!$L:$L,'ATL GA Inventory'!CS$3)+SUMIFS('ATL CR'!$J:$J,'ATL CR'!$I:$I,'ATL GA Inventory'!$B104,'ATL CR'!$L:$L,'ATL GA Inventory'!CS$3)</f>
        <v>0</v>
      </c>
      <c r="CT104" s="13">
        <f>SUMIFS('ATL RAW'!$J:$J,'ATL RAW'!$I:$I,'ATL GA Inventory'!$B104,'ATL RAW'!$L:$L,'ATL GA Inventory'!CT$3)+SUMIFS('ATL CR'!$J:$J,'ATL CR'!$I:$I,'ATL GA Inventory'!$B104,'ATL CR'!$L:$L,'ATL GA Inventory'!CT$3)</f>
        <v>0</v>
      </c>
      <c r="CU104" s="13">
        <f>SUMIFS('ATL RAW'!$J:$J,'ATL RAW'!$I:$I,'ATL GA Inventory'!$B104,'ATL RAW'!$L:$L,'ATL GA Inventory'!CU$3)+SUMIFS('ATL CR'!$J:$J,'ATL CR'!$I:$I,'ATL GA Inventory'!$B104,'ATL CR'!$L:$L,'ATL GA Inventory'!CU$3)</f>
        <v>0</v>
      </c>
      <c r="CV104" s="13">
        <f>SUMIFS('ATL RAW'!$J:$J,'ATL RAW'!$I:$I,'ATL GA Inventory'!$B104,'ATL RAW'!$L:$L,'ATL GA Inventory'!CV$3)+SUMIFS('ATL CR'!$J:$J,'ATL CR'!$I:$I,'ATL GA Inventory'!$B104,'ATL CR'!$L:$L,'ATL GA Inventory'!CV$3)</f>
        <v>0</v>
      </c>
      <c r="CW104" s="13">
        <f>SUMIFS('ATL RAW'!$J:$J,'ATL RAW'!$I:$I,'ATL GA Inventory'!$B104,'ATL RAW'!$L:$L,'ATL GA Inventory'!CW$3)+SUMIFS('ATL CR'!$J:$J,'ATL CR'!$I:$I,'ATL GA Inventory'!$B104,'ATL CR'!$L:$L,'ATL GA Inventory'!CW$3)</f>
        <v>0</v>
      </c>
      <c r="CX104" s="13">
        <f>SUMIFS('ATL RAW'!$J:$J,'ATL RAW'!$I:$I,'ATL GA Inventory'!$B104,'ATL RAW'!$L:$L,'ATL GA Inventory'!CX$3)+SUMIFS('ATL CR'!$J:$J,'ATL CR'!$I:$I,'ATL GA Inventory'!$B104,'ATL CR'!$L:$L,'ATL GA Inventory'!CX$3)</f>
        <v>0</v>
      </c>
      <c r="CY104" s="13">
        <f>SUMIFS('ATL RAW'!$J:$J,'ATL RAW'!$I:$I,'ATL GA Inventory'!$B104,'ATL RAW'!$L:$L,'ATL GA Inventory'!CY$3)+SUMIFS('ATL CR'!$J:$J,'ATL CR'!$I:$I,'ATL GA Inventory'!$B104,'ATL CR'!$L:$L,'ATL GA Inventory'!CY$3)</f>
        <v>0</v>
      </c>
      <c r="CZ104" s="13">
        <f>SUMIFS('ATL RAW'!$J:$J,'ATL RAW'!$I:$I,'ATL GA Inventory'!$B104,'ATL RAW'!$L:$L,'ATL GA Inventory'!CZ$3)+SUMIFS('ATL CR'!$J:$J,'ATL CR'!$I:$I,'ATL GA Inventory'!$B104,'ATL CR'!$L:$L,'ATL GA Inventory'!CZ$3)</f>
        <v>0</v>
      </c>
      <c r="DA104" s="13">
        <f>SUMIFS('ATL RAW'!$J:$J,'ATL RAW'!$I:$I,'ATL GA Inventory'!$B104,'ATL RAW'!$L:$L,'ATL GA Inventory'!DA$3)+SUMIFS('ATL CR'!$J:$J,'ATL CR'!$I:$I,'ATL GA Inventory'!$B104,'ATL CR'!$L:$L,'ATL GA Inventory'!DA$3)</f>
        <v>0</v>
      </c>
      <c r="DB104" s="13">
        <f>SUMIFS('ATL RAW'!$J:$J,'ATL RAW'!$I:$I,'ATL GA Inventory'!$B104,'ATL RAW'!$L:$L,'ATL GA Inventory'!DB$3)+SUMIFS('ATL CR'!$J:$J,'ATL CR'!$I:$I,'ATL GA Inventory'!$B104,'ATL CR'!$L:$L,'ATL GA Inventory'!DB$3)</f>
        <v>0</v>
      </c>
      <c r="DC104" s="13">
        <f>SUMIFS('ATL RAW'!$J:$J,'ATL RAW'!$I:$I,'ATL GA Inventory'!$B104,'ATL RAW'!$L:$L,'ATL GA Inventory'!DC$3)+SUMIFS('ATL CR'!$J:$J,'ATL CR'!$I:$I,'ATL GA Inventory'!$B104,'ATL CR'!$L:$L,'ATL GA Inventory'!DC$3)</f>
        <v>0</v>
      </c>
      <c r="DD104" s="13">
        <f>SUMIFS('ATL RAW'!$J:$J,'ATL RAW'!$I:$I,'ATL GA Inventory'!$B104,'ATL RAW'!$L:$L,'ATL GA Inventory'!DD$3)+SUMIFS('ATL CR'!$J:$J,'ATL CR'!$I:$I,'ATL GA Inventory'!$B104,'ATL CR'!$L:$L,'ATL GA Inventory'!DD$3)</f>
        <v>0</v>
      </c>
      <c r="DE104" s="13">
        <f>SUMIFS('ATL RAW'!$J:$J,'ATL RAW'!$I:$I,'ATL GA Inventory'!$B104,'ATL RAW'!$L:$L,'ATL GA Inventory'!DE$3)+SUMIFS('ATL CR'!$J:$J,'ATL CR'!$I:$I,'ATL GA Inventory'!$B104,'ATL CR'!$L:$L,'ATL GA Inventory'!DE$3)</f>
        <v>0</v>
      </c>
      <c r="DF104" s="13">
        <f>SUMIFS('ATL RAW'!$J:$J,'ATL RAW'!$I:$I,'ATL GA Inventory'!$B104,'ATL RAW'!$L:$L,'ATL GA Inventory'!DF$3)+SUMIFS('ATL CR'!$J:$J,'ATL CR'!$I:$I,'ATL GA Inventory'!$B104,'ATL CR'!$L:$L,'ATL GA Inventory'!DF$3)</f>
        <v>0</v>
      </c>
      <c r="DG104" s="13">
        <f>SUMIFS('ATL RAW'!$J:$J,'ATL RAW'!$I:$I,'ATL GA Inventory'!$B104,'ATL RAW'!$L:$L,'ATL GA Inventory'!DG$3)+SUMIFS('ATL CR'!$J:$J,'ATL CR'!$I:$I,'ATL GA Inventory'!$B104,'ATL CR'!$L:$L,'ATL GA Inventory'!DG$3)</f>
        <v>0</v>
      </c>
      <c r="DH104" s="13">
        <f>SUMIFS('ATL RAW'!$J:$J,'ATL RAW'!$I:$I,'ATL GA Inventory'!$B104,'ATL RAW'!$L:$L,'ATL GA Inventory'!DH$3)+SUMIFS('ATL CR'!$J:$J,'ATL CR'!$I:$I,'ATL GA Inventory'!$B104,'ATL CR'!$L:$L,'ATL GA Inventory'!DH$3)</f>
        <v>0</v>
      </c>
      <c r="DI104" s="13">
        <f>SUMIFS('ATL RAW'!$J:$J,'ATL RAW'!$I:$I,'ATL GA Inventory'!$B104,'ATL RAW'!$L:$L,'ATL GA Inventory'!DI$3)+SUMIFS('ATL CR'!$J:$J,'ATL CR'!$I:$I,'ATL GA Inventory'!$B104,'ATL CR'!$L:$L,'ATL GA Inventory'!DI$3)</f>
        <v>0</v>
      </c>
      <c r="DJ104" s="13">
        <f>SUMIFS('ATL RAW'!$J:$J,'ATL RAW'!$I:$I,'ATL GA Inventory'!$B104,'ATL RAW'!$L:$L,'ATL GA Inventory'!DJ$3)+SUMIFS('ATL CR'!$J:$J,'ATL CR'!$I:$I,'ATL GA Inventory'!$B104,'ATL CR'!$L:$L,'ATL GA Inventory'!DJ$3)</f>
        <v>0</v>
      </c>
      <c r="DK104" s="13">
        <f>SUMIFS('ATL RAW'!$J:$J,'ATL RAW'!$I:$I,'ATL GA Inventory'!$B104,'ATL RAW'!$L:$L,'ATL GA Inventory'!DK$3)+SUMIFS('ATL CR'!$J:$J,'ATL CR'!$I:$I,'ATL GA Inventory'!$B104,'ATL CR'!$L:$L,'ATL GA Inventory'!DK$3)</f>
        <v>0</v>
      </c>
      <c r="DL104" s="13">
        <f>SUMIFS('ATL RAW'!$J:$J,'ATL RAW'!$I:$I,'ATL GA Inventory'!$B104,'ATL RAW'!$L:$L,'ATL GA Inventory'!DL$3)+SUMIFS('ATL CR'!$J:$J,'ATL CR'!$I:$I,'ATL GA Inventory'!$B104,'ATL CR'!$L:$L,'ATL GA Inventory'!DL$3)</f>
        <v>0</v>
      </c>
      <c r="DM104" s="13">
        <f>SUMIFS('ATL RAW'!$J:$J,'ATL RAW'!$I:$I,'ATL GA Inventory'!$B104,'ATL RAW'!$L:$L,'ATL GA Inventory'!DM$3)+SUMIFS('ATL CR'!$J:$J,'ATL CR'!$I:$I,'ATL GA Inventory'!$B104,'ATL CR'!$L:$L,'ATL GA Inventory'!DM$3)</f>
        <v>0</v>
      </c>
      <c r="DN104" s="13">
        <f>SUMIFS('ATL RAW'!$J:$J,'ATL RAW'!$I:$I,'ATL GA Inventory'!$B104,'ATL RAW'!$L:$L,'ATL GA Inventory'!DN$3)+SUMIFS('ATL CR'!$J:$J,'ATL CR'!$I:$I,'ATL GA Inventory'!$B104,'ATL CR'!$L:$L,'ATL GA Inventory'!DN$3)</f>
        <v>0</v>
      </c>
      <c r="DO104" s="13">
        <f>SUMIFS('ATL RAW'!$J:$J,'ATL RAW'!$I:$I,'ATL GA Inventory'!$B104,'ATL RAW'!$L:$L,'ATL GA Inventory'!DO$3)+SUMIFS('ATL CR'!$J:$J,'ATL CR'!$I:$I,'ATL GA Inventory'!$B104,'ATL CR'!$L:$L,'ATL GA Inventory'!DO$3)</f>
        <v>0</v>
      </c>
      <c r="DP104" s="13">
        <f>SUMIFS('ATL RAW'!$J:$J,'ATL RAW'!$I:$I,'ATL GA Inventory'!$B104,'ATL RAW'!$L:$L,'ATL GA Inventory'!DP$3)+SUMIFS('ATL CR'!$J:$J,'ATL CR'!$I:$I,'ATL GA Inventory'!$B104,'ATL CR'!$L:$L,'ATL GA Inventory'!DP$3)</f>
        <v>0</v>
      </c>
      <c r="DQ104" s="13">
        <f>SUMIFS('ATL RAW'!$J:$J,'ATL RAW'!$I:$I,'ATL GA Inventory'!$B104,'ATL RAW'!$L:$L,'ATL GA Inventory'!DQ$3)+SUMIFS('ATL CR'!$J:$J,'ATL CR'!$I:$I,'ATL GA Inventory'!$B104,'ATL CR'!$L:$L,'ATL GA Inventory'!DQ$3)</f>
        <v>0</v>
      </c>
      <c r="DR104" s="13">
        <f>SUMIFS('ATL RAW'!$J:$J,'ATL RAW'!$I:$I,'ATL GA Inventory'!$B104,'ATL RAW'!$L:$L,'ATL GA Inventory'!DR$3)+SUMIFS('ATL CR'!$J:$J,'ATL CR'!$I:$I,'ATL GA Inventory'!$B104,'ATL CR'!$L:$L,'ATL GA Inventory'!DR$3)</f>
        <v>0</v>
      </c>
      <c r="DS104" s="13">
        <f>SUMIFS('ATL RAW'!$J:$J,'ATL RAW'!$I:$I,'ATL GA Inventory'!$B104,'ATL RAW'!$L:$L,'ATL GA Inventory'!DS$3)+SUMIFS('ATL CR'!$J:$J,'ATL CR'!$I:$I,'ATL GA Inventory'!$B104,'ATL CR'!$L:$L,'ATL GA Inventory'!DS$3)</f>
        <v>0</v>
      </c>
      <c r="DT104" s="13">
        <f>SUMIFS('ATL RAW'!$J:$J,'ATL RAW'!$I:$I,'ATL GA Inventory'!$B104,'ATL RAW'!$L:$L,'ATL GA Inventory'!DT$3)+SUMIFS('ATL CR'!$J:$J,'ATL CR'!$I:$I,'ATL GA Inventory'!$B104,'ATL CR'!$L:$L,'ATL GA Inventory'!DT$3)</f>
        <v>0</v>
      </c>
      <c r="DU104" s="13">
        <f>SUMIFS('ATL RAW'!$J:$J,'ATL RAW'!$I:$I,'ATL GA Inventory'!$B104,'ATL RAW'!$L:$L,'ATL GA Inventory'!DU$3)+SUMIFS('ATL CR'!$J:$J,'ATL CR'!$I:$I,'ATL GA Inventory'!$B104,'ATL CR'!$L:$L,'ATL GA Inventory'!DU$3)</f>
        <v>0</v>
      </c>
      <c r="DV104" s="13">
        <f>SUMIFS('ATL RAW'!$J:$J,'ATL RAW'!$I:$I,'ATL GA Inventory'!$B104,'ATL RAW'!$L:$L,'ATL GA Inventory'!DV$3)+SUMIFS('ATL CR'!$J:$J,'ATL CR'!$I:$I,'ATL GA Inventory'!$B104,'ATL CR'!$L:$L,'ATL GA Inventory'!DV$3)</f>
        <v>0</v>
      </c>
      <c r="DW104" s="13">
        <f>SUMIFS('ATL RAW'!$J:$J,'ATL RAW'!$I:$I,'ATL GA Inventory'!$B104,'ATL RAW'!$L:$L,'ATL GA Inventory'!DW$3)+SUMIFS('ATL CR'!$J:$J,'ATL CR'!$I:$I,'ATL GA Inventory'!$B104,'ATL CR'!$L:$L,'ATL GA Inventory'!DW$3)</f>
        <v>0</v>
      </c>
      <c r="DX104" s="13">
        <f>SUMIFS('ATL RAW'!$J:$J,'ATL RAW'!$I:$I,'ATL GA Inventory'!$B104,'ATL RAW'!$L:$L,'ATL GA Inventory'!DX$3)+SUMIFS('ATL CR'!$J:$J,'ATL CR'!$I:$I,'ATL GA Inventory'!$B104,'ATL CR'!$L:$L,'ATL GA Inventory'!DX$3)</f>
        <v>0</v>
      </c>
      <c r="DY104" s="13">
        <f>SUMIFS('ATL RAW'!$J:$J,'ATL RAW'!$I:$I,'ATL GA Inventory'!$B104,'ATL RAW'!$L:$L,'ATL GA Inventory'!DY$3)+SUMIFS('ATL CR'!$J:$J,'ATL CR'!$I:$I,'ATL GA Inventory'!$B104,'ATL CR'!$L:$L,'ATL GA Inventory'!DY$3)</f>
        <v>0</v>
      </c>
      <c r="DZ104" s="13">
        <f>SUMIFS('ATL RAW'!$J:$J,'ATL RAW'!$I:$I,'ATL GA Inventory'!$B104,'ATL RAW'!$L:$L,'ATL GA Inventory'!DZ$3)+SUMIFS('ATL CR'!$J:$J,'ATL CR'!$I:$I,'ATL GA Inventory'!$B104,'ATL CR'!$L:$L,'ATL GA Inventory'!DZ$3)</f>
        <v>0</v>
      </c>
      <c r="EA104" s="13">
        <f>SUMIFS('ATL RAW'!$J:$J,'ATL RAW'!$I:$I,'ATL GA Inventory'!$B104,'ATL RAW'!$L:$L,'ATL GA Inventory'!EA$3)+SUMIFS('ATL CR'!$J:$J,'ATL CR'!$I:$I,'ATL GA Inventory'!$B104,'ATL CR'!$L:$L,'ATL GA Inventory'!EA$3)</f>
        <v>0</v>
      </c>
      <c r="EB104" s="13">
        <f>SUMIFS('ATL RAW'!$J:$J,'ATL RAW'!$I:$I,'ATL GA Inventory'!$B104,'ATL RAW'!$L:$L,'ATL GA Inventory'!EB$3)+SUMIFS('ATL CR'!$J:$J,'ATL CR'!$I:$I,'ATL GA Inventory'!$B104,'ATL CR'!$L:$L,'ATL GA Inventory'!EB$3)</f>
        <v>0</v>
      </c>
      <c r="EC104" s="13">
        <f>SUMIFS('ATL RAW'!$J:$J,'ATL RAW'!$I:$I,'ATL GA Inventory'!$B104,'ATL RAW'!$L:$L,'ATL GA Inventory'!EC$3)+SUMIFS('ATL CR'!$J:$J,'ATL CR'!$I:$I,'ATL GA Inventory'!$B104,'ATL CR'!$L:$L,'ATL GA Inventory'!EC$3)</f>
        <v>0</v>
      </c>
      <c r="ED104" s="13">
        <f>SUMIFS('ATL RAW'!$J:$J,'ATL RAW'!$I:$I,'ATL GA Inventory'!$B104,'ATL RAW'!$L:$L,'ATL GA Inventory'!ED$3)+SUMIFS('ATL CR'!$J:$J,'ATL CR'!$I:$I,'ATL GA Inventory'!$B104,'ATL CR'!$L:$L,'ATL GA Inventory'!ED$3)</f>
        <v>0</v>
      </c>
      <c r="EE104" s="13">
        <f>SUMIFS('ATL RAW'!$J:$J,'ATL RAW'!$I:$I,'ATL GA Inventory'!$B104,'ATL RAW'!$L:$L,'ATL GA Inventory'!EE$3)+SUMIFS('ATL CR'!$J:$J,'ATL CR'!$I:$I,'ATL GA Inventory'!$B104,'ATL CR'!$L:$L,'ATL GA Inventory'!EE$3)</f>
        <v>0</v>
      </c>
      <c r="EF104" s="13">
        <f>SUMIFS('ATL RAW'!$J:$J,'ATL RAW'!$I:$I,'ATL GA Inventory'!$B104,'ATL RAW'!$L:$L,'ATL GA Inventory'!EF$3)+SUMIFS('ATL CR'!$J:$J,'ATL CR'!$I:$I,'ATL GA Inventory'!$B104,'ATL CR'!$L:$L,'ATL GA Inventory'!EF$3)</f>
        <v>0</v>
      </c>
      <c r="EG104" s="13">
        <f>SUMIFS('ATL RAW'!$J:$J,'ATL RAW'!$I:$I,'ATL GA Inventory'!$B104,'ATL RAW'!$L:$L,'ATL GA Inventory'!EG$3)+SUMIFS('ATL CR'!$J:$J,'ATL CR'!$I:$I,'ATL GA Inventory'!$B104,'ATL CR'!$L:$L,'ATL GA Inventory'!EG$3)</f>
        <v>0</v>
      </c>
      <c r="EH104" s="13">
        <f>SUMIFS('ATL RAW'!$J:$J,'ATL RAW'!$I:$I,'ATL GA Inventory'!$B104,'ATL RAW'!$L:$L,'ATL GA Inventory'!EH$3)+SUMIFS('ATL CR'!$J:$J,'ATL CR'!$I:$I,'ATL GA Inventory'!$B104,'ATL CR'!$L:$L,'ATL GA Inventory'!EH$3)</f>
        <v>0</v>
      </c>
      <c r="EI104" s="13">
        <f>SUMIFS('ATL RAW'!$J:$J,'ATL RAW'!$I:$I,'ATL GA Inventory'!$B104,'ATL RAW'!$L:$L,'ATL GA Inventory'!EI$3)+SUMIFS('ATL CR'!$J:$J,'ATL CR'!$I:$I,'ATL GA Inventory'!$B104,'ATL CR'!$L:$L,'ATL GA Inventory'!EI$3)</f>
        <v>0</v>
      </c>
      <c r="EJ104" s="13">
        <f>SUMIFS('ATL RAW'!$J:$J,'ATL RAW'!$I:$I,'ATL GA Inventory'!$B104,'ATL RAW'!$L:$L,'ATL GA Inventory'!EJ$3)+SUMIFS('ATL CR'!$J:$J,'ATL CR'!$I:$I,'ATL GA Inventory'!$B104,'ATL CR'!$L:$L,'ATL GA Inventory'!EJ$3)</f>
        <v>0</v>
      </c>
      <c r="EK104" s="13">
        <f>SUMIFS('ATL RAW'!$J:$J,'ATL RAW'!$I:$I,'ATL GA Inventory'!$B104,'ATL RAW'!$L:$L,'ATL GA Inventory'!EK$3)+SUMIFS('ATL CR'!$J:$J,'ATL CR'!$I:$I,'ATL GA Inventory'!$B104,'ATL CR'!$L:$L,'ATL GA Inventory'!EK$3)</f>
        <v>0</v>
      </c>
      <c r="EL104" s="13">
        <f>SUMIFS('ATL RAW'!$J:$J,'ATL RAW'!$I:$I,'ATL GA Inventory'!$B104,'ATL RAW'!$L:$L,'ATL GA Inventory'!EL$3)+SUMIFS('ATL CR'!$J:$J,'ATL CR'!$I:$I,'ATL GA Inventory'!$B104,'ATL CR'!$L:$L,'ATL GA Inventory'!EL$3)</f>
        <v>0</v>
      </c>
      <c r="EM104" s="13">
        <f>SUMIFS('ATL RAW'!$J:$J,'ATL RAW'!$I:$I,'ATL GA Inventory'!$B104,'ATL RAW'!$L:$L,'ATL GA Inventory'!EM$3)+SUMIFS('ATL CR'!$J:$J,'ATL CR'!$I:$I,'ATL GA Inventory'!$B104,'ATL CR'!$L:$L,'ATL GA Inventory'!EM$3)</f>
        <v>0</v>
      </c>
      <c r="EN104" s="13">
        <f>SUMIFS('ATL RAW'!$J:$J,'ATL RAW'!$I:$I,'ATL GA Inventory'!$B104,'ATL RAW'!$L:$L,'ATL GA Inventory'!EN$3)+SUMIFS('ATL CR'!$J:$J,'ATL CR'!$I:$I,'ATL GA Inventory'!$B104,'ATL CR'!$L:$L,'ATL GA Inventory'!EN$3)</f>
        <v>0</v>
      </c>
      <c r="EO104" s="13">
        <f>SUMIFS('ATL RAW'!$J:$J,'ATL RAW'!$I:$I,'ATL GA Inventory'!$B104,'ATL RAW'!$L:$L,'ATL GA Inventory'!EO$3)+SUMIFS('ATL CR'!$J:$J,'ATL CR'!$I:$I,'ATL GA Inventory'!$B104,'ATL CR'!$L:$L,'ATL GA Inventory'!EO$3)</f>
        <v>0</v>
      </c>
      <c r="EP104" s="13">
        <f>SUMIFS('ATL RAW'!$J:$J,'ATL RAW'!$I:$I,'ATL GA Inventory'!$B104,'ATL RAW'!$L:$L,'ATL GA Inventory'!EP$3)+SUMIFS('ATL CR'!$J:$J,'ATL CR'!$I:$I,'ATL GA Inventory'!$B104,'ATL CR'!$L:$L,'ATL GA Inventory'!EP$3)</f>
        <v>0</v>
      </c>
      <c r="EQ104" s="13">
        <f>SUMIFS('ATL RAW'!$J:$J,'ATL RAW'!$I:$I,'ATL GA Inventory'!$B104,'ATL RAW'!$L:$L,'ATL GA Inventory'!EQ$3)+SUMIFS('ATL CR'!$J:$J,'ATL CR'!$I:$I,'ATL GA Inventory'!$B104,'ATL CR'!$L:$L,'ATL GA Inventory'!EQ$3)</f>
        <v>0</v>
      </c>
      <c r="ER104" s="13">
        <f>SUMIFS('ATL RAW'!$J:$J,'ATL RAW'!$I:$I,'ATL GA Inventory'!$B104,'ATL RAW'!$L:$L,'ATL GA Inventory'!ER$3)+SUMIFS('ATL CR'!$J:$J,'ATL CR'!$I:$I,'ATL GA Inventory'!$B104,'ATL CR'!$L:$L,'ATL GA Inventory'!ER$3)</f>
        <v>0</v>
      </c>
      <c r="ES104" s="13">
        <f>SUMIFS('ATL RAW'!$J:$J,'ATL RAW'!$I:$I,'ATL GA Inventory'!$B104,'ATL RAW'!$L:$L,'ATL GA Inventory'!ES$3)+SUMIFS('ATL CR'!$J:$J,'ATL CR'!$I:$I,'ATL GA Inventory'!$B104,'ATL CR'!$L:$L,'ATL GA Inventory'!ES$3)</f>
        <v>0</v>
      </c>
      <c r="ET104" s="13">
        <f>SUMIFS('ATL RAW'!$J:$J,'ATL RAW'!$I:$I,'ATL GA Inventory'!$B104,'ATL RAW'!$L:$L,'ATL GA Inventory'!ET$3)+SUMIFS('ATL CR'!$J:$J,'ATL CR'!$I:$I,'ATL GA Inventory'!$B104,'ATL CR'!$L:$L,'ATL GA Inventory'!ET$3)</f>
        <v>0</v>
      </c>
      <c r="EU104" s="13">
        <f>SUMIFS('ATL RAW'!$J:$J,'ATL RAW'!$I:$I,'ATL GA Inventory'!$B104,'ATL RAW'!$L:$L,'ATL GA Inventory'!EU$3)+SUMIFS('ATL CR'!$J:$J,'ATL CR'!$I:$I,'ATL GA Inventory'!$B104,'ATL CR'!$L:$L,'ATL GA Inventory'!EU$3)</f>
        <v>0</v>
      </c>
      <c r="EV104" s="13">
        <f>SUMIFS('ATL RAW'!$J:$J,'ATL RAW'!$I:$I,'ATL GA Inventory'!$B104,'ATL RAW'!$L:$L,'ATL GA Inventory'!EV$3)+SUMIFS('ATL CR'!$J:$J,'ATL CR'!$I:$I,'ATL GA Inventory'!$B104,'ATL CR'!$L:$L,'ATL GA Inventory'!EV$3)</f>
        <v>0</v>
      </c>
      <c r="EW104" s="13">
        <f>SUMIFS('ATL RAW'!$J:$J,'ATL RAW'!$I:$I,'ATL GA Inventory'!$B104,'ATL RAW'!$L:$L,'ATL GA Inventory'!EW$3)+SUMIFS('ATL CR'!$J:$J,'ATL CR'!$I:$I,'ATL GA Inventory'!$B104,'ATL CR'!$L:$L,'ATL GA Inventory'!EW$3)</f>
        <v>0</v>
      </c>
      <c r="EX104" s="13">
        <f>SUMIFS('ATL RAW'!$J:$J,'ATL RAW'!$I:$I,'ATL GA Inventory'!$B104,'ATL RAW'!$L:$L,'ATL GA Inventory'!EX$3)+SUMIFS('ATL CR'!$J:$J,'ATL CR'!$I:$I,'ATL GA Inventory'!$B104,'ATL CR'!$L:$L,'ATL GA Inventory'!EX$3)</f>
        <v>0</v>
      </c>
      <c r="EY104" s="13">
        <f>SUMIFS('ATL RAW'!$J:$J,'ATL RAW'!$I:$I,'ATL GA Inventory'!$B104,'ATL RAW'!$L:$L,'ATL GA Inventory'!EY$3)+SUMIFS('ATL CR'!$J:$J,'ATL CR'!$I:$I,'ATL GA Inventory'!$B104,'ATL CR'!$L:$L,'ATL GA Inventory'!EY$3)</f>
        <v>0</v>
      </c>
      <c r="EZ104" s="13">
        <f>SUMIFS('ATL RAW'!$J:$J,'ATL RAW'!$I:$I,'ATL GA Inventory'!$B104,'ATL RAW'!$L:$L,'ATL GA Inventory'!EZ$3)+SUMIFS('ATL CR'!$J:$J,'ATL CR'!$I:$I,'ATL GA Inventory'!$B104,'ATL CR'!$L:$L,'ATL GA Inventory'!EZ$3)</f>
        <v>0</v>
      </c>
      <c r="FA104" s="13">
        <f>SUMIFS('ATL RAW'!$J:$J,'ATL RAW'!$I:$I,'ATL GA Inventory'!$B104,'ATL RAW'!$L:$L,'ATL GA Inventory'!FA$3)+SUMIFS('ATL CR'!$J:$J,'ATL CR'!$I:$I,'ATL GA Inventory'!$B104,'ATL CR'!$L:$L,'ATL GA Inventory'!FA$3)</f>
        <v>0</v>
      </c>
      <c r="FB104" s="13">
        <f>SUMIFS('ATL RAW'!$J:$J,'ATL RAW'!$I:$I,'ATL GA Inventory'!$B104,'ATL RAW'!$L:$L,'ATL GA Inventory'!FB$3)+SUMIFS('ATL CR'!$J:$J,'ATL CR'!$I:$I,'ATL GA Inventory'!$B104,'ATL CR'!$L:$L,'ATL GA Inventory'!FB$3)</f>
        <v>0</v>
      </c>
      <c r="FC104" s="13">
        <f>SUMIFS('ATL RAW'!$J:$J,'ATL RAW'!$I:$I,'ATL GA Inventory'!$B104,'ATL RAW'!$L:$L,'ATL GA Inventory'!FC$3)+SUMIFS('ATL CR'!$J:$J,'ATL CR'!$I:$I,'ATL GA Inventory'!$B104,'ATL CR'!$L:$L,'ATL GA Inventory'!FC$3)</f>
        <v>0</v>
      </c>
      <c r="FD104" s="13">
        <f>SUMIFS('ATL RAW'!$J:$J,'ATL RAW'!$I:$I,'ATL GA Inventory'!$B104,'ATL RAW'!$L:$L,'ATL GA Inventory'!FD$3)+SUMIFS('ATL CR'!$J:$J,'ATL CR'!$I:$I,'ATL GA Inventory'!$B104,'ATL CR'!$L:$L,'ATL GA Inventory'!FD$3)</f>
        <v>0</v>
      </c>
      <c r="FE104" s="13">
        <f>SUMIFS('ATL RAW'!$J:$J,'ATL RAW'!$I:$I,'ATL GA Inventory'!$B104,'ATL RAW'!$L:$L,'ATL GA Inventory'!FE$3)+SUMIFS('ATL CR'!$J:$J,'ATL CR'!$I:$I,'ATL GA Inventory'!$B104,'ATL CR'!$L:$L,'ATL GA Inventory'!FE$3)</f>
        <v>0</v>
      </c>
      <c r="FF104" s="13">
        <f>SUMIFS('ATL RAW'!$J:$J,'ATL RAW'!$I:$I,'ATL GA Inventory'!$B104,'ATL RAW'!$L:$L,'ATL GA Inventory'!FF$3)+SUMIFS('ATL CR'!$J:$J,'ATL CR'!$I:$I,'ATL GA Inventory'!$B104,'ATL CR'!$L:$L,'ATL GA Inventory'!FF$3)</f>
        <v>0</v>
      </c>
      <c r="FG104" s="13">
        <f>SUMIFS('ATL RAW'!$J:$J,'ATL RAW'!$I:$I,'ATL GA Inventory'!$B104,'ATL RAW'!$L:$L,'ATL GA Inventory'!FG$3)+SUMIFS('ATL CR'!$J:$J,'ATL CR'!$I:$I,'ATL GA Inventory'!$B104,'ATL CR'!$L:$L,'ATL GA Inventory'!FG$3)</f>
        <v>0</v>
      </c>
      <c r="FH104" s="13">
        <f>SUMIFS('ATL RAW'!$J:$J,'ATL RAW'!$I:$I,'ATL GA Inventory'!$B104,'ATL RAW'!$L:$L,'ATL GA Inventory'!FH$3)+SUMIFS('ATL CR'!$J:$J,'ATL CR'!$I:$I,'ATL GA Inventory'!$B104,'ATL CR'!$L:$L,'ATL GA Inventory'!FH$3)</f>
        <v>0</v>
      </c>
      <c r="FI104" s="13">
        <f>SUMIFS('ATL RAW'!$J:$J,'ATL RAW'!$I:$I,'ATL GA Inventory'!$B104,'ATL RAW'!$L:$L,'ATL GA Inventory'!FI$3)+SUMIFS('ATL CR'!$J:$J,'ATL CR'!$I:$I,'ATL GA Inventory'!$B104,'ATL CR'!$L:$L,'ATL GA Inventory'!FI$3)</f>
        <v>0</v>
      </c>
      <c r="FJ104" s="13">
        <f>SUMIFS('ATL RAW'!$J:$J,'ATL RAW'!$I:$I,'ATL GA Inventory'!$B104,'ATL RAW'!$L:$L,'ATL GA Inventory'!FJ$3)+SUMIFS('ATL CR'!$J:$J,'ATL CR'!$I:$I,'ATL GA Inventory'!$B104,'ATL CR'!$L:$L,'ATL GA Inventory'!FJ$3)</f>
        <v>0</v>
      </c>
      <c r="FK104" s="13">
        <f>SUMIFS('ATL RAW'!$J:$J,'ATL RAW'!$I:$I,'ATL GA Inventory'!$B104,'ATL RAW'!$L:$L,'ATL GA Inventory'!FK$3)+SUMIFS('ATL CR'!$J:$J,'ATL CR'!$I:$I,'ATL GA Inventory'!$B104,'ATL CR'!$L:$L,'ATL GA Inventory'!FK$3)</f>
        <v>0</v>
      </c>
      <c r="FL104" s="13">
        <f>SUMIFS('ATL RAW'!$J:$J,'ATL RAW'!$I:$I,'ATL GA Inventory'!$B104,'ATL RAW'!$L:$L,'ATL GA Inventory'!FL$3)+SUMIFS('ATL CR'!$J:$J,'ATL CR'!$I:$I,'ATL GA Inventory'!$B104,'ATL CR'!$L:$L,'ATL GA Inventory'!FL$3)</f>
        <v>0</v>
      </c>
      <c r="FM104" s="13">
        <f>SUMIFS('ATL RAW'!$J:$J,'ATL RAW'!$I:$I,'ATL GA Inventory'!$B104,'ATL RAW'!$L:$L,'ATL GA Inventory'!FM$3)+SUMIFS('ATL CR'!$J:$J,'ATL CR'!$I:$I,'ATL GA Inventory'!$B104,'ATL CR'!$L:$L,'ATL GA Inventory'!FM$3)</f>
        <v>0</v>
      </c>
      <c r="FN104" s="13">
        <f>SUMIFS('ATL RAW'!$J:$J,'ATL RAW'!$I:$I,'ATL GA Inventory'!$B104,'ATL RAW'!$L:$L,'ATL GA Inventory'!FN$3)+SUMIFS('ATL CR'!$J:$J,'ATL CR'!$I:$I,'ATL GA Inventory'!$B104,'ATL CR'!$L:$L,'ATL GA Inventory'!FN$3)</f>
        <v>0</v>
      </c>
      <c r="FO104" s="13">
        <f>SUMIFS('ATL RAW'!$J:$J,'ATL RAW'!$I:$I,'ATL GA Inventory'!$B104,'ATL RAW'!$L:$L,'ATL GA Inventory'!FO$3)+SUMIFS('ATL CR'!$J:$J,'ATL CR'!$I:$I,'ATL GA Inventory'!$B104,'ATL CR'!$L:$L,'ATL GA Inventory'!FO$3)</f>
        <v>0</v>
      </c>
      <c r="FP104" s="13">
        <f>SUMIFS('ATL RAW'!$J:$J,'ATL RAW'!$I:$I,'ATL GA Inventory'!$B104,'ATL RAW'!$L:$L,'ATL GA Inventory'!FP$3)+SUMIFS('ATL CR'!$J:$J,'ATL CR'!$I:$I,'ATL GA Inventory'!$B104,'ATL CR'!$L:$L,'ATL GA Inventory'!FP$3)</f>
        <v>0</v>
      </c>
      <c r="FQ104" s="13">
        <f>SUMIFS('ATL RAW'!$J:$J,'ATL RAW'!$I:$I,'ATL GA Inventory'!$B104,'ATL RAW'!$L:$L,'ATL GA Inventory'!FQ$3)+SUMIFS('ATL CR'!$J:$J,'ATL CR'!$I:$I,'ATL GA Inventory'!$B104,'ATL CR'!$L:$L,'ATL GA Inventory'!FQ$3)</f>
        <v>0</v>
      </c>
      <c r="FR104" s="13">
        <f>SUMIFS('ATL RAW'!$J:$J,'ATL RAW'!$I:$I,'ATL GA Inventory'!$B104,'ATL RAW'!$L:$L,'ATL GA Inventory'!FR$3)+SUMIFS('ATL CR'!$J:$J,'ATL CR'!$I:$I,'ATL GA Inventory'!$B104,'ATL CR'!$L:$L,'ATL GA Inventory'!FR$3)</f>
        <v>0</v>
      </c>
      <c r="FS104" s="13">
        <f>SUMIFS('ATL RAW'!$J:$J,'ATL RAW'!$I:$I,'ATL GA Inventory'!$B104,'ATL RAW'!$L:$L,'ATL GA Inventory'!FS$3)+SUMIFS('ATL CR'!$J:$J,'ATL CR'!$I:$I,'ATL GA Inventory'!$B104,'ATL CR'!$L:$L,'ATL GA Inventory'!FS$3)</f>
        <v>0</v>
      </c>
      <c r="FT104" s="13">
        <f>SUMIFS('ATL RAW'!$J:$J,'ATL RAW'!$I:$I,'ATL GA Inventory'!$B104,'ATL RAW'!$L:$L,'ATL GA Inventory'!FT$3)+SUMIFS('ATL CR'!$J:$J,'ATL CR'!$I:$I,'ATL GA Inventory'!$B104,'ATL CR'!$L:$L,'ATL GA Inventory'!FT$3)</f>
        <v>0</v>
      </c>
      <c r="FU104" s="13">
        <f>SUMIFS('ATL RAW'!$J:$J,'ATL RAW'!$I:$I,'ATL GA Inventory'!$B104,'ATL RAW'!$L:$L,'ATL GA Inventory'!FU$3)+SUMIFS('ATL CR'!$J:$J,'ATL CR'!$I:$I,'ATL GA Inventory'!$B104,'ATL CR'!$L:$L,'ATL GA Inventory'!FU$3)</f>
        <v>0</v>
      </c>
      <c r="FV104" s="13">
        <f>SUMIFS('ATL RAW'!$J:$J,'ATL RAW'!$I:$I,'ATL GA Inventory'!$B104,'ATL RAW'!$L:$L,'ATL GA Inventory'!FV$3)+SUMIFS('ATL CR'!$J:$J,'ATL CR'!$I:$I,'ATL GA Inventory'!$B104,'ATL CR'!$L:$L,'ATL GA Inventory'!FV$3)</f>
        <v>0</v>
      </c>
      <c r="FW104" s="13">
        <f>SUMIFS('ATL RAW'!$J:$J,'ATL RAW'!$I:$I,'ATL GA Inventory'!$B104,'ATL RAW'!$L:$L,'ATL GA Inventory'!FW$3)+SUMIFS('ATL CR'!$J:$J,'ATL CR'!$I:$I,'ATL GA Inventory'!$B104,'ATL CR'!$L:$L,'ATL GA Inventory'!FW$3)</f>
        <v>0</v>
      </c>
      <c r="FX104" s="13">
        <f>SUMIFS('ATL RAW'!$J:$J,'ATL RAW'!$I:$I,'ATL GA Inventory'!$B104,'ATL RAW'!$L:$L,'ATL GA Inventory'!FX$3)+SUMIFS('ATL CR'!$J:$J,'ATL CR'!$I:$I,'ATL GA Inventory'!$B104,'ATL CR'!$L:$L,'ATL GA Inventory'!FX$3)</f>
        <v>0</v>
      </c>
      <c r="FY104" s="13">
        <f>SUMIFS('ATL RAW'!$J:$J,'ATL RAW'!$I:$I,'ATL GA Inventory'!$B104,'ATL RAW'!$L:$L,'ATL GA Inventory'!FY$3)+SUMIFS('ATL CR'!$J:$J,'ATL CR'!$I:$I,'ATL GA Inventory'!$B104,'ATL CR'!$L:$L,'ATL GA Inventory'!FY$3)</f>
        <v>0</v>
      </c>
      <c r="FZ104" s="13">
        <f>SUMIFS('ATL RAW'!$J:$J,'ATL RAW'!$I:$I,'ATL GA Inventory'!$B104,'ATL RAW'!$L:$L,'ATL GA Inventory'!FZ$3)+SUMIFS('ATL CR'!$J:$J,'ATL CR'!$I:$I,'ATL GA Inventory'!$B104,'ATL CR'!$L:$L,'ATL GA Inventory'!FZ$3)</f>
        <v>0</v>
      </c>
      <c r="GA104" s="13">
        <f>SUMIFS('ATL RAW'!$J:$J,'ATL RAW'!$I:$I,'ATL GA Inventory'!$B104,'ATL RAW'!$L:$L,'ATL GA Inventory'!GA$3)+SUMIFS('ATL CR'!$J:$J,'ATL CR'!$I:$I,'ATL GA Inventory'!$B104,'ATL CR'!$L:$L,'ATL GA Inventory'!GA$3)</f>
        <v>0</v>
      </c>
      <c r="GB104" s="13">
        <f>SUMIFS('ATL RAW'!$J:$J,'ATL RAW'!$I:$I,'ATL GA Inventory'!$B104,'ATL RAW'!$L:$L,'ATL GA Inventory'!GB$3)+SUMIFS('ATL CR'!$J:$J,'ATL CR'!$I:$I,'ATL GA Inventory'!$B104,'ATL CR'!$L:$L,'ATL GA Inventory'!GB$3)</f>
        <v>0</v>
      </c>
      <c r="GC104" s="13">
        <f>SUMIFS('ATL RAW'!$J:$J,'ATL RAW'!$I:$I,'ATL GA Inventory'!$B104,'ATL RAW'!$L:$L,'ATL GA Inventory'!GC$3)+SUMIFS('ATL CR'!$J:$J,'ATL CR'!$I:$I,'ATL GA Inventory'!$B104,'ATL CR'!$L:$L,'ATL GA Inventory'!GC$3)</f>
        <v>0</v>
      </c>
      <c r="GD104" s="13">
        <f>SUMIFS('ATL RAW'!$J:$J,'ATL RAW'!$I:$I,'ATL GA Inventory'!$B104,'ATL RAW'!$L:$L,'ATL GA Inventory'!GD$3)+SUMIFS('ATL CR'!$J:$J,'ATL CR'!$I:$I,'ATL GA Inventory'!$B104,'ATL CR'!$L:$L,'ATL GA Inventory'!GD$3)</f>
        <v>0</v>
      </c>
      <c r="GE104" s="13">
        <f>SUMIFS('ATL RAW'!$J:$J,'ATL RAW'!$I:$I,'ATL GA Inventory'!$B104,'ATL RAW'!$L:$L,'ATL GA Inventory'!GE$3)+SUMIFS('ATL CR'!$J:$J,'ATL CR'!$I:$I,'ATL GA Inventory'!$B104,'ATL CR'!$L:$L,'ATL GA Inventory'!GE$3)</f>
        <v>0</v>
      </c>
      <c r="GF104" s="13">
        <f>SUMIFS('ATL RAW'!$J:$J,'ATL RAW'!$I:$I,'ATL GA Inventory'!$B104,'ATL RAW'!$L:$L,'ATL GA Inventory'!GF$3)+SUMIFS('ATL CR'!$J:$J,'ATL CR'!$I:$I,'ATL GA Inventory'!$B104,'ATL CR'!$L:$L,'ATL GA Inventory'!GF$3)</f>
        <v>0</v>
      </c>
      <c r="GG104" s="13">
        <f>SUMIFS('ATL RAW'!$J:$J,'ATL RAW'!$I:$I,'ATL GA Inventory'!$B104,'ATL RAW'!$L:$L,'ATL GA Inventory'!GG$3)+SUMIFS('ATL CR'!$J:$J,'ATL CR'!$I:$I,'ATL GA Inventory'!$B104,'ATL CR'!$L:$L,'ATL GA Inventory'!GG$3)</f>
        <v>0</v>
      </c>
      <c r="GH104" s="13">
        <f>SUMIFS('ATL RAW'!$J:$J,'ATL RAW'!$I:$I,'ATL GA Inventory'!$B104,'ATL RAW'!$L:$L,'ATL GA Inventory'!GH$3)+SUMIFS('ATL CR'!$J:$J,'ATL CR'!$I:$I,'ATL GA Inventory'!$B104,'ATL CR'!$L:$L,'ATL GA Inventory'!GH$3)</f>
        <v>0</v>
      </c>
      <c r="GI104" s="13">
        <f>SUMIFS('ATL RAW'!$J:$J,'ATL RAW'!$I:$I,'ATL GA Inventory'!$B104,'ATL RAW'!$L:$L,'ATL GA Inventory'!GI$3)+SUMIFS('ATL CR'!$J:$J,'ATL CR'!$I:$I,'ATL GA Inventory'!$B104,'ATL CR'!$L:$L,'ATL GA Inventory'!GI$3)</f>
        <v>0</v>
      </c>
      <c r="GJ104" s="13">
        <f>SUMIFS('ATL RAW'!$J:$J,'ATL RAW'!$I:$I,'ATL GA Inventory'!$B104,'ATL RAW'!$L:$L,'ATL GA Inventory'!GJ$3)+SUMIFS('ATL CR'!$J:$J,'ATL CR'!$I:$I,'ATL GA Inventory'!$B104,'ATL CR'!$L:$L,'ATL GA Inventory'!GJ$3)</f>
        <v>0</v>
      </c>
      <c r="GK104" s="13">
        <f>SUMIFS('ATL RAW'!$J:$J,'ATL RAW'!$I:$I,'ATL GA Inventory'!$B104,'ATL RAW'!$L:$L,'ATL GA Inventory'!GK$3)+SUMIFS('ATL CR'!$J:$J,'ATL CR'!$I:$I,'ATL GA Inventory'!$B104,'ATL CR'!$L:$L,'ATL GA Inventory'!GK$3)</f>
        <v>0</v>
      </c>
      <c r="GL104" s="13">
        <f>SUMIFS('ATL RAW'!$J:$J,'ATL RAW'!$I:$I,'ATL GA Inventory'!$B104,'ATL RAW'!$L:$L,'ATL GA Inventory'!GL$3)+SUMIFS('ATL CR'!$J:$J,'ATL CR'!$I:$I,'ATL GA Inventory'!$B104,'ATL CR'!$L:$L,'ATL GA Inventory'!GL$3)</f>
        <v>0</v>
      </c>
      <c r="GM104" s="13">
        <f>SUMIFS('ATL RAW'!$J:$J,'ATL RAW'!$I:$I,'ATL GA Inventory'!$B104,'ATL RAW'!$L:$L,'ATL GA Inventory'!GM$3)+SUMIFS('ATL CR'!$J:$J,'ATL CR'!$I:$I,'ATL GA Inventory'!$B104,'ATL CR'!$L:$L,'ATL GA Inventory'!GM$3)</f>
        <v>0</v>
      </c>
      <c r="GN104" s="13">
        <f>SUMIFS('ATL RAW'!$J:$J,'ATL RAW'!$I:$I,'ATL GA Inventory'!$B104,'ATL RAW'!$L:$L,'ATL GA Inventory'!GN$3)+SUMIFS('ATL CR'!$J:$J,'ATL CR'!$I:$I,'ATL GA Inventory'!$B104,'ATL CR'!$L:$L,'ATL GA Inventory'!GN$3)</f>
        <v>0</v>
      </c>
      <c r="GO104" s="13">
        <f>SUMIFS('ATL RAW'!$J:$J,'ATL RAW'!$I:$I,'ATL GA Inventory'!$B104,'ATL RAW'!$L:$L,'ATL GA Inventory'!GO$3)+SUMIFS('ATL CR'!$J:$J,'ATL CR'!$I:$I,'ATL GA Inventory'!$B104,'ATL CR'!$L:$L,'ATL GA Inventory'!GO$3)</f>
        <v>0</v>
      </c>
      <c r="GP104" s="13">
        <f>SUMIFS('ATL RAW'!$J:$J,'ATL RAW'!$I:$I,'ATL GA Inventory'!$B104,'ATL RAW'!$L:$L,'ATL GA Inventory'!GP$3)+SUMIFS('ATL CR'!$J:$J,'ATL CR'!$I:$I,'ATL GA Inventory'!$B104,'ATL CR'!$L:$L,'ATL GA Inventory'!GP$3)</f>
        <v>0</v>
      </c>
      <c r="GQ104" s="13">
        <f>SUMIFS('ATL RAW'!$J:$J,'ATL RAW'!$I:$I,'ATL GA Inventory'!$B104,'ATL RAW'!$L:$L,'ATL GA Inventory'!GQ$3)+SUMIFS('ATL CR'!$J:$J,'ATL CR'!$I:$I,'ATL GA Inventory'!$B104,'ATL CR'!$L:$L,'ATL GA Inventory'!GQ$3)</f>
        <v>0</v>
      </c>
      <c r="GR104" s="13">
        <f>SUMIFS('ATL RAW'!$J:$J,'ATL RAW'!$I:$I,'ATL GA Inventory'!$B104,'ATL RAW'!$L:$L,'ATL GA Inventory'!GR$3)+SUMIFS('ATL CR'!$J:$J,'ATL CR'!$I:$I,'ATL GA Inventory'!$B104,'ATL CR'!$L:$L,'ATL GA Inventory'!GR$3)</f>
        <v>0</v>
      </c>
      <c r="GS104" s="13">
        <f>SUMIFS('ATL RAW'!$J:$J,'ATL RAW'!$I:$I,'ATL GA Inventory'!$B104,'ATL RAW'!$L:$L,'ATL GA Inventory'!GS$3)+SUMIFS('ATL CR'!$J:$J,'ATL CR'!$I:$I,'ATL GA Inventory'!$B104,'ATL CR'!$L:$L,'ATL GA Inventory'!GS$3)</f>
        <v>0</v>
      </c>
      <c r="GT104" s="13">
        <f>SUMIFS('ATL RAW'!$J:$J,'ATL RAW'!$I:$I,'ATL GA Inventory'!$B104,'ATL RAW'!$L:$L,'ATL GA Inventory'!GT$3)+SUMIFS('ATL CR'!$J:$J,'ATL CR'!$I:$I,'ATL GA Inventory'!$B104,'ATL CR'!$L:$L,'ATL GA Inventory'!GT$3)</f>
        <v>0</v>
      </c>
      <c r="GU104" s="13">
        <f>SUMIFS('ATL RAW'!$J:$J,'ATL RAW'!$I:$I,'ATL GA Inventory'!$B104,'ATL RAW'!$L:$L,'ATL GA Inventory'!GU$3)+SUMIFS('ATL CR'!$J:$J,'ATL CR'!$I:$I,'ATL GA Inventory'!$B104,'ATL CR'!$L:$L,'ATL GA Inventory'!GU$3)</f>
        <v>0</v>
      </c>
      <c r="GV104" s="13">
        <f>SUMIFS('ATL RAW'!$J:$J,'ATL RAW'!$I:$I,'ATL GA Inventory'!$B104,'ATL RAW'!$L:$L,'ATL GA Inventory'!GV$3)+SUMIFS('ATL CR'!$J:$J,'ATL CR'!$I:$I,'ATL GA Inventory'!$B104,'ATL CR'!$L:$L,'ATL GA Inventory'!GV$3)</f>
        <v>0</v>
      </c>
      <c r="GW104" s="13">
        <f>SUMIFS('ATL RAW'!$J:$J,'ATL RAW'!$I:$I,'ATL GA Inventory'!$B104,'ATL RAW'!$L:$L,'ATL GA Inventory'!GW$3)+SUMIFS('ATL CR'!$J:$J,'ATL CR'!$I:$I,'ATL GA Inventory'!$B104,'ATL CR'!$L:$L,'ATL GA Inventory'!GW$3)</f>
        <v>0</v>
      </c>
      <c r="GX104" s="13">
        <f>SUMIFS('ATL RAW'!$J:$J,'ATL RAW'!$I:$I,'ATL GA Inventory'!$B104,'ATL RAW'!$L:$L,'ATL GA Inventory'!GX$3)+SUMIFS('ATL CR'!$J:$J,'ATL CR'!$I:$I,'ATL GA Inventory'!$B104,'ATL CR'!$L:$L,'ATL GA Inventory'!GX$3)</f>
        <v>0</v>
      </c>
      <c r="GY104" s="13">
        <f>SUMIFS('ATL RAW'!$J:$J,'ATL RAW'!$I:$I,'ATL GA Inventory'!$B104,'ATL RAW'!$L:$L,'ATL GA Inventory'!GY$3)+SUMIFS('ATL CR'!$J:$J,'ATL CR'!$I:$I,'ATL GA Inventory'!$B104,'ATL CR'!$L:$L,'ATL GA Inventory'!GY$3)</f>
        <v>0</v>
      </c>
    </row>
    <row r="105" spans="1:207">
      <c r="A105" s="15" t="s">
        <v>8123</v>
      </c>
      <c r="B105" s="15">
        <f t="shared" si="13"/>
        <v>49403140</v>
      </c>
      <c r="C105" s="15" t="str">
        <f t="shared" si="13"/>
        <v>Q.PEAK DUO BLK ML-G10+</v>
      </c>
      <c r="D105" s="14">
        <f t="shared" si="13"/>
        <v>400</v>
      </c>
      <c r="E105" s="13">
        <f>SUMIFS('ATL RAW'!$J:$J,'ATL RAW'!$I:$I,'ATL GA Inventory'!$B105,'ATL RAW'!$L:$L,'ATL GA Inventory'!E$3)+SUMIFS('ATL CR'!$J:$J,'ATL CR'!$I:$I,'ATL GA Inventory'!$B105,'ATL CR'!$L:$L,'ATL GA Inventory'!E$3)</f>
        <v>0</v>
      </c>
      <c r="F105" s="13">
        <f>SUMIFS('ATL RAW'!$J:$J,'ATL RAW'!$I:$I,'ATL GA Inventory'!$B105,'ATL RAW'!$L:$L,'ATL GA Inventory'!F$3)+SUMIFS('ATL CR'!$J:$J,'ATL CR'!$I:$I,'ATL GA Inventory'!$B105,'ATL CR'!$L:$L,'ATL GA Inventory'!F$3)</f>
        <v>0</v>
      </c>
      <c r="G105" s="13">
        <f>SUMIFS('ATL RAW'!$J:$J,'ATL RAW'!$I:$I,'ATL GA Inventory'!$B105,'ATL RAW'!$L:$L,'ATL GA Inventory'!G$3)+SUMIFS('ATL CR'!$J:$J,'ATL CR'!$I:$I,'ATL GA Inventory'!$B105,'ATL CR'!$L:$L,'ATL GA Inventory'!G$3)</f>
        <v>0</v>
      </c>
      <c r="H105" s="13">
        <f>SUMIFS('ATL RAW'!$J:$J,'ATL RAW'!$I:$I,'ATL GA Inventory'!$B105,'ATL RAW'!$L:$L,'ATL GA Inventory'!H$3)+SUMIFS('ATL CR'!$J:$J,'ATL CR'!$I:$I,'ATL GA Inventory'!$B105,'ATL CR'!$L:$L,'ATL GA Inventory'!H$3)</f>
        <v>0</v>
      </c>
      <c r="I105" s="13">
        <f>SUMIFS('ATL RAW'!$J:$J,'ATL RAW'!$I:$I,'ATL GA Inventory'!$B105,'ATL RAW'!$L:$L,'ATL GA Inventory'!I$3)+SUMIFS('ATL CR'!$J:$J,'ATL CR'!$I:$I,'ATL GA Inventory'!$B105,'ATL CR'!$L:$L,'ATL GA Inventory'!I$3)</f>
        <v>0</v>
      </c>
      <c r="J105" s="13">
        <f>SUMIFS('ATL RAW'!$J:$J,'ATL RAW'!$I:$I,'ATL GA Inventory'!$B105,'ATL RAW'!$L:$L,'ATL GA Inventory'!J$3)+SUMIFS('ATL CR'!$J:$J,'ATL CR'!$I:$I,'ATL GA Inventory'!$B105,'ATL CR'!$L:$L,'ATL GA Inventory'!J$3)</f>
        <v>0</v>
      </c>
      <c r="K105" s="13">
        <f>SUMIFS('ATL RAW'!$J:$J,'ATL RAW'!$I:$I,'ATL GA Inventory'!$B105,'ATL RAW'!$L:$L,'ATL GA Inventory'!K$3)+SUMIFS('ATL CR'!$J:$J,'ATL CR'!$I:$I,'ATL GA Inventory'!$B105,'ATL CR'!$L:$L,'ATL GA Inventory'!K$3)</f>
        <v>0</v>
      </c>
      <c r="L105" s="13">
        <f>SUMIFS('ATL RAW'!$J:$J,'ATL RAW'!$I:$I,'ATL GA Inventory'!$B105,'ATL RAW'!$L:$L,'ATL GA Inventory'!L$3)+SUMIFS('ATL CR'!$J:$J,'ATL CR'!$I:$I,'ATL GA Inventory'!$B105,'ATL CR'!$L:$L,'ATL GA Inventory'!L$3)</f>
        <v>0</v>
      </c>
      <c r="M105" s="13">
        <f>SUMIFS('ATL RAW'!$J:$J,'ATL RAW'!$I:$I,'ATL GA Inventory'!$B105,'ATL RAW'!$L:$L,'ATL GA Inventory'!M$3)+SUMIFS('ATL CR'!$J:$J,'ATL CR'!$I:$I,'ATL GA Inventory'!$B105,'ATL CR'!$L:$L,'ATL GA Inventory'!M$3)</f>
        <v>0</v>
      </c>
      <c r="N105" s="13">
        <f>SUMIFS('ATL RAW'!$J:$J,'ATL RAW'!$I:$I,'ATL GA Inventory'!$B105,'ATL RAW'!$L:$L,'ATL GA Inventory'!N$3)+SUMIFS('ATL CR'!$J:$J,'ATL CR'!$I:$I,'ATL GA Inventory'!$B105,'ATL CR'!$L:$L,'ATL GA Inventory'!N$3)</f>
        <v>0</v>
      </c>
      <c r="O105" s="13">
        <f>SUMIFS('ATL RAW'!$J:$J,'ATL RAW'!$I:$I,'ATL GA Inventory'!$B105,'ATL RAW'!$L:$L,'ATL GA Inventory'!O$3)+SUMIFS('ATL CR'!$J:$J,'ATL CR'!$I:$I,'ATL GA Inventory'!$B105,'ATL CR'!$L:$L,'ATL GA Inventory'!O$3)</f>
        <v>0</v>
      </c>
      <c r="P105" s="13">
        <f>SUMIFS('ATL RAW'!$J:$J,'ATL RAW'!$I:$I,'ATL GA Inventory'!$B105,'ATL RAW'!$L:$L,'ATL GA Inventory'!P$3)+SUMIFS('ATL CR'!$J:$J,'ATL CR'!$I:$I,'ATL GA Inventory'!$B105,'ATL CR'!$L:$L,'ATL GA Inventory'!P$3)</f>
        <v>0</v>
      </c>
      <c r="Q105" s="13">
        <f>SUMIFS('ATL RAW'!$J:$J,'ATL RAW'!$I:$I,'ATL GA Inventory'!$B105,'ATL RAW'!$L:$L,'ATL GA Inventory'!Q$3)+SUMIFS('ATL CR'!$J:$J,'ATL CR'!$I:$I,'ATL GA Inventory'!$B105,'ATL CR'!$L:$L,'ATL GA Inventory'!Q$3)</f>
        <v>0</v>
      </c>
      <c r="R105" s="13">
        <f>SUMIFS('ATL RAW'!$J:$J,'ATL RAW'!$I:$I,'ATL GA Inventory'!$B105,'ATL RAW'!$L:$L,'ATL GA Inventory'!R$3)+SUMIFS('ATL CR'!$J:$J,'ATL CR'!$I:$I,'ATL GA Inventory'!$B105,'ATL CR'!$L:$L,'ATL GA Inventory'!R$3)</f>
        <v>0</v>
      </c>
      <c r="S105" s="13">
        <f>SUMIFS('ATL RAW'!$J:$J,'ATL RAW'!$I:$I,'ATL GA Inventory'!$B105,'ATL RAW'!$L:$L,'ATL GA Inventory'!S$3)+SUMIFS('ATL CR'!$J:$J,'ATL CR'!$I:$I,'ATL GA Inventory'!$B105,'ATL CR'!$L:$L,'ATL GA Inventory'!S$3)</f>
        <v>0</v>
      </c>
      <c r="T105" s="13">
        <f>SUMIFS('ATL RAW'!$J:$J,'ATL RAW'!$I:$I,'ATL GA Inventory'!$B105,'ATL RAW'!$L:$L,'ATL GA Inventory'!T$3)+SUMIFS('ATL CR'!$J:$J,'ATL CR'!$I:$I,'ATL GA Inventory'!$B105,'ATL CR'!$L:$L,'ATL GA Inventory'!T$3)</f>
        <v>0</v>
      </c>
      <c r="U105" s="13">
        <f>SUMIFS('ATL RAW'!$J:$J,'ATL RAW'!$I:$I,'ATL GA Inventory'!$B105,'ATL RAW'!$L:$L,'ATL GA Inventory'!U$3)+SUMIFS('ATL CR'!$J:$J,'ATL CR'!$I:$I,'ATL GA Inventory'!$B105,'ATL CR'!$L:$L,'ATL GA Inventory'!U$3)</f>
        <v>0</v>
      </c>
      <c r="V105" s="13">
        <f>SUMIFS('ATL RAW'!$J:$J,'ATL RAW'!$I:$I,'ATL GA Inventory'!$B105,'ATL RAW'!$L:$L,'ATL GA Inventory'!V$3)+SUMIFS('ATL CR'!$J:$J,'ATL CR'!$I:$I,'ATL GA Inventory'!$B105,'ATL CR'!$L:$L,'ATL GA Inventory'!V$3)</f>
        <v>0</v>
      </c>
      <c r="W105" s="13">
        <f>SUMIFS('ATL RAW'!$J:$J,'ATL RAW'!$I:$I,'ATL GA Inventory'!$B105,'ATL RAW'!$L:$L,'ATL GA Inventory'!W$3)+SUMIFS('ATL CR'!$J:$J,'ATL CR'!$I:$I,'ATL GA Inventory'!$B105,'ATL CR'!$L:$L,'ATL GA Inventory'!W$3)</f>
        <v>0</v>
      </c>
      <c r="X105" s="13">
        <f>SUMIFS('ATL RAW'!$J:$J,'ATL RAW'!$I:$I,'ATL GA Inventory'!$B105,'ATL RAW'!$L:$L,'ATL GA Inventory'!X$3)+SUMIFS('ATL CR'!$J:$J,'ATL CR'!$I:$I,'ATL GA Inventory'!$B105,'ATL CR'!$L:$L,'ATL GA Inventory'!X$3)</f>
        <v>0</v>
      </c>
      <c r="Y105" s="13">
        <f>SUMIFS('ATL RAW'!$J:$J,'ATL RAW'!$I:$I,'ATL GA Inventory'!$B105,'ATL RAW'!$L:$L,'ATL GA Inventory'!Y$3)+SUMIFS('ATL CR'!$J:$J,'ATL CR'!$I:$I,'ATL GA Inventory'!$B105,'ATL CR'!$L:$L,'ATL GA Inventory'!Y$3)</f>
        <v>0</v>
      </c>
      <c r="Z105" s="13">
        <f>SUMIFS('ATL RAW'!$J:$J,'ATL RAW'!$I:$I,'ATL GA Inventory'!$B105,'ATL RAW'!$L:$L,'ATL GA Inventory'!Z$3)+SUMIFS('ATL CR'!$J:$J,'ATL CR'!$I:$I,'ATL GA Inventory'!$B105,'ATL CR'!$L:$L,'ATL GA Inventory'!Z$3)</f>
        <v>0</v>
      </c>
      <c r="AA105" s="13">
        <f>SUMIFS('ATL RAW'!$J:$J,'ATL RAW'!$I:$I,'ATL GA Inventory'!$B105,'ATL RAW'!$L:$L,'ATL GA Inventory'!AA$3)+SUMIFS('ATL CR'!$J:$J,'ATL CR'!$I:$I,'ATL GA Inventory'!$B105,'ATL CR'!$L:$L,'ATL GA Inventory'!AA$3)</f>
        <v>0</v>
      </c>
      <c r="AB105" s="13">
        <f>SUMIFS('ATL RAW'!$J:$J,'ATL RAW'!$I:$I,'ATL GA Inventory'!$B105,'ATL RAW'!$L:$L,'ATL GA Inventory'!AB$3)+SUMIFS('ATL CR'!$J:$J,'ATL CR'!$I:$I,'ATL GA Inventory'!$B105,'ATL CR'!$L:$L,'ATL GA Inventory'!AB$3)</f>
        <v>0</v>
      </c>
      <c r="AC105" s="13">
        <f>SUMIFS('ATL RAW'!$J:$J,'ATL RAW'!$I:$I,'ATL GA Inventory'!$B105,'ATL RAW'!$L:$L,'ATL GA Inventory'!AC$3)+SUMIFS('ATL CR'!$J:$J,'ATL CR'!$I:$I,'ATL GA Inventory'!$B105,'ATL CR'!$L:$L,'ATL GA Inventory'!AC$3)</f>
        <v>0</v>
      </c>
      <c r="AD105" s="13">
        <f>SUMIFS('ATL RAW'!$J:$J,'ATL RAW'!$I:$I,'ATL GA Inventory'!$B105,'ATL RAW'!$L:$L,'ATL GA Inventory'!AD$3)+SUMIFS('ATL CR'!$J:$J,'ATL CR'!$I:$I,'ATL GA Inventory'!$B105,'ATL CR'!$L:$L,'ATL GA Inventory'!AD$3)</f>
        <v>0</v>
      </c>
      <c r="AE105" s="13">
        <f>SUMIFS('ATL RAW'!$J:$J,'ATL RAW'!$I:$I,'ATL GA Inventory'!$B105,'ATL RAW'!$L:$L,'ATL GA Inventory'!AE$3)+SUMIFS('ATL CR'!$J:$J,'ATL CR'!$I:$I,'ATL GA Inventory'!$B105,'ATL CR'!$L:$L,'ATL GA Inventory'!AE$3)</f>
        <v>0</v>
      </c>
      <c r="AF105" s="13">
        <f>SUMIFS('ATL RAW'!$J:$J,'ATL RAW'!$I:$I,'ATL GA Inventory'!$B105,'ATL RAW'!$L:$L,'ATL GA Inventory'!AF$3)+SUMIFS('ATL CR'!$J:$J,'ATL CR'!$I:$I,'ATL GA Inventory'!$B105,'ATL CR'!$L:$L,'ATL GA Inventory'!AF$3)</f>
        <v>0</v>
      </c>
      <c r="AG105" s="13">
        <f>SUMIFS('ATL RAW'!$J:$J,'ATL RAW'!$I:$I,'ATL GA Inventory'!$B105,'ATL RAW'!$L:$L,'ATL GA Inventory'!AG$3)+SUMIFS('ATL CR'!$J:$J,'ATL CR'!$I:$I,'ATL GA Inventory'!$B105,'ATL CR'!$L:$L,'ATL GA Inventory'!AG$3)</f>
        <v>0</v>
      </c>
      <c r="AH105" s="13">
        <f>SUMIFS('ATL RAW'!$J:$J,'ATL RAW'!$I:$I,'ATL GA Inventory'!$B105,'ATL RAW'!$L:$L,'ATL GA Inventory'!AH$3)+SUMIFS('ATL CR'!$J:$J,'ATL CR'!$I:$I,'ATL GA Inventory'!$B105,'ATL CR'!$L:$L,'ATL GA Inventory'!AH$3)</f>
        <v>0</v>
      </c>
      <c r="AI105" s="13">
        <f>SUMIFS('ATL RAW'!$J:$J,'ATL RAW'!$I:$I,'ATL GA Inventory'!$B105,'ATL RAW'!$L:$L,'ATL GA Inventory'!AI$3)+SUMIFS('ATL CR'!$J:$J,'ATL CR'!$I:$I,'ATL GA Inventory'!$B105,'ATL CR'!$L:$L,'ATL GA Inventory'!AI$3)</f>
        <v>0</v>
      </c>
      <c r="AJ105" s="13">
        <f>SUMIFS('ATL RAW'!$J:$J,'ATL RAW'!$I:$I,'ATL GA Inventory'!$B105,'ATL RAW'!$L:$L,'ATL GA Inventory'!AJ$3)+SUMIFS('ATL CR'!$J:$J,'ATL CR'!$I:$I,'ATL GA Inventory'!$B105,'ATL CR'!$L:$L,'ATL GA Inventory'!AJ$3)</f>
        <v>0</v>
      </c>
      <c r="AK105" s="13">
        <f>SUMIFS('ATL RAW'!$J:$J,'ATL RAW'!$I:$I,'ATL GA Inventory'!$B105,'ATL RAW'!$L:$L,'ATL GA Inventory'!AK$3)+SUMIFS('ATL CR'!$J:$J,'ATL CR'!$I:$I,'ATL GA Inventory'!$B105,'ATL CR'!$L:$L,'ATL GA Inventory'!AK$3)</f>
        <v>0</v>
      </c>
      <c r="AL105" s="13">
        <f>SUMIFS('ATL RAW'!$J:$J,'ATL RAW'!$I:$I,'ATL GA Inventory'!$B105,'ATL RAW'!$L:$L,'ATL GA Inventory'!AL$3)+SUMIFS('ATL CR'!$J:$J,'ATL CR'!$I:$I,'ATL GA Inventory'!$B105,'ATL CR'!$L:$L,'ATL GA Inventory'!AL$3)</f>
        <v>0</v>
      </c>
      <c r="AM105" s="13">
        <f>SUMIFS('ATL RAW'!$J:$J,'ATL RAW'!$I:$I,'ATL GA Inventory'!$B105,'ATL RAW'!$L:$L,'ATL GA Inventory'!AM$3)+SUMIFS('ATL CR'!$J:$J,'ATL CR'!$I:$I,'ATL GA Inventory'!$B105,'ATL CR'!$L:$L,'ATL GA Inventory'!AM$3)</f>
        <v>0</v>
      </c>
      <c r="AN105" s="13">
        <f>SUMIFS('ATL RAW'!$J:$J,'ATL RAW'!$I:$I,'ATL GA Inventory'!$B105,'ATL RAW'!$L:$L,'ATL GA Inventory'!AN$3)+SUMIFS('ATL CR'!$J:$J,'ATL CR'!$I:$I,'ATL GA Inventory'!$B105,'ATL CR'!$L:$L,'ATL GA Inventory'!AN$3)</f>
        <v>0</v>
      </c>
      <c r="AO105" s="13">
        <f>SUMIFS('ATL RAW'!$J:$J,'ATL RAW'!$I:$I,'ATL GA Inventory'!$B105,'ATL RAW'!$L:$L,'ATL GA Inventory'!AO$3)+SUMIFS('ATL CR'!$J:$J,'ATL CR'!$I:$I,'ATL GA Inventory'!$B105,'ATL CR'!$L:$L,'ATL GA Inventory'!AO$3)</f>
        <v>0</v>
      </c>
      <c r="AP105" s="13">
        <f>SUMIFS('ATL RAW'!$J:$J,'ATL RAW'!$I:$I,'ATL GA Inventory'!$B105,'ATL RAW'!$L:$L,'ATL GA Inventory'!AP$3)+SUMIFS('ATL CR'!$J:$J,'ATL CR'!$I:$I,'ATL GA Inventory'!$B105,'ATL CR'!$L:$L,'ATL GA Inventory'!AP$3)</f>
        <v>0</v>
      </c>
      <c r="AQ105" s="13">
        <f>SUMIFS('ATL RAW'!$J:$J,'ATL RAW'!$I:$I,'ATL GA Inventory'!$B105,'ATL RAW'!$L:$L,'ATL GA Inventory'!AQ$3)+SUMIFS('ATL CR'!$J:$J,'ATL CR'!$I:$I,'ATL GA Inventory'!$B105,'ATL CR'!$L:$L,'ATL GA Inventory'!AQ$3)</f>
        <v>0</v>
      </c>
      <c r="AR105" s="13">
        <f>SUMIFS('ATL RAW'!$J:$J,'ATL RAW'!$I:$I,'ATL GA Inventory'!$B105,'ATL RAW'!$L:$L,'ATL GA Inventory'!AR$3)+SUMIFS('ATL CR'!$J:$J,'ATL CR'!$I:$I,'ATL GA Inventory'!$B105,'ATL CR'!$L:$L,'ATL GA Inventory'!AR$3)</f>
        <v>0</v>
      </c>
      <c r="AS105" s="13">
        <f>SUMIFS('ATL RAW'!$J:$J,'ATL RAW'!$I:$I,'ATL GA Inventory'!$B105,'ATL RAW'!$L:$L,'ATL GA Inventory'!AS$3)+SUMIFS('ATL CR'!$J:$J,'ATL CR'!$I:$I,'ATL GA Inventory'!$B105,'ATL CR'!$L:$L,'ATL GA Inventory'!AS$3)</f>
        <v>0</v>
      </c>
      <c r="AT105" s="13">
        <f>SUMIFS('ATL RAW'!$J:$J,'ATL RAW'!$I:$I,'ATL GA Inventory'!$B105,'ATL RAW'!$L:$L,'ATL GA Inventory'!AT$3)+SUMIFS('ATL CR'!$J:$J,'ATL CR'!$I:$I,'ATL GA Inventory'!$B105,'ATL CR'!$L:$L,'ATL GA Inventory'!AT$3)</f>
        <v>0</v>
      </c>
      <c r="AU105" s="13">
        <f>SUMIFS('ATL RAW'!$J:$J,'ATL RAW'!$I:$I,'ATL GA Inventory'!$B105,'ATL RAW'!$L:$L,'ATL GA Inventory'!AU$3)+SUMIFS('ATL CR'!$J:$J,'ATL CR'!$I:$I,'ATL GA Inventory'!$B105,'ATL CR'!$L:$L,'ATL GA Inventory'!AU$3)</f>
        <v>0</v>
      </c>
      <c r="AV105" s="13">
        <f>SUMIFS('ATL RAW'!$J:$J,'ATL RAW'!$I:$I,'ATL GA Inventory'!$B105,'ATL RAW'!$L:$L,'ATL GA Inventory'!AV$3)+SUMIFS('ATL CR'!$J:$J,'ATL CR'!$I:$I,'ATL GA Inventory'!$B105,'ATL CR'!$L:$L,'ATL GA Inventory'!AV$3)</f>
        <v>0</v>
      </c>
      <c r="AW105" s="13">
        <f>SUMIFS('ATL RAW'!$J:$J,'ATL RAW'!$I:$I,'ATL GA Inventory'!$B105,'ATL RAW'!$L:$L,'ATL GA Inventory'!AW$3)+SUMIFS('ATL CR'!$J:$J,'ATL CR'!$I:$I,'ATL GA Inventory'!$B105,'ATL CR'!$L:$L,'ATL GA Inventory'!AW$3)</f>
        <v>0</v>
      </c>
      <c r="AX105" s="13">
        <f>SUMIFS('ATL RAW'!$J:$J,'ATL RAW'!$I:$I,'ATL GA Inventory'!$B105,'ATL RAW'!$L:$L,'ATL GA Inventory'!AX$3)+SUMIFS('ATL CR'!$J:$J,'ATL CR'!$I:$I,'ATL GA Inventory'!$B105,'ATL CR'!$L:$L,'ATL GA Inventory'!AX$3)</f>
        <v>0</v>
      </c>
      <c r="AY105" s="13">
        <f>SUMIFS('ATL RAW'!$J:$J,'ATL RAW'!$I:$I,'ATL GA Inventory'!$B105,'ATL RAW'!$L:$L,'ATL GA Inventory'!AY$3)+SUMIFS('ATL CR'!$J:$J,'ATL CR'!$I:$I,'ATL GA Inventory'!$B105,'ATL CR'!$L:$L,'ATL GA Inventory'!AY$3)</f>
        <v>0</v>
      </c>
      <c r="AZ105" s="13">
        <f>SUMIFS('ATL RAW'!$J:$J,'ATL RAW'!$I:$I,'ATL GA Inventory'!$B105,'ATL RAW'!$L:$L,'ATL GA Inventory'!AZ$3)+SUMIFS('ATL CR'!$J:$J,'ATL CR'!$I:$I,'ATL GA Inventory'!$B105,'ATL CR'!$L:$L,'ATL GA Inventory'!AZ$3)</f>
        <v>0</v>
      </c>
      <c r="BA105" s="13">
        <f>SUMIFS('ATL RAW'!$J:$J,'ATL RAW'!$I:$I,'ATL GA Inventory'!$B105,'ATL RAW'!$L:$L,'ATL GA Inventory'!BA$3)+SUMIFS('ATL CR'!$J:$J,'ATL CR'!$I:$I,'ATL GA Inventory'!$B105,'ATL CR'!$L:$L,'ATL GA Inventory'!BA$3)</f>
        <v>0</v>
      </c>
      <c r="BB105" s="13">
        <f>SUMIFS('ATL RAW'!$J:$J,'ATL RAW'!$I:$I,'ATL GA Inventory'!$B105,'ATL RAW'!$L:$L,'ATL GA Inventory'!BB$3)+SUMIFS('ATL CR'!$J:$J,'ATL CR'!$I:$I,'ATL GA Inventory'!$B105,'ATL CR'!$L:$L,'ATL GA Inventory'!BB$3)</f>
        <v>0</v>
      </c>
      <c r="BC105" s="13">
        <f>SUMIFS('ATL RAW'!$J:$J,'ATL RAW'!$I:$I,'ATL GA Inventory'!$B105,'ATL RAW'!$L:$L,'ATL GA Inventory'!BC$3)+SUMIFS('ATL CR'!$J:$J,'ATL CR'!$I:$I,'ATL GA Inventory'!$B105,'ATL CR'!$L:$L,'ATL GA Inventory'!BC$3)</f>
        <v>0</v>
      </c>
      <c r="BD105" s="13">
        <f>SUMIFS('ATL RAW'!$J:$J,'ATL RAW'!$I:$I,'ATL GA Inventory'!$B105,'ATL RAW'!$L:$L,'ATL GA Inventory'!BD$3)+SUMIFS('ATL CR'!$J:$J,'ATL CR'!$I:$I,'ATL GA Inventory'!$B105,'ATL CR'!$L:$L,'ATL GA Inventory'!BD$3)</f>
        <v>0</v>
      </c>
      <c r="BE105" s="13">
        <f>SUMIFS('ATL RAW'!$J:$J,'ATL RAW'!$I:$I,'ATL GA Inventory'!$B105,'ATL RAW'!$L:$L,'ATL GA Inventory'!BE$3)+SUMIFS('ATL CR'!$J:$J,'ATL CR'!$I:$I,'ATL GA Inventory'!$B105,'ATL CR'!$L:$L,'ATL GA Inventory'!BE$3)</f>
        <v>0</v>
      </c>
      <c r="BF105" s="13">
        <f>SUMIFS('ATL RAW'!$J:$J,'ATL RAW'!$I:$I,'ATL GA Inventory'!$B105,'ATL RAW'!$L:$L,'ATL GA Inventory'!BF$3)+SUMIFS('ATL CR'!$J:$J,'ATL CR'!$I:$I,'ATL GA Inventory'!$B105,'ATL CR'!$L:$L,'ATL GA Inventory'!BF$3)</f>
        <v>0</v>
      </c>
      <c r="BG105" s="13">
        <f>SUMIFS('ATL RAW'!$J:$J,'ATL RAW'!$I:$I,'ATL GA Inventory'!$B105,'ATL RAW'!$L:$L,'ATL GA Inventory'!BG$3)+SUMIFS('ATL CR'!$J:$J,'ATL CR'!$I:$I,'ATL GA Inventory'!$B105,'ATL CR'!$L:$L,'ATL GA Inventory'!BG$3)</f>
        <v>0</v>
      </c>
      <c r="BH105" s="13">
        <f>SUMIFS('ATL RAW'!$J:$J,'ATL RAW'!$I:$I,'ATL GA Inventory'!$B105,'ATL RAW'!$L:$L,'ATL GA Inventory'!BH$3)+SUMIFS('ATL CR'!$J:$J,'ATL CR'!$I:$I,'ATL GA Inventory'!$B105,'ATL CR'!$L:$L,'ATL GA Inventory'!BH$3)</f>
        <v>0</v>
      </c>
      <c r="BI105" s="13">
        <f>SUMIFS('ATL RAW'!$J:$J,'ATL RAW'!$I:$I,'ATL GA Inventory'!$B105,'ATL RAW'!$L:$L,'ATL GA Inventory'!BI$3)+SUMIFS('ATL CR'!$J:$J,'ATL CR'!$I:$I,'ATL GA Inventory'!$B105,'ATL CR'!$L:$L,'ATL GA Inventory'!BI$3)</f>
        <v>0</v>
      </c>
      <c r="BJ105" s="13">
        <f>SUMIFS('ATL RAW'!$J:$J,'ATL RAW'!$I:$I,'ATL GA Inventory'!$B105,'ATL RAW'!$L:$L,'ATL GA Inventory'!BJ$3)+SUMIFS('ATL CR'!$J:$J,'ATL CR'!$I:$I,'ATL GA Inventory'!$B105,'ATL CR'!$L:$L,'ATL GA Inventory'!BJ$3)</f>
        <v>0</v>
      </c>
      <c r="BK105" s="13">
        <f>SUMIFS('ATL RAW'!$J:$J,'ATL RAW'!$I:$I,'ATL GA Inventory'!$B105,'ATL RAW'!$L:$L,'ATL GA Inventory'!BK$3)+SUMIFS('ATL CR'!$J:$J,'ATL CR'!$I:$I,'ATL GA Inventory'!$B105,'ATL CR'!$L:$L,'ATL GA Inventory'!BK$3)</f>
        <v>768</v>
      </c>
      <c r="BL105" s="13">
        <f>SUMIFS('ATL RAW'!$J:$J,'ATL RAW'!$I:$I,'ATL GA Inventory'!$B105,'ATL RAW'!$L:$L,'ATL GA Inventory'!BL$3)+SUMIFS('ATL CR'!$J:$J,'ATL CR'!$I:$I,'ATL GA Inventory'!$B105,'ATL CR'!$L:$L,'ATL GA Inventory'!BL$3)</f>
        <v>64</v>
      </c>
      <c r="BM105" s="13">
        <f>SUMIFS('ATL RAW'!$J:$J,'ATL RAW'!$I:$I,'ATL GA Inventory'!$B105,'ATL RAW'!$L:$L,'ATL GA Inventory'!BM$3)+SUMIFS('ATL CR'!$J:$J,'ATL CR'!$I:$I,'ATL GA Inventory'!$B105,'ATL CR'!$L:$L,'ATL GA Inventory'!BM$3)</f>
        <v>0</v>
      </c>
      <c r="BN105" s="13">
        <f>SUMIFS('ATL RAW'!$J:$J,'ATL RAW'!$I:$I,'ATL GA Inventory'!$B105,'ATL RAW'!$L:$L,'ATL GA Inventory'!BN$3)+SUMIFS('ATL CR'!$J:$J,'ATL CR'!$I:$I,'ATL GA Inventory'!$B105,'ATL CR'!$L:$L,'ATL GA Inventory'!BN$3)</f>
        <v>0</v>
      </c>
      <c r="BO105" s="13">
        <f>SUMIFS('ATL RAW'!$J:$J,'ATL RAW'!$I:$I,'ATL GA Inventory'!$B105,'ATL RAW'!$L:$L,'ATL GA Inventory'!BO$3)+SUMIFS('ATL CR'!$J:$J,'ATL CR'!$I:$I,'ATL GA Inventory'!$B105,'ATL CR'!$L:$L,'ATL GA Inventory'!BO$3)</f>
        <v>0</v>
      </c>
      <c r="BP105" s="13">
        <f>SUMIFS('ATL RAW'!$J:$J,'ATL RAW'!$I:$I,'ATL GA Inventory'!$B105,'ATL RAW'!$L:$L,'ATL GA Inventory'!BP$3)+SUMIFS('ATL CR'!$J:$J,'ATL CR'!$I:$I,'ATL GA Inventory'!$B105,'ATL CR'!$L:$L,'ATL GA Inventory'!BP$3)</f>
        <v>0</v>
      </c>
      <c r="BQ105" s="13">
        <f>SUMIFS('ATL RAW'!$J:$J,'ATL RAW'!$I:$I,'ATL GA Inventory'!$B105,'ATL RAW'!$L:$L,'ATL GA Inventory'!BQ$3)+SUMIFS('ATL CR'!$J:$J,'ATL CR'!$I:$I,'ATL GA Inventory'!$B105,'ATL CR'!$L:$L,'ATL GA Inventory'!BQ$3)</f>
        <v>0</v>
      </c>
      <c r="BR105" s="13">
        <f>SUMIFS('ATL RAW'!$J:$J,'ATL RAW'!$I:$I,'ATL GA Inventory'!$B105,'ATL RAW'!$L:$L,'ATL GA Inventory'!BR$3)+SUMIFS('ATL CR'!$J:$J,'ATL CR'!$I:$I,'ATL GA Inventory'!$B105,'ATL CR'!$L:$L,'ATL GA Inventory'!BR$3)</f>
        <v>0</v>
      </c>
      <c r="BS105" s="13">
        <f>SUMIFS('ATL RAW'!$J:$J,'ATL RAW'!$I:$I,'ATL GA Inventory'!$B105,'ATL RAW'!$L:$L,'ATL GA Inventory'!BS$3)+SUMIFS('ATL CR'!$J:$J,'ATL CR'!$I:$I,'ATL GA Inventory'!$B105,'ATL CR'!$L:$L,'ATL GA Inventory'!BS$3)</f>
        <v>0</v>
      </c>
      <c r="BT105" s="13">
        <f>SUMIFS('ATL RAW'!$J:$J,'ATL RAW'!$I:$I,'ATL GA Inventory'!$B105,'ATL RAW'!$L:$L,'ATL GA Inventory'!BT$3)+SUMIFS('ATL CR'!$J:$J,'ATL CR'!$I:$I,'ATL GA Inventory'!$B105,'ATL CR'!$L:$L,'ATL GA Inventory'!BT$3)</f>
        <v>0</v>
      </c>
      <c r="BU105" s="13">
        <f>SUMIFS('ATL RAW'!$J:$J,'ATL RAW'!$I:$I,'ATL GA Inventory'!$B105,'ATL RAW'!$L:$L,'ATL GA Inventory'!BU$3)+SUMIFS('ATL CR'!$J:$J,'ATL CR'!$I:$I,'ATL GA Inventory'!$B105,'ATL CR'!$L:$L,'ATL GA Inventory'!BU$3)</f>
        <v>0</v>
      </c>
      <c r="BV105" s="13">
        <f>SUMIFS('ATL RAW'!$J:$J,'ATL RAW'!$I:$I,'ATL GA Inventory'!$B105,'ATL RAW'!$L:$L,'ATL GA Inventory'!BV$3)+SUMIFS('ATL CR'!$J:$J,'ATL CR'!$I:$I,'ATL GA Inventory'!$B105,'ATL CR'!$L:$L,'ATL GA Inventory'!BV$3)</f>
        <v>0</v>
      </c>
      <c r="BW105" s="13">
        <f>SUMIFS('ATL RAW'!$J:$J,'ATL RAW'!$I:$I,'ATL GA Inventory'!$B105,'ATL RAW'!$L:$L,'ATL GA Inventory'!BW$3)+SUMIFS('ATL CR'!$J:$J,'ATL CR'!$I:$I,'ATL GA Inventory'!$B105,'ATL CR'!$L:$L,'ATL GA Inventory'!BW$3)</f>
        <v>0</v>
      </c>
      <c r="BX105" s="13">
        <f>SUMIFS('ATL RAW'!$J:$J,'ATL RAW'!$I:$I,'ATL GA Inventory'!$B105,'ATL RAW'!$L:$L,'ATL GA Inventory'!BX$3)+SUMIFS('ATL CR'!$J:$J,'ATL CR'!$I:$I,'ATL GA Inventory'!$B105,'ATL CR'!$L:$L,'ATL GA Inventory'!BX$3)</f>
        <v>0</v>
      </c>
      <c r="BY105" s="13">
        <f>SUMIFS('ATL RAW'!$J:$J,'ATL RAW'!$I:$I,'ATL GA Inventory'!$B105,'ATL RAW'!$L:$L,'ATL GA Inventory'!BY$3)+SUMIFS('ATL CR'!$J:$J,'ATL CR'!$I:$I,'ATL GA Inventory'!$B105,'ATL CR'!$L:$L,'ATL GA Inventory'!BY$3)</f>
        <v>0</v>
      </c>
      <c r="BZ105" s="13">
        <f>SUMIFS('ATL RAW'!$J:$J,'ATL RAW'!$I:$I,'ATL GA Inventory'!$B105,'ATL RAW'!$L:$L,'ATL GA Inventory'!BZ$3)+SUMIFS('ATL CR'!$J:$J,'ATL CR'!$I:$I,'ATL GA Inventory'!$B105,'ATL CR'!$L:$L,'ATL GA Inventory'!BZ$3)</f>
        <v>0</v>
      </c>
      <c r="CA105" s="13">
        <f>SUMIFS('ATL RAW'!$J:$J,'ATL RAW'!$I:$I,'ATL GA Inventory'!$B105,'ATL RAW'!$L:$L,'ATL GA Inventory'!CA$3)+SUMIFS('ATL CR'!$J:$J,'ATL CR'!$I:$I,'ATL GA Inventory'!$B105,'ATL CR'!$L:$L,'ATL GA Inventory'!CA$3)</f>
        <v>0</v>
      </c>
      <c r="CB105" s="13">
        <f>SUMIFS('ATL RAW'!$J:$J,'ATL RAW'!$I:$I,'ATL GA Inventory'!$B105,'ATL RAW'!$L:$L,'ATL GA Inventory'!CB$3)+SUMIFS('ATL CR'!$J:$J,'ATL CR'!$I:$I,'ATL GA Inventory'!$B105,'ATL CR'!$L:$L,'ATL GA Inventory'!CB$3)</f>
        <v>0</v>
      </c>
      <c r="CC105" s="13">
        <f>SUMIFS('ATL RAW'!$J:$J,'ATL RAW'!$I:$I,'ATL GA Inventory'!$B105,'ATL RAW'!$L:$L,'ATL GA Inventory'!CC$3)+SUMIFS('ATL CR'!$J:$J,'ATL CR'!$I:$I,'ATL GA Inventory'!$B105,'ATL CR'!$L:$L,'ATL GA Inventory'!CC$3)</f>
        <v>0</v>
      </c>
      <c r="CD105" s="13">
        <f>SUMIFS('ATL RAW'!$J:$J,'ATL RAW'!$I:$I,'ATL GA Inventory'!$B105,'ATL RAW'!$L:$L,'ATL GA Inventory'!CD$3)+SUMIFS('ATL CR'!$J:$J,'ATL CR'!$I:$I,'ATL GA Inventory'!$B105,'ATL CR'!$L:$L,'ATL GA Inventory'!CD$3)</f>
        <v>0</v>
      </c>
      <c r="CE105" s="13">
        <f>SUMIFS('ATL RAW'!$J:$J,'ATL RAW'!$I:$I,'ATL GA Inventory'!$B105,'ATL RAW'!$L:$L,'ATL GA Inventory'!CE$3)+SUMIFS('ATL CR'!$J:$J,'ATL CR'!$I:$I,'ATL GA Inventory'!$B105,'ATL CR'!$L:$L,'ATL GA Inventory'!CE$3)</f>
        <v>0</v>
      </c>
      <c r="CF105" s="13">
        <f>SUMIFS('ATL RAW'!$J:$J,'ATL RAW'!$I:$I,'ATL GA Inventory'!$B105,'ATL RAW'!$L:$L,'ATL GA Inventory'!CF$3)+SUMIFS('ATL CR'!$J:$J,'ATL CR'!$I:$I,'ATL GA Inventory'!$B105,'ATL CR'!$L:$L,'ATL GA Inventory'!CF$3)</f>
        <v>0</v>
      </c>
      <c r="CG105" s="13">
        <f>SUMIFS('ATL RAW'!$J:$J,'ATL RAW'!$I:$I,'ATL GA Inventory'!$B105,'ATL RAW'!$L:$L,'ATL GA Inventory'!CG$3)+SUMIFS('ATL CR'!$J:$J,'ATL CR'!$I:$I,'ATL GA Inventory'!$B105,'ATL CR'!$L:$L,'ATL GA Inventory'!CG$3)</f>
        <v>0</v>
      </c>
      <c r="CH105" s="13">
        <f>SUMIFS('ATL RAW'!$J:$J,'ATL RAW'!$I:$I,'ATL GA Inventory'!$B105,'ATL RAW'!$L:$L,'ATL GA Inventory'!CH$3)+SUMIFS('ATL CR'!$J:$J,'ATL CR'!$I:$I,'ATL GA Inventory'!$B105,'ATL CR'!$L:$L,'ATL GA Inventory'!CH$3)</f>
        <v>0</v>
      </c>
      <c r="CI105" s="13">
        <f>SUMIFS('ATL RAW'!$J:$J,'ATL RAW'!$I:$I,'ATL GA Inventory'!$B105,'ATL RAW'!$L:$L,'ATL GA Inventory'!CI$3)+SUMIFS('ATL CR'!$J:$J,'ATL CR'!$I:$I,'ATL GA Inventory'!$B105,'ATL CR'!$L:$L,'ATL GA Inventory'!CI$3)</f>
        <v>0</v>
      </c>
      <c r="CJ105" s="13">
        <f>SUMIFS('ATL RAW'!$J:$J,'ATL RAW'!$I:$I,'ATL GA Inventory'!$B105,'ATL RAW'!$L:$L,'ATL GA Inventory'!CJ$3)+SUMIFS('ATL CR'!$J:$J,'ATL CR'!$I:$I,'ATL GA Inventory'!$B105,'ATL CR'!$L:$L,'ATL GA Inventory'!CJ$3)</f>
        <v>0</v>
      </c>
      <c r="CK105" s="13">
        <f>SUMIFS('ATL RAW'!$J:$J,'ATL RAW'!$I:$I,'ATL GA Inventory'!$B105,'ATL RAW'!$L:$L,'ATL GA Inventory'!CK$3)+SUMIFS('ATL CR'!$J:$J,'ATL CR'!$I:$I,'ATL GA Inventory'!$B105,'ATL CR'!$L:$L,'ATL GA Inventory'!CK$3)</f>
        <v>0</v>
      </c>
      <c r="CL105" s="13">
        <f>SUMIFS('ATL RAW'!$J:$J,'ATL RAW'!$I:$I,'ATL GA Inventory'!$B105,'ATL RAW'!$L:$L,'ATL GA Inventory'!CL$3)+SUMIFS('ATL CR'!$J:$J,'ATL CR'!$I:$I,'ATL GA Inventory'!$B105,'ATL CR'!$L:$L,'ATL GA Inventory'!CL$3)</f>
        <v>0</v>
      </c>
      <c r="CM105" s="13">
        <f>SUMIFS('ATL RAW'!$J:$J,'ATL RAW'!$I:$I,'ATL GA Inventory'!$B105,'ATL RAW'!$L:$L,'ATL GA Inventory'!CM$3)+SUMIFS('ATL CR'!$J:$J,'ATL CR'!$I:$I,'ATL GA Inventory'!$B105,'ATL CR'!$L:$L,'ATL GA Inventory'!CM$3)</f>
        <v>0</v>
      </c>
      <c r="CN105" s="13">
        <f>SUMIFS('ATL RAW'!$J:$J,'ATL RAW'!$I:$I,'ATL GA Inventory'!$B105,'ATL RAW'!$L:$L,'ATL GA Inventory'!CN$3)+SUMIFS('ATL CR'!$J:$J,'ATL CR'!$I:$I,'ATL GA Inventory'!$B105,'ATL CR'!$L:$L,'ATL GA Inventory'!CN$3)</f>
        <v>0</v>
      </c>
      <c r="CO105" s="13">
        <f>SUMIFS('ATL RAW'!$J:$J,'ATL RAW'!$I:$I,'ATL GA Inventory'!$B105,'ATL RAW'!$L:$L,'ATL GA Inventory'!CO$3)+SUMIFS('ATL CR'!$J:$J,'ATL CR'!$I:$I,'ATL GA Inventory'!$B105,'ATL CR'!$L:$L,'ATL GA Inventory'!CO$3)</f>
        <v>0</v>
      </c>
      <c r="CP105" s="13">
        <f>SUMIFS('ATL RAW'!$J:$J,'ATL RAW'!$I:$I,'ATL GA Inventory'!$B105,'ATL RAW'!$L:$L,'ATL GA Inventory'!CP$3)+SUMIFS('ATL CR'!$J:$J,'ATL CR'!$I:$I,'ATL GA Inventory'!$B105,'ATL CR'!$L:$L,'ATL GA Inventory'!CP$3)</f>
        <v>0</v>
      </c>
      <c r="CQ105" s="13">
        <f>SUMIFS('ATL RAW'!$J:$J,'ATL RAW'!$I:$I,'ATL GA Inventory'!$B105,'ATL RAW'!$L:$L,'ATL GA Inventory'!CQ$3)+SUMIFS('ATL CR'!$J:$J,'ATL CR'!$I:$I,'ATL GA Inventory'!$B105,'ATL CR'!$L:$L,'ATL GA Inventory'!CQ$3)</f>
        <v>0</v>
      </c>
      <c r="CR105" s="13">
        <f>SUMIFS('ATL RAW'!$J:$J,'ATL RAW'!$I:$I,'ATL GA Inventory'!$B105,'ATL RAW'!$L:$L,'ATL GA Inventory'!CR$3)+SUMIFS('ATL CR'!$J:$J,'ATL CR'!$I:$I,'ATL GA Inventory'!$B105,'ATL CR'!$L:$L,'ATL GA Inventory'!CR$3)</f>
        <v>0</v>
      </c>
      <c r="CS105" s="13">
        <f>SUMIFS('ATL RAW'!$J:$J,'ATL RAW'!$I:$I,'ATL GA Inventory'!$B105,'ATL RAW'!$L:$L,'ATL GA Inventory'!CS$3)+SUMIFS('ATL CR'!$J:$J,'ATL CR'!$I:$I,'ATL GA Inventory'!$B105,'ATL CR'!$L:$L,'ATL GA Inventory'!CS$3)</f>
        <v>0</v>
      </c>
      <c r="CT105" s="13">
        <f>SUMIFS('ATL RAW'!$J:$J,'ATL RAW'!$I:$I,'ATL GA Inventory'!$B105,'ATL RAW'!$L:$L,'ATL GA Inventory'!CT$3)+SUMIFS('ATL CR'!$J:$J,'ATL CR'!$I:$I,'ATL GA Inventory'!$B105,'ATL CR'!$L:$L,'ATL GA Inventory'!CT$3)</f>
        <v>0</v>
      </c>
      <c r="CU105" s="13">
        <f>SUMIFS('ATL RAW'!$J:$J,'ATL RAW'!$I:$I,'ATL GA Inventory'!$B105,'ATL RAW'!$L:$L,'ATL GA Inventory'!CU$3)+SUMIFS('ATL CR'!$J:$J,'ATL CR'!$I:$I,'ATL GA Inventory'!$B105,'ATL CR'!$L:$L,'ATL GA Inventory'!CU$3)</f>
        <v>0</v>
      </c>
      <c r="CV105" s="13">
        <f>SUMIFS('ATL RAW'!$J:$J,'ATL RAW'!$I:$I,'ATL GA Inventory'!$B105,'ATL RAW'!$L:$L,'ATL GA Inventory'!CV$3)+SUMIFS('ATL CR'!$J:$J,'ATL CR'!$I:$I,'ATL GA Inventory'!$B105,'ATL CR'!$L:$L,'ATL GA Inventory'!CV$3)</f>
        <v>0</v>
      </c>
      <c r="CW105" s="13">
        <f>SUMIFS('ATL RAW'!$J:$J,'ATL RAW'!$I:$I,'ATL GA Inventory'!$B105,'ATL RAW'!$L:$L,'ATL GA Inventory'!CW$3)+SUMIFS('ATL CR'!$J:$J,'ATL CR'!$I:$I,'ATL GA Inventory'!$B105,'ATL CR'!$L:$L,'ATL GA Inventory'!CW$3)</f>
        <v>0</v>
      </c>
      <c r="CX105" s="13">
        <f>SUMIFS('ATL RAW'!$J:$J,'ATL RAW'!$I:$I,'ATL GA Inventory'!$B105,'ATL RAW'!$L:$L,'ATL GA Inventory'!CX$3)+SUMIFS('ATL CR'!$J:$J,'ATL CR'!$I:$I,'ATL GA Inventory'!$B105,'ATL CR'!$L:$L,'ATL GA Inventory'!CX$3)</f>
        <v>0</v>
      </c>
      <c r="CY105" s="13">
        <f>SUMIFS('ATL RAW'!$J:$J,'ATL RAW'!$I:$I,'ATL GA Inventory'!$B105,'ATL RAW'!$L:$L,'ATL GA Inventory'!CY$3)+SUMIFS('ATL CR'!$J:$J,'ATL CR'!$I:$I,'ATL GA Inventory'!$B105,'ATL CR'!$L:$L,'ATL GA Inventory'!CY$3)</f>
        <v>0</v>
      </c>
      <c r="CZ105" s="13">
        <f>SUMIFS('ATL RAW'!$J:$J,'ATL RAW'!$I:$I,'ATL GA Inventory'!$B105,'ATL RAW'!$L:$L,'ATL GA Inventory'!CZ$3)+SUMIFS('ATL CR'!$J:$J,'ATL CR'!$I:$I,'ATL GA Inventory'!$B105,'ATL CR'!$L:$L,'ATL GA Inventory'!CZ$3)</f>
        <v>0</v>
      </c>
      <c r="DA105" s="13">
        <f>SUMIFS('ATL RAW'!$J:$J,'ATL RAW'!$I:$I,'ATL GA Inventory'!$B105,'ATL RAW'!$L:$L,'ATL GA Inventory'!DA$3)+SUMIFS('ATL CR'!$J:$J,'ATL CR'!$I:$I,'ATL GA Inventory'!$B105,'ATL CR'!$L:$L,'ATL GA Inventory'!DA$3)</f>
        <v>0</v>
      </c>
      <c r="DB105" s="13">
        <f>SUMIFS('ATL RAW'!$J:$J,'ATL RAW'!$I:$I,'ATL GA Inventory'!$B105,'ATL RAW'!$L:$L,'ATL GA Inventory'!DB$3)+SUMIFS('ATL CR'!$J:$J,'ATL CR'!$I:$I,'ATL GA Inventory'!$B105,'ATL CR'!$L:$L,'ATL GA Inventory'!DB$3)</f>
        <v>0</v>
      </c>
      <c r="DC105" s="13">
        <f>SUMIFS('ATL RAW'!$J:$J,'ATL RAW'!$I:$I,'ATL GA Inventory'!$B105,'ATL RAW'!$L:$L,'ATL GA Inventory'!DC$3)+SUMIFS('ATL CR'!$J:$J,'ATL CR'!$I:$I,'ATL GA Inventory'!$B105,'ATL CR'!$L:$L,'ATL GA Inventory'!DC$3)</f>
        <v>0</v>
      </c>
      <c r="DD105" s="13">
        <f>SUMIFS('ATL RAW'!$J:$J,'ATL RAW'!$I:$I,'ATL GA Inventory'!$B105,'ATL RAW'!$L:$L,'ATL GA Inventory'!DD$3)+SUMIFS('ATL CR'!$J:$J,'ATL CR'!$I:$I,'ATL GA Inventory'!$B105,'ATL CR'!$L:$L,'ATL GA Inventory'!DD$3)</f>
        <v>0</v>
      </c>
      <c r="DE105" s="13">
        <f>SUMIFS('ATL RAW'!$J:$J,'ATL RAW'!$I:$I,'ATL GA Inventory'!$B105,'ATL RAW'!$L:$L,'ATL GA Inventory'!DE$3)+SUMIFS('ATL CR'!$J:$J,'ATL CR'!$I:$I,'ATL GA Inventory'!$B105,'ATL CR'!$L:$L,'ATL GA Inventory'!DE$3)</f>
        <v>0</v>
      </c>
      <c r="DF105" s="13">
        <f>SUMIFS('ATL RAW'!$J:$J,'ATL RAW'!$I:$I,'ATL GA Inventory'!$B105,'ATL RAW'!$L:$L,'ATL GA Inventory'!DF$3)+SUMIFS('ATL CR'!$J:$J,'ATL CR'!$I:$I,'ATL GA Inventory'!$B105,'ATL CR'!$L:$L,'ATL GA Inventory'!DF$3)</f>
        <v>0</v>
      </c>
      <c r="DG105" s="13">
        <f>SUMIFS('ATL RAW'!$J:$J,'ATL RAW'!$I:$I,'ATL GA Inventory'!$B105,'ATL RAW'!$L:$L,'ATL GA Inventory'!DG$3)+SUMIFS('ATL CR'!$J:$J,'ATL CR'!$I:$I,'ATL GA Inventory'!$B105,'ATL CR'!$L:$L,'ATL GA Inventory'!DG$3)</f>
        <v>0</v>
      </c>
      <c r="DH105" s="13">
        <f>SUMIFS('ATL RAW'!$J:$J,'ATL RAW'!$I:$I,'ATL GA Inventory'!$B105,'ATL RAW'!$L:$L,'ATL GA Inventory'!DH$3)+SUMIFS('ATL CR'!$J:$J,'ATL CR'!$I:$I,'ATL GA Inventory'!$B105,'ATL CR'!$L:$L,'ATL GA Inventory'!DH$3)</f>
        <v>0</v>
      </c>
      <c r="DI105" s="13">
        <f>SUMIFS('ATL RAW'!$J:$J,'ATL RAW'!$I:$I,'ATL GA Inventory'!$B105,'ATL RAW'!$L:$L,'ATL GA Inventory'!DI$3)+SUMIFS('ATL CR'!$J:$J,'ATL CR'!$I:$I,'ATL GA Inventory'!$B105,'ATL CR'!$L:$L,'ATL GA Inventory'!DI$3)</f>
        <v>0</v>
      </c>
      <c r="DJ105" s="13">
        <f>SUMIFS('ATL RAW'!$J:$J,'ATL RAW'!$I:$I,'ATL GA Inventory'!$B105,'ATL RAW'!$L:$L,'ATL GA Inventory'!DJ$3)+SUMIFS('ATL CR'!$J:$J,'ATL CR'!$I:$I,'ATL GA Inventory'!$B105,'ATL CR'!$L:$L,'ATL GA Inventory'!DJ$3)</f>
        <v>0</v>
      </c>
      <c r="DK105" s="13">
        <f>SUMIFS('ATL RAW'!$J:$J,'ATL RAW'!$I:$I,'ATL GA Inventory'!$B105,'ATL RAW'!$L:$L,'ATL GA Inventory'!DK$3)+SUMIFS('ATL CR'!$J:$J,'ATL CR'!$I:$I,'ATL GA Inventory'!$B105,'ATL CR'!$L:$L,'ATL GA Inventory'!DK$3)</f>
        <v>0</v>
      </c>
      <c r="DL105" s="13">
        <f>SUMIFS('ATL RAW'!$J:$J,'ATL RAW'!$I:$I,'ATL GA Inventory'!$B105,'ATL RAW'!$L:$L,'ATL GA Inventory'!DL$3)+SUMIFS('ATL CR'!$J:$J,'ATL CR'!$I:$I,'ATL GA Inventory'!$B105,'ATL CR'!$L:$L,'ATL GA Inventory'!DL$3)</f>
        <v>0</v>
      </c>
      <c r="DM105" s="13">
        <f>SUMIFS('ATL RAW'!$J:$J,'ATL RAW'!$I:$I,'ATL GA Inventory'!$B105,'ATL RAW'!$L:$L,'ATL GA Inventory'!DM$3)+SUMIFS('ATL CR'!$J:$J,'ATL CR'!$I:$I,'ATL GA Inventory'!$B105,'ATL CR'!$L:$L,'ATL GA Inventory'!DM$3)</f>
        <v>0</v>
      </c>
      <c r="DN105" s="13">
        <f>SUMIFS('ATL RAW'!$J:$J,'ATL RAW'!$I:$I,'ATL GA Inventory'!$B105,'ATL RAW'!$L:$L,'ATL GA Inventory'!DN$3)+SUMIFS('ATL CR'!$J:$J,'ATL CR'!$I:$I,'ATL GA Inventory'!$B105,'ATL CR'!$L:$L,'ATL GA Inventory'!DN$3)</f>
        <v>0</v>
      </c>
      <c r="DO105" s="13">
        <f>SUMIFS('ATL RAW'!$J:$J,'ATL RAW'!$I:$I,'ATL GA Inventory'!$B105,'ATL RAW'!$L:$L,'ATL GA Inventory'!DO$3)+SUMIFS('ATL CR'!$J:$J,'ATL CR'!$I:$I,'ATL GA Inventory'!$B105,'ATL CR'!$L:$L,'ATL GA Inventory'!DO$3)</f>
        <v>0</v>
      </c>
      <c r="DP105" s="13">
        <f>SUMIFS('ATL RAW'!$J:$J,'ATL RAW'!$I:$I,'ATL GA Inventory'!$B105,'ATL RAW'!$L:$L,'ATL GA Inventory'!DP$3)+SUMIFS('ATL CR'!$J:$J,'ATL CR'!$I:$I,'ATL GA Inventory'!$B105,'ATL CR'!$L:$L,'ATL GA Inventory'!DP$3)</f>
        <v>0</v>
      </c>
      <c r="DQ105" s="13">
        <f>SUMIFS('ATL RAW'!$J:$J,'ATL RAW'!$I:$I,'ATL GA Inventory'!$B105,'ATL RAW'!$L:$L,'ATL GA Inventory'!DQ$3)+SUMIFS('ATL CR'!$J:$J,'ATL CR'!$I:$I,'ATL GA Inventory'!$B105,'ATL CR'!$L:$L,'ATL GA Inventory'!DQ$3)</f>
        <v>0</v>
      </c>
      <c r="DR105" s="13">
        <f>SUMIFS('ATL RAW'!$J:$J,'ATL RAW'!$I:$I,'ATL GA Inventory'!$B105,'ATL RAW'!$L:$L,'ATL GA Inventory'!DR$3)+SUMIFS('ATL CR'!$J:$J,'ATL CR'!$I:$I,'ATL GA Inventory'!$B105,'ATL CR'!$L:$L,'ATL GA Inventory'!DR$3)</f>
        <v>0</v>
      </c>
      <c r="DS105" s="13">
        <f>SUMIFS('ATL RAW'!$J:$J,'ATL RAW'!$I:$I,'ATL GA Inventory'!$B105,'ATL RAW'!$L:$L,'ATL GA Inventory'!DS$3)+SUMIFS('ATL CR'!$J:$J,'ATL CR'!$I:$I,'ATL GA Inventory'!$B105,'ATL CR'!$L:$L,'ATL GA Inventory'!DS$3)</f>
        <v>0</v>
      </c>
      <c r="DT105" s="13">
        <f>SUMIFS('ATL RAW'!$J:$J,'ATL RAW'!$I:$I,'ATL GA Inventory'!$B105,'ATL RAW'!$L:$L,'ATL GA Inventory'!DT$3)+SUMIFS('ATL CR'!$J:$J,'ATL CR'!$I:$I,'ATL GA Inventory'!$B105,'ATL CR'!$L:$L,'ATL GA Inventory'!DT$3)</f>
        <v>0</v>
      </c>
      <c r="DU105" s="13">
        <f>SUMIFS('ATL RAW'!$J:$J,'ATL RAW'!$I:$I,'ATL GA Inventory'!$B105,'ATL RAW'!$L:$L,'ATL GA Inventory'!DU$3)+SUMIFS('ATL CR'!$J:$J,'ATL CR'!$I:$I,'ATL GA Inventory'!$B105,'ATL CR'!$L:$L,'ATL GA Inventory'!DU$3)</f>
        <v>0</v>
      </c>
      <c r="DV105" s="13">
        <f>SUMIFS('ATL RAW'!$J:$J,'ATL RAW'!$I:$I,'ATL GA Inventory'!$B105,'ATL RAW'!$L:$L,'ATL GA Inventory'!DV$3)+SUMIFS('ATL CR'!$J:$J,'ATL CR'!$I:$I,'ATL GA Inventory'!$B105,'ATL CR'!$L:$L,'ATL GA Inventory'!DV$3)</f>
        <v>0</v>
      </c>
      <c r="DW105" s="13">
        <f>SUMIFS('ATL RAW'!$J:$J,'ATL RAW'!$I:$I,'ATL GA Inventory'!$B105,'ATL RAW'!$L:$L,'ATL GA Inventory'!DW$3)+SUMIFS('ATL CR'!$J:$J,'ATL CR'!$I:$I,'ATL GA Inventory'!$B105,'ATL CR'!$L:$L,'ATL GA Inventory'!DW$3)</f>
        <v>0</v>
      </c>
      <c r="DX105" s="13">
        <f>SUMIFS('ATL RAW'!$J:$J,'ATL RAW'!$I:$I,'ATL GA Inventory'!$B105,'ATL RAW'!$L:$L,'ATL GA Inventory'!DX$3)+SUMIFS('ATL CR'!$J:$J,'ATL CR'!$I:$I,'ATL GA Inventory'!$B105,'ATL CR'!$L:$L,'ATL GA Inventory'!DX$3)</f>
        <v>0</v>
      </c>
      <c r="DY105" s="13">
        <f>SUMIFS('ATL RAW'!$J:$J,'ATL RAW'!$I:$I,'ATL GA Inventory'!$B105,'ATL RAW'!$L:$L,'ATL GA Inventory'!DY$3)+SUMIFS('ATL CR'!$J:$J,'ATL CR'!$I:$I,'ATL GA Inventory'!$B105,'ATL CR'!$L:$L,'ATL GA Inventory'!DY$3)</f>
        <v>0</v>
      </c>
      <c r="DZ105" s="13">
        <f>SUMIFS('ATL RAW'!$J:$J,'ATL RAW'!$I:$I,'ATL GA Inventory'!$B105,'ATL RAW'!$L:$L,'ATL GA Inventory'!DZ$3)+SUMIFS('ATL CR'!$J:$J,'ATL CR'!$I:$I,'ATL GA Inventory'!$B105,'ATL CR'!$L:$L,'ATL GA Inventory'!DZ$3)</f>
        <v>0</v>
      </c>
      <c r="EA105" s="13">
        <f>SUMIFS('ATL RAW'!$J:$J,'ATL RAW'!$I:$I,'ATL GA Inventory'!$B105,'ATL RAW'!$L:$L,'ATL GA Inventory'!EA$3)+SUMIFS('ATL CR'!$J:$J,'ATL CR'!$I:$I,'ATL GA Inventory'!$B105,'ATL CR'!$L:$L,'ATL GA Inventory'!EA$3)</f>
        <v>0</v>
      </c>
      <c r="EB105" s="13">
        <f>SUMIFS('ATL RAW'!$J:$J,'ATL RAW'!$I:$I,'ATL GA Inventory'!$B105,'ATL RAW'!$L:$L,'ATL GA Inventory'!EB$3)+SUMIFS('ATL CR'!$J:$J,'ATL CR'!$I:$I,'ATL GA Inventory'!$B105,'ATL CR'!$L:$L,'ATL GA Inventory'!EB$3)</f>
        <v>0</v>
      </c>
      <c r="EC105" s="13">
        <f>SUMIFS('ATL RAW'!$J:$J,'ATL RAW'!$I:$I,'ATL GA Inventory'!$B105,'ATL RAW'!$L:$L,'ATL GA Inventory'!EC$3)+SUMIFS('ATL CR'!$J:$J,'ATL CR'!$I:$I,'ATL GA Inventory'!$B105,'ATL CR'!$L:$L,'ATL GA Inventory'!EC$3)</f>
        <v>0</v>
      </c>
      <c r="ED105" s="13">
        <f>SUMIFS('ATL RAW'!$J:$J,'ATL RAW'!$I:$I,'ATL GA Inventory'!$B105,'ATL RAW'!$L:$L,'ATL GA Inventory'!ED$3)+SUMIFS('ATL CR'!$J:$J,'ATL CR'!$I:$I,'ATL GA Inventory'!$B105,'ATL CR'!$L:$L,'ATL GA Inventory'!ED$3)</f>
        <v>0</v>
      </c>
      <c r="EE105" s="13">
        <f>SUMIFS('ATL RAW'!$J:$J,'ATL RAW'!$I:$I,'ATL GA Inventory'!$B105,'ATL RAW'!$L:$L,'ATL GA Inventory'!EE$3)+SUMIFS('ATL CR'!$J:$J,'ATL CR'!$I:$I,'ATL GA Inventory'!$B105,'ATL CR'!$L:$L,'ATL GA Inventory'!EE$3)</f>
        <v>0</v>
      </c>
      <c r="EF105" s="13">
        <f>SUMIFS('ATL RAW'!$J:$J,'ATL RAW'!$I:$I,'ATL GA Inventory'!$B105,'ATL RAW'!$L:$L,'ATL GA Inventory'!EF$3)+SUMIFS('ATL CR'!$J:$J,'ATL CR'!$I:$I,'ATL GA Inventory'!$B105,'ATL CR'!$L:$L,'ATL GA Inventory'!EF$3)</f>
        <v>0</v>
      </c>
      <c r="EG105" s="13">
        <f>SUMIFS('ATL RAW'!$J:$J,'ATL RAW'!$I:$I,'ATL GA Inventory'!$B105,'ATL RAW'!$L:$L,'ATL GA Inventory'!EG$3)+SUMIFS('ATL CR'!$J:$J,'ATL CR'!$I:$I,'ATL GA Inventory'!$B105,'ATL CR'!$L:$L,'ATL GA Inventory'!EG$3)</f>
        <v>0</v>
      </c>
      <c r="EH105" s="13">
        <f>SUMIFS('ATL RAW'!$J:$J,'ATL RAW'!$I:$I,'ATL GA Inventory'!$B105,'ATL RAW'!$L:$L,'ATL GA Inventory'!EH$3)+SUMIFS('ATL CR'!$J:$J,'ATL CR'!$I:$I,'ATL GA Inventory'!$B105,'ATL CR'!$L:$L,'ATL GA Inventory'!EH$3)</f>
        <v>0</v>
      </c>
      <c r="EI105" s="13">
        <f>SUMIFS('ATL RAW'!$J:$J,'ATL RAW'!$I:$I,'ATL GA Inventory'!$B105,'ATL RAW'!$L:$L,'ATL GA Inventory'!EI$3)+SUMIFS('ATL CR'!$J:$J,'ATL CR'!$I:$I,'ATL GA Inventory'!$B105,'ATL CR'!$L:$L,'ATL GA Inventory'!EI$3)</f>
        <v>0</v>
      </c>
      <c r="EJ105" s="13">
        <f>SUMIFS('ATL RAW'!$J:$J,'ATL RAW'!$I:$I,'ATL GA Inventory'!$B105,'ATL RAW'!$L:$L,'ATL GA Inventory'!EJ$3)+SUMIFS('ATL CR'!$J:$J,'ATL CR'!$I:$I,'ATL GA Inventory'!$B105,'ATL CR'!$L:$L,'ATL GA Inventory'!EJ$3)</f>
        <v>0</v>
      </c>
      <c r="EK105" s="13">
        <f>SUMIFS('ATL RAW'!$J:$J,'ATL RAW'!$I:$I,'ATL GA Inventory'!$B105,'ATL RAW'!$L:$L,'ATL GA Inventory'!EK$3)+SUMIFS('ATL CR'!$J:$J,'ATL CR'!$I:$I,'ATL GA Inventory'!$B105,'ATL CR'!$L:$L,'ATL GA Inventory'!EK$3)</f>
        <v>0</v>
      </c>
      <c r="EL105" s="13">
        <f>SUMIFS('ATL RAW'!$J:$J,'ATL RAW'!$I:$I,'ATL GA Inventory'!$B105,'ATL RAW'!$L:$L,'ATL GA Inventory'!EL$3)+SUMIFS('ATL CR'!$J:$J,'ATL CR'!$I:$I,'ATL GA Inventory'!$B105,'ATL CR'!$L:$L,'ATL GA Inventory'!EL$3)</f>
        <v>0</v>
      </c>
      <c r="EM105" s="13">
        <f>SUMIFS('ATL RAW'!$J:$J,'ATL RAW'!$I:$I,'ATL GA Inventory'!$B105,'ATL RAW'!$L:$L,'ATL GA Inventory'!EM$3)+SUMIFS('ATL CR'!$J:$J,'ATL CR'!$I:$I,'ATL GA Inventory'!$B105,'ATL CR'!$L:$L,'ATL GA Inventory'!EM$3)</f>
        <v>0</v>
      </c>
      <c r="EN105" s="13">
        <f>SUMIFS('ATL RAW'!$J:$J,'ATL RAW'!$I:$I,'ATL GA Inventory'!$B105,'ATL RAW'!$L:$L,'ATL GA Inventory'!EN$3)+SUMIFS('ATL CR'!$J:$J,'ATL CR'!$I:$I,'ATL GA Inventory'!$B105,'ATL CR'!$L:$L,'ATL GA Inventory'!EN$3)</f>
        <v>0</v>
      </c>
      <c r="EO105" s="13">
        <f>SUMIFS('ATL RAW'!$J:$J,'ATL RAW'!$I:$I,'ATL GA Inventory'!$B105,'ATL RAW'!$L:$L,'ATL GA Inventory'!EO$3)+SUMIFS('ATL CR'!$J:$J,'ATL CR'!$I:$I,'ATL GA Inventory'!$B105,'ATL CR'!$L:$L,'ATL GA Inventory'!EO$3)</f>
        <v>0</v>
      </c>
      <c r="EP105" s="13">
        <f>SUMIFS('ATL RAW'!$J:$J,'ATL RAW'!$I:$I,'ATL GA Inventory'!$B105,'ATL RAW'!$L:$L,'ATL GA Inventory'!EP$3)+SUMIFS('ATL CR'!$J:$J,'ATL CR'!$I:$I,'ATL GA Inventory'!$B105,'ATL CR'!$L:$L,'ATL GA Inventory'!EP$3)</f>
        <v>0</v>
      </c>
      <c r="EQ105" s="13">
        <f>SUMIFS('ATL RAW'!$J:$J,'ATL RAW'!$I:$I,'ATL GA Inventory'!$B105,'ATL RAW'!$L:$L,'ATL GA Inventory'!EQ$3)+SUMIFS('ATL CR'!$J:$J,'ATL CR'!$I:$I,'ATL GA Inventory'!$B105,'ATL CR'!$L:$L,'ATL GA Inventory'!EQ$3)</f>
        <v>0</v>
      </c>
      <c r="ER105" s="13">
        <f>SUMIFS('ATL RAW'!$J:$J,'ATL RAW'!$I:$I,'ATL GA Inventory'!$B105,'ATL RAW'!$L:$L,'ATL GA Inventory'!ER$3)+SUMIFS('ATL CR'!$J:$J,'ATL CR'!$I:$I,'ATL GA Inventory'!$B105,'ATL CR'!$L:$L,'ATL GA Inventory'!ER$3)</f>
        <v>0</v>
      </c>
      <c r="ES105" s="13">
        <f>SUMIFS('ATL RAW'!$J:$J,'ATL RAW'!$I:$I,'ATL GA Inventory'!$B105,'ATL RAW'!$L:$L,'ATL GA Inventory'!ES$3)+SUMIFS('ATL CR'!$J:$J,'ATL CR'!$I:$I,'ATL GA Inventory'!$B105,'ATL CR'!$L:$L,'ATL GA Inventory'!ES$3)</f>
        <v>0</v>
      </c>
      <c r="ET105" s="13">
        <f>SUMIFS('ATL RAW'!$J:$J,'ATL RAW'!$I:$I,'ATL GA Inventory'!$B105,'ATL RAW'!$L:$L,'ATL GA Inventory'!ET$3)+SUMIFS('ATL CR'!$J:$J,'ATL CR'!$I:$I,'ATL GA Inventory'!$B105,'ATL CR'!$L:$L,'ATL GA Inventory'!ET$3)</f>
        <v>0</v>
      </c>
      <c r="EU105" s="13">
        <f>SUMIFS('ATL RAW'!$J:$J,'ATL RAW'!$I:$I,'ATL GA Inventory'!$B105,'ATL RAW'!$L:$L,'ATL GA Inventory'!EU$3)+SUMIFS('ATL CR'!$J:$J,'ATL CR'!$I:$I,'ATL GA Inventory'!$B105,'ATL CR'!$L:$L,'ATL GA Inventory'!EU$3)</f>
        <v>0</v>
      </c>
      <c r="EV105" s="13">
        <f>SUMIFS('ATL RAW'!$J:$J,'ATL RAW'!$I:$I,'ATL GA Inventory'!$B105,'ATL RAW'!$L:$L,'ATL GA Inventory'!EV$3)+SUMIFS('ATL CR'!$J:$J,'ATL CR'!$I:$I,'ATL GA Inventory'!$B105,'ATL CR'!$L:$L,'ATL GA Inventory'!EV$3)</f>
        <v>0</v>
      </c>
      <c r="EW105" s="13">
        <f>SUMIFS('ATL RAW'!$J:$J,'ATL RAW'!$I:$I,'ATL GA Inventory'!$B105,'ATL RAW'!$L:$L,'ATL GA Inventory'!EW$3)+SUMIFS('ATL CR'!$J:$J,'ATL CR'!$I:$I,'ATL GA Inventory'!$B105,'ATL CR'!$L:$L,'ATL GA Inventory'!EW$3)</f>
        <v>0</v>
      </c>
      <c r="EX105" s="13">
        <f>SUMIFS('ATL RAW'!$J:$J,'ATL RAW'!$I:$I,'ATL GA Inventory'!$B105,'ATL RAW'!$L:$L,'ATL GA Inventory'!EX$3)+SUMIFS('ATL CR'!$J:$J,'ATL CR'!$I:$I,'ATL GA Inventory'!$B105,'ATL CR'!$L:$L,'ATL GA Inventory'!EX$3)</f>
        <v>0</v>
      </c>
      <c r="EY105" s="13">
        <f>SUMIFS('ATL RAW'!$J:$J,'ATL RAW'!$I:$I,'ATL GA Inventory'!$B105,'ATL RAW'!$L:$L,'ATL GA Inventory'!EY$3)+SUMIFS('ATL CR'!$J:$J,'ATL CR'!$I:$I,'ATL GA Inventory'!$B105,'ATL CR'!$L:$L,'ATL GA Inventory'!EY$3)</f>
        <v>0</v>
      </c>
      <c r="EZ105" s="13">
        <f>SUMIFS('ATL RAW'!$J:$J,'ATL RAW'!$I:$I,'ATL GA Inventory'!$B105,'ATL RAW'!$L:$L,'ATL GA Inventory'!EZ$3)+SUMIFS('ATL CR'!$J:$J,'ATL CR'!$I:$I,'ATL GA Inventory'!$B105,'ATL CR'!$L:$L,'ATL GA Inventory'!EZ$3)</f>
        <v>0</v>
      </c>
      <c r="FA105" s="13">
        <f>SUMIFS('ATL RAW'!$J:$J,'ATL RAW'!$I:$I,'ATL GA Inventory'!$B105,'ATL RAW'!$L:$L,'ATL GA Inventory'!FA$3)+SUMIFS('ATL CR'!$J:$J,'ATL CR'!$I:$I,'ATL GA Inventory'!$B105,'ATL CR'!$L:$L,'ATL GA Inventory'!FA$3)</f>
        <v>0</v>
      </c>
      <c r="FB105" s="13">
        <f>SUMIFS('ATL RAW'!$J:$J,'ATL RAW'!$I:$I,'ATL GA Inventory'!$B105,'ATL RAW'!$L:$L,'ATL GA Inventory'!FB$3)+SUMIFS('ATL CR'!$J:$J,'ATL CR'!$I:$I,'ATL GA Inventory'!$B105,'ATL CR'!$L:$L,'ATL GA Inventory'!FB$3)</f>
        <v>0</v>
      </c>
      <c r="FC105" s="13">
        <f>SUMIFS('ATL RAW'!$J:$J,'ATL RAW'!$I:$I,'ATL GA Inventory'!$B105,'ATL RAW'!$L:$L,'ATL GA Inventory'!FC$3)+SUMIFS('ATL CR'!$J:$J,'ATL CR'!$I:$I,'ATL GA Inventory'!$B105,'ATL CR'!$L:$L,'ATL GA Inventory'!FC$3)</f>
        <v>0</v>
      </c>
      <c r="FD105" s="13">
        <f>SUMIFS('ATL RAW'!$J:$J,'ATL RAW'!$I:$I,'ATL GA Inventory'!$B105,'ATL RAW'!$L:$L,'ATL GA Inventory'!FD$3)+SUMIFS('ATL CR'!$J:$J,'ATL CR'!$I:$I,'ATL GA Inventory'!$B105,'ATL CR'!$L:$L,'ATL GA Inventory'!FD$3)</f>
        <v>0</v>
      </c>
      <c r="FE105" s="13">
        <f>SUMIFS('ATL RAW'!$J:$J,'ATL RAW'!$I:$I,'ATL GA Inventory'!$B105,'ATL RAW'!$L:$L,'ATL GA Inventory'!FE$3)+SUMIFS('ATL CR'!$J:$J,'ATL CR'!$I:$I,'ATL GA Inventory'!$B105,'ATL CR'!$L:$L,'ATL GA Inventory'!FE$3)</f>
        <v>0</v>
      </c>
      <c r="FF105" s="13">
        <f>SUMIFS('ATL RAW'!$J:$J,'ATL RAW'!$I:$I,'ATL GA Inventory'!$B105,'ATL RAW'!$L:$L,'ATL GA Inventory'!FF$3)+SUMIFS('ATL CR'!$J:$J,'ATL CR'!$I:$I,'ATL GA Inventory'!$B105,'ATL CR'!$L:$L,'ATL GA Inventory'!FF$3)</f>
        <v>0</v>
      </c>
      <c r="FG105" s="13">
        <f>SUMIFS('ATL RAW'!$J:$J,'ATL RAW'!$I:$I,'ATL GA Inventory'!$B105,'ATL RAW'!$L:$L,'ATL GA Inventory'!FG$3)+SUMIFS('ATL CR'!$J:$J,'ATL CR'!$I:$I,'ATL GA Inventory'!$B105,'ATL CR'!$L:$L,'ATL GA Inventory'!FG$3)</f>
        <v>0</v>
      </c>
      <c r="FH105" s="13">
        <f>SUMIFS('ATL RAW'!$J:$J,'ATL RAW'!$I:$I,'ATL GA Inventory'!$B105,'ATL RAW'!$L:$L,'ATL GA Inventory'!FH$3)+SUMIFS('ATL CR'!$J:$J,'ATL CR'!$I:$I,'ATL GA Inventory'!$B105,'ATL CR'!$L:$L,'ATL GA Inventory'!FH$3)</f>
        <v>0</v>
      </c>
      <c r="FI105" s="13">
        <f>SUMIFS('ATL RAW'!$J:$J,'ATL RAW'!$I:$I,'ATL GA Inventory'!$B105,'ATL RAW'!$L:$L,'ATL GA Inventory'!FI$3)+SUMIFS('ATL CR'!$J:$J,'ATL CR'!$I:$I,'ATL GA Inventory'!$B105,'ATL CR'!$L:$L,'ATL GA Inventory'!FI$3)</f>
        <v>0</v>
      </c>
      <c r="FJ105" s="13">
        <f>SUMIFS('ATL RAW'!$J:$J,'ATL RAW'!$I:$I,'ATL GA Inventory'!$B105,'ATL RAW'!$L:$L,'ATL GA Inventory'!FJ$3)+SUMIFS('ATL CR'!$J:$J,'ATL CR'!$I:$I,'ATL GA Inventory'!$B105,'ATL CR'!$L:$L,'ATL GA Inventory'!FJ$3)</f>
        <v>0</v>
      </c>
      <c r="FK105" s="13">
        <f>SUMIFS('ATL RAW'!$J:$J,'ATL RAW'!$I:$I,'ATL GA Inventory'!$B105,'ATL RAW'!$L:$L,'ATL GA Inventory'!FK$3)+SUMIFS('ATL CR'!$J:$J,'ATL CR'!$I:$I,'ATL GA Inventory'!$B105,'ATL CR'!$L:$L,'ATL GA Inventory'!FK$3)</f>
        <v>0</v>
      </c>
      <c r="FL105" s="13">
        <f>SUMIFS('ATL RAW'!$J:$J,'ATL RAW'!$I:$I,'ATL GA Inventory'!$B105,'ATL RAW'!$L:$L,'ATL GA Inventory'!FL$3)+SUMIFS('ATL CR'!$J:$J,'ATL CR'!$I:$I,'ATL GA Inventory'!$B105,'ATL CR'!$L:$L,'ATL GA Inventory'!FL$3)</f>
        <v>0</v>
      </c>
      <c r="FM105" s="13">
        <f>SUMIFS('ATL RAW'!$J:$J,'ATL RAW'!$I:$I,'ATL GA Inventory'!$B105,'ATL RAW'!$L:$L,'ATL GA Inventory'!FM$3)+SUMIFS('ATL CR'!$J:$J,'ATL CR'!$I:$I,'ATL GA Inventory'!$B105,'ATL CR'!$L:$L,'ATL GA Inventory'!FM$3)</f>
        <v>0</v>
      </c>
      <c r="FN105" s="13">
        <f>SUMIFS('ATL RAW'!$J:$J,'ATL RAW'!$I:$I,'ATL GA Inventory'!$B105,'ATL RAW'!$L:$L,'ATL GA Inventory'!FN$3)+SUMIFS('ATL CR'!$J:$J,'ATL CR'!$I:$I,'ATL GA Inventory'!$B105,'ATL CR'!$L:$L,'ATL GA Inventory'!FN$3)</f>
        <v>0</v>
      </c>
      <c r="FO105" s="13">
        <f>SUMIFS('ATL RAW'!$J:$J,'ATL RAW'!$I:$I,'ATL GA Inventory'!$B105,'ATL RAW'!$L:$L,'ATL GA Inventory'!FO$3)+SUMIFS('ATL CR'!$J:$J,'ATL CR'!$I:$I,'ATL GA Inventory'!$B105,'ATL CR'!$L:$L,'ATL GA Inventory'!FO$3)</f>
        <v>0</v>
      </c>
      <c r="FP105" s="13">
        <f>SUMIFS('ATL RAW'!$J:$J,'ATL RAW'!$I:$I,'ATL GA Inventory'!$B105,'ATL RAW'!$L:$L,'ATL GA Inventory'!FP$3)+SUMIFS('ATL CR'!$J:$J,'ATL CR'!$I:$I,'ATL GA Inventory'!$B105,'ATL CR'!$L:$L,'ATL GA Inventory'!FP$3)</f>
        <v>0</v>
      </c>
      <c r="FQ105" s="13">
        <f>SUMIFS('ATL RAW'!$J:$J,'ATL RAW'!$I:$I,'ATL GA Inventory'!$B105,'ATL RAW'!$L:$L,'ATL GA Inventory'!FQ$3)+SUMIFS('ATL CR'!$J:$J,'ATL CR'!$I:$I,'ATL GA Inventory'!$B105,'ATL CR'!$L:$L,'ATL GA Inventory'!FQ$3)</f>
        <v>0</v>
      </c>
      <c r="FR105" s="13">
        <f>SUMIFS('ATL RAW'!$J:$J,'ATL RAW'!$I:$I,'ATL GA Inventory'!$B105,'ATL RAW'!$L:$L,'ATL GA Inventory'!FR$3)+SUMIFS('ATL CR'!$J:$J,'ATL CR'!$I:$I,'ATL GA Inventory'!$B105,'ATL CR'!$L:$L,'ATL GA Inventory'!FR$3)</f>
        <v>0</v>
      </c>
      <c r="FS105" s="13">
        <f>SUMIFS('ATL RAW'!$J:$J,'ATL RAW'!$I:$I,'ATL GA Inventory'!$B105,'ATL RAW'!$L:$L,'ATL GA Inventory'!FS$3)+SUMIFS('ATL CR'!$J:$J,'ATL CR'!$I:$I,'ATL GA Inventory'!$B105,'ATL CR'!$L:$L,'ATL GA Inventory'!FS$3)</f>
        <v>0</v>
      </c>
      <c r="FT105" s="13">
        <f>SUMIFS('ATL RAW'!$J:$J,'ATL RAW'!$I:$I,'ATL GA Inventory'!$B105,'ATL RAW'!$L:$L,'ATL GA Inventory'!FT$3)+SUMIFS('ATL CR'!$J:$J,'ATL CR'!$I:$I,'ATL GA Inventory'!$B105,'ATL CR'!$L:$L,'ATL GA Inventory'!FT$3)</f>
        <v>0</v>
      </c>
      <c r="FU105" s="13">
        <f>SUMIFS('ATL RAW'!$J:$J,'ATL RAW'!$I:$I,'ATL GA Inventory'!$B105,'ATL RAW'!$L:$L,'ATL GA Inventory'!FU$3)+SUMIFS('ATL CR'!$J:$J,'ATL CR'!$I:$I,'ATL GA Inventory'!$B105,'ATL CR'!$L:$L,'ATL GA Inventory'!FU$3)</f>
        <v>0</v>
      </c>
      <c r="FV105" s="13">
        <f>SUMIFS('ATL RAW'!$J:$J,'ATL RAW'!$I:$I,'ATL GA Inventory'!$B105,'ATL RAW'!$L:$L,'ATL GA Inventory'!FV$3)+SUMIFS('ATL CR'!$J:$J,'ATL CR'!$I:$I,'ATL GA Inventory'!$B105,'ATL CR'!$L:$L,'ATL GA Inventory'!FV$3)</f>
        <v>0</v>
      </c>
      <c r="FW105" s="13">
        <f>SUMIFS('ATL RAW'!$J:$J,'ATL RAW'!$I:$I,'ATL GA Inventory'!$B105,'ATL RAW'!$L:$L,'ATL GA Inventory'!FW$3)+SUMIFS('ATL CR'!$J:$J,'ATL CR'!$I:$I,'ATL GA Inventory'!$B105,'ATL CR'!$L:$L,'ATL GA Inventory'!FW$3)</f>
        <v>0</v>
      </c>
      <c r="FX105" s="13">
        <f>SUMIFS('ATL RAW'!$J:$J,'ATL RAW'!$I:$I,'ATL GA Inventory'!$B105,'ATL RAW'!$L:$L,'ATL GA Inventory'!FX$3)+SUMIFS('ATL CR'!$J:$J,'ATL CR'!$I:$I,'ATL GA Inventory'!$B105,'ATL CR'!$L:$L,'ATL GA Inventory'!FX$3)</f>
        <v>0</v>
      </c>
      <c r="FY105" s="13">
        <f>SUMIFS('ATL RAW'!$J:$J,'ATL RAW'!$I:$I,'ATL GA Inventory'!$B105,'ATL RAW'!$L:$L,'ATL GA Inventory'!FY$3)+SUMIFS('ATL CR'!$J:$J,'ATL CR'!$I:$I,'ATL GA Inventory'!$B105,'ATL CR'!$L:$L,'ATL GA Inventory'!FY$3)</f>
        <v>0</v>
      </c>
      <c r="FZ105" s="13">
        <f>SUMIFS('ATL RAW'!$J:$J,'ATL RAW'!$I:$I,'ATL GA Inventory'!$B105,'ATL RAW'!$L:$L,'ATL GA Inventory'!FZ$3)+SUMIFS('ATL CR'!$J:$J,'ATL CR'!$I:$I,'ATL GA Inventory'!$B105,'ATL CR'!$L:$L,'ATL GA Inventory'!FZ$3)</f>
        <v>0</v>
      </c>
      <c r="GA105" s="13">
        <f>SUMIFS('ATL RAW'!$J:$J,'ATL RAW'!$I:$I,'ATL GA Inventory'!$B105,'ATL RAW'!$L:$L,'ATL GA Inventory'!GA$3)+SUMIFS('ATL CR'!$J:$J,'ATL CR'!$I:$I,'ATL GA Inventory'!$B105,'ATL CR'!$L:$L,'ATL GA Inventory'!GA$3)</f>
        <v>0</v>
      </c>
      <c r="GB105" s="13">
        <f>SUMIFS('ATL RAW'!$J:$J,'ATL RAW'!$I:$I,'ATL GA Inventory'!$B105,'ATL RAW'!$L:$L,'ATL GA Inventory'!GB$3)+SUMIFS('ATL CR'!$J:$J,'ATL CR'!$I:$I,'ATL GA Inventory'!$B105,'ATL CR'!$L:$L,'ATL GA Inventory'!GB$3)</f>
        <v>0</v>
      </c>
      <c r="GC105" s="13">
        <f>SUMIFS('ATL RAW'!$J:$J,'ATL RAW'!$I:$I,'ATL GA Inventory'!$B105,'ATL RAW'!$L:$L,'ATL GA Inventory'!GC$3)+SUMIFS('ATL CR'!$J:$J,'ATL CR'!$I:$I,'ATL GA Inventory'!$B105,'ATL CR'!$L:$L,'ATL GA Inventory'!GC$3)</f>
        <v>0</v>
      </c>
      <c r="GD105" s="13">
        <f>SUMIFS('ATL RAW'!$J:$J,'ATL RAW'!$I:$I,'ATL GA Inventory'!$B105,'ATL RAW'!$L:$L,'ATL GA Inventory'!GD$3)+SUMIFS('ATL CR'!$J:$J,'ATL CR'!$I:$I,'ATL GA Inventory'!$B105,'ATL CR'!$L:$L,'ATL GA Inventory'!GD$3)</f>
        <v>0</v>
      </c>
      <c r="GE105" s="13">
        <f>SUMIFS('ATL RAW'!$J:$J,'ATL RAW'!$I:$I,'ATL GA Inventory'!$B105,'ATL RAW'!$L:$L,'ATL GA Inventory'!GE$3)+SUMIFS('ATL CR'!$J:$J,'ATL CR'!$I:$I,'ATL GA Inventory'!$B105,'ATL CR'!$L:$L,'ATL GA Inventory'!GE$3)</f>
        <v>0</v>
      </c>
      <c r="GF105" s="13">
        <f>SUMIFS('ATL RAW'!$J:$J,'ATL RAW'!$I:$I,'ATL GA Inventory'!$B105,'ATL RAW'!$L:$L,'ATL GA Inventory'!GF$3)+SUMIFS('ATL CR'!$J:$J,'ATL CR'!$I:$I,'ATL GA Inventory'!$B105,'ATL CR'!$L:$L,'ATL GA Inventory'!GF$3)</f>
        <v>0</v>
      </c>
      <c r="GG105" s="13">
        <f>SUMIFS('ATL RAW'!$J:$J,'ATL RAW'!$I:$I,'ATL GA Inventory'!$B105,'ATL RAW'!$L:$L,'ATL GA Inventory'!GG$3)+SUMIFS('ATL CR'!$J:$J,'ATL CR'!$I:$I,'ATL GA Inventory'!$B105,'ATL CR'!$L:$L,'ATL GA Inventory'!GG$3)</f>
        <v>0</v>
      </c>
      <c r="GH105" s="13">
        <f>SUMIFS('ATL RAW'!$J:$J,'ATL RAW'!$I:$I,'ATL GA Inventory'!$B105,'ATL RAW'!$L:$L,'ATL GA Inventory'!GH$3)+SUMIFS('ATL CR'!$J:$J,'ATL CR'!$I:$I,'ATL GA Inventory'!$B105,'ATL CR'!$L:$L,'ATL GA Inventory'!GH$3)</f>
        <v>0</v>
      </c>
      <c r="GI105" s="13">
        <f>SUMIFS('ATL RAW'!$J:$J,'ATL RAW'!$I:$I,'ATL GA Inventory'!$B105,'ATL RAW'!$L:$L,'ATL GA Inventory'!GI$3)+SUMIFS('ATL CR'!$J:$J,'ATL CR'!$I:$I,'ATL GA Inventory'!$B105,'ATL CR'!$L:$L,'ATL GA Inventory'!GI$3)</f>
        <v>0</v>
      </c>
      <c r="GJ105" s="13">
        <f>SUMIFS('ATL RAW'!$J:$J,'ATL RAW'!$I:$I,'ATL GA Inventory'!$B105,'ATL RAW'!$L:$L,'ATL GA Inventory'!GJ$3)+SUMIFS('ATL CR'!$J:$J,'ATL CR'!$I:$I,'ATL GA Inventory'!$B105,'ATL CR'!$L:$L,'ATL GA Inventory'!GJ$3)</f>
        <v>0</v>
      </c>
      <c r="GK105" s="13">
        <f>SUMIFS('ATL RAW'!$J:$J,'ATL RAW'!$I:$I,'ATL GA Inventory'!$B105,'ATL RAW'!$L:$L,'ATL GA Inventory'!GK$3)+SUMIFS('ATL CR'!$J:$J,'ATL CR'!$I:$I,'ATL GA Inventory'!$B105,'ATL CR'!$L:$L,'ATL GA Inventory'!GK$3)</f>
        <v>0</v>
      </c>
      <c r="GL105" s="13">
        <f>SUMIFS('ATL RAW'!$J:$J,'ATL RAW'!$I:$I,'ATL GA Inventory'!$B105,'ATL RAW'!$L:$L,'ATL GA Inventory'!GL$3)+SUMIFS('ATL CR'!$J:$J,'ATL CR'!$I:$I,'ATL GA Inventory'!$B105,'ATL CR'!$L:$L,'ATL GA Inventory'!GL$3)</f>
        <v>0</v>
      </c>
      <c r="GM105" s="13">
        <f>SUMIFS('ATL RAW'!$J:$J,'ATL RAW'!$I:$I,'ATL GA Inventory'!$B105,'ATL RAW'!$L:$L,'ATL GA Inventory'!GM$3)+SUMIFS('ATL CR'!$J:$J,'ATL CR'!$I:$I,'ATL GA Inventory'!$B105,'ATL CR'!$L:$L,'ATL GA Inventory'!GM$3)</f>
        <v>0</v>
      </c>
      <c r="GN105" s="13">
        <f>SUMIFS('ATL RAW'!$J:$J,'ATL RAW'!$I:$I,'ATL GA Inventory'!$B105,'ATL RAW'!$L:$L,'ATL GA Inventory'!GN$3)+SUMIFS('ATL CR'!$J:$J,'ATL CR'!$I:$I,'ATL GA Inventory'!$B105,'ATL CR'!$L:$L,'ATL GA Inventory'!GN$3)</f>
        <v>0</v>
      </c>
      <c r="GO105" s="13">
        <f>SUMIFS('ATL RAW'!$J:$J,'ATL RAW'!$I:$I,'ATL GA Inventory'!$B105,'ATL RAW'!$L:$L,'ATL GA Inventory'!GO$3)+SUMIFS('ATL CR'!$J:$J,'ATL CR'!$I:$I,'ATL GA Inventory'!$B105,'ATL CR'!$L:$L,'ATL GA Inventory'!GO$3)</f>
        <v>0</v>
      </c>
      <c r="GP105" s="13">
        <f>SUMIFS('ATL RAW'!$J:$J,'ATL RAW'!$I:$I,'ATL GA Inventory'!$B105,'ATL RAW'!$L:$L,'ATL GA Inventory'!GP$3)+SUMIFS('ATL CR'!$J:$J,'ATL CR'!$I:$I,'ATL GA Inventory'!$B105,'ATL CR'!$L:$L,'ATL GA Inventory'!GP$3)</f>
        <v>0</v>
      </c>
      <c r="GQ105" s="13">
        <f>SUMIFS('ATL RAW'!$J:$J,'ATL RAW'!$I:$I,'ATL GA Inventory'!$B105,'ATL RAW'!$L:$L,'ATL GA Inventory'!GQ$3)+SUMIFS('ATL CR'!$J:$J,'ATL CR'!$I:$I,'ATL GA Inventory'!$B105,'ATL CR'!$L:$L,'ATL GA Inventory'!GQ$3)</f>
        <v>0</v>
      </c>
      <c r="GR105" s="13">
        <f>SUMIFS('ATL RAW'!$J:$J,'ATL RAW'!$I:$I,'ATL GA Inventory'!$B105,'ATL RAW'!$L:$L,'ATL GA Inventory'!GR$3)+SUMIFS('ATL CR'!$J:$J,'ATL CR'!$I:$I,'ATL GA Inventory'!$B105,'ATL CR'!$L:$L,'ATL GA Inventory'!GR$3)</f>
        <v>0</v>
      </c>
      <c r="GS105" s="13">
        <f>SUMIFS('ATL RAW'!$J:$J,'ATL RAW'!$I:$I,'ATL GA Inventory'!$B105,'ATL RAW'!$L:$L,'ATL GA Inventory'!GS$3)+SUMIFS('ATL CR'!$J:$J,'ATL CR'!$I:$I,'ATL GA Inventory'!$B105,'ATL CR'!$L:$L,'ATL GA Inventory'!GS$3)</f>
        <v>0</v>
      </c>
      <c r="GT105" s="13">
        <f>SUMIFS('ATL RAW'!$J:$J,'ATL RAW'!$I:$I,'ATL GA Inventory'!$B105,'ATL RAW'!$L:$L,'ATL GA Inventory'!GT$3)+SUMIFS('ATL CR'!$J:$J,'ATL CR'!$I:$I,'ATL GA Inventory'!$B105,'ATL CR'!$L:$L,'ATL GA Inventory'!GT$3)</f>
        <v>0</v>
      </c>
      <c r="GU105" s="13">
        <f>SUMIFS('ATL RAW'!$J:$J,'ATL RAW'!$I:$I,'ATL GA Inventory'!$B105,'ATL RAW'!$L:$L,'ATL GA Inventory'!GU$3)+SUMIFS('ATL CR'!$J:$J,'ATL CR'!$I:$I,'ATL GA Inventory'!$B105,'ATL CR'!$L:$L,'ATL GA Inventory'!GU$3)</f>
        <v>0</v>
      </c>
      <c r="GV105" s="13">
        <f>SUMIFS('ATL RAW'!$J:$J,'ATL RAW'!$I:$I,'ATL GA Inventory'!$B105,'ATL RAW'!$L:$L,'ATL GA Inventory'!GV$3)+SUMIFS('ATL CR'!$J:$J,'ATL CR'!$I:$I,'ATL GA Inventory'!$B105,'ATL CR'!$L:$L,'ATL GA Inventory'!GV$3)</f>
        <v>0</v>
      </c>
      <c r="GW105" s="13">
        <f>SUMIFS('ATL RAW'!$J:$J,'ATL RAW'!$I:$I,'ATL GA Inventory'!$B105,'ATL RAW'!$L:$L,'ATL GA Inventory'!GW$3)+SUMIFS('ATL CR'!$J:$J,'ATL CR'!$I:$I,'ATL GA Inventory'!$B105,'ATL CR'!$L:$L,'ATL GA Inventory'!GW$3)</f>
        <v>0</v>
      </c>
      <c r="GX105" s="13">
        <f>SUMIFS('ATL RAW'!$J:$J,'ATL RAW'!$I:$I,'ATL GA Inventory'!$B105,'ATL RAW'!$L:$L,'ATL GA Inventory'!GX$3)+SUMIFS('ATL CR'!$J:$J,'ATL CR'!$I:$I,'ATL GA Inventory'!$B105,'ATL CR'!$L:$L,'ATL GA Inventory'!GX$3)</f>
        <v>0</v>
      </c>
      <c r="GY105" s="13">
        <f>SUMIFS('ATL RAW'!$J:$J,'ATL RAW'!$I:$I,'ATL GA Inventory'!$B105,'ATL RAW'!$L:$L,'ATL GA Inventory'!GY$3)+SUMIFS('ATL CR'!$J:$J,'ATL CR'!$I:$I,'ATL GA Inventory'!$B105,'ATL CR'!$L:$L,'ATL GA Inventory'!GY$3)</f>
        <v>0</v>
      </c>
    </row>
    <row r="106" spans="1:207">
      <c r="A106" s="15" t="s">
        <v>8123</v>
      </c>
      <c r="B106" s="15">
        <f t="shared" si="13"/>
        <v>49403540</v>
      </c>
      <c r="C106" s="15" t="str">
        <f t="shared" si="13"/>
        <v>Q.PEAK DUO BLK ML-G10+</v>
      </c>
      <c r="D106" s="14">
        <f t="shared" si="13"/>
        <v>400</v>
      </c>
      <c r="E106" s="13">
        <f>SUMIFS('ATL RAW'!$J:$J,'ATL RAW'!$I:$I,'ATL GA Inventory'!$B106,'ATL RAW'!$L:$L,'ATL GA Inventory'!E$3)+SUMIFS('ATL CR'!$J:$J,'ATL CR'!$I:$I,'ATL GA Inventory'!$B106,'ATL CR'!$L:$L,'ATL GA Inventory'!E$3)</f>
        <v>0</v>
      </c>
      <c r="F106" s="13">
        <f>SUMIFS('ATL RAW'!$J:$J,'ATL RAW'!$I:$I,'ATL GA Inventory'!$B106,'ATL RAW'!$L:$L,'ATL GA Inventory'!F$3)+SUMIFS('ATL CR'!$J:$J,'ATL CR'!$I:$I,'ATL GA Inventory'!$B106,'ATL CR'!$L:$L,'ATL GA Inventory'!F$3)</f>
        <v>0</v>
      </c>
      <c r="G106" s="13">
        <f>SUMIFS('ATL RAW'!$J:$J,'ATL RAW'!$I:$I,'ATL GA Inventory'!$B106,'ATL RAW'!$L:$L,'ATL GA Inventory'!G$3)+SUMIFS('ATL CR'!$J:$J,'ATL CR'!$I:$I,'ATL GA Inventory'!$B106,'ATL CR'!$L:$L,'ATL GA Inventory'!G$3)</f>
        <v>0</v>
      </c>
      <c r="H106" s="13">
        <f>SUMIFS('ATL RAW'!$J:$J,'ATL RAW'!$I:$I,'ATL GA Inventory'!$B106,'ATL RAW'!$L:$L,'ATL GA Inventory'!H$3)+SUMIFS('ATL CR'!$J:$J,'ATL CR'!$I:$I,'ATL GA Inventory'!$B106,'ATL CR'!$L:$L,'ATL GA Inventory'!H$3)</f>
        <v>0</v>
      </c>
      <c r="I106" s="13">
        <f>SUMIFS('ATL RAW'!$J:$J,'ATL RAW'!$I:$I,'ATL GA Inventory'!$B106,'ATL RAW'!$L:$L,'ATL GA Inventory'!I$3)+SUMIFS('ATL CR'!$J:$J,'ATL CR'!$I:$I,'ATL GA Inventory'!$B106,'ATL CR'!$L:$L,'ATL GA Inventory'!I$3)</f>
        <v>0</v>
      </c>
      <c r="J106" s="13">
        <f>SUMIFS('ATL RAW'!$J:$J,'ATL RAW'!$I:$I,'ATL GA Inventory'!$B106,'ATL RAW'!$L:$L,'ATL GA Inventory'!J$3)+SUMIFS('ATL CR'!$J:$J,'ATL CR'!$I:$I,'ATL GA Inventory'!$B106,'ATL CR'!$L:$L,'ATL GA Inventory'!J$3)</f>
        <v>0</v>
      </c>
      <c r="K106" s="13">
        <f>SUMIFS('ATL RAW'!$J:$J,'ATL RAW'!$I:$I,'ATL GA Inventory'!$B106,'ATL RAW'!$L:$L,'ATL GA Inventory'!K$3)+SUMIFS('ATL CR'!$J:$J,'ATL CR'!$I:$I,'ATL GA Inventory'!$B106,'ATL CR'!$L:$L,'ATL GA Inventory'!K$3)</f>
        <v>0</v>
      </c>
      <c r="L106" s="13">
        <f>SUMIFS('ATL RAW'!$J:$J,'ATL RAW'!$I:$I,'ATL GA Inventory'!$B106,'ATL RAW'!$L:$L,'ATL GA Inventory'!L$3)+SUMIFS('ATL CR'!$J:$J,'ATL CR'!$I:$I,'ATL GA Inventory'!$B106,'ATL CR'!$L:$L,'ATL GA Inventory'!L$3)</f>
        <v>0</v>
      </c>
      <c r="M106" s="13">
        <f>SUMIFS('ATL RAW'!$J:$J,'ATL RAW'!$I:$I,'ATL GA Inventory'!$B106,'ATL RAW'!$L:$L,'ATL GA Inventory'!M$3)+SUMIFS('ATL CR'!$J:$J,'ATL CR'!$I:$I,'ATL GA Inventory'!$B106,'ATL CR'!$L:$L,'ATL GA Inventory'!M$3)</f>
        <v>0</v>
      </c>
      <c r="N106" s="13">
        <f>SUMIFS('ATL RAW'!$J:$J,'ATL RAW'!$I:$I,'ATL GA Inventory'!$B106,'ATL RAW'!$L:$L,'ATL GA Inventory'!N$3)+SUMIFS('ATL CR'!$J:$J,'ATL CR'!$I:$I,'ATL GA Inventory'!$B106,'ATL CR'!$L:$L,'ATL GA Inventory'!N$3)</f>
        <v>0</v>
      </c>
      <c r="O106" s="13">
        <f>SUMIFS('ATL RAW'!$J:$J,'ATL RAW'!$I:$I,'ATL GA Inventory'!$B106,'ATL RAW'!$L:$L,'ATL GA Inventory'!O$3)+SUMIFS('ATL CR'!$J:$J,'ATL CR'!$I:$I,'ATL GA Inventory'!$B106,'ATL CR'!$L:$L,'ATL GA Inventory'!O$3)</f>
        <v>0</v>
      </c>
      <c r="P106" s="13">
        <f>SUMIFS('ATL RAW'!$J:$J,'ATL RAW'!$I:$I,'ATL GA Inventory'!$B106,'ATL RAW'!$L:$L,'ATL GA Inventory'!P$3)+SUMIFS('ATL CR'!$J:$J,'ATL CR'!$I:$I,'ATL GA Inventory'!$B106,'ATL CR'!$L:$L,'ATL GA Inventory'!P$3)</f>
        <v>0</v>
      </c>
      <c r="Q106" s="13">
        <f>SUMIFS('ATL RAW'!$J:$J,'ATL RAW'!$I:$I,'ATL GA Inventory'!$B106,'ATL RAW'!$L:$L,'ATL GA Inventory'!Q$3)+SUMIFS('ATL CR'!$J:$J,'ATL CR'!$I:$I,'ATL GA Inventory'!$B106,'ATL CR'!$L:$L,'ATL GA Inventory'!Q$3)</f>
        <v>0</v>
      </c>
      <c r="R106" s="13">
        <f>SUMIFS('ATL RAW'!$J:$J,'ATL RAW'!$I:$I,'ATL GA Inventory'!$B106,'ATL RAW'!$L:$L,'ATL GA Inventory'!R$3)+SUMIFS('ATL CR'!$J:$J,'ATL CR'!$I:$I,'ATL GA Inventory'!$B106,'ATL CR'!$L:$L,'ATL GA Inventory'!R$3)</f>
        <v>0</v>
      </c>
      <c r="S106" s="13">
        <f>SUMIFS('ATL RAW'!$J:$J,'ATL RAW'!$I:$I,'ATL GA Inventory'!$B106,'ATL RAW'!$L:$L,'ATL GA Inventory'!S$3)+SUMIFS('ATL CR'!$J:$J,'ATL CR'!$I:$I,'ATL GA Inventory'!$B106,'ATL CR'!$L:$L,'ATL GA Inventory'!S$3)</f>
        <v>0</v>
      </c>
      <c r="T106" s="13">
        <f>SUMIFS('ATL RAW'!$J:$J,'ATL RAW'!$I:$I,'ATL GA Inventory'!$B106,'ATL RAW'!$L:$L,'ATL GA Inventory'!T$3)+SUMIFS('ATL CR'!$J:$J,'ATL CR'!$I:$I,'ATL GA Inventory'!$B106,'ATL CR'!$L:$L,'ATL GA Inventory'!T$3)</f>
        <v>0</v>
      </c>
      <c r="U106" s="13">
        <f>SUMIFS('ATL RAW'!$J:$J,'ATL RAW'!$I:$I,'ATL GA Inventory'!$B106,'ATL RAW'!$L:$L,'ATL GA Inventory'!U$3)+SUMIFS('ATL CR'!$J:$J,'ATL CR'!$I:$I,'ATL GA Inventory'!$B106,'ATL CR'!$L:$L,'ATL GA Inventory'!U$3)</f>
        <v>0</v>
      </c>
      <c r="V106" s="13">
        <f>SUMIFS('ATL RAW'!$J:$J,'ATL RAW'!$I:$I,'ATL GA Inventory'!$B106,'ATL RAW'!$L:$L,'ATL GA Inventory'!V$3)+SUMIFS('ATL CR'!$J:$J,'ATL CR'!$I:$I,'ATL GA Inventory'!$B106,'ATL CR'!$L:$L,'ATL GA Inventory'!V$3)</f>
        <v>0</v>
      </c>
      <c r="W106" s="13">
        <f>SUMIFS('ATL RAW'!$J:$J,'ATL RAW'!$I:$I,'ATL GA Inventory'!$B106,'ATL RAW'!$L:$L,'ATL GA Inventory'!W$3)+SUMIFS('ATL CR'!$J:$J,'ATL CR'!$I:$I,'ATL GA Inventory'!$B106,'ATL CR'!$L:$L,'ATL GA Inventory'!W$3)</f>
        <v>0</v>
      </c>
      <c r="X106" s="13">
        <f>SUMIFS('ATL RAW'!$J:$J,'ATL RAW'!$I:$I,'ATL GA Inventory'!$B106,'ATL RAW'!$L:$L,'ATL GA Inventory'!X$3)+SUMIFS('ATL CR'!$J:$J,'ATL CR'!$I:$I,'ATL GA Inventory'!$B106,'ATL CR'!$L:$L,'ATL GA Inventory'!X$3)</f>
        <v>0</v>
      </c>
      <c r="Y106" s="13">
        <f>SUMIFS('ATL RAW'!$J:$J,'ATL RAW'!$I:$I,'ATL GA Inventory'!$B106,'ATL RAW'!$L:$L,'ATL GA Inventory'!Y$3)+SUMIFS('ATL CR'!$J:$J,'ATL CR'!$I:$I,'ATL GA Inventory'!$B106,'ATL CR'!$L:$L,'ATL GA Inventory'!Y$3)</f>
        <v>0</v>
      </c>
      <c r="Z106" s="13">
        <f>SUMIFS('ATL RAW'!$J:$J,'ATL RAW'!$I:$I,'ATL GA Inventory'!$B106,'ATL RAW'!$L:$L,'ATL GA Inventory'!Z$3)+SUMIFS('ATL CR'!$J:$J,'ATL CR'!$I:$I,'ATL GA Inventory'!$B106,'ATL CR'!$L:$L,'ATL GA Inventory'!Z$3)</f>
        <v>0</v>
      </c>
      <c r="AA106" s="13">
        <f>SUMIFS('ATL RAW'!$J:$J,'ATL RAW'!$I:$I,'ATL GA Inventory'!$B106,'ATL RAW'!$L:$L,'ATL GA Inventory'!AA$3)+SUMIFS('ATL CR'!$J:$J,'ATL CR'!$I:$I,'ATL GA Inventory'!$B106,'ATL CR'!$L:$L,'ATL GA Inventory'!AA$3)</f>
        <v>0</v>
      </c>
      <c r="AB106" s="13">
        <f>SUMIFS('ATL RAW'!$J:$J,'ATL RAW'!$I:$I,'ATL GA Inventory'!$B106,'ATL RAW'!$L:$L,'ATL GA Inventory'!AB$3)+SUMIFS('ATL CR'!$J:$J,'ATL CR'!$I:$I,'ATL GA Inventory'!$B106,'ATL CR'!$L:$L,'ATL GA Inventory'!AB$3)</f>
        <v>0</v>
      </c>
      <c r="AC106" s="13">
        <f>SUMIFS('ATL RAW'!$J:$J,'ATL RAW'!$I:$I,'ATL GA Inventory'!$B106,'ATL RAW'!$L:$L,'ATL GA Inventory'!AC$3)+SUMIFS('ATL CR'!$J:$J,'ATL CR'!$I:$I,'ATL GA Inventory'!$B106,'ATL CR'!$L:$L,'ATL GA Inventory'!AC$3)</f>
        <v>0</v>
      </c>
      <c r="AD106" s="13">
        <f>SUMIFS('ATL RAW'!$J:$J,'ATL RAW'!$I:$I,'ATL GA Inventory'!$B106,'ATL RAW'!$L:$L,'ATL GA Inventory'!AD$3)+SUMIFS('ATL CR'!$J:$J,'ATL CR'!$I:$I,'ATL GA Inventory'!$B106,'ATL CR'!$L:$L,'ATL GA Inventory'!AD$3)</f>
        <v>0</v>
      </c>
      <c r="AE106" s="13">
        <f>SUMIFS('ATL RAW'!$J:$J,'ATL RAW'!$I:$I,'ATL GA Inventory'!$B106,'ATL RAW'!$L:$L,'ATL GA Inventory'!AE$3)+SUMIFS('ATL CR'!$J:$J,'ATL CR'!$I:$I,'ATL GA Inventory'!$B106,'ATL CR'!$L:$L,'ATL GA Inventory'!AE$3)</f>
        <v>0</v>
      </c>
      <c r="AF106" s="13">
        <f>SUMIFS('ATL RAW'!$J:$J,'ATL RAW'!$I:$I,'ATL GA Inventory'!$B106,'ATL RAW'!$L:$L,'ATL GA Inventory'!AF$3)+SUMIFS('ATL CR'!$J:$J,'ATL CR'!$I:$I,'ATL GA Inventory'!$B106,'ATL CR'!$L:$L,'ATL GA Inventory'!AF$3)</f>
        <v>0</v>
      </c>
      <c r="AG106" s="13">
        <f>SUMIFS('ATL RAW'!$J:$J,'ATL RAW'!$I:$I,'ATL GA Inventory'!$B106,'ATL RAW'!$L:$L,'ATL GA Inventory'!AG$3)+SUMIFS('ATL CR'!$J:$J,'ATL CR'!$I:$I,'ATL GA Inventory'!$B106,'ATL CR'!$L:$L,'ATL GA Inventory'!AG$3)</f>
        <v>0</v>
      </c>
      <c r="AH106" s="13">
        <f>SUMIFS('ATL RAW'!$J:$J,'ATL RAW'!$I:$I,'ATL GA Inventory'!$B106,'ATL RAW'!$L:$L,'ATL GA Inventory'!AH$3)+SUMIFS('ATL CR'!$J:$J,'ATL CR'!$I:$I,'ATL GA Inventory'!$B106,'ATL CR'!$L:$L,'ATL GA Inventory'!AH$3)</f>
        <v>0</v>
      </c>
      <c r="AI106" s="13">
        <f>SUMIFS('ATL RAW'!$J:$J,'ATL RAW'!$I:$I,'ATL GA Inventory'!$B106,'ATL RAW'!$L:$L,'ATL GA Inventory'!AI$3)+SUMIFS('ATL CR'!$J:$J,'ATL CR'!$I:$I,'ATL GA Inventory'!$B106,'ATL CR'!$L:$L,'ATL GA Inventory'!AI$3)</f>
        <v>0</v>
      </c>
      <c r="AJ106" s="13">
        <f>SUMIFS('ATL RAW'!$J:$J,'ATL RAW'!$I:$I,'ATL GA Inventory'!$B106,'ATL RAW'!$L:$L,'ATL GA Inventory'!AJ$3)+SUMIFS('ATL CR'!$J:$J,'ATL CR'!$I:$I,'ATL GA Inventory'!$B106,'ATL CR'!$L:$L,'ATL GA Inventory'!AJ$3)</f>
        <v>0</v>
      </c>
      <c r="AK106" s="13">
        <f>SUMIFS('ATL RAW'!$J:$J,'ATL RAW'!$I:$I,'ATL GA Inventory'!$B106,'ATL RAW'!$L:$L,'ATL GA Inventory'!AK$3)+SUMIFS('ATL CR'!$J:$J,'ATL CR'!$I:$I,'ATL GA Inventory'!$B106,'ATL CR'!$L:$L,'ATL GA Inventory'!AK$3)</f>
        <v>0</v>
      </c>
      <c r="AL106" s="13">
        <f>SUMIFS('ATL RAW'!$J:$J,'ATL RAW'!$I:$I,'ATL GA Inventory'!$B106,'ATL RAW'!$L:$L,'ATL GA Inventory'!AL$3)+SUMIFS('ATL CR'!$J:$J,'ATL CR'!$I:$I,'ATL GA Inventory'!$B106,'ATL CR'!$L:$L,'ATL GA Inventory'!AL$3)</f>
        <v>0</v>
      </c>
      <c r="AM106" s="13">
        <f>SUMIFS('ATL RAW'!$J:$J,'ATL RAW'!$I:$I,'ATL GA Inventory'!$B106,'ATL RAW'!$L:$L,'ATL GA Inventory'!AM$3)+SUMIFS('ATL CR'!$J:$J,'ATL CR'!$I:$I,'ATL GA Inventory'!$B106,'ATL CR'!$L:$L,'ATL GA Inventory'!AM$3)</f>
        <v>0</v>
      </c>
      <c r="AN106" s="13">
        <f>SUMIFS('ATL RAW'!$J:$J,'ATL RAW'!$I:$I,'ATL GA Inventory'!$B106,'ATL RAW'!$L:$L,'ATL GA Inventory'!AN$3)+SUMIFS('ATL CR'!$J:$J,'ATL CR'!$I:$I,'ATL GA Inventory'!$B106,'ATL CR'!$L:$L,'ATL GA Inventory'!AN$3)</f>
        <v>0</v>
      </c>
      <c r="AO106" s="13">
        <f>SUMIFS('ATL RAW'!$J:$J,'ATL RAW'!$I:$I,'ATL GA Inventory'!$B106,'ATL RAW'!$L:$L,'ATL GA Inventory'!AO$3)+SUMIFS('ATL CR'!$J:$J,'ATL CR'!$I:$I,'ATL GA Inventory'!$B106,'ATL CR'!$L:$L,'ATL GA Inventory'!AO$3)</f>
        <v>0</v>
      </c>
      <c r="AP106" s="13">
        <f>SUMIFS('ATL RAW'!$J:$J,'ATL RAW'!$I:$I,'ATL GA Inventory'!$B106,'ATL RAW'!$L:$L,'ATL GA Inventory'!AP$3)+SUMIFS('ATL CR'!$J:$J,'ATL CR'!$I:$I,'ATL GA Inventory'!$B106,'ATL CR'!$L:$L,'ATL GA Inventory'!AP$3)</f>
        <v>0</v>
      </c>
      <c r="AQ106" s="13">
        <f>SUMIFS('ATL RAW'!$J:$J,'ATL RAW'!$I:$I,'ATL GA Inventory'!$B106,'ATL RAW'!$L:$L,'ATL GA Inventory'!AQ$3)+SUMIFS('ATL CR'!$J:$J,'ATL CR'!$I:$I,'ATL GA Inventory'!$B106,'ATL CR'!$L:$L,'ATL GA Inventory'!AQ$3)</f>
        <v>0</v>
      </c>
      <c r="AR106" s="13">
        <f>SUMIFS('ATL RAW'!$J:$J,'ATL RAW'!$I:$I,'ATL GA Inventory'!$B106,'ATL RAW'!$L:$L,'ATL GA Inventory'!AR$3)+SUMIFS('ATL CR'!$J:$J,'ATL CR'!$I:$I,'ATL GA Inventory'!$B106,'ATL CR'!$L:$L,'ATL GA Inventory'!AR$3)</f>
        <v>0</v>
      </c>
      <c r="AS106" s="13">
        <f>SUMIFS('ATL RAW'!$J:$J,'ATL RAW'!$I:$I,'ATL GA Inventory'!$B106,'ATL RAW'!$L:$L,'ATL GA Inventory'!AS$3)+SUMIFS('ATL CR'!$J:$J,'ATL CR'!$I:$I,'ATL GA Inventory'!$B106,'ATL CR'!$L:$L,'ATL GA Inventory'!AS$3)</f>
        <v>0</v>
      </c>
      <c r="AT106" s="13">
        <f>SUMIFS('ATL RAW'!$J:$J,'ATL RAW'!$I:$I,'ATL GA Inventory'!$B106,'ATL RAW'!$L:$L,'ATL GA Inventory'!AT$3)+SUMIFS('ATL CR'!$J:$J,'ATL CR'!$I:$I,'ATL GA Inventory'!$B106,'ATL CR'!$L:$L,'ATL GA Inventory'!AT$3)</f>
        <v>0</v>
      </c>
      <c r="AU106" s="13">
        <f>SUMIFS('ATL RAW'!$J:$J,'ATL RAW'!$I:$I,'ATL GA Inventory'!$B106,'ATL RAW'!$L:$L,'ATL GA Inventory'!AU$3)+SUMIFS('ATL CR'!$J:$J,'ATL CR'!$I:$I,'ATL GA Inventory'!$B106,'ATL CR'!$L:$L,'ATL GA Inventory'!AU$3)</f>
        <v>0</v>
      </c>
      <c r="AV106" s="13">
        <f>SUMIFS('ATL RAW'!$J:$J,'ATL RAW'!$I:$I,'ATL GA Inventory'!$B106,'ATL RAW'!$L:$L,'ATL GA Inventory'!AV$3)+SUMIFS('ATL CR'!$J:$J,'ATL CR'!$I:$I,'ATL GA Inventory'!$B106,'ATL CR'!$L:$L,'ATL GA Inventory'!AV$3)</f>
        <v>0</v>
      </c>
      <c r="AW106" s="13">
        <f>SUMIFS('ATL RAW'!$J:$J,'ATL RAW'!$I:$I,'ATL GA Inventory'!$B106,'ATL RAW'!$L:$L,'ATL GA Inventory'!AW$3)+SUMIFS('ATL CR'!$J:$J,'ATL CR'!$I:$I,'ATL GA Inventory'!$B106,'ATL CR'!$L:$L,'ATL GA Inventory'!AW$3)</f>
        <v>0</v>
      </c>
      <c r="AX106" s="13">
        <f>SUMIFS('ATL RAW'!$J:$J,'ATL RAW'!$I:$I,'ATL GA Inventory'!$B106,'ATL RAW'!$L:$L,'ATL GA Inventory'!AX$3)+SUMIFS('ATL CR'!$J:$J,'ATL CR'!$I:$I,'ATL GA Inventory'!$B106,'ATL CR'!$L:$L,'ATL GA Inventory'!AX$3)</f>
        <v>0</v>
      </c>
      <c r="AY106" s="13">
        <f>SUMIFS('ATL RAW'!$J:$J,'ATL RAW'!$I:$I,'ATL GA Inventory'!$B106,'ATL RAW'!$L:$L,'ATL GA Inventory'!AY$3)+SUMIFS('ATL CR'!$J:$J,'ATL CR'!$I:$I,'ATL GA Inventory'!$B106,'ATL CR'!$L:$L,'ATL GA Inventory'!AY$3)</f>
        <v>0</v>
      </c>
      <c r="AZ106" s="13">
        <f>SUMIFS('ATL RAW'!$J:$J,'ATL RAW'!$I:$I,'ATL GA Inventory'!$B106,'ATL RAW'!$L:$L,'ATL GA Inventory'!AZ$3)+SUMIFS('ATL CR'!$J:$J,'ATL CR'!$I:$I,'ATL GA Inventory'!$B106,'ATL CR'!$L:$L,'ATL GA Inventory'!AZ$3)</f>
        <v>0</v>
      </c>
      <c r="BA106" s="13">
        <f>SUMIFS('ATL RAW'!$J:$J,'ATL RAW'!$I:$I,'ATL GA Inventory'!$B106,'ATL RAW'!$L:$L,'ATL GA Inventory'!BA$3)+SUMIFS('ATL CR'!$J:$J,'ATL CR'!$I:$I,'ATL GA Inventory'!$B106,'ATL CR'!$L:$L,'ATL GA Inventory'!BA$3)</f>
        <v>0</v>
      </c>
      <c r="BB106" s="13">
        <f>SUMIFS('ATL RAW'!$J:$J,'ATL RAW'!$I:$I,'ATL GA Inventory'!$B106,'ATL RAW'!$L:$L,'ATL GA Inventory'!BB$3)+SUMIFS('ATL CR'!$J:$J,'ATL CR'!$I:$I,'ATL GA Inventory'!$B106,'ATL CR'!$L:$L,'ATL GA Inventory'!BB$3)</f>
        <v>0</v>
      </c>
      <c r="BC106" s="13">
        <f>SUMIFS('ATL RAW'!$J:$J,'ATL RAW'!$I:$I,'ATL GA Inventory'!$B106,'ATL RAW'!$L:$L,'ATL GA Inventory'!BC$3)+SUMIFS('ATL CR'!$J:$J,'ATL CR'!$I:$I,'ATL GA Inventory'!$B106,'ATL CR'!$L:$L,'ATL GA Inventory'!BC$3)</f>
        <v>0</v>
      </c>
      <c r="BD106" s="13">
        <f>SUMIFS('ATL RAW'!$J:$J,'ATL RAW'!$I:$I,'ATL GA Inventory'!$B106,'ATL RAW'!$L:$L,'ATL GA Inventory'!BD$3)+SUMIFS('ATL CR'!$J:$J,'ATL CR'!$I:$I,'ATL GA Inventory'!$B106,'ATL CR'!$L:$L,'ATL GA Inventory'!BD$3)</f>
        <v>0</v>
      </c>
      <c r="BE106" s="13">
        <f>SUMIFS('ATL RAW'!$J:$J,'ATL RAW'!$I:$I,'ATL GA Inventory'!$B106,'ATL RAW'!$L:$L,'ATL GA Inventory'!BE$3)+SUMIFS('ATL CR'!$J:$J,'ATL CR'!$I:$I,'ATL GA Inventory'!$B106,'ATL CR'!$L:$L,'ATL GA Inventory'!BE$3)</f>
        <v>0</v>
      </c>
      <c r="BF106" s="13">
        <f>SUMIFS('ATL RAW'!$J:$J,'ATL RAW'!$I:$I,'ATL GA Inventory'!$B106,'ATL RAW'!$L:$L,'ATL GA Inventory'!BF$3)+SUMIFS('ATL CR'!$J:$J,'ATL CR'!$I:$I,'ATL GA Inventory'!$B106,'ATL CR'!$L:$L,'ATL GA Inventory'!BF$3)</f>
        <v>0</v>
      </c>
      <c r="BG106" s="13">
        <f>SUMIFS('ATL RAW'!$J:$J,'ATL RAW'!$I:$I,'ATL GA Inventory'!$B106,'ATL RAW'!$L:$L,'ATL GA Inventory'!BG$3)+SUMIFS('ATL CR'!$J:$J,'ATL CR'!$I:$I,'ATL GA Inventory'!$B106,'ATL CR'!$L:$L,'ATL GA Inventory'!BG$3)</f>
        <v>0</v>
      </c>
      <c r="BH106" s="13">
        <f>SUMIFS('ATL RAW'!$J:$J,'ATL RAW'!$I:$I,'ATL GA Inventory'!$B106,'ATL RAW'!$L:$L,'ATL GA Inventory'!BH$3)+SUMIFS('ATL CR'!$J:$J,'ATL CR'!$I:$I,'ATL GA Inventory'!$B106,'ATL CR'!$L:$L,'ATL GA Inventory'!BH$3)</f>
        <v>0</v>
      </c>
      <c r="BI106" s="13">
        <f>SUMIFS('ATL RAW'!$J:$J,'ATL RAW'!$I:$I,'ATL GA Inventory'!$B106,'ATL RAW'!$L:$L,'ATL GA Inventory'!BI$3)+SUMIFS('ATL CR'!$J:$J,'ATL CR'!$I:$I,'ATL GA Inventory'!$B106,'ATL CR'!$L:$L,'ATL GA Inventory'!BI$3)</f>
        <v>0</v>
      </c>
      <c r="BJ106" s="13">
        <f>SUMIFS('ATL RAW'!$J:$J,'ATL RAW'!$I:$I,'ATL GA Inventory'!$B106,'ATL RAW'!$L:$L,'ATL GA Inventory'!BJ$3)+SUMIFS('ATL CR'!$J:$J,'ATL CR'!$I:$I,'ATL GA Inventory'!$B106,'ATL CR'!$L:$L,'ATL GA Inventory'!BJ$3)</f>
        <v>0</v>
      </c>
      <c r="BK106" s="13">
        <f>SUMIFS('ATL RAW'!$J:$J,'ATL RAW'!$I:$I,'ATL GA Inventory'!$B106,'ATL RAW'!$L:$L,'ATL GA Inventory'!BK$3)+SUMIFS('ATL CR'!$J:$J,'ATL CR'!$I:$I,'ATL GA Inventory'!$B106,'ATL CR'!$L:$L,'ATL GA Inventory'!BK$3)</f>
        <v>2304</v>
      </c>
      <c r="BL106" s="13">
        <f>SUMIFS('ATL RAW'!$J:$J,'ATL RAW'!$I:$I,'ATL GA Inventory'!$B106,'ATL RAW'!$L:$L,'ATL GA Inventory'!BL$3)+SUMIFS('ATL CR'!$J:$J,'ATL CR'!$I:$I,'ATL GA Inventory'!$B106,'ATL CR'!$L:$L,'ATL GA Inventory'!BL$3)</f>
        <v>3552</v>
      </c>
      <c r="BM106" s="13">
        <f>SUMIFS('ATL RAW'!$J:$J,'ATL RAW'!$I:$I,'ATL GA Inventory'!$B106,'ATL RAW'!$L:$L,'ATL GA Inventory'!BM$3)+SUMIFS('ATL CR'!$J:$J,'ATL CR'!$I:$I,'ATL GA Inventory'!$B106,'ATL CR'!$L:$L,'ATL GA Inventory'!BM$3)</f>
        <v>768</v>
      </c>
      <c r="BN106" s="13">
        <f>SUMIFS('ATL RAW'!$J:$J,'ATL RAW'!$I:$I,'ATL GA Inventory'!$B106,'ATL RAW'!$L:$L,'ATL GA Inventory'!BN$3)+SUMIFS('ATL CR'!$J:$J,'ATL CR'!$I:$I,'ATL GA Inventory'!$B106,'ATL CR'!$L:$L,'ATL GA Inventory'!BN$3)</f>
        <v>768</v>
      </c>
      <c r="BO106" s="13">
        <f>SUMIFS('ATL RAW'!$J:$J,'ATL RAW'!$I:$I,'ATL GA Inventory'!$B106,'ATL RAW'!$L:$L,'ATL GA Inventory'!BO$3)+SUMIFS('ATL CR'!$J:$J,'ATL CR'!$I:$I,'ATL GA Inventory'!$B106,'ATL CR'!$L:$L,'ATL GA Inventory'!BO$3)</f>
        <v>0</v>
      </c>
      <c r="BP106" s="13">
        <f>SUMIFS('ATL RAW'!$J:$J,'ATL RAW'!$I:$I,'ATL GA Inventory'!$B106,'ATL RAW'!$L:$L,'ATL GA Inventory'!BP$3)+SUMIFS('ATL CR'!$J:$J,'ATL CR'!$I:$I,'ATL GA Inventory'!$B106,'ATL CR'!$L:$L,'ATL GA Inventory'!BP$3)</f>
        <v>1536</v>
      </c>
      <c r="BQ106" s="13">
        <f>SUMIFS('ATL RAW'!$J:$J,'ATL RAW'!$I:$I,'ATL GA Inventory'!$B106,'ATL RAW'!$L:$L,'ATL GA Inventory'!BQ$3)+SUMIFS('ATL CR'!$J:$J,'ATL CR'!$I:$I,'ATL GA Inventory'!$B106,'ATL CR'!$L:$L,'ATL GA Inventory'!BQ$3)</f>
        <v>0</v>
      </c>
      <c r="BR106" s="13">
        <f>SUMIFS('ATL RAW'!$J:$J,'ATL RAW'!$I:$I,'ATL GA Inventory'!$B106,'ATL RAW'!$L:$L,'ATL GA Inventory'!BR$3)+SUMIFS('ATL CR'!$J:$J,'ATL CR'!$I:$I,'ATL GA Inventory'!$B106,'ATL CR'!$L:$L,'ATL GA Inventory'!BR$3)</f>
        <v>0</v>
      </c>
      <c r="BS106" s="13">
        <f>SUMIFS('ATL RAW'!$J:$J,'ATL RAW'!$I:$I,'ATL GA Inventory'!$B106,'ATL RAW'!$L:$L,'ATL GA Inventory'!BS$3)+SUMIFS('ATL CR'!$J:$J,'ATL CR'!$I:$I,'ATL GA Inventory'!$B106,'ATL CR'!$L:$L,'ATL GA Inventory'!BS$3)</f>
        <v>0</v>
      </c>
      <c r="BT106" s="13">
        <f>SUMIFS('ATL RAW'!$J:$J,'ATL RAW'!$I:$I,'ATL GA Inventory'!$B106,'ATL RAW'!$L:$L,'ATL GA Inventory'!BT$3)+SUMIFS('ATL CR'!$J:$J,'ATL CR'!$I:$I,'ATL GA Inventory'!$B106,'ATL CR'!$L:$L,'ATL GA Inventory'!BT$3)</f>
        <v>0</v>
      </c>
      <c r="BU106" s="13">
        <f>SUMIFS('ATL RAW'!$J:$J,'ATL RAW'!$I:$I,'ATL GA Inventory'!$B106,'ATL RAW'!$L:$L,'ATL GA Inventory'!BU$3)+SUMIFS('ATL CR'!$J:$J,'ATL CR'!$I:$I,'ATL GA Inventory'!$B106,'ATL CR'!$L:$L,'ATL GA Inventory'!BU$3)</f>
        <v>0</v>
      </c>
      <c r="BV106" s="13">
        <f>SUMIFS('ATL RAW'!$J:$J,'ATL RAW'!$I:$I,'ATL GA Inventory'!$B106,'ATL RAW'!$L:$L,'ATL GA Inventory'!BV$3)+SUMIFS('ATL CR'!$J:$J,'ATL CR'!$I:$I,'ATL GA Inventory'!$B106,'ATL CR'!$L:$L,'ATL GA Inventory'!BV$3)</f>
        <v>0</v>
      </c>
      <c r="BW106" s="13">
        <f>SUMIFS('ATL RAW'!$J:$J,'ATL RAW'!$I:$I,'ATL GA Inventory'!$B106,'ATL RAW'!$L:$L,'ATL GA Inventory'!BW$3)+SUMIFS('ATL CR'!$J:$J,'ATL CR'!$I:$I,'ATL GA Inventory'!$B106,'ATL CR'!$L:$L,'ATL GA Inventory'!BW$3)</f>
        <v>0</v>
      </c>
      <c r="BX106" s="13">
        <f>SUMIFS('ATL RAW'!$J:$J,'ATL RAW'!$I:$I,'ATL GA Inventory'!$B106,'ATL RAW'!$L:$L,'ATL GA Inventory'!BX$3)+SUMIFS('ATL CR'!$J:$J,'ATL CR'!$I:$I,'ATL GA Inventory'!$B106,'ATL CR'!$L:$L,'ATL GA Inventory'!BX$3)</f>
        <v>0</v>
      </c>
      <c r="BY106" s="13">
        <f>SUMIFS('ATL RAW'!$J:$J,'ATL RAW'!$I:$I,'ATL GA Inventory'!$B106,'ATL RAW'!$L:$L,'ATL GA Inventory'!BY$3)+SUMIFS('ATL CR'!$J:$J,'ATL CR'!$I:$I,'ATL GA Inventory'!$B106,'ATL CR'!$L:$L,'ATL GA Inventory'!BY$3)</f>
        <v>0</v>
      </c>
      <c r="BZ106" s="13">
        <f>SUMIFS('ATL RAW'!$J:$J,'ATL RAW'!$I:$I,'ATL GA Inventory'!$B106,'ATL RAW'!$L:$L,'ATL GA Inventory'!BZ$3)+SUMIFS('ATL CR'!$J:$J,'ATL CR'!$I:$I,'ATL GA Inventory'!$B106,'ATL CR'!$L:$L,'ATL GA Inventory'!BZ$3)</f>
        <v>0</v>
      </c>
      <c r="CA106" s="13">
        <f>SUMIFS('ATL RAW'!$J:$J,'ATL RAW'!$I:$I,'ATL GA Inventory'!$B106,'ATL RAW'!$L:$L,'ATL GA Inventory'!CA$3)+SUMIFS('ATL CR'!$J:$J,'ATL CR'!$I:$I,'ATL GA Inventory'!$B106,'ATL CR'!$L:$L,'ATL GA Inventory'!CA$3)</f>
        <v>0</v>
      </c>
      <c r="CB106" s="13">
        <f>SUMIFS('ATL RAW'!$J:$J,'ATL RAW'!$I:$I,'ATL GA Inventory'!$B106,'ATL RAW'!$L:$L,'ATL GA Inventory'!CB$3)+SUMIFS('ATL CR'!$J:$J,'ATL CR'!$I:$I,'ATL GA Inventory'!$B106,'ATL CR'!$L:$L,'ATL GA Inventory'!CB$3)</f>
        <v>0</v>
      </c>
      <c r="CC106" s="13">
        <f>SUMIFS('ATL RAW'!$J:$J,'ATL RAW'!$I:$I,'ATL GA Inventory'!$B106,'ATL RAW'!$L:$L,'ATL GA Inventory'!CC$3)+SUMIFS('ATL CR'!$J:$J,'ATL CR'!$I:$I,'ATL GA Inventory'!$B106,'ATL CR'!$L:$L,'ATL GA Inventory'!CC$3)</f>
        <v>0</v>
      </c>
      <c r="CD106" s="13">
        <f>SUMIFS('ATL RAW'!$J:$J,'ATL RAW'!$I:$I,'ATL GA Inventory'!$B106,'ATL RAW'!$L:$L,'ATL GA Inventory'!CD$3)+SUMIFS('ATL CR'!$J:$J,'ATL CR'!$I:$I,'ATL GA Inventory'!$B106,'ATL CR'!$L:$L,'ATL GA Inventory'!CD$3)</f>
        <v>0</v>
      </c>
      <c r="CE106" s="13">
        <f>SUMIFS('ATL RAW'!$J:$J,'ATL RAW'!$I:$I,'ATL GA Inventory'!$B106,'ATL RAW'!$L:$L,'ATL GA Inventory'!CE$3)+SUMIFS('ATL CR'!$J:$J,'ATL CR'!$I:$I,'ATL GA Inventory'!$B106,'ATL CR'!$L:$L,'ATL GA Inventory'!CE$3)</f>
        <v>0</v>
      </c>
      <c r="CF106" s="13">
        <f>SUMIFS('ATL RAW'!$J:$J,'ATL RAW'!$I:$I,'ATL GA Inventory'!$B106,'ATL RAW'!$L:$L,'ATL GA Inventory'!CF$3)+SUMIFS('ATL CR'!$J:$J,'ATL CR'!$I:$I,'ATL GA Inventory'!$B106,'ATL CR'!$L:$L,'ATL GA Inventory'!CF$3)</f>
        <v>0</v>
      </c>
      <c r="CG106" s="13">
        <f>SUMIFS('ATL RAW'!$J:$J,'ATL RAW'!$I:$I,'ATL GA Inventory'!$B106,'ATL RAW'!$L:$L,'ATL GA Inventory'!CG$3)+SUMIFS('ATL CR'!$J:$J,'ATL CR'!$I:$I,'ATL GA Inventory'!$B106,'ATL CR'!$L:$L,'ATL GA Inventory'!CG$3)</f>
        <v>0</v>
      </c>
      <c r="CH106" s="13">
        <f>SUMIFS('ATL RAW'!$J:$J,'ATL RAW'!$I:$I,'ATL GA Inventory'!$B106,'ATL RAW'!$L:$L,'ATL GA Inventory'!CH$3)+SUMIFS('ATL CR'!$J:$J,'ATL CR'!$I:$I,'ATL GA Inventory'!$B106,'ATL CR'!$L:$L,'ATL GA Inventory'!CH$3)</f>
        <v>0</v>
      </c>
      <c r="CI106" s="13">
        <f>SUMIFS('ATL RAW'!$J:$J,'ATL RAW'!$I:$I,'ATL GA Inventory'!$B106,'ATL RAW'!$L:$L,'ATL GA Inventory'!CI$3)+SUMIFS('ATL CR'!$J:$J,'ATL CR'!$I:$I,'ATL GA Inventory'!$B106,'ATL CR'!$L:$L,'ATL GA Inventory'!CI$3)</f>
        <v>0</v>
      </c>
      <c r="CJ106" s="13">
        <f>SUMIFS('ATL RAW'!$J:$J,'ATL RAW'!$I:$I,'ATL GA Inventory'!$B106,'ATL RAW'!$L:$L,'ATL GA Inventory'!CJ$3)+SUMIFS('ATL CR'!$J:$J,'ATL CR'!$I:$I,'ATL GA Inventory'!$B106,'ATL CR'!$L:$L,'ATL GA Inventory'!CJ$3)</f>
        <v>0</v>
      </c>
      <c r="CK106" s="13">
        <f>SUMIFS('ATL RAW'!$J:$J,'ATL RAW'!$I:$I,'ATL GA Inventory'!$B106,'ATL RAW'!$L:$L,'ATL GA Inventory'!CK$3)+SUMIFS('ATL CR'!$J:$J,'ATL CR'!$I:$I,'ATL GA Inventory'!$B106,'ATL CR'!$L:$L,'ATL GA Inventory'!CK$3)</f>
        <v>0</v>
      </c>
      <c r="CL106" s="13">
        <f>SUMIFS('ATL RAW'!$J:$J,'ATL RAW'!$I:$I,'ATL GA Inventory'!$B106,'ATL RAW'!$L:$L,'ATL GA Inventory'!CL$3)+SUMIFS('ATL CR'!$J:$J,'ATL CR'!$I:$I,'ATL GA Inventory'!$B106,'ATL CR'!$L:$L,'ATL GA Inventory'!CL$3)</f>
        <v>0</v>
      </c>
      <c r="CM106" s="13">
        <f>SUMIFS('ATL RAW'!$J:$J,'ATL RAW'!$I:$I,'ATL GA Inventory'!$B106,'ATL RAW'!$L:$L,'ATL GA Inventory'!CM$3)+SUMIFS('ATL CR'!$J:$J,'ATL CR'!$I:$I,'ATL GA Inventory'!$B106,'ATL CR'!$L:$L,'ATL GA Inventory'!CM$3)</f>
        <v>0</v>
      </c>
      <c r="CN106" s="13">
        <f>SUMIFS('ATL RAW'!$J:$J,'ATL RAW'!$I:$I,'ATL GA Inventory'!$B106,'ATL RAW'!$L:$L,'ATL GA Inventory'!CN$3)+SUMIFS('ATL CR'!$J:$J,'ATL CR'!$I:$I,'ATL GA Inventory'!$B106,'ATL CR'!$L:$L,'ATL GA Inventory'!CN$3)</f>
        <v>0</v>
      </c>
      <c r="CO106" s="13">
        <f>SUMIFS('ATL RAW'!$J:$J,'ATL RAW'!$I:$I,'ATL GA Inventory'!$B106,'ATL RAW'!$L:$L,'ATL GA Inventory'!CO$3)+SUMIFS('ATL CR'!$J:$J,'ATL CR'!$I:$I,'ATL GA Inventory'!$B106,'ATL CR'!$L:$L,'ATL GA Inventory'!CO$3)</f>
        <v>0</v>
      </c>
      <c r="CP106" s="13">
        <f>SUMIFS('ATL RAW'!$J:$J,'ATL RAW'!$I:$I,'ATL GA Inventory'!$B106,'ATL RAW'!$L:$L,'ATL GA Inventory'!CP$3)+SUMIFS('ATL CR'!$J:$J,'ATL CR'!$I:$I,'ATL GA Inventory'!$B106,'ATL CR'!$L:$L,'ATL GA Inventory'!CP$3)</f>
        <v>0</v>
      </c>
      <c r="CQ106" s="13">
        <f>SUMIFS('ATL RAW'!$J:$J,'ATL RAW'!$I:$I,'ATL GA Inventory'!$B106,'ATL RAW'!$L:$L,'ATL GA Inventory'!CQ$3)+SUMIFS('ATL CR'!$J:$J,'ATL CR'!$I:$I,'ATL GA Inventory'!$B106,'ATL CR'!$L:$L,'ATL GA Inventory'!CQ$3)</f>
        <v>0</v>
      </c>
      <c r="CR106" s="13">
        <f>SUMIFS('ATL RAW'!$J:$J,'ATL RAW'!$I:$I,'ATL GA Inventory'!$B106,'ATL RAW'!$L:$L,'ATL GA Inventory'!CR$3)+SUMIFS('ATL CR'!$J:$J,'ATL CR'!$I:$I,'ATL GA Inventory'!$B106,'ATL CR'!$L:$L,'ATL GA Inventory'!CR$3)</f>
        <v>0</v>
      </c>
      <c r="CS106" s="13">
        <f>SUMIFS('ATL RAW'!$J:$J,'ATL RAW'!$I:$I,'ATL GA Inventory'!$B106,'ATL RAW'!$L:$L,'ATL GA Inventory'!CS$3)+SUMIFS('ATL CR'!$J:$J,'ATL CR'!$I:$I,'ATL GA Inventory'!$B106,'ATL CR'!$L:$L,'ATL GA Inventory'!CS$3)</f>
        <v>0</v>
      </c>
      <c r="CT106" s="13">
        <f>SUMIFS('ATL RAW'!$J:$J,'ATL RAW'!$I:$I,'ATL GA Inventory'!$B106,'ATL RAW'!$L:$L,'ATL GA Inventory'!CT$3)+SUMIFS('ATL CR'!$J:$J,'ATL CR'!$I:$I,'ATL GA Inventory'!$B106,'ATL CR'!$L:$L,'ATL GA Inventory'!CT$3)</f>
        <v>0</v>
      </c>
      <c r="CU106" s="13">
        <f>SUMIFS('ATL RAW'!$J:$J,'ATL RAW'!$I:$I,'ATL GA Inventory'!$B106,'ATL RAW'!$L:$L,'ATL GA Inventory'!CU$3)+SUMIFS('ATL CR'!$J:$J,'ATL CR'!$I:$I,'ATL GA Inventory'!$B106,'ATL CR'!$L:$L,'ATL GA Inventory'!CU$3)</f>
        <v>0</v>
      </c>
      <c r="CV106" s="13">
        <f>SUMIFS('ATL RAW'!$J:$J,'ATL RAW'!$I:$I,'ATL GA Inventory'!$B106,'ATL RAW'!$L:$L,'ATL GA Inventory'!CV$3)+SUMIFS('ATL CR'!$J:$J,'ATL CR'!$I:$I,'ATL GA Inventory'!$B106,'ATL CR'!$L:$L,'ATL GA Inventory'!CV$3)</f>
        <v>0</v>
      </c>
      <c r="CW106" s="13">
        <f>SUMIFS('ATL RAW'!$J:$J,'ATL RAW'!$I:$I,'ATL GA Inventory'!$B106,'ATL RAW'!$L:$L,'ATL GA Inventory'!CW$3)+SUMIFS('ATL CR'!$J:$J,'ATL CR'!$I:$I,'ATL GA Inventory'!$B106,'ATL CR'!$L:$L,'ATL GA Inventory'!CW$3)</f>
        <v>0</v>
      </c>
      <c r="CX106" s="13">
        <f>SUMIFS('ATL RAW'!$J:$J,'ATL RAW'!$I:$I,'ATL GA Inventory'!$B106,'ATL RAW'!$L:$L,'ATL GA Inventory'!CX$3)+SUMIFS('ATL CR'!$J:$J,'ATL CR'!$I:$I,'ATL GA Inventory'!$B106,'ATL CR'!$L:$L,'ATL GA Inventory'!CX$3)</f>
        <v>0</v>
      </c>
      <c r="CY106" s="13">
        <f>SUMIFS('ATL RAW'!$J:$J,'ATL RAW'!$I:$I,'ATL GA Inventory'!$B106,'ATL RAW'!$L:$L,'ATL GA Inventory'!CY$3)+SUMIFS('ATL CR'!$J:$J,'ATL CR'!$I:$I,'ATL GA Inventory'!$B106,'ATL CR'!$L:$L,'ATL GA Inventory'!CY$3)</f>
        <v>0</v>
      </c>
      <c r="CZ106" s="13">
        <f>SUMIFS('ATL RAW'!$J:$J,'ATL RAW'!$I:$I,'ATL GA Inventory'!$B106,'ATL RAW'!$L:$L,'ATL GA Inventory'!CZ$3)+SUMIFS('ATL CR'!$J:$J,'ATL CR'!$I:$I,'ATL GA Inventory'!$B106,'ATL CR'!$L:$L,'ATL GA Inventory'!CZ$3)</f>
        <v>0</v>
      </c>
      <c r="DA106" s="13">
        <f>SUMIFS('ATL RAW'!$J:$J,'ATL RAW'!$I:$I,'ATL GA Inventory'!$B106,'ATL RAW'!$L:$L,'ATL GA Inventory'!DA$3)+SUMIFS('ATL CR'!$J:$J,'ATL CR'!$I:$I,'ATL GA Inventory'!$B106,'ATL CR'!$L:$L,'ATL GA Inventory'!DA$3)</f>
        <v>0</v>
      </c>
      <c r="DB106" s="13">
        <f>SUMIFS('ATL RAW'!$J:$J,'ATL RAW'!$I:$I,'ATL GA Inventory'!$B106,'ATL RAW'!$L:$L,'ATL GA Inventory'!DB$3)+SUMIFS('ATL CR'!$J:$J,'ATL CR'!$I:$I,'ATL GA Inventory'!$B106,'ATL CR'!$L:$L,'ATL GA Inventory'!DB$3)</f>
        <v>0</v>
      </c>
      <c r="DC106" s="13">
        <f>SUMIFS('ATL RAW'!$J:$J,'ATL RAW'!$I:$I,'ATL GA Inventory'!$B106,'ATL RAW'!$L:$L,'ATL GA Inventory'!DC$3)+SUMIFS('ATL CR'!$J:$J,'ATL CR'!$I:$I,'ATL GA Inventory'!$B106,'ATL CR'!$L:$L,'ATL GA Inventory'!DC$3)</f>
        <v>0</v>
      </c>
      <c r="DD106" s="13">
        <f>SUMIFS('ATL RAW'!$J:$J,'ATL RAW'!$I:$I,'ATL GA Inventory'!$B106,'ATL RAW'!$L:$L,'ATL GA Inventory'!DD$3)+SUMIFS('ATL CR'!$J:$J,'ATL CR'!$I:$I,'ATL GA Inventory'!$B106,'ATL CR'!$L:$L,'ATL GA Inventory'!DD$3)</f>
        <v>0</v>
      </c>
      <c r="DE106" s="13">
        <f>SUMIFS('ATL RAW'!$J:$J,'ATL RAW'!$I:$I,'ATL GA Inventory'!$B106,'ATL RAW'!$L:$L,'ATL GA Inventory'!DE$3)+SUMIFS('ATL CR'!$J:$J,'ATL CR'!$I:$I,'ATL GA Inventory'!$B106,'ATL CR'!$L:$L,'ATL GA Inventory'!DE$3)</f>
        <v>0</v>
      </c>
      <c r="DF106" s="13">
        <f>SUMIFS('ATL RAW'!$J:$J,'ATL RAW'!$I:$I,'ATL GA Inventory'!$B106,'ATL RAW'!$L:$L,'ATL GA Inventory'!DF$3)+SUMIFS('ATL CR'!$J:$J,'ATL CR'!$I:$I,'ATL GA Inventory'!$B106,'ATL CR'!$L:$L,'ATL GA Inventory'!DF$3)</f>
        <v>0</v>
      </c>
      <c r="DG106" s="13">
        <f>SUMIFS('ATL RAW'!$J:$J,'ATL RAW'!$I:$I,'ATL GA Inventory'!$B106,'ATL RAW'!$L:$L,'ATL GA Inventory'!DG$3)+SUMIFS('ATL CR'!$J:$J,'ATL CR'!$I:$I,'ATL GA Inventory'!$B106,'ATL CR'!$L:$L,'ATL GA Inventory'!DG$3)</f>
        <v>0</v>
      </c>
      <c r="DH106" s="13">
        <f>SUMIFS('ATL RAW'!$J:$J,'ATL RAW'!$I:$I,'ATL GA Inventory'!$B106,'ATL RAW'!$L:$L,'ATL GA Inventory'!DH$3)+SUMIFS('ATL CR'!$J:$J,'ATL CR'!$I:$I,'ATL GA Inventory'!$B106,'ATL CR'!$L:$L,'ATL GA Inventory'!DH$3)</f>
        <v>0</v>
      </c>
      <c r="DI106" s="13">
        <f>SUMIFS('ATL RAW'!$J:$J,'ATL RAW'!$I:$I,'ATL GA Inventory'!$B106,'ATL RAW'!$L:$L,'ATL GA Inventory'!DI$3)+SUMIFS('ATL CR'!$J:$J,'ATL CR'!$I:$I,'ATL GA Inventory'!$B106,'ATL CR'!$L:$L,'ATL GA Inventory'!DI$3)</f>
        <v>0</v>
      </c>
      <c r="DJ106" s="13">
        <f>SUMIFS('ATL RAW'!$J:$J,'ATL RAW'!$I:$I,'ATL GA Inventory'!$B106,'ATL RAW'!$L:$L,'ATL GA Inventory'!DJ$3)+SUMIFS('ATL CR'!$J:$J,'ATL CR'!$I:$I,'ATL GA Inventory'!$B106,'ATL CR'!$L:$L,'ATL GA Inventory'!DJ$3)</f>
        <v>0</v>
      </c>
      <c r="DK106" s="13">
        <f>SUMIFS('ATL RAW'!$J:$J,'ATL RAW'!$I:$I,'ATL GA Inventory'!$B106,'ATL RAW'!$L:$L,'ATL GA Inventory'!DK$3)+SUMIFS('ATL CR'!$J:$J,'ATL CR'!$I:$I,'ATL GA Inventory'!$B106,'ATL CR'!$L:$L,'ATL GA Inventory'!DK$3)</f>
        <v>0</v>
      </c>
      <c r="DL106" s="13">
        <f>SUMIFS('ATL RAW'!$J:$J,'ATL RAW'!$I:$I,'ATL GA Inventory'!$B106,'ATL RAW'!$L:$L,'ATL GA Inventory'!DL$3)+SUMIFS('ATL CR'!$J:$J,'ATL CR'!$I:$I,'ATL GA Inventory'!$B106,'ATL CR'!$L:$L,'ATL GA Inventory'!DL$3)</f>
        <v>0</v>
      </c>
      <c r="DM106" s="13">
        <f>SUMIFS('ATL RAW'!$J:$J,'ATL RAW'!$I:$I,'ATL GA Inventory'!$B106,'ATL RAW'!$L:$L,'ATL GA Inventory'!DM$3)+SUMIFS('ATL CR'!$J:$J,'ATL CR'!$I:$I,'ATL GA Inventory'!$B106,'ATL CR'!$L:$L,'ATL GA Inventory'!DM$3)</f>
        <v>0</v>
      </c>
      <c r="DN106" s="13">
        <f>SUMIFS('ATL RAW'!$J:$J,'ATL RAW'!$I:$I,'ATL GA Inventory'!$B106,'ATL RAW'!$L:$L,'ATL GA Inventory'!DN$3)+SUMIFS('ATL CR'!$J:$J,'ATL CR'!$I:$I,'ATL GA Inventory'!$B106,'ATL CR'!$L:$L,'ATL GA Inventory'!DN$3)</f>
        <v>0</v>
      </c>
      <c r="DO106" s="13">
        <f>SUMIFS('ATL RAW'!$J:$J,'ATL RAW'!$I:$I,'ATL GA Inventory'!$B106,'ATL RAW'!$L:$L,'ATL GA Inventory'!DO$3)+SUMIFS('ATL CR'!$J:$J,'ATL CR'!$I:$I,'ATL GA Inventory'!$B106,'ATL CR'!$L:$L,'ATL GA Inventory'!DO$3)</f>
        <v>0</v>
      </c>
      <c r="DP106" s="13">
        <f>SUMIFS('ATL RAW'!$J:$J,'ATL RAW'!$I:$I,'ATL GA Inventory'!$B106,'ATL RAW'!$L:$L,'ATL GA Inventory'!DP$3)+SUMIFS('ATL CR'!$J:$J,'ATL CR'!$I:$I,'ATL GA Inventory'!$B106,'ATL CR'!$L:$L,'ATL GA Inventory'!DP$3)</f>
        <v>0</v>
      </c>
      <c r="DQ106" s="13">
        <f>SUMIFS('ATL RAW'!$J:$J,'ATL RAW'!$I:$I,'ATL GA Inventory'!$B106,'ATL RAW'!$L:$L,'ATL GA Inventory'!DQ$3)+SUMIFS('ATL CR'!$J:$J,'ATL CR'!$I:$I,'ATL GA Inventory'!$B106,'ATL CR'!$L:$L,'ATL GA Inventory'!DQ$3)</f>
        <v>0</v>
      </c>
      <c r="DR106" s="13">
        <f>SUMIFS('ATL RAW'!$J:$J,'ATL RAW'!$I:$I,'ATL GA Inventory'!$B106,'ATL RAW'!$L:$L,'ATL GA Inventory'!DR$3)+SUMIFS('ATL CR'!$J:$J,'ATL CR'!$I:$I,'ATL GA Inventory'!$B106,'ATL CR'!$L:$L,'ATL GA Inventory'!DR$3)</f>
        <v>0</v>
      </c>
      <c r="DS106" s="13">
        <f>SUMIFS('ATL RAW'!$J:$J,'ATL RAW'!$I:$I,'ATL GA Inventory'!$B106,'ATL RAW'!$L:$L,'ATL GA Inventory'!DS$3)+SUMIFS('ATL CR'!$J:$J,'ATL CR'!$I:$I,'ATL GA Inventory'!$B106,'ATL CR'!$L:$L,'ATL GA Inventory'!DS$3)</f>
        <v>0</v>
      </c>
      <c r="DT106" s="13">
        <f>SUMIFS('ATL RAW'!$J:$J,'ATL RAW'!$I:$I,'ATL GA Inventory'!$B106,'ATL RAW'!$L:$L,'ATL GA Inventory'!DT$3)+SUMIFS('ATL CR'!$J:$J,'ATL CR'!$I:$I,'ATL GA Inventory'!$B106,'ATL CR'!$L:$L,'ATL GA Inventory'!DT$3)</f>
        <v>0</v>
      </c>
      <c r="DU106" s="13">
        <f>SUMIFS('ATL RAW'!$J:$J,'ATL RAW'!$I:$I,'ATL GA Inventory'!$B106,'ATL RAW'!$L:$L,'ATL GA Inventory'!DU$3)+SUMIFS('ATL CR'!$J:$J,'ATL CR'!$I:$I,'ATL GA Inventory'!$B106,'ATL CR'!$L:$L,'ATL GA Inventory'!DU$3)</f>
        <v>0</v>
      </c>
      <c r="DV106" s="13">
        <f>SUMIFS('ATL RAW'!$J:$J,'ATL RAW'!$I:$I,'ATL GA Inventory'!$B106,'ATL RAW'!$L:$L,'ATL GA Inventory'!DV$3)+SUMIFS('ATL CR'!$J:$J,'ATL CR'!$I:$I,'ATL GA Inventory'!$B106,'ATL CR'!$L:$L,'ATL GA Inventory'!DV$3)</f>
        <v>0</v>
      </c>
      <c r="DW106" s="13">
        <f>SUMIFS('ATL RAW'!$J:$J,'ATL RAW'!$I:$I,'ATL GA Inventory'!$B106,'ATL RAW'!$L:$L,'ATL GA Inventory'!DW$3)+SUMIFS('ATL CR'!$J:$J,'ATL CR'!$I:$I,'ATL GA Inventory'!$B106,'ATL CR'!$L:$L,'ATL GA Inventory'!DW$3)</f>
        <v>0</v>
      </c>
      <c r="DX106" s="13">
        <f>SUMIFS('ATL RAW'!$J:$J,'ATL RAW'!$I:$I,'ATL GA Inventory'!$B106,'ATL RAW'!$L:$L,'ATL GA Inventory'!DX$3)+SUMIFS('ATL CR'!$J:$J,'ATL CR'!$I:$I,'ATL GA Inventory'!$B106,'ATL CR'!$L:$L,'ATL GA Inventory'!DX$3)</f>
        <v>0</v>
      </c>
      <c r="DY106" s="13">
        <f>SUMIFS('ATL RAW'!$J:$J,'ATL RAW'!$I:$I,'ATL GA Inventory'!$B106,'ATL RAW'!$L:$L,'ATL GA Inventory'!DY$3)+SUMIFS('ATL CR'!$J:$J,'ATL CR'!$I:$I,'ATL GA Inventory'!$B106,'ATL CR'!$L:$L,'ATL GA Inventory'!DY$3)</f>
        <v>0</v>
      </c>
      <c r="DZ106" s="13">
        <f>SUMIFS('ATL RAW'!$J:$J,'ATL RAW'!$I:$I,'ATL GA Inventory'!$B106,'ATL RAW'!$L:$L,'ATL GA Inventory'!DZ$3)+SUMIFS('ATL CR'!$J:$J,'ATL CR'!$I:$I,'ATL GA Inventory'!$B106,'ATL CR'!$L:$L,'ATL GA Inventory'!DZ$3)</f>
        <v>0</v>
      </c>
      <c r="EA106" s="13">
        <f>SUMIFS('ATL RAW'!$J:$J,'ATL RAW'!$I:$I,'ATL GA Inventory'!$B106,'ATL RAW'!$L:$L,'ATL GA Inventory'!EA$3)+SUMIFS('ATL CR'!$J:$J,'ATL CR'!$I:$I,'ATL GA Inventory'!$B106,'ATL CR'!$L:$L,'ATL GA Inventory'!EA$3)</f>
        <v>0</v>
      </c>
      <c r="EB106" s="13">
        <f>SUMIFS('ATL RAW'!$J:$J,'ATL RAW'!$I:$I,'ATL GA Inventory'!$B106,'ATL RAW'!$L:$L,'ATL GA Inventory'!EB$3)+SUMIFS('ATL CR'!$J:$J,'ATL CR'!$I:$I,'ATL GA Inventory'!$B106,'ATL CR'!$L:$L,'ATL GA Inventory'!EB$3)</f>
        <v>0</v>
      </c>
      <c r="EC106" s="13">
        <f>SUMIFS('ATL RAW'!$J:$J,'ATL RAW'!$I:$I,'ATL GA Inventory'!$B106,'ATL RAW'!$L:$L,'ATL GA Inventory'!EC$3)+SUMIFS('ATL CR'!$J:$J,'ATL CR'!$I:$I,'ATL GA Inventory'!$B106,'ATL CR'!$L:$L,'ATL GA Inventory'!EC$3)</f>
        <v>0</v>
      </c>
      <c r="ED106" s="13">
        <f>SUMIFS('ATL RAW'!$J:$J,'ATL RAW'!$I:$I,'ATL GA Inventory'!$B106,'ATL RAW'!$L:$L,'ATL GA Inventory'!ED$3)+SUMIFS('ATL CR'!$J:$J,'ATL CR'!$I:$I,'ATL GA Inventory'!$B106,'ATL CR'!$L:$L,'ATL GA Inventory'!ED$3)</f>
        <v>0</v>
      </c>
      <c r="EE106" s="13">
        <f>SUMIFS('ATL RAW'!$J:$J,'ATL RAW'!$I:$I,'ATL GA Inventory'!$B106,'ATL RAW'!$L:$L,'ATL GA Inventory'!EE$3)+SUMIFS('ATL CR'!$J:$J,'ATL CR'!$I:$I,'ATL GA Inventory'!$B106,'ATL CR'!$L:$L,'ATL GA Inventory'!EE$3)</f>
        <v>0</v>
      </c>
      <c r="EF106" s="13">
        <f>SUMIFS('ATL RAW'!$J:$J,'ATL RAW'!$I:$I,'ATL GA Inventory'!$B106,'ATL RAW'!$L:$L,'ATL GA Inventory'!EF$3)+SUMIFS('ATL CR'!$J:$J,'ATL CR'!$I:$I,'ATL GA Inventory'!$B106,'ATL CR'!$L:$L,'ATL GA Inventory'!EF$3)</f>
        <v>0</v>
      </c>
      <c r="EG106" s="13">
        <f>SUMIFS('ATL RAW'!$J:$J,'ATL RAW'!$I:$I,'ATL GA Inventory'!$B106,'ATL RAW'!$L:$L,'ATL GA Inventory'!EG$3)+SUMIFS('ATL CR'!$J:$J,'ATL CR'!$I:$I,'ATL GA Inventory'!$B106,'ATL CR'!$L:$L,'ATL GA Inventory'!EG$3)</f>
        <v>0</v>
      </c>
      <c r="EH106" s="13">
        <f>SUMIFS('ATL RAW'!$J:$J,'ATL RAW'!$I:$I,'ATL GA Inventory'!$B106,'ATL RAW'!$L:$L,'ATL GA Inventory'!EH$3)+SUMIFS('ATL CR'!$J:$J,'ATL CR'!$I:$I,'ATL GA Inventory'!$B106,'ATL CR'!$L:$L,'ATL GA Inventory'!EH$3)</f>
        <v>0</v>
      </c>
      <c r="EI106" s="13">
        <f>SUMIFS('ATL RAW'!$J:$J,'ATL RAW'!$I:$I,'ATL GA Inventory'!$B106,'ATL RAW'!$L:$L,'ATL GA Inventory'!EI$3)+SUMIFS('ATL CR'!$J:$J,'ATL CR'!$I:$I,'ATL GA Inventory'!$B106,'ATL CR'!$L:$L,'ATL GA Inventory'!EI$3)</f>
        <v>0</v>
      </c>
      <c r="EJ106" s="13">
        <f>SUMIFS('ATL RAW'!$J:$J,'ATL RAW'!$I:$I,'ATL GA Inventory'!$B106,'ATL RAW'!$L:$L,'ATL GA Inventory'!EJ$3)+SUMIFS('ATL CR'!$J:$J,'ATL CR'!$I:$I,'ATL GA Inventory'!$B106,'ATL CR'!$L:$L,'ATL GA Inventory'!EJ$3)</f>
        <v>0</v>
      </c>
      <c r="EK106" s="13">
        <f>SUMIFS('ATL RAW'!$J:$J,'ATL RAW'!$I:$I,'ATL GA Inventory'!$B106,'ATL RAW'!$L:$L,'ATL GA Inventory'!EK$3)+SUMIFS('ATL CR'!$J:$J,'ATL CR'!$I:$I,'ATL GA Inventory'!$B106,'ATL CR'!$L:$L,'ATL GA Inventory'!EK$3)</f>
        <v>0</v>
      </c>
      <c r="EL106" s="13">
        <f>SUMIFS('ATL RAW'!$J:$J,'ATL RAW'!$I:$I,'ATL GA Inventory'!$B106,'ATL RAW'!$L:$L,'ATL GA Inventory'!EL$3)+SUMIFS('ATL CR'!$J:$J,'ATL CR'!$I:$I,'ATL GA Inventory'!$B106,'ATL CR'!$L:$L,'ATL GA Inventory'!EL$3)</f>
        <v>0</v>
      </c>
      <c r="EM106" s="13">
        <f>SUMIFS('ATL RAW'!$J:$J,'ATL RAW'!$I:$I,'ATL GA Inventory'!$B106,'ATL RAW'!$L:$L,'ATL GA Inventory'!EM$3)+SUMIFS('ATL CR'!$J:$J,'ATL CR'!$I:$I,'ATL GA Inventory'!$B106,'ATL CR'!$L:$L,'ATL GA Inventory'!EM$3)</f>
        <v>0</v>
      </c>
      <c r="EN106" s="13">
        <f>SUMIFS('ATL RAW'!$J:$J,'ATL RAW'!$I:$I,'ATL GA Inventory'!$B106,'ATL RAW'!$L:$L,'ATL GA Inventory'!EN$3)+SUMIFS('ATL CR'!$J:$J,'ATL CR'!$I:$I,'ATL GA Inventory'!$B106,'ATL CR'!$L:$L,'ATL GA Inventory'!EN$3)</f>
        <v>0</v>
      </c>
      <c r="EO106" s="13">
        <f>SUMIFS('ATL RAW'!$J:$J,'ATL RAW'!$I:$I,'ATL GA Inventory'!$B106,'ATL RAW'!$L:$L,'ATL GA Inventory'!EO$3)+SUMIFS('ATL CR'!$J:$J,'ATL CR'!$I:$I,'ATL GA Inventory'!$B106,'ATL CR'!$L:$L,'ATL GA Inventory'!EO$3)</f>
        <v>0</v>
      </c>
      <c r="EP106" s="13">
        <f>SUMIFS('ATL RAW'!$J:$J,'ATL RAW'!$I:$I,'ATL GA Inventory'!$B106,'ATL RAW'!$L:$L,'ATL GA Inventory'!EP$3)+SUMIFS('ATL CR'!$J:$J,'ATL CR'!$I:$I,'ATL GA Inventory'!$B106,'ATL CR'!$L:$L,'ATL GA Inventory'!EP$3)</f>
        <v>0</v>
      </c>
      <c r="EQ106" s="13">
        <f>SUMIFS('ATL RAW'!$J:$J,'ATL RAW'!$I:$I,'ATL GA Inventory'!$B106,'ATL RAW'!$L:$L,'ATL GA Inventory'!EQ$3)+SUMIFS('ATL CR'!$J:$J,'ATL CR'!$I:$I,'ATL GA Inventory'!$B106,'ATL CR'!$L:$L,'ATL GA Inventory'!EQ$3)</f>
        <v>0</v>
      </c>
      <c r="ER106" s="13">
        <f>SUMIFS('ATL RAW'!$J:$J,'ATL RAW'!$I:$I,'ATL GA Inventory'!$B106,'ATL RAW'!$L:$L,'ATL GA Inventory'!ER$3)+SUMIFS('ATL CR'!$J:$J,'ATL CR'!$I:$I,'ATL GA Inventory'!$B106,'ATL CR'!$L:$L,'ATL GA Inventory'!ER$3)</f>
        <v>0</v>
      </c>
      <c r="ES106" s="13">
        <f>SUMIFS('ATL RAW'!$J:$J,'ATL RAW'!$I:$I,'ATL GA Inventory'!$B106,'ATL RAW'!$L:$L,'ATL GA Inventory'!ES$3)+SUMIFS('ATL CR'!$J:$J,'ATL CR'!$I:$I,'ATL GA Inventory'!$B106,'ATL CR'!$L:$L,'ATL GA Inventory'!ES$3)</f>
        <v>0</v>
      </c>
      <c r="ET106" s="13">
        <f>SUMIFS('ATL RAW'!$J:$J,'ATL RAW'!$I:$I,'ATL GA Inventory'!$B106,'ATL RAW'!$L:$L,'ATL GA Inventory'!ET$3)+SUMIFS('ATL CR'!$J:$J,'ATL CR'!$I:$I,'ATL GA Inventory'!$B106,'ATL CR'!$L:$L,'ATL GA Inventory'!ET$3)</f>
        <v>0</v>
      </c>
      <c r="EU106" s="13">
        <f>SUMIFS('ATL RAW'!$J:$J,'ATL RAW'!$I:$I,'ATL GA Inventory'!$B106,'ATL RAW'!$L:$L,'ATL GA Inventory'!EU$3)+SUMIFS('ATL CR'!$J:$J,'ATL CR'!$I:$I,'ATL GA Inventory'!$B106,'ATL CR'!$L:$L,'ATL GA Inventory'!EU$3)</f>
        <v>0</v>
      </c>
      <c r="EV106" s="13">
        <f>SUMIFS('ATL RAW'!$J:$J,'ATL RAW'!$I:$I,'ATL GA Inventory'!$B106,'ATL RAW'!$L:$L,'ATL GA Inventory'!EV$3)+SUMIFS('ATL CR'!$J:$J,'ATL CR'!$I:$I,'ATL GA Inventory'!$B106,'ATL CR'!$L:$L,'ATL GA Inventory'!EV$3)</f>
        <v>0</v>
      </c>
      <c r="EW106" s="13">
        <f>SUMIFS('ATL RAW'!$J:$J,'ATL RAW'!$I:$I,'ATL GA Inventory'!$B106,'ATL RAW'!$L:$L,'ATL GA Inventory'!EW$3)+SUMIFS('ATL CR'!$J:$J,'ATL CR'!$I:$I,'ATL GA Inventory'!$B106,'ATL CR'!$L:$L,'ATL GA Inventory'!EW$3)</f>
        <v>0</v>
      </c>
      <c r="EX106" s="13">
        <f>SUMIFS('ATL RAW'!$J:$J,'ATL RAW'!$I:$I,'ATL GA Inventory'!$B106,'ATL RAW'!$L:$L,'ATL GA Inventory'!EX$3)+SUMIFS('ATL CR'!$J:$J,'ATL CR'!$I:$I,'ATL GA Inventory'!$B106,'ATL CR'!$L:$L,'ATL GA Inventory'!EX$3)</f>
        <v>0</v>
      </c>
      <c r="EY106" s="13">
        <f>SUMIFS('ATL RAW'!$J:$J,'ATL RAW'!$I:$I,'ATL GA Inventory'!$B106,'ATL RAW'!$L:$L,'ATL GA Inventory'!EY$3)+SUMIFS('ATL CR'!$J:$J,'ATL CR'!$I:$I,'ATL GA Inventory'!$B106,'ATL CR'!$L:$L,'ATL GA Inventory'!EY$3)</f>
        <v>0</v>
      </c>
      <c r="EZ106" s="13">
        <f>SUMIFS('ATL RAW'!$J:$J,'ATL RAW'!$I:$I,'ATL GA Inventory'!$B106,'ATL RAW'!$L:$L,'ATL GA Inventory'!EZ$3)+SUMIFS('ATL CR'!$J:$J,'ATL CR'!$I:$I,'ATL GA Inventory'!$B106,'ATL CR'!$L:$L,'ATL GA Inventory'!EZ$3)</f>
        <v>0</v>
      </c>
      <c r="FA106" s="13">
        <f>SUMIFS('ATL RAW'!$J:$J,'ATL RAW'!$I:$I,'ATL GA Inventory'!$B106,'ATL RAW'!$L:$L,'ATL GA Inventory'!FA$3)+SUMIFS('ATL CR'!$J:$J,'ATL CR'!$I:$I,'ATL GA Inventory'!$B106,'ATL CR'!$L:$L,'ATL GA Inventory'!FA$3)</f>
        <v>0</v>
      </c>
      <c r="FB106" s="13">
        <f>SUMIFS('ATL RAW'!$J:$J,'ATL RAW'!$I:$I,'ATL GA Inventory'!$B106,'ATL RAW'!$L:$L,'ATL GA Inventory'!FB$3)+SUMIFS('ATL CR'!$J:$J,'ATL CR'!$I:$I,'ATL GA Inventory'!$B106,'ATL CR'!$L:$L,'ATL GA Inventory'!FB$3)</f>
        <v>0</v>
      </c>
      <c r="FC106" s="13">
        <f>SUMIFS('ATL RAW'!$J:$J,'ATL RAW'!$I:$I,'ATL GA Inventory'!$B106,'ATL RAW'!$L:$L,'ATL GA Inventory'!FC$3)+SUMIFS('ATL CR'!$J:$J,'ATL CR'!$I:$I,'ATL GA Inventory'!$B106,'ATL CR'!$L:$L,'ATL GA Inventory'!FC$3)</f>
        <v>0</v>
      </c>
      <c r="FD106" s="13">
        <f>SUMIFS('ATL RAW'!$J:$J,'ATL RAW'!$I:$I,'ATL GA Inventory'!$B106,'ATL RAW'!$L:$L,'ATL GA Inventory'!FD$3)+SUMIFS('ATL CR'!$J:$J,'ATL CR'!$I:$I,'ATL GA Inventory'!$B106,'ATL CR'!$L:$L,'ATL GA Inventory'!FD$3)</f>
        <v>0</v>
      </c>
      <c r="FE106" s="13">
        <f>SUMIFS('ATL RAW'!$J:$J,'ATL RAW'!$I:$I,'ATL GA Inventory'!$B106,'ATL RAW'!$L:$L,'ATL GA Inventory'!FE$3)+SUMIFS('ATL CR'!$J:$J,'ATL CR'!$I:$I,'ATL GA Inventory'!$B106,'ATL CR'!$L:$L,'ATL GA Inventory'!FE$3)</f>
        <v>0</v>
      </c>
      <c r="FF106" s="13">
        <f>SUMIFS('ATL RAW'!$J:$J,'ATL RAW'!$I:$I,'ATL GA Inventory'!$B106,'ATL RAW'!$L:$L,'ATL GA Inventory'!FF$3)+SUMIFS('ATL CR'!$J:$J,'ATL CR'!$I:$I,'ATL GA Inventory'!$B106,'ATL CR'!$L:$L,'ATL GA Inventory'!FF$3)</f>
        <v>0</v>
      </c>
      <c r="FG106" s="13">
        <f>SUMIFS('ATL RAW'!$J:$J,'ATL RAW'!$I:$I,'ATL GA Inventory'!$B106,'ATL RAW'!$L:$L,'ATL GA Inventory'!FG$3)+SUMIFS('ATL CR'!$J:$J,'ATL CR'!$I:$I,'ATL GA Inventory'!$B106,'ATL CR'!$L:$L,'ATL GA Inventory'!FG$3)</f>
        <v>0</v>
      </c>
      <c r="FH106" s="13">
        <f>SUMIFS('ATL RAW'!$J:$J,'ATL RAW'!$I:$I,'ATL GA Inventory'!$B106,'ATL RAW'!$L:$L,'ATL GA Inventory'!FH$3)+SUMIFS('ATL CR'!$J:$J,'ATL CR'!$I:$I,'ATL GA Inventory'!$B106,'ATL CR'!$L:$L,'ATL GA Inventory'!FH$3)</f>
        <v>0</v>
      </c>
      <c r="FI106" s="13">
        <f>SUMIFS('ATL RAW'!$J:$J,'ATL RAW'!$I:$I,'ATL GA Inventory'!$B106,'ATL RAW'!$L:$L,'ATL GA Inventory'!FI$3)+SUMIFS('ATL CR'!$J:$J,'ATL CR'!$I:$I,'ATL GA Inventory'!$B106,'ATL CR'!$L:$L,'ATL GA Inventory'!FI$3)</f>
        <v>0</v>
      </c>
      <c r="FJ106" s="13">
        <f>SUMIFS('ATL RAW'!$J:$J,'ATL RAW'!$I:$I,'ATL GA Inventory'!$B106,'ATL RAW'!$L:$L,'ATL GA Inventory'!FJ$3)+SUMIFS('ATL CR'!$J:$J,'ATL CR'!$I:$I,'ATL GA Inventory'!$B106,'ATL CR'!$L:$L,'ATL GA Inventory'!FJ$3)</f>
        <v>0</v>
      </c>
      <c r="FK106" s="13">
        <f>SUMIFS('ATL RAW'!$J:$J,'ATL RAW'!$I:$I,'ATL GA Inventory'!$B106,'ATL RAW'!$L:$L,'ATL GA Inventory'!FK$3)+SUMIFS('ATL CR'!$J:$J,'ATL CR'!$I:$I,'ATL GA Inventory'!$B106,'ATL CR'!$L:$L,'ATL GA Inventory'!FK$3)</f>
        <v>0</v>
      </c>
      <c r="FL106" s="13">
        <f>SUMIFS('ATL RAW'!$J:$J,'ATL RAW'!$I:$I,'ATL GA Inventory'!$B106,'ATL RAW'!$L:$L,'ATL GA Inventory'!FL$3)+SUMIFS('ATL CR'!$J:$J,'ATL CR'!$I:$I,'ATL GA Inventory'!$B106,'ATL CR'!$L:$L,'ATL GA Inventory'!FL$3)</f>
        <v>0</v>
      </c>
      <c r="FM106" s="13">
        <f>SUMIFS('ATL RAW'!$J:$J,'ATL RAW'!$I:$I,'ATL GA Inventory'!$B106,'ATL RAW'!$L:$L,'ATL GA Inventory'!FM$3)+SUMIFS('ATL CR'!$J:$J,'ATL CR'!$I:$I,'ATL GA Inventory'!$B106,'ATL CR'!$L:$L,'ATL GA Inventory'!FM$3)</f>
        <v>0</v>
      </c>
      <c r="FN106" s="13">
        <f>SUMIFS('ATL RAW'!$J:$J,'ATL RAW'!$I:$I,'ATL GA Inventory'!$B106,'ATL RAW'!$L:$L,'ATL GA Inventory'!FN$3)+SUMIFS('ATL CR'!$J:$J,'ATL CR'!$I:$I,'ATL GA Inventory'!$B106,'ATL CR'!$L:$L,'ATL GA Inventory'!FN$3)</f>
        <v>0</v>
      </c>
      <c r="FO106" s="13">
        <f>SUMIFS('ATL RAW'!$J:$J,'ATL RAW'!$I:$I,'ATL GA Inventory'!$B106,'ATL RAW'!$L:$L,'ATL GA Inventory'!FO$3)+SUMIFS('ATL CR'!$J:$J,'ATL CR'!$I:$I,'ATL GA Inventory'!$B106,'ATL CR'!$L:$L,'ATL GA Inventory'!FO$3)</f>
        <v>0</v>
      </c>
      <c r="FP106" s="13">
        <f>SUMIFS('ATL RAW'!$J:$J,'ATL RAW'!$I:$I,'ATL GA Inventory'!$B106,'ATL RAW'!$L:$L,'ATL GA Inventory'!FP$3)+SUMIFS('ATL CR'!$J:$J,'ATL CR'!$I:$I,'ATL GA Inventory'!$B106,'ATL CR'!$L:$L,'ATL GA Inventory'!FP$3)</f>
        <v>0</v>
      </c>
      <c r="FQ106" s="13">
        <f>SUMIFS('ATL RAW'!$J:$J,'ATL RAW'!$I:$I,'ATL GA Inventory'!$B106,'ATL RAW'!$L:$L,'ATL GA Inventory'!FQ$3)+SUMIFS('ATL CR'!$J:$J,'ATL CR'!$I:$I,'ATL GA Inventory'!$B106,'ATL CR'!$L:$L,'ATL GA Inventory'!FQ$3)</f>
        <v>0</v>
      </c>
      <c r="FR106" s="13">
        <f>SUMIFS('ATL RAW'!$J:$J,'ATL RAW'!$I:$I,'ATL GA Inventory'!$B106,'ATL RAW'!$L:$L,'ATL GA Inventory'!FR$3)+SUMIFS('ATL CR'!$J:$J,'ATL CR'!$I:$I,'ATL GA Inventory'!$B106,'ATL CR'!$L:$L,'ATL GA Inventory'!FR$3)</f>
        <v>0</v>
      </c>
      <c r="FS106" s="13">
        <f>SUMIFS('ATL RAW'!$J:$J,'ATL RAW'!$I:$I,'ATL GA Inventory'!$B106,'ATL RAW'!$L:$L,'ATL GA Inventory'!FS$3)+SUMIFS('ATL CR'!$J:$J,'ATL CR'!$I:$I,'ATL GA Inventory'!$B106,'ATL CR'!$L:$L,'ATL GA Inventory'!FS$3)</f>
        <v>0</v>
      </c>
      <c r="FT106" s="13">
        <f>SUMIFS('ATL RAW'!$J:$J,'ATL RAW'!$I:$I,'ATL GA Inventory'!$B106,'ATL RAW'!$L:$L,'ATL GA Inventory'!FT$3)+SUMIFS('ATL CR'!$J:$J,'ATL CR'!$I:$I,'ATL GA Inventory'!$B106,'ATL CR'!$L:$L,'ATL GA Inventory'!FT$3)</f>
        <v>0</v>
      </c>
      <c r="FU106" s="13">
        <f>SUMIFS('ATL RAW'!$J:$J,'ATL RAW'!$I:$I,'ATL GA Inventory'!$B106,'ATL RAW'!$L:$L,'ATL GA Inventory'!FU$3)+SUMIFS('ATL CR'!$J:$J,'ATL CR'!$I:$I,'ATL GA Inventory'!$B106,'ATL CR'!$L:$L,'ATL GA Inventory'!FU$3)</f>
        <v>0</v>
      </c>
      <c r="FV106" s="13">
        <f>SUMIFS('ATL RAW'!$J:$J,'ATL RAW'!$I:$I,'ATL GA Inventory'!$B106,'ATL RAW'!$L:$L,'ATL GA Inventory'!FV$3)+SUMIFS('ATL CR'!$J:$J,'ATL CR'!$I:$I,'ATL GA Inventory'!$B106,'ATL CR'!$L:$L,'ATL GA Inventory'!FV$3)</f>
        <v>0</v>
      </c>
      <c r="FW106" s="13">
        <f>SUMIFS('ATL RAW'!$J:$J,'ATL RAW'!$I:$I,'ATL GA Inventory'!$B106,'ATL RAW'!$L:$L,'ATL GA Inventory'!FW$3)+SUMIFS('ATL CR'!$J:$J,'ATL CR'!$I:$I,'ATL GA Inventory'!$B106,'ATL CR'!$L:$L,'ATL GA Inventory'!FW$3)</f>
        <v>0</v>
      </c>
      <c r="FX106" s="13">
        <f>SUMIFS('ATL RAW'!$J:$J,'ATL RAW'!$I:$I,'ATL GA Inventory'!$B106,'ATL RAW'!$L:$L,'ATL GA Inventory'!FX$3)+SUMIFS('ATL CR'!$J:$J,'ATL CR'!$I:$I,'ATL GA Inventory'!$B106,'ATL CR'!$L:$L,'ATL GA Inventory'!FX$3)</f>
        <v>0</v>
      </c>
      <c r="FY106" s="13">
        <f>SUMIFS('ATL RAW'!$J:$J,'ATL RAW'!$I:$I,'ATL GA Inventory'!$B106,'ATL RAW'!$L:$L,'ATL GA Inventory'!FY$3)+SUMIFS('ATL CR'!$J:$J,'ATL CR'!$I:$I,'ATL GA Inventory'!$B106,'ATL CR'!$L:$L,'ATL GA Inventory'!FY$3)</f>
        <v>0</v>
      </c>
      <c r="FZ106" s="13">
        <f>SUMIFS('ATL RAW'!$J:$J,'ATL RAW'!$I:$I,'ATL GA Inventory'!$B106,'ATL RAW'!$L:$L,'ATL GA Inventory'!FZ$3)+SUMIFS('ATL CR'!$J:$J,'ATL CR'!$I:$I,'ATL GA Inventory'!$B106,'ATL CR'!$L:$L,'ATL GA Inventory'!FZ$3)</f>
        <v>0</v>
      </c>
      <c r="GA106" s="13">
        <f>SUMIFS('ATL RAW'!$J:$J,'ATL RAW'!$I:$I,'ATL GA Inventory'!$B106,'ATL RAW'!$L:$L,'ATL GA Inventory'!GA$3)+SUMIFS('ATL CR'!$J:$J,'ATL CR'!$I:$I,'ATL GA Inventory'!$B106,'ATL CR'!$L:$L,'ATL GA Inventory'!GA$3)</f>
        <v>0</v>
      </c>
      <c r="GB106" s="13">
        <f>SUMIFS('ATL RAW'!$J:$J,'ATL RAW'!$I:$I,'ATL GA Inventory'!$B106,'ATL RAW'!$L:$L,'ATL GA Inventory'!GB$3)+SUMIFS('ATL CR'!$J:$J,'ATL CR'!$I:$I,'ATL GA Inventory'!$B106,'ATL CR'!$L:$L,'ATL GA Inventory'!GB$3)</f>
        <v>0</v>
      </c>
      <c r="GC106" s="13">
        <f>SUMIFS('ATL RAW'!$J:$J,'ATL RAW'!$I:$I,'ATL GA Inventory'!$B106,'ATL RAW'!$L:$L,'ATL GA Inventory'!GC$3)+SUMIFS('ATL CR'!$J:$J,'ATL CR'!$I:$I,'ATL GA Inventory'!$B106,'ATL CR'!$L:$L,'ATL GA Inventory'!GC$3)</f>
        <v>0</v>
      </c>
      <c r="GD106" s="13">
        <f>SUMIFS('ATL RAW'!$J:$J,'ATL RAW'!$I:$I,'ATL GA Inventory'!$B106,'ATL RAW'!$L:$L,'ATL GA Inventory'!GD$3)+SUMIFS('ATL CR'!$J:$J,'ATL CR'!$I:$I,'ATL GA Inventory'!$B106,'ATL CR'!$L:$L,'ATL GA Inventory'!GD$3)</f>
        <v>0</v>
      </c>
      <c r="GE106" s="13">
        <f>SUMIFS('ATL RAW'!$J:$J,'ATL RAW'!$I:$I,'ATL GA Inventory'!$B106,'ATL RAW'!$L:$L,'ATL GA Inventory'!GE$3)+SUMIFS('ATL CR'!$J:$J,'ATL CR'!$I:$I,'ATL GA Inventory'!$B106,'ATL CR'!$L:$L,'ATL GA Inventory'!GE$3)</f>
        <v>0</v>
      </c>
      <c r="GF106" s="13">
        <f>SUMIFS('ATL RAW'!$J:$J,'ATL RAW'!$I:$I,'ATL GA Inventory'!$B106,'ATL RAW'!$L:$L,'ATL GA Inventory'!GF$3)+SUMIFS('ATL CR'!$J:$J,'ATL CR'!$I:$I,'ATL GA Inventory'!$B106,'ATL CR'!$L:$L,'ATL GA Inventory'!GF$3)</f>
        <v>0</v>
      </c>
      <c r="GG106" s="13">
        <f>SUMIFS('ATL RAW'!$J:$J,'ATL RAW'!$I:$I,'ATL GA Inventory'!$B106,'ATL RAW'!$L:$L,'ATL GA Inventory'!GG$3)+SUMIFS('ATL CR'!$J:$J,'ATL CR'!$I:$I,'ATL GA Inventory'!$B106,'ATL CR'!$L:$L,'ATL GA Inventory'!GG$3)</f>
        <v>0</v>
      </c>
      <c r="GH106" s="13">
        <f>SUMIFS('ATL RAW'!$J:$J,'ATL RAW'!$I:$I,'ATL GA Inventory'!$B106,'ATL RAW'!$L:$L,'ATL GA Inventory'!GH$3)+SUMIFS('ATL CR'!$J:$J,'ATL CR'!$I:$I,'ATL GA Inventory'!$B106,'ATL CR'!$L:$L,'ATL GA Inventory'!GH$3)</f>
        <v>0</v>
      </c>
      <c r="GI106" s="13">
        <f>SUMIFS('ATL RAW'!$J:$J,'ATL RAW'!$I:$I,'ATL GA Inventory'!$B106,'ATL RAW'!$L:$L,'ATL GA Inventory'!GI$3)+SUMIFS('ATL CR'!$J:$J,'ATL CR'!$I:$I,'ATL GA Inventory'!$B106,'ATL CR'!$L:$L,'ATL GA Inventory'!GI$3)</f>
        <v>0</v>
      </c>
      <c r="GJ106" s="13">
        <f>SUMIFS('ATL RAW'!$J:$J,'ATL RAW'!$I:$I,'ATL GA Inventory'!$B106,'ATL RAW'!$L:$L,'ATL GA Inventory'!GJ$3)+SUMIFS('ATL CR'!$J:$J,'ATL CR'!$I:$I,'ATL GA Inventory'!$B106,'ATL CR'!$L:$L,'ATL GA Inventory'!GJ$3)</f>
        <v>0</v>
      </c>
      <c r="GK106" s="13">
        <f>SUMIFS('ATL RAW'!$J:$J,'ATL RAW'!$I:$I,'ATL GA Inventory'!$B106,'ATL RAW'!$L:$L,'ATL GA Inventory'!GK$3)+SUMIFS('ATL CR'!$J:$J,'ATL CR'!$I:$I,'ATL GA Inventory'!$B106,'ATL CR'!$L:$L,'ATL GA Inventory'!GK$3)</f>
        <v>0</v>
      </c>
      <c r="GL106" s="13">
        <f>SUMIFS('ATL RAW'!$J:$J,'ATL RAW'!$I:$I,'ATL GA Inventory'!$B106,'ATL RAW'!$L:$L,'ATL GA Inventory'!GL$3)+SUMIFS('ATL CR'!$J:$J,'ATL CR'!$I:$I,'ATL GA Inventory'!$B106,'ATL CR'!$L:$L,'ATL GA Inventory'!GL$3)</f>
        <v>0</v>
      </c>
      <c r="GM106" s="13">
        <f>SUMIFS('ATL RAW'!$J:$J,'ATL RAW'!$I:$I,'ATL GA Inventory'!$B106,'ATL RAW'!$L:$L,'ATL GA Inventory'!GM$3)+SUMIFS('ATL CR'!$J:$J,'ATL CR'!$I:$I,'ATL GA Inventory'!$B106,'ATL CR'!$L:$L,'ATL GA Inventory'!GM$3)</f>
        <v>0</v>
      </c>
      <c r="GN106" s="13">
        <f>SUMIFS('ATL RAW'!$J:$J,'ATL RAW'!$I:$I,'ATL GA Inventory'!$B106,'ATL RAW'!$L:$L,'ATL GA Inventory'!GN$3)+SUMIFS('ATL CR'!$J:$J,'ATL CR'!$I:$I,'ATL GA Inventory'!$B106,'ATL CR'!$L:$L,'ATL GA Inventory'!GN$3)</f>
        <v>0</v>
      </c>
      <c r="GO106" s="13">
        <f>SUMIFS('ATL RAW'!$J:$J,'ATL RAW'!$I:$I,'ATL GA Inventory'!$B106,'ATL RAW'!$L:$L,'ATL GA Inventory'!GO$3)+SUMIFS('ATL CR'!$J:$J,'ATL CR'!$I:$I,'ATL GA Inventory'!$B106,'ATL CR'!$L:$L,'ATL GA Inventory'!GO$3)</f>
        <v>0</v>
      </c>
      <c r="GP106" s="13">
        <f>SUMIFS('ATL RAW'!$J:$J,'ATL RAW'!$I:$I,'ATL GA Inventory'!$B106,'ATL RAW'!$L:$L,'ATL GA Inventory'!GP$3)+SUMIFS('ATL CR'!$J:$J,'ATL CR'!$I:$I,'ATL GA Inventory'!$B106,'ATL CR'!$L:$L,'ATL GA Inventory'!GP$3)</f>
        <v>0</v>
      </c>
      <c r="GQ106" s="13">
        <f>SUMIFS('ATL RAW'!$J:$J,'ATL RAW'!$I:$I,'ATL GA Inventory'!$B106,'ATL RAW'!$L:$L,'ATL GA Inventory'!GQ$3)+SUMIFS('ATL CR'!$J:$J,'ATL CR'!$I:$I,'ATL GA Inventory'!$B106,'ATL CR'!$L:$L,'ATL GA Inventory'!GQ$3)</f>
        <v>0</v>
      </c>
      <c r="GR106" s="13">
        <f>SUMIFS('ATL RAW'!$J:$J,'ATL RAW'!$I:$I,'ATL GA Inventory'!$B106,'ATL RAW'!$L:$L,'ATL GA Inventory'!GR$3)+SUMIFS('ATL CR'!$J:$J,'ATL CR'!$I:$I,'ATL GA Inventory'!$B106,'ATL CR'!$L:$L,'ATL GA Inventory'!GR$3)</f>
        <v>0</v>
      </c>
      <c r="GS106" s="13">
        <f>SUMIFS('ATL RAW'!$J:$J,'ATL RAW'!$I:$I,'ATL GA Inventory'!$B106,'ATL RAW'!$L:$L,'ATL GA Inventory'!GS$3)+SUMIFS('ATL CR'!$J:$J,'ATL CR'!$I:$I,'ATL GA Inventory'!$B106,'ATL CR'!$L:$L,'ATL GA Inventory'!GS$3)</f>
        <v>0</v>
      </c>
      <c r="GT106" s="13">
        <f>SUMIFS('ATL RAW'!$J:$J,'ATL RAW'!$I:$I,'ATL GA Inventory'!$B106,'ATL RAW'!$L:$L,'ATL GA Inventory'!GT$3)+SUMIFS('ATL CR'!$J:$J,'ATL CR'!$I:$I,'ATL GA Inventory'!$B106,'ATL CR'!$L:$L,'ATL GA Inventory'!GT$3)</f>
        <v>0</v>
      </c>
      <c r="GU106" s="13">
        <f>SUMIFS('ATL RAW'!$J:$J,'ATL RAW'!$I:$I,'ATL GA Inventory'!$B106,'ATL RAW'!$L:$L,'ATL GA Inventory'!GU$3)+SUMIFS('ATL CR'!$J:$J,'ATL CR'!$I:$I,'ATL GA Inventory'!$B106,'ATL CR'!$L:$L,'ATL GA Inventory'!GU$3)</f>
        <v>0</v>
      </c>
      <c r="GV106" s="13">
        <f>SUMIFS('ATL RAW'!$J:$J,'ATL RAW'!$I:$I,'ATL GA Inventory'!$B106,'ATL RAW'!$L:$L,'ATL GA Inventory'!GV$3)+SUMIFS('ATL CR'!$J:$J,'ATL CR'!$I:$I,'ATL GA Inventory'!$B106,'ATL CR'!$L:$L,'ATL GA Inventory'!GV$3)</f>
        <v>0</v>
      </c>
      <c r="GW106" s="13">
        <f>SUMIFS('ATL RAW'!$J:$J,'ATL RAW'!$I:$I,'ATL GA Inventory'!$B106,'ATL RAW'!$L:$L,'ATL GA Inventory'!GW$3)+SUMIFS('ATL CR'!$J:$J,'ATL CR'!$I:$I,'ATL GA Inventory'!$B106,'ATL CR'!$L:$L,'ATL GA Inventory'!GW$3)</f>
        <v>0</v>
      </c>
      <c r="GX106" s="13">
        <f>SUMIFS('ATL RAW'!$J:$J,'ATL RAW'!$I:$I,'ATL GA Inventory'!$B106,'ATL RAW'!$L:$L,'ATL GA Inventory'!GX$3)+SUMIFS('ATL CR'!$J:$J,'ATL CR'!$I:$I,'ATL GA Inventory'!$B106,'ATL CR'!$L:$L,'ATL GA Inventory'!GX$3)</f>
        <v>0</v>
      </c>
      <c r="GY106" s="13">
        <f>SUMIFS('ATL RAW'!$J:$J,'ATL RAW'!$I:$I,'ATL GA Inventory'!$B106,'ATL RAW'!$L:$L,'ATL GA Inventory'!GY$3)+SUMIFS('ATL CR'!$J:$J,'ATL CR'!$I:$I,'ATL GA Inventory'!$B106,'ATL CR'!$L:$L,'ATL GA Inventory'!GY$3)</f>
        <v>0</v>
      </c>
    </row>
    <row r="107" spans="1:207">
      <c r="A107" s="15" t="s">
        <v>8123</v>
      </c>
      <c r="B107" s="15">
        <f t="shared" si="13"/>
        <v>49405140</v>
      </c>
      <c r="C107" s="15" t="str">
        <f t="shared" si="13"/>
        <v>Q.PEAK DUO BLK ML-G10+</v>
      </c>
      <c r="D107" s="14">
        <f t="shared" si="13"/>
        <v>400</v>
      </c>
      <c r="E107" s="13">
        <f>SUMIFS('ATL RAW'!$J:$J,'ATL RAW'!$I:$I,'ATL GA Inventory'!$B107,'ATL RAW'!$L:$L,'ATL GA Inventory'!E$3)+SUMIFS('ATL CR'!$J:$J,'ATL CR'!$I:$I,'ATL GA Inventory'!$B107,'ATL CR'!$L:$L,'ATL GA Inventory'!E$3)</f>
        <v>0</v>
      </c>
      <c r="F107" s="13">
        <f>SUMIFS('ATL RAW'!$J:$J,'ATL RAW'!$I:$I,'ATL GA Inventory'!$B107,'ATL RAW'!$L:$L,'ATL GA Inventory'!F$3)+SUMIFS('ATL CR'!$J:$J,'ATL CR'!$I:$I,'ATL GA Inventory'!$B107,'ATL CR'!$L:$L,'ATL GA Inventory'!F$3)</f>
        <v>0</v>
      </c>
      <c r="G107" s="13">
        <f>SUMIFS('ATL RAW'!$J:$J,'ATL RAW'!$I:$I,'ATL GA Inventory'!$B107,'ATL RAW'!$L:$L,'ATL GA Inventory'!G$3)+SUMIFS('ATL CR'!$J:$J,'ATL CR'!$I:$I,'ATL GA Inventory'!$B107,'ATL CR'!$L:$L,'ATL GA Inventory'!G$3)</f>
        <v>0</v>
      </c>
      <c r="H107" s="13">
        <f>SUMIFS('ATL RAW'!$J:$J,'ATL RAW'!$I:$I,'ATL GA Inventory'!$B107,'ATL RAW'!$L:$L,'ATL GA Inventory'!H$3)+SUMIFS('ATL CR'!$J:$J,'ATL CR'!$I:$I,'ATL GA Inventory'!$B107,'ATL CR'!$L:$L,'ATL GA Inventory'!H$3)</f>
        <v>0</v>
      </c>
      <c r="I107" s="13">
        <f>SUMIFS('ATL RAW'!$J:$J,'ATL RAW'!$I:$I,'ATL GA Inventory'!$B107,'ATL RAW'!$L:$L,'ATL GA Inventory'!I$3)+SUMIFS('ATL CR'!$J:$J,'ATL CR'!$I:$I,'ATL GA Inventory'!$B107,'ATL CR'!$L:$L,'ATL GA Inventory'!I$3)</f>
        <v>0</v>
      </c>
      <c r="J107" s="13">
        <f>SUMIFS('ATL RAW'!$J:$J,'ATL RAW'!$I:$I,'ATL GA Inventory'!$B107,'ATL RAW'!$L:$L,'ATL GA Inventory'!J$3)+SUMIFS('ATL CR'!$J:$J,'ATL CR'!$I:$I,'ATL GA Inventory'!$B107,'ATL CR'!$L:$L,'ATL GA Inventory'!J$3)</f>
        <v>0</v>
      </c>
      <c r="K107" s="13">
        <f>SUMIFS('ATL RAW'!$J:$J,'ATL RAW'!$I:$I,'ATL GA Inventory'!$B107,'ATL RAW'!$L:$L,'ATL GA Inventory'!K$3)+SUMIFS('ATL CR'!$J:$J,'ATL CR'!$I:$I,'ATL GA Inventory'!$B107,'ATL CR'!$L:$L,'ATL GA Inventory'!K$3)</f>
        <v>0</v>
      </c>
      <c r="L107" s="13">
        <f>SUMIFS('ATL RAW'!$J:$J,'ATL RAW'!$I:$I,'ATL GA Inventory'!$B107,'ATL RAW'!$L:$L,'ATL GA Inventory'!L$3)+SUMIFS('ATL CR'!$J:$J,'ATL CR'!$I:$I,'ATL GA Inventory'!$B107,'ATL CR'!$L:$L,'ATL GA Inventory'!L$3)</f>
        <v>0</v>
      </c>
      <c r="M107" s="13">
        <f>SUMIFS('ATL RAW'!$J:$J,'ATL RAW'!$I:$I,'ATL GA Inventory'!$B107,'ATL RAW'!$L:$L,'ATL GA Inventory'!M$3)+SUMIFS('ATL CR'!$J:$J,'ATL CR'!$I:$I,'ATL GA Inventory'!$B107,'ATL CR'!$L:$L,'ATL GA Inventory'!M$3)</f>
        <v>0</v>
      </c>
      <c r="N107" s="13">
        <f>SUMIFS('ATL RAW'!$J:$J,'ATL RAW'!$I:$I,'ATL GA Inventory'!$B107,'ATL RAW'!$L:$L,'ATL GA Inventory'!N$3)+SUMIFS('ATL CR'!$J:$J,'ATL CR'!$I:$I,'ATL GA Inventory'!$B107,'ATL CR'!$L:$L,'ATL GA Inventory'!N$3)</f>
        <v>0</v>
      </c>
      <c r="O107" s="13">
        <f>SUMIFS('ATL RAW'!$J:$J,'ATL RAW'!$I:$I,'ATL GA Inventory'!$B107,'ATL RAW'!$L:$L,'ATL GA Inventory'!O$3)+SUMIFS('ATL CR'!$J:$J,'ATL CR'!$I:$I,'ATL GA Inventory'!$B107,'ATL CR'!$L:$L,'ATL GA Inventory'!O$3)</f>
        <v>0</v>
      </c>
      <c r="P107" s="13">
        <f>SUMIFS('ATL RAW'!$J:$J,'ATL RAW'!$I:$I,'ATL GA Inventory'!$B107,'ATL RAW'!$L:$L,'ATL GA Inventory'!P$3)+SUMIFS('ATL CR'!$J:$J,'ATL CR'!$I:$I,'ATL GA Inventory'!$B107,'ATL CR'!$L:$L,'ATL GA Inventory'!P$3)</f>
        <v>0</v>
      </c>
      <c r="Q107" s="13">
        <f>SUMIFS('ATL RAW'!$J:$J,'ATL RAW'!$I:$I,'ATL GA Inventory'!$B107,'ATL RAW'!$L:$L,'ATL GA Inventory'!Q$3)+SUMIFS('ATL CR'!$J:$J,'ATL CR'!$I:$I,'ATL GA Inventory'!$B107,'ATL CR'!$L:$L,'ATL GA Inventory'!Q$3)</f>
        <v>0</v>
      </c>
      <c r="R107" s="13">
        <f>SUMIFS('ATL RAW'!$J:$J,'ATL RAW'!$I:$I,'ATL GA Inventory'!$B107,'ATL RAW'!$L:$L,'ATL GA Inventory'!R$3)+SUMIFS('ATL CR'!$J:$J,'ATL CR'!$I:$I,'ATL GA Inventory'!$B107,'ATL CR'!$L:$L,'ATL GA Inventory'!R$3)</f>
        <v>0</v>
      </c>
      <c r="S107" s="13">
        <f>SUMIFS('ATL RAW'!$J:$J,'ATL RAW'!$I:$I,'ATL GA Inventory'!$B107,'ATL RAW'!$L:$L,'ATL GA Inventory'!S$3)+SUMIFS('ATL CR'!$J:$J,'ATL CR'!$I:$I,'ATL GA Inventory'!$B107,'ATL CR'!$L:$L,'ATL GA Inventory'!S$3)</f>
        <v>0</v>
      </c>
      <c r="T107" s="13">
        <f>SUMIFS('ATL RAW'!$J:$J,'ATL RAW'!$I:$I,'ATL GA Inventory'!$B107,'ATL RAW'!$L:$L,'ATL GA Inventory'!T$3)+SUMIFS('ATL CR'!$J:$J,'ATL CR'!$I:$I,'ATL GA Inventory'!$B107,'ATL CR'!$L:$L,'ATL GA Inventory'!T$3)</f>
        <v>0</v>
      </c>
      <c r="U107" s="13">
        <f>SUMIFS('ATL RAW'!$J:$J,'ATL RAW'!$I:$I,'ATL GA Inventory'!$B107,'ATL RAW'!$L:$L,'ATL GA Inventory'!U$3)+SUMIFS('ATL CR'!$J:$J,'ATL CR'!$I:$I,'ATL GA Inventory'!$B107,'ATL CR'!$L:$L,'ATL GA Inventory'!U$3)</f>
        <v>0</v>
      </c>
      <c r="V107" s="13">
        <f>SUMIFS('ATL RAW'!$J:$J,'ATL RAW'!$I:$I,'ATL GA Inventory'!$B107,'ATL RAW'!$L:$L,'ATL GA Inventory'!V$3)+SUMIFS('ATL CR'!$J:$J,'ATL CR'!$I:$I,'ATL GA Inventory'!$B107,'ATL CR'!$L:$L,'ATL GA Inventory'!V$3)</f>
        <v>0</v>
      </c>
      <c r="W107" s="13">
        <f>SUMIFS('ATL RAW'!$J:$J,'ATL RAW'!$I:$I,'ATL GA Inventory'!$B107,'ATL RAW'!$L:$L,'ATL GA Inventory'!W$3)+SUMIFS('ATL CR'!$J:$J,'ATL CR'!$I:$I,'ATL GA Inventory'!$B107,'ATL CR'!$L:$L,'ATL GA Inventory'!W$3)</f>
        <v>0</v>
      </c>
      <c r="X107" s="13">
        <f>SUMIFS('ATL RAW'!$J:$J,'ATL RAW'!$I:$I,'ATL GA Inventory'!$B107,'ATL RAW'!$L:$L,'ATL GA Inventory'!X$3)+SUMIFS('ATL CR'!$J:$J,'ATL CR'!$I:$I,'ATL GA Inventory'!$B107,'ATL CR'!$L:$L,'ATL GA Inventory'!X$3)</f>
        <v>0</v>
      </c>
      <c r="Y107" s="13">
        <f>SUMIFS('ATL RAW'!$J:$J,'ATL RAW'!$I:$I,'ATL GA Inventory'!$B107,'ATL RAW'!$L:$L,'ATL GA Inventory'!Y$3)+SUMIFS('ATL CR'!$J:$J,'ATL CR'!$I:$I,'ATL GA Inventory'!$B107,'ATL CR'!$L:$L,'ATL GA Inventory'!Y$3)</f>
        <v>0</v>
      </c>
      <c r="Z107" s="13">
        <f>SUMIFS('ATL RAW'!$J:$J,'ATL RAW'!$I:$I,'ATL GA Inventory'!$B107,'ATL RAW'!$L:$L,'ATL GA Inventory'!Z$3)+SUMIFS('ATL CR'!$J:$J,'ATL CR'!$I:$I,'ATL GA Inventory'!$B107,'ATL CR'!$L:$L,'ATL GA Inventory'!Z$3)</f>
        <v>0</v>
      </c>
      <c r="AA107" s="13">
        <f>SUMIFS('ATL RAW'!$J:$J,'ATL RAW'!$I:$I,'ATL GA Inventory'!$B107,'ATL RAW'!$L:$L,'ATL GA Inventory'!AA$3)+SUMIFS('ATL CR'!$J:$J,'ATL CR'!$I:$I,'ATL GA Inventory'!$B107,'ATL CR'!$L:$L,'ATL GA Inventory'!AA$3)</f>
        <v>0</v>
      </c>
      <c r="AB107" s="13">
        <f>SUMIFS('ATL RAW'!$J:$J,'ATL RAW'!$I:$I,'ATL GA Inventory'!$B107,'ATL RAW'!$L:$L,'ATL GA Inventory'!AB$3)+SUMIFS('ATL CR'!$J:$J,'ATL CR'!$I:$I,'ATL GA Inventory'!$B107,'ATL CR'!$L:$L,'ATL GA Inventory'!AB$3)</f>
        <v>0</v>
      </c>
      <c r="AC107" s="13">
        <f>SUMIFS('ATL RAW'!$J:$J,'ATL RAW'!$I:$I,'ATL GA Inventory'!$B107,'ATL RAW'!$L:$L,'ATL GA Inventory'!AC$3)+SUMIFS('ATL CR'!$J:$J,'ATL CR'!$I:$I,'ATL GA Inventory'!$B107,'ATL CR'!$L:$L,'ATL GA Inventory'!AC$3)</f>
        <v>0</v>
      </c>
      <c r="AD107" s="13">
        <f>SUMIFS('ATL RAW'!$J:$J,'ATL RAW'!$I:$I,'ATL GA Inventory'!$B107,'ATL RAW'!$L:$L,'ATL GA Inventory'!AD$3)+SUMIFS('ATL CR'!$J:$J,'ATL CR'!$I:$I,'ATL GA Inventory'!$B107,'ATL CR'!$L:$L,'ATL GA Inventory'!AD$3)</f>
        <v>0</v>
      </c>
      <c r="AE107" s="13">
        <f>SUMIFS('ATL RAW'!$J:$J,'ATL RAW'!$I:$I,'ATL GA Inventory'!$B107,'ATL RAW'!$L:$L,'ATL GA Inventory'!AE$3)+SUMIFS('ATL CR'!$J:$J,'ATL CR'!$I:$I,'ATL GA Inventory'!$B107,'ATL CR'!$L:$L,'ATL GA Inventory'!AE$3)</f>
        <v>0</v>
      </c>
      <c r="AF107" s="13">
        <f>SUMIFS('ATL RAW'!$J:$J,'ATL RAW'!$I:$I,'ATL GA Inventory'!$B107,'ATL RAW'!$L:$L,'ATL GA Inventory'!AF$3)+SUMIFS('ATL CR'!$J:$J,'ATL CR'!$I:$I,'ATL GA Inventory'!$B107,'ATL CR'!$L:$L,'ATL GA Inventory'!AF$3)</f>
        <v>0</v>
      </c>
      <c r="AG107" s="13">
        <f>SUMIFS('ATL RAW'!$J:$J,'ATL RAW'!$I:$I,'ATL GA Inventory'!$B107,'ATL RAW'!$L:$L,'ATL GA Inventory'!AG$3)+SUMIFS('ATL CR'!$J:$J,'ATL CR'!$I:$I,'ATL GA Inventory'!$B107,'ATL CR'!$L:$L,'ATL GA Inventory'!AG$3)</f>
        <v>0</v>
      </c>
      <c r="AH107" s="13">
        <f>SUMIFS('ATL RAW'!$J:$J,'ATL RAW'!$I:$I,'ATL GA Inventory'!$B107,'ATL RAW'!$L:$L,'ATL GA Inventory'!AH$3)+SUMIFS('ATL CR'!$J:$J,'ATL CR'!$I:$I,'ATL GA Inventory'!$B107,'ATL CR'!$L:$L,'ATL GA Inventory'!AH$3)</f>
        <v>0</v>
      </c>
      <c r="AI107" s="13">
        <f>SUMIFS('ATL RAW'!$J:$J,'ATL RAW'!$I:$I,'ATL GA Inventory'!$B107,'ATL RAW'!$L:$L,'ATL GA Inventory'!AI$3)+SUMIFS('ATL CR'!$J:$J,'ATL CR'!$I:$I,'ATL GA Inventory'!$B107,'ATL CR'!$L:$L,'ATL GA Inventory'!AI$3)</f>
        <v>0</v>
      </c>
      <c r="AJ107" s="13">
        <f>SUMIFS('ATL RAW'!$J:$J,'ATL RAW'!$I:$I,'ATL GA Inventory'!$B107,'ATL RAW'!$L:$L,'ATL GA Inventory'!AJ$3)+SUMIFS('ATL CR'!$J:$J,'ATL CR'!$I:$I,'ATL GA Inventory'!$B107,'ATL CR'!$L:$L,'ATL GA Inventory'!AJ$3)</f>
        <v>0</v>
      </c>
      <c r="AK107" s="13">
        <f>SUMIFS('ATL RAW'!$J:$J,'ATL RAW'!$I:$I,'ATL GA Inventory'!$B107,'ATL RAW'!$L:$L,'ATL GA Inventory'!AK$3)+SUMIFS('ATL CR'!$J:$J,'ATL CR'!$I:$I,'ATL GA Inventory'!$B107,'ATL CR'!$L:$L,'ATL GA Inventory'!AK$3)</f>
        <v>0</v>
      </c>
      <c r="AL107" s="13">
        <f>SUMIFS('ATL RAW'!$J:$J,'ATL RAW'!$I:$I,'ATL GA Inventory'!$B107,'ATL RAW'!$L:$L,'ATL GA Inventory'!AL$3)+SUMIFS('ATL CR'!$J:$J,'ATL CR'!$I:$I,'ATL GA Inventory'!$B107,'ATL CR'!$L:$L,'ATL GA Inventory'!AL$3)</f>
        <v>0</v>
      </c>
      <c r="AM107" s="13">
        <f>SUMIFS('ATL RAW'!$J:$J,'ATL RAW'!$I:$I,'ATL GA Inventory'!$B107,'ATL RAW'!$L:$L,'ATL GA Inventory'!AM$3)+SUMIFS('ATL CR'!$J:$J,'ATL CR'!$I:$I,'ATL GA Inventory'!$B107,'ATL CR'!$L:$L,'ATL GA Inventory'!AM$3)</f>
        <v>0</v>
      </c>
      <c r="AN107" s="13">
        <f>SUMIFS('ATL RAW'!$J:$J,'ATL RAW'!$I:$I,'ATL GA Inventory'!$B107,'ATL RAW'!$L:$L,'ATL GA Inventory'!AN$3)+SUMIFS('ATL CR'!$J:$J,'ATL CR'!$I:$I,'ATL GA Inventory'!$B107,'ATL CR'!$L:$L,'ATL GA Inventory'!AN$3)</f>
        <v>0</v>
      </c>
      <c r="AO107" s="13">
        <f>SUMIFS('ATL RAW'!$J:$J,'ATL RAW'!$I:$I,'ATL GA Inventory'!$B107,'ATL RAW'!$L:$L,'ATL GA Inventory'!AO$3)+SUMIFS('ATL CR'!$J:$J,'ATL CR'!$I:$I,'ATL GA Inventory'!$B107,'ATL CR'!$L:$L,'ATL GA Inventory'!AO$3)</f>
        <v>0</v>
      </c>
      <c r="AP107" s="13">
        <f>SUMIFS('ATL RAW'!$J:$J,'ATL RAW'!$I:$I,'ATL GA Inventory'!$B107,'ATL RAW'!$L:$L,'ATL GA Inventory'!AP$3)+SUMIFS('ATL CR'!$J:$J,'ATL CR'!$I:$I,'ATL GA Inventory'!$B107,'ATL CR'!$L:$L,'ATL GA Inventory'!AP$3)</f>
        <v>0</v>
      </c>
      <c r="AQ107" s="13">
        <f>SUMIFS('ATL RAW'!$J:$J,'ATL RAW'!$I:$I,'ATL GA Inventory'!$B107,'ATL RAW'!$L:$L,'ATL GA Inventory'!AQ$3)+SUMIFS('ATL CR'!$J:$J,'ATL CR'!$I:$I,'ATL GA Inventory'!$B107,'ATL CR'!$L:$L,'ATL GA Inventory'!AQ$3)</f>
        <v>0</v>
      </c>
      <c r="AR107" s="13">
        <f>SUMIFS('ATL RAW'!$J:$J,'ATL RAW'!$I:$I,'ATL GA Inventory'!$B107,'ATL RAW'!$L:$L,'ATL GA Inventory'!AR$3)+SUMIFS('ATL CR'!$J:$J,'ATL CR'!$I:$I,'ATL GA Inventory'!$B107,'ATL CR'!$L:$L,'ATL GA Inventory'!AR$3)</f>
        <v>0</v>
      </c>
      <c r="AS107" s="13">
        <f>SUMIFS('ATL RAW'!$J:$J,'ATL RAW'!$I:$I,'ATL GA Inventory'!$B107,'ATL RAW'!$L:$L,'ATL GA Inventory'!AS$3)+SUMIFS('ATL CR'!$J:$J,'ATL CR'!$I:$I,'ATL GA Inventory'!$B107,'ATL CR'!$L:$L,'ATL GA Inventory'!AS$3)</f>
        <v>0</v>
      </c>
      <c r="AT107" s="13">
        <f>SUMIFS('ATL RAW'!$J:$J,'ATL RAW'!$I:$I,'ATL GA Inventory'!$B107,'ATL RAW'!$L:$L,'ATL GA Inventory'!AT$3)+SUMIFS('ATL CR'!$J:$J,'ATL CR'!$I:$I,'ATL GA Inventory'!$B107,'ATL CR'!$L:$L,'ATL GA Inventory'!AT$3)</f>
        <v>0</v>
      </c>
      <c r="AU107" s="13">
        <f>SUMIFS('ATL RAW'!$J:$J,'ATL RAW'!$I:$I,'ATL GA Inventory'!$B107,'ATL RAW'!$L:$L,'ATL GA Inventory'!AU$3)+SUMIFS('ATL CR'!$J:$J,'ATL CR'!$I:$I,'ATL GA Inventory'!$B107,'ATL CR'!$L:$L,'ATL GA Inventory'!AU$3)</f>
        <v>0</v>
      </c>
      <c r="AV107" s="13">
        <f>SUMIFS('ATL RAW'!$J:$J,'ATL RAW'!$I:$I,'ATL GA Inventory'!$B107,'ATL RAW'!$L:$L,'ATL GA Inventory'!AV$3)+SUMIFS('ATL CR'!$J:$J,'ATL CR'!$I:$I,'ATL GA Inventory'!$B107,'ATL CR'!$L:$L,'ATL GA Inventory'!AV$3)</f>
        <v>0</v>
      </c>
      <c r="AW107" s="13">
        <f>SUMIFS('ATL RAW'!$J:$J,'ATL RAW'!$I:$I,'ATL GA Inventory'!$B107,'ATL RAW'!$L:$L,'ATL GA Inventory'!AW$3)+SUMIFS('ATL CR'!$J:$J,'ATL CR'!$I:$I,'ATL GA Inventory'!$B107,'ATL CR'!$L:$L,'ATL GA Inventory'!AW$3)</f>
        <v>0</v>
      </c>
      <c r="AX107" s="13">
        <f>SUMIFS('ATL RAW'!$J:$J,'ATL RAW'!$I:$I,'ATL GA Inventory'!$B107,'ATL RAW'!$L:$L,'ATL GA Inventory'!AX$3)+SUMIFS('ATL CR'!$J:$J,'ATL CR'!$I:$I,'ATL GA Inventory'!$B107,'ATL CR'!$L:$L,'ATL GA Inventory'!AX$3)</f>
        <v>0</v>
      </c>
      <c r="AY107" s="13">
        <f>SUMIFS('ATL RAW'!$J:$J,'ATL RAW'!$I:$I,'ATL GA Inventory'!$B107,'ATL RAW'!$L:$L,'ATL GA Inventory'!AY$3)+SUMIFS('ATL CR'!$J:$J,'ATL CR'!$I:$I,'ATL GA Inventory'!$B107,'ATL CR'!$L:$L,'ATL GA Inventory'!AY$3)</f>
        <v>0</v>
      </c>
      <c r="AZ107" s="13">
        <f>SUMIFS('ATL RAW'!$J:$J,'ATL RAW'!$I:$I,'ATL GA Inventory'!$B107,'ATL RAW'!$L:$L,'ATL GA Inventory'!AZ$3)+SUMIFS('ATL CR'!$J:$J,'ATL CR'!$I:$I,'ATL GA Inventory'!$B107,'ATL CR'!$L:$L,'ATL GA Inventory'!AZ$3)</f>
        <v>0</v>
      </c>
      <c r="BA107" s="13">
        <f>SUMIFS('ATL RAW'!$J:$J,'ATL RAW'!$I:$I,'ATL GA Inventory'!$B107,'ATL RAW'!$L:$L,'ATL GA Inventory'!BA$3)+SUMIFS('ATL CR'!$J:$J,'ATL CR'!$I:$I,'ATL GA Inventory'!$B107,'ATL CR'!$L:$L,'ATL GA Inventory'!BA$3)</f>
        <v>0</v>
      </c>
      <c r="BB107" s="13">
        <f>SUMIFS('ATL RAW'!$J:$J,'ATL RAW'!$I:$I,'ATL GA Inventory'!$B107,'ATL RAW'!$L:$L,'ATL GA Inventory'!BB$3)+SUMIFS('ATL CR'!$J:$J,'ATL CR'!$I:$I,'ATL GA Inventory'!$B107,'ATL CR'!$L:$L,'ATL GA Inventory'!BB$3)</f>
        <v>0</v>
      </c>
      <c r="BC107" s="13">
        <f>SUMIFS('ATL RAW'!$J:$J,'ATL RAW'!$I:$I,'ATL GA Inventory'!$B107,'ATL RAW'!$L:$L,'ATL GA Inventory'!BC$3)+SUMIFS('ATL CR'!$J:$J,'ATL CR'!$I:$I,'ATL GA Inventory'!$B107,'ATL CR'!$L:$L,'ATL GA Inventory'!BC$3)</f>
        <v>0</v>
      </c>
      <c r="BD107" s="13">
        <f>SUMIFS('ATL RAW'!$J:$J,'ATL RAW'!$I:$I,'ATL GA Inventory'!$B107,'ATL RAW'!$L:$L,'ATL GA Inventory'!BD$3)+SUMIFS('ATL CR'!$J:$J,'ATL CR'!$I:$I,'ATL GA Inventory'!$B107,'ATL CR'!$L:$L,'ATL GA Inventory'!BD$3)</f>
        <v>0</v>
      </c>
      <c r="BE107" s="13">
        <f>SUMIFS('ATL RAW'!$J:$J,'ATL RAW'!$I:$I,'ATL GA Inventory'!$B107,'ATL RAW'!$L:$L,'ATL GA Inventory'!BE$3)+SUMIFS('ATL CR'!$J:$J,'ATL CR'!$I:$I,'ATL GA Inventory'!$B107,'ATL CR'!$L:$L,'ATL GA Inventory'!BE$3)</f>
        <v>0</v>
      </c>
      <c r="BF107" s="13">
        <f>SUMIFS('ATL RAW'!$J:$J,'ATL RAW'!$I:$I,'ATL GA Inventory'!$B107,'ATL RAW'!$L:$L,'ATL GA Inventory'!BF$3)+SUMIFS('ATL CR'!$J:$J,'ATL CR'!$I:$I,'ATL GA Inventory'!$B107,'ATL CR'!$L:$L,'ATL GA Inventory'!BF$3)</f>
        <v>0</v>
      </c>
      <c r="BG107" s="13">
        <f>SUMIFS('ATL RAW'!$J:$J,'ATL RAW'!$I:$I,'ATL GA Inventory'!$B107,'ATL RAW'!$L:$L,'ATL GA Inventory'!BG$3)+SUMIFS('ATL CR'!$J:$J,'ATL CR'!$I:$I,'ATL GA Inventory'!$B107,'ATL CR'!$L:$L,'ATL GA Inventory'!BG$3)</f>
        <v>0</v>
      </c>
      <c r="BH107" s="13">
        <f>SUMIFS('ATL RAW'!$J:$J,'ATL RAW'!$I:$I,'ATL GA Inventory'!$B107,'ATL RAW'!$L:$L,'ATL GA Inventory'!BH$3)+SUMIFS('ATL CR'!$J:$J,'ATL CR'!$I:$I,'ATL GA Inventory'!$B107,'ATL CR'!$L:$L,'ATL GA Inventory'!BH$3)</f>
        <v>0</v>
      </c>
      <c r="BI107" s="13">
        <f>SUMIFS('ATL RAW'!$J:$J,'ATL RAW'!$I:$I,'ATL GA Inventory'!$B107,'ATL RAW'!$L:$L,'ATL GA Inventory'!BI$3)+SUMIFS('ATL CR'!$J:$J,'ATL CR'!$I:$I,'ATL GA Inventory'!$B107,'ATL CR'!$L:$L,'ATL GA Inventory'!BI$3)</f>
        <v>0</v>
      </c>
      <c r="BJ107" s="13">
        <f>SUMIFS('ATL RAW'!$J:$J,'ATL RAW'!$I:$I,'ATL GA Inventory'!$B107,'ATL RAW'!$L:$L,'ATL GA Inventory'!BJ$3)+SUMIFS('ATL CR'!$J:$J,'ATL CR'!$I:$I,'ATL GA Inventory'!$B107,'ATL CR'!$L:$L,'ATL GA Inventory'!BJ$3)</f>
        <v>0</v>
      </c>
      <c r="BK107" s="13">
        <f>SUMIFS('ATL RAW'!$J:$J,'ATL RAW'!$I:$I,'ATL GA Inventory'!$B107,'ATL RAW'!$L:$L,'ATL GA Inventory'!BK$3)+SUMIFS('ATL CR'!$J:$J,'ATL CR'!$I:$I,'ATL GA Inventory'!$B107,'ATL CR'!$L:$L,'ATL GA Inventory'!BK$3)</f>
        <v>0</v>
      </c>
      <c r="BL107" s="13">
        <f>SUMIFS('ATL RAW'!$J:$J,'ATL RAW'!$I:$I,'ATL GA Inventory'!$B107,'ATL RAW'!$L:$L,'ATL GA Inventory'!BL$3)+SUMIFS('ATL CR'!$J:$J,'ATL CR'!$I:$I,'ATL GA Inventory'!$B107,'ATL CR'!$L:$L,'ATL GA Inventory'!BL$3)</f>
        <v>3488</v>
      </c>
      <c r="BM107" s="13">
        <f>SUMIFS('ATL RAW'!$J:$J,'ATL RAW'!$I:$I,'ATL GA Inventory'!$B107,'ATL RAW'!$L:$L,'ATL GA Inventory'!BM$3)+SUMIFS('ATL CR'!$J:$J,'ATL CR'!$I:$I,'ATL GA Inventory'!$B107,'ATL CR'!$L:$L,'ATL GA Inventory'!BM$3)</f>
        <v>416</v>
      </c>
      <c r="BN107" s="13">
        <f>SUMIFS('ATL RAW'!$J:$J,'ATL RAW'!$I:$I,'ATL GA Inventory'!$B107,'ATL RAW'!$L:$L,'ATL GA Inventory'!BN$3)+SUMIFS('ATL CR'!$J:$J,'ATL CR'!$I:$I,'ATL GA Inventory'!$B107,'ATL CR'!$L:$L,'ATL GA Inventory'!BN$3)</f>
        <v>0</v>
      </c>
      <c r="BO107" s="13">
        <f>SUMIFS('ATL RAW'!$J:$J,'ATL RAW'!$I:$I,'ATL GA Inventory'!$B107,'ATL RAW'!$L:$L,'ATL GA Inventory'!BO$3)+SUMIFS('ATL CR'!$J:$J,'ATL CR'!$I:$I,'ATL GA Inventory'!$B107,'ATL CR'!$L:$L,'ATL GA Inventory'!BO$3)</f>
        <v>0</v>
      </c>
      <c r="BP107" s="13">
        <f>SUMIFS('ATL RAW'!$J:$J,'ATL RAW'!$I:$I,'ATL GA Inventory'!$B107,'ATL RAW'!$L:$L,'ATL GA Inventory'!BP$3)+SUMIFS('ATL CR'!$J:$J,'ATL CR'!$I:$I,'ATL GA Inventory'!$B107,'ATL CR'!$L:$L,'ATL GA Inventory'!BP$3)</f>
        <v>0</v>
      </c>
      <c r="BQ107" s="13">
        <f>SUMIFS('ATL RAW'!$J:$J,'ATL RAW'!$I:$I,'ATL GA Inventory'!$B107,'ATL RAW'!$L:$L,'ATL GA Inventory'!BQ$3)+SUMIFS('ATL CR'!$J:$J,'ATL CR'!$I:$I,'ATL GA Inventory'!$B107,'ATL CR'!$L:$L,'ATL GA Inventory'!BQ$3)</f>
        <v>2432</v>
      </c>
      <c r="BR107" s="13">
        <f>SUMIFS('ATL RAW'!$J:$J,'ATL RAW'!$I:$I,'ATL GA Inventory'!$B107,'ATL RAW'!$L:$L,'ATL GA Inventory'!BR$3)+SUMIFS('ATL CR'!$J:$J,'ATL CR'!$I:$I,'ATL GA Inventory'!$B107,'ATL CR'!$L:$L,'ATL GA Inventory'!BR$3)</f>
        <v>0</v>
      </c>
      <c r="BS107" s="13">
        <f>SUMIFS('ATL RAW'!$J:$J,'ATL RAW'!$I:$I,'ATL GA Inventory'!$B107,'ATL RAW'!$L:$L,'ATL GA Inventory'!BS$3)+SUMIFS('ATL CR'!$J:$J,'ATL CR'!$I:$I,'ATL GA Inventory'!$B107,'ATL CR'!$L:$L,'ATL GA Inventory'!BS$3)</f>
        <v>0</v>
      </c>
      <c r="BT107" s="13">
        <f>SUMIFS('ATL RAW'!$J:$J,'ATL RAW'!$I:$I,'ATL GA Inventory'!$B107,'ATL RAW'!$L:$L,'ATL GA Inventory'!BT$3)+SUMIFS('ATL CR'!$J:$J,'ATL CR'!$I:$I,'ATL GA Inventory'!$B107,'ATL CR'!$L:$L,'ATL GA Inventory'!BT$3)</f>
        <v>0</v>
      </c>
      <c r="BU107" s="13">
        <f>SUMIFS('ATL RAW'!$J:$J,'ATL RAW'!$I:$I,'ATL GA Inventory'!$B107,'ATL RAW'!$L:$L,'ATL GA Inventory'!BU$3)+SUMIFS('ATL CR'!$J:$J,'ATL CR'!$I:$I,'ATL GA Inventory'!$B107,'ATL CR'!$L:$L,'ATL GA Inventory'!BU$3)</f>
        <v>0</v>
      </c>
      <c r="BV107" s="13">
        <f>SUMIFS('ATL RAW'!$J:$J,'ATL RAW'!$I:$I,'ATL GA Inventory'!$B107,'ATL RAW'!$L:$L,'ATL GA Inventory'!BV$3)+SUMIFS('ATL CR'!$J:$J,'ATL CR'!$I:$I,'ATL GA Inventory'!$B107,'ATL CR'!$L:$L,'ATL GA Inventory'!BV$3)</f>
        <v>0</v>
      </c>
      <c r="BW107" s="13">
        <f>SUMIFS('ATL RAW'!$J:$J,'ATL RAW'!$I:$I,'ATL GA Inventory'!$B107,'ATL RAW'!$L:$L,'ATL GA Inventory'!BW$3)+SUMIFS('ATL CR'!$J:$J,'ATL CR'!$I:$I,'ATL GA Inventory'!$B107,'ATL CR'!$L:$L,'ATL GA Inventory'!BW$3)</f>
        <v>0</v>
      </c>
      <c r="BX107" s="13">
        <f>SUMIFS('ATL RAW'!$J:$J,'ATL RAW'!$I:$I,'ATL GA Inventory'!$B107,'ATL RAW'!$L:$L,'ATL GA Inventory'!BX$3)+SUMIFS('ATL CR'!$J:$J,'ATL CR'!$I:$I,'ATL GA Inventory'!$B107,'ATL CR'!$L:$L,'ATL GA Inventory'!BX$3)</f>
        <v>2816</v>
      </c>
      <c r="BY107" s="13">
        <f>SUMIFS('ATL RAW'!$J:$J,'ATL RAW'!$I:$I,'ATL GA Inventory'!$B107,'ATL RAW'!$L:$L,'ATL GA Inventory'!BY$3)+SUMIFS('ATL CR'!$J:$J,'ATL CR'!$I:$I,'ATL GA Inventory'!$B107,'ATL CR'!$L:$L,'ATL GA Inventory'!BY$3)</f>
        <v>0</v>
      </c>
      <c r="BZ107" s="13">
        <f>SUMIFS('ATL RAW'!$J:$J,'ATL RAW'!$I:$I,'ATL GA Inventory'!$B107,'ATL RAW'!$L:$L,'ATL GA Inventory'!BZ$3)+SUMIFS('ATL CR'!$J:$J,'ATL CR'!$I:$I,'ATL GA Inventory'!$B107,'ATL CR'!$L:$L,'ATL GA Inventory'!BZ$3)</f>
        <v>2816</v>
      </c>
      <c r="CA107" s="13">
        <f>SUMIFS('ATL RAW'!$J:$J,'ATL RAW'!$I:$I,'ATL GA Inventory'!$B107,'ATL RAW'!$L:$L,'ATL GA Inventory'!CA$3)+SUMIFS('ATL CR'!$J:$J,'ATL CR'!$I:$I,'ATL GA Inventory'!$B107,'ATL CR'!$L:$L,'ATL GA Inventory'!CA$3)</f>
        <v>13124</v>
      </c>
      <c r="CB107" s="13">
        <f>SUMIFS('ATL RAW'!$J:$J,'ATL RAW'!$I:$I,'ATL GA Inventory'!$B107,'ATL RAW'!$L:$L,'ATL GA Inventory'!CB$3)+SUMIFS('ATL CR'!$J:$J,'ATL CR'!$I:$I,'ATL GA Inventory'!$B107,'ATL CR'!$L:$L,'ATL GA Inventory'!CB$3)</f>
        <v>0</v>
      </c>
      <c r="CC107" s="13">
        <f>SUMIFS('ATL RAW'!$J:$J,'ATL RAW'!$I:$I,'ATL GA Inventory'!$B107,'ATL RAW'!$L:$L,'ATL GA Inventory'!CC$3)+SUMIFS('ATL CR'!$J:$J,'ATL CR'!$I:$I,'ATL GA Inventory'!$B107,'ATL CR'!$L:$L,'ATL GA Inventory'!CC$3)</f>
        <v>0</v>
      </c>
      <c r="CD107" s="13">
        <f>SUMIFS('ATL RAW'!$J:$J,'ATL RAW'!$I:$I,'ATL GA Inventory'!$B107,'ATL RAW'!$L:$L,'ATL GA Inventory'!CD$3)+SUMIFS('ATL CR'!$J:$J,'ATL CR'!$I:$I,'ATL GA Inventory'!$B107,'ATL CR'!$L:$L,'ATL GA Inventory'!CD$3)</f>
        <v>6112</v>
      </c>
      <c r="CE107" s="13">
        <f>SUMIFS('ATL RAW'!$J:$J,'ATL RAW'!$I:$I,'ATL GA Inventory'!$B107,'ATL RAW'!$L:$L,'ATL GA Inventory'!CE$3)+SUMIFS('ATL CR'!$J:$J,'ATL CR'!$I:$I,'ATL GA Inventory'!$B107,'ATL CR'!$L:$L,'ATL GA Inventory'!CE$3)</f>
        <v>6336</v>
      </c>
      <c r="CF107" s="13">
        <f>SUMIFS('ATL RAW'!$J:$J,'ATL RAW'!$I:$I,'ATL GA Inventory'!$B107,'ATL RAW'!$L:$L,'ATL GA Inventory'!CF$3)+SUMIFS('ATL CR'!$J:$J,'ATL CR'!$I:$I,'ATL GA Inventory'!$B107,'ATL CR'!$L:$L,'ATL GA Inventory'!CF$3)</f>
        <v>1536</v>
      </c>
      <c r="CG107" s="13">
        <f>SUMIFS('ATL RAW'!$J:$J,'ATL RAW'!$I:$I,'ATL GA Inventory'!$B107,'ATL RAW'!$L:$L,'ATL GA Inventory'!CG$3)+SUMIFS('ATL CR'!$J:$J,'ATL CR'!$I:$I,'ATL GA Inventory'!$B107,'ATL CR'!$L:$L,'ATL GA Inventory'!CG$3)</f>
        <v>0</v>
      </c>
      <c r="CH107" s="13">
        <f>SUMIFS('ATL RAW'!$J:$J,'ATL RAW'!$I:$I,'ATL GA Inventory'!$B107,'ATL RAW'!$L:$L,'ATL GA Inventory'!CH$3)+SUMIFS('ATL CR'!$J:$J,'ATL CR'!$I:$I,'ATL GA Inventory'!$B107,'ATL CR'!$L:$L,'ATL GA Inventory'!CH$3)</f>
        <v>0</v>
      </c>
      <c r="CI107" s="13">
        <f>SUMIFS('ATL RAW'!$J:$J,'ATL RAW'!$I:$I,'ATL GA Inventory'!$B107,'ATL RAW'!$L:$L,'ATL GA Inventory'!CI$3)+SUMIFS('ATL CR'!$J:$J,'ATL CR'!$I:$I,'ATL GA Inventory'!$B107,'ATL CR'!$L:$L,'ATL GA Inventory'!CI$3)</f>
        <v>0</v>
      </c>
      <c r="CJ107" s="13">
        <f>SUMIFS('ATL RAW'!$J:$J,'ATL RAW'!$I:$I,'ATL GA Inventory'!$B107,'ATL RAW'!$L:$L,'ATL GA Inventory'!CJ$3)+SUMIFS('ATL CR'!$J:$J,'ATL CR'!$I:$I,'ATL GA Inventory'!$B107,'ATL CR'!$L:$L,'ATL GA Inventory'!CJ$3)</f>
        <v>0</v>
      </c>
      <c r="CK107" s="13">
        <f>SUMIFS('ATL RAW'!$J:$J,'ATL RAW'!$I:$I,'ATL GA Inventory'!$B107,'ATL RAW'!$L:$L,'ATL GA Inventory'!CK$3)+SUMIFS('ATL CR'!$J:$J,'ATL CR'!$I:$I,'ATL GA Inventory'!$B107,'ATL CR'!$L:$L,'ATL GA Inventory'!CK$3)</f>
        <v>8256</v>
      </c>
      <c r="CL107" s="13">
        <f>SUMIFS('ATL RAW'!$J:$J,'ATL RAW'!$I:$I,'ATL GA Inventory'!$B107,'ATL RAW'!$L:$L,'ATL GA Inventory'!CL$3)+SUMIFS('ATL CR'!$J:$J,'ATL CR'!$I:$I,'ATL GA Inventory'!$B107,'ATL CR'!$L:$L,'ATL GA Inventory'!CL$3)</f>
        <v>6528</v>
      </c>
      <c r="CM107" s="13">
        <f>SUMIFS('ATL RAW'!$J:$J,'ATL RAW'!$I:$I,'ATL GA Inventory'!$B107,'ATL RAW'!$L:$L,'ATL GA Inventory'!CM$3)+SUMIFS('ATL CR'!$J:$J,'ATL CR'!$I:$I,'ATL GA Inventory'!$B107,'ATL CR'!$L:$L,'ATL GA Inventory'!CM$3)</f>
        <v>6368</v>
      </c>
      <c r="CN107" s="13">
        <f>SUMIFS('ATL RAW'!$J:$J,'ATL RAW'!$I:$I,'ATL GA Inventory'!$B107,'ATL RAW'!$L:$L,'ATL GA Inventory'!CN$3)+SUMIFS('ATL CR'!$J:$J,'ATL CR'!$I:$I,'ATL GA Inventory'!$B107,'ATL CR'!$L:$L,'ATL GA Inventory'!CN$3)</f>
        <v>9552</v>
      </c>
      <c r="CO107" s="13">
        <f>SUMIFS('ATL RAW'!$J:$J,'ATL RAW'!$I:$I,'ATL GA Inventory'!$B107,'ATL RAW'!$L:$L,'ATL GA Inventory'!CO$3)+SUMIFS('ATL CR'!$J:$J,'ATL CR'!$I:$I,'ATL GA Inventory'!$B107,'ATL CR'!$L:$L,'ATL GA Inventory'!CO$3)</f>
        <v>9712</v>
      </c>
      <c r="CP107" s="13">
        <f>SUMIFS('ATL RAW'!$J:$J,'ATL RAW'!$I:$I,'ATL GA Inventory'!$B107,'ATL RAW'!$L:$L,'ATL GA Inventory'!CP$3)+SUMIFS('ATL CR'!$J:$J,'ATL CR'!$I:$I,'ATL GA Inventory'!$B107,'ATL CR'!$L:$L,'ATL GA Inventory'!CP$3)</f>
        <v>0</v>
      </c>
      <c r="CQ107" s="13">
        <f>SUMIFS('ATL RAW'!$J:$J,'ATL RAW'!$I:$I,'ATL GA Inventory'!$B107,'ATL RAW'!$L:$L,'ATL GA Inventory'!CQ$3)+SUMIFS('ATL CR'!$J:$J,'ATL CR'!$I:$I,'ATL GA Inventory'!$B107,'ATL CR'!$L:$L,'ATL GA Inventory'!CQ$3)</f>
        <v>0</v>
      </c>
      <c r="CR107" s="13">
        <f>SUMIFS('ATL RAW'!$J:$J,'ATL RAW'!$I:$I,'ATL GA Inventory'!$B107,'ATL RAW'!$L:$L,'ATL GA Inventory'!CR$3)+SUMIFS('ATL CR'!$J:$J,'ATL CR'!$I:$I,'ATL GA Inventory'!$B107,'ATL CR'!$L:$L,'ATL GA Inventory'!CR$3)</f>
        <v>1664</v>
      </c>
      <c r="CS107" s="13">
        <f>SUMIFS('ATL RAW'!$J:$J,'ATL RAW'!$I:$I,'ATL GA Inventory'!$B107,'ATL RAW'!$L:$L,'ATL GA Inventory'!CS$3)+SUMIFS('ATL CR'!$J:$J,'ATL CR'!$I:$I,'ATL GA Inventory'!$B107,'ATL CR'!$L:$L,'ATL GA Inventory'!CS$3)</f>
        <v>2368</v>
      </c>
      <c r="CT107" s="13">
        <f>SUMIFS('ATL RAW'!$J:$J,'ATL RAW'!$I:$I,'ATL GA Inventory'!$B107,'ATL RAW'!$L:$L,'ATL GA Inventory'!CT$3)+SUMIFS('ATL CR'!$J:$J,'ATL CR'!$I:$I,'ATL GA Inventory'!$B107,'ATL CR'!$L:$L,'ATL GA Inventory'!CT$3)</f>
        <v>768</v>
      </c>
      <c r="CU107" s="13">
        <f>SUMIFS('ATL RAW'!$J:$J,'ATL RAW'!$I:$I,'ATL GA Inventory'!$B107,'ATL RAW'!$L:$L,'ATL GA Inventory'!CU$3)+SUMIFS('ATL CR'!$J:$J,'ATL CR'!$I:$I,'ATL GA Inventory'!$B107,'ATL CR'!$L:$L,'ATL GA Inventory'!CU$3)</f>
        <v>0</v>
      </c>
      <c r="CV107" s="13">
        <f>SUMIFS('ATL RAW'!$J:$J,'ATL RAW'!$I:$I,'ATL GA Inventory'!$B107,'ATL RAW'!$L:$L,'ATL GA Inventory'!CV$3)+SUMIFS('ATL CR'!$J:$J,'ATL CR'!$I:$I,'ATL GA Inventory'!$B107,'ATL CR'!$L:$L,'ATL GA Inventory'!CV$3)</f>
        <v>768</v>
      </c>
      <c r="CW107" s="13">
        <f>SUMIFS('ATL RAW'!$J:$J,'ATL RAW'!$I:$I,'ATL GA Inventory'!$B107,'ATL RAW'!$L:$L,'ATL GA Inventory'!CW$3)+SUMIFS('ATL CR'!$J:$J,'ATL CR'!$I:$I,'ATL GA Inventory'!$B107,'ATL CR'!$L:$L,'ATL GA Inventory'!CW$3)</f>
        <v>0</v>
      </c>
      <c r="CX107" s="13">
        <f>SUMIFS('ATL RAW'!$J:$J,'ATL RAW'!$I:$I,'ATL GA Inventory'!$B107,'ATL RAW'!$L:$L,'ATL GA Inventory'!CX$3)+SUMIFS('ATL CR'!$J:$J,'ATL CR'!$I:$I,'ATL GA Inventory'!$B107,'ATL CR'!$L:$L,'ATL GA Inventory'!CX$3)</f>
        <v>0</v>
      </c>
      <c r="CY107" s="13">
        <f>SUMIFS('ATL RAW'!$J:$J,'ATL RAW'!$I:$I,'ATL GA Inventory'!$B107,'ATL RAW'!$L:$L,'ATL GA Inventory'!CY$3)+SUMIFS('ATL CR'!$J:$J,'ATL CR'!$I:$I,'ATL GA Inventory'!$B107,'ATL CR'!$L:$L,'ATL GA Inventory'!CY$3)</f>
        <v>0</v>
      </c>
      <c r="CZ107" s="13">
        <f>SUMIFS('ATL RAW'!$J:$J,'ATL RAW'!$I:$I,'ATL GA Inventory'!$B107,'ATL RAW'!$L:$L,'ATL GA Inventory'!CZ$3)+SUMIFS('ATL CR'!$J:$J,'ATL CR'!$I:$I,'ATL GA Inventory'!$B107,'ATL CR'!$L:$L,'ATL GA Inventory'!CZ$3)</f>
        <v>0</v>
      </c>
      <c r="DA107" s="13">
        <f>SUMIFS('ATL RAW'!$J:$J,'ATL RAW'!$I:$I,'ATL GA Inventory'!$B107,'ATL RAW'!$L:$L,'ATL GA Inventory'!DA$3)+SUMIFS('ATL CR'!$J:$J,'ATL CR'!$I:$I,'ATL GA Inventory'!$B107,'ATL CR'!$L:$L,'ATL GA Inventory'!DA$3)</f>
        <v>0</v>
      </c>
      <c r="DB107" s="13">
        <f>SUMIFS('ATL RAW'!$J:$J,'ATL RAW'!$I:$I,'ATL GA Inventory'!$B107,'ATL RAW'!$L:$L,'ATL GA Inventory'!DB$3)+SUMIFS('ATL CR'!$J:$J,'ATL CR'!$I:$I,'ATL GA Inventory'!$B107,'ATL CR'!$L:$L,'ATL GA Inventory'!DB$3)</f>
        <v>0</v>
      </c>
      <c r="DC107" s="13">
        <f>SUMIFS('ATL RAW'!$J:$J,'ATL RAW'!$I:$I,'ATL GA Inventory'!$B107,'ATL RAW'!$L:$L,'ATL GA Inventory'!DC$3)+SUMIFS('ATL CR'!$J:$J,'ATL CR'!$I:$I,'ATL GA Inventory'!$B107,'ATL CR'!$L:$L,'ATL GA Inventory'!DC$3)</f>
        <v>0</v>
      </c>
      <c r="DD107" s="13">
        <f>SUMIFS('ATL RAW'!$J:$J,'ATL RAW'!$I:$I,'ATL GA Inventory'!$B107,'ATL RAW'!$L:$L,'ATL GA Inventory'!DD$3)+SUMIFS('ATL CR'!$J:$J,'ATL CR'!$I:$I,'ATL GA Inventory'!$B107,'ATL CR'!$L:$L,'ATL GA Inventory'!DD$3)</f>
        <v>0</v>
      </c>
      <c r="DE107" s="13">
        <f>SUMIFS('ATL RAW'!$J:$J,'ATL RAW'!$I:$I,'ATL GA Inventory'!$B107,'ATL RAW'!$L:$L,'ATL GA Inventory'!DE$3)+SUMIFS('ATL CR'!$J:$J,'ATL CR'!$I:$I,'ATL GA Inventory'!$B107,'ATL CR'!$L:$L,'ATL GA Inventory'!DE$3)</f>
        <v>0</v>
      </c>
      <c r="DF107" s="13">
        <f>SUMIFS('ATL RAW'!$J:$J,'ATL RAW'!$I:$I,'ATL GA Inventory'!$B107,'ATL RAW'!$L:$L,'ATL GA Inventory'!DF$3)+SUMIFS('ATL CR'!$J:$J,'ATL CR'!$I:$I,'ATL GA Inventory'!$B107,'ATL CR'!$L:$L,'ATL GA Inventory'!DF$3)</f>
        <v>64</v>
      </c>
      <c r="DG107" s="13">
        <f>SUMIFS('ATL RAW'!$J:$J,'ATL RAW'!$I:$I,'ATL GA Inventory'!$B107,'ATL RAW'!$L:$L,'ATL GA Inventory'!DG$3)+SUMIFS('ATL CR'!$J:$J,'ATL CR'!$I:$I,'ATL GA Inventory'!$B107,'ATL CR'!$L:$L,'ATL GA Inventory'!DG$3)</f>
        <v>0</v>
      </c>
      <c r="DH107" s="13">
        <f>SUMIFS('ATL RAW'!$J:$J,'ATL RAW'!$I:$I,'ATL GA Inventory'!$B107,'ATL RAW'!$L:$L,'ATL GA Inventory'!DH$3)+SUMIFS('ATL CR'!$J:$J,'ATL CR'!$I:$I,'ATL GA Inventory'!$B107,'ATL CR'!$L:$L,'ATL GA Inventory'!DH$3)</f>
        <v>0</v>
      </c>
      <c r="DI107" s="13">
        <f>SUMIFS('ATL RAW'!$J:$J,'ATL RAW'!$I:$I,'ATL GA Inventory'!$B107,'ATL RAW'!$L:$L,'ATL GA Inventory'!DI$3)+SUMIFS('ATL CR'!$J:$J,'ATL CR'!$I:$I,'ATL GA Inventory'!$B107,'ATL CR'!$L:$L,'ATL GA Inventory'!DI$3)</f>
        <v>0</v>
      </c>
      <c r="DJ107" s="13">
        <f>SUMIFS('ATL RAW'!$J:$J,'ATL RAW'!$I:$I,'ATL GA Inventory'!$B107,'ATL RAW'!$L:$L,'ATL GA Inventory'!DJ$3)+SUMIFS('ATL CR'!$J:$J,'ATL CR'!$I:$I,'ATL GA Inventory'!$B107,'ATL CR'!$L:$L,'ATL GA Inventory'!DJ$3)</f>
        <v>0</v>
      </c>
      <c r="DK107" s="13">
        <f>SUMIFS('ATL RAW'!$J:$J,'ATL RAW'!$I:$I,'ATL GA Inventory'!$B107,'ATL RAW'!$L:$L,'ATL GA Inventory'!DK$3)+SUMIFS('ATL CR'!$J:$J,'ATL CR'!$I:$I,'ATL GA Inventory'!$B107,'ATL CR'!$L:$L,'ATL GA Inventory'!DK$3)</f>
        <v>0</v>
      </c>
      <c r="DL107" s="13">
        <f>SUMIFS('ATL RAW'!$J:$J,'ATL RAW'!$I:$I,'ATL GA Inventory'!$B107,'ATL RAW'!$L:$L,'ATL GA Inventory'!DL$3)+SUMIFS('ATL CR'!$J:$J,'ATL CR'!$I:$I,'ATL GA Inventory'!$B107,'ATL CR'!$L:$L,'ATL GA Inventory'!DL$3)</f>
        <v>0</v>
      </c>
      <c r="DM107" s="13">
        <f>SUMIFS('ATL RAW'!$J:$J,'ATL RAW'!$I:$I,'ATL GA Inventory'!$B107,'ATL RAW'!$L:$L,'ATL GA Inventory'!DM$3)+SUMIFS('ATL CR'!$J:$J,'ATL CR'!$I:$I,'ATL GA Inventory'!$B107,'ATL CR'!$L:$L,'ATL GA Inventory'!DM$3)</f>
        <v>0</v>
      </c>
      <c r="DN107" s="13">
        <f>SUMIFS('ATL RAW'!$J:$J,'ATL RAW'!$I:$I,'ATL GA Inventory'!$B107,'ATL RAW'!$L:$L,'ATL GA Inventory'!DN$3)+SUMIFS('ATL CR'!$J:$J,'ATL CR'!$I:$I,'ATL GA Inventory'!$B107,'ATL CR'!$L:$L,'ATL GA Inventory'!DN$3)</f>
        <v>0</v>
      </c>
      <c r="DO107" s="13">
        <f>SUMIFS('ATL RAW'!$J:$J,'ATL RAW'!$I:$I,'ATL GA Inventory'!$B107,'ATL RAW'!$L:$L,'ATL GA Inventory'!DO$3)+SUMIFS('ATL CR'!$J:$J,'ATL CR'!$I:$I,'ATL GA Inventory'!$B107,'ATL CR'!$L:$L,'ATL GA Inventory'!DO$3)</f>
        <v>0</v>
      </c>
      <c r="DP107" s="13">
        <f>SUMIFS('ATL RAW'!$J:$J,'ATL RAW'!$I:$I,'ATL GA Inventory'!$B107,'ATL RAW'!$L:$L,'ATL GA Inventory'!DP$3)+SUMIFS('ATL CR'!$J:$J,'ATL CR'!$I:$I,'ATL GA Inventory'!$B107,'ATL CR'!$L:$L,'ATL GA Inventory'!DP$3)</f>
        <v>0</v>
      </c>
      <c r="DQ107" s="13">
        <f>SUMIFS('ATL RAW'!$J:$J,'ATL RAW'!$I:$I,'ATL GA Inventory'!$B107,'ATL RAW'!$L:$L,'ATL GA Inventory'!DQ$3)+SUMIFS('ATL CR'!$J:$J,'ATL CR'!$I:$I,'ATL GA Inventory'!$B107,'ATL CR'!$L:$L,'ATL GA Inventory'!DQ$3)</f>
        <v>0</v>
      </c>
      <c r="DR107" s="13">
        <f>SUMIFS('ATL RAW'!$J:$J,'ATL RAW'!$I:$I,'ATL GA Inventory'!$B107,'ATL RAW'!$L:$L,'ATL GA Inventory'!DR$3)+SUMIFS('ATL CR'!$J:$J,'ATL CR'!$I:$I,'ATL GA Inventory'!$B107,'ATL CR'!$L:$L,'ATL GA Inventory'!DR$3)</f>
        <v>0</v>
      </c>
      <c r="DS107" s="13">
        <f>SUMIFS('ATL RAW'!$J:$J,'ATL RAW'!$I:$I,'ATL GA Inventory'!$B107,'ATL RAW'!$L:$L,'ATL GA Inventory'!DS$3)+SUMIFS('ATL CR'!$J:$J,'ATL CR'!$I:$I,'ATL GA Inventory'!$B107,'ATL CR'!$L:$L,'ATL GA Inventory'!DS$3)</f>
        <v>0</v>
      </c>
      <c r="DT107" s="13">
        <f>SUMIFS('ATL RAW'!$J:$J,'ATL RAW'!$I:$I,'ATL GA Inventory'!$B107,'ATL RAW'!$L:$L,'ATL GA Inventory'!DT$3)+SUMIFS('ATL CR'!$J:$J,'ATL CR'!$I:$I,'ATL GA Inventory'!$B107,'ATL CR'!$L:$L,'ATL GA Inventory'!DT$3)</f>
        <v>0</v>
      </c>
      <c r="DU107" s="13">
        <f>SUMIFS('ATL RAW'!$J:$J,'ATL RAW'!$I:$I,'ATL GA Inventory'!$B107,'ATL RAW'!$L:$L,'ATL GA Inventory'!DU$3)+SUMIFS('ATL CR'!$J:$J,'ATL CR'!$I:$I,'ATL GA Inventory'!$B107,'ATL CR'!$L:$L,'ATL GA Inventory'!DU$3)</f>
        <v>0</v>
      </c>
      <c r="DV107" s="13">
        <f>SUMIFS('ATL RAW'!$J:$J,'ATL RAW'!$I:$I,'ATL GA Inventory'!$B107,'ATL RAW'!$L:$L,'ATL GA Inventory'!DV$3)+SUMIFS('ATL CR'!$J:$J,'ATL CR'!$I:$I,'ATL GA Inventory'!$B107,'ATL CR'!$L:$L,'ATL GA Inventory'!DV$3)</f>
        <v>0</v>
      </c>
      <c r="DW107" s="13">
        <f>SUMIFS('ATL RAW'!$J:$J,'ATL RAW'!$I:$I,'ATL GA Inventory'!$B107,'ATL RAW'!$L:$L,'ATL GA Inventory'!DW$3)+SUMIFS('ATL CR'!$J:$J,'ATL CR'!$I:$I,'ATL GA Inventory'!$B107,'ATL CR'!$L:$L,'ATL GA Inventory'!DW$3)</f>
        <v>0</v>
      </c>
      <c r="DX107" s="13">
        <f>SUMIFS('ATL RAW'!$J:$J,'ATL RAW'!$I:$I,'ATL GA Inventory'!$B107,'ATL RAW'!$L:$L,'ATL GA Inventory'!DX$3)+SUMIFS('ATL CR'!$J:$J,'ATL CR'!$I:$I,'ATL GA Inventory'!$B107,'ATL CR'!$L:$L,'ATL GA Inventory'!DX$3)</f>
        <v>0</v>
      </c>
      <c r="DY107" s="13">
        <f>SUMIFS('ATL RAW'!$J:$J,'ATL RAW'!$I:$I,'ATL GA Inventory'!$B107,'ATL RAW'!$L:$L,'ATL GA Inventory'!DY$3)+SUMIFS('ATL CR'!$J:$J,'ATL CR'!$I:$I,'ATL GA Inventory'!$B107,'ATL CR'!$L:$L,'ATL GA Inventory'!DY$3)</f>
        <v>0</v>
      </c>
      <c r="DZ107" s="13">
        <f>SUMIFS('ATL RAW'!$J:$J,'ATL RAW'!$I:$I,'ATL GA Inventory'!$B107,'ATL RAW'!$L:$L,'ATL GA Inventory'!DZ$3)+SUMIFS('ATL CR'!$J:$J,'ATL CR'!$I:$I,'ATL GA Inventory'!$B107,'ATL CR'!$L:$L,'ATL GA Inventory'!DZ$3)</f>
        <v>0</v>
      </c>
      <c r="EA107" s="13">
        <f>SUMIFS('ATL RAW'!$J:$J,'ATL RAW'!$I:$I,'ATL GA Inventory'!$B107,'ATL RAW'!$L:$L,'ATL GA Inventory'!EA$3)+SUMIFS('ATL CR'!$J:$J,'ATL CR'!$I:$I,'ATL GA Inventory'!$B107,'ATL CR'!$L:$L,'ATL GA Inventory'!EA$3)</f>
        <v>0</v>
      </c>
      <c r="EB107" s="13">
        <f>SUMIFS('ATL RAW'!$J:$J,'ATL RAW'!$I:$I,'ATL GA Inventory'!$B107,'ATL RAW'!$L:$L,'ATL GA Inventory'!EB$3)+SUMIFS('ATL CR'!$J:$J,'ATL CR'!$I:$I,'ATL GA Inventory'!$B107,'ATL CR'!$L:$L,'ATL GA Inventory'!EB$3)</f>
        <v>0</v>
      </c>
      <c r="EC107" s="13">
        <f>SUMIFS('ATL RAW'!$J:$J,'ATL RAW'!$I:$I,'ATL GA Inventory'!$B107,'ATL RAW'!$L:$L,'ATL GA Inventory'!EC$3)+SUMIFS('ATL CR'!$J:$J,'ATL CR'!$I:$I,'ATL GA Inventory'!$B107,'ATL CR'!$L:$L,'ATL GA Inventory'!EC$3)</f>
        <v>0</v>
      </c>
      <c r="ED107" s="13">
        <f>SUMIFS('ATL RAW'!$J:$J,'ATL RAW'!$I:$I,'ATL GA Inventory'!$B107,'ATL RAW'!$L:$L,'ATL GA Inventory'!ED$3)+SUMIFS('ATL CR'!$J:$J,'ATL CR'!$I:$I,'ATL GA Inventory'!$B107,'ATL CR'!$L:$L,'ATL GA Inventory'!ED$3)</f>
        <v>0</v>
      </c>
      <c r="EE107" s="13">
        <f>SUMIFS('ATL RAW'!$J:$J,'ATL RAW'!$I:$I,'ATL GA Inventory'!$B107,'ATL RAW'!$L:$L,'ATL GA Inventory'!EE$3)+SUMIFS('ATL CR'!$J:$J,'ATL CR'!$I:$I,'ATL GA Inventory'!$B107,'ATL CR'!$L:$L,'ATL GA Inventory'!EE$3)</f>
        <v>0</v>
      </c>
      <c r="EF107" s="13">
        <f>SUMIFS('ATL RAW'!$J:$J,'ATL RAW'!$I:$I,'ATL GA Inventory'!$B107,'ATL RAW'!$L:$L,'ATL GA Inventory'!EF$3)+SUMIFS('ATL CR'!$J:$J,'ATL CR'!$I:$I,'ATL GA Inventory'!$B107,'ATL CR'!$L:$L,'ATL GA Inventory'!EF$3)</f>
        <v>0</v>
      </c>
      <c r="EG107" s="13">
        <f>SUMIFS('ATL RAW'!$J:$J,'ATL RAW'!$I:$I,'ATL GA Inventory'!$B107,'ATL RAW'!$L:$L,'ATL GA Inventory'!EG$3)+SUMIFS('ATL CR'!$J:$J,'ATL CR'!$I:$I,'ATL GA Inventory'!$B107,'ATL CR'!$L:$L,'ATL GA Inventory'!EG$3)</f>
        <v>0</v>
      </c>
      <c r="EH107" s="13">
        <f>SUMIFS('ATL RAW'!$J:$J,'ATL RAW'!$I:$I,'ATL GA Inventory'!$B107,'ATL RAW'!$L:$L,'ATL GA Inventory'!EH$3)+SUMIFS('ATL CR'!$J:$J,'ATL CR'!$I:$I,'ATL GA Inventory'!$B107,'ATL CR'!$L:$L,'ATL GA Inventory'!EH$3)</f>
        <v>0</v>
      </c>
      <c r="EI107" s="13">
        <f>SUMIFS('ATL RAW'!$J:$J,'ATL RAW'!$I:$I,'ATL GA Inventory'!$B107,'ATL RAW'!$L:$L,'ATL GA Inventory'!EI$3)+SUMIFS('ATL CR'!$J:$J,'ATL CR'!$I:$I,'ATL GA Inventory'!$B107,'ATL CR'!$L:$L,'ATL GA Inventory'!EI$3)</f>
        <v>0</v>
      </c>
      <c r="EJ107" s="13">
        <f>SUMIFS('ATL RAW'!$J:$J,'ATL RAW'!$I:$I,'ATL GA Inventory'!$B107,'ATL RAW'!$L:$L,'ATL GA Inventory'!EJ$3)+SUMIFS('ATL CR'!$J:$J,'ATL CR'!$I:$I,'ATL GA Inventory'!$B107,'ATL CR'!$L:$L,'ATL GA Inventory'!EJ$3)</f>
        <v>0</v>
      </c>
      <c r="EK107" s="13">
        <f>SUMIFS('ATL RAW'!$J:$J,'ATL RAW'!$I:$I,'ATL GA Inventory'!$B107,'ATL RAW'!$L:$L,'ATL GA Inventory'!EK$3)+SUMIFS('ATL CR'!$J:$J,'ATL CR'!$I:$I,'ATL GA Inventory'!$B107,'ATL CR'!$L:$L,'ATL GA Inventory'!EK$3)</f>
        <v>0</v>
      </c>
      <c r="EL107" s="13">
        <f>SUMIFS('ATL RAW'!$J:$J,'ATL RAW'!$I:$I,'ATL GA Inventory'!$B107,'ATL RAW'!$L:$L,'ATL GA Inventory'!EL$3)+SUMIFS('ATL CR'!$J:$J,'ATL CR'!$I:$I,'ATL GA Inventory'!$B107,'ATL CR'!$L:$L,'ATL GA Inventory'!EL$3)</f>
        <v>0</v>
      </c>
      <c r="EM107" s="13">
        <f>SUMIFS('ATL RAW'!$J:$J,'ATL RAW'!$I:$I,'ATL GA Inventory'!$B107,'ATL RAW'!$L:$L,'ATL GA Inventory'!EM$3)+SUMIFS('ATL CR'!$J:$J,'ATL CR'!$I:$I,'ATL GA Inventory'!$B107,'ATL CR'!$L:$L,'ATL GA Inventory'!EM$3)</f>
        <v>0</v>
      </c>
      <c r="EN107" s="13">
        <f>SUMIFS('ATL RAW'!$J:$J,'ATL RAW'!$I:$I,'ATL GA Inventory'!$B107,'ATL RAW'!$L:$L,'ATL GA Inventory'!EN$3)+SUMIFS('ATL CR'!$J:$J,'ATL CR'!$I:$I,'ATL GA Inventory'!$B107,'ATL CR'!$L:$L,'ATL GA Inventory'!EN$3)</f>
        <v>0</v>
      </c>
      <c r="EO107" s="13">
        <f>SUMIFS('ATL RAW'!$J:$J,'ATL RAW'!$I:$I,'ATL GA Inventory'!$B107,'ATL RAW'!$L:$L,'ATL GA Inventory'!EO$3)+SUMIFS('ATL CR'!$J:$J,'ATL CR'!$I:$I,'ATL GA Inventory'!$B107,'ATL CR'!$L:$L,'ATL GA Inventory'!EO$3)</f>
        <v>0</v>
      </c>
      <c r="EP107" s="13">
        <f>SUMIFS('ATL RAW'!$J:$J,'ATL RAW'!$I:$I,'ATL GA Inventory'!$B107,'ATL RAW'!$L:$L,'ATL GA Inventory'!EP$3)+SUMIFS('ATL CR'!$J:$J,'ATL CR'!$I:$I,'ATL GA Inventory'!$B107,'ATL CR'!$L:$L,'ATL GA Inventory'!EP$3)</f>
        <v>0</v>
      </c>
      <c r="EQ107" s="13">
        <f>SUMIFS('ATL RAW'!$J:$J,'ATL RAW'!$I:$I,'ATL GA Inventory'!$B107,'ATL RAW'!$L:$L,'ATL GA Inventory'!EQ$3)+SUMIFS('ATL CR'!$J:$J,'ATL CR'!$I:$I,'ATL GA Inventory'!$B107,'ATL CR'!$L:$L,'ATL GA Inventory'!EQ$3)</f>
        <v>0</v>
      </c>
      <c r="ER107" s="13">
        <f>SUMIFS('ATL RAW'!$J:$J,'ATL RAW'!$I:$I,'ATL GA Inventory'!$B107,'ATL RAW'!$L:$L,'ATL GA Inventory'!ER$3)+SUMIFS('ATL CR'!$J:$J,'ATL CR'!$I:$I,'ATL GA Inventory'!$B107,'ATL CR'!$L:$L,'ATL GA Inventory'!ER$3)</f>
        <v>0</v>
      </c>
      <c r="ES107" s="13">
        <f>SUMIFS('ATL RAW'!$J:$J,'ATL RAW'!$I:$I,'ATL GA Inventory'!$B107,'ATL RAW'!$L:$L,'ATL GA Inventory'!ES$3)+SUMIFS('ATL CR'!$J:$J,'ATL CR'!$I:$I,'ATL GA Inventory'!$B107,'ATL CR'!$L:$L,'ATL GA Inventory'!ES$3)</f>
        <v>0</v>
      </c>
      <c r="ET107" s="13">
        <f>SUMIFS('ATL RAW'!$J:$J,'ATL RAW'!$I:$I,'ATL GA Inventory'!$B107,'ATL RAW'!$L:$L,'ATL GA Inventory'!ET$3)+SUMIFS('ATL CR'!$J:$J,'ATL CR'!$I:$I,'ATL GA Inventory'!$B107,'ATL CR'!$L:$L,'ATL GA Inventory'!ET$3)</f>
        <v>0</v>
      </c>
      <c r="EU107" s="13">
        <f>SUMIFS('ATL RAW'!$J:$J,'ATL RAW'!$I:$I,'ATL GA Inventory'!$B107,'ATL RAW'!$L:$L,'ATL GA Inventory'!EU$3)+SUMIFS('ATL CR'!$J:$J,'ATL CR'!$I:$I,'ATL GA Inventory'!$B107,'ATL CR'!$L:$L,'ATL GA Inventory'!EU$3)</f>
        <v>0</v>
      </c>
      <c r="EV107" s="13">
        <f>SUMIFS('ATL RAW'!$J:$J,'ATL RAW'!$I:$I,'ATL GA Inventory'!$B107,'ATL RAW'!$L:$L,'ATL GA Inventory'!EV$3)+SUMIFS('ATL CR'!$J:$J,'ATL CR'!$I:$I,'ATL GA Inventory'!$B107,'ATL CR'!$L:$L,'ATL GA Inventory'!EV$3)</f>
        <v>0</v>
      </c>
      <c r="EW107" s="13">
        <f>SUMIFS('ATL RAW'!$J:$J,'ATL RAW'!$I:$I,'ATL GA Inventory'!$B107,'ATL RAW'!$L:$L,'ATL GA Inventory'!EW$3)+SUMIFS('ATL CR'!$J:$J,'ATL CR'!$I:$I,'ATL GA Inventory'!$B107,'ATL CR'!$L:$L,'ATL GA Inventory'!EW$3)</f>
        <v>0</v>
      </c>
      <c r="EX107" s="13">
        <f>SUMIFS('ATL RAW'!$J:$J,'ATL RAW'!$I:$I,'ATL GA Inventory'!$B107,'ATL RAW'!$L:$L,'ATL GA Inventory'!EX$3)+SUMIFS('ATL CR'!$J:$J,'ATL CR'!$I:$I,'ATL GA Inventory'!$B107,'ATL CR'!$L:$L,'ATL GA Inventory'!EX$3)</f>
        <v>0</v>
      </c>
      <c r="EY107" s="13">
        <f>SUMIFS('ATL RAW'!$J:$J,'ATL RAW'!$I:$I,'ATL GA Inventory'!$B107,'ATL RAW'!$L:$L,'ATL GA Inventory'!EY$3)+SUMIFS('ATL CR'!$J:$J,'ATL CR'!$I:$I,'ATL GA Inventory'!$B107,'ATL CR'!$L:$L,'ATL GA Inventory'!EY$3)</f>
        <v>0</v>
      </c>
      <c r="EZ107" s="13">
        <f>SUMIFS('ATL RAW'!$J:$J,'ATL RAW'!$I:$I,'ATL GA Inventory'!$B107,'ATL RAW'!$L:$L,'ATL GA Inventory'!EZ$3)+SUMIFS('ATL CR'!$J:$J,'ATL CR'!$I:$I,'ATL GA Inventory'!$B107,'ATL CR'!$L:$L,'ATL GA Inventory'!EZ$3)</f>
        <v>0</v>
      </c>
      <c r="FA107" s="13">
        <f>SUMIFS('ATL RAW'!$J:$J,'ATL RAW'!$I:$I,'ATL GA Inventory'!$B107,'ATL RAW'!$L:$L,'ATL GA Inventory'!FA$3)+SUMIFS('ATL CR'!$J:$J,'ATL CR'!$I:$I,'ATL GA Inventory'!$B107,'ATL CR'!$L:$L,'ATL GA Inventory'!FA$3)</f>
        <v>0</v>
      </c>
      <c r="FB107" s="13">
        <f>SUMIFS('ATL RAW'!$J:$J,'ATL RAW'!$I:$I,'ATL GA Inventory'!$B107,'ATL RAW'!$L:$L,'ATL GA Inventory'!FB$3)+SUMIFS('ATL CR'!$J:$J,'ATL CR'!$I:$I,'ATL GA Inventory'!$B107,'ATL CR'!$L:$L,'ATL GA Inventory'!FB$3)</f>
        <v>0</v>
      </c>
      <c r="FC107" s="13">
        <f>SUMIFS('ATL RAW'!$J:$J,'ATL RAW'!$I:$I,'ATL GA Inventory'!$B107,'ATL RAW'!$L:$L,'ATL GA Inventory'!FC$3)+SUMIFS('ATL CR'!$J:$J,'ATL CR'!$I:$I,'ATL GA Inventory'!$B107,'ATL CR'!$L:$L,'ATL GA Inventory'!FC$3)</f>
        <v>0</v>
      </c>
      <c r="FD107" s="13">
        <f>SUMIFS('ATL RAW'!$J:$J,'ATL RAW'!$I:$I,'ATL GA Inventory'!$B107,'ATL RAW'!$L:$L,'ATL GA Inventory'!FD$3)+SUMIFS('ATL CR'!$J:$J,'ATL CR'!$I:$I,'ATL GA Inventory'!$B107,'ATL CR'!$L:$L,'ATL GA Inventory'!FD$3)</f>
        <v>0</v>
      </c>
      <c r="FE107" s="13">
        <f>SUMIFS('ATL RAW'!$J:$J,'ATL RAW'!$I:$I,'ATL GA Inventory'!$B107,'ATL RAW'!$L:$L,'ATL GA Inventory'!FE$3)+SUMIFS('ATL CR'!$J:$J,'ATL CR'!$I:$I,'ATL GA Inventory'!$B107,'ATL CR'!$L:$L,'ATL GA Inventory'!FE$3)</f>
        <v>0</v>
      </c>
      <c r="FF107" s="13">
        <f>SUMIFS('ATL RAW'!$J:$J,'ATL RAW'!$I:$I,'ATL GA Inventory'!$B107,'ATL RAW'!$L:$L,'ATL GA Inventory'!FF$3)+SUMIFS('ATL CR'!$J:$J,'ATL CR'!$I:$I,'ATL GA Inventory'!$B107,'ATL CR'!$L:$L,'ATL GA Inventory'!FF$3)</f>
        <v>0</v>
      </c>
      <c r="FG107" s="13">
        <f>SUMIFS('ATL RAW'!$J:$J,'ATL RAW'!$I:$I,'ATL GA Inventory'!$B107,'ATL RAW'!$L:$L,'ATL GA Inventory'!FG$3)+SUMIFS('ATL CR'!$J:$J,'ATL CR'!$I:$I,'ATL GA Inventory'!$B107,'ATL CR'!$L:$L,'ATL GA Inventory'!FG$3)</f>
        <v>0</v>
      </c>
      <c r="FH107" s="13">
        <f>SUMIFS('ATL RAW'!$J:$J,'ATL RAW'!$I:$I,'ATL GA Inventory'!$B107,'ATL RAW'!$L:$L,'ATL GA Inventory'!FH$3)+SUMIFS('ATL CR'!$J:$J,'ATL CR'!$I:$I,'ATL GA Inventory'!$B107,'ATL CR'!$L:$L,'ATL GA Inventory'!FH$3)</f>
        <v>0</v>
      </c>
      <c r="FI107" s="13">
        <f>SUMIFS('ATL RAW'!$J:$J,'ATL RAW'!$I:$I,'ATL GA Inventory'!$B107,'ATL RAW'!$L:$L,'ATL GA Inventory'!FI$3)+SUMIFS('ATL CR'!$J:$J,'ATL CR'!$I:$I,'ATL GA Inventory'!$B107,'ATL CR'!$L:$L,'ATL GA Inventory'!FI$3)</f>
        <v>0</v>
      </c>
      <c r="FJ107" s="13">
        <f>SUMIFS('ATL RAW'!$J:$J,'ATL RAW'!$I:$I,'ATL GA Inventory'!$B107,'ATL RAW'!$L:$L,'ATL GA Inventory'!FJ$3)+SUMIFS('ATL CR'!$J:$J,'ATL CR'!$I:$I,'ATL GA Inventory'!$B107,'ATL CR'!$L:$L,'ATL GA Inventory'!FJ$3)</f>
        <v>0</v>
      </c>
      <c r="FK107" s="13">
        <f>SUMIFS('ATL RAW'!$J:$J,'ATL RAW'!$I:$I,'ATL GA Inventory'!$B107,'ATL RAW'!$L:$L,'ATL GA Inventory'!FK$3)+SUMIFS('ATL CR'!$J:$J,'ATL CR'!$I:$I,'ATL GA Inventory'!$B107,'ATL CR'!$L:$L,'ATL GA Inventory'!FK$3)</f>
        <v>0</v>
      </c>
      <c r="FL107" s="13">
        <f>SUMIFS('ATL RAW'!$J:$J,'ATL RAW'!$I:$I,'ATL GA Inventory'!$B107,'ATL RAW'!$L:$L,'ATL GA Inventory'!FL$3)+SUMIFS('ATL CR'!$J:$J,'ATL CR'!$I:$I,'ATL GA Inventory'!$B107,'ATL CR'!$L:$L,'ATL GA Inventory'!FL$3)</f>
        <v>0</v>
      </c>
      <c r="FM107" s="13">
        <f>SUMIFS('ATL RAW'!$J:$J,'ATL RAW'!$I:$I,'ATL GA Inventory'!$B107,'ATL RAW'!$L:$L,'ATL GA Inventory'!FM$3)+SUMIFS('ATL CR'!$J:$J,'ATL CR'!$I:$I,'ATL GA Inventory'!$B107,'ATL CR'!$L:$L,'ATL GA Inventory'!FM$3)</f>
        <v>0</v>
      </c>
      <c r="FN107" s="13">
        <f>SUMIFS('ATL RAW'!$J:$J,'ATL RAW'!$I:$I,'ATL GA Inventory'!$B107,'ATL RAW'!$L:$L,'ATL GA Inventory'!FN$3)+SUMIFS('ATL CR'!$J:$J,'ATL CR'!$I:$I,'ATL GA Inventory'!$B107,'ATL CR'!$L:$L,'ATL GA Inventory'!FN$3)</f>
        <v>0</v>
      </c>
      <c r="FO107" s="13">
        <f>SUMIFS('ATL RAW'!$J:$J,'ATL RAW'!$I:$I,'ATL GA Inventory'!$B107,'ATL RAW'!$L:$L,'ATL GA Inventory'!FO$3)+SUMIFS('ATL CR'!$J:$J,'ATL CR'!$I:$I,'ATL GA Inventory'!$B107,'ATL CR'!$L:$L,'ATL GA Inventory'!FO$3)</f>
        <v>0</v>
      </c>
      <c r="FP107" s="13">
        <f>SUMIFS('ATL RAW'!$J:$J,'ATL RAW'!$I:$I,'ATL GA Inventory'!$B107,'ATL RAW'!$L:$L,'ATL GA Inventory'!FP$3)+SUMIFS('ATL CR'!$J:$J,'ATL CR'!$I:$I,'ATL GA Inventory'!$B107,'ATL CR'!$L:$L,'ATL GA Inventory'!FP$3)</f>
        <v>0</v>
      </c>
      <c r="FQ107" s="13">
        <f>SUMIFS('ATL RAW'!$J:$J,'ATL RAW'!$I:$I,'ATL GA Inventory'!$B107,'ATL RAW'!$L:$L,'ATL GA Inventory'!FQ$3)+SUMIFS('ATL CR'!$J:$J,'ATL CR'!$I:$I,'ATL GA Inventory'!$B107,'ATL CR'!$L:$L,'ATL GA Inventory'!FQ$3)</f>
        <v>0</v>
      </c>
      <c r="FR107" s="13">
        <f>SUMIFS('ATL RAW'!$J:$J,'ATL RAW'!$I:$I,'ATL GA Inventory'!$B107,'ATL RAW'!$L:$L,'ATL GA Inventory'!FR$3)+SUMIFS('ATL CR'!$J:$J,'ATL CR'!$I:$I,'ATL GA Inventory'!$B107,'ATL CR'!$L:$L,'ATL GA Inventory'!FR$3)</f>
        <v>0</v>
      </c>
      <c r="FS107" s="13">
        <f>SUMIFS('ATL RAW'!$J:$J,'ATL RAW'!$I:$I,'ATL GA Inventory'!$B107,'ATL RAW'!$L:$L,'ATL GA Inventory'!FS$3)+SUMIFS('ATL CR'!$J:$J,'ATL CR'!$I:$I,'ATL GA Inventory'!$B107,'ATL CR'!$L:$L,'ATL GA Inventory'!FS$3)</f>
        <v>0</v>
      </c>
      <c r="FT107" s="13">
        <f>SUMIFS('ATL RAW'!$J:$J,'ATL RAW'!$I:$I,'ATL GA Inventory'!$B107,'ATL RAW'!$L:$L,'ATL GA Inventory'!FT$3)+SUMIFS('ATL CR'!$J:$J,'ATL CR'!$I:$I,'ATL GA Inventory'!$B107,'ATL CR'!$L:$L,'ATL GA Inventory'!FT$3)</f>
        <v>0</v>
      </c>
      <c r="FU107" s="13">
        <f>SUMIFS('ATL RAW'!$J:$J,'ATL RAW'!$I:$I,'ATL GA Inventory'!$B107,'ATL RAW'!$L:$L,'ATL GA Inventory'!FU$3)+SUMIFS('ATL CR'!$J:$J,'ATL CR'!$I:$I,'ATL GA Inventory'!$B107,'ATL CR'!$L:$L,'ATL GA Inventory'!FU$3)</f>
        <v>0</v>
      </c>
      <c r="FV107" s="13">
        <f>SUMIFS('ATL RAW'!$J:$J,'ATL RAW'!$I:$I,'ATL GA Inventory'!$B107,'ATL RAW'!$L:$L,'ATL GA Inventory'!FV$3)+SUMIFS('ATL CR'!$J:$J,'ATL CR'!$I:$I,'ATL GA Inventory'!$B107,'ATL CR'!$L:$L,'ATL GA Inventory'!FV$3)</f>
        <v>0</v>
      </c>
      <c r="FW107" s="13">
        <f>SUMIFS('ATL RAW'!$J:$J,'ATL RAW'!$I:$I,'ATL GA Inventory'!$B107,'ATL RAW'!$L:$L,'ATL GA Inventory'!FW$3)+SUMIFS('ATL CR'!$J:$J,'ATL CR'!$I:$I,'ATL GA Inventory'!$B107,'ATL CR'!$L:$L,'ATL GA Inventory'!FW$3)</f>
        <v>0</v>
      </c>
      <c r="FX107" s="13">
        <f>SUMIFS('ATL RAW'!$J:$J,'ATL RAW'!$I:$I,'ATL GA Inventory'!$B107,'ATL RAW'!$L:$L,'ATL GA Inventory'!FX$3)+SUMIFS('ATL CR'!$J:$J,'ATL CR'!$I:$I,'ATL GA Inventory'!$B107,'ATL CR'!$L:$L,'ATL GA Inventory'!FX$3)</f>
        <v>0</v>
      </c>
      <c r="FY107" s="13">
        <f>SUMIFS('ATL RAW'!$J:$J,'ATL RAW'!$I:$I,'ATL GA Inventory'!$B107,'ATL RAW'!$L:$L,'ATL GA Inventory'!FY$3)+SUMIFS('ATL CR'!$J:$J,'ATL CR'!$I:$I,'ATL GA Inventory'!$B107,'ATL CR'!$L:$L,'ATL GA Inventory'!FY$3)</f>
        <v>0</v>
      </c>
      <c r="FZ107" s="13">
        <f>SUMIFS('ATL RAW'!$J:$J,'ATL RAW'!$I:$I,'ATL GA Inventory'!$B107,'ATL RAW'!$L:$L,'ATL GA Inventory'!FZ$3)+SUMIFS('ATL CR'!$J:$J,'ATL CR'!$I:$I,'ATL GA Inventory'!$B107,'ATL CR'!$L:$L,'ATL GA Inventory'!FZ$3)</f>
        <v>0</v>
      </c>
      <c r="GA107" s="13">
        <f>SUMIFS('ATL RAW'!$J:$J,'ATL RAW'!$I:$I,'ATL GA Inventory'!$B107,'ATL RAW'!$L:$L,'ATL GA Inventory'!GA$3)+SUMIFS('ATL CR'!$J:$J,'ATL CR'!$I:$I,'ATL GA Inventory'!$B107,'ATL CR'!$L:$L,'ATL GA Inventory'!GA$3)</f>
        <v>0</v>
      </c>
      <c r="GB107" s="13">
        <f>SUMIFS('ATL RAW'!$J:$J,'ATL RAW'!$I:$I,'ATL GA Inventory'!$B107,'ATL RAW'!$L:$L,'ATL GA Inventory'!GB$3)+SUMIFS('ATL CR'!$J:$J,'ATL CR'!$I:$I,'ATL GA Inventory'!$B107,'ATL CR'!$L:$L,'ATL GA Inventory'!GB$3)</f>
        <v>0</v>
      </c>
      <c r="GC107" s="13">
        <f>SUMIFS('ATL RAW'!$J:$J,'ATL RAW'!$I:$I,'ATL GA Inventory'!$B107,'ATL RAW'!$L:$L,'ATL GA Inventory'!GC$3)+SUMIFS('ATL CR'!$J:$J,'ATL CR'!$I:$I,'ATL GA Inventory'!$B107,'ATL CR'!$L:$L,'ATL GA Inventory'!GC$3)</f>
        <v>0</v>
      </c>
      <c r="GD107" s="13">
        <f>SUMIFS('ATL RAW'!$J:$J,'ATL RAW'!$I:$I,'ATL GA Inventory'!$B107,'ATL RAW'!$L:$L,'ATL GA Inventory'!GD$3)+SUMIFS('ATL CR'!$J:$J,'ATL CR'!$I:$I,'ATL GA Inventory'!$B107,'ATL CR'!$L:$L,'ATL GA Inventory'!GD$3)</f>
        <v>0</v>
      </c>
      <c r="GE107" s="13">
        <f>SUMIFS('ATL RAW'!$J:$J,'ATL RAW'!$I:$I,'ATL GA Inventory'!$B107,'ATL RAW'!$L:$L,'ATL GA Inventory'!GE$3)+SUMIFS('ATL CR'!$J:$J,'ATL CR'!$I:$I,'ATL GA Inventory'!$B107,'ATL CR'!$L:$L,'ATL GA Inventory'!GE$3)</f>
        <v>0</v>
      </c>
      <c r="GF107" s="13">
        <f>SUMIFS('ATL RAW'!$J:$J,'ATL RAW'!$I:$I,'ATL GA Inventory'!$B107,'ATL RAW'!$L:$L,'ATL GA Inventory'!GF$3)+SUMIFS('ATL CR'!$J:$J,'ATL CR'!$I:$I,'ATL GA Inventory'!$B107,'ATL CR'!$L:$L,'ATL GA Inventory'!GF$3)</f>
        <v>0</v>
      </c>
      <c r="GG107" s="13">
        <f>SUMIFS('ATL RAW'!$J:$J,'ATL RAW'!$I:$I,'ATL GA Inventory'!$B107,'ATL RAW'!$L:$L,'ATL GA Inventory'!GG$3)+SUMIFS('ATL CR'!$J:$J,'ATL CR'!$I:$I,'ATL GA Inventory'!$B107,'ATL CR'!$L:$L,'ATL GA Inventory'!GG$3)</f>
        <v>0</v>
      </c>
      <c r="GH107" s="13">
        <f>SUMIFS('ATL RAW'!$J:$J,'ATL RAW'!$I:$I,'ATL GA Inventory'!$B107,'ATL RAW'!$L:$L,'ATL GA Inventory'!GH$3)+SUMIFS('ATL CR'!$J:$J,'ATL CR'!$I:$I,'ATL GA Inventory'!$B107,'ATL CR'!$L:$L,'ATL GA Inventory'!GH$3)</f>
        <v>0</v>
      </c>
      <c r="GI107" s="13">
        <f>SUMIFS('ATL RAW'!$J:$J,'ATL RAW'!$I:$I,'ATL GA Inventory'!$B107,'ATL RAW'!$L:$L,'ATL GA Inventory'!GI$3)+SUMIFS('ATL CR'!$J:$J,'ATL CR'!$I:$I,'ATL GA Inventory'!$B107,'ATL CR'!$L:$L,'ATL GA Inventory'!GI$3)</f>
        <v>0</v>
      </c>
      <c r="GJ107" s="13">
        <f>SUMIFS('ATL RAW'!$J:$J,'ATL RAW'!$I:$I,'ATL GA Inventory'!$B107,'ATL RAW'!$L:$L,'ATL GA Inventory'!GJ$3)+SUMIFS('ATL CR'!$J:$J,'ATL CR'!$I:$I,'ATL GA Inventory'!$B107,'ATL CR'!$L:$L,'ATL GA Inventory'!GJ$3)</f>
        <v>0</v>
      </c>
      <c r="GK107" s="13">
        <f>SUMIFS('ATL RAW'!$J:$J,'ATL RAW'!$I:$I,'ATL GA Inventory'!$B107,'ATL RAW'!$L:$L,'ATL GA Inventory'!GK$3)+SUMIFS('ATL CR'!$J:$J,'ATL CR'!$I:$I,'ATL GA Inventory'!$B107,'ATL CR'!$L:$L,'ATL GA Inventory'!GK$3)</f>
        <v>0</v>
      </c>
      <c r="GL107" s="13">
        <f>SUMIFS('ATL RAW'!$J:$J,'ATL RAW'!$I:$I,'ATL GA Inventory'!$B107,'ATL RAW'!$L:$L,'ATL GA Inventory'!GL$3)+SUMIFS('ATL CR'!$J:$J,'ATL CR'!$I:$I,'ATL GA Inventory'!$B107,'ATL CR'!$L:$L,'ATL GA Inventory'!GL$3)</f>
        <v>0</v>
      </c>
      <c r="GM107" s="13">
        <f>SUMIFS('ATL RAW'!$J:$J,'ATL RAW'!$I:$I,'ATL GA Inventory'!$B107,'ATL RAW'!$L:$L,'ATL GA Inventory'!GM$3)+SUMIFS('ATL CR'!$J:$J,'ATL CR'!$I:$I,'ATL GA Inventory'!$B107,'ATL CR'!$L:$L,'ATL GA Inventory'!GM$3)</f>
        <v>0</v>
      </c>
      <c r="GN107" s="13">
        <f>SUMIFS('ATL RAW'!$J:$J,'ATL RAW'!$I:$I,'ATL GA Inventory'!$B107,'ATL RAW'!$L:$L,'ATL GA Inventory'!GN$3)+SUMIFS('ATL CR'!$J:$J,'ATL CR'!$I:$I,'ATL GA Inventory'!$B107,'ATL CR'!$L:$L,'ATL GA Inventory'!GN$3)</f>
        <v>0</v>
      </c>
      <c r="GO107" s="13">
        <f>SUMIFS('ATL RAW'!$J:$J,'ATL RAW'!$I:$I,'ATL GA Inventory'!$B107,'ATL RAW'!$L:$L,'ATL GA Inventory'!GO$3)+SUMIFS('ATL CR'!$J:$J,'ATL CR'!$I:$I,'ATL GA Inventory'!$B107,'ATL CR'!$L:$L,'ATL GA Inventory'!GO$3)</f>
        <v>0</v>
      </c>
      <c r="GP107" s="13">
        <f>SUMIFS('ATL RAW'!$J:$J,'ATL RAW'!$I:$I,'ATL GA Inventory'!$B107,'ATL RAW'!$L:$L,'ATL GA Inventory'!GP$3)+SUMIFS('ATL CR'!$J:$J,'ATL CR'!$I:$I,'ATL GA Inventory'!$B107,'ATL CR'!$L:$L,'ATL GA Inventory'!GP$3)</f>
        <v>0</v>
      </c>
      <c r="GQ107" s="13">
        <f>SUMIFS('ATL RAW'!$J:$J,'ATL RAW'!$I:$I,'ATL GA Inventory'!$B107,'ATL RAW'!$L:$L,'ATL GA Inventory'!GQ$3)+SUMIFS('ATL CR'!$J:$J,'ATL CR'!$I:$I,'ATL GA Inventory'!$B107,'ATL CR'!$L:$L,'ATL GA Inventory'!GQ$3)</f>
        <v>0</v>
      </c>
      <c r="GR107" s="13">
        <f>SUMIFS('ATL RAW'!$J:$J,'ATL RAW'!$I:$I,'ATL GA Inventory'!$B107,'ATL RAW'!$L:$L,'ATL GA Inventory'!GR$3)+SUMIFS('ATL CR'!$J:$J,'ATL CR'!$I:$I,'ATL GA Inventory'!$B107,'ATL CR'!$L:$L,'ATL GA Inventory'!GR$3)</f>
        <v>0</v>
      </c>
      <c r="GS107" s="13">
        <f>SUMIFS('ATL RAW'!$J:$J,'ATL RAW'!$I:$I,'ATL GA Inventory'!$B107,'ATL RAW'!$L:$L,'ATL GA Inventory'!GS$3)+SUMIFS('ATL CR'!$J:$J,'ATL CR'!$I:$I,'ATL GA Inventory'!$B107,'ATL CR'!$L:$L,'ATL GA Inventory'!GS$3)</f>
        <v>0</v>
      </c>
      <c r="GT107" s="13">
        <f>SUMIFS('ATL RAW'!$J:$J,'ATL RAW'!$I:$I,'ATL GA Inventory'!$B107,'ATL RAW'!$L:$L,'ATL GA Inventory'!GT$3)+SUMIFS('ATL CR'!$J:$J,'ATL CR'!$I:$I,'ATL GA Inventory'!$B107,'ATL CR'!$L:$L,'ATL GA Inventory'!GT$3)</f>
        <v>0</v>
      </c>
      <c r="GU107" s="13">
        <f>SUMIFS('ATL RAW'!$J:$J,'ATL RAW'!$I:$I,'ATL GA Inventory'!$B107,'ATL RAW'!$L:$L,'ATL GA Inventory'!GU$3)+SUMIFS('ATL CR'!$J:$J,'ATL CR'!$I:$I,'ATL GA Inventory'!$B107,'ATL CR'!$L:$L,'ATL GA Inventory'!GU$3)</f>
        <v>0</v>
      </c>
      <c r="GV107" s="13">
        <f>SUMIFS('ATL RAW'!$J:$J,'ATL RAW'!$I:$I,'ATL GA Inventory'!$B107,'ATL RAW'!$L:$L,'ATL GA Inventory'!GV$3)+SUMIFS('ATL CR'!$J:$J,'ATL CR'!$I:$I,'ATL GA Inventory'!$B107,'ATL CR'!$L:$L,'ATL GA Inventory'!GV$3)</f>
        <v>0</v>
      </c>
      <c r="GW107" s="13">
        <f>SUMIFS('ATL RAW'!$J:$J,'ATL RAW'!$I:$I,'ATL GA Inventory'!$B107,'ATL RAW'!$L:$L,'ATL GA Inventory'!GW$3)+SUMIFS('ATL CR'!$J:$J,'ATL CR'!$I:$I,'ATL GA Inventory'!$B107,'ATL CR'!$L:$L,'ATL GA Inventory'!GW$3)</f>
        <v>0</v>
      </c>
      <c r="GX107" s="13">
        <f>SUMIFS('ATL RAW'!$J:$J,'ATL RAW'!$I:$I,'ATL GA Inventory'!$B107,'ATL RAW'!$L:$L,'ATL GA Inventory'!GX$3)+SUMIFS('ATL CR'!$J:$J,'ATL CR'!$I:$I,'ATL GA Inventory'!$B107,'ATL CR'!$L:$L,'ATL GA Inventory'!GX$3)</f>
        <v>0</v>
      </c>
      <c r="GY107" s="13">
        <f>SUMIFS('ATL RAW'!$J:$J,'ATL RAW'!$I:$I,'ATL GA Inventory'!$B107,'ATL RAW'!$L:$L,'ATL GA Inventory'!GY$3)+SUMIFS('ATL CR'!$J:$J,'ATL CR'!$I:$I,'ATL GA Inventory'!$B107,'ATL CR'!$L:$L,'ATL GA Inventory'!GY$3)</f>
        <v>0</v>
      </c>
    </row>
    <row r="108" spans="1:207">
      <c r="A108" s="43" t="s">
        <v>8123</v>
      </c>
      <c r="B108" s="43">
        <f t="shared" si="13"/>
        <v>49204132</v>
      </c>
      <c r="C108" s="43" t="str">
        <f t="shared" si="13"/>
        <v>Q.PEAK DUO BLK G10+/AC</v>
      </c>
      <c r="D108" s="44">
        <f t="shared" si="13"/>
        <v>360</v>
      </c>
      <c r="E108" s="45">
        <f>SUMIFS('ATL RAW'!$J:$J,'ATL RAW'!$I:$I,'ATL GA Inventory'!$B108,'ATL RAW'!$L:$L,'ATL GA Inventory'!E$3)+SUMIFS('ATL CR'!$J:$J,'ATL CR'!$I:$I,'ATL GA Inventory'!$B108,'ATL CR'!$L:$L,'ATL GA Inventory'!E$3)</f>
        <v>0</v>
      </c>
      <c r="F108" s="45">
        <f>SUMIFS('ATL RAW'!$J:$J,'ATL RAW'!$I:$I,'ATL GA Inventory'!$B108,'ATL RAW'!$L:$L,'ATL GA Inventory'!F$3)+SUMIFS('ATL CR'!$J:$J,'ATL CR'!$I:$I,'ATL GA Inventory'!$B108,'ATL CR'!$L:$L,'ATL GA Inventory'!F$3)</f>
        <v>0</v>
      </c>
      <c r="G108" s="45">
        <f>SUMIFS('ATL RAW'!$J:$J,'ATL RAW'!$I:$I,'ATL GA Inventory'!$B108,'ATL RAW'!$L:$L,'ATL GA Inventory'!G$3)+SUMIFS('ATL CR'!$J:$J,'ATL CR'!$I:$I,'ATL GA Inventory'!$B108,'ATL CR'!$L:$L,'ATL GA Inventory'!G$3)</f>
        <v>0</v>
      </c>
      <c r="H108" s="45">
        <f>SUMIFS('ATL RAW'!$J:$J,'ATL RAW'!$I:$I,'ATL GA Inventory'!$B108,'ATL RAW'!$L:$L,'ATL GA Inventory'!H$3)+SUMIFS('ATL CR'!$J:$J,'ATL CR'!$I:$I,'ATL GA Inventory'!$B108,'ATL CR'!$L:$L,'ATL GA Inventory'!H$3)</f>
        <v>0</v>
      </c>
      <c r="I108" s="45">
        <f>SUMIFS('ATL RAW'!$J:$J,'ATL RAW'!$I:$I,'ATL GA Inventory'!$B108,'ATL RAW'!$L:$L,'ATL GA Inventory'!I$3)+SUMIFS('ATL CR'!$J:$J,'ATL CR'!$I:$I,'ATL GA Inventory'!$B108,'ATL CR'!$L:$L,'ATL GA Inventory'!I$3)</f>
        <v>0</v>
      </c>
      <c r="J108" s="45">
        <f>SUMIFS('ATL RAW'!$J:$J,'ATL RAW'!$I:$I,'ATL GA Inventory'!$B108,'ATL RAW'!$L:$L,'ATL GA Inventory'!J$3)+SUMIFS('ATL CR'!$J:$J,'ATL CR'!$I:$I,'ATL GA Inventory'!$B108,'ATL CR'!$L:$L,'ATL GA Inventory'!J$3)</f>
        <v>0</v>
      </c>
      <c r="K108" s="45">
        <f>SUMIFS('ATL RAW'!$J:$J,'ATL RAW'!$I:$I,'ATL GA Inventory'!$B108,'ATL RAW'!$L:$L,'ATL GA Inventory'!K$3)+SUMIFS('ATL CR'!$J:$J,'ATL CR'!$I:$I,'ATL GA Inventory'!$B108,'ATL CR'!$L:$L,'ATL GA Inventory'!K$3)</f>
        <v>0</v>
      </c>
      <c r="L108" s="45">
        <f>SUMIFS('ATL RAW'!$J:$J,'ATL RAW'!$I:$I,'ATL GA Inventory'!$B108,'ATL RAW'!$L:$L,'ATL GA Inventory'!L$3)+SUMIFS('ATL CR'!$J:$J,'ATL CR'!$I:$I,'ATL GA Inventory'!$B108,'ATL CR'!$L:$L,'ATL GA Inventory'!L$3)</f>
        <v>0</v>
      </c>
      <c r="M108" s="45">
        <f>SUMIFS('ATL RAW'!$J:$J,'ATL RAW'!$I:$I,'ATL GA Inventory'!$B108,'ATL RAW'!$L:$L,'ATL GA Inventory'!M$3)+SUMIFS('ATL CR'!$J:$J,'ATL CR'!$I:$I,'ATL GA Inventory'!$B108,'ATL CR'!$L:$L,'ATL GA Inventory'!M$3)</f>
        <v>0</v>
      </c>
      <c r="N108" s="45">
        <f>SUMIFS('ATL RAW'!$J:$J,'ATL RAW'!$I:$I,'ATL GA Inventory'!$B108,'ATL RAW'!$L:$L,'ATL GA Inventory'!N$3)+SUMIFS('ATL CR'!$J:$J,'ATL CR'!$I:$I,'ATL GA Inventory'!$B108,'ATL CR'!$L:$L,'ATL GA Inventory'!N$3)</f>
        <v>0</v>
      </c>
      <c r="O108" s="45">
        <f>SUMIFS('ATL RAW'!$J:$J,'ATL RAW'!$I:$I,'ATL GA Inventory'!$B108,'ATL RAW'!$L:$L,'ATL GA Inventory'!O$3)+SUMIFS('ATL CR'!$J:$J,'ATL CR'!$I:$I,'ATL GA Inventory'!$B108,'ATL CR'!$L:$L,'ATL GA Inventory'!O$3)</f>
        <v>0</v>
      </c>
      <c r="P108" s="45">
        <f>SUMIFS('ATL RAW'!$J:$J,'ATL RAW'!$I:$I,'ATL GA Inventory'!$B108,'ATL RAW'!$L:$L,'ATL GA Inventory'!P$3)+SUMIFS('ATL CR'!$J:$J,'ATL CR'!$I:$I,'ATL GA Inventory'!$B108,'ATL CR'!$L:$L,'ATL GA Inventory'!P$3)</f>
        <v>0</v>
      </c>
      <c r="Q108" s="45">
        <f>SUMIFS('ATL RAW'!$J:$J,'ATL RAW'!$I:$I,'ATL GA Inventory'!$B108,'ATL RAW'!$L:$L,'ATL GA Inventory'!Q$3)+SUMIFS('ATL CR'!$J:$J,'ATL CR'!$I:$I,'ATL GA Inventory'!$B108,'ATL CR'!$L:$L,'ATL GA Inventory'!Q$3)</f>
        <v>0</v>
      </c>
      <c r="R108" s="45">
        <f>SUMIFS('ATL RAW'!$J:$J,'ATL RAW'!$I:$I,'ATL GA Inventory'!$B108,'ATL RAW'!$L:$L,'ATL GA Inventory'!R$3)+SUMIFS('ATL CR'!$J:$J,'ATL CR'!$I:$I,'ATL GA Inventory'!$B108,'ATL CR'!$L:$L,'ATL GA Inventory'!R$3)</f>
        <v>0</v>
      </c>
      <c r="S108" s="45">
        <f>SUMIFS('ATL RAW'!$J:$J,'ATL RAW'!$I:$I,'ATL GA Inventory'!$B108,'ATL RAW'!$L:$L,'ATL GA Inventory'!S$3)+SUMIFS('ATL CR'!$J:$J,'ATL CR'!$I:$I,'ATL GA Inventory'!$B108,'ATL CR'!$L:$L,'ATL GA Inventory'!S$3)</f>
        <v>0</v>
      </c>
      <c r="T108" s="45">
        <f>SUMIFS('ATL RAW'!$J:$J,'ATL RAW'!$I:$I,'ATL GA Inventory'!$B108,'ATL RAW'!$L:$L,'ATL GA Inventory'!T$3)+SUMIFS('ATL CR'!$J:$J,'ATL CR'!$I:$I,'ATL GA Inventory'!$B108,'ATL CR'!$L:$L,'ATL GA Inventory'!T$3)</f>
        <v>0</v>
      </c>
      <c r="U108" s="45">
        <f>SUMIFS('ATL RAW'!$J:$J,'ATL RAW'!$I:$I,'ATL GA Inventory'!$B108,'ATL RAW'!$L:$L,'ATL GA Inventory'!U$3)+SUMIFS('ATL CR'!$J:$J,'ATL CR'!$I:$I,'ATL GA Inventory'!$B108,'ATL CR'!$L:$L,'ATL GA Inventory'!U$3)</f>
        <v>0</v>
      </c>
      <c r="V108" s="45">
        <f>SUMIFS('ATL RAW'!$J:$J,'ATL RAW'!$I:$I,'ATL GA Inventory'!$B108,'ATL RAW'!$L:$L,'ATL GA Inventory'!V$3)+SUMIFS('ATL CR'!$J:$J,'ATL CR'!$I:$I,'ATL GA Inventory'!$B108,'ATL CR'!$L:$L,'ATL GA Inventory'!V$3)</f>
        <v>0</v>
      </c>
      <c r="W108" s="45">
        <f>SUMIFS('ATL RAW'!$J:$J,'ATL RAW'!$I:$I,'ATL GA Inventory'!$B108,'ATL RAW'!$L:$L,'ATL GA Inventory'!W$3)+SUMIFS('ATL CR'!$J:$J,'ATL CR'!$I:$I,'ATL GA Inventory'!$B108,'ATL CR'!$L:$L,'ATL GA Inventory'!W$3)</f>
        <v>0</v>
      </c>
      <c r="X108" s="45">
        <f>SUMIFS('ATL RAW'!$J:$J,'ATL RAW'!$I:$I,'ATL GA Inventory'!$B108,'ATL RAW'!$L:$L,'ATL GA Inventory'!X$3)+SUMIFS('ATL CR'!$J:$J,'ATL CR'!$I:$I,'ATL GA Inventory'!$B108,'ATL CR'!$L:$L,'ATL GA Inventory'!X$3)</f>
        <v>0</v>
      </c>
      <c r="Y108" s="45">
        <f>SUMIFS('ATL RAW'!$J:$J,'ATL RAW'!$I:$I,'ATL GA Inventory'!$B108,'ATL RAW'!$L:$L,'ATL GA Inventory'!Y$3)+SUMIFS('ATL CR'!$J:$J,'ATL CR'!$I:$I,'ATL GA Inventory'!$B108,'ATL CR'!$L:$L,'ATL GA Inventory'!Y$3)</f>
        <v>0</v>
      </c>
      <c r="Z108" s="45">
        <f>SUMIFS('ATL RAW'!$J:$J,'ATL RAW'!$I:$I,'ATL GA Inventory'!$B108,'ATL RAW'!$L:$L,'ATL GA Inventory'!Z$3)+SUMIFS('ATL CR'!$J:$J,'ATL CR'!$I:$I,'ATL GA Inventory'!$B108,'ATL CR'!$L:$L,'ATL GA Inventory'!Z$3)</f>
        <v>0</v>
      </c>
      <c r="AA108" s="45">
        <f>SUMIFS('ATL RAW'!$J:$J,'ATL RAW'!$I:$I,'ATL GA Inventory'!$B108,'ATL RAW'!$L:$L,'ATL GA Inventory'!AA$3)+SUMIFS('ATL CR'!$J:$J,'ATL CR'!$I:$I,'ATL GA Inventory'!$B108,'ATL CR'!$L:$L,'ATL GA Inventory'!AA$3)</f>
        <v>0</v>
      </c>
      <c r="AB108" s="45">
        <f>SUMIFS('ATL RAW'!$J:$J,'ATL RAW'!$I:$I,'ATL GA Inventory'!$B108,'ATL RAW'!$L:$L,'ATL GA Inventory'!AB$3)+SUMIFS('ATL CR'!$J:$J,'ATL CR'!$I:$I,'ATL GA Inventory'!$B108,'ATL CR'!$L:$L,'ATL GA Inventory'!AB$3)</f>
        <v>0</v>
      </c>
      <c r="AC108" s="45">
        <f>SUMIFS('ATL RAW'!$J:$J,'ATL RAW'!$I:$I,'ATL GA Inventory'!$B108,'ATL RAW'!$L:$L,'ATL GA Inventory'!AC$3)+SUMIFS('ATL CR'!$J:$J,'ATL CR'!$I:$I,'ATL GA Inventory'!$B108,'ATL CR'!$L:$L,'ATL GA Inventory'!AC$3)</f>
        <v>0</v>
      </c>
      <c r="AD108" s="45">
        <f>SUMIFS('ATL RAW'!$J:$J,'ATL RAW'!$I:$I,'ATL GA Inventory'!$B108,'ATL RAW'!$L:$L,'ATL GA Inventory'!AD$3)+SUMIFS('ATL CR'!$J:$J,'ATL CR'!$I:$I,'ATL GA Inventory'!$B108,'ATL CR'!$L:$L,'ATL GA Inventory'!AD$3)</f>
        <v>0</v>
      </c>
      <c r="AE108" s="45">
        <f>SUMIFS('ATL RAW'!$J:$J,'ATL RAW'!$I:$I,'ATL GA Inventory'!$B108,'ATL RAW'!$L:$L,'ATL GA Inventory'!AE$3)+SUMIFS('ATL CR'!$J:$J,'ATL CR'!$I:$I,'ATL GA Inventory'!$B108,'ATL CR'!$L:$L,'ATL GA Inventory'!AE$3)</f>
        <v>0</v>
      </c>
      <c r="AF108" s="45">
        <f>SUMIFS('ATL RAW'!$J:$J,'ATL RAW'!$I:$I,'ATL GA Inventory'!$B108,'ATL RAW'!$L:$L,'ATL GA Inventory'!AF$3)+SUMIFS('ATL CR'!$J:$J,'ATL CR'!$I:$I,'ATL GA Inventory'!$B108,'ATL CR'!$L:$L,'ATL GA Inventory'!AF$3)</f>
        <v>0</v>
      </c>
      <c r="AG108" s="45">
        <f>SUMIFS('ATL RAW'!$J:$J,'ATL RAW'!$I:$I,'ATL GA Inventory'!$B108,'ATL RAW'!$L:$L,'ATL GA Inventory'!AG$3)+SUMIFS('ATL CR'!$J:$J,'ATL CR'!$I:$I,'ATL GA Inventory'!$B108,'ATL CR'!$L:$L,'ATL GA Inventory'!AG$3)</f>
        <v>0</v>
      </c>
      <c r="AH108" s="45">
        <f>SUMIFS('ATL RAW'!$J:$J,'ATL RAW'!$I:$I,'ATL GA Inventory'!$B108,'ATL RAW'!$L:$L,'ATL GA Inventory'!AH$3)+SUMIFS('ATL CR'!$J:$J,'ATL CR'!$I:$I,'ATL GA Inventory'!$B108,'ATL CR'!$L:$L,'ATL GA Inventory'!AH$3)</f>
        <v>0</v>
      </c>
      <c r="AI108" s="45">
        <f>SUMIFS('ATL RAW'!$J:$J,'ATL RAW'!$I:$I,'ATL GA Inventory'!$B108,'ATL RAW'!$L:$L,'ATL GA Inventory'!AI$3)+SUMIFS('ATL CR'!$J:$J,'ATL CR'!$I:$I,'ATL GA Inventory'!$B108,'ATL CR'!$L:$L,'ATL GA Inventory'!AI$3)</f>
        <v>0</v>
      </c>
      <c r="AJ108" s="45">
        <f>SUMIFS('ATL RAW'!$J:$J,'ATL RAW'!$I:$I,'ATL GA Inventory'!$B108,'ATL RAW'!$L:$L,'ATL GA Inventory'!AJ$3)+SUMIFS('ATL CR'!$J:$J,'ATL CR'!$I:$I,'ATL GA Inventory'!$B108,'ATL CR'!$L:$L,'ATL GA Inventory'!AJ$3)</f>
        <v>0</v>
      </c>
      <c r="AK108" s="45">
        <f>SUMIFS('ATL RAW'!$J:$J,'ATL RAW'!$I:$I,'ATL GA Inventory'!$B108,'ATL RAW'!$L:$L,'ATL GA Inventory'!AK$3)+SUMIFS('ATL CR'!$J:$J,'ATL CR'!$I:$I,'ATL GA Inventory'!$B108,'ATL CR'!$L:$L,'ATL GA Inventory'!AK$3)</f>
        <v>0</v>
      </c>
      <c r="AL108" s="45">
        <f>SUMIFS('ATL RAW'!$J:$J,'ATL RAW'!$I:$I,'ATL GA Inventory'!$B108,'ATL RAW'!$L:$L,'ATL GA Inventory'!AL$3)+SUMIFS('ATL CR'!$J:$J,'ATL CR'!$I:$I,'ATL GA Inventory'!$B108,'ATL CR'!$L:$L,'ATL GA Inventory'!AL$3)</f>
        <v>0</v>
      </c>
      <c r="AM108" s="45">
        <f>SUMIFS('ATL RAW'!$J:$J,'ATL RAW'!$I:$I,'ATL GA Inventory'!$B108,'ATL RAW'!$L:$L,'ATL GA Inventory'!AM$3)+SUMIFS('ATL CR'!$J:$J,'ATL CR'!$I:$I,'ATL GA Inventory'!$B108,'ATL CR'!$L:$L,'ATL GA Inventory'!AM$3)</f>
        <v>0</v>
      </c>
      <c r="AN108" s="45">
        <f>SUMIFS('ATL RAW'!$J:$J,'ATL RAW'!$I:$I,'ATL GA Inventory'!$B108,'ATL RAW'!$L:$L,'ATL GA Inventory'!AN$3)+SUMIFS('ATL CR'!$J:$J,'ATL CR'!$I:$I,'ATL GA Inventory'!$B108,'ATL CR'!$L:$L,'ATL GA Inventory'!AN$3)</f>
        <v>0</v>
      </c>
      <c r="AO108" s="45">
        <f>SUMIFS('ATL RAW'!$J:$J,'ATL RAW'!$I:$I,'ATL GA Inventory'!$B108,'ATL RAW'!$L:$L,'ATL GA Inventory'!AO$3)+SUMIFS('ATL CR'!$J:$J,'ATL CR'!$I:$I,'ATL GA Inventory'!$B108,'ATL CR'!$L:$L,'ATL GA Inventory'!AO$3)</f>
        <v>0</v>
      </c>
      <c r="AP108" s="45">
        <f>SUMIFS('ATL RAW'!$J:$J,'ATL RAW'!$I:$I,'ATL GA Inventory'!$B108,'ATL RAW'!$L:$L,'ATL GA Inventory'!AP$3)+SUMIFS('ATL CR'!$J:$J,'ATL CR'!$I:$I,'ATL GA Inventory'!$B108,'ATL CR'!$L:$L,'ATL GA Inventory'!AP$3)</f>
        <v>0</v>
      </c>
      <c r="AQ108" s="45">
        <f>SUMIFS('ATL RAW'!$J:$J,'ATL RAW'!$I:$I,'ATL GA Inventory'!$B108,'ATL RAW'!$L:$L,'ATL GA Inventory'!AQ$3)+SUMIFS('ATL CR'!$J:$J,'ATL CR'!$I:$I,'ATL GA Inventory'!$B108,'ATL CR'!$L:$L,'ATL GA Inventory'!AQ$3)</f>
        <v>0</v>
      </c>
      <c r="AR108" s="45">
        <f>SUMIFS('ATL RAW'!$J:$J,'ATL RAW'!$I:$I,'ATL GA Inventory'!$B108,'ATL RAW'!$L:$L,'ATL GA Inventory'!AR$3)+SUMIFS('ATL CR'!$J:$J,'ATL CR'!$I:$I,'ATL GA Inventory'!$B108,'ATL CR'!$L:$L,'ATL GA Inventory'!AR$3)</f>
        <v>0</v>
      </c>
      <c r="AS108" s="45">
        <f>SUMIFS('ATL RAW'!$J:$J,'ATL RAW'!$I:$I,'ATL GA Inventory'!$B108,'ATL RAW'!$L:$L,'ATL GA Inventory'!AS$3)+SUMIFS('ATL CR'!$J:$J,'ATL CR'!$I:$I,'ATL GA Inventory'!$B108,'ATL CR'!$L:$L,'ATL GA Inventory'!AS$3)</f>
        <v>0</v>
      </c>
      <c r="AT108" s="45">
        <f>SUMIFS('ATL RAW'!$J:$J,'ATL RAW'!$I:$I,'ATL GA Inventory'!$B108,'ATL RAW'!$L:$L,'ATL GA Inventory'!AT$3)+SUMIFS('ATL CR'!$J:$J,'ATL CR'!$I:$I,'ATL GA Inventory'!$B108,'ATL CR'!$L:$L,'ATL GA Inventory'!AT$3)</f>
        <v>0</v>
      </c>
      <c r="AU108" s="45">
        <f>SUMIFS('ATL RAW'!$J:$J,'ATL RAW'!$I:$I,'ATL GA Inventory'!$B108,'ATL RAW'!$L:$L,'ATL GA Inventory'!AU$3)+SUMIFS('ATL CR'!$J:$J,'ATL CR'!$I:$I,'ATL GA Inventory'!$B108,'ATL CR'!$L:$L,'ATL GA Inventory'!AU$3)</f>
        <v>0</v>
      </c>
      <c r="AV108" s="45">
        <f>SUMIFS('ATL RAW'!$J:$J,'ATL RAW'!$I:$I,'ATL GA Inventory'!$B108,'ATL RAW'!$L:$L,'ATL GA Inventory'!AV$3)+SUMIFS('ATL CR'!$J:$J,'ATL CR'!$I:$I,'ATL GA Inventory'!$B108,'ATL CR'!$L:$L,'ATL GA Inventory'!AV$3)</f>
        <v>0</v>
      </c>
      <c r="AW108" s="45">
        <f>SUMIFS('ATL RAW'!$J:$J,'ATL RAW'!$I:$I,'ATL GA Inventory'!$B108,'ATL RAW'!$L:$L,'ATL GA Inventory'!AW$3)+SUMIFS('ATL CR'!$J:$J,'ATL CR'!$I:$I,'ATL GA Inventory'!$B108,'ATL CR'!$L:$L,'ATL GA Inventory'!AW$3)</f>
        <v>0</v>
      </c>
      <c r="AX108" s="45">
        <f>SUMIFS('ATL RAW'!$J:$J,'ATL RAW'!$I:$I,'ATL GA Inventory'!$B108,'ATL RAW'!$L:$L,'ATL GA Inventory'!AX$3)+SUMIFS('ATL CR'!$J:$J,'ATL CR'!$I:$I,'ATL GA Inventory'!$B108,'ATL CR'!$L:$L,'ATL GA Inventory'!AX$3)</f>
        <v>0</v>
      </c>
      <c r="AY108" s="45">
        <f>SUMIFS('ATL RAW'!$J:$J,'ATL RAW'!$I:$I,'ATL GA Inventory'!$B108,'ATL RAW'!$L:$L,'ATL GA Inventory'!AY$3)+SUMIFS('ATL CR'!$J:$J,'ATL CR'!$I:$I,'ATL GA Inventory'!$B108,'ATL CR'!$L:$L,'ATL GA Inventory'!AY$3)</f>
        <v>0</v>
      </c>
      <c r="AZ108" s="45">
        <f>SUMIFS('ATL RAW'!$J:$J,'ATL RAW'!$I:$I,'ATL GA Inventory'!$B108,'ATL RAW'!$L:$L,'ATL GA Inventory'!AZ$3)+SUMIFS('ATL CR'!$J:$J,'ATL CR'!$I:$I,'ATL GA Inventory'!$B108,'ATL CR'!$L:$L,'ATL GA Inventory'!AZ$3)</f>
        <v>0</v>
      </c>
      <c r="BA108" s="45">
        <f>SUMIFS('ATL RAW'!$J:$J,'ATL RAW'!$I:$I,'ATL GA Inventory'!$B108,'ATL RAW'!$L:$L,'ATL GA Inventory'!BA$3)+SUMIFS('ATL CR'!$J:$J,'ATL CR'!$I:$I,'ATL GA Inventory'!$B108,'ATL CR'!$L:$L,'ATL GA Inventory'!BA$3)</f>
        <v>0</v>
      </c>
      <c r="BB108" s="45">
        <f>SUMIFS('ATL RAW'!$J:$J,'ATL RAW'!$I:$I,'ATL GA Inventory'!$B108,'ATL RAW'!$L:$L,'ATL GA Inventory'!BB$3)+SUMIFS('ATL CR'!$J:$J,'ATL CR'!$I:$I,'ATL GA Inventory'!$B108,'ATL CR'!$L:$L,'ATL GA Inventory'!BB$3)</f>
        <v>0</v>
      </c>
      <c r="BC108" s="45">
        <f>SUMIFS('ATL RAW'!$J:$J,'ATL RAW'!$I:$I,'ATL GA Inventory'!$B108,'ATL RAW'!$L:$L,'ATL GA Inventory'!BC$3)+SUMIFS('ATL CR'!$J:$J,'ATL CR'!$I:$I,'ATL GA Inventory'!$B108,'ATL CR'!$L:$L,'ATL GA Inventory'!BC$3)</f>
        <v>0</v>
      </c>
      <c r="BD108" s="45">
        <f>SUMIFS('ATL RAW'!$J:$J,'ATL RAW'!$I:$I,'ATL GA Inventory'!$B108,'ATL RAW'!$L:$L,'ATL GA Inventory'!BD$3)+SUMIFS('ATL CR'!$J:$J,'ATL CR'!$I:$I,'ATL GA Inventory'!$B108,'ATL CR'!$L:$L,'ATL GA Inventory'!BD$3)</f>
        <v>0</v>
      </c>
      <c r="BE108" s="45">
        <f>SUMIFS('ATL RAW'!$J:$J,'ATL RAW'!$I:$I,'ATL GA Inventory'!$B108,'ATL RAW'!$L:$L,'ATL GA Inventory'!BE$3)+SUMIFS('ATL CR'!$J:$J,'ATL CR'!$I:$I,'ATL GA Inventory'!$B108,'ATL CR'!$L:$L,'ATL GA Inventory'!BE$3)</f>
        <v>0</v>
      </c>
      <c r="BF108" s="45">
        <f>SUMIFS('ATL RAW'!$J:$J,'ATL RAW'!$I:$I,'ATL GA Inventory'!$B108,'ATL RAW'!$L:$L,'ATL GA Inventory'!BF$3)+SUMIFS('ATL CR'!$J:$J,'ATL CR'!$I:$I,'ATL GA Inventory'!$B108,'ATL CR'!$L:$L,'ATL GA Inventory'!BF$3)</f>
        <v>0</v>
      </c>
      <c r="BG108" s="45">
        <f>SUMIFS('ATL RAW'!$J:$J,'ATL RAW'!$I:$I,'ATL GA Inventory'!$B108,'ATL RAW'!$L:$L,'ATL GA Inventory'!BG$3)+SUMIFS('ATL CR'!$J:$J,'ATL CR'!$I:$I,'ATL GA Inventory'!$B108,'ATL CR'!$L:$L,'ATL GA Inventory'!BG$3)</f>
        <v>0</v>
      </c>
      <c r="BH108" s="45">
        <f>SUMIFS('ATL RAW'!$J:$J,'ATL RAW'!$I:$I,'ATL GA Inventory'!$B108,'ATL RAW'!$L:$L,'ATL GA Inventory'!BH$3)+SUMIFS('ATL CR'!$J:$J,'ATL CR'!$I:$I,'ATL GA Inventory'!$B108,'ATL CR'!$L:$L,'ATL GA Inventory'!BH$3)</f>
        <v>0</v>
      </c>
      <c r="BI108" s="45">
        <f>SUMIFS('ATL RAW'!$J:$J,'ATL RAW'!$I:$I,'ATL GA Inventory'!$B108,'ATL RAW'!$L:$L,'ATL GA Inventory'!BI$3)+SUMIFS('ATL CR'!$J:$J,'ATL CR'!$I:$I,'ATL GA Inventory'!$B108,'ATL CR'!$L:$L,'ATL GA Inventory'!BI$3)</f>
        <v>0</v>
      </c>
      <c r="BJ108" s="45">
        <f>SUMIFS('ATL RAW'!$J:$J,'ATL RAW'!$I:$I,'ATL GA Inventory'!$B108,'ATL RAW'!$L:$L,'ATL GA Inventory'!BJ$3)+SUMIFS('ATL CR'!$J:$J,'ATL CR'!$I:$I,'ATL GA Inventory'!$B108,'ATL CR'!$L:$L,'ATL GA Inventory'!BJ$3)</f>
        <v>0</v>
      </c>
      <c r="BK108" s="45">
        <f>SUMIFS('ATL RAW'!$J:$J,'ATL RAW'!$I:$I,'ATL GA Inventory'!$B108,'ATL RAW'!$L:$L,'ATL GA Inventory'!BK$3)+SUMIFS('ATL CR'!$J:$J,'ATL CR'!$I:$I,'ATL GA Inventory'!$B108,'ATL CR'!$L:$L,'ATL GA Inventory'!BK$3)</f>
        <v>0</v>
      </c>
      <c r="BL108" s="45">
        <f>SUMIFS('ATL RAW'!$J:$J,'ATL RAW'!$I:$I,'ATL GA Inventory'!$B108,'ATL RAW'!$L:$L,'ATL GA Inventory'!BL$3)+SUMIFS('ATL CR'!$J:$J,'ATL CR'!$I:$I,'ATL GA Inventory'!$B108,'ATL CR'!$L:$L,'ATL GA Inventory'!BL$3)</f>
        <v>0</v>
      </c>
      <c r="BM108" s="45">
        <f>SUMIFS('ATL RAW'!$J:$J,'ATL RAW'!$I:$I,'ATL GA Inventory'!$B108,'ATL RAW'!$L:$L,'ATL GA Inventory'!BM$3)+SUMIFS('ATL CR'!$J:$J,'ATL CR'!$I:$I,'ATL GA Inventory'!$B108,'ATL CR'!$L:$L,'ATL GA Inventory'!BM$3)</f>
        <v>2600</v>
      </c>
      <c r="BN108" s="45">
        <f>SUMIFS('ATL RAW'!$J:$J,'ATL RAW'!$I:$I,'ATL GA Inventory'!$B108,'ATL RAW'!$L:$L,'ATL GA Inventory'!BN$3)+SUMIFS('ATL CR'!$J:$J,'ATL CR'!$I:$I,'ATL GA Inventory'!$B108,'ATL CR'!$L:$L,'ATL GA Inventory'!BN$3)</f>
        <v>364</v>
      </c>
      <c r="BO108" s="45">
        <f>SUMIFS('ATL RAW'!$J:$J,'ATL RAW'!$I:$I,'ATL GA Inventory'!$B108,'ATL RAW'!$L:$L,'ATL GA Inventory'!BO$3)+SUMIFS('ATL CR'!$J:$J,'ATL CR'!$I:$I,'ATL GA Inventory'!$B108,'ATL CR'!$L:$L,'ATL GA Inventory'!BO$3)</f>
        <v>0</v>
      </c>
      <c r="BP108" s="45">
        <f>SUMIFS('ATL RAW'!$J:$J,'ATL RAW'!$I:$I,'ATL GA Inventory'!$B108,'ATL RAW'!$L:$L,'ATL GA Inventory'!BP$3)+SUMIFS('ATL CR'!$J:$J,'ATL CR'!$I:$I,'ATL GA Inventory'!$B108,'ATL CR'!$L:$L,'ATL GA Inventory'!BP$3)</f>
        <v>520</v>
      </c>
      <c r="BQ108" s="45">
        <f>SUMIFS('ATL RAW'!$J:$J,'ATL RAW'!$I:$I,'ATL GA Inventory'!$B108,'ATL RAW'!$L:$L,'ATL GA Inventory'!BQ$3)+SUMIFS('ATL CR'!$J:$J,'ATL CR'!$I:$I,'ATL GA Inventory'!$B108,'ATL CR'!$L:$L,'ATL GA Inventory'!BQ$3)</f>
        <v>1456</v>
      </c>
      <c r="BR108" s="45">
        <f>SUMIFS('ATL RAW'!$J:$J,'ATL RAW'!$I:$I,'ATL GA Inventory'!$B108,'ATL RAW'!$L:$L,'ATL GA Inventory'!BR$3)+SUMIFS('ATL CR'!$J:$J,'ATL CR'!$I:$I,'ATL GA Inventory'!$B108,'ATL CR'!$L:$L,'ATL GA Inventory'!BR$3)</f>
        <v>676</v>
      </c>
      <c r="BS108" s="45">
        <f>SUMIFS('ATL RAW'!$J:$J,'ATL RAW'!$I:$I,'ATL GA Inventory'!$B108,'ATL RAW'!$L:$L,'ATL GA Inventory'!BS$3)+SUMIFS('ATL CR'!$J:$J,'ATL CR'!$I:$I,'ATL GA Inventory'!$B108,'ATL CR'!$L:$L,'ATL GA Inventory'!BS$3)</f>
        <v>5304</v>
      </c>
      <c r="BT108" s="45">
        <f>SUMIFS('ATL RAW'!$J:$J,'ATL RAW'!$I:$I,'ATL GA Inventory'!$B108,'ATL RAW'!$L:$L,'ATL GA Inventory'!BT$3)+SUMIFS('ATL CR'!$J:$J,'ATL CR'!$I:$I,'ATL GA Inventory'!$B108,'ATL CR'!$L:$L,'ATL GA Inventory'!BT$3)</f>
        <v>156</v>
      </c>
      <c r="BU108" s="45">
        <f>SUMIFS('ATL RAW'!$J:$J,'ATL RAW'!$I:$I,'ATL GA Inventory'!$B108,'ATL RAW'!$L:$L,'ATL GA Inventory'!BU$3)+SUMIFS('ATL CR'!$J:$J,'ATL CR'!$I:$I,'ATL GA Inventory'!$B108,'ATL CR'!$L:$L,'ATL GA Inventory'!BU$3)</f>
        <v>0</v>
      </c>
      <c r="BV108" s="45">
        <f>SUMIFS('ATL RAW'!$J:$J,'ATL RAW'!$I:$I,'ATL GA Inventory'!$B108,'ATL RAW'!$L:$L,'ATL GA Inventory'!BV$3)+SUMIFS('ATL CR'!$J:$J,'ATL CR'!$I:$I,'ATL GA Inventory'!$B108,'ATL CR'!$L:$L,'ATL GA Inventory'!BV$3)</f>
        <v>0</v>
      </c>
      <c r="BW108" s="45">
        <f>SUMIFS('ATL RAW'!$J:$J,'ATL RAW'!$I:$I,'ATL GA Inventory'!$B108,'ATL RAW'!$L:$L,'ATL GA Inventory'!BW$3)+SUMIFS('ATL CR'!$J:$J,'ATL CR'!$I:$I,'ATL GA Inventory'!$B108,'ATL CR'!$L:$L,'ATL GA Inventory'!BW$3)</f>
        <v>260</v>
      </c>
      <c r="BX108" s="45">
        <f>SUMIFS('ATL RAW'!$J:$J,'ATL RAW'!$I:$I,'ATL GA Inventory'!$B108,'ATL RAW'!$L:$L,'ATL GA Inventory'!BX$3)+SUMIFS('ATL CR'!$J:$J,'ATL CR'!$I:$I,'ATL GA Inventory'!$B108,'ATL CR'!$L:$L,'ATL GA Inventory'!BX$3)</f>
        <v>260</v>
      </c>
      <c r="BY108" s="45">
        <f>SUMIFS('ATL RAW'!$J:$J,'ATL RAW'!$I:$I,'ATL GA Inventory'!$B108,'ATL RAW'!$L:$L,'ATL GA Inventory'!BY$3)+SUMIFS('ATL CR'!$J:$J,'ATL CR'!$I:$I,'ATL GA Inventory'!$B108,'ATL CR'!$L:$L,'ATL GA Inventory'!BY$3)</f>
        <v>1404</v>
      </c>
      <c r="BZ108" s="45">
        <f>SUMIFS('ATL RAW'!$J:$J,'ATL RAW'!$I:$I,'ATL GA Inventory'!$B108,'ATL RAW'!$L:$L,'ATL GA Inventory'!BZ$3)+SUMIFS('ATL CR'!$J:$J,'ATL CR'!$I:$I,'ATL GA Inventory'!$B108,'ATL CR'!$L:$L,'ATL GA Inventory'!BZ$3)</f>
        <v>0</v>
      </c>
      <c r="CA108" s="45">
        <f>SUMIFS('ATL RAW'!$J:$J,'ATL RAW'!$I:$I,'ATL GA Inventory'!$B108,'ATL RAW'!$L:$L,'ATL GA Inventory'!CA$3)+SUMIFS('ATL CR'!$J:$J,'ATL CR'!$I:$I,'ATL GA Inventory'!$B108,'ATL CR'!$L:$L,'ATL GA Inventory'!CA$3)</f>
        <v>312</v>
      </c>
      <c r="CB108" s="45">
        <f>SUMIFS('ATL RAW'!$J:$J,'ATL RAW'!$I:$I,'ATL GA Inventory'!$B108,'ATL RAW'!$L:$L,'ATL GA Inventory'!CB$3)+SUMIFS('ATL CR'!$J:$J,'ATL CR'!$I:$I,'ATL GA Inventory'!$B108,'ATL CR'!$L:$L,'ATL GA Inventory'!CB$3)</f>
        <v>0</v>
      </c>
      <c r="CC108" s="45">
        <f>SUMIFS('ATL RAW'!$J:$J,'ATL RAW'!$I:$I,'ATL GA Inventory'!$B108,'ATL RAW'!$L:$L,'ATL GA Inventory'!CC$3)+SUMIFS('ATL CR'!$J:$J,'ATL CR'!$I:$I,'ATL GA Inventory'!$B108,'ATL CR'!$L:$L,'ATL GA Inventory'!CC$3)</f>
        <v>0</v>
      </c>
      <c r="CD108" s="45">
        <f>SUMIFS('ATL RAW'!$J:$J,'ATL RAW'!$I:$I,'ATL GA Inventory'!$B108,'ATL RAW'!$L:$L,'ATL GA Inventory'!CD$3)+SUMIFS('ATL CR'!$J:$J,'ATL CR'!$I:$I,'ATL GA Inventory'!$B108,'ATL CR'!$L:$L,'ATL GA Inventory'!CD$3)</f>
        <v>0</v>
      </c>
      <c r="CE108" s="45">
        <f>SUMIFS('ATL RAW'!$J:$J,'ATL RAW'!$I:$I,'ATL GA Inventory'!$B108,'ATL RAW'!$L:$L,'ATL GA Inventory'!CE$3)+SUMIFS('ATL CR'!$J:$J,'ATL CR'!$I:$I,'ATL GA Inventory'!$B108,'ATL CR'!$L:$L,'ATL GA Inventory'!CE$3)</f>
        <v>0</v>
      </c>
      <c r="CF108" s="45">
        <f>SUMIFS('ATL RAW'!$J:$J,'ATL RAW'!$I:$I,'ATL GA Inventory'!$B108,'ATL RAW'!$L:$L,'ATL GA Inventory'!CF$3)+SUMIFS('ATL CR'!$J:$J,'ATL CR'!$I:$I,'ATL GA Inventory'!$B108,'ATL CR'!$L:$L,'ATL GA Inventory'!CF$3)</f>
        <v>0</v>
      </c>
      <c r="CG108" s="45">
        <f>SUMIFS('ATL RAW'!$J:$J,'ATL RAW'!$I:$I,'ATL GA Inventory'!$B108,'ATL RAW'!$L:$L,'ATL GA Inventory'!CG$3)+SUMIFS('ATL CR'!$J:$J,'ATL CR'!$I:$I,'ATL GA Inventory'!$B108,'ATL CR'!$L:$L,'ATL GA Inventory'!CG$3)</f>
        <v>832</v>
      </c>
      <c r="CH108" s="45">
        <f>SUMIFS('ATL RAW'!$J:$J,'ATL RAW'!$I:$I,'ATL GA Inventory'!$B108,'ATL RAW'!$L:$L,'ATL GA Inventory'!CH$3)+SUMIFS('ATL CR'!$J:$J,'ATL CR'!$I:$I,'ATL GA Inventory'!$B108,'ATL CR'!$L:$L,'ATL GA Inventory'!CH$3)</f>
        <v>0</v>
      </c>
      <c r="CI108" s="45">
        <f>SUMIFS('ATL RAW'!$J:$J,'ATL RAW'!$I:$I,'ATL GA Inventory'!$B108,'ATL RAW'!$L:$L,'ATL GA Inventory'!CI$3)+SUMIFS('ATL CR'!$J:$J,'ATL CR'!$I:$I,'ATL GA Inventory'!$B108,'ATL CR'!$L:$L,'ATL GA Inventory'!CI$3)</f>
        <v>0</v>
      </c>
      <c r="CJ108" s="45">
        <f>SUMIFS('ATL RAW'!$J:$J,'ATL RAW'!$I:$I,'ATL GA Inventory'!$B108,'ATL RAW'!$L:$L,'ATL GA Inventory'!CJ$3)+SUMIFS('ATL CR'!$J:$J,'ATL CR'!$I:$I,'ATL GA Inventory'!$B108,'ATL CR'!$L:$L,'ATL GA Inventory'!CJ$3)</f>
        <v>0</v>
      </c>
      <c r="CK108" s="45">
        <f>SUMIFS('ATL RAW'!$J:$J,'ATL RAW'!$I:$I,'ATL GA Inventory'!$B108,'ATL RAW'!$L:$L,'ATL GA Inventory'!CK$3)+SUMIFS('ATL CR'!$J:$J,'ATL CR'!$I:$I,'ATL GA Inventory'!$B108,'ATL CR'!$L:$L,'ATL GA Inventory'!CK$3)</f>
        <v>338</v>
      </c>
      <c r="CL108" s="45">
        <f>SUMIFS('ATL RAW'!$J:$J,'ATL RAW'!$I:$I,'ATL GA Inventory'!$B108,'ATL RAW'!$L:$L,'ATL GA Inventory'!CL$3)+SUMIFS('ATL CR'!$J:$J,'ATL CR'!$I:$I,'ATL GA Inventory'!$B108,'ATL CR'!$L:$L,'ATL GA Inventory'!CL$3)</f>
        <v>0</v>
      </c>
      <c r="CM108" s="45">
        <f>SUMIFS('ATL RAW'!$J:$J,'ATL RAW'!$I:$I,'ATL GA Inventory'!$B108,'ATL RAW'!$L:$L,'ATL GA Inventory'!CM$3)+SUMIFS('ATL CR'!$J:$J,'ATL CR'!$I:$I,'ATL GA Inventory'!$B108,'ATL CR'!$L:$L,'ATL GA Inventory'!CM$3)</f>
        <v>0</v>
      </c>
      <c r="CN108" s="45">
        <f>SUMIFS('ATL RAW'!$J:$J,'ATL RAW'!$I:$I,'ATL GA Inventory'!$B108,'ATL RAW'!$L:$L,'ATL GA Inventory'!CN$3)+SUMIFS('ATL CR'!$J:$J,'ATL CR'!$I:$I,'ATL GA Inventory'!$B108,'ATL CR'!$L:$L,'ATL GA Inventory'!CN$3)</f>
        <v>0</v>
      </c>
      <c r="CO108" s="45">
        <f>SUMIFS('ATL RAW'!$J:$J,'ATL RAW'!$I:$I,'ATL GA Inventory'!$B108,'ATL RAW'!$L:$L,'ATL GA Inventory'!CO$3)+SUMIFS('ATL CR'!$J:$J,'ATL CR'!$I:$I,'ATL GA Inventory'!$B108,'ATL CR'!$L:$L,'ATL GA Inventory'!CO$3)</f>
        <v>1014</v>
      </c>
      <c r="CP108" s="45">
        <f>SUMIFS('ATL RAW'!$J:$J,'ATL RAW'!$I:$I,'ATL GA Inventory'!$B108,'ATL RAW'!$L:$L,'ATL GA Inventory'!CP$3)+SUMIFS('ATL CR'!$J:$J,'ATL CR'!$I:$I,'ATL GA Inventory'!$B108,'ATL CR'!$L:$L,'ATL GA Inventory'!CP$3)</f>
        <v>0</v>
      </c>
      <c r="CQ108" s="45">
        <f>SUMIFS('ATL RAW'!$J:$J,'ATL RAW'!$I:$I,'ATL GA Inventory'!$B108,'ATL RAW'!$L:$L,'ATL GA Inventory'!CQ$3)+SUMIFS('ATL CR'!$J:$J,'ATL CR'!$I:$I,'ATL GA Inventory'!$B108,'ATL CR'!$L:$L,'ATL GA Inventory'!CQ$3)</f>
        <v>0</v>
      </c>
      <c r="CR108" s="45">
        <f>SUMIFS('ATL RAW'!$J:$J,'ATL RAW'!$I:$I,'ATL GA Inventory'!$B108,'ATL RAW'!$L:$L,'ATL GA Inventory'!CR$3)+SUMIFS('ATL CR'!$J:$J,'ATL CR'!$I:$I,'ATL GA Inventory'!$B108,'ATL CR'!$L:$L,'ATL GA Inventory'!CR$3)</f>
        <v>3484</v>
      </c>
      <c r="CS108" s="45">
        <f>SUMIFS('ATL RAW'!$J:$J,'ATL RAW'!$I:$I,'ATL GA Inventory'!$B108,'ATL RAW'!$L:$L,'ATL GA Inventory'!CS$3)+SUMIFS('ATL CR'!$J:$J,'ATL CR'!$I:$I,'ATL GA Inventory'!$B108,'ATL CR'!$L:$L,'ATL GA Inventory'!CS$3)</f>
        <v>1560</v>
      </c>
      <c r="CT108" s="45">
        <f>SUMIFS('ATL RAW'!$J:$J,'ATL RAW'!$I:$I,'ATL GA Inventory'!$B108,'ATL RAW'!$L:$L,'ATL GA Inventory'!CT$3)+SUMIFS('ATL CR'!$J:$J,'ATL CR'!$I:$I,'ATL GA Inventory'!$B108,'ATL CR'!$L:$L,'ATL GA Inventory'!CT$3)</f>
        <v>1948</v>
      </c>
      <c r="CU108" s="45">
        <f>SUMIFS('ATL RAW'!$J:$J,'ATL RAW'!$I:$I,'ATL GA Inventory'!$B108,'ATL RAW'!$L:$L,'ATL GA Inventory'!CU$3)+SUMIFS('ATL CR'!$J:$J,'ATL CR'!$I:$I,'ATL GA Inventory'!$B108,'ATL CR'!$L:$L,'ATL GA Inventory'!CU$3)</f>
        <v>3172</v>
      </c>
      <c r="CV108" s="45">
        <f>SUMIFS('ATL RAW'!$J:$J,'ATL RAW'!$I:$I,'ATL GA Inventory'!$B108,'ATL RAW'!$L:$L,'ATL GA Inventory'!CV$3)+SUMIFS('ATL CR'!$J:$J,'ATL CR'!$I:$I,'ATL GA Inventory'!$B108,'ATL CR'!$L:$L,'ATL GA Inventory'!CV$3)</f>
        <v>7488</v>
      </c>
      <c r="CW108" s="45">
        <f>SUMIFS('ATL RAW'!$J:$J,'ATL RAW'!$I:$I,'ATL GA Inventory'!$B108,'ATL RAW'!$L:$L,'ATL GA Inventory'!CW$3)+SUMIFS('ATL CR'!$J:$J,'ATL CR'!$I:$I,'ATL GA Inventory'!$B108,'ATL CR'!$L:$L,'ATL GA Inventory'!CW$3)</f>
        <v>0</v>
      </c>
      <c r="CX108" s="45">
        <f>SUMIFS('ATL RAW'!$J:$J,'ATL RAW'!$I:$I,'ATL GA Inventory'!$B108,'ATL RAW'!$L:$L,'ATL GA Inventory'!CX$3)+SUMIFS('ATL CR'!$J:$J,'ATL CR'!$I:$I,'ATL GA Inventory'!$B108,'ATL CR'!$L:$L,'ATL GA Inventory'!CX$3)</f>
        <v>0</v>
      </c>
      <c r="CY108" s="45">
        <f>SUMIFS('ATL RAW'!$J:$J,'ATL RAW'!$I:$I,'ATL GA Inventory'!$B108,'ATL RAW'!$L:$L,'ATL GA Inventory'!CY$3)+SUMIFS('ATL CR'!$J:$J,'ATL CR'!$I:$I,'ATL GA Inventory'!$B108,'ATL CR'!$L:$L,'ATL GA Inventory'!CY$3)</f>
        <v>2080</v>
      </c>
      <c r="CZ108" s="45">
        <f>SUMIFS('ATL RAW'!$J:$J,'ATL RAW'!$I:$I,'ATL GA Inventory'!$B108,'ATL RAW'!$L:$L,'ATL GA Inventory'!CZ$3)+SUMIFS('ATL CR'!$J:$J,'ATL CR'!$I:$I,'ATL GA Inventory'!$B108,'ATL CR'!$L:$L,'ATL GA Inventory'!CZ$3)</f>
        <v>1404</v>
      </c>
      <c r="DA108" s="45">
        <f>SUMIFS('ATL RAW'!$J:$J,'ATL RAW'!$I:$I,'ATL GA Inventory'!$B108,'ATL RAW'!$L:$L,'ATL GA Inventory'!DA$3)+SUMIFS('ATL CR'!$J:$J,'ATL CR'!$I:$I,'ATL GA Inventory'!$B108,'ATL CR'!$L:$L,'ATL GA Inventory'!DA$3)</f>
        <v>0</v>
      </c>
      <c r="DB108" s="45">
        <f>SUMIFS('ATL RAW'!$J:$J,'ATL RAW'!$I:$I,'ATL GA Inventory'!$B108,'ATL RAW'!$L:$L,'ATL GA Inventory'!DB$3)+SUMIFS('ATL CR'!$J:$J,'ATL CR'!$I:$I,'ATL GA Inventory'!$B108,'ATL CR'!$L:$L,'ATL GA Inventory'!DB$3)</f>
        <v>728</v>
      </c>
      <c r="DC108" s="45">
        <f>SUMIFS('ATL RAW'!$J:$J,'ATL RAW'!$I:$I,'ATL GA Inventory'!$B108,'ATL RAW'!$L:$L,'ATL GA Inventory'!DC$3)+SUMIFS('ATL CR'!$J:$J,'ATL CR'!$I:$I,'ATL GA Inventory'!$B108,'ATL CR'!$L:$L,'ATL GA Inventory'!DC$3)</f>
        <v>3432</v>
      </c>
      <c r="DD108" s="45">
        <f>SUMIFS('ATL RAW'!$J:$J,'ATL RAW'!$I:$I,'ATL GA Inventory'!$B108,'ATL RAW'!$L:$L,'ATL GA Inventory'!DD$3)+SUMIFS('ATL CR'!$J:$J,'ATL CR'!$I:$I,'ATL GA Inventory'!$B108,'ATL CR'!$L:$L,'ATL GA Inventory'!DD$3)</f>
        <v>0</v>
      </c>
      <c r="DE108" s="45">
        <f>SUMIFS('ATL RAW'!$J:$J,'ATL RAW'!$I:$I,'ATL GA Inventory'!$B108,'ATL RAW'!$L:$L,'ATL GA Inventory'!DE$3)+SUMIFS('ATL CR'!$J:$J,'ATL CR'!$I:$I,'ATL GA Inventory'!$B108,'ATL CR'!$L:$L,'ATL GA Inventory'!DE$3)</f>
        <v>0</v>
      </c>
      <c r="DF108" s="45">
        <f>SUMIFS('ATL RAW'!$J:$J,'ATL RAW'!$I:$I,'ATL GA Inventory'!$B108,'ATL RAW'!$L:$L,'ATL GA Inventory'!DF$3)+SUMIFS('ATL CR'!$J:$J,'ATL CR'!$I:$I,'ATL GA Inventory'!$B108,'ATL CR'!$L:$L,'ATL GA Inventory'!DF$3)</f>
        <v>390</v>
      </c>
      <c r="DG108" s="45">
        <f>SUMIFS('ATL RAW'!$J:$J,'ATL RAW'!$I:$I,'ATL GA Inventory'!$B108,'ATL RAW'!$L:$L,'ATL GA Inventory'!DG$3)+SUMIFS('ATL CR'!$J:$J,'ATL CR'!$I:$I,'ATL GA Inventory'!$B108,'ATL CR'!$L:$L,'ATL GA Inventory'!DG$3)</f>
        <v>0</v>
      </c>
      <c r="DH108" s="45">
        <f>SUMIFS('ATL RAW'!$J:$J,'ATL RAW'!$I:$I,'ATL GA Inventory'!$B108,'ATL RAW'!$L:$L,'ATL GA Inventory'!DH$3)+SUMIFS('ATL CR'!$J:$J,'ATL CR'!$I:$I,'ATL GA Inventory'!$B108,'ATL CR'!$L:$L,'ATL GA Inventory'!DH$3)</f>
        <v>0</v>
      </c>
      <c r="DI108" s="45">
        <f>SUMIFS('ATL RAW'!$J:$J,'ATL RAW'!$I:$I,'ATL GA Inventory'!$B108,'ATL RAW'!$L:$L,'ATL GA Inventory'!DI$3)+SUMIFS('ATL CR'!$J:$J,'ATL CR'!$I:$I,'ATL GA Inventory'!$B108,'ATL CR'!$L:$L,'ATL GA Inventory'!DI$3)</f>
        <v>0</v>
      </c>
      <c r="DJ108" s="45">
        <f>SUMIFS('ATL RAW'!$J:$J,'ATL RAW'!$I:$I,'ATL GA Inventory'!$B108,'ATL RAW'!$L:$L,'ATL GA Inventory'!DJ$3)+SUMIFS('ATL CR'!$J:$J,'ATL CR'!$I:$I,'ATL GA Inventory'!$B108,'ATL CR'!$L:$L,'ATL GA Inventory'!DJ$3)</f>
        <v>0</v>
      </c>
      <c r="DK108" s="45">
        <f>SUMIFS('ATL RAW'!$J:$J,'ATL RAW'!$I:$I,'ATL GA Inventory'!$B108,'ATL RAW'!$L:$L,'ATL GA Inventory'!DK$3)+SUMIFS('ATL CR'!$J:$J,'ATL CR'!$I:$I,'ATL GA Inventory'!$B108,'ATL CR'!$L:$L,'ATL GA Inventory'!DK$3)</f>
        <v>0</v>
      </c>
      <c r="DL108" s="45">
        <f>SUMIFS('ATL RAW'!$J:$J,'ATL RAW'!$I:$I,'ATL GA Inventory'!$B108,'ATL RAW'!$L:$L,'ATL GA Inventory'!DL$3)+SUMIFS('ATL CR'!$J:$J,'ATL CR'!$I:$I,'ATL GA Inventory'!$B108,'ATL CR'!$L:$L,'ATL GA Inventory'!DL$3)</f>
        <v>0</v>
      </c>
      <c r="DM108" s="45">
        <f>SUMIFS('ATL RAW'!$J:$J,'ATL RAW'!$I:$I,'ATL GA Inventory'!$B108,'ATL RAW'!$L:$L,'ATL GA Inventory'!DM$3)+SUMIFS('ATL CR'!$J:$J,'ATL CR'!$I:$I,'ATL GA Inventory'!$B108,'ATL CR'!$L:$L,'ATL GA Inventory'!DM$3)</f>
        <v>0</v>
      </c>
      <c r="DN108" s="45">
        <f>SUMIFS('ATL RAW'!$J:$J,'ATL RAW'!$I:$I,'ATL GA Inventory'!$B108,'ATL RAW'!$L:$L,'ATL GA Inventory'!DN$3)+SUMIFS('ATL CR'!$J:$J,'ATL CR'!$I:$I,'ATL GA Inventory'!$B108,'ATL CR'!$L:$L,'ATL GA Inventory'!DN$3)</f>
        <v>0</v>
      </c>
      <c r="DO108" s="45">
        <f>SUMIFS('ATL RAW'!$J:$J,'ATL RAW'!$I:$I,'ATL GA Inventory'!$B108,'ATL RAW'!$L:$L,'ATL GA Inventory'!DO$3)+SUMIFS('ATL CR'!$J:$J,'ATL CR'!$I:$I,'ATL GA Inventory'!$B108,'ATL CR'!$L:$L,'ATL GA Inventory'!DO$3)</f>
        <v>0</v>
      </c>
      <c r="DP108" s="45">
        <f>SUMIFS('ATL RAW'!$J:$J,'ATL RAW'!$I:$I,'ATL GA Inventory'!$B108,'ATL RAW'!$L:$L,'ATL GA Inventory'!DP$3)+SUMIFS('ATL CR'!$J:$J,'ATL CR'!$I:$I,'ATL GA Inventory'!$B108,'ATL CR'!$L:$L,'ATL GA Inventory'!DP$3)</f>
        <v>0</v>
      </c>
      <c r="DQ108" s="45">
        <f>SUMIFS('ATL RAW'!$J:$J,'ATL RAW'!$I:$I,'ATL GA Inventory'!$B108,'ATL RAW'!$L:$L,'ATL GA Inventory'!DQ$3)+SUMIFS('ATL CR'!$J:$J,'ATL CR'!$I:$I,'ATL GA Inventory'!$B108,'ATL CR'!$L:$L,'ATL GA Inventory'!DQ$3)</f>
        <v>0</v>
      </c>
      <c r="DR108" s="45">
        <f>SUMIFS('ATL RAW'!$J:$J,'ATL RAW'!$I:$I,'ATL GA Inventory'!$B108,'ATL RAW'!$L:$L,'ATL GA Inventory'!DR$3)+SUMIFS('ATL CR'!$J:$J,'ATL CR'!$I:$I,'ATL GA Inventory'!$B108,'ATL CR'!$L:$L,'ATL GA Inventory'!DR$3)</f>
        <v>0</v>
      </c>
      <c r="DS108" s="45">
        <f>SUMIFS('ATL RAW'!$J:$J,'ATL RAW'!$I:$I,'ATL GA Inventory'!$B108,'ATL RAW'!$L:$L,'ATL GA Inventory'!DS$3)+SUMIFS('ATL CR'!$J:$J,'ATL CR'!$I:$I,'ATL GA Inventory'!$B108,'ATL CR'!$L:$L,'ATL GA Inventory'!DS$3)</f>
        <v>0</v>
      </c>
      <c r="DT108" s="45">
        <f>SUMIFS('ATL RAW'!$J:$J,'ATL RAW'!$I:$I,'ATL GA Inventory'!$B108,'ATL RAW'!$L:$L,'ATL GA Inventory'!DT$3)+SUMIFS('ATL CR'!$J:$J,'ATL CR'!$I:$I,'ATL GA Inventory'!$B108,'ATL CR'!$L:$L,'ATL GA Inventory'!DT$3)</f>
        <v>0</v>
      </c>
      <c r="DU108" s="45">
        <f>SUMIFS('ATL RAW'!$J:$J,'ATL RAW'!$I:$I,'ATL GA Inventory'!$B108,'ATL RAW'!$L:$L,'ATL GA Inventory'!DU$3)+SUMIFS('ATL CR'!$J:$J,'ATL CR'!$I:$I,'ATL GA Inventory'!$B108,'ATL CR'!$L:$L,'ATL GA Inventory'!DU$3)</f>
        <v>0</v>
      </c>
      <c r="DV108" s="45">
        <f>SUMIFS('ATL RAW'!$J:$J,'ATL RAW'!$I:$I,'ATL GA Inventory'!$B108,'ATL RAW'!$L:$L,'ATL GA Inventory'!DV$3)+SUMIFS('ATL CR'!$J:$J,'ATL CR'!$I:$I,'ATL GA Inventory'!$B108,'ATL CR'!$L:$L,'ATL GA Inventory'!DV$3)</f>
        <v>0</v>
      </c>
      <c r="DW108" s="45">
        <f>SUMIFS('ATL RAW'!$J:$J,'ATL RAW'!$I:$I,'ATL GA Inventory'!$B108,'ATL RAW'!$L:$L,'ATL GA Inventory'!DW$3)+SUMIFS('ATL CR'!$J:$J,'ATL CR'!$I:$I,'ATL GA Inventory'!$B108,'ATL CR'!$L:$L,'ATL GA Inventory'!DW$3)</f>
        <v>1664</v>
      </c>
      <c r="DX108" s="45">
        <f>SUMIFS('ATL RAW'!$J:$J,'ATL RAW'!$I:$I,'ATL GA Inventory'!$B108,'ATL RAW'!$L:$L,'ATL GA Inventory'!DX$3)+SUMIFS('ATL CR'!$J:$J,'ATL CR'!$I:$I,'ATL GA Inventory'!$B108,'ATL CR'!$L:$L,'ATL GA Inventory'!DX$3)</f>
        <v>0</v>
      </c>
      <c r="DY108" s="45">
        <f>SUMIFS('ATL RAW'!$J:$J,'ATL RAW'!$I:$I,'ATL GA Inventory'!$B108,'ATL RAW'!$L:$L,'ATL GA Inventory'!DY$3)+SUMIFS('ATL CR'!$J:$J,'ATL CR'!$I:$I,'ATL GA Inventory'!$B108,'ATL CR'!$L:$L,'ATL GA Inventory'!DY$3)</f>
        <v>0</v>
      </c>
      <c r="DZ108" s="45">
        <f>SUMIFS('ATL RAW'!$J:$J,'ATL RAW'!$I:$I,'ATL GA Inventory'!$B108,'ATL RAW'!$L:$L,'ATL GA Inventory'!DZ$3)+SUMIFS('ATL CR'!$J:$J,'ATL CR'!$I:$I,'ATL GA Inventory'!$B108,'ATL CR'!$L:$L,'ATL GA Inventory'!DZ$3)</f>
        <v>0</v>
      </c>
      <c r="EA108" s="45">
        <f>SUMIFS('ATL RAW'!$J:$J,'ATL RAW'!$I:$I,'ATL GA Inventory'!$B108,'ATL RAW'!$L:$L,'ATL GA Inventory'!EA$3)+SUMIFS('ATL CR'!$J:$J,'ATL CR'!$I:$I,'ATL GA Inventory'!$B108,'ATL CR'!$L:$L,'ATL GA Inventory'!EA$3)</f>
        <v>0</v>
      </c>
      <c r="EB108" s="45">
        <f>SUMIFS('ATL RAW'!$J:$J,'ATL RAW'!$I:$I,'ATL GA Inventory'!$B108,'ATL RAW'!$L:$L,'ATL GA Inventory'!EB$3)+SUMIFS('ATL CR'!$J:$J,'ATL CR'!$I:$I,'ATL GA Inventory'!$B108,'ATL CR'!$L:$L,'ATL GA Inventory'!EB$3)</f>
        <v>0</v>
      </c>
      <c r="EC108" s="45">
        <f>SUMIFS('ATL RAW'!$J:$J,'ATL RAW'!$I:$I,'ATL GA Inventory'!$B108,'ATL RAW'!$L:$L,'ATL GA Inventory'!EC$3)+SUMIFS('ATL CR'!$J:$J,'ATL CR'!$I:$I,'ATL GA Inventory'!$B108,'ATL CR'!$L:$L,'ATL GA Inventory'!EC$3)</f>
        <v>0</v>
      </c>
      <c r="ED108" s="45">
        <f>SUMIFS('ATL RAW'!$J:$J,'ATL RAW'!$I:$I,'ATL GA Inventory'!$B108,'ATL RAW'!$L:$L,'ATL GA Inventory'!ED$3)+SUMIFS('ATL CR'!$J:$J,'ATL CR'!$I:$I,'ATL GA Inventory'!$B108,'ATL CR'!$L:$L,'ATL GA Inventory'!ED$3)</f>
        <v>0</v>
      </c>
      <c r="EE108" s="45">
        <f>SUMIFS('ATL RAW'!$J:$J,'ATL RAW'!$I:$I,'ATL GA Inventory'!$B108,'ATL RAW'!$L:$L,'ATL GA Inventory'!EE$3)+SUMIFS('ATL CR'!$J:$J,'ATL CR'!$I:$I,'ATL GA Inventory'!$B108,'ATL CR'!$L:$L,'ATL GA Inventory'!EE$3)</f>
        <v>0</v>
      </c>
      <c r="EF108" s="45">
        <f>SUMIFS('ATL RAW'!$J:$J,'ATL RAW'!$I:$I,'ATL GA Inventory'!$B108,'ATL RAW'!$L:$L,'ATL GA Inventory'!EF$3)+SUMIFS('ATL CR'!$J:$J,'ATL CR'!$I:$I,'ATL GA Inventory'!$B108,'ATL CR'!$L:$L,'ATL GA Inventory'!EF$3)</f>
        <v>0</v>
      </c>
      <c r="EG108" s="45">
        <f>SUMIFS('ATL RAW'!$J:$J,'ATL RAW'!$I:$I,'ATL GA Inventory'!$B108,'ATL RAW'!$L:$L,'ATL GA Inventory'!EG$3)+SUMIFS('ATL CR'!$J:$J,'ATL CR'!$I:$I,'ATL GA Inventory'!$B108,'ATL CR'!$L:$L,'ATL GA Inventory'!EG$3)</f>
        <v>0</v>
      </c>
      <c r="EH108" s="45">
        <f>SUMIFS('ATL RAW'!$J:$J,'ATL RAW'!$I:$I,'ATL GA Inventory'!$B108,'ATL RAW'!$L:$L,'ATL GA Inventory'!EH$3)+SUMIFS('ATL CR'!$J:$J,'ATL CR'!$I:$I,'ATL GA Inventory'!$B108,'ATL CR'!$L:$L,'ATL GA Inventory'!EH$3)</f>
        <v>0</v>
      </c>
      <c r="EI108" s="45">
        <f>SUMIFS('ATL RAW'!$J:$J,'ATL RAW'!$I:$I,'ATL GA Inventory'!$B108,'ATL RAW'!$L:$L,'ATL GA Inventory'!EI$3)+SUMIFS('ATL CR'!$J:$J,'ATL CR'!$I:$I,'ATL GA Inventory'!$B108,'ATL CR'!$L:$L,'ATL GA Inventory'!EI$3)</f>
        <v>0</v>
      </c>
      <c r="EJ108" s="45">
        <f>SUMIFS('ATL RAW'!$J:$J,'ATL RAW'!$I:$I,'ATL GA Inventory'!$B108,'ATL RAW'!$L:$L,'ATL GA Inventory'!EJ$3)+SUMIFS('ATL CR'!$J:$J,'ATL CR'!$I:$I,'ATL GA Inventory'!$B108,'ATL CR'!$L:$L,'ATL GA Inventory'!EJ$3)</f>
        <v>0</v>
      </c>
      <c r="EK108" s="45">
        <f>SUMIFS('ATL RAW'!$J:$J,'ATL RAW'!$I:$I,'ATL GA Inventory'!$B108,'ATL RAW'!$L:$L,'ATL GA Inventory'!EK$3)+SUMIFS('ATL CR'!$J:$J,'ATL CR'!$I:$I,'ATL GA Inventory'!$B108,'ATL CR'!$L:$L,'ATL GA Inventory'!EK$3)</f>
        <v>0</v>
      </c>
      <c r="EL108" s="45">
        <f>SUMIFS('ATL RAW'!$J:$J,'ATL RAW'!$I:$I,'ATL GA Inventory'!$B108,'ATL RAW'!$L:$L,'ATL GA Inventory'!EL$3)+SUMIFS('ATL CR'!$J:$J,'ATL CR'!$I:$I,'ATL GA Inventory'!$B108,'ATL CR'!$L:$L,'ATL GA Inventory'!EL$3)</f>
        <v>0</v>
      </c>
      <c r="EM108" s="45">
        <f>SUMIFS('ATL RAW'!$J:$J,'ATL RAW'!$I:$I,'ATL GA Inventory'!$B108,'ATL RAW'!$L:$L,'ATL GA Inventory'!EM$3)+SUMIFS('ATL CR'!$J:$J,'ATL CR'!$I:$I,'ATL GA Inventory'!$B108,'ATL CR'!$L:$L,'ATL GA Inventory'!EM$3)</f>
        <v>0</v>
      </c>
      <c r="EN108" s="45">
        <f>SUMIFS('ATL RAW'!$J:$J,'ATL RAW'!$I:$I,'ATL GA Inventory'!$B108,'ATL RAW'!$L:$L,'ATL GA Inventory'!EN$3)+SUMIFS('ATL CR'!$J:$J,'ATL CR'!$I:$I,'ATL GA Inventory'!$B108,'ATL CR'!$L:$L,'ATL GA Inventory'!EN$3)</f>
        <v>0</v>
      </c>
      <c r="EO108" s="45">
        <f>SUMIFS('ATL RAW'!$J:$J,'ATL RAW'!$I:$I,'ATL GA Inventory'!$B108,'ATL RAW'!$L:$L,'ATL GA Inventory'!EO$3)+SUMIFS('ATL CR'!$J:$J,'ATL CR'!$I:$I,'ATL GA Inventory'!$B108,'ATL CR'!$L:$L,'ATL GA Inventory'!EO$3)</f>
        <v>0</v>
      </c>
      <c r="EP108" s="45">
        <f>SUMIFS('ATL RAW'!$J:$J,'ATL RAW'!$I:$I,'ATL GA Inventory'!$B108,'ATL RAW'!$L:$L,'ATL GA Inventory'!EP$3)+SUMIFS('ATL CR'!$J:$J,'ATL CR'!$I:$I,'ATL GA Inventory'!$B108,'ATL CR'!$L:$L,'ATL GA Inventory'!EP$3)</f>
        <v>0</v>
      </c>
      <c r="EQ108" s="45">
        <f>SUMIFS('ATL RAW'!$J:$J,'ATL RAW'!$I:$I,'ATL GA Inventory'!$B108,'ATL RAW'!$L:$L,'ATL GA Inventory'!EQ$3)+SUMIFS('ATL CR'!$J:$J,'ATL CR'!$I:$I,'ATL GA Inventory'!$B108,'ATL CR'!$L:$L,'ATL GA Inventory'!EQ$3)</f>
        <v>0</v>
      </c>
      <c r="ER108" s="45">
        <f>SUMIFS('ATL RAW'!$J:$J,'ATL RAW'!$I:$I,'ATL GA Inventory'!$B108,'ATL RAW'!$L:$L,'ATL GA Inventory'!ER$3)+SUMIFS('ATL CR'!$J:$J,'ATL CR'!$I:$I,'ATL GA Inventory'!$B108,'ATL CR'!$L:$L,'ATL GA Inventory'!ER$3)</f>
        <v>0</v>
      </c>
      <c r="ES108" s="45">
        <f>SUMIFS('ATL RAW'!$J:$J,'ATL RAW'!$I:$I,'ATL GA Inventory'!$B108,'ATL RAW'!$L:$L,'ATL GA Inventory'!ES$3)+SUMIFS('ATL CR'!$J:$J,'ATL CR'!$I:$I,'ATL GA Inventory'!$B108,'ATL CR'!$L:$L,'ATL GA Inventory'!ES$3)</f>
        <v>0</v>
      </c>
      <c r="ET108" s="45">
        <f>SUMIFS('ATL RAW'!$J:$J,'ATL RAW'!$I:$I,'ATL GA Inventory'!$B108,'ATL RAW'!$L:$L,'ATL GA Inventory'!ET$3)+SUMIFS('ATL CR'!$J:$J,'ATL CR'!$I:$I,'ATL GA Inventory'!$B108,'ATL CR'!$L:$L,'ATL GA Inventory'!ET$3)</f>
        <v>0</v>
      </c>
      <c r="EU108" s="45">
        <f>SUMIFS('ATL RAW'!$J:$J,'ATL RAW'!$I:$I,'ATL GA Inventory'!$B108,'ATL RAW'!$L:$L,'ATL GA Inventory'!EU$3)+SUMIFS('ATL CR'!$J:$J,'ATL CR'!$I:$I,'ATL GA Inventory'!$B108,'ATL CR'!$L:$L,'ATL GA Inventory'!EU$3)</f>
        <v>0</v>
      </c>
      <c r="EV108" s="45">
        <f>SUMIFS('ATL RAW'!$J:$J,'ATL RAW'!$I:$I,'ATL GA Inventory'!$B108,'ATL RAW'!$L:$L,'ATL GA Inventory'!EV$3)+SUMIFS('ATL CR'!$J:$J,'ATL CR'!$I:$I,'ATL GA Inventory'!$B108,'ATL CR'!$L:$L,'ATL GA Inventory'!EV$3)</f>
        <v>0</v>
      </c>
      <c r="EW108" s="45">
        <f>SUMIFS('ATL RAW'!$J:$J,'ATL RAW'!$I:$I,'ATL GA Inventory'!$B108,'ATL RAW'!$L:$L,'ATL GA Inventory'!EW$3)+SUMIFS('ATL CR'!$J:$J,'ATL CR'!$I:$I,'ATL GA Inventory'!$B108,'ATL CR'!$L:$L,'ATL GA Inventory'!EW$3)</f>
        <v>0</v>
      </c>
      <c r="EX108" s="45">
        <f>SUMIFS('ATL RAW'!$J:$J,'ATL RAW'!$I:$I,'ATL GA Inventory'!$B108,'ATL RAW'!$L:$L,'ATL GA Inventory'!EX$3)+SUMIFS('ATL CR'!$J:$J,'ATL CR'!$I:$I,'ATL GA Inventory'!$B108,'ATL CR'!$L:$L,'ATL GA Inventory'!EX$3)</f>
        <v>0</v>
      </c>
      <c r="EY108" s="45">
        <f>SUMIFS('ATL RAW'!$J:$J,'ATL RAW'!$I:$I,'ATL GA Inventory'!$B108,'ATL RAW'!$L:$L,'ATL GA Inventory'!EY$3)+SUMIFS('ATL CR'!$J:$J,'ATL CR'!$I:$I,'ATL GA Inventory'!$B108,'ATL CR'!$L:$L,'ATL GA Inventory'!EY$3)</f>
        <v>0</v>
      </c>
      <c r="EZ108" s="45">
        <f>SUMIFS('ATL RAW'!$J:$J,'ATL RAW'!$I:$I,'ATL GA Inventory'!$B108,'ATL RAW'!$L:$L,'ATL GA Inventory'!EZ$3)+SUMIFS('ATL CR'!$J:$J,'ATL CR'!$I:$I,'ATL GA Inventory'!$B108,'ATL CR'!$L:$L,'ATL GA Inventory'!EZ$3)</f>
        <v>0</v>
      </c>
      <c r="FA108" s="45">
        <f>SUMIFS('ATL RAW'!$J:$J,'ATL RAW'!$I:$I,'ATL GA Inventory'!$B108,'ATL RAW'!$L:$L,'ATL GA Inventory'!FA$3)+SUMIFS('ATL CR'!$J:$J,'ATL CR'!$I:$I,'ATL GA Inventory'!$B108,'ATL CR'!$L:$L,'ATL GA Inventory'!FA$3)</f>
        <v>0</v>
      </c>
      <c r="FB108" s="45">
        <f>SUMIFS('ATL RAW'!$J:$J,'ATL RAW'!$I:$I,'ATL GA Inventory'!$B108,'ATL RAW'!$L:$L,'ATL GA Inventory'!FB$3)+SUMIFS('ATL CR'!$J:$J,'ATL CR'!$I:$I,'ATL GA Inventory'!$B108,'ATL CR'!$L:$L,'ATL GA Inventory'!FB$3)</f>
        <v>0</v>
      </c>
      <c r="FC108" s="45">
        <f>SUMIFS('ATL RAW'!$J:$J,'ATL RAW'!$I:$I,'ATL GA Inventory'!$B108,'ATL RAW'!$L:$L,'ATL GA Inventory'!FC$3)+SUMIFS('ATL CR'!$J:$J,'ATL CR'!$I:$I,'ATL GA Inventory'!$B108,'ATL CR'!$L:$L,'ATL GA Inventory'!FC$3)</f>
        <v>0</v>
      </c>
      <c r="FD108" s="45">
        <f>SUMIFS('ATL RAW'!$J:$J,'ATL RAW'!$I:$I,'ATL GA Inventory'!$B108,'ATL RAW'!$L:$L,'ATL GA Inventory'!FD$3)+SUMIFS('ATL CR'!$J:$J,'ATL CR'!$I:$I,'ATL GA Inventory'!$B108,'ATL CR'!$L:$L,'ATL GA Inventory'!FD$3)</f>
        <v>0</v>
      </c>
      <c r="FE108" s="45">
        <f>SUMIFS('ATL RAW'!$J:$J,'ATL RAW'!$I:$I,'ATL GA Inventory'!$B108,'ATL RAW'!$L:$L,'ATL GA Inventory'!FE$3)+SUMIFS('ATL CR'!$J:$J,'ATL CR'!$I:$I,'ATL GA Inventory'!$B108,'ATL CR'!$L:$L,'ATL GA Inventory'!FE$3)</f>
        <v>0</v>
      </c>
      <c r="FF108" s="45">
        <f>SUMIFS('ATL RAW'!$J:$J,'ATL RAW'!$I:$I,'ATL GA Inventory'!$B108,'ATL RAW'!$L:$L,'ATL GA Inventory'!FF$3)+SUMIFS('ATL CR'!$J:$J,'ATL CR'!$I:$I,'ATL GA Inventory'!$B108,'ATL CR'!$L:$L,'ATL GA Inventory'!FF$3)</f>
        <v>0</v>
      </c>
      <c r="FG108" s="45">
        <f>SUMIFS('ATL RAW'!$J:$J,'ATL RAW'!$I:$I,'ATL GA Inventory'!$B108,'ATL RAW'!$L:$L,'ATL GA Inventory'!FG$3)+SUMIFS('ATL CR'!$J:$J,'ATL CR'!$I:$I,'ATL GA Inventory'!$B108,'ATL CR'!$L:$L,'ATL GA Inventory'!FG$3)</f>
        <v>0</v>
      </c>
      <c r="FH108" s="45">
        <f>SUMIFS('ATL RAW'!$J:$J,'ATL RAW'!$I:$I,'ATL GA Inventory'!$B108,'ATL RAW'!$L:$L,'ATL GA Inventory'!FH$3)+SUMIFS('ATL CR'!$J:$J,'ATL CR'!$I:$I,'ATL GA Inventory'!$B108,'ATL CR'!$L:$L,'ATL GA Inventory'!FH$3)</f>
        <v>0</v>
      </c>
      <c r="FI108" s="45">
        <f>SUMIFS('ATL RAW'!$J:$J,'ATL RAW'!$I:$I,'ATL GA Inventory'!$B108,'ATL RAW'!$L:$L,'ATL GA Inventory'!FI$3)+SUMIFS('ATL CR'!$J:$J,'ATL CR'!$I:$I,'ATL GA Inventory'!$B108,'ATL CR'!$L:$L,'ATL GA Inventory'!FI$3)</f>
        <v>0</v>
      </c>
      <c r="FJ108" s="45">
        <f>SUMIFS('ATL RAW'!$J:$J,'ATL RAW'!$I:$I,'ATL GA Inventory'!$B108,'ATL RAW'!$L:$L,'ATL GA Inventory'!FJ$3)+SUMIFS('ATL CR'!$J:$J,'ATL CR'!$I:$I,'ATL GA Inventory'!$B108,'ATL CR'!$L:$L,'ATL GA Inventory'!FJ$3)</f>
        <v>0</v>
      </c>
      <c r="FK108" s="45">
        <f>SUMIFS('ATL RAW'!$J:$J,'ATL RAW'!$I:$I,'ATL GA Inventory'!$B108,'ATL RAW'!$L:$L,'ATL GA Inventory'!FK$3)+SUMIFS('ATL CR'!$J:$J,'ATL CR'!$I:$I,'ATL GA Inventory'!$B108,'ATL CR'!$L:$L,'ATL GA Inventory'!FK$3)</f>
        <v>0</v>
      </c>
      <c r="FL108" s="45">
        <f>SUMIFS('ATL RAW'!$J:$J,'ATL RAW'!$I:$I,'ATL GA Inventory'!$B108,'ATL RAW'!$L:$L,'ATL GA Inventory'!FL$3)+SUMIFS('ATL CR'!$J:$J,'ATL CR'!$I:$I,'ATL GA Inventory'!$B108,'ATL CR'!$L:$L,'ATL GA Inventory'!FL$3)</f>
        <v>0</v>
      </c>
      <c r="FM108" s="45">
        <f>SUMIFS('ATL RAW'!$J:$J,'ATL RAW'!$I:$I,'ATL GA Inventory'!$B108,'ATL RAW'!$L:$L,'ATL GA Inventory'!FM$3)+SUMIFS('ATL CR'!$J:$J,'ATL CR'!$I:$I,'ATL GA Inventory'!$B108,'ATL CR'!$L:$L,'ATL GA Inventory'!FM$3)</f>
        <v>0</v>
      </c>
      <c r="FN108" s="45">
        <f>SUMIFS('ATL RAW'!$J:$J,'ATL RAW'!$I:$I,'ATL GA Inventory'!$B108,'ATL RAW'!$L:$L,'ATL GA Inventory'!FN$3)+SUMIFS('ATL CR'!$J:$J,'ATL CR'!$I:$I,'ATL GA Inventory'!$B108,'ATL CR'!$L:$L,'ATL GA Inventory'!FN$3)</f>
        <v>0</v>
      </c>
      <c r="FO108" s="45">
        <f>SUMIFS('ATL RAW'!$J:$J,'ATL RAW'!$I:$I,'ATL GA Inventory'!$B108,'ATL RAW'!$L:$L,'ATL GA Inventory'!FO$3)+SUMIFS('ATL CR'!$J:$J,'ATL CR'!$I:$I,'ATL GA Inventory'!$B108,'ATL CR'!$L:$L,'ATL GA Inventory'!FO$3)</f>
        <v>0</v>
      </c>
      <c r="FP108" s="45">
        <f>SUMIFS('ATL RAW'!$J:$J,'ATL RAW'!$I:$I,'ATL GA Inventory'!$B108,'ATL RAW'!$L:$L,'ATL GA Inventory'!FP$3)+SUMIFS('ATL CR'!$J:$J,'ATL CR'!$I:$I,'ATL GA Inventory'!$B108,'ATL CR'!$L:$L,'ATL GA Inventory'!FP$3)</f>
        <v>0</v>
      </c>
      <c r="FQ108" s="45">
        <f>SUMIFS('ATL RAW'!$J:$J,'ATL RAW'!$I:$I,'ATL GA Inventory'!$B108,'ATL RAW'!$L:$L,'ATL GA Inventory'!FQ$3)+SUMIFS('ATL CR'!$J:$J,'ATL CR'!$I:$I,'ATL GA Inventory'!$B108,'ATL CR'!$L:$L,'ATL GA Inventory'!FQ$3)</f>
        <v>0</v>
      </c>
      <c r="FR108" s="45">
        <f>SUMIFS('ATL RAW'!$J:$J,'ATL RAW'!$I:$I,'ATL GA Inventory'!$B108,'ATL RAW'!$L:$L,'ATL GA Inventory'!FR$3)+SUMIFS('ATL CR'!$J:$J,'ATL CR'!$I:$I,'ATL GA Inventory'!$B108,'ATL CR'!$L:$L,'ATL GA Inventory'!FR$3)</f>
        <v>0</v>
      </c>
      <c r="FS108" s="45">
        <f>SUMIFS('ATL RAW'!$J:$J,'ATL RAW'!$I:$I,'ATL GA Inventory'!$B108,'ATL RAW'!$L:$L,'ATL GA Inventory'!FS$3)+SUMIFS('ATL CR'!$J:$J,'ATL CR'!$I:$I,'ATL GA Inventory'!$B108,'ATL CR'!$L:$L,'ATL GA Inventory'!FS$3)</f>
        <v>0</v>
      </c>
      <c r="FT108" s="45">
        <f>SUMIFS('ATL RAW'!$J:$J,'ATL RAW'!$I:$I,'ATL GA Inventory'!$B108,'ATL RAW'!$L:$L,'ATL GA Inventory'!FT$3)+SUMIFS('ATL CR'!$J:$J,'ATL CR'!$I:$I,'ATL GA Inventory'!$B108,'ATL CR'!$L:$L,'ATL GA Inventory'!FT$3)</f>
        <v>0</v>
      </c>
      <c r="FU108" s="45">
        <f>SUMIFS('ATL RAW'!$J:$J,'ATL RAW'!$I:$I,'ATL GA Inventory'!$B108,'ATL RAW'!$L:$L,'ATL GA Inventory'!FU$3)+SUMIFS('ATL CR'!$J:$J,'ATL CR'!$I:$I,'ATL GA Inventory'!$B108,'ATL CR'!$L:$L,'ATL GA Inventory'!FU$3)</f>
        <v>0</v>
      </c>
      <c r="FV108" s="45">
        <f>SUMIFS('ATL RAW'!$J:$J,'ATL RAW'!$I:$I,'ATL GA Inventory'!$B108,'ATL RAW'!$L:$L,'ATL GA Inventory'!FV$3)+SUMIFS('ATL CR'!$J:$J,'ATL CR'!$I:$I,'ATL GA Inventory'!$B108,'ATL CR'!$L:$L,'ATL GA Inventory'!FV$3)</f>
        <v>0</v>
      </c>
      <c r="FW108" s="45">
        <f>SUMIFS('ATL RAW'!$J:$J,'ATL RAW'!$I:$I,'ATL GA Inventory'!$B108,'ATL RAW'!$L:$L,'ATL GA Inventory'!FW$3)+SUMIFS('ATL CR'!$J:$J,'ATL CR'!$I:$I,'ATL GA Inventory'!$B108,'ATL CR'!$L:$L,'ATL GA Inventory'!FW$3)</f>
        <v>0</v>
      </c>
      <c r="FX108" s="45">
        <f>SUMIFS('ATL RAW'!$J:$J,'ATL RAW'!$I:$I,'ATL GA Inventory'!$B108,'ATL RAW'!$L:$L,'ATL GA Inventory'!FX$3)+SUMIFS('ATL CR'!$J:$J,'ATL CR'!$I:$I,'ATL GA Inventory'!$B108,'ATL CR'!$L:$L,'ATL GA Inventory'!FX$3)</f>
        <v>0</v>
      </c>
      <c r="FY108" s="45">
        <f>SUMIFS('ATL RAW'!$J:$J,'ATL RAW'!$I:$I,'ATL GA Inventory'!$B108,'ATL RAW'!$L:$L,'ATL GA Inventory'!FY$3)+SUMIFS('ATL CR'!$J:$J,'ATL CR'!$I:$I,'ATL GA Inventory'!$B108,'ATL CR'!$L:$L,'ATL GA Inventory'!FY$3)</f>
        <v>0</v>
      </c>
      <c r="FZ108" s="45">
        <f>SUMIFS('ATL RAW'!$J:$J,'ATL RAW'!$I:$I,'ATL GA Inventory'!$B108,'ATL RAW'!$L:$L,'ATL GA Inventory'!FZ$3)+SUMIFS('ATL CR'!$J:$J,'ATL CR'!$I:$I,'ATL GA Inventory'!$B108,'ATL CR'!$L:$L,'ATL GA Inventory'!FZ$3)</f>
        <v>0</v>
      </c>
      <c r="GA108" s="45">
        <f>SUMIFS('ATL RAW'!$J:$J,'ATL RAW'!$I:$I,'ATL GA Inventory'!$B108,'ATL RAW'!$L:$L,'ATL GA Inventory'!GA$3)+SUMIFS('ATL CR'!$J:$J,'ATL CR'!$I:$I,'ATL GA Inventory'!$B108,'ATL CR'!$L:$L,'ATL GA Inventory'!GA$3)</f>
        <v>0</v>
      </c>
      <c r="GB108" s="45">
        <f>SUMIFS('ATL RAW'!$J:$J,'ATL RAW'!$I:$I,'ATL GA Inventory'!$B108,'ATL RAW'!$L:$L,'ATL GA Inventory'!GB$3)+SUMIFS('ATL CR'!$J:$J,'ATL CR'!$I:$I,'ATL GA Inventory'!$B108,'ATL CR'!$L:$L,'ATL GA Inventory'!GB$3)</f>
        <v>0</v>
      </c>
      <c r="GC108" s="45">
        <f>SUMIFS('ATL RAW'!$J:$J,'ATL RAW'!$I:$I,'ATL GA Inventory'!$B108,'ATL RAW'!$L:$L,'ATL GA Inventory'!GC$3)+SUMIFS('ATL CR'!$J:$J,'ATL CR'!$I:$I,'ATL GA Inventory'!$B108,'ATL CR'!$L:$L,'ATL GA Inventory'!GC$3)</f>
        <v>0</v>
      </c>
      <c r="GD108" s="45">
        <f>SUMIFS('ATL RAW'!$J:$J,'ATL RAW'!$I:$I,'ATL GA Inventory'!$B108,'ATL RAW'!$L:$L,'ATL GA Inventory'!GD$3)+SUMIFS('ATL CR'!$J:$J,'ATL CR'!$I:$I,'ATL GA Inventory'!$B108,'ATL CR'!$L:$L,'ATL GA Inventory'!GD$3)</f>
        <v>0</v>
      </c>
      <c r="GE108" s="45">
        <f>SUMIFS('ATL RAW'!$J:$J,'ATL RAW'!$I:$I,'ATL GA Inventory'!$B108,'ATL RAW'!$L:$L,'ATL GA Inventory'!GE$3)+SUMIFS('ATL CR'!$J:$J,'ATL CR'!$I:$I,'ATL GA Inventory'!$B108,'ATL CR'!$L:$L,'ATL GA Inventory'!GE$3)</f>
        <v>0</v>
      </c>
      <c r="GF108" s="45">
        <f>SUMIFS('ATL RAW'!$J:$J,'ATL RAW'!$I:$I,'ATL GA Inventory'!$B108,'ATL RAW'!$L:$L,'ATL GA Inventory'!GF$3)+SUMIFS('ATL CR'!$J:$J,'ATL CR'!$I:$I,'ATL GA Inventory'!$B108,'ATL CR'!$L:$L,'ATL GA Inventory'!GF$3)</f>
        <v>0</v>
      </c>
      <c r="GG108" s="45">
        <f>SUMIFS('ATL RAW'!$J:$J,'ATL RAW'!$I:$I,'ATL GA Inventory'!$B108,'ATL RAW'!$L:$L,'ATL GA Inventory'!GG$3)+SUMIFS('ATL CR'!$J:$J,'ATL CR'!$I:$I,'ATL GA Inventory'!$B108,'ATL CR'!$L:$L,'ATL GA Inventory'!GG$3)</f>
        <v>0</v>
      </c>
      <c r="GH108" s="45">
        <f>SUMIFS('ATL RAW'!$J:$J,'ATL RAW'!$I:$I,'ATL GA Inventory'!$B108,'ATL RAW'!$L:$L,'ATL GA Inventory'!GH$3)+SUMIFS('ATL CR'!$J:$J,'ATL CR'!$I:$I,'ATL GA Inventory'!$B108,'ATL CR'!$L:$L,'ATL GA Inventory'!GH$3)</f>
        <v>0</v>
      </c>
      <c r="GI108" s="45">
        <f>SUMIFS('ATL RAW'!$J:$J,'ATL RAW'!$I:$I,'ATL GA Inventory'!$B108,'ATL RAW'!$L:$L,'ATL GA Inventory'!GI$3)+SUMIFS('ATL CR'!$J:$J,'ATL CR'!$I:$I,'ATL GA Inventory'!$B108,'ATL CR'!$L:$L,'ATL GA Inventory'!GI$3)</f>
        <v>0</v>
      </c>
      <c r="GJ108" s="45">
        <f>SUMIFS('ATL RAW'!$J:$J,'ATL RAW'!$I:$I,'ATL GA Inventory'!$B108,'ATL RAW'!$L:$L,'ATL GA Inventory'!GJ$3)+SUMIFS('ATL CR'!$J:$J,'ATL CR'!$I:$I,'ATL GA Inventory'!$B108,'ATL CR'!$L:$L,'ATL GA Inventory'!GJ$3)</f>
        <v>0</v>
      </c>
      <c r="GK108" s="45">
        <f>SUMIFS('ATL RAW'!$J:$J,'ATL RAW'!$I:$I,'ATL GA Inventory'!$B108,'ATL RAW'!$L:$L,'ATL GA Inventory'!GK$3)+SUMIFS('ATL CR'!$J:$J,'ATL CR'!$I:$I,'ATL GA Inventory'!$B108,'ATL CR'!$L:$L,'ATL GA Inventory'!GK$3)</f>
        <v>0</v>
      </c>
      <c r="GL108" s="45">
        <f>SUMIFS('ATL RAW'!$J:$J,'ATL RAW'!$I:$I,'ATL GA Inventory'!$B108,'ATL RAW'!$L:$L,'ATL GA Inventory'!GL$3)+SUMIFS('ATL CR'!$J:$J,'ATL CR'!$I:$I,'ATL GA Inventory'!$B108,'ATL CR'!$L:$L,'ATL GA Inventory'!GL$3)</f>
        <v>0</v>
      </c>
      <c r="GM108" s="45">
        <f>SUMIFS('ATL RAW'!$J:$J,'ATL RAW'!$I:$I,'ATL GA Inventory'!$B108,'ATL RAW'!$L:$L,'ATL GA Inventory'!GM$3)+SUMIFS('ATL CR'!$J:$J,'ATL CR'!$I:$I,'ATL GA Inventory'!$B108,'ATL CR'!$L:$L,'ATL GA Inventory'!GM$3)</f>
        <v>0</v>
      </c>
      <c r="GN108" s="45">
        <f>SUMIFS('ATL RAW'!$J:$J,'ATL RAW'!$I:$I,'ATL GA Inventory'!$B108,'ATL RAW'!$L:$L,'ATL GA Inventory'!GN$3)+SUMIFS('ATL CR'!$J:$J,'ATL CR'!$I:$I,'ATL GA Inventory'!$B108,'ATL CR'!$L:$L,'ATL GA Inventory'!GN$3)</f>
        <v>0</v>
      </c>
      <c r="GO108" s="45">
        <f>SUMIFS('ATL RAW'!$J:$J,'ATL RAW'!$I:$I,'ATL GA Inventory'!$B108,'ATL RAW'!$L:$L,'ATL GA Inventory'!GO$3)+SUMIFS('ATL CR'!$J:$J,'ATL CR'!$I:$I,'ATL GA Inventory'!$B108,'ATL CR'!$L:$L,'ATL GA Inventory'!GO$3)</f>
        <v>0</v>
      </c>
      <c r="GP108" s="45">
        <f>SUMIFS('ATL RAW'!$J:$J,'ATL RAW'!$I:$I,'ATL GA Inventory'!$B108,'ATL RAW'!$L:$L,'ATL GA Inventory'!GP$3)+SUMIFS('ATL CR'!$J:$J,'ATL CR'!$I:$I,'ATL GA Inventory'!$B108,'ATL CR'!$L:$L,'ATL GA Inventory'!GP$3)</f>
        <v>0</v>
      </c>
      <c r="GQ108" s="45">
        <f>SUMIFS('ATL RAW'!$J:$J,'ATL RAW'!$I:$I,'ATL GA Inventory'!$B108,'ATL RAW'!$L:$L,'ATL GA Inventory'!GQ$3)+SUMIFS('ATL CR'!$J:$J,'ATL CR'!$I:$I,'ATL GA Inventory'!$B108,'ATL CR'!$L:$L,'ATL GA Inventory'!GQ$3)</f>
        <v>0</v>
      </c>
      <c r="GR108" s="45">
        <f>SUMIFS('ATL RAW'!$J:$J,'ATL RAW'!$I:$I,'ATL GA Inventory'!$B108,'ATL RAW'!$L:$L,'ATL GA Inventory'!GR$3)+SUMIFS('ATL CR'!$J:$J,'ATL CR'!$I:$I,'ATL GA Inventory'!$B108,'ATL CR'!$L:$L,'ATL GA Inventory'!GR$3)</f>
        <v>0</v>
      </c>
      <c r="GS108" s="45">
        <f>SUMIFS('ATL RAW'!$J:$J,'ATL RAW'!$I:$I,'ATL GA Inventory'!$B108,'ATL RAW'!$L:$L,'ATL GA Inventory'!GS$3)+SUMIFS('ATL CR'!$J:$J,'ATL CR'!$I:$I,'ATL GA Inventory'!$B108,'ATL CR'!$L:$L,'ATL GA Inventory'!GS$3)</f>
        <v>0</v>
      </c>
      <c r="GT108" s="45">
        <f>SUMIFS('ATL RAW'!$J:$J,'ATL RAW'!$I:$I,'ATL GA Inventory'!$B108,'ATL RAW'!$L:$L,'ATL GA Inventory'!GT$3)+SUMIFS('ATL CR'!$J:$J,'ATL CR'!$I:$I,'ATL GA Inventory'!$B108,'ATL CR'!$L:$L,'ATL GA Inventory'!GT$3)</f>
        <v>0</v>
      </c>
      <c r="GU108" s="45">
        <f>SUMIFS('ATL RAW'!$J:$J,'ATL RAW'!$I:$I,'ATL GA Inventory'!$B108,'ATL RAW'!$L:$L,'ATL GA Inventory'!GU$3)+SUMIFS('ATL CR'!$J:$J,'ATL CR'!$I:$I,'ATL GA Inventory'!$B108,'ATL CR'!$L:$L,'ATL GA Inventory'!GU$3)</f>
        <v>0</v>
      </c>
      <c r="GV108" s="45">
        <f>SUMIFS('ATL RAW'!$J:$J,'ATL RAW'!$I:$I,'ATL GA Inventory'!$B108,'ATL RAW'!$L:$L,'ATL GA Inventory'!GV$3)+SUMIFS('ATL CR'!$J:$J,'ATL CR'!$I:$I,'ATL GA Inventory'!$B108,'ATL CR'!$L:$L,'ATL GA Inventory'!GV$3)</f>
        <v>0</v>
      </c>
      <c r="GW108" s="45">
        <f>SUMIFS('ATL RAW'!$J:$J,'ATL RAW'!$I:$I,'ATL GA Inventory'!$B108,'ATL RAW'!$L:$L,'ATL GA Inventory'!GW$3)+SUMIFS('ATL CR'!$J:$J,'ATL CR'!$I:$I,'ATL GA Inventory'!$B108,'ATL CR'!$L:$L,'ATL GA Inventory'!GW$3)</f>
        <v>0</v>
      </c>
      <c r="GX108" s="45">
        <f>SUMIFS('ATL RAW'!$J:$J,'ATL RAW'!$I:$I,'ATL GA Inventory'!$B108,'ATL RAW'!$L:$L,'ATL GA Inventory'!GX$3)+SUMIFS('ATL CR'!$J:$J,'ATL CR'!$I:$I,'ATL GA Inventory'!$B108,'ATL CR'!$L:$L,'ATL GA Inventory'!GX$3)</f>
        <v>0</v>
      </c>
      <c r="GY108" s="45">
        <f>SUMIFS('ATL RAW'!$J:$J,'ATL RAW'!$I:$I,'ATL GA Inventory'!$B108,'ATL RAW'!$L:$L,'ATL GA Inventory'!GY$3)+SUMIFS('ATL CR'!$J:$J,'ATL CR'!$I:$I,'ATL GA Inventory'!$B108,'ATL CR'!$L:$L,'ATL GA Inventory'!GY$3)</f>
        <v>0</v>
      </c>
    </row>
    <row r="109" spans="1:207">
      <c r="A109" s="43" t="s">
        <v>8123</v>
      </c>
      <c r="B109" s="43">
        <f t="shared" si="13"/>
        <v>46213128</v>
      </c>
      <c r="C109" s="43" t="str">
        <f t="shared" si="13"/>
        <v>Q.PEAK DUO BLK-G6P+/AC</v>
      </c>
      <c r="D109" s="44" t="str">
        <f t="shared" si="13"/>
        <v>340</v>
      </c>
      <c r="E109" s="45">
        <f>SUMIFS('ATL RAW'!$J:$J,'ATL RAW'!$I:$I,'ATL GA Inventory'!$B109,'ATL RAW'!$L:$L,'ATL GA Inventory'!E$3)+SUMIFS('ATL CR'!$J:$J,'ATL CR'!$I:$I,'ATL GA Inventory'!$B109,'ATL CR'!$L:$L,'ATL GA Inventory'!E$3)</f>
        <v>0</v>
      </c>
      <c r="F109" s="45">
        <f>SUMIFS('ATL RAW'!$J:$J,'ATL RAW'!$I:$I,'ATL GA Inventory'!$B109,'ATL RAW'!$L:$L,'ATL GA Inventory'!F$3)+SUMIFS('ATL CR'!$J:$J,'ATL CR'!$I:$I,'ATL GA Inventory'!$B109,'ATL CR'!$L:$L,'ATL GA Inventory'!F$3)</f>
        <v>0</v>
      </c>
      <c r="G109" s="45">
        <f>SUMIFS('ATL RAW'!$J:$J,'ATL RAW'!$I:$I,'ATL GA Inventory'!$B109,'ATL RAW'!$L:$L,'ATL GA Inventory'!G$3)+SUMIFS('ATL CR'!$J:$J,'ATL CR'!$I:$I,'ATL GA Inventory'!$B109,'ATL CR'!$L:$L,'ATL GA Inventory'!G$3)</f>
        <v>0</v>
      </c>
      <c r="H109" s="45">
        <f>SUMIFS('ATL RAW'!$J:$J,'ATL RAW'!$I:$I,'ATL GA Inventory'!$B109,'ATL RAW'!$L:$L,'ATL GA Inventory'!H$3)+SUMIFS('ATL CR'!$J:$J,'ATL CR'!$I:$I,'ATL GA Inventory'!$B109,'ATL CR'!$L:$L,'ATL GA Inventory'!H$3)</f>
        <v>0</v>
      </c>
      <c r="I109" s="45">
        <f>SUMIFS('ATL RAW'!$J:$J,'ATL RAW'!$I:$I,'ATL GA Inventory'!$B109,'ATL RAW'!$L:$L,'ATL GA Inventory'!I$3)+SUMIFS('ATL CR'!$J:$J,'ATL CR'!$I:$I,'ATL GA Inventory'!$B109,'ATL CR'!$L:$L,'ATL GA Inventory'!I$3)</f>
        <v>0</v>
      </c>
      <c r="J109" s="45">
        <f>SUMIFS('ATL RAW'!$J:$J,'ATL RAW'!$I:$I,'ATL GA Inventory'!$B109,'ATL RAW'!$L:$L,'ATL GA Inventory'!J$3)+SUMIFS('ATL CR'!$J:$J,'ATL CR'!$I:$I,'ATL GA Inventory'!$B109,'ATL CR'!$L:$L,'ATL GA Inventory'!J$3)</f>
        <v>0</v>
      </c>
      <c r="K109" s="45">
        <f>SUMIFS('ATL RAW'!$J:$J,'ATL RAW'!$I:$I,'ATL GA Inventory'!$B109,'ATL RAW'!$L:$L,'ATL GA Inventory'!K$3)+SUMIFS('ATL CR'!$J:$J,'ATL CR'!$I:$I,'ATL GA Inventory'!$B109,'ATL CR'!$L:$L,'ATL GA Inventory'!K$3)</f>
        <v>0</v>
      </c>
      <c r="L109" s="45">
        <f>SUMIFS('ATL RAW'!$J:$J,'ATL RAW'!$I:$I,'ATL GA Inventory'!$B109,'ATL RAW'!$L:$L,'ATL GA Inventory'!L$3)+SUMIFS('ATL CR'!$J:$J,'ATL CR'!$I:$I,'ATL GA Inventory'!$B109,'ATL CR'!$L:$L,'ATL GA Inventory'!L$3)</f>
        <v>0</v>
      </c>
      <c r="M109" s="45">
        <f>SUMIFS('ATL RAW'!$J:$J,'ATL RAW'!$I:$I,'ATL GA Inventory'!$B109,'ATL RAW'!$L:$L,'ATL GA Inventory'!M$3)+SUMIFS('ATL CR'!$J:$J,'ATL CR'!$I:$I,'ATL GA Inventory'!$B109,'ATL CR'!$L:$L,'ATL GA Inventory'!M$3)</f>
        <v>0</v>
      </c>
      <c r="N109" s="45">
        <f>SUMIFS('ATL RAW'!$J:$J,'ATL RAW'!$I:$I,'ATL GA Inventory'!$B109,'ATL RAW'!$L:$L,'ATL GA Inventory'!N$3)+SUMIFS('ATL CR'!$J:$J,'ATL CR'!$I:$I,'ATL GA Inventory'!$B109,'ATL CR'!$L:$L,'ATL GA Inventory'!N$3)</f>
        <v>0</v>
      </c>
      <c r="O109" s="45">
        <f>SUMIFS('ATL RAW'!$J:$J,'ATL RAW'!$I:$I,'ATL GA Inventory'!$B109,'ATL RAW'!$L:$L,'ATL GA Inventory'!O$3)+SUMIFS('ATL CR'!$J:$J,'ATL CR'!$I:$I,'ATL GA Inventory'!$B109,'ATL CR'!$L:$L,'ATL GA Inventory'!O$3)</f>
        <v>0</v>
      </c>
      <c r="P109" s="45">
        <f>SUMIFS('ATL RAW'!$J:$J,'ATL RAW'!$I:$I,'ATL GA Inventory'!$B109,'ATL RAW'!$L:$L,'ATL GA Inventory'!P$3)+SUMIFS('ATL CR'!$J:$J,'ATL CR'!$I:$I,'ATL GA Inventory'!$B109,'ATL CR'!$L:$L,'ATL GA Inventory'!P$3)</f>
        <v>0</v>
      </c>
      <c r="Q109" s="45">
        <f>SUMIFS('ATL RAW'!$J:$J,'ATL RAW'!$I:$I,'ATL GA Inventory'!$B109,'ATL RAW'!$L:$L,'ATL GA Inventory'!Q$3)+SUMIFS('ATL CR'!$J:$J,'ATL CR'!$I:$I,'ATL GA Inventory'!$B109,'ATL CR'!$L:$L,'ATL GA Inventory'!Q$3)</f>
        <v>0</v>
      </c>
      <c r="R109" s="45">
        <f>SUMIFS('ATL RAW'!$J:$J,'ATL RAW'!$I:$I,'ATL GA Inventory'!$B109,'ATL RAW'!$L:$L,'ATL GA Inventory'!R$3)+SUMIFS('ATL CR'!$J:$J,'ATL CR'!$I:$I,'ATL GA Inventory'!$B109,'ATL CR'!$L:$L,'ATL GA Inventory'!R$3)</f>
        <v>0</v>
      </c>
      <c r="S109" s="45">
        <f>SUMIFS('ATL RAW'!$J:$J,'ATL RAW'!$I:$I,'ATL GA Inventory'!$B109,'ATL RAW'!$L:$L,'ATL GA Inventory'!S$3)+SUMIFS('ATL CR'!$J:$J,'ATL CR'!$I:$I,'ATL GA Inventory'!$B109,'ATL CR'!$L:$L,'ATL GA Inventory'!S$3)</f>
        <v>0</v>
      </c>
      <c r="T109" s="45">
        <f>SUMIFS('ATL RAW'!$J:$J,'ATL RAW'!$I:$I,'ATL GA Inventory'!$B109,'ATL RAW'!$L:$L,'ATL GA Inventory'!T$3)+SUMIFS('ATL CR'!$J:$J,'ATL CR'!$I:$I,'ATL GA Inventory'!$B109,'ATL CR'!$L:$L,'ATL GA Inventory'!T$3)</f>
        <v>0</v>
      </c>
      <c r="U109" s="45">
        <f>SUMIFS('ATL RAW'!$J:$J,'ATL RAW'!$I:$I,'ATL GA Inventory'!$B109,'ATL RAW'!$L:$L,'ATL GA Inventory'!U$3)+SUMIFS('ATL CR'!$J:$J,'ATL CR'!$I:$I,'ATL GA Inventory'!$B109,'ATL CR'!$L:$L,'ATL GA Inventory'!U$3)</f>
        <v>0</v>
      </c>
      <c r="V109" s="45">
        <f>SUMIFS('ATL RAW'!$J:$J,'ATL RAW'!$I:$I,'ATL GA Inventory'!$B109,'ATL RAW'!$L:$L,'ATL GA Inventory'!V$3)+SUMIFS('ATL CR'!$J:$J,'ATL CR'!$I:$I,'ATL GA Inventory'!$B109,'ATL CR'!$L:$L,'ATL GA Inventory'!V$3)</f>
        <v>0</v>
      </c>
      <c r="W109" s="45">
        <f>SUMIFS('ATL RAW'!$J:$J,'ATL RAW'!$I:$I,'ATL GA Inventory'!$B109,'ATL RAW'!$L:$L,'ATL GA Inventory'!W$3)+SUMIFS('ATL CR'!$J:$J,'ATL CR'!$I:$I,'ATL GA Inventory'!$B109,'ATL CR'!$L:$L,'ATL GA Inventory'!W$3)</f>
        <v>0</v>
      </c>
      <c r="X109" s="45">
        <f>SUMIFS('ATL RAW'!$J:$J,'ATL RAW'!$I:$I,'ATL GA Inventory'!$B109,'ATL RAW'!$L:$L,'ATL GA Inventory'!X$3)+SUMIFS('ATL CR'!$J:$J,'ATL CR'!$I:$I,'ATL GA Inventory'!$B109,'ATL CR'!$L:$L,'ATL GA Inventory'!X$3)</f>
        <v>0</v>
      </c>
      <c r="Y109" s="45">
        <f>SUMIFS('ATL RAW'!$J:$J,'ATL RAW'!$I:$I,'ATL GA Inventory'!$B109,'ATL RAW'!$L:$L,'ATL GA Inventory'!Y$3)+SUMIFS('ATL CR'!$J:$J,'ATL CR'!$I:$I,'ATL GA Inventory'!$B109,'ATL CR'!$L:$L,'ATL GA Inventory'!Y$3)</f>
        <v>0</v>
      </c>
      <c r="Z109" s="45">
        <f>SUMIFS('ATL RAW'!$J:$J,'ATL RAW'!$I:$I,'ATL GA Inventory'!$B109,'ATL RAW'!$L:$L,'ATL GA Inventory'!Z$3)+SUMIFS('ATL CR'!$J:$J,'ATL CR'!$I:$I,'ATL GA Inventory'!$B109,'ATL CR'!$L:$L,'ATL GA Inventory'!Z$3)</f>
        <v>0</v>
      </c>
      <c r="AA109" s="45">
        <f>SUMIFS('ATL RAW'!$J:$J,'ATL RAW'!$I:$I,'ATL GA Inventory'!$B109,'ATL RAW'!$L:$L,'ATL GA Inventory'!AA$3)+SUMIFS('ATL CR'!$J:$J,'ATL CR'!$I:$I,'ATL GA Inventory'!$B109,'ATL CR'!$L:$L,'ATL GA Inventory'!AA$3)</f>
        <v>0</v>
      </c>
      <c r="AB109" s="45">
        <f>SUMIFS('ATL RAW'!$J:$J,'ATL RAW'!$I:$I,'ATL GA Inventory'!$B109,'ATL RAW'!$L:$L,'ATL GA Inventory'!AB$3)+SUMIFS('ATL CR'!$J:$J,'ATL CR'!$I:$I,'ATL GA Inventory'!$B109,'ATL CR'!$L:$L,'ATL GA Inventory'!AB$3)</f>
        <v>0</v>
      </c>
      <c r="AC109" s="45">
        <f>SUMIFS('ATL RAW'!$J:$J,'ATL RAW'!$I:$I,'ATL GA Inventory'!$B109,'ATL RAW'!$L:$L,'ATL GA Inventory'!AC$3)+SUMIFS('ATL CR'!$J:$J,'ATL CR'!$I:$I,'ATL GA Inventory'!$B109,'ATL CR'!$L:$L,'ATL GA Inventory'!AC$3)</f>
        <v>0</v>
      </c>
      <c r="AD109" s="45">
        <f>SUMIFS('ATL RAW'!$J:$J,'ATL RAW'!$I:$I,'ATL GA Inventory'!$B109,'ATL RAW'!$L:$L,'ATL GA Inventory'!AD$3)+SUMIFS('ATL CR'!$J:$J,'ATL CR'!$I:$I,'ATL GA Inventory'!$B109,'ATL CR'!$L:$L,'ATL GA Inventory'!AD$3)</f>
        <v>0</v>
      </c>
      <c r="AE109" s="45">
        <f>SUMIFS('ATL RAW'!$J:$J,'ATL RAW'!$I:$I,'ATL GA Inventory'!$B109,'ATL RAW'!$L:$L,'ATL GA Inventory'!AE$3)+SUMIFS('ATL CR'!$J:$J,'ATL CR'!$I:$I,'ATL GA Inventory'!$B109,'ATL CR'!$L:$L,'ATL GA Inventory'!AE$3)</f>
        <v>0</v>
      </c>
      <c r="AF109" s="45">
        <f>SUMIFS('ATL RAW'!$J:$J,'ATL RAW'!$I:$I,'ATL GA Inventory'!$B109,'ATL RAW'!$L:$L,'ATL GA Inventory'!AF$3)+SUMIFS('ATL CR'!$J:$J,'ATL CR'!$I:$I,'ATL GA Inventory'!$B109,'ATL CR'!$L:$L,'ATL GA Inventory'!AF$3)</f>
        <v>0</v>
      </c>
      <c r="AG109" s="45">
        <f>SUMIFS('ATL RAW'!$J:$J,'ATL RAW'!$I:$I,'ATL GA Inventory'!$B109,'ATL RAW'!$L:$L,'ATL GA Inventory'!AG$3)+SUMIFS('ATL CR'!$J:$J,'ATL CR'!$I:$I,'ATL GA Inventory'!$B109,'ATL CR'!$L:$L,'ATL GA Inventory'!AG$3)</f>
        <v>0</v>
      </c>
      <c r="AH109" s="45">
        <f>SUMIFS('ATL RAW'!$J:$J,'ATL RAW'!$I:$I,'ATL GA Inventory'!$B109,'ATL RAW'!$L:$L,'ATL GA Inventory'!AH$3)+SUMIFS('ATL CR'!$J:$J,'ATL CR'!$I:$I,'ATL GA Inventory'!$B109,'ATL CR'!$L:$L,'ATL GA Inventory'!AH$3)</f>
        <v>0</v>
      </c>
      <c r="AI109" s="45">
        <f>SUMIFS('ATL RAW'!$J:$J,'ATL RAW'!$I:$I,'ATL GA Inventory'!$B109,'ATL RAW'!$L:$L,'ATL GA Inventory'!AI$3)+SUMIFS('ATL CR'!$J:$J,'ATL CR'!$I:$I,'ATL GA Inventory'!$B109,'ATL CR'!$L:$L,'ATL GA Inventory'!AI$3)</f>
        <v>0</v>
      </c>
      <c r="AJ109" s="45">
        <f>SUMIFS('ATL RAW'!$J:$J,'ATL RAW'!$I:$I,'ATL GA Inventory'!$B109,'ATL RAW'!$L:$L,'ATL GA Inventory'!AJ$3)+SUMIFS('ATL CR'!$J:$J,'ATL CR'!$I:$I,'ATL GA Inventory'!$B109,'ATL CR'!$L:$L,'ATL GA Inventory'!AJ$3)</f>
        <v>0</v>
      </c>
      <c r="AK109" s="45">
        <f>SUMIFS('ATL RAW'!$J:$J,'ATL RAW'!$I:$I,'ATL GA Inventory'!$B109,'ATL RAW'!$L:$L,'ATL GA Inventory'!AK$3)+SUMIFS('ATL CR'!$J:$J,'ATL CR'!$I:$I,'ATL GA Inventory'!$B109,'ATL CR'!$L:$L,'ATL GA Inventory'!AK$3)</f>
        <v>0</v>
      </c>
      <c r="AL109" s="45">
        <f>SUMIFS('ATL RAW'!$J:$J,'ATL RAW'!$I:$I,'ATL GA Inventory'!$B109,'ATL RAW'!$L:$L,'ATL GA Inventory'!AL$3)+SUMIFS('ATL CR'!$J:$J,'ATL CR'!$I:$I,'ATL GA Inventory'!$B109,'ATL CR'!$L:$L,'ATL GA Inventory'!AL$3)</f>
        <v>0</v>
      </c>
      <c r="AM109" s="45">
        <f>SUMIFS('ATL RAW'!$J:$J,'ATL RAW'!$I:$I,'ATL GA Inventory'!$B109,'ATL RAW'!$L:$L,'ATL GA Inventory'!AM$3)+SUMIFS('ATL CR'!$J:$J,'ATL CR'!$I:$I,'ATL GA Inventory'!$B109,'ATL CR'!$L:$L,'ATL GA Inventory'!AM$3)</f>
        <v>0</v>
      </c>
      <c r="AN109" s="45">
        <f>SUMIFS('ATL RAW'!$J:$J,'ATL RAW'!$I:$I,'ATL GA Inventory'!$B109,'ATL RAW'!$L:$L,'ATL GA Inventory'!AN$3)+SUMIFS('ATL CR'!$J:$J,'ATL CR'!$I:$I,'ATL GA Inventory'!$B109,'ATL CR'!$L:$L,'ATL GA Inventory'!AN$3)</f>
        <v>0</v>
      </c>
      <c r="AO109" s="45">
        <f>SUMIFS('ATL RAW'!$J:$J,'ATL RAW'!$I:$I,'ATL GA Inventory'!$B109,'ATL RAW'!$L:$L,'ATL GA Inventory'!AO$3)+SUMIFS('ATL CR'!$J:$J,'ATL CR'!$I:$I,'ATL GA Inventory'!$B109,'ATL CR'!$L:$L,'ATL GA Inventory'!AO$3)</f>
        <v>0</v>
      </c>
      <c r="AP109" s="45">
        <f>SUMIFS('ATL RAW'!$J:$J,'ATL RAW'!$I:$I,'ATL GA Inventory'!$B109,'ATL RAW'!$L:$L,'ATL GA Inventory'!AP$3)+SUMIFS('ATL CR'!$J:$J,'ATL CR'!$I:$I,'ATL GA Inventory'!$B109,'ATL CR'!$L:$L,'ATL GA Inventory'!AP$3)</f>
        <v>0</v>
      </c>
      <c r="AQ109" s="45">
        <f>SUMIFS('ATL RAW'!$J:$J,'ATL RAW'!$I:$I,'ATL GA Inventory'!$B109,'ATL RAW'!$L:$L,'ATL GA Inventory'!AQ$3)+SUMIFS('ATL CR'!$J:$J,'ATL CR'!$I:$I,'ATL GA Inventory'!$B109,'ATL CR'!$L:$L,'ATL GA Inventory'!AQ$3)</f>
        <v>0</v>
      </c>
      <c r="AR109" s="45">
        <f>SUMIFS('ATL RAW'!$J:$J,'ATL RAW'!$I:$I,'ATL GA Inventory'!$B109,'ATL RAW'!$L:$L,'ATL GA Inventory'!AR$3)+SUMIFS('ATL CR'!$J:$J,'ATL CR'!$I:$I,'ATL GA Inventory'!$B109,'ATL CR'!$L:$L,'ATL GA Inventory'!AR$3)</f>
        <v>0</v>
      </c>
      <c r="AS109" s="45">
        <f>SUMIFS('ATL RAW'!$J:$J,'ATL RAW'!$I:$I,'ATL GA Inventory'!$B109,'ATL RAW'!$L:$L,'ATL GA Inventory'!AS$3)+SUMIFS('ATL CR'!$J:$J,'ATL CR'!$I:$I,'ATL GA Inventory'!$B109,'ATL CR'!$L:$L,'ATL GA Inventory'!AS$3)</f>
        <v>0</v>
      </c>
      <c r="AT109" s="45">
        <f>SUMIFS('ATL RAW'!$J:$J,'ATL RAW'!$I:$I,'ATL GA Inventory'!$B109,'ATL RAW'!$L:$L,'ATL GA Inventory'!AT$3)+SUMIFS('ATL CR'!$J:$J,'ATL CR'!$I:$I,'ATL GA Inventory'!$B109,'ATL CR'!$L:$L,'ATL GA Inventory'!AT$3)</f>
        <v>0</v>
      </c>
      <c r="AU109" s="45">
        <f>SUMIFS('ATL RAW'!$J:$J,'ATL RAW'!$I:$I,'ATL GA Inventory'!$B109,'ATL RAW'!$L:$L,'ATL GA Inventory'!AU$3)+SUMIFS('ATL CR'!$J:$J,'ATL CR'!$I:$I,'ATL GA Inventory'!$B109,'ATL CR'!$L:$L,'ATL GA Inventory'!AU$3)</f>
        <v>0</v>
      </c>
      <c r="AV109" s="45">
        <f>SUMIFS('ATL RAW'!$J:$J,'ATL RAW'!$I:$I,'ATL GA Inventory'!$B109,'ATL RAW'!$L:$L,'ATL GA Inventory'!AV$3)+SUMIFS('ATL CR'!$J:$J,'ATL CR'!$I:$I,'ATL GA Inventory'!$B109,'ATL CR'!$L:$L,'ATL GA Inventory'!AV$3)</f>
        <v>0</v>
      </c>
      <c r="AW109" s="45">
        <f>SUMIFS('ATL RAW'!$J:$J,'ATL RAW'!$I:$I,'ATL GA Inventory'!$B109,'ATL RAW'!$L:$L,'ATL GA Inventory'!AW$3)+SUMIFS('ATL CR'!$J:$J,'ATL CR'!$I:$I,'ATL GA Inventory'!$B109,'ATL CR'!$L:$L,'ATL GA Inventory'!AW$3)</f>
        <v>0</v>
      </c>
      <c r="AX109" s="45">
        <f>SUMIFS('ATL RAW'!$J:$J,'ATL RAW'!$I:$I,'ATL GA Inventory'!$B109,'ATL RAW'!$L:$L,'ATL GA Inventory'!AX$3)+SUMIFS('ATL CR'!$J:$J,'ATL CR'!$I:$I,'ATL GA Inventory'!$B109,'ATL CR'!$L:$L,'ATL GA Inventory'!AX$3)</f>
        <v>0</v>
      </c>
      <c r="AY109" s="45">
        <f>SUMIFS('ATL RAW'!$J:$J,'ATL RAW'!$I:$I,'ATL GA Inventory'!$B109,'ATL RAW'!$L:$L,'ATL GA Inventory'!AY$3)+SUMIFS('ATL CR'!$J:$J,'ATL CR'!$I:$I,'ATL GA Inventory'!$B109,'ATL CR'!$L:$L,'ATL GA Inventory'!AY$3)</f>
        <v>0</v>
      </c>
      <c r="AZ109" s="45">
        <f>SUMIFS('ATL RAW'!$J:$J,'ATL RAW'!$I:$I,'ATL GA Inventory'!$B109,'ATL RAW'!$L:$L,'ATL GA Inventory'!AZ$3)+SUMIFS('ATL CR'!$J:$J,'ATL CR'!$I:$I,'ATL GA Inventory'!$B109,'ATL CR'!$L:$L,'ATL GA Inventory'!AZ$3)</f>
        <v>0</v>
      </c>
      <c r="BA109" s="45">
        <f>SUMIFS('ATL RAW'!$J:$J,'ATL RAW'!$I:$I,'ATL GA Inventory'!$B109,'ATL RAW'!$L:$L,'ATL GA Inventory'!BA$3)+SUMIFS('ATL CR'!$J:$J,'ATL CR'!$I:$I,'ATL GA Inventory'!$B109,'ATL CR'!$L:$L,'ATL GA Inventory'!BA$3)</f>
        <v>0</v>
      </c>
      <c r="BB109" s="45">
        <f>SUMIFS('ATL RAW'!$J:$J,'ATL RAW'!$I:$I,'ATL GA Inventory'!$B109,'ATL RAW'!$L:$L,'ATL GA Inventory'!BB$3)+SUMIFS('ATL CR'!$J:$J,'ATL CR'!$I:$I,'ATL GA Inventory'!$B109,'ATL CR'!$L:$L,'ATL GA Inventory'!BB$3)</f>
        <v>0</v>
      </c>
      <c r="BC109" s="45">
        <f>SUMIFS('ATL RAW'!$J:$J,'ATL RAW'!$I:$I,'ATL GA Inventory'!$B109,'ATL RAW'!$L:$L,'ATL GA Inventory'!BC$3)+SUMIFS('ATL CR'!$J:$J,'ATL CR'!$I:$I,'ATL GA Inventory'!$B109,'ATL CR'!$L:$L,'ATL GA Inventory'!BC$3)</f>
        <v>0</v>
      </c>
      <c r="BD109" s="45">
        <f>SUMIFS('ATL RAW'!$J:$J,'ATL RAW'!$I:$I,'ATL GA Inventory'!$B109,'ATL RAW'!$L:$L,'ATL GA Inventory'!BD$3)+SUMIFS('ATL CR'!$J:$J,'ATL CR'!$I:$I,'ATL GA Inventory'!$B109,'ATL CR'!$L:$L,'ATL GA Inventory'!BD$3)</f>
        <v>0</v>
      </c>
      <c r="BE109" s="45">
        <f>SUMIFS('ATL RAW'!$J:$J,'ATL RAW'!$I:$I,'ATL GA Inventory'!$B109,'ATL RAW'!$L:$L,'ATL GA Inventory'!BE$3)+SUMIFS('ATL CR'!$J:$J,'ATL CR'!$I:$I,'ATL GA Inventory'!$B109,'ATL CR'!$L:$L,'ATL GA Inventory'!BE$3)</f>
        <v>0</v>
      </c>
      <c r="BF109" s="45">
        <f>SUMIFS('ATL RAW'!$J:$J,'ATL RAW'!$I:$I,'ATL GA Inventory'!$B109,'ATL RAW'!$L:$L,'ATL GA Inventory'!BF$3)+SUMIFS('ATL CR'!$J:$J,'ATL CR'!$I:$I,'ATL GA Inventory'!$B109,'ATL CR'!$L:$L,'ATL GA Inventory'!BF$3)</f>
        <v>0</v>
      </c>
      <c r="BG109" s="45">
        <f>SUMIFS('ATL RAW'!$J:$J,'ATL RAW'!$I:$I,'ATL GA Inventory'!$B109,'ATL RAW'!$L:$L,'ATL GA Inventory'!BG$3)+SUMIFS('ATL CR'!$J:$J,'ATL CR'!$I:$I,'ATL GA Inventory'!$B109,'ATL CR'!$L:$L,'ATL GA Inventory'!BG$3)</f>
        <v>0</v>
      </c>
      <c r="BH109" s="45">
        <f>SUMIFS('ATL RAW'!$J:$J,'ATL RAW'!$I:$I,'ATL GA Inventory'!$B109,'ATL RAW'!$L:$L,'ATL GA Inventory'!BH$3)+SUMIFS('ATL CR'!$J:$J,'ATL CR'!$I:$I,'ATL GA Inventory'!$B109,'ATL CR'!$L:$L,'ATL GA Inventory'!BH$3)</f>
        <v>0</v>
      </c>
      <c r="BI109" s="45">
        <f>SUMIFS('ATL RAW'!$J:$J,'ATL RAW'!$I:$I,'ATL GA Inventory'!$B109,'ATL RAW'!$L:$L,'ATL GA Inventory'!BI$3)+SUMIFS('ATL CR'!$J:$J,'ATL CR'!$I:$I,'ATL GA Inventory'!$B109,'ATL CR'!$L:$L,'ATL GA Inventory'!BI$3)</f>
        <v>0</v>
      </c>
      <c r="BJ109" s="45">
        <f>SUMIFS('ATL RAW'!$J:$J,'ATL RAW'!$I:$I,'ATL GA Inventory'!$B109,'ATL RAW'!$L:$L,'ATL GA Inventory'!BJ$3)+SUMIFS('ATL CR'!$J:$J,'ATL CR'!$I:$I,'ATL GA Inventory'!$B109,'ATL CR'!$L:$L,'ATL GA Inventory'!BJ$3)</f>
        <v>0</v>
      </c>
      <c r="BK109" s="45">
        <f>SUMIFS('ATL RAW'!$J:$J,'ATL RAW'!$I:$I,'ATL GA Inventory'!$B109,'ATL RAW'!$L:$L,'ATL GA Inventory'!BK$3)+SUMIFS('ATL CR'!$J:$J,'ATL CR'!$I:$I,'ATL GA Inventory'!$B109,'ATL CR'!$L:$L,'ATL GA Inventory'!BK$3)</f>
        <v>0</v>
      </c>
      <c r="BL109" s="45">
        <f>SUMIFS('ATL RAW'!$J:$J,'ATL RAW'!$I:$I,'ATL GA Inventory'!$B109,'ATL RAW'!$L:$L,'ATL GA Inventory'!BL$3)+SUMIFS('ATL CR'!$J:$J,'ATL CR'!$I:$I,'ATL GA Inventory'!$B109,'ATL CR'!$L:$L,'ATL GA Inventory'!BL$3)</f>
        <v>0</v>
      </c>
      <c r="BM109" s="45">
        <f>SUMIFS('ATL RAW'!$J:$J,'ATL RAW'!$I:$I,'ATL GA Inventory'!$B109,'ATL RAW'!$L:$L,'ATL GA Inventory'!BM$3)+SUMIFS('ATL CR'!$J:$J,'ATL CR'!$I:$I,'ATL GA Inventory'!$B109,'ATL CR'!$L:$L,'ATL GA Inventory'!BM$3)</f>
        <v>0</v>
      </c>
      <c r="BN109" s="45">
        <f>SUMIFS('ATL RAW'!$J:$J,'ATL RAW'!$I:$I,'ATL GA Inventory'!$B109,'ATL RAW'!$L:$L,'ATL GA Inventory'!BN$3)+SUMIFS('ATL CR'!$J:$J,'ATL CR'!$I:$I,'ATL GA Inventory'!$B109,'ATL CR'!$L:$L,'ATL GA Inventory'!BN$3)</f>
        <v>0</v>
      </c>
      <c r="BO109" s="45">
        <f>SUMIFS('ATL RAW'!$J:$J,'ATL RAW'!$I:$I,'ATL GA Inventory'!$B109,'ATL RAW'!$L:$L,'ATL GA Inventory'!BO$3)+SUMIFS('ATL CR'!$J:$J,'ATL CR'!$I:$I,'ATL GA Inventory'!$B109,'ATL CR'!$L:$L,'ATL GA Inventory'!BO$3)</f>
        <v>0</v>
      </c>
      <c r="BP109" s="45">
        <f>SUMIFS('ATL RAW'!$J:$J,'ATL RAW'!$I:$I,'ATL GA Inventory'!$B109,'ATL RAW'!$L:$L,'ATL GA Inventory'!BP$3)+SUMIFS('ATL CR'!$J:$J,'ATL CR'!$I:$I,'ATL GA Inventory'!$B109,'ATL CR'!$L:$L,'ATL GA Inventory'!BP$3)</f>
        <v>0</v>
      </c>
      <c r="BQ109" s="45">
        <f>SUMIFS('ATL RAW'!$J:$J,'ATL RAW'!$I:$I,'ATL GA Inventory'!$B109,'ATL RAW'!$L:$L,'ATL GA Inventory'!BQ$3)+SUMIFS('ATL CR'!$J:$J,'ATL CR'!$I:$I,'ATL GA Inventory'!$B109,'ATL CR'!$L:$L,'ATL GA Inventory'!BQ$3)</f>
        <v>105</v>
      </c>
      <c r="BR109" s="45">
        <f>SUMIFS('ATL RAW'!$J:$J,'ATL RAW'!$I:$I,'ATL GA Inventory'!$B109,'ATL RAW'!$L:$L,'ATL GA Inventory'!BR$3)+SUMIFS('ATL CR'!$J:$J,'ATL CR'!$I:$I,'ATL GA Inventory'!$B109,'ATL CR'!$L:$L,'ATL GA Inventory'!BR$3)</f>
        <v>0</v>
      </c>
      <c r="BS109" s="45">
        <f>SUMIFS('ATL RAW'!$J:$J,'ATL RAW'!$I:$I,'ATL GA Inventory'!$B109,'ATL RAW'!$L:$L,'ATL GA Inventory'!BS$3)+SUMIFS('ATL CR'!$J:$J,'ATL CR'!$I:$I,'ATL GA Inventory'!$B109,'ATL CR'!$L:$L,'ATL GA Inventory'!BS$3)</f>
        <v>0</v>
      </c>
      <c r="BT109" s="45">
        <f>SUMIFS('ATL RAW'!$J:$J,'ATL RAW'!$I:$I,'ATL GA Inventory'!$B109,'ATL RAW'!$L:$L,'ATL GA Inventory'!BT$3)+SUMIFS('ATL CR'!$J:$J,'ATL CR'!$I:$I,'ATL GA Inventory'!$B109,'ATL CR'!$L:$L,'ATL GA Inventory'!BT$3)</f>
        <v>0</v>
      </c>
      <c r="BU109" s="45">
        <f>SUMIFS('ATL RAW'!$J:$J,'ATL RAW'!$I:$I,'ATL GA Inventory'!$B109,'ATL RAW'!$L:$L,'ATL GA Inventory'!BU$3)+SUMIFS('ATL CR'!$J:$J,'ATL CR'!$I:$I,'ATL GA Inventory'!$B109,'ATL CR'!$L:$L,'ATL GA Inventory'!BU$3)</f>
        <v>0</v>
      </c>
      <c r="BV109" s="45">
        <f>SUMIFS('ATL RAW'!$J:$J,'ATL RAW'!$I:$I,'ATL GA Inventory'!$B109,'ATL RAW'!$L:$L,'ATL GA Inventory'!BV$3)+SUMIFS('ATL CR'!$J:$J,'ATL CR'!$I:$I,'ATL GA Inventory'!$B109,'ATL CR'!$L:$L,'ATL GA Inventory'!BV$3)</f>
        <v>0</v>
      </c>
      <c r="BW109" s="45">
        <f>SUMIFS('ATL RAW'!$J:$J,'ATL RAW'!$I:$I,'ATL GA Inventory'!$B109,'ATL RAW'!$L:$L,'ATL GA Inventory'!BW$3)+SUMIFS('ATL CR'!$J:$J,'ATL CR'!$I:$I,'ATL GA Inventory'!$B109,'ATL CR'!$L:$L,'ATL GA Inventory'!BW$3)</f>
        <v>0</v>
      </c>
      <c r="BX109" s="45">
        <f>SUMIFS('ATL RAW'!$J:$J,'ATL RAW'!$I:$I,'ATL GA Inventory'!$B109,'ATL RAW'!$L:$L,'ATL GA Inventory'!BX$3)+SUMIFS('ATL CR'!$J:$J,'ATL CR'!$I:$I,'ATL GA Inventory'!$B109,'ATL CR'!$L:$L,'ATL GA Inventory'!BX$3)</f>
        <v>0</v>
      </c>
      <c r="BY109" s="45">
        <f>SUMIFS('ATL RAW'!$J:$J,'ATL RAW'!$I:$I,'ATL GA Inventory'!$B109,'ATL RAW'!$L:$L,'ATL GA Inventory'!BY$3)+SUMIFS('ATL CR'!$J:$J,'ATL CR'!$I:$I,'ATL GA Inventory'!$B109,'ATL CR'!$L:$L,'ATL GA Inventory'!BY$3)</f>
        <v>0</v>
      </c>
      <c r="BZ109" s="45">
        <f>SUMIFS('ATL RAW'!$J:$J,'ATL RAW'!$I:$I,'ATL GA Inventory'!$B109,'ATL RAW'!$L:$L,'ATL GA Inventory'!BZ$3)+SUMIFS('ATL CR'!$J:$J,'ATL CR'!$I:$I,'ATL GA Inventory'!$B109,'ATL CR'!$L:$L,'ATL GA Inventory'!BZ$3)</f>
        <v>0</v>
      </c>
      <c r="CA109" s="45">
        <f>SUMIFS('ATL RAW'!$J:$J,'ATL RAW'!$I:$I,'ATL GA Inventory'!$B109,'ATL RAW'!$L:$L,'ATL GA Inventory'!CA$3)+SUMIFS('ATL CR'!$J:$J,'ATL CR'!$I:$I,'ATL GA Inventory'!$B109,'ATL CR'!$L:$L,'ATL GA Inventory'!CA$3)</f>
        <v>0</v>
      </c>
      <c r="CB109" s="45">
        <f>SUMIFS('ATL RAW'!$J:$J,'ATL RAW'!$I:$I,'ATL GA Inventory'!$B109,'ATL RAW'!$L:$L,'ATL GA Inventory'!CB$3)+SUMIFS('ATL CR'!$J:$J,'ATL CR'!$I:$I,'ATL GA Inventory'!$B109,'ATL CR'!$L:$L,'ATL GA Inventory'!CB$3)</f>
        <v>0</v>
      </c>
      <c r="CC109" s="45">
        <f>SUMIFS('ATL RAW'!$J:$J,'ATL RAW'!$I:$I,'ATL GA Inventory'!$B109,'ATL RAW'!$L:$L,'ATL GA Inventory'!CC$3)+SUMIFS('ATL CR'!$J:$J,'ATL CR'!$I:$I,'ATL GA Inventory'!$B109,'ATL CR'!$L:$L,'ATL GA Inventory'!CC$3)</f>
        <v>0</v>
      </c>
      <c r="CD109" s="45">
        <f>SUMIFS('ATL RAW'!$J:$J,'ATL RAW'!$I:$I,'ATL GA Inventory'!$B109,'ATL RAW'!$L:$L,'ATL GA Inventory'!CD$3)+SUMIFS('ATL CR'!$J:$J,'ATL CR'!$I:$I,'ATL GA Inventory'!$B109,'ATL CR'!$L:$L,'ATL GA Inventory'!CD$3)</f>
        <v>0</v>
      </c>
      <c r="CE109" s="45">
        <f>SUMIFS('ATL RAW'!$J:$J,'ATL RAW'!$I:$I,'ATL GA Inventory'!$B109,'ATL RAW'!$L:$L,'ATL GA Inventory'!CE$3)+SUMIFS('ATL CR'!$J:$J,'ATL CR'!$I:$I,'ATL GA Inventory'!$B109,'ATL CR'!$L:$L,'ATL GA Inventory'!CE$3)</f>
        <v>0</v>
      </c>
      <c r="CF109" s="45">
        <f>SUMIFS('ATL RAW'!$J:$J,'ATL RAW'!$I:$I,'ATL GA Inventory'!$B109,'ATL RAW'!$L:$L,'ATL GA Inventory'!CF$3)+SUMIFS('ATL CR'!$J:$J,'ATL CR'!$I:$I,'ATL GA Inventory'!$B109,'ATL CR'!$L:$L,'ATL GA Inventory'!CF$3)</f>
        <v>0</v>
      </c>
      <c r="CG109" s="45">
        <f>SUMIFS('ATL RAW'!$J:$J,'ATL RAW'!$I:$I,'ATL GA Inventory'!$B109,'ATL RAW'!$L:$L,'ATL GA Inventory'!CG$3)+SUMIFS('ATL CR'!$J:$J,'ATL CR'!$I:$I,'ATL GA Inventory'!$B109,'ATL CR'!$L:$L,'ATL GA Inventory'!CG$3)</f>
        <v>0</v>
      </c>
      <c r="CH109" s="45">
        <f>SUMIFS('ATL RAW'!$J:$J,'ATL RAW'!$I:$I,'ATL GA Inventory'!$B109,'ATL RAW'!$L:$L,'ATL GA Inventory'!CH$3)+SUMIFS('ATL CR'!$J:$J,'ATL CR'!$I:$I,'ATL GA Inventory'!$B109,'ATL CR'!$L:$L,'ATL GA Inventory'!CH$3)</f>
        <v>0</v>
      </c>
      <c r="CI109" s="45">
        <f>SUMIFS('ATL RAW'!$J:$J,'ATL RAW'!$I:$I,'ATL GA Inventory'!$B109,'ATL RAW'!$L:$L,'ATL GA Inventory'!CI$3)+SUMIFS('ATL CR'!$J:$J,'ATL CR'!$I:$I,'ATL GA Inventory'!$B109,'ATL CR'!$L:$L,'ATL GA Inventory'!CI$3)</f>
        <v>0</v>
      </c>
      <c r="CJ109" s="45">
        <f>SUMIFS('ATL RAW'!$J:$J,'ATL RAW'!$I:$I,'ATL GA Inventory'!$B109,'ATL RAW'!$L:$L,'ATL GA Inventory'!CJ$3)+SUMIFS('ATL CR'!$J:$J,'ATL CR'!$I:$I,'ATL GA Inventory'!$B109,'ATL CR'!$L:$L,'ATL GA Inventory'!CJ$3)</f>
        <v>0</v>
      </c>
      <c r="CK109" s="45">
        <f>SUMIFS('ATL RAW'!$J:$J,'ATL RAW'!$I:$I,'ATL GA Inventory'!$B109,'ATL RAW'!$L:$L,'ATL GA Inventory'!CK$3)+SUMIFS('ATL CR'!$J:$J,'ATL CR'!$I:$I,'ATL GA Inventory'!$B109,'ATL CR'!$L:$L,'ATL GA Inventory'!CK$3)</f>
        <v>0</v>
      </c>
      <c r="CL109" s="45">
        <f>SUMIFS('ATL RAW'!$J:$J,'ATL RAW'!$I:$I,'ATL GA Inventory'!$B109,'ATL RAW'!$L:$L,'ATL GA Inventory'!CL$3)+SUMIFS('ATL CR'!$J:$J,'ATL CR'!$I:$I,'ATL GA Inventory'!$B109,'ATL CR'!$L:$L,'ATL GA Inventory'!CL$3)</f>
        <v>0</v>
      </c>
      <c r="CM109" s="45">
        <f>SUMIFS('ATL RAW'!$J:$J,'ATL RAW'!$I:$I,'ATL GA Inventory'!$B109,'ATL RAW'!$L:$L,'ATL GA Inventory'!CM$3)+SUMIFS('ATL CR'!$J:$J,'ATL CR'!$I:$I,'ATL GA Inventory'!$B109,'ATL CR'!$L:$L,'ATL GA Inventory'!CM$3)</f>
        <v>0</v>
      </c>
      <c r="CN109" s="45">
        <f>SUMIFS('ATL RAW'!$J:$J,'ATL RAW'!$I:$I,'ATL GA Inventory'!$B109,'ATL RAW'!$L:$L,'ATL GA Inventory'!CN$3)+SUMIFS('ATL CR'!$J:$J,'ATL CR'!$I:$I,'ATL GA Inventory'!$B109,'ATL CR'!$L:$L,'ATL GA Inventory'!CN$3)</f>
        <v>0</v>
      </c>
      <c r="CO109" s="45">
        <f>SUMIFS('ATL RAW'!$J:$J,'ATL RAW'!$I:$I,'ATL GA Inventory'!$B109,'ATL RAW'!$L:$L,'ATL GA Inventory'!CO$3)+SUMIFS('ATL CR'!$J:$J,'ATL CR'!$I:$I,'ATL GA Inventory'!$B109,'ATL CR'!$L:$L,'ATL GA Inventory'!CO$3)</f>
        <v>0</v>
      </c>
      <c r="CP109" s="45">
        <f>SUMIFS('ATL RAW'!$J:$J,'ATL RAW'!$I:$I,'ATL GA Inventory'!$B109,'ATL RAW'!$L:$L,'ATL GA Inventory'!CP$3)+SUMIFS('ATL CR'!$J:$J,'ATL CR'!$I:$I,'ATL GA Inventory'!$B109,'ATL CR'!$L:$L,'ATL GA Inventory'!CP$3)</f>
        <v>0</v>
      </c>
      <c r="CQ109" s="45">
        <f>SUMIFS('ATL RAW'!$J:$J,'ATL RAW'!$I:$I,'ATL GA Inventory'!$B109,'ATL RAW'!$L:$L,'ATL GA Inventory'!CQ$3)+SUMIFS('ATL CR'!$J:$J,'ATL CR'!$I:$I,'ATL GA Inventory'!$B109,'ATL CR'!$L:$L,'ATL GA Inventory'!CQ$3)</f>
        <v>0</v>
      </c>
      <c r="CR109" s="45">
        <f>SUMIFS('ATL RAW'!$J:$J,'ATL RAW'!$I:$I,'ATL GA Inventory'!$B109,'ATL RAW'!$L:$L,'ATL GA Inventory'!CR$3)+SUMIFS('ATL CR'!$J:$J,'ATL CR'!$I:$I,'ATL GA Inventory'!$B109,'ATL CR'!$L:$L,'ATL GA Inventory'!CR$3)</f>
        <v>0</v>
      </c>
      <c r="CS109" s="45">
        <f>SUMIFS('ATL RAW'!$J:$J,'ATL RAW'!$I:$I,'ATL GA Inventory'!$B109,'ATL RAW'!$L:$L,'ATL GA Inventory'!CS$3)+SUMIFS('ATL CR'!$J:$J,'ATL CR'!$I:$I,'ATL GA Inventory'!$B109,'ATL CR'!$L:$L,'ATL GA Inventory'!CS$3)</f>
        <v>0</v>
      </c>
      <c r="CT109" s="45">
        <f>SUMIFS('ATL RAW'!$J:$J,'ATL RAW'!$I:$I,'ATL GA Inventory'!$B109,'ATL RAW'!$L:$L,'ATL GA Inventory'!CT$3)+SUMIFS('ATL CR'!$J:$J,'ATL CR'!$I:$I,'ATL GA Inventory'!$B109,'ATL CR'!$L:$L,'ATL GA Inventory'!CT$3)</f>
        <v>0</v>
      </c>
      <c r="CU109" s="45">
        <f>SUMIFS('ATL RAW'!$J:$J,'ATL RAW'!$I:$I,'ATL GA Inventory'!$B109,'ATL RAW'!$L:$L,'ATL GA Inventory'!CU$3)+SUMIFS('ATL CR'!$J:$J,'ATL CR'!$I:$I,'ATL GA Inventory'!$B109,'ATL CR'!$L:$L,'ATL GA Inventory'!CU$3)</f>
        <v>0</v>
      </c>
      <c r="CV109" s="45">
        <f>SUMIFS('ATL RAW'!$J:$J,'ATL RAW'!$I:$I,'ATL GA Inventory'!$B109,'ATL RAW'!$L:$L,'ATL GA Inventory'!CV$3)+SUMIFS('ATL CR'!$J:$J,'ATL CR'!$I:$I,'ATL GA Inventory'!$B109,'ATL CR'!$L:$L,'ATL GA Inventory'!CV$3)</f>
        <v>0</v>
      </c>
      <c r="CW109" s="45">
        <f>SUMIFS('ATL RAW'!$J:$J,'ATL RAW'!$I:$I,'ATL GA Inventory'!$B109,'ATL RAW'!$L:$L,'ATL GA Inventory'!CW$3)+SUMIFS('ATL CR'!$J:$J,'ATL CR'!$I:$I,'ATL GA Inventory'!$B109,'ATL CR'!$L:$L,'ATL GA Inventory'!CW$3)</f>
        <v>0</v>
      </c>
      <c r="CX109" s="45">
        <f>SUMIFS('ATL RAW'!$J:$J,'ATL RAW'!$I:$I,'ATL GA Inventory'!$B109,'ATL RAW'!$L:$L,'ATL GA Inventory'!CX$3)+SUMIFS('ATL CR'!$J:$J,'ATL CR'!$I:$I,'ATL GA Inventory'!$B109,'ATL CR'!$L:$L,'ATL GA Inventory'!CX$3)</f>
        <v>0</v>
      </c>
      <c r="CY109" s="45">
        <f>SUMIFS('ATL RAW'!$J:$J,'ATL RAW'!$I:$I,'ATL GA Inventory'!$B109,'ATL RAW'!$L:$L,'ATL GA Inventory'!CY$3)+SUMIFS('ATL CR'!$J:$J,'ATL CR'!$I:$I,'ATL GA Inventory'!$B109,'ATL CR'!$L:$L,'ATL GA Inventory'!CY$3)</f>
        <v>0</v>
      </c>
      <c r="CZ109" s="45">
        <f>SUMIFS('ATL RAW'!$J:$J,'ATL RAW'!$I:$I,'ATL GA Inventory'!$B109,'ATL RAW'!$L:$L,'ATL GA Inventory'!CZ$3)+SUMIFS('ATL CR'!$J:$J,'ATL CR'!$I:$I,'ATL GA Inventory'!$B109,'ATL CR'!$L:$L,'ATL GA Inventory'!CZ$3)</f>
        <v>0</v>
      </c>
      <c r="DA109" s="45">
        <f>SUMIFS('ATL RAW'!$J:$J,'ATL RAW'!$I:$I,'ATL GA Inventory'!$B109,'ATL RAW'!$L:$L,'ATL GA Inventory'!DA$3)+SUMIFS('ATL CR'!$J:$J,'ATL CR'!$I:$I,'ATL GA Inventory'!$B109,'ATL CR'!$L:$L,'ATL GA Inventory'!DA$3)</f>
        <v>0</v>
      </c>
      <c r="DB109" s="45">
        <f>SUMIFS('ATL RAW'!$J:$J,'ATL RAW'!$I:$I,'ATL GA Inventory'!$B109,'ATL RAW'!$L:$L,'ATL GA Inventory'!DB$3)+SUMIFS('ATL CR'!$J:$J,'ATL CR'!$I:$I,'ATL GA Inventory'!$B109,'ATL CR'!$L:$L,'ATL GA Inventory'!DB$3)</f>
        <v>0</v>
      </c>
      <c r="DC109" s="45">
        <f>SUMIFS('ATL RAW'!$J:$J,'ATL RAW'!$I:$I,'ATL GA Inventory'!$B109,'ATL RAW'!$L:$L,'ATL GA Inventory'!DC$3)+SUMIFS('ATL CR'!$J:$J,'ATL CR'!$I:$I,'ATL GA Inventory'!$B109,'ATL CR'!$L:$L,'ATL GA Inventory'!DC$3)</f>
        <v>0</v>
      </c>
      <c r="DD109" s="45">
        <f>SUMIFS('ATL RAW'!$J:$J,'ATL RAW'!$I:$I,'ATL GA Inventory'!$B109,'ATL RAW'!$L:$L,'ATL GA Inventory'!DD$3)+SUMIFS('ATL CR'!$J:$J,'ATL CR'!$I:$I,'ATL GA Inventory'!$B109,'ATL CR'!$L:$L,'ATL GA Inventory'!DD$3)</f>
        <v>0</v>
      </c>
      <c r="DE109" s="45">
        <f>SUMIFS('ATL RAW'!$J:$J,'ATL RAW'!$I:$I,'ATL GA Inventory'!$B109,'ATL RAW'!$L:$L,'ATL GA Inventory'!DE$3)+SUMIFS('ATL CR'!$J:$J,'ATL CR'!$I:$I,'ATL GA Inventory'!$B109,'ATL CR'!$L:$L,'ATL GA Inventory'!DE$3)</f>
        <v>0</v>
      </c>
      <c r="DF109" s="45">
        <f>SUMIFS('ATL RAW'!$J:$J,'ATL RAW'!$I:$I,'ATL GA Inventory'!$B109,'ATL RAW'!$L:$L,'ATL GA Inventory'!DF$3)+SUMIFS('ATL CR'!$J:$J,'ATL CR'!$I:$I,'ATL GA Inventory'!$B109,'ATL CR'!$L:$L,'ATL GA Inventory'!DF$3)</f>
        <v>0</v>
      </c>
      <c r="DG109" s="45">
        <f>SUMIFS('ATL RAW'!$J:$J,'ATL RAW'!$I:$I,'ATL GA Inventory'!$B109,'ATL RAW'!$L:$L,'ATL GA Inventory'!DG$3)+SUMIFS('ATL CR'!$J:$J,'ATL CR'!$I:$I,'ATL GA Inventory'!$B109,'ATL CR'!$L:$L,'ATL GA Inventory'!DG$3)</f>
        <v>0</v>
      </c>
      <c r="DH109" s="45">
        <f>SUMIFS('ATL RAW'!$J:$J,'ATL RAW'!$I:$I,'ATL GA Inventory'!$B109,'ATL RAW'!$L:$L,'ATL GA Inventory'!DH$3)+SUMIFS('ATL CR'!$J:$J,'ATL CR'!$I:$I,'ATL GA Inventory'!$B109,'ATL CR'!$L:$L,'ATL GA Inventory'!DH$3)</f>
        <v>0</v>
      </c>
      <c r="DI109" s="45">
        <f>SUMIFS('ATL RAW'!$J:$J,'ATL RAW'!$I:$I,'ATL GA Inventory'!$B109,'ATL RAW'!$L:$L,'ATL GA Inventory'!DI$3)+SUMIFS('ATL CR'!$J:$J,'ATL CR'!$I:$I,'ATL GA Inventory'!$B109,'ATL CR'!$L:$L,'ATL GA Inventory'!DI$3)</f>
        <v>0</v>
      </c>
      <c r="DJ109" s="45">
        <f>SUMIFS('ATL RAW'!$J:$J,'ATL RAW'!$I:$I,'ATL GA Inventory'!$B109,'ATL RAW'!$L:$L,'ATL GA Inventory'!DJ$3)+SUMIFS('ATL CR'!$J:$J,'ATL CR'!$I:$I,'ATL GA Inventory'!$B109,'ATL CR'!$L:$L,'ATL GA Inventory'!DJ$3)</f>
        <v>0</v>
      </c>
      <c r="DK109" s="45">
        <f>SUMIFS('ATL RAW'!$J:$J,'ATL RAW'!$I:$I,'ATL GA Inventory'!$B109,'ATL RAW'!$L:$L,'ATL GA Inventory'!DK$3)+SUMIFS('ATL CR'!$J:$J,'ATL CR'!$I:$I,'ATL GA Inventory'!$B109,'ATL CR'!$L:$L,'ATL GA Inventory'!DK$3)</f>
        <v>0</v>
      </c>
      <c r="DL109" s="45">
        <f>SUMIFS('ATL RAW'!$J:$J,'ATL RAW'!$I:$I,'ATL GA Inventory'!$B109,'ATL RAW'!$L:$L,'ATL GA Inventory'!DL$3)+SUMIFS('ATL CR'!$J:$J,'ATL CR'!$I:$I,'ATL GA Inventory'!$B109,'ATL CR'!$L:$L,'ATL GA Inventory'!DL$3)</f>
        <v>0</v>
      </c>
      <c r="DM109" s="45">
        <f>SUMIFS('ATL RAW'!$J:$J,'ATL RAW'!$I:$I,'ATL GA Inventory'!$B109,'ATL RAW'!$L:$L,'ATL GA Inventory'!DM$3)+SUMIFS('ATL CR'!$J:$J,'ATL CR'!$I:$I,'ATL GA Inventory'!$B109,'ATL CR'!$L:$L,'ATL GA Inventory'!DM$3)</f>
        <v>0</v>
      </c>
      <c r="DN109" s="45">
        <f>SUMIFS('ATL RAW'!$J:$J,'ATL RAW'!$I:$I,'ATL GA Inventory'!$B109,'ATL RAW'!$L:$L,'ATL GA Inventory'!DN$3)+SUMIFS('ATL CR'!$J:$J,'ATL CR'!$I:$I,'ATL GA Inventory'!$B109,'ATL CR'!$L:$L,'ATL GA Inventory'!DN$3)</f>
        <v>0</v>
      </c>
      <c r="DO109" s="45">
        <f>SUMIFS('ATL RAW'!$J:$J,'ATL RAW'!$I:$I,'ATL GA Inventory'!$B109,'ATL RAW'!$L:$L,'ATL GA Inventory'!DO$3)+SUMIFS('ATL CR'!$J:$J,'ATL CR'!$I:$I,'ATL GA Inventory'!$B109,'ATL CR'!$L:$L,'ATL GA Inventory'!DO$3)</f>
        <v>0</v>
      </c>
      <c r="DP109" s="45">
        <f>SUMIFS('ATL RAW'!$J:$J,'ATL RAW'!$I:$I,'ATL GA Inventory'!$B109,'ATL RAW'!$L:$L,'ATL GA Inventory'!DP$3)+SUMIFS('ATL CR'!$J:$J,'ATL CR'!$I:$I,'ATL GA Inventory'!$B109,'ATL CR'!$L:$L,'ATL GA Inventory'!DP$3)</f>
        <v>0</v>
      </c>
      <c r="DQ109" s="45">
        <f>SUMIFS('ATL RAW'!$J:$J,'ATL RAW'!$I:$I,'ATL GA Inventory'!$B109,'ATL RAW'!$L:$L,'ATL GA Inventory'!DQ$3)+SUMIFS('ATL CR'!$J:$J,'ATL CR'!$I:$I,'ATL GA Inventory'!$B109,'ATL CR'!$L:$L,'ATL GA Inventory'!DQ$3)</f>
        <v>0</v>
      </c>
      <c r="DR109" s="45">
        <f>SUMIFS('ATL RAW'!$J:$J,'ATL RAW'!$I:$I,'ATL GA Inventory'!$B109,'ATL RAW'!$L:$L,'ATL GA Inventory'!DR$3)+SUMIFS('ATL CR'!$J:$J,'ATL CR'!$I:$I,'ATL GA Inventory'!$B109,'ATL CR'!$L:$L,'ATL GA Inventory'!DR$3)</f>
        <v>0</v>
      </c>
      <c r="DS109" s="45">
        <f>SUMIFS('ATL RAW'!$J:$J,'ATL RAW'!$I:$I,'ATL GA Inventory'!$B109,'ATL RAW'!$L:$L,'ATL GA Inventory'!DS$3)+SUMIFS('ATL CR'!$J:$J,'ATL CR'!$I:$I,'ATL GA Inventory'!$B109,'ATL CR'!$L:$L,'ATL GA Inventory'!DS$3)</f>
        <v>0</v>
      </c>
      <c r="DT109" s="45">
        <f>SUMIFS('ATL RAW'!$J:$J,'ATL RAW'!$I:$I,'ATL GA Inventory'!$B109,'ATL RAW'!$L:$L,'ATL GA Inventory'!DT$3)+SUMIFS('ATL CR'!$J:$J,'ATL CR'!$I:$I,'ATL GA Inventory'!$B109,'ATL CR'!$L:$L,'ATL GA Inventory'!DT$3)</f>
        <v>0</v>
      </c>
      <c r="DU109" s="45">
        <f>SUMIFS('ATL RAW'!$J:$J,'ATL RAW'!$I:$I,'ATL GA Inventory'!$B109,'ATL RAW'!$L:$L,'ATL GA Inventory'!DU$3)+SUMIFS('ATL CR'!$J:$J,'ATL CR'!$I:$I,'ATL GA Inventory'!$B109,'ATL CR'!$L:$L,'ATL GA Inventory'!DU$3)</f>
        <v>0</v>
      </c>
      <c r="DV109" s="45">
        <f>SUMIFS('ATL RAW'!$J:$J,'ATL RAW'!$I:$I,'ATL GA Inventory'!$B109,'ATL RAW'!$L:$L,'ATL GA Inventory'!DV$3)+SUMIFS('ATL CR'!$J:$J,'ATL CR'!$I:$I,'ATL GA Inventory'!$B109,'ATL CR'!$L:$L,'ATL GA Inventory'!DV$3)</f>
        <v>0</v>
      </c>
      <c r="DW109" s="45">
        <f>SUMIFS('ATL RAW'!$J:$J,'ATL RAW'!$I:$I,'ATL GA Inventory'!$B109,'ATL RAW'!$L:$L,'ATL GA Inventory'!DW$3)+SUMIFS('ATL CR'!$J:$J,'ATL CR'!$I:$I,'ATL GA Inventory'!$B109,'ATL CR'!$L:$L,'ATL GA Inventory'!DW$3)</f>
        <v>0</v>
      </c>
      <c r="DX109" s="45">
        <f>SUMIFS('ATL RAW'!$J:$J,'ATL RAW'!$I:$I,'ATL GA Inventory'!$B109,'ATL RAW'!$L:$L,'ATL GA Inventory'!DX$3)+SUMIFS('ATL CR'!$J:$J,'ATL CR'!$I:$I,'ATL GA Inventory'!$B109,'ATL CR'!$L:$L,'ATL GA Inventory'!DX$3)</f>
        <v>0</v>
      </c>
      <c r="DY109" s="45">
        <f>SUMIFS('ATL RAW'!$J:$J,'ATL RAW'!$I:$I,'ATL GA Inventory'!$B109,'ATL RAW'!$L:$L,'ATL GA Inventory'!DY$3)+SUMIFS('ATL CR'!$J:$J,'ATL CR'!$I:$I,'ATL GA Inventory'!$B109,'ATL CR'!$L:$L,'ATL GA Inventory'!DY$3)</f>
        <v>0</v>
      </c>
      <c r="DZ109" s="45">
        <f>SUMIFS('ATL RAW'!$J:$J,'ATL RAW'!$I:$I,'ATL GA Inventory'!$B109,'ATL RAW'!$L:$L,'ATL GA Inventory'!DZ$3)+SUMIFS('ATL CR'!$J:$J,'ATL CR'!$I:$I,'ATL GA Inventory'!$B109,'ATL CR'!$L:$L,'ATL GA Inventory'!DZ$3)</f>
        <v>0</v>
      </c>
      <c r="EA109" s="45">
        <f>SUMIFS('ATL RAW'!$J:$J,'ATL RAW'!$I:$I,'ATL GA Inventory'!$B109,'ATL RAW'!$L:$L,'ATL GA Inventory'!EA$3)+SUMIFS('ATL CR'!$J:$J,'ATL CR'!$I:$I,'ATL GA Inventory'!$B109,'ATL CR'!$L:$L,'ATL GA Inventory'!EA$3)</f>
        <v>0</v>
      </c>
      <c r="EB109" s="45">
        <f>SUMIFS('ATL RAW'!$J:$J,'ATL RAW'!$I:$I,'ATL GA Inventory'!$B109,'ATL RAW'!$L:$L,'ATL GA Inventory'!EB$3)+SUMIFS('ATL CR'!$J:$J,'ATL CR'!$I:$I,'ATL GA Inventory'!$B109,'ATL CR'!$L:$L,'ATL GA Inventory'!EB$3)</f>
        <v>0</v>
      </c>
      <c r="EC109" s="45">
        <f>SUMIFS('ATL RAW'!$J:$J,'ATL RAW'!$I:$I,'ATL GA Inventory'!$B109,'ATL RAW'!$L:$L,'ATL GA Inventory'!EC$3)+SUMIFS('ATL CR'!$J:$J,'ATL CR'!$I:$I,'ATL GA Inventory'!$B109,'ATL CR'!$L:$L,'ATL GA Inventory'!EC$3)</f>
        <v>0</v>
      </c>
      <c r="ED109" s="45">
        <f>SUMIFS('ATL RAW'!$J:$J,'ATL RAW'!$I:$I,'ATL GA Inventory'!$B109,'ATL RAW'!$L:$L,'ATL GA Inventory'!ED$3)+SUMIFS('ATL CR'!$J:$J,'ATL CR'!$I:$I,'ATL GA Inventory'!$B109,'ATL CR'!$L:$L,'ATL GA Inventory'!ED$3)</f>
        <v>0</v>
      </c>
      <c r="EE109" s="45">
        <f>SUMIFS('ATL RAW'!$J:$J,'ATL RAW'!$I:$I,'ATL GA Inventory'!$B109,'ATL RAW'!$L:$L,'ATL GA Inventory'!EE$3)+SUMIFS('ATL CR'!$J:$J,'ATL CR'!$I:$I,'ATL GA Inventory'!$B109,'ATL CR'!$L:$L,'ATL GA Inventory'!EE$3)</f>
        <v>0</v>
      </c>
      <c r="EF109" s="45">
        <f>SUMIFS('ATL RAW'!$J:$J,'ATL RAW'!$I:$I,'ATL GA Inventory'!$B109,'ATL RAW'!$L:$L,'ATL GA Inventory'!EF$3)+SUMIFS('ATL CR'!$J:$J,'ATL CR'!$I:$I,'ATL GA Inventory'!$B109,'ATL CR'!$L:$L,'ATL GA Inventory'!EF$3)</f>
        <v>0</v>
      </c>
      <c r="EG109" s="45">
        <f>SUMIFS('ATL RAW'!$J:$J,'ATL RAW'!$I:$I,'ATL GA Inventory'!$B109,'ATL RAW'!$L:$L,'ATL GA Inventory'!EG$3)+SUMIFS('ATL CR'!$J:$J,'ATL CR'!$I:$I,'ATL GA Inventory'!$B109,'ATL CR'!$L:$L,'ATL GA Inventory'!EG$3)</f>
        <v>0</v>
      </c>
      <c r="EH109" s="45">
        <f>SUMIFS('ATL RAW'!$J:$J,'ATL RAW'!$I:$I,'ATL GA Inventory'!$B109,'ATL RAW'!$L:$L,'ATL GA Inventory'!EH$3)+SUMIFS('ATL CR'!$J:$J,'ATL CR'!$I:$I,'ATL GA Inventory'!$B109,'ATL CR'!$L:$L,'ATL GA Inventory'!EH$3)</f>
        <v>0</v>
      </c>
      <c r="EI109" s="45">
        <f>SUMIFS('ATL RAW'!$J:$J,'ATL RAW'!$I:$I,'ATL GA Inventory'!$B109,'ATL RAW'!$L:$L,'ATL GA Inventory'!EI$3)+SUMIFS('ATL CR'!$J:$J,'ATL CR'!$I:$I,'ATL GA Inventory'!$B109,'ATL CR'!$L:$L,'ATL GA Inventory'!EI$3)</f>
        <v>0</v>
      </c>
      <c r="EJ109" s="45">
        <f>SUMIFS('ATL RAW'!$J:$J,'ATL RAW'!$I:$I,'ATL GA Inventory'!$B109,'ATL RAW'!$L:$L,'ATL GA Inventory'!EJ$3)+SUMIFS('ATL CR'!$J:$J,'ATL CR'!$I:$I,'ATL GA Inventory'!$B109,'ATL CR'!$L:$L,'ATL GA Inventory'!EJ$3)</f>
        <v>0</v>
      </c>
      <c r="EK109" s="45">
        <f>SUMIFS('ATL RAW'!$J:$J,'ATL RAW'!$I:$I,'ATL GA Inventory'!$B109,'ATL RAW'!$L:$L,'ATL GA Inventory'!EK$3)+SUMIFS('ATL CR'!$J:$J,'ATL CR'!$I:$I,'ATL GA Inventory'!$B109,'ATL CR'!$L:$L,'ATL GA Inventory'!EK$3)</f>
        <v>0</v>
      </c>
      <c r="EL109" s="45">
        <f>SUMIFS('ATL RAW'!$J:$J,'ATL RAW'!$I:$I,'ATL GA Inventory'!$B109,'ATL RAW'!$L:$L,'ATL GA Inventory'!EL$3)+SUMIFS('ATL CR'!$J:$J,'ATL CR'!$I:$I,'ATL GA Inventory'!$B109,'ATL CR'!$L:$L,'ATL GA Inventory'!EL$3)</f>
        <v>0</v>
      </c>
      <c r="EM109" s="45">
        <f>SUMIFS('ATL RAW'!$J:$J,'ATL RAW'!$I:$I,'ATL GA Inventory'!$B109,'ATL RAW'!$L:$L,'ATL GA Inventory'!EM$3)+SUMIFS('ATL CR'!$J:$J,'ATL CR'!$I:$I,'ATL GA Inventory'!$B109,'ATL CR'!$L:$L,'ATL GA Inventory'!EM$3)</f>
        <v>0</v>
      </c>
      <c r="EN109" s="45">
        <f>SUMIFS('ATL RAW'!$J:$J,'ATL RAW'!$I:$I,'ATL GA Inventory'!$B109,'ATL RAW'!$L:$L,'ATL GA Inventory'!EN$3)+SUMIFS('ATL CR'!$J:$J,'ATL CR'!$I:$I,'ATL GA Inventory'!$B109,'ATL CR'!$L:$L,'ATL GA Inventory'!EN$3)</f>
        <v>0</v>
      </c>
      <c r="EO109" s="45">
        <f>SUMIFS('ATL RAW'!$J:$J,'ATL RAW'!$I:$I,'ATL GA Inventory'!$B109,'ATL RAW'!$L:$L,'ATL GA Inventory'!EO$3)+SUMIFS('ATL CR'!$J:$J,'ATL CR'!$I:$I,'ATL GA Inventory'!$B109,'ATL CR'!$L:$L,'ATL GA Inventory'!EO$3)</f>
        <v>0</v>
      </c>
      <c r="EP109" s="45">
        <f>SUMIFS('ATL RAW'!$J:$J,'ATL RAW'!$I:$I,'ATL GA Inventory'!$B109,'ATL RAW'!$L:$L,'ATL GA Inventory'!EP$3)+SUMIFS('ATL CR'!$J:$J,'ATL CR'!$I:$I,'ATL GA Inventory'!$B109,'ATL CR'!$L:$L,'ATL GA Inventory'!EP$3)</f>
        <v>0</v>
      </c>
      <c r="EQ109" s="45">
        <f>SUMIFS('ATL RAW'!$J:$J,'ATL RAW'!$I:$I,'ATL GA Inventory'!$B109,'ATL RAW'!$L:$L,'ATL GA Inventory'!EQ$3)+SUMIFS('ATL CR'!$J:$J,'ATL CR'!$I:$I,'ATL GA Inventory'!$B109,'ATL CR'!$L:$L,'ATL GA Inventory'!EQ$3)</f>
        <v>0</v>
      </c>
      <c r="ER109" s="45">
        <f>SUMIFS('ATL RAW'!$J:$J,'ATL RAW'!$I:$I,'ATL GA Inventory'!$B109,'ATL RAW'!$L:$L,'ATL GA Inventory'!ER$3)+SUMIFS('ATL CR'!$J:$J,'ATL CR'!$I:$I,'ATL GA Inventory'!$B109,'ATL CR'!$L:$L,'ATL GA Inventory'!ER$3)</f>
        <v>0</v>
      </c>
      <c r="ES109" s="45">
        <f>SUMIFS('ATL RAW'!$J:$J,'ATL RAW'!$I:$I,'ATL GA Inventory'!$B109,'ATL RAW'!$L:$L,'ATL GA Inventory'!ES$3)+SUMIFS('ATL CR'!$J:$J,'ATL CR'!$I:$I,'ATL GA Inventory'!$B109,'ATL CR'!$L:$L,'ATL GA Inventory'!ES$3)</f>
        <v>0</v>
      </c>
      <c r="ET109" s="45">
        <f>SUMIFS('ATL RAW'!$J:$J,'ATL RAW'!$I:$I,'ATL GA Inventory'!$B109,'ATL RAW'!$L:$L,'ATL GA Inventory'!ET$3)+SUMIFS('ATL CR'!$J:$J,'ATL CR'!$I:$I,'ATL GA Inventory'!$B109,'ATL CR'!$L:$L,'ATL GA Inventory'!ET$3)</f>
        <v>0</v>
      </c>
      <c r="EU109" s="45">
        <f>SUMIFS('ATL RAW'!$J:$J,'ATL RAW'!$I:$I,'ATL GA Inventory'!$B109,'ATL RAW'!$L:$L,'ATL GA Inventory'!EU$3)+SUMIFS('ATL CR'!$J:$J,'ATL CR'!$I:$I,'ATL GA Inventory'!$B109,'ATL CR'!$L:$L,'ATL GA Inventory'!EU$3)</f>
        <v>0</v>
      </c>
      <c r="EV109" s="45">
        <f>SUMIFS('ATL RAW'!$J:$J,'ATL RAW'!$I:$I,'ATL GA Inventory'!$B109,'ATL RAW'!$L:$L,'ATL GA Inventory'!EV$3)+SUMIFS('ATL CR'!$J:$J,'ATL CR'!$I:$I,'ATL GA Inventory'!$B109,'ATL CR'!$L:$L,'ATL GA Inventory'!EV$3)</f>
        <v>0</v>
      </c>
      <c r="EW109" s="45">
        <f>SUMIFS('ATL RAW'!$J:$J,'ATL RAW'!$I:$I,'ATL GA Inventory'!$B109,'ATL RAW'!$L:$L,'ATL GA Inventory'!EW$3)+SUMIFS('ATL CR'!$J:$J,'ATL CR'!$I:$I,'ATL GA Inventory'!$B109,'ATL CR'!$L:$L,'ATL GA Inventory'!EW$3)</f>
        <v>0</v>
      </c>
      <c r="EX109" s="45">
        <f>SUMIFS('ATL RAW'!$J:$J,'ATL RAW'!$I:$I,'ATL GA Inventory'!$B109,'ATL RAW'!$L:$L,'ATL GA Inventory'!EX$3)+SUMIFS('ATL CR'!$J:$J,'ATL CR'!$I:$I,'ATL GA Inventory'!$B109,'ATL CR'!$L:$L,'ATL GA Inventory'!EX$3)</f>
        <v>0</v>
      </c>
      <c r="EY109" s="45">
        <f>SUMIFS('ATL RAW'!$J:$J,'ATL RAW'!$I:$I,'ATL GA Inventory'!$B109,'ATL RAW'!$L:$L,'ATL GA Inventory'!EY$3)+SUMIFS('ATL CR'!$J:$J,'ATL CR'!$I:$I,'ATL GA Inventory'!$B109,'ATL CR'!$L:$L,'ATL GA Inventory'!EY$3)</f>
        <v>0</v>
      </c>
      <c r="EZ109" s="45">
        <f>SUMIFS('ATL RAW'!$J:$J,'ATL RAW'!$I:$I,'ATL GA Inventory'!$B109,'ATL RAW'!$L:$L,'ATL GA Inventory'!EZ$3)+SUMIFS('ATL CR'!$J:$J,'ATL CR'!$I:$I,'ATL GA Inventory'!$B109,'ATL CR'!$L:$L,'ATL GA Inventory'!EZ$3)</f>
        <v>0</v>
      </c>
      <c r="FA109" s="45">
        <f>SUMIFS('ATL RAW'!$J:$J,'ATL RAW'!$I:$I,'ATL GA Inventory'!$B109,'ATL RAW'!$L:$L,'ATL GA Inventory'!FA$3)+SUMIFS('ATL CR'!$J:$J,'ATL CR'!$I:$I,'ATL GA Inventory'!$B109,'ATL CR'!$L:$L,'ATL GA Inventory'!FA$3)</f>
        <v>0</v>
      </c>
      <c r="FB109" s="45">
        <f>SUMIFS('ATL RAW'!$J:$J,'ATL RAW'!$I:$I,'ATL GA Inventory'!$B109,'ATL RAW'!$L:$L,'ATL GA Inventory'!FB$3)+SUMIFS('ATL CR'!$J:$J,'ATL CR'!$I:$I,'ATL GA Inventory'!$B109,'ATL CR'!$L:$L,'ATL GA Inventory'!FB$3)</f>
        <v>0</v>
      </c>
      <c r="FC109" s="45">
        <f>SUMIFS('ATL RAW'!$J:$J,'ATL RAW'!$I:$I,'ATL GA Inventory'!$B109,'ATL RAW'!$L:$L,'ATL GA Inventory'!FC$3)+SUMIFS('ATL CR'!$J:$J,'ATL CR'!$I:$I,'ATL GA Inventory'!$B109,'ATL CR'!$L:$L,'ATL GA Inventory'!FC$3)</f>
        <v>0</v>
      </c>
      <c r="FD109" s="45">
        <f>SUMIFS('ATL RAW'!$J:$J,'ATL RAW'!$I:$I,'ATL GA Inventory'!$B109,'ATL RAW'!$L:$L,'ATL GA Inventory'!FD$3)+SUMIFS('ATL CR'!$J:$J,'ATL CR'!$I:$I,'ATL GA Inventory'!$B109,'ATL CR'!$L:$L,'ATL GA Inventory'!FD$3)</f>
        <v>0</v>
      </c>
      <c r="FE109" s="45">
        <f>SUMIFS('ATL RAW'!$J:$J,'ATL RAW'!$I:$I,'ATL GA Inventory'!$B109,'ATL RAW'!$L:$L,'ATL GA Inventory'!FE$3)+SUMIFS('ATL CR'!$J:$J,'ATL CR'!$I:$I,'ATL GA Inventory'!$B109,'ATL CR'!$L:$L,'ATL GA Inventory'!FE$3)</f>
        <v>0</v>
      </c>
      <c r="FF109" s="45">
        <f>SUMIFS('ATL RAW'!$J:$J,'ATL RAW'!$I:$I,'ATL GA Inventory'!$B109,'ATL RAW'!$L:$L,'ATL GA Inventory'!FF$3)+SUMIFS('ATL CR'!$J:$J,'ATL CR'!$I:$I,'ATL GA Inventory'!$B109,'ATL CR'!$L:$L,'ATL GA Inventory'!FF$3)</f>
        <v>0</v>
      </c>
      <c r="FG109" s="45">
        <f>SUMIFS('ATL RAW'!$J:$J,'ATL RAW'!$I:$I,'ATL GA Inventory'!$B109,'ATL RAW'!$L:$L,'ATL GA Inventory'!FG$3)+SUMIFS('ATL CR'!$J:$J,'ATL CR'!$I:$I,'ATL GA Inventory'!$B109,'ATL CR'!$L:$L,'ATL GA Inventory'!FG$3)</f>
        <v>0</v>
      </c>
      <c r="FH109" s="45">
        <f>SUMIFS('ATL RAW'!$J:$J,'ATL RAW'!$I:$I,'ATL GA Inventory'!$B109,'ATL RAW'!$L:$L,'ATL GA Inventory'!FH$3)+SUMIFS('ATL CR'!$J:$J,'ATL CR'!$I:$I,'ATL GA Inventory'!$B109,'ATL CR'!$L:$L,'ATL GA Inventory'!FH$3)</f>
        <v>0</v>
      </c>
      <c r="FI109" s="45">
        <f>SUMIFS('ATL RAW'!$J:$J,'ATL RAW'!$I:$I,'ATL GA Inventory'!$B109,'ATL RAW'!$L:$L,'ATL GA Inventory'!FI$3)+SUMIFS('ATL CR'!$J:$J,'ATL CR'!$I:$I,'ATL GA Inventory'!$B109,'ATL CR'!$L:$L,'ATL GA Inventory'!FI$3)</f>
        <v>0</v>
      </c>
      <c r="FJ109" s="45">
        <f>SUMIFS('ATL RAW'!$J:$J,'ATL RAW'!$I:$I,'ATL GA Inventory'!$B109,'ATL RAW'!$L:$L,'ATL GA Inventory'!FJ$3)+SUMIFS('ATL CR'!$J:$J,'ATL CR'!$I:$I,'ATL GA Inventory'!$B109,'ATL CR'!$L:$L,'ATL GA Inventory'!FJ$3)</f>
        <v>0</v>
      </c>
      <c r="FK109" s="45">
        <f>SUMIFS('ATL RAW'!$J:$J,'ATL RAW'!$I:$I,'ATL GA Inventory'!$B109,'ATL RAW'!$L:$L,'ATL GA Inventory'!FK$3)+SUMIFS('ATL CR'!$J:$J,'ATL CR'!$I:$I,'ATL GA Inventory'!$B109,'ATL CR'!$L:$L,'ATL GA Inventory'!FK$3)</f>
        <v>0</v>
      </c>
      <c r="FL109" s="45">
        <f>SUMIFS('ATL RAW'!$J:$J,'ATL RAW'!$I:$I,'ATL GA Inventory'!$B109,'ATL RAW'!$L:$L,'ATL GA Inventory'!FL$3)+SUMIFS('ATL CR'!$J:$J,'ATL CR'!$I:$I,'ATL GA Inventory'!$B109,'ATL CR'!$L:$L,'ATL GA Inventory'!FL$3)</f>
        <v>0</v>
      </c>
      <c r="FM109" s="45">
        <f>SUMIFS('ATL RAW'!$J:$J,'ATL RAW'!$I:$I,'ATL GA Inventory'!$B109,'ATL RAW'!$L:$L,'ATL GA Inventory'!FM$3)+SUMIFS('ATL CR'!$J:$J,'ATL CR'!$I:$I,'ATL GA Inventory'!$B109,'ATL CR'!$L:$L,'ATL GA Inventory'!FM$3)</f>
        <v>0</v>
      </c>
      <c r="FN109" s="45">
        <f>SUMIFS('ATL RAW'!$J:$J,'ATL RAW'!$I:$I,'ATL GA Inventory'!$B109,'ATL RAW'!$L:$L,'ATL GA Inventory'!FN$3)+SUMIFS('ATL CR'!$J:$J,'ATL CR'!$I:$I,'ATL GA Inventory'!$B109,'ATL CR'!$L:$L,'ATL GA Inventory'!FN$3)</f>
        <v>0</v>
      </c>
      <c r="FO109" s="45">
        <f>SUMIFS('ATL RAW'!$J:$J,'ATL RAW'!$I:$I,'ATL GA Inventory'!$B109,'ATL RAW'!$L:$L,'ATL GA Inventory'!FO$3)+SUMIFS('ATL CR'!$J:$J,'ATL CR'!$I:$I,'ATL GA Inventory'!$B109,'ATL CR'!$L:$L,'ATL GA Inventory'!FO$3)</f>
        <v>0</v>
      </c>
      <c r="FP109" s="45">
        <f>SUMIFS('ATL RAW'!$J:$J,'ATL RAW'!$I:$I,'ATL GA Inventory'!$B109,'ATL RAW'!$L:$L,'ATL GA Inventory'!FP$3)+SUMIFS('ATL CR'!$J:$J,'ATL CR'!$I:$I,'ATL GA Inventory'!$B109,'ATL CR'!$L:$L,'ATL GA Inventory'!FP$3)</f>
        <v>0</v>
      </c>
      <c r="FQ109" s="45">
        <f>SUMIFS('ATL RAW'!$J:$J,'ATL RAW'!$I:$I,'ATL GA Inventory'!$B109,'ATL RAW'!$L:$L,'ATL GA Inventory'!FQ$3)+SUMIFS('ATL CR'!$J:$J,'ATL CR'!$I:$I,'ATL GA Inventory'!$B109,'ATL CR'!$L:$L,'ATL GA Inventory'!FQ$3)</f>
        <v>0</v>
      </c>
      <c r="FR109" s="45">
        <f>SUMIFS('ATL RAW'!$J:$J,'ATL RAW'!$I:$I,'ATL GA Inventory'!$B109,'ATL RAW'!$L:$L,'ATL GA Inventory'!FR$3)+SUMIFS('ATL CR'!$J:$J,'ATL CR'!$I:$I,'ATL GA Inventory'!$B109,'ATL CR'!$L:$L,'ATL GA Inventory'!FR$3)</f>
        <v>0</v>
      </c>
      <c r="FS109" s="45">
        <f>SUMIFS('ATL RAW'!$J:$J,'ATL RAW'!$I:$I,'ATL GA Inventory'!$B109,'ATL RAW'!$L:$L,'ATL GA Inventory'!FS$3)+SUMIFS('ATL CR'!$J:$J,'ATL CR'!$I:$I,'ATL GA Inventory'!$B109,'ATL CR'!$L:$L,'ATL GA Inventory'!FS$3)</f>
        <v>0</v>
      </c>
      <c r="FT109" s="45">
        <f>SUMIFS('ATL RAW'!$J:$J,'ATL RAW'!$I:$I,'ATL GA Inventory'!$B109,'ATL RAW'!$L:$L,'ATL GA Inventory'!FT$3)+SUMIFS('ATL CR'!$J:$J,'ATL CR'!$I:$I,'ATL GA Inventory'!$B109,'ATL CR'!$L:$L,'ATL GA Inventory'!FT$3)</f>
        <v>0</v>
      </c>
      <c r="FU109" s="45">
        <f>SUMIFS('ATL RAW'!$J:$J,'ATL RAW'!$I:$I,'ATL GA Inventory'!$B109,'ATL RAW'!$L:$L,'ATL GA Inventory'!FU$3)+SUMIFS('ATL CR'!$J:$J,'ATL CR'!$I:$I,'ATL GA Inventory'!$B109,'ATL CR'!$L:$L,'ATL GA Inventory'!FU$3)</f>
        <v>0</v>
      </c>
      <c r="FV109" s="45">
        <f>SUMIFS('ATL RAW'!$J:$J,'ATL RAW'!$I:$I,'ATL GA Inventory'!$B109,'ATL RAW'!$L:$L,'ATL GA Inventory'!FV$3)+SUMIFS('ATL CR'!$J:$J,'ATL CR'!$I:$I,'ATL GA Inventory'!$B109,'ATL CR'!$L:$L,'ATL GA Inventory'!FV$3)</f>
        <v>0</v>
      </c>
      <c r="FW109" s="45">
        <f>SUMIFS('ATL RAW'!$J:$J,'ATL RAW'!$I:$I,'ATL GA Inventory'!$B109,'ATL RAW'!$L:$L,'ATL GA Inventory'!FW$3)+SUMIFS('ATL CR'!$J:$J,'ATL CR'!$I:$I,'ATL GA Inventory'!$B109,'ATL CR'!$L:$L,'ATL GA Inventory'!FW$3)</f>
        <v>0</v>
      </c>
      <c r="FX109" s="45">
        <f>SUMIFS('ATL RAW'!$J:$J,'ATL RAW'!$I:$I,'ATL GA Inventory'!$B109,'ATL RAW'!$L:$L,'ATL GA Inventory'!FX$3)+SUMIFS('ATL CR'!$J:$J,'ATL CR'!$I:$I,'ATL GA Inventory'!$B109,'ATL CR'!$L:$L,'ATL GA Inventory'!FX$3)</f>
        <v>0</v>
      </c>
      <c r="FY109" s="45">
        <f>SUMIFS('ATL RAW'!$J:$J,'ATL RAW'!$I:$I,'ATL GA Inventory'!$B109,'ATL RAW'!$L:$L,'ATL GA Inventory'!FY$3)+SUMIFS('ATL CR'!$J:$J,'ATL CR'!$I:$I,'ATL GA Inventory'!$B109,'ATL CR'!$L:$L,'ATL GA Inventory'!FY$3)</f>
        <v>0</v>
      </c>
      <c r="FZ109" s="45">
        <f>SUMIFS('ATL RAW'!$J:$J,'ATL RAW'!$I:$I,'ATL GA Inventory'!$B109,'ATL RAW'!$L:$L,'ATL GA Inventory'!FZ$3)+SUMIFS('ATL CR'!$J:$J,'ATL CR'!$I:$I,'ATL GA Inventory'!$B109,'ATL CR'!$L:$L,'ATL GA Inventory'!FZ$3)</f>
        <v>0</v>
      </c>
      <c r="GA109" s="45">
        <f>SUMIFS('ATL RAW'!$J:$J,'ATL RAW'!$I:$I,'ATL GA Inventory'!$B109,'ATL RAW'!$L:$L,'ATL GA Inventory'!GA$3)+SUMIFS('ATL CR'!$J:$J,'ATL CR'!$I:$I,'ATL GA Inventory'!$B109,'ATL CR'!$L:$L,'ATL GA Inventory'!GA$3)</f>
        <v>0</v>
      </c>
      <c r="GB109" s="45">
        <f>SUMIFS('ATL RAW'!$J:$J,'ATL RAW'!$I:$I,'ATL GA Inventory'!$B109,'ATL RAW'!$L:$L,'ATL GA Inventory'!GB$3)+SUMIFS('ATL CR'!$J:$J,'ATL CR'!$I:$I,'ATL GA Inventory'!$B109,'ATL CR'!$L:$L,'ATL GA Inventory'!GB$3)</f>
        <v>0</v>
      </c>
      <c r="GC109" s="45">
        <f>SUMIFS('ATL RAW'!$J:$J,'ATL RAW'!$I:$I,'ATL GA Inventory'!$B109,'ATL RAW'!$L:$L,'ATL GA Inventory'!GC$3)+SUMIFS('ATL CR'!$J:$J,'ATL CR'!$I:$I,'ATL GA Inventory'!$B109,'ATL CR'!$L:$L,'ATL GA Inventory'!GC$3)</f>
        <v>0</v>
      </c>
      <c r="GD109" s="45">
        <f>SUMIFS('ATL RAW'!$J:$J,'ATL RAW'!$I:$I,'ATL GA Inventory'!$B109,'ATL RAW'!$L:$L,'ATL GA Inventory'!GD$3)+SUMIFS('ATL CR'!$J:$J,'ATL CR'!$I:$I,'ATL GA Inventory'!$B109,'ATL CR'!$L:$L,'ATL GA Inventory'!GD$3)</f>
        <v>0</v>
      </c>
      <c r="GE109" s="45">
        <f>SUMIFS('ATL RAW'!$J:$J,'ATL RAW'!$I:$I,'ATL GA Inventory'!$B109,'ATL RAW'!$L:$L,'ATL GA Inventory'!GE$3)+SUMIFS('ATL CR'!$J:$J,'ATL CR'!$I:$I,'ATL GA Inventory'!$B109,'ATL CR'!$L:$L,'ATL GA Inventory'!GE$3)</f>
        <v>0</v>
      </c>
      <c r="GF109" s="45">
        <f>SUMIFS('ATL RAW'!$J:$J,'ATL RAW'!$I:$I,'ATL GA Inventory'!$B109,'ATL RAW'!$L:$L,'ATL GA Inventory'!GF$3)+SUMIFS('ATL CR'!$J:$J,'ATL CR'!$I:$I,'ATL GA Inventory'!$B109,'ATL CR'!$L:$L,'ATL GA Inventory'!GF$3)</f>
        <v>0</v>
      </c>
      <c r="GG109" s="45">
        <f>SUMIFS('ATL RAW'!$J:$J,'ATL RAW'!$I:$I,'ATL GA Inventory'!$B109,'ATL RAW'!$L:$L,'ATL GA Inventory'!GG$3)+SUMIFS('ATL CR'!$J:$J,'ATL CR'!$I:$I,'ATL GA Inventory'!$B109,'ATL CR'!$L:$L,'ATL GA Inventory'!GG$3)</f>
        <v>0</v>
      </c>
      <c r="GH109" s="45">
        <f>SUMIFS('ATL RAW'!$J:$J,'ATL RAW'!$I:$I,'ATL GA Inventory'!$B109,'ATL RAW'!$L:$L,'ATL GA Inventory'!GH$3)+SUMIFS('ATL CR'!$J:$J,'ATL CR'!$I:$I,'ATL GA Inventory'!$B109,'ATL CR'!$L:$L,'ATL GA Inventory'!GH$3)</f>
        <v>0</v>
      </c>
      <c r="GI109" s="45">
        <f>SUMIFS('ATL RAW'!$J:$J,'ATL RAW'!$I:$I,'ATL GA Inventory'!$B109,'ATL RAW'!$L:$L,'ATL GA Inventory'!GI$3)+SUMIFS('ATL CR'!$J:$J,'ATL CR'!$I:$I,'ATL GA Inventory'!$B109,'ATL CR'!$L:$L,'ATL GA Inventory'!GI$3)</f>
        <v>0</v>
      </c>
      <c r="GJ109" s="45">
        <f>SUMIFS('ATL RAW'!$J:$J,'ATL RAW'!$I:$I,'ATL GA Inventory'!$B109,'ATL RAW'!$L:$L,'ATL GA Inventory'!GJ$3)+SUMIFS('ATL CR'!$J:$J,'ATL CR'!$I:$I,'ATL GA Inventory'!$B109,'ATL CR'!$L:$L,'ATL GA Inventory'!GJ$3)</f>
        <v>0</v>
      </c>
      <c r="GK109" s="45">
        <f>SUMIFS('ATL RAW'!$J:$J,'ATL RAW'!$I:$I,'ATL GA Inventory'!$B109,'ATL RAW'!$L:$L,'ATL GA Inventory'!GK$3)+SUMIFS('ATL CR'!$J:$J,'ATL CR'!$I:$I,'ATL GA Inventory'!$B109,'ATL CR'!$L:$L,'ATL GA Inventory'!GK$3)</f>
        <v>0</v>
      </c>
      <c r="GL109" s="45">
        <f>SUMIFS('ATL RAW'!$J:$J,'ATL RAW'!$I:$I,'ATL GA Inventory'!$B109,'ATL RAW'!$L:$L,'ATL GA Inventory'!GL$3)+SUMIFS('ATL CR'!$J:$J,'ATL CR'!$I:$I,'ATL GA Inventory'!$B109,'ATL CR'!$L:$L,'ATL GA Inventory'!GL$3)</f>
        <v>0</v>
      </c>
      <c r="GM109" s="45">
        <f>SUMIFS('ATL RAW'!$J:$J,'ATL RAW'!$I:$I,'ATL GA Inventory'!$B109,'ATL RAW'!$L:$L,'ATL GA Inventory'!GM$3)+SUMIFS('ATL CR'!$J:$J,'ATL CR'!$I:$I,'ATL GA Inventory'!$B109,'ATL CR'!$L:$L,'ATL GA Inventory'!GM$3)</f>
        <v>0</v>
      </c>
      <c r="GN109" s="45">
        <f>SUMIFS('ATL RAW'!$J:$J,'ATL RAW'!$I:$I,'ATL GA Inventory'!$B109,'ATL RAW'!$L:$L,'ATL GA Inventory'!GN$3)+SUMIFS('ATL CR'!$J:$J,'ATL CR'!$I:$I,'ATL GA Inventory'!$B109,'ATL CR'!$L:$L,'ATL GA Inventory'!GN$3)</f>
        <v>0</v>
      </c>
      <c r="GO109" s="45">
        <f>SUMIFS('ATL RAW'!$J:$J,'ATL RAW'!$I:$I,'ATL GA Inventory'!$B109,'ATL RAW'!$L:$L,'ATL GA Inventory'!GO$3)+SUMIFS('ATL CR'!$J:$J,'ATL CR'!$I:$I,'ATL GA Inventory'!$B109,'ATL CR'!$L:$L,'ATL GA Inventory'!GO$3)</f>
        <v>0</v>
      </c>
      <c r="GP109" s="45">
        <f>SUMIFS('ATL RAW'!$J:$J,'ATL RAW'!$I:$I,'ATL GA Inventory'!$B109,'ATL RAW'!$L:$L,'ATL GA Inventory'!GP$3)+SUMIFS('ATL CR'!$J:$J,'ATL CR'!$I:$I,'ATL GA Inventory'!$B109,'ATL CR'!$L:$L,'ATL GA Inventory'!GP$3)</f>
        <v>0</v>
      </c>
      <c r="GQ109" s="45">
        <f>SUMIFS('ATL RAW'!$J:$J,'ATL RAW'!$I:$I,'ATL GA Inventory'!$B109,'ATL RAW'!$L:$L,'ATL GA Inventory'!GQ$3)+SUMIFS('ATL CR'!$J:$J,'ATL CR'!$I:$I,'ATL GA Inventory'!$B109,'ATL CR'!$L:$L,'ATL GA Inventory'!GQ$3)</f>
        <v>0</v>
      </c>
      <c r="GR109" s="45">
        <f>SUMIFS('ATL RAW'!$J:$J,'ATL RAW'!$I:$I,'ATL GA Inventory'!$B109,'ATL RAW'!$L:$L,'ATL GA Inventory'!GR$3)+SUMIFS('ATL CR'!$J:$J,'ATL CR'!$I:$I,'ATL GA Inventory'!$B109,'ATL CR'!$L:$L,'ATL GA Inventory'!GR$3)</f>
        <v>0</v>
      </c>
      <c r="GS109" s="45">
        <f>SUMIFS('ATL RAW'!$J:$J,'ATL RAW'!$I:$I,'ATL GA Inventory'!$B109,'ATL RAW'!$L:$L,'ATL GA Inventory'!GS$3)+SUMIFS('ATL CR'!$J:$J,'ATL CR'!$I:$I,'ATL GA Inventory'!$B109,'ATL CR'!$L:$L,'ATL GA Inventory'!GS$3)</f>
        <v>0</v>
      </c>
      <c r="GT109" s="45">
        <f>SUMIFS('ATL RAW'!$J:$J,'ATL RAW'!$I:$I,'ATL GA Inventory'!$B109,'ATL RAW'!$L:$L,'ATL GA Inventory'!GT$3)+SUMIFS('ATL CR'!$J:$J,'ATL CR'!$I:$I,'ATL GA Inventory'!$B109,'ATL CR'!$L:$L,'ATL GA Inventory'!GT$3)</f>
        <v>0</v>
      </c>
      <c r="GU109" s="45">
        <f>SUMIFS('ATL RAW'!$J:$J,'ATL RAW'!$I:$I,'ATL GA Inventory'!$B109,'ATL RAW'!$L:$L,'ATL GA Inventory'!GU$3)+SUMIFS('ATL CR'!$J:$J,'ATL CR'!$I:$I,'ATL GA Inventory'!$B109,'ATL CR'!$L:$L,'ATL GA Inventory'!GU$3)</f>
        <v>0</v>
      </c>
      <c r="GV109" s="45">
        <f>SUMIFS('ATL RAW'!$J:$J,'ATL RAW'!$I:$I,'ATL GA Inventory'!$B109,'ATL RAW'!$L:$L,'ATL GA Inventory'!GV$3)+SUMIFS('ATL CR'!$J:$J,'ATL CR'!$I:$I,'ATL GA Inventory'!$B109,'ATL CR'!$L:$L,'ATL GA Inventory'!GV$3)</f>
        <v>0</v>
      </c>
      <c r="GW109" s="45">
        <f>SUMIFS('ATL RAW'!$J:$J,'ATL RAW'!$I:$I,'ATL GA Inventory'!$B109,'ATL RAW'!$L:$L,'ATL GA Inventory'!GW$3)+SUMIFS('ATL CR'!$J:$J,'ATL CR'!$I:$I,'ATL GA Inventory'!$B109,'ATL CR'!$L:$L,'ATL GA Inventory'!GW$3)</f>
        <v>0</v>
      </c>
      <c r="GX109" s="45">
        <f>SUMIFS('ATL RAW'!$J:$J,'ATL RAW'!$I:$I,'ATL GA Inventory'!$B109,'ATL RAW'!$L:$L,'ATL GA Inventory'!GX$3)+SUMIFS('ATL CR'!$J:$J,'ATL CR'!$I:$I,'ATL GA Inventory'!$B109,'ATL CR'!$L:$L,'ATL GA Inventory'!GX$3)</f>
        <v>0</v>
      </c>
      <c r="GY109" s="45">
        <f>SUMIFS('ATL RAW'!$J:$J,'ATL RAW'!$I:$I,'ATL GA Inventory'!$B109,'ATL RAW'!$L:$L,'ATL GA Inventory'!GY$3)+SUMIFS('ATL CR'!$J:$J,'ATL CR'!$I:$I,'ATL GA Inventory'!$B109,'ATL CR'!$L:$L,'ATL GA Inventory'!GY$3)</f>
        <v>0</v>
      </c>
    </row>
    <row r="110" spans="1:207">
      <c r="A110" s="43" t="s">
        <v>8123</v>
      </c>
      <c r="B110" s="43">
        <f t="shared" si="13"/>
        <v>46220127</v>
      </c>
      <c r="C110" s="43" t="str">
        <f t="shared" si="13"/>
        <v>Q.PEAK DUO BLK-G6P+/HL</v>
      </c>
      <c r="D110" s="44" t="str">
        <f t="shared" si="13"/>
        <v>335</v>
      </c>
      <c r="E110" s="45">
        <f>SUMIFS('ATL RAW'!$J:$J,'ATL RAW'!$I:$I,'ATL GA Inventory'!$B110,'ATL RAW'!$L:$L,'ATL GA Inventory'!E$3)+SUMIFS('ATL CR'!$J:$J,'ATL CR'!$I:$I,'ATL GA Inventory'!$B110,'ATL CR'!$L:$L,'ATL GA Inventory'!E$3)</f>
        <v>0</v>
      </c>
      <c r="F110" s="45">
        <f>SUMIFS('ATL RAW'!$J:$J,'ATL RAW'!$I:$I,'ATL GA Inventory'!$B110,'ATL RAW'!$L:$L,'ATL GA Inventory'!F$3)+SUMIFS('ATL CR'!$J:$J,'ATL CR'!$I:$I,'ATL GA Inventory'!$B110,'ATL CR'!$L:$L,'ATL GA Inventory'!F$3)</f>
        <v>0</v>
      </c>
      <c r="G110" s="45">
        <f>SUMIFS('ATL RAW'!$J:$J,'ATL RAW'!$I:$I,'ATL GA Inventory'!$B110,'ATL RAW'!$L:$L,'ATL GA Inventory'!G$3)+SUMIFS('ATL CR'!$J:$J,'ATL CR'!$I:$I,'ATL GA Inventory'!$B110,'ATL CR'!$L:$L,'ATL GA Inventory'!G$3)</f>
        <v>0</v>
      </c>
      <c r="H110" s="45">
        <f>SUMIFS('ATL RAW'!$J:$J,'ATL RAW'!$I:$I,'ATL GA Inventory'!$B110,'ATL RAW'!$L:$L,'ATL GA Inventory'!H$3)+SUMIFS('ATL CR'!$J:$J,'ATL CR'!$I:$I,'ATL GA Inventory'!$B110,'ATL CR'!$L:$L,'ATL GA Inventory'!H$3)</f>
        <v>0</v>
      </c>
      <c r="I110" s="45">
        <f>SUMIFS('ATL RAW'!$J:$J,'ATL RAW'!$I:$I,'ATL GA Inventory'!$B110,'ATL RAW'!$L:$L,'ATL GA Inventory'!I$3)+SUMIFS('ATL CR'!$J:$J,'ATL CR'!$I:$I,'ATL GA Inventory'!$B110,'ATL CR'!$L:$L,'ATL GA Inventory'!I$3)</f>
        <v>0</v>
      </c>
      <c r="J110" s="45">
        <f>SUMIFS('ATL RAW'!$J:$J,'ATL RAW'!$I:$I,'ATL GA Inventory'!$B110,'ATL RAW'!$L:$L,'ATL GA Inventory'!J$3)+SUMIFS('ATL CR'!$J:$J,'ATL CR'!$I:$I,'ATL GA Inventory'!$B110,'ATL CR'!$L:$L,'ATL GA Inventory'!J$3)</f>
        <v>0</v>
      </c>
      <c r="K110" s="45">
        <f>SUMIFS('ATL RAW'!$J:$J,'ATL RAW'!$I:$I,'ATL GA Inventory'!$B110,'ATL RAW'!$L:$L,'ATL GA Inventory'!K$3)+SUMIFS('ATL CR'!$J:$J,'ATL CR'!$I:$I,'ATL GA Inventory'!$B110,'ATL CR'!$L:$L,'ATL GA Inventory'!K$3)</f>
        <v>0</v>
      </c>
      <c r="L110" s="45">
        <f>SUMIFS('ATL RAW'!$J:$J,'ATL RAW'!$I:$I,'ATL GA Inventory'!$B110,'ATL RAW'!$L:$L,'ATL GA Inventory'!L$3)+SUMIFS('ATL CR'!$J:$J,'ATL CR'!$I:$I,'ATL GA Inventory'!$B110,'ATL CR'!$L:$L,'ATL GA Inventory'!L$3)</f>
        <v>0</v>
      </c>
      <c r="M110" s="45">
        <f>SUMIFS('ATL RAW'!$J:$J,'ATL RAW'!$I:$I,'ATL GA Inventory'!$B110,'ATL RAW'!$L:$L,'ATL GA Inventory'!M$3)+SUMIFS('ATL CR'!$J:$J,'ATL CR'!$I:$I,'ATL GA Inventory'!$B110,'ATL CR'!$L:$L,'ATL GA Inventory'!M$3)</f>
        <v>0</v>
      </c>
      <c r="N110" s="45">
        <f>SUMIFS('ATL RAW'!$J:$J,'ATL RAW'!$I:$I,'ATL GA Inventory'!$B110,'ATL RAW'!$L:$L,'ATL GA Inventory'!N$3)+SUMIFS('ATL CR'!$J:$J,'ATL CR'!$I:$I,'ATL GA Inventory'!$B110,'ATL CR'!$L:$L,'ATL GA Inventory'!N$3)</f>
        <v>0</v>
      </c>
      <c r="O110" s="45">
        <f>SUMIFS('ATL RAW'!$J:$J,'ATL RAW'!$I:$I,'ATL GA Inventory'!$B110,'ATL RAW'!$L:$L,'ATL GA Inventory'!O$3)+SUMIFS('ATL CR'!$J:$J,'ATL CR'!$I:$I,'ATL GA Inventory'!$B110,'ATL CR'!$L:$L,'ATL GA Inventory'!O$3)</f>
        <v>0</v>
      </c>
      <c r="P110" s="45">
        <f>SUMIFS('ATL RAW'!$J:$J,'ATL RAW'!$I:$I,'ATL GA Inventory'!$B110,'ATL RAW'!$L:$L,'ATL GA Inventory'!P$3)+SUMIFS('ATL CR'!$J:$J,'ATL CR'!$I:$I,'ATL GA Inventory'!$B110,'ATL CR'!$L:$L,'ATL GA Inventory'!P$3)</f>
        <v>0</v>
      </c>
      <c r="Q110" s="45">
        <f>SUMIFS('ATL RAW'!$J:$J,'ATL RAW'!$I:$I,'ATL GA Inventory'!$B110,'ATL RAW'!$L:$L,'ATL GA Inventory'!Q$3)+SUMIFS('ATL CR'!$J:$J,'ATL CR'!$I:$I,'ATL GA Inventory'!$B110,'ATL CR'!$L:$L,'ATL GA Inventory'!Q$3)</f>
        <v>0</v>
      </c>
      <c r="R110" s="45">
        <f>SUMIFS('ATL RAW'!$J:$J,'ATL RAW'!$I:$I,'ATL GA Inventory'!$B110,'ATL RAW'!$L:$L,'ATL GA Inventory'!R$3)+SUMIFS('ATL CR'!$J:$J,'ATL CR'!$I:$I,'ATL GA Inventory'!$B110,'ATL CR'!$L:$L,'ATL GA Inventory'!R$3)</f>
        <v>0</v>
      </c>
      <c r="S110" s="45">
        <f>SUMIFS('ATL RAW'!$J:$J,'ATL RAW'!$I:$I,'ATL GA Inventory'!$B110,'ATL RAW'!$L:$L,'ATL GA Inventory'!S$3)+SUMIFS('ATL CR'!$J:$J,'ATL CR'!$I:$I,'ATL GA Inventory'!$B110,'ATL CR'!$L:$L,'ATL GA Inventory'!S$3)</f>
        <v>0</v>
      </c>
      <c r="T110" s="45">
        <f>SUMIFS('ATL RAW'!$J:$J,'ATL RAW'!$I:$I,'ATL GA Inventory'!$B110,'ATL RAW'!$L:$L,'ATL GA Inventory'!T$3)+SUMIFS('ATL CR'!$J:$J,'ATL CR'!$I:$I,'ATL GA Inventory'!$B110,'ATL CR'!$L:$L,'ATL GA Inventory'!T$3)</f>
        <v>0</v>
      </c>
      <c r="U110" s="45">
        <f>SUMIFS('ATL RAW'!$J:$J,'ATL RAW'!$I:$I,'ATL GA Inventory'!$B110,'ATL RAW'!$L:$L,'ATL GA Inventory'!U$3)+SUMIFS('ATL CR'!$J:$J,'ATL CR'!$I:$I,'ATL GA Inventory'!$B110,'ATL CR'!$L:$L,'ATL GA Inventory'!U$3)</f>
        <v>0</v>
      </c>
      <c r="V110" s="45">
        <f>SUMIFS('ATL RAW'!$J:$J,'ATL RAW'!$I:$I,'ATL GA Inventory'!$B110,'ATL RAW'!$L:$L,'ATL GA Inventory'!V$3)+SUMIFS('ATL CR'!$J:$J,'ATL CR'!$I:$I,'ATL GA Inventory'!$B110,'ATL CR'!$L:$L,'ATL GA Inventory'!V$3)</f>
        <v>0</v>
      </c>
      <c r="W110" s="45">
        <f>SUMIFS('ATL RAW'!$J:$J,'ATL RAW'!$I:$I,'ATL GA Inventory'!$B110,'ATL RAW'!$L:$L,'ATL GA Inventory'!W$3)+SUMIFS('ATL CR'!$J:$J,'ATL CR'!$I:$I,'ATL GA Inventory'!$B110,'ATL CR'!$L:$L,'ATL GA Inventory'!W$3)</f>
        <v>0</v>
      </c>
      <c r="X110" s="45">
        <f>SUMIFS('ATL RAW'!$J:$J,'ATL RAW'!$I:$I,'ATL GA Inventory'!$B110,'ATL RAW'!$L:$L,'ATL GA Inventory'!X$3)+SUMIFS('ATL CR'!$J:$J,'ATL CR'!$I:$I,'ATL GA Inventory'!$B110,'ATL CR'!$L:$L,'ATL GA Inventory'!X$3)</f>
        <v>0</v>
      </c>
      <c r="Y110" s="45">
        <f>SUMIFS('ATL RAW'!$J:$J,'ATL RAW'!$I:$I,'ATL GA Inventory'!$B110,'ATL RAW'!$L:$L,'ATL GA Inventory'!Y$3)+SUMIFS('ATL CR'!$J:$J,'ATL CR'!$I:$I,'ATL GA Inventory'!$B110,'ATL CR'!$L:$L,'ATL GA Inventory'!Y$3)</f>
        <v>0</v>
      </c>
      <c r="Z110" s="45">
        <f>SUMIFS('ATL RAW'!$J:$J,'ATL RAW'!$I:$I,'ATL GA Inventory'!$B110,'ATL RAW'!$L:$L,'ATL GA Inventory'!Z$3)+SUMIFS('ATL CR'!$J:$J,'ATL CR'!$I:$I,'ATL GA Inventory'!$B110,'ATL CR'!$L:$L,'ATL GA Inventory'!Z$3)</f>
        <v>0</v>
      </c>
      <c r="AA110" s="45">
        <f>SUMIFS('ATL RAW'!$J:$J,'ATL RAW'!$I:$I,'ATL GA Inventory'!$B110,'ATL RAW'!$L:$L,'ATL GA Inventory'!AA$3)+SUMIFS('ATL CR'!$J:$J,'ATL CR'!$I:$I,'ATL GA Inventory'!$B110,'ATL CR'!$L:$L,'ATL GA Inventory'!AA$3)</f>
        <v>0</v>
      </c>
      <c r="AB110" s="45">
        <f>SUMIFS('ATL RAW'!$J:$J,'ATL RAW'!$I:$I,'ATL GA Inventory'!$B110,'ATL RAW'!$L:$L,'ATL GA Inventory'!AB$3)+SUMIFS('ATL CR'!$J:$J,'ATL CR'!$I:$I,'ATL GA Inventory'!$B110,'ATL CR'!$L:$L,'ATL GA Inventory'!AB$3)</f>
        <v>0</v>
      </c>
      <c r="AC110" s="45">
        <f>SUMIFS('ATL RAW'!$J:$J,'ATL RAW'!$I:$I,'ATL GA Inventory'!$B110,'ATL RAW'!$L:$L,'ATL GA Inventory'!AC$3)+SUMIFS('ATL CR'!$J:$J,'ATL CR'!$I:$I,'ATL GA Inventory'!$B110,'ATL CR'!$L:$L,'ATL GA Inventory'!AC$3)</f>
        <v>0</v>
      </c>
      <c r="AD110" s="45">
        <f>SUMIFS('ATL RAW'!$J:$J,'ATL RAW'!$I:$I,'ATL GA Inventory'!$B110,'ATL RAW'!$L:$L,'ATL GA Inventory'!AD$3)+SUMIFS('ATL CR'!$J:$J,'ATL CR'!$I:$I,'ATL GA Inventory'!$B110,'ATL CR'!$L:$L,'ATL GA Inventory'!AD$3)</f>
        <v>0</v>
      </c>
      <c r="AE110" s="45">
        <f>SUMIFS('ATL RAW'!$J:$J,'ATL RAW'!$I:$I,'ATL GA Inventory'!$B110,'ATL RAW'!$L:$L,'ATL GA Inventory'!AE$3)+SUMIFS('ATL CR'!$J:$J,'ATL CR'!$I:$I,'ATL GA Inventory'!$B110,'ATL CR'!$L:$L,'ATL GA Inventory'!AE$3)</f>
        <v>0</v>
      </c>
      <c r="AF110" s="45">
        <f>SUMIFS('ATL RAW'!$J:$J,'ATL RAW'!$I:$I,'ATL GA Inventory'!$B110,'ATL RAW'!$L:$L,'ATL GA Inventory'!AF$3)+SUMIFS('ATL CR'!$J:$J,'ATL CR'!$I:$I,'ATL GA Inventory'!$B110,'ATL CR'!$L:$L,'ATL GA Inventory'!AF$3)</f>
        <v>0</v>
      </c>
      <c r="AG110" s="45">
        <f>SUMIFS('ATL RAW'!$J:$J,'ATL RAW'!$I:$I,'ATL GA Inventory'!$B110,'ATL RAW'!$L:$L,'ATL GA Inventory'!AG$3)+SUMIFS('ATL CR'!$J:$J,'ATL CR'!$I:$I,'ATL GA Inventory'!$B110,'ATL CR'!$L:$L,'ATL GA Inventory'!AG$3)</f>
        <v>0</v>
      </c>
      <c r="AH110" s="45">
        <f>SUMIFS('ATL RAW'!$J:$J,'ATL RAW'!$I:$I,'ATL GA Inventory'!$B110,'ATL RAW'!$L:$L,'ATL GA Inventory'!AH$3)+SUMIFS('ATL CR'!$J:$J,'ATL CR'!$I:$I,'ATL GA Inventory'!$B110,'ATL CR'!$L:$L,'ATL GA Inventory'!AH$3)</f>
        <v>0</v>
      </c>
      <c r="AI110" s="45">
        <f>SUMIFS('ATL RAW'!$J:$J,'ATL RAW'!$I:$I,'ATL GA Inventory'!$B110,'ATL RAW'!$L:$L,'ATL GA Inventory'!AI$3)+SUMIFS('ATL CR'!$J:$J,'ATL CR'!$I:$I,'ATL GA Inventory'!$B110,'ATL CR'!$L:$L,'ATL GA Inventory'!AI$3)</f>
        <v>0</v>
      </c>
      <c r="AJ110" s="45">
        <f>SUMIFS('ATL RAW'!$J:$J,'ATL RAW'!$I:$I,'ATL GA Inventory'!$B110,'ATL RAW'!$L:$L,'ATL GA Inventory'!AJ$3)+SUMIFS('ATL CR'!$J:$J,'ATL CR'!$I:$I,'ATL GA Inventory'!$B110,'ATL CR'!$L:$L,'ATL GA Inventory'!AJ$3)</f>
        <v>0</v>
      </c>
      <c r="AK110" s="45">
        <f>SUMIFS('ATL RAW'!$J:$J,'ATL RAW'!$I:$I,'ATL GA Inventory'!$B110,'ATL RAW'!$L:$L,'ATL GA Inventory'!AK$3)+SUMIFS('ATL CR'!$J:$J,'ATL CR'!$I:$I,'ATL GA Inventory'!$B110,'ATL CR'!$L:$L,'ATL GA Inventory'!AK$3)</f>
        <v>0</v>
      </c>
      <c r="AL110" s="45">
        <f>SUMIFS('ATL RAW'!$J:$J,'ATL RAW'!$I:$I,'ATL GA Inventory'!$B110,'ATL RAW'!$L:$L,'ATL GA Inventory'!AL$3)+SUMIFS('ATL CR'!$J:$J,'ATL CR'!$I:$I,'ATL GA Inventory'!$B110,'ATL CR'!$L:$L,'ATL GA Inventory'!AL$3)</f>
        <v>0</v>
      </c>
      <c r="AM110" s="45">
        <f>SUMIFS('ATL RAW'!$J:$J,'ATL RAW'!$I:$I,'ATL GA Inventory'!$B110,'ATL RAW'!$L:$L,'ATL GA Inventory'!AM$3)+SUMIFS('ATL CR'!$J:$J,'ATL CR'!$I:$I,'ATL GA Inventory'!$B110,'ATL CR'!$L:$L,'ATL GA Inventory'!AM$3)</f>
        <v>0</v>
      </c>
      <c r="AN110" s="45">
        <f>SUMIFS('ATL RAW'!$J:$J,'ATL RAW'!$I:$I,'ATL GA Inventory'!$B110,'ATL RAW'!$L:$L,'ATL GA Inventory'!AN$3)+SUMIFS('ATL CR'!$J:$J,'ATL CR'!$I:$I,'ATL GA Inventory'!$B110,'ATL CR'!$L:$L,'ATL GA Inventory'!AN$3)</f>
        <v>0</v>
      </c>
      <c r="AO110" s="45">
        <f>SUMIFS('ATL RAW'!$J:$J,'ATL RAW'!$I:$I,'ATL GA Inventory'!$B110,'ATL RAW'!$L:$L,'ATL GA Inventory'!AO$3)+SUMIFS('ATL CR'!$J:$J,'ATL CR'!$I:$I,'ATL GA Inventory'!$B110,'ATL CR'!$L:$L,'ATL GA Inventory'!AO$3)</f>
        <v>0</v>
      </c>
      <c r="AP110" s="45">
        <f>SUMIFS('ATL RAW'!$J:$J,'ATL RAW'!$I:$I,'ATL GA Inventory'!$B110,'ATL RAW'!$L:$L,'ATL GA Inventory'!AP$3)+SUMIFS('ATL CR'!$J:$J,'ATL CR'!$I:$I,'ATL GA Inventory'!$B110,'ATL CR'!$L:$L,'ATL GA Inventory'!AP$3)</f>
        <v>0</v>
      </c>
      <c r="AQ110" s="45">
        <f>SUMIFS('ATL RAW'!$J:$J,'ATL RAW'!$I:$I,'ATL GA Inventory'!$B110,'ATL RAW'!$L:$L,'ATL GA Inventory'!AQ$3)+SUMIFS('ATL CR'!$J:$J,'ATL CR'!$I:$I,'ATL GA Inventory'!$B110,'ATL CR'!$L:$L,'ATL GA Inventory'!AQ$3)</f>
        <v>0</v>
      </c>
      <c r="AR110" s="45">
        <f>SUMIFS('ATL RAW'!$J:$J,'ATL RAW'!$I:$I,'ATL GA Inventory'!$B110,'ATL RAW'!$L:$L,'ATL GA Inventory'!AR$3)+SUMIFS('ATL CR'!$J:$J,'ATL CR'!$I:$I,'ATL GA Inventory'!$B110,'ATL CR'!$L:$L,'ATL GA Inventory'!AR$3)</f>
        <v>0</v>
      </c>
      <c r="AS110" s="45">
        <f>SUMIFS('ATL RAW'!$J:$J,'ATL RAW'!$I:$I,'ATL GA Inventory'!$B110,'ATL RAW'!$L:$L,'ATL GA Inventory'!AS$3)+SUMIFS('ATL CR'!$J:$J,'ATL CR'!$I:$I,'ATL GA Inventory'!$B110,'ATL CR'!$L:$L,'ATL GA Inventory'!AS$3)</f>
        <v>0</v>
      </c>
      <c r="AT110" s="45">
        <f>SUMIFS('ATL RAW'!$J:$J,'ATL RAW'!$I:$I,'ATL GA Inventory'!$B110,'ATL RAW'!$L:$L,'ATL GA Inventory'!AT$3)+SUMIFS('ATL CR'!$J:$J,'ATL CR'!$I:$I,'ATL GA Inventory'!$B110,'ATL CR'!$L:$L,'ATL GA Inventory'!AT$3)</f>
        <v>0</v>
      </c>
      <c r="AU110" s="45">
        <f>SUMIFS('ATL RAW'!$J:$J,'ATL RAW'!$I:$I,'ATL GA Inventory'!$B110,'ATL RAW'!$L:$L,'ATL GA Inventory'!AU$3)+SUMIFS('ATL CR'!$J:$J,'ATL CR'!$I:$I,'ATL GA Inventory'!$B110,'ATL CR'!$L:$L,'ATL GA Inventory'!AU$3)</f>
        <v>0</v>
      </c>
      <c r="AV110" s="45">
        <f>SUMIFS('ATL RAW'!$J:$J,'ATL RAW'!$I:$I,'ATL GA Inventory'!$B110,'ATL RAW'!$L:$L,'ATL GA Inventory'!AV$3)+SUMIFS('ATL CR'!$J:$J,'ATL CR'!$I:$I,'ATL GA Inventory'!$B110,'ATL CR'!$L:$L,'ATL GA Inventory'!AV$3)</f>
        <v>0</v>
      </c>
      <c r="AW110" s="45">
        <f>SUMIFS('ATL RAW'!$J:$J,'ATL RAW'!$I:$I,'ATL GA Inventory'!$B110,'ATL RAW'!$L:$L,'ATL GA Inventory'!AW$3)+SUMIFS('ATL CR'!$J:$J,'ATL CR'!$I:$I,'ATL GA Inventory'!$B110,'ATL CR'!$L:$L,'ATL GA Inventory'!AW$3)</f>
        <v>0</v>
      </c>
      <c r="AX110" s="45">
        <f>SUMIFS('ATL RAW'!$J:$J,'ATL RAW'!$I:$I,'ATL GA Inventory'!$B110,'ATL RAW'!$L:$L,'ATL GA Inventory'!AX$3)+SUMIFS('ATL CR'!$J:$J,'ATL CR'!$I:$I,'ATL GA Inventory'!$B110,'ATL CR'!$L:$L,'ATL GA Inventory'!AX$3)</f>
        <v>0</v>
      </c>
      <c r="AY110" s="45">
        <f>SUMIFS('ATL RAW'!$J:$J,'ATL RAW'!$I:$I,'ATL GA Inventory'!$B110,'ATL RAW'!$L:$L,'ATL GA Inventory'!AY$3)+SUMIFS('ATL CR'!$J:$J,'ATL CR'!$I:$I,'ATL GA Inventory'!$B110,'ATL CR'!$L:$L,'ATL GA Inventory'!AY$3)</f>
        <v>0</v>
      </c>
      <c r="AZ110" s="45">
        <f>SUMIFS('ATL RAW'!$J:$J,'ATL RAW'!$I:$I,'ATL GA Inventory'!$B110,'ATL RAW'!$L:$L,'ATL GA Inventory'!AZ$3)+SUMIFS('ATL CR'!$J:$J,'ATL CR'!$I:$I,'ATL GA Inventory'!$B110,'ATL CR'!$L:$L,'ATL GA Inventory'!AZ$3)</f>
        <v>0</v>
      </c>
      <c r="BA110" s="45">
        <f>SUMIFS('ATL RAW'!$J:$J,'ATL RAW'!$I:$I,'ATL GA Inventory'!$B110,'ATL RAW'!$L:$L,'ATL GA Inventory'!BA$3)+SUMIFS('ATL CR'!$J:$J,'ATL CR'!$I:$I,'ATL GA Inventory'!$B110,'ATL CR'!$L:$L,'ATL GA Inventory'!BA$3)</f>
        <v>0</v>
      </c>
      <c r="BB110" s="45">
        <f>SUMIFS('ATL RAW'!$J:$J,'ATL RAW'!$I:$I,'ATL GA Inventory'!$B110,'ATL RAW'!$L:$L,'ATL GA Inventory'!BB$3)+SUMIFS('ATL CR'!$J:$J,'ATL CR'!$I:$I,'ATL GA Inventory'!$B110,'ATL CR'!$L:$L,'ATL GA Inventory'!BB$3)</f>
        <v>0</v>
      </c>
      <c r="BC110" s="45">
        <f>SUMIFS('ATL RAW'!$J:$J,'ATL RAW'!$I:$I,'ATL GA Inventory'!$B110,'ATL RAW'!$L:$L,'ATL GA Inventory'!BC$3)+SUMIFS('ATL CR'!$J:$J,'ATL CR'!$I:$I,'ATL GA Inventory'!$B110,'ATL CR'!$L:$L,'ATL GA Inventory'!BC$3)</f>
        <v>0</v>
      </c>
      <c r="BD110" s="45">
        <f>SUMIFS('ATL RAW'!$J:$J,'ATL RAW'!$I:$I,'ATL GA Inventory'!$B110,'ATL RAW'!$L:$L,'ATL GA Inventory'!BD$3)+SUMIFS('ATL CR'!$J:$J,'ATL CR'!$I:$I,'ATL GA Inventory'!$B110,'ATL CR'!$L:$L,'ATL GA Inventory'!BD$3)</f>
        <v>0</v>
      </c>
      <c r="BE110" s="45">
        <f>SUMIFS('ATL RAW'!$J:$J,'ATL RAW'!$I:$I,'ATL GA Inventory'!$B110,'ATL RAW'!$L:$L,'ATL GA Inventory'!BE$3)+SUMIFS('ATL CR'!$J:$J,'ATL CR'!$I:$I,'ATL GA Inventory'!$B110,'ATL CR'!$L:$L,'ATL GA Inventory'!BE$3)</f>
        <v>0</v>
      </c>
      <c r="BF110" s="45">
        <f>SUMIFS('ATL RAW'!$J:$J,'ATL RAW'!$I:$I,'ATL GA Inventory'!$B110,'ATL RAW'!$L:$L,'ATL GA Inventory'!BF$3)+SUMIFS('ATL CR'!$J:$J,'ATL CR'!$I:$I,'ATL GA Inventory'!$B110,'ATL CR'!$L:$L,'ATL GA Inventory'!BF$3)</f>
        <v>0</v>
      </c>
      <c r="BG110" s="45">
        <f>SUMIFS('ATL RAW'!$J:$J,'ATL RAW'!$I:$I,'ATL GA Inventory'!$B110,'ATL RAW'!$L:$L,'ATL GA Inventory'!BG$3)+SUMIFS('ATL CR'!$J:$J,'ATL CR'!$I:$I,'ATL GA Inventory'!$B110,'ATL CR'!$L:$L,'ATL GA Inventory'!BG$3)</f>
        <v>0</v>
      </c>
      <c r="BH110" s="45">
        <f>SUMIFS('ATL RAW'!$J:$J,'ATL RAW'!$I:$I,'ATL GA Inventory'!$B110,'ATL RAW'!$L:$L,'ATL GA Inventory'!BH$3)+SUMIFS('ATL CR'!$J:$J,'ATL CR'!$I:$I,'ATL GA Inventory'!$B110,'ATL CR'!$L:$L,'ATL GA Inventory'!BH$3)</f>
        <v>0</v>
      </c>
      <c r="BI110" s="45">
        <f>SUMIFS('ATL RAW'!$J:$J,'ATL RAW'!$I:$I,'ATL GA Inventory'!$B110,'ATL RAW'!$L:$L,'ATL GA Inventory'!BI$3)+SUMIFS('ATL CR'!$J:$J,'ATL CR'!$I:$I,'ATL GA Inventory'!$B110,'ATL CR'!$L:$L,'ATL GA Inventory'!BI$3)</f>
        <v>0</v>
      </c>
      <c r="BJ110" s="45">
        <f>SUMIFS('ATL RAW'!$J:$J,'ATL RAW'!$I:$I,'ATL GA Inventory'!$B110,'ATL RAW'!$L:$L,'ATL GA Inventory'!BJ$3)+SUMIFS('ATL CR'!$J:$J,'ATL CR'!$I:$I,'ATL GA Inventory'!$B110,'ATL CR'!$L:$L,'ATL GA Inventory'!BJ$3)</f>
        <v>0</v>
      </c>
      <c r="BK110" s="45">
        <f>SUMIFS('ATL RAW'!$J:$J,'ATL RAW'!$I:$I,'ATL GA Inventory'!$B110,'ATL RAW'!$L:$L,'ATL GA Inventory'!BK$3)+SUMIFS('ATL CR'!$J:$J,'ATL CR'!$I:$I,'ATL GA Inventory'!$B110,'ATL CR'!$L:$L,'ATL GA Inventory'!BK$3)</f>
        <v>0</v>
      </c>
      <c r="BL110" s="45">
        <f>SUMIFS('ATL RAW'!$J:$J,'ATL RAW'!$I:$I,'ATL GA Inventory'!$B110,'ATL RAW'!$L:$L,'ATL GA Inventory'!BL$3)+SUMIFS('ATL CR'!$J:$J,'ATL CR'!$I:$I,'ATL GA Inventory'!$B110,'ATL CR'!$L:$L,'ATL GA Inventory'!BL$3)</f>
        <v>0</v>
      </c>
      <c r="BM110" s="45">
        <f>SUMIFS('ATL RAW'!$J:$J,'ATL RAW'!$I:$I,'ATL GA Inventory'!$B110,'ATL RAW'!$L:$L,'ATL GA Inventory'!BM$3)+SUMIFS('ATL CR'!$J:$J,'ATL CR'!$I:$I,'ATL GA Inventory'!$B110,'ATL CR'!$L:$L,'ATL GA Inventory'!BM$3)</f>
        <v>0</v>
      </c>
      <c r="BN110" s="45">
        <f>SUMIFS('ATL RAW'!$J:$J,'ATL RAW'!$I:$I,'ATL GA Inventory'!$B110,'ATL RAW'!$L:$L,'ATL GA Inventory'!BN$3)+SUMIFS('ATL CR'!$J:$J,'ATL CR'!$I:$I,'ATL GA Inventory'!$B110,'ATL CR'!$L:$L,'ATL GA Inventory'!BN$3)</f>
        <v>0</v>
      </c>
      <c r="BO110" s="45">
        <f>SUMIFS('ATL RAW'!$J:$J,'ATL RAW'!$I:$I,'ATL GA Inventory'!$B110,'ATL RAW'!$L:$L,'ATL GA Inventory'!BO$3)+SUMIFS('ATL CR'!$J:$J,'ATL CR'!$I:$I,'ATL GA Inventory'!$B110,'ATL CR'!$L:$L,'ATL GA Inventory'!BO$3)</f>
        <v>0</v>
      </c>
      <c r="BP110" s="45">
        <f>SUMIFS('ATL RAW'!$J:$J,'ATL RAW'!$I:$I,'ATL GA Inventory'!$B110,'ATL RAW'!$L:$L,'ATL GA Inventory'!BP$3)+SUMIFS('ATL CR'!$J:$J,'ATL CR'!$I:$I,'ATL GA Inventory'!$B110,'ATL CR'!$L:$L,'ATL GA Inventory'!BP$3)</f>
        <v>0</v>
      </c>
      <c r="BQ110" s="45">
        <f>SUMIFS('ATL RAW'!$J:$J,'ATL RAW'!$I:$I,'ATL GA Inventory'!$B110,'ATL RAW'!$L:$L,'ATL GA Inventory'!BQ$3)+SUMIFS('ATL CR'!$J:$J,'ATL CR'!$I:$I,'ATL GA Inventory'!$B110,'ATL CR'!$L:$L,'ATL GA Inventory'!BQ$3)</f>
        <v>0</v>
      </c>
      <c r="BR110" s="45">
        <f>SUMIFS('ATL RAW'!$J:$J,'ATL RAW'!$I:$I,'ATL GA Inventory'!$B110,'ATL RAW'!$L:$L,'ATL GA Inventory'!BR$3)+SUMIFS('ATL CR'!$J:$J,'ATL CR'!$I:$I,'ATL GA Inventory'!$B110,'ATL CR'!$L:$L,'ATL GA Inventory'!BR$3)</f>
        <v>0</v>
      </c>
      <c r="BS110" s="45">
        <f>SUMIFS('ATL RAW'!$J:$J,'ATL RAW'!$I:$I,'ATL GA Inventory'!$B110,'ATL RAW'!$L:$L,'ATL GA Inventory'!BS$3)+SUMIFS('ATL CR'!$J:$J,'ATL CR'!$I:$I,'ATL GA Inventory'!$B110,'ATL CR'!$L:$L,'ATL GA Inventory'!BS$3)</f>
        <v>0</v>
      </c>
      <c r="BT110" s="45">
        <f>SUMIFS('ATL RAW'!$J:$J,'ATL RAW'!$I:$I,'ATL GA Inventory'!$B110,'ATL RAW'!$L:$L,'ATL GA Inventory'!BT$3)+SUMIFS('ATL CR'!$J:$J,'ATL CR'!$I:$I,'ATL GA Inventory'!$B110,'ATL CR'!$L:$L,'ATL GA Inventory'!BT$3)</f>
        <v>0</v>
      </c>
      <c r="BU110" s="45">
        <f>SUMIFS('ATL RAW'!$J:$J,'ATL RAW'!$I:$I,'ATL GA Inventory'!$B110,'ATL RAW'!$L:$L,'ATL GA Inventory'!BU$3)+SUMIFS('ATL CR'!$J:$J,'ATL CR'!$I:$I,'ATL GA Inventory'!$B110,'ATL CR'!$L:$L,'ATL GA Inventory'!BU$3)</f>
        <v>0</v>
      </c>
      <c r="BV110" s="45">
        <f>SUMIFS('ATL RAW'!$J:$J,'ATL RAW'!$I:$I,'ATL GA Inventory'!$B110,'ATL RAW'!$L:$L,'ATL GA Inventory'!BV$3)+SUMIFS('ATL CR'!$J:$J,'ATL CR'!$I:$I,'ATL GA Inventory'!$B110,'ATL CR'!$L:$L,'ATL GA Inventory'!BV$3)</f>
        <v>0</v>
      </c>
      <c r="BW110" s="45">
        <f>SUMIFS('ATL RAW'!$J:$J,'ATL RAW'!$I:$I,'ATL GA Inventory'!$B110,'ATL RAW'!$L:$L,'ATL GA Inventory'!BW$3)+SUMIFS('ATL CR'!$J:$J,'ATL CR'!$I:$I,'ATL GA Inventory'!$B110,'ATL CR'!$L:$L,'ATL GA Inventory'!BW$3)</f>
        <v>0</v>
      </c>
      <c r="BX110" s="45">
        <f>SUMIFS('ATL RAW'!$J:$J,'ATL RAW'!$I:$I,'ATL GA Inventory'!$B110,'ATL RAW'!$L:$L,'ATL GA Inventory'!BX$3)+SUMIFS('ATL CR'!$J:$J,'ATL CR'!$I:$I,'ATL GA Inventory'!$B110,'ATL CR'!$L:$L,'ATL GA Inventory'!BX$3)</f>
        <v>0</v>
      </c>
      <c r="BY110" s="45">
        <f>SUMIFS('ATL RAW'!$J:$J,'ATL RAW'!$I:$I,'ATL GA Inventory'!$B110,'ATL RAW'!$L:$L,'ATL GA Inventory'!BY$3)+SUMIFS('ATL CR'!$J:$J,'ATL CR'!$I:$I,'ATL GA Inventory'!$B110,'ATL CR'!$L:$L,'ATL GA Inventory'!BY$3)</f>
        <v>0</v>
      </c>
      <c r="BZ110" s="45">
        <f>SUMIFS('ATL RAW'!$J:$J,'ATL RAW'!$I:$I,'ATL GA Inventory'!$B110,'ATL RAW'!$L:$L,'ATL GA Inventory'!BZ$3)+SUMIFS('ATL CR'!$J:$J,'ATL CR'!$I:$I,'ATL GA Inventory'!$B110,'ATL CR'!$L:$L,'ATL GA Inventory'!BZ$3)</f>
        <v>0</v>
      </c>
      <c r="CA110" s="45">
        <f>SUMIFS('ATL RAW'!$J:$J,'ATL RAW'!$I:$I,'ATL GA Inventory'!$B110,'ATL RAW'!$L:$L,'ATL GA Inventory'!CA$3)+SUMIFS('ATL CR'!$J:$J,'ATL CR'!$I:$I,'ATL GA Inventory'!$B110,'ATL CR'!$L:$L,'ATL GA Inventory'!CA$3)</f>
        <v>0</v>
      </c>
      <c r="CB110" s="45">
        <f>SUMIFS('ATL RAW'!$J:$J,'ATL RAW'!$I:$I,'ATL GA Inventory'!$B110,'ATL RAW'!$L:$L,'ATL GA Inventory'!CB$3)+SUMIFS('ATL CR'!$J:$J,'ATL CR'!$I:$I,'ATL GA Inventory'!$B110,'ATL CR'!$L:$L,'ATL GA Inventory'!CB$3)</f>
        <v>0</v>
      </c>
      <c r="CC110" s="45">
        <f>SUMIFS('ATL RAW'!$J:$J,'ATL RAW'!$I:$I,'ATL GA Inventory'!$B110,'ATL RAW'!$L:$L,'ATL GA Inventory'!CC$3)+SUMIFS('ATL CR'!$J:$J,'ATL CR'!$I:$I,'ATL GA Inventory'!$B110,'ATL CR'!$L:$L,'ATL GA Inventory'!CC$3)</f>
        <v>0</v>
      </c>
      <c r="CD110" s="45">
        <f>SUMIFS('ATL RAW'!$J:$J,'ATL RAW'!$I:$I,'ATL GA Inventory'!$B110,'ATL RAW'!$L:$L,'ATL GA Inventory'!CD$3)+SUMIFS('ATL CR'!$J:$J,'ATL CR'!$I:$I,'ATL GA Inventory'!$B110,'ATL CR'!$L:$L,'ATL GA Inventory'!CD$3)</f>
        <v>0</v>
      </c>
      <c r="CE110" s="45">
        <f>SUMIFS('ATL RAW'!$J:$J,'ATL RAW'!$I:$I,'ATL GA Inventory'!$B110,'ATL RAW'!$L:$L,'ATL GA Inventory'!CE$3)+SUMIFS('ATL CR'!$J:$J,'ATL CR'!$I:$I,'ATL GA Inventory'!$B110,'ATL CR'!$L:$L,'ATL GA Inventory'!CE$3)</f>
        <v>0</v>
      </c>
      <c r="CF110" s="45">
        <f>SUMIFS('ATL RAW'!$J:$J,'ATL RAW'!$I:$I,'ATL GA Inventory'!$B110,'ATL RAW'!$L:$L,'ATL GA Inventory'!CF$3)+SUMIFS('ATL CR'!$J:$J,'ATL CR'!$I:$I,'ATL GA Inventory'!$B110,'ATL CR'!$L:$L,'ATL GA Inventory'!CF$3)</f>
        <v>0</v>
      </c>
      <c r="CG110" s="45">
        <f>SUMIFS('ATL RAW'!$J:$J,'ATL RAW'!$I:$I,'ATL GA Inventory'!$B110,'ATL RAW'!$L:$L,'ATL GA Inventory'!CG$3)+SUMIFS('ATL CR'!$J:$J,'ATL CR'!$I:$I,'ATL GA Inventory'!$B110,'ATL CR'!$L:$L,'ATL GA Inventory'!CG$3)</f>
        <v>0</v>
      </c>
      <c r="CH110" s="45">
        <f>SUMIFS('ATL RAW'!$J:$J,'ATL RAW'!$I:$I,'ATL GA Inventory'!$B110,'ATL RAW'!$L:$L,'ATL GA Inventory'!CH$3)+SUMIFS('ATL CR'!$J:$J,'ATL CR'!$I:$I,'ATL GA Inventory'!$B110,'ATL CR'!$L:$L,'ATL GA Inventory'!CH$3)</f>
        <v>0</v>
      </c>
      <c r="CI110" s="45">
        <f>SUMIFS('ATL RAW'!$J:$J,'ATL RAW'!$I:$I,'ATL GA Inventory'!$B110,'ATL RAW'!$L:$L,'ATL GA Inventory'!CI$3)+SUMIFS('ATL CR'!$J:$J,'ATL CR'!$I:$I,'ATL GA Inventory'!$B110,'ATL CR'!$L:$L,'ATL GA Inventory'!CI$3)</f>
        <v>0</v>
      </c>
      <c r="CJ110" s="45">
        <f>SUMIFS('ATL RAW'!$J:$J,'ATL RAW'!$I:$I,'ATL GA Inventory'!$B110,'ATL RAW'!$L:$L,'ATL GA Inventory'!CJ$3)+SUMIFS('ATL CR'!$J:$J,'ATL CR'!$I:$I,'ATL GA Inventory'!$B110,'ATL CR'!$L:$L,'ATL GA Inventory'!CJ$3)</f>
        <v>0</v>
      </c>
      <c r="CK110" s="45">
        <f>SUMIFS('ATL RAW'!$J:$J,'ATL RAW'!$I:$I,'ATL GA Inventory'!$B110,'ATL RAW'!$L:$L,'ATL GA Inventory'!CK$3)+SUMIFS('ATL CR'!$J:$J,'ATL CR'!$I:$I,'ATL GA Inventory'!$B110,'ATL CR'!$L:$L,'ATL GA Inventory'!CK$3)</f>
        <v>0</v>
      </c>
      <c r="CL110" s="45">
        <f>SUMIFS('ATL RAW'!$J:$J,'ATL RAW'!$I:$I,'ATL GA Inventory'!$B110,'ATL RAW'!$L:$L,'ATL GA Inventory'!CL$3)+SUMIFS('ATL CR'!$J:$J,'ATL CR'!$I:$I,'ATL GA Inventory'!$B110,'ATL CR'!$L:$L,'ATL GA Inventory'!CL$3)</f>
        <v>0</v>
      </c>
      <c r="CM110" s="45">
        <f>SUMIFS('ATL RAW'!$J:$J,'ATL RAW'!$I:$I,'ATL GA Inventory'!$B110,'ATL RAW'!$L:$L,'ATL GA Inventory'!CM$3)+SUMIFS('ATL CR'!$J:$J,'ATL CR'!$I:$I,'ATL GA Inventory'!$B110,'ATL CR'!$L:$L,'ATL GA Inventory'!CM$3)</f>
        <v>0</v>
      </c>
      <c r="CN110" s="45">
        <f>SUMIFS('ATL RAW'!$J:$J,'ATL RAW'!$I:$I,'ATL GA Inventory'!$B110,'ATL RAW'!$L:$L,'ATL GA Inventory'!CN$3)+SUMIFS('ATL CR'!$J:$J,'ATL CR'!$I:$I,'ATL GA Inventory'!$B110,'ATL CR'!$L:$L,'ATL GA Inventory'!CN$3)</f>
        <v>0</v>
      </c>
      <c r="CO110" s="45">
        <f>SUMIFS('ATL RAW'!$J:$J,'ATL RAW'!$I:$I,'ATL GA Inventory'!$B110,'ATL RAW'!$L:$L,'ATL GA Inventory'!CO$3)+SUMIFS('ATL CR'!$J:$J,'ATL CR'!$I:$I,'ATL GA Inventory'!$B110,'ATL CR'!$L:$L,'ATL GA Inventory'!CO$3)</f>
        <v>0</v>
      </c>
      <c r="CP110" s="45">
        <f>SUMIFS('ATL RAW'!$J:$J,'ATL RAW'!$I:$I,'ATL GA Inventory'!$B110,'ATL RAW'!$L:$L,'ATL GA Inventory'!CP$3)+SUMIFS('ATL CR'!$J:$J,'ATL CR'!$I:$I,'ATL GA Inventory'!$B110,'ATL CR'!$L:$L,'ATL GA Inventory'!CP$3)</f>
        <v>0</v>
      </c>
      <c r="CQ110" s="45">
        <f>SUMIFS('ATL RAW'!$J:$J,'ATL RAW'!$I:$I,'ATL GA Inventory'!$B110,'ATL RAW'!$L:$L,'ATL GA Inventory'!CQ$3)+SUMIFS('ATL CR'!$J:$J,'ATL CR'!$I:$I,'ATL GA Inventory'!$B110,'ATL CR'!$L:$L,'ATL GA Inventory'!CQ$3)</f>
        <v>0</v>
      </c>
      <c r="CR110" s="45">
        <f>SUMIFS('ATL RAW'!$J:$J,'ATL RAW'!$I:$I,'ATL GA Inventory'!$B110,'ATL RAW'!$L:$L,'ATL GA Inventory'!CR$3)+SUMIFS('ATL CR'!$J:$J,'ATL CR'!$I:$I,'ATL GA Inventory'!$B110,'ATL CR'!$L:$L,'ATL GA Inventory'!CR$3)</f>
        <v>0</v>
      </c>
      <c r="CS110" s="45">
        <f>SUMIFS('ATL RAW'!$J:$J,'ATL RAW'!$I:$I,'ATL GA Inventory'!$B110,'ATL RAW'!$L:$L,'ATL GA Inventory'!CS$3)+SUMIFS('ATL CR'!$J:$J,'ATL CR'!$I:$I,'ATL GA Inventory'!$B110,'ATL CR'!$L:$L,'ATL GA Inventory'!CS$3)</f>
        <v>0</v>
      </c>
      <c r="CT110" s="45">
        <f>SUMIFS('ATL RAW'!$J:$J,'ATL RAW'!$I:$I,'ATL GA Inventory'!$B110,'ATL RAW'!$L:$L,'ATL GA Inventory'!CT$3)+SUMIFS('ATL CR'!$J:$J,'ATL CR'!$I:$I,'ATL GA Inventory'!$B110,'ATL CR'!$L:$L,'ATL GA Inventory'!CT$3)</f>
        <v>0</v>
      </c>
      <c r="CU110" s="45">
        <f>SUMIFS('ATL RAW'!$J:$J,'ATL RAW'!$I:$I,'ATL GA Inventory'!$B110,'ATL RAW'!$L:$L,'ATL GA Inventory'!CU$3)+SUMIFS('ATL CR'!$J:$J,'ATL CR'!$I:$I,'ATL GA Inventory'!$B110,'ATL CR'!$L:$L,'ATL GA Inventory'!CU$3)</f>
        <v>0</v>
      </c>
      <c r="CV110" s="45">
        <f>SUMIFS('ATL RAW'!$J:$J,'ATL RAW'!$I:$I,'ATL GA Inventory'!$B110,'ATL RAW'!$L:$L,'ATL GA Inventory'!CV$3)+SUMIFS('ATL CR'!$J:$J,'ATL CR'!$I:$I,'ATL GA Inventory'!$B110,'ATL CR'!$L:$L,'ATL GA Inventory'!CV$3)</f>
        <v>0</v>
      </c>
      <c r="CW110" s="45">
        <f>SUMIFS('ATL RAW'!$J:$J,'ATL RAW'!$I:$I,'ATL GA Inventory'!$B110,'ATL RAW'!$L:$L,'ATL GA Inventory'!CW$3)+SUMIFS('ATL CR'!$J:$J,'ATL CR'!$I:$I,'ATL GA Inventory'!$B110,'ATL CR'!$L:$L,'ATL GA Inventory'!CW$3)</f>
        <v>0</v>
      </c>
      <c r="CX110" s="45">
        <f>SUMIFS('ATL RAW'!$J:$J,'ATL RAW'!$I:$I,'ATL GA Inventory'!$B110,'ATL RAW'!$L:$L,'ATL GA Inventory'!CX$3)+SUMIFS('ATL CR'!$J:$J,'ATL CR'!$I:$I,'ATL GA Inventory'!$B110,'ATL CR'!$L:$L,'ATL GA Inventory'!CX$3)</f>
        <v>0</v>
      </c>
      <c r="CY110" s="45">
        <f>SUMIFS('ATL RAW'!$J:$J,'ATL RAW'!$I:$I,'ATL GA Inventory'!$B110,'ATL RAW'!$L:$L,'ATL GA Inventory'!CY$3)+SUMIFS('ATL CR'!$J:$J,'ATL CR'!$I:$I,'ATL GA Inventory'!$B110,'ATL CR'!$L:$L,'ATL GA Inventory'!CY$3)</f>
        <v>0</v>
      </c>
      <c r="CZ110" s="45">
        <f>SUMIFS('ATL RAW'!$J:$J,'ATL RAW'!$I:$I,'ATL GA Inventory'!$B110,'ATL RAW'!$L:$L,'ATL GA Inventory'!CZ$3)+SUMIFS('ATL CR'!$J:$J,'ATL CR'!$I:$I,'ATL GA Inventory'!$B110,'ATL CR'!$L:$L,'ATL GA Inventory'!CZ$3)</f>
        <v>0</v>
      </c>
      <c r="DA110" s="45">
        <f>SUMIFS('ATL RAW'!$J:$J,'ATL RAW'!$I:$I,'ATL GA Inventory'!$B110,'ATL RAW'!$L:$L,'ATL GA Inventory'!DA$3)+SUMIFS('ATL CR'!$J:$J,'ATL CR'!$I:$I,'ATL GA Inventory'!$B110,'ATL CR'!$L:$L,'ATL GA Inventory'!DA$3)</f>
        <v>0</v>
      </c>
      <c r="DB110" s="45">
        <f>SUMIFS('ATL RAW'!$J:$J,'ATL RAW'!$I:$I,'ATL GA Inventory'!$B110,'ATL RAW'!$L:$L,'ATL GA Inventory'!DB$3)+SUMIFS('ATL CR'!$J:$J,'ATL CR'!$I:$I,'ATL GA Inventory'!$B110,'ATL CR'!$L:$L,'ATL GA Inventory'!DB$3)</f>
        <v>0</v>
      </c>
      <c r="DC110" s="45">
        <f>SUMIFS('ATL RAW'!$J:$J,'ATL RAW'!$I:$I,'ATL GA Inventory'!$B110,'ATL RAW'!$L:$L,'ATL GA Inventory'!DC$3)+SUMIFS('ATL CR'!$J:$J,'ATL CR'!$I:$I,'ATL GA Inventory'!$B110,'ATL CR'!$L:$L,'ATL GA Inventory'!DC$3)</f>
        <v>0</v>
      </c>
      <c r="DD110" s="45">
        <f>SUMIFS('ATL RAW'!$J:$J,'ATL RAW'!$I:$I,'ATL GA Inventory'!$B110,'ATL RAW'!$L:$L,'ATL GA Inventory'!DD$3)+SUMIFS('ATL CR'!$J:$J,'ATL CR'!$I:$I,'ATL GA Inventory'!$B110,'ATL CR'!$L:$L,'ATL GA Inventory'!DD$3)</f>
        <v>0</v>
      </c>
      <c r="DE110" s="45">
        <f>SUMIFS('ATL RAW'!$J:$J,'ATL RAW'!$I:$I,'ATL GA Inventory'!$B110,'ATL RAW'!$L:$L,'ATL GA Inventory'!DE$3)+SUMIFS('ATL CR'!$J:$J,'ATL CR'!$I:$I,'ATL GA Inventory'!$B110,'ATL CR'!$L:$L,'ATL GA Inventory'!DE$3)</f>
        <v>0</v>
      </c>
      <c r="DF110" s="45">
        <f>SUMIFS('ATL RAW'!$J:$J,'ATL RAW'!$I:$I,'ATL GA Inventory'!$B110,'ATL RAW'!$L:$L,'ATL GA Inventory'!DF$3)+SUMIFS('ATL CR'!$J:$J,'ATL CR'!$I:$I,'ATL GA Inventory'!$B110,'ATL CR'!$L:$L,'ATL GA Inventory'!DF$3)</f>
        <v>0</v>
      </c>
      <c r="DG110" s="45">
        <f>SUMIFS('ATL RAW'!$J:$J,'ATL RAW'!$I:$I,'ATL GA Inventory'!$B110,'ATL RAW'!$L:$L,'ATL GA Inventory'!DG$3)+SUMIFS('ATL CR'!$J:$J,'ATL CR'!$I:$I,'ATL GA Inventory'!$B110,'ATL CR'!$L:$L,'ATL GA Inventory'!DG$3)</f>
        <v>0</v>
      </c>
      <c r="DH110" s="45">
        <f>SUMIFS('ATL RAW'!$J:$J,'ATL RAW'!$I:$I,'ATL GA Inventory'!$B110,'ATL RAW'!$L:$L,'ATL GA Inventory'!DH$3)+SUMIFS('ATL CR'!$J:$J,'ATL CR'!$I:$I,'ATL GA Inventory'!$B110,'ATL CR'!$L:$L,'ATL GA Inventory'!DH$3)</f>
        <v>0</v>
      </c>
      <c r="DI110" s="45">
        <f>SUMIFS('ATL RAW'!$J:$J,'ATL RAW'!$I:$I,'ATL GA Inventory'!$B110,'ATL RAW'!$L:$L,'ATL GA Inventory'!DI$3)+SUMIFS('ATL CR'!$J:$J,'ATL CR'!$I:$I,'ATL GA Inventory'!$B110,'ATL CR'!$L:$L,'ATL GA Inventory'!DI$3)</f>
        <v>0</v>
      </c>
      <c r="DJ110" s="45">
        <f>SUMIFS('ATL RAW'!$J:$J,'ATL RAW'!$I:$I,'ATL GA Inventory'!$B110,'ATL RAW'!$L:$L,'ATL GA Inventory'!DJ$3)+SUMIFS('ATL CR'!$J:$J,'ATL CR'!$I:$I,'ATL GA Inventory'!$B110,'ATL CR'!$L:$L,'ATL GA Inventory'!DJ$3)</f>
        <v>0</v>
      </c>
      <c r="DK110" s="45">
        <f>SUMIFS('ATL RAW'!$J:$J,'ATL RAW'!$I:$I,'ATL GA Inventory'!$B110,'ATL RAW'!$L:$L,'ATL GA Inventory'!DK$3)+SUMIFS('ATL CR'!$J:$J,'ATL CR'!$I:$I,'ATL GA Inventory'!$B110,'ATL CR'!$L:$L,'ATL GA Inventory'!DK$3)</f>
        <v>0</v>
      </c>
      <c r="DL110" s="45">
        <f>SUMIFS('ATL RAW'!$J:$J,'ATL RAW'!$I:$I,'ATL GA Inventory'!$B110,'ATL RAW'!$L:$L,'ATL GA Inventory'!DL$3)+SUMIFS('ATL CR'!$J:$J,'ATL CR'!$I:$I,'ATL GA Inventory'!$B110,'ATL CR'!$L:$L,'ATL GA Inventory'!DL$3)</f>
        <v>0</v>
      </c>
      <c r="DM110" s="45">
        <f>SUMIFS('ATL RAW'!$J:$J,'ATL RAW'!$I:$I,'ATL GA Inventory'!$B110,'ATL RAW'!$L:$L,'ATL GA Inventory'!DM$3)+SUMIFS('ATL CR'!$J:$J,'ATL CR'!$I:$I,'ATL GA Inventory'!$B110,'ATL CR'!$L:$L,'ATL GA Inventory'!DM$3)</f>
        <v>0</v>
      </c>
      <c r="DN110" s="45">
        <f>SUMIFS('ATL RAW'!$J:$J,'ATL RAW'!$I:$I,'ATL GA Inventory'!$B110,'ATL RAW'!$L:$L,'ATL GA Inventory'!DN$3)+SUMIFS('ATL CR'!$J:$J,'ATL CR'!$I:$I,'ATL GA Inventory'!$B110,'ATL CR'!$L:$L,'ATL GA Inventory'!DN$3)</f>
        <v>0</v>
      </c>
      <c r="DO110" s="45">
        <f>SUMIFS('ATL RAW'!$J:$J,'ATL RAW'!$I:$I,'ATL GA Inventory'!$B110,'ATL RAW'!$L:$L,'ATL GA Inventory'!DO$3)+SUMIFS('ATL CR'!$J:$J,'ATL CR'!$I:$I,'ATL GA Inventory'!$B110,'ATL CR'!$L:$L,'ATL GA Inventory'!DO$3)</f>
        <v>0</v>
      </c>
      <c r="DP110" s="45">
        <f>SUMIFS('ATL RAW'!$J:$J,'ATL RAW'!$I:$I,'ATL GA Inventory'!$B110,'ATL RAW'!$L:$L,'ATL GA Inventory'!DP$3)+SUMIFS('ATL CR'!$J:$J,'ATL CR'!$I:$I,'ATL GA Inventory'!$B110,'ATL CR'!$L:$L,'ATL GA Inventory'!DP$3)</f>
        <v>0</v>
      </c>
      <c r="DQ110" s="45">
        <f>SUMIFS('ATL RAW'!$J:$J,'ATL RAW'!$I:$I,'ATL GA Inventory'!$B110,'ATL RAW'!$L:$L,'ATL GA Inventory'!DQ$3)+SUMIFS('ATL CR'!$J:$J,'ATL CR'!$I:$I,'ATL GA Inventory'!$B110,'ATL CR'!$L:$L,'ATL GA Inventory'!DQ$3)</f>
        <v>0</v>
      </c>
      <c r="DR110" s="45">
        <f>SUMIFS('ATL RAW'!$J:$J,'ATL RAW'!$I:$I,'ATL GA Inventory'!$B110,'ATL RAW'!$L:$L,'ATL GA Inventory'!DR$3)+SUMIFS('ATL CR'!$J:$J,'ATL CR'!$I:$I,'ATL GA Inventory'!$B110,'ATL CR'!$L:$L,'ATL GA Inventory'!DR$3)</f>
        <v>0</v>
      </c>
      <c r="DS110" s="45">
        <f>SUMIFS('ATL RAW'!$J:$J,'ATL RAW'!$I:$I,'ATL GA Inventory'!$B110,'ATL RAW'!$L:$L,'ATL GA Inventory'!DS$3)+SUMIFS('ATL CR'!$J:$J,'ATL CR'!$I:$I,'ATL GA Inventory'!$B110,'ATL CR'!$L:$L,'ATL GA Inventory'!DS$3)</f>
        <v>0</v>
      </c>
      <c r="DT110" s="45">
        <f>SUMIFS('ATL RAW'!$J:$J,'ATL RAW'!$I:$I,'ATL GA Inventory'!$B110,'ATL RAW'!$L:$L,'ATL GA Inventory'!DT$3)+SUMIFS('ATL CR'!$J:$J,'ATL CR'!$I:$I,'ATL GA Inventory'!$B110,'ATL CR'!$L:$L,'ATL GA Inventory'!DT$3)</f>
        <v>0</v>
      </c>
      <c r="DU110" s="45">
        <f>SUMIFS('ATL RAW'!$J:$J,'ATL RAW'!$I:$I,'ATL GA Inventory'!$B110,'ATL RAW'!$L:$L,'ATL GA Inventory'!DU$3)+SUMIFS('ATL CR'!$J:$J,'ATL CR'!$I:$I,'ATL GA Inventory'!$B110,'ATL CR'!$L:$L,'ATL GA Inventory'!DU$3)</f>
        <v>0</v>
      </c>
      <c r="DV110" s="45">
        <f>SUMIFS('ATL RAW'!$J:$J,'ATL RAW'!$I:$I,'ATL GA Inventory'!$B110,'ATL RAW'!$L:$L,'ATL GA Inventory'!DV$3)+SUMIFS('ATL CR'!$J:$J,'ATL CR'!$I:$I,'ATL GA Inventory'!$B110,'ATL CR'!$L:$L,'ATL GA Inventory'!DV$3)</f>
        <v>0</v>
      </c>
      <c r="DW110" s="45">
        <f>SUMIFS('ATL RAW'!$J:$J,'ATL RAW'!$I:$I,'ATL GA Inventory'!$B110,'ATL RAW'!$L:$L,'ATL GA Inventory'!DW$3)+SUMIFS('ATL CR'!$J:$J,'ATL CR'!$I:$I,'ATL GA Inventory'!$B110,'ATL CR'!$L:$L,'ATL GA Inventory'!DW$3)</f>
        <v>0</v>
      </c>
      <c r="DX110" s="45">
        <f>SUMIFS('ATL RAW'!$J:$J,'ATL RAW'!$I:$I,'ATL GA Inventory'!$B110,'ATL RAW'!$L:$L,'ATL GA Inventory'!DX$3)+SUMIFS('ATL CR'!$J:$J,'ATL CR'!$I:$I,'ATL GA Inventory'!$B110,'ATL CR'!$L:$L,'ATL GA Inventory'!DX$3)</f>
        <v>0</v>
      </c>
      <c r="DY110" s="45">
        <f>SUMIFS('ATL RAW'!$J:$J,'ATL RAW'!$I:$I,'ATL GA Inventory'!$B110,'ATL RAW'!$L:$L,'ATL GA Inventory'!DY$3)+SUMIFS('ATL CR'!$J:$J,'ATL CR'!$I:$I,'ATL GA Inventory'!$B110,'ATL CR'!$L:$L,'ATL GA Inventory'!DY$3)</f>
        <v>0</v>
      </c>
      <c r="DZ110" s="45">
        <f>SUMIFS('ATL RAW'!$J:$J,'ATL RAW'!$I:$I,'ATL GA Inventory'!$B110,'ATL RAW'!$L:$L,'ATL GA Inventory'!DZ$3)+SUMIFS('ATL CR'!$J:$J,'ATL CR'!$I:$I,'ATL GA Inventory'!$B110,'ATL CR'!$L:$L,'ATL GA Inventory'!DZ$3)</f>
        <v>0</v>
      </c>
      <c r="EA110" s="45">
        <f>SUMIFS('ATL RAW'!$J:$J,'ATL RAW'!$I:$I,'ATL GA Inventory'!$B110,'ATL RAW'!$L:$L,'ATL GA Inventory'!EA$3)+SUMIFS('ATL CR'!$J:$J,'ATL CR'!$I:$I,'ATL GA Inventory'!$B110,'ATL CR'!$L:$L,'ATL GA Inventory'!EA$3)</f>
        <v>0</v>
      </c>
      <c r="EB110" s="45">
        <f>SUMIFS('ATL RAW'!$J:$J,'ATL RAW'!$I:$I,'ATL GA Inventory'!$B110,'ATL RAW'!$L:$L,'ATL GA Inventory'!EB$3)+SUMIFS('ATL CR'!$J:$J,'ATL CR'!$I:$I,'ATL GA Inventory'!$B110,'ATL CR'!$L:$L,'ATL GA Inventory'!EB$3)</f>
        <v>0</v>
      </c>
      <c r="EC110" s="45">
        <f>SUMIFS('ATL RAW'!$J:$J,'ATL RAW'!$I:$I,'ATL GA Inventory'!$B110,'ATL RAW'!$L:$L,'ATL GA Inventory'!EC$3)+SUMIFS('ATL CR'!$J:$J,'ATL CR'!$I:$I,'ATL GA Inventory'!$B110,'ATL CR'!$L:$L,'ATL GA Inventory'!EC$3)</f>
        <v>0</v>
      </c>
      <c r="ED110" s="45">
        <f>SUMIFS('ATL RAW'!$J:$J,'ATL RAW'!$I:$I,'ATL GA Inventory'!$B110,'ATL RAW'!$L:$L,'ATL GA Inventory'!ED$3)+SUMIFS('ATL CR'!$J:$J,'ATL CR'!$I:$I,'ATL GA Inventory'!$B110,'ATL CR'!$L:$L,'ATL GA Inventory'!ED$3)</f>
        <v>0</v>
      </c>
      <c r="EE110" s="45">
        <f>SUMIFS('ATL RAW'!$J:$J,'ATL RAW'!$I:$I,'ATL GA Inventory'!$B110,'ATL RAW'!$L:$L,'ATL GA Inventory'!EE$3)+SUMIFS('ATL CR'!$J:$J,'ATL CR'!$I:$I,'ATL GA Inventory'!$B110,'ATL CR'!$L:$L,'ATL GA Inventory'!EE$3)</f>
        <v>0</v>
      </c>
      <c r="EF110" s="45">
        <f>SUMIFS('ATL RAW'!$J:$J,'ATL RAW'!$I:$I,'ATL GA Inventory'!$B110,'ATL RAW'!$L:$L,'ATL GA Inventory'!EF$3)+SUMIFS('ATL CR'!$J:$J,'ATL CR'!$I:$I,'ATL GA Inventory'!$B110,'ATL CR'!$L:$L,'ATL GA Inventory'!EF$3)</f>
        <v>0</v>
      </c>
      <c r="EG110" s="45">
        <f>SUMIFS('ATL RAW'!$J:$J,'ATL RAW'!$I:$I,'ATL GA Inventory'!$B110,'ATL RAW'!$L:$L,'ATL GA Inventory'!EG$3)+SUMIFS('ATL CR'!$J:$J,'ATL CR'!$I:$I,'ATL GA Inventory'!$B110,'ATL CR'!$L:$L,'ATL GA Inventory'!EG$3)</f>
        <v>0</v>
      </c>
      <c r="EH110" s="45">
        <f>SUMIFS('ATL RAW'!$J:$J,'ATL RAW'!$I:$I,'ATL GA Inventory'!$B110,'ATL RAW'!$L:$L,'ATL GA Inventory'!EH$3)+SUMIFS('ATL CR'!$J:$J,'ATL CR'!$I:$I,'ATL GA Inventory'!$B110,'ATL CR'!$L:$L,'ATL GA Inventory'!EH$3)</f>
        <v>0</v>
      </c>
      <c r="EI110" s="45">
        <f>SUMIFS('ATL RAW'!$J:$J,'ATL RAW'!$I:$I,'ATL GA Inventory'!$B110,'ATL RAW'!$L:$L,'ATL GA Inventory'!EI$3)+SUMIFS('ATL CR'!$J:$J,'ATL CR'!$I:$I,'ATL GA Inventory'!$B110,'ATL CR'!$L:$L,'ATL GA Inventory'!EI$3)</f>
        <v>0</v>
      </c>
      <c r="EJ110" s="45">
        <f>SUMIFS('ATL RAW'!$J:$J,'ATL RAW'!$I:$I,'ATL GA Inventory'!$B110,'ATL RAW'!$L:$L,'ATL GA Inventory'!EJ$3)+SUMIFS('ATL CR'!$J:$J,'ATL CR'!$I:$I,'ATL GA Inventory'!$B110,'ATL CR'!$L:$L,'ATL GA Inventory'!EJ$3)</f>
        <v>0</v>
      </c>
      <c r="EK110" s="45">
        <f>SUMIFS('ATL RAW'!$J:$J,'ATL RAW'!$I:$I,'ATL GA Inventory'!$B110,'ATL RAW'!$L:$L,'ATL GA Inventory'!EK$3)+SUMIFS('ATL CR'!$J:$J,'ATL CR'!$I:$I,'ATL GA Inventory'!$B110,'ATL CR'!$L:$L,'ATL GA Inventory'!EK$3)</f>
        <v>0</v>
      </c>
      <c r="EL110" s="45">
        <f>SUMIFS('ATL RAW'!$J:$J,'ATL RAW'!$I:$I,'ATL GA Inventory'!$B110,'ATL RAW'!$L:$L,'ATL GA Inventory'!EL$3)+SUMIFS('ATL CR'!$J:$J,'ATL CR'!$I:$I,'ATL GA Inventory'!$B110,'ATL CR'!$L:$L,'ATL GA Inventory'!EL$3)</f>
        <v>0</v>
      </c>
      <c r="EM110" s="45">
        <f>SUMIFS('ATL RAW'!$J:$J,'ATL RAW'!$I:$I,'ATL GA Inventory'!$B110,'ATL RAW'!$L:$L,'ATL GA Inventory'!EM$3)+SUMIFS('ATL CR'!$J:$J,'ATL CR'!$I:$I,'ATL GA Inventory'!$B110,'ATL CR'!$L:$L,'ATL GA Inventory'!EM$3)</f>
        <v>0</v>
      </c>
      <c r="EN110" s="45">
        <f>SUMIFS('ATL RAW'!$J:$J,'ATL RAW'!$I:$I,'ATL GA Inventory'!$B110,'ATL RAW'!$L:$L,'ATL GA Inventory'!EN$3)+SUMIFS('ATL CR'!$J:$J,'ATL CR'!$I:$I,'ATL GA Inventory'!$B110,'ATL CR'!$L:$L,'ATL GA Inventory'!EN$3)</f>
        <v>0</v>
      </c>
      <c r="EO110" s="45">
        <f>SUMIFS('ATL RAW'!$J:$J,'ATL RAW'!$I:$I,'ATL GA Inventory'!$B110,'ATL RAW'!$L:$L,'ATL GA Inventory'!EO$3)+SUMIFS('ATL CR'!$J:$J,'ATL CR'!$I:$I,'ATL GA Inventory'!$B110,'ATL CR'!$L:$L,'ATL GA Inventory'!EO$3)</f>
        <v>0</v>
      </c>
      <c r="EP110" s="45">
        <f>SUMIFS('ATL RAW'!$J:$J,'ATL RAW'!$I:$I,'ATL GA Inventory'!$B110,'ATL RAW'!$L:$L,'ATL GA Inventory'!EP$3)+SUMIFS('ATL CR'!$J:$J,'ATL CR'!$I:$I,'ATL GA Inventory'!$B110,'ATL CR'!$L:$L,'ATL GA Inventory'!EP$3)</f>
        <v>0</v>
      </c>
      <c r="EQ110" s="45">
        <f>SUMIFS('ATL RAW'!$J:$J,'ATL RAW'!$I:$I,'ATL GA Inventory'!$B110,'ATL RAW'!$L:$L,'ATL GA Inventory'!EQ$3)+SUMIFS('ATL CR'!$J:$J,'ATL CR'!$I:$I,'ATL GA Inventory'!$B110,'ATL CR'!$L:$L,'ATL GA Inventory'!EQ$3)</f>
        <v>0</v>
      </c>
      <c r="ER110" s="45">
        <f>SUMIFS('ATL RAW'!$J:$J,'ATL RAW'!$I:$I,'ATL GA Inventory'!$B110,'ATL RAW'!$L:$L,'ATL GA Inventory'!ER$3)+SUMIFS('ATL CR'!$J:$J,'ATL CR'!$I:$I,'ATL GA Inventory'!$B110,'ATL CR'!$L:$L,'ATL GA Inventory'!ER$3)</f>
        <v>0</v>
      </c>
      <c r="ES110" s="45">
        <f>SUMIFS('ATL RAW'!$J:$J,'ATL RAW'!$I:$I,'ATL GA Inventory'!$B110,'ATL RAW'!$L:$L,'ATL GA Inventory'!ES$3)+SUMIFS('ATL CR'!$J:$J,'ATL CR'!$I:$I,'ATL GA Inventory'!$B110,'ATL CR'!$L:$L,'ATL GA Inventory'!ES$3)</f>
        <v>0</v>
      </c>
      <c r="ET110" s="45">
        <f>SUMIFS('ATL RAW'!$J:$J,'ATL RAW'!$I:$I,'ATL GA Inventory'!$B110,'ATL RAW'!$L:$L,'ATL GA Inventory'!ET$3)+SUMIFS('ATL CR'!$J:$J,'ATL CR'!$I:$I,'ATL GA Inventory'!$B110,'ATL CR'!$L:$L,'ATL GA Inventory'!ET$3)</f>
        <v>0</v>
      </c>
      <c r="EU110" s="45">
        <f>SUMIFS('ATL RAW'!$J:$J,'ATL RAW'!$I:$I,'ATL GA Inventory'!$B110,'ATL RAW'!$L:$L,'ATL GA Inventory'!EU$3)+SUMIFS('ATL CR'!$J:$J,'ATL CR'!$I:$I,'ATL GA Inventory'!$B110,'ATL CR'!$L:$L,'ATL GA Inventory'!EU$3)</f>
        <v>0</v>
      </c>
      <c r="EV110" s="45">
        <f>SUMIFS('ATL RAW'!$J:$J,'ATL RAW'!$I:$I,'ATL GA Inventory'!$B110,'ATL RAW'!$L:$L,'ATL GA Inventory'!EV$3)+SUMIFS('ATL CR'!$J:$J,'ATL CR'!$I:$I,'ATL GA Inventory'!$B110,'ATL CR'!$L:$L,'ATL GA Inventory'!EV$3)</f>
        <v>0</v>
      </c>
      <c r="EW110" s="45">
        <f>SUMIFS('ATL RAW'!$J:$J,'ATL RAW'!$I:$I,'ATL GA Inventory'!$B110,'ATL RAW'!$L:$L,'ATL GA Inventory'!EW$3)+SUMIFS('ATL CR'!$J:$J,'ATL CR'!$I:$I,'ATL GA Inventory'!$B110,'ATL CR'!$L:$L,'ATL GA Inventory'!EW$3)</f>
        <v>0</v>
      </c>
      <c r="EX110" s="45">
        <f>SUMIFS('ATL RAW'!$J:$J,'ATL RAW'!$I:$I,'ATL GA Inventory'!$B110,'ATL RAW'!$L:$L,'ATL GA Inventory'!EX$3)+SUMIFS('ATL CR'!$J:$J,'ATL CR'!$I:$I,'ATL GA Inventory'!$B110,'ATL CR'!$L:$L,'ATL GA Inventory'!EX$3)</f>
        <v>0</v>
      </c>
      <c r="EY110" s="45">
        <f>SUMIFS('ATL RAW'!$J:$J,'ATL RAW'!$I:$I,'ATL GA Inventory'!$B110,'ATL RAW'!$L:$L,'ATL GA Inventory'!EY$3)+SUMIFS('ATL CR'!$J:$J,'ATL CR'!$I:$I,'ATL GA Inventory'!$B110,'ATL CR'!$L:$L,'ATL GA Inventory'!EY$3)</f>
        <v>0</v>
      </c>
      <c r="EZ110" s="45">
        <f>SUMIFS('ATL RAW'!$J:$J,'ATL RAW'!$I:$I,'ATL GA Inventory'!$B110,'ATL RAW'!$L:$L,'ATL GA Inventory'!EZ$3)+SUMIFS('ATL CR'!$J:$J,'ATL CR'!$I:$I,'ATL GA Inventory'!$B110,'ATL CR'!$L:$L,'ATL GA Inventory'!EZ$3)</f>
        <v>0</v>
      </c>
      <c r="FA110" s="45">
        <f>SUMIFS('ATL RAW'!$J:$J,'ATL RAW'!$I:$I,'ATL GA Inventory'!$B110,'ATL RAW'!$L:$L,'ATL GA Inventory'!FA$3)+SUMIFS('ATL CR'!$J:$J,'ATL CR'!$I:$I,'ATL GA Inventory'!$B110,'ATL CR'!$L:$L,'ATL GA Inventory'!FA$3)</f>
        <v>0</v>
      </c>
      <c r="FB110" s="45">
        <f>SUMIFS('ATL RAW'!$J:$J,'ATL RAW'!$I:$I,'ATL GA Inventory'!$B110,'ATL RAW'!$L:$L,'ATL GA Inventory'!FB$3)+SUMIFS('ATL CR'!$J:$J,'ATL CR'!$I:$I,'ATL GA Inventory'!$B110,'ATL CR'!$L:$L,'ATL GA Inventory'!FB$3)</f>
        <v>0</v>
      </c>
      <c r="FC110" s="45">
        <f>SUMIFS('ATL RAW'!$J:$J,'ATL RAW'!$I:$I,'ATL GA Inventory'!$B110,'ATL RAW'!$L:$L,'ATL GA Inventory'!FC$3)+SUMIFS('ATL CR'!$J:$J,'ATL CR'!$I:$I,'ATL GA Inventory'!$B110,'ATL CR'!$L:$L,'ATL GA Inventory'!FC$3)</f>
        <v>0</v>
      </c>
      <c r="FD110" s="45">
        <f>SUMIFS('ATL RAW'!$J:$J,'ATL RAW'!$I:$I,'ATL GA Inventory'!$B110,'ATL RAW'!$L:$L,'ATL GA Inventory'!FD$3)+SUMIFS('ATL CR'!$J:$J,'ATL CR'!$I:$I,'ATL GA Inventory'!$B110,'ATL CR'!$L:$L,'ATL GA Inventory'!FD$3)</f>
        <v>0</v>
      </c>
      <c r="FE110" s="45">
        <f>SUMIFS('ATL RAW'!$J:$J,'ATL RAW'!$I:$I,'ATL GA Inventory'!$B110,'ATL RAW'!$L:$L,'ATL GA Inventory'!FE$3)+SUMIFS('ATL CR'!$J:$J,'ATL CR'!$I:$I,'ATL GA Inventory'!$B110,'ATL CR'!$L:$L,'ATL GA Inventory'!FE$3)</f>
        <v>0</v>
      </c>
      <c r="FF110" s="45">
        <f>SUMIFS('ATL RAW'!$J:$J,'ATL RAW'!$I:$I,'ATL GA Inventory'!$B110,'ATL RAW'!$L:$L,'ATL GA Inventory'!FF$3)+SUMIFS('ATL CR'!$J:$J,'ATL CR'!$I:$I,'ATL GA Inventory'!$B110,'ATL CR'!$L:$L,'ATL GA Inventory'!FF$3)</f>
        <v>0</v>
      </c>
      <c r="FG110" s="45">
        <f>SUMIFS('ATL RAW'!$J:$J,'ATL RAW'!$I:$I,'ATL GA Inventory'!$B110,'ATL RAW'!$L:$L,'ATL GA Inventory'!FG$3)+SUMIFS('ATL CR'!$J:$J,'ATL CR'!$I:$I,'ATL GA Inventory'!$B110,'ATL CR'!$L:$L,'ATL GA Inventory'!FG$3)</f>
        <v>0</v>
      </c>
      <c r="FH110" s="45">
        <f>SUMIFS('ATL RAW'!$J:$J,'ATL RAW'!$I:$I,'ATL GA Inventory'!$B110,'ATL RAW'!$L:$L,'ATL GA Inventory'!FH$3)+SUMIFS('ATL CR'!$J:$J,'ATL CR'!$I:$I,'ATL GA Inventory'!$B110,'ATL CR'!$L:$L,'ATL GA Inventory'!FH$3)</f>
        <v>0</v>
      </c>
      <c r="FI110" s="45">
        <f>SUMIFS('ATL RAW'!$J:$J,'ATL RAW'!$I:$I,'ATL GA Inventory'!$B110,'ATL RAW'!$L:$L,'ATL GA Inventory'!FI$3)+SUMIFS('ATL CR'!$J:$J,'ATL CR'!$I:$I,'ATL GA Inventory'!$B110,'ATL CR'!$L:$L,'ATL GA Inventory'!FI$3)</f>
        <v>0</v>
      </c>
      <c r="FJ110" s="45">
        <f>SUMIFS('ATL RAW'!$J:$J,'ATL RAW'!$I:$I,'ATL GA Inventory'!$B110,'ATL RAW'!$L:$L,'ATL GA Inventory'!FJ$3)+SUMIFS('ATL CR'!$J:$J,'ATL CR'!$I:$I,'ATL GA Inventory'!$B110,'ATL CR'!$L:$L,'ATL GA Inventory'!FJ$3)</f>
        <v>0</v>
      </c>
      <c r="FK110" s="45">
        <f>SUMIFS('ATL RAW'!$J:$J,'ATL RAW'!$I:$I,'ATL GA Inventory'!$B110,'ATL RAW'!$L:$L,'ATL GA Inventory'!FK$3)+SUMIFS('ATL CR'!$J:$J,'ATL CR'!$I:$I,'ATL GA Inventory'!$B110,'ATL CR'!$L:$L,'ATL GA Inventory'!FK$3)</f>
        <v>0</v>
      </c>
      <c r="FL110" s="45">
        <f>SUMIFS('ATL RAW'!$J:$J,'ATL RAW'!$I:$I,'ATL GA Inventory'!$B110,'ATL RAW'!$L:$L,'ATL GA Inventory'!FL$3)+SUMIFS('ATL CR'!$J:$J,'ATL CR'!$I:$I,'ATL GA Inventory'!$B110,'ATL CR'!$L:$L,'ATL GA Inventory'!FL$3)</f>
        <v>0</v>
      </c>
      <c r="FM110" s="45">
        <f>SUMIFS('ATL RAW'!$J:$J,'ATL RAW'!$I:$I,'ATL GA Inventory'!$B110,'ATL RAW'!$L:$L,'ATL GA Inventory'!FM$3)+SUMIFS('ATL CR'!$J:$J,'ATL CR'!$I:$I,'ATL GA Inventory'!$B110,'ATL CR'!$L:$L,'ATL GA Inventory'!FM$3)</f>
        <v>0</v>
      </c>
      <c r="FN110" s="45">
        <f>SUMIFS('ATL RAW'!$J:$J,'ATL RAW'!$I:$I,'ATL GA Inventory'!$B110,'ATL RAW'!$L:$L,'ATL GA Inventory'!FN$3)+SUMIFS('ATL CR'!$J:$J,'ATL CR'!$I:$I,'ATL GA Inventory'!$B110,'ATL CR'!$L:$L,'ATL GA Inventory'!FN$3)</f>
        <v>0</v>
      </c>
      <c r="FO110" s="45">
        <f>SUMIFS('ATL RAW'!$J:$J,'ATL RAW'!$I:$I,'ATL GA Inventory'!$B110,'ATL RAW'!$L:$L,'ATL GA Inventory'!FO$3)+SUMIFS('ATL CR'!$J:$J,'ATL CR'!$I:$I,'ATL GA Inventory'!$B110,'ATL CR'!$L:$L,'ATL GA Inventory'!FO$3)</f>
        <v>0</v>
      </c>
      <c r="FP110" s="45">
        <f>SUMIFS('ATL RAW'!$J:$J,'ATL RAW'!$I:$I,'ATL GA Inventory'!$B110,'ATL RAW'!$L:$L,'ATL GA Inventory'!FP$3)+SUMIFS('ATL CR'!$J:$J,'ATL CR'!$I:$I,'ATL GA Inventory'!$B110,'ATL CR'!$L:$L,'ATL GA Inventory'!FP$3)</f>
        <v>0</v>
      </c>
      <c r="FQ110" s="45">
        <f>SUMIFS('ATL RAW'!$J:$J,'ATL RAW'!$I:$I,'ATL GA Inventory'!$B110,'ATL RAW'!$L:$L,'ATL GA Inventory'!FQ$3)+SUMIFS('ATL CR'!$J:$J,'ATL CR'!$I:$I,'ATL GA Inventory'!$B110,'ATL CR'!$L:$L,'ATL GA Inventory'!FQ$3)</f>
        <v>0</v>
      </c>
      <c r="FR110" s="45">
        <f>SUMIFS('ATL RAW'!$J:$J,'ATL RAW'!$I:$I,'ATL GA Inventory'!$B110,'ATL RAW'!$L:$L,'ATL GA Inventory'!FR$3)+SUMIFS('ATL CR'!$J:$J,'ATL CR'!$I:$I,'ATL GA Inventory'!$B110,'ATL CR'!$L:$L,'ATL GA Inventory'!FR$3)</f>
        <v>0</v>
      </c>
      <c r="FS110" s="45">
        <f>SUMIFS('ATL RAW'!$J:$J,'ATL RAW'!$I:$I,'ATL GA Inventory'!$B110,'ATL RAW'!$L:$L,'ATL GA Inventory'!FS$3)+SUMIFS('ATL CR'!$J:$J,'ATL CR'!$I:$I,'ATL GA Inventory'!$B110,'ATL CR'!$L:$L,'ATL GA Inventory'!FS$3)</f>
        <v>0</v>
      </c>
      <c r="FT110" s="45">
        <f>SUMIFS('ATL RAW'!$J:$J,'ATL RAW'!$I:$I,'ATL GA Inventory'!$B110,'ATL RAW'!$L:$L,'ATL GA Inventory'!FT$3)+SUMIFS('ATL CR'!$J:$J,'ATL CR'!$I:$I,'ATL GA Inventory'!$B110,'ATL CR'!$L:$L,'ATL GA Inventory'!FT$3)</f>
        <v>0</v>
      </c>
      <c r="FU110" s="45">
        <f>SUMIFS('ATL RAW'!$J:$J,'ATL RAW'!$I:$I,'ATL GA Inventory'!$B110,'ATL RAW'!$L:$L,'ATL GA Inventory'!FU$3)+SUMIFS('ATL CR'!$J:$J,'ATL CR'!$I:$I,'ATL GA Inventory'!$B110,'ATL CR'!$L:$L,'ATL GA Inventory'!FU$3)</f>
        <v>0</v>
      </c>
      <c r="FV110" s="45">
        <f>SUMIFS('ATL RAW'!$J:$J,'ATL RAW'!$I:$I,'ATL GA Inventory'!$B110,'ATL RAW'!$L:$L,'ATL GA Inventory'!FV$3)+SUMIFS('ATL CR'!$J:$J,'ATL CR'!$I:$I,'ATL GA Inventory'!$B110,'ATL CR'!$L:$L,'ATL GA Inventory'!FV$3)</f>
        <v>0</v>
      </c>
      <c r="FW110" s="45">
        <f>SUMIFS('ATL RAW'!$J:$J,'ATL RAW'!$I:$I,'ATL GA Inventory'!$B110,'ATL RAW'!$L:$L,'ATL GA Inventory'!FW$3)+SUMIFS('ATL CR'!$J:$J,'ATL CR'!$I:$I,'ATL GA Inventory'!$B110,'ATL CR'!$L:$L,'ATL GA Inventory'!FW$3)</f>
        <v>0</v>
      </c>
      <c r="FX110" s="45">
        <f>SUMIFS('ATL RAW'!$J:$J,'ATL RAW'!$I:$I,'ATL GA Inventory'!$B110,'ATL RAW'!$L:$L,'ATL GA Inventory'!FX$3)+SUMIFS('ATL CR'!$J:$J,'ATL CR'!$I:$I,'ATL GA Inventory'!$B110,'ATL CR'!$L:$L,'ATL GA Inventory'!FX$3)</f>
        <v>0</v>
      </c>
      <c r="FY110" s="45">
        <f>SUMIFS('ATL RAW'!$J:$J,'ATL RAW'!$I:$I,'ATL GA Inventory'!$B110,'ATL RAW'!$L:$L,'ATL GA Inventory'!FY$3)+SUMIFS('ATL CR'!$J:$J,'ATL CR'!$I:$I,'ATL GA Inventory'!$B110,'ATL CR'!$L:$L,'ATL GA Inventory'!FY$3)</f>
        <v>0</v>
      </c>
      <c r="FZ110" s="45">
        <f>SUMIFS('ATL RAW'!$J:$J,'ATL RAW'!$I:$I,'ATL GA Inventory'!$B110,'ATL RAW'!$L:$L,'ATL GA Inventory'!FZ$3)+SUMIFS('ATL CR'!$J:$J,'ATL CR'!$I:$I,'ATL GA Inventory'!$B110,'ATL CR'!$L:$L,'ATL GA Inventory'!FZ$3)</f>
        <v>0</v>
      </c>
      <c r="GA110" s="45">
        <f>SUMIFS('ATL RAW'!$J:$J,'ATL RAW'!$I:$I,'ATL GA Inventory'!$B110,'ATL RAW'!$L:$L,'ATL GA Inventory'!GA$3)+SUMIFS('ATL CR'!$J:$J,'ATL CR'!$I:$I,'ATL GA Inventory'!$B110,'ATL CR'!$L:$L,'ATL GA Inventory'!GA$3)</f>
        <v>0</v>
      </c>
      <c r="GB110" s="45">
        <f>SUMIFS('ATL RAW'!$J:$J,'ATL RAW'!$I:$I,'ATL GA Inventory'!$B110,'ATL RAW'!$L:$L,'ATL GA Inventory'!GB$3)+SUMIFS('ATL CR'!$J:$J,'ATL CR'!$I:$I,'ATL GA Inventory'!$B110,'ATL CR'!$L:$L,'ATL GA Inventory'!GB$3)</f>
        <v>0</v>
      </c>
      <c r="GC110" s="45">
        <f>SUMIFS('ATL RAW'!$J:$J,'ATL RAW'!$I:$I,'ATL GA Inventory'!$B110,'ATL RAW'!$L:$L,'ATL GA Inventory'!GC$3)+SUMIFS('ATL CR'!$J:$J,'ATL CR'!$I:$I,'ATL GA Inventory'!$B110,'ATL CR'!$L:$L,'ATL GA Inventory'!GC$3)</f>
        <v>0</v>
      </c>
      <c r="GD110" s="45">
        <f>SUMIFS('ATL RAW'!$J:$J,'ATL RAW'!$I:$I,'ATL GA Inventory'!$B110,'ATL RAW'!$L:$L,'ATL GA Inventory'!GD$3)+SUMIFS('ATL CR'!$J:$J,'ATL CR'!$I:$I,'ATL GA Inventory'!$B110,'ATL CR'!$L:$L,'ATL GA Inventory'!GD$3)</f>
        <v>0</v>
      </c>
      <c r="GE110" s="45">
        <f>SUMIFS('ATL RAW'!$J:$J,'ATL RAW'!$I:$I,'ATL GA Inventory'!$B110,'ATL RAW'!$L:$L,'ATL GA Inventory'!GE$3)+SUMIFS('ATL CR'!$J:$J,'ATL CR'!$I:$I,'ATL GA Inventory'!$B110,'ATL CR'!$L:$L,'ATL GA Inventory'!GE$3)</f>
        <v>0</v>
      </c>
      <c r="GF110" s="45">
        <f>SUMIFS('ATL RAW'!$J:$J,'ATL RAW'!$I:$I,'ATL GA Inventory'!$B110,'ATL RAW'!$L:$L,'ATL GA Inventory'!GF$3)+SUMIFS('ATL CR'!$J:$J,'ATL CR'!$I:$I,'ATL GA Inventory'!$B110,'ATL CR'!$L:$L,'ATL GA Inventory'!GF$3)</f>
        <v>0</v>
      </c>
      <c r="GG110" s="45">
        <f>SUMIFS('ATL RAW'!$J:$J,'ATL RAW'!$I:$I,'ATL GA Inventory'!$B110,'ATL RAW'!$L:$L,'ATL GA Inventory'!GG$3)+SUMIFS('ATL CR'!$J:$J,'ATL CR'!$I:$I,'ATL GA Inventory'!$B110,'ATL CR'!$L:$L,'ATL GA Inventory'!GG$3)</f>
        <v>0</v>
      </c>
      <c r="GH110" s="45">
        <f>SUMIFS('ATL RAW'!$J:$J,'ATL RAW'!$I:$I,'ATL GA Inventory'!$B110,'ATL RAW'!$L:$L,'ATL GA Inventory'!GH$3)+SUMIFS('ATL CR'!$J:$J,'ATL CR'!$I:$I,'ATL GA Inventory'!$B110,'ATL CR'!$L:$L,'ATL GA Inventory'!GH$3)</f>
        <v>0</v>
      </c>
      <c r="GI110" s="45">
        <f>SUMIFS('ATL RAW'!$J:$J,'ATL RAW'!$I:$I,'ATL GA Inventory'!$B110,'ATL RAW'!$L:$L,'ATL GA Inventory'!GI$3)+SUMIFS('ATL CR'!$J:$J,'ATL CR'!$I:$I,'ATL GA Inventory'!$B110,'ATL CR'!$L:$L,'ATL GA Inventory'!GI$3)</f>
        <v>0</v>
      </c>
      <c r="GJ110" s="45">
        <f>SUMIFS('ATL RAW'!$J:$J,'ATL RAW'!$I:$I,'ATL GA Inventory'!$B110,'ATL RAW'!$L:$L,'ATL GA Inventory'!GJ$3)+SUMIFS('ATL CR'!$J:$J,'ATL CR'!$I:$I,'ATL GA Inventory'!$B110,'ATL CR'!$L:$L,'ATL GA Inventory'!GJ$3)</f>
        <v>0</v>
      </c>
      <c r="GK110" s="45">
        <f>SUMIFS('ATL RAW'!$J:$J,'ATL RAW'!$I:$I,'ATL GA Inventory'!$B110,'ATL RAW'!$L:$L,'ATL GA Inventory'!GK$3)+SUMIFS('ATL CR'!$J:$J,'ATL CR'!$I:$I,'ATL GA Inventory'!$B110,'ATL CR'!$L:$L,'ATL GA Inventory'!GK$3)</f>
        <v>0</v>
      </c>
      <c r="GL110" s="45">
        <f>SUMIFS('ATL RAW'!$J:$J,'ATL RAW'!$I:$I,'ATL GA Inventory'!$B110,'ATL RAW'!$L:$L,'ATL GA Inventory'!GL$3)+SUMIFS('ATL CR'!$J:$J,'ATL CR'!$I:$I,'ATL GA Inventory'!$B110,'ATL CR'!$L:$L,'ATL GA Inventory'!GL$3)</f>
        <v>0</v>
      </c>
      <c r="GM110" s="45">
        <f>SUMIFS('ATL RAW'!$J:$J,'ATL RAW'!$I:$I,'ATL GA Inventory'!$B110,'ATL RAW'!$L:$L,'ATL GA Inventory'!GM$3)+SUMIFS('ATL CR'!$J:$J,'ATL CR'!$I:$I,'ATL GA Inventory'!$B110,'ATL CR'!$L:$L,'ATL GA Inventory'!GM$3)</f>
        <v>0</v>
      </c>
      <c r="GN110" s="45">
        <f>SUMIFS('ATL RAW'!$J:$J,'ATL RAW'!$I:$I,'ATL GA Inventory'!$B110,'ATL RAW'!$L:$L,'ATL GA Inventory'!GN$3)+SUMIFS('ATL CR'!$J:$J,'ATL CR'!$I:$I,'ATL GA Inventory'!$B110,'ATL CR'!$L:$L,'ATL GA Inventory'!GN$3)</f>
        <v>0</v>
      </c>
      <c r="GO110" s="45">
        <f>SUMIFS('ATL RAW'!$J:$J,'ATL RAW'!$I:$I,'ATL GA Inventory'!$B110,'ATL RAW'!$L:$L,'ATL GA Inventory'!GO$3)+SUMIFS('ATL CR'!$J:$J,'ATL CR'!$I:$I,'ATL GA Inventory'!$B110,'ATL CR'!$L:$L,'ATL GA Inventory'!GO$3)</f>
        <v>0</v>
      </c>
      <c r="GP110" s="45">
        <f>SUMIFS('ATL RAW'!$J:$J,'ATL RAW'!$I:$I,'ATL GA Inventory'!$B110,'ATL RAW'!$L:$L,'ATL GA Inventory'!GP$3)+SUMIFS('ATL CR'!$J:$J,'ATL CR'!$I:$I,'ATL GA Inventory'!$B110,'ATL CR'!$L:$L,'ATL GA Inventory'!GP$3)</f>
        <v>0</v>
      </c>
      <c r="GQ110" s="45">
        <f>SUMIFS('ATL RAW'!$J:$J,'ATL RAW'!$I:$I,'ATL GA Inventory'!$B110,'ATL RAW'!$L:$L,'ATL GA Inventory'!GQ$3)+SUMIFS('ATL CR'!$J:$J,'ATL CR'!$I:$I,'ATL GA Inventory'!$B110,'ATL CR'!$L:$L,'ATL GA Inventory'!GQ$3)</f>
        <v>0</v>
      </c>
      <c r="GR110" s="45">
        <f>SUMIFS('ATL RAW'!$J:$J,'ATL RAW'!$I:$I,'ATL GA Inventory'!$B110,'ATL RAW'!$L:$L,'ATL GA Inventory'!GR$3)+SUMIFS('ATL CR'!$J:$J,'ATL CR'!$I:$I,'ATL GA Inventory'!$B110,'ATL CR'!$L:$L,'ATL GA Inventory'!GR$3)</f>
        <v>0</v>
      </c>
      <c r="GS110" s="45">
        <f>SUMIFS('ATL RAW'!$J:$J,'ATL RAW'!$I:$I,'ATL GA Inventory'!$B110,'ATL RAW'!$L:$L,'ATL GA Inventory'!GS$3)+SUMIFS('ATL CR'!$J:$J,'ATL CR'!$I:$I,'ATL GA Inventory'!$B110,'ATL CR'!$L:$L,'ATL GA Inventory'!GS$3)</f>
        <v>0</v>
      </c>
      <c r="GT110" s="45">
        <f>SUMIFS('ATL RAW'!$J:$J,'ATL RAW'!$I:$I,'ATL GA Inventory'!$B110,'ATL RAW'!$L:$L,'ATL GA Inventory'!GT$3)+SUMIFS('ATL CR'!$J:$J,'ATL CR'!$I:$I,'ATL GA Inventory'!$B110,'ATL CR'!$L:$L,'ATL GA Inventory'!GT$3)</f>
        <v>0</v>
      </c>
      <c r="GU110" s="45">
        <f>SUMIFS('ATL RAW'!$J:$J,'ATL RAW'!$I:$I,'ATL GA Inventory'!$B110,'ATL RAW'!$L:$L,'ATL GA Inventory'!GU$3)+SUMIFS('ATL CR'!$J:$J,'ATL CR'!$I:$I,'ATL GA Inventory'!$B110,'ATL CR'!$L:$L,'ATL GA Inventory'!GU$3)</f>
        <v>0</v>
      </c>
      <c r="GV110" s="45">
        <f>SUMIFS('ATL RAW'!$J:$J,'ATL RAW'!$I:$I,'ATL GA Inventory'!$B110,'ATL RAW'!$L:$L,'ATL GA Inventory'!GV$3)+SUMIFS('ATL CR'!$J:$J,'ATL CR'!$I:$I,'ATL GA Inventory'!$B110,'ATL CR'!$L:$L,'ATL GA Inventory'!GV$3)</f>
        <v>0</v>
      </c>
      <c r="GW110" s="45">
        <f>SUMIFS('ATL RAW'!$J:$J,'ATL RAW'!$I:$I,'ATL GA Inventory'!$B110,'ATL RAW'!$L:$L,'ATL GA Inventory'!GW$3)+SUMIFS('ATL CR'!$J:$J,'ATL CR'!$I:$I,'ATL GA Inventory'!$B110,'ATL CR'!$L:$L,'ATL GA Inventory'!GW$3)</f>
        <v>0</v>
      </c>
      <c r="GX110" s="45">
        <f>SUMIFS('ATL RAW'!$J:$J,'ATL RAW'!$I:$I,'ATL GA Inventory'!$B110,'ATL RAW'!$L:$L,'ATL GA Inventory'!GX$3)+SUMIFS('ATL CR'!$J:$J,'ATL CR'!$I:$I,'ATL GA Inventory'!$B110,'ATL CR'!$L:$L,'ATL GA Inventory'!GX$3)</f>
        <v>0</v>
      </c>
      <c r="GY110" s="45">
        <f>SUMIFS('ATL RAW'!$J:$J,'ATL RAW'!$I:$I,'ATL GA Inventory'!$B110,'ATL RAW'!$L:$L,'ATL GA Inventory'!GY$3)+SUMIFS('ATL CR'!$J:$J,'ATL CR'!$I:$I,'ATL GA Inventory'!$B110,'ATL CR'!$L:$L,'ATL GA Inventory'!GY$3)</f>
        <v>0</v>
      </c>
    </row>
    <row r="111" spans="1:207">
      <c r="A111" s="43" t="s">
        <v>8123</v>
      </c>
      <c r="B111" s="43">
        <f t="shared" si="13"/>
        <v>46222127</v>
      </c>
      <c r="C111" s="43" t="str">
        <f t="shared" si="13"/>
        <v>Q.PEAK DUO BLK-G6P+/HL</v>
      </c>
      <c r="D111" s="44" t="str">
        <f t="shared" si="13"/>
        <v>335</v>
      </c>
      <c r="E111" s="45">
        <f>SUMIFS('ATL RAW'!$J:$J,'ATL RAW'!$I:$I,'ATL GA Inventory'!$B111,'ATL RAW'!$L:$L,'ATL GA Inventory'!E$3)+SUMIFS('ATL CR'!$J:$J,'ATL CR'!$I:$I,'ATL GA Inventory'!$B111,'ATL CR'!$L:$L,'ATL GA Inventory'!E$3)</f>
        <v>0</v>
      </c>
      <c r="F111" s="45">
        <f>SUMIFS('ATL RAW'!$J:$J,'ATL RAW'!$I:$I,'ATL GA Inventory'!$B111,'ATL RAW'!$L:$L,'ATL GA Inventory'!F$3)+SUMIFS('ATL CR'!$J:$J,'ATL CR'!$I:$I,'ATL GA Inventory'!$B111,'ATL CR'!$L:$L,'ATL GA Inventory'!F$3)</f>
        <v>0</v>
      </c>
      <c r="G111" s="45">
        <f>SUMIFS('ATL RAW'!$J:$J,'ATL RAW'!$I:$I,'ATL GA Inventory'!$B111,'ATL RAW'!$L:$L,'ATL GA Inventory'!G$3)+SUMIFS('ATL CR'!$J:$J,'ATL CR'!$I:$I,'ATL GA Inventory'!$B111,'ATL CR'!$L:$L,'ATL GA Inventory'!G$3)</f>
        <v>0</v>
      </c>
      <c r="H111" s="45">
        <f>SUMIFS('ATL RAW'!$J:$J,'ATL RAW'!$I:$I,'ATL GA Inventory'!$B111,'ATL RAW'!$L:$L,'ATL GA Inventory'!H$3)+SUMIFS('ATL CR'!$J:$J,'ATL CR'!$I:$I,'ATL GA Inventory'!$B111,'ATL CR'!$L:$L,'ATL GA Inventory'!H$3)</f>
        <v>0</v>
      </c>
      <c r="I111" s="45">
        <f>SUMIFS('ATL RAW'!$J:$J,'ATL RAW'!$I:$I,'ATL GA Inventory'!$B111,'ATL RAW'!$L:$L,'ATL GA Inventory'!I$3)+SUMIFS('ATL CR'!$J:$J,'ATL CR'!$I:$I,'ATL GA Inventory'!$B111,'ATL CR'!$L:$L,'ATL GA Inventory'!I$3)</f>
        <v>0</v>
      </c>
      <c r="J111" s="45">
        <f>SUMIFS('ATL RAW'!$J:$J,'ATL RAW'!$I:$I,'ATL GA Inventory'!$B111,'ATL RAW'!$L:$L,'ATL GA Inventory'!J$3)+SUMIFS('ATL CR'!$J:$J,'ATL CR'!$I:$I,'ATL GA Inventory'!$B111,'ATL CR'!$L:$L,'ATL GA Inventory'!J$3)</f>
        <v>0</v>
      </c>
      <c r="K111" s="45">
        <f>SUMIFS('ATL RAW'!$J:$J,'ATL RAW'!$I:$I,'ATL GA Inventory'!$B111,'ATL RAW'!$L:$L,'ATL GA Inventory'!K$3)+SUMIFS('ATL CR'!$J:$J,'ATL CR'!$I:$I,'ATL GA Inventory'!$B111,'ATL CR'!$L:$L,'ATL GA Inventory'!K$3)</f>
        <v>0</v>
      </c>
      <c r="L111" s="45">
        <f>SUMIFS('ATL RAW'!$J:$J,'ATL RAW'!$I:$I,'ATL GA Inventory'!$B111,'ATL RAW'!$L:$L,'ATL GA Inventory'!L$3)+SUMIFS('ATL CR'!$J:$J,'ATL CR'!$I:$I,'ATL GA Inventory'!$B111,'ATL CR'!$L:$L,'ATL GA Inventory'!L$3)</f>
        <v>0</v>
      </c>
      <c r="M111" s="45">
        <f>SUMIFS('ATL RAW'!$J:$J,'ATL RAW'!$I:$I,'ATL GA Inventory'!$B111,'ATL RAW'!$L:$L,'ATL GA Inventory'!M$3)+SUMIFS('ATL CR'!$J:$J,'ATL CR'!$I:$I,'ATL GA Inventory'!$B111,'ATL CR'!$L:$L,'ATL GA Inventory'!M$3)</f>
        <v>0</v>
      </c>
      <c r="N111" s="45">
        <f>SUMIFS('ATL RAW'!$J:$J,'ATL RAW'!$I:$I,'ATL GA Inventory'!$B111,'ATL RAW'!$L:$L,'ATL GA Inventory'!N$3)+SUMIFS('ATL CR'!$J:$J,'ATL CR'!$I:$I,'ATL GA Inventory'!$B111,'ATL CR'!$L:$L,'ATL GA Inventory'!N$3)</f>
        <v>0</v>
      </c>
      <c r="O111" s="45">
        <f>SUMIFS('ATL RAW'!$J:$J,'ATL RAW'!$I:$I,'ATL GA Inventory'!$B111,'ATL RAW'!$L:$L,'ATL GA Inventory'!O$3)+SUMIFS('ATL CR'!$J:$J,'ATL CR'!$I:$I,'ATL GA Inventory'!$B111,'ATL CR'!$L:$L,'ATL GA Inventory'!O$3)</f>
        <v>0</v>
      </c>
      <c r="P111" s="45">
        <f>SUMIFS('ATL RAW'!$J:$J,'ATL RAW'!$I:$I,'ATL GA Inventory'!$B111,'ATL RAW'!$L:$L,'ATL GA Inventory'!P$3)+SUMIFS('ATL CR'!$J:$J,'ATL CR'!$I:$I,'ATL GA Inventory'!$B111,'ATL CR'!$L:$L,'ATL GA Inventory'!P$3)</f>
        <v>0</v>
      </c>
      <c r="Q111" s="45">
        <f>SUMIFS('ATL RAW'!$J:$J,'ATL RAW'!$I:$I,'ATL GA Inventory'!$B111,'ATL RAW'!$L:$L,'ATL GA Inventory'!Q$3)+SUMIFS('ATL CR'!$J:$J,'ATL CR'!$I:$I,'ATL GA Inventory'!$B111,'ATL CR'!$L:$L,'ATL GA Inventory'!Q$3)</f>
        <v>0</v>
      </c>
      <c r="R111" s="45">
        <f>SUMIFS('ATL RAW'!$J:$J,'ATL RAW'!$I:$I,'ATL GA Inventory'!$B111,'ATL RAW'!$L:$L,'ATL GA Inventory'!R$3)+SUMIFS('ATL CR'!$J:$J,'ATL CR'!$I:$I,'ATL GA Inventory'!$B111,'ATL CR'!$L:$L,'ATL GA Inventory'!R$3)</f>
        <v>0</v>
      </c>
      <c r="S111" s="45">
        <f>SUMIFS('ATL RAW'!$J:$J,'ATL RAW'!$I:$I,'ATL GA Inventory'!$B111,'ATL RAW'!$L:$L,'ATL GA Inventory'!S$3)+SUMIFS('ATL CR'!$J:$J,'ATL CR'!$I:$I,'ATL GA Inventory'!$B111,'ATL CR'!$L:$L,'ATL GA Inventory'!S$3)</f>
        <v>0</v>
      </c>
      <c r="T111" s="45">
        <f>SUMIFS('ATL RAW'!$J:$J,'ATL RAW'!$I:$I,'ATL GA Inventory'!$B111,'ATL RAW'!$L:$L,'ATL GA Inventory'!T$3)+SUMIFS('ATL CR'!$J:$J,'ATL CR'!$I:$I,'ATL GA Inventory'!$B111,'ATL CR'!$L:$L,'ATL GA Inventory'!T$3)</f>
        <v>0</v>
      </c>
      <c r="U111" s="45">
        <f>SUMIFS('ATL RAW'!$J:$J,'ATL RAW'!$I:$I,'ATL GA Inventory'!$B111,'ATL RAW'!$L:$L,'ATL GA Inventory'!U$3)+SUMIFS('ATL CR'!$J:$J,'ATL CR'!$I:$I,'ATL GA Inventory'!$B111,'ATL CR'!$L:$L,'ATL GA Inventory'!U$3)</f>
        <v>0</v>
      </c>
      <c r="V111" s="45">
        <f>SUMIFS('ATL RAW'!$J:$J,'ATL RAW'!$I:$I,'ATL GA Inventory'!$B111,'ATL RAW'!$L:$L,'ATL GA Inventory'!V$3)+SUMIFS('ATL CR'!$J:$J,'ATL CR'!$I:$I,'ATL GA Inventory'!$B111,'ATL CR'!$L:$L,'ATL GA Inventory'!V$3)</f>
        <v>0</v>
      </c>
      <c r="W111" s="45">
        <f>SUMIFS('ATL RAW'!$J:$J,'ATL RAW'!$I:$I,'ATL GA Inventory'!$B111,'ATL RAW'!$L:$L,'ATL GA Inventory'!W$3)+SUMIFS('ATL CR'!$J:$J,'ATL CR'!$I:$I,'ATL GA Inventory'!$B111,'ATL CR'!$L:$L,'ATL GA Inventory'!W$3)</f>
        <v>0</v>
      </c>
      <c r="X111" s="45">
        <f>SUMIFS('ATL RAW'!$J:$J,'ATL RAW'!$I:$I,'ATL GA Inventory'!$B111,'ATL RAW'!$L:$L,'ATL GA Inventory'!X$3)+SUMIFS('ATL CR'!$J:$J,'ATL CR'!$I:$I,'ATL GA Inventory'!$B111,'ATL CR'!$L:$L,'ATL GA Inventory'!X$3)</f>
        <v>0</v>
      </c>
      <c r="Y111" s="45">
        <f>SUMIFS('ATL RAW'!$J:$J,'ATL RAW'!$I:$I,'ATL GA Inventory'!$B111,'ATL RAW'!$L:$L,'ATL GA Inventory'!Y$3)+SUMIFS('ATL CR'!$J:$J,'ATL CR'!$I:$I,'ATL GA Inventory'!$B111,'ATL CR'!$L:$L,'ATL GA Inventory'!Y$3)</f>
        <v>0</v>
      </c>
      <c r="Z111" s="45">
        <f>SUMIFS('ATL RAW'!$J:$J,'ATL RAW'!$I:$I,'ATL GA Inventory'!$B111,'ATL RAW'!$L:$L,'ATL GA Inventory'!Z$3)+SUMIFS('ATL CR'!$J:$J,'ATL CR'!$I:$I,'ATL GA Inventory'!$B111,'ATL CR'!$L:$L,'ATL GA Inventory'!Z$3)</f>
        <v>0</v>
      </c>
      <c r="AA111" s="45">
        <f>SUMIFS('ATL RAW'!$J:$J,'ATL RAW'!$I:$I,'ATL GA Inventory'!$B111,'ATL RAW'!$L:$L,'ATL GA Inventory'!AA$3)+SUMIFS('ATL CR'!$J:$J,'ATL CR'!$I:$I,'ATL GA Inventory'!$B111,'ATL CR'!$L:$L,'ATL GA Inventory'!AA$3)</f>
        <v>0</v>
      </c>
      <c r="AB111" s="45">
        <f>SUMIFS('ATL RAW'!$J:$J,'ATL RAW'!$I:$I,'ATL GA Inventory'!$B111,'ATL RAW'!$L:$L,'ATL GA Inventory'!AB$3)+SUMIFS('ATL CR'!$J:$J,'ATL CR'!$I:$I,'ATL GA Inventory'!$B111,'ATL CR'!$L:$L,'ATL GA Inventory'!AB$3)</f>
        <v>0</v>
      </c>
      <c r="AC111" s="45">
        <f>SUMIFS('ATL RAW'!$J:$J,'ATL RAW'!$I:$I,'ATL GA Inventory'!$B111,'ATL RAW'!$L:$L,'ATL GA Inventory'!AC$3)+SUMIFS('ATL CR'!$J:$J,'ATL CR'!$I:$I,'ATL GA Inventory'!$B111,'ATL CR'!$L:$L,'ATL GA Inventory'!AC$3)</f>
        <v>0</v>
      </c>
      <c r="AD111" s="45">
        <f>SUMIFS('ATL RAW'!$J:$J,'ATL RAW'!$I:$I,'ATL GA Inventory'!$B111,'ATL RAW'!$L:$L,'ATL GA Inventory'!AD$3)+SUMIFS('ATL CR'!$J:$J,'ATL CR'!$I:$I,'ATL GA Inventory'!$B111,'ATL CR'!$L:$L,'ATL GA Inventory'!AD$3)</f>
        <v>0</v>
      </c>
      <c r="AE111" s="45">
        <f>SUMIFS('ATL RAW'!$J:$J,'ATL RAW'!$I:$I,'ATL GA Inventory'!$B111,'ATL RAW'!$L:$L,'ATL GA Inventory'!AE$3)+SUMIFS('ATL CR'!$J:$J,'ATL CR'!$I:$I,'ATL GA Inventory'!$B111,'ATL CR'!$L:$L,'ATL GA Inventory'!AE$3)</f>
        <v>0</v>
      </c>
      <c r="AF111" s="45">
        <f>SUMIFS('ATL RAW'!$J:$J,'ATL RAW'!$I:$I,'ATL GA Inventory'!$B111,'ATL RAW'!$L:$L,'ATL GA Inventory'!AF$3)+SUMIFS('ATL CR'!$J:$J,'ATL CR'!$I:$I,'ATL GA Inventory'!$B111,'ATL CR'!$L:$L,'ATL GA Inventory'!AF$3)</f>
        <v>0</v>
      </c>
      <c r="AG111" s="45">
        <f>SUMIFS('ATL RAW'!$J:$J,'ATL RAW'!$I:$I,'ATL GA Inventory'!$B111,'ATL RAW'!$L:$L,'ATL GA Inventory'!AG$3)+SUMIFS('ATL CR'!$J:$J,'ATL CR'!$I:$I,'ATL GA Inventory'!$B111,'ATL CR'!$L:$L,'ATL GA Inventory'!AG$3)</f>
        <v>0</v>
      </c>
      <c r="AH111" s="45">
        <f>SUMIFS('ATL RAW'!$J:$J,'ATL RAW'!$I:$I,'ATL GA Inventory'!$B111,'ATL RAW'!$L:$L,'ATL GA Inventory'!AH$3)+SUMIFS('ATL CR'!$J:$J,'ATL CR'!$I:$I,'ATL GA Inventory'!$B111,'ATL CR'!$L:$L,'ATL GA Inventory'!AH$3)</f>
        <v>0</v>
      </c>
      <c r="AI111" s="45">
        <f>SUMIFS('ATL RAW'!$J:$J,'ATL RAW'!$I:$I,'ATL GA Inventory'!$B111,'ATL RAW'!$L:$L,'ATL GA Inventory'!AI$3)+SUMIFS('ATL CR'!$J:$J,'ATL CR'!$I:$I,'ATL GA Inventory'!$B111,'ATL CR'!$L:$L,'ATL GA Inventory'!AI$3)</f>
        <v>0</v>
      </c>
      <c r="AJ111" s="45">
        <f>SUMIFS('ATL RAW'!$J:$J,'ATL RAW'!$I:$I,'ATL GA Inventory'!$B111,'ATL RAW'!$L:$L,'ATL GA Inventory'!AJ$3)+SUMIFS('ATL CR'!$J:$J,'ATL CR'!$I:$I,'ATL GA Inventory'!$B111,'ATL CR'!$L:$L,'ATL GA Inventory'!AJ$3)</f>
        <v>0</v>
      </c>
      <c r="AK111" s="45">
        <f>SUMIFS('ATL RAW'!$J:$J,'ATL RAW'!$I:$I,'ATL GA Inventory'!$B111,'ATL RAW'!$L:$L,'ATL GA Inventory'!AK$3)+SUMIFS('ATL CR'!$J:$J,'ATL CR'!$I:$I,'ATL GA Inventory'!$B111,'ATL CR'!$L:$L,'ATL GA Inventory'!AK$3)</f>
        <v>0</v>
      </c>
      <c r="AL111" s="45">
        <f>SUMIFS('ATL RAW'!$J:$J,'ATL RAW'!$I:$I,'ATL GA Inventory'!$B111,'ATL RAW'!$L:$L,'ATL GA Inventory'!AL$3)+SUMIFS('ATL CR'!$J:$J,'ATL CR'!$I:$I,'ATL GA Inventory'!$B111,'ATL CR'!$L:$L,'ATL GA Inventory'!AL$3)</f>
        <v>0</v>
      </c>
      <c r="AM111" s="45">
        <f>SUMIFS('ATL RAW'!$J:$J,'ATL RAW'!$I:$I,'ATL GA Inventory'!$B111,'ATL RAW'!$L:$L,'ATL GA Inventory'!AM$3)+SUMIFS('ATL CR'!$J:$J,'ATL CR'!$I:$I,'ATL GA Inventory'!$B111,'ATL CR'!$L:$L,'ATL GA Inventory'!AM$3)</f>
        <v>0</v>
      </c>
      <c r="AN111" s="45">
        <f>SUMIFS('ATL RAW'!$J:$J,'ATL RAW'!$I:$I,'ATL GA Inventory'!$B111,'ATL RAW'!$L:$L,'ATL GA Inventory'!AN$3)+SUMIFS('ATL CR'!$J:$J,'ATL CR'!$I:$I,'ATL GA Inventory'!$B111,'ATL CR'!$L:$L,'ATL GA Inventory'!AN$3)</f>
        <v>0</v>
      </c>
      <c r="AO111" s="45">
        <f>SUMIFS('ATL RAW'!$J:$J,'ATL RAW'!$I:$I,'ATL GA Inventory'!$B111,'ATL RAW'!$L:$L,'ATL GA Inventory'!AO$3)+SUMIFS('ATL CR'!$J:$J,'ATL CR'!$I:$I,'ATL GA Inventory'!$B111,'ATL CR'!$L:$L,'ATL GA Inventory'!AO$3)</f>
        <v>0</v>
      </c>
      <c r="AP111" s="45">
        <f>SUMIFS('ATL RAW'!$J:$J,'ATL RAW'!$I:$I,'ATL GA Inventory'!$B111,'ATL RAW'!$L:$L,'ATL GA Inventory'!AP$3)+SUMIFS('ATL CR'!$J:$J,'ATL CR'!$I:$I,'ATL GA Inventory'!$B111,'ATL CR'!$L:$L,'ATL GA Inventory'!AP$3)</f>
        <v>0</v>
      </c>
      <c r="AQ111" s="45">
        <f>SUMIFS('ATL RAW'!$J:$J,'ATL RAW'!$I:$I,'ATL GA Inventory'!$B111,'ATL RAW'!$L:$L,'ATL GA Inventory'!AQ$3)+SUMIFS('ATL CR'!$J:$J,'ATL CR'!$I:$I,'ATL GA Inventory'!$B111,'ATL CR'!$L:$L,'ATL GA Inventory'!AQ$3)</f>
        <v>0</v>
      </c>
      <c r="AR111" s="45">
        <f>SUMIFS('ATL RAW'!$J:$J,'ATL RAW'!$I:$I,'ATL GA Inventory'!$B111,'ATL RAW'!$L:$L,'ATL GA Inventory'!AR$3)+SUMIFS('ATL CR'!$J:$J,'ATL CR'!$I:$I,'ATL GA Inventory'!$B111,'ATL CR'!$L:$L,'ATL GA Inventory'!AR$3)</f>
        <v>0</v>
      </c>
      <c r="AS111" s="45">
        <f>SUMIFS('ATL RAW'!$J:$J,'ATL RAW'!$I:$I,'ATL GA Inventory'!$B111,'ATL RAW'!$L:$L,'ATL GA Inventory'!AS$3)+SUMIFS('ATL CR'!$J:$J,'ATL CR'!$I:$I,'ATL GA Inventory'!$B111,'ATL CR'!$L:$L,'ATL GA Inventory'!AS$3)</f>
        <v>0</v>
      </c>
      <c r="AT111" s="45">
        <f>SUMIFS('ATL RAW'!$J:$J,'ATL RAW'!$I:$I,'ATL GA Inventory'!$B111,'ATL RAW'!$L:$L,'ATL GA Inventory'!AT$3)+SUMIFS('ATL CR'!$J:$J,'ATL CR'!$I:$I,'ATL GA Inventory'!$B111,'ATL CR'!$L:$L,'ATL GA Inventory'!AT$3)</f>
        <v>0</v>
      </c>
      <c r="AU111" s="45">
        <f>SUMIFS('ATL RAW'!$J:$J,'ATL RAW'!$I:$I,'ATL GA Inventory'!$B111,'ATL RAW'!$L:$L,'ATL GA Inventory'!AU$3)+SUMIFS('ATL CR'!$J:$J,'ATL CR'!$I:$I,'ATL GA Inventory'!$B111,'ATL CR'!$L:$L,'ATL GA Inventory'!AU$3)</f>
        <v>0</v>
      </c>
      <c r="AV111" s="45">
        <f>SUMIFS('ATL RAW'!$J:$J,'ATL RAW'!$I:$I,'ATL GA Inventory'!$B111,'ATL RAW'!$L:$L,'ATL GA Inventory'!AV$3)+SUMIFS('ATL CR'!$J:$J,'ATL CR'!$I:$I,'ATL GA Inventory'!$B111,'ATL CR'!$L:$L,'ATL GA Inventory'!AV$3)</f>
        <v>0</v>
      </c>
      <c r="AW111" s="45">
        <f>SUMIFS('ATL RAW'!$J:$J,'ATL RAW'!$I:$I,'ATL GA Inventory'!$B111,'ATL RAW'!$L:$L,'ATL GA Inventory'!AW$3)+SUMIFS('ATL CR'!$J:$J,'ATL CR'!$I:$I,'ATL GA Inventory'!$B111,'ATL CR'!$L:$L,'ATL GA Inventory'!AW$3)</f>
        <v>0</v>
      </c>
      <c r="AX111" s="45">
        <f>SUMIFS('ATL RAW'!$J:$J,'ATL RAW'!$I:$I,'ATL GA Inventory'!$B111,'ATL RAW'!$L:$L,'ATL GA Inventory'!AX$3)+SUMIFS('ATL CR'!$J:$J,'ATL CR'!$I:$I,'ATL GA Inventory'!$B111,'ATL CR'!$L:$L,'ATL GA Inventory'!AX$3)</f>
        <v>0</v>
      </c>
      <c r="AY111" s="45">
        <f>SUMIFS('ATL RAW'!$J:$J,'ATL RAW'!$I:$I,'ATL GA Inventory'!$B111,'ATL RAW'!$L:$L,'ATL GA Inventory'!AY$3)+SUMIFS('ATL CR'!$J:$J,'ATL CR'!$I:$I,'ATL GA Inventory'!$B111,'ATL CR'!$L:$L,'ATL GA Inventory'!AY$3)</f>
        <v>0</v>
      </c>
      <c r="AZ111" s="45">
        <f>SUMIFS('ATL RAW'!$J:$J,'ATL RAW'!$I:$I,'ATL GA Inventory'!$B111,'ATL RAW'!$L:$L,'ATL GA Inventory'!AZ$3)+SUMIFS('ATL CR'!$J:$J,'ATL CR'!$I:$I,'ATL GA Inventory'!$B111,'ATL CR'!$L:$L,'ATL GA Inventory'!AZ$3)</f>
        <v>0</v>
      </c>
      <c r="BA111" s="45">
        <f>SUMIFS('ATL RAW'!$J:$J,'ATL RAW'!$I:$I,'ATL GA Inventory'!$B111,'ATL RAW'!$L:$L,'ATL GA Inventory'!BA$3)+SUMIFS('ATL CR'!$J:$J,'ATL CR'!$I:$I,'ATL GA Inventory'!$B111,'ATL CR'!$L:$L,'ATL GA Inventory'!BA$3)</f>
        <v>0</v>
      </c>
      <c r="BB111" s="45">
        <f>SUMIFS('ATL RAW'!$J:$J,'ATL RAW'!$I:$I,'ATL GA Inventory'!$B111,'ATL RAW'!$L:$L,'ATL GA Inventory'!BB$3)+SUMIFS('ATL CR'!$J:$J,'ATL CR'!$I:$I,'ATL GA Inventory'!$B111,'ATL CR'!$L:$L,'ATL GA Inventory'!BB$3)</f>
        <v>0</v>
      </c>
      <c r="BC111" s="45">
        <f>SUMIFS('ATL RAW'!$J:$J,'ATL RAW'!$I:$I,'ATL GA Inventory'!$B111,'ATL RAW'!$L:$L,'ATL GA Inventory'!BC$3)+SUMIFS('ATL CR'!$J:$J,'ATL CR'!$I:$I,'ATL GA Inventory'!$B111,'ATL CR'!$L:$L,'ATL GA Inventory'!BC$3)</f>
        <v>0</v>
      </c>
      <c r="BD111" s="45">
        <f>SUMIFS('ATL RAW'!$J:$J,'ATL RAW'!$I:$I,'ATL GA Inventory'!$B111,'ATL RAW'!$L:$L,'ATL GA Inventory'!BD$3)+SUMIFS('ATL CR'!$J:$J,'ATL CR'!$I:$I,'ATL GA Inventory'!$B111,'ATL CR'!$L:$L,'ATL GA Inventory'!BD$3)</f>
        <v>0</v>
      </c>
      <c r="BE111" s="45">
        <f>SUMIFS('ATL RAW'!$J:$J,'ATL RAW'!$I:$I,'ATL GA Inventory'!$B111,'ATL RAW'!$L:$L,'ATL GA Inventory'!BE$3)+SUMIFS('ATL CR'!$J:$J,'ATL CR'!$I:$I,'ATL GA Inventory'!$B111,'ATL CR'!$L:$L,'ATL GA Inventory'!BE$3)</f>
        <v>0</v>
      </c>
      <c r="BF111" s="45">
        <f>SUMIFS('ATL RAW'!$J:$J,'ATL RAW'!$I:$I,'ATL GA Inventory'!$B111,'ATL RAW'!$L:$L,'ATL GA Inventory'!BF$3)+SUMIFS('ATL CR'!$J:$J,'ATL CR'!$I:$I,'ATL GA Inventory'!$B111,'ATL CR'!$L:$L,'ATL GA Inventory'!BF$3)</f>
        <v>0</v>
      </c>
      <c r="BG111" s="45">
        <f>SUMIFS('ATL RAW'!$J:$J,'ATL RAW'!$I:$I,'ATL GA Inventory'!$B111,'ATL RAW'!$L:$L,'ATL GA Inventory'!BG$3)+SUMIFS('ATL CR'!$J:$J,'ATL CR'!$I:$I,'ATL GA Inventory'!$B111,'ATL CR'!$L:$L,'ATL GA Inventory'!BG$3)</f>
        <v>0</v>
      </c>
      <c r="BH111" s="45">
        <f>SUMIFS('ATL RAW'!$J:$J,'ATL RAW'!$I:$I,'ATL GA Inventory'!$B111,'ATL RAW'!$L:$L,'ATL GA Inventory'!BH$3)+SUMIFS('ATL CR'!$J:$J,'ATL CR'!$I:$I,'ATL GA Inventory'!$B111,'ATL CR'!$L:$L,'ATL GA Inventory'!BH$3)</f>
        <v>0</v>
      </c>
      <c r="BI111" s="45">
        <f>SUMIFS('ATL RAW'!$J:$J,'ATL RAW'!$I:$I,'ATL GA Inventory'!$B111,'ATL RAW'!$L:$L,'ATL GA Inventory'!BI$3)+SUMIFS('ATL CR'!$J:$J,'ATL CR'!$I:$I,'ATL GA Inventory'!$B111,'ATL CR'!$L:$L,'ATL GA Inventory'!BI$3)</f>
        <v>0</v>
      </c>
      <c r="BJ111" s="45">
        <f>SUMIFS('ATL RAW'!$J:$J,'ATL RAW'!$I:$I,'ATL GA Inventory'!$B111,'ATL RAW'!$L:$L,'ATL GA Inventory'!BJ$3)+SUMIFS('ATL CR'!$J:$J,'ATL CR'!$I:$I,'ATL GA Inventory'!$B111,'ATL CR'!$L:$L,'ATL GA Inventory'!BJ$3)</f>
        <v>0</v>
      </c>
      <c r="BK111" s="45">
        <f>SUMIFS('ATL RAW'!$J:$J,'ATL RAW'!$I:$I,'ATL GA Inventory'!$B111,'ATL RAW'!$L:$L,'ATL GA Inventory'!BK$3)+SUMIFS('ATL CR'!$J:$J,'ATL CR'!$I:$I,'ATL GA Inventory'!$B111,'ATL CR'!$L:$L,'ATL GA Inventory'!BK$3)</f>
        <v>0</v>
      </c>
      <c r="BL111" s="45">
        <f>SUMIFS('ATL RAW'!$J:$J,'ATL RAW'!$I:$I,'ATL GA Inventory'!$B111,'ATL RAW'!$L:$L,'ATL GA Inventory'!BL$3)+SUMIFS('ATL CR'!$J:$J,'ATL CR'!$I:$I,'ATL GA Inventory'!$B111,'ATL CR'!$L:$L,'ATL GA Inventory'!BL$3)</f>
        <v>0</v>
      </c>
      <c r="BM111" s="45">
        <f>SUMIFS('ATL RAW'!$J:$J,'ATL RAW'!$I:$I,'ATL GA Inventory'!$B111,'ATL RAW'!$L:$L,'ATL GA Inventory'!BM$3)+SUMIFS('ATL CR'!$J:$J,'ATL CR'!$I:$I,'ATL GA Inventory'!$B111,'ATL CR'!$L:$L,'ATL GA Inventory'!BM$3)</f>
        <v>0</v>
      </c>
      <c r="BN111" s="45">
        <f>SUMIFS('ATL RAW'!$J:$J,'ATL RAW'!$I:$I,'ATL GA Inventory'!$B111,'ATL RAW'!$L:$L,'ATL GA Inventory'!BN$3)+SUMIFS('ATL CR'!$J:$J,'ATL CR'!$I:$I,'ATL GA Inventory'!$B111,'ATL CR'!$L:$L,'ATL GA Inventory'!BN$3)</f>
        <v>0</v>
      </c>
      <c r="BO111" s="45">
        <f>SUMIFS('ATL RAW'!$J:$J,'ATL RAW'!$I:$I,'ATL GA Inventory'!$B111,'ATL RAW'!$L:$L,'ATL GA Inventory'!BO$3)+SUMIFS('ATL CR'!$J:$J,'ATL CR'!$I:$I,'ATL GA Inventory'!$B111,'ATL CR'!$L:$L,'ATL GA Inventory'!BO$3)</f>
        <v>0</v>
      </c>
      <c r="BP111" s="45">
        <f>SUMIFS('ATL RAW'!$J:$J,'ATL RAW'!$I:$I,'ATL GA Inventory'!$B111,'ATL RAW'!$L:$L,'ATL GA Inventory'!BP$3)+SUMIFS('ATL CR'!$J:$J,'ATL CR'!$I:$I,'ATL GA Inventory'!$B111,'ATL CR'!$L:$L,'ATL GA Inventory'!BP$3)</f>
        <v>0</v>
      </c>
      <c r="BQ111" s="45">
        <f>SUMIFS('ATL RAW'!$J:$J,'ATL RAW'!$I:$I,'ATL GA Inventory'!$B111,'ATL RAW'!$L:$L,'ATL GA Inventory'!BQ$3)+SUMIFS('ATL CR'!$J:$J,'ATL CR'!$I:$I,'ATL GA Inventory'!$B111,'ATL CR'!$L:$L,'ATL GA Inventory'!BQ$3)</f>
        <v>0</v>
      </c>
      <c r="BR111" s="45">
        <f>SUMIFS('ATL RAW'!$J:$J,'ATL RAW'!$I:$I,'ATL GA Inventory'!$B111,'ATL RAW'!$L:$L,'ATL GA Inventory'!BR$3)+SUMIFS('ATL CR'!$J:$J,'ATL CR'!$I:$I,'ATL GA Inventory'!$B111,'ATL CR'!$L:$L,'ATL GA Inventory'!BR$3)</f>
        <v>0</v>
      </c>
      <c r="BS111" s="45">
        <f>SUMIFS('ATL RAW'!$J:$J,'ATL RAW'!$I:$I,'ATL GA Inventory'!$B111,'ATL RAW'!$L:$L,'ATL GA Inventory'!BS$3)+SUMIFS('ATL CR'!$J:$J,'ATL CR'!$I:$I,'ATL GA Inventory'!$B111,'ATL CR'!$L:$L,'ATL GA Inventory'!BS$3)</f>
        <v>0</v>
      </c>
      <c r="BT111" s="45">
        <f>SUMIFS('ATL RAW'!$J:$J,'ATL RAW'!$I:$I,'ATL GA Inventory'!$B111,'ATL RAW'!$L:$L,'ATL GA Inventory'!BT$3)+SUMIFS('ATL CR'!$J:$J,'ATL CR'!$I:$I,'ATL GA Inventory'!$B111,'ATL CR'!$L:$L,'ATL GA Inventory'!BT$3)</f>
        <v>0</v>
      </c>
      <c r="BU111" s="45">
        <f>SUMIFS('ATL RAW'!$J:$J,'ATL RAW'!$I:$I,'ATL GA Inventory'!$B111,'ATL RAW'!$L:$L,'ATL GA Inventory'!BU$3)+SUMIFS('ATL CR'!$J:$J,'ATL CR'!$I:$I,'ATL GA Inventory'!$B111,'ATL CR'!$L:$L,'ATL GA Inventory'!BU$3)</f>
        <v>0</v>
      </c>
      <c r="BV111" s="45">
        <f>SUMIFS('ATL RAW'!$J:$J,'ATL RAW'!$I:$I,'ATL GA Inventory'!$B111,'ATL RAW'!$L:$L,'ATL GA Inventory'!BV$3)+SUMIFS('ATL CR'!$J:$J,'ATL CR'!$I:$I,'ATL GA Inventory'!$B111,'ATL CR'!$L:$L,'ATL GA Inventory'!BV$3)</f>
        <v>0</v>
      </c>
      <c r="BW111" s="45">
        <f>SUMIFS('ATL RAW'!$J:$J,'ATL RAW'!$I:$I,'ATL GA Inventory'!$B111,'ATL RAW'!$L:$L,'ATL GA Inventory'!BW$3)+SUMIFS('ATL CR'!$J:$J,'ATL CR'!$I:$I,'ATL GA Inventory'!$B111,'ATL CR'!$L:$L,'ATL GA Inventory'!BW$3)</f>
        <v>0</v>
      </c>
      <c r="BX111" s="45">
        <f>SUMIFS('ATL RAW'!$J:$J,'ATL RAW'!$I:$I,'ATL GA Inventory'!$B111,'ATL RAW'!$L:$L,'ATL GA Inventory'!BX$3)+SUMIFS('ATL CR'!$J:$J,'ATL CR'!$I:$I,'ATL GA Inventory'!$B111,'ATL CR'!$L:$L,'ATL GA Inventory'!BX$3)</f>
        <v>0</v>
      </c>
      <c r="BY111" s="45">
        <f>SUMIFS('ATL RAW'!$J:$J,'ATL RAW'!$I:$I,'ATL GA Inventory'!$B111,'ATL RAW'!$L:$L,'ATL GA Inventory'!BY$3)+SUMIFS('ATL CR'!$J:$J,'ATL CR'!$I:$I,'ATL GA Inventory'!$B111,'ATL CR'!$L:$L,'ATL GA Inventory'!BY$3)</f>
        <v>0</v>
      </c>
      <c r="BZ111" s="45">
        <f>SUMIFS('ATL RAW'!$J:$J,'ATL RAW'!$I:$I,'ATL GA Inventory'!$B111,'ATL RAW'!$L:$L,'ATL GA Inventory'!BZ$3)+SUMIFS('ATL CR'!$J:$J,'ATL CR'!$I:$I,'ATL GA Inventory'!$B111,'ATL CR'!$L:$L,'ATL GA Inventory'!BZ$3)</f>
        <v>0</v>
      </c>
      <c r="CA111" s="45">
        <f>SUMIFS('ATL RAW'!$J:$J,'ATL RAW'!$I:$I,'ATL GA Inventory'!$B111,'ATL RAW'!$L:$L,'ATL GA Inventory'!CA$3)+SUMIFS('ATL CR'!$J:$J,'ATL CR'!$I:$I,'ATL GA Inventory'!$B111,'ATL CR'!$L:$L,'ATL GA Inventory'!CA$3)</f>
        <v>0</v>
      </c>
      <c r="CB111" s="45">
        <f>SUMIFS('ATL RAW'!$J:$J,'ATL RAW'!$I:$I,'ATL GA Inventory'!$B111,'ATL RAW'!$L:$L,'ATL GA Inventory'!CB$3)+SUMIFS('ATL CR'!$J:$J,'ATL CR'!$I:$I,'ATL GA Inventory'!$B111,'ATL CR'!$L:$L,'ATL GA Inventory'!CB$3)</f>
        <v>0</v>
      </c>
      <c r="CC111" s="45">
        <f>SUMIFS('ATL RAW'!$J:$J,'ATL RAW'!$I:$I,'ATL GA Inventory'!$B111,'ATL RAW'!$L:$L,'ATL GA Inventory'!CC$3)+SUMIFS('ATL CR'!$J:$J,'ATL CR'!$I:$I,'ATL GA Inventory'!$B111,'ATL CR'!$L:$L,'ATL GA Inventory'!CC$3)</f>
        <v>0</v>
      </c>
      <c r="CD111" s="45">
        <f>SUMIFS('ATL RAW'!$J:$J,'ATL RAW'!$I:$I,'ATL GA Inventory'!$B111,'ATL RAW'!$L:$L,'ATL GA Inventory'!CD$3)+SUMIFS('ATL CR'!$J:$J,'ATL CR'!$I:$I,'ATL GA Inventory'!$B111,'ATL CR'!$L:$L,'ATL GA Inventory'!CD$3)</f>
        <v>0</v>
      </c>
      <c r="CE111" s="45">
        <f>SUMIFS('ATL RAW'!$J:$J,'ATL RAW'!$I:$I,'ATL GA Inventory'!$B111,'ATL RAW'!$L:$L,'ATL GA Inventory'!CE$3)+SUMIFS('ATL CR'!$J:$J,'ATL CR'!$I:$I,'ATL GA Inventory'!$B111,'ATL CR'!$L:$L,'ATL GA Inventory'!CE$3)</f>
        <v>0</v>
      </c>
      <c r="CF111" s="45">
        <f>SUMIFS('ATL RAW'!$J:$J,'ATL RAW'!$I:$I,'ATL GA Inventory'!$B111,'ATL RAW'!$L:$L,'ATL GA Inventory'!CF$3)+SUMIFS('ATL CR'!$J:$J,'ATL CR'!$I:$I,'ATL GA Inventory'!$B111,'ATL CR'!$L:$L,'ATL GA Inventory'!CF$3)</f>
        <v>0</v>
      </c>
      <c r="CG111" s="45">
        <f>SUMIFS('ATL RAW'!$J:$J,'ATL RAW'!$I:$I,'ATL GA Inventory'!$B111,'ATL RAW'!$L:$L,'ATL GA Inventory'!CG$3)+SUMIFS('ATL CR'!$J:$J,'ATL CR'!$I:$I,'ATL GA Inventory'!$B111,'ATL CR'!$L:$L,'ATL GA Inventory'!CG$3)</f>
        <v>0</v>
      </c>
      <c r="CH111" s="45">
        <f>SUMIFS('ATL RAW'!$J:$J,'ATL RAW'!$I:$I,'ATL GA Inventory'!$B111,'ATL RAW'!$L:$L,'ATL GA Inventory'!CH$3)+SUMIFS('ATL CR'!$J:$J,'ATL CR'!$I:$I,'ATL GA Inventory'!$B111,'ATL CR'!$L:$L,'ATL GA Inventory'!CH$3)</f>
        <v>0</v>
      </c>
      <c r="CI111" s="45">
        <f>SUMIFS('ATL RAW'!$J:$J,'ATL RAW'!$I:$I,'ATL GA Inventory'!$B111,'ATL RAW'!$L:$L,'ATL GA Inventory'!CI$3)+SUMIFS('ATL CR'!$J:$J,'ATL CR'!$I:$I,'ATL GA Inventory'!$B111,'ATL CR'!$L:$L,'ATL GA Inventory'!CI$3)</f>
        <v>0</v>
      </c>
      <c r="CJ111" s="45">
        <f>SUMIFS('ATL RAW'!$J:$J,'ATL RAW'!$I:$I,'ATL GA Inventory'!$B111,'ATL RAW'!$L:$L,'ATL GA Inventory'!CJ$3)+SUMIFS('ATL CR'!$J:$J,'ATL CR'!$I:$I,'ATL GA Inventory'!$B111,'ATL CR'!$L:$L,'ATL GA Inventory'!CJ$3)</f>
        <v>0</v>
      </c>
      <c r="CK111" s="45">
        <f>SUMIFS('ATL RAW'!$J:$J,'ATL RAW'!$I:$I,'ATL GA Inventory'!$B111,'ATL RAW'!$L:$L,'ATL GA Inventory'!CK$3)+SUMIFS('ATL CR'!$J:$J,'ATL CR'!$I:$I,'ATL GA Inventory'!$B111,'ATL CR'!$L:$L,'ATL GA Inventory'!CK$3)</f>
        <v>0</v>
      </c>
      <c r="CL111" s="45">
        <f>SUMIFS('ATL RAW'!$J:$J,'ATL RAW'!$I:$I,'ATL GA Inventory'!$B111,'ATL RAW'!$L:$L,'ATL GA Inventory'!CL$3)+SUMIFS('ATL CR'!$J:$J,'ATL CR'!$I:$I,'ATL GA Inventory'!$B111,'ATL CR'!$L:$L,'ATL GA Inventory'!CL$3)</f>
        <v>0</v>
      </c>
      <c r="CM111" s="45">
        <f>SUMIFS('ATL RAW'!$J:$J,'ATL RAW'!$I:$I,'ATL GA Inventory'!$B111,'ATL RAW'!$L:$L,'ATL GA Inventory'!CM$3)+SUMIFS('ATL CR'!$J:$J,'ATL CR'!$I:$I,'ATL GA Inventory'!$B111,'ATL CR'!$L:$L,'ATL GA Inventory'!CM$3)</f>
        <v>0</v>
      </c>
      <c r="CN111" s="45">
        <f>SUMIFS('ATL RAW'!$J:$J,'ATL RAW'!$I:$I,'ATL GA Inventory'!$B111,'ATL RAW'!$L:$L,'ATL GA Inventory'!CN$3)+SUMIFS('ATL CR'!$J:$J,'ATL CR'!$I:$I,'ATL GA Inventory'!$B111,'ATL CR'!$L:$L,'ATL GA Inventory'!CN$3)</f>
        <v>0</v>
      </c>
      <c r="CO111" s="45">
        <f>SUMIFS('ATL RAW'!$J:$J,'ATL RAW'!$I:$I,'ATL GA Inventory'!$B111,'ATL RAW'!$L:$L,'ATL GA Inventory'!CO$3)+SUMIFS('ATL CR'!$J:$J,'ATL CR'!$I:$I,'ATL GA Inventory'!$B111,'ATL CR'!$L:$L,'ATL GA Inventory'!CO$3)</f>
        <v>0</v>
      </c>
      <c r="CP111" s="45">
        <f>SUMIFS('ATL RAW'!$J:$J,'ATL RAW'!$I:$I,'ATL GA Inventory'!$B111,'ATL RAW'!$L:$L,'ATL GA Inventory'!CP$3)+SUMIFS('ATL CR'!$J:$J,'ATL CR'!$I:$I,'ATL GA Inventory'!$B111,'ATL CR'!$L:$L,'ATL GA Inventory'!CP$3)</f>
        <v>0</v>
      </c>
      <c r="CQ111" s="45">
        <f>SUMIFS('ATL RAW'!$J:$J,'ATL RAW'!$I:$I,'ATL GA Inventory'!$B111,'ATL RAW'!$L:$L,'ATL GA Inventory'!CQ$3)+SUMIFS('ATL CR'!$J:$J,'ATL CR'!$I:$I,'ATL GA Inventory'!$B111,'ATL CR'!$L:$L,'ATL GA Inventory'!CQ$3)</f>
        <v>0</v>
      </c>
      <c r="CR111" s="45">
        <f>SUMIFS('ATL RAW'!$J:$J,'ATL RAW'!$I:$I,'ATL GA Inventory'!$B111,'ATL RAW'!$L:$L,'ATL GA Inventory'!CR$3)+SUMIFS('ATL CR'!$J:$J,'ATL CR'!$I:$I,'ATL GA Inventory'!$B111,'ATL CR'!$L:$L,'ATL GA Inventory'!CR$3)</f>
        <v>0</v>
      </c>
      <c r="CS111" s="45">
        <f>SUMIFS('ATL RAW'!$J:$J,'ATL RAW'!$I:$I,'ATL GA Inventory'!$B111,'ATL RAW'!$L:$L,'ATL GA Inventory'!CS$3)+SUMIFS('ATL CR'!$J:$J,'ATL CR'!$I:$I,'ATL GA Inventory'!$B111,'ATL CR'!$L:$L,'ATL GA Inventory'!CS$3)</f>
        <v>0</v>
      </c>
      <c r="CT111" s="45">
        <f>SUMIFS('ATL RAW'!$J:$J,'ATL RAW'!$I:$I,'ATL GA Inventory'!$B111,'ATL RAW'!$L:$L,'ATL GA Inventory'!CT$3)+SUMIFS('ATL CR'!$J:$J,'ATL CR'!$I:$I,'ATL GA Inventory'!$B111,'ATL CR'!$L:$L,'ATL GA Inventory'!CT$3)</f>
        <v>0</v>
      </c>
      <c r="CU111" s="45">
        <f>SUMIFS('ATL RAW'!$J:$J,'ATL RAW'!$I:$I,'ATL GA Inventory'!$B111,'ATL RAW'!$L:$L,'ATL GA Inventory'!CU$3)+SUMIFS('ATL CR'!$J:$J,'ATL CR'!$I:$I,'ATL GA Inventory'!$B111,'ATL CR'!$L:$L,'ATL GA Inventory'!CU$3)</f>
        <v>0</v>
      </c>
      <c r="CV111" s="45">
        <f>SUMIFS('ATL RAW'!$J:$J,'ATL RAW'!$I:$I,'ATL GA Inventory'!$B111,'ATL RAW'!$L:$L,'ATL GA Inventory'!CV$3)+SUMIFS('ATL CR'!$J:$J,'ATL CR'!$I:$I,'ATL GA Inventory'!$B111,'ATL CR'!$L:$L,'ATL GA Inventory'!CV$3)</f>
        <v>0</v>
      </c>
      <c r="CW111" s="45">
        <f>SUMIFS('ATL RAW'!$J:$J,'ATL RAW'!$I:$I,'ATL GA Inventory'!$B111,'ATL RAW'!$L:$L,'ATL GA Inventory'!CW$3)+SUMIFS('ATL CR'!$J:$J,'ATL CR'!$I:$I,'ATL GA Inventory'!$B111,'ATL CR'!$L:$L,'ATL GA Inventory'!CW$3)</f>
        <v>0</v>
      </c>
      <c r="CX111" s="45">
        <f>SUMIFS('ATL RAW'!$J:$J,'ATL RAW'!$I:$I,'ATL GA Inventory'!$B111,'ATL RAW'!$L:$L,'ATL GA Inventory'!CX$3)+SUMIFS('ATL CR'!$J:$J,'ATL CR'!$I:$I,'ATL GA Inventory'!$B111,'ATL CR'!$L:$L,'ATL GA Inventory'!CX$3)</f>
        <v>0</v>
      </c>
      <c r="CY111" s="45">
        <f>SUMIFS('ATL RAW'!$J:$J,'ATL RAW'!$I:$I,'ATL GA Inventory'!$B111,'ATL RAW'!$L:$L,'ATL GA Inventory'!CY$3)+SUMIFS('ATL CR'!$J:$J,'ATL CR'!$I:$I,'ATL GA Inventory'!$B111,'ATL CR'!$L:$L,'ATL GA Inventory'!CY$3)</f>
        <v>0</v>
      </c>
      <c r="CZ111" s="45">
        <f>SUMIFS('ATL RAW'!$J:$J,'ATL RAW'!$I:$I,'ATL GA Inventory'!$B111,'ATL RAW'!$L:$L,'ATL GA Inventory'!CZ$3)+SUMIFS('ATL CR'!$J:$J,'ATL CR'!$I:$I,'ATL GA Inventory'!$B111,'ATL CR'!$L:$L,'ATL GA Inventory'!CZ$3)</f>
        <v>0</v>
      </c>
      <c r="DA111" s="45">
        <f>SUMIFS('ATL RAW'!$J:$J,'ATL RAW'!$I:$I,'ATL GA Inventory'!$B111,'ATL RAW'!$L:$L,'ATL GA Inventory'!DA$3)+SUMIFS('ATL CR'!$J:$J,'ATL CR'!$I:$I,'ATL GA Inventory'!$B111,'ATL CR'!$L:$L,'ATL GA Inventory'!DA$3)</f>
        <v>0</v>
      </c>
      <c r="DB111" s="45">
        <f>SUMIFS('ATL RAW'!$J:$J,'ATL RAW'!$I:$I,'ATL GA Inventory'!$B111,'ATL RAW'!$L:$L,'ATL GA Inventory'!DB$3)+SUMIFS('ATL CR'!$J:$J,'ATL CR'!$I:$I,'ATL GA Inventory'!$B111,'ATL CR'!$L:$L,'ATL GA Inventory'!DB$3)</f>
        <v>0</v>
      </c>
      <c r="DC111" s="45">
        <f>SUMIFS('ATL RAW'!$J:$J,'ATL RAW'!$I:$I,'ATL GA Inventory'!$B111,'ATL RAW'!$L:$L,'ATL GA Inventory'!DC$3)+SUMIFS('ATL CR'!$J:$J,'ATL CR'!$I:$I,'ATL GA Inventory'!$B111,'ATL CR'!$L:$L,'ATL GA Inventory'!DC$3)</f>
        <v>0</v>
      </c>
      <c r="DD111" s="45">
        <f>SUMIFS('ATL RAW'!$J:$J,'ATL RAW'!$I:$I,'ATL GA Inventory'!$B111,'ATL RAW'!$L:$L,'ATL GA Inventory'!DD$3)+SUMIFS('ATL CR'!$J:$J,'ATL CR'!$I:$I,'ATL GA Inventory'!$B111,'ATL CR'!$L:$L,'ATL GA Inventory'!DD$3)</f>
        <v>0</v>
      </c>
      <c r="DE111" s="45">
        <f>SUMIFS('ATL RAW'!$J:$J,'ATL RAW'!$I:$I,'ATL GA Inventory'!$B111,'ATL RAW'!$L:$L,'ATL GA Inventory'!DE$3)+SUMIFS('ATL CR'!$J:$J,'ATL CR'!$I:$I,'ATL GA Inventory'!$B111,'ATL CR'!$L:$L,'ATL GA Inventory'!DE$3)</f>
        <v>0</v>
      </c>
      <c r="DF111" s="45">
        <f>SUMIFS('ATL RAW'!$J:$J,'ATL RAW'!$I:$I,'ATL GA Inventory'!$B111,'ATL RAW'!$L:$L,'ATL GA Inventory'!DF$3)+SUMIFS('ATL CR'!$J:$J,'ATL CR'!$I:$I,'ATL GA Inventory'!$B111,'ATL CR'!$L:$L,'ATL GA Inventory'!DF$3)</f>
        <v>0</v>
      </c>
      <c r="DG111" s="45">
        <f>SUMIFS('ATL RAW'!$J:$J,'ATL RAW'!$I:$I,'ATL GA Inventory'!$B111,'ATL RAW'!$L:$L,'ATL GA Inventory'!DG$3)+SUMIFS('ATL CR'!$J:$J,'ATL CR'!$I:$I,'ATL GA Inventory'!$B111,'ATL CR'!$L:$L,'ATL GA Inventory'!DG$3)</f>
        <v>0</v>
      </c>
      <c r="DH111" s="45">
        <f>SUMIFS('ATL RAW'!$J:$J,'ATL RAW'!$I:$I,'ATL GA Inventory'!$B111,'ATL RAW'!$L:$L,'ATL GA Inventory'!DH$3)+SUMIFS('ATL CR'!$J:$J,'ATL CR'!$I:$I,'ATL GA Inventory'!$B111,'ATL CR'!$L:$L,'ATL GA Inventory'!DH$3)</f>
        <v>0</v>
      </c>
      <c r="DI111" s="45">
        <f>SUMIFS('ATL RAW'!$J:$J,'ATL RAW'!$I:$I,'ATL GA Inventory'!$B111,'ATL RAW'!$L:$L,'ATL GA Inventory'!DI$3)+SUMIFS('ATL CR'!$J:$J,'ATL CR'!$I:$I,'ATL GA Inventory'!$B111,'ATL CR'!$L:$L,'ATL GA Inventory'!DI$3)</f>
        <v>0</v>
      </c>
      <c r="DJ111" s="45">
        <f>SUMIFS('ATL RAW'!$J:$J,'ATL RAW'!$I:$I,'ATL GA Inventory'!$B111,'ATL RAW'!$L:$L,'ATL GA Inventory'!DJ$3)+SUMIFS('ATL CR'!$J:$J,'ATL CR'!$I:$I,'ATL GA Inventory'!$B111,'ATL CR'!$L:$L,'ATL GA Inventory'!DJ$3)</f>
        <v>0</v>
      </c>
      <c r="DK111" s="45">
        <f>SUMIFS('ATL RAW'!$J:$J,'ATL RAW'!$I:$I,'ATL GA Inventory'!$B111,'ATL RAW'!$L:$L,'ATL GA Inventory'!DK$3)+SUMIFS('ATL CR'!$J:$J,'ATL CR'!$I:$I,'ATL GA Inventory'!$B111,'ATL CR'!$L:$L,'ATL GA Inventory'!DK$3)</f>
        <v>0</v>
      </c>
      <c r="DL111" s="45">
        <f>SUMIFS('ATL RAW'!$J:$J,'ATL RAW'!$I:$I,'ATL GA Inventory'!$B111,'ATL RAW'!$L:$L,'ATL GA Inventory'!DL$3)+SUMIFS('ATL CR'!$J:$J,'ATL CR'!$I:$I,'ATL GA Inventory'!$B111,'ATL CR'!$L:$L,'ATL GA Inventory'!DL$3)</f>
        <v>0</v>
      </c>
      <c r="DM111" s="45">
        <f>SUMIFS('ATL RAW'!$J:$J,'ATL RAW'!$I:$I,'ATL GA Inventory'!$B111,'ATL RAW'!$L:$L,'ATL GA Inventory'!DM$3)+SUMIFS('ATL CR'!$J:$J,'ATL CR'!$I:$I,'ATL GA Inventory'!$B111,'ATL CR'!$L:$L,'ATL GA Inventory'!DM$3)</f>
        <v>0</v>
      </c>
      <c r="DN111" s="45">
        <f>SUMIFS('ATL RAW'!$J:$J,'ATL RAW'!$I:$I,'ATL GA Inventory'!$B111,'ATL RAW'!$L:$L,'ATL GA Inventory'!DN$3)+SUMIFS('ATL CR'!$J:$J,'ATL CR'!$I:$I,'ATL GA Inventory'!$B111,'ATL CR'!$L:$L,'ATL GA Inventory'!DN$3)</f>
        <v>0</v>
      </c>
      <c r="DO111" s="45">
        <f>SUMIFS('ATL RAW'!$J:$J,'ATL RAW'!$I:$I,'ATL GA Inventory'!$B111,'ATL RAW'!$L:$L,'ATL GA Inventory'!DO$3)+SUMIFS('ATL CR'!$J:$J,'ATL CR'!$I:$I,'ATL GA Inventory'!$B111,'ATL CR'!$L:$L,'ATL GA Inventory'!DO$3)</f>
        <v>0</v>
      </c>
      <c r="DP111" s="45">
        <f>SUMIFS('ATL RAW'!$J:$J,'ATL RAW'!$I:$I,'ATL GA Inventory'!$B111,'ATL RAW'!$L:$L,'ATL GA Inventory'!DP$3)+SUMIFS('ATL CR'!$J:$J,'ATL CR'!$I:$I,'ATL GA Inventory'!$B111,'ATL CR'!$L:$L,'ATL GA Inventory'!DP$3)</f>
        <v>0</v>
      </c>
      <c r="DQ111" s="45">
        <f>SUMIFS('ATL RAW'!$J:$J,'ATL RAW'!$I:$I,'ATL GA Inventory'!$B111,'ATL RAW'!$L:$L,'ATL GA Inventory'!DQ$3)+SUMIFS('ATL CR'!$J:$J,'ATL CR'!$I:$I,'ATL GA Inventory'!$B111,'ATL CR'!$L:$L,'ATL GA Inventory'!DQ$3)</f>
        <v>0</v>
      </c>
      <c r="DR111" s="45">
        <f>SUMIFS('ATL RAW'!$J:$J,'ATL RAW'!$I:$I,'ATL GA Inventory'!$B111,'ATL RAW'!$L:$L,'ATL GA Inventory'!DR$3)+SUMIFS('ATL CR'!$J:$J,'ATL CR'!$I:$I,'ATL GA Inventory'!$B111,'ATL CR'!$L:$L,'ATL GA Inventory'!DR$3)</f>
        <v>0</v>
      </c>
      <c r="DS111" s="45">
        <f>SUMIFS('ATL RAW'!$J:$J,'ATL RAW'!$I:$I,'ATL GA Inventory'!$B111,'ATL RAW'!$L:$L,'ATL GA Inventory'!DS$3)+SUMIFS('ATL CR'!$J:$J,'ATL CR'!$I:$I,'ATL GA Inventory'!$B111,'ATL CR'!$L:$L,'ATL GA Inventory'!DS$3)</f>
        <v>0</v>
      </c>
      <c r="DT111" s="45">
        <f>SUMIFS('ATL RAW'!$J:$J,'ATL RAW'!$I:$I,'ATL GA Inventory'!$B111,'ATL RAW'!$L:$L,'ATL GA Inventory'!DT$3)+SUMIFS('ATL CR'!$J:$J,'ATL CR'!$I:$I,'ATL GA Inventory'!$B111,'ATL CR'!$L:$L,'ATL GA Inventory'!DT$3)</f>
        <v>0</v>
      </c>
      <c r="DU111" s="45">
        <f>SUMIFS('ATL RAW'!$J:$J,'ATL RAW'!$I:$I,'ATL GA Inventory'!$B111,'ATL RAW'!$L:$L,'ATL GA Inventory'!DU$3)+SUMIFS('ATL CR'!$J:$J,'ATL CR'!$I:$I,'ATL GA Inventory'!$B111,'ATL CR'!$L:$L,'ATL GA Inventory'!DU$3)</f>
        <v>0</v>
      </c>
      <c r="DV111" s="45">
        <f>SUMIFS('ATL RAW'!$J:$J,'ATL RAW'!$I:$I,'ATL GA Inventory'!$B111,'ATL RAW'!$L:$L,'ATL GA Inventory'!DV$3)+SUMIFS('ATL CR'!$J:$J,'ATL CR'!$I:$I,'ATL GA Inventory'!$B111,'ATL CR'!$L:$L,'ATL GA Inventory'!DV$3)</f>
        <v>0</v>
      </c>
      <c r="DW111" s="45">
        <f>SUMIFS('ATL RAW'!$J:$J,'ATL RAW'!$I:$I,'ATL GA Inventory'!$B111,'ATL RAW'!$L:$L,'ATL GA Inventory'!DW$3)+SUMIFS('ATL CR'!$J:$J,'ATL CR'!$I:$I,'ATL GA Inventory'!$B111,'ATL CR'!$L:$L,'ATL GA Inventory'!DW$3)</f>
        <v>0</v>
      </c>
      <c r="DX111" s="45">
        <f>SUMIFS('ATL RAW'!$J:$J,'ATL RAW'!$I:$I,'ATL GA Inventory'!$B111,'ATL RAW'!$L:$L,'ATL GA Inventory'!DX$3)+SUMIFS('ATL CR'!$J:$J,'ATL CR'!$I:$I,'ATL GA Inventory'!$B111,'ATL CR'!$L:$L,'ATL GA Inventory'!DX$3)</f>
        <v>0</v>
      </c>
      <c r="DY111" s="45">
        <f>SUMIFS('ATL RAW'!$J:$J,'ATL RAW'!$I:$I,'ATL GA Inventory'!$B111,'ATL RAW'!$L:$L,'ATL GA Inventory'!DY$3)+SUMIFS('ATL CR'!$J:$J,'ATL CR'!$I:$I,'ATL GA Inventory'!$B111,'ATL CR'!$L:$L,'ATL GA Inventory'!DY$3)</f>
        <v>0</v>
      </c>
      <c r="DZ111" s="45">
        <f>SUMIFS('ATL RAW'!$J:$J,'ATL RAW'!$I:$I,'ATL GA Inventory'!$B111,'ATL RAW'!$L:$L,'ATL GA Inventory'!DZ$3)+SUMIFS('ATL CR'!$J:$J,'ATL CR'!$I:$I,'ATL GA Inventory'!$B111,'ATL CR'!$L:$L,'ATL GA Inventory'!DZ$3)</f>
        <v>0</v>
      </c>
      <c r="EA111" s="45">
        <f>SUMIFS('ATL RAW'!$J:$J,'ATL RAW'!$I:$I,'ATL GA Inventory'!$B111,'ATL RAW'!$L:$L,'ATL GA Inventory'!EA$3)+SUMIFS('ATL CR'!$J:$J,'ATL CR'!$I:$I,'ATL GA Inventory'!$B111,'ATL CR'!$L:$L,'ATL GA Inventory'!EA$3)</f>
        <v>0</v>
      </c>
      <c r="EB111" s="45">
        <f>SUMIFS('ATL RAW'!$J:$J,'ATL RAW'!$I:$I,'ATL GA Inventory'!$B111,'ATL RAW'!$L:$L,'ATL GA Inventory'!EB$3)+SUMIFS('ATL CR'!$J:$J,'ATL CR'!$I:$I,'ATL GA Inventory'!$B111,'ATL CR'!$L:$L,'ATL GA Inventory'!EB$3)</f>
        <v>0</v>
      </c>
      <c r="EC111" s="45">
        <f>SUMIFS('ATL RAW'!$J:$J,'ATL RAW'!$I:$I,'ATL GA Inventory'!$B111,'ATL RAW'!$L:$L,'ATL GA Inventory'!EC$3)+SUMIFS('ATL CR'!$J:$J,'ATL CR'!$I:$I,'ATL GA Inventory'!$B111,'ATL CR'!$L:$L,'ATL GA Inventory'!EC$3)</f>
        <v>0</v>
      </c>
      <c r="ED111" s="45">
        <f>SUMIFS('ATL RAW'!$J:$J,'ATL RAW'!$I:$I,'ATL GA Inventory'!$B111,'ATL RAW'!$L:$L,'ATL GA Inventory'!ED$3)+SUMIFS('ATL CR'!$J:$J,'ATL CR'!$I:$I,'ATL GA Inventory'!$B111,'ATL CR'!$L:$L,'ATL GA Inventory'!ED$3)</f>
        <v>0</v>
      </c>
      <c r="EE111" s="45">
        <f>SUMIFS('ATL RAW'!$J:$J,'ATL RAW'!$I:$I,'ATL GA Inventory'!$B111,'ATL RAW'!$L:$L,'ATL GA Inventory'!EE$3)+SUMIFS('ATL CR'!$J:$J,'ATL CR'!$I:$I,'ATL GA Inventory'!$B111,'ATL CR'!$L:$L,'ATL GA Inventory'!EE$3)</f>
        <v>0</v>
      </c>
      <c r="EF111" s="45">
        <f>SUMIFS('ATL RAW'!$J:$J,'ATL RAW'!$I:$I,'ATL GA Inventory'!$B111,'ATL RAW'!$L:$L,'ATL GA Inventory'!EF$3)+SUMIFS('ATL CR'!$J:$J,'ATL CR'!$I:$I,'ATL GA Inventory'!$B111,'ATL CR'!$L:$L,'ATL GA Inventory'!EF$3)</f>
        <v>0</v>
      </c>
      <c r="EG111" s="45">
        <f>SUMIFS('ATL RAW'!$J:$J,'ATL RAW'!$I:$I,'ATL GA Inventory'!$B111,'ATL RAW'!$L:$L,'ATL GA Inventory'!EG$3)+SUMIFS('ATL CR'!$J:$J,'ATL CR'!$I:$I,'ATL GA Inventory'!$B111,'ATL CR'!$L:$L,'ATL GA Inventory'!EG$3)</f>
        <v>0</v>
      </c>
      <c r="EH111" s="45">
        <f>SUMIFS('ATL RAW'!$J:$J,'ATL RAW'!$I:$I,'ATL GA Inventory'!$B111,'ATL RAW'!$L:$L,'ATL GA Inventory'!EH$3)+SUMIFS('ATL CR'!$J:$J,'ATL CR'!$I:$I,'ATL GA Inventory'!$B111,'ATL CR'!$L:$L,'ATL GA Inventory'!EH$3)</f>
        <v>0</v>
      </c>
      <c r="EI111" s="45">
        <f>SUMIFS('ATL RAW'!$J:$J,'ATL RAW'!$I:$I,'ATL GA Inventory'!$B111,'ATL RAW'!$L:$L,'ATL GA Inventory'!EI$3)+SUMIFS('ATL CR'!$J:$J,'ATL CR'!$I:$I,'ATL GA Inventory'!$B111,'ATL CR'!$L:$L,'ATL GA Inventory'!EI$3)</f>
        <v>0</v>
      </c>
      <c r="EJ111" s="45">
        <f>SUMIFS('ATL RAW'!$J:$J,'ATL RAW'!$I:$I,'ATL GA Inventory'!$B111,'ATL RAW'!$L:$L,'ATL GA Inventory'!EJ$3)+SUMIFS('ATL CR'!$J:$J,'ATL CR'!$I:$I,'ATL GA Inventory'!$B111,'ATL CR'!$L:$L,'ATL GA Inventory'!EJ$3)</f>
        <v>0</v>
      </c>
      <c r="EK111" s="45">
        <f>SUMIFS('ATL RAW'!$J:$J,'ATL RAW'!$I:$I,'ATL GA Inventory'!$B111,'ATL RAW'!$L:$L,'ATL GA Inventory'!EK$3)+SUMIFS('ATL CR'!$J:$J,'ATL CR'!$I:$I,'ATL GA Inventory'!$B111,'ATL CR'!$L:$L,'ATL GA Inventory'!EK$3)</f>
        <v>0</v>
      </c>
      <c r="EL111" s="45">
        <f>SUMIFS('ATL RAW'!$J:$J,'ATL RAW'!$I:$I,'ATL GA Inventory'!$B111,'ATL RAW'!$L:$L,'ATL GA Inventory'!EL$3)+SUMIFS('ATL CR'!$J:$J,'ATL CR'!$I:$I,'ATL GA Inventory'!$B111,'ATL CR'!$L:$L,'ATL GA Inventory'!EL$3)</f>
        <v>0</v>
      </c>
      <c r="EM111" s="45">
        <f>SUMIFS('ATL RAW'!$J:$J,'ATL RAW'!$I:$I,'ATL GA Inventory'!$B111,'ATL RAW'!$L:$L,'ATL GA Inventory'!EM$3)+SUMIFS('ATL CR'!$J:$J,'ATL CR'!$I:$I,'ATL GA Inventory'!$B111,'ATL CR'!$L:$L,'ATL GA Inventory'!EM$3)</f>
        <v>0</v>
      </c>
      <c r="EN111" s="45">
        <f>SUMIFS('ATL RAW'!$J:$J,'ATL RAW'!$I:$I,'ATL GA Inventory'!$B111,'ATL RAW'!$L:$L,'ATL GA Inventory'!EN$3)+SUMIFS('ATL CR'!$J:$J,'ATL CR'!$I:$I,'ATL GA Inventory'!$B111,'ATL CR'!$L:$L,'ATL GA Inventory'!EN$3)</f>
        <v>0</v>
      </c>
      <c r="EO111" s="45">
        <f>SUMIFS('ATL RAW'!$J:$J,'ATL RAW'!$I:$I,'ATL GA Inventory'!$B111,'ATL RAW'!$L:$L,'ATL GA Inventory'!EO$3)+SUMIFS('ATL CR'!$J:$J,'ATL CR'!$I:$I,'ATL GA Inventory'!$B111,'ATL CR'!$L:$L,'ATL GA Inventory'!EO$3)</f>
        <v>0</v>
      </c>
      <c r="EP111" s="45">
        <f>SUMIFS('ATL RAW'!$J:$J,'ATL RAW'!$I:$I,'ATL GA Inventory'!$B111,'ATL RAW'!$L:$L,'ATL GA Inventory'!EP$3)+SUMIFS('ATL CR'!$J:$J,'ATL CR'!$I:$I,'ATL GA Inventory'!$B111,'ATL CR'!$L:$L,'ATL GA Inventory'!EP$3)</f>
        <v>0</v>
      </c>
      <c r="EQ111" s="45">
        <f>SUMIFS('ATL RAW'!$J:$J,'ATL RAW'!$I:$I,'ATL GA Inventory'!$B111,'ATL RAW'!$L:$L,'ATL GA Inventory'!EQ$3)+SUMIFS('ATL CR'!$J:$J,'ATL CR'!$I:$I,'ATL GA Inventory'!$B111,'ATL CR'!$L:$L,'ATL GA Inventory'!EQ$3)</f>
        <v>0</v>
      </c>
      <c r="ER111" s="45">
        <f>SUMIFS('ATL RAW'!$J:$J,'ATL RAW'!$I:$I,'ATL GA Inventory'!$B111,'ATL RAW'!$L:$L,'ATL GA Inventory'!ER$3)+SUMIFS('ATL CR'!$J:$J,'ATL CR'!$I:$I,'ATL GA Inventory'!$B111,'ATL CR'!$L:$L,'ATL GA Inventory'!ER$3)</f>
        <v>0</v>
      </c>
      <c r="ES111" s="45">
        <f>SUMIFS('ATL RAW'!$J:$J,'ATL RAW'!$I:$I,'ATL GA Inventory'!$B111,'ATL RAW'!$L:$L,'ATL GA Inventory'!ES$3)+SUMIFS('ATL CR'!$J:$J,'ATL CR'!$I:$I,'ATL GA Inventory'!$B111,'ATL CR'!$L:$L,'ATL GA Inventory'!ES$3)</f>
        <v>0</v>
      </c>
      <c r="ET111" s="45">
        <f>SUMIFS('ATL RAW'!$J:$J,'ATL RAW'!$I:$I,'ATL GA Inventory'!$B111,'ATL RAW'!$L:$L,'ATL GA Inventory'!ET$3)+SUMIFS('ATL CR'!$J:$J,'ATL CR'!$I:$I,'ATL GA Inventory'!$B111,'ATL CR'!$L:$L,'ATL GA Inventory'!ET$3)</f>
        <v>0</v>
      </c>
      <c r="EU111" s="45">
        <f>SUMIFS('ATL RAW'!$J:$J,'ATL RAW'!$I:$I,'ATL GA Inventory'!$B111,'ATL RAW'!$L:$L,'ATL GA Inventory'!EU$3)+SUMIFS('ATL CR'!$J:$J,'ATL CR'!$I:$I,'ATL GA Inventory'!$B111,'ATL CR'!$L:$L,'ATL GA Inventory'!EU$3)</f>
        <v>0</v>
      </c>
      <c r="EV111" s="45">
        <f>SUMIFS('ATL RAW'!$J:$J,'ATL RAW'!$I:$I,'ATL GA Inventory'!$B111,'ATL RAW'!$L:$L,'ATL GA Inventory'!EV$3)+SUMIFS('ATL CR'!$J:$J,'ATL CR'!$I:$I,'ATL GA Inventory'!$B111,'ATL CR'!$L:$L,'ATL GA Inventory'!EV$3)</f>
        <v>0</v>
      </c>
      <c r="EW111" s="45">
        <f>SUMIFS('ATL RAW'!$J:$J,'ATL RAW'!$I:$I,'ATL GA Inventory'!$B111,'ATL RAW'!$L:$L,'ATL GA Inventory'!EW$3)+SUMIFS('ATL CR'!$J:$J,'ATL CR'!$I:$I,'ATL GA Inventory'!$B111,'ATL CR'!$L:$L,'ATL GA Inventory'!EW$3)</f>
        <v>0</v>
      </c>
      <c r="EX111" s="45">
        <f>SUMIFS('ATL RAW'!$J:$J,'ATL RAW'!$I:$I,'ATL GA Inventory'!$B111,'ATL RAW'!$L:$L,'ATL GA Inventory'!EX$3)+SUMIFS('ATL CR'!$J:$J,'ATL CR'!$I:$I,'ATL GA Inventory'!$B111,'ATL CR'!$L:$L,'ATL GA Inventory'!EX$3)</f>
        <v>0</v>
      </c>
      <c r="EY111" s="45">
        <f>SUMIFS('ATL RAW'!$J:$J,'ATL RAW'!$I:$I,'ATL GA Inventory'!$B111,'ATL RAW'!$L:$L,'ATL GA Inventory'!EY$3)+SUMIFS('ATL CR'!$J:$J,'ATL CR'!$I:$I,'ATL GA Inventory'!$B111,'ATL CR'!$L:$L,'ATL GA Inventory'!EY$3)</f>
        <v>0</v>
      </c>
      <c r="EZ111" s="45">
        <f>SUMIFS('ATL RAW'!$J:$J,'ATL RAW'!$I:$I,'ATL GA Inventory'!$B111,'ATL RAW'!$L:$L,'ATL GA Inventory'!EZ$3)+SUMIFS('ATL CR'!$J:$J,'ATL CR'!$I:$I,'ATL GA Inventory'!$B111,'ATL CR'!$L:$L,'ATL GA Inventory'!EZ$3)</f>
        <v>0</v>
      </c>
      <c r="FA111" s="45">
        <f>SUMIFS('ATL RAW'!$J:$J,'ATL RAW'!$I:$I,'ATL GA Inventory'!$B111,'ATL RAW'!$L:$L,'ATL GA Inventory'!FA$3)+SUMIFS('ATL CR'!$J:$J,'ATL CR'!$I:$I,'ATL GA Inventory'!$B111,'ATL CR'!$L:$L,'ATL GA Inventory'!FA$3)</f>
        <v>0</v>
      </c>
      <c r="FB111" s="45">
        <f>SUMIFS('ATL RAW'!$J:$J,'ATL RAW'!$I:$I,'ATL GA Inventory'!$B111,'ATL RAW'!$L:$L,'ATL GA Inventory'!FB$3)+SUMIFS('ATL CR'!$J:$J,'ATL CR'!$I:$I,'ATL GA Inventory'!$B111,'ATL CR'!$L:$L,'ATL GA Inventory'!FB$3)</f>
        <v>0</v>
      </c>
      <c r="FC111" s="45">
        <f>SUMIFS('ATL RAW'!$J:$J,'ATL RAW'!$I:$I,'ATL GA Inventory'!$B111,'ATL RAW'!$L:$L,'ATL GA Inventory'!FC$3)+SUMIFS('ATL CR'!$J:$J,'ATL CR'!$I:$I,'ATL GA Inventory'!$B111,'ATL CR'!$L:$L,'ATL GA Inventory'!FC$3)</f>
        <v>0</v>
      </c>
      <c r="FD111" s="45">
        <f>SUMIFS('ATL RAW'!$J:$J,'ATL RAW'!$I:$I,'ATL GA Inventory'!$B111,'ATL RAW'!$L:$L,'ATL GA Inventory'!FD$3)+SUMIFS('ATL CR'!$J:$J,'ATL CR'!$I:$I,'ATL GA Inventory'!$B111,'ATL CR'!$L:$L,'ATL GA Inventory'!FD$3)</f>
        <v>0</v>
      </c>
      <c r="FE111" s="45">
        <f>SUMIFS('ATL RAW'!$J:$J,'ATL RAW'!$I:$I,'ATL GA Inventory'!$B111,'ATL RAW'!$L:$L,'ATL GA Inventory'!FE$3)+SUMIFS('ATL CR'!$J:$J,'ATL CR'!$I:$I,'ATL GA Inventory'!$B111,'ATL CR'!$L:$L,'ATL GA Inventory'!FE$3)</f>
        <v>0</v>
      </c>
      <c r="FF111" s="45">
        <f>SUMIFS('ATL RAW'!$J:$J,'ATL RAW'!$I:$I,'ATL GA Inventory'!$B111,'ATL RAW'!$L:$L,'ATL GA Inventory'!FF$3)+SUMIFS('ATL CR'!$J:$J,'ATL CR'!$I:$I,'ATL GA Inventory'!$B111,'ATL CR'!$L:$L,'ATL GA Inventory'!FF$3)</f>
        <v>0</v>
      </c>
      <c r="FG111" s="45">
        <f>SUMIFS('ATL RAW'!$J:$J,'ATL RAW'!$I:$I,'ATL GA Inventory'!$B111,'ATL RAW'!$L:$L,'ATL GA Inventory'!FG$3)+SUMIFS('ATL CR'!$J:$J,'ATL CR'!$I:$I,'ATL GA Inventory'!$B111,'ATL CR'!$L:$L,'ATL GA Inventory'!FG$3)</f>
        <v>0</v>
      </c>
      <c r="FH111" s="45">
        <f>SUMIFS('ATL RAW'!$J:$J,'ATL RAW'!$I:$I,'ATL GA Inventory'!$B111,'ATL RAW'!$L:$L,'ATL GA Inventory'!FH$3)+SUMIFS('ATL CR'!$J:$J,'ATL CR'!$I:$I,'ATL GA Inventory'!$B111,'ATL CR'!$L:$L,'ATL GA Inventory'!FH$3)</f>
        <v>0</v>
      </c>
      <c r="FI111" s="45">
        <f>SUMIFS('ATL RAW'!$J:$J,'ATL RAW'!$I:$I,'ATL GA Inventory'!$B111,'ATL RAW'!$L:$L,'ATL GA Inventory'!FI$3)+SUMIFS('ATL CR'!$J:$J,'ATL CR'!$I:$I,'ATL GA Inventory'!$B111,'ATL CR'!$L:$L,'ATL GA Inventory'!FI$3)</f>
        <v>0</v>
      </c>
      <c r="FJ111" s="45">
        <f>SUMIFS('ATL RAW'!$J:$J,'ATL RAW'!$I:$I,'ATL GA Inventory'!$B111,'ATL RAW'!$L:$L,'ATL GA Inventory'!FJ$3)+SUMIFS('ATL CR'!$J:$J,'ATL CR'!$I:$I,'ATL GA Inventory'!$B111,'ATL CR'!$L:$L,'ATL GA Inventory'!FJ$3)</f>
        <v>0</v>
      </c>
      <c r="FK111" s="45">
        <f>SUMIFS('ATL RAW'!$J:$J,'ATL RAW'!$I:$I,'ATL GA Inventory'!$B111,'ATL RAW'!$L:$L,'ATL GA Inventory'!FK$3)+SUMIFS('ATL CR'!$J:$J,'ATL CR'!$I:$I,'ATL GA Inventory'!$B111,'ATL CR'!$L:$L,'ATL GA Inventory'!FK$3)</f>
        <v>0</v>
      </c>
      <c r="FL111" s="45">
        <f>SUMIFS('ATL RAW'!$J:$J,'ATL RAW'!$I:$I,'ATL GA Inventory'!$B111,'ATL RAW'!$L:$L,'ATL GA Inventory'!FL$3)+SUMIFS('ATL CR'!$J:$J,'ATL CR'!$I:$I,'ATL GA Inventory'!$B111,'ATL CR'!$L:$L,'ATL GA Inventory'!FL$3)</f>
        <v>0</v>
      </c>
      <c r="FM111" s="45">
        <f>SUMIFS('ATL RAW'!$J:$J,'ATL RAW'!$I:$I,'ATL GA Inventory'!$B111,'ATL RAW'!$L:$L,'ATL GA Inventory'!FM$3)+SUMIFS('ATL CR'!$J:$J,'ATL CR'!$I:$I,'ATL GA Inventory'!$B111,'ATL CR'!$L:$L,'ATL GA Inventory'!FM$3)</f>
        <v>0</v>
      </c>
      <c r="FN111" s="45">
        <f>SUMIFS('ATL RAW'!$J:$J,'ATL RAW'!$I:$I,'ATL GA Inventory'!$B111,'ATL RAW'!$L:$L,'ATL GA Inventory'!FN$3)+SUMIFS('ATL CR'!$J:$J,'ATL CR'!$I:$I,'ATL GA Inventory'!$B111,'ATL CR'!$L:$L,'ATL GA Inventory'!FN$3)</f>
        <v>0</v>
      </c>
      <c r="FO111" s="45">
        <f>SUMIFS('ATL RAW'!$J:$J,'ATL RAW'!$I:$I,'ATL GA Inventory'!$B111,'ATL RAW'!$L:$L,'ATL GA Inventory'!FO$3)+SUMIFS('ATL CR'!$J:$J,'ATL CR'!$I:$I,'ATL GA Inventory'!$B111,'ATL CR'!$L:$L,'ATL GA Inventory'!FO$3)</f>
        <v>0</v>
      </c>
      <c r="FP111" s="45">
        <f>SUMIFS('ATL RAW'!$J:$J,'ATL RAW'!$I:$I,'ATL GA Inventory'!$B111,'ATL RAW'!$L:$L,'ATL GA Inventory'!FP$3)+SUMIFS('ATL CR'!$J:$J,'ATL CR'!$I:$I,'ATL GA Inventory'!$B111,'ATL CR'!$L:$L,'ATL GA Inventory'!FP$3)</f>
        <v>0</v>
      </c>
      <c r="FQ111" s="45">
        <f>SUMIFS('ATL RAW'!$J:$J,'ATL RAW'!$I:$I,'ATL GA Inventory'!$B111,'ATL RAW'!$L:$L,'ATL GA Inventory'!FQ$3)+SUMIFS('ATL CR'!$J:$J,'ATL CR'!$I:$I,'ATL GA Inventory'!$B111,'ATL CR'!$L:$L,'ATL GA Inventory'!FQ$3)</f>
        <v>0</v>
      </c>
      <c r="FR111" s="45">
        <f>SUMIFS('ATL RAW'!$J:$J,'ATL RAW'!$I:$I,'ATL GA Inventory'!$B111,'ATL RAW'!$L:$L,'ATL GA Inventory'!FR$3)+SUMIFS('ATL CR'!$J:$J,'ATL CR'!$I:$I,'ATL GA Inventory'!$B111,'ATL CR'!$L:$L,'ATL GA Inventory'!FR$3)</f>
        <v>0</v>
      </c>
      <c r="FS111" s="45">
        <f>SUMIFS('ATL RAW'!$J:$J,'ATL RAW'!$I:$I,'ATL GA Inventory'!$B111,'ATL RAW'!$L:$L,'ATL GA Inventory'!FS$3)+SUMIFS('ATL CR'!$J:$J,'ATL CR'!$I:$I,'ATL GA Inventory'!$B111,'ATL CR'!$L:$L,'ATL GA Inventory'!FS$3)</f>
        <v>0</v>
      </c>
      <c r="FT111" s="45">
        <f>SUMIFS('ATL RAW'!$J:$J,'ATL RAW'!$I:$I,'ATL GA Inventory'!$B111,'ATL RAW'!$L:$L,'ATL GA Inventory'!FT$3)+SUMIFS('ATL CR'!$J:$J,'ATL CR'!$I:$I,'ATL GA Inventory'!$B111,'ATL CR'!$L:$L,'ATL GA Inventory'!FT$3)</f>
        <v>0</v>
      </c>
      <c r="FU111" s="45">
        <f>SUMIFS('ATL RAW'!$J:$J,'ATL RAW'!$I:$I,'ATL GA Inventory'!$B111,'ATL RAW'!$L:$L,'ATL GA Inventory'!FU$3)+SUMIFS('ATL CR'!$J:$J,'ATL CR'!$I:$I,'ATL GA Inventory'!$B111,'ATL CR'!$L:$L,'ATL GA Inventory'!FU$3)</f>
        <v>0</v>
      </c>
      <c r="FV111" s="45">
        <f>SUMIFS('ATL RAW'!$J:$J,'ATL RAW'!$I:$I,'ATL GA Inventory'!$B111,'ATL RAW'!$L:$L,'ATL GA Inventory'!FV$3)+SUMIFS('ATL CR'!$J:$J,'ATL CR'!$I:$I,'ATL GA Inventory'!$B111,'ATL CR'!$L:$L,'ATL GA Inventory'!FV$3)</f>
        <v>0</v>
      </c>
      <c r="FW111" s="45">
        <f>SUMIFS('ATL RAW'!$J:$J,'ATL RAW'!$I:$I,'ATL GA Inventory'!$B111,'ATL RAW'!$L:$L,'ATL GA Inventory'!FW$3)+SUMIFS('ATL CR'!$J:$J,'ATL CR'!$I:$I,'ATL GA Inventory'!$B111,'ATL CR'!$L:$L,'ATL GA Inventory'!FW$3)</f>
        <v>0</v>
      </c>
      <c r="FX111" s="45">
        <f>SUMIFS('ATL RAW'!$J:$J,'ATL RAW'!$I:$I,'ATL GA Inventory'!$B111,'ATL RAW'!$L:$L,'ATL GA Inventory'!FX$3)+SUMIFS('ATL CR'!$J:$J,'ATL CR'!$I:$I,'ATL GA Inventory'!$B111,'ATL CR'!$L:$L,'ATL GA Inventory'!FX$3)</f>
        <v>0</v>
      </c>
      <c r="FY111" s="45">
        <f>SUMIFS('ATL RAW'!$J:$J,'ATL RAW'!$I:$I,'ATL GA Inventory'!$B111,'ATL RAW'!$L:$L,'ATL GA Inventory'!FY$3)+SUMIFS('ATL CR'!$J:$J,'ATL CR'!$I:$I,'ATL GA Inventory'!$B111,'ATL CR'!$L:$L,'ATL GA Inventory'!FY$3)</f>
        <v>0</v>
      </c>
      <c r="FZ111" s="45">
        <f>SUMIFS('ATL RAW'!$J:$J,'ATL RAW'!$I:$I,'ATL GA Inventory'!$B111,'ATL RAW'!$L:$L,'ATL GA Inventory'!FZ$3)+SUMIFS('ATL CR'!$J:$J,'ATL CR'!$I:$I,'ATL GA Inventory'!$B111,'ATL CR'!$L:$L,'ATL GA Inventory'!FZ$3)</f>
        <v>0</v>
      </c>
      <c r="GA111" s="45">
        <f>SUMIFS('ATL RAW'!$J:$J,'ATL RAW'!$I:$I,'ATL GA Inventory'!$B111,'ATL RAW'!$L:$L,'ATL GA Inventory'!GA$3)+SUMIFS('ATL CR'!$J:$J,'ATL CR'!$I:$I,'ATL GA Inventory'!$B111,'ATL CR'!$L:$L,'ATL GA Inventory'!GA$3)</f>
        <v>0</v>
      </c>
      <c r="GB111" s="45">
        <f>SUMIFS('ATL RAW'!$J:$J,'ATL RAW'!$I:$I,'ATL GA Inventory'!$B111,'ATL RAW'!$L:$L,'ATL GA Inventory'!GB$3)+SUMIFS('ATL CR'!$J:$J,'ATL CR'!$I:$I,'ATL GA Inventory'!$B111,'ATL CR'!$L:$L,'ATL GA Inventory'!GB$3)</f>
        <v>0</v>
      </c>
      <c r="GC111" s="45">
        <f>SUMIFS('ATL RAW'!$J:$J,'ATL RAW'!$I:$I,'ATL GA Inventory'!$B111,'ATL RAW'!$L:$L,'ATL GA Inventory'!GC$3)+SUMIFS('ATL CR'!$J:$J,'ATL CR'!$I:$I,'ATL GA Inventory'!$B111,'ATL CR'!$L:$L,'ATL GA Inventory'!GC$3)</f>
        <v>0</v>
      </c>
      <c r="GD111" s="45">
        <f>SUMIFS('ATL RAW'!$J:$J,'ATL RAW'!$I:$I,'ATL GA Inventory'!$B111,'ATL RAW'!$L:$L,'ATL GA Inventory'!GD$3)+SUMIFS('ATL CR'!$J:$J,'ATL CR'!$I:$I,'ATL GA Inventory'!$B111,'ATL CR'!$L:$L,'ATL GA Inventory'!GD$3)</f>
        <v>0</v>
      </c>
      <c r="GE111" s="45">
        <f>SUMIFS('ATL RAW'!$J:$J,'ATL RAW'!$I:$I,'ATL GA Inventory'!$B111,'ATL RAW'!$L:$L,'ATL GA Inventory'!GE$3)+SUMIFS('ATL CR'!$J:$J,'ATL CR'!$I:$I,'ATL GA Inventory'!$B111,'ATL CR'!$L:$L,'ATL GA Inventory'!GE$3)</f>
        <v>0</v>
      </c>
      <c r="GF111" s="45">
        <f>SUMIFS('ATL RAW'!$J:$J,'ATL RAW'!$I:$I,'ATL GA Inventory'!$B111,'ATL RAW'!$L:$L,'ATL GA Inventory'!GF$3)+SUMIFS('ATL CR'!$J:$J,'ATL CR'!$I:$I,'ATL GA Inventory'!$B111,'ATL CR'!$L:$L,'ATL GA Inventory'!GF$3)</f>
        <v>0</v>
      </c>
      <c r="GG111" s="45">
        <f>SUMIFS('ATL RAW'!$J:$J,'ATL RAW'!$I:$I,'ATL GA Inventory'!$B111,'ATL RAW'!$L:$L,'ATL GA Inventory'!GG$3)+SUMIFS('ATL CR'!$J:$J,'ATL CR'!$I:$I,'ATL GA Inventory'!$B111,'ATL CR'!$L:$L,'ATL GA Inventory'!GG$3)</f>
        <v>0</v>
      </c>
      <c r="GH111" s="45">
        <f>SUMIFS('ATL RAW'!$J:$J,'ATL RAW'!$I:$I,'ATL GA Inventory'!$B111,'ATL RAW'!$L:$L,'ATL GA Inventory'!GH$3)+SUMIFS('ATL CR'!$J:$J,'ATL CR'!$I:$I,'ATL GA Inventory'!$B111,'ATL CR'!$L:$L,'ATL GA Inventory'!GH$3)</f>
        <v>0</v>
      </c>
      <c r="GI111" s="45">
        <f>SUMIFS('ATL RAW'!$J:$J,'ATL RAW'!$I:$I,'ATL GA Inventory'!$B111,'ATL RAW'!$L:$L,'ATL GA Inventory'!GI$3)+SUMIFS('ATL CR'!$J:$J,'ATL CR'!$I:$I,'ATL GA Inventory'!$B111,'ATL CR'!$L:$L,'ATL GA Inventory'!GI$3)</f>
        <v>0</v>
      </c>
      <c r="GJ111" s="45">
        <f>SUMIFS('ATL RAW'!$J:$J,'ATL RAW'!$I:$I,'ATL GA Inventory'!$B111,'ATL RAW'!$L:$L,'ATL GA Inventory'!GJ$3)+SUMIFS('ATL CR'!$J:$J,'ATL CR'!$I:$I,'ATL GA Inventory'!$B111,'ATL CR'!$L:$L,'ATL GA Inventory'!GJ$3)</f>
        <v>0</v>
      </c>
      <c r="GK111" s="45">
        <f>SUMIFS('ATL RAW'!$J:$J,'ATL RAW'!$I:$I,'ATL GA Inventory'!$B111,'ATL RAW'!$L:$L,'ATL GA Inventory'!GK$3)+SUMIFS('ATL CR'!$J:$J,'ATL CR'!$I:$I,'ATL GA Inventory'!$B111,'ATL CR'!$L:$L,'ATL GA Inventory'!GK$3)</f>
        <v>0</v>
      </c>
      <c r="GL111" s="45">
        <f>SUMIFS('ATL RAW'!$J:$J,'ATL RAW'!$I:$I,'ATL GA Inventory'!$B111,'ATL RAW'!$L:$L,'ATL GA Inventory'!GL$3)+SUMIFS('ATL CR'!$J:$J,'ATL CR'!$I:$I,'ATL GA Inventory'!$B111,'ATL CR'!$L:$L,'ATL GA Inventory'!GL$3)</f>
        <v>0</v>
      </c>
      <c r="GM111" s="45">
        <f>SUMIFS('ATL RAW'!$J:$J,'ATL RAW'!$I:$I,'ATL GA Inventory'!$B111,'ATL RAW'!$L:$L,'ATL GA Inventory'!GM$3)+SUMIFS('ATL CR'!$J:$J,'ATL CR'!$I:$I,'ATL GA Inventory'!$B111,'ATL CR'!$L:$L,'ATL GA Inventory'!GM$3)</f>
        <v>0</v>
      </c>
      <c r="GN111" s="45">
        <f>SUMIFS('ATL RAW'!$J:$J,'ATL RAW'!$I:$I,'ATL GA Inventory'!$B111,'ATL RAW'!$L:$L,'ATL GA Inventory'!GN$3)+SUMIFS('ATL CR'!$J:$J,'ATL CR'!$I:$I,'ATL GA Inventory'!$B111,'ATL CR'!$L:$L,'ATL GA Inventory'!GN$3)</f>
        <v>0</v>
      </c>
      <c r="GO111" s="45">
        <f>SUMIFS('ATL RAW'!$J:$J,'ATL RAW'!$I:$I,'ATL GA Inventory'!$B111,'ATL RAW'!$L:$L,'ATL GA Inventory'!GO$3)+SUMIFS('ATL CR'!$J:$J,'ATL CR'!$I:$I,'ATL GA Inventory'!$B111,'ATL CR'!$L:$L,'ATL GA Inventory'!GO$3)</f>
        <v>0</v>
      </c>
      <c r="GP111" s="45">
        <f>SUMIFS('ATL RAW'!$J:$J,'ATL RAW'!$I:$I,'ATL GA Inventory'!$B111,'ATL RAW'!$L:$L,'ATL GA Inventory'!GP$3)+SUMIFS('ATL CR'!$J:$J,'ATL CR'!$I:$I,'ATL GA Inventory'!$B111,'ATL CR'!$L:$L,'ATL GA Inventory'!GP$3)</f>
        <v>0</v>
      </c>
      <c r="GQ111" s="45">
        <f>SUMIFS('ATL RAW'!$J:$J,'ATL RAW'!$I:$I,'ATL GA Inventory'!$B111,'ATL RAW'!$L:$L,'ATL GA Inventory'!GQ$3)+SUMIFS('ATL CR'!$J:$J,'ATL CR'!$I:$I,'ATL GA Inventory'!$B111,'ATL CR'!$L:$L,'ATL GA Inventory'!GQ$3)</f>
        <v>0</v>
      </c>
      <c r="GR111" s="45">
        <f>SUMIFS('ATL RAW'!$J:$J,'ATL RAW'!$I:$I,'ATL GA Inventory'!$B111,'ATL RAW'!$L:$L,'ATL GA Inventory'!GR$3)+SUMIFS('ATL CR'!$J:$J,'ATL CR'!$I:$I,'ATL GA Inventory'!$B111,'ATL CR'!$L:$L,'ATL GA Inventory'!GR$3)</f>
        <v>0</v>
      </c>
      <c r="GS111" s="45">
        <f>SUMIFS('ATL RAW'!$J:$J,'ATL RAW'!$I:$I,'ATL GA Inventory'!$B111,'ATL RAW'!$L:$L,'ATL GA Inventory'!GS$3)+SUMIFS('ATL CR'!$J:$J,'ATL CR'!$I:$I,'ATL GA Inventory'!$B111,'ATL CR'!$L:$L,'ATL GA Inventory'!GS$3)</f>
        <v>0</v>
      </c>
      <c r="GT111" s="45">
        <f>SUMIFS('ATL RAW'!$J:$J,'ATL RAW'!$I:$I,'ATL GA Inventory'!$B111,'ATL RAW'!$L:$L,'ATL GA Inventory'!GT$3)+SUMIFS('ATL CR'!$J:$J,'ATL CR'!$I:$I,'ATL GA Inventory'!$B111,'ATL CR'!$L:$L,'ATL GA Inventory'!GT$3)</f>
        <v>0</v>
      </c>
      <c r="GU111" s="45">
        <f>SUMIFS('ATL RAW'!$J:$J,'ATL RAW'!$I:$I,'ATL GA Inventory'!$B111,'ATL RAW'!$L:$L,'ATL GA Inventory'!GU$3)+SUMIFS('ATL CR'!$J:$J,'ATL CR'!$I:$I,'ATL GA Inventory'!$B111,'ATL CR'!$L:$L,'ATL GA Inventory'!GU$3)</f>
        <v>0</v>
      </c>
      <c r="GV111" s="45">
        <f>SUMIFS('ATL RAW'!$J:$J,'ATL RAW'!$I:$I,'ATL GA Inventory'!$B111,'ATL RAW'!$L:$L,'ATL GA Inventory'!GV$3)+SUMIFS('ATL CR'!$J:$J,'ATL CR'!$I:$I,'ATL GA Inventory'!$B111,'ATL CR'!$L:$L,'ATL GA Inventory'!GV$3)</f>
        <v>0</v>
      </c>
      <c r="GW111" s="45">
        <f>SUMIFS('ATL RAW'!$J:$J,'ATL RAW'!$I:$I,'ATL GA Inventory'!$B111,'ATL RAW'!$L:$L,'ATL GA Inventory'!GW$3)+SUMIFS('ATL CR'!$J:$J,'ATL CR'!$I:$I,'ATL GA Inventory'!$B111,'ATL CR'!$L:$L,'ATL GA Inventory'!GW$3)</f>
        <v>0</v>
      </c>
      <c r="GX111" s="45">
        <f>SUMIFS('ATL RAW'!$J:$J,'ATL RAW'!$I:$I,'ATL GA Inventory'!$B111,'ATL RAW'!$L:$L,'ATL GA Inventory'!GX$3)+SUMIFS('ATL CR'!$J:$J,'ATL CR'!$I:$I,'ATL GA Inventory'!$B111,'ATL CR'!$L:$L,'ATL GA Inventory'!GX$3)</f>
        <v>0</v>
      </c>
      <c r="GY111" s="45">
        <f>SUMIFS('ATL RAW'!$J:$J,'ATL RAW'!$I:$I,'ATL GA Inventory'!$B111,'ATL RAW'!$L:$L,'ATL GA Inventory'!GY$3)+SUMIFS('ATL CR'!$J:$J,'ATL CR'!$I:$I,'ATL GA Inventory'!$B111,'ATL CR'!$L:$L,'ATL GA Inventory'!GY$3)</f>
        <v>0</v>
      </c>
    </row>
    <row r="112" spans="1:207">
      <c r="A112" s="43" t="s">
        <v>8123</v>
      </c>
      <c r="B112" s="43">
        <f t="shared" ref="B112:D131" si="14">B45</f>
        <v>46212128</v>
      </c>
      <c r="C112" s="43" t="str">
        <f t="shared" si="14"/>
        <v>Q.PEAK DUO BLK-G6P+/HL</v>
      </c>
      <c r="D112" s="44" t="str">
        <f t="shared" si="14"/>
        <v>340</v>
      </c>
      <c r="E112" s="45">
        <f>SUMIFS('ATL RAW'!$J:$J,'ATL RAW'!$I:$I,'ATL GA Inventory'!$B112,'ATL RAW'!$L:$L,'ATL GA Inventory'!E$3)+SUMIFS('ATL CR'!$J:$J,'ATL CR'!$I:$I,'ATL GA Inventory'!$B112,'ATL CR'!$L:$L,'ATL GA Inventory'!E$3)</f>
        <v>0</v>
      </c>
      <c r="F112" s="45">
        <f>SUMIFS('ATL RAW'!$J:$J,'ATL RAW'!$I:$I,'ATL GA Inventory'!$B112,'ATL RAW'!$L:$L,'ATL GA Inventory'!F$3)+SUMIFS('ATL CR'!$J:$J,'ATL CR'!$I:$I,'ATL GA Inventory'!$B112,'ATL CR'!$L:$L,'ATL GA Inventory'!F$3)</f>
        <v>0</v>
      </c>
      <c r="G112" s="45">
        <f>SUMIFS('ATL RAW'!$J:$J,'ATL RAW'!$I:$I,'ATL GA Inventory'!$B112,'ATL RAW'!$L:$L,'ATL GA Inventory'!G$3)+SUMIFS('ATL CR'!$J:$J,'ATL CR'!$I:$I,'ATL GA Inventory'!$B112,'ATL CR'!$L:$L,'ATL GA Inventory'!G$3)</f>
        <v>0</v>
      </c>
      <c r="H112" s="45">
        <f>SUMIFS('ATL RAW'!$J:$J,'ATL RAW'!$I:$I,'ATL GA Inventory'!$B112,'ATL RAW'!$L:$L,'ATL GA Inventory'!H$3)+SUMIFS('ATL CR'!$J:$J,'ATL CR'!$I:$I,'ATL GA Inventory'!$B112,'ATL CR'!$L:$L,'ATL GA Inventory'!H$3)</f>
        <v>0</v>
      </c>
      <c r="I112" s="45">
        <f>SUMIFS('ATL RAW'!$J:$J,'ATL RAW'!$I:$I,'ATL GA Inventory'!$B112,'ATL RAW'!$L:$L,'ATL GA Inventory'!I$3)+SUMIFS('ATL CR'!$J:$J,'ATL CR'!$I:$I,'ATL GA Inventory'!$B112,'ATL CR'!$L:$L,'ATL GA Inventory'!I$3)</f>
        <v>0</v>
      </c>
      <c r="J112" s="45">
        <f>SUMIFS('ATL RAW'!$J:$J,'ATL RAW'!$I:$I,'ATL GA Inventory'!$B112,'ATL RAW'!$L:$L,'ATL GA Inventory'!J$3)+SUMIFS('ATL CR'!$J:$J,'ATL CR'!$I:$I,'ATL GA Inventory'!$B112,'ATL CR'!$L:$L,'ATL GA Inventory'!J$3)</f>
        <v>0</v>
      </c>
      <c r="K112" s="45">
        <f>SUMIFS('ATL RAW'!$J:$J,'ATL RAW'!$I:$I,'ATL GA Inventory'!$B112,'ATL RAW'!$L:$L,'ATL GA Inventory'!K$3)+SUMIFS('ATL CR'!$J:$J,'ATL CR'!$I:$I,'ATL GA Inventory'!$B112,'ATL CR'!$L:$L,'ATL GA Inventory'!K$3)</f>
        <v>0</v>
      </c>
      <c r="L112" s="45">
        <f>SUMIFS('ATL RAW'!$J:$J,'ATL RAW'!$I:$I,'ATL GA Inventory'!$B112,'ATL RAW'!$L:$L,'ATL GA Inventory'!L$3)+SUMIFS('ATL CR'!$J:$J,'ATL CR'!$I:$I,'ATL GA Inventory'!$B112,'ATL CR'!$L:$L,'ATL GA Inventory'!L$3)</f>
        <v>0</v>
      </c>
      <c r="M112" s="45">
        <f>SUMIFS('ATL RAW'!$J:$J,'ATL RAW'!$I:$I,'ATL GA Inventory'!$B112,'ATL RAW'!$L:$L,'ATL GA Inventory'!M$3)+SUMIFS('ATL CR'!$J:$J,'ATL CR'!$I:$I,'ATL GA Inventory'!$B112,'ATL CR'!$L:$L,'ATL GA Inventory'!M$3)</f>
        <v>0</v>
      </c>
      <c r="N112" s="45">
        <f>SUMIFS('ATL RAW'!$J:$J,'ATL RAW'!$I:$I,'ATL GA Inventory'!$B112,'ATL RAW'!$L:$L,'ATL GA Inventory'!N$3)+SUMIFS('ATL CR'!$J:$J,'ATL CR'!$I:$I,'ATL GA Inventory'!$B112,'ATL CR'!$L:$L,'ATL GA Inventory'!N$3)</f>
        <v>0</v>
      </c>
      <c r="O112" s="45">
        <f>SUMIFS('ATL RAW'!$J:$J,'ATL RAW'!$I:$I,'ATL GA Inventory'!$B112,'ATL RAW'!$L:$L,'ATL GA Inventory'!O$3)+SUMIFS('ATL CR'!$J:$J,'ATL CR'!$I:$I,'ATL GA Inventory'!$B112,'ATL CR'!$L:$L,'ATL GA Inventory'!O$3)</f>
        <v>0</v>
      </c>
      <c r="P112" s="45">
        <f>SUMIFS('ATL RAW'!$J:$J,'ATL RAW'!$I:$I,'ATL GA Inventory'!$B112,'ATL RAW'!$L:$L,'ATL GA Inventory'!P$3)+SUMIFS('ATL CR'!$J:$J,'ATL CR'!$I:$I,'ATL GA Inventory'!$B112,'ATL CR'!$L:$L,'ATL GA Inventory'!P$3)</f>
        <v>0</v>
      </c>
      <c r="Q112" s="45">
        <f>SUMIFS('ATL RAW'!$J:$J,'ATL RAW'!$I:$I,'ATL GA Inventory'!$B112,'ATL RAW'!$L:$L,'ATL GA Inventory'!Q$3)+SUMIFS('ATL CR'!$J:$J,'ATL CR'!$I:$I,'ATL GA Inventory'!$B112,'ATL CR'!$L:$L,'ATL GA Inventory'!Q$3)</f>
        <v>0</v>
      </c>
      <c r="R112" s="45">
        <f>SUMIFS('ATL RAW'!$J:$J,'ATL RAW'!$I:$I,'ATL GA Inventory'!$B112,'ATL RAW'!$L:$L,'ATL GA Inventory'!R$3)+SUMIFS('ATL CR'!$J:$J,'ATL CR'!$I:$I,'ATL GA Inventory'!$B112,'ATL CR'!$L:$L,'ATL GA Inventory'!R$3)</f>
        <v>0</v>
      </c>
      <c r="S112" s="45">
        <f>SUMIFS('ATL RAW'!$J:$J,'ATL RAW'!$I:$I,'ATL GA Inventory'!$B112,'ATL RAW'!$L:$L,'ATL GA Inventory'!S$3)+SUMIFS('ATL CR'!$J:$J,'ATL CR'!$I:$I,'ATL GA Inventory'!$B112,'ATL CR'!$L:$L,'ATL GA Inventory'!S$3)</f>
        <v>0</v>
      </c>
      <c r="T112" s="45">
        <f>SUMIFS('ATL RAW'!$J:$J,'ATL RAW'!$I:$I,'ATL GA Inventory'!$B112,'ATL RAW'!$L:$L,'ATL GA Inventory'!T$3)+SUMIFS('ATL CR'!$J:$J,'ATL CR'!$I:$I,'ATL GA Inventory'!$B112,'ATL CR'!$L:$L,'ATL GA Inventory'!T$3)</f>
        <v>0</v>
      </c>
      <c r="U112" s="45">
        <f>SUMIFS('ATL RAW'!$J:$J,'ATL RAW'!$I:$I,'ATL GA Inventory'!$B112,'ATL RAW'!$L:$L,'ATL GA Inventory'!U$3)+SUMIFS('ATL CR'!$J:$J,'ATL CR'!$I:$I,'ATL GA Inventory'!$B112,'ATL CR'!$L:$L,'ATL GA Inventory'!U$3)</f>
        <v>0</v>
      </c>
      <c r="V112" s="45">
        <f>SUMIFS('ATL RAW'!$J:$J,'ATL RAW'!$I:$I,'ATL GA Inventory'!$B112,'ATL RAW'!$L:$L,'ATL GA Inventory'!V$3)+SUMIFS('ATL CR'!$J:$J,'ATL CR'!$I:$I,'ATL GA Inventory'!$B112,'ATL CR'!$L:$L,'ATL GA Inventory'!V$3)</f>
        <v>0</v>
      </c>
      <c r="W112" s="45">
        <f>SUMIFS('ATL RAW'!$J:$J,'ATL RAW'!$I:$I,'ATL GA Inventory'!$B112,'ATL RAW'!$L:$L,'ATL GA Inventory'!W$3)+SUMIFS('ATL CR'!$J:$J,'ATL CR'!$I:$I,'ATL GA Inventory'!$B112,'ATL CR'!$L:$L,'ATL GA Inventory'!W$3)</f>
        <v>0</v>
      </c>
      <c r="X112" s="45">
        <f>SUMIFS('ATL RAW'!$J:$J,'ATL RAW'!$I:$I,'ATL GA Inventory'!$B112,'ATL RAW'!$L:$L,'ATL GA Inventory'!X$3)+SUMIFS('ATL CR'!$J:$J,'ATL CR'!$I:$I,'ATL GA Inventory'!$B112,'ATL CR'!$L:$L,'ATL GA Inventory'!X$3)</f>
        <v>0</v>
      </c>
      <c r="Y112" s="45">
        <f>SUMIFS('ATL RAW'!$J:$J,'ATL RAW'!$I:$I,'ATL GA Inventory'!$B112,'ATL RAW'!$L:$L,'ATL GA Inventory'!Y$3)+SUMIFS('ATL CR'!$J:$J,'ATL CR'!$I:$I,'ATL GA Inventory'!$B112,'ATL CR'!$L:$L,'ATL GA Inventory'!Y$3)</f>
        <v>0</v>
      </c>
      <c r="Z112" s="45">
        <f>SUMIFS('ATL RAW'!$J:$J,'ATL RAW'!$I:$I,'ATL GA Inventory'!$B112,'ATL RAW'!$L:$L,'ATL GA Inventory'!Z$3)+SUMIFS('ATL CR'!$J:$J,'ATL CR'!$I:$I,'ATL GA Inventory'!$B112,'ATL CR'!$L:$L,'ATL GA Inventory'!Z$3)</f>
        <v>0</v>
      </c>
      <c r="AA112" s="45">
        <f>SUMIFS('ATL RAW'!$J:$J,'ATL RAW'!$I:$I,'ATL GA Inventory'!$B112,'ATL RAW'!$L:$L,'ATL GA Inventory'!AA$3)+SUMIFS('ATL CR'!$J:$J,'ATL CR'!$I:$I,'ATL GA Inventory'!$B112,'ATL CR'!$L:$L,'ATL GA Inventory'!AA$3)</f>
        <v>0</v>
      </c>
      <c r="AB112" s="45">
        <f>SUMIFS('ATL RAW'!$J:$J,'ATL RAW'!$I:$I,'ATL GA Inventory'!$B112,'ATL RAW'!$L:$L,'ATL GA Inventory'!AB$3)+SUMIFS('ATL CR'!$J:$J,'ATL CR'!$I:$I,'ATL GA Inventory'!$B112,'ATL CR'!$L:$L,'ATL GA Inventory'!AB$3)</f>
        <v>0</v>
      </c>
      <c r="AC112" s="45">
        <f>SUMIFS('ATL RAW'!$J:$J,'ATL RAW'!$I:$I,'ATL GA Inventory'!$B112,'ATL RAW'!$L:$L,'ATL GA Inventory'!AC$3)+SUMIFS('ATL CR'!$J:$J,'ATL CR'!$I:$I,'ATL GA Inventory'!$B112,'ATL CR'!$L:$L,'ATL GA Inventory'!AC$3)</f>
        <v>0</v>
      </c>
      <c r="AD112" s="45">
        <f>SUMIFS('ATL RAW'!$J:$J,'ATL RAW'!$I:$I,'ATL GA Inventory'!$B112,'ATL RAW'!$L:$L,'ATL GA Inventory'!AD$3)+SUMIFS('ATL CR'!$J:$J,'ATL CR'!$I:$I,'ATL GA Inventory'!$B112,'ATL CR'!$L:$L,'ATL GA Inventory'!AD$3)</f>
        <v>0</v>
      </c>
      <c r="AE112" s="45">
        <f>SUMIFS('ATL RAW'!$J:$J,'ATL RAW'!$I:$I,'ATL GA Inventory'!$B112,'ATL RAW'!$L:$L,'ATL GA Inventory'!AE$3)+SUMIFS('ATL CR'!$J:$J,'ATL CR'!$I:$I,'ATL GA Inventory'!$B112,'ATL CR'!$L:$L,'ATL GA Inventory'!AE$3)</f>
        <v>0</v>
      </c>
      <c r="AF112" s="45">
        <f>SUMIFS('ATL RAW'!$J:$J,'ATL RAW'!$I:$I,'ATL GA Inventory'!$B112,'ATL RAW'!$L:$L,'ATL GA Inventory'!AF$3)+SUMIFS('ATL CR'!$J:$J,'ATL CR'!$I:$I,'ATL GA Inventory'!$B112,'ATL CR'!$L:$L,'ATL GA Inventory'!AF$3)</f>
        <v>0</v>
      </c>
      <c r="AG112" s="45">
        <f>SUMIFS('ATL RAW'!$J:$J,'ATL RAW'!$I:$I,'ATL GA Inventory'!$B112,'ATL RAW'!$L:$L,'ATL GA Inventory'!AG$3)+SUMIFS('ATL CR'!$J:$J,'ATL CR'!$I:$I,'ATL GA Inventory'!$B112,'ATL CR'!$L:$L,'ATL GA Inventory'!AG$3)</f>
        <v>0</v>
      </c>
      <c r="AH112" s="45">
        <f>SUMIFS('ATL RAW'!$J:$J,'ATL RAW'!$I:$I,'ATL GA Inventory'!$B112,'ATL RAW'!$L:$L,'ATL GA Inventory'!AH$3)+SUMIFS('ATL CR'!$J:$J,'ATL CR'!$I:$I,'ATL GA Inventory'!$B112,'ATL CR'!$L:$L,'ATL GA Inventory'!AH$3)</f>
        <v>0</v>
      </c>
      <c r="AI112" s="45">
        <f>SUMIFS('ATL RAW'!$J:$J,'ATL RAW'!$I:$I,'ATL GA Inventory'!$B112,'ATL RAW'!$L:$L,'ATL GA Inventory'!AI$3)+SUMIFS('ATL CR'!$J:$J,'ATL CR'!$I:$I,'ATL GA Inventory'!$B112,'ATL CR'!$L:$L,'ATL GA Inventory'!AI$3)</f>
        <v>0</v>
      </c>
      <c r="AJ112" s="45">
        <f>SUMIFS('ATL RAW'!$J:$J,'ATL RAW'!$I:$I,'ATL GA Inventory'!$B112,'ATL RAW'!$L:$L,'ATL GA Inventory'!AJ$3)+SUMIFS('ATL CR'!$J:$J,'ATL CR'!$I:$I,'ATL GA Inventory'!$B112,'ATL CR'!$L:$L,'ATL GA Inventory'!AJ$3)</f>
        <v>0</v>
      </c>
      <c r="AK112" s="45">
        <f>SUMIFS('ATL RAW'!$J:$J,'ATL RAW'!$I:$I,'ATL GA Inventory'!$B112,'ATL RAW'!$L:$L,'ATL GA Inventory'!AK$3)+SUMIFS('ATL CR'!$J:$J,'ATL CR'!$I:$I,'ATL GA Inventory'!$B112,'ATL CR'!$L:$L,'ATL GA Inventory'!AK$3)</f>
        <v>0</v>
      </c>
      <c r="AL112" s="45">
        <f>SUMIFS('ATL RAW'!$J:$J,'ATL RAW'!$I:$I,'ATL GA Inventory'!$B112,'ATL RAW'!$L:$L,'ATL GA Inventory'!AL$3)+SUMIFS('ATL CR'!$J:$J,'ATL CR'!$I:$I,'ATL GA Inventory'!$B112,'ATL CR'!$L:$L,'ATL GA Inventory'!AL$3)</f>
        <v>0</v>
      </c>
      <c r="AM112" s="45">
        <f>SUMIFS('ATL RAW'!$J:$J,'ATL RAW'!$I:$I,'ATL GA Inventory'!$B112,'ATL RAW'!$L:$L,'ATL GA Inventory'!AM$3)+SUMIFS('ATL CR'!$J:$J,'ATL CR'!$I:$I,'ATL GA Inventory'!$B112,'ATL CR'!$L:$L,'ATL GA Inventory'!AM$3)</f>
        <v>0</v>
      </c>
      <c r="AN112" s="45">
        <f>SUMIFS('ATL RAW'!$J:$J,'ATL RAW'!$I:$I,'ATL GA Inventory'!$B112,'ATL RAW'!$L:$L,'ATL GA Inventory'!AN$3)+SUMIFS('ATL CR'!$J:$J,'ATL CR'!$I:$I,'ATL GA Inventory'!$B112,'ATL CR'!$L:$L,'ATL GA Inventory'!AN$3)</f>
        <v>0</v>
      </c>
      <c r="AO112" s="45">
        <f>SUMIFS('ATL RAW'!$J:$J,'ATL RAW'!$I:$I,'ATL GA Inventory'!$B112,'ATL RAW'!$L:$L,'ATL GA Inventory'!AO$3)+SUMIFS('ATL CR'!$J:$J,'ATL CR'!$I:$I,'ATL GA Inventory'!$B112,'ATL CR'!$L:$L,'ATL GA Inventory'!AO$3)</f>
        <v>0</v>
      </c>
      <c r="AP112" s="45">
        <f>SUMIFS('ATL RAW'!$J:$J,'ATL RAW'!$I:$I,'ATL GA Inventory'!$B112,'ATL RAW'!$L:$L,'ATL GA Inventory'!AP$3)+SUMIFS('ATL CR'!$J:$J,'ATL CR'!$I:$I,'ATL GA Inventory'!$B112,'ATL CR'!$L:$L,'ATL GA Inventory'!AP$3)</f>
        <v>0</v>
      </c>
      <c r="AQ112" s="45">
        <f>SUMIFS('ATL RAW'!$J:$J,'ATL RAW'!$I:$I,'ATL GA Inventory'!$B112,'ATL RAW'!$L:$L,'ATL GA Inventory'!AQ$3)+SUMIFS('ATL CR'!$J:$J,'ATL CR'!$I:$I,'ATL GA Inventory'!$B112,'ATL CR'!$L:$L,'ATL GA Inventory'!AQ$3)</f>
        <v>0</v>
      </c>
      <c r="AR112" s="45">
        <f>SUMIFS('ATL RAW'!$J:$J,'ATL RAW'!$I:$I,'ATL GA Inventory'!$B112,'ATL RAW'!$L:$L,'ATL GA Inventory'!AR$3)+SUMIFS('ATL CR'!$J:$J,'ATL CR'!$I:$I,'ATL GA Inventory'!$B112,'ATL CR'!$L:$L,'ATL GA Inventory'!AR$3)</f>
        <v>0</v>
      </c>
      <c r="AS112" s="45">
        <f>SUMIFS('ATL RAW'!$J:$J,'ATL RAW'!$I:$I,'ATL GA Inventory'!$B112,'ATL RAW'!$L:$L,'ATL GA Inventory'!AS$3)+SUMIFS('ATL CR'!$J:$J,'ATL CR'!$I:$I,'ATL GA Inventory'!$B112,'ATL CR'!$L:$L,'ATL GA Inventory'!AS$3)</f>
        <v>0</v>
      </c>
      <c r="AT112" s="45">
        <f>SUMIFS('ATL RAW'!$J:$J,'ATL RAW'!$I:$I,'ATL GA Inventory'!$B112,'ATL RAW'!$L:$L,'ATL GA Inventory'!AT$3)+SUMIFS('ATL CR'!$J:$J,'ATL CR'!$I:$I,'ATL GA Inventory'!$B112,'ATL CR'!$L:$L,'ATL GA Inventory'!AT$3)</f>
        <v>0</v>
      </c>
      <c r="AU112" s="45">
        <f>SUMIFS('ATL RAW'!$J:$J,'ATL RAW'!$I:$I,'ATL GA Inventory'!$B112,'ATL RAW'!$L:$L,'ATL GA Inventory'!AU$3)+SUMIFS('ATL CR'!$J:$J,'ATL CR'!$I:$I,'ATL GA Inventory'!$B112,'ATL CR'!$L:$L,'ATL GA Inventory'!AU$3)</f>
        <v>0</v>
      </c>
      <c r="AV112" s="45">
        <f>SUMIFS('ATL RAW'!$J:$J,'ATL RAW'!$I:$I,'ATL GA Inventory'!$B112,'ATL RAW'!$L:$L,'ATL GA Inventory'!AV$3)+SUMIFS('ATL CR'!$J:$J,'ATL CR'!$I:$I,'ATL GA Inventory'!$B112,'ATL CR'!$L:$L,'ATL GA Inventory'!AV$3)</f>
        <v>0</v>
      </c>
      <c r="AW112" s="45">
        <f>SUMIFS('ATL RAW'!$J:$J,'ATL RAW'!$I:$I,'ATL GA Inventory'!$B112,'ATL RAW'!$L:$L,'ATL GA Inventory'!AW$3)+SUMIFS('ATL CR'!$J:$J,'ATL CR'!$I:$I,'ATL GA Inventory'!$B112,'ATL CR'!$L:$L,'ATL GA Inventory'!AW$3)</f>
        <v>0</v>
      </c>
      <c r="AX112" s="45">
        <f>SUMIFS('ATL RAW'!$J:$J,'ATL RAW'!$I:$I,'ATL GA Inventory'!$B112,'ATL RAW'!$L:$L,'ATL GA Inventory'!AX$3)+SUMIFS('ATL CR'!$J:$J,'ATL CR'!$I:$I,'ATL GA Inventory'!$B112,'ATL CR'!$L:$L,'ATL GA Inventory'!AX$3)</f>
        <v>0</v>
      </c>
      <c r="AY112" s="45">
        <f>SUMIFS('ATL RAW'!$J:$J,'ATL RAW'!$I:$I,'ATL GA Inventory'!$B112,'ATL RAW'!$L:$L,'ATL GA Inventory'!AY$3)+SUMIFS('ATL CR'!$J:$J,'ATL CR'!$I:$I,'ATL GA Inventory'!$B112,'ATL CR'!$L:$L,'ATL GA Inventory'!AY$3)</f>
        <v>0</v>
      </c>
      <c r="AZ112" s="45">
        <f>SUMIFS('ATL RAW'!$J:$J,'ATL RAW'!$I:$I,'ATL GA Inventory'!$B112,'ATL RAW'!$L:$L,'ATL GA Inventory'!AZ$3)+SUMIFS('ATL CR'!$J:$J,'ATL CR'!$I:$I,'ATL GA Inventory'!$B112,'ATL CR'!$L:$L,'ATL GA Inventory'!AZ$3)</f>
        <v>0</v>
      </c>
      <c r="BA112" s="45">
        <f>SUMIFS('ATL RAW'!$J:$J,'ATL RAW'!$I:$I,'ATL GA Inventory'!$B112,'ATL RAW'!$L:$L,'ATL GA Inventory'!BA$3)+SUMIFS('ATL CR'!$J:$J,'ATL CR'!$I:$I,'ATL GA Inventory'!$B112,'ATL CR'!$L:$L,'ATL GA Inventory'!BA$3)</f>
        <v>0</v>
      </c>
      <c r="BB112" s="45">
        <f>SUMIFS('ATL RAW'!$J:$J,'ATL RAW'!$I:$I,'ATL GA Inventory'!$B112,'ATL RAW'!$L:$L,'ATL GA Inventory'!BB$3)+SUMIFS('ATL CR'!$J:$J,'ATL CR'!$I:$I,'ATL GA Inventory'!$B112,'ATL CR'!$L:$L,'ATL GA Inventory'!BB$3)</f>
        <v>0</v>
      </c>
      <c r="BC112" s="45">
        <f>SUMIFS('ATL RAW'!$J:$J,'ATL RAW'!$I:$I,'ATL GA Inventory'!$B112,'ATL RAW'!$L:$L,'ATL GA Inventory'!BC$3)+SUMIFS('ATL CR'!$J:$J,'ATL CR'!$I:$I,'ATL GA Inventory'!$B112,'ATL CR'!$L:$L,'ATL GA Inventory'!BC$3)</f>
        <v>0</v>
      </c>
      <c r="BD112" s="45">
        <f>SUMIFS('ATL RAW'!$J:$J,'ATL RAW'!$I:$I,'ATL GA Inventory'!$B112,'ATL RAW'!$L:$L,'ATL GA Inventory'!BD$3)+SUMIFS('ATL CR'!$J:$J,'ATL CR'!$I:$I,'ATL GA Inventory'!$B112,'ATL CR'!$L:$L,'ATL GA Inventory'!BD$3)</f>
        <v>0</v>
      </c>
      <c r="BE112" s="45">
        <f>SUMIFS('ATL RAW'!$J:$J,'ATL RAW'!$I:$I,'ATL GA Inventory'!$B112,'ATL RAW'!$L:$L,'ATL GA Inventory'!BE$3)+SUMIFS('ATL CR'!$J:$J,'ATL CR'!$I:$I,'ATL GA Inventory'!$B112,'ATL CR'!$L:$L,'ATL GA Inventory'!BE$3)</f>
        <v>0</v>
      </c>
      <c r="BF112" s="45">
        <f>SUMIFS('ATL RAW'!$J:$J,'ATL RAW'!$I:$I,'ATL GA Inventory'!$B112,'ATL RAW'!$L:$L,'ATL GA Inventory'!BF$3)+SUMIFS('ATL CR'!$J:$J,'ATL CR'!$I:$I,'ATL GA Inventory'!$B112,'ATL CR'!$L:$L,'ATL GA Inventory'!BF$3)</f>
        <v>0</v>
      </c>
      <c r="BG112" s="45">
        <f>SUMIFS('ATL RAW'!$J:$J,'ATL RAW'!$I:$I,'ATL GA Inventory'!$B112,'ATL RAW'!$L:$L,'ATL GA Inventory'!BG$3)+SUMIFS('ATL CR'!$J:$J,'ATL CR'!$I:$I,'ATL GA Inventory'!$B112,'ATL CR'!$L:$L,'ATL GA Inventory'!BG$3)</f>
        <v>0</v>
      </c>
      <c r="BH112" s="45">
        <f>SUMIFS('ATL RAW'!$J:$J,'ATL RAW'!$I:$I,'ATL GA Inventory'!$B112,'ATL RAW'!$L:$L,'ATL GA Inventory'!BH$3)+SUMIFS('ATL CR'!$J:$J,'ATL CR'!$I:$I,'ATL GA Inventory'!$B112,'ATL CR'!$L:$L,'ATL GA Inventory'!BH$3)</f>
        <v>0</v>
      </c>
      <c r="BI112" s="45">
        <f>SUMIFS('ATL RAW'!$J:$J,'ATL RAW'!$I:$I,'ATL GA Inventory'!$B112,'ATL RAW'!$L:$L,'ATL GA Inventory'!BI$3)+SUMIFS('ATL CR'!$J:$J,'ATL CR'!$I:$I,'ATL GA Inventory'!$B112,'ATL CR'!$L:$L,'ATL GA Inventory'!BI$3)</f>
        <v>0</v>
      </c>
      <c r="BJ112" s="45">
        <f>SUMIFS('ATL RAW'!$J:$J,'ATL RAW'!$I:$I,'ATL GA Inventory'!$B112,'ATL RAW'!$L:$L,'ATL GA Inventory'!BJ$3)+SUMIFS('ATL CR'!$J:$J,'ATL CR'!$I:$I,'ATL GA Inventory'!$B112,'ATL CR'!$L:$L,'ATL GA Inventory'!BJ$3)</f>
        <v>0</v>
      </c>
      <c r="BK112" s="45">
        <f>SUMIFS('ATL RAW'!$J:$J,'ATL RAW'!$I:$I,'ATL GA Inventory'!$B112,'ATL RAW'!$L:$L,'ATL GA Inventory'!BK$3)+SUMIFS('ATL CR'!$J:$J,'ATL CR'!$I:$I,'ATL GA Inventory'!$B112,'ATL CR'!$L:$L,'ATL GA Inventory'!BK$3)</f>
        <v>0</v>
      </c>
      <c r="BL112" s="45">
        <f>SUMIFS('ATL RAW'!$J:$J,'ATL RAW'!$I:$I,'ATL GA Inventory'!$B112,'ATL RAW'!$L:$L,'ATL GA Inventory'!BL$3)+SUMIFS('ATL CR'!$J:$J,'ATL CR'!$I:$I,'ATL GA Inventory'!$B112,'ATL CR'!$L:$L,'ATL GA Inventory'!BL$3)</f>
        <v>0</v>
      </c>
      <c r="BM112" s="45">
        <f>SUMIFS('ATL RAW'!$J:$J,'ATL RAW'!$I:$I,'ATL GA Inventory'!$B112,'ATL RAW'!$L:$L,'ATL GA Inventory'!BM$3)+SUMIFS('ATL CR'!$J:$J,'ATL CR'!$I:$I,'ATL GA Inventory'!$B112,'ATL CR'!$L:$L,'ATL GA Inventory'!BM$3)</f>
        <v>0</v>
      </c>
      <c r="BN112" s="45">
        <f>SUMIFS('ATL RAW'!$J:$J,'ATL RAW'!$I:$I,'ATL GA Inventory'!$B112,'ATL RAW'!$L:$L,'ATL GA Inventory'!BN$3)+SUMIFS('ATL CR'!$J:$J,'ATL CR'!$I:$I,'ATL GA Inventory'!$B112,'ATL CR'!$L:$L,'ATL GA Inventory'!BN$3)</f>
        <v>0</v>
      </c>
      <c r="BO112" s="45">
        <f>SUMIFS('ATL RAW'!$J:$J,'ATL RAW'!$I:$I,'ATL GA Inventory'!$B112,'ATL RAW'!$L:$L,'ATL GA Inventory'!BO$3)+SUMIFS('ATL CR'!$J:$J,'ATL CR'!$I:$I,'ATL GA Inventory'!$B112,'ATL CR'!$L:$L,'ATL GA Inventory'!BO$3)</f>
        <v>0</v>
      </c>
      <c r="BP112" s="45">
        <f>SUMIFS('ATL RAW'!$J:$J,'ATL RAW'!$I:$I,'ATL GA Inventory'!$B112,'ATL RAW'!$L:$L,'ATL GA Inventory'!BP$3)+SUMIFS('ATL CR'!$J:$J,'ATL CR'!$I:$I,'ATL GA Inventory'!$B112,'ATL CR'!$L:$L,'ATL GA Inventory'!BP$3)</f>
        <v>0</v>
      </c>
      <c r="BQ112" s="45">
        <f>SUMIFS('ATL RAW'!$J:$J,'ATL RAW'!$I:$I,'ATL GA Inventory'!$B112,'ATL RAW'!$L:$L,'ATL GA Inventory'!BQ$3)+SUMIFS('ATL CR'!$J:$J,'ATL CR'!$I:$I,'ATL GA Inventory'!$B112,'ATL CR'!$L:$L,'ATL GA Inventory'!BQ$3)</f>
        <v>0</v>
      </c>
      <c r="BR112" s="45">
        <f>SUMIFS('ATL RAW'!$J:$J,'ATL RAW'!$I:$I,'ATL GA Inventory'!$B112,'ATL RAW'!$L:$L,'ATL GA Inventory'!BR$3)+SUMIFS('ATL CR'!$J:$J,'ATL CR'!$I:$I,'ATL GA Inventory'!$B112,'ATL CR'!$L:$L,'ATL GA Inventory'!BR$3)</f>
        <v>0</v>
      </c>
      <c r="BS112" s="45">
        <f>SUMIFS('ATL RAW'!$J:$J,'ATL RAW'!$I:$I,'ATL GA Inventory'!$B112,'ATL RAW'!$L:$L,'ATL GA Inventory'!BS$3)+SUMIFS('ATL CR'!$J:$J,'ATL CR'!$I:$I,'ATL GA Inventory'!$B112,'ATL CR'!$L:$L,'ATL GA Inventory'!BS$3)</f>
        <v>0</v>
      </c>
      <c r="BT112" s="45">
        <f>SUMIFS('ATL RAW'!$J:$J,'ATL RAW'!$I:$I,'ATL GA Inventory'!$B112,'ATL RAW'!$L:$L,'ATL GA Inventory'!BT$3)+SUMIFS('ATL CR'!$J:$J,'ATL CR'!$I:$I,'ATL GA Inventory'!$B112,'ATL CR'!$L:$L,'ATL GA Inventory'!BT$3)</f>
        <v>0</v>
      </c>
      <c r="BU112" s="45">
        <f>SUMIFS('ATL RAW'!$J:$J,'ATL RAW'!$I:$I,'ATL GA Inventory'!$B112,'ATL RAW'!$L:$L,'ATL GA Inventory'!BU$3)+SUMIFS('ATL CR'!$J:$J,'ATL CR'!$I:$I,'ATL GA Inventory'!$B112,'ATL CR'!$L:$L,'ATL GA Inventory'!BU$3)</f>
        <v>0</v>
      </c>
      <c r="BV112" s="45">
        <f>SUMIFS('ATL RAW'!$J:$J,'ATL RAW'!$I:$I,'ATL GA Inventory'!$B112,'ATL RAW'!$L:$L,'ATL GA Inventory'!BV$3)+SUMIFS('ATL CR'!$J:$J,'ATL CR'!$I:$I,'ATL GA Inventory'!$B112,'ATL CR'!$L:$L,'ATL GA Inventory'!BV$3)</f>
        <v>0</v>
      </c>
      <c r="BW112" s="45">
        <f>SUMIFS('ATL RAW'!$J:$J,'ATL RAW'!$I:$I,'ATL GA Inventory'!$B112,'ATL RAW'!$L:$L,'ATL GA Inventory'!BW$3)+SUMIFS('ATL CR'!$J:$J,'ATL CR'!$I:$I,'ATL GA Inventory'!$B112,'ATL CR'!$L:$L,'ATL GA Inventory'!BW$3)</f>
        <v>0</v>
      </c>
      <c r="BX112" s="45">
        <f>SUMIFS('ATL RAW'!$J:$J,'ATL RAW'!$I:$I,'ATL GA Inventory'!$B112,'ATL RAW'!$L:$L,'ATL GA Inventory'!BX$3)+SUMIFS('ATL CR'!$J:$J,'ATL CR'!$I:$I,'ATL GA Inventory'!$B112,'ATL CR'!$L:$L,'ATL GA Inventory'!BX$3)</f>
        <v>0</v>
      </c>
      <c r="BY112" s="45">
        <f>SUMIFS('ATL RAW'!$J:$J,'ATL RAW'!$I:$I,'ATL GA Inventory'!$B112,'ATL RAW'!$L:$L,'ATL GA Inventory'!BY$3)+SUMIFS('ATL CR'!$J:$J,'ATL CR'!$I:$I,'ATL GA Inventory'!$B112,'ATL CR'!$L:$L,'ATL GA Inventory'!BY$3)</f>
        <v>0</v>
      </c>
      <c r="BZ112" s="45">
        <f>SUMIFS('ATL RAW'!$J:$J,'ATL RAW'!$I:$I,'ATL GA Inventory'!$B112,'ATL RAW'!$L:$L,'ATL GA Inventory'!BZ$3)+SUMIFS('ATL CR'!$J:$J,'ATL CR'!$I:$I,'ATL GA Inventory'!$B112,'ATL CR'!$L:$L,'ATL GA Inventory'!BZ$3)</f>
        <v>0</v>
      </c>
      <c r="CA112" s="45">
        <f>SUMIFS('ATL RAW'!$J:$J,'ATL RAW'!$I:$I,'ATL GA Inventory'!$B112,'ATL RAW'!$L:$L,'ATL GA Inventory'!CA$3)+SUMIFS('ATL CR'!$J:$J,'ATL CR'!$I:$I,'ATL GA Inventory'!$B112,'ATL CR'!$L:$L,'ATL GA Inventory'!CA$3)</f>
        <v>0</v>
      </c>
      <c r="CB112" s="45">
        <f>SUMIFS('ATL RAW'!$J:$J,'ATL RAW'!$I:$I,'ATL GA Inventory'!$B112,'ATL RAW'!$L:$L,'ATL GA Inventory'!CB$3)+SUMIFS('ATL CR'!$J:$J,'ATL CR'!$I:$I,'ATL GA Inventory'!$B112,'ATL CR'!$L:$L,'ATL GA Inventory'!CB$3)</f>
        <v>0</v>
      </c>
      <c r="CC112" s="45">
        <f>SUMIFS('ATL RAW'!$J:$J,'ATL RAW'!$I:$I,'ATL GA Inventory'!$B112,'ATL RAW'!$L:$L,'ATL GA Inventory'!CC$3)+SUMIFS('ATL CR'!$J:$J,'ATL CR'!$I:$I,'ATL GA Inventory'!$B112,'ATL CR'!$L:$L,'ATL GA Inventory'!CC$3)</f>
        <v>0</v>
      </c>
      <c r="CD112" s="45">
        <f>SUMIFS('ATL RAW'!$J:$J,'ATL RAW'!$I:$I,'ATL GA Inventory'!$B112,'ATL RAW'!$L:$L,'ATL GA Inventory'!CD$3)+SUMIFS('ATL CR'!$J:$J,'ATL CR'!$I:$I,'ATL GA Inventory'!$B112,'ATL CR'!$L:$L,'ATL GA Inventory'!CD$3)</f>
        <v>0</v>
      </c>
      <c r="CE112" s="45">
        <f>SUMIFS('ATL RAW'!$J:$J,'ATL RAW'!$I:$I,'ATL GA Inventory'!$B112,'ATL RAW'!$L:$L,'ATL GA Inventory'!CE$3)+SUMIFS('ATL CR'!$J:$J,'ATL CR'!$I:$I,'ATL GA Inventory'!$B112,'ATL CR'!$L:$L,'ATL GA Inventory'!CE$3)</f>
        <v>0</v>
      </c>
      <c r="CF112" s="45">
        <f>SUMIFS('ATL RAW'!$J:$J,'ATL RAW'!$I:$I,'ATL GA Inventory'!$B112,'ATL RAW'!$L:$L,'ATL GA Inventory'!CF$3)+SUMIFS('ATL CR'!$J:$J,'ATL CR'!$I:$I,'ATL GA Inventory'!$B112,'ATL CR'!$L:$L,'ATL GA Inventory'!CF$3)</f>
        <v>0</v>
      </c>
      <c r="CG112" s="45">
        <f>SUMIFS('ATL RAW'!$J:$J,'ATL RAW'!$I:$I,'ATL GA Inventory'!$B112,'ATL RAW'!$L:$L,'ATL GA Inventory'!CG$3)+SUMIFS('ATL CR'!$J:$J,'ATL CR'!$I:$I,'ATL GA Inventory'!$B112,'ATL CR'!$L:$L,'ATL GA Inventory'!CG$3)</f>
        <v>0</v>
      </c>
      <c r="CH112" s="45">
        <f>SUMIFS('ATL RAW'!$J:$J,'ATL RAW'!$I:$I,'ATL GA Inventory'!$B112,'ATL RAW'!$L:$L,'ATL GA Inventory'!CH$3)+SUMIFS('ATL CR'!$J:$J,'ATL CR'!$I:$I,'ATL GA Inventory'!$B112,'ATL CR'!$L:$L,'ATL GA Inventory'!CH$3)</f>
        <v>0</v>
      </c>
      <c r="CI112" s="45">
        <f>SUMIFS('ATL RAW'!$J:$J,'ATL RAW'!$I:$I,'ATL GA Inventory'!$B112,'ATL RAW'!$L:$L,'ATL GA Inventory'!CI$3)+SUMIFS('ATL CR'!$J:$J,'ATL CR'!$I:$I,'ATL GA Inventory'!$B112,'ATL CR'!$L:$L,'ATL GA Inventory'!CI$3)</f>
        <v>0</v>
      </c>
      <c r="CJ112" s="45">
        <f>SUMIFS('ATL RAW'!$J:$J,'ATL RAW'!$I:$I,'ATL GA Inventory'!$B112,'ATL RAW'!$L:$L,'ATL GA Inventory'!CJ$3)+SUMIFS('ATL CR'!$J:$J,'ATL CR'!$I:$I,'ATL GA Inventory'!$B112,'ATL CR'!$L:$L,'ATL GA Inventory'!CJ$3)</f>
        <v>0</v>
      </c>
      <c r="CK112" s="45">
        <f>SUMIFS('ATL RAW'!$J:$J,'ATL RAW'!$I:$I,'ATL GA Inventory'!$B112,'ATL RAW'!$L:$L,'ATL GA Inventory'!CK$3)+SUMIFS('ATL CR'!$J:$J,'ATL CR'!$I:$I,'ATL GA Inventory'!$B112,'ATL CR'!$L:$L,'ATL GA Inventory'!CK$3)</f>
        <v>0</v>
      </c>
      <c r="CL112" s="45">
        <f>SUMIFS('ATL RAW'!$J:$J,'ATL RAW'!$I:$I,'ATL GA Inventory'!$B112,'ATL RAW'!$L:$L,'ATL GA Inventory'!CL$3)+SUMIFS('ATL CR'!$J:$J,'ATL CR'!$I:$I,'ATL GA Inventory'!$B112,'ATL CR'!$L:$L,'ATL GA Inventory'!CL$3)</f>
        <v>0</v>
      </c>
      <c r="CM112" s="45">
        <f>SUMIFS('ATL RAW'!$J:$J,'ATL RAW'!$I:$I,'ATL GA Inventory'!$B112,'ATL RAW'!$L:$L,'ATL GA Inventory'!CM$3)+SUMIFS('ATL CR'!$J:$J,'ATL CR'!$I:$I,'ATL GA Inventory'!$B112,'ATL CR'!$L:$L,'ATL GA Inventory'!CM$3)</f>
        <v>0</v>
      </c>
      <c r="CN112" s="45">
        <f>SUMIFS('ATL RAW'!$J:$J,'ATL RAW'!$I:$I,'ATL GA Inventory'!$B112,'ATL RAW'!$L:$L,'ATL GA Inventory'!CN$3)+SUMIFS('ATL CR'!$J:$J,'ATL CR'!$I:$I,'ATL GA Inventory'!$B112,'ATL CR'!$L:$L,'ATL GA Inventory'!CN$3)</f>
        <v>0</v>
      </c>
      <c r="CO112" s="45">
        <f>SUMIFS('ATL RAW'!$J:$J,'ATL RAW'!$I:$I,'ATL GA Inventory'!$B112,'ATL RAW'!$L:$L,'ATL GA Inventory'!CO$3)+SUMIFS('ATL CR'!$J:$J,'ATL CR'!$I:$I,'ATL GA Inventory'!$B112,'ATL CR'!$L:$L,'ATL GA Inventory'!CO$3)</f>
        <v>0</v>
      </c>
      <c r="CP112" s="45">
        <f>SUMIFS('ATL RAW'!$J:$J,'ATL RAW'!$I:$I,'ATL GA Inventory'!$B112,'ATL RAW'!$L:$L,'ATL GA Inventory'!CP$3)+SUMIFS('ATL CR'!$J:$J,'ATL CR'!$I:$I,'ATL GA Inventory'!$B112,'ATL CR'!$L:$L,'ATL GA Inventory'!CP$3)</f>
        <v>0</v>
      </c>
      <c r="CQ112" s="45">
        <f>SUMIFS('ATL RAW'!$J:$J,'ATL RAW'!$I:$I,'ATL GA Inventory'!$B112,'ATL RAW'!$L:$L,'ATL GA Inventory'!CQ$3)+SUMIFS('ATL CR'!$J:$J,'ATL CR'!$I:$I,'ATL GA Inventory'!$B112,'ATL CR'!$L:$L,'ATL GA Inventory'!CQ$3)</f>
        <v>0</v>
      </c>
      <c r="CR112" s="45">
        <f>SUMIFS('ATL RAW'!$J:$J,'ATL RAW'!$I:$I,'ATL GA Inventory'!$B112,'ATL RAW'!$L:$L,'ATL GA Inventory'!CR$3)+SUMIFS('ATL CR'!$J:$J,'ATL CR'!$I:$I,'ATL GA Inventory'!$B112,'ATL CR'!$L:$L,'ATL GA Inventory'!CR$3)</f>
        <v>0</v>
      </c>
      <c r="CS112" s="45">
        <f>SUMIFS('ATL RAW'!$J:$J,'ATL RAW'!$I:$I,'ATL GA Inventory'!$B112,'ATL RAW'!$L:$L,'ATL GA Inventory'!CS$3)+SUMIFS('ATL CR'!$J:$J,'ATL CR'!$I:$I,'ATL GA Inventory'!$B112,'ATL CR'!$L:$L,'ATL GA Inventory'!CS$3)</f>
        <v>0</v>
      </c>
      <c r="CT112" s="45">
        <f>SUMIFS('ATL RAW'!$J:$J,'ATL RAW'!$I:$I,'ATL GA Inventory'!$B112,'ATL RAW'!$L:$L,'ATL GA Inventory'!CT$3)+SUMIFS('ATL CR'!$J:$J,'ATL CR'!$I:$I,'ATL GA Inventory'!$B112,'ATL CR'!$L:$L,'ATL GA Inventory'!CT$3)</f>
        <v>0</v>
      </c>
      <c r="CU112" s="45">
        <f>SUMIFS('ATL RAW'!$J:$J,'ATL RAW'!$I:$I,'ATL GA Inventory'!$B112,'ATL RAW'!$L:$L,'ATL GA Inventory'!CU$3)+SUMIFS('ATL CR'!$J:$J,'ATL CR'!$I:$I,'ATL GA Inventory'!$B112,'ATL CR'!$L:$L,'ATL GA Inventory'!CU$3)</f>
        <v>0</v>
      </c>
      <c r="CV112" s="45">
        <f>SUMIFS('ATL RAW'!$J:$J,'ATL RAW'!$I:$I,'ATL GA Inventory'!$B112,'ATL RAW'!$L:$L,'ATL GA Inventory'!CV$3)+SUMIFS('ATL CR'!$J:$J,'ATL CR'!$I:$I,'ATL GA Inventory'!$B112,'ATL CR'!$L:$L,'ATL GA Inventory'!CV$3)</f>
        <v>0</v>
      </c>
      <c r="CW112" s="45">
        <f>SUMIFS('ATL RAW'!$J:$J,'ATL RAW'!$I:$I,'ATL GA Inventory'!$B112,'ATL RAW'!$L:$L,'ATL GA Inventory'!CW$3)+SUMIFS('ATL CR'!$J:$J,'ATL CR'!$I:$I,'ATL GA Inventory'!$B112,'ATL CR'!$L:$L,'ATL GA Inventory'!CW$3)</f>
        <v>0</v>
      </c>
      <c r="CX112" s="45">
        <f>SUMIFS('ATL RAW'!$J:$J,'ATL RAW'!$I:$I,'ATL GA Inventory'!$B112,'ATL RAW'!$L:$L,'ATL GA Inventory'!CX$3)+SUMIFS('ATL CR'!$J:$J,'ATL CR'!$I:$I,'ATL GA Inventory'!$B112,'ATL CR'!$L:$L,'ATL GA Inventory'!CX$3)</f>
        <v>0</v>
      </c>
      <c r="CY112" s="45">
        <f>SUMIFS('ATL RAW'!$J:$J,'ATL RAW'!$I:$I,'ATL GA Inventory'!$B112,'ATL RAW'!$L:$L,'ATL GA Inventory'!CY$3)+SUMIFS('ATL CR'!$J:$J,'ATL CR'!$I:$I,'ATL GA Inventory'!$B112,'ATL CR'!$L:$L,'ATL GA Inventory'!CY$3)</f>
        <v>0</v>
      </c>
      <c r="CZ112" s="45">
        <f>SUMIFS('ATL RAW'!$J:$J,'ATL RAW'!$I:$I,'ATL GA Inventory'!$B112,'ATL RAW'!$L:$L,'ATL GA Inventory'!CZ$3)+SUMIFS('ATL CR'!$J:$J,'ATL CR'!$I:$I,'ATL GA Inventory'!$B112,'ATL CR'!$L:$L,'ATL GA Inventory'!CZ$3)</f>
        <v>0</v>
      </c>
      <c r="DA112" s="45">
        <f>SUMIFS('ATL RAW'!$J:$J,'ATL RAW'!$I:$I,'ATL GA Inventory'!$B112,'ATL RAW'!$L:$L,'ATL GA Inventory'!DA$3)+SUMIFS('ATL CR'!$J:$J,'ATL CR'!$I:$I,'ATL GA Inventory'!$B112,'ATL CR'!$L:$L,'ATL GA Inventory'!DA$3)</f>
        <v>0</v>
      </c>
      <c r="DB112" s="45">
        <f>SUMIFS('ATL RAW'!$J:$J,'ATL RAW'!$I:$I,'ATL GA Inventory'!$B112,'ATL RAW'!$L:$L,'ATL GA Inventory'!DB$3)+SUMIFS('ATL CR'!$J:$J,'ATL CR'!$I:$I,'ATL GA Inventory'!$B112,'ATL CR'!$L:$L,'ATL GA Inventory'!DB$3)</f>
        <v>0</v>
      </c>
      <c r="DC112" s="45">
        <f>SUMIFS('ATL RAW'!$J:$J,'ATL RAW'!$I:$I,'ATL GA Inventory'!$B112,'ATL RAW'!$L:$L,'ATL GA Inventory'!DC$3)+SUMIFS('ATL CR'!$J:$J,'ATL CR'!$I:$I,'ATL GA Inventory'!$B112,'ATL CR'!$L:$L,'ATL GA Inventory'!DC$3)</f>
        <v>0</v>
      </c>
      <c r="DD112" s="45">
        <f>SUMIFS('ATL RAW'!$J:$J,'ATL RAW'!$I:$I,'ATL GA Inventory'!$B112,'ATL RAW'!$L:$L,'ATL GA Inventory'!DD$3)+SUMIFS('ATL CR'!$J:$J,'ATL CR'!$I:$I,'ATL GA Inventory'!$B112,'ATL CR'!$L:$L,'ATL GA Inventory'!DD$3)</f>
        <v>0</v>
      </c>
      <c r="DE112" s="45">
        <f>SUMIFS('ATL RAW'!$J:$J,'ATL RAW'!$I:$I,'ATL GA Inventory'!$B112,'ATL RAW'!$L:$L,'ATL GA Inventory'!DE$3)+SUMIFS('ATL CR'!$J:$J,'ATL CR'!$I:$I,'ATL GA Inventory'!$B112,'ATL CR'!$L:$L,'ATL GA Inventory'!DE$3)</f>
        <v>0</v>
      </c>
      <c r="DF112" s="45">
        <f>SUMIFS('ATL RAW'!$J:$J,'ATL RAW'!$I:$I,'ATL GA Inventory'!$B112,'ATL RAW'!$L:$L,'ATL GA Inventory'!DF$3)+SUMIFS('ATL CR'!$J:$J,'ATL CR'!$I:$I,'ATL GA Inventory'!$B112,'ATL CR'!$L:$L,'ATL GA Inventory'!DF$3)</f>
        <v>0</v>
      </c>
      <c r="DG112" s="45">
        <f>SUMIFS('ATL RAW'!$J:$J,'ATL RAW'!$I:$I,'ATL GA Inventory'!$B112,'ATL RAW'!$L:$L,'ATL GA Inventory'!DG$3)+SUMIFS('ATL CR'!$J:$J,'ATL CR'!$I:$I,'ATL GA Inventory'!$B112,'ATL CR'!$L:$L,'ATL GA Inventory'!DG$3)</f>
        <v>0</v>
      </c>
      <c r="DH112" s="45">
        <f>SUMIFS('ATL RAW'!$J:$J,'ATL RAW'!$I:$I,'ATL GA Inventory'!$B112,'ATL RAW'!$L:$L,'ATL GA Inventory'!DH$3)+SUMIFS('ATL CR'!$J:$J,'ATL CR'!$I:$I,'ATL GA Inventory'!$B112,'ATL CR'!$L:$L,'ATL GA Inventory'!DH$3)</f>
        <v>0</v>
      </c>
      <c r="DI112" s="45">
        <f>SUMIFS('ATL RAW'!$J:$J,'ATL RAW'!$I:$I,'ATL GA Inventory'!$B112,'ATL RAW'!$L:$L,'ATL GA Inventory'!DI$3)+SUMIFS('ATL CR'!$J:$J,'ATL CR'!$I:$I,'ATL GA Inventory'!$B112,'ATL CR'!$L:$L,'ATL GA Inventory'!DI$3)</f>
        <v>0</v>
      </c>
      <c r="DJ112" s="45">
        <f>SUMIFS('ATL RAW'!$J:$J,'ATL RAW'!$I:$I,'ATL GA Inventory'!$B112,'ATL RAW'!$L:$L,'ATL GA Inventory'!DJ$3)+SUMIFS('ATL CR'!$J:$J,'ATL CR'!$I:$I,'ATL GA Inventory'!$B112,'ATL CR'!$L:$L,'ATL GA Inventory'!DJ$3)</f>
        <v>0</v>
      </c>
      <c r="DK112" s="45">
        <f>SUMIFS('ATL RAW'!$J:$J,'ATL RAW'!$I:$I,'ATL GA Inventory'!$B112,'ATL RAW'!$L:$L,'ATL GA Inventory'!DK$3)+SUMIFS('ATL CR'!$J:$J,'ATL CR'!$I:$I,'ATL GA Inventory'!$B112,'ATL CR'!$L:$L,'ATL GA Inventory'!DK$3)</f>
        <v>0</v>
      </c>
      <c r="DL112" s="45">
        <f>SUMIFS('ATL RAW'!$J:$J,'ATL RAW'!$I:$I,'ATL GA Inventory'!$B112,'ATL RAW'!$L:$L,'ATL GA Inventory'!DL$3)+SUMIFS('ATL CR'!$J:$J,'ATL CR'!$I:$I,'ATL GA Inventory'!$B112,'ATL CR'!$L:$L,'ATL GA Inventory'!DL$3)</f>
        <v>0</v>
      </c>
      <c r="DM112" s="45">
        <f>SUMIFS('ATL RAW'!$J:$J,'ATL RAW'!$I:$I,'ATL GA Inventory'!$B112,'ATL RAW'!$L:$L,'ATL GA Inventory'!DM$3)+SUMIFS('ATL CR'!$J:$J,'ATL CR'!$I:$I,'ATL GA Inventory'!$B112,'ATL CR'!$L:$L,'ATL GA Inventory'!DM$3)</f>
        <v>0</v>
      </c>
      <c r="DN112" s="45">
        <f>SUMIFS('ATL RAW'!$J:$J,'ATL RAW'!$I:$I,'ATL GA Inventory'!$B112,'ATL RAW'!$L:$L,'ATL GA Inventory'!DN$3)+SUMIFS('ATL CR'!$J:$J,'ATL CR'!$I:$I,'ATL GA Inventory'!$B112,'ATL CR'!$L:$L,'ATL GA Inventory'!DN$3)</f>
        <v>0</v>
      </c>
      <c r="DO112" s="45">
        <f>SUMIFS('ATL RAW'!$J:$J,'ATL RAW'!$I:$I,'ATL GA Inventory'!$B112,'ATL RAW'!$L:$L,'ATL GA Inventory'!DO$3)+SUMIFS('ATL CR'!$J:$J,'ATL CR'!$I:$I,'ATL GA Inventory'!$B112,'ATL CR'!$L:$L,'ATL GA Inventory'!DO$3)</f>
        <v>0</v>
      </c>
      <c r="DP112" s="45">
        <f>SUMIFS('ATL RAW'!$J:$J,'ATL RAW'!$I:$I,'ATL GA Inventory'!$B112,'ATL RAW'!$L:$L,'ATL GA Inventory'!DP$3)+SUMIFS('ATL CR'!$J:$J,'ATL CR'!$I:$I,'ATL GA Inventory'!$B112,'ATL CR'!$L:$L,'ATL GA Inventory'!DP$3)</f>
        <v>0</v>
      </c>
      <c r="DQ112" s="45">
        <f>SUMIFS('ATL RAW'!$J:$J,'ATL RAW'!$I:$I,'ATL GA Inventory'!$B112,'ATL RAW'!$L:$L,'ATL GA Inventory'!DQ$3)+SUMIFS('ATL CR'!$J:$J,'ATL CR'!$I:$I,'ATL GA Inventory'!$B112,'ATL CR'!$L:$L,'ATL GA Inventory'!DQ$3)</f>
        <v>0</v>
      </c>
      <c r="DR112" s="45">
        <f>SUMIFS('ATL RAW'!$J:$J,'ATL RAW'!$I:$I,'ATL GA Inventory'!$B112,'ATL RAW'!$L:$L,'ATL GA Inventory'!DR$3)+SUMIFS('ATL CR'!$J:$J,'ATL CR'!$I:$I,'ATL GA Inventory'!$B112,'ATL CR'!$L:$L,'ATL GA Inventory'!DR$3)</f>
        <v>0</v>
      </c>
      <c r="DS112" s="45">
        <f>SUMIFS('ATL RAW'!$J:$J,'ATL RAW'!$I:$I,'ATL GA Inventory'!$B112,'ATL RAW'!$L:$L,'ATL GA Inventory'!DS$3)+SUMIFS('ATL CR'!$J:$J,'ATL CR'!$I:$I,'ATL GA Inventory'!$B112,'ATL CR'!$L:$L,'ATL GA Inventory'!DS$3)</f>
        <v>0</v>
      </c>
      <c r="DT112" s="45">
        <f>SUMIFS('ATL RAW'!$J:$J,'ATL RAW'!$I:$I,'ATL GA Inventory'!$B112,'ATL RAW'!$L:$L,'ATL GA Inventory'!DT$3)+SUMIFS('ATL CR'!$J:$J,'ATL CR'!$I:$I,'ATL GA Inventory'!$B112,'ATL CR'!$L:$L,'ATL GA Inventory'!DT$3)</f>
        <v>0</v>
      </c>
      <c r="DU112" s="45">
        <f>SUMIFS('ATL RAW'!$J:$J,'ATL RAW'!$I:$I,'ATL GA Inventory'!$B112,'ATL RAW'!$L:$L,'ATL GA Inventory'!DU$3)+SUMIFS('ATL CR'!$J:$J,'ATL CR'!$I:$I,'ATL GA Inventory'!$B112,'ATL CR'!$L:$L,'ATL GA Inventory'!DU$3)</f>
        <v>0</v>
      </c>
      <c r="DV112" s="45">
        <f>SUMIFS('ATL RAW'!$J:$J,'ATL RAW'!$I:$I,'ATL GA Inventory'!$B112,'ATL RAW'!$L:$L,'ATL GA Inventory'!DV$3)+SUMIFS('ATL CR'!$J:$J,'ATL CR'!$I:$I,'ATL GA Inventory'!$B112,'ATL CR'!$L:$L,'ATL GA Inventory'!DV$3)</f>
        <v>0</v>
      </c>
      <c r="DW112" s="45">
        <f>SUMIFS('ATL RAW'!$J:$J,'ATL RAW'!$I:$I,'ATL GA Inventory'!$B112,'ATL RAW'!$L:$L,'ATL GA Inventory'!DW$3)+SUMIFS('ATL CR'!$J:$J,'ATL CR'!$I:$I,'ATL GA Inventory'!$B112,'ATL CR'!$L:$L,'ATL GA Inventory'!DW$3)</f>
        <v>0</v>
      </c>
      <c r="DX112" s="45">
        <f>SUMIFS('ATL RAW'!$J:$J,'ATL RAW'!$I:$I,'ATL GA Inventory'!$B112,'ATL RAW'!$L:$L,'ATL GA Inventory'!DX$3)+SUMIFS('ATL CR'!$J:$J,'ATL CR'!$I:$I,'ATL GA Inventory'!$B112,'ATL CR'!$L:$L,'ATL GA Inventory'!DX$3)</f>
        <v>0</v>
      </c>
      <c r="DY112" s="45">
        <f>SUMIFS('ATL RAW'!$J:$J,'ATL RAW'!$I:$I,'ATL GA Inventory'!$B112,'ATL RAW'!$L:$L,'ATL GA Inventory'!DY$3)+SUMIFS('ATL CR'!$J:$J,'ATL CR'!$I:$I,'ATL GA Inventory'!$B112,'ATL CR'!$L:$L,'ATL GA Inventory'!DY$3)</f>
        <v>0</v>
      </c>
      <c r="DZ112" s="45">
        <f>SUMIFS('ATL RAW'!$J:$J,'ATL RAW'!$I:$I,'ATL GA Inventory'!$B112,'ATL RAW'!$L:$L,'ATL GA Inventory'!DZ$3)+SUMIFS('ATL CR'!$J:$J,'ATL CR'!$I:$I,'ATL GA Inventory'!$B112,'ATL CR'!$L:$L,'ATL GA Inventory'!DZ$3)</f>
        <v>0</v>
      </c>
      <c r="EA112" s="45">
        <f>SUMIFS('ATL RAW'!$J:$J,'ATL RAW'!$I:$I,'ATL GA Inventory'!$B112,'ATL RAW'!$L:$L,'ATL GA Inventory'!EA$3)+SUMIFS('ATL CR'!$J:$J,'ATL CR'!$I:$I,'ATL GA Inventory'!$B112,'ATL CR'!$L:$L,'ATL GA Inventory'!EA$3)</f>
        <v>0</v>
      </c>
      <c r="EB112" s="45">
        <f>SUMIFS('ATL RAW'!$J:$J,'ATL RAW'!$I:$I,'ATL GA Inventory'!$B112,'ATL RAW'!$L:$L,'ATL GA Inventory'!EB$3)+SUMIFS('ATL CR'!$J:$J,'ATL CR'!$I:$I,'ATL GA Inventory'!$B112,'ATL CR'!$L:$L,'ATL GA Inventory'!EB$3)</f>
        <v>0</v>
      </c>
      <c r="EC112" s="45">
        <f>SUMIFS('ATL RAW'!$J:$J,'ATL RAW'!$I:$I,'ATL GA Inventory'!$B112,'ATL RAW'!$L:$L,'ATL GA Inventory'!EC$3)+SUMIFS('ATL CR'!$J:$J,'ATL CR'!$I:$I,'ATL GA Inventory'!$B112,'ATL CR'!$L:$L,'ATL GA Inventory'!EC$3)</f>
        <v>0</v>
      </c>
      <c r="ED112" s="45">
        <f>SUMIFS('ATL RAW'!$J:$J,'ATL RAW'!$I:$I,'ATL GA Inventory'!$B112,'ATL RAW'!$L:$L,'ATL GA Inventory'!ED$3)+SUMIFS('ATL CR'!$J:$J,'ATL CR'!$I:$I,'ATL GA Inventory'!$B112,'ATL CR'!$L:$L,'ATL GA Inventory'!ED$3)</f>
        <v>0</v>
      </c>
      <c r="EE112" s="45">
        <f>SUMIFS('ATL RAW'!$J:$J,'ATL RAW'!$I:$I,'ATL GA Inventory'!$B112,'ATL RAW'!$L:$L,'ATL GA Inventory'!EE$3)+SUMIFS('ATL CR'!$J:$J,'ATL CR'!$I:$I,'ATL GA Inventory'!$B112,'ATL CR'!$L:$L,'ATL GA Inventory'!EE$3)</f>
        <v>0</v>
      </c>
      <c r="EF112" s="45">
        <f>SUMIFS('ATL RAW'!$J:$J,'ATL RAW'!$I:$I,'ATL GA Inventory'!$B112,'ATL RAW'!$L:$L,'ATL GA Inventory'!EF$3)+SUMIFS('ATL CR'!$J:$J,'ATL CR'!$I:$I,'ATL GA Inventory'!$B112,'ATL CR'!$L:$L,'ATL GA Inventory'!EF$3)</f>
        <v>0</v>
      </c>
      <c r="EG112" s="45">
        <f>SUMIFS('ATL RAW'!$J:$J,'ATL RAW'!$I:$I,'ATL GA Inventory'!$B112,'ATL RAW'!$L:$L,'ATL GA Inventory'!EG$3)+SUMIFS('ATL CR'!$J:$J,'ATL CR'!$I:$I,'ATL GA Inventory'!$B112,'ATL CR'!$L:$L,'ATL GA Inventory'!EG$3)</f>
        <v>0</v>
      </c>
      <c r="EH112" s="45">
        <f>SUMIFS('ATL RAW'!$J:$J,'ATL RAW'!$I:$I,'ATL GA Inventory'!$B112,'ATL RAW'!$L:$L,'ATL GA Inventory'!EH$3)+SUMIFS('ATL CR'!$J:$J,'ATL CR'!$I:$I,'ATL GA Inventory'!$B112,'ATL CR'!$L:$L,'ATL GA Inventory'!EH$3)</f>
        <v>0</v>
      </c>
      <c r="EI112" s="45">
        <f>SUMIFS('ATL RAW'!$J:$J,'ATL RAW'!$I:$I,'ATL GA Inventory'!$B112,'ATL RAW'!$L:$L,'ATL GA Inventory'!EI$3)+SUMIFS('ATL CR'!$J:$J,'ATL CR'!$I:$I,'ATL GA Inventory'!$B112,'ATL CR'!$L:$L,'ATL GA Inventory'!EI$3)</f>
        <v>0</v>
      </c>
      <c r="EJ112" s="45">
        <f>SUMIFS('ATL RAW'!$J:$J,'ATL RAW'!$I:$I,'ATL GA Inventory'!$B112,'ATL RAW'!$L:$L,'ATL GA Inventory'!EJ$3)+SUMIFS('ATL CR'!$J:$J,'ATL CR'!$I:$I,'ATL GA Inventory'!$B112,'ATL CR'!$L:$L,'ATL GA Inventory'!EJ$3)</f>
        <v>0</v>
      </c>
      <c r="EK112" s="45">
        <f>SUMIFS('ATL RAW'!$J:$J,'ATL RAW'!$I:$I,'ATL GA Inventory'!$B112,'ATL RAW'!$L:$L,'ATL GA Inventory'!EK$3)+SUMIFS('ATL CR'!$J:$J,'ATL CR'!$I:$I,'ATL GA Inventory'!$B112,'ATL CR'!$L:$L,'ATL GA Inventory'!EK$3)</f>
        <v>0</v>
      </c>
      <c r="EL112" s="45">
        <f>SUMIFS('ATL RAW'!$J:$J,'ATL RAW'!$I:$I,'ATL GA Inventory'!$B112,'ATL RAW'!$L:$L,'ATL GA Inventory'!EL$3)+SUMIFS('ATL CR'!$J:$J,'ATL CR'!$I:$I,'ATL GA Inventory'!$B112,'ATL CR'!$L:$L,'ATL GA Inventory'!EL$3)</f>
        <v>0</v>
      </c>
      <c r="EM112" s="45">
        <f>SUMIFS('ATL RAW'!$J:$J,'ATL RAW'!$I:$I,'ATL GA Inventory'!$B112,'ATL RAW'!$L:$L,'ATL GA Inventory'!EM$3)+SUMIFS('ATL CR'!$J:$J,'ATL CR'!$I:$I,'ATL GA Inventory'!$B112,'ATL CR'!$L:$L,'ATL GA Inventory'!EM$3)</f>
        <v>0</v>
      </c>
      <c r="EN112" s="45">
        <f>SUMIFS('ATL RAW'!$J:$J,'ATL RAW'!$I:$I,'ATL GA Inventory'!$B112,'ATL RAW'!$L:$L,'ATL GA Inventory'!EN$3)+SUMIFS('ATL CR'!$J:$J,'ATL CR'!$I:$I,'ATL GA Inventory'!$B112,'ATL CR'!$L:$L,'ATL GA Inventory'!EN$3)</f>
        <v>0</v>
      </c>
      <c r="EO112" s="45">
        <f>SUMIFS('ATL RAW'!$J:$J,'ATL RAW'!$I:$I,'ATL GA Inventory'!$B112,'ATL RAW'!$L:$L,'ATL GA Inventory'!EO$3)+SUMIFS('ATL CR'!$J:$J,'ATL CR'!$I:$I,'ATL GA Inventory'!$B112,'ATL CR'!$L:$L,'ATL GA Inventory'!EO$3)</f>
        <v>0</v>
      </c>
      <c r="EP112" s="45">
        <f>SUMIFS('ATL RAW'!$J:$J,'ATL RAW'!$I:$I,'ATL GA Inventory'!$B112,'ATL RAW'!$L:$L,'ATL GA Inventory'!EP$3)+SUMIFS('ATL CR'!$J:$J,'ATL CR'!$I:$I,'ATL GA Inventory'!$B112,'ATL CR'!$L:$L,'ATL GA Inventory'!EP$3)</f>
        <v>0</v>
      </c>
      <c r="EQ112" s="45">
        <f>SUMIFS('ATL RAW'!$J:$J,'ATL RAW'!$I:$I,'ATL GA Inventory'!$B112,'ATL RAW'!$L:$L,'ATL GA Inventory'!EQ$3)+SUMIFS('ATL CR'!$J:$J,'ATL CR'!$I:$I,'ATL GA Inventory'!$B112,'ATL CR'!$L:$L,'ATL GA Inventory'!EQ$3)</f>
        <v>0</v>
      </c>
      <c r="ER112" s="45">
        <f>SUMIFS('ATL RAW'!$J:$J,'ATL RAW'!$I:$I,'ATL GA Inventory'!$B112,'ATL RAW'!$L:$L,'ATL GA Inventory'!ER$3)+SUMIFS('ATL CR'!$J:$J,'ATL CR'!$I:$I,'ATL GA Inventory'!$B112,'ATL CR'!$L:$L,'ATL GA Inventory'!ER$3)</f>
        <v>0</v>
      </c>
      <c r="ES112" s="45">
        <f>SUMIFS('ATL RAW'!$J:$J,'ATL RAW'!$I:$I,'ATL GA Inventory'!$B112,'ATL RAW'!$L:$L,'ATL GA Inventory'!ES$3)+SUMIFS('ATL CR'!$J:$J,'ATL CR'!$I:$I,'ATL GA Inventory'!$B112,'ATL CR'!$L:$L,'ATL GA Inventory'!ES$3)</f>
        <v>0</v>
      </c>
      <c r="ET112" s="45">
        <f>SUMIFS('ATL RAW'!$J:$J,'ATL RAW'!$I:$I,'ATL GA Inventory'!$B112,'ATL RAW'!$L:$L,'ATL GA Inventory'!ET$3)+SUMIFS('ATL CR'!$J:$J,'ATL CR'!$I:$I,'ATL GA Inventory'!$B112,'ATL CR'!$L:$L,'ATL GA Inventory'!ET$3)</f>
        <v>0</v>
      </c>
      <c r="EU112" s="45">
        <f>SUMIFS('ATL RAW'!$J:$J,'ATL RAW'!$I:$I,'ATL GA Inventory'!$B112,'ATL RAW'!$L:$L,'ATL GA Inventory'!EU$3)+SUMIFS('ATL CR'!$J:$J,'ATL CR'!$I:$I,'ATL GA Inventory'!$B112,'ATL CR'!$L:$L,'ATL GA Inventory'!EU$3)</f>
        <v>0</v>
      </c>
      <c r="EV112" s="45">
        <f>SUMIFS('ATL RAW'!$J:$J,'ATL RAW'!$I:$I,'ATL GA Inventory'!$B112,'ATL RAW'!$L:$L,'ATL GA Inventory'!EV$3)+SUMIFS('ATL CR'!$J:$J,'ATL CR'!$I:$I,'ATL GA Inventory'!$B112,'ATL CR'!$L:$L,'ATL GA Inventory'!EV$3)</f>
        <v>0</v>
      </c>
      <c r="EW112" s="45">
        <f>SUMIFS('ATL RAW'!$J:$J,'ATL RAW'!$I:$I,'ATL GA Inventory'!$B112,'ATL RAW'!$L:$L,'ATL GA Inventory'!EW$3)+SUMIFS('ATL CR'!$J:$J,'ATL CR'!$I:$I,'ATL GA Inventory'!$B112,'ATL CR'!$L:$L,'ATL GA Inventory'!EW$3)</f>
        <v>0</v>
      </c>
      <c r="EX112" s="45">
        <f>SUMIFS('ATL RAW'!$J:$J,'ATL RAW'!$I:$I,'ATL GA Inventory'!$B112,'ATL RAW'!$L:$L,'ATL GA Inventory'!EX$3)+SUMIFS('ATL CR'!$J:$J,'ATL CR'!$I:$I,'ATL GA Inventory'!$B112,'ATL CR'!$L:$L,'ATL GA Inventory'!EX$3)</f>
        <v>0</v>
      </c>
      <c r="EY112" s="45">
        <f>SUMIFS('ATL RAW'!$J:$J,'ATL RAW'!$I:$I,'ATL GA Inventory'!$B112,'ATL RAW'!$L:$L,'ATL GA Inventory'!EY$3)+SUMIFS('ATL CR'!$J:$J,'ATL CR'!$I:$I,'ATL GA Inventory'!$B112,'ATL CR'!$L:$L,'ATL GA Inventory'!EY$3)</f>
        <v>0</v>
      </c>
      <c r="EZ112" s="45">
        <f>SUMIFS('ATL RAW'!$J:$J,'ATL RAW'!$I:$I,'ATL GA Inventory'!$B112,'ATL RAW'!$L:$L,'ATL GA Inventory'!EZ$3)+SUMIFS('ATL CR'!$J:$J,'ATL CR'!$I:$I,'ATL GA Inventory'!$B112,'ATL CR'!$L:$L,'ATL GA Inventory'!EZ$3)</f>
        <v>0</v>
      </c>
      <c r="FA112" s="45">
        <f>SUMIFS('ATL RAW'!$J:$J,'ATL RAW'!$I:$I,'ATL GA Inventory'!$B112,'ATL RAW'!$L:$L,'ATL GA Inventory'!FA$3)+SUMIFS('ATL CR'!$J:$J,'ATL CR'!$I:$I,'ATL GA Inventory'!$B112,'ATL CR'!$L:$L,'ATL GA Inventory'!FA$3)</f>
        <v>0</v>
      </c>
      <c r="FB112" s="45">
        <f>SUMIFS('ATL RAW'!$J:$J,'ATL RAW'!$I:$I,'ATL GA Inventory'!$B112,'ATL RAW'!$L:$L,'ATL GA Inventory'!FB$3)+SUMIFS('ATL CR'!$J:$J,'ATL CR'!$I:$I,'ATL GA Inventory'!$B112,'ATL CR'!$L:$L,'ATL GA Inventory'!FB$3)</f>
        <v>0</v>
      </c>
      <c r="FC112" s="45">
        <f>SUMIFS('ATL RAW'!$J:$J,'ATL RAW'!$I:$I,'ATL GA Inventory'!$B112,'ATL RAW'!$L:$L,'ATL GA Inventory'!FC$3)+SUMIFS('ATL CR'!$J:$J,'ATL CR'!$I:$I,'ATL GA Inventory'!$B112,'ATL CR'!$L:$L,'ATL GA Inventory'!FC$3)</f>
        <v>0</v>
      </c>
      <c r="FD112" s="45">
        <f>SUMIFS('ATL RAW'!$J:$J,'ATL RAW'!$I:$I,'ATL GA Inventory'!$B112,'ATL RAW'!$L:$L,'ATL GA Inventory'!FD$3)+SUMIFS('ATL CR'!$J:$J,'ATL CR'!$I:$I,'ATL GA Inventory'!$B112,'ATL CR'!$L:$L,'ATL GA Inventory'!FD$3)</f>
        <v>0</v>
      </c>
      <c r="FE112" s="45">
        <f>SUMIFS('ATL RAW'!$J:$J,'ATL RAW'!$I:$I,'ATL GA Inventory'!$B112,'ATL RAW'!$L:$L,'ATL GA Inventory'!FE$3)+SUMIFS('ATL CR'!$J:$J,'ATL CR'!$I:$I,'ATL GA Inventory'!$B112,'ATL CR'!$L:$L,'ATL GA Inventory'!FE$3)</f>
        <v>0</v>
      </c>
      <c r="FF112" s="45">
        <f>SUMIFS('ATL RAW'!$J:$J,'ATL RAW'!$I:$I,'ATL GA Inventory'!$B112,'ATL RAW'!$L:$L,'ATL GA Inventory'!FF$3)+SUMIFS('ATL CR'!$J:$J,'ATL CR'!$I:$I,'ATL GA Inventory'!$B112,'ATL CR'!$L:$L,'ATL GA Inventory'!FF$3)</f>
        <v>0</v>
      </c>
      <c r="FG112" s="45">
        <f>SUMIFS('ATL RAW'!$J:$J,'ATL RAW'!$I:$I,'ATL GA Inventory'!$B112,'ATL RAW'!$L:$L,'ATL GA Inventory'!FG$3)+SUMIFS('ATL CR'!$J:$J,'ATL CR'!$I:$I,'ATL GA Inventory'!$B112,'ATL CR'!$L:$L,'ATL GA Inventory'!FG$3)</f>
        <v>0</v>
      </c>
      <c r="FH112" s="45">
        <f>SUMIFS('ATL RAW'!$J:$J,'ATL RAW'!$I:$I,'ATL GA Inventory'!$B112,'ATL RAW'!$L:$L,'ATL GA Inventory'!FH$3)+SUMIFS('ATL CR'!$J:$J,'ATL CR'!$I:$I,'ATL GA Inventory'!$B112,'ATL CR'!$L:$L,'ATL GA Inventory'!FH$3)</f>
        <v>0</v>
      </c>
      <c r="FI112" s="45">
        <f>SUMIFS('ATL RAW'!$J:$J,'ATL RAW'!$I:$I,'ATL GA Inventory'!$B112,'ATL RAW'!$L:$L,'ATL GA Inventory'!FI$3)+SUMIFS('ATL CR'!$J:$J,'ATL CR'!$I:$I,'ATL GA Inventory'!$B112,'ATL CR'!$L:$L,'ATL GA Inventory'!FI$3)</f>
        <v>0</v>
      </c>
      <c r="FJ112" s="45">
        <f>SUMIFS('ATL RAW'!$J:$J,'ATL RAW'!$I:$I,'ATL GA Inventory'!$B112,'ATL RAW'!$L:$L,'ATL GA Inventory'!FJ$3)+SUMIFS('ATL CR'!$J:$J,'ATL CR'!$I:$I,'ATL GA Inventory'!$B112,'ATL CR'!$L:$L,'ATL GA Inventory'!FJ$3)</f>
        <v>0</v>
      </c>
      <c r="FK112" s="45">
        <f>SUMIFS('ATL RAW'!$J:$J,'ATL RAW'!$I:$I,'ATL GA Inventory'!$B112,'ATL RAW'!$L:$L,'ATL GA Inventory'!FK$3)+SUMIFS('ATL CR'!$J:$J,'ATL CR'!$I:$I,'ATL GA Inventory'!$B112,'ATL CR'!$L:$L,'ATL GA Inventory'!FK$3)</f>
        <v>0</v>
      </c>
      <c r="FL112" s="45">
        <f>SUMIFS('ATL RAW'!$J:$J,'ATL RAW'!$I:$I,'ATL GA Inventory'!$B112,'ATL RAW'!$L:$L,'ATL GA Inventory'!FL$3)+SUMIFS('ATL CR'!$J:$J,'ATL CR'!$I:$I,'ATL GA Inventory'!$B112,'ATL CR'!$L:$L,'ATL GA Inventory'!FL$3)</f>
        <v>0</v>
      </c>
      <c r="FM112" s="45">
        <f>SUMIFS('ATL RAW'!$J:$J,'ATL RAW'!$I:$I,'ATL GA Inventory'!$B112,'ATL RAW'!$L:$L,'ATL GA Inventory'!FM$3)+SUMIFS('ATL CR'!$J:$J,'ATL CR'!$I:$I,'ATL GA Inventory'!$B112,'ATL CR'!$L:$L,'ATL GA Inventory'!FM$3)</f>
        <v>0</v>
      </c>
      <c r="FN112" s="45">
        <f>SUMIFS('ATL RAW'!$J:$J,'ATL RAW'!$I:$I,'ATL GA Inventory'!$B112,'ATL RAW'!$L:$L,'ATL GA Inventory'!FN$3)+SUMIFS('ATL CR'!$J:$J,'ATL CR'!$I:$I,'ATL GA Inventory'!$B112,'ATL CR'!$L:$L,'ATL GA Inventory'!FN$3)</f>
        <v>0</v>
      </c>
      <c r="FO112" s="45">
        <f>SUMIFS('ATL RAW'!$J:$J,'ATL RAW'!$I:$I,'ATL GA Inventory'!$B112,'ATL RAW'!$L:$L,'ATL GA Inventory'!FO$3)+SUMIFS('ATL CR'!$J:$J,'ATL CR'!$I:$I,'ATL GA Inventory'!$B112,'ATL CR'!$L:$L,'ATL GA Inventory'!FO$3)</f>
        <v>0</v>
      </c>
      <c r="FP112" s="45">
        <f>SUMIFS('ATL RAW'!$J:$J,'ATL RAW'!$I:$I,'ATL GA Inventory'!$B112,'ATL RAW'!$L:$L,'ATL GA Inventory'!FP$3)+SUMIFS('ATL CR'!$J:$J,'ATL CR'!$I:$I,'ATL GA Inventory'!$B112,'ATL CR'!$L:$L,'ATL GA Inventory'!FP$3)</f>
        <v>0</v>
      </c>
      <c r="FQ112" s="45">
        <f>SUMIFS('ATL RAW'!$J:$J,'ATL RAW'!$I:$I,'ATL GA Inventory'!$B112,'ATL RAW'!$L:$L,'ATL GA Inventory'!FQ$3)+SUMIFS('ATL CR'!$J:$J,'ATL CR'!$I:$I,'ATL GA Inventory'!$B112,'ATL CR'!$L:$L,'ATL GA Inventory'!FQ$3)</f>
        <v>0</v>
      </c>
      <c r="FR112" s="45">
        <f>SUMIFS('ATL RAW'!$J:$J,'ATL RAW'!$I:$I,'ATL GA Inventory'!$B112,'ATL RAW'!$L:$L,'ATL GA Inventory'!FR$3)+SUMIFS('ATL CR'!$J:$J,'ATL CR'!$I:$I,'ATL GA Inventory'!$B112,'ATL CR'!$L:$L,'ATL GA Inventory'!FR$3)</f>
        <v>0</v>
      </c>
      <c r="FS112" s="45">
        <f>SUMIFS('ATL RAW'!$J:$J,'ATL RAW'!$I:$I,'ATL GA Inventory'!$B112,'ATL RAW'!$L:$L,'ATL GA Inventory'!FS$3)+SUMIFS('ATL CR'!$J:$J,'ATL CR'!$I:$I,'ATL GA Inventory'!$B112,'ATL CR'!$L:$L,'ATL GA Inventory'!FS$3)</f>
        <v>0</v>
      </c>
      <c r="FT112" s="45">
        <f>SUMIFS('ATL RAW'!$J:$J,'ATL RAW'!$I:$I,'ATL GA Inventory'!$B112,'ATL RAW'!$L:$L,'ATL GA Inventory'!FT$3)+SUMIFS('ATL CR'!$J:$J,'ATL CR'!$I:$I,'ATL GA Inventory'!$B112,'ATL CR'!$L:$L,'ATL GA Inventory'!FT$3)</f>
        <v>0</v>
      </c>
      <c r="FU112" s="45">
        <f>SUMIFS('ATL RAW'!$J:$J,'ATL RAW'!$I:$I,'ATL GA Inventory'!$B112,'ATL RAW'!$L:$L,'ATL GA Inventory'!FU$3)+SUMIFS('ATL CR'!$J:$J,'ATL CR'!$I:$I,'ATL GA Inventory'!$B112,'ATL CR'!$L:$L,'ATL GA Inventory'!FU$3)</f>
        <v>0</v>
      </c>
      <c r="FV112" s="45">
        <f>SUMIFS('ATL RAW'!$J:$J,'ATL RAW'!$I:$I,'ATL GA Inventory'!$B112,'ATL RAW'!$L:$L,'ATL GA Inventory'!FV$3)+SUMIFS('ATL CR'!$J:$J,'ATL CR'!$I:$I,'ATL GA Inventory'!$B112,'ATL CR'!$L:$L,'ATL GA Inventory'!FV$3)</f>
        <v>0</v>
      </c>
      <c r="FW112" s="45">
        <f>SUMIFS('ATL RAW'!$J:$J,'ATL RAW'!$I:$I,'ATL GA Inventory'!$B112,'ATL RAW'!$L:$L,'ATL GA Inventory'!FW$3)+SUMIFS('ATL CR'!$J:$J,'ATL CR'!$I:$I,'ATL GA Inventory'!$B112,'ATL CR'!$L:$L,'ATL GA Inventory'!FW$3)</f>
        <v>0</v>
      </c>
      <c r="FX112" s="45">
        <f>SUMIFS('ATL RAW'!$J:$J,'ATL RAW'!$I:$I,'ATL GA Inventory'!$B112,'ATL RAW'!$L:$L,'ATL GA Inventory'!FX$3)+SUMIFS('ATL CR'!$J:$J,'ATL CR'!$I:$I,'ATL GA Inventory'!$B112,'ATL CR'!$L:$L,'ATL GA Inventory'!FX$3)</f>
        <v>0</v>
      </c>
      <c r="FY112" s="45">
        <f>SUMIFS('ATL RAW'!$J:$J,'ATL RAW'!$I:$I,'ATL GA Inventory'!$B112,'ATL RAW'!$L:$L,'ATL GA Inventory'!FY$3)+SUMIFS('ATL CR'!$J:$J,'ATL CR'!$I:$I,'ATL GA Inventory'!$B112,'ATL CR'!$L:$L,'ATL GA Inventory'!FY$3)</f>
        <v>0</v>
      </c>
      <c r="FZ112" s="45">
        <f>SUMIFS('ATL RAW'!$J:$J,'ATL RAW'!$I:$I,'ATL GA Inventory'!$B112,'ATL RAW'!$L:$L,'ATL GA Inventory'!FZ$3)+SUMIFS('ATL CR'!$J:$J,'ATL CR'!$I:$I,'ATL GA Inventory'!$B112,'ATL CR'!$L:$L,'ATL GA Inventory'!FZ$3)</f>
        <v>0</v>
      </c>
      <c r="GA112" s="45">
        <f>SUMIFS('ATL RAW'!$J:$J,'ATL RAW'!$I:$I,'ATL GA Inventory'!$B112,'ATL RAW'!$L:$L,'ATL GA Inventory'!GA$3)+SUMIFS('ATL CR'!$J:$J,'ATL CR'!$I:$I,'ATL GA Inventory'!$B112,'ATL CR'!$L:$L,'ATL GA Inventory'!GA$3)</f>
        <v>0</v>
      </c>
      <c r="GB112" s="45">
        <f>SUMIFS('ATL RAW'!$J:$J,'ATL RAW'!$I:$I,'ATL GA Inventory'!$B112,'ATL RAW'!$L:$L,'ATL GA Inventory'!GB$3)+SUMIFS('ATL CR'!$J:$J,'ATL CR'!$I:$I,'ATL GA Inventory'!$B112,'ATL CR'!$L:$L,'ATL GA Inventory'!GB$3)</f>
        <v>0</v>
      </c>
      <c r="GC112" s="45">
        <f>SUMIFS('ATL RAW'!$J:$J,'ATL RAW'!$I:$I,'ATL GA Inventory'!$B112,'ATL RAW'!$L:$L,'ATL GA Inventory'!GC$3)+SUMIFS('ATL CR'!$J:$J,'ATL CR'!$I:$I,'ATL GA Inventory'!$B112,'ATL CR'!$L:$L,'ATL GA Inventory'!GC$3)</f>
        <v>0</v>
      </c>
      <c r="GD112" s="45">
        <f>SUMIFS('ATL RAW'!$J:$J,'ATL RAW'!$I:$I,'ATL GA Inventory'!$B112,'ATL RAW'!$L:$L,'ATL GA Inventory'!GD$3)+SUMIFS('ATL CR'!$J:$J,'ATL CR'!$I:$I,'ATL GA Inventory'!$B112,'ATL CR'!$L:$L,'ATL GA Inventory'!GD$3)</f>
        <v>0</v>
      </c>
      <c r="GE112" s="45">
        <f>SUMIFS('ATL RAW'!$J:$J,'ATL RAW'!$I:$I,'ATL GA Inventory'!$B112,'ATL RAW'!$L:$L,'ATL GA Inventory'!GE$3)+SUMIFS('ATL CR'!$J:$J,'ATL CR'!$I:$I,'ATL GA Inventory'!$B112,'ATL CR'!$L:$L,'ATL GA Inventory'!GE$3)</f>
        <v>0</v>
      </c>
      <c r="GF112" s="45">
        <f>SUMIFS('ATL RAW'!$J:$J,'ATL RAW'!$I:$I,'ATL GA Inventory'!$B112,'ATL RAW'!$L:$L,'ATL GA Inventory'!GF$3)+SUMIFS('ATL CR'!$J:$J,'ATL CR'!$I:$I,'ATL GA Inventory'!$B112,'ATL CR'!$L:$L,'ATL GA Inventory'!GF$3)</f>
        <v>0</v>
      </c>
      <c r="GG112" s="45">
        <f>SUMIFS('ATL RAW'!$J:$J,'ATL RAW'!$I:$I,'ATL GA Inventory'!$B112,'ATL RAW'!$L:$L,'ATL GA Inventory'!GG$3)+SUMIFS('ATL CR'!$J:$J,'ATL CR'!$I:$I,'ATL GA Inventory'!$B112,'ATL CR'!$L:$L,'ATL GA Inventory'!GG$3)</f>
        <v>0</v>
      </c>
      <c r="GH112" s="45">
        <f>SUMIFS('ATL RAW'!$J:$J,'ATL RAW'!$I:$I,'ATL GA Inventory'!$B112,'ATL RAW'!$L:$L,'ATL GA Inventory'!GH$3)+SUMIFS('ATL CR'!$J:$J,'ATL CR'!$I:$I,'ATL GA Inventory'!$B112,'ATL CR'!$L:$L,'ATL GA Inventory'!GH$3)</f>
        <v>0</v>
      </c>
      <c r="GI112" s="45">
        <f>SUMIFS('ATL RAW'!$J:$J,'ATL RAW'!$I:$I,'ATL GA Inventory'!$B112,'ATL RAW'!$L:$L,'ATL GA Inventory'!GI$3)+SUMIFS('ATL CR'!$J:$J,'ATL CR'!$I:$I,'ATL GA Inventory'!$B112,'ATL CR'!$L:$L,'ATL GA Inventory'!GI$3)</f>
        <v>0</v>
      </c>
      <c r="GJ112" s="45">
        <f>SUMIFS('ATL RAW'!$J:$J,'ATL RAW'!$I:$I,'ATL GA Inventory'!$B112,'ATL RAW'!$L:$L,'ATL GA Inventory'!GJ$3)+SUMIFS('ATL CR'!$J:$J,'ATL CR'!$I:$I,'ATL GA Inventory'!$B112,'ATL CR'!$L:$L,'ATL GA Inventory'!GJ$3)</f>
        <v>0</v>
      </c>
      <c r="GK112" s="45">
        <f>SUMIFS('ATL RAW'!$J:$J,'ATL RAW'!$I:$I,'ATL GA Inventory'!$B112,'ATL RAW'!$L:$L,'ATL GA Inventory'!GK$3)+SUMIFS('ATL CR'!$J:$J,'ATL CR'!$I:$I,'ATL GA Inventory'!$B112,'ATL CR'!$L:$L,'ATL GA Inventory'!GK$3)</f>
        <v>0</v>
      </c>
      <c r="GL112" s="45">
        <f>SUMIFS('ATL RAW'!$J:$J,'ATL RAW'!$I:$I,'ATL GA Inventory'!$B112,'ATL RAW'!$L:$L,'ATL GA Inventory'!GL$3)+SUMIFS('ATL CR'!$J:$J,'ATL CR'!$I:$I,'ATL GA Inventory'!$B112,'ATL CR'!$L:$L,'ATL GA Inventory'!GL$3)</f>
        <v>0</v>
      </c>
      <c r="GM112" s="45">
        <f>SUMIFS('ATL RAW'!$J:$J,'ATL RAW'!$I:$I,'ATL GA Inventory'!$B112,'ATL RAW'!$L:$L,'ATL GA Inventory'!GM$3)+SUMIFS('ATL CR'!$J:$J,'ATL CR'!$I:$I,'ATL GA Inventory'!$B112,'ATL CR'!$L:$L,'ATL GA Inventory'!GM$3)</f>
        <v>0</v>
      </c>
      <c r="GN112" s="45">
        <f>SUMIFS('ATL RAW'!$J:$J,'ATL RAW'!$I:$I,'ATL GA Inventory'!$B112,'ATL RAW'!$L:$L,'ATL GA Inventory'!GN$3)+SUMIFS('ATL CR'!$J:$J,'ATL CR'!$I:$I,'ATL GA Inventory'!$B112,'ATL CR'!$L:$L,'ATL GA Inventory'!GN$3)</f>
        <v>0</v>
      </c>
      <c r="GO112" s="45">
        <f>SUMIFS('ATL RAW'!$J:$J,'ATL RAW'!$I:$I,'ATL GA Inventory'!$B112,'ATL RAW'!$L:$L,'ATL GA Inventory'!GO$3)+SUMIFS('ATL CR'!$J:$J,'ATL CR'!$I:$I,'ATL GA Inventory'!$B112,'ATL CR'!$L:$L,'ATL GA Inventory'!GO$3)</f>
        <v>0</v>
      </c>
      <c r="GP112" s="45">
        <f>SUMIFS('ATL RAW'!$J:$J,'ATL RAW'!$I:$I,'ATL GA Inventory'!$B112,'ATL RAW'!$L:$L,'ATL GA Inventory'!GP$3)+SUMIFS('ATL CR'!$J:$J,'ATL CR'!$I:$I,'ATL GA Inventory'!$B112,'ATL CR'!$L:$L,'ATL GA Inventory'!GP$3)</f>
        <v>0</v>
      </c>
      <c r="GQ112" s="45">
        <f>SUMIFS('ATL RAW'!$J:$J,'ATL RAW'!$I:$I,'ATL GA Inventory'!$B112,'ATL RAW'!$L:$L,'ATL GA Inventory'!GQ$3)+SUMIFS('ATL CR'!$J:$J,'ATL CR'!$I:$I,'ATL GA Inventory'!$B112,'ATL CR'!$L:$L,'ATL GA Inventory'!GQ$3)</f>
        <v>0</v>
      </c>
      <c r="GR112" s="45">
        <f>SUMIFS('ATL RAW'!$J:$J,'ATL RAW'!$I:$I,'ATL GA Inventory'!$B112,'ATL RAW'!$L:$L,'ATL GA Inventory'!GR$3)+SUMIFS('ATL CR'!$J:$J,'ATL CR'!$I:$I,'ATL GA Inventory'!$B112,'ATL CR'!$L:$L,'ATL GA Inventory'!GR$3)</f>
        <v>0</v>
      </c>
      <c r="GS112" s="45">
        <f>SUMIFS('ATL RAW'!$J:$J,'ATL RAW'!$I:$I,'ATL GA Inventory'!$B112,'ATL RAW'!$L:$L,'ATL GA Inventory'!GS$3)+SUMIFS('ATL CR'!$J:$J,'ATL CR'!$I:$I,'ATL GA Inventory'!$B112,'ATL CR'!$L:$L,'ATL GA Inventory'!GS$3)</f>
        <v>0</v>
      </c>
      <c r="GT112" s="45">
        <f>SUMIFS('ATL RAW'!$J:$J,'ATL RAW'!$I:$I,'ATL GA Inventory'!$B112,'ATL RAW'!$L:$L,'ATL GA Inventory'!GT$3)+SUMIFS('ATL CR'!$J:$J,'ATL CR'!$I:$I,'ATL GA Inventory'!$B112,'ATL CR'!$L:$L,'ATL GA Inventory'!GT$3)</f>
        <v>0</v>
      </c>
      <c r="GU112" s="45">
        <f>SUMIFS('ATL RAW'!$J:$J,'ATL RAW'!$I:$I,'ATL GA Inventory'!$B112,'ATL RAW'!$L:$L,'ATL GA Inventory'!GU$3)+SUMIFS('ATL CR'!$J:$J,'ATL CR'!$I:$I,'ATL GA Inventory'!$B112,'ATL CR'!$L:$L,'ATL GA Inventory'!GU$3)</f>
        <v>0</v>
      </c>
      <c r="GV112" s="45">
        <f>SUMIFS('ATL RAW'!$J:$J,'ATL RAW'!$I:$I,'ATL GA Inventory'!$B112,'ATL RAW'!$L:$L,'ATL GA Inventory'!GV$3)+SUMIFS('ATL CR'!$J:$J,'ATL CR'!$I:$I,'ATL GA Inventory'!$B112,'ATL CR'!$L:$L,'ATL GA Inventory'!GV$3)</f>
        <v>0</v>
      </c>
      <c r="GW112" s="45">
        <f>SUMIFS('ATL RAW'!$J:$J,'ATL RAW'!$I:$I,'ATL GA Inventory'!$B112,'ATL RAW'!$L:$L,'ATL GA Inventory'!GW$3)+SUMIFS('ATL CR'!$J:$J,'ATL CR'!$I:$I,'ATL GA Inventory'!$B112,'ATL CR'!$L:$L,'ATL GA Inventory'!GW$3)</f>
        <v>0</v>
      </c>
      <c r="GX112" s="45">
        <f>SUMIFS('ATL RAW'!$J:$J,'ATL RAW'!$I:$I,'ATL GA Inventory'!$B112,'ATL RAW'!$L:$L,'ATL GA Inventory'!GX$3)+SUMIFS('ATL CR'!$J:$J,'ATL CR'!$I:$I,'ATL GA Inventory'!$B112,'ATL CR'!$L:$L,'ATL GA Inventory'!GX$3)</f>
        <v>0</v>
      </c>
      <c r="GY112" s="45">
        <f>SUMIFS('ATL RAW'!$J:$J,'ATL RAW'!$I:$I,'ATL GA Inventory'!$B112,'ATL RAW'!$L:$L,'ATL GA Inventory'!GY$3)+SUMIFS('ATL CR'!$J:$J,'ATL CR'!$I:$I,'ATL GA Inventory'!$B112,'ATL CR'!$L:$L,'ATL GA Inventory'!GY$3)</f>
        <v>0</v>
      </c>
    </row>
    <row r="113" spans="1:207">
      <c r="A113" s="43" t="s">
        <v>8123</v>
      </c>
      <c r="B113" s="43">
        <f t="shared" si="14"/>
        <v>49203132</v>
      </c>
      <c r="C113" s="43" t="str">
        <f t="shared" si="14"/>
        <v>Q.PEAK DUO BLK-G10+</v>
      </c>
      <c r="D113" s="44">
        <f t="shared" si="14"/>
        <v>360</v>
      </c>
      <c r="E113" s="45">
        <f>SUMIFS('ATL RAW'!$J:$J,'ATL RAW'!$I:$I,'ATL GA Inventory'!$B113,'ATL RAW'!$L:$L,'ATL GA Inventory'!E$3)+SUMIFS('ATL CR'!$J:$J,'ATL CR'!$I:$I,'ATL GA Inventory'!$B113,'ATL CR'!$L:$L,'ATL GA Inventory'!E$3)</f>
        <v>0</v>
      </c>
      <c r="F113" s="45">
        <f>SUMIFS('ATL RAW'!$J:$J,'ATL RAW'!$I:$I,'ATL GA Inventory'!$B113,'ATL RAW'!$L:$L,'ATL GA Inventory'!F$3)+SUMIFS('ATL CR'!$J:$J,'ATL CR'!$I:$I,'ATL GA Inventory'!$B113,'ATL CR'!$L:$L,'ATL GA Inventory'!F$3)</f>
        <v>0</v>
      </c>
      <c r="G113" s="45">
        <f>SUMIFS('ATL RAW'!$J:$J,'ATL RAW'!$I:$I,'ATL GA Inventory'!$B113,'ATL RAW'!$L:$L,'ATL GA Inventory'!G$3)+SUMIFS('ATL CR'!$J:$J,'ATL CR'!$I:$I,'ATL GA Inventory'!$B113,'ATL CR'!$L:$L,'ATL GA Inventory'!G$3)</f>
        <v>0</v>
      </c>
      <c r="H113" s="45">
        <f>SUMIFS('ATL RAW'!$J:$J,'ATL RAW'!$I:$I,'ATL GA Inventory'!$B113,'ATL RAW'!$L:$L,'ATL GA Inventory'!H$3)+SUMIFS('ATL CR'!$J:$J,'ATL CR'!$I:$I,'ATL GA Inventory'!$B113,'ATL CR'!$L:$L,'ATL GA Inventory'!H$3)</f>
        <v>0</v>
      </c>
      <c r="I113" s="45">
        <f>SUMIFS('ATL RAW'!$J:$J,'ATL RAW'!$I:$I,'ATL GA Inventory'!$B113,'ATL RAW'!$L:$L,'ATL GA Inventory'!I$3)+SUMIFS('ATL CR'!$J:$J,'ATL CR'!$I:$I,'ATL GA Inventory'!$B113,'ATL CR'!$L:$L,'ATL GA Inventory'!I$3)</f>
        <v>0</v>
      </c>
      <c r="J113" s="45">
        <f>SUMIFS('ATL RAW'!$J:$J,'ATL RAW'!$I:$I,'ATL GA Inventory'!$B113,'ATL RAW'!$L:$L,'ATL GA Inventory'!J$3)+SUMIFS('ATL CR'!$J:$J,'ATL CR'!$I:$I,'ATL GA Inventory'!$B113,'ATL CR'!$L:$L,'ATL GA Inventory'!J$3)</f>
        <v>0</v>
      </c>
      <c r="K113" s="45">
        <f>SUMIFS('ATL RAW'!$J:$J,'ATL RAW'!$I:$I,'ATL GA Inventory'!$B113,'ATL RAW'!$L:$L,'ATL GA Inventory'!K$3)+SUMIFS('ATL CR'!$J:$J,'ATL CR'!$I:$I,'ATL GA Inventory'!$B113,'ATL CR'!$L:$L,'ATL GA Inventory'!K$3)</f>
        <v>0</v>
      </c>
      <c r="L113" s="45">
        <f>SUMIFS('ATL RAW'!$J:$J,'ATL RAW'!$I:$I,'ATL GA Inventory'!$B113,'ATL RAW'!$L:$L,'ATL GA Inventory'!L$3)+SUMIFS('ATL CR'!$J:$J,'ATL CR'!$I:$I,'ATL GA Inventory'!$B113,'ATL CR'!$L:$L,'ATL GA Inventory'!L$3)</f>
        <v>0</v>
      </c>
      <c r="M113" s="45">
        <f>SUMIFS('ATL RAW'!$J:$J,'ATL RAW'!$I:$I,'ATL GA Inventory'!$B113,'ATL RAW'!$L:$L,'ATL GA Inventory'!M$3)+SUMIFS('ATL CR'!$J:$J,'ATL CR'!$I:$I,'ATL GA Inventory'!$B113,'ATL CR'!$L:$L,'ATL GA Inventory'!M$3)</f>
        <v>0</v>
      </c>
      <c r="N113" s="45">
        <f>SUMIFS('ATL RAW'!$J:$J,'ATL RAW'!$I:$I,'ATL GA Inventory'!$B113,'ATL RAW'!$L:$L,'ATL GA Inventory'!N$3)+SUMIFS('ATL CR'!$J:$J,'ATL CR'!$I:$I,'ATL GA Inventory'!$B113,'ATL CR'!$L:$L,'ATL GA Inventory'!N$3)</f>
        <v>0</v>
      </c>
      <c r="O113" s="45">
        <f>SUMIFS('ATL RAW'!$J:$J,'ATL RAW'!$I:$I,'ATL GA Inventory'!$B113,'ATL RAW'!$L:$L,'ATL GA Inventory'!O$3)+SUMIFS('ATL CR'!$J:$J,'ATL CR'!$I:$I,'ATL GA Inventory'!$B113,'ATL CR'!$L:$L,'ATL GA Inventory'!O$3)</f>
        <v>0</v>
      </c>
      <c r="P113" s="45">
        <f>SUMIFS('ATL RAW'!$J:$J,'ATL RAW'!$I:$I,'ATL GA Inventory'!$B113,'ATL RAW'!$L:$L,'ATL GA Inventory'!P$3)+SUMIFS('ATL CR'!$J:$J,'ATL CR'!$I:$I,'ATL GA Inventory'!$B113,'ATL CR'!$L:$L,'ATL GA Inventory'!P$3)</f>
        <v>0</v>
      </c>
      <c r="Q113" s="45">
        <f>SUMIFS('ATL RAW'!$J:$J,'ATL RAW'!$I:$I,'ATL GA Inventory'!$B113,'ATL RAW'!$L:$L,'ATL GA Inventory'!Q$3)+SUMIFS('ATL CR'!$J:$J,'ATL CR'!$I:$I,'ATL GA Inventory'!$B113,'ATL CR'!$L:$L,'ATL GA Inventory'!Q$3)</f>
        <v>0</v>
      </c>
      <c r="R113" s="45">
        <f>SUMIFS('ATL RAW'!$J:$J,'ATL RAW'!$I:$I,'ATL GA Inventory'!$B113,'ATL RAW'!$L:$L,'ATL GA Inventory'!R$3)+SUMIFS('ATL CR'!$J:$J,'ATL CR'!$I:$I,'ATL GA Inventory'!$B113,'ATL CR'!$L:$L,'ATL GA Inventory'!R$3)</f>
        <v>0</v>
      </c>
      <c r="S113" s="45">
        <f>SUMIFS('ATL RAW'!$J:$J,'ATL RAW'!$I:$I,'ATL GA Inventory'!$B113,'ATL RAW'!$L:$L,'ATL GA Inventory'!S$3)+SUMIFS('ATL CR'!$J:$J,'ATL CR'!$I:$I,'ATL GA Inventory'!$B113,'ATL CR'!$L:$L,'ATL GA Inventory'!S$3)</f>
        <v>0</v>
      </c>
      <c r="T113" s="45">
        <f>SUMIFS('ATL RAW'!$J:$J,'ATL RAW'!$I:$I,'ATL GA Inventory'!$B113,'ATL RAW'!$L:$L,'ATL GA Inventory'!T$3)+SUMIFS('ATL CR'!$J:$J,'ATL CR'!$I:$I,'ATL GA Inventory'!$B113,'ATL CR'!$L:$L,'ATL GA Inventory'!T$3)</f>
        <v>0</v>
      </c>
      <c r="U113" s="45">
        <f>SUMIFS('ATL RAW'!$J:$J,'ATL RAW'!$I:$I,'ATL GA Inventory'!$B113,'ATL RAW'!$L:$L,'ATL GA Inventory'!U$3)+SUMIFS('ATL CR'!$J:$J,'ATL CR'!$I:$I,'ATL GA Inventory'!$B113,'ATL CR'!$L:$L,'ATL GA Inventory'!U$3)</f>
        <v>0</v>
      </c>
      <c r="V113" s="45">
        <f>SUMIFS('ATL RAW'!$J:$J,'ATL RAW'!$I:$I,'ATL GA Inventory'!$B113,'ATL RAW'!$L:$L,'ATL GA Inventory'!V$3)+SUMIFS('ATL CR'!$J:$J,'ATL CR'!$I:$I,'ATL GA Inventory'!$B113,'ATL CR'!$L:$L,'ATL GA Inventory'!V$3)</f>
        <v>0</v>
      </c>
      <c r="W113" s="45">
        <f>SUMIFS('ATL RAW'!$J:$J,'ATL RAW'!$I:$I,'ATL GA Inventory'!$B113,'ATL RAW'!$L:$L,'ATL GA Inventory'!W$3)+SUMIFS('ATL CR'!$J:$J,'ATL CR'!$I:$I,'ATL GA Inventory'!$B113,'ATL CR'!$L:$L,'ATL GA Inventory'!W$3)</f>
        <v>0</v>
      </c>
      <c r="X113" s="45">
        <f>SUMIFS('ATL RAW'!$J:$J,'ATL RAW'!$I:$I,'ATL GA Inventory'!$B113,'ATL RAW'!$L:$L,'ATL GA Inventory'!X$3)+SUMIFS('ATL CR'!$J:$J,'ATL CR'!$I:$I,'ATL GA Inventory'!$B113,'ATL CR'!$L:$L,'ATL GA Inventory'!X$3)</f>
        <v>0</v>
      </c>
      <c r="Y113" s="45">
        <f>SUMIFS('ATL RAW'!$J:$J,'ATL RAW'!$I:$I,'ATL GA Inventory'!$B113,'ATL RAW'!$L:$L,'ATL GA Inventory'!Y$3)+SUMIFS('ATL CR'!$J:$J,'ATL CR'!$I:$I,'ATL GA Inventory'!$B113,'ATL CR'!$L:$L,'ATL GA Inventory'!Y$3)</f>
        <v>0</v>
      </c>
      <c r="Z113" s="45">
        <f>SUMIFS('ATL RAW'!$J:$J,'ATL RAW'!$I:$I,'ATL GA Inventory'!$B113,'ATL RAW'!$L:$L,'ATL GA Inventory'!Z$3)+SUMIFS('ATL CR'!$J:$J,'ATL CR'!$I:$I,'ATL GA Inventory'!$B113,'ATL CR'!$L:$L,'ATL GA Inventory'!Z$3)</f>
        <v>0</v>
      </c>
      <c r="AA113" s="45">
        <f>SUMIFS('ATL RAW'!$J:$J,'ATL RAW'!$I:$I,'ATL GA Inventory'!$B113,'ATL RAW'!$L:$L,'ATL GA Inventory'!AA$3)+SUMIFS('ATL CR'!$J:$J,'ATL CR'!$I:$I,'ATL GA Inventory'!$B113,'ATL CR'!$L:$L,'ATL GA Inventory'!AA$3)</f>
        <v>0</v>
      </c>
      <c r="AB113" s="45">
        <f>SUMIFS('ATL RAW'!$J:$J,'ATL RAW'!$I:$I,'ATL GA Inventory'!$B113,'ATL RAW'!$L:$L,'ATL GA Inventory'!AB$3)+SUMIFS('ATL CR'!$J:$J,'ATL CR'!$I:$I,'ATL GA Inventory'!$B113,'ATL CR'!$L:$L,'ATL GA Inventory'!AB$3)</f>
        <v>0</v>
      </c>
      <c r="AC113" s="45">
        <f>SUMIFS('ATL RAW'!$J:$J,'ATL RAW'!$I:$I,'ATL GA Inventory'!$B113,'ATL RAW'!$L:$L,'ATL GA Inventory'!AC$3)+SUMIFS('ATL CR'!$J:$J,'ATL CR'!$I:$I,'ATL GA Inventory'!$B113,'ATL CR'!$L:$L,'ATL GA Inventory'!AC$3)</f>
        <v>0</v>
      </c>
      <c r="AD113" s="45">
        <f>SUMIFS('ATL RAW'!$J:$J,'ATL RAW'!$I:$I,'ATL GA Inventory'!$B113,'ATL RAW'!$L:$L,'ATL GA Inventory'!AD$3)+SUMIFS('ATL CR'!$J:$J,'ATL CR'!$I:$I,'ATL GA Inventory'!$B113,'ATL CR'!$L:$L,'ATL GA Inventory'!AD$3)</f>
        <v>0</v>
      </c>
      <c r="AE113" s="45">
        <f>SUMIFS('ATL RAW'!$J:$J,'ATL RAW'!$I:$I,'ATL GA Inventory'!$B113,'ATL RAW'!$L:$L,'ATL GA Inventory'!AE$3)+SUMIFS('ATL CR'!$J:$J,'ATL CR'!$I:$I,'ATL GA Inventory'!$B113,'ATL CR'!$L:$L,'ATL GA Inventory'!AE$3)</f>
        <v>0</v>
      </c>
      <c r="AF113" s="45">
        <f>SUMIFS('ATL RAW'!$J:$J,'ATL RAW'!$I:$I,'ATL GA Inventory'!$B113,'ATL RAW'!$L:$L,'ATL GA Inventory'!AF$3)+SUMIFS('ATL CR'!$J:$J,'ATL CR'!$I:$I,'ATL GA Inventory'!$B113,'ATL CR'!$L:$L,'ATL GA Inventory'!AF$3)</f>
        <v>0</v>
      </c>
      <c r="AG113" s="45">
        <f>SUMIFS('ATL RAW'!$J:$J,'ATL RAW'!$I:$I,'ATL GA Inventory'!$B113,'ATL RAW'!$L:$L,'ATL GA Inventory'!AG$3)+SUMIFS('ATL CR'!$J:$J,'ATL CR'!$I:$I,'ATL GA Inventory'!$B113,'ATL CR'!$L:$L,'ATL GA Inventory'!AG$3)</f>
        <v>0</v>
      </c>
      <c r="AH113" s="45">
        <f>SUMIFS('ATL RAW'!$J:$J,'ATL RAW'!$I:$I,'ATL GA Inventory'!$B113,'ATL RAW'!$L:$L,'ATL GA Inventory'!AH$3)+SUMIFS('ATL CR'!$J:$J,'ATL CR'!$I:$I,'ATL GA Inventory'!$B113,'ATL CR'!$L:$L,'ATL GA Inventory'!AH$3)</f>
        <v>0</v>
      </c>
      <c r="AI113" s="45">
        <f>SUMIFS('ATL RAW'!$J:$J,'ATL RAW'!$I:$I,'ATL GA Inventory'!$B113,'ATL RAW'!$L:$L,'ATL GA Inventory'!AI$3)+SUMIFS('ATL CR'!$J:$J,'ATL CR'!$I:$I,'ATL GA Inventory'!$B113,'ATL CR'!$L:$L,'ATL GA Inventory'!AI$3)</f>
        <v>0</v>
      </c>
      <c r="AJ113" s="45">
        <f>SUMIFS('ATL RAW'!$J:$J,'ATL RAW'!$I:$I,'ATL GA Inventory'!$B113,'ATL RAW'!$L:$L,'ATL GA Inventory'!AJ$3)+SUMIFS('ATL CR'!$J:$J,'ATL CR'!$I:$I,'ATL GA Inventory'!$B113,'ATL CR'!$L:$L,'ATL GA Inventory'!AJ$3)</f>
        <v>0</v>
      </c>
      <c r="AK113" s="45">
        <f>SUMIFS('ATL RAW'!$J:$J,'ATL RAW'!$I:$I,'ATL GA Inventory'!$B113,'ATL RAW'!$L:$L,'ATL GA Inventory'!AK$3)+SUMIFS('ATL CR'!$J:$J,'ATL CR'!$I:$I,'ATL GA Inventory'!$B113,'ATL CR'!$L:$L,'ATL GA Inventory'!AK$3)</f>
        <v>0</v>
      </c>
      <c r="AL113" s="45">
        <f>SUMIFS('ATL RAW'!$J:$J,'ATL RAW'!$I:$I,'ATL GA Inventory'!$B113,'ATL RAW'!$L:$L,'ATL GA Inventory'!AL$3)+SUMIFS('ATL CR'!$J:$J,'ATL CR'!$I:$I,'ATL GA Inventory'!$B113,'ATL CR'!$L:$L,'ATL GA Inventory'!AL$3)</f>
        <v>0</v>
      </c>
      <c r="AM113" s="45">
        <f>SUMIFS('ATL RAW'!$J:$J,'ATL RAW'!$I:$I,'ATL GA Inventory'!$B113,'ATL RAW'!$L:$L,'ATL GA Inventory'!AM$3)+SUMIFS('ATL CR'!$J:$J,'ATL CR'!$I:$I,'ATL GA Inventory'!$B113,'ATL CR'!$L:$L,'ATL GA Inventory'!AM$3)</f>
        <v>0</v>
      </c>
      <c r="AN113" s="45">
        <f>SUMIFS('ATL RAW'!$J:$J,'ATL RAW'!$I:$I,'ATL GA Inventory'!$B113,'ATL RAW'!$L:$L,'ATL GA Inventory'!AN$3)+SUMIFS('ATL CR'!$J:$J,'ATL CR'!$I:$I,'ATL GA Inventory'!$B113,'ATL CR'!$L:$L,'ATL GA Inventory'!AN$3)</f>
        <v>0</v>
      </c>
      <c r="AO113" s="45">
        <f>SUMIFS('ATL RAW'!$J:$J,'ATL RAW'!$I:$I,'ATL GA Inventory'!$B113,'ATL RAW'!$L:$L,'ATL GA Inventory'!AO$3)+SUMIFS('ATL CR'!$J:$J,'ATL CR'!$I:$I,'ATL GA Inventory'!$B113,'ATL CR'!$L:$L,'ATL GA Inventory'!AO$3)</f>
        <v>0</v>
      </c>
      <c r="AP113" s="45">
        <f>SUMIFS('ATL RAW'!$J:$J,'ATL RAW'!$I:$I,'ATL GA Inventory'!$B113,'ATL RAW'!$L:$L,'ATL GA Inventory'!AP$3)+SUMIFS('ATL CR'!$J:$J,'ATL CR'!$I:$I,'ATL GA Inventory'!$B113,'ATL CR'!$L:$L,'ATL GA Inventory'!AP$3)</f>
        <v>0</v>
      </c>
      <c r="AQ113" s="45">
        <f>SUMIFS('ATL RAW'!$J:$J,'ATL RAW'!$I:$I,'ATL GA Inventory'!$B113,'ATL RAW'!$L:$L,'ATL GA Inventory'!AQ$3)+SUMIFS('ATL CR'!$J:$J,'ATL CR'!$I:$I,'ATL GA Inventory'!$B113,'ATL CR'!$L:$L,'ATL GA Inventory'!AQ$3)</f>
        <v>0</v>
      </c>
      <c r="AR113" s="45">
        <f>SUMIFS('ATL RAW'!$J:$J,'ATL RAW'!$I:$I,'ATL GA Inventory'!$B113,'ATL RAW'!$L:$L,'ATL GA Inventory'!AR$3)+SUMIFS('ATL CR'!$J:$J,'ATL CR'!$I:$I,'ATL GA Inventory'!$B113,'ATL CR'!$L:$L,'ATL GA Inventory'!AR$3)</f>
        <v>0</v>
      </c>
      <c r="AS113" s="45">
        <f>SUMIFS('ATL RAW'!$J:$J,'ATL RAW'!$I:$I,'ATL GA Inventory'!$B113,'ATL RAW'!$L:$L,'ATL GA Inventory'!AS$3)+SUMIFS('ATL CR'!$J:$J,'ATL CR'!$I:$I,'ATL GA Inventory'!$B113,'ATL CR'!$L:$L,'ATL GA Inventory'!AS$3)</f>
        <v>0</v>
      </c>
      <c r="AT113" s="45">
        <f>SUMIFS('ATL RAW'!$J:$J,'ATL RAW'!$I:$I,'ATL GA Inventory'!$B113,'ATL RAW'!$L:$L,'ATL GA Inventory'!AT$3)+SUMIFS('ATL CR'!$J:$J,'ATL CR'!$I:$I,'ATL GA Inventory'!$B113,'ATL CR'!$L:$L,'ATL GA Inventory'!AT$3)</f>
        <v>0</v>
      </c>
      <c r="AU113" s="45">
        <f>SUMIFS('ATL RAW'!$J:$J,'ATL RAW'!$I:$I,'ATL GA Inventory'!$B113,'ATL RAW'!$L:$L,'ATL GA Inventory'!AU$3)+SUMIFS('ATL CR'!$J:$J,'ATL CR'!$I:$I,'ATL GA Inventory'!$B113,'ATL CR'!$L:$L,'ATL GA Inventory'!AU$3)</f>
        <v>0</v>
      </c>
      <c r="AV113" s="45">
        <f>SUMIFS('ATL RAW'!$J:$J,'ATL RAW'!$I:$I,'ATL GA Inventory'!$B113,'ATL RAW'!$L:$L,'ATL GA Inventory'!AV$3)+SUMIFS('ATL CR'!$J:$J,'ATL CR'!$I:$I,'ATL GA Inventory'!$B113,'ATL CR'!$L:$L,'ATL GA Inventory'!AV$3)</f>
        <v>0</v>
      </c>
      <c r="AW113" s="45">
        <f>SUMIFS('ATL RAW'!$J:$J,'ATL RAW'!$I:$I,'ATL GA Inventory'!$B113,'ATL RAW'!$L:$L,'ATL GA Inventory'!AW$3)+SUMIFS('ATL CR'!$J:$J,'ATL CR'!$I:$I,'ATL GA Inventory'!$B113,'ATL CR'!$L:$L,'ATL GA Inventory'!AW$3)</f>
        <v>0</v>
      </c>
      <c r="AX113" s="45">
        <f>SUMIFS('ATL RAW'!$J:$J,'ATL RAW'!$I:$I,'ATL GA Inventory'!$B113,'ATL RAW'!$L:$L,'ATL GA Inventory'!AX$3)+SUMIFS('ATL CR'!$J:$J,'ATL CR'!$I:$I,'ATL GA Inventory'!$B113,'ATL CR'!$L:$L,'ATL GA Inventory'!AX$3)</f>
        <v>0</v>
      </c>
      <c r="AY113" s="45">
        <f>SUMIFS('ATL RAW'!$J:$J,'ATL RAW'!$I:$I,'ATL GA Inventory'!$B113,'ATL RAW'!$L:$L,'ATL GA Inventory'!AY$3)+SUMIFS('ATL CR'!$J:$J,'ATL CR'!$I:$I,'ATL GA Inventory'!$B113,'ATL CR'!$L:$L,'ATL GA Inventory'!AY$3)</f>
        <v>0</v>
      </c>
      <c r="AZ113" s="45">
        <f>SUMIFS('ATL RAW'!$J:$J,'ATL RAW'!$I:$I,'ATL GA Inventory'!$B113,'ATL RAW'!$L:$L,'ATL GA Inventory'!AZ$3)+SUMIFS('ATL CR'!$J:$J,'ATL CR'!$I:$I,'ATL GA Inventory'!$B113,'ATL CR'!$L:$L,'ATL GA Inventory'!AZ$3)</f>
        <v>0</v>
      </c>
      <c r="BA113" s="45">
        <f>SUMIFS('ATL RAW'!$J:$J,'ATL RAW'!$I:$I,'ATL GA Inventory'!$B113,'ATL RAW'!$L:$L,'ATL GA Inventory'!BA$3)+SUMIFS('ATL CR'!$J:$J,'ATL CR'!$I:$I,'ATL GA Inventory'!$B113,'ATL CR'!$L:$L,'ATL GA Inventory'!BA$3)</f>
        <v>0</v>
      </c>
      <c r="BB113" s="45">
        <f>SUMIFS('ATL RAW'!$J:$J,'ATL RAW'!$I:$I,'ATL GA Inventory'!$B113,'ATL RAW'!$L:$L,'ATL GA Inventory'!BB$3)+SUMIFS('ATL CR'!$J:$J,'ATL CR'!$I:$I,'ATL GA Inventory'!$B113,'ATL CR'!$L:$L,'ATL GA Inventory'!BB$3)</f>
        <v>0</v>
      </c>
      <c r="BC113" s="45">
        <f>SUMIFS('ATL RAW'!$J:$J,'ATL RAW'!$I:$I,'ATL GA Inventory'!$B113,'ATL RAW'!$L:$L,'ATL GA Inventory'!BC$3)+SUMIFS('ATL CR'!$J:$J,'ATL CR'!$I:$I,'ATL GA Inventory'!$B113,'ATL CR'!$L:$L,'ATL GA Inventory'!BC$3)</f>
        <v>0</v>
      </c>
      <c r="BD113" s="45">
        <f>SUMIFS('ATL RAW'!$J:$J,'ATL RAW'!$I:$I,'ATL GA Inventory'!$B113,'ATL RAW'!$L:$L,'ATL GA Inventory'!BD$3)+SUMIFS('ATL CR'!$J:$J,'ATL CR'!$I:$I,'ATL GA Inventory'!$B113,'ATL CR'!$L:$L,'ATL GA Inventory'!BD$3)</f>
        <v>0</v>
      </c>
      <c r="BE113" s="45">
        <f>SUMIFS('ATL RAW'!$J:$J,'ATL RAW'!$I:$I,'ATL GA Inventory'!$B113,'ATL RAW'!$L:$L,'ATL GA Inventory'!BE$3)+SUMIFS('ATL CR'!$J:$J,'ATL CR'!$I:$I,'ATL GA Inventory'!$B113,'ATL CR'!$L:$L,'ATL GA Inventory'!BE$3)</f>
        <v>0</v>
      </c>
      <c r="BF113" s="45">
        <f>SUMIFS('ATL RAW'!$J:$J,'ATL RAW'!$I:$I,'ATL GA Inventory'!$B113,'ATL RAW'!$L:$L,'ATL GA Inventory'!BF$3)+SUMIFS('ATL CR'!$J:$J,'ATL CR'!$I:$I,'ATL GA Inventory'!$B113,'ATL CR'!$L:$L,'ATL GA Inventory'!BF$3)</f>
        <v>0</v>
      </c>
      <c r="BG113" s="45">
        <f>SUMIFS('ATL RAW'!$J:$J,'ATL RAW'!$I:$I,'ATL GA Inventory'!$B113,'ATL RAW'!$L:$L,'ATL GA Inventory'!BG$3)+SUMIFS('ATL CR'!$J:$J,'ATL CR'!$I:$I,'ATL GA Inventory'!$B113,'ATL CR'!$L:$L,'ATL GA Inventory'!BG$3)</f>
        <v>0</v>
      </c>
      <c r="BH113" s="45">
        <f>SUMIFS('ATL RAW'!$J:$J,'ATL RAW'!$I:$I,'ATL GA Inventory'!$B113,'ATL RAW'!$L:$L,'ATL GA Inventory'!BH$3)+SUMIFS('ATL CR'!$J:$J,'ATL CR'!$I:$I,'ATL GA Inventory'!$B113,'ATL CR'!$L:$L,'ATL GA Inventory'!BH$3)</f>
        <v>0</v>
      </c>
      <c r="BI113" s="45">
        <f>SUMIFS('ATL RAW'!$J:$J,'ATL RAW'!$I:$I,'ATL GA Inventory'!$B113,'ATL RAW'!$L:$L,'ATL GA Inventory'!BI$3)+SUMIFS('ATL CR'!$J:$J,'ATL CR'!$I:$I,'ATL GA Inventory'!$B113,'ATL CR'!$L:$L,'ATL GA Inventory'!BI$3)</f>
        <v>0</v>
      </c>
      <c r="BJ113" s="45">
        <f>SUMIFS('ATL RAW'!$J:$J,'ATL RAW'!$I:$I,'ATL GA Inventory'!$B113,'ATL RAW'!$L:$L,'ATL GA Inventory'!BJ$3)+SUMIFS('ATL CR'!$J:$J,'ATL CR'!$I:$I,'ATL GA Inventory'!$B113,'ATL CR'!$L:$L,'ATL GA Inventory'!BJ$3)</f>
        <v>0</v>
      </c>
      <c r="BK113" s="45">
        <f>SUMIFS('ATL RAW'!$J:$J,'ATL RAW'!$I:$I,'ATL GA Inventory'!$B113,'ATL RAW'!$L:$L,'ATL GA Inventory'!BK$3)+SUMIFS('ATL CR'!$J:$J,'ATL CR'!$I:$I,'ATL GA Inventory'!$B113,'ATL CR'!$L:$L,'ATL GA Inventory'!BK$3)</f>
        <v>0</v>
      </c>
      <c r="BL113" s="45">
        <f>SUMIFS('ATL RAW'!$J:$J,'ATL RAW'!$I:$I,'ATL GA Inventory'!$B113,'ATL RAW'!$L:$L,'ATL GA Inventory'!BL$3)+SUMIFS('ATL CR'!$J:$J,'ATL CR'!$I:$I,'ATL GA Inventory'!$B113,'ATL CR'!$L:$L,'ATL GA Inventory'!BL$3)</f>
        <v>0</v>
      </c>
      <c r="BM113" s="45">
        <f>SUMIFS('ATL RAW'!$J:$J,'ATL RAW'!$I:$I,'ATL GA Inventory'!$B113,'ATL RAW'!$L:$L,'ATL GA Inventory'!BM$3)+SUMIFS('ATL CR'!$J:$J,'ATL CR'!$I:$I,'ATL GA Inventory'!$B113,'ATL CR'!$L:$L,'ATL GA Inventory'!BM$3)</f>
        <v>0</v>
      </c>
      <c r="BN113" s="45">
        <f>SUMIFS('ATL RAW'!$J:$J,'ATL RAW'!$I:$I,'ATL GA Inventory'!$B113,'ATL RAW'!$L:$L,'ATL GA Inventory'!BN$3)+SUMIFS('ATL CR'!$J:$J,'ATL CR'!$I:$I,'ATL GA Inventory'!$B113,'ATL CR'!$L:$L,'ATL GA Inventory'!BN$3)</f>
        <v>0</v>
      </c>
      <c r="BO113" s="45">
        <f>SUMIFS('ATL RAW'!$J:$J,'ATL RAW'!$I:$I,'ATL GA Inventory'!$B113,'ATL RAW'!$L:$L,'ATL GA Inventory'!BO$3)+SUMIFS('ATL CR'!$J:$J,'ATL CR'!$I:$I,'ATL GA Inventory'!$B113,'ATL CR'!$L:$L,'ATL GA Inventory'!BO$3)</f>
        <v>0</v>
      </c>
      <c r="BP113" s="45">
        <f>SUMIFS('ATL RAW'!$J:$J,'ATL RAW'!$I:$I,'ATL GA Inventory'!$B113,'ATL RAW'!$L:$L,'ATL GA Inventory'!BP$3)+SUMIFS('ATL CR'!$J:$J,'ATL CR'!$I:$I,'ATL GA Inventory'!$B113,'ATL CR'!$L:$L,'ATL GA Inventory'!BP$3)</f>
        <v>0</v>
      </c>
      <c r="BQ113" s="45">
        <f>SUMIFS('ATL RAW'!$J:$J,'ATL RAW'!$I:$I,'ATL GA Inventory'!$B113,'ATL RAW'!$L:$L,'ATL GA Inventory'!BQ$3)+SUMIFS('ATL CR'!$J:$J,'ATL CR'!$I:$I,'ATL GA Inventory'!$B113,'ATL CR'!$L:$L,'ATL GA Inventory'!BQ$3)</f>
        <v>0</v>
      </c>
      <c r="BR113" s="45">
        <f>SUMIFS('ATL RAW'!$J:$J,'ATL RAW'!$I:$I,'ATL GA Inventory'!$B113,'ATL RAW'!$L:$L,'ATL GA Inventory'!BR$3)+SUMIFS('ATL CR'!$J:$J,'ATL CR'!$I:$I,'ATL GA Inventory'!$B113,'ATL CR'!$L:$L,'ATL GA Inventory'!BR$3)</f>
        <v>896</v>
      </c>
      <c r="BS113" s="45">
        <f>SUMIFS('ATL RAW'!$J:$J,'ATL RAW'!$I:$I,'ATL GA Inventory'!$B113,'ATL RAW'!$L:$L,'ATL GA Inventory'!BS$3)+SUMIFS('ATL CR'!$J:$J,'ATL CR'!$I:$I,'ATL GA Inventory'!$B113,'ATL CR'!$L:$L,'ATL GA Inventory'!BS$3)</f>
        <v>0</v>
      </c>
      <c r="BT113" s="45">
        <f>SUMIFS('ATL RAW'!$J:$J,'ATL RAW'!$I:$I,'ATL GA Inventory'!$B113,'ATL RAW'!$L:$L,'ATL GA Inventory'!BT$3)+SUMIFS('ATL CR'!$J:$J,'ATL CR'!$I:$I,'ATL GA Inventory'!$B113,'ATL CR'!$L:$L,'ATL GA Inventory'!BT$3)</f>
        <v>0</v>
      </c>
      <c r="BU113" s="45">
        <f>SUMIFS('ATL RAW'!$J:$J,'ATL RAW'!$I:$I,'ATL GA Inventory'!$B113,'ATL RAW'!$L:$L,'ATL GA Inventory'!BU$3)+SUMIFS('ATL CR'!$J:$J,'ATL CR'!$I:$I,'ATL GA Inventory'!$B113,'ATL CR'!$L:$L,'ATL GA Inventory'!BU$3)</f>
        <v>0</v>
      </c>
      <c r="BV113" s="45">
        <f>SUMIFS('ATL RAW'!$J:$J,'ATL RAW'!$I:$I,'ATL GA Inventory'!$B113,'ATL RAW'!$L:$L,'ATL GA Inventory'!BV$3)+SUMIFS('ATL CR'!$J:$J,'ATL CR'!$I:$I,'ATL GA Inventory'!$B113,'ATL CR'!$L:$L,'ATL GA Inventory'!BV$3)</f>
        <v>0</v>
      </c>
      <c r="BW113" s="45">
        <f>SUMIFS('ATL RAW'!$J:$J,'ATL RAW'!$I:$I,'ATL GA Inventory'!$B113,'ATL RAW'!$L:$L,'ATL GA Inventory'!BW$3)+SUMIFS('ATL CR'!$J:$J,'ATL CR'!$I:$I,'ATL GA Inventory'!$B113,'ATL CR'!$L:$L,'ATL GA Inventory'!BW$3)</f>
        <v>1344</v>
      </c>
      <c r="BX113" s="45">
        <f>SUMIFS('ATL RAW'!$J:$J,'ATL RAW'!$I:$I,'ATL GA Inventory'!$B113,'ATL RAW'!$L:$L,'ATL GA Inventory'!BX$3)+SUMIFS('ATL CR'!$J:$J,'ATL CR'!$I:$I,'ATL GA Inventory'!$B113,'ATL CR'!$L:$L,'ATL GA Inventory'!BX$3)</f>
        <v>832</v>
      </c>
      <c r="BY113" s="45">
        <f>SUMIFS('ATL RAW'!$J:$J,'ATL RAW'!$I:$I,'ATL GA Inventory'!$B113,'ATL RAW'!$L:$L,'ATL GA Inventory'!BY$3)+SUMIFS('ATL CR'!$J:$J,'ATL CR'!$I:$I,'ATL GA Inventory'!$B113,'ATL CR'!$L:$L,'ATL GA Inventory'!BY$3)</f>
        <v>3840</v>
      </c>
      <c r="BZ113" s="45">
        <f>SUMIFS('ATL RAW'!$J:$J,'ATL RAW'!$I:$I,'ATL GA Inventory'!$B113,'ATL RAW'!$L:$L,'ATL GA Inventory'!BZ$3)+SUMIFS('ATL CR'!$J:$J,'ATL CR'!$I:$I,'ATL GA Inventory'!$B113,'ATL CR'!$L:$L,'ATL GA Inventory'!BZ$3)</f>
        <v>2304</v>
      </c>
      <c r="CA113" s="45">
        <f>SUMIFS('ATL RAW'!$J:$J,'ATL RAW'!$I:$I,'ATL GA Inventory'!$B113,'ATL RAW'!$L:$L,'ATL GA Inventory'!CA$3)+SUMIFS('ATL CR'!$J:$J,'ATL CR'!$I:$I,'ATL GA Inventory'!$B113,'ATL CR'!$L:$L,'ATL GA Inventory'!CA$3)</f>
        <v>1536</v>
      </c>
      <c r="CB113" s="45">
        <f>SUMIFS('ATL RAW'!$J:$J,'ATL RAW'!$I:$I,'ATL GA Inventory'!$B113,'ATL RAW'!$L:$L,'ATL GA Inventory'!CB$3)+SUMIFS('ATL CR'!$J:$J,'ATL CR'!$I:$I,'ATL GA Inventory'!$B113,'ATL CR'!$L:$L,'ATL GA Inventory'!CB$3)</f>
        <v>0</v>
      </c>
      <c r="CC113" s="45">
        <f>SUMIFS('ATL RAW'!$J:$J,'ATL RAW'!$I:$I,'ATL GA Inventory'!$B113,'ATL RAW'!$L:$L,'ATL GA Inventory'!CC$3)+SUMIFS('ATL CR'!$J:$J,'ATL CR'!$I:$I,'ATL GA Inventory'!$B113,'ATL CR'!$L:$L,'ATL GA Inventory'!CC$3)</f>
        <v>0</v>
      </c>
      <c r="CD113" s="45">
        <f>SUMIFS('ATL RAW'!$J:$J,'ATL RAW'!$I:$I,'ATL GA Inventory'!$B113,'ATL RAW'!$L:$L,'ATL GA Inventory'!CD$3)+SUMIFS('ATL CR'!$J:$J,'ATL CR'!$I:$I,'ATL GA Inventory'!$B113,'ATL CR'!$L:$L,'ATL GA Inventory'!CD$3)</f>
        <v>0</v>
      </c>
      <c r="CE113" s="45">
        <f>SUMIFS('ATL RAW'!$J:$J,'ATL RAW'!$I:$I,'ATL GA Inventory'!$B113,'ATL RAW'!$L:$L,'ATL GA Inventory'!CE$3)+SUMIFS('ATL CR'!$J:$J,'ATL CR'!$I:$I,'ATL GA Inventory'!$B113,'ATL CR'!$L:$L,'ATL GA Inventory'!CE$3)</f>
        <v>0</v>
      </c>
      <c r="CF113" s="45">
        <f>SUMIFS('ATL RAW'!$J:$J,'ATL RAW'!$I:$I,'ATL GA Inventory'!$B113,'ATL RAW'!$L:$L,'ATL GA Inventory'!CF$3)+SUMIFS('ATL CR'!$J:$J,'ATL CR'!$I:$I,'ATL GA Inventory'!$B113,'ATL CR'!$L:$L,'ATL GA Inventory'!CF$3)</f>
        <v>0</v>
      </c>
      <c r="CG113" s="45">
        <f>SUMIFS('ATL RAW'!$J:$J,'ATL RAW'!$I:$I,'ATL GA Inventory'!$B113,'ATL RAW'!$L:$L,'ATL GA Inventory'!CG$3)+SUMIFS('ATL CR'!$J:$J,'ATL CR'!$I:$I,'ATL GA Inventory'!$B113,'ATL CR'!$L:$L,'ATL GA Inventory'!CG$3)</f>
        <v>0</v>
      </c>
      <c r="CH113" s="45">
        <f>SUMIFS('ATL RAW'!$J:$J,'ATL RAW'!$I:$I,'ATL GA Inventory'!$B113,'ATL RAW'!$L:$L,'ATL GA Inventory'!CH$3)+SUMIFS('ATL CR'!$J:$J,'ATL CR'!$I:$I,'ATL GA Inventory'!$B113,'ATL CR'!$L:$L,'ATL GA Inventory'!CH$3)</f>
        <v>0</v>
      </c>
      <c r="CI113" s="45">
        <f>SUMIFS('ATL RAW'!$J:$J,'ATL RAW'!$I:$I,'ATL GA Inventory'!$B113,'ATL RAW'!$L:$L,'ATL GA Inventory'!CI$3)+SUMIFS('ATL CR'!$J:$J,'ATL CR'!$I:$I,'ATL GA Inventory'!$B113,'ATL CR'!$L:$L,'ATL GA Inventory'!CI$3)</f>
        <v>0</v>
      </c>
      <c r="CJ113" s="45">
        <f>SUMIFS('ATL RAW'!$J:$J,'ATL RAW'!$I:$I,'ATL GA Inventory'!$B113,'ATL RAW'!$L:$L,'ATL GA Inventory'!CJ$3)+SUMIFS('ATL CR'!$J:$J,'ATL CR'!$I:$I,'ATL GA Inventory'!$B113,'ATL CR'!$L:$L,'ATL GA Inventory'!CJ$3)</f>
        <v>0</v>
      </c>
      <c r="CK113" s="45">
        <f>SUMIFS('ATL RAW'!$J:$J,'ATL RAW'!$I:$I,'ATL GA Inventory'!$B113,'ATL RAW'!$L:$L,'ATL GA Inventory'!CK$3)+SUMIFS('ATL CR'!$J:$J,'ATL CR'!$I:$I,'ATL GA Inventory'!$B113,'ATL CR'!$L:$L,'ATL GA Inventory'!CK$3)</f>
        <v>6784</v>
      </c>
      <c r="CL113" s="45">
        <f>SUMIFS('ATL RAW'!$J:$J,'ATL RAW'!$I:$I,'ATL GA Inventory'!$B113,'ATL RAW'!$L:$L,'ATL GA Inventory'!CL$3)+SUMIFS('ATL CR'!$J:$J,'ATL CR'!$I:$I,'ATL GA Inventory'!$B113,'ATL CR'!$L:$L,'ATL GA Inventory'!CL$3)</f>
        <v>1728</v>
      </c>
      <c r="CM113" s="45">
        <f>SUMIFS('ATL RAW'!$J:$J,'ATL RAW'!$I:$I,'ATL GA Inventory'!$B113,'ATL RAW'!$L:$L,'ATL GA Inventory'!CM$3)+SUMIFS('ATL CR'!$J:$J,'ATL CR'!$I:$I,'ATL GA Inventory'!$B113,'ATL CR'!$L:$L,'ATL GA Inventory'!CM$3)</f>
        <v>4992</v>
      </c>
      <c r="CN113" s="45">
        <f>SUMIFS('ATL RAW'!$J:$J,'ATL RAW'!$I:$I,'ATL GA Inventory'!$B113,'ATL RAW'!$L:$L,'ATL GA Inventory'!CN$3)+SUMIFS('ATL CR'!$J:$J,'ATL CR'!$I:$I,'ATL GA Inventory'!$B113,'ATL CR'!$L:$L,'ATL GA Inventory'!CN$3)</f>
        <v>2304</v>
      </c>
      <c r="CO113" s="45">
        <f>SUMIFS('ATL RAW'!$J:$J,'ATL RAW'!$I:$I,'ATL GA Inventory'!$B113,'ATL RAW'!$L:$L,'ATL GA Inventory'!CO$3)+SUMIFS('ATL CR'!$J:$J,'ATL CR'!$I:$I,'ATL GA Inventory'!$B113,'ATL CR'!$L:$L,'ATL GA Inventory'!CO$3)</f>
        <v>1664</v>
      </c>
      <c r="CP113" s="45">
        <f>SUMIFS('ATL RAW'!$J:$J,'ATL RAW'!$I:$I,'ATL GA Inventory'!$B113,'ATL RAW'!$L:$L,'ATL GA Inventory'!CP$3)+SUMIFS('ATL CR'!$J:$J,'ATL CR'!$I:$I,'ATL GA Inventory'!$B113,'ATL CR'!$L:$L,'ATL GA Inventory'!CP$3)</f>
        <v>0</v>
      </c>
      <c r="CQ113" s="45">
        <f>SUMIFS('ATL RAW'!$J:$J,'ATL RAW'!$I:$I,'ATL GA Inventory'!$B113,'ATL RAW'!$L:$L,'ATL GA Inventory'!CQ$3)+SUMIFS('ATL CR'!$J:$J,'ATL CR'!$I:$I,'ATL GA Inventory'!$B113,'ATL CR'!$L:$L,'ATL GA Inventory'!CQ$3)</f>
        <v>832</v>
      </c>
      <c r="CR113" s="45">
        <f>SUMIFS('ATL RAW'!$J:$J,'ATL RAW'!$I:$I,'ATL GA Inventory'!$B113,'ATL RAW'!$L:$L,'ATL GA Inventory'!CR$3)+SUMIFS('ATL CR'!$J:$J,'ATL CR'!$I:$I,'ATL GA Inventory'!$B113,'ATL CR'!$L:$L,'ATL GA Inventory'!CR$3)</f>
        <v>11904</v>
      </c>
      <c r="CS113" s="45">
        <f>SUMIFS('ATL RAW'!$J:$J,'ATL RAW'!$I:$I,'ATL GA Inventory'!$B113,'ATL RAW'!$L:$L,'ATL GA Inventory'!CS$3)+SUMIFS('ATL CR'!$J:$J,'ATL CR'!$I:$I,'ATL GA Inventory'!$B113,'ATL CR'!$L:$L,'ATL GA Inventory'!CS$3)</f>
        <v>5696</v>
      </c>
      <c r="CT113" s="45">
        <f>SUMIFS('ATL RAW'!$J:$J,'ATL RAW'!$I:$I,'ATL GA Inventory'!$B113,'ATL RAW'!$L:$L,'ATL GA Inventory'!CT$3)+SUMIFS('ATL CR'!$J:$J,'ATL CR'!$I:$I,'ATL GA Inventory'!$B113,'ATL CR'!$L:$L,'ATL GA Inventory'!CT$3)</f>
        <v>0</v>
      </c>
      <c r="CU113" s="45">
        <f>SUMIFS('ATL RAW'!$J:$J,'ATL RAW'!$I:$I,'ATL GA Inventory'!$B113,'ATL RAW'!$L:$L,'ATL GA Inventory'!CU$3)+SUMIFS('ATL CR'!$J:$J,'ATL CR'!$I:$I,'ATL GA Inventory'!$B113,'ATL CR'!$L:$L,'ATL GA Inventory'!CU$3)</f>
        <v>0</v>
      </c>
      <c r="CV113" s="45">
        <f>SUMIFS('ATL RAW'!$J:$J,'ATL RAW'!$I:$I,'ATL GA Inventory'!$B113,'ATL RAW'!$L:$L,'ATL GA Inventory'!CV$3)+SUMIFS('ATL CR'!$J:$J,'ATL CR'!$I:$I,'ATL GA Inventory'!$B113,'ATL CR'!$L:$L,'ATL GA Inventory'!CV$3)</f>
        <v>5760</v>
      </c>
      <c r="CW113" s="45">
        <f>SUMIFS('ATL RAW'!$J:$J,'ATL RAW'!$I:$I,'ATL GA Inventory'!$B113,'ATL RAW'!$L:$L,'ATL GA Inventory'!CW$3)+SUMIFS('ATL CR'!$J:$J,'ATL CR'!$I:$I,'ATL GA Inventory'!$B113,'ATL CR'!$L:$L,'ATL GA Inventory'!CW$3)</f>
        <v>0</v>
      </c>
      <c r="CX113" s="45">
        <f>SUMIFS('ATL RAW'!$J:$J,'ATL RAW'!$I:$I,'ATL GA Inventory'!$B113,'ATL RAW'!$L:$L,'ATL GA Inventory'!CX$3)+SUMIFS('ATL CR'!$J:$J,'ATL CR'!$I:$I,'ATL GA Inventory'!$B113,'ATL CR'!$L:$L,'ATL GA Inventory'!CX$3)</f>
        <v>0</v>
      </c>
      <c r="CY113" s="45">
        <f>SUMIFS('ATL RAW'!$J:$J,'ATL RAW'!$I:$I,'ATL GA Inventory'!$B113,'ATL RAW'!$L:$L,'ATL GA Inventory'!CY$3)+SUMIFS('ATL CR'!$J:$J,'ATL CR'!$I:$I,'ATL GA Inventory'!$B113,'ATL CR'!$L:$L,'ATL GA Inventory'!CY$3)</f>
        <v>1728</v>
      </c>
      <c r="CZ113" s="45">
        <f>SUMIFS('ATL RAW'!$J:$J,'ATL RAW'!$I:$I,'ATL GA Inventory'!$B113,'ATL RAW'!$L:$L,'ATL GA Inventory'!CZ$3)+SUMIFS('ATL CR'!$J:$J,'ATL CR'!$I:$I,'ATL GA Inventory'!$B113,'ATL CR'!$L:$L,'ATL GA Inventory'!CZ$3)</f>
        <v>0</v>
      </c>
      <c r="DA113" s="45">
        <f>SUMIFS('ATL RAW'!$J:$J,'ATL RAW'!$I:$I,'ATL GA Inventory'!$B113,'ATL RAW'!$L:$L,'ATL GA Inventory'!DA$3)+SUMIFS('ATL CR'!$J:$J,'ATL CR'!$I:$I,'ATL GA Inventory'!$B113,'ATL CR'!$L:$L,'ATL GA Inventory'!DA$3)</f>
        <v>0</v>
      </c>
      <c r="DB113" s="45">
        <f>SUMIFS('ATL RAW'!$J:$J,'ATL RAW'!$I:$I,'ATL GA Inventory'!$B113,'ATL RAW'!$L:$L,'ATL GA Inventory'!DB$3)+SUMIFS('ATL CR'!$J:$J,'ATL CR'!$I:$I,'ATL GA Inventory'!$B113,'ATL CR'!$L:$L,'ATL GA Inventory'!DB$3)</f>
        <v>0</v>
      </c>
      <c r="DC113" s="45">
        <f>SUMIFS('ATL RAW'!$J:$J,'ATL RAW'!$I:$I,'ATL GA Inventory'!$B113,'ATL RAW'!$L:$L,'ATL GA Inventory'!DC$3)+SUMIFS('ATL CR'!$J:$J,'ATL CR'!$I:$I,'ATL GA Inventory'!$B113,'ATL CR'!$L:$L,'ATL GA Inventory'!DC$3)</f>
        <v>0</v>
      </c>
      <c r="DD113" s="45">
        <f>SUMIFS('ATL RAW'!$J:$J,'ATL RAW'!$I:$I,'ATL GA Inventory'!$B113,'ATL RAW'!$L:$L,'ATL GA Inventory'!DD$3)+SUMIFS('ATL CR'!$J:$J,'ATL CR'!$I:$I,'ATL GA Inventory'!$B113,'ATL CR'!$L:$L,'ATL GA Inventory'!DD$3)</f>
        <v>0</v>
      </c>
      <c r="DE113" s="45">
        <f>SUMIFS('ATL RAW'!$J:$J,'ATL RAW'!$I:$I,'ATL GA Inventory'!$B113,'ATL RAW'!$L:$L,'ATL GA Inventory'!DE$3)+SUMIFS('ATL CR'!$J:$J,'ATL CR'!$I:$I,'ATL GA Inventory'!$B113,'ATL CR'!$L:$L,'ATL GA Inventory'!DE$3)</f>
        <v>0</v>
      </c>
      <c r="DF113" s="45">
        <f>SUMIFS('ATL RAW'!$J:$J,'ATL RAW'!$I:$I,'ATL GA Inventory'!$B113,'ATL RAW'!$L:$L,'ATL GA Inventory'!DF$3)+SUMIFS('ATL CR'!$J:$J,'ATL CR'!$I:$I,'ATL GA Inventory'!$B113,'ATL CR'!$L:$L,'ATL GA Inventory'!DF$3)</f>
        <v>0</v>
      </c>
      <c r="DG113" s="45">
        <f>SUMIFS('ATL RAW'!$J:$J,'ATL RAW'!$I:$I,'ATL GA Inventory'!$B113,'ATL RAW'!$L:$L,'ATL GA Inventory'!DG$3)+SUMIFS('ATL CR'!$J:$J,'ATL CR'!$I:$I,'ATL GA Inventory'!$B113,'ATL CR'!$L:$L,'ATL GA Inventory'!DG$3)</f>
        <v>0</v>
      </c>
      <c r="DH113" s="45">
        <f>SUMIFS('ATL RAW'!$J:$J,'ATL RAW'!$I:$I,'ATL GA Inventory'!$B113,'ATL RAW'!$L:$L,'ATL GA Inventory'!DH$3)+SUMIFS('ATL CR'!$J:$J,'ATL CR'!$I:$I,'ATL GA Inventory'!$B113,'ATL CR'!$L:$L,'ATL GA Inventory'!DH$3)</f>
        <v>0</v>
      </c>
      <c r="DI113" s="45">
        <f>SUMIFS('ATL RAW'!$J:$J,'ATL RAW'!$I:$I,'ATL GA Inventory'!$B113,'ATL RAW'!$L:$L,'ATL GA Inventory'!DI$3)+SUMIFS('ATL CR'!$J:$J,'ATL CR'!$I:$I,'ATL GA Inventory'!$B113,'ATL CR'!$L:$L,'ATL GA Inventory'!DI$3)</f>
        <v>0</v>
      </c>
      <c r="DJ113" s="45">
        <f>SUMIFS('ATL RAW'!$J:$J,'ATL RAW'!$I:$I,'ATL GA Inventory'!$B113,'ATL RAW'!$L:$L,'ATL GA Inventory'!DJ$3)+SUMIFS('ATL CR'!$J:$J,'ATL CR'!$I:$I,'ATL GA Inventory'!$B113,'ATL CR'!$L:$L,'ATL GA Inventory'!DJ$3)</f>
        <v>0</v>
      </c>
      <c r="DK113" s="45">
        <f>SUMIFS('ATL RAW'!$J:$J,'ATL RAW'!$I:$I,'ATL GA Inventory'!$B113,'ATL RAW'!$L:$L,'ATL GA Inventory'!DK$3)+SUMIFS('ATL CR'!$J:$J,'ATL CR'!$I:$I,'ATL GA Inventory'!$B113,'ATL CR'!$L:$L,'ATL GA Inventory'!DK$3)</f>
        <v>0</v>
      </c>
      <c r="DL113" s="45">
        <f>SUMIFS('ATL RAW'!$J:$J,'ATL RAW'!$I:$I,'ATL GA Inventory'!$B113,'ATL RAW'!$L:$L,'ATL GA Inventory'!DL$3)+SUMIFS('ATL CR'!$J:$J,'ATL CR'!$I:$I,'ATL GA Inventory'!$B113,'ATL CR'!$L:$L,'ATL GA Inventory'!DL$3)</f>
        <v>0</v>
      </c>
      <c r="DM113" s="45">
        <f>SUMIFS('ATL RAW'!$J:$J,'ATL RAW'!$I:$I,'ATL GA Inventory'!$B113,'ATL RAW'!$L:$L,'ATL GA Inventory'!DM$3)+SUMIFS('ATL CR'!$J:$J,'ATL CR'!$I:$I,'ATL GA Inventory'!$B113,'ATL CR'!$L:$L,'ATL GA Inventory'!DM$3)</f>
        <v>0</v>
      </c>
      <c r="DN113" s="45">
        <f>SUMIFS('ATL RAW'!$J:$J,'ATL RAW'!$I:$I,'ATL GA Inventory'!$B113,'ATL RAW'!$L:$L,'ATL GA Inventory'!DN$3)+SUMIFS('ATL CR'!$J:$J,'ATL CR'!$I:$I,'ATL GA Inventory'!$B113,'ATL CR'!$L:$L,'ATL GA Inventory'!DN$3)</f>
        <v>0</v>
      </c>
      <c r="DO113" s="45">
        <f>SUMIFS('ATL RAW'!$J:$J,'ATL RAW'!$I:$I,'ATL GA Inventory'!$B113,'ATL RAW'!$L:$L,'ATL GA Inventory'!DO$3)+SUMIFS('ATL CR'!$J:$J,'ATL CR'!$I:$I,'ATL GA Inventory'!$B113,'ATL CR'!$L:$L,'ATL GA Inventory'!DO$3)</f>
        <v>0</v>
      </c>
      <c r="DP113" s="45">
        <f>SUMIFS('ATL RAW'!$J:$J,'ATL RAW'!$I:$I,'ATL GA Inventory'!$B113,'ATL RAW'!$L:$L,'ATL GA Inventory'!DP$3)+SUMIFS('ATL CR'!$J:$J,'ATL CR'!$I:$I,'ATL GA Inventory'!$B113,'ATL CR'!$L:$L,'ATL GA Inventory'!DP$3)</f>
        <v>0</v>
      </c>
      <c r="DQ113" s="45">
        <f>SUMIFS('ATL RAW'!$J:$J,'ATL RAW'!$I:$I,'ATL GA Inventory'!$B113,'ATL RAW'!$L:$L,'ATL GA Inventory'!DQ$3)+SUMIFS('ATL CR'!$J:$J,'ATL CR'!$I:$I,'ATL GA Inventory'!$B113,'ATL CR'!$L:$L,'ATL GA Inventory'!DQ$3)</f>
        <v>0</v>
      </c>
      <c r="DR113" s="45">
        <f>SUMIFS('ATL RAW'!$J:$J,'ATL RAW'!$I:$I,'ATL GA Inventory'!$B113,'ATL RAW'!$L:$L,'ATL GA Inventory'!DR$3)+SUMIFS('ATL CR'!$J:$J,'ATL CR'!$I:$I,'ATL GA Inventory'!$B113,'ATL CR'!$L:$L,'ATL GA Inventory'!DR$3)</f>
        <v>0</v>
      </c>
      <c r="DS113" s="45">
        <f>SUMIFS('ATL RAW'!$J:$J,'ATL RAW'!$I:$I,'ATL GA Inventory'!$B113,'ATL RAW'!$L:$L,'ATL GA Inventory'!DS$3)+SUMIFS('ATL CR'!$J:$J,'ATL CR'!$I:$I,'ATL GA Inventory'!$B113,'ATL CR'!$L:$L,'ATL GA Inventory'!DS$3)</f>
        <v>0</v>
      </c>
      <c r="DT113" s="45">
        <f>SUMIFS('ATL RAW'!$J:$J,'ATL RAW'!$I:$I,'ATL GA Inventory'!$B113,'ATL RAW'!$L:$L,'ATL GA Inventory'!DT$3)+SUMIFS('ATL CR'!$J:$J,'ATL CR'!$I:$I,'ATL GA Inventory'!$B113,'ATL CR'!$L:$L,'ATL GA Inventory'!DT$3)</f>
        <v>0</v>
      </c>
      <c r="DU113" s="45">
        <f>SUMIFS('ATL RAW'!$J:$J,'ATL RAW'!$I:$I,'ATL GA Inventory'!$B113,'ATL RAW'!$L:$L,'ATL GA Inventory'!DU$3)+SUMIFS('ATL CR'!$J:$J,'ATL CR'!$I:$I,'ATL GA Inventory'!$B113,'ATL CR'!$L:$L,'ATL GA Inventory'!DU$3)</f>
        <v>0</v>
      </c>
      <c r="DV113" s="45">
        <f>SUMIFS('ATL RAW'!$J:$J,'ATL RAW'!$I:$I,'ATL GA Inventory'!$B113,'ATL RAW'!$L:$L,'ATL GA Inventory'!DV$3)+SUMIFS('ATL CR'!$J:$J,'ATL CR'!$I:$I,'ATL GA Inventory'!$B113,'ATL CR'!$L:$L,'ATL GA Inventory'!DV$3)</f>
        <v>0</v>
      </c>
      <c r="DW113" s="45">
        <f>SUMIFS('ATL RAW'!$J:$J,'ATL RAW'!$I:$I,'ATL GA Inventory'!$B113,'ATL RAW'!$L:$L,'ATL GA Inventory'!DW$3)+SUMIFS('ATL CR'!$J:$J,'ATL CR'!$I:$I,'ATL GA Inventory'!$B113,'ATL CR'!$L:$L,'ATL GA Inventory'!DW$3)</f>
        <v>0</v>
      </c>
      <c r="DX113" s="45">
        <f>SUMIFS('ATL RAW'!$J:$J,'ATL RAW'!$I:$I,'ATL GA Inventory'!$B113,'ATL RAW'!$L:$L,'ATL GA Inventory'!DX$3)+SUMIFS('ATL CR'!$J:$J,'ATL CR'!$I:$I,'ATL GA Inventory'!$B113,'ATL CR'!$L:$L,'ATL GA Inventory'!DX$3)</f>
        <v>0</v>
      </c>
      <c r="DY113" s="45">
        <f>SUMIFS('ATL RAW'!$J:$J,'ATL RAW'!$I:$I,'ATL GA Inventory'!$B113,'ATL RAW'!$L:$L,'ATL GA Inventory'!DY$3)+SUMIFS('ATL CR'!$J:$J,'ATL CR'!$I:$I,'ATL GA Inventory'!$B113,'ATL CR'!$L:$L,'ATL GA Inventory'!DY$3)</f>
        <v>0</v>
      </c>
      <c r="DZ113" s="45">
        <f>SUMIFS('ATL RAW'!$J:$J,'ATL RAW'!$I:$I,'ATL GA Inventory'!$B113,'ATL RAW'!$L:$L,'ATL GA Inventory'!DZ$3)+SUMIFS('ATL CR'!$J:$J,'ATL CR'!$I:$I,'ATL GA Inventory'!$B113,'ATL CR'!$L:$L,'ATL GA Inventory'!DZ$3)</f>
        <v>0</v>
      </c>
      <c r="EA113" s="45">
        <f>SUMIFS('ATL RAW'!$J:$J,'ATL RAW'!$I:$I,'ATL GA Inventory'!$B113,'ATL RAW'!$L:$L,'ATL GA Inventory'!EA$3)+SUMIFS('ATL CR'!$J:$J,'ATL CR'!$I:$I,'ATL GA Inventory'!$B113,'ATL CR'!$L:$L,'ATL GA Inventory'!EA$3)</f>
        <v>0</v>
      </c>
      <c r="EB113" s="45">
        <f>SUMIFS('ATL RAW'!$J:$J,'ATL RAW'!$I:$I,'ATL GA Inventory'!$B113,'ATL RAW'!$L:$L,'ATL GA Inventory'!EB$3)+SUMIFS('ATL CR'!$J:$J,'ATL CR'!$I:$I,'ATL GA Inventory'!$B113,'ATL CR'!$L:$L,'ATL GA Inventory'!EB$3)</f>
        <v>0</v>
      </c>
      <c r="EC113" s="45">
        <f>SUMIFS('ATL RAW'!$J:$J,'ATL RAW'!$I:$I,'ATL GA Inventory'!$B113,'ATL RAW'!$L:$L,'ATL GA Inventory'!EC$3)+SUMIFS('ATL CR'!$J:$J,'ATL CR'!$I:$I,'ATL GA Inventory'!$B113,'ATL CR'!$L:$L,'ATL GA Inventory'!EC$3)</f>
        <v>0</v>
      </c>
      <c r="ED113" s="45">
        <f>SUMIFS('ATL RAW'!$J:$J,'ATL RAW'!$I:$I,'ATL GA Inventory'!$B113,'ATL RAW'!$L:$L,'ATL GA Inventory'!ED$3)+SUMIFS('ATL CR'!$J:$J,'ATL CR'!$I:$I,'ATL GA Inventory'!$B113,'ATL CR'!$L:$L,'ATL GA Inventory'!ED$3)</f>
        <v>0</v>
      </c>
      <c r="EE113" s="45">
        <f>SUMIFS('ATL RAW'!$J:$J,'ATL RAW'!$I:$I,'ATL GA Inventory'!$B113,'ATL RAW'!$L:$L,'ATL GA Inventory'!EE$3)+SUMIFS('ATL CR'!$J:$J,'ATL CR'!$I:$I,'ATL GA Inventory'!$B113,'ATL CR'!$L:$L,'ATL GA Inventory'!EE$3)</f>
        <v>0</v>
      </c>
      <c r="EF113" s="45">
        <f>SUMIFS('ATL RAW'!$J:$J,'ATL RAW'!$I:$I,'ATL GA Inventory'!$B113,'ATL RAW'!$L:$L,'ATL GA Inventory'!EF$3)+SUMIFS('ATL CR'!$J:$J,'ATL CR'!$I:$I,'ATL GA Inventory'!$B113,'ATL CR'!$L:$L,'ATL GA Inventory'!EF$3)</f>
        <v>0</v>
      </c>
      <c r="EG113" s="45">
        <f>SUMIFS('ATL RAW'!$J:$J,'ATL RAW'!$I:$I,'ATL GA Inventory'!$B113,'ATL RAW'!$L:$L,'ATL GA Inventory'!EG$3)+SUMIFS('ATL CR'!$J:$J,'ATL CR'!$I:$I,'ATL GA Inventory'!$B113,'ATL CR'!$L:$L,'ATL GA Inventory'!EG$3)</f>
        <v>0</v>
      </c>
      <c r="EH113" s="45">
        <f>SUMIFS('ATL RAW'!$J:$J,'ATL RAW'!$I:$I,'ATL GA Inventory'!$B113,'ATL RAW'!$L:$L,'ATL GA Inventory'!EH$3)+SUMIFS('ATL CR'!$J:$J,'ATL CR'!$I:$I,'ATL GA Inventory'!$B113,'ATL CR'!$L:$L,'ATL GA Inventory'!EH$3)</f>
        <v>0</v>
      </c>
      <c r="EI113" s="45">
        <f>SUMIFS('ATL RAW'!$J:$J,'ATL RAW'!$I:$I,'ATL GA Inventory'!$B113,'ATL RAW'!$L:$L,'ATL GA Inventory'!EI$3)+SUMIFS('ATL CR'!$J:$J,'ATL CR'!$I:$I,'ATL GA Inventory'!$B113,'ATL CR'!$L:$L,'ATL GA Inventory'!EI$3)</f>
        <v>0</v>
      </c>
      <c r="EJ113" s="45">
        <f>SUMIFS('ATL RAW'!$J:$J,'ATL RAW'!$I:$I,'ATL GA Inventory'!$B113,'ATL RAW'!$L:$L,'ATL GA Inventory'!EJ$3)+SUMIFS('ATL CR'!$J:$J,'ATL CR'!$I:$I,'ATL GA Inventory'!$B113,'ATL CR'!$L:$L,'ATL GA Inventory'!EJ$3)</f>
        <v>0</v>
      </c>
      <c r="EK113" s="45">
        <f>SUMIFS('ATL RAW'!$J:$J,'ATL RAW'!$I:$I,'ATL GA Inventory'!$B113,'ATL RAW'!$L:$L,'ATL GA Inventory'!EK$3)+SUMIFS('ATL CR'!$J:$J,'ATL CR'!$I:$I,'ATL GA Inventory'!$B113,'ATL CR'!$L:$L,'ATL GA Inventory'!EK$3)</f>
        <v>0</v>
      </c>
      <c r="EL113" s="45">
        <f>SUMIFS('ATL RAW'!$J:$J,'ATL RAW'!$I:$I,'ATL GA Inventory'!$B113,'ATL RAW'!$L:$L,'ATL GA Inventory'!EL$3)+SUMIFS('ATL CR'!$J:$J,'ATL CR'!$I:$I,'ATL GA Inventory'!$B113,'ATL CR'!$L:$L,'ATL GA Inventory'!EL$3)</f>
        <v>0</v>
      </c>
      <c r="EM113" s="45">
        <f>SUMIFS('ATL RAW'!$J:$J,'ATL RAW'!$I:$I,'ATL GA Inventory'!$B113,'ATL RAW'!$L:$L,'ATL GA Inventory'!EM$3)+SUMIFS('ATL CR'!$J:$J,'ATL CR'!$I:$I,'ATL GA Inventory'!$B113,'ATL CR'!$L:$L,'ATL GA Inventory'!EM$3)</f>
        <v>0</v>
      </c>
      <c r="EN113" s="45">
        <f>SUMIFS('ATL RAW'!$J:$J,'ATL RAW'!$I:$I,'ATL GA Inventory'!$B113,'ATL RAW'!$L:$L,'ATL GA Inventory'!EN$3)+SUMIFS('ATL CR'!$J:$J,'ATL CR'!$I:$I,'ATL GA Inventory'!$B113,'ATL CR'!$L:$L,'ATL GA Inventory'!EN$3)</f>
        <v>0</v>
      </c>
      <c r="EO113" s="45">
        <f>SUMIFS('ATL RAW'!$J:$J,'ATL RAW'!$I:$I,'ATL GA Inventory'!$B113,'ATL RAW'!$L:$L,'ATL GA Inventory'!EO$3)+SUMIFS('ATL CR'!$J:$J,'ATL CR'!$I:$I,'ATL GA Inventory'!$B113,'ATL CR'!$L:$L,'ATL GA Inventory'!EO$3)</f>
        <v>0</v>
      </c>
      <c r="EP113" s="45">
        <f>SUMIFS('ATL RAW'!$J:$J,'ATL RAW'!$I:$I,'ATL GA Inventory'!$B113,'ATL RAW'!$L:$L,'ATL GA Inventory'!EP$3)+SUMIFS('ATL CR'!$J:$J,'ATL CR'!$I:$I,'ATL GA Inventory'!$B113,'ATL CR'!$L:$L,'ATL GA Inventory'!EP$3)</f>
        <v>0</v>
      </c>
      <c r="EQ113" s="45">
        <f>SUMIFS('ATL RAW'!$J:$J,'ATL RAW'!$I:$I,'ATL GA Inventory'!$B113,'ATL RAW'!$L:$L,'ATL GA Inventory'!EQ$3)+SUMIFS('ATL CR'!$J:$J,'ATL CR'!$I:$I,'ATL GA Inventory'!$B113,'ATL CR'!$L:$L,'ATL GA Inventory'!EQ$3)</f>
        <v>0</v>
      </c>
      <c r="ER113" s="45">
        <f>SUMIFS('ATL RAW'!$J:$J,'ATL RAW'!$I:$I,'ATL GA Inventory'!$B113,'ATL RAW'!$L:$L,'ATL GA Inventory'!ER$3)+SUMIFS('ATL CR'!$J:$J,'ATL CR'!$I:$I,'ATL GA Inventory'!$B113,'ATL CR'!$L:$L,'ATL GA Inventory'!ER$3)</f>
        <v>0</v>
      </c>
      <c r="ES113" s="45">
        <f>SUMIFS('ATL RAW'!$J:$J,'ATL RAW'!$I:$I,'ATL GA Inventory'!$B113,'ATL RAW'!$L:$L,'ATL GA Inventory'!ES$3)+SUMIFS('ATL CR'!$J:$J,'ATL CR'!$I:$I,'ATL GA Inventory'!$B113,'ATL CR'!$L:$L,'ATL GA Inventory'!ES$3)</f>
        <v>0</v>
      </c>
      <c r="ET113" s="45">
        <f>SUMIFS('ATL RAW'!$J:$J,'ATL RAW'!$I:$I,'ATL GA Inventory'!$B113,'ATL RAW'!$L:$L,'ATL GA Inventory'!ET$3)+SUMIFS('ATL CR'!$J:$J,'ATL CR'!$I:$I,'ATL GA Inventory'!$B113,'ATL CR'!$L:$L,'ATL GA Inventory'!ET$3)</f>
        <v>0</v>
      </c>
      <c r="EU113" s="45">
        <f>SUMIFS('ATL RAW'!$J:$J,'ATL RAW'!$I:$I,'ATL GA Inventory'!$B113,'ATL RAW'!$L:$L,'ATL GA Inventory'!EU$3)+SUMIFS('ATL CR'!$J:$J,'ATL CR'!$I:$I,'ATL GA Inventory'!$B113,'ATL CR'!$L:$L,'ATL GA Inventory'!EU$3)</f>
        <v>0</v>
      </c>
      <c r="EV113" s="45">
        <f>SUMIFS('ATL RAW'!$J:$J,'ATL RAW'!$I:$I,'ATL GA Inventory'!$B113,'ATL RAW'!$L:$L,'ATL GA Inventory'!EV$3)+SUMIFS('ATL CR'!$J:$J,'ATL CR'!$I:$I,'ATL GA Inventory'!$B113,'ATL CR'!$L:$L,'ATL GA Inventory'!EV$3)</f>
        <v>0</v>
      </c>
      <c r="EW113" s="45">
        <f>SUMIFS('ATL RAW'!$J:$J,'ATL RAW'!$I:$I,'ATL GA Inventory'!$B113,'ATL RAW'!$L:$L,'ATL GA Inventory'!EW$3)+SUMIFS('ATL CR'!$J:$J,'ATL CR'!$I:$I,'ATL GA Inventory'!$B113,'ATL CR'!$L:$L,'ATL GA Inventory'!EW$3)</f>
        <v>0</v>
      </c>
      <c r="EX113" s="45">
        <f>SUMIFS('ATL RAW'!$J:$J,'ATL RAW'!$I:$I,'ATL GA Inventory'!$B113,'ATL RAW'!$L:$L,'ATL GA Inventory'!EX$3)+SUMIFS('ATL CR'!$J:$J,'ATL CR'!$I:$I,'ATL GA Inventory'!$B113,'ATL CR'!$L:$L,'ATL GA Inventory'!EX$3)</f>
        <v>0</v>
      </c>
      <c r="EY113" s="45">
        <f>SUMIFS('ATL RAW'!$J:$J,'ATL RAW'!$I:$I,'ATL GA Inventory'!$B113,'ATL RAW'!$L:$L,'ATL GA Inventory'!EY$3)+SUMIFS('ATL CR'!$J:$J,'ATL CR'!$I:$I,'ATL GA Inventory'!$B113,'ATL CR'!$L:$L,'ATL GA Inventory'!EY$3)</f>
        <v>0</v>
      </c>
      <c r="EZ113" s="45">
        <f>SUMIFS('ATL RAW'!$J:$J,'ATL RAW'!$I:$I,'ATL GA Inventory'!$B113,'ATL RAW'!$L:$L,'ATL GA Inventory'!EZ$3)+SUMIFS('ATL CR'!$J:$J,'ATL CR'!$I:$I,'ATL GA Inventory'!$B113,'ATL CR'!$L:$L,'ATL GA Inventory'!EZ$3)</f>
        <v>0</v>
      </c>
      <c r="FA113" s="45">
        <f>SUMIFS('ATL RAW'!$J:$J,'ATL RAW'!$I:$I,'ATL GA Inventory'!$B113,'ATL RAW'!$L:$L,'ATL GA Inventory'!FA$3)+SUMIFS('ATL CR'!$J:$J,'ATL CR'!$I:$I,'ATL GA Inventory'!$B113,'ATL CR'!$L:$L,'ATL GA Inventory'!FA$3)</f>
        <v>0</v>
      </c>
      <c r="FB113" s="45">
        <f>SUMIFS('ATL RAW'!$J:$J,'ATL RAW'!$I:$I,'ATL GA Inventory'!$B113,'ATL RAW'!$L:$L,'ATL GA Inventory'!FB$3)+SUMIFS('ATL CR'!$J:$J,'ATL CR'!$I:$I,'ATL GA Inventory'!$B113,'ATL CR'!$L:$L,'ATL GA Inventory'!FB$3)</f>
        <v>0</v>
      </c>
      <c r="FC113" s="45">
        <f>SUMIFS('ATL RAW'!$J:$J,'ATL RAW'!$I:$I,'ATL GA Inventory'!$B113,'ATL RAW'!$L:$L,'ATL GA Inventory'!FC$3)+SUMIFS('ATL CR'!$J:$J,'ATL CR'!$I:$I,'ATL GA Inventory'!$B113,'ATL CR'!$L:$L,'ATL GA Inventory'!FC$3)</f>
        <v>0</v>
      </c>
      <c r="FD113" s="45">
        <f>SUMIFS('ATL RAW'!$J:$J,'ATL RAW'!$I:$I,'ATL GA Inventory'!$B113,'ATL RAW'!$L:$L,'ATL GA Inventory'!FD$3)+SUMIFS('ATL CR'!$J:$J,'ATL CR'!$I:$I,'ATL GA Inventory'!$B113,'ATL CR'!$L:$L,'ATL GA Inventory'!FD$3)</f>
        <v>0</v>
      </c>
      <c r="FE113" s="45">
        <f>SUMIFS('ATL RAW'!$J:$J,'ATL RAW'!$I:$I,'ATL GA Inventory'!$B113,'ATL RAW'!$L:$L,'ATL GA Inventory'!FE$3)+SUMIFS('ATL CR'!$J:$J,'ATL CR'!$I:$I,'ATL GA Inventory'!$B113,'ATL CR'!$L:$L,'ATL GA Inventory'!FE$3)</f>
        <v>0</v>
      </c>
      <c r="FF113" s="45">
        <f>SUMIFS('ATL RAW'!$J:$J,'ATL RAW'!$I:$I,'ATL GA Inventory'!$B113,'ATL RAW'!$L:$L,'ATL GA Inventory'!FF$3)+SUMIFS('ATL CR'!$J:$J,'ATL CR'!$I:$I,'ATL GA Inventory'!$B113,'ATL CR'!$L:$L,'ATL GA Inventory'!FF$3)</f>
        <v>0</v>
      </c>
      <c r="FG113" s="45">
        <f>SUMIFS('ATL RAW'!$J:$J,'ATL RAW'!$I:$I,'ATL GA Inventory'!$B113,'ATL RAW'!$L:$L,'ATL GA Inventory'!FG$3)+SUMIFS('ATL CR'!$J:$J,'ATL CR'!$I:$I,'ATL GA Inventory'!$B113,'ATL CR'!$L:$L,'ATL GA Inventory'!FG$3)</f>
        <v>0</v>
      </c>
      <c r="FH113" s="45">
        <f>SUMIFS('ATL RAW'!$J:$J,'ATL RAW'!$I:$I,'ATL GA Inventory'!$B113,'ATL RAW'!$L:$L,'ATL GA Inventory'!FH$3)+SUMIFS('ATL CR'!$J:$J,'ATL CR'!$I:$I,'ATL GA Inventory'!$B113,'ATL CR'!$L:$L,'ATL GA Inventory'!FH$3)</f>
        <v>0</v>
      </c>
      <c r="FI113" s="45">
        <f>SUMIFS('ATL RAW'!$J:$J,'ATL RAW'!$I:$I,'ATL GA Inventory'!$B113,'ATL RAW'!$L:$L,'ATL GA Inventory'!FI$3)+SUMIFS('ATL CR'!$J:$J,'ATL CR'!$I:$I,'ATL GA Inventory'!$B113,'ATL CR'!$L:$L,'ATL GA Inventory'!FI$3)</f>
        <v>0</v>
      </c>
      <c r="FJ113" s="45">
        <f>SUMIFS('ATL RAW'!$J:$J,'ATL RAW'!$I:$I,'ATL GA Inventory'!$B113,'ATL RAW'!$L:$L,'ATL GA Inventory'!FJ$3)+SUMIFS('ATL CR'!$J:$J,'ATL CR'!$I:$I,'ATL GA Inventory'!$B113,'ATL CR'!$L:$L,'ATL GA Inventory'!FJ$3)</f>
        <v>0</v>
      </c>
      <c r="FK113" s="45">
        <f>SUMIFS('ATL RAW'!$J:$J,'ATL RAW'!$I:$I,'ATL GA Inventory'!$B113,'ATL RAW'!$L:$L,'ATL GA Inventory'!FK$3)+SUMIFS('ATL CR'!$J:$J,'ATL CR'!$I:$I,'ATL GA Inventory'!$B113,'ATL CR'!$L:$L,'ATL GA Inventory'!FK$3)</f>
        <v>0</v>
      </c>
      <c r="FL113" s="45">
        <f>SUMIFS('ATL RAW'!$J:$J,'ATL RAW'!$I:$I,'ATL GA Inventory'!$B113,'ATL RAW'!$L:$L,'ATL GA Inventory'!FL$3)+SUMIFS('ATL CR'!$J:$J,'ATL CR'!$I:$I,'ATL GA Inventory'!$B113,'ATL CR'!$L:$L,'ATL GA Inventory'!FL$3)</f>
        <v>0</v>
      </c>
      <c r="FM113" s="45">
        <f>SUMIFS('ATL RAW'!$J:$J,'ATL RAW'!$I:$I,'ATL GA Inventory'!$B113,'ATL RAW'!$L:$L,'ATL GA Inventory'!FM$3)+SUMIFS('ATL CR'!$J:$J,'ATL CR'!$I:$I,'ATL GA Inventory'!$B113,'ATL CR'!$L:$L,'ATL GA Inventory'!FM$3)</f>
        <v>0</v>
      </c>
      <c r="FN113" s="45">
        <f>SUMIFS('ATL RAW'!$J:$J,'ATL RAW'!$I:$I,'ATL GA Inventory'!$B113,'ATL RAW'!$L:$L,'ATL GA Inventory'!FN$3)+SUMIFS('ATL CR'!$J:$J,'ATL CR'!$I:$I,'ATL GA Inventory'!$B113,'ATL CR'!$L:$L,'ATL GA Inventory'!FN$3)</f>
        <v>0</v>
      </c>
      <c r="FO113" s="45">
        <f>SUMIFS('ATL RAW'!$J:$J,'ATL RAW'!$I:$I,'ATL GA Inventory'!$B113,'ATL RAW'!$L:$L,'ATL GA Inventory'!FO$3)+SUMIFS('ATL CR'!$J:$J,'ATL CR'!$I:$I,'ATL GA Inventory'!$B113,'ATL CR'!$L:$L,'ATL GA Inventory'!FO$3)</f>
        <v>0</v>
      </c>
      <c r="FP113" s="45">
        <f>SUMIFS('ATL RAW'!$J:$J,'ATL RAW'!$I:$I,'ATL GA Inventory'!$B113,'ATL RAW'!$L:$L,'ATL GA Inventory'!FP$3)+SUMIFS('ATL CR'!$J:$J,'ATL CR'!$I:$I,'ATL GA Inventory'!$B113,'ATL CR'!$L:$L,'ATL GA Inventory'!FP$3)</f>
        <v>0</v>
      </c>
      <c r="FQ113" s="45">
        <f>SUMIFS('ATL RAW'!$J:$J,'ATL RAW'!$I:$I,'ATL GA Inventory'!$B113,'ATL RAW'!$L:$L,'ATL GA Inventory'!FQ$3)+SUMIFS('ATL CR'!$J:$J,'ATL CR'!$I:$I,'ATL GA Inventory'!$B113,'ATL CR'!$L:$L,'ATL GA Inventory'!FQ$3)</f>
        <v>0</v>
      </c>
      <c r="FR113" s="45">
        <f>SUMIFS('ATL RAW'!$J:$J,'ATL RAW'!$I:$I,'ATL GA Inventory'!$B113,'ATL RAW'!$L:$L,'ATL GA Inventory'!FR$3)+SUMIFS('ATL CR'!$J:$J,'ATL CR'!$I:$I,'ATL GA Inventory'!$B113,'ATL CR'!$L:$L,'ATL GA Inventory'!FR$3)</f>
        <v>0</v>
      </c>
      <c r="FS113" s="45">
        <f>SUMIFS('ATL RAW'!$J:$J,'ATL RAW'!$I:$I,'ATL GA Inventory'!$B113,'ATL RAW'!$L:$L,'ATL GA Inventory'!FS$3)+SUMIFS('ATL CR'!$J:$J,'ATL CR'!$I:$I,'ATL GA Inventory'!$B113,'ATL CR'!$L:$L,'ATL GA Inventory'!FS$3)</f>
        <v>0</v>
      </c>
      <c r="FT113" s="45">
        <f>SUMIFS('ATL RAW'!$J:$J,'ATL RAW'!$I:$I,'ATL GA Inventory'!$B113,'ATL RAW'!$L:$L,'ATL GA Inventory'!FT$3)+SUMIFS('ATL CR'!$J:$J,'ATL CR'!$I:$I,'ATL GA Inventory'!$B113,'ATL CR'!$L:$L,'ATL GA Inventory'!FT$3)</f>
        <v>0</v>
      </c>
      <c r="FU113" s="45">
        <f>SUMIFS('ATL RAW'!$J:$J,'ATL RAW'!$I:$I,'ATL GA Inventory'!$B113,'ATL RAW'!$L:$L,'ATL GA Inventory'!FU$3)+SUMIFS('ATL CR'!$J:$J,'ATL CR'!$I:$I,'ATL GA Inventory'!$B113,'ATL CR'!$L:$L,'ATL GA Inventory'!FU$3)</f>
        <v>0</v>
      </c>
      <c r="FV113" s="45">
        <f>SUMIFS('ATL RAW'!$J:$J,'ATL RAW'!$I:$I,'ATL GA Inventory'!$B113,'ATL RAW'!$L:$L,'ATL GA Inventory'!FV$3)+SUMIFS('ATL CR'!$J:$J,'ATL CR'!$I:$I,'ATL GA Inventory'!$B113,'ATL CR'!$L:$L,'ATL GA Inventory'!FV$3)</f>
        <v>0</v>
      </c>
      <c r="FW113" s="45">
        <f>SUMIFS('ATL RAW'!$J:$J,'ATL RAW'!$I:$I,'ATL GA Inventory'!$B113,'ATL RAW'!$L:$L,'ATL GA Inventory'!FW$3)+SUMIFS('ATL CR'!$J:$J,'ATL CR'!$I:$I,'ATL GA Inventory'!$B113,'ATL CR'!$L:$L,'ATL GA Inventory'!FW$3)</f>
        <v>0</v>
      </c>
      <c r="FX113" s="45">
        <f>SUMIFS('ATL RAW'!$J:$J,'ATL RAW'!$I:$I,'ATL GA Inventory'!$B113,'ATL RAW'!$L:$L,'ATL GA Inventory'!FX$3)+SUMIFS('ATL CR'!$J:$J,'ATL CR'!$I:$I,'ATL GA Inventory'!$B113,'ATL CR'!$L:$L,'ATL GA Inventory'!FX$3)</f>
        <v>0</v>
      </c>
      <c r="FY113" s="45">
        <f>SUMIFS('ATL RAW'!$J:$J,'ATL RAW'!$I:$I,'ATL GA Inventory'!$B113,'ATL RAW'!$L:$L,'ATL GA Inventory'!FY$3)+SUMIFS('ATL CR'!$J:$J,'ATL CR'!$I:$I,'ATL GA Inventory'!$B113,'ATL CR'!$L:$L,'ATL GA Inventory'!FY$3)</f>
        <v>0</v>
      </c>
      <c r="FZ113" s="45">
        <f>SUMIFS('ATL RAW'!$J:$J,'ATL RAW'!$I:$I,'ATL GA Inventory'!$B113,'ATL RAW'!$L:$L,'ATL GA Inventory'!FZ$3)+SUMIFS('ATL CR'!$J:$J,'ATL CR'!$I:$I,'ATL GA Inventory'!$B113,'ATL CR'!$L:$L,'ATL GA Inventory'!FZ$3)</f>
        <v>0</v>
      </c>
      <c r="GA113" s="45">
        <f>SUMIFS('ATL RAW'!$J:$J,'ATL RAW'!$I:$I,'ATL GA Inventory'!$B113,'ATL RAW'!$L:$L,'ATL GA Inventory'!GA$3)+SUMIFS('ATL CR'!$J:$J,'ATL CR'!$I:$I,'ATL GA Inventory'!$B113,'ATL CR'!$L:$L,'ATL GA Inventory'!GA$3)</f>
        <v>0</v>
      </c>
      <c r="GB113" s="45">
        <f>SUMIFS('ATL RAW'!$J:$J,'ATL RAW'!$I:$I,'ATL GA Inventory'!$B113,'ATL RAW'!$L:$L,'ATL GA Inventory'!GB$3)+SUMIFS('ATL CR'!$J:$J,'ATL CR'!$I:$I,'ATL GA Inventory'!$B113,'ATL CR'!$L:$L,'ATL GA Inventory'!GB$3)</f>
        <v>0</v>
      </c>
      <c r="GC113" s="45">
        <f>SUMIFS('ATL RAW'!$J:$J,'ATL RAW'!$I:$I,'ATL GA Inventory'!$B113,'ATL RAW'!$L:$L,'ATL GA Inventory'!GC$3)+SUMIFS('ATL CR'!$J:$J,'ATL CR'!$I:$I,'ATL GA Inventory'!$B113,'ATL CR'!$L:$L,'ATL GA Inventory'!GC$3)</f>
        <v>0</v>
      </c>
      <c r="GD113" s="45">
        <f>SUMIFS('ATL RAW'!$J:$J,'ATL RAW'!$I:$I,'ATL GA Inventory'!$B113,'ATL RAW'!$L:$L,'ATL GA Inventory'!GD$3)+SUMIFS('ATL CR'!$J:$J,'ATL CR'!$I:$I,'ATL GA Inventory'!$B113,'ATL CR'!$L:$L,'ATL GA Inventory'!GD$3)</f>
        <v>0</v>
      </c>
      <c r="GE113" s="45">
        <f>SUMIFS('ATL RAW'!$J:$J,'ATL RAW'!$I:$I,'ATL GA Inventory'!$B113,'ATL RAW'!$L:$L,'ATL GA Inventory'!GE$3)+SUMIFS('ATL CR'!$J:$J,'ATL CR'!$I:$I,'ATL GA Inventory'!$B113,'ATL CR'!$L:$L,'ATL GA Inventory'!GE$3)</f>
        <v>0</v>
      </c>
      <c r="GF113" s="45">
        <f>SUMIFS('ATL RAW'!$J:$J,'ATL RAW'!$I:$I,'ATL GA Inventory'!$B113,'ATL RAW'!$L:$L,'ATL GA Inventory'!GF$3)+SUMIFS('ATL CR'!$J:$J,'ATL CR'!$I:$I,'ATL GA Inventory'!$B113,'ATL CR'!$L:$L,'ATL GA Inventory'!GF$3)</f>
        <v>0</v>
      </c>
      <c r="GG113" s="45">
        <f>SUMIFS('ATL RAW'!$J:$J,'ATL RAW'!$I:$I,'ATL GA Inventory'!$B113,'ATL RAW'!$L:$L,'ATL GA Inventory'!GG$3)+SUMIFS('ATL CR'!$J:$J,'ATL CR'!$I:$I,'ATL GA Inventory'!$B113,'ATL CR'!$L:$L,'ATL GA Inventory'!GG$3)</f>
        <v>0</v>
      </c>
      <c r="GH113" s="45">
        <f>SUMIFS('ATL RAW'!$J:$J,'ATL RAW'!$I:$I,'ATL GA Inventory'!$B113,'ATL RAW'!$L:$L,'ATL GA Inventory'!GH$3)+SUMIFS('ATL CR'!$J:$J,'ATL CR'!$I:$I,'ATL GA Inventory'!$B113,'ATL CR'!$L:$L,'ATL GA Inventory'!GH$3)</f>
        <v>0</v>
      </c>
      <c r="GI113" s="45">
        <f>SUMIFS('ATL RAW'!$J:$J,'ATL RAW'!$I:$I,'ATL GA Inventory'!$B113,'ATL RAW'!$L:$L,'ATL GA Inventory'!GI$3)+SUMIFS('ATL CR'!$J:$J,'ATL CR'!$I:$I,'ATL GA Inventory'!$B113,'ATL CR'!$L:$L,'ATL GA Inventory'!GI$3)</f>
        <v>0</v>
      </c>
      <c r="GJ113" s="45">
        <f>SUMIFS('ATL RAW'!$J:$J,'ATL RAW'!$I:$I,'ATL GA Inventory'!$B113,'ATL RAW'!$L:$L,'ATL GA Inventory'!GJ$3)+SUMIFS('ATL CR'!$J:$J,'ATL CR'!$I:$I,'ATL GA Inventory'!$B113,'ATL CR'!$L:$L,'ATL GA Inventory'!GJ$3)</f>
        <v>0</v>
      </c>
      <c r="GK113" s="45">
        <f>SUMIFS('ATL RAW'!$J:$J,'ATL RAW'!$I:$I,'ATL GA Inventory'!$B113,'ATL RAW'!$L:$L,'ATL GA Inventory'!GK$3)+SUMIFS('ATL CR'!$J:$J,'ATL CR'!$I:$I,'ATL GA Inventory'!$B113,'ATL CR'!$L:$L,'ATL GA Inventory'!GK$3)</f>
        <v>0</v>
      </c>
      <c r="GL113" s="45">
        <f>SUMIFS('ATL RAW'!$J:$J,'ATL RAW'!$I:$I,'ATL GA Inventory'!$B113,'ATL RAW'!$L:$L,'ATL GA Inventory'!GL$3)+SUMIFS('ATL CR'!$J:$J,'ATL CR'!$I:$I,'ATL GA Inventory'!$B113,'ATL CR'!$L:$L,'ATL GA Inventory'!GL$3)</f>
        <v>0</v>
      </c>
      <c r="GM113" s="45">
        <f>SUMIFS('ATL RAW'!$J:$J,'ATL RAW'!$I:$I,'ATL GA Inventory'!$B113,'ATL RAW'!$L:$L,'ATL GA Inventory'!GM$3)+SUMIFS('ATL CR'!$J:$J,'ATL CR'!$I:$I,'ATL GA Inventory'!$B113,'ATL CR'!$L:$L,'ATL GA Inventory'!GM$3)</f>
        <v>0</v>
      </c>
      <c r="GN113" s="45">
        <f>SUMIFS('ATL RAW'!$J:$J,'ATL RAW'!$I:$I,'ATL GA Inventory'!$B113,'ATL RAW'!$L:$L,'ATL GA Inventory'!GN$3)+SUMIFS('ATL CR'!$J:$J,'ATL CR'!$I:$I,'ATL GA Inventory'!$B113,'ATL CR'!$L:$L,'ATL GA Inventory'!GN$3)</f>
        <v>0</v>
      </c>
      <c r="GO113" s="45">
        <f>SUMIFS('ATL RAW'!$J:$J,'ATL RAW'!$I:$I,'ATL GA Inventory'!$B113,'ATL RAW'!$L:$L,'ATL GA Inventory'!GO$3)+SUMIFS('ATL CR'!$J:$J,'ATL CR'!$I:$I,'ATL GA Inventory'!$B113,'ATL CR'!$L:$L,'ATL GA Inventory'!GO$3)</f>
        <v>0</v>
      </c>
      <c r="GP113" s="45">
        <f>SUMIFS('ATL RAW'!$J:$J,'ATL RAW'!$I:$I,'ATL GA Inventory'!$B113,'ATL RAW'!$L:$L,'ATL GA Inventory'!GP$3)+SUMIFS('ATL CR'!$J:$J,'ATL CR'!$I:$I,'ATL GA Inventory'!$B113,'ATL CR'!$L:$L,'ATL GA Inventory'!GP$3)</f>
        <v>0</v>
      </c>
      <c r="GQ113" s="45">
        <f>SUMIFS('ATL RAW'!$J:$J,'ATL RAW'!$I:$I,'ATL GA Inventory'!$B113,'ATL RAW'!$L:$L,'ATL GA Inventory'!GQ$3)+SUMIFS('ATL CR'!$J:$J,'ATL CR'!$I:$I,'ATL GA Inventory'!$B113,'ATL CR'!$L:$L,'ATL GA Inventory'!GQ$3)</f>
        <v>0</v>
      </c>
      <c r="GR113" s="45">
        <f>SUMIFS('ATL RAW'!$J:$J,'ATL RAW'!$I:$I,'ATL GA Inventory'!$B113,'ATL RAW'!$L:$L,'ATL GA Inventory'!GR$3)+SUMIFS('ATL CR'!$J:$J,'ATL CR'!$I:$I,'ATL GA Inventory'!$B113,'ATL CR'!$L:$L,'ATL GA Inventory'!GR$3)</f>
        <v>0</v>
      </c>
      <c r="GS113" s="45">
        <f>SUMIFS('ATL RAW'!$J:$J,'ATL RAW'!$I:$I,'ATL GA Inventory'!$B113,'ATL RAW'!$L:$L,'ATL GA Inventory'!GS$3)+SUMIFS('ATL CR'!$J:$J,'ATL CR'!$I:$I,'ATL GA Inventory'!$B113,'ATL CR'!$L:$L,'ATL GA Inventory'!GS$3)</f>
        <v>0</v>
      </c>
      <c r="GT113" s="45">
        <f>SUMIFS('ATL RAW'!$J:$J,'ATL RAW'!$I:$I,'ATL GA Inventory'!$B113,'ATL RAW'!$L:$L,'ATL GA Inventory'!GT$3)+SUMIFS('ATL CR'!$J:$J,'ATL CR'!$I:$I,'ATL GA Inventory'!$B113,'ATL CR'!$L:$L,'ATL GA Inventory'!GT$3)</f>
        <v>0</v>
      </c>
      <c r="GU113" s="45">
        <f>SUMIFS('ATL RAW'!$J:$J,'ATL RAW'!$I:$I,'ATL GA Inventory'!$B113,'ATL RAW'!$L:$L,'ATL GA Inventory'!GU$3)+SUMIFS('ATL CR'!$J:$J,'ATL CR'!$I:$I,'ATL GA Inventory'!$B113,'ATL CR'!$L:$L,'ATL GA Inventory'!GU$3)</f>
        <v>0</v>
      </c>
      <c r="GV113" s="45">
        <f>SUMIFS('ATL RAW'!$J:$J,'ATL RAW'!$I:$I,'ATL GA Inventory'!$B113,'ATL RAW'!$L:$L,'ATL GA Inventory'!GV$3)+SUMIFS('ATL CR'!$J:$J,'ATL CR'!$I:$I,'ATL GA Inventory'!$B113,'ATL CR'!$L:$L,'ATL GA Inventory'!GV$3)</f>
        <v>0</v>
      </c>
      <c r="GW113" s="45">
        <f>SUMIFS('ATL RAW'!$J:$J,'ATL RAW'!$I:$I,'ATL GA Inventory'!$B113,'ATL RAW'!$L:$L,'ATL GA Inventory'!GW$3)+SUMIFS('ATL CR'!$J:$J,'ATL CR'!$I:$I,'ATL GA Inventory'!$B113,'ATL CR'!$L:$L,'ATL GA Inventory'!GW$3)</f>
        <v>0</v>
      </c>
      <c r="GX113" s="45">
        <f>SUMIFS('ATL RAW'!$J:$J,'ATL RAW'!$I:$I,'ATL GA Inventory'!$B113,'ATL RAW'!$L:$L,'ATL GA Inventory'!GX$3)+SUMIFS('ATL CR'!$J:$J,'ATL CR'!$I:$I,'ATL GA Inventory'!$B113,'ATL CR'!$L:$L,'ATL GA Inventory'!GX$3)</f>
        <v>0</v>
      </c>
      <c r="GY113" s="45">
        <f>SUMIFS('ATL RAW'!$J:$J,'ATL RAW'!$I:$I,'ATL GA Inventory'!$B113,'ATL RAW'!$L:$L,'ATL GA Inventory'!GY$3)+SUMIFS('ATL CR'!$J:$J,'ATL CR'!$I:$I,'ATL GA Inventory'!$B113,'ATL CR'!$L:$L,'ATL GA Inventory'!GY$3)</f>
        <v>0</v>
      </c>
    </row>
    <row r="114" spans="1:207">
      <c r="A114" s="43" t="s">
        <v>8123</v>
      </c>
      <c r="B114" s="43">
        <f t="shared" si="14"/>
        <v>46216128</v>
      </c>
      <c r="C114" s="43" t="str">
        <f t="shared" si="14"/>
        <v>Q.PEAK DUO BLK G6P+</v>
      </c>
      <c r="D114" s="44" t="str">
        <f t="shared" si="14"/>
        <v>340</v>
      </c>
      <c r="E114" s="45">
        <f>SUMIFS('ATL RAW'!$J:$J,'ATL RAW'!$I:$I,'ATL GA Inventory'!$B114,'ATL RAW'!$L:$L,'ATL GA Inventory'!E$3)+SUMIFS('ATL CR'!$J:$J,'ATL CR'!$I:$I,'ATL GA Inventory'!$B114,'ATL CR'!$L:$L,'ATL GA Inventory'!E$3)</f>
        <v>0</v>
      </c>
      <c r="F114" s="45">
        <f>SUMIFS('ATL RAW'!$J:$J,'ATL RAW'!$I:$I,'ATL GA Inventory'!$B114,'ATL RAW'!$L:$L,'ATL GA Inventory'!F$3)+SUMIFS('ATL CR'!$J:$J,'ATL CR'!$I:$I,'ATL GA Inventory'!$B114,'ATL CR'!$L:$L,'ATL GA Inventory'!F$3)</f>
        <v>0</v>
      </c>
      <c r="G114" s="45">
        <f>SUMIFS('ATL RAW'!$J:$J,'ATL RAW'!$I:$I,'ATL GA Inventory'!$B114,'ATL RAW'!$L:$L,'ATL GA Inventory'!G$3)+SUMIFS('ATL CR'!$J:$J,'ATL CR'!$I:$I,'ATL GA Inventory'!$B114,'ATL CR'!$L:$L,'ATL GA Inventory'!G$3)</f>
        <v>0</v>
      </c>
      <c r="H114" s="45">
        <f>SUMIFS('ATL RAW'!$J:$J,'ATL RAW'!$I:$I,'ATL GA Inventory'!$B114,'ATL RAW'!$L:$L,'ATL GA Inventory'!H$3)+SUMIFS('ATL CR'!$J:$J,'ATL CR'!$I:$I,'ATL GA Inventory'!$B114,'ATL CR'!$L:$L,'ATL GA Inventory'!H$3)</f>
        <v>0</v>
      </c>
      <c r="I114" s="45">
        <f>SUMIFS('ATL RAW'!$J:$J,'ATL RAW'!$I:$I,'ATL GA Inventory'!$B114,'ATL RAW'!$L:$L,'ATL GA Inventory'!I$3)+SUMIFS('ATL CR'!$J:$J,'ATL CR'!$I:$I,'ATL GA Inventory'!$B114,'ATL CR'!$L:$L,'ATL GA Inventory'!I$3)</f>
        <v>0</v>
      </c>
      <c r="J114" s="45">
        <f>SUMIFS('ATL RAW'!$J:$J,'ATL RAW'!$I:$I,'ATL GA Inventory'!$B114,'ATL RAW'!$L:$L,'ATL GA Inventory'!J$3)+SUMIFS('ATL CR'!$J:$J,'ATL CR'!$I:$I,'ATL GA Inventory'!$B114,'ATL CR'!$L:$L,'ATL GA Inventory'!J$3)</f>
        <v>0</v>
      </c>
      <c r="K114" s="45">
        <f>SUMIFS('ATL RAW'!$J:$J,'ATL RAW'!$I:$I,'ATL GA Inventory'!$B114,'ATL RAW'!$L:$L,'ATL GA Inventory'!K$3)+SUMIFS('ATL CR'!$J:$J,'ATL CR'!$I:$I,'ATL GA Inventory'!$B114,'ATL CR'!$L:$L,'ATL GA Inventory'!K$3)</f>
        <v>0</v>
      </c>
      <c r="L114" s="45">
        <f>SUMIFS('ATL RAW'!$J:$J,'ATL RAW'!$I:$I,'ATL GA Inventory'!$B114,'ATL RAW'!$L:$L,'ATL GA Inventory'!L$3)+SUMIFS('ATL CR'!$J:$J,'ATL CR'!$I:$I,'ATL GA Inventory'!$B114,'ATL CR'!$L:$L,'ATL GA Inventory'!L$3)</f>
        <v>0</v>
      </c>
      <c r="M114" s="45">
        <f>SUMIFS('ATL RAW'!$J:$J,'ATL RAW'!$I:$I,'ATL GA Inventory'!$B114,'ATL RAW'!$L:$L,'ATL GA Inventory'!M$3)+SUMIFS('ATL CR'!$J:$J,'ATL CR'!$I:$I,'ATL GA Inventory'!$B114,'ATL CR'!$L:$L,'ATL GA Inventory'!M$3)</f>
        <v>0</v>
      </c>
      <c r="N114" s="45">
        <f>SUMIFS('ATL RAW'!$J:$J,'ATL RAW'!$I:$I,'ATL GA Inventory'!$B114,'ATL RAW'!$L:$L,'ATL GA Inventory'!N$3)+SUMIFS('ATL CR'!$J:$J,'ATL CR'!$I:$I,'ATL GA Inventory'!$B114,'ATL CR'!$L:$L,'ATL GA Inventory'!N$3)</f>
        <v>0</v>
      </c>
      <c r="O114" s="45">
        <f>SUMIFS('ATL RAW'!$J:$J,'ATL RAW'!$I:$I,'ATL GA Inventory'!$B114,'ATL RAW'!$L:$L,'ATL GA Inventory'!O$3)+SUMIFS('ATL CR'!$J:$J,'ATL CR'!$I:$I,'ATL GA Inventory'!$B114,'ATL CR'!$L:$L,'ATL GA Inventory'!O$3)</f>
        <v>0</v>
      </c>
      <c r="P114" s="45">
        <f>SUMIFS('ATL RAW'!$J:$J,'ATL RAW'!$I:$I,'ATL GA Inventory'!$B114,'ATL RAW'!$L:$L,'ATL GA Inventory'!P$3)+SUMIFS('ATL CR'!$J:$J,'ATL CR'!$I:$I,'ATL GA Inventory'!$B114,'ATL CR'!$L:$L,'ATL GA Inventory'!P$3)</f>
        <v>0</v>
      </c>
      <c r="Q114" s="45">
        <f>SUMIFS('ATL RAW'!$J:$J,'ATL RAW'!$I:$I,'ATL GA Inventory'!$B114,'ATL RAW'!$L:$L,'ATL GA Inventory'!Q$3)+SUMIFS('ATL CR'!$J:$J,'ATL CR'!$I:$I,'ATL GA Inventory'!$B114,'ATL CR'!$L:$L,'ATL GA Inventory'!Q$3)</f>
        <v>0</v>
      </c>
      <c r="R114" s="45">
        <f>SUMIFS('ATL RAW'!$J:$J,'ATL RAW'!$I:$I,'ATL GA Inventory'!$B114,'ATL RAW'!$L:$L,'ATL GA Inventory'!R$3)+SUMIFS('ATL CR'!$J:$J,'ATL CR'!$I:$I,'ATL GA Inventory'!$B114,'ATL CR'!$L:$L,'ATL GA Inventory'!R$3)</f>
        <v>0</v>
      </c>
      <c r="S114" s="45">
        <f>SUMIFS('ATL RAW'!$J:$J,'ATL RAW'!$I:$I,'ATL GA Inventory'!$B114,'ATL RAW'!$L:$L,'ATL GA Inventory'!S$3)+SUMIFS('ATL CR'!$J:$J,'ATL CR'!$I:$I,'ATL GA Inventory'!$B114,'ATL CR'!$L:$L,'ATL GA Inventory'!S$3)</f>
        <v>0</v>
      </c>
      <c r="T114" s="45">
        <f>SUMIFS('ATL RAW'!$J:$J,'ATL RAW'!$I:$I,'ATL GA Inventory'!$B114,'ATL RAW'!$L:$L,'ATL GA Inventory'!T$3)+SUMIFS('ATL CR'!$J:$J,'ATL CR'!$I:$I,'ATL GA Inventory'!$B114,'ATL CR'!$L:$L,'ATL GA Inventory'!T$3)</f>
        <v>0</v>
      </c>
      <c r="U114" s="45">
        <f>SUMIFS('ATL RAW'!$J:$J,'ATL RAW'!$I:$I,'ATL GA Inventory'!$B114,'ATL RAW'!$L:$L,'ATL GA Inventory'!U$3)+SUMIFS('ATL CR'!$J:$J,'ATL CR'!$I:$I,'ATL GA Inventory'!$B114,'ATL CR'!$L:$L,'ATL GA Inventory'!U$3)</f>
        <v>0</v>
      </c>
      <c r="V114" s="45">
        <f>SUMIFS('ATL RAW'!$J:$J,'ATL RAW'!$I:$I,'ATL GA Inventory'!$B114,'ATL RAW'!$L:$L,'ATL GA Inventory'!V$3)+SUMIFS('ATL CR'!$J:$J,'ATL CR'!$I:$I,'ATL GA Inventory'!$B114,'ATL CR'!$L:$L,'ATL GA Inventory'!V$3)</f>
        <v>0</v>
      </c>
      <c r="W114" s="45">
        <f>SUMIFS('ATL RAW'!$J:$J,'ATL RAW'!$I:$I,'ATL GA Inventory'!$B114,'ATL RAW'!$L:$L,'ATL GA Inventory'!W$3)+SUMIFS('ATL CR'!$J:$J,'ATL CR'!$I:$I,'ATL GA Inventory'!$B114,'ATL CR'!$L:$L,'ATL GA Inventory'!W$3)</f>
        <v>0</v>
      </c>
      <c r="X114" s="45">
        <f>SUMIFS('ATL RAW'!$J:$J,'ATL RAW'!$I:$I,'ATL GA Inventory'!$B114,'ATL RAW'!$L:$L,'ATL GA Inventory'!X$3)+SUMIFS('ATL CR'!$J:$J,'ATL CR'!$I:$I,'ATL GA Inventory'!$B114,'ATL CR'!$L:$L,'ATL GA Inventory'!X$3)</f>
        <v>0</v>
      </c>
      <c r="Y114" s="45">
        <f>SUMIFS('ATL RAW'!$J:$J,'ATL RAW'!$I:$I,'ATL GA Inventory'!$B114,'ATL RAW'!$L:$L,'ATL GA Inventory'!Y$3)+SUMIFS('ATL CR'!$J:$J,'ATL CR'!$I:$I,'ATL GA Inventory'!$B114,'ATL CR'!$L:$L,'ATL GA Inventory'!Y$3)</f>
        <v>0</v>
      </c>
      <c r="Z114" s="45">
        <f>SUMIFS('ATL RAW'!$J:$J,'ATL RAW'!$I:$I,'ATL GA Inventory'!$B114,'ATL RAW'!$L:$L,'ATL GA Inventory'!Z$3)+SUMIFS('ATL CR'!$J:$J,'ATL CR'!$I:$I,'ATL GA Inventory'!$B114,'ATL CR'!$L:$L,'ATL GA Inventory'!Z$3)</f>
        <v>0</v>
      </c>
      <c r="AA114" s="45">
        <f>SUMIFS('ATL RAW'!$J:$J,'ATL RAW'!$I:$I,'ATL GA Inventory'!$B114,'ATL RAW'!$L:$L,'ATL GA Inventory'!AA$3)+SUMIFS('ATL CR'!$J:$J,'ATL CR'!$I:$I,'ATL GA Inventory'!$B114,'ATL CR'!$L:$L,'ATL GA Inventory'!AA$3)</f>
        <v>0</v>
      </c>
      <c r="AB114" s="45">
        <f>SUMIFS('ATL RAW'!$J:$J,'ATL RAW'!$I:$I,'ATL GA Inventory'!$B114,'ATL RAW'!$L:$L,'ATL GA Inventory'!AB$3)+SUMIFS('ATL CR'!$J:$J,'ATL CR'!$I:$I,'ATL GA Inventory'!$B114,'ATL CR'!$L:$L,'ATL GA Inventory'!AB$3)</f>
        <v>0</v>
      </c>
      <c r="AC114" s="45">
        <f>SUMIFS('ATL RAW'!$J:$J,'ATL RAW'!$I:$I,'ATL GA Inventory'!$B114,'ATL RAW'!$L:$L,'ATL GA Inventory'!AC$3)+SUMIFS('ATL CR'!$J:$J,'ATL CR'!$I:$I,'ATL GA Inventory'!$B114,'ATL CR'!$L:$L,'ATL GA Inventory'!AC$3)</f>
        <v>0</v>
      </c>
      <c r="AD114" s="45">
        <f>SUMIFS('ATL RAW'!$J:$J,'ATL RAW'!$I:$I,'ATL GA Inventory'!$B114,'ATL RAW'!$L:$L,'ATL GA Inventory'!AD$3)+SUMIFS('ATL CR'!$J:$J,'ATL CR'!$I:$I,'ATL GA Inventory'!$B114,'ATL CR'!$L:$L,'ATL GA Inventory'!AD$3)</f>
        <v>0</v>
      </c>
      <c r="AE114" s="45">
        <f>SUMIFS('ATL RAW'!$J:$J,'ATL RAW'!$I:$I,'ATL GA Inventory'!$B114,'ATL RAW'!$L:$L,'ATL GA Inventory'!AE$3)+SUMIFS('ATL CR'!$J:$J,'ATL CR'!$I:$I,'ATL GA Inventory'!$B114,'ATL CR'!$L:$L,'ATL GA Inventory'!AE$3)</f>
        <v>0</v>
      </c>
      <c r="AF114" s="45">
        <f>SUMIFS('ATL RAW'!$J:$J,'ATL RAW'!$I:$I,'ATL GA Inventory'!$B114,'ATL RAW'!$L:$L,'ATL GA Inventory'!AF$3)+SUMIFS('ATL CR'!$J:$J,'ATL CR'!$I:$I,'ATL GA Inventory'!$B114,'ATL CR'!$L:$L,'ATL GA Inventory'!AF$3)</f>
        <v>0</v>
      </c>
      <c r="AG114" s="45">
        <f>SUMIFS('ATL RAW'!$J:$J,'ATL RAW'!$I:$I,'ATL GA Inventory'!$B114,'ATL RAW'!$L:$L,'ATL GA Inventory'!AG$3)+SUMIFS('ATL CR'!$J:$J,'ATL CR'!$I:$I,'ATL GA Inventory'!$B114,'ATL CR'!$L:$L,'ATL GA Inventory'!AG$3)</f>
        <v>0</v>
      </c>
      <c r="AH114" s="45">
        <f>SUMIFS('ATL RAW'!$J:$J,'ATL RAW'!$I:$I,'ATL GA Inventory'!$B114,'ATL RAW'!$L:$L,'ATL GA Inventory'!AH$3)+SUMIFS('ATL CR'!$J:$J,'ATL CR'!$I:$I,'ATL GA Inventory'!$B114,'ATL CR'!$L:$L,'ATL GA Inventory'!AH$3)</f>
        <v>0</v>
      </c>
      <c r="AI114" s="45">
        <f>SUMIFS('ATL RAW'!$J:$J,'ATL RAW'!$I:$I,'ATL GA Inventory'!$B114,'ATL RAW'!$L:$L,'ATL GA Inventory'!AI$3)+SUMIFS('ATL CR'!$J:$J,'ATL CR'!$I:$I,'ATL GA Inventory'!$B114,'ATL CR'!$L:$L,'ATL GA Inventory'!AI$3)</f>
        <v>0</v>
      </c>
      <c r="AJ114" s="45">
        <f>SUMIFS('ATL RAW'!$J:$J,'ATL RAW'!$I:$I,'ATL GA Inventory'!$B114,'ATL RAW'!$L:$L,'ATL GA Inventory'!AJ$3)+SUMIFS('ATL CR'!$J:$J,'ATL CR'!$I:$I,'ATL GA Inventory'!$B114,'ATL CR'!$L:$L,'ATL GA Inventory'!AJ$3)</f>
        <v>0</v>
      </c>
      <c r="AK114" s="45">
        <f>SUMIFS('ATL RAW'!$J:$J,'ATL RAW'!$I:$I,'ATL GA Inventory'!$B114,'ATL RAW'!$L:$L,'ATL GA Inventory'!AK$3)+SUMIFS('ATL CR'!$J:$J,'ATL CR'!$I:$I,'ATL GA Inventory'!$B114,'ATL CR'!$L:$L,'ATL GA Inventory'!AK$3)</f>
        <v>0</v>
      </c>
      <c r="AL114" s="45">
        <f>SUMIFS('ATL RAW'!$J:$J,'ATL RAW'!$I:$I,'ATL GA Inventory'!$B114,'ATL RAW'!$L:$L,'ATL GA Inventory'!AL$3)+SUMIFS('ATL CR'!$J:$J,'ATL CR'!$I:$I,'ATL GA Inventory'!$B114,'ATL CR'!$L:$L,'ATL GA Inventory'!AL$3)</f>
        <v>0</v>
      </c>
      <c r="AM114" s="45">
        <f>SUMIFS('ATL RAW'!$J:$J,'ATL RAW'!$I:$I,'ATL GA Inventory'!$B114,'ATL RAW'!$L:$L,'ATL GA Inventory'!AM$3)+SUMIFS('ATL CR'!$J:$J,'ATL CR'!$I:$I,'ATL GA Inventory'!$B114,'ATL CR'!$L:$L,'ATL GA Inventory'!AM$3)</f>
        <v>0</v>
      </c>
      <c r="AN114" s="45">
        <f>SUMIFS('ATL RAW'!$J:$J,'ATL RAW'!$I:$I,'ATL GA Inventory'!$B114,'ATL RAW'!$L:$L,'ATL GA Inventory'!AN$3)+SUMIFS('ATL CR'!$J:$J,'ATL CR'!$I:$I,'ATL GA Inventory'!$B114,'ATL CR'!$L:$L,'ATL GA Inventory'!AN$3)</f>
        <v>0</v>
      </c>
      <c r="AO114" s="45">
        <f>SUMIFS('ATL RAW'!$J:$J,'ATL RAW'!$I:$I,'ATL GA Inventory'!$B114,'ATL RAW'!$L:$L,'ATL GA Inventory'!AO$3)+SUMIFS('ATL CR'!$J:$J,'ATL CR'!$I:$I,'ATL GA Inventory'!$B114,'ATL CR'!$L:$L,'ATL GA Inventory'!AO$3)</f>
        <v>0</v>
      </c>
      <c r="AP114" s="45">
        <f>SUMIFS('ATL RAW'!$J:$J,'ATL RAW'!$I:$I,'ATL GA Inventory'!$B114,'ATL RAW'!$L:$L,'ATL GA Inventory'!AP$3)+SUMIFS('ATL CR'!$J:$J,'ATL CR'!$I:$I,'ATL GA Inventory'!$B114,'ATL CR'!$L:$L,'ATL GA Inventory'!AP$3)</f>
        <v>0</v>
      </c>
      <c r="AQ114" s="45">
        <f>SUMIFS('ATL RAW'!$J:$J,'ATL RAW'!$I:$I,'ATL GA Inventory'!$B114,'ATL RAW'!$L:$L,'ATL GA Inventory'!AQ$3)+SUMIFS('ATL CR'!$J:$J,'ATL CR'!$I:$I,'ATL GA Inventory'!$B114,'ATL CR'!$L:$L,'ATL GA Inventory'!AQ$3)</f>
        <v>0</v>
      </c>
      <c r="AR114" s="45">
        <f>SUMIFS('ATL RAW'!$J:$J,'ATL RAW'!$I:$I,'ATL GA Inventory'!$B114,'ATL RAW'!$L:$L,'ATL GA Inventory'!AR$3)+SUMIFS('ATL CR'!$J:$J,'ATL CR'!$I:$I,'ATL GA Inventory'!$B114,'ATL CR'!$L:$L,'ATL GA Inventory'!AR$3)</f>
        <v>0</v>
      </c>
      <c r="AS114" s="45">
        <f>SUMIFS('ATL RAW'!$J:$J,'ATL RAW'!$I:$I,'ATL GA Inventory'!$B114,'ATL RAW'!$L:$L,'ATL GA Inventory'!AS$3)+SUMIFS('ATL CR'!$J:$J,'ATL CR'!$I:$I,'ATL GA Inventory'!$B114,'ATL CR'!$L:$L,'ATL GA Inventory'!AS$3)</f>
        <v>0</v>
      </c>
      <c r="AT114" s="45">
        <f>SUMIFS('ATL RAW'!$J:$J,'ATL RAW'!$I:$I,'ATL GA Inventory'!$B114,'ATL RAW'!$L:$L,'ATL GA Inventory'!AT$3)+SUMIFS('ATL CR'!$J:$J,'ATL CR'!$I:$I,'ATL GA Inventory'!$B114,'ATL CR'!$L:$L,'ATL GA Inventory'!AT$3)</f>
        <v>0</v>
      </c>
      <c r="AU114" s="45">
        <f>SUMIFS('ATL RAW'!$J:$J,'ATL RAW'!$I:$I,'ATL GA Inventory'!$B114,'ATL RAW'!$L:$L,'ATL GA Inventory'!AU$3)+SUMIFS('ATL CR'!$J:$J,'ATL CR'!$I:$I,'ATL GA Inventory'!$B114,'ATL CR'!$L:$L,'ATL GA Inventory'!AU$3)</f>
        <v>0</v>
      </c>
      <c r="AV114" s="45">
        <f>SUMIFS('ATL RAW'!$J:$J,'ATL RAW'!$I:$I,'ATL GA Inventory'!$B114,'ATL RAW'!$L:$L,'ATL GA Inventory'!AV$3)+SUMIFS('ATL CR'!$J:$J,'ATL CR'!$I:$I,'ATL GA Inventory'!$B114,'ATL CR'!$L:$L,'ATL GA Inventory'!AV$3)</f>
        <v>0</v>
      </c>
      <c r="AW114" s="45">
        <f>SUMIFS('ATL RAW'!$J:$J,'ATL RAW'!$I:$I,'ATL GA Inventory'!$B114,'ATL RAW'!$L:$L,'ATL GA Inventory'!AW$3)+SUMIFS('ATL CR'!$J:$J,'ATL CR'!$I:$I,'ATL GA Inventory'!$B114,'ATL CR'!$L:$L,'ATL GA Inventory'!AW$3)</f>
        <v>0</v>
      </c>
      <c r="AX114" s="45">
        <f>SUMIFS('ATL RAW'!$J:$J,'ATL RAW'!$I:$I,'ATL GA Inventory'!$B114,'ATL RAW'!$L:$L,'ATL GA Inventory'!AX$3)+SUMIFS('ATL CR'!$J:$J,'ATL CR'!$I:$I,'ATL GA Inventory'!$B114,'ATL CR'!$L:$L,'ATL GA Inventory'!AX$3)</f>
        <v>0</v>
      </c>
      <c r="AY114" s="45">
        <f>SUMIFS('ATL RAW'!$J:$J,'ATL RAW'!$I:$I,'ATL GA Inventory'!$B114,'ATL RAW'!$L:$L,'ATL GA Inventory'!AY$3)+SUMIFS('ATL CR'!$J:$J,'ATL CR'!$I:$I,'ATL GA Inventory'!$B114,'ATL CR'!$L:$L,'ATL GA Inventory'!AY$3)</f>
        <v>0</v>
      </c>
      <c r="AZ114" s="45">
        <f>SUMIFS('ATL RAW'!$J:$J,'ATL RAW'!$I:$I,'ATL GA Inventory'!$B114,'ATL RAW'!$L:$L,'ATL GA Inventory'!AZ$3)+SUMIFS('ATL CR'!$J:$J,'ATL CR'!$I:$I,'ATL GA Inventory'!$B114,'ATL CR'!$L:$L,'ATL GA Inventory'!AZ$3)</f>
        <v>0</v>
      </c>
      <c r="BA114" s="45">
        <f>SUMIFS('ATL RAW'!$J:$J,'ATL RAW'!$I:$I,'ATL GA Inventory'!$B114,'ATL RAW'!$L:$L,'ATL GA Inventory'!BA$3)+SUMIFS('ATL CR'!$J:$J,'ATL CR'!$I:$I,'ATL GA Inventory'!$B114,'ATL CR'!$L:$L,'ATL GA Inventory'!BA$3)</f>
        <v>0</v>
      </c>
      <c r="BB114" s="45">
        <f>SUMIFS('ATL RAW'!$J:$J,'ATL RAW'!$I:$I,'ATL GA Inventory'!$B114,'ATL RAW'!$L:$L,'ATL GA Inventory'!BB$3)+SUMIFS('ATL CR'!$J:$J,'ATL CR'!$I:$I,'ATL GA Inventory'!$B114,'ATL CR'!$L:$L,'ATL GA Inventory'!BB$3)</f>
        <v>0</v>
      </c>
      <c r="BC114" s="45">
        <f>SUMIFS('ATL RAW'!$J:$J,'ATL RAW'!$I:$I,'ATL GA Inventory'!$B114,'ATL RAW'!$L:$L,'ATL GA Inventory'!BC$3)+SUMIFS('ATL CR'!$J:$J,'ATL CR'!$I:$I,'ATL GA Inventory'!$B114,'ATL CR'!$L:$L,'ATL GA Inventory'!BC$3)</f>
        <v>0</v>
      </c>
      <c r="BD114" s="45">
        <f>SUMIFS('ATL RAW'!$J:$J,'ATL RAW'!$I:$I,'ATL GA Inventory'!$B114,'ATL RAW'!$L:$L,'ATL GA Inventory'!BD$3)+SUMIFS('ATL CR'!$J:$J,'ATL CR'!$I:$I,'ATL GA Inventory'!$B114,'ATL CR'!$L:$L,'ATL GA Inventory'!BD$3)</f>
        <v>0</v>
      </c>
      <c r="BE114" s="45">
        <f>SUMIFS('ATL RAW'!$J:$J,'ATL RAW'!$I:$I,'ATL GA Inventory'!$B114,'ATL RAW'!$L:$L,'ATL GA Inventory'!BE$3)+SUMIFS('ATL CR'!$J:$J,'ATL CR'!$I:$I,'ATL GA Inventory'!$B114,'ATL CR'!$L:$L,'ATL GA Inventory'!BE$3)</f>
        <v>0</v>
      </c>
      <c r="BF114" s="45">
        <f>SUMIFS('ATL RAW'!$J:$J,'ATL RAW'!$I:$I,'ATL GA Inventory'!$B114,'ATL RAW'!$L:$L,'ATL GA Inventory'!BF$3)+SUMIFS('ATL CR'!$J:$J,'ATL CR'!$I:$I,'ATL GA Inventory'!$B114,'ATL CR'!$L:$L,'ATL GA Inventory'!BF$3)</f>
        <v>0</v>
      </c>
      <c r="BG114" s="45">
        <f>SUMIFS('ATL RAW'!$J:$J,'ATL RAW'!$I:$I,'ATL GA Inventory'!$B114,'ATL RAW'!$L:$L,'ATL GA Inventory'!BG$3)+SUMIFS('ATL CR'!$J:$J,'ATL CR'!$I:$I,'ATL GA Inventory'!$B114,'ATL CR'!$L:$L,'ATL GA Inventory'!BG$3)</f>
        <v>0</v>
      </c>
      <c r="BH114" s="45">
        <f>SUMIFS('ATL RAW'!$J:$J,'ATL RAW'!$I:$I,'ATL GA Inventory'!$B114,'ATL RAW'!$L:$L,'ATL GA Inventory'!BH$3)+SUMIFS('ATL CR'!$J:$J,'ATL CR'!$I:$I,'ATL GA Inventory'!$B114,'ATL CR'!$L:$L,'ATL GA Inventory'!BH$3)</f>
        <v>0</v>
      </c>
      <c r="BI114" s="45">
        <f>SUMIFS('ATL RAW'!$J:$J,'ATL RAW'!$I:$I,'ATL GA Inventory'!$B114,'ATL RAW'!$L:$L,'ATL GA Inventory'!BI$3)+SUMIFS('ATL CR'!$J:$J,'ATL CR'!$I:$I,'ATL GA Inventory'!$B114,'ATL CR'!$L:$L,'ATL GA Inventory'!BI$3)</f>
        <v>0</v>
      </c>
      <c r="BJ114" s="45">
        <f>SUMIFS('ATL RAW'!$J:$J,'ATL RAW'!$I:$I,'ATL GA Inventory'!$B114,'ATL RAW'!$L:$L,'ATL GA Inventory'!BJ$3)+SUMIFS('ATL CR'!$J:$J,'ATL CR'!$I:$I,'ATL GA Inventory'!$B114,'ATL CR'!$L:$L,'ATL GA Inventory'!BJ$3)</f>
        <v>0</v>
      </c>
      <c r="BK114" s="45">
        <f>SUMIFS('ATL RAW'!$J:$J,'ATL RAW'!$I:$I,'ATL GA Inventory'!$B114,'ATL RAW'!$L:$L,'ATL GA Inventory'!BK$3)+SUMIFS('ATL CR'!$J:$J,'ATL CR'!$I:$I,'ATL GA Inventory'!$B114,'ATL CR'!$L:$L,'ATL GA Inventory'!BK$3)</f>
        <v>0</v>
      </c>
      <c r="BL114" s="45">
        <f>SUMIFS('ATL RAW'!$J:$J,'ATL RAW'!$I:$I,'ATL GA Inventory'!$B114,'ATL RAW'!$L:$L,'ATL GA Inventory'!BL$3)+SUMIFS('ATL CR'!$J:$J,'ATL CR'!$I:$I,'ATL GA Inventory'!$B114,'ATL CR'!$L:$L,'ATL GA Inventory'!BL$3)</f>
        <v>0</v>
      </c>
      <c r="BM114" s="45">
        <f>SUMIFS('ATL RAW'!$J:$J,'ATL RAW'!$I:$I,'ATL GA Inventory'!$B114,'ATL RAW'!$L:$L,'ATL GA Inventory'!BM$3)+SUMIFS('ATL CR'!$J:$J,'ATL CR'!$I:$I,'ATL GA Inventory'!$B114,'ATL CR'!$L:$L,'ATL GA Inventory'!BM$3)</f>
        <v>0</v>
      </c>
      <c r="BN114" s="45">
        <f>SUMIFS('ATL RAW'!$J:$J,'ATL RAW'!$I:$I,'ATL GA Inventory'!$B114,'ATL RAW'!$L:$L,'ATL GA Inventory'!BN$3)+SUMIFS('ATL CR'!$J:$J,'ATL CR'!$I:$I,'ATL GA Inventory'!$B114,'ATL CR'!$L:$L,'ATL GA Inventory'!BN$3)</f>
        <v>0</v>
      </c>
      <c r="BO114" s="45">
        <f>SUMIFS('ATL RAW'!$J:$J,'ATL RAW'!$I:$I,'ATL GA Inventory'!$B114,'ATL RAW'!$L:$L,'ATL GA Inventory'!BO$3)+SUMIFS('ATL CR'!$J:$J,'ATL CR'!$I:$I,'ATL GA Inventory'!$B114,'ATL CR'!$L:$L,'ATL GA Inventory'!BO$3)</f>
        <v>0</v>
      </c>
      <c r="BP114" s="45">
        <f>SUMIFS('ATL RAW'!$J:$J,'ATL RAW'!$I:$I,'ATL GA Inventory'!$B114,'ATL RAW'!$L:$L,'ATL GA Inventory'!BP$3)+SUMIFS('ATL CR'!$J:$J,'ATL CR'!$I:$I,'ATL GA Inventory'!$B114,'ATL CR'!$L:$L,'ATL GA Inventory'!BP$3)</f>
        <v>0</v>
      </c>
      <c r="BQ114" s="45">
        <f>SUMIFS('ATL RAW'!$J:$J,'ATL RAW'!$I:$I,'ATL GA Inventory'!$B114,'ATL RAW'!$L:$L,'ATL GA Inventory'!BQ$3)+SUMIFS('ATL CR'!$J:$J,'ATL CR'!$I:$I,'ATL GA Inventory'!$B114,'ATL CR'!$L:$L,'ATL GA Inventory'!BQ$3)</f>
        <v>0</v>
      </c>
      <c r="BR114" s="45">
        <f>SUMIFS('ATL RAW'!$J:$J,'ATL RAW'!$I:$I,'ATL GA Inventory'!$B114,'ATL RAW'!$L:$L,'ATL GA Inventory'!BR$3)+SUMIFS('ATL CR'!$J:$J,'ATL CR'!$I:$I,'ATL GA Inventory'!$B114,'ATL CR'!$L:$L,'ATL GA Inventory'!BR$3)</f>
        <v>0</v>
      </c>
      <c r="BS114" s="45">
        <f>SUMIFS('ATL RAW'!$J:$J,'ATL RAW'!$I:$I,'ATL GA Inventory'!$B114,'ATL RAW'!$L:$L,'ATL GA Inventory'!BS$3)+SUMIFS('ATL CR'!$J:$J,'ATL CR'!$I:$I,'ATL GA Inventory'!$B114,'ATL CR'!$L:$L,'ATL GA Inventory'!BS$3)</f>
        <v>0</v>
      </c>
      <c r="BT114" s="45">
        <f>SUMIFS('ATL RAW'!$J:$J,'ATL RAW'!$I:$I,'ATL GA Inventory'!$B114,'ATL RAW'!$L:$L,'ATL GA Inventory'!BT$3)+SUMIFS('ATL CR'!$J:$J,'ATL CR'!$I:$I,'ATL GA Inventory'!$B114,'ATL CR'!$L:$L,'ATL GA Inventory'!BT$3)</f>
        <v>0</v>
      </c>
      <c r="BU114" s="45">
        <f>SUMIFS('ATL RAW'!$J:$J,'ATL RAW'!$I:$I,'ATL GA Inventory'!$B114,'ATL RAW'!$L:$L,'ATL GA Inventory'!BU$3)+SUMIFS('ATL CR'!$J:$J,'ATL CR'!$I:$I,'ATL GA Inventory'!$B114,'ATL CR'!$L:$L,'ATL GA Inventory'!BU$3)</f>
        <v>0</v>
      </c>
      <c r="BV114" s="45">
        <f>SUMIFS('ATL RAW'!$J:$J,'ATL RAW'!$I:$I,'ATL GA Inventory'!$B114,'ATL RAW'!$L:$L,'ATL GA Inventory'!BV$3)+SUMIFS('ATL CR'!$J:$J,'ATL CR'!$I:$I,'ATL GA Inventory'!$B114,'ATL CR'!$L:$L,'ATL GA Inventory'!BV$3)</f>
        <v>0</v>
      </c>
      <c r="BW114" s="45">
        <f>SUMIFS('ATL RAW'!$J:$J,'ATL RAW'!$I:$I,'ATL GA Inventory'!$B114,'ATL RAW'!$L:$L,'ATL GA Inventory'!BW$3)+SUMIFS('ATL CR'!$J:$J,'ATL CR'!$I:$I,'ATL GA Inventory'!$B114,'ATL CR'!$L:$L,'ATL GA Inventory'!BW$3)</f>
        <v>0</v>
      </c>
      <c r="BX114" s="45">
        <f>SUMIFS('ATL RAW'!$J:$J,'ATL RAW'!$I:$I,'ATL GA Inventory'!$B114,'ATL RAW'!$L:$L,'ATL GA Inventory'!BX$3)+SUMIFS('ATL CR'!$J:$J,'ATL CR'!$I:$I,'ATL GA Inventory'!$B114,'ATL CR'!$L:$L,'ATL GA Inventory'!BX$3)</f>
        <v>0</v>
      </c>
      <c r="BY114" s="45">
        <f>SUMIFS('ATL RAW'!$J:$J,'ATL RAW'!$I:$I,'ATL GA Inventory'!$B114,'ATL RAW'!$L:$L,'ATL GA Inventory'!BY$3)+SUMIFS('ATL CR'!$J:$J,'ATL CR'!$I:$I,'ATL GA Inventory'!$B114,'ATL CR'!$L:$L,'ATL GA Inventory'!BY$3)</f>
        <v>0</v>
      </c>
      <c r="BZ114" s="45">
        <f>SUMIFS('ATL RAW'!$J:$J,'ATL RAW'!$I:$I,'ATL GA Inventory'!$B114,'ATL RAW'!$L:$L,'ATL GA Inventory'!BZ$3)+SUMIFS('ATL CR'!$J:$J,'ATL CR'!$I:$I,'ATL GA Inventory'!$B114,'ATL CR'!$L:$L,'ATL GA Inventory'!BZ$3)</f>
        <v>0</v>
      </c>
      <c r="CA114" s="45">
        <f>SUMIFS('ATL RAW'!$J:$J,'ATL RAW'!$I:$I,'ATL GA Inventory'!$B114,'ATL RAW'!$L:$L,'ATL GA Inventory'!CA$3)+SUMIFS('ATL CR'!$J:$J,'ATL CR'!$I:$I,'ATL GA Inventory'!$B114,'ATL CR'!$L:$L,'ATL GA Inventory'!CA$3)</f>
        <v>0</v>
      </c>
      <c r="CB114" s="45">
        <f>SUMIFS('ATL RAW'!$J:$J,'ATL RAW'!$I:$I,'ATL GA Inventory'!$B114,'ATL RAW'!$L:$L,'ATL GA Inventory'!CB$3)+SUMIFS('ATL CR'!$J:$J,'ATL CR'!$I:$I,'ATL GA Inventory'!$B114,'ATL CR'!$L:$L,'ATL GA Inventory'!CB$3)</f>
        <v>0</v>
      </c>
      <c r="CC114" s="45">
        <f>SUMIFS('ATL RAW'!$J:$J,'ATL RAW'!$I:$I,'ATL GA Inventory'!$B114,'ATL RAW'!$L:$L,'ATL GA Inventory'!CC$3)+SUMIFS('ATL CR'!$J:$J,'ATL CR'!$I:$I,'ATL GA Inventory'!$B114,'ATL CR'!$L:$L,'ATL GA Inventory'!CC$3)</f>
        <v>0</v>
      </c>
      <c r="CD114" s="45">
        <f>SUMIFS('ATL RAW'!$J:$J,'ATL RAW'!$I:$I,'ATL GA Inventory'!$B114,'ATL RAW'!$L:$L,'ATL GA Inventory'!CD$3)+SUMIFS('ATL CR'!$J:$J,'ATL CR'!$I:$I,'ATL GA Inventory'!$B114,'ATL CR'!$L:$L,'ATL GA Inventory'!CD$3)</f>
        <v>0</v>
      </c>
      <c r="CE114" s="45">
        <f>SUMIFS('ATL RAW'!$J:$J,'ATL RAW'!$I:$I,'ATL GA Inventory'!$B114,'ATL RAW'!$L:$L,'ATL GA Inventory'!CE$3)+SUMIFS('ATL CR'!$J:$J,'ATL CR'!$I:$I,'ATL GA Inventory'!$B114,'ATL CR'!$L:$L,'ATL GA Inventory'!CE$3)</f>
        <v>0</v>
      </c>
      <c r="CF114" s="45">
        <f>SUMIFS('ATL RAW'!$J:$J,'ATL RAW'!$I:$I,'ATL GA Inventory'!$B114,'ATL RAW'!$L:$L,'ATL GA Inventory'!CF$3)+SUMIFS('ATL CR'!$J:$J,'ATL CR'!$I:$I,'ATL GA Inventory'!$B114,'ATL CR'!$L:$L,'ATL GA Inventory'!CF$3)</f>
        <v>0</v>
      </c>
      <c r="CG114" s="45">
        <f>SUMIFS('ATL RAW'!$J:$J,'ATL RAW'!$I:$I,'ATL GA Inventory'!$B114,'ATL RAW'!$L:$L,'ATL GA Inventory'!CG$3)+SUMIFS('ATL CR'!$J:$J,'ATL CR'!$I:$I,'ATL GA Inventory'!$B114,'ATL CR'!$L:$L,'ATL GA Inventory'!CG$3)</f>
        <v>0</v>
      </c>
      <c r="CH114" s="45">
        <f>SUMIFS('ATL RAW'!$J:$J,'ATL RAW'!$I:$I,'ATL GA Inventory'!$B114,'ATL RAW'!$L:$L,'ATL GA Inventory'!CH$3)+SUMIFS('ATL CR'!$J:$J,'ATL CR'!$I:$I,'ATL GA Inventory'!$B114,'ATL CR'!$L:$L,'ATL GA Inventory'!CH$3)</f>
        <v>0</v>
      </c>
      <c r="CI114" s="45">
        <f>SUMIFS('ATL RAW'!$J:$J,'ATL RAW'!$I:$I,'ATL GA Inventory'!$B114,'ATL RAW'!$L:$L,'ATL GA Inventory'!CI$3)+SUMIFS('ATL CR'!$J:$J,'ATL CR'!$I:$I,'ATL GA Inventory'!$B114,'ATL CR'!$L:$L,'ATL GA Inventory'!CI$3)</f>
        <v>0</v>
      </c>
      <c r="CJ114" s="45">
        <f>SUMIFS('ATL RAW'!$J:$J,'ATL RAW'!$I:$I,'ATL GA Inventory'!$B114,'ATL RAW'!$L:$L,'ATL GA Inventory'!CJ$3)+SUMIFS('ATL CR'!$J:$J,'ATL CR'!$I:$I,'ATL GA Inventory'!$B114,'ATL CR'!$L:$L,'ATL GA Inventory'!CJ$3)</f>
        <v>0</v>
      </c>
      <c r="CK114" s="45">
        <f>SUMIFS('ATL RAW'!$J:$J,'ATL RAW'!$I:$I,'ATL GA Inventory'!$B114,'ATL RAW'!$L:$L,'ATL GA Inventory'!CK$3)+SUMIFS('ATL CR'!$J:$J,'ATL CR'!$I:$I,'ATL GA Inventory'!$B114,'ATL CR'!$L:$L,'ATL GA Inventory'!CK$3)</f>
        <v>0</v>
      </c>
      <c r="CL114" s="45">
        <f>SUMIFS('ATL RAW'!$J:$J,'ATL RAW'!$I:$I,'ATL GA Inventory'!$B114,'ATL RAW'!$L:$L,'ATL GA Inventory'!CL$3)+SUMIFS('ATL CR'!$J:$J,'ATL CR'!$I:$I,'ATL GA Inventory'!$B114,'ATL CR'!$L:$L,'ATL GA Inventory'!CL$3)</f>
        <v>0</v>
      </c>
      <c r="CM114" s="45">
        <f>SUMIFS('ATL RAW'!$J:$J,'ATL RAW'!$I:$I,'ATL GA Inventory'!$B114,'ATL RAW'!$L:$L,'ATL GA Inventory'!CM$3)+SUMIFS('ATL CR'!$J:$J,'ATL CR'!$I:$I,'ATL GA Inventory'!$B114,'ATL CR'!$L:$L,'ATL GA Inventory'!CM$3)</f>
        <v>0</v>
      </c>
      <c r="CN114" s="45">
        <f>SUMIFS('ATL RAW'!$J:$J,'ATL RAW'!$I:$I,'ATL GA Inventory'!$B114,'ATL RAW'!$L:$L,'ATL GA Inventory'!CN$3)+SUMIFS('ATL CR'!$J:$J,'ATL CR'!$I:$I,'ATL GA Inventory'!$B114,'ATL CR'!$L:$L,'ATL GA Inventory'!CN$3)</f>
        <v>0</v>
      </c>
      <c r="CO114" s="45">
        <f>SUMIFS('ATL RAW'!$J:$J,'ATL RAW'!$I:$I,'ATL GA Inventory'!$B114,'ATL RAW'!$L:$L,'ATL GA Inventory'!CO$3)+SUMIFS('ATL CR'!$J:$J,'ATL CR'!$I:$I,'ATL GA Inventory'!$B114,'ATL CR'!$L:$L,'ATL GA Inventory'!CO$3)</f>
        <v>0</v>
      </c>
      <c r="CP114" s="45">
        <f>SUMIFS('ATL RAW'!$J:$J,'ATL RAW'!$I:$I,'ATL GA Inventory'!$B114,'ATL RAW'!$L:$L,'ATL GA Inventory'!CP$3)+SUMIFS('ATL CR'!$J:$J,'ATL CR'!$I:$I,'ATL GA Inventory'!$B114,'ATL CR'!$L:$L,'ATL GA Inventory'!CP$3)</f>
        <v>0</v>
      </c>
      <c r="CQ114" s="45">
        <f>SUMIFS('ATL RAW'!$J:$J,'ATL RAW'!$I:$I,'ATL GA Inventory'!$B114,'ATL RAW'!$L:$L,'ATL GA Inventory'!CQ$3)+SUMIFS('ATL CR'!$J:$J,'ATL CR'!$I:$I,'ATL GA Inventory'!$B114,'ATL CR'!$L:$L,'ATL GA Inventory'!CQ$3)</f>
        <v>0</v>
      </c>
      <c r="CR114" s="45">
        <f>SUMIFS('ATL RAW'!$J:$J,'ATL RAW'!$I:$I,'ATL GA Inventory'!$B114,'ATL RAW'!$L:$L,'ATL GA Inventory'!CR$3)+SUMIFS('ATL CR'!$J:$J,'ATL CR'!$I:$I,'ATL GA Inventory'!$B114,'ATL CR'!$L:$L,'ATL GA Inventory'!CR$3)</f>
        <v>0</v>
      </c>
      <c r="CS114" s="45">
        <f>SUMIFS('ATL RAW'!$J:$J,'ATL RAW'!$I:$I,'ATL GA Inventory'!$B114,'ATL RAW'!$L:$L,'ATL GA Inventory'!CS$3)+SUMIFS('ATL CR'!$J:$J,'ATL CR'!$I:$I,'ATL GA Inventory'!$B114,'ATL CR'!$L:$L,'ATL GA Inventory'!CS$3)</f>
        <v>0</v>
      </c>
      <c r="CT114" s="45">
        <f>SUMIFS('ATL RAW'!$J:$J,'ATL RAW'!$I:$I,'ATL GA Inventory'!$B114,'ATL RAW'!$L:$L,'ATL GA Inventory'!CT$3)+SUMIFS('ATL CR'!$J:$J,'ATL CR'!$I:$I,'ATL GA Inventory'!$B114,'ATL CR'!$L:$L,'ATL GA Inventory'!CT$3)</f>
        <v>0</v>
      </c>
      <c r="CU114" s="45">
        <f>SUMIFS('ATL RAW'!$J:$J,'ATL RAW'!$I:$I,'ATL GA Inventory'!$B114,'ATL RAW'!$L:$L,'ATL GA Inventory'!CU$3)+SUMIFS('ATL CR'!$J:$J,'ATL CR'!$I:$I,'ATL GA Inventory'!$B114,'ATL CR'!$L:$L,'ATL GA Inventory'!CU$3)</f>
        <v>0</v>
      </c>
      <c r="CV114" s="45">
        <f>SUMIFS('ATL RAW'!$J:$J,'ATL RAW'!$I:$I,'ATL GA Inventory'!$B114,'ATL RAW'!$L:$L,'ATL GA Inventory'!CV$3)+SUMIFS('ATL CR'!$J:$J,'ATL CR'!$I:$I,'ATL GA Inventory'!$B114,'ATL CR'!$L:$L,'ATL GA Inventory'!CV$3)</f>
        <v>0</v>
      </c>
      <c r="CW114" s="45">
        <f>SUMIFS('ATL RAW'!$J:$J,'ATL RAW'!$I:$I,'ATL GA Inventory'!$B114,'ATL RAW'!$L:$L,'ATL GA Inventory'!CW$3)+SUMIFS('ATL CR'!$J:$J,'ATL CR'!$I:$I,'ATL GA Inventory'!$B114,'ATL CR'!$L:$L,'ATL GA Inventory'!CW$3)</f>
        <v>0</v>
      </c>
      <c r="CX114" s="45">
        <f>SUMIFS('ATL RAW'!$J:$J,'ATL RAW'!$I:$I,'ATL GA Inventory'!$B114,'ATL RAW'!$L:$L,'ATL GA Inventory'!CX$3)+SUMIFS('ATL CR'!$J:$J,'ATL CR'!$I:$I,'ATL GA Inventory'!$B114,'ATL CR'!$L:$L,'ATL GA Inventory'!CX$3)</f>
        <v>0</v>
      </c>
      <c r="CY114" s="45">
        <f>SUMIFS('ATL RAW'!$J:$J,'ATL RAW'!$I:$I,'ATL GA Inventory'!$B114,'ATL RAW'!$L:$L,'ATL GA Inventory'!CY$3)+SUMIFS('ATL CR'!$J:$J,'ATL CR'!$I:$I,'ATL GA Inventory'!$B114,'ATL CR'!$L:$L,'ATL GA Inventory'!CY$3)</f>
        <v>0</v>
      </c>
      <c r="CZ114" s="45">
        <f>SUMIFS('ATL RAW'!$J:$J,'ATL RAW'!$I:$I,'ATL GA Inventory'!$B114,'ATL RAW'!$L:$L,'ATL GA Inventory'!CZ$3)+SUMIFS('ATL CR'!$J:$J,'ATL CR'!$I:$I,'ATL GA Inventory'!$B114,'ATL CR'!$L:$L,'ATL GA Inventory'!CZ$3)</f>
        <v>0</v>
      </c>
      <c r="DA114" s="45">
        <f>SUMIFS('ATL RAW'!$J:$J,'ATL RAW'!$I:$I,'ATL GA Inventory'!$B114,'ATL RAW'!$L:$L,'ATL GA Inventory'!DA$3)+SUMIFS('ATL CR'!$J:$J,'ATL CR'!$I:$I,'ATL GA Inventory'!$B114,'ATL CR'!$L:$L,'ATL GA Inventory'!DA$3)</f>
        <v>0</v>
      </c>
      <c r="DB114" s="45">
        <f>SUMIFS('ATL RAW'!$J:$J,'ATL RAW'!$I:$I,'ATL GA Inventory'!$B114,'ATL RAW'!$L:$L,'ATL GA Inventory'!DB$3)+SUMIFS('ATL CR'!$J:$J,'ATL CR'!$I:$I,'ATL GA Inventory'!$B114,'ATL CR'!$L:$L,'ATL GA Inventory'!DB$3)</f>
        <v>0</v>
      </c>
      <c r="DC114" s="45">
        <f>SUMIFS('ATL RAW'!$J:$J,'ATL RAW'!$I:$I,'ATL GA Inventory'!$B114,'ATL RAW'!$L:$L,'ATL GA Inventory'!DC$3)+SUMIFS('ATL CR'!$J:$J,'ATL CR'!$I:$I,'ATL GA Inventory'!$B114,'ATL CR'!$L:$L,'ATL GA Inventory'!DC$3)</f>
        <v>0</v>
      </c>
      <c r="DD114" s="45">
        <f>SUMIFS('ATL RAW'!$J:$J,'ATL RAW'!$I:$I,'ATL GA Inventory'!$B114,'ATL RAW'!$L:$L,'ATL GA Inventory'!DD$3)+SUMIFS('ATL CR'!$J:$J,'ATL CR'!$I:$I,'ATL GA Inventory'!$B114,'ATL CR'!$L:$L,'ATL GA Inventory'!DD$3)</f>
        <v>0</v>
      </c>
      <c r="DE114" s="45">
        <f>SUMIFS('ATL RAW'!$J:$J,'ATL RAW'!$I:$I,'ATL GA Inventory'!$B114,'ATL RAW'!$L:$L,'ATL GA Inventory'!DE$3)+SUMIFS('ATL CR'!$J:$J,'ATL CR'!$I:$I,'ATL GA Inventory'!$B114,'ATL CR'!$L:$L,'ATL GA Inventory'!DE$3)</f>
        <v>0</v>
      </c>
      <c r="DF114" s="45">
        <f>SUMIFS('ATL RAW'!$J:$J,'ATL RAW'!$I:$I,'ATL GA Inventory'!$B114,'ATL RAW'!$L:$L,'ATL GA Inventory'!DF$3)+SUMIFS('ATL CR'!$J:$J,'ATL CR'!$I:$I,'ATL GA Inventory'!$B114,'ATL CR'!$L:$L,'ATL GA Inventory'!DF$3)</f>
        <v>0</v>
      </c>
      <c r="DG114" s="45">
        <f>SUMIFS('ATL RAW'!$J:$J,'ATL RAW'!$I:$I,'ATL GA Inventory'!$B114,'ATL RAW'!$L:$L,'ATL GA Inventory'!DG$3)+SUMIFS('ATL CR'!$J:$J,'ATL CR'!$I:$I,'ATL GA Inventory'!$B114,'ATL CR'!$L:$L,'ATL GA Inventory'!DG$3)</f>
        <v>0</v>
      </c>
      <c r="DH114" s="45">
        <f>SUMIFS('ATL RAW'!$J:$J,'ATL RAW'!$I:$I,'ATL GA Inventory'!$B114,'ATL RAW'!$L:$L,'ATL GA Inventory'!DH$3)+SUMIFS('ATL CR'!$J:$J,'ATL CR'!$I:$I,'ATL GA Inventory'!$B114,'ATL CR'!$L:$L,'ATL GA Inventory'!DH$3)</f>
        <v>0</v>
      </c>
      <c r="DI114" s="45">
        <f>SUMIFS('ATL RAW'!$J:$J,'ATL RAW'!$I:$I,'ATL GA Inventory'!$B114,'ATL RAW'!$L:$L,'ATL GA Inventory'!DI$3)+SUMIFS('ATL CR'!$J:$J,'ATL CR'!$I:$I,'ATL GA Inventory'!$B114,'ATL CR'!$L:$L,'ATL GA Inventory'!DI$3)</f>
        <v>0</v>
      </c>
      <c r="DJ114" s="45">
        <f>SUMIFS('ATL RAW'!$J:$J,'ATL RAW'!$I:$I,'ATL GA Inventory'!$B114,'ATL RAW'!$L:$L,'ATL GA Inventory'!DJ$3)+SUMIFS('ATL CR'!$J:$J,'ATL CR'!$I:$I,'ATL GA Inventory'!$B114,'ATL CR'!$L:$L,'ATL GA Inventory'!DJ$3)</f>
        <v>0</v>
      </c>
      <c r="DK114" s="45">
        <f>SUMIFS('ATL RAW'!$J:$J,'ATL RAW'!$I:$I,'ATL GA Inventory'!$B114,'ATL RAW'!$L:$L,'ATL GA Inventory'!DK$3)+SUMIFS('ATL CR'!$J:$J,'ATL CR'!$I:$I,'ATL GA Inventory'!$B114,'ATL CR'!$L:$L,'ATL GA Inventory'!DK$3)</f>
        <v>0</v>
      </c>
      <c r="DL114" s="45">
        <f>SUMIFS('ATL RAW'!$J:$J,'ATL RAW'!$I:$I,'ATL GA Inventory'!$B114,'ATL RAW'!$L:$L,'ATL GA Inventory'!DL$3)+SUMIFS('ATL CR'!$J:$J,'ATL CR'!$I:$I,'ATL GA Inventory'!$B114,'ATL CR'!$L:$L,'ATL GA Inventory'!DL$3)</f>
        <v>0</v>
      </c>
      <c r="DM114" s="45">
        <f>SUMIFS('ATL RAW'!$J:$J,'ATL RAW'!$I:$I,'ATL GA Inventory'!$B114,'ATL RAW'!$L:$L,'ATL GA Inventory'!DM$3)+SUMIFS('ATL CR'!$J:$J,'ATL CR'!$I:$I,'ATL GA Inventory'!$B114,'ATL CR'!$L:$L,'ATL GA Inventory'!DM$3)</f>
        <v>0</v>
      </c>
      <c r="DN114" s="45">
        <f>SUMIFS('ATL RAW'!$J:$J,'ATL RAW'!$I:$I,'ATL GA Inventory'!$B114,'ATL RAW'!$L:$L,'ATL GA Inventory'!DN$3)+SUMIFS('ATL CR'!$J:$J,'ATL CR'!$I:$I,'ATL GA Inventory'!$B114,'ATL CR'!$L:$L,'ATL GA Inventory'!DN$3)</f>
        <v>0</v>
      </c>
      <c r="DO114" s="45">
        <f>SUMIFS('ATL RAW'!$J:$J,'ATL RAW'!$I:$I,'ATL GA Inventory'!$B114,'ATL RAW'!$L:$L,'ATL GA Inventory'!DO$3)+SUMIFS('ATL CR'!$J:$J,'ATL CR'!$I:$I,'ATL GA Inventory'!$B114,'ATL CR'!$L:$L,'ATL GA Inventory'!DO$3)</f>
        <v>0</v>
      </c>
      <c r="DP114" s="45">
        <f>SUMIFS('ATL RAW'!$J:$J,'ATL RAW'!$I:$I,'ATL GA Inventory'!$B114,'ATL RAW'!$L:$L,'ATL GA Inventory'!DP$3)+SUMIFS('ATL CR'!$J:$J,'ATL CR'!$I:$I,'ATL GA Inventory'!$B114,'ATL CR'!$L:$L,'ATL GA Inventory'!DP$3)</f>
        <v>0</v>
      </c>
      <c r="DQ114" s="45">
        <f>SUMIFS('ATL RAW'!$J:$J,'ATL RAW'!$I:$I,'ATL GA Inventory'!$B114,'ATL RAW'!$L:$L,'ATL GA Inventory'!DQ$3)+SUMIFS('ATL CR'!$J:$J,'ATL CR'!$I:$I,'ATL GA Inventory'!$B114,'ATL CR'!$L:$L,'ATL GA Inventory'!DQ$3)</f>
        <v>0</v>
      </c>
      <c r="DR114" s="45">
        <f>SUMIFS('ATL RAW'!$J:$J,'ATL RAW'!$I:$I,'ATL GA Inventory'!$B114,'ATL RAW'!$L:$L,'ATL GA Inventory'!DR$3)+SUMIFS('ATL CR'!$J:$J,'ATL CR'!$I:$I,'ATL GA Inventory'!$B114,'ATL CR'!$L:$L,'ATL GA Inventory'!DR$3)</f>
        <v>0</v>
      </c>
      <c r="DS114" s="45">
        <f>SUMIFS('ATL RAW'!$J:$J,'ATL RAW'!$I:$I,'ATL GA Inventory'!$B114,'ATL RAW'!$L:$L,'ATL GA Inventory'!DS$3)+SUMIFS('ATL CR'!$J:$J,'ATL CR'!$I:$I,'ATL GA Inventory'!$B114,'ATL CR'!$L:$L,'ATL GA Inventory'!DS$3)</f>
        <v>0</v>
      </c>
      <c r="DT114" s="45">
        <f>SUMIFS('ATL RAW'!$J:$J,'ATL RAW'!$I:$I,'ATL GA Inventory'!$B114,'ATL RAW'!$L:$L,'ATL GA Inventory'!DT$3)+SUMIFS('ATL CR'!$J:$J,'ATL CR'!$I:$I,'ATL GA Inventory'!$B114,'ATL CR'!$L:$L,'ATL GA Inventory'!DT$3)</f>
        <v>0</v>
      </c>
      <c r="DU114" s="45">
        <f>SUMIFS('ATL RAW'!$J:$J,'ATL RAW'!$I:$I,'ATL GA Inventory'!$B114,'ATL RAW'!$L:$L,'ATL GA Inventory'!DU$3)+SUMIFS('ATL CR'!$J:$J,'ATL CR'!$I:$I,'ATL GA Inventory'!$B114,'ATL CR'!$L:$L,'ATL GA Inventory'!DU$3)</f>
        <v>0</v>
      </c>
      <c r="DV114" s="45">
        <f>SUMIFS('ATL RAW'!$J:$J,'ATL RAW'!$I:$I,'ATL GA Inventory'!$B114,'ATL RAW'!$L:$L,'ATL GA Inventory'!DV$3)+SUMIFS('ATL CR'!$J:$J,'ATL CR'!$I:$I,'ATL GA Inventory'!$B114,'ATL CR'!$L:$L,'ATL GA Inventory'!DV$3)</f>
        <v>0</v>
      </c>
      <c r="DW114" s="45">
        <f>SUMIFS('ATL RAW'!$J:$J,'ATL RAW'!$I:$I,'ATL GA Inventory'!$B114,'ATL RAW'!$L:$L,'ATL GA Inventory'!DW$3)+SUMIFS('ATL CR'!$J:$J,'ATL CR'!$I:$I,'ATL GA Inventory'!$B114,'ATL CR'!$L:$L,'ATL GA Inventory'!DW$3)</f>
        <v>0</v>
      </c>
      <c r="DX114" s="45">
        <f>SUMIFS('ATL RAW'!$J:$J,'ATL RAW'!$I:$I,'ATL GA Inventory'!$B114,'ATL RAW'!$L:$L,'ATL GA Inventory'!DX$3)+SUMIFS('ATL CR'!$J:$J,'ATL CR'!$I:$I,'ATL GA Inventory'!$B114,'ATL CR'!$L:$L,'ATL GA Inventory'!DX$3)</f>
        <v>0</v>
      </c>
      <c r="DY114" s="45">
        <f>SUMIFS('ATL RAW'!$J:$J,'ATL RAW'!$I:$I,'ATL GA Inventory'!$B114,'ATL RAW'!$L:$L,'ATL GA Inventory'!DY$3)+SUMIFS('ATL CR'!$J:$J,'ATL CR'!$I:$I,'ATL GA Inventory'!$B114,'ATL CR'!$L:$L,'ATL GA Inventory'!DY$3)</f>
        <v>0</v>
      </c>
      <c r="DZ114" s="45">
        <f>SUMIFS('ATL RAW'!$J:$J,'ATL RAW'!$I:$I,'ATL GA Inventory'!$B114,'ATL RAW'!$L:$L,'ATL GA Inventory'!DZ$3)+SUMIFS('ATL CR'!$J:$J,'ATL CR'!$I:$I,'ATL GA Inventory'!$B114,'ATL CR'!$L:$L,'ATL GA Inventory'!DZ$3)</f>
        <v>0</v>
      </c>
      <c r="EA114" s="45">
        <f>SUMIFS('ATL RAW'!$J:$J,'ATL RAW'!$I:$I,'ATL GA Inventory'!$B114,'ATL RAW'!$L:$L,'ATL GA Inventory'!EA$3)+SUMIFS('ATL CR'!$J:$J,'ATL CR'!$I:$I,'ATL GA Inventory'!$B114,'ATL CR'!$L:$L,'ATL GA Inventory'!EA$3)</f>
        <v>0</v>
      </c>
      <c r="EB114" s="45">
        <f>SUMIFS('ATL RAW'!$J:$J,'ATL RAW'!$I:$I,'ATL GA Inventory'!$B114,'ATL RAW'!$L:$L,'ATL GA Inventory'!EB$3)+SUMIFS('ATL CR'!$J:$J,'ATL CR'!$I:$I,'ATL GA Inventory'!$B114,'ATL CR'!$L:$L,'ATL GA Inventory'!EB$3)</f>
        <v>0</v>
      </c>
      <c r="EC114" s="45">
        <f>SUMIFS('ATL RAW'!$J:$J,'ATL RAW'!$I:$I,'ATL GA Inventory'!$B114,'ATL RAW'!$L:$L,'ATL GA Inventory'!EC$3)+SUMIFS('ATL CR'!$J:$J,'ATL CR'!$I:$I,'ATL GA Inventory'!$B114,'ATL CR'!$L:$L,'ATL GA Inventory'!EC$3)</f>
        <v>0</v>
      </c>
      <c r="ED114" s="45">
        <f>SUMIFS('ATL RAW'!$J:$J,'ATL RAW'!$I:$I,'ATL GA Inventory'!$B114,'ATL RAW'!$L:$L,'ATL GA Inventory'!ED$3)+SUMIFS('ATL CR'!$J:$J,'ATL CR'!$I:$I,'ATL GA Inventory'!$B114,'ATL CR'!$L:$L,'ATL GA Inventory'!ED$3)</f>
        <v>0</v>
      </c>
      <c r="EE114" s="45">
        <f>SUMIFS('ATL RAW'!$J:$J,'ATL RAW'!$I:$I,'ATL GA Inventory'!$B114,'ATL RAW'!$L:$L,'ATL GA Inventory'!EE$3)+SUMIFS('ATL CR'!$J:$J,'ATL CR'!$I:$I,'ATL GA Inventory'!$B114,'ATL CR'!$L:$L,'ATL GA Inventory'!EE$3)</f>
        <v>0</v>
      </c>
      <c r="EF114" s="45">
        <f>SUMIFS('ATL RAW'!$J:$J,'ATL RAW'!$I:$I,'ATL GA Inventory'!$B114,'ATL RAW'!$L:$L,'ATL GA Inventory'!EF$3)+SUMIFS('ATL CR'!$J:$J,'ATL CR'!$I:$I,'ATL GA Inventory'!$B114,'ATL CR'!$L:$L,'ATL GA Inventory'!EF$3)</f>
        <v>0</v>
      </c>
      <c r="EG114" s="45">
        <f>SUMIFS('ATL RAW'!$J:$J,'ATL RAW'!$I:$I,'ATL GA Inventory'!$B114,'ATL RAW'!$L:$L,'ATL GA Inventory'!EG$3)+SUMIFS('ATL CR'!$J:$J,'ATL CR'!$I:$I,'ATL GA Inventory'!$B114,'ATL CR'!$L:$L,'ATL GA Inventory'!EG$3)</f>
        <v>0</v>
      </c>
      <c r="EH114" s="45">
        <f>SUMIFS('ATL RAW'!$J:$J,'ATL RAW'!$I:$I,'ATL GA Inventory'!$B114,'ATL RAW'!$L:$L,'ATL GA Inventory'!EH$3)+SUMIFS('ATL CR'!$J:$J,'ATL CR'!$I:$I,'ATL GA Inventory'!$B114,'ATL CR'!$L:$L,'ATL GA Inventory'!EH$3)</f>
        <v>0</v>
      </c>
      <c r="EI114" s="45">
        <f>SUMIFS('ATL RAW'!$J:$J,'ATL RAW'!$I:$I,'ATL GA Inventory'!$B114,'ATL RAW'!$L:$L,'ATL GA Inventory'!EI$3)+SUMIFS('ATL CR'!$J:$J,'ATL CR'!$I:$I,'ATL GA Inventory'!$B114,'ATL CR'!$L:$L,'ATL GA Inventory'!EI$3)</f>
        <v>0</v>
      </c>
      <c r="EJ114" s="45">
        <f>SUMIFS('ATL RAW'!$J:$J,'ATL RAW'!$I:$I,'ATL GA Inventory'!$B114,'ATL RAW'!$L:$L,'ATL GA Inventory'!EJ$3)+SUMIFS('ATL CR'!$J:$J,'ATL CR'!$I:$I,'ATL GA Inventory'!$B114,'ATL CR'!$L:$L,'ATL GA Inventory'!EJ$3)</f>
        <v>0</v>
      </c>
      <c r="EK114" s="45">
        <f>SUMIFS('ATL RAW'!$J:$J,'ATL RAW'!$I:$I,'ATL GA Inventory'!$B114,'ATL RAW'!$L:$L,'ATL GA Inventory'!EK$3)+SUMIFS('ATL CR'!$J:$J,'ATL CR'!$I:$I,'ATL GA Inventory'!$B114,'ATL CR'!$L:$L,'ATL GA Inventory'!EK$3)</f>
        <v>0</v>
      </c>
      <c r="EL114" s="45">
        <f>SUMIFS('ATL RAW'!$J:$J,'ATL RAW'!$I:$I,'ATL GA Inventory'!$B114,'ATL RAW'!$L:$L,'ATL GA Inventory'!EL$3)+SUMIFS('ATL CR'!$J:$J,'ATL CR'!$I:$I,'ATL GA Inventory'!$B114,'ATL CR'!$L:$L,'ATL GA Inventory'!EL$3)</f>
        <v>0</v>
      </c>
      <c r="EM114" s="45">
        <f>SUMIFS('ATL RAW'!$J:$J,'ATL RAW'!$I:$I,'ATL GA Inventory'!$B114,'ATL RAW'!$L:$L,'ATL GA Inventory'!EM$3)+SUMIFS('ATL CR'!$J:$J,'ATL CR'!$I:$I,'ATL GA Inventory'!$B114,'ATL CR'!$L:$L,'ATL GA Inventory'!EM$3)</f>
        <v>0</v>
      </c>
      <c r="EN114" s="45">
        <f>SUMIFS('ATL RAW'!$J:$J,'ATL RAW'!$I:$I,'ATL GA Inventory'!$B114,'ATL RAW'!$L:$L,'ATL GA Inventory'!EN$3)+SUMIFS('ATL CR'!$J:$J,'ATL CR'!$I:$I,'ATL GA Inventory'!$B114,'ATL CR'!$L:$L,'ATL GA Inventory'!EN$3)</f>
        <v>0</v>
      </c>
      <c r="EO114" s="45">
        <f>SUMIFS('ATL RAW'!$J:$J,'ATL RAW'!$I:$I,'ATL GA Inventory'!$B114,'ATL RAW'!$L:$L,'ATL GA Inventory'!EO$3)+SUMIFS('ATL CR'!$J:$J,'ATL CR'!$I:$I,'ATL GA Inventory'!$B114,'ATL CR'!$L:$L,'ATL GA Inventory'!EO$3)</f>
        <v>0</v>
      </c>
      <c r="EP114" s="45">
        <f>SUMIFS('ATL RAW'!$J:$J,'ATL RAW'!$I:$I,'ATL GA Inventory'!$B114,'ATL RAW'!$L:$L,'ATL GA Inventory'!EP$3)+SUMIFS('ATL CR'!$J:$J,'ATL CR'!$I:$I,'ATL GA Inventory'!$B114,'ATL CR'!$L:$L,'ATL GA Inventory'!EP$3)</f>
        <v>0</v>
      </c>
      <c r="EQ114" s="45">
        <f>SUMIFS('ATL RAW'!$J:$J,'ATL RAW'!$I:$I,'ATL GA Inventory'!$B114,'ATL RAW'!$L:$L,'ATL GA Inventory'!EQ$3)+SUMIFS('ATL CR'!$J:$J,'ATL CR'!$I:$I,'ATL GA Inventory'!$B114,'ATL CR'!$L:$L,'ATL GA Inventory'!EQ$3)</f>
        <v>0</v>
      </c>
      <c r="ER114" s="45">
        <f>SUMIFS('ATL RAW'!$J:$J,'ATL RAW'!$I:$I,'ATL GA Inventory'!$B114,'ATL RAW'!$L:$L,'ATL GA Inventory'!ER$3)+SUMIFS('ATL CR'!$J:$J,'ATL CR'!$I:$I,'ATL GA Inventory'!$B114,'ATL CR'!$L:$L,'ATL GA Inventory'!ER$3)</f>
        <v>0</v>
      </c>
      <c r="ES114" s="45">
        <f>SUMIFS('ATL RAW'!$J:$J,'ATL RAW'!$I:$I,'ATL GA Inventory'!$B114,'ATL RAW'!$L:$L,'ATL GA Inventory'!ES$3)+SUMIFS('ATL CR'!$J:$J,'ATL CR'!$I:$I,'ATL GA Inventory'!$B114,'ATL CR'!$L:$L,'ATL GA Inventory'!ES$3)</f>
        <v>0</v>
      </c>
      <c r="ET114" s="45">
        <f>SUMIFS('ATL RAW'!$J:$J,'ATL RAW'!$I:$I,'ATL GA Inventory'!$B114,'ATL RAW'!$L:$L,'ATL GA Inventory'!ET$3)+SUMIFS('ATL CR'!$J:$J,'ATL CR'!$I:$I,'ATL GA Inventory'!$B114,'ATL CR'!$L:$L,'ATL GA Inventory'!ET$3)</f>
        <v>0</v>
      </c>
      <c r="EU114" s="45">
        <f>SUMIFS('ATL RAW'!$J:$J,'ATL RAW'!$I:$I,'ATL GA Inventory'!$B114,'ATL RAW'!$L:$L,'ATL GA Inventory'!EU$3)+SUMIFS('ATL CR'!$J:$J,'ATL CR'!$I:$I,'ATL GA Inventory'!$B114,'ATL CR'!$L:$L,'ATL GA Inventory'!EU$3)</f>
        <v>0</v>
      </c>
      <c r="EV114" s="45">
        <f>SUMIFS('ATL RAW'!$J:$J,'ATL RAW'!$I:$I,'ATL GA Inventory'!$B114,'ATL RAW'!$L:$L,'ATL GA Inventory'!EV$3)+SUMIFS('ATL CR'!$J:$J,'ATL CR'!$I:$I,'ATL GA Inventory'!$B114,'ATL CR'!$L:$L,'ATL GA Inventory'!EV$3)</f>
        <v>0</v>
      </c>
      <c r="EW114" s="45">
        <f>SUMIFS('ATL RAW'!$J:$J,'ATL RAW'!$I:$I,'ATL GA Inventory'!$B114,'ATL RAW'!$L:$L,'ATL GA Inventory'!EW$3)+SUMIFS('ATL CR'!$J:$J,'ATL CR'!$I:$I,'ATL GA Inventory'!$B114,'ATL CR'!$L:$L,'ATL GA Inventory'!EW$3)</f>
        <v>0</v>
      </c>
      <c r="EX114" s="45">
        <f>SUMIFS('ATL RAW'!$J:$J,'ATL RAW'!$I:$I,'ATL GA Inventory'!$B114,'ATL RAW'!$L:$L,'ATL GA Inventory'!EX$3)+SUMIFS('ATL CR'!$J:$J,'ATL CR'!$I:$I,'ATL GA Inventory'!$B114,'ATL CR'!$L:$L,'ATL GA Inventory'!EX$3)</f>
        <v>0</v>
      </c>
      <c r="EY114" s="45">
        <f>SUMIFS('ATL RAW'!$J:$J,'ATL RAW'!$I:$I,'ATL GA Inventory'!$B114,'ATL RAW'!$L:$L,'ATL GA Inventory'!EY$3)+SUMIFS('ATL CR'!$J:$J,'ATL CR'!$I:$I,'ATL GA Inventory'!$B114,'ATL CR'!$L:$L,'ATL GA Inventory'!EY$3)</f>
        <v>0</v>
      </c>
      <c r="EZ114" s="45">
        <f>SUMIFS('ATL RAW'!$J:$J,'ATL RAW'!$I:$I,'ATL GA Inventory'!$B114,'ATL RAW'!$L:$L,'ATL GA Inventory'!EZ$3)+SUMIFS('ATL CR'!$J:$J,'ATL CR'!$I:$I,'ATL GA Inventory'!$B114,'ATL CR'!$L:$L,'ATL GA Inventory'!EZ$3)</f>
        <v>0</v>
      </c>
      <c r="FA114" s="45">
        <f>SUMIFS('ATL RAW'!$J:$J,'ATL RAW'!$I:$I,'ATL GA Inventory'!$B114,'ATL RAW'!$L:$L,'ATL GA Inventory'!FA$3)+SUMIFS('ATL CR'!$J:$J,'ATL CR'!$I:$I,'ATL GA Inventory'!$B114,'ATL CR'!$L:$L,'ATL GA Inventory'!FA$3)</f>
        <v>0</v>
      </c>
      <c r="FB114" s="45">
        <f>SUMIFS('ATL RAW'!$J:$J,'ATL RAW'!$I:$I,'ATL GA Inventory'!$B114,'ATL RAW'!$L:$L,'ATL GA Inventory'!FB$3)+SUMIFS('ATL CR'!$J:$J,'ATL CR'!$I:$I,'ATL GA Inventory'!$B114,'ATL CR'!$L:$L,'ATL GA Inventory'!FB$3)</f>
        <v>0</v>
      </c>
      <c r="FC114" s="45">
        <f>SUMIFS('ATL RAW'!$J:$J,'ATL RAW'!$I:$I,'ATL GA Inventory'!$B114,'ATL RAW'!$L:$L,'ATL GA Inventory'!FC$3)+SUMIFS('ATL CR'!$J:$J,'ATL CR'!$I:$I,'ATL GA Inventory'!$B114,'ATL CR'!$L:$L,'ATL GA Inventory'!FC$3)</f>
        <v>0</v>
      </c>
      <c r="FD114" s="45">
        <f>SUMIFS('ATL RAW'!$J:$J,'ATL RAW'!$I:$I,'ATL GA Inventory'!$B114,'ATL RAW'!$L:$L,'ATL GA Inventory'!FD$3)+SUMIFS('ATL CR'!$J:$J,'ATL CR'!$I:$I,'ATL GA Inventory'!$B114,'ATL CR'!$L:$L,'ATL GA Inventory'!FD$3)</f>
        <v>0</v>
      </c>
      <c r="FE114" s="45">
        <f>SUMIFS('ATL RAW'!$J:$J,'ATL RAW'!$I:$I,'ATL GA Inventory'!$B114,'ATL RAW'!$L:$L,'ATL GA Inventory'!FE$3)+SUMIFS('ATL CR'!$J:$J,'ATL CR'!$I:$I,'ATL GA Inventory'!$B114,'ATL CR'!$L:$L,'ATL GA Inventory'!FE$3)</f>
        <v>0</v>
      </c>
      <c r="FF114" s="45">
        <f>SUMIFS('ATL RAW'!$J:$J,'ATL RAW'!$I:$I,'ATL GA Inventory'!$B114,'ATL RAW'!$L:$L,'ATL GA Inventory'!FF$3)+SUMIFS('ATL CR'!$J:$J,'ATL CR'!$I:$I,'ATL GA Inventory'!$B114,'ATL CR'!$L:$L,'ATL GA Inventory'!FF$3)</f>
        <v>0</v>
      </c>
      <c r="FG114" s="45">
        <f>SUMIFS('ATL RAW'!$J:$J,'ATL RAW'!$I:$I,'ATL GA Inventory'!$B114,'ATL RAW'!$L:$L,'ATL GA Inventory'!FG$3)+SUMIFS('ATL CR'!$J:$J,'ATL CR'!$I:$I,'ATL GA Inventory'!$B114,'ATL CR'!$L:$L,'ATL GA Inventory'!FG$3)</f>
        <v>0</v>
      </c>
      <c r="FH114" s="45">
        <f>SUMIFS('ATL RAW'!$J:$J,'ATL RAW'!$I:$I,'ATL GA Inventory'!$B114,'ATL RAW'!$L:$L,'ATL GA Inventory'!FH$3)+SUMIFS('ATL CR'!$J:$J,'ATL CR'!$I:$I,'ATL GA Inventory'!$B114,'ATL CR'!$L:$L,'ATL GA Inventory'!FH$3)</f>
        <v>0</v>
      </c>
      <c r="FI114" s="45">
        <f>SUMIFS('ATL RAW'!$J:$J,'ATL RAW'!$I:$I,'ATL GA Inventory'!$B114,'ATL RAW'!$L:$L,'ATL GA Inventory'!FI$3)+SUMIFS('ATL CR'!$J:$J,'ATL CR'!$I:$I,'ATL GA Inventory'!$B114,'ATL CR'!$L:$L,'ATL GA Inventory'!FI$3)</f>
        <v>0</v>
      </c>
      <c r="FJ114" s="45">
        <f>SUMIFS('ATL RAW'!$J:$J,'ATL RAW'!$I:$I,'ATL GA Inventory'!$B114,'ATL RAW'!$L:$L,'ATL GA Inventory'!FJ$3)+SUMIFS('ATL CR'!$J:$J,'ATL CR'!$I:$I,'ATL GA Inventory'!$B114,'ATL CR'!$L:$L,'ATL GA Inventory'!FJ$3)</f>
        <v>0</v>
      </c>
      <c r="FK114" s="45">
        <f>SUMIFS('ATL RAW'!$J:$J,'ATL RAW'!$I:$I,'ATL GA Inventory'!$B114,'ATL RAW'!$L:$L,'ATL GA Inventory'!FK$3)+SUMIFS('ATL CR'!$J:$J,'ATL CR'!$I:$I,'ATL GA Inventory'!$B114,'ATL CR'!$L:$L,'ATL GA Inventory'!FK$3)</f>
        <v>0</v>
      </c>
      <c r="FL114" s="45">
        <f>SUMIFS('ATL RAW'!$J:$J,'ATL RAW'!$I:$I,'ATL GA Inventory'!$B114,'ATL RAW'!$L:$L,'ATL GA Inventory'!FL$3)+SUMIFS('ATL CR'!$J:$J,'ATL CR'!$I:$I,'ATL GA Inventory'!$B114,'ATL CR'!$L:$L,'ATL GA Inventory'!FL$3)</f>
        <v>0</v>
      </c>
      <c r="FM114" s="45">
        <f>SUMIFS('ATL RAW'!$J:$J,'ATL RAW'!$I:$I,'ATL GA Inventory'!$B114,'ATL RAW'!$L:$L,'ATL GA Inventory'!FM$3)+SUMIFS('ATL CR'!$J:$J,'ATL CR'!$I:$I,'ATL GA Inventory'!$B114,'ATL CR'!$L:$L,'ATL GA Inventory'!FM$3)</f>
        <v>0</v>
      </c>
      <c r="FN114" s="45">
        <f>SUMIFS('ATL RAW'!$J:$J,'ATL RAW'!$I:$I,'ATL GA Inventory'!$B114,'ATL RAW'!$L:$L,'ATL GA Inventory'!FN$3)+SUMIFS('ATL CR'!$J:$J,'ATL CR'!$I:$I,'ATL GA Inventory'!$B114,'ATL CR'!$L:$L,'ATL GA Inventory'!FN$3)</f>
        <v>0</v>
      </c>
      <c r="FO114" s="45">
        <f>SUMIFS('ATL RAW'!$J:$J,'ATL RAW'!$I:$I,'ATL GA Inventory'!$B114,'ATL RAW'!$L:$L,'ATL GA Inventory'!FO$3)+SUMIFS('ATL CR'!$J:$J,'ATL CR'!$I:$I,'ATL GA Inventory'!$B114,'ATL CR'!$L:$L,'ATL GA Inventory'!FO$3)</f>
        <v>0</v>
      </c>
      <c r="FP114" s="45">
        <f>SUMIFS('ATL RAW'!$J:$J,'ATL RAW'!$I:$I,'ATL GA Inventory'!$B114,'ATL RAW'!$L:$L,'ATL GA Inventory'!FP$3)+SUMIFS('ATL CR'!$J:$J,'ATL CR'!$I:$I,'ATL GA Inventory'!$B114,'ATL CR'!$L:$L,'ATL GA Inventory'!FP$3)</f>
        <v>0</v>
      </c>
      <c r="FQ114" s="45">
        <f>SUMIFS('ATL RAW'!$J:$J,'ATL RAW'!$I:$I,'ATL GA Inventory'!$B114,'ATL RAW'!$L:$L,'ATL GA Inventory'!FQ$3)+SUMIFS('ATL CR'!$J:$J,'ATL CR'!$I:$I,'ATL GA Inventory'!$B114,'ATL CR'!$L:$L,'ATL GA Inventory'!FQ$3)</f>
        <v>0</v>
      </c>
      <c r="FR114" s="45">
        <f>SUMIFS('ATL RAW'!$J:$J,'ATL RAW'!$I:$I,'ATL GA Inventory'!$B114,'ATL RAW'!$L:$L,'ATL GA Inventory'!FR$3)+SUMIFS('ATL CR'!$J:$J,'ATL CR'!$I:$I,'ATL GA Inventory'!$B114,'ATL CR'!$L:$L,'ATL GA Inventory'!FR$3)</f>
        <v>0</v>
      </c>
      <c r="FS114" s="45">
        <f>SUMIFS('ATL RAW'!$J:$J,'ATL RAW'!$I:$I,'ATL GA Inventory'!$B114,'ATL RAW'!$L:$L,'ATL GA Inventory'!FS$3)+SUMIFS('ATL CR'!$J:$J,'ATL CR'!$I:$I,'ATL GA Inventory'!$B114,'ATL CR'!$L:$L,'ATL GA Inventory'!FS$3)</f>
        <v>0</v>
      </c>
      <c r="FT114" s="45">
        <f>SUMIFS('ATL RAW'!$J:$J,'ATL RAW'!$I:$I,'ATL GA Inventory'!$B114,'ATL RAW'!$L:$L,'ATL GA Inventory'!FT$3)+SUMIFS('ATL CR'!$J:$J,'ATL CR'!$I:$I,'ATL GA Inventory'!$B114,'ATL CR'!$L:$L,'ATL GA Inventory'!FT$3)</f>
        <v>0</v>
      </c>
      <c r="FU114" s="45">
        <f>SUMIFS('ATL RAW'!$J:$J,'ATL RAW'!$I:$I,'ATL GA Inventory'!$B114,'ATL RAW'!$L:$L,'ATL GA Inventory'!FU$3)+SUMIFS('ATL CR'!$J:$J,'ATL CR'!$I:$I,'ATL GA Inventory'!$B114,'ATL CR'!$L:$L,'ATL GA Inventory'!FU$3)</f>
        <v>0</v>
      </c>
      <c r="FV114" s="45">
        <f>SUMIFS('ATL RAW'!$J:$J,'ATL RAW'!$I:$I,'ATL GA Inventory'!$B114,'ATL RAW'!$L:$L,'ATL GA Inventory'!FV$3)+SUMIFS('ATL CR'!$J:$J,'ATL CR'!$I:$I,'ATL GA Inventory'!$B114,'ATL CR'!$L:$L,'ATL GA Inventory'!FV$3)</f>
        <v>0</v>
      </c>
      <c r="FW114" s="45">
        <f>SUMIFS('ATL RAW'!$J:$J,'ATL RAW'!$I:$I,'ATL GA Inventory'!$B114,'ATL RAW'!$L:$L,'ATL GA Inventory'!FW$3)+SUMIFS('ATL CR'!$J:$J,'ATL CR'!$I:$I,'ATL GA Inventory'!$B114,'ATL CR'!$L:$L,'ATL GA Inventory'!FW$3)</f>
        <v>0</v>
      </c>
      <c r="FX114" s="45">
        <f>SUMIFS('ATL RAW'!$J:$J,'ATL RAW'!$I:$I,'ATL GA Inventory'!$B114,'ATL RAW'!$L:$L,'ATL GA Inventory'!FX$3)+SUMIFS('ATL CR'!$J:$J,'ATL CR'!$I:$I,'ATL GA Inventory'!$B114,'ATL CR'!$L:$L,'ATL GA Inventory'!FX$3)</f>
        <v>0</v>
      </c>
      <c r="FY114" s="45">
        <f>SUMIFS('ATL RAW'!$J:$J,'ATL RAW'!$I:$I,'ATL GA Inventory'!$B114,'ATL RAW'!$L:$L,'ATL GA Inventory'!FY$3)+SUMIFS('ATL CR'!$J:$J,'ATL CR'!$I:$I,'ATL GA Inventory'!$B114,'ATL CR'!$L:$L,'ATL GA Inventory'!FY$3)</f>
        <v>0</v>
      </c>
      <c r="FZ114" s="45">
        <f>SUMIFS('ATL RAW'!$J:$J,'ATL RAW'!$I:$I,'ATL GA Inventory'!$B114,'ATL RAW'!$L:$L,'ATL GA Inventory'!FZ$3)+SUMIFS('ATL CR'!$J:$J,'ATL CR'!$I:$I,'ATL GA Inventory'!$B114,'ATL CR'!$L:$L,'ATL GA Inventory'!FZ$3)</f>
        <v>0</v>
      </c>
      <c r="GA114" s="45">
        <f>SUMIFS('ATL RAW'!$J:$J,'ATL RAW'!$I:$I,'ATL GA Inventory'!$B114,'ATL RAW'!$L:$L,'ATL GA Inventory'!GA$3)+SUMIFS('ATL CR'!$J:$J,'ATL CR'!$I:$I,'ATL GA Inventory'!$B114,'ATL CR'!$L:$L,'ATL GA Inventory'!GA$3)</f>
        <v>0</v>
      </c>
      <c r="GB114" s="45">
        <f>SUMIFS('ATL RAW'!$J:$J,'ATL RAW'!$I:$I,'ATL GA Inventory'!$B114,'ATL RAW'!$L:$L,'ATL GA Inventory'!GB$3)+SUMIFS('ATL CR'!$J:$J,'ATL CR'!$I:$I,'ATL GA Inventory'!$B114,'ATL CR'!$L:$L,'ATL GA Inventory'!GB$3)</f>
        <v>0</v>
      </c>
      <c r="GC114" s="45">
        <f>SUMIFS('ATL RAW'!$J:$J,'ATL RAW'!$I:$I,'ATL GA Inventory'!$B114,'ATL RAW'!$L:$L,'ATL GA Inventory'!GC$3)+SUMIFS('ATL CR'!$J:$J,'ATL CR'!$I:$I,'ATL GA Inventory'!$B114,'ATL CR'!$L:$L,'ATL GA Inventory'!GC$3)</f>
        <v>0</v>
      </c>
      <c r="GD114" s="45">
        <f>SUMIFS('ATL RAW'!$J:$J,'ATL RAW'!$I:$I,'ATL GA Inventory'!$B114,'ATL RAW'!$L:$L,'ATL GA Inventory'!GD$3)+SUMIFS('ATL CR'!$J:$J,'ATL CR'!$I:$I,'ATL GA Inventory'!$B114,'ATL CR'!$L:$L,'ATL GA Inventory'!GD$3)</f>
        <v>0</v>
      </c>
      <c r="GE114" s="45">
        <f>SUMIFS('ATL RAW'!$J:$J,'ATL RAW'!$I:$I,'ATL GA Inventory'!$B114,'ATL RAW'!$L:$L,'ATL GA Inventory'!GE$3)+SUMIFS('ATL CR'!$J:$J,'ATL CR'!$I:$I,'ATL GA Inventory'!$B114,'ATL CR'!$L:$L,'ATL GA Inventory'!GE$3)</f>
        <v>0</v>
      </c>
      <c r="GF114" s="45">
        <f>SUMIFS('ATL RAW'!$J:$J,'ATL RAW'!$I:$I,'ATL GA Inventory'!$B114,'ATL RAW'!$L:$L,'ATL GA Inventory'!GF$3)+SUMIFS('ATL CR'!$J:$J,'ATL CR'!$I:$I,'ATL GA Inventory'!$B114,'ATL CR'!$L:$L,'ATL GA Inventory'!GF$3)</f>
        <v>0</v>
      </c>
      <c r="GG114" s="45">
        <f>SUMIFS('ATL RAW'!$J:$J,'ATL RAW'!$I:$I,'ATL GA Inventory'!$B114,'ATL RAW'!$L:$L,'ATL GA Inventory'!GG$3)+SUMIFS('ATL CR'!$J:$J,'ATL CR'!$I:$I,'ATL GA Inventory'!$B114,'ATL CR'!$L:$L,'ATL GA Inventory'!GG$3)</f>
        <v>0</v>
      </c>
      <c r="GH114" s="45">
        <f>SUMIFS('ATL RAW'!$J:$J,'ATL RAW'!$I:$I,'ATL GA Inventory'!$B114,'ATL RAW'!$L:$L,'ATL GA Inventory'!GH$3)+SUMIFS('ATL CR'!$J:$J,'ATL CR'!$I:$I,'ATL GA Inventory'!$B114,'ATL CR'!$L:$L,'ATL GA Inventory'!GH$3)</f>
        <v>0</v>
      </c>
      <c r="GI114" s="45">
        <f>SUMIFS('ATL RAW'!$J:$J,'ATL RAW'!$I:$I,'ATL GA Inventory'!$B114,'ATL RAW'!$L:$L,'ATL GA Inventory'!GI$3)+SUMIFS('ATL CR'!$J:$J,'ATL CR'!$I:$I,'ATL GA Inventory'!$B114,'ATL CR'!$L:$L,'ATL GA Inventory'!GI$3)</f>
        <v>0</v>
      </c>
      <c r="GJ114" s="45">
        <f>SUMIFS('ATL RAW'!$J:$J,'ATL RAW'!$I:$I,'ATL GA Inventory'!$B114,'ATL RAW'!$L:$L,'ATL GA Inventory'!GJ$3)+SUMIFS('ATL CR'!$J:$J,'ATL CR'!$I:$I,'ATL GA Inventory'!$B114,'ATL CR'!$L:$L,'ATL GA Inventory'!GJ$3)</f>
        <v>0</v>
      </c>
      <c r="GK114" s="45">
        <f>SUMIFS('ATL RAW'!$J:$J,'ATL RAW'!$I:$I,'ATL GA Inventory'!$B114,'ATL RAW'!$L:$L,'ATL GA Inventory'!GK$3)+SUMIFS('ATL CR'!$J:$J,'ATL CR'!$I:$I,'ATL GA Inventory'!$B114,'ATL CR'!$L:$L,'ATL GA Inventory'!GK$3)</f>
        <v>0</v>
      </c>
      <c r="GL114" s="45">
        <f>SUMIFS('ATL RAW'!$J:$J,'ATL RAW'!$I:$I,'ATL GA Inventory'!$B114,'ATL RAW'!$L:$L,'ATL GA Inventory'!GL$3)+SUMIFS('ATL CR'!$J:$J,'ATL CR'!$I:$I,'ATL GA Inventory'!$B114,'ATL CR'!$L:$L,'ATL GA Inventory'!GL$3)</f>
        <v>0</v>
      </c>
      <c r="GM114" s="45">
        <f>SUMIFS('ATL RAW'!$J:$J,'ATL RAW'!$I:$I,'ATL GA Inventory'!$B114,'ATL RAW'!$L:$L,'ATL GA Inventory'!GM$3)+SUMIFS('ATL CR'!$J:$J,'ATL CR'!$I:$I,'ATL GA Inventory'!$B114,'ATL CR'!$L:$L,'ATL GA Inventory'!GM$3)</f>
        <v>0</v>
      </c>
      <c r="GN114" s="45">
        <f>SUMIFS('ATL RAW'!$J:$J,'ATL RAW'!$I:$I,'ATL GA Inventory'!$B114,'ATL RAW'!$L:$L,'ATL GA Inventory'!GN$3)+SUMIFS('ATL CR'!$J:$J,'ATL CR'!$I:$I,'ATL GA Inventory'!$B114,'ATL CR'!$L:$L,'ATL GA Inventory'!GN$3)</f>
        <v>0</v>
      </c>
      <c r="GO114" s="45">
        <f>SUMIFS('ATL RAW'!$J:$J,'ATL RAW'!$I:$I,'ATL GA Inventory'!$B114,'ATL RAW'!$L:$L,'ATL GA Inventory'!GO$3)+SUMIFS('ATL CR'!$J:$J,'ATL CR'!$I:$I,'ATL GA Inventory'!$B114,'ATL CR'!$L:$L,'ATL GA Inventory'!GO$3)</f>
        <v>0</v>
      </c>
      <c r="GP114" s="45">
        <f>SUMIFS('ATL RAW'!$J:$J,'ATL RAW'!$I:$I,'ATL GA Inventory'!$B114,'ATL RAW'!$L:$L,'ATL GA Inventory'!GP$3)+SUMIFS('ATL CR'!$J:$J,'ATL CR'!$I:$I,'ATL GA Inventory'!$B114,'ATL CR'!$L:$L,'ATL GA Inventory'!GP$3)</f>
        <v>0</v>
      </c>
      <c r="GQ114" s="45">
        <f>SUMIFS('ATL RAW'!$J:$J,'ATL RAW'!$I:$I,'ATL GA Inventory'!$B114,'ATL RAW'!$L:$L,'ATL GA Inventory'!GQ$3)+SUMIFS('ATL CR'!$J:$J,'ATL CR'!$I:$I,'ATL GA Inventory'!$B114,'ATL CR'!$L:$L,'ATL GA Inventory'!GQ$3)</f>
        <v>0</v>
      </c>
      <c r="GR114" s="45">
        <f>SUMIFS('ATL RAW'!$J:$J,'ATL RAW'!$I:$I,'ATL GA Inventory'!$B114,'ATL RAW'!$L:$L,'ATL GA Inventory'!GR$3)+SUMIFS('ATL CR'!$J:$J,'ATL CR'!$I:$I,'ATL GA Inventory'!$B114,'ATL CR'!$L:$L,'ATL GA Inventory'!GR$3)</f>
        <v>0</v>
      </c>
      <c r="GS114" s="45">
        <f>SUMIFS('ATL RAW'!$J:$J,'ATL RAW'!$I:$I,'ATL GA Inventory'!$B114,'ATL RAW'!$L:$L,'ATL GA Inventory'!GS$3)+SUMIFS('ATL CR'!$J:$J,'ATL CR'!$I:$I,'ATL GA Inventory'!$B114,'ATL CR'!$L:$L,'ATL GA Inventory'!GS$3)</f>
        <v>0</v>
      </c>
      <c r="GT114" s="45">
        <f>SUMIFS('ATL RAW'!$J:$J,'ATL RAW'!$I:$I,'ATL GA Inventory'!$B114,'ATL RAW'!$L:$L,'ATL GA Inventory'!GT$3)+SUMIFS('ATL CR'!$J:$J,'ATL CR'!$I:$I,'ATL GA Inventory'!$B114,'ATL CR'!$L:$L,'ATL GA Inventory'!GT$3)</f>
        <v>0</v>
      </c>
      <c r="GU114" s="45">
        <f>SUMIFS('ATL RAW'!$J:$J,'ATL RAW'!$I:$I,'ATL GA Inventory'!$B114,'ATL RAW'!$L:$L,'ATL GA Inventory'!GU$3)+SUMIFS('ATL CR'!$J:$J,'ATL CR'!$I:$I,'ATL GA Inventory'!$B114,'ATL CR'!$L:$L,'ATL GA Inventory'!GU$3)</f>
        <v>0</v>
      </c>
      <c r="GV114" s="45">
        <f>SUMIFS('ATL RAW'!$J:$J,'ATL RAW'!$I:$I,'ATL GA Inventory'!$B114,'ATL RAW'!$L:$L,'ATL GA Inventory'!GV$3)+SUMIFS('ATL CR'!$J:$J,'ATL CR'!$I:$I,'ATL GA Inventory'!$B114,'ATL CR'!$L:$L,'ATL GA Inventory'!GV$3)</f>
        <v>0</v>
      </c>
      <c r="GW114" s="45">
        <f>SUMIFS('ATL RAW'!$J:$J,'ATL RAW'!$I:$I,'ATL GA Inventory'!$B114,'ATL RAW'!$L:$L,'ATL GA Inventory'!GW$3)+SUMIFS('ATL CR'!$J:$J,'ATL CR'!$I:$I,'ATL GA Inventory'!$B114,'ATL CR'!$L:$L,'ATL GA Inventory'!GW$3)</f>
        <v>0</v>
      </c>
      <c r="GX114" s="45">
        <f>SUMIFS('ATL RAW'!$J:$J,'ATL RAW'!$I:$I,'ATL GA Inventory'!$B114,'ATL RAW'!$L:$L,'ATL GA Inventory'!GX$3)+SUMIFS('ATL CR'!$J:$J,'ATL CR'!$I:$I,'ATL GA Inventory'!$B114,'ATL CR'!$L:$L,'ATL GA Inventory'!GX$3)</f>
        <v>0</v>
      </c>
      <c r="GY114" s="45">
        <f>SUMIFS('ATL RAW'!$J:$J,'ATL RAW'!$I:$I,'ATL GA Inventory'!$B114,'ATL RAW'!$L:$L,'ATL GA Inventory'!GY$3)+SUMIFS('ATL CR'!$J:$J,'ATL CR'!$I:$I,'ATL GA Inventory'!$B114,'ATL CR'!$L:$L,'ATL GA Inventory'!GY$3)</f>
        <v>0</v>
      </c>
    </row>
    <row r="115" spans="1:207">
      <c r="A115" s="43" t="s">
        <v>8123</v>
      </c>
      <c r="B115" s="43">
        <f t="shared" si="14"/>
        <v>46206127</v>
      </c>
      <c r="C115" s="43" t="str">
        <f t="shared" si="14"/>
        <v>Q.PEAK DUO BLK G6P+</v>
      </c>
      <c r="D115" s="44" t="str">
        <f t="shared" si="14"/>
        <v>335</v>
      </c>
      <c r="E115" s="45">
        <f>SUMIFS('ATL RAW'!$J:$J,'ATL RAW'!$I:$I,'ATL GA Inventory'!$B115,'ATL RAW'!$L:$L,'ATL GA Inventory'!E$3)+SUMIFS('ATL CR'!$J:$J,'ATL CR'!$I:$I,'ATL GA Inventory'!$B115,'ATL CR'!$L:$L,'ATL GA Inventory'!E$3)</f>
        <v>0</v>
      </c>
      <c r="F115" s="45">
        <f>SUMIFS('ATL RAW'!$J:$J,'ATL RAW'!$I:$I,'ATL GA Inventory'!$B115,'ATL RAW'!$L:$L,'ATL GA Inventory'!F$3)+SUMIFS('ATL CR'!$J:$J,'ATL CR'!$I:$I,'ATL GA Inventory'!$B115,'ATL CR'!$L:$L,'ATL GA Inventory'!F$3)</f>
        <v>0</v>
      </c>
      <c r="G115" s="45">
        <f>SUMIFS('ATL RAW'!$J:$J,'ATL RAW'!$I:$I,'ATL GA Inventory'!$B115,'ATL RAW'!$L:$L,'ATL GA Inventory'!G$3)+SUMIFS('ATL CR'!$J:$J,'ATL CR'!$I:$I,'ATL GA Inventory'!$B115,'ATL CR'!$L:$L,'ATL GA Inventory'!G$3)</f>
        <v>0</v>
      </c>
      <c r="H115" s="45">
        <f>SUMIFS('ATL RAW'!$J:$J,'ATL RAW'!$I:$I,'ATL GA Inventory'!$B115,'ATL RAW'!$L:$L,'ATL GA Inventory'!H$3)+SUMIFS('ATL CR'!$J:$J,'ATL CR'!$I:$I,'ATL GA Inventory'!$B115,'ATL CR'!$L:$L,'ATL GA Inventory'!H$3)</f>
        <v>0</v>
      </c>
      <c r="I115" s="45">
        <f>SUMIFS('ATL RAW'!$J:$J,'ATL RAW'!$I:$I,'ATL GA Inventory'!$B115,'ATL RAW'!$L:$L,'ATL GA Inventory'!I$3)+SUMIFS('ATL CR'!$J:$J,'ATL CR'!$I:$I,'ATL GA Inventory'!$B115,'ATL CR'!$L:$L,'ATL GA Inventory'!I$3)</f>
        <v>0</v>
      </c>
      <c r="J115" s="45">
        <f>SUMIFS('ATL RAW'!$J:$J,'ATL RAW'!$I:$I,'ATL GA Inventory'!$B115,'ATL RAW'!$L:$L,'ATL GA Inventory'!J$3)+SUMIFS('ATL CR'!$J:$J,'ATL CR'!$I:$I,'ATL GA Inventory'!$B115,'ATL CR'!$L:$L,'ATL GA Inventory'!J$3)</f>
        <v>0</v>
      </c>
      <c r="K115" s="45">
        <f>SUMIFS('ATL RAW'!$J:$J,'ATL RAW'!$I:$I,'ATL GA Inventory'!$B115,'ATL RAW'!$L:$L,'ATL GA Inventory'!K$3)+SUMIFS('ATL CR'!$J:$J,'ATL CR'!$I:$I,'ATL GA Inventory'!$B115,'ATL CR'!$L:$L,'ATL GA Inventory'!K$3)</f>
        <v>0</v>
      </c>
      <c r="L115" s="45">
        <f>SUMIFS('ATL RAW'!$J:$J,'ATL RAW'!$I:$I,'ATL GA Inventory'!$B115,'ATL RAW'!$L:$L,'ATL GA Inventory'!L$3)+SUMIFS('ATL CR'!$J:$J,'ATL CR'!$I:$I,'ATL GA Inventory'!$B115,'ATL CR'!$L:$L,'ATL GA Inventory'!L$3)</f>
        <v>0</v>
      </c>
      <c r="M115" s="45">
        <f>SUMIFS('ATL RAW'!$J:$J,'ATL RAW'!$I:$I,'ATL GA Inventory'!$B115,'ATL RAW'!$L:$L,'ATL GA Inventory'!M$3)+SUMIFS('ATL CR'!$J:$J,'ATL CR'!$I:$I,'ATL GA Inventory'!$B115,'ATL CR'!$L:$L,'ATL GA Inventory'!M$3)</f>
        <v>0</v>
      </c>
      <c r="N115" s="45">
        <f>SUMIFS('ATL RAW'!$J:$J,'ATL RAW'!$I:$I,'ATL GA Inventory'!$B115,'ATL RAW'!$L:$L,'ATL GA Inventory'!N$3)+SUMIFS('ATL CR'!$J:$J,'ATL CR'!$I:$I,'ATL GA Inventory'!$B115,'ATL CR'!$L:$L,'ATL GA Inventory'!N$3)</f>
        <v>0</v>
      </c>
      <c r="O115" s="45">
        <f>SUMIFS('ATL RAW'!$J:$J,'ATL RAW'!$I:$I,'ATL GA Inventory'!$B115,'ATL RAW'!$L:$L,'ATL GA Inventory'!O$3)+SUMIFS('ATL CR'!$J:$J,'ATL CR'!$I:$I,'ATL GA Inventory'!$B115,'ATL CR'!$L:$L,'ATL GA Inventory'!O$3)</f>
        <v>0</v>
      </c>
      <c r="P115" s="45">
        <f>SUMIFS('ATL RAW'!$J:$J,'ATL RAW'!$I:$I,'ATL GA Inventory'!$B115,'ATL RAW'!$L:$L,'ATL GA Inventory'!P$3)+SUMIFS('ATL CR'!$J:$J,'ATL CR'!$I:$I,'ATL GA Inventory'!$B115,'ATL CR'!$L:$L,'ATL GA Inventory'!P$3)</f>
        <v>0</v>
      </c>
      <c r="Q115" s="45">
        <f>SUMIFS('ATL RAW'!$J:$J,'ATL RAW'!$I:$I,'ATL GA Inventory'!$B115,'ATL RAW'!$L:$L,'ATL GA Inventory'!Q$3)+SUMIFS('ATL CR'!$J:$J,'ATL CR'!$I:$I,'ATL GA Inventory'!$B115,'ATL CR'!$L:$L,'ATL GA Inventory'!Q$3)</f>
        <v>0</v>
      </c>
      <c r="R115" s="45">
        <f>SUMIFS('ATL RAW'!$J:$J,'ATL RAW'!$I:$I,'ATL GA Inventory'!$B115,'ATL RAW'!$L:$L,'ATL GA Inventory'!R$3)+SUMIFS('ATL CR'!$J:$J,'ATL CR'!$I:$I,'ATL GA Inventory'!$B115,'ATL CR'!$L:$L,'ATL GA Inventory'!R$3)</f>
        <v>0</v>
      </c>
      <c r="S115" s="45">
        <f>SUMIFS('ATL RAW'!$J:$J,'ATL RAW'!$I:$I,'ATL GA Inventory'!$B115,'ATL RAW'!$L:$L,'ATL GA Inventory'!S$3)+SUMIFS('ATL CR'!$J:$J,'ATL CR'!$I:$I,'ATL GA Inventory'!$B115,'ATL CR'!$L:$L,'ATL GA Inventory'!S$3)</f>
        <v>0</v>
      </c>
      <c r="T115" s="45">
        <f>SUMIFS('ATL RAW'!$J:$J,'ATL RAW'!$I:$I,'ATL GA Inventory'!$B115,'ATL RAW'!$L:$L,'ATL GA Inventory'!T$3)+SUMIFS('ATL CR'!$J:$J,'ATL CR'!$I:$I,'ATL GA Inventory'!$B115,'ATL CR'!$L:$L,'ATL GA Inventory'!T$3)</f>
        <v>0</v>
      </c>
      <c r="U115" s="45">
        <f>SUMIFS('ATL RAW'!$J:$J,'ATL RAW'!$I:$I,'ATL GA Inventory'!$B115,'ATL RAW'!$L:$L,'ATL GA Inventory'!U$3)+SUMIFS('ATL CR'!$J:$J,'ATL CR'!$I:$I,'ATL GA Inventory'!$B115,'ATL CR'!$L:$L,'ATL GA Inventory'!U$3)</f>
        <v>0</v>
      </c>
      <c r="V115" s="45">
        <f>SUMIFS('ATL RAW'!$J:$J,'ATL RAW'!$I:$I,'ATL GA Inventory'!$B115,'ATL RAW'!$L:$L,'ATL GA Inventory'!V$3)+SUMIFS('ATL CR'!$J:$J,'ATL CR'!$I:$I,'ATL GA Inventory'!$B115,'ATL CR'!$L:$L,'ATL GA Inventory'!V$3)</f>
        <v>0</v>
      </c>
      <c r="W115" s="45">
        <f>SUMIFS('ATL RAW'!$J:$J,'ATL RAW'!$I:$I,'ATL GA Inventory'!$B115,'ATL RAW'!$L:$L,'ATL GA Inventory'!W$3)+SUMIFS('ATL CR'!$J:$J,'ATL CR'!$I:$I,'ATL GA Inventory'!$B115,'ATL CR'!$L:$L,'ATL GA Inventory'!W$3)</f>
        <v>0</v>
      </c>
      <c r="X115" s="45">
        <f>SUMIFS('ATL RAW'!$J:$J,'ATL RAW'!$I:$I,'ATL GA Inventory'!$B115,'ATL RAW'!$L:$L,'ATL GA Inventory'!X$3)+SUMIFS('ATL CR'!$J:$J,'ATL CR'!$I:$I,'ATL GA Inventory'!$B115,'ATL CR'!$L:$L,'ATL GA Inventory'!X$3)</f>
        <v>0</v>
      </c>
      <c r="Y115" s="45">
        <f>SUMIFS('ATL RAW'!$J:$J,'ATL RAW'!$I:$I,'ATL GA Inventory'!$B115,'ATL RAW'!$L:$L,'ATL GA Inventory'!Y$3)+SUMIFS('ATL CR'!$J:$J,'ATL CR'!$I:$I,'ATL GA Inventory'!$B115,'ATL CR'!$L:$L,'ATL GA Inventory'!Y$3)</f>
        <v>0</v>
      </c>
      <c r="Z115" s="45">
        <f>SUMIFS('ATL RAW'!$J:$J,'ATL RAW'!$I:$I,'ATL GA Inventory'!$B115,'ATL RAW'!$L:$L,'ATL GA Inventory'!Z$3)+SUMIFS('ATL CR'!$J:$J,'ATL CR'!$I:$I,'ATL GA Inventory'!$B115,'ATL CR'!$L:$L,'ATL GA Inventory'!Z$3)</f>
        <v>0</v>
      </c>
      <c r="AA115" s="45">
        <f>SUMIFS('ATL RAW'!$J:$J,'ATL RAW'!$I:$I,'ATL GA Inventory'!$B115,'ATL RAW'!$L:$L,'ATL GA Inventory'!AA$3)+SUMIFS('ATL CR'!$J:$J,'ATL CR'!$I:$I,'ATL GA Inventory'!$B115,'ATL CR'!$L:$L,'ATL GA Inventory'!AA$3)</f>
        <v>0</v>
      </c>
      <c r="AB115" s="45">
        <f>SUMIFS('ATL RAW'!$J:$J,'ATL RAW'!$I:$I,'ATL GA Inventory'!$B115,'ATL RAW'!$L:$L,'ATL GA Inventory'!AB$3)+SUMIFS('ATL CR'!$J:$J,'ATL CR'!$I:$I,'ATL GA Inventory'!$B115,'ATL CR'!$L:$L,'ATL GA Inventory'!AB$3)</f>
        <v>0</v>
      </c>
      <c r="AC115" s="45">
        <f>SUMIFS('ATL RAW'!$J:$J,'ATL RAW'!$I:$I,'ATL GA Inventory'!$B115,'ATL RAW'!$L:$L,'ATL GA Inventory'!AC$3)+SUMIFS('ATL CR'!$J:$J,'ATL CR'!$I:$I,'ATL GA Inventory'!$B115,'ATL CR'!$L:$L,'ATL GA Inventory'!AC$3)</f>
        <v>0</v>
      </c>
      <c r="AD115" s="45">
        <f>SUMIFS('ATL RAW'!$J:$J,'ATL RAW'!$I:$I,'ATL GA Inventory'!$B115,'ATL RAW'!$L:$L,'ATL GA Inventory'!AD$3)+SUMIFS('ATL CR'!$J:$J,'ATL CR'!$I:$I,'ATL GA Inventory'!$B115,'ATL CR'!$L:$L,'ATL GA Inventory'!AD$3)</f>
        <v>0</v>
      </c>
      <c r="AE115" s="45">
        <f>SUMIFS('ATL RAW'!$J:$J,'ATL RAW'!$I:$I,'ATL GA Inventory'!$B115,'ATL RAW'!$L:$L,'ATL GA Inventory'!AE$3)+SUMIFS('ATL CR'!$J:$J,'ATL CR'!$I:$I,'ATL GA Inventory'!$B115,'ATL CR'!$L:$L,'ATL GA Inventory'!AE$3)</f>
        <v>0</v>
      </c>
      <c r="AF115" s="45">
        <f>SUMIFS('ATL RAW'!$J:$J,'ATL RAW'!$I:$I,'ATL GA Inventory'!$B115,'ATL RAW'!$L:$L,'ATL GA Inventory'!AF$3)+SUMIFS('ATL CR'!$J:$J,'ATL CR'!$I:$I,'ATL GA Inventory'!$B115,'ATL CR'!$L:$L,'ATL GA Inventory'!AF$3)</f>
        <v>0</v>
      </c>
      <c r="AG115" s="45">
        <f>SUMIFS('ATL RAW'!$J:$J,'ATL RAW'!$I:$I,'ATL GA Inventory'!$B115,'ATL RAW'!$L:$L,'ATL GA Inventory'!AG$3)+SUMIFS('ATL CR'!$J:$J,'ATL CR'!$I:$I,'ATL GA Inventory'!$B115,'ATL CR'!$L:$L,'ATL GA Inventory'!AG$3)</f>
        <v>0</v>
      </c>
      <c r="AH115" s="45">
        <f>SUMIFS('ATL RAW'!$J:$J,'ATL RAW'!$I:$I,'ATL GA Inventory'!$B115,'ATL RAW'!$L:$L,'ATL GA Inventory'!AH$3)+SUMIFS('ATL CR'!$J:$J,'ATL CR'!$I:$I,'ATL GA Inventory'!$B115,'ATL CR'!$L:$L,'ATL GA Inventory'!AH$3)</f>
        <v>0</v>
      </c>
      <c r="AI115" s="45">
        <f>SUMIFS('ATL RAW'!$J:$J,'ATL RAW'!$I:$I,'ATL GA Inventory'!$B115,'ATL RAW'!$L:$L,'ATL GA Inventory'!AI$3)+SUMIFS('ATL CR'!$J:$J,'ATL CR'!$I:$I,'ATL GA Inventory'!$B115,'ATL CR'!$L:$L,'ATL GA Inventory'!AI$3)</f>
        <v>0</v>
      </c>
      <c r="AJ115" s="45">
        <f>SUMIFS('ATL RAW'!$J:$J,'ATL RAW'!$I:$I,'ATL GA Inventory'!$B115,'ATL RAW'!$L:$L,'ATL GA Inventory'!AJ$3)+SUMIFS('ATL CR'!$J:$J,'ATL CR'!$I:$I,'ATL GA Inventory'!$B115,'ATL CR'!$L:$L,'ATL GA Inventory'!AJ$3)</f>
        <v>0</v>
      </c>
      <c r="AK115" s="45">
        <f>SUMIFS('ATL RAW'!$J:$J,'ATL RAW'!$I:$I,'ATL GA Inventory'!$B115,'ATL RAW'!$L:$L,'ATL GA Inventory'!AK$3)+SUMIFS('ATL CR'!$J:$J,'ATL CR'!$I:$I,'ATL GA Inventory'!$B115,'ATL CR'!$L:$L,'ATL GA Inventory'!AK$3)</f>
        <v>0</v>
      </c>
      <c r="AL115" s="45">
        <f>SUMIFS('ATL RAW'!$J:$J,'ATL RAW'!$I:$I,'ATL GA Inventory'!$B115,'ATL RAW'!$L:$L,'ATL GA Inventory'!AL$3)+SUMIFS('ATL CR'!$J:$J,'ATL CR'!$I:$I,'ATL GA Inventory'!$B115,'ATL CR'!$L:$L,'ATL GA Inventory'!AL$3)</f>
        <v>0</v>
      </c>
      <c r="AM115" s="45">
        <f>SUMIFS('ATL RAW'!$J:$J,'ATL RAW'!$I:$I,'ATL GA Inventory'!$B115,'ATL RAW'!$L:$L,'ATL GA Inventory'!AM$3)+SUMIFS('ATL CR'!$J:$J,'ATL CR'!$I:$I,'ATL GA Inventory'!$B115,'ATL CR'!$L:$L,'ATL GA Inventory'!AM$3)</f>
        <v>0</v>
      </c>
      <c r="AN115" s="45">
        <f>SUMIFS('ATL RAW'!$J:$J,'ATL RAW'!$I:$I,'ATL GA Inventory'!$B115,'ATL RAW'!$L:$L,'ATL GA Inventory'!AN$3)+SUMIFS('ATL CR'!$J:$J,'ATL CR'!$I:$I,'ATL GA Inventory'!$B115,'ATL CR'!$L:$L,'ATL GA Inventory'!AN$3)</f>
        <v>0</v>
      </c>
      <c r="AO115" s="45">
        <f>SUMIFS('ATL RAW'!$J:$J,'ATL RAW'!$I:$I,'ATL GA Inventory'!$B115,'ATL RAW'!$L:$L,'ATL GA Inventory'!AO$3)+SUMIFS('ATL CR'!$J:$J,'ATL CR'!$I:$I,'ATL GA Inventory'!$B115,'ATL CR'!$L:$L,'ATL GA Inventory'!AO$3)</f>
        <v>0</v>
      </c>
      <c r="AP115" s="45">
        <f>SUMIFS('ATL RAW'!$J:$J,'ATL RAW'!$I:$I,'ATL GA Inventory'!$B115,'ATL RAW'!$L:$L,'ATL GA Inventory'!AP$3)+SUMIFS('ATL CR'!$J:$J,'ATL CR'!$I:$I,'ATL GA Inventory'!$B115,'ATL CR'!$L:$L,'ATL GA Inventory'!AP$3)</f>
        <v>0</v>
      </c>
      <c r="AQ115" s="45">
        <f>SUMIFS('ATL RAW'!$J:$J,'ATL RAW'!$I:$I,'ATL GA Inventory'!$B115,'ATL RAW'!$L:$L,'ATL GA Inventory'!AQ$3)+SUMIFS('ATL CR'!$J:$J,'ATL CR'!$I:$I,'ATL GA Inventory'!$B115,'ATL CR'!$L:$L,'ATL GA Inventory'!AQ$3)</f>
        <v>0</v>
      </c>
      <c r="AR115" s="45">
        <f>SUMIFS('ATL RAW'!$J:$J,'ATL RAW'!$I:$I,'ATL GA Inventory'!$B115,'ATL RAW'!$L:$L,'ATL GA Inventory'!AR$3)+SUMIFS('ATL CR'!$J:$J,'ATL CR'!$I:$I,'ATL GA Inventory'!$B115,'ATL CR'!$L:$L,'ATL GA Inventory'!AR$3)</f>
        <v>0</v>
      </c>
      <c r="AS115" s="45">
        <f>SUMIFS('ATL RAW'!$J:$J,'ATL RAW'!$I:$I,'ATL GA Inventory'!$B115,'ATL RAW'!$L:$L,'ATL GA Inventory'!AS$3)+SUMIFS('ATL CR'!$J:$J,'ATL CR'!$I:$I,'ATL GA Inventory'!$B115,'ATL CR'!$L:$L,'ATL GA Inventory'!AS$3)</f>
        <v>0</v>
      </c>
      <c r="AT115" s="45">
        <f>SUMIFS('ATL RAW'!$J:$J,'ATL RAW'!$I:$I,'ATL GA Inventory'!$B115,'ATL RAW'!$L:$L,'ATL GA Inventory'!AT$3)+SUMIFS('ATL CR'!$J:$J,'ATL CR'!$I:$I,'ATL GA Inventory'!$B115,'ATL CR'!$L:$L,'ATL GA Inventory'!AT$3)</f>
        <v>0</v>
      </c>
      <c r="AU115" s="45">
        <f>SUMIFS('ATL RAW'!$J:$J,'ATL RAW'!$I:$I,'ATL GA Inventory'!$B115,'ATL RAW'!$L:$L,'ATL GA Inventory'!AU$3)+SUMIFS('ATL CR'!$J:$J,'ATL CR'!$I:$I,'ATL GA Inventory'!$B115,'ATL CR'!$L:$L,'ATL GA Inventory'!AU$3)</f>
        <v>0</v>
      </c>
      <c r="AV115" s="45">
        <f>SUMIFS('ATL RAW'!$J:$J,'ATL RAW'!$I:$I,'ATL GA Inventory'!$B115,'ATL RAW'!$L:$L,'ATL GA Inventory'!AV$3)+SUMIFS('ATL CR'!$J:$J,'ATL CR'!$I:$I,'ATL GA Inventory'!$B115,'ATL CR'!$L:$L,'ATL GA Inventory'!AV$3)</f>
        <v>0</v>
      </c>
      <c r="AW115" s="45">
        <f>SUMIFS('ATL RAW'!$J:$J,'ATL RAW'!$I:$I,'ATL GA Inventory'!$B115,'ATL RAW'!$L:$L,'ATL GA Inventory'!AW$3)+SUMIFS('ATL CR'!$J:$J,'ATL CR'!$I:$I,'ATL GA Inventory'!$B115,'ATL CR'!$L:$L,'ATL GA Inventory'!AW$3)</f>
        <v>0</v>
      </c>
      <c r="AX115" s="45">
        <f>SUMIFS('ATL RAW'!$J:$J,'ATL RAW'!$I:$I,'ATL GA Inventory'!$B115,'ATL RAW'!$L:$L,'ATL GA Inventory'!AX$3)+SUMIFS('ATL CR'!$J:$J,'ATL CR'!$I:$I,'ATL GA Inventory'!$B115,'ATL CR'!$L:$L,'ATL GA Inventory'!AX$3)</f>
        <v>0</v>
      </c>
      <c r="AY115" s="45">
        <f>SUMIFS('ATL RAW'!$J:$J,'ATL RAW'!$I:$I,'ATL GA Inventory'!$B115,'ATL RAW'!$L:$L,'ATL GA Inventory'!AY$3)+SUMIFS('ATL CR'!$J:$J,'ATL CR'!$I:$I,'ATL GA Inventory'!$B115,'ATL CR'!$L:$L,'ATL GA Inventory'!AY$3)</f>
        <v>0</v>
      </c>
      <c r="AZ115" s="45">
        <f>SUMIFS('ATL RAW'!$J:$J,'ATL RAW'!$I:$I,'ATL GA Inventory'!$B115,'ATL RAW'!$L:$L,'ATL GA Inventory'!AZ$3)+SUMIFS('ATL CR'!$J:$J,'ATL CR'!$I:$I,'ATL GA Inventory'!$B115,'ATL CR'!$L:$L,'ATL GA Inventory'!AZ$3)</f>
        <v>0</v>
      </c>
      <c r="BA115" s="45">
        <f>SUMIFS('ATL RAW'!$J:$J,'ATL RAW'!$I:$I,'ATL GA Inventory'!$B115,'ATL RAW'!$L:$L,'ATL GA Inventory'!BA$3)+SUMIFS('ATL CR'!$J:$J,'ATL CR'!$I:$I,'ATL GA Inventory'!$B115,'ATL CR'!$L:$L,'ATL GA Inventory'!BA$3)</f>
        <v>0</v>
      </c>
      <c r="BB115" s="45">
        <f>SUMIFS('ATL RAW'!$J:$J,'ATL RAW'!$I:$I,'ATL GA Inventory'!$B115,'ATL RAW'!$L:$L,'ATL GA Inventory'!BB$3)+SUMIFS('ATL CR'!$J:$J,'ATL CR'!$I:$I,'ATL GA Inventory'!$B115,'ATL CR'!$L:$L,'ATL GA Inventory'!BB$3)</f>
        <v>0</v>
      </c>
      <c r="BC115" s="45">
        <f>SUMIFS('ATL RAW'!$J:$J,'ATL RAW'!$I:$I,'ATL GA Inventory'!$B115,'ATL RAW'!$L:$L,'ATL GA Inventory'!BC$3)+SUMIFS('ATL CR'!$J:$J,'ATL CR'!$I:$I,'ATL GA Inventory'!$B115,'ATL CR'!$L:$L,'ATL GA Inventory'!BC$3)</f>
        <v>0</v>
      </c>
      <c r="BD115" s="45">
        <f>SUMIFS('ATL RAW'!$J:$J,'ATL RAW'!$I:$I,'ATL GA Inventory'!$B115,'ATL RAW'!$L:$L,'ATL GA Inventory'!BD$3)+SUMIFS('ATL CR'!$J:$J,'ATL CR'!$I:$I,'ATL GA Inventory'!$B115,'ATL CR'!$L:$L,'ATL GA Inventory'!BD$3)</f>
        <v>0</v>
      </c>
      <c r="BE115" s="45">
        <f>SUMIFS('ATL RAW'!$J:$J,'ATL RAW'!$I:$I,'ATL GA Inventory'!$B115,'ATL RAW'!$L:$L,'ATL GA Inventory'!BE$3)+SUMIFS('ATL CR'!$J:$J,'ATL CR'!$I:$I,'ATL GA Inventory'!$B115,'ATL CR'!$L:$L,'ATL GA Inventory'!BE$3)</f>
        <v>0</v>
      </c>
      <c r="BF115" s="45">
        <f>SUMIFS('ATL RAW'!$J:$J,'ATL RAW'!$I:$I,'ATL GA Inventory'!$B115,'ATL RAW'!$L:$L,'ATL GA Inventory'!BF$3)+SUMIFS('ATL CR'!$J:$J,'ATL CR'!$I:$I,'ATL GA Inventory'!$B115,'ATL CR'!$L:$L,'ATL GA Inventory'!BF$3)</f>
        <v>0</v>
      </c>
      <c r="BG115" s="45">
        <f>SUMIFS('ATL RAW'!$J:$J,'ATL RAW'!$I:$I,'ATL GA Inventory'!$B115,'ATL RAW'!$L:$L,'ATL GA Inventory'!BG$3)+SUMIFS('ATL CR'!$J:$J,'ATL CR'!$I:$I,'ATL GA Inventory'!$B115,'ATL CR'!$L:$L,'ATL GA Inventory'!BG$3)</f>
        <v>0</v>
      </c>
      <c r="BH115" s="45">
        <f>SUMIFS('ATL RAW'!$J:$J,'ATL RAW'!$I:$I,'ATL GA Inventory'!$B115,'ATL RAW'!$L:$L,'ATL GA Inventory'!BH$3)+SUMIFS('ATL CR'!$J:$J,'ATL CR'!$I:$I,'ATL GA Inventory'!$B115,'ATL CR'!$L:$L,'ATL GA Inventory'!BH$3)</f>
        <v>0</v>
      </c>
      <c r="BI115" s="45">
        <f>SUMIFS('ATL RAW'!$J:$J,'ATL RAW'!$I:$I,'ATL GA Inventory'!$B115,'ATL RAW'!$L:$L,'ATL GA Inventory'!BI$3)+SUMIFS('ATL CR'!$J:$J,'ATL CR'!$I:$I,'ATL GA Inventory'!$B115,'ATL CR'!$L:$L,'ATL GA Inventory'!BI$3)</f>
        <v>0</v>
      </c>
      <c r="BJ115" s="45">
        <f>SUMIFS('ATL RAW'!$J:$J,'ATL RAW'!$I:$I,'ATL GA Inventory'!$B115,'ATL RAW'!$L:$L,'ATL GA Inventory'!BJ$3)+SUMIFS('ATL CR'!$J:$J,'ATL CR'!$I:$I,'ATL GA Inventory'!$B115,'ATL CR'!$L:$L,'ATL GA Inventory'!BJ$3)</f>
        <v>0</v>
      </c>
      <c r="BK115" s="45">
        <f>SUMIFS('ATL RAW'!$J:$J,'ATL RAW'!$I:$I,'ATL GA Inventory'!$B115,'ATL RAW'!$L:$L,'ATL GA Inventory'!BK$3)+SUMIFS('ATL CR'!$J:$J,'ATL CR'!$I:$I,'ATL GA Inventory'!$B115,'ATL CR'!$L:$L,'ATL GA Inventory'!BK$3)</f>
        <v>0</v>
      </c>
      <c r="BL115" s="45">
        <f>SUMIFS('ATL RAW'!$J:$J,'ATL RAW'!$I:$I,'ATL GA Inventory'!$B115,'ATL RAW'!$L:$L,'ATL GA Inventory'!BL$3)+SUMIFS('ATL CR'!$J:$J,'ATL CR'!$I:$I,'ATL GA Inventory'!$B115,'ATL CR'!$L:$L,'ATL GA Inventory'!BL$3)</f>
        <v>0</v>
      </c>
      <c r="BM115" s="45">
        <f>SUMIFS('ATL RAW'!$J:$J,'ATL RAW'!$I:$I,'ATL GA Inventory'!$B115,'ATL RAW'!$L:$L,'ATL GA Inventory'!BM$3)+SUMIFS('ATL CR'!$J:$J,'ATL CR'!$I:$I,'ATL GA Inventory'!$B115,'ATL CR'!$L:$L,'ATL GA Inventory'!BM$3)</f>
        <v>0</v>
      </c>
      <c r="BN115" s="45">
        <f>SUMIFS('ATL RAW'!$J:$J,'ATL RAW'!$I:$I,'ATL GA Inventory'!$B115,'ATL RAW'!$L:$L,'ATL GA Inventory'!BN$3)+SUMIFS('ATL CR'!$J:$J,'ATL CR'!$I:$I,'ATL GA Inventory'!$B115,'ATL CR'!$L:$L,'ATL GA Inventory'!BN$3)</f>
        <v>0</v>
      </c>
      <c r="BO115" s="45">
        <f>SUMIFS('ATL RAW'!$J:$J,'ATL RAW'!$I:$I,'ATL GA Inventory'!$B115,'ATL RAW'!$L:$L,'ATL GA Inventory'!BO$3)+SUMIFS('ATL CR'!$J:$J,'ATL CR'!$I:$I,'ATL GA Inventory'!$B115,'ATL CR'!$L:$L,'ATL GA Inventory'!BO$3)</f>
        <v>0</v>
      </c>
      <c r="BP115" s="45">
        <f>SUMIFS('ATL RAW'!$J:$J,'ATL RAW'!$I:$I,'ATL GA Inventory'!$B115,'ATL RAW'!$L:$L,'ATL GA Inventory'!BP$3)+SUMIFS('ATL CR'!$J:$J,'ATL CR'!$I:$I,'ATL GA Inventory'!$B115,'ATL CR'!$L:$L,'ATL GA Inventory'!BP$3)</f>
        <v>0</v>
      </c>
      <c r="BQ115" s="45">
        <f>SUMIFS('ATL RAW'!$J:$J,'ATL RAW'!$I:$I,'ATL GA Inventory'!$B115,'ATL RAW'!$L:$L,'ATL GA Inventory'!BQ$3)+SUMIFS('ATL CR'!$J:$J,'ATL CR'!$I:$I,'ATL GA Inventory'!$B115,'ATL CR'!$L:$L,'ATL GA Inventory'!BQ$3)</f>
        <v>0</v>
      </c>
      <c r="BR115" s="45">
        <f>SUMIFS('ATL RAW'!$J:$J,'ATL RAW'!$I:$I,'ATL GA Inventory'!$B115,'ATL RAW'!$L:$L,'ATL GA Inventory'!BR$3)+SUMIFS('ATL CR'!$J:$J,'ATL CR'!$I:$I,'ATL GA Inventory'!$B115,'ATL CR'!$L:$L,'ATL GA Inventory'!BR$3)</f>
        <v>0</v>
      </c>
      <c r="BS115" s="45">
        <f>SUMIFS('ATL RAW'!$J:$J,'ATL RAW'!$I:$I,'ATL GA Inventory'!$B115,'ATL RAW'!$L:$L,'ATL GA Inventory'!BS$3)+SUMIFS('ATL CR'!$J:$J,'ATL CR'!$I:$I,'ATL GA Inventory'!$B115,'ATL CR'!$L:$L,'ATL GA Inventory'!BS$3)</f>
        <v>0</v>
      </c>
      <c r="BT115" s="45">
        <f>SUMIFS('ATL RAW'!$J:$J,'ATL RAW'!$I:$I,'ATL GA Inventory'!$B115,'ATL RAW'!$L:$L,'ATL GA Inventory'!BT$3)+SUMIFS('ATL CR'!$J:$J,'ATL CR'!$I:$I,'ATL GA Inventory'!$B115,'ATL CR'!$L:$L,'ATL GA Inventory'!BT$3)</f>
        <v>0</v>
      </c>
      <c r="BU115" s="45">
        <f>SUMIFS('ATL RAW'!$J:$J,'ATL RAW'!$I:$I,'ATL GA Inventory'!$B115,'ATL RAW'!$L:$L,'ATL GA Inventory'!BU$3)+SUMIFS('ATL CR'!$J:$J,'ATL CR'!$I:$I,'ATL GA Inventory'!$B115,'ATL CR'!$L:$L,'ATL GA Inventory'!BU$3)</f>
        <v>0</v>
      </c>
      <c r="BV115" s="45">
        <f>SUMIFS('ATL RAW'!$J:$J,'ATL RAW'!$I:$I,'ATL GA Inventory'!$B115,'ATL RAW'!$L:$L,'ATL GA Inventory'!BV$3)+SUMIFS('ATL CR'!$J:$J,'ATL CR'!$I:$I,'ATL GA Inventory'!$B115,'ATL CR'!$L:$L,'ATL GA Inventory'!BV$3)</f>
        <v>0</v>
      </c>
      <c r="BW115" s="45">
        <f>SUMIFS('ATL RAW'!$J:$J,'ATL RAW'!$I:$I,'ATL GA Inventory'!$B115,'ATL RAW'!$L:$L,'ATL GA Inventory'!BW$3)+SUMIFS('ATL CR'!$J:$J,'ATL CR'!$I:$I,'ATL GA Inventory'!$B115,'ATL CR'!$L:$L,'ATL GA Inventory'!BW$3)</f>
        <v>0</v>
      </c>
      <c r="BX115" s="45">
        <f>SUMIFS('ATL RAW'!$J:$J,'ATL RAW'!$I:$I,'ATL GA Inventory'!$B115,'ATL RAW'!$L:$L,'ATL GA Inventory'!BX$3)+SUMIFS('ATL CR'!$J:$J,'ATL CR'!$I:$I,'ATL GA Inventory'!$B115,'ATL CR'!$L:$L,'ATL GA Inventory'!BX$3)</f>
        <v>0</v>
      </c>
      <c r="BY115" s="45">
        <f>SUMIFS('ATL RAW'!$J:$J,'ATL RAW'!$I:$I,'ATL GA Inventory'!$B115,'ATL RAW'!$L:$L,'ATL GA Inventory'!BY$3)+SUMIFS('ATL CR'!$J:$J,'ATL CR'!$I:$I,'ATL GA Inventory'!$B115,'ATL CR'!$L:$L,'ATL GA Inventory'!BY$3)</f>
        <v>0</v>
      </c>
      <c r="BZ115" s="45">
        <f>SUMIFS('ATL RAW'!$J:$J,'ATL RAW'!$I:$I,'ATL GA Inventory'!$B115,'ATL RAW'!$L:$L,'ATL GA Inventory'!BZ$3)+SUMIFS('ATL CR'!$J:$J,'ATL CR'!$I:$I,'ATL GA Inventory'!$B115,'ATL CR'!$L:$L,'ATL GA Inventory'!BZ$3)</f>
        <v>0</v>
      </c>
      <c r="CA115" s="45">
        <f>SUMIFS('ATL RAW'!$J:$J,'ATL RAW'!$I:$I,'ATL GA Inventory'!$B115,'ATL RAW'!$L:$L,'ATL GA Inventory'!CA$3)+SUMIFS('ATL CR'!$J:$J,'ATL CR'!$I:$I,'ATL GA Inventory'!$B115,'ATL CR'!$L:$L,'ATL GA Inventory'!CA$3)</f>
        <v>0</v>
      </c>
      <c r="CB115" s="45">
        <f>SUMIFS('ATL RAW'!$J:$J,'ATL RAW'!$I:$I,'ATL GA Inventory'!$B115,'ATL RAW'!$L:$L,'ATL GA Inventory'!CB$3)+SUMIFS('ATL CR'!$J:$J,'ATL CR'!$I:$I,'ATL GA Inventory'!$B115,'ATL CR'!$L:$L,'ATL GA Inventory'!CB$3)</f>
        <v>0</v>
      </c>
      <c r="CC115" s="45">
        <f>SUMIFS('ATL RAW'!$J:$J,'ATL RAW'!$I:$I,'ATL GA Inventory'!$B115,'ATL RAW'!$L:$L,'ATL GA Inventory'!CC$3)+SUMIFS('ATL CR'!$J:$J,'ATL CR'!$I:$I,'ATL GA Inventory'!$B115,'ATL CR'!$L:$L,'ATL GA Inventory'!CC$3)</f>
        <v>0</v>
      </c>
      <c r="CD115" s="45">
        <f>SUMIFS('ATL RAW'!$J:$J,'ATL RAW'!$I:$I,'ATL GA Inventory'!$B115,'ATL RAW'!$L:$L,'ATL GA Inventory'!CD$3)+SUMIFS('ATL CR'!$J:$J,'ATL CR'!$I:$I,'ATL GA Inventory'!$B115,'ATL CR'!$L:$L,'ATL GA Inventory'!CD$3)</f>
        <v>0</v>
      </c>
      <c r="CE115" s="45">
        <f>SUMIFS('ATL RAW'!$J:$J,'ATL RAW'!$I:$I,'ATL GA Inventory'!$B115,'ATL RAW'!$L:$L,'ATL GA Inventory'!CE$3)+SUMIFS('ATL CR'!$J:$J,'ATL CR'!$I:$I,'ATL GA Inventory'!$B115,'ATL CR'!$L:$L,'ATL GA Inventory'!CE$3)</f>
        <v>0</v>
      </c>
      <c r="CF115" s="45">
        <f>SUMIFS('ATL RAW'!$J:$J,'ATL RAW'!$I:$I,'ATL GA Inventory'!$B115,'ATL RAW'!$L:$L,'ATL GA Inventory'!CF$3)+SUMIFS('ATL CR'!$J:$J,'ATL CR'!$I:$I,'ATL GA Inventory'!$B115,'ATL CR'!$L:$L,'ATL GA Inventory'!CF$3)</f>
        <v>0</v>
      </c>
      <c r="CG115" s="45">
        <f>SUMIFS('ATL RAW'!$J:$J,'ATL RAW'!$I:$I,'ATL GA Inventory'!$B115,'ATL RAW'!$L:$L,'ATL GA Inventory'!CG$3)+SUMIFS('ATL CR'!$J:$J,'ATL CR'!$I:$I,'ATL GA Inventory'!$B115,'ATL CR'!$L:$L,'ATL GA Inventory'!CG$3)</f>
        <v>0</v>
      </c>
      <c r="CH115" s="45">
        <f>SUMIFS('ATL RAW'!$J:$J,'ATL RAW'!$I:$I,'ATL GA Inventory'!$B115,'ATL RAW'!$L:$L,'ATL GA Inventory'!CH$3)+SUMIFS('ATL CR'!$J:$J,'ATL CR'!$I:$I,'ATL GA Inventory'!$B115,'ATL CR'!$L:$L,'ATL GA Inventory'!CH$3)</f>
        <v>0</v>
      </c>
      <c r="CI115" s="45">
        <f>SUMIFS('ATL RAW'!$J:$J,'ATL RAW'!$I:$I,'ATL GA Inventory'!$B115,'ATL RAW'!$L:$L,'ATL GA Inventory'!CI$3)+SUMIFS('ATL CR'!$J:$J,'ATL CR'!$I:$I,'ATL GA Inventory'!$B115,'ATL CR'!$L:$L,'ATL GA Inventory'!CI$3)</f>
        <v>0</v>
      </c>
      <c r="CJ115" s="45">
        <f>SUMIFS('ATL RAW'!$J:$J,'ATL RAW'!$I:$I,'ATL GA Inventory'!$B115,'ATL RAW'!$L:$L,'ATL GA Inventory'!CJ$3)+SUMIFS('ATL CR'!$J:$J,'ATL CR'!$I:$I,'ATL GA Inventory'!$B115,'ATL CR'!$L:$L,'ATL GA Inventory'!CJ$3)</f>
        <v>0</v>
      </c>
      <c r="CK115" s="45">
        <f>SUMIFS('ATL RAW'!$J:$J,'ATL RAW'!$I:$I,'ATL GA Inventory'!$B115,'ATL RAW'!$L:$L,'ATL GA Inventory'!CK$3)+SUMIFS('ATL CR'!$J:$J,'ATL CR'!$I:$I,'ATL GA Inventory'!$B115,'ATL CR'!$L:$L,'ATL GA Inventory'!CK$3)</f>
        <v>0</v>
      </c>
      <c r="CL115" s="45">
        <f>SUMIFS('ATL RAW'!$J:$J,'ATL RAW'!$I:$I,'ATL GA Inventory'!$B115,'ATL RAW'!$L:$L,'ATL GA Inventory'!CL$3)+SUMIFS('ATL CR'!$J:$J,'ATL CR'!$I:$I,'ATL GA Inventory'!$B115,'ATL CR'!$L:$L,'ATL GA Inventory'!CL$3)</f>
        <v>0</v>
      </c>
      <c r="CM115" s="45">
        <f>SUMIFS('ATL RAW'!$J:$J,'ATL RAW'!$I:$I,'ATL GA Inventory'!$B115,'ATL RAW'!$L:$L,'ATL GA Inventory'!CM$3)+SUMIFS('ATL CR'!$J:$J,'ATL CR'!$I:$I,'ATL GA Inventory'!$B115,'ATL CR'!$L:$L,'ATL GA Inventory'!CM$3)</f>
        <v>0</v>
      </c>
      <c r="CN115" s="45">
        <f>SUMIFS('ATL RAW'!$J:$J,'ATL RAW'!$I:$I,'ATL GA Inventory'!$B115,'ATL RAW'!$L:$L,'ATL GA Inventory'!CN$3)+SUMIFS('ATL CR'!$J:$J,'ATL CR'!$I:$I,'ATL GA Inventory'!$B115,'ATL CR'!$L:$L,'ATL GA Inventory'!CN$3)</f>
        <v>0</v>
      </c>
      <c r="CO115" s="45">
        <f>SUMIFS('ATL RAW'!$J:$J,'ATL RAW'!$I:$I,'ATL GA Inventory'!$B115,'ATL RAW'!$L:$L,'ATL GA Inventory'!CO$3)+SUMIFS('ATL CR'!$J:$J,'ATL CR'!$I:$I,'ATL GA Inventory'!$B115,'ATL CR'!$L:$L,'ATL GA Inventory'!CO$3)</f>
        <v>0</v>
      </c>
      <c r="CP115" s="45">
        <f>SUMIFS('ATL RAW'!$J:$J,'ATL RAW'!$I:$I,'ATL GA Inventory'!$B115,'ATL RAW'!$L:$L,'ATL GA Inventory'!CP$3)+SUMIFS('ATL CR'!$J:$J,'ATL CR'!$I:$I,'ATL GA Inventory'!$B115,'ATL CR'!$L:$L,'ATL GA Inventory'!CP$3)</f>
        <v>0</v>
      </c>
      <c r="CQ115" s="45">
        <f>SUMIFS('ATL RAW'!$J:$J,'ATL RAW'!$I:$I,'ATL GA Inventory'!$B115,'ATL RAW'!$L:$L,'ATL GA Inventory'!CQ$3)+SUMIFS('ATL CR'!$J:$J,'ATL CR'!$I:$I,'ATL GA Inventory'!$B115,'ATL CR'!$L:$L,'ATL GA Inventory'!CQ$3)</f>
        <v>0</v>
      </c>
      <c r="CR115" s="45">
        <f>SUMIFS('ATL RAW'!$J:$J,'ATL RAW'!$I:$I,'ATL GA Inventory'!$B115,'ATL RAW'!$L:$L,'ATL GA Inventory'!CR$3)+SUMIFS('ATL CR'!$J:$J,'ATL CR'!$I:$I,'ATL GA Inventory'!$B115,'ATL CR'!$L:$L,'ATL GA Inventory'!CR$3)</f>
        <v>0</v>
      </c>
      <c r="CS115" s="45">
        <f>SUMIFS('ATL RAW'!$J:$J,'ATL RAW'!$I:$I,'ATL GA Inventory'!$B115,'ATL RAW'!$L:$L,'ATL GA Inventory'!CS$3)+SUMIFS('ATL CR'!$J:$J,'ATL CR'!$I:$I,'ATL GA Inventory'!$B115,'ATL CR'!$L:$L,'ATL GA Inventory'!CS$3)</f>
        <v>0</v>
      </c>
      <c r="CT115" s="45">
        <f>SUMIFS('ATL RAW'!$J:$J,'ATL RAW'!$I:$I,'ATL GA Inventory'!$B115,'ATL RAW'!$L:$L,'ATL GA Inventory'!CT$3)+SUMIFS('ATL CR'!$J:$J,'ATL CR'!$I:$I,'ATL GA Inventory'!$B115,'ATL CR'!$L:$L,'ATL GA Inventory'!CT$3)</f>
        <v>0</v>
      </c>
      <c r="CU115" s="45">
        <f>SUMIFS('ATL RAW'!$J:$J,'ATL RAW'!$I:$I,'ATL GA Inventory'!$B115,'ATL RAW'!$L:$L,'ATL GA Inventory'!CU$3)+SUMIFS('ATL CR'!$J:$J,'ATL CR'!$I:$I,'ATL GA Inventory'!$B115,'ATL CR'!$L:$L,'ATL GA Inventory'!CU$3)</f>
        <v>0</v>
      </c>
      <c r="CV115" s="45">
        <f>SUMIFS('ATL RAW'!$J:$J,'ATL RAW'!$I:$I,'ATL GA Inventory'!$B115,'ATL RAW'!$L:$L,'ATL GA Inventory'!CV$3)+SUMIFS('ATL CR'!$J:$J,'ATL CR'!$I:$I,'ATL GA Inventory'!$B115,'ATL CR'!$L:$L,'ATL GA Inventory'!CV$3)</f>
        <v>0</v>
      </c>
      <c r="CW115" s="45">
        <f>SUMIFS('ATL RAW'!$J:$J,'ATL RAW'!$I:$I,'ATL GA Inventory'!$B115,'ATL RAW'!$L:$L,'ATL GA Inventory'!CW$3)+SUMIFS('ATL CR'!$J:$J,'ATL CR'!$I:$I,'ATL GA Inventory'!$B115,'ATL CR'!$L:$L,'ATL GA Inventory'!CW$3)</f>
        <v>0</v>
      </c>
      <c r="CX115" s="45">
        <f>SUMIFS('ATL RAW'!$J:$J,'ATL RAW'!$I:$I,'ATL GA Inventory'!$B115,'ATL RAW'!$L:$L,'ATL GA Inventory'!CX$3)+SUMIFS('ATL CR'!$J:$J,'ATL CR'!$I:$I,'ATL GA Inventory'!$B115,'ATL CR'!$L:$L,'ATL GA Inventory'!CX$3)</f>
        <v>0</v>
      </c>
      <c r="CY115" s="45">
        <f>SUMIFS('ATL RAW'!$J:$J,'ATL RAW'!$I:$I,'ATL GA Inventory'!$B115,'ATL RAW'!$L:$L,'ATL GA Inventory'!CY$3)+SUMIFS('ATL CR'!$J:$J,'ATL CR'!$I:$I,'ATL GA Inventory'!$B115,'ATL CR'!$L:$L,'ATL GA Inventory'!CY$3)</f>
        <v>0</v>
      </c>
      <c r="CZ115" s="45">
        <f>SUMIFS('ATL RAW'!$J:$J,'ATL RAW'!$I:$I,'ATL GA Inventory'!$B115,'ATL RAW'!$L:$L,'ATL GA Inventory'!CZ$3)+SUMIFS('ATL CR'!$J:$J,'ATL CR'!$I:$I,'ATL GA Inventory'!$B115,'ATL CR'!$L:$L,'ATL GA Inventory'!CZ$3)</f>
        <v>0</v>
      </c>
      <c r="DA115" s="45">
        <f>SUMIFS('ATL RAW'!$J:$J,'ATL RAW'!$I:$I,'ATL GA Inventory'!$B115,'ATL RAW'!$L:$L,'ATL GA Inventory'!DA$3)+SUMIFS('ATL CR'!$J:$J,'ATL CR'!$I:$I,'ATL GA Inventory'!$B115,'ATL CR'!$L:$L,'ATL GA Inventory'!DA$3)</f>
        <v>0</v>
      </c>
      <c r="DB115" s="45">
        <f>SUMIFS('ATL RAW'!$J:$J,'ATL RAW'!$I:$I,'ATL GA Inventory'!$B115,'ATL RAW'!$L:$L,'ATL GA Inventory'!DB$3)+SUMIFS('ATL CR'!$J:$J,'ATL CR'!$I:$I,'ATL GA Inventory'!$B115,'ATL CR'!$L:$L,'ATL GA Inventory'!DB$3)</f>
        <v>0</v>
      </c>
      <c r="DC115" s="45">
        <f>SUMIFS('ATL RAW'!$J:$J,'ATL RAW'!$I:$I,'ATL GA Inventory'!$B115,'ATL RAW'!$L:$L,'ATL GA Inventory'!DC$3)+SUMIFS('ATL CR'!$J:$J,'ATL CR'!$I:$I,'ATL GA Inventory'!$B115,'ATL CR'!$L:$L,'ATL GA Inventory'!DC$3)</f>
        <v>0</v>
      </c>
      <c r="DD115" s="45">
        <f>SUMIFS('ATL RAW'!$J:$J,'ATL RAW'!$I:$I,'ATL GA Inventory'!$B115,'ATL RAW'!$L:$L,'ATL GA Inventory'!DD$3)+SUMIFS('ATL CR'!$J:$J,'ATL CR'!$I:$I,'ATL GA Inventory'!$B115,'ATL CR'!$L:$L,'ATL GA Inventory'!DD$3)</f>
        <v>0</v>
      </c>
      <c r="DE115" s="45">
        <f>SUMIFS('ATL RAW'!$J:$J,'ATL RAW'!$I:$I,'ATL GA Inventory'!$B115,'ATL RAW'!$L:$L,'ATL GA Inventory'!DE$3)+SUMIFS('ATL CR'!$J:$J,'ATL CR'!$I:$I,'ATL GA Inventory'!$B115,'ATL CR'!$L:$L,'ATL GA Inventory'!DE$3)</f>
        <v>0</v>
      </c>
      <c r="DF115" s="45">
        <f>SUMIFS('ATL RAW'!$J:$J,'ATL RAW'!$I:$I,'ATL GA Inventory'!$B115,'ATL RAW'!$L:$L,'ATL GA Inventory'!DF$3)+SUMIFS('ATL CR'!$J:$J,'ATL CR'!$I:$I,'ATL GA Inventory'!$B115,'ATL CR'!$L:$L,'ATL GA Inventory'!DF$3)</f>
        <v>0</v>
      </c>
      <c r="DG115" s="45">
        <f>SUMIFS('ATL RAW'!$J:$J,'ATL RAW'!$I:$I,'ATL GA Inventory'!$B115,'ATL RAW'!$L:$L,'ATL GA Inventory'!DG$3)+SUMIFS('ATL CR'!$J:$J,'ATL CR'!$I:$I,'ATL GA Inventory'!$B115,'ATL CR'!$L:$L,'ATL GA Inventory'!DG$3)</f>
        <v>0</v>
      </c>
      <c r="DH115" s="45">
        <f>SUMIFS('ATL RAW'!$J:$J,'ATL RAW'!$I:$I,'ATL GA Inventory'!$B115,'ATL RAW'!$L:$L,'ATL GA Inventory'!DH$3)+SUMIFS('ATL CR'!$J:$J,'ATL CR'!$I:$I,'ATL GA Inventory'!$B115,'ATL CR'!$L:$L,'ATL GA Inventory'!DH$3)</f>
        <v>0</v>
      </c>
      <c r="DI115" s="45">
        <f>SUMIFS('ATL RAW'!$J:$J,'ATL RAW'!$I:$I,'ATL GA Inventory'!$B115,'ATL RAW'!$L:$L,'ATL GA Inventory'!DI$3)+SUMIFS('ATL CR'!$J:$J,'ATL CR'!$I:$I,'ATL GA Inventory'!$B115,'ATL CR'!$L:$L,'ATL GA Inventory'!DI$3)</f>
        <v>0</v>
      </c>
      <c r="DJ115" s="45">
        <f>SUMIFS('ATL RAW'!$J:$J,'ATL RAW'!$I:$I,'ATL GA Inventory'!$B115,'ATL RAW'!$L:$L,'ATL GA Inventory'!DJ$3)+SUMIFS('ATL CR'!$J:$J,'ATL CR'!$I:$I,'ATL GA Inventory'!$B115,'ATL CR'!$L:$L,'ATL GA Inventory'!DJ$3)</f>
        <v>0</v>
      </c>
      <c r="DK115" s="45">
        <f>SUMIFS('ATL RAW'!$J:$J,'ATL RAW'!$I:$I,'ATL GA Inventory'!$B115,'ATL RAW'!$L:$L,'ATL GA Inventory'!DK$3)+SUMIFS('ATL CR'!$J:$J,'ATL CR'!$I:$I,'ATL GA Inventory'!$B115,'ATL CR'!$L:$L,'ATL GA Inventory'!DK$3)</f>
        <v>0</v>
      </c>
      <c r="DL115" s="45">
        <f>SUMIFS('ATL RAW'!$J:$J,'ATL RAW'!$I:$I,'ATL GA Inventory'!$B115,'ATL RAW'!$L:$L,'ATL GA Inventory'!DL$3)+SUMIFS('ATL CR'!$J:$J,'ATL CR'!$I:$I,'ATL GA Inventory'!$B115,'ATL CR'!$L:$L,'ATL GA Inventory'!DL$3)</f>
        <v>0</v>
      </c>
      <c r="DM115" s="45">
        <f>SUMIFS('ATL RAW'!$J:$J,'ATL RAW'!$I:$I,'ATL GA Inventory'!$B115,'ATL RAW'!$L:$L,'ATL GA Inventory'!DM$3)+SUMIFS('ATL CR'!$J:$J,'ATL CR'!$I:$I,'ATL GA Inventory'!$B115,'ATL CR'!$L:$L,'ATL GA Inventory'!DM$3)</f>
        <v>0</v>
      </c>
      <c r="DN115" s="45">
        <f>SUMIFS('ATL RAW'!$J:$J,'ATL RAW'!$I:$I,'ATL GA Inventory'!$B115,'ATL RAW'!$L:$L,'ATL GA Inventory'!DN$3)+SUMIFS('ATL CR'!$J:$J,'ATL CR'!$I:$I,'ATL GA Inventory'!$B115,'ATL CR'!$L:$L,'ATL GA Inventory'!DN$3)</f>
        <v>0</v>
      </c>
      <c r="DO115" s="45">
        <f>SUMIFS('ATL RAW'!$J:$J,'ATL RAW'!$I:$I,'ATL GA Inventory'!$B115,'ATL RAW'!$L:$L,'ATL GA Inventory'!DO$3)+SUMIFS('ATL CR'!$J:$J,'ATL CR'!$I:$I,'ATL GA Inventory'!$B115,'ATL CR'!$L:$L,'ATL GA Inventory'!DO$3)</f>
        <v>0</v>
      </c>
      <c r="DP115" s="45">
        <f>SUMIFS('ATL RAW'!$J:$J,'ATL RAW'!$I:$I,'ATL GA Inventory'!$B115,'ATL RAW'!$L:$L,'ATL GA Inventory'!DP$3)+SUMIFS('ATL CR'!$J:$J,'ATL CR'!$I:$I,'ATL GA Inventory'!$B115,'ATL CR'!$L:$L,'ATL GA Inventory'!DP$3)</f>
        <v>0</v>
      </c>
      <c r="DQ115" s="45">
        <f>SUMIFS('ATL RAW'!$J:$J,'ATL RAW'!$I:$I,'ATL GA Inventory'!$B115,'ATL RAW'!$L:$L,'ATL GA Inventory'!DQ$3)+SUMIFS('ATL CR'!$J:$J,'ATL CR'!$I:$I,'ATL GA Inventory'!$B115,'ATL CR'!$L:$L,'ATL GA Inventory'!DQ$3)</f>
        <v>0</v>
      </c>
      <c r="DR115" s="45">
        <f>SUMIFS('ATL RAW'!$J:$J,'ATL RAW'!$I:$I,'ATL GA Inventory'!$B115,'ATL RAW'!$L:$L,'ATL GA Inventory'!DR$3)+SUMIFS('ATL CR'!$J:$J,'ATL CR'!$I:$I,'ATL GA Inventory'!$B115,'ATL CR'!$L:$L,'ATL GA Inventory'!DR$3)</f>
        <v>0</v>
      </c>
      <c r="DS115" s="45">
        <f>SUMIFS('ATL RAW'!$J:$J,'ATL RAW'!$I:$I,'ATL GA Inventory'!$B115,'ATL RAW'!$L:$L,'ATL GA Inventory'!DS$3)+SUMIFS('ATL CR'!$J:$J,'ATL CR'!$I:$I,'ATL GA Inventory'!$B115,'ATL CR'!$L:$L,'ATL GA Inventory'!DS$3)</f>
        <v>0</v>
      </c>
      <c r="DT115" s="45">
        <f>SUMIFS('ATL RAW'!$J:$J,'ATL RAW'!$I:$I,'ATL GA Inventory'!$B115,'ATL RAW'!$L:$L,'ATL GA Inventory'!DT$3)+SUMIFS('ATL CR'!$J:$J,'ATL CR'!$I:$I,'ATL GA Inventory'!$B115,'ATL CR'!$L:$L,'ATL GA Inventory'!DT$3)</f>
        <v>0</v>
      </c>
      <c r="DU115" s="45">
        <f>SUMIFS('ATL RAW'!$J:$J,'ATL RAW'!$I:$I,'ATL GA Inventory'!$B115,'ATL RAW'!$L:$L,'ATL GA Inventory'!DU$3)+SUMIFS('ATL CR'!$J:$J,'ATL CR'!$I:$I,'ATL GA Inventory'!$B115,'ATL CR'!$L:$L,'ATL GA Inventory'!DU$3)</f>
        <v>0</v>
      </c>
      <c r="DV115" s="45">
        <f>SUMIFS('ATL RAW'!$J:$J,'ATL RAW'!$I:$I,'ATL GA Inventory'!$B115,'ATL RAW'!$L:$L,'ATL GA Inventory'!DV$3)+SUMIFS('ATL CR'!$J:$J,'ATL CR'!$I:$I,'ATL GA Inventory'!$B115,'ATL CR'!$L:$L,'ATL GA Inventory'!DV$3)</f>
        <v>0</v>
      </c>
      <c r="DW115" s="45">
        <f>SUMIFS('ATL RAW'!$J:$J,'ATL RAW'!$I:$I,'ATL GA Inventory'!$B115,'ATL RAW'!$L:$L,'ATL GA Inventory'!DW$3)+SUMIFS('ATL CR'!$J:$J,'ATL CR'!$I:$I,'ATL GA Inventory'!$B115,'ATL CR'!$L:$L,'ATL GA Inventory'!DW$3)</f>
        <v>0</v>
      </c>
      <c r="DX115" s="45">
        <f>SUMIFS('ATL RAW'!$J:$J,'ATL RAW'!$I:$I,'ATL GA Inventory'!$B115,'ATL RAW'!$L:$L,'ATL GA Inventory'!DX$3)+SUMIFS('ATL CR'!$J:$J,'ATL CR'!$I:$I,'ATL GA Inventory'!$B115,'ATL CR'!$L:$L,'ATL GA Inventory'!DX$3)</f>
        <v>0</v>
      </c>
      <c r="DY115" s="45">
        <f>SUMIFS('ATL RAW'!$J:$J,'ATL RAW'!$I:$I,'ATL GA Inventory'!$B115,'ATL RAW'!$L:$L,'ATL GA Inventory'!DY$3)+SUMIFS('ATL CR'!$J:$J,'ATL CR'!$I:$I,'ATL GA Inventory'!$B115,'ATL CR'!$L:$L,'ATL GA Inventory'!DY$3)</f>
        <v>0</v>
      </c>
      <c r="DZ115" s="45">
        <f>SUMIFS('ATL RAW'!$J:$J,'ATL RAW'!$I:$I,'ATL GA Inventory'!$B115,'ATL RAW'!$L:$L,'ATL GA Inventory'!DZ$3)+SUMIFS('ATL CR'!$J:$J,'ATL CR'!$I:$I,'ATL GA Inventory'!$B115,'ATL CR'!$L:$L,'ATL GA Inventory'!DZ$3)</f>
        <v>0</v>
      </c>
      <c r="EA115" s="45">
        <f>SUMIFS('ATL RAW'!$J:$J,'ATL RAW'!$I:$I,'ATL GA Inventory'!$B115,'ATL RAW'!$L:$L,'ATL GA Inventory'!EA$3)+SUMIFS('ATL CR'!$J:$J,'ATL CR'!$I:$I,'ATL GA Inventory'!$B115,'ATL CR'!$L:$L,'ATL GA Inventory'!EA$3)</f>
        <v>0</v>
      </c>
      <c r="EB115" s="45">
        <f>SUMIFS('ATL RAW'!$J:$J,'ATL RAW'!$I:$I,'ATL GA Inventory'!$B115,'ATL RAW'!$L:$L,'ATL GA Inventory'!EB$3)+SUMIFS('ATL CR'!$J:$J,'ATL CR'!$I:$I,'ATL GA Inventory'!$B115,'ATL CR'!$L:$L,'ATL GA Inventory'!EB$3)</f>
        <v>0</v>
      </c>
      <c r="EC115" s="45">
        <f>SUMIFS('ATL RAW'!$J:$J,'ATL RAW'!$I:$I,'ATL GA Inventory'!$B115,'ATL RAW'!$L:$L,'ATL GA Inventory'!EC$3)+SUMIFS('ATL CR'!$J:$J,'ATL CR'!$I:$I,'ATL GA Inventory'!$B115,'ATL CR'!$L:$L,'ATL GA Inventory'!EC$3)</f>
        <v>0</v>
      </c>
      <c r="ED115" s="45">
        <f>SUMIFS('ATL RAW'!$J:$J,'ATL RAW'!$I:$I,'ATL GA Inventory'!$B115,'ATL RAW'!$L:$L,'ATL GA Inventory'!ED$3)+SUMIFS('ATL CR'!$J:$J,'ATL CR'!$I:$I,'ATL GA Inventory'!$B115,'ATL CR'!$L:$L,'ATL GA Inventory'!ED$3)</f>
        <v>0</v>
      </c>
      <c r="EE115" s="45">
        <f>SUMIFS('ATL RAW'!$J:$J,'ATL RAW'!$I:$I,'ATL GA Inventory'!$B115,'ATL RAW'!$L:$L,'ATL GA Inventory'!EE$3)+SUMIFS('ATL CR'!$J:$J,'ATL CR'!$I:$I,'ATL GA Inventory'!$B115,'ATL CR'!$L:$L,'ATL GA Inventory'!EE$3)</f>
        <v>0</v>
      </c>
      <c r="EF115" s="45">
        <f>SUMIFS('ATL RAW'!$J:$J,'ATL RAW'!$I:$I,'ATL GA Inventory'!$B115,'ATL RAW'!$L:$L,'ATL GA Inventory'!EF$3)+SUMIFS('ATL CR'!$J:$J,'ATL CR'!$I:$I,'ATL GA Inventory'!$B115,'ATL CR'!$L:$L,'ATL GA Inventory'!EF$3)</f>
        <v>0</v>
      </c>
      <c r="EG115" s="45">
        <f>SUMIFS('ATL RAW'!$J:$J,'ATL RAW'!$I:$I,'ATL GA Inventory'!$B115,'ATL RAW'!$L:$L,'ATL GA Inventory'!EG$3)+SUMIFS('ATL CR'!$J:$J,'ATL CR'!$I:$I,'ATL GA Inventory'!$B115,'ATL CR'!$L:$L,'ATL GA Inventory'!EG$3)</f>
        <v>0</v>
      </c>
      <c r="EH115" s="45">
        <f>SUMIFS('ATL RAW'!$J:$J,'ATL RAW'!$I:$I,'ATL GA Inventory'!$B115,'ATL RAW'!$L:$L,'ATL GA Inventory'!EH$3)+SUMIFS('ATL CR'!$J:$J,'ATL CR'!$I:$I,'ATL GA Inventory'!$B115,'ATL CR'!$L:$L,'ATL GA Inventory'!EH$3)</f>
        <v>0</v>
      </c>
      <c r="EI115" s="45">
        <f>SUMIFS('ATL RAW'!$J:$J,'ATL RAW'!$I:$I,'ATL GA Inventory'!$B115,'ATL RAW'!$L:$L,'ATL GA Inventory'!EI$3)+SUMIFS('ATL CR'!$J:$J,'ATL CR'!$I:$I,'ATL GA Inventory'!$B115,'ATL CR'!$L:$L,'ATL GA Inventory'!EI$3)</f>
        <v>0</v>
      </c>
      <c r="EJ115" s="45">
        <f>SUMIFS('ATL RAW'!$J:$J,'ATL RAW'!$I:$I,'ATL GA Inventory'!$B115,'ATL RAW'!$L:$L,'ATL GA Inventory'!EJ$3)+SUMIFS('ATL CR'!$J:$J,'ATL CR'!$I:$I,'ATL GA Inventory'!$B115,'ATL CR'!$L:$L,'ATL GA Inventory'!EJ$3)</f>
        <v>0</v>
      </c>
      <c r="EK115" s="45">
        <f>SUMIFS('ATL RAW'!$J:$J,'ATL RAW'!$I:$I,'ATL GA Inventory'!$B115,'ATL RAW'!$L:$L,'ATL GA Inventory'!EK$3)+SUMIFS('ATL CR'!$J:$J,'ATL CR'!$I:$I,'ATL GA Inventory'!$B115,'ATL CR'!$L:$L,'ATL GA Inventory'!EK$3)</f>
        <v>0</v>
      </c>
      <c r="EL115" s="45">
        <f>SUMIFS('ATL RAW'!$J:$J,'ATL RAW'!$I:$I,'ATL GA Inventory'!$B115,'ATL RAW'!$L:$L,'ATL GA Inventory'!EL$3)+SUMIFS('ATL CR'!$J:$J,'ATL CR'!$I:$I,'ATL GA Inventory'!$B115,'ATL CR'!$L:$L,'ATL GA Inventory'!EL$3)</f>
        <v>0</v>
      </c>
      <c r="EM115" s="45">
        <f>SUMIFS('ATL RAW'!$J:$J,'ATL RAW'!$I:$I,'ATL GA Inventory'!$B115,'ATL RAW'!$L:$L,'ATL GA Inventory'!EM$3)+SUMIFS('ATL CR'!$J:$J,'ATL CR'!$I:$I,'ATL GA Inventory'!$B115,'ATL CR'!$L:$L,'ATL GA Inventory'!EM$3)</f>
        <v>0</v>
      </c>
      <c r="EN115" s="45">
        <f>SUMIFS('ATL RAW'!$J:$J,'ATL RAW'!$I:$I,'ATL GA Inventory'!$B115,'ATL RAW'!$L:$L,'ATL GA Inventory'!EN$3)+SUMIFS('ATL CR'!$J:$J,'ATL CR'!$I:$I,'ATL GA Inventory'!$B115,'ATL CR'!$L:$L,'ATL GA Inventory'!EN$3)</f>
        <v>0</v>
      </c>
      <c r="EO115" s="45">
        <f>SUMIFS('ATL RAW'!$J:$J,'ATL RAW'!$I:$I,'ATL GA Inventory'!$B115,'ATL RAW'!$L:$L,'ATL GA Inventory'!EO$3)+SUMIFS('ATL CR'!$J:$J,'ATL CR'!$I:$I,'ATL GA Inventory'!$B115,'ATL CR'!$L:$L,'ATL GA Inventory'!EO$3)</f>
        <v>0</v>
      </c>
      <c r="EP115" s="45">
        <f>SUMIFS('ATL RAW'!$J:$J,'ATL RAW'!$I:$I,'ATL GA Inventory'!$B115,'ATL RAW'!$L:$L,'ATL GA Inventory'!EP$3)+SUMIFS('ATL CR'!$J:$J,'ATL CR'!$I:$I,'ATL GA Inventory'!$B115,'ATL CR'!$L:$L,'ATL GA Inventory'!EP$3)</f>
        <v>0</v>
      </c>
      <c r="EQ115" s="45">
        <f>SUMIFS('ATL RAW'!$J:$J,'ATL RAW'!$I:$I,'ATL GA Inventory'!$B115,'ATL RAW'!$L:$L,'ATL GA Inventory'!EQ$3)+SUMIFS('ATL CR'!$J:$J,'ATL CR'!$I:$I,'ATL GA Inventory'!$B115,'ATL CR'!$L:$L,'ATL GA Inventory'!EQ$3)</f>
        <v>0</v>
      </c>
      <c r="ER115" s="45">
        <f>SUMIFS('ATL RAW'!$J:$J,'ATL RAW'!$I:$I,'ATL GA Inventory'!$B115,'ATL RAW'!$L:$L,'ATL GA Inventory'!ER$3)+SUMIFS('ATL CR'!$J:$J,'ATL CR'!$I:$I,'ATL GA Inventory'!$B115,'ATL CR'!$L:$L,'ATL GA Inventory'!ER$3)</f>
        <v>0</v>
      </c>
      <c r="ES115" s="45">
        <f>SUMIFS('ATL RAW'!$J:$J,'ATL RAW'!$I:$I,'ATL GA Inventory'!$B115,'ATL RAW'!$L:$L,'ATL GA Inventory'!ES$3)+SUMIFS('ATL CR'!$J:$J,'ATL CR'!$I:$I,'ATL GA Inventory'!$B115,'ATL CR'!$L:$L,'ATL GA Inventory'!ES$3)</f>
        <v>0</v>
      </c>
      <c r="ET115" s="45">
        <f>SUMIFS('ATL RAW'!$J:$J,'ATL RAW'!$I:$I,'ATL GA Inventory'!$B115,'ATL RAW'!$L:$L,'ATL GA Inventory'!ET$3)+SUMIFS('ATL CR'!$J:$J,'ATL CR'!$I:$I,'ATL GA Inventory'!$B115,'ATL CR'!$L:$L,'ATL GA Inventory'!ET$3)</f>
        <v>0</v>
      </c>
      <c r="EU115" s="45">
        <f>SUMIFS('ATL RAW'!$J:$J,'ATL RAW'!$I:$I,'ATL GA Inventory'!$B115,'ATL RAW'!$L:$L,'ATL GA Inventory'!EU$3)+SUMIFS('ATL CR'!$J:$J,'ATL CR'!$I:$I,'ATL GA Inventory'!$B115,'ATL CR'!$L:$L,'ATL GA Inventory'!EU$3)</f>
        <v>0</v>
      </c>
      <c r="EV115" s="45">
        <f>SUMIFS('ATL RAW'!$J:$J,'ATL RAW'!$I:$I,'ATL GA Inventory'!$B115,'ATL RAW'!$L:$L,'ATL GA Inventory'!EV$3)+SUMIFS('ATL CR'!$J:$J,'ATL CR'!$I:$I,'ATL GA Inventory'!$B115,'ATL CR'!$L:$L,'ATL GA Inventory'!EV$3)</f>
        <v>0</v>
      </c>
      <c r="EW115" s="45">
        <f>SUMIFS('ATL RAW'!$J:$J,'ATL RAW'!$I:$I,'ATL GA Inventory'!$B115,'ATL RAW'!$L:$L,'ATL GA Inventory'!EW$3)+SUMIFS('ATL CR'!$J:$J,'ATL CR'!$I:$I,'ATL GA Inventory'!$B115,'ATL CR'!$L:$L,'ATL GA Inventory'!EW$3)</f>
        <v>0</v>
      </c>
      <c r="EX115" s="45">
        <f>SUMIFS('ATL RAW'!$J:$J,'ATL RAW'!$I:$I,'ATL GA Inventory'!$B115,'ATL RAW'!$L:$L,'ATL GA Inventory'!EX$3)+SUMIFS('ATL CR'!$J:$J,'ATL CR'!$I:$I,'ATL GA Inventory'!$B115,'ATL CR'!$L:$L,'ATL GA Inventory'!EX$3)</f>
        <v>0</v>
      </c>
      <c r="EY115" s="45">
        <f>SUMIFS('ATL RAW'!$J:$J,'ATL RAW'!$I:$I,'ATL GA Inventory'!$B115,'ATL RAW'!$L:$L,'ATL GA Inventory'!EY$3)+SUMIFS('ATL CR'!$J:$J,'ATL CR'!$I:$I,'ATL GA Inventory'!$B115,'ATL CR'!$L:$L,'ATL GA Inventory'!EY$3)</f>
        <v>0</v>
      </c>
      <c r="EZ115" s="45">
        <f>SUMIFS('ATL RAW'!$J:$J,'ATL RAW'!$I:$I,'ATL GA Inventory'!$B115,'ATL RAW'!$L:$L,'ATL GA Inventory'!EZ$3)+SUMIFS('ATL CR'!$J:$J,'ATL CR'!$I:$I,'ATL GA Inventory'!$B115,'ATL CR'!$L:$L,'ATL GA Inventory'!EZ$3)</f>
        <v>0</v>
      </c>
      <c r="FA115" s="45">
        <f>SUMIFS('ATL RAW'!$J:$J,'ATL RAW'!$I:$I,'ATL GA Inventory'!$B115,'ATL RAW'!$L:$L,'ATL GA Inventory'!FA$3)+SUMIFS('ATL CR'!$J:$J,'ATL CR'!$I:$I,'ATL GA Inventory'!$B115,'ATL CR'!$L:$L,'ATL GA Inventory'!FA$3)</f>
        <v>0</v>
      </c>
      <c r="FB115" s="45">
        <f>SUMIFS('ATL RAW'!$J:$J,'ATL RAW'!$I:$I,'ATL GA Inventory'!$B115,'ATL RAW'!$L:$L,'ATL GA Inventory'!FB$3)+SUMIFS('ATL CR'!$J:$J,'ATL CR'!$I:$I,'ATL GA Inventory'!$B115,'ATL CR'!$L:$L,'ATL GA Inventory'!FB$3)</f>
        <v>0</v>
      </c>
      <c r="FC115" s="45">
        <f>SUMIFS('ATL RAW'!$J:$J,'ATL RAW'!$I:$I,'ATL GA Inventory'!$B115,'ATL RAW'!$L:$L,'ATL GA Inventory'!FC$3)+SUMIFS('ATL CR'!$J:$J,'ATL CR'!$I:$I,'ATL GA Inventory'!$B115,'ATL CR'!$L:$L,'ATL GA Inventory'!FC$3)</f>
        <v>0</v>
      </c>
      <c r="FD115" s="45">
        <f>SUMIFS('ATL RAW'!$J:$J,'ATL RAW'!$I:$I,'ATL GA Inventory'!$B115,'ATL RAW'!$L:$L,'ATL GA Inventory'!FD$3)+SUMIFS('ATL CR'!$J:$J,'ATL CR'!$I:$I,'ATL GA Inventory'!$B115,'ATL CR'!$L:$L,'ATL GA Inventory'!FD$3)</f>
        <v>0</v>
      </c>
      <c r="FE115" s="45">
        <f>SUMIFS('ATL RAW'!$J:$J,'ATL RAW'!$I:$I,'ATL GA Inventory'!$B115,'ATL RAW'!$L:$L,'ATL GA Inventory'!FE$3)+SUMIFS('ATL CR'!$J:$J,'ATL CR'!$I:$I,'ATL GA Inventory'!$B115,'ATL CR'!$L:$L,'ATL GA Inventory'!FE$3)</f>
        <v>0</v>
      </c>
      <c r="FF115" s="45">
        <f>SUMIFS('ATL RAW'!$J:$J,'ATL RAW'!$I:$I,'ATL GA Inventory'!$B115,'ATL RAW'!$L:$L,'ATL GA Inventory'!FF$3)+SUMIFS('ATL CR'!$J:$J,'ATL CR'!$I:$I,'ATL GA Inventory'!$B115,'ATL CR'!$L:$L,'ATL GA Inventory'!FF$3)</f>
        <v>0</v>
      </c>
      <c r="FG115" s="45">
        <f>SUMIFS('ATL RAW'!$J:$J,'ATL RAW'!$I:$I,'ATL GA Inventory'!$B115,'ATL RAW'!$L:$L,'ATL GA Inventory'!FG$3)+SUMIFS('ATL CR'!$J:$J,'ATL CR'!$I:$I,'ATL GA Inventory'!$B115,'ATL CR'!$L:$L,'ATL GA Inventory'!FG$3)</f>
        <v>0</v>
      </c>
      <c r="FH115" s="45">
        <f>SUMIFS('ATL RAW'!$J:$J,'ATL RAW'!$I:$I,'ATL GA Inventory'!$B115,'ATL RAW'!$L:$L,'ATL GA Inventory'!FH$3)+SUMIFS('ATL CR'!$J:$J,'ATL CR'!$I:$I,'ATL GA Inventory'!$B115,'ATL CR'!$L:$L,'ATL GA Inventory'!FH$3)</f>
        <v>0</v>
      </c>
      <c r="FI115" s="45">
        <f>SUMIFS('ATL RAW'!$J:$J,'ATL RAW'!$I:$I,'ATL GA Inventory'!$B115,'ATL RAW'!$L:$L,'ATL GA Inventory'!FI$3)+SUMIFS('ATL CR'!$J:$J,'ATL CR'!$I:$I,'ATL GA Inventory'!$B115,'ATL CR'!$L:$L,'ATL GA Inventory'!FI$3)</f>
        <v>0</v>
      </c>
      <c r="FJ115" s="45">
        <f>SUMIFS('ATL RAW'!$J:$J,'ATL RAW'!$I:$I,'ATL GA Inventory'!$B115,'ATL RAW'!$L:$L,'ATL GA Inventory'!FJ$3)+SUMIFS('ATL CR'!$J:$J,'ATL CR'!$I:$I,'ATL GA Inventory'!$B115,'ATL CR'!$L:$L,'ATL GA Inventory'!FJ$3)</f>
        <v>0</v>
      </c>
      <c r="FK115" s="45">
        <f>SUMIFS('ATL RAW'!$J:$J,'ATL RAW'!$I:$I,'ATL GA Inventory'!$B115,'ATL RAW'!$L:$L,'ATL GA Inventory'!FK$3)+SUMIFS('ATL CR'!$J:$J,'ATL CR'!$I:$I,'ATL GA Inventory'!$B115,'ATL CR'!$L:$L,'ATL GA Inventory'!FK$3)</f>
        <v>0</v>
      </c>
      <c r="FL115" s="45">
        <f>SUMIFS('ATL RAW'!$J:$J,'ATL RAW'!$I:$I,'ATL GA Inventory'!$B115,'ATL RAW'!$L:$L,'ATL GA Inventory'!FL$3)+SUMIFS('ATL CR'!$J:$J,'ATL CR'!$I:$I,'ATL GA Inventory'!$B115,'ATL CR'!$L:$L,'ATL GA Inventory'!FL$3)</f>
        <v>0</v>
      </c>
      <c r="FM115" s="45">
        <f>SUMIFS('ATL RAW'!$J:$J,'ATL RAW'!$I:$I,'ATL GA Inventory'!$B115,'ATL RAW'!$L:$L,'ATL GA Inventory'!FM$3)+SUMIFS('ATL CR'!$J:$J,'ATL CR'!$I:$I,'ATL GA Inventory'!$B115,'ATL CR'!$L:$L,'ATL GA Inventory'!FM$3)</f>
        <v>0</v>
      </c>
      <c r="FN115" s="45">
        <f>SUMIFS('ATL RAW'!$J:$J,'ATL RAW'!$I:$I,'ATL GA Inventory'!$B115,'ATL RAW'!$L:$L,'ATL GA Inventory'!FN$3)+SUMIFS('ATL CR'!$J:$J,'ATL CR'!$I:$I,'ATL GA Inventory'!$B115,'ATL CR'!$L:$L,'ATL GA Inventory'!FN$3)</f>
        <v>0</v>
      </c>
      <c r="FO115" s="45">
        <f>SUMIFS('ATL RAW'!$J:$J,'ATL RAW'!$I:$I,'ATL GA Inventory'!$B115,'ATL RAW'!$L:$L,'ATL GA Inventory'!FO$3)+SUMIFS('ATL CR'!$J:$J,'ATL CR'!$I:$I,'ATL GA Inventory'!$B115,'ATL CR'!$L:$L,'ATL GA Inventory'!FO$3)</f>
        <v>0</v>
      </c>
      <c r="FP115" s="45">
        <f>SUMIFS('ATL RAW'!$J:$J,'ATL RAW'!$I:$I,'ATL GA Inventory'!$B115,'ATL RAW'!$L:$L,'ATL GA Inventory'!FP$3)+SUMIFS('ATL CR'!$J:$J,'ATL CR'!$I:$I,'ATL GA Inventory'!$B115,'ATL CR'!$L:$L,'ATL GA Inventory'!FP$3)</f>
        <v>0</v>
      </c>
      <c r="FQ115" s="45">
        <f>SUMIFS('ATL RAW'!$J:$J,'ATL RAW'!$I:$I,'ATL GA Inventory'!$B115,'ATL RAW'!$L:$L,'ATL GA Inventory'!FQ$3)+SUMIFS('ATL CR'!$J:$J,'ATL CR'!$I:$I,'ATL GA Inventory'!$B115,'ATL CR'!$L:$L,'ATL GA Inventory'!FQ$3)</f>
        <v>0</v>
      </c>
      <c r="FR115" s="45">
        <f>SUMIFS('ATL RAW'!$J:$J,'ATL RAW'!$I:$I,'ATL GA Inventory'!$B115,'ATL RAW'!$L:$L,'ATL GA Inventory'!FR$3)+SUMIFS('ATL CR'!$J:$J,'ATL CR'!$I:$I,'ATL GA Inventory'!$B115,'ATL CR'!$L:$L,'ATL GA Inventory'!FR$3)</f>
        <v>0</v>
      </c>
      <c r="FS115" s="45">
        <f>SUMIFS('ATL RAW'!$J:$J,'ATL RAW'!$I:$I,'ATL GA Inventory'!$B115,'ATL RAW'!$L:$L,'ATL GA Inventory'!FS$3)+SUMIFS('ATL CR'!$J:$J,'ATL CR'!$I:$I,'ATL GA Inventory'!$B115,'ATL CR'!$L:$L,'ATL GA Inventory'!FS$3)</f>
        <v>0</v>
      </c>
      <c r="FT115" s="45">
        <f>SUMIFS('ATL RAW'!$J:$J,'ATL RAW'!$I:$I,'ATL GA Inventory'!$B115,'ATL RAW'!$L:$L,'ATL GA Inventory'!FT$3)+SUMIFS('ATL CR'!$J:$J,'ATL CR'!$I:$I,'ATL GA Inventory'!$B115,'ATL CR'!$L:$L,'ATL GA Inventory'!FT$3)</f>
        <v>0</v>
      </c>
      <c r="FU115" s="45">
        <f>SUMIFS('ATL RAW'!$J:$J,'ATL RAW'!$I:$I,'ATL GA Inventory'!$B115,'ATL RAW'!$L:$L,'ATL GA Inventory'!FU$3)+SUMIFS('ATL CR'!$J:$J,'ATL CR'!$I:$I,'ATL GA Inventory'!$B115,'ATL CR'!$L:$L,'ATL GA Inventory'!FU$3)</f>
        <v>0</v>
      </c>
      <c r="FV115" s="45">
        <f>SUMIFS('ATL RAW'!$J:$J,'ATL RAW'!$I:$I,'ATL GA Inventory'!$B115,'ATL RAW'!$L:$L,'ATL GA Inventory'!FV$3)+SUMIFS('ATL CR'!$J:$J,'ATL CR'!$I:$I,'ATL GA Inventory'!$B115,'ATL CR'!$L:$L,'ATL GA Inventory'!FV$3)</f>
        <v>0</v>
      </c>
      <c r="FW115" s="45">
        <f>SUMIFS('ATL RAW'!$J:$J,'ATL RAW'!$I:$I,'ATL GA Inventory'!$B115,'ATL RAW'!$L:$L,'ATL GA Inventory'!FW$3)+SUMIFS('ATL CR'!$J:$J,'ATL CR'!$I:$I,'ATL GA Inventory'!$B115,'ATL CR'!$L:$L,'ATL GA Inventory'!FW$3)</f>
        <v>0</v>
      </c>
      <c r="FX115" s="45">
        <f>SUMIFS('ATL RAW'!$J:$J,'ATL RAW'!$I:$I,'ATL GA Inventory'!$B115,'ATL RAW'!$L:$L,'ATL GA Inventory'!FX$3)+SUMIFS('ATL CR'!$J:$J,'ATL CR'!$I:$I,'ATL GA Inventory'!$B115,'ATL CR'!$L:$L,'ATL GA Inventory'!FX$3)</f>
        <v>0</v>
      </c>
      <c r="FY115" s="45">
        <f>SUMIFS('ATL RAW'!$J:$J,'ATL RAW'!$I:$I,'ATL GA Inventory'!$B115,'ATL RAW'!$L:$L,'ATL GA Inventory'!FY$3)+SUMIFS('ATL CR'!$J:$J,'ATL CR'!$I:$I,'ATL GA Inventory'!$B115,'ATL CR'!$L:$L,'ATL GA Inventory'!FY$3)</f>
        <v>0</v>
      </c>
      <c r="FZ115" s="45">
        <f>SUMIFS('ATL RAW'!$J:$J,'ATL RAW'!$I:$I,'ATL GA Inventory'!$B115,'ATL RAW'!$L:$L,'ATL GA Inventory'!FZ$3)+SUMIFS('ATL CR'!$J:$J,'ATL CR'!$I:$I,'ATL GA Inventory'!$B115,'ATL CR'!$L:$L,'ATL GA Inventory'!FZ$3)</f>
        <v>0</v>
      </c>
      <c r="GA115" s="45">
        <f>SUMIFS('ATL RAW'!$J:$J,'ATL RAW'!$I:$I,'ATL GA Inventory'!$B115,'ATL RAW'!$L:$L,'ATL GA Inventory'!GA$3)+SUMIFS('ATL CR'!$J:$J,'ATL CR'!$I:$I,'ATL GA Inventory'!$B115,'ATL CR'!$L:$L,'ATL GA Inventory'!GA$3)</f>
        <v>0</v>
      </c>
      <c r="GB115" s="45">
        <f>SUMIFS('ATL RAW'!$J:$J,'ATL RAW'!$I:$I,'ATL GA Inventory'!$B115,'ATL RAW'!$L:$L,'ATL GA Inventory'!GB$3)+SUMIFS('ATL CR'!$J:$J,'ATL CR'!$I:$I,'ATL GA Inventory'!$B115,'ATL CR'!$L:$L,'ATL GA Inventory'!GB$3)</f>
        <v>0</v>
      </c>
      <c r="GC115" s="45">
        <f>SUMIFS('ATL RAW'!$J:$J,'ATL RAW'!$I:$I,'ATL GA Inventory'!$B115,'ATL RAW'!$L:$L,'ATL GA Inventory'!GC$3)+SUMIFS('ATL CR'!$J:$J,'ATL CR'!$I:$I,'ATL GA Inventory'!$B115,'ATL CR'!$L:$L,'ATL GA Inventory'!GC$3)</f>
        <v>0</v>
      </c>
      <c r="GD115" s="45">
        <f>SUMIFS('ATL RAW'!$J:$J,'ATL RAW'!$I:$I,'ATL GA Inventory'!$B115,'ATL RAW'!$L:$L,'ATL GA Inventory'!GD$3)+SUMIFS('ATL CR'!$J:$J,'ATL CR'!$I:$I,'ATL GA Inventory'!$B115,'ATL CR'!$L:$L,'ATL GA Inventory'!GD$3)</f>
        <v>0</v>
      </c>
      <c r="GE115" s="45">
        <f>SUMIFS('ATL RAW'!$J:$J,'ATL RAW'!$I:$I,'ATL GA Inventory'!$B115,'ATL RAW'!$L:$L,'ATL GA Inventory'!GE$3)+SUMIFS('ATL CR'!$J:$J,'ATL CR'!$I:$I,'ATL GA Inventory'!$B115,'ATL CR'!$L:$L,'ATL GA Inventory'!GE$3)</f>
        <v>0</v>
      </c>
      <c r="GF115" s="45">
        <f>SUMIFS('ATL RAW'!$J:$J,'ATL RAW'!$I:$I,'ATL GA Inventory'!$B115,'ATL RAW'!$L:$L,'ATL GA Inventory'!GF$3)+SUMIFS('ATL CR'!$J:$J,'ATL CR'!$I:$I,'ATL GA Inventory'!$B115,'ATL CR'!$L:$L,'ATL GA Inventory'!GF$3)</f>
        <v>0</v>
      </c>
      <c r="GG115" s="45">
        <f>SUMIFS('ATL RAW'!$J:$J,'ATL RAW'!$I:$I,'ATL GA Inventory'!$B115,'ATL RAW'!$L:$L,'ATL GA Inventory'!GG$3)+SUMIFS('ATL CR'!$J:$J,'ATL CR'!$I:$I,'ATL GA Inventory'!$B115,'ATL CR'!$L:$L,'ATL GA Inventory'!GG$3)</f>
        <v>0</v>
      </c>
      <c r="GH115" s="45">
        <f>SUMIFS('ATL RAW'!$J:$J,'ATL RAW'!$I:$I,'ATL GA Inventory'!$B115,'ATL RAW'!$L:$L,'ATL GA Inventory'!GH$3)+SUMIFS('ATL CR'!$J:$J,'ATL CR'!$I:$I,'ATL GA Inventory'!$B115,'ATL CR'!$L:$L,'ATL GA Inventory'!GH$3)</f>
        <v>0</v>
      </c>
      <c r="GI115" s="45">
        <f>SUMIFS('ATL RAW'!$J:$J,'ATL RAW'!$I:$I,'ATL GA Inventory'!$B115,'ATL RAW'!$L:$L,'ATL GA Inventory'!GI$3)+SUMIFS('ATL CR'!$J:$J,'ATL CR'!$I:$I,'ATL GA Inventory'!$B115,'ATL CR'!$L:$L,'ATL GA Inventory'!GI$3)</f>
        <v>0</v>
      </c>
      <c r="GJ115" s="45">
        <f>SUMIFS('ATL RAW'!$J:$J,'ATL RAW'!$I:$I,'ATL GA Inventory'!$B115,'ATL RAW'!$L:$L,'ATL GA Inventory'!GJ$3)+SUMIFS('ATL CR'!$J:$J,'ATL CR'!$I:$I,'ATL GA Inventory'!$B115,'ATL CR'!$L:$L,'ATL GA Inventory'!GJ$3)</f>
        <v>0</v>
      </c>
      <c r="GK115" s="45">
        <f>SUMIFS('ATL RAW'!$J:$J,'ATL RAW'!$I:$I,'ATL GA Inventory'!$B115,'ATL RAW'!$L:$L,'ATL GA Inventory'!GK$3)+SUMIFS('ATL CR'!$J:$J,'ATL CR'!$I:$I,'ATL GA Inventory'!$B115,'ATL CR'!$L:$L,'ATL GA Inventory'!GK$3)</f>
        <v>0</v>
      </c>
      <c r="GL115" s="45">
        <f>SUMIFS('ATL RAW'!$J:$J,'ATL RAW'!$I:$I,'ATL GA Inventory'!$B115,'ATL RAW'!$L:$L,'ATL GA Inventory'!GL$3)+SUMIFS('ATL CR'!$J:$J,'ATL CR'!$I:$I,'ATL GA Inventory'!$B115,'ATL CR'!$L:$L,'ATL GA Inventory'!GL$3)</f>
        <v>0</v>
      </c>
      <c r="GM115" s="45">
        <f>SUMIFS('ATL RAW'!$J:$J,'ATL RAW'!$I:$I,'ATL GA Inventory'!$B115,'ATL RAW'!$L:$L,'ATL GA Inventory'!GM$3)+SUMIFS('ATL CR'!$J:$J,'ATL CR'!$I:$I,'ATL GA Inventory'!$B115,'ATL CR'!$L:$L,'ATL GA Inventory'!GM$3)</f>
        <v>0</v>
      </c>
      <c r="GN115" s="45">
        <f>SUMIFS('ATL RAW'!$J:$J,'ATL RAW'!$I:$I,'ATL GA Inventory'!$B115,'ATL RAW'!$L:$L,'ATL GA Inventory'!GN$3)+SUMIFS('ATL CR'!$J:$J,'ATL CR'!$I:$I,'ATL GA Inventory'!$B115,'ATL CR'!$L:$L,'ATL GA Inventory'!GN$3)</f>
        <v>0</v>
      </c>
      <c r="GO115" s="45">
        <f>SUMIFS('ATL RAW'!$J:$J,'ATL RAW'!$I:$I,'ATL GA Inventory'!$B115,'ATL RAW'!$L:$L,'ATL GA Inventory'!GO$3)+SUMIFS('ATL CR'!$J:$J,'ATL CR'!$I:$I,'ATL GA Inventory'!$B115,'ATL CR'!$L:$L,'ATL GA Inventory'!GO$3)</f>
        <v>0</v>
      </c>
      <c r="GP115" s="45">
        <f>SUMIFS('ATL RAW'!$J:$J,'ATL RAW'!$I:$I,'ATL GA Inventory'!$B115,'ATL RAW'!$L:$L,'ATL GA Inventory'!GP$3)+SUMIFS('ATL CR'!$J:$J,'ATL CR'!$I:$I,'ATL GA Inventory'!$B115,'ATL CR'!$L:$L,'ATL GA Inventory'!GP$3)</f>
        <v>0</v>
      </c>
      <c r="GQ115" s="45">
        <f>SUMIFS('ATL RAW'!$J:$J,'ATL RAW'!$I:$I,'ATL GA Inventory'!$B115,'ATL RAW'!$L:$L,'ATL GA Inventory'!GQ$3)+SUMIFS('ATL CR'!$J:$J,'ATL CR'!$I:$I,'ATL GA Inventory'!$B115,'ATL CR'!$L:$L,'ATL GA Inventory'!GQ$3)</f>
        <v>0</v>
      </c>
      <c r="GR115" s="45">
        <f>SUMIFS('ATL RAW'!$J:$J,'ATL RAW'!$I:$I,'ATL GA Inventory'!$B115,'ATL RAW'!$L:$L,'ATL GA Inventory'!GR$3)+SUMIFS('ATL CR'!$J:$J,'ATL CR'!$I:$I,'ATL GA Inventory'!$B115,'ATL CR'!$L:$L,'ATL GA Inventory'!GR$3)</f>
        <v>0</v>
      </c>
      <c r="GS115" s="45">
        <f>SUMIFS('ATL RAW'!$J:$J,'ATL RAW'!$I:$I,'ATL GA Inventory'!$B115,'ATL RAW'!$L:$L,'ATL GA Inventory'!GS$3)+SUMIFS('ATL CR'!$J:$J,'ATL CR'!$I:$I,'ATL GA Inventory'!$B115,'ATL CR'!$L:$L,'ATL GA Inventory'!GS$3)</f>
        <v>0</v>
      </c>
      <c r="GT115" s="45">
        <f>SUMIFS('ATL RAW'!$J:$J,'ATL RAW'!$I:$I,'ATL GA Inventory'!$B115,'ATL RAW'!$L:$L,'ATL GA Inventory'!GT$3)+SUMIFS('ATL CR'!$J:$J,'ATL CR'!$I:$I,'ATL GA Inventory'!$B115,'ATL CR'!$L:$L,'ATL GA Inventory'!GT$3)</f>
        <v>0</v>
      </c>
      <c r="GU115" s="45">
        <f>SUMIFS('ATL RAW'!$J:$J,'ATL RAW'!$I:$I,'ATL GA Inventory'!$B115,'ATL RAW'!$L:$L,'ATL GA Inventory'!GU$3)+SUMIFS('ATL CR'!$J:$J,'ATL CR'!$I:$I,'ATL GA Inventory'!$B115,'ATL CR'!$L:$L,'ATL GA Inventory'!GU$3)</f>
        <v>0</v>
      </c>
      <c r="GV115" s="45">
        <f>SUMIFS('ATL RAW'!$J:$J,'ATL RAW'!$I:$I,'ATL GA Inventory'!$B115,'ATL RAW'!$L:$L,'ATL GA Inventory'!GV$3)+SUMIFS('ATL CR'!$J:$J,'ATL CR'!$I:$I,'ATL GA Inventory'!$B115,'ATL CR'!$L:$L,'ATL GA Inventory'!GV$3)</f>
        <v>0</v>
      </c>
      <c r="GW115" s="45">
        <f>SUMIFS('ATL RAW'!$J:$J,'ATL RAW'!$I:$I,'ATL GA Inventory'!$B115,'ATL RAW'!$L:$L,'ATL GA Inventory'!GW$3)+SUMIFS('ATL CR'!$J:$J,'ATL CR'!$I:$I,'ATL GA Inventory'!$B115,'ATL CR'!$L:$L,'ATL GA Inventory'!GW$3)</f>
        <v>0</v>
      </c>
      <c r="GX115" s="45">
        <f>SUMIFS('ATL RAW'!$J:$J,'ATL RAW'!$I:$I,'ATL GA Inventory'!$B115,'ATL RAW'!$L:$L,'ATL GA Inventory'!GX$3)+SUMIFS('ATL CR'!$J:$J,'ATL CR'!$I:$I,'ATL GA Inventory'!$B115,'ATL CR'!$L:$L,'ATL GA Inventory'!GX$3)</f>
        <v>0</v>
      </c>
      <c r="GY115" s="45">
        <f>SUMIFS('ATL RAW'!$J:$J,'ATL RAW'!$I:$I,'ATL GA Inventory'!$B115,'ATL RAW'!$L:$L,'ATL GA Inventory'!GY$3)+SUMIFS('ATL CR'!$J:$J,'ATL CR'!$I:$I,'ATL GA Inventory'!$B115,'ATL CR'!$L:$L,'ATL GA Inventory'!GY$3)</f>
        <v>0</v>
      </c>
    </row>
    <row r="116" spans="1:207">
      <c r="A116" s="43" t="s">
        <v>8123</v>
      </c>
      <c r="B116" s="43">
        <f t="shared" si="14"/>
        <v>46202128</v>
      </c>
      <c r="C116" s="43" t="str">
        <f t="shared" si="14"/>
        <v>Q.PEAK DUO BLK G6P+</v>
      </c>
      <c r="D116" s="44" t="str">
        <f t="shared" si="14"/>
        <v>340</v>
      </c>
      <c r="E116" s="45">
        <f>SUMIFS('ATL RAW'!$J:$J,'ATL RAW'!$I:$I,'ATL GA Inventory'!$B116,'ATL RAW'!$L:$L,'ATL GA Inventory'!E$3)+SUMIFS('ATL CR'!$J:$J,'ATL CR'!$I:$I,'ATL GA Inventory'!$B116,'ATL CR'!$L:$L,'ATL GA Inventory'!E$3)</f>
        <v>0</v>
      </c>
      <c r="F116" s="45">
        <f>SUMIFS('ATL RAW'!$J:$J,'ATL RAW'!$I:$I,'ATL GA Inventory'!$B116,'ATL RAW'!$L:$L,'ATL GA Inventory'!F$3)+SUMIFS('ATL CR'!$J:$J,'ATL CR'!$I:$I,'ATL GA Inventory'!$B116,'ATL CR'!$L:$L,'ATL GA Inventory'!F$3)</f>
        <v>0</v>
      </c>
      <c r="G116" s="45">
        <f>SUMIFS('ATL RAW'!$J:$J,'ATL RAW'!$I:$I,'ATL GA Inventory'!$B116,'ATL RAW'!$L:$L,'ATL GA Inventory'!G$3)+SUMIFS('ATL CR'!$J:$J,'ATL CR'!$I:$I,'ATL GA Inventory'!$B116,'ATL CR'!$L:$L,'ATL GA Inventory'!G$3)</f>
        <v>0</v>
      </c>
      <c r="H116" s="45">
        <f>SUMIFS('ATL RAW'!$J:$J,'ATL RAW'!$I:$I,'ATL GA Inventory'!$B116,'ATL RAW'!$L:$L,'ATL GA Inventory'!H$3)+SUMIFS('ATL CR'!$J:$J,'ATL CR'!$I:$I,'ATL GA Inventory'!$B116,'ATL CR'!$L:$L,'ATL GA Inventory'!H$3)</f>
        <v>0</v>
      </c>
      <c r="I116" s="45">
        <f>SUMIFS('ATL RAW'!$J:$J,'ATL RAW'!$I:$I,'ATL GA Inventory'!$B116,'ATL RAW'!$L:$L,'ATL GA Inventory'!I$3)+SUMIFS('ATL CR'!$J:$J,'ATL CR'!$I:$I,'ATL GA Inventory'!$B116,'ATL CR'!$L:$L,'ATL GA Inventory'!I$3)</f>
        <v>0</v>
      </c>
      <c r="J116" s="45">
        <f>SUMIFS('ATL RAW'!$J:$J,'ATL RAW'!$I:$I,'ATL GA Inventory'!$B116,'ATL RAW'!$L:$L,'ATL GA Inventory'!J$3)+SUMIFS('ATL CR'!$J:$J,'ATL CR'!$I:$I,'ATL GA Inventory'!$B116,'ATL CR'!$L:$L,'ATL GA Inventory'!J$3)</f>
        <v>0</v>
      </c>
      <c r="K116" s="45">
        <f>SUMIFS('ATL RAW'!$J:$J,'ATL RAW'!$I:$I,'ATL GA Inventory'!$B116,'ATL RAW'!$L:$L,'ATL GA Inventory'!K$3)+SUMIFS('ATL CR'!$J:$J,'ATL CR'!$I:$I,'ATL GA Inventory'!$B116,'ATL CR'!$L:$L,'ATL GA Inventory'!K$3)</f>
        <v>0</v>
      </c>
      <c r="L116" s="45">
        <f>SUMIFS('ATL RAW'!$J:$J,'ATL RAW'!$I:$I,'ATL GA Inventory'!$B116,'ATL RAW'!$L:$L,'ATL GA Inventory'!L$3)+SUMIFS('ATL CR'!$J:$J,'ATL CR'!$I:$I,'ATL GA Inventory'!$B116,'ATL CR'!$L:$L,'ATL GA Inventory'!L$3)</f>
        <v>0</v>
      </c>
      <c r="M116" s="45">
        <f>SUMIFS('ATL RAW'!$J:$J,'ATL RAW'!$I:$I,'ATL GA Inventory'!$B116,'ATL RAW'!$L:$L,'ATL GA Inventory'!M$3)+SUMIFS('ATL CR'!$J:$J,'ATL CR'!$I:$I,'ATL GA Inventory'!$B116,'ATL CR'!$L:$L,'ATL GA Inventory'!M$3)</f>
        <v>0</v>
      </c>
      <c r="N116" s="45">
        <f>SUMIFS('ATL RAW'!$J:$J,'ATL RAW'!$I:$I,'ATL GA Inventory'!$B116,'ATL RAW'!$L:$L,'ATL GA Inventory'!N$3)+SUMIFS('ATL CR'!$J:$J,'ATL CR'!$I:$I,'ATL GA Inventory'!$B116,'ATL CR'!$L:$L,'ATL GA Inventory'!N$3)</f>
        <v>0</v>
      </c>
      <c r="O116" s="45">
        <f>SUMIFS('ATL RAW'!$J:$J,'ATL RAW'!$I:$I,'ATL GA Inventory'!$B116,'ATL RAW'!$L:$L,'ATL GA Inventory'!O$3)+SUMIFS('ATL CR'!$J:$J,'ATL CR'!$I:$I,'ATL GA Inventory'!$B116,'ATL CR'!$L:$L,'ATL GA Inventory'!O$3)</f>
        <v>0</v>
      </c>
      <c r="P116" s="45">
        <f>SUMIFS('ATL RAW'!$J:$J,'ATL RAW'!$I:$I,'ATL GA Inventory'!$B116,'ATL RAW'!$L:$L,'ATL GA Inventory'!P$3)+SUMIFS('ATL CR'!$J:$J,'ATL CR'!$I:$I,'ATL GA Inventory'!$B116,'ATL CR'!$L:$L,'ATL GA Inventory'!P$3)</f>
        <v>0</v>
      </c>
      <c r="Q116" s="45">
        <f>SUMIFS('ATL RAW'!$J:$J,'ATL RAW'!$I:$I,'ATL GA Inventory'!$B116,'ATL RAW'!$L:$L,'ATL GA Inventory'!Q$3)+SUMIFS('ATL CR'!$J:$J,'ATL CR'!$I:$I,'ATL GA Inventory'!$B116,'ATL CR'!$L:$L,'ATL GA Inventory'!Q$3)</f>
        <v>0</v>
      </c>
      <c r="R116" s="45">
        <f>SUMIFS('ATL RAW'!$J:$J,'ATL RAW'!$I:$I,'ATL GA Inventory'!$B116,'ATL RAW'!$L:$L,'ATL GA Inventory'!R$3)+SUMIFS('ATL CR'!$J:$J,'ATL CR'!$I:$I,'ATL GA Inventory'!$B116,'ATL CR'!$L:$L,'ATL GA Inventory'!R$3)</f>
        <v>0</v>
      </c>
      <c r="S116" s="45">
        <f>SUMIFS('ATL RAW'!$J:$J,'ATL RAW'!$I:$I,'ATL GA Inventory'!$B116,'ATL RAW'!$L:$L,'ATL GA Inventory'!S$3)+SUMIFS('ATL CR'!$J:$J,'ATL CR'!$I:$I,'ATL GA Inventory'!$B116,'ATL CR'!$L:$L,'ATL GA Inventory'!S$3)</f>
        <v>0</v>
      </c>
      <c r="T116" s="45">
        <f>SUMIFS('ATL RAW'!$J:$J,'ATL RAW'!$I:$I,'ATL GA Inventory'!$B116,'ATL RAW'!$L:$L,'ATL GA Inventory'!T$3)+SUMIFS('ATL CR'!$J:$J,'ATL CR'!$I:$I,'ATL GA Inventory'!$B116,'ATL CR'!$L:$L,'ATL GA Inventory'!T$3)</f>
        <v>0</v>
      </c>
      <c r="U116" s="45">
        <f>SUMIFS('ATL RAW'!$J:$J,'ATL RAW'!$I:$I,'ATL GA Inventory'!$B116,'ATL RAW'!$L:$L,'ATL GA Inventory'!U$3)+SUMIFS('ATL CR'!$J:$J,'ATL CR'!$I:$I,'ATL GA Inventory'!$B116,'ATL CR'!$L:$L,'ATL GA Inventory'!U$3)</f>
        <v>0</v>
      </c>
      <c r="V116" s="45">
        <f>SUMIFS('ATL RAW'!$J:$J,'ATL RAW'!$I:$I,'ATL GA Inventory'!$B116,'ATL RAW'!$L:$L,'ATL GA Inventory'!V$3)+SUMIFS('ATL CR'!$J:$J,'ATL CR'!$I:$I,'ATL GA Inventory'!$B116,'ATL CR'!$L:$L,'ATL GA Inventory'!V$3)</f>
        <v>0</v>
      </c>
      <c r="W116" s="45">
        <f>SUMIFS('ATL RAW'!$J:$J,'ATL RAW'!$I:$I,'ATL GA Inventory'!$B116,'ATL RAW'!$L:$L,'ATL GA Inventory'!W$3)+SUMIFS('ATL CR'!$J:$J,'ATL CR'!$I:$I,'ATL GA Inventory'!$B116,'ATL CR'!$L:$L,'ATL GA Inventory'!W$3)</f>
        <v>0</v>
      </c>
      <c r="X116" s="45">
        <f>SUMIFS('ATL RAW'!$J:$J,'ATL RAW'!$I:$I,'ATL GA Inventory'!$B116,'ATL RAW'!$L:$L,'ATL GA Inventory'!X$3)+SUMIFS('ATL CR'!$J:$J,'ATL CR'!$I:$I,'ATL GA Inventory'!$B116,'ATL CR'!$L:$L,'ATL GA Inventory'!X$3)</f>
        <v>0</v>
      </c>
      <c r="Y116" s="45">
        <f>SUMIFS('ATL RAW'!$J:$J,'ATL RAW'!$I:$I,'ATL GA Inventory'!$B116,'ATL RAW'!$L:$L,'ATL GA Inventory'!Y$3)+SUMIFS('ATL CR'!$J:$J,'ATL CR'!$I:$I,'ATL GA Inventory'!$B116,'ATL CR'!$L:$L,'ATL GA Inventory'!Y$3)</f>
        <v>0</v>
      </c>
      <c r="Z116" s="45">
        <f>SUMIFS('ATL RAW'!$J:$J,'ATL RAW'!$I:$I,'ATL GA Inventory'!$B116,'ATL RAW'!$L:$L,'ATL GA Inventory'!Z$3)+SUMIFS('ATL CR'!$J:$J,'ATL CR'!$I:$I,'ATL GA Inventory'!$B116,'ATL CR'!$L:$L,'ATL GA Inventory'!Z$3)</f>
        <v>0</v>
      </c>
      <c r="AA116" s="45">
        <f>SUMIFS('ATL RAW'!$J:$J,'ATL RAW'!$I:$I,'ATL GA Inventory'!$B116,'ATL RAW'!$L:$L,'ATL GA Inventory'!AA$3)+SUMIFS('ATL CR'!$J:$J,'ATL CR'!$I:$I,'ATL GA Inventory'!$B116,'ATL CR'!$L:$L,'ATL GA Inventory'!AA$3)</f>
        <v>0</v>
      </c>
      <c r="AB116" s="45">
        <f>SUMIFS('ATL RAW'!$J:$J,'ATL RAW'!$I:$I,'ATL GA Inventory'!$B116,'ATL RAW'!$L:$L,'ATL GA Inventory'!AB$3)+SUMIFS('ATL CR'!$J:$J,'ATL CR'!$I:$I,'ATL GA Inventory'!$B116,'ATL CR'!$L:$L,'ATL GA Inventory'!AB$3)</f>
        <v>0</v>
      </c>
      <c r="AC116" s="45">
        <f>SUMIFS('ATL RAW'!$J:$J,'ATL RAW'!$I:$I,'ATL GA Inventory'!$B116,'ATL RAW'!$L:$L,'ATL GA Inventory'!AC$3)+SUMIFS('ATL CR'!$J:$J,'ATL CR'!$I:$I,'ATL GA Inventory'!$B116,'ATL CR'!$L:$L,'ATL GA Inventory'!AC$3)</f>
        <v>0</v>
      </c>
      <c r="AD116" s="45">
        <f>SUMIFS('ATL RAW'!$J:$J,'ATL RAW'!$I:$I,'ATL GA Inventory'!$B116,'ATL RAW'!$L:$L,'ATL GA Inventory'!AD$3)+SUMIFS('ATL CR'!$J:$J,'ATL CR'!$I:$I,'ATL GA Inventory'!$B116,'ATL CR'!$L:$L,'ATL GA Inventory'!AD$3)</f>
        <v>0</v>
      </c>
      <c r="AE116" s="45">
        <f>SUMIFS('ATL RAW'!$J:$J,'ATL RAW'!$I:$I,'ATL GA Inventory'!$B116,'ATL RAW'!$L:$L,'ATL GA Inventory'!AE$3)+SUMIFS('ATL CR'!$J:$J,'ATL CR'!$I:$I,'ATL GA Inventory'!$B116,'ATL CR'!$L:$L,'ATL GA Inventory'!AE$3)</f>
        <v>0</v>
      </c>
      <c r="AF116" s="45">
        <f>SUMIFS('ATL RAW'!$J:$J,'ATL RAW'!$I:$I,'ATL GA Inventory'!$B116,'ATL RAW'!$L:$L,'ATL GA Inventory'!AF$3)+SUMIFS('ATL CR'!$J:$J,'ATL CR'!$I:$I,'ATL GA Inventory'!$B116,'ATL CR'!$L:$L,'ATL GA Inventory'!AF$3)</f>
        <v>0</v>
      </c>
      <c r="AG116" s="45">
        <f>SUMIFS('ATL RAW'!$J:$J,'ATL RAW'!$I:$I,'ATL GA Inventory'!$B116,'ATL RAW'!$L:$L,'ATL GA Inventory'!AG$3)+SUMIFS('ATL CR'!$J:$J,'ATL CR'!$I:$I,'ATL GA Inventory'!$B116,'ATL CR'!$L:$L,'ATL GA Inventory'!AG$3)</f>
        <v>0</v>
      </c>
      <c r="AH116" s="45">
        <f>SUMIFS('ATL RAW'!$J:$J,'ATL RAW'!$I:$I,'ATL GA Inventory'!$B116,'ATL RAW'!$L:$L,'ATL GA Inventory'!AH$3)+SUMIFS('ATL CR'!$J:$J,'ATL CR'!$I:$I,'ATL GA Inventory'!$B116,'ATL CR'!$L:$L,'ATL GA Inventory'!AH$3)</f>
        <v>0</v>
      </c>
      <c r="AI116" s="45">
        <f>SUMIFS('ATL RAW'!$J:$J,'ATL RAW'!$I:$I,'ATL GA Inventory'!$B116,'ATL RAW'!$L:$L,'ATL GA Inventory'!AI$3)+SUMIFS('ATL CR'!$J:$J,'ATL CR'!$I:$I,'ATL GA Inventory'!$B116,'ATL CR'!$L:$L,'ATL GA Inventory'!AI$3)</f>
        <v>0</v>
      </c>
      <c r="AJ116" s="45">
        <f>SUMIFS('ATL RAW'!$J:$J,'ATL RAW'!$I:$I,'ATL GA Inventory'!$B116,'ATL RAW'!$L:$L,'ATL GA Inventory'!AJ$3)+SUMIFS('ATL CR'!$J:$J,'ATL CR'!$I:$I,'ATL GA Inventory'!$B116,'ATL CR'!$L:$L,'ATL GA Inventory'!AJ$3)</f>
        <v>0</v>
      </c>
      <c r="AK116" s="45">
        <f>SUMIFS('ATL RAW'!$J:$J,'ATL RAW'!$I:$I,'ATL GA Inventory'!$B116,'ATL RAW'!$L:$L,'ATL GA Inventory'!AK$3)+SUMIFS('ATL CR'!$J:$J,'ATL CR'!$I:$I,'ATL GA Inventory'!$B116,'ATL CR'!$L:$L,'ATL GA Inventory'!AK$3)</f>
        <v>0</v>
      </c>
      <c r="AL116" s="45">
        <f>SUMIFS('ATL RAW'!$J:$J,'ATL RAW'!$I:$I,'ATL GA Inventory'!$B116,'ATL RAW'!$L:$L,'ATL GA Inventory'!AL$3)+SUMIFS('ATL CR'!$J:$J,'ATL CR'!$I:$I,'ATL GA Inventory'!$B116,'ATL CR'!$L:$L,'ATL GA Inventory'!AL$3)</f>
        <v>0</v>
      </c>
      <c r="AM116" s="45">
        <f>SUMIFS('ATL RAW'!$J:$J,'ATL RAW'!$I:$I,'ATL GA Inventory'!$B116,'ATL RAW'!$L:$L,'ATL GA Inventory'!AM$3)+SUMIFS('ATL CR'!$J:$J,'ATL CR'!$I:$I,'ATL GA Inventory'!$B116,'ATL CR'!$L:$L,'ATL GA Inventory'!AM$3)</f>
        <v>0</v>
      </c>
      <c r="AN116" s="45">
        <f>SUMIFS('ATL RAW'!$J:$J,'ATL RAW'!$I:$I,'ATL GA Inventory'!$B116,'ATL RAW'!$L:$L,'ATL GA Inventory'!AN$3)+SUMIFS('ATL CR'!$J:$J,'ATL CR'!$I:$I,'ATL GA Inventory'!$B116,'ATL CR'!$L:$L,'ATL GA Inventory'!AN$3)</f>
        <v>0</v>
      </c>
      <c r="AO116" s="45">
        <f>SUMIFS('ATL RAW'!$J:$J,'ATL RAW'!$I:$I,'ATL GA Inventory'!$B116,'ATL RAW'!$L:$L,'ATL GA Inventory'!AO$3)+SUMIFS('ATL CR'!$J:$J,'ATL CR'!$I:$I,'ATL GA Inventory'!$B116,'ATL CR'!$L:$L,'ATL GA Inventory'!AO$3)</f>
        <v>0</v>
      </c>
      <c r="AP116" s="45">
        <f>SUMIFS('ATL RAW'!$J:$J,'ATL RAW'!$I:$I,'ATL GA Inventory'!$B116,'ATL RAW'!$L:$L,'ATL GA Inventory'!AP$3)+SUMIFS('ATL CR'!$J:$J,'ATL CR'!$I:$I,'ATL GA Inventory'!$B116,'ATL CR'!$L:$L,'ATL GA Inventory'!AP$3)</f>
        <v>0</v>
      </c>
      <c r="AQ116" s="45">
        <f>SUMIFS('ATL RAW'!$J:$J,'ATL RAW'!$I:$I,'ATL GA Inventory'!$B116,'ATL RAW'!$L:$L,'ATL GA Inventory'!AQ$3)+SUMIFS('ATL CR'!$J:$J,'ATL CR'!$I:$I,'ATL GA Inventory'!$B116,'ATL CR'!$L:$L,'ATL GA Inventory'!AQ$3)</f>
        <v>0</v>
      </c>
      <c r="AR116" s="45">
        <f>SUMIFS('ATL RAW'!$J:$J,'ATL RAW'!$I:$I,'ATL GA Inventory'!$B116,'ATL RAW'!$L:$L,'ATL GA Inventory'!AR$3)+SUMIFS('ATL CR'!$J:$J,'ATL CR'!$I:$I,'ATL GA Inventory'!$B116,'ATL CR'!$L:$L,'ATL GA Inventory'!AR$3)</f>
        <v>0</v>
      </c>
      <c r="AS116" s="45">
        <f>SUMIFS('ATL RAW'!$J:$J,'ATL RAW'!$I:$I,'ATL GA Inventory'!$B116,'ATL RAW'!$L:$L,'ATL GA Inventory'!AS$3)+SUMIFS('ATL CR'!$J:$J,'ATL CR'!$I:$I,'ATL GA Inventory'!$B116,'ATL CR'!$L:$L,'ATL GA Inventory'!AS$3)</f>
        <v>0</v>
      </c>
      <c r="AT116" s="45">
        <f>SUMIFS('ATL RAW'!$J:$J,'ATL RAW'!$I:$I,'ATL GA Inventory'!$B116,'ATL RAW'!$L:$L,'ATL GA Inventory'!AT$3)+SUMIFS('ATL CR'!$J:$J,'ATL CR'!$I:$I,'ATL GA Inventory'!$B116,'ATL CR'!$L:$L,'ATL GA Inventory'!AT$3)</f>
        <v>0</v>
      </c>
      <c r="AU116" s="45">
        <f>SUMIFS('ATL RAW'!$J:$J,'ATL RAW'!$I:$I,'ATL GA Inventory'!$B116,'ATL RAW'!$L:$L,'ATL GA Inventory'!AU$3)+SUMIFS('ATL CR'!$J:$J,'ATL CR'!$I:$I,'ATL GA Inventory'!$B116,'ATL CR'!$L:$L,'ATL GA Inventory'!AU$3)</f>
        <v>0</v>
      </c>
      <c r="AV116" s="45">
        <f>SUMIFS('ATL RAW'!$J:$J,'ATL RAW'!$I:$I,'ATL GA Inventory'!$B116,'ATL RAW'!$L:$L,'ATL GA Inventory'!AV$3)+SUMIFS('ATL CR'!$J:$J,'ATL CR'!$I:$I,'ATL GA Inventory'!$B116,'ATL CR'!$L:$L,'ATL GA Inventory'!AV$3)</f>
        <v>0</v>
      </c>
      <c r="AW116" s="45">
        <f>SUMIFS('ATL RAW'!$J:$J,'ATL RAW'!$I:$I,'ATL GA Inventory'!$B116,'ATL RAW'!$L:$L,'ATL GA Inventory'!AW$3)+SUMIFS('ATL CR'!$J:$J,'ATL CR'!$I:$I,'ATL GA Inventory'!$B116,'ATL CR'!$L:$L,'ATL GA Inventory'!AW$3)</f>
        <v>0</v>
      </c>
      <c r="AX116" s="45">
        <f>SUMIFS('ATL RAW'!$J:$J,'ATL RAW'!$I:$I,'ATL GA Inventory'!$B116,'ATL RAW'!$L:$L,'ATL GA Inventory'!AX$3)+SUMIFS('ATL CR'!$J:$J,'ATL CR'!$I:$I,'ATL GA Inventory'!$B116,'ATL CR'!$L:$L,'ATL GA Inventory'!AX$3)</f>
        <v>0</v>
      </c>
      <c r="AY116" s="45">
        <f>SUMIFS('ATL RAW'!$J:$J,'ATL RAW'!$I:$I,'ATL GA Inventory'!$B116,'ATL RAW'!$L:$L,'ATL GA Inventory'!AY$3)+SUMIFS('ATL CR'!$J:$J,'ATL CR'!$I:$I,'ATL GA Inventory'!$B116,'ATL CR'!$L:$L,'ATL GA Inventory'!AY$3)</f>
        <v>0</v>
      </c>
      <c r="AZ116" s="45">
        <f>SUMIFS('ATL RAW'!$J:$J,'ATL RAW'!$I:$I,'ATL GA Inventory'!$B116,'ATL RAW'!$L:$L,'ATL GA Inventory'!AZ$3)+SUMIFS('ATL CR'!$J:$J,'ATL CR'!$I:$I,'ATL GA Inventory'!$B116,'ATL CR'!$L:$L,'ATL GA Inventory'!AZ$3)</f>
        <v>0</v>
      </c>
      <c r="BA116" s="45">
        <f>SUMIFS('ATL RAW'!$J:$J,'ATL RAW'!$I:$I,'ATL GA Inventory'!$B116,'ATL RAW'!$L:$L,'ATL GA Inventory'!BA$3)+SUMIFS('ATL CR'!$J:$J,'ATL CR'!$I:$I,'ATL GA Inventory'!$B116,'ATL CR'!$L:$L,'ATL GA Inventory'!BA$3)</f>
        <v>0</v>
      </c>
      <c r="BB116" s="45">
        <f>SUMIFS('ATL RAW'!$J:$J,'ATL RAW'!$I:$I,'ATL GA Inventory'!$B116,'ATL RAW'!$L:$L,'ATL GA Inventory'!BB$3)+SUMIFS('ATL CR'!$J:$J,'ATL CR'!$I:$I,'ATL GA Inventory'!$B116,'ATL CR'!$L:$L,'ATL GA Inventory'!BB$3)</f>
        <v>0</v>
      </c>
      <c r="BC116" s="45">
        <f>SUMIFS('ATL RAW'!$J:$J,'ATL RAW'!$I:$I,'ATL GA Inventory'!$B116,'ATL RAW'!$L:$L,'ATL GA Inventory'!BC$3)+SUMIFS('ATL CR'!$J:$J,'ATL CR'!$I:$I,'ATL GA Inventory'!$B116,'ATL CR'!$L:$L,'ATL GA Inventory'!BC$3)</f>
        <v>0</v>
      </c>
      <c r="BD116" s="45">
        <f>SUMIFS('ATL RAW'!$J:$J,'ATL RAW'!$I:$I,'ATL GA Inventory'!$B116,'ATL RAW'!$L:$L,'ATL GA Inventory'!BD$3)+SUMIFS('ATL CR'!$J:$J,'ATL CR'!$I:$I,'ATL GA Inventory'!$B116,'ATL CR'!$L:$L,'ATL GA Inventory'!BD$3)</f>
        <v>0</v>
      </c>
      <c r="BE116" s="45">
        <f>SUMIFS('ATL RAW'!$J:$J,'ATL RAW'!$I:$I,'ATL GA Inventory'!$B116,'ATL RAW'!$L:$L,'ATL GA Inventory'!BE$3)+SUMIFS('ATL CR'!$J:$J,'ATL CR'!$I:$I,'ATL GA Inventory'!$B116,'ATL CR'!$L:$L,'ATL GA Inventory'!BE$3)</f>
        <v>0</v>
      </c>
      <c r="BF116" s="45">
        <f>SUMIFS('ATL RAW'!$J:$J,'ATL RAW'!$I:$I,'ATL GA Inventory'!$B116,'ATL RAW'!$L:$L,'ATL GA Inventory'!BF$3)+SUMIFS('ATL CR'!$J:$J,'ATL CR'!$I:$I,'ATL GA Inventory'!$B116,'ATL CR'!$L:$L,'ATL GA Inventory'!BF$3)</f>
        <v>0</v>
      </c>
      <c r="BG116" s="45">
        <f>SUMIFS('ATL RAW'!$J:$J,'ATL RAW'!$I:$I,'ATL GA Inventory'!$B116,'ATL RAW'!$L:$L,'ATL GA Inventory'!BG$3)+SUMIFS('ATL CR'!$J:$J,'ATL CR'!$I:$I,'ATL GA Inventory'!$B116,'ATL CR'!$L:$L,'ATL GA Inventory'!BG$3)</f>
        <v>0</v>
      </c>
      <c r="BH116" s="45">
        <f>SUMIFS('ATL RAW'!$J:$J,'ATL RAW'!$I:$I,'ATL GA Inventory'!$B116,'ATL RAW'!$L:$L,'ATL GA Inventory'!BH$3)+SUMIFS('ATL CR'!$J:$J,'ATL CR'!$I:$I,'ATL GA Inventory'!$B116,'ATL CR'!$L:$L,'ATL GA Inventory'!BH$3)</f>
        <v>0</v>
      </c>
      <c r="BI116" s="45">
        <f>SUMIFS('ATL RAW'!$J:$J,'ATL RAW'!$I:$I,'ATL GA Inventory'!$B116,'ATL RAW'!$L:$L,'ATL GA Inventory'!BI$3)+SUMIFS('ATL CR'!$J:$J,'ATL CR'!$I:$I,'ATL GA Inventory'!$B116,'ATL CR'!$L:$L,'ATL GA Inventory'!BI$3)</f>
        <v>0</v>
      </c>
      <c r="BJ116" s="45">
        <f>SUMIFS('ATL RAW'!$J:$J,'ATL RAW'!$I:$I,'ATL GA Inventory'!$B116,'ATL RAW'!$L:$L,'ATL GA Inventory'!BJ$3)+SUMIFS('ATL CR'!$J:$J,'ATL CR'!$I:$I,'ATL GA Inventory'!$B116,'ATL CR'!$L:$L,'ATL GA Inventory'!BJ$3)</f>
        <v>0</v>
      </c>
      <c r="BK116" s="45">
        <f>SUMIFS('ATL RAW'!$J:$J,'ATL RAW'!$I:$I,'ATL GA Inventory'!$B116,'ATL RAW'!$L:$L,'ATL GA Inventory'!BK$3)+SUMIFS('ATL CR'!$J:$J,'ATL CR'!$I:$I,'ATL GA Inventory'!$B116,'ATL CR'!$L:$L,'ATL GA Inventory'!BK$3)</f>
        <v>0</v>
      </c>
      <c r="BL116" s="45">
        <f>SUMIFS('ATL RAW'!$J:$J,'ATL RAW'!$I:$I,'ATL GA Inventory'!$B116,'ATL RAW'!$L:$L,'ATL GA Inventory'!BL$3)+SUMIFS('ATL CR'!$J:$J,'ATL CR'!$I:$I,'ATL GA Inventory'!$B116,'ATL CR'!$L:$L,'ATL GA Inventory'!BL$3)</f>
        <v>0</v>
      </c>
      <c r="BM116" s="45">
        <f>SUMIFS('ATL RAW'!$J:$J,'ATL RAW'!$I:$I,'ATL GA Inventory'!$B116,'ATL RAW'!$L:$L,'ATL GA Inventory'!BM$3)+SUMIFS('ATL CR'!$J:$J,'ATL CR'!$I:$I,'ATL GA Inventory'!$B116,'ATL CR'!$L:$L,'ATL GA Inventory'!BM$3)</f>
        <v>0</v>
      </c>
      <c r="BN116" s="45">
        <f>SUMIFS('ATL RAW'!$J:$J,'ATL RAW'!$I:$I,'ATL GA Inventory'!$B116,'ATL RAW'!$L:$L,'ATL GA Inventory'!BN$3)+SUMIFS('ATL CR'!$J:$J,'ATL CR'!$I:$I,'ATL GA Inventory'!$B116,'ATL CR'!$L:$L,'ATL GA Inventory'!BN$3)</f>
        <v>0</v>
      </c>
      <c r="BO116" s="45">
        <f>SUMIFS('ATL RAW'!$J:$J,'ATL RAW'!$I:$I,'ATL GA Inventory'!$B116,'ATL RAW'!$L:$L,'ATL GA Inventory'!BO$3)+SUMIFS('ATL CR'!$J:$J,'ATL CR'!$I:$I,'ATL GA Inventory'!$B116,'ATL CR'!$L:$L,'ATL GA Inventory'!BO$3)</f>
        <v>0</v>
      </c>
      <c r="BP116" s="45">
        <f>SUMIFS('ATL RAW'!$J:$J,'ATL RAW'!$I:$I,'ATL GA Inventory'!$B116,'ATL RAW'!$L:$L,'ATL GA Inventory'!BP$3)+SUMIFS('ATL CR'!$J:$J,'ATL CR'!$I:$I,'ATL GA Inventory'!$B116,'ATL CR'!$L:$L,'ATL GA Inventory'!BP$3)</f>
        <v>0</v>
      </c>
      <c r="BQ116" s="45">
        <f>SUMIFS('ATL RAW'!$J:$J,'ATL RAW'!$I:$I,'ATL GA Inventory'!$B116,'ATL RAW'!$L:$L,'ATL GA Inventory'!BQ$3)+SUMIFS('ATL CR'!$J:$J,'ATL CR'!$I:$I,'ATL GA Inventory'!$B116,'ATL CR'!$L:$L,'ATL GA Inventory'!BQ$3)</f>
        <v>0</v>
      </c>
      <c r="BR116" s="45">
        <f>SUMIFS('ATL RAW'!$J:$J,'ATL RAW'!$I:$I,'ATL GA Inventory'!$B116,'ATL RAW'!$L:$L,'ATL GA Inventory'!BR$3)+SUMIFS('ATL CR'!$J:$J,'ATL CR'!$I:$I,'ATL GA Inventory'!$B116,'ATL CR'!$L:$L,'ATL GA Inventory'!BR$3)</f>
        <v>0</v>
      </c>
      <c r="BS116" s="45">
        <f>SUMIFS('ATL RAW'!$J:$J,'ATL RAW'!$I:$I,'ATL GA Inventory'!$B116,'ATL RAW'!$L:$L,'ATL GA Inventory'!BS$3)+SUMIFS('ATL CR'!$J:$J,'ATL CR'!$I:$I,'ATL GA Inventory'!$B116,'ATL CR'!$L:$L,'ATL GA Inventory'!BS$3)</f>
        <v>0</v>
      </c>
      <c r="BT116" s="45">
        <f>SUMIFS('ATL RAW'!$J:$J,'ATL RAW'!$I:$I,'ATL GA Inventory'!$B116,'ATL RAW'!$L:$L,'ATL GA Inventory'!BT$3)+SUMIFS('ATL CR'!$J:$J,'ATL CR'!$I:$I,'ATL GA Inventory'!$B116,'ATL CR'!$L:$L,'ATL GA Inventory'!BT$3)</f>
        <v>0</v>
      </c>
      <c r="BU116" s="45">
        <f>SUMIFS('ATL RAW'!$J:$J,'ATL RAW'!$I:$I,'ATL GA Inventory'!$B116,'ATL RAW'!$L:$L,'ATL GA Inventory'!BU$3)+SUMIFS('ATL CR'!$J:$J,'ATL CR'!$I:$I,'ATL GA Inventory'!$B116,'ATL CR'!$L:$L,'ATL GA Inventory'!BU$3)</f>
        <v>0</v>
      </c>
      <c r="BV116" s="45">
        <f>SUMIFS('ATL RAW'!$J:$J,'ATL RAW'!$I:$I,'ATL GA Inventory'!$B116,'ATL RAW'!$L:$L,'ATL GA Inventory'!BV$3)+SUMIFS('ATL CR'!$J:$J,'ATL CR'!$I:$I,'ATL GA Inventory'!$B116,'ATL CR'!$L:$L,'ATL GA Inventory'!BV$3)</f>
        <v>0</v>
      </c>
      <c r="BW116" s="45">
        <f>SUMIFS('ATL RAW'!$J:$J,'ATL RAW'!$I:$I,'ATL GA Inventory'!$B116,'ATL RAW'!$L:$L,'ATL GA Inventory'!BW$3)+SUMIFS('ATL CR'!$J:$J,'ATL CR'!$I:$I,'ATL GA Inventory'!$B116,'ATL CR'!$L:$L,'ATL GA Inventory'!BW$3)</f>
        <v>0</v>
      </c>
      <c r="BX116" s="45">
        <f>SUMIFS('ATL RAW'!$J:$J,'ATL RAW'!$I:$I,'ATL GA Inventory'!$B116,'ATL RAW'!$L:$L,'ATL GA Inventory'!BX$3)+SUMIFS('ATL CR'!$J:$J,'ATL CR'!$I:$I,'ATL GA Inventory'!$B116,'ATL CR'!$L:$L,'ATL GA Inventory'!BX$3)</f>
        <v>0</v>
      </c>
      <c r="BY116" s="45">
        <f>SUMIFS('ATL RAW'!$J:$J,'ATL RAW'!$I:$I,'ATL GA Inventory'!$B116,'ATL RAW'!$L:$L,'ATL GA Inventory'!BY$3)+SUMIFS('ATL CR'!$J:$J,'ATL CR'!$I:$I,'ATL GA Inventory'!$B116,'ATL CR'!$L:$L,'ATL GA Inventory'!BY$3)</f>
        <v>0</v>
      </c>
      <c r="BZ116" s="45">
        <f>SUMIFS('ATL RAW'!$J:$J,'ATL RAW'!$I:$I,'ATL GA Inventory'!$B116,'ATL RAW'!$L:$L,'ATL GA Inventory'!BZ$3)+SUMIFS('ATL CR'!$J:$J,'ATL CR'!$I:$I,'ATL GA Inventory'!$B116,'ATL CR'!$L:$L,'ATL GA Inventory'!BZ$3)</f>
        <v>0</v>
      </c>
      <c r="CA116" s="45">
        <f>SUMIFS('ATL RAW'!$J:$J,'ATL RAW'!$I:$I,'ATL GA Inventory'!$B116,'ATL RAW'!$L:$L,'ATL GA Inventory'!CA$3)+SUMIFS('ATL CR'!$J:$J,'ATL CR'!$I:$I,'ATL GA Inventory'!$B116,'ATL CR'!$L:$L,'ATL GA Inventory'!CA$3)</f>
        <v>0</v>
      </c>
      <c r="CB116" s="45">
        <f>SUMIFS('ATL RAW'!$J:$J,'ATL RAW'!$I:$I,'ATL GA Inventory'!$B116,'ATL RAW'!$L:$L,'ATL GA Inventory'!CB$3)+SUMIFS('ATL CR'!$J:$J,'ATL CR'!$I:$I,'ATL GA Inventory'!$B116,'ATL CR'!$L:$L,'ATL GA Inventory'!CB$3)</f>
        <v>0</v>
      </c>
      <c r="CC116" s="45">
        <f>SUMIFS('ATL RAW'!$J:$J,'ATL RAW'!$I:$I,'ATL GA Inventory'!$B116,'ATL RAW'!$L:$L,'ATL GA Inventory'!CC$3)+SUMIFS('ATL CR'!$J:$J,'ATL CR'!$I:$I,'ATL GA Inventory'!$B116,'ATL CR'!$L:$L,'ATL GA Inventory'!CC$3)</f>
        <v>0</v>
      </c>
      <c r="CD116" s="45">
        <f>SUMIFS('ATL RAW'!$J:$J,'ATL RAW'!$I:$I,'ATL GA Inventory'!$B116,'ATL RAW'!$L:$L,'ATL GA Inventory'!CD$3)+SUMIFS('ATL CR'!$J:$J,'ATL CR'!$I:$I,'ATL GA Inventory'!$B116,'ATL CR'!$L:$L,'ATL GA Inventory'!CD$3)</f>
        <v>0</v>
      </c>
      <c r="CE116" s="45">
        <f>SUMIFS('ATL RAW'!$J:$J,'ATL RAW'!$I:$I,'ATL GA Inventory'!$B116,'ATL RAW'!$L:$L,'ATL GA Inventory'!CE$3)+SUMIFS('ATL CR'!$J:$J,'ATL CR'!$I:$I,'ATL GA Inventory'!$B116,'ATL CR'!$L:$L,'ATL GA Inventory'!CE$3)</f>
        <v>0</v>
      </c>
      <c r="CF116" s="45">
        <f>SUMIFS('ATL RAW'!$J:$J,'ATL RAW'!$I:$I,'ATL GA Inventory'!$B116,'ATL RAW'!$L:$L,'ATL GA Inventory'!CF$3)+SUMIFS('ATL CR'!$J:$J,'ATL CR'!$I:$I,'ATL GA Inventory'!$B116,'ATL CR'!$L:$L,'ATL GA Inventory'!CF$3)</f>
        <v>0</v>
      </c>
      <c r="CG116" s="45">
        <f>SUMIFS('ATL RAW'!$J:$J,'ATL RAW'!$I:$I,'ATL GA Inventory'!$B116,'ATL RAW'!$L:$L,'ATL GA Inventory'!CG$3)+SUMIFS('ATL CR'!$J:$J,'ATL CR'!$I:$I,'ATL GA Inventory'!$B116,'ATL CR'!$L:$L,'ATL GA Inventory'!CG$3)</f>
        <v>0</v>
      </c>
      <c r="CH116" s="45">
        <f>SUMIFS('ATL RAW'!$J:$J,'ATL RAW'!$I:$I,'ATL GA Inventory'!$B116,'ATL RAW'!$L:$L,'ATL GA Inventory'!CH$3)+SUMIFS('ATL CR'!$J:$J,'ATL CR'!$I:$I,'ATL GA Inventory'!$B116,'ATL CR'!$L:$L,'ATL GA Inventory'!CH$3)</f>
        <v>0</v>
      </c>
      <c r="CI116" s="45">
        <f>SUMIFS('ATL RAW'!$J:$J,'ATL RAW'!$I:$I,'ATL GA Inventory'!$B116,'ATL RAW'!$L:$L,'ATL GA Inventory'!CI$3)+SUMIFS('ATL CR'!$J:$J,'ATL CR'!$I:$I,'ATL GA Inventory'!$B116,'ATL CR'!$L:$L,'ATL GA Inventory'!CI$3)</f>
        <v>0</v>
      </c>
      <c r="CJ116" s="45">
        <f>SUMIFS('ATL RAW'!$J:$J,'ATL RAW'!$I:$I,'ATL GA Inventory'!$B116,'ATL RAW'!$L:$L,'ATL GA Inventory'!CJ$3)+SUMIFS('ATL CR'!$J:$J,'ATL CR'!$I:$I,'ATL GA Inventory'!$B116,'ATL CR'!$L:$L,'ATL GA Inventory'!CJ$3)</f>
        <v>0</v>
      </c>
      <c r="CK116" s="45">
        <f>SUMIFS('ATL RAW'!$J:$J,'ATL RAW'!$I:$I,'ATL GA Inventory'!$B116,'ATL RAW'!$L:$L,'ATL GA Inventory'!CK$3)+SUMIFS('ATL CR'!$J:$J,'ATL CR'!$I:$I,'ATL GA Inventory'!$B116,'ATL CR'!$L:$L,'ATL GA Inventory'!CK$3)</f>
        <v>0</v>
      </c>
      <c r="CL116" s="45">
        <f>SUMIFS('ATL RAW'!$J:$J,'ATL RAW'!$I:$I,'ATL GA Inventory'!$B116,'ATL RAW'!$L:$L,'ATL GA Inventory'!CL$3)+SUMIFS('ATL CR'!$J:$J,'ATL CR'!$I:$I,'ATL GA Inventory'!$B116,'ATL CR'!$L:$L,'ATL GA Inventory'!CL$3)</f>
        <v>0</v>
      </c>
      <c r="CM116" s="45">
        <f>SUMIFS('ATL RAW'!$J:$J,'ATL RAW'!$I:$I,'ATL GA Inventory'!$B116,'ATL RAW'!$L:$L,'ATL GA Inventory'!CM$3)+SUMIFS('ATL CR'!$J:$J,'ATL CR'!$I:$I,'ATL GA Inventory'!$B116,'ATL CR'!$L:$L,'ATL GA Inventory'!CM$3)</f>
        <v>0</v>
      </c>
      <c r="CN116" s="45">
        <f>SUMIFS('ATL RAW'!$J:$J,'ATL RAW'!$I:$I,'ATL GA Inventory'!$B116,'ATL RAW'!$L:$L,'ATL GA Inventory'!CN$3)+SUMIFS('ATL CR'!$J:$J,'ATL CR'!$I:$I,'ATL GA Inventory'!$B116,'ATL CR'!$L:$L,'ATL GA Inventory'!CN$3)</f>
        <v>0</v>
      </c>
      <c r="CO116" s="45">
        <f>SUMIFS('ATL RAW'!$J:$J,'ATL RAW'!$I:$I,'ATL GA Inventory'!$B116,'ATL RAW'!$L:$L,'ATL GA Inventory'!CO$3)+SUMIFS('ATL CR'!$J:$J,'ATL CR'!$I:$I,'ATL GA Inventory'!$B116,'ATL CR'!$L:$L,'ATL GA Inventory'!CO$3)</f>
        <v>0</v>
      </c>
      <c r="CP116" s="45">
        <f>SUMIFS('ATL RAW'!$J:$J,'ATL RAW'!$I:$I,'ATL GA Inventory'!$B116,'ATL RAW'!$L:$L,'ATL GA Inventory'!CP$3)+SUMIFS('ATL CR'!$J:$J,'ATL CR'!$I:$I,'ATL GA Inventory'!$B116,'ATL CR'!$L:$L,'ATL GA Inventory'!CP$3)</f>
        <v>0</v>
      </c>
      <c r="CQ116" s="45">
        <f>SUMIFS('ATL RAW'!$J:$J,'ATL RAW'!$I:$I,'ATL GA Inventory'!$B116,'ATL RAW'!$L:$L,'ATL GA Inventory'!CQ$3)+SUMIFS('ATL CR'!$J:$J,'ATL CR'!$I:$I,'ATL GA Inventory'!$B116,'ATL CR'!$L:$L,'ATL GA Inventory'!CQ$3)</f>
        <v>0</v>
      </c>
      <c r="CR116" s="45">
        <f>SUMIFS('ATL RAW'!$J:$J,'ATL RAW'!$I:$I,'ATL GA Inventory'!$B116,'ATL RAW'!$L:$L,'ATL GA Inventory'!CR$3)+SUMIFS('ATL CR'!$J:$J,'ATL CR'!$I:$I,'ATL GA Inventory'!$B116,'ATL CR'!$L:$L,'ATL GA Inventory'!CR$3)</f>
        <v>0</v>
      </c>
      <c r="CS116" s="45">
        <f>SUMIFS('ATL RAW'!$J:$J,'ATL RAW'!$I:$I,'ATL GA Inventory'!$B116,'ATL RAW'!$L:$L,'ATL GA Inventory'!CS$3)+SUMIFS('ATL CR'!$J:$J,'ATL CR'!$I:$I,'ATL GA Inventory'!$B116,'ATL CR'!$L:$L,'ATL GA Inventory'!CS$3)</f>
        <v>0</v>
      </c>
      <c r="CT116" s="45">
        <f>SUMIFS('ATL RAW'!$J:$J,'ATL RAW'!$I:$I,'ATL GA Inventory'!$B116,'ATL RAW'!$L:$L,'ATL GA Inventory'!CT$3)+SUMIFS('ATL CR'!$J:$J,'ATL CR'!$I:$I,'ATL GA Inventory'!$B116,'ATL CR'!$L:$L,'ATL GA Inventory'!CT$3)</f>
        <v>0</v>
      </c>
      <c r="CU116" s="45">
        <f>SUMIFS('ATL RAW'!$J:$J,'ATL RAW'!$I:$I,'ATL GA Inventory'!$B116,'ATL RAW'!$L:$L,'ATL GA Inventory'!CU$3)+SUMIFS('ATL CR'!$J:$J,'ATL CR'!$I:$I,'ATL GA Inventory'!$B116,'ATL CR'!$L:$L,'ATL GA Inventory'!CU$3)</f>
        <v>0</v>
      </c>
      <c r="CV116" s="45">
        <f>SUMIFS('ATL RAW'!$J:$J,'ATL RAW'!$I:$I,'ATL GA Inventory'!$B116,'ATL RAW'!$L:$L,'ATL GA Inventory'!CV$3)+SUMIFS('ATL CR'!$J:$J,'ATL CR'!$I:$I,'ATL GA Inventory'!$B116,'ATL CR'!$L:$L,'ATL GA Inventory'!CV$3)</f>
        <v>0</v>
      </c>
      <c r="CW116" s="45">
        <f>SUMIFS('ATL RAW'!$J:$J,'ATL RAW'!$I:$I,'ATL GA Inventory'!$B116,'ATL RAW'!$L:$L,'ATL GA Inventory'!CW$3)+SUMIFS('ATL CR'!$J:$J,'ATL CR'!$I:$I,'ATL GA Inventory'!$B116,'ATL CR'!$L:$L,'ATL GA Inventory'!CW$3)</f>
        <v>0</v>
      </c>
      <c r="CX116" s="45">
        <f>SUMIFS('ATL RAW'!$J:$J,'ATL RAW'!$I:$I,'ATL GA Inventory'!$B116,'ATL RAW'!$L:$L,'ATL GA Inventory'!CX$3)+SUMIFS('ATL CR'!$J:$J,'ATL CR'!$I:$I,'ATL GA Inventory'!$B116,'ATL CR'!$L:$L,'ATL GA Inventory'!CX$3)</f>
        <v>0</v>
      </c>
      <c r="CY116" s="45">
        <f>SUMIFS('ATL RAW'!$J:$J,'ATL RAW'!$I:$I,'ATL GA Inventory'!$B116,'ATL RAW'!$L:$L,'ATL GA Inventory'!CY$3)+SUMIFS('ATL CR'!$J:$J,'ATL CR'!$I:$I,'ATL GA Inventory'!$B116,'ATL CR'!$L:$L,'ATL GA Inventory'!CY$3)</f>
        <v>0</v>
      </c>
      <c r="CZ116" s="45">
        <f>SUMIFS('ATL RAW'!$J:$J,'ATL RAW'!$I:$I,'ATL GA Inventory'!$B116,'ATL RAW'!$L:$L,'ATL GA Inventory'!CZ$3)+SUMIFS('ATL CR'!$J:$J,'ATL CR'!$I:$I,'ATL GA Inventory'!$B116,'ATL CR'!$L:$L,'ATL GA Inventory'!CZ$3)</f>
        <v>0</v>
      </c>
      <c r="DA116" s="45">
        <f>SUMIFS('ATL RAW'!$J:$J,'ATL RAW'!$I:$I,'ATL GA Inventory'!$B116,'ATL RAW'!$L:$L,'ATL GA Inventory'!DA$3)+SUMIFS('ATL CR'!$J:$J,'ATL CR'!$I:$I,'ATL GA Inventory'!$B116,'ATL CR'!$L:$L,'ATL GA Inventory'!DA$3)</f>
        <v>0</v>
      </c>
      <c r="DB116" s="45">
        <f>SUMIFS('ATL RAW'!$J:$J,'ATL RAW'!$I:$I,'ATL GA Inventory'!$B116,'ATL RAW'!$L:$L,'ATL GA Inventory'!DB$3)+SUMIFS('ATL CR'!$J:$J,'ATL CR'!$I:$I,'ATL GA Inventory'!$B116,'ATL CR'!$L:$L,'ATL GA Inventory'!DB$3)</f>
        <v>0</v>
      </c>
      <c r="DC116" s="45">
        <f>SUMIFS('ATL RAW'!$J:$J,'ATL RAW'!$I:$I,'ATL GA Inventory'!$B116,'ATL RAW'!$L:$L,'ATL GA Inventory'!DC$3)+SUMIFS('ATL CR'!$J:$J,'ATL CR'!$I:$I,'ATL GA Inventory'!$B116,'ATL CR'!$L:$L,'ATL GA Inventory'!DC$3)</f>
        <v>0</v>
      </c>
      <c r="DD116" s="45">
        <f>SUMIFS('ATL RAW'!$J:$J,'ATL RAW'!$I:$I,'ATL GA Inventory'!$B116,'ATL RAW'!$L:$L,'ATL GA Inventory'!DD$3)+SUMIFS('ATL CR'!$J:$J,'ATL CR'!$I:$I,'ATL GA Inventory'!$B116,'ATL CR'!$L:$L,'ATL GA Inventory'!DD$3)</f>
        <v>0</v>
      </c>
      <c r="DE116" s="45">
        <f>SUMIFS('ATL RAW'!$J:$J,'ATL RAW'!$I:$I,'ATL GA Inventory'!$B116,'ATL RAW'!$L:$L,'ATL GA Inventory'!DE$3)+SUMIFS('ATL CR'!$J:$J,'ATL CR'!$I:$I,'ATL GA Inventory'!$B116,'ATL CR'!$L:$L,'ATL GA Inventory'!DE$3)</f>
        <v>0</v>
      </c>
      <c r="DF116" s="45">
        <f>SUMIFS('ATL RAW'!$J:$J,'ATL RAW'!$I:$I,'ATL GA Inventory'!$B116,'ATL RAW'!$L:$L,'ATL GA Inventory'!DF$3)+SUMIFS('ATL CR'!$J:$J,'ATL CR'!$I:$I,'ATL GA Inventory'!$B116,'ATL CR'!$L:$L,'ATL GA Inventory'!DF$3)</f>
        <v>0</v>
      </c>
      <c r="DG116" s="45">
        <f>SUMIFS('ATL RAW'!$J:$J,'ATL RAW'!$I:$I,'ATL GA Inventory'!$B116,'ATL RAW'!$L:$L,'ATL GA Inventory'!DG$3)+SUMIFS('ATL CR'!$J:$J,'ATL CR'!$I:$I,'ATL GA Inventory'!$B116,'ATL CR'!$L:$L,'ATL GA Inventory'!DG$3)</f>
        <v>0</v>
      </c>
      <c r="DH116" s="45">
        <f>SUMIFS('ATL RAW'!$J:$J,'ATL RAW'!$I:$I,'ATL GA Inventory'!$B116,'ATL RAW'!$L:$L,'ATL GA Inventory'!DH$3)+SUMIFS('ATL CR'!$J:$J,'ATL CR'!$I:$I,'ATL GA Inventory'!$B116,'ATL CR'!$L:$L,'ATL GA Inventory'!DH$3)</f>
        <v>0</v>
      </c>
      <c r="DI116" s="45">
        <f>SUMIFS('ATL RAW'!$J:$J,'ATL RAW'!$I:$I,'ATL GA Inventory'!$B116,'ATL RAW'!$L:$L,'ATL GA Inventory'!DI$3)+SUMIFS('ATL CR'!$J:$J,'ATL CR'!$I:$I,'ATL GA Inventory'!$B116,'ATL CR'!$L:$L,'ATL GA Inventory'!DI$3)</f>
        <v>0</v>
      </c>
      <c r="DJ116" s="45">
        <f>SUMIFS('ATL RAW'!$J:$J,'ATL RAW'!$I:$I,'ATL GA Inventory'!$B116,'ATL RAW'!$L:$L,'ATL GA Inventory'!DJ$3)+SUMIFS('ATL CR'!$J:$J,'ATL CR'!$I:$I,'ATL GA Inventory'!$B116,'ATL CR'!$L:$L,'ATL GA Inventory'!DJ$3)</f>
        <v>0</v>
      </c>
      <c r="DK116" s="45">
        <f>SUMIFS('ATL RAW'!$J:$J,'ATL RAW'!$I:$I,'ATL GA Inventory'!$B116,'ATL RAW'!$L:$L,'ATL GA Inventory'!DK$3)+SUMIFS('ATL CR'!$J:$J,'ATL CR'!$I:$I,'ATL GA Inventory'!$B116,'ATL CR'!$L:$L,'ATL GA Inventory'!DK$3)</f>
        <v>0</v>
      </c>
      <c r="DL116" s="45">
        <f>SUMIFS('ATL RAW'!$J:$J,'ATL RAW'!$I:$I,'ATL GA Inventory'!$B116,'ATL RAW'!$L:$L,'ATL GA Inventory'!DL$3)+SUMIFS('ATL CR'!$J:$J,'ATL CR'!$I:$I,'ATL GA Inventory'!$B116,'ATL CR'!$L:$L,'ATL GA Inventory'!DL$3)</f>
        <v>0</v>
      </c>
      <c r="DM116" s="45">
        <f>SUMIFS('ATL RAW'!$J:$J,'ATL RAW'!$I:$I,'ATL GA Inventory'!$B116,'ATL RAW'!$L:$L,'ATL GA Inventory'!DM$3)+SUMIFS('ATL CR'!$J:$J,'ATL CR'!$I:$I,'ATL GA Inventory'!$B116,'ATL CR'!$L:$L,'ATL GA Inventory'!DM$3)</f>
        <v>0</v>
      </c>
      <c r="DN116" s="45">
        <f>SUMIFS('ATL RAW'!$J:$J,'ATL RAW'!$I:$I,'ATL GA Inventory'!$B116,'ATL RAW'!$L:$L,'ATL GA Inventory'!DN$3)+SUMIFS('ATL CR'!$J:$J,'ATL CR'!$I:$I,'ATL GA Inventory'!$B116,'ATL CR'!$L:$L,'ATL GA Inventory'!DN$3)</f>
        <v>0</v>
      </c>
      <c r="DO116" s="45">
        <f>SUMIFS('ATL RAW'!$J:$J,'ATL RAW'!$I:$I,'ATL GA Inventory'!$B116,'ATL RAW'!$L:$L,'ATL GA Inventory'!DO$3)+SUMIFS('ATL CR'!$J:$J,'ATL CR'!$I:$I,'ATL GA Inventory'!$B116,'ATL CR'!$L:$L,'ATL GA Inventory'!DO$3)</f>
        <v>0</v>
      </c>
      <c r="DP116" s="45">
        <f>SUMIFS('ATL RAW'!$J:$J,'ATL RAW'!$I:$I,'ATL GA Inventory'!$B116,'ATL RAW'!$L:$L,'ATL GA Inventory'!DP$3)+SUMIFS('ATL CR'!$J:$J,'ATL CR'!$I:$I,'ATL GA Inventory'!$B116,'ATL CR'!$L:$L,'ATL GA Inventory'!DP$3)</f>
        <v>0</v>
      </c>
      <c r="DQ116" s="45">
        <f>SUMIFS('ATL RAW'!$J:$J,'ATL RAW'!$I:$I,'ATL GA Inventory'!$B116,'ATL RAW'!$L:$L,'ATL GA Inventory'!DQ$3)+SUMIFS('ATL CR'!$J:$J,'ATL CR'!$I:$I,'ATL GA Inventory'!$B116,'ATL CR'!$L:$L,'ATL GA Inventory'!DQ$3)</f>
        <v>0</v>
      </c>
      <c r="DR116" s="45">
        <f>SUMIFS('ATL RAW'!$J:$J,'ATL RAW'!$I:$I,'ATL GA Inventory'!$B116,'ATL RAW'!$L:$L,'ATL GA Inventory'!DR$3)+SUMIFS('ATL CR'!$J:$J,'ATL CR'!$I:$I,'ATL GA Inventory'!$B116,'ATL CR'!$L:$L,'ATL GA Inventory'!DR$3)</f>
        <v>0</v>
      </c>
      <c r="DS116" s="45">
        <f>SUMIFS('ATL RAW'!$J:$J,'ATL RAW'!$I:$I,'ATL GA Inventory'!$B116,'ATL RAW'!$L:$L,'ATL GA Inventory'!DS$3)+SUMIFS('ATL CR'!$J:$J,'ATL CR'!$I:$I,'ATL GA Inventory'!$B116,'ATL CR'!$L:$L,'ATL GA Inventory'!DS$3)</f>
        <v>0</v>
      </c>
      <c r="DT116" s="45">
        <f>SUMIFS('ATL RAW'!$J:$J,'ATL RAW'!$I:$I,'ATL GA Inventory'!$B116,'ATL RAW'!$L:$L,'ATL GA Inventory'!DT$3)+SUMIFS('ATL CR'!$J:$J,'ATL CR'!$I:$I,'ATL GA Inventory'!$B116,'ATL CR'!$L:$L,'ATL GA Inventory'!DT$3)</f>
        <v>0</v>
      </c>
      <c r="DU116" s="45">
        <f>SUMIFS('ATL RAW'!$J:$J,'ATL RAW'!$I:$I,'ATL GA Inventory'!$B116,'ATL RAW'!$L:$L,'ATL GA Inventory'!DU$3)+SUMIFS('ATL CR'!$J:$J,'ATL CR'!$I:$I,'ATL GA Inventory'!$B116,'ATL CR'!$L:$L,'ATL GA Inventory'!DU$3)</f>
        <v>0</v>
      </c>
      <c r="DV116" s="45">
        <f>SUMIFS('ATL RAW'!$J:$J,'ATL RAW'!$I:$I,'ATL GA Inventory'!$B116,'ATL RAW'!$L:$L,'ATL GA Inventory'!DV$3)+SUMIFS('ATL CR'!$J:$J,'ATL CR'!$I:$I,'ATL GA Inventory'!$B116,'ATL CR'!$L:$L,'ATL GA Inventory'!DV$3)</f>
        <v>0</v>
      </c>
      <c r="DW116" s="45">
        <f>SUMIFS('ATL RAW'!$J:$J,'ATL RAW'!$I:$I,'ATL GA Inventory'!$B116,'ATL RAW'!$L:$L,'ATL GA Inventory'!DW$3)+SUMIFS('ATL CR'!$J:$J,'ATL CR'!$I:$I,'ATL GA Inventory'!$B116,'ATL CR'!$L:$L,'ATL GA Inventory'!DW$3)</f>
        <v>0</v>
      </c>
      <c r="DX116" s="45">
        <f>SUMIFS('ATL RAW'!$J:$J,'ATL RAW'!$I:$I,'ATL GA Inventory'!$B116,'ATL RAW'!$L:$L,'ATL GA Inventory'!DX$3)+SUMIFS('ATL CR'!$J:$J,'ATL CR'!$I:$I,'ATL GA Inventory'!$B116,'ATL CR'!$L:$L,'ATL GA Inventory'!DX$3)</f>
        <v>0</v>
      </c>
      <c r="DY116" s="45">
        <f>SUMIFS('ATL RAW'!$J:$J,'ATL RAW'!$I:$I,'ATL GA Inventory'!$B116,'ATL RAW'!$L:$L,'ATL GA Inventory'!DY$3)+SUMIFS('ATL CR'!$J:$J,'ATL CR'!$I:$I,'ATL GA Inventory'!$B116,'ATL CR'!$L:$L,'ATL GA Inventory'!DY$3)</f>
        <v>0</v>
      </c>
      <c r="DZ116" s="45">
        <f>SUMIFS('ATL RAW'!$J:$J,'ATL RAW'!$I:$I,'ATL GA Inventory'!$B116,'ATL RAW'!$L:$L,'ATL GA Inventory'!DZ$3)+SUMIFS('ATL CR'!$J:$J,'ATL CR'!$I:$I,'ATL GA Inventory'!$B116,'ATL CR'!$L:$L,'ATL GA Inventory'!DZ$3)</f>
        <v>0</v>
      </c>
      <c r="EA116" s="45">
        <f>SUMIFS('ATL RAW'!$J:$J,'ATL RAW'!$I:$I,'ATL GA Inventory'!$B116,'ATL RAW'!$L:$L,'ATL GA Inventory'!EA$3)+SUMIFS('ATL CR'!$J:$J,'ATL CR'!$I:$I,'ATL GA Inventory'!$B116,'ATL CR'!$L:$L,'ATL GA Inventory'!EA$3)</f>
        <v>0</v>
      </c>
      <c r="EB116" s="45">
        <f>SUMIFS('ATL RAW'!$J:$J,'ATL RAW'!$I:$I,'ATL GA Inventory'!$B116,'ATL RAW'!$L:$L,'ATL GA Inventory'!EB$3)+SUMIFS('ATL CR'!$J:$J,'ATL CR'!$I:$I,'ATL GA Inventory'!$B116,'ATL CR'!$L:$L,'ATL GA Inventory'!EB$3)</f>
        <v>0</v>
      </c>
      <c r="EC116" s="45">
        <f>SUMIFS('ATL RAW'!$J:$J,'ATL RAW'!$I:$I,'ATL GA Inventory'!$B116,'ATL RAW'!$L:$L,'ATL GA Inventory'!EC$3)+SUMIFS('ATL CR'!$J:$J,'ATL CR'!$I:$I,'ATL GA Inventory'!$B116,'ATL CR'!$L:$L,'ATL GA Inventory'!EC$3)</f>
        <v>0</v>
      </c>
      <c r="ED116" s="45">
        <f>SUMIFS('ATL RAW'!$J:$J,'ATL RAW'!$I:$I,'ATL GA Inventory'!$B116,'ATL RAW'!$L:$L,'ATL GA Inventory'!ED$3)+SUMIFS('ATL CR'!$J:$J,'ATL CR'!$I:$I,'ATL GA Inventory'!$B116,'ATL CR'!$L:$L,'ATL GA Inventory'!ED$3)</f>
        <v>0</v>
      </c>
      <c r="EE116" s="45">
        <f>SUMIFS('ATL RAW'!$J:$J,'ATL RAW'!$I:$I,'ATL GA Inventory'!$B116,'ATL RAW'!$L:$L,'ATL GA Inventory'!EE$3)+SUMIFS('ATL CR'!$J:$J,'ATL CR'!$I:$I,'ATL GA Inventory'!$B116,'ATL CR'!$L:$L,'ATL GA Inventory'!EE$3)</f>
        <v>0</v>
      </c>
      <c r="EF116" s="45">
        <f>SUMIFS('ATL RAW'!$J:$J,'ATL RAW'!$I:$I,'ATL GA Inventory'!$B116,'ATL RAW'!$L:$L,'ATL GA Inventory'!EF$3)+SUMIFS('ATL CR'!$J:$J,'ATL CR'!$I:$I,'ATL GA Inventory'!$B116,'ATL CR'!$L:$L,'ATL GA Inventory'!EF$3)</f>
        <v>0</v>
      </c>
      <c r="EG116" s="45">
        <f>SUMIFS('ATL RAW'!$J:$J,'ATL RAW'!$I:$I,'ATL GA Inventory'!$B116,'ATL RAW'!$L:$L,'ATL GA Inventory'!EG$3)+SUMIFS('ATL CR'!$J:$J,'ATL CR'!$I:$I,'ATL GA Inventory'!$B116,'ATL CR'!$L:$L,'ATL GA Inventory'!EG$3)</f>
        <v>0</v>
      </c>
      <c r="EH116" s="45">
        <f>SUMIFS('ATL RAW'!$J:$J,'ATL RAW'!$I:$I,'ATL GA Inventory'!$B116,'ATL RAW'!$L:$L,'ATL GA Inventory'!EH$3)+SUMIFS('ATL CR'!$J:$J,'ATL CR'!$I:$I,'ATL GA Inventory'!$B116,'ATL CR'!$L:$L,'ATL GA Inventory'!EH$3)</f>
        <v>0</v>
      </c>
      <c r="EI116" s="45">
        <f>SUMIFS('ATL RAW'!$J:$J,'ATL RAW'!$I:$I,'ATL GA Inventory'!$B116,'ATL RAW'!$L:$L,'ATL GA Inventory'!EI$3)+SUMIFS('ATL CR'!$J:$J,'ATL CR'!$I:$I,'ATL GA Inventory'!$B116,'ATL CR'!$L:$L,'ATL GA Inventory'!EI$3)</f>
        <v>0</v>
      </c>
      <c r="EJ116" s="45">
        <f>SUMIFS('ATL RAW'!$J:$J,'ATL RAW'!$I:$I,'ATL GA Inventory'!$B116,'ATL RAW'!$L:$L,'ATL GA Inventory'!EJ$3)+SUMIFS('ATL CR'!$J:$J,'ATL CR'!$I:$I,'ATL GA Inventory'!$B116,'ATL CR'!$L:$L,'ATL GA Inventory'!EJ$3)</f>
        <v>0</v>
      </c>
      <c r="EK116" s="45">
        <f>SUMIFS('ATL RAW'!$J:$J,'ATL RAW'!$I:$I,'ATL GA Inventory'!$B116,'ATL RAW'!$L:$L,'ATL GA Inventory'!EK$3)+SUMIFS('ATL CR'!$J:$J,'ATL CR'!$I:$I,'ATL GA Inventory'!$B116,'ATL CR'!$L:$L,'ATL GA Inventory'!EK$3)</f>
        <v>0</v>
      </c>
      <c r="EL116" s="45">
        <f>SUMIFS('ATL RAW'!$J:$J,'ATL RAW'!$I:$I,'ATL GA Inventory'!$B116,'ATL RAW'!$L:$L,'ATL GA Inventory'!EL$3)+SUMIFS('ATL CR'!$J:$J,'ATL CR'!$I:$I,'ATL GA Inventory'!$B116,'ATL CR'!$L:$L,'ATL GA Inventory'!EL$3)</f>
        <v>0</v>
      </c>
      <c r="EM116" s="45">
        <f>SUMIFS('ATL RAW'!$J:$J,'ATL RAW'!$I:$I,'ATL GA Inventory'!$B116,'ATL RAW'!$L:$L,'ATL GA Inventory'!EM$3)+SUMIFS('ATL CR'!$J:$J,'ATL CR'!$I:$I,'ATL GA Inventory'!$B116,'ATL CR'!$L:$L,'ATL GA Inventory'!EM$3)</f>
        <v>0</v>
      </c>
      <c r="EN116" s="45">
        <f>SUMIFS('ATL RAW'!$J:$J,'ATL RAW'!$I:$I,'ATL GA Inventory'!$B116,'ATL RAW'!$L:$L,'ATL GA Inventory'!EN$3)+SUMIFS('ATL CR'!$J:$J,'ATL CR'!$I:$I,'ATL GA Inventory'!$B116,'ATL CR'!$L:$L,'ATL GA Inventory'!EN$3)</f>
        <v>0</v>
      </c>
      <c r="EO116" s="45">
        <f>SUMIFS('ATL RAW'!$J:$J,'ATL RAW'!$I:$I,'ATL GA Inventory'!$B116,'ATL RAW'!$L:$L,'ATL GA Inventory'!EO$3)+SUMIFS('ATL CR'!$J:$J,'ATL CR'!$I:$I,'ATL GA Inventory'!$B116,'ATL CR'!$L:$L,'ATL GA Inventory'!EO$3)</f>
        <v>0</v>
      </c>
      <c r="EP116" s="45">
        <f>SUMIFS('ATL RAW'!$J:$J,'ATL RAW'!$I:$I,'ATL GA Inventory'!$B116,'ATL RAW'!$L:$L,'ATL GA Inventory'!EP$3)+SUMIFS('ATL CR'!$J:$J,'ATL CR'!$I:$I,'ATL GA Inventory'!$B116,'ATL CR'!$L:$L,'ATL GA Inventory'!EP$3)</f>
        <v>0</v>
      </c>
      <c r="EQ116" s="45">
        <f>SUMIFS('ATL RAW'!$J:$J,'ATL RAW'!$I:$I,'ATL GA Inventory'!$B116,'ATL RAW'!$L:$L,'ATL GA Inventory'!EQ$3)+SUMIFS('ATL CR'!$J:$J,'ATL CR'!$I:$I,'ATL GA Inventory'!$B116,'ATL CR'!$L:$L,'ATL GA Inventory'!EQ$3)</f>
        <v>0</v>
      </c>
      <c r="ER116" s="45">
        <f>SUMIFS('ATL RAW'!$J:$J,'ATL RAW'!$I:$I,'ATL GA Inventory'!$B116,'ATL RAW'!$L:$L,'ATL GA Inventory'!ER$3)+SUMIFS('ATL CR'!$J:$J,'ATL CR'!$I:$I,'ATL GA Inventory'!$B116,'ATL CR'!$L:$L,'ATL GA Inventory'!ER$3)</f>
        <v>0</v>
      </c>
      <c r="ES116" s="45">
        <f>SUMIFS('ATL RAW'!$J:$J,'ATL RAW'!$I:$I,'ATL GA Inventory'!$B116,'ATL RAW'!$L:$L,'ATL GA Inventory'!ES$3)+SUMIFS('ATL CR'!$J:$J,'ATL CR'!$I:$I,'ATL GA Inventory'!$B116,'ATL CR'!$L:$L,'ATL GA Inventory'!ES$3)</f>
        <v>0</v>
      </c>
      <c r="ET116" s="45">
        <f>SUMIFS('ATL RAW'!$J:$J,'ATL RAW'!$I:$I,'ATL GA Inventory'!$B116,'ATL RAW'!$L:$L,'ATL GA Inventory'!ET$3)+SUMIFS('ATL CR'!$J:$J,'ATL CR'!$I:$I,'ATL GA Inventory'!$B116,'ATL CR'!$L:$L,'ATL GA Inventory'!ET$3)</f>
        <v>0</v>
      </c>
      <c r="EU116" s="45">
        <f>SUMIFS('ATL RAW'!$J:$J,'ATL RAW'!$I:$I,'ATL GA Inventory'!$B116,'ATL RAW'!$L:$L,'ATL GA Inventory'!EU$3)+SUMIFS('ATL CR'!$J:$J,'ATL CR'!$I:$I,'ATL GA Inventory'!$B116,'ATL CR'!$L:$L,'ATL GA Inventory'!EU$3)</f>
        <v>0</v>
      </c>
      <c r="EV116" s="45">
        <f>SUMIFS('ATL RAW'!$J:$J,'ATL RAW'!$I:$I,'ATL GA Inventory'!$B116,'ATL RAW'!$L:$L,'ATL GA Inventory'!EV$3)+SUMIFS('ATL CR'!$J:$J,'ATL CR'!$I:$I,'ATL GA Inventory'!$B116,'ATL CR'!$L:$L,'ATL GA Inventory'!EV$3)</f>
        <v>0</v>
      </c>
      <c r="EW116" s="45">
        <f>SUMIFS('ATL RAW'!$J:$J,'ATL RAW'!$I:$I,'ATL GA Inventory'!$B116,'ATL RAW'!$L:$L,'ATL GA Inventory'!EW$3)+SUMIFS('ATL CR'!$J:$J,'ATL CR'!$I:$I,'ATL GA Inventory'!$B116,'ATL CR'!$L:$L,'ATL GA Inventory'!EW$3)</f>
        <v>0</v>
      </c>
      <c r="EX116" s="45">
        <f>SUMIFS('ATL RAW'!$J:$J,'ATL RAW'!$I:$I,'ATL GA Inventory'!$B116,'ATL RAW'!$L:$L,'ATL GA Inventory'!EX$3)+SUMIFS('ATL CR'!$J:$J,'ATL CR'!$I:$I,'ATL GA Inventory'!$B116,'ATL CR'!$L:$L,'ATL GA Inventory'!EX$3)</f>
        <v>0</v>
      </c>
      <c r="EY116" s="45">
        <f>SUMIFS('ATL RAW'!$J:$J,'ATL RAW'!$I:$I,'ATL GA Inventory'!$B116,'ATL RAW'!$L:$L,'ATL GA Inventory'!EY$3)+SUMIFS('ATL CR'!$J:$J,'ATL CR'!$I:$I,'ATL GA Inventory'!$B116,'ATL CR'!$L:$L,'ATL GA Inventory'!EY$3)</f>
        <v>0</v>
      </c>
      <c r="EZ116" s="45">
        <f>SUMIFS('ATL RAW'!$J:$J,'ATL RAW'!$I:$I,'ATL GA Inventory'!$B116,'ATL RAW'!$L:$L,'ATL GA Inventory'!EZ$3)+SUMIFS('ATL CR'!$J:$J,'ATL CR'!$I:$I,'ATL GA Inventory'!$B116,'ATL CR'!$L:$L,'ATL GA Inventory'!EZ$3)</f>
        <v>0</v>
      </c>
      <c r="FA116" s="45">
        <f>SUMIFS('ATL RAW'!$J:$J,'ATL RAW'!$I:$I,'ATL GA Inventory'!$B116,'ATL RAW'!$L:$L,'ATL GA Inventory'!FA$3)+SUMIFS('ATL CR'!$J:$J,'ATL CR'!$I:$I,'ATL GA Inventory'!$B116,'ATL CR'!$L:$L,'ATL GA Inventory'!FA$3)</f>
        <v>0</v>
      </c>
      <c r="FB116" s="45">
        <f>SUMIFS('ATL RAW'!$J:$J,'ATL RAW'!$I:$I,'ATL GA Inventory'!$B116,'ATL RAW'!$L:$L,'ATL GA Inventory'!FB$3)+SUMIFS('ATL CR'!$J:$J,'ATL CR'!$I:$I,'ATL GA Inventory'!$B116,'ATL CR'!$L:$L,'ATL GA Inventory'!FB$3)</f>
        <v>0</v>
      </c>
      <c r="FC116" s="45">
        <f>SUMIFS('ATL RAW'!$J:$J,'ATL RAW'!$I:$I,'ATL GA Inventory'!$B116,'ATL RAW'!$L:$L,'ATL GA Inventory'!FC$3)+SUMIFS('ATL CR'!$J:$J,'ATL CR'!$I:$I,'ATL GA Inventory'!$B116,'ATL CR'!$L:$L,'ATL GA Inventory'!FC$3)</f>
        <v>0</v>
      </c>
      <c r="FD116" s="45">
        <f>SUMIFS('ATL RAW'!$J:$J,'ATL RAW'!$I:$I,'ATL GA Inventory'!$B116,'ATL RAW'!$L:$L,'ATL GA Inventory'!FD$3)+SUMIFS('ATL CR'!$J:$J,'ATL CR'!$I:$I,'ATL GA Inventory'!$B116,'ATL CR'!$L:$L,'ATL GA Inventory'!FD$3)</f>
        <v>0</v>
      </c>
      <c r="FE116" s="45">
        <f>SUMIFS('ATL RAW'!$J:$J,'ATL RAW'!$I:$I,'ATL GA Inventory'!$B116,'ATL RAW'!$L:$L,'ATL GA Inventory'!FE$3)+SUMIFS('ATL CR'!$J:$J,'ATL CR'!$I:$I,'ATL GA Inventory'!$B116,'ATL CR'!$L:$L,'ATL GA Inventory'!FE$3)</f>
        <v>0</v>
      </c>
      <c r="FF116" s="45">
        <f>SUMIFS('ATL RAW'!$J:$J,'ATL RAW'!$I:$I,'ATL GA Inventory'!$B116,'ATL RAW'!$L:$L,'ATL GA Inventory'!FF$3)+SUMIFS('ATL CR'!$J:$J,'ATL CR'!$I:$I,'ATL GA Inventory'!$B116,'ATL CR'!$L:$L,'ATL GA Inventory'!FF$3)</f>
        <v>0</v>
      </c>
      <c r="FG116" s="45">
        <f>SUMIFS('ATL RAW'!$J:$J,'ATL RAW'!$I:$I,'ATL GA Inventory'!$B116,'ATL RAW'!$L:$L,'ATL GA Inventory'!FG$3)+SUMIFS('ATL CR'!$J:$J,'ATL CR'!$I:$I,'ATL GA Inventory'!$B116,'ATL CR'!$L:$L,'ATL GA Inventory'!FG$3)</f>
        <v>0</v>
      </c>
      <c r="FH116" s="45">
        <f>SUMIFS('ATL RAW'!$J:$J,'ATL RAW'!$I:$I,'ATL GA Inventory'!$B116,'ATL RAW'!$L:$L,'ATL GA Inventory'!FH$3)+SUMIFS('ATL CR'!$J:$J,'ATL CR'!$I:$I,'ATL GA Inventory'!$B116,'ATL CR'!$L:$L,'ATL GA Inventory'!FH$3)</f>
        <v>0</v>
      </c>
      <c r="FI116" s="45">
        <f>SUMIFS('ATL RAW'!$J:$J,'ATL RAW'!$I:$I,'ATL GA Inventory'!$B116,'ATL RAW'!$L:$L,'ATL GA Inventory'!FI$3)+SUMIFS('ATL CR'!$J:$J,'ATL CR'!$I:$I,'ATL GA Inventory'!$B116,'ATL CR'!$L:$L,'ATL GA Inventory'!FI$3)</f>
        <v>0</v>
      </c>
      <c r="FJ116" s="45">
        <f>SUMIFS('ATL RAW'!$J:$J,'ATL RAW'!$I:$I,'ATL GA Inventory'!$B116,'ATL RAW'!$L:$L,'ATL GA Inventory'!FJ$3)+SUMIFS('ATL CR'!$J:$J,'ATL CR'!$I:$I,'ATL GA Inventory'!$B116,'ATL CR'!$L:$L,'ATL GA Inventory'!FJ$3)</f>
        <v>0</v>
      </c>
      <c r="FK116" s="45">
        <f>SUMIFS('ATL RAW'!$J:$J,'ATL RAW'!$I:$I,'ATL GA Inventory'!$B116,'ATL RAW'!$L:$L,'ATL GA Inventory'!FK$3)+SUMIFS('ATL CR'!$J:$J,'ATL CR'!$I:$I,'ATL GA Inventory'!$B116,'ATL CR'!$L:$L,'ATL GA Inventory'!FK$3)</f>
        <v>0</v>
      </c>
      <c r="FL116" s="45">
        <f>SUMIFS('ATL RAW'!$J:$J,'ATL RAW'!$I:$I,'ATL GA Inventory'!$B116,'ATL RAW'!$L:$L,'ATL GA Inventory'!FL$3)+SUMIFS('ATL CR'!$J:$J,'ATL CR'!$I:$I,'ATL GA Inventory'!$B116,'ATL CR'!$L:$L,'ATL GA Inventory'!FL$3)</f>
        <v>0</v>
      </c>
      <c r="FM116" s="45">
        <f>SUMIFS('ATL RAW'!$J:$J,'ATL RAW'!$I:$I,'ATL GA Inventory'!$B116,'ATL RAW'!$L:$L,'ATL GA Inventory'!FM$3)+SUMIFS('ATL CR'!$J:$J,'ATL CR'!$I:$I,'ATL GA Inventory'!$B116,'ATL CR'!$L:$L,'ATL GA Inventory'!FM$3)</f>
        <v>0</v>
      </c>
      <c r="FN116" s="45">
        <f>SUMIFS('ATL RAW'!$J:$J,'ATL RAW'!$I:$I,'ATL GA Inventory'!$B116,'ATL RAW'!$L:$L,'ATL GA Inventory'!FN$3)+SUMIFS('ATL CR'!$J:$J,'ATL CR'!$I:$I,'ATL GA Inventory'!$B116,'ATL CR'!$L:$L,'ATL GA Inventory'!FN$3)</f>
        <v>0</v>
      </c>
      <c r="FO116" s="45">
        <f>SUMIFS('ATL RAW'!$J:$J,'ATL RAW'!$I:$I,'ATL GA Inventory'!$B116,'ATL RAW'!$L:$L,'ATL GA Inventory'!FO$3)+SUMIFS('ATL CR'!$J:$J,'ATL CR'!$I:$I,'ATL GA Inventory'!$B116,'ATL CR'!$L:$L,'ATL GA Inventory'!FO$3)</f>
        <v>0</v>
      </c>
      <c r="FP116" s="45">
        <f>SUMIFS('ATL RAW'!$J:$J,'ATL RAW'!$I:$I,'ATL GA Inventory'!$B116,'ATL RAW'!$L:$L,'ATL GA Inventory'!FP$3)+SUMIFS('ATL CR'!$J:$J,'ATL CR'!$I:$I,'ATL GA Inventory'!$B116,'ATL CR'!$L:$L,'ATL GA Inventory'!FP$3)</f>
        <v>0</v>
      </c>
      <c r="FQ116" s="45">
        <f>SUMIFS('ATL RAW'!$J:$J,'ATL RAW'!$I:$I,'ATL GA Inventory'!$B116,'ATL RAW'!$L:$L,'ATL GA Inventory'!FQ$3)+SUMIFS('ATL CR'!$J:$J,'ATL CR'!$I:$I,'ATL GA Inventory'!$B116,'ATL CR'!$L:$L,'ATL GA Inventory'!FQ$3)</f>
        <v>0</v>
      </c>
      <c r="FR116" s="45">
        <f>SUMIFS('ATL RAW'!$J:$J,'ATL RAW'!$I:$I,'ATL GA Inventory'!$B116,'ATL RAW'!$L:$L,'ATL GA Inventory'!FR$3)+SUMIFS('ATL CR'!$J:$J,'ATL CR'!$I:$I,'ATL GA Inventory'!$B116,'ATL CR'!$L:$L,'ATL GA Inventory'!FR$3)</f>
        <v>0</v>
      </c>
      <c r="FS116" s="45">
        <f>SUMIFS('ATL RAW'!$J:$J,'ATL RAW'!$I:$I,'ATL GA Inventory'!$B116,'ATL RAW'!$L:$L,'ATL GA Inventory'!FS$3)+SUMIFS('ATL CR'!$J:$J,'ATL CR'!$I:$I,'ATL GA Inventory'!$B116,'ATL CR'!$L:$L,'ATL GA Inventory'!FS$3)</f>
        <v>0</v>
      </c>
      <c r="FT116" s="45">
        <f>SUMIFS('ATL RAW'!$J:$J,'ATL RAW'!$I:$I,'ATL GA Inventory'!$B116,'ATL RAW'!$L:$L,'ATL GA Inventory'!FT$3)+SUMIFS('ATL CR'!$J:$J,'ATL CR'!$I:$I,'ATL GA Inventory'!$B116,'ATL CR'!$L:$L,'ATL GA Inventory'!FT$3)</f>
        <v>0</v>
      </c>
      <c r="FU116" s="45">
        <f>SUMIFS('ATL RAW'!$J:$J,'ATL RAW'!$I:$I,'ATL GA Inventory'!$B116,'ATL RAW'!$L:$L,'ATL GA Inventory'!FU$3)+SUMIFS('ATL CR'!$J:$J,'ATL CR'!$I:$I,'ATL GA Inventory'!$B116,'ATL CR'!$L:$L,'ATL GA Inventory'!FU$3)</f>
        <v>0</v>
      </c>
      <c r="FV116" s="45">
        <f>SUMIFS('ATL RAW'!$J:$J,'ATL RAW'!$I:$I,'ATL GA Inventory'!$B116,'ATL RAW'!$L:$L,'ATL GA Inventory'!FV$3)+SUMIFS('ATL CR'!$J:$J,'ATL CR'!$I:$I,'ATL GA Inventory'!$B116,'ATL CR'!$L:$L,'ATL GA Inventory'!FV$3)</f>
        <v>0</v>
      </c>
      <c r="FW116" s="45">
        <f>SUMIFS('ATL RAW'!$J:$J,'ATL RAW'!$I:$I,'ATL GA Inventory'!$B116,'ATL RAW'!$L:$L,'ATL GA Inventory'!FW$3)+SUMIFS('ATL CR'!$J:$J,'ATL CR'!$I:$I,'ATL GA Inventory'!$B116,'ATL CR'!$L:$L,'ATL GA Inventory'!FW$3)</f>
        <v>0</v>
      </c>
      <c r="FX116" s="45">
        <f>SUMIFS('ATL RAW'!$J:$J,'ATL RAW'!$I:$I,'ATL GA Inventory'!$B116,'ATL RAW'!$L:$L,'ATL GA Inventory'!FX$3)+SUMIFS('ATL CR'!$J:$J,'ATL CR'!$I:$I,'ATL GA Inventory'!$B116,'ATL CR'!$L:$L,'ATL GA Inventory'!FX$3)</f>
        <v>0</v>
      </c>
      <c r="FY116" s="45">
        <f>SUMIFS('ATL RAW'!$J:$J,'ATL RAW'!$I:$I,'ATL GA Inventory'!$B116,'ATL RAW'!$L:$L,'ATL GA Inventory'!FY$3)+SUMIFS('ATL CR'!$J:$J,'ATL CR'!$I:$I,'ATL GA Inventory'!$B116,'ATL CR'!$L:$L,'ATL GA Inventory'!FY$3)</f>
        <v>0</v>
      </c>
      <c r="FZ116" s="45">
        <f>SUMIFS('ATL RAW'!$J:$J,'ATL RAW'!$I:$I,'ATL GA Inventory'!$B116,'ATL RAW'!$L:$L,'ATL GA Inventory'!FZ$3)+SUMIFS('ATL CR'!$J:$J,'ATL CR'!$I:$I,'ATL GA Inventory'!$B116,'ATL CR'!$L:$L,'ATL GA Inventory'!FZ$3)</f>
        <v>0</v>
      </c>
      <c r="GA116" s="45">
        <f>SUMIFS('ATL RAW'!$J:$J,'ATL RAW'!$I:$I,'ATL GA Inventory'!$B116,'ATL RAW'!$L:$L,'ATL GA Inventory'!GA$3)+SUMIFS('ATL CR'!$J:$J,'ATL CR'!$I:$I,'ATL GA Inventory'!$B116,'ATL CR'!$L:$L,'ATL GA Inventory'!GA$3)</f>
        <v>0</v>
      </c>
      <c r="GB116" s="45">
        <f>SUMIFS('ATL RAW'!$J:$J,'ATL RAW'!$I:$I,'ATL GA Inventory'!$B116,'ATL RAW'!$L:$L,'ATL GA Inventory'!GB$3)+SUMIFS('ATL CR'!$J:$J,'ATL CR'!$I:$I,'ATL GA Inventory'!$B116,'ATL CR'!$L:$L,'ATL GA Inventory'!GB$3)</f>
        <v>0</v>
      </c>
      <c r="GC116" s="45">
        <f>SUMIFS('ATL RAW'!$J:$J,'ATL RAW'!$I:$I,'ATL GA Inventory'!$B116,'ATL RAW'!$L:$L,'ATL GA Inventory'!GC$3)+SUMIFS('ATL CR'!$J:$J,'ATL CR'!$I:$I,'ATL GA Inventory'!$B116,'ATL CR'!$L:$L,'ATL GA Inventory'!GC$3)</f>
        <v>0</v>
      </c>
      <c r="GD116" s="45">
        <f>SUMIFS('ATL RAW'!$J:$J,'ATL RAW'!$I:$I,'ATL GA Inventory'!$B116,'ATL RAW'!$L:$L,'ATL GA Inventory'!GD$3)+SUMIFS('ATL CR'!$J:$J,'ATL CR'!$I:$I,'ATL GA Inventory'!$B116,'ATL CR'!$L:$L,'ATL GA Inventory'!GD$3)</f>
        <v>0</v>
      </c>
      <c r="GE116" s="45">
        <f>SUMIFS('ATL RAW'!$J:$J,'ATL RAW'!$I:$I,'ATL GA Inventory'!$B116,'ATL RAW'!$L:$L,'ATL GA Inventory'!GE$3)+SUMIFS('ATL CR'!$J:$J,'ATL CR'!$I:$I,'ATL GA Inventory'!$B116,'ATL CR'!$L:$L,'ATL GA Inventory'!GE$3)</f>
        <v>0</v>
      </c>
      <c r="GF116" s="45">
        <f>SUMIFS('ATL RAW'!$J:$J,'ATL RAW'!$I:$I,'ATL GA Inventory'!$B116,'ATL RAW'!$L:$L,'ATL GA Inventory'!GF$3)+SUMIFS('ATL CR'!$J:$J,'ATL CR'!$I:$I,'ATL GA Inventory'!$B116,'ATL CR'!$L:$L,'ATL GA Inventory'!GF$3)</f>
        <v>0</v>
      </c>
      <c r="GG116" s="45">
        <f>SUMIFS('ATL RAW'!$J:$J,'ATL RAW'!$I:$I,'ATL GA Inventory'!$B116,'ATL RAW'!$L:$L,'ATL GA Inventory'!GG$3)+SUMIFS('ATL CR'!$J:$J,'ATL CR'!$I:$I,'ATL GA Inventory'!$B116,'ATL CR'!$L:$L,'ATL GA Inventory'!GG$3)</f>
        <v>0</v>
      </c>
      <c r="GH116" s="45">
        <f>SUMIFS('ATL RAW'!$J:$J,'ATL RAW'!$I:$I,'ATL GA Inventory'!$B116,'ATL RAW'!$L:$L,'ATL GA Inventory'!GH$3)+SUMIFS('ATL CR'!$J:$J,'ATL CR'!$I:$I,'ATL GA Inventory'!$B116,'ATL CR'!$L:$L,'ATL GA Inventory'!GH$3)</f>
        <v>0</v>
      </c>
      <c r="GI116" s="45">
        <f>SUMIFS('ATL RAW'!$J:$J,'ATL RAW'!$I:$I,'ATL GA Inventory'!$B116,'ATL RAW'!$L:$L,'ATL GA Inventory'!GI$3)+SUMIFS('ATL CR'!$J:$J,'ATL CR'!$I:$I,'ATL GA Inventory'!$B116,'ATL CR'!$L:$L,'ATL GA Inventory'!GI$3)</f>
        <v>0</v>
      </c>
      <c r="GJ116" s="45">
        <f>SUMIFS('ATL RAW'!$J:$J,'ATL RAW'!$I:$I,'ATL GA Inventory'!$B116,'ATL RAW'!$L:$L,'ATL GA Inventory'!GJ$3)+SUMIFS('ATL CR'!$J:$J,'ATL CR'!$I:$I,'ATL GA Inventory'!$B116,'ATL CR'!$L:$L,'ATL GA Inventory'!GJ$3)</f>
        <v>0</v>
      </c>
      <c r="GK116" s="45">
        <f>SUMIFS('ATL RAW'!$J:$J,'ATL RAW'!$I:$I,'ATL GA Inventory'!$B116,'ATL RAW'!$L:$L,'ATL GA Inventory'!GK$3)+SUMIFS('ATL CR'!$J:$J,'ATL CR'!$I:$I,'ATL GA Inventory'!$B116,'ATL CR'!$L:$L,'ATL GA Inventory'!GK$3)</f>
        <v>0</v>
      </c>
      <c r="GL116" s="45">
        <f>SUMIFS('ATL RAW'!$J:$J,'ATL RAW'!$I:$I,'ATL GA Inventory'!$B116,'ATL RAW'!$L:$L,'ATL GA Inventory'!GL$3)+SUMIFS('ATL CR'!$J:$J,'ATL CR'!$I:$I,'ATL GA Inventory'!$B116,'ATL CR'!$L:$L,'ATL GA Inventory'!GL$3)</f>
        <v>0</v>
      </c>
      <c r="GM116" s="45">
        <f>SUMIFS('ATL RAW'!$J:$J,'ATL RAW'!$I:$I,'ATL GA Inventory'!$B116,'ATL RAW'!$L:$L,'ATL GA Inventory'!GM$3)+SUMIFS('ATL CR'!$J:$J,'ATL CR'!$I:$I,'ATL GA Inventory'!$B116,'ATL CR'!$L:$L,'ATL GA Inventory'!GM$3)</f>
        <v>0</v>
      </c>
      <c r="GN116" s="45">
        <f>SUMIFS('ATL RAW'!$J:$J,'ATL RAW'!$I:$I,'ATL GA Inventory'!$B116,'ATL RAW'!$L:$L,'ATL GA Inventory'!GN$3)+SUMIFS('ATL CR'!$J:$J,'ATL CR'!$I:$I,'ATL GA Inventory'!$B116,'ATL CR'!$L:$L,'ATL GA Inventory'!GN$3)</f>
        <v>0</v>
      </c>
      <c r="GO116" s="45">
        <f>SUMIFS('ATL RAW'!$J:$J,'ATL RAW'!$I:$I,'ATL GA Inventory'!$B116,'ATL RAW'!$L:$L,'ATL GA Inventory'!GO$3)+SUMIFS('ATL CR'!$J:$J,'ATL CR'!$I:$I,'ATL GA Inventory'!$B116,'ATL CR'!$L:$L,'ATL GA Inventory'!GO$3)</f>
        <v>0</v>
      </c>
      <c r="GP116" s="45">
        <f>SUMIFS('ATL RAW'!$J:$J,'ATL RAW'!$I:$I,'ATL GA Inventory'!$B116,'ATL RAW'!$L:$L,'ATL GA Inventory'!GP$3)+SUMIFS('ATL CR'!$J:$J,'ATL CR'!$I:$I,'ATL GA Inventory'!$B116,'ATL CR'!$L:$L,'ATL GA Inventory'!GP$3)</f>
        <v>0</v>
      </c>
      <c r="GQ116" s="45">
        <f>SUMIFS('ATL RAW'!$J:$J,'ATL RAW'!$I:$I,'ATL GA Inventory'!$B116,'ATL RAW'!$L:$L,'ATL GA Inventory'!GQ$3)+SUMIFS('ATL CR'!$J:$J,'ATL CR'!$I:$I,'ATL GA Inventory'!$B116,'ATL CR'!$L:$L,'ATL GA Inventory'!GQ$3)</f>
        <v>0</v>
      </c>
      <c r="GR116" s="45">
        <f>SUMIFS('ATL RAW'!$J:$J,'ATL RAW'!$I:$I,'ATL GA Inventory'!$B116,'ATL RAW'!$L:$L,'ATL GA Inventory'!GR$3)+SUMIFS('ATL CR'!$J:$J,'ATL CR'!$I:$I,'ATL GA Inventory'!$B116,'ATL CR'!$L:$L,'ATL GA Inventory'!GR$3)</f>
        <v>0</v>
      </c>
      <c r="GS116" s="45">
        <f>SUMIFS('ATL RAW'!$J:$J,'ATL RAW'!$I:$I,'ATL GA Inventory'!$B116,'ATL RAW'!$L:$L,'ATL GA Inventory'!GS$3)+SUMIFS('ATL CR'!$J:$J,'ATL CR'!$I:$I,'ATL GA Inventory'!$B116,'ATL CR'!$L:$L,'ATL GA Inventory'!GS$3)</f>
        <v>0</v>
      </c>
      <c r="GT116" s="45">
        <f>SUMIFS('ATL RAW'!$J:$J,'ATL RAW'!$I:$I,'ATL GA Inventory'!$B116,'ATL RAW'!$L:$L,'ATL GA Inventory'!GT$3)+SUMIFS('ATL CR'!$J:$J,'ATL CR'!$I:$I,'ATL GA Inventory'!$B116,'ATL CR'!$L:$L,'ATL GA Inventory'!GT$3)</f>
        <v>0</v>
      </c>
      <c r="GU116" s="45">
        <f>SUMIFS('ATL RAW'!$J:$J,'ATL RAW'!$I:$I,'ATL GA Inventory'!$B116,'ATL RAW'!$L:$L,'ATL GA Inventory'!GU$3)+SUMIFS('ATL CR'!$J:$J,'ATL CR'!$I:$I,'ATL GA Inventory'!$B116,'ATL CR'!$L:$L,'ATL GA Inventory'!GU$3)</f>
        <v>0</v>
      </c>
      <c r="GV116" s="45">
        <f>SUMIFS('ATL RAW'!$J:$J,'ATL RAW'!$I:$I,'ATL GA Inventory'!$B116,'ATL RAW'!$L:$L,'ATL GA Inventory'!GV$3)+SUMIFS('ATL CR'!$J:$J,'ATL CR'!$I:$I,'ATL GA Inventory'!$B116,'ATL CR'!$L:$L,'ATL GA Inventory'!GV$3)</f>
        <v>0</v>
      </c>
      <c r="GW116" s="45">
        <f>SUMIFS('ATL RAW'!$J:$J,'ATL RAW'!$I:$I,'ATL GA Inventory'!$B116,'ATL RAW'!$L:$L,'ATL GA Inventory'!GW$3)+SUMIFS('ATL CR'!$J:$J,'ATL CR'!$I:$I,'ATL GA Inventory'!$B116,'ATL CR'!$L:$L,'ATL GA Inventory'!GW$3)</f>
        <v>0</v>
      </c>
      <c r="GX116" s="45">
        <f>SUMIFS('ATL RAW'!$J:$J,'ATL RAW'!$I:$I,'ATL GA Inventory'!$B116,'ATL RAW'!$L:$L,'ATL GA Inventory'!GX$3)+SUMIFS('ATL CR'!$J:$J,'ATL CR'!$I:$I,'ATL GA Inventory'!$B116,'ATL CR'!$L:$L,'ATL GA Inventory'!GX$3)</f>
        <v>0</v>
      </c>
      <c r="GY116" s="45">
        <f>SUMIFS('ATL RAW'!$J:$J,'ATL RAW'!$I:$I,'ATL GA Inventory'!$B116,'ATL RAW'!$L:$L,'ATL GA Inventory'!GY$3)+SUMIFS('ATL CR'!$J:$J,'ATL CR'!$I:$I,'ATL GA Inventory'!$B116,'ATL CR'!$L:$L,'ATL GA Inventory'!GY$3)</f>
        <v>0</v>
      </c>
    </row>
    <row r="117" spans="1:207">
      <c r="A117" s="43" t="s">
        <v>8123</v>
      </c>
      <c r="B117" s="43">
        <f t="shared" si="14"/>
        <v>46206128</v>
      </c>
      <c r="C117" s="43" t="str">
        <f t="shared" si="14"/>
        <v>Q.PEAK DUO BLK G6P+</v>
      </c>
      <c r="D117" s="44" t="str">
        <f t="shared" si="14"/>
        <v>340</v>
      </c>
      <c r="E117" s="45">
        <f>SUMIFS('ATL RAW'!$J:$J,'ATL RAW'!$I:$I,'ATL GA Inventory'!$B117,'ATL RAW'!$L:$L,'ATL GA Inventory'!E$3)+SUMIFS('ATL CR'!$J:$J,'ATL CR'!$I:$I,'ATL GA Inventory'!$B117,'ATL CR'!$L:$L,'ATL GA Inventory'!E$3)</f>
        <v>0</v>
      </c>
      <c r="F117" s="45">
        <f>SUMIFS('ATL RAW'!$J:$J,'ATL RAW'!$I:$I,'ATL GA Inventory'!$B117,'ATL RAW'!$L:$L,'ATL GA Inventory'!F$3)+SUMIFS('ATL CR'!$J:$J,'ATL CR'!$I:$I,'ATL GA Inventory'!$B117,'ATL CR'!$L:$L,'ATL GA Inventory'!F$3)</f>
        <v>0</v>
      </c>
      <c r="G117" s="45">
        <f>SUMIFS('ATL RAW'!$J:$J,'ATL RAW'!$I:$I,'ATL GA Inventory'!$B117,'ATL RAW'!$L:$L,'ATL GA Inventory'!G$3)+SUMIFS('ATL CR'!$J:$J,'ATL CR'!$I:$I,'ATL GA Inventory'!$B117,'ATL CR'!$L:$L,'ATL GA Inventory'!G$3)</f>
        <v>0</v>
      </c>
      <c r="H117" s="45">
        <f>SUMIFS('ATL RAW'!$J:$J,'ATL RAW'!$I:$I,'ATL GA Inventory'!$B117,'ATL RAW'!$L:$L,'ATL GA Inventory'!H$3)+SUMIFS('ATL CR'!$J:$J,'ATL CR'!$I:$I,'ATL GA Inventory'!$B117,'ATL CR'!$L:$L,'ATL GA Inventory'!H$3)</f>
        <v>0</v>
      </c>
      <c r="I117" s="45">
        <f>SUMIFS('ATL RAW'!$J:$J,'ATL RAW'!$I:$I,'ATL GA Inventory'!$B117,'ATL RAW'!$L:$L,'ATL GA Inventory'!I$3)+SUMIFS('ATL CR'!$J:$J,'ATL CR'!$I:$I,'ATL GA Inventory'!$B117,'ATL CR'!$L:$L,'ATL GA Inventory'!I$3)</f>
        <v>0</v>
      </c>
      <c r="J117" s="45">
        <f>SUMIFS('ATL RAW'!$J:$J,'ATL RAW'!$I:$I,'ATL GA Inventory'!$B117,'ATL RAW'!$L:$L,'ATL GA Inventory'!J$3)+SUMIFS('ATL CR'!$J:$J,'ATL CR'!$I:$I,'ATL GA Inventory'!$B117,'ATL CR'!$L:$L,'ATL GA Inventory'!J$3)</f>
        <v>0</v>
      </c>
      <c r="K117" s="45">
        <f>SUMIFS('ATL RAW'!$J:$J,'ATL RAW'!$I:$I,'ATL GA Inventory'!$B117,'ATL RAW'!$L:$L,'ATL GA Inventory'!K$3)+SUMIFS('ATL CR'!$J:$J,'ATL CR'!$I:$I,'ATL GA Inventory'!$B117,'ATL CR'!$L:$L,'ATL GA Inventory'!K$3)</f>
        <v>0</v>
      </c>
      <c r="L117" s="45">
        <f>SUMIFS('ATL RAW'!$J:$J,'ATL RAW'!$I:$I,'ATL GA Inventory'!$B117,'ATL RAW'!$L:$L,'ATL GA Inventory'!L$3)+SUMIFS('ATL CR'!$J:$J,'ATL CR'!$I:$I,'ATL GA Inventory'!$B117,'ATL CR'!$L:$L,'ATL GA Inventory'!L$3)</f>
        <v>0</v>
      </c>
      <c r="M117" s="45">
        <f>SUMIFS('ATL RAW'!$J:$J,'ATL RAW'!$I:$I,'ATL GA Inventory'!$B117,'ATL RAW'!$L:$L,'ATL GA Inventory'!M$3)+SUMIFS('ATL CR'!$J:$J,'ATL CR'!$I:$I,'ATL GA Inventory'!$B117,'ATL CR'!$L:$L,'ATL GA Inventory'!M$3)</f>
        <v>0</v>
      </c>
      <c r="N117" s="45">
        <f>SUMIFS('ATL RAW'!$J:$J,'ATL RAW'!$I:$I,'ATL GA Inventory'!$B117,'ATL RAW'!$L:$L,'ATL GA Inventory'!N$3)+SUMIFS('ATL CR'!$J:$J,'ATL CR'!$I:$I,'ATL GA Inventory'!$B117,'ATL CR'!$L:$L,'ATL GA Inventory'!N$3)</f>
        <v>0</v>
      </c>
      <c r="O117" s="45">
        <f>SUMIFS('ATL RAW'!$J:$J,'ATL RAW'!$I:$I,'ATL GA Inventory'!$B117,'ATL RAW'!$L:$L,'ATL GA Inventory'!O$3)+SUMIFS('ATL CR'!$J:$J,'ATL CR'!$I:$I,'ATL GA Inventory'!$B117,'ATL CR'!$L:$L,'ATL GA Inventory'!O$3)</f>
        <v>0</v>
      </c>
      <c r="P117" s="45">
        <f>SUMIFS('ATL RAW'!$J:$J,'ATL RAW'!$I:$I,'ATL GA Inventory'!$B117,'ATL RAW'!$L:$L,'ATL GA Inventory'!P$3)+SUMIFS('ATL CR'!$J:$J,'ATL CR'!$I:$I,'ATL GA Inventory'!$B117,'ATL CR'!$L:$L,'ATL GA Inventory'!P$3)</f>
        <v>0</v>
      </c>
      <c r="Q117" s="45">
        <f>SUMIFS('ATL RAW'!$J:$J,'ATL RAW'!$I:$I,'ATL GA Inventory'!$B117,'ATL RAW'!$L:$L,'ATL GA Inventory'!Q$3)+SUMIFS('ATL CR'!$J:$J,'ATL CR'!$I:$I,'ATL GA Inventory'!$B117,'ATL CR'!$L:$L,'ATL GA Inventory'!Q$3)</f>
        <v>0</v>
      </c>
      <c r="R117" s="45">
        <f>SUMIFS('ATL RAW'!$J:$J,'ATL RAW'!$I:$I,'ATL GA Inventory'!$B117,'ATL RAW'!$L:$L,'ATL GA Inventory'!R$3)+SUMIFS('ATL CR'!$J:$J,'ATL CR'!$I:$I,'ATL GA Inventory'!$B117,'ATL CR'!$L:$L,'ATL GA Inventory'!R$3)</f>
        <v>0</v>
      </c>
      <c r="S117" s="45">
        <f>SUMIFS('ATL RAW'!$J:$J,'ATL RAW'!$I:$I,'ATL GA Inventory'!$B117,'ATL RAW'!$L:$L,'ATL GA Inventory'!S$3)+SUMIFS('ATL CR'!$J:$J,'ATL CR'!$I:$I,'ATL GA Inventory'!$B117,'ATL CR'!$L:$L,'ATL GA Inventory'!S$3)</f>
        <v>0</v>
      </c>
      <c r="T117" s="45">
        <f>SUMIFS('ATL RAW'!$J:$J,'ATL RAW'!$I:$I,'ATL GA Inventory'!$B117,'ATL RAW'!$L:$L,'ATL GA Inventory'!T$3)+SUMIFS('ATL CR'!$J:$J,'ATL CR'!$I:$I,'ATL GA Inventory'!$B117,'ATL CR'!$L:$L,'ATL GA Inventory'!T$3)</f>
        <v>0</v>
      </c>
      <c r="U117" s="45">
        <f>SUMIFS('ATL RAW'!$J:$J,'ATL RAW'!$I:$I,'ATL GA Inventory'!$B117,'ATL RAW'!$L:$L,'ATL GA Inventory'!U$3)+SUMIFS('ATL CR'!$J:$J,'ATL CR'!$I:$I,'ATL GA Inventory'!$B117,'ATL CR'!$L:$L,'ATL GA Inventory'!U$3)</f>
        <v>0</v>
      </c>
      <c r="V117" s="45">
        <f>SUMIFS('ATL RAW'!$J:$J,'ATL RAW'!$I:$I,'ATL GA Inventory'!$B117,'ATL RAW'!$L:$L,'ATL GA Inventory'!V$3)+SUMIFS('ATL CR'!$J:$J,'ATL CR'!$I:$I,'ATL GA Inventory'!$B117,'ATL CR'!$L:$L,'ATL GA Inventory'!V$3)</f>
        <v>0</v>
      </c>
      <c r="W117" s="45">
        <f>SUMIFS('ATL RAW'!$J:$J,'ATL RAW'!$I:$I,'ATL GA Inventory'!$B117,'ATL RAW'!$L:$L,'ATL GA Inventory'!W$3)+SUMIFS('ATL CR'!$J:$J,'ATL CR'!$I:$I,'ATL GA Inventory'!$B117,'ATL CR'!$L:$L,'ATL GA Inventory'!W$3)</f>
        <v>0</v>
      </c>
      <c r="X117" s="45">
        <f>SUMIFS('ATL RAW'!$J:$J,'ATL RAW'!$I:$I,'ATL GA Inventory'!$B117,'ATL RAW'!$L:$L,'ATL GA Inventory'!X$3)+SUMIFS('ATL CR'!$J:$J,'ATL CR'!$I:$I,'ATL GA Inventory'!$B117,'ATL CR'!$L:$L,'ATL GA Inventory'!X$3)</f>
        <v>0</v>
      </c>
      <c r="Y117" s="45">
        <f>SUMIFS('ATL RAW'!$J:$J,'ATL RAW'!$I:$I,'ATL GA Inventory'!$B117,'ATL RAW'!$L:$L,'ATL GA Inventory'!Y$3)+SUMIFS('ATL CR'!$J:$J,'ATL CR'!$I:$I,'ATL GA Inventory'!$B117,'ATL CR'!$L:$L,'ATL GA Inventory'!Y$3)</f>
        <v>0</v>
      </c>
      <c r="Z117" s="45">
        <f>SUMIFS('ATL RAW'!$J:$J,'ATL RAW'!$I:$I,'ATL GA Inventory'!$B117,'ATL RAW'!$L:$L,'ATL GA Inventory'!Z$3)+SUMIFS('ATL CR'!$J:$J,'ATL CR'!$I:$I,'ATL GA Inventory'!$B117,'ATL CR'!$L:$L,'ATL GA Inventory'!Z$3)</f>
        <v>0</v>
      </c>
      <c r="AA117" s="45">
        <f>SUMIFS('ATL RAW'!$J:$J,'ATL RAW'!$I:$I,'ATL GA Inventory'!$B117,'ATL RAW'!$L:$L,'ATL GA Inventory'!AA$3)+SUMIFS('ATL CR'!$J:$J,'ATL CR'!$I:$I,'ATL GA Inventory'!$B117,'ATL CR'!$L:$L,'ATL GA Inventory'!AA$3)</f>
        <v>0</v>
      </c>
      <c r="AB117" s="45">
        <f>SUMIFS('ATL RAW'!$J:$J,'ATL RAW'!$I:$I,'ATL GA Inventory'!$B117,'ATL RAW'!$L:$L,'ATL GA Inventory'!AB$3)+SUMIFS('ATL CR'!$J:$J,'ATL CR'!$I:$I,'ATL GA Inventory'!$B117,'ATL CR'!$L:$L,'ATL GA Inventory'!AB$3)</f>
        <v>0</v>
      </c>
      <c r="AC117" s="45">
        <f>SUMIFS('ATL RAW'!$J:$J,'ATL RAW'!$I:$I,'ATL GA Inventory'!$B117,'ATL RAW'!$L:$L,'ATL GA Inventory'!AC$3)+SUMIFS('ATL CR'!$J:$J,'ATL CR'!$I:$I,'ATL GA Inventory'!$B117,'ATL CR'!$L:$L,'ATL GA Inventory'!AC$3)</f>
        <v>0</v>
      </c>
      <c r="AD117" s="45">
        <f>SUMIFS('ATL RAW'!$J:$J,'ATL RAW'!$I:$I,'ATL GA Inventory'!$B117,'ATL RAW'!$L:$L,'ATL GA Inventory'!AD$3)+SUMIFS('ATL CR'!$J:$J,'ATL CR'!$I:$I,'ATL GA Inventory'!$B117,'ATL CR'!$L:$L,'ATL GA Inventory'!AD$3)</f>
        <v>0</v>
      </c>
      <c r="AE117" s="45">
        <f>SUMIFS('ATL RAW'!$J:$J,'ATL RAW'!$I:$I,'ATL GA Inventory'!$B117,'ATL RAW'!$L:$L,'ATL GA Inventory'!AE$3)+SUMIFS('ATL CR'!$J:$J,'ATL CR'!$I:$I,'ATL GA Inventory'!$B117,'ATL CR'!$L:$L,'ATL GA Inventory'!AE$3)</f>
        <v>0</v>
      </c>
      <c r="AF117" s="45">
        <f>SUMIFS('ATL RAW'!$J:$J,'ATL RAW'!$I:$I,'ATL GA Inventory'!$B117,'ATL RAW'!$L:$L,'ATL GA Inventory'!AF$3)+SUMIFS('ATL CR'!$J:$J,'ATL CR'!$I:$I,'ATL GA Inventory'!$B117,'ATL CR'!$L:$L,'ATL GA Inventory'!AF$3)</f>
        <v>0</v>
      </c>
      <c r="AG117" s="45">
        <f>SUMIFS('ATL RAW'!$J:$J,'ATL RAW'!$I:$I,'ATL GA Inventory'!$B117,'ATL RAW'!$L:$L,'ATL GA Inventory'!AG$3)+SUMIFS('ATL CR'!$J:$J,'ATL CR'!$I:$I,'ATL GA Inventory'!$B117,'ATL CR'!$L:$L,'ATL GA Inventory'!AG$3)</f>
        <v>0</v>
      </c>
      <c r="AH117" s="45">
        <f>SUMIFS('ATL RAW'!$J:$J,'ATL RAW'!$I:$I,'ATL GA Inventory'!$B117,'ATL RAW'!$L:$L,'ATL GA Inventory'!AH$3)+SUMIFS('ATL CR'!$J:$J,'ATL CR'!$I:$I,'ATL GA Inventory'!$B117,'ATL CR'!$L:$L,'ATL GA Inventory'!AH$3)</f>
        <v>0</v>
      </c>
      <c r="AI117" s="45">
        <f>SUMIFS('ATL RAW'!$J:$J,'ATL RAW'!$I:$I,'ATL GA Inventory'!$B117,'ATL RAW'!$L:$L,'ATL GA Inventory'!AI$3)+SUMIFS('ATL CR'!$J:$J,'ATL CR'!$I:$I,'ATL GA Inventory'!$B117,'ATL CR'!$L:$L,'ATL GA Inventory'!AI$3)</f>
        <v>0</v>
      </c>
      <c r="AJ117" s="45">
        <f>SUMIFS('ATL RAW'!$J:$J,'ATL RAW'!$I:$I,'ATL GA Inventory'!$B117,'ATL RAW'!$L:$L,'ATL GA Inventory'!AJ$3)+SUMIFS('ATL CR'!$J:$J,'ATL CR'!$I:$I,'ATL GA Inventory'!$B117,'ATL CR'!$L:$L,'ATL GA Inventory'!AJ$3)</f>
        <v>0</v>
      </c>
      <c r="AK117" s="45">
        <f>SUMIFS('ATL RAW'!$J:$J,'ATL RAW'!$I:$I,'ATL GA Inventory'!$B117,'ATL RAW'!$L:$L,'ATL GA Inventory'!AK$3)+SUMIFS('ATL CR'!$J:$J,'ATL CR'!$I:$I,'ATL GA Inventory'!$B117,'ATL CR'!$L:$L,'ATL GA Inventory'!AK$3)</f>
        <v>0</v>
      </c>
      <c r="AL117" s="45">
        <f>SUMIFS('ATL RAW'!$J:$J,'ATL RAW'!$I:$I,'ATL GA Inventory'!$B117,'ATL RAW'!$L:$L,'ATL GA Inventory'!AL$3)+SUMIFS('ATL CR'!$J:$J,'ATL CR'!$I:$I,'ATL GA Inventory'!$B117,'ATL CR'!$L:$L,'ATL GA Inventory'!AL$3)</f>
        <v>0</v>
      </c>
      <c r="AM117" s="45">
        <f>SUMIFS('ATL RAW'!$J:$J,'ATL RAW'!$I:$I,'ATL GA Inventory'!$B117,'ATL RAW'!$L:$L,'ATL GA Inventory'!AM$3)+SUMIFS('ATL CR'!$J:$J,'ATL CR'!$I:$I,'ATL GA Inventory'!$B117,'ATL CR'!$L:$L,'ATL GA Inventory'!AM$3)</f>
        <v>0</v>
      </c>
      <c r="AN117" s="45">
        <f>SUMIFS('ATL RAW'!$J:$J,'ATL RAW'!$I:$I,'ATL GA Inventory'!$B117,'ATL RAW'!$L:$L,'ATL GA Inventory'!AN$3)+SUMIFS('ATL CR'!$J:$J,'ATL CR'!$I:$I,'ATL GA Inventory'!$B117,'ATL CR'!$L:$L,'ATL GA Inventory'!AN$3)</f>
        <v>0</v>
      </c>
      <c r="AO117" s="45">
        <f>SUMIFS('ATL RAW'!$J:$J,'ATL RAW'!$I:$I,'ATL GA Inventory'!$B117,'ATL RAW'!$L:$L,'ATL GA Inventory'!AO$3)+SUMIFS('ATL CR'!$J:$J,'ATL CR'!$I:$I,'ATL GA Inventory'!$B117,'ATL CR'!$L:$L,'ATL GA Inventory'!AO$3)</f>
        <v>0</v>
      </c>
      <c r="AP117" s="45">
        <f>SUMIFS('ATL RAW'!$J:$J,'ATL RAW'!$I:$I,'ATL GA Inventory'!$B117,'ATL RAW'!$L:$L,'ATL GA Inventory'!AP$3)+SUMIFS('ATL CR'!$J:$J,'ATL CR'!$I:$I,'ATL GA Inventory'!$B117,'ATL CR'!$L:$L,'ATL GA Inventory'!AP$3)</f>
        <v>0</v>
      </c>
      <c r="AQ117" s="45">
        <f>SUMIFS('ATL RAW'!$J:$J,'ATL RAW'!$I:$I,'ATL GA Inventory'!$B117,'ATL RAW'!$L:$L,'ATL GA Inventory'!AQ$3)+SUMIFS('ATL CR'!$J:$J,'ATL CR'!$I:$I,'ATL GA Inventory'!$B117,'ATL CR'!$L:$L,'ATL GA Inventory'!AQ$3)</f>
        <v>0</v>
      </c>
      <c r="AR117" s="45">
        <f>SUMIFS('ATL RAW'!$J:$J,'ATL RAW'!$I:$I,'ATL GA Inventory'!$B117,'ATL RAW'!$L:$L,'ATL GA Inventory'!AR$3)+SUMIFS('ATL CR'!$J:$J,'ATL CR'!$I:$I,'ATL GA Inventory'!$B117,'ATL CR'!$L:$L,'ATL GA Inventory'!AR$3)</f>
        <v>0</v>
      </c>
      <c r="AS117" s="45">
        <f>SUMIFS('ATL RAW'!$J:$J,'ATL RAW'!$I:$I,'ATL GA Inventory'!$B117,'ATL RAW'!$L:$L,'ATL GA Inventory'!AS$3)+SUMIFS('ATL CR'!$J:$J,'ATL CR'!$I:$I,'ATL GA Inventory'!$B117,'ATL CR'!$L:$L,'ATL GA Inventory'!AS$3)</f>
        <v>0</v>
      </c>
      <c r="AT117" s="45">
        <f>SUMIFS('ATL RAW'!$J:$J,'ATL RAW'!$I:$I,'ATL GA Inventory'!$B117,'ATL RAW'!$L:$L,'ATL GA Inventory'!AT$3)+SUMIFS('ATL CR'!$J:$J,'ATL CR'!$I:$I,'ATL GA Inventory'!$B117,'ATL CR'!$L:$L,'ATL GA Inventory'!AT$3)</f>
        <v>0</v>
      </c>
      <c r="AU117" s="45">
        <f>SUMIFS('ATL RAW'!$J:$J,'ATL RAW'!$I:$I,'ATL GA Inventory'!$B117,'ATL RAW'!$L:$L,'ATL GA Inventory'!AU$3)+SUMIFS('ATL CR'!$J:$J,'ATL CR'!$I:$I,'ATL GA Inventory'!$B117,'ATL CR'!$L:$L,'ATL GA Inventory'!AU$3)</f>
        <v>0</v>
      </c>
      <c r="AV117" s="45">
        <f>SUMIFS('ATL RAW'!$J:$J,'ATL RAW'!$I:$I,'ATL GA Inventory'!$B117,'ATL RAW'!$L:$L,'ATL GA Inventory'!AV$3)+SUMIFS('ATL CR'!$J:$J,'ATL CR'!$I:$I,'ATL GA Inventory'!$B117,'ATL CR'!$L:$L,'ATL GA Inventory'!AV$3)</f>
        <v>0</v>
      </c>
      <c r="AW117" s="45">
        <f>SUMIFS('ATL RAW'!$J:$J,'ATL RAW'!$I:$I,'ATL GA Inventory'!$B117,'ATL RAW'!$L:$L,'ATL GA Inventory'!AW$3)+SUMIFS('ATL CR'!$J:$J,'ATL CR'!$I:$I,'ATL GA Inventory'!$B117,'ATL CR'!$L:$L,'ATL GA Inventory'!AW$3)</f>
        <v>0</v>
      </c>
      <c r="AX117" s="45">
        <f>SUMIFS('ATL RAW'!$J:$J,'ATL RAW'!$I:$I,'ATL GA Inventory'!$B117,'ATL RAW'!$L:$L,'ATL GA Inventory'!AX$3)+SUMIFS('ATL CR'!$J:$J,'ATL CR'!$I:$I,'ATL GA Inventory'!$B117,'ATL CR'!$L:$L,'ATL GA Inventory'!AX$3)</f>
        <v>0</v>
      </c>
      <c r="AY117" s="45">
        <f>SUMIFS('ATL RAW'!$J:$J,'ATL RAW'!$I:$I,'ATL GA Inventory'!$B117,'ATL RAW'!$L:$L,'ATL GA Inventory'!AY$3)+SUMIFS('ATL CR'!$J:$J,'ATL CR'!$I:$I,'ATL GA Inventory'!$B117,'ATL CR'!$L:$L,'ATL GA Inventory'!AY$3)</f>
        <v>0</v>
      </c>
      <c r="AZ117" s="45">
        <f>SUMIFS('ATL RAW'!$J:$J,'ATL RAW'!$I:$I,'ATL GA Inventory'!$B117,'ATL RAW'!$L:$L,'ATL GA Inventory'!AZ$3)+SUMIFS('ATL CR'!$J:$J,'ATL CR'!$I:$I,'ATL GA Inventory'!$B117,'ATL CR'!$L:$L,'ATL GA Inventory'!AZ$3)</f>
        <v>0</v>
      </c>
      <c r="BA117" s="45">
        <f>SUMIFS('ATL RAW'!$J:$J,'ATL RAW'!$I:$I,'ATL GA Inventory'!$B117,'ATL RAW'!$L:$L,'ATL GA Inventory'!BA$3)+SUMIFS('ATL CR'!$J:$J,'ATL CR'!$I:$I,'ATL GA Inventory'!$B117,'ATL CR'!$L:$L,'ATL GA Inventory'!BA$3)</f>
        <v>0</v>
      </c>
      <c r="BB117" s="45">
        <f>SUMIFS('ATL RAW'!$J:$J,'ATL RAW'!$I:$I,'ATL GA Inventory'!$B117,'ATL RAW'!$L:$L,'ATL GA Inventory'!BB$3)+SUMIFS('ATL CR'!$J:$J,'ATL CR'!$I:$I,'ATL GA Inventory'!$B117,'ATL CR'!$L:$L,'ATL GA Inventory'!BB$3)</f>
        <v>0</v>
      </c>
      <c r="BC117" s="45">
        <f>SUMIFS('ATL RAW'!$J:$J,'ATL RAW'!$I:$I,'ATL GA Inventory'!$B117,'ATL RAW'!$L:$L,'ATL GA Inventory'!BC$3)+SUMIFS('ATL CR'!$J:$J,'ATL CR'!$I:$I,'ATL GA Inventory'!$B117,'ATL CR'!$L:$L,'ATL GA Inventory'!BC$3)</f>
        <v>0</v>
      </c>
      <c r="BD117" s="45">
        <f>SUMIFS('ATL RAW'!$J:$J,'ATL RAW'!$I:$I,'ATL GA Inventory'!$B117,'ATL RAW'!$L:$L,'ATL GA Inventory'!BD$3)+SUMIFS('ATL CR'!$J:$J,'ATL CR'!$I:$I,'ATL GA Inventory'!$B117,'ATL CR'!$L:$L,'ATL GA Inventory'!BD$3)</f>
        <v>0</v>
      </c>
      <c r="BE117" s="45">
        <f>SUMIFS('ATL RAW'!$J:$J,'ATL RAW'!$I:$I,'ATL GA Inventory'!$B117,'ATL RAW'!$L:$L,'ATL GA Inventory'!BE$3)+SUMIFS('ATL CR'!$J:$J,'ATL CR'!$I:$I,'ATL GA Inventory'!$B117,'ATL CR'!$L:$L,'ATL GA Inventory'!BE$3)</f>
        <v>0</v>
      </c>
      <c r="BF117" s="45">
        <f>SUMIFS('ATL RAW'!$J:$J,'ATL RAW'!$I:$I,'ATL GA Inventory'!$B117,'ATL RAW'!$L:$L,'ATL GA Inventory'!BF$3)+SUMIFS('ATL CR'!$J:$J,'ATL CR'!$I:$I,'ATL GA Inventory'!$B117,'ATL CR'!$L:$L,'ATL GA Inventory'!BF$3)</f>
        <v>0</v>
      </c>
      <c r="BG117" s="45">
        <f>SUMIFS('ATL RAW'!$J:$J,'ATL RAW'!$I:$I,'ATL GA Inventory'!$B117,'ATL RAW'!$L:$L,'ATL GA Inventory'!BG$3)+SUMIFS('ATL CR'!$J:$J,'ATL CR'!$I:$I,'ATL GA Inventory'!$B117,'ATL CR'!$L:$L,'ATL GA Inventory'!BG$3)</f>
        <v>0</v>
      </c>
      <c r="BH117" s="45">
        <f>SUMIFS('ATL RAW'!$J:$J,'ATL RAW'!$I:$I,'ATL GA Inventory'!$B117,'ATL RAW'!$L:$L,'ATL GA Inventory'!BH$3)+SUMIFS('ATL CR'!$J:$J,'ATL CR'!$I:$I,'ATL GA Inventory'!$B117,'ATL CR'!$L:$L,'ATL GA Inventory'!BH$3)</f>
        <v>0</v>
      </c>
      <c r="BI117" s="45">
        <f>SUMIFS('ATL RAW'!$J:$J,'ATL RAW'!$I:$I,'ATL GA Inventory'!$B117,'ATL RAW'!$L:$L,'ATL GA Inventory'!BI$3)+SUMIFS('ATL CR'!$J:$J,'ATL CR'!$I:$I,'ATL GA Inventory'!$B117,'ATL CR'!$L:$L,'ATL GA Inventory'!BI$3)</f>
        <v>0</v>
      </c>
      <c r="BJ117" s="45">
        <f>SUMIFS('ATL RAW'!$J:$J,'ATL RAW'!$I:$I,'ATL GA Inventory'!$B117,'ATL RAW'!$L:$L,'ATL GA Inventory'!BJ$3)+SUMIFS('ATL CR'!$J:$J,'ATL CR'!$I:$I,'ATL GA Inventory'!$B117,'ATL CR'!$L:$L,'ATL GA Inventory'!BJ$3)</f>
        <v>0</v>
      </c>
      <c r="BK117" s="45">
        <f>SUMIFS('ATL RAW'!$J:$J,'ATL RAW'!$I:$I,'ATL GA Inventory'!$B117,'ATL RAW'!$L:$L,'ATL GA Inventory'!BK$3)+SUMIFS('ATL CR'!$J:$J,'ATL CR'!$I:$I,'ATL GA Inventory'!$B117,'ATL CR'!$L:$L,'ATL GA Inventory'!BK$3)</f>
        <v>0</v>
      </c>
      <c r="BL117" s="45">
        <f>SUMIFS('ATL RAW'!$J:$J,'ATL RAW'!$I:$I,'ATL GA Inventory'!$B117,'ATL RAW'!$L:$L,'ATL GA Inventory'!BL$3)+SUMIFS('ATL CR'!$J:$J,'ATL CR'!$I:$I,'ATL GA Inventory'!$B117,'ATL CR'!$L:$L,'ATL GA Inventory'!BL$3)</f>
        <v>0</v>
      </c>
      <c r="BM117" s="45">
        <f>SUMIFS('ATL RAW'!$J:$J,'ATL RAW'!$I:$I,'ATL GA Inventory'!$B117,'ATL RAW'!$L:$L,'ATL GA Inventory'!BM$3)+SUMIFS('ATL CR'!$J:$J,'ATL CR'!$I:$I,'ATL GA Inventory'!$B117,'ATL CR'!$L:$L,'ATL GA Inventory'!BM$3)</f>
        <v>0</v>
      </c>
      <c r="BN117" s="45">
        <f>SUMIFS('ATL RAW'!$J:$J,'ATL RAW'!$I:$I,'ATL GA Inventory'!$B117,'ATL RAW'!$L:$L,'ATL GA Inventory'!BN$3)+SUMIFS('ATL CR'!$J:$J,'ATL CR'!$I:$I,'ATL GA Inventory'!$B117,'ATL CR'!$L:$L,'ATL GA Inventory'!BN$3)</f>
        <v>0</v>
      </c>
      <c r="BO117" s="45">
        <f>SUMIFS('ATL RAW'!$J:$J,'ATL RAW'!$I:$I,'ATL GA Inventory'!$B117,'ATL RAW'!$L:$L,'ATL GA Inventory'!BO$3)+SUMIFS('ATL CR'!$J:$J,'ATL CR'!$I:$I,'ATL GA Inventory'!$B117,'ATL CR'!$L:$L,'ATL GA Inventory'!BO$3)</f>
        <v>0</v>
      </c>
      <c r="BP117" s="45">
        <f>SUMIFS('ATL RAW'!$J:$J,'ATL RAW'!$I:$I,'ATL GA Inventory'!$B117,'ATL RAW'!$L:$L,'ATL GA Inventory'!BP$3)+SUMIFS('ATL CR'!$J:$J,'ATL CR'!$I:$I,'ATL GA Inventory'!$B117,'ATL CR'!$L:$L,'ATL GA Inventory'!BP$3)</f>
        <v>0</v>
      </c>
      <c r="BQ117" s="45">
        <f>SUMIFS('ATL RAW'!$J:$J,'ATL RAW'!$I:$I,'ATL GA Inventory'!$B117,'ATL RAW'!$L:$L,'ATL GA Inventory'!BQ$3)+SUMIFS('ATL CR'!$J:$J,'ATL CR'!$I:$I,'ATL GA Inventory'!$B117,'ATL CR'!$L:$L,'ATL GA Inventory'!BQ$3)</f>
        <v>0</v>
      </c>
      <c r="BR117" s="45">
        <f>SUMIFS('ATL RAW'!$J:$J,'ATL RAW'!$I:$I,'ATL GA Inventory'!$B117,'ATL RAW'!$L:$L,'ATL GA Inventory'!BR$3)+SUMIFS('ATL CR'!$J:$J,'ATL CR'!$I:$I,'ATL GA Inventory'!$B117,'ATL CR'!$L:$L,'ATL GA Inventory'!BR$3)</f>
        <v>0</v>
      </c>
      <c r="BS117" s="45">
        <f>SUMIFS('ATL RAW'!$J:$J,'ATL RAW'!$I:$I,'ATL GA Inventory'!$B117,'ATL RAW'!$L:$L,'ATL GA Inventory'!BS$3)+SUMIFS('ATL CR'!$J:$J,'ATL CR'!$I:$I,'ATL GA Inventory'!$B117,'ATL CR'!$L:$L,'ATL GA Inventory'!BS$3)</f>
        <v>0</v>
      </c>
      <c r="BT117" s="45">
        <f>SUMIFS('ATL RAW'!$J:$J,'ATL RAW'!$I:$I,'ATL GA Inventory'!$B117,'ATL RAW'!$L:$L,'ATL GA Inventory'!BT$3)+SUMIFS('ATL CR'!$J:$J,'ATL CR'!$I:$I,'ATL GA Inventory'!$B117,'ATL CR'!$L:$L,'ATL GA Inventory'!BT$3)</f>
        <v>0</v>
      </c>
      <c r="BU117" s="45">
        <f>SUMIFS('ATL RAW'!$J:$J,'ATL RAW'!$I:$I,'ATL GA Inventory'!$B117,'ATL RAW'!$L:$L,'ATL GA Inventory'!BU$3)+SUMIFS('ATL CR'!$J:$J,'ATL CR'!$I:$I,'ATL GA Inventory'!$B117,'ATL CR'!$L:$L,'ATL GA Inventory'!BU$3)</f>
        <v>0</v>
      </c>
      <c r="BV117" s="45">
        <f>SUMIFS('ATL RAW'!$J:$J,'ATL RAW'!$I:$I,'ATL GA Inventory'!$B117,'ATL RAW'!$L:$L,'ATL GA Inventory'!BV$3)+SUMIFS('ATL CR'!$J:$J,'ATL CR'!$I:$I,'ATL GA Inventory'!$B117,'ATL CR'!$L:$L,'ATL GA Inventory'!BV$3)</f>
        <v>0</v>
      </c>
      <c r="BW117" s="45">
        <f>SUMIFS('ATL RAW'!$J:$J,'ATL RAW'!$I:$I,'ATL GA Inventory'!$B117,'ATL RAW'!$L:$L,'ATL GA Inventory'!BW$3)+SUMIFS('ATL CR'!$J:$J,'ATL CR'!$I:$I,'ATL GA Inventory'!$B117,'ATL CR'!$L:$L,'ATL GA Inventory'!BW$3)</f>
        <v>0</v>
      </c>
      <c r="BX117" s="45">
        <f>SUMIFS('ATL RAW'!$J:$J,'ATL RAW'!$I:$I,'ATL GA Inventory'!$B117,'ATL RAW'!$L:$L,'ATL GA Inventory'!BX$3)+SUMIFS('ATL CR'!$J:$J,'ATL CR'!$I:$I,'ATL GA Inventory'!$B117,'ATL CR'!$L:$L,'ATL GA Inventory'!BX$3)</f>
        <v>0</v>
      </c>
      <c r="BY117" s="45">
        <f>SUMIFS('ATL RAW'!$J:$J,'ATL RAW'!$I:$I,'ATL GA Inventory'!$B117,'ATL RAW'!$L:$L,'ATL GA Inventory'!BY$3)+SUMIFS('ATL CR'!$J:$J,'ATL CR'!$I:$I,'ATL GA Inventory'!$B117,'ATL CR'!$L:$L,'ATL GA Inventory'!BY$3)</f>
        <v>0</v>
      </c>
      <c r="BZ117" s="45">
        <f>SUMIFS('ATL RAW'!$J:$J,'ATL RAW'!$I:$I,'ATL GA Inventory'!$B117,'ATL RAW'!$L:$L,'ATL GA Inventory'!BZ$3)+SUMIFS('ATL CR'!$J:$J,'ATL CR'!$I:$I,'ATL GA Inventory'!$B117,'ATL CR'!$L:$L,'ATL GA Inventory'!BZ$3)</f>
        <v>0</v>
      </c>
      <c r="CA117" s="45">
        <f>SUMIFS('ATL RAW'!$J:$J,'ATL RAW'!$I:$I,'ATL GA Inventory'!$B117,'ATL RAW'!$L:$L,'ATL GA Inventory'!CA$3)+SUMIFS('ATL CR'!$J:$J,'ATL CR'!$I:$I,'ATL GA Inventory'!$B117,'ATL CR'!$L:$L,'ATL GA Inventory'!CA$3)</f>
        <v>0</v>
      </c>
      <c r="CB117" s="45">
        <f>SUMIFS('ATL RAW'!$J:$J,'ATL RAW'!$I:$I,'ATL GA Inventory'!$B117,'ATL RAW'!$L:$L,'ATL GA Inventory'!CB$3)+SUMIFS('ATL CR'!$J:$J,'ATL CR'!$I:$I,'ATL GA Inventory'!$B117,'ATL CR'!$L:$L,'ATL GA Inventory'!CB$3)</f>
        <v>0</v>
      </c>
      <c r="CC117" s="45">
        <f>SUMIFS('ATL RAW'!$J:$J,'ATL RAW'!$I:$I,'ATL GA Inventory'!$B117,'ATL RAW'!$L:$L,'ATL GA Inventory'!CC$3)+SUMIFS('ATL CR'!$J:$J,'ATL CR'!$I:$I,'ATL GA Inventory'!$B117,'ATL CR'!$L:$L,'ATL GA Inventory'!CC$3)</f>
        <v>0</v>
      </c>
      <c r="CD117" s="45">
        <f>SUMIFS('ATL RAW'!$J:$J,'ATL RAW'!$I:$I,'ATL GA Inventory'!$B117,'ATL RAW'!$L:$L,'ATL GA Inventory'!CD$3)+SUMIFS('ATL CR'!$J:$J,'ATL CR'!$I:$I,'ATL GA Inventory'!$B117,'ATL CR'!$L:$L,'ATL GA Inventory'!CD$3)</f>
        <v>0</v>
      </c>
      <c r="CE117" s="45">
        <f>SUMIFS('ATL RAW'!$J:$J,'ATL RAW'!$I:$I,'ATL GA Inventory'!$B117,'ATL RAW'!$L:$L,'ATL GA Inventory'!CE$3)+SUMIFS('ATL CR'!$J:$J,'ATL CR'!$I:$I,'ATL GA Inventory'!$B117,'ATL CR'!$L:$L,'ATL GA Inventory'!CE$3)</f>
        <v>0</v>
      </c>
      <c r="CF117" s="45">
        <f>SUMIFS('ATL RAW'!$J:$J,'ATL RAW'!$I:$I,'ATL GA Inventory'!$B117,'ATL RAW'!$L:$L,'ATL GA Inventory'!CF$3)+SUMIFS('ATL CR'!$J:$J,'ATL CR'!$I:$I,'ATL GA Inventory'!$B117,'ATL CR'!$L:$L,'ATL GA Inventory'!CF$3)</f>
        <v>0</v>
      </c>
      <c r="CG117" s="45">
        <f>SUMIFS('ATL RAW'!$J:$J,'ATL RAW'!$I:$I,'ATL GA Inventory'!$B117,'ATL RAW'!$L:$L,'ATL GA Inventory'!CG$3)+SUMIFS('ATL CR'!$J:$J,'ATL CR'!$I:$I,'ATL GA Inventory'!$B117,'ATL CR'!$L:$L,'ATL GA Inventory'!CG$3)</f>
        <v>0</v>
      </c>
      <c r="CH117" s="45">
        <f>SUMIFS('ATL RAW'!$J:$J,'ATL RAW'!$I:$I,'ATL GA Inventory'!$B117,'ATL RAW'!$L:$L,'ATL GA Inventory'!CH$3)+SUMIFS('ATL CR'!$J:$J,'ATL CR'!$I:$I,'ATL GA Inventory'!$B117,'ATL CR'!$L:$L,'ATL GA Inventory'!CH$3)</f>
        <v>0</v>
      </c>
      <c r="CI117" s="45">
        <f>SUMIFS('ATL RAW'!$J:$J,'ATL RAW'!$I:$I,'ATL GA Inventory'!$B117,'ATL RAW'!$L:$L,'ATL GA Inventory'!CI$3)+SUMIFS('ATL CR'!$J:$J,'ATL CR'!$I:$I,'ATL GA Inventory'!$B117,'ATL CR'!$L:$L,'ATL GA Inventory'!CI$3)</f>
        <v>0</v>
      </c>
      <c r="CJ117" s="45">
        <f>SUMIFS('ATL RAW'!$J:$J,'ATL RAW'!$I:$I,'ATL GA Inventory'!$B117,'ATL RAW'!$L:$L,'ATL GA Inventory'!CJ$3)+SUMIFS('ATL CR'!$J:$J,'ATL CR'!$I:$I,'ATL GA Inventory'!$B117,'ATL CR'!$L:$L,'ATL GA Inventory'!CJ$3)</f>
        <v>0</v>
      </c>
      <c r="CK117" s="45">
        <f>SUMIFS('ATL RAW'!$J:$J,'ATL RAW'!$I:$I,'ATL GA Inventory'!$B117,'ATL RAW'!$L:$L,'ATL GA Inventory'!CK$3)+SUMIFS('ATL CR'!$J:$J,'ATL CR'!$I:$I,'ATL GA Inventory'!$B117,'ATL CR'!$L:$L,'ATL GA Inventory'!CK$3)</f>
        <v>0</v>
      </c>
      <c r="CL117" s="45">
        <f>SUMIFS('ATL RAW'!$J:$J,'ATL RAW'!$I:$I,'ATL GA Inventory'!$B117,'ATL RAW'!$L:$L,'ATL GA Inventory'!CL$3)+SUMIFS('ATL CR'!$J:$J,'ATL CR'!$I:$I,'ATL GA Inventory'!$B117,'ATL CR'!$L:$L,'ATL GA Inventory'!CL$3)</f>
        <v>0</v>
      </c>
      <c r="CM117" s="45">
        <f>SUMIFS('ATL RAW'!$J:$J,'ATL RAW'!$I:$I,'ATL GA Inventory'!$B117,'ATL RAW'!$L:$L,'ATL GA Inventory'!CM$3)+SUMIFS('ATL CR'!$J:$J,'ATL CR'!$I:$I,'ATL GA Inventory'!$B117,'ATL CR'!$L:$L,'ATL GA Inventory'!CM$3)</f>
        <v>0</v>
      </c>
      <c r="CN117" s="45">
        <f>SUMIFS('ATL RAW'!$J:$J,'ATL RAW'!$I:$I,'ATL GA Inventory'!$B117,'ATL RAW'!$L:$L,'ATL GA Inventory'!CN$3)+SUMIFS('ATL CR'!$J:$J,'ATL CR'!$I:$I,'ATL GA Inventory'!$B117,'ATL CR'!$L:$L,'ATL GA Inventory'!CN$3)</f>
        <v>0</v>
      </c>
      <c r="CO117" s="45">
        <f>SUMIFS('ATL RAW'!$J:$J,'ATL RAW'!$I:$I,'ATL GA Inventory'!$B117,'ATL RAW'!$L:$L,'ATL GA Inventory'!CO$3)+SUMIFS('ATL CR'!$J:$J,'ATL CR'!$I:$I,'ATL GA Inventory'!$B117,'ATL CR'!$L:$L,'ATL GA Inventory'!CO$3)</f>
        <v>0</v>
      </c>
      <c r="CP117" s="45">
        <f>SUMIFS('ATL RAW'!$J:$J,'ATL RAW'!$I:$I,'ATL GA Inventory'!$B117,'ATL RAW'!$L:$L,'ATL GA Inventory'!CP$3)+SUMIFS('ATL CR'!$J:$J,'ATL CR'!$I:$I,'ATL GA Inventory'!$B117,'ATL CR'!$L:$L,'ATL GA Inventory'!CP$3)</f>
        <v>0</v>
      </c>
      <c r="CQ117" s="45">
        <f>SUMIFS('ATL RAW'!$J:$J,'ATL RAW'!$I:$I,'ATL GA Inventory'!$B117,'ATL RAW'!$L:$L,'ATL GA Inventory'!CQ$3)+SUMIFS('ATL CR'!$J:$J,'ATL CR'!$I:$I,'ATL GA Inventory'!$B117,'ATL CR'!$L:$L,'ATL GA Inventory'!CQ$3)</f>
        <v>0</v>
      </c>
      <c r="CR117" s="45">
        <f>SUMIFS('ATL RAW'!$J:$J,'ATL RAW'!$I:$I,'ATL GA Inventory'!$B117,'ATL RAW'!$L:$L,'ATL GA Inventory'!CR$3)+SUMIFS('ATL CR'!$J:$J,'ATL CR'!$I:$I,'ATL GA Inventory'!$B117,'ATL CR'!$L:$L,'ATL GA Inventory'!CR$3)</f>
        <v>0</v>
      </c>
      <c r="CS117" s="45">
        <f>SUMIFS('ATL RAW'!$J:$J,'ATL RAW'!$I:$I,'ATL GA Inventory'!$B117,'ATL RAW'!$L:$L,'ATL GA Inventory'!CS$3)+SUMIFS('ATL CR'!$J:$J,'ATL CR'!$I:$I,'ATL GA Inventory'!$B117,'ATL CR'!$L:$L,'ATL GA Inventory'!CS$3)</f>
        <v>0</v>
      </c>
      <c r="CT117" s="45">
        <f>SUMIFS('ATL RAW'!$J:$J,'ATL RAW'!$I:$I,'ATL GA Inventory'!$B117,'ATL RAW'!$L:$L,'ATL GA Inventory'!CT$3)+SUMIFS('ATL CR'!$J:$J,'ATL CR'!$I:$I,'ATL GA Inventory'!$B117,'ATL CR'!$L:$L,'ATL GA Inventory'!CT$3)</f>
        <v>0</v>
      </c>
      <c r="CU117" s="45">
        <f>SUMIFS('ATL RAW'!$J:$J,'ATL RAW'!$I:$I,'ATL GA Inventory'!$B117,'ATL RAW'!$L:$L,'ATL GA Inventory'!CU$3)+SUMIFS('ATL CR'!$J:$J,'ATL CR'!$I:$I,'ATL GA Inventory'!$B117,'ATL CR'!$L:$L,'ATL GA Inventory'!CU$3)</f>
        <v>0</v>
      </c>
      <c r="CV117" s="45">
        <f>SUMIFS('ATL RAW'!$J:$J,'ATL RAW'!$I:$I,'ATL GA Inventory'!$B117,'ATL RAW'!$L:$L,'ATL GA Inventory'!CV$3)+SUMIFS('ATL CR'!$J:$J,'ATL CR'!$I:$I,'ATL GA Inventory'!$B117,'ATL CR'!$L:$L,'ATL GA Inventory'!CV$3)</f>
        <v>0</v>
      </c>
      <c r="CW117" s="45">
        <f>SUMIFS('ATL RAW'!$J:$J,'ATL RAW'!$I:$I,'ATL GA Inventory'!$B117,'ATL RAW'!$L:$L,'ATL GA Inventory'!CW$3)+SUMIFS('ATL CR'!$J:$J,'ATL CR'!$I:$I,'ATL GA Inventory'!$B117,'ATL CR'!$L:$L,'ATL GA Inventory'!CW$3)</f>
        <v>0</v>
      </c>
      <c r="CX117" s="45">
        <f>SUMIFS('ATL RAW'!$J:$J,'ATL RAW'!$I:$I,'ATL GA Inventory'!$B117,'ATL RAW'!$L:$L,'ATL GA Inventory'!CX$3)+SUMIFS('ATL CR'!$J:$J,'ATL CR'!$I:$I,'ATL GA Inventory'!$B117,'ATL CR'!$L:$L,'ATL GA Inventory'!CX$3)</f>
        <v>0</v>
      </c>
      <c r="CY117" s="45">
        <f>SUMIFS('ATL RAW'!$J:$J,'ATL RAW'!$I:$I,'ATL GA Inventory'!$B117,'ATL RAW'!$L:$L,'ATL GA Inventory'!CY$3)+SUMIFS('ATL CR'!$J:$J,'ATL CR'!$I:$I,'ATL GA Inventory'!$B117,'ATL CR'!$L:$L,'ATL GA Inventory'!CY$3)</f>
        <v>0</v>
      </c>
      <c r="CZ117" s="45">
        <f>SUMIFS('ATL RAW'!$J:$J,'ATL RAW'!$I:$I,'ATL GA Inventory'!$B117,'ATL RAW'!$L:$L,'ATL GA Inventory'!CZ$3)+SUMIFS('ATL CR'!$J:$J,'ATL CR'!$I:$I,'ATL GA Inventory'!$B117,'ATL CR'!$L:$L,'ATL GA Inventory'!CZ$3)</f>
        <v>0</v>
      </c>
      <c r="DA117" s="45">
        <f>SUMIFS('ATL RAW'!$J:$J,'ATL RAW'!$I:$I,'ATL GA Inventory'!$B117,'ATL RAW'!$L:$L,'ATL GA Inventory'!DA$3)+SUMIFS('ATL CR'!$J:$J,'ATL CR'!$I:$I,'ATL GA Inventory'!$B117,'ATL CR'!$L:$L,'ATL GA Inventory'!DA$3)</f>
        <v>0</v>
      </c>
      <c r="DB117" s="45">
        <f>SUMIFS('ATL RAW'!$J:$J,'ATL RAW'!$I:$I,'ATL GA Inventory'!$B117,'ATL RAW'!$L:$L,'ATL GA Inventory'!DB$3)+SUMIFS('ATL CR'!$J:$J,'ATL CR'!$I:$I,'ATL GA Inventory'!$B117,'ATL CR'!$L:$L,'ATL GA Inventory'!DB$3)</f>
        <v>0</v>
      </c>
      <c r="DC117" s="45">
        <f>SUMIFS('ATL RAW'!$J:$J,'ATL RAW'!$I:$I,'ATL GA Inventory'!$B117,'ATL RAW'!$L:$L,'ATL GA Inventory'!DC$3)+SUMIFS('ATL CR'!$J:$J,'ATL CR'!$I:$I,'ATL GA Inventory'!$B117,'ATL CR'!$L:$L,'ATL GA Inventory'!DC$3)</f>
        <v>0</v>
      </c>
      <c r="DD117" s="45">
        <f>SUMIFS('ATL RAW'!$J:$J,'ATL RAW'!$I:$I,'ATL GA Inventory'!$B117,'ATL RAW'!$L:$L,'ATL GA Inventory'!DD$3)+SUMIFS('ATL CR'!$J:$J,'ATL CR'!$I:$I,'ATL GA Inventory'!$B117,'ATL CR'!$L:$L,'ATL GA Inventory'!DD$3)</f>
        <v>0</v>
      </c>
      <c r="DE117" s="45">
        <f>SUMIFS('ATL RAW'!$J:$J,'ATL RAW'!$I:$I,'ATL GA Inventory'!$B117,'ATL RAW'!$L:$L,'ATL GA Inventory'!DE$3)+SUMIFS('ATL CR'!$J:$J,'ATL CR'!$I:$I,'ATL GA Inventory'!$B117,'ATL CR'!$L:$L,'ATL GA Inventory'!DE$3)</f>
        <v>0</v>
      </c>
      <c r="DF117" s="45">
        <f>SUMIFS('ATL RAW'!$J:$J,'ATL RAW'!$I:$I,'ATL GA Inventory'!$B117,'ATL RAW'!$L:$L,'ATL GA Inventory'!DF$3)+SUMIFS('ATL CR'!$J:$J,'ATL CR'!$I:$I,'ATL GA Inventory'!$B117,'ATL CR'!$L:$L,'ATL GA Inventory'!DF$3)</f>
        <v>0</v>
      </c>
      <c r="DG117" s="45">
        <f>SUMIFS('ATL RAW'!$J:$J,'ATL RAW'!$I:$I,'ATL GA Inventory'!$B117,'ATL RAW'!$L:$L,'ATL GA Inventory'!DG$3)+SUMIFS('ATL CR'!$J:$J,'ATL CR'!$I:$I,'ATL GA Inventory'!$B117,'ATL CR'!$L:$L,'ATL GA Inventory'!DG$3)</f>
        <v>0</v>
      </c>
      <c r="DH117" s="45">
        <f>SUMIFS('ATL RAW'!$J:$J,'ATL RAW'!$I:$I,'ATL GA Inventory'!$B117,'ATL RAW'!$L:$L,'ATL GA Inventory'!DH$3)+SUMIFS('ATL CR'!$J:$J,'ATL CR'!$I:$I,'ATL GA Inventory'!$B117,'ATL CR'!$L:$L,'ATL GA Inventory'!DH$3)</f>
        <v>0</v>
      </c>
      <c r="DI117" s="45">
        <f>SUMIFS('ATL RAW'!$J:$J,'ATL RAW'!$I:$I,'ATL GA Inventory'!$B117,'ATL RAW'!$L:$L,'ATL GA Inventory'!DI$3)+SUMIFS('ATL CR'!$J:$J,'ATL CR'!$I:$I,'ATL GA Inventory'!$B117,'ATL CR'!$L:$L,'ATL GA Inventory'!DI$3)</f>
        <v>0</v>
      </c>
      <c r="DJ117" s="45">
        <f>SUMIFS('ATL RAW'!$J:$J,'ATL RAW'!$I:$I,'ATL GA Inventory'!$B117,'ATL RAW'!$L:$L,'ATL GA Inventory'!DJ$3)+SUMIFS('ATL CR'!$J:$J,'ATL CR'!$I:$I,'ATL GA Inventory'!$B117,'ATL CR'!$L:$L,'ATL GA Inventory'!DJ$3)</f>
        <v>0</v>
      </c>
      <c r="DK117" s="45">
        <f>SUMIFS('ATL RAW'!$J:$J,'ATL RAW'!$I:$I,'ATL GA Inventory'!$B117,'ATL RAW'!$L:$L,'ATL GA Inventory'!DK$3)+SUMIFS('ATL CR'!$J:$J,'ATL CR'!$I:$I,'ATL GA Inventory'!$B117,'ATL CR'!$L:$L,'ATL GA Inventory'!DK$3)</f>
        <v>0</v>
      </c>
      <c r="DL117" s="45">
        <f>SUMIFS('ATL RAW'!$J:$J,'ATL RAW'!$I:$I,'ATL GA Inventory'!$B117,'ATL RAW'!$L:$L,'ATL GA Inventory'!DL$3)+SUMIFS('ATL CR'!$J:$J,'ATL CR'!$I:$I,'ATL GA Inventory'!$B117,'ATL CR'!$L:$L,'ATL GA Inventory'!DL$3)</f>
        <v>0</v>
      </c>
      <c r="DM117" s="45">
        <f>SUMIFS('ATL RAW'!$J:$J,'ATL RAW'!$I:$I,'ATL GA Inventory'!$B117,'ATL RAW'!$L:$L,'ATL GA Inventory'!DM$3)+SUMIFS('ATL CR'!$J:$J,'ATL CR'!$I:$I,'ATL GA Inventory'!$B117,'ATL CR'!$L:$L,'ATL GA Inventory'!DM$3)</f>
        <v>0</v>
      </c>
      <c r="DN117" s="45">
        <f>SUMIFS('ATL RAW'!$J:$J,'ATL RAW'!$I:$I,'ATL GA Inventory'!$B117,'ATL RAW'!$L:$L,'ATL GA Inventory'!DN$3)+SUMIFS('ATL CR'!$J:$J,'ATL CR'!$I:$I,'ATL GA Inventory'!$B117,'ATL CR'!$L:$L,'ATL GA Inventory'!DN$3)</f>
        <v>0</v>
      </c>
      <c r="DO117" s="45">
        <f>SUMIFS('ATL RAW'!$J:$J,'ATL RAW'!$I:$I,'ATL GA Inventory'!$B117,'ATL RAW'!$L:$L,'ATL GA Inventory'!DO$3)+SUMIFS('ATL CR'!$J:$J,'ATL CR'!$I:$I,'ATL GA Inventory'!$B117,'ATL CR'!$L:$L,'ATL GA Inventory'!DO$3)</f>
        <v>0</v>
      </c>
      <c r="DP117" s="45">
        <f>SUMIFS('ATL RAW'!$J:$J,'ATL RAW'!$I:$I,'ATL GA Inventory'!$B117,'ATL RAW'!$L:$L,'ATL GA Inventory'!DP$3)+SUMIFS('ATL CR'!$J:$J,'ATL CR'!$I:$I,'ATL GA Inventory'!$B117,'ATL CR'!$L:$L,'ATL GA Inventory'!DP$3)</f>
        <v>0</v>
      </c>
      <c r="DQ117" s="45">
        <f>SUMIFS('ATL RAW'!$J:$J,'ATL RAW'!$I:$I,'ATL GA Inventory'!$B117,'ATL RAW'!$L:$L,'ATL GA Inventory'!DQ$3)+SUMIFS('ATL CR'!$J:$J,'ATL CR'!$I:$I,'ATL GA Inventory'!$B117,'ATL CR'!$L:$L,'ATL GA Inventory'!DQ$3)</f>
        <v>0</v>
      </c>
      <c r="DR117" s="45">
        <f>SUMIFS('ATL RAW'!$J:$J,'ATL RAW'!$I:$I,'ATL GA Inventory'!$B117,'ATL RAW'!$L:$L,'ATL GA Inventory'!DR$3)+SUMIFS('ATL CR'!$J:$J,'ATL CR'!$I:$I,'ATL GA Inventory'!$B117,'ATL CR'!$L:$L,'ATL GA Inventory'!DR$3)</f>
        <v>0</v>
      </c>
      <c r="DS117" s="45">
        <f>SUMIFS('ATL RAW'!$J:$J,'ATL RAW'!$I:$I,'ATL GA Inventory'!$B117,'ATL RAW'!$L:$L,'ATL GA Inventory'!DS$3)+SUMIFS('ATL CR'!$J:$J,'ATL CR'!$I:$I,'ATL GA Inventory'!$B117,'ATL CR'!$L:$L,'ATL GA Inventory'!DS$3)</f>
        <v>0</v>
      </c>
      <c r="DT117" s="45">
        <f>SUMIFS('ATL RAW'!$J:$J,'ATL RAW'!$I:$I,'ATL GA Inventory'!$B117,'ATL RAW'!$L:$L,'ATL GA Inventory'!DT$3)+SUMIFS('ATL CR'!$J:$J,'ATL CR'!$I:$I,'ATL GA Inventory'!$B117,'ATL CR'!$L:$L,'ATL GA Inventory'!DT$3)</f>
        <v>0</v>
      </c>
      <c r="DU117" s="45">
        <f>SUMIFS('ATL RAW'!$J:$J,'ATL RAW'!$I:$I,'ATL GA Inventory'!$B117,'ATL RAW'!$L:$L,'ATL GA Inventory'!DU$3)+SUMIFS('ATL CR'!$J:$J,'ATL CR'!$I:$I,'ATL GA Inventory'!$B117,'ATL CR'!$L:$L,'ATL GA Inventory'!DU$3)</f>
        <v>0</v>
      </c>
      <c r="DV117" s="45">
        <f>SUMIFS('ATL RAW'!$J:$J,'ATL RAW'!$I:$I,'ATL GA Inventory'!$B117,'ATL RAW'!$L:$L,'ATL GA Inventory'!DV$3)+SUMIFS('ATL CR'!$J:$J,'ATL CR'!$I:$I,'ATL GA Inventory'!$B117,'ATL CR'!$L:$L,'ATL GA Inventory'!DV$3)</f>
        <v>0</v>
      </c>
      <c r="DW117" s="45">
        <f>SUMIFS('ATL RAW'!$J:$J,'ATL RAW'!$I:$I,'ATL GA Inventory'!$B117,'ATL RAW'!$L:$L,'ATL GA Inventory'!DW$3)+SUMIFS('ATL CR'!$J:$J,'ATL CR'!$I:$I,'ATL GA Inventory'!$B117,'ATL CR'!$L:$L,'ATL GA Inventory'!DW$3)</f>
        <v>0</v>
      </c>
      <c r="DX117" s="45">
        <f>SUMIFS('ATL RAW'!$J:$J,'ATL RAW'!$I:$I,'ATL GA Inventory'!$B117,'ATL RAW'!$L:$L,'ATL GA Inventory'!DX$3)+SUMIFS('ATL CR'!$J:$J,'ATL CR'!$I:$I,'ATL GA Inventory'!$B117,'ATL CR'!$L:$L,'ATL GA Inventory'!DX$3)</f>
        <v>0</v>
      </c>
      <c r="DY117" s="45">
        <f>SUMIFS('ATL RAW'!$J:$J,'ATL RAW'!$I:$I,'ATL GA Inventory'!$B117,'ATL RAW'!$L:$L,'ATL GA Inventory'!DY$3)+SUMIFS('ATL CR'!$J:$J,'ATL CR'!$I:$I,'ATL GA Inventory'!$B117,'ATL CR'!$L:$L,'ATL GA Inventory'!DY$3)</f>
        <v>0</v>
      </c>
      <c r="DZ117" s="45">
        <f>SUMIFS('ATL RAW'!$J:$J,'ATL RAW'!$I:$I,'ATL GA Inventory'!$B117,'ATL RAW'!$L:$L,'ATL GA Inventory'!DZ$3)+SUMIFS('ATL CR'!$J:$J,'ATL CR'!$I:$I,'ATL GA Inventory'!$B117,'ATL CR'!$L:$L,'ATL GA Inventory'!DZ$3)</f>
        <v>0</v>
      </c>
      <c r="EA117" s="45">
        <f>SUMIFS('ATL RAW'!$J:$J,'ATL RAW'!$I:$I,'ATL GA Inventory'!$B117,'ATL RAW'!$L:$L,'ATL GA Inventory'!EA$3)+SUMIFS('ATL CR'!$J:$J,'ATL CR'!$I:$I,'ATL GA Inventory'!$B117,'ATL CR'!$L:$L,'ATL GA Inventory'!EA$3)</f>
        <v>0</v>
      </c>
      <c r="EB117" s="45">
        <f>SUMIFS('ATL RAW'!$J:$J,'ATL RAW'!$I:$I,'ATL GA Inventory'!$B117,'ATL RAW'!$L:$L,'ATL GA Inventory'!EB$3)+SUMIFS('ATL CR'!$J:$J,'ATL CR'!$I:$I,'ATL GA Inventory'!$B117,'ATL CR'!$L:$L,'ATL GA Inventory'!EB$3)</f>
        <v>0</v>
      </c>
      <c r="EC117" s="45">
        <f>SUMIFS('ATL RAW'!$J:$J,'ATL RAW'!$I:$I,'ATL GA Inventory'!$B117,'ATL RAW'!$L:$L,'ATL GA Inventory'!EC$3)+SUMIFS('ATL CR'!$J:$J,'ATL CR'!$I:$I,'ATL GA Inventory'!$B117,'ATL CR'!$L:$L,'ATL GA Inventory'!EC$3)</f>
        <v>0</v>
      </c>
      <c r="ED117" s="45">
        <f>SUMIFS('ATL RAW'!$J:$J,'ATL RAW'!$I:$I,'ATL GA Inventory'!$B117,'ATL RAW'!$L:$L,'ATL GA Inventory'!ED$3)+SUMIFS('ATL CR'!$J:$J,'ATL CR'!$I:$I,'ATL GA Inventory'!$B117,'ATL CR'!$L:$L,'ATL GA Inventory'!ED$3)</f>
        <v>0</v>
      </c>
      <c r="EE117" s="45">
        <f>SUMIFS('ATL RAW'!$J:$J,'ATL RAW'!$I:$I,'ATL GA Inventory'!$B117,'ATL RAW'!$L:$L,'ATL GA Inventory'!EE$3)+SUMIFS('ATL CR'!$J:$J,'ATL CR'!$I:$I,'ATL GA Inventory'!$B117,'ATL CR'!$L:$L,'ATL GA Inventory'!EE$3)</f>
        <v>0</v>
      </c>
      <c r="EF117" s="45">
        <f>SUMIFS('ATL RAW'!$J:$J,'ATL RAW'!$I:$I,'ATL GA Inventory'!$B117,'ATL RAW'!$L:$L,'ATL GA Inventory'!EF$3)+SUMIFS('ATL CR'!$J:$J,'ATL CR'!$I:$I,'ATL GA Inventory'!$B117,'ATL CR'!$L:$L,'ATL GA Inventory'!EF$3)</f>
        <v>0</v>
      </c>
      <c r="EG117" s="45">
        <f>SUMIFS('ATL RAW'!$J:$J,'ATL RAW'!$I:$I,'ATL GA Inventory'!$B117,'ATL RAW'!$L:$L,'ATL GA Inventory'!EG$3)+SUMIFS('ATL CR'!$J:$J,'ATL CR'!$I:$I,'ATL GA Inventory'!$B117,'ATL CR'!$L:$L,'ATL GA Inventory'!EG$3)</f>
        <v>0</v>
      </c>
      <c r="EH117" s="45">
        <f>SUMIFS('ATL RAW'!$J:$J,'ATL RAW'!$I:$I,'ATL GA Inventory'!$B117,'ATL RAW'!$L:$L,'ATL GA Inventory'!EH$3)+SUMIFS('ATL CR'!$J:$J,'ATL CR'!$I:$I,'ATL GA Inventory'!$B117,'ATL CR'!$L:$L,'ATL GA Inventory'!EH$3)</f>
        <v>0</v>
      </c>
      <c r="EI117" s="45">
        <f>SUMIFS('ATL RAW'!$J:$J,'ATL RAW'!$I:$I,'ATL GA Inventory'!$B117,'ATL RAW'!$L:$L,'ATL GA Inventory'!EI$3)+SUMIFS('ATL CR'!$J:$J,'ATL CR'!$I:$I,'ATL GA Inventory'!$B117,'ATL CR'!$L:$L,'ATL GA Inventory'!EI$3)</f>
        <v>0</v>
      </c>
      <c r="EJ117" s="45">
        <f>SUMIFS('ATL RAW'!$J:$J,'ATL RAW'!$I:$I,'ATL GA Inventory'!$B117,'ATL RAW'!$L:$L,'ATL GA Inventory'!EJ$3)+SUMIFS('ATL CR'!$J:$J,'ATL CR'!$I:$I,'ATL GA Inventory'!$B117,'ATL CR'!$L:$L,'ATL GA Inventory'!EJ$3)</f>
        <v>0</v>
      </c>
      <c r="EK117" s="45">
        <f>SUMIFS('ATL RAW'!$J:$J,'ATL RAW'!$I:$I,'ATL GA Inventory'!$B117,'ATL RAW'!$L:$L,'ATL GA Inventory'!EK$3)+SUMIFS('ATL CR'!$J:$J,'ATL CR'!$I:$I,'ATL GA Inventory'!$B117,'ATL CR'!$L:$L,'ATL GA Inventory'!EK$3)</f>
        <v>0</v>
      </c>
      <c r="EL117" s="45">
        <f>SUMIFS('ATL RAW'!$J:$J,'ATL RAW'!$I:$I,'ATL GA Inventory'!$B117,'ATL RAW'!$L:$L,'ATL GA Inventory'!EL$3)+SUMIFS('ATL CR'!$J:$J,'ATL CR'!$I:$I,'ATL GA Inventory'!$B117,'ATL CR'!$L:$L,'ATL GA Inventory'!EL$3)</f>
        <v>0</v>
      </c>
      <c r="EM117" s="45">
        <f>SUMIFS('ATL RAW'!$J:$J,'ATL RAW'!$I:$I,'ATL GA Inventory'!$B117,'ATL RAW'!$L:$L,'ATL GA Inventory'!EM$3)+SUMIFS('ATL CR'!$J:$J,'ATL CR'!$I:$I,'ATL GA Inventory'!$B117,'ATL CR'!$L:$L,'ATL GA Inventory'!EM$3)</f>
        <v>0</v>
      </c>
      <c r="EN117" s="45">
        <f>SUMIFS('ATL RAW'!$J:$J,'ATL RAW'!$I:$I,'ATL GA Inventory'!$B117,'ATL RAW'!$L:$L,'ATL GA Inventory'!EN$3)+SUMIFS('ATL CR'!$J:$J,'ATL CR'!$I:$I,'ATL GA Inventory'!$B117,'ATL CR'!$L:$L,'ATL GA Inventory'!EN$3)</f>
        <v>0</v>
      </c>
      <c r="EO117" s="45">
        <f>SUMIFS('ATL RAW'!$J:$J,'ATL RAW'!$I:$I,'ATL GA Inventory'!$B117,'ATL RAW'!$L:$L,'ATL GA Inventory'!EO$3)+SUMIFS('ATL CR'!$J:$J,'ATL CR'!$I:$I,'ATL GA Inventory'!$B117,'ATL CR'!$L:$L,'ATL GA Inventory'!EO$3)</f>
        <v>0</v>
      </c>
      <c r="EP117" s="45">
        <f>SUMIFS('ATL RAW'!$J:$J,'ATL RAW'!$I:$I,'ATL GA Inventory'!$B117,'ATL RAW'!$L:$L,'ATL GA Inventory'!EP$3)+SUMIFS('ATL CR'!$J:$J,'ATL CR'!$I:$I,'ATL GA Inventory'!$B117,'ATL CR'!$L:$L,'ATL GA Inventory'!EP$3)</f>
        <v>0</v>
      </c>
      <c r="EQ117" s="45">
        <f>SUMIFS('ATL RAW'!$J:$J,'ATL RAW'!$I:$I,'ATL GA Inventory'!$B117,'ATL RAW'!$L:$L,'ATL GA Inventory'!EQ$3)+SUMIFS('ATL CR'!$J:$J,'ATL CR'!$I:$I,'ATL GA Inventory'!$B117,'ATL CR'!$L:$L,'ATL GA Inventory'!EQ$3)</f>
        <v>0</v>
      </c>
      <c r="ER117" s="45">
        <f>SUMIFS('ATL RAW'!$J:$J,'ATL RAW'!$I:$I,'ATL GA Inventory'!$B117,'ATL RAW'!$L:$L,'ATL GA Inventory'!ER$3)+SUMIFS('ATL CR'!$J:$J,'ATL CR'!$I:$I,'ATL GA Inventory'!$B117,'ATL CR'!$L:$L,'ATL GA Inventory'!ER$3)</f>
        <v>0</v>
      </c>
      <c r="ES117" s="45">
        <f>SUMIFS('ATL RAW'!$J:$J,'ATL RAW'!$I:$I,'ATL GA Inventory'!$B117,'ATL RAW'!$L:$L,'ATL GA Inventory'!ES$3)+SUMIFS('ATL CR'!$J:$J,'ATL CR'!$I:$I,'ATL GA Inventory'!$B117,'ATL CR'!$L:$L,'ATL GA Inventory'!ES$3)</f>
        <v>0</v>
      </c>
      <c r="ET117" s="45">
        <f>SUMIFS('ATL RAW'!$J:$J,'ATL RAW'!$I:$I,'ATL GA Inventory'!$B117,'ATL RAW'!$L:$L,'ATL GA Inventory'!ET$3)+SUMIFS('ATL CR'!$J:$J,'ATL CR'!$I:$I,'ATL GA Inventory'!$B117,'ATL CR'!$L:$L,'ATL GA Inventory'!ET$3)</f>
        <v>0</v>
      </c>
      <c r="EU117" s="45">
        <f>SUMIFS('ATL RAW'!$J:$J,'ATL RAW'!$I:$I,'ATL GA Inventory'!$B117,'ATL RAW'!$L:$L,'ATL GA Inventory'!EU$3)+SUMIFS('ATL CR'!$J:$J,'ATL CR'!$I:$I,'ATL GA Inventory'!$B117,'ATL CR'!$L:$L,'ATL GA Inventory'!EU$3)</f>
        <v>0</v>
      </c>
      <c r="EV117" s="45">
        <f>SUMIFS('ATL RAW'!$J:$J,'ATL RAW'!$I:$I,'ATL GA Inventory'!$B117,'ATL RAW'!$L:$L,'ATL GA Inventory'!EV$3)+SUMIFS('ATL CR'!$J:$J,'ATL CR'!$I:$I,'ATL GA Inventory'!$B117,'ATL CR'!$L:$L,'ATL GA Inventory'!EV$3)</f>
        <v>0</v>
      </c>
      <c r="EW117" s="45">
        <f>SUMIFS('ATL RAW'!$J:$J,'ATL RAW'!$I:$I,'ATL GA Inventory'!$B117,'ATL RAW'!$L:$L,'ATL GA Inventory'!EW$3)+SUMIFS('ATL CR'!$J:$J,'ATL CR'!$I:$I,'ATL GA Inventory'!$B117,'ATL CR'!$L:$L,'ATL GA Inventory'!EW$3)</f>
        <v>0</v>
      </c>
      <c r="EX117" s="45">
        <f>SUMIFS('ATL RAW'!$J:$J,'ATL RAW'!$I:$I,'ATL GA Inventory'!$B117,'ATL RAW'!$L:$L,'ATL GA Inventory'!EX$3)+SUMIFS('ATL CR'!$J:$J,'ATL CR'!$I:$I,'ATL GA Inventory'!$B117,'ATL CR'!$L:$L,'ATL GA Inventory'!EX$3)</f>
        <v>0</v>
      </c>
      <c r="EY117" s="45">
        <f>SUMIFS('ATL RAW'!$J:$J,'ATL RAW'!$I:$I,'ATL GA Inventory'!$B117,'ATL RAW'!$L:$L,'ATL GA Inventory'!EY$3)+SUMIFS('ATL CR'!$J:$J,'ATL CR'!$I:$I,'ATL GA Inventory'!$B117,'ATL CR'!$L:$L,'ATL GA Inventory'!EY$3)</f>
        <v>0</v>
      </c>
      <c r="EZ117" s="45">
        <f>SUMIFS('ATL RAW'!$J:$J,'ATL RAW'!$I:$I,'ATL GA Inventory'!$B117,'ATL RAW'!$L:$L,'ATL GA Inventory'!EZ$3)+SUMIFS('ATL CR'!$J:$J,'ATL CR'!$I:$I,'ATL GA Inventory'!$B117,'ATL CR'!$L:$L,'ATL GA Inventory'!EZ$3)</f>
        <v>0</v>
      </c>
      <c r="FA117" s="45">
        <f>SUMIFS('ATL RAW'!$J:$J,'ATL RAW'!$I:$I,'ATL GA Inventory'!$B117,'ATL RAW'!$L:$L,'ATL GA Inventory'!FA$3)+SUMIFS('ATL CR'!$J:$J,'ATL CR'!$I:$I,'ATL GA Inventory'!$B117,'ATL CR'!$L:$L,'ATL GA Inventory'!FA$3)</f>
        <v>0</v>
      </c>
      <c r="FB117" s="45">
        <f>SUMIFS('ATL RAW'!$J:$J,'ATL RAW'!$I:$I,'ATL GA Inventory'!$B117,'ATL RAW'!$L:$L,'ATL GA Inventory'!FB$3)+SUMIFS('ATL CR'!$J:$J,'ATL CR'!$I:$I,'ATL GA Inventory'!$B117,'ATL CR'!$L:$L,'ATL GA Inventory'!FB$3)</f>
        <v>0</v>
      </c>
      <c r="FC117" s="45">
        <f>SUMIFS('ATL RAW'!$J:$J,'ATL RAW'!$I:$I,'ATL GA Inventory'!$B117,'ATL RAW'!$L:$L,'ATL GA Inventory'!FC$3)+SUMIFS('ATL CR'!$J:$J,'ATL CR'!$I:$I,'ATL GA Inventory'!$B117,'ATL CR'!$L:$L,'ATL GA Inventory'!FC$3)</f>
        <v>0</v>
      </c>
      <c r="FD117" s="45">
        <f>SUMIFS('ATL RAW'!$J:$J,'ATL RAW'!$I:$I,'ATL GA Inventory'!$B117,'ATL RAW'!$L:$L,'ATL GA Inventory'!FD$3)+SUMIFS('ATL CR'!$J:$J,'ATL CR'!$I:$I,'ATL GA Inventory'!$B117,'ATL CR'!$L:$L,'ATL GA Inventory'!FD$3)</f>
        <v>0</v>
      </c>
      <c r="FE117" s="45">
        <f>SUMIFS('ATL RAW'!$J:$J,'ATL RAW'!$I:$I,'ATL GA Inventory'!$B117,'ATL RAW'!$L:$L,'ATL GA Inventory'!FE$3)+SUMIFS('ATL CR'!$J:$J,'ATL CR'!$I:$I,'ATL GA Inventory'!$B117,'ATL CR'!$L:$L,'ATL GA Inventory'!FE$3)</f>
        <v>0</v>
      </c>
      <c r="FF117" s="45">
        <f>SUMIFS('ATL RAW'!$J:$J,'ATL RAW'!$I:$I,'ATL GA Inventory'!$B117,'ATL RAW'!$L:$L,'ATL GA Inventory'!FF$3)+SUMIFS('ATL CR'!$J:$J,'ATL CR'!$I:$I,'ATL GA Inventory'!$B117,'ATL CR'!$L:$L,'ATL GA Inventory'!FF$3)</f>
        <v>0</v>
      </c>
      <c r="FG117" s="45">
        <f>SUMIFS('ATL RAW'!$J:$J,'ATL RAW'!$I:$I,'ATL GA Inventory'!$B117,'ATL RAW'!$L:$L,'ATL GA Inventory'!FG$3)+SUMIFS('ATL CR'!$J:$J,'ATL CR'!$I:$I,'ATL GA Inventory'!$B117,'ATL CR'!$L:$L,'ATL GA Inventory'!FG$3)</f>
        <v>0</v>
      </c>
      <c r="FH117" s="45">
        <f>SUMIFS('ATL RAW'!$J:$J,'ATL RAW'!$I:$I,'ATL GA Inventory'!$B117,'ATL RAW'!$L:$L,'ATL GA Inventory'!FH$3)+SUMIFS('ATL CR'!$J:$J,'ATL CR'!$I:$I,'ATL GA Inventory'!$B117,'ATL CR'!$L:$L,'ATL GA Inventory'!FH$3)</f>
        <v>0</v>
      </c>
      <c r="FI117" s="45">
        <f>SUMIFS('ATL RAW'!$J:$J,'ATL RAW'!$I:$I,'ATL GA Inventory'!$B117,'ATL RAW'!$L:$L,'ATL GA Inventory'!FI$3)+SUMIFS('ATL CR'!$J:$J,'ATL CR'!$I:$I,'ATL GA Inventory'!$B117,'ATL CR'!$L:$L,'ATL GA Inventory'!FI$3)</f>
        <v>0</v>
      </c>
      <c r="FJ117" s="45">
        <f>SUMIFS('ATL RAW'!$J:$J,'ATL RAW'!$I:$I,'ATL GA Inventory'!$B117,'ATL RAW'!$L:$L,'ATL GA Inventory'!FJ$3)+SUMIFS('ATL CR'!$J:$J,'ATL CR'!$I:$I,'ATL GA Inventory'!$B117,'ATL CR'!$L:$L,'ATL GA Inventory'!FJ$3)</f>
        <v>0</v>
      </c>
      <c r="FK117" s="45">
        <f>SUMIFS('ATL RAW'!$J:$J,'ATL RAW'!$I:$I,'ATL GA Inventory'!$B117,'ATL RAW'!$L:$L,'ATL GA Inventory'!FK$3)+SUMIFS('ATL CR'!$J:$J,'ATL CR'!$I:$I,'ATL GA Inventory'!$B117,'ATL CR'!$L:$L,'ATL GA Inventory'!FK$3)</f>
        <v>0</v>
      </c>
      <c r="FL117" s="45">
        <f>SUMIFS('ATL RAW'!$J:$J,'ATL RAW'!$I:$I,'ATL GA Inventory'!$B117,'ATL RAW'!$L:$L,'ATL GA Inventory'!FL$3)+SUMIFS('ATL CR'!$J:$J,'ATL CR'!$I:$I,'ATL GA Inventory'!$B117,'ATL CR'!$L:$L,'ATL GA Inventory'!FL$3)</f>
        <v>0</v>
      </c>
      <c r="FM117" s="45">
        <f>SUMIFS('ATL RAW'!$J:$J,'ATL RAW'!$I:$I,'ATL GA Inventory'!$B117,'ATL RAW'!$L:$L,'ATL GA Inventory'!FM$3)+SUMIFS('ATL CR'!$J:$J,'ATL CR'!$I:$I,'ATL GA Inventory'!$B117,'ATL CR'!$L:$L,'ATL GA Inventory'!FM$3)</f>
        <v>0</v>
      </c>
      <c r="FN117" s="45">
        <f>SUMIFS('ATL RAW'!$J:$J,'ATL RAW'!$I:$I,'ATL GA Inventory'!$B117,'ATL RAW'!$L:$L,'ATL GA Inventory'!FN$3)+SUMIFS('ATL CR'!$J:$J,'ATL CR'!$I:$I,'ATL GA Inventory'!$B117,'ATL CR'!$L:$L,'ATL GA Inventory'!FN$3)</f>
        <v>0</v>
      </c>
      <c r="FO117" s="45">
        <f>SUMIFS('ATL RAW'!$J:$J,'ATL RAW'!$I:$I,'ATL GA Inventory'!$B117,'ATL RAW'!$L:$L,'ATL GA Inventory'!FO$3)+SUMIFS('ATL CR'!$J:$J,'ATL CR'!$I:$I,'ATL GA Inventory'!$B117,'ATL CR'!$L:$L,'ATL GA Inventory'!FO$3)</f>
        <v>0</v>
      </c>
      <c r="FP117" s="45">
        <f>SUMIFS('ATL RAW'!$J:$J,'ATL RAW'!$I:$I,'ATL GA Inventory'!$B117,'ATL RAW'!$L:$L,'ATL GA Inventory'!FP$3)+SUMIFS('ATL CR'!$J:$J,'ATL CR'!$I:$I,'ATL GA Inventory'!$B117,'ATL CR'!$L:$L,'ATL GA Inventory'!FP$3)</f>
        <v>0</v>
      </c>
      <c r="FQ117" s="45">
        <f>SUMIFS('ATL RAW'!$J:$J,'ATL RAW'!$I:$I,'ATL GA Inventory'!$B117,'ATL RAW'!$L:$L,'ATL GA Inventory'!FQ$3)+SUMIFS('ATL CR'!$J:$J,'ATL CR'!$I:$I,'ATL GA Inventory'!$B117,'ATL CR'!$L:$L,'ATL GA Inventory'!FQ$3)</f>
        <v>0</v>
      </c>
      <c r="FR117" s="45">
        <f>SUMIFS('ATL RAW'!$J:$J,'ATL RAW'!$I:$I,'ATL GA Inventory'!$B117,'ATL RAW'!$L:$L,'ATL GA Inventory'!FR$3)+SUMIFS('ATL CR'!$J:$J,'ATL CR'!$I:$I,'ATL GA Inventory'!$B117,'ATL CR'!$L:$L,'ATL GA Inventory'!FR$3)</f>
        <v>0</v>
      </c>
      <c r="FS117" s="45">
        <f>SUMIFS('ATL RAW'!$J:$J,'ATL RAW'!$I:$I,'ATL GA Inventory'!$B117,'ATL RAW'!$L:$L,'ATL GA Inventory'!FS$3)+SUMIFS('ATL CR'!$J:$J,'ATL CR'!$I:$I,'ATL GA Inventory'!$B117,'ATL CR'!$L:$L,'ATL GA Inventory'!FS$3)</f>
        <v>0</v>
      </c>
      <c r="FT117" s="45">
        <f>SUMIFS('ATL RAW'!$J:$J,'ATL RAW'!$I:$I,'ATL GA Inventory'!$B117,'ATL RAW'!$L:$L,'ATL GA Inventory'!FT$3)+SUMIFS('ATL CR'!$J:$J,'ATL CR'!$I:$I,'ATL GA Inventory'!$B117,'ATL CR'!$L:$L,'ATL GA Inventory'!FT$3)</f>
        <v>0</v>
      </c>
      <c r="FU117" s="45">
        <f>SUMIFS('ATL RAW'!$J:$J,'ATL RAW'!$I:$I,'ATL GA Inventory'!$B117,'ATL RAW'!$L:$L,'ATL GA Inventory'!FU$3)+SUMIFS('ATL CR'!$J:$J,'ATL CR'!$I:$I,'ATL GA Inventory'!$B117,'ATL CR'!$L:$L,'ATL GA Inventory'!FU$3)</f>
        <v>0</v>
      </c>
      <c r="FV117" s="45">
        <f>SUMIFS('ATL RAW'!$J:$J,'ATL RAW'!$I:$I,'ATL GA Inventory'!$B117,'ATL RAW'!$L:$L,'ATL GA Inventory'!FV$3)+SUMIFS('ATL CR'!$J:$J,'ATL CR'!$I:$I,'ATL GA Inventory'!$B117,'ATL CR'!$L:$L,'ATL GA Inventory'!FV$3)</f>
        <v>0</v>
      </c>
      <c r="FW117" s="45">
        <f>SUMIFS('ATL RAW'!$J:$J,'ATL RAW'!$I:$I,'ATL GA Inventory'!$B117,'ATL RAW'!$L:$L,'ATL GA Inventory'!FW$3)+SUMIFS('ATL CR'!$J:$J,'ATL CR'!$I:$I,'ATL GA Inventory'!$B117,'ATL CR'!$L:$L,'ATL GA Inventory'!FW$3)</f>
        <v>0</v>
      </c>
      <c r="FX117" s="45">
        <f>SUMIFS('ATL RAW'!$J:$J,'ATL RAW'!$I:$I,'ATL GA Inventory'!$B117,'ATL RAW'!$L:$L,'ATL GA Inventory'!FX$3)+SUMIFS('ATL CR'!$J:$J,'ATL CR'!$I:$I,'ATL GA Inventory'!$B117,'ATL CR'!$L:$L,'ATL GA Inventory'!FX$3)</f>
        <v>0</v>
      </c>
      <c r="FY117" s="45">
        <f>SUMIFS('ATL RAW'!$J:$J,'ATL RAW'!$I:$I,'ATL GA Inventory'!$B117,'ATL RAW'!$L:$L,'ATL GA Inventory'!FY$3)+SUMIFS('ATL CR'!$J:$J,'ATL CR'!$I:$I,'ATL GA Inventory'!$B117,'ATL CR'!$L:$L,'ATL GA Inventory'!FY$3)</f>
        <v>0</v>
      </c>
      <c r="FZ117" s="45">
        <f>SUMIFS('ATL RAW'!$J:$J,'ATL RAW'!$I:$I,'ATL GA Inventory'!$B117,'ATL RAW'!$L:$L,'ATL GA Inventory'!FZ$3)+SUMIFS('ATL CR'!$J:$J,'ATL CR'!$I:$I,'ATL GA Inventory'!$B117,'ATL CR'!$L:$L,'ATL GA Inventory'!FZ$3)</f>
        <v>0</v>
      </c>
      <c r="GA117" s="45">
        <f>SUMIFS('ATL RAW'!$J:$J,'ATL RAW'!$I:$I,'ATL GA Inventory'!$B117,'ATL RAW'!$L:$L,'ATL GA Inventory'!GA$3)+SUMIFS('ATL CR'!$J:$J,'ATL CR'!$I:$I,'ATL GA Inventory'!$B117,'ATL CR'!$L:$L,'ATL GA Inventory'!GA$3)</f>
        <v>0</v>
      </c>
      <c r="GB117" s="45">
        <f>SUMIFS('ATL RAW'!$J:$J,'ATL RAW'!$I:$I,'ATL GA Inventory'!$B117,'ATL RAW'!$L:$L,'ATL GA Inventory'!GB$3)+SUMIFS('ATL CR'!$J:$J,'ATL CR'!$I:$I,'ATL GA Inventory'!$B117,'ATL CR'!$L:$L,'ATL GA Inventory'!GB$3)</f>
        <v>0</v>
      </c>
      <c r="GC117" s="45">
        <f>SUMIFS('ATL RAW'!$J:$J,'ATL RAW'!$I:$I,'ATL GA Inventory'!$B117,'ATL RAW'!$L:$L,'ATL GA Inventory'!GC$3)+SUMIFS('ATL CR'!$J:$J,'ATL CR'!$I:$I,'ATL GA Inventory'!$B117,'ATL CR'!$L:$L,'ATL GA Inventory'!GC$3)</f>
        <v>0</v>
      </c>
      <c r="GD117" s="45">
        <f>SUMIFS('ATL RAW'!$J:$J,'ATL RAW'!$I:$I,'ATL GA Inventory'!$B117,'ATL RAW'!$L:$L,'ATL GA Inventory'!GD$3)+SUMIFS('ATL CR'!$J:$J,'ATL CR'!$I:$I,'ATL GA Inventory'!$B117,'ATL CR'!$L:$L,'ATL GA Inventory'!GD$3)</f>
        <v>0</v>
      </c>
      <c r="GE117" s="45">
        <f>SUMIFS('ATL RAW'!$J:$J,'ATL RAW'!$I:$I,'ATL GA Inventory'!$B117,'ATL RAW'!$L:$L,'ATL GA Inventory'!GE$3)+SUMIFS('ATL CR'!$J:$J,'ATL CR'!$I:$I,'ATL GA Inventory'!$B117,'ATL CR'!$L:$L,'ATL GA Inventory'!GE$3)</f>
        <v>0</v>
      </c>
      <c r="GF117" s="45">
        <f>SUMIFS('ATL RAW'!$J:$J,'ATL RAW'!$I:$I,'ATL GA Inventory'!$B117,'ATL RAW'!$L:$L,'ATL GA Inventory'!GF$3)+SUMIFS('ATL CR'!$J:$J,'ATL CR'!$I:$I,'ATL GA Inventory'!$B117,'ATL CR'!$L:$L,'ATL GA Inventory'!GF$3)</f>
        <v>0</v>
      </c>
      <c r="GG117" s="45">
        <f>SUMIFS('ATL RAW'!$J:$J,'ATL RAW'!$I:$I,'ATL GA Inventory'!$B117,'ATL RAW'!$L:$L,'ATL GA Inventory'!GG$3)+SUMIFS('ATL CR'!$J:$J,'ATL CR'!$I:$I,'ATL GA Inventory'!$B117,'ATL CR'!$L:$L,'ATL GA Inventory'!GG$3)</f>
        <v>0</v>
      </c>
      <c r="GH117" s="45">
        <f>SUMIFS('ATL RAW'!$J:$J,'ATL RAW'!$I:$I,'ATL GA Inventory'!$B117,'ATL RAW'!$L:$L,'ATL GA Inventory'!GH$3)+SUMIFS('ATL CR'!$J:$J,'ATL CR'!$I:$I,'ATL GA Inventory'!$B117,'ATL CR'!$L:$L,'ATL GA Inventory'!GH$3)</f>
        <v>0</v>
      </c>
      <c r="GI117" s="45">
        <f>SUMIFS('ATL RAW'!$J:$J,'ATL RAW'!$I:$I,'ATL GA Inventory'!$B117,'ATL RAW'!$L:$L,'ATL GA Inventory'!GI$3)+SUMIFS('ATL CR'!$J:$J,'ATL CR'!$I:$I,'ATL GA Inventory'!$B117,'ATL CR'!$L:$L,'ATL GA Inventory'!GI$3)</f>
        <v>0</v>
      </c>
      <c r="GJ117" s="45">
        <f>SUMIFS('ATL RAW'!$J:$J,'ATL RAW'!$I:$I,'ATL GA Inventory'!$B117,'ATL RAW'!$L:$L,'ATL GA Inventory'!GJ$3)+SUMIFS('ATL CR'!$J:$J,'ATL CR'!$I:$I,'ATL GA Inventory'!$B117,'ATL CR'!$L:$L,'ATL GA Inventory'!GJ$3)</f>
        <v>0</v>
      </c>
      <c r="GK117" s="45">
        <f>SUMIFS('ATL RAW'!$J:$J,'ATL RAW'!$I:$I,'ATL GA Inventory'!$B117,'ATL RAW'!$L:$L,'ATL GA Inventory'!GK$3)+SUMIFS('ATL CR'!$J:$J,'ATL CR'!$I:$I,'ATL GA Inventory'!$B117,'ATL CR'!$L:$L,'ATL GA Inventory'!GK$3)</f>
        <v>0</v>
      </c>
      <c r="GL117" s="45">
        <f>SUMIFS('ATL RAW'!$J:$J,'ATL RAW'!$I:$I,'ATL GA Inventory'!$B117,'ATL RAW'!$L:$L,'ATL GA Inventory'!GL$3)+SUMIFS('ATL CR'!$J:$J,'ATL CR'!$I:$I,'ATL GA Inventory'!$B117,'ATL CR'!$L:$L,'ATL GA Inventory'!GL$3)</f>
        <v>0</v>
      </c>
      <c r="GM117" s="45">
        <f>SUMIFS('ATL RAW'!$J:$J,'ATL RAW'!$I:$I,'ATL GA Inventory'!$B117,'ATL RAW'!$L:$L,'ATL GA Inventory'!GM$3)+SUMIFS('ATL CR'!$J:$J,'ATL CR'!$I:$I,'ATL GA Inventory'!$B117,'ATL CR'!$L:$L,'ATL GA Inventory'!GM$3)</f>
        <v>0</v>
      </c>
      <c r="GN117" s="45">
        <f>SUMIFS('ATL RAW'!$J:$J,'ATL RAW'!$I:$I,'ATL GA Inventory'!$B117,'ATL RAW'!$L:$L,'ATL GA Inventory'!GN$3)+SUMIFS('ATL CR'!$J:$J,'ATL CR'!$I:$I,'ATL GA Inventory'!$B117,'ATL CR'!$L:$L,'ATL GA Inventory'!GN$3)</f>
        <v>0</v>
      </c>
      <c r="GO117" s="45">
        <f>SUMIFS('ATL RAW'!$J:$J,'ATL RAW'!$I:$I,'ATL GA Inventory'!$B117,'ATL RAW'!$L:$L,'ATL GA Inventory'!GO$3)+SUMIFS('ATL CR'!$J:$J,'ATL CR'!$I:$I,'ATL GA Inventory'!$B117,'ATL CR'!$L:$L,'ATL GA Inventory'!GO$3)</f>
        <v>0</v>
      </c>
      <c r="GP117" s="45">
        <f>SUMIFS('ATL RAW'!$J:$J,'ATL RAW'!$I:$I,'ATL GA Inventory'!$B117,'ATL RAW'!$L:$L,'ATL GA Inventory'!GP$3)+SUMIFS('ATL CR'!$J:$J,'ATL CR'!$I:$I,'ATL GA Inventory'!$B117,'ATL CR'!$L:$L,'ATL GA Inventory'!GP$3)</f>
        <v>0</v>
      </c>
      <c r="GQ117" s="45">
        <f>SUMIFS('ATL RAW'!$J:$J,'ATL RAW'!$I:$I,'ATL GA Inventory'!$B117,'ATL RAW'!$L:$L,'ATL GA Inventory'!GQ$3)+SUMIFS('ATL CR'!$J:$J,'ATL CR'!$I:$I,'ATL GA Inventory'!$B117,'ATL CR'!$L:$L,'ATL GA Inventory'!GQ$3)</f>
        <v>0</v>
      </c>
      <c r="GR117" s="45">
        <f>SUMIFS('ATL RAW'!$J:$J,'ATL RAW'!$I:$I,'ATL GA Inventory'!$B117,'ATL RAW'!$L:$L,'ATL GA Inventory'!GR$3)+SUMIFS('ATL CR'!$J:$J,'ATL CR'!$I:$I,'ATL GA Inventory'!$B117,'ATL CR'!$L:$L,'ATL GA Inventory'!GR$3)</f>
        <v>0</v>
      </c>
      <c r="GS117" s="45">
        <f>SUMIFS('ATL RAW'!$J:$J,'ATL RAW'!$I:$I,'ATL GA Inventory'!$B117,'ATL RAW'!$L:$L,'ATL GA Inventory'!GS$3)+SUMIFS('ATL CR'!$J:$J,'ATL CR'!$I:$I,'ATL GA Inventory'!$B117,'ATL CR'!$L:$L,'ATL GA Inventory'!GS$3)</f>
        <v>0</v>
      </c>
      <c r="GT117" s="45">
        <f>SUMIFS('ATL RAW'!$J:$J,'ATL RAW'!$I:$I,'ATL GA Inventory'!$B117,'ATL RAW'!$L:$L,'ATL GA Inventory'!GT$3)+SUMIFS('ATL CR'!$J:$J,'ATL CR'!$I:$I,'ATL GA Inventory'!$B117,'ATL CR'!$L:$L,'ATL GA Inventory'!GT$3)</f>
        <v>0</v>
      </c>
      <c r="GU117" s="45">
        <f>SUMIFS('ATL RAW'!$J:$J,'ATL RAW'!$I:$I,'ATL GA Inventory'!$B117,'ATL RAW'!$L:$L,'ATL GA Inventory'!GU$3)+SUMIFS('ATL CR'!$J:$J,'ATL CR'!$I:$I,'ATL GA Inventory'!$B117,'ATL CR'!$L:$L,'ATL GA Inventory'!GU$3)</f>
        <v>0</v>
      </c>
      <c r="GV117" s="45">
        <f>SUMIFS('ATL RAW'!$J:$J,'ATL RAW'!$I:$I,'ATL GA Inventory'!$B117,'ATL RAW'!$L:$L,'ATL GA Inventory'!GV$3)+SUMIFS('ATL CR'!$J:$J,'ATL CR'!$I:$I,'ATL GA Inventory'!$B117,'ATL CR'!$L:$L,'ATL GA Inventory'!GV$3)</f>
        <v>0</v>
      </c>
      <c r="GW117" s="45">
        <f>SUMIFS('ATL RAW'!$J:$J,'ATL RAW'!$I:$I,'ATL GA Inventory'!$B117,'ATL RAW'!$L:$L,'ATL GA Inventory'!GW$3)+SUMIFS('ATL CR'!$J:$J,'ATL CR'!$I:$I,'ATL GA Inventory'!$B117,'ATL CR'!$L:$L,'ATL GA Inventory'!GW$3)</f>
        <v>0</v>
      </c>
      <c r="GX117" s="45">
        <f>SUMIFS('ATL RAW'!$J:$J,'ATL RAW'!$I:$I,'ATL GA Inventory'!$B117,'ATL RAW'!$L:$L,'ATL GA Inventory'!GX$3)+SUMIFS('ATL CR'!$J:$J,'ATL CR'!$I:$I,'ATL GA Inventory'!$B117,'ATL CR'!$L:$L,'ATL GA Inventory'!GX$3)</f>
        <v>0</v>
      </c>
      <c r="GY117" s="45">
        <f>SUMIFS('ATL RAW'!$J:$J,'ATL RAW'!$I:$I,'ATL GA Inventory'!$B117,'ATL RAW'!$L:$L,'ATL GA Inventory'!GY$3)+SUMIFS('ATL CR'!$J:$J,'ATL CR'!$I:$I,'ATL GA Inventory'!$B117,'ATL CR'!$L:$L,'ATL GA Inventory'!GY$3)</f>
        <v>0</v>
      </c>
    </row>
    <row r="118" spans="1:207">
      <c r="A118" s="43" t="s">
        <v>8123</v>
      </c>
      <c r="B118" s="43">
        <f t="shared" si="14"/>
        <v>46210528</v>
      </c>
      <c r="C118" s="43" t="str">
        <f t="shared" si="14"/>
        <v>Q.PEAK DUO BLK G6P+</v>
      </c>
      <c r="D118" s="44" t="str">
        <f t="shared" si="14"/>
        <v>340</v>
      </c>
      <c r="E118" s="45">
        <f>SUMIFS('ATL RAW'!$J:$J,'ATL RAW'!$I:$I,'ATL GA Inventory'!$B118,'ATL RAW'!$L:$L,'ATL GA Inventory'!E$3)+SUMIFS('ATL CR'!$J:$J,'ATL CR'!$I:$I,'ATL GA Inventory'!$B118,'ATL CR'!$L:$L,'ATL GA Inventory'!E$3)</f>
        <v>0</v>
      </c>
      <c r="F118" s="45">
        <f>SUMIFS('ATL RAW'!$J:$J,'ATL RAW'!$I:$I,'ATL GA Inventory'!$B118,'ATL RAW'!$L:$L,'ATL GA Inventory'!F$3)+SUMIFS('ATL CR'!$J:$J,'ATL CR'!$I:$I,'ATL GA Inventory'!$B118,'ATL CR'!$L:$L,'ATL GA Inventory'!F$3)</f>
        <v>0</v>
      </c>
      <c r="G118" s="45">
        <f>SUMIFS('ATL RAW'!$J:$J,'ATL RAW'!$I:$I,'ATL GA Inventory'!$B118,'ATL RAW'!$L:$L,'ATL GA Inventory'!G$3)+SUMIFS('ATL CR'!$J:$J,'ATL CR'!$I:$I,'ATL GA Inventory'!$B118,'ATL CR'!$L:$L,'ATL GA Inventory'!G$3)</f>
        <v>0</v>
      </c>
      <c r="H118" s="45">
        <f>SUMIFS('ATL RAW'!$J:$J,'ATL RAW'!$I:$I,'ATL GA Inventory'!$B118,'ATL RAW'!$L:$L,'ATL GA Inventory'!H$3)+SUMIFS('ATL CR'!$J:$J,'ATL CR'!$I:$I,'ATL GA Inventory'!$B118,'ATL CR'!$L:$L,'ATL GA Inventory'!H$3)</f>
        <v>0</v>
      </c>
      <c r="I118" s="45">
        <f>SUMIFS('ATL RAW'!$J:$J,'ATL RAW'!$I:$I,'ATL GA Inventory'!$B118,'ATL RAW'!$L:$L,'ATL GA Inventory'!I$3)+SUMIFS('ATL CR'!$J:$J,'ATL CR'!$I:$I,'ATL GA Inventory'!$B118,'ATL CR'!$L:$L,'ATL GA Inventory'!I$3)</f>
        <v>0</v>
      </c>
      <c r="J118" s="45">
        <f>SUMIFS('ATL RAW'!$J:$J,'ATL RAW'!$I:$I,'ATL GA Inventory'!$B118,'ATL RAW'!$L:$L,'ATL GA Inventory'!J$3)+SUMIFS('ATL CR'!$J:$J,'ATL CR'!$I:$I,'ATL GA Inventory'!$B118,'ATL CR'!$L:$L,'ATL GA Inventory'!J$3)</f>
        <v>0</v>
      </c>
      <c r="K118" s="45">
        <f>SUMIFS('ATL RAW'!$J:$J,'ATL RAW'!$I:$I,'ATL GA Inventory'!$B118,'ATL RAW'!$L:$L,'ATL GA Inventory'!K$3)+SUMIFS('ATL CR'!$J:$J,'ATL CR'!$I:$I,'ATL GA Inventory'!$B118,'ATL CR'!$L:$L,'ATL GA Inventory'!K$3)</f>
        <v>0</v>
      </c>
      <c r="L118" s="45">
        <f>SUMIFS('ATL RAW'!$J:$J,'ATL RAW'!$I:$I,'ATL GA Inventory'!$B118,'ATL RAW'!$L:$L,'ATL GA Inventory'!L$3)+SUMIFS('ATL CR'!$J:$J,'ATL CR'!$I:$I,'ATL GA Inventory'!$B118,'ATL CR'!$L:$L,'ATL GA Inventory'!L$3)</f>
        <v>0</v>
      </c>
      <c r="M118" s="45">
        <f>SUMIFS('ATL RAW'!$J:$J,'ATL RAW'!$I:$I,'ATL GA Inventory'!$B118,'ATL RAW'!$L:$L,'ATL GA Inventory'!M$3)+SUMIFS('ATL CR'!$J:$J,'ATL CR'!$I:$I,'ATL GA Inventory'!$B118,'ATL CR'!$L:$L,'ATL GA Inventory'!M$3)</f>
        <v>0</v>
      </c>
      <c r="N118" s="45">
        <f>SUMIFS('ATL RAW'!$J:$J,'ATL RAW'!$I:$I,'ATL GA Inventory'!$B118,'ATL RAW'!$L:$L,'ATL GA Inventory'!N$3)+SUMIFS('ATL CR'!$J:$J,'ATL CR'!$I:$I,'ATL GA Inventory'!$B118,'ATL CR'!$L:$L,'ATL GA Inventory'!N$3)</f>
        <v>0</v>
      </c>
      <c r="O118" s="45">
        <f>SUMIFS('ATL RAW'!$J:$J,'ATL RAW'!$I:$I,'ATL GA Inventory'!$B118,'ATL RAW'!$L:$L,'ATL GA Inventory'!O$3)+SUMIFS('ATL CR'!$J:$J,'ATL CR'!$I:$I,'ATL GA Inventory'!$B118,'ATL CR'!$L:$L,'ATL GA Inventory'!O$3)</f>
        <v>0</v>
      </c>
      <c r="P118" s="45">
        <f>SUMIFS('ATL RAW'!$J:$J,'ATL RAW'!$I:$I,'ATL GA Inventory'!$B118,'ATL RAW'!$L:$L,'ATL GA Inventory'!P$3)+SUMIFS('ATL CR'!$J:$J,'ATL CR'!$I:$I,'ATL GA Inventory'!$B118,'ATL CR'!$L:$L,'ATL GA Inventory'!P$3)</f>
        <v>0</v>
      </c>
      <c r="Q118" s="45">
        <f>SUMIFS('ATL RAW'!$J:$J,'ATL RAW'!$I:$I,'ATL GA Inventory'!$B118,'ATL RAW'!$L:$L,'ATL GA Inventory'!Q$3)+SUMIFS('ATL CR'!$J:$J,'ATL CR'!$I:$I,'ATL GA Inventory'!$B118,'ATL CR'!$L:$L,'ATL GA Inventory'!Q$3)</f>
        <v>0</v>
      </c>
      <c r="R118" s="45">
        <f>SUMIFS('ATL RAW'!$J:$J,'ATL RAW'!$I:$I,'ATL GA Inventory'!$B118,'ATL RAW'!$L:$L,'ATL GA Inventory'!R$3)+SUMIFS('ATL CR'!$J:$J,'ATL CR'!$I:$I,'ATL GA Inventory'!$B118,'ATL CR'!$L:$L,'ATL GA Inventory'!R$3)</f>
        <v>0</v>
      </c>
      <c r="S118" s="45">
        <f>SUMIFS('ATL RAW'!$J:$J,'ATL RAW'!$I:$I,'ATL GA Inventory'!$B118,'ATL RAW'!$L:$L,'ATL GA Inventory'!S$3)+SUMIFS('ATL CR'!$J:$J,'ATL CR'!$I:$I,'ATL GA Inventory'!$B118,'ATL CR'!$L:$L,'ATL GA Inventory'!S$3)</f>
        <v>0</v>
      </c>
      <c r="T118" s="45">
        <f>SUMIFS('ATL RAW'!$J:$J,'ATL RAW'!$I:$I,'ATL GA Inventory'!$B118,'ATL RAW'!$L:$L,'ATL GA Inventory'!T$3)+SUMIFS('ATL CR'!$J:$J,'ATL CR'!$I:$I,'ATL GA Inventory'!$B118,'ATL CR'!$L:$L,'ATL GA Inventory'!T$3)</f>
        <v>0</v>
      </c>
      <c r="U118" s="45">
        <f>SUMIFS('ATL RAW'!$J:$J,'ATL RAW'!$I:$I,'ATL GA Inventory'!$B118,'ATL RAW'!$L:$L,'ATL GA Inventory'!U$3)+SUMIFS('ATL CR'!$J:$J,'ATL CR'!$I:$I,'ATL GA Inventory'!$B118,'ATL CR'!$L:$L,'ATL GA Inventory'!U$3)</f>
        <v>0</v>
      </c>
      <c r="V118" s="45">
        <f>SUMIFS('ATL RAW'!$J:$J,'ATL RAW'!$I:$I,'ATL GA Inventory'!$B118,'ATL RAW'!$L:$L,'ATL GA Inventory'!V$3)+SUMIFS('ATL CR'!$J:$J,'ATL CR'!$I:$I,'ATL GA Inventory'!$B118,'ATL CR'!$L:$L,'ATL GA Inventory'!V$3)</f>
        <v>0</v>
      </c>
      <c r="W118" s="45">
        <f>SUMIFS('ATL RAW'!$J:$J,'ATL RAW'!$I:$I,'ATL GA Inventory'!$B118,'ATL RAW'!$L:$L,'ATL GA Inventory'!W$3)+SUMIFS('ATL CR'!$J:$J,'ATL CR'!$I:$I,'ATL GA Inventory'!$B118,'ATL CR'!$L:$L,'ATL GA Inventory'!W$3)</f>
        <v>0</v>
      </c>
      <c r="X118" s="45">
        <f>SUMIFS('ATL RAW'!$J:$J,'ATL RAW'!$I:$I,'ATL GA Inventory'!$B118,'ATL RAW'!$L:$L,'ATL GA Inventory'!X$3)+SUMIFS('ATL CR'!$J:$J,'ATL CR'!$I:$I,'ATL GA Inventory'!$B118,'ATL CR'!$L:$L,'ATL GA Inventory'!X$3)</f>
        <v>0</v>
      </c>
      <c r="Y118" s="45">
        <f>SUMIFS('ATL RAW'!$J:$J,'ATL RAW'!$I:$I,'ATL GA Inventory'!$B118,'ATL RAW'!$L:$L,'ATL GA Inventory'!Y$3)+SUMIFS('ATL CR'!$J:$J,'ATL CR'!$I:$I,'ATL GA Inventory'!$B118,'ATL CR'!$L:$L,'ATL GA Inventory'!Y$3)</f>
        <v>0</v>
      </c>
      <c r="Z118" s="45">
        <f>SUMIFS('ATL RAW'!$J:$J,'ATL RAW'!$I:$I,'ATL GA Inventory'!$B118,'ATL RAW'!$L:$L,'ATL GA Inventory'!Z$3)+SUMIFS('ATL CR'!$J:$J,'ATL CR'!$I:$I,'ATL GA Inventory'!$B118,'ATL CR'!$L:$L,'ATL GA Inventory'!Z$3)</f>
        <v>0</v>
      </c>
      <c r="AA118" s="45">
        <f>SUMIFS('ATL RAW'!$J:$J,'ATL RAW'!$I:$I,'ATL GA Inventory'!$B118,'ATL RAW'!$L:$L,'ATL GA Inventory'!AA$3)+SUMIFS('ATL CR'!$J:$J,'ATL CR'!$I:$I,'ATL GA Inventory'!$B118,'ATL CR'!$L:$L,'ATL GA Inventory'!AA$3)</f>
        <v>0</v>
      </c>
      <c r="AB118" s="45">
        <f>SUMIFS('ATL RAW'!$J:$J,'ATL RAW'!$I:$I,'ATL GA Inventory'!$B118,'ATL RAW'!$L:$L,'ATL GA Inventory'!AB$3)+SUMIFS('ATL CR'!$J:$J,'ATL CR'!$I:$I,'ATL GA Inventory'!$B118,'ATL CR'!$L:$L,'ATL GA Inventory'!AB$3)</f>
        <v>0</v>
      </c>
      <c r="AC118" s="45">
        <f>SUMIFS('ATL RAW'!$J:$J,'ATL RAW'!$I:$I,'ATL GA Inventory'!$B118,'ATL RAW'!$L:$L,'ATL GA Inventory'!AC$3)+SUMIFS('ATL CR'!$J:$J,'ATL CR'!$I:$I,'ATL GA Inventory'!$B118,'ATL CR'!$L:$L,'ATL GA Inventory'!AC$3)</f>
        <v>0</v>
      </c>
      <c r="AD118" s="45">
        <f>SUMIFS('ATL RAW'!$J:$J,'ATL RAW'!$I:$I,'ATL GA Inventory'!$B118,'ATL RAW'!$L:$L,'ATL GA Inventory'!AD$3)+SUMIFS('ATL CR'!$J:$J,'ATL CR'!$I:$I,'ATL GA Inventory'!$B118,'ATL CR'!$L:$L,'ATL GA Inventory'!AD$3)</f>
        <v>0</v>
      </c>
      <c r="AE118" s="45">
        <f>SUMIFS('ATL RAW'!$J:$J,'ATL RAW'!$I:$I,'ATL GA Inventory'!$B118,'ATL RAW'!$L:$L,'ATL GA Inventory'!AE$3)+SUMIFS('ATL CR'!$J:$J,'ATL CR'!$I:$I,'ATL GA Inventory'!$B118,'ATL CR'!$L:$L,'ATL GA Inventory'!AE$3)</f>
        <v>0</v>
      </c>
      <c r="AF118" s="45">
        <f>SUMIFS('ATL RAW'!$J:$J,'ATL RAW'!$I:$I,'ATL GA Inventory'!$B118,'ATL RAW'!$L:$L,'ATL GA Inventory'!AF$3)+SUMIFS('ATL CR'!$J:$J,'ATL CR'!$I:$I,'ATL GA Inventory'!$B118,'ATL CR'!$L:$L,'ATL GA Inventory'!AF$3)</f>
        <v>0</v>
      </c>
      <c r="AG118" s="45">
        <f>SUMIFS('ATL RAW'!$J:$J,'ATL RAW'!$I:$I,'ATL GA Inventory'!$B118,'ATL RAW'!$L:$L,'ATL GA Inventory'!AG$3)+SUMIFS('ATL CR'!$J:$J,'ATL CR'!$I:$I,'ATL GA Inventory'!$B118,'ATL CR'!$L:$L,'ATL GA Inventory'!AG$3)</f>
        <v>0</v>
      </c>
      <c r="AH118" s="45">
        <f>SUMIFS('ATL RAW'!$J:$J,'ATL RAW'!$I:$I,'ATL GA Inventory'!$B118,'ATL RAW'!$L:$L,'ATL GA Inventory'!AH$3)+SUMIFS('ATL CR'!$J:$J,'ATL CR'!$I:$I,'ATL GA Inventory'!$B118,'ATL CR'!$L:$L,'ATL GA Inventory'!AH$3)</f>
        <v>0</v>
      </c>
      <c r="AI118" s="45">
        <f>SUMIFS('ATL RAW'!$J:$J,'ATL RAW'!$I:$I,'ATL GA Inventory'!$B118,'ATL RAW'!$L:$L,'ATL GA Inventory'!AI$3)+SUMIFS('ATL CR'!$J:$J,'ATL CR'!$I:$I,'ATL GA Inventory'!$B118,'ATL CR'!$L:$L,'ATL GA Inventory'!AI$3)</f>
        <v>0</v>
      </c>
      <c r="AJ118" s="45">
        <f>SUMIFS('ATL RAW'!$J:$J,'ATL RAW'!$I:$I,'ATL GA Inventory'!$B118,'ATL RAW'!$L:$L,'ATL GA Inventory'!AJ$3)+SUMIFS('ATL CR'!$J:$J,'ATL CR'!$I:$I,'ATL GA Inventory'!$B118,'ATL CR'!$L:$L,'ATL GA Inventory'!AJ$3)</f>
        <v>0</v>
      </c>
      <c r="AK118" s="45">
        <f>SUMIFS('ATL RAW'!$J:$J,'ATL RAW'!$I:$I,'ATL GA Inventory'!$B118,'ATL RAW'!$L:$L,'ATL GA Inventory'!AK$3)+SUMIFS('ATL CR'!$J:$J,'ATL CR'!$I:$I,'ATL GA Inventory'!$B118,'ATL CR'!$L:$L,'ATL GA Inventory'!AK$3)</f>
        <v>0</v>
      </c>
      <c r="AL118" s="45">
        <f>SUMIFS('ATL RAW'!$J:$J,'ATL RAW'!$I:$I,'ATL GA Inventory'!$B118,'ATL RAW'!$L:$L,'ATL GA Inventory'!AL$3)+SUMIFS('ATL CR'!$J:$J,'ATL CR'!$I:$I,'ATL GA Inventory'!$B118,'ATL CR'!$L:$L,'ATL GA Inventory'!AL$3)</f>
        <v>0</v>
      </c>
      <c r="AM118" s="45">
        <f>SUMIFS('ATL RAW'!$J:$J,'ATL RAW'!$I:$I,'ATL GA Inventory'!$B118,'ATL RAW'!$L:$L,'ATL GA Inventory'!AM$3)+SUMIFS('ATL CR'!$J:$J,'ATL CR'!$I:$I,'ATL GA Inventory'!$B118,'ATL CR'!$L:$L,'ATL GA Inventory'!AM$3)</f>
        <v>0</v>
      </c>
      <c r="AN118" s="45">
        <f>SUMIFS('ATL RAW'!$J:$J,'ATL RAW'!$I:$I,'ATL GA Inventory'!$B118,'ATL RAW'!$L:$L,'ATL GA Inventory'!AN$3)+SUMIFS('ATL CR'!$J:$J,'ATL CR'!$I:$I,'ATL GA Inventory'!$B118,'ATL CR'!$L:$L,'ATL GA Inventory'!AN$3)</f>
        <v>0</v>
      </c>
      <c r="AO118" s="45">
        <f>SUMIFS('ATL RAW'!$J:$J,'ATL RAW'!$I:$I,'ATL GA Inventory'!$B118,'ATL RAW'!$L:$L,'ATL GA Inventory'!AO$3)+SUMIFS('ATL CR'!$J:$J,'ATL CR'!$I:$I,'ATL GA Inventory'!$B118,'ATL CR'!$L:$L,'ATL GA Inventory'!AO$3)</f>
        <v>0</v>
      </c>
      <c r="AP118" s="45">
        <f>SUMIFS('ATL RAW'!$J:$J,'ATL RAW'!$I:$I,'ATL GA Inventory'!$B118,'ATL RAW'!$L:$L,'ATL GA Inventory'!AP$3)+SUMIFS('ATL CR'!$J:$J,'ATL CR'!$I:$I,'ATL GA Inventory'!$B118,'ATL CR'!$L:$L,'ATL GA Inventory'!AP$3)</f>
        <v>0</v>
      </c>
      <c r="AQ118" s="45">
        <f>SUMIFS('ATL RAW'!$J:$J,'ATL RAW'!$I:$I,'ATL GA Inventory'!$B118,'ATL RAW'!$L:$L,'ATL GA Inventory'!AQ$3)+SUMIFS('ATL CR'!$J:$J,'ATL CR'!$I:$I,'ATL GA Inventory'!$B118,'ATL CR'!$L:$L,'ATL GA Inventory'!AQ$3)</f>
        <v>0</v>
      </c>
      <c r="AR118" s="45">
        <f>SUMIFS('ATL RAW'!$J:$J,'ATL RAW'!$I:$I,'ATL GA Inventory'!$B118,'ATL RAW'!$L:$L,'ATL GA Inventory'!AR$3)+SUMIFS('ATL CR'!$J:$J,'ATL CR'!$I:$I,'ATL GA Inventory'!$B118,'ATL CR'!$L:$L,'ATL GA Inventory'!AR$3)</f>
        <v>0</v>
      </c>
      <c r="AS118" s="45">
        <f>SUMIFS('ATL RAW'!$J:$J,'ATL RAW'!$I:$I,'ATL GA Inventory'!$B118,'ATL RAW'!$L:$L,'ATL GA Inventory'!AS$3)+SUMIFS('ATL CR'!$J:$J,'ATL CR'!$I:$I,'ATL GA Inventory'!$B118,'ATL CR'!$L:$L,'ATL GA Inventory'!AS$3)</f>
        <v>0</v>
      </c>
      <c r="AT118" s="45">
        <f>SUMIFS('ATL RAW'!$J:$J,'ATL RAW'!$I:$I,'ATL GA Inventory'!$B118,'ATL RAW'!$L:$L,'ATL GA Inventory'!AT$3)+SUMIFS('ATL CR'!$J:$J,'ATL CR'!$I:$I,'ATL GA Inventory'!$B118,'ATL CR'!$L:$L,'ATL GA Inventory'!AT$3)</f>
        <v>0</v>
      </c>
      <c r="AU118" s="45">
        <f>SUMIFS('ATL RAW'!$J:$J,'ATL RAW'!$I:$I,'ATL GA Inventory'!$B118,'ATL RAW'!$L:$L,'ATL GA Inventory'!AU$3)+SUMIFS('ATL CR'!$J:$J,'ATL CR'!$I:$I,'ATL GA Inventory'!$B118,'ATL CR'!$L:$L,'ATL GA Inventory'!AU$3)</f>
        <v>0</v>
      </c>
      <c r="AV118" s="45">
        <f>SUMIFS('ATL RAW'!$J:$J,'ATL RAW'!$I:$I,'ATL GA Inventory'!$B118,'ATL RAW'!$L:$L,'ATL GA Inventory'!AV$3)+SUMIFS('ATL CR'!$J:$J,'ATL CR'!$I:$I,'ATL GA Inventory'!$B118,'ATL CR'!$L:$L,'ATL GA Inventory'!AV$3)</f>
        <v>0</v>
      </c>
      <c r="AW118" s="45">
        <f>SUMIFS('ATL RAW'!$J:$J,'ATL RAW'!$I:$I,'ATL GA Inventory'!$B118,'ATL RAW'!$L:$L,'ATL GA Inventory'!AW$3)+SUMIFS('ATL CR'!$J:$J,'ATL CR'!$I:$I,'ATL GA Inventory'!$B118,'ATL CR'!$L:$L,'ATL GA Inventory'!AW$3)</f>
        <v>0</v>
      </c>
      <c r="AX118" s="45">
        <f>SUMIFS('ATL RAW'!$J:$J,'ATL RAW'!$I:$I,'ATL GA Inventory'!$B118,'ATL RAW'!$L:$L,'ATL GA Inventory'!AX$3)+SUMIFS('ATL CR'!$J:$J,'ATL CR'!$I:$I,'ATL GA Inventory'!$B118,'ATL CR'!$L:$L,'ATL GA Inventory'!AX$3)</f>
        <v>0</v>
      </c>
      <c r="AY118" s="45">
        <f>SUMIFS('ATL RAW'!$J:$J,'ATL RAW'!$I:$I,'ATL GA Inventory'!$B118,'ATL RAW'!$L:$L,'ATL GA Inventory'!AY$3)+SUMIFS('ATL CR'!$J:$J,'ATL CR'!$I:$I,'ATL GA Inventory'!$B118,'ATL CR'!$L:$L,'ATL GA Inventory'!AY$3)</f>
        <v>0</v>
      </c>
      <c r="AZ118" s="45">
        <f>SUMIFS('ATL RAW'!$J:$J,'ATL RAW'!$I:$I,'ATL GA Inventory'!$B118,'ATL RAW'!$L:$L,'ATL GA Inventory'!AZ$3)+SUMIFS('ATL CR'!$J:$J,'ATL CR'!$I:$I,'ATL GA Inventory'!$B118,'ATL CR'!$L:$L,'ATL GA Inventory'!AZ$3)</f>
        <v>0</v>
      </c>
      <c r="BA118" s="45">
        <f>SUMIFS('ATL RAW'!$J:$J,'ATL RAW'!$I:$I,'ATL GA Inventory'!$B118,'ATL RAW'!$L:$L,'ATL GA Inventory'!BA$3)+SUMIFS('ATL CR'!$J:$J,'ATL CR'!$I:$I,'ATL GA Inventory'!$B118,'ATL CR'!$L:$L,'ATL GA Inventory'!BA$3)</f>
        <v>0</v>
      </c>
      <c r="BB118" s="45">
        <f>SUMIFS('ATL RAW'!$J:$J,'ATL RAW'!$I:$I,'ATL GA Inventory'!$B118,'ATL RAW'!$L:$L,'ATL GA Inventory'!BB$3)+SUMIFS('ATL CR'!$J:$J,'ATL CR'!$I:$I,'ATL GA Inventory'!$B118,'ATL CR'!$L:$L,'ATL GA Inventory'!BB$3)</f>
        <v>0</v>
      </c>
      <c r="BC118" s="45">
        <f>SUMIFS('ATL RAW'!$J:$J,'ATL RAW'!$I:$I,'ATL GA Inventory'!$B118,'ATL RAW'!$L:$L,'ATL GA Inventory'!BC$3)+SUMIFS('ATL CR'!$J:$J,'ATL CR'!$I:$I,'ATL GA Inventory'!$B118,'ATL CR'!$L:$L,'ATL GA Inventory'!BC$3)</f>
        <v>0</v>
      </c>
      <c r="BD118" s="45">
        <f>SUMIFS('ATL RAW'!$J:$J,'ATL RAW'!$I:$I,'ATL GA Inventory'!$B118,'ATL RAW'!$L:$L,'ATL GA Inventory'!BD$3)+SUMIFS('ATL CR'!$J:$J,'ATL CR'!$I:$I,'ATL GA Inventory'!$B118,'ATL CR'!$L:$L,'ATL GA Inventory'!BD$3)</f>
        <v>0</v>
      </c>
      <c r="BE118" s="45">
        <f>SUMIFS('ATL RAW'!$J:$J,'ATL RAW'!$I:$I,'ATL GA Inventory'!$B118,'ATL RAW'!$L:$L,'ATL GA Inventory'!BE$3)+SUMIFS('ATL CR'!$J:$J,'ATL CR'!$I:$I,'ATL GA Inventory'!$B118,'ATL CR'!$L:$L,'ATL GA Inventory'!BE$3)</f>
        <v>0</v>
      </c>
      <c r="BF118" s="45">
        <f>SUMIFS('ATL RAW'!$J:$J,'ATL RAW'!$I:$I,'ATL GA Inventory'!$B118,'ATL RAW'!$L:$L,'ATL GA Inventory'!BF$3)+SUMIFS('ATL CR'!$J:$J,'ATL CR'!$I:$I,'ATL GA Inventory'!$B118,'ATL CR'!$L:$L,'ATL GA Inventory'!BF$3)</f>
        <v>0</v>
      </c>
      <c r="BG118" s="45">
        <f>SUMIFS('ATL RAW'!$J:$J,'ATL RAW'!$I:$I,'ATL GA Inventory'!$B118,'ATL RAW'!$L:$L,'ATL GA Inventory'!BG$3)+SUMIFS('ATL CR'!$J:$J,'ATL CR'!$I:$I,'ATL GA Inventory'!$B118,'ATL CR'!$L:$L,'ATL GA Inventory'!BG$3)</f>
        <v>0</v>
      </c>
      <c r="BH118" s="45">
        <f>SUMIFS('ATL RAW'!$J:$J,'ATL RAW'!$I:$I,'ATL GA Inventory'!$B118,'ATL RAW'!$L:$L,'ATL GA Inventory'!BH$3)+SUMIFS('ATL CR'!$J:$J,'ATL CR'!$I:$I,'ATL GA Inventory'!$B118,'ATL CR'!$L:$L,'ATL GA Inventory'!BH$3)</f>
        <v>0</v>
      </c>
      <c r="BI118" s="45">
        <f>SUMIFS('ATL RAW'!$J:$J,'ATL RAW'!$I:$I,'ATL GA Inventory'!$B118,'ATL RAW'!$L:$L,'ATL GA Inventory'!BI$3)+SUMIFS('ATL CR'!$J:$J,'ATL CR'!$I:$I,'ATL GA Inventory'!$B118,'ATL CR'!$L:$L,'ATL GA Inventory'!BI$3)</f>
        <v>0</v>
      </c>
      <c r="BJ118" s="45">
        <f>SUMIFS('ATL RAW'!$J:$J,'ATL RAW'!$I:$I,'ATL GA Inventory'!$B118,'ATL RAW'!$L:$L,'ATL GA Inventory'!BJ$3)+SUMIFS('ATL CR'!$J:$J,'ATL CR'!$I:$I,'ATL GA Inventory'!$B118,'ATL CR'!$L:$L,'ATL GA Inventory'!BJ$3)</f>
        <v>0</v>
      </c>
      <c r="BK118" s="45">
        <f>SUMIFS('ATL RAW'!$J:$J,'ATL RAW'!$I:$I,'ATL GA Inventory'!$B118,'ATL RAW'!$L:$L,'ATL GA Inventory'!BK$3)+SUMIFS('ATL CR'!$J:$J,'ATL CR'!$I:$I,'ATL GA Inventory'!$B118,'ATL CR'!$L:$L,'ATL GA Inventory'!BK$3)</f>
        <v>0</v>
      </c>
      <c r="BL118" s="45">
        <f>SUMIFS('ATL RAW'!$J:$J,'ATL RAW'!$I:$I,'ATL GA Inventory'!$B118,'ATL RAW'!$L:$L,'ATL GA Inventory'!BL$3)+SUMIFS('ATL CR'!$J:$J,'ATL CR'!$I:$I,'ATL GA Inventory'!$B118,'ATL CR'!$L:$L,'ATL GA Inventory'!BL$3)</f>
        <v>0</v>
      </c>
      <c r="BM118" s="45">
        <f>SUMIFS('ATL RAW'!$J:$J,'ATL RAW'!$I:$I,'ATL GA Inventory'!$B118,'ATL RAW'!$L:$L,'ATL GA Inventory'!BM$3)+SUMIFS('ATL CR'!$J:$J,'ATL CR'!$I:$I,'ATL GA Inventory'!$B118,'ATL CR'!$L:$L,'ATL GA Inventory'!BM$3)</f>
        <v>0</v>
      </c>
      <c r="BN118" s="45">
        <f>SUMIFS('ATL RAW'!$J:$J,'ATL RAW'!$I:$I,'ATL GA Inventory'!$B118,'ATL RAW'!$L:$L,'ATL GA Inventory'!BN$3)+SUMIFS('ATL CR'!$J:$J,'ATL CR'!$I:$I,'ATL GA Inventory'!$B118,'ATL CR'!$L:$L,'ATL GA Inventory'!BN$3)</f>
        <v>0</v>
      </c>
      <c r="BO118" s="45">
        <f>SUMIFS('ATL RAW'!$J:$J,'ATL RAW'!$I:$I,'ATL GA Inventory'!$B118,'ATL RAW'!$L:$L,'ATL GA Inventory'!BO$3)+SUMIFS('ATL CR'!$J:$J,'ATL CR'!$I:$I,'ATL GA Inventory'!$B118,'ATL CR'!$L:$L,'ATL GA Inventory'!BO$3)</f>
        <v>0</v>
      </c>
      <c r="BP118" s="45">
        <f>SUMIFS('ATL RAW'!$J:$J,'ATL RAW'!$I:$I,'ATL GA Inventory'!$B118,'ATL RAW'!$L:$L,'ATL GA Inventory'!BP$3)+SUMIFS('ATL CR'!$J:$J,'ATL CR'!$I:$I,'ATL GA Inventory'!$B118,'ATL CR'!$L:$L,'ATL GA Inventory'!BP$3)</f>
        <v>0</v>
      </c>
      <c r="BQ118" s="45">
        <f>SUMIFS('ATL RAW'!$J:$J,'ATL RAW'!$I:$I,'ATL GA Inventory'!$B118,'ATL RAW'!$L:$L,'ATL GA Inventory'!BQ$3)+SUMIFS('ATL CR'!$J:$J,'ATL CR'!$I:$I,'ATL GA Inventory'!$B118,'ATL CR'!$L:$L,'ATL GA Inventory'!BQ$3)</f>
        <v>0</v>
      </c>
      <c r="BR118" s="45">
        <f>SUMIFS('ATL RAW'!$J:$J,'ATL RAW'!$I:$I,'ATL GA Inventory'!$B118,'ATL RAW'!$L:$L,'ATL GA Inventory'!BR$3)+SUMIFS('ATL CR'!$J:$J,'ATL CR'!$I:$I,'ATL GA Inventory'!$B118,'ATL CR'!$L:$L,'ATL GA Inventory'!BR$3)</f>
        <v>0</v>
      </c>
      <c r="BS118" s="45">
        <f>SUMIFS('ATL RAW'!$J:$J,'ATL RAW'!$I:$I,'ATL GA Inventory'!$B118,'ATL RAW'!$L:$L,'ATL GA Inventory'!BS$3)+SUMIFS('ATL CR'!$J:$J,'ATL CR'!$I:$I,'ATL GA Inventory'!$B118,'ATL CR'!$L:$L,'ATL GA Inventory'!BS$3)</f>
        <v>0</v>
      </c>
      <c r="BT118" s="45">
        <f>SUMIFS('ATL RAW'!$J:$J,'ATL RAW'!$I:$I,'ATL GA Inventory'!$B118,'ATL RAW'!$L:$L,'ATL GA Inventory'!BT$3)+SUMIFS('ATL CR'!$J:$J,'ATL CR'!$I:$I,'ATL GA Inventory'!$B118,'ATL CR'!$L:$L,'ATL GA Inventory'!BT$3)</f>
        <v>0</v>
      </c>
      <c r="BU118" s="45">
        <f>SUMIFS('ATL RAW'!$J:$J,'ATL RAW'!$I:$I,'ATL GA Inventory'!$B118,'ATL RAW'!$L:$L,'ATL GA Inventory'!BU$3)+SUMIFS('ATL CR'!$J:$J,'ATL CR'!$I:$I,'ATL GA Inventory'!$B118,'ATL CR'!$L:$L,'ATL GA Inventory'!BU$3)</f>
        <v>0</v>
      </c>
      <c r="BV118" s="45">
        <f>SUMIFS('ATL RAW'!$J:$J,'ATL RAW'!$I:$I,'ATL GA Inventory'!$B118,'ATL RAW'!$L:$L,'ATL GA Inventory'!BV$3)+SUMIFS('ATL CR'!$J:$J,'ATL CR'!$I:$I,'ATL GA Inventory'!$B118,'ATL CR'!$L:$L,'ATL GA Inventory'!BV$3)</f>
        <v>0</v>
      </c>
      <c r="BW118" s="45">
        <f>SUMIFS('ATL RAW'!$J:$J,'ATL RAW'!$I:$I,'ATL GA Inventory'!$B118,'ATL RAW'!$L:$L,'ATL GA Inventory'!BW$3)+SUMIFS('ATL CR'!$J:$J,'ATL CR'!$I:$I,'ATL GA Inventory'!$B118,'ATL CR'!$L:$L,'ATL GA Inventory'!BW$3)</f>
        <v>0</v>
      </c>
      <c r="BX118" s="45">
        <f>SUMIFS('ATL RAW'!$J:$J,'ATL RAW'!$I:$I,'ATL GA Inventory'!$B118,'ATL RAW'!$L:$L,'ATL GA Inventory'!BX$3)+SUMIFS('ATL CR'!$J:$J,'ATL CR'!$I:$I,'ATL GA Inventory'!$B118,'ATL CR'!$L:$L,'ATL GA Inventory'!BX$3)</f>
        <v>0</v>
      </c>
      <c r="BY118" s="45">
        <f>SUMIFS('ATL RAW'!$J:$J,'ATL RAW'!$I:$I,'ATL GA Inventory'!$B118,'ATL RAW'!$L:$L,'ATL GA Inventory'!BY$3)+SUMIFS('ATL CR'!$J:$J,'ATL CR'!$I:$I,'ATL GA Inventory'!$B118,'ATL CR'!$L:$L,'ATL GA Inventory'!BY$3)</f>
        <v>0</v>
      </c>
      <c r="BZ118" s="45">
        <f>SUMIFS('ATL RAW'!$J:$J,'ATL RAW'!$I:$I,'ATL GA Inventory'!$B118,'ATL RAW'!$L:$L,'ATL GA Inventory'!BZ$3)+SUMIFS('ATL CR'!$J:$J,'ATL CR'!$I:$I,'ATL GA Inventory'!$B118,'ATL CR'!$L:$L,'ATL GA Inventory'!BZ$3)</f>
        <v>0</v>
      </c>
      <c r="CA118" s="45">
        <f>SUMIFS('ATL RAW'!$J:$J,'ATL RAW'!$I:$I,'ATL GA Inventory'!$B118,'ATL RAW'!$L:$L,'ATL GA Inventory'!CA$3)+SUMIFS('ATL CR'!$J:$J,'ATL CR'!$I:$I,'ATL GA Inventory'!$B118,'ATL CR'!$L:$L,'ATL GA Inventory'!CA$3)</f>
        <v>0</v>
      </c>
      <c r="CB118" s="45">
        <f>SUMIFS('ATL RAW'!$J:$J,'ATL RAW'!$I:$I,'ATL GA Inventory'!$B118,'ATL RAW'!$L:$L,'ATL GA Inventory'!CB$3)+SUMIFS('ATL CR'!$J:$J,'ATL CR'!$I:$I,'ATL GA Inventory'!$B118,'ATL CR'!$L:$L,'ATL GA Inventory'!CB$3)</f>
        <v>0</v>
      </c>
      <c r="CC118" s="45">
        <f>SUMIFS('ATL RAW'!$J:$J,'ATL RAW'!$I:$I,'ATL GA Inventory'!$B118,'ATL RAW'!$L:$L,'ATL GA Inventory'!CC$3)+SUMIFS('ATL CR'!$J:$J,'ATL CR'!$I:$I,'ATL GA Inventory'!$B118,'ATL CR'!$L:$L,'ATL GA Inventory'!CC$3)</f>
        <v>0</v>
      </c>
      <c r="CD118" s="45">
        <f>SUMIFS('ATL RAW'!$J:$J,'ATL RAW'!$I:$I,'ATL GA Inventory'!$B118,'ATL RAW'!$L:$L,'ATL GA Inventory'!CD$3)+SUMIFS('ATL CR'!$J:$J,'ATL CR'!$I:$I,'ATL GA Inventory'!$B118,'ATL CR'!$L:$L,'ATL GA Inventory'!CD$3)</f>
        <v>0</v>
      </c>
      <c r="CE118" s="45">
        <f>SUMIFS('ATL RAW'!$J:$J,'ATL RAW'!$I:$I,'ATL GA Inventory'!$B118,'ATL RAW'!$L:$L,'ATL GA Inventory'!CE$3)+SUMIFS('ATL CR'!$J:$J,'ATL CR'!$I:$I,'ATL GA Inventory'!$B118,'ATL CR'!$L:$L,'ATL GA Inventory'!CE$3)</f>
        <v>0</v>
      </c>
      <c r="CF118" s="45">
        <f>SUMIFS('ATL RAW'!$J:$J,'ATL RAW'!$I:$I,'ATL GA Inventory'!$B118,'ATL RAW'!$L:$L,'ATL GA Inventory'!CF$3)+SUMIFS('ATL CR'!$J:$J,'ATL CR'!$I:$I,'ATL GA Inventory'!$B118,'ATL CR'!$L:$L,'ATL GA Inventory'!CF$3)</f>
        <v>0</v>
      </c>
      <c r="CG118" s="45">
        <f>SUMIFS('ATL RAW'!$J:$J,'ATL RAW'!$I:$I,'ATL GA Inventory'!$B118,'ATL RAW'!$L:$L,'ATL GA Inventory'!CG$3)+SUMIFS('ATL CR'!$J:$J,'ATL CR'!$I:$I,'ATL GA Inventory'!$B118,'ATL CR'!$L:$L,'ATL GA Inventory'!CG$3)</f>
        <v>0</v>
      </c>
      <c r="CH118" s="45">
        <f>SUMIFS('ATL RAW'!$J:$J,'ATL RAW'!$I:$I,'ATL GA Inventory'!$B118,'ATL RAW'!$L:$L,'ATL GA Inventory'!CH$3)+SUMIFS('ATL CR'!$J:$J,'ATL CR'!$I:$I,'ATL GA Inventory'!$B118,'ATL CR'!$L:$L,'ATL GA Inventory'!CH$3)</f>
        <v>0</v>
      </c>
      <c r="CI118" s="45">
        <f>SUMIFS('ATL RAW'!$J:$J,'ATL RAW'!$I:$I,'ATL GA Inventory'!$B118,'ATL RAW'!$L:$L,'ATL GA Inventory'!CI$3)+SUMIFS('ATL CR'!$J:$J,'ATL CR'!$I:$I,'ATL GA Inventory'!$B118,'ATL CR'!$L:$L,'ATL GA Inventory'!CI$3)</f>
        <v>0</v>
      </c>
      <c r="CJ118" s="45">
        <f>SUMIFS('ATL RAW'!$J:$J,'ATL RAW'!$I:$I,'ATL GA Inventory'!$B118,'ATL RAW'!$L:$L,'ATL GA Inventory'!CJ$3)+SUMIFS('ATL CR'!$J:$J,'ATL CR'!$I:$I,'ATL GA Inventory'!$B118,'ATL CR'!$L:$L,'ATL GA Inventory'!CJ$3)</f>
        <v>0</v>
      </c>
      <c r="CK118" s="45">
        <f>SUMIFS('ATL RAW'!$J:$J,'ATL RAW'!$I:$I,'ATL GA Inventory'!$B118,'ATL RAW'!$L:$L,'ATL GA Inventory'!CK$3)+SUMIFS('ATL CR'!$J:$J,'ATL CR'!$I:$I,'ATL GA Inventory'!$B118,'ATL CR'!$L:$L,'ATL GA Inventory'!CK$3)</f>
        <v>0</v>
      </c>
      <c r="CL118" s="45">
        <f>SUMIFS('ATL RAW'!$J:$J,'ATL RAW'!$I:$I,'ATL GA Inventory'!$B118,'ATL RAW'!$L:$L,'ATL GA Inventory'!CL$3)+SUMIFS('ATL CR'!$J:$J,'ATL CR'!$I:$I,'ATL GA Inventory'!$B118,'ATL CR'!$L:$L,'ATL GA Inventory'!CL$3)</f>
        <v>0</v>
      </c>
      <c r="CM118" s="45">
        <f>SUMIFS('ATL RAW'!$J:$J,'ATL RAW'!$I:$I,'ATL GA Inventory'!$B118,'ATL RAW'!$L:$L,'ATL GA Inventory'!CM$3)+SUMIFS('ATL CR'!$J:$J,'ATL CR'!$I:$I,'ATL GA Inventory'!$B118,'ATL CR'!$L:$L,'ATL GA Inventory'!CM$3)</f>
        <v>0</v>
      </c>
      <c r="CN118" s="45">
        <f>SUMIFS('ATL RAW'!$J:$J,'ATL RAW'!$I:$I,'ATL GA Inventory'!$B118,'ATL RAW'!$L:$L,'ATL GA Inventory'!CN$3)+SUMIFS('ATL CR'!$J:$J,'ATL CR'!$I:$I,'ATL GA Inventory'!$B118,'ATL CR'!$L:$L,'ATL GA Inventory'!CN$3)</f>
        <v>0</v>
      </c>
      <c r="CO118" s="45">
        <f>SUMIFS('ATL RAW'!$J:$J,'ATL RAW'!$I:$I,'ATL GA Inventory'!$B118,'ATL RAW'!$L:$L,'ATL GA Inventory'!CO$3)+SUMIFS('ATL CR'!$J:$J,'ATL CR'!$I:$I,'ATL GA Inventory'!$B118,'ATL CR'!$L:$L,'ATL GA Inventory'!CO$3)</f>
        <v>0</v>
      </c>
      <c r="CP118" s="45">
        <f>SUMIFS('ATL RAW'!$J:$J,'ATL RAW'!$I:$I,'ATL GA Inventory'!$B118,'ATL RAW'!$L:$L,'ATL GA Inventory'!CP$3)+SUMIFS('ATL CR'!$J:$J,'ATL CR'!$I:$I,'ATL GA Inventory'!$B118,'ATL CR'!$L:$L,'ATL GA Inventory'!CP$3)</f>
        <v>0</v>
      </c>
      <c r="CQ118" s="45">
        <f>SUMIFS('ATL RAW'!$J:$J,'ATL RAW'!$I:$I,'ATL GA Inventory'!$B118,'ATL RAW'!$L:$L,'ATL GA Inventory'!CQ$3)+SUMIFS('ATL CR'!$J:$J,'ATL CR'!$I:$I,'ATL GA Inventory'!$B118,'ATL CR'!$L:$L,'ATL GA Inventory'!CQ$3)</f>
        <v>0</v>
      </c>
      <c r="CR118" s="45">
        <f>SUMIFS('ATL RAW'!$J:$J,'ATL RAW'!$I:$I,'ATL GA Inventory'!$B118,'ATL RAW'!$L:$L,'ATL GA Inventory'!CR$3)+SUMIFS('ATL CR'!$J:$J,'ATL CR'!$I:$I,'ATL GA Inventory'!$B118,'ATL CR'!$L:$L,'ATL GA Inventory'!CR$3)</f>
        <v>0</v>
      </c>
      <c r="CS118" s="45">
        <f>SUMIFS('ATL RAW'!$J:$J,'ATL RAW'!$I:$I,'ATL GA Inventory'!$B118,'ATL RAW'!$L:$L,'ATL GA Inventory'!CS$3)+SUMIFS('ATL CR'!$J:$J,'ATL CR'!$I:$I,'ATL GA Inventory'!$B118,'ATL CR'!$L:$L,'ATL GA Inventory'!CS$3)</f>
        <v>0</v>
      </c>
      <c r="CT118" s="45">
        <f>SUMIFS('ATL RAW'!$J:$J,'ATL RAW'!$I:$I,'ATL GA Inventory'!$B118,'ATL RAW'!$L:$L,'ATL GA Inventory'!CT$3)+SUMIFS('ATL CR'!$J:$J,'ATL CR'!$I:$I,'ATL GA Inventory'!$B118,'ATL CR'!$L:$L,'ATL GA Inventory'!CT$3)</f>
        <v>0</v>
      </c>
      <c r="CU118" s="45">
        <f>SUMIFS('ATL RAW'!$J:$J,'ATL RAW'!$I:$I,'ATL GA Inventory'!$B118,'ATL RAW'!$L:$L,'ATL GA Inventory'!CU$3)+SUMIFS('ATL CR'!$J:$J,'ATL CR'!$I:$I,'ATL GA Inventory'!$B118,'ATL CR'!$L:$L,'ATL GA Inventory'!CU$3)</f>
        <v>0</v>
      </c>
      <c r="CV118" s="45">
        <f>SUMIFS('ATL RAW'!$J:$J,'ATL RAW'!$I:$I,'ATL GA Inventory'!$B118,'ATL RAW'!$L:$L,'ATL GA Inventory'!CV$3)+SUMIFS('ATL CR'!$J:$J,'ATL CR'!$I:$I,'ATL GA Inventory'!$B118,'ATL CR'!$L:$L,'ATL GA Inventory'!CV$3)</f>
        <v>0</v>
      </c>
      <c r="CW118" s="45">
        <f>SUMIFS('ATL RAW'!$J:$J,'ATL RAW'!$I:$I,'ATL GA Inventory'!$B118,'ATL RAW'!$L:$L,'ATL GA Inventory'!CW$3)+SUMIFS('ATL CR'!$J:$J,'ATL CR'!$I:$I,'ATL GA Inventory'!$B118,'ATL CR'!$L:$L,'ATL GA Inventory'!CW$3)</f>
        <v>0</v>
      </c>
      <c r="CX118" s="45">
        <f>SUMIFS('ATL RAW'!$J:$J,'ATL RAW'!$I:$I,'ATL GA Inventory'!$B118,'ATL RAW'!$L:$L,'ATL GA Inventory'!CX$3)+SUMIFS('ATL CR'!$J:$J,'ATL CR'!$I:$I,'ATL GA Inventory'!$B118,'ATL CR'!$L:$L,'ATL GA Inventory'!CX$3)</f>
        <v>0</v>
      </c>
      <c r="CY118" s="45">
        <f>SUMIFS('ATL RAW'!$J:$J,'ATL RAW'!$I:$I,'ATL GA Inventory'!$B118,'ATL RAW'!$L:$L,'ATL GA Inventory'!CY$3)+SUMIFS('ATL CR'!$J:$J,'ATL CR'!$I:$I,'ATL GA Inventory'!$B118,'ATL CR'!$L:$L,'ATL GA Inventory'!CY$3)</f>
        <v>0</v>
      </c>
      <c r="CZ118" s="45">
        <f>SUMIFS('ATL RAW'!$J:$J,'ATL RAW'!$I:$I,'ATL GA Inventory'!$B118,'ATL RAW'!$L:$L,'ATL GA Inventory'!CZ$3)+SUMIFS('ATL CR'!$J:$J,'ATL CR'!$I:$I,'ATL GA Inventory'!$B118,'ATL CR'!$L:$L,'ATL GA Inventory'!CZ$3)</f>
        <v>0</v>
      </c>
      <c r="DA118" s="45">
        <f>SUMIFS('ATL RAW'!$J:$J,'ATL RAW'!$I:$I,'ATL GA Inventory'!$B118,'ATL RAW'!$L:$L,'ATL GA Inventory'!DA$3)+SUMIFS('ATL CR'!$J:$J,'ATL CR'!$I:$I,'ATL GA Inventory'!$B118,'ATL CR'!$L:$L,'ATL GA Inventory'!DA$3)</f>
        <v>0</v>
      </c>
      <c r="DB118" s="45">
        <f>SUMIFS('ATL RAW'!$J:$J,'ATL RAW'!$I:$I,'ATL GA Inventory'!$B118,'ATL RAW'!$L:$L,'ATL GA Inventory'!DB$3)+SUMIFS('ATL CR'!$J:$J,'ATL CR'!$I:$I,'ATL GA Inventory'!$B118,'ATL CR'!$L:$L,'ATL GA Inventory'!DB$3)</f>
        <v>0</v>
      </c>
      <c r="DC118" s="45">
        <f>SUMIFS('ATL RAW'!$J:$J,'ATL RAW'!$I:$I,'ATL GA Inventory'!$B118,'ATL RAW'!$L:$L,'ATL GA Inventory'!DC$3)+SUMIFS('ATL CR'!$J:$J,'ATL CR'!$I:$I,'ATL GA Inventory'!$B118,'ATL CR'!$L:$L,'ATL GA Inventory'!DC$3)</f>
        <v>0</v>
      </c>
      <c r="DD118" s="45">
        <f>SUMIFS('ATL RAW'!$J:$J,'ATL RAW'!$I:$I,'ATL GA Inventory'!$B118,'ATL RAW'!$L:$L,'ATL GA Inventory'!DD$3)+SUMIFS('ATL CR'!$J:$J,'ATL CR'!$I:$I,'ATL GA Inventory'!$B118,'ATL CR'!$L:$L,'ATL GA Inventory'!DD$3)</f>
        <v>0</v>
      </c>
      <c r="DE118" s="45">
        <f>SUMIFS('ATL RAW'!$J:$J,'ATL RAW'!$I:$I,'ATL GA Inventory'!$B118,'ATL RAW'!$L:$L,'ATL GA Inventory'!DE$3)+SUMIFS('ATL CR'!$J:$J,'ATL CR'!$I:$I,'ATL GA Inventory'!$B118,'ATL CR'!$L:$L,'ATL GA Inventory'!DE$3)</f>
        <v>0</v>
      </c>
      <c r="DF118" s="45">
        <f>SUMIFS('ATL RAW'!$J:$J,'ATL RAW'!$I:$I,'ATL GA Inventory'!$B118,'ATL RAW'!$L:$L,'ATL GA Inventory'!DF$3)+SUMIFS('ATL CR'!$J:$J,'ATL CR'!$I:$I,'ATL GA Inventory'!$B118,'ATL CR'!$L:$L,'ATL GA Inventory'!DF$3)</f>
        <v>0</v>
      </c>
      <c r="DG118" s="45">
        <f>SUMIFS('ATL RAW'!$J:$J,'ATL RAW'!$I:$I,'ATL GA Inventory'!$B118,'ATL RAW'!$L:$L,'ATL GA Inventory'!DG$3)+SUMIFS('ATL CR'!$J:$J,'ATL CR'!$I:$I,'ATL GA Inventory'!$B118,'ATL CR'!$L:$L,'ATL GA Inventory'!DG$3)</f>
        <v>0</v>
      </c>
      <c r="DH118" s="45">
        <f>SUMIFS('ATL RAW'!$J:$J,'ATL RAW'!$I:$I,'ATL GA Inventory'!$B118,'ATL RAW'!$L:$L,'ATL GA Inventory'!DH$3)+SUMIFS('ATL CR'!$J:$J,'ATL CR'!$I:$I,'ATL GA Inventory'!$B118,'ATL CR'!$L:$L,'ATL GA Inventory'!DH$3)</f>
        <v>0</v>
      </c>
      <c r="DI118" s="45">
        <f>SUMIFS('ATL RAW'!$J:$J,'ATL RAW'!$I:$I,'ATL GA Inventory'!$B118,'ATL RAW'!$L:$L,'ATL GA Inventory'!DI$3)+SUMIFS('ATL CR'!$J:$J,'ATL CR'!$I:$I,'ATL GA Inventory'!$B118,'ATL CR'!$L:$L,'ATL GA Inventory'!DI$3)</f>
        <v>0</v>
      </c>
      <c r="DJ118" s="45">
        <f>SUMIFS('ATL RAW'!$J:$J,'ATL RAW'!$I:$I,'ATL GA Inventory'!$B118,'ATL RAW'!$L:$L,'ATL GA Inventory'!DJ$3)+SUMIFS('ATL CR'!$J:$J,'ATL CR'!$I:$I,'ATL GA Inventory'!$B118,'ATL CR'!$L:$L,'ATL GA Inventory'!DJ$3)</f>
        <v>0</v>
      </c>
      <c r="DK118" s="45">
        <f>SUMIFS('ATL RAW'!$J:$J,'ATL RAW'!$I:$I,'ATL GA Inventory'!$B118,'ATL RAW'!$L:$L,'ATL GA Inventory'!DK$3)+SUMIFS('ATL CR'!$J:$J,'ATL CR'!$I:$I,'ATL GA Inventory'!$B118,'ATL CR'!$L:$L,'ATL GA Inventory'!DK$3)</f>
        <v>0</v>
      </c>
      <c r="DL118" s="45">
        <f>SUMIFS('ATL RAW'!$J:$J,'ATL RAW'!$I:$I,'ATL GA Inventory'!$B118,'ATL RAW'!$L:$L,'ATL GA Inventory'!DL$3)+SUMIFS('ATL CR'!$J:$J,'ATL CR'!$I:$I,'ATL GA Inventory'!$B118,'ATL CR'!$L:$L,'ATL GA Inventory'!DL$3)</f>
        <v>0</v>
      </c>
      <c r="DM118" s="45">
        <f>SUMIFS('ATL RAW'!$J:$J,'ATL RAW'!$I:$I,'ATL GA Inventory'!$B118,'ATL RAW'!$L:$L,'ATL GA Inventory'!DM$3)+SUMIFS('ATL CR'!$J:$J,'ATL CR'!$I:$I,'ATL GA Inventory'!$B118,'ATL CR'!$L:$L,'ATL GA Inventory'!DM$3)</f>
        <v>0</v>
      </c>
      <c r="DN118" s="45">
        <f>SUMIFS('ATL RAW'!$J:$J,'ATL RAW'!$I:$I,'ATL GA Inventory'!$B118,'ATL RAW'!$L:$L,'ATL GA Inventory'!DN$3)+SUMIFS('ATL CR'!$J:$J,'ATL CR'!$I:$I,'ATL GA Inventory'!$B118,'ATL CR'!$L:$L,'ATL GA Inventory'!DN$3)</f>
        <v>0</v>
      </c>
      <c r="DO118" s="45">
        <f>SUMIFS('ATL RAW'!$J:$J,'ATL RAW'!$I:$I,'ATL GA Inventory'!$B118,'ATL RAW'!$L:$L,'ATL GA Inventory'!DO$3)+SUMIFS('ATL CR'!$J:$J,'ATL CR'!$I:$I,'ATL GA Inventory'!$B118,'ATL CR'!$L:$L,'ATL GA Inventory'!DO$3)</f>
        <v>0</v>
      </c>
      <c r="DP118" s="45">
        <f>SUMIFS('ATL RAW'!$J:$J,'ATL RAW'!$I:$I,'ATL GA Inventory'!$B118,'ATL RAW'!$L:$L,'ATL GA Inventory'!DP$3)+SUMIFS('ATL CR'!$J:$J,'ATL CR'!$I:$I,'ATL GA Inventory'!$B118,'ATL CR'!$L:$L,'ATL GA Inventory'!DP$3)</f>
        <v>0</v>
      </c>
      <c r="DQ118" s="45">
        <f>SUMIFS('ATL RAW'!$J:$J,'ATL RAW'!$I:$I,'ATL GA Inventory'!$B118,'ATL RAW'!$L:$L,'ATL GA Inventory'!DQ$3)+SUMIFS('ATL CR'!$J:$J,'ATL CR'!$I:$I,'ATL GA Inventory'!$B118,'ATL CR'!$L:$L,'ATL GA Inventory'!DQ$3)</f>
        <v>0</v>
      </c>
      <c r="DR118" s="45">
        <f>SUMIFS('ATL RAW'!$J:$J,'ATL RAW'!$I:$I,'ATL GA Inventory'!$B118,'ATL RAW'!$L:$L,'ATL GA Inventory'!DR$3)+SUMIFS('ATL CR'!$J:$J,'ATL CR'!$I:$I,'ATL GA Inventory'!$B118,'ATL CR'!$L:$L,'ATL GA Inventory'!DR$3)</f>
        <v>0</v>
      </c>
      <c r="DS118" s="45">
        <f>SUMIFS('ATL RAW'!$J:$J,'ATL RAW'!$I:$I,'ATL GA Inventory'!$B118,'ATL RAW'!$L:$L,'ATL GA Inventory'!DS$3)+SUMIFS('ATL CR'!$J:$J,'ATL CR'!$I:$I,'ATL GA Inventory'!$B118,'ATL CR'!$L:$L,'ATL GA Inventory'!DS$3)</f>
        <v>0</v>
      </c>
      <c r="DT118" s="45">
        <f>SUMIFS('ATL RAW'!$J:$J,'ATL RAW'!$I:$I,'ATL GA Inventory'!$B118,'ATL RAW'!$L:$L,'ATL GA Inventory'!DT$3)+SUMIFS('ATL CR'!$J:$J,'ATL CR'!$I:$I,'ATL GA Inventory'!$B118,'ATL CR'!$L:$L,'ATL GA Inventory'!DT$3)</f>
        <v>0</v>
      </c>
      <c r="DU118" s="45">
        <f>SUMIFS('ATL RAW'!$J:$J,'ATL RAW'!$I:$I,'ATL GA Inventory'!$B118,'ATL RAW'!$L:$L,'ATL GA Inventory'!DU$3)+SUMIFS('ATL CR'!$J:$J,'ATL CR'!$I:$I,'ATL GA Inventory'!$B118,'ATL CR'!$L:$L,'ATL GA Inventory'!DU$3)</f>
        <v>0</v>
      </c>
      <c r="DV118" s="45">
        <f>SUMIFS('ATL RAW'!$J:$J,'ATL RAW'!$I:$I,'ATL GA Inventory'!$B118,'ATL RAW'!$L:$L,'ATL GA Inventory'!DV$3)+SUMIFS('ATL CR'!$J:$J,'ATL CR'!$I:$I,'ATL GA Inventory'!$B118,'ATL CR'!$L:$L,'ATL GA Inventory'!DV$3)</f>
        <v>0</v>
      </c>
      <c r="DW118" s="45">
        <f>SUMIFS('ATL RAW'!$J:$J,'ATL RAW'!$I:$I,'ATL GA Inventory'!$B118,'ATL RAW'!$L:$L,'ATL GA Inventory'!DW$3)+SUMIFS('ATL CR'!$J:$J,'ATL CR'!$I:$I,'ATL GA Inventory'!$B118,'ATL CR'!$L:$L,'ATL GA Inventory'!DW$3)</f>
        <v>0</v>
      </c>
      <c r="DX118" s="45">
        <f>SUMIFS('ATL RAW'!$J:$J,'ATL RAW'!$I:$I,'ATL GA Inventory'!$B118,'ATL RAW'!$L:$L,'ATL GA Inventory'!DX$3)+SUMIFS('ATL CR'!$J:$J,'ATL CR'!$I:$I,'ATL GA Inventory'!$B118,'ATL CR'!$L:$L,'ATL GA Inventory'!DX$3)</f>
        <v>0</v>
      </c>
      <c r="DY118" s="45">
        <f>SUMIFS('ATL RAW'!$J:$J,'ATL RAW'!$I:$I,'ATL GA Inventory'!$B118,'ATL RAW'!$L:$L,'ATL GA Inventory'!DY$3)+SUMIFS('ATL CR'!$J:$J,'ATL CR'!$I:$I,'ATL GA Inventory'!$B118,'ATL CR'!$L:$L,'ATL GA Inventory'!DY$3)</f>
        <v>0</v>
      </c>
      <c r="DZ118" s="45">
        <f>SUMIFS('ATL RAW'!$J:$J,'ATL RAW'!$I:$I,'ATL GA Inventory'!$B118,'ATL RAW'!$L:$L,'ATL GA Inventory'!DZ$3)+SUMIFS('ATL CR'!$J:$J,'ATL CR'!$I:$I,'ATL GA Inventory'!$B118,'ATL CR'!$L:$L,'ATL GA Inventory'!DZ$3)</f>
        <v>0</v>
      </c>
      <c r="EA118" s="45">
        <f>SUMIFS('ATL RAW'!$J:$J,'ATL RAW'!$I:$I,'ATL GA Inventory'!$B118,'ATL RAW'!$L:$L,'ATL GA Inventory'!EA$3)+SUMIFS('ATL CR'!$J:$J,'ATL CR'!$I:$I,'ATL GA Inventory'!$B118,'ATL CR'!$L:$L,'ATL GA Inventory'!EA$3)</f>
        <v>0</v>
      </c>
      <c r="EB118" s="45">
        <f>SUMIFS('ATL RAW'!$J:$J,'ATL RAW'!$I:$I,'ATL GA Inventory'!$B118,'ATL RAW'!$L:$L,'ATL GA Inventory'!EB$3)+SUMIFS('ATL CR'!$J:$J,'ATL CR'!$I:$I,'ATL GA Inventory'!$B118,'ATL CR'!$L:$L,'ATL GA Inventory'!EB$3)</f>
        <v>0</v>
      </c>
      <c r="EC118" s="45">
        <f>SUMIFS('ATL RAW'!$J:$J,'ATL RAW'!$I:$I,'ATL GA Inventory'!$B118,'ATL RAW'!$L:$L,'ATL GA Inventory'!EC$3)+SUMIFS('ATL CR'!$J:$J,'ATL CR'!$I:$I,'ATL GA Inventory'!$B118,'ATL CR'!$L:$L,'ATL GA Inventory'!EC$3)</f>
        <v>0</v>
      </c>
      <c r="ED118" s="45">
        <f>SUMIFS('ATL RAW'!$J:$J,'ATL RAW'!$I:$I,'ATL GA Inventory'!$B118,'ATL RAW'!$L:$L,'ATL GA Inventory'!ED$3)+SUMIFS('ATL CR'!$J:$J,'ATL CR'!$I:$I,'ATL GA Inventory'!$B118,'ATL CR'!$L:$L,'ATL GA Inventory'!ED$3)</f>
        <v>0</v>
      </c>
      <c r="EE118" s="45">
        <f>SUMIFS('ATL RAW'!$J:$J,'ATL RAW'!$I:$I,'ATL GA Inventory'!$B118,'ATL RAW'!$L:$L,'ATL GA Inventory'!EE$3)+SUMIFS('ATL CR'!$J:$J,'ATL CR'!$I:$I,'ATL GA Inventory'!$B118,'ATL CR'!$L:$L,'ATL GA Inventory'!EE$3)</f>
        <v>0</v>
      </c>
      <c r="EF118" s="45">
        <f>SUMIFS('ATL RAW'!$J:$J,'ATL RAW'!$I:$I,'ATL GA Inventory'!$B118,'ATL RAW'!$L:$L,'ATL GA Inventory'!EF$3)+SUMIFS('ATL CR'!$J:$J,'ATL CR'!$I:$I,'ATL GA Inventory'!$B118,'ATL CR'!$L:$L,'ATL GA Inventory'!EF$3)</f>
        <v>0</v>
      </c>
      <c r="EG118" s="45">
        <f>SUMIFS('ATL RAW'!$J:$J,'ATL RAW'!$I:$I,'ATL GA Inventory'!$B118,'ATL RAW'!$L:$L,'ATL GA Inventory'!EG$3)+SUMIFS('ATL CR'!$J:$J,'ATL CR'!$I:$I,'ATL GA Inventory'!$B118,'ATL CR'!$L:$L,'ATL GA Inventory'!EG$3)</f>
        <v>0</v>
      </c>
      <c r="EH118" s="45">
        <f>SUMIFS('ATL RAW'!$J:$J,'ATL RAW'!$I:$I,'ATL GA Inventory'!$B118,'ATL RAW'!$L:$L,'ATL GA Inventory'!EH$3)+SUMIFS('ATL CR'!$J:$J,'ATL CR'!$I:$I,'ATL GA Inventory'!$B118,'ATL CR'!$L:$L,'ATL GA Inventory'!EH$3)</f>
        <v>0</v>
      </c>
      <c r="EI118" s="45">
        <f>SUMIFS('ATL RAW'!$J:$J,'ATL RAW'!$I:$I,'ATL GA Inventory'!$B118,'ATL RAW'!$L:$L,'ATL GA Inventory'!EI$3)+SUMIFS('ATL CR'!$J:$J,'ATL CR'!$I:$I,'ATL GA Inventory'!$B118,'ATL CR'!$L:$L,'ATL GA Inventory'!EI$3)</f>
        <v>0</v>
      </c>
      <c r="EJ118" s="45">
        <f>SUMIFS('ATL RAW'!$J:$J,'ATL RAW'!$I:$I,'ATL GA Inventory'!$B118,'ATL RAW'!$L:$L,'ATL GA Inventory'!EJ$3)+SUMIFS('ATL CR'!$J:$J,'ATL CR'!$I:$I,'ATL GA Inventory'!$B118,'ATL CR'!$L:$L,'ATL GA Inventory'!EJ$3)</f>
        <v>0</v>
      </c>
      <c r="EK118" s="45">
        <f>SUMIFS('ATL RAW'!$J:$J,'ATL RAW'!$I:$I,'ATL GA Inventory'!$B118,'ATL RAW'!$L:$L,'ATL GA Inventory'!EK$3)+SUMIFS('ATL CR'!$J:$J,'ATL CR'!$I:$I,'ATL GA Inventory'!$B118,'ATL CR'!$L:$L,'ATL GA Inventory'!EK$3)</f>
        <v>0</v>
      </c>
      <c r="EL118" s="45">
        <f>SUMIFS('ATL RAW'!$J:$J,'ATL RAW'!$I:$I,'ATL GA Inventory'!$B118,'ATL RAW'!$L:$L,'ATL GA Inventory'!EL$3)+SUMIFS('ATL CR'!$J:$J,'ATL CR'!$I:$I,'ATL GA Inventory'!$B118,'ATL CR'!$L:$L,'ATL GA Inventory'!EL$3)</f>
        <v>0</v>
      </c>
      <c r="EM118" s="45">
        <f>SUMIFS('ATL RAW'!$J:$J,'ATL RAW'!$I:$I,'ATL GA Inventory'!$B118,'ATL RAW'!$L:$L,'ATL GA Inventory'!EM$3)+SUMIFS('ATL CR'!$J:$J,'ATL CR'!$I:$I,'ATL GA Inventory'!$B118,'ATL CR'!$L:$L,'ATL GA Inventory'!EM$3)</f>
        <v>0</v>
      </c>
      <c r="EN118" s="45">
        <f>SUMIFS('ATL RAW'!$J:$J,'ATL RAW'!$I:$I,'ATL GA Inventory'!$B118,'ATL RAW'!$L:$L,'ATL GA Inventory'!EN$3)+SUMIFS('ATL CR'!$J:$J,'ATL CR'!$I:$I,'ATL GA Inventory'!$B118,'ATL CR'!$L:$L,'ATL GA Inventory'!EN$3)</f>
        <v>0</v>
      </c>
      <c r="EO118" s="45">
        <f>SUMIFS('ATL RAW'!$J:$J,'ATL RAW'!$I:$I,'ATL GA Inventory'!$B118,'ATL RAW'!$L:$L,'ATL GA Inventory'!EO$3)+SUMIFS('ATL CR'!$J:$J,'ATL CR'!$I:$I,'ATL GA Inventory'!$B118,'ATL CR'!$L:$L,'ATL GA Inventory'!EO$3)</f>
        <v>0</v>
      </c>
      <c r="EP118" s="45">
        <f>SUMIFS('ATL RAW'!$J:$J,'ATL RAW'!$I:$I,'ATL GA Inventory'!$B118,'ATL RAW'!$L:$L,'ATL GA Inventory'!EP$3)+SUMIFS('ATL CR'!$J:$J,'ATL CR'!$I:$I,'ATL GA Inventory'!$B118,'ATL CR'!$L:$L,'ATL GA Inventory'!EP$3)</f>
        <v>0</v>
      </c>
      <c r="EQ118" s="45">
        <f>SUMIFS('ATL RAW'!$J:$J,'ATL RAW'!$I:$I,'ATL GA Inventory'!$B118,'ATL RAW'!$L:$L,'ATL GA Inventory'!EQ$3)+SUMIFS('ATL CR'!$J:$J,'ATL CR'!$I:$I,'ATL GA Inventory'!$B118,'ATL CR'!$L:$L,'ATL GA Inventory'!EQ$3)</f>
        <v>0</v>
      </c>
      <c r="ER118" s="45">
        <f>SUMIFS('ATL RAW'!$J:$J,'ATL RAW'!$I:$I,'ATL GA Inventory'!$B118,'ATL RAW'!$L:$L,'ATL GA Inventory'!ER$3)+SUMIFS('ATL CR'!$J:$J,'ATL CR'!$I:$I,'ATL GA Inventory'!$B118,'ATL CR'!$L:$L,'ATL GA Inventory'!ER$3)</f>
        <v>0</v>
      </c>
      <c r="ES118" s="45">
        <f>SUMIFS('ATL RAW'!$J:$J,'ATL RAW'!$I:$I,'ATL GA Inventory'!$B118,'ATL RAW'!$L:$L,'ATL GA Inventory'!ES$3)+SUMIFS('ATL CR'!$J:$J,'ATL CR'!$I:$I,'ATL GA Inventory'!$B118,'ATL CR'!$L:$L,'ATL GA Inventory'!ES$3)</f>
        <v>0</v>
      </c>
      <c r="ET118" s="45">
        <f>SUMIFS('ATL RAW'!$J:$J,'ATL RAW'!$I:$I,'ATL GA Inventory'!$B118,'ATL RAW'!$L:$L,'ATL GA Inventory'!ET$3)+SUMIFS('ATL CR'!$J:$J,'ATL CR'!$I:$I,'ATL GA Inventory'!$B118,'ATL CR'!$L:$L,'ATL GA Inventory'!ET$3)</f>
        <v>0</v>
      </c>
      <c r="EU118" s="45">
        <f>SUMIFS('ATL RAW'!$J:$J,'ATL RAW'!$I:$I,'ATL GA Inventory'!$B118,'ATL RAW'!$L:$L,'ATL GA Inventory'!EU$3)+SUMIFS('ATL CR'!$J:$J,'ATL CR'!$I:$I,'ATL GA Inventory'!$B118,'ATL CR'!$L:$L,'ATL GA Inventory'!EU$3)</f>
        <v>0</v>
      </c>
      <c r="EV118" s="45">
        <f>SUMIFS('ATL RAW'!$J:$J,'ATL RAW'!$I:$I,'ATL GA Inventory'!$B118,'ATL RAW'!$L:$L,'ATL GA Inventory'!EV$3)+SUMIFS('ATL CR'!$J:$J,'ATL CR'!$I:$I,'ATL GA Inventory'!$B118,'ATL CR'!$L:$L,'ATL GA Inventory'!EV$3)</f>
        <v>0</v>
      </c>
      <c r="EW118" s="45">
        <f>SUMIFS('ATL RAW'!$J:$J,'ATL RAW'!$I:$I,'ATL GA Inventory'!$B118,'ATL RAW'!$L:$L,'ATL GA Inventory'!EW$3)+SUMIFS('ATL CR'!$J:$J,'ATL CR'!$I:$I,'ATL GA Inventory'!$B118,'ATL CR'!$L:$L,'ATL GA Inventory'!EW$3)</f>
        <v>0</v>
      </c>
      <c r="EX118" s="45">
        <f>SUMIFS('ATL RAW'!$J:$J,'ATL RAW'!$I:$I,'ATL GA Inventory'!$B118,'ATL RAW'!$L:$L,'ATL GA Inventory'!EX$3)+SUMIFS('ATL CR'!$J:$J,'ATL CR'!$I:$I,'ATL GA Inventory'!$B118,'ATL CR'!$L:$L,'ATL GA Inventory'!EX$3)</f>
        <v>0</v>
      </c>
      <c r="EY118" s="45">
        <f>SUMIFS('ATL RAW'!$J:$J,'ATL RAW'!$I:$I,'ATL GA Inventory'!$B118,'ATL RAW'!$L:$L,'ATL GA Inventory'!EY$3)+SUMIFS('ATL CR'!$J:$J,'ATL CR'!$I:$I,'ATL GA Inventory'!$B118,'ATL CR'!$L:$L,'ATL GA Inventory'!EY$3)</f>
        <v>0</v>
      </c>
      <c r="EZ118" s="45">
        <f>SUMIFS('ATL RAW'!$J:$J,'ATL RAW'!$I:$I,'ATL GA Inventory'!$B118,'ATL RAW'!$L:$L,'ATL GA Inventory'!EZ$3)+SUMIFS('ATL CR'!$J:$J,'ATL CR'!$I:$I,'ATL GA Inventory'!$B118,'ATL CR'!$L:$L,'ATL GA Inventory'!EZ$3)</f>
        <v>0</v>
      </c>
      <c r="FA118" s="45">
        <f>SUMIFS('ATL RAW'!$J:$J,'ATL RAW'!$I:$I,'ATL GA Inventory'!$B118,'ATL RAW'!$L:$L,'ATL GA Inventory'!FA$3)+SUMIFS('ATL CR'!$J:$J,'ATL CR'!$I:$I,'ATL GA Inventory'!$B118,'ATL CR'!$L:$L,'ATL GA Inventory'!FA$3)</f>
        <v>0</v>
      </c>
      <c r="FB118" s="45">
        <f>SUMIFS('ATL RAW'!$J:$J,'ATL RAW'!$I:$I,'ATL GA Inventory'!$B118,'ATL RAW'!$L:$L,'ATL GA Inventory'!FB$3)+SUMIFS('ATL CR'!$J:$J,'ATL CR'!$I:$I,'ATL GA Inventory'!$B118,'ATL CR'!$L:$L,'ATL GA Inventory'!FB$3)</f>
        <v>0</v>
      </c>
      <c r="FC118" s="45">
        <f>SUMIFS('ATL RAW'!$J:$J,'ATL RAW'!$I:$I,'ATL GA Inventory'!$B118,'ATL RAW'!$L:$L,'ATL GA Inventory'!FC$3)+SUMIFS('ATL CR'!$J:$J,'ATL CR'!$I:$I,'ATL GA Inventory'!$B118,'ATL CR'!$L:$L,'ATL GA Inventory'!FC$3)</f>
        <v>0</v>
      </c>
      <c r="FD118" s="45">
        <f>SUMIFS('ATL RAW'!$J:$J,'ATL RAW'!$I:$I,'ATL GA Inventory'!$B118,'ATL RAW'!$L:$L,'ATL GA Inventory'!FD$3)+SUMIFS('ATL CR'!$J:$J,'ATL CR'!$I:$I,'ATL GA Inventory'!$B118,'ATL CR'!$L:$L,'ATL GA Inventory'!FD$3)</f>
        <v>0</v>
      </c>
      <c r="FE118" s="45">
        <f>SUMIFS('ATL RAW'!$J:$J,'ATL RAW'!$I:$I,'ATL GA Inventory'!$B118,'ATL RAW'!$L:$L,'ATL GA Inventory'!FE$3)+SUMIFS('ATL CR'!$J:$J,'ATL CR'!$I:$I,'ATL GA Inventory'!$B118,'ATL CR'!$L:$L,'ATL GA Inventory'!FE$3)</f>
        <v>0</v>
      </c>
      <c r="FF118" s="45">
        <f>SUMIFS('ATL RAW'!$J:$J,'ATL RAW'!$I:$I,'ATL GA Inventory'!$B118,'ATL RAW'!$L:$L,'ATL GA Inventory'!FF$3)+SUMIFS('ATL CR'!$J:$J,'ATL CR'!$I:$I,'ATL GA Inventory'!$B118,'ATL CR'!$L:$L,'ATL GA Inventory'!FF$3)</f>
        <v>0</v>
      </c>
      <c r="FG118" s="45">
        <f>SUMIFS('ATL RAW'!$J:$J,'ATL RAW'!$I:$I,'ATL GA Inventory'!$B118,'ATL RAW'!$L:$L,'ATL GA Inventory'!FG$3)+SUMIFS('ATL CR'!$J:$J,'ATL CR'!$I:$I,'ATL GA Inventory'!$B118,'ATL CR'!$L:$L,'ATL GA Inventory'!FG$3)</f>
        <v>0</v>
      </c>
      <c r="FH118" s="45">
        <f>SUMIFS('ATL RAW'!$J:$J,'ATL RAW'!$I:$I,'ATL GA Inventory'!$B118,'ATL RAW'!$L:$L,'ATL GA Inventory'!FH$3)+SUMIFS('ATL CR'!$J:$J,'ATL CR'!$I:$I,'ATL GA Inventory'!$B118,'ATL CR'!$L:$L,'ATL GA Inventory'!FH$3)</f>
        <v>0</v>
      </c>
      <c r="FI118" s="45">
        <f>SUMIFS('ATL RAW'!$J:$J,'ATL RAW'!$I:$I,'ATL GA Inventory'!$B118,'ATL RAW'!$L:$L,'ATL GA Inventory'!FI$3)+SUMIFS('ATL CR'!$J:$J,'ATL CR'!$I:$I,'ATL GA Inventory'!$B118,'ATL CR'!$L:$L,'ATL GA Inventory'!FI$3)</f>
        <v>0</v>
      </c>
      <c r="FJ118" s="45">
        <f>SUMIFS('ATL RAW'!$J:$J,'ATL RAW'!$I:$I,'ATL GA Inventory'!$B118,'ATL RAW'!$L:$L,'ATL GA Inventory'!FJ$3)+SUMIFS('ATL CR'!$J:$J,'ATL CR'!$I:$I,'ATL GA Inventory'!$B118,'ATL CR'!$L:$L,'ATL GA Inventory'!FJ$3)</f>
        <v>0</v>
      </c>
      <c r="FK118" s="45">
        <f>SUMIFS('ATL RAW'!$J:$J,'ATL RAW'!$I:$I,'ATL GA Inventory'!$B118,'ATL RAW'!$L:$L,'ATL GA Inventory'!FK$3)+SUMIFS('ATL CR'!$J:$J,'ATL CR'!$I:$I,'ATL GA Inventory'!$B118,'ATL CR'!$L:$L,'ATL GA Inventory'!FK$3)</f>
        <v>0</v>
      </c>
      <c r="FL118" s="45">
        <f>SUMIFS('ATL RAW'!$J:$J,'ATL RAW'!$I:$I,'ATL GA Inventory'!$B118,'ATL RAW'!$L:$L,'ATL GA Inventory'!FL$3)+SUMIFS('ATL CR'!$J:$J,'ATL CR'!$I:$I,'ATL GA Inventory'!$B118,'ATL CR'!$L:$L,'ATL GA Inventory'!FL$3)</f>
        <v>0</v>
      </c>
      <c r="FM118" s="45">
        <f>SUMIFS('ATL RAW'!$J:$J,'ATL RAW'!$I:$I,'ATL GA Inventory'!$B118,'ATL RAW'!$L:$L,'ATL GA Inventory'!FM$3)+SUMIFS('ATL CR'!$J:$J,'ATL CR'!$I:$I,'ATL GA Inventory'!$B118,'ATL CR'!$L:$L,'ATL GA Inventory'!FM$3)</f>
        <v>0</v>
      </c>
      <c r="FN118" s="45">
        <f>SUMIFS('ATL RAW'!$J:$J,'ATL RAW'!$I:$I,'ATL GA Inventory'!$B118,'ATL RAW'!$L:$L,'ATL GA Inventory'!FN$3)+SUMIFS('ATL CR'!$J:$J,'ATL CR'!$I:$I,'ATL GA Inventory'!$B118,'ATL CR'!$L:$L,'ATL GA Inventory'!FN$3)</f>
        <v>0</v>
      </c>
      <c r="FO118" s="45">
        <f>SUMIFS('ATL RAW'!$J:$J,'ATL RAW'!$I:$I,'ATL GA Inventory'!$B118,'ATL RAW'!$L:$L,'ATL GA Inventory'!FO$3)+SUMIFS('ATL CR'!$J:$J,'ATL CR'!$I:$I,'ATL GA Inventory'!$B118,'ATL CR'!$L:$L,'ATL GA Inventory'!FO$3)</f>
        <v>0</v>
      </c>
      <c r="FP118" s="45">
        <f>SUMIFS('ATL RAW'!$J:$J,'ATL RAW'!$I:$I,'ATL GA Inventory'!$B118,'ATL RAW'!$L:$L,'ATL GA Inventory'!FP$3)+SUMIFS('ATL CR'!$J:$J,'ATL CR'!$I:$I,'ATL GA Inventory'!$B118,'ATL CR'!$L:$L,'ATL GA Inventory'!FP$3)</f>
        <v>0</v>
      </c>
      <c r="FQ118" s="45">
        <f>SUMIFS('ATL RAW'!$J:$J,'ATL RAW'!$I:$I,'ATL GA Inventory'!$B118,'ATL RAW'!$L:$L,'ATL GA Inventory'!FQ$3)+SUMIFS('ATL CR'!$J:$J,'ATL CR'!$I:$I,'ATL GA Inventory'!$B118,'ATL CR'!$L:$L,'ATL GA Inventory'!FQ$3)</f>
        <v>0</v>
      </c>
      <c r="FR118" s="45">
        <f>SUMIFS('ATL RAW'!$J:$J,'ATL RAW'!$I:$I,'ATL GA Inventory'!$B118,'ATL RAW'!$L:$L,'ATL GA Inventory'!FR$3)+SUMIFS('ATL CR'!$J:$J,'ATL CR'!$I:$I,'ATL GA Inventory'!$B118,'ATL CR'!$L:$L,'ATL GA Inventory'!FR$3)</f>
        <v>0</v>
      </c>
      <c r="FS118" s="45">
        <f>SUMIFS('ATL RAW'!$J:$J,'ATL RAW'!$I:$I,'ATL GA Inventory'!$B118,'ATL RAW'!$L:$L,'ATL GA Inventory'!FS$3)+SUMIFS('ATL CR'!$J:$J,'ATL CR'!$I:$I,'ATL GA Inventory'!$B118,'ATL CR'!$L:$L,'ATL GA Inventory'!FS$3)</f>
        <v>0</v>
      </c>
      <c r="FT118" s="45">
        <f>SUMIFS('ATL RAW'!$J:$J,'ATL RAW'!$I:$I,'ATL GA Inventory'!$B118,'ATL RAW'!$L:$L,'ATL GA Inventory'!FT$3)+SUMIFS('ATL CR'!$J:$J,'ATL CR'!$I:$I,'ATL GA Inventory'!$B118,'ATL CR'!$L:$L,'ATL GA Inventory'!FT$3)</f>
        <v>0</v>
      </c>
      <c r="FU118" s="45">
        <f>SUMIFS('ATL RAW'!$J:$J,'ATL RAW'!$I:$I,'ATL GA Inventory'!$B118,'ATL RAW'!$L:$L,'ATL GA Inventory'!FU$3)+SUMIFS('ATL CR'!$J:$J,'ATL CR'!$I:$I,'ATL GA Inventory'!$B118,'ATL CR'!$L:$L,'ATL GA Inventory'!FU$3)</f>
        <v>0</v>
      </c>
      <c r="FV118" s="45">
        <f>SUMIFS('ATL RAW'!$J:$J,'ATL RAW'!$I:$I,'ATL GA Inventory'!$B118,'ATL RAW'!$L:$L,'ATL GA Inventory'!FV$3)+SUMIFS('ATL CR'!$J:$J,'ATL CR'!$I:$I,'ATL GA Inventory'!$B118,'ATL CR'!$L:$L,'ATL GA Inventory'!FV$3)</f>
        <v>0</v>
      </c>
      <c r="FW118" s="45">
        <f>SUMIFS('ATL RAW'!$J:$J,'ATL RAW'!$I:$I,'ATL GA Inventory'!$B118,'ATL RAW'!$L:$L,'ATL GA Inventory'!FW$3)+SUMIFS('ATL CR'!$J:$J,'ATL CR'!$I:$I,'ATL GA Inventory'!$B118,'ATL CR'!$L:$L,'ATL GA Inventory'!FW$3)</f>
        <v>0</v>
      </c>
      <c r="FX118" s="45">
        <f>SUMIFS('ATL RAW'!$J:$J,'ATL RAW'!$I:$I,'ATL GA Inventory'!$B118,'ATL RAW'!$L:$L,'ATL GA Inventory'!FX$3)+SUMIFS('ATL CR'!$J:$J,'ATL CR'!$I:$I,'ATL GA Inventory'!$B118,'ATL CR'!$L:$L,'ATL GA Inventory'!FX$3)</f>
        <v>0</v>
      </c>
      <c r="FY118" s="45">
        <f>SUMIFS('ATL RAW'!$J:$J,'ATL RAW'!$I:$I,'ATL GA Inventory'!$B118,'ATL RAW'!$L:$L,'ATL GA Inventory'!FY$3)+SUMIFS('ATL CR'!$J:$J,'ATL CR'!$I:$I,'ATL GA Inventory'!$B118,'ATL CR'!$L:$L,'ATL GA Inventory'!FY$3)</f>
        <v>0</v>
      </c>
      <c r="FZ118" s="45">
        <f>SUMIFS('ATL RAW'!$J:$J,'ATL RAW'!$I:$I,'ATL GA Inventory'!$B118,'ATL RAW'!$L:$L,'ATL GA Inventory'!FZ$3)+SUMIFS('ATL CR'!$J:$J,'ATL CR'!$I:$I,'ATL GA Inventory'!$B118,'ATL CR'!$L:$L,'ATL GA Inventory'!FZ$3)</f>
        <v>0</v>
      </c>
      <c r="GA118" s="45">
        <f>SUMIFS('ATL RAW'!$J:$J,'ATL RAW'!$I:$I,'ATL GA Inventory'!$B118,'ATL RAW'!$L:$L,'ATL GA Inventory'!GA$3)+SUMIFS('ATL CR'!$J:$J,'ATL CR'!$I:$I,'ATL GA Inventory'!$B118,'ATL CR'!$L:$L,'ATL GA Inventory'!GA$3)</f>
        <v>0</v>
      </c>
      <c r="GB118" s="45">
        <f>SUMIFS('ATL RAW'!$J:$J,'ATL RAW'!$I:$I,'ATL GA Inventory'!$B118,'ATL RAW'!$L:$L,'ATL GA Inventory'!GB$3)+SUMIFS('ATL CR'!$J:$J,'ATL CR'!$I:$I,'ATL GA Inventory'!$B118,'ATL CR'!$L:$L,'ATL GA Inventory'!GB$3)</f>
        <v>0</v>
      </c>
      <c r="GC118" s="45">
        <f>SUMIFS('ATL RAW'!$J:$J,'ATL RAW'!$I:$I,'ATL GA Inventory'!$B118,'ATL RAW'!$L:$L,'ATL GA Inventory'!GC$3)+SUMIFS('ATL CR'!$J:$J,'ATL CR'!$I:$I,'ATL GA Inventory'!$B118,'ATL CR'!$L:$L,'ATL GA Inventory'!GC$3)</f>
        <v>0</v>
      </c>
      <c r="GD118" s="45">
        <f>SUMIFS('ATL RAW'!$J:$J,'ATL RAW'!$I:$I,'ATL GA Inventory'!$B118,'ATL RAW'!$L:$L,'ATL GA Inventory'!GD$3)+SUMIFS('ATL CR'!$J:$J,'ATL CR'!$I:$I,'ATL GA Inventory'!$B118,'ATL CR'!$L:$L,'ATL GA Inventory'!GD$3)</f>
        <v>0</v>
      </c>
      <c r="GE118" s="45">
        <f>SUMIFS('ATL RAW'!$J:$J,'ATL RAW'!$I:$I,'ATL GA Inventory'!$B118,'ATL RAW'!$L:$L,'ATL GA Inventory'!GE$3)+SUMIFS('ATL CR'!$J:$J,'ATL CR'!$I:$I,'ATL GA Inventory'!$B118,'ATL CR'!$L:$L,'ATL GA Inventory'!GE$3)</f>
        <v>0</v>
      </c>
      <c r="GF118" s="45">
        <f>SUMIFS('ATL RAW'!$J:$J,'ATL RAW'!$I:$I,'ATL GA Inventory'!$B118,'ATL RAW'!$L:$L,'ATL GA Inventory'!GF$3)+SUMIFS('ATL CR'!$J:$J,'ATL CR'!$I:$I,'ATL GA Inventory'!$B118,'ATL CR'!$L:$L,'ATL GA Inventory'!GF$3)</f>
        <v>0</v>
      </c>
      <c r="GG118" s="45">
        <f>SUMIFS('ATL RAW'!$J:$J,'ATL RAW'!$I:$I,'ATL GA Inventory'!$B118,'ATL RAW'!$L:$L,'ATL GA Inventory'!GG$3)+SUMIFS('ATL CR'!$J:$J,'ATL CR'!$I:$I,'ATL GA Inventory'!$B118,'ATL CR'!$L:$L,'ATL GA Inventory'!GG$3)</f>
        <v>0</v>
      </c>
      <c r="GH118" s="45">
        <f>SUMIFS('ATL RAW'!$J:$J,'ATL RAW'!$I:$I,'ATL GA Inventory'!$B118,'ATL RAW'!$L:$L,'ATL GA Inventory'!GH$3)+SUMIFS('ATL CR'!$J:$J,'ATL CR'!$I:$I,'ATL GA Inventory'!$B118,'ATL CR'!$L:$L,'ATL GA Inventory'!GH$3)</f>
        <v>0</v>
      </c>
      <c r="GI118" s="45">
        <f>SUMIFS('ATL RAW'!$J:$J,'ATL RAW'!$I:$I,'ATL GA Inventory'!$B118,'ATL RAW'!$L:$L,'ATL GA Inventory'!GI$3)+SUMIFS('ATL CR'!$J:$J,'ATL CR'!$I:$I,'ATL GA Inventory'!$B118,'ATL CR'!$L:$L,'ATL GA Inventory'!GI$3)</f>
        <v>0</v>
      </c>
      <c r="GJ118" s="45">
        <f>SUMIFS('ATL RAW'!$J:$J,'ATL RAW'!$I:$I,'ATL GA Inventory'!$B118,'ATL RAW'!$L:$L,'ATL GA Inventory'!GJ$3)+SUMIFS('ATL CR'!$J:$J,'ATL CR'!$I:$I,'ATL GA Inventory'!$B118,'ATL CR'!$L:$L,'ATL GA Inventory'!GJ$3)</f>
        <v>0</v>
      </c>
      <c r="GK118" s="45">
        <f>SUMIFS('ATL RAW'!$J:$J,'ATL RAW'!$I:$I,'ATL GA Inventory'!$B118,'ATL RAW'!$L:$L,'ATL GA Inventory'!GK$3)+SUMIFS('ATL CR'!$J:$J,'ATL CR'!$I:$I,'ATL GA Inventory'!$B118,'ATL CR'!$L:$L,'ATL GA Inventory'!GK$3)</f>
        <v>0</v>
      </c>
      <c r="GL118" s="45">
        <f>SUMIFS('ATL RAW'!$J:$J,'ATL RAW'!$I:$I,'ATL GA Inventory'!$B118,'ATL RAW'!$L:$L,'ATL GA Inventory'!GL$3)+SUMIFS('ATL CR'!$J:$J,'ATL CR'!$I:$I,'ATL GA Inventory'!$B118,'ATL CR'!$L:$L,'ATL GA Inventory'!GL$3)</f>
        <v>0</v>
      </c>
      <c r="GM118" s="45">
        <f>SUMIFS('ATL RAW'!$J:$J,'ATL RAW'!$I:$I,'ATL GA Inventory'!$B118,'ATL RAW'!$L:$L,'ATL GA Inventory'!GM$3)+SUMIFS('ATL CR'!$J:$J,'ATL CR'!$I:$I,'ATL GA Inventory'!$B118,'ATL CR'!$L:$L,'ATL GA Inventory'!GM$3)</f>
        <v>0</v>
      </c>
      <c r="GN118" s="45">
        <f>SUMIFS('ATL RAW'!$J:$J,'ATL RAW'!$I:$I,'ATL GA Inventory'!$B118,'ATL RAW'!$L:$L,'ATL GA Inventory'!GN$3)+SUMIFS('ATL CR'!$J:$J,'ATL CR'!$I:$I,'ATL GA Inventory'!$B118,'ATL CR'!$L:$L,'ATL GA Inventory'!GN$3)</f>
        <v>0</v>
      </c>
      <c r="GO118" s="45">
        <f>SUMIFS('ATL RAW'!$J:$J,'ATL RAW'!$I:$I,'ATL GA Inventory'!$B118,'ATL RAW'!$L:$L,'ATL GA Inventory'!GO$3)+SUMIFS('ATL CR'!$J:$J,'ATL CR'!$I:$I,'ATL GA Inventory'!$B118,'ATL CR'!$L:$L,'ATL GA Inventory'!GO$3)</f>
        <v>0</v>
      </c>
      <c r="GP118" s="45">
        <f>SUMIFS('ATL RAW'!$J:$J,'ATL RAW'!$I:$I,'ATL GA Inventory'!$B118,'ATL RAW'!$L:$L,'ATL GA Inventory'!GP$3)+SUMIFS('ATL CR'!$J:$J,'ATL CR'!$I:$I,'ATL GA Inventory'!$B118,'ATL CR'!$L:$L,'ATL GA Inventory'!GP$3)</f>
        <v>0</v>
      </c>
      <c r="GQ118" s="45">
        <f>SUMIFS('ATL RAW'!$J:$J,'ATL RAW'!$I:$I,'ATL GA Inventory'!$B118,'ATL RAW'!$L:$L,'ATL GA Inventory'!GQ$3)+SUMIFS('ATL CR'!$J:$J,'ATL CR'!$I:$I,'ATL GA Inventory'!$B118,'ATL CR'!$L:$L,'ATL GA Inventory'!GQ$3)</f>
        <v>0</v>
      </c>
      <c r="GR118" s="45">
        <f>SUMIFS('ATL RAW'!$J:$J,'ATL RAW'!$I:$I,'ATL GA Inventory'!$B118,'ATL RAW'!$L:$L,'ATL GA Inventory'!GR$3)+SUMIFS('ATL CR'!$J:$J,'ATL CR'!$I:$I,'ATL GA Inventory'!$B118,'ATL CR'!$L:$L,'ATL GA Inventory'!GR$3)</f>
        <v>0</v>
      </c>
      <c r="GS118" s="45">
        <f>SUMIFS('ATL RAW'!$J:$J,'ATL RAW'!$I:$I,'ATL GA Inventory'!$B118,'ATL RAW'!$L:$L,'ATL GA Inventory'!GS$3)+SUMIFS('ATL CR'!$J:$J,'ATL CR'!$I:$I,'ATL GA Inventory'!$B118,'ATL CR'!$L:$L,'ATL GA Inventory'!GS$3)</f>
        <v>0</v>
      </c>
      <c r="GT118" s="45">
        <f>SUMIFS('ATL RAW'!$J:$J,'ATL RAW'!$I:$I,'ATL GA Inventory'!$B118,'ATL RAW'!$L:$L,'ATL GA Inventory'!GT$3)+SUMIFS('ATL CR'!$J:$J,'ATL CR'!$I:$I,'ATL GA Inventory'!$B118,'ATL CR'!$L:$L,'ATL GA Inventory'!GT$3)</f>
        <v>0</v>
      </c>
      <c r="GU118" s="45">
        <f>SUMIFS('ATL RAW'!$J:$J,'ATL RAW'!$I:$I,'ATL GA Inventory'!$B118,'ATL RAW'!$L:$L,'ATL GA Inventory'!GU$3)+SUMIFS('ATL CR'!$J:$J,'ATL CR'!$I:$I,'ATL GA Inventory'!$B118,'ATL CR'!$L:$L,'ATL GA Inventory'!GU$3)</f>
        <v>0</v>
      </c>
      <c r="GV118" s="45">
        <f>SUMIFS('ATL RAW'!$J:$J,'ATL RAW'!$I:$I,'ATL GA Inventory'!$B118,'ATL RAW'!$L:$L,'ATL GA Inventory'!GV$3)+SUMIFS('ATL CR'!$J:$J,'ATL CR'!$I:$I,'ATL GA Inventory'!$B118,'ATL CR'!$L:$L,'ATL GA Inventory'!GV$3)</f>
        <v>0</v>
      </c>
      <c r="GW118" s="45">
        <f>SUMIFS('ATL RAW'!$J:$J,'ATL RAW'!$I:$I,'ATL GA Inventory'!$B118,'ATL RAW'!$L:$L,'ATL GA Inventory'!GW$3)+SUMIFS('ATL CR'!$J:$J,'ATL CR'!$I:$I,'ATL GA Inventory'!$B118,'ATL CR'!$L:$L,'ATL GA Inventory'!GW$3)</f>
        <v>0</v>
      </c>
      <c r="GX118" s="45">
        <f>SUMIFS('ATL RAW'!$J:$J,'ATL RAW'!$I:$I,'ATL GA Inventory'!$B118,'ATL RAW'!$L:$L,'ATL GA Inventory'!GX$3)+SUMIFS('ATL CR'!$J:$J,'ATL CR'!$I:$I,'ATL GA Inventory'!$B118,'ATL CR'!$L:$L,'ATL GA Inventory'!GX$3)</f>
        <v>0</v>
      </c>
      <c r="GY118" s="45">
        <f>SUMIFS('ATL RAW'!$J:$J,'ATL RAW'!$I:$I,'ATL GA Inventory'!$B118,'ATL RAW'!$L:$L,'ATL GA Inventory'!GY$3)+SUMIFS('ATL CR'!$J:$J,'ATL CR'!$I:$I,'ATL GA Inventory'!$B118,'ATL CR'!$L:$L,'ATL GA Inventory'!GY$3)</f>
        <v>0</v>
      </c>
    </row>
    <row r="119" spans="1:207">
      <c r="A119" s="43" t="s">
        <v>8123</v>
      </c>
      <c r="B119" s="43">
        <f t="shared" si="14"/>
        <v>46211128</v>
      </c>
      <c r="C119" s="43" t="str">
        <f t="shared" si="14"/>
        <v>Q.PEAK DUO BLK G6P+</v>
      </c>
      <c r="D119" s="44" t="str">
        <f t="shared" si="14"/>
        <v>340</v>
      </c>
      <c r="E119" s="45">
        <f>SUMIFS('ATL RAW'!$J:$J,'ATL RAW'!$I:$I,'ATL GA Inventory'!$B119,'ATL RAW'!$L:$L,'ATL GA Inventory'!E$3)+SUMIFS('ATL CR'!$J:$J,'ATL CR'!$I:$I,'ATL GA Inventory'!$B119,'ATL CR'!$L:$L,'ATL GA Inventory'!E$3)</f>
        <v>0</v>
      </c>
      <c r="F119" s="45">
        <f>SUMIFS('ATL RAW'!$J:$J,'ATL RAW'!$I:$I,'ATL GA Inventory'!$B119,'ATL RAW'!$L:$L,'ATL GA Inventory'!F$3)+SUMIFS('ATL CR'!$J:$J,'ATL CR'!$I:$I,'ATL GA Inventory'!$B119,'ATL CR'!$L:$L,'ATL GA Inventory'!F$3)</f>
        <v>0</v>
      </c>
      <c r="G119" s="45">
        <f>SUMIFS('ATL RAW'!$J:$J,'ATL RAW'!$I:$I,'ATL GA Inventory'!$B119,'ATL RAW'!$L:$L,'ATL GA Inventory'!G$3)+SUMIFS('ATL CR'!$J:$J,'ATL CR'!$I:$I,'ATL GA Inventory'!$B119,'ATL CR'!$L:$L,'ATL GA Inventory'!G$3)</f>
        <v>0</v>
      </c>
      <c r="H119" s="45">
        <f>SUMIFS('ATL RAW'!$J:$J,'ATL RAW'!$I:$I,'ATL GA Inventory'!$B119,'ATL RAW'!$L:$L,'ATL GA Inventory'!H$3)+SUMIFS('ATL CR'!$J:$J,'ATL CR'!$I:$I,'ATL GA Inventory'!$B119,'ATL CR'!$L:$L,'ATL GA Inventory'!H$3)</f>
        <v>0</v>
      </c>
      <c r="I119" s="45">
        <f>SUMIFS('ATL RAW'!$J:$J,'ATL RAW'!$I:$I,'ATL GA Inventory'!$B119,'ATL RAW'!$L:$L,'ATL GA Inventory'!I$3)+SUMIFS('ATL CR'!$J:$J,'ATL CR'!$I:$I,'ATL GA Inventory'!$B119,'ATL CR'!$L:$L,'ATL GA Inventory'!I$3)</f>
        <v>0</v>
      </c>
      <c r="J119" s="45">
        <f>SUMIFS('ATL RAW'!$J:$J,'ATL RAW'!$I:$I,'ATL GA Inventory'!$B119,'ATL RAW'!$L:$L,'ATL GA Inventory'!J$3)+SUMIFS('ATL CR'!$J:$J,'ATL CR'!$I:$I,'ATL GA Inventory'!$B119,'ATL CR'!$L:$L,'ATL GA Inventory'!J$3)</f>
        <v>0</v>
      </c>
      <c r="K119" s="45">
        <f>SUMIFS('ATL RAW'!$J:$J,'ATL RAW'!$I:$I,'ATL GA Inventory'!$B119,'ATL RAW'!$L:$L,'ATL GA Inventory'!K$3)+SUMIFS('ATL CR'!$J:$J,'ATL CR'!$I:$I,'ATL GA Inventory'!$B119,'ATL CR'!$L:$L,'ATL GA Inventory'!K$3)</f>
        <v>0</v>
      </c>
      <c r="L119" s="45">
        <f>SUMIFS('ATL RAW'!$J:$J,'ATL RAW'!$I:$I,'ATL GA Inventory'!$B119,'ATL RAW'!$L:$L,'ATL GA Inventory'!L$3)+SUMIFS('ATL CR'!$J:$J,'ATL CR'!$I:$I,'ATL GA Inventory'!$B119,'ATL CR'!$L:$L,'ATL GA Inventory'!L$3)</f>
        <v>0</v>
      </c>
      <c r="M119" s="45">
        <f>SUMIFS('ATL RAW'!$J:$J,'ATL RAW'!$I:$I,'ATL GA Inventory'!$B119,'ATL RAW'!$L:$L,'ATL GA Inventory'!M$3)+SUMIFS('ATL CR'!$J:$J,'ATL CR'!$I:$I,'ATL GA Inventory'!$B119,'ATL CR'!$L:$L,'ATL GA Inventory'!M$3)</f>
        <v>0</v>
      </c>
      <c r="N119" s="45">
        <f>SUMIFS('ATL RAW'!$J:$J,'ATL RAW'!$I:$I,'ATL GA Inventory'!$B119,'ATL RAW'!$L:$L,'ATL GA Inventory'!N$3)+SUMIFS('ATL CR'!$J:$J,'ATL CR'!$I:$I,'ATL GA Inventory'!$B119,'ATL CR'!$L:$L,'ATL GA Inventory'!N$3)</f>
        <v>0</v>
      </c>
      <c r="O119" s="45">
        <f>SUMIFS('ATL RAW'!$J:$J,'ATL RAW'!$I:$I,'ATL GA Inventory'!$B119,'ATL RAW'!$L:$L,'ATL GA Inventory'!O$3)+SUMIFS('ATL CR'!$J:$J,'ATL CR'!$I:$I,'ATL GA Inventory'!$B119,'ATL CR'!$L:$L,'ATL GA Inventory'!O$3)</f>
        <v>0</v>
      </c>
      <c r="P119" s="45">
        <f>SUMIFS('ATL RAW'!$J:$J,'ATL RAW'!$I:$I,'ATL GA Inventory'!$B119,'ATL RAW'!$L:$L,'ATL GA Inventory'!P$3)+SUMIFS('ATL CR'!$J:$J,'ATL CR'!$I:$I,'ATL GA Inventory'!$B119,'ATL CR'!$L:$L,'ATL GA Inventory'!P$3)</f>
        <v>0</v>
      </c>
      <c r="Q119" s="45">
        <f>SUMIFS('ATL RAW'!$J:$J,'ATL RAW'!$I:$I,'ATL GA Inventory'!$B119,'ATL RAW'!$L:$L,'ATL GA Inventory'!Q$3)+SUMIFS('ATL CR'!$J:$J,'ATL CR'!$I:$I,'ATL GA Inventory'!$B119,'ATL CR'!$L:$L,'ATL GA Inventory'!Q$3)</f>
        <v>0</v>
      </c>
      <c r="R119" s="45">
        <f>SUMIFS('ATL RAW'!$J:$J,'ATL RAW'!$I:$I,'ATL GA Inventory'!$B119,'ATL RAW'!$L:$L,'ATL GA Inventory'!R$3)+SUMIFS('ATL CR'!$J:$J,'ATL CR'!$I:$I,'ATL GA Inventory'!$B119,'ATL CR'!$L:$L,'ATL GA Inventory'!R$3)</f>
        <v>0</v>
      </c>
      <c r="S119" s="45">
        <f>SUMIFS('ATL RAW'!$J:$J,'ATL RAW'!$I:$I,'ATL GA Inventory'!$B119,'ATL RAW'!$L:$L,'ATL GA Inventory'!S$3)+SUMIFS('ATL CR'!$J:$J,'ATL CR'!$I:$I,'ATL GA Inventory'!$B119,'ATL CR'!$L:$L,'ATL GA Inventory'!S$3)</f>
        <v>0</v>
      </c>
      <c r="T119" s="45">
        <f>SUMIFS('ATL RAW'!$J:$J,'ATL RAW'!$I:$I,'ATL GA Inventory'!$B119,'ATL RAW'!$L:$L,'ATL GA Inventory'!T$3)+SUMIFS('ATL CR'!$J:$J,'ATL CR'!$I:$I,'ATL GA Inventory'!$B119,'ATL CR'!$L:$L,'ATL GA Inventory'!T$3)</f>
        <v>0</v>
      </c>
      <c r="U119" s="45">
        <f>SUMIFS('ATL RAW'!$J:$J,'ATL RAW'!$I:$I,'ATL GA Inventory'!$B119,'ATL RAW'!$L:$L,'ATL GA Inventory'!U$3)+SUMIFS('ATL CR'!$J:$J,'ATL CR'!$I:$I,'ATL GA Inventory'!$B119,'ATL CR'!$L:$L,'ATL GA Inventory'!U$3)</f>
        <v>0</v>
      </c>
      <c r="V119" s="45">
        <f>SUMIFS('ATL RAW'!$J:$J,'ATL RAW'!$I:$I,'ATL GA Inventory'!$B119,'ATL RAW'!$L:$L,'ATL GA Inventory'!V$3)+SUMIFS('ATL CR'!$J:$J,'ATL CR'!$I:$I,'ATL GA Inventory'!$B119,'ATL CR'!$L:$L,'ATL GA Inventory'!V$3)</f>
        <v>0</v>
      </c>
      <c r="W119" s="45">
        <f>SUMIFS('ATL RAW'!$J:$J,'ATL RAW'!$I:$I,'ATL GA Inventory'!$B119,'ATL RAW'!$L:$L,'ATL GA Inventory'!W$3)+SUMIFS('ATL CR'!$J:$J,'ATL CR'!$I:$I,'ATL GA Inventory'!$B119,'ATL CR'!$L:$L,'ATL GA Inventory'!W$3)</f>
        <v>0</v>
      </c>
      <c r="X119" s="45">
        <f>SUMIFS('ATL RAW'!$J:$J,'ATL RAW'!$I:$I,'ATL GA Inventory'!$B119,'ATL RAW'!$L:$L,'ATL GA Inventory'!X$3)+SUMIFS('ATL CR'!$J:$J,'ATL CR'!$I:$I,'ATL GA Inventory'!$B119,'ATL CR'!$L:$L,'ATL GA Inventory'!X$3)</f>
        <v>0</v>
      </c>
      <c r="Y119" s="45">
        <f>SUMIFS('ATL RAW'!$J:$J,'ATL RAW'!$I:$I,'ATL GA Inventory'!$B119,'ATL RAW'!$L:$L,'ATL GA Inventory'!Y$3)+SUMIFS('ATL CR'!$J:$J,'ATL CR'!$I:$I,'ATL GA Inventory'!$B119,'ATL CR'!$L:$L,'ATL GA Inventory'!Y$3)</f>
        <v>0</v>
      </c>
      <c r="Z119" s="45">
        <f>SUMIFS('ATL RAW'!$J:$J,'ATL RAW'!$I:$I,'ATL GA Inventory'!$B119,'ATL RAW'!$L:$L,'ATL GA Inventory'!Z$3)+SUMIFS('ATL CR'!$J:$J,'ATL CR'!$I:$I,'ATL GA Inventory'!$B119,'ATL CR'!$L:$L,'ATL GA Inventory'!Z$3)</f>
        <v>0</v>
      </c>
      <c r="AA119" s="45">
        <f>SUMIFS('ATL RAW'!$J:$J,'ATL RAW'!$I:$I,'ATL GA Inventory'!$B119,'ATL RAW'!$L:$L,'ATL GA Inventory'!AA$3)+SUMIFS('ATL CR'!$J:$J,'ATL CR'!$I:$I,'ATL GA Inventory'!$B119,'ATL CR'!$L:$L,'ATL GA Inventory'!AA$3)</f>
        <v>0</v>
      </c>
      <c r="AB119" s="45">
        <f>SUMIFS('ATL RAW'!$J:$J,'ATL RAW'!$I:$I,'ATL GA Inventory'!$B119,'ATL RAW'!$L:$L,'ATL GA Inventory'!AB$3)+SUMIFS('ATL CR'!$J:$J,'ATL CR'!$I:$I,'ATL GA Inventory'!$B119,'ATL CR'!$L:$L,'ATL GA Inventory'!AB$3)</f>
        <v>0</v>
      </c>
      <c r="AC119" s="45">
        <f>SUMIFS('ATL RAW'!$J:$J,'ATL RAW'!$I:$I,'ATL GA Inventory'!$B119,'ATL RAW'!$L:$L,'ATL GA Inventory'!AC$3)+SUMIFS('ATL CR'!$J:$J,'ATL CR'!$I:$I,'ATL GA Inventory'!$B119,'ATL CR'!$L:$L,'ATL GA Inventory'!AC$3)</f>
        <v>0</v>
      </c>
      <c r="AD119" s="45">
        <f>SUMIFS('ATL RAW'!$J:$J,'ATL RAW'!$I:$I,'ATL GA Inventory'!$B119,'ATL RAW'!$L:$L,'ATL GA Inventory'!AD$3)+SUMIFS('ATL CR'!$J:$J,'ATL CR'!$I:$I,'ATL GA Inventory'!$B119,'ATL CR'!$L:$L,'ATL GA Inventory'!AD$3)</f>
        <v>0</v>
      </c>
      <c r="AE119" s="45">
        <f>SUMIFS('ATL RAW'!$J:$J,'ATL RAW'!$I:$I,'ATL GA Inventory'!$B119,'ATL RAW'!$L:$L,'ATL GA Inventory'!AE$3)+SUMIFS('ATL CR'!$J:$J,'ATL CR'!$I:$I,'ATL GA Inventory'!$B119,'ATL CR'!$L:$L,'ATL GA Inventory'!AE$3)</f>
        <v>0</v>
      </c>
      <c r="AF119" s="45">
        <f>SUMIFS('ATL RAW'!$J:$J,'ATL RAW'!$I:$I,'ATL GA Inventory'!$B119,'ATL RAW'!$L:$L,'ATL GA Inventory'!AF$3)+SUMIFS('ATL CR'!$J:$J,'ATL CR'!$I:$I,'ATL GA Inventory'!$B119,'ATL CR'!$L:$L,'ATL GA Inventory'!AF$3)</f>
        <v>0</v>
      </c>
      <c r="AG119" s="45">
        <f>SUMIFS('ATL RAW'!$J:$J,'ATL RAW'!$I:$I,'ATL GA Inventory'!$B119,'ATL RAW'!$L:$L,'ATL GA Inventory'!AG$3)+SUMIFS('ATL CR'!$J:$J,'ATL CR'!$I:$I,'ATL GA Inventory'!$B119,'ATL CR'!$L:$L,'ATL GA Inventory'!AG$3)</f>
        <v>0</v>
      </c>
      <c r="AH119" s="45">
        <f>SUMIFS('ATL RAW'!$J:$J,'ATL RAW'!$I:$I,'ATL GA Inventory'!$B119,'ATL RAW'!$L:$L,'ATL GA Inventory'!AH$3)+SUMIFS('ATL CR'!$J:$J,'ATL CR'!$I:$I,'ATL GA Inventory'!$B119,'ATL CR'!$L:$L,'ATL GA Inventory'!AH$3)</f>
        <v>0</v>
      </c>
      <c r="AI119" s="45">
        <f>SUMIFS('ATL RAW'!$J:$J,'ATL RAW'!$I:$I,'ATL GA Inventory'!$B119,'ATL RAW'!$L:$L,'ATL GA Inventory'!AI$3)+SUMIFS('ATL CR'!$J:$J,'ATL CR'!$I:$I,'ATL GA Inventory'!$B119,'ATL CR'!$L:$L,'ATL GA Inventory'!AI$3)</f>
        <v>0</v>
      </c>
      <c r="AJ119" s="45">
        <f>SUMIFS('ATL RAW'!$J:$J,'ATL RAW'!$I:$I,'ATL GA Inventory'!$B119,'ATL RAW'!$L:$L,'ATL GA Inventory'!AJ$3)+SUMIFS('ATL CR'!$J:$J,'ATL CR'!$I:$I,'ATL GA Inventory'!$B119,'ATL CR'!$L:$L,'ATL GA Inventory'!AJ$3)</f>
        <v>0</v>
      </c>
      <c r="AK119" s="45">
        <f>SUMIFS('ATL RAW'!$J:$J,'ATL RAW'!$I:$I,'ATL GA Inventory'!$B119,'ATL RAW'!$L:$L,'ATL GA Inventory'!AK$3)+SUMIFS('ATL CR'!$J:$J,'ATL CR'!$I:$I,'ATL GA Inventory'!$B119,'ATL CR'!$L:$L,'ATL GA Inventory'!AK$3)</f>
        <v>0</v>
      </c>
      <c r="AL119" s="45">
        <f>SUMIFS('ATL RAW'!$J:$J,'ATL RAW'!$I:$I,'ATL GA Inventory'!$B119,'ATL RAW'!$L:$L,'ATL GA Inventory'!AL$3)+SUMIFS('ATL CR'!$J:$J,'ATL CR'!$I:$I,'ATL GA Inventory'!$B119,'ATL CR'!$L:$L,'ATL GA Inventory'!AL$3)</f>
        <v>0</v>
      </c>
      <c r="AM119" s="45">
        <f>SUMIFS('ATL RAW'!$J:$J,'ATL RAW'!$I:$I,'ATL GA Inventory'!$B119,'ATL RAW'!$L:$L,'ATL GA Inventory'!AM$3)+SUMIFS('ATL CR'!$J:$J,'ATL CR'!$I:$I,'ATL GA Inventory'!$B119,'ATL CR'!$L:$L,'ATL GA Inventory'!AM$3)</f>
        <v>0</v>
      </c>
      <c r="AN119" s="45">
        <f>SUMIFS('ATL RAW'!$J:$J,'ATL RAW'!$I:$I,'ATL GA Inventory'!$B119,'ATL RAW'!$L:$L,'ATL GA Inventory'!AN$3)+SUMIFS('ATL CR'!$J:$J,'ATL CR'!$I:$I,'ATL GA Inventory'!$B119,'ATL CR'!$L:$L,'ATL GA Inventory'!AN$3)</f>
        <v>0</v>
      </c>
      <c r="AO119" s="45">
        <f>SUMIFS('ATL RAW'!$J:$J,'ATL RAW'!$I:$I,'ATL GA Inventory'!$B119,'ATL RAW'!$L:$L,'ATL GA Inventory'!AO$3)+SUMIFS('ATL CR'!$J:$J,'ATL CR'!$I:$I,'ATL GA Inventory'!$B119,'ATL CR'!$L:$L,'ATL GA Inventory'!AO$3)</f>
        <v>0</v>
      </c>
      <c r="AP119" s="45">
        <f>SUMIFS('ATL RAW'!$J:$J,'ATL RAW'!$I:$I,'ATL GA Inventory'!$B119,'ATL RAW'!$L:$L,'ATL GA Inventory'!AP$3)+SUMIFS('ATL CR'!$J:$J,'ATL CR'!$I:$I,'ATL GA Inventory'!$B119,'ATL CR'!$L:$L,'ATL GA Inventory'!AP$3)</f>
        <v>0</v>
      </c>
      <c r="AQ119" s="45">
        <f>SUMIFS('ATL RAW'!$J:$J,'ATL RAW'!$I:$I,'ATL GA Inventory'!$B119,'ATL RAW'!$L:$L,'ATL GA Inventory'!AQ$3)+SUMIFS('ATL CR'!$J:$J,'ATL CR'!$I:$I,'ATL GA Inventory'!$B119,'ATL CR'!$L:$L,'ATL GA Inventory'!AQ$3)</f>
        <v>0</v>
      </c>
      <c r="AR119" s="45">
        <f>SUMIFS('ATL RAW'!$J:$J,'ATL RAW'!$I:$I,'ATL GA Inventory'!$B119,'ATL RAW'!$L:$L,'ATL GA Inventory'!AR$3)+SUMIFS('ATL CR'!$J:$J,'ATL CR'!$I:$I,'ATL GA Inventory'!$B119,'ATL CR'!$L:$L,'ATL GA Inventory'!AR$3)</f>
        <v>0</v>
      </c>
      <c r="AS119" s="45">
        <f>SUMIFS('ATL RAW'!$J:$J,'ATL RAW'!$I:$I,'ATL GA Inventory'!$B119,'ATL RAW'!$L:$L,'ATL GA Inventory'!AS$3)+SUMIFS('ATL CR'!$J:$J,'ATL CR'!$I:$I,'ATL GA Inventory'!$B119,'ATL CR'!$L:$L,'ATL GA Inventory'!AS$3)</f>
        <v>0</v>
      </c>
      <c r="AT119" s="45">
        <f>SUMIFS('ATL RAW'!$J:$J,'ATL RAW'!$I:$I,'ATL GA Inventory'!$B119,'ATL RAW'!$L:$L,'ATL GA Inventory'!AT$3)+SUMIFS('ATL CR'!$J:$J,'ATL CR'!$I:$I,'ATL GA Inventory'!$B119,'ATL CR'!$L:$L,'ATL GA Inventory'!AT$3)</f>
        <v>0</v>
      </c>
      <c r="AU119" s="45">
        <f>SUMIFS('ATL RAW'!$J:$J,'ATL RAW'!$I:$I,'ATL GA Inventory'!$B119,'ATL RAW'!$L:$L,'ATL GA Inventory'!AU$3)+SUMIFS('ATL CR'!$J:$J,'ATL CR'!$I:$I,'ATL GA Inventory'!$B119,'ATL CR'!$L:$L,'ATL GA Inventory'!AU$3)</f>
        <v>0</v>
      </c>
      <c r="AV119" s="45">
        <f>SUMIFS('ATL RAW'!$J:$J,'ATL RAW'!$I:$I,'ATL GA Inventory'!$B119,'ATL RAW'!$L:$L,'ATL GA Inventory'!AV$3)+SUMIFS('ATL CR'!$J:$J,'ATL CR'!$I:$I,'ATL GA Inventory'!$B119,'ATL CR'!$L:$L,'ATL GA Inventory'!AV$3)</f>
        <v>0</v>
      </c>
      <c r="AW119" s="45">
        <f>SUMIFS('ATL RAW'!$J:$J,'ATL RAW'!$I:$I,'ATL GA Inventory'!$B119,'ATL RAW'!$L:$L,'ATL GA Inventory'!AW$3)+SUMIFS('ATL CR'!$J:$J,'ATL CR'!$I:$I,'ATL GA Inventory'!$B119,'ATL CR'!$L:$L,'ATL GA Inventory'!AW$3)</f>
        <v>0</v>
      </c>
      <c r="AX119" s="45">
        <f>SUMIFS('ATL RAW'!$J:$J,'ATL RAW'!$I:$I,'ATL GA Inventory'!$B119,'ATL RAW'!$L:$L,'ATL GA Inventory'!AX$3)+SUMIFS('ATL CR'!$J:$J,'ATL CR'!$I:$I,'ATL GA Inventory'!$B119,'ATL CR'!$L:$L,'ATL GA Inventory'!AX$3)</f>
        <v>0</v>
      </c>
      <c r="AY119" s="45">
        <f>SUMIFS('ATL RAW'!$J:$J,'ATL RAW'!$I:$I,'ATL GA Inventory'!$B119,'ATL RAW'!$L:$L,'ATL GA Inventory'!AY$3)+SUMIFS('ATL CR'!$J:$J,'ATL CR'!$I:$I,'ATL GA Inventory'!$B119,'ATL CR'!$L:$L,'ATL GA Inventory'!AY$3)</f>
        <v>0</v>
      </c>
      <c r="AZ119" s="45">
        <f>SUMIFS('ATL RAW'!$J:$J,'ATL RAW'!$I:$I,'ATL GA Inventory'!$B119,'ATL RAW'!$L:$L,'ATL GA Inventory'!AZ$3)+SUMIFS('ATL CR'!$J:$J,'ATL CR'!$I:$I,'ATL GA Inventory'!$B119,'ATL CR'!$L:$L,'ATL GA Inventory'!AZ$3)</f>
        <v>0</v>
      </c>
      <c r="BA119" s="45">
        <f>SUMIFS('ATL RAW'!$J:$J,'ATL RAW'!$I:$I,'ATL GA Inventory'!$B119,'ATL RAW'!$L:$L,'ATL GA Inventory'!BA$3)+SUMIFS('ATL CR'!$J:$J,'ATL CR'!$I:$I,'ATL GA Inventory'!$B119,'ATL CR'!$L:$L,'ATL GA Inventory'!BA$3)</f>
        <v>0</v>
      </c>
      <c r="BB119" s="45">
        <f>SUMIFS('ATL RAW'!$J:$J,'ATL RAW'!$I:$I,'ATL GA Inventory'!$B119,'ATL RAW'!$L:$L,'ATL GA Inventory'!BB$3)+SUMIFS('ATL CR'!$J:$J,'ATL CR'!$I:$I,'ATL GA Inventory'!$B119,'ATL CR'!$L:$L,'ATL GA Inventory'!BB$3)</f>
        <v>0</v>
      </c>
      <c r="BC119" s="45">
        <f>SUMIFS('ATL RAW'!$J:$J,'ATL RAW'!$I:$I,'ATL GA Inventory'!$B119,'ATL RAW'!$L:$L,'ATL GA Inventory'!BC$3)+SUMIFS('ATL CR'!$J:$J,'ATL CR'!$I:$I,'ATL GA Inventory'!$B119,'ATL CR'!$L:$L,'ATL GA Inventory'!BC$3)</f>
        <v>0</v>
      </c>
      <c r="BD119" s="45">
        <f>SUMIFS('ATL RAW'!$J:$J,'ATL RAW'!$I:$I,'ATL GA Inventory'!$B119,'ATL RAW'!$L:$L,'ATL GA Inventory'!BD$3)+SUMIFS('ATL CR'!$J:$J,'ATL CR'!$I:$I,'ATL GA Inventory'!$B119,'ATL CR'!$L:$L,'ATL GA Inventory'!BD$3)</f>
        <v>0</v>
      </c>
      <c r="BE119" s="45">
        <f>SUMIFS('ATL RAW'!$J:$J,'ATL RAW'!$I:$I,'ATL GA Inventory'!$B119,'ATL RAW'!$L:$L,'ATL GA Inventory'!BE$3)+SUMIFS('ATL CR'!$J:$J,'ATL CR'!$I:$I,'ATL GA Inventory'!$B119,'ATL CR'!$L:$L,'ATL GA Inventory'!BE$3)</f>
        <v>0</v>
      </c>
      <c r="BF119" s="45">
        <f>SUMIFS('ATL RAW'!$J:$J,'ATL RAW'!$I:$I,'ATL GA Inventory'!$B119,'ATL RAW'!$L:$L,'ATL GA Inventory'!BF$3)+SUMIFS('ATL CR'!$J:$J,'ATL CR'!$I:$I,'ATL GA Inventory'!$B119,'ATL CR'!$L:$L,'ATL GA Inventory'!BF$3)</f>
        <v>0</v>
      </c>
      <c r="BG119" s="45">
        <f>SUMIFS('ATL RAW'!$J:$J,'ATL RAW'!$I:$I,'ATL GA Inventory'!$B119,'ATL RAW'!$L:$L,'ATL GA Inventory'!BG$3)+SUMIFS('ATL CR'!$J:$J,'ATL CR'!$I:$I,'ATL GA Inventory'!$B119,'ATL CR'!$L:$L,'ATL GA Inventory'!BG$3)</f>
        <v>0</v>
      </c>
      <c r="BH119" s="45">
        <f>SUMIFS('ATL RAW'!$J:$J,'ATL RAW'!$I:$I,'ATL GA Inventory'!$B119,'ATL RAW'!$L:$L,'ATL GA Inventory'!BH$3)+SUMIFS('ATL CR'!$J:$J,'ATL CR'!$I:$I,'ATL GA Inventory'!$B119,'ATL CR'!$L:$L,'ATL GA Inventory'!BH$3)</f>
        <v>0</v>
      </c>
      <c r="BI119" s="45">
        <f>SUMIFS('ATL RAW'!$J:$J,'ATL RAW'!$I:$I,'ATL GA Inventory'!$B119,'ATL RAW'!$L:$L,'ATL GA Inventory'!BI$3)+SUMIFS('ATL CR'!$J:$J,'ATL CR'!$I:$I,'ATL GA Inventory'!$B119,'ATL CR'!$L:$L,'ATL GA Inventory'!BI$3)</f>
        <v>0</v>
      </c>
      <c r="BJ119" s="45">
        <f>SUMIFS('ATL RAW'!$J:$J,'ATL RAW'!$I:$I,'ATL GA Inventory'!$B119,'ATL RAW'!$L:$L,'ATL GA Inventory'!BJ$3)+SUMIFS('ATL CR'!$J:$J,'ATL CR'!$I:$I,'ATL GA Inventory'!$B119,'ATL CR'!$L:$L,'ATL GA Inventory'!BJ$3)</f>
        <v>0</v>
      </c>
      <c r="BK119" s="45">
        <f>SUMIFS('ATL RAW'!$J:$J,'ATL RAW'!$I:$I,'ATL GA Inventory'!$B119,'ATL RAW'!$L:$L,'ATL GA Inventory'!BK$3)+SUMIFS('ATL CR'!$J:$J,'ATL CR'!$I:$I,'ATL GA Inventory'!$B119,'ATL CR'!$L:$L,'ATL GA Inventory'!BK$3)</f>
        <v>0</v>
      </c>
      <c r="BL119" s="45">
        <f>SUMIFS('ATL RAW'!$J:$J,'ATL RAW'!$I:$I,'ATL GA Inventory'!$B119,'ATL RAW'!$L:$L,'ATL GA Inventory'!BL$3)+SUMIFS('ATL CR'!$J:$J,'ATL CR'!$I:$I,'ATL GA Inventory'!$B119,'ATL CR'!$L:$L,'ATL GA Inventory'!BL$3)</f>
        <v>0</v>
      </c>
      <c r="BM119" s="45">
        <f>SUMIFS('ATL RAW'!$J:$J,'ATL RAW'!$I:$I,'ATL GA Inventory'!$B119,'ATL RAW'!$L:$L,'ATL GA Inventory'!BM$3)+SUMIFS('ATL CR'!$J:$J,'ATL CR'!$I:$I,'ATL GA Inventory'!$B119,'ATL CR'!$L:$L,'ATL GA Inventory'!BM$3)</f>
        <v>0</v>
      </c>
      <c r="BN119" s="45">
        <f>SUMIFS('ATL RAW'!$J:$J,'ATL RAW'!$I:$I,'ATL GA Inventory'!$B119,'ATL RAW'!$L:$L,'ATL GA Inventory'!BN$3)+SUMIFS('ATL CR'!$J:$J,'ATL CR'!$I:$I,'ATL GA Inventory'!$B119,'ATL CR'!$L:$L,'ATL GA Inventory'!BN$3)</f>
        <v>0</v>
      </c>
      <c r="BO119" s="45">
        <f>SUMIFS('ATL RAW'!$J:$J,'ATL RAW'!$I:$I,'ATL GA Inventory'!$B119,'ATL RAW'!$L:$L,'ATL GA Inventory'!BO$3)+SUMIFS('ATL CR'!$J:$J,'ATL CR'!$I:$I,'ATL GA Inventory'!$B119,'ATL CR'!$L:$L,'ATL GA Inventory'!BO$3)</f>
        <v>0</v>
      </c>
      <c r="BP119" s="45">
        <f>SUMIFS('ATL RAW'!$J:$J,'ATL RAW'!$I:$I,'ATL GA Inventory'!$B119,'ATL RAW'!$L:$L,'ATL GA Inventory'!BP$3)+SUMIFS('ATL CR'!$J:$J,'ATL CR'!$I:$I,'ATL GA Inventory'!$B119,'ATL CR'!$L:$L,'ATL GA Inventory'!BP$3)</f>
        <v>0</v>
      </c>
      <c r="BQ119" s="45">
        <f>SUMIFS('ATL RAW'!$J:$J,'ATL RAW'!$I:$I,'ATL GA Inventory'!$B119,'ATL RAW'!$L:$L,'ATL GA Inventory'!BQ$3)+SUMIFS('ATL CR'!$J:$J,'ATL CR'!$I:$I,'ATL GA Inventory'!$B119,'ATL CR'!$L:$L,'ATL GA Inventory'!BQ$3)</f>
        <v>0</v>
      </c>
      <c r="BR119" s="45">
        <f>SUMIFS('ATL RAW'!$J:$J,'ATL RAW'!$I:$I,'ATL GA Inventory'!$B119,'ATL RAW'!$L:$L,'ATL GA Inventory'!BR$3)+SUMIFS('ATL CR'!$J:$J,'ATL CR'!$I:$I,'ATL GA Inventory'!$B119,'ATL CR'!$L:$L,'ATL GA Inventory'!BR$3)</f>
        <v>0</v>
      </c>
      <c r="BS119" s="45">
        <f>SUMIFS('ATL RAW'!$J:$J,'ATL RAW'!$I:$I,'ATL GA Inventory'!$B119,'ATL RAW'!$L:$L,'ATL GA Inventory'!BS$3)+SUMIFS('ATL CR'!$J:$J,'ATL CR'!$I:$I,'ATL GA Inventory'!$B119,'ATL CR'!$L:$L,'ATL GA Inventory'!BS$3)</f>
        <v>0</v>
      </c>
      <c r="BT119" s="45">
        <f>SUMIFS('ATL RAW'!$J:$J,'ATL RAW'!$I:$I,'ATL GA Inventory'!$B119,'ATL RAW'!$L:$L,'ATL GA Inventory'!BT$3)+SUMIFS('ATL CR'!$J:$J,'ATL CR'!$I:$I,'ATL GA Inventory'!$B119,'ATL CR'!$L:$L,'ATL GA Inventory'!BT$3)</f>
        <v>0</v>
      </c>
      <c r="BU119" s="45">
        <f>SUMIFS('ATL RAW'!$J:$J,'ATL RAW'!$I:$I,'ATL GA Inventory'!$B119,'ATL RAW'!$L:$L,'ATL GA Inventory'!BU$3)+SUMIFS('ATL CR'!$J:$J,'ATL CR'!$I:$I,'ATL GA Inventory'!$B119,'ATL CR'!$L:$L,'ATL GA Inventory'!BU$3)</f>
        <v>0</v>
      </c>
      <c r="BV119" s="45">
        <f>SUMIFS('ATL RAW'!$J:$J,'ATL RAW'!$I:$I,'ATL GA Inventory'!$B119,'ATL RAW'!$L:$L,'ATL GA Inventory'!BV$3)+SUMIFS('ATL CR'!$J:$J,'ATL CR'!$I:$I,'ATL GA Inventory'!$B119,'ATL CR'!$L:$L,'ATL GA Inventory'!BV$3)</f>
        <v>0</v>
      </c>
      <c r="BW119" s="45">
        <f>SUMIFS('ATL RAW'!$J:$J,'ATL RAW'!$I:$I,'ATL GA Inventory'!$B119,'ATL RAW'!$L:$L,'ATL GA Inventory'!BW$3)+SUMIFS('ATL CR'!$J:$J,'ATL CR'!$I:$I,'ATL GA Inventory'!$B119,'ATL CR'!$L:$L,'ATL GA Inventory'!BW$3)</f>
        <v>0</v>
      </c>
      <c r="BX119" s="45">
        <f>SUMIFS('ATL RAW'!$J:$J,'ATL RAW'!$I:$I,'ATL GA Inventory'!$B119,'ATL RAW'!$L:$L,'ATL GA Inventory'!BX$3)+SUMIFS('ATL CR'!$J:$J,'ATL CR'!$I:$I,'ATL GA Inventory'!$B119,'ATL CR'!$L:$L,'ATL GA Inventory'!BX$3)</f>
        <v>0</v>
      </c>
      <c r="BY119" s="45">
        <f>SUMIFS('ATL RAW'!$J:$J,'ATL RAW'!$I:$I,'ATL GA Inventory'!$B119,'ATL RAW'!$L:$L,'ATL GA Inventory'!BY$3)+SUMIFS('ATL CR'!$J:$J,'ATL CR'!$I:$I,'ATL GA Inventory'!$B119,'ATL CR'!$L:$L,'ATL GA Inventory'!BY$3)</f>
        <v>0</v>
      </c>
      <c r="BZ119" s="45">
        <f>SUMIFS('ATL RAW'!$J:$J,'ATL RAW'!$I:$I,'ATL GA Inventory'!$B119,'ATL RAW'!$L:$L,'ATL GA Inventory'!BZ$3)+SUMIFS('ATL CR'!$J:$J,'ATL CR'!$I:$I,'ATL GA Inventory'!$B119,'ATL CR'!$L:$L,'ATL GA Inventory'!BZ$3)</f>
        <v>0</v>
      </c>
      <c r="CA119" s="45">
        <f>SUMIFS('ATL RAW'!$J:$J,'ATL RAW'!$I:$I,'ATL GA Inventory'!$B119,'ATL RAW'!$L:$L,'ATL GA Inventory'!CA$3)+SUMIFS('ATL CR'!$J:$J,'ATL CR'!$I:$I,'ATL GA Inventory'!$B119,'ATL CR'!$L:$L,'ATL GA Inventory'!CA$3)</f>
        <v>0</v>
      </c>
      <c r="CB119" s="45">
        <f>SUMIFS('ATL RAW'!$J:$J,'ATL RAW'!$I:$I,'ATL GA Inventory'!$B119,'ATL RAW'!$L:$L,'ATL GA Inventory'!CB$3)+SUMIFS('ATL CR'!$J:$J,'ATL CR'!$I:$I,'ATL GA Inventory'!$B119,'ATL CR'!$L:$L,'ATL GA Inventory'!CB$3)</f>
        <v>0</v>
      </c>
      <c r="CC119" s="45">
        <f>SUMIFS('ATL RAW'!$J:$J,'ATL RAW'!$I:$I,'ATL GA Inventory'!$B119,'ATL RAW'!$L:$L,'ATL GA Inventory'!CC$3)+SUMIFS('ATL CR'!$J:$J,'ATL CR'!$I:$I,'ATL GA Inventory'!$B119,'ATL CR'!$L:$L,'ATL GA Inventory'!CC$3)</f>
        <v>0</v>
      </c>
      <c r="CD119" s="45">
        <f>SUMIFS('ATL RAW'!$J:$J,'ATL RAW'!$I:$I,'ATL GA Inventory'!$B119,'ATL RAW'!$L:$L,'ATL GA Inventory'!CD$3)+SUMIFS('ATL CR'!$J:$J,'ATL CR'!$I:$I,'ATL GA Inventory'!$B119,'ATL CR'!$L:$L,'ATL GA Inventory'!CD$3)</f>
        <v>0</v>
      </c>
      <c r="CE119" s="45">
        <f>SUMIFS('ATL RAW'!$J:$J,'ATL RAW'!$I:$I,'ATL GA Inventory'!$B119,'ATL RAW'!$L:$L,'ATL GA Inventory'!CE$3)+SUMIFS('ATL CR'!$J:$J,'ATL CR'!$I:$I,'ATL GA Inventory'!$B119,'ATL CR'!$L:$L,'ATL GA Inventory'!CE$3)</f>
        <v>0</v>
      </c>
      <c r="CF119" s="45">
        <f>SUMIFS('ATL RAW'!$J:$J,'ATL RAW'!$I:$I,'ATL GA Inventory'!$B119,'ATL RAW'!$L:$L,'ATL GA Inventory'!CF$3)+SUMIFS('ATL CR'!$J:$J,'ATL CR'!$I:$I,'ATL GA Inventory'!$B119,'ATL CR'!$L:$L,'ATL GA Inventory'!CF$3)</f>
        <v>0</v>
      </c>
      <c r="CG119" s="45">
        <f>SUMIFS('ATL RAW'!$J:$J,'ATL RAW'!$I:$I,'ATL GA Inventory'!$B119,'ATL RAW'!$L:$L,'ATL GA Inventory'!CG$3)+SUMIFS('ATL CR'!$J:$J,'ATL CR'!$I:$I,'ATL GA Inventory'!$B119,'ATL CR'!$L:$L,'ATL GA Inventory'!CG$3)</f>
        <v>0</v>
      </c>
      <c r="CH119" s="45">
        <f>SUMIFS('ATL RAW'!$J:$J,'ATL RAW'!$I:$I,'ATL GA Inventory'!$B119,'ATL RAW'!$L:$L,'ATL GA Inventory'!CH$3)+SUMIFS('ATL CR'!$J:$J,'ATL CR'!$I:$I,'ATL GA Inventory'!$B119,'ATL CR'!$L:$L,'ATL GA Inventory'!CH$3)</f>
        <v>0</v>
      </c>
      <c r="CI119" s="45">
        <f>SUMIFS('ATL RAW'!$J:$J,'ATL RAW'!$I:$I,'ATL GA Inventory'!$B119,'ATL RAW'!$L:$L,'ATL GA Inventory'!CI$3)+SUMIFS('ATL CR'!$J:$J,'ATL CR'!$I:$I,'ATL GA Inventory'!$B119,'ATL CR'!$L:$L,'ATL GA Inventory'!CI$3)</f>
        <v>0</v>
      </c>
      <c r="CJ119" s="45">
        <f>SUMIFS('ATL RAW'!$J:$J,'ATL RAW'!$I:$I,'ATL GA Inventory'!$B119,'ATL RAW'!$L:$L,'ATL GA Inventory'!CJ$3)+SUMIFS('ATL CR'!$J:$J,'ATL CR'!$I:$I,'ATL GA Inventory'!$B119,'ATL CR'!$L:$L,'ATL GA Inventory'!CJ$3)</f>
        <v>0</v>
      </c>
      <c r="CK119" s="45">
        <f>SUMIFS('ATL RAW'!$J:$J,'ATL RAW'!$I:$I,'ATL GA Inventory'!$B119,'ATL RAW'!$L:$L,'ATL GA Inventory'!CK$3)+SUMIFS('ATL CR'!$J:$J,'ATL CR'!$I:$I,'ATL GA Inventory'!$B119,'ATL CR'!$L:$L,'ATL GA Inventory'!CK$3)</f>
        <v>0</v>
      </c>
      <c r="CL119" s="45">
        <f>SUMIFS('ATL RAW'!$J:$J,'ATL RAW'!$I:$I,'ATL GA Inventory'!$B119,'ATL RAW'!$L:$L,'ATL GA Inventory'!CL$3)+SUMIFS('ATL CR'!$J:$J,'ATL CR'!$I:$I,'ATL GA Inventory'!$B119,'ATL CR'!$L:$L,'ATL GA Inventory'!CL$3)</f>
        <v>0</v>
      </c>
      <c r="CM119" s="45">
        <f>SUMIFS('ATL RAW'!$J:$J,'ATL RAW'!$I:$I,'ATL GA Inventory'!$B119,'ATL RAW'!$L:$L,'ATL GA Inventory'!CM$3)+SUMIFS('ATL CR'!$J:$J,'ATL CR'!$I:$I,'ATL GA Inventory'!$B119,'ATL CR'!$L:$L,'ATL GA Inventory'!CM$3)</f>
        <v>0</v>
      </c>
      <c r="CN119" s="45">
        <f>SUMIFS('ATL RAW'!$J:$J,'ATL RAW'!$I:$I,'ATL GA Inventory'!$B119,'ATL RAW'!$L:$L,'ATL GA Inventory'!CN$3)+SUMIFS('ATL CR'!$J:$J,'ATL CR'!$I:$I,'ATL GA Inventory'!$B119,'ATL CR'!$L:$L,'ATL GA Inventory'!CN$3)</f>
        <v>0</v>
      </c>
      <c r="CO119" s="45">
        <f>SUMIFS('ATL RAW'!$J:$J,'ATL RAW'!$I:$I,'ATL GA Inventory'!$B119,'ATL RAW'!$L:$L,'ATL GA Inventory'!CO$3)+SUMIFS('ATL CR'!$J:$J,'ATL CR'!$I:$I,'ATL GA Inventory'!$B119,'ATL CR'!$L:$L,'ATL GA Inventory'!CO$3)</f>
        <v>0</v>
      </c>
      <c r="CP119" s="45">
        <f>SUMIFS('ATL RAW'!$J:$J,'ATL RAW'!$I:$I,'ATL GA Inventory'!$B119,'ATL RAW'!$L:$L,'ATL GA Inventory'!CP$3)+SUMIFS('ATL CR'!$J:$J,'ATL CR'!$I:$I,'ATL GA Inventory'!$B119,'ATL CR'!$L:$L,'ATL GA Inventory'!CP$3)</f>
        <v>0</v>
      </c>
      <c r="CQ119" s="45">
        <f>SUMIFS('ATL RAW'!$J:$J,'ATL RAW'!$I:$I,'ATL GA Inventory'!$B119,'ATL RAW'!$L:$L,'ATL GA Inventory'!CQ$3)+SUMIFS('ATL CR'!$J:$J,'ATL CR'!$I:$I,'ATL GA Inventory'!$B119,'ATL CR'!$L:$L,'ATL GA Inventory'!CQ$3)</f>
        <v>0</v>
      </c>
      <c r="CR119" s="45">
        <f>SUMIFS('ATL RAW'!$J:$J,'ATL RAW'!$I:$I,'ATL GA Inventory'!$B119,'ATL RAW'!$L:$L,'ATL GA Inventory'!CR$3)+SUMIFS('ATL CR'!$J:$J,'ATL CR'!$I:$I,'ATL GA Inventory'!$B119,'ATL CR'!$L:$L,'ATL GA Inventory'!CR$3)</f>
        <v>0</v>
      </c>
      <c r="CS119" s="45">
        <f>SUMIFS('ATL RAW'!$J:$J,'ATL RAW'!$I:$I,'ATL GA Inventory'!$B119,'ATL RAW'!$L:$L,'ATL GA Inventory'!CS$3)+SUMIFS('ATL CR'!$J:$J,'ATL CR'!$I:$I,'ATL GA Inventory'!$B119,'ATL CR'!$L:$L,'ATL GA Inventory'!CS$3)</f>
        <v>0</v>
      </c>
      <c r="CT119" s="45">
        <f>SUMIFS('ATL RAW'!$J:$J,'ATL RAW'!$I:$I,'ATL GA Inventory'!$B119,'ATL RAW'!$L:$L,'ATL GA Inventory'!CT$3)+SUMIFS('ATL CR'!$J:$J,'ATL CR'!$I:$I,'ATL GA Inventory'!$B119,'ATL CR'!$L:$L,'ATL GA Inventory'!CT$3)</f>
        <v>0</v>
      </c>
      <c r="CU119" s="45">
        <f>SUMIFS('ATL RAW'!$J:$J,'ATL RAW'!$I:$I,'ATL GA Inventory'!$B119,'ATL RAW'!$L:$L,'ATL GA Inventory'!CU$3)+SUMIFS('ATL CR'!$J:$J,'ATL CR'!$I:$I,'ATL GA Inventory'!$B119,'ATL CR'!$L:$L,'ATL GA Inventory'!CU$3)</f>
        <v>0</v>
      </c>
      <c r="CV119" s="45">
        <f>SUMIFS('ATL RAW'!$J:$J,'ATL RAW'!$I:$I,'ATL GA Inventory'!$B119,'ATL RAW'!$L:$L,'ATL GA Inventory'!CV$3)+SUMIFS('ATL CR'!$J:$J,'ATL CR'!$I:$I,'ATL GA Inventory'!$B119,'ATL CR'!$L:$L,'ATL GA Inventory'!CV$3)</f>
        <v>0</v>
      </c>
      <c r="CW119" s="45">
        <f>SUMIFS('ATL RAW'!$J:$J,'ATL RAW'!$I:$I,'ATL GA Inventory'!$B119,'ATL RAW'!$L:$L,'ATL GA Inventory'!CW$3)+SUMIFS('ATL CR'!$J:$J,'ATL CR'!$I:$I,'ATL GA Inventory'!$B119,'ATL CR'!$L:$L,'ATL GA Inventory'!CW$3)</f>
        <v>0</v>
      </c>
      <c r="CX119" s="45">
        <f>SUMIFS('ATL RAW'!$J:$J,'ATL RAW'!$I:$I,'ATL GA Inventory'!$B119,'ATL RAW'!$L:$L,'ATL GA Inventory'!CX$3)+SUMIFS('ATL CR'!$J:$J,'ATL CR'!$I:$I,'ATL GA Inventory'!$B119,'ATL CR'!$L:$L,'ATL GA Inventory'!CX$3)</f>
        <v>0</v>
      </c>
      <c r="CY119" s="45">
        <f>SUMIFS('ATL RAW'!$J:$J,'ATL RAW'!$I:$I,'ATL GA Inventory'!$B119,'ATL RAW'!$L:$L,'ATL GA Inventory'!CY$3)+SUMIFS('ATL CR'!$J:$J,'ATL CR'!$I:$I,'ATL GA Inventory'!$B119,'ATL CR'!$L:$L,'ATL GA Inventory'!CY$3)</f>
        <v>0</v>
      </c>
      <c r="CZ119" s="45">
        <f>SUMIFS('ATL RAW'!$J:$J,'ATL RAW'!$I:$I,'ATL GA Inventory'!$B119,'ATL RAW'!$L:$L,'ATL GA Inventory'!CZ$3)+SUMIFS('ATL CR'!$J:$J,'ATL CR'!$I:$I,'ATL GA Inventory'!$B119,'ATL CR'!$L:$L,'ATL GA Inventory'!CZ$3)</f>
        <v>0</v>
      </c>
      <c r="DA119" s="45">
        <f>SUMIFS('ATL RAW'!$J:$J,'ATL RAW'!$I:$I,'ATL GA Inventory'!$B119,'ATL RAW'!$L:$L,'ATL GA Inventory'!DA$3)+SUMIFS('ATL CR'!$J:$J,'ATL CR'!$I:$I,'ATL GA Inventory'!$B119,'ATL CR'!$L:$L,'ATL GA Inventory'!DA$3)</f>
        <v>0</v>
      </c>
      <c r="DB119" s="45">
        <f>SUMIFS('ATL RAW'!$J:$J,'ATL RAW'!$I:$I,'ATL GA Inventory'!$B119,'ATL RAW'!$L:$L,'ATL GA Inventory'!DB$3)+SUMIFS('ATL CR'!$J:$J,'ATL CR'!$I:$I,'ATL GA Inventory'!$B119,'ATL CR'!$L:$L,'ATL GA Inventory'!DB$3)</f>
        <v>0</v>
      </c>
      <c r="DC119" s="45">
        <f>SUMIFS('ATL RAW'!$J:$J,'ATL RAW'!$I:$I,'ATL GA Inventory'!$B119,'ATL RAW'!$L:$L,'ATL GA Inventory'!DC$3)+SUMIFS('ATL CR'!$J:$J,'ATL CR'!$I:$I,'ATL GA Inventory'!$B119,'ATL CR'!$L:$L,'ATL GA Inventory'!DC$3)</f>
        <v>0</v>
      </c>
      <c r="DD119" s="45">
        <f>SUMIFS('ATL RAW'!$J:$J,'ATL RAW'!$I:$I,'ATL GA Inventory'!$B119,'ATL RAW'!$L:$L,'ATL GA Inventory'!DD$3)+SUMIFS('ATL CR'!$J:$J,'ATL CR'!$I:$I,'ATL GA Inventory'!$B119,'ATL CR'!$L:$L,'ATL GA Inventory'!DD$3)</f>
        <v>0</v>
      </c>
      <c r="DE119" s="45">
        <f>SUMIFS('ATL RAW'!$J:$J,'ATL RAW'!$I:$I,'ATL GA Inventory'!$B119,'ATL RAW'!$L:$L,'ATL GA Inventory'!DE$3)+SUMIFS('ATL CR'!$J:$J,'ATL CR'!$I:$I,'ATL GA Inventory'!$B119,'ATL CR'!$L:$L,'ATL GA Inventory'!DE$3)</f>
        <v>0</v>
      </c>
      <c r="DF119" s="45">
        <f>SUMIFS('ATL RAW'!$J:$J,'ATL RAW'!$I:$I,'ATL GA Inventory'!$B119,'ATL RAW'!$L:$L,'ATL GA Inventory'!DF$3)+SUMIFS('ATL CR'!$J:$J,'ATL CR'!$I:$I,'ATL GA Inventory'!$B119,'ATL CR'!$L:$L,'ATL GA Inventory'!DF$3)</f>
        <v>0</v>
      </c>
      <c r="DG119" s="45">
        <f>SUMIFS('ATL RAW'!$J:$J,'ATL RAW'!$I:$I,'ATL GA Inventory'!$B119,'ATL RAW'!$L:$L,'ATL GA Inventory'!DG$3)+SUMIFS('ATL CR'!$J:$J,'ATL CR'!$I:$I,'ATL GA Inventory'!$B119,'ATL CR'!$L:$L,'ATL GA Inventory'!DG$3)</f>
        <v>0</v>
      </c>
      <c r="DH119" s="45">
        <f>SUMIFS('ATL RAW'!$J:$J,'ATL RAW'!$I:$I,'ATL GA Inventory'!$B119,'ATL RAW'!$L:$L,'ATL GA Inventory'!DH$3)+SUMIFS('ATL CR'!$J:$J,'ATL CR'!$I:$I,'ATL GA Inventory'!$B119,'ATL CR'!$L:$L,'ATL GA Inventory'!DH$3)</f>
        <v>0</v>
      </c>
      <c r="DI119" s="45">
        <f>SUMIFS('ATL RAW'!$J:$J,'ATL RAW'!$I:$I,'ATL GA Inventory'!$B119,'ATL RAW'!$L:$L,'ATL GA Inventory'!DI$3)+SUMIFS('ATL CR'!$J:$J,'ATL CR'!$I:$I,'ATL GA Inventory'!$B119,'ATL CR'!$L:$L,'ATL GA Inventory'!DI$3)</f>
        <v>0</v>
      </c>
      <c r="DJ119" s="45">
        <f>SUMIFS('ATL RAW'!$J:$J,'ATL RAW'!$I:$I,'ATL GA Inventory'!$B119,'ATL RAW'!$L:$L,'ATL GA Inventory'!DJ$3)+SUMIFS('ATL CR'!$J:$J,'ATL CR'!$I:$I,'ATL GA Inventory'!$B119,'ATL CR'!$L:$L,'ATL GA Inventory'!DJ$3)</f>
        <v>0</v>
      </c>
      <c r="DK119" s="45">
        <f>SUMIFS('ATL RAW'!$J:$J,'ATL RAW'!$I:$I,'ATL GA Inventory'!$B119,'ATL RAW'!$L:$L,'ATL GA Inventory'!DK$3)+SUMIFS('ATL CR'!$J:$J,'ATL CR'!$I:$I,'ATL GA Inventory'!$B119,'ATL CR'!$L:$L,'ATL GA Inventory'!DK$3)</f>
        <v>0</v>
      </c>
      <c r="DL119" s="45">
        <f>SUMIFS('ATL RAW'!$J:$J,'ATL RAW'!$I:$I,'ATL GA Inventory'!$B119,'ATL RAW'!$L:$L,'ATL GA Inventory'!DL$3)+SUMIFS('ATL CR'!$J:$J,'ATL CR'!$I:$I,'ATL GA Inventory'!$B119,'ATL CR'!$L:$L,'ATL GA Inventory'!DL$3)</f>
        <v>0</v>
      </c>
      <c r="DM119" s="45">
        <f>SUMIFS('ATL RAW'!$J:$J,'ATL RAW'!$I:$I,'ATL GA Inventory'!$B119,'ATL RAW'!$L:$L,'ATL GA Inventory'!DM$3)+SUMIFS('ATL CR'!$J:$J,'ATL CR'!$I:$I,'ATL GA Inventory'!$B119,'ATL CR'!$L:$L,'ATL GA Inventory'!DM$3)</f>
        <v>0</v>
      </c>
      <c r="DN119" s="45">
        <f>SUMIFS('ATL RAW'!$J:$J,'ATL RAW'!$I:$I,'ATL GA Inventory'!$B119,'ATL RAW'!$L:$L,'ATL GA Inventory'!DN$3)+SUMIFS('ATL CR'!$J:$J,'ATL CR'!$I:$I,'ATL GA Inventory'!$B119,'ATL CR'!$L:$L,'ATL GA Inventory'!DN$3)</f>
        <v>0</v>
      </c>
      <c r="DO119" s="45">
        <f>SUMIFS('ATL RAW'!$J:$J,'ATL RAW'!$I:$I,'ATL GA Inventory'!$B119,'ATL RAW'!$L:$L,'ATL GA Inventory'!DO$3)+SUMIFS('ATL CR'!$J:$J,'ATL CR'!$I:$I,'ATL GA Inventory'!$B119,'ATL CR'!$L:$L,'ATL GA Inventory'!DO$3)</f>
        <v>0</v>
      </c>
      <c r="DP119" s="45">
        <f>SUMIFS('ATL RAW'!$J:$J,'ATL RAW'!$I:$I,'ATL GA Inventory'!$B119,'ATL RAW'!$L:$L,'ATL GA Inventory'!DP$3)+SUMIFS('ATL CR'!$J:$J,'ATL CR'!$I:$I,'ATL GA Inventory'!$B119,'ATL CR'!$L:$L,'ATL GA Inventory'!DP$3)</f>
        <v>0</v>
      </c>
      <c r="DQ119" s="45">
        <f>SUMIFS('ATL RAW'!$J:$J,'ATL RAW'!$I:$I,'ATL GA Inventory'!$B119,'ATL RAW'!$L:$L,'ATL GA Inventory'!DQ$3)+SUMIFS('ATL CR'!$J:$J,'ATL CR'!$I:$I,'ATL GA Inventory'!$B119,'ATL CR'!$L:$L,'ATL GA Inventory'!DQ$3)</f>
        <v>0</v>
      </c>
      <c r="DR119" s="45">
        <f>SUMIFS('ATL RAW'!$J:$J,'ATL RAW'!$I:$I,'ATL GA Inventory'!$B119,'ATL RAW'!$L:$L,'ATL GA Inventory'!DR$3)+SUMIFS('ATL CR'!$J:$J,'ATL CR'!$I:$I,'ATL GA Inventory'!$B119,'ATL CR'!$L:$L,'ATL GA Inventory'!DR$3)</f>
        <v>0</v>
      </c>
      <c r="DS119" s="45">
        <f>SUMIFS('ATL RAW'!$J:$J,'ATL RAW'!$I:$I,'ATL GA Inventory'!$B119,'ATL RAW'!$L:$L,'ATL GA Inventory'!DS$3)+SUMIFS('ATL CR'!$J:$J,'ATL CR'!$I:$I,'ATL GA Inventory'!$B119,'ATL CR'!$L:$L,'ATL GA Inventory'!DS$3)</f>
        <v>0</v>
      </c>
      <c r="DT119" s="45">
        <f>SUMIFS('ATL RAW'!$J:$J,'ATL RAW'!$I:$I,'ATL GA Inventory'!$B119,'ATL RAW'!$L:$L,'ATL GA Inventory'!DT$3)+SUMIFS('ATL CR'!$J:$J,'ATL CR'!$I:$I,'ATL GA Inventory'!$B119,'ATL CR'!$L:$L,'ATL GA Inventory'!DT$3)</f>
        <v>0</v>
      </c>
      <c r="DU119" s="45">
        <f>SUMIFS('ATL RAW'!$J:$J,'ATL RAW'!$I:$I,'ATL GA Inventory'!$B119,'ATL RAW'!$L:$L,'ATL GA Inventory'!DU$3)+SUMIFS('ATL CR'!$J:$J,'ATL CR'!$I:$I,'ATL GA Inventory'!$B119,'ATL CR'!$L:$L,'ATL GA Inventory'!DU$3)</f>
        <v>0</v>
      </c>
      <c r="DV119" s="45">
        <f>SUMIFS('ATL RAW'!$J:$J,'ATL RAW'!$I:$I,'ATL GA Inventory'!$B119,'ATL RAW'!$L:$L,'ATL GA Inventory'!DV$3)+SUMIFS('ATL CR'!$J:$J,'ATL CR'!$I:$I,'ATL GA Inventory'!$B119,'ATL CR'!$L:$L,'ATL GA Inventory'!DV$3)</f>
        <v>0</v>
      </c>
      <c r="DW119" s="45">
        <f>SUMIFS('ATL RAW'!$J:$J,'ATL RAW'!$I:$I,'ATL GA Inventory'!$B119,'ATL RAW'!$L:$L,'ATL GA Inventory'!DW$3)+SUMIFS('ATL CR'!$J:$J,'ATL CR'!$I:$I,'ATL GA Inventory'!$B119,'ATL CR'!$L:$L,'ATL GA Inventory'!DW$3)</f>
        <v>0</v>
      </c>
      <c r="DX119" s="45">
        <f>SUMIFS('ATL RAW'!$J:$J,'ATL RAW'!$I:$I,'ATL GA Inventory'!$B119,'ATL RAW'!$L:$L,'ATL GA Inventory'!DX$3)+SUMIFS('ATL CR'!$J:$J,'ATL CR'!$I:$I,'ATL GA Inventory'!$B119,'ATL CR'!$L:$L,'ATL GA Inventory'!DX$3)</f>
        <v>0</v>
      </c>
      <c r="DY119" s="45">
        <f>SUMIFS('ATL RAW'!$J:$J,'ATL RAW'!$I:$I,'ATL GA Inventory'!$B119,'ATL RAW'!$L:$L,'ATL GA Inventory'!DY$3)+SUMIFS('ATL CR'!$J:$J,'ATL CR'!$I:$I,'ATL GA Inventory'!$B119,'ATL CR'!$L:$L,'ATL GA Inventory'!DY$3)</f>
        <v>0</v>
      </c>
      <c r="DZ119" s="45">
        <f>SUMIFS('ATL RAW'!$J:$J,'ATL RAW'!$I:$I,'ATL GA Inventory'!$B119,'ATL RAW'!$L:$L,'ATL GA Inventory'!DZ$3)+SUMIFS('ATL CR'!$J:$J,'ATL CR'!$I:$I,'ATL GA Inventory'!$B119,'ATL CR'!$L:$L,'ATL GA Inventory'!DZ$3)</f>
        <v>0</v>
      </c>
      <c r="EA119" s="45">
        <f>SUMIFS('ATL RAW'!$J:$J,'ATL RAW'!$I:$I,'ATL GA Inventory'!$B119,'ATL RAW'!$L:$L,'ATL GA Inventory'!EA$3)+SUMIFS('ATL CR'!$J:$J,'ATL CR'!$I:$I,'ATL GA Inventory'!$B119,'ATL CR'!$L:$L,'ATL GA Inventory'!EA$3)</f>
        <v>0</v>
      </c>
      <c r="EB119" s="45">
        <f>SUMIFS('ATL RAW'!$J:$J,'ATL RAW'!$I:$I,'ATL GA Inventory'!$B119,'ATL RAW'!$L:$L,'ATL GA Inventory'!EB$3)+SUMIFS('ATL CR'!$J:$J,'ATL CR'!$I:$I,'ATL GA Inventory'!$B119,'ATL CR'!$L:$L,'ATL GA Inventory'!EB$3)</f>
        <v>0</v>
      </c>
      <c r="EC119" s="45">
        <f>SUMIFS('ATL RAW'!$J:$J,'ATL RAW'!$I:$I,'ATL GA Inventory'!$B119,'ATL RAW'!$L:$L,'ATL GA Inventory'!EC$3)+SUMIFS('ATL CR'!$J:$J,'ATL CR'!$I:$I,'ATL GA Inventory'!$B119,'ATL CR'!$L:$L,'ATL GA Inventory'!EC$3)</f>
        <v>0</v>
      </c>
      <c r="ED119" s="45">
        <f>SUMIFS('ATL RAW'!$J:$J,'ATL RAW'!$I:$I,'ATL GA Inventory'!$B119,'ATL RAW'!$L:$L,'ATL GA Inventory'!ED$3)+SUMIFS('ATL CR'!$J:$J,'ATL CR'!$I:$I,'ATL GA Inventory'!$B119,'ATL CR'!$L:$L,'ATL GA Inventory'!ED$3)</f>
        <v>0</v>
      </c>
      <c r="EE119" s="45">
        <f>SUMIFS('ATL RAW'!$J:$J,'ATL RAW'!$I:$I,'ATL GA Inventory'!$B119,'ATL RAW'!$L:$L,'ATL GA Inventory'!EE$3)+SUMIFS('ATL CR'!$J:$J,'ATL CR'!$I:$I,'ATL GA Inventory'!$B119,'ATL CR'!$L:$L,'ATL GA Inventory'!EE$3)</f>
        <v>0</v>
      </c>
      <c r="EF119" s="45">
        <f>SUMIFS('ATL RAW'!$J:$J,'ATL RAW'!$I:$I,'ATL GA Inventory'!$B119,'ATL RAW'!$L:$L,'ATL GA Inventory'!EF$3)+SUMIFS('ATL CR'!$J:$J,'ATL CR'!$I:$I,'ATL GA Inventory'!$B119,'ATL CR'!$L:$L,'ATL GA Inventory'!EF$3)</f>
        <v>0</v>
      </c>
      <c r="EG119" s="45">
        <f>SUMIFS('ATL RAW'!$J:$J,'ATL RAW'!$I:$I,'ATL GA Inventory'!$B119,'ATL RAW'!$L:$L,'ATL GA Inventory'!EG$3)+SUMIFS('ATL CR'!$J:$J,'ATL CR'!$I:$I,'ATL GA Inventory'!$B119,'ATL CR'!$L:$L,'ATL GA Inventory'!EG$3)</f>
        <v>0</v>
      </c>
      <c r="EH119" s="45">
        <f>SUMIFS('ATL RAW'!$J:$J,'ATL RAW'!$I:$I,'ATL GA Inventory'!$B119,'ATL RAW'!$L:$L,'ATL GA Inventory'!EH$3)+SUMIFS('ATL CR'!$J:$J,'ATL CR'!$I:$I,'ATL GA Inventory'!$B119,'ATL CR'!$L:$L,'ATL GA Inventory'!EH$3)</f>
        <v>0</v>
      </c>
      <c r="EI119" s="45">
        <f>SUMIFS('ATL RAW'!$J:$J,'ATL RAW'!$I:$I,'ATL GA Inventory'!$B119,'ATL RAW'!$L:$L,'ATL GA Inventory'!EI$3)+SUMIFS('ATL CR'!$J:$J,'ATL CR'!$I:$I,'ATL GA Inventory'!$B119,'ATL CR'!$L:$L,'ATL GA Inventory'!EI$3)</f>
        <v>0</v>
      </c>
      <c r="EJ119" s="45">
        <f>SUMIFS('ATL RAW'!$J:$J,'ATL RAW'!$I:$I,'ATL GA Inventory'!$B119,'ATL RAW'!$L:$L,'ATL GA Inventory'!EJ$3)+SUMIFS('ATL CR'!$J:$J,'ATL CR'!$I:$I,'ATL GA Inventory'!$B119,'ATL CR'!$L:$L,'ATL GA Inventory'!EJ$3)</f>
        <v>0</v>
      </c>
      <c r="EK119" s="45">
        <f>SUMIFS('ATL RAW'!$J:$J,'ATL RAW'!$I:$I,'ATL GA Inventory'!$B119,'ATL RAW'!$L:$L,'ATL GA Inventory'!EK$3)+SUMIFS('ATL CR'!$J:$J,'ATL CR'!$I:$I,'ATL GA Inventory'!$B119,'ATL CR'!$L:$L,'ATL GA Inventory'!EK$3)</f>
        <v>0</v>
      </c>
      <c r="EL119" s="45">
        <f>SUMIFS('ATL RAW'!$J:$J,'ATL RAW'!$I:$I,'ATL GA Inventory'!$B119,'ATL RAW'!$L:$L,'ATL GA Inventory'!EL$3)+SUMIFS('ATL CR'!$J:$J,'ATL CR'!$I:$I,'ATL GA Inventory'!$B119,'ATL CR'!$L:$L,'ATL GA Inventory'!EL$3)</f>
        <v>0</v>
      </c>
      <c r="EM119" s="45">
        <f>SUMIFS('ATL RAW'!$J:$J,'ATL RAW'!$I:$I,'ATL GA Inventory'!$B119,'ATL RAW'!$L:$L,'ATL GA Inventory'!EM$3)+SUMIFS('ATL CR'!$J:$J,'ATL CR'!$I:$I,'ATL GA Inventory'!$B119,'ATL CR'!$L:$L,'ATL GA Inventory'!EM$3)</f>
        <v>0</v>
      </c>
      <c r="EN119" s="45">
        <f>SUMIFS('ATL RAW'!$J:$J,'ATL RAW'!$I:$I,'ATL GA Inventory'!$B119,'ATL RAW'!$L:$L,'ATL GA Inventory'!EN$3)+SUMIFS('ATL CR'!$J:$J,'ATL CR'!$I:$I,'ATL GA Inventory'!$B119,'ATL CR'!$L:$L,'ATL GA Inventory'!EN$3)</f>
        <v>0</v>
      </c>
      <c r="EO119" s="45">
        <f>SUMIFS('ATL RAW'!$J:$J,'ATL RAW'!$I:$I,'ATL GA Inventory'!$B119,'ATL RAW'!$L:$L,'ATL GA Inventory'!EO$3)+SUMIFS('ATL CR'!$J:$J,'ATL CR'!$I:$I,'ATL GA Inventory'!$B119,'ATL CR'!$L:$L,'ATL GA Inventory'!EO$3)</f>
        <v>0</v>
      </c>
      <c r="EP119" s="45">
        <f>SUMIFS('ATL RAW'!$J:$J,'ATL RAW'!$I:$I,'ATL GA Inventory'!$B119,'ATL RAW'!$L:$L,'ATL GA Inventory'!EP$3)+SUMIFS('ATL CR'!$J:$J,'ATL CR'!$I:$I,'ATL GA Inventory'!$B119,'ATL CR'!$L:$L,'ATL GA Inventory'!EP$3)</f>
        <v>0</v>
      </c>
      <c r="EQ119" s="45">
        <f>SUMIFS('ATL RAW'!$J:$J,'ATL RAW'!$I:$I,'ATL GA Inventory'!$B119,'ATL RAW'!$L:$L,'ATL GA Inventory'!EQ$3)+SUMIFS('ATL CR'!$J:$J,'ATL CR'!$I:$I,'ATL GA Inventory'!$B119,'ATL CR'!$L:$L,'ATL GA Inventory'!EQ$3)</f>
        <v>0</v>
      </c>
      <c r="ER119" s="45">
        <f>SUMIFS('ATL RAW'!$J:$J,'ATL RAW'!$I:$I,'ATL GA Inventory'!$B119,'ATL RAW'!$L:$L,'ATL GA Inventory'!ER$3)+SUMIFS('ATL CR'!$J:$J,'ATL CR'!$I:$I,'ATL GA Inventory'!$B119,'ATL CR'!$L:$L,'ATL GA Inventory'!ER$3)</f>
        <v>0</v>
      </c>
      <c r="ES119" s="45">
        <f>SUMIFS('ATL RAW'!$J:$J,'ATL RAW'!$I:$I,'ATL GA Inventory'!$B119,'ATL RAW'!$L:$L,'ATL GA Inventory'!ES$3)+SUMIFS('ATL CR'!$J:$J,'ATL CR'!$I:$I,'ATL GA Inventory'!$B119,'ATL CR'!$L:$L,'ATL GA Inventory'!ES$3)</f>
        <v>0</v>
      </c>
      <c r="ET119" s="45">
        <f>SUMIFS('ATL RAW'!$J:$J,'ATL RAW'!$I:$I,'ATL GA Inventory'!$B119,'ATL RAW'!$L:$L,'ATL GA Inventory'!ET$3)+SUMIFS('ATL CR'!$J:$J,'ATL CR'!$I:$I,'ATL GA Inventory'!$B119,'ATL CR'!$L:$L,'ATL GA Inventory'!ET$3)</f>
        <v>0</v>
      </c>
      <c r="EU119" s="45">
        <f>SUMIFS('ATL RAW'!$J:$J,'ATL RAW'!$I:$I,'ATL GA Inventory'!$B119,'ATL RAW'!$L:$L,'ATL GA Inventory'!EU$3)+SUMIFS('ATL CR'!$J:$J,'ATL CR'!$I:$I,'ATL GA Inventory'!$B119,'ATL CR'!$L:$L,'ATL GA Inventory'!EU$3)</f>
        <v>0</v>
      </c>
      <c r="EV119" s="45">
        <f>SUMIFS('ATL RAW'!$J:$J,'ATL RAW'!$I:$I,'ATL GA Inventory'!$B119,'ATL RAW'!$L:$L,'ATL GA Inventory'!EV$3)+SUMIFS('ATL CR'!$J:$J,'ATL CR'!$I:$I,'ATL GA Inventory'!$B119,'ATL CR'!$L:$L,'ATL GA Inventory'!EV$3)</f>
        <v>0</v>
      </c>
      <c r="EW119" s="45">
        <f>SUMIFS('ATL RAW'!$J:$J,'ATL RAW'!$I:$I,'ATL GA Inventory'!$B119,'ATL RAW'!$L:$L,'ATL GA Inventory'!EW$3)+SUMIFS('ATL CR'!$J:$J,'ATL CR'!$I:$I,'ATL GA Inventory'!$B119,'ATL CR'!$L:$L,'ATL GA Inventory'!EW$3)</f>
        <v>0</v>
      </c>
      <c r="EX119" s="45">
        <f>SUMIFS('ATL RAW'!$J:$J,'ATL RAW'!$I:$I,'ATL GA Inventory'!$B119,'ATL RAW'!$L:$L,'ATL GA Inventory'!EX$3)+SUMIFS('ATL CR'!$J:$J,'ATL CR'!$I:$I,'ATL GA Inventory'!$B119,'ATL CR'!$L:$L,'ATL GA Inventory'!EX$3)</f>
        <v>0</v>
      </c>
      <c r="EY119" s="45">
        <f>SUMIFS('ATL RAW'!$J:$J,'ATL RAW'!$I:$I,'ATL GA Inventory'!$B119,'ATL RAW'!$L:$L,'ATL GA Inventory'!EY$3)+SUMIFS('ATL CR'!$J:$J,'ATL CR'!$I:$I,'ATL GA Inventory'!$B119,'ATL CR'!$L:$L,'ATL GA Inventory'!EY$3)</f>
        <v>0</v>
      </c>
      <c r="EZ119" s="45">
        <f>SUMIFS('ATL RAW'!$J:$J,'ATL RAW'!$I:$I,'ATL GA Inventory'!$B119,'ATL RAW'!$L:$L,'ATL GA Inventory'!EZ$3)+SUMIFS('ATL CR'!$J:$J,'ATL CR'!$I:$I,'ATL GA Inventory'!$B119,'ATL CR'!$L:$L,'ATL GA Inventory'!EZ$3)</f>
        <v>0</v>
      </c>
      <c r="FA119" s="45">
        <f>SUMIFS('ATL RAW'!$J:$J,'ATL RAW'!$I:$I,'ATL GA Inventory'!$B119,'ATL RAW'!$L:$L,'ATL GA Inventory'!FA$3)+SUMIFS('ATL CR'!$J:$J,'ATL CR'!$I:$I,'ATL GA Inventory'!$B119,'ATL CR'!$L:$L,'ATL GA Inventory'!FA$3)</f>
        <v>0</v>
      </c>
      <c r="FB119" s="45">
        <f>SUMIFS('ATL RAW'!$J:$J,'ATL RAW'!$I:$I,'ATL GA Inventory'!$B119,'ATL RAW'!$L:$L,'ATL GA Inventory'!FB$3)+SUMIFS('ATL CR'!$J:$J,'ATL CR'!$I:$I,'ATL GA Inventory'!$B119,'ATL CR'!$L:$L,'ATL GA Inventory'!FB$3)</f>
        <v>0</v>
      </c>
      <c r="FC119" s="45">
        <f>SUMIFS('ATL RAW'!$J:$J,'ATL RAW'!$I:$I,'ATL GA Inventory'!$B119,'ATL RAW'!$L:$L,'ATL GA Inventory'!FC$3)+SUMIFS('ATL CR'!$J:$J,'ATL CR'!$I:$I,'ATL GA Inventory'!$B119,'ATL CR'!$L:$L,'ATL GA Inventory'!FC$3)</f>
        <v>0</v>
      </c>
      <c r="FD119" s="45">
        <f>SUMIFS('ATL RAW'!$J:$J,'ATL RAW'!$I:$I,'ATL GA Inventory'!$B119,'ATL RAW'!$L:$L,'ATL GA Inventory'!FD$3)+SUMIFS('ATL CR'!$J:$J,'ATL CR'!$I:$I,'ATL GA Inventory'!$B119,'ATL CR'!$L:$L,'ATL GA Inventory'!FD$3)</f>
        <v>0</v>
      </c>
      <c r="FE119" s="45">
        <f>SUMIFS('ATL RAW'!$J:$J,'ATL RAW'!$I:$I,'ATL GA Inventory'!$B119,'ATL RAW'!$L:$L,'ATL GA Inventory'!FE$3)+SUMIFS('ATL CR'!$J:$J,'ATL CR'!$I:$I,'ATL GA Inventory'!$B119,'ATL CR'!$L:$L,'ATL GA Inventory'!FE$3)</f>
        <v>0</v>
      </c>
      <c r="FF119" s="45">
        <f>SUMIFS('ATL RAW'!$J:$J,'ATL RAW'!$I:$I,'ATL GA Inventory'!$B119,'ATL RAW'!$L:$L,'ATL GA Inventory'!FF$3)+SUMIFS('ATL CR'!$J:$J,'ATL CR'!$I:$I,'ATL GA Inventory'!$B119,'ATL CR'!$L:$L,'ATL GA Inventory'!FF$3)</f>
        <v>0</v>
      </c>
      <c r="FG119" s="45">
        <f>SUMIFS('ATL RAW'!$J:$J,'ATL RAW'!$I:$I,'ATL GA Inventory'!$B119,'ATL RAW'!$L:$L,'ATL GA Inventory'!FG$3)+SUMIFS('ATL CR'!$J:$J,'ATL CR'!$I:$I,'ATL GA Inventory'!$B119,'ATL CR'!$L:$L,'ATL GA Inventory'!FG$3)</f>
        <v>0</v>
      </c>
      <c r="FH119" s="45">
        <f>SUMIFS('ATL RAW'!$J:$J,'ATL RAW'!$I:$I,'ATL GA Inventory'!$B119,'ATL RAW'!$L:$L,'ATL GA Inventory'!FH$3)+SUMIFS('ATL CR'!$J:$J,'ATL CR'!$I:$I,'ATL GA Inventory'!$B119,'ATL CR'!$L:$L,'ATL GA Inventory'!FH$3)</f>
        <v>0</v>
      </c>
      <c r="FI119" s="45">
        <f>SUMIFS('ATL RAW'!$J:$J,'ATL RAW'!$I:$I,'ATL GA Inventory'!$B119,'ATL RAW'!$L:$L,'ATL GA Inventory'!FI$3)+SUMIFS('ATL CR'!$J:$J,'ATL CR'!$I:$I,'ATL GA Inventory'!$B119,'ATL CR'!$L:$L,'ATL GA Inventory'!FI$3)</f>
        <v>0</v>
      </c>
      <c r="FJ119" s="45">
        <f>SUMIFS('ATL RAW'!$J:$J,'ATL RAW'!$I:$I,'ATL GA Inventory'!$B119,'ATL RAW'!$L:$L,'ATL GA Inventory'!FJ$3)+SUMIFS('ATL CR'!$J:$J,'ATL CR'!$I:$I,'ATL GA Inventory'!$B119,'ATL CR'!$L:$L,'ATL GA Inventory'!FJ$3)</f>
        <v>0</v>
      </c>
      <c r="FK119" s="45">
        <f>SUMIFS('ATL RAW'!$J:$J,'ATL RAW'!$I:$I,'ATL GA Inventory'!$B119,'ATL RAW'!$L:$L,'ATL GA Inventory'!FK$3)+SUMIFS('ATL CR'!$J:$J,'ATL CR'!$I:$I,'ATL GA Inventory'!$B119,'ATL CR'!$L:$L,'ATL GA Inventory'!FK$3)</f>
        <v>0</v>
      </c>
      <c r="FL119" s="45">
        <f>SUMIFS('ATL RAW'!$J:$J,'ATL RAW'!$I:$I,'ATL GA Inventory'!$B119,'ATL RAW'!$L:$L,'ATL GA Inventory'!FL$3)+SUMIFS('ATL CR'!$J:$J,'ATL CR'!$I:$I,'ATL GA Inventory'!$B119,'ATL CR'!$L:$L,'ATL GA Inventory'!FL$3)</f>
        <v>0</v>
      </c>
      <c r="FM119" s="45">
        <f>SUMIFS('ATL RAW'!$J:$J,'ATL RAW'!$I:$I,'ATL GA Inventory'!$B119,'ATL RAW'!$L:$L,'ATL GA Inventory'!FM$3)+SUMIFS('ATL CR'!$J:$J,'ATL CR'!$I:$I,'ATL GA Inventory'!$B119,'ATL CR'!$L:$L,'ATL GA Inventory'!FM$3)</f>
        <v>0</v>
      </c>
      <c r="FN119" s="45">
        <f>SUMIFS('ATL RAW'!$J:$J,'ATL RAW'!$I:$I,'ATL GA Inventory'!$B119,'ATL RAW'!$L:$L,'ATL GA Inventory'!FN$3)+SUMIFS('ATL CR'!$J:$J,'ATL CR'!$I:$I,'ATL GA Inventory'!$B119,'ATL CR'!$L:$L,'ATL GA Inventory'!FN$3)</f>
        <v>0</v>
      </c>
      <c r="FO119" s="45">
        <f>SUMIFS('ATL RAW'!$J:$J,'ATL RAW'!$I:$I,'ATL GA Inventory'!$B119,'ATL RAW'!$L:$L,'ATL GA Inventory'!FO$3)+SUMIFS('ATL CR'!$J:$J,'ATL CR'!$I:$I,'ATL GA Inventory'!$B119,'ATL CR'!$L:$L,'ATL GA Inventory'!FO$3)</f>
        <v>0</v>
      </c>
      <c r="FP119" s="45">
        <f>SUMIFS('ATL RAW'!$J:$J,'ATL RAW'!$I:$I,'ATL GA Inventory'!$B119,'ATL RAW'!$L:$L,'ATL GA Inventory'!FP$3)+SUMIFS('ATL CR'!$J:$J,'ATL CR'!$I:$I,'ATL GA Inventory'!$B119,'ATL CR'!$L:$L,'ATL GA Inventory'!FP$3)</f>
        <v>0</v>
      </c>
      <c r="FQ119" s="45">
        <f>SUMIFS('ATL RAW'!$J:$J,'ATL RAW'!$I:$I,'ATL GA Inventory'!$B119,'ATL RAW'!$L:$L,'ATL GA Inventory'!FQ$3)+SUMIFS('ATL CR'!$J:$J,'ATL CR'!$I:$I,'ATL GA Inventory'!$B119,'ATL CR'!$L:$L,'ATL GA Inventory'!FQ$3)</f>
        <v>0</v>
      </c>
      <c r="FR119" s="45">
        <f>SUMIFS('ATL RAW'!$J:$J,'ATL RAW'!$I:$I,'ATL GA Inventory'!$B119,'ATL RAW'!$L:$L,'ATL GA Inventory'!FR$3)+SUMIFS('ATL CR'!$J:$J,'ATL CR'!$I:$I,'ATL GA Inventory'!$B119,'ATL CR'!$L:$L,'ATL GA Inventory'!FR$3)</f>
        <v>0</v>
      </c>
      <c r="FS119" s="45">
        <f>SUMIFS('ATL RAW'!$J:$J,'ATL RAW'!$I:$I,'ATL GA Inventory'!$B119,'ATL RAW'!$L:$L,'ATL GA Inventory'!FS$3)+SUMIFS('ATL CR'!$J:$J,'ATL CR'!$I:$I,'ATL GA Inventory'!$B119,'ATL CR'!$L:$L,'ATL GA Inventory'!FS$3)</f>
        <v>0</v>
      </c>
      <c r="FT119" s="45">
        <f>SUMIFS('ATL RAW'!$J:$J,'ATL RAW'!$I:$I,'ATL GA Inventory'!$B119,'ATL RAW'!$L:$L,'ATL GA Inventory'!FT$3)+SUMIFS('ATL CR'!$J:$J,'ATL CR'!$I:$I,'ATL GA Inventory'!$B119,'ATL CR'!$L:$L,'ATL GA Inventory'!FT$3)</f>
        <v>0</v>
      </c>
      <c r="FU119" s="45">
        <f>SUMIFS('ATL RAW'!$J:$J,'ATL RAW'!$I:$I,'ATL GA Inventory'!$B119,'ATL RAW'!$L:$L,'ATL GA Inventory'!FU$3)+SUMIFS('ATL CR'!$J:$J,'ATL CR'!$I:$I,'ATL GA Inventory'!$B119,'ATL CR'!$L:$L,'ATL GA Inventory'!FU$3)</f>
        <v>0</v>
      </c>
      <c r="FV119" s="45">
        <f>SUMIFS('ATL RAW'!$J:$J,'ATL RAW'!$I:$I,'ATL GA Inventory'!$B119,'ATL RAW'!$L:$L,'ATL GA Inventory'!FV$3)+SUMIFS('ATL CR'!$J:$J,'ATL CR'!$I:$I,'ATL GA Inventory'!$B119,'ATL CR'!$L:$L,'ATL GA Inventory'!FV$3)</f>
        <v>0</v>
      </c>
      <c r="FW119" s="45">
        <f>SUMIFS('ATL RAW'!$J:$J,'ATL RAW'!$I:$I,'ATL GA Inventory'!$B119,'ATL RAW'!$L:$L,'ATL GA Inventory'!FW$3)+SUMIFS('ATL CR'!$J:$J,'ATL CR'!$I:$I,'ATL GA Inventory'!$B119,'ATL CR'!$L:$L,'ATL GA Inventory'!FW$3)</f>
        <v>0</v>
      </c>
      <c r="FX119" s="45">
        <f>SUMIFS('ATL RAW'!$J:$J,'ATL RAW'!$I:$I,'ATL GA Inventory'!$B119,'ATL RAW'!$L:$L,'ATL GA Inventory'!FX$3)+SUMIFS('ATL CR'!$J:$J,'ATL CR'!$I:$I,'ATL GA Inventory'!$B119,'ATL CR'!$L:$L,'ATL GA Inventory'!FX$3)</f>
        <v>0</v>
      </c>
      <c r="FY119" s="45">
        <f>SUMIFS('ATL RAW'!$J:$J,'ATL RAW'!$I:$I,'ATL GA Inventory'!$B119,'ATL RAW'!$L:$L,'ATL GA Inventory'!FY$3)+SUMIFS('ATL CR'!$J:$J,'ATL CR'!$I:$I,'ATL GA Inventory'!$B119,'ATL CR'!$L:$L,'ATL GA Inventory'!FY$3)</f>
        <v>0</v>
      </c>
      <c r="FZ119" s="45">
        <f>SUMIFS('ATL RAW'!$J:$J,'ATL RAW'!$I:$I,'ATL GA Inventory'!$B119,'ATL RAW'!$L:$L,'ATL GA Inventory'!FZ$3)+SUMIFS('ATL CR'!$J:$J,'ATL CR'!$I:$I,'ATL GA Inventory'!$B119,'ATL CR'!$L:$L,'ATL GA Inventory'!FZ$3)</f>
        <v>0</v>
      </c>
      <c r="GA119" s="45">
        <f>SUMIFS('ATL RAW'!$J:$J,'ATL RAW'!$I:$I,'ATL GA Inventory'!$B119,'ATL RAW'!$L:$L,'ATL GA Inventory'!GA$3)+SUMIFS('ATL CR'!$J:$J,'ATL CR'!$I:$I,'ATL GA Inventory'!$B119,'ATL CR'!$L:$L,'ATL GA Inventory'!GA$3)</f>
        <v>0</v>
      </c>
      <c r="GB119" s="45">
        <f>SUMIFS('ATL RAW'!$J:$J,'ATL RAW'!$I:$I,'ATL GA Inventory'!$B119,'ATL RAW'!$L:$L,'ATL GA Inventory'!GB$3)+SUMIFS('ATL CR'!$J:$J,'ATL CR'!$I:$I,'ATL GA Inventory'!$B119,'ATL CR'!$L:$L,'ATL GA Inventory'!GB$3)</f>
        <v>0</v>
      </c>
      <c r="GC119" s="45">
        <f>SUMIFS('ATL RAW'!$J:$J,'ATL RAW'!$I:$I,'ATL GA Inventory'!$B119,'ATL RAW'!$L:$L,'ATL GA Inventory'!GC$3)+SUMIFS('ATL CR'!$J:$J,'ATL CR'!$I:$I,'ATL GA Inventory'!$B119,'ATL CR'!$L:$L,'ATL GA Inventory'!GC$3)</f>
        <v>0</v>
      </c>
      <c r="GD119" s="45">
        <f>SUMIFS('ATL RAW'!$J:$J,'ATL RAW'!$I:$I,'ATL GA Inventory'!$B119,'ATL RAW'!$L:$L,'ATL GA Inventory'!GD$3)+SUMIFS('ATL CR'!$J:$J,'ATL CR'!$I:$I,'ATL GA Inventory'!$B119,'ATL CR'!$L:$L,'ATL GA Inventory'!GD$3)</f>
        <v>0</v>
      </c>
      <c r="GE119" s="45">
        <f>SUMIFS('ATL RAW'!$J:$J,'ATL RAW'!$I:$I,'ATL GA Inventory'!$B119,'ATL RAW'!$L:$L,'ATL GA Inventory'!GE$3)+SUMIFS('ATL CR'!$J:$J,'ATL CR'!$I:$I,'ATL GA Inventory'!$B119,'ATL CR'!$L:$L,'ATL GA Inventory'!GE$3)</f>
        <v>0</v>
      </c>
      <c r="GF119" s="45">
        <f>SUMIFS('ATL RAW'!$J:$J,'ATL RAW'!$I:$I,'ATL GA Inventory'!$B119,'ATL RAW'!$L:$L,'ATL GA Inventory'!GF$3)+SUMIFS('ATL CR'!$J:$J,'ATL CR'!$I:$I,'ATL GA Inventory'!$B119,'ATL CR'!$L:$L,'ATL GA Inventory'!GF$3)</f>
        <v>0</v>
      </c>
      <c r="GG119" s="45">
        <f>SUMIFS('ATL RAW'!$J:$J,'ATL RAW'!$I:$I,'ATL GA Inventory'!$B119,'ATL RAW'!$L:$L,'ATL GA Inventory'!GG$3)+SUMIFS('ATL CR'!$J:$J,'ATL CR'!$I:$I,'ATL GA Inventory'!$B119,'ATL CR'!$L:$L,'ATL GA Inventory'!GG$3)</f>
        <v>0</v>
      </c>
      <c r="GH119" s="45">
        <f>SUMIFS('ATL RAW'!$J:$J,'ATL RAW'!$I:$I,'ATL GA Inventory'!$B119,'ATL RAW'!$L:$L,'ATL GA Inventory'!GH$3)+SUMIFS('ATL CR'!$J:$J,'ATL CR'!$I:$I,'ATL GA Inventory'!$B119,'ATL CR'!$L:$L,'ATL GA Inventory'!GH$3)</f>
        <v>0</v>
      </c>
      <c r="GI119" s="45">
        <f>SUMIFS('ATL RAW'!$J:$J,'ATL RAW'!$I:$I,'ATL GA Inventory'!$B119,'ATL RAW'!$L:$L,'ATL GA Inventory'!GI$3)+SUMIFS('ATL CR'!$J:$J,'ATL CR'!$I:$I,'ATL GA Inventory'!$B119,'ATL CR'!$L:$L,'ATL GA Inventory'!GI$3)</f>
        <v>0</v>
      </c>
      <c r="GJ119" s="45">
        <f>SUMIFS('ATL RAW'!$J:$J,'ATL RAW'!$I:$I,'ATL GA Inventory'!$B119,'ATL RAW'!$L:$L,'ATL GA Inventory'!GJ$3)+SUMIFS('ATL CR'!$J:$J,'ATL CR'!$I:$I,'ATL GA Inventory'!$B119,'ATL CR'!$L:$L,'ATL GA Inventory'!GJ$3)</f>
        <v>0</v>
      </c>
      <c r="GK119" s="45">
        <f>SUMIFS('ATL RAW'!$J:$J,'ATL RAW'!$I:$I,'ATL GA Inventory'!$B119,'ATL RAW'!$L:$L,'ATL GA Inventory'!GK$3)+SUMIFS('ATL CR'!$J:$J,'ATL CR'!$I:$I,'ATL GA Inventory'!$B119,'ATL CR'!$L:$L,'ATL GA Inventory'!GK$3)</f>
        <v>0</v>
      </c>
      <c r="GL119" s="45">
        <f>SUMIFS('ATL RAW'!$J:$J,'ATL RAW'!$I:$I,'ATL GA Inventory'!$B119,'ATL RAW'!$L:$L,'ATL GA Inventory'!GL$3)+SUMIFS('ATL CR'!$J:$J,'ATL CR'!$I:$I,'ATL GA Inventory'!$B119,'ATL CR'!$L:$L,'ATL GA Inventory'!GL$3)</f>
        <v>0</v>
      </c>
      <c r="GM119" s="45">
        <f>SUMIFS('ATL RAW'!$J:$J,'ATL RAW'!$I:$I,'ATL GA Inventory'!$B119,'ATL RAW'!$L:$L,'ATL GA Inventory'!GM$3)+SUMIFS('ATL CR'!$J:$J,'ATL CR'!$I:$I,'ATL GA Inventory'!$B119,'ATL CR'!$L:$L,'ATL GA Inventory'!GM$3)</f>
        <v>0</v>
      </c>
      <c r="GN119" s="45">
        <f>SUMIFS('ATL RAW'!$J:$J,'ATL RAW'!$I:$I,'ATL GA Inventory'!$B119,'ATL RAW'!$L:$L,'ATL GA Inventory'!GN$3)+SUMIFS('ATL CR'!$J:$J,'ATL CR'!$I:$I,'ATL GA Inventory'!$B119,'ATL CR'!$L:$L,'ATL GA Inventory'!GN$3)</f>
        <v>0</v>
      </c>
      <c r="GO119" s="45">
        <f>SUMIFS('ATL RAW'!$J:$J,'ATL RAW'!$I:$I,'ATL GA Inventory'!$B119,'ATL RAW'!$L:$L,'ATL GA Inventory'!GO$3)+SUMIFS('ATL CR'!$J:$J,'ATL CR'!$I:$I,'ATL GA Inventory'!$B119,'ATL CR'!$L:$L,'ATL GA Inventory'!GO$3)</f>
        <v>0</v>
      </c>
      <c r="GP119" s="45">
        <f>SUMIFS('ATL RAW'!$J:$J,'ATL RAW'!$I:$I,'ATL GA Inventory'!$B119,'ATL RAW'!$L:$L,'ATL GA Inventory'!GP$3)+SUMIFS('ATL CR'!$J:$J,'ATL CR'!$I:$I,'ATL GA Inventory'!$B119,'ATL CR'!$L:$L,'ATL GA Inventory'!GP$3)</f>
        <v>0</v>
      </c>
      <c r="GQ119" s="45">
        <f>SUMIFS('ATL RAW'!$J:$J,'ATL RAW'!$I:$I,'ATL GA Inventory'!$B119,'ATL RAW'!$L:$L,'ATL GA Inventory'!GQ$3)+SUMIFS('ATL CR'!$J:$J,'ATL CR'!$I:$I,'ATL GA Inventory'!$B119,'ATL CR'!$L:$L,'ATL GA Inventory'!GQ$3)</f>
        <v>0</v>
      </c>
      <c r="GR119" s="45">
        <f>SUMIFS('ATL RAW'!$J:$J,'ATL RAW'!$I:$I,'ATL GA Inventory'!$B119,'ATL RAW'!$L:$L,'ATL GA Inventory'!GR$3)+SUMIFS('ATL CR'!$J:$J,'ATL CR'!$I:$I,'ATL GA Inventory'!$B119,'ATL CR'!$L:$L,'ATL GA Inventory'!GR$3)</f>
        <v>0</v>
      </c>
      <c r="GS119" s="45">
        <f>SUMIFS('ATL RAW'!$J:$J,'ATL RAW'!$I:$I,'ATL GA Inventory'!$B119,'ATL RAW'!$L:$L,'ATL GA Inventory'!GS$3)+SUMIFS('ATL CR'!$J:$J,'ATL CR'!$I:$I,'ATL GA Inventory'!$B119,'ATL CR'!$L:$L,'ATL GA Inventory'!GS$3)</f>
        <v>0</v>
      </c>
      <c r="GT119" s="45">
        <f>SUMIFS('ATL RAW'!$J:$J,'ATL RAW'!$I:$I,'ATL GA Inventory'!$B119,'ATL RAW'!$L:$L,'ATL GA Inventory'!GT$3)+SUMIFS('ATL CR'!$J:$J,'ATL CR'!$I:$I,'ATL GA Inventory'!$B119,'ATL CR'!$L:$L,'ATL GA Inventory'!GT$3)</f>
        <v>0</v>
      </c>
      <c r="GU119" s="45">
        <f>SUMIFS('ATL RAW'!$J:$J,'ATL RAW'!$I:$I,'ATL GA Inventory'!$B119,'ATL RAW'!$L:$L,'ATL GA Inventory'!GU$3)+SUMIFS('ATL CR'!$J:$J,'ATL CR'!$I:$I,'ATL GA Inventory'!$B119,'ATL CR'!$L:$L,'ATL GA Inventory'!GU$3)</f>
        <v>0</v>
      </c>
      <c r="GV119" s="45">
        <f>SUMIFS('ATL RAW'!$J:$J,'ATL RAW'!$I:$I,'ATL GA Inventory'!$B119,'ATL RAW'!$L:$L,'ATL GA Inventory'!GV$3)+SUMIFS('ATL CR'!$J:$J,'ATL CR'!$I:$I,'ATL GA Inventory'!$B119,'ATL CR'!$L:$L,'ATL GA Inventory'!GV$3)</f>
        <v>0</v>
      </c>
      <c r="GW119" s="45">
        <f>SUMIFS('ATL RAW'!$J:$J,'ATL RAW'!$I:$I,'ATL GA Inventory'!$B119,'ATL RAW'!$L:$L,'ATL GA Inventory'!GW$3)+SUMIFS('ATL CR'!$J:$J,'ATL CR'!$I:$I,'ATL GA Inventory'!$B119,'ATL CR'!$L:$L,'ATL GA Inventory'!GW$3)</f>
        <v>0</v>
      </c>
      <c r="GX119" s="45">
        <f>SUMIFS('ATL RAW'!$J:$J,'ATL RAW'!$I:$I,'ATL GA Inventory'!$B119,'ATL RAW'!$L:$L,'ATL GA Inventory'!GX$3)+SUMIFS('ATL CR'!$J:$J,'ATL CR'!$I:$I,'ATL GA Inventory'!$B119,'ATL CR'!$L:$L,'ATL GA Inventory'!GX$3)</f>
        <v>0</v>
      </c>
      <c r="GY119" s="45">
        <f>SUMIFS('ATL RAW'!$J:$J,'ATL RAW'!$I:$I,'ATL GA Inventory'!$B119,'ATL RAW'!$L:$L,'ATL GA Inventory'!GY$3)+SUMIFS('ATL CR'!$J:$J,'ATL CR'!$I:$I,'ATL GA Inventory'!$B119,'ATL CR'!$L:$L,'ATL GA Inventory'!GY$3)</f>
        <v>0</v>
      </c>
    </row>
    <row r="120" spans="1:207">
      <c r="A120" s="43" t="s">
        <v>8123</v>
      </c>
      <c r="B120" s="43">
        <f t="shared" si="14"/>
        <v>46211528</v>
      </c>
      <c r="C120" s="43" t="str">
        <f t="shared" si="14"/>
        <v>Q.PEAK DUO BLK G6P+</v>
      </c>
      <c r="D120" s="44" t="str">
        <f t="shared" si="14"/>
        <v>340</v>
      </c>
      <c r="E120" s="45">
        <f>SUMIFS('ATL RAW'!$J:$J,'ATL RAW'!$I:$I,'ATL GA Inventory'!$B120,'ATL RAW'!$L:$L,'ATL GA Inventory'!E$3)+SUMIFS('ATL CR'!$J:$J,'ATL CR'!$I:$I,'ATL GA Inventory'!$B120,'ATL CR'!$L:$L,'ATL GA Inventory'!E$3)</f>
        <v>0</v>
      </c>
      <c r="F120" s="45">
        <f>SUMIFS('ATL RAW'!$J:$J,'ATL RAW'!$I:$I,'ATL GA Inventory'!$B120,'ATL RAW'!$L:$L,'ATL GA Inventory'!F$3)+SUMIFS('ATL CR'!$J:$J,'ATL CR'!$I:$I,'ATL GA Inventory'!$B120,'ATL CR'!$L:$L,'ATL GA Inventory'!F$3)</f>
        <v>0</v>
      </c>
      <c r="G120" s="45">
        <f>SUMIFS('ATL RAW'!$J:$J,'ATL RAW'!$I:$I,'ATL GA Inventory'!$B120,'ATL RAW'!$L:$L,'ATL GA Inventory'!G$3)+SUMIFS('ATL CR'!$J:$J,'ATL CR'!$I:$I,'ATL GA Inventory'!$B120,'ATL CR'!$L:$L,'ATL GA Inventory'!G$3)</f>
        <v>0</v>
      </c>
      <c r="H120" s="45">
        <f>SUMIFS('ATL RAW'!$J:$J,'ATL RAW'!$I:$I,'ATL GA Inventory'!$B120,'ATL RAW'!$L:$L,'ATL GA Inventory'!H$3)+SUMIFS('ATL CR'!$J:$J,'ATL CR'!$I:$I,'ATL GA Inventory'!$B120,'ATL CR'!$L:$L,'ATL GA Inventory'!H$3)</f>
        <v>0</v>
      </c>
      <c r="I120" s="45">
        <f>SUMIFS('ATL RAW'!$J:$J,'ATL RAW'!$I:$I,'ATL GA Inventory'!$B120,'ATL RAW'!$L:$L,'ATL GA Inventory'!I$3)+SUMIFS('ATL CR'!$J:$J,'ATL CR'!$I:$I,'ATL GA Inventory'!$B120,'ATL CR'!$L:$L,'ATL GA Inventory'!I$3)</f>
        <v>0</v>
      </c>
      <c r="J120" s="45">
        <f>SUMIFS('ATL RAW'!$J:$J,'ATL RAW'!$I:$I,'ATL GA Inventory'!$B120,'ATL RAW'!$L:$L,'ATL GA Inventory'!J$3)+SUMIFS('ATL CR'!$J:$J,'ATL CR'!$I:$I,'ATL GA Inventory'!$B120,'ATL CR'!$L:$L,'ATL GA Inventory'!J$3)</f>
        <v>0</v>
      </c>
      <c r="K120" s="45">
        <f>SUMIFS('ATL RAW'!$J:$J,'ATL RAW'!$I:$I,'ATL GA Inventory'!$B120,'ATL RAW'!$L:$L,'ATL GA Inventory'!K$3)+SUMIFS('ATL CR'!$J:$J,'ATL CR'!$I:$I,'ATL GA Inventory'!$B120,'ATL CR'!$L:$L,'ATL GA Inventory'!K$3)</f>
        <v>0</v>
      </c>
      <c r="L120" s="45">
        <f>SUMIFS('ATL RAW'!$J:$J,'ATL RAW'!$I:$I,'ATL GA Inventory'!$B120,'ATL RAW'!$L:$L,'ATL GA Inventory'!L$3)+SUMIFS('ATL CR'!$J:$J,'ATL CR'!$I:$I,'ATL GA Inventory'!$B120,'ATL CR'!$L:$L,'ATL GA Inventory'!L$3)</f>
        <v>0</v>
      </c>
      <c r="M120" s="45">
        <f>SUMIFS('ATL RAW'!$J:$J,'ATL RAW'!$I:$I,'ATL GA Inventory'!$B120,'ATL RAW'!$L:$L,'ATL GA Inventory'!M$3)+SUMIFS('ATL CR'!$J:$J,'ATL CR'!$I:$I,'ATL GA Inventory'!$B120,'ATL CR'!$L:$L,'ATL GA Inventory'!M$3)</f>
        <v>0</v>
      </c>
      <c r="N120" s="45">
        <f>SUMIFS('ATL RAW'!$J:$J,'ATL RAW'!$I:$I,'ATL GA Inventory'!$B120,'ATL RAW'!$L:$L,'ATL GA Inventory'!N$3)+SUMIFS('ATL CR'!$J:$J,'ATL CR'!$I:$I,'ATL GA Inventory'!$B120,'ATL CR'!$L:$L,'ATL GA Inventory'!N$3)</f>
        <v>0</v>
      </c>
      <c r="O120" s="45">
        <f>SUMIFS('ATL RAW'!$J:$J,'ATL RAW'!$I:$I,'ATL GA Inventory'!$B120,'ATL RAW'!$L:$L,'ATL GA Inventory'!O$3)+SUMIFS('ATL CR'!$J:$J,'ATL CR'!$I:$I,'ATL GA Inventory'!$B120,'ATL CR'!$L:$L,'ATL GA Inventory'!O$3)</f>
        <v>0</v>
      </c>
      <c r="P120" s="45">
        <f>SUMIFS('ATL RAW'!$J:$J,'ATL RAW'!$I:$I,'ATL GA Inventory'!$B120,'ATL RAW'!$L:$L,'ATL GA Inventory'!P$3)+SUMIFS('ATL CR'!$J:$J,'ATL CR'!$I:$I,'ATL GA Inventory'!$B120,'ATL CR'!$L:$L,'ATL GA Inventory'!P$3)</f>
        <v>0</v>
      </c>
      <c r="Q120" s="45">
        <f>SUMIFS('ATL RAW'!$J:$J,'ATL RAW'!$I:$I,'ATL GA Inventory'!$B120,'ATL RAW'!$L:$L,'ATL GA Inventory'!Q$3)+SUMIFS('ATL CR'!$J:$J,'ATL CR'!$I:$I,'ATL GA Inventory'!$B120,'ATL CR'!$L:$L,'ATL GA Inventory'!Q$3)</f>
        <v>0</v>
      </c>
      <c r="R120" s="45">
        <f>SUMIFS('ATL RAW'!$J:$J,'ATL RAW'!$I:$I,'ATL GA Inventory'!$B120,'ATL RAW'!$L:$L,'ATL GA Inventory'!R$3)+SUMIFS('ATL CR'!$J:$J,'ATL CR'!$I:$I,'ATL GA Inventory'!$B120,'ATL CR'!$L:$L,'ATL GA Inventory'!R$3)</f>
        <v>0</v>
      </c>
      <c r="S120" s="45">
        <f>SUMIFS('ATL RAW'!$J:$J,'ATL RAW'!$I:$I,'ATL GA Inventory'!$B120,'ATL RAW'!$L:$L,'ATL GA Inventory'!S$3)+SUMIFS('ATL CR'!$J:$J,'ATL CR'!$I:$I,'ATL GA Inventory'!$B120,'ATL CR'!$L:$L,'ATL GA Inventory'!S$3)</f>
        <v>0</v>
      </c>
      <c r="T120" s="45">
        <f>SUMIFS('ATL RAW'!$J:$J,'ATL RAW'!$I:$I,'ATL GA Inventory'!$B120,'ATL RAW'!$L:$L,'ATL GA Inventory'!T$3)+SUMIFS('ATL CR'!$J:$J,'ATL CR'!$I:$I,'ATL GA Inventory'!$B120,'ATL CR'!$L:$L,'ATL GA Inventory'!T$3)</f>
        <v>0</v>
      </c>
      <c r="U120" s="45">
        <f>SUMIFS('ATL RAW'!$J:$J,'ATL RAW'!$I:$I,'ATL GA Inventory'!$B120,'ATL RAW'!$L:$L,'ATL GA Inventory'!U$3)+SUMIFS('ATL CR'!$J:$J,'ATL CR'!$I:$I,'ATL GA Inventory'!$B120,'ATL CR'!$L:$L,'ATL GA Inventory'!U$3)</f>
        <v>0</v>
      </c>
      <c r="V120" s="45">
        <f>SUMIFS('ATL RAW'!$J:$J,'ATL RAW'!$I:$I,'ATL GA Inventory'!$B120,'ATL RAW'!$L:$L,'ATL GA Inventory'!V$3)+SUMIFS('ATL CR'!$J:$J,'ATL CR'!$I:$I,'ATL GA Inventory'!$B120,'ATL CR'!$L:$L,'ATL GA Inventory'!V$3)</f>
        <v>0</v>
      </c>
      <c r="W120" s="45">
        <f>SUMIFS('ATL RAW'!$J:$J,'ATL RAW'!$I:$I,'ATL GA Inventory'!$B120,'ATL RAW'!$L:$L,'ATL GA Inventory'!W$3)+SUMIFS('ATL CR'!$J:$J,'ATL CR'!$I:$I,'ATL GA Inventory'!$B120,'ATL CR'!$L:$L,'ATL GA Inventory'!W$3)</f>
        <v>0</v>
      </c>
      <c r="X120" s="45">
        <f>SUMIFS('ATL RAW'!$J:$J,'ATL RAW'!$I:$I,'ATL GA Inventory'!$B120,'ATL RAW'!$L:$L,'ATL GA Inventory'!X$3)+SUMIFS('ATL CR'!$J:$J,'ATL CR'!$I:$I,'ATL GA Inventory'!$B120,'ATL CR'!$L:$L,'ATL GA Inventory'!X$3)</f>
        <v>0</v>
      </c>
      <c r="Y120" s="45">
        <f>SUMIFS('ATL RAW'!$J:$J,'ATL RAW'!$I:$I,'ATL GA Inventory'!$B120,'ATL RAW'!$L:$L,'ATL GA Inventory'!Y$3)+SUMIFS('ATL CR'!$J:$J,'ATL CR'!$I:$I,'ATL GA Inventory'!$B120,'ATL CR'!$L:$L,'ATL GA Inventory'!Y$3)</f>
        <v>0</v>
      </c>
      <c r="Z120" s="45">
        <f>SUMIFS('ATL RAW'!$J:$J,'ATL RAW'!$I:$I,'ATL GA Inventory'!$B120,'ATL RAW'!$L:$L,'ATL GA Inventory'!Z$3)+SUMIFS('ATL CR'!$J:$J,'ATL CR'!$I:$I,'ATL GA Inventory'!$B120,'ATL CR'!$L:$L,'ATL GA Inventory'!Z$3)</f>
        <v>0</v>
      </c>
      <c r="AA120" s="45">
        <f>SUMIFS('ATL RAW'!$J:$J,'ATL RAW'!$I:$I,'ATL GA Inventory'!$B120,'ATL RAW'!$L:$L,'ATL GA Inventory'!AA$3)+SUMIFS('ATL CR'!$J:$J,'ATL CR'!$I:$I,'ATL GA Inventory'!$B120,'ATL CR'!$L:$L,'ATL GA Inventory'!AA$3)</f>
        <v>0</v>
      </c>
      <c r="AB120" s="45">
        <f>SUMIFS('ATL RAW'!$J:$J,'ATL RAW'!$I:$I,'ATL GA Inventory'!$B120,'ATL RAW'!$L:$L,'ATL GA Inventory'!AB$3)+SUMIFS('ATL CR'!$J:$J,'ATL CR'!$I:$I,'ATL GA Inventory'!$B120,'ATL CR'!$L:$L,'ATL GA Inventory'!AB$3)</f>
        <v>0</v>
      </c>
      <c r="AC120" s="45">
        <f>SUMIFS('ATL RAW'!$J:$J,'ATL RAW'!$I:$I,'ATL GA Inventory'!$B120,'ATL RAW'!$L:$L,'ATL GA Inventory'!AC$3)+SUMIFS('ATL CR'!$J:$J,'ATL CR'!$I:$I,'ATL GA Inventory'!$B120,'ATL CR'!$L:$L,'ATL GA Inventory'!AC$3)</f>
        <v>0</v>
      </c>
      <c r="AD120" s="45">
        <f>SUMIFS('ATL RAW'!$J:$J,'ATL RAW'!$I:$I,'ATL GA Inventory'!$B120,'ATL RAW'!$L:$L,'ATL GA Inventory'!AD$3)+SUMIFS('ATL CR'!$J:$J,'ATL CR'!$I:$I,'ATL GA Inventory'!$B120,'ATL CR'!$L:$L,'ATL GA Inventory'!AD$3)</f>
        <v>0</v>
      </c>
      <c r="AE120" s="45">
        <f>SUMIFS('ATL RAW'!$J:$J,'ATL RAW'!$I:$I,'ATL GA Inventory'!$B120,'ATL RAW'!$L:$L,'ATL GA Inventory'!AE$3)+SUMIFS('ATL CR'!$J:$J,'ATL CR'!$I:$I,'ATL GA Inventory'!$B120,'ATL CR'!$L:$L,'ATL GA Inventory'!AE$3)</f>
        <v>0</v>
      </c>
      <c r="AF120" s="45">
        <f>SUMIFS('ATL RAW'!$J:$J,'ATL RAW'!$I:$I,'ATL GA Inventory'!$B120,'ATL RAW'!$L:$L,'ATL GA Inventory'!AF$3)+SUMIFS('ATL CR'!$J:$J,'ATL CR'!$I:$I,'ATL GA Inventory'!$B120,'ATL CR'!$L:$L,'ATL GA Inventory'!AF$3)</f>
        <v>0</v>
      </c>
      <c r="AG120" s="45">
        <f>SUMIFS('ATL RAW'!$J:$J,'ATL RAW'!$I:$I,'ATL GA Inventory'!$B120,'ATL RAW'!$L:$L,'ATL GA Inventory'!AG$3)+SUMIFS('ATL CR'!$J:$J,'ATL CR'!$I:$I,'ATL GA Inventory'!$B120,'ATL CR'!$L:$L,'ATL GA Inventory'!AG$3)</f>
        <v>0</v>
      </c>
      <c r="AH120" s="45">
        <f>SUMIFS('ATL RAW'!$J:$J,'ATL RAW'!$I:$I,'ATL GA Inventory'!$B120,'ATL RAW'!$L:$L,'ATL GA Inventory'!AH$3)+SUMIFS('ATL CR'!$J:$J,'ATL CR'!$I:$I,'ATL GA Inventory'!$B120,'ATL CR'!$L:$L,'ATL GA Inventory'!AH$3)</f>
        <v>0</v>
      </c>
      <c r="AI120" s="45">
        <f>SUMIFS('ATL RAW'!$J:$J,'ATL RAW'!$I:$I,'ATL GA Inventory'!$B120,'ATL RAW'!$L:$L,'ATL GA Inventory'!AI$3)+SUMIFS('ATL CR'!$J:$J,'ATL CR'!$I:$I,'ATL GA Inventory'!$B120,'ATL CR'!$L:$L,'ATL GA Inventory'!AI$3)</f>
        <v>0</v>
      </c>
      <c r="AJ120" s="45">
        <f>SUMIFS('ATL RAW'!$J:$J,'ATL RAW'!$I:$I,'ATL GA Inventory'!$B120,'ATL RAW'!$L:$L,'ATL GA Inventory'!AJ$3)+SUMIFS('ATL CR'!$J:$J,'ATL CR'!$I:$I,'ATL GA Inventory'!$B120,'ATL CR'!$L:$L,'ATL GA Inventory'!AJ$3)</f>
        <v>0</v>
      </c>
      <c r="AK120" s="45">
        <f>SUMIFS('ATL RAW'!$J:$J,'ATL RAW'!$I:$I,'ATL GA Inventory'!$B120,'ATL RAW'!$L:$L,'ATL GA Inventory'!AK$3)+SUMIFS('ATL CR'!$J:$J,'ATL CR'!$I:$I,'ATL GA Inventory'!$B120,'ATL CR'!$L:$L,'ATL GA Inventory'!AK$3)</f>
        <v>0</v>
      </c>
      <c r="AL120" s="45">
        <f>SUMIFS('ATL RAW'!$J:$J,'ATL RAW'!$I:$I,'ATL GA Inventory'!$B120,'ATL RAW'!$L:$L,'ATL GA Inventory'!AL$3)+SUMIFS('ATL CR'!$J:$J,'ATL CR'!$I:$I,'ATL GA Inventory'!$B120,'ATL CR'!$L:$L,'ATL GA Inventory'!AL$3)</f>
        <v>0</v>
      </c>
      <c r="AM120" s="45">
        <f>SUMIFS('ATL RAW'!$J:$J,'ATL RAW'!$I:$I,'ATL GA Inventory'!$B120,'ATL RAW'!$L:$L,'ATL GA Inventory'!AM$3)+SUMIFS('ATL CR'!$J:$J,'ATL CR'!$I:$I,'ATL GA Inventory'!$B120,'ATL CR'!$L:$L,'ATL GA Inventory'!AM$3)</f>
        <v>0</v>
      </c>
      <c r="AN120" s="45">
        <f>SUMIFS('ATL RAW'!$J:$J,'ATL RAW'!$I:$I,'ATL GA Inventory'!$B120,'ATL RAW'!$L:$L,'ATL GA Inventory'!AN$3)+SUMIFS('ATL CR'!$J:$J,'ATL CR'!$I:$I,'ATL GA Inventory'!$B120,'ATL CR'!$L:$L,'ATL GA Inventory'!AN$3)</f>
        <v>0</v>
      </c>
      <c r="AO120" s="45">
        <f>SUMIFS('ATL RAW'!$J:$J,'ATL RAW'!$I:$I,'ATL GA Inventory'!$B120,'ATL RAW'!$L:$L,'ATL GA Inventory'!AO$3)+SUMIFS('ATL CR'!$J:$J,'ATL CR'!$I:$I,'ATL GA Inventory'!$B120,'ATL CR'!$L:$L,'ATL GA Inventory'!AO$3)</f>
        <v>0</v>
      </c>
      <c r="AP120" s="45">
        <f>SUMIFS('ATL RAW'!$J:$J,'ATL RAW'!$I:$I,'ATL GA Inventory'!$B120,'ATL RAW'!$L:$L,'ATL GA Inventory'!AP$3)+SUMIFS('ATL CR'!$J:$J,'ATL CR'!$I:$I,'ATL GA Inventory'!$B120,'ATL CR'!$L:$L,'ATL GA Inventory'!AP$3)</f>
        <v>0</v>
      </c>
      <c r="AQ120" s="45">
        <f>SUMIFS('ATL RAW'!$J:$J,'ATL RAW'!$I:$I,'ATL GA Inventory'!$B120,'ATL RAW'!$L:$L,'ATL GA Inventory'!AQ$3)+SUMIFS('ATL CR'!$J:$J,'ATL CR'!$I:$I,'ATL GA Inventory'!$B120,'ATL CR'!$L:$L,'ATL GA Inventory'!AQ$3)</f>
        <v>0</v>
      </c>
      <c r="AR120" s="45">
        <f>SUMIFS('ATL RAW'!$J:$J,'ATL RAW'!$I:$I,'ATL GA Inventory'!$B120,'ATL RAW'!$L:$L,'ATL GA Inventory'!AR$3)+SUMIFS('ATL CR'!$J:$J,'ATL CR'!$I:$I,'ATL GA Inventory'!$B120,'ATL CR'!$L:$L,'ATL GA Inventory'!AR$3)</f>
        <v>0</v>
      </c>
      <c r="AS120" s="45">
        <f>SUMIFS('ATL RAW'!$J:$J,'ATL RAW'!$I:$I,'ATL GA Inventory'!$B120,'ATL RAW'!$L:$L,'ATL GA Inventory'!AS$3)+SUMIFS('ATL CR'!$J:$J,'ATL CR'!$I:$I,'ATL GA Inventory'!$B120,'ATL CR'!$L:$L,'ATL GA Inventory'!AS$3)</f>
        <v>0</v>
      </c>
      <c r="AT120" s="45">
        <f>SUMIFS('ATL RAW'!$J:$J,'ATL RAW'!$I:$I,'ATL GA Inventory'!$B120,'ATL RAW'!$L:$L,'ATL GA Inventory'!AT$3)+SUMIFS('ATL CR'!$J:$J,'ATL CR'!$I:$I,'ATL GA Inventory'!$B120,'ATL CR'!$L:$L,'ATL GA Inventory'!AT$3)</f>
        <v>0</v>
      </c>
      <c r="AU120" s="45">
        <f>SUMIFS('ATL RAW'!$J:$J,'ATL RAW'!$I:$I,'ATL GA Inventory'!$B120,'ATL RAW'!$L:$L,'ATL GA Inventory'!AU$3)+SUMIFS('ATL CR'!$J:$J,'ATL CR'!$I:$I,'ATL GA Inventory'!$B120,'ATL CR'!$L:$L,'ATL GA Inventory'!AU$3)</f>
        <v>0</v>
      </c>
      <c r="AV120" s="45">
        <f>SUMIFS('ATL RAW'!$J:$J,'ATL RAW'!$I:$I,'ATL GA Inventory'!$B120,'ATL RAW'!$L:$L,'ATL GA Inventory'!AV$3)+SUMIFS('ATL CR'!$J:$J,'ATL CR'!$I:$I,'ATL GA Inventory'!$B120,'ATL CR'!$L:$L,'ATL GA Inventory'!AV$3)</f>
        <v>0</v>
      </c>
      <c r="AW120" s="45">
        <f>SUMIFS('ATL RAW'!$J:$J,'ATL RAW'!$I:$I,'ATL GA Inventory'!$B120,'ATL RAW'!$L:$L,'ATL GA Inventory'!AW$3)+SUMIFS('ATL CR'!$J:$J,'ATL CR'!$I:$I,'ATL GA Inventory'!$B120,'ATL CR'!$L:$L,'ATL GA Inventory'!AW$3)</f>
        <v>0</v>
      </c>
      <c r="AX120" s="45">
        <f>SUMIFS('ATL RAW'!$J:$J,'ATL RAW'!$I:$I,'ATL GA Inventory'!$B120,'ATL RAW'!$L:$L,'ATL GA Inventory'!AX$3)+SUMIFS('ATL CR'!$J:$J,'ATL CR'!$I:$I,'ATL GA Inventory'!$B120,'ATL CR'!$L:$L,'ATL GA Inventory'!AX$3)</f>
        <v>0</v>
      </c>
      <c r="AY120" s="45">
        <f>SUMIFS('ATL RAW'!$J:$J,'ATL RAW'!$I:$I,'ATL GA Inventory'!$B120,'ATL RAW'!$L:$L,'ATL GA Inventory'!AY$3)+SUMIFS('ATL CR'!$J:$J,'ATL CR'!$I:$I,'ATL GA Inventory'!$B120,'ATL CR'!$L:$L,'ATL GA Inventory'!AY$3)</f>
        <v>0</v>
      </c>
      <c r="AZ120" s="45">
        <f>SUMIFS('ATL RAW'!$J:$J,'ATL RAW'!$I:$I,'ATL GA Inventory'!$B120,'ATL RAW'!$L:$L,'ATL GA Inventory'!AZ$3)+SUMIFS('ATL CR'!$J:$J,'ATL CR'!$I:$I,'ATL GA Inventory'!$B120,'ATL CR'!$L:$L,'ATL GA Inventory'!AZ$3)</f>
        <v>0</v>
      </c>
      <c r="BA120" s="45">
        <f>SUMIFS('ATL RAW'!$J:$J,'ATL RAW'!$I:$I,'ATL GA Inventory'!$B120,'ATL RAW'!$L:$L,'ATL GA Inventory'!BA$3)+SUMIFS('ATL CR'!$J:$J,'ATL CR'!$I:$I,'ATL GA Inventory'!$B120,'ATL CR'!$L:$L,'ATL GA Inventory'!BA$3)</f>
        <v>0</v>
      </c>
      <c r="BB120" s="45">
        <f>SUMIFS('ATL RAW'!$J:$J,'ATL RAW'!$I:$I,'ATL GA Inventory'!$B120,'ATL RAW'!$L:$L,'ATL GA Inventory'!BB$3)+SUMIFS('ATL CR'!$J:$J,'ATL CR'!$I:$I,'ATL GA Inventory'!$B120,'ATL CR'!$L:$L,'ATL GA Inventory'!BB$3)</f>
        <v>0</v>
      </c>
      <c r="BC120" s="45">
        <f>SUMIFS('ATL RAW'!$J:$J,'ATL RAW'!$I:$I,'ATL GA Inventory'!$B120,'ATL RAW'!$L:$L,'ATL GA Inventory'!BC$3)+SUMIFS('ATL CR'!$J:$J,'ATL CR'!$I:$I,'ATL GA Inventory'!$B120,'ATL CR'!$L:$L,'ATL GA Inventory'!BC$3)</f>
        <v>0</v>
      </c>
      <c r="BD120" s="45">
        <f>SUMIFS('ATL RAW'!$J:$J,'ATL RAW'!$I:$I,'ATL GA Inventory'!$B120,'ATL RAW'!$L:$L,'ATL GA Inventory'!BD$3)+SUMIFS('ATL CR'!$J:$J,'ATL CR'!$I:$I,'ATL GA Inventory'!$B120,'ATL CR'!$L:$L,'ATL GA Inventory'!BD$3)</f>
        <v>0</v>
      </c>
      <c r="BE120" s="45">
        <f>SUMIFS('ATL RAW'!$J:$J,'ATL RAW'!$I:$I,'ATL GA Inventory'!$B120,'ATL RAW'!$L:$L,'ATL GA Inventory'!BE$3)+SUMIFS('ATL CR'!$J:$J,'ATL CR'!$I:$I,'ATL GA Inventory'!$B120,'ATL CR'!$L:$L,'ATL GA Inventory'!BE$3)</f>
        <v>0</v>
      </c>
      <c r="BF120" s="45">
        <f>SUMIFS('ATL RAW'!$J:$J,'ATL RAW'!$I:$I,'ATL GA Inventory'!$B120,'ATL RAW'!$L:$L,'ATL GA Inventory'!BF$3)+SUMIFS('ATL CR'!$J:$J,'ATL CR'!$I:$I,'ATL GA Inventory'!$B120,'ATL CR'!$L:$L,'ATL GA Inventory'!BF$3)</f>
        <v>0</v>
      </c>
      <c r="BG120" s="45">
        <f>SUMIFS('ATL RAW'!$J:$J,'ATL RAW'!$I:$I,'ATL GA Inventory'!$B120,'ATL RAW'!$L:$L,'ATL GA Inventory'!BG$3)+SUMIFS('ATL CR'!$J:$J,'ATL CR'!$I:$I,'ATL GA Inventory'!$B120,'ATL CR'!$L:$L,'ATL GA Inventory'!BG$3)</f>
        <v>0</v>
      </c>
      <c r="BH120" s="45">
        <f>SUMIFS('ATL RAW'!$J:$J,'ATL RAW'!$I:$I,'ATL GA Inventory'!$B120,'ATL RAW'!$L:$L,'ATL GA Inventory'!BH$3)+SUMIFS('ATL CR'!$J:$J,'ATL CR'!$I:$I,'ATL GA Inventory'!$B120,'ATL CR'!$L:$L,'ATL GA Inventory'!BH$3)</f>
        <v>0</v>
      </c>
      <c r="BI120" s="45">
        <f>SUMIFS('ATL RAW'!$J:$J,'ATL RAW'!$I:$I,'ATL GA Inventory'!$B120,'ATL RAW'!$L:$L,'ATL GA Inventory'!BI$3)+SUMIFS('ATL CR'!$J:$J,'ATL CR'!$I:$I,'ATL GA Inventory'!$B120,'ATL CR'!$L:$L,'ATL GA Inventory'!BI$3)</f>
        <v>0</v>
      </c>
      <c r="BJ120" s="45">
        <f>SUMIFS('ATL RAW'!$J:$J,'ATL RAW'!$I:$I,'ATL GA Inventory'!$B120,'ATL RAW'!$L:$L,'ATL GA Inventory'!BJ$3)+SUMIFS('ATL CR'!$J:$J,'ATL CR'!$I:$I,'ATL GA Inventory'!$B120,'ATL CR'!$L:$L,'ATL GA Inventory'!BJ$3)</f>
        <v>0</v>
      </c>
      <c r="BK120" s="45">
        <f>SUMIFS('ATL RAW'!$J:$J,'ATL RAW'!$I:$I,'ATL GA Inventory'!$B120,'ATL RAW'!$L:$L,'ATL GA Inventory'!BK$3)+SUMIFS('ATL CR'!$J:$J,'ATL CR'!$I:$I,'ATL GA Inventory'!$B120,'ATL CR'!$L:$L,'ATL GA Inventory'!BK$3)</f>
        <v>0</v>
      </c>
      <c r="BL120" s="45">
        <f>SUMIFS('ATL RAW'!$J:$J,'ATL RAW'!$I:$I,'ATL GA Inventory'!$B120,'ATL RAW'!$L:$L,'ATL GA Inventory'!BL$3)+SUMIFS('ATL CR'!$J:$J,'ATL CR'!$I:$I,'ATL GA Inventory'!$B120,'ATL CR'!$L:$L,'ATL GA Inventory'!BL$3)</f>
        <v>0</v>
      </c>
      <c r="BM120" s="45">
        <f>SUMIFS('ATL RAW'!$J:$J,'ATL RAW'!$I:$I,'ATL GA Inventory'!$B120,'ATL RAW'!$L:$L,'ATL GA Inventory'!BM$3)+SUMIFS('ATL CR'!$J:$J,'ATL CR'!$I:$I,'ATL GA Inventory'!$B120,'ATL CR'!$L:$L,'ATL GA Inventory'!BM$3)</f>
        <v>0</v>
      </c>
      <c r="BN120" s="45">
        <f>SUMIFS('ATL RAW'!$J:$J,'ATL RAW'!$I:$I,'ATL GA Inventory'!$B120,'ATL RAW'!$L:$L,'ATL GA Inventory'!BN$3)+SUMIFS('ATL CR'!$J:$J,'ATL CR'!$I:$I,'ATL GA Inventory'!$B120,'ATL CR'!$L:$L,'ATL GA Inventory'!BN$3)</f>
        <v>0</v>
      </c>
      <c r="BO120" s="45">
        <f>SUMIFS('ATL RAW'!$J:$J,'ATL RAW'!$I:$I,'ATL GA Inventory'!$B120,'ATL RAW'!$L:$L,'ATL GA Inventory'!BO$3)+SUMIFS('ATL CR'!$J:$J,'ATL CR'!$I:$I,'ATL GA Inventory'!$B120,'ATL CR'!$L:$L,'ATL GA Inventory'!BO$3)</f>
        <v>0</v>
      </c>
      <c r="BP120" s="45">
        <f>SUMIFS('ATL RAW'!$J:$J,'ATL RAW'!$I:$I,'ATL GA Inventory'!$B120,'ATL RAW'!$L:$L,'ATL GA Inventory'!BP$3)+SUMIFS('ATL CR'!$J:$J,'ATL CR'!$I:$I,'ATL GA Inventory'!$B120,'ATL CR'!$L:$L,'ATL GA Inventory'!BP$3)</f>
        <v>0</v>
      </c>
      <c r="BQ120" s="45">
        <f>SUMIFS('ATL RAW'!$J:$J,'ATL RAW'!$I:$I,'ATL GA Inventory'!$B120,'ATL RAW'!$L:$L,'ATL GA Inventory'!BQ$3)+SUMIFS('ATL CR'!$J:$J,'ATL CR'!$I:$I,'ATL GA Inventory'!$B120,'ATL CR'!$L:$L,'ATL GA Inventory'!BQ$3)</f>
        <v>0</v>
      </c>
      <c r="BR120" s="45">
        <f>SUMIFS('ATL RAW'!$J:$J,'ATL RAW'!$I:$I,'ATL GA Inventory'!$B120,'ATL RAW'!$L:$L,'ATL GA Inventory'!BR$3)+SUMIFS('ATL CR'!$J:$J,'ATL CR'!$I:$I,'ATL GA Inventory'!$B120,'ATL CR'!$L:$L,'ATL GA Inventory'!BR$3)</f>
        <v>0</v>
      </c>
      <c r="BS120" s="45">
        <f>SUMIFS('ATL RAW'!$J:$J,'ATL RAW'!$I:$I,'ATL GA Inventory'!$B120,'ATL RAW'!$L:$L,'ATL GA Inventory'!BS$3)+SUMIFS('ATL CR'!$J:$J,'ATL CR'!$I:$I,'ATL GA Inventory'!$B120,'ATL CR'!$L:$L,'ATL GA Inventory'!BS$3)</f>
        <v>0</v>
      </c>
      <c r="BT120" s="45">
        <f>SUMIFS('ATL RAW'!$J:$J,'ATL RAW'!$I:$I,'ATL GA Inventory'!$B120,'ATL RAW'!$L:$L,'ATL GA Inventory'!BT$3)+SUMIFS('ATL CR'!$J:$J,'ATL CR'!$I:$I,'ATL GA Inventory'!$B120,'ATL CR'!$L:$L,'ATL GA Inventory'!BT$3)</f>
        <v>0</v>
      </c>
      <c r="BU120" s="45">
        <f>SUMIFS('ATL RAW'!$J:$J,'ATL RAW'!$I:$I,'ATL GA Inventory'!$B120,'ATL RAW'!$L:$L,'ATL GA Inventory'!BU$3)+SUMIFS('ATL CR'!$J:$J,'ATL CR'!$I:$I,'ATL GA Inventory'!$B120,'ATL CR'!$L:$L,'ATL GA Inventory'!BU$3)</f>
        <v>0</v>
      </c>
      <c r="BV120" s="45">
        <f>SUMIFS('ATL RAW'!$J:$J,'ATL RAW'!$I:$I,'ATL GA Inventory'!$B120,'ATL RAW'!$L:$L,'ATL GA Inventory'!BV$3)+SUMIFS('ATL CR'!$J:$J,'ATL CR'!$I:$I,'ATL GA Inventory'!$B120,'ATL CR'!$L:$L,'ATL GA Inventory'!BV$3)</f>
        <v>0</v>
      </c>
      <c r="BW120" s="45">
        <f>SUMIFS('ATL RAW'!$J:$J,'ATL RAW'!$I:$I,'ATL GA Inventory'!$B120,'ATL RAW'!$L:$L,'ATL GA Inventory'!BW$3)+SUMIFS('ATL CR'!$J:$J,'ATL CR'!$I:$I,'ATL GA Inventory'!$B120,'ATL CR'!$L:$L,'ATL GA Inventory'!BW$3)</f>
        <v>0</v>
      </c>
      <c r="BX120" s="45">
        <f>SUMIFS('ATL RAW'!$J:$J,'ATL RAW'!$I:$I,'ATL GA Inventory'!$B120,'ATL RAW'!$L:$L,'ATL GA Inventory'!BX$3)+SUMIFS('ATL CR'!$J:$J,'ATL CR'!$I:$I,'ATL GA Inventory'!$B120,'ATL CR'!$L:$L,'ATL GA Inventory'!BX$3)</f>
        <v>0</v>
      </c>
      <c r="BY120" s="45">
        <f>SUMIFS('ATL RAW'!$J:$J,'ATL RAW'!$I:$I,'ATL GA Inventory'!$B120,'ATL RAW'!$L:$L,'ATL GA Inventory'!BY$3)+SUMIFS('ATL CR'!$J:$J,'ATL CR'!$I:$I,'ATL GA Inventory'!$B120,'ATL CR'!$L:$L,'ATL GA Inventory'!BY$3)</f>
        <v>0</v>
      </c>
      <c r="BZ120" s="45">
        <f>SUMIFS('ATL RAW'!$J:$J,'ATL RAW'!$I:$I,'ATL GA Inventory'!$B120,'ATL RAW'!$L:$L,'ATL GA Inventory'!BZ$3)+SUMIFS('ATL CR'!$J:$J,'ATL CR'!$I:$I,'ATL GA Inventory'!$B120,'ATL CR'!$L:$L,'ATL GA Inventory'!BZ$3)</f>
        <v>0</v>
      </c>
      <c r="CA120" s="45">
        <f>SUMIFS('ATL RAW'!$J:$J,'ATL RAW'!$I:$I,'ATL GA Inventory'!$B120,'ATL RAW'!$L:$L,'ATL GA Inventory'!CA$3)+SUMIFS('ATL CR'!$J:$J,'ATL CR'!$I:$I,'ATL GA Inventory'!$B120,'ATL CR'!$L:$L,'ATL GA Inventory'!CA$3)</f>
        <v>0</v>
      </c>
      <c r="CB120" s="45">
        <f>SUMIFS('ATL RAW'!$J:$J,'ATL RAW'!$I:$I,'ATL GA Inventory'!$B120,'ATL RAW'!$L:$L,'ATL GA Inventory'!CB$3)+SUMIFS('ATL CR'!$J:$J,'ATL CR'!$I:$I,'ATL GA Inventory'!$B120,'ATL CR'!$L:$L,'ATL GA Inventory'!CB$3)</f>
        <v>0</v>
      </c>
      <c r="CC120" s="45">
        <f>SUMIFS('ATL RAW'!$J:$J,'ATL RAW'!$I:$I,'ATL GA Inventory'!$B120,'ATL RAW'!$L:$L,'ATL GA Inventory'!CC$3)+SUMIFS('ATL CR'!$J:$J,'ATL CR'!$I:$I,'ATL GA Inventory'!$B120,'ATL CR'!$L:$L,'ATL GA Inventory'!CC$3)</f>
        <v>0</v>
      </c>
      <c r="CD120" s="45">
        <f>SUMIFS('ATL RAW'!$J:$J,'ATL RAW'!$I:$I,'ATL GA Inventory'!$B120,'ATL RAW'!$L:$L,'ATL GA Inventory'!CD$3)+SUMIFS('ATL CR'!$J:$J,'ATL CR'!$I:$I,'ATL GA Inventory'!$B120,'ATL CR'!$L:$L,'ATL GA Inventory'!CD$3)</f>
        <v>0</v>
      </c>
      <c r="CE120" s="45">
        <f>SUMIFS('ATL RAW'!$J:$J,'ATL RAW'!$I:$I,'ATL GA Inventory'!$B120,'ATL RAW'!$L:$L,'ATL GA Inventory'!CE$3)+SUMIFS('ATL CR'!$J:$J,'ATL CR'!$I:$I,'ATL GA Inventory'!$B120,'ATL CR'!$L:$L,'ATL GA Inventory'!CE$3)</f>
        <v>0</v>
      </c>
      <c r="CF120" s="45">
        <f>SUMIFS('ATL RAW'!$J:$J,'ATL RAW'!$I:$I,'ATL GA Inventory'!$B120,'ATL RAW'!$L:$L,'ATL GA Inventory'!CF$3)+SUMIFS('ATL CR'!$J:$J,'ATL CR'!$I:$I,'ATL GA Inventory'!$B120,'ATL CR'!$L:$L,'ATL GA Inventory'!CF$3)</f>
        <v>0</v>
      </c>
      <c r="CG120" s="45">
        <f>SUMIFS('ATL RAW'!$J:$J,'ATL RAW'!$I:$I,'ATL GA Inventory'!$B120,'ATL RAW'!$L:$L,'ATL GA Inventory'!CG$3)+SUMIFS('ATL CR'!$J:$J,'ATL CR'!$I:$I,'ATL GA Inventory'!$B120,'ATL CR'!$L:$L,'ATL GA Inventory'!CG$3)</f>
        <v>0</v>
      </c>
      <c r="CH120" s="45">
        <f>SUMIFS('ATL RAW'!$J:$J,'ATL RAW'!$I:$I,'ATL GA Inventory'!$B120,'ATL RAW'!$L:$L,'ATL GA Inventory'!CH$3)+SUMIFS('ATL CR'!$J:$J,'ATL CR'!$I:$I,'ATL GA Inventory'!$B120,'ATL CR'!$L:$L,'ATL GA Inventory'!CH$3)</f>
        <v>0</v>
      </c>
      <c r="CI120" s="45">
        <f>SUMIFS('ATL RAW'!$J:$J,'ATL RAW'!$I:$I,'ATL GA Inventory'!$B120,'ATL RAW'!$L:$L,'ATL GA Inventory'!CI$3)+SUMIFS('ATL CR'!$J:$J,'ATL CR'!$I:$I,'ATL GA Inventory'!$B120,'ATL CR'!$L:$L,'ATL GA Inventory'!CI$3)</f>
        <v>0</v>
      </c>
      <c r="CJ120" s="45">
        <f>SUMIFS('ATL RAW'!$J:$J,'ATL RAW'!$I:$I,'ATL GA Inventory'!$B120,'ATL RAW'!$L:$L,'ATL GA Inventory'!CJ$3)+SUMIFS('ATL CR'!$J:$J,'ATL CR'!$I:$I,'ATL GA Inventory'!$B120,'ATL CR'!$L:$L,'ATL GA Inventory'!CJ$3)</f>
        <v>0</v>
      </c>
      <c r="CK120" s="45">
        <f>SUMIFS('ATL RAW'!$J:$J,'ATL RAW'!$I:$I,'ATL GA Inventory'!$B120,'ATL RAW'!$L:$L,'ATL GA Inventory'!CK$3)+SUMIFS('ATL CR'!$J:$J,'ATL CR'!$I:$I,'ATL GA Inventory'!$B120,'ATL CR'!$L:$L,'ATL GA Inventory'!CK$3)</f>
        <v>0</v>
      </c>
      <c r="CL120" s="45">
        <f>SUMIFS('ATL RAW'!$J:$J,'ATL RAW'!$I:$I,'ATL GA Inventory'!$B120,'ATL RAW'!$L:$L,'ATL GA Inventory'!CL$3)+SUMIFS('ATL CR'!$J:$J,'ATL CR'!$I:$I,'ATL GA Inventory'!$B120,'ATL CR'!$L:$L,'ATL GA Inventory'!CL$3)</f>
        <v>0</v>
      </c>
      <c r="CM120" s="45">
        <f>SUMIFS('ATL RAW'!$J:$J,'ATL RAW'!$I:$I,'ATL GA Inventory'!$B120,'ATL RAW'!$L:$L,'ATL GA Inventory'!CM$3)+SUMIFS('ATL CR'!$J:$J,'ATL CR'!$I:$I,'ATL GA Inventory'!$B120,'ATL CR'!$L:$L,'ATL GA Inventory'!CM$3)</f>
        <v>0</v>
      </c>
      <c r="CN120" s="45">
        <f>SUMIFS('ATL RAW'!$J:$J,'ATL RAW'!$I:$I,'ATL GA Inventory'!$B120,'ATL RAW'!$L:$L,'ATL GA Inventory'!CN$3)+SUMIFS('ATL CR'!$J:$J,'ATL CR'!$I:$I,'ATL GA Inventory'!$B120,'ATL CR'!$L:$L,'ATL GA Inventory'!CN$3)</f>
        <v>0</v>
      </c>
      <c r="CO120" s="45">
        <f>SUMIFS('ATL RAW'!$J:$J,'ATL RAW'!$I:$I,'ATL GA Inventory'!$B120,'ATL RAW'!$L:$L,'ATL GA Inventory'!CO$3)+SUMIFS('ATL CR'!$J:$J,'ATL CR'!$I:$I,'ATL GA Inventory'!$B120,'ATL CR'!$L:$L,'ATL GA Inventory'!CO$3)</f>
        <v>0</v>
      </c>
      <c r="CP120" s="45">
        <f>SUMIFS('ATL RAW'!$J:$J,'ATL RAW'!$I:$I,'ATL GA Inventory'!$B120,'ATL RAW'!$L:$L,'ATL GA Inventory'!CP$3)+SUMIFS('ATL CR'!$J:$J,'ATL CR'!$I:$I,'ATL GA Inventory'!$B120,'ATL CR'!$L:$L,'ATL GA Inventory'!CP$3)</f>
        <v>0</v>
      </c>
      <c r="CQ120" s="45">
        <f>SUMIFS('ATL RAW'!$J:$J,'ATL RAW'!$I:$I,'ATL GA Inventory'!$B120,'ATL RAW'!$L:$L,'ATL GA Inventory'!CQ$3)+SUMIFS('ATL CR'!$J:$J,'ATL CR'!$I:$I,'ATL GA Inventory'!$B120,'ATL CR'!$L:$L,'ATL GA Inventory'!CQ$3)</f>
        <v>0</v>
      </c>
      <c r="CR120" s="45">
        <f>SUMIFS('ATL RAW'!$J:$J,'ATL RAW'!$I:$I,'ATL GA Inventory'!$B120,'ATL RAW'!$L:$L,'ATL GA Inventory'!CR$3)+SUMIFS('ATL CR'!$J:$J,'ATL CR'!$I:$I,'ATL GA Inventory'!$B120,'ATL CR'!$L:$L,'ATL GA Inventory'!CR$3)</f>
        <v>0</v>
      </c>
      <c r="CS120" s="45">
        <f>SUMIFS('ATL RAW'!$J:$J,'ATL RAW'!$I:$I,'ATL GA Inventory'!$B120,'ATL RAW'!$L:$L,'ATL GA Inventory'!CS$3)+SUMIFS('ATL CR'!$J:$J,'ATL CR'!$I:$I,'ATL GA Inventory'!$B120,'ATL CR'!$L:$L,'ATL GA Inventory'!CS$3)</f>
        <v>0</v>
      </c>
      <c r="CT120" s="45">
        <f>SUMIFS('ATL RAW'!$J:$J,'ATL RAW'!$I:$I,'ATL GA Inventory'!$B120,'ATL RAW'!$L:$L,'ATL GA Inventory'!CT$3)+SUMIFS('ATL CR'!$J:$J,'ATL CR'!$I:$I,'ATL GA Inventory'!$B120,'ATL CR'!$L:$L,'ATL GA Inventory'!CT$3)</f>
        <v>0</v>
      </c>
      <c r="CU120" s="45">
        <f>SUMIFS('ATL RAW'!$J:$J,'ATL RAW'!$I:$I,'ATL GA Inventory'!$B120,'ATL RAW'!$L:$L,'ATL GA Inventory'!CU$3)+SUMIFS('ATL CR'!$J:$J,'ATL CR'!$I:$I,'ATL GA Inventory'!$B120,'ATL CR'!$L:$L,'ATL GA Inventory'!CU$3)</f>
        <v>0</v>
      </c>
      <c r="CV120" s="45">
        <f>SUMIFS('ATL RAW'!$J:$J,'ATL RAW'!$I:$I,'ATL GA Inventory'!$B120,'ATL RAW'!$L:$L,'ATL GA Inventory'!CV$3)+SUMIFS('ATL CR'!$J:$J,'ATL CR'!$I:$I,'ATL GA Inventory'!$B120,'ATL CR'!$L:$L,'ATL GA Inventory'!CV$3)</f>
        <v>0</v>
      </c>
      <c r="CW120" s="45">
        <f>SUMIFS('ATL RAW'!$J:$J,'ATL RAW'!$I:$I,'ATL GA Inventory'!$B120,'ATL RAW'!$L:$L,'ATL GA Inventory'!CW$3)+SUMIFS('ATL CR'!$J:$J,'ATL CR'!$I:$I,'ATL GA Inventory'!$B120,'ATL CR'!$L:$L,'ATL GA Inventory'!CW$3)</f>
        <v>0</v>
      </c>
      <c r="CX120" s="45">
        <f>SUMIFS('ATL RAW'!$J:$J,'ATL RAW'!$I:$I,'ATL GA Inventory'!$B120,'ATL RAW'!$L:$L,'ATL GA Inventory'!CX$3)+SUMIFS('ATL CR'!$J:$J,'ATL CR'!$I:$I,'ATL GA Inventory'!$B120,'ATL CR'!$L:$L,'ATL GA Inventory'!CX$3)</f>
        <v>0</v>
      </c>
      <c r="CY120" s="45">
        <f>SUMIFS('ATL RAW'!$J:$J,'ATL RAW'!$I:$I,'ATL GA Inventory'!$B120,'ATL RAW'!$L:$L,'ATL GA Inventory'!CY$3)+SUMIFS('ATL CR'!$J:$J,'ATL CR'!$I:$I,'ATL GA Inventory'!$B120,'ATL CR'!$L:$L,'ATL GA Inventory'!CY$3)</f>
        <v>0</v>
      </c>
      <c r="CZ120" s="45">
        <f>SUMIFS('ATL RAW'!$J:$J,'ATL RAW'!$I:$I,'ATL GA Inventory'!$B120,'ATL RAW'!$L:$L,'ATL GA Inventory'!CZ$3)+SUMIFS('ATL CR'!$J:$J,'ATL CR'!$I:$I,'ATL GA Inventory'!$B120,'ATL CR'!$L:$L,'ATL GA Inventory'!CZ$3)</f>
        <v>0</v>
      </c>
      <c r="DA120" s="45">
        <f>SUMIFS('ATL RAW'!$J:$J,'ATL RAW'!$I:$I,'ATL GA Inventory'!$B120,'ATL RAW'!$L:$L,'ATL GA Inventory'!DA$3)+SUMIFS('ATL CR'!$J:$J,'ATL CR'!$I:$I,'ATL GA Inventory'!$B120,'ATL CR'!$L:$L,'ATL GA Inventory'!DA$3)</f>
        <v>0</v>
      </c>
      <c r="DB120" s="45">
        <f>SUMIFS('ATL RAW'!$J:$J,'ATL RAW'!$I:$I,'ATL GA Inventory'!$B120,'ATL RAW'!$L:$L,'ATL GA Inventory'!DB$3)+SUMIFS('ATL CR'!$J:$J,'ATL CR'!$I:$I,'ATL GA Inventory'!$B120,'ATL CR'!$L:$L,'ATL GA Inventory'!DB$3)</f>
        <v>0</v>
      </c>
      <c r="DC120" s="45">
        <f>SUMIFS('ATL RAW'!$J:$J,'ATL RAW'!$I:$I,'ATL GA Inventory'!$B120,'ATL RAW'!$L:$L,'ATL GA Inventory'!DC$3)+SUMIFS('ATL CR'!$J:$J,'ATL CR'!$I:$I,'ATL GA Inventory'!$B120,'ATL CR'!$L:$L,'ATL GA Inventory'!DC$3)</f>
        <v>0</v>
      </c>
      <c r="DD120" s="45">
        <f>SUMIFS('ATL RAW'!$J:$J,'ATL RAW'!$I:$I,'ATL GA Inventory'!$B120,'ATL RAW'!$L:$L,'ATL GA Inventory'!DD$3)+SUMIFS('ATL CR'!$J:$J,'ATL CR'!$I:$I,'ATL GA Inventory'!$B120,'ATL CR'!$L:$L,'ATL GA Inventory'!DD$3)</f>
        <v>0</v>
      </c>
      <c r="DE120" s="45">
        <f>SUMIFS('ATL RAW'!$J:$J,'ATL RAW'!$I:$I,'ATL GA Inventory'!$B120,'ATL RAW'!$L:$L,'ATL GA Inventory'!DE$3)+SUMIFS('ATL CR'!$J:$J,'ATL CR'!$I:$I,'ATL GA Inventory'!$B120,'ATL CR'!$L:$L,'ATL GA Inventory'!DE$3)</f>
        <v>0</v>
      </c>
      <c r="DF120" s="45">
        <f>SUMIFS('ATL RAW'!$J:$J,'ATL RAW'!$I:$I,'ATL GA Inventory'!$B120,'ATL RAW'!$L:$L,'ATL GA Inventory'!DF$3)+SUMIFS('ATL CR'!$J:$J,'ATL CR'!$I:$I,'ATL GA Inventory'!$B120,'ATL CR'!$L:$L,'ATL GA Inventory'!DF$3)</f>
        <v>0</v>
      </c>
      <c r="DG120" s="45">
        <f>SUMIFS('ATL RAW'!$J:$J,'ATL RAW'!$I:$I,'ATL GA Inventory'!$B120,'ATL RAW'!$L:$L,'ATL GA Inventory'!DG$3)+SUMIFS('ATL CR'!$J:$J,'ATL CR'!$I:$I,'ATL GA Inventory'!$B120,'ATL CR'!$L:$L,'ATL GA Inventory'!DG$3)</f>
        <v>0</v>
      </c>
      <c r="DH120" s="45">
        <f>SUMIFS('ATL RAW'!$J:$J,'ATL RAW'!$I:$I,'ATL GA Inventory'!$B120,'ATL RAW'!$L:$L,'ATL GA Inventory'!DH$3)+SUMIFS('ATL CR'!$J:$J,'ATL CR'!$I:$I,'ATL GA Inventory'!$B120,'ATL CR'!$L:$L,'ATL GA Inventory'!DH$3)</f>
        <v>0</v>
      </c>
      <c r="DI120" s="45">
        <f>SUMIFS('ATL RAW'!$J:$J,'ATL RAW'!$I:$I,'ATL GA Inventory'!$B120,'ATL RAW'!$L:$L,'ATL GA Inventory'!DI$3)+SUMIFS('ATL CR'!$J:$J,'ATL CR'!$I:$I,'ATL GA Inventory'!$B120,'ATL CR'!$L:$L,'ATL GA Inventory'!DI$3)</f>
        <v>0</v>
      </c>
      <c r="DJ120" s="45">
        <f>SUMIFS('ATL RAW'!$J:$J,'ATL RAW'!$I:$I,'ATL GA Inventory'!$B120,'ATL RAW'!$L:$L,'ATL GA Inventory'!DJ$3)+SUMIFS('ATL CR'!$J:$J,'ATL CR'!$I:$I,'ATL GA Inventory'!$B120,'ATL CR'!$L:$L,'ATL GA Inventory'!DJ$3)</f>
        <v>0</v>
      </c>
      <c r="DK120" s="45">
        <f>SUMIFS('ATL RAW'!$J:$J,'ATL RAW'!$I:$I,'ATL GA Inventory'!$B120,'ATL RAW'!$L:$L,'ATL GA Inventory'!DK$3)+SUMIFS('ATL CR'!$J:$J,'ATL CR'!$I:$I,'ATL GA Inventory'!$B120,'ATL CR'!$L:$L,'ATL GA Inventory'!DK$3)</f>
        <v>0</v>
      </c>
      <c r="DL120" s="45">
        <f>SUMIFS('ATL RAW'!$J:$J,'ATL RAW'!$I:$I,'ATL GA Inventory'!$B120,'ATL RAW'!$L:$L,'ATL GA Inventory'!DL$3)+SUMIFS('ATL CR'!$J:$J,'ATL CR'!$I:$I,'ATL GA Inventory'!$B120,'ATL CR'!$L:$L,'ATL GA Inventory'!DL$3)</f>
        <v>0</v>
      </c>
      <c r="DM120" s="45">
        <f>SUMIFS('ATL RAW'!$J:$J,'ATL RAW'!$I:$I,'ATL GA Inventory'!$B120,'ATL RAW'!$L:$L,'ATL GA Inventory'!DM$3)+SUMIFS('ATL CR'!$J:$J,'ATL CR'!$I:$I,'ATL GA Inventory'!$B120,'ATL CR'!$L:$L,'ATL GA Inventory'!DM$3)</f>
        <v>0</v>
      </c>
      <c r="DN120" s="45">
        <f>SUMIFS('ATL RAW'!$J:$J,'ATL RAW'!$I:$I,'ATL GA Inventory'!$B120,'ATL RAW'!$L:$L,'ATL GA Inventory'!DN$3)+SUMIFS('ATL CR'!$J:$J,'ATL CR'!$I:$I,'ATL GA Inventory'!$B120,'ATL CR'!$L:$L,'ATL GA Inventory'!DN$3)</f>
        <v>0</v>
      </c>
      <c r="DO120" s="45">
        <f>SUMIFS('ATL RAW'!$J:$J,'ATL RAW'!$I:$I,'ATL GA Inventory'!$B120,'ATL RAW'!$L:$L,'ATL GA Inventory'!DO$3)+SUMIFS('ATL CR'!$J:$J,'ATL CR'!$I:$I,'ATL GA Inventory'!$B120,'ATL CR'!$L:$L,'ATL GA Inventory'!DO$3)</f>
        <v>0</v>
      </c>
      <c r="DP120" s="45">
        <f>SUMIFS('ATL RAW'!$J:$J,'ATL RAW'!$I:$I,'ATL GA Inventory'!$B120,'ATL RAW'!$L:$L,'ATL GA Inventory'!DP$3)+SUMIFS('ATL CR'!$J:$J,'ATL CR'!$I:$I,'ATL GA Inventory'!$B120,'ATL CR'!$L:$L,'ATL GA Inventory'!DP$3)</f>
        <v>0</v>
      </c>
      <c r="DQ120" s="45">
        <f>SUMIFS('ATL RAW'!$J:$J,'ATL RAW'!$I:$I,'ATL GA Inventory'!$B120,'ATL RAW'!$L:$L,'ATL GA Inventory'!DQ$3)+SUMIFS('ATL CR'!$J:$J,'ATL CR'!$I:$I,'ATL GA Inventory'!$B120,'ATL CR'!$L:$L,'ATL GA Inventory'!DQ$3)</f>
        <v>0</v>
      </c>
      <c r="DR120" s="45">
        <f>SUMIFS('ATL RAW'!$J:$J,'ATL RAW'!$I:$I,'ATL GA Inventory'!$B120,'ATL RAW'!$L:$L,'ATL GA Inventory'!DR$3)+SUMIFS('ATL CR'!$J:$J,'ATL CR'!$I:$I,'ATL GA Inventory'!$B120,'ATL CR'!$L:$L,'ATL GA Inventory'!DR$3)</f>
        <v>0</v>
      </c>
      <c r="DS120" s="45">
        <f>SUMIFS('ATL RAW'!$J:$J,'ATL RAW'!$I:$I,'ATL GA Inventory'!$B120,'ATL RAW'!$L:$L,'ATL GA Inventory'!DS$3)+SUMIFS('ATL CR'!$J:$J,'ATL CR'!$I:$I,'ATL GA Inventory'!$B120,'ATL CR'!$L:$L,'ATL GA Inventory'!DS$3)</f>
        <v>0</v>
      </c>
      <c r="DT120" s="45">
        <f>SUMIFS('ATL RAW'!$J:$J,'ATL RAW'!$I:$I,'ATL GA Inventory'!$B120,'ATL RAW'!$L:$L,'ATL GA Inventory'!DT$3)+SUMIFS('ATL CR'!$J:$J,'ATL CR'!$I:$I,'ATL GA Inventory'!$B120,'ATL CR'!$L:$L,'ATL GA Inventory'!DT$3)</f>
        <v>0</v>
      </c>
      <c r="DU120" s="45">
        <f>SUMIFS('ATL RAW'!$J:$J,'ATL RAW'!$I:$I,'ATL GA Inventory'!$B120,'ATL RAW'!$L:$L,'ATL GA Inventory'!DU$3)+SUMIFS('ATL CR'!$J:$J,'ATL CR'!$I:$I,'ATL GA Inventory'!$B120,'ATL CR'!$L:$L,'ATL GA Inventory'!DU$3)</f>
        <v>0</v>
      </c>
      <c r="DV120" s="45">
        <f>SUMIFS('ATL RAW'!$J:$J,'ATL RAW'!$I:$I,'ATL GA Inventory'!$B120,'ATL RAW'!$L:$L,'ATL GA Inventory'!DV$3)+SUMIFS('ATL CR'!$J:$J,'ATL CR'!$I:$I,'ATL GA Inventory'!$B120,'ATL CR'!$L:$L,'ATL GA Inventory'!DV$3)</f>
        <v>0</v>
      </c>
      <c r="DW120" s="45">
        <f>SUMIFS('ATL RAW'!$J:$J,'ATL RAW'!$I:$I,'ATL GA Inventory'!$B120,'ATL RAW'!$L:$L,'ATL GA Inventory'!DW$3)+SUMIFS('ATL CR'!$J:$J,'ATL CR'!$I:$I,'ATL GA Inventory'!$B120,'ATL CR'!$L:$L,'ATL GA Inventory'!DW$3)</f>
        <v>0</v>
      </c>
      <c r="DX120" s="45">
        <f>SUMIFS('ATL RAW'!$J:$J,'ATL RAW'!$I:$I,'ATL GA Inventory'!$B120,'ATL RAW'!$L:$L,'ATL GA Inventory'!DX$3)+SUMIFS('ATL CR'!$J:$J,'ATL CR'!$I:$I,'ATL GA Inventory'!$B120,'ATL CR'!$L:$L,'ATL GA Inventory'!DX$3)</f>
        <v>0</v>
      </c>
      <c r="DY120" s="45">
        <f>SUMIFS('ATL RAW'!$J:$J,'ATL RAW'!$I:$I,'ATL GA Inventory'!$B120,'ATL RAW'!$L:$L,'ATL GA Inventory'!DY$3)+SUMIFS('ATL CR'!$J:$J,'ATL CR'!$I:$I,'ATL GA Inventory'!$B120,'ATL CR'!$L:$L,'ATL GA Inventory'!DY$3)</f>
        <v>0</v>
      </c>
      <c r="DZ120" s="45">
        <f>SUMIFS('ATL RAW'!$J:$J,'ATL RAW'!$I:$I,'ATL GA Inventory'!$B120,'ATL RAW'!$L:$L,'ATL GA Inventory'!DZ$3)+SUMIFS('ATL CR'!$J:$J,'ATL CR'!$I:$I,'ATL GA Inventory'!$B120,'ATL CR'!$L:$L,'ATL GA Inventory'!DZ$3)</f>
        <v>0</v>
      </c>
      <c r="EA120" s="45">
        <f>SUMIFS('ATL RAW'!$J:$J,'ATL RAW'!$I:$I,'ATL GA Inventory'!$B120,'ATL RAW'!$L:$L,'ATL GA Inventory'!EA$3)+SUMIFS('ATL CR'!$J:$J,'ATL CR'!$I:$I,'ATL GA Inventory'!$B120,'ATL CR'!$L:$L,'ATL GA Inventory'!EA$3)</f>
        <v>0</v>
      </c>
      <c r="EB120" s="45">
        <f>SUMIFS('ATL RAW'!$J:$J,'ATL RAW'!$I:$I,'ATL GA Inventory'!$B120,'ATL RAW'!$L:$L,'ATL GA Inventory'!EB$3)+SUMIFS('ATL CR'!$J:$J,'ATL CR'!$I:$I,'ATL GA Inventory'!$B120,'ATL CR'!$L:$L,'ATL GA Inventory'!EB$3)</f>
        <v>0</v>
      </c>
      <c r="EC120" s="45">
        <f>SUMIFS('ATL RAW'!$J:$J,'ATL RAW'!$I:$I,'ATL GA Inventory'!$B120,'ATL RAW'!$L:$L,'ATL GA Inventory'!EC$3)+SUMIFS('ATL CR'!$J:$J,'ATL CR'!$I:$I,'ATL GA Inventory'!$B120,'ATL CR'!$L:$L,'ATL GA Inventory'!EC$3)</f>
        <v>0</v>
      </c>
      <c r="ED120" s="45">
        <f>SUMIFS('ATL RAW'!$J:$J,'ATL RAW'!$I:$I,'ATL GA Inventory'!$B120,'ATL RAW'!$L:$L,'ATL GA Inventory'!ED$3)+SUMIFS('ATL CR'!$J:$J,'ATL CR'!$I:$I,'ATL GA Inventory'!$B120,'ATL CR'!$L:$L,'ATL GA Inventory'!ED$3)</f>
        <v>0</v>
      </c>
      <c r="EE120" s="45">
        <f>SUMIFS('ATL RAW'!$J:$J,'ATL RAW'!$I:$I,'ATL GA Inventory'!$B120,'ATL RAW'!$L:$L,'ATL GA Inventory'!EE$3)+SUMIFS('ATL CR'!$J:$J,'ATL CR'!$I:$I,'ATL GA Inventory'!$B120,'ATL CR'!$L:$L,'ATL GA Inventory'!EE$3)</f>
        <v>0</v>
      </c>
      <c r="EF120" s="45">
        <f>SUMIFS('ATL RAW'!$J:$J,'ATL RAW'!$I:$I,'ATL GA Inventory'!$B120,'ATL RAW'!$L:$L,'ATL GA Inventory'!EF$3)+SUMIFS('ATL CR'!$J:$J,'ATL CR'!$I:$I,'ATL GA Inventory'!$B120,'ATL CR'!$L:$L,'ATL GA Inventory'!EF$3)</f>
        <v>0</v>
      </c>
      <c r="EG120" s="45">
        <f>SUMIFS('ATL RAW'!$J:$J,'ATL RAW'!$I:$I,'ATL GA Inventory'!$B120,'ATL RAW'!$L:$L,'ATL GA Inventory'!EG$3)+SUMIFS('ATL CR'!$J:$J,'ATL CR'!$I:$I,'ATL GA Inventory'!$B120,'ATL CR'!$L:$L,'ATL GA Inventory'!EG$3)</f>
        <v>0</v>
      </c>
      <c r="EH120" s="45">
        <f>SUMIFS('ATL RAW'!$J:$J,'ATL RAW'!$I:$I,'ATL GA Inventory'!$B120,'ATL RAW'!$L:$L,'ATL GA Inventory'!EH$3)+SUMIFS('ATL CR'!$J:$J,'ATL CR'!$I:$I,'ATL GA Inventory'!$B120,'ATL CR'!$L:$L,'ATL GA Inventory'!EH$3)</f>
        <v>0</v>
      </c>
      <c r="EI120" s="45">
        <f>SUMIFS('ATL RAW'!$J:$J,'ATL RAW'!$I:$I,'ATL GA Inventory'!$B120,'ATL RAW'!$L:$L,'ATL GA Inventory'!EI$3)+SUMIFS('ATL CR'!$J:$J,'ATL CR'!$I:$I,'ATL GA Inventory'!$B120,'ATL CR'!$L:$L,'ATL GA Inventory'!EI$3)</f>
        <v>0</v>
      </c>
      <c r="EJ120" s="45">
        <f>SUMIFS('ATL RAW'!$J:$J,'ATL RAW'!$I:$I,'ATL GA Inventory'!$B120,'ATL RAW'!$L:$L,'ATL GA Inventory'!EJ$3)+SUMIFS('ATL CR'!$J:$J,'ATL CR'!$I:$I,'ATL GA Inventory'!$B120,'ATL CR'!$L:$L,'ATL GA Inventory'!EJ$3)</f>
        <v>0</v>
      </c>
      <c r="EK120" s="45">
        <f>SUMIFS('ATL RAW'!$J:$J,'ATL RAW'!$I:$I,'ATL GA Inventory'!$B120,'ATL RAW'!$L:$L,'ATL GA Inventory'!EK$3)+SUMIFS('ATL CR'!$J:$J,'ATL CR'!$I:$I,'ATL GA Inventory'!$B120,'ATL CR'!$L:$L,'ATL GA Inventory'!EK$3)</f>
        <v>0</v>
      </c>
      <c r="EL120" s="45">
        <f>SUMIFS('ATL RAW'!$J:$J,'ATL RAW'!$I:$I,'ATL GA Inventory'!$B120,'ATL RAW'!$L:$L,'ATL GA Inventory'!EL$3)+SUMIFS('ATL CR'!$J:$J,'ATL CR'!$I:$I,'ATL GA Inventory'!$B120,'ATL CR'!$L:$L,'ATL GA Inventory'!EL$3)</f>
        <v>0</v>
      </c>
      <c r="EM120" s="45">
        <f>SUMIFS('ATL RAW'!$J:$J,'ATL RAW'!$I:$I,'ATL GA Inventory'!$B120,'ATL RAW'!$L:$L,'ATL GA Inventory'!EM$3)+SUMIFS('ATL CR'!$J:$J,'ATL CR'!$I:$I,'ATL GA Inventory'!$B120,'ATL CR'!$L:$L,'ATL GA Inventory'!EM$3)</f>
        <v>0</v>
      </c>
      <c r="EN120" s="45">
        <f>SUMIFS('ATL RAW'!$J:$J,'ATL RAW'!$I:$I,'ATL GA Inventory'!$B120,'ATL RAW'!$L:$L,'ATL GA Inventory'!EN$3)+SUMIFS('ATL CR'!$J:$J,'ATL CR'!$I:$I,'ATL GA Inventory'!$B120,'ATL CR'!$L:$L,'ATL GA Inventory'!EN$3)</f>
        <v>0</v>
      </c>
      <c r="EO120" s="45">
        <f>SUMIFS('ATL RAW'!$J:$J,'ATL RAW'!$I:$I,'ATL GA Inventory'!$B120,'ATL RAW'!$L:$L,'ATL GA Inventory'!EO$3)+SUMIFS('ATL CR'!$J:$J,'ATL CR'!$I:$I,'ATL GA Inventory'!$B120,'ATL CR'!$L:$L,'ATL GA Inventory'!EO$3)</f>
        <v>0</v>
      </c>
      <c r="EP120" s="45">
        <f>SUMIFS('ATL RAW'!$J:$J,'ATL RAW'!$I:$I,'ATL GA Inventory'!$B120,'ATL RAW'!$L:$L,'ATL GA Inventory'!EP$3)+SUMIFS('ATL CR'!$J:$J,'ATL CR'!$I:$I,'ATL GA Inventory'!$B120,'ATL CR'!$L:$L,'ATL GA Inventory'!EP$3)</f>
        <v>0</v>
      </c>
      <c r="EQ120" s="45">
        <f>SUMIFS('ATL RAW'!$J:$J,'ATL RAW'!$I:$I,'ATL GA Inventory'!$B120,'ATL RAW'!$L:$L,'ATL GA Inventory'!EQ$3)+SUMIFS('ATL CR'!$J:$J,'ATL CR'!$I:$I,'ATL GA Inventory'!$B120,'ATL CR'!$L:$L,'ATL GA Inventory'!EQ$3)</f>
        <v>0</v>
      </c>
      <c r="ER120" s="45">
        <f>SUMIFS('ATL RAW'!$J:$J,'ATL RAW'!$I:$I,'ATL GA Inventory'!$B120,'ATL RAW'!$L:$L,'ATL GA Inventory'!ER$3)+SUMIFS('ATL CR'!$J:$J,'ATL CR'!$I:$I,'ATL GA Inventory'!$B120,'ATL CR'!$L:$L,'ATL GA Inventory'!ER$3)</f>
        <v>0</v>
      </c>
      <c r="ES120" s="45">
        <f>SUMIFS('ATL RAW'!$J:$J,'ATL RAW'!$I:$I,'ATL GA Inventory'!$B120,'ATL RAW'!$L:$L,'ATL GA Inventory'!ES$3)+SUMIFS('ATL CR'!$J:$J,'ATL CR'!$I:$I,'ATL GA Inventory'!$B120,'ATL CR'!$L:$L,'ATL GA Inventory'!ES$3)</f>
        <v>0</v>
      </c>
      <c r="ET120" s="45">
        <f>SUMIFS('ATL RAW'!$J:$J,'ATL RAW'!$I:$I,'ATL GA Inventory'!$B120,'ATL RAW'!$L:$L,'ATL GA Inventory'!ET$3)+SUMIFS('ATL CR'!$J:$J,'ATL CR'!$I:$I,'ATL GA Inventory'!$B120,'ATL CR'!$L:$L,'ATL GA Inventory'!ET$3)</f>
        <v>0</v>
      </c>
      <c r="EU120" s="45">
        <f>SUMIFS('ATL RAW'!$J:$J,'ATL RAW'!$I:$I,'ATL GA Inventory'!$B120,'ATL RAW'!$L:$L,'ATL GA Inventory'!EU$3)+SUMIFS('ATL CR'!$J:$J,'ATL CR'!$I:$I,'ATL GA Inventory'!$B120,'ATL CR'!$L:$L,'ATL GA Inventory'!EU$3)</f>
        <v>0</v>
      </c>
      <c r="EV120" s="45">
        <f>SUMIFS('ATL RAW'!$J:$J,'ATL RAW'!$I:$I,'ATL GA Inventory'!$B120,'ATL RAW'!$L:$L,'ATL GA Inventory'!EV$3)+SUMIFS('ATL CR'!$J:$J,'ATL CR'!$I:$I,'ATL GA Inventory'!$B120,'ATL CR'!$L:$L,'ATL GA Inventory'!EV$3)</f>
        <v>0</v>
      </c>
      <c r="EW120" s="45">
        <f>SUMIFS('ATL RAW'!$J:$J,'ATL RAW'!$I:$I,'ATL GA Inventory'!$B120,'ATL RAW'!$L:$L,'ATL GA Inventory'!EW$3)+SUMIFS('ATL CR'!$J:$J,'ATL CR'!$I:$I,'ATL GA Inventory'!$B120,'ATL CR'!$L:$L,'ATL GA Inventory'!EW$3)</f>
        <v>0</v>
      </c>
      <c r="EX120" s="45">
        <f>SUMIFS('ATL RAW'!$J:$J,'ATL RAW'!$I:$I,'ATL GA Inventory'!$B120,'ATL RAW'!$L:$L,'ATL GA Inventory'!EX$3)+SUMIFS('ATL CR'!$J:$J,'ATL CR'!$I:$I,'ATL GA Inventory'!$B120,'ATL CR'!$L:$L,'ATL GA Inventory'!EX$3)</f>
        <v>0</v>
      </c>
      <c r="EY120" s="45">
        <f>SUMIFS('ATL RAW'!$J:$J,'ATL RAW'!$I:$I,'ATL GA Inventory'!$B120,'ATL RAW'!$L:$L,'ATL GA Inventory'!EY$3)+SUMIFS('ATL CR'!$J:$J,'ATL CR'!$I:$I,'ATL GA Inventory'!$B120,'ATL CR'!$L:$L,'ATL GA Inventory'!EY$3)</f>
        <v>0</v>
      </c>
      <c r="EZ120" s="45">
        <f>SUMIFS('ATL RAW'!$J:$J,'ATL RAW'!$I:$I,'ATL GA Inventory'!$B120,'ATL RAW'!$L:$L,'ATL GA Inventory'!EZ$3)+SUMIFS('ATL CR'!$J:$J,'ATL CR'!$I:$I,'ATL GA Inventory'!$B120,'ATL CR'!$L:$L,'ATL GA Inventory'!EZ$3)</f>
        <v>0</v>
      </c>
      <c r="FA120" s="45">
        <f>SUMIFS('ATL RAW'!$J:$J,'ATL RAW'!$I:$I,'ATL GA Inventory'!$B120,'ATL RAW'!$L:$L,'ATL GA Inventory'!FA$3)+SUMIFS('ATL CR'!$J:$J,'ATL CR'!$I:$I,'ATL GA Inventory'!$B120,'ATL CR'!$L:$L,'ATL GA Inventory'!FA$3)</f>
        <v>0</v>
      </c>
      <c r="FB120" s="45">
        <f>SUMIFS('ATL RAW'!$J:$J,'ATL RAW'!$I:$I,'ATL GA Inventory'!$B120,'ATL RAW'!$L:$L,'ATL GA Inventory'!FB$3)+SUMIFS('ATL CR'!$J:$J,'ATL CR'!$I:$I,'ATL GA Inventory'!$B120,'ATL CR'!$L:$L,'ATL GA Inventory'!FB$3)</f>
        <v>0</v>
      </c>
      <c r="FC120" s="45">
        <f>SUMIFS('ATL RAW'!$J:$J,'ATL RAW'!$I:$I,'ATL GA Inventory'!$B120,'ATL RAW'!$L:$L,'ATL GA Inventory'!FC$3)+SUMIFS('ATL CR'!$J:$J,'ATL CR'!$I:$I,'ATL GA Inventory'!$B120,'ATL CR'!$L:$L,'ATL GA Inventory'!FC$3)</f>
        <v>0</v>
      </c>
      <c r="FD120" s="45">
        <f>SUMIFS('ATL RAW'!$J:$J,'ATL RAW'!$I:$I,'ATL GA Inventory'!$B120,'ATL RAW'!$L:$L,'ATL GA Inventory'!FD$3)+SUMIFS('ATL CR'!$J:$J,'ATL CR'!$I:$I,'ATL GA Inventory'!$B120,'ATL CR'!$L:$L,'ATL GA Inventory'!FD$3)</f>
        <v>0</v>
      </c>
      <c r="FE120" s="45">
        <f>SUMIFS('ATL RAW'!$J:$J,'ATL RAW'!$I:$I,'ATL GA Inventory'!$B120,'ATL RAW'!$L:$L,'ATL GA Inventory'!FE$3)+SUMIFS('ATL CR'!$J:$J,'ATL CR'!$I:$I,'ATL GA Inventory'!$B120,'ATL CR'!$L:$L,'ATL GA Inventory'!FE$3)</f>
        <v>0</v>
      </c>
      <c r="FF120" s="45">
        <f>SUMIFS('ATL RAW'!$J:$J,'ATL RAW'!$I:$I,'ATL GA Inventory'!$B120,'ATL RAW'!$L:$L,'ATL GA Inventory'!FF$3)+SUMIFS('ATL CR'!$J:$J,'ATL CR'!$I:$I,'ATL GA Inventory'!$B120,'ATL CR'!$L:$L,'ATL GA Inventory'!FF$3)</f>
        <v>0</v>
      </c>
      <c r="FG120" s="45">
        <f>SUMIFS('ATL RAW'!$J:$J,'ATL RAW'!$I:$I,'ATL GA Inventory'!$B120,'ATL RAW'!$L:$L,'ATL GA Inventory'!FG$3)+SUMIFS('ATL CR'!$J:$J,'ATL CR'!$I:$I,'ATL GA Inventory'!$B120,'ATL CR'!$L:$L,'ATL GA Inventory'!FG$3)</f>
        <v>0</v>
      </c>
      <c r="FH120" s="45">
        <f>SUMIFS('ATL RAW'!$J:$J,'ATL RAW'!$I:$I,'ATL GA Inventory'!$B120,'ATL RAW'!$L:$L,'ATL GA Inventory'!FH$3)+SUMIFS('ATL CR'!$J:$J,'ATL CR'!$I:$I,'ATL GA Inventory'!$B120,'ATL CR'!$L:$L,'ATL GA Inventory'!FH$3)</f>
        <v>0</v>
      </c>
      <c r="FI120" s="45">
        <f>SUMIFS('ATL RAW'!$J:$J,'ATL RAW'!$I:$I,'ATL GA Inventory'!$B120,'ATL RAW'!$L:$L,'ATL GA Inventory'!FI$3)+SUMIFS('ATL CR'!$J:$J,'ATL CR'!$I:$I,'ATL GA Inventory'!$B120,'ATL CR'!$L:$L,'ATL GA Inventory'!FI$3)</f>
        <v>0</v>
      </c>
      <c r="FJ120" s="45">
        <f>SUMIFS('ATL RAW'!$J:$J,'ATL RAW'!$I:$I,'ATL GA Inventory'!$B120,'ATL RAW'!$L:$L,'ATL GA Inventory'!FJ$3)+SUMIFS('ATL CR'!$J:$J,'ATL CR'!$I:$I,'ATL GA Inventory'!$B120,'ATL CR'!$L:$L,'ATL GA Inventory'!FJ$3)</f>
        <v>0</v>
      </c>
      <c r="FK120" s="45">
        <f>SUMIFS('ATL RAW'!$J:$J,'ATL RAW'!$I:$I,'ATL GA Inventory'!$B120,'ATL RAW'!$L:$L,'ATL GA Inventory'!FK$3)+SUMIFS('ATL CR'!$J:$J,'ATL CR'!$I:$I,'ATL GA Inventory'!$B120,'ATL CR'!$L:$L,'ATL GA Inventory'!FK$3)</f>
        <v>0</v>
      </c>
      <c r="FL120" s="45">
        <f>SUMIFS('ATL RAW'!$J:$J,'ATL RAW'!$I:$I,'ATL GA Inventory'!$B120,'ATL RAW'!$L:$L,'ATL GA Inventory'!FL$3)+SUMIFS('ATL CR'!$J:$J,'ATL CR'!$I:$I,'ATL GA Inventory'!$B120,'ATL CR'!$L:$L,'ATL GA Inventory'!FL$3)</f>
        <v>0</v>
      </c>
      <c r="FM120" s="45">
        <f>SUMIFS('ATL RAW'!$J:$J,'ATL RAW'!$I:$I,'ATL GA Inventory'!$B120,'ATL RAW'!$L:$L,'ATL GA Inventory'!FM$3)+SUMIFS('ATL CR'!$J:$J,'ATL CR'!$I:$I,'ATL GA Inventory'!$B120,'ATL CR'!$L:$L,'ATL GA Inventory'!FM$3)</f>
        <v>0</v>
      </c>
      <c r="FN120" s="45">
        <f>SUMIFS('ATL RAW'!$J:$J,'ATL RAW'!$I:$I,'ATL GA Inventory'!$B120,'ATL RAW'!$L:$L,'ATL GA Inventory'!FN$3)+SUMIFS('ATL CR'!$J:$J,'ATL CR'!$I:$I,'ATL GA Inventory'!$B120,'ATL CR'!$L:$L,'ATL GA Inventory'!FN$3)</f>
        <v>0</v>
      </c>
      <c r="FO120" s="45">
        <f>SUMIFS('ATL RAW'!$J:$J,'ATL RAW'!$I:$I,'ATL GA Inventory'!$B120,'ATL RAW'!$L:$L,'ATL GA Inventory'!FO$3)+SUMIFS('ATL CR'!$J:$J,'ATL CR'!$I:$I,'ATL GA Inventory'!$B120,'ATL CR'!$L:$L,'ATL GA Inventory'!FO$3)</f>
        <v>0</v>
      </c>
      <c r="FP120" s="45">
        <f>SUMIFS('ATL RAW'!$J:$J,'ATL RAW'!$I:$I,'ATL GA Inventory'!$B120,'ATL RAW'!$L:$L,'ATL GA Inventory'!FP$3)+SUMIFS('ATL CR'!$J:$J,'ATL CR'!$I:$I,'ATL GA Inventory'!$B120,'ATL CR'!$L:$L,'ATL GA Inventory'!FP$3)</f>
        <v>0</v>
      </c>
      <c r="FQ120" s="45">
        <f>SUMIFS('ATL RAW'!$J:$J,'ATL RAW'!$I:$I,'ATL GA Inventory'!$B120,'ATL RAW'!$L:$L,'ATL GA Inventory'!FQ$3)+SUMIFS('ATL CR'!$J:$J,'ATL CR'!$I:$I,'ATL GA Inventory'!$B120,'ATL CR'!$L:$L,'ATL GA Inventory'!FQ$3)</f>
        <v>0</v>
      </c>
      <c r="FR120" s="45">
        <f>SUMIFS('ATL RAW'!$J:$J,'ATL RAW'!$I:$I,'ATL GA Inventory'!$B120,'ATL RAW'!$L:$L,'ATL GA Inventory'!FR$3)+SUMIFS('ATL CR'!$J:$J,'ATL CR'!$I:$I,'ATL GA Inventory'!$B120,'ATL CR'!$L:$L,'ATL GA Inventory'!FR$3)</f>
        <v>0</v>
      </c>
      <c r="FS120" s="45">
        <f>SUMIFS('ATL RAW'!$J:$J,'ATL RAW'!$I:$I,'ATL GA Inventory'!$B120,'ATL RAW'!$L:$L,'ATL GA Inventory'!FS$3)+SUMIFS('ATL CR'!$J:$J,'ATL CR'!$I:$I,'ATL GA Inventory'!$B120,'ATL CR'!$L:$L,'ATL GA Inventory'!FS$3)</f>
        <v>0</v>
      </c>
      <c r="FT120" s="45">
        <f>SUMIFS('ATL RAW'!$J:$J,'ATL RAW'!$I:$I,'ATL GA Inventory'!$B120,'ATL RAW'!$L:$L,'ATL GA Inventory'!FT$3)+SUMIFS('ATL CR'!$J:$J,'ATL CR'!$I:$I,'ATL GA Inventory'!$B120,'ATL CR'!$L:$L,'ATL GA Inventory'!FT$3)</f>
        <v>0</v>
      </c>
      <c r="FU120" s="45">
        <f>SUMIFS('ATL RAW'!$J:$J,'ATL RAW'!$I:$I,'ATL GA Inventory'!$B120,'ATL RAW'!$L:$L,'ATL GA Inventory'!FU$3)+SUMIFS('ATL CR'!$J:$J,'ATL CR'!$I:$I,'ATL GA Inventory'!$B120,'ATL CR'!$L:$L,'ATL GA Inventory'!FU$3)</f>
        <v>0</v>
      </c>
      <c r="FV120" s="45">
        <f>SUMIFS('ATL RAW'!$J:$J,'ATL RAW'!$I:$I,'ATL GA Inventory'!$B120,'ATL RAW'!$L:$L,'ATL GA Inventory'!FV$3)+SUMIFS('ATL CR'!$J:$J,'ATL CR'!$I:$I,'ATL GA Inventory'!$B120,'ATL CR'!$L:$L,'ATL GA Inventory'!FV$3)</f>
        <v>0</v>
      </c>
      <c r="FW120" s="45">
        <f>SUMIFS('ATL RAW'!$J:$J,'ATL RAW'!$I:$I,'ATL GA Inventory'!$B120,'ATL RAW'!$L:$L,'ATL GA Inventory'!FW$3)+SUMIFS('ATL CR'!$J:$J,'ATL CR'!$I:$I,'ATL GA Inventory'!$B120,'ATL CR'!$L:$L,'ATL GA Inventory'!FW$3)</f>
        <v>0</v>
      </c>
      <c r="FX120" s="45">
        <f>SUMIFS('ATL RAW'!$J:$J,'ATL RAW'!$I:$I,'ATL GA Inventory'!$B120,'ATL RAW'!$L:$L,'ATL GA Inventory'!FX$3)+SUMIFS('ATL CR'!$J:$J,'ATL CR'!$I:$I,'ATL GA Inventory'!$B120,'ATL CR'!$L:$L,'ATL GA Inventory'!FX$3)</f>
        <v>0</v>
      </c>
      <c r="FY120" s="45">
        <f>SUMIFS('ATL RAW'!$J:$J,'ATL RAW'!$I:$I,'ATL GA Inventory'!$B120,'ATL RAW'!$L:$L,'ATL GA Inventory'!FY$3)+SUMIFS('ATL CR'!$J:$J,'ATL CR'!$I:$I,'ATL GA Inventory'!$B120,'ATL CR'!$L:$L,'ATL GA Inventory'!FY$3)</f>
        <v>0</v>
      </c>
      <c r="FZ120" s="45">
        <f>SUMIFS('ATL RAW'!$J:$J,'ATL RAW'!$I:$I,'ATL GA Inventory'!$B120,'ATL RAW'!$L:$L,'ATL GA Inventory'!FZ$3)+SUMIFS('ATL CR'!$J:$J,'ATL CR'!$I:$I,'ATL GA Inventory'!$B120,'ATL CR'!$L:$L,'ATL GA Inventory'!FZ$3)</f>
        <v>0</v>
      </c>
      <c r="GA120" s="45">
        <f>SUMIFS('ATL RAW'!$J:$J,'ATL RAW'!$I:$I,'ATL GA Inventory'!$B120,'ATL RAW'!$L:$L,'ATL GA Inventory'!GA$3)+SUMIFS('ATL CR'!$J:$J,'ATL CR'!$I:$I,'ATL GA Inventory'!$B120,'ATL CR'!$L:$L,'ATL GA Inventory'!GA$3)</f>
        <v>0</v>
      </c>
      <c r="GB120" s="45">
        <f>SUMIFS('ATL RAW'!$J:$J,'ATL RAW'!$I:$I,'ATL GA Inventory'!$B120,'ATL RAW'!$L:$L,'ATL GA Inventory'!GB$3)+SUMIFS('ATL CR'!$J:$J,'ATL CR'!$I:$I,'ATL GA Inventory'!$B120,'ATL CR'!$L:$L,'ATL GA Inventory'!GB$3)</f>
        <v>0</v>
      </c>
      <c r="GC120" s="45">
        <f>SUMIFS('ATL RAW'!$J:$J,'ATL RAW'!$I:$I,'ATL GA Inventory'!$B120,'ATL RAW'!$L:$L,'ATL GA Inventory'!GC$3)+SUMIFS('ATL CR'!$J:$J,'ATL CR'!$I:$I,'ATL GA Inventory'!$B120,'ATL CR'!$L:$L,'ATL GA Inventory'!GC$3)</f>
        <v>0</v>
      </c>
      <c r="GD120" s="45">
        <f>SUMIFS('ATL RAW'!$J:$J,'ATL RAW'!$I:$I,'ATL GA Inventory'!$B120,'ATL RAW'!$L:$L,'ATL GA Inventory'!GD$3)+SUMIFS('ATL CR'!$J:$J,'ATL CR'!$I:$I,'ATL GA Inventory'!$B120,'ATL CR'!$L:$L,'ATL GA Inventory'!GD$3)</f>
        <v>0</v>
      </c>
      <c r="GE120" s="45">
        <f>SUMIFS('ATL RAW'!$J:$J,'ATL RAW'!$I:$I,'ATL GA Inventory'!$B120,'ATL RAW'!$L:$L,'ATL GA Inventory'!GE$3)+SUMIFS('ATL CR'!$J:$J,'ATL CR'!$I:$I,'ATL GA Inventory'!$B120,'ATL CR'!$L:$L,'ATL GA Inventory'!GE$3)</f>
        <v>0</v>
      </c>
      <c r="GF120" s="45">
        <f>SUMIFS('ATL RAW'!$J:$J,'ATL RAW'!$I:$I,'ATL GA Inventory'!$B120,'ATL RAW'!$L:$L,'ATL GA Inventory'!GF$3)+SUMIFS('ATL CR'!$J:$J,'ATL CR'!$I:$I,'ATL GA Inventory'!$B120,'ATL CR'!$L:$L,'ATL GA Inventory'!GF$3)</f>
        <v>0</v>
      </c>
      <c r="GG120" s="45">
        <f>SUMIFS('ATL RAW'!$J:$J,'ATL RAW'!$I:$I,'ATL GA Inventory'!$B120,'ATL RAW'!$L:$L,'ATL GA Inventory'!GG$3)+SUMIFS('ATL CR'!$J:$J,'ATL CR'!$I:$I,'ATL GA Inventory'!$B120,'ATL CR'!$L:$L,'ATL GA Inventory'!GG$3)</f>
        <v>0</v>
      </c>
      <c r="GH120" s="45">
        <f>SUMIFS('ATL RAW'!$J:$J,'ATL RAW'!$I:$I,'ATL GA Inventory'!$B120,'ATL RAW'!$L:$L,'ATL GA Inventory'!GH$3)+SUMIFS('ATL CR'!$J:$J,'ATL CR'!$I:$I,'ATL GA Inventory'!$B120,'ATL CR'!$L:$L,'ATL GA Inventory'!GH$3)</f>
        <v>0</v>
      </c>
      <c r="GI120" s="45">
        <f>SUMIFS('ATL RAW'!$J:$J,'ATL RAW'!$I:$I,'ATL GA Inventory'!$B120,'ATL RAW'!$L:$L,'ATL GA Inventory'!GI$3)+SUMIFS('ATL CR'!$J:$J,'ATL CR'!$I:$I,'ATL GA Inventory'!$B120,'ATL CR'!$L:$L,'ATL GA Inventory'!GI$3)</f>
        <v>0</v>
      </c>
      <c r="GJ120" s="45">
        <f>SUMIFS('ATL RAW'!$J:$J,'ATL RAW'!$I:$I,'ATL GA Inventory'!$B120,'ATL RAW'!$L:$L,'ATL GA Inventory'!GJ$3)+SUMIFS('ATL CR'!$J:$J,'ATL CR'!$I:$I,'ATL GA Inventory'!$B120,'ATL CR'!$L:$L,'ATL GA Inventory'!GJ$3)</f>
        <v>0</v>
      </c>
      <c r="GK120" s="45">
        <f>SUMIFS('ATL RAW'!$J:$J,'ATL RAW'!$I:$I,'ATL GA Inventory'!$B120,'ATL RAW'!$L:$L,'ATL GA Inventory'!GK$3)+SUMIFS('ATL CR'!$J:$J,'ATL CR'!$I:$I,'ATL GA Inventory'!$B120,'ATL CR'!$L:$L,'ATL GA Inventory'!GK$3)</f>
        <v>0</v>
      </c>
      <c r="GL120" s="45">
        <f>SUMIFS('ATL RAW'!$J:$J,'ATL RAW'!$I:$I,'ATL GA Inventory'!$B120,'ATL RAW'!$L:$L,'ATL GA Inventory'!GL$3)+SUMIFS('ATL CR'!$J:$J,'ATL CR'!$I:$I,'ATL GA Inventory'!$B120,'ATL CR'!$L:$L,'ATL GA Inventory'!GL$3)</f>
        <v>0</v>
      </c>
      <c r="GM120" s="45">
        <f>SUMIFS('ATL RAW'!$J:$J,'ATL RAW'!$I:$I,'ATL GA Inventory'!$B120,'ATL RAW'!$L:$L,'ATL GA Inventory'!GM$3)+SUMIFS('ATL CR'!$J:$J,'ATL CR'!$I:$I,'ATL GA Inventory'!$B120,'ATL CR'!$L:$L,'ATL GA Inventory'!GM$3)</f>
        <v>0</v>
      </c>
      <c r="GN120" s="45">
        <f>SUMIFS('ATL RAW'!$J:$J,'ATL RAW'!$I:$I,'ATL GA Inventory'!$B120,'ATL RAW'!$L:$L,'ATL GA Inventory'!GN$3)+SUMIFS('ATL CR'!$J:$J,'ATL CR'!$I:$I,'ATL GA Inventory'!$B120,'ATL CR'!$L:$L,'ATL GA Inventory'!GN$3)</f>
        <v>0</v>
      </c>
      <c r="GO120" s="45">
        <f>SUMIFS('ATL RAW'!$J:$J,'ATL RAW'!$I:$I,'ATL GA Inventory'!$B120,'ATL RAW'!$L:$L,'ATL GA Inventory'!GO$3)+SUMIFS('ATL CR'!$J:$J,'ATL CR'!$I:$I,'ATL GA Inventory'!$B120,'ATL CR'!$L:$L,'ATL GA Inventory'!GO$3)</f>
        <v>0</v>
      </c>
      <c r="GP120" s="45">
        <f>SUMIFS('ATL RAW'!$J:$J,'ATL RAW'!$I:$I,'ATL GA Inventory'!$B120,'ATL RAW'!$L:$L,'ATL GA Inventory'!GP$3)+SUMIFS('ATL CR'!$J:$J,'ATL CR'!$I:$I,'ATL GA Inventory'!$B120,'ATL CR'!$L:$L,'ATL GA Inventory'!GP$3)</f>
        <v>0</v>
      </c>
      <c r="GQ120" s="45">
        <f>SUMIFS('ATL RAW'!$J:$J,'ATL RAW'!$I:$I,'ATL GA Inventory'!$B120,'ATL RAW'!$L:$L,'ATL GA Inventory'!GQ$3)+SUMIFS('ATL CR'!$J:$J,'ATL CR'!$I:$I,'ATL GA Inventory'!$B120,'ATL CR'!$L:$L,'ATL GA Inventory'!GQ$3)</f>
        <v>0</v>
      </c>
      <c r="GR120" s="45">
        <f>SUMIFS('ATL RAW'!$J:$J,'ATL RAW'!$I:$I,'ATL GA Inventory'!$B120,'ATL RAW'!$L:$L,'ATL GA Inventory'!GR$3)+SUMIFS('ATL CR'!$J:$J,'ATL CR'!$I:$I,'ATL GA Inventory'!$B120,'ATL CR'!$L:$L,'ATL GA Inventory'!GR$3)</f>
        <v>0</v>
      </c>
      <c r="GS120" s="45">
        <f>SUMIFS('ATL RAW'!$J:$J,'ATL RAW'!$I:$I,'ATL GA Inventory'!$B120,'ATL RAW'!$L:$L,'ATL GA Inventory'!GS$3)+SUMIFS('ATL CR'!$J:$J,'ATL CR'!$I:$I,'ATL GA Inventory'!$B120,'ATL CR'!$L:$L,'ATL GA Inventory'!GS$3)</f>
        <v>0</v>
      </c>
      <c r="GT120" s="45">
        <f>SUMIFS('ATL RAW'!$J:$J,'ATL RAW'!$I:$I,'ATL GA Inventory'!$B120,'ATL RAW'!$L:$L,'ATL GA Inventory'!GT$3)+SUMIFS('ATL CR'!$J:$J,'ATL CR'!$I:$I,'ATL GA Inventory'!$B120,'ATL CR'!$L:$L,'ATL GA Inventory'!GT$3)</f>
        <v>0</v>
      </c>
      <c r="GU120" s="45">
        <f>SUMIFS('ATL RAW'!$J:$J,'ATL RAW'!$I:$I,'ATL GA Inventory'!$B120,'ATL RAW'!$L:$L,'ATL GA Inventory'!GU$3)+SUMIFS('ATL CR'!$J:$J,'ATL CR'!$I:$I,'ATL GA Inventory'!$B120,'ATL CR'!$L:$L,'ATL GA Inventory'!GU$3)</f>
        <v>0</v>
      </c>
      <c r="GV120" s="45">
        <f>SUMIFS('ATL RAW'!$J:$J,'ATL RAW'!$I:$I,'ATL GA Inventory'!$B120,'ATL RAW'!$L:$L,'ATL GA Inventory'!GV$3)+SUMIFS('ATL CR'!$J:$J,'ATL CR'!$I:$I,'ATL GA Inventory'!$B120,'ATL CR'!$L:$L,'ATL GA Inventory'!GV$3)</f>
        <v>0</v>
      </c>
      <c r="GW120" s="45">
        <f>SUMIFS('ATL RAW'!$J:$J,'ATL RAW'!$I:$I,'ATL GA Inventory'!$B120,'ATL RAW'!$L:$L,'ATL GA Inventory'!GW$3)+SUMIFS('ATL CR'!$J:$J,'ATL CR'!$I:$I,'ATL GA Inventory'!$B120,'ATL CR'!$L:$L,'ATL GA Inventory'!GW$3)</f>
        <v>0</v>
      </c>
      <c r="GX120" s="45">
        <f>SUMIFS('ATL RAW'!$J:$J,'ATL RAW'!$I:$I,'ATL GA Inventory'!$B120,'ATL RAW'!$L:$L,'ATL GA Inventory'!GX$3)+SUMIFS('ATL CR'!$J:$J,'ATL CR'!$I:$I,'ATL GA Inventory'!$B120,'ATL CR'!$L:$L,'ATL GA Inventory'!GX$3)</f>
        <v>0</v>
      </c>
      <c r="GY120" s="45">
        <f>SUMIFS('ATL RAW'!$J:$J,'ATL RAW'!$I:$I,'ATL GA Inventory'!$B120,'ATL RAW'!$L:$L,'ATL GA Inventory'!GY$3)+SUMIFS('ATL CR'!$J:$J,'ATL CR'!$I:$I,'ATL GA Inventory'!$B120,'ATL CR'!$L:$L,'ATL GA Inventory'!GY$3)</f>
        <v>0</v>
      </c>
    </row>
    <row r="121" spans="1:207">
      <c r="A121" s="43" t="s">
        <v>8123</v>
      </c>
      <c r="B121" s="43">
        <f t="shared" si="14"/>
        <v>46208130</v>
      </c>
      <c r="C121" s="43" t="str">
        <f t="shared" si="14"/>
        <v>Q.PEAK DUO BLK G6P+</v>
      </c>
      <c r="D121" s="44" t="str">
        <f t="shared" si="14"/>
        <v>350</v>
      </c>
      <c r="E121" s="45">
        <f>SUMIFS('ATL RAW'!$J:$J,'ATL RAW'!$I:$I,'ATL GA Inventory'!$B121,'ATL RAW'!$L:$L,'ATL GA Inventory'!E$3)+SUMIFS('ATL CR'!$J:$J,'ATL CR'!$I:$I,'ATL GA Inventory'!$B121,'ATL CR'!$L:$L,'ATL GA Inventory'!E$3)</f>
        <v>0</v>
      </c>
      <c r="F121" s="45">
        <f>SUMIFS('ATL RAW'!$J:$J,'ATL RAW'!$I:$I,'ATL GA Inventory'!$B121,'ATL RAW'!$L:$L,'ATL GA Inventory'!F$3)+SUMIFS('ATL CR'!$J:$J,'ATL CR'!$I:$I,'ATL GA Inventory'!$B121,'ATL CR'!$L:$L,'ATL GA Inventory'!F$3)</f>
        <v>0</v>
      </c>
      <c r="G121" s="45">
        <f>SUMIFS('ATL RAW'!$J:$J,'ATL RAW'!$I:$I,'ATL GA Inventory'!$B121,'ATL RAW'!$L:$L,'ATL GA Inventory'!G$3)+SUMIFS('ATL CR'!$J:$J,'ATL CR'!$I:$I,'ATL GA Inventory'!$B121,'ATL CR'!$L:$L,'ATL GA Inventory'!G$3)</f>
        <v>0</v>
      </c>
      <c r="H121" s="45">
        <f>SUMIFS('ATL RAW'!$J:$J,'ATL RAW'!$I:$I,'ATL GA Inventory'!$B121,'ATL RAW'!$L:$L,'ATL GA Inventory'!H$3)+SUMIFS('ATL CR'!$J:$J,'ATL CR'!$I:$I,'ATL GA Inventory'!$B121,'ATL CR'!$L:$L,'ATL GA Inventory'!H$3)</f>
        <v>0</v>
      </c>
      <c r="I121" s="45">
        <f>SUMIFS('ATL RAW'!$J:$J,'ATL RAW'!$I:$I,'ATL GA Inventory'!$B121,'ATL RAW'!$L:$L,'ATL GA Inventory'!I$3)+SUMIFS('ATL CR'!$J:$J,'ATL CR'!$I:$I,'ATL GA Inventory'!$B121,'ATL CR'!$L:$L,'ATL GA Inventory'!I$3)</f>
        <v>0</v>
      </c>
      <c r="J121" s="45">
        <f>SUMIFS('ATL RAW'!$J:$J,'ATL RAW'!$I:$I,'ATL GA Inventory'!$B121,'ATL RAW'!$L:$L,'ATL GA Inventory'!J$3)+SUMIFS('ATL CR'!$J:$J,'ATL CR'!$I:$I,'ATL GA Inventory'!$B121,'ATL CR'!$L:$L,'ATL GA Inventory'!J$3)</f>
        <v>0</v>
      </c>
      <c r="K121" s="45">
        <f>SUMIFS('ATL RAW'!$J:$J,'ATL RAW'!$I:$I,'ATL GA Inventory'!$B121,'ATL RAW'!$L:$L,'ATL GA Inventory'!K$3)+SUMIFS('ATL CR'!$J:$J,'ATL CR'!$I:$I,'ATL GA Inventory'!$B121,'ATL CR'!$L:$L,'ATL GA Inventory'!K$3)</f>
        <v>0</v>
      </c>
      <c r="L121" s="45">
        <f>SUMIFS('ATL RAW'!$J:$J,'ATL RAW'!$I:$I,'ATL GA Inventory'!$B121,'ATL RAW'!$L:$L,'ATL GA Inventory'!L$3)+SUMIFS('ATL CR'!$J:$J,'ATL CR'!$I:$I,'ATL GA Inventory'!$B121,'ATL CR'!$L:$L,'ATL GA Inventory'!L$3)</f>
        <v>0</v>
      </c>
      <c r="M121" s="45">
        <f>SUMIFS('ATL RAW'!$J:$J,'ATL RAW'!$I:$I,'ATL GA Inventory'!$B121,'ATL RAW'!$L:$L,'ATL GA Inventory'!M$3)+SUMIFS('ATL CR'!$J:$J,'ATL CR'!$I:$I,'ATL GA Inventory'!$B121,'ATL CR'!$L:$L,'ATL GA Inventory'!M$3)</f>
        <v>0</v>
      </c>
      <c r="N121" s="45">
        <f>SUMIFS('ATL RAW'!$J:$J,'ATL RAW'!$I:$I,'ATL GA Inventory'!$B121,'ATL RAW'!$L:$L,'ATL GA Inventory'!N$3)+SUMIFS('ATL CR'!$J:$J,'ATL CR'!$I:$I,'ATL GA Inventory'!$B121,'ATL CR'!$L:$L,'ATL GA Inventory'!N$3)</f>
        <v>0</v>
      </c>
      <c r="O121" s="45">
        <f>SUMIFS('ATL RAW'!$J:$J,'ATL RAW'!$I:$I,'ATL GA Inventory'!$B121,'ATL RAW'!$L:$L,'ATL GA Inventory'!O$3)+SUMIFS('ATL CR'!$J:$J,'ATL CR'!$I:$I,'ATL GA Inventory'!$B121,'ATL CR'!$L:$L,'ATL GA Inventory'!O$3)</f>
        <v>0</v>
      </c>
      <c r="P121" s="45">
        <f>SUMIFS('ATL RAW'!$J:$J,'ATL RAW'!$I:$I,'ATL GA Inventory'!$B121,'ATL RAW'!$L:$L,'ATL GA Inventory'!P$3)+SUMIFS('ATL CR'!$J:$J,'ATL CR'!$I:$I,'ATL GA Inventory'!$B121,'ATL CR'!$L:$L,'ATL GA Inventory'!P$3)</f>
        <v>0</v>
      </c>
      <c r="Q121" s="45">
        <f>SUMIFS('ATL RAW'!$J:$J,'ATL RAW'!$I:$I,'ATL GA Inventory'!$B121,'ATL RAW'!$L:$L,'ATL GA Inventory'!Q$3)+SUMIFS('ATL CR'!$J:$J,'ATL CR'!$I:$I,'ATL GA Inventory'!$B121,'ATL CR'!$L:$L,'ATL GA Inventory'!Q$3)</f>
        <v>0</v>
      </c>
      <c r="R121" s="45">
        <f>SUMIFS('ATL RAW'!$J:$J,'ATL RAW'!$I:$I,'ATL GA Inventory'!$B121,'ATL RAW'!$L:$L,'ATL GA Inventory'!R$3)+SUMIFS('ATL CR'!$J:$J,'ATL CR'!$I:$I,'ATL GA Inventory'!$B121,'ATL CR'!$L:$L,'ATL GA Inventory'!R$3)</f>
        <v>0</v>
      </c>
      <c r="S121" s="45">
        <f>SUMIFS('ATL RAW'!$J:$J,'ATL RAW'!$I:$I,'ATL GA Inventory'!$B121,'ATL RAW'!$L:$L,'ATL GA Inventory'!S$3)+SUMIFS('ATL CR'!$J:$J,'ATL CR'!$I:$I,'ATL GA Inventory'!$B121,'ATL CR'!$L:$L,'ATL GA Inventory'!S$3)</f>
        <v>0</v>
      </c>
      <c r="T121" s="45">
        <f>SUMIFS('ATL RAW'!$J:$J,'ATL RAW'!$I:$I,'ATL GA Inventory'!$B121,'ATL RAW'!$L:$L,'ATL GA Inventory'!T$3)+SUMIFS('ATL CR'!$J:$J,'ATL CR'!$I:$I,'ATL GA Inventory'!$B121,'ATL CR'!$L:$L,'ATL GA Inventory'!T$3)</f>
        <v>0</v>
      </c>
      <c r="U121" s="45">
        <f>SUMIFS('ATL RAW'!$J:$J,'ATL RAW'!$I:$I,'ATL GA Inventory'!$B121,'ATL RAW'!$L:$L,'ATL GA Inventory'!U$3)+SUMIFS('ATL CR'!$J:$J,'ATL CR'!$I:$I,'ATL GA Inventory'!$B121,'ATL CR'!$L:$L,'ATL GA Inventory'!U$3)</f>
        <v>0</v>
      </c>
      <c r="V121" s="45">
        <f>SUMIFS('ATL RAW'!$J:$J,'ATL RAW'!$I:$I,'ATL GA Inventory'!$B121,'ATL RAW'!$L:$L,'ATL GA Inventory'!V$3)+SUMIFS('ATL CR'!$J:$J,'ATL CR'!$I:$I,'ATL GA Inventory'!$B121,'ATL CR'!$L:$L,'ATL GA Inventory'!V$3)</f>
        <v>0</v>
      </c>
      <c r="W121" s="45">
        <f>SUMIFS('ATL RAW'!$J:$J,'ATL RAW'!$I:$I,'ATL GA Inventory'!$B121,'ATL RAW'!$L:$L,'ATL GA Inventory'!W$3)+SUMIFS('ATL CR'!$J:$J,'ATL CR'!$I:$I,'ATL GA Inventory'!$B121,'ATL CR'!$L:$L,'ATL GA Inventory'!W$3)</f>
        <v>0</v>
      </c>
      <c r="X121" s="45">
        <f>SUMIFS('ATL RAW'!$J:$J,'ATL RAW'!$I:$I,'ATL GA Inventory'!$B121,'ATL RAW'!$L:$L,'ATL GA Inventory'!X$3)+SUMIFS('ATL CR'!$J:$J,'ATL CR'!$I:$I,'ATL GA Inventory'!$B121,'ATL CR'!$L:$L,'ATL GA Inventory'!X$3)</f>
        <v>0</v>
      </c>
      <c r="Y121" s="45">
        <f>SUMIFS('ATL RAW'!$J:$J,'ATL RAW'!$I:$I,'ATL GA Inventory'!$B121,'ATL RAW'!$L:$L,'ATL GA Inventory'!Y$3)+SUMIFS('ATL CR'!$J:$J,'ATL CR'!$I:$I,'ATL GA Inventory'!$B121,'ATL CR'!$L:$L,'ATL GA Inventory'!Y$3)</f>
        <v>0</v>
      </c>
      <c r="Z121" s="45">
        <f>SUMIFS('ATL RAW'!$J:$J,'ATL RAW'!$I:$I,'ATL GA Inventory'!$B121,'ATL RAW'!$L:$L,'ATL GA Inventory'!Z$3)+SUMIFS('ATL CR'!$J:$J,'ATL CR'!$I:$I,'ATL GA Inventory'!$B121,'ATL CR'!$L:$L,'ATL GA Inventory'!Z$3)</f>
        <v>0</v>
      </c>
      <c r="AA121" s="45">
        <f>SUMIFS('ATL RAW'!$J:$J,'ATL RAW'!$I:$I,'ATL GA Inventory'!$B121,'ATL RAW'!$L:$L,'ATL GA Inventory'!AA$3)+SUMIFS('ATL CR'!$J:$J,'ATL CR'!$I:$I,'ATL GA Inventory'!$B121,'ATL CR'!$L:$L,'ATL GA Inventory'!AA$3)</f>
        <v>0</v>
      </c>
      <c r="AB121" s="45">
        <f>SUMIFS('ATL RAW'!$J:$J,'ATL RAW'!$I:$I,'ATL GA Inventory'!$B121,'ATL RAW'!$L:$L,'ATL GA Inventory'!AB$3)+SUMIFS('ATL CR'!$J:$J,'ATL CR'!$I:$I,'ATL GA Inventory'!$B121,'ATL CR'!$L:$L,'ATL GA Inventory'!AB$3)</f>
        <v>0</v>
      </c>
      <c r="AC121" s="45">
        <f>SUMIFS('ATL RAW'!$J:$J,'ATL RAW'!$I:$I,'ATL GA Inventory'!$B121,'ATL RAW'!$L:$L,'ATL GA Inventory'!AC$3)+SUMIFS('ATL CR'!$J:$J,'ATL CR'!$I:$I,'ATL GA Inventory'!$B121,'ATL CR'!$L:$L,'ATL GA Inventory'!AC$3)</f>
        <v>0</v>
      </c>
      <c r="AD121" s="45">
        <f>SUMIFS('ATL RAW'!$J:$J,'ATL RAW'!$I:$I,'ATL GA Inventory'!$B121,'ATL RAW'!$L:$L,'ATL GA Inventory'!AD$3)+SUMIFS('ATL CR'!$J:$J,'ATL CR'!$I:$I,'ATL GA Inventory'!$B121,'ATL CR'!$L:$L,'ATL GA Inventory'!AD$3)</f>
        <v>0</v>
      </c>
      <c r="AE121" s="45">
        <f>SUMIFS('ATL RAW'!$J:$J,'ATL RAW'!$I:$I,'ATL GA Inventory'!$B121,'ATL RAW'!$L:$L,'ATL GA Inventory'!AE$3)+SUMIFS('ATL CR'!$J:$J,'ATL CR'!$I:$I,'ATL GA Inventory'!$B121,'ATL CR'!$L:$L,'ATL GA Inventory'!AE$3)</f>
        <v>0</v>
      </c>
      <c r="AF121" s="45">
        <f>SUMIFS('ATL RAW'!$J:$J,'ATL RAW'!$I:$I,'ATL GA Inventory'!$B121,'ATL RAW'!$L:$L,'ATL GA Inventory'!AF$3)+SUMIFS('ATL CR'!$J:$J,'ATL CR'!$I:$I,'ATL GA Inventory'!$B121,'ATL CR'!$L:$L,'ATL GA Inventory'!AF$3)</f>
        <v>0</v>
      </c>
      <c r="AG121" s="45">
        <f>SUMIFS('ATL RAW'!$J:$J,'ATL RAW'!$I:$I,'ATL GA Inventory'!$B121,'ATL RAW'!$L:$L,'ATL GA Inventory'!AG$3)+SUMIFS('ATL CR'!$J:$J,'ATL CR'!$I:$I,'ATL GA Inventory'!$B121,'ATL CR'!$L:$L,'ATL GA Inventory'!AG$3)</f>
        <v>0</v>
      </c>
      <c r="AH121" s="45">
        <f>SUMIFS('ATL RAW'!$J:$J,'ATL RAW'!$I:$I,'ATL GA Inventory'!$B121,'ATL RAW'!$L:$L,'ATL GA Inventory'!AH$3)+SUMIFS('ATL CR'!$J:$J,'ATL CR'!$I:$I,'ATL GA Inventory'!$B121,'ATL CR'!$L:$L,'ATL GA Inventory'!AH$3)</f>
        <v>0</v>
      </c>
      <c r="AI121" s="45">
        <f>SUMIFS('ATL RAW'!$J:$J,'ATL RAW'!$I:$I,'ATL GA Inventory'!$B121,'ATL RAW'!$L:$L,'ATL GA Inventory'!AI$3)+SUMIFS('ATL CR'!$J:$J,'ATL CR'!$I:$I,'ATL GA Inventory'!$B121,'ATL CR'!$L:$L,'ATL GA Inventory'!AI$3)</f>
        <v>0</v>
      </c>
      <c r="AJ121" s="45">
        <f>SUMIFS('ATL RAW'!$J:$J,'ATL RAW'!$I:$I,'ATL GA Inventory'!$B121,'ATL RAW'!$L:$L,'ATL GA Inventory'!AJ$3)+SUMIFS('ATL CR'!$J:$J,'ATL CR'!$I:$I,'ATL GA Inventory'!$B121,'ATL CR'!$L:$L,'ATL GA Inventory'!AJ$3)</f>
        <v>0</v>
      </c>
      <c r="AK121" s="45">
        <f>SUMIFS('ATL RAW'!$J:$J,'ATL RAW'!$I:$I,'ATL GA Inventory'!$B121,'ATL RAW'!$L:$L,'ATL GA Inventory'!AK$3)+SUMIFS('ATL CR'!$J:$J,'ATL CR'!$I:$I,'ATL GA Inventory'!$B121,'ATL CR'!$L:$L,'ATL GA Inventory'!AK$3)</f>
        <v>0</v>
      </c>
      <c r="AL121" s="45">
        <f>SUMIFS('ATL RAW'!$J:$J,'ATL RAW'!$I:$I,'ATL GA Inventory'!$B121,'ATL RAW'!$L:$L,'ATL GA Inventory'!AL$3)+SUMIFS('ATL CR'!$J:$J,'ATL CR'!$I:$I,'ATL GA Inventory'!$B121,'ATL CR'!$L:$L,'ATL GA Inventory'!AL$3)</f>
        <v>0</v>
      </c>
      <c r="AM121" s="45">
        <f>SUMIFS('ATL RAW'!$J:$J,'ATL RAW'!$I:$I,'ATL GA Inventory'!$B121,'ATL RAW'!$L:$L,'ATL GA Inventory'!AM$3)+SUMIFS('ATL CR'!$J:$J,'ATL CR'!$I:$I,'ATL GA Inventory'!$B121,'ATL CR'!$L:$L,'ATL GA Inventory'!AM$3)</f>
        <v>0</v>
      </c>
      <c r="AN121" s="45">
        <f>SUMIFS('ATL RAW'!$J:$J,'ATL RAW'!$I:$I,'ATL GA Inventory'!$B121,'ATL RAW'!$L:$L,'ATL GA Inventory'!AN$3)+SUMIFS('ATL CR'!$J:$J,'ATL CR'!$I:$I,'ATL GA Inventory'!$B121,'ATL CR'!$L:$L,'ATL GA Inventory'!AN$3)</f>
        <v>0</v>
      </c>
      <c r="AO121" s="45">
        <f>SUMIFS('ATL RAW'!$J:$J,'ATL RAW'!$I:$I,'ATL GA Inventory'!$B121,'ATL RAW'!$L:$L,'ATL GA Inventory'!AO$3)+SUMIFS('ATL CR'!$J:$J,'ATL CR'!$I:$I,'ATL GA Inventory'!$B121,'ATL CR'!$L:$L,'ATL GA Inventory'!AO$3)</f>
        <v>0</v>
      </c>
      <c r="AP121" s="45">
        <f>SUMIFS('ATL RAW'!$J:$J,'ATL RAW'!$I:$I,'ATL GA Inventory'!$B121,'ATL RAW'!$L:$L,'ATL GA Inventory'!AP$3)+SUMIFS('ATL CR'!$J:$J,'ATL CR'!$I:$I,'ATL GA Inventory'!$B121,'ATL CR'!$L:$L,'ATL GA Inventory'!AP$3)</f>
        <v>0</v>
      </c>
      <c r="AQ121" s="45">
        <f>SUMIFS('ATL RAW'!$J:$J,'ATL RAW'!$I:$I,'ATL GA Inventory'!$B121,'ATL RAW'!$L:$L,'ATL GA Inventory'!AQ$3)+SUMIFS('ATL CR'!$J:$J,'ATL CR'!$I:$I,'ATL GA Inventory'!$B121,'ATL CR'!$L:$L,'ATL GA Inventory'!AQ$3)</f>
        <v>0</v>
      </c>
      <c r="AR121" s="45">
        <f>SUMIFS('ATL RAW'!$J:$J,'ATL RAW'!$I:$I,'ATL GA Inventory'!$B121,'ATL RAW'!$L:$L,'ATL GA Inventory'!AR$3)+SUMIFS('ATL CR'!$J:$J,'ATL CR'!$I:$I,'ATL GA Inventory'!$B121,'ATL CR'!$L:$L,'ATL GA Inventory'!AR$3)</f>
        <v>0</v>
      </c>
      <c r="AS121" s="45">
        <f>SUMIFS('ATL RAW'!$J:$J,'ATL RAW'!$I:$I,'ATL GA Inventory'!$B121,'ATL RAW'!$L:$L,'ATL GA Inventory'!AS$3)+SUMIFS('ATL CR'!$J:$J,'ATL CR'!$I:$I,'ATL GA Inventory'!$B121,'ATL CR'!$L:$L,'ATL GA Inventory'!AS$3)</f>
        <v>0</v>
      </c>
      <c r="AT121" s="45">
        <f>SUMIFS('ATL RAW'!$J:$J,'ATL RAW'!$I:$I,'ATL GA Inventory'!$B121,'ATL RAW'!$L:$L,'ATL GA Inventory'!AT$3)+SUMIFS('ATL CR'!$J:$J,'ATL CR'!$I:$I,'ATL GA Inventory'!$B121,'ATL CR'!$L:$L,'ATL GA Inventory'!AT$3)</f>
        <v>0</v>
      </c>
      <c r="AU121" s="45">
        <f>SUMIFS('ATL RAW'!$J:$J,'ATL RAW'!$I:$I,'ATL GA Inventory'!$B121,'ATL RAW'!$L:$L,'ATL GA Inventory'!AU$3)+SUMIFS('ATL CR'!$J:$J,'ATL CR'!$I:$I,'ATL GA Inventory'!$B121,'ATL CR'!$L:$L,'ATL GA Inventory'!AU$3)</f>
        <v>0</v>
      </c>
      <c r="AV121" s="45">
        <f>SUMIFS('ATL RAW'!$J:$J,'ATL RAW'!$I:$I,'ATL GA Inventory'!$B121,'ATL RAW'!$L:$L,'ATL GA Inventory'!AV$3)+SUMIFS('ATL CR'!$J:$J,'ATL CR'!$I:$I,'ATL GA Inventory'!$B121,'ATL CR'!$L:$L,'ATL GA Inventory'!AV$3)</f>
        <v>0</v>
      </c>
      <c r="AW121" s="45">
        <f>SUMIFS('ATL RAW'!$J:$J,'ATL RAW'!$I:$I,'ATL GA Inventory'!$B121,'ATL RAW'!$L:$L,'ATL GA Inventory'!AW$3)+SUMIFS('ATL CR'!$J:$J,'ATL CR'!$I:$I,'ATL GA Inventory'!$B121,'ATL CR'!$L:$L,'ATL GA Inventory'!AW$3)</f>
        <v>0</v>
      </c>
      <c r="AX121" s="45">
        <f>SUMIFS('ATL RAW'!$J:$J,'ATL RAW'!$I:$I,'ATL GA Inventory'!$B121,'ATL RAW'!$L:$L,'ATL GA Inventory'!AX$3)+SUMIFS('ATL CR'!$J:$J,'ATL CR'!$I:$I,'ATL GA Inventory'!$B121,'ATL CR'!$L:$L,'ATL GA Inventory'!AX$3)</f>
        <v>0</v>
      </c>
      <c r="AY121" s="45">
        <f>SUMIFS('ATL RAW'!$J:$J,'ATL RAW'!$I:$I,'ATL GA Inventory'!$B121,'ATL RAW'!$L:$L,'ATL GA Inventory'!AY$3)+SUMIFS('ATL CR'!$J:$J,'ATL CR'!$I:$I,'ATL GA Inventory'!$B121,'ATL CR'!$L:$L,'ATL GA Inventory'!AY$3)</f>
        <v>0</v>
      </c>
      <c r="AZ121" s="45">
        <f>SUMIFS('ATL RAW'!$J:$J,'ATL RAW'!$I:$I,'ATL GA Inventory'!$B121,'ATL RAW'!$L:$L,'ATL GA Inventory'!AZ$3)+SUMIFS('ATL CR'!$J:$J,'ATL CR'!$I:$I,'ATL GA Inventory'!$B121,'ATL CR'!$L:$L,'ATL GA Inventory'!AZ$3)</f>
        <v>0</v>
      </c>
      <c r="BA121" s="45">
        <f>SUMIFS('ATL RAW'!$J:$J,'ATL RAW'!$I:$I,'ATL GA Inventory'!$B121,'ATL RAW'!$L:$L,'ATL GA Inventory'!BA$3)+SUMIFS('ATL CR'!$J:$J,'ATL CR'!$I:$I,'ATL GA Inventory'!$B121,'ATL CR'!$L:$L,'ATL GA Inventory'!BA$3)</f>
        <v>0</v>
      </c>
      <c r="BB121" s="45">
        <f>SUMIFS('ATL RAW'!$J:$J,'ATL RAW'!$I:$I,'ATL GA Inventory'!$B121,'ATL RAW'!$L:$L,'ATL GA Inventory'!BB$3)+SUMIFS('ATL CR'!$J:$J,'ATL CR'!$I:$I,'ATL GA Inventory'!$B121,'ATL CR'!$L:$L,'ATL GA Inventory'!BB$3)</f>
        <v>0</v>
      </c>
      <c r="BC121" s="45">
        <f>SUMIFS('ATL RAW'!$J:$J,'ATL RAW'!$I:$I,'ATL GA Inventory'!$B121,'ATL RAW'!$L:$L,'ATL GA Inventory'!BC$3)+SUMIFS('ATL CR'!$J:$J,'ATL CR'!$I:$I,'ATL GA Inventory'!$B121,'ATL CR'!$L:$L,'ATL GA Inventory'!BC$3)</f>
        <v>0</v>
      </c>
      <c r="BD121" s="45">
        <f>SUMIFS('ATL RAW'!$J:$J,'ATL RAW'!$I:$I,'ATL GA Inventory'!$B121,'ATL RAW'!$L:$L,'ATL GA Inventory'!BD$3)+SUMIFS('ATL CR'!$J:$J,'ATL CR'!$I:$I,'ATL GA Inventory'!$B121,'ATL CR'!$L:$L,'ATL GA Inventory'!BD$3)</f>
        <v>0</v>
      </c>
      <c r="BE121" s="45">
        <f>SUMIFS('ATL RAW'!$J:$J,'ATL RAW'!$I:$I,'ATL GA Inventory'!$B121,'ATL RAW'!$L:$L,'ATL GA Inventory'!BE$3)+SUMIFS('ATL CR'!$J:$J,'ATL CR'!$I:$I,'ATL GA Inventory'!$B121,'ATL CR'!$L:$L,'ATL GA Inventory'!BE$3)</f>
        <v>0</v>
      </c>
      <c r="BF121" s="45">
        <f>SUMIFS('ATL RAW'!$J:$J,'ATL RAW'!$I:$I,'ATL GA Inventory'!$B121,'ATL RAW'!$L:$L,'ATL GA Inventory'!BF$3)+SUMIFS('ATL CR'!$J:$J,'ATL CR'!$I:$I,'ATL GA Inventory'!$B121,'ATL CR'!$L:$L,'ATL GA Inventory'!BF$3)</f>
        <v>0</v>
      </c>
      <c r="BG121" s="45">
        <f>SUMIFS('ATL RAW'!$J:$J,'ATL RAW'!$I:$I,'ATL GA Inventory'!$B121,'ATL RAW'!$L:$L,'ATL GA Inventory'!BG$3)+SUMIFS('ATL CR'!$J:$J,'ATL CR'!$I:$I,'ATL GA Inventory'!$B121,'ATL CR'!$L:$L,'ATL GA Inventory'!BG$3)</f>
        <v>0</v>
      </c>
      <c r="BH121" s="45">
        <f>SUMIFS('ATL RAW'!$J:$J,'ATL RAW'!$I:$I,'ATL GA Inventory'!$B121,'ATL RAW'!$L:$L,'ATL GA Inventory'!BH$3)+SUMIFS('ATL CR'!$J:$J,'ATL CR'!$I:$I,'ATL GA Inventory'!$B121,'ATL CR'!$L:$L,'ATL GA Inventory'!BH$3)</f>
        <v>0</v>
      </c>
      <c r="BI121" s="45">
        <f>SUMIFS('ATL RAW'!$J:$J,'ATL RAW'!$I:$I,'ATL GA Inventory'!$B121,'ATL RAW'!$L:$L,'ATL GA Inventory'!BI$3)+SUMIFS('ATL CR'!$J:$J,'ATL CR'!$I:$I,'ATL GA Inventory'!$B121,'ATL CR'!$L:$L,'ATL GA Inventory'!BI$3)</f>
        <v>0</v>
      </c>
      <c r="BJ121" s="45">
        <f>SUMIFS('ATL RAW'!$J:$J,'ATL RAW'!$I:$I,'ATL GA Inventory'!$B121,'ATL RAW'!$L:$L,'ATL GA Inventory'!BJ$3)+SUMIFS('ATL CR'!$J:$J,'ATL CR'!$I:$I,'ATL GA Inventory'!$B121,'ATL CR'!$L:$L,'ATL GA Inventory'!BJ$3)</f>
        <v>0</v>
      </c>
      <c r="BK121" s="45">
        <f>SUMIFS('ATL RAW'!$J:$J,'ATL RAW'!$I:$I,'ATL GA Inventory'!$B121,'ATL RAW'!$L:$L,'ATL GA Inventory'!BK$3)+SUMIFS('ATL CR'!$J:$J,'ATL CR'!$I:$I,'ATL GA Inventory'!$B121,'ATL CR'!$L:$L,'ATL GA Inventory'!BK$3)</f>
        <v>0</v>
      </c>
      <c r="BL121" s="45">
        <f>SUMIFS('ATL RAW'!$J:$J,'ATL RAW'!$I:$I,'ATL GA Inventory'!$B121,'ATL RAW'!$L:$L,'ATL GA Inventory'!BL$3)+SUMIFS('ATL CR'!$J:$J,'ATL CR'!$I:$I,'ATL GA Inventory'!$B121,'ATL CR'!$L:$L,'ATL GA Inventory'!BL$3)</f>
        <v>0</v>
      </c>
      <c r="BM121" s="45">
        <f>SUMIFS('ATL RAW'!$J:$J,'ATL RAW'!$I:$I,'ATL GA Inventory'!$B121,'ATL RAW'!$L:$L,'ATL GA Inventory'!BM$3)+SUMIFS('ATL CR'!$J:$J,'ATL CR'!$I:$I,'ATL GA Inventory'!$B121,'ATL CR'!$L:$L,'ATL GA Inventory'!BM$3)</f>
        <v>0</v>
      </c>
      <c r="BN121" s="45">
        <f>SUMIFS('ATL RAW'!$J:$J,'ATL RAW'!$I:$I,'ATL GA Inventory'!$B121,'ATL RAW'!$L:$L,'ATL GA Inventory'!BN$3)+SUMIFS('ATL CR'!$J:$J,'ATL CR'!$I:$I,'ATL GA Inventory'!$B121,'ATL CR'!$L:$L,'ATL GA Inventory'!BN$3)</f>
        <v>0</v>
      </c>
      <c r="BO121" s="45">
        <f>SUMIFS('ATL RAW'!$J:$J,'ATL RAW'!$I:$I,'ATL GA Inventory'!$B121,'ATL RAW'!$L:$L,'ATL GA Inventory'!BO$3)+SUMIFS('ATL CR'!$J:$J,'ATL CR'!$I:$I,'ATL GA Inventory'!$B121,'ATL CR'!$L:$L,'ATL GA Inventory'!BO$3)</f>
        <v>0</v>
      </c>
      <c r="BP121" s="45">
        <f>SUMIFS('ATL RAW'!$J:$J,'ATL RAW'!$I:$I,'ATL GA Inventory'!$B121,'ATL RAW'!$L:$L,'ATL GA Inventory'!BP$3)+SUMIFS('ATL CR'!$J:$J,'ATL CR'!$I:$I,'ATL GA Inventory'!$B121,'ATL CR'!$L:$L,'ATL GA Inventory'!BP$3)</f>
        <v>0</v>
      </c>
      <c r="BQ121" s="45">
        <f>SUMIFS('ATL RAW'!$J:$J,'ATL RAW'!$I:$I,'ATL GA Inventory'!$B121,'ATL RAW'!$L:$L,'ATL GA Inventory'!BQ$3)+SUMIFS('ATL CR'!$J:$J,'ATL CR'!$I:$I,'ATL GA Inventory'!$B121,'ATL CR'!$L:$L,'ATL GA Inventory'!BQ$3)</f>
        <v>0</v>
      </c>
      <c r="BR121" s="45">
        <f>SUMIFS('ATL RAW'!$J:$J,'ATL RAW'!$I:$I,'ATL GA Inventory'!$B121,'ATL RAW'!$L:$L,'ATL GA Inventory'!BR$3)+SUMIFS('ATL CR'!$J:$J,'ATL CR'!$I:$I,'ATL GA Inventory'!$B121,'ATL CR'!$L:$L,'ATL GA Inventory'!BR$3)</f>
        <v>0</v>
      </c>
      <c r="BS121" s="45">
        <f>SUMIFS('ATL RAW'!$J:$J,'ATL RAW'!$I:$I,'ATL GA Inventory'!$B121,'ATL RAW'!$L:$L,'ATL GA Inventory'!BS$3)+SUMIFS('ATL CR'!$J:$J,'ATL CR'!$I:$I,'ATL GA Inventory'!$B121,'ATL CR'!$L:$L,'ATL GA Inventory'!BS$3)</f>
        <v>0</v>
      </c>
      <c r="BT121" s="45">
        <f>SUMIFS('ATL RAW'!$J:$J,'ATL RAW'!$I:$I,'ATL GA Inventory'!$B121,'ATL RAW'!$L:$L,'ATL GA Inventory'!BT$3)+SUMIFS('ATL CR'!$J:$J,'ATL CR'!$I:$I,'ATL GA Inventory'!$B121,'ATL CR'!$L:$L,'ATL GA Inventory'!BT$3)</f>
        <v>0</v>
      </c>
      <c r="BU121" s="45">
        <f>SUMIFS('ATL RAW'!$J:$J,'ATL RAW'!$I:$I,'ATL GA Inventory'!$B121,'ATL RAW'!$L:$L,'ATL GA Inventory'!BU$3)+SUMIFS('ATL CR'!$J:$J,'ATL CR'!$I:$I,'ATL GA Inventory'!$B121,'ATL CR'!$L:$L,'ATL GA Inventory'!BU$3)</f>
        <v>0</v>
      </c>
      <c r="BV121" s="45">
        <f>SUMIFS('ATL RAW'!$J:$J,'ATL RAW'!$I:$I,'ATL GA Inventory'!$B121,'ATL RAW'!$L:$L,'ATL GA Inventory'!BV$3)+SUMIFS('ATL CR'!$J:$J,'ATL CR'!$I:$I,'ATL GA Inventory'!$B121,'ATL CR'!$L:$L,'ATL GA Inventory'!BV$3)</f>
        <v>0</v>
      </c>
      <c r="BW121" s="45">
        <f>SUMIFS('ATL RAW'!$J:$J,'ATL RAW'!$I:$I,'ATL GA Inventory'!$B121,'ATL RAW'!$L:$L,'ATL GA Inventory'!BW$3)+SUMIFS('ATL CR'!$J:$J,'ATL CR'!$I:$I,'ATL GA Inventory'!$B121,'ATL CR'!$L:$L,'ATL GA Inventory'!BW$3)</f>
        <v>0</v>
      </c>
      <c r="BX121" s="45">
        <f>SUMIFS('ATL RAW'!$J:$J,'ATL RAW'!$I:$I,'ATL GA Inventory'!$B121,'ATL RAW'!$L:$L,'ATL GA Inventory'!BX$3)+SUMIFS('ATL CR'!$J:$J,'ATL CR'!$I:$I,'ATL GA Inventory'!$B121,'ATL CR'!$L:$L,'ATL GA Inventory'!BX$3)</f>
        <v>0</v>
      </c>
      <c r="BY121" s="45">
        <f>SUMIFS('ATL RAW'!$J:$J,'ATL RAW'!$I:$I,'ATL GA Inventory'!$B121,'ATL RAW'!$L:$L,'ATL GA Inventory'!BY$3)+SUMIFS('ATL CR'!$J:$J,'ATL CR'!$I:$I,'ATL GA Inventory'!$B121,'ATL CR'!$L:$L,'ATL GA Inventory'!BY$3)</f>
        <v>0</v>
      </c>
      <c r="BZ121" s="45">
        <f>SUMIFS('ATL RAW'!$J:$J,'ATL RAW'!$I:$I,'ATL GA Inventory'!$B121,'ATL RAW'!$L:$L,'ATL GA Inventory'!BZ$3)+SUMIFS('ATL CR'!$J:$J,'ATL CR'!$I:$I,'ATL GA Inventory'!$B121,'ATL CR'!$L:$L,'ATL GA Inventory'!BZ$3)</f>
        <v>0</v>
      </c>
      <c r="CA121" s="45">
        <f>SUMIFS('ATL RAW'!$J:$J,'ATL RAW'!$I:$I,'ATL GA Inventory'!$B121,'ATL RAW'!$L:$L,'ATL GA Inventory'!CA$3)+SUMIFS('ATL CR'!$J:$J,'ATL CR'!$I:$I,'ATL GA Inventory'!$B121,'ATL CR'!$L:$L,'ATL GA Inventory'!CA$3)</f>
        <v>0</v>
      </c>
      <c r="CB121" s="45">
        <f>SUMIFS('ATL RAW'!$J:$J,'ATL RAW'!$I:$I,'ATL GA Inventory'!$B121,'ATL RAW'!$L:$L,'ATL GA Inventory'!CB$3)+SUMIFS('ATL CR'!$J:$J,'ATL CR'!$I:$I,'ATL GA Inventory'!$B121,'ATL CR'!$L:$L,'ATL GA Inventory'!CB$3)</f>
        <v>0</v>
      </c>
      <c r="CC121" s="45">
        <f>SUMIFS('ATL RAW'!$J:$J,'ATL RAW'!$I:$I,'ATL GA Inventory'!$B121,'ATL RAW'!$L:$L,'ATL GA Inventory'!CC$3)+SUMIFS('ATL CR'!$J:$J,'ATL CR'!$I:$I,'ATL GA Inventory'!$B121,'ATL CR'!$L:$L,'ATL GA Inventory'!CC$3)</f>
        <v>0</v>
      </c>
      <c r="CD121" s="45">
        <f>SUMIFS('ATL RAW'!$J:$J,'ATL RAW'!$I:$I,'ATL GA Inventory'!$B121,'ATL RAW'!$L:$L,'ATL GA Inventory'!CD$3)+SUMIFS('ATL CR'!$J:$J,'ATL CR'!$I:$I,'ATL GA Inventory'!$B121,'ATL CR'!$L:$L,'ATL GA Inventory'!CD$3)</f>
        <v>0</v>
      </c>
      <c r="CE121" s="45">
        <f>SUMIFS('ATL RAW'!$J:$J,'ATL RAW'!$I:$I,'ATL GA Inventory'!$B121,'ATL RAW'!$L:$L,'ATL GA Inventory'!CE$3)+SUMIFS('ATL CR'!$J:$J,'ATL CR'!$I:$I,'ATL GA Inventory'!$B121,'ATL CR'!$L:$L,'ATL GA Inventory'!CE$3)</f>
        <v>0</v>
      </c>
      <c r="CF121" s="45">
        <f>SUMIFS('ATL RAW'!$J:$J,'ATL RAW'!$I:$I,'ATL GA Inventory'!$B121,'ATL RAW'!$L:$L,'ATL GA Inventory'!CF$3)+SUMIFS('ATL CR'!$J:$J,'ATL CR'!$I:$I,'ATL GA Inventory'!$B121,'ATL CR'!$L:$L,'ATL GA Inventory'!CF$3)</f>
        <v>0</v>
      </c>
      <c r="CG121" s="45">
        <f>SUMIFS('ATL RAW'!$J:$J,'ATL RAW'!$I:$I,'ATL GA Inventory'!$B121,'ATL RAW'!$L:$L,'ATL GA Inventory'!CG$3)+SUMIFS('ATL CR'!$J:$J,'ATL CR'!$I:$I,'ATL GA Inventory'!$B121,'ATL CR'!$L:$L,'ATL GA Inventory'!CG$3)</f>
        <v>0</v>
      </c>
      <c r="CH121" s="45">
        <f>SUMIFS('ATL RAW'!$J:$J,'ATL RAW'!$I:$I,'ATL GA Inventory'!$B121,'ATL RAW'!$L:$L,'ATL GA Inventory'!CH$3)+SUMIFS('ATL CR'!$J:$J,'ATL CR'!$I:$I,'ATL GA Inventory'!$B121,'ATL CR'!$L:$L,'ATL GA Inventory'!CH$3)</f>
        <v>0</v>
      </c>
      <c r="CI121" s="45">
        <f>SUMIFS('ATL RAW'!$J:$J,'ATL RAW'!$I:$I,'ATL GA Inventory'!$B121,'ATL RAW'!$L:$L,'ATL GA Inventory'!CI$3)+SUMIFS('ATL CR'!$J:$J,'ATL CR'!$I:$I,'ATL GA Inventory'!$B121,'ATL CR'!$L:$L,'ATL GA Inventory'!CI$3)</f>
        <v>0</v>
      </c>
      <c r="CJ121" s="45">
        <f>SUMIFS('ATL RAW'!$J:$J,'ATL RAW'!$I:$I,'ATL GA Inventory'!$B121,'ATL RAW'!$L:$L,'ATL GA Inventory'!CJ$3)+SUMIFS('ATL CR'!$J:$J,'ATL CR'!$I:$I,'ATL GA Inventory'!$B121,'ATL CR'!$L:$L,'ATL GA Inventory'!CJ$3)</f>
        <v>0</v>
      </c>
      <c r="CK121" s="45">
        <f>SUMIFS('ATL RAW'!$J:$J,'ATL RAW'!$I:$I,'ATL GA Inventory'!$B121,'ATL RAW'!$L:$L,'ATL GA Inventory'!CK$3)+SUMIFS('ATL CR'!$J:$J,'ATL CR'!$I:$I,'ATL GA Inventory'!$B121,'ATL CR'!$L:$L,'ATL GA Inventory'!CK$3)</f>
        <v>0</v>
      </c>
      <c r="CL121" s="45">
        <f>SUMIFS('ATL RAW'!$J:$J,'ATL RAW'!$I:$I,'ATL GA Inventory'!$B121,'ATL RAW'!$L:$L,'ATL GA Inventory'!CL$3)+SUMIFS('ATL CR'!$J:$J,'ATL CR'!$I:$I,'ATL GA Inventory'!$B121,'ATL CR'!$L:$L,'ATL GA Inventory'!CL$3)</f>
        <v>0</v>
      </c>
      <c r="CM121" s="45">
        <f>SUMIFS('ATL RAW'!$J:$J,'ATL RAW'!$I:$I,'ATL GA Inventory'!$B121,'ATL RAW'!$L:$L,'ATL GA Inventory'!CM$3)+SUMIFS('ATL CR'!$J:$J,'ATL CR'!$I:$I,'ATL GA Inventory'!$B121,'ATL CR'!$L:$L,'ATL GA Inventory'!CM$3)</f>
        <v>0</v>
      </c>
      <c r="CN121" s="45">
        <f>SUMIFS('ATL RAW'!$J:$J,'ATL RAW'!$I:$I,'ATL GA Inventory'!$B121,'ATL RAW'!$L:$L,'ATL GA Inventory'!CN$3)+SUMIFS('ATL CR'!$J:$J,'ATL CR'!$I:$I,'ATL GA Inventory'!$B121,'ATL CR'!$L:$L,'ATL GA Inventory'!CN$3)</f>
        <v>0</v>
      </c>
      <c r="CO121" s="45">
        <f>SUMIFS('ATL RAW'!$J:$J,'ATL RAW'!$I:$I,'ATL GA Inventory'!$B121,'ATL RAW'!$L:$L,'ATL GA Inventory'!CO$3)+SUMIFS('ATL CR'!$J:$J,'ATL CR'!$I:$I,'ATL GA Inventory'!$B121,'ATL CR'!$L:$L,'ATL GA Inventory'!CO$3)</f>
        <v>0</v>
      </c>
      <c r="CP121" s="45">
        <f>SUMIFS('ATL RAW'!$J:$J,'ATL RAW'!$I:$I,'ATL GA Inventory'!$B121,'ATL RAW'!$L:$L,'ATL GA Inventory'!CP$3)+SUMIFS('ATL CR'!$J:$J,'ATL CR'!$I:$I,'ATL GA Inventory'!$B121,'ATL CR'!$L:$L,'ATL GA Inventory'!CP$3)</f>
        <v>0</v>
      </c>
      <c r="CQ121" s="45">
        <f>SUMIFS('ATL RAW'!$J:$J,'ATL RAW'!$I:$I,'ATL GA Inventory'!$B121,'ATL RAW'!$L:$L,'ATL GA Inventory'!CQ$3)+SUMIFS('ATL CR'!$J:$J,'ATL CR'!$I:$I,'ATL GA Inventory'!$B121,'ATL CR'!$L:$L,'ATL GA Inventory'!CQ$3)</f>
        <v>0</v>
      </c>
      <c r="CR121" s="45">
        <f>SUMIFS('ATL RAW'!$J:$J,'ATL RAW'!$I:$I,'ATL GA Inventory'!$B121,'ATL RAW'!$L:$L,'ATL GA Inventory'!CR$3)+SUMIFS('ATL CR'!$J:$J,'ATL CR'!$I:$I,'ATL GA Inventory'!$B121,'ATL CR'!$L:$L,'ATL GA Inventory'!CR$3)</f>
        <v>0</v>
      </c>
      <c r="CS121" s="45">
        <f>SUMIFS('ATL RAW'!$J:$J,'ATL RAW'!$I:$I,'ATL GA Inventory'!$B121,'ATL RAW'!$L:$L,'ATL GA Inventory'!CS$3)+SUMIFS('ATL CR'!$J:$J,'ATL CR'!$I:$I,'ATL GA Inventory'!$B121,'ATL CR'!$L:$L,'ATL GA Inventory'!CS$3)</f>
        <v>0</v>
      </c>
      <c r="CT121" s="45">
        <f>SUMIFS('ATL RAW'!$J:$J,'ATL RAW'!$I:$I,'ATL GA Inventory'!$B121,'ATL RAW'!$L:$L,'ATL GA Inventory'!CT$3)+SUMIFS('ATL CR'!$J:$J,'ATL CR'!$I:$I,'ATL GA Inventory'!$B121,'ATL CR'!$L:$L,'ATL GA Inventory'!CT$3)</f>
        <v>0</v>
      </c>
      <c r="CU121" s="45">
        <f>SUMIFS('ATL RAW'!$J:$J,'ATL RAW'!$I:$I,'ATL GA Inventory'!$B121,'ATL RAW'!$L:$L,'ATL GA Inventory'!CU$3)+SUMIFS('ATL CR'!$J:$J,'ATL CR'!$I:$I,'ATL GA Inventory'!$B121,'ATL CR'!$L:$L,'ATL GA Inventory'!CU$3)</f>
        <v>0</v>
      </c>
      <c r="CV121" s="45">
        <f>SUMIFS('ATL RAW'!$J:$J,'ATL RAW'!$I:$I,'ATL GA Inventory'!$B121,'ATL RAW'!$L:$L,'ATL GA Inventory'!CV$3)+SUMIFS('ATL CR'!$J:$J,'ATL CR'!$I:$I,'ATL GA Inventory'!$B121,'ATL CR'!$L:$L,'ATL GA Inventory'!CV$3)</f>
        <v>0</v>
      </c>
      <c r="CW121" s="45">
        <f>SUMIFS('ATL RAW'!$J:$J,'ATL RAW'!$I:$I,'ATL GA Inventory'!$B121,'ATL RAW'!$L:$L,'ATL GA Inventory'!CW$3)+SUMIFS('ATL CR'!$J:$J,'ATL CR'!$I:$I,'ATL GA Inventory'!$B121,'ATL CR'!$L:$L,'ATL GA Inventory'!CW$3)</f>
        <v>0</v>
      </c>
      <c r="CX121" s="45">
        <f>SUMIFS('ATL RAW'!$J:$J,'ATL RAW'!$I:$I,'ATL GA Inventory'!$B121,'ATL RAW'!$L:$L,'ATL GA Inventory'!CX$3)+SUMIFS('ATL CR'!$J:$J,'ATL CR'!$I:$I,'ATL GA Inventory'!$B121,'ATL CR'!$L:$L,'ATL GA Inventory'!CX$3)</f>
        <v>0</v>
      </c>
      <c r="CY121" s="45">
        <f>SUMIFS('ATL RAW'!$J:$J,'ATL RAW'!$I:$I,'ATL GA Inventory'!$B121,'ATL RAW'!$L:$L,'ATL GA Inventory'!CY$3)+SUMIFS('ATL CR'!$J:$J,'ATL CR'!$I:$I,'ATL GA Inventory'!$B121,'ATL CR'!$L:$L,'ATL GA Inventory'!CY$3)</f>
        <v>0</v>
      </c>
      <c r="CZ121" s="45">
        <f>SUMIFS('ATL RAW'!$J:$J,'ATL RAW'!$I:$I,'ATL GA Inventory'!$B121,'ATL RAW'!$L:$L,'ATL GA Inventory'!CZ$3)+SUMIFS('ATL CR'!$J:$J,'ATL CR'!$I:$I,'ATL GA Inventory'!$B121,'ATL CR'!$L:$L,'ATL GA Inventory'!CZ$3)</f>
        <v>0</v>
      </c>
      <c r="DA121" s="45">
        <f>SUMIFS('ATL RAW'!$J:$J,'ATL RAW'!$I:$I,'ATL GA Inventory'!$B121,'ATL RAW'!$L:$L,'ATL GA Inventory'!DA$3)+SUMIFS('ATL CR'!$J:$J,'ATL CR'!$I:$I,'ATL GA Inventory'!$B121,'ATL CR'!$L:$L,'ATL GA Inventory'!DA$3)</f>
        <v>0</v>
      </c>
      <c r="DB121" s="45">
        <f>SUMIFS('ATL RAW'!$J:$J,'ATL RAW'!$I:$I,'ATL GA Inventory'!$B121,'ATL RAW'!$L:$L,'ATL GA Inventory'!DB$3)+SUMIFS('ATL CR'!$J:$J,'ATL CR'!$I:$I,'ATL GA Inventory'!$B121,'ATL CR'!$L:$L,'ATL GA Inventory'!DB$3)</f>
        <v>0</v>
      </c>
      <c r="DC121" s="45">
        <f>SUMIFS('ATL RAW'!$J:$J,'ATL RAW'!$I:$I,'ATL GA Inventory'!$B121,'ATL RAW'!$L:$L,'ATL GA Inventory'!DC$3)+SUMIFS('ATL CR'!$J:$J,'ATL CR'!$I:$I,'ATL GA Inventory'!$B121,'ATL CR'!$L:$L,'ATL GA Inventory'!DC$3)</f>
        <v>0</v>
      </c>
      <c r="DD121" s="45">
        <f>SUMIFS('ATL RAW'!$J:$J,'ATL RAW'!$I:$I,'ATL GA Inventory'!$B121,'ATL RAW'!$L:$L,'ATL GA Inventory'!DD$3)+SUMIFS('ATL CR'!$J:$J,'ATL CR'!$I:$I,'ATL GA Inventory'!$B121,'ATL CR'!$L:$L,'ATL GA Inventory'!DD$3)</f>
        <v>0</v>
      </c>
      <c r="DE121" s="45">
        <f>SUMIFS('ATL RAW'!$J:$J,'ATL RAW'!$I:$I,'ATL GA Inventory'!$B121,'ATL RAW'!$L:$L,'ATL GA Inventory'!DE$3)+SUMIFS('ATL CR'!$J:$J,'ATL CR'!$I:$I,'ATL GA Inventory'!$B121,'ATL CR'!$L:$L,'ATL GA Inventory'!DE$3)</f>
        <v>0</v>
      </c>
      <c r="DF121" s="45">
        <f>SUMIFS('ATL RAW'!$J:$J,'ATL RAW'!$I:$I,'ATL GA Inventory'!$B121,'ATL RAW'!$L:$L,'ATL GA Inventory'!DF$3)+SUMIFS('ATL CR'!$J:$J,'ATL CR'!$I:$I,'ATL GA Inventory'!$B121,'ATL CR'!$L:$L,'ATL GA Inventory'!DF$3)</f>
        <v>0</v>
      </c>
      <c r="DG121" s="45">
        <f>SUMIFS('ATL RAW'!$J:$J,'ATL RAW'!$I:$I,'ATL GA Inventory'!$B121,'ATL RAW'!$L:$L,'ATL GA Inventory'!DG$3)+SUMIFS('ATL CR'!$J:$J,'ATL CR'!$I:$I,'ATL GA Inventory'!$B121,'ATL CR'!$L:$L,'ATL GA Inventory'!DG$3)</f>
        <v>0</v>
      </c>
      <c r="DH121" s="45">
        <f>SUMIFS('ATL RAW'!$J:$J,'ATL RAW'!$I:$I,'ATL GA Inventory'!$B121,'ATL RAW'!$L:$L,'ATL GA Inventory'!DH$3)+SUMIFS('ATL CR'!$J:$J,'ATL CR'!$I:$I,'ATL GA Inventory'!$B121,'ATL CR'!$L:$L,'ATL GA Inventory'!DH$3)</f>
        <v>0</v>
      </c>
      <c r="DI121" s="45">
        <f>SUMIFS('ATL RAW'!$J:$J,'ATL RAW'!$I:$I,'ATL GA Inventory'!$B121,'ATL RAW'!$L:$L,'ATL GA Inventory'!DI$3)+SUMIFS('ATL CR'!$J:$J,'ATL CR'!$I:$I,'ATL GA Inventory'!$B121,'ATL CR'!$L:$L,'ATL GA Inventory'!DI$3)</f>
        <v>0</v>
      </c>
      <c r="DJ121" s="45">
        <f>SUMIFS('ATL RAW'!$J:$J,'ATL RAW'!$I:$I,'ATL GA Inventory'!$B121,'ATL RAW'!$L:$L,'ATL GA Inventory'!DJ$3)+SUMIFS('ATL CR'!$J:$J,'ATL CR'!$I:$I,'ATL GA Inventory'!$B121,'ATL CR'!$L:$L,'ATL GA Inventory'!DJ$3)</f>
        <v>0</v>
      </c>
      <c r="DK121" s="45">
        <f>SUMIFS('ATL RAW'!$J:$J,'ATL RAW'!$I:$I,'ATL GA Inventory'!$B121,'ATL RAW'!$L:$L,'ATL GA Inventory'!DK$3)+SUMIFS('ATL CR'!$J:$J,'ATL CR'!$I:$I,'ATL GA Inventory'!$B121,'ATL CR'!$L:$L,'ATL GA Inventory'!DK$3)</f>
        <v>0</v>
      </c>
      <c r="DL121" s="45">
        <f>SUMIFS('ATL RAW'!$J:$J,'ATL RAW'!$I:$I,'ATL GA Inventory'!$B121,'ATL RAW'!$L:$L,'ATL GA Inventory'!DL$3)+SUMIFS('ATL CR'!$J:$J,'ATL CR'!$I:$I,'ATL GA Inventory'!$B121,'ATL CR'!$L:$L,'ATL GA Inventory'!DL$3)</f>
        <v>0</v>
      </c>
      <c r="DM121" s="45">
        <f>SUMIFS('ATL RAW'!$J:$J,'ATL RAW'!$I:$I,'ATL GA Inventory'!$B121,'ATL RAW'!$L:$L,'ATL GA Inventory'!DM$3)+SUMIFS('ATL CR'!$J:$J,'ATL CR'!$I:$I,'ATL GA Inventory'!$B121,'ATL CR'!$L:$L,'ATL GA Inventory'!DM$3)</f>
        <v>0</v>
      </c>
      <c r="DN121" s="45">
        <f>SUMIFS('ATL RAW'!$J:$J,'ATL RAW'!$I:$I,'ATL GA Inventory'!$B121,'ATL RAW'!$L:$L,'ATL GA Inventory'!DN$3)+SUMIFS('ATL CR'!$J:$J,'ATL CR'!$I:$I,'ATL GA Inventory'!$B121,'ATL CR'!$L:$L,'ATL GA Inventory'!DN$3)</f>
        <v>0</v>
      </c>
      <c r="DO121" s="45">
        <f>SUMIFS('ATL RAW'!$J:$J,'ATL RAW'!$I:$I,'ATL GA Inventory'!$B121,'ATL RAW'!$L:$L,'ATL GA Inventory'!DO$3)+SUMIFS('ATL CR'!$J:$J,'ATL CR'!$I:$I,'ATL GA Inventory'!$B121,'ATL CR'!$L:$L,'ATL GA Inventory'!DO$3)</f>
        <v>0</v>
      </c>
      <c r="DP121" s="45">
        <f>SUMIFS('ATL RAW'!$J:$J,'ATL RAW'!$I:$I,'ATL GA Inventory'!$B121,'ATL RAW'!$L:$L,'ATL GA Inventory'!DP$3)+SUMIFS('ATL CR'!$J:$J,'ATL CR'!$I:$I,'ATL GA Inventory'!$B121,'ATL CR'!$L:$L,'ATL GA Inventory'!DP$3)</f>
        <v>0</v>
      </c>
      <c r="DQ121" s="45">
        <f>SUMIFS('ATL RAW'!$J:$J,'ATL RAW'!$I:$I,'ATL GA Inventory'!$B121,'ATL RAW'!$L:$L,'ATL GA Inventory'!DQ$3)+SUMIFS('ATL CR'!$J:$J,'ATL CR'!$I:$I,'ATL GA Inventory'!$B121,'ATL CR'!$L:$L,'ATL GA Inventory'!DQ$3)</f>
        <v>0</v>
      </c>
      <c r="DR121" s="45">
        <f>SUMIFS('ATL RAW'!$J:$J,'ATL RAW'!$I:$I,'ATL GA Inventory'!$B121,'ATL RAW'!$L:$L,'ATL GA Inventory'!DR$3)+SUMIFS('ATL CR'!$J:$J,'ATL CR'!$I:$I,'ATL GA Inventory'!$B121,'ATL CR'!$L:$L,'ATL GA Inventory'!DR$3)</f>
        <v>0</v>
      </c>
      <c r="DS121" s="45">
        <f>SUMIFS('ATL RAW'!$J:$J,'ATL RAW'!$I:$I,'ATL GA Inventory'!$B121,'ATL RAW'!$L:$L,'ATL GA Inventory'!DS$3)+SUMIFS('ATL CR'!$J:$J,'ATL CR'!$I:$I,'ATL GA Inventory'!$B121,'ATL CR'!$L:$L,'ATL GA Inventory'!DS$3)</f>
        <v>0</v>
      </c>
      <c r="DT121" s="45">
        <f>SUMIFS('ATL RAW'!$J:$J,'ATL RAW'!$I:$I,'ATL GA Inventory'!$B121,'ATL RAW'!$L:$L,'ATL GA Inventory'!DT$3)+SUMIFS('ATL CR'!$J:$J,'ATL CR'!$I:$I,'ATL GA Inventory'!$B121,'ATL CR'!$L:$L,'ATL GA Inventory'!DT$3)</f>
        <v>0</v>
      </c>
      <c r="DU121" s="45">
        <f>SUMIFS('ATL RAW'!$J:$J,'ATL RAW'!$I:$I,'ATL GA Inventory'!$B121,'ATL RAW'!$L:$L,'ATL GA Inventory'!DU$3)+SUMIFS('ATL CR'!$J:$J,'ATL CR'!$I:$I,'ATL GA Inventory'!$B121,'ATL CR'!$L:$L,'ATL GA Inventory'!DU$3)</f>
        <v>0</v>
      </c>
      <c r="DV121" s="45">
        <f>SUMIFS('ATL RAW'!$J:$J,'ATL RAW'!$I:$I,'ATL GA Inventory'!$B121,'ATL RAW'!$L:$L,'ATL GA Inventory'!DV$3)+SUMIFS('ATL CR'!$J:$J,'ATL CR'!$I:$I,'ATL GA Inventory'!$B121,'ATL CR'!$L:$L,'ATL GA Inventory'!DV$3)</f>
        <v>0</v>
      </c>
      <c r="DW121" s="45">
        <f>SUMIFS('ATL RAW'!$J:$J,'ATL RAW'!$I:$I,'ATL GA Inventory'!$B121,'ATL RAW'!$L:$L,'ATL GA Inventory'!DW$3)+SUMIFS('ATL CR'!$J:$J,'ATL CR'!$I:$I,'ATL GA Inventory'!$B121,'ATL CR'!$L:$L,'ATL GA Inventory'!DW$3)</f>
        <v>0</v>
      </c>
      <c r="DX121" s="45">
        <f>SUMIFS('ATL RAW'!$J:$J,'ATL RAW'!$I:$I,'ATL GA Inventory'!$B121,'ATL RAW'!$L:$L,'ATL GA Inventory'!DX$3)+SUMIFS('ATL CR'!$J:$J,'ATL CR'!$I:$I,'ATL GA Inventory'!$B121,'ATL CR'!$L:$L,'ATL GA Inventory'!DX$3)</f>
        <v>0</v>
      </c>
      <c r="DY121" s="45">
        <f>SUMIFS('ATL RAW'!$J:$J,'ATL RAW'!$I:$I,'ATL GA Inventory'!$B121,'ATL RAW'!$L:$L,'ATL GA Inventory'!DY$3)+SUMIFS('ATL CR'!$J:$J,'ATL CR'!$I:$I,'ATL GA Inventory'!$B121,'ATL CR'!$L:$L,'ATL GA Inventory'!DY$3)</f>
        <v>0</v>
      </c>
      <c r="DZ121" s="45">
        <f>SUMIFS('ATL RAW'!$J:$J,'ATL RAW'!$I:$I,'ATL GA Inventory'!$B121,'ATL RAW'!$L:$L,'ATL GA Inventory'!DZ$3)+SUMIFS('ATL CR'!$J:$J,'ATL CR'!$I:$I,'ATL GA Inventory'!$B121,'ATL CR'!$L:$L,'ATL GA Inventory'!DZ$3)</f>
        <v>0</v>
      </c>
      <c r="EA121" s="45">
        <f>SUMIFS('ATL RAW'!$J:$J,'ATL RAW'!$I:$I,'ATL GA Inventory'!$B121,'ATL RAW'!$L:$L,'ATL GA Inventory'!EA$3)+SUMIFS('ATL CR'!$J:$J,'ATL CR'!$I:$I,'ATL GA Inventory'!$B121,'ATL CR'!$L:$L,'ATL GA Inventory'!EA$3)</f>
        <v>0</v>
      </c>
      <c r="EB121" s="45">
        <f>SUMIFS('ATL RAW'!$J:$J,'ATL RAW'!$I:$I,'ATL GA Inventory'!$B121,'ATL RAW'!$L:$L,'ATL GA Inventory'!EB$3)+SUMIFS('ATL CR'!$J:$J,'ATL CR'!$I:$I,'ATL GA Inventory'!$B121,'ATL CR'!$L:$L,'ATL GA Inventory'!EB$3)</f>
        <v>0</v>
      </c>
      <c r="EC121" s="45">
        <f>SUMIFS('ATL RAW'!$J:$J,'ATL RAW'!$I:$I,'ATL GA Inventory'!$B121,'ATL RAW'!$L:$L,'ATL GA Inventory'!EC$3)+SUMIFS('ATL CR'!$J:$J,'ATL CR'!$I:$I,'ATL GA Inventory'!$B121,'ATL CR'!$L:$L,'ATL GA Inventory'!EC$3)</f>
        <v>0</v>
      </c>
      <c r="ED121" s="45">
        <f>SUMIFS('ATL RAW'!$J:$J,'ATL RAW'!$I:$I,'ATL GA Inventory'!$B121,'ATL RAW'!$L:$L,'ATL GA Inventory'!ED$3)+SUMIFS('ATL CR'!$J:$J,'ATL CR'!$I:$I,'ATL GA Inventory'!$B121,'ATL CR'!$L:$L,'ATL GA Inventory'!ED$3)</f>
        <v>0</v>
      </c>
      <c r="EE121" s="45">
        <f>SUMIFS('ATL RAW'!$J:$J,'ATL RAW'!$I:$I,'ATL GA Inventory'!$B121,'ATL RAW'!$L:$L,'ATL GA Inventory'!EE$3)+SUMIFS('ATL CR'!$J:$J,'ATL CR'!$I:$I,'ATL GA Inventory'!$B121,'ATL CR'!$L:$L,'ATL GA Inventory'!EE$3)</f>
        <v>0</v>
      </c>
      <c r="EF121" s="45">
        <f>SUMIFS('ATL RAW'!$J:$J,'ATL RAW'!$I:$I,'ATL GA Inventory'!$B121,'ATL RAW'!$L:$L,'ATL GA Inventory'!EF$3)+SUMIFS('ATL CR'!$J:$J,'ATL CR'!$I:$I,'ATL GA Inventory'!$B121,'ATL CR'!$L:$L,'ATL GA Inventory'!EF$3)</f>
        <v>0</v>
      </c>
      <c r="EG121" s="45">
        <f>SUMIFS('ATL RAW'!$J:$J,'ATL RAW'!$I:$I,'ATL GA Inventory'!$B121,'ATL RAW'!$L:$L,'ATL GA Inventory'!EG$3)+SUMIFS('ATL CR'!$J:$J,'ATL CR'!$I:$I,'ATL GA Inventory'!$B121,'ATL CR'!$L:$L,'ATL GA Inventory'!EG$3)</f>
        <v>0</v>
      </c>
      <c r="EH121" s="45">
        <f>SUMIFS('ATL RAW'!$J:$J,'ATL RAW'!$I:$I,'ATL GA Inventory'!$B121,'ATL RAW'!$L:$L,'ATL GA Inventory'!EH$3)+SUMIFS('ATL CR'!$J:$J,'ATL CR'!$I:$I,'ATL GA Inventory'!$B121,'ATL CR'!$L:$L,'ATL GA Inventory'!EH$3)</f>
        <v>0</v>
      </c>
      <c r="EI121" s="45">
        <f>SUMIFS('ATL RAW'!$J:$J,'ATL RAW'!$I:$I,'ATL GA Inventory'!$B121,'ATL RAW'!$L:$L,'ATL GA Inventory'!EI$3)+SUMIFS('ATL CR'!$J:$J,'ATL CR'!$I:$I,'ATL GA Inventory'!$B121,'ATL CR'!$L:$L,'ATL GA Inventory'!EI$3)</f>
        <v>0</v>
      </c>
      <c r="EJ121" s="45">
        <f>SUMIFS('ATL RAW'!$J:$J,'ATL RAW'!$I:$I,'ATL GA Inventory'!$B121,'ATL RAW'!$L:$L,'ATL GA Inventory'!EJ$3)+SUMIFS('ATL CR'!$J:$J,'ATL CR'!$I:$I,'ATL GA Inventory'!$B121,'ATL CR'!$L:$L,'ATL GA Inventory'!EJ$3)</f>
        <v>0</v>
      </c>
      <c r="EK121" s="45">
        <f>SUMIFS('ATL RAW'!$J:$J,'ATL RAW'!$I:$I,'ATL GA Inventory'!$B121,'ATL RAW'!$L:$L,'ATL GA Inventory'!EK$3)+SUMIFS('ATL CR'!$J:$J,'ATL CR'!$I:$I,'ATL GA Inventory'!$B121,'ATL CR'!$L:$L,'ATL GA Inventory'!EK$3)</f>
        <v>0</v>
      </c>
      <c r="EL121" s="45">
        <f>SUMIFS('ATL RAW'!$J:$J,'ATL RAW'!$I:$I,'ATL GA Inventory'!$B121,'ATL RAW'!$L:$L,'ATL GA Inventory'!EL$3)+SUMIFS('ATL CR'!$J:$J,'ATL CR'!$I:$I,'ATL GA Inventory'!$B121,'ATL CR'!$L:$L,'ATL GA Inventory'!EL$3)</f>
        <v>0</v>
      </c>
      <c r="EM121" s="45">
        <f>SUMIFS('ATL RAW'!$J:$J,'ATL RAW'!$I:$I,'ATL GA Inventory'!$B121,'ATL RAW'!$L:$L,'ATL GA Inventory'!EM$3)+SUMIFS('ATL CR'!$J:$J,'ATL CR'!$I:$I,'ATL GA Inventory'!$B121,'ATL CR'!$L:$L,'ATL GA Inventory'!EM$3)</f>
        <v>0</v>
      </c>
      <c r="EN121" s="45">
        <f>SUMIFS('ATL RAW'!$J:$J,'ATL RAW'!$I:$I,'ATL GA Inventory'!$B121,'ATL RAW'!$L:$L,'ATL GA Inventory'!EN$3)+SUMIFS('ATL CR'!$J:$J,'ATL CR'!$I:$I,'ATL GA Inventory'!$B121,'ATL CR'!$L:$L,'ATL GA Inventory'!EN$3)</f>
        <v>0</v>
      </c>
      <c r="EO121" s="45">
        <f>SUMIFS('ATL RAW'!$J:$J,'ATL RAW'!$I:$I,'ATL GA Inventory'!$B121,'ATL RAW'!$L:$L,'ATL GA Inventory'!EO$3)+SUMIFS('ATL CR'!$J:$J,'ATL CR'!$I:$I,'ATL GA Inventory'!$B121,'ATL CR'!$L:$L,'ATL GA Inventory'!EO$3)</f>
        <v>0</v>
      </c>
      <c r="EP121" s="45">
        <f>SUMIFS('ATL RAW'!$J:$J,'ATL RAW'!$I:$I,'ATL GA Inventory'!$B121,'ATL RAW'!$L:$L,'ATL GA Inventory'!EP$3)+SUMIFS('ATL CR'!$J:$J,'ATL CR'!$I:$I,'ATL GA Inventory'!$B121,'ATL CR'!$L:$L,'ATL GA Inventory'!EP$3)</f>
        <v>0</v>
      </c>
      <c r="EQ121" s="45">
        <f>SUMIFS('ATL RAW'!$J:$J,'ATL RAW'!$I:$I,'ATL GA Inventory'!$B121,'ATL RAW'!$L:$L,'ATL GA Inventory'!EQ$3)+SUMIFS('ATL CR'!$J:$J,'ATL CR'!$I:$I,'ATL GA Inventory'!$B121,'ATL CR'!$L:$L,'ATL GA Inventory'!EQ$3)</f>
        <v>0</v>
      </c>
      <c r="ER121" s="45">
        <f>SUMIFS('ATL RAW'!$J:$J,'ATL RAW'!$I:$I,'ATL GA Inventory'!$B121,'ATL RAW'!$L:$L,'ATL GA Inventory'!ER$3)+SUMIFS('ATL CR'!$J:$J,'ATL CR'!$I:$I,'ATL GA Inventory'!$B121,'ATL CR'!$L:$L,'ATL GA Inventory'!ER$3)</f>
        <v>0</v>
      </c>
      <c r="ES121" s="45">
        <f>SUMIFS('ATL RAW'!$J:$J,'ATL RAW'!$I:$I,'ATL GA Inventory'!$B121,'ATL RAW'!$L:$L,'ATL GA Inventory'!ES$3)+SUMIFS('ATL CR'!$J:$J,'ATL CR'!$I:$I,'ATL GA Inventory'!$B121,'ATL CR'!$L:$L,'ATL GA Inventory'!ES$3)</f>
        <v>0</v>
      </c>
      <c r="ET121" s="45">
        <f>SUMIFS('ATL RAW'!$J:$J,'ATL RAW'!$I:$I,'ATL GA Inventory'!$B121,'ATL RAW'!$L:$L,'ATL GA Inventory'!ET$3)+SUMIFS('ATL CR'!$J:$J,'ATL CR'!$I:$I,'ATL GA Inventory'!$B121,'ATL CR'!$L:$L,'ATL GA Inventory'!ET$3)</f>
        <v>0</v>
      </c>
      <c r="EU121" s="45">
        <f>SUMIFS('ATL RAW'!$J:$J,'ATL RAW'!$I:$I,'ATL GA Inventory'!$B121,'ATL RAW'!$L:$L,'ATL GA Inventory'!EU$3)+SUMIFS('ATL CR'!$J:$J,'ATL CR'!$I:$I,'ATL GA Inventory'!$B121,'ATL CR'!$L:$L,'ATL GA Inventory'!EU$3)</f>
        <v>0</v>
      </c>
      <c r="EV121" s="45">
        <f>SUMIFS('ATL RAW'!$J:$J,'ATL RAW'!$I:$I,'ATL GA Inventory'!$B121,'ATL RAW'!$L:$L,'ATL GA Inventory'!EV$3)+SUMIFS('ATL CR'!$J:$J,'ATL CR'!$I:$I,'ATL GA Inventory'!$B121,'ATL CR'!$L:$L,'ATL GA Inventory'!EV$3)</f>
        <v>0</v>
      </c>
      <c r="EW121" s="45">
        <f>SUMIFS('ATL RAW'!$J:$J,'ATL RAW'!$I:$I,'ATL GA Inventory'!$B121,'ATL RAW'!$L:$L,'ATL GA Inventory'!EW$3)+SUMIFS('ATL CR'!$J:$J,'ATL CR'!$I:$I,'ATL GA Inventory'!$B121,'ATL CR'!$L:$L,'ATL GA Inventory'!EW$3)</f>
        <v>0</v>
      </c>
      <c r="EX121" s="45">
        <f>SUMIFS('ATL RAW'!$J:$J,'ATL RAW'!$I:$I,'ATL GA Inventory'!$B121,'ATL RAW'!$L:$L,'ATL GA Inventory'!EX$3)+SUMIFS('ATL CR'!$J:$J,'ATL CR'!$I:$I,'ATL GA Inventory'!$B121,'ATL CR'!$L:$L,'ATL GA Inventory'!EX$3)</f>
        <v>0</v>
      </c>
      <c r="EY121" s="45">
        <f>SUMIFS('ATL RAW'!$J:$J,'ATL RAW'!$I:$I,'ATL GA Inventory'!$B121,'ATL RAW'!$L:$L,'ATL GA Inventory'!EY$3)+SUMIFS('ATL CR'!$J:$J,'ATL CR'!$I:$I,'ATL GA Inventory'!$B121,'ATL CR'!$L:$L,'ATL GA Inventory'!EY$3)</f>
        <v>0</v>
      </c>
      <c r="EZ121" s="45">
        <f>SUMIFS('ATL RAW'!$J:$J,'ATL RAW'!$I:$I,'ATL GA Inventory'!$B121,'ATL RAW'!$L:$L,'ATL GA Inventory'!EZ$3)+SUMIFS('ATL CR'!$J:$J,'ATL CR'!$I:$I,'ATL GA Inventory'!$B121,'ATL CR'!$L:$L,'ATL GA Inventory'!EZ$3)</f>
        <v>0</v>
      </c>
      <c r="FA121" s="45">
        <f>SUMIFS('ATL RAW'!$J:$J,'ATL RAW'!$I:$I,'ATL GA Inventory'!$B121,'ATL RAW'!$L:$L,'ATL GA Inventory'!FA$3)+SUMIFS('ATL CR'!$J:$J,'ATL CR'!$I:$I,'ATL GA Inventory'!$B121,'ATL CR'!$L:$L,'ATL GA Inventory'!FA$3)</f>
        <v>0</v>
      </c>
      <c r="FB121" s="45">
        <f>SUMIFS('ATL RAW'!$J:$J,'ATL RAW'!$I:$I,'ATL GA Inventory'!$B121,'ATL RAW'!$L:$L,'ATL GA Inventory'!FB$3)+SUMIFS('ATL CR'!$J:$J,'ATL CR'!$I:$I,'ATL GA Inventory'!$B121,'ATL CR'!$L:$L,'ATL GA Inventory'!FB$3)</f>
        <v>0</v>
      </c>
      <c r="FC121" s="45">
        <f>SUMIFS('ATL RAW'!$J:$J,'ATL RAW'!$I:$I,'ATL GA Inventory'!$B121,'ATL RAW'!$L:$L,'ATL GA Inventory'!FC$3)+SUMIFS('ATL CR'!$J:$J,'ATL CR'!$I:$I,'ATL GA Inventory'!$B121,'ATL CR'!$L:$L,'ATL GA Inventory'!FC$3)</f>
        <v>0</v>
      </c>
      <c r="FD121" s="45">
        <f>SUMIFS('ATL RAW'!$J:$J,'ATL RAW'!$I:$I,'ATL GA Inventory'!$B121,'ATL RAW'!$L:$L,'ATL GA Inventory'!FD$3)+SUMIFS('ATL CR'!$J:$J,'ATL CR'!$I:$I,'ATL GA Inventory'!$B121,'ATL CR'!$L:$L,'ATL GA Inventory'!FD$3)</f>
        <v>0</v>
      </c>
      <c r="FE121" s="45">
        <f>SUMIFS('ATL RAW'!$J:$J,'ATL RAW'!$I:$I,'ATL GA Inventory'!$B121,'ATL RAW'!$L:$L,'ATL GA Inventory'!FE$3)+SUMIFS('ATL CR'!$J:$J,'ATL CR'!$I:$I,'ATL GA Inventory'!$B121,'ATL CR'!$L:$L,'ATL GA Inventory'!FE$3)</f>
        <v>0</v>
      </c>
      <c r="FF121" s="45">
        <f>SUMIFS('ATL RAW'!$J:$J,'ATL RAW'!$I:$I,'ATL GA Inventory'!$B121,'ATL RAW'!$L:$L,'ATL GA Inventory'!FF$3)+SUMIFS('ATL CR'!$J:$J,'ATL CR'!$I:$I,'ATL GA Inventory'!$B121,'ATL CR'!$L:$L,'ATL GA Inventory'!FF$3)</f>
        <v>0</v>
      </c>
      <c r="FG121" s="45">
        <f>SUMIFS('ATL RAW'!$J:$J,'ATL RAW'!$I:$I,'ATL GA Inventory'!$B121,'ATL RAW'!$L:$L,'ATL GA Inventory'!FG$3)+SUMIFS('ATL CR'!$J:$J,'ATL CR'!$I:$I,'ATL GA Inventory'!$B121,'ATL CR'!$L:$L,'ATL GA Inventory'!FG$3)</f>
        <v>0</v>
      </c>
      <c r="FH121" s="45">
        <f>SUMIFS('ATL RAW'!$J:$J,'ATL RAW'!$I:$I,'ATL GA Inventory'!$B121,'ATL RAW'!$L:$L,'ATL GA Inventory'!FH$3)+SUMIFS('ATL CR'!$J:$J,'ATL CR'!$I:$I,'ATL GA Inventory'!$B121,'ATL CR'!$L:$L,'ATL GA Inventory'!FH$3)</f>
        <v>0</v>
      </c>
      <c r="FI121" s="45">
        <f>SUMIFS('ATL RAW'!$J:$J,'ATL RAW'!$I:$I,'ATL GA Inventory'!$B121,'ATL RAW'!$L:$L,'ATL GA Inventory'!FI$3)+SUMIFS('ATL CR'!$J:$J,'ATL CR'!$I:$I,'ATL GA Inventory'!$B121,'ATL CR'!$L:$L,'ATL GA Inventory'!FI$3)</f>
        <v>0</v>
      </c>
      <c r="FJ121" s="45">
        <f>SUMIFS('ATL RAW'!$J:$J,'ATL RAW'!$I:$I,'ATL GA Inventory'!$B121,'ATL RAW'!$L:$L,'ATL GA Inventory'!FJ$3)+SUMIFS('ATL CR'!$J:$J,'ATL CR'!$I:$I,'ATL GA Inventory'!$B121,'ATL CR'!$L:$L,'ATL GA Inventory'!FJ$3)</f>
        <v>0</v>
      </c>
      <c r="FK121" s="45">
        <f>SUMIFS('ATL RAW'!$J:$J,'ATL RAW'!$I:$I,'ATL GA Inventory'!$B121,'ATL RAW'!$L:$L,'ATL GA Inventory'!FK$3)+SUMIFS('ATL CR'!$J:$J,'ATL CR'!$I:$I,'ATL GA Inventory'!$B121,'ATL CR'!$L:$L,'ATL GA Inventory'!FK$3)</f>
        <v>0</v>
      </c>
      <c r="FL121" s="45">
        <f>SUMIFS('ATL RAW'!$J:$J,'ATL RAW'!$I:$I,'ATL GA Inventory'!$B121,'ATL RAW'!$L:$L,'ATL GA Inventory'!FL$3)+SUMIFS('ATL CR'!$J:$J,'ATL CR'!$I:$I,'ATL GA Inventory'!$B121,'ATL CR'!$L:$L,'ATL GA Inventory'!FL$3)</f>
        <v>0</v>
      </c>
      <c r="FM121" s="45">
        <f>SUMIFS('ATL RAW'!$J:$J,'ATL RAW'!$I:$I,'ATL GA Inventory'!$B121,'ATL RAW'!$L:$L,'ATL GA Inventory'!FM$3)+SUMIFS('ATL CR'!$J:$J,'ATL CR'!$I:$I,'ATL GA Inventory'!$B121,'ATL CR'!$L:$L,'ATL GA Inventory'!FM$3)</f>
        <v>0</v>
      </c>
      <c r="FN121" s="45">
        <f>SUMIFS('ATL RAW'!$J:$J,'ATL RAW'!$I:$I,'ATL GA Inventory'!$B121,'ATL RAW'!$L:$L,'ATL GA Inventory'!FN$3)+SUMIFS('ATL CR'!$J:$J,'ATL CR'!$I:$I,'ATL GA Inventory'!$B121,'ATL CR'!$L:$L,'ATL GA Inventory'!FN$3)</f>
        <v>0</v>
      </c>
      <c r="FO121" s="45">
        <f>SUMIFS('ATL RAW'!$J:$J,'ATL RAW'!$I:$I,'ATL GA Inventory'!$B121,'ATL RAW'!$L:$L,'ATL GA Inventory'!FO$3)+SUMIFS('ATL CR'!$J:$J,'ATL CR'!$I:$I,'ATL GA Inventory'!$B121,'ATL CR'!$L:$L,'ATL GA Inventory'!FO$3)</f>
        <v>0</v>
      </c>
      <c r="FP121" s="45">
        <f>SUMIFS('ATL RAW'!$J:$J,'ATL RAW'!$I:$I,'ATL GA Inventory'!$B121,'ATL RAW'!$L:$L,'ATL GA Inventory'!FP$3)+SUMIFS('ATL CR'!$J:$J,'ATL CR'!$I:$I,'ATL GA Inventory'!$B121,'ATL CR'!$L:$L,'ATL GA Inventory'!FP$3)</f>
        <v>0</v>
      </c>
      <c r="FQ121" s="45">
        <f>SUMIFS('ATL RAW'!$J:$J,'ATL RAW'!$I:$I,'ATL GA Inventory'!$B121,'ATL RAW'!$L:$L,'ATL GA Inventory'!FQ$3)+SUMIFS('ATL CR'!$J:$J,'ATL CR'!$I:$I,'ATL GA Inventory'!$B121,'ATL CR'!$L:$L,'ATL GA Inventory'!FQ$3)</f>
        <v>0</v>
      </c>
      <c r="FR121" s="45">
        <f>SUMIFS('ATL RAW'!$J:$J,'ATL RAW'!$I:$I,'ATL GA Inventory'!$B121,'ATL RAW'!$L:$L,'ATL GA Inventory'!FR$3)+SUMIFS('ATL CR'!$J:$J,'ATL CR'!$I:$I,'ATL GA Inventory'!$B121,'ATL CR'!$L:$L,'ATL GA Inventory'!FR$3)</f>
        <v>0</v>
      </c>
      <c r="FS121" s="45">
        <f>SUMIFS('ATL RAW'!$J:$J,'ATL RAW'!$I:$I,'ATL GA Inventory'!$B121,'ATL RAW'!$L:$L,'ATL GA Inventory'!FS$3)+SUMIFS('ATL CR'!$J:$J,'ATL CR'!$I:$I,'ATL GA Inventory'!$B121,'ATL CR'!$L:$L,'ATL GA Inventory'!FS$3)</f>
        <v>0</v>
      </c>
      <c r="FT121" s="45">
        <f>SUMIFS('ATL RAW'!$J:$J,'ATL RAW'!$I:$I,'ATL GA Inventory'!$B121,'ATL RAW'!$L:$L,'ATL GA Inventory'!FT$3)+SUMIFS('ATL CR'!$J:$J,'ATL CR'!$I:$I,'ATL GA Inventory'!$B121,'ATL CR'!$L:$L,'ATL GA Inventory'!FT$3)</f>
        <v>0</v>
      </c>
      <c r="FU121" s="45">
        <f>SUMIFS('ATL RAW'!$J:$J,'ATL RAW'!$I:$I,'ATL GA Inventory'!$B121,'ATL RAW'!$L:$L,'ATL GA Inventory'!FU$3)+SUMIFS('ATL CR'!$J:$J,'ATL CR'!$I:$I,'ATL GA Inventory'!$B121,'ATL CR'!$L:$L,'ATL GA Inventory'!FU$3)</f>
        <v>0</v>
      </c>
      <c r="FV121" s="45">
        <f>SUMIFS('ATL RAW'!$J:$J,'ATL RAW'!$I:$I,'ATL GA Inventory'!$B121,'ATL RAW'!$L:$L,'ATL GA Inventory'!FV$3)+SUMIFS('ATL CR'!$J:$J,'ATL CR'!$I:$I,'ATL GA Inventory'!$B121,'ATL CR'!$L:$L,'ATL GA Inventory'!FV$3)</f>
        <v>0</v>
      </c>
      <c r="FW121" s="45">
        <f>SUMIFS('ATL RAW'!$J:$J,'ATL RAW'!$I:$I,'ATL GA Inventory'!$B121,'ATL RAW'!$L:$L,'ATL GA Inventory'!FW$3)+SUMIFS('ATL CR'!$J:$J,'ATL CR'!$I:$I,'ATL GA Inventory'!$B121,'ATL CR'!$L:$L,'ATL GA Inventory'!FW$3)</f>
        <v>0</v>
      </c>
      <c r="FX121" s="45">
        <f>SUMIFS('ATL RAW'!$J:$J,'ATL RAW'!$I:$I,'ATL GA Inventory'!$B121,'ATL RAW'!$L:$L,'ATL GA Inventory'!FX$3)+SUMIFS('ATL CR'!$J:$J,'ATL CR'!$I:$I,'ATL GA Inventory'!$B121,'ATL CR'!$L:$L,'ATL GA Inventory'!FX$3)</f>
        <v>0</v>
      </c>
      <c r="FY121" s="45">
        <f>SUMIFS('ATL RAW'!$J:$J,'ATL RAW'!$I:$I,'ATL GA Inventory'!$B121,'ATL RAW'!$L:$L,'ATL GA Inventory'!FY$3)+SUMIFS('ATL CR'!$J:$J,'ATL CR'!$I:$I,'ATL GA Inventory'!$B121,'ATL CR'!$L:$L,'ATL GA Inventory'!FY$3)</f>
        <v>0</v>
      </c>
      <c r="FZ121" s="45">
        <f>SUMIFS('ATL RAW'!$J:$J,'ATL RAW'!$I:$I,'ATL GA Inventory'!$B121,'ATL RAW'!$L:$L,'ATL GA Inventory'!FZ$3)+SUMIFS('ATL CR'!$J:$J,'ATL CR'!$I:$I,'ATL GA Inventory'!$B121,'ATL CR'!$L:$L,'ATL GA Inventory'!FZ$3)</f>
        <v>0</v>
      </c>
      <c r="GA121" s="45">
        <f>SUMIFS('ATL RAW'!$J:$J,'ATL RAW'!$I:$I,'ATL GA Inventory'!$B121,'ATL RAW'!$L:$L,'ATL GA Inventory'!GA$3)+SUMIFS('ATL CR'!$J:$J,'ATL CR'!$I:$I,'ATL GA Inventory'!$B121,'ATL CR'!$L:$L,'ATL GA Inventory'!GA$3)</f>
        <v>0</v>
      </c>
      <c r="GB121" s="45">
        <f>SUMIFS('ATL RAW'!$J:$J,'ATL RAW'!$I:$I,'ATL GA Inventory'!$B121,'ATL RAW'!$L:$L,'ATL GA Inventory'!GB$3)+SUMIFS('ATL CR'!$J:$J,'ATL CR'!$I:$I,'ATL GA Inventory'!$B121,'ATL CR'!$L:$L,'ATL GA Inventory'!GB$3)</f>
        <v>0</v>
      </c>
      <c r="GC121" s="45">
        <f>SUMIFS('ATL RAW'!$J:$J,'ATL RAW'!$I:$I,'ATL GA Inventory'!$B121,'ATL RAW'!$L:$L,'ATL GA Inventory'!GC$3)+SUMIFS('ATL CR'!$J:$J,'ATL CR'!$I:$I,'ATL GA Inventory'!$B121,'ATL CR'!$L:$L,'ATL GA Inventory'!GC$3)</f>
        <v>0</v>
      </c>
      <c r="GD121" s="45">
        <f>SUMIFS('ATL RAW'!$J:$J,'ATL RAW'!$I:$I,'ATL GA Inventory'!$B121,'ATL RAW'!$L:$L,'ATL GA Inventory'!GD$3)+SUMIFS('ATL CR'!$J:$J,'ATL CR'!$I:$I,'ATL GA Inventory'!$B121,'ATL CR'!$L:$L,'ATL GA Inventory'!GD$3)</f>
        <v>0</v>
      </c>
      <c r="GE121" s="45">
        <f>SUMIFS('ATL RAW'!$J:$J,'ATL RAW'!$I:$I,'ATL GA Inventory'!$B121,'ATL RAW'!$L:$L,'ATL GA Inventory'!GE$3)+SUMIFS('ATL CR'!$J:$J,'ATL CR'!$I:$I,'ATL GA Inventory'!$B121,'ATL CR'!$L:$L,'ATL GA Inventory'!GE$3)</f>
        <v>0</v>
      </c>
      <c r="GF121" s="45">
        <f>SUMIFS('ATL RAW'!$J:$J,'ATL RAW'!$I:$I,'ATL GA Inventory'!$B121,'ATL RAW'!$L:$L,'ATL GA Inventory'!GF$3)+SUMIFS('ATL CR'!$J:$J,'ATL CR'!$I:$I,'ATL GA Inventory'!$B121,'ATL CR'!$L:$L,'ATL GA Inventory'!GF$3)</f>
        <v>0</v>
      </c>
      <c r="GG121" s="45">
        <f>SUMIFS('ATL RAW'!$J:$J,'ATL RAW'!$I:$I,'ATL GA Inventory'!$B121,'ATL RAW'!$L:$L,'ATL GA Inventory'!GG$3)+SUMIFS('ATL CR'!$J:$J,'ATL CR'!$I:$I,'ATL GA Inventory'!$B121,'ATL CR'!$L:$L,'ATL GA Inventory'!GG$3)</f>
        <v>0</v>
      </c>
      <c r="GH121" s="45">
        <f>SUMIFS('ATL RAW'!$J:$J,'ATL RAW'!$I:$I,'ATL GA Inventory'!$B121,'ATL RAW'!$L:$L,'ATL GA Inventory'!GH$3)+SUMIFS('ATL CR'!$J:$J,'ATL CR'!$I:$I,'ATL GA Inventory'!$B121,'ATL CR'!$L:$L,'ATL GA Inventory'!GH$3)</f>
        <v>0</v>
      </c>
      <c r="GI121" s="45">
        <f>SUMIFS('ATL RAW'!$J:$J,'ATL RAW'!$I:$I,'ATL GA Inventory'!$B121,'ATL RAW'!$L:$L,'ATL GA Inventory'!GI$3)+SUMIFS('ATL CR'!$J:$J,'ATL CR'!$I:$I,'ATL GA Inventory'!$B121,'ATL CR'!$L:$L,'ATL GA Inventory'!GI$3)</f>
        <v>0</v>
      </c>
      <c r="GJ121" s="45">
        <f>SUMIFS('ATL RAW'!$J:$J,'ATL RAW'!$I:$I,'ATL GA Inventory'!$B121,'ATL RAW'!$L:$L,'ATL GA Inventory'!GJ$3)+SUMIFS('ATL CR'!$J:$J,'ATL CR'!$I:$I,'ATL GA Inventory'!$B121,'ATL CR'!$L:$L,'ATL GA Inventory'!GJ$3)</f>
        <v>0</v>
      </c>
      <c r="GK121" s="45">
        <f>SUMIFS('ATL RAW'!$J:$J,'ATL RAW'!$I:$I,'ATL GA Inventory'!$B121,'ATL RAW'!$L:$L,'ATL GA Inventory'!GK$3)+SUMIFS('ATL CR'!$J:$J,'ATL CR'!$I:$I,'ATL GA Inventory'!$B121,'ATL CR'!$L:$L,'ATL GA Inventory'!GK$3)</f>
        <v>0</v>
      </c>
      <c r="GL121" s="45">
        <f>SUMIFS('ATL RAW'!$J:$J,'ATL RAW'!$I:$I,'ATL GA Inventory'!$B121,'ATL RAW'!$L:$L,'ATL GA Inventory'!GL$3)+SUMIFS('ATL CR'!$J:$J,'ATL CR'!$I:$I,'ATL GA Inventory'!$B121,'ATL CR'!$L:$L,'ATL GA Inventory'!GL$3)</f>
        <v>0</v>
      </c>
      <c r="GM121" s="45">
        <f>SUMIFS('ATL RAW'!$J:$J,'ATL RAW'!$I:$I,'ATL GA Inventory'!$B121,'ATL RAW'!$L:$L,'ATL GA Inventory'!GM$3)+SUMIFS('ATL CR'!$J:$J,'ATL CR'!$I:$I,'ATL GA Inventory'!$B121,'ATL CR'!$L:$L,'ATL GA Inventory'!GM$3)</f>
        <v>0</v>
      </c>
      <c r="GN121" s="45">
        <f>SUMIFS('ATL RAW'!$J:$J,'ATL RAW'!$I:$I,'ATL GA Inventory'!$B121,'ATL RAW'!$L:$L,'ATL GA Inventory'!GN$3)+SUMIFS('ATL CR'!$J:$J,'ATL CR'!$I:$I,'ATL GA Inventory'!$B121,'ATL CR'!$L:$L,'ATL GA Inventory'!GN$3)</f>
        <v>0</v>
      </c>
      <c r="GO121" s="45">
        <f>SUMIFS('ATL RAW'!$J:$J,'ATL RAW'!$I:$I,'ATL GA Inventory'!$B121,'ATL RAW'!$L:$L,'ATL GA Inventory'!GO$3)+SUMIFS('ATL CR'!$J:$J,'ATL CR'!$I:$I,'ATL GA Inventory'!$B121,'ATL CR'!$L:$L,'ATL GA Inventory'!GO$3)</f>
        <v>0</v>
      </c>
      <c r="GP121" s="45">
        <f>SUMIFS('ATL RAW'!$J:$J,'ATL RAW'!$I:$I,'ATL GA Inventory'!$B121,'ATL RAW'!$L:$L,'ATL GA Inventory'!GP$3)+SUMIFS('ATL CR'!$J:$J,'ATL CR'!$I:$I,'ATL GA Inventory'!$B121,'ATL CR'!$L:$L,'ATL GA Inventory'!GP$3)</f>
        <v>0</v>
      </c>
      <c r="GQ121" s="45">
        <f>SUMIFS('ATL RAW'!$J:$J,'ATL RAW'!$I:$I,'ATL GA Inventory'!$B121,'ATL RAW'!$L:$L,'ATL GA Inventory'!GQ$3)+SUMIFS('ATL CR'!$J:$J,'ATL CR'!$I:$I,'ATL GA Inventory'!$B121,'ATL CR'!$L:$L,'ATL GA Inventory'!GQ$3)</f>
        <v>0</v>
      </c>
      <c r="GR121" s="45">
        <f>SUMIFS('ATL RAW'!$J:$J,'ATL RAW'!$I:$I,'ATL GA Inventory'!$B121,'ATL RAW'!$L:$L,'ATL GA Inventory'!GR$3)+SUMIFS('ATL CR'!$J:$J,'ATL CR'!$I:$I,'ATL GA Inventory'!$B121,'ATL CR'!$L:$L,'ATL GA Inventory'!GR$3)</f>
        <v>0</v>
      </c>
      <c r="GS121" s="45">
        <f>SUMIFS('ATL RAW'!$J:$J,'ATL RAW'!$I:$I,'ATL GA Inventory'!$B121,'ATL RAW'!$L:$L,'ATL GA Inventory'!GS$3)+SUMIFS('ATL CR'!$J:$J,'ATL CR'!$I:$I,'ATL GA Inventory'!$B121,'ATL CR'!$L:$L,'ATL GA Inventory'!GS$3)</f>
        <v>0</v>
      </c>
      <c r="GT121" s="45">
        <f>SUMIFS('ATL RAW'!$J:$J,'ATL RAW'!$I:$I,'ATL GA Inventory'!$B121,'ATL RAW'!$L:$L,'ATL GA Inventory'!GT$3)+SUMIFS('ATL CR'!$J:$J,'ATL CR'!$I:$I,'ATL GA Inventory'!$B121,'ATL CR'!$L:$L,'ATL GA Inventory'!GT$3)</f>
        <v>0</v>
      </c>
      <c r="GU121" s="45">
        <f>SUMIFS('ATL RAW'!$J:$J,'ATL RAW'!$I:$I,'ATL GA Inventory'!$B121,'ATL RAW'!$L:$L,'ATL GA Inventory'!GU$3)+SUMIFS('ATL CR'!$J:$J,'ATL CR'!$I:$I,'ATL GA Inventory'!$B121,'ATL CR'!$L:$L,'ATL GA Inventory'!GU$3)</f>
        <v>0</v>
      </c>
      <c r="GV121" s="45">
        <f>SUMIFS('ATL RAW'!$J:$J,'ATL RAW'!$I:$I,'ATL GA Inventory'!$B121,'ATL RAW'!$L:$L,'ATL GA Inventory'!GV$3)+SUMIFS('ATL CR'!$J:$J,'ATL CR'!$I:$I,'ATL GA Inventory'!$B121,'ATL CR'!$L:$L,'ATL GA Inventory'!GV$3)</f>
        <v>0</v>
      </c>
      <c r="GW121" s="45">
        <f>SUMIFS('ATL RAW'!$J:$J,'ATL RAW'!$I:$I,'ATL GA Inventory'!$B121,'ATL RAW'!$L:$L,'ATL GA Inventory'!GW$3)+SUMIFS('ATL CR'!$J:$J,'ATL CR'!$I:$I,'ATL GA Inventory'!$B121,'ATL CR'!$L:$L,'ATL GA Inventory'!GW$3)</f>
        <v>0</v>
      </c>
      <c r="GX121" s="45">
        <f>SUMIFS('ATL RAW'!$J:$J,'ATL RAW'!$I:$I,'ATL GA Inventory'!$B121,'ATL RAW'!$L:$L,'ATL GA Inventory'!GX$3)+SUMIFS('ATL CR'!$J:$J,'ATL CR'!$I:$I,'ATL GA Inventory'!$B121,'ATL CR'!$L:$L,'ATL GA Inventory'!GX$3)</f>
        <v>0</v>
      </c>
      <c r="GY121" s="45">
        <f>SUMIFS('ATL RAW'!$J:$J,'ATL RAW'!$I:$I,'ATL GA Inventory'!$B121,'ATL RAW'!$L:$L,'ATL GA Inventory'!GY$3)+SUMIFS('ATL CR'!$J:$J,'ATL CR'!$I:$I,'ATL GA Inventory'!$B121,'ATL CR'!$L:$L,'ATL GA Inventory'!GY$3)</f>
        <v>0</v>
      </c>
    </row>
    <row r="122" spans="1:207">
      <c r="A122" s="43" t="s">
        <v>8123</v>
      </c>
      <c r="B122" s="43">
        <f t="shared" si="14"/>
        <v>46208131</v>
      </c>
      <c r="C122" s="43" t="str">
        <f t="shared" si="14"/>
        <v>Q.PEAK DUO BLK G6P+</v>
      </c>
      <c r="D122" s="44" t="str">
        <f t="shared" si="14"/>
        <v>355</v>
      </c>
      <c r="E122" s="45">
        <f>SUMIFS('ATL RAW'!$J:$J,'ATL RAW'!$I:$I,'ATL GA Inventory'!$B122,'ATL RAW'!$L:$L,'ATL GA Inventory'!E$3)+SUMIFS('ATL CR'!$J:$J,'ATL CR'!$I:$I,'ATL GA Inventory'!$B122,'ATL CR'!$L:$L,'ATL GA Inventory'!E$3)</f>
        <v>0</v>
      </c>
      <c r="F122" s="45">
        <f>SUMIFS('ATL RAW'!$J:$J,'ATL RAW'!$I:$I,'ATL GA Inventory'!$B122,'ATL RAW'!$L:$L,'ATL GA Inventory'!F$3)+SUMIFS('ATL CR'!$J:$J,'ATL CR'!$I:$I,'ATL GA Inventory'!$B122,'ATL CR'!$L:$L,'ATL GA Inventory'!F$3)</f>
        <v>0</v>
      </c>
      <c r="G122" s="45">
        <f>SUMIFS('ATL RAW'!$J:$J,'ATL RAW'!$I:$I,'ATL GA Inventory'!$B122,'ATL RAW'!$L:$L,'ATL GA Inventory'!G$3)+SUMIFS('ATL CR'!$J:$J,'ATL CR'!$I:$I,'ATL GA Inventory'!$B122,'ATL CR'!$L:$L,'ATL GA Inventory'!G$3)</f>
        <v>0</v>
      </c>
      <c r="H122" s="45">
        <f>SUMIFS('ATL RAW'!$J:$J,'ATL RAW'!$I:$I,'ATL GA Inventory'!$B122,'ATL RAW'!$L:$L,'ATL GA Inventory'!H$3)+SUMIFS('ATL CR'!$J:$J,'ATL CR'!$I:$I,'ATL GA Inventory'!$B122,'ATL CR'!$L:$L,'ATL GA Inventory'!H$3)</f>
        <v>0</v>
      </c>
      <c r="I122" s="45">
        <f>SUMIFS('ATL RAW'!$J:$J,'ATL RAW'!$I:$I,'ATL GA Inventory'!$B122,'ATL RAW'!$L:$L,'ATL GA Inventory'!I$3)+SUMIFS('ATL CR'!$J:$J,'ATL CR'!$I:$I,'ATL GA Inventory'!$B122,'ATL CR'!$L:$L,'ATL GA Inventory'!I$3)</f>
        <v>0</v>
      </c>
      <c r="J122" s="45">
        <f>SUMIFS('ATL RAW'!$J:$J,'ATL RAW'!$I:$I,'ATL GA Inventory'!$B122,'ATL RAW'!$L:$L,'ATL GA Inventory'!J$3)+SUMIFS('ATL CR'!$J:$J,'ATL CR'!$I:$I,'ATL GA Inventory'!$B122,'ATL CR'!$L:$L,'ATL GA Inventory'!J$3)</f>
        <v>0</v>
      </c>
      <c r="K122" s="45">
        <f>SUMIFS('ATL RAW'!$J:$J,'ATL RAW'!$I:$I,'ATL GA Inventory'!$B122,'ATL RAW'!$L:$L,'ATL GA Inventory'!K$3)+SUMIFS('ATL CR'!$J:$J,'ATL CR'!$I:$I,'ATL GA Inventory'!$B122,'ATL CR'!$L:$L,'ATL GA Inventory'!K$3)</f>
        <v>0</v>
      </c>
      <c r="L122" s="45">
        <f>SUMIFS('ATL RAW'!$J:$J,'ATL RAW'!$I:$I,'ATL GA Inventory'!$B122,'ATL RAW'!$L:$L,'ATL GA Inventory'!L$3)+SUMIFS('ATL CR'!$J:$J,'ATL CR'!$I:$I,'ATL GA Inventory'!$B122,'ATL CR'!$L:$L,'ATL GA Inventory'!L$3)</f>
        <v>0</v>
      </c>
      <c r="M122" s="45">
        <f>SUMIFS('ATL RAW'!$J:$J,'ATL RAW'!$I:$I,'ATL GA Inventory'!$B122,'ATL RAW'!$L:$L,'ATL GA Inventory'!M$3)+SUMIFS('ATL CR'!$J:$J,'ATL CR'!$I:$I,'ATL GA Inventory'!$B122,'ATL CR'!$L:$L,'ATL GA Inventory'!M$3)</f>
        <v>0</v>
      </c>
      <c r="N122" s="45">
        <f>SUMIFS('ATL RAW'!$J:$J,'ATL RAW'!$I:$I,'ATL GA Inventory'!$B122,'ATL RAW'!$L:$L,'ATL GA Inventory'!N$3)+SUMIFS('ATL CR'!$J:$J,'ATL CR'!$I:$I,'ATL GA Inventory'!$B122,'ATL CR'!$L:$L,'ATL GA Inventory'!N$3)</f>
        <v>0</v>
      </c>
      <c r="O122" s="45">
        <f>SUMIFS('ATL RAW'!$J:$J,'ATL RAW'!$I:$I,'ATL GA Inventory'!$B122,'ATL RAW'!$L:$L,'ATL GA Inventory'!O$3)+SUMIFS('ATL CR'!$J:$J,'ATL CR'!$I:$I,'ATL GA Inventory'!$B122,'ATL CR'!$L:$L,'ATL GA Inventory'!O$3)</f>
        <v>0</v>
      </c>
      <c r="P122" s="45">
        <f>SUMIFS('ATL RAW'!$J:$J,'ATL RAW'!$I:$I,'ATL GA Inventory'!$B122,'ATL RAW'!$L:$L,'ATL GA Inventory'!P$3)+SUMIFS('ATL CR'!$J:$J,'ATL CR'!$I:$I,'ATL GA Inventory'!$B122,'ATL CR'!$L:$L,'ATL GA Inventory'!P$3)</f>
        <v>0</v>
      </c>
      <c r="Q122" s="45">
        <f>SUMIFS('ATL RAW'!$J:$J,'ATL RAW'!$I:$I,'ATL GA Inventory'!$B122,'ATL RAW'!$L:$L,'ATL GA Inventory'!Q$3)+SUMIFS('ATL CR'!$J:$J,'ATL CR'!$I:$I,'ATL GA Inventory'!$B122,'ATL CR'!$L:$L,'ATL GA Inventory'!Q$3)</f>
        <v>0</v>
      </c>
      <c r="R122" s="45">
        <f>SUMIFS('ATL RAW'!$J:$J,'ATL RAW'!$I:$I,'ATL GA Inventory'!$B122,'ATL RAW'!$L:$L,'ATL GA Inventory'!R$3)+SUMIFS('ATL CR'!$J:$J,'ATL CR'!$I:$I,'ATL GA Inventory'!$B122,'ATL CR'!$L:$L,'ATL GA Inventory'!R$3)</f>
        <v>0</v>
      </c>
      <c r="S122" s="45">
        <f>SUMIFS('ATL RAW'!$J:$J,'ATL RAW'!$I:$I,'ATL GA Inventory'!$B122,'ATL RAW'!$L:$L,'ATL GA Inventory'!S$3)+SUMIFS('ATL CR'!$J:$J,'ATL CR'!$I:$I,'ATL GA Inventory'!$B122,'ATL CR'!$L:$L,'ATL GA Inventory'!S$3)</f>
        <v>0</v>
      </c>
      <c r="T122" s="45">
        <f>SUMIFS('ATL RAW'!$J:$J,'ATL RAW'!$I:$I,'ATL GA Inventory'!$B122,'ATL RAW'!$L:$L,'ATL GA Inventory'!T$3)+SUMIFS('ATL CR'!$J:$J,'ATL CR'!$I:$I,'ATL GA Inventory'!$B122,'ATL CR'!$L:$L,'ATL GA Inventory'!T$3)</f>
        <v>0</v>
      </c>
      <c r="U122" s="45">
        <f>SUMIFS('ATL RAW'!$J:$J,'ATL RAW'!$I:$I,'ATL GA Inventory'!$B122,'ATL RAW'!$L:$L,'ATL GA Inventory'!U$3)+SUMIFS('ATL CR'!$J:$J,'ATL CR'!$I:$I,'ATL GA Inventory'!$B122,'ATL CR'!$L:$L,'ATL GA Inventory'!U$3)</f>
        <v>0</v>
      </c>
      <c r="V122" s="45">
        <f>SUMIFS('ATL RAW'!$J:$J,'ATL RAW'!$I:$I,'ATL GA Inventory'!$B122,'ATL RAW'!$L:$L,'ATL GA Inventory'!V$3)+SUMIFS('ATL CR'!$J:$J,'ATL CR'!$I:$I,'ATL GA Inventory'!$B122,'ATL CR'!$L:$L,'ATL GA Inventory'!V$3)</f>
        <v>0</v>
      </c>
      <c r="W122" s="45">
        <f>SUMIFS('ATL RAW'!$J:$J,'ATL RAW'!$I:$I,'ATL GA Inventory'!$B122,'ATL RAW'!$L:$L,'ATL GA Inventory'!W$3)+SUMIFS('ATL CR'!$J:$J,'ATL CR'!$I:$I,'ATL GA Inventory'!$B122,'ATL CR'!$L:$L,'ATL GA Inventory'!W$3)</f>
        <v>0</v>
      </c>
      <c r="X122" s="45">
        <f>SUMIFS('ATL RAW'!$J:$J,'ATL RAW'!$I:$I,'ATL GA Inventory'!$B122,'ATL RAW'!$L:$L,'ATL GA Inventory'!X$3)+SUMIFS('ATL CR'!$J:$J,'ATL CR'!$I:$I,'ATL GA Inventory'!$B122,'ATL CR'!$L:$L,'ATL GA Inventory'!X$3)</f>
        <v>0</v>
      </c>
      <c r="Y122" s="45">
        <f>SUMIFS('ATL RAW'!$J:$J,'ATL RAW'!$I:$I,'ATL GA Inventory'!$B122,'ATL RAW'!$L:$L,'ATL GA Inventory'!Y$3)+SUMIFS('ATL CR'!$J:$J,'ATL CR'!$I:$I,'ATL GA Inventory'!$B122,'ATL CR'!$L:$L,'ATL GA Inventory'!Y$3)</f>
        <v>0</v>
      </c>
      <c r="Z122" s="45">
        <f>SUMIFS('ATL RAW'!$J:$J,'ATL RAW'!$I:$I,'ATL GA Inventory'!$B122,'ATL RAW'!$L:$L,'ATL GA Inventory'!Z$3)+SUMIFS('ATL CR'!$J:$J,'ATL CR'!$I:$I,'ATL GA Inventory'!$B122,'ATL CR'!$L:$L,'ATL GA Inventory'!Z$3)</f>
        <v>0</v>
      </c>
      <c r="AA122" s="45">
        <f>SUMIFS('ATL RAW'!$J:$J,'ATL RAW'!$I:$I,'ATL GA Inventory'!$B122,'ATL RAW'!$L:$L,'ATL GA Inventory'!AA$3)+SUMIFS('ATL CR'!$J:$J,'ATL CR'!$I:$I,'ATL GA Inventory'!$B122,'ATL CR'!$L:$L,'ATL GA Inventory'!AA$3)</f>
        <v>0</v>
      </c>
      <c r="AB122" s="45">
        <f>SUMIFS('ATL RAW'!$J:$J,'ATL RAW'!$I:$I,'ATL GA Inventory'!$B122,'ATL RAW'!$L:$L,'ATL GA Inventory'!AB$3)+SUMIFS('ATL CR'!$J:$J,'ATL CR'!$I:$I,'ATL GA Inventory'!$B122,'ATL CR'!$L:$L,'ATL GA Inventory'!AB$3)</f>
        <v>0</v>
      </c>
      <c r="AC122" s="45">
        <f>SUMIFS('ATL RAW'!$J:$J,'ATL RAW'!$I:$I,'ATL GA Inventory'!$B122,'ATL RAW'!$L:$L,'ATL GA Inventory'!AC$3)+SUMIFS('ATL CR'!$J:$J,'ATL CR'!$I:$I,'ATL GA Inventory'!$B122,'ATL CR'!$L:$L,'ATL GA Inventory'!AC$3)</f>
        <v>0</v>
      </c>
      <c r="AD122" s="45">
        <f>SUMIFS('ATL RAW'!$J:$J,'ATL RAW'!$I:$I,'ATL GA Inventory'!$B122,'ATL RAW'!$L:$L,'ATL GA Inventory'!AD$3)+SUMIFS('ATL CR'!$J:$J,'ATL CR'!$I:$I,'ATL GA Inventory'!$B122,'ATL CR'!$L:$L,'ATL GA Inventory'!AD$3)</f>
        <v>0</v>
      </c>
      <c r="AE122" s="45">
        <f>SUMIFS('ATL RAW'!$J:$J,'ATL RAW'!$I:$I,'ATL GA Inventory'!$B122,'ATL RAW'!$L:$L,'ATL GA Inventory'!AE$3)+SUMIFS('ATL CR'!$J:$J,'ATL CR'!$I:$I,'ATL GA Inventory'!$B122,'ATL CR'!$L:$L,'ATL GA Inventory'!AE$3)</f>
        <v>0</v>
      </c>
      <c r="AF122" s="45">
        <f>SUMIFS('ATL RAW'!$J:$J,'ATL RAW'!$I:$I,'ATL GA Inventory'!$B122,'ATL RAW'!$L:$L,'ATL GA Inventory'!AF$3)+SUMIFS('ATL CR'!$J:$J,'ATL CR'!$I:$I,'ATL GA Inventory'!$B122,'ATL CR'!$L:$L,'ATL GA Inventory'!AF$3)</f>
        <v>0</v>
      </c>
      <c r="AG122" s="45">
        <f>SUMIFS('ATL RAW'!$J:$J,'ATL RAW'!$I:$I,'ATL GA Inventory'!$B122,'ATL RAW'!$L:$L,'ATL GA Inventory'!AG$3)+SUMIFS('ATL CR'!$J:$J,'ATL CR'!$I:$I,'ATL GA Inventory'!$B122,'ATL CR'!$L:$L,'ATL GA Inventory'!AG$3)</f>
        <v>0</v>
      </c>
      <c r="AH122" s="45">
        <f>SUMIFS('ATL RAW'!$J:$J,'ATL RAW'!$I:$I,'ATL GA Inventory'!$B122,'ATL RAW'!$L:$L,'ATL GA Inventory'!AH$3)+SUMIFS('ATL CR'!$J:$J,'ATL CR'!$I:$I,'ATL GA Inventory'!$B122,'ATL CR'!$L:$L,'ATL GA Inventory'!AH$3)</f>
        <v>0</v>
      </c>
      <c r="AI122" s="45">
        <f>SUMIFS('ATL RAW'!$J:$J,'ATL RAW'!$I:$I,'ATL GA Inventory'!$B122,'ATL RAW'!$L:$L,'ATL GA Inventory'!AI$3)+SUMIFS('ATL CR'!$J:$J,'ATL CR'!$I:$I,'ATL GA Inventory'!$B122,'ATL CR'!$L:$L,'ATL GA Inventory'!AI$3)</f>
        <v>0</v>
      </c>
      <c r="AJ122" s="45">
        <f>SUMIFS('ATL RAW'!$J:$J,'ATL RAW'!$I:$I,'ATL GA Inventory'!$B122,'ATL RAW'!$L:$L,'ATL GA Inventory'!AJ$3)+SUMIFS('ATL CR'!$J:$J,'ATL CR'!$I:$I,'ATL GA Inventory'!$B122,'ATL CR'!$L:$L,'ATL GA Inventory'!AJ$3)</f>
        <v>0</v>
      </c>
      <c r="AK122" s="45">
        <f>SUMIFS('ATL RAW'!$J:$J,'ATL RAW'!$I:$I,'ATL GA Inventory'!$B122,'ATL RAW'!$L:$L,'ATL GA Inventory'!AK$3)+SUMIFS('ATL CR'!$J:$J,'ATL CR'!$I:$I,'ATL GA Inventory'!$B122,'ATL CR'!$L:$L,'ATL GA Inventory'!AK$3)</f>
        <v>0</v>
      </c>
      <c r="AL122" s="45">
        <f>SUMIFS('ATL RAW'!$J:$J,'ATL RAW'!$I:$I,'ATL GA Inventory'!$B122,'ATL RAW'!$L:$L,'ATL GA Inventory'!AL$3)+SUMIFS('ATL CR'!$J:$J,'ATL CR'!$I:$I,'ATL GA Inventory'!$B122,'ATL CR'!$L:$L,'ATL GA Inventory'!AL$3)</f>
        <v>0</v>
      </c>
      <c r="AM122" s="45">
        <f>SUMIFS('ATL RAW'!$J:$J,'ATL RAW'!$I:$I,'ATL GA Inventory'!$B122,'ATL RAW'!$L:$L,'ATL GA Inventory'!AM$3)+SUMIFS('ATL CR'!$J:$J,'ATL CR'!$I:$I,'ATL GA Inventory'!$B122,'ATL CR'!$L:$L,'ATL GA Inventory'!AM$3)</f>
        <v>0</v>
      </c>
      <c r="AN122" s="45">
        <f>SUMIFS('ATL RAW'!$J:$J,'ATL RAW'!$I:$I,'ATL GA Inventory'!$B122,'ATL RAW'!$L:$L,'ATL GA Inventory'!AN$3)+SUMIFS('ATL CR'!$J:$J,'ATL CR'!$I:$I,'ATL GA Inventory'!$B122,'ATL CR'!$L:$L,'ATL GA Inventory'!AN$3)</f>
        <v>0</v>
      </c>
      <c r="AO122" s="45">
        <f>SUMIFS('ATL RAW'!$J:$J,'ATL RAW'!$I:$I,'ATL GA Inventory'!$B122,'ATL RAW'!$L:$L,'ATL GA Inventory'!AO$3)+SUMIFS('ATL CR'!$J:$J,'ATL CR'!$I:$I,'ATL GA Inventory'!$B122,'ATL CR'!$L:$L,'ATL GA Inventory'!AO$3)</f>
        <v>0</v>
      </c>
      <c r="AP122" s="45">
        <f>SUMIFS('ATL RAW'!$J:$J,'ATL RAW'!$I:$I,'ATL GA Inventory'!$B122,'ATL RAW'!$L:$L,'ATL GA Inventory'!AP$3)+SUMIFS('ATL CR'!$J:$J,'ATL CR'!$I:$I,'ATL GA Inventory'!$B122,'ATL CR'!$L:$L,'ATL GA Inventory'!AP$3)</f>
        <v>0</v>
      </c>
      <c r="AQ122" s="45">
        <f>SUMIFS('ATL RAW'!$J:$J,'ATL RAW'!$I:$I,'ATL GA Inventory'!$B122,'ATL RAW'!$L:$L,'ATL GA Inventory'!AQ$3)+SUMIFS('ATL CR'!$J:$J,'ATL CR'!$I:$I,'ATL GA Inventory'!$B122,'ATL CR'!$L:$L,'ATL GA Inventory'!AQ$3)</f>
        <v>0</v>
      </c>
      <c r="AR122" s="45">
        <f>SUMIFS('ATL RAW'!$J:$J,'ATL RAW'!$I:$I,'ATL GA Inventory'!$B122,'ATL RAW'!$L:$L,'ATL GA Inventory'!AR$3)+SUMIFS('ATL CR'!$J:$J,'ATL CR'!$I:$I,'ATL GA Inventory'!$B122,'ATL CR'!$L:$L,'ATL GA Inventory'!AR$3)</f>
        <v>0</v>
      </c>
      <c r="AS122" s="45">
        <f>SUMIFS('ATL RAW'!$J:$J,'ATL RAW'!$I:$I,'ATL GA Inventory'!$B122,'ATL RAW'!$L:$L,'ATL GA Inventory'!AS$3)+SUMIFS('ATL CR'!$J:$J,'ATL CR'!$I:$I,'ATL GA Inventory'!$B122,'ATL CR'!$L:$L,'ATL GA Inventory'!AS$3)</f>
        <v>0</v>
      </c>
      <c r="AT122" s="45">
        <f>SUMIFS('ATL RAW'!$J:$J,'ATL RAW'!$I:$I,'ATL GA Inventory'!$B122,'ATL RAW'!$L:$L,'ATL GA Inventory'!AT$3)+SUMIFS('ATL CR'!$J:$J,'ATL CR'!$I:$I,'ATL GA Inventory'!$B122,'ATL CR'!$L:$L,'ATL GA Inventory'!AT$3)</f>
        <v>0</v>
      </c>
      <c r="AU122" s="45">
        <f>SUMIFS('ATL RAW'!$J:$J,'ATL RAW'!$I:$I,'ATL GA Inventory'!$B122,'ATL RAW'!$L:$L,'ATL GA Inventory'!AU$3)+SUMIFS('ATL CR'!$J:$J,'ATL CR'!$I:$I,'ATL GA Inventory'!$B122,'ATL CR'!$L:$L,'ATL GA Inventory'!AU$3)</f>
        <v>0</v>
      </c>
      <c r="AV122" s="45">
        <f>SUMIFS('ATL RAW'!$J:$J,'ATL RAW'!$I:$I,'ATL GA Inventory'!$B122,'ATL RAW'!$L:$L,'ATL GA Inventory'!AV$3)+SUMIFS('ATL CR'!$J:$J,'ATL CR'!$I:$I,'ATL GA Inventory'!$B122,'ATL CR'!$L:$L,'ATL GA Inventory'!AV$3)</f>
        <v>0</v>
      </c>
      <c r="AW122" s="45">
        <f>SUMIFS('ATL RAW'!$J:$J,'ATL RAW'!$I:$I,'ATL GA Inventory'!$B122,'ATL RAW'!$L:$L,'ATL GA Inventory'!AW$3)+SUMIFS('ATL CR'!$J:$J,'ATL CR'!$I:$I,'ATL GA Inventory'!$B122,'ATL CR'!$L:$L,'ATL GA Inventory'!AW$3)</f>
        <v>0</v>
      </c>
      <c r="AX122" s="45">
        <f>SUMIFS('ATL RAW'!$J:$J,'ATL RAW'!$I:$I,'ATL GA Inventory'!$B122,'ATL RAW'!$L:$L,'ATL GA Inventory'!AX$3)+SUMIFS('ATL CR'!$J:$J,'ATL CR'!$I:$I,'ATL GA Inventory'!$B122,'ATL CR'!$L:$L,'ATL GA Inventory'!AX$3)</f>
        <v>0</v>
      </c>
      <c r="AY122" s="45">
        <f>SUMIFS('ATL RAW'!$J:$J,'ATL RAW'!$I:$I,'ATL GA Inventory'!$B122,'ATL RAW'!$L:$L,'ATL GA Inventory'!AY$3)+SUMIFS('ATL CR'!$J:$J,'ATL CR'!$I:$I,'ATL GA Inventory'!$B122,'ATL CR'!$L:$L,'ATL GA Inventory'!AY$3)</f>
        <v>0</v>
      </c>
      <c r="AZ122" s="45">
        <f>SUMIFS('ATL RAW'!$J:$J,'ATL RAW'!$I:$I,'ATL GA Inventory'!$B122,'ATL RAW'!$L:$L,'ATL GA Inventory'!AZ$3)+SUMIFS('ATL CR'!$J:$J,'ATL CR'!$I:$I,'ATL GA Inventory'!$B122,'ATL CR'!$L:$L,'ATL GA Inventory'!AZ$3)</f>
        <v>0</v>
      </c>
      <c r="BA122" s="45">
        <f>SUMIFS('ATL RAW'!$J:$J,'ATL RAW'!$I:$I,'ATL GA Inventory'!$B122,'ATL RAW'!$L:$L,'ATL GA Inventory'!BA$3)+SUMIFS('ATL CR'!$J:$J,'ATL CR'!$I:$I,'ATL GA Inventory'!$B122,'ATL CR'!$L:$L,'ATL GA Inventory'!BA$3)</f>
        <v>0</v>
      </c>
      <c r="BB122" s="45">
        <f>SUMIFS('ATL RAW'!$J:$J,'ATL RAW'!$I:$I,'ATL GA Inventory'!$B122,'ATL RAW'!$L:$L,'ATL GA Inventory'!BB$3)+SUMIFS('ATL CR'!$J:$J,'ATL CR'!$I:$I,'ATL GA Inventory'!$B122,'ATL CR'!$L:$L,'ATL GA Inventory'!BB$3)</f>
        <v>0</v>
      </c>
      <c r="BC122" s="45">
        <f>SUMIFS('ATL RAW'!$J:$J,'ATL RAW'!$I:$I,'ATL GA Inventory'!$B122,'ATL RAW'!$L:$L,'ATL GA Inventory'!BC$3)+SUMIFS('ATL CR'!$J:$J,'ATL CR'!$I:$I,'ATL GA Inventory'!$B122,'ATL CR'!$L:$L,'ATL GA Inventory'!BC$3)</f>
        <v>0</v>
      </c>
      <c r="BD122" s="45">
        <f>SUMIFS('ATL RAW'!$J:$J,'ATL RAW'!$I:$I,'ATL GA Inventory'!$B122,'ATL RAW'!$L:$L,'ATL GA Inventory'!BD$3)+SUMIFS('ATL CR'!$J:$J,'ATL CR'!$I:$I,'ATL GA Inventory'!$B122,'ATL CR'!$L:$L,'ATL GA Inventory'!BD$3)</f>
        <v>0</v>
      </c>
      <c r="BE122" s="45">
        <f>SUMIFS('ATL RAW'!$J:$J,'ATL RAW'!$I:$I,'ATL GA Inventory'!$B122,'ATL RAW'!$L:$L,'ATL GA Inventory'!BE$3)+SUMIFS('ATL CR'!$J:$J,'ATL CR'!$I:$I,'ATL GA Inventory'!$B122,'ATL CR'!$L:$L,'ATL GA Inventory'!BE$3)</f>
        <v>0</v>
      </c>
      <c r="BF122" s="45">
        <f>SUMIFS('ATL RAW'!$J:$J,'ATL RAW'!$I:$I,'ATL GA Inventory'!$B122,'ATL RAW'!$L:$L,'ATL GA Inventory'!BF$3)+SUMIFS('ATL CR'!$J:$J,'ATL CR'!$I:$I,'ATL GA Inventory'!$B122,'ATL CR'!$L:$L,'ATL GA Inventory'!BF$3)</f>
        <v>0</v>
      </c>
      <c r="BG122" s="45">
        <f>SUMIFS('ATL RAW'!$J:$J,'ATL RAW'!$I:$I,'ATL GA Inventory'!$B122,'ATL RAW'!$L:$L,'ATL GA Inventory'!BG$3)+SUMIFS('ATL CR'!$J:$J,'ATL CR'!$I:$I,'ATL GA Inventory'!$B122,'ATL CR'!$L:$L,'ATL GA Inventory'!BG$3)</f>
        <v>0</v>
      </c>
      <c r="BH122" s="45">
        <f>SUMIFS('ATL RAW'!$J:$J,'ATL RAW'!$I:$I,'ATL GA Inventory'!$B122,'ATL RAW'!$L:$L,'ATL GA Inventory'!BH$3)+SUMIFS('ATL CR'!$J:$J,'ATL CR'!$I:$I,'ATL GA Inventory'!$B122,'ATL CR'!$L:$L,'ATL GA Inventory'!BH$3)</f>
        <v>0</v>
      </c>
      <c r="BI122" s="45">
        <f>SUMIFS('ATL RAW'!$J:$J,'ATL RAW'!$I:$I,'ATL GA Inventory'!$B122,'ATL RAW'!$L:$L,'ATL GA Inventory'!BI$3)+SUMIFS('ATL CR'!$J:$J,'ATL CR'!$I:$I,'ATL GA Inventory'!$B122,'ATL CR'!$L:$L,'ATL GA Inventory'!BI$3)</f>
        <v>0</v>
      </c>
      <c r="BJ122" s="45">
        <f>SUMIFS('ATL RAW'!$J:$J,'ATL RAW'!$I:$I,'ATL GA Inventory'!$B122,'ATL RAW'!$L:$L,'ATL GA Inventory'!BJ$3)+SUMIFS('ATL CR'!$J:$J,'ATL CR'!$I:$I,'ATL GA Inventory'!$B122,'ATL CR'!$L:$L,'ATL GA Inventory'!BJ$3)</f>
        <v>0</v>
      </c>
      <c r="BK122" s="45">
        <f>SUMIFS('ATL RAW'!$J:$J,'ATL RAW'!$I:$I,'ATL GA Inventory'!$B122,'ATL RAW'!$L:$L,'ATL GA Inventory'!BK$3)+SUMIFS('ATL CR'!$J:$J,'ATL CR'!$I:$I,'ATL GA Inventory'!$B122,'ATL CR'!$L:$L,'ATL GA Inventory'!BK$3)</f>
        <v>0</v>
      </c>
      <c r="BL122" s="45">
        <f>SUMIFS('ATL RAW'!$J:$J,'ATL RAW'!$I:$I,'ATL GA Inventory'!$B122,'ATL RAW'!$L:$L,'ATL GA Inventory'!BL$3)+SUMIFS('ATL CR'!$J:$J,'ATL CR'!$I:$I,'ATL GA Inventory'!$B122,'ATL CR'!$L:$L,'ATL GA Inventory'!BL$3)</f>
        <v>0</v>
      </c>
      <c r="BM122" s="45">
        <f>SUMIFS('ATL RAW'!$J:$J,'ATL RAW'!$I:$I,'ATL GA Inventory'!$B122,'ATL RAW'!$L:$L,'ATL GA Inventory'!BM$3)+SUMIFS('ATL CR'!$J:$J,'ATL CR'!$I:$I,'ATL GA Inventory'!$B122,'ATL CR'!$L:$L,'ATL GA Inventory'!BM$3)</f>
        <v>0</v>
      </c>
      <c r="BN122" s="45">
        <f>SUMIFS('ATL RAW'!$J:$J,'ATL RAW'!$I:$I,'ATL GA Inventory'!$B122,'ATL RAW'!$L:$L,'ATL GA Inventory'!BN$3)+SUMIFS('ATL CR'!$J:$J,'ATL CR'!$I:$I,'ATL GA Inventory'!$B122,'ATL CR'!$L:$L,'ATL GA Inventory'!BN$3)</f>
        <v>0</v>
      </c>
      <c r="BO122" s="45">
        <f>SUMIFS('ATL RAW'!$J:$J,'ATL RAW'!$I:$I,'ATL GA Inventory'!$B122,'ATL RAW'!$L:$L,'ATL GA Inventory'!BO$3)+SUMIFS('ATL CR'!$J:$J,'ATL CR'!$I:$I,'ATL GA Inventory'!$B122,'ATL CR'!$L:$L,'ATL GA Inventory'!BO$3)</f>
        <v>0</v>
      </c>
      <c r="BP122" s="45">
        <f>SUMIFS('ATL RAW'!$J:$J,'ATL RAW'!$I:$I,'ATL GA Inventory'!$B122,'ATL RAW'!$L:$L,'ATL GA Inventory'!BP$3)+SUMIFS('ATL CR'!$J:$J,'ATL CR'!$I:$I,'ATL GA Inventory'!$B122,'ATL CR'!$L:$L,'ATL GA Inventory'!BP$3)</f>
        <v>0</v>
      </c>
      <c r="BQ122" s="45">
        <f>SUMIFS('ATL RAW'!$J:$J,'ATL RAW'!$I:$I,'ATL GA Inventory'!$B122,'ATL RAW'!$L:$L,'ATL GA Inventory'!BQ$3)+SUMIFS('ATL CR'!$J:$J,'ATL CR'!$I:$I,'ATL GA Inventory'!$B122,'ATL CR'!$L:$L,'ATL GA Inventory'!BQ$3)</f>
        <v>0</v>
      </c>
      <c r="BR122" s="45">
        <f>SUMIFS('ATL RAW'!$J:$J,'ATL RAW'!$I:$I,'ATL GA Inventory'!$B122,'ATL RAW'!$L:$L,'ATL GA Inventory'!BR$3)+SUMIFS('ATL CR'!$J:$J,'ATL CR'!$I:$I,'ATL GA Inventory'!$B122,'ATL CR'!$L:$L,'ATL GA Inventory'!BR$3)</f>
        <v>0</v>
      </c>
      <c r="BS122" s="45">
        <f>SUMIFS('ATL RAW'!$J:$J,'ATL RAW'!$I:$I,'ATL GA Inventory'!$B122,'ATL RAW'!$L:$L,'ATL GA Inventory'!BS$3)+SUMIFS('ATL CR'!$J:$J,'ATL CR'!$I:$I,'ATL GA Inventory'!$B122,'ATL CR'!$L:$L,'ATL GA Inventory'!BS$3)</f>
        <v>0</v>
      </c>
      <c r="BT122" s="45">
        <f>SUMIFS('ATL RAW'!$J:$J,'ATL RAW'!$I:$I,'ATL GA Inventory'!$B122,'ATL RAW'!$L:$L,'ATL GA Inventory'!BT$3)+SUMIFS('ATL CR'!$J:$J,'ATL CR'!$I:$I,'ATL GA Inventory'!$B122,'ATL CR'!$L:$L,'ATL GA Inventory'!BT$3)</f>
        <v>0</v>
      </c>
      <c r="BU122" s="45">
        <f>SUMIFS('ATL RAW'!$J:$J,'ATL RAW'!$I:$I,'ATL GA Inventory'!$B122,'ATL RAW'!$L:$L,'ATL GA Inventory'!BU$3)+SUMIFS('ATL CR'!$J:$J,'ATL CR'!$I:$I,'ATL GA Inventory'!$B122,'ATL CR'!$L:$L,'ATL GA Inventory'!BU$3)</f>
        <v>0</v>
      </c>
      <c r="BV122" s="45">
        <f>SUMIFS('ATL RAW'!$J:$J,'ATL RAW'!$I:$I,'ATL GA Inventory'!$B122,'ATL RAW'!$L:$L,'ATL GA Inventory'!BV$3)+SUMIFS('ATL CR'!$J:$J,'ATL CR'!$I:$I,'ATL GA Inventory'!$B122,'ATL CR'!$L:$L,'ATL GA Inventory'!BV$3)</f>
        <v>0</v>
      </c>
      <c r="BW122" s="45">
        <f>SUMIFS('ATL RAW'!$J:$J,'ATL RAW'!$I:$I,'ATL GA Inventory'!$B122,'ATL RAW'!$L:$L,'ATL GA Inventory'!BW$3)+SUMIFS('ATL CR'!$J:$J,'ATL CR'!$I:$I,'ATL GA Inventory'!$B122,'ATL CR'!$L:$L,'ATL GA Inventory'!BW$3)</f>
        <v>0</v>
      </c>
      <c r="BX122" s="45">
        <f>SUMIFS('ATL RAW'!$J:$J,'ATL RAW'!$I:$I,'ATL GA Inventory'!$B122,'ATL RAW'!$L:$L,'ATL GA Inventory'!BX$3)+SUMIFS('ATL CR'!$J:$J,'ATL CR'!$I:$I,'ATL GA Inventory'!$B122,'ATL CR'!$L:$L,'ATL GA Inventory'!BX$3)</f>
        <v>0</v>
      </c>
      <c r="BY122" s="45">
        <f>SUMIFS('ATL RAW'!$J:$J,'ATL RAW'!$I:$I,'ATL GA Inventory'!$B122,'ATL RAW'!$L:$L,'ATL GA Inventory'!BY$3)+SUMIFS('ATL CR'!$J:$J,'ATL CR'!$I:$I,'ATL GA Inventory'!$B122,'ATL CR'!$L:$L,'ATL GA Inventory'!BY$3)</f>
        <v>0</v>
      </c>
      <c r="BZ122" s="45">
        <f>SUMIFS('ATL RAW'!$J:$J,'ATL RAW'!$I:$I,'ATL GA Inventory'!$B122,'ATL RAW'!$L:$L,'ATL GA Inventory'!BZ$3)+SUMIFS('ATL CR'!$J:$J,'ATL CR'!$I:$I,'ATL GA Inventory'!$B122,'ATL CR'!$L:$L,'ATL GA Inventory'!BZ$3)</f>
        <v>0</v>
      </c>
      <c r="CA122" s="45">
        <f>SUMIFS('ATL RAW'!$J:$J,'ATL RAW'!$I:$I,'ATL GA Inventory'!$B122,'ATL RAW'!$L:$L,'ATL GA Inventory'!CA$3)+SUMIFS('ATL CR'!$J:$J,'ATL CR'!$I:$I,'ATL GA Inventory'!$B122,'ATL CR'!$L:$L,'ATL GA Inventory'!CA$3)</f>
        <v>0</v>
      </c>
      <c r="CB122" s="45">
        <f>SUMIFS('ATL RAW'!$J:$J,'ATL RAW'!$I:$I,'ATL GA Inventory'!$B122,'ATL RAW'!$L:$L,'ATL GA Inventory'!CB$3)+SUMIFS('ATL CR'!$J:$J,'ATL CR'!$I:$I,'ATL GA Inventory'!$B122,'ATL CR'!$L:$L,'ATL GA Inventory'!CB$3)</f>
        <v>0</v>
      </c>
      <c r="CC122" s="45">
        <f>SUMIFS('ATL RAW'!$J:$J,'ATL RAW'!$I:$I,'ATL GA Inventory'!$B122,'ATL RAW'!$L:$L,'ATL GA Inventory'!CC$3)+SUMIFS('ATL CR'!$J:$J,'ATL CR'!$I:$I,'ATL GA Inventory'!$B122,'ATL CR'!$L:$L,'ATL GA Inventory'!CC$3)</f>
        <v>0</v>
      </c>
      <c r="CD122" s="45">
        <f>SUMIFS('ATL RAW'!$J:$J,'ATL RAW'!$I:$I,'ATL GA Inventory'!$B122,'ATL RAW'!$L:$L,'ATL GA Inventory'!CD$3)+SUMIFS('ATL CR'!$J:$J,'ATL CR'!$I:$I,'ATL GA Inventory'!$B122,'ATL CR'!$L:$L,'ATL GA Inventory'!CD$3)</f>
        <v>0</v>
      </c>
      <c r="CE122" s="45">
        <f>SUMIFS('ATL RAW'!$J:$J,'ATL RAW'!$I:$I,'ATL GA Inventory'!$B122,'ATL RAW'!$L:$L,'ATL GA Inventory'!CE$3)+SUMIFS('ATL CR'!$J:$J,'ATL CR'!$I:$I,'ATL GA Inventory'!$B122,'ATL CR'!$L:$L,'ATL GA Inventory'!CE$3)</f>
        <v>0</v>
      </c>
      <c r="CF122" s="45">
        <f>SUMIFS('ATL RAW'!$J:$J,'ATL RAW'!$I:$I,'ATL GA Inventory'!$B122,'ATL RAW'!$L:$L,'ATL GA Inventory'!CF$3)+SUMIFS('ATL CR'!$J:$J,'ATL CR'!$I:$I,'ATL GA Inventory'!$B122,'ATL CR'!$L:$L,'ATL GA Inventory'!CF$3)</f>
        <v>0</v>
      </c>
      <c r="CG122" s="45">
        <f>SUMIFS('ATL RAW'!$J:$J,'ATL RAW'!$I:$I,'ATL GA Inventory'!$B122,'ATL RAW'!$L:$L,'ATL GA Inventory'!CG$3)+SUMIFS('ATL CR'!$J:$J,'ATL CR'!$I:$I,'ATL GA Inventory'!$B122,'ATL CR'!$L:$L,'ATL GA Inventory'!CG$3)</f>
        <v>0</v>
      </c>
      <c r="CH122" s="45">
        <f>SUMIFS('ATL RAW'!$J:$J,'ATL RAW'!$I:$I,'ATL GA Inventory'!$B122,'ATL RAW'!$L:$L,'ATL GA Inventory'!CH$3)+SUMIFS('ATL CR'!$J:$J,'ATL CR'!$I:$I,'ATL GA Inventory'!$B122,'ATL CR'!$L:$L,'ATL GA Inventory'!CH$3)</f>
        <v>0</v>
      </c>
      <c r="CI122" s="45">
        <f>SUMIFS('ATL RAW'!$J:$J,'ATL RAW'!$I:$I,'ATL GA Inventory'!$B122,'ATL RAW'!$L:$L,'ATL GA Inventory'!CI$3)+SUMIFS('ATL CR'!$J:$J,'ATL CR'!$I:$I,'ATL GA Inventory'!$B122,'ATL CR'!$L:$L,'ATL GA Inventory'!CI$3)</f>
        <v>0</v>
      </c>
      <c r="CJ122" s="45">
        <f>SUMIFS('ATL RAW'!$J:$J,'ATL RAW'!$I:$I,'ATL GA Inventory'!$B122,'ATL RAW'!$L:$L,'ATL GA Inventory'!CJ$3)+SUMIFS('ATL CR'!$J:$J,'ATL CR'!$I:$I,'ATL GA Inventory'!$B122,'ATL CR'!$L:$L,'ATL GA Inventory'!CJ$3)</f>
        <v>0</v>
      </c>
      <c r="CK122" s="45">
        <f>SUMIFS('ATL RAW'!$J:$J,'ATL RAW'!$I:$I,'ATL GA Inventory'!$B122,'ATL RAW'!$L:$L,'ATL GA Inventory'!CK$3)+SUMIFS('ATL CR'!$J:$J,'ATL CR'!$I:$I,'ATL GA Inventory'!$B122,'ATL CR'!$L:$L,'ATL GA Inventory'!CK$3)</f>
        <v>0</v>
      </c>
      <c r="CL122" s="45">
        <f>SUMIFS('ATL RAW'!$J:$J,'ATL RAW'!$I:$I,'ATL GA Inventory'!$B122,'ATL RAW'!$L:$L,'ATL GA Inventory'!CL$3)+SUMIFS('ATL CR'!$J:$J,'ATL CR'!$I:$I,'ATL GA Inventory'!$B122,'ATL CR'!$L:$L,'ATL GA Inventory'!CL$3)</f>
        <v>0</v>
      </c>
      <c r="CM122" s="45">
        <f>SUMIFS('ATL RAW'!$J:$J,'ATL RAW'!$I:$I,'ATL GA Inventory'!$B122,'ATL RAW'!$L:$L,'ATL GA Inventory'!CM$3)+SUMIFS('ATL CR'!$J:$J,'ATL CR'!$I:$I,'ATL GA Inventory'!$B122,'ATL CR'!$L:$L,'ATL GA Inventory'!CM$3)</f>
        <v>0</v>
      </c>
      <c r="CN122" s="45">
        <f>SUMIFS('ATL RAW'!$J:$J,'ATL RAW'!$I:$I,'ATL GA Inventory'!$B122,'ATL RAW'!$L:$L,'ATL GA Inventory'!CN$3)+SUMIFS('ATL CR'!$J:$J,'ATL CR'!$I:$I,'ATL GA Inventory'!$B122,'ATL CR'!$L:$L,'ATL GA Inventory'!CN$3)</f>
        <v>0</v>
      </c>
      <c r="CO122" s="45">
        <f>SUMIFS('ATL RAW'!$J:$J,'ATL RAW'!$I:$I,'ATL GA Inventory'!$B122,'ATL RAW'!$L:$L,'ATL GA Inventory'!CO$3)+SUMIFS('ATL CR'!$J:$J,'ATL CR'!$I:$I,'ATL GA Inventory'!$B122,'ATL CR'!$L:$L,'ATL GA Inventory'!CO$3)</f>
        <v>0</v>
      </c>
      <c r="CP122" s="45">
        <f>SUMIFS('ATL RAW'!$J:$J,'ATL RAW'!$I:$I,'ATL GA Inventory'!$B122,'ATL RAW'!$L:$L,'ATL GA Inventory'!CP$3)+SUMIFS('ATL CR'!$J:$J,'ATL CR'!$I:$I,'ATL GA Inventory'!$B122,'ATL CR'!$L:$L,'ATL GA Inventory'!CP$3)</f>
        <v>0</v>
      </c>
      <c r="CQ122" s="45">
        <f>SUMIFS('ATL RAW'!$J:$J,'ATL RAW'!$I:$I,'ATL GA Inventory'!$B122,'ATL RAW'!$L:$L,'ATL GA Inventory'!CQ$3)+SUMIFS('ATL CR'!$J:$J,'ATL CR'!$I:$I,'ATL GA Inventory'!$B122,'ATL CR'!$L:$L,'ATL GA Inventory'!CQ$3)</f>
        <v>0</v>
      </c>
      <c r="CR122" s="45">
        <f>SUMIFS('ATL RAW'!$J:$J,'ATL RAW'!$I:$I,'ATL GA Inventory'!$B122,'ATL RAW'!$L:$L,'ATL GA Inventory'!CR$3)+SUMIFS('ATL CR'!$J:$J,'ATL CR'!$I:$I,'ATL GA Inventory'!$B122,'ATL CR'!$L:$L,'ATL GA Inventory'!CR$3)</f>
        <v>0</v>
      </c>
      <c r="CS122" s="45">
        <f>SUMIFS('ATL RAW'!$J:$J,'ATL RAW'!$I:$I,'ATL GA Inventory'!$B122,'ATL RAW'!$L:$L,'ATL GA Inventory'!CS$3)+SUMIFS('ATL CR'!$J:$J,'ATL CR'!$I:$I,'ATL GA Inventory'!$B122,'ATL CR'!$L:$L,'ATL GA Inventory'!CS$3)</f>
        <v>0</v>
      </c>
      <c r="CT122" s="45">
        <f>SUMIFS('ATL RAW'!$J:$J,'ATL RAW'!$I:$I,'ATL GA Inventory'!$B122,'ATL RAW'!$L:$L,'ATL GA Inventory'!CT$3)+SUMIFS('ATL CR'!$J:$J,'ATL CR'!$I:$I,'ATL GA Inventory'!$B122,'ATL CR'!$L:$L,'ATL GA Inventory'!CT$3)</f>
        <v>0</v>
      </c>
      <c r="CU122" s="45">
        <f>SUMIFS('ATL RAW'!$J:$J,'ATL RAW'!$I:$I,'ATL GA Inventory'!$B122,'ATL RAW'!$L:$L,'ATL GA Inventory'!CU$3)+SUMIFS('ATL CR'!$J:$J,'ATL CR'!$I:$I,'ATL GA Inventory'!$B122,'ATL CR'!$L:$L,'ATL GA Inventory'!CU$3)</f>
        <v>0</v>
      </c>
      <c r="CV122" s="45">
        <f>SUMIFS('ATL RAW'!$J:$J,'ATL RAW'!$I:$I,'ATL GA Inventory'!$B122,'ATL RAW'!$L:$L,'ATL GA Inventory'!CV$3)+SUMIFS('ATL CR'!$J:$J,'ATL CR'!$I:$I,'ATL GA Inventory'!$B122,'ATL CR'!$L:$L,'ATL GA Inventory'!CV$3)</f>
        <v>0</v>
      </c>
      <c r="CW122" s="45">
        <f>SUMIFS('ATL RAW'!$J:$J,'ATL RAW'!$I:$I,'ATL GA Inventory'!$B122,'ATL RAW'!$L:$L,'ATL GA Inventory'!CW$3)+SUMIFS('ATL CR'!$J:$J,'ATL CR'!$I:$I,'ATL GA Inventory'!$B122,'ATL CR'!$L:$L,'ATL GA Inventory'!CW$3)</f>
        <v>0</v>
      </c>
      <c r="CX122" s="45">
        <f>SUMIFS('ATL RAW'!$J:$J,'ATL RAW'!$I:$I,'ATL GA Inventory'!$B122,'ATL RAW'!$L:$L,'ATL GA Inventory'!CX$3)+SUMIFS('ATL CR'!$J:$J,'ATL CR'!$I:$I,'ATL GA Inventory'!$B122,'ATL CR'!$L:$L,'ATL GA Inventory'!CX$3)</f>
        <v>0</v>
      </c>
      <c r="CY122" s="45">
        <f>SUMIFS('ATL RAW'!$J:$J,'ATL RAW'!$I:$I,'ATL GA Inventory'!$B122,'ATL RAW'!$L:$L,'ATL GA Inventory'!CY$3)+SUMIFS('ATL CR'!$J:$J,'ATL CR'!$I:$I,'ATL GA Inventory'!$B122,'ATL CR'!$L:$L,'ATL GA Inventory'!CY$3)</f>
        <v>0</v>
      </c>
      <c r="CZ122" s="45">
        <f>SUMIFS('ATL RAW'!$J:$J,'ATL RAW'!$I:$I,'ATL GA Inventory'!$B122,'ATL RAW'!$L:$L,'ATL GA Inventory'!CZ$3)+SUMIFS('ATL CR'!$J:$J,'ATL CR'!$I:$I,'ATL GA Inventory'!$B122,'ATL CR'!$L:$L,'ATL GA Inventory'!CZ$3)</f>
        <v>0</v>
      </c>
      <c r="DA122" s="45">
        <f>SUMIFS('ATL RAW'!$J:$J,'ATL RAW'!$I:$I,'ATL GA Inventory'!$B122,'ATL RAW'!$L:$L,'ATL GA Inventory'!DA$3)+SUMIFS('ATL CR'!$J:$J,'ATL CR'!$I:$I,'ATL GA Inventory'!$B122,'ATL CR'!$L:$L,'ATL GA Inventory'!DA$3)</f>
        <v>0</v>
      </c>
      <c r="DB122" s="45">
        <f>SUMIFS('ATL RAW'!$J:$J,'ATL RAW'!$I:$I,'ATL GA Inventory'!$B122,'ATL RAW'!$L:$L,'ATL GA Inventory'!DB$3)+SUMIFS('ATL CR'!$J:$J,'ATL CR'!$I:$I,'ATL GA Inventory'!$B122,'ATL CR'!$L:$L,'ATL GA Inventory'!DB$3)</f>
        <v>0</v>
      </c>
      <c r="DC122" s="45">
        <f>SUMIFS('ATL RAW'!$J:$J,'ATL RAW'!$I:$I,'ATL GA Inventory'!$B122,'ATL RAW'!$L:$L,'ATL GA Inventory'!DC$3)+SUMIFS('ATL CR'!$J:$J,'ATL CR'!$I:$I,'ATL GA Inventory'!$B122,'ATL CR'!$L:$L,'ATL GA Inventory'!DC$3)</f>
        <v>0</v>
      </c>
      <c r="DD122" s="45">
        <f>SUMIFS('ATL RAW'!$J:$J,'ATL RAW'!$I:$I,'ATL GA Inventory'!$B122,'ATL RAW'!$L:$L,'ATL GA Inventory'!DD$3)+SUMIFS('ATL CR'!$J:$J,'ATL CR'!$I:$I,'ATL GA Inventory'!$B122,'ATL CR'!$L:$L,'ATL GA Inventory'!DD$3)</f>
        <v>0</v>
      </c>
      <c r="DE122" s="45">
        <f>SUMIFS('ATL RAW'!$J:$J,'ATL RAW'!$I:$I,'ATL GA Inventory'!$B122,'ATL RAW'!$L:$L,'ATL GA Inventory'!DE$3)+SUMIFS('ATL CR'!$J:$J,'ATL CR'!$I:$I,'ATL GA Inventory'!$B122,'ATL CR'!$L:$L,'ATL GA Inventory'!DE$3)</f>
        <v>0</v>
      </c>
      <c r="DF122" s="45">
        <f>SUMIFS('ATL RAW'!$J:$J,'ATL RAW'!$I:$I,'ATL GA Inventory'!$B122,'ATL RAW'!$L:$L,'ATL GA Inventory'!DF$3)+SUMIFS('ATL CR'!$J:$J,'ATL CR'!$I:$I,'ATL GA Inventory'!$B122,'ATL CR'!$L:$L,'ATL GA Inventory'!DF$3)</f>
        <v>0</v>
      </c>
      <c r="DG122" s="45">
        <f>SUMIFS('ATL RAW'!$J:$J,'ATL RAW'!$I:$I,'ATL GA Inventory'!$B122,'ATL RAW'!$L:$L,'ATL GA Inventory'!DG$3)+SUMIFS('ATL CR'!$J:$J,'ATL CR'!$I:$I,'ATL GA Inventory'!$B122,'ATL CR'!$L:$L,'ATL GA Inventory'!DG$3)</f>
        <v>0</v>
      </c>
      <c r="DH122" s="45">
        <f>SUMIFS('ATL RAW'!$J:$J,'ATL RAW'!$I:$I,'ATL GA Inventory'!$B122,'ATL RAW'!$L:$L,'ATL GA Inventory'!DH$3)+SUMIFS('ATL CR'!$J:$J,'ATL CR'!$I:$I,'ATL GA Inventory'!$B122,'ATL CR'!$L:$L,'ATL GA Inventory'!DH$3)</f>
        <v>0</v>
      </c>
      <c r="DI122" s="45">
        <f>SUMIFS('ATL RAW'!$J:$J,'ATL RAW'!$I:$I,'ATL GA Inventory'!$B122,'ATL RAW'!$L:$L,'ATL GA Inventory'!DI$3)+SUMIFS('ATL CR'!$J:$J,'ATL CR'!$I:$I,'ATL GA Inventory'!$B122,'ATL CR'!$L:$L,'ATL GA Inventory'!DI$3)</f>
        <v>0</v>
      </c>
      <c r="DJ122" s="45">
        <f>SUMIFS('ATL RAW'!$J:$J,'ATL RAW'!$I:$I,'ATL GA Inventory'!$B122,'ATL RAW'!$L:$L,'ATL GA Inventory'!DJ$3)+SUMIFS('ATL CR'!$J:$J,'ATL CR'!$I:$I,'ATL GA Inventory'!$B122,'ATL CR'!$L:$L,'ATL GA Inventory'!DJ$3)</f>
        <v>0</v>
      </c>
      <c r="DK122" s="45">
        <f>SUMIFS('ATL RAW'!$J:$J,'ATL RAW'!$I:$I,'ATL GA Inventory'!$B122,'ATL RAW'!$L:$L,'ATL GA Inventory'!DK$3)+SUMIFS('ATL CR'!$J:$J,'ATL CR'!$I:$I,'ATL GA Inventory'!$B122,'ATL CR'!$L:$L,'ATL GA Inventory'!DK$3)</f>
        <v>0</v>
      </c>
      <c r="DL122" s="45">
        <f>SUMIFS('ATL RAW'!$J:$J,'ATL RAW'!$I:$I,'ATL GA Inventory'!$B122,'ATL RAW'!$L:$L,'ATL GA Inventory'!DL$3)+SUMIFS('ATL CR'!$J:$J,'ATL CR'!$I:$I,'ATL GA Inventory'!$B122,'ATL CR'!$L:$L,'ATL GA Inventory'!DL$3)</f>
        <v>0</v>
      </c>
      <c r="DM122" s="45">
        <f>SUMIFS('ATL RAW'!$J:$J,'ATL RAW'!$I:$I,'ATL GA Inventory'!$B122,'ATL RAW'!$L:$L,'ATL GA Inventory'!DM$3)+SUMIFS('ATL CR'!$J:$J,'ATL CR'!$I:$I,'ATL GA Inventory'!$B122,'ATL CR'!$L:$L,'ATL GA Inventory'!DM$3)</f>
        <v>0</v>
      </c>
      <c r="DN122" s="45">
        <f>SUMIFS('ATL RAW'!$J:$J,'ATL RAW'!$I:$I,'ATL GA Inventory'!$B122,'ATL RAW'!$L:$L,'ATL GA Inventory'!DN$3)+SUMIFS('ATL CR'!$J:$J,'ATL CR'!$I:$I,'ATL GA Inventory'!$B122,'ATL CR'!$L:$L,'ATL GA Inventory'!DN$3)</f>
        <v>0</v>
      </c>
      <c r="DO122" s="45">
        <f>SUMIFS('ATL RAW'!$J:$J,'ATL RAW'!$I:$I,'ATL GA Inventory'!$B122,'ATL RAW'!$L:$L,'ATL GA Inventory'!DO$3)+SUMIFS('ATL CR'!$J:$J,'ATL CR'!$I:$I,'ATL GA Inventory'!$B122,'ATL CR'!$L:$L,'ATL GA Inventory'!DO$3)</f>
        <v>0</v>
      </c>
      <c r="DP122" s="45">
        <f>SUMIFS('ATL RAW'!$J:$J,'ATL RAW'!$I:$I,'ATL GA Inventory'!$B122,'ATL RAW'!$L:$L,'ATL GA Inventory'!DP$3)+SUMIFS('ATL CR'!$J:$J,'ATL CR'!$I:$I,'ATL GA Inventory'!$B122,'ATL CR'!$L:$L,'ATL GA Inventory'!DP$3)</f>
        <v>0</v>
      </c>
      <c r="DQ122" s="45">
        <f>SUMIFS('ATL RAW'!$J:$J,'ATL RAW'!$I:$I,'ATL GA Inventory'!$B122,'ATL RAW'!$L:$L,'ATL GA Inventory'!DQ$3)+SUMIFS('ATL CR'!$J:$J,'ATL CR'!$I:$I,'ATL GA Inventory'!$B122,'ATL CR'!$L:$L,'ATL GA Inventory'!DQ$3)</f>
        <v>0</v>
      </c>
      <c r="DR122" s="45">
        <f>SUMIFS('ATL RAW'!$J:$J,'ATL RAW'!$I:$I,'ATL GA Inventory'!$B122,'ATL RAW'!$L:$L,'ATL GA Inventory'!DR$3)+SUMIFS('ATL CR'!$J:$J,'ATL CR'!$I:$I,'ATL GA Inventory'!$B122,'ATL CR'!$L:$L,'ATL GA Inventory'!DR$3)</f>
        <v>0</v>
      </c>
      <c r="DS122" s="45">
        <f>SUMIFS('ATL RAW'!$J:$J,'ATL RAW'!$I:$I,'ATL GA Inventory'!$B122,'ATL RAW'!$L:$L,'ATL GA Inventory'!DS$3)+SUMIFS('ATL CR'!$J:$J,'ATL CR'!$I:$I,'ATL GA Inventory'!$B122,'ATL CR'!$L:$L,'ATL GA Inventory'!DS$3)</f>
        <v>0</v>
      </c>
      <c r="DT122" s="45">
        <f>SUMIFS('ATL RAW'!$J:$J,'ATL RAW'!$I:$I,'ATL GA Inventory'!$B122,'ATL RAW'!$L:$L,'ATL GA Inventory'!DT$3)+SUMIFS('ATL CR'!$J:$J,'ATL CR'!$I:$I,'ATL GA Inventory'!$B122,'ATL CR'!$L:$L,'ATL GA Inventory'!DT$3)</f>
        <v>0</v>
      </c>
      <c r="DU122" s="45">
        <f>SUMIFS('ATL RAW'!$J:$J,'ATL RAW'!$I:$I,'ATL GA Inventory'!$B122,'ATL RAW'!$L:$L,'ATL GA Inventory'!DU$3)+SUMIFS('ATL CR'!$J:$J,'ATL CR'!$I:$I,'ATL GA Inventory'!$B122,'ATL CR'!$L:$L,'ATL GA Inventory'!DU$3)</f>
        <v>0</v>
      </c>
      <c r="DV122" s="45">
        <f>SUMIFS('ATL RAW'!$J:$J,'ATL RAW'!$I:$I,'ATL GA Inventory'!$B122,'ATL RAW'!$L:$L,'ATL GA Inventory'!DV$3)+SUMIFS('ATL CR'!$J:$J,'ATL CR'!$I:$I,'ATL GA Inventory'!$B122,'ATL CR'!$L:$L,'ATL GA Inventory'!DV$3)</f>
        <v>0</v>
      </c>
      <c r="DW122" s="45">
        <f>SUMIFS('ATL RAW'!$J:$J,'ATL RAW'!$I:$I,'ATL GA Inventory'!$B122,'ATL RAW'!$L:$L,'ATL GA Inventory'!DW$3)+SUMIFS('ATL CR'!$J:$J,'ATL CR'!$I:$I,'ATL GA Inventory'!$B122,'ATL CR'!$L:$L,'ATL GA Inventory'!DW$3)</f>
        <v>0</v>
      </c>
      <c r="DX122" s="45">
        <f>SUMIFS('ATL RAW'!$J:$J,'ATL RAW'!$I:$I,'ATL GA Inventory'!$B122,'ATL RAW'!$L:$L,'ATL GA Inventory'!DX$3)+SUMIFS('ATL CR'!$J:$J,'ATL CR'!$I:$I,'ATL GA Inventory'!$B122,'ATL CR'!$L:$L,'ATL GA Inventory'!DX$3)</f>
        <v>0</v>
      </c>
      <c r="DY122" s="45">
        <f>SUMIFS('ATL RAW'!$J:$J,'ATL RAW'!$I:$I,'ATL GA Inventory'!$B122,'ATL RAW'!$L:$L,'ATL GA Inventory'!DY$3)+SUMIFS('ATL CR'!$J:$J,'ATL CR'!$I:$I,'ATL GA Inventory'!$B122,'ATL CR'!$L:$L,'ATL GA Inventory'!DY$3)</f>
        <v>0</v>
      </c>
      <c r="DZ122" s="45">
        <f>SUMIFS('ATL RAW'!$J:$J,'ATL RAW'!$I:$I,'ATL GA Inventory'!$B122,'ATL RAW'!$L:$L,'ATL GA Inventory'!DZ$3)+SUMIFS('ATL CR'!$J:$J,'ATL CR'!$I:$I,'ATL GA Inventory'!$B122,'ATL CR'!$L:$L,'ATL GA Inventory'!DZ$3)</f>
        <v>0</v>
      </c>
      <c r="EA122" s="45">
        <f>SUMIFS('ATL RAW'!$J:$J,'ATL RAW'!$I:$I,'ATL GA Inventory'!$B122,'ATL RAW'!$L:$L,'ATL GA Inventory'!EA$3)+SUMIFS('ATL CR'!$J:$J,'ATL CR'!$I:$I,'ATL GA Inventory'!$B122,'ATL CR'!$L:$L,'ATL GA Inventory'!EA$3)</f>
        <v>0</v>
      </c>
      <c r="EB122" s="45">
        <f>SUMIFS('ATL RAW'!$J:$J,'ATL RAW'!$I:$I,'ATL GA Inventory'!$B122,'ATL RAW'!$L:$L,'ATL GA Inventory'!EB$3)+SUMIFS('ATL CR'!$J:$J,'ATL CR'!$I:$I,'ATL GA Inventory'!$B122,'ATL CR'!$L:$L,'ATL GA Inventory'!EB$3)</f>
        <v>0</v>
      </c>
      <c r="EC122" s="45">
        <f>SUMIFS('ATL RAW'!$J:$J,'ATL RAW'!$I:$I,'ATL GA Inventory'!$B122,'ATL RAW'!$L:$L,'ATL GA Inventory'!EC$3)+SUMIFS('ATL CR'!$J:$J,'ATL CR'!$I:$I,'ATL GA Inventory'!$B122,'ATL CR'!$L:$L,'ATL GA Inventory'!EC$3)</f>
        <v>0</v>
      </c>
      <c r="ED122" s="45">
        <f>SUMIFS('ATL RAW'!$J:$J,'ATL RAW'!$I:$I,'ATL GA Inventory'!$B122,'ATL RAW'!$L:$L,'ATL GA Inventory'!ED$3)+SUMIFS('ATL CR'!$J:$J,'ATL CR'!$I:$I,'ATL GA Inventory'!$B122,'ATL CR'!$L:$L,'ATL GA Inventory'!ED$3)</f>
        <v>0</v>
      </c>
      <c r="EE122" s="45">
        <f>SUMIFS('ATL RAW'!$J:$J,'ATL RAW'!$I:$I,'ATL GA Inventory'!$B122,'ATL RAW'!$L:$L,'ATL GA Inventory'!EE$3)+SUMIFS('ATL CR'!$J:$J,'ATL CR'!$I:$I,'ATL GA Inventory'!$B122,'ATL CR'!$L:$L,'ATL GA Inventory'!EE$3)</f>
        <v>0</v>
      </c>
      <c r="EF122" s="45">
        <f>SUMIFS('ATL RAW'!$J:$J,'ATL RAW'!$I:$I,'ATL GA Inventory'!$B122,'ATL RAW'!$L:$L,'ATL GA Inventory'!EF$3)+SUMIFS('ATL CR'!$J:$J,'ATL CR'!$I:$I,'ATL GA Inventory'!$B122,'ATL CR'!$L:$L,'ATL GA Inventory'!EF$3)</f>
        <v>0</v>
      </c>
      <c r="EG122" s="45">
        <f>SUMIFS('ATL RAW'!$J:$J,'ATL RAW'!$I:$I,'ATL GA Inventory'!$B122,'ATL RAW'!$L:$L,'ATL GA Inventory'!EG$3)+SUMIFS('ATL CR'!$J:$J,'ATL CR'!$I:$I,'ATL GA Inventory'!$B122,'ATL CR'!$L:$L,'ATL GA Inventory'!EG$3)</f>
        <v>0</v>
      </c>
      <c r="EH122" s="45">
        <f>SUMIFS('ATL RAW'!$J:$J,'ATL RAW'!$I:$I,'ATL GA Inventory'!$B122,'ATL RAW'!$L:$L,'ATL GA Inventory'!EH$3)+SUMIFS('ATL CR'!$J:$J,'ATL CR'!$I:$I,'ATL GA Inventory'!$B122,'ATL CR'!$L:$L,'ATL GA Inventory'!EH$3)</f>
        <v>0</v>
      </c>
      <c r="EI122" s="45">
        <f>SUMIFS('ATL RAW'!$J:$J,'ATL RAW'!$I:$I,'ATL GA Inventory'!$B122,'ATL RAW'!$L:$L,'ATL GA Inventory'!EI$3)+SUMIFS('ATL CR'!$J:$J,'ATL CR'!$I:$I,'ATL GA Inventory'!$B122,'ATL CR'!$L:$L,'ATL GA Inventory'!EI$3)</f>
        <v>0</v>
      </c>
      <c r="EJ122" s="45">
        <f>SUMIFS('ATL RAW'!$J:$J,'ATL RAW'!$I:$I,'ATL GA Inventory'!$B122,'ATL RAW'!$L:$L,'ATL GA Inventory'!EJ$3)+SUMIFS('ATL CR'!$J:$J,'ATL CR'!$I:$I,'ATL GA Inventory'!$B122,'ATL CR'!$L:$L,'ATL GA Inventory'!EJ$3)</f>
        <v>0</v>
      </c>
      <c r="EK122" s="45">
        <f>SUMIFS('ATL RAW'!$J:$J,'ATL RAW'!$I:$I,'ATL GA Inventory'!$B122,'ATL RAW'!$L:$L,'ATL GA Inventory'!EK$3)+SUMIFS('ATL CR'!$J:$J,'ATL CR'!$I:$I,'ATL GA Inventory'!$B122,'ATL CR'!$L:$L,'ATL GA Inventory'!EK$3)</f>
        <v>0</v>
      </c>
      <c r="EL122" s="45">
        <f>SUMIFS('ATL RAW'!$J:$J,'ATL RAW'!$I:$I,'ATL GA Inventory'!$B122,'ATL RAW'!$L:$L,'ATL GA Inventory'!EL$3)+SUMIFS('ATL CR'!$J:$J,'ATL CR'!$I:$I,'ATL GA Inventory'!$B122,'ATL CR'!$L:$L,'ATL GA Inventory'!EL$3)</f>
        <v>0</v>
      </c>
      <c r="EM122" s="45">
        <f>SUMIFS('ATL RAW'!$J:$J,'ATL RAW'!$I:$I,'ATL GA Inventory'!$B122,'ATL RAW'!$L:$L,'ATL GA Inventory'!EM$3)+SUMIFS('ATL CR'!$J:$J,'ATL CR'!$I:$I,'ATL GA Inventory'!$B122,'ATL CR'!$L:$L,'ATL GA Inventory'!EM$3)</f>
        <v>0</v>
      </c>
      <c r="EN122" s="45">
        <f>SUMIFS('ATL RAW'!$J:$J,'ATL RAW'!$I:$I,'ATL GA Inventory'!$B122,'ATL RAW'!$L:$L,'ATL GA Inventory'!EN$3)+SUMIFS('ATL CR'!$J:$J,'ATL CR'!$I:$I,'ATL GA Inventory'!$B122,'ATL CR'!$L:$L,'ATL GA Inventory'!EN$3)</f>
        <v>0</v>
      </c>
      <c r="EO122" s="45">
        <f>SUMIFS('ATL RAW'!$J:$J,'ATL RAW'!$I:$I,'ATL GA Inventory'!$B122,'ATL RAW'!$L:$L,'ATL GA Inventory'!EO$3)+SUMIFS('ATL CR'!$J:$J,'ATL CR'!$I:$I,'ATL GA Inventory'!$B122,'ATL CR'!$L:$L,'ATL GA Inventory'!EO$3)</f>
        <v>0</v>
      </c>
      <c r="EP122" s="45">
        <f>SUMIFS('ATL RAW'!$J:$J,'ATL RAW'!$I:$I,'ATL GA Inventory'!$B122,'ATL RAW'!$L:$L,'ATL GA Inventory'!EP$3)+SUMIFS('ATL CR'!$J:$J,'ATL CR'!$I:$I,'ATL GA Inventory'!$B122,'ATL CR'!$L:$L,'ATL GA Inventory'!EP$3)</f>
        <v>0</v>
      </c>
      <c r="EQ122" s="45">
        <f>SUMIFS('ATL RAW'!$J:$J,'ATL RAW'!$I:$I,'ATL GA Inventory'!$B122,'ATL RAW'!$L:$L,'ATL GA Inventory'!EQ$3)+SUMIFS('ATL CR'!$J:$J,'ATL CR'!$I:$I,'ATL GA Inventory'!$B122,'ATL CR'!$L:$L,'ATL GA Inventory'!EQ$3)</f>
        <v>0</v>
      </c>
      <c r="ER122" s="45">
        <f>SUMIFS('ATL RAW'!$J:$J,'ATL RAW'!$I:$I,'ATL GA Inventory'!$B122,'ATL RAW'!$L:$L,'ATL GA Inventory'!ER$3)+SUMIFS('ATL CR'!$J:$J,'ATL CR'!$I:$I,'ATL GA Inventory'!$B122,'ATL CR'!$L:$L,'ATL GA Inventory'!ER$3)</f>
        <v>0</v>
      </c>
      <c r="ES122" s="45">
        <f>SUMIFS('ATL RAW'!$J:$J,'ATL RAW'!$I:$I,'ATL GA Inventory'!$B122,'ATL RAW'!$L:$L,'ATL GA Inventory'!ES$3)+SUMIFS('ATL CR'!$J:$J,'ATL CR'!$I:$I,'ATL GA Inventory'!$B122,'ATL CR'!$L:$L,'ATL GA Inventory'!ES$3)</f>
        <v>0</v>
      </c>
      <c r="ET122" s="45">
        <f>SUMIFS('ATL RAW'!$J:$J,'ATL RAW'!$I:$I,'ATL GA Inventory'!$B122,'ATL RAW'!$L:$L,'ATL GA Inventory'!ET$3)+SUMIFS('ATL CR'!$J:$J,'ATL CR'!$I:$I,'ATL GA Inventory'!$B122,'ATL CR'!$L:$L,'ATL GA Inventory'!ET$3)</f>
        <v>0</v>
      </c>
      <c r="EU122" s="45">
        <f>SUMIFS('ATL RAW'!$J:$J,'ATL RAW'!$I:$I,'ATL GA Inventory'!$B122,'ATL RAW'!$L:$L,'ATL GA Inventory'!EU$3)+SUMIFS('ATL CR'!$J:$J,'ATL CR'!$I:$I,'ATL GA Inventory'!$B122,'ATL CR'!$L:$L,'ATL GA Inventory'!EU$3)</f>
        <v>0</v>
      </c>
      <c r="EV122" s="45">
        <f>SUMIFS('ATL RAW'!$J:$J,'ATL RAW'!$I:$I,'ATL GA Inventory'!$B122,'ATL RAW'!$L:$L,'ATL GA Inventory'!EV$3)+SUMIFS('ATL CR'!$J:$J,'ATL CR'!$I:$I,'ATL GA Inventory'!$B122,'ATL CR'!$L:$L,'ATL GA Inventory'!EV$3)</f>
        <v>0</v>
      </c>
      <c r="EW122" s="45">
        <f>SUMIFS('ATL RAW'!$J:$J,'ATL RAW'!$I:$I,'ATL GA Inventory'!$B122,'ATL RAW'!$L:$L,'ATL GA Inventory'!EW$3)+SUMIFS('ATL CR'!$J:$J,'ATL CR'!$I:$I,'ATL GA Inventory'!$B122,'ATL CR'!$L:$L,'ATL GA Inventory'!EW$3)</f>
        <v>0</v>
      </c>
      <c r="EX122" s="45">
        <f>SUMIFS('ATL RAW'!$J:$J,'ATL RAW'!$I:$I,'ATL GA Inventory'!$B122,'ATL RAW'!$L:$L,'ATL GA Inventory'!EX$3)+SUMIFS('ATL CR'!$J:$J,'ATL CR'!$I:$I,'ATL GA Inventory'!$B122,'ATL CR'!$L:$L,'ATL GA Inventory'!EX$3)</f>
        <v>0</v>
      </c>
      <c r="EY122" s="45">
        <f>SUMIFS('ATL RAW'!$J:$J,'ATL RAW'!$I:$I,'ATL GA Inventory'!$B122,'ATL RAW'!$L:$L,'ATL GA Inventory'!EY$3)+SUMIFS('ATL CR'!$J:$J,'ATL CR'!$I:$I,'ATL GA Inventory'!$B122,'ATL CR'!$L:$L,'ATL GA Inventory'!EY$3)</f>
        <v>0</v>
      </c>
      <c r="EZ122" s="45">
        <f>SUMIFS('ATL RAW'!$J:$J,'ATL RAW'!$I:$I,'ATL GA Inventory'!$B122,'ATL RAW'!$L:$L,'ATL GA Inventory'!EZ$3)+SUMIFS('ATL CR'!$J:$J,'ATL CR'!$I:$I,'ATL GA Inventory'!$B122,'ATL CR'!$L:$L,'ATL GA Inventory'!EZ$3)</f>
        <v>0</v>
      </c>
      <c r="FA122" s="45">
        <f>SUMIFS('ATL RAW'!$J:$J,'ATL RAW'!$I:$I,'ATL GA Inventory'!$B122,'ATL RAW'!$L:$L,'ATL GA Inventory'!FA$3)+SUMIFS('ATL CR'!$J:$J,'ATL CR'!$I:$I,'ATL GA Inventory'!$B122,'ATL CR'!$L:$L,'ATL GA Inventory'!FA$3)</f>
        <v>0</v>
      </c>
      <c r="FB122" s="45">
        <f>SUMIFS('ATL RAW'!$J:$J,'ATL RAW'!$I:$I,'ATL GA Inventory'!$B122,'ATL RAW'!$L:$L,'ATL GA Inventory'!FB$3)+SUMIFS('ATL CR'!$J:$J,'ATL CR'!$I:$I,'ATL GA Inventory'!$B122,'ATL CR'!$L:$L,'ATL GA Inventory'!FB$3)</f>
        <v>0</v>
      </c>
      <c r="FC122" s="45">
        <f>SUMIFS('ATL RAW'!$J:$J,'ATL RAW'!$I:$I,'ATL GA Inventory'!$B122,'ATL RAW'!$L:$L,'ATL GA Inventory'!FC$3)+SUMIFS('ATL CR'!$J:$J,'ATL CR'!$I:$I,'ATL GA Inventory'!$B122,'ATL CR'!$L:$L,'ATL GA Inventory'!FC$3)</f>
        <v>0</v>
      </c>
      <c r="FD122" s="45">
        <f>SUMIFS('ATL RAW'!$J:$J,'ATL RAW'!$I:$I,'ATL GA Inventory'!$B122,'ATL RAW'!$L:$L,'ATL GA Inventory'!FD$3)+SUMIFS('ATL CR'!$J:$J,'ATL CR'!$I:$I,'ATL GA Inventory'!$B122,'ATL CR'!$L:$L,'ATL GA Inventory'!FD$3)</f>
        <v>0</v>
      </c>
      <c r="FE122" s="45">
        <f>SUMIFS('ATL RAW'!$J:$J,'ATL RAW'!$I:$I,'ATL GA Inventory'!$B122,'ATL RAW'!$L:$L,'ATL GA Inventory'!FE$3)+SUMIFS('ATL CR'!$J:$J,'ATL CR'!$I:$I,'ATL GA Inventory'!$B122,'ATL CR'!$L:$L,'ATL GA Inventory'!FE$3)</f>
        <v>0</v>
      </c>
      <c r="FF122" s="45">
        <f>SUMIFS('ATL RAW'!$J:$J,'ATL RAW'!$I:$I,'ATL GA Inventory'!$B122,'ATL RAW'!$L:$L,'ATL GA Inventory'!FF$3)+SUMIFS('ATL CR'!$J:$J,'ATL CR'!$I:$I,'ATL GA Inventory'!$B122,'ATL CR'!$L:$L,'ATL GA Inventory'!FF$3)</f>
        <v>0</v>
      </c>
      <c r="FG122" s="45">
        <f>SUMIFS('ATL RAW'!$J:$J,'ATL RAW'!$I:$I,'ATL GA Inventory'!$B122,'ATL RAW'!$L:$L,'ATL GA Inventory'!FG$3)+SUMIFS('ATL CR'!$J:$J,'ATL CR'!$I:$I,'ATL GA Inventory'!$B122,'ATL CR'!$L:$L,'ATL GA Inventory'!FG$3)</f>
        <v>0</v>
      </c>
      <c r="FH122" s="45">
        <f>SUMIFS('ATL RAW'!$J:$J,'ATL RAW'!$I:$I,'ATL GA Inventory'!$B122,'ATL RAW'!$L:$L,'ATL GA Inventory'!FH$3)+SUMIFS('ATL CR'!$J:$J,'ATL CR'!$I:$I,'ATL GA Inventory'!$B122,'ATL CR'!$L:$L,'ATL GA Inventory'!FH$3)</f>
        <v>0</v>
      </c>
      <c r="FI122" s="45">
        <f>SUMIFS('ATL RAW'!$J:$J,'ATL RAW'!$I:$I,'ATL GA Inventory'!$B122,'ATL RAW'!$L:$L,'ATL GA Inventory'!FI$3)+SUMIFS('ATL CR'!$J:$J,'ATL CR'!$I:$I,'ATL GA Inventory'!$B122,'ATL CR'!$L:$L,'ATL GA Inventory'!FI$3)</f>
        <v>0</v>
      </c>
      <c r="FJ122" s="45">
        <f>SUMIFS('ATL RAW'!$J:$J,'ATL RAW'!$I:$I,'ATL GA Inventory'!$B122,'ATL RAW'!$L:$L,'ATL GA Inventory'!FJ$3)+SUMIFS('ATL CR'!$J:$J,'ATL CR'!$I:$I,'ATL GA Inventory'!$B122,'ATL CR'!$L:$L,'ATL GA Inventory'!FJ$3)</f>
        <v>0</v>
      </c>
      <c r="FK122" s="45">
        <f>SUMIFS('ATL RAW'!$J:$J,'ATL RAW'!$I:$I,'ATL GA Inventory'!$B122,'ATL RAW'!$L:$L,'ATL GA Inventory'!FK$3)+SUMIFS('ATL CR'!$J:$J,'ATL CR'!$I:$I,'ATL GA Inventory'!$B122,'ATL CR'!$L:$L,'ATL GA Inventory'!FK$3)</f>
        <v>0</v>
      </c>
      <c r="FL122" s="45">
        <f>SUMIFS('ATL RAW'!$J:$J,'ATL RAW'!$I:$I,'ATL GA Inventory'!$B122,'ATL RAW'!$L:$L,'ATL GA Inventory'!FL$3)+SUMIFS('ATL CR'!$J:$J,'ATL CR'!$I:$I,'ATL GA Inventory'!$B122,'ATL CR'!$L:$L,'ATL GA Inventory'!FL$3)</f>
        <v>0</v>
      </c>
      <c r="FM122" s="45">
        <f>SUMIFS('ATL RAW'!$J:$J,'ATL RAW'!$I:$I,'ATL GA Inventory'!$B122,'ATL RAW'!$L:$L,'ATL GA Inventory'!FM$3)+SUMIFS('ATL CR'!$J:$J,'ATL CR'!$I:$I,'ATL GA Inventory'!$B122,'ATL CR'!$L:$L,'ATL GA Inventory'!FM$3)</f>
        <v>0</v>
      </c>
      <c r="FN122" s="45">
        <f>SUMIFS('ATL RAW'!$J:$J,'ATL RAW'!$I:$I,'ATL GA Inventory'!$B122,'ATL RAW'!$L:$L,'ATL GA Inventory'!FN$3)+SUMIFS('ATL CR'!$J:$J,'ATL CR'!$I:$I,'ATL GA Inventory'!$B122,'ATL CR'!$L:$L,'ATL GA Inventory'!FN$3)</f>
        <v>0</v>
      </c>
      <c r="FO122" s="45">
        <f>SUMIFS('ATL RAW'!$J:$J,'ATL RAW'!$I:$I,'ATL GA Inventory'!$B122,'ATL RAW'!$L:$L,'ATL GA Inventory'!FO$3)+SUMIFS('ATL CR'!$J:$J,'ATL CR'!$I:$I,'ATL GA Inventory'!$B122,'ATL CR'!$L:$L,'ATL GA Inventory'!FO$3)</f>
        <v>0</v>
      </c>
      <c r="FP122" s="45">
        <f>SUMIFS('ATL RAW'!$J:$J,'ATL RAW'!$I:$I,'ATL GA Inventory'!$B122,'ATL RAW'!$L:$L,'ATL GA Inventory'!FP$3)+SUMIFS('ATL CR'!$J:$J,'ATL CR'!$I:$I,'ATL GA Inventory'!$B122,'ATL CR'!$L:$L,'ATL GA Inventory'!FP$3)</f>
        <v>0</v>
      </c>
      <c r="FQ122" s="45">
        <f>SUMIFS('ATL RAW'!$J:$J,'ATL RAW'!$I:$I,'ATL GA Inventory'!$B122,'ATL RAW'!$L:$L,'ATL GA Inventory'!FQ$3)+SUMIFS('ATL CR'!$J:$J,'ATL CR'!$I:$I,'ATL GA Inventory'!$B122,'ATL CR'!$L:$L,'ATL GA Inventory'!FQ$3)</f>
        <v>0</v>
      </c>
      <c r="FR122" s="45">
        <f>SUMIFS('ATL RAW'!$J:$J,'ATL RAW'!$I:$I,'ATL GA Inventory'!$B122,'ATL RAW'!$L:$L,'ATL GA Inventory'!FR$3)+SUMIFS('ATL CR'!$J:$J,'ATL CR'!$I:$I,'ATL GA Inventory'!$B122,'ATL CR'!$L:$L,'ATL GA Inventory'!FR$3)</f>
        <v>0</v>
      </c>
      <c r="FS122" s="45">
        <f>SUMIFS('ATL RAW'!$J:$J,'ATL RAW'!$I:$I,'ATL GA Inventory'!$B122,'ATL RAW'!$L:$L,'ATL GA Inventory'!FS$3)+SUMIFS('ATL CR'!$J:$J,'ATL CR'!$I:$I,'ATL GA Inventory'!$B122,'ATL CR'!$L:$L,'ATL GA Inventory'!FS$3)</f>
        <v>0</v>
      </c>
      <c r="FT122" s="45">
        <f>SUMIFS('ATL RAW'!$J:$J,'ATL RAW'!$I:$I,'ATL GA Inventory'!$B122,'ATL RAW'!$L:$L,'ATL GA Inventory'!FT$3)+SUMIFS('ATL CR'!$J:$J,'ATL CR'!$I:$I,'ATL GA Inventory'!$B122,'ATL CR'!$L:$L,'ATL GA Inventory'!FT$3)</f>
        <v>0</v>
      </c>
      <c r="FU122" s="45">
        <f>SUMIFS('ATL RAW'!$J:$J,'ATL RAW'!$I:$I,'ATL GA Inventory'!$B122,'ATL RAW'!$L:$L,'ATL GA Inventory'!FU$3)+SUMIFS('ATL CR'!$J:$J,'ATL CR'!$I:$I,'ATL GA Inventory'!$B122,'ATL CR'!$L:$L,'ATL GA Inventory'!FU$3)</f>
        <v>0</v>
      </c>
      <c r="FV122" s="45">
        <f>SUMIFS('ATL RAW'!$J:$J,'ATL RAW'!$I:$I,'ATL GA Inventory'!$B122,'ATL RAW'!$L:$L,'ATL GA Inventory'!FV$3)+SUMIFS('ATL CR'!$J:$J,'ATL CR'!$I:$I,'ATL GA Inventory'!$B122,'ATL CR'!$L:$L,'ATL GA Inventory'!FV$3)</f>
        <v>0</v>
      </c>
      <c r="FW122" s="45">
        <f>SUMIFS('ATL RAW'!$J:$J,'ATL RAW'!$I:$I,'ATL GA Inventory'!$B122,'ATL RAW'!$L:$L,'ATL GA Inventory'!FW$3)+SUMIFS('ATL CR'!$J:$J,'ATL CR'!$I:$I,'ATL GA Inventory'!$B122,'ATL CR'!$L:$L,'ATL GA Inventory'!FW$3)</f>
        <v>0</v>
      </c>
      <c r="FX122" s="45">
        <f>SUMIFS('ATL RAW'!$J:$J,'ATL RAW'!$I:$I,'ATL GA Inventory'!$B122,'ATL RAW'!$L:$L,'ATL GA Inventory'!FX$3)+SUMIFS('ATL CR'!$J:$J,'ATL CR'!$I:$I,'ATL GA Inventory'!$B122,'ATL CR'!$L:$L,'ATL GA Inventory'!FX$3)</f>
        <v>0</v>
      </c>
      <c r="FY122" s="45">
        <f>SUMIFS('ATL RAW'!$J:$J,'ATL RAW'!$I:$I,'ATL GA Inventory'!$B122,'ATL RAW'!$L:$L,'ATL GA Inventory'!FY$3)+SUMIFS('ATL CR'!$J:$J,'ATL CR'!$I:$I,'ATL GA Inventory'!$B122,'ATL CR'!$L:$L,'ATL GA Inventory'!FY$3)</f>
        <v>0</v>
      </c>
      <c r="FZ122" s="45">
        <f>SUMIFS('ATL RAW'!$J:$J,'ATL RAW'!$I:$I,'ATL GA Inventory'!$B122,'ATL RAW'!$L:$L,'ATL GA Inventory'!FZ$3)+SUMIFS('ATL CR'!$J:$J,'ATL CR'!$I:$I,'ATL GA Inventory'!$B122,'ATL CR'!$L:$L,'ATL GA Inventory'!FZ$3)</f>
        <v>0</v>
      </c>
      <c r="GA122" s="45">
        <f>SUMIFS('ATL RAW'!$J:$J,'ATL RAW'!$I:$I,'ATL GA Inventory'!$B122,'ATL RAW'!$L:$L,'ATL GA Inventory'!GA$3)+SUMIFS('ATL CR'!$J:$J,'ATL CR'!$I:$I,'ATL GA Inventory'!$B122,'ATL CR'!$L:$L,'ATL GA Inventory'!GA$3)</f>
        <v>0</v>
      </c>
      <c r="GB122" s="45">
        <f>SUMIFS('ATL RAW'!$J:$J,'ATL RAW'!$I:$I,'ATL GA Inventory'!$B122,'ATL RAW'!$L:$L,'ATL GA Inventory'!GB$3)+SUMIFS('ATL CR'!$J:$J,'ATL CR'!$I:$I,'ATL GA Inventory'!$B122,'ATL CR'!$L:$L,'ATL GA Inventory'!GB$3)</f>
        <v>0</v>
      </c>
      <c r="GC122" s="45">
        <f>SUMIFS('ATL RAW'!$J:$J,'ATL RAW'!$I:$I,'ATL GA Inventory'!$B122,'ATL RAW'!$L:$L,'ATL GA Inventory'!GC$3)+SUMIFS('ATL CR'!$J:$J,'ATL CR'!$I:$I,'ATL GA Inventory'!$B122,'ATL CR'!$L:$L,'ATL GA Inventory'!GC$3)</f>
        <v>0</v>
      </c>
      <c r="GD122" s="45">
        <f>SUMIFS('ATL RAW'!$J:$J,'ATL RAW'!$I:$I,'ATL GA Inventory'!$B122,'ATL RAW'!$L:$L,'ATL GA Inventory'!GD$3)+SUMIFS('ATL CR'!$J:$J,'ATL CR'!$I:$I,'ATL GA Inventory'!$B122,'ATL CR'!$L:$L,'ATL GA Inventory'!GD$3)</f>
        <v>0</v>
      </c>
      <c r="GE122" s="45">
        <f>SUMIFS('ATL RAW'!$J:$J,'ATL RAW'!$I:$I,'ATL GA Inventory'!$B122,'ATL RAW'!$L:$L,'ATL GA Inventory'!GE$3)+SUMIFS('ATL CR'!$J:$J,'ATL CR'!$I:$I,'ATL GA Inventory'!$B122,'ATL CR'!$L:$L,'ATL GA Inventory'!GE$3)</f>
        <v>0</v>
      </c>
      <c r="GF122" s="45">
        <f>SUMIFS('ATL RAW'!$J:$J,'ATL RAW'!$I:$I,'ATL GA Inventory'!$B122,'ATL RAW'!$L:$L,'ATL GA Inventory'!GF$3)+SUMIFS('ATL CR'!$J:$J,'ATL CR'!$I:$I,'ATL GA Inventory'!$B122,'ATL CR'!$L:$L,'ATL GA Inventory'!GF$3)</f>
        <v>0</v>
      </c>
      <c r="GG122" s="45">
        <f>SUMIFS('ATL RAW'!$J:$J,'ATL RAW'!$I:$I,'ATL GA Inventory'!$B122,'ATL RAW'!$L:$L,'ATL GA Inventory'!GG$3)+SUMIFS('ATL CR'!$J:$J,'ATL CR'!$I:$I,'ATL GA Inventory'!$B122,'ATL CR'!$L:$L,'ATL GA Inventory'!GG$3)</f>
        <v>0</v>
      </c>
      <c r="GH122" s="45">
        <f>SUMIFS('ATL RAW'!$J:$J,'ATL RAW'!$I:$I,'ATL GA Inventory'!$B122,'ATL RAW'!$L:$L,'ATL GA Inventory'!GH$3)+SUMIFS('ATL CR'!$J:$J,'ATL CR'!$I:$I,'ATL GA Inventory'!$B122,'ATL CR'!$L:$L,'ATL GA Inventory'!GH$3)</f>
        <v>0</v>
      </c>
      <c r="GI122" s="45">
        <f>SUMIFS('ATL RAW'!$J:$J,'ATL RAW'!$I:$I,'ATL GA Inventory'!$B122,'ATL RAW'!$L:$L,'ATL GA Inventory'!GI$3)+SUMIFS('ATL CR'!$J:$J,'ATL CR'!$I:$I,'ATL GA Inventory'!$B122,'ATL CR'!$L:$L,'ATL GA Inventory'!GI$3)</f>
        <v>0</v>
      </c>
      <c r="GJ122" s="45">
        <f>SUMIFS('ATL RAW'!$J:$J,'ATL RAW'!$I:$I,'ATL GA Inventory'!$B122,'ATL RAW'!$L:$L,'ATL GA Inventory'!GJ$3)+SUMIFS('ATL CR'!$J:$J,'ATL CR'!$I:$I,'ATL GA Inventory'!$B122,'ATL CR'!$L:$L,'ATL GA Inventory'!GJ$3)</f>
        <v>0</v>
      </c>
      <c r="GK122" s="45">
        <f>SUMIFS('ATL RAW'!$J:$J,'ATL RAW'!$I:$I,'ATL GA Inventory'!$B122,'ATL RAW'!$L:$L,'ATL GA Inventory'!GK$3)+SUMIFS('ATL CR'!$J:$J,'ATL CR'!$I:$I,'ATL GA Inventory'!$B122,'ATL CR'!$L:$L,'ATL GA Inventory'!GK$3)</f>
        <v>0</v>
      </c>
      <c r="GL122" s="45">
        <f>SUMIFS('ATL RAW'!$J:$J,'ATL RAW'!$I:$I,'ATL GA Inventory'!$B122,'ATL RAW'!$L:$L,'ATL GA Inventory'!GL$3)+SUMIFS('ATL CR'!$J:$J,'ATL CR'!$I:$I,'ATL GA Inventory'!$B122,'ATL CR'!$L:$L,'ATL GA Inventory'!GL$3)</f>
        <v>0</v>
      </c>
      <c r="GM122" s="45">
        <f>SUMIFS('ATL RAW'!$J:$J,'ATL RAW'!$I:$I,'ATL GA Inventory'!$B122,'ATL RAW'!$L:$L,'ATL GA Inventory'!GM$3)+SUMIFS('ATL CR'!$J:$J,'ATL CR'!$I:$I,'ATL GA Inventory'!$B122,'ATL CR'!$L:$L,'ATL GA Inventory'!GM$3)</f>
        <v>0</v>
      </c>
      <c r="GN122" s="45">
        <f>SUMIFS('ATL RAW'!$J:$J,'ATL RAW'!$I:$I,'ATL GA Inventory'!$B122,'ATL RAW'!$L:$L,'ATL GA Inventory'!GN$3)+SUMIFS('ATL CR'!$J:$J,'ATL CR'!$I:$I,'ATL GA Inventory'!$B122,'ATL CR'!$L:$L,'ATL GA Inventory'!GN$3)</f>
        <v>0</v>
      </c>
      <c r="GO122" s="45">
        <f>SUMIFS('ATL RAW'!$J:$J,'ATL RAW'!$I:$I,'ATL GA Inventory'!$B122,'ATL RAW'!$L:$L,'ATL GA Inventory'!GO$3)+SUMIFS('ATL CR'!$J:$J,'ATL CR'!$I:$I,'ATL GA Inventory'!$B122,'ATL CR'!$L:$L,'ATL GA Inventory'!GO$3)</f>
        <v>0</v>
      </c>
      <c r="GP122" s="45">
        <f>SUMIFS('ATL RAW'!$J:$J,'ATL RAW'!$I:$I,'ATL GA Inventory'!$B122,'ATL RAW'!$L:$L,'ATL GA Inventory'!GP$3)+SUMIFS('ATL CR'!$J:$J,'ATL CR'!$I:$I,'ATL GA Inventory'!$B122,'ATL CR'!$L:$L,'ATL GA Inventory'!GP$3)</f>
        <v>0</v>
      </c>
      <c r="GQ122" s="45">
        <f>SUMIFS('ATL RAW'!$J:$J,'ATL RAW'!$I:$I,'ATL GA Inventory'!$B122,'ATL RAW'!$L:$L,'ATL GA Inventory'!GQ$3)+SUMIFS('ATL CR'!$J:$J,'ATL CR'!$I:$I,'ATL GA Inventory'!$B122,'ATL CR'!$L:$L,'ATL GA Inventory'!GQ$3)</f>
        <v>0</v>
      </c>
      <c r="GR122" s="45">
        <f>SUMIFS('ATL RAW'!$J:$J,'ATL RAW'!$I:$I,'ATL GA Inventory'!$B122,'ATL RAW'!$L:$L,'ATL GA Inventory'!GR$3)+SUMIFS('ATL CR'!$J:$J,'ATL CR'!$I:$I,'ATL GA Inventory'!$B122,'ATL CR'!$L:$L,'ATL GA Inventory'!GR$3)</f>
        <v>0</v>
      </c>
      <c r="GS122" s="45">
        <f>SUMIFS('ATL RAW'!$J:$J,'ATL RAW'!$I:$I,'ATL GA Inventory'!$B122,'ATL RAW'!$L:$L,'ATL GA Inventory'!GS$3)+SUMIFS('ATL CR'!$J:$J,'ATL CR'!$I:$I,'ATL GA Inventory'!$B122,'ATL CR'!$L:$L,'ATL GA Inventory'!GS$3)</f>
        <v>0</v>
      </c>
      <c r="GT122" s="45">
        <f>SUMIFS('ATL RAW'!$J:$J,'ATL RAW'!$I:$I,'ATL GA Inventory'!$B122,'ATL RAW'!$L:$L,'ATL GA Inventory'!GT$3)+SUMIFS('ATL CR'!$J:$J,'ATL CR'!$I:$I,'ATL GA Inventory'!$B122,'ATL CR'!$L:$L,'ATL GA Inventory'!GT$3)</f>
        <v>0</v>
      </c>
      <c r="GU122" s="45">
        <f>SUMIFS('ATL RAW'!$J:$J,'ATL RAW'!$I:$I,'ATL GA Inventory'!$B122,'ATL RAW'!$L:$L,'ATL GA Inventory'!GU$3)+SUMIFS('ATL CR'!$J:$J,'ATL CR'!$I:$I,'ATL GA Inventory'!$B122,'ATL CR'!$L:$L,'ATL GA Inventory'!GU$3)</f>
        <v>0</v>
      </c>
      <c r="GV122" s="45">
        <f>SUMIFS('ATL RAW'!$J:$J,'ATL RAW'!$I:$I,'ATL GA Inventory'!$B122,'ATL RAW'!$L:$L,'ATL GA Inventory'!GV$3)+SUMIFS('ATL CR'!$J:$J,'ATL CR'!$I:$I,'ATL GA Inventory'!$B122,'ATL CR'!$L:$L,'ATL GA Inventory'!GV$3)</f>
        <v>0</v>
      </c>
      <c r="GW122" s="45">
        <f>SUMIFS('ATL RAW'!$J:$J,'ATL RAW'!$I:$I,'ATL GA Inventory'!$B122,'ATL RAW'!$L:$L,'ATL GA Inventory'!GW$3)+SUMIFS('ATL CR'!$J:$J,'ATL CR'!$I:$I,'ATL GA Inventory'!$B122,'ATL CR'!$L:$L,'ATL GA Inventory'!GW$3)</f>
        <v>0</v>
      </c>
      <c r="GX122" s="45">
        <f>SUMIFS('ATL RAW'!$J:$J,'ATL RAW'!$I:$I,'ATL GA Inventory'!$B122,'ATL RAW'!$L:$L,'ATL GA Inventory'!GX$3)+SUMIFS('ATL CR'!$J:$J,'ATL CR'!$I:$I,'ATL GA Inventory'!$B122,'ATL CR'!$L:$L,'ATL GA Inventory'!GX$3)</f>
        <v>0</v>
      </c>
      <c r="GY122" s="45">
        <f>SUMIFS('ATL RAW'!$J:$J,'ATL RAW'!$I:$I,'ATL GA Inventory'!$B122,'ATL RAW'!$L:$L,'ATL GA Inventory'!GY$3)+SUMIFS('ATL CR'!$J:$J,'ATL CR'!$I:$I,'ATL GA Inventory'!$B122,'ATL CR'!$L:$L,'ATL GA Inventory'!GY$3)</f>
        <v>0</v>
      </c>
    </row>
    <row r="123" spans="1:207">
      <c r="A123" s="43" t="s">
        <v>8123</v>
      </c>
      <c r="B123" s="43">
        <f t="shared" si="14"/>
        <v>46206130</v>
      </c>
      <c r="C123" s="43" t="str">
        <f t="shared" si="14"/>
        <v>Q.PEAK DUO BLK G6P+</v>
      </c>
      <c r="D123" s="44" t="str">
        <f t="shared" si="14"/>
        <v>350</v>
      </c>
      <c r="E123" s="45">
        <f>SUMIFS('ATL RAW'!$J:$J,'ATL RAW'!$I:$I,'ATL GA Inventory'!$B123,'ATL RAW'!$L:$L,'ATL GA Inventory'!E$3)+SUMIFS('ATL CR'!$J:$J,'ATL CR'!$I:$I,'ATL GA Inventory'!$B123,'ATL CR'!$L:$L,'ATL GA Inventory'!E$3)</f>
        <v>0</v>
      </c>
      <c r="F123" s="45">
        <f>SUMIFS('ATL RAW'!$J:$J,'ATL RAW'!$I:$I,'ATL GA Inventory'!$B123,'ATL RAW'!$L:$L,'ATL GA Inventory'!F$3)+SUMIFS('ATL CR'!$J:$J,'ATL CR'!$I:$I,'ATL GA Inventory'!$B123,'ATL CR'!$L:$L,'ATL GA Inventory'!F$3)</f>
        <v>0</v>
      </c>
      <c r="G123" s="45">
        <f>SUMIFS('ATL RAW'!$J:$J,'ATL RAW'!$I:$I,'ATL GA Inventory'!$B123,'ATL RAW'!$L:$L,'ATL GA Inventory'!G$3)+SUMIFS('ATL CR'!$J:$J,'ATL CR'!$I:$I,'ATL GA Inventory'!$B123,'ATL CR'!$L:$L,'ATL GA Inventory'!G$3)</f>
        <v>0</v>
      </c>
      <c r="H123" s="45">
        <f>SUMIFS('ATL RAW'!$J:$J,'ATL RAW'!$I:$I,'ATL GA Inventory'!$B123,'ATL RAW'!$L:$L,'ATL GA Inventory'!H$3)+SUMIFS('ATL CR'!$J:$J,'ATL CR'!$I:$I,'ATL GA Inventory'!$B123,'ATL CR'!$L:$L,'ATL GA Inventory'!H$3)</f>
        <v>0</v>
      </c>
      <c r="I123" s="45">
        <f>SUMIFS('ATL RAW'!$J:$J,'ATL RAW'!$I:$I,'ATL GA Inventory'!$B123,'ATL RAW'!$L:$L,'ATL GA Inventory'!I$3)+SUMIFS('ATL CR'!$J:$J,'ATL CR'!$I:$I,'ATL GA Inventory'!$B123,'ATL CR'!$L:$L,'ATL GA Inventory'!I$3)</f>
        <v>0</v>
      </c>
      <c r="J123" s="45">
        <f>SUMIFS('ATL RAW'!$J:$J,'ATL RAW'!$I:$I,'ATL GA Inventory'!$B123,'ATL RAW'!$L:$L,'ATL GA Inventory'!J$3)+SUMIFS('ATL CR'!$J:$J,'ATL CR'!$I:$I,'ATL GA Inventory'!$B123,'ATL CR'!$L:$L,'ATL GA Inventory'!J$3)</f>
        <v>0</v>
      </c>
      <c r="K123" s="45">
        <f>SUMIFS('ATL RAW'!$J:$J,'ATL RAW'!$I:$I,'ATL GA Inventory'!$B123,'ATL RAW'!$L:$L,'ATL GA Inventory'!K$3)+SUMIFS('ATL CR'!$J:$J,'ATL CR'!$I:$I,'ATL GA Inventory'!$B123,'ATL CR'!$L:$L,'ATL GA Inventory'!K$3)</f>
        <v>0</v>
      </c>
      <c r="L123" s="45">
        <f>SUMIFS('ATL RAW'!$J:$J,'ATL RAW'!$I:$I,'ATL GA Inventory'!$B123,'ATL RAW'!$L:$L,'ATL GA Inventory'!L$3)+SUMIFS('ATL CR'!$J:$J,'ATL CR'!$I:$I,'ATL GA Inventory'!$B123,'ATL CR'!$L:$L,'ATL GA Inventory'!L$3)</f>
        <v>0</v>
      </c>
      <c r="M123" s="45">
        <f>SUMIFS('ATL RAW'!$J:$J,'ATL RAW'!$I:$I,'ATL GA Inventory'!$B123,'ATL RAW'!$L:$L,'ATL GA Inventory'!M$3)+SUMIFS('ATL CR'!$J:$J,'ATL CR'!$I:$I,'ATL GA Inventory'!$B123,'ATL CR'!$L:$L,'ATL GA Inventory'!M$3)</f>
        <v>0</v>
      </c>
      <c r="N123" s="45">
        <f>SUMIFS('ATL RAW'!$J:$J,'ATL RAW'!$I:$I,'ATL GA Inventory'!$B123,'ATL RAW'!$L:$L,'ATL GA Inventory'!N$3)+SUMIFS('ATL CR'!$J:$J,'ATL CR'!$I:$I,'ATL GA Inventory'!$B123,'ATL CR'!$L:$L,'ATL GA Inventory'!N$3)</f>
        <v>0</v>
      </c>
      <c r="O123" s="45">
        <f>SUMIFS('ATL RAW'!$J:$J,'ATL RAW'!$I:$I,'ATL GA Inventory'!$B123,'ATL RAW'!$L:$L,'ATL GA Inventory'!O$3)+SUMIFS('ATL CR'!$J:$J,'ATL CR'!$I:$I,'ATL GA Inventory'!$B123,'ATL CR'!$L:$L,'ATL GA Inventory'!O$3)</f>
        <v>0</v>
      </c>
      <c r="P123" s="45">
        <f>SUMIFS('ATL RAW'!$J:$J,'ATL RAW'!$I:$I,'ATL GA Inventory'!$B123,'ATL RAW'!$L:$L,'ATL GA Inventory'!P$3)+SUMIFS('ATL CR'!$J:$J,'ATL CR'!$I:$I,'ATL GA Inventory'!$B123,'ATL CR'!$L:$L,'ATL GA Inventory'!P$3)</f>
        <v>0</v>
      </c>
      <c r="Q123" s="45">
        <f>SUMIFS('ATL RAW'!$J:$J,'ATL RAW'!$I:$I,'ATL GA Inventory'!$B123,'ATL RAW'!$L:$L,'ATL GA Inventory'!Q$3)+SUMIFS('ATL CR'!$J:$J,'ATL CR'!$I:$I,'ATL GA Inventory'!$B123,'ATL CR'!$L:$L,'ATL GA Inventory'!Q$3)</f>
        <v>0</v>
      </c>
      <c r="R123" s="45">
        <f>SUMIFS('ATL RAW'!$J:$J,'ATL RAW'!$I:$I,'ATL GA Inventory'!$B123,'ATL RAW'!$L:$L,'ATL GA Inventory'!R$3)+SUMIFS('ATL CR'!$J:$J,'ATL CR'!$I:$I,'ATL GA Inventory'!$B123,'ATL CR'!$L:$L,'ATL GA Inventory'!R$3)</f>
        <v>0</v>
      </c>
      <c r="S123" s="45">
        <f>SUMIFS('ATL RAW'!$J:$J,'ATL RAW'!$I:$I,'ATL GA Inventory'!$B123,'ATL RAW'!$L:$L,'ATL GA Inventory'!S$3)+SUMIFS('ATL CR'!$J:$J,'ATL CR'!$I:$I,'ATL GA Inventory'!$B123,'ATL CR'!$L:$L,'ATL GA Inventory'!S$3)</f>
        <v>0</v>
      </c>
      <c r="T123" s="45">
        <f>SUMIFS('ATL RAW'!$J:$J,'ATL RAW'!$I:$I,'ATL GA Inventory'!$B123,'ATL RAW'!$L:$L,'ATL GA Inventory'!T$3)+SUMIFS('ATL CR'!$J:$J,'ATL CR'!$I:$I,'ATL GA Inventory'!$B123,'ATL CR'!$L:$L,'ATL GA Inventory'!T$3)</f>
        <v>0</v>
      </c>
      <c r="U123" s="45">
        <f>SUMIFS('ATL RAW'!$J:$J,'ATL RAW'!$I:$I,'ATL GA Inventory'!$B123,'ATL RAW'!$L:$L,'ATL GA Inventory'!U$3)+SUMIFS('ATL CR'!$J:$J,'ATL CR'!$I:$I,'ATL GA Inventory'!$B123,'ATL CR'!$L:$L,'ATL GA Inventory'!U$3)</f>
        <v>0</v>
      </c>
      <c r="V123" s="45">
        <f>SUMIFS('ATL RAW'!$J:$J,'ATL RAW'!$I:$I,'ATL GA Inventory'!$B123,'ATL RAW'!$L:$L,'ATL GA Inventory'!V$3)+SUMIFS('ATL CR'!$J:$J,'ATL CR'!$I:$I,'ATL GA Inventory'!$B123,'ATL CR'!$L:$L,'ATL GA Inventory'!V$3)</f>
        <v>0</v>
      </c>
      <c r="W123" s="45">
        <f>SUMIFS('ATL RAW'!$J:$J,'ATL RAW'!$I:$I,'ATL GA Inventory'!$B123,'ATL RAW'!$L:$L,'ATL GA Inventory'!W$3)+SUMIFS('ATL CR'!$J:$J,'ATL CR'!$I:$I,'ATL GA Inventory'!$B123,'ATL CR'!$L:$L,'ATL GA Inventory'!W$3)</f>
        <v>0</v>
      </c>
      <c r="X123" s="45">
        <f>SUMIFS('ATL RAW'!$J:$J,'ATL RAW'!$I:$I,'ATL GA Inventory'!$B123,'ATL RAW'!$L:$L,'ATL GA Inventory'!X$3)+SUMIFS('ATL CR'!$J:$J,'ATL CR'!$I:$I,'ATL GA Inventory'!$B123,'ATL CR'!$L:$L,'ATL GA Inventory'!X$3)</f>
        <v>0</v>
      </c>
      <c r="Y123" s="45">
        <f>SUMIFS('ATL RAW'!$J:$J,'ATL RAW'!$I:$I,'ATL GA Inventory'!$B123,'ATL RAW'!$L:$L,'ATL GA Inventory'!Y$3)+SUMIFS('ATL CR'!$J:$J,'ATL CR'!$I:$I,'ATL GA Inventory'!$B123,'ATL CR'!$L:$L,'ATL GA Inventory'!Y$3)</f>
        <v>0</v>
      </c>
      <c r="Z123" s="45">
        <f>SUMIFS('ATL RAW'!$J:$J,'ATL RAW'!$I:$I,'ATL GA Inventory'!$B123,'ATL RAW'!$L:$L,'ATL GA Inventory'!Z$3)+SUMIFS('ATL CR'!$J:$J,'ATL CR'!$I:$I,'ATL GA Inventory'!$B123,'ATL CR'!$L:$L,'ATL GA Inventory'!Z$3)</f>
        <v>0</v>
      </c>
      <c r="AA123" s="45">
        <f>SUMIFS('ATL RAW'!$J:$J,'ATL RAW'!$I:$I,'ATL GA Inventory'!$B123,'ATL RAW'!$L:$L,'ATL GA Inventory'!AA$3)+SUMIFS('ATL CR'!$J:$J,'ATL CR'!$I:$I,'ATL GA Inventory'!$B123,'ATL CR'!$L:$L,'ATL GA Inventory'!AA$3)</f>
        <v>0</v>
      </c>
      <c r="AB123" s="45">
        <f>SUMIFS('ATL RAW'!$J:$J,'ATL RAW'!$I:$I,'ATL GA Inventory'!$B123,'ATL RAW'!$L:$L,'ATL GA Inventory'!AB$3)+SUMIFS('ATL CR'!$J:$J,'ATL CR'!$I:$I,'ATL GA Inventory'!$B123,'ATL CR'!$L:$L,'ATL GA Inventory'!AB$3)</f>
        <v>0</v>
      </c>
      <c r="AC123" s="45">
        <f>SUMIFS('ATL RAW'!$J:$J,'ATL RAW'!$I:$I,'ATL GA Inventory'!$B123,'ATL RAW'!$L:$L,'ATL GA Inventory'!AC$3)+SUMIFS('ATL CR'!$J:$J,'ATL CR'!$I:$I,'ATL GA Inventory'!$B123,'ATL CR'!$L:$L,'ATL GA Inventory'!AC$3)</f>
        <v>0</v>
      </c>
      <c r="AD123" s="45">
        <f>SUMIFS('ATL RAW'!$J:$J,'ATL RAW'!$I:$I,'ATL GA Inventory'!$B123,'ATL RAW'!$L:$L,'ATL GA Inventory'!AD$3)+SUMIFS('ATL CR'!$J:$J,'ATL CR'!$I:$I,'ATL GA Inventory'!$B123,'ATL CR'!$L:$L,'ATL GA Inventory'!AD$3)</f>
        <v>0</v>
      </c>
      <c r="AE123" s="45">
        <f>SUMIFS('ATL RAW'!$J:$J,'ATL RAW'!$I:$I,'ATL GA Inventory'!$B123,'ATL RAW'!$L:$L,'ATL GA Inventory'!AE$3)+SUMIFS('ATL CR'!$J:$J,'ATL CR'!$I:$I,'ATL GA Inventory'!$B123,'ATL CR'!$L:$L,'ATL GA Inventory'!AE$3)</f>
        <v>0</v>
      </c>
      <c r="AF123" s="45">
        <f>SUMIFS('ATL RAW'!$J:$J,'ATL RAW'!$I:$I,'ATL GA Inventory'!$B123,'ATL RAW'!$L:$L,'ATL GA Inventory'!AF$3)+SUMIFS('ATL CR'!$J:$J,'ATL CR'!$I:$I,'ATL GA Inventory'!$B123,'ATL CR'!$L:$L,'ATL GA Inventory'!AF$3)</f>
        <v>0</v>
      </c>
      <c r="AG123" s="45">
        <f>SUMIFS('ATL RAW'!$J:$J,'ATL RAW'!$I:$I,'ATL GA Inventory'!$B123,'ATL RAW'!$L:$L,'ATL GA Inventory'!AG$3)+SUMIFS('ATL CR'!$J:$J,'ATL CR'!$I:$I,'ATL GA Inventory'!$B123,'ATL CR'!$L:$L,'ATL GA Inventory'!AG$3)</f>
        <v>0</v>
      </c>
      <c r="AH123" s="45">
        <f>SUMIFS('ATL RAW'!$J:$J,'ATL RAW'!$I:$I,'ATL GA Inventory'!$B123,'ATL RAW'!$L:$L,'ATL GA Inventory'!AH$3)+SUMIFS('ATL CR'!$J:$J,'ATL CR'!$I:$I,'ATL GA Inventory'!$B123,'ATL CR'!$L:$L,'ATL GA Inventory'!AH$3)</f>
        <v>0</v>
      </c>
      <c r="AI123" s="45">
        <f>SUMIFS('ATL RAW'!$J:$J,'ATL RAW'!$I:$I,'ATL GA Inventory'!$B123,'ATL RAW'!$L:$L,'ATL GA Inventory'!AI$3)+SUMIFS('ATL CR'!$J:$J,'ATL CR'!$I:$I,'ATL GA Inventory'!$B123,'ATL CR'!$L:$L,'ATL GA Inventory'!AI$3)</f>
        <v>0</v>
      </c>
      <c r="AJ123" s="45">
        <f>SUMIFS('ATL RAW'!$J:$J,'ATL RAW'!$I:$I,'ATL GA Inventory'!$B123,'ATL RAW'!$L:$L,'ATL GA Inventory'!AJ$3)+SUMIFS('ATL CR'!$J:$J,'ATL CR'!$I:$I,'ATL GA Inventory'!$B123,'ATL CR'!$L:$L,'ATL GA Inventory'!AJ$3)</f>
        <v>0</v>
      </c>
      <c r="AK123" s="45">
        <f>SUMIFS('ATL RAW'!$J:$J,'ATL RAW'!$I:$I,'ATL GA Inventory'!$B123,'ATL RAW'!$L:$L,'ATL GA Inventory'!AK$3)+SUMIFS('ATL CR'!$J:$J,'ATL CR'!$I:$I,'ATL GA Inventory'!$B123,'ATL CR'!$L:$L,'ATL GA Inventory'!AK$3)</f>
        <v>0</v>
      </c>
      <c r="AL123" s="45">
        <f>SUMIFS('ATL RAW'!$J:$J,'ATL RAW'!$I:$I,'ATL GA Inventory'!$B123,'ATL RAW'!$L:$L,'ATL GA Inventory'!AL$3)+SUMIFS('ATL CR'!$J:$J,'ATL CR'!$I:$I,'ATL GA Inventory'!$B123,'ATL CR'!$L:$L,'ATL GA Inventory'!AL$3)</f>
        <v>0</v>
      </c>
      <c r="AM123" s="45">
        <f>SUMIFS('ATL RAW'!$J:$J,'ATL RAW'!$I:$I,'ATL GA Inventory'!$B123,'ATL RAW'!$L:$L,'ATL GA Inventory'!AM$3)+SUMIFS('ATL CR'!$J:$J,'ATL CR'!$I:$I,'ATL GA Inventory'!$B123,'ATL CR'!$L:$L,'ATL GA Inventory'!AM$3)</f>
        <v>0</v>
      </c>
      <c r="AN123" s="45">
        <f>SUMIFS('ATL RAW'!$J:$J,'ATL RAW'!$I:$I,'ATL GA Inventory'!$B123,'ATL RAW'!$L:$L,'ATL GA Inventory'!AN$3)+SUMIFS('ATL CR'!$J:$J,'ATL CR'!$I:$I,'ATL GA Inventory'!$B123,'ATL CR'!$L:$L,'ATL GA Inventory'!AN$3)</f>
        <v>0</v>
      </c>
      <c r="AO123" s="45">
        <f>SUMIFS('ATL RAW'!$J:$J,'ATL RAW'!$I:$I,'ATL GA Inventory'!$B123,'ATL RAW'!$L:$L,'ATL GA Inventory'!AO$3)+SUMIFS('ATL CR'!$J:$J,'ATL CR'!$I:$I,'ATL GA Inventory'!$B123,'ATL CR'!$L:$L,'ATL GA Inventory'!AO$3)</f>
        <v>0</v>
      </c>
      <c r="AP123" s="45">
        <f>SUMIFS('ATL RAW'!$J:$J,'ATL RAW'!$I:$I,'ATL GA Inventory'!$B123,'ATL RAW'!$L:$L,'ATL GA Inventory'!AP$3)+SUMIFS('ATL CR'!$J:$J,'ATL CR'!$I:$I,'ATL GA Inventory'!$B123,'ATL CR'!$L:$L,'ATL GA Inventory'!AP$3)</f>
        <v>0</v>
      </c>
      <c r="AQ123" s="45">
        <f>SUMIFS('ATL RAW'!$J:$J,'ATL RAW'!$I:$I,'ATL GA Inventory'!$B123,'ATL RAW'!$L:$L,'ATL GA Inventory'!AQ$3)+SUMIFS('ATL CR'!$J:$J,'ATL CR'!$I:$I,'ATL GA Inventory'!$B123,'ATL CR'!$L:$L,'ATL GA Inventory'!AQ$3)</f>
        <v>0</v>
      </c>
      <c r="AR123" s="45">
        <f>SUMIFS('ATL RAW'!$J:$J,'ATL RAW'!$I:$I,'ATL GA Inventory'!$B123,'ATL RAW'!$L:$L,'ATL GA Inventory'!AR$3)+SUMIFS('ATL CR'!$J:$J,'ATL CR'!$I:$I,'ATL GA Inventory'!$B123,'ATL CR'!$L:$L,'ATL GA Inventory'!AR$3)</f>
        <v>0</v>
      </c>
      <c r="AS123" s="45">
        <f>SUMIFS('ATL RAW'!$J:$J,'ATL RAW'!$I:$I,'ATL GA Inventory'!$B123,'ATL RAW'!$L:$L,'ATL GA Inventory'!AS$3)+SUMIFS('ATL CR'!$J:$J,'ATL CR'!$I:$I,'ATL GA Inventory'!$B123,'ATL CR'!$L:$L,'ATL GA Inventory'!AS$3)</f>
        <v>0</v>
      </c>
      <c r="AT123" s="45">
        <f>SUMIFS('ATL RAW'!$J:$J,'ATL RAW'!$I:$I,'ATL GA Inventory'!$B123,'ATL RAW'!$L:$L,'ATL GA Inventory'!AT$3)+SUMIFS('ATL CR'!$J:$J,'ATL CR'!$I:$I,'ATL GA Inventory'!$B123,'ATL CR'!$L:$L,'ATL GA Inventory'!AT$3)</f>
        <v>0</v>
      </c>
      <c r="AU123" s="45">
        <f>SUMIFS('ATL RAW'!$J:$J,'ATL RAW'!$I:$I,'ATL GA Inventory'!$B123,'ATL RAW'!$L:$L,'ATL GA Inventory'!AU$3)+SUMIFS('ATL CR'!$J:$J,'ATL CR'!$I:$I,'ATL GA Inventory'!$B123,'ATL CR'!$L:$L,'ATL GA Inventory'!AU$3)</f>
        <v>0</v>
      </c>
      <c r="AV123" s="45">
        <f>SUMIFS('ATL RAW'!$J:$J,'ATL RAW'!$I:$I,'ATL GA Inventory'!$B123,'ATL RAW'!$L:$L,'ATL GA Inventory'!AV$3)+SUMIFS('ATL CR'!$J:$J,'ATL CR'!$I:$I,'ATL GA Inventory'!$B123,'ATL CR'!$L:$L,'ATL GA Inventory'!AV$3)</f>
        <v>0</v>
      </c>
      <c r="AW123" s="45">
        <f>SUMIFS('ATL RAW'!$J:$J,'ATL RAW'!$I:$I,'ATL GA Inventory'!$B123,'ATL RAW'!$L:$L,'ATL GA Inventory'!AW$3)+SUMIFS('ATL CR'!$J:$J,'ATL CR'!$I:$I,'ATL GA Inventory'!$B123,'ATL CR'!$L:$L,'ATL GA Inventory'!AW$3)</f>
        <v>0</v>
      </c>
      <c r="AX123" s="45">
        <f>SUMIFS('ATL RAW'!$J:$J,'ATL RAW'!$I:$I,'ATL GA Inventory'!$B123,'ATL RAW'!$L:$L,'ATL GA Inventory'!AX$3)+SUMIFS('ATL CR'!$J:$J,'ATL CR'!$I:$I,'ATL GA Inventory'!$B123,'ATL CR'!$L:$L,'ATL GA Inventory'!AX$3)</f>
        <v>0</v>
      </c>
      <c r="AY123" s="45">
        <f>SUMIFS('ATL RAW'!$J:$J,'ATL RAW'!$I:$I,'ATL GA Inventory'!$B123,'ATL RAW'!$L:$L,'ATL GA Inventory'!AY$3)+SUMIFS('ATL CR'!$J:$J,'ATL CR'!$I:$I,'ATL GA Inventory'!$B123,'ATL CR'!$L:$L,'ATL GA Inventory'!AY$3)</f>
        <v>0</v>
      </c>
      <c r="AZ123" s="45">
        <f>SUMIFS('ATL RAW'!$J:$J,'ATL RAW'!$I:$I,'ATL GA Inventory'!$B123,'ATL RAW'!$L:$L,'ATL GA Inventory'!AZ$3)+SUMIFS('ATL CR'!$J:$J,'ATL CR'!$I:$I,'ATL GA Inventory'!$B123,'ATL CR'!$L:$L,'ATL GA Inventory'!AZ$3)</f>
        <v>0</v>
      </c>
      <c r="BA123" s="45">
        <f>SUMIFS('ATL RAW'!$J:$J,'ATL RAW'!$I:$I,'ATL GA Inventory'!$B123,'ATL RAW'!$L:$L,'ATL GA Inventory'!BA$3)+SUMIFS('ATL CR'!$J:$J,'ATL CR'!$I:$I,'ATL GA Inventory'!$B123,'ATL CR'!$L:$L,'ATL GA Inventory'!BA$3)</f>
        <v>0</v>
      </c>
      <c r="BB123" s="45">
        <f>SUMIFS('ATL RAW'!$J:$J,'ATL RAW'!$I:$I,'ATL GA Inventory'!$B123,'ATL RAW'!$L:$L,'ATL GA Inventory'!BB$3)+SUMIFS('ATL CR'!$J:$J,'ATL CR'!$I:$I,'ATL GA Inventory'!$B123,'ATL CR'!$L:$L,'ATL GA Inventory'!BB$3)</f>
        <v>0</v>
      </c>
      <c r="BC123" s="45">
        <f>SUMIFS('ATL RAW'!$J:$J,'ATL RAW'!$I:$I,'ATL GA Inventory'!$B123,'ATL RAW'!$L:$L,'ATL GA Inventory'!BC$3)+SUMIFS('ATL CR'!$J:$J,'ATL CR'!$I:$I,'ATL GA Inventory'!$B123,'ATL CR'!$L:$L,'ATL GA Inventory'!BC$3)</f>
        <v>0</v>
      </c>
      <c r="BD123" s="45">
        <f>SUMIFS('ATL RAW'!$J:$J,'ATL RAW'!$I:$I,'ATL GA Inventory'!$B123,'ATL RAW'!$L:$L,'ATL GA Inventory'!BD$3)+SUMIFS('ATL CR'!$J:$J,'ATL CR'!$I:$I,'ATL GA Inventory'!$B123,'ATL CR'!$L:$L,'ATL GA Inventory'!BD$3)</f>
        <v>0</v>
      </c>
      <c r="BE123" s="45">
        <f>SUMIFS('ATL RAW'!$J:$J,'ATL RAW'!$I:$I,'ATL GA Inventory'!$B123,'ATL RAW'!$L:$L,'ATL GA Inventory'!BE$3)+SUMIFS('ATL CR'!$J:$J,'ATL CR'!$I:$I,'ATL GA Inventory'!$B123,'ATL CR'!$L:$L,'ATL GA Inventory'!BE$3)</f>
        <v>0</v>
      </c>
      <c r="BF123" s="45">
        <f>SUMIFS('ATL RAW'!$J:$J,'ATL RAW'!$I:$I,'ATL GA Inventory'!$B123,'ATL RAW'!$L:$L,'ATL GA Inventory'!BF$3)+SUMIFS('ATL CR'!$J:$J,'ATL CR'!$I:$I,'ATL GA Inventory'!$B123,'ATL CR'!$L:$L,'ATL GA Inventory'!BF$3)</f>
        <v>0</v>
      </c>
      <c r="BG123" s="45">
        <f>SUMIFS('ATL RAW'!$J:$J,'ATL RAW'!$I:$I,'ATL GA Inventory'!$B123,'ATL RAW'!$L:$L,'ATL GA Inventory'!BG$3)+SUMIFS('ATL CR'!$J:$J,'ATL CR'!$I:$I,'ATL GA Inventory'!$B123,'ATL CR'!$L:$L,'ATL GA Inventory'!BG$3)</f>
        <v>0</v>
      </c>
      <c r="BH123" s="45">
        <f>SUMIFS('ATL RAW'!$J:$J,'ATL RAW'!$I:$I,'ATL GA Inventory'!$B123,'ATL RAW'!$L:$L,'ATL GA Inventory'!BH$3)+SUMIFS('ATL CR'!$J:$J,'ATL CR'!$I:$I,'ATL GA Inventory'!$B123,'ATL CR'!$L:$L,'ATL GA Inventory'!BH$3)</f>
        <v>0</v>
      </c>
      <c r="BI123" s="45">
        <f>SUMIFS('ATL RAW'!$J:$J,'ATL RAW'!$I:$I,'ATL GA Inventory'!$B123,'ATL RAW'!$L:$L,'ATL GA Inventory'!BI$3)+SUMIFS('ATL CR'!$J:$J,'ATL CR'!$I:$I,'ATL GA Inventory'!$B123,'ATL CR'!$L:$L,'ATL GA Inventory'!BI$3)</f>
        <v>0</v>
      </c>
      <c r="BJ123" s="45">
        <f>SUMIFS('ATL RAW'!$J:$J,'ATL RAW'!$I:$I,'ATL GA Inventory'!$B123,'ATL RAW'!$L:$L,'ATL GA Inventory'!BJ$3)+SUMIFS('ATL CR'!$J:$J,'ATL CR'!$I:$I,'ATL GA Inventory'!$B123,'ATL CR'!$L:$L,'ATL GA Inventory'!BJ$3)</f>
        <v>0</v>
      </c>
      <c r="BK123" s="45">
        <f>SUMIFS('ATL RAW'!$J:$J,'ATL RAW'!$I:$I,'ATL GA Inventory'!$B123,'ATL RAW'!$L:$L,'ATL GA Inventory'!BK$3)+SUMIFS('ATL CR'!$J:$J,'ATL CR'!$I:$I,'ATL GA Inventory'!$B123,'ATL CR'!$L:$L,'ATL GA Inventory'!BK$3)</f>
        <v>0</v>
      </c>
      <c r="BL123" s="45">
        <f>SUMIFS('ATL RAW'!$J:$J,'ATL RAW'!$I:$I,'ATL GA Inventory'!$B123,'ATL RAW'!$L:$L,'ATL GA Inventory'!BL$3)+SUMIFS('ATL CR'!$J:$J,'ATL CR'!$I:$I,'ATL GA Inventory'!$B123,'ATL CR'!$L:$L,'ATL GA Inventory'!BL$3)</f>
        <v>0</v>
      </c>
      <c r="BM123" s="45">
        <f>SUMIFS('ATL RAW'!$J:$J,'ATL RAW'!$I:$I,'ATL GA Inventory'!$B123,'ATL RAW'!$L:$L,'ATL GA Inventory'!BM$3)+SUMIFS('ATL CR'!$J:$J,'ATL CR'!$I:$I,'ATL GA Inventory'!$B123,'ATL CR'!$L:$L,'ATL GA Inventory'!BM$3)</f>
        <v>0</v>
      </c>
      <c r="BN123" s="45">
        <f>SUMIFS('ATL RAW'!$J:$J,'ATL RAW'!$I:$I,'ATL GA Inventory'!$B123,'ATL RAW'!$L:$L,'ATL GA Inventory'!BN$3)+SUMIFS('ATL CR'!$J:$J,'ATL CR'!$I:$I,'ATL GA Inventory'!$B123,'ATL CR'!$L:$L,'ATL GA Inventory'!BN$3)</f>
        <v>0</v>
      </c>
      <c r="BO123" s="45">
        <f>SUMIFS('ATL RAW'!$J:$J,'ATL RAW'!$I:$I,'ATL GA Inventory'!$B123,'ATL RAW'!$L:$L,'ATL GA Inventory'!BO$3)+SUMIFS('ATL CR'!$J:$J,'ATL CR'!$I:$I,'ATL GA Inventory'!$B123,'ATL CR'!$L:$L,'ATL GA Inventory'!BO$3)</f>
        <v>0</v>
      </c>
      <c r="BP123" s="45">
        <f>SUMIFS('ATL RAW'!$J:$J,'ATL RAW'!$I:$I,'ATL GA Inventory'!$B123,'ATL RAW'!$L:$L,'ATL GA Inventory'!BP$3)+SUMIFS('ATL CR'!$J:$J,'ATL CR'!$I:$I,'ATL GA Inventory'!$B123,'ATL CR'!$L:$L,'ATL GA Inventory'!BP$3)</f>
        <v>0</v>
      </c>
      <c r="BQ123" s="45">
        <f>SUMIFS('ATL RAW'!$J:$J,'ATL RAW'!$I:$I,'ATL GA Inventory'!$B123,'ATL RAW'!$L:$L,'ATL GA Inventory'!BQ$3)+SUMIFS('ATL CR'!$J:$J,'ATL CR'!$I:$I,'ATL GA Inventory'!$B123,'ATL CR'!$L:$L,'ATL GA Inventory'!BQ$3)</f>
        <v>0</v>
      </c>
      <c r="BR123" s="45">
        <f>SUMIFS('ATL RAW'!$J:$J,'ATL RAW'!$I:$I,'ATL GA Inventory'!$B123,'ATL RAW'!$L:$L,'ATL GA Inventory'!BR$3)+SUMIFS('ATL CR'!$J:$J,'ATL CR'!$I:$I,'ATL GA Inventory'!$B123,'ATL CR'!$L:$L,'ATL GA Inventory'!BR$3)</f>
        <v>0</v>
      </c>
      <c r="BS123" s="45">
        <f>SUMIFS('ATL RAW'!$J:$J,'ATL RAW'!$I:$I,'ATL GA Inventory'!$B123,'ATL RAW'!$L:$L,'ATL GA Inventory'!BS$3)+SUMIFS('ATL CR'!$J:$J,'ATL CR'!$I:$I,'ATL GA Inventory'!$B123,'ATL CR'!$L:$L,'ATL GA Inventory'!BS$3)</f>
        <v>0</v>
      </c>
      <c r="BT123" s="45">
        <f>SUMIFS('ATL RAW'!$J:$J,'ATL RAW'!$I:$I,'ATL GA Inventory'!$B123,'ATL RAW'!$L:$L,'ATL GA Inventory'!BT$3)+SUMIFS('ATL CR'!$J:$J,'ATL CR'!$I:$I,'ATL GA Inventory'!$B123,'ATL CR'!$L:$L,'ATL GA Inventory'!BT$3)</f>
        <v>0</v>
      </c>
      <c r="BU123" s="45">
        <f>SUMIFS('ATL RAW'!$J:$J,'ATL RAW'!$I:$I,'ATL GA Inventory'!$B123,'ATL RAW'!$L:$L,'ATL GA Inventory'!BU$3)+SUMIFS('ATL CR'!$J:$J,'ATL CR'!$I:$I,'ATL GA Inventory'!$B123,'ATL CR'!$L:$L,'ATL GA Inventory'!BU$3)</f>
        <v>0</v>
      </c>
      <c r="BV123" s="45">
        <f>SUMIFS('ATL RAW'!$J:$J,'ATL RAW'!$I:$I,'ATL GA Inventory'!$B123,'ATL RAW'!$L:$L,'ATL GA Inventory'!BV$3)+SUMIFS('ATL CR'!$J:$J,'ATL CR'!$I:$I,'ATL GA Inventory'!$B123,'ATL CR'!$L:$L,'ATL GA Inventory'!BV$3)</f>
        <v>0</v>
      </c>
      <c r="BW123" s="45">
        <f>SUMIFS('ATL RAW'!$J:$J,'ATL RAW'!$I:$I,'ATL GA Inventory'!$B123,'ATL RAW'!$L:$L,'ATL GA Inventory'!BW$3)+SUMIFS('ATL CR'!$J:$J,'ATL CR'!$I:$I,'ATL GA Inventory'!$B123,'ATL CR'!$L:$L,'ATL GA Inventory'!BW$3)</f>
        <v>0</v>
      </c>
      <c r="BX123" s="45">
        <f>SUMIFS('ATL RAW'!$J:$J,'ATL RAW'!$I:$I,'ATL GA Inventory'!$B123,'ATL RAW'!$L:$L,'ATL GA Inventory'!BX$3)+SUMIFS('ATL CR'!$J:$J,'ATL CR'!$I:$I,'ATL GA Inventory'!$B123,'ATL CR'!$L:$L,'ATL GA Inventory'!BX$3)</f>
        <v>0</v>
      </c>
      <c r="BY123" s="45">
        <f>SUMIFS('ATL RAW'!$J:$J,'ATL RAW'!$I:$I,'ATL GA Inventory'!$B123,'ATL RAW'!$L:$L,'ATL GA Inventory'!BY$3)+SUMIFS('ATL CR'!$J:$J,'ATL CR'!$I:$I,'ATL GA Inventory'!$B123,'ATL CR'!$L:$L,'ATL GA Inventory'!BY$3)</f>
        <v>0</v>
      </c>
      <c r="BZ123" s="45">
        <f>SUMIFS('ATL RAW'!$J:$J,'ATL RAW'!$I:$I,'ATL GA Inventory'!$B123,'ATL RAW'!$L:$L,'ATL GA Inventory'!BZ$3)+SUMIFS('ATL CR'!$J:$J,'ATL CR'!$I:$I,'ATL GA Inventory'!$B123,'ATL CR'!$L:$L,'ATL GA Inventory'!BZ$3)</f>
        <v>0</v>
      </c>
      <c r="CA123" s="45">
        <f>SUMIFS('ATL RAW'!$J:$J,'ATL RAW'!$I:$I,'ATL GA Inventory'!$B123,'ATL RAW'!$L:$L,'ATL GA Inventory'!CA$3)+SUMIFS('ATL CR'!$J:$J,'ATL CR'!$I:$I,'ATL GA Inventory'!$B123,'ATL CR'!$L:$L,'ATL GA Inventory'!CA$3)</f>
        <v>0</v>
      </c>
      <c r="CB123" s="45">
        <f>SUMIFS('ATL RAW'!$J:$J,'ATL RAW'!$I:$I,'ATL GA Inventory'!$B123,'ATL RAW'!$L:$L,'ATL GA Inventory'!CB$3)+SUMIFS('ATL CR'!$J:$J,'ATL CR'!$I:$I,'ATL GA Inventory'!$B123,'ATL CR'!$L:$L,'ATL GA Inventory'!CB$3)</f>
        <v>0</v>
      </c>
      <c r="CC123" s="45">
        <f>SUMIFS('ATL RAW'!$J:$J,'ATL RAW'!$I:$I,'ATL GA Inventory'!$B123,'ATL RAW'!$L:$L,'ATL GA Inventory'!CC$3)+SUMIFS('ATL CR'!$J:$J,'ATL CR'!$I:$I,'ATL GA Inventory'!$B123,'ATL CR'!$L:$L,'ATL GA Inventory'!CC$3)</f>
        <v>0</v>
      </c>
      <c r="CD123" s="45">
        <f>SUMIFS('ATL RAW'!$J:$J,'ATL RAW'!$I:$I,'ATL GA Inventory'!$B123,'ATL RAW'!$L:$L,'ATL GA Inventory'!CD$3)+SUMIFS('ATL CR'!$J:$J,'ATL CR'!$I:$I,'ATL GA Inventory'!$B123,'ATL CR'!$L:$L,'ATL GA Inventory'!CD$3)</f>
        <v>0</v>
      </c>
      <c r="CE123" s="45">
        <f>SUMIFS('ATL RAW'!$J:$J,'ATL RAW'!$I:$I,'ATL GA Inventory'!$B123,'ATL RAW'!$L:$L,'ATL GA Inventory'!CE$3)+SUMIFS('ATL CR'!$J:$J,'ATL CR'!$I:$I,'ATL GA Inventory'!$B123,'ATL CR'!$L:$L,'ATL GA Inventory'!CE$3)</f>
        <v>0</v>
      </c>
      <c r="CF123" s="45">
        <f>SUMIFS('ATL RAW'!$J:$J,'ATL RAW'!$I:$I,'ATL GA Inventory'!$B123,'ATL RAW'!$L:$L,'ATL GA Inventory'!CF$3)+SUMIFS('ATL CR'!$J:$J,'ATL CR'!$I:$I,'ATL GA Inventory'!$B123,'ATL CR'!$L:$L,'ATL GA Inventory'!CF$3)</f>
        <v>0</v>
      </c>
      <c r="CG123" s="45">
        <f>SUMIFS('ATL RAW'!$J:$J,'ATL RAW'!$I:$I,'ATL GA Inventory'!$B123,'ATL RAW'!$L:$L,'ATL GA Inventory'!CG$3)+SUMIFS('ATL CR'!$J:$J,'ATL CR'!$I:$I,'ATL GA Inventory'!$B123,'ATL CR'!$L:$L,'ATL GA Inventory'!CG$3)</f>
        <v>0</v>
      </c>
      <c r="CH123" s="45">
        <f>SUMIFS('ATL RAW'!$J:$J,'ATL RAW'!$I:$I,'ATL GA Inventory'!$B123,'ATL RAW'!$L:$L,'ATL GA Inventory'!CH$3)+SUMIFS('ATL CR'!$J:$J,'ATL CR'!$I:$I,'ATL GA Inventory'!$B123,'ATL CR'!$L:$L,'ATL GA Inventory'!CH$3)</f>
        <v>0</v>
      </c>
      <c r="CI123" s="45">
        <f>SUMIFS('ATL RAW'!$J:$J,'ATL RAW'!$I:$I,'ATL GA Inventory'!$B123,'ATL RAW'!$L:$L,'ATL GA Inventory'!CI$3)+SUMIFS('ATL CR'!$J:$J,'ATL CR'!$I:$I,'ATL GA Inventory'!$B123,'ATL CR'!$L:$L,'ATL GA Inventory'!CI$3)</f>
        <v>0</v>
      </c>
      <c r="CJ123" s="45">
        <f>SUMIFS('ATL RAW'!$J:$J,'ATL RAW'!$I:$I,'ATL GA Inventory'!$B123,'ATL RAW'!$L:$L,'ATL GA Inventory'!CJ$3)+SUMIFS('ATL CR'!$J:$J,'ATL CR'!$I:$I,'ATL GA Inventory'!$B123,'ATL CR'!$L:$L,'ATL GA Inventory'!CJ$3)</f>
        <v>0</v>
      </c>
      <c r="CK123" s="45">
        <f>SUMIFS('ATL RAW'!$J:$J,'ATL RAW'!$I:$I,'ATL GA Inventory'!$B123,'ATL RAW'!$L:$L,'ATL GA Inventory'!CK$3)+SUMIFS('ATL CR'!$J:$J,'ATL CR'!$I:$I,'ATL GA Inventory'!$B123,'ATL CR'!$L:$L,'ATL GA Inventory'!CK$3)</f>
        <v>0</v>
      </c>
      <c r="CL123" s="45">
        <f>SUMIFS('ATL RAW'!$J:$J,'ATL RAW'!$I:$I,'ATL GA Inventory'!$B123,'ATL RAW'!$L:$L,'ATL GA Inventory'!CL$3)+SUMIFS('ATL CR'!$J:$J,'ATL CR'!$I:$I,'ATL GA Inventory'!$B123,'ATL CR'!$L:$L,'ATL GA Inventory'!CL$3)</f>
        <v>0</v>
      </c>
      <c r="CM123" s="45">
        <f>SUMIFS('ATL RAW'!$J:$J,'ATL RAW'!$I:$I,'ATL GA Inventory'!$B123,'ATL RAW'!$L:$L,'ATL GA Inventory'!CM$3)+SUMIFS('ATL CR'!$J:$J,'ATL CR'!$I:$I,'ATL GA Inventory'!$B123,'ATL CR'!$L:$L,'ATL GA Inventory'!CM$3)</f>
        <v>0</v>
      </c>
      <c r="CN123" s="45">
        <f>SUMIFS('ATL RAW'!$J:$J,'ATL RAW'!$I:$I,'ATL GA Inventory'!$B123,'ATL RAW'!$L:$L,'ATL GA Inventory'!CN$3)+SUMIFS('ATL CR'!$J:$J,'ATL CR'!$I:$I,'ATL GA Inventory'!$B123,'ATL CR'!$L:$L,'ATL GA Inventory'!CN$3)</f>
        <v>0</v>
      </c>
      <c r="CO123" s="45">
        <f>SUMIFS('ATL RAW'!$J:$J,'ATL RAW'!$I:$I,'ATL GA Inventory'!$B123,'ATL RAW'!$L:$L,'ATL GA Inventory'!CO$3)+SUMIFS('ATL CR'!$J:$J,'ATL CR'!$I:$I,'ATL GA Inventory'!$B123,'ATL CR'!$L:$L,'ATL GA Inventory'!CO$3)</f>
        <v>0</v>
      </c>
      <c r="CP123" s="45">
        <f>SUMIFS('ATL RAW'!$J:$J,'ATL RAW'!$I:$I,'ATL GA Inventory'!$B123,'ATL RAW'!$L:$L,'ATL GA Inventory'!CP$3)+SUMIFS('ATL CR'!$J:$J,'ATL CR'!$I:$I,'ATL GA Inventory'!$B123,'ATL CR'!$L:$L,'ATL GA Inventory'!CP$3)</f>
        <v>0</v>
      </c>
      <c r="CQ123" s="45">
        <f>SUMIFS('ATL RAW'!$J:$J,'ATL RAW'!$I:$I,'ATL GA Inventory'!$B123,'ATL RAW'!$L:$L,'ATL GA Inventory'!CQ$3)+SUMIFS('ATL CR'!$J:$J,'ATL CR'!$I:$I,'ATL GA Inventory'!$B123,'ATL CR'!$L:$L,'ATL GA Inventory'!CQ$3)</f>
        <v>0</v>
      </c>
      <c r="CR123" s="45">
        <f>SUMIFS('ATL RAW'!$J:$J,'ATL RAW'!$I:$I,'ATL GA Inventory'!$B123,'ATL RAW'!$L:$L,'ATL GA Inventory'!CR$3)+SUMIFS('ATL CR'!$J:$J,'ATL CR'!$I:$I,'ATL GA Inventory'!$B123,'ATL CR'!$L:$L,'ATL GA Inventory'!CR$3)</f>
        <v>0</v>
      </c>
      <c r="CS123" s="45">
        <f>SUMIFS('ATL RAW'!$J:$J,'ATL RAW'!$I:$I,'ATL GA Inventory'!$B123,'ATL RAW'!$L:$L,'ATL GA Inventory'!CS$3)+SUMIFS('ATL CR'!$J:$J,'ATL CR'!$I:$I,'ATL GA Inventory'!$B123,'ATL CR'!$L:$L,'ATL GA Inventory'!CS$3)</f>
        <v>0</v>
      </c>
      <c r="CT123" s="45">
        <f>SUMIFS('ATL RAW'!$J:$J,'ATL RAW'!$I:$I,'ATL GA Inventory'!$B123,'ATL RAW'!$L:$L,'ATL GA Inventory'!CT$3)+SUMIFS('ATL CR'!$J:$J,'ATL CR'!$I:$I,'ATL GA Inventory'!$B123,'ATL CR'!$L:$L,'ATL GA Inventory'!CT$3)</f>
        <v>0</v>
      </c>
      <c r="CU123" s="45">
        <f>SUMIFS('ATL RAW'!$J:$J,'ATL RAW'!$I:$I,'ATL GA Inventory'!$B123,'ATL RAW'!$L:$L,'ATL GA Inventory'!CU$3)+SUMIFS('ATL CR'!$J:$J,'ATL CR'!$I:$I,'ATL GA Inventory'!$B123,'ATL CR'!$L:$L,'ATL GA Inventory'!CU$3)</f>
        <v>0</v>
      </c>
      <c r="CV123" s="45">
        <f>SUMIFS('ATL RAW'!$J:$J,'ATL RAW'!$I:$I,'ATL GA Inventory'!$B123,'ATL RAW'!$L:$L,'ATL GA Inventory'!CV$3)+SUMIFS('ATL CR'!$J:$J,'ATL CR'!$I:$I,'ATL GA Inventory'!$B123,'ATL CR'!$L:$L,'ATL GA Inventory'!CV$3)</f>
        <v>0</v>
      </c>
      <c r="CW123" s="45">
        <f>SUMIFS('ATL RAW'!$J:$J,'ATL RAW'!$I:$I,'ATL GA Inventory'!$B123,'ATL RAW'!$L:$L,'ATL GA Inventory'!CW$3)+SUMIFS('ATL CR'!$J:$J,'ATL CR'!$I:$I,'ATL GA Inventory'!$B123,'ATL CR'!$L:$L,'ATL GA Inventory'!CW$3)</f>
        <v>0</v>
      </c>
      <c r="CX123" s="45">
        <f>SUMIFS('ATL RAW'!$J:$J,'ATL RAW'!$I:$I,'ATL GA Inventory'!$B123,'ATL RAW'!$L:$L,'ATL GA Inventory'!CX$3)+SUMIFS('ATL CR'!$J:$J,'ATL CR'!$I:$I,'ATL GA Inventory'!$B123,'ATL CR'!$L:$L,'ATL GA Inventory'!CX$3)</f>
        <v>0</v>
      </c>
      <c r="CY123" s="45">
        <f>SUMIFS('ATL RAW'!$J:$J,'ATL RAW'!$I:$I,'ATL GA Inventory'!$B123,'ATL RAW'!$L:$L,'ATL GA Inventory'!CY$3)+SUMIFS('ATL CR'!$J:$J,'ATL CR'!$I:$I,'ATL GA Inventory'!$B123,'ATL CR'!$L:$L,'ATL GA Inventory'!CY$3)</f>
        <v>0</v>
      </c>
      <c r="CZ123" s="45">
        <f>SUMIFS('ATL RAW'!$J:$J,'ATL RAW'!$I:$I,'ATL GA Inventory'!$B123,'ATL RAW'!$L:$L,'ATL GA Inventory'!CZ$3)+SUMIFS('ATL CR'!$J:$J,'ATL CR'!$I:$I,'ATL GA Inventory'!$B123,'ATL CR'!$L:$L,'ATL GA Inventory'!CZ$3)</f>
        <v>0</v>
      </c>
      <c r="DA123" s="45">
        <f>SUMIFS('ATL RAW'!$J:$J,'ATL RAW'!$I:$I,'ATL GA Inventory'!$B123,'ATL RAW'!$L:$L,'ATL GA Inventory'!DA$3)+SUMIFS('ATL CR'!$J:$J,'ATL CR'!$I:$I,'ATL GA Inventory'!$B123,'ATL CR'!$L:$L,'ATL GA Inventory'!DA$3)</f>
        <v>0</v>
      </c>
      <c r="DB123" s="45">
        <f>SUMIFS('ATL RAW'!$J:$J,'ATL RAW'!$I:$I,'ATL GA Inventory'!$B123,'ATL RAW'!$L:$L,'ATL GA Inventory'!DB$3)+SUMIFS('ATL CR'!$J:$J,'ATL CR'!$I:$I,'ATL GA Inventory'!$B123,'ATL CR'!$L:$L,'ATL GA Inventory'!DB$3)</f>
        <v>0</v>
      </c>
      <c r="DC123" s="45">
        <f>SUMIFS('ATL RAW'!$J:$J,'ATL RAW'!$I:$I,'ATL GA Inventory'!$B123,'ATL RAW'!$L:$L,'ATL GA Inventory'!DC$3)+SUMIFS('ATL CR'!$J:$J,'ATL CR'!$I:$I,'ATL GA Inventory'!$B123,'ATL CR'!$L:$L,'ATL GA Inventory'!DC$3)</f>
        <v>0</v>
      </c>
      <c r="DD123" s="45">
        <f>SUMIFS('ATL RAW'!$J:$J,'ATL RAW'!$I:$I,'ATL GA Inventory'!$B123,'ATL RAW'!$L:$L,'ATL GA Inventory'!DD$3)+SUMIFS('ATL CR'!$J:$J,'ATL CR'!$I:$I,'ATL GA Inventory'!$B123,'ATL CR'!$L:$L,'ATL GA Inventory'!DD$3)</f>
        <v>0</v>
      </c>
      <c r="DE123" s="45">
        <f>SUMIFS('ATL RAW'!$J:$J,'ATL RAW'!$I:$I,'ATL GA Inventory'!$B123,'ATL RAW'!$L:$L,'ATL GA Inventory'!DE$3)+SUMIFS('ATL CR'!$J:$J,'ATL CR'!$I:$I,'ATL GA Inventory'!$B123,'ATL CR'!$L:$L,'ATL GA Inventory'!DE$3)</f>
        <v>0</v>
      </c>
      <c r="DF123" s="45">
        <f>SUMIFS('ATL RAW'!$J:$J,'ATL RAW'!$I:$I,'ATL GA Inventory'!$B123,'ATL RAW'!$L:$L,'ATL GA Inventory'!DF$3)+SUMIFS('ATL CR'!$J:$J,'ATL CR'!$I:$I,'ATL GA Inventory'!$B123,'ATL CR'!$L:$L,'ATL GA Inventory'!DF$3)</f>
        <v>0</v>
      </c>
      <c r="DG123" s="45">
        <f>SUMIFS('ATL RAW'!$J:$J,'ATL RAW'!$I:$I,'ATL GA Inventory'!$B123,'ATL RAW'!$L:$L,'ATL GA Inventory'!DG$3)+SUMIFS('ATL CR'!$J:$J,'ATL CR'!$I:$I,'ATL GA Inventory'!$B123,'ATL CR'!$L:$L,'ATL GA Inventory'!DG$3)</f>
        <v>0</v>
      </c>
      <c r="DH123" s="45">
        <f>SUMIFS('ATL RAW'!$J:$J,'ATL RAW'!$I:$I,'ATL GA Inventory'!$B123,'ATL RAW'!$L:$L,'ATL GA Inventory'!DH$3)+SUMIFS('ATL CR'!$J:$J,'ATL CR'!$I:$I,'ATL GA Inventory'!$B123,'ATL CR'!$L:$L,'ATL GA Inventory'!DH$3)</f>
        <v>0</v>
      </c>
      <c r="DI123" s="45">
        <f>SUMIFS('ATL RAW'!$J:$J,'ATL RAW'!$I:$I,'ATL GA Inventory'!$B123,'ATL RAW'!$L:$L,'ATL GA Inventory'!DI$3)+SUMIFS('ATL CR'!$J:$J,'ATL CR'!$I:$I,'ATL GA Inventory'!$B123,'ATL CR'!$L:$L,'ATL GA Inventory'!DI$3)</f>
        <v>0</v>
      </c>
      <c r="DJ123" s="45">
        <f>SUMIFS('ATL RAW'!$J:$J,'ATL RAW'!$I:$I,'ATL GA Inventory'!$B123,'ATL RAW'!$L:$L,'ATL GA Inventory'!DJ$3)+SUMIFS('ATL CR'!$J:$J,'ATL CR'!$I:$I,'ATL GA Inventory'!$B123,'ATL CR'!$L:$L,'ATL GA Inventory'!DJ$3)</f>
        <v>0</v>
      </c>
      <c r="DK123" s="45">
        <f>SUMIFS('ATL RAW'!$J:$J,'ATL RAW'!$I:$I,'ATL GA Inventory'!$B123,'ATL RAW'!$L:$L,'ATL GA Inventory'!DK$3)+SUMIFS('ATL CR'!$J:$J,'ATL CR'!$I:$I,'ATL GA Inventory'!$B123,'ATL CR'!$L:$L,'ATL GA Inventory'!DK$3)</f>
        <v>0</v>
      </c>
      <c r="DL123" s="45">
        <f>SUMIFS('ATL RAW'!$J:$J,'ATL RAW'!$I:$I,'ATL GA Inventory'!$B123,'ATL RAW'!$L:$L,'ATL GA Inventory'!DL$3)+SUMIFS('ATL CR'!$J:$J,'ATL CR'!$I:$I,'ATL GA Inventory'!$B123,'ATL CR'!$L:$L,'ATL GA Inventory'!DL$3)</f>
        <v>0</v>
      </c>
      <c r="DM123" s="45">
        <f>SUMIFS('ATL RAW'!$J:$J,'ATL RAW'!$I:$I,'ATL GA Inventory'!$B123,'ATL RAW'!$L:$L,'ATL GA Inventory'!DM$3)+SUMIFS('ATL CR'!$J:$J,'ATL CR'!$I:$I,'ATL GA Inventory'!$B123,'ATL CR'!$L:$L,'ATL GA Inventory'!DM$3)</f>
        <v>0</v>
      </c>
      <c r="DN123" s="45">
        <f>SUMIFS('ATL RAW'!$J:$J,'ATL RAW'!$I:$I,'ATL GA Inventory'!$B123,'ATL RAW'!$L:$L,'ATL GA Inventory'!DN$3)+SUMIFS('ATL CR'!$J:$J,'ATL CR'!$I:$I,'ATL GA Inventory'!$B123,'ATL CR'!$L:$L,'ATL GA Inventory'!DN$3)</f>
        <v>0</v>
      </c>
      <c r="DO123" s="45">
        <f>SUMIFS('ATL RAW'!$J:$J,'ATL RAW'!$I:$I,'ATL GA Inventory'!$B123,'ATL RAW'!$L:$L,'ATL GA Inventory'!DO$3)+SUMIFS('ATL CR'!$J:$J,'ATL CR'!$I:$I,'ATL GA Inventory'!$B123,'ATL CR'!$L:$L,'ATL GA Inventory'!DO$3)</f>
        <v>0</v>
      </c>
      <c r="DP123" s="45">
        <f>SUMIFS('ATL RAW'!$J:$J,'ATL RAW'!$I:$I,'ATL GA Inventory'!$B123,'ATL RAW'!$L:$L,'ATL GA Inventory'!DP$3)+SUMIFS('ATL CR'!$J:$J,'ATL CR'!$I:$I,'ATL GA Inventory'!$B123,'ATL CR'!$L:$L,'ATL GA Inventory'!DP$3)</f>
        <v>0</v>
      </c>
      <c r="DQ123" s="45">
        <f>SUMIFS('ATL RAW'!$J:$J,'ATL RAW'!$I:$I,'ATL GA Inventory'!$B123,'ATL RAW'!$L:$L,'ATL GA Inventory'!DQ$3)+SUMIFS('ATL CR'!$J:$J,'ATL CR'!$I:$I,'ATL GA Inventory'!$B123,'ATL CR'!$L:$L,'ATL GA Inventory'!DQ$3)</f>
        <v>0</v>
      </c>
      <c r="DR123" s="45">
        <f>SUMIFS('ATL RAW'!$J:$J,'ATL RAW'!$I:$I,'ATL GA Inventory'!$B123,'ATL RAW'!$L:$L,'ATL GA Inventory'!DR$3)+SUMIFS('ATL CR'!$J:$J,'ATL CR'!$I:$I,'ATL GA Inventory'!$B123,'ATL CR'!$L:$L,'ATL GA Inventory'!DR$3)</f>
        <v>0</v>
      </c>
      <c r="DS123" s="45">
        <f>SUMIFS('ATL RAW'!$J:$J,'ATL RAW'!$I:$I,'ATL GA Inventory'!$B123,'ATL RAW'!$L:$L,'ATL GA Inventory'!DS$3)+SUMIFS('ATL CR'!$J:$J,'ATL CR'!$I:$I,'ATL GA Inventory'!$B123,'ATL CR'!$L:$L,'ATL GA Inventory'!DS$3)</f>
        <v>0</v>
      </c>
      <c r="DT123" s="45">
        <f>SUMIFS('ATL RAW'!$J:$J,'ATL RAW'!$I:$I,'ATL GA Inventory'!$B123,'ATL RAW'!$L:$L,'ATL GA Inventory'!DT$3)+SUMIFS('ATL CR'!$J:$J,'ATL CR'!$I:$I,'ATL GA Inventory'!$B123,'ATL CR'!$L:$L,'ATL GA Inventory'!DT$3)</f>
        <v>0</v>
      </c>
      <c r="DU123" s="45">
        <f>SUMIFS('ATL RAW'!$J:$J,'ATL RAW'!$I:$I,'ATL GA Inventory'!$B123,'ATL RAW'!$L:$L,'ATL GA Inventory'!DU$3)+SUMIFS('ATL CR'!$J:$J,'ATL CR'!$I:$I,'ATL GA Inventory'!$B123,'ATL CR'!$L:$L,'ATL GA Inventory'!DU$3)</f>
        <v>0</v>
      </c>
      <c r="DV123" s="45">
        <f>SUMIFS('ATL RAW'!$J:$J,'ATL RAW'!$I:$I,'ATL GA Inventory'!$B123,'ATL RAW'!$L:$L,'ATL GA Inventory'!DV$3)+SUMIFS('ATL CR'!$J:$J,'ATL CR'!$I:$I,'ATL GA Inventory'!$B123,'ATL CR'!$L:$L,'ATL GA Inventory'!DV$3)</f>
        <v>0</v>
      </c>
      <c r="DW123" s="45">
        <f>SUMIFS('ATL RAW'!$J:$J,'ATL RAW'!$I:$I,'ATL GA Inventory'!$B123,'ATL RAW'!$L:$L,'ATL GA Inventory'!DW$3)+SUMIFS('ATL CR'!$J:$J,'ATL CR'!$I:$I,'ATL GA Inventory'!$B123,'ATL CR'!$L:$L,'ATL GA Inventory'!DW$3)</f>
        <v>0</v>
      </c>
      <c r="DX123" s="45">
        <f>SUMIFS('ATL RAW'!$J:$J,'ATL RAW'!$I:$I,'ATL GA Inventory'!$B123,'ATL RAW'!$L:$L,'ATL GA Inventory'!DX$3)+SUMIFS('ATL CR'!$J:$J,'ATL CR'!$I:$I,'ATL GA Inventory'!$B123,'ATL CR'!$L:$L,'ATL GA Inventory'!DX$3)</f>
        <v>0</v>
      </c>
      <c r="DY123" s="45">
        <f>SUMIFS('ATL RAW'!$J:$J,'ATL RAW'!$I:$I,'ATL GA Inventory'!$B123,'ATL RAW'!$L:$L,'ATL GA Inventory'!DY$3)+SUMIFS('ATL CR'!$J:$J,'ATL CR'!$I:$I,'ATL GA Inventory'!$B123,'ATL CR'!$L:$L,'ATL GA Inventory'!DY$3)</f>
        <v>0</v>
      </c>
      <c r="DZ123" s="45">
        <f>SUMIFS('ATL RAW'!$J:$J,'ATL RAW'!$I:$I,'ATL GA Inventory'!$B123,'ATL RAW'!$L:$L,'ATL GA Inventory'!DZ$3)+SUMIFS('ATL CR'!$J:$J,'ATL CR'!$I:$I,'ATL GA Inventory'!$B123,'ATL CR'!$L:$L,'ATL GA Inventory'!DZ$3)</f>
        <v>0</v>
      </c>
      <c r="EA123" s="45">
        <f>SUMIFS('ATL RAW'!$J:$J,'ATL RAW'!$I:$I,'ATL GA Inventory'!$B123,'ATL RAW'!$L:$L,'ATL GA Inventory'!EA$3)+SUMIFS('ATL CR'!$J:$J,'ATL CR'!$I:$I,'ATL GA Inventory'!$B123,'ATL CR'!$L:$L,'ATL GA Inventory'!EA$3)</f>
        <v>0</v>
      </c>
      <c r="EB123" s="45">
        <f>SUMIFS('ATL RAW'!$J:$J,'ATL RAW'!$I:$I,'ATL GA Inventory'!$B123,'ATL RAW'!$L:$L,'ATL GA Inventory'!EB$3)+SUMIFS('ATL CR'!$J:$J,'ATL CR'!$I:$I,'ATL GA Inventory'!$B123,'ATL CR'!$L:$L,'ATL GA Inventory'!EB$3)</f>
        <v>0</v>
      </c>
      <c r="EC123" s="45">
        <f>SUMIFS('ATL RAW'!$J:$J,'ATL RAW'!$I:$I,'ATL GA Inventory'!$B123,'ATL RAW'!$L:$L,'ATL GA Inventory'!EC$3)+SUMIFS('ATL CR'!$J:$J,'ATL CR'!$I:$I,'ATL GA Inventory'!$B123,'ATL CR'!$L:$L,'ATL GA Inventory'!EC$3)</f>
        <v>0</v>
      </c>
      <c r="ED123" s="45">
        <f>SUMIFS('ATL RAW'!$J:$J,'ATL RAW'!$I:$I,'ATL GA Inventory'!$B123,'ATL RAW'!$L:$L,'ATL GA Inventory'!ED$3)+SUMIFS('ATL CR'!$J:$J,'ATL CR'!$I:$I,'ATL GA Inventory'!$B123,'ATL CR'!$L:$L,'ATL GA Inventory'!ED$3)</f>
        <v>0</v>
      </c>
      <c r="EE123" s="45">
        <f>SUMIFS('ATL RAW'!$J:$J,'ATL RAW'!$I:$I,'ATL GA Inventory'!$B123,'ATL RAW'!$L:$L,'ATL GA Inventory'!EE$3)+SUMIFS('ATL CR'!$J:$J,'ATL CR'!$I:$I,'ATL GA Inventory'!$B123,'ATL CR'!$L:$L,'ATL GA Inventory'!EE$3)</f>
        <v>0</v>
      </c>
      <c r="EF123" s="45">
        <f>SUMIFS('ATL RAW'!$J:$J,'ATL RAW'!$I:$I,'ATL GA Inventory'!$B123,'ATL RAW'!$L:$L,'ATL GA Inventory'!EF$3)+SUMIFS('ATL CR'!$J:$J,'ATL CR'!$I:$I,'ATL GA Inventory'!$B123,'ATL CR'!$L:$L,'ATL GA Inventory'!EF$3)</f>
        <v>0</v>
      </c>
      <c r="EG123" s="45">
        <f>SUMIFS('ATL RAW'!$J:$J,'ATL RAW'!$I:$I,'ATL GA Inventory'!$B123,'ATL RAW'!$L:$L,'ATL GA Inventory'!EG$3)+SUMIFS('ATL CR'!$J:$J,'ATL CR'!$I:$I,'ATL GA Inventory'!$B123,'ATL CR'!$L:$L,'ATL GA Inventory'!EG$3)</f>
        <v>0</v>
      </c>
      <c r="EH123" s="45">
        <f>SUMIFS('ATL RAW'!$J:$J,'ATL RAW'!$I:$I,'ATL GA Inventory'!$B123,'ATL RAW'!$L:$L,'ATL GA Inventory'!EH$3)+SUMIFS('ATL CR'!$J:$J,'ATL CR'!$I:$I,'ATL GA Inventory'!$B123,'ATL CR'!$L:$L,'ATL GA Inventory'!EH$3)</f>
        <v>0</v>
      </c>
      <c r="EI123" s="45">
        <f>SUMIFS('ATL RAW'!$J:$J,'ATL RAW'!$I:$I,'ATL GA Inventory'!$B123,'ATL RAW'!$L:$L,'ATL GA Inventory'!EI$3)+SUMIFS('ATL CR'!$J:$J,'ATL CR'!$I:$I,'ATL GA Inventory'!$B123,'ATL CR'!$L:$L,'ATL GA Inventory'!EI$3)</f>
        <v>0</v>
      </c>
      <c r="EJ123" s="45">
        <f>SUMIFS('ATL RAW'!$J:$J,'ATL RAW'!$I:$I,'ATL GA Inventory'!$B123,'ATL RAW'!$L:$L,'ATL GA Inventory'!EJ$3)+SUMIFS('ATL CR'!$J:$J,'ATL CR'!$I:$I,'ATL GA Inventory'!$B123,'ATL CR'!$L:$L,'ATL GA Inventory'!EJ$3)</f>
        <v>0</v>
      </c>
      <c r="EK123" s="45">
        <f>SUMIFS('ATL RAW'!$J:$J,'ATL RAW'!$I:$I,'ATL GA Inventory'!$B123,'ATL RAW'!$L:$L,'ATL GA Inventory'!EK$3)+SUMIFS('ATL CR'!$J:$J,'ATL CR'!$I:$I,'ATL GA Inventory'!$B123,'ATL CR'!$L:$L,'ATL GA Inventory'!EK$3)</f>
        <v>0</v>
      </c>
      <c r="EL123" s="45">
        <f>SUMIFS('ATL RAW'!$J:$J,'ATL RAW'!$I:$I,'ATL GA Inventory'!$B123,'ATL RAW'!$L:$L,'ATL GA Inventory'!EL$3)+SUMIFS('ATL CR'!$J:$J,'ATL CR'!$I:$I,'ATL GA Inventory'!$B123,'ATL CR'!$L:$L,'ATL GA Inventory'!EL$3)</f>
        <v>0</v>
      </c>
      <c r="EM123" s="45">
        <f>SUMIFS('ATL RAW'!$J:$J,'ATL RAW'!$I:$I,'ATL GA Inventory'!$B123,'ATL RAW'!$L:$L,'ATL GA Inventory'!EM$3)+SUMIFS('ATL CR'!$J:$J,'ATL CR'!$I:$I,'ATL GA Inventory'!$B123,'ATL CR'!$L:$L,'ATL GA Inventory'!EM$3)</f>
        <v>0</v>
      </c>
      <c r="EN123" s="45">
        <f>SUMIFS('ATL RAW'!$J:$J,'ATL RAW'!$I:$I,'ATL GA Inventory'!$B123,'ATL RAW'!$L:$L,'ATL GA Inventory'!EN$3)+SUMIFS('ATL CR'!$J:$J,'ATL CR'!$I:$I,'ATL GA Inventory'!$B123,'ATL CR'!$L:$L,'ATL GA Inventory'!EN$3)</f>
        <v>0</v>
      </c>
      <c r="EO123" s="45">
        <f>SUMIFS('ATL RAW'!$J:$J,'ATL RAW'!$I:$I,'ATL GA Inventory'!$B123,'ATL RAW'!$L:$L,'ATL GA Inventory'!EO$3)+SUMIFS('ATL CR'!$J:$J,'ATL CR'!$I:$I,'ATL GA Inventory'!$B123,'ATL CR'!$L:$L,'ATL GA Inventory'!EO$3)</f>
        <v>0</v>
      </c>
      <c r="EP123" s="45">
        <f>SUMIFS('ATL RAW'!$J:$J,'ATL RAW'!$I:$I,'ATL GA Inventory'!$B123,'ATL RAW'!$L:$L,'ATL GA Inventory'!EP$3)+SUMIFS('ATL CR'!$J:$J,'ATL CR'!$I:$I,'ATL GA Inventory'!$B123,'ATL CR'!$L:$L,'ATL GA Inventory'!EP$3)</f>
        <v>0</v>
      </c>
      <c r="EQ123" s="45">
        <f>SUMIFS('ATL RAW'!$J:$J,'ATL RAW'!$I:$I,'ATL GA Inventory'!$B123,'ATL RAW'!$L:$L,'ATL GA Inventory'!EQ$3)+SUMIFS('ATL CR'!$J:$J,'ATL CR'!$I:$I,'ATL GA Inventory'!$B123,'ATL CR'!$L:$L,'ATL GA Inventory'!EQ$3)</f>
        <v>0</v>
      </c>
      <c r="ER123" s="45">
        <f>SUMIFS('ATL RAW'!$J:$J,'ATL RAW'!$I:$I,'ATL GA Inventory'!$B123,'ATL RAW'!$L:$L,'ATL GA Inventory'!ER$3)+SUMIFS('ATL CR'!$J:$J,'ATL CR'!$I:$I,'ATL GA Inventory'!$B123,'ATL CR'!$L:$L,'ATL GA Inventory'!ER$3)</f>
        <v>0</v>
      </c>
      <c r="ES123" s="45">
        <f>SUMIFS('ATL RAW'!$J:$J,'ATL RAW'!$I:$I,'ATL GA Inventory'!$B123,'ATL RAW'!$L:$L,'ATL GA Inventory'!ES$3)+SUMIFS('ATL CR'!$J:$J,'ATL CR'!$I:$I,'ATL GA Inventory'!$B123,'ATL CR'!$L:$L,'ATL GA Inventory'!ES$3)</f>
        <v>0</v>
      </c>
      <c r="ET123" s="45">
        <f>SUMIFS('ATL RAW'!$J:$J,'ATL RAW'!$I:$I,'ATL GA Inventory'!$B123,'ATL RAW'!$L:$L,'ATL GA Inventory'!ET$3)+SUMIFS('ATL CR'!$J:$J,'ATL CR'!$I:$I,'ATL GA Inventory'!$B123,'ATL CR'!$L:$L,'ATL GA Inventory'!ET$3)</f>
        <v>0</v>
      </c>
      <c r="EU123" s="45">
        <f>SUMIFS('ATL RAW'!$J:$J,'ATL RAW'!$I:$I,'ATL GA Inventory'!$B123,'ATL RAW'!$L:$L,'ATL GA Inventory'!EU$3)+SUMIFS('ATL CR'!$J:$J,'ATL CR'!$I:$I,'ATL GA Inventory'!$B123,'ATL CR'!$L:$L,'ATL GA Inventory'!EU$3)</f>
        <v>0</v>
      </c>
      <c r="EV123" s="45">
        <f>SUMIFS('ATL RAW'!$J:$J,'ATL RAW'!$I:$I,'ATL GA Inventory'!$B123,'ATL RAW'!$L:$L,'ATL GA Inventory'!EV$3)+SUMIFS('ATL CR'!$J:$J,'ATL CR'!$I:$I,'ATL GA Inventory'!$B123,'ATL CR'!$L:$L,'ATL GA Inventory'!EV$3)</f>
        <v>0</v>
      </c>
      <c r="EW123" s="45">
        <f>SUMIFS('ATL RAW'!$J:$J,'ATL RAW'!$I:$I,'ATL GA Inventory'!$B123,'ATL RAW'!$L:$L,'ATL GA Inventory'!EW$3)+SUMIFS('ATL CR'!$J:$J,'ATL CR'!$I:$I,'ATL GA Inventory'!$B123,'ATL CR'!$L:$L,'ATL GA Inventory'!EW$3)</f>
        <v>0</v>
      </c>
      <c r="EX123" s="45">
        <f>SUMIFS('ATL RAW'!$J:$J,'ATL RAW'!$I:$I,'ATL GA Inventory'!$B123,'ATL RAW'!$L:$L,'ATL GA Inventory'!EX$3)+SUMIFS('ATL CR'!$J:$J,'ATL CR'!$I:$I,'ATL GA Inventory'!$B123,'ATL CR'!$L:$L,'ATL GA Inventory'!EX$3)</f>
        <v>0</v>
      </c>
      <c r="EY123" s="45">
        <f>SUMIFS('ATL RAW'!$J:$J,'ATL RAW'!$I:$I,'ATL GA Inventory'!$B123,'ATL RAW'!$L:$L,'ATL GA Inventory'!EY$3)+SUMIFS('ATL CR'!$J:$J,'ATL CR'!$I:$I,'ATL GA Inventory'!$B123,'ATL CR'!$L:$L,'ATL GA Inventory'!EY$3)</f>
        <v>0</v>
      </c>
      <c r="EZ123" s="45">
        <f>SUMIFS('ATL RAW'!$J:$J,'ATL RAW'!$I:$I,'ATL GA Inventory'!$B123,'ATL RAW'!$L:$L,'ATL GA Inventory'!EZ$3)+SUMIFS('ATL CR'!$J:$J,'ATL CR'!$I:$I,'ATL GA Inventory'!$B123,'ATL CR'!$L:$L,'ATL GA Inventory'!EZ$3)</f>
        <v>0</v>
      </c>
      <c r="FA123" s="45">
        <f>SUMIFS('ATL RAW'!$J:$J,'ATL RAW'!$I:$I,'ATL GA Inventory'!$B123,'ATL RAW'!$L:$L,'ATL GA Inventory'!FA$3)+SUMIFS('ATL CR'!$J:$J,'ATL CR'!$I:$I,'ATL GA Inventory'!$B123,'ATL CR'!$L:$L,'ATL GA Inventory'!FA$3)</f>
        <v>0</v>
      </c>
      <c r="FB123" s="45">
        <f>SUMIFS('ATL RAW'!$J:$J,'ATL RAW'!$I:$I,'ATL GA Inventory'!$B123,'ATL RAW'!$L:$L,'ATL GA Inventory'!FB$3)+SUMIFS('ATL CR'!$J:$J,'ATL CR'!$I:$I,'ATL GA Inventory'!$B123,'ATL CR'!$L:$L,'ATL GA Inventory'!FB$3)</f>
        <v>0</v>
      </c>
      <c r="FC123" s="45">
        <f>SUMIFS('ATL RAW'!$J:$J,'ATL RAW'!$I:$I,'ATL GA Inventory'!$B123,'ATL RAW'!$L:$L,'ATL GA Inventory'!FC$3)+SUMIFS('ATL CR'!$J:$J,'ATL CR'!$I:$I,'ATL GA Inventory'!$B123,'ATL CR'!$L:$L,'ATL GA Inventory'!FC$3)</f>
        <v>0</v>
      </c>
      <c r="FD123" s="45">
        <f>SUMIFS('ATL RAW'!$J:$J,'ATL RAW'!$I:$I,'ATL GA Inventory'!$B123,'ATL RAW'!$L:$L,'ATL GA Inventory'!FD$3)+SUMIFS('ATL CR'!$J:$J,'ATL CR'!$I:$I,'ATL GA Inventory'!$B123,'ATL CR'!$L:$L,'ATL GA Inventory'!FD$3)</f>
        <v>0</v>
      </c>
      <c r="FE123" s="45">
        <f>SUMIFS('ATL RAW'!$J:$J,'ATL RAW'!$I:$I,'ATL GA Inventory'!$B123,'ATL RAW'!$L:$L,'ATL GA Inventory'!FE$3)+SUMIFS('ATL CR'!$J:$J,'ATL CR'!$I:$I,'ATL GA Inventory'!$B123,'ATL CR'!$L:$L,'ATL GA Inventory'!FE$3)</f>
        <v>0</v>
      </c>
      <c r="FF123" s="45">
        <f>SUMIFS('ATL RAW'!$J:$J,'ATL RAW'!$I:$I,'ATL GA Inventory'!$B123,'ATL RAW'!$L:$L,'ATL GA Inventory'!FF$3)+SUMIFS('ATL CR'!$J:$J,'ATL CR'!$I:$I,'ATL GA Inventory'!$B123,'ATL CR'!$L:$L,'ATL GA Inventory'!FF$3)</f>
        <v>0</v>
      </c>
      <c r="FG123" s="45">
        <f>SUMIFS('ATL RAW'!$J:$J,'ATL RAW'!$I:$I,'ATL GA Inventory'!$B123,'ATL RAW'!$L:$L,'ATL GA Inventory'!FG$3)+SUMIFS('ATL CR'!$J:$J,'ATL CR'!$I:$I,'ATL GA Inventory'!$B123,'ATL CR'!$L:$L,'ATL GA Inventory'!FG$3)</f>
        <v>0</v>
      </c>
      <c r="FH123" s="45">
        <f>SUMIFS('ATL RAW'!$J:$J,'ATL RAW'!$I:$I,'ATL GA Inventory'!$B123,'ATL RAW'!$L:$L,'ATL GA Inventory'!FH$3)+SUMIFS('ATL CR'!$J:$J,'ATL CR'!$I:$I,'ATL GA Inventory'!$B123,'ATL CR'!$L:$L,'ATL GA Inventory'!FH$3)</f>
        <v>0</v>
      </c>
      <c r="FI123" s="45">
        <f>SUMIFS('ATL RAW'!$J:$J,'ATL RAW'!$I:$I,'ATL GA Inventory'!$B123,'ATL RAW'!$L:$L,'ATL GA Inventory'!FI$3)+SUMIFS('ATL CR'!$J:$J,'ATL CR'!$I:$I,'ATL GA Inventory'!$B123,'ATL CR'!$L:$L,'ATL GA Inventory'!FI$3)</f>
        <v>0</v>
      </c>
      <c r="FJ123" s="45">
        <f>SUMIFS('ATL RAW'!$J:$J,'ATL RAW'!$I:$I,'ATL GA Inventory'!$B123,'ATL RAW'!$L:$L,'ATL GA Inventory'!FJ$3)+SUMIFS('ATL CR'!$J:$J,'ATL CR'!$I:$I,'ATL GA Inventory'!$B123,'ATL CR'!$L:$L,'ATL GA Inventory'!FJ$3)</f>
        <v>0</v>
      </c>
      <c r="FK123" s="45">
        <f>SUMIFS('ATL RAW'!$J:$J,'ATL RAW'!$I:$I,'ATL GA Inventory'!$B123,'ATL RAW'!$L:$L,'ATL GA Inventory'!FK$3)+SUMIFS('ATL CR'!$J:$J,'ATL CR'!$I:$I,'ATL GA Inventory'!$B123,'ATL CR'!$L:$L,'ATL GA Inventory'!FK$3)</f>
        <v>0</v>
      </c>
      <c r="FL123" s="45">
        <f>SUMIFS('ATL RAW'!$J:$J,'ATL RAW'!$I:$I,'ATL GA Inventory'!$B123,'ATL RAW'!$L:$L,'ATL GA Inventory'!FL$3)+SUMIFS('ATL CR'!$J:$J,'ATL CR'!$I:$I,'ATL GA Inventory'!$B123,'ATL CR'!$L:$L,'ATL GA Inventory'!FL$3)</f>
        <v>0</v>
      </c>
      <c r="FM123" s="45">
        <f>SUMIFS('ATL RAW'!$J:$J,'ATL RAW'!$I:$I,'ATL GA Inventory'!$B123,'ATL RAW'!$L:$L,'ATL GA Inventory'!FM$3)+SUMIFS('ATL CR'!$J:$J,'ATL CR'!$I:$I,'ATL GA Inventory'!$B123,'ATL CR'!$L:$L,'ATL GA Inventory'!FM$3)</f>
        <v>0</v>
      </c>
      <c r="FN123" s="45">
        <f>SUMIFS('ATL RAW'!$J:$J,'ATL RAW'!$I:$I,'ATL GA Inventory'!$B123,'ATL RAW'!$L:$L,'ATL GA Inventory'!FN$3)+SUMIFS('ATL CR'!$J:$J,'ATL CR'!$I:$I,'ATL GA Inventory'!$B123,'ATL CR'!$L:$L,'ATL GA Inventory'!FN$3)</f>
        <v>0</v>
      </c>
      <c r="FO123" s="45">
        <f>SUMIFS('ATL RAW'!$J:$J,'ATL RAW'!$I:$I,'ATL GA Inventory'!$B123,'ATL RAW'!$L:$L,'ATL GA Inventory'!FO$3)+SUMIFS('ATL CR'!$J:$J,'ATL CR'!$I:$I,'ATL GA Inventory'!$B123,'ATL CR'!$L:$L,'ATL GA Inventory'!FO$3)</f>
        <v>0</v>
      </c>
      <c r="FP123" s="45">
        <f>SUMIFS('ATL RAW'!$J:$J,'ATL RAW'!$I:$I,'ATL GA Inventory'!$B123,'ATL RAW'!$L:$L,'ATL GA Inventory'!FP$3)+SUMIFS('ATL CR'!$J:$J,'ATL CR'!$I:$I,'ATL GA Inventory'!$B123,'ATL CR'!$L:$L,'ATL GA Inventory'!FP$3)</f>
        <v>0</v>
      </c>
      <c r="FQ123" s="45">
        <f>SUMIFS('ATL RAW'!$J:$J,'ATL RAW'!$I:$I,'ATL GA Inventory'!$B123,'ATL RAW'!$L:$L,'ATL GA Inventory'!FQ$3)+SUMIFS('ATL CR'!$J:$J,'ATL CR'!$I:$I,'ATL GA Inventory'!$B123,'ATL CR'!$L:$L,'ATL GA Inventory'!FQ$3)</f>
        <v>0</v>
      </c>
      <c r="FR123" s="45">
        <f>SUMIFS('ATL RAW'!$J:$J,'ATL RAW'!$I:$I,'ATL GA Inventory'!$B123,'ATL RAW'!$L:$L,'ATL GA Inventory'!FR$3)+SUMIFS('ATL CR'!$J:$J,'ATL CR'!$I:$I,'ATL GA Inventory'!$B123,'ATL CR'!$L:$L,'ATL GA Inventory'!FR$3)</f>
        <v>0</v>
      </c>
      <c r="FS123" s="45">
        <f>SUMIFS('ATL RAW'!$J:$J,'ATL RAW'!$I:$I,'ATL GA Inventory'!$B123,'ATL RAW'!$L:$L,'ATL GA Inventory'!FS$3)+SUMIFS('ATL CR'!$J:$J,'ATL CR'!$I:$I,'ATL GA Inventory'!$B123,'ATL CR'!$L:$L,'ATL GA Inventory'!FS$3)</f>
        <v>0</v>
      </c>
      <c r="FT123" s="45">
        <f>SUMIFS('ATL RAW'!$J:$J,'ATL RAW'!$I:$I,'ATL GA Inventory'!$B123,'ATL RAW'!$L:$L,'ATL GA Inventory'!FT$3)+SUMIFS('ATL CR'!$J:$J,'ATL CR'!$I:$I,'ATL GA Inventory'!$B123,'ATL CR'!$L:$L,'ATL GA Inventory'!FT$3)</f>
        <v>0</v>
      </c>
      <c r="FU123" s="45">
        <f>SUMIFS('ATL RAW'!$J:$J,'ATL RAW'!$I:$I,'ATL GA Inventory'!$B123,'ATL RAW'!$L:$L,'ATL GA Inventory'!FU$3)+SUMIFS('ATL CR'!$J:$J,'ATL CR'!$I:$I,'ATL GA Inventory'!$B123,'ATL CR'!$L:$L,'ATL GA Inventory'!FU$3)</f>
        <v>0</v>
      </c>
      <c r="FV123" s="45">
        <f>SUMIFS('ATL RAW'!$J:$J,'ATL RAW'!$I:$I,'ATL GA Inventory'!$B123,'ATL RAW'!$L:$L,'ATL GA Inventory'!FV$3)+SUMIFS('ATL CR'!$J:$J,'ATL CR'!$I:$I,'ATL GA Inventory'!$B123,'ATL CR'!$L:$L,'ATL GA Inventory'!FV$3)</f>
        <v>0</v>
      </c>
      <c r="FW123" s="45">
        <f>SUMIFS('ATL RAW'!$J:$J,'ATL RAW'!$I:$I,'ATL GA Inventory'!$B123,'ATL RAW'!$L:$L,'ATL GA Inventory'!FW$3)+SUMIFS('ATL CR'!$J:$J,'ATL CR'!$I:$I,'ATL GA Inventory'!$B123,'ATL CR'!$L:$L,'ATL GA Inventory'!FW$3)</f>
        <v>0</v>
      </c>
      <c r="FX123" s="45">
        <f>SUMIFS('ATL RAW'!$J:$J,'ATL RAW'!$I:$I,'ATL GA Inventory'!$B123,'ATL RAW'!$L:$L,'ATL GA Inventory'!FX$3)+SUMIFS('ATL CR'!$J:$J,'ATL CR'!$I:$I,'ATL GA Inventory'!$B123,'ATL CR'!$L:$L,'ATL GA Inventory'!FX$3)</f>
        <v>0</v>
      </c>
      <c r="FY123" s="45">
        <f>SUMIFS('ATL RAW'!$J:$J,'ATL RAW'!$I:$I,'ATL GA Inventory'!$B123,'ATL RAW'!$L:$L,'ATL GA Inventory'!FY$3)+SUMIFS('ATL CR'!$J:$J,'ATL CR'!$I:$I,'ATL GA Inventory'!$B123,'ATL CR'!$L:$L,'ATL GA Inventory'!FY$3)</f>
        <v>0</v>
      </c>
      <c r="FZ123" s="45">
        <f>SUMIFS('ATL RAW'!$J:$J,'ATL RAW'!$I:$I,'ATL GA Inventory'!$B123,'ATL RAW'!$L:$L,'ATL GA Inventory'!FZ$3)+SUMIFS('ATL CR'!$J:$J,'ATL CR'!$I:$I,'ATL GA Inventory'!$B123,'ATL CR'!$L:$L,'ATL GA Inventory'!FZ$3)</f>
        <v>0</v>
      </c>
      <c r="GA123" s="45">
        <f>SUMIFS('ATL RAW'!$J:$J,'ATL RAW'!$I:$I,'ATL GA Inventory'!$B123,'ATL RAW'!$L:$L,'ATL GA Inventory'!GA$3)+SUMIFS('ATL CR'!$J:$J,'ATL CR'!$I:$I,'ATL GA Inventory'!$B123,'ATL CR'!$L:$L,'ATL GA Inventory'!GA$3)</f>
        <v>0</v>
      </c>
      <c r="GB123" s="45">
        <f>SUMIFS('ATL RAW'!$J:$J,'ATL RAW'!$I:$I,'ATL GA Inventory'!$B123,'ATL RAW'!$L:$L,'ATL GA Inventory'!GB$3)+SUMIFS('ATL CR'!$J:$J,'ATL CR'!$I:$I,'ATL GA Inventory'!$B123,'ATL CR'!$L:$L,'ATL GA Inventory'!GB$3)</f>
        <v>0</v>
      </c>
      <c r="GC123" s="45">
        <f>SUMIFS('ATL RAW'!$J:$J,'ATL RAW'!$I:$I,'ATL GA Inventory'!$B123,'ATL RAW'!$L:$L,'ATL GA Inventory'!GC$3)+SUMIFS('ATL CR'!$J:$J,'ATL CR'!$I:$I,'ATL GA Inventory'!$B123,'ATL CR'!$L:$L,'ATL GA Inventory'!GC$3)</f>
        <v>0</v>
      </c>
      <c r="GD123" s="45">
        <f>SUMIFS('ATL RAW'!$J:$J,'ATL RAW'!$I:$I,'ATL GA Inventory'!$B123,'ATL RAW'!$L:$L,'ATL GA Inventory'!GD$3)+SUMIFS('ATL CR'!$J:$J,'ATL CR'!$I:$I,'ATL GA Inventory'!$B123,'ATL CR'!$L:$L,'ATL GA Inventory'!GD$3)</f>
        <v>0</v>
      </c>
      <c r="GE123" s="45">
        <f>SUMIFS('ATL RAW'!$J:$J,'ATL RAW'!$I:$I,'ATL GA Inventory'!$B123,'ATL RAW'!$L:$L,'ATL GA Inventory'!GE$3)+SUMIFS('ATL CR'!$J:$J,'ATL CR'!$I:$I,'ATL GA Inventory'!$B123,'ATL CR'!$L:$L,'ATL GA Inventory'!GE$3)</f>
        <v>0</v>
      </c>
      <c r="GF123" s="45">
        <f>SUMIFS('ATL RAW'!$J:$J,'ATL RAW'!$I:$I,'ATL GA Inventory'!$B123,'ATL RAW'!$L:$L,'ATL GA Inventory'!GF$3)+SUMIFS('ATL CR'!$J:$J,'ATL CR'!$I:$I,'ATL GA Inventory'!$B123,'ATL CR'!$L:$L,'ATL GA Inventory'!GF$3)</f>
        <v>0</v>
      </c>
      <c r="GG123" s="45">
        <f>SUMIFS('ATL RAW'!$J:$J,'ATL RAW'!$I:$I,'ATL GA Inventory'!$B123,'ATL RAW'!$L:$L,'ATL GA Inventory'!GG$3)+SUMIFS('ATL CR'!$J:$J,'ATL CR'!$I:$I,'ATL GA Inventory'!$B123,'ATL CR'!$L:$L,'ATL GA Inventory'!GG$3)</f>
        <v>0</v>
      </c>
      <c r="GH123" s="45">
        <f>SUMIFS('ATL RAW'!$J:$J,'ATL RAW'!$I:$I,'ATL GA Inventory'!$B123,'ATL RAW'!$L:$L,'ATL GA Inventory'!GH$3)+SUMIFS('ATL CR'!$J:$J,'ATL CR'!$I:$I,'ATL GA Inventory'!$B123,'ATL CR'!$L:$L,'ATL GA Inventory'!GH$3)</f>
        <v>0</v>
      </c>
      <c r="GI123" s="45">
        <f>SUMIFS('ATL RAW'!$J:$J,'ATL RAW'!$I:$I,'ATL GA Inventory'!$B123,'ATL RAW'!$L:$L,'ATL GA Inventory'!GI$3)+SUMIFS('ATL CR'!$J:$J,'ATL CR'!$I:$I,'ATL GA Inventory'!$B123,'ATL CR'!$L:$L,'ATL GA Inventory'!GI$3)</f>
        <v>0</v>
      </c>
      <c r="GJ123" s="45">
        <f>SUMIFS('ATL RAW'!$J:$J,'ATL RAW'!$I:$I,'ATL GA Inventory'!$B123,'ATL RAW'!$L:$L,'ATL GA Inventory'!GJ$3)+SUMIFS('ATL CR'!$J:$J,'ATL CR'!$I:$I,'ATL GA Inventory'!$B123,'ATL CR'!$L:$L,'ATL GA Inventory'!GJ$3)</f>
        <v>0</v>
      </c>
      <c r="GK123" s="45">
        <f>SUMIFS('ATL RAW'!$J:$J,'ATL RAW'!$I:$I,'ATL GA Inventory'!$B123,'ATL RAW'!$L:$L,'ATL GA Inventory'!GK$3)+SUMIFS('ATL CR'!$J:$J,'ATL CR'!$I:$I,'ATL GA Inventory'!$B123,'ATL CR'!$L:$L,'ATL GA Inventory'!GK$3)</f>
        <v>0</v>
      </c>
      <c r="GL123" s="45">
        <f>SUMIFS('ATL RAW'!$J:$J,'ATL RAW'!$I:$I,'ATL GA Inventory'!$B123,'ATL RAW'!$L:$L,'ATL GA Inventory'!GL$3)+SUMIFS('ATL CR'!$J:$J,'ATL CR'!$I:$I,'ATL GA Inventory'!$B123,'ATL CR'!$L:$L,'ATL GA Inventory'!GL$3)</f>
        <v>0</v>
      </c>
      <c r="GM123" s="45">
        <f>SUMIFS('ATL RAW'!$J:$J,'ATL RAW'!$I:$I,'ATL GA Inventory'!$B123,'ATL RAW'!$L:$L,'ATL GA Inventory'!GM$3)+SUMIFS('ATL CR'!$J:$J,'ATL CR'!$I:$I,'ATL GA Inventory'!$B123,'ATL CR'!$L:$L,'ATL GA Inventory'!GM$3)</f>
        <v>0</v>
      </c>
      <c r="GN123" s="45">
        <f>SUMIFS('ATL RAW'!$J:$J,'ATL RAW'!$I:$I,'ATL GA Inventory'!$B123,'ATL RAW'!$L:$L,'ATL GA Inventory'!GN$3)+SUMIFS('ATL CR'!$J:$J,'ATL CR'!$I:$I,'ATL GA Inventory'!$B123,'ATL CR'!$L:$L,'ATL GA Inventory'!GN$3)</f>
        <v>0</v>
      </c>
      <c r="GO123" s="45">
        <f>SUMIFS('ATL RAW'!$J:$J,'ATL RAW'!$I:$I,'ATL GA Inventory'!$B123,'ATL RAW'!$L:$L,'ATL GA Inventory'!GO$3)+SUMIFS('ATL CR'!$J:$J,'ATL CR'!$I:$I,'ATL GA Inventory'!$B123,'ATL CR'!$L:$L,'ATL GA Inventory'!GO$3)</f>
        <v>0</v>
      </c>
      <c r="GP123" s="45">
        <f>SUMIFS('ATL RAW'!$J:$J,'ATL RAW'!$I:$I,'ATL GA Inventory'!$B123,'ATL RAW'!$L:$L,'ATL GA Inventory'!GP$3)+SUMIFS('ATL CR'!$J:$J,'ATL CR'!$I:$I,'ATL GA Inventory'!$B123,'ATL CR'!$L:$L,'ATL GA Inventory'!GP$3)</f>
        <v>0</v>
      </c>
      <c r="GQ123" s="45">
        <f>SUMIFS('ATL RAW'!$J:$J,'ATL RAW'!$I:$I,'ATL GA Inventory'!$B123,'ATL RAW'!$L:$L,'ATL GA Inventory'!GQ$3)+SUMIFS('ATL CR'!$J:$J,'ATL CR'!$I:$I,'ATL GA Inventory'!$B123,'ATL CR'!$L:$L,'ATL GA Inventory'!GQ$3)</f>
        <v>0</v>
      </c>
      <c r="GR123" s="45">
        <f>SUMIFS('ATL RAW'!$J:$J,'ATL RAW'!$I:$I,'ATL GA Inventory'!$B123,'ATL RAW'!$L:$L,'ATL GA Inventory'!GR$3)+SUMIFS('ATL CR'!$J:$J,'ATL CR'!$I:$I,'ATL GA Inventory'!$B123,'ATL CR'!$L:$L,'ATL GA Inventory'!GR$3)</f>
        <v>0</v>
      </c>
      <c r="GS123" s="45">
        <f>SUMIFS('ATL RAW'!$J:$J,'ATL RAW'!$I:$I,'ATL GA Inventory'!$B123,'ATL RAW'!$L:$L,'ATL GA Inventory'!GS$3)+SUMIFS('ATL CR'!$J:$J,'ATL CR'!$I:$I,'ATL GA Inventory'!$B123,'ATL CR'!$L:$L,'ATL GA Inventory'!GS$3)</f>
        <v>0</v>
      </c>
      <c r="GT123" s="45">
        <f>SUMIFS('ATL RAW'!$J:$J,'ATL RAW'!$I:$I,'ATL GA Inventory'!$B123,'ATL RAW'!$L:$L,'ATL GA Inventory'!GT$3)+SUMIFS('ATL CR'!$J:$J,'ATL CR'!$I:$I,'ATL GA Inventory'!$B123,'ATL CR'!$L:$L,'ATL GA Inventory'!GT$3)</f>
        <v>0</v>
      </c>
      <c r="GU123" s="45">
        <f>SUMIFS('ATL RAW'!$J:$J,'ATL RAW'!$I:$I,'ATL GA Inventory'!$B123,'ATL RAW'!$L:$L,'ATL GA Inventory'!GU$3)+SUMIFS('ATL CR'!$J:$J,'ATL CR'!$I:$I,'ATL GA Inventory'!$B123,'ATL CR'!$L:$L,'ATL GA Inventory'!GU$3)</f>
        <v>0</v>
      </c>
      <c r="GV123" s="45">
        <f>SUMIFS('ATL RAW'!$J:$J,'ATL RAW'!$I:$I,'ATL GA Inventory'!$B123,'ATL RAW'!$L:$L,'ATL GA Inventory'!GV$3)+SUMIFS('ATL CR'!$J:$J,'ATL CR'!$I:$I,'ATL GA Inventory'!$B123,'ATL CR'!$L:$L,'ATL GA Inventory'!GV$3)</f>
        <v>0</v>
      </c>
      <c r="GW123" s="45">
        <f>SUMIFS('ATL RAW'!$J:$J,'ATL RAW'!$I:$I,'ATL GA Inventory'!$B123,'ATL RAW'!$L:$L,'ATL GA Inventory'!GW$3)+SUMIFS('ATL CR'!$J:$J,'ATL CR'!$I:$I,'ATL GA Inventory'!$B123,'ATL CR'!$L:$L,'ATL GA Inventory'!GW$3)</f>
        <v>0</v>
      </c>
      <c r="GX123" s="45">
        <f>SUMIFS('ATL RAW'!$J:$J,'ATL RAW'!$I:$I,'ATL GA Inventory'!$B123,'ATL RAW'!$L:$L,'ATL GA Inventory'!GX$3)+SUMIFS('ATL CR'!$J:$J,'ATL CR'!$I:$I,'ATL GA Inventory'!$B123,'ATL CR'!$L:$L,'ATL GA Inventory'!GX$3)</f>
        <v>0</v>
      </c>
      <c r="GY123" s="45">
        <f>SUMIFS('ATL RAW'!$J:$J,'ATL RAW'!$I:$I,'ATL GA Inventory'!$B123,'ATL RAW'!$L:$L,'ATL GA Inventory'!GY$3)+SUMIFS('ATL CR'!$J:$J,'ATL CR'!$I:$I,'ATL GA Inventory'!$B123,'ATL CR'!$L:$L,'ATL GA Inventory'!GY$3)</f>
        <v>0</v>
      </c>
    </row>
    <row r="124" spans="1:207">
      <c r="A124" s="43" t="s">
        <v>8123</v>
      </c>
      <c r="B124" s="43">
        <f t="shared" si="14"/>
        <v>46217128</v>
      </c>
      <c r="C124" s="43" t="str">
        <f t="shared" si="14"/>
        <v>Q.PEAK DUO BLK G6P+</v>
      </c>
      <c r="D124" s="44" t="str">
        <f t="shared" si="14"/>
        <v>340</v>
      </c>
      <c r="E124" s="45">
        <f>SUMIFS('ATL RAW'!$J:$J,'ATL RAW'!$I:$I,'ATL GA Inventory'!$B124,'ATL RAW'!$L:$L,'ATL GA Inventory'!E$3)+SUMIFS('ATL CR'!$J:$J,'ATL CR'!$I:$I,'ATL GA Inventory'!$B124,'ATL CR'!$L:$L,'ATL GA Inventory'!E$3)</f>
        <v>0</v>
      </c>
      <c r="F124" s="45">
        <f>SUMIFS('ATL RAW'!$J:$J,'ATL RAW'!$I:$I,'ATL GA Inventory'!$B124,'ATL RAW'!$L:$L,'ATL GA Inventory'!F$3)+SUMIFS('ATL CR'!$J:$J,'ATL CR'!$I:$I,'ATL GA Inventory'!$B124,'ATL CR'!$L:$L,'ATL GA Inventory'!F$3)</f>
        <v>0</v>
      </c>
      <c r="G124" s="45">
        <f>SUMIFS('ATL RAW'!$J:$J,'ATL RAW'!$I:$I,'ATL GA Inventory'!$B124,'ATL RAW'!$L:$L,'ATL GA Inventory'!G$3)+SUMIFS('ATL CR'!$J:$J,'ATL CR'!$I:$I,'ATL GA Inventory'!$B124,'ATL CR'!$L:$L,'ATL GA Inventory'!G$3)</f>
        <v>0</v>
      </c>
      <c r="H124" s="45">
        <f>SUMIFS('ATL RAW'!$J:$J,'ATL RAW'!$I:$I,'ATL GA Inventory'!$B124,'ATL RAW'!$L:$L,'ATL GA Inventory'!H$3)+SUMIFS('ATL CR'!$J:$J,'ATL CR'!$I:$I,'ATL GA Inventory'!$B124,'ATL CR'!$L:$L,'ATL GA Inventory'!H$3)</f>
        <v>0</v>
      </c>
      <c r="I124" s="45">
        <f>SUMIFS('ATL RAW'!$J:$J,'ATL RAW'!$I:$I,'ATL GA Inventory'!$B124,'ATL RAW'!$L:$L,'ATL GA Inventory'!I$3)+SUMIFS('ATL CR'!$J:$J,'ATL CR'!$I:$I,'ATL GA Inventory'!$B124,'ATL CR'!$L:$L,'ATL GA Inventory'!I$3)</f>
        <v>0</v>
      </c>
      <c r="J124" s="45">
        <f>SUMIFS('ATL RAW'!$J:$J,'ATL RAW'!$I:$I,'ATL GA Inventory'!$B124,'ATL RAW'!$L:$L,'ATL GA Inventory'!J$3)+SUMIFS('ATL CR'!$J:$J,'ATL CR'!$I:$I,'ATL GA Inventory'!$B124,'ATL CR'!$L:$L,'ATL GA Inventory'!J$3)</f>
        <v>0</v>
      </c>
      <c r="K124" s="45">
        <f>SUMIFS('ATL RAW'!$J:$J,'ATL RAW'!$I:$I,'ATL GA Inventory'!$B124,'ATL RAW'!$L:$L,'ATL GA Inventory'!K$3)+SUMIFS('ATL CR'!$J:$J,'ATL CR'!$I:$I,'ATL GA Inventory'!$B124,'ATL CR'!$L:$L,'ATL GA Inventory'!K$3)</f>
        <v>0</v>
      </c>
      <c r="L124" s="45">
        <f>SUMIFS('ATL RAW'!$J:$J,'ATL RAW'!$I:$I,'ATL GA Inventory'!$B124,'ATL RAW'!$L:$L,'ATL GA Inventory'!L$3)+SUMIFS('ATL CR'!$J:$J,'ATL CR'!$I:$I,'ATL GA Inventory'!$B124,'ATL CR'!$L:$L,'ATL GA Inventory'!L$3)</f>
        <v>0</v>
      </c>
      <c r="M124" s="45">
        <f>SUMIFS('ATL RAW'!$J:$J,'ATL RAW'!$I:$I,'ATL GA Inventory'!$B124,'ATL RAW'!$L:$L,'ATL GA Inventory'!M$3)+SUMIFS('ATL CR'!$J:$J,'ATL CR'!$I:$I,'ATL GA Inventory'!$B124,'ATL CR'!$L:$L,'ATL GA Inventory'!M$3)</f>
        <v>0</v>
      </c>
      <c r="N124" s="45">
        <f>SUMIFS('ATL RAW'!$J:$J,'ATL RAW'!$I:$I,'ATL GA Inventory'!$B124,'ATL RAW'!$L:$L,'ATL GA Inventory'!N$3)+SUMIFS('ATL CR'!$J:$J,'ATL CR'!$I:$I,'ATL GA Inventory'!$B124,'ATL CR'!$L:$L,'ATL GA Inventory'!N$3)</f>
        <v>0</v>
      </c>
      <c r="O124" s="45">
        <f>SUMIFS('ATL RAW'!$J:$J,'ATL RAW'!$I:$I,'ATL GA Inventory'!$B124,'ATL RAW'!$L:$L,'ATL GA Inventory'!O$3)+SUMIFS('ATL CR'!$J:$J,'ATL CR'!$I:$I,'ATL GA Inventory'!$B124,'ATL CR'!$L:$L,'ATL GA Inventory'!O$3)</f>
        <v>0</v>
      </c>
      <c r="P124" s="45">
        <f>SUMIFS('ATL RAW'!$J:$J,'ATL RAW'!$I:$I,'ATL GA Inventory'!$B124,'ATL RAW'!$L:$L,'ATL GA Inventory'!P$3)+SUMIFS('ATL CR'!$J:$J,'ATL CR'!$I:$I,'ATL GA Inventory'!$B124,'ATL CR'!$L:$L,'ATL GA Inventory'!P$3)</f>
        <v>0</v>
      </c>
      <c r="Q124" s="45">
        <f>SUMIFS('ATL RAW'!$J:$J,'ATL RAW'!$I:$I,'ATL GA Inventory'!$B124,'ATL RAW'!$L:$L,'ATL GA Inventory'!Q$3)+SUMIFS('ATL CR'!$J:$J,'ATL CR'!$I:$I,'ATL GA Inventory'!$B124,'ATL CR'!$L:$L,'ATL GA Inventory'!Q$3)</f>
        <v>0</v>
      </c>
      <c r="R124" s="45">
        <f>SUMIFS('ATL RAW'!$J:$J,'ATL RAW'!$I:$I,'ATL GA Inventory'!$B124,'ATL RAW'!$L:$L,'ATL GA Inventory'!R$3)+SUMIFS('ATL CR'!$J:$J,'ATL CR'!$I:$I,'ATL GA Inventory'!$B124,'ATL CR'!$L:$L,'ATL GA Inventory'!R$3)</f>
        <v>0</v>
      </c>
      <c r="S124" s="45">
        <f>SUMIFS('ATL RAW'!$J:$J,'ATL RAW'!$I:$I,'ATL GA Inventory'!$B124,'ATL RAW'!$L:$L,'ATL GA Inventory'!S$3)+SUMIFS('ATL CR'!$J:$J,'ATL CR'!$I:$I,'ATL GA Inventory'!$B124,'ATL CR'!$L:$L,'ATL GA Inventory'!S$3)</f>
        <v>0</v>
      </c>
      <c r="T124" s="45">
        <f>SUMIFS('ATL RAW'!$J:$J,'ATL RAW'!$I:$I,'ATL GA Inventory'!$B124,'ATL RAW'!$L:$L,'ATL GA Inventory'!T$3)+SUMIFS('ATL CR'!$J:$J,'ATL CR'!$I:$I,'ATL GA Inventory'!$B124,'ATL CR'!$L:$L,'ATL GA Inventory'!T$3)</f>
        <v>0</v>
      </c>
      <c r="U124" s="45">
        <f>SUMIFS('ATL RAW'!$J:$J,'ATL RAW'!$I:$I,'ATL GA Inventory'!$B124,'ATL RAW'!$L:$L,'ATL GA Inventory'!U$3)+SUMIFS('ATL CR'!$J:$J,'ATL CR'!$I:$I,'ATL GA Inventory'!$B124,'ATL CR'!$L:$L,'ATL GA Inventory'!U$3)</f>
        <v>0</v>
      </c>
      <c r="V124" s="45">
        <f>SUMIFS('ATL RAW'!$J:$J,'ATL RAW'!$I:$I,'ATL GA Inventory'!$B124,'ATL RAW'!$L:$L,'ATL GA Inventory'!V$3)+SUMIFS('ATL CR'!$J:$J,'ATL CR'!$I:$I,'ATL GA Inventory'!$B124,'ATL CR'!$L:$L,'ATL GA Inventory'!V$3)</f>
        <v>0</v>
      </c>
      <c r="W124" s="45">
        <f>SUMIFS('ATL RAW'!$J:$J,'ATL RAW'!$I:$I,'ATL GA Inventory'!$B124,'ATL RAW'!$L:$L,'ATL GA Inventory'!W$3)+SUMIFS('ATL CR'!$J:$J,'ATL CR'!$I:$I,'ATL GA Inventory'!$B124,'ATL CR'!$L:$L,'ATL GA Inventory'!W$3)</f>
        <v>0</v>
      </c>
      <c r="X124" s="45">
        <f>SUMIFS('ATL RAW'!$J:$J,'ATL RAW'!$I:$I,'ATL GA Inventory'!$B124,'ATL RAW'!$L:$L,'ATL GA Inventory'!X$3)+SUMIFS('ATL CR'!$J:$J,'ATL CR'!$I:$I,'ATL GA Inventory'!$B124,'ATL CR'!$L:$L,'ATL GA Inventory'!X$3)</f>
        <v>0</v>
      </c>
      <c r="Y124" s="45">
        <f>SUMIFS('ATL RAW'!$J:$J,'ATL RAW'!$I:$I,'ATL GA Inventory'!$B124,'ATL RAW'!$L:$L,'ATL GA Inventory'!Y$3)+SUMIFS('ATL CR'!$J:$J,'ATL CR'!$I:$I,'ATL GA Inventory'!$B124,'ATL CR'!$L:$L,'ATL GA Inventory'!Y$3)</f>
        <v>0</v>
      </c>
      <c r="Z124" s="45">
        <f>SUMIFS('ATL RAW'!$J:$J,'ATL RAW'!$I:$I,'ATL GA Inventory'!$B124,'ATL RAW'!$L:$L,'ATL GA Inventory'!Z$3)+SUMIFS('ATL CR'!$J:$J,'ATL CR'!$I:$I,'ATL GA Inventory'!$B124,'ATL CR'!$L:$L,'ATL GA Inventory'!Z$3)</f>
        <v>0</v>
      </c>
      <c r="AA124" s="45">
        <f>SUMIFS('ATL RAW'!$J:$J,'ATL RAW'!$I:$I,'ATL GA Inventory'!$B124,'ATL RAW'!$L:$L,'ATL GA Inventory'!AA$3)+SUMIFS('ATL CR'!$J:$J,'ATL CR'!$I:$I,'ATL GA Inventory'!$B124,'ATL CR'!$L:$L,'ATL GA Inventory'!AA$3)</f>
        <v>0</v>
      </c>
      <c r="AB124" s="45">
        <f>SUMIFS('ATL RAW'!$J:$J,'ATL RAW'!$I:$I,'ATL GA Inventory'!$B124,'ATL RAW'!$L:$L,'ATL GA Inventory'!AB$3)+SUMIFS('ATL CR'!$J:$J,'ATL CR'!$I:$I,'ATL GA Inventory'!$B124,'ATL CR'!$L:$L,'ATL GA Inventory'!AB$3)</f>
        <v>0</v>
      </c>
      <c r="AC124" s="45">
        <f>SUMIFS('ATL RAW'!$J:$J,'ATL RAW'!$I:$I,'ATL GA Inventory'!$B124,'ATL RAW'!$L:$L,'ATL GA Inventory'!AC$3)+SUMIFS('ATL CR'!$J:$J,'ATL CR'!$I:$I,'ATL GA Inventory'!$B124,'ATL CR'!$L:$L,'ATL GA Inventory'!AC$3)</f>
        <v>0</v>
      </c>
      <c r="AD124" s="45">
        <f>SUMIFS('ATL RAW'!$J:$J,'ATL RAW'!$I:$I,'ATL GA Inventory'!$B124,'ATL RAW'!$L:$L,'ATL GA Inventory'!AD$3)+SUMIFS('ATL CR'!$J:$J,'ATL CR'!$I:$I,'ATL GA Inventory'!$B124,'ATL CR'!$L:$L,'ATL GA Inventory'!AD$3)</f>
        <v>0</v>
      </c>
      <c r="AE124" s="45">
        <f>SUMIFS('ATL RAW'!$J:$J,'ATL RAW'!$I:$I,'ATL GA Inventory'!$B124,'ATL RAW'!$L:$L,'ATL GA Inventory'!AE$3)+SUMIFS('ATL CR'!$J:$J,'ATL CR'!$I:$I,'ATL GA Inventory'!$B124,'ATL CR'!$L:$L,'ATL GA Inventory'!AE$3)</f>
        <v>0</v>
      </c>
      <c r="AF124" s="45">
        <f>SUMIFS('ATL RAW'!$J:$J,'ATL RAW'!$I:$I,'ATL GA Inventory'!$B124,'ATL RAW'!$L:$L,'ATL GA Inventory'!AF$3)+SUMIFS('ATL CR'!$J:$J,'ATL CR'!$I:$I,'ATL GA Inventory'!$B124,'ATL CR'!$L:$L,'ATL GA Inventory'!AF$3)</f>
        <v>0</v>
      </c>
      <c r="AG124" s="45">
        <f>SUMIFS('ATL RAW'!$J:$J,'ATL RAW'!$I:$I,'ATL GA Inventory'!$B124,'ATL RAW'!$L:$L,'ATL GA Inventory'!AG$3)+SUMIFS('ATL CR'!$J:$J,'ATL CR'!$I:$I,'ATL GA Inventory'!$B124,'ATL CR'!$L:$L,'ATL GA Inventory'!AG$3)</f>
        <v>0</v>
      </c>
      <c r="AH124" s="45">
        <f>SUMIFS('ATL RAW'!$J:$J,'ATL RAW'!$I:$I,'ATL GA Inventory'!$B124,'ATL RAW'!$L:$L,'ATL GA Inventory'!AH$3)+SUMIFS('ATL CR'!$J:$J,'ATL CR'!$I:$I,'ATL GA Inventory'!$B124,'ATL CR'!$L:$L,'ATL GA Inventory'!AH$3)</f>
        <v>0</v>
      </c>
      <c r="AI124" s="45">
        <f>SUMIFS('ATL RAW'!$J:$J,'ATL RAW'!$I:$I,'ATL GA Inventory'!$B124,'ATL RAW'!$L:$L,'ATL GA Inventory'!AI$3)+SUMIFS('ATL CR'!$J:$J,'ATL CR'!$I:$I,'ATL GA Inventory'!$B124,'ATL CR'!$L:$L,'ATL GA Inventory'!AI$3)</f>
        <v>0</v>
      </c>
      <c r="AJ124" s="45">
        <f>SUMIFS('ATL RAW'!$J:$J,'ATL RAW'!$I:$I,'ATL GA Inventory'!$B124,'ATL RAW'!$L:$L,'ATL GA Inventory'!AJ$3)+SUMIFS('ATL CR'!$J:$J,'ATL CR'!$I:$I,'ATL GA Inventory'!$B124,'ATL CR'!$L:$L,'ATL GA Inventory'!AJ$3)</f>
        <v>0</v>
      </c>
      <c r="AK124" s="45">
        <f>SUMIFS('ATL RAW'!$J:$J,'ATL RAW'!$I:$I,'ATL GA Inventory'!$B124,'ATL RAW'!$L:$L,'ATL GA Inventory'!AK$3)+SUMIFS('ATL CR'!$J:$J,'ATL CR'!$I:$I,'ATL GA Inventory'!$B124,'ATL CR'!$L:$L,'ATL GA Inventory'!AK$3)</f>
        <v>0</v>
      </c>
      <c r="AL124" s="45">
        <f>SUMIFS('ATL RAW'!$J:$J,'ATL RAW'!$I:$I,'ATL GA Inventory'!$B124,'ATL RAW'!$L:$L,'ATL GA Inventory'!AL$3)+SUMIFS('ATL CR'!$J:$J,'ATL CR'!$I:$I,'ATL GA Inventory'!$B124,'ATL CR'!$L:$L,'ATL GA Inventory'!AL$3)</f>
        <v>0</v>
      </c>
      <c r="AM124" s="45">
        <f>SUMIFS('ATL RAW'!$J:$J,'ATL RAW'!$I:$I,'ATL GA Inventory'!$B124,'ATL RAW'!$L:$L,'ATL GA Inventory'!AM$3)+SUMIFS('ATL CR'!$J:$J,'ATL CR'!$I:$I,'ATL GA Inventory'!$B124,'ATL CR'!$L:$L,'ATL GA Inventory'!AM$3)</f>
        <v>0</v>
      </c>
      <c r="AN124" s="45">
        <f>SUMIFS('ATL RAW'!$J:$J,'ATL RAW'!$I:$I,'ATL GA Inventory'!$B124,'ATL RAW'!$L:$L,'ATL GA Inventory'!AN$3)+SUMIFS('ATL CR'!$J:$J,'ATL CR'!$I:$I,'ATL GA Inventory'!$B124,'ATL CR'!$L:$L,'ATL GA Inventory'!AN$3)</f>
        <v>0</v>
      </c>
      <c r="AO124" s="45">
        <f>SUMIFS('ATL RAW'!$J:$J,'ATL RAW'!$I:$I,'ATL GA Inventory'!$B124,'ATL RAW'!$L:$L,'ATL GA Inventory'!AO$3)+SUMIFS('ATL CR'!$J:$J,'ATL CR'!$I:$I,'ATL GA Inventory'!$B124,'ATL CR'!$L:$L,'ATL GA Inventory'!AO$3)</f>
        <v>0</v>
      </c>
      <c r="AP124" s="45">
        <f>SUMIFS('ATL RAW'!$J:$J,'ATL RAW'!$I:$I,'ATL GA Inventory'!$B124,'ATL RAW'!$L:$L,'ATL GA Inventory'!AP$3)+SUMIFS('ATL CR'!$J:$J,'ATL CR'!$I:$I,'ATL GA Inventory'!$B124,'ATL CR'!$L:$L,'ATL GA Inventory'!AP$3)</f>
        <v>0</v>
      </c>
      <c r="AQ124" s="45">
        <f>SUMIFS('ATL RAW'!$J:$J,'ATL RAW'!$I:$I,'ATL GA Inventory'!$B124,'ATL RAW'!$L:$L,'ATL GA Inventory'!AQ$3)+SUMIFS('ATL CR'!$J:$J,'ATL CR'!$I:$I,'ATL GA Inventory'!$B124,'ATL CR'!$L:$L,'ATL GA Inventory'!AQ$3)</f>
        <v>0</v>
      </c>
      <c r="AR124" s="45">
        <f>SUMIFS('ATL RAW'!$J:$J,'ATL RAW'!$I:$I,'ATL GA Inventory'!$B124,'ATL RAW'!$L:$L,'ATL GA Inventory'!AR$3)+SUMIFS('ATL CR'!$J:$J,'ATL CR'!$I:$I,'ATL GA Inventory'!$B124,'ATL CR'!$L:$L,'ATL GA Inventory'!AR$3)</f>
        <v>0</v>
      </c>
      <c r="AS124" s="45">
        <f>SUMIFS('ATL RAW'!$J:$J,'ATL RAW'!$I:$I,'ATL GA Inventory'!$B124,'ATL RAW'!$L:$L,'ATL GA Inventory'!AS$3)+SUMIFS('ATL CR'!$J:$J,'ATL CR'!$I:$I,'ATL GA Inventory'!$B124,'ATL CR'!$L:$L,'ATL GA Inventory'!AS$3)</f>
        <v>0</v>
      </c>
      <c r="AT124" s="45">
        <f>SUMIFS('ATL RAW'!$J:$J,'ATL RAW'!$I:$I,'ATL GA Inventory'!$B124,'ATL RAW'!$L:$L,'ATL GA Inventory'!AT$3)+SUMIFS('ATL CR'!$J:$J,'ATL CR'!$I:$I,'ATL GA Inventory'!$B124,'ATL CR'!$L:$L,'ATL GA Inventory'!AT$3)</f>
        <v>0</v>
      </c>
      <c r="AU124" s="45">
        <f>SUMIFS('ATL RAW'!$J:$J,'ATL RAW'!$I:$I,'ATL GA Inventory'!$B124,'ATL RAW'!$L:$L,'ATL GA Inventory'!AU$3)+SUMIFS('ATL CR'!$J:$J,'ATL CR'!$I:$I,'ATL GA Inventory'!$B124,'ATL CR'!$L:$L,'ATL GA Inventory'!AU$3)</f>
        <v>0</v>
      </c>
      <c r="AV124" s="45">
        <f>SUMIFS('ATL RAW'!$J:$J,'ATL RAW'!$I:$I,'ATL GA Inventory'!$B124,'ATL RAW'!$L:$L,'ATL GA Inventory'!AV$3)+SUMIFS('ATL CR'!$J:$J,'ATL CR'!$I:$I,'ATL GA Inventory'!$B124,'ATL CR'!$L:$L,'ATL GA Inventory'!AV$3)</f>
        <v>0</v>
      </c>
      <c r="AW124" s="45">
        <f>SUMIFS('ATL RAW'!$J:$J,'ATL RAW'!$I:$I,'ATL GA Inventory'!$B124,'ATL RAW'!$L:$L,'ATL GA Inventory'!AW$3)+SUMIFS('ATL CR'!$J:$J,'ATL CR'!$I:$I,'ATL GA Inventory'!$B124,'ATL CR'!$L:$L,'ATL GA Inventory'!AW$3)</f>
        <v>0</v>
      </c>
      <c r="AX124" s="45">
        <f>SUMIFS('ATL RAW'!$J:$J,'ATL RAW'!$I:$I,'ATL GA Inventory'!$B124,'ATL RAW'!$L:$L,'ATL GA Inventory'!AX$3)+SUMIFS('ATL CR'!$J:$J,'ATL CR'!$I:$I,'ATL GA Inventory'!$B124,'ATL CR'!$L:$L,'ATL GA Inventory'!AX$3)</f>
        <v>0</v>
      </c>
      <c r="AY124" s="45">
        <f>SUMIFS('ATL RAW'!$J:$J,'ATL RAW'!$I:$I,'ATL GA Inventory'!$B124,'ATL RAW'!$L:$L,'ATL GA Inventory'!AY$3)+SUMIFS('ATL CR'!$J:$J,'ATL CR'!$I:$I,'ATL GA Inventory'!$B124,'ATL CR'!$L:$L,'ATL GA Inventory'!AY$3)</f>
        <v>0</v>
      </c>
      <c r="AZ124" s="45">
        <f>SUMIFS('ATL RAW'!$J:$J,'ATL RAW'!$I:$I,'ATL GA Inventory'!$B124,'ATL RAW'!$L:$L,'ATL GA Inventory'!AZ$3)+SUMIFS('ATL CR'!$J:$J,'ATL CR'!$I:$I,'ATL GA Inventory'!$B124,'ATL CR'!$L:$L,'ATL GA Inventory'!AZ$3)</f>
        <v>0</v>
      </c>
      <c r="BA124" s="45">
        <f>SUMIFS('ATL RAW'!$J:$J,'ATL RAW'!$I:$I,'ATL GA Inventory'!$B124,'ATL RAW'!$L:$L,'ATL GA Inventory'!BA$3)+SUMIFS('ATL CR'!$J:$J,'ATL CR'!$I:$I,'ATL GA Inventory'!$B124,'ATL CR'!$L:$L,'ATL GA Inventory'!BA$3)</f>
        <v>0</v>
      </c>
      <c r="BB124" s="45">
        <f>SUMIFS('ATL RAW'!$J:$J,'ATL RAW'!$I:$I,'ATL GA Inventory'!$B124,'ATL RAW'!$L:$L,'ATL GA Inventory'!BB$3)+SUMIFS('ATL CR'!$J:$J,'ATL CR'!$I:$I,'ATL GA Inventory'!$B124,'ATL CR'!$L:$L,'ATL GA Inventory'!BB$3)</f>
        <v>0</v>
      </c>
      <c r="BC124" s="45">
        <f>SUMIFS('ATL RAW'!$J:$J,'ATL RAW'!$I:$I,'ATL GA Inventory'!$B124,'ATL RAW'!$L:$L,'ATL GA Inventory'!BC$3)+SUMIFS('ATL CR'!$J:$J,'ATL CR'!$I:$I,'ATL GA Inventory'!$B124,'ATL CR'!$L:$L,'ATL GA Inventory'!BC$3)</f>
        <v>0</v>
      </c>
      <c r="BD124" s="45">
        <f>SUMIFS('ATL RAW'!$J:$J,'ATL RAW'!$I:$I,'ATL GA Inventory'!$B124,'ATL RAW'!$L:$L,'ATL GA Inventory'!BD$3)+SUMIFS('ATL CR'!$J:$J,'ATL CR'!$I:$I,'ATL GA Inventory'!$B124,'ATL CR'!$L:$L,'ATL GA Inventory'!BD$3)</f>
        <v>0</v>
      </c>
      <c r="BE124" s="45">
        <f>SUMIFS('ATL RAW'!$J:$J,'ATL RAW'!$I:$I,'ATL GA Inventory'!$B124,'ATL RAW'!$L:$L,'ATL GA Inventory'!BE$3)+SUMIFS('ATL CR'!$J:$J,'ATL CR'!$I:$I,'ATL GA Inventory'!$B124,'ATL CR'!$L:$L,'ATL GA Inventory'!BE$3)</f>
        <v>0</v>
      </c>
      <c r="BF124" s="45">
        <f>SUMIFS('ATL RAW'!$J:$J,'ATL RAW'!$I:$I,'ATL GA Inventory'!$B124,'ATL RAW'!$L:$L,'ATL GA Inventory'!BF$3)+SUMIFS('ATL CR'!$J:$J,'ATL CR'!$I:$I,'ATL GA Inventory'!$B124,'ATL CR'!$L:$L,'ATL GA Inventory'!BF$3)</f>
        <v>0</v>
      </c>
      <c r="BG124" s="45">
        <f>SUMIFS('ATL RAW'!$J:$J,'ATL RAW'!$I:$I,'ATL GA Inventory'!$B124,'ATL RAW'!$L:$L,'ATL GA Inventory'!BG$3)+SUMIFS('ATL CR'!$J:$J,'ATL CR'!$I:$I,'ATL GA Inventory'!$B124,'ATL CR'!$L:$L,'ATL GA Inventory'!BG$3)</f>
        <v>0</v>
      </c>
      <c r="BH124" s="45">
        <f>SUMIFS('ATL RAW'!$J:$J,'ATL RAW'!$I:$I,'ATL GA Inventory'!$B124,'ATL RAW'!$L:$L,'ATL GA Inventory'!BH$3)+SUMIFS('ATL CR'!$J:$J,'ATL CR'!$I:$I,'ATL GA Inventory'!$B124,'ATL CR'!$L:$L,'ATL GA Inventory'!BH$3)</f>
        <v>0</v>
      </c>
      <c r="BI124" s="45">
        <f>SUMIFS('ATL RAW'!$J:$J,'ATL RAW'!$I:$I,'ATL GA Inventory'!$B124,'ATL RAW'!$L:$L,'ATL GA Inventory'!BI$3)+SUMIFS('ATL CR'!$J:$J,'ATL CR'!$I:$I,'ATL GA Inventory'!$B124,'ATL CR'!$L:$L,'ATL GA Inventory'!BI$3)</f>
        <v>0</v>
      </c>
      <c r="BJ124" s="45">
        <f>SUMIFS('ATL RAW'!$J:$J,'ATL RAW'!$I:$I,'ATL GA Inventory'!$B124,'ATL RAW'!$L:$L,'ATL GA Inventory'!BJ$3)+SUMIFS('ATL CR'!$J:$J,'ATL CR'!$I:$I,'ATL GA Inventory'!$B124,'ATL CR'!$L:$L,'ATL GA Inventory'!BJ$3)</f>
        <v>0</v>
      </c>
      <c r="BK124" s="45">
        <f>SUMIFS('ATL RAW'!$J:$J,'ATL RAW'!$I:$I,'ATL GA Inventory'!$B124,'ATL RAW'!$L:$L,'ATL GA Inventory'!BK$3)+SUMIFS('ATL CR'!$J:$J,'ATL CR'!$I:$I,'ATL GA Inventory'!$B124,'ATL CR'!$L:$L,'ATL GA Inventory'!BK$3)</f>
        <v>0</v>
      </c>
      <c r="BL124" s="45">
        <f>SUMIFS('ATL RAW'!$J:$J,'ATL RAW'!$I:$I,'ATL GA Inventory'!$B124,'ATL RAW'!$L:$L,'ATL GA Inventory'!BL$3)+SUMIFS('ATL CR'!$J:$J,'ATL CR'!$I:$I,'ATL GA Inventory'!$B124,'ATL CR'!$L:$L,'ATL GA Inventory'!BL$3)</f>
        <v>0</v>
      </c>
      <c r="BM124" s="45">
        <f>SUMIFS('ATL RAW'!$J:$J,'ATL RAW'!$I:$I,'ATL GA Inventory'!$B124,'ATL RAW'!$L:$L,'ATL GA Inventory'!BM$3)+SUMIFS('ATL CR'!$J:$J,'ATL CR'!$I:$I,'ATL GA Inventory'!$B124,'ATL CR'!$L:$L,'ATL GA Inventory'!BM$3)</f>
        <v>0</v>
      </c>
      <c r="BN124" s="45">
        <f>SUMIFS('ATL RAW'!$J:$J,'ATL RAW'!$I:$I,'ATL GA Inventory'!$B124,'ATL RAW'!$L:$L,'ATL GA Inventory'!BN$3)+SUMIFS('ATL CR'!$J:$J,'ATL CR'!$I:$I,'ATL GA Inventory'!$B124,'ATL CR'!$L:$L,'ATL GA Inventory'!BN$3)</f>
        <v>0</v>
      </c>
      <c r="BO124" s="45">
        <f>SUMIFS('ATL RAW'!$J:$J,'ATL RAW'!$I:$I,'ATL GA Inventory'!$B124,'ATL RAW'!$L:$L,'ATL GA Inventory'!BO$3)+SUMIFS('ATL CR'!$J:$J,'ATL CR'!$I:$I,'ATL GA Inventory'!$B124,'ATL CR'!$L:$L,'ATL GA Inventory'!BO$3)</f>
        <v>0</v>
      </c>
      <c r="BP124" s="45">
        <f>SUMIFS('ATL RAW'!$J:$J,'ATL RAW'!$I:$I,'ATL GA Inventory'!$B124,'ATL RAW'!$L:$L,'ATL GA Inventory'!BP$3)+SUMIFS('ATL CR'!$J:$J,'ATL CR'!$I:$I,'ATL GA Inventory'!$B124,'ATL CR'!$L:$L,'ATL GA Inventory'!BP$3)</f>
        <v>0</v>
      </c>
      <c r="BQ124" s="45">
        <f>SUMIFS('ATL RAW'!$J:$J,'ATL RAW'!$I:$I,'ATL GA Inventory'!$B124,'ATL RAW'!$L:$L,'ATL GA Inventory'!BQ$3)+SUMIFS('ATL CR'!$J:$J,'ATL CR'!$I:$I,'ATL GA Inventory'!$B124,'ATL CR'!$L:$L,'ATL GA Inventory'!BQ$3)</f>
        <v>0</v>
      </c>
      <c r="BR124" s="45">
        <f>SUMIFS('ATL RAW'!$J:$J,'ATL RAW'!$I:$I,'ATL GA Inventory'!$B124,'ATL RAW'!$L:$L,'ATL GA Inventory'!BR$3)+SUMIFS('ATL CR'!$J:$J,'ATL CR'!$I:$I,'ATL GA Inventory'!$B124,'ATL CR'!$L:$L,'ATL GA Inventory'!BR$3)</f>
        <v>0</v>
      </c>
      <c r="BS124" s="45">
        <f>SUMIFS('ATL RAW'!$J:$J,'ATL RAW'!$I:$I,'ATL GA Inventory'!$B124,'ATL RAW'!$L:$L,'ATL GA Inventory'!BS$3)+SUMIFS('ATL CR'!$J:$J,'ATL CR'!$I:$I,'ATL GA Inventory'!$B124,'ATL CR'!$L:$L,'ATL GA Inventory'!BS$3)</f>
        <v>0</v>
      </c>
      <c r="BT124" s="45">
        <f>SUMIFS('ATL RAW'!$J:$J,'ATL RAW'!$I:$I,'ATL GA Inventory'!$B124,'ATL RAW'!$L:$L,'ATL GA Inventory'!BT$3)+SUMIFS('ATL CR'!$J:$J,'ATL CR'!$I:$I,'ATL GA Inventory'!$B124,'ATL CR'!$L:$L,'ATL GA Inventory'!BT$3)</f>
        <v>0</v>
      </c>
      <c r="BU124" s="45">
        <f>SUMIFS('ATL RAW'!$J:$J,'ATL RAW'!$I:$I,'ATL GA Inventory'!$B124,'ATL RAW'!$L:$L,'ATL GA Inventory'!BU$3)+SUMIFS('ATL CR'!$J:$J,'ATL CR'!$I:$I,'ATL GA Inventory'!$B124,'ATL CR'!$L:$L,'ATL GA Inventory'!BU$3)</f>
        <v>0</v>
      </c>
      <c r="BV124" s="45">
        <f>SUMIFS('ATL RAW'!$J:$J,'ATL RAW'!$I:$I,'ATL GA Inventory'!$B124,'ATL RAW'!$L:$L,'ATL GA Inventory'!BV$3)+SUMIFS('ATL CR'!$J:$J,'ATL CR'!$I:$I,'ATL GA Inventory'!$B124,'ATL CR'!$L:$L,'ATL GA Inventory'!BV$3)</f>
        <v>0</v>
      </c>
      <c r="BW124" s="45">
        <f>SUMIFS('ATL RAW'!$J:$J,'ATL RAW'!$I:$I,'ATL GA Inventory'!$B124,'ATL RAW'!$L:$L,'ATL GA Inventory'!BW$3)+SUMIFS('ATL CR'!$J:$J,'ATL CR'!$I:$I,'ATL GA Inventory'!$B124,'ATL CR'!$L:$L,'ATL GA Inventory'!BW$3)</f>
        <v>0</v>
      </c>
      <c r="BX124" s="45">
        <f>SUMIFS('ATL RAW'!$J:$J,'ATL RAW'!$I:$I,'ATL GA Inventory'!$B124,'ATL RAW'!$L:$L,'ATL GA Inventory'!BX$3)+SUMIFS('ATL CR'!$J:$J,'ATL CR'!$I:$I,'ATL GA Inventory'!$B124,'ATL CR'!$L:$L,'ATL GA Inventory'!BX$3)</f>
        <v>0</v>
      </c>
      <c r="BY124" s="45">
        <f>SUMIFS('ATL RAW'!$J:$J,'ATL RAW'!$I:$I,'ATL GA Inventory'!$B124,'ATL RAW'!$L:$L,'ATL GA Inventory'!BY$3)+SUMIFS('ATL CR'!$J:$J,'ATL CR'!$I:$I,'ATL GA Inventory'!$B124,'ATL CR'!$L:$L,'ATL GA Inventory'!BY$3)</f>
        <v>0</v>
      </c>
      <c r="BZ124" s="45">
        <f>SUMIFS('ATL RAW'!$J:$J,'ATL RAW'!$I:$I,'ATL GA Inventory'!$B124,'ATL RAW'!$L:$L,'ATL GA Inventory'!BZ$3)+SUMIFS('ATL CR'!$J:$J,'ATL CR'!$I:$I,'ATL GA Inventory'!$B124,'ATL CR'!$L:$L,'ATL GA Inventory'!BZ$3)</f>
        <v>0</v>
      </c>
      <c r="CA124" s="45">
        <f>SUMIFS('ATL RAW'!$J:$J,'ATL RAW'!$I:$I,'ATL GA Inventory'!$B124,'ATL RAW'!$L:$L,'ATL GA Inventory'!CA$3)+SUMIFS('ATL CR'!$J:$J,'ATL CR'!$I:$I,'ATL GA Inventory'!$B124,'ATL CR'!$L:$L,'ATL GA Inventory'!CA$3)</f>
        <v>0</v>
      </c>
      <c r="CB124" s="45">
        <f>SUMIFS('ATL RAW'!$J:$J,'ATL RAW'!$I:$I,'ATL GA Inventory'!$B124,'ATL RAW'!$L:$L,'ATL GA Inventory'!CB$3)+SUMIFS('ATL CR'!$J:$J,'ATL CR'!$I:$I,'ATL GA Inventory'!$B124,'ATL CR'!$L:$L,'ATL GA Inventory'!CB$3)</f>
        <v>0</v>
      </c>
      <c r="CC124" s="45">
        <f>SUMIFS('ATL RAW'!$J:$J,'ATL RAW'!$I:$I,'ATL GA Inventory'!$B124,'ATL RAW'!$L:$L,'ATL GA Inventory'!CC$3)+SUMIFS('ATL CR'!$J:$J,'ATL CR'!$I:$I,'ATL GA Inventory'!$B124,'ATL CR'!$L:$L,'ATL GA Inventory'!CC$3)</f>
        <v>0</v>
      </c>
      <c r="CD124" s="45">
        <f>SUMIFS('ATL RAW'!$J:$J,'ATL RAW'!$I:$I,'ATL GA Inventory'!$B124,'ATL RAW'!$L:$L,'ATL GA Inventory'!CD$3)+SUMIFS('ATL CR'!$J:$J,'ATL CR'!$I:$I,'ATL GA Inventory'!$B124,'ATL CR'!$L:$L,'ATL GA Inventory'!CD$3)</f>
        <v>0</v>
      </c>
      <c r="CE124" s="45">
        <f>SUMIFS('ATL RAW'!$J:$J,'ATL RAW'!$I:$I,'ATL GA Inventory'!$B124,'ATL RAW'!$L:$L,'ATL GA Inventory'!CE$3)+SUMIFS('ATL CR'!$J:$J,'ATL CR'!$I:$I,'ATL GA Inventory'!$B124,'ATL CR'!$L:$L,'ATL GA Inventory'!CE$3)</f>
        <v>0</v>
      </c>
      <c r="CF124" s="45">
        <f>SUMIFS('ATL RAW'!$J:$J,'ATL RAW'!$I:$I,'ATL GA Inventory'!$B124,'ATL RAW'!$L:$L,'ATL GA Inventory'!CF$3)+SUMIFS('ATL CR'!$J:$J,'ATL CR'!$I:$I,'ATL GA Inventory'!$B124,'ATL CR'!$L:$L,'ATL GA Inventory'!CF$3)</f>
        <v>0</v>
      </c>
      <c r="CG124" s="45">
        <f>SUMIFS('ATL RAW'!$J:$J,'ATL RAW'!$I:$I,'ATL GA Inventory'!$B124,'ATL RAW'!$L:$L,'ATL GA Inventory'!CG$3)+SUMIFS('ATL CR'!$J:$J,'ATL CR'!$I:$I,'ATL GA Inventory'!$B124,'ATL CR'!$L:$L,'ATL GA Inventory'!CG$3)</f>
        <v>0</v>
      </c>
      <c r="CH124" s="45">
        <f>SUMIFS('ATL RAW'!$J:$J,'ATL RAW'!$I:$I,'ATL GA Inventory'!$B124,'ATL RAW'!$L:$L,'ATL GA Inventory'!CH$3)+SUMIFS('ATL CR'!$J:$J,'ATL CR'!$I:$I,'ATL GA Inventory'!$B124,'ATL CR'!$L:$L,'ATL GA Inventory'!CH$3)</f>
        <v>0</v>
      </c>
      <c r="CI124" s="45">
        <f>SUMIFS('ATL RAW'!$J:$J,'ATL RAW'!$I:$I,'ATL GA Inventory'!$B124,'ATL RAW'!$L:$L,'ATL GA Inventory'!CI$3)+SUMIFS('ATL CR'!$J:$J,'ATL CR'!$I:$I,'ATL GA Inventory'!$B124,'ATL CR'!$L:$L,'ATL GA Inventory'!CI$3)</f>
        <v>0</v>
      </c>
      <c r="CJ124" s="45">
        <f>SUMIFS('ATL RAW'!$J:$J,'ATL RAW'!$I:$I,'ATL GA Inventory'!$B124,'ATL RAW'!$L:$L,'ATL GA Inventory'!CJ$3)+SUMIFS('ATL CR'!$J:$J,'ATL CR'!$I:$I,'ATL GA Inventory'!$B124,'ATL CR'!$L:$L,'ATL GA Inventory'!CJ$3)</f>
        <v>0</v>
      </c>
      <c r="CK124" s="45">
        <f>SUMIFS('ATL RAW'!$J:$J,'ATL RAW'!$I:$I,'ATL GA Inventory'!$B124,'ATL RAW'!$L:$L,'ATL GA Inventory'!CK$3)+SUMIFS('ATL CR'!$J:$J,'ATL CR'!$I:$I,'ATL GA Inventory'!$B124,'ATL CR'!$L:$L,'ATL GA Inventory'!CK$3)</f>
        <v>0</v>
      </c>
      <c r="CL124" s="45">
        <f>SUMIFS('ATL RAW'!$J:$J,'ATL RAW'!$I:$I,'ATL GA Inventory'!$B124,'ATL RAW'!$L:$L,'ATL GA Inventory'!CL$3)+SUMIFS('ATL CR'!$J:$J,'ATL CR'!$I:$I,'ATL GA Inventory'!$B124,'ATL CR'!$L:$L,'ATL GA Inventory'!CL$3)</f>
        <v>0</v>
      </c>
      <c r="CM124" s="45">
        <f>SUMIFS('ATL RAW'!$J:$J,'ATL RAW'!$I:$I,'ATL GA Inventory'!$B124,'ATL RAW'!$L:$L,'ATL GA Inventory'!CM$3)+SUMIFS('ATL CR'!$J:$J,'ATL CR'!$I:$I,'ATL GA Inventory'!$B124,'ATL CR'!$L:$L,'ATL GA Inventory'!CM$3)</f>
        <v>0</v>
      </c>
      <c r="CN124" s="45">
        <f>SUMIFS('ATL RAW'!$J:$J,'ATL RAW'!$I:$I,'ATL GA Inventory'!$B124,'ATL RAW'!$L:$L,'ATL GA Inventory'!CN$3)+SUMIFS('ATL CR'!$J:$J,'ATL CR'!$I:$I,'ATL GA Inventory'!$B124,'ATL CR'!$L:$L,'ATL GA Inventory'!CN$3)</f>
        <v>0</v>
      </c>
      <c r="CO124" s="45">
        <f>SUMIFS('ATL RAW'!$J:$J,'ATL RAW'!$I:$I,'ATL GA Inventory'!$B124,'ATL RAW'!$L:$L,'ATL GA Inventory'!CO$3)+SUMIFS('ATL CR'!$J:$J,'ATL CR'!$I:$I,'ATL GA Inventory'!$B124,'ATL CR'!$L:$L,'ATL GA Inventory'!CO$3)</f>
        <v>0</v>
      </c>
      <c r="CP124" s="45">
        <f>SUMIFS('ATL RAW'!$J:$J,'ATL RAW'!$I:$I,'ATL GA Inventory'!$B124,'ATL RAW'!$L:$L,'ATL GA Inventory'!CP$3)+SUMIFS('ATL CR'!$J:$J,'ATL CR'!$I:$I,'ATL GA Inventory'!$B124,'ATL CR'!$L:$L,'ATL GA Inventory'!CP$3)</f>
        <v>0</v>
      </c>
      <c r="CQ124" s="45">
        <f>SUMIFS('ATL RAW'!$J:$J,'ATL RAW'!$I:$I,'ATL GA Inventory'!$B124,'ATL RAW'!$L:$L,'ATL GA Inventory'!CQ$3)+SUMIFS('ATL CR'!$J:$J,'ATL CR'!$I:$I,'ATL GA Inventory'!$B124,'ATL CR'!$L:$L,'ATL GA Inventory'!CQ$3)</f>
        <v>0</v>
      </c>
      <c r="CR124" s="45">
        <f>SUMIFS('ATL RAW'!$J:$J,'ATL RAW'!$I:$I,'ATL GA Inventory'!$B124,'ATL RAW'!$L:$L,'ATL GA Inventory'!CR$3)+SUMIFS('ATL CR'!$J:$J,'ATL CR'!$I:$I,'ATL GA Inventory'!$B124,'ATL CR'!$L:$L,'ATL GA Inventory'!CR$3)</f>
        <v>0</v>
      </c>
      <c r="CS124" s="45">
        <f>SUMIFS('ATL RAW'!$J:$J,'ATL RAW'!$I:$I,'ATL GA Inventory'!$B124,'ATL RAW'!$L:$L,'ATL GA Inventory'!CS$3)+SUMIFS('ATL CR'!$J:$J,'ATL CR'!$I:$I,'ATL GA Inventory'!$B124,'ATL CR'!$L:$L,'ATL GA Inventory'!CS$3)</f>
        <v>0</v>
      </c>
      <c r="CT124" s="45">
        <f>SUMIFS('ATL RAW'!$J:$J,'ATL RAW'!$I:$I,'ATL GA Inventory'!$B124,'ATL RAW'!$L:$L,'ATL GA Inventory'!CT$3)+SUMIFS('ATL CR'!$J:$J,'ATL CR'!$I:$I,'ATL GA Inventory'!$B124,'ATL CR'!$L:$L,'ATL GA Inventory'!CT$3)</f>
        <v>0</v>
      </c>
      <c r="CU124" s="45">
        <f>SUMIFS('ATL RAW'!$J:$J,'ATL RAW'!$I:$I,'ATL GA Inventory'!$B124,'ATL RAW'!$L:$L,'ATL GA Inventory'!CU$3)+SUMIFS('ATL CR'!$J:$J,'ATL CR'!$I:$I,'ATL GA Inventory'!$B124,'ATL CR'!$L:$L,'ATL GA Inventory'!CU$3)</f>
        <v>0</v>
      </c>
      <c r="CV124" s="45">
        <f>SUMIFS('ATL RAW'!$J:$J,'ATL RAW'!$I:$I,'ATL GA Inventory'!$B124,'ATL RAW'!$L:$L,'ATL GA Inventory'!CV$3)+SUMIFS('ATL CR'!$J:$J,'ATL CR'!$I:$I,'ATL GA Inventory'!$B124,'ATL CR'!$L:$L,'ATL GA Inventory'!CV$3)</f>
        <v>0</v>
      </c>
      <c r="CW124" s="45">
        <f>SUMIFS('ATL RAW'!$J:$J,'ATL RAW'!$I:$I,'ATL GA Inventory'!$B124,'ATL RAW'!$L:$L,'ATL GA Inventory'!CW$3)+SUMIFS('ATL CR'!$J:$J,'ATL CR'!$I:$I,'ATL GA Inventory'!$B124,'ATL CR'!$L:$L,'ATL GA Inventory'!CW$3)</f>
        <v>0</v>
      </c>
      <c r="CX124" s="45">
        <f>SUMIFS('ATL RAW'!$J:$J,'ATL RAW'!$I:$I,'ATL GA Inventory'!$B124,'ATL RAW'!$L:$L,'ATL GA Inventory'!CX$3)+SUMIFS('ATL CR'!$J:$J,'ATL CR'!$I:$I,'ATL GA Inventory'!$B124,'ATL CR'!$L:$L,'ATL GA Inventory'!CX$3)</f>
        <v>0</v>
      </c>
      <c r="CY124" s="45">
        <f>SUMIFS('ATL RAW'!$J:$J,'ATL RAW'!$I:$I,'ATL GA Inventory'!$B124,'ATL RAW'!$L:$L,'ATL GA Inventory'!CY$3)+SUMIFS('ATL CR'!$J:$J,'ATL CR'!$I:$I,'ATL GA Inventory'!$B124,'ATL CR'!$L:$L,'ATL GA Inventory'!CY$3)</f>
        <v>0</v>
      </c>
      <c r="CZ124" s="45">
        <f>SUMIFS('ATL RAW'!$J:$J,'ATL RAW'!$I:$I,'ATL GA Inventory'!$B124,'ATL RAW'!$L:$L,'ATL GA Inventory'!CZ$3)+SUMIFS('ATL CR'!$J:$J,'ATL CR'!$I:$I,'ATL GA Inventory'!$B124,'ATL CR'!$L:$L,'ATL GA Inventory'!CZ$3)</f>
        <v>0</v>
      </c>
      <c r="DA124" s="45">
        <f>SUMIFS('ATL RAW'!$J:$J,'ATL RAW'!$I:$I,'ATL GA Inventory'!$B124,'ATL RAW'!$L:$L,'ATL GA Inventory'!DA$3)+SUMIFS('ATL CR'!$J:$J,'ATL CR'!$I:$I,'ATL GA Inventory'!$B124,'ATL CR'!$L:$L,'ATL GA Inventory'!DA$3)</f>
        <v>0</v>
      </c>
      <c r="DB124" s="45">
        <f>SUMIFS('ATL RAW'!$J:$J,'ATL RAW'!$I:$I,'ATL GA Inventory'!$B124,'ATL RAW'!$L:$L,'ATL GA Inventory'!DB$3)+SUMIFS('ATL CR'!$J:$J,'ATL CR'!$I:$I,'ATL GA Inventory'!$B124,'ATL CR'!$L:$L,'ATL GA Inventory'!DB$3)</f>
        <v>0</v>
      </c>
      <c r="DC124" s="45">
        <f>SUMIFS('ATL RAW'!$J:$J,'ATL RAW'!$I:$I,'ATL GA Inventory'!$B124,'ATL RAW'!$L:$L,'ATL GA Inventory'!DC$3)+SUMIFS('ATL CR'!$J:$J,'ATL CR'!$I:$I,'ATL GA Inventory'!$B124,'ATL CR'!$L:$L,'ATL GA Inventory'!DC$3)</f>
        <v>0</v>
      </c>
      <c r="DD124" s="45">
        <f>SUMIFS('ATL RAW'!$J:$J,'ATL RAW'!$I:$I,'ATL GA Inventory'!$B124,'ATL RAW'!$L:$L,'ATL GA Inventory'!DD$3)+SUMIFS('ATL CR'!$J:$J,'ATL CR'!$I:$I,'ATL GA Inventory'!$B124,'ATL CR'!$L:$L,'ATL GA Inventory'!DD$3)</f>
        <v>0</v>
      </c>
      <c r="DE124" s="45">
        <f>SUMIFS('ATL RAW'!$J:$J,'ATL RAW'!$I:$I,'ATL GA Inventory'!$B124,'ATL RAW'!$L:$L,'ATL GA Inventory'!DE$3)+SUMIFS('ATL CR'!$J:$J,'ATL CR'!$I:$I,'ATL GA Inventory'!$B124,'ATL CR'!$L:$L,'ATL GA Inventory'!DE$3)</f>
        <v>0</v>
      </c>
      <c r="DF124" s="45">
        <f>SUMIFS('ATL RAW'!$J:$J,'ATL RAW'!$I:$I,'ATL GA Inventory'!$B124,'ATL RAW'!$L:$L,'ATL GA Inventory'!DF$3)+SUMIFS('ATL CR'!$J:$J,'ATL CR'!$I:$I,'ATL GA Inventory'!$B124,'ATL CR'!$L:$L,'ATL GA Inventory'!DF$3)</f>
        <v>0</v>
      </c>
      <c r="DG124" s="45">
        <f>SUMIFS('ATL RAW'!$J:$J,'ATL RAW'!$I:$I,'ATL GA Inventory'!$B124,'ATL RAW'!$L:$L,'ATL GA Inventory'!DG$3)+SUMIFS('ATL CR'!$J:$J,'ATL CR'!$I:$I,'ATL GA Inventory'!$B124,'ATL CR'!$L:$L,'ATL GA Inventory'!DG$3)</f>
        <v>0</v>
      </c>
      <c r="DH124" s="45">
        <f>SUMIFS('ATL RAW'!$J:$J,'ATL RAW'!$I:$I,'ATL GA Inventory'!$B124,'ATL RAW'!$L:$L,'ATL GA Inventory'!DH$3)+SUMIFS('ATL CR'!$J:$J,'ATL CR'!$I:$I,'ATL GA Inventory'!$B124,'ATL CR'!$L:$L,'ATL GA Inventory'!DH$3)</f>
        <v>0</v>
      </c>
      <c r="DI124" s="45">
        <f>SUMIFS('ATL RAW'!$J:$J,'ATL RAW'!$I:$I,'ATL GA Inventory'!$B124,'ATL RAW'!$L:$L,'ATL GA Inventory'!DI$3)+SUMIFS('ATL CR'!$J:$J,'ATL CR'!$I:$I,'ATL GA Inventory'!$B124,'ATL CR'!$L:$L,'ATL GA Inventory'!DI$3)</f>
        <v>0</v>
      </c>
      <c r="DJ124" s="45">
        <f>SUMIFS('ATL RAW'!$J:$J,'ATL RAW'!$I:$I,'ATL GA Inventory'!$B124,'ATL RAW'!$L:$L,'ATL GA Inventory'!DJ$3)+SUMIFS('ATL CR'!$J:$J,'ATL CR'!$I:$I,'ATL GA Inventory'!$B124,'ATL CR'!$L:$L,'ATL GA Inventory'!DJ$3)</f>
        <v>0</v>
      </c>
      <c r="DK124" s="45">
        <f>SUMIFS('ATL RAW'!$J:$J,'ATL RAW'!$I:$I,'ATL GA Inventory'!$B124,'ATL RAW'!$L:$L,'ATL GA Inventory'!DK$3)+SUMIFS('ATL CR'!$J:$J,'ATL CR'!$I:$I,'ATL GA Inventory'!$B124,'ATL CR'!$L:$L,'ATL GA Inventory'!DK$3)</f>
        <v>0</v>
      </c>
      <c r="DL124" s="45">
        <f>SUMIFS('ATL RAW'!$J:$J,'ATL RAW'!$I:$I,'ATL GA Inventory'!$B124,'ATL RAW'!$L:$L,'ATL GA Inventory'!DL$3)+SUMIFS('ATL CR'!$J:$J,'ATL CR'!$I:$I,'ATL GA Inventory'!$B124,'ATL CR'!$L:$L,'ATL GA Inventory'!DL$3)</f>
        <v>0</v>
      </c>
      <c r="DM124" s="45">
        <f>SUMIFS('ATL RAW'!$J:$J,'ATL RAW'!$I:$I,'ATL GA Inventory'!$B124,'ATL RAW'!$L:$L,'ATL GA Inventory'!DM$3)+SUMIFS('ATL CR'!$J:$J,'ATL CR'!$I:$I,'ATL GA Inventory'!$B124,'ATL CR'!$L:$L,'ATL GA Inventory'!DM$3)</f>
        <v>0</v>
      </c>
      <c r="DN124" s="45">
        <f>SUMIFS('ATL RAW'!$J:$J,'ATL RAW'!$I:$I,'ATL GA Inventory'!$B124,'ATL RAW'!$L:$L,'ATL GA Inventory'!DN$3)+SUMIFS('ATL CR'!$J:$J,'ATL CR'!$I:$I,'ATL GA Inventory'!$B124,'ATL CR'!$L:$L,'ATL GA Inventory'!DN$3)</f>
        <v>0</v>
      </c>
      <c r="DO124" s="45">
        <f>SUMIFS('ATL RAW'!$J:$J,'ATL RAW'!$I:$I,'ATL GA Inventory'!$B124,'ATL RAW'!$L:$L,'ATL GA Inventory'!DO$3)+SUMIFS('ATL CR'!$J:$J,'ATL CR'!$I:$I,'ATL GA Inventory'!$B124,'ATL CR'!$L:$L,'ATL GA Inventory'!DO$3)</f>
        <v>0</v>
      </c>
      <c r="DP124" s="45">
        <f>SUMIFS('ATL RAW'!$J:$J,'ATL RAW'!$I:$I,'ATL GA Inventory'!$B124,'ATL RAW'!$L:$L,'ATL GA Inventory'!DP$3)+SUMIFS('ATL CR'!$J:$J,'ATL CR'!$I:$I,'ATL GA Inventory'!$B124,'ATL CR'!$L:$L,'ATL GA Inventory'!DP$3)</f>
        <v>0</v>
      </c>
      <c r="DQ124" s="45">
        <f>SUMIFS('ATL RAW'!$J:$J,'ATL RAW'!$I:$I,'ATL GA Inventory'!$B124,'ATL RAW'!$L:$L,'ATL GA Inventory'!DQ$3)+SUMIFS('ATL CR'!$J:$J,'ATL CR'!$I:$I,'ATL GA Inventory'!$B124,'ATL CR'!$L:$L,'ATL GA Inventory'!DQ$3)</f>
        <v>0</v>
      </c>
      <c r="DR124" s="45">
        <f>SUMIFS('ATL RAW'!$J:$J,'ATL RAW'!$I:$I,'ATL GA Inventory'!$B124,'ATL RAW'!$L:$L,'ATL GA Inventory'!DR$3)+SUMIFS('ATL CR'!$J:$J,'ATL CR'!$I:$I,'ATL GA Inventory'!$B124,'ATL CR'!$L:$L,'ATL GA Inventory'!DR$3)</f>
        <v>0</v>
      </c>
      <c r="DS124" s="45">
        <f>SUMIFS('ATL RAW'!$J:$J,'ATL RAW'!$I:$I,'ATL GA Inventory'!$B124,'ATL RAW'!$L:$L,'ATL GA Inventory'!DS$3)+SUMIFS('ATL CR'!$J:$J,'ATL CR'!$I:$I,'ATL GA Inventory'!$B124,'ATL CR'!$L:$L,'ATL GA Inventory'!DS$3)</f>
        <v>0</v>
      </c>
      <c r="DT124" s="45">
        <f>SUMIFS('ATL RAW'!$J:$J,'ATL RAW'!$I:$I,'ATL GA Inventory'!$B124,'ATL RAW'!$L:$L,'ATL GA Inventory'!DT$3)+SUMIFS('ATL CR'!$J:$J,'ATL CR'!$I:$I,'ATL GA Inventory'!$B124,'ATL CR'!$L:$L,'ATL GA Inventory'!DT$3)</f>
        <v>0</v>
      </c>
      <c r="DU124" s="45">
        <f>SUMIFS('ATL RAW'!$J:$J,'ATL RAW'!$I:$I,'ATL GA Inventory'!$B124,'ATL RAW'!$L:$L,'ATL GA Inventory'!DU$3)+SUMIFS('ATL CR'!$J:$J,'ATL CR'!$I:$I,'ATL GA Inventory'!$B124,'ATL CR'!$L:$L,'ATL GA Inventory'!DU$3)</f>
        <v>0</v>
      </c>
      <c r="DV124" s="45">
        <f>SUMIFS('ATL RAW'!$J:$J,'ATL RAW'!$I:$I,'ATL GA Inventory'!$B124,'ATL RAW'!$L:$L,'ATL GA Inventory'!DV$3)+SUMIFS('ATL CR'!$J:$J,'ATL CR'!$I:$I,'ATL GA Inventory'!$B124,'ATL CR'!$L:$L,'ATL GA Inventory'!DV$3)</f>
        <v>0</v>
      </c>
      <c r="DW124" s="45">
        <f>SUMIFS('ATL RAW'!$J:$J,'ATL RAW'!$I:$I,'ATL GA Inventory'!$B124,'ATL RAW'!$L:$L,'ATL GA Inventory'!DW$3)+SUMIFS('ATL CR'!$J:$J,'ATL CR'!$I:$I,'ATL GA Inventory'!$B124,'ATL CR'!$L:$L,'ATL GA Inventory'!DW$3)</f>
        <v>0</v>
      </c>
      <c r="DX124" s="45">
        <f>SUMIFS('ATL RAW'!$J:$J,'ATL RAW'!$I:$I,'ATL GA Inventory'!$B124,'ATL RAW'!$L:$L,'ATL GA Inventory'!DX$3)+SUMIFS('ATL CR'!$J:$J,'ATL CR'!$I:$I,'ATL GA Inventory'!$B124,'ATL CR'!$L:$L,'ATL GA Inventory'!DX$3)</f>
        <v>0</v>
      </c>
      <c r="DY124" s="45">
        <f>SUMIFS('ATL RAW'!$J:$J,'ATL RAW'!$I:$I,'ATL GA Inventory'!$B124,'ATL RAW'!$L:$L,'ATL GA Inventory'!DY$3)+SUMIFS('ATL CR'!$J:$J,'ATL CR'!$I:$I,'ATL GA Inventory'!$B124,'ATL CR'!$L:$L,'ATL GA Inventory'!DY$3)</f>
        <v>0</v>
      </c>
      <c r="DZ124" s="45">
        <f>SUMIFS('ATL RAW'!$J:$J,'ATL RAW'!$I:$I,'ATL GA Inventory'!$B124,'ATL RAW'!$L:$L,'ATL GA Inventory'!DZ$3)+SUMIFS('ATL CR'!$J:$J,'ATL CR'!$I:$I,'ATL GA Inventory'!$B124,'ATL CR'!$L:$L,'ATL GA Inventory'!DZ$3)</f>
        <v>0</v>
      </c>
      <c r="EA124" s="45">
        <f>SUMIFS('ATL RAW'!$J:$J,'ATL RAW'!$I:$I,'ATL GA Inventory'!$B124,'ATL RAW'!$L:$L,'ATL GA Inventory'!EA$3)+SUMIFS('ATL CR'!$J:$J,'ATL CR'!$I:$I,'ATL GA Inventory'!$B124,'ATL CR'!$L:$L,'ATL GA Inventory'!EA$3)</f>
        <v>0</v>
      </c>
      <c r="EB124" s="45">
        <f>SUMIFS('ATL RAW'!$J:$J,'ATL RAW'!$I:$I,'ATL GA Inventory'!$B124,'ATL RAW'!$L:$L,'ATL GA Inventory'!EB$3)+SUMIFS('ATL CR'!$J:$J,'ATL CR'!$I:$I,'ATL GA Inventory'!$B124,'ATL CR'!$L:$L,'ATL GA Inventory'!EB$3)</f>
        <v>0</v>
      </c>
      <c r="EC124" s="45">
        <f>SUMIFS('ATL RAW'!$J:$J,'ATL RAW'!$I:$I,'ATL GA Inventory'!$B124,'ATL RAW'!$L:$L,'ATL GA Inventory'!EC$3)+SUMIFS('ATL CR'!$J:$J,'ATL CR'!$I:$I,'ATL GA Inventory'!$B124,'ATL CR'!$L:$L,'ATL GA Inventory'!EC$3)</f>
        <v>0</v>
      </c>
      <c r="ED124" s="45">
        <f>SUMIFS('ATL RAW'!$J:$J,'ATL RAW'!$I:$I,'ATL GA Inventory'!$B124,'ATL RAW'!$L:$L,'ATL GA Inventory'!ED$3)+SUMIFS('ATL CR'!$J:$J,'ATL CR'!$I:$I,'ATL GA Inventory'!$B124,'ATL CR'!$L:$L,'ATL GA Inventory'!ED$3)</f>
        <v>0</v>
      </c>
      <c r="EE124" s="45">
        <f>SUMIFS('ATL RAW'!$J:$J,'ATL RAW'!$I:$I,'ATL GA Inventory'!$B124,'ATL RAW'!$L:$L,'ATL GA Inventory'!EE$3)+SUMIFS('ATL CR'!$J:$J,'ATL CR'!$I:$I,'ATL GA Inventory'!$B124,'ATL CR'!$L:$L,'ATL GA Inventory'!EE$3)</f>
        <v>0</v>
      </c>
      <c r="EF124" s="45">
        <f>SUMIFS('ATL RAW'!$J:$J,'ATL RAW'!$I:$I,'ATL GA Inventory'!$B124,'ATL RAW'!$L:$L,'ATL GA Inventory'!EF$3)+SUMIFS('ATL CR'!$J:$J,'ATL CR'!$I:$I,'ATL GA Inventory'!$B124,'ATL CR'!$L:$L,'ATL GA Inventory'!EF$3)</f>
        <v>0</v>
      </c>
      <c r="EG124" s="45">
        <f>SUMIFS('ATL RAW'!$J:$J,'ATL RAW'!$I:$I,'ATL GA Inventory'!$B124,'ATL RAW'!$L:$L,'ATL GA Inventory'!EG$3)+SUMIFS('ATL CR'!$J:$J,'ATL CR'!$I:$I,'ATL GA Inventory'!$B124,'ATL CR'!$L:$L,'ATL GA Inventory'!EG$3)</f>
        <v>0</v>
      </c>
      <c r="EH124" s="45">
        <f>SUMIFS('ATL RAW'!$J:$J,'ATL RAW'!$I:$I,'ATL GA Inventory'!$B124,'ATL RAW'!$L:$L,'ATL GA Inventory'!EH$3)+SUMIFS('ATL CR'!$J:$J,'ATL CR'!$I:$I,'ATL GA Inventory'!$B124,'ATL CR'!$L:$L,'ATL GA Inventory'!EH$3)</f>
        <v>0</v>
      </c>
      <c r="EI124" s="45">
        <f>SUMIFS('ATL RAW'!$J:$J,'ATL RAW'!$I:$I,'ATL GA Inventory'!$B124,'ATL RAW'!$L:$L,'ATL GA Inventory'!EI$3)+SUMIFS('ATL CR'!$J:$J,'ATL CR'!$I:$I,'ATL GA Inventory'!$B124,'ATL CR'!$L:$L,'ATL GA Inventory'!EI$3)</f>
        <v>0</v>
      </c>
      <c r="EJ124" s="45">
        <f>SUMIFS('ATL RAW'!$J:$J,'ATL RAW'!$I:$I,'ATL GA Inventory'!$B124,'ATL RAW'!$L:$L,'ATL GA Inventory'!EJ$3)+SUMIFS('ATL CR'!$J:$J,'ATL CR'!$I:$I,'ATL GA Inventory'!$B124,'ATL CR'!$L:$L,'ATL GA Inventory'!EJ$3)</f>
        <v>0</v>
      </c>
      <c r="EK124" s="45">
        <f>SUMIFS('ATL RAW'!$J:$J,'ATL RAW'!$I:$I,'ATL GA Inventory'!$B124,'ATL RAW'!$L:$L,'ATL GA Inventory'!EK$3)+SUMIFS('ATL CR'!$J:$J,'ATL CR'!$I:$I,'ATL GA Inventory'!$B124,'ATL CR'!$L:$L,'ATL GA Inventory'!EK$3)</f>
        <v>0</v>
      </c>
      <c r="EL124" s="45">
        <f>SUMIFS('ATL RAW'!$J:$J,'ATL RAW'!$I:$I,'ATL GA Inventory'!$B124,'ATL RAW'!$L:$L,'ATL GA Inventory'!EL$3)+SUMIFS('ATL CR'!$J:$J,'ATL CR'!$I:$I,'ATL GA Inventory'!$B124,'ATL CR'!$L:$L,'ATL GA Inventory'!EL$3)</f>
        <v>0</v>
      </c>
      <c r="EM124" s="45">
        <f>SUMIFS('ATL RAW'!$J:$J,'ATL RAW'!$I:$I,'ATL GA Inventory'!$B124,'ATL RAW'!$L:$L,'ATL GA Inventory'!EM$3)+SUMIFS('ATL CR'!$J:$J,'ATL CR'!$I:$I,'ATL GA Inventory'!$B124,'ATL CR'!$L:$L,'ATL GA Inventory'!EM$3)</f>
        <v>0</v>
      </c>
      <c r="EN124" s="45">
        <f>SUMIFS('ATL RAW'!$J:$J,'ATL RAW'!$I:$I,'ATL GA Inventory'!$B124,'ATL RAW'!$L:$L,'ATL GA Inventory'!EN$3)+SUMIFS('ATL CR'!$J:$J,'ATL CR'!$I:$I,'ATL GA Inventory'!$B124,'ATL CR'!$L:$L,'ATL GA Inventory'!EN$3)</f>
        <v>0</v>
      </c>
      <c r="EO124" s="45">
        <f>SUMIFS('ATL RAW'!$J:$J,'ATL RAW'!$I:$I,'ATL GA Inventory'!$B124,'ATL RAW'!$L:$L,'ATL GA Inventory'!EO$3)+SUMIFS('ATL CR'!$J:$J,'ATL CR'!$I:$I,'ATL GA Inventory'!$B124,'ATL CR'!$L:$L,'ATL GA Inventory'!EO$3)</f>
        <v>0</v>
      </c>
      <c r="EP124" s="45">
        <f>SUMIFS('ATL RAW'!$J:$J,'ATL RAW'!$I:$I,'ATL GA Inventory'!$B124,'ATL RAW'!$L:$L,'ATL GA Inventory'!EP$3)+SUMIFS('ATL CR'!$J:$J,'ATL CR'!$I:$I,'ATL GA Inventory'!$B124,'ATL CR'!$L:$L,'ATL GA Inventory'!EP$3)</f>
        <v>0</v>
      </c>
      <c r="EQ124" s="45">
        <f>SUMIFS('ATL RAW'!$J:$J,'ATL RAW'!$I:$I,'ATL GA Inventory'!$B124,'ATL RAW'!$L:$L,'ATL GA Inventory'!EQ$3)+SUMIFS('ATL CR'!$J:$J,'ATL CR'!$I:$I,'ATL GA Inventory'!$B124,'ATL CR'!$L:$L,'ATL GA Inventory'!EQ$3)</f>
        <v>0</v>
      </c>
      <c r="ER124" s="45">
        <f>SUMIFS('ATL RAW'!$J:$J,'ATL RAW'!$I:$I,'ATL GA Inventory'!$B124,'ATL RAW'!$L:$L,'ATL GA Inventory'!ER$3)+SUMIFS('ATL CR'!$J:$J,'ATL CR'!$I:$I,'ATL GA Inventory'!$B124,'ATL CR'!$L:$L,'ATL GA Inventory'!ER$3)</f>
        <v>0</v>
      </c>
      <c r="ES124" s="45">
        <f>SUMIFS('ATL RAW'!$J:$J,'ATL RAW'!$I:$I,'ATL GA Inventory'!$B124,'ATL RAW'!$L:$L,'ATL GA Inventory'!ES$3)+SUMIFS('ATL CR'!$J:$J,'ATL CR'!$I:$I,'ATL GA Inventory'!$B124,'ATL CR'!$L:$L,'ATL GA Inventory'!ES$3)</f>
        <v>0</v>
      </c>
      <c r="ET124" s="45">
        <f>SUMIFS('ATL RAW'!$J:$J,'ATL RAW'!$I:$I,'ATL GA Inventory'!$B124,'ATL RAW'!$L:$L,'ATL GA Inventory'!ET$3)+SUMIFS('ATL CR'!$J:$J,'ATL CR'!$I:$I,'ATL GA Inventory'!$B124,'ATL CR'!$L:$L,'ATL GA Inventory'!ET$3)</f>
        <v>0</v>
      </c>
      <c r="EU124" s="45">
        <f>SUMIFS('ATL RAW'!$J:$J,'ATL RAW'!$I:$I,'ATL GA Inventory'!$B124,'ATL RAW'!$L:$L,'ATL GA Inventory'!EU$3)+SUMIFS('ATL CR'!$J:$J,'ATL CR'!$I:$I,'ATL GA Inventory'!$B124,'ATL CR'!$L:$L,'ATL GA Inventory'!EU$3)</f>
        <v>0</v>
      </c>
      <c r="EV124" s="45">
        <f>SUMIFS('ATL RAW'!$J:$J,'ATL RAW'!$I:$I,'ATL GA Inventory'!$B124,'ATL RAW'!$L:$L,'ATL GA Inventory'!EV$3)+SUMIFS('ATL CR'!$J:$J,'ATL CR'!$I:$I,'ATL GA Inventory'!$B124,'ATL CR'!$L:$L,'ATL GA Inventory'!EV$3)</f>
        <v>0</v>
      </c>
      <c r="EW124" s="45">
        <f>SUMIFS('ATL RAW'!$J:$J,'ATL RAW'!$I:$I,'ATL GA Inventory'!$B124,'ATL RAW'!$L:$L,'ATL GA Inventory'!EW$3)+SUMIFS('ATL CR'!$J:$J,'ATL CR'!$I:$I,'ATL GA Inventory'!$B124,'ATL CR'!$L:$L,'ATL GA Inventory'!EW$3)</f>
        <v>0</v>
      </c>
      <c r="EX124" s="45">
        <f>SUMIFS('ATL RAW'!$J:$J,'ATL RAW'!$I:$I,'ATL GA Inventory'!$B124,'ATL RAW'!$L:$L,'ATL GA Inventory'!EX$3)+SUMIFS('ATL CR'!$J:$J,'ATL CR'!$I:$I,'ATL GA Inventory'!$B124,'ATL CR'!$L:$L,'ATL GA Inventory'!EX$3)</f>
        <v>0</v>
      </c>
      <c r="EY124" s="45">
        <f>SUMIFS('ATL RAW'!$J:$J,'ATL RAW'!$I:$I,'ATL GA Inventory'!$B124,'ATL RAW'!$L:$L,'ATL GA Inventory'!EY$3)+SUMIFS('ATL CR'!$J:$J,'ATL CR'!$I:$I,'ATL GA Inventory'!$B124,'ATL CR'!$L:$L,'ATL GA Inventory'!EY$3)</f>
        <v>0</v>
      </c>
      <c r="EZ124" s="45">
        <f>SUMIFS('ATL RAW'!$J:$J,'ATL RAW'!$I:$I,'ATL GA Inventory'!$B124,'ATL RAW'!$L:$L,'ATL GA Inventory'!EZ$3)+SUMIFS('ATL CR'!$J:$J,'ATL CR'!$I:$I,'ATL GA Inventory'!$B124,'ATL CR'!$L:$L,'ATL GA Inventory'!EZ$3)</f>
        <v>0</v>
      </c>
      <c r="FA124" s="45">
        <f>SUMIFS('ATL RAW'!$J:$J,'ATL RAW'!$I:$I,'ATL GA Inventory'!$B124,'ATL RAW'!$L:$L,'ATL GA Inventory'!FA$3)+SUMIFS('ATL CR'!$J:$J,'ATL CR'!$I:$I,'ATL GA Inventory'!$B124,'ATL CR'!$L:$L,'ATL GA Inventory'!FA$3)</f>
        <v>0</v>
      </c>
      <c r="FB124" s="45">
        <f>SUMIFS('ATL RAW'!$J:$J,'ATL RAW'!$I:$I,'ATL GA Inventory'!$B124,'ATL RAW'!$L:$L,'ATL GA Inventory'!FB$3)+SUMIFS('ATL CR'!$J:$J,'ATL CR'!$I:$I,'ATL GA Inventory'!$B124,'ATL CR'!$L:$L,'ATL GA Inventory'!FB$3)</f>
        <v>0</v>
      </c>
      <c r="FC124" s="45">
        <f>SUMIFS('ATL RAW'!$J:$J,'ATL RAW'!$I:$I,'ATL GA Inventory'!$B124,'ATL RAW'!$L:$L,'ATL GA Inventory'!FC$3)+SUMIFS('ATL CR'!$J:$J,'ATL CR'!$I:$I,'ATL GA Inventory'!$B124,'ATL CR'!$L:$L,'ATL GA Inventory'!FC$3)</f>
        <v>0</v>
      </c>
      <c r="FD124" s="45">
        <f>SUMIFS('ATL RAW'!$J:$J,'ATL RAW'!$I:$I,'ATL GA Inventory'!$B124,'ATL RAW'!$L:$L,'ATL GA Inventory'!FD$3)+SUMIFS('ATL CR'!$J:$J,'ATL CR'!$I:$I,'ATL GA Inventory'!$B124,'ATL CR'!$L:$L,'ATL GA Inventory'!FD$3)</f>
        <v>0</v>
      </c>
      <c r="FE124" s="45">
        <f>SUMIFS('ATL RAW'!$J:$J,'ATL RAW'!$I:$I,'ATL GA Inventory'!$B124,'ATL RAW'!$L:$L,'ATL GA Inventory'!FE$3)+SUMIFS('ATL CR'!$J:$J,'ATL CR'!$I:$I,'ATL GA Inventory'!$B124,'ATL CR'!$L:$L,'ATL GA Inventory'!FE$3)</f>
        <v>0</v>
      </c>
      <c r="FF124" s="45">
        <f>SUMIFS('ATL RAW'!$J:$J,'ATL RAW'!$I:$I,'ATL GA Inventory'!$B124,'ATL RAW'!$L:$L,'ATL GA Inventory'!FF$3)+SUMIFS('ATL CR'!$J:$J,'ATL CR'!$I:$I,'ATL GA Inventory'!$B124,'ATL CR'!$L:$L,'ATL GA Inventory'!FF$3)</f>
        <v>0</v>
      </c>
      <c r="FG124" s="45">
        <f>SUMIFS('ATL RAW'!$J:$J,'ATL RAW'!$I:$I,'ATL GA Inventory'!$B124,'ATL RAW'!$L:$L,'ATL GA Inventory'!FG$3)+SUMIFS('ATL CR'!$J:$J,'ATL CR'!$I:$I,'ATL GA Inventory'!$B124,'ATL CR'!$L:$L,'ATL GA Inventory'!FG$3)</f>
        <v>0</v>
      </c>
      <c r="FH124" s="45">
        <f>SUMIFS('ATL RAW'!$J:$J,'ATL RAW'!$I:$I,'ATL GA Inventory'!$B124,'ATL RAW'!$L:$L,'ATL GA Inventory'!FH$3)+SUMIFS('ATL CR'!$J:$J,'ATL CR'!$I:$I,'ATL GA Inventory'!$B124,'ATL CR'!$L:$L,'ATL GA Inventory'!FH$3)</f>
        <v>0</v>
      </c>
      <c r="FI124" s="45">
        <f>SUMIFS('ATL RAW'!$J:$J,'ATL RAW'!$I:$I,'ATL GA Inventory'!$B124,'ATL RAW'!$L:$L,'ATL GA Inventory'!FI$3)+SUMIFS('ATL CR'!$J:$J,'ATL CR'!$I:$I,'ATL GA Inventory'!$B124,'ATL CR'!$L:$L,'ATL GA Inventory'!FI$3)</f>
        <v>0</v>
      </c>
      <c r="FJ124" s="45">
        <f>SUMIFS('ATL RAW'!$J:$J,'ATL RAW'!$I:$I,'ATL GA Inventory'!$B124,'ATL RAW'!$L:$L,'ATL GA Inventory'!FJ$3)+SUMIFS('ATL CR'!$J:$J,'ATL CR'!$I:$I,'ATL GA Inventory'!$B124,'ATL CR'!$L:$L,'ATL GA Inventory'!FJ$3)</f>
        <v>0</v>
      </c>
      <c r="FK124" s="45">
        <f>SUMIFS('ATL RAW'!$J:$J,'ATL RAW'!$I:$I,'ATL GA Inventory'!$B124,'ATL RAW'!$L:$L,'ATL GA Inventory'!FK$3)+SUMIFS('ATL CR'!$J:$J,'ATL CR'!$I:$I,'ATL GA Inventory'!$B124,'ATL CR'!$L:$L,'ATL GA Inventory'!FK$3)</f>
        <v>0</v>
      </c>
      <c r="FL124" s="45">
        <f>SUMIFS('ATL RAW'!$J:$J,'ATL RAW'!$I:$I,'ATL GA Inventory'!$B124,'ATL RAW'!$L:$L,'ATL GA Inventory'!FL$3)+SUMIFS('ATL CR'!$J:$J,'ATL CR'!$I:$I,'ATL GA Inventory'!$B124,'ATL CR'!$L:$L,'ATL GA Inventory'!FL$3)</f>
        <v>0</v>
      </c>
      <c r="FM124" s="45">
        <f>SUMIFS('ATL RAW'!$J:$J,'ATL RAW'!$I:$I,'ATL GA Inventory'!$B124,'ATL RAW'!$L:$L,'ATL GA Inventory'!FM$3)+SUMIFS('ATL CR'!$J:$J,'ATL CR'!$I:$I,'ATL GA Inventory'!$B124,'ATL CR'!$L:$L,'ATL GA Inventory'!FM$3)</f>
        <v>0</v>
      </c>
      <c r="FN124" s="45">
        <f>SUMIFS('ATL RAW'!$J:$J,'ATL RAW'!$I:$I,'ATL GA Inventory'!$B124,'ATL RAW'!$L:$L,'ATL GA Inventory'!FN$3)+SUMIFS('ATL CR'!$J:$J,'ATL CR'!$I:$I,'ATL GA Inventory'!$B124,'ATL CR'!$L:$L,'ATL GA Inventory'!FN$3)</f>
        <v>0</v>
      </c>
      <c r="FO124" s="45">
        <f>SUMIFS('ATL RAW'!$J:$J,'ATL RAW'!$I:$I,'ATL GA Inventory'!$B124,'ATL RAW'!$L:$L,'ATL GA Inventory'!FO$3)+SUMIFS('ATL CR'!$J:$J,'ATL CR'!$I:$I,'ATL GA Inventory'!$B124,'ATL CR'!$L:$L,'ATL GA Inventory'!FO$3)</f>
        <v>0</v>
      </c>
      <c r="FP124" s="45">
        <f>SUMIFS('ATL RAW'!$J:$J,'ATL RAW'!$I:$I,'ATL GA Inventory'!$B124,'ATL RAW'!$L:$L,'ATL GA Inventory'!FP$3)+SUMIFS('ATL CR'!$J:$J,'ATL CR'!$I:$I,'ATL GA Inventory'!$B124,'ATL CR'!$L:$L,'ATL GA Inventory'!FP$3)</f>
        <v>0</v>
      </c>
      <c r="FQ124" s="45">
        <f>SUMIFS('ATL RAW'!$J:$J,'ATL RAW'!$I:$I,'ATL GA Inventory'!$B124,'ATL RAW'!$L:$L,'ATL GA Inventory'!FQ$3)+SUMIFS('ATL CR'!$J:$J,'ATL CR'!$I:$I,'ATL GA Inventory'!$B124,'ATL CR'!$L:$L,'ATL GA Inventory'!FQ$3)</f>
        <v>0</v>
      </c>
      <c r="FR124" s="45">
        <f>SUMIFS('ATL RAW'!$J:$J,'ATL RAW'!$I:$I,'ATL GA Inventory'!$B124,'ATL RAW'!$L:$L,'ATL GA Inventory'!FR$3)+SUMIFS('ATL CR'!$J:$J,'ATL CR'!$I:$I,'ATL GA Inventory'!$B124,'ATL CR'!$L:$L,'ATL GA Inventory'!FR$3)</f>
        <v>0</v>
      </c>
      <c r="FS124" s="45">
        <f>SUMIFS('ATL RAW'!$J:$J,'ATL RAW'!$I:$I,'ATL GA Inventory'!$B124,'ATL RAW'!$L:$L,'ATL GA Inventory'!FS$3)+SUMIFS('ATL CR'!$J:$J,'ATL CR'!$I:$I,'ATL GA Inventory'!$B124,'ATL CR'!$L:$L,'ATL GA Inventory'!FS$3)</f>
        <v>0</v>
      </c>
      <c r="FT124" s="45">
        <f>SUMIFS('ATL RAW'!$J:$J,'ATL RAW'!$I:$I,'ATL GA Inventory'!$B124,'ATL RAW'!$L:$L,'ATL GA Inventory'!FT$3)+SUMIFS('ATL CR'!$J:$J,'ATL CR'!$I:$I,'ATL GA Inventory'!$B124,'ATL CR'!$L:$L,'ATL GA Inventory'!FT$3)</f>
        <v>0</v>
      </c>
      <c r="FU124" s="45">
        <f>SUMIFS('ATL RAW'!$J:$J,'ATL RAW'!$I:$I,'ATL GA Inventory'!$B124,'ATL RAW'!$L:$L,'ATL GA Inventory'!FU$3)+SUMIFS('ATL CR'!$J:$J,'ATL CR'!$I:$I,'ATL GA Inventory'!$B124,'ATL CR'!$L:$L,'ATL GA Inventory'!FU$3)</f>
        <v>0</v>
      </c>
      <c r="FV124" s="45">
        <f>SUMIFS('ATL RAW'!$J:$J,'ATL RAW'!$I:$I,'ATL GA Inventory'!$B124,'ATL RAW'!$L:$L,'ATL GA Inventory'!FV$3)+SUMIFS('ATL CR'!$J:$J,'ATL CR'!$I:$I,'ATL GA Inventory'!$B124,'ATL CR'!$L:$L,'ATL GA Inventory'!FV$3)</f>
        <v>0</v>
      </c>
      <c r="FW124" s="45">
        <f>SUMIFS('ATL RAW'!$J:$J,'ATL RAW'!$I:$I,'ATL GA Inventory'!$B124,'ATL RAW'!$L:$L,'ATL GA Inventory'!FW$3)+SUMIFS('ATL CR'!$J:$J,'ATL CR'!$I:$I,'ATL GA Inventory'!$B124,'ATL CR'!$L:$L,'ATL GA Inventory'!FW$3)</f>
        <v>0</v>
      </c>
      <c r="FX124" s="45">
        <f>SUMIFS('ATL RAW'!$J:$J,'ATL RAW'!$I:$I,'ATL GA Inventory'!$B124,'ATL RAW'!$L:$L,'ATL GA Inventory'!FX$3)+SUMIFS('ATL CR'!$J:$J,'ATL CR'!$I:$I,'ATL GA Inventory'!$B124,'ATL CR'!$L:$L,'ATL GA Inventory'!FX$3)</f>
        <v>0</v>
      </c>
      <c r="FY124" s="45">
        <f>SUMIFS('ATL RAW'!$J:$J,'ATL RAW'!$I:$I,'ATL GA Inventory'!$B124,'ATL RAW'!$L:$L,'ATL GA Inventory'!FY$3)+SUMIFS('ATL CR'!$J:$J,'ATL CR'!$I:$I,'ATL GA Inventory'!$B124,'ATL CR'!$L:$L,'ATL GA Inventory'!FY$3)</f>
        <v>0</v>
      </c>
      <c r="FZ124" s="45">
        <f>SUMIFS('ATL RAW'!$J:$J,'ATL RAW'!$I:$I,'ATL GA Inventory'!$B124,'ATL RAW'!$L:$L,'ATL GA Inventory'!FZ$3)+SUMIFS('ATL CR'!$J:$J,'ATL CR'!$I:$I,'ATL GA Inventory'!$B124,'ATL CR'!$L:$L,'ATL GA Inventory'!FZ$3)</f>
        <v>0</v>
      </c>
      <c r="GA124" s="45">
        <f>SUMIFS('ATL RAW'!$J:$J,'ATL RAW'!$I:$I,'ATL GA Inventory'!$B124,'ATL RAW'!$L:$L,'ATL GA Inventory'!GA$3)+SUMIFS('ATL CR'!$J:$J,'ATL CR'!$I:$I,'ATL GA Inventory'!$B124,'ATL CR'!$L:$L,'ATL GA Inventory'!GA$3)</f>
        <v>0</v>
      </c>
      <c r="GB124" s="45">
        <f>SUMIFS('ATL RAW'!$J:$J,'ATL RAW'!$I:$I,'ATL GA Inventory'!$B124,'ATL RAW'!$L:$L,'ATL GA Inventory'!GB$3)+SUMIFS('ATL CR'!$J:$J,'ATL CR'!$I:$I,'ATL GA Inventory'!$B124,'ATL CR'!$L:$L,'ATL GA Inventory'!GB$3)</f>
        <v>0</v>
      </c>
      <c r="GC124" s="45">
        <f>SUMIFS('ATL RAW'!$J:$J,'ATL RAW'!$I:$I,'ATL GA Inventory'!$B124,'ATL RAW'!$L:$L,'ATL GA Inventory'!GC$3)+SUMIFS('ATL CR'!$J:$J,'ATL CR'!$I:$I,'ATL GA Inventory'!$B124,'ATL CR'!$L:$L,'ATL GA Inventory'!GC$3)</f>
        <v>0</v>
      </c>
      <c r="GD124" s="45">
        <f>SUMIFS('ATL RAW'!$J:$J,'ATL RAW'!$I:$I,'ATL GA Inventory'!$B124,'ATL RAW'!$L:$L,'ATL GA Inventory'!GD$3)+SUMIFS('ATL CR'!$J:$J,'ATL CR'!$I:$I,'ATL GA Inventory'!$B124,'ATL CR'!$L:$L,'ATL GA Inventory'!GD$3)</f>
        <v>0</v>
      </c>
      <c r="GE124" s="45">
        <f>SUMIFS('ATL RAW'!$J:$J,'ATL RAW'!$I:$I,'ATL GA Inventory'!$B124,'ATL RAW'!$L:$L,'ATL GA Inventory'!GE$3)+SUMIFS('ATL CR'!$J:$J,'ATL CR'!$I:$I,'ATL GA Inventory'!$B124,'ATL CR'!$L:$L,'ATL GA Inventory'!GE$3)</f>
        <v>0</v>
      </c>
      <c r="GF124" s="45">
        <f>SUMIFS('ATL RAW'!$J:$J,'ATL RAW'!$I:$I,'ATL GA Inventory'!$B124,'ATL RAW'!$L:$L,'ATL GA Inventory'!GF$3)+SUMIFS('ATL CR'!$J:$J,'ATL CR'!$I:$I,'ATL GA Inventory'!$B124,'ATL CR'!$L:$L,'ATL GA Inventory'!GF$3)</f>
        <v>0</v>
      </c>
      <c r="GG124" s="45">
        <f>SUMIFS('ATL RAW'!$J:$J,'ATL RAW'!$I:$I,'ATL GA Inventory'!$B124,'ATL RAW'!$L:$L,'ATL GA Inventory'!GG$3)+SUMIFS('ATL CR'!$J:$J,'ATL CR'!$I:$I,'ATL GA Inventory'!$B124,'ATL CR'!$L:$L,'ATL GA Inventory'!GG$3)</f>
        <v>0</v>
      </c>
      <c r="GH124" s="45">
        <f>SUMIFS('ATL RAW'!$J:$J,'ATL RAW'!$I:$I,'ATL GA Inventory'!$B124,'ATL RAW'!$L:$L,'ATL GA Inventory'!GH$3)+SUMIFS('ATL CR'!$J:$J,'ATL CR'!$I:$I,'ATL GA Inventory'!$B124,'ATL CR'!$L:$L,'ATL GA Inventory'!GH$3)</f>
        <v>0</v>
      </c>
      <c r="GI124" s="45">
        <f>SUMIFS('ATL RAW'!$J:$J,'ATL RAW'!$I:$I,'ATL GA Inventory'!$B124,'ATL RAW'!$L:$L,'ATL GA Inventory'!GI$3)+SUMIFS('ATL CR'!$J:$J,'ATL CR'!$I:$I,'ATL GA Inventory'!$B124,'ATL CR'!$L:$L,'ATL GA Inventory'!GI$3)</f>
        <v>0</v>
      </c>
      <c r="GJ124" s="45">
        <f>SUMIFS('ATL RAW'!$J:$J,'ATL RAW'!$I:$I,'ATL GA Inventory'!$B124,'ATL RAW'!$L:$L,'ATL GA Inventory'!GJ$3)+SUMIFS('ATL CR'!$J:$J,'ATL CR'!$I:$I,'ATL GA Inventory'!$B124,'ATL CR'!$L:$L,'ATL GA Inventory'!GJ$3)</f>
        <v>0</v>
      </c>
      <c r="GK124" s="45">
        <f>SUMIFS('ATL RAW'!$J:$J,'ATL RAW'!$I:$I,'ATL GA Inventory'!$B124,'ATL RAW'!$L:$L,'ATL GA Inventory'!GK$3)+SUMIFS('ATL CR'!$J:$J,'ATL CR'!$I:$I,'ATL GA Inventory'!$B124,'ATL CR'!$L:$L,'ATL GA Inventory'!GK$3)</f>
        <v>0</v>
      </c>
      <c r="GL124" s="45">
        <f>SUMIFS('ATL RAW'!$J:$J,'ATL RAW'!$I:$I,'ATL GA Inventory'!$B124,'ATL RAW'!$L:$L,'ATL GA Inventory'!GL$3)+SUMIFS('ATL CR'!$J:$J,'ATL CR'!$I:$I,'ATL GA Inventory'!$B124,'ATL CR'!$L:$L,'ATL GA Inventory'!GL$3)</f>
        <v>0</v>
      </c>
      <c r="GM124" s="45">
        <f>SUMIFS('ATL RAW'!$J:$J,'ATL RAW'!$I:$I,'ATL GA Inventory'!$B124,'ATL RAW'!$L:$L,'ATL GA Inventory'!GM$3)+SUMIFS('ATL CR'!$J:$J,'ATL CR'!$I:$I,'ATL GA Inventory'!$B124,'ATL CR'!$L:$L,'ATL GA Inventory'!GM$3)</f>
        <v>0</v>
      </c>
      <c r="GN124" s="45">
        <f>SUMIFS('ATL RAW'!$J:$J,'ATL RAW'!$I:$I,'ATL GA Inventory'!$B124,'ATL RAW'!$L:$L,'ATL GA Inventory'!GN$3)+SUMIFS('ATL CR'!$J:$J,'ATL CR'!$I:$I,'ATL GA Inventory'!$B124,'ATL CR'!$L:$L,'ATL GA Inventory'!GN$3)</f>
        <v>0</v>
      </c>
      <c r="GO124" s="45">
        <f>SUMIFS('ATL RAW'!$J:$J,'ATL RAW'!$I:$I,'ATL GA Inventory'!$B124,'ATL RAW'!$L:$L,'ATL GA Inventory'!GO$3)+SUMIFS('ATL CR'!$J:$J,'ATL CR'!$I:$I,'ATL GA Inventory'!$B124,'ATL CR'!$L:$L,'ATL GA Inventory'!GO$3)</f>
        <v>0</v>
      </c>
      <c r="GP124" s="45">
        <f>SUMIFS('ATL RAW'!$J:$J,'ATL RAW'!$I:$I,'ATL GA Inventory'!$B124,'ATL RAW'!$L:$L,'ATL GA Inventory'!GP$3)+SUMIFS('ATL CR'!$J:$J,'ATL CR'!$I:$I,'ATL GA Inventory'!$B124,'ATL CR'!$L:$L,'ATL GA Inventory'!GP$3)</f>
        <v>0</v>
      </c>
      <c r="GQ124" s="45">
        <f>SUMIFS('ATL RAW'!$J:$J,'ATL RAW'!$I:$I,'ATL GA Inventory'!$B124,'ATL RAW'!$L:$L,'ATL GA Inventory'!GQ$3)+SUMIFS('ATL CR'!$J:$J,'ATL CR'!$I:$I,'ATL GA Inventory'!$B124,'ATL CR'!$L:$L,'ATL GA Inventory'!GQ$3)</f>
        <v>0</v>
      </c>
      <c r="GR124" s="45">
        <f>SUMIFS('ATL RAW'!$J:$J,'ATL RAW'!$I:$I,'ATL GA Inventory'!$B124,'ATL RAW'!$L:$L,'ATL GA Inventory'!GR$3)+SUMIFS('ATL CR'!$J:$J,'ATL CR'!$I:$I,'ATL GA Inventory'!$B124,'ATL CR'!$L:$L,'ATL GA Inventory'!GR$3)</f>
        <v>0</v>
      </c>
      <c r="GS124" s="45">
        <f>SUMIFS('ATL RAW'!$J:$J,'ATL RAW'!$I:$I,'ATL GA Inventory'!$B124,'ATL RAW'!$L:$L,'ATL GA Inventory'!GS$3)+SUMIFS('ATL CR'!$J:$J,'ATL CR'!$I:$I,'ATL GA Inventory'!$B124,'ATL CR'!$L:$L,'ATL GA Inventory'!GS$3)</f>
        <v>0</v>
      </c>
      <c r="GT124" s="45">
        <f>SUMIFS('ATL RAW'!$J:$J,'ATL RAW'!$I:$I,'ATL GA Inventory'!$B124,'ATL RAW'!$L:$L,'ATL GA Inventory'!GT$3)+SUMIFS('ATL CR'!$J:$J,'ATL CR'!$I:$I,'ATL GA Inventory'!$B124,'ATL CR'!$L:$L,'ATL GA Inventory'!GT$3)</f>
        <v>0</v>
      </c>
      <c r="GU124" s="45">
        <f>SUMIFS('ATL RAW'!$J:$J,'ATL RAW'!$I:$I,'ATL GA Inventory'!$B124,'ATL RAW'!$L:$L,'ATL GA Inventory'!GU$3)+SUMIFS('ATL CR'!$J:$J,'ATL CR'!$I:$I,'ATL GA Inventory'!$B124,'ATL CR'!$L:$L,'ATL GA Inventory'!GU$3)</f>
        <v>0</v>
      </c>
      <c r="GV124" s="45">
        <f>SUMIFS('ATL RAW'!$J:$J,'ATL RAW'!$I:$I,'ATL GA Inventory'!$B124,'ATL RAW'!$L:$L,'ATL GA Inventory'!GV$3)+SUMIFS('ATL CR'!$J:$J,'ATL CR'!$I:$I,'ATL GA Inventory'!$B124,'ATL CR'!$L:$L,'ATL GA Inventory'!GV$3)</f>
        <v>0</v>
      </c>
      <c r="GW124" s="45">
        <f>SUMIFS('ATL RAW'!$J:$J,'ATL RAW'!$I:$I,'ATL GA Inventory'!$B124,'ATL RAW'!$L:$L,'ATL GA Inventory'!GW$3)+SUMIFS('ATL CR'!$J:$J,'ATL CR'!$I:$I,'ATL GA Inventory'!$B124,'ATL CR'!$L:$L,'ATL GA Inventory'!GW$3)</f>
        <v>0</v>
      </c>
      <c r="GX124" s="45">
        <f>SUMIFS('ATL RAW'!$J:$J,'ATL RAW'!$I:$I,'ATL GA Inventory'!$B124,'ATL RAW'!$L:$L,'ATL GA Inventory'!GX$3)+SUMIFS('ATL CR'!$J:$J,'ATL CR'!$I:$I,'ATL GA Inventory'!$B124,'ATL CR'!$L:$L,'ATL GA Inventory'!GX$3)</f>
        <v>0</v>
      </c>
      <c r="GY124" s="45">
        <f>SUMIFS('ATL RAW'!$J:$J,'ATL RAW'!$I:$I,'ATL GA Inventory'!$B124,'ATL RAW'!$L:$L,'ATL GA Inventory'!GY$3)+SUMIFS('ATL CR'!$J:$J,'ATL CR'!$I:$I,'ATL GA Inventory'!$B124,'ATL CR'!$L:$L,'ATL GA Inventory'!GY$3)</f>
        <v>0</v>
      </c>
    </row>
    <row r="125" spans="1:207">
      <c r="A125" s="43" t="s">
        <v>8123</v>
      </c>
      <c r="B125" s="43">
        <f t="shared" si="14"/>
        <v>46217130</v>
      </c>
      <c r="C125" s="43" t="str">
        <f t="shared" si="14"/>
        <v>Q.PEAK DUO BLK G6P+</v>
      </c>
      <c r="D125" s="44" t="str">
        <f t="shared" si="14"/>
        <v>350</v>
      </c>
      <c r="E125" s="45">
        <f>SUMIFS('ATL RAW'!$J:$J,'ATL RAW'!$I:$I,'ATL GA Inventory'!$B125,'ATL RAW'!$L:$L,'ATL GA Inventory'!E$3)+SUMIFS('ATL CR'!$J:$J,'ATL CR'!$I:$I,'ATL GA Inventory'!$B125,'ATL CR'!$L:$L,'ATL GA Inventory'!E$3)</f>
        <v>0</v>
      </c>
      <c r="F125" s="45">
        <f>SUMIFS('ATL RAW'!$J:$J,'ATL RAW'!$I:$I,'ATL GA Inventory'!$B125,'ATL RAW'!$L:$L,'ATL GA Inventory'!F$3)+SUMIFS('ATL CR'!$J:$J,'ATL CR'!$I:$I,'ATL GA Inventory'!$B125,'ATL CR'!$L:$L,'ATL GA Inventory'!F$3)</f>
        <v>0</v>
      </c>
      <c r="G125" s="45">
        <f>SUMIFS('ATL RAW'!$J:$J,'ATL RAW'!$I:$I,'ATL GA Inventory'!$B125,'ATL RAW'!$L:$L,'ATL GA Inventory'!G$3)+SUMIFS('ATL CR'!$J:$J,'ATL CR'!$I:$I,'ATL GA Inventory'!$B125,'ATL CR'!$L:$L,'ATL GA Inventory'!G$3)</f>
        <v>0</v>
      </c>
      <c r="H125" s="45">
        <f>SUMIFS('ATL RAW'!$J:$J,'ATL RAW'!$I:$I,'ATL GA Inventory'!$B125,'ATL RAW'!$L:$L,'ATL GA Inventory'!H$3)+SUMIFS('ATL CR'!$J:$J,'ATL CR'!$I:$I,'ATL GA Inventory'!$B125,'ATL CR'!$L:$L,'ATL GA Inventory'!H$3)</f>
        <v>0</v>
      </c>
      <c r="I125" s="45">
        <f>SUMIFS('ATL RAW'!$J:$J,'ATL RAW'!$I:$I,'ATL GA Inventory'!$B125,'ATL RAW'!$L:$L,'ATL GA Inventory'!I$3)+SUMIFS('ATL CR'!$J:$J,'ATL CR'!$I:$I,'ATL GA Inventory'!$B125,'ATL CR'!$L:$L,'ATL GA Inventory'!I$3)</f>
        <v>0</v>
      </c>
      <c r="J125" s="45">
        <f>SUMIFS('ATL RAW'!$J:$J,'ATL RAW'!$I:$I,'ATL GA Inventory'!$B125,'ATL RAW'!$L:$L,'ATL GA Inventory'!J$3)+SUMIFS('ATL CR'!$J:$J,'ATL CR'!$I:$I,'ATL GA Inventory'!$B125,'ATL CR'!$L:$L,'ATL GA Inventory'!J$3)</f>
        <v>0</v>
      </c>
      <c r="K125" s="45">
        <f>SUMIFS('ATL RAW'!$J:$J,'ATL RAW'!$I:$I,'ATL GA Inventory'!$B125,'ATL RAW'!$L:$L,'ATL GA Inventory'!K$3)+SUMIFS('ATL CR'!$J:$J,'ATL CR'!$I:$I,'ATL GA Inventory'!$B125,'ATL CR'!$L:$L,'ATL GA Inventory'!K$3)</f>
        <v>0</v>
      </c>
      <c r="L125" s="45">
        <f>SUMIFS('ATL RAW'!$J:$J,'ATL RAW'!$I:$I,'ATL GA Inventory'!$B125,'ATL RAW'!$L:$L,'ATL GA Inventory'!L$3)+SUMIFS('ATL CR'!$J:$J,'ATL CR'!$I:$I,'ATL GA Inventory'!$B125,'ATL CR'!$L:$L,'ATL GA Inventory'!L$3)</f>
        <v>0</v>
      </c>
      <c r="M125" s="45">
        <f>SUMIFS('ATL RAW'!$J:$J,'ATL RAW'!$I:$I,'ATL GA Inventory'!$B125,'ATL RAW'!$L:$L,'ATL GA Inventory'!M$3)+SUMIFS('ATL CR'!$J:$J,'ATL CR'!$I:$I,'ATL GA Inventory'!$B125,'ATL CR'!$L:$L,'ATL GA Inventory'!M$3)</f>
        <v>0</v>
      </c>
      <c r="N125" s="45">
        <f>SUMIFS('ATL RAW'!$J:$J,'ATL RAW'!$I:$I,'ATL GA Inventory'!$B125,'ATL RAW'!$L:$L,'ATL GA Inventory'!N$3)+SUMIFS('ATL CR'!$J:$J,'ATL CR'!$I:$I,'ATL GA Inventory'!$B125,'ATL CR'!$L:$L,'ATL GA Inventory'!N$3)</f>
        <v>0</v>
      </c>
      <c r="O125" s="45">
        <f>SUMIFS('ATL RAW'!$J:$J,'ATL RAW'!$I:$I,'ATL GA Inventory'!$B125,'ATL RAW'!$L:$L,'ATL GA Inventory'!O$3)+SUMIFS('ATL CR'!$J:$J,'ATL CR'!$I:$I,'ATL GA Inventory'!$B125,'ATL CR'!$L:$L,'ATL GA Inventory'!O$3)</f>
        <v>0</v>
      </c>
      <c r="P125" s="45">
        <f>SUMIFS('ATL RAW'!$J:$J,'ATL RAW'!$I:$I,'ATL GA Inventory'!$B125,'ATL RAW'!$L:$L,'ATL GA Inventory'!P$3)+SUMIFS('ATL CR'!$J:$J,'ATL CR'!$I:$I,'ATL GA Inventory'!$B125,'ATL CR'!$L:$L,'ATL GA Inventory'!P$3)</f>
        <v>0</v>
      </c>
      <c r="Q125" s="45">
        <f>SUMIFS('ATL RAW'!$J:$J,'ATL RAW'!$I:$I,'ATL GA Inventory'!$B125,'ATL RAW'!$L:$L,'ATL GA Inventory'!Q$3)+SUMIFS('ATL CR'!$J:$J,'ATL CR'!$I:$I,'ATL GA Inventory'!$B125,'ATL CR'!$L:$L,'ATL GA Inventory'!Q$3)</f>
        <v>0</v>
      </c>
      <c r="R125" s="45">
        <f>SUMIFS('ATL RAW'!$J:$J,'ATL RAW'!$I:$I,'ATL GA Inventory'!$B125,'ATL RAW'!$L:$L,'ATL GA Inventory'!R$3)+SUMIFS('ATL CR'!$J:$J,'ATL CR'!$I:$I,'ATL GA Inventory'!$B125,'ATL CR'!$L:$L,'ATL GA Inventory'!R$3)</f>
        <v>0</v>
      </c>
      <c r="S125" s="45">
        <f>SUMIFS('ATL RAW'!$J:$J,'ATL RAW'!$I:$I,'ATL GA Inventory'!$B125,'ATL RAW'!$L:$L,'ATL GA Inventory'!S$3)+SUMIFS('ATL CR'!$J:$J,'ATL CR'!$I:$I,'ATL GA Inventory'!$B125,'ATL CR'!$L:$L,'ATL GA Inventory'!S$3)</f>
        <v>0</v>
      </c>
      <c r="T125" s="45">
        <f>SUMIFS('ATL RAW'!$J:$J,'ATL RAW'!$I:$I,'ATL GA Inventory'!$B125,'ATL RAW'!$L:$L,'ATL GA Inventory'!T$3)+SUMIFS('ATL CR'!$J:$J,'ATL CR'!$I:$I,'ATL GA Inventory'!$B125,'ATL CR'!$L:$L,'ATL GA Inventory'!T$3)</f>
        <v>0</v>
      </c>
      <c r="U125" s="45">
        <f>SUMIFS('ATL RAW'!$J:$J,'ATL RAW'!$I:$I,'ATL GA Inventory'!$B125,'ATL RAW'!$L:$L,'ATL GA Inventory'!U$3)+SUMIFS('ATL CR'!$J:$J,'ATL CR'!$I:$I,'ATL GA Inventory'!$B125,'ATL CR'!$L:$L,'ATL GA Inventory'!U$3)</f>
        <v>0</v>
      </c>
      <c r="V125" s="45">
        <f>SUMIFS('ATL RAW'!$J:$J,'ATL RAW'!$I:$I,'ATL GA Inventory'!$B125,'ATL RAW'!$L:$L,'ATL GA Inventory'!V$3)+SUMIFS('ATL CR'!$J:$J,'ATL CR'!$I:$I,'ATL GA Inventory'!$B125,'ATL CR'!$L:$L,'ATL GA Inventory'!V$3)</f>
        <v>0</v>
      </c>
      <c r="W125" s="45">
        <f>SUMIFS('ATL RAW'!$J:$J,'ATL RAW'!$I:$I,'ATL GA Inventory'!$B125,'ATL RAW'!$L:$L,'ATL GA Inventory'!W$3)+SUMIFS('ATL CR'!$J:$J,'ATL CR'!$I:$I,'ATL GA Inventory'!$B125,'ATL CR'!$L:$L,'ATL GA Inventory'!W$3)</f>
        <v>0</v>
      </c>
      <c r="X125" s="45">
        <f>SUMIFS('ATL RAW'!$J:$J,'ATL RAW'!$I:$I,'ATL GA Inventory'!$B125,'ATL RAW'!$L:$L,'ATL GA Inventory'!X$3)+SUMIFS('ATL CR'!$J:$J,'ATL CR'!$I:$I,'ATL GA Inventory'!$B125,'ATL CR'!$L:$L,'ATL GA Inventory'!X$3)</f>
        <v>0</v>
      </c>
      <c r="Y125" s="45">
        <f>SUMIFS('ATL RAW'!$J:$J,'ATL RAW'!$I:$I,'ATL GA Inventory'!$B125,'ATL RAW'!$L:$L,'ATL GA Inventory'!Y$3)+SUMIFS('ATL CR'!$J:$J,'ATL CR'!$I:$I,'ATL GA Inventory'!$B125,'ATL CR'!$L:$L,'ATL GA Inventory'!Y$3)</f>
        <v>0</v>
      </c>
      <c r="Z125" s="45">
        <f>SUMIFS('ATL RAW'!$J:$J,'ATL RAW'!$I:$I,'ATL GA Inventory'!$B125,'ATL RAW'!$L:$L,'ATL GA Inventory'!Z$3)+SUMIFS('ATL CR'!$J:$J,'ATL CR'!$I:$I,'ATL GA Inventory'!$B125,'ATL CR'!$L:$L,'ATL GA Inventory'!Z$3)</f>
        <v>0</v>
      </c>
      <c r="AA125" s="45">
        <f>SUMIFS('ATL RAW'!$J:$J,'ATL RAW'!$I:$I,'ATL GA Inventory'!$B125,'ATL RAW'!$L:$L,'ATL GA Inventory'!AA$3)+SUMIFS('ATL CR'!$J:$J,'ATL CR'!$I:$I,'ATL GA Inventory'!$B125,'ATL CR'!$L:$L,'ATL GA Inventory'!AA$3)</f>
        <v>0</v>
      </c>
      <c r="AB125" s="45">
        <f>SUMIFS('ATL RAW'!$J:$J,'ATL RAW'!$I:$I,'ATL GA Inventory'!$B125,'ATL RAW'!$L:$L,'ATL GA Inventory'!AB$3)+SUMIFS('ATL CR'!$J:$J,'ATL CR'!$I:$I,'ATL GA Inventory'!$B125,'ATL CR'!$L:$L,'ATL GA Inventory'!AB$3)</f>
        <v>0</v>
      </c>
      <c r="AC125" s="45">
        <f>SUMIFS('ATL RAW'!$J:$J,'ATL RAW'!$I:$I,'ATL GA Inventory'!$B125,'ATL RAW'!$L:$L,'ATL GA Inventory'!AC$3)+SUMIFS('ATL CR'!$J:$J,'ATL CR'!$I:$I,'ATL GA Inventory'!$B125,'ATL CR'!$L:$L,'ATL GA Inventory'!AC$3)</f>
        <v>0</v>
      </c>
      <c r="AD125" s="45">
        <f>SUMIFS('ATL RAW'!$J:$J,'ATL RAW'!$I:$I,'ATL GA Inventory'!$B125,'ATL RAW'!$L:$L,'ATL GA Inventory'!AD$3)+SUMIFS('ATL CR'!$J:$J,'ATL CR'!$I:$I,'ATL GA Inventory'!$B125,'ATL CR'!$L:$L,'ATL GA Inventory'!AD$3)</f>
        <v>0</v>
      </c>
      <c r="AE125" s="45">
        <f>SUMIFS('ATL RAW'!$J:$J,'ATL RAW'!$I:$I,'ATL GA Inventory'!$B125,'ATL RAW'!$L:$L,'ATL GA Inventory'!AE$3)+SUMIFS('ATL CR'!$J:$J,'ATL CR'!$I:$I,'ATL GA Inventory'!$B125,'ATL CR'!$L:$L,'ATL GA Inventory'!AE$3)</f>
        <v>0</v>
      </c>
      <c r="AF125" s="45">
        <f>SUMIFS('ATL RAW'!$J:$J,'ATL RAW'!$I:$I,'ATL GA Inventory'!$B125,'ATL RAW'!$L:$L,'ATL GA Inventory'!AF$3)+SUMIFS('ATL CR'!$J:$J,'ATL CR'!$I:$I,'ATL GA Inventory'!$B125,'ATL CR'!$L:$L,'ATL GA Inventory'!AF$3)</f>
        <v>0</v>
      </c>
      <c r="AG125" s="45">
        <f>SUMIFS('ATL RAW'!$J:$J,'ATL RAW'!$I:$I,'ATL GA Inventory'!$B125,'ATL RAW'!$L:$L,'ATL GA Inventory'!AG$3)+SUMIFS('ATL CR'!$J:$J,'ATL CR'!$I:$I,'ATL GA Inventory'!$B125,'ATL CR'!$L:$L,'ATL GA Inventory'!AG$3)</f>
        <v>0</v>
      </c>
      <c r="AH125" s="45">
        <f>SUMIFS('ATL RAW'!$J:$J,'ATL RAW'!$I:$I,'ATL GA Inventory'!$B125,'ATL RAW'!$L:$L,'ATL GA Inventory'!AH$3)+SUMIFS('ATL CR'!$J:$J,'ATL CR'!$I:$I,'ATL GA Inventory'!$B125,'ATL CR'!$L:$L,'ATL GA Inventory'!AH$3)</f>
        <v>0</v>
      </c>
      <c r="AI125" s="45">
        <f>SUMIFS('ATL RAW'!$J:$J,'ATL RAW'!$I:$I,'ATL GA Inventory'!$B125,'ATL RAW'!$L:$L,'ATL GA Inventory'!AI$3)+SUMIFS('ATL CR'!$J:$J,'ATL CR'!$I:$I,'ATL GA Inventory'!$B125,'ATL CR'!$L:$L,'ATL GA Inventory'!AI$3)</f>
        <v>0</v>
      </c>
      <c r="AJ125" s="45">
        <f>SUMIFS('ATL RAW'!$J:$J,'ATL RAW'!$I:$I,'ATL GA Inventory'!$B125,'ATL RAW'!$L:$L,'ATL GA Inventory'!AJ$3)+SUMIFS('ATL CR'!$J:$J,'ATL CR'!$I:$I,'ATL GA Inventory'!$B125,'ATL CR'!$L:$L,'ATL GA Inventory'!AJ$3)</f>
        <v>0</v>
      </c>
      <c r="AK125" s="45">
        <f>SUMIFS('ATL RAW'!$J:$J,'ATL RAW'!$I:$I,'ATL GA Inventory'!$B125,'ATL RAW'!$L:$L,'ATL GA Inventory'!AK$3)+SUMIFS('ATL CR'!$J:$J,'ATL CR'!$I:$I,'ATL GA Inventory'!$B125,'ATL CR'!$L:$L,'ATL GA Inventory'!AK$3)</f>
        <v>0</v>
      </c>
      <c r="AL125" s="45">
        <f>SUMIFS('ATL RAW'!$J:$J,'ATL RAW'!$I:$I,'ATL GA Inventory'!$B125,'ATL RAW'!$L:$L,'ATL GA Inventory'!AL$3)+SUMIFS('ATL CR'!$J:$J,'ATL CR'!$I:$I,'ATL GA Inventory'!$B125,'ATL CR'!$L:$L,'ATL GA Inventory'!AL$3)</f>
        <v>0</v>
      </c>
      <c r="AM125" s="45">
        <f>SUMIFS('ATL RAW'!$J:$J,'ATL RAW'!$I:$I,'ATL GA Inventory'!$B125,'ATL RAW'!$L:$L,'ATL GA Inventory'!AM$3)+SUMIFS('ATL CR'!$J:$J,'ATL CR'!$I:$I,'ATL GA Inventory'!$B125,'ATL CR'!$L:$L,'ATL GA Inventory'!AM$3)</f>
        <v>0</v>
      </c>
      <c r="AN125" s="45">
        <f>SUMIFS('ATL RAW'!$J:$J,'ATL RAW'!$I:$I,'ATL GA Inventory'!$B125,'ATL RAW'!$L:$L,'ATL GA Inventory'!AN$3)+SUMIFS('ATL CR'!$J:$J,'ATL CR'!$I:$I,'ATL GA Inventory'!$B125,'ATL CR'!$L:$L,'ATL GA Inventory'!AN$3)</f>
        <v>0</v>
      </c>
      <c r="AO125" s="45">
        <f>SUMIFS('ATL RAW'!$J:$J,'ATL RAW'!$I:$I,'ATL GA Inventory'!$B125,'ATL RAW'!$L:$L,'ATL GA Inventory'!AO$3)+SUMIFS('ATL CR'!$J:$J,'ATL CR'!$I:$I,'ATL GA Inventory'!$B125,'ATL CR'!$L:$L,'ATL GA Inventory'!AO$3)</f>
        <v>0</v>
      </c>
      <c r="AP125" s="45">
        <f>SUMIFS('ATL RAW'!$J:$J,'ATL RAW'!$I:$I,'ATL GA Inventory'!$B125,'ATL RAW'!$L:$L,'ATL GA Inventory'!AP$3)+SUMIFS('ATL CR'!$J:$J,'ATL CR'!$I:$I,'ATL GA Inventory'!$B125,'ATL CR'!$L:$L,'ATL GA Inventory'!AP$3)</f>
        <v>0</v>
      </c>
      <c r="AQ125" s="45">
        <f>SUMIFS('ATL RAW'!$J:$J,'ATL RAW'!$I:$I,'ATL GA Inventory'!$B125,'ATL RAW'!$L:$L,'ATL GA Inventory'!AQ$3)+SUMIFS('ATL CR'!$J:$J,'ATL CR'!$I:$I,'ATL GA Inventory'!$B125,'ATL CR'!$L:$L,'ATL GA Inventory'!AQ$3)</f>
        <v>0</v>
      </c>
      <c r="AR125" s="45">
        <f>SUMIFS('ATL RAW'!$J:$J,'ATL RAW'!$I:$I,'ATL GA Inventory'!$B125,'ATL RAW'!$L:$L,'ATL GA Inventory'!AR$3)+SUMIFS('ATL CR'!$J:$J,'ATL CR'!$I:$I,'ATL GA Inventory'!$B125,'ATL CR'!$L:$L,'ATL GA Inventory'!AR$3)</f>
        <v>0</v>
      </c>
      <c r="AS125" s="45">
        <f>SUMIFS('ATL RAW'!$J:$J,'ATL RAW'!$I:$I,'ATL GA Inventory'!$B125,'ATL RAW'!$L:$L,'ATL GA Inventory'!AS$3)+SUMIFS('ATL CR'!$J:$J,'ATL CR'!$I:$I,'ATL GA Inventory'!$B125,'ATL CR'!$L:$L,'ATL GA Inventory'!AS$3)</f>
        <v>0</v>
      </c>
      <c r="AT125" s="45">
        <f>SUMIFS('ATL RAW'!$J:$J,'ATL RAW'!$I:$I,'ATL GA Inventory'!$B125,'ATL RAW'!$L:$L,'ATL GA Inventory'!AT$3)+SUMIFS('ATL CR'!$J:$J,'ATL CR'!$I:$I,'ATL GA Inventory'!$B125,'ATL CR'!$L:$L,'ATL GA Inventory'!AT$3)</f>
        <v>0</v>
      </c>
      <c r="AU125" s="45">
        <f>SUMIFS('ATL RAW'!$J:$J,'ATL RAW'!$I:$I,'ATL GA Inventory'!$B125,'ATL RAW'!$L:$L,'ATL GA Inventory'!AU$3)+SUMIFS('ATL CR'!$J:$J,'ATL CR'!$I:$I,'ATL GA Inventory'!$B125,'ATL CR'!$L:$L,'ATL GA Inventory'!AU$3)</f>
        <v>0</v>
      </c>
      <c r="AV125" s="45">
        <f>SUMIFS('ATL RAW'!$J:$J,'ATL RAW'!$I:$I,'ATL GA Inventory'!$B125,'ATL RAW'!$L:$L,'ATL GA Inventory'!AV$3)+SUMIFS('ATL CR'!$J:$J,'ATL CR'!$I:$I,'ATL GA Inventory'!$B125,'ATL CR'!$L:$L,'ATL GA Inventory'!AV$3)</f>
        <v>0</v>
      </c>
      <c r="AW125" s="45">
        <f>SUMIFS('ATL RAW'!$J:$J,'ATL RAW'!$I:$I,'ATL GA Inventory'!$B125,'ATL RAW'!$L:$L,'ATL GA Inventory'!AW$3)+SUMIFS('ATL CR'!$J:$J,'ATL CR'!$I:$I,'ATL GA Inventory'!$B125,'ATL CR'!$L:$L,'ATL GA Inventory'!AW$3)</f>
        <v>0</v>
      </c>
      <c r="AX125" s="45">
        <f>SUMIFS('ATL RAW'!$J:$J,'ATL RAW'!$I:$I,'ATL GA Inventory'!$B125,'ATL RAW'!$L:$L,'ATL GA Inventory'!AX$3)+SUMIFS('ATL CR'!$J:$J,'ATL CR'!$I:$I,'ATL GA Inventory'!$B125,'ATL CR'!$L:$L,'ATL GA Inventory'!AX$3)</f>
        <v>0</v>
      </c>
      <c r="AY125" s="45">
        <f>SUMIFS('ATL RAW'!$J:$J,'ATL RAW'!$I:$I,'ATL GA Inventory'!$B125,'ATL RAW'!$L:$L,'ATL GA Inventory'!AY$3)+SUMIFS('ATL CR'!$J:$J,'ATL CR'!$I:$I,'ATL GA Inventory'!$B125,'ATL CR'!$L:$L,'ATL GA Inventory'!AY$3)</f>
        <v>0</v>
      </c>
      <c r="AZ125" s="45">
        <f>SUMIFS('ATL RAW'!$J:$J,'ATL RAW'!$I:$I,'ATL GA Inventory'!$B125,'ATL RAW'!$L:$L,'ATL GA Inventory'!AZ$3)+SUMIFS('ATL CR'!$J:$J,'ATL CR'!$I:$I,'ATL GA Inventory'!$B125,'ATL CR'!$L:$L,'ATL GA Inventory'!AZ$3)</f>
        <v>0</v>
      </c>
      <c r="BA125" s="45">
        <f>SUMIFS('ATL RAW'!$J:$J,'ATL RAW'!$I:$I,'ATL GA Inventory'!$B125,'ATL RAW'!$L:$L,'ATL GA Inventory'!BA$3)+SUMIFS('ATL CR'!$J:$J,'ATL CR'!$I:$I,'ATL GA Inventory'!$B125,'ATL CR'!$L:$L,'ATL GA Inventory'!BA$3)</f>
        <v>0</v>
      </c>
      <c r="BB125" s="45">
        <f>SUMIFS('ATL RAW'!$J:$J,'ATL RAW'!$I:$I,'ATL GA Inventory'!$B125,'ATL RAW'!$L:$L,'ATL GA Inventory'!BB$3)+SUMIFS('ATL CR'!$J:$J,'ATL CR'!$I:$I,'ATL GA Inventory'!$B125,'ATL CR'!$L:$L,'ATL GA Inventory'!BB$3)</f>
        <v>0</v>
      </c>
      <c r="BC125" s="45">
        <f>SUMIFS('ATL RAW'!$J:$J,'ATL RAW'!$I:$I,'ATL GA Inventory'!$B125,'ATL RAW'!$L:$L,'ATL GA Inventory'!BC$3)+SUMIFS('ATL CR'!$J:$J,'ATL CR'!$I:$I,'ATL GA Inventory'!$B125,'ATL CR'!$L:$L,'ATL GA Inventory'!BC$3)</f>
        <v>0</v>
      </c>
      <c r="BD125" s="45">
        <f>SUMIFS('ATL RAW'!$J:$J,'ATL RAW'!$I:$I,'ATL GA Inventory'!$B125,'ATL RAW'!$L:$L,'ATL GA Inventory'!BD$3)+SUMIFS('ATL CR'!$J:$J,'ATL CR'!$I:$I,'ATL GA Inventory'!$B125,'ATL CR'!$L:$L,'ATL GA Inventory'!BD$3)</f>
        <v>0</v>
      </c>
      <c r="BE125" s="45">
        <f>SUMIFS('ATL RAW'!$J:$J,'ATL RAW'!$I:$I,'ATL GA Inventory'!$B125,'ATL RAW'!$L:$L,'ATL GA Inventory'!BE$3)+SUMIFS('ATL CR'!$J:$J,'ATL CR'!$I:$I,'ATL GA Inventory'!$B125,'ATL CR'!$L:$L,'ATL GA Inventory'!BE$3)</f>
        <v>0</v>
      </c>
      <c r="BF125" s="45">
        <f>SUMIFS('ATL RAW'!$J:$J,'ATL RAW'!$I:$I,'ATL GA Inventory'!$B125,'ATL RAW'!$L:$L,'ATL GA Inventory'!BF$3)+SUMIFS('ATL CR'!$J:$J,'ATL CR'!$I:$I,'ATL GA Inventory'!$B125,'ATL CR'!$L:$L,'ATL GA Inventory'!BF$3)</f>
        <v>0</v>
      </c>
      <c r="BG125" s="45">
        <f>SUMIFS('ATL RAW'!$J:$J,'ATL RAW'!$I:$I,'ATL GA Inventory'!$B125,'ATL RAW'!$L:$L,'ATL GA Inventory'!BG$3)+SUMIFS('ATL CR'!$J:$J,'ATL CR'!$I:$I,'ATL GA Inventory'!$B125,'ATL CR'!$L:$L,'ATL GA Inventory'!BG$3)</f>
        <v>0</v>
      </c>
      <c r="BH125" s="45">
        <f>SUMIFS('ATL RAW'!$J:$J,'ATL RAW'!$I:$I,'ATL GA Inventory'!$B125,'ATL RAW'!$L:$L,'ATL GA Inventory'!BH$3)+SUMIFS('ATL CR'!$J:$J,'ATL CR'!$I:$I,'ATL GA Inventory'!$B125,'ATL CR'!$L:$L,'ATL GA Inventory'!BH$3)</f>
        <v>0</v>
      </c>
      <c r="BI125" s="45">
        <f>SUMIFS('ATL RAW'!$J:$J,'ATL RAW'!$I:$I,'ATL GA Inventory'!$B125,'ATL RAW'!$L:$L,'ATL GA Inventory'!BI$3)+SUMIFS('ATL CR'!$J:$J,'ATL CR'!$I:$I,'ATL GA Inventory'!$B125,'ATL CR'!$L:$L,'ATL GA Inventory'!BI$3)</f>
        <v>0</v>
      </c>
      <c r="BJ125" s="45">
        <f>SUMIFS('ATL RAW'!$J:$J,'ATL RAW'!$I:$I,'ATL GA Inventory'!$B125,'ATL RAW'!$L:$L,'ATL GA Inventory'!BJ$3)+SUMIFS('ATL CR'!$J:$J,'ATL CR'!$I:$I,'ATL GA Inventory'!$B125,'ATL CR'!$L:$L,'ATL GA Inventory'!BJ$3)</f>
        <v>0</v>
      </c>
      <c r="BK125" s="45">
        <f>SUMIFS('ATL RAW'!$J:$J,'ATL RAW'!$I:$I,'ATL GA Inventory'!$B125,'ATL RAW'!$L:$L,'ATL GA Inventory'!BK$3)+SUMIFS('ATL CR'!$J:$J,'ATL CR'!$I:$I,'ATL GA Inventory'!$B125,'ATL CR'!$L:$L,'ATL GA Inventory'!BK$3)</f>
        <v>0</v>
      </c>
      <c r="BL125" s="45">
        <f>SUMIFS('ATL RAW'!$J:$J,'ATL RAW'!$I:$I,'ATL GA Inventory'!$B125,'ATL RAW'!$L:$L,'ATL GA Inventory'!BL$3)+SUMIFS('ATL CR'!$J:$J,'ATL CR'!$I:$I,'ATL GA Inventory'!$B125,'ATL CR'!$L:$L,'ATL GA Inventory'!BL$3)</f>
        <v>0</v>
      </c>
      <c r="BM125" s="45">
        <f>SUMIFS('ATL RAW'!$J:$J,'ATL RAW'!$I:$I,'ATL GA Inventory'!$B125,'ATL RAW'!$L:$L,'ATL GA Inventory'!BM$3)+SUMIFS('ATL CR'!$J:$J,'ATL CR'!$I:$I,'ATL GA Inventory'!$B125,'ATL CR'!$L:$L,'ATL GA Inventory'!BM$3)</f>
        <v>0</v>
      </c>
      <c r="BN125" s="45">
        <f>SUMIFS('ATL RAW'!$J:$J,'ATL RAW'!$I:$I,'ATL GA Inventory'!$B125,'ATL RAW'!$L:$L,'ATL GA Inventory'!BN$3)+SUMIFS('ATL CR'!$J:$J,'ATL CR'!$I:$I,'ATL GA Inventory'!$B125,'ATL CR'!$L:$L,'ATL GA Inventory'!BN$3)</f>
        <v>0</v>
      </c>
      <c r="BO125" s="45">
        <f>SUMIFS('ATL RAW'!$J:$J,'ATL RAW'!$I:$I,'ATL GA Inventory'!$B125,'ATL RAW'!$L:$L,'ATL GA Inventory'!BO$3)+SUMIFS('ATL CR'!$J:$J,'ATL CR'!$I:$I,'ATL GA Inventory'!$B125,'ATL CR'!$L:$L,'ATL GA Inventory'!BO$3)</f>
        <v>0</v>
      </c>
      <c r="BP125" s="45">
        <f>SUMIFS('ATL RAW'!$J:$J,'ATL RAW'!$I:$I,'ATL GA Inventory'!$B125,'ATL RAW'!$L:$L,'ATL GA Inventory'!BP$3)+SUMIFS('ATL CR'!$J:$J,'ATL CR'!$I:$I,'ATL GA Inventory'!$B125,'ATL CR'!$L:$L,'ATL GA Inventory'!BP$3)</f>
        <v>0</v>
      </c>
      <c r="BQ125" s="45">
        <f>SUMIFS('ATL RAW'!$J:$J,'ATL RAW'!$I:$I,'ATL GA Inventory'!$B125,'ATL RAW'!$L:$L,'ATL GA Inventory'!BQ$3)+SUMIFS('ATL CR'!$J:$J,'ATL CR'!$I:$I,'ATL GA Inventory'!$B125,'ATL CR'!$L:$L,'ATL GA Inventory'!BQ$3)</f>
        <v>0</v>
      </c>
      <c r="BR125" s="45">
        <f>SUMIFS('ATL RAW'!$J:$J,'ATL RAW'!$I:$I,'ATL GA Inventory'!$B125,'ATL RAW'!$L:$L,'ATL GA Inventory'!BR$3)+SUMIFS('ATL CR'!$J:$J,'ATL CR'!$I:$I,'ATL GA Inventory'!$B125,'ATL CR'!$L:$L,'ATL GA Inventory'!BR$3)</f>
        <v>0</v>
      </c>
      <c r="BS125" s="45">
        <f>SUMIFS('ATL RAW'!$J:$J,'ATL RAW'!$I:$I,'ATL GA Inventory'!$B125,'ATL RAW'!$L:$L,'ATL GA Inventory'!BS$3)+SUMIFS('ATL CR'!$J:$J,'ATL CR'!$I:$I,'ATL GA Inventory'!$B125,'ATL CR'!$L:$L,'ATL GA Inventory'!BS$3)</f>
        <v>0</v>
      </c>
      <c r="BT125" s="45">
        <f>SUMIFS('ATL RAW'!$J:$J,'ATL RAW'!$I:$I,'ATL GA Inventory'!$B125,'ATL RAW'!$L:$L,'ATL GA Inventory'!BT$3)+SUMIFS('ATL CR'!$J:$J,'ATL CR'!$I:$I,'ATL GA Inventory'!$B125,'ATL CR'!$L:$L,'ATL GA Inventory'!BT$3)</f>
        <v>0</v>
      </c>
      <c r="BU125" s="45">
        <f>SUMIFS('ATL RAW'!$J:$J,'ATL RAW'!$I:$I,'ATL GA Inventory'!$B125,'ATL RAW'!$L:$L,'ATL GA Inventory'!BU$3)+SUMIFS('ATL CR'!$J:$J,'ATL CR'!$I:$I,'ATL GA Inventory'!$B125,'ATL CR'!$L:$L,'ATL GA Inventory'!BU$3)</f>
        <v>0</v>
      </c>
      <c r="BV125" s="45">
        <f>SUMIFS('ATL RAW'!$J:$J,'ATL RAW'!$I:$I,'ATL GA Inventory'!$B125,'ATL RAW'!$L:$L,'ATL GA Inventory'!BV$3)+SUMIFS('ATL CR'!$J:$J,'ATL CR'!$I:$I,'ATL GA Inventory'!$B125,'ATL CR'!$L:$L,'ATL GA Inventory'!BV$3)</f>
        <v>0</v>
      </c>
      <c r="BW125" s="45">
        <f>SUMIFS('ATL RAW'!$J:$J,'ATL RAW'!$I:$I,'ATL GA Inventory'!$B125,'ATL RAW'!$L:$L,'ATL GA Inventory'!BW$3)+SUMIFS('ATL CR'!$J:$J,'ATL CR'!$I:$I,'ATL GA Inventory'!$B125,'ATL CR'!$L:$L,'ATL GA Inventory'!BW$3)</f>
        <v>0</v>
      </c>
      <c r="BX125" s="45">
        <f>SUMIFS('ATL RAW'!$J:$J,'ATL RAW'!$I:$I,'ATL GA Inventory'!$B125,'ATL RAW'!$L:$L,'ATL GA Inventory'!BX$3)+SUMIFS('ATL CR'!$J:$J,'ATL CR'!$I:$I,'ATL GA Inventory'!$B125,'ATL CR'!$L:$L,'ATL GA Inventory'!BX$3)</f>
        <v>0</v>
      </c>
      <c r="BY125" s="45">
        <f>SUMIFS('ATL RAW'!$J:$J,'ATL RAW'!$I:$I,'ATL GA Inventory'!$B125,'ATL RAW'!$L:$L,'ATL GA Inventory'!BY$3)+SUMIFS('ATL CR'!$J:$J,'ATL CR'!$I:$I,'ATL GA Inventory'!$B125,'ATL CR'!$L:$L,'ATL GA Inventory'!BY$3)</f>
        <v>0</v>
      </c>
      <c r="BZ125" s="45">
        <f>SUMIFS('ATL RAW'!$J:$J,'ATL RAW'!$I:$I,'ATL GA Inventory'!$B125,'ATL RAW'!$L:$L,'ATL GA Inventory'!BZ$3)+SUMIFS('ATL CR'!$J:$J,'ATL CR'!$I:$I,'ATL GA Inventory'!$B125,'ATL CR'!$L:$L,'ATL GA Inventory'!BZ$3)</f>
        <v>0</v>
      </c>
      <c r="CA125" s="45">
        <f>SUMIFS('ATL RAW'!$J:$J,'ATL RAW'!$I:$I,'ATL GA Inventory'!$B125,'ATL RAW'!$L:$L,'ATL GA Inventory'!CA$3)+SUMIFS('ATL CR'!$J:$J,'ATL CR'!$I:$I,'ATL GA Inventory'!$B125,'ATL CR'!$L:$L,'ATL GA Inventory'!CA$3)</f>
        <v>0</v>
      </c>
      <c r="CB125" s="45">
        <f>SUMIFS('ATL RAW'!$J:$J,'ATL RAW'!$I:$I,'ATL GA Inventory'!$B125,'ATL RAW'!$L:$L,'ATL GA Inventory'!CB$3)+SUMIFS('ATL CR'!$J:$J,'ATL CR'!$I:$I,'ATL GA Inventory'!$B125,'ATL CR'!$L:$L,'ATL GA Inventory'!CB$3)</f>
        <v>0</v>
      </c>
      <c r="CC125" s="45">
        <f>SUMIFS('ATL RAW'!$J:$J,'ATL RAW'!$I:$I,'ATL GA Inventory'!$B125,'ATL RAW'!$L:$L,'ATL GA Inventory'!CC$3)+SUMIFS('ATL CR'!$J:$J,'ATL CR'!$I:$I,'ATL GA Inventory'!$B125,'ATL CR'!$L:$L,'ATL GA Inventory'!CC$3)</f>
        <v>0</v>
      </c>
      <c r="CD125" s="45">
        <f>SUMIFS('ATL RAW'!$J:$J,'ATL RAW'!$I:$I,'ATL GA Inventory'!$B125,'ATL RAW'!$L:$L,'ATL GA Inventory'!CD$3)+SUMIFS('ATL CR'!$J:$J,'ATL CR'!$I:$I,'ATL GA Inventory'!$B125,'ATL CR'!$L:$L,'ATL GA Inventory'!CD$3)</f>
        <v>0</v>
      </c>
      <c r="CE125" s="45">
        <f>SUMIFS('ATL RAW'!$J:$J,'ATL RAW'!$I:$I,'ATL GA Inventory'!$B125,'ATL RAW'!$L:$L,'ATL GA Inventory'!CE$3)+SUMIFS('ATL CR'!$J:$J,'ATL CR'!$I:$I,'ATL GA Inventory'!$B125,'ATL CR'!$L:$L,'ATL GA Inventory'!CE$3)</f>
        <v>0</v>
      </c>
      <c r="CF125" s="45">
        <f>SUMIFS('ATL RAW'!$J:$J,'ATL RAW'!$I:$I,'ATL GA Inventory'!$B125,'ATL RAW'!$L:$L,'ATL GA Inventory'!CF$3)+SUMIFS('ATL CR'!$J:$J,'ATL CR'!$I:$I,'ATL GA Inventory'!$B125,'ATL CR'!$L:$L,'ATL GA Inventory'!CF$3)</f>
        <v>0</v>
      </c>
      <c r="CG125" s="45">
        <f>SUMIFS('ATL RAW'!$J:$J,'ATL RAW'!$I:$I,'ATL GA Inventory'!$B125,'ATL RAW'!$L:$L,'ATL GA Inventory'!CG$3)+SUMIFS('ATL CR'!$J:$J,'ATL CR'!$I:$I,'ATL GA Inventory'!$B125,'ATL CR'!$L:$L,'ATL GA Inventory'!CG$3)</f>
        <v>0</v>
      </c>
      <c r="CH125" s="45">
        <f>SUMIFS('ATL RAW'!$J:$J,'ATL RAW'!$I:$I,'ATL GA Inventory'!$B125,'ATL RAW'!$L:$L,'ATL GA Inventory'!CH$3)+SUMIFS('ATL CR'!$J:$J,'ATL CR'!$I:$I,'ATL GA Inventory'!$B125,'ATL CR'!$L:$L,'ATL GA Inventory'!CH$3)</f>
        <v>0</v>
      </c>
      <c r="CI125" s="45">
        <f>SUMIFS('ATL RAW'!$J:$J,'ATL RAW'!$I:$I,'ATL GA Inventory'!$B125,'ATL RAW'!$L:$L,'ATL GA Inventory'!CI$3)+SUMIFS('ATL CR'!$J:$J,'ATL CR'!$I:$I,'ATL GA Inventory'!$B125,'ATL CR'!$L:$L,'ATL GA Inventory'!CI$3)</f>
        <v>0</v>
      </c>
      <c r="CJ125" s="45">
        <f>SUMIFS('ATL RAW'!$J:$J,'ATL RAW'!$I:$I,'ATL GA Inventory'!$B125,'ATL RAW'!$L:$L,'ATL GA Inventory'!CJ$3)+SUMIFS('ATL CR'!$J:$J,'ATL CR'!$I:$I,'ATL GA Inventory'!$B125,'ATL CR'!$L:$L,'ATL GA Inventory'!CJ$3)</f>
        <v>0</v>
      </c>
      <c r="CK125" s="45">
        <f>SUMIFS('ATL RAW'!$J:$J,'ATL RAW'!$I:$I,'ATL GA Inventory'!$B125,'ATL RAW'!$L:$L,'ATL GA Inventory'!CK$3)+SUMIFS('ATL CR'!$J:$J,'ATL CR'!$I:$I,'ATL GA Inventory'!$B125,'ATL CR'!$L:$L,'ATL GA Inventory'!CK$3)</f>
        <v>0</v>
      </c>
      <c r="CL125" s="45">
        <f>SUMIFS('ATL RAW'!$J:$J,'ATL RAW'!$I:$I,'ATL GA Inventory'!$B125,'ATL RAW'!$L:$L,'ATL GA Inventory'!CL$3)+SUMIFS('ATL CR'!$J:$J,'ATL CR'!$I:$I,'ATL GA Inventory'!$B125,'ATL CR'!$L:$L,'ATL GA Inventory'!CL$3)</f>
        <v>0</v>
      </c>
      <c r="CM125" s="45">
        <f>SUMIFS('ATL RAW'!$J:$J,'ATL RAW'!$I:$I,'ATL GA Inventory'!$B125,'ATL RAW'!$L:$L,'ATL GA Inventory'!CM$3)+SUMIFS('ATL CR'!$J:$J,'ATL CR'!$I:$I,'ATL GA Inventory'!$B125,'ATL CR'!$L:$L,'ATL GA Inventory'!CM$3)</f>
        <v>0</v>
      </c>
      <c r="CN125" s="45">
        <f>SUMIFS('ATL RAW'!$J:$J,'ATL RAW'!$I:$I,'ATL GA Inventory'!$B125,'ATL RAW'!$L:$L,'ATL GA Inventory'!CN$3)+SUMIFS('ATL CR'!$J:$J,'ATL CR'!$I:$I,'ATL GA Inventory'!$B125,'ATL CR'!$L:$L,'ATL GA Inventory'!CN$3)</f>
        <v>0</v>
      </c>
      <c r="CO125" s="45">
        <f>SUMIFS('ATL RAW'!$J:$J,'ATL RAW'!$I:$I,'ATL GA Inventory'!$B125,'ATL RAW'!$L:$L,'ATL GA Inventory'!CO$3)+SUMIFS('ATL CR'!$J:$J,'ATL CR'!$I:$I,'ATL GA Inventory'!$B125,'ATL CR'!$L:$L,'ATL GA Inventory'!CO$3)</f>
        <v>0</v>
      </c>
      <c r="CP125" s="45">
        <f>SUMIFS('ATL RAW'!$J:$J,'ATL RAW'!$I:$I,'ATL GA Inventory'!$B125,'ATL RAW'!$L:$L,'ATL GA Inventory'!CP$3)+SUMIFS('ATL CR'!$J:$J,'ATL CR'!$I:$I,'ATL GA Inventory'!$B125,'ATL CR'!$L:$L,'ATL GA Inventory'!CP$3)</f>
        <v>0</v>
      </c>
      <c r="CQ125" s="45">
        <f>SUMIFS('ATL RAW'!$J:$J,'ATL RAW'!$I:$I,'ATL GA Inventory'!$B125,'ATL RAW'!$L:$L,'ATL GA Inventory'!CQ$3)+SUMIFS('ATL CR'!$J:$J,'ATL CR'!$I:$I,'ATL GA Inventory'!$B125,'ATL CR'!$L:$L,'ATL GA Inventory'!CQ$3)</f>
        <v>0</v>
      </c>
      <c r="CR125" s="45">
        <f>SUMIFS('ATL RAW'!$J:$J,'ATL RAW'!$I:$I,'ATL GA Inventory'!$B125,'ATL RAW'!$L:$L,'ATL GA Inventory'!CR$3)+SUMIFS('ATL CR'!$J:$J,'ATL CR'!$I:$I,'ATL GA Inventory'!$B125,'ATL CR'!$L:$L,'ATL GA Inventory'!CR$3)</f>
        <v>0</v>
      </c>
      <c r="CS125" s="45">
        <f>SUMIFS('ATL RAW'!$J:$J,'ATL RAW'!$I:$I,'ATL GA Inventory'!$B125,'ATL RAW'!$L:$L,'ATL GA Inventory'!CS$3)+SUMIFS('ATL CR'!$J:$J,'ATL CR'!$I:$I,'ATL GA Inventory'!$B125,'ATL CR'!$L:$L,'ATL GA Inventory'!CS$3)</f>
        <v>0</v>
      </c>
      <c r="CT125" s="45">
        <f>SUMIFS('ATL RAW'!$J:$J,'ATL RAW'!$I:$I,'ATL GA Inventory'!$B125,'ATL RAW'!$L:$L,'ATL GA Inventory'!CT$3)+SUMIFS('ATL CR'!$J:$J,'ATL CR'!$I:$I,'ATL GA Inventory'!$B125,'ATL CR'!$L:$L,'ATL GA Inventory'!CT$3)</f>
        <v>0</v>
      </c>
      <c r="CU125" s="45">
        <f>SUMIFS('ATL RAW'!$J:$J,'ATL RAW'!$I:$I,'ATL GA Inventory'!$B125,'ATL RAW'!$L:$L,'ATL GA Inventory'!CU$3)+SUMIFS('ATL CR'!$J:$J,'ATL CR'!$I:$I,'ATL GA Inventory'!$B125,'ATL CR'!$L:$L,'ATL GA Inventory'!CU$3)</f>
        <v>0</v>
      </c>
      <c r="CV125" s="45">
        <f>SUMIFS('ATL RAW'!$J:$J,'ATL RAW'!$I:$I,'ATL GA Inventory'!$B125,'ATL RAW'!$L:$L,'ATL GA Inventory'!CV$3)+SUMIFS('ATL CR'!$J:$J,'ATL CR'!$I:$I,'ATL GA Inventory'!$B125,'ATL CR'!$L:$L,'ATL GA Inventory'!CV$3)</f>
        <v>0</v>
      </c>
      <c r="CW125" s="45">
        <f>SUMIFS('ATL RAW'!$J:$J,'ATL RAW'!$I:$I,'ATL GA Inventory'!$B125,'ATL RAW'!$L:$L,'ATL GA Inventory'!CW$3)+SUMIFS('ATL CR'!$J:$J,'ATL CR'!$I:$I,'ATL GA Inventory'!$B125,'ATL CR'!$L:$L,'ATL GA Inventory'!CW$3)</f>
        <v>0</v>
      </c>
      <c r="CX125" s="45">
        <f>SUMIFS('ATL RAW'!$J:$J,'ATL RAW'!$I:$I,'ATL GA Inventory'!$B125,'ATL RAW'!$L:$L,'ATL GA Inventory'!CX$3)+SUMIFS('ATL CR'!$J:$J,'ATL CR'!$I:$I,'ATL GA Inventory'!$B125,'ATL CR'!$L:$L,'ATL GA Inventory'!CX$3)</f>
        <v>0</v>
      </c>
      <c r="CY125" s="45">
        <f>SUMIFS('ATL RAW'!$J:$J,'ATL RAW'!$I:$I,'ATL GA Inventory'!$B125,'ATL RAW'!$L:$L,'ATL GA Inventory'!CY$3)+SUMIFS('ATL CR'!$J:$J,'ATL CR'!$I:$I,'ATL GA Inventory'!$B125,'ATL CR'!$L:$L,'ATL GA Inventory'!CY$3)</f>
        <v>0</v>
      </c>
      <c r="CZ125" s="45">
        <f>SUMIFS('ATL RAW'!$J:$J,'ATL RAW'!$I:$I,'ATL GA Inventory'!$B125,'ATL RAW'!$L:$L,'ATL GA Inventory'!CZ$3)+SUMIFS('ATL CR'!$J:$J,'ATL CR'!$I:$I,'ATL GA Inventory'!$B125,'ATL CR'!$L:$L,'ATL GA Inventory'!CZ$3)</f>
        <v>0</v>
      </c>
      <c r="DA125" s="45">
        <f>SUMIFS('ATL RAW'!$J:$J,'ATL RAW'!$I:$I,'ATL GA Inventory'!$B125,'ATL RAW'!$L:$L,'ATL GA Inventory'!DA$3)+SUMIFS('ATL CR'!$J:$J,'ATL CR'!$I:$I,'ATL GA Inventory'!$B125,'ATL CR'!$L:$L,'ATL GA Inventory'!DA$3)</f>
        <v>0</v>
      </c>
      <c r="DB125" s="45">
        <f>SUMIFS('ATL RAW'!$J:$J,'ATL RAW'!$I:$I,'ATL GA Inventory'!$B125,'ATL RAW'!$L:$L,'ATL GA Inventory'!DB$3)+SUMIFS('ATL CR'!$J:$J,'ATL CR'!$I:$I,'ATL GA Inventory'!$B125,'ATL CR'!$L:$L,'ATL GA Inventory'!DB$3)</f>
        <v>0</v>
      </c>
      <c r="DC125" s="45">
        <f>SUMIFS('ATL RAW'!$J:$J,'ATL RAW'!$I:$I,'ATL GA Inventory'!$B125,'ATL RAW'!$L:$L,'ATL GA Inventory'!DC$3)+SUMIFS('ATL CR'!$J:$J,'ATL CR'!$I:$I,'ATL GA Inventory'!$B125,'ATL CR'!$L:$L,'ATL GA Inventory'!DC$3)</f>
        <v>0</v>
      </c>
      <c r="DD125" s="45">
        <f>SUMIFS('ATL RAW'!$J:$J,'ATL RAW'!$I:$I,'ATL GA Inventory'!$B125,'ATL RAW'!$L:$L,'ATL GA Inventory'!DD$3)+SUMIFS('ATL CR'!$J:$J,'ATL CR'!$I:$I,'ATL GA Inventory'!$B125,'ATL CR'!$L:$L,'ATL GA Inventory'!DD$3)</f>
        <v>0</v>
      </c>
      <c r="DE125" s="45">
        <f>SUMIFS('ATL RAW'!$J:$J,'ATL RAW'!$I:$I,'ATL GA Inventory'!$B125,'ATL RAW'!$L:$L,'ATL GA Inventory'!DE$3)+SUMIFS('ATL CR'!$J:$J,'ATL CR'!$I:$I,'ATL GA Inventory'!$B125,'ATL CR'!$L:$L,'ATL GA Inventory'!DE$3)</f>
        <v>0</v>
      </c>
      <c r="DF125" s="45">
        <f>SUMIFS('ATL RAW'!$J:$J,'ATL RAW'!$I:$I,'ATL GA Inventory'!$B125,'ATL RAW'!$L:$L,'ATL GA Inventory'!DF$3)+SUMIFS('ATL CR'!$J:$J,'ATL CR'!$I:$I,'ATL GA Inventory'!$B125,'ATL CR'!$L:$L,'ATL GA Inventory'!DF$3)</f>
        <v>0</v>
      </c>
      <c r="DG125" s="45">
        <f>SUMIFS('ATL RAW'!$J:$J,'ATL RAW'!$I:$I,'ATL GA Inventory'!$B125,'ATL RAW'!$L:$L,'ATL GA Inventory'!DG$3)+SUMIFS('ATL CR'!$J:$J,'ATL CR'!$I:$I,'ATL GA Inventory'!$B125,'ATL CR'!$L:$L,'ATL GA Inventory'!DG$3)</f>
        <v>0</v>
      </c>
      <c r="DH125" s="45">
        <f>SUMIFS('ATL RAW'!$J:$J,'ATL RAW'!$I:$I,'ATL GA Inventory'!$B125,'ATL RAW'!$L:$L,'ATL GA Inventory'!DH$3)+SUMIFS('ATL CR'!$J:$J,'ATL CR'!$I:$I,'ATL GA Inventory'!$B125,'ATL CR'!$L:$L,'ATL GA Inventory'!DH$3)</f>
        <v>0</v>
      </c>
      <c r="DI125" s="45">
        <f>SUMIFS('ATL RAW'!$J:$J,'ATL RAW'!$I:$I,'ATL GA Inventory'!$B125,'ATL RAW'!$L:$L,'ATL GA Inventory'!DI$3)+SUMIFS('ATL CR'!$J:$J,'ATL CR'!$I:$I,'ATL GA Inventory'!$B125,'ATL CR'!$L:$L,'ATL GA Inventory'!DI$3)</f>
        <v>0</v>
      </c>
      <c r="DJ125" s="45">
        <f>SUMIFS('ATL RAW'!$J:$J,'ATL RAW'!$I:$I,'ATL GA Inventory'!$B125,'ATL RAW'!$L:$L,'ATL GA Inventory'!DJ$3)+SUMIFS('ATL CR'!$J:$J,'ATL CR'!$I:$I,'ATL GA Inventory'!$B125,'ATL CR'!$L:$L,'ATL GA Inventory'!DJ$3)</f>
        <v>0</v>
      </c>
      <c r="DK125" s="45">
        <f>SUMIFS('ATL RAW'!$J:$J,'ATL RAW'!$I:$I,'ATL GA Inventory'!$B125,'ATL RAW'!$L:$L,'ATL GA Inventory'!DK$3)+SUMIFS('ATL CR'!$J:$J,'ATL CR'!$I:$I,'ATL GA Inventory'!$B125,'ATL CR'!$L:$L,'ATL GA Inventory'!DK$3)</f>
        <v>0</v>
      </c>
      <c r="DL125" s="45">
        <f>SUMIFS('ATL RAW'!$J:$J,'ATL RAW'!$I:$I,'ATL GA Inventory'!$B125,'ATL RAW'!$L:$L,'ATL GA Inventory'!DL$3)+SUMIFS('ATL CR'!$J:$J,'ATL CR'!$I:$I,'ATL GA Inventory'!$B125,'ATL CR'!$L:$L,'ATL GA Inventory'!DL$3)</f>
        <v>0</v>
      </c>
      <c r="DM125" s="45">
        <f>SUMIFS('ATL RAW'!$J:$J,'ATL RAW'!$I:$I,'ATL GA Inventory'!$B125,'ATL RAW'!$L:$L,'ATL GA Inventory'!DM$3)+SUMIFS('ATL CR'!$J:$J,'ATL CR'!$I:$I,'ATL GA Inventory'!$B125,'ATL CR'!$L:$L,'ATL GA Inventory'!DM$3)</f>
        <v>0</v>
      </c>
      <c r="DN125" s="45">
        <f>SUMIFS('ATL RAW'!$J:$J,'ATL RAW'!$I:$I,'ATL GA Inventory'!$B125,'ATL RAW'!$L:$L,'ATL GA Inventory'!DN$3)+SUMIFS('ATL CR'!$J:$J,'ATL CR'!$I:$I,'ATL GA Inventory'!$B125,'ATL CR'!$L:$L,'ATL GA Inventory'!DN$3)</f>
        <v>0</v>
      </c>
      <c r="DO125" s="45">
        <f>SUMIFS('ATL RAW'!$J:$J,'ATL RAW'!$I:$I,'ATL GA Inventory'!$B125,'ATL RAW'!$L:$L,'ATL GA Inventory'!DO$3)+SUMIFS('ATL CR'!$J:$J,'ATL CR'!$I:$I,'ATL GA Inventory'!$B125,'ATL CR'!$L:$L,'ATL GA Inventory'!DO$3)</f>
        <v>0</v>
      </c>
      <c r="DP125" s="45">
        <f>SUMIFS('ATL RAW'!$J:$J,'ATL RAW'!$I:$I,'ATL GA Inventory'!$B125,'ATL RAW'!$L:$L,'ATL GA Inventory'!DP$3)+SUMIFS('ATL CR'!$J:$J,'ATL CR'!$I:$I,'ATL GA Inventory'!$B125,'ATL CR'!$L:$L,'ATL GA Inventory'!DP$3)</f>
        <v>0</v>
      </c>
      <c r="DQ125" s="45">
        <f>SUMIFS('ATL RAW'!$J:$J,'ATL RAW'!$I:$I,'ATL GA Inventory'!$B125,'ATL RAW'!$L:$L,'ATL GA Inventory'!DQ$3)+SUMIFS('ATL CR'!$J:$J,'ATL CR'!$I:$I,'ATL GA Inventory'!$B125,'ATL CR'!$L:$L,'ATL GA Inventory'!DQ$3)</f>
        <v>0</v>
      </c>
      <c r="DR125" s="45">
        <f>SUMIFS('ATL RAW'!$J:$J,'ATL RAW'!$I:$I,'ATL GA Inventory'!$B125,'ATL RAW'!$L:$L,'ATL GA Inventory'!DR$3)+SUMIFS('ATL CR'!$J:$J,'ATL CR'!$I:$I,'ATL GA Inventory'!$B125,'ATL CR'!$L:$L,'ATL GA Inventory'!DR$3)</f>
        <v>0</v>
      </c>
      <c r="DS125" s="45">
        <f>SUMIFS('ATL RAW'!$J:$J,'ATL RAW'!$I:$I,'ATL GA Inventory'!$B125,'ATL RAW'!$L:$L,'ATL GA Inventory'!DS$3)+SUMIFS('ATL CR'!$J:$J,'ATL CR'!$I:$I,'ATL GA Inventory'!$B125,'ATL CR'!$L:$L,'ATL GA Inventory'!DS$3)</f>
        <v>0</v>
      </c>
      <c r="DT125" s="45">
        <f>SUMIFS('ATL RAW'!$J:$J,'ATL RAW'!$I:$I,'ATL GA Inventory'!$B125,'ATL RAW'!$L:$L,'ATL GA Inventory'!DT$3)+SUMIFS('ATL CR'!$J:$J,'ATL CR'!$I:$I,'ATL GA Inventory'!$B125,'ATL CR'!$L:$L,'ATL GA Inventory'!DT$3)</f>
        <v>0</v>
      </c>
      <c r="DU125" s="45">
        <f>SUMIFS('ATL RAW'!$J:$J,'ATL RAW'!$I:$I,'ATL GA Inventory'!$B125,'ATL RAW'!$L:$L,'ATL GA Inventory'!DU$3)+SUMIFS('ATL CR'!$J:$J,'ATL CR'!$I:$I,'ATL GA Inventory'!$B125,'ATL CR'!$L:$L,'ATL GA Inventory'!DU$3)</f>
        <v>0</v>
      </c>
      <c r="DV125" s="45">
        <f>SUMIFS('ATL RAW'!$J:$J,'ATL RAW'!$I:$I,'ATL GA Inventory'!$B125,'ATL RAW'!$L:$L,'ATL GA Inventory'!DV$3)+SUMIFS('ATL CR'!$J:$J,'ATL CR'!$I:$I,'ATL GA Inventory'!$B125,'ATL CR'!$L:$L,'ATL GA Inventory'!DV$3)</f>
        <v>0</v>
      </c>
      <c r="DW125" s="45">
        <f>SUMIFS('ATL RAW'!$J:$J,'ATL RAW'!$I:$I,'ATL GA Inventory'!$B125,'ATL RAW'!$L:$L,'ATL GA Inventory'!DW$3)+SUMIFS('ATL CR'!$J:$J,'ATL CR'!$I:$I,'ATL GA Inventory'!$B125,'ATL CR'!$L:$L,'ATL GA Inventory'!DW$3)</f>
        <v>0</v>
      </c>
      <c r="DX125" s="45">
        <f>SUMIFS('ATL RAW'!$J:$J,'ATL RAW'!$I:$I,'ATL GA Inventory'!$B125,'ATL RAW'!$L:$L,'ATL GA Inventory'!DX$3)+SUMIFS('ATL CR'!$J:$J,'ATL CR'!$I:$I,'ATL GA Inventory'!$B125,'ATL CR'!$L:$L,'ATL GA Inventory'!DX$3)</f>
        <v>0</v>
      </c>
      <c r="DY125" s="45">
        <f>SUMIFS('ATL RAW'!$J:$J,'ATL RAW'!$I:$I,'ATL GA Inventory'!$B125,'ATL RAW'!$L:$L,'ATL GA Inventory'!DY$3)+SUMIFS('ATL CR'!$J:$J,'ATL CR'!$I:$I,'ATL GA Inventory'!$B125,'ATL CR'!$L:$L,'ATL GA Inventory'!DY$3)</f>
        <v>0</v>
      </c>
      <c r="DZ125" s="45">
        <f>SUMIFS('ATL RAW'!$J:$J,'ATL RAW'!$I:$I,'ATL GA Inventory'!$B125,'ATL RAW'!$L:$L,'ATL GA Inventory'!DZ$3)+SUMIFS('ATL CR'!$J:$J,'ATL CR'!$I:$I,'ATL GA Inventory'!$B125,'ATL CR'!$L:$L,'ATL GA Inventory'!DZ$3)</f>
        <v>0</v>
      </c>
      <c r="EA125" s="45">
        <f>SUMIFS('ATL RAW'!$J:$J,'ATL RAW'!$I:$I,'ATL GA Inventory'!$B125,'ATL RAW'!$L:$L,'ATL GA Inventory'!EA$3)+SUMIFS('ATL CR'!$J:$J,'ATL CR'!$I:$I,'ATL GA Inventory'!$B125,'ATL CR'!$L:$L,'ATL GA Inventory'!EA$3)</f>
        <v>0</v>
      </c>
      <c r="EB125" s="45">
        <f>SUMIFS('ATL RAW'!$J:$J,'ATL RAW'!$I:$I,'ATL GA Inventory'!$B125,'ATL RAW'!$L:$L,'ATL GA Inventory'!EB$3)+SUMIFS('ATL CR'!$J:$J,'ATL CR'!$I:$I,'ATL GA Inventory'!$B125,'ATL CR'!$L:$L,'ATL GA Inventory'!EB$3)</f>
        <v>0</v>
      </c>
      <c r="EC125" s="45">
        <f>SUMIFS('ATL RAW'!$J:$J,'ATL RAW'!$I:$I,'ATL GA Inventory'!$B125,'ATL RAW'!$L:$L,'ATL GA Inventory'!EC$3)+SUMIFS('ATL CR'!$J:$J,'ATL CR'!$I:$I,'ATL GA Inventory'!$B125,'ATL CR'!$L:$L,'ATL GA Inventory'!EC$3)</f>
        <v>0</v>
      </c>
      <c r="ED125" s="45">
        <f>SUMIFS('ATL RAW'!$J:$J,'ATL RAW'!$I:$I,'ATL GA Inventory'!$B125,'ATL RAW'!$L:$L,'ATL GA Inventory'!ED$3)+SUMIFS('ATL CR'!$J:$J,'ATL CR'!$I:$I,'ATL GA Inventory'!$B125,'ATL CR'!$L:$L,'ATL GA Inventory'!ED$3)</f>
        <v>0</v>
      </c>
      <c r="EE125" s="45">
        <f>SUMIFS('ATL RAW'!$J:$J,'ATL RAW'!$I:$I,'ATL GA Inventory'!$B125,'ATL RAW'!$L:$L,'ATL GA Inventory'!EE$3)+SUMIFS('ATL CR'!$J:$J,'ATL CR'!$I:$I,'ATL GA Inventory'!$B125,'ATL CR'!$L:$L,'ATL GA Inventory'!EE$3)</f>
        <v>0</v>
      </c>
      <c r="EF125" s="45">
        <f>SUMIFS('ATL RAW'!$J:$J,'ATL RAW'!$I:$I,'ATL GA Inventory'!$B125,'ATL RAW'!$L:$L,'ATL GA Inventory'!EF$3)+SUMIFS('ATL CR'!$J:$J,'ATL CR'!$I:$I,'ATL GA Inventory'!$B125,'ATL CR'!$L:$L,'ATL GA Inventory'!EF$3)</f>
        <v>0</v>
      </c>
      <c r="EG125" s="45">
        <f>SUMIFS('ATL RAW'!$J:$J,'ATL RAW'!$I:$I,'ATL GA Inventory'!$B125,'ATL RAW'!$L:$L,'ATL GA Inventory'!EG$3)+SUMIFS('ATL CR'!$J:$J,'ATL CR'!$I:$I,'ATL GA Inventory'!$B125,'ATL CR'!$L:$L,'ATL GA Inventory'!EG$3)</f>
        <v>0</v>
      </c>
      <c r="EH125" s="45">
        <f>SUMIFS('ATL RAW'!$J:$J,'ATL RAW'!$I:$I,'ATL GA Inventory'!$B125,'ATL RAW'!$L:$L,'ATL GA Inventory'!EH$3)+SUMIFS('ATL CR'!$J:$J,'ATL CR'!$I:$I,'ATL GA Inventory'!$B125,'ATL CR'!$L:$L,'ATL GA Inventory'!EH$3)</f>
        <v>0</v>
      </c>
      <c r="EI125" s="45">
        <f>SUMIFS('ATL RAW'!$J:$J,'ATL RAW'!$I:$I,'ATL GA Inventory'!$B125,'ATL RAW'!$L:$L,'ATL GA Inventory'!EI$3)+SUMIFS('ATL CR'!$J:$J,'ATL CR'!$I:$I,'ATL GA Inventory'!$B125,'ATL CR'!$L:$L,'ATL GA Inventory'!EI$3)</f>
        <v>0</v>
      </c>
      <c r="EJ125" s="45">
        <f>SUMIFS('ATL RAW'!$J:$J,'ATL RAW'!$I:$I,'ATL GA Inventory'!$B125,'ATL RAW'!$L:$L,'ATL GA Inventory'!EJ$3)+SUMIFS('ATL CR'!$J:$J,'ATL CR'!$I:$I,'ATL GA Inventory'!$B125,'ATL CR'!$L:$L,'ATL GA Inventory'!EJ$3)</f>
        <v>0</v>
      </c>
      <c r="EK125" s="45">
        <f>SUMIFS('ATL RAW'!$J:$J,'ATL RAW'!$I:$I,'ATL GA Inventory'!$B125,'ATL RAW'!$L:$L,'ATL GA Inventory'!EK$3)+SUMIFS('ATL CR'!$J:$J,'ATL CR'!$I:$I,'ATL GA Inventory'!$B125,'ATL CR'!$L:$L,'ATL GA Inventory'!EK$3)</f>
        <v>0</v>
      </c>
      <c r="EL125" s="45">
        <f>SUMIFS('ATL RAW'!$J:$J,'ATL RAW'!$I:$I,'ATL GA Inventory'!$B125,'ATL RAW'!$L:$L,'ATL GA Inventory'!EL$3)+SUMIFS('ATL CR'!$J:$J,'ATL CR'!$I:$I,'ATL GA Inventory'!$B125,'ATL CR'!$L:$L,'ATL GA Inventory'!EL$3)</f>
        <v>0</v>
      </c>
      <c r="EM125" s="45">
        <f>SUMIFS('ATL RAW'!$J:$J,'ATL RAW'!$I:$I,'ATL GA Inventory'!$B125,'ATL RAW'!$L:$L,'ATL GA Inventory'!EM$3)+SUMIFS('ATL CR'!$J:$J,'ATL CR'!$I:$I,'ATL GA Inventory'!$B125,'ATL CR'!$L:$L,'ATL GA Inventory'!EM$3)</f>
        <v>0</v>
      </c>
      <c r="EN125" s="45">
        <f>SUMIFS('ATL RAW'!$J:$J,'ATL RAW'!$I:$I,'ATL GA Inventory'!$B125,'ATL RAW'!$L:$L,'ATL GA Inventory'!EN$3)+SUMIFS('ATL CR'!$J:$J,'ATL CR'!$I:$I,'ATL GA Inventory'!$B125,'ATL CR'!$L:$L,'ATL GA Inventory'!EN$3)</f>
        <v>0</v>
      </c>
      <c r="EO125" s="45">
        <f>SUMIFS('ATL RAW'!$J:$J,'ATL RAW'!$I:$I,'ATL GA Inventory'!$B125,'ATL RAW'!$L:$L,'ATL GA Inventory'!EO$3)+SUMIFS('ATL CR'!$J:$J,'ATL CR'!$I:$I,'ATL GA Inventory'!$B125,'ATL CR'!$L:$L,'ATL GA Inventory'!EO$3)</f>
        <v>0</v>
      </c>
      <c r="EP125" s="45">
        <f>SUMIFS('ATL RAW'!$J:$J,'ATL RAW'!$I:$I,'ATL GA Inventory'!$B125,'ATL RAW'!$L:$L,'ATL GA Inventory'!EP$3)+SUMIFS('ATL CR'!$J:$J,'ATL CR'!$I:$I,'ATL GA Inventory'!$B125,'ATL CR'!$L:$L,'ATL GA Inventory'!EP$3)</f>
        <v>0</v>
      </c>
      <c r="EQ125" s="45">
        <f>SUMIFS('ATL RAW'!$J:$J,'ATL RAW'!$I:$I,'ATL GA Inventory'!$B125,'ATL RAW'!$L:$L,'ATL GA Inventory'!EQ$3)+SUMIFS('ATL CR'!$J:$J,'ATL CR'!$I:$I,'ATL GA Inventory'!$B125,'ATL CR'!$L:$L,'ATL GA Inventory'!EQ$3)</f>
        <v>0</v>
      </c>
      <c r="ER125" s="45">
        <f>SUMIFS('ATL RAW'!$J:$J,'ATL RAW'!$I:$I,'ATL GA Inventory'!$B125,'ATL RAW'!$L:$L,'ATL GA Inventory'!ER$3)+SUMIFS('ATL CR'!$J:$J,'ATL CR'!$I:$I,'ATL GA Inventory'!$B125,'ATL CR'!$L:$L,'ATL GA Inventory'!ER$3)</f>
        <v>0</v>
      </c>
      <c r="ES125" s="45">
        <f>SUMIFS('ATL RAW'!$J:$J,'ATL RAW'!$I:$I,'ATL GA Inventory'!$B125,'ATL RAW'!$L:$L,'ATL GA Inventory'!ES$3)+SUMIFS('ATL CR'!$J:$J,'ATL CR'!$I:$I,'ATL GA Inventory'!$B125,'ATL CR'!$L:$L,'ATL GA Inventory'!ES$3)</f>
        <v>0</v>
      </c>
      <c r="ET125" s="45">
        <f>SUMIFS('ATL RAW'!$J:$J,'ATL RAW'!$I:$I,'ATL GA Inventory'!$B125,'ATL RAW'!$L:$L,'ATL GA Inventory'!ET$3)+SUMIFS('ATL CR'!$J:$J,'ATL CR'!$I:$I,'ATL GA Inventory'!$B125,'ATL CR'!$L:$L,'ATL GA Inventory'!ET$3)</f>
        <v>0</v>
      </c>
      <c r="EU125" s="45">
        <f>SUMIFS('ATL RAW'!$J:$J,'ATL RAW'!$I:$I,'ATL GA Inventory'!$B125,'ATL RAW'!$L:$L,'ATL GA Inventory'!EU$3)+SUMIFS('ATL CR'!$J:$J,'ATL CR'!$I:$I,'ATL GA Inventory'!$B125,'ATL CR'!$L:$L,'ATL GA Inventory'!EU$3)</f>
        <v>0</v>
      </c>
      <c r="EV125" s="45">
        <f>SUMIFS('ATL RAW'!$J:$J,'ATL RAW'!$I:$I,'ATL GA Inventory'!$B125,'ATL RAW'!$L:$L,'ATL GA Inventory'!EV$3)+SUMIFS('ATL CR'!$J:$J,'ATL CR'!$I:$I,'ATL GA Inventory'!$B125,'ATL CR'!$L:$L,'ATL GA Inventory'!EV$3)</f>
        <v>0</v>
      </c>
      <c r="EW125" s="45">
        <f>SUMIFS('ATL RAW'!$J:$J,'ATL RAW'!$I:$I,'ATL GA Inventory'!$B125,'ATL RAW'!$L:$L,'ATL GA Inventory'!EW$3)+SUMIFS('ATL CR'!$J:$J,'ATL CR'!$I:$I,'ATL GA Inventory'!$B125,'ATL CR'!$L:$L,'ATL GA Inventory'!EW$3)</f>
        <v>0</v>
      </c>
      <c r="EX125" s="45">
        <f>SUMIFS('ATL RAW'!$J:$J,'ATL RAW'!$I:$I,'ATL GA Inventory'!$B125,'ATL RAW'!$L:$L,'ATL GA Inventory'!EX$3)+SUMIFS('ATL CR'!$J:$J,'ATL CR'!$I:$I,'ATL GA Inventory'!$B125,'ATL CR'!$L:$L,'ATL GA Inventory'!EX$3)</f>
        <v>0</v>
      </c>
      <c r="EY125" s="45">
        <f>SUMIFS('ATL RAW'!$J:$J,'ATL RAW'!$I:$I,'ATL GA Inventory'!$B125,'ATL RAW'!$L:$L,'ATL GA Inventory'!EY$3)+SUMIFS('ATL CR'!$J:$J,'ATL CR'!$I:$I,'ATL GA Inventory'!$B125,'ATL CR'!$L:$L,'ATL GA Inventory'!EY$3)</f>
        <v>0</v>
      </c>
      <c r="EZ125" s="45">
        <f>SUMIFS('ATL RAW'!$J:$J,'ATL RAW'!$I:$I,'ATL GA Inventory'!$B125,'ATL RAW'!$L:$L,'ATL GA Inventory'!EZ$3)+SUMIFS('ATL CR'!$J:$J,'ATL CR'!$I:$I,'ATL GA Inventory'!$B125,'ATL CR'!$L:$L,'ATL GA Inventory'!EZ$3)</f>
        <v>0</v>
      </c>
      <c r="FA125" s="45">
        <f>SUMIFS('ATL RAW'!$J:$J,'ATL RAW'!$I:$I,'ATL GA Inventory'!$B125,'ATL RAW'!$L:$L,'ATL GA Inventory'!FA$3)+SUMIFS('ATL CR'!$J:$J,'ATL CR'!$I:$I,'ATL GA Inventory'!$B125,'ATL CR'!$L:$L,'ATL GA Inventory'!FA$3)</f>
        <v>0</v>
      </c>
      <c r="FB125" s="45">
        <f>SUMIFS('ATL RAW'!$J:$J,'ATL RAW'!$I:$I,'ATL GA Inventory'!$B125,'ATL RAW'!$L:$L,'ATL GA Inventory'!FB$3)+SUMIFS('ATL CR'!$J:$J,'ATL CR'!$I:$I,'ATL GA Inventory'!$B125,'ATL CR'!$L:$L,'ATL GA Inventory'!FB$3)</f>
        <v>0</v>
      </c>
      <c r="FC125" s="45">
        <f>SUMIFS('ATL RAW'!$J:$J,'ATL RAW'!$I:$I,'ATL GA Inventory'!$B125,'ATL RAW'!$L:$L,'ATL GA Inventory'!FC$3)+SUMIFS('ATL CR'!$J:$J,'ATL CR'!$I:$I,'ATL GA Inventory'!$B125,'ATL CR'!$L:$L,'ATL GA Inventory'!FC$3)</f>
        <v>0</v>
      </c>
      <c r="FD125" s="45">
        <f>SUMIFS('ATL RAW'!$J:$J,'ATL RAW'!$I:$I,'ATL GA Inventory'!$B125,'ATL RAW'!$L:$L,'ATL GA Inventory'!FD$3)+SUMIFS('ATL CR'!$J:$J,'ATL CR'!$I:$I,'ATL GA Inventory'!$B125,'ATL CR'!$L:$L,'ATL GA Inventory'!FD$3)</f>
        <v>0</v>
      </c>
      <c r="FE125" s="45">
        <f>SUMIFS('ATL RAW'!$J:$J,'ATL RAW'!$I:$I,'ATL GA Inventory'!$B125,'ATL RAW'!$L:$L,'ATL GA Inventory'!FE$3)+SUMIFS('ATL CR'!$J:$J,'ATL CR'!$I:$I,'ATL GA Inventory'!$B125,'ATL CR'!$L:$L,'ATL GA Inventory'!FE$3)</f>
        <v>0</v>
      </c>
      <c r="FF125" s="45">
        <f>SUMIFS('ATL RAW'!$J:$J,'ATL RAW'!$I:$I,'ATL GA Inventory'!$B125,'ATL RAW'!$L:$L,'ATL GA Inventory'!FF$3)+SUMIFS('ATL CR'!$J:$J,'ATL CR'!$I:$I,'ATL GA Inventory'!$B125,'ATL CR'!$L:$L,'ATL GA Inventory'!FF$3)</f>
        <v>0</v>
      </c>
      <c r="FG125" s="45">
        <f>SUMIFS('ATL RAW'!$J:$J,'ATL RAW'!$I:$I,'ATL GA Inventory'!$B125,'ATL RAW'!$L:$L,'ATL GA Inventory'!FG$3)+SUMIFS('ATL CR'!$J:$J,'ATL CR'!$I:$I,'ATL GA Inventory'!$B125,'ATL CR'!$L:$L,'ATL GA Inventory'!FG$3)</f>
        <v>0</v>
      </c>
      <c r="FH125" s="45">
        <f>SUMIFS('ATL RAW'!$J:$J,'ATL RAW'!$I:$I,'ATL GA Inventory'!$B125,'ATL RAW'!$L:$L,'ATL GA Inventory'!FH$3)+SUMIFS('ATL CR'!$J:$J,'ATL CR'!$I:$I,'ATL GA Inventory'!$B125,'ATL CR'!$L:$L,'ATL GA Inventory'!FH$3)</f>
        <v>0</v>
      </c>
      <c r="FI125" s="45">
        <f>SUMIFS('ATL RAW'!$J:$J,'ATL RAW'!$I:$I,'ATL GA Inventory'!$B125,'ATL RAW'!$L:$L,'ATL GA Inventory'!FI$3)+SUMIFS('ATL CR'!$J:$J,'ATL CR'!$I:$I,'ATL GA Inventory'!$B125,'ATL CR'!$L:$L,'ATL GA Inventory'!FI$3)</f>
        <v>0</v>
      </c>
      <c r="FJ125" s="45">
        <f>SUMIFS('ATL RAW'!$J:$J,'ATL RAW'!$I:$I,'ATL GA Inventory'!$B125,'ATL RAW'!$L:$L,'ATL GA Inventory'!FJ$3)+SUMIFS('ATL CR'!$J:$J,'ATL CR'!$I:$I,'ATL GA Inventory'!$B125,'ATL CR'!$L:$L,'ATL GA Inventory'!FJ$3)</f>
        <v>0</v>
      </c>
      <c r="FK125" s="45">
        <f>SUMIFS('ATL RAW'!$J:$J,'ATL RAW'!$I:$I,'ATL GA Inventory'!$B125,'ATL RAW'!$L:$L,'ATL GA Inventory'!FK$3)+SUMIFS('ATL CR'!$J:$J,'ATL CR'!$I:$I,'ATL GA Inventory'!$B125,'ATL CR'!$L:$L,'ATL GA Inventory'!FK$3)</f>
        <v>0</v>
      </c>
      <c r="FL125" s="45">
        <f>SUMIFS('ATL RAW'!$J:$J,'ATL RAW'!$I:$I,'ATL GA Inventory'!$B125,'ATL RAW'!$L:$L,'ATL GA Inventory'!FL$3)+SUMIFS('ATL CR'!$J:$J,'ATL CR'!$I:$I,'ATL GA Inventory'!$B125,'ATL CR'!$L:$L,'ATL GA Inventory'!FL$3)</f>
        <v>0</v>
      </c>
      <c r="FM125" s="45">
        <f>SUMIFS('ATL RAW'!$J:$J,'ATL RAW'!$I:$I,'ATL GA Inventory'!$B125,'ATL RAW'!$L:$L,'ATL GA Inventory'!FM$3)+SUMIFS('ATL CR'!$J:$J,'ATL CR'!$I:$I,'ATL GA Inventory'!$B125,'ATL CR'!$L:$L,'ATL GA Inventory'!FM$3)</f>
        <v>0</v>
      </c>
      <c r="FN125" s="45">
        <f>SUMIFS('ATL RAW'!$J:$J,'ATL RAW'!$I:$I,'ATL GA Inventory'!$B125,'ATL RAW'!$L:$L,'ATL GA Inventory'!FN$3)+SUMIFS('ATL CR'!$J:$J,'ATL CR'!$I:$I,'ATL GA Inventory'!$B125,'ATL CR'!$L:$L,'ATL GA Inventory'!FN$3)</f>
        <v>0</v>
      </c>
      <c r="FO125" s="45">
        <f>SUMIFS('ATL RAW'!$J:$J,'ATL RAW'!$I:$I,'ATL GA Inventory'!$B125,'ATL RAW'!$L:$L,'ATL GA Inventory'!FO$3)+SUMIFS('ATL CR'!$J:$J,'ATL CR'!$I:$I,'ATL GA Inventory'!$B125,'ATL CR'!$L:$L,'ATL GA Inventory'!FO$3)</f>
        <v>0</v>
      </c>
      <c r="FP125" s="45">
        <f>SUMIFS('ATL RAW'!$J:$J,'ATL RAW'!$I:$I,'ATL GA Inventory'!$B125,'ATL RAW'!$L:$L,'ATL GA Inventory'!FP$3)+SUMIFS('ATL CR'!$J:$J,'ATL CR'!$I:$I,'ATL GA Inventory'!$B125,'ATL CR'!$L:$L,'ATL GA Inventory'!FP$3)</f>
        <v>0</v>
      </c>
      <c r="FQ125" s="45">
        <f>SUMIFS('ATL RAW'!$J:$J,'ATL RAW'!$I:$I,'ATL GA Inventory'!$B125,'ATL RAW'!$L:$L,'ATL GA Inventory'!FQ$3)+SUMIFS('ATL CR'!$J:$J,'ATL CR'!$I:$I,'ATL GA Inventory'!$B125,'ATL CR'!$L:$L,'ATL GA Inventory'!FQ$3)</f>
        <v>0</v>
      </c>
      <c r="FR125" s="45">
        <f>SUMIFS('ATL RAW'!$J:$J,'ATL RAW'!$I:$I,'ATL GA Inventory'!$B125,'ATL RAW'!$L:$L,'ATL GA Inventory'!FR$3)+SUMIFS('ATL CR'!$J:$J,'ATL CR'!$I:$I,'ATL GA Inventory'!$B125,'ATL CR'!$L:$L,'ATL GA Inventory'!FR$3)</f>
        <v>0</v>
      </c>
      <c r="FS125" s="45">
        <f>SUMIFS('ATL RAW'!$J:$J,'ATL RAW'!$I:$I,'ATL GA Inventory'!$B125,'ATL RAW'!$L:$L,'ATL GA Inventory'!FS$3)+SUMIFS('ATL CR'!$J:$J,'ATL CR'!$I:$I,'ATL GA Inventory'!$B125,'ATL CR'!$L:$L,'ATL GA Inventory'!FS$3)</f>
        <v>0</v>
      </c>
      <c r="FT125" s="45">
        <f>SUMIFS('ATL RAW'!$J:$J,'ATL RAW'!$I:$I,'ATL GA Inventory'!$B125,'ATL RAW'!$L:$L,'ATL GA Inventory'!FT$3)+SUMIFS('ATL CR'!$J:$J,'ATL CR'!$I:$I,'ATL GA Inventory'!$B125,'ATL CR'!$L:$L,'ATL GA Inventory'!FT$3)</f>
        <v>0</v>
      </c>
      <c r="FU125" s="45">
        <f>SUMIFS('ATL RAW'!$J:$J,'ATL RAW'!$I:$I,'ATL GA Inventory'!$B125,'ATL RAW'!$L:$L,'ATL GA Inventory'!FU$3)+SUMIFS('ATL CR'!$J:$J,'ATL CR'!$I:$I,'ATL GA Inventory'!$B125,'ATL CR'!$L:$L,'ATL GA Inventory'!FU$3)</f>
        <v>0</v>
      </c>
      <c r="FV125" s="45">
        <f>SUMIFS('ATL RAW'!$J:$J,'ATL RAW'!$I:$I,'ATL GA Inventory'!$B125,'ATL RAW'!$L:$L,'ATL GA Inventory'!FV$3)+SUMIFS('ATL CR'!$J:$J,'ATL CR'!$I:$I,'ATL GA Inventory'!$B125,'ATL CR'!$L:$L,'ATL GA Inventory'!FV$3)</f>
        <v>0</v>
      </c>
      <c r="FW125" s="45">
        <f>SUMIFS('ATL RAW'!$J:$J,'ATL RAW'!$I:$I,'ATL GA Inventory'!$B125,'ATL RAW'!$L:$L,'ATL GA Inventory'!FW$3)+SUMIFS('ATL CR'!$J:$J,'ATL CR'!$I:$I,'ATL GA Inventory'!$B125,'ATL CR'!$L:$L,'ATL GA Inventory'!FW$3)</f>
        <v>0</v>
      </c>
      <c r="FX125" s="45">
        <f>SUMIFS('ATL RAW'!$J:$J,'ATL RAW'!$I:$I,'ATL GA Inventory'!$B125,'ATL RAW'!$L:$L,'ATL GA Inventory'!FX$3)+SUMIFS('ATL CR'!$J:$J,'ATL CR'!$I:$I,'ATL GA Inventory'!$B125,'ATL CR'!$L:$L,'ATL GA Inventory'!FX$3)</f>
        <v>0</v>
      </c>
      <c r="FY125" s="45">
        <f>SUMIFS('ATL RAW'!$J:$J,'ATL RAW'!$I:$I,'ATL GA Inventory'!$B125,'ATL RAW'!$L:$L,'ATL GA Inventory'!FY$3)+SUMIFS('ATL CR'!$J:$J,'ATL CR'!$I:$I,'ATL GA Inventory'!$B125,'ATL CR'!$L:$L,'ATL GA Inventory'!FY$3)</f>
        <v>0</v>
      </c>
      <c r="FZ125" s="45">
        <f>SUMIFS('ATL RAW'!$J:$J,'ATL RAW'!$I:$I,'ATL GA Inventory'!$B125,'ATL RAW'!$L:$L,'ATL GA Inventory'!FZ$3)+SUMIFS('ATL CR'!$J:$J,'ATL CR'!$I:$I,'ATL GA Inventory'!$B125,'ATL CR'!$L:$L,'ATL GA Inventory'!FZ$3)</f>
        <v>0</v>
      </c>
      <c r="GA125" s="45">
        <f>SUMIFS('ATL RAW'!$J:$J,'ATL RAW'!$I:$I,'ATL GA Inventory'!$B125,'ATL RAW'!$L:$L,'ATL GA Inventory'!GA$3)+SUMIFS('ATL CR'!$J:$J,'ATL CR'!$I:$I,'ATL GA Inventory'!$B125,'ATL CR'!$L:$L,'ATL GA Inventory'!GA$3)</f>
        <v>0</v>
      </c>
      <c r="GB125" s="45">
        <f>SUMIFS('ATL RAW'!$J:$J,'ATL RAW'!$I:$I,'ATL GA Inventory'!$B125,'ATL RAW'!$L:$L,'ATL GA Inventory'!GB$3)+SUMIFS('ATL CR'!$J:$J,'ATL CR'!$I:$I,'ATL GA Inventory'!$B125,'ATL CR'!$L:$L,'ATL GA Inventory'!GB$3)</f>
        <v>0</v>
      </c>
      <c r="GC125" s="45">
        <f>SUMIFS('ATL RAW'!$J:$J,'ATL RAW'!$I:$I,'ATL GA Inventory'!$B125,'ATL RAW'!$L:$L,'ATL GA Inventory'!GC$3)+SUMIFS('ATL CR'!$J:$J,'ATL CR'!$I:$I,'ATL GA Inventory'!$B125,'ATL CR'!$L:$L,'ATL GA Inventory'!GC$3)</f>
        <v>0</v>
      </c>
      <c r="GD125" s="45">
        <f>SUMIFS('ATL RAW'!$J:$J,'ATL RAW'!$I:$I,'ATL GA Inventory'!$B125,'ATL RAW'!$L:$L,'ATL GA Inventory'!GD$3)+SUMIFS('ATL CR'!$J:$J,'ATL CR'!$I:$I,'ATL GA Inventory'!$B125,'ATL CR'!$L:$L,'ATL GA Inventory'!GD$3)</f>
        <v>0</v>
      </c>
      <c r="GE125" s="45">
        <f>SUMIFS('ATL RAW'!$J:$J,'ATL RAW'!$I:$I,'ATL GA Inventory'!$B125,'ATL RAW'!$L:$L,'ATL GA Inventory'!GE$3)+SUMIFS('ATL CR'!$J:$J,'ATL CR'!$I:$I,'ATL GA Inventory'!$B125,'ATL CR'!$L:$L,'ATL GA Inventory'!GE$3)</f>
        <v>0</v>
      </c>
      <c r="GF125" s="45">
        <f>SUMIFS('ATL RAW'!$J:$J,'ATL RAW'!$I:$I,'ATL GA Inventory'!$B125,'ATL RAW'!$L:$L,'ATL GA Inventory'!GF$3)+SUMIFS('ATL CR'!$J:$J,'ATL CR'!$I:$I,'ATL GA Inventory'!$B125,'ATL CR'!$L:$L,'ATL GA Inventory'!GF$3)</f>
        <v>0</v>
      </c>
      <c r="GG125" s="45">
        <f>SUMIFS('ATL RAW'!$J:$J,'ATL RAW'!$I:$I,'ATL GA Inventory'!$B125,'ATL RAW'!$L:$L,'ATL GA Inventory'!GG$3)+SUMIFS('ATL CR'!$J:$J,'ATL CR'!$I:$I,'ATL GA Inventory'!$B125,'ATL CR'!$L:$L,'ATL GA Inventory'!GG$3)</f>
        <v>0</v>
      </c>
      <c r="GH125" s="45">
        <f>SUMIFS('ATL RAW'!$J:$J,'ATL RAW'!$I:$I,'ATL GA Inventory'!$B125,'ATL RAW'!$L:$L,'ATL GA Inventory'!GH$3)+SUMIFS('ATL CR'!$J:$J,'ATL CR'!$I:$I,'ATL GA Inventory'!$B125,'ATL CR'!$L:$L,'ATL GA Inventory'!GH$3)</f>
        <v>0</v>
      </c>
      <c r="GI125" s="45">
        <f>SUMIFS('ATL RAW'!$J:$J,'ATL RAW'!$I:$I,'ATL GA Inventory'!$B125,'ATL RAW'!$L:$L,'ATL GA Inventory'!GI$3)+SUMIFS('ATL CR'!$J:$J,'ATL CR'!$I:$I,'ATL GA Inventory'!$B125,'ATL CR'!$L:$L,'ATL GA Inventory'!GI$3)</f>
        <v>0</v>
      </c>
      <c r="GJ125" s="45">
        <f>SUMIFS('ATL RAW'!$J:$J,'ATL RAW'!$I:$I,'ATL GA Inventory'!$B125,'ATL RAW'!$L:$L,'ATL GA Inventory'!GJ$3)+SUMIFS('ATL CR'!$J:$J,'ATL CR'!$I:$I,'ATL GA Inventory'!$B125,'ATL CR'!$L:$L,'ATL GA Inventory'!GJ$3)</f>
        <v>0</v>
      </c>
      <c r="GK125" s="45">
        <f>SUMIFS('ATL RAW'!$J:$J,'ATL RAW'!$I:$I,'ATL GA Inventory'!$B125,'ATL RAW'!$L:$L,'ATL GA Inventory'!GK$3)+SUMIFS('ATL CR'!$J:$J,'ATL CR'!$I:$I,'ATL GA Inventory'!$B125,'ATL CR'!$L:$L,'ATL GA Inventory'!GK$3)</f>
        <v>0</v>
      </c>
      <c r="GL125" s="45">
        <f>SUMIFS('ATL RAW'!$J:$J,'ATL RAW'!$I:$I,'ATL GA Inventory'!$B125,'ATL RAW'!$L:$L,'ATL GA Inventory'!GL$3)+SUMIFS('ATL CR'!$J:$J,'ATL CR'!$I:$I,'ATL GA Inventory'!$B125,'ATL CR'!$L:$L,'ATL GA Inventory'!GL$3)</f>
        <v>0</v>
      </c>
      <c r="GM125" s="45">
        <f>SUMIFS('ATL RAW'!$J:$J,'ATL RAW'!$I:$I,'ATL GA Inventory'!$B125,'ATL RAW'!$L:$L,'ATL GA Inventory'!GM$3)+SUMIFS('ATL CR'!$J:$J,'ATL CR'!$I:$I,'ATL GA Inventory'!$B125,'ATL CR'!$L:$L,'ATL GA Inventory'!GM$3)</f>
        <v>0</v>
      </c>
      <c r="GN125" s="45">
        <f>SUMIFS('ATL RAW'!$J:$J,'ATL RAW'!$I:$I,'ATL GA Inventory'!$B125,'ATL RAW'!$L:$L,'ATL GA Inventory'!GN$3)+SUMIFS('ATL CR'!$J:$J,'ATL CR'!$I:$I,'ATL GA Inventory'!$B125,'ATL CR'!$L:$L,'ATL GA Inventory'!GN$3)</f>
        <v>0</v>
      </c>
      <c r="GO125" s="45">
        <f>SUMIFS('ATL RAW'!$J:$J,'ATL RAW'!$I:$I,'ATL GA Inventory'!$B125,'ATL RAW'!$L:$L,'ATL GA Inventory'!GO$3)+SUMIFS('ATL CR'!$J:$J,'ATL CR'!$I:$I,'ATL GA Inventory'!$B125,'ATL CR'!$L:$L,'ATL GA Inventory'!GO$3)</f>
        <v>0</v>
      </c>
      <c r="GP125" s="45">
        <f>SUMIFS('ATL RAW'!$J:$J,'ATL RAW'!$I:$I,'ATL GA Inventory'!$B125,'ATL RAW'!$L:$L,'ATL GA Inventory'!GP$3)+SUMIFS('ATL CR'!$J:$J,'ATL CR'!$I:$I,'ATL GA Inventory'!$B125,'ATL CR'!$L:$L,'ATL GA Inventory'!GP$3)</f>
        <v>0</v>
      </c>
      <c r="GQ125" s="45">
        <f>SUMIFS('ATL RAW'!$J:$J,'ATL RAW'!$I:$I,'ATL GA Inventory'!$B125,'ATL RAW'!$L:$L,'ATL GA Inventory'!GQ$3)+SUMIFS('ATL CR'!$J:$J,'ATL CR'!$I:$I,'ATL GA Inventory'!$B125,'ATL CR'!$L:$L,'ATL GA Inventory'!GQ$3)</f>
        <v>0</v>
      </c>
      <c r="GR125" s="45">
        <f>SUMIFS('ATL RAW'!$J:$J,'ATL RAW'!$I:$I,'ATL GA Inventory'!$B125,'ATL RAW'!$L:$L,'ATL GA Inventory'!GR$3)+SUMIFS('ATL CR'!$J:$J,'ATL CR'!$I:$I,'ATL GA Inventory'!$B125,'ATL CR'!$L:$L,'ATL GA Inventory'!GR$3)</f>
        <v>0</v>
      </c>
      <c r="GS125" s="45">
        <f>SUMIFS('ATL RAW'!$J:$J,'ATL RAW'!$I:$I,'ATL GA Inventory'!$B125,'ATL RAW'!$L:$L,'ATL GA Inventory'!GS$3)+SUMIFS('ATL CR'!$J:$J,'ATL CR'!$I:$I,'ATL GA Inventory'!$B125,'ATL CR'!$L:$L,'ATL GA Inventory'!GS$3)</f>
        <v>0</v>
      </c>
      <c r="GT125" s="45">
        <f>SUMIFS('ATL RAW'!$J:$J,'ATL RAW'!$I:$I,'ATL GA Inventory'!$B125,'ATL RAW'!$L:$L,'ATL GA Inventory'!GT$3)+SUMIFS('ATL CR'!$J:$J,'ATL CR'!$I:$I,'ATL GA Inventory'!$B125,'ATL CR'!$L:$L,'ATL GA Inventory'!GT$3)</f>
        <v>0</v>
      </c>
      <c r="GU125" s="45">
        <f>SUMIFS('ATL RAW'!$J:$J,'ATL RAW'!$I:$I,'ATL GA Inventory'!$B125,'ATL RAW'!$L:$L,'ATL GA Inventory'!GU$3)+SUMIFS('ATL CR'!$J:$J,'ATL CR'!$I:$I,'ATL GA Inventory'!$B125,'ATL CR'!$L:$L,'ATL GA Inventory'!GU$3)</f>
        <v>0</v>
      </c>
      <c r="GV125" s="45">
        <f>SUMIFS('ATL RAW'!$J:$J,'ATL RAW'!$I:$I,'ATL GA Inventory'!$B125,'ATL RAW'!$L:$L,'ATL GA Inventory'!GV$3)+SUMIFS('ATL CR'!$J:$J,'ATL CR'!$I:$I,'ATL GA Inventory'!$B125,'ATL CR'!$L:$L,'ATL GA Inventory'!GV$3)</f>
        <v>0</v>
      </c>
      <c r="GW125" s="45">
        <f>SUMIFS('ATL RAW'!$J:$J,'ATL RAW'!$I:$I,'ATL GA Inventory'!$B125,'ATL RAW'!$L:$L,'ATL GA Inventory'!GW$3)+SUMIFS('ATL CR'!$J:$J,'ATL CR'!$I:$I,'ATL GA Inventory'!$B125,'ATL CR'!$L:$L,'ATL GA Inventory'!GW$3)</f>
        <v>0</v>
      </c>
      <c r="GX125" s="45">
        <f>SUMIFS('ATL RAW'!$J:$J,'ATL RAW'!$I:$I,'ATL GA Inventory'!$B125,'ATL RAW'!$L:$L,'ATL GA Inventory'!GX$3)+SUMIFS('ATL CR'!$J:$J,'ATL CR'!$I:$I,'ATL GA Inventory'!$B125,'ATL CR'!$L:$L,'ATL GA Inventory'!GX$3)</f>
        <v>0</v>
      </c>
      <c r="GY125" s="45">
        <f>SUMIFS('ATL RAW'!$J:$J,'ATL RAW'!$I:$I,'ATL GA Inventory'!$B125,'ATL RAW'!$L:$L,'ATL GA Inventory'!GY$3)+SUMIFS('ATL CR'!$J:$J,'ATL CR'!$I:$I,'ATL GA Inventory'!$B125,'ATL CR'!$L:$L,'ATL GA Inventory'!GY$3)</f>
        <v>0</v>
      </c>
    </row>
    <row r="126" spans="1:207">
      <c r="A126" s="43" t="s">
        <v>8123</v>
      </c>
      <c r="B126" s="43">
        <f t="shared" si="14"/>
        <v>46219130</v>
      </c>
      <c r="C126" s="43" t="str">
        <f t="shared" si="14"/>
        <v>Q.PEAK DUO BLK G6P+</v>
      </c>
      <c r="D126" s="44" t="str">
        <f t="shared" si="14"/>
        <v>350</v>
      </c>
      <c r="E126" s="45">
        <f>SUMIFS('ATL RAW'!$J:$J,'ATL RAW'!$I:$I,'ATL GA Inventory'!$B126,'ATL RAW'!$L:$L,'ATL GA Inventory'!E$3)+SUMIFS('ATL CR'!$J:$J,'ATL CR'!$I:$I,'ATL GA Inventory'!$B126,'ATL CR'!$L:$L,'ATL GA Inventory'!E$3)</f>
        <v>0</v>
      </c>
      <c r="F126" s="45">
        <f>SUMIFS('ATL RAW'!$J:$J,'ATL RAW'!$I:$I,'ATL GA Inventory'!$B126,'ATL RAW'!$L:$L,'ATL GA Inventory'!F$3)+SUMIFS('ATL CR'!$J:$J,'ATL CR'!$I:$I,'ATL GA Inventory'!$B126,'ATL CR'!$L:$L,'ATL GA Inventory'!F$3)</f>
        <v>0</v>
      </c>
      <c r="G126" s="45">
        <f>SUMIFS('ATL RAW'!$J:$J,'ATL RAW'!$I:$I,'ATL GA Inventory'!$B126,'ATL RAW'!$L:$L,'ATL GA Inventory'!G$3)+SUMIFS('ATL CR'!$J:$J,'ATL CR'!$I:$I,'ATL GA Inventory'!$B126,'ATL CR'!$L:$L,'ATL GA Inventory'!G$3)</f>
        <v>0</v>
      </c>
      <c r="H126" s="45">
        <f>SUMIFS('ATL RAW'!$J:$J,'ATL RAW'!$I:$I,'ATL GA Inventory'!$B126,'ATL RAW'!$L:$L,'ATL GA Inventory'!H$3)+SUMIFS('ATL CR'!$J:$J,'ATL CR'!$I:$I,'ATL GA Inventory'!$B126,'ATL CR'!$L:$L,'ATL GA Inventory'!H$3)</f>
        <v>0</v>
      </c>
      <c r="I126" s="45">
        <f>SUMIFS('ATL RAW'!$J:$J,'ATL RAW'!$I:$I,'ATL GA Inventory'!$B126,'ATL RAW'!$L:$L,'ATL GA Inventory'!I$3)+SUMIFS('ATL CR'!$J:$J,'ATL CR'!$I:$I,'ATL GA Inventory'!$B126,'ATL CR'!$L:$L,'ATL GA Inventory'!I$3)</f>
        <v>0</v>
      </c>
      <c r="J126" s="45">
        <f>SUMIFS('ATL RAW'!$J:$J,'ATL RAW'!$I:$I,'ATL GA Inventory'!$B126,'ATL RAW'!$L:$L,'ATL GA Inventory'!J$3)+SUMIFS('ATL CR'!$J:$J,'ATL CR'!$I:$I,'ATL GA Inventory'!$B126,'ATL CR'!$L:$L,'ATL GA Inventory'!J$3)</f>
        <v>0</v>
      </c>
      <c r="K126" s="45">
        <f>SUMIFS('ATL RAW'!$J:$J,'ATL RAW'!$I:$I,'ATL GA Inventory'!$B126,'ATL RAW'!$L:$L,'ATL GA Inventory'!K$3)+SUMIFS('ATL CR'!$J:$J,'ATL CR'!$I:$I,'ATL GA Inventory'!$B126,'ATL CR'!$L:$L,'ATL GA Inventory'!K$3)</f>
        <v>0</v>
      </c>
      <c r="L126" s="45">
        <f>SUMIFS('ATL RAW'!$J:$J,'ATL RAW'!$I:$I,'ATL GA Inventory'!$B126,'ATL RAW'!$L:$L,'ATL GA Inventory'!L$3)+SUMIFS('ATL CR'!$J:$J,'ATL CR'!$I:$I,'ATL GA Inventory'!$B126,'ATL CR'!$L:$L,'ATL GA Inventory'!L$3)</f>
        <v>0</v>
      </c>
      <c r="M126" s="45">
        <f>SUMIFS('ATL RAW'!$J:$J,'ATL RAW'!$I:$I,'ATL GA Inventory'!$B126,'ATL RAW'!$L:$L,'ATL GA Inventory'!M$3)+SUMIFS('ATL CR'!$J:$J,'ATL CR'!$I:$I,'ATL GA Inventory'!$B126,'ATL CR'!$L:$L,'ATL GA Inventory'!M$3)</f>
        <v>0</v>
      </c>
      <c r="N126" s="45">
        <f>SUMIFS('ATL RAW'!$J:$J,'ATL RAW'!$I:$I,'ATL GA Inventory'!$B126,'ATL RAW'!$L:$L,'ATL GA Inventory'!N$3)+SUMIFS('ATL CR'!$J:$J,'ATL CR'!$I:$I,'ATL GA Inventory'!$B126,'ATL CR'!$L:$L,'ATL GA Inventory'!N$3)</f>
        <v>0</v>
      </c>
      <c r="O126" s="45">
        <f>SUMIFS('ATL RAW'!$J:$J,'ATL RAW'!$I:$I,'ATL GA Inventory'!$B126,'ATL RAW'!$L:$L,'ATL GA Inventory'!O$3)+SUMIFS('ATL CR'!$J:$J,'ATL CR'!$I:$I,'ATL GA Inventory'!$B126,'ATL CR'!$L:$L,'ATL GA Inventory'!O$3)</f>
        <v>0</v>
      </c>
      <c r="P126" s="45">
        <f>SUMIFS('ATL RAW'!$J:$J,'ATL RAW'!$I:$I,'ATL GA Inventory'!$B126,'ATL RAW'!$L:$L,'ATL GA Inventory'!P$3)+SUMIFS('ATL CR'!$J:$J,'ATL CR'!$I:$I,'ATL GA Inventory'!$B126,'ATL CR'!$L:$L,'ATL GA Inventory'!P$3)</f>
        <v>0</v>
      </c>
      <c r="Q126" s="45">
        <f>SUMIFS('ATL RAW'!$J:$J,'ATL RAW'!$I:$I,'ATL GA Inventory'!$B126,'ATL RAW'!$L:$L,'ATL GA Inventory'!Q$3)+SUMIFS('ATL CR'!$J:$J,'ATL CR'!$I:$I,'ATL GA Inventory'!$B126,'ATL CR'!$L:$L,'ATL GA Inventory'!Q$3)</f>
        <v>0</v>
      </c>
      <c r="R126" s="45">
        <f>SUMIFS('ATL RAW'!$J:$J,'ATL RAW'!$I:$I,'ATL GA Inventory'!$B126,'ATL RAW'!$L:$L,'ATL GA Inventory'!R$3)+SUMIFS('ATL CR'!$J:$J,'ATL CR'!$I:$I,'ATL GA Inventory'!$B126,'ATL CR'!$L:$L,'ATL GA Inventory'!R$3)</f>
        <v>0</v>
      </c>
      <c r="S126" s="45">
        <f>SUMIFS('ATL RAW'!$J:$J,'ATL RAW'!$I:$I,'ATL GA Inventory'!$B126,'ATL RAW'!$L:$L,'ATL GA Inventory'!S$3)+SUMIFS('ATL CR'!$J:$J,'ATL CR'!$I:$I,'ATL GA Inventory'!$B126,'ATL CR'!$L:$L,'ATL GA Inventory'!S$3)</f>
        <v>0</v>
      </c>
      <c r="T126" s="45">
        <f>SUMIFS('ATL RAW'!$J:$J,'ATL RAW'!$I:$I,'ATL GA Inventory'!$B126,'ATL RAW'!$L:$L,'ATL GA Inventory'!T$3)+SUMIFS('ATL CR'!$J:$J,'ATL CR'!$I:$I,'ATL GA Inventory'!$B126,'ATL CR'!$L:$L,'ATL GA Inventory'!T$3)</f>
        <v>0</v>
      </c>
      <c r="U126" s="45">
        <f>SUMIFS('ATL RAW'!$J:$J,'ATL RAW'!$I:$I,'ATL GA Inventory'!$B126,'ATL RAW'!$L:$L,'ATL GA Inventory'!U$3)+SUMIFS('ATL CR'!$J:$J,'ATL CR'!$I:$I,'ATL GA Inventory'!$B126,'ATL CR'!$L:$L,'ATL GA Inventory'!U$3)</f>
        <v>0</v>
      </c>
      <c r="V126" s="45">
        <f>SUMIFS('ATL RAW'!$J:$J,'ATL RAW'!$I:$I,'ATL GA Inventory'!$B126,'ATL RAW'!$L:$L,'ATL GA Inventory'!V$3)+SUMIFS('ATL CR'!$J:$J,'ATL CR'!$I:$I,'ATL GA Inventory'!$B126,'ATL CR'!$L:$L,'ATL GA Inventory'!V$3)</f>
        <v>0</v>
      </c>
      <c r="W126" s="45">
        <f>SUMIFS('ATL RAW'!$J:$J,'ATL RAW'!$I:$I,'ATL GA Inventory'!$B126,'ATL RAW'!$L:$L,'ATL GA Inventory'!W$3)+SUMIFS('ATL CR'!$J:$J,'ATL CR'!$I:$I,'ATL GA Inventory'!$B126,'ATL CR'!$L:$L,'ATL GA Inventory'!W$3)</f>
        <v>0</v>
      </c>
      <c r="X126" s="45">
        <f>SUMIFS('ATL RAW'!$J:$J,'ATL RAW'!$I:$I,'ATL GA Inventory'!$B126,'ATL RAW'!$L:$L,'ATL GA Inventory'!X$3)+SUMIFS('ATL CR'!$J:$J,'ATL CR'!$I:$I,'ATL GA Inventory'!$B126,'ATL CR'!$L:$L,'ATL GA Inventory'!X$3)</f>
        <v>0</v>
      </c>
      <c r="Y126" s="45">
        <f>SUMIFS('ATL RAW'!$J:$J,'ATL RAW'!$I:$I,'ATL GA Inventory'!$B126,'ATL RAW'!$L:$L,'ATL GA Inventory'!Y$3)+SUMIFS('ATL CR'!$J:$J,'ATL CR'!$I:$I,'ATL GA Inventory'!$B126,'ATL CR'!$L:$L,'ATL GA Inventory'!Y$3)</f>
        <v>0</v>
      </c>
      <c r="Z126" s="45">
        <f>SUMIFS('ATL RAW'!$J:$J,'ATL RAW'!$I:$I,'ATL GA Inventory'!$B126,'ATL RAW'!$L:$L,'ATL GA Inventory'!Z$3)+SUMIFS('ATL CR'!$J:$J,'ATL CR'!$I:$I,'ATL GA Inventory'!$B126,'ATL CR'!$L:$L,'ATL GA Inventory'!Z$3)</f>
        <v>0</v>
      </c>
      <c r="AA126" s="45">
        <f>SUMIFS('ATL RAW'!$J:$J,'ATL RAW'!$I:$I,'ATL GA Inventory'!$B126,'ATL RAW'!$L:$L,'ATL GA Inventory'!AA$3)+SUMIFS('ATL CR'!$J:$J,'ATL CR'!$I:$I,'ATL GA Inventory'!$B126,'ATL CR'!$L:$L,'ATL GA Inventory'!AA$3)</f>
        <v>0</v>
      </c>
      <c r="AB126" s="45">
        <f>SUMIFS('ATL RAW'!$J:$J,'ATL RAW'!$I:$I,'ATL GA Inventory'!$B126,'ATL RAW'!$L:$L,'ATL GA Inventory'!AB$3)+SUMIFS('ATL CR'!$J:$J,'ATL CR'!$I:$I,'ATL GA Inventory'!$B126,'ATL CR'!$L:$L,'ATL GA Inventory'!AB$3)</f>
        <v>0</v>
      </c>
      <c r="AC126" s="45">
        <f>SUMIFS('ATL RAW'!$J:$J,'ATL RAW'!$I:$I,'ATL GA Inventory'!$B126,'ATL RAW'!$L:$L,'ATL GA Inventory'!AC$3)+SUMIFS('ATL CR'!$J:$J,'ATL CR'!$I:$I,'ATL GA Inventory'!$B126,'ATL CR'!$L:$L,'ATL GA Inventory'!AC$3)</f>
        <v>0</v>
      </c>
      <c r="AD126" s="45">
        <f>SUMIFS('ATL RAW'!$J:$J,'ATL RAW'!$I:$I,'ATL GA Inventory'!$B126,'ATL RAW'!$L:$L,'ATL GA Inventory'!AD$3)+SUMIFS('ATL CR'!$J:$J,'ATL CR'!$I:$I,'ATL GA Inventory'!$B126,'ATL CR'!$L:$L,'ATL GA Inventory'!AD$3)</f>
        <v>0</v>
      </c>
      <c r="AE126" s="45">
        <f>SUMIFS('ATL RAW'!$J:$J,'ATL RAW'!$I:$I,'ATL GA Inventory'!$B126,'ATL RAW'!$L:$L,'ATL GA Inventory'!AE$3)+SUMIFS('ATL CR'!$J:$J,'ATL CR'!$I:$I,'ATL GA Inventory'!$B126,'ATL CR'!$L:$L,'ATL GA Inventory'!AE$3)</f>
        <v>0</v>
      </c>
      <c r="AF126" s="45">
        <f>SUMIFS('ATL RAW'!$J:$J,'ATL RAW'!$I:$I,'ATL GA Inventory'!$B126,'ATL RAW'!$L:$L,'ATL GA Inventory'!AF$3)+SUMIFS('ATL CR'!$J:$J,'ATL CR'!$I:$I,'ATL GA Inventory'!$B126,'ATL CR'!$L:$L,'ATL GA Inventory'!AF$3)</f>
        <v>0</v>
      </c>
      <c r="AG126" s="45">
        <f>SUMIFS('ATL RAW'!$J:$J,'ATL RAW'!$I:$I,'ATL GA Inventory'!$B126,'ATL RAW'!$L:$L,'ATL GA Inventory'!AG$3)+SUMIFS('ATL CR'!$J:$J,'ATL CR'!$I:$I,'ATL GA Inventory'!$B126,'ATL CR'!$L:$L,'ATL GA Inventory'!AG$3)</f>
        <v>0</v>
      </c>
      <c r="AH126" s="45">
        <f>SUMIFS('ATL RAW'!$J:$J,'ATL RAW'!$I:$I,'ATL GA Inventory'!$B126,'ATL RAW'!$L:$L,'ATL GA Inventory'!AH$3)+SUMIFS('ATL CR'!$J:$J,'ATL CR'!$I:$I,'ATL GA Inventory'!$B126,'ATL CR'!$L:$L,'ATL GA Inventory'!AH$3)</f>
        <v>0</v>
      </c>
      <c r="AI126" s="45">
        <f>SUMIFS('ATL RAW'!$J:$J,'ATL RAW'!$I:$I,'ATL GA Inventory'!$B126,'ATL RAW'!$L:$L,'ATL GA Inventory'!AI$3)+SUMIFS('ATL CR'!$J:$J,'ATL CR'!$I:$I,'ATL GA Inventory'!$B126,'ATL CR'!$L:$L,'ATL GA Inventory'!AI$3)</f>
        <v>0</v>
      </c>
      <c r="AJ126" s="45">
        <f>SUMIFS('ATL RAW'!$J:$J,'ATL RAW'!$I:$I,'ATL GA Inventory'!$B126,'ATL RAW'!$L:$L,'ATL GA Inventory'!AJ$3)+SUMIFS('ATL CR'!$J:$J,'ATL CR'!$I:$I,'ATL GA Inventory'!$B126,'ATL CR'!$L:$L,'ATL GA Inventory'!AJ$3)</f>
        <v>0</v>
      </c>
      <c r="AK126" s="45">
        <f>SUMIFS('ATL RAW'!$J:$J,'ATL RAW'!$I:$I,'ATL GA Inventory'!$B126,'ATL RAW'!$L:$L,'ATL GA Inventory'!AK$3)+SUMIFS('ATL CR'!$J:$J,'ATL CR'!$I:$I,'ATL GA Inventory'!$B126,'ATL CR'!$L:$L,'ATL GA Inventory'!AK$3)</f>
        <v>0</v>
      </c>
      <c r="AL126" s="45">
        <f>SUMIFS('ATL RAW'!$J:$J,'ATL RAW'!$I:$I,'ATL GA Inventory'!$B126,'ATL RAW'!$L:$L,'ATL GA Inventory'!AL$3)+SUMIFS('ATL CR'!$J:$J,'ATL CR'!$I:$I,'ATL GA Inventory'!$B126,'ATL CR'!$L:$L,'ATL GA Inventory'!AL$3)</f>
        <v>0</v>
      </c>
      <c r="AM126" s="45">
        <f>SUMIFS('ATL RAW'!$J:$J,'ATL RAW'!$I:$I,'ATL GA Inventory'!$B126,'ATL RAW'!$L:$L,'ATL GA Inventory'!AM$3)+SUMIFS('ATL CR'!$J:$J,'ATL CR'!$I:$I,'ATL GA Inventory'!$B126,'ATL CR'!$L:$L,'ATL GA Inventory'!AM$3)</f>
        <v>0</v>
      </c>
      <c r="AN126" s="45">
        <f>SUMIFS('ATL RAW'!$J:$J,'ATL RAW'!$I:$I,'ATL GA Inventory'!$B126,'ATL RAW'!$L:$L,'ATL GA Inventory'!AN$3)+SUMIFS('ATL CR'!$J:$J,'ATL CR'!$I:$I,'ATL GA Inventory'!$B126,'ATL CR'!$L:$L,'ATL GA Inventory'!AN$3)</f>
        <v>0</v>
      </c>
      <c r="AO126" s="45">
        <f>SUMIFS('ATL RAW'!$J:$J,'ATL RAW'!$I:$I,'ATL GA Inventory'!$B126,'ATL RAW'!$L:$L,'ATL GA Inventory'!AO$3)+SUMIFS('ATL CR'!$J:$J,'ATL CR'!$I:$I,'ATL GA Inventory'!$B126,'ATL CR'!$L:$L,'ATL GA Inventory'!AO$3)</f>
        <v>0</v>
      </c>
      <c r="AP126" s="45">
        <f>SUMIFS('ATL RAW'!$J:$J,'ATL RAW'!$I:$I,'ATL GA Inventory'!$B126,'ATL RAW'!$L:$L,'ATL GA Inventory'!AP$3)+SUMIFS('ATL CR'!$J:$J,'ATL CR'!$I:$I,'ATL GA Inventory'!$B126,'ATL CR'!$L:$L,'ATL GA Inventory'!AP$3)</f>
        <v>0</v>
      </c>
      <c r="AQ126" s="45">
        <f>SUMIFS('ATL RAW'!$J:$J,'ATL RAW'!$I:$I,'ATL GA Inventory'!$B126,'ATL RAW'!$L:$L,'ATL GA Inventory'!AQ$3)+SUMIFS('ATL CR'!$J:$J,'ATL CR'!$I:$I,'ATL GA Inventory'!$B126,'ATL CR'!$L:$L,'ATL GA Inventory'!AQ$3)</f>
        <v>0</v>
      </c>
      <c r="AR126" s="45">
        <f>SUMIFS('ATL RAW'!$J:$J,'ATL RAW'!$I:$I,'ATL GA Inventory'!$B126,'ATL RAW'!$L:$L,'ATL GA Inventory'!AR$3)+SUMIFS('ATL CR'!$J:$J,'ATL CR'!$I:$I,'ATL GA Inventory'!$B126,'ATL CR'!$L:$L,'ATL GA Inventory'!AR$3)</f>
        <v>0</v>
      </c>
      <c r="AS126" s="45">
        <f>SUMIFS('ATL RAW'!$J:$J,'ATL RAW'!$I:$I,'ATL GA Inventory'!$B126,'ATL RAW'!$L:$L,'ATL GA Inventory'!AS$3)+SUMIFS('ATL CR'!$J:$J,'ATL CR'!$I:$I,'ATL GA Inventory'!$B126,'ATL CR'!$L:$L,'ATL GA Inventory'!AS$3)</f>
        <v>0</v>
      </c>
      <c r="AT126" s="45">
        <f>SUMIFS('ATL RAW'!$J:$J,'ATL RAW'!$I:$I,'ATL GA Inventory'!$B126,'ATL RAW'!$L:$L,'ATL GA Inventory'!AT$3)+SUMIFS('ATL CR'!$J:$J,'ATL CR'!$I:$I,'ATL GA Inventory'!$B126,'ATL CR'!$L:$L,'ATL GA Inventory'!AT$3)</f>
        <v>0</v>
      </c>
      <c r="AU126" s="45">
        <f>SUMIFS('ATL RAW'!$J:$J,'ATL RAW'!$I:$I,'ATL GA Inventory'!$B126,'ATL RAW'!$L:$L,'ATL GA Inventory'!AU$3)+SUMIFS('ATL CR'!$J:$J,'ATL CR'!$I:$I,'ATL GA Inventory'!$B126,'ATL CR'!$L:$L,'ATL GA Inventory'!AU$3)</f>
        <v>0</v>
      </c>
      <c r="AV126" s="45">
        <f>SUMIFS('ATL RAW'!$J:$J,'ATL RAW'!$I:$I,'ATL GA Inventory'!$B126,'ATL RAW'!$L:$L,'ATL GA Inventory'!AV$3)+SUMIFS('ATL CR'!$J:$J,'ATL CR'!$I:$I,'ATL GA Inventory'!$B126,'ATL CR'!$L:$L,'ATL GA Inventory'!AV$3)</f>
        <v>0</v>
      </c>
      <c r="AW126" s="45">
        <f>SUMIFS('ATL RAW'!$J:$J,'ATL RAW'!$I:$I,'ATL GA Inventory'!$B126,'ATL RAW'!$L:$L,'ATL GA Inventory'!AW$3)+SUMIFS('ATL CR'!$J:$J,'ATL CR'!$I:$I,'ATL GA Inventory'!$B126,'ATL CR'!$L:$L,'ATL GA Inventory'!AW$3)</f>
        <v>0</v>
      </c>
      <c r="AX126" s="45">
        <f>SUMIFS('ATL RAW'!$J:$J,'ATL RAW'!$I:$I,'ATL GA Inventory'!$B126,'ATL RAW'!$L:$L,'ATL GA Inventory'!AX$3)+SUMIFS('ATL CR'!$J:$J,'ATL CR'!$I:$I,'ATL GA Inventory'!$B126,'ATL CR'!$L:$L,'ATL GA Inventory'!AX$3)</f>
        <v>0</v>
      </c>
      <c r="AY126" s="45">
        <f>SUMIFS('ATL RAW'!$J:$J,'ATL RAW'!$I:$I,'ATL GA Inventory'!$B126,'ATL RAW'!$L:$L,'ATL GA Inventory'!AY$3)+SUMIFS('ATL CR'!$J:$J,'ATL CR'!$I:$I,'ATL GA Inventory'!$B126,'ATL CR'!$L:$L,'ATL GA Inventory'!AY$3)</f>
        <v>0</v>
      </c>
      <c r="AZ126" s="45">
        <f>SUMIFS('ATL RAW'!$J:$J,'ATL RAW'!$I:$I,'ATL GA Inventory'!$B126,'ATL RAW'!$L:$L,'ATL GA Inventory'!AZ$3)+SUMIFS('ATL CR'!$J:$J,'ATL CR'!$I:$I,'ATL GA Inventory'!$B126,'ATL CR'!$L:$L,'ATL GA Inventory'!AZ$3)</f>
        <v>0</v>
      </c>
      <c r="BA126" s="45">
        <f>SUMIFS('ATL RAW'!$J:$J,'ATL RAW'!$I:$I,'ATL GA Inventory'!$B126,'ATL RAW'!$L:$L,'ATL GA Inventory'!BA$3)+SUMIFS('ATL CR'!$J:$J,'ATL CR'!$I:$I,'ATL GA Inventory'!$B126,'ATL CR'!$L:$L,'ATL GA Inventory'!BA$3)</f>
        <v>0</v>
      </c>
      <c r="BB126" s="45">
        <f>SUMIFS('ATL RAW'!$J:$J,'ATL RAW'!$I:$I,'ATL GA Inventory'!$B126,'ATL RAW'!$L:$L,'ATL GA Inventory'!BB$3)+SUMIFS('ATL CR'!$J:$J,'ATL CR'!$I:$I,'ATL GA Inventory'!$B126,'ATL CR'!$L:$L,'ATL GA Inventory'!BB$3)</f>
        <v>0</v>
      </c>
      <c r="BC126" s="45">
        <f>SUMIFS('ATL RAW'!$J:$J,'ATL RAW'!$I:$I,'ATL GA Inventory'!$B126,'ATL RAW'!$L:$L,'ATL GA Inventory'!BC$3)+SUMIFS('ATL CR'!$J:$J,'ATL CR'!$I:$I,'ATL GA Inventory'!$B126,'ATL CR'!$L:$L,'ATL GA Inventory'!BC$3)</f>
        <v>0</v>
      </c>
      <c r="BD126" s="45">
        <f>SUMIFS('ATL RAW'!$J:$J,'ATL RAW'!$I:$I,'ATL GA Inventory'!$B126,'ATL RAW'!$L:$L,'ATL GA Inventory'!BD$3)+SUMIFS('ATL CR'!$J:$J,'ATL CR'!$I:$I,'ATL GA Inventory'!$B126,'ATL CR'!$L:$L,'ATL GA Inventory'!BD$3)</f>
        <v>0</v>
      </c>
      <c r="BE126" s="45">
        <f>SUMIFS('ATL RAW'!$J:$J,'ATL RAW'!$I:$I,'ATL GA Inventory'!$B126,'ATL RAW'!$L:$L,'ATL GA Inventory'!BE$3)+SUMIFS('ATL CR'!$J:$J,'ATL CR'!$I:$I,'ATL GA Inventory'!$B126,'ATL CR'!$L:$L,'ATL GA Inventory'!BE$3)</f>
        <v>0</v>
      </c>
      <c r="BF126" s="45">
        <f>SUMIFS('ATL RAW'!$J:$J,'ATL RAW'!$I:$I,'ATL GA Inventory'!$B126,'ATL RAW'!$L:$L,'ATL GA Inventory'!BF$3)+SUMIFS('ATL CR'!$J:$J,'ATL CR'!$I:$I,'ATL GA Inventory'!$B126,'ATL CR'!$L:$L,'ATL GA Inventory'!BF$3)</f>
        <v>0</v>
      </c>
      <c r="BG126" s="45">
        <f>SUMIFS('ATL RAW'!$J:$J,'ATL RAW'!$I:$I,'ATL GA Inventory'!$B126,'ATL RAW'!$L:$L,'ATL GA Inventory'!BG$3)+SUMIFS('ATL CR'!$J:$J,'ATL CR'!$I:$I,'ATL GA Inventory'!$B126,'ATL CR'!$L:$L,'ATL GA Inventory'!BG$3)</f>
        <v>0</v>
      </c>
      <c r="BH126" s="45">
        <f>SUMIFS('ATL RAW'!$J:$J,'ATL RAW'!$I:$I,'ATL GA Inventory'!$B126,'ATL RAW'!$L:$L,'ATL GA Inventory'!BH$3)+SUMIFS('ATL CR'!$J:$J,'ATL CR'!$I:$I,'ATL GA Inventory'!$B126,'ATL CR'!$L:$L,'ATL GA Inventory'!BH$3)</f>
        <v>0</v>
      </c>
      <c r="BI126" s="45">
        <f>SUMIFS('ATL RAW'!$J:$J,'ATL RAW'!$I:$I,'ATL GA Inventory'!$B126,'ATL RAW'!$L:$L,'ATL GA Inventory'!BI$3)+SUMIFS('ATL CR'!$J:$J,'ATL CR'!$I:$I,'ATL GA Inventory'!$B126,'ATL CR'!$L:$L,'ATL GA Inventory'!BI$3)</f>
        <v>0</v>
      </c>
      <c r="BJ126" s="45">
        <f>SUMIFS('ATL RAW'!$J:$J,'ATL RAW'!$I:$I,'ATL GA Inventory'!$B126,'ATL RAW'!$L:$L,'ATL GA Inventory'!BJ$3)+SUMIFS('ATL CR'!$J:$J,'ATL CR'!$I:$I,'ATL GA Inventory'!$B126,'ATL CR'!$L:$L,'ATL GA Inventory'!BJ$3)</f>
        <v>0</v>
      </c>
      <c r="BK126" s="45">
        <f>SUMIFS('ATL RAW'!$J:$J,'ATL RAW'!$I:$I,'ATL GA Inventory'!$B126,'ATL RAW'!$L:$L,'ATL GA Inventory'!BK$3)+SUMIFS('ATL CR'!$J:$J,'ATL CR'!$I:$I,'ATL GA Inventory'!$B126,'ATL CR'!$L:$L,'ATL GA Inventory'!BK$3)</f>
        <v>0</v>
      </c>
      <c r="BL126" s="45">
        <f>SUMIFS('ATL RAW'!$J:$J,'ATL RAW'!$I:$I,'ATL GA Inventory'!$B126,'ATL RAW'!$L:$L,'ATL GA Inventory'!BL$3)+SUMIFS('ATL CR'!$J:$J,'ATL CR'!$I:$I,'ATL GA Inventory'!$B126,'ATL CR'!$L:$L,'ATL GA Inventory'!BL$3)</f>
        <v>0</v>
      </c>
      <c r="BM126" s="45">
        <f>SUMIFS('ATL RAW'!$J:$J,'ATL RAW'!$I:$I,'ATL GA Inventory'!$B126,'ATL RAW'!$L:$L,'ATL GA Inventory'!BM$3)+SUMIFS('ATL CR'!$J:$J,'ATL CR'!$I:$I,'ATL GA Inventory'!$B126,'ATL CR'!$L:$L,'ATL GA Inventory'!BM$3)</f>
        <v>0</v>
      </c>
      <c r="BN126" s="45">
        <f>SUMIFS('ATL RAW'!$J:$J,'ATL RAW'!$I:$I,'ATL GA Inventory'!$B126,'ATL RAW'!$L:$L,'ATL GA Inventory'!BN$3)+SUMIFS('ATL CR'!$J:$J,'ATL CR'!$I:$I,'ATL GA Inventory'!$B126,'ATL CR'!$L:$L,'ATL GA Inventory'!BN$3)</f>
        <v>0</v>
      </c>
      <c r="BO126" s="45">
        <f>SUMIFS('ATL RAW'!$J:$J,'ATL RAW'!$I:$I,'ATL GA Inventory'!$B126,'ATL RAW'!$L:$L,'ATL GA Inventory'!BO$3)+SUMIFS('ATL CR'!$J:$J,'ATL CR'!$I:$I,'ATL GA Inventory'!$B126,'ATL CR'!$L:$L,'ATL GA Inventory'!BO$3)</f>
        <v>0</v>
      </c>
      <c r="BP126" s="45">
        <f>SUMIFS('ATL RAW'!$J:$J,'ATL RAW'!$I:$I,'ATL GA Inventory'!$B126,'ATL RAW'!$L:$L,'ATL GA Inventory'!BP$3)+SUMIFS('ATL CR'!$J:$J,'ATL CR'!$I:$I,'ATL GA Inventory'!$B126,'ATL CR'!$L:$L,'ATL GA Inventory'!BP$3)</f>
        <v>0</v>
      </c>
      <c r="BQ126" s="45">
        <f>SUMIFS('ATL RAW'!$J:$J,'ATL RAW'!$I:$I,'ATL GA Inventory'!$B126,'ATL RAW'!$L:$L,'ATL GA Inventory'!BQ$3)+SUMIFS('ATL CR'!$J:$J,'ATL CR'!$I:$I,'ATL GA Inventory'!$B126,'ATL CR'!$L:$L,'ATL GA Inventory'!BQ$3)</f>
        <v>0</v>
      </c>
      <c r="BR126" s="45">
        <f>SUMIFS('ATL RAW'!$J:$J,'ATL RAW'!$I:$I,'ATL GA Inventory'!$B126,'ATL RAW'!$L:$L,'ATL GA Inventory'!BR$3)+SUMIFS('ATL CR'!$J:$J,'ATL CR'!$I:$I,'ATL GA Inventory'!$B126,'ATL CR'!$L:$L,'ATL GA Inventory'!BR$3)</f>
        <v>0</v>
      </c>
      <c r="BS126" s="45">
        <f>SUMIFS('ATL RAW'!$J:$J,'ATL RAW'!$I:$I,'ATL GA Inventory'!$B126,'ATL RAW'!$L:$L,'ATL GA Inventory'!BS$3)+SUMIFS('ATL CR'!$J:$J,'ATL CR'!$I:$I,'ATL GA Inventory'!$B126,'ATL CR'!$L:$L,'ATL GA Inventory'!BS$3)</f>
        <v>0</v>
      </c>
      <c r="BT126" s="45">
        <f>SUMIFS('ATL RAW'!$J:$J,'ATL RAW'!$I:$I,'ATL GA Inventory'!$B126,'ATL RAW'!$L:$L,'ATL GA Inventory'!BT$3)+SUMIFS('ATL CR'!$J:$J,'ATL CR'!$I:$I,'ATL GA Inventory'!$B126,'ATL CR'!$L:$L,'ATL GA Inventory'!BT$3)</f>
        <v>0</v>
      </c>
      <c r="BU126" s="45">
        <f>SUMIFS('ATL RAW'!$J:$J,'ATL RAW'!$I:$I,'ATL GA Inventory'!$B126,'ATL RAW'!$L:$L,'ATL GA Inventory'!BU$3)+SUMIFS('ATL CR'!$J:$J,'ATL CR'!$I:$I,'ATL GA Inventory'!$B126,'ATL CR'!$L:$L,'ATL GA Inventory'!BU$3)</f>
        <v>0</v>
      </c>
      <c r="BV126" s="45">
        <f>SUMIFS('ATL RAW'!$J:$J,'ATL RAW'!$I:$I,'ATL GA Inventory'!$B126,'ATL RAW'!$L:$L,'ATL GA Inventory'!BV$3)+SUMIFS('ATL CR'!$J:$J,'ATL CR'!$I:$I,'ATL GA Inventory'!$B126,'ATL CR'!$L:$L,'ATL GA Inventory'!BV$3)</f>
        <v>0</v>
      </c>
      <c r="BW126" s="45">
        <f>SUMIFS('ATL RAW'!$J:$J,'ATL RAW'!$I:$I,'ATL GA Inventory'!$B126,'ATL RAW'!$L:$L,'ATL GA Inventory'!BW$3)+SUMIFS('ATL CR'!$J:$J,'ATL CR'!$I:$I,'ATL GA Inventory'!$B126,'ATL CR'!$L:$L,'ATL GA Inventory'!BW$3)</f>
        <v>0</v>
      </c>
      <c r="BX126" s="45">
        <f>SUMIFS('ATL RAW'!$J:$J,'ATL RAW'!$I:$I,'ATL GA Inventory'!$B126,'ATL RAW'!$L:$L,'ATL GA Inventory'!BX$3)+SUMIFS('ATL CR'!$J:$J,'ATL CR'!$I:$I,'ATL GA Inventory'!$B126,'ATL CR'!$L:$L,'ATL GA Inventory'!BX$3)</f>
        <v>0</v>
      </c>
      <c r="BY126" s="45">
        <f>SUMIFS('ATL RAW'!$J:$J,'ATL RAW'!$I:$I,'ATL GA Inventory'!$B126,'ATL RAW'!$L:$L,'ATL GA Inventory'!BY$3)+SUMIFS('ATL CR'!$J:$J,'ATL CR'!$I:$I,'ATL GA Inventory'!$B126,'ATL CR'!$L:$L,'ATL GA Inventory'!BY$3)</f>
        <v>0</v>
      </c>
      <c r="BZ126" s="45">
        <f>SUMIFS('ATL RAW'!$J:$J,'ATL RAW'!$I:$I,'ATL GA Inventory'!$B126,'ATL RAW'!$L:$L,'ATL GA Inventory'!BZ$3)+SUMIFS('ATL CR'!$J:$J,'ATL CR'!$I:$I,'ATL GA Inventory'!$B126,'ATL CR'!$L:$L,'ATL GA Inventory'!BZ$3)</f>
        <v>0</v>
      </c>
      <c r="CA126" s="45">
        <f>SUMIFS('ATL RAW'!$J:$J,'ATL RAW'!$I:$I,'ATL GA Inventory'!$B126,'ATL RAW'!$L:$L,'ATL GA Inventory'!CA$3)+SUMIFS('ATL CR'!$J:$J,'ATL CR'!$I:$I,'ATL GA Inventory'!$B126,'ATL CR'!$L:$L,'ATL GA Inventory'!CA$3)</f>
        <v>0</v>
      </c>
      <c r="CB126" s="45">
        <f>SUMIFS('ATL RAW'!$J:$J,'ATL RAW'!$I:$I,'ATL GA Inventory'!$B126,'ATL RAW'!$L:$L,'ATL GA Inventory'!CB$3)+SUMIFS('ATL CR'!$J:$J,'ATL CR'!$I:$I,'ATL GA Inventory'!$B126,'ATL CR'!$L:$L,'ATL GA Inventory'!CB$3)</f>
        <v>0</v>
      </c>
      <c r="CC126" s="45">
        <f>SUMIFS('ATL RAW'!$J:$J,'ATL RAW'!$I:$I,'ATL GA Inventory'!$B126,'ATL RAW'!$L:$L,'ATL GA Inventory'!CC$3)+SUMIFS('ATL CR'!$J:$J,'ATL CR'!$I:$I,'ATL GA Inventory'!$B126,'ATL CR'!$L:$L,'ATL GA Inventory'!CC$3)</f>
        <v>0</v>
      </c>
      <c r="CD126" s="45">
        <f>SUMIFS('ATL RAW'!$J:$J,'ATL RAW'!$I:$I,'ATL GA Inventory'!$B126,'ATL RAW'!$L:$L,'ATL GA Inventory'!CD$3)+SUMIFS('ATL CR'!$J:$J,'ATL CR'!$I:$I,'ATL GA Inventory'!$B126,'ATL CR'!$L:$L,'ATL GA Inventory'!CD$3)</f>
        <v>0</v>
      </c>
      <c r="CE126" s="45">
        <f>SUMIFS('ATL RAW'!$J:$J,'ATL RAW'!$I:$I,'ATL GA Inventory'!$B126,'ATL RAW'!$L:$L,'ATL GA Inventory'!CE$3)+SUMIFS('ATL CR'!$J:$J,'ATL CR'!$I:$I,'ATL GA Inventory'!$B126,'ATL CR'!$L:$L,'ATL GA Inventory'!CE$3)</f>
        <v>0</v>
      </c>
      <c r="CF126" s="45">
        <f>SUMIFS('ATL RAW'!$J:$J,'ATL RAW'!$I:$I,'ATL GA Inventory'!$B126,'ATL RAW'!$L:$L,'ATL GA Inventory'!CF$3)+SUMIFS('ATL CR'!$J:$J,'ATL CR'!$I:$I,'ATL GA Inventory'!$B126,'ATL CR'!$L:$L,'ATL GA Inventory'!CF$3)</f>
        <v>0</v>
      </c>
      <c r="CG126" s="45">
        <f>SUMIFS('ATL RAW'!$J:$J,'ATL RAW'!$I:$I,'ATL GA Inventory'!$B126,'ATL RAW'!$L:$L,'ATL GA Inventory'!CG$3)+SUMIFS('ATL CR'!$J:$J,'ATL CR'!$I:$I,'ATL GA Inventory'!$B126,'ATL CR'!$L:$L,'ATL GA Inventory'!CG$3)</f>
        <v>0</v>
      </c>
      <c r="CH126" s="45">
        <f>SUMIFS('ATL RAW'!$J:$J,'ATL RAW'!$I:$I,'ATL GA Inventory'!$B126,'ATL RAW'!$L:$L,'ATL GA Inventory'!CH$3)+SUMIFS('ATL CR'!$J:$J,'ATL CR'!$I:$I,'ATL GA Inventory'!$B126,'ATL CR'!$L:$L,'ATL GA Inventory'!CH$3)</f>
        <v>0</v>
      </c>
      <c r="CI126" s="45">
        <f>SUMIFS('ATL RAW'!$J:$J,'ATL RAW'!$I:$I,'ATL GA Inventory'!$B126,'ATL RAW'!$L:$L,'ATL GA Inventory'!CI$3)+SUMIFS('ATL CR'!$J:$J,'ATL CR'!$I:$I,'ATL GA Inventory'!$B126,'ATL CR'!$L:$L,'ATL GA Inventory'!CI$3)</f>
        <v>0</v>
      </c>
      <c r="CJ126" s="45">
        <f>SUMIFS('ATL RAW'!$J:$J,'ATL RAW'!$I:$I,'ATL GA Inventory'!$B126,'ATL RAW'!$L:$L,'ATL GA Inventory'!CJ$3)+SUMIFS('ATL CR'!$J:$J,'ATL CR'!$I:$I,'ATL GA Inventory'!$B126,'ATL CR'!$L:$L,'ATL GA Inventory'!CJ$3)</f>
        <v>0</v>
      </c>
      <c r="CK126" s="45">
        <f>SUMIFS('ATL RAW'!$J:$J,'ATL RAW'!$I:$I,'ATL GA Inventory'!$B126,'ATL RAW'!$L:$L,'ATL GA Inventory'!CK$3)+SUMIFS('ATL CR'!$J:$J,'ATL CR'!$I:$I,'ATL GA Inventory'!$B126,'ATL CR'!$L:$L,'ATL GA Inventory'!CK$3)</f>
        <v>0</v>
      </c>
      <c r="CL126" s="45">
        <f>SUMIFS('ATL RAW'!$J:$J,'ATL RAW'!$I:$I,'ATL GA Inventory'!$B126,'ATL RAW'!$L:$L,'ATL GA Inventory'!CL$3)+SUMIFS('ATL CR'!$J:$J,'ATL CR'!$I:$I,'ATL GA Inventory'!$B126,'ATL CR'!$L:$L,'ATL GA Inventory'!CL$3)</f>
        <v>0</v>
      </c>
      <c r="CM126" s="45">
        <f>SUMIFS('ATL RAW'!$J:$J,'ATL RAW'!$I:$I,'ATL GA Inventory'!$B126,'ATL RAW'!$L:$L,'ATL GA Inventory'!CM$3)+SUMIFS('ATL CR'!$J:$J,'ATL CR'!$I:$I,'ATL GA Inventory'!$B126,'ATL CR'!$L:$L,'ATL GA Inventory'!CM$3)</f>
        <v>0</v>
      </c>
      <c r="CN126" s="45">
        <f>SUMIFS('ATL RAW'!$J:$J,'ATL RAW'!$I:$I,'ATL GA Inventory'!$B126,'ATL RAW'!$L:$L,'ATL GA Inventory'!CN$3)+SUMIFS('ATL CR'!$J:$J,'ATL CR'!$I:$I,'ATL GA Inventory'!$B126,'ATL CR'!$L:$L,'ATL GA Inventory'!CN$3)</f>
        <v>0</v>
      </c>
      <c r="CO126" s="45">
        <f>SUMIFS('ATL RAW'!$J:$J,'ATL RAW'!$I:$I,'ATL GA Inventory'!$B126,'ATL RAW'!$L:$L,'ATL GA Inventory'!CO$3)+SUMIFS('ATL CR'!$J:$J,'ATL CR'!$I:$I,'ATL GA Inventory'!$B126,'ATL CR'!$L:$L,'ATL GA Inventory'!CO$3)</f>
        <v>0</v>
      </c>
      <c r="CP126" s="45">
        <f>SUMIFS('ATL RAW'!$J:$J,'ATL RAW'!$I:$I,'ATL GA Inventory'!$B126,'ATL RAW'!$L:$L,'ATL GA Inventory'!CP$3)+SUMIFS('ATL CR'!$J:$J,'ATL CR'!$I:$I,'ATL GA Inventory'!$B126,'ATL CR'!$L:$L,'ATL GA Inventory'!CP$3)</f>
        <v>0</v>
      </c>
      <c r="CQ126" s="45">
        <f>SUMIFS('ATL RAW'!$J:$J,'ATL RAW'!$I:$I,'ATL GA Inventory'!$B126,'ATL RAW'!$L:$L,'ATL GA Inventory'!CQ$3)+SUMIFS('ATL CR'!$J:$J,'ATL CR'!$I:$I,'ATL GA Inventory'!$B126,'ATL CR'!$L:$L,'ATL GA Inventory'!CQ$3)</f>
        <v>0</v>
      </c>
      <c r="CR126" s="45">
        <f>SUMIFS('ATL RAW'!$J:$J,'ATL RAW'!$I:$I,'ATL GA Inventory'!$B126,'ATL RAW'!$L:$L,'ATL GA Inventory'!CR$3)+SUMIFS('ATL CR'!$J:$J,'ATL CR'!$I:$I,'ATL GA Inventory'!$B126,'ATL CR'!$L:$L,'ATL GA Inventory'!CR$3)</f>
        <v>0</v>
      </c>
      <c r="CS126" s="45">
        <f>SUMIFS('ATL RAW'!$J:$J,'ATL RAW'!$I:$I,'ATL GA Inventory'!$B126,'ATL RAW'!$L:$L,'ATL GA Inventory'!CS$3)+SUMIFS('ATL CR'!$J:$J,'ATL CR'!$I:$I,'ATL GA Inventory'!$B126,'ATL CR'!$L:$L,'ATL GA Inventory'!CS$3)</f>
        <v>0</v>
      </c>
      <c r="CT126" s="45">
        <f>SUMIFS('ATL RAW'!$J:$J,'ATL RAW'!$I:$I,'ATL GA Inventory'!$B126,'ATL RAW'!$L:$L,'ATL GA Inventory'!CT$3)+SUMIFS('ATL CR'!$J:$J,'ATL CR'!$I:$I,'ATL GA Inventory'!$B126,'ATL CR'!$L:$L,'ATL GA Inventory'!CT$3)</f>
        <v>0</v>
      </c>
      <c r="CU126" s="45">
        <f>SUMIFS('ATL RAW'!$J:$J,'ATL RAW'!$I:$I,'ATL GA Inventory'!$B126,'ATL RAW'!$L:$L,'ATL GA Inventory'!CU$3)+SUMIFS('ATL CR'!$J:$J,'ATL CR'!$I:$I,'ATL GA Inventory'!$B126,'ATL CR'!$L:$L,'ATL GA Inventory'!CU$3)</f>
        <v>0</v>
      </c>
      <c r="CV126" s="45">
        <f>SUMIFS('ATL RAW'!$J:$J,'ATL RAW'!$I:$I,'ATL GA Inventory'!$B126,'ATL RAW'!$L:$L,'ATL GA Inventory'!CV$3)+SUMIFS('ATL CR'!$J:$J,'ATL CR'!$I:$I,'ATL GA Inventory'!$B126,'ATL CR'!$L:$L,'ATL GA Inventory'!CV$3)</f>
        <v>0</v>
      </c>
      <c r="CW126" s="45">
        <f>SUMIFS('ATL RAW'!$J:$J,'ATL RAW'!$I:$I,'ATL GA Inventory'!$B126,'ATL RAW'!$L:$L,'ATL GA Inventory'!CW$3)+SUMIFS('ATL CR'!$J:$J,'ATL CR'!$I:$I,'ATL GA Inventory'!$B126,'ATL CR'!$L:$L,'ATL GA Inventory'!CW$3)</f>
        <v>0</v>
      </c>
      <c r="CX126" s="45">
        <f>SUMIFS('ATL RAW'!$J:$J,'ATL RAW'!$I:$I,'ATL GA Inventory'!$B126,'ATL RAW'!$L:$L,'ATL GA Inventory'!CX$3)+SUMIFS('ATL CR'!$J:$J,'ATL CR'!$I:$I,'ATL GA Inventory'!$B126,'ATL CR'!$L:$L,'ATL GA Inventory'!CX$3)</f>
        <v>0</v>
      </c>
      <c r="CY126" s="45">
        <f>SUMIFS('ATL RAW'!$J:$J,'ATL RAW'!$I:$I,'ATL GA Inventory'!$B126,'ATL RAW'!$L:$L,'ATL GA Inventory'!CY$3)+SUMIFS('ATL CR'!$J:$J,'ATL CR'!$I:$I,'ATL GA Inventory'!$B126,'ATL CR'!$L:$L,'ATL GA Inventory'!CY$3)</f>
        <v>0</v>
      </c>
      <c r="CZ126" s="45">
        <f>SUMIFS('ATL RAW'!$J:$J,'ATL RAW'!$I:$I,'ATL GA Inventory'!$B126,'ATL RAW'!$L:$L,'ATL GA Inventory'!CZ$3)+SUMIFS('ATL CR'!$J:$J,'ATL CR'!$I:$I,'ATL GA Inventory'!$B126,'ATL CR'!$L:$L,'ATL GA Inventory'!CZ$3)</f>
        <v>0</v>
      </c>
      <c r="DA126" s="45">
        <f>SUMIFS('ATL RAW'!$J:$J,'ATL RAW'!$I:$I,'ATL GA Inventory'!$B126,'ATL RAW'!$L:$L,'ATL GA Inventory'!DA$3)+SUMIFS('ATL CR'!$J:$J,'ATL CR'!$I:$I,'ATL GA Inventory'!$B126,'ATL CR'!$L:$L,'ATL GA Inventory'!DA$3)</f>
        <v>0</v>
      </c>
      <c r="DB126" s="45">
        <f>SUMIFS('ATL RAW'!$J:$J,'ATL RAW'!$I:$I,'ATL GA Inventory'!$B126,'ATL RAW'!$L:$L,'ATL GA Inventory'!DB$3)+SUMIFS('ATL CR'!$J:$J,'ATL CR'!$I:$I,'ATL GA Inventory'!$B126,'ATL CR'!$L:$L,'ATL GA Inventory'!DB$3)</f>
        <v>0</v>
      </c>
      <c r="DC126" s="45">
        <f>SUMIFS('ATL RAW'!$J:$J,'ATL RAW'!$I:$I,'ATL GA Inventory'!$B126,'ATL RAW'!$L:$L,'ATL GA Inventory'!DC$3)+SUMIFS('ATL CR'!$J:$J,'ATL CR'!$I:$I,'ATL GA Inventory'!$B126,'ATL CR'!$L:$L,'ATL GA Inventory'!DC$3)</f>
        <v>0</v>
      </c>
      <c r="DD126" s="45">
        <f>SUMIFS('ATL RAW'!$J:$J,'ATL RAW'!$I:$I,'ATL GA Inventory'!$B126,'ATL RAW'!$L:$L,'ATL GA Inventory'!DD$3)+SUMIFS('ATL CR'!$J:$J,'ATL CR'!$I:$I,'ATL GA Inventory'!$B126,'ATL CR'!$L:$L,'ATL GA Inventory'!DD$3)</f>
        <v>0</v>
      </c>
      <c r="DE126" s="45">
        <f>SUMIFS('ATL RAW'!$J:$J,'ATL RAW'!$I:$I,'ATL GA Inventory'!$B126,'ATL RAW'!$L:$L,'ATL GA Inventory'!DE$3)+SUMIFS('ATL CR'!$J:$J,'ATL CR'!$I:$I,'ATL GA Inventory'!$B126,'ATL CR'!$L:$L,'ATL GA Inventory'!DE$3)</f>
        <v>0</v>
      </c>
      <c r="DF126" s="45">
        <f>SUMIFS('ATL RAW'!$J:$J,'ATL RAW'!$I:$I,'ATL GA Inventory'!$B126,'ATL RAW'!$L:$L,'ATL GA Inventory'!DF$3)+SUMIFS('ATL CR'!$J:$J,'ATL CR'!$I:$I,'ATL GA Inventory'!$B126,'ATL CR'!$L:$L,'ATL GA Inventory'!DF$3)</f>
        <v>0</v>
      </c>
      <c r="DG126" s="45">
        <f>SUMIFS('ATL RAW'!$J:$J,'ATL RAW'!$I:$I,'ATL GA Inventory'!$B126,'ATL RAW'!$L:$L,'ATL GA Inventory'!DG$3)+SUMIFS('ATL CR'!$J:$J,'ATL CR'!$I:$I,'ATL GA Inventory'!$B126,'ATL CR'!$L:$L,'ATL GA Inventory'!DG$3)</f>
        <v>0</v>
      </c>
      <c r="DH126" s="45">
        <f>SUMIFS('ATL RAW'!$J:$J,'ATL RAW'!$I:$I,'ATL GA Inventory'!$B126,'ATL RAW'!$L:$L,'ATL GA Inventory'!DH$3)+SUMIFS('ATL CR'!$J:$J,'ATL CR'!$I:$I,'ATL GA Inventory'!$B126,'ATL CR'!$L:$L,'ATL GA Inventory'!DH$3)</f>
        <v>0</v>
      </c>
      <c r="DI126" s="45">
        <f>SUMIFS('ATL RAW'!$J:$J,'ATL RAW'!$I:$I,'ATL GA Inventory'!$B126,'ATL RAW'!$L:$L,'ATL GA Inventory'!DI$3)+SUMIFS('ATL CR'!$J:$J,'ATL CR'!$I:$I,'ATL GA Inventory'!$B126,'ATL CR'!$L:$L,'ATL GA Inventory'!DI$3)</f>
        <v>0</v>
      </c>
      <c r="DJ126" s="45">
        <f>SUMIFS('ATL RAW'!$J:$J,'ATL RAW'!$I:$I,'ATL GA Inventory'!$B126,'ATL RAW'!$L:$L,'ATL GA Inventory'!DJ$3)+SUMIFS('ATL CR'!$J:$J,'ATL CR'!$I:$I,'ATL GA Inventory'!$B126,'ATL CR'!$L:$L,'ATL GA Inventory'!DJ$3)</f>
        <v>0</v>
      </c>
      <c r="DK126" s="45">
        <f>SUMIFS('ATL RAW'!$J:$J,'ATL RAW'!$I:$I,'ATL GA Inventory'!$B126,'ATL RAW'!$L:$L,'ATL GA Inventory'!DK$3)+SUMIFS('ATL CR'!$J:$J,'ATL CR'!$I:$I,'ATL GA Inventory'!$B126,'ATL CR'!$L:$L,'ATL GA Inventory'!DK$3)</f>
        <v>0</v>
      </c>
      <c r="DL126" s="45">
        <f>SUMIFS('ATL RAW'!$J:$J,'ATL RAW'!$I:$I,'ATL GA Inventory'!$B126,'ATL RAW'!$L:$L,'ATL GA Inventory'!DL$3)+SUMIFS('ATL CR'!$J:$J,'ATL CR'!$I:$I,'ATL GA Inventory'!$B126,'ATL CR'!$L:$L,'ATL GA Inventory'!DL$3)</f>
        <v>0</v>
      </c>
      <c r="DM126" s="45">
        <f>SUMIFS('ATL RAW'!$J:$J,'ATL RAW'!$I:$I,'ATL GA Inventory'!$B126,'ATL RAW'!$L:$L,'ATL GA Inventory'!DM$3)+SUMIFS('ATL CR'!$J:$J,'ATL CR'!$I:$I,'ATL GA Inventory'!$B126,'ATL CR'!$L:$L,'ATL GA Inventory'!DM$3)</f>
        <v>0</v>
      </c>
      <c r="DN126" s="45">
        <f>SUMIFS('ATL RAW'!$J:$J,'ATL RAW'!$I:$I,'ATL GA Inventory'!$B126,'ATL RAW'!$L:$L,'ATL GA Inventory'!DN$3)+SUMIFS('ATL CR'!$J:$J,'ATL CR'!$I:$I,'ATL GA Inventory'!$B126,'ATL CR'!$L:$L,'ATL GA Inventory'!DN$3)</f>
        <v>0</v>
      </c>
      <c r="DO126" s="45">
        <f>SUMIFS('ATL RAW'!$J:$J,'ATL RAW'!$I:$I,'ATL GA Inventory'!$B126,'ATL RAW'!$L:$L,'ATL GA Inventory'!DO$3)+SUMIFS('ATL CR'!$J:$J,'ATL CR'!$I:$I,'ATL GA Inventory'!$B126,'ATL CR'!$L:$L,'ATL GA Inventory'!DO$3)</f>
        <v>0</v>
      </c>
      <c r="DP126" s="45">
        <f>SUMIFS('ATL RAW'!$J:$J,'ATL RAW'!$I:$I,'ATL GA Inventory'!$B126,'ATL RAW'!$L:$L,'ATL GA Inventory'!DP$3)+SUMIFS('ATL CR'!$J:$J,'ATL CR'!$I:$I,'ATL GA Inventory'!$B126,'ATL CR'!$L:$L,'ATL GA Inventory'!DP$3)</f>
        <v>0</v>
      </c>
      <c r="DQ126" s="45">
        <f>SUMIFS('ATL RAW'!$J:$J,'ATL RAW'!$I:$I,'ATL GA Inventory'!$B126,'ATL RAW'!$L:$L,'ATL GA Inventory'!DQ$3)+SUMIFS('ATL CR'!$J:$J,'ATL CR'!$I:$I,'ATL GA Inventory'!$B126,'ATL CR'!$L:$L,'ATL GA Inventory'!DQ$3)</f>
        <v>0</v>
      </c>
      <c r="DR126" s="45">
        <f>SUMIFS('ATL RAW'!$J:$J,'ATL RAW'!$I:$I,'ATL GA Inventory'!$B126,'ATL RAW'!$L:$L,'ATL GA Inventory'!DR$3)+SUMIFS('ATL CR'!$J:$J,'ATL CR'!$I:$I,'ATL GA Inventory'!$B126,'ATL CR'!$L:$L,'ATL GA Inventory'!DR$3)</f>
        <v>0</v>
      </c>
      <c r="DS126" s="45">
        <f>SUMIFS('ATL RAW'!$J:$J,'ATL RAW'!$I:$I,'ATL GA Inventory'!$B126,'ATL RAW'!$L:$L,'ATL GA Inventory'!DS$3)+SUMIFS('ATL CR'!$J:$J,'ATL CR'!$I:$I,'ATL GA Inventory'!$B126,'ATL CR'!$L:$L,'ATL GA Inventory'!DS$3)</f>
        <v>0</v>
      </c>
      <c r="DT126" s="45">
        <f>SUMIFS('ATL RAW'!$J:$J,'ATL RAW'!$I:$I,'ATL GA Inventory'!$B126,'ATL RAW'!$L:$L,'ATL GA Inventory'!DT$3)+SUMIFS('ATL CR'!$J:$J,'ATL CR'!$I:$I,'ATL GA Inventory'!$B126,'ATL CR'!$L:$L,'ATL GA Inventory'!DT$3)</f>
        <v>0</v>
      </c>
      <c r="DU126" s="45">
        <f>SUMIFS('ATL RAW'!$J:$J,'ATL RAW'!$I:$I,'ATL GA Inventory'!$B126,'ATL RAW'!$L:$L,'ATL GA Inventory'!DU$3)+SUMIFS('ATL CR'!$J:$J,'ATL CR'!$I:$I,'ATL GA Inventory'!$B126,'ATL CR'!$L:$L,'ATL GA Inventory'!DU$3)</f>
        <v>0</v>
      </c>
      <c r="DV126" s="45">
        <f>SUMIFS('ATL RAW'!$J:$J,'ATL RAW'!$I:$I,'ATL GA Inventory'!$B126,'ATL RAW'!$L:$L,'ATL GA Inventory'!DV$3)+SUMIFS('ATL CR'!$J:$J,'ATL CR'!$I:$I,'ATL GA Inventory'!$B126,'ATL CR'!$L:$L,'ATL GA Inventory'!DV$3)</f>
        <v>0</v>
      </c>
      <c r="DW126" s="45">
        <f>SUMIFS('ATL RAW'!$J:$J,'ATL RAW'!$I:$I,'ATL GA Inventory'!$B126,'ATL RAW'!$L:$L,'ATL GA Inventory'!DW$3)+SUMIFS('ATL CR'!$J:$J,'ATL CR'!$I:$I,'ATL GA Inventory'!$B126,'ATL CR'!$L:$L,'ATL GA Inventory'!DW$3)</f>
        <v>0</v>
      </c>
      <c r="DX126" s="45">
        <f>SUMIFS('ATL RAW'!$J:$J,'ATL RAW'!$I:$I,'ATL GA Inventory'!$B126,'ATL RAW'!$L:$L,'ATL GA Inventory'!DX$3)+SUMIFS('ATL CR'!$J:$J,'ATL CR'!$I:$I,'ATL GA Inventory'!$B126,'ATL CR'!$L:$L,'ATL GA Inventory'!DX$3)</f>
        <v>0</v>
      </c>
      <c r="DY126" s="45">
        <f>SUMIFS('ATL RAW'!$J:$J,'ATL RAW'!$I:$I,'ATL GA Inventory'!$B126,'ATL RAW'!$L:$L,'ATL GA Inventory'!DY$3)+SUMIFS('ATL CR'!$J:$J,'ATL CR'!$I:$I,'ATL GA Inventory'!$B126,'ATL CR'!$L:$L,'ATL GA Inventory'!DY$3)</f>
        <v>0</v>
      </c>
      <c r="DZ126" s="45">
        <f>SUMIFS('ATL RAW'!$J:$J,'ATL RAW'!$I:$I,'ATL GA Inventory'!$B126,'ATL RAW'!$L:$L,'ATL GA Inventory'!DZ$3)+SUMIFS('ATL CR'!$J:$J,'ATL CR'!$I:$I,'ATL GA Inventory'!$B126,'ATL CR'!$L:$L,'ATL GA Inventory'!DZ$3)</f>
        <v>0</v>
      </c>
      <c r="EA126" s="45">
        <f>SUMIFS('ATL RAW'!$J:$J,'ATL RAW'!$I:$I,'ATL GA Inventory'!$B126,'ATL RAW'!$L:$L,'ATL GA Inventory'!EA$3)+SUMIFS('ATL CR'!$J:$J,'ATL CR'!$I:$I,'ATL GA Inventory'!$B126,'ATL CR'!$L:$L,'ATL GA Inventory'!EA$3)</f>
        <v>0</v>
      </c>
      <c r="EB126" s="45">
        <f>SUMIFS('ATL RAW'!$J:$J,'ATL RAW'!$I:$I,'ATL GA Inventory'!$B126,'ATL RAW'!$L:$L,'ATL GA Inventory'!EB$3)+SUMIFS('ATL CR'!$J:$J,'ATL CR'!$I:$I,'ATL GA Inventory'!$B126,'ATL CR'!$L:$L,'ATL GA Inventory'!EB$3)</f>
        <v>0</v>
      </c>
      <c r="EC126" s="45">
        <f>SUMIFS('ATL RAW'!$J:$J,'ATL RAW'!$I:$I,'ATL GA Inventory'!$B126,'ATL RAW'!$L:$L,'ATL GA Inventory'!EC$3)+SUMIFS('ATL CR'!$J:$J,'ATL CR'!$I:$I,'ATL GA Inventory'!$B126,'ATL CR'!$L:$L,'ATL GA Inventory'!EC$3)</f>
        <v>0</v>
      </c>
      <c r="ED126" s="45">
        <f>SUMIFS('ATL RAW'!$J:$J,'ATL RAW'!$I:$I,'ATL GA Inventory'!$B126,'ATL RAW'!$L:$L,'ATL GA Inventory'!ED$3)+SUMIFS('ATL CR'!$J:$J,'ATL CR'!$I:$I,'ATL GA Inventory'!$B126,'ATL CR'!$L:$L,'ATL GA Inventory'!ED$3)</f>
        <v>0</v>
      </c>
      <c r="EE126" s="45">
        <f>SUMIFS('ATL RAW'!$J:$J,'ATL RAW'!$I:$I,'ATL GA Inventory'!$B126,'ATL RAW'!$L:$L,'ATL GA Inventory'!EE$3)+SUMIFS('ATL CR'!$J:$J,'ATL CR'!$I:$I,'ATL GA Inventory'!$B126,'ATL CR'!$L:$L,'ATL GA Inventory'!EE$3)</f>
        <v>0</v>
      </c>
      <c r="EF126" s="45">
        <f>SUMIFS('ATL RAW'!$J:$J,'ATL RAW'!$I:$I,'ATL GA Inventory'!$B126,'ATL RAW'!$L:$L,'ATL GA Inventory'!EF$3)+SUMIFS('ATL CR'!$J:$J,'ATL CR'!$I:$I,'ATL GA Inventory'!$B126,'ATL CR'!$L:$L,'ATL GA Inventory'!EF$3)</f>
        <v>0</v>
      </c>
      <c r="EG126" s="45">
        <f>SUMIFS('ATL RAW'!$J:$J,'ATL RAW'!$I:$I,'ATL GA Inventory'!$B126,'ATL RAW'!$L:$L,'ATL GA Inventory'!EG$3)+SUMIFS('ATL CR'!$J:$J,'ATL CR'!$I:$I,'ATL GA Inventory'!$B126,'ATL CR'!$L:$L,'ATL GA Inventory'!EG$3)</f>
        <v>0</v>
      </c>
      <c r="EH126" s="45">
        <f>SUMIFS('ATL RAW'!$J:$J,'ATL RAW'!$I:$I,'ATL GA Inventory'!$B126,'ATL RAW'!$L:$L,'ATL GA Inventory'!EH$3)+SUMIFS('ATL CR'!$J:$J,'ATL CR'!$I:$I,'ATL GA Inventory'!$B126,'ATL CR'!$L:$L,'ATL GA Inventory'!EH$3)</f>
        <v>0</v>
      </c>
      <c r="EI126" s="45">
        <f>SUMIFS('ATL RAW'!$J:$J,'ATL RAW'!$I:$I,'ATL GA Inventory'!$B126,'ATL RAW'!$L:$L,'ATL GA Inventory'!EI$3)+SUMIFS('ATL CR'!$J:$J,'ATL CR'!$I:$I,'ATL GA Inventory'!$B126,'ATL CR'!$L:$L,'ATL GA Inventory'!EI$3)</f>
        <v>0</v>
      </c>
      <c r="EJ126" s="45">
        <f>SUMIFS('ATL RAW'!$J:$J,'ATL RAW'!$I:$I,'ATL GA Inventory'!$B126,'ATL RAW'!$L:$L,'ATL GA Inventory'!EJ$3)+SUMIFS('ATL CR'!$J:$J,'ATL CR'!$I:$I,'ATL GA Inventory'!$B126,'ATL CR'!$L:$L,'ATL GA Inventory'!EJ$3)</f>
        <v>0</v>
      </c>
      <c r="EK126" s="45">
        <f>SUMIFS('ATL RAW'!$J:$J,'ATL RAW'!$I:$I,'ATL GA Inventory'!$B126,'ATL RAW'!$L:$L,'ATL GA Inventory'!EK$3)+SUMIFS('ATL CR'!$J:$J,'ATL CR'!$I:$I,'ATL GA Inventory'!$B126,'ATL CR'!$L:$L,'ATL GA Inventory'!EK$3)</f>
        <v>0</v>
      </c>
      <c r="EL126" s="45">
        <f>SUMIFS('ATL RAW'!$J:$J,'ATL RAW'!$I:$I,'ATL GA Inventory'!$B126,'ATL RAW'!$L:$L,'ATL GA Inventory'!EL$3)+SUMIFS('ATL CR'!$J:$J,'ATL CR'!$I:$I,'ATL GA Inventory'!$B126,'ATL CR'!$L:$L,'ATL GA Inventory'!EL$3)</f>
        <v>0</v>
      </c>
      <c r="EM126" s="45">
        <f>SUMIFS('ATL RAW'!$J:$J,'ATL RAW'!$I:$I,'ATL GA Inventory'!$B126,'ATL RAW'!$L:$L,'ATL GA Inventory'!EM$3)+SUMIFS('ATL CR'!$J:$J,'ATL CR'!$I:$I,'ATL GA Inventory'!$B126,'ATL CR'!$L:$L,'ATL GA Inventory'!EM$3)</f>
        <v>0</v>
      </c>
      <c r="EN126" s="45">
        <f>SUMIFS('ATL RAW'!$J:$J,'ATL RAW'!$I:$I,'ATL GA Inventory'!$B126,'ATL RAW'!$L:$L,'ATL GA Inventory'!EN$3)+SUMIFS('ATL CR'!$J:$J,'ATL CR'!$I:$I,'ATL GA Inventory'!$B126,'ATL CR'!$L:$L,'ATL GA Inventory'!EN$3)</f>
        <v>0</v>
      </c>
      <c r="EO126" s="45">
        <f>SUMIFS('ATL RAW'!$J:$J,'ATL RAW'!$I:$I,'ATL GA Inventory'!$B126,'ATL RAW'!$L:$L,'ATL GA Inventory'!EO$3)+SUMIFS('ATL CR'!$J:$J,'ATL CR'!$I:$I,'ATL GA Inventory'!$B126,'ATL CR'!$L:$L,'ATL GA Inventory'!EO$3)</f>
        <v>0</v>
      </c>
      <c r="EP126" s="45">
        <f>SUMIFS('ATL RAW'!$J:$J,'ATL RAW'!$I:$I,'ATL GA Inventory'!$B126,'ATL RAW'!$L:$L,'ATL GA Inventory'!EP$3)+SUMIFS('ATL CR'!$J:$J,'ATL CR'!$I:$I,'ATL GA Inventory'!$B126,'ATL CR'!$L:$L,'ATL GA Inventory'!EP$3)</f>
        <v>0</v>
      </c>
      <c r="EQ126" s="45">
        <f>SUMIFS('ATL RAW'!$J:$J,'ATL RAW'!$I:$I,'ATL GA Inventory'!$B126,'ATL RAW'!$L:$L,'ATL GA Inventory'!EQ$3)+SUMIFS('ATL CR'!$J:$J,'ATL CR'!$I:$I,'ATL GA Inventory'!$B126,'ATL CR'!$L:$L,'ATL GA Inventory'!EQ$3)</f>
        <v>0</v>
      </c>
      <c r="ER126" s="45">
        <f>SUMIFS('ATL RAW'!$J:$J,'ATL RAW'!$I:$I,'ATL GA Inventory'!$B126,'ATL RAW'!$L:$L,'ATL GA Inventory'!ER$3)+SUMIFS('ATL CR'!$J:$J,'ATL CR'!$I:$I,'ATL GA Inventory'!$B126,'ATL CR'!$L:$L,'ATL GA Inventory'!ER$3)</f>
        <v>0</v>
      </c>
      <c r="ES126" s="45">
        <f>SUMIFS('ATL RAW'!$J:$J,'ATL RAW'!$I:$I,'ATL GA Inventory'!$B126,'ATL RAW'!$L:$L,'ATL GA Inventory'!ES$3)+SUMIFS('ATL CR'!$J:$J,'ATL CR'!$I:$I,'ATL GA Inventory'!$B126,'ATL CR'!$L:$L,'ATL GA Inventory'!ES$3)</f>
        <v>0</v>
      </c>
      <c r="ET126" s="45">
        <f>SUMIFS('ATL RAW'!$J:$J,'ATL RAW'!$I:$I,'ATL GA Inventory'!$B126,'ATL RAW'!$L:$L,'ATL GA Inventory'!ET$3)+SUMIFS('ATL CR'!$J:$J,'ATL CR'!$I:$I,'ATL GA Inventory'!$B126,'ATL CR'!$L:$L,'ATL GA Inventory'!ET$3)</f>
        <v>0</v>
      </c>
      <c r="EU126" s="45">
        <f>SUMIFS('ATL RAW'!$J:$J,'ATL RAW'!$I:$I,'ATL GA Inventory'!$B126,'ATL RAW'!$L:$L,'ATL GA Inventory'!EU$3)+SUMIFS('ATL CR'!$J:$J,'ATL CR'!$I:$I,'ATL GA Inventory'!$B126,'ATL CR'!$L:$L,'ATL GA Inventory'!EU$3)</f>
        <v>0</v>
      </c>
      <c r="EV126" s="45">
        <f>SUMIFS('ATL RAW'!$J:$J,'ATL RAW'!$I:$I,'ATL GA Inventory'!$B126,'ATL RAW'!$L:$L,'ATL GA Inventory'!EV$3)+SUMIFS('ATL CR'!$J:$J,'ATL CR'!$I:$I,'ATL GA Inventory'!$B126,'ATL CR'!$L:$L,'ATL GA Inventory'!EV$3)</f>
        <v>0</v>
      </c>
      <c r="EW126" s="45">
        <f>SUMIFS('ATL RAW'!$J:$J,'ATL RAW'!$I:$I,'ATL GA Inventory'!$B126,'ATL RAW'!$L:$L,'ATL GA Inventory'!EW$3)+SUMIFS('ATL CR'!$J:$J,'ATL CR'!$I:$I,'ATL GA Inventory'!$B126,'ATL CR'!$L:$L,'ATL GA Inventory'!EW$3)</f>
        <v>0</v>
      </c>
      <c r="EX126" s="45">
        <f>SUMIFS('ATL RAW'!$J:$J,'ATL RAW'!$I:$I,'ATL GA Inventory'!$B126,'ATL RAW'!$L:$L,'ATL GA Inventory'!EX$3)+SUMIFS('ATL CR'!$J:$J,'ATL CR'!$I:$I,'ATL GA Inventory'!$B126,'ATL CR'!$L:$L,'ATL GA Inventory'!EX$3)</f>
        <v>0</v>
      </c>
      <c r="EY126" s="45">
        <f>SUMIFS('ATL RAW'!$J:$J,'ATL RAW'!$I:$I,'ATL GA Inventory'!$B126,'ATL RAW'!$L:$L,'ATL GA Inventory'!EY$3)+SUMIFS('ATL CR'!$J:$J,'ATL CR'!$I:$I,'ATL GA Inventory'!$B126,'ATL CR'!$L:$L,'ATL GA Inventory'!EY$3)</f>
        <v>0</v>
      </c>
      <c r="EZ126" s="45">
        <f>SUMIFS('ATL RAW'!$J:$J,'ATL RAW'!$I:$I,'ATL GA Inventory'!$B126,'ATL RAW'!$L:$L,'ATL GA Inventory'!EZ$3)+SUMIFS('ATL CR'!$J:$J,'ATL CR'!$I:$I,'ATL GA Inventory'!$B126,'ATL CR'!$L:$L,'ATL GA Inventory'!EZ$3)</f>
        <v>0</v>
      </c>
      <c r="FA126" s="45">
        <f>SUMIFS('ATL RAW'!$J:$J,'ATL RAW'!$I:$I,'ATL GA Inventory'!$B126,'ATL RAW'!$L:$L,'ATL GA Inventory'!FA$3)+SUMIFS('ATL CR'!$J:$J,'ATL CR'!$I:$I,'ATL GA Inventory'!$B126,'ATL CR'!$L:$L,'ATL GA Inventory'!FA$3)</f>
        <v>0</v>
      </c>
      <c r="FB126" s="45">
        <f>SUMIFS('ATL RAW'!$J:$J,'ATL RAW'!$I:$I,'ATL GA Inventory'!$B126,'ATL RAW'!$L:$L,'ATL GA Inventory'!FB$3)+SUMIFS('ATL CR'!$J:$J,'ATL CR'!$I:$I,'ATL GA Inventory'!$B126,'ATL CR'!$L:$L,'ATL GA Inventory'!FB$3)</f>
        <v>0</v>
      </c>
      <c r="FC126" s="45">
        <f>SUMIFS('ATL RAW'!$J:$J,'ATL RAW'!$I:$I,'ATL GA Inventory'!$B126,'ATL RAW'!$L:$L,'ATL GA Inventory'!FC$3)+SUMIFS('ATL CR'!$J:$J,'ATL CR'!$I:$I,'ATL GA Inventory'!$B126,'ATL CR'!$L:$L,'ATL GA Inventory'!FC$3)</f>
        <v>0</v>
      </c>
      <c r="FD126" s="45">
        <f>SUMIFS('ATL RAW'!$J:$J,'ATL RAW'!$I:$I,'ATL GA Inventory'!$B126,'ATL RAW'!$L:$L,'ATL GA Inventory'!FD$3)+SUMIFS('ATL CR'!$J:$J,'ATL CR'!$I:$I,'ATL GA Inventory'!$B126,'ATL CR'!$L:$L,'ATL GA Inventory'!FD$3)</f>
        <v>0</v>
      </c>
      <c r="FE126" s="45">
        <f>SUMIFS('ATL RAW'!$J:$J,'ATL RAW'!$I:$I,'ATL GA Inventory'!$B126,'ATL RAW'!$L:$L,'ATL GA Inventory'!FE$3)+SUMIFS('ATL CR'!$J:$J,'ATL CR'!$I:$I,'ATL GA Inventory'!$B126,'ATL CR'!$L:$L,'ATL GA Inventory'!FE$3)</f>
        <v>0</v>
      </c>
      <c r="FF126" s="45">
        <f>SUMIFS('ATL RAW'!$J:$J,'ATL RAW'!$I:$I,'ATL GA Inventory'!$B126,'ATL RAW'!$L:$L,'ATL GA Inventory'!FF$3)+SUMIFS('ATL CR'!$J:$J,'ATL CR'!$I:$I,'ATL GA Inventory'!$B126,'ATL CR'!$L:$L,'ATL GA Inventory'!FF$3)</f>
        <v>0</v>
      </c>
      <c r="FG126" s="45">
        <f>SUMIFS('ATL RAW'!$J:$J,'ATL RAW'!$I:$I,'ATL GA Inventory'!$B126,'ATL RAW'!$L:$L,'ATL GA Inventory'!FG$3)+SUMIFS('ATL CR'!$J:$J,'ATL CR'!$I:$I,'ATL GA Inventory'!$B126,'ATL CR'!$L:$L,'ATL GA Inventory'!FG$3)</f>
        <v>0</v>
      </c>
      <c r="FH126" s="45">
        <f>SUMIFS('ATL RAW'!$J:$J,'ATL RAW'!$I:$I,'ATL GA Inventory'!$B126,'ATL RAW'!$L:$L,'ATL GA Inventory'!FH$3)+SUMIFS('ATL CR'!$J:$J,'ATL CR'!$I:$I,'ATL GA Inventory'!$B126,'ATL CR'!$L:$L,'ATL GA Inventory'!FH$3)</f>
        <v>0</v>
      </c>
      <c r="FI126" s="45">
        <f>SUMIFS('ATL RAW'!$J:$J,'ATL RAW'!$I:$I,'ATL GA Inventory'!$B126,'ATL RAW'!$L:$L,'ATL GA Inventory'!FI$3)+SUMIFS('ATL CR'!$J:$J,'ATL CR'!$I:$I,'ATL GA Inventory'!$B126,'ATL CR'!$L:$L,'ATL GA Inventory'!FI$3)</f>
        <v>0</v>
      </c>
      <c r="FJ126" s="45">
        <f>SUMIFS('ATL RAW'!$J:$J,'ATL RAW'!$I:$I,'ATL GA Inventory'!$B126,'ATL RAW'!$L:$L,'ATL GA Inventory'!FJ$3)+SUMIFS('ATL CR'!$J:$J,'ATL CR'!$I:$I,'ATL GA Inventory'!$B126,'ATL CR'!$L:$L,'ATL GA Inventory'!FJ$3)</f>
        <v>0</v>
      </c>
      <c r="FK126" s="45">
        <f>SUMIFS('ATL RAW'!$J:$J,'ATL RAW'!$I:$I,'ATL GA Inventory'!$B126,'ATL RAW'!$L:$L,'ATL GA Inventory'!FK$3)+SUMIFS('ATL CR'!$J:$J,'ATL CR'!$I:$I,'ATL GA Inventory'!$B126,'ATL CR'!$L:$L,'ATL GA Inventory'!FK$3)</f>
        <v>0</v>
      </c>
      <c r="FL126" s="45">
        <f>SUMIFS('ATL RAW'!$J:$J,'ATL RAW'!$I:$I,'ATL GA Inventory'!$B126,'ATL RAW'!$L:$L,'ATL GA Inventory'!FL$3)+SUMIFS('ATL CR'!$J:$J,'ATL CR'!$I:$I,'ATL GA Inventory'!$B126,'ATL CR'!$L:$L,'ATL GA Inventory'!FL$3)</f>
        <v>0</v>
      </c>
      <c r="FM126" s="45">
        <f>SUMIFS('ATL RAW'!$J:$J,'ATL RAW'!$I:$I,'ATL GA Inventory'!$B126,'ATL RAW'!$L:$L,'ATL GA Inventory'!FM$3)+SUMIFS('ATL CR'!$J:$J,'ATL CR'!$I:$I,'ATL GA Inventory'!$B126,'ATL CR'!$L:$L,'ATL GA Inventory'!FM$3)</f>
        <v>0</v>
      </c>
      <c r="FN126" s="45">
        <f>SUMIFS('ATL RAW'!$J:$J,'ATL RAW'!$I:$I,'ATL GA Inventory'!$B126,'ATL RAW'!$L:$L,'ATL GA Inventory'!FN$3)+SUMIFS('ATL CR'!$J:$J,'ATL CR'!$I:$I,'ATL GA Inventory'!$B126,'ATL CR'!$L:$L,'ATL GA Inventory'!FN$3)</f>
        <v>0</v>
      </c>
      <c r="FO126" s="45">
        <f>SUMIFS('ATL RAW'!$J:$J,'ATL RAW'!$I:$I,'ATL GA Inventory'!$B126,'ATL RAW'!$L:$L,'ATL GA Inventory'!FO$3)+SUMIFS('ATL CR'!$J:$J,'ATL CR'!$I:$I,'ATL GA Inventory'!$B126,'ATL CR'!$L:$L,'ATL GA Inventory'!FO$3)</f>
        <v>0</v>
      </c>
      <c r="FP126" s="45">
        <f>SUMIFS('ATL RAW'!$J:$J,'ATL RAW'!$I:$I,'ATL GA Inventory'!$B126,'ATL RAW'!$L:$L,'ATL GA Inventory'!FP$3)+SUMIFS('ATL CR'!$J:$J,'ATL CR'!$I:$I,'ATL GA Inventory'!$B126,'ATL CR'!$L:$L,'ATL GA Inventory'!FP$3)</f>
        <v>0</v>
      </c>
      <c r="FQ126" s="45">
        <f>SUMIFS('ATL RAW'!$J:$J,'ATL RAW'!$I:$I,'ATL GA Inventory'!$B126,'ATL RAW'!$L:$L,'ATL GA Inventory'!FQ$3)+SUMIFS('ATL CR'!$J:$J,'ATL CR'!$I:$I,'ATL GA Inventory'!$B126,'ATL CR'!$L:$L,'ATL GA Inventory'!FQ$3)</f>
        <v>0</v>
      </c>
      <c r="FR126" s="45">
        <f>SUMIFS('ATL RAW'!$J:$J,'ATL RAW'!$I:$I,'ATL GA Inventory'!$B126,'ATL RAW'!$L:$L,'ATL GA Inventory'!FR$3)+SUMIFS('ATL CR'!$J:$J,'ATL CR'!$I:$I,'ATL GA Inventory'!$B126,'ATL CR'!$L:$L,'ATL GA Inventory'!FR$3)</f>
        <v>0</v>
      </c>
      <c r="FS126" s="45">
        <f>SUMIFS('ATL RAW'!$J:$J,'ATL RAW'!$I:$I,'ATL GA Inventory'!$B126,'ATL RAW'!$L:$L,'ATL GA Inventory'!FS$3)+SUMIFS('ATL CR'!$J:$J,'ATL CR'!$I:$I,'ATL GA Inventory'!$B126,'ATL CR'!$L:$L,'ATL GA Inventory'!FS$3)</f>
        <v>0</v>
      </c>
      <c r="FT126" s="45">
        <f>SUMIFS('ATL RAW'!$J:$J,'ATL RAW'!$I:$I,'ATL GA Inventory'!$B126,'ATL RAW'!$L:$L,'ATL GA Inventory'!FT$3)+SUMIFS('ATL CR'!$J:$J,'ATL CR'!$I:$I,'ATL GA Inventory'!$B126,'ATL CR'!$L:$L,'ATL GA Inventory'!FT$3)</f>
        <v>0</v>
      </c>
      <c r="FU126" s="45">
        <f>SUMIFS('ATL RAW'!$J:$J,'ATL RAW'!$I:$I,'ATL GA Inventory'!$B126,'ATL RAW'!$L:$L,'ATL GA Inventory'!FU$3)+SUMIFS('ATL CR'!$J:$J,'ATL CR'!$I:$I,'ATL GA Inventory'!$B126,'ATL CR'!$L:$L,'ATL GA Inventory'!FU$3)</f>
        <v>0</v>
      </c>
      <c r="FV126" s="45">
        <f>SUMIFS('ATL RAW'!$J:$J,'ATL RAW'!$I:$I,'ATL GA Inventory'!$B126,'ATL RAW'!$L:$L,'ATL GA Inventory'!FV$3)+SUMIFS('ATL CR'!$J:$J,'ATL CR'!$I:$I,'ATL GA Inventory'!$B126,'ATL CR'!$L:$L,'ATL GA Inventory'!FV$3)</f>
        <v>0</v>
      </c>
      <c r="FW126" s="45">
        <f>SUMIFS('ATL RAW'!$J:$J,'ATL RAW'!$I:$I,'ATL GA Inventory'!$B126,'ATL RAW'!$L:$L,'ATL GA Inventory'!FW$3)+SUMIFS('ATL CR'!$J:$J,'ATL CR'!$I:$I,'ATL GA Inventory'!$B126,'ATL CR'!$L:$L,'ATL GA Inventory'!FW$3)</f>
        <v>0</v>
      </c>
      <c r="FX126" s="45">
        <f>SUMIFS('ATL RAW'!$J:$J,'ATL RAW'!$I:$I,'ATL GA Inventory'!$B126,'ATL RAW'!$L:$L,'ATL GA Inventory'!FX$3)+SUMIFS('ATL CR'!$J:$J,'ATL CR'!$I:$I,'ATL GA Inventory'!$B126,'ATL CR'!$L:$L,'ATL GA Inventory'!FX$3)</f>
        <v>0</v>
      </c>
      <c r="FY126" s="45">
        <f>SUMIFS('ATL RAW'!$J:$J,'ATL RAW'!$I:$I,'ATL GA Inventory'!$B126,'ATL RAW'!$L:$L,'ATL GA Inventory'!FY$3)+SUMIFS('ATL CR'!$J:$J,'ATL CR'!$I:$I,'ATL GA Inventory'!$B126,'ATL CR'!$L:$L,'ATL GA Inventory'!FY$3)</f>
        <v>0</v>
      </c>
      <c r="FZ126" s="45">
        <f>SUMIFS('ATL RAW'!$J:$J,'ATL RAW'!$I:$I,'ATL GA Inventory'!$B126,'ATL RAW'!$L:$L,'ATL GA Inventory'!FZ$3)+SUMIFS('ATL CR'!$J:$J,'ATL CR'!$I:$I,'ATL GA Inventory'!$B126,'ATL CR'!$L:$L,'ATL GA Inventory'!FZ$3)</f>
        <v>0</v>
      </c>
      <c r="GA126" s="45">
        <f>SUMIFS('ATL RAW'!$J:$J,'ATL RAW'!$I:$I,'ATL GA Inventory'!$B126,'ATL RAW'!$L:$L,'ATL GA Inventory'!GA$3)+SUMIFS('ATL CR'!$J:$J,'ATL CR'!$I:$I,'ATL GA Inventory'!$B126,'ATL CR'!$L:$L,'ATL GA Inventory'!GA$3)</f>
        <v>0</v>
      </c>
      <c r="GB126" s="45">
        <f>SUMIFS('ATL RAW'!$J:$J,'ATL RAW'!$I:$I,'ATL GA Inventory'!$B126,'ATL RAW'!$L:$L,'ATL GA Inventory'!GB$3)+SUMIFS('ATL CR'!$J:$J,'ATL CR'!$I:$I,'ATL GA Inventory'!$B126,'ATL CR'!$L:$L,'ATL GA Inventory'!GB$3)</f>
        <v>0</v>
      </c>
      <c r="GC126" s="45">
        <f>SUMIFS('ATL RAW'!$J:$J,'ATL RAW'!$I:$I,'ATL GA Inventory'!$B126,'ATL RAW'!$L:$L,'ATL GA Inventory'!GC$3)+SUMIFS('ATL CR'!$J:$J,'ATL CR'!$I:$I,'ATL GA Inventory'!$B126,'ATL CR'!$L:$L,'ATL GA Inventory'!GC$3)</f>
        <v>0</v>
      </c>
      <c r="GD126" s="45">
        <f>SUMIFS('ATL RAW'!$J:$J,'ATL RAW'!$I:$I,'ATL GA Inventory'!$B126,'ATL RAW'!$L:$L,'ATL GA Inventory'!GD$3)+SUMIFS('ATL CR'!$J:$J,'ATL CR'!$I:$I,'ATL GA Inventory'!$B126,'ATL CR'!$L:$L,'ATL GA Inventory'!GD$3)</f>
        <v>0</v>
      </c>
      <c r="GE126" s="45">
        <f>SUMIFS('ATL RAW'!$J:$J,'ATL RAW'!$I:$I,'ATL GA Inventory'!$B126,'ATL RAW'!$L:$L,'ATL GA Inventory'!GE$3)+SUMIFS('ATL CR'!$J:$J,'ATL CR'!$I:$I,'ATL GA Inventory'!$B126,'ATL CR'!$L:$L,'ATL GA Inventory'!GE$3)</f>
        <v>0</v>
      </c>
      <c r="GF126" s="45">
        <f>SUMIFS('ATL RAW'!$J:$J,'ATL RAW'!$I:$I,'ATL GA Inventory'!$B126,'ATL RAW'!$L:$L,'ATL GA Inventory'!GF$3)+SUMIFS('ATL CR'!$J:$J,'ATL CR'!$I:$I,'ATL GA Inventory'!$B126,'ATL CR'!$L:$L,'ATL GA Inventory'!GF$3)</f>
        <v>0</v>
      </c>
      <c r="GG126" s="45">
        <f>SUMIFS('ATL RAW'!$J:$J,'ATL RAW'!$I:$I,'ATL GA Inventory'!$B126,'ATL RAW'!$L:$L,'ATL GA Inventory'!GG$3)+SUMIFS('ATL CR'!$J:$J,'ATL CR'!$I:$I,'ATL GA Inventory'!$B126,'ATL CR'!$L:$L,'ATL GA Inventory'!GG$3)</f>
        <v>0</v>
      </c>
      <c r="GH126" s="45">
        <f>SUMIFS('ATL RAW'!$J:$J,'ATL RAW'!$I:$I,'ATL GA Inventory'!$B126,'ATL RAW'!$L:$L,'ATL GA Inventory'!GH$3)+SUMIFS('ATL CR'!$J:$J,'ATL CR'!$I:$I,'ATL GA Inventory'!$B126,'ATL CR'!$L:$L,'ATL GA Inventory'!GH$3)</f>
        <v>0</v>
      </c>
      <c r="GI126" s="45">
        <f>SUMIFS('ATL RAW'!$J:$J,'ATL RAW'!$I:$I,'ATL GA Inventory'!$B126,'ATL RAW'!$L:$L,'ATL GA Inventory'!GI$3)+SUMIFS('ATL CR'!$J:$J,'ATL CR'!$I:$I,'ATL GA Inventory'!$B126,'ATL CR'!$L:$L,'ATL GA Inventory'!GI$3)</f>
        <v>0</v>
      </c>
      <c r="GJ126" s="45">
        <f>SUMIFS('ATL RAW'!$J:$J,'ATL RAW'!$I:$I,'ATL GA Inventory'!$B126,'ATL RAW'!$L:$L,'ATL GA Inventory'!GJ$3)+SUMIFS('ATL CR'!$J:$J,'ATL CR'!$I:$I,'ATL GA Inventory'!$B126,'ATL CR'!$L:$L,'ATL GA Inventory'!GJ$3)</f>
        <v>0</v>
      </c>
      <c r="GK126" s="45">
        <f>SUMIFS('ATL RAW'!$J:$J,'ATL RAW'!$I:$I,'ATL GA Inventory'!$B126,'ATL RAW'!$L:$L,'ATL GA Inventory'!GK$3)+SUMIFS('ATL CR'!$J:$J,'ATL CR'!$I:$I,'ATL GA Inventory'!$B126,'ATL CR'!$L:$L,'ATL GA Inventory'!GK$3)</f>
        <v>0</v>
      </c>
      <c r="GL126" s="45">
        <f>SUMIFS('ATL RAW'!$J:$J,'ATL RAW'!$I:$I,'ATL GA Inventory'!$B126,'ATL RAW'!$L:$L,'ATL GA Inventory'!GL$3)+SUMIFS('ATL CR'!$J:$J,'ATL CR'!$I:$I,'ATL GA Inventory'!$B126,'ATL CR'!$L:$L,'ATL GA Inventory'!GL$3)</f>
        <v>0</v>
      </c>
      <c r="GM126" s="45">
        <f>SUMIFS('ATL RAW'!$J:$J,'ATL RAW'!$I:$I,'ATL GA Inventory'!$B126,'ATL RAW'!$L:$L,'ATL GA Inventory'!GM$3)+SUMIFS('ATL CR'!$J:$J,'ATL CR'!$I:$I,'ATL GA Inventory'!$B126,'ATL CR'!$L:$L,'ATL GA Inventory'!GM$3)</f>
        <v>0</v>
      </c>
      <c r="GN126" s="45">
        <f>SUMIFS('ATL RAW'!$J:$J,'ATL RAW'!$I:$I,'ATL GA Inventory'!$B126,'ATL RAW'!$L:$L,'ATL GA Inventory'!GN$3)+SUMIFS('ATL CR'!$J:$J,'ATL CR'!$I:$I,'ATL GA Inventory'!$B126,'ATL CR'!$L:$L,'ATL GA Inventory'!GN$3)</f>
        <v>0</v>
      </c>
      <c r="GO126" s="45">
        <f>SUMIFS('ATL RAW'!$J:$J,'ATL RAW'!$I:$I,'ATL GA Inventory'!$B126,'ATL RAW'!$L:$L,'ATL GA Inventory'!GO$3)+SUMIFS('ATL CR'!$J:$J,'ATL CR'!$I:$I,'ATL GA Inventory'!$B126,'ATL CR'!$L:$L,'ATL GA Inventory'!GO$3)</f>
        <v>0</v>
      </c>
      <c r="GP126" s="45">
        <f>SUMIFS('ATL RAW'!$J:$J,'ATL RAW'!$I:$I,'ATL GA Inventory'!$B126,'ATL RAW'!$L:$L,'ATL GA Inventory'!GP$3)+SUMIFS('ATL CR'!$J:$J,'ATL CR'!$I:$I,'ATL GA Inventory'!$B126,'ATL CR'!$L:$L,'ATL GA Inventory'!GP$3)</f>
        <v>0</v>
      </c>
      <c r="GQ126" s="45">
        <f>SUMIFS('ATL RAW'!$J:$J,'ATL RAW'!$I:$I,'ATL GA Inventory'!$B126,'ATL RAW'!$L:$L,'ATL GA Inventory'!GQ$3)+SUMIFS('ATL CR'!$J:$J,'ATL CR'!$I:$I,'ATL GA Inventory'!$B126,'ATL CR'!$L:$L,'ATL GA Inventory'!GQ$3)</f>
        <v>0</v>
      </c>
      <c r="GR126" s="45">
        <f>SUMIFS('ATL RAW'!$J:$J,'ATL RAW'!$I:$I,'ATL GA Inventory'!$B126,'ATL RAW'!$L:$L,'ATL GA Inventory'!GR$3)+SUMIFS('ATL CR'!$J:$J,'ATL CR'!$I:$I,'ATL GA Inventory'!$B126,'ATL CR'!$L:$L,'ATL GA Inventory'!GR$3)</f>
        <v>0</v>
      </c>
      <c r="GS126" s="45">
        <f>SUMIFS('ATL RAW'!$J:$J,'ATL RAW'!$I:$I,'ATL GA Inventory'!$B126,'ATL RAW'!$L:$L,'ATL GA Inventory'!GS$3)+SUMIFS('ATL CR'!$J:$J,'ATL CR'!$I:$I,'ATL GA Inventory'!$B126,'ATL CR'!$L:$L,'ATL GA Inventory'!GS$3)</f>
        <v>0</v>
      </c>
      <c r="GT126" s="45">
        <f>SUMIFS('ATL RAW'!$J:$J,'ATL RAW'!$I:$I,'ATL GA Inventory'!$B126,'ATL RAW'!$L:$L,'ATL GA Inventory'!GT$3)+SUMIFS('ATL CR'!$J:$J,'ATL CR'!$I:$I,'ATL GA Inventory'!$B126,'ATL CR'!$L:$L,'ATL GA Inventory'!GT$3)</f>
        <v>0</v>
      </c>
      <c r="GU126" s="45">
        <f>SUMIFS('ATL RAW'!$J:$J,'ATL RAW'!$I:$I,'ATL GA Inventory'!$B126,'ATL RAW'!$L:$L,'ATL GA Inventory'!GU$3)+SUMIFS('ATL CR'!$J:$J,'ATL CR'!$I:$I,'ATL GA Inventory'!$B126,'ATL CR'!$L:$L,'ATL GA Inventory'!GU$3)</f>
        <v>0</v>
      </c>
      <c r="GV126" s="45">
        <f>SUMIFS('ATL RAW'!$J:$J,'ATL RAW'!$I:$I,'ATL GA Inventory'!$B126,'ATL RAW'!$L:$L,'ATL GA Inventory'!GV$3)+SUMIFS('ATL CR'!$J:$J,'ATL CR'!$I:$I,'ATL GA Inventory'!$B126,'ATL CR'!$L:$L,'ATL GA Inventory'!GV$3)</f>
        <v>0</v>
      </c>
      <c r="GW126" s="45">
        <f>SUMIFS('ATL RAW'!$J:$J,'ATL RAW'!$I:$I,'ATL GA Inventory'!$B126,'ATL RAW'!$L:$L,'ATL GA Inventory'!GW$3)+SUMIFS('ATL CR'!$J:$J,'ATL CR'!$I:$I,'ATL GA Inventory'!$B126,'ATL CR'!$L:$L,'ATL GA Inventory'!GW$3)</f>
        <v>0</v>
      </c>
      <c r="GX126" s="45">
        <f>SUMIFS('ATL RAW'!$J:$J,'ATL RAW'!$I:$I,'ATL GA Inventory'!$B126,'ATL RAW'!$L:$L,'ATL GA Inventory'!GX$3)+SUMIFS('ATL CR'!$J:$J,'ATL CR'!$I:$I,'ATL GA Inventory'!$B126,'ATL CR'!$L:$L,'ATL GA Inventory'!GX$3)</f>
        <v>0</v>
      </c>
      <c r="GY126" s="45">
        <f>SUMIFS('ATL RAW'!$J:$J,'ATL RAW'!$I:$I,'ATL GA Inventory'!$B126,'ATL RAW'!$L:$L,'ATL GA Inventory'!GY$3)+SUMIFS('ATL CR'!$J:$J,'ATL CR'!$I:$I,'ATL GA Inventory'!$B126,'ATL CR'!$L:$L,'ATL GA Inventory'!GY$3)</f>
        <v>0</v>
      </c>
    </row>
    <row r="127" spans="1:207">
      <c r="A127" s="43" t="s">
        <v>8123</v>
      </c>
      <c r="B127" s="43">
        <f t="shared" si="14"/>
        <v>46222126</v>
      </c>
      <c r="C127" s="43" t="str">
        <f t="shared" si="14"/>
        <v>Q.PEAK DUO BLK G6P+/HL</v>
      </c>
      <c r="D127" s="44" t="str">
        <f t="shared" si="14"/>
        <v>330</v>
      </c>
      <c r="E127" s="45">
        <f>SUMIFS('ATL RAW'!$J:$J,'ATL RAW'!$I:$I,'ATL GA Inventory'!$B127,'ATL RAW'!$L:$L,'ATL GA Inventory'!E$3)+SUMIFS('ATL CR'!$J:$J,'ATL CR'!$I:$I,'ATL GA Inventory'!$B127,'ATL CR'!$L:$L,'ATL GA Inventory'!E$3)</f>
        <v>0</v>
      </c>
      <c r="F127" s="45">
        <f>SUMIFS('ATL RAW'!$J:$J,'ATL RAW'!$I:$I,'ATL GA Inventory'!$B127,'ATL RAW'!$L:$L,'ATL GA Inventory'!F$3)+SUMIFS('ATL CR'!$J:$J,'ATL CR'!$I:$I,'ATL GA Inventory'!$B127,'ATL CR'!$L:$L,'ATL GA Inventory'!F$3)</f>
        <v>0</v>
      </c>
      <c r="G127" s="45">
        <f>SUMIFS('ATL RAW'!$J:$J,'ATL RAW'!$I:$I,'ATL GA Inventory'!$B127,'ATL RAW'!$L:$L,'ATL GA Inventory'!G$3)+SUMIFS('ATL CR'!$J:$J,'ATL CR'!$I:$I,'ATL GA Inventory'!$B127,'ATL CR'!$L:$L,'ATL GA Inventory'!G$3)</f>
        <v>0</v>
      </c>
      <c r="H127" s="45">
        <f>SUMIFS('ATL RAW'!$J:$J,'ATL RAW'!$I:$I,'ATL GA Inventory'!$B127,'ATL RAW'!$L:$L,'ATL GA Inventory'!H$3)+SUMIFS('ATL CR'!$J:$J,'ATL CR'!$I:$I,'ATL GA Inventory'!$B127,'ATL CR'!$L:$L,'ATL GA Inventory'!H$3)</f>
        <v>0</v>
      </c>
      <c r="I127" s="45">
        <f>SUMIFS('ATL RAW'!$J:$J,'ATL RAW'!$I:$I,'ATL GA Inventory'!$B127,'ATL RAW'!$L:$L,'ATL GA Inventory'!I$3)+SUMIFS('ATL CR'!$J:$J,'ATL CR'!$I:$I,'ATL GA Inventory'!$B127,'ATL CR'!$L:$L,'ATL GA Inventory'!I$3)</f>
        <v>0</v>
      </c>
      <c r="J127" s="45">
        <f>SUMIFS('ATL RAW'!$J:$J,'ATL RAW'!$I:$I,'ATL GA Inventory'!$B127,'ATL RAW'!$L:$L,'ATL GA Inventory'!J$3)+SUMIFS('ATL CR'!$J:$J,'ATL CR'!$I:$I,'ATL GA Inventory'!$B127,'ATL CR'!$L:$L,'ATL GA Inventory'!J$3)</f>
        <v>0</v>
      </c>
      <c r="K127" s="45">
        <f>SUMIFS('ATL RAW'!$J:$J,'ATL RAW'!$I:$I,'ATL GA Inventory'!$B127,'ATL RAW'!$L:$L,'ATL GA Inventory'!K$3)+SUMIFS('ATL CR'!$J:$J,'ATL CR'!$I:$I,'ATL GA Inventory'!$B127,'ATL CR'!$L:$L,'ATL GA Inventory'!K$3)</f>
        <v>0</v>
      </c>
      <c r="L127" s="45">
        <f>SUMIFS('ATL RAW'!$J:$J,'ATL RAW'!$I:$I,'ATL GA Inventory'!$B127,'ATL RAW'!$L:$L,'ATL GA Inventory'!L$3)+SUMIFS('ATL CR'!$J:$J,'ATL CR'!$I:$I,'ATL GA Inventory'!$B127,'ATL CR'!$L:$L,'ATL GA Inventory'!L$3)</f>
        <v>0</v>
      </c>
      <c r="M127" s="45">
        <f>SUMIFS('ATL RAW'!$J:$J,'ATL RAW'!$I:$I,'ATL GA Inventory'!$B127,'ATL RAW'!$L:$L,'ATL GA Inventory'!M$3)+SUMIFS('ATL CR'!$J:$J,'ATL CR'!$I:$I,'ATL GA Inventory'!$B127,'ATL CR'!$L:$L,'ATL GA Inventory'!M$3)</f>
        <v>0</v>
      </c>
      <c r="N127" s="45">
        <f>SUMIFS('ATL RAW'!$J:$J,'ATL RAW'!$I:$I,'ATL GA Inventory'!$B127,'ATL RAW'!$L:$L,'ATL GA Inventory'!N$3)+SUMIFS('ATL CR'!$J:$J,'ATL CR'!$I:$I,'ATL GA Inventory'!$B127,'ATL CR'!$L:$L,'ATL GA Inventory'!N$3)</f>
        <v>0</v>
      </c>
      <c r="O127" s="45">
        <f>SUMIFS('ATL RAW'!$J:$J,'ATL RAW'!$I:$I,'ATL GA Inventory'!$B127,'ATL RAW'!$L:$L,'ATL GA Inventory'!O$3)+SUMIFS('ATL CR'!$J:$J,'ATL CR'!$I:$I,'ATL GA Inventory'!$B127,'ATL CR'!$L:$L,'ATL GA Inventory'!O$3)</f>
        <v>0</v>
      </c>
      <c r="P127" s="45">
        <f>SUMIFS('ATL RAW'!$J:$J,'ATL RAW'!$I:$I,'ATL GA Inventory'!$B127,'ATL RAW'!$L:$L,'ATL GA Inventory'!P$3)+SUMIFS('ATL CR'!$J:$J,'ATL CR'!$I:$I,'ATL GA Inventory'!$B127,'ATL CR'!$L:$L,'ATL GA Inventory'!P$3)</f>
        <v>0</v>
      </c>
      <c r="Q127" s="45">
        <f>SUMIFS('ATL RAW'!$J:$J,'ATL RAW'!$I:$I,'ATL GA Inventory'!$B127,'ATL RAW'!$L:$L,'ATL GA Inventory'!Q$3)+SUMIFS('ATL CR'!$J:$J,'ATL CR'!$I:$I,'ATL GA Inventory'!$B127,'ATL CR'!$L:$L,'ATL GA Inventory'!Q$3)</f>
        <v>0</v>
      </c>
      <c r="R127" s="45">
        <f>SUMIFS('ATL RAW'!$J:$J,'ATL RAW'!$I:$I,'ATL GA Inventory'!$B127,'ATL RAW'!$L:$L,'ATL GA Inventory'!R$3)+SUMIFS('ATL CR'!$J:$J,'ATL CR'!$I:$I,'ATL GA Inventory'!$B127,'ATL CR'!$L:$L,'ATL GA Inventory'!R$3)</f>
        <v>0</v>
      </c>
      <c r="S127" s="45">
        <f>SUMIFS('ATL RAW'!$J:$J,'ATL RAW'!$I:$I,'ATL GA Inventory'!$B127,'ATL RAW'!$L:$L,'ATL GA Inventory'!S$3)+SUMIFS('ATL CR'!$J:$J,'ATL CR'!$I:$I,'ATL GA Inventory'!$B127,'ATL CR'!$L:$L,'ATL GA Inventory'!S$3)</f>
        <v>0</v>
      </c>
      <c r="T127" s="45">
        <f>SUMIFS('ATL RAW'!$J:$J,'ATL RAW'!$I:$I,'ATL GA Inventory'!$B127,'ATL RAW'!$L:$L,'ATL GA Inventory'!T$3)+SUMIFS('ATL CR'!$J:$J,'ATL CR'!$I:$I,'ATL GA Inventory'!$B127,'ATL CR'!$L:$L,'ATL GA Inventory'!T$3)</f>
        <v>0</v>
      </c>
      <c r="U127" s="45">
        <f>SUMIFS('ATL RAW'!$J:$J,'ATL RAW'!$I:$I,'ATL GA Inventory'!$B127,'ATL RAW'!$L:$L,'ATL GA Inventory'!U$3)+SUMIFS('ATL CR'!$J:$J,'ATL CR'!$I:$I,'ATL GA Inventory'!$B127,'ATL CR'!$L:$L,'ATL GA Inventory'!U$3)</f>
        <v>0</v>
      </c>
      <c r="V127" s="45">
        <f>SUMIFS('ATL RAW'!$J:$J,'ATL RAW'!$I:$I,'ATL GA Inventory'!$B127,'ATL RAW'!$L:$L,'ATL GA Inventory'!V$3)+SUMIFS('ATL CR'!$J:$J,'ATL CR'!$I:$I,'ATL GA Inventory'!$B127,'ATL CR'!$L:$L,'ATL GA Inventory'!V$3)</f>
        <v>0</v>
      </c>
      <c r="W127" s="45">
        <f>SUMIFS('ATL RAW'!$J:$J,'ATL RAW'!$I:$I,'ATL GA Inventory'!$B127,'ATL RAW'!$L:$L,'ATL GA Inventory'!W$3)+SUMIFS('ATL CR'!$J:$J,'ATL CR'!$I:$I,'ATL GA Inventory'!$B127,'ATL CR'!$L:$L,'ATL GA Inventory'!W$3)</f>
        <v>0</v>
      </c>
      <c r="X127" s="45">
        <f>SUMIFS('ATL RAW'!$J:$J,'ATL RAW'!$I:$I,'ATL GA Inventory'!$B127,'ATL RAW'!$L:$L,'ATL GA Inventory'!X$3)+SUMIFS('ATL CR'!$J:$J,'ATL CR'!$I:$I,'ATL GA Inventory'!$B127,'ATL CR'!$L:$L,'ATL GA Inventory'!X$3)</f>
        <v>0</v>
      </c>
      <c r="Y127" s="45">
        <f>SUMIFS('ATL RAW'!$J:$J,'ATL RAW'!$I:$I,'ATL GA Inventory'!$B127,'ATL RAW'!$L:$L,'ATL GA Inventory'!Y$3)+SUMIFS('ATL CR'!$J:$J,'ATL CR'!$I:$I,'ATL GA Inventory'!$B127,'ATL CR'!$L:$L,'ATL GA Inventory'!Y$3)</f>
        <v>0</v>
      </c>
      <c r="Z127" s="45">
        <f>SUMIFS('ATL RAW'!$J:$J,'ATL RAW'!$I:$I,'ATL GA Inventory'!$B127,'ATL RAW'!$L:$L,'ATL GA Inventory'!Z$3)+SUMIFS('ATL CR'!$J:$J,'ATL CR'!$I:$I,'ATL GA Inventory'!$B127,'ATL CR'!$L:$L,'ATL GA Inventory'!Z$3)</f>
        <v>0</v>
      </c>
      <c r="AA127" s="45">
        <f>SUMIFS('ATL RAW'!$J:$J,'ATL RAW'!$I:$I,'ATL GA Inventory'!$B127,'ATL RAW'!$L:$L,'ATL GA Inventory'!AA$3)+SUMIFS('ATL CR'!$J:$J,'ATL CR'!$I:$I,'ATL GA Inventory'!$B127,'ATL CR'!$L:$L,'ATL GA Inventory'!AA$3)</f>
        <v>0</v>
      </c>
      <c r="AB127" s="45">
        <f>SUMIFS('ATL RAW'!$J:$J,'ATL RAW'!$I:$I,'ATL GA Inventory'!$B127,'ATL RAW'!$L:$L,'ATL GA Inventory'!AB$3)+SUMIFS('ATL CR'!$J:$J,'ATL CR'!$I:$I,'ATL GA Inventory'!$B127,'ATL CR'!$L:$L,'ATL GA Inventory'!AB$3)</f>
        <v>0</v>
      </c>
      <c r="AC127" s="45">
        <f>SUMIFS('ATL RAW'!$J:$J,'ATL RAW'!$I:$I,'ATL GA Inventory'!$B127,'ATL RAW'!$L:$L,'ATL GA Inventory'!AC$3)+SUMIFS('ATL CR'!$J:$J,'ATL CR'!$I:$I,'ATL GA Inventory'!$B127,'ATL CR'!$L:$L,'ATL GA Inventory'!AC$3)</f>
        <v>0</v>
      </c>
      <c r="AD127" s="45">
        <f>SUMIFS('ATL RAW'!$J:$J,'ATL RAW'!$I:$I,'ATL GA Inventory'!$B127,'ATL RAW'!$L:$L,'ATL GA Inventory'!AD$3)+SUMIFS('ATL CR'!$J:$J,'ATL CR'!$I:$I,'ATL GA Inventory'!$B127,'ATL CR'!$L:$L,'ATL GA Inventory'!AD$3)</f>
        <v>0</v>
      </c>
      <c r="AE127" s="45">
        <f>SUMIFS('ATL RAW'!$J:$J,'ATL RAW'!$I:$I,'ATL GA Inventory'!$B127,'ATL RAW'!$L:$L,'ATL GA Inventory'!AE$3)+SUMIFS('ATL CR'!$J:$J,'ATL CR'!$I:$I,'ATL GA Inventory'!$B127,'ATL CR'!$L:$L,'ATL GA Inventory'!AE$3)</f>
        <v>0</v>
      </c>
      <c r="AF127" s="45">
        <f>SUMIFS('ATL RAW'!$J:$J,'ATL RAW'!$I:$I,'ATL GA Inventory'!$B127,'ATL RAW'!$L:$L,'ATL GA Inventory'!AF$3)+SUMIFS('ATL CR'!$J:$J,'ATL CR'!$I:$I,'ATL GA Inventory'!$B127,'ATL CR'!$L:$L,'ATL GA Inventory'!AF$3)</f>
        <v>0</v>
      </c>
      <c r="AG127" s="45">
        <f>SUMIFS('ATL RAW'!$J:$J,'ATL RAW'!$I:$I,'ATL GA Inventory'!$B127,'ATL RAW'!$L:$L,'ATL GA Inventory'!AG$3)+SUMIFS('ATL CR'!$J:$J,'ATL CR'!$I:$I,'ATL GA Inventory'!$B127,'ATL CR'!$L:$L,'ATL GA Inventory'!AG$3)</f>
        <v>0</v>
      </c>
      <c r="AH127" s="45">
        <f>SUMIFS('ATL RAW'!$J:$J,'ATL RAW'!$I:$I,'ATL GA Inventory'!$B127,'ATL RAW'!$L:$L,'ATL GA Inventory'!AH$3)+SUMIFS('ATL CR'!$J:$J,'ATL CR'!$I:$I,'ATL GA Inventory'!$B127,'ATL CR'!$L:$L,'ATL GA Inventory'!AH$3)</f>
        <v>0</v>
      </c>
      <c r="AI127" s="45">
        <f>SUMIFS('ATL RAW'!$J:$J,'ATL RAW'!$I:$I,'ATL GA Inventory'!$B127,'ATL RAW'!$L:$L,'ATL GA Inventory'!AI$3)+SUMIFS('ATL CR'!$J:$J,'ATL CR'!$I:$I,'ATL GA Inventory'!$B127,'ATL CR'!$L:$L,'ATL GA Inventory'!AI$3)</f>
        <v>0</v>
      </c>
      <c r="AJ127" s="45">
        <f>SUMIFS('ATL RAW'!$J:$J,'ATL RAW'!$I:$I,'ATL GA Inventory'!$B127,'ATL RAW'!$L:$L,'ATL GA Inventory'!AJ$3)+SUMIFS('ATL CR'!$J:$J,'ATL CR'!$I:$I,'ATL GA Inventory'!$B127,'ATL CR'!$L:$L,'ATL GA Inventory'!AJ$3)</f>
        <v>0</v>
      </c>
      <c r="AK127" s="45">
        <f>SUMIFS('ATL RAW'!$J:$J,'ATL RAW'!$I:$I,'ATL GA Inventory'!$B127,'ATL RAW'!$L:$L,'ATL GA Inventory'!AK$3)+SUMIFS('ATL CR'!$J:$J,'ATL CR'!$I:$I,'ATL GA Inventory'!$B127,'ATL CR'!$L:$L,'ATL GA Inventory'!AK$3)</f>
        <v>0</v>
      </c>
      <c r="AL127" s="45">
        <f>SUMIFS('ATL RAW'!$J:$J,'ATL RAW'!$I:$I,'ATL GA Inventory'!$B127,'ATL RAW'!$L:$L,'ATL GA Inventory'!AL$3)+SUMIFS('ATL CR'!$J:$J,'ATL CR'!$I:$I,'ATL GA Inventory'!$B127,'ATL CR'!$L:$L,'ATL GA Inventory'!AL$3)</f>
        <v>0</v>
      </c>
      <c r="AM127" s="45">
        <f>SUMIFS('ATL RAW'!$J:$J,'ATL RAW'!$I:$I,'ATL GA Inventory'!$B127,'ATL RAW'!$L:$L,'ATL GA Inventory'!AM$3)+SUMIFS('ATL CR'!$J:$J,'ATL CR'!$I:$I,'ATL GA Inventory'!$B127,'ATL CR'!$L:$L,'ATL GA Inventory'!AM$3)</f>
        <v>0</v>
      </c>
      <c r="AN127" s="45">
        <f>SUMIFS('ATL RAW'!$J:$J,'ATL RAW'!$I:$I,'ATL GA Inventory'!$B127,'ATL RAW'!$L:$L,'ATL GA Inventory'!AN$3)+SUMIFS('ATL CR'!$J:$J,'ATL CR'!$I:$I,'ATL GA Inventory'!$B127,'ATL CR'!$L:$L,'ATL GA Inventory'!AN$3)</f>
        <v>0</v>
      </c>
      <c r="AO127" s="45">
        <f>SUMIFS('ATL RAW'!$J:$J,'ATL RAW'!$I:$I,'ATL GA Inventory'!$B127,'ATL RAW'!$L:$L,'ATL GA Inventory'!AO$3)+SUMIFS('ATL CR'!$J:$J,'ATL CR'!$I:$I,'ATL GA Inventory'!$B127,'ATL CR'!$L:$L,'ATL GA Inventory'!AO$3)</f>
        <v>0</v>
      </c>
      <c r="AP127" s="45">
        <f>SUMIFS('ATL RAW'!$J:$J,'ATL RAW'!$I:$I,'ATL GA Inventory'!$B127,'ATL RAW'!$L:$L,'ATL GA Inventory'!AP$3)+SUMIFS('ATL CR'!$J:$J,'ATL CR'!$I:$I,'ATL GA Inventory'!$B127,'ATL CR'!$L:$L,'ATL GA Inventory'!AP$3)</f>
        <v>0</v>
      </c>
      <c r="AQ127" s="45">
        <f>SUMIFS('ATL RAW'!$J:$J,'ATL RAW'!$I:$I,'ATL GA Inventory'!$B127,'ATL RAW'!$L:$L,'ATL GA Inventory'!AQ$3)+SUMIFS('ATL CR'!$J:$J,'ATL CR'!$I:$I,'ATL GA Inventory'!$B127,'ATL CR'!$L:$L,'ATL GA Inventory'!AQ$3)</f>
        <v>0</v>
      </c>
      <c r="AR127" s="45">
        <f>SUMIFS('ATL RAW'!$J:$J,'ATL RAW'!$I:$I,'ATL GA Inventory'!$B127,'ATL RAW'!$L:$L,'ATL GA Inventory'!AR$3)+SUMIFS('ATL CR'!$J:$J,'ATL CR'!$I:$I,'ATL GA Inventory'!$B127,'ATL CR'!$L:$L,'ATL GA Inventory'!AR$3)</f>
        <v>0</v>
      </c>
      <c r="AS127" s="45">
        <f>SUMIFS('ATL RAW'!$J:$J,'ATL RAW'!$I:$I,'ATL GA Inventory'!$B127,'ATL RAW'!$L:$L,'ATL GA Inventory'!AS$3)+SUMIFS('ATL CR'!$J:$J,'ATL CR'!$I:$I,'ATL GA Inventory'!$B127,'ATL CR'!$L:$L,'ATL GA Inventory'!AS$3)</f>
        <v>0</v>
      </c>
      <c r="AT127" s="45">
        <f>SUMIFS('ATL RAW'!$J:$J,'ATL RAW'!$I:$I,'ATL GA Inventory'!$B127,'ATL RAW'!$L:$L,'ATL GA Inventory'!AT$3)+SUMIFS('ATL CR'!$J:$J,'ATL CR'!$I:$I,'ATL GA Inventory'!$B127,'ATL CR'!$L:$L,'ATL GA Inventory'!AT$3)</f>
        <v>0</v>
      </c>
      <c r="AU127" s="45">
        <f>SUMIFS('ATL RAW'!$J:$J,'ATL RAW'!$I:$I,'ATL GA Inventory'!$B127,'ATL RAW'!$L:$L,'ATL GA Inventory'!AU$3)+SUMIFS('ATL CR'!$J:$J,'ATL CR'!$I:$I,'ATL GA Inventory'!$B127,'ATL CR'!$L:$L,'ATL GA Inventory'!AU$3)</f>
        <v>0</v>
      </c>
      <c r="AV127" s="45">
        <f>SUMIFS('ATL RAW'!$J:$J,'ATL RAW'!$I:$I,'ATL GA Inventory'!$B127,'ATL RAW'!$L:$L,'ATL GA Inventory'!AV$3)+SUMIFS('ATL CR'!$J:$J,'ATL CR'!$I:$I,'ATL GA Inventory'!$B127,'ATL CR'!$L:$L,'ATL GA Inventory'!AV$3)</f>
        <v>0</v>
      </c>
      <c r="AW127" s="45">
        <f>SUMIFS('ATL RAW'!$J:$J,'ATL RAW'!$I:$I,'ATL GA Inventory'!$B127,'ATL RAW'!$L:$L,'ATL GA Inventory'!AW$3)+SUMIFS('ATL CR'!$J:$J,'ATL CR'!$I:$I,'ATL GA Inventory'!$B127,'ATL CR'!$L:$L,'ATL GA Inventory'!AW$3)</f>
        <v>0</v>
      </c>
      <c r="AX127" s="45">
        <f>SUMIFS('ATL RAW'!$J:$J,'ATL RAW'!$I:$I,'ATL GA Inventory'!$B127,'ATL RAW'!$L:$L,'ATL GA Inventory'!AX$3)+SUMIFS('ATL CR'!$J:$J,'ATL CR'!$I:$I,'ATL GA Inventory'!$B127,'ATL CR'!$L:$L,'ATL GA Inventory'!AX$3)</f>
        <v>0</v>
      </c>
      <c r="AY127" s="45">
        <f>SUMIFS('ATL RAW'!$J:$J,'ATL RAW'!$I:$I,'ATL GA Inventory'!$B127,'ATL RAW'!$L:$L,'ATL GA Inventory'!AY$3)+SUMIFS('ATL CR'!$J:$J,'ATL CR'!$I:$I,'ATL GA Inventory'!$B127,'ATL CR'!$L:$L,'ATL GA Inventory'!AY$3)</f>
        <v>0</v>
      </c>
      <c r="AZ127" s="45">
        <f>SUMIFS('ATL RAW'!$J:$J,'ATL RAW'!$I:$I,'ATL GA Inventory'!$B127,'ATL RAW'!$L:$L,'ATL GA Inventory'!AZ$3)+SUMIFS('ATL CR'!$J:$J,'ATL CR'!$I:$I,'ATL GA Inventory'!$B127,'ATL CR'!$L:$L,'ATL GA Inventory'!AZ$3)</f>
        <v>0</v>
      </c>
      <c r="BA127" s="45">
        <f>SUMIFS('ATL RAW'!$J:$J,'ATL RAW'!$I:$I,'ATL GA Inventory'!$B127,'ATL RAW'!$L:$L,'ATL GA Inventory'!BA$3)+SUMIFS('ATL CR'!$J:$J,'ATL CR'!$I:$I,'ATL GA Inventory'!$B127,'ATL CR'!$L:$L,'ATL GA Inventory'!BA$3)</f>
        <v>0</v>
      </c>
      <c r="BB127" s="45">
        <f>SUMIFS('ATL RAW'!$J:$J,'ATL RAW'!$I:$I,'ATL GA Inventory'!$B127,'ATL RAW'!$L:$L,'ATL GA Inventory'!BB$3)+SUMIFS('ATL CR'!$J:$J,'ATL CR'!$I:$I,'ATL GA Inventory'!$B127,'ATL CR'!$L:$L,'ATL GA Inventory'!BB$3)</f>
        <v>0</v>
      </c>
      <c r="BC127" s="45">
        <f>SUMIFS('ATL RAW'!$J:$J,'ATL RAW'!$I:$I,'ATL GA Inventory'!$B127,'ATL RAW'!$L:$L,'ATL GA Inventory'!BC$3)+SUMIFS('ATL CR'!$J:$J,'ATL CR'!$I:$I,'ATL GA Inventory'!$B127,'ATL CR'!$L:$L,'ATL GA Inventory'!BC$3)</f>
        <v>0</v>
      </c>
      <c r="BD127" s="45">
        <f>SUMIFS('ATL RAW'!$J:$J,'ATL RAW'!$I:$I,'ATL GA Inventory'!$B127,'ATL RAW'!$L:$L,'ATL GA Inventory'!BD$3)+SUMIFS('ATL CR'!$J:$J,'ATL CR'!$I:$I,'ATL GA Inventory'!$B127,'ATL CR'!$L:$L,'ATL GA Inventory'!BD$3)</f>
        <v>0</v>
      </c>
      <c r="BE127" s="45">
        <f>SUMIFS('ATL RAW'!$J:$J,'ATL RAW'!$I:$I,'ATL GA Inventory'!$B127,'ATL RAW'!$L:$L,'ATL GA Inventory'!BE$3)+SUMIFS('ATL CR'!$J:$J,'ATL CR'!$I:$I,'ATL GA Inventory'!$B127,'ATL CR'!$L:$L,'ATL GA Inventory'!BE$3)</f>
        <v>0</v>
      </c>
      <c r="BF127" s="45">
        <f>SUMIFS('ATL RAW'!$J:$J,'ATL RAW'!$I:$I,'ATL GA Inventory'!$B127,'ATL RAW'!$L:$L,'ATL GA Inventory'!BF$3)+SUMIFS('ATL CR'!$J:$J,'ATL CR'!$I:$I,'ATL GA Inventory'!$B127,'ATL CR'!$L:$L,'ATL GA Inventory'!BF$3)</f>
        <v>0</v>
      </c>
      <c r="BG127" s="45">
        <f>SUMIFS('ATL RAW'!$J:$J,'ATL RAW'!$I:$I,'ATL GA Inventory'!$B127,'ATL RAW'!$L:$L,'ATL GA Inventory'!BG$3)+SUMIFS('ATL CR'!$J:$J,'ATL CR'!$I:$I,'ATL GA Inventory'!$B127,'ATL CR'!$L:$L,'ATL GA Inventory'!BG$3)</f>
        <v>0</v>
      </c>
      <c r="BH127" s="45">
        <f>SUMIFS('ATL RAW'!$J:$J,'ATL RAW'!$I:$I,'ATL GA Inventory'!$B127,'ATL RAW'!$L:$L,'ATL GA Inventory'!BH$3)+SUMIFS('ATL CR'!$J:$J,'ATL CR'!$I:$I,'ATL GA Inventory'!$B127,'ATL CR'!$L:$L,'ATL GA Inventory'!BH$3)</f>
        <v>0</v>
      </c>
      <c r="BI127" s="45">
        <f>SUMIFS('ATL RAW'!$J:$J,'ATL RAW'!$I:$I,'ATL GA Inventory'!$B127,'ATL RAW'!$L:$L,'ATL GA Inventory'!BI$3)+SUMIFS('ATL CR'!$J:$J,'ATL CR'!$I:$I,'ATL GA Inventory'!$B127,'ATL CR'!$L:$L,'ATL GA Inventory'!BI$3)</f>
        <v>0</v>
      </c>
      <c r="BJ127" s="45">
        <f>SUMIFS('ATL RAW'!$J:$J,'ATL RAW'!$I:$I,'ATL GA Inventory'!$B127,'ATL RAW'!$L:$L,'ATL GA Inventory'!BJ$3)+SUMIFS('ATL CR'!$J:$J,'ATL CR'!$I:$I,'ATL GA Inventory'!$B127,'ATL CR'!$L:$L,'ATL GA Inventory'!BJ$3)</f>
        <v>0</v>
      </c>
      <c r="BK127" s="45">
        <f>SUMIFS('ATL RAW'!$J:$J,'ATL RAW'!$I:$I,'ATL GA Inventory'!$B127,'ATL RAW'!$L:$L,'ATL GA Inventory'!BK$3)+SUMIFS('ATL CR'!$J:$J,'ATL CR'!$I:$I,'ATL GA Inventory'!$B127,'ATL CR'!$L:$L,'ATL GA Inventory'!BK$3)</f>
        <v>0</v>
      </c>
      <c r="BL127" s="45">
        <f>SUMIFS('ATL RAW'!$J:$J,'ATL RAW'!$I:$I,'ATL GA Inventory'!$B127,'ATL RAW'!$L:$L,'ATL GA Inventory'!BL$3)+SUMIFS('ATL CR'!$J:$J,'ATL CR'!$I:$I,'ATL GA Inventory'!$B127,'ATL CR'!$L:$L,'ATL GA Inventory'!BL$3)</f>
        <v>0</v>
      </c>
      <c r="BM127" s="45">
        <f>SUMIFS('ATL RAW'!$J:$J,'ATL RAW'!$I:$I,'ATL GA Inventory'!$B127,'ATL RAW'!$L:$L,'ATL GA Inventory'!BM$3)+SUMIFS('ATL CR'!$J:$J,'ATL CR'!$I:$I,'ATL GA Inventory'!$B127,'ATL CR'!$L:$L,'ATL GA Inventory'!BM$3)</f>
        <v>0</v>
      </c>
      <c r="BN127" s="45">
        <f>SUMIFS('ATL RAW'!$J:$J,'ATL RAW'!$I:$I,'ATL GA Inventory'!$B127,'ATL RAW'!$L:$L,'ATL GA Inventory'!BN$3)+SUMIFS('ATL CR'!$J:$J,'ATL CR'!$I:$I,'ATL GA Inventory'!$B127,'ATL CR'!$L:$L,'ATL GA Inventory'!BN$3)</f>
        <v>0</v>
      </c>
      <c r="BO127" s="45">
        <f>SUMIFS('ATL RAW'!$J:$J,'ATL RAW'!$I:$I,'ATL GA Inventory'!$B127,'ATL RAW'!$L:$L,'ATL GA Inventory'!BO$3)+SUMIFS('ATL CR'!$J:$J,'ATL CR'!$I:$I,'ATL GA Inventory'!$B127,'ATL CR'!$L:$L,'ATL GA Inventory'!BO$3)</f>
        <v>0</v>
      </c>
      <c r="BP127" s="45">
        <f>SUMIFS('ATL RAW'!$J:$J,'ATL RAW'!$I:$I,'ATL GA Inventory'!$B127,'ATL RAW'!$L:$L,'ATL GA Inventory'!BP$3)+SUMIFS('ATL CR'!$J:$J,'ATL CR'!$I:$I,'ATL GA Inventory'!$B127,'ATL CR'!$L:$L,'ATL GA Inventory'!BP$3)</f>
        <v>0</v>
      </c>
      <c r="BQ127" s="45">
        <f>SUMIFS('ATL RAW'!$J:$J,'ATL RAW'!$I:$I,'ATL GA Inventory'!$B127,'ATL RAW'!$L:$L,'ATL GA Inventory'!BQ$3)+SUMIFS('ATL CR'!$J:$J,'ATL CR'!$I:$I,'ATL GA Inventory'!$B127,'ATL CR'!$L:$L,'ATL GA Inventory'!BQ$3)</f>
        <v>0</v>
      </c>
      <c r="BR127" s="45">
        <f>SUMIFS('ATL RAW'!$J:$J,'ATL RAW'!$I:$I,'ATL GA Inventory'!$B127,'ATL RAW'!$L:$L,'ATL GA Inventory'!BR$3)+SUMIFS('ATL CR'!$J:$J,'ATL CR'!$I:$I,'ATL GA Inventory'!$B127,'ATL CR'!$L:$L,'ATL GA Inventory'!BR$3)</f>
        <v>0</v>
      </c>
      <c r="BS127" s="45">
        <f>SUMIFS('ATL RAW'!$J:$J,'ATL RAW'!$I:$I,'ATL GA Inventory'!$B127,'ATL RAW'!$L:$L,'ATL GA Inventory'!BS$3)+SUMIFS('ATL CR'!$J:$J,'ATL CR'!$I:$I,'ATL GA Inventory'!$B127,'ATL CR'!$L:$L,'ATL GA Inventory'!BS$3)</f>
        <v>0</v>
      </c>
      <c r="BT127" s="45">
        <f>SUMIFS('ATL RAW'!$J:$J,'ATL RAW'!$I:$I,'ATL GA Inventory'!$B127,'ATL RAW'!$L:$L,'ATL GA Inventory'!BT$3)+SUMIFS('ATL CR'!$J:$J,'ATL CR'!$I:$I,'ATL GA Inventory'!$B127,'ATL CR'!$L:$L,'ATL GA Inventory'!BT$3)</f>
        <v>0</v>
      </c>
      <c r="BU127" s="45">
        <f>SUMIFS('ATL RAW'!$J:$J,'ATL RAW'!$I:$I,'ATL GA Inventory'!$B127,'ATL RAW'!$L:$L,'ATL GA Inventory'!BU$3)+SUMIFS('ATL CR'!$J:$J,'ATL CR'!$I:$I,'ATL GA Inventory'!$B127,'ATL CR'!$L:$L,'ATL GA Inventory'!BU$3)</f>
        <v>0</v>
      </c>
      <c r="BV127" s="45">
        <f>SUMIFS('ATL RAW'!$J:$J,'ATL RAW'!$I:$I,'ATL GA Inventory'!$B127,'ATL RAW'!$L:$L,'ATL GA Inventory'!BV$3)+SUMIFS('ATL CR'!$J:$J,'ATL CR'!$I:$I,'ATL GA Inventory'!$B127,'ATL CR'!$L:$L,'ATL GA Inventory'!BV$3)</f>
        <v>0</v>
      </c>
      <c r="BW127" s="45">
        <f>SUMIFS('ATL RAW'!$J:$J,'ATL RAW'!$I:$I,'ATL GA Inventory'!$B127,'ATL RAW'!$L:$L,'ATL GA Inventory'!BW$3)+SUMIFS('ATL CR'!$J:$J,'ATL CR'!$I:$I,'ATL GA Inventory'!$B127,'ATL CR'!$L:$L,'ATL GA Inventory'!BW$3)</f>
        <v>0</v>
      </c>
      <c r="BX127" s="45">
        <f>SUMIFS('ATL RAW'!$J:$J,'ATL RAW'!$I:$I,'ATL GA Inventory'!$B127,'ATL RAW'!$L:$L,'ATL GA Inventory'!BX$3)+SUMIFS('ATL CR'!$J:$J,'ATL CR'!$I:$I,'ATL GA Inventory'!$B127,'ATL CR'!$L:$L,'ATL GA Inventory'!BX$3)</f>
        <v>0</v>
      </c>
      <c r="BY127" s="45">
        <f>SUMIFS('ATL RAW'!$J:$J,'ATL RAW'!$I:$I,'ATL GA Inventory'!$B127,'ATL RAW'!$L:$L,'ATL GA Inventory'!BY$3)+SUMIFS('ATL CR'!$J:$J,'ATL CR'!$I:$I,'ATL GA Inventory'!$B127,'ATL CR'!$L:$L,'ATL GA Inventory'!BY$3)</f>
        <v>0</v>
      </c>
      <c r="BZ127" s="45">
        <f>SUMIFS('ATL RAW'!$J:$J,'ATL RAW'!$I:$I,'ATL GA Inventory'!$B127,'ATL RAW'!$L:$L,'ATL GA Inventory'!BZ$3)+SUMIFS('ATL CR'!$J:$J,'ATL CR'!$I:$I,'ATL GA Inventory'!$B127,'ATL CR'!$L:$L,'ATL GA Inventory'!BZ$3)</f>
        <v>0</v>
      </c>
      <c r="CA127" s="45">
        <f>SUMIFS('ATL RAW'!$J:$J,'ATL RAW'!$I:$I,'ATL GA Inventory'!$B127,'ATL RAW'!$L:$L,'ATL GA Inventory'!CA$3)+SUMIFS('ATL CR'!$J:$J,'ATL CR'!$I:$I,'ATL GA Inventory'!$B127,'ATL CR'!$L:$L,'ATL GA Inventory'!CA$3)</f>
        <v>0</v>
      </c>
      <c r="CB127" s="45">
        <f>SUMIFS('ATL RAW'!$J:$J,'ATL RAW'!$I:$I,'ATL GA Inventory'!$B127,'ATL RAW'!$L:$L,'ATL GA Inventory'!CB$3)+SUMIFS('ATL CR'!$J:$J,'ATL CR'!$I:$I,'ATL GA Inventory'!$B127,'ATL CR'!$L:$L,'ATL GA Inventory'!CB$3)</f>
        <v>0</v>
      </c>
      <c r="CC127" s="45">
        <f>SUMIFS('ATL RAW'!$J:$J,'ATL RAW'!$I:$I,'ATL GA Inventory'!$B127,'ATL RAW'!$L:$L,'ATL GA Inventory'!CC$3)+SUMIFS('ATL CR'!$J:$J,'ATL CR'!$I:$I,'ATL GA Inventory'!$B127,'ATL CR'!$L:$L,'ATL GA Inventory'!CC$3)</f>
        <v>0</v>
      </c>
      <c r="CD127" s="45">
        <f>SUMIFS('ATL RAW'!$J:$J,'ATL RAW'!$I:$I,'ATL GA Inventory'!$B127,'ATL RAW'!$L:$L,'ATL GA Inventory'!CD$3)+SUMIFS('ATL CR'!$J:$J,'ATL CR'!$I:$I,'ATL GA Inventory'!$B127,'ATL CR'!$L:$L,'ATL GA Inventory'!CD$3)</f>
        <v>0</v>
      </c>
      <c r="CE127" s="45">
        <f>SUMIFS('ATL RAW'!$J:$J,'ATL RAW'!$I:$I,'ATL GA Inventory'!$B127,'ATL RAW'!$L:$L,'ATL GA Inventory'!CE$3)+SUMIFS('ATL CR'!$J:$J,'ATL CR'!$I:$I,'ATL GA Inventory'!$B127,'ATL CR'!$L:$L,'ATL GA Inventory'!CE$3)</f>
        <v>0</v>
      </c>
      <c r="CF127" s="45">
        <f>SUMIFS('ATL RAW'!$J:$J,'ATL RAW'!$I:$I,'ATL GA Inventory'!$B127,'ATL RAW'!$L:$L,'ATL GA Inventory'!CF$3)+SUMIFS('ATL CR'!$J:$J,'ATL CR'!$I:$I,'ATL GA Inventory'!$B127,'ATL CR'!$L:$L,'ATL GA Inventory'!CF$3)</f>
        <v>0</v>
      </c>
      <c r="CG127" s="45">
        <f>SUMIFS('ATL RAW'!$J:$J,'ATL RAW'!$I:$I,'ATL GA Inventory'!$B127,'ATL RAW'!$L:$L,'ATL GA Inventory'!CG$3)+SUMIFS('ATL CR'!$J:$J,'ATL CR'!$I:$I,'ATL GA Inventory'!$B127,'ATL CR'!$L:$L,'ATL GA Inventory'!CG$3)</f>
        <v>0</v>
      </c>
      <c r="CH127" s="45">
        <f>SUMIFS('ATL RAW'!$J:$J,'ATL RAW'!$I:$I,'ATL GA Inventory'!$B127,'ATL RAW'!$L:$L,'ATL GA Inventory'!CH$3)+SUMIFS('ATL CR'!$J:$J,'ATL CR'!$I:$I,'ATL GA Inventory'!$B127,'ATL CR'!$L:$L,'ATL GA Inventory'!CH$3)</f>
        <v>0</v>
      </c>
      <c r="CI127" s="45">
        <f>SUMIFS('ATL RAW'!$J:$J,'ATL RAW'!$I:$I,'ATL GA Inventory'!$B127,'ATL RAW'!$L:$L,'ATL GA Inventory'!CI$3)+SUMIFS('ATL CR'!$J:$J,'ATL CR'!$I:$I,'ATL GA Inventory'!$B127,'ATL CR'!$L:$L,'ATL GA Inventory'!CI$3)</f>
        <v>0</v>
      </c>
      <c r="CJ127" s="45">
        <f>SUMIFS('ATL RAW'!$J:$J,'ATL RAW'!$I:$I,'ATL GA Inventory'!$B127,'ATL RAW'!$L:$L,'ATL GA Inventory'!CJ$3)+SUMIFS('ATL CR'!$J:$J,'ATL CR'!$I:$I,'ATL GA Inventory'!$B127,'ATL CR'!$L:$L,'ATL GA Inventory'!CJ$3)</f>
        <v>0</v>
      </c>
      <c r="CK127" s="45">
        <f>SUMIFS('ATL RAW'!$J:$J,'ATL RAW'!$I:$I,'ATL GA Inventory'!$B127,'ATL RAW'!$L:$L,'ATL GA Inventory'!CK$3)+SUMIFS('ATL CR'!$J:$J,'ATL CR'!$I:$I,'ATL GA Inventory'!$B127,'ATL CR'!$L:$L,'ATL GA Inventory'!CK$3)</f>
        <v>0</v>
      </c>
      <c r="CL127" s="45">
        <f>SUMIFS('ATL RAW'!$J:$J,'ATL RAW'!$I:$I,'ATL GA Inventory'!$B127,'ATL RAW'!$L:$L,'ATL GA Inventory'!CL$3)+SUMIFS('ATL CR'!$J:$J,'ATL CR'!$I:$I,'ATL GA Inventory'!$B127,'ATL CR'!$L:$L,'ATL GA Inventory'!CL$3)</f>
        <v>0</v>
      </c>
      <c r="CM127" s="45">
        <f>SUMIFS('ATL RAW'!$J:$J,'ATL RAW'!$I:$I,'ATL GA Inventory'!$B127,'ATL RAW'!$L:$L,'ATL GA Inventory'!CM$3)+SUMIFS('ATL CR'!$J:$J,'ATL CR'!$I:$I,'ATL GA Inventory'!$B127,'ATL CR'!$L:$L,'ATL GA Inventory'!CM$3)</f>
        <v>0</v>
      </c>
      <c r="CN127" s="45">
        <f>SUMIFS('ATL RAW'!$J:$J,'ATL RAW'!$I:$I,'ATL GA Inventory'!$B127,'ATL RAW'!$L:$L,'ATL GA Inventory'!CN$3)+SUMIFS('ATL CR'!$J:$J,'ATL CR'!$I:$I,'ATL GA Inventory'!$B127,'ATL CR'!$L:$L,'ATL GA Inventory'!CN$3)</f>
        <v>0</v>
      </c>
      <c r="CO127" s="45">
        <f>SUMIFS('ATL RAW'!$J:$J,'ATL RAW'!$I:$I,'ATL GA Inventory'!$B127,'ATL RAW'!$L:$L,'ATL GA Inventory'!CO$3)+SUMIFS('ATL CR'!$J:$J,'ATL CR'!$I:$I,'ATL GA Inventory'!$B127,'ATL CR'!$L:$L,'ATL GA Inventory'!CO$3)</f>
        <v>0</v>
      </c>
      <c r="CP127" s="45">
        <f>SUMIFS('ATL RAW'!$J:$J,'ATL RAW'!$I:$I,'ATL GA Inventory'!$B127,'ATL RAW'!$L:$L,'ATL GA Inventory'!CP$3)+SUMIFS('ATL CR'!$J:$J,'ATL CR'!$I:$I,'ATL GA Inventory'!$B127,'ATL CR'!$L:$L,'ATL GA Inventory'!CP$3)</f>
        <v>0</v>
      </c>
      <c r="CQ127" s="45">
        <f>SUMIFS('ATL RAW'!$J:$J,'ATL RAW'!$I:$I,'ATL GA Inventory'!$B127,'ATL RAW'!$L:$L,'ATL GA Inventory'!CQ$3)+SUMIFS('ATL CR'!$J:$J,'ATL CR'!$I:$I,'ATL GA Inventory'!$B127,'ATL CR'!$L:$L,'ATL GA Inventory'!CQ$3)</f>
        <v>0</v>
      </c>
      <c r="CR127" s="45">
        <f>SUMIFS('ATL RAW'!$J:$J,'ATL RAW'!$I:$I,'ATL GA Inventory'!$B127,'ATL RAW'!$L:$L,'ATL GA Inventory'!CR$3)+SUMIFS('ATL CR'!$J:$J,'ATL CR'!$I:$I,'ATL GA Inventory'!$B127,'ATL CR'!$L:$L,'ATL GA Inventory'!CR$3)</f>
        <v>0</v>
      </c>
      <c r="CS127" s="45">
        <f>SUMIFS('ATL RAW'!$J:$J,'ATL RAW'!$I:$I,'ATL GA Inventory'!$B127,'ATL RAW'!$L:$L,'ATL GA Inventory'!CS$3)+SUMIFS('ATL CR'!$J:$J,'ATL CR'!$I:$I,'ATL GA Inventory'!$B127,'ATL CR'!$L:$L,'ATL GA Inventory'!CS$3)</f>
        <v>0</v>
      </c>
      <c r="CT127" s="45">
        <f>SUMIFS('ATL RAW'!$J:$J,'ATL RAW'!$I:$I,'ATL GA Inventory'!$B127,'ATL RAW'!$L:$L,'ATL GA Inventory'!CT$3)+SUMIFS('ATL CR'!$J:$J,'ATL CR'!$I:$I,'ATL GA Inventory'!$B127,'ATL CR'!$L:$L,'ATL GA Inventory'!CT$3)</f>
        <v>0</v>
      </c>
      <c r="CU127" s="45">
        <f>SUMIFS('ATL RAW'!$J:$J,'ATL RAW'!$I:$I,'ATL GA Inventory'!$B127,'ATL RAW'!$L:$L,'ATL GA Inventory'!CU$3)+SUMIFS('ATL CR'!$J:$J,'ATL CR'!$I:$I,'ATL GA Inventory'!$B127,'ATL CR'!$L:$L,'ATL GA Inventory'!CU$3)</f>
        <v>0</v>
      </c>
      <c r="CV127" s="45">
        <f>SUMIFS('ATL RAW'!$J:$J,'ATL RAW'!$I:$I,'ATL GA Inventory'!$B127,'ATL RAW'!$L:$L,'ATL GA Inventory'!CV$3)+SUMIFS('ATL CR'!$J:$J,'ATL CR'!$I:$I,'ATL GA Inventory'!$B127,'ATL CR'!$L:$L,'ATL GA Inventory'!CV$3)</f>
        <v>0</v>
      </c>
      <c r="CW127" s="45">
        <f>SUMIFS('ATL RAW'!$J:$J,'ATL RAW'!$I:$I,'ATL GA Inventory'!$B127,'ATL RAW'!$L:$L,'ATL GA Inventory'!CW$3)+SUMIFS('ATL CR'!$J:$J,'ATL CR'!$I:$I,'ATL GA Inventory'!$B127,'ATL CR'!$L:$L,'ATL GA Inventory'!CW$3)</f>
        <v>0</v>
      </c>
      <c r="CX127" s="45">
        <f>SUMIFS('ATL RAW'!$J:$J,'ATL RAW'!$I:$I,'ATL GA Inventory'!$B127,'ATL RAW'!$L:$L,'ATL GA Inventory'!CX$3)+SUMIFS('ATL CR'!$J:$J,'ATL CR'!$I:$I,'ATL GA Inventory'!$B127,'ATL CR'!$L:$L,'ATL GA Inventory'!CX$3)</f>
        <v>0</v>
      </c>
      <c r="CY127" s="45">
        <f>SUMIFS('ATL RAW'!$J:$J,'ATL RAW'!$I:$I,'ATL GA Inventory'!$B127,'ATL RAW'!$L:$L,'ATL GA Inventory'!CY$3)+SUMIFS('ATL CR'!$J:$J,'ATL CR'!$I:$I,'ATL GA Inventory'!$B127,'ATL CR'!$L:$L,'ATL GA Inventory'!CY$3)</f>
        <v>0</v>
      </c>
      <c r="CZ127" s="45">
        <f>SUMIFS('ATL RAW'!$J:$J,'ATL RAW'!$I:$I,'ATL GA Inventory'!$B127,'ATL RAW'!$L:$L,'ATL GA Inventory'!CZ$3)+SUMIFS('ATL CR'!$J:$J,'ATL CR'!$I:$I,'ATL GA Inventory'!$B127,'ATL CR'!$L:$L,'ATL GA Inventory'!CZ$3)</f>
        <v>0</v>
      </c>
      <c r="DA127" s="45">
        <f>SUMIFS('ATL RAW'!$J:$J,'ATL RAW'!$I:$I,'ATL GA Inventory'!$B127,'ATL RAW'!$L:$L,'ATL GA Inventory'!DA$3)+SUMIFS('ATL CR'!$J:$J,'ATL CR'!$I:$I,'ATL GA Inventory'!$B127,'ATL CR'!$L:$L,'ATL GA Inventory'!DA$3)</f>
        <v>0</v>
      </c>
      <c r="DB127" s="45">
        <f>SUMIFS('ATL RAW'!$J:$J,'ATL RAW'!$I:$I,'ATL GA Inventory'!$B127,'ATL RAW'!$L:$L,'ATL GA Inventory'!DB$3)+SUMIFS('ATL CR'!$J:$J,'ATL CR'!$I:$I,'ATL GA Inventory'!$B127,'ATL CR'!$L:$L,'ATL GA Inventory'!DB$3)</f>
        <v>0</v>
      </c>
      <c r="DC127" s="45">
        <f>SUMIFS('ATL RAW'!$J:$J,'ATL RAW'!$I:$I,'ATL GA Inventory'!$B127,'ATL RAW'!$L:$L,'ATL GA Inventory'!DC$3)+SUMIFS('ATL CR'!$J:$J,'ATL CR'!$I:$I,'ATL GA Inventory'!$B127,'ATL CR'!$L:$L,'ATL GA Inventory'!DC$3)</f>
        <v>0</v>
      </c>
      <c r="DD127" s="45">
        <f>SUMIFS('ATL RAW'!$J:$J,'ATL RAW'!$I:$I,'ATL GA Inventory'!$B127,'ATL RAW'!$L:$L,'ATL GA Inventory'!DD$3)+SUMIFS('ATL CR'!$J:$J,'ATL CR'!$I:$I,'ATL GA Inventory'!$B127,'ATL CR'!$L:$L,'ATL GA Inventory'!DD$3)</f>
        <v>0</v>
      </c>
      <c r="DE127" s="45">
        <f>SUMIFS('ATL RAW'!$J:$J,'ATL RAW'!$I:$I,'ATL GA Inventory'!$B127,'ATL RAW'!$L:$L,'ATL GA Inventory'!DE$3)+SUMIFS('ATL CR'!$J:$J,'ATL CR'!$I:$I,'ATL GA Inventory'!$B127,'ATL CR'!$L:$L,'ATL GA Inventory'!DE$3)</f>
        <v>0</v>
      </c>
      <c r="DF127" s="45">
        <f>SUMIFS('ATL RAW'!$J:$J,'ATL RAW'!$I:$I,'ATL GA Inventory'!$B127,'ATL RAW'!$L:$L,'ATL GA Inventory'!DF$3)+SUMIFS('ATL CR'!$J:$J,'ATL CR'!$I:$I,'ATL GA Inventory'!$B127,'ATL CR'!$L:$L,'ATL GA Inventory'!DF$3)</f>
        <v>0</v>
      </c>
      <c r="DG127" s="45">
        <f>SUMIFS('ATL RAW'!$J:$J,'ATL RAW'!$I:$I,'ATL GA Inventory'!$B127,'ATL RAW'!$L:$L,'ATL GA Inventory'!DG$3)+SUMIFS('ATL CR'!$J:$J,'ATL CR'!$I:$I,'ATL GA Inventory'!$B127,'ATL CR'!$L:$L,'ATL GA Inventory'!DG$3)</f>
        <v>0</v>
      </c>
      <c r="DH127" s="45">
        <f>SUMIFS('ATL RAW'!$J:$J,'ATL RAW'!$I:$I,'ATL GA Inventory'!$B127,'ATL RAW'!$L:$L,'ATL GA Inventory'!DH$3)+SUMIFS('ATL CR'!$J:$J,'ATL CR'!$I:$I,'ATL GA Inventory'!$B127,'ATL CR'!$L:$L,'ATL GA Inventory'!DH$3)</f>
        <v>0</v>
      </c>
      <c r="DI127" s="45">
        <f>SUMIFS('ATL RAW'!$J:$J,'ATL RAW'!$I:$I,'ATL GA Inventory'!$B127,'ATL RAW'!$L:$L,'ATL GA Inventory'!DI$3)+SUMIFS('ATL CR'!$J:$J,'ATL CR'!$I:$I,'ATL GA Inventory'!$B127,'ATL CR'!$L:$L,'ATL GA Inventory'!DI$3)</f>
        <v>0</v>
      </c>
      <c r="DJ127" s="45">
        <f>SUMIFS('ATL RAW'!$J:$J,'ATL RAW'!$I:$I,'ATL GA Inventory'!$B127,'ATL RAW'!$L:$L,'ATL GA Inventory'!DJ$3)+SUMIFS('ATL CR'!$J:$J,'ATL CR'!$I:$I,'ATL GA Inventory'!$B127,'ATL CR'!$L:$L,'ATL GA Inventory'!DJ$3)</f>
        <v>0</v>
      </c>
      <c r="DK127" s="45">
        <f>SUMIFS('ATL RAW'!$J:$J,'ATL RAW'!$I:$I,'ATL GA Inventory'!$B127,'ATL RAW'!$L:$L,'ATL GA Inventory'!DK$3)+SUMIFS('ATL CR'!$J:$J,'ATL CR'!$I:$I,'ATL GA Inventory'!$B127,'ATL CR'!$L:$L,'ATL GA Inventory'!DK$3)</f>
        <v>0</v>
      </c>
      <c r="DL127" s="45">
        <f>SUMIFS('ATL RAW'!$J:$J,'ATL RAW'!$I:$I,'ATL GA Inventory'!$B127,'ATL RAW'!$L:$L,'ATL GA Inventory'!DL$3)+SUMIFS('ATL CR'!$J:$J,'ATL CR'!$I:$I,'ATL GA Inventory'!$B127,'ATL CR'!$L:$L,'ATL GA Inventory'!DL$3)</f>
        <v>0</v>
      </c>
      <c r="DM127" s="45">
        <f>SUMIFS('ATL RAW'!$J:$J,'ATL RAW'!$I:$I,'ATL GA Inventory'!$B127,'ATL RAW'!$L:$L,'ATL GA Inventory'!DM$3)+SUMIFS('ATL CR'!$J:$J,'ATL CR'!$I:$I,'ATL GA Inventory'!$B127,'ATL CR'!$L:$L,'ATL GA Inventory'!DM$3)</f>
        <v>0</v>
      </c>
      <c r="DN127" s="45">
        <f>SUMIFS('ATL RAW'!$J:$J,'ATL RAW'!$I:$I,'ATL GA Inventory'!$B127,'ATL RAW'!$L:$L,'ATL GA Inventory'!DN$3)+SUMIFS('ATL CR'!$J:$J,'ATL CR'!$I:$I,'ATL GA Inventory'!$B127,'ATL CR'!$L:$L,'ATL GA Inventory'!DN$3)</f>
        <v>0</v>
      </c>
      <c r="DO127" s="45">
        <f>SUMIFS('ATL RAW'!$J:$J,'ATL RAW'!$I:$I,'ATL GA Inventory'!$B127,'ATL RAW'!$L:$L,'ATL GA Inventory'!DO$3)+SUMIFS('ATL CR'!$J:$J,'ATL CR'!$I:$I,'ATL GA Inventory'!$B127,'ATL CR'!$L:$L,'ATL GA Inventory'!DO$3)</f>
        <v>0</v>
      </c>
      <c r="DP127" s="45">
        <f>SUMIFS('ATL RAW'!$J:$J,'ATL RAW'!$I:$I,'ATL GA Inventory'!$B127,'ATL RAW'!$L:$L,'ATL GA Inventory'!DP$3)+SUMIFS('ATL CR'!$J:$J,'ATL CR'!$I:$I,'ATL GA Inventory'!$B127,'ATL CR'!$L:$L,'ATL GA Inventory'!DP$3)</f>
        <v>0</v>
      </c>
      <c r="DQ127" s="45">
        <f>SUMIFS('ATL RAW'!$J:$J,'ATL RAW'!$I:$I,'ATL GA Inventory'!$B127,'ATL RAW'!$L:$L,'ATL GA Inventory'!DQ$3)+SUMIFS('ATL CR'!$J:$J,'ATL CR'!$I:$I,'ATL GA Inventory'!$B127,'ATL CR'!$L:$L,'ATL GA Inventory'!DQ$3)</f>
        <v>0</v>
      </c>
      <c r="DR127" s="45">
        <f>SUMIFS('ATL RAW'!$J:$J,'ATL RAW'!$I:$I,'ATL GA Inventory'!$B127,'ATL RAW'!$L:$L,'ATL GA Inventory'!DR$3)+SUMIFS('ATL CR'!$J:$J,'ATL CR'!$I:$I,'ATL GA Inventory'!$B127,'ATL CR'!$L:$L,'ATL GA Inventory'!DR$3)</f>
        <v>0</v>
      </c>
      <c r="DS127" s="45">
        <f>SUMIFS('ATL RAW'!$J:$J,'ATL RAW'!$I:$I,'ATL GA Inventory'!$B127,'ATL RAW'!$L:$L,'ATL GA Inventory'!DS$3)+SUMIFS('ATL CR'!$J:$J,'ATL CR'!$I:$I,'ATL GA Inventory'!$B127,'ATL CR'!$L:$L,'ATL GA Inventory'!DS$3)</f>
        <v>0</v>
      </c>
      <c r="DT127" s="45">
        <f>SUMIFS('ATL RAW'!$J:$J,'ATL RAW'!$I:$I,'ATL GA Inventory'!$B127,'ATL RAW'!$L:$L,'ATL GA Inventory'!DT$3)+SUMIFS('ATL CR'!$J:$J,'ATL CR'!$I:$I,'ATL GA Inventory'!$B127,'ATL CR'!$L:$L,'ATL GA Inventory'!DT$3)</f>
        <v>0</v>
      </c>
      <c r="DU127" s="45">
        <f>SUMIFS('ATL RAW'!$J:$J,'ATL RAW'!$I:$I,'ATL GA Inventory'!$B127,'ATL RAW'!$L:$L,'ATL GA Inventory'!DU$3)+SUMIFS('ATL CR'!$J:$J,'ATL CR'!$I:$I,'ATL GA Inventory'!$B127,'ATL CR'!$L:$L,'ATL GA Inventory'!DU$3)</f>
        <v>0</v>
      </c>
      <c r="DV127" s="45">
        <f>SUMIFS('ATL RAW'!$J:$J,'ATL RAW'!$I:$I,'ATL GA Inventory'!$B127,'ATL RAW'!$L:$L,'ATL GA Inventory'!DV$3)+SUMIFS('ATL CR'!$J:$J,'ATL CR'!$I:$I,'ATL GA Inventory'!$B127,'ATL CR'!$L:$L,'ATL GA Inventory'!DV$3)</f>
        <v>0</v>
      </c>
      <c r="DW127" s="45">
        <f>SUMIFS('ATL RAW'!$J:$J,'ATL RAW'!$I:$I,'ATL GA Inventory'!$B127,'ATL RAW'!$L:$L,'ATL GA Inventory'!DW$3)+SUMIFS('ATL CR'!$J:$J,'ATL CR'!$I:$I,'ATL GA Inventory'!$B127,'ATL CR'!$L:$L,'ATL GA Inventory'!DW$3)</f>
        <v>0</v>
      </c>
      <c r="DX127" s="45">
        <f>SUMIFS('ATL RAW'!$J:$J,'ATL RAW'!$I:$I,'ATL GA Inventory'!$B127,'ATL RAW'!$L:$L,'ATL GA Inventory'!DX$3)+SUMIFS('ATL CR'!$J:$J,'ATL CR'!$I:$I,'ATL GA Inventory'!$B127,'ATL CR'!$L:$L,'ATL GA Inventory'!DX$3)</f>
        <v>0</v>
      </c>
      <c r="DY127" s="45">
        <f>SUMIFS('ATL RAW'!$J:$J,'ATL RAW'!$I:$I,'ATL GA Inventory'!$B127,'ATL RAW'!$L:$L,'ATL GA Inventory'!DY$3)+SUMIFS('ATL CR'!$J:$J,'ATL CR'!$I:$I,'ATL GA Inventory'!$B127,'ATL CR'!$L:$L,'ATL GA Inventory'!DY$3)</f>
        <v>0</v>
      </c>
      <c r="DZ127" s="45">
        <f>SUMIFS('ATL RAW'!$J:$J,'ATL RAW'!$I:$I,'ATL GA Inventory'!$B127,'ATL RAW'!$L:$L,'ATL GA Inventory'!DZ$3)+SUMIFS('ATL CR'!$J:$J,'ATL CR'!$I:$I,'ATL GA Inventory'!$B127,'ATL CR'!$L:$L,'ATL GA Inventory'!DZ$3)</f>
        <v>0</v>
      </c>
      <c r="EA127" s="45">
        <f>SUMIFS('ATL RAW'!$J:$J,'ATL RAW'!$I:$I,'ATL GA Inventory'!$B127,'ATL RAW'!$L:$L,'ATL GA Inventory'!EA$3)+SUMIFS('ATL CR'!$J:$J,'ATL CR'!$I:$I,'ATL GA Inventory'!$B127,'ATL CR'!$L:$L,'ATL GA Inventory'!EA$3)</f>
        <v>0</v>
      </c>
      <c r="EB127" s="45">
        <f>SUMIFS('ATL RAW'!$J:$J,'ATL RAW'!$I:$I,'ATL GA Inventory'!$B127,'ATL RAW'!$L:$L,'ATL GA Inventory'!EB$3)+SUMIFS('ATL CR'!$J:$J,'ATL CR'!$I:$I,'ATL GA Inventory'!$B127,'ATL CR'!$L:$L,'ATL GA Inventory'!EB$3)</f>
        <v>0</v>
      </c>
      <c r="EC127" s="45">
        <f>SUMIFS('ATL RAW'!$J:$J,'ATL RAW'!$I:$I,'ATL GA Inventory'!$B127,'ATL RAW'!$L:$L,'ATL GA Inventory'!EC$3)+SUMIFS('ATL CR'!$J:$J,'ATL CR'!$I:$I,'ATL GA Inventory'!$B127,'ATL CR'!$L:$L,'ATL GA Inventory'!EC$3)</f>
        <v>0</v>
      </c>
      <c r="ED127" s="45">
        <f>SUMIFS('ATL RAW'!$J:$J,'ATL RAW'!$I:$I,'ATL GA Inventory'!$B127,'ATL RAW'!$L:$L,'ATL GA Inventory'!ED$3)+SUMIFS('ATL CR'!$J:$J,'ATL CR'!$I:$I,'ATL GA Inventory'!$B127,'ATL CR'!$L:$L,'ATL GA Inventory'!ED$3)</f>
        <v>0</v>
      </c>
      <c r="EE127" s="45">
        <f>SUMIFS('ATL RAW'!$J:$J,'ATL RAW'!$I:$I,'ATL GA Inventory'!$B127,'ATL RAW'!$L:$L,'ATL GA Inventory'!EE$3)+SUMIFS('ATL CR'!$J:$J,'ATL CR'!$I:$I,'ATL GA Inventory'!$B127,'ATL CR'!$L:$L,'ATL GA Inventory'!EE$3)</f>
        <v>0</v>
      </c>
      <c r="EF127" s="45">
        <f>SUMIFS('ATL RAW'!$J:$J,'ATL RAW'!$I:$I,'ATL GA Inventory'!$B127,'ATL RAW'!$L:$L,'ATL GA Inventory'!EF$3)+SUMIFS('ATL CR'!$J:$J,'ATL CR'!$I:$I,'ATL GA Inventory'!$B127,'ATL CR'!$L:$L,'ATL GA Inventory'!EF$3)</f>
        <v>0</v>
      </c>
      <c r="EG127" s="45">
        <f>SUMIFS('ATL RAW'!$J:$J,'ATL RAW'!$I:$I,'ATL GA Inventory'!$B127,'ATL RAW'!$L:$L,'ATL GA Inventory'!EG$3)+SUMIFS('ATL CR'!$J:$J,'ATL CR'!$I:$I,'ATL GA Inventory'!$B127,'ATL CR'!$L:$L,'ATL GA Inventory'!EG$3)</f>
        <v>0</v>
      </c>
      <c r="EH127" s="45">
        <f>SUMIFS('ATL RAW'!$J:$J,'ATL RAW'!$I:$I,'ATL GA Inventory'!$B127,'ATL RAW'!$L:$L,'ATL GA Inventory'!EH$3)+SUMIFS('ATL CR'!$J:$J,'ATL CR'!$I:$I,'ATL GA Inventory'!$B127,'ATL CR'!$L:$L,'ATL GA Inventory'!EH$3)</f>
        <v>0</v>
      </c>
      <c r="EI127" s="45">
        <f>SUMIFS('ATL RAW'!$J:$J,'ATL RAW'!$I:$I,'ATL GA Inventory'!$B127,'ATL RAW'!$L:$L,'ATL GA Inventory'!EI$3)+SUMIFS('ATL CR'!$J:$J,'ATL CR'!$I:$I,'ATL GA Inventory'!$B127,'ATL CR'!$L:$L,'ATL GA Inventory'!EI$3)</f>
        <v>0</v>
      </c>
      <c r="EJ127" s="45">
        <f>SUMIFS('ATL RAW'!$J:$J,'ATL RAW'!$I:$I,'ATL GA Inventory'!$B127,'ATL RAW'!$L:$L,'ATL GA Inventory'!EJ$3)+SUMIFS('ATL CR'!$J:$J,'ATL CR'!$I:$I,'ATL GA Inventory'!$B127,'ATL CR'!$L:$L,'ATL GA Inventory'!EJ$3)</f>
        <v>0</v>
      </c>
      <c r="EK127" s="45">
        <f>SUMIFS('ATL RAW'!$J:$J,'ATL RAW'!$I:$I,'ATL GA Inventory'!$B127,'ATL RAW'!$L:$L,'ATL GA Inventory'!EK$3)+SUMIFS('ATL CR'!$J:$J,'ATL CR'!$I:$I,'ATL GA Inventory'!$B127,'ATL CR'!$L:$L,'ATL GA Inventory'!EK$3)</f>
        <v>0</v>
      </c>
      <c r="EL127" s="45">
        <f>SUMIFS('ATL RAW'!$J:$J,'ATL RAW'!$I:$I,'ATL GA Inventory'!$B127,'ATL RAW'!$L:$L,'ATL GA Inventory'!EL$3)+SUMIFS('ATL CR'!$J:$J,'ATL CR'!$I:$I,'ATL GA Inventory'!$B127,'ATL CR'!$L:$L,'ATL GA Inventory'!EL$3)</f>
        <v>0</v>
      </c>
      <c r="EM127" s="45">
        <f>SUMIFS('ATL RAW'!$J:$J,'ATL RAW'!$I:$I,'ATL GA Inventory'!$B127,'ATL RAW'!$L:$L,'ATL GA Inventory'!EM$3)+SUMIFS('ATL CR'!$J:$J,'ATL CR'!$I:$I,'ATL GA Inventory'!$B127,'ATL CR'!$L:$L,'ATL GA Inventory'!EM$3)</f>
        <v>0</v>
      </c>
      <c r="EN127" s="45">
        <f>SUMIFS('ATL RAW'!$J:$J,'ATL RAW'!$I:$I,'ATL GA Inventory'!$B127,'ATL RAW'!$L:$L,'ATL GA Inventory'!EN$3)+SUMIFS('ATL CR'!$J:$J,'ATL CR'!$I:$I,'ATL GA Inventory'!$B127,'ATL CR'!$L:$L,'ATL GA Inventory'!EN$3)</f>
        <v>0</v>
      </c>
      <c r="EO127" s="45">
        <f>SUMIFS('ATL RAW'!$J:$J,'ATL RAW'!$I:$I,'ATL GA Inventory'!$B127,'ATL RAW'!$L:$L,'ATL GA Inventory'!EO$3)+SUMIFS('ATL CR'!$J:$J,'ATL CR'!$I:$I,'ATL GA Inventory'!$B127,'ATL CR'!$L:$L,'ATL GA Inventory'!EO$3)</f>
        <v>0</v>
      </c>
      <c r="EP127" s="45">
        <f>SUMIFS('ATL RAW'!$J:$J,'ATL RAW'!$I:$I,'ATL GA Inventory'!$B127,'ATL RAW'!$L:$L,'ATL GA Inventory'!EP$3)+SUMIFS('ATL CR'!$J:$J,'ATL CR'!$I:$I,'ATL GA Inventory'!$B127,'ATL CR'!$L:$L,'ATL GA Inventory'!EP$3)</f>
        <v>0</v>
      </c>
      <c r="EQ127" s="45">
        <f>SUMIFS('ATL RAW'!$J:$J,'ATL RAW'!$I:$I,'ATL GA Inventory'!$B127,'ATL RAW'!$L:$L,'ATL GA Inventory'!EQ$3)+SUMIFS('ATL CR'!$J:$J,'ATL CR'!$I:$I,'ATL GA Inventory'!$B127,'ATL CR'!$L:$L,'ATL GA Inventory'!EQ$3)</f>
        <v>0</v>
      </c>
      <c r="ER127" s="45">
        <f>SUMIFS('ATL RAW'!$J:$J,'ATL RAW'!$I:$I,'ATL GA Inventory'!$B127,'ATL RAW'!$L:$L,'ATL GA Inventory'!ER$3)+SUMIFS('ATL CR'!$J:$J,'ATL CR'!$I:$I,'ATL GA Inventory'!$B127,'ATL CR'!$L:$L,'ATL GA Inventory'!ER$3)</f>
        <v>0</v>
      </c>
      <c r="ES127" s="45">
        <f>SUMIFS('ATL RAW'!$J:$J,'ATL RAW'!$I:$I,'ATL GA Inventory'!$B127,'ATL RAW'!$L:$L,'ATL GA Inventory'!ES$3)+SUMIFS('ATL CR'!$J:$J,'ATL CR'!$I:$I,'ATL GA Inventory'!$B127,'ATL CR'!$L:$L,'ATL GA Inventory'!ES$3)</f>
        <v>0</v>
      </c>
      <c r="ET127" s="45">
        <f>SUMIFS('ATL RAW'!$J:$J,'ATL RAW'!$I:$I,'ATL GA Inventory'!$B127,'ATL RAW'!$L:$L,'ATL GA Inventory'!ET$3)+SUMIFS('ATL CR'!$J:$J,'ATL CR'!$I:$I,'ATL GA Inventory'!$B127,'ATL CR'!$L:$L,'ATL GA Inventory'!ET$3)</f>
        <v>0</v>
      </c>
      <c r="EU127" s="45">
        <f>SUMIFS('ATL RAW'!$J:$J,'ATL RAW'!$I:$I,'ATL GA Inventory'!$B127,'ATL RAW'!$L:$L,'ATL GA Inventory'!EU$3)+SUMIFS('ATL CR'!$J:$J,'ATL CR'!$I:$I,'ATL GA Inventory'!$B127,'ATL CR'!$L:$L,'ATL GA Inventory'!EU$3)</f>
        <v>0</v>
      </c>
      <c r="EV127" s="45">
        <f>SUMIFS('ATL RAW'!$J:$J,'ATL RAW'!$I:$I,'ATL GA Inventory'!$B127,'ATL RAW'!$L:$L,'ATL GA Inventory'!EV$3)+SUMIFS('ATL CR'!$J:$J,'ATL CR'!$I:$I,'ATL GA Inventory'!$B127,'ATL CR'!$L:$L,'ATL GA Inventory'!EV$3)</f>
        <v>0</v>
      </c>
      <c r="EW127" s="45">
        <f>SUMIFS('ATL RAW'!$J:$J,'ATL RAW'!$I:$I,'ATL GA Inventory'!$B127,'ATL RAW'!$L:$L,'ATL GA Inventory'!EW$3)+SUMIFS('ATL CR'!$J:$J,'ATL CR'!$I:$I,'ATL GA Inventory'!$B127,'ATL CR'!$L:$L,'ATL GA Inventory'!EW$3)</f>
        <v>0</v>
      </c>
      <c r="EX127" s="45">
        <f>SUMIFS('ATL RAW'!$J:$J,'ATL RAW'!$I:$I,'ATL GA Inventory'!$B127,'ATL RAW'!$L:$L,'ATL GA Inventory'!EX$3)+SUMIFS('ATL CR'!$J:$J,'ATL CR'!$I:$I,'ATL GA Inventory'!$B127,'ATL CR'!$L:$L,'ATL GA Inventory'!EX$3)</f>
        <v>0</v>
      </c>
      <c r="EY127" s="45">
        <f>SUMIFS('ATL RAW'!$J:$J,'ATL RAW'!$I:$I,'ATL GA Inventory'!$B127,'ATL RAW'!$L:$L,'ATL GA Inventory'!EY$3)+SUMIFS('ATL CR'!$J:$J,'ATL CR'!$I:$I,'ATL GA Inventory'!$B127,'ATL CR'!$L:$L,'ATL GA Inventory'!EY$3)</f>
        <v>0</v>
      </c>
      <c r="EZ127" s="45">
        <f>SUMIFS('ATL RAW'!$J:$J,'ATL RAW'!$I:$I,'ATL GA Inventory'!$B127,'ATL RAW'!$L:$L,'ATL GA Inventory'!EZ$3)+SUMIFS('ATL CR'!$J:$J,'ATL CR'!$I:$I,'ATL GA Inventory'!$B127,'ATL CR'!$L:$L,'ATL GA Inventory'!EZ$3)</f>
        <v>0</v>
      </c>
      <c r="FA127" s="45">
        <f>SUMIFS('ATL RAW'!$J:$J,'ATL RAW'!$I:$I,'ATL GA Inventory'!$B127,'ATL RAW'!$L:$L,'ATL GA Inventory'!FA$3)+SUMIFS('ATL CR'!$J:$J,'ATL CR'!$I:$I,'ATL GA Inventory'!$B127,'ATL CR'!$L:$L,'ATL GA Inventory'!FA$3)</f>
        <v>0</v>
      </c>
      <c r="FB127" s="45">
        <f>SUMIFS('ATL RAW'!$J:$J,'ATL RAW'!$I:$I,'ATL GA Inventory'!$B127,'ATL RAW'!$L:$L,'ATL GA Inventory'!FB$3)+SUMIFS('ATL CR'!$J:$J,'ATL CR'!$I:$I,'ATL GA Inventory'!$B127,'ATL CR'!$L:$L,'ATL GA Inventory'!FB$3)</f>
        <v>0</v>
      </c>
      <c r="FC127" s="45">
        <f>SUMIFS('ATL RAW'!$J:$J,'ATL RAW'!$I:$I,'ATL GA Inventory'!$B127,'ATL RAW'!$L:$L,'ATL GA Inventory'!FC$3)+SUMIFS('ATL CR'!$J:$J,'ATL CR'!$I:$I,'ATL GA Inventory'!$B127,'ATL CR'!$L:$L,'ATL GA Inventory'!FC$3)</f>
        <v>0</v>
      </c>
      <c r="FD127" s="45">
        <f>SUMIFS('ATL RAW'!$J:$J,'ATL RAW'!$I:$I,'ATL GA Inventory'!$B127,'ATL RAW'!$L:$L,'ATL GA Inventory'!FD$3)+SUMIFS('ATL CR'!$J:$J,'ATL CR'!$I:$I,'ATL GA Inventory'!$B127,'ATL CR'!$L:$L,'ATL GA Inventory'!FD$3)</f>
        <v>0</v>
      </c>
      <c r="FE127" s="45">
        <f>SUMIFS('ATL RAW'!$J:$J,'ATL RAW'!$I:$I,'ATL GA Inventory'!$B127,'ATL RAW'!$L:$L,'ATL GA Inventory'!FE$3)+SUMIFS('ATL CR'!$J:$J,'ATL CR'!$I:$I,'ATL GA Inventory'!$B127,'ATL CR'!$L:$L,'ATL GA Inventory'!FE$3)</f>
        <v>0</v>
      </c>
      <c r="FF127" s="45">
        <f>SUMIFS('ATL RAW'!$J:$J,'ATL RAW'!$I:$I,'ATL GA Inventory'!$B127,'ATL RAW'!$L:$L,'ATL GA Inventory'!FF$3)+SUMIFS('ATL CR'!$J:$J,'ATL CR'!$I:$I,'ATL GA Inventory'!$B127,'ATL CR'!$L:$L,'ATL GA Inventory'!FF$3)</f>
        <v>0</v>
      </c>
      <c r="FG127" s="45">
        <f>SUMIFS('ATL RAW'!$J:$J,'ATL RAW'!$I:$I,'ATL GA Inventory'!$B127,'ATL RAW'!$L:$L,'ATL GA Inventory'!FG$3)+SUMIFS('ATL CR'!$J:$J,'ATL CR'!$I:$I,'ATL GA Inventory'!$B127,'ATL CR'!$L:$L,'ATL GA Inventory'!FG$3)</f>
        <v>0</v>
      </c>
      <c r="FH127" s="45">
        <f>SUMIFS('ATL RAW'!$J:$J,'ATL RAW'!$I:$I,'ATL GA Inventory'!$B127,'ATL RAW'!$L:$L,'ATL GA Inventory'!FH$3)+SUMIFS('ATL CR'!$J:$J,'ATL CR'!$I:$I,'ATL GA Inventory'!$B127,'ATL CR'!$L:$L,'ATL GA Inventory'!FH$3)</f>
        <v>0</v>
      </c>
      <c r="FI127" s="45">
        <f>SUMIFS('ATL RAW'!$J:$J,'ATL RAW'!$I:$I,'ATL GA Inventory'!$B127,'ATL RAW'!$L:$L,'ATL GA Inventory'!FI$3)+SUMIFS('ATL CR'!$J:$J,'ATL CR'!$I:$I,'ATL GA Inventory'!$B127,'ATL CR'!$L:$L,'ATL GA Inventory'!FI$3)</f>
        <v>0</v>
      </c>
      <c r="FJ127" s="45">
        <f>SUMIFS('ATL RAW'!$J:$J,'ATL RAW'!$I:$I,'ATL GA Inventory'!$B127,'ATL RAW'!$L:$L,'ATL GA Inventory'!FJ$3)+SUMIFS('ATL CR'!$J:$J,'ATL CR'!$I:$I,'ATL GA Inventory'!$B127,'ATL CR'!$L:$L,'ATL GA Inventory'!FJ$3)</f>
        <v>0</v>
      </c>
      <c r="FK127" s="45">
        <f>SUMIFS('ATL RAW'!$J:$J,'ATL RAW'!$I:$I,'ATL GA Inventory'!$B127,'ATL RAW'!$L:$L,'ATL GA Inventory'!FK$3)+SUMIFS('ATL CR'!$J:$J,'ATL CR'!$I:$I,'ATL GA Inventory'!$B127,'ATL CR'!$L:$L,'ATL GA Inventory'!FK$3)</f>
        <v>0</v>
      </c>
      <c r="FL127" s="45">
        <f>SUMIFS('ATL RAW'!$J:$J,'ATL RAW'!$I:$I,'ATL GA Inventory'!$B127,'ATL RAW'!$L:$L,'ATL GA Inventory'!FL$3)+SUMIFS('ATL CR'!$J:$J,'ATL CR'!$I:$I,'ATL GA Inventory'!$B127,'ATL CR'!$L:$L,'ATL GA Inventory'!FL$3)</f>
        <v>0</v>
      </c>
      <c r="FM127" s="45">
        <f>SUMIFS('ATL RAW'!$J:$J,'ATL RAW'!$I:$I,'ATL GA Inventory'!$B127,'ATL RAW'!$L:$L,'ATL GA Inventory'!FM$3)+SUMIFS('ATL CR'!$J:$J,'ATL CR'!$I:$I,'ATL GA Inventory'!$B127,'ATL CR'!$L:$L,'ATL GA Inventory'!FM$3)</f>
        <v>0</v>
      </c>
      <c r="FN127" s="45">
        <f>SUMIFS('ATL RAW'!$J:$J,'ATL RAW'!$I:$I,'ATL GA Inventory'!$B127,'ATL RAW'!$L:$L,'ATL GA Inventory'!FN$3)+SUMIFS('ATL CR'!$J:$J,'ATL CR'!$I:$I,'ATL GA Inventory'!$B127,'ATL CR'!$L:$L,'ATL GA Inventory'!FN$3)</f>
        <v>0</v>
      </c>
      <c r="FO127" s="45">
        <f>SUMIFS('ATL RAW'!$J:$J,'ATL RAW'!$I:$I,'ATL GA Inventory'!$B127,'ATL RAW'!$L:$L,'ATL GA Inventory'!FO$3)+SUMIFS('ATL CR'!$J:$J,'ATL CR'!$I:$I,'ATL GA Inventory'!$B127,'ATL CR'!$L:$L,'ATL GA Inventory'!FO$3)</f>
        <v>0</v>
      </c>
      <c r="FP127" s="45">
        <f>SUMIFS('ATL RAW'!$J:$J,'ATL RAW'!$I:$I,'ATL GA Inventory'!$B127,'ATL RAW'!$L:$L,'ATL GA Inventory'!FP$3)+SUMIFS('ATL CR'!$J:$J,'ATL CR'!$I:$I,'ATL GA Inventory'!$B127,'ATL CR'!$L:$L,'ATL GA Inventory'!FP$3)</f>
        <v>0</v>
      </c>
      <c r="FQ127" s="45">
        <f>SUMIFS('ATL RAW'!$J:$J,'ATL RAW'!$I:$I,'ATL GA Inventory'!$B127,'ATL RAW'!$L:$L,'ATL GA Inventory'!FQ$3)+SUMIFS('ATL CR'!$J:$J,'ATL CR'!$I:$I,'ATL GA Inventory'!$B127,'ATL CR'!$L:$L,'ATL GA Inventory'!FQ$3)</f>
        <v>0</v>
      </c>
      <c r="FR127" s="45">
        <f>SUMIFS('ATL RAW'!$J:$J,'ATL RAW'!$I:$I,'ATL GA Inventory'!$B127,'ATL RAW'!$L:$L,'ATL GA Inventory'!FR$3)+SUMIFS('ATL CR'!$J:$J,'ATL CR'!$I:$I,'ATL GA Inventory'!$B127,'ATL CR'!$L:$L,'ATL GA Inventory'!FR$3)</f>
        <v>0</v>
      </c>
      <c r="FS127" s="45">
        <f>SUMIFS('ATL RAW'!$J:$J,'ATL RAW'!$I:$I,'ATL GA Inventory'!$B127,'ATL RAW'!$L:$L,'ATL GA Inventory'!FS$3)+SUMIFS('ATL CR'!$J:$J,'ATL CR'!$I:$I,'ATL GA Inventory'!$B127,'ATL CR'!$L:$L,'ATL GA Inventory'!FS$3)</f>
        <v>0</v>
      </c>
      <c r="FT127" s="45">
        <f>SUMIFS('ATL RAW'!$J:$J,'ATL RAW'!$I:$I,'ATL GA Inventory'!$B127,'ATL RAW'!$L:$L,'ATL GA Inventory'!FT$3)+SUMIFS('ATL CR'!$J:$J,'ATL CR'!$I:$I,'ATL GA Inventory'!$B127,'ATL CR'!$L:$L,'ATL GA Inventory'!FT$3)</f>
        <v>0</v>
      </c>
      <c r="FU127" s="45">
        <f>SUMIFS('ATL RAW'!$J:$J,'ATL RAW'!$I:$I,'ATL GA Inventory'!$B127,'ATL RAW'!$L:$L,'ATL GA Inventory'!FU$3)+SUMIFS('ATL CR'!$J:$J,'ATL CR'!$I:$I,'ATL GA Inventory'!$B127,'ATL CR'!$L:$L,'ATL GA Inventory'!FU$3)</f>
        <v>0</v>
      </c>
      <c r="FV127" s="45">
        <f>SUMIFS('ATL RAW'!$J:$J,'ATL RAW'!$I:$I,'ATL GA Inventory'!$B127,'ATL RAW'!$L:$L,'ATL GA Inventory'!FV$3)+SUMIFS('ATL CR'!$J:$J,'ATL CR'!$I:$I,'ATL GA Inventory'!$B127,'ATL CR'!$L:$L,'ATL GA Inventory'!FV$3)</f>
        <v>0</v>
      </c>
      <c r="FW127" s="45">
        <f>SUMIFS('ATL RAW'!$J:$J,'ATL RAW'!$I:$I,'ATL GA Inventory'!$B127,'ATL RAW'!$L:$L,'ATL GA Inventory'!FW$3)+SUMIFS('ATL CR'!$J:$J,'ATL CR'!$I:$I,'ATL GA Inventory'!$B127,'ATL CR'!$L:$L,'ATL GA Inventory'!FW$3)</f>
        <v>0</v>
      </c>
      <c r="FX127" s="45">
        <f>SUMIFS('ATL RAW'!$J:$J,'ATL RAW'!$I:$I,'ATL GA Inventory'!$B127,'ATL RAW'!$L:$L,'ATL GA Inventory'!FX$3)+SUMIFS('ATL CR'!$J:$J,'ATL CR'!$I:$I,'ATL GA Inventory'!$B127,'ATL CR'!$L:$L,'ATL GA Inventory'!FX$3)</f>
        <v>0</v>
      </c>
      <c r="FY127" s="45">
        <f>SUMIFS('ATL RAW'!$J:$J,'ATL RAW'!$I:$I,'ATL GA Inventory'!$B127,'ATL RAW'!$L:$L,'ATL GA Inventory'!FY$3)+SUMIFS('ATL CR'!$J:$J,'ATL CR'!$I:$I,'ATL GA Inventory'!$B127,'ATL CR'!$L:$L,'ATL GA Inventory'!FY$3)</f>
        <v>0</v>
      </c>
      <c r="FZ127" s="45">
        <f>SUMIFS('ATL RAW'!$J:$J,'ATL RAW'!$I:$I,'ATL GA Inventory'!$B127,'ATL RAW'!$L:$L,'ATL GA Inventory'!FZ$3)+SUMIFS('ATL CR'!$J:$J,'ATL CR'!$I:$I,'ATL GA Inventory'!$B127,'ATL CR'!$L:$L,'ATL GA Inventory'!FZ$3)</f>
        <v>0</v>
      </c>
      <c r="GA127" s="45">
        <f>SUMIFS('ATL RAW'!$J:$J,'ATL RAW'!$I:$I,'ATL GA Inventory'!$B127,'ATL RAW'!$L:$L,'ATL GA Inventory'!GA$3)+SUMIFS('ATL CR'!$J:$J,'ATL CR'!$I:$I,'ATL GA Inventory'!$B127,'ATL CR'!$L:$L,'ATL GA Inventory'!GA$3)</f>
        <v>0</v>
      </c>
      <c r="GB127" s="45">
        <f>SUMIFS('ATL RAW'!$J:$J,'ATL RAW'!$I:$I,'ATL GA Inventory'!$B127,'ATL RAW'!$L:$L,'ATL GA Inventory'!GB$3)+SUMIFS('ATL CR'!$J:$J,'ATL CR'!$I:$I,'ATL GA Inventory'!$B127,'ATL CR'!$L:$L,'ATL GA Inventory'!GB$3)</f>
        <v>0</v>
      </c>
      <c r="GC127" s="45">
        <f>SUMIFS('ATL RAW'!$J:$J,'ATL RAW'!$I:$I,'ATL GA Inventory'!$B127,'ATL RAW'!$L:$L,'ATL GA Inventory'!GC$3)+SUMIFS('ATL CR'!$J:$J,'ATL CR'!$I:$I,'ATL GA Inventory'!$B127,'ATL CR'!$L:$L,'ATL GA Inventory'!GC$3)</f>
        <v>0</v>
      </c>
      <c r="GD127" s="45">
        <f>SUMIFS('ATL RAW'!$J:$J,'ATL RAW'!$I:$I,'ATL GA Inventory'!$B127,'ATL RAW'!$L:$L,'ATL GA Inventory'!GD$3)+SUMIFS('ATL CR'!$J:$J,'ATL CR'!$I:$I,'ATL GA Inventory'!$B127,'ATL CR'!$L:$L,'ATL GA Inventory'!GD$3)</f>
        <v>0</v>
      </c>
      <c r="GE127" s="45">
        <f>SUMIFS('ATL RAW'!$J:$J,'ATL RAW'!$I:$I,'ATL GA Inventory'!$B127,'ATL RAW'!$L:$L,'ATL GA Inventory'!GE$3)+SUMIFS('ATL CR'!$J:$J,'ATL CR'!$I:$I,'ATL GA Inventory'!$B127,'ATL CR'!$L:$L,'ATL GA Inventory'!GE$3)</f>
        <v>0</v>
      </c>
      <c r="GF127" s="45">
        <f>SUMIFS('ATL RAW'!$J:$J,'ATL RAW'!$I:$I,'ATL GA Inventory'!$B127,'ATL RAW'!$L:$L,'ATL GA Inventory'!GF$3)+SUMIFS('ATL CR'!$J:$J,'ATL CR'!$I:$I,'ATL GA Inventory'!$B127,'ATL CR'!$L:$L,'ATL GA Inventory'!GF$3)</f>
        <v>0</v>
      </c>
      <c r="GG127" s="45">
        <f>SUMIFS('ATL RAW'!$J:$J,'ATL RAW'!$I:$I,'ATL GA Inventory'!$B127,'ATL RAW'!$L:$L,'ATL GA Inventory'!GG$3)+SUMIFS('ATL CR'!$J:$J,'ATL CR'!$I:$I,'ATL GA Inventory'!$B127,'ATL CR'!$L:$L,'ATL GA Inventory'!GG$3)</f>
        <v>0</v>
      </c>
      <c r="GH127" s="45">
        <f>SUMIFS('ATL RAW'!$J:$J,'ATL RAW'!$I:$I,'ATL GA Inventory'!$B127,'ATL RAW'!$L:$L,'ATL GA Inventory'!GH$3)+SUMIFS('ATL CR'!$J:$J,'ATL CR'!$I:$I,'ATL GA Inventory'!$B127,'ATL CR'!$L:$L,'ATL GA Inventory'!GH$3)</f>
        <v>0</v>
      </c>
      <c r="GI127" s="45">
        <f>SUMIFS('ATL RAW'!$J:$J,'ATL RAW'!$I:$I,'ATL GA Inventory'!$B127,'ATL RAW'!$L:$L,'ATL GA Inventory'!GI$3)+SUMIFS('ATL CR'!$J:$J,'ATL CR'!$I:$I,'ATL GA Inventory'!$B127,'ATL CR'!$L:$L,'ATL GA Inventory'!GI$3)</f>
        <v>0</v>
      </c>
      <c r="GJ127" s="45">
        <f>SUMIFS('ATL RAW'!$J:$J,'ATL RAW'!$I:$I,'ATL GA Inventory'!$B127,'ATL RAW'!$L:$L,'ATL GA Inventory'!GJ$3)+SUMIFS('ATL CR'!$J:$J,'ATL CR'!$I:$I,'ATL GA Inventory'!$B127,'ATL CR'!$L:$L,'ATL GA Inventory'!GJ$3)</f>
        <v>0</v>
      </c>
      <c r="GK127" s="45">
        <f>SUMIFS('ATL RAW'!$J:$J,'ATL RAW'!$I:$I,'ATL GA Inventory'!$B127,'ATL RAW'!$L:$L,'ATL GA Inventory'!GK$3)+SUMIFS('ATL CR'!$J:$J,'ATL CR'!$I:$I,'ATL GA Inventory'!$B127,'ATL CR'!$L:$L,'ATL GA Inventory'!GK$3)</f>
        <v>0</v>
      </c>
      <c r="GL127" s="45">
        <f>SUMIFS('ATL RAW'!$J:$J,'ATL RAW'!$I:$I,'ATL GA Inventory'!$B127,'ATL RAW'!$L:$L,'ATL GA Inventory'!GL$3)+SUMIFS('ATL CR'!$J:$J,'ATL CR'!$I:$I,'ATL GA Inventory'!$B127,'ATL CR'!$L:$L,'ATL GA Inventory'!GL$3)</f>
        <v>0</v>
      </c>
      <c r="GM127" s="45">
        <f>SUMIFS('ATL RAW'!$J:$J,'ATL RAW'!$I:$I,'ATL GA Inventory'!$B127,'ATL RAW'!$L:$L,'ATL GA Inventory'!GM$3)+SUMIFS('ATL CR'!$J:$J,'ATL CR'!$I:$I,'ATL GA Inventory'!$B127,'ATL CR'!$L:$L,'ATL GA Inventory'!GM$3)</f>
        <v>0</v>
      </c>
      <c r="GN127" s="45">
        <f>SUMIFS('ATL RAW'!$J:$J,'ATL RAW'!$I:$I,'ATL GA Inventory'!$B127,'ATL RAW'!$L:$L,'ATL GA Inventory'!GN$3)+SUMIFS('ATL CR'!$J:$J,'ATL CR'!$I:$I,'ATL GA Inventory'!$B127,'ATL CR'!$L:$L,'ATL GA Inventory'!GN$3)</f>
        <v>0</v>
      </c>
      <c r="GO127" s="45">
        <f>SUMIFS('ATL RAW'!$J:$J,'ATL RAW'!$I:$I,'ATL GA Inventory'!$B127,'ATL RAW'!$L:$L,'ATL GA Inventory'!GO$3)+SUMIFS('ATL CR'!$J:$J,'ATL CR'!$I:$I,'ATL GA Inventory'!$B127,'ATL CR'!$L:$L,'ATL GA Inventory'!GO$3)</f>
        <v>0</v>
      </c>
      <c r="GP127" s="45">
        <f>SUMIFS('ATL RAW'!$J:$J,'ATL RAW'!$I:$I,'ATL GA Inventory'!$B127,'ATL RAW'!$L:$L,'ATL GA Inventory'!GP$3)+SUMIFS('ATL CR'!$J:$J,'ATL CR'!$I:$I,'ATL GA Inventory'!$B127,'ATL CR'!$L:$L,'ATL GA Inventory'!GP$3)</f>
        <v>0</v>
      </c>
      <c r="GQ127" s="45">
        <f>SUMIFS('ATL RAW'!$J:$J,'ATL RAW'!$I:$I,'ATL GA Inventory'!$B127,'ATL RAW'!$L:$L,'ATL GA Inventory'!GQ$3)+SUMIFS('ATL CR'!$J:$J,'ATL CR'!$I:$I,'ATL GA Inventory'!$B127,'ATL CR'!$L:$L,'ATL GA Inventory'!GQ$3)</f>
        <v>0</v>
      </c>
      <c r="GR127" s="45">
        <f>SUMIFS('ATL RAW'!$J:$J,'ATL RAW'!$I:$I,'ATL GA Inventory'!$B127,'ATL RAW'!$L:$L,'ATL GA Inventory'!GR$3)+SUMIFS('ATL CR'!$J:$J,'ATL CR'!$I:$I,'ATL GA Inventory'!$B127,'ATL CR'!$L:$L,'ATL GA Inventory'!GR$3)</f>
        <v>0</v>
      </c>
      <c r="GS127" s="45">
        <f>SUMIFS('ATL RAW'!$J:$J,'ATL RAW'!$I:$I,'ATL GA Inventory'!$B127,'ATL RAW'!$L:$L,'ATL GA Inventory'!GS$3)+SUMIFS('ATL CR'!$J:$J,'ATL CR'!$I:$I,'ATL GA Inventory'!$B127,'ATL CR'!$L:$L,'ATL GA Inventory'!GS$3)</f>
        <v>0</v>
      </c>
      <c r="GT127" s="45">
        <f>SUMIFS('ATL RAW'!$J:$J,'ATL RAW'!$I:$I,'ATL GA Inventory'!$B127,'ATL RAW'!$L:$L,'ATL GA Inventory'!GT$3)+SUMIFS('ATL CR'!$J:$J,'ATL CR'!$I:$I,'ATL GA Inventory'!$B127,'ATL CR'!$L:$L,'ATL GA Inventory'!GT$3)</f>
        <v>0</v>
      </c>
      <c r="GU127" s="45">
        <f>SUMIFS('ATL RAW'!$J:$J,'ATL RAW'!$I:$I,'ATL GA Inventory'!$B127,'ATL RAW'!$L:$L,'ATL GA Inventory'!GU$3)+SUMIFS('ATL CR'!$J:$J,'ATL CR'!$I:$I,'ATL GA Inventory'!$B127,'ATL CR'!$L:$L,'ATL GA Inventory'!GU$3)</f>
        <v>0</v>
      </c>
      <c r="GV127" s="45">
        <f>SUMIFS('ATL RAW'!$J:$J,'ATL RAW'!$I:$I,'ATL GA Inventory'!$B127,'ATL RAW'!$L:$L,'ATL GA Inventory'!GV$3)+SUMIFS('ATL CR'!$J:$J,'ATL CR'!$I:$I,'ATL GA Inventory'!$B127,'ATL CR'!$L:$L,'ATL GA Inventory'!GV$3)</f>
        <v>0</v>
      </c>
      <c r="GW127" s="45">
        <f>SUMIFS('ATL RAW'!$J:$J,'ATL RAW'!$I:$I,'ATL GA Inventory'!$B127,'ATL RAW'!$L:$L,'ATL GA Inventory'!GW$3)+SUMIFS('ATL CR'!$J:$J,'ATL CR'!$I:$I,'ATL GA Inventory'!$B127,'ATL CR'!$L:$L,'ATL GA Inventory'!GW$3)</f>
        <v>0</v>
      </c>
      <c r="GX127" s="45">
        <f>SUMIFS('ATL RAW'!$J:$J,'ATL RAW'!$I:$I,'ATL GA Inventory'!$B127,'ATL RAW'!$L:$L,'ATL GA Inventory'!GX$3)+SUMIFS('ATL CR'!$J:$J,'ATL CR'!$I:$I,'ATL GA Inventory'!$B127,'ATL CR'!$L:$L,'ATL GA Inventory'!GX$3)</f>
        <v>0</v>
      </c>
      <c r="GY127" s="45">
        <f>SUMIFS('ATL RAW'!$J:$J,'ATL RAW'!$I:$I,'ATL GA Inventory'!$B127,'ATL RAW'!$L:$L,'ATL GA Inventory'!GY$3)+SUMIFS('ATL CR'!$J:$J,'ATL CR'!$I:$I,'ATL GA Inventory'!$B127,'ATL CR'!$L:$L,'ATL GA Inventory'!GY$3)</f>
        <v>0</v>
      </c>
    </row>
    <row r="128" spans="1:207">
      <c r="A128" s="43" t="s">
        <v>8123</v>
      </c>
      <c r="B128" s="43">
        <f t="shared" si="14"/>
        <v>46212127</v>
      </c>
      <c r="C128" s="43" t="str">
        <f t="shared" si="14"/>
        <v>Q.PEAK DUO BLK G6P+/HL</v>
      </c>
      <c r="D128" s="44" t="str">
        <f t="shared" si="14"/>
        <v>335</v>
      </c>
      <c r="E128" s="45">
        <f>SUMIFS('ATL RAW'!$J:$J,'ATL RAW'!$I:$I,'ATL GA Inventory'!$B128,'ATL RAW'!$L:$L,'ATL GA Inventory'!E$3)+SUMIFS('ATL CR'!$J:$J,'ATL CR'!$I:$I,'ATL GA Inventory'!$B128,'ATL CR'!$L:$L,'ATL GA Inventory'!E$3)</f>
        <v>0</v>
      </c>
      <c r="F128" s="45">
        <f>SUMIFS('ATL RAW'!$J:$J,'ATL RAW'!$I:$I,'ATL GA Inventory'!$B128,'ATL RAW'!$L:$L,'ATL GA Inventory'!F$3)+SUMIFS('ATL CR'!$J:$J,'ATL CR'!$I:$I,'ATL GA Inventory'!$B128,'ATL CR'!$L:$L,'ATL GA Inventory'!F$3)</f>
        <v>0</v>
      </c>
      <c r="G128" s="45">
        <f>SUMIFS('ATL RAW'!$J:$J,'ATL RAW'!$I:$I,'ATL GA Inventory'!$B128,'ATL RAW'!$L:$L,'ATL GA Inventory'!G$3)+SUMIFS('ATL CR'!$J:$J,'ATL CR'!$I:$I,'ATL GA Inventory'!$B128,'ATL CR'!$L:$L,'ATL GA Inventory'!G$3)</f>
        <v>0</v>
      </c>
      <c r="H128" s="45">
        <f>SUMIFS('ATL RAW'!$J:$J,'ATL RAW'!$I:$I,'ATL GA Inventory'!$B128,'ATL RAW'!$L:$L,'ATL GA Inventory'!H$3)+SUMIFS('ATL CR'!$J:$J,'ATL CR'!$I:$I,'ATL GA Inventory'!$B128,'ATL CR'!$L:$L,'ATL GA Inventory'!H$3)</f>
        <v>0</v>
      </c>
      <c r="I128" s="45">
        <f>SUMIFS('ATL RAW'!$J:$J,'ATL RAW'!$I:$I,'ATL GA Inventory'!$B128,'ATL RAW'!$L:$L,'ATL GA Inventory'!I$3)+SUMIFS('ATL CR'!$J:$J,'ATL CR'!$I:$I,'ATL GA Inventory'!$B128,'ATL CR'!$L:$L,'ATL GA Inventory'!I$3)</f>
        <v>0</v>
      </c>
      <c r="J128" s="45">
        <f>SUMIFS('ATL RAW'!$J:$J,'ATL RAW'!$I:$I,'ATL GA Inventory'!$B128,'ATL RAW'!$L:$L,'ATL GA Inventory'!J$3)+SUMIFS('ATL CR'!$J:$J,'ATL CR'!$I:$I,'ATL GA Inventory'!$B128,'ATL CR'!$L:$L,'ATL GA Inventory'!J$3)</f>
        <v>0</v>
      </c>
      <c r="K128" s="45">
        <f>SUMIFS('ATL RAW'!$J:$J,'ATL RAW'!$I:$I,'ATL GA Inventory'!$B128,'ATL RAW'!$L:$L,'ATL GA Inventory'!K$3)+SUMIFS('ATL CR'!$J:$J,'ATL CR'!$I:$I,'ATL GA Inventory'!$B128,'ATL CR'!$L:$L,'ATL GA Inventory'!K$3)</f>
        <v>0</v>
      </c>
      <c r="L128" s="45">
        <f>SUMIFS('ATL RAW'!$J:$J,'ATL RAW'!$I:$I,'ATL GA Inventory'!$B128,'ATL RAW'!$L:$L,'ATL GA Inventory'!L$3)+SUMIFS('ATL CR'!$J:$J,'ATL CR'!$I:$I,'ATL GA Inventory'!$B128,'ATL CR'!$L:$L,'ATL GA Inventory'!L$3)</f>
        <v>0</v>
      </c>
      <c r="M128" s="45">
        <f>SUMIFS('ATL RAW'!$J:$J,'ATL RAW'!$I:$I,'ATL GA Inventory'!$B128,'ATL RAW'!$L:$L,'ATL GA Inventory'!M$3)+SUMIFS('ATL CR'!$J:$J,'ATL CR'!$I:$I,'ATL GA Inventory'!$B128,'ATL CR'!$L:$L,'ATL GA Inventory'!M$3)</f>
        <v>0</v>
      </c>
      <c r="N128" s="45">
        <f>SUMIFS('ATL RAW'!$J:$J,'ATL RAW'!$I:$I,'ATL GA Inventory'!$B128,'ATL RAW'!$L:$L,'ATL GA Inventory'!N$3)+SUMIFS('ATL CR'!$J:$J,'ATL CR'!$I:$I,'ATL GA Inventory'!$B128,'ATL CR'!$L:$L,'ATL GA Inventory'!N$3)</f>
        <v>0</v>
      </c>
      <c r="O128" s="45">
        <f>SUMIFS('ATL RAW'!$J:$J,'ATL RAW'!$I:$I,'ATL GA Inventory'!$B128,'ATL RAW'!$L:$L,'ATL GA Inventory'!O$3)+SUMIFS('ATL CR'!$J:$J,'ATL CR'!$I:$I,'ATL GA Inventory'!$B128,'ATL CR'!$L:$L,'ATL GA Inventory'!O$3)</f>
        <v>0</v>
      </c>
      <c r="P128" s="45">
        <f>SUMIFS('ATL RAW'!$J:$J,'ATL RAW'!$I:$I,'ATL GA Inventory'!$B128,'ATL RAW'!$L:$L,'ATL GA Inventory'!P$3)+SUMIFS('ATL CR'!$J:$J,'ATL CR'!$I:$I,'ATL GA Inventory'!$B128,'ATL CR'!$L:$L,'ATL GA Inventory'!P$3)</f>
        <v>0</v>
      </c>
      <c r="Q128" s="45">
        <f>SUMIFS('ATL RAW'!$J:$J,'ATL RAW'!$I:$I,'ATL GA Inventory'!$B128,'ATL RAW'!$L:$L,'ATL GA Inventory'!Q$3)+SUMIFS('ATL CR'!$J:$J,'ATL CR'!$I:$I,'ATL GA Inventory'!$B128,'ATL CR'!$L:$L,'ATL GA Inventory'!Q$3)</f>
        <v>0</v>
      </c>
      <c r="R128" s="45">
        <f>SUMIFS('ATL RAW'!$J:$J,'ATL RAW'!$I:$I,'ATL GA Inventory'!$B128,'ATL RAW'!$L:$L,'ATL GA Inventory'!R$3)+SUMIFS('ATL CR'!$J:$J,'ATL CR'!$I:$I,'ATL GA Inventory'!$B128,'ATL CR'!$L:$L,'ATL GA Inventory'!R$3)</f>
        <v>0</v>
      </c>
      <c r="S128" s="45">
        <f>SUMIFS('ATL RAW'!$J:$J,'ATL RAW'!$I:$I,'ATL GA Inventory'!$B128,'ATL RAW'!$L:$L,'ATL GA Inventory'!S$3)+SUMIFS('ATL CR'!$J:$J,'ATL CR'!$I:$I,'ATL GA Inventory'!$B128,'ATL CR'!$L:$L,'ATL GA Inventory'!S$3)</f>
        <v>0</v>
      </c>
      <c r="T128" s="45">
        <f>SUMIFS('ATL RAW'!$J:$J,'ATL RAW'!$I:$I,'ATL GA Inventory'!$B128,'ATL RAW'!$L:$L,'ATL GA Inventory'!T$3)+SUMIFS('ATL CR'!$J:$J,'ATL CR'!$I:$I,'ATL GA Inventory'!$B128,'ATL CR'!$L:$L,'ATL GA Inventory'!T$3)</f>
        <v>0</v>
      </c>
      <c r="U128" s="45">
        <f>SUMIFS('ATL RAW'!$J:$J,'ATL RAW'!$I:$I,'ATL GA Inventory'!$B128,'ATL RAW'!$L:$L,'ATL GA Inventory'!U$3)+SUMIFS('ATL CR'!$J:$J,'ATL CR'!$I:$I,'ATL GA Inventory'!$B128,'ATL CR'!$L:$L,'ATL GA Inventory'!U$3)</f>
        <v>0</v>
      </c>
      <c r="V128" s="45">
        <f>SUMIFS('ATL RAW'!$J:$J,'ATL RAW'!$I:$I,'ATL GA Inventory'!$B128,'ATL RAW'!$L:$L,'ATL GA Inventory'!V$3)+SUMIFS('ATL CR'!$J:$J,'ATL CR'!$I:$I,'ATL GA Inventory'!$B128,'ATL CR'!$L:$L,'ATL GA Inventory'!V$3)</f>
        <v>0</v>
      </c>
      <c r="W128" s="45">
        <f>SUMIFS('ATL RAW'!$J:$J,'ATL RAW'!$I:$I,'ATL GA Inventory'!$B128,'ATL RAW'!$L:$L,'ATL GA Inventory'!W$3)+SUMIFS('ATL CR'!$J:$J,'ATL CR'!$I:$I,'ATL GA Inventory'!$B128,'ATL CR'!$L:$L,'ATL GA Inventory'!W$3)</f>
        <v>0</v>
      </c>
      <c r="X128" s="45">
        <f>SUMIFS('ATL RAW'!$J:$J,'ATL RAW'!$I:$I,'ATL GA Inventory'!$B128,'ATL RAW'!$L:$L,'ATL GA Inventory'!X$3)+SUMIFS('ATL CR'!$J:$J,'ATL CR'!$I:$I,'ATL GA Inventory'!$B128,'ATL CR'!$L:$L,'ATL GA Inventory'!X$3)</f>
        <v>0</v>
      </c>
      <c r="Y128" s="45">
        <f>SUMIFS('ATL RAW'!$J:$J,'ATL RAW'!$I:$I,'ATL GA Inventory'!$B128,'ATL RAW'!$L:$L,'ATL GA Inventory'!Y$3)+SUMIFS('ATL CR'!$J:$J,'ATL CR'!$I:$I,'ATL GA Inventory'!$B128,'ATL CR'!$L:$L,'ATL GA Inventory'!Y$3)</f>
        <v>0</v>
      </c>
      <c r="Z128" s="45">
        <f>SUMIFS('ATL RAW'!$J:$J,'ATL RAW'!$I:$I,'ATL GA Inventory'!$B128,'ATL RAW'!$L:$L,'ATL GA Inventory'!Z$3)+SUMIFS('ATL CR'!$J:$J,'ATL CR'!$I:$I,'ATL GA Inventory'!$B128,'ATL CR'!$L:$L,'ATL GA Inventory'!Z$3)</f>
        <v>0</v>
      </c>
      <c r="AA128" s="45">
        <f>SUMIFS('ATL RAW'!$J:$J,'ATL RAW'!$I:$I,'ATL GA Inventory'!$B128,'ATL RAW'!$L:$L,'ATL GA Inventory'!AA$3)+SUMIFS('ATL CR'!$J:$J,'ATL CR'!$I:$I,'ATL GA Inventory'!$B128,'ATL CR'!$L:$L,'ATL GA Inventory'!AA$3)</f>
        <v>0</v>
      </c>
      <c r="AB128" s="45">
        <f>SUMIFS('ATL RAW'!$J:$J,'ATL RAW'!$I:$I,'ATL GA Inventory'!$B128,'ATL RAW'!$L:$L,'ATL GA Inventory'!AB$3)+SUMIFS('ATL CR'!$J:$J,'ATL CR'!$I:$I,'ATL GA Inventory'!$B128,'ATL CR'!$L:$L,'ATL GA Inventory'!AB$3)</f>
        <v>0</v>
      </c>
      <c r="AC128" s="45">
        <f>SUMIFS('ATL RAW'!$J:$J,'ATL RAW'!$I:$I,'ATL GA Inventory'!$B128,'ATL RAW'!$L:$L,'ATL GA Inventory'!AC$3)+SUMIFS('ATL CR'!$J:$J,'ATL CR'!$I:$I,'ATL GA Inventory'!$B128,'ATL CR'!$L:$L,'ATL GA Inventory'!AC$3)</f>
        <v>0</v>
      </c>
      <c r="AD128" s="45">
        <f>SUMIFS('ATL RAW'!$J:$J,'ATL RAW'!$I:$I,'ATL GA Inventory'!$B128,'ATL RAW'!$L:$L,'ATL GA Inventory'!AD$3)+SUMIFS('ATL CR'!$J:$J,'ATL CR'!$I:$I,'ATL GA Inventory'!$B128,'ATL CR'!$L:$L,'ATL GA Inventory'!AD$3)</f>
        <v>0</v>
      </c>
      <c r="AE128" s="45">
        <f>SUMIFS('ATL RAW'!$J:$J,'ATL RAW'!$I:$I,'ATL GA Inventory'!$B128,'ATL RAW'!$L:$L,'ATL GA Inventory'!AE$3)+SUMIFS('ATL CR'!$J:$J,'ATL CR'!$I:$I,'ATL GA Inventory'!$B128,'ATL CR'!$L:$L,'ATL GA Inventory'!AE$3)</f>
        <v>0</v>
      </c>
      <c r="AF128" s="45">
        <f>SUMIFS('ATL RAW'!$J:$J,'ATL RAW'!$I:$I,'ATL GA Inventory'!$B128,'ATL RAW'!$L:$L,'ATL GA Inventory'!AF$3)+SUMIFS('ATL CR'!$J:$J,'ATL CR'!$I:$I,'ATL GA Inventory'!$B128,'ATL CR'!$L:$L,'ATL GA Inventory'!AF$3)</f>
        <v>0</v>
      </c>
      <c r="AG128" s="45">
        <f>SUMIFS('ATL RAW'!$J:$J,'ATL RAW'!$I:$I,'ATL GA Inventory'!$B128,'ATL RAW'!$L:$L,'ATL GA Inventory'!AG$3)+SUMIFS('ATL CR'!$J:$J,'ATL CR'!$I:$I,'ATL GA Inventory'!$B128,'ATL CR'!$L:$L,'ATL GA Inventory'!AG$3)</f>
        <v>0</v>
      </c>
      <c r="AH128" s="45">
        <f>SUMIFS('ATL RAW'!$J:$J,'ATL RAW'!$I:$I,'ATL GA Inventory'!$B128,'ATL RAW'!$L:$L,'ATL GA Inventory'!AH$3)+SUMIFS('ATL CR'!$J:$J,'ATL CR'!$I:$I,'ATL GA Inventory'!$B128,'ATL CR'!$L:$L,'ATL GA Inventory'!AH$3)</f>
        <v>0</v>
      </c>
      <c r="AI128" s="45">
        <f>SUMIFS('ATL RAW'!$J:$J,'ATL RAW'!$I:$I,'ATL GA Inventory'!$B128,'ATL RAW'!$L:$L,'ATL GA Inventory'!AI$3)+SUMIFS('ATL CR'!$J:$J,'ATL CR'!$I:$I,'ATL GA Inventory'!$B128,'ATL CR'!$L:$L,'ATL GA Inventory'!AI$3)</f>
        <v>0</v>
      </c>
      <c r="AJ128" s="45">
        <f>SUMIFS('ATL RAW'!$J:$J,'ATL RAW'!$I:$I,'ATL GA Inventory'!$B128,'ATL RAW'!$L:$L,'ATL GA Inventory'!AJ$3)+SUMIFS('ATL CR'!$J:$J,'ATL CR'!$I:$I,'ATL GA Inventory'!$B128,'ATL CR'!$L:$L,'ATL GA Inventory'!AJ$3)</f>
        <v>0</v>
      </c>
      <c r="AK128" s="45">
        <f>SUMIFS('ATL RAW'!$J:$J,'ATL RAW'!$I:$I,'ATL GA Inventory'!$B128,'ATL RAW'!$L:$L,'ATL GA Inventory'!AK$3)+SUMIFS('ATL CR'!$J:$J,'ATL CR'!$I:$I,'ATL GA Inventory'!$B128,'ATL CR'!$L:$L,'ATL GA Inventory'!AK$3)</f>
        <v>0</v>
      </c>
      <c r="AL128" s="45">
        <f>SUMIFS('ATL RAW'!$J:$J,'ATL RAW'!$I:$I,'ATL GA Inventory'!$B128,'ATL RAW'!$L:$L,'ATL GA Inventory'!AL$3)+SUMIFS('ATL CR'!$J:$J,'ATL CR'!$I:$I,'ATL GA Inventory'!$B128,'ATL CR'!$L:$L,'ATL GA Inventory'!AL$3)</f>
        <v>0</v>
      </c>
      <c r="AM128" s="45">
        <f>SUMIFS('ATL RAW'!$J:$J,'ATL RAW'!$I:$I,'ATL GA Inventory'!$B128,'ATL RAW'!$L:$L,'ATL GA Inventory'!AM$3)+SUMIFS('ATL CR'!$J:$J,'ATL CR'!$I:$I,'ATL GA Inventory'!$B128,'ATL CR'!$L:$L,'ATL GA Inventory'!AM$3)</f>
        <v>0</v>
      </c>
      <c r="AN128" s="45">
        <f>SUMIFS('ATL RAW'!$J:$J,'ATL RAW'!$I:$I,'ATL GA Inventory'!$B128,'ATL RAW'!$L:$L,'ATL GA Inventory'!AN$3)+SUMIFS('ATL CR'!$J:$J,'ATL CR'!$I:$I,'ATL GA Inventory'!$B128,'ATL CR'!$L:$L,'ATL GA Inventory'!AN$3)</f>
        <v>0</v>
      </c>
      <c r="AO128" s="45">
        <f>SUMIFS('ATL RAW'!$J:$J,'ATL RAW'!$I:$I,'ATL GA Inventory'!$B128,'ATL RAW'!$L:$L,'ATL GA Inventory'!AO$3)+SUMIFS('ATL CR'!$J:$J,'ATL CR'!$I:$I,'ATL GA Inventory'!$B128,'ATL CR'!$L:$L,'ATL GA Inventory'!AO$3)</f>
        <v>0</v>
      </c>
      <c r="AP128" s="45">
        <f>SUMIFS('ATL RAW'!$J:$J,'ATL RAW'!$I:$I,'ATL GA Inventory'!$B128,'ATL RAW'!$L:$L,'ATL GA Inventory'!AP$3)+SUMIFS('ATL CR'!$J:$J,'ATL CR'!$I:$I,'ATL GA Inventory'!$B128,'ATL CR'!$L:$L,'ATL GA Inventory'!AP$3)</f>
        <v>0</v>
      </c>
      <c r="AQ128" s="45">
        <f>SUMIFS('ATL RAW'!$J:$J,'ATL RAW'!$I:$I,'ATL GA Inventory'!$B128,'ATL RAW'!$L:$L,'ATL GA Inventory'!AQ$3)+SUMIFS('ATL CR'!$J:$J,'ATL CR'!$I:$I,'ATL GA Inventory'!$B128,'ATL CR'!$L:$L,'ATL GA Inventory'!AQ$3)</f>
        <v>0</v>
      </c>
      <c r="AR128" s="45">
        <f>SUMIFS('ATL RAW'!$J:$J,'ATL RAW'!$I:$I,'ATL GA Inventory'!$B128,'ATL RAW'!$L:$L,'ATL GA Inventory'!AR$3)+SUMIFS('ATL CR'!$J:$J,'ATL CR'!$I:$I,'ATL GA Inventory'!$B128,'ATL CR'!$L:$L,'ATL GA Inventory'!AR$3)</f>
        <v>0</v>
      </c>
      <c r="AS128" s="45">
        <f>SUMIFS('ATL RAW'!$J:$J,'ATL RAW'!$I:$I,'ATL GA Inventory'!$B128,'ATL RAW'!$L:$L,'ATL GA Inventory'!AS$3)+SUMIFS('ATL CR'!$J:$J,'ATL CR'!$I:$I,'ATL GA Inventory'!$B128,'ATL CR'!$L:$L,'ATL GA Inventory'!AS$3)</f>
        <v>0</v>
      </c>
      <c r="AT128" s="45">
        <f>SUMIFS('ATL RAW'!$J:$J,'ATL RAW'!$I:$I,'ATL GA Inventory'!$B128,'ATL RAW'!$L:$L,'ATL GA Inventory'!AT$3)+SUMIFS('ATL CR'!$J:$J,'ATL CR'!$I:$I,'ATL GA Inventory'!$B128,'ATL CR'!$L:$L,'ATL GA Inventory'!AT$3)</f>
        <v>0</v>
      </c>
      <c r="AU128" s="45">
        <f>SUMIFS('ATL RAW'!$J:$J,'ATL RAW'!$I:$I,'ATL GA Inventory'!$B128,'ATL RAW'!$L:$L,'ATL GA Inventory'!AU$3)+SUMIFS('ATL CR'!$J:$J,'ATL CR'!$I:$I,'ATL GA Inventory'!$B128,'ATL CR'!$L:$L,'ATL GA Inventory'!AU$3)</f>
        <v>0</v>
      </c>
      <c r="AV128" s="45">
        <f>SUMIFS('ATL RAW'!$J:$J,'ATL RAW'!$I:$I,'ATL GA Inventory'!$B128,'ATL RAW'!$L:$L,'ATL GA Inventory'!AV$3)+SUMIFS('ATL CR'!$J:$J,'ATL CR'!$I:$I,'ATL GA Inventory'!$B128,'ATL CR'!$L:$L,'ATL GA Inventory'!AV$3)</f>
        <v>0</v>
      </c>
      <c r="AW128" s="45">
        <f>SUMIFS('ATL RAW'!$J:$J,'ATL RAW'!$I:$I,'ATL GA Inventory'!$B128,'ATL RAW'!$L:$L,'ATL GA Inventory'!AW$3)+SUMIFS('ATL CR'!$J:$J,'ATL CR'!$I:$I,'ATL GA Inventory'!$B128,'ATL CR'!$L:$L,'ATL GA Inventory'!AW$3)</f>
        <v>0</v>
      </c>
      <c r="AX128" s="45">
        <f>SUMIFS('ATL RAW'!$J:$J,'ATL RAW'!$I:$I,'ATL GA Inventory'!$B128,'ATL RAW'!$L:$L,'ATL GA Inventory'!AX$3)+SUMIFS('ATL CR'!$J:$J,'ATL CR'!$I:$I,'ATL GA Inventory'!$B128,'ATL CR'!$L:$L,'ATL GA Inventory'!AX$3)</f>
        <v>0</v>
      </c>
      <c r="AY128" s="45">
        <f>SUMIFS('ATL RAW'!$J:$J,'ATL RAW'!$I:$I,'ATL GA Inventory'!$B128,'ATL RAW'!$L:$L,'ATL GA Inventory'!AY$3)+SUMIFS('ATL CR'!$J:$J,'ATL CR'!$I:$I,'ATL GA Inventory'!$B128,'ATL CR'!$L:$L,'ATL GA Inventory'!AY$3)</f>
        <v>0</v>
      </c>
      <c r="AZ128" s="45">
        <f>SUMIFS('ATL RAW'!$J:$J,'ATL RAW'!$I:$I,'ATL GA Inventory'!$B128,'ATL RAW'!$L:$L,'ATL GA Inventory'!AZ$3)+SUMIFS('ATL CR'!$J:$J,'ATL CR'!$I:$I,'ATL GA Inventory'!$B128,'ATL CR'!$L:$L,'ATL GA Inventory'!AZ$3)</f>
        <v>0</v>
      </c>
      <c r="BA128" s="45">
        <f>SUMIFS('ATL RAW'!$J:$J,'ATL RAW'!$I:$I,'ATL GA Inventory'!$B128,'ATL RAW'!$L:$L,'ATL GA Inventory'!BA$3)+SUMIFS('ATL CR'!$J:$J,'ATL CR'!$I:$I,'ATL GA Inventory'!$B128,'ATL CR'!$L:$L,'ATL GA Inventory'!BA$3)</f>
        <v>0</v>
      </c>
      <c r="BB128" s="45">
        <f>SUMIFS('ATL RAW'!$J:$J,'ATL RAW'!$I:$I,'ATL GA Inventory'!$B128,'ATL RAW'!$L:$L,'ATL GA Inventory'!BB$3)+SUMIFS('ATL CR'!$J:$J,'ATL CR'!$I:$I,'ATL GA Inventory'!$B128,'ATL CR'!$L:$L,'ATL GA Inventory'!BB$3)</f>
        <v>0</v>
      </c>
      <c r="BC128" s="45">
        <f>SUMIFS('ATL RAW'!$J:$J,'ATL RAW'!$I:$I,'ATL GA Inventory'!$B128,'ATL RAW'!$L:$L,'ATL GA Inventory'!BC$3)+SUMIFS('ATL CR'!$J:$J,'ATL CR'!$I:$I,'ATL GA Inventory'!$B128,'ATL CR'!$L:$L,'ATL GA Inventory'!BC$3)</f>
        <v>0</v>
      </c>
      <c r="BD128" s="45">
        <f>SUMIFS('ATL RAW'!$J:$J,'ATL RAW'!$I:$I,'ATL GA Inventory'!$B128,'ATL RAW'!$L:$L,'ATL GA Inventory'!BD$3)+SUMIFS('ATL CR'!$J:$J,'ATL CR'!$I:$I,'ATL GA Inventory'!$B128,'ATL CR'!$L:$L,'ATL GA Inventory'!BD$3)</f>
        <v>0</v>
      </c>
      <c r="BE128" s="45">
        <f>SUMIFS('ATL RAW'!$J:$J,'ATL RAW'!$I:$I,'ATL GA Inventory'!$B128,'ATL RAW'!$L:$L,'ATL GA Inventory'!BE$3)+SUMIFS('ATL CR'!$J:$J,'ATL CR'!$I:$I,'ATL GA Inventory'!$B128,'ATL CR'!$L:$L,'ATL GA Inventory'!BE$3)</f>
        <v>0</v>
      </c>
      <c r="BF128" s="45">
        <f>SUMIFS('ATL RAW'!$J:$J,'ATL RAW'!$I:$I,'ATL GA Inventory'!$B128,'ATL RAW'!$L:$L,'ATL GA Inventory'!BF$3)+SUMIFS('ATL CR'!$J:$J,'ATL CR'!$I:$I,'ATL GA Inventory'!$B128,'ATL CR'!$L:$L,'ATL GA Inventory'!BF$3)</f>
        <v>0</v>
      </c>
      <c r="BG128" s="45">
        <f>SUMIFS('ATL RAW'!$J:$J,'ATL RAW'!$I:$I,'ATL GA Inventory'!$B128,'ATL RAW'!$L:$L,'ATL GA Inventory'!BG$3)+SUMIFS('ATL CR'!$J:$J,'ATL CR'!$I:$I,'ATL GA Inventory'!$B128,'ATL CR'!$L:$L,'ATL GA Inventory'!BG$3)</f>
        <v>0</v>
      </c>
      <c r="BH128" s="45">
        <f>SUMIFS('ATL RAW'!$J:$J,'ATL RAW'!$I:$I,'ATL GA Inventory'!$B128,'ATL RAW'!$L:$L,'ATL GA Inventory'!BH$3)+SUMIFS('ATL CR'!$J:$J,'ATL CR'!$I:$I,'ATL GA Inventory'!$B128,'ATL CR'!$L:$L,'ATL GA Inventory'!BH$3)</f>
        <v>0</v>
      </c>
      <c r="BI128" s="45">
        <f>SUMIFS('ATL RAW'!$J:$J,'ATL RAW'!$I:$I,'ATL GA Inventory'!$B128,'ATL RAW'!$L:$L,'ATL GA Inventory'!BI$3)+SUMIFS('ATL CR'!$J:$J,'ATL CR'!$I:$I,'ATL GA Inventory'!$B128,'ATL CR'!$L:$L,'ATL GA Inventory'!BI$3)</f>
        <v>0</v>
      </c>
      <c r="BJ128" s="45">
        <f>SUMIFS('ATL RAW'!$J:$J,'ATL RAW'!$I:$I,'ATL GA Inventory'!$B128,'ATL RAW'!$L:$L,'ATL GA Inventory'!BJ$3)+SUMIFS('ATL CR'!$J:$J,'ATL CR'!$I:$I,'ATL GA Inventory'!$B128,'ATL CR'!$L:$L,'ATL GA Inventory'!BJ$3)</f>
        <v>0</v>
      </c>
      <c r="BK128" s="45">
        <f>SUMIFS('ATL RAW'!$J:$J,'ATL RAW'!$I:$I,'ATL GA Inventory'!$B128,'ATL RAW'!$L:$L,'ATL GA Inventory'!BK$3)+SUMIFS('ATL CR'!$J:$J,'ATL CR'!$I:$I,'ATL GA Inventory'!$B128,'ATL CR'!$L:$L,'ATL GA Inventory'!BK$3)</f>
        <v>0</v>
      </c>
      <c r="BL128" s="45">
        <f>SUMIFS('ATL RAW'!$J:$J,'ATL RAW'!$I:$I,'ATL GA Inventory'!$B128,'ATL RAW'!$L:$L,'ATL GA Inventory'!BL$3)+SUMIFS('ATL CR'!$J:$J,'ATL CR'!$I:$I,'ATL GA Inventory'!$B128,'ATL CR'!$L:$L,'ATL GA Inventory'!BL$3)</f>
        <v>0</v>
      </c>
      <c r="BM128" s="45">
        <f>SUMIFS('ATL RAW'!$J:$J,'ATL RAW'!$I:$I,'ATL GA Inventory'!$B128,'ATL RAW'!$L:$L,'ATL GA Inventory'!BM$3)+SUMIFS('ATL CR'!$J:$J,'ATL CR'!$I:$I,'ATL GA Inventory'!$B128,'ATL CR'!$L:$L,'ATL GA Inventory'!BM$3)</f>
        <v>0</v>
      </c>
      <c r="BN128" s="45">
        <f>SUMIFS('ATL RAW'!$J:$J,'ATL RAW'!$I:$I,'ATL GA Inventory'!$B128,'ATL RAW'!$L:$L,'ATL GA Inventory'!BN$3)+SUMIFS('ATL CR'!$J:$J,'ATL CR'!$I:$I,'ATL GA Inventory'!$B128,'ATL CR'!$L:$L,'ATL GA Inventory'!BN$3)</f>
        <v>0</v>
      </c>
      <c r="BO128" s="45">
        <f>SUMIFS('ATL RAW'!$J:$J,'ATL RAW'!$I:$I,'ATL GA Inventory'!$B128,'ATL RAW'!$L:$L,'ATL GA Inventory'!BO$3)+SUMIFS('ATL CR'!$J:$J,'ATL CR'!$I:$I,'ATL GA Inventory'!$B128,'ATL CR'!$L:$L,'ATL GA Inventory'!BO$3)</f>
        <v>0</v>
      </c>
      <c r="BP128" s="45">
        <f>SUMIFS('ATL RAW'!$J:$J,'ATL RAW'!$I:$I,'ATL GA Inventory'!$B128,'ATL RAW'!$L:$L,'ATL GA Inventory'!BP$3)+SUMIFS('ATL CR'!$J:$J,'ATL CR'!$I:$I,'ATL GA Inventory'!$B128,'ATL CR'!$L:$L,'ATL GA Inventory'!BP$3)</f>
        <v>0</v>
      </c>
      <c r="BQ128" s="45">
        <f>SUMIFS('ATL RAW'!$J:$J,'ATL RAW'!$I:$I,'ATL GA Inventory'!$B128,'ATL RAW'!$L:$L,'ATL GA Inventory'!BQ$3)+SUMIFS('ATL CR'!$J:$J,'ATL CR'!$I:$I,'ATL GA Inventory'!$B128,'ATL CR'!$L:$L,'ATL GA Inventory'!BQ$3)</f>
        <v>0</v>
      </c>
      <c r="BR128" s="45">
        <f>SUMIFS('ATL RAW'!$J:$J,'ATL RAW'!$I:$I,'ATL GA Inventory'!$B128,'ATL RAW'!$L:$L,'ATL GA Inventory'!BR$3)+SUMIFS('ATL CR'!$J:$J,'ATL CR'!$I:$I,'ATL GA Inventory'!$B128,'ATL CR'!$L:$L,'ATL GA Inventory'!BR$3)</f>
        <v>0</v>
      </c>
      <c r="BS128" s="45">
        <f>SUMIFS('ATL RAW'!$J:$J,'ATL RAW'!$I:$I,'ATL GA Inventory'!$B128,'ATL RAW'!$L:$L,'ATL GA Inventory'!BS$3)+SUMIFS('ATL CR'!$J:$J,'ATL CR'!$I:$I,'ATL GA Inventory'!$B128,'ATL CR'!$L:$L,'ATL GA Inventory'!BS$3)</f>
        <v>0</v>
      </c>
      <c r="BT128" s="45">
        <f>SUMIFS('ATL RAW'!$J:$J,'ATL RAW'!$I:$I,'ATL GA Inventory'!$B128,'ATL RAW'!$L:$L,'ATL GA Inventory'!BT$3)+SUMIFS('ATL CR'!$J:$J,'ATL CR'!$I:$I,'ATL GA Inventory'!$B128,'ATL CR'!$L:$L,'ATL GA Inventory'!BT$3)</f>
        <v>0</v>
      </c>
      <c r="BU128" s="45">
        <f>SUMIFS('ATL RAW'!$J:$J,'ATL RAW'!$I:$I,'ATL GA Inventory'!$B128,'ATL RAW'!$L:$L,'ATL GA Inventory'!BU$3)+SUMIFS('ATL CR'!$J:$J,'ATL CR'!$I:$I,'ATL GA Inventory'!$B128,'ATL CR'!$L:$L,'ATL GA Inventory'!BU$3)</f>
        <v>0</v>
      </c>
      <c r="BV128" s="45">
        <f>SUMIFS('ATL RAW'!$J:$J,'ATL RAW'!$I:$I,'ATL GA Inventory'!$B128,'ATL RAW'!$L:$L,'ATL GA Inventory'!BV$3)+SUMIFS('ATL CR'!$J:$J,'ATL CR'!$I:$I,'ATL GA Inventory'!$B128,'ATL CR'!$L:$L,'ATL GA Inventory'!BV$3)</f>
        <v>0</v>
      </c>
      <c r="BW128" s="45">
        <f>SUMIFS('ATL RAW'!$J:$J,'ATL RAW'!$I:$I,'ATL GA Inventory'!$B128,'ATL RAW'!$L:$L,'ATL GA Inventory'!BW$3)+SUMIFS('ATL CR'!$J:$J,'ATL CR'!$I:$I,'ATL GA Inventory'!$B128,'ATL CR'!$L:$L,'ATL GA Inventory'!BW$3)</f>
        <v>0</v>
      </c>
      <c r="BX128" s="45">
        <f>SUMIFS('ATL RAW'!$J:$J,'ATL RAW'!$I:$I,'ATL GA Inventory'!$B128,'ATL RAW'!$L:$L,'ATL GA Inventory'!BX$3)+SUMIFS('ATL CR'!$J:$J,'ATL CR'!$I:$I,'ATL GA Inventory'!$B128,'ATL CR'!$L:$L,'ATL GA Inventory'!BX$3)</f>
        <v>0</v>
      </c>
      <c r="BY128" s="45">
        <f>SUMIFS('ATL RAW'!$J:$J,'ATL RAW'!$I:$I,'ATL GA Inventory'!$B128,'ATL RAW'!$L:$L,'ATL GA Inventory'!BY$3)+SUMIFS('ATL CR'!$J:$J,'ATL CR'!$I:$I,'ATL GA Inventory'!$B128,'ATL CR'!$L:$L,'ATL GA Inventory'!BY$3)</f>
        <v>0</v>
      </c>
      <c r="BZ128" s="45">
        <f>SUMIFS('ATL RAW'!$J:$J,'ATL RAW'!$I:$I,'ATL GA Inventory'!$B128,'ATL RAW'!$L:$L,'ATL GA Inventory'!BZ$3)+SUMIFS('ATL CR'!$J:$J,'ATL CR'!$I:$I,'ATL GA Inventory'!$B128,'ATL CR'!$L:$L,'ATL GA Inventory'!BZ$3)</f>
        <v>0</v>
      </c>
      <c r="CA128" s="45">
        <f>SUMIFS('ATL RAW'!$J:$J,'ATL RAW'!$I:$I,'ATL GA Inventory'!$B128,'ATL RAW'!$L:$L,'ATL GA Inventory'!CA$3)+SUMIFS('ATL CR'!$J:$J,'ATL CR'!$I:$I,'ATL GA Inventory'!$B128,'ATL CR'!$L:$L,'ATL GA Inventory'!CA$3)</f>
        <v>0</v>
      </c>
      <c r="CB128" s="45">
        <f>SUMIFS('ATL RAW'!$J:$J,'ATL RAW'!$I:$I,'ATL GA Inventory'!$B128,'ATL RAW'!$L:$L,'ATL GA Inventory'!CB$3)+SUMIFS('ATL CR'!$J:$J,'ATL CR'!$I:$I,'ATL GA Inventory'!$B128,'ATL CR'!$L:$L,'ATL GA Inventory'!CB$3)</f>
        <v>0</v>
      </c>
      <c r="CC128" s="45">
        <f>SUMIFS('ATL RAW'!$J:$J,'ATL RAW'!$I:$I,'ATL GA Inventory'!$B128,'ATL RAW'!$L:$L,'ATL GA Inventory'!CC$3)+SUMIFS('ATL CR'!$J:$J,'ATL CR'!$I:$I,'ATL GA Inventory'!$B128,'ATL CR'!$L:$L,'ATL GA Inventory'!CC$3)</f>
        <v>0</v>
      </c>
      <c r="CD128" s="45">
        <f>SUMIFS('ATL RAW'!$J:$J,'ATL RAW'!$I:$I,'ATL GA Inventory'!$B128,'ATL RAW'!$L:$L,'ATL GA Inventory'!CD$3)+SUMIFS('ATL CR'!$J:$J,'ATL CR'!$I:$I,'ATL GA Inventory'!$B128,'ATL CR'!$L:$L,'ATL GA Inventory'!CD$3)</f>
        <v>0</v>
      </c>
      <c r="CE128" s="45">
        <f>SUMIFS('ATL RAW'!$J:$J,'ATL RAW'!$I:$I,'ATL GA Inventory'!$B128,'ATL RAW'!$L:$L,'ATL GA Inventory'!CE$3)+SUMIFS('ATL CR'!$J:$J,'ATL CR'!$I:$I,'ATL GA Inventory'!$B128,'ATL CR'!$L:$L,'ATL GA Inventory'!CE$3)</f>
        <v>0</v>
      </c>
      <c r="CF128" s="45">
        <f>SUMIFS('ATL RAW'!$J:$J,'ATL RAW'!$I:$I,'ATL GA Inventory'!$B128,'ATL RAW'!$L:$L,'ATL GA Inventory'!CF$3)+SUMIFS('ATL CR'!$J:$J,'ATL CR'!$I:$I,'ATL GA Inventory'!$B128,'ATL CR'!$L:$L,'ATL GA Inventory'!CF$3)</f>
        <v>0</v>
      </c>
      <c r="CG128" s="45">
        <f>SUMIFS('ATL RAW'!$J:$J,'ATL RAW'!$I:$I,'ATL GA Inventory'!$B128,'ATL RAW'!$L:$L,'ATL GA Inventory'!CG$3)+SUMIFS('ATL CR'!$J:$J,'ATL CR'!$I:$I,'ATL GA Inventory'!$B128,'ATL CR'!$L:$L,'ATL GA Inventory'!CG$3)</f>
        <v>0</v>
      </c>
      <c r="CH128" s="45">
        <f>SUMIFS('ATL RAW'!$J:$J,'ATL RAW'!$I:$I,'ATL GA Inventory'!$B128,'ATL RAW'!$L:$L,'ATL GA Inventory'!CH$3)+SUMIFS('ATL CR'!$J:$J,'ATL CR'!$I:$I,'ATL GA Inventory'!$B128,'ATL CR'!$L:$L,'ATL GA Inventory'!CH$3)</f>
        <v>0</v>
      </c>
      <c r="CI128" s="45">
        <f>SUMIFS('ATL RAW'!$J:$J,'ATL RAW'!$I:$I,'ATL GA Inventory'!$B128,'ATL RAW'!$L:$L,'ATL GA Inventory'!CI$3)+SUMIFS('ATL CR'!$J:$J,'ATL CR'!$I:$I,'ATL GA Inventory'!$B128,'ATL CR'!$L:$L,'ATL GA Inventory'!CI$3)</f>
        <v>0</v>
      </c>
      <c r="CJ128" s="45">
        <f>SUMIFS('ATL RAW'!$J:$J,'ATL RAW'!$I:$I,'ATL GA Inventory'!$B128,'ATL RAW'!$L:$L,'ATL GA Inventory'!CJ$3)+SUMIFS('ATL CR'!$J:$J,'ATL CR'!$I:$I,'ATL GA Inventory'!$B128,'ATL CR'!$L:$L,'ATL GA Inventory'!CJ$3)</f>
        <v>0</v>
      </c>
      <c r="CK128" s="45">
        <f>SUMIFS('ATL RAW'!$J:$J,'ATL RAW'!$I:$I,'ATL GA Inventory'!$B128,'ATL RAW'!$L:$L,'ATL GA Inventory'!CK$3)+SUMIFS('ATL CR'!$J:$J,'ATL CR'!$I:$I,'ATL GA Inventory'!$B128,'ATL CR'!$L:$L,'ATL GA Inventory'!CK$3)</f>
        <v>0</v>
      </c>
      <c r="CL128" s="45">
        <f>SUMIFS('ATL RAW'!$J:$J,'ATL RAW'!$I:$I,'ATL GA Inventory'!$B128,'ATL RAW'!$L:$L,'ATL GA Inventory'!CL$3)+SUMIFS('ATL CR'!$J:$J,'ATL CR'!$I:$I,'ATL GA Inventory'!$B128,'ATL CR'!$L:$L,'ATL GA Inventory'!CL$3)</f>
        <v>0</v>
      </c>
      <c r="CM128" s="45">
        <f>SUMIFS('ATL RAW'!$J:$J,'ATL RAW'!$I:$I,'ATL GA Inventory'!$B128,'ATL RAW'!$L:$L,'ATL GA Inventory'!CM$3)+SUMIFS('ATL CR'!$J:$J,'ATL CR'!$I:$I,'ATL GA Inventory'!$B128,'ATL CR'!$L:$L,'ATL GA Inventory'!CM$3)</f>
        <v>0</v>
      </c>
      <c r="CN128" s="45">
        <f>SUMIFS('ATL RAW'!$J:$J,'ATL RAW'!$I:$I,'ATL GA Inventory'!$B128,'ATL RAW'!$L:$L,'ATL GA Inventory'!CN$3)+SUMIFS('ATL CR'!$J:$J,'ATL CR'!$I:$I,'ATL GA Inventory'!$B128,'ATL CR'!$L:$L,'ATL GA Inventory'!CN$3)</f>
        <v>0</v>
      </c>
      <c r="CO128" s="45">
        <f>SUMIFS('ATL RAW'!$J:$J,'ATL RAW'!$I:$I,'ATL GA Inventory'!$B128,'ATL RAW'!$L:$L,'ATL GA Inventory'!CO$3)+SUMIFS('ATL CR'!$J:$J,'ATL CR'!$I:$I,'ATL GA Inventory'!$B128,'ATL CR'!$L:$L,'ATL GA Inventory'!CO$3)</f>
        <v>0</v>
      </c>
      <c r="CP128" s="45">
        <f>SUMIFS('ATL RAW'!$J:$J,'ATL RAW'!$I:$I,'ATL GA Inventory'!$B128,'ATL RAW'!$L:$L,'ATL GA Inventory'!CP$3)+SUMIFS('ATL CR'!$J:$J,'ATL CR'!$I:$I,'ATL GA Inventory'!$B128,'ATL CR'!$L:$L,'ATL GA Inventory'!CP$3)</f>
        <v>0</v>
      </c>
      <c r="CQ128" s="45">
        <f>SUMIFS('ATL RAW'!$J:$J,'ATL RAW'!$I:$I,'ATL GA Inventory'!$B128,'ATL RAW'!$L:$L,'ATL GA Inventory'!CQ$3)+SUMIFS('ATL CR'!$J:$J,'ATL CR'!$I:$I,'ATL GA Inventory'!$B128,'ATL CR'!$L:$L,'ATL GA Inventory'!CQ$3)</f>
        <v>0</v>
      </c>
      <c r="CR128" s="45">
        <f>SUMIFS('ATL RAW'!$J:$J,'ATL RAW'!$I:$I,'ATL GA Inventory'!$B128,'ATL RAW'!$L:$L,'ATL GA Inventory'!CR$3)+SUMIFS('ATL CR'!$J:$J,'ATL CR'!$I:$I,'ATL GA Inventory'!$B128,'ATL CR'!$L:$L,'ATL GA Inventory'!CR$3)</f>
        <v>0</v>
      </c>
      <c r="CS128" s="45">
        <f>SUMIFS('ATL RAW'!$J:$J,'ATL RAW'!$I:$I,'ATL GA Inventory'!$B128,'ATL RAW'!$L:$L,'ATL GA Inventory'!CS$3)+SUMIFS('ATL CR'!$J:$J,'ATL CR'!$I:$I,'ATL GA Inventory'!$B128,'ATL CR'!$L:$L,'ATL GA Inventory'!CS$3)</f>
        <v>0</v>
      </c>
      <c r="CT128" s="45">
        <f>SUMIFS('ATL RAW'!$J:$J,'ATL RAW'!$I:$I,'ATL GA Inventory'!$B128,'ATL RAW'!$L:$L,'ATL GA Inventory'!CT$3)+SUMIFS('ATL CR'!$J:$J,'ATL CR'!$I:$I,'ATL GA Inventory'!$B128,'ATL CR'!$L:$L,'ATL GA Inventory'!CT$3)</f>
        <v>0</v>
      </c>
      <c r="CU128" s="45">
        <f>SUMIFS('ATL RAW'!$J:$J,'ATL RAW'!$I:$I,'ATL GA Inventory'!$B128,'ATL RAW'!$L:$L,'ATL GA Inventory'!CU$3)+SUMIFS('ATL CR'!$J:$J,'ATL CR'!$I:$I,'ATL GA Inventory'!$B128,'ATL CR'!$L:$L,'ATL GA Inventory'!CU$3)</f>
        <v>0</v>
      </c>
      <c r="CV128" s="45">
        <f>SUMIFS('ATL RAW'!$J:$J,'ATL RAW'!$I:$I,'ATL GA Inventory'!$B128,'ATL RAW'!$L:$L,'ATL GA Inventory'!CV$3)+SUMIFS('ATL CR'!$J:$J,'ATL CR'!$I:$I,'ATL GA Inventory'!$B128,'ATL CR'!$L:$L,'ATL GA Inventory'!CV$3)</f>
        <v>0</v>
      </c>
      <c r="CW128" s="45">
        <f>SUMIFS('ATL RAW'!$J:$J,'ATL RAW'!$I:$I,'ATL GA Inventory'!$B128,'ATL RAW'!$L:$L,'ATL GA Inventory'!CW$3)+SUMIFS('ATL CR'!$J:$J,'ATL CR'!$I:$I,'ATL GA Inventory'!$B128,'ATL CR'!$L:$L,'ATL GA Inventory'!CW$3)</f>
        <v>0</v>
      </c>
      <c r="CX128" s="45">
        <f>SUMIFS('ATL RAW'!$J:$J,'ATL RAW'!$I:$I,'ATL GA Inventory'!$B128,'ATL RAW'!$L:$L,'ATL GA Inventory'!CX$3)+SUMIFS('ATL CR'!$J:$J,'ATL CR'!$I:$I,'ATL GA Inventory'!$B128,'ATL CR'!$L:$L,'ATL GA Inventory'!CX$3)</f>
        <v>0</v>
      </c>
      <c r="CY128" s="45">
        <f>SUMIFS('ATL RAW'!$J:$J,'ATL RAW'!$I:$I,'ATL GA Inventory'!$B128,'ATL RAW'!$L:$L,'ATL GA Inventory'!CY$3)+SUMIFS('ATL CR'!$J:$J,'ATL CR'!$I:$I,'ATL GA Inventory'!$B128,'ATL CR'!$L:$L,'ATL GA Inventory'!CY$3)</f>
        <v>0</v>
      </c>
      <c r="CZ128" s="45">
        <f>SUMIFS('ATL RAW'!$J:$J,'ATL RAW'!$I:$I,'ATL GA Inventory'!$B128,'ATL RAW'!$L:$L,'ATL GA Inventory'!CZ$3)+SUMIFS('ATL CR'!$J:$J,'ATL CR'!$I:$I,'ATL GA Inventory'!$B128,'ATL CR'!$L:$L,'ATL GA Inventory'!CZ$3)</f>
        <v>0</v>
      </c>
      <c r="DA128" s="45">
        <f>SUMIFS('ATL RAW'!$J:$J,'ATL RAW'!$I:$I,'ATL GA Inventory'!$B128,'ATL RAW'!$L:$L,'ATL GA Inventory'!DA$3)+SUMIFS('ATL CR'!$J:$J,'ATL CR'!$I:$I,'ATL GA Inventory'!$B128,'ATL CR'!$L:$L,'ATL GA Inventory'!DA$3)</f>
        <v>0</v>
      </c>
      <c r="DB128" s="45">
        <f>SUMIFS('ATL RAW'!$J:$J,'ATL RAW'!$I:$I,'ATL GA Inventory'!$B128,'ATL RAW'!$L:$L,'ATL GA Inventory'!DB$3)+SUMIFS('ATL CR'!$J:$J,'ATL CR'!$I:$I,'ATL GA Inventory'!$B128,'ATL CR'!$L:$L,'ATL GA Inventory'!DB$3)</f>
        <v>0</v>
      </c>
      <c r="DC128" s="45">
        <f>SUMIFS('ATL RAW'!$J:$J,'ATL RAW'!$I:$I,'ATL GA Inventory'!$B128,'ATL RAW'!$L:$L,'ATL GA Inventory'!DC$3)+SUMIFS('ATL CR'!$J:$J,'ATL CR'!$I:$I,'ATL GA Inventory'!$B128,'ATL CR'!$L:$L,'ATL GA Inventory'!DC$3)</f>
        <v>0</v>
      </c>
      <c r="DD128" s="45">
        <f>SUMIFS('ATL RAW'!$J:$J,'ATL RAW'!$I:$I,'ATL GA Inventory'!$B128,'ATL RAW'!$L:$L,'ATL GA Inventory'!DD$3)+SUMIFS('ATL CR'!$J:$J,'ATL CR'!$I:$I,'ATL GA Inventory'!$B128,'ATL CR'!$L:$L,'ATL GA Inventory'!DD$3)</f>
        <v>0</v>
      </c>
      <c r="DE128" s="45">
        <f>SUMIFS('ATL RAW'!$J:$J,'ATL RAW'!$I:$I,'ATL GA Inventory'!$B128,'ATL RAW'!$L:$L,'ATL GA Inventory'!DE$3)+SUMIFS('ATL CR'!$J:$J,'ATL CR'!$I:$I,'ATL GA Inventory'!$B128,'ATL CR'!$L:$L,'ATL GA Inventory'!DE$3)</f>
        <v>0</v>
      </c>
      <c r="DF128" s="45">
        <f>SUMIFS('ATL RAW'!$J:$J,'ATL RAW'!$I:$I,'ATL GA Inventory'!$B128,'ATL RAW'!$L:$L,'ATL GA Inventory'!DF$3)+SUMIFS('ATL CR'!$J:$J,'ATL CR'!$I:$I,'ATL GA Inventory'!$B128,'ATL CR'!$L:$L,'ATL GA Inventory'!DF$3)</f>
        <v>0</v>
      </c>
      <c r="DG128" s="45">
        <f>SUMIFS('ATL RAW'!$J:$J,'ATL RAW'!$I:$I,'ATL GA Inventory'!$B128,'ATL RAW'!$L:$L,'ATL GA Inventory'!DG$3)+SUMIFS('ATL CR'!$J:$J,'ATL CR'!$I:$I,'ATL GA Inventory'!$B128,'ATL CR'!$L:$L,'ATL GA Inventory'!DG$3)</f>
        <v>0</v>
      </c>
      <c r="DH128" s="45">
        <f>SUMIFS('ATL RAW'!$J:$J,'ATL RAW'!$I:$I,'ATL GA Inventory'!$B128,'ATL RAW'!$L:$L,'ATL GA Inventory'!DH$3)+SUMIFS('ATL CR'!$J:$J,'ATL CR'!$I:$I,'ATL GA Inventory'!$B128,'ATL CR'!$L:$L,'ATL GA Inventory'!DH$3)</f>
        <v>0</v>
      </c>
      <c r="DI128" s="45">
        <f>SUMIFS('ATL RAW'!$J:$J,'ATL RAW'!$I:$I,'ATL GA Inventory'!$B128,'ATL RAW'!$L:$L,'ATL GA Inventory'!DI$3)+SUMIFS('ATL CR'!$J:$J,'ATL CR'!$I:$I,'ATL GA Inventory'!$B128,'ATL CR'!$L:$L,'ATL GA Inventory'!DI$3)</f>
        <v>0</v>
      </c>
      <c r="DJ128" s="45">
        <f>SUMIFS('ATL RAW'!$J:$J,'ATL RAW'!$I:$I,'ATL GA Inventory'!$B128,'ATL RAW'!$L:$L,'ATL GA Inventory'!DJ$3)+SUMIFS('ATL CR'!$J:$J,'ATL CR'!$I:$I,'ATL GA Inventory'!$B128,'ATL CR'!$L:$L,'ATL GA Inventory'!DJ$3)</f>
        <v>0</v>
      </c>
      <c r="DK128" s="45">
        <f>SUMIFS('ATL RAW'!$J:$J,'ATL RAW'!$I:$I,'ATL GA Inventory'!$B128,'ATL RAW'!$L:$L,'ATL GA Inventory'!DK$3)+SUMIFS('ATL CR'!$J:$J,'ATL CR'!$I:$I,'ATL GA Inventory'!$B128,'ATL CR'!$L:$L,'ATL GA Inventory'!DK$3)</f>
        <v>0</v>
      </c>
      <c r="DL128" s="45">
        <f>SUMIFS('ATL RAW'!$J:$J,'ATL RAW'!$I:$I,'ATL GA Inventory'!$B128,'ATL RAW'!$L:$L,'ATL GA Inventory'!DL$3)+SUMIFS('ATL CR'!$J:$J,'ATL CR'!$I:$I,'ATL GA Inventory'!$B128,'ATL CR'!$L:$L,'ATL GA Inventory'!DL$3)</f>
        <v>0</v>
      </c>
      <c r="DM128" s="45">
        <f>SUMIFS('ATL RAW'!$J:$J,'ATL RAW'!$I:$I,'ATL GA Inventory'!$B128,'ATL RAW'!$L:$L,'ATL GA Inventory'!DM$3)+SUMIFS('ATL CR'!$J:$J,'ATL CR'!$I:$I,'ATL GA Inventory'!$B128,'ATL CR'!$L:$L,'ATL GA Inventory'!DM$3)</f>
        <v>0</v>
      </c>
      <c r="DN128" s="45">
        <f>SUMIFS('ATL RAW'!$J:$J,'ATL RAW'!$I:$I,'ATL GA Inventory'!$B128,'ATL RAW'!$L:$L,'ATL GA Inventory'!DN$3)+SUMIFS('ATL CR'!$J:$J,'ATL CR'!$I:$I,'ATL GA Inventory'!$B128,'ATL CR'!$L:$L,'ATL GA Inventory'!DN$3)</f>
        <v>0</v>
      </c>
      <c r="DO128" s="45">
        <f>SUMIFS('ATL RAW'!$J:$J,'ATL RAW'!$I:$I,'ATL GA Inventory'!$B128,'ATL RAW'!$L:$L,'ATL GA Inventory'!DO$3)+SUMIFS('ATL CR'!$J:$J,'ATL CR'!$I:$I,'ATL GA Inventory'!$B128,'ATL CR'!$L:$L,'ATL GA Inventory'!DO$3)</f>
        <v>0</v>
      </c>
      <c r="DP128" s="45">
        <f>SUMIFS('ATL RAW'!$J:$J,'ATL RAW'!$I:$I,'ATL GA Inventory'!$B128,'ATL RAW'!$L:$L,'ATL GA Inventory'!DP$3)+SUMIFS('ATL CR'!$J:$J,'ATL CR'!$I:$I,'ATL GA Inventory'!$B128,'ATL CR'!$L:$L,'ATL GA Inventory'!DP$3)</f>
        <v>0</v>
      </c>
      <c r="DQ128" s="45">
        <f>SUMIFS('ATL RAW'!$J:$J,'ATL RAW'!$I:$I,'ATL GA Inventory'!$B128,'ATL RAW'!$L:$L,'ATL GA Inventory'!DQ$3)+SUMIFS('ATL CR'!$J:$J,'ATL CR'!$I:$I,'ATL GA Inventory'!$B128,'ATL CR'!$L:$L,'ATL GA Inventory'!DQ$3)</f>
        <v>0</v>
      </c>
      <c r="DR128" s="45">
        <f>SUMIFS('ATL RAW'!$J:$J,'ATL RAW'!$I:$I,'ATL GA Inventory'!$B128,'ATL RAW'!$L:$L,'ATL GA Inventory'!DR$3)+SUMIFS('ATL CR'!$J:$J,'ATL CR'!$I:$I,'ATL GA Inventory'!$B128,'ATL CR'!$L:$L,'ATL GA Inventory'!DR$3)</f>
        <v>0</v>
      </c>
      <c r="DS128" s="45">
        <f>SUMIFS('ATL RAW'!$J:$J,'ATL RAW'!$I:$I,'ATL GA Inventory'!$B128,'ATL RAW'!$L:$L,'ATL GA Inventory'!DS$3)+SUMIFS('ATL CR'!$J:$J,'ATL CR'!$I:$I,'ATL GA Inventory'!$B128,'ATL CR'!$L:$L,'ATL GA Inventory'!DS$3)</f>
        <v>0</v>
      </c>
      <c r="DT128" s="45">
        <f>SUMIFS('ATL RAW'!$J:$J,'ATL RAW'!$I:$I,'ATL GA Inventory'!$B128,'ATL RAW'!$L:$L,'ATL GA Inventory'!DT$3)+SUMIFS('ATL CR'!$J:$J,'ATL CR'!$I:$I,'ATL GA Inventory'!$B128,'ATL CR'!$L:$L,'ATL GA Inventory'!DT$3)</f>
        <v>0</v>
      </c>
      <c r="DU128" s="45">
        <f>SUMIFS('ATL RAW'!$J:$J,'ATL RAW'!$I:$I,'ATL GA Inventory'!$B128,'ATL RAW'!$L:$L,'ATL GA Inventory'!DU$3)+SUMIFS('ATL CR'!$J:$J,'ATL CR'!$I:$I,'ATL GA Inventory'!$B128,'ATL CR'!$L:$L,'ATL GA Inventory'!DU$3)</f>
        <v>0</v>
      </c>
      <c r="DV128" s="45">
        <f>SUMIFS('ATL RAW'!$J:$J,'ATL RAW'!$I:$I,'ATL GA Inventory'!$B128,'ATL RAW'!$L:$L,'ATL GA Inventory'!DV$3)+SUMIFS('ATL CR'!$J:$J,'ATL CR'!$I:$I,'ATL GA Inventory'!$B128,'ATL CR'!$L:$L,'ATL GA Inventory'!DV$3)</f>
        <v>0</v>
      </c>
      <c r="DW128" s="45">
        <f>SUMIFS('ATL RAW'!$J:$J,'ATL RAW'!$I:$I,'ATL GA Inventory'!$B128,'ATL RAW'!$L:$L,'ATL GA Inventory'!DW$3)+SUMIFS('ATL CR'!$J:$J,'ATL CR'!$I:$I,'ATL GA Inventory'!$B128,'ATL CR'!$L:$L,'ATL GA Inventory'!DW$3)</f>
        <v>0</v>
      </c>
      <c r="DX128" s="45">
        <f>SUMIFS('ATL RAW'!$J:$J,'ATL RAW'!$I:$I,'ATL GA Inventory'!$B128,'ATL RAW'!$L:$L,'ATL GA Inventory'!DX$3)+SUMIFS('ATL CR'!$J:$J,'ATL CR'!$I:$I,'ATL GA Inventory'!$B128,'ATL CR'!$L:$L,'ATL GA Inventory'!DX$3)</f>
        <v>0</v>
      </c>
      <c r="DY128" s="45">
        <f>SUMIFS('ATL RAW'!$J:$J,'ATL RAW'!$I:$I,'ATL GA Inventory'!$B128,'ATL RAW'!$L:$L,'ATL GA Inventory'!DY$3)+SUMIFS('ATL CR'!$J:$J,'ATL CR'!$I:$I,'ATL GA Inventory'!$B128,'ATL CR'!$L:$L,'ATL GA Inventory'!DY$3)</f>
        <v>0</v>
      </c>
      <c r="DZ128" s="45">
        <f>SUMIFS('ATL RAW'!$J:$J,'ATL RAW'!$I:$I,'ATL GA Inventory'!$B128,'ATL RAW'!$L:$L,'ATL GA Inventory'!DZ$3)+SUMIFS('ATL CR'!$J:$J,'ATL CR'!$I:$I,'ATL GA Inventory'!$B128,'ATL CR'!$L:$L,'ATL GA Inventory'!DZ$3)</f>
        <v>0</v>
      </c>
      <c r="EA128" s="45">
        <f>SUMIFS('ATL RAW'!$J:$J,'ATL RAW'!$I:$I,'ATL GA Inventory'!$B128,'ATL RAW'!$L:$L,'ATL GA Inventory'!EA$3)+SUMIFS('ATL CR'!$J:$J,'ATL CR'!$I:$I,'ATL GA Inventory'!$B128,'ATL CR'!$L:$L,'ATL GA Inventory'!EA$3)</f>
        <v>0</v>
      </c>
      <c r="EB128" s="45">
        <f>SUMIFS('ATL RAW'!$J:$J,'ATL RAW'!$I:$I,'ATL GA Inventory'!$B128,'ATL RAW'!$L:$L,'ATL GA Inventory'!EB$3)+SUMIFS('ATL CR'!$J:$J,'ATL CR'!$I:$I,'ATL GA Inventory'!$B128,'ATL CR'!$L:$L,'ATL GA Inventory'!EB$3)</f>
        <v>0</v>
      </c>
      <c r="EC128" s="45">
        <f>SUMIFS('ATL RAW'!$J:$J,'ATL RAW'!$I:$I,'ATL GA Inventory'!$B128,'ATL RAW'!$L:$L,'ATL GA Inventory'!EC$3)+SUMIFS('ATL CR'!$J:$J,'ATL CR'!$I:$I,'ATL GA Inventory'!$B128,'ATL CR'!$L:$L,'ATL GA Inventory'!EC$3)</f>
        <v>0</v>
      </c>
      <c r="ED128" s="45">
        <f>SUMIFS('ATL RAW'!$J:$J,'ATL RAW'!$I:$I,'ATL GA Inventory'!$B128,'ATL RAW'!$L:$L,'ATL GA Inventory'!ED$3)+SUMIFS('ATL CR'!$J:$J,'ATL CR'!$I:$I,'ATL GA Inventory'!$B128,'ATL CR'!$L:$L,'ATL GA Inventory'!ED$3)</f>
        <v>0</v>
      </c>
      <c r="EE128" s="45">
        <f>SUMIFS('ATL RAW'!$J:$J,'ATL RAW'!$I:$I,'ATL GA Inventory'!$B128,'ATL RAW'!$L:$L,'ATL GA Inventory'!EE$3)+SUMIFS('ATL CR'!$J:$J,'ATL CR'!$I:$I,'ATL GA Inventory'!$B128,'ATL CR'!$L:$L,'ATL GA Inventory'!EE$3)</f>
        <v>0</v>
      </c>
      <c r="EF128" s="45">
        <f>SUMIFS('ATL RAW'!$J:$J,'ATL RAW'!$I:$I,'ATL GA Inventory'!$B128,'ATL RAW'!$L:$L,'ATL GA Inventory'!EF$3)+SUMIFS('ATL CR'!$J:$J,'ATL CR'!$I:$I,'ATL GA Inventory'!$B128,'ATL CR'!$L:$L,'ATL GA Inventory'!EF$3)</f>
        <v>0</v>
      </c>
      <c r="EG128" s="45">
        <f>SUMIFS('ATL RAW'!$J:$J,'ATL RAW'!$I:$I,'ATL GA Inventory'!$B128,'ATL RAW'!$L:$L,'ATL GA Inventory'!EG$3)+SUMIFS('ATL CR'!$J:$J,'ATL CR'!$I:$I,'ATL GA Inventory'!$B128,'ATL CR'!$L:$L,'ATL GA Inventory'!EG$3)</f>
        <v>0</v>
      </c>
      <c r="EH128" s="45">
        <f>SUMIFS('ATL RAW'!$J:$J,'ATL RAW'!$I:$I,'ATL GA Inventory'!$B128,'ATL RAW'!$L:$L,'ATL GA Inventory'!EH$3)+SUMIFS('ATL CR'!$J:$J,'ATL CR'!$I:$I,'ATL GA Inventory'!$B128,'ATL CR'!$L:$L,'ATL GA Inventory'!EH$3)</f>
        <v>0</v>
      </c>
      <c r="EI128" s="45">
        <f>SUMIFS('ATL RAW'!$J:$J,'ATL RAW'!$I:$I,'ATL GA Inventory'!$B128,'ATL RAW'!$L:$L,'ATL GA Inventory'!EI$3)+SUMIFS('ATL CR'!$J:$J,'ATL CR'!$I:$I,'ATL GA Inventory'!$B128,'ATL CR'!$L:$L,'ATL GA Inventory'!EI$3)</f>
        <v>0</v>
      </c>
      <c r="EJ128" s="45">
        <f>SUMIFS('ATL RAW'!$J:$J,'ATL RAW'!$I:$I,'ATL GA Inventory'!$B128,'ATL RAW'!$L:$L,'ATL GA Inventory'!EJ$3)+SUMIFS('ATL CR'!$J:$J,'ATL CR'!$I:$I,'ATL GA Inventory'!$B128,'ATL CR'!$L:$L,'ATL GA Inventory'!EJ$3)</f>
        <v>0</v>
      </c>
      <c r="EK128" s="45">
        <f>SUMIFS('ATL RAW'!$J:$J,'ATL RAW'!$I:$I,'ATL GA Inventory'!$B128,'ATL RAW'!$L:$L,'ATL GA Inventory'!EK$3)+SUMIFS('ATL CR'!$J:$J,'ATL CR'!$I:$I,'ATL GA Inventory'!$B128,'ATL CR'!$L:$L,'ATL GA Inventory'!EK$3)</f>
        <v>0</v>
      </c>
      <c r="EL128" s="45">
        <f>SUMIFS('ATL RAW'!$J:$J,'ATL RAW'!$I:$I,'ATL GA Inventory'!$B128,'ATL RAW'!$L:$L,'ATL GA Inventory'!EL$3)+SUMIFS('ATL CR'!$J:$J,'ATL CR'!$I:$I,'ATL GA Inventory'!$B128,'ATL CR'!$L:$L,'ATL GA Inventory'!EL$3)</f>
        <v>0</v>
      </c>
      <c r="EM128" s="45">
        <f>SUMIFS('ATL RAW'!$J:$J,'ATL RAW'!$I:$I,'ATL GA Inventory'!$B128,'ATL RAW'!$L:$L,'ATL GA Inventory'!EM$3)+SUMIFS('ATL CR'!$J:$J,'ATL CR'!$I:$I,'ATL GA Inventory'!$B128,'ATL CR'!$L:$L,'ATL GA Inventory'!EM$3)</f>
        <v>0</v>
      </c>
      <c r="EN128" s="45">
        <f>SUMIFS('ATL RAW'!$J:$J,'ATL RAW'!$I:$I,'ATL GA Inventory'!$B128,'ATL RAW'!$L:$L,'ATL GA Inventory'!EN$3)+SUMIFS('ATL CR'!$J:$J,'ATL CR'!$I:$I,'ATL GA Inventory'!$B128,'ATL CR'!$L:$L,'ATL GA Inventory'!EN$3)</f>
        <v>0</v>
      </c>
      <c r="EO128" s="45">
        <f>SUMIFS('ATL RAW'!$J:$J,'ATL RAW'!$I:$I,'ATL GA Inventory'!$B128,'ATL RAW'!$L:$L,'ATL GA Inventory'!EO$3)+SUMIFS('ATL CR'!$J:$J,'ATL CR'!$I:$I,'ATL GA Inventory'!$B128,'ATL CR'!$L:$L,'ATL GA Inventory'!EO$3)</f>
        <v>0</v>
      </c>
      <c r="EP128" s="45">
        <f>SUMIFS('ATL RAW'!$J:$J,'ATL RAW'!$I:$I,'ATL GA Inventory'!$B128,'ATL RAW'!$L:$L,'ATL GA Inventory'!EP$3)+SUMIFS('ATL CR'!$J:$J,'ATL CR'!$I:$I,'ATL GA Inventory'!$B128,'ATL CR'!$L:$L,'ATL GA Inventory'!EP$3)</f>
        <v>0</v>
      </c>
      <c r="EQ128" s="45">
        <f>SUMIFS('ATL RAW'!$J:$J,'ATL RAW'!$I:$I,'ATL GA Inventory'!$B128,'ATL RAW'!$L:$L,'ATL GA Inventory'!EQ$3)+SUMIFS('ATL CR'!$J:$J,'ATL CR'!$I:$I,'ATL GA Inventory'!$B128,'ATL CR'!$L:$L,'ATL GA Inventory'!EQ$3)</f>
        <v>0</v>
      </c>
      <c r="ER128" s="45">
        <f>SUMIFS('ATL RAW'!$J:$J,'ATL RAW'!$I:$I,'ATL GA Inventory'!$B128,'ATL RAW'!$L:$L,'ATL GA Inventory'!ER$3)+SUMIFS('ATL CR'!$J:$J,'ATL CR'!$I:$I,'ATL GA Inventory'!$B128,'ATL CR'!$L:$L,'ATL GA Inventory'!ER$3)</f>
        <v>0</v>
      </c>
      <c r="ES128" s="45">
        <f>SUMIFS('ATL RAW'!$J:$J,'ATL RAW'!$I:$I,'ATL GA Inventory'!$B128,'ATL RAW'!$L:$L,'ATL GA Inventory'!ES$3)+SUMIFS('ATL CR'!$J:$J,'ATL CR'!$I:$I,'ATL GA Inventory'!$B128,'ATL CR'!$L:$L,'ATL GA Inventory'!ES$3)</f>
        <v>0</v>
      </c>
      <c r="ET128" s="45">
        <f>SUMIFS('ATL RAW'!$J:$J,'ATL RAW'!$I:$I,'ATL GA Inventory'!$B128,'ATL RAW'!$L:$L,'ATL GA Inventory'!ET$3)+SUMIFS('ATL CR'!$J:$J,'ATL CR'!$I:$I,'ATL GA Inventory'!$B128,'ATL CR'!$L:$L,'ATL GA Inventory'!ET$3)</f>
        <v>0</v>
      </c>
      <c r="EU128" s="45">
        <f>SUMIFS('ATL RAW'!$J:$J,'ATL RAW'!$I:$I,'ATL GA Inventory'!$B128,'ATL RAW'!$L:$L,'ATL GA Inventory'!EU$3)+SUMIFS('ATL CR'!$J:$J,'ATL CR'!$I:$I,'ATL GA Inventory'!$B128,'ATL CR'!$L:$L,'ATL GA Inventory'!EU$3)</f>
        <v>0</v>
      </c>
      <c r="EV128" s="45">
        <f>SUMIFS('ATL RAW'!$J:$J,'ATL RAW'!$I:$I,'ATL GA Inventory'!$B128,'ATL RAW'!$L:$L,'ATL GA Inventory'!EV$3)+SUMIFS('ATL CR'!$J:$J,'ATL CR'!$I:$I,'ATL GA Inventory'!$B128,'ATL CR'!$L:$L,'ATL GA Inventory'!EV$3)</f>
        <v>0</v>
      </c>
      <c r="EW128" s="45">
        <f>SUMIFS('ATL RAW'!$J:$J,'ATL RAW'!$I:$I,'ATL GA Inventory'!$B128,'ATL RAW'!$L:$L,'ATL GA Inventory'!EW$3)+SUMIFS('ATL CR'!$J:$J,'ATL CR'!$I:$I,'ATL GA Inventory'!$B128,'ATL CR'!$L:$L,'ATL GA Inventory'!EW$3)</f>
        <v>0</v>
      </c>
      <c r="EX128" s="45">
        <f>SUMIFS('ATL RAW'!$J:$J,'ATL RAW'!$I:$I,'ATL GA Inventory'!$B128,'ATL RAW'!$L:$L,'ATL GA Inventory'!EX$3)+SUMIFS('ATL CR'!$J:$J,'ATL CR'!$I:$I,'ATL GA Inventory'!$B128,'ATL CR'!$L:$L,'ATL GA Inventory'!EX$3)</f>
        <v>0</v>
      </c>
      <c r="EY128" s="45">
        <f>SUMIFS('ATL RAW'!$J:$J,'ATL RAW'!$I:$I,'ATL GA Inventory'!$B128,'ATL RAW'!$L:$L,'ATL GA Inventory'!EY$3)+SUMIFS('ATL CR'!$J:$J,'ATL CR'!$I:$I,'ATL GA Inventory'!$B128,'ATL CR'!$L:$L,'ATL GA Inventory'!EY$3)</f>
        <v>0</v>
      </c>
      <c r="EZ128" s="45">
        <f>SUMIFS('ATL RAW'!$J:$J,'ATL RAW'!$I:$I,'ATL GA Inventory'!$B128,'ATL RAW'!$L:$L,'ATL GA Inventory'!EZ$3)+SUMIFS('ATL CR'!$J:$J,'ATL CR'!$I:$I,'ATL GA Inventory'!$B128,'ATL CR'!$L:$L,'ATL GA Inventory'!EZ$3)</f>
        <v>0</v>
      </c>
      <c r="FA128" s="45">
        <f>SUMIFS('ATL RAW'!$J:$J,'ATL RAW'!$I:$I,'ATL GA Inventory'!$B128,'ATL RAW'!$L:$L,'ATL GA Inventory'!FA$3)+SUMIFS('ATL CR'!$J:$J,'ATL CR'!$I:$I,'ATL GA Inventory'!$B128,'ATL CR'!$L:$L,'ATL GA Inventory'!FA$3)</f>
        <v>0</v>
      </c>
      <c r="FB128" s="45">
        <f>SUMIFS('ATL RAW'!$J:$J,'ATL RAW'!$I:$I,'ATL GA Inventory'!$B128,'ATL RAW'!$L:$L,'ATL GA Inventory'!FB$3)+SUMIFS('ATL CR'!$J:$J,'ATL CR'!$I:$I,'ATL GA Inventory'!$B128,'ATL CR'!$L:$L,'ATL GA Inventory'!FB$3)</f>
        <v>0</v>
      </c>
      <c r="FC128" s="45">
        <f>SUMIFS('ATL RAW'!$J:$J,'ATL RAW'!$I:$I,'ATL GA Inventory'!$B128,'ATL RAW'!$L:$L,'ATL GA Inventory'!FC$3)+SUMIFS('ATL CR'!$J:$J,'ATL CR'!$I:$I,'ATL GA Inventory'!$B128,'ATL CR'!$L:$L,'ATL GA Inventory'!FC$3)</f>
        <v>0</v>
      </c>
      <c r="FD128" s="45">
        <f>SUMIFS('ATL RAW'!$J:$J,'ATL RAW'!$I:$I,'ATL GA Inventory'!$B128,'ATL RAW'!$L:$L,'ATL GA Inventory'!FD$3)+SUMIFS('ATL CR'!$J:$J,'ATL CR'!$I:$I,'ATL GA Inventory'!$B128,'ATL CR'!$L:$L,'ATL GA Inventory'!FD$3)</f>
        <v>0</v>
      </c>
      <c r="FE128" s="45">
        <f>SUMIFS('ATL RAW'!$J:$J,'ATL RAW'!$I:$I,'ATL GA Inventory'!$B128,'ATL RAW'!$L:$L,'ATL GA Inventory'!FE$3)+SUMIFS('ATL CR'!$J:$J,'ATL CR'!$I:$I,'ATL GA Inventory'!$B128,'ATL CR'!$L:$L,'ATL GA Inventory'!FE$3)</f>
        <v>0</v>
      </c>
      <c r="FF128" s="45">
        <f>SUMIFS('ATL RAW'!$J:$J,'ATL RAW'!$I:$I,'ATL GA Inventory'!$B128,'ATL RAW'!$L:$L,'ATL GA Inventory'!FF$3)+SUMIFS('ATL CR'!$J:$J,'ATL CR'!$I:$I,'ATL GA Inventory'!$B128,'ATL CR'!$L:$L,'ATL GA Inventory'!FF$3)</f>
        <v>0</v>
      </c>
      <c r="FG128" s="45">
        <f>SUMIFS('ATL RAW'!$J:$J,'ATL RAW'!$I:$I,'ATL GA Inventory'!$B128,'ATL RAW'!$L:$L,'ATL GA Inventory'!FG$3)+SUMIFS('ATL CR'!$J:$J,'ATL CR'!$I:$I,'ATL GA Inventory'!$B128,'ATL CR'!$L:$L,'ATL GA Inventory'!FG$3)</f>
        <v>0</v>
      </c>
      <c r="FH128" s="45">
        <f>SUMIFS('ATL RAW'!$J:$J,'ATL RAW'!$I:$I,'ATL GA Inventory'!$B128,'ATL RAW'!$L:$L,'ATL GA Inventory'!FH$3)+SUMIFS('ATL CR'!$J:$J,'ATL CR'!$I:$I,'ATL GA Inventory'!$B128,'ATL CR'!$L:$L,'ATL GA Inventory'!FH$3)</f>
        <v>0</v>
      </c>
      <c r="FI128" s="45">
        <f>SUMIFS('ATL RAW'!$J:$J,'ATL RAW'!$I:$I,'ATL GA Inventory'!$B128,'ATL RAW'!$L:$L,'ATL GA Inventory'!FI$3)+SUMIFS('ATL CR'!$J:$J,'ATL CR'!$I:$I,'ATL GA Inventory'!$B128,'ATL CR'!$L:$L,'ATL GA Inventory'!FI$3)</f>
        <v>0</v>
      </c>
      <c r="FJ128" s="45">
        <f>SUMIFS('ATL RAW'!$J:$J,'ATL RAW'!$I:$I,'ATL GA Inventory'!$B128,'ATL RAW'!$L:$L,'ATL GA Inventory'!FJ$3)+SUMIFS('ATL CR'!$J:$J,'ATL CR'!$I:$I,'ATL GA Inventory'!$B128,'ATL CR'!$L:$L,'ATL GA Inventory'!FJ$3)</f>
        <v>0</v>
      </c>
      <c r="FK128" s="45">
        <f>SUMIFS('ATL RAW'!$J:$J,'ATL RAW'!$I:$I,'ATL GA Inventory'!$B128,'ATL RAW'!$L:$L,'ATL GA Inventory'!FK$3)+SUMIFS('ATL CR'!$J:$J,'ATL CR'!$I:$I,'ATL GA Inventory'!$B128,'ATL CR'!$L:$L,'ATL GA Inventory'!FK$3)</f>
        <v>0</v>
      </c>
      <c r="FL128" s="45">
        <f>SUMIFS('ATL RAW'!$J:$J,'ATL RAW'!$I:$I,'ATL GA Inventory'!$B128,'ATL RAW'!$L:$L,'ATL GA Inventory'!FL$3)+SUMIFS('ATL CR'!$J:$J,'ATL CR'!$I:$I,'ATL GA Inventory'!$B128,'ATL CR'!$L:$L,'ATL GA Inventory'!FL$3)</f>
        <v>0</v>
      </c>
      <c r="FM128" s="45">
        <f>SUMIFS('ATL RAW'!$J:$J,'ATL RAW'!$I:$I,'ATL GA Inventory'!$B128,'ATL RAW'!$L:$L,'ATL GA Inventory'!FM$3)+SUMIFS('ATL CR'!$J:$J,'ATL CR'!$I:$I,'ATL GA Inventory'!$B128,'ATL CR'!$L:$L,'ATL GA Inventory'!FM$3)</f>
        <v>0</v>
      </c>
      <c r="FN128" s="45">
        <f>SUMIFS('ATL RAW'!$J:$J,'ATL RAW'!$I:$I,'ATL GA Inventory'!$B128,'ATL RAW'!$L:$L,'ATL GA Inventory'!FN$3)+SUMIFS('ATL CR'!$J:$J,'ATL CR'!$I:$I,'ATL GA Inventory'!$B128,'ATL CR'!$L:$L,'ATL GA Inventory'!FN$3)</f>
        <v>0</v>
      </c>
      <c r="FO128" s="45">
        <f>SUMIFS('ATL RAW'!$J:$J,'ATL RAW'!$I:$I,'ATL GA Inventory'!$B128,'ATL RAW'!$L:$L,'ATL GA Inventory'!FO$3)+SUMIFS('ATL CR'!$J:$J,'ATL CR'!$I:$I,'ATL GA Inventory'!$B128,'ATL CR'!$L:$L,'ATL GA Inventory'!FO$3)</f>
        <v>0</v>
      </c>
      <c r="FP128" s="45">
        <f>SUMIFS('ATL RAW'!$J:$J,'ATL RAW'!$I:$I,'ATL GA Inventory'!$B128,'ATL RAW'!$L:$L,'ATL GA Inventory'!FP$3)+SUMIFS('ATL CR'!$J:$J,'ATL CR'!$I:$I,'ATL GA Inventory'!$B128,'ATL CR'!$L:$L,'ATL GA Inventory'!FP$3)</f>
        <v>0</v>
      </c>
      <c r="FQ128" s="45">
        <f>SUMIFS('ATL RAW'!$J:$J,'ATL RAW'!$I:$I,'ATL GA Inventory'!$B128,'ATL RAW'!$L:$L,'ATL GA Inventory'!FQ$3)+SUMIFS('ATL CR'!$J:$J,'ATL CR'!$I:$I,'ATL GA Inventory'!$B128,'ATL CR'!$L:$L,'ATL GA Inventory'!FQ$3)</f>
        <v>0</v>
      </c>
      <c r="FR128" s="45">
        <f>SUMIFS('ATL RAW'!$J:$J,'ATL RAW'!$I:$I,'ATL GA Inventory'!$B128,'ATL RAW'!$L:$L,'ATL GA Inventory'!FR$3)+SUMIFS('ATL CR'!$J:$J,'ATL CR'!$I:$I,'ATL GA Inventory'!$B128,'ATL CR'!$L:$L,'ATL GA Inventory'!FR$3)</f>
        <v>0</v>
      </c>
      <c r="FS128" s="45">
        <f>SUMIFS('ATL RAW'!$J:$J,'ATL RAW'!$I:$I,'ATL GA Inventory'!$B128,'ATL RAW'!$L:$L,'ATL GA Inventory'!FS$3)+SUMIFS('ATL CR'!$J:$J,'ATL CR'!$I:$I,'ATL GA Inventory'!$B128,'ATL CR'!$L:$L,'ATL GA Inventory'!FS$3)</f>
        <v>0</v>
      </c>
      <c r="FT128" s="45">
        <f>SUMIFS('ATL RAW'!$J:$J,'ATL RAW'!$I:$I,'ATL GA Inventory'!$B128,'ATL RAW'!$L:$L,'ATL GA Inventory'!FT$3)+SUMIFS('ATL CR'!$J:$J,'ATL CR'!$I:$I,'ATL GA Inventory'!$B128,'ATL CR'!$L:$L,'ATL GA Inventory'!FT$3)</f>
        <v>0</v>
      </c>
      <c r="FU128" s="45">
        <f>SUMIFS('ATL RAW'!$J:$J,'ATL RAW'!$I:$I,'ATL GA Inventory'!$B128,'ATL RAW'!$L:$L,'ATL GA Inventory'!FU$3)+SUMIFS('ATL CR'!$J:$J,'ATL CR'!$I:$I,'ATL GA Inventory'!$B128,'ATL CR'!$L:$L,'ATL GA Inventory'!FU$3)</f>
        <v>0</v>
      </c>
      <c r="FV128" s="45">
        <f>SUMIFS('ATL RAW'!$J:$J,'ATL RAW'!$I:$I,'ATL GA Inventory'!$B128,'ATL RAW'!$L:$L,'ATL GA Inventory'!FV$3)+SUMIFS('ATL CR'!$J:$J,'ATL CR'!$I:$I,'ATL GA Inventory'!$B128,'ATL CR'!$L:$L,'ATL GA Inventory'!FV$3)</f>
        <v>0</v>
      </c>
      <c r="FW128" s="45">
        <f>SUMIFS('ATL RAW'!$J:$J,'ATL RAW'!$I:$I,'ATL GA Inventory'!$B128,'ATL RAW'!$L:$L,'ATL GA Inventory'!FW$3)+SUMIFS('ATL CR'!$J:$J,'ATL CR'!$I:$I,'ATL GA Inventory'!$B128,'ATL CR'!$L:$L,'ATL GA Inventory'!FW$3)</f>
        <v>0</v>
      </c>
      <c r="FX128" s="45">
        <f>SUMIFS('ATL RAW'!$J:$J,'ATL RAW'!$I:$I,'ATL GA Inventory'!$B128,'ATL RAW'!$L:$L,'ATL GA Inventory'!FX$3)+SUMIFS('ATL CR'!$J:$J,'ATL CR'!$I:$I,'ATL GA Inventory'!$B128,'ATL CR'!$L:$L,'ATL GA Inventory'!FX$3)</f>
        <v>0</v>
      </c>
      <c r="FY128" s="45">
        <f>SUMIFS('ATL RAW'!$J:$J,'ATL RAW'!$I:$I,'ATL GA Inventory'!$B128,'ATL RAW'!$L:$L,'ATL GA Inventory'!FY$3)+SUMIFS('ATL CR'!$J:$J,'ATL CR'!$I:$I,'ATL GA Inventory'!$B128,'ATL CR'!$L:$L,'ATL GA Inventory'!FY$3)</f>
        <v>0</v>
      </c>
      <c r="FZ128" s="45">
        <f>SUMIFS('ATL RAW'!$J:$J,'ATL RAW'!$I:$I,'ATL GA Inventory'!$B128,'ATL RAW'!$L:$L,'ATL GA Inventory'!FZ$3)+SUMIFS('ATL CR'!$J:$J,'ATL CR'!$I:$I,'ATL GA Inventory'!$B128,'ATL CR'!$L:$L,'ATL GA Inventory'!FZ$3)</f>
        <v>0</v>
      </c>
      <c r="GA128" s="45">
        <f>SUMIFS('ATL RAW'!$J:$J,'ATL RAW'!$I:$I,'ATL GA Inventory'!$B128,'ATL RAW'!$L:$L,'ATL GA Inventory'!GA$3)+SUMIFS('ATL CR'!$J:$J,'ATL CR'!$I:$I,'ATL GA Inventory'!$B128,'ATL CR'!$L:$L,'ATL GA Inventory'!GA$3)</f>
        <v>0</v>
      </c>
      <c r="GB128" s="45">
        <f>SUMIFS('ATL RAW'!$J:$J,'ATL RAW'!$I:$I,'ATL GA Inventory'!$B128,'ATL RAW'!$L:$L,'ATL GA Inventory'!GB$3)+SUMIFS('ATL CR'!$J:$J,'ATL CR'!$I:$I,'ATL GA Inventory'!$B128,'ATL CR'!$L:$L,'ATL GA Inventory'!GB$3)</f>
        <v>0</v>
      </c>
      <c r="GC128" s="45">
        <f>SUMIFS('ATL RAW'!$J:$J,'ATL RAW'!$I:$I,'ATL GA Inventory'!$B128,'ATL RAW'!$L:$L,'ATL GA Inventory'!GC$3)+SUMIFS('ATL CR'!$J:$J,'ATL CR'!$I:$I,'ATL GA Inventory'!$B128,'ATL CR'!$L:$L,'ATL GA Inventory'!GC$3)</f>
        <v>0</v>
      </c>
      <c r="GD128" s="45">
        <f>SUMIFS('ATL RAW'!$J:$J,'ATL RAW'!$I:$I,'ATL GA Inventory'!$B128,'ATL RAW'!$L:$L,'ATL GA Inventory'!GD$3)+SUMIFS('ATL CR'!$J:$J,'ATL CR'!$I:$I,'ATL GA Inventory'!$B128,'ATL CR'!$L:$L,'ATL GA Inventory'!GD$3)</f>
        <v>0</v>
      </c>
      <c r="GE128" s="45">
        <f>SUMIFS('ATL RAW'!$J:$J,'ATL RAW'!$I:$I,'ATL GA Inventory'!$B128,'ATL RAW'!$L:$L,'ATL GA Inventory'!GE$3)+SUMIFS('ATL CR'!$J:$J,'ATL CR'!$I:$I,'ATL GA Inventory'!$B128,'ATL CR'!$L:$L,'ATL GA Inventory'!GE$3)</f>
        <v>0</v>
      </c>
      <c r="GF128" s="45">
        <f>SUMIFS('ATL RAW'!$J:$J,'ATL RAW'!$I:$I,'ATL GA Inventory'!$B128,'ATL RAW'!$L:$L,'ATL GA Inventory'!GF$3)+SUMIFS('ATL CR'!$J:$J,'ATL CR'!$I:$I,'ATL GA Inventory'!$B128,'ATL CR'!$L:$L,'ATL GA Inventory'!GF$3)</f>
        <v>0</v>
      </c>
      <c r="GG128" s="45">
        <f>SUMIFS('ATL RAW'!$J:$J,'ATL RAW'!$I:$I,'ATL GA Inventory'!$B128,'ATL RAW'!$L:$L,'ATL GA Inventory'!GG$3)+SUMIFS('ATL CR'!$J:$J,'ATL CR'!$I:$I,'ATL GA Inventory'!$B128,'ATL CR'!$L:$L,'ATL GA Inventory'!GG$3)</f>
        <v>0</v>
      </c>
      <c r="GH128" s="45">
        <f>SUMIFS('ATL RAW'!$J:$J,'ATL RAW'!$I:$I,'ATL GA Inventory'!$B128,'ATL RAW'!$L:$L,'ATL GA Inventory'!GH$3)+SUMIFS('ATL CR'!$J:$J,'ATL CR'!$I:$I,'ATL GA Inventory'!$B128,'ATL CR'!$L:$L,'ATL GA Inventory'!GH$3)</f>
        <v>0</v>
      </c>
      <c r="GI128" s="45">
        <f>SUMIFS('ATL RAW'!$J:$J,'ATL RAW'!$I:$I,'ATL GA Inventory'!$B128,'ATL RAW'!$L:$L,'ATL GA Inventory'!GI$3)+SUMIFS('ATL CR'!$J:$J,'ATL CR'!$I:$I,'ATL GA Inventory'!$B128,'ATL CR'!$L:$L,'ATL GA Inventory'!GI$3)</f>
        <v>0</v>
      </c>
      <c r="GJ128" s="45">
        <f>SUMIFS('ATL RAW'!$J:$J,'ATL RAW'!$I:$I,'ATL GA Inventory'!$B128,'ATL RAW'!$L:$L,'ATL GA Inventory'!GJ$3)+SUMIFS('ATL CR'!$J:$J,'ATL CR'!$I:$I,'ATL GA Inventory'!$B128,'ATL CR'!$L:$L,'ATL GA Inventory'!GJ$3)</f>
        <v>0</v>
      </c>
      <c r="GK128" s="45">
        <f>SUMIFS('ATL RAW'!$J:$J,'ATL RAW'!$I:$I,'ATL GA Inventory'!$B128,'ATL RAW'!$L:$L,'ATL GA Inventory'!GK$3)+SUMIFS('ATL CR'!$J:$J,'ATL CR'!$I:$I,'ATL GA Inventory'!$B128,'ATL CR'!$L:$L,'ATL GA Inventory'!GK$3)</f>
        <v>0</v>
      </c>
      <c r="GL128" s="45">
        <f>SUMIFS('ATL RAW'!$J:$J,'ATL RAW'!$I:$I,'ATL GA Inventory'!$B128,'ATL RAW'!$L:$L,'ATL GA Inventory'!GL$3)+SUMIFS('ATL CR'!$J:$J,'ATL CR'!$I:$I,'ATL GA Inventory'!$B128,'ATL CR'!$L:$L,'ATL GA Inventory'!GL$3)</f>
        <v>0</v>
      </c>
      <c r="GM128" s="45">
        <f>SUMIFS('ATL RAW'!$J:$J,'ATL RAW'!$I:$I,'ATL GA Inventory'!$B128,'ATL RAW'!$L:$L,'ATL GA Inventory'!GM$3)+SUMIFS('ATL CR'!$J:$J,'ATL CR'!$I:$I,'ATL GA Inventory'!$B128,'ATL CR'!$L:$L,'ATL GA Inventory'!GM$3)</f>
        <v>0</v>
      </c>
      <c r="GN128" s="45">
        <f>SUMIFS('ATL RAW'!$J:$J,'ATL RAW'!$I:$I,'ATL GA Inventory'!$B128,'ATL RAW'!$L:$L,'ATL GA Inventory'!GN$3)+SUMIFS('ATL CR'!$J:$J,'ATL CR'!$I:$I,'ATL GA Inventory'!$B128,'ATL CR'!$L:$L,'ATL GA Inventory'!GN$3)</f>
        <v>0</v>
      </c>
      <c r="GO128" s="45">
        <f>SUMIFS('ATL RAW'!$J:$J,'ATL RAW'!$I:$I,'ATL GA Inventory'!$B128,'ATL RAW'!$L:$L,'ATL GA Inventory'!GO$3)+SUMIFS('ATL CR'!$J:$J,'ATL CR'!$I:$I,'ATL GA Inventory'!$B128,'ATL CR'!$L:$L,'ATL GA Inventory'!GO$3)</f>
        <v>0</v>
      </c>
      <c r="GP128" s="45">
        <f>SUMIFS('ATL RAW'!$J:$J,'ATL RAW'!$I:$I,'ATL GA Inventory'!$B128,'ATL RAW'!$L:$L,'ATL GA Inventory'!GP$3)+SUMIFS('ATL CR'!$J:$J,'ATL CR'!$I:$I,'ATL GA Inventory'!$B128,'ATL CR'!$L:$L,'ATL GA Inventory'!GP$3)</f>
        <v>0</v>
      </c>
      <c r="GQ128" s="45">
        <f>SUMIFS('ATL RAW'!$J:$J,'ATL RAW'!$I:$I,'ATL GA Inventory'!$B128,'ATL RAW'!$L:$L,'ATL GA Inventory'!GQ$3)+SUMIFS('ATL CR'!$J:$J,'ATL CR'!$I:$I,'ATL GA Inventory'!$B128,'ATL CR'!$L:$L,'ATL GA Inventory'!GQ$3)</f>
        <v>0</v>
      </c>
      <c r="GR128" s="45">
        <f>SUMIFS('ATL RAW'!$J:$J,'ATL RAW'!$I:$I,'ATL GA Inventory'!$B128,'ATL RAW'!$L:$L,'ATL GA Inventory'!GR$3)+SUMIFS('ATL CR'!$J:$J,'ATL CR'!$I:$I,'ATL GA Inventory'!$B128,'ATL CR'!$L:$L,'ATL GA Inventory'!GR$3)</f>
        <v>0</v>
      </c>
      <c r="GS128" s="45">
        <f>SUMIFS('ATL RAW'!$J:$J,'ATL RAW'!$I:$I,'ATL GA Inventory'!$B128,'ATL RAW'!$L:$L,'ATL GA Inventory'!GS$3)+SUMIFS('ATL CR'!$J:$J,'ATL CR'!$I:$I,'ATL GA Inventory'!$B128,'ATL CR'!$L:$L,'ATL GA Inventory'!GS$3)</f>
        <v>0</v>
      </c>
      <c r="GT128" s="45">
        <f>SUMIFS('ATL RAW'!$J:$J,'ATL RAW'!$I:$I,'ATL GA Inventory'!$B128,'ATL RAW'!$L:$L,'ATL GA Inventory'!GT$3)+SUMIFS('ATL CR'!$J:$J,'ATL CR'!$I:$I,'ATL GA Inventory'!$B128,'ATL CR'!$L:$L,'ATL GA Inventory'!GT$3)</f>
        <v>0</v>
      </c>
      <c r="GU128" s="45">
        <f>SUMIFS('ATL RAW'!$J:$J,'ATL RAW'!$I:$I,'ATL GA Inventory'!$B128,'ATL RAW'!$L:$L,'ATL GA Inventory'!GU$3)+SUMIFS('ATL CR'!$J:$J,'ATL CR'!$I:$I,'ATL GA Inventory'!$B128,'ATL CR'!$L:$L,'ATL GA Inventory'!GU$3)</f>
        <v>0</v>
      </c>
      <c r="GV128" s="45">
        <f>SUMIFS('ATL RAW'!$J:$J,'ATL RAW'!$I:$I,'ATL GA Inventory'!$B128,'ATL RAW'!$L:$L,'ATL GA Inventory'!GV$3)+SUMIFS('ATL CR'!$J:$J,'ATL CR'!$I:$I,'ATL GA Inventory'!$B128,'ATL CR'!$L:$L,'ATL GA Inventory'!GV$3)</f>
        <v>0</v>
      </c>
      <c r="GW128" s="45">
        <f>SUMIFS('ATL RAW'!$J:$J,'ATL RAW'!$I:$I,'ATL GA Inventory'!$B128,'ATL RAW'!$L:$L,'ATL GA Inventory'!GW$3)+SUMIFS('ATL CR'!$J:$J,'ATL CR'!$I:$I,'ATL GA Inventory'!$B128,'ATL CR'!$L:$L,'ATL GA Inventory'!GW$3)</f>
        <v>0</v>
      </c>
      <c r="GX128" s="45">
        <f>SUMIFS('ATL RAW'!$J:$J,'ATL RAW'!$I:$I,'ATL GA Inventory'!$B128,'ATL RAW'!$L:$L,'ATL GA Inventory'!GX$3)+SUMIFS('ATL CR'!$J:$J,'ATL CR'!$I:$I,'ATL GA Inventory'!$B128,'ATL CR'!$L:$L,'ATL GA Inventory'!GX$3)</f>
        <v>0</v>
      </c>
      <c r="GY128" s="45">
        <f>SUMIFS('ATL RAW'!$J:$J,'ATL RAW'!$I:$I,'ATL GA Inventory'!$B128,'ATL RAW'!$L:$L,'ATL GA Inventory'!GY$3)+SUMIFS('ATL CR'!$J:$J,'ATL CR'!$I:$I,'ATL GA Inventory'!$B128,'ATL CR'!$L:$L,'ATL GA Inventory'!GY$3)</f>
        <v>0</v>
      </c>
    </row>
    <row r="129" spans="1:207">
      <c r="A129" s="43" t="s">
        <v>8123</v>
      </c>
      <c r="B129" s="43">
        <f t="shared" si="14"/>
        <v>46220128</v>
      </c>
      <c r="C129" s="43" t="str">
        <f t="shared" si="14"/>
        <v>Q.PEAK DUO BLK G6P+/HL</v>
      </c>
      <c r="D129" s="44" t="str">
        <f t="shared" si="14"/>
        <v>340</v>
      </c>
      <c r="E129" s="45">
        <f>SUMIFS('ATL RAW'!$J:$J,'ATL RAW'!$I:$I,'ATL GA Inventory'!$B129,'ATL RAW'!$L:$L,'ATL GA Inventory'!E$3)+SUMIFS('ATL CR'!$J:$J,'ATL CR'!$I:$I,'ATL GA Inventory'!$B129,'ATL CR'!$L:$L,'ATL GA Inventory'!E$3)</f>
        <v>0</v>
      </c>
      <c r="F129" s="45">
        <f>SUMIFS('ATL RAW'!$J:$J,'ATL RAW'!$I:$I,'ATL GA Inventory'!$B129,'ATL RAW'!$L:$L,'ATL GA Inventory'!F$3)+SUMIFS('ATL CR'!$J:$J,'ATL CR'!$I:$I,'ATL GA Inventory'!$B129,'ATL CR'!$L:$L,'ATL GA Inventory'!F$3)</f>
        <v>0</v>
      </c>
      <c r="G129" s="45">
        <f>SUMIFS('ATL RAW'!$J:$J,'ATL RAW'!$I:$I,'ATL GA Inventory'!$B129,'ATL RAW'!$L:$L,'ATL GA Inventory'!G$3)+SUMIFS('ATL CR'!$J:$J,'ATL CR'!$I:$I,'ATL GA Inventory'!$B129,'ATL CR'!$L:$L,'ATL GA Inventory'!G$3)</f>
        <v>0</v>
      </c>
      <c r="H129" s="45">
        <f>SUMIFS('ATL RAW'!$J:$J,'ATL RAW'!$I:$I,'ATL GA Inventory'!$B129,'ATL RAW'!$L:$L,'ATL GA Inventory'!H$3)+SUMIFS('ATL CR'!$J:$J,'ATL CR'!$I:$I,'ATL GA Inventory'!$B129,'ATL CR'!$L:$L,'ATL GA Inventory'!H$3)</f>
        <v>0</v>
      </c>
      <c r="I129" s="45">
        <f>SUMIFS('ATL RAW'!$J:$J,'ATL RAW'!$I:$I,'ATL GA Inventory'!$B129,'ATL RAW'!$L:$L,'ATL GA Inventory'!I$3)+SUMIFS('ATL CR'!$J:$J,'ATL CR'!$I:$I,'ATL GA Inventory'!$B129,'ATL CR'!$L:$L,'ATL GA Inventory'!I$3)</f>
        <v>0</v>
      </c>
      <c r="J129" s="45">
        <f>SUMIFS('ATL RAW'!$J:$J,'ATL RAW'!$I:$I,'ATL GA Inventory'!$B129,'ATL RAW'!$L:$L,'ATL GA Inventory'!J$3)+SUMIFS('ATL CR'!$J:$J,'ATL CR'!$I:$I,'ATL GA Inventory'!$B129,'ATL CR'!$L:$L,'ATL GA Inventory'!J$3)</f>
        <v>0</v>
      </c>
      <c r="K129" s="45">
        <f>SUMIFS('ATL RAW'!$J:$J,'ATL RAW'!$I:$I,'ATL GA Inventory'!$B129,'ATL RAW'!$L:$L,'ATL GA Inventory'!K$3)+SUMIFS('ATL CR'!$J:$J,'ATL CR'!$I:$I,'ATL GA Inventory'!$B129,'ATL CR'!$L:$L,'ATL GA Inventory'!K$3)</f>
        <v>0</v>
      </c>
      <c r="L129" s="45">
        <f>SUMIFS('ATL RAW'!$J:$J,'ATL RAW'!$I:$I,'ATL GA Inventory'!$B129,'ATL RAW'!$L:$L,'ATL GA Inventory'!L$3)+SUMIFS('ATL CR'!$J:$J,'ATL CR'!$I:$I,'ATL GA Inventory'!$B129,'ATL CR'!$L:$L,'ATL GA Inventory'!L$3)</f>
        <v>0</v>
      </c>
      <c r="M129" s="45">
        <f>SUMIFS('ATL RAW'!$J:$J,'ATL RAW'!$I:$I,'ATL GA Inventory'!$B129,'ATL RAW'!$L:$L,'ATL GA Inventory'!M$3)+SUMIFS('ATL CR'!$J:$J,'ATL CR'!$I:$I,'ATL GA Inventory'!$B129,'ATL CR'!$L:$L,'ATL GA Inventory'!M$3)</f>
        <v>0</v>
      </c>
      <c r="N129" s="45">
        <f>SUMIFS('ATL RAW'!$J:$J,'ATL RAW'!$I:$I,'ATL GA Inventory'!$B129,'ATL RAW'!$L:$L,'ATL GA Inventory'!N$3)+SUMIFS('ATL CR'!$J:$J,'ATL CR'!$I:$I,'ATL GA Inventory'!$B129,'ATL CR'!$L:$L,'ATL GA Inventory'!N$3)</f>
        <v>0</v>
      </c>
      <c r="O129" s="45">
        <f>SUMIFS('ATL RAW'!$J:$J,'ATL RAW'!$I:$I,'ATL GA Inventory'!$B129,'ATL RAW'!$L:$L,'ATL GA Inventory'!O$3)+SUMIFS('ATL CR'!$J:$J,'ATL CR'!$I:$I,'ATL GA Inventory'!$B129,'ATL CR'!$L:$L,'ATL GA Inventory'!O$3)</f>
        <v>0</v>
      </c>
      <c r="P129" s="45">
        <f>SUMIFS('ATL RAW'!$J:$J,'ATL RAW'!$I:$I,'ATL GA Inventory'!$B129,'ATL RAW'!$L:$L,'ATL GA Inventory'!P$3)+SUMIFS('ATL CR'!$J:$J,'ATL CR'!$I:$I,'ATL GA Inventory'!$B129,'ATL CR'!$L:$L,'ATL GA Inventory'!P$3)</f>
        <v>0</v>
      </c>
      <c r="Q129" s="45">
        <f>SUMIFS('ATL RAW'!$J:$J,'ATL RAW'!$I:$I,'ATL GA Inventory'!$B129,'ATL RAW'!$L:$L,'ATL GA Inventory'!Q$3)+SUMIFS('ATL CR'!$J:$J,'ATL CR'!$I:$I,'ATL GA Inventory'!$B129,'ATL CR'!$L:$L,'ATL GA Inventory'!Q$3)</f>
        <v>0</v>
      </c>
      <c r="R129" s="45">
        <f>SUMIFS('ATL RAW'!$J:$J,'ATL RAW'!$I:$I,'ATL GA Inventory'!$B129,'ATL RAW'!$L:$L,'ATL GA Inventory'!R$3)+SUMIFS('ATL CR'!$J:$J,'ATL CR'!$I:$I,'ATL GA Inventory'!$B129,'ATL CR'!$L:$L,'ATL GA Inventory'!R$3)</f>
        <v>0</v>
      </c>
      <c r="S129" s="45">
        <f>SUMIFS('ATL RAW'!$J:$J,'ATL RAW'!$I:$I,'ATL GA Inventory'!$B129,'ATL RAW'!$L:$L,'ATL GA Inventory'!S$3)+SUMIFS('ATL CR'!$J:$J,'ATL CR'!$I:$I,'ATL GA Inventory'!$B129,'ATL CR'!$L:$L,'ATL GA Inventory'!S$3)</f>
        <v>0</v>
      </c>
      <c r="T129" s="45">
        <f>SUMIFS('ATL RAW'!$J:$J,'ATL RAW'!$I:$I,'ATL GA Inventory'!$B129,'ATL RAW'!$L:$L,'ATL GA Inventory'!T$3)+SUMIFS('ATL CR'!$J:$J,'ATL CR'!$I:$I,'ATL GA Inventory'!$B129,'ATL CR'!$L:$L,'ATL GA Inventory'!T$3)</f>
        <v>0</v>
      </c>
      <c r="U129" s="45">
        <f>SUMIFS('ATL RAW'!$J:$J,'ATL RAW'!$I:$I,'ATL GA Inventory'!$B129,'ATL RAW'!$L:$L,'ATL GA Inventory'!U$3)+SUMIFS('ATL CR'!$J:$J,'ATL CR'!$I:$I,'ATL GA Inventory'!$B129,'ATL CR'!$L:$L,'ATL GA Inventory'!U$3)</f>
        <v>0</v>
      </c>
      <c r="V129" s="45">
        <f>SUMIFS('ATL RAW'!$J:$J,'ATL RAW'!$I:$I,'ATL GA Inventory'!$B129,'ATL RAW'!$L:$L,'ATL GA Inventory'!V$3)+SUMIFS('ATL CR'!$J:$J,'ATL CR'!$I:$I,'ATL GA Inventory'!$B129,'ATL CR'!$L:$L,'ATL GA Inventory'!V$3)</f>
        <v>0</v>
      </c>
      <c r="W129" s="45">
        <f>SUMIFS('ATL RAW'!$J:$J,'ATL RAW'!$I:$I,'ATL GA Inventory'!$B129,'ATL RAW'!$L:$L,'ATL GA Inventory'!W$3)+SUMIFS('ATL CR'!$J:$J,'ATL CR'!$I:$I,'ATL GA Inventory'!$B129,'ATL CR'!$L:$L,'ATL GA Inventory'!W$3)</f>
        <v>0</v>
      </c>
      <c r="X129" s="45">
        <f>SUMIFS('ATL RAW'!$J:$J,'ATL RAW'!$I:$I,'ATL GA Inventory'!$B129,'ATL RAW'!$L:$L,'ATL GA Inventory'!X$3)+SUMIFS('ATL CR'!$J:$J,'ATL CR'!$I:$I,'ATL GA Inventory'!$B129,'ATL CR'!$L:$L,'ATL GA Inventory'!X$3)</f>
        <v>0</v>
      </c>
      <c r="Y129" s="45">
        <f>SUMIFS('ATL RAW'!$J:$J,'ATL RAW'!$I:$I,'ATL GA Inventory'!$B129,'ATL RAW'!$L:$L,'ATL GA Inventory'!Y$3)+SUMIFS('ATL CR'!$J:$J,'ATL CR'!$I:$I,'ATL GA Inventory'!$B129,'ATL CR'!$L:$L,'ATL GA Inventory'!Y$3)</f>
        <v>0</v>
      </c>
      <c r="Z129" s="45">
        <f>SUMIFS('ATL RAW'!$J:$J,'ATL RAW'!$I:$I,'ATL GA Inventory'!$B129,'ATL RAW'!$L:$L,'ATL GA Inventory'!Z$3)+SUMIFS('ATL CR'!$J:$J,'ATL CR'!$I:$I,'ATL GA Inventory'!$B129,'ATL CR'!$L:$L,'ATL GA Inventory'!Z$3)</f>
        <v>0</v>
      </c>
      <c r="AA129" s="45">
        <f>SUMIFS('ATL RAW'!$J:$J,'ATL RAW'!$I:$I,'ATL GA Inventory'!$B129,'ATL RAW'!$L:$L,'ATL GA Inventory'!AA$3)+SUMIFS('ATL CR'!$J:$J,'ATL CR'!$I:$I,'ATL GA Inventory'!$B129,'ATL CR'!$L:$L,'ATL GA Inventory'!AA$3)</f>
        <v>0</v>
      </c>
      <c r="AB129" s="45">
        <f>SUMIFS('ATL RAW'!$J:$J,'ATL RAW'!$I:$I,'ATL GA Inventory'!$B129,'ATL RAW'!$L:$L,'ATL GA Inventory'!AB$3)+SUMIFS('ATL CR'!$J:$J,'ATL CR'!$I:$I,'ATL GA Inventory'!$B129,'ATL CR'!$L:$L,'ATL GA Inventory'!AB$3)</f>
        <v>0</v>
      </c>
      <c r="AC129" s="45">
        <f>SUMIFS('ATL RAW'!$J:$J,'ATL RAW'!$I:$I,'ATL GA Inventory'!$B129,'ATL RAW'!$L:$L,'ATL GA Inventory'!AC$3)+SUMIFS('ATL CR'!$J:$J,'ATL CR'!$I:$I,'ATL GA Inventory'!$B129,'ATL CR'!$L:$L,'ATL GA Inventory'!AC$3)</f>
        <v>0</v>
      </c>
      <c r="AD129" s="45">
        <f>SUMIFS('ATL RAW'!$J:$J,'ATL RAW'!$I:$I,'ATL GA Inventory'!$B129,'ATL RAW'!$L:$L,'ATL GA Inventory'!AD$3)+SUMIFS('ATL CR'!$J:$J,'ATL CR'!$I:$I,'ATL GA Inventory'!$B129,'ATL CR'!$L:$L,'ATL GA Inventory'!AD$3)</f>
        <v>0</v>
      </c>
      <c r="AE129" s="45">
        <f>SUMIFS('ATL RAW'!$J:$J,'ATL RAW'!$I:$I,'ATL GA Inventory'!$B129,'ATL RAW'!$L:$L,'ATL GA Inventory'!AE$3)+SUMIFS('ATL CR'!$J:$J,'ATL CR'!$I:$I,'ATL GA Inventory'!$B129,'ATL CR'!$L:$L,'ATL GA Inventory'!AE$3)</f>
        <v>0</v>
      </c>
      <c r="AF129" s="45">
        <f>SUMIFS('ATL RAW'!$J:$J,'ATL RAW'!$I:$I,'ATL GA Inventory'!$B129,'ATL RAW'!$L:$L,'ATL GA Inventory'!AF$3)+SUMIFS('ATL CR'!$J:$J,'ATL CR'!$I:$I,'ATL GA Inventory'!$B129,'ATL CR'!$L:$L,'ATL GA Inventory'!AF$3)</f>
        <v>0</v>
      </c>
      <c r="AG129" s="45">
        <f>SUMIFS('ATL RAW'!$J:$J,'ATL RAW'!$I:$I,'ATL GA Inventory'!$B129,'ATL RAW'!$L:$L,'ATL GA Inventory'!AG$3)+SUMIFS('ATL CR'!$J:$J,'ATL CR'!$I:$I,'ATL GA Inventory'!$B129,'ATL CR'!$L:$L,'ATL GA Inventory'!AG$3)</f>
        <v>0</v>
      </c>
      <c r="AH129" s="45">
        <f>SUMIFS('ATL RAW'!$J:$J,'ATL RAW'!$I:$I,'ATL GA Inventory'!$B129,'ATL RAW'!$L:$L,'ATL GA Inventory'!AH$3)+SUMIFS('ATL CR'!$J:$J,'ATL CR'!$I:$I,'ATL GA Inventory'!$B129,'ATL CR'!$L:$L,'ATL GA Inventory'!AH$3)</f>
        <v>0</v>
      </c>
      <c r="AI129" s="45">
        <f>SUMIFS('ATL RAW'!$J:$J,'ATL RAW'!$I:$I,'ATL GA Inventory'!$B129,'ATL RAW'!$L:$L,'ATL GA Inventory'!AI$3)+SUMIFS('ATL CR'!$J:$J,'ATL CR'!$I:$I,'ATL GA Inventory'!$B129,'ATL CR'!$L:$L,'ATL GA Inventory'!AI$3)</f>
        <v>0</v>
      </c>
      <c r="AJ129" s="45">
        <f>SUMIFS('ATL RAW'!$J:$J,'ATL RAW'!$I:$I,'ATL GA Inventory'!$B129,'ATL RAW'!$L:$L,'ATL GA Inventory'!AJ$3)+SUMIFS('ATL CR'!$J:$J,'ATL CR'!$I:$I,'ATL GA Inventory'!$B129,'ATL CR'!$L:$L,'ATL GA Inventory'!AJ$3)</f>
        <v>0</v>
      </c>
      <c r="AK129" s="45">
        <f>SUMIFS('ATL RAW'!$J:$J,'ATL RAW'!$I:$I,'ATL GA Inventory'!$B129,'ATL RAW'!$L:$L,'ATL GA Inventory'!AK$3)+SUMIFS('ATL CR'!$J:$J,'ATL CR'!$I:$I,'ATL GA Inventory'!$B129,'ATL CR'!$L:$L,'ATL GA Inventory'!AK$3)</f>
        <v>0</v>
      </c>
      <c r="AL129" s="45">
        <f>SUMIFS('ATL RAW'!$J:$J,'ATL RAW'!$I:$I,'ATL GA Inventory'!$B129,'ATL RAW'!$L:$L,'ATL GA Inventory'!AL$3)+SUMIFS('ATL CR'!$J:$J,'ATL CR'!$I:$I,'ATL GA Inventory'!$B129,'ATL CR'!$L:$L,'ATL GA Inventory'!AL$3)</f>
        <v>0</v>
      </c>
      <c r="AM129" s="45">
        <f>SUMIFS('ATL RAW'!$J:$J,'ATL RAW'!$I:$I,'ATL GA Inventory'!$B129,'ATL RAW'!$L:$L,'ATL GA Inventory'!AM$3)+SUMIFS('ATL CR'!$J:$J,'ATL CR'!$I:$I,'ATL GA Inventory'!$B129,'ATL CR'!$L:$L,'ATL GA Inventory'!AM$3)</f>
        <v>0</v>
      </c>
      <c r="AN129" s="45">
        <f>SUMIFS('ATL RAW'!$J:$J,'ATL RAW'!$I:$I,'ATL GA Inventory'!$B129,'ATL RAW'!$L:$L,'ATL GA Inventory'!AN$3)+SUMIFS('ATL CR'!$J:$J,'ATL CR'!$I:$I,'ATL GA Inventory'!$B129,'ATL CR'!$L:$L,'ATL GA Inventory'!AN$3)</f>
        <v>0</v>
      </c>
      <c r="AO129" s="45">
        <f>SUMIFS('ATL RAW'!$J:$J,'ATL RAW'!$I:$I,'ATL GA Inventory'!$B129,'ATL RAW'!$L:$L,'ATL GA Inventory'!AO$3)+SUMIFS('ATL CR'!$J:$J,'ATL CR'!$I:$I,'ATL GA Inventory'!$B129,'ATL CR'!$L:$L,'ATL GA Inventory'!AO$3)</f>
        <v>0</v>
      </c>
      <c r="AP129" s="45">
        <f>SUMIFS('ATL RAW'!$J:$J,'ATL RAW'!$I:$I,'ATL GA Inventory'!$B129,'ATL RAW'!$L:$L,'ATL GA Inventory'!AP$3)+SUMIFS('ATL CR'!$J:$J,'ATL CR'!$I:$I,'ATL GA Inventory'!$B129,'ATL CR'!$L:$L,'ATL GA Inventory'!AP$3)</f>
        <v>0</v>
      </c>
      <c r="AQ129" s="45">
        <f>SUMIFS('ATL RAW'!$J:$J,'ATL RAW'!$I:$I,'ATL GA Inventory'!$B129,'ATL RAW'!$L:$L,'ATL GA Inventory'!AQ$3)+SUMIFS('ATL CR'!$J:$J,'ATL CR'!$I:$I,'ATL GA Inventory'!$B129,'ATL CR'!$L:$L,'ATL GA Inventory'!AQ$3)</f>
        <v>0</v>
      </c>
      <c r="AR129" s="45">
        <f>SUMIFS('ATL RAW'!$J:$J,'ATL RAW'!$I:$I,'ATL GA Inventory'!$B129,'ATL RAW'!$L:$L,'ATL GA Inventory'!AR$3)+SUMIFS('ATL CR'!$J:$J,'ATL CR'!$I:$I,'ATL GA Inventory'!$B129,'ATL CR'!$L:$L,'ATL GA Inventory'!AR$3)</f>
        <v>0</v>
      </c>
      <c r="AS129" s="45">
        <f>SUMIFS('ATL RAW'!$J:$J,'ATL RAW'!$I:$I,'ATL GA Inventory'!$B129,'ATL RAW'!$L:$L,'ATL GA Inventory'!AS$3)+SUMIFS('ATL CR'!$J:$J,'ATL CR'!$I:$I,'ATL GA Inventory'!$B129,'ATL CR'!$L:$L,'ATL GA Inventory'!AS$3)</f>
        <v>0</v>
      </c>
      <c r="AT129" s="45">
        <f>SUMIFS('ATL RAW'!$J:$J,'ATL RAW'!$I:$I,'ATL GA Inventory'!$B129,'ATL RAW'!$L:$L,'ATL GA Inventory'!AT$3)+SUMIFS('ATL CR'!$J:$J,'ATL CR'!$I:$I,'ATL GA Inventory'!$B129,'ATL CR'!$L:$L,'ATL GA Inventory'!AT$3)</f>
        <v>0</v>
      </c>
      <c r="AU129" s="45">
        <f>SUMIFS('ATL RAW'!$J:$J,'ATL RAW'!$I:$I,'ATL GA Inventory'!$B129,'ATL RAW'!$L:$L,'ATL GA Inventory'!AU$3)+SUMIFS('ATL CR'!$J:$J,'ATL CR'!$I:$I,'ATL GA Inventory'!$B129,'ATL CR'!$L:$L,'ATL GA Inventory'!AU$3)</f>
        <v>0</v>
      </c>
      <c r="AV129" s="45">
        <f>SUMIFS('ATL RAW'!$J:$J,'ATL RAW'!$I:$I,'ATL GA Inventory'!$B129,'ATL RAW'!$L:$L,'ATL GA Inventory'!AV$3)+SUMIFS('ATL CR'!$J:$J,'ATL CR'!$I:$I,'ATL GA Inventory'!$B129,'ATL CR'!$L:$L,'ATL GA Inventory'!AV$3)</f>
        <v>0</v>
      </c>
      <c r="AW129" s="45">
        <f>SUMIFS('ATL RAW'!$J:$J,'ATL RAW'!$I:$I,'ATL GA Inventory'!$B129,'ATL RAW'!$L:$L,'ATL GA Inventory'!AW$3)+SUMIFS('ATL CR'!$J:$J,'ATL CR'!$I:$I,'ATL GA Inventory'!$B129,'ATL CR'!$L:$L,'ATL GA Inventory'!AW$3)</f>
        <v>0</v>
      </c>
      <c r="AX129" s="45">
        <f>SUMIFS('ATL RAW'!$J:$J,'ATL RAW'!$I:$I,'ATL GA Inventory'!$B129,'ATL RAW'!$L:$L,'ATL GA Inventory'!AX$3)+SUMIFS('ATL CR'!$J:$J,'ATL CR'!$I:$I,'ATL GA Inventory'!$B129,'ATL CR'!$L:$L,'ATL GA Inventory'!AX$3)</f>
        <v>0</v>
      </c>
      <c r="AY129" s="45">
        <f>SUMIFS('ATL RAW'!$J:$J,'ATL RAW'!$I:$I,'ATL GA Inventory'!$B129,'ATL RAW'!$L:$L,'ATL GA Inventory'!AY$3)+SUMIFS('ATL CR'!$J:$J,'ATL CR'!$I:$I,'ATL GA Inventory'!$B129,'ATL CR'!$L:$L,'ATL GA Inventory'!AY$3)</f>
        <v>0</v>
      </c>
      <c r="AZ129" s="45">
        <f>SUMIFS('ATL RAW'!$J:$J,'ATL RAW'!$I:$I,'ATL GA Inventory'!$B129,'ATL RAW'!$L:$L,'ATL GA Inventory'!AZ$3)+SUMIFS('ATL CR'!$J:$J,'ATL CR'!$I:$I,'ATL GA Inventory'!$B129,'ATL CR'!$L:$L,'ATL GA Inventory'!AZ$3)</f>
        <v>0</v>
      </c>
      <c r="BA129" s="45">
        <f>SUMIFS('ATL RAW'!$J:$J,'ATL RAW'!$I:$I,'ATL GA Inventory'!$B129,'ATL RAW'!$L:$L,'ATL GA Inventory'!BA$3)+SUMIFS('ATL CR'!$J:$J,'ATL CR'!$I:$I,'ATL GA Inventory'!$B129,'ATL CR'!$L:$L,'ATL GA Inventory'!BA$3)</f>
        <v>0</v>
      </c>
      <c r="BB129" s="45">
        <f>SUMIFS('ATL RAW'!$J:$J,'ATL RAW'!$I:$I,'ATL GA Inventory'!$B129,'ATL RAW'!$L:$L,'ATL GA Inventory'!BB$3)+SUMIFS('ATL CR'!$J:$J,'ATL CR'!$I:$I,'ATL GA Inventory'!$B129,'ATL CR'!$L:$L,'ATL GA Inventory'!BB$3)</f>
        <v>0</v>
      </c>
      <c r="BC129" s="45">
        <f>SUMIFS('ATL RAW'!$J:$J,'ATL RAW'!$I:$I,'ATL GA Inventory'!$B129,'ATL RAW'!$L:$L,'ATL GA Inventory'!BC$3)+SUMIFS('ATL CR'!$J:$J,'ATL CR'!$I:$I,'ATL GA Inventory'!$B129,'ATL CR'!$L:$L,'ATL GA Inventory'!BC$3)</f>
        <v>0</v>
      </c>
      <c r="BD129" s="45">
        <f>SUMIFS('ATL RAW'!$J:$J,'ATL RAW'!$I:$I,'ATL GA Inventory'!$B129,'ATL RAW'!$L:$L,'ATL GA Inventory'!BD$3)+SUMIFS('ATL CR'!$J:$J,'ATL CR'!$I:$I,'ATL GA Inventory'!$B129,'ATL CR'!$L:$L,'ATL GA Inventory'!BD$3)</f>
        <v>0</v>
      </c>
      <c r="BE129" s="45">
        <f>SUMIFS('ATL RAW'!$J:$J,'ATL RAW'!$I:$I,'ATL GA Inventory'!$B129,'ATL RAW'!$L:$L,'ATL GA Inventory'!BE$3)+SUMIFS('ATL CR'!$J:$J,'ATL CR'!$I:$I,'ATL GA Inventory'!$B129,'ATL CR'!$L:$L,'ATL GA Inventory'!BE$3)</f>
        <v>0</v>
      </c>
      <c r="BF129" s="45">
        <f>SUMIFS('ATL RAW'!$J:$J,'ATL RAW'!$I:$I,'ATL GA Inventory'!$B129,'ATL RAW'!$L:$L,'ATL GA Inventory'!BF$3)+SUMIFS('ATL CR'!$J:$J,'ATL CR'!$I:$I,'ATL GA Inventory'!$B129,'ATL CR'!$L:$L,'ATL GA Inventory'!BF$3)</f>
        <v>0</v>
      </c>
      <c r="BG129" s="45">
        <f>SUMIFS('ATL RAW'!$J:$J,'ATL RAW'!$I:$I,'ATL GA Inventory'!$B129,'ATL RAW'!$L:$L,'ATL GA Inventory'!BG$3)+SUMIFS('ATL CR'!$J:$J,'ATL CR'!$I:$I,'ATL GA Inventory'!$B129,'ATL CR'!$L:$L,'ATL GA Inventory'!BG$3)</f>
        <v>0</v>
      </c>
      <c r="BH129" s="45">
        <f>SUMIFS('ATL RAW'!$J:$J,'ATL RAW'!$I:$I,'ATL GA Inventory'!$B129,'ATL RAW'!$L:$L,'ATL GA Inventory'!BH$3)+SUMIFS('ATL CR'!$J:$J,'ATL CR'!$I:$I,'ATL GA Inventory'!$B129,'ATL CR'!$L:$L,'ATL GA Inventory'!BH$3)</f>
        <v>0</v>
      </c>
      <c r="BI129" s="45">
        <f>SUMIFS('ATL RAW'!$J:$J,'ATL RAW'!$I:$I,'ATL GA Inventory'!$B129,'ATL RAW'!$L:$L,'ATL GA Inventory'!BI$3)+SUMIFS('ATL CR'!$J:$J,'ATL CR'!$I:$I,'ATL GA Inventory'!$B129,'ATL CR'!$L:$L,'ATL GA Inventory'!BI$3)</f>
        <v>0</v>
      </c>
      <c r="BJ129" s="45">
        <f>SUMIFS('ATL RAW'!$J:$J,'ATL RAW'!$I:$I,'ATL GA Inventory'!$B129,'ATL RAW'!$L:$L,'ATL GA Inventory'!BJ$3)+SUMIFS('ATL CR'!$J:$J,'ATL CR'!$I:$I,'ATL GA Inventory'!$B129,'ATL CR'!$L:$L,'ATL GA Inventory'!BJ$3)</f>
        <v>0</v>
      </c>
      <c r="BK129" s="45">
        <f>SUMIFS('ATL RAW'!$J:$J,'ATL RAW'!$I:$I,'ATL GA Inventory'!$B129,'ATL RAW'!$L:$L,'ATL GA Inventory'!BK$3)+SUMIFS('ATL CR'!$J:$J,'ATL CR'!$I:$I,'ATL GA Inventory'!$B129,'ATL CR'!$L:$L,'ATL GA Inventory'!BK$3)</f>
        <v>0</v>
      </c>
      <c r="BL129" s="45">
        <f>SUMIFS('ATL RAW'!$J:$J,'ATL RAW'!$I:$I,'ATL GA Inventory'!$B129,'ATL RAW'!$L:$L,'ATL GA Inventory'!BL$3)+SUMIFS('ATL CR'!$J:$J,'ATL CR'!$I:$I,'ATL GA Inventory'!$B129,'ATL CR'!$L:$L,'ATL GA Inventory'!BL$3)</f>
        <v>0</v>
      </c>
      <c r="BM129" s="45">
        <f>SUMIFS('ATL RAW'!$J:$J,'ATL RAW'!$I:$I,'ATL GA Inventory'!$B129,'ATL RAW'!$L:$L,'ATL GA Inventory'!BM$3)+SUMIFS('ATL CR'!$J:$J,'ATL CR'!$I:$I,'ATL GA Inventory'!$B129,'ATL CR'!$L:$L,'ATL GA Inventory'!BM$3)</f>
        <v>0</v>
      </c>
      <c r="BN129" s="45">
        <f>SUMIFS('ATL RAW'!$J:$J,'ATL RAW'!$I:$I,'ATL GA Inventory'!$B129,'ATL RAW'!$L:$L,'ATL GA Inventory'!BN$3)+SUMIFS('ATL CR'!$J:$J,'ATL CR'!$I:$I,'ATL GA Inventory'!$B129,'ATL CR'!$L:$L,'ATL GA Inventory'!BN$3)</f>
        <v>0</v>
      </c>
      <c r="BO129" s="45">
        <f>SUMIFS('ATL RAW'!$J:$J,'ATL RAW'!$I:$I,'ATL GA Inventory'!$B129,'ATL RAW'!$L:$L,'ATL GA Inventory'!BO$3)+SUMIFS('ATL CR'!$J:$J,'ATL CR'!$I:$I,'ATL GA Inventory'!$B129,'ATL CR'!$L:$L,'ATL GA Inventory'!BO$3)</f>
        <v>0</v>
      </c>
      <c r="BP129" s="45">
        <f>SUMIFS('ATL RAW'!$J:$J,'ATL RAW'!$I:$I,'ATL GA Inventory'!$B129,'ATL RAW'!$L:$L,'ATL GA Inventory'!BP$3)+SUMIFS('ATL CR'!$J:$J,'ATL CR'!$I:$I,'ATL GA Inventory'!$B129,'ATL CR'!$L:$L,'ATL GA Inventory'!BP$3)</f>
        <v>0</v>
      </c>
      <c r="BQ129" s="45">
        <f>SUMIFS('ATL RAW'!$J:$J,'ATL RAW'!$I:$I,'ATL GA Inventory'!$B129,'ATL RAW'!$L:$L,'ATL GA Inventory'!BQ$3)+SUMIFS('ATL CR'!$J:$J,'ATL CR'!$I:$I,'ATL GA Inventory'!$B129,'ATL CR'!$L:$L,'ATL GA Inventory'!BQ$3)</f>
        <v>0</v>
      </c>
      <c r="BR129" s="45">
        <f>SUMIFS('ATL RAW'!$J:$J,'ATL RAW'!$I:$I,'ATL GA Inventory'!$B129,'ATL RAW'!$L:$L,'ATL GA Inventory'!BR$3)+SUMIFS('ATL CR'!$J:$J,'ATL CR'!$I:$I,'ATL GA Inventory'!$B129,'ATL CR'!$L:$L,'ATL GA Inventory'!BR$3)</f>
        <v>0</v>
      </c>
      <c r="BS129" s="45">
        <f>SUMIFS('ATL RAW'!$J:$J,'ATL RAW'!$I:$I,'ATL GA Inventory'!$B129,'ATL RAW'!$L:$L,'ATL GA Inventory'!BS$3)+SUMIFS('ATL CR'!$J:$J,'ATL CR'!$I:$I,'ATL GA Inventory'!$B129,'ATL CR'!$L:$L,'ATL GA Inventory'!BS$3)</f>
        <v>0</v>
      </c>
      <c r="BT129" s="45">
        <f>SUMIFS('ATL RAW'!$J:$J,'ATL RAW'!$I:$I,'ATL GA Inventory'!$B129,'ATL RAW'!$L:$L,'ATL GA Inventory'!BT$3)+SUMIFS('ATL CR'!$J:$J,'ATL CR'!$I:$I,'ATL GA Inventory'!$B129,'ATL CR'!$L:$L,'ATL GA Inventory'!BT$3)</f>
        <v>0</v>
      </c>
      <c r="BU129" s="45">
        <f>SUMIFS('ATL RAW'!$J:$J,'ATL RAW'!$I:$I,'ATL GA Inventory'!$B129,'ATL RAW'!$L:$L,'ATL GA Inventory'!BU$3)+SUMIFS('ATL CR'!$J:$J,'ATL CR'!$I:$I,'ATL GA Inventory'!$B129,'ATL CR'!$L:$L,'ATL GA Inventory'!BU$3)</f>
        <v>0</v>
      </c>
      <c r="BV129" s="45">
        <f>SUMIFS('ATL RAW'!$J:$J,'ATL RAW'!$I:$I,'ATL GA Inventory'!$B129,'ATL RAW'!$L:$L,'ATL GA Inventory'!BV$3)+SUMIFS('ATL CR'!$J:$J,'ATL CR'!$I:$I,'ATL GA Inventory'!$B129,'ATL CR'!$L:$L,'ATL GA Inventory'!BV$3)</f>
        <v>0</v>
      </c>
      <c r="BW129" s="45">
        <f>SUMIFS('ATL RAW'!$J:$J,'ATL RAW'!$I:$I,'ATL GA Inventory'!$B129,'ATL RAW'!$L:$L,'ATL GA Inventory'!BW$3)+SUMIFS('ATL CR'!$J:$J,'ATL CR'!$I:$I,'ATL GA Inventory'!$B129,'ATL CR'!$L:$L,'ATL GA Inventory'!BW$3)</f>
        <v>0</v>
      </c>
      <c r="BX129" s="45">
        <f>SUMIFS('ATL RAW'!$J:$J,'ATL RAW'!$I:$I,'ATL GA Inventory'!$B129,'ATL RAW'!$L:$L,'ATL GA Inventory'!BX$3)+SUMIFS('ATL CR'!$J:$J,'ATL CR'!$I:$I,'ATL GA Inventory'!$B129,'ATL CR'!$L:$L,'ATL GA Inventory'!BX$3)</f>
        <v>0</v>
      </c>
      <c r="BY129" s="45">
        <f>SUMIFS('ATL RAW'!$J:$J,'ATL RAW'!$I:$I,'ATL GA Inventory'!$B129,'ATL RAW'!$L:$L,'ATL GA Inventory'!BY$3)+SUMIFS('ATL CR'!$J:$J,'ATL CR'!$I:$I,'ATL GA Inventory'!$B129,'ATL CR'!$L:$L,'ATL GA Inventory'!BY$3)</f>
        <v>0</v>
      </c>
      <c r="BZ129" s="45">
        <f>SUMIFS('ATL RAW'!$J:$J,'ATL RAW'!$I:$I,'ATL GA Inventory'!$B129,'ATL RAW'!$L:$L,'ATL GA Inventory'!BZ$3)+SUMIFS('ATL CR'!$J:$J,'ATL CR'!$I:$I,'ATL GA Inventory'!$B129,'ATL CR'!$L:$L,'ATL GA Inventory'!BZ$3)</f>
        <v>0</v>
      </c>
      <c r="CA129" s="45">
        <f>SUMIFS('ATL RAW'!$J:$J,'ATL RAW'!$I:$I,'ATL GA Inventory'!$B129,'ATL RAW'!$L:$L,'ATL GA Inventory'!CA$3)+SUMIFS('ATL CR'!$J:$J,'ATL CR'!$I:$I,'ATL GA Inventory'!$B129,'ATL CR'!$L:$L,'ATL GA Inventory'!CA$3)</f>
        <v>0</v>
      </c>
      <c r="CB129" s="45">
        <f>SUMIFS('ATL RAW'!$J:$J,'ATL RAW'!$I:$I,'ATL GA Inventory'!$B129,'ATL RAW'!$L:$L,'ATL GA Inventory'!CB$3)+SUMIFS('ATL CR'!$J:$J,'ATL CR'!$I:$I,'ATL GA Inventory'!$B129,'ATL CR'!$L:$L,'ATL GA Inventory'!CB$3)</f>
        <v>0</v>
      </c>
      <c r="CC129" s="45">
        <f>SUMIFS('ATL RAW'!$J:$J,'ATL RAW'!$I:$I,'ATL GA Inventory'!$B129,'ATL RAW'!$L:$L,'ATL GA Inventory'!CC$3)+SUMIFS('ATL CR'!$J:$J,'ATL CR'!$I:$I,'ATL GA Inventory'!$B129,'ATL CR'!$L:$L,'ATL GA Inventory'!CC$3)</f>
        <v>0</v>
      </c>
      <c r="CD129" s="45">
        <f>SUMIFS('ATL RAW'!$J:$J,'ATL RAW'!$I:$I,'ATL GA Inventory'!$B129,'ATL RAW'!$L:$L,'ATL GA Inventory'!CD$3)+SUMIFS('ATL CR'!$J:$J,'ATL CR'!$I:$I,'ATL GA Inventory'!$B129,'ATL CR'!$L:$L,'ATL GA Inventory'!CD$3)</f>
        <v>0</v>
      </c>
      <c r="CE129" s="45">
        <f>SUMIFS('ATL RAW'!$J:$J,'ATL RAW'!$I:$I,'ATL GA Inventory'!$B129,'ATL RAW'!$L:$L,'ATL GA Inventory'!CE$3)+SUMIFS('ATL CR'!$J:$J,'ATL CR'!$I:$I,'ATL GA Inventory'!$B129,'ATL CR'!$L:$L,'ATL GA Inventory'!CE$3)</f>
        <v>0</v>
      </c>
      <c r="CF129" s="45">
        <f>SUMIFS('ATL RAW'!$J:$J,'ATL RAW'!$I:$I,'ATL GA Inventory'!$B129,'ATL RAW'!$L:$L,'ATL GA Inventory'!CF$3)+SUMIFS('ATL CR'!$J:$J,'ATL CR'!$I:$I,'ATL GA Inventory'!$B129,'ATL CR'!$L:$L,'ATL GA Inventory'!CF$3)</f>
        <v>0</v>
      </c>
      <c r="CG129" s="45">
        <f>SUMIFS('ATL RAW'!$J:$J,'ATL RAW'!$I:$I,'ATL GA Inventory'!$B129,'ATL RAW'!$L:$L,'ATL GA Inventory'!CG$3)+SUMIFS('ATL CR'!$J:$J,'ATL CR'!$I:$I,'ATL GA Inventory'!$B129,'ATL CR'!$L:$L,'ATL GA Inventory'!CG$3)</f>
        <v>0</v>
      </c>
      <c r="CH129" s="45">
        <f>SUMIFS('ATL RAW'!$J:$J,'ATL RAW'!$I:$I,'ATL GA Inventory'!$B129,'ATL RAW'!$L:$L,'ATL GA Inventory'!CH$3)+SUMIFS('ATL CR'!$J:$J,'ATL CR'!$I:$I,'ATL GA Inventory'!$B129,'ATL CR'!$L:$L,'ATL GA Inventory'!CH$3)</f>
        <v>0</v>
      </c>
      <c r="CI129" s="45">
        <f>SUMIFS('ATL RAW'!$J:$J,'ATL RAW'!$I:$I,'ATL GA Inventory'!$B129,'ATL RAW'!$L:$L,'ATL GA Inventory'!CI$3)+SUMIFS('ATL CR'!$J:$J,'ATL CR'!$I:$I,'ATL GA Inventory'!$B129,'ATL CR'!$L:$L,'ATL GA Inventory'!CI$3)</f>
        <v>0</v>
      </c>
      <c r="CJ129" s="45">
        <f>SUMIFS('ATL RAW'!$J:$J,'ATL RAW'!$I:$I,'ATL GA Inventory'!$B129,'ATL RAW'!$L:$L,'ATL GA Inventory'!CJ$3)+SUMIFS('ATL CR'!$J:$J,'ATL CR'!$I:$I,'ATL GA Inventory'!$B129,'ATL CR'!$L:$L,'ATL GA Inventory'!CJ$3)</f>
        <v>0</v>
      </c>
      <c r="CK129" s="45">
        <f>SUMIFS('ATL RAW'!$J:$J,'ATL RAW'!$I:$I,'ATL GA Inventory'!$B129,'ATL RAW'!$L:$L,'ATL GA Inventory'!CK$3)+SUMIFS('ATL CR'!$J:$J,'ATL CR'!$I:$I,'ATL GA Inventory'!$B129,'ATL CR'!$L:$L,'ATL GA Inventory'!CK$3)</f>
        <v>0</v>
      </c>
      <c r="CL129" s="45">
        <f>SUMIFS('ATL RAW'!$J:$J,'ATL RAW'!$I:$I,'ATL GA Inventory'!$B129,'ATL RAW'!$L:$L,'ATL GA Inventory'!CL$3)+SUMIFS('ATL CR'!$J:$J,'ATL CR'!$I:$I,'ATL GA Inventory'!$B129,'ATL CR'!$L:$L,'ATL GA Inventory'!CL$3)</f>
        <v>0</v>
      </c>
      <c r="CM129" s="45">
        <f>SUMIFS('ATL RAW'!$J:$J,'ATL RAW'!$I:$I,'ATL GA Inventory'!$B129,'ATL RAW'!$L:$L,'ATL GA Inventory'!CM$3)+SUMIFS('ATL CR'!$J:$J,'ATL CR'!$I:$I,'ATL GA Inventory'!$B129,'ATL CR'!$L:$L,'ATL GA Inventory'!CM$3)</f>
        <v>0</v>
      </c>
      <c r="CN129" s="45">
        <f>SUMIFS('ATL RAW'!$J:$J,'ATL RAW'!$I:$I,'ATL GA Inventory'!$B129,'ATL RAW'!$L:$L,'ATL GA Inventory'!CN$3)+SUMIFS('ATL CR'!$J:$J,'ATL CR'!$I:$I,'ATL GA Inventory'!$B129,'ATL CR'!$L:$L,'ATL GA Inventory'!CN$3)</f>
        <v>0</v>
      </c>
      <c r="CO129" s="45">
        <f>SUMIFS('ATL RAW'!$J:$J,'ATL RAW'!$I:$I,'ATL GA Inventory'!$B129,'ATL RAW'!$L:$L,'ATL GA Inventory'!CO$3)+SUMIFS('ATL CR'!$J:$J,'ATL CR'!$I:$I,'ATL GA Inventory'!$B129,'ATL CR'!$L:$L,'ATL GA Inventory'!CO$3)</f>
        <v>0</v>
      </c>
      <c r="CP129" s="45">
        <f>SUMIFS('ATL RAW'!$J:$J,'ATL RAW'!$I:$I,'ATL GA Inventory'!$B129,'ATL RAW'!$L:$L,'ATL GA Inventory'!CP$3)+SUMIFS('ATL CR'!$J:$J,'ATL CR'!$I:$I,'ATL GA Inventory'!$B129,'ATL CR'!$L:$L,'ATL GA Inventory'!CP$3)</f>
        <v>0</v>
      </c>
      <c r="CQ129" s="45">
        <f>SUMIFS('ATL RAW'!$J:$J,'ATL RAW'!$I:$I,'ATL GA Inventory'!$B129,'ATL RAW'!$L:$L,'ATL GA Inventory'!CQ$3)+SUMIFS('ATL CR'!$J:$J,'ATL CR'!$I:$I,'ATL GA Inventory'!$B129,'ATL CR'!$L:$L,'ATL GA Inventory'!CQ$3)</f>
        <v>0</v>
      </c>
      <c r="CR129" s="45">
        <f>SUMIFS('ATL RAW'!$J:$J,'ATL RAW'!$I:$I,'ATL GA Inventory'!$B129,'ATL RAW'!$L:$L,'ATL GA Inventory'!CR$3)+SUMIFS('ATL CR'!$J:$J,'ATL CR'!$I:$I,'ATL GA Inventory'!$B129,'ATL CR'!$L:$L,'ATL GA Inventory'!CR$3)</f>
        <v>0</v>
      </c>
      <c r="CS129" s="45">
        <f>SUMIFS('ATL RAW'!$J:$J,'ATL RAW'!$I:$I,'ATL GA Inventory'!$B129,'ATL RAW'!$L:$L,'ATL GA Inventory'!CS$3)+SUMIFS('ATL CR'!$J:$J,'ATL CR'!$I:$I,'ATL GA Inventory'!$B129,'ATL CR'!$L:$L,'ATL GA Inventory'!CS$3)</f>
        <v>0</v>
      </c>
      <c r="CT129" s="45">
        <f>SUMIFS('ATL RAW'!$J:$J,'ATL RAW'!$I:$I,'ATL GA Inventory'!$B129,'ATL RAW'!$L:$L,'ATL GA Inventory'!CT$3)+SUMIFS('ATL CR'!$J:$J,'ATL CR'!$I:$I,'ATL GA Inventory'!$B129,'ATL CR'!$L:$L,'ATL GA Inventory'!CT$3)</f>
        <v>0</v>
      </c>
      <c r="CU129" s="45">
        <f>SUMIFS('ATL RAW'!$J:$J,'ATL RAW'!$I:$I,'ATL GA Inventory'!$B129,'ATL RAW'!$L:$L,'ATL GA Inventory'!CU$3)+SUMIFS('ATL CR'!$J:$J,'ATL CR'!$I:$I,'ATL GA Inventory'!$B129,'ATL CR'!$L:$L,'ATL GA Inventory'!CU$3)</f>
        <v>0</v>
      </c>
      <c r="CV129" s="45">
        <f>SUMIFS('ATL RAW'!$J:$J,'ATL RAW'!$I:$I,'ATL GA Inventory'!$B129,'ATL RAW'!$L:$L,'ATL GA Inventory'!CV$3)+SUMIFS('ATL CR'!$J:$J,'ATL CR'!$I:$I,'ATL GA Inventory'!$B129,'ATL CR'!$L:$L,'ATL GA Inventory'!CV$3)</f>
        <v>0</v>
      </c>
      <c r="CW129" s="45">
        <f>SUMIFS('ATL RAW'!$J:$J,'ATL RAW'!$I:$I,'ATL GA Inventory'!$B129,'ATL RAW'!$L:$L,'ATL GA Inventory'!CW$3)+SUMIFS('ATL CR'!$J:$J,'ATL CR'!$I:$I,'ATL GA Inventory'!$B129,'ATL CR'!$L:$L,'ATL GA Inventory'!CW$3)</f>
        <v>0</v>
      </c>
      <c r="CX129" s="45">
        <f>SUMIFS('ATL RAW'!$J:$J,'ATL RAW'!$I:$I,'ATL GA Inventory'!$B129,'ATL RAW'!$L:$L,'ATL GA Inventory'!CX$3)+SUMIFS('ATL CR'!$J:$J,'ATL CR'!$I:$I,'ATL GA Inventory'!$B129,'ATL CR'!$L:$L,'ATL GA Inventory'!CX$3)</f>
        <v>0</v>
      </c>
      <c r="CY129" s="45">
        <f>SUMIFS('ATL RAW'!$J:$J,'ATL RAW'!$I:$I,'ATL GA Inventory'!$B129,'ATL RAW'!$L:$L,'ATL GA Inventory'!CY$3)+SUMIFS('ATL CR'!$J:$J,'ATL CR'!$I:$I,'ATL GA Inventory'!$B129,'ATL CR'!$L:$L,'ATL GA Inventory'!CY$3)</f>
        <v>0</v>
      </c>
      <c r="CZ129" s="45">
        <f>SUMIFS('ATL RAW'!$J:$J,'ATL RAW'!$I:$I,'ATL GA Inventory'!$B129,'ATL RAW'!$L:$L,'ATL GA Inventory'!CZ$3)+SUMIFS('ATL CR'!$J:$J,'ATL CR'!$I:$I,'ATL GA Inventory'!$B129,'ATL CR'!$L:$L,'ATL GA Inventory'!CZ$3)</f>
        <v>0</v>
      </c>
      <c r="DA129" s="45">
        <f>SUMIFS('ATL RAW'!$J:$J,'ATL RAW'!$I:$I,'ATL GA Inventory'!$B129,'ATL RAW'!$L:$L,'ATL GA Inventory'!DA$3)+SUMIFS('ATL CR'!$J:$J,'ATL CR'!$I:$I,'ATL GA Inventory'!$B129,'ATL CR'!$L:$L,'ATL GA Inventory'!DA$3)</f>
        <v>0</v>
      </c>
      <c r="DB129" s="45">
        <f>SUMIFS('ATL RAW'!$J:$J,'ATL RAW'!$I:$I,'ATL GA Inventory'!$B129,'ATL RAW'!$L:$L,'ATL GA Inventory'!DB$3)+SUMIFS('ATL CR'!$J:$J,'ATL CR'!$I:$I,'ATL GA Inventory'!$B129,'ATL CR'!$L:$L,'ATL GA Inventory'!DB$3)</f>
        <v>0</v>
      </c>
      <c r="DC129" s="45">
        <f>SUMIFS('ATL RAW'!$J:$J,'ATL RAW'!$I:$I,'ATL GA Inventory'!$B129,'ATL RAW'!$L:$L,'ATL GA Inventory'!DC$3)+SUMIFS('ATL CR'!$J:$J,'ATL CR'!$I:$I,'ATL GA Inventory'!$B129,'ATL CR'!$L:$L,'ATL GA Inventory'!DC$3)</f>
        <v>0</v>
      </c>
      <c r="DD129" s="45">
        <f>SUMIFS('ATL RAW'!$J:$J,'ATL RAW'!$I:$I,'ATL GA Inventory'!$B129,'ATL RAW'!$L:$L,'ATL GA Inventory'!DD$3)+SUMIFS('ATL CR'!$J:$J,'ATL CR'!$I:$I,'ATL GA Inventory'!$B129,'ATL CR'!$L:$L,'ATL GA Inventory'!DD$3)</f>
        <v>0</v>
      </c>
      <c r="DE129" s="45">
        <f>SUMIFS('ATL RAW'!$J:$J,'ATL RAW'!$I:$I,'ATL GA Inventory'!$B129,'ATL RAW'!$L:$L,'ATL GA Inventory'!DE$3)+SUMIFS('ATL CR'!$J:$J,'ATL CR'!$I:$I,'ATL GA Inventory'!$B129,'ATL CR'!$L:$L,'ATL GA Inventory'!DE$3)</f>
        <v>0</v>
      </c>
      <c r="DF129" s="45">
        <f>SUMIFS('ATL RAW'!$J:$J,'ATL RAW'!$I:$I,'ATL GA Inventory'!$B129,'ATL RAW'!$L:$L,'ATL GA Inventory'!DF$3)+SUMIFS('ATL CR'!$J:$J,'ATL CR'!$I:$I,'ATL GA Inventory'!$B129,'ATL CR'!$L:$L,'ATL GA Inventory'!DF$3)</f>
        <v>0</v>
      </c>
      <c r="DG129" s="45">
        <f>SUMIFS('ATL RAW'!$J:$J,'ATL RAW'!$I:$I,'ATL GA Inventory'!$B129,'ATL RAW'!$L:$L,'ATL GA Inventory'!DG$3)+SUMIFS('ATL CR'!$J:$J,'ATL CR'!$I:$I,'ATL GA Inventory'!$B129,'ATL CR'!$L:$L,'ATL GA Inventory'!DG$3)</f>
        <v>0</v>
      </c>
      <c r="DH129" s="45">
        <f>SUMIFS('ATL RAW'!$J:$J,'ATL RAW'!$I:$I,'ATL GA Inventory'!$B129,'ATL RAW'!$L:$L,'ATL GA Inventory'!DH$3)+SUMIFS('ATL CR'!$J:$J,'ATL CR'!$I:$I,'ATL GA Inventory'!$B129,'ATL CR'!$L:$L,'ATL GA Inventory'!DH$3)</f>
        <v>0</v>
      </c>
      <c r="DI129" s="45">
        <f>SUMIFS('ATL RAW'!$J:$J,'ATL RAW'!$I:$I,'ATL GA Inventory'!$B129,'ATL RAW'!$L:$L,'ATL GA Inventory'!DI$3)+SUMIFS('ATL CR'!$J:$J,'ATL CR'!$I:$I,'ATL GA Inventory'!$B129,'ATL CR'!$L:$L,'ATL GA Inventory'!DI$3)</f>
        <v>0</v>
      </c>
      <c r="DJ129" s="45">
        <f>SUMIFS('ATL RAW'!$J:$J,'ATL RAW'!$I:$I,'ATL GA Inventory'!$B129,'ATL RAW'!$L:$L,'ATL GA Inventory'!DJ$3)+SUMIFS('ATL CR'!$J:$J,'ATL CR'!$I:$I,'ATL GA Inventory'!$B129,'ATL CR'!$L:$L,'ATL GA Inventory'!DJ$3)</f>
        <v>0</v>
      </c>
      <c r="DK129" s="45">
        <f>SUMIFS('ATL RAW'!$J:$J,'ATL RAW'!$I:$I,'ATL GA Inventory'!$B129,'ATL RAW'!$L:$L,'ATL GA Inventory'!DK$3)+SUMIFS('ATL CR'!$J:$J,'ATL CR'!$I:$I,'ATL GA Inventory'!$B129,'ATL CR'!$L:$L,'ATL GA Inventory'!DK$3)</f>
        <v>0</v>
      </c>
      <c r="DL129" s="45">
        <f>SUMIFS('ATL RAW'!$J:$J,'ATL RAW'!$I:$I,'ATL GA Inventory'!$B129,'ATL RAW'!$L:$L,'ATL GA Inventory'!DL$3)+SUMIFS('ATL CR'!$J:$J,'ATL CR'!$I:$I,'ATL GA Inventory'!$B129,'ATL CR'!$L:$L,'ATL GA Inventory'!DL$3)</f>
        <v>0</v>
      </c>
      <c r="DM129" s="45">
        <f>SUMIFS('ATL RAW'!$J:$J,'ATL RAW'!$I:$I,'ATL GA Inventory'!$B129,'ATL RAW'!$L:$L,'ATL GA Inventory'!DM$3)+SUMIFS('ATL CR'!$J:$J,'ATL CR'!$I:$I,'ATL GA Inventory'!$B129,'ATL CR'!$L:$L,'ATL GA Inventory'!DM$3)</f>
        <v>0</v>
      </c>
      <c r="DN129" s="45">
        <f>SUMIFS('ATL RAW'!$J:$J,'ATL RAW'!$I:$I,'ATL GA Inventory'!$B129,'ATL RAW'!$L:$L,'ATL GA Inventory'!DN$3)+SUMIFS('ATL CR'!$J:$J,'ATL CR'!$I:$I,'ATL GA Inventory'!$B129,'ATL CR'!$L:$L,'ATL GA Inventory'!DN$3)</f>
        <v>0</v>
      </c>
      <c r="DO129" s="45">
        <f>SUMIFS('ATL RAW'!$J:$J,'ATL RAW'!$I:$I,'ATL GA Inventory'!$B129,'ATL RAW'!$L:$L,'ATL GA Inventory'!DO$3)+SUMIFS('ATL CR'!$J:$J,'ATL CR'!$I:$I,'ATL GA Inventory'!$B129,'ATL CR'!$L:$L,'ATL GA Inventory'!DO$3)</f>
        <v>0</v>
      </c>
      <c r="DP129" s="45">
        <f>SUMIFS('ATL RAW'!$J:$J,'ATL RAW'!$I:$I,'ATL GA Inventory'!$B129,'ATL RAW'!$L:$L,'ATL GA Inventory'!DP$3)+SUMIFS('ATL CR'!$J:$J,'ATL CR'!$I:$I,'ATL GA Inventory'!$B129,'ATL CR'!$L:$L,'ATL GA Inventory'!DP$3)</f>
        <v>0</v>
      </c>
      <c r="DQ129" s="45">
        <f>SUMIFS('ATL RAW'!$J:$J,'ATL RAW'!$I:$I,'ATL GA Inventory'!$B129,'ATL RAW'!$L:$L,'ATL GA Inventory'!DQ$3)+SUMIFS('ATL CR'!$J:$J,'ATL CR'!$I:$I,'ATL GA Inventory'!$B129,'ATL CR'!$L:$L,'ATL GA Inventory'!DQ$3)</f>
        <v>0</v>
      </c>
      <c r="DR129" s="45">
        <f>SUMIFS('ATL RAW'!$J:$J,'ATL RAW'!$I:$I,'ATL GA Inventory'!$B129,'ATL RAW'!$L:$L,'ATL GA Inventory'!DR$3)+SUMIFS('ATL CR'!$J:$J,'ATL CR'!$I:$I,'ATL GA Inventory'!$B129,'ATL CR'!$L:$L,'ATL GA Inventory'!DR$3)</f>
        <v>0</v>
      </c>
      <c r="DS129" s="45">
        <f>SUMIFS('ATL RAW'!$J:$J,'ATL RAW'!$I:$I,'ATL GA Inventory'!$B129,'ATL RAW'!$L:$L,'ATL GA Inventory'!DS$3)+SUMIFS('ATL CR'!$J:$J,'ATL CR'!$I:$I,'ATL GA Inventory'!$B129,'ATL CR'!$L:$L,'ATL GA Inventory'!DS$3)</f>
        <v>0</v>
      </c>
      <c r="DT129" s="45">
        <f>SUMIFS('ATL RAW'!$J:$J,'ATL RAW'!$I:$I,'ATL GA Inventory'!$B129,'ATL RAW'!$L:$L,'ATL GA Inventory'!DT$3)+SUMIFS('ATL CR'!$J:$J,'ATL CR'!$I:$I,'ATL GA Inventory'!$B129,'ATL CR'!$L:$L,'ATL GA Inventory'!DT$3)</f>
        <v>0</v>
      </c>
      <c r="DU129" s="45">
        <f>SUMIFS('ATL RAW'!$J:$J,'ATL RAW'!$I:$I,'ATL GA Inventory'!$B129,'ATL RAW'!$L:$L,'ATL GA Inventory'!DU$3)+SUMIFS('ATL CR'!$J:$J,'ATL CR'!$I:$I,'ATL GA Inventory'!$B129,'ATL CR'!$L:$L,'ATL GA Inventory'!DU$3)</f>
        <v>0</v>
      </c>
      <c r="DV129" s="45">
        <f>SUMIFS('ATL RAW'!$J:$J,'ATL RAW'!$I:$I,'ATL GA Inventory'!$B129,'ATL RAW'!$L:$L,'ATL GA Inventory'!DV$3)+SUMIFS('ATL CR'!$J:$J,'ATL CR'!$I:$I,'ATL GA Inventory'!$B129,'ATL CR'!$L:$L,'ATL GA Inventory'!DV$3)</f>
        <v>0</v>
      </c>
      <c r="DW129" s="45">
        <f>SUMIFS('ATL RAW'!$J:$J,'ATL RAW'!$I:$I,'ATL GA Inventory'!$B129,'ATL RAW'!$L:$L,'ATL GA Inventory'!DW$3)+SUMIFS('ATL CR'!$J:$J,'ATL CR'!$I:$I,'ATL GA Inventory'!$B129,'ATL CR'!$L:$L,'ATL GA Inventory'!DW$3)</f>
        <v>0</v>
      </c>
      <c r="DX129" s="45">
        <f>SUMIFS('ATL RAW'!$J:$J,'ATL RAW'!$I:$I,'ATL GA Inventory'!$B129,'ATL RAW'!$L:$L,'ATL GA Inventory'!DX$3)+SUMIFS('ATL CR'!$J:$J,'ATL CR'!$I:$I,'ATL GA Inventory'!$B129,'ATL CR'!$L:$L,'ATL GA Inventory'!DX$3)</f>
        <v>0</v>
      </c>
      <c r="DY129" s="45">
        <f>SUMIFS('ATL RAW'!$J:$J,'ATL RAW'!$I:$I,'ATL GA Inventory'!$B129,'ATL RAW'!$L:$L,'ATL GA Inventory'!DY$3)+SUMIFS('ATL CR'!$J:$J,'ATL CR'!$I:$I,'ATL GA Inventory'!$B129,'ATL CR'!$L:$L,'ATL GA Inventory'!DY$3)</f>
        <v>0</v>
      </c>
      <c r="DZ129" s="45">
        <f>SUMIFS('ATL RAW'!$J:$J,'ATL RAW'!$I:$I,'ATL GA Inventory'!$B129,'ATL RAW'!$L:$L,'ATL GA Inventory'!DZ$3)+SUMIFS('ATL CR'!$J:$J,'ATL CR'!$I:$I,'ATL GA Inventory'!$B129,'ATL CR'!$L:$L,'ATL GA Inventory'!DZ$3)</f>
        <v>0</v>
      </c>
      <c r="EA129" s="45">
        <f>SUMIFS('ATL RAW'!$J:$J,'ATL RAW'!$I:$I,'ATL GA Inventory'!$B129,'ATL RAW'!$L:$L,'ATL GA Inventory'!EA$3)+SUMIFS('ATL CR'!$J:$J,'ATL CR'!$I:$I,'ATL GA Inventory'!$B129,'ATL CR'!$L:$L,'ATL GA Inventory'!EA$3)</f>
        <v>0</v>
      </c>
      <c r="EB129" s="45">
        <f>SUMIFS('ATL RAW'!$J:$J,'ATL RAW'!$I:$I,'ATL GA Inventory'!$B129,'ATL RAW'!$L:$L,'ATL GA Inventory'!EB$3)+SUMIFS('ATL CR'!$J:$J,'ATL CR'!$I:$I,'ATL GA Inventory'!$B129,'ATL CR'!$L:$L,'ATL GA Inventory'!EB$3)</f>
        <v>0</v>
      </c>
      <c r="EC129" s="45">
        <f>SUMIFS('ATL RAW'!$J:$J,'ATL RAW'!$I:$I,'ATL GA Inventory'!$B129,'ATL RAW'!$L:$L,'ATL GA Inventory'!EC$3)+SUMIFS('ATL CR'!$J:$J,'ATL CR'!$I:$I,'ATL GA Inventory'!$B129,'ATL CR'!$L:$L,'ATL GA Inventory'!EC$3)</f>
        <v>0</v>
      </c>
      <c r="ED129" s="45">
        <f>SUMIFS('ATL RAW'!$J:$J,'ATL RAW'!$I:$I,'ATL GA Inventory'!$B129,'ATL RAW'!$L:$L,'ATL GA Inventory'!ED$3)+SUMIFS('ATL CR'!$J:$J,'ATL CR'!$I:$I,'ATL GA Inventory'!$B129,'ATL CR'!$L:$L,'ATL GA Inventory'!ED$3)</f>
        <v>0</v>
      </c>
      <c r="EE129" s="45">
        <f>SUMIFS('ATL RAW'!$J:$J,'ATL RAW'!$I:$I,'ATL GA Inventory'!$B129,'ATL RAW'!$L:$L,'ATL GA Inventory'!EE$3)+SUMIFS('ATL CR'!$J:$J,'ATL CR'!$I:$I,'ATL GA Inventory'!$B129,'ATL CR'!$L:$L,'ATL GA Inventory'!EE$3)</f>
        <v>0</v>
      </c>
      <c r="EF129" s="45">
        <f>SUMIFS('ATL RAW'!$J:$J,'ATL RAW'!$I:$I,'ATL GA Inventory'!$B129,'ATL RAW'!$L:$L,'ATL GA Inventory'!EF$3)+SUMIFS('ATL CR'!$J:$J,'ATL CR'!$I:$I,'ATL GA Inventory'!$B129,'ATL CR'!$L:$L,'ATL GA Inventory'!EF$3)</f>
        <v>0</v>
      </c>
      <c r="EG129" s="45">
        <f>SUMIFS('ATL RAW'!$J:$J,'ATL RAW'!$I:$I,'ATL GA Inventory'!$B129,'ATL RAW'!$L:$L,'ATL GA Inventory'!EG$3)+SUMIFS('ATL CR'!$J:$J,'ATL CR'!$I:$I,'ATL GA Inventory'!$B129,'ATL CR'!$L:$L,'ATL GA Inventory'!EG$3)</f>
        <v>0</v>
      </c>
      <c r="EH129" s="45">
        <f>SUMIFS('ATL RAW'!$J:$J,'ATL RAW'!$I:$I,'ATL GA Inventory'!$B129,'ATL RAW'!$L:$L,'ATL GA Inventory'!EH$3)+SUMIFS('ATL CR'!$J:$J,'ATL CR'!$I:$I,'ATL GA Inventory'!$B129,'ATL CR'!$L:$L,'ATL GA Inventory'!EH$3)</f>
        <v>0</v>
      </c>
      <c r="EI129" s="45">
        <f>SUMIFS('ATL RAW'!$J:$J,'ATL RAW'!$I:$I,'ATL GA Inventory'!$B129,'ATL RAW'!$L:$L,'ATL GA Inventory'!EI$3)+SUMIFS('ATL CR'!$J:$J,'ATL CR'!$I:$I,'ATL GA Inventory'!$B129,'ATL CR'!$L:$L,'ATL GA Inventory'!EI$3)</f>
        <v>0</v>
      </c>
      <c r="EJ129" s="45">
        <f>SUMIFS('ATL RAW'!$J:$J,'ATL RAW'!$I:$I,'ATL GA Inventory'!$B129,'ATL RAW'!$L:$L,'ATL GA Inventory'!EJ$3)+SUMIFS('ATL CR'!$J:$J,'ATL CR'!$I:$I,'ATL GA Inventory'!$B129,'ATL CR'!$L:$L,'ATL GA Inventory'!EJ$3)</f>
        <v>0</v>
      </c>
      <c r="EK129" s="45">
        <f>SUMIFS('ATL RAW'!$J:$J,'ATL RAW'!$I:$I,'ATL GA Inventory'!$B129,'ATL RAW'!$L:$L,'ATL GA Inventory'!EK$3)+SUMIFS('ATL CR'!$J:$J,'ATL CR'!$I:$I,'ATL GA Inventory'!$B129,'ATL CR'!$L:$L,'ATL GA Inventory'!EK$3)</f>
        <v>0</v>
      </c>
      <c r="EL129" s="45">
        <f>SUMIFS('ATL RAW'!$J:$J,'ATL RAW'!$I:$I,'ATL GA Inventory'!$B129,'ATL RAW'!$L:$L,'ATL GA Inventory'!EL$3)+SUMIFS('ATL CR'!$J:$J,'ATL CR'!$I:$I,'ATL GA Inventory'!$B129,'ATL CR'!$L:$L,'ATL GA Inventory'!EL$3)</f>
        <v>0</v>
      </c>
      <c r="EM129" s="45">
        <f>SUMIFS('ATL RAW'!$J:$J,'ATL RAW'!$I:$I,'ATL GA Inventory'!$B129,'ATL RAW'!$L:$L,'ATL GA Inventory'!EM$3)+SUMIFS('ATL CR'!$J:$J,'ATL CR'!$I:$I,'ATL GA Inventory'!$B129,'ATL CR'!$L:$L,'ATL GA Inventory'!EM$3)</f>
        <v>0</v>
      </c>
      <c r="EN129" s="45">
        <f>SUMIFS('ATL RAW'!$J:$J,'ATL RAW'!$I:$I,'ATL GA Inventory'!$B129,'ATL RAW'!$L:$L,'ATL GA Inventory'!EN$3)+SUMIFS('ATL CR'!$J:$J,'ATL CR'!$I:$I,'ATL GA Inventory'!$B129,'ATL CR'!$L:$L,'ATL GA Inventory'!EN$3)</f>
        <v>0</v>
      </c>
      <c r="EO129" s="45">
        <f>SUMIFS('ATL RAW'!$J:$J,'ATL RAW'!$I:$I,'ATL GA Inventory'!$B129,'ATL RAW'!$L:$L,'ATL GA Inventory'!EO$3)+SUMIFS('ATL CR'!$J:$J,'ATL CR'!$I:$I,'ATL GA Inventory'!$B129,'ATL CR'!$L:$L,'ATL GA Inventory'!EO$3)</f>
        <v>0</v>
      </c>
      <c r="EP129" s="45">
        <f>SUMIFS('ATL RAW'!$J:$J,'ATL RAW'!$I:$I,'ATL GA Inventory'!$B129,'ATL RAW'!$L:$L,'ATL GA Inventory'!EP$3)+SUMIFS('ATL CR'!$J:$J,'ATL CR'!$I:$I,'ATL GA Inventory'!$B129,'ATL CR'!$L:$L,'ATL GA Inventory'!EP$3)</f>
        <v>0</v>
      </c>
      <c r="EQ129" s="45">
        <f>SUMIFS('ATL RAW'!$J:$J,'ATL RAW'!$I:$I,'ATL GA Inventory'!$B129,'ATL RAW'!$L:$L,'ATL GA Inventory'!EQ$3)+SUMIFS('ATL CR'!$J:$J,'ATL CR'!$I:$I,'ATL GA Inventory'!$B129,'ATL CR'!$L:$L,'ATL GA Inventory'!EQ$3)</f>
        <v>0</v>
      </c>
      <c r="ER129" s="45">
        <f>SUMIFS('ATL RAW'!$J:$J,'ATL RAW'!$I:$I,'ATL GA Inventory'!$B129,'ATL RAW'!$L:$L,'ATL GA Inventory'!ER$3)+SUMIFS('ATL CR'!$J:$J,'ATL CR'!$I:$I,'ATL GA Inventory'!$B129,'ATL CR'!$L:$L,'ATL GA Inventory'!ER$3)</f>
        <v>0</v>
      </c>
      <c r="ES129" s="45">
        <f>SUMIFS('ATL RAW'!$J:$J,'ATL RAW'!$I:$I,'ATL GA Inventory'!$B129,'ATL RAW'!$L:$L,'ATL GA Inventory'!ES$3)+SUMIFS('ATL CR'!$J:$J,'ATL CR'!$I:$I,'ATL GA Inventory'!$B129,'ATL CR'!$L:$L,'ATL GA Inventory'!ES$3)</f>
        <v>0</v>
      </c>
      <c r="ET129" s="45">
        <f>SUMIFS('ATL RAW'!$J:$J,'ATL RAW'!$I:$I,'ATL GA Inventory'!$B129,'ATL RAW'!$L:$L,'ATL GA Inventory'!ET$3)+SUMIFS('ATL CR'!$J:$J,'ATL CR'!$I:$I,'ATL GA Inventory'!$B129,'ATL CR'!$L:$L,'ATL GA Inventory'!ET$3)</f>
        <v>0</v>
      </c>
      <c r="EU129" s="45">
        <f>SUMIFS('ATL RAW'!$J:$J,'ATL RAW'!$I:$I,'ATL GA Inventory'!$B129,'ATL RAW'!$L:$L,'ATL GA Inventory'!EU$3)+SUMIFS('ATL CR'!$J:$J,'ATL CR'!$I:$I,'ATL GA Inventory'!$B129,'ATL CR'!$L:$L,'ATL GA Inventory'!EU$3)</f>
        <v>0</v>
      </c>
      <c r="EV129" s="45">
        <f>SUMIFS('ATL RAW'!$J:$J,'ATL RAW'!$I:$I,'ATL GA Inventory'!$B129,'ATL RAW'!$L:$L,'ATL GA Inventory'!EV$3)+SUMIFS('ATL CR'!$J:$J,'ATL CR'!$I:$I,'ATL GA Inventory'!$B129,'ATL CR'!$L:$L,'ATL GA Inventory'!EV$3)</f>
        <v>0</v>
      </c>
      <c r="EW129" s="45">
        <f>SUMIFS('ATL RAW'!$J:$J,'ATL RAW'!$I:$I,'ATL GA Inventory'!$B129,'ATL RAW'!$L:$L,'ATL GA Inventory'!EW$3)+SUMIFS('ATL CR'!$J:$J,'ATL CR'!$I:$I,'ATL GA Inventory'!$B129,'ATL CR'!$L:$L,'ATL GA Inventory'!EW$3)</f>
        <v>0</v>
      </c>
      <c r="EX129" s="45">
        <f>SUMIFS('ATL RAW'!$J:$J,'ATL RAW'!$I:$I,'ATL GA Inventory'!$B129,'ATL RAW'!$L:$L,'ATL GA Inventory'!EX$3)+SUMIFS('ATL CR'!$J:$J,'ATL CR'!$I:$I,'ATL GA Inventory'!$B129,'ATL CR'!$L:$L,'ATL GA Inventory'!EX$3)</f>
        <v>0</v>
      </c>
      <c r="EY129" s="45">
        <f>SUMIFS('ATL RAW'!$J:$J,'ATL RAW'!$I:$I,'ATL GA Inventory'!$B129,'ATL RAW'!$L:$L,'ATL GA Inventory'!EY$3)+SUMIFS('ATL CR'!$J:$J,'ATL CR'!$I:$I,'ATL GA Inventory'!$B129,'ATL CR'!$L:$L,'ATL GA Inventory'!EY$3)</f>
        <v>0</v>
      </c>
      <c r="EZ129" s="45">
        <f>SUMIFS('ATL RAW'!$J:$J,'ATL RAW'!$I:$I,'ATL GA Inventory'!$B129,'ATL RAW'!$L:$L,'ATL GA Inventory'!EZ$3)+SUMIFS('ATL CR'!$J:$J,'ATL CR'!$I:$I,'ATL GA Inventory'!$B129,'ATL CR'!$L:$L,'ATL GA Inventory'!EZ$3)</f>
        <v>0</v>
      </c>
      <c r="FA129" s="45">
        <f>SUMIFS('ATL RAW'!$J:$J,'ATL RAW'!$I:$I,'ATL GA Inventory'!$B129,'ATL RAW'!$L:$L,'ATL GA Inventory'!FA$3)+SUMIFS('ATL CR'!$J:$J,'ATL CR'!$I:$I,'ATL GA Inventory'!$B129,'ATL CR'!$L:$L,'ATL GA Inventory'!FA$3)</f>
        <v>0</v>
      </c>
      <c r="FB129" s="45">
        <f>SUMIFS('ATL RAW'!$J:$J,'ATL RAW'!$I:$I,'ATL GA Inventory'!$B129,'ATL RAW'!$L:$L,'ATL GA Inventory'!FB$3)+SUMIFS('ATL CR'!$J:$J,'ATL CR'!$I:$I,'ATL GA Inventory'!$B129,'ATL CR'!$L:$L,'ATL GA Inventory'!FB$3)</f>
        <v>0</v>
      </c>
      <c r="FC129" s="45">
        <f>SUMIFS('ATL RAW'!$J:$J,'ATL RAW'!$I:$I,'ATL GA Inventory'!$B129,'ATL RAW'!$L:$L,'ATL GA Inventory'!FC$3)+SUMIFS('ATL CR'!$J:$J,'ATL CR'!$I:$I,'ATL GA Inventory'!$B129,'ATL CR'!$L:$L,'ATL GA Inventory'!FC$3)</f>
        <v>0</v>
      </c>
      <c r="FD129" s="45">
        <f>SUMIFS('ATL RAW'!$J:$J,'ATL RAW'!$I:$I,'ATL GA Inventory'!$B129,'ATL RAW'!$L:$L,'ATL GA Inventory'!FD$3)+SUMIFS('ATL CR'!$J:$J,'ATL CR'!$I:$I,'ATL GA Inventory'!$B129,'ATL CR'!$L:$L,'ATL GA Inventory'!FD$3)</f>
        <v>0</v>
      </c>
      <c r="FE129" s="45">
        <f>SUMIFS('ATL RAW'!$J:$J,'ATL RAW'!$I:$I,'ATL GA Inventory'!$B129,'ATL RAW'!$L:$L,'ATL GA Inventory'!FE$3)+SUMIFS('ATL CR'!$J:$J,'ATL CR'!$I:$I,'ATL GA Inventory'!$B129,'ATL CR'!$L:$L,'ATL GA Inventory'!FE$3)</f>
        <v>0</v>
      </c>
      <c r="FF129" s="45">
        <f>SUMIFS('ATL RAW'!$J:$J,'ATL RAW'!$I:$I,'ATL GA Inventory'!$B129,'ATL RAW'!$L:$L,'ATL GA Inventory'!FF$3)+SUMIFS('ATL CR'!$J:$J,'ATL CR'!$I:$I,'ATL GA Inventory'!$B129,'ATL CR'!$L:$L,'ATL GA Inventory'!FF$3)</f>
        <v>0</v>
      </c>
      <c r="FG129" s="45">
        <f>SUMIFS('ATL RAW'!$J:$J,'ATL RAW'!$I:$I,'ATL GA Inventory'!$B129,'ATL RAW'!$L:$L,'ATL GA Inventory'!FG$3)+SUMIFS('ATL CR'!$J:$J,'ATL CR'!$I:$I,'ATL GA Inventory'!$B129,'ATL CR'!$L:$L,'ATL GA Inventory'!FG$3)</f>
        <v>0</v>
      </c>
      <c r="FH129" s="45">
        <f>SUMIFS('ATL RAW'!$J:$J,'ATL RAW'!$I:$I,'ATL GA Inventory'!$B129,'ATL RAW'!$L:$L,'ATL GA Inventory'!FH$3)+SUMIFS('ATL CR'!$J:$J,'ATL CR'!$I:$I,'ATL GA Inventory'!$B129,'ATL CR'!$L:$L,'ATL GA Inventory'!FH$3)</f>
        <v>0</v>
      </c>
      <c r="FI129" s="45">
        <f>SUMIFS('ATL RAW'!$J:$J,'ATL RAW'!$I:$I,'ATL GA Inventory'!$B129,'ATL RAW'!$L:$L,'ATL GA Inventory'!FI$3)+SUMIFS('ATL CR'!$J:$J,'ATL CR'!$I:$I,'ATL GA Inventory'!$B129,'ATL CR'!$L:$L,'ATL GA Inventory'!FI$3)</f>
        <v>0</v>
      </c>
      <c r="FJ129" s="45">
        <f>SUMIFS('ATL RAW'!$J:$J,'ATL RAW'!$I:$I,'ATL GA Inventory'!$B129,'ATL RAW'!$L:$L,'ATL GA Inventory'!FJ$3)+SUMIFS('ATL CR'!$J:$J,'ATL CR'!$I:$I,'ATL GA Inventory'!$B129,'ATL CR'!$L:$L,'ATL GA Inventory'!FJ$3)</f>
        <v>0</v>
      </c>
      <c r="FK129" s="45">
        <f>SUMIFS('ATL RAW'!$J:$J,'ATL RAW'!$I:$I,'ATL GA Inventory'!$B129,'ATL RAW'!$L:$L,'ATL GA Inventory'!FK$3)+SUMIFS('ATL CR'!$J:$J,'ATL CR'!$I:$I,'ATL GA Inventory'!$B129,'ATL CR'!$L:$L,'ATL GA Inventory'!FK$3)</f>
        <v>0</v>
      </c>
      <c r="FL129" s="45">
        <f>SUMIFS('ATL RAW'!$J:$J,'ATL RAW'!$I:$I,'ATL GA Inventory'!$B129,'ATL RAW'!$L:$L,'ATL GA Inventory'!FL$3)+SUMIFS('ATL CR'!$J:$J,'ATL CR'!$I:$I,'ATL GA Inventory'!$B129,'ATL CR'!$L:$L,'ATL GA Inventory'!FL$3)</f>
        <v>0</v>
      </c>
      <c r="FM129" s="45">
        <f>SUMIFS('ATL RAW'!$J:$J,'ATL RAW'!$I:$I,'ATL GA Inventory'!$B129,'ATL RAW'!$L:$L,'ATL GA Inventory'!FM$3)+SUMIFS('ATL CR'!$J:$J,'ATL CR'!$I:$I,'ATL GA Inventory'!$B129,'ATL CR'!$L:$L,'ATL GA Inventory'!FM$3)</f>
        <v>0</v>
      </c>
      <c r="FN129" s="45">
        <f>SUMIFS('ATL RAW'!$J:$J,'ATL RAW'!$I:$I,'ATL GA Inventory'!$B129,'ATL RAW'!$L:$L,'ATL GA Inventory'!FN$3)+SUMIFS('ATL CR'!$J:$J,'ATL CR'!$I:$I,'ATL GA Inventory'!$B129,'ATL CR'!$L:$L,'ATL GA Inventory'!FN$3)</f>
        <v>0</v>
      </c>
      <c r="FO129" s="45">
        <f>SUMIFS('ATL RAW'!$J:$J,'ATL RAW'!$I:$I,'ATL GA Inventory'!$B129,'ATL RAW'!$L:$L,'ATL GA Inventory'!FO$3)+SUMIFS('ATL CR'!$J:$J,'ATL CR'!$I:$I,'ATL GA Inventory'!$B129,'ATL CR'!$L:$L,'ATL GA Inventory'!FO$3)</f>
        <v>0</v>
      </c>
      <c r="FP129" s="45">
        <f>SUMIFS('ATL RAW'!$J:$J,'ATL RAW'!$I:$I,'ATL GA Inventory'!$B129,'ATL RAW'!$L:$L,'ATL GA Inventory'!FP$3)+SUMIFS('ATL CR'!$J:$J,'ATL CR'!$I:$I,'ATL GA Inventory'!$B129,'ATL CR'!$L:$L,'ATL GA Inventory'!FP$3)</f>
        <v>0</v>
      </c>
      <c r="FQ129" s="45">
        <f>SUMIFS('ATL RAW'!$J:$J,'ATL RAW'!$I:$I,'ATL GA Inventory'!$B129,'ATL RAW'!$L:$L,'ATL GA Inventory'!FQ$3)+SUMIFS('ATL CR'!$J:$J,'ATL CR'!$I:$I,'ATL GA Inventory'!$B129,'ATL CR'!$L:$L,'ATL GA Inventory'!FQ$3)</f>
        <v>0</v>
      </c>
      <c r="FR129" s="45">
        <f>SUMIFS('ATL RAW'!$J:$J,'ATL RAW'!$I:$I,'ATL GA Inventory'!$B129,'ATL RAW'!$L:$L,'ATL GA Inventory'!FR$3)+SUMIFS('ATL CR'!$J:$J,'ATL CR'!$I:$I,'ATL GA Inventory'!$B129,'ATL CR'!$L:$L,'ATL GA Inventory'!FR$3)</f>
        <v>0</v>
      </c>
      <c r="FS129" s="45">
        <f>SUMIFS('ATL RAW'!$J:$J,'ATL RAW'!$I:$I,'ATL GA Inventory'!$B129,'ATL RAW'!$L:$L,'ATL GA Inventory'!FS$3)+SUMIFS('ATL CR'!$J:$J,'ATL CR'!$I:$I,'ATL GA Inventory'!$B129,'ATL CR'!$L:$L,'ATL GA Inventory'!FS$3)</f>
        <v>0</v>
      </c>
      <c r="FT129" s="45">
        <f>SUMIFS('ATL RAW'!$J:$J,'ATL RAW'!$I:$I,'ATL GA Inventory'!$B129,'ATL RAW'!$L:$L,'ATL GA Inventory'!FT$3)+SUMIFS('ATL CR'!$J:$J,'ATL CR'!$I:$I,'ATL GA Inventory'!$B129,'ATL CR'!$L:$L,'ATL GA Inventory'!FT$3)</f>
        <v>0</v>
      </c>
      <c r="FU129" s="45">
        <f>SUMIFS('ATL RAW'!$J:$J,'ATL RAW'!$I:$I,'ATL GA Inventory'!$B129,'ATL RAW'!$L:$L,'ATL GA Inventory'!FU$3)+SUMIFS('ATL CR'!$J:$J,'ATL CR'!$I:$I,'ATL GA Inventory'!$B129,'ATL CR'!$L:$L,'ATL GA Inventory'!FU$3)</f>
        <v>0</v>
      </c>
      <c r="FV129" s="45">
        <f>SUMIFS('ATL RAW'!$J:$J,'ATL RAW'!$I:$I,'ATL GA Inventory'!$B129,'ATL RAW'!$L:$L,'ATL GA Inventory'!FV$3)+SUMIFS('ATL CR'!$J:$J,'ATL CR'!$I:$I,'ATL GA Inventory'!$B129,'ATL CR'!$L:$L,'ATL GA Inventory'!FV$3)</f>
        <v>0</v>
      </c>
      <c r="FW129" s="45">
        <f>SUMIFS('ATL RAW'!$J:$J,'ATL RAW'!$I:$I,'ATL GA Inventory'!$B129,'ATL RAW'!$L:$L,'ATL GA Inventory'!FW$3)+SUMIFS('ATL CR'!$J:$J,'ATL CR'!$I:$I,'ATL GA Inventory'!$B129,'ATL CR'!$L:$L,'ATL GA Inventory'!FW$3)</f>
        <v>0</v>
      </c>
      <c r="FX129" s="45">
        <f>SUMIFS('ATL RAW'!$J:$J,'ATL RAW'!$I:$I,'ATL GA Inventory'!$B129,'ATL RAW'!$L:$L,'ATL GA Inventory'!FX$3)+SUMIFS('ATL CR'!$J:$J,'ATL CR'!$I:$I,'ATL GA Inventory'!$B129,'ATL CR'!$L:$L,'ATL GA Inventory'!FX$3)</f>
        <v>0</v>
      </c>
      <c r="FY129" s="45">
        <f>SUMIFS('ATL RAW'!$J:$J,'ATL RAW'!$I:$I,'ATL GA Inventory'!$B129,'ATL RAW'!$L:$L,'ATL GA Inventory'!FY$3)+SUMIFS('ATL CR'!$J:$J,'ATL CR'!$I:$I,'ATL GA Inventory'!$B129,'ATL CR'!$L:$L,'ATL GA Inventory'!FY$3)</f>
        <v>0</v>
      </c>
      <c r="FZ129" s="45">
        <f>SUMIFS('ATL RAW'!$J:$J,'ATL RAW'!$I:$I,'ATL GA Inventory'!$B129,'ATL RAW'!$L:$L,'ATL GA Inventory'!FZ$3)+SUMIFS('ATL CR'!$J:$J,'ATL CR'!$I:$I,'ATL GA Inventory'!$B129,'ATL CR'!$L:$L,'ATL GA Inventory'!FZ$3)</f>
        <v>0</v>
      </c>
      <c r="GA129" s="45">
        <f>SUMIFS('ATL RAW'!$J:$J,'ATL RAW'!$I:$I,'ATL GA Inventory'!$B129,'ATL RAW'!$L:$L,'ATL GA Inventory'!GA$3)+SUMIFS('ATL CR'!$J:$J,'ATL CR'!$I:$I,'ATL GA Inventory'!$B129,'ATL CR'!$L:$L,'ATL GA Inventory'!GA$3)</f>
        <v>0</v>
      </c>
      <c r="GB129" s="45">
        <f>SUMIFS('ATL RAW'!$J:$J,'ATL RAW'!$I:$I,'ATL GA Inventory'!$B129,'ATL RAW'!$L:$L,'ATL GA Inventory'!GB$3)+SUMIFS('ATL CR'!$J:$J,'ATL CR'!$I:$I,'ATL GA Inventory'!$B129,'ATL CR'!$L:$L,'ATL GA Inventory'!GB$3)</f>
        <v>0</v>
      </c>
      <c r="GC129" s="45">
        <f>SUMIFS('ATL RAW'!$J:$J,'ATL RAW'!$I:$I,'ATL GA Inventory'!$B129,'ATL RAW'!$L:$L,'ATL GA Inventory'!GC$3)+SUMIFS('ATL CR'!$J:$J,'ATL CR'!$I:$I,'ATL GA Inventory'!$B129,'ATL CR'!$L:$L,'ATL GA Inventory'!GC$3)</f>
        <v>0</v>
      </c>
      <c r="GD129" s="45">
        <f>SUMIFS('ATL RAW'!$J:$J,'ATL RAW'!$I:$I,'ATL GA Inventory'!$B129,'ATL RAW'!$L:$L,'ATL GA Inventory'!GD$3)+SUMIFS('ATL CR'!$J:$J,'ATL CR'!$I:$I,'ATL GA Inventory'!$B129,'ATL CR'!$L:$L,'ATL GA Inventory'!GD$3)</f>
        <v>0</v>
      </c>
      <c r="GE129" s="45">
        <f>SUMIFS('ATL RAW'!$J:$J,'ATL RAW'!$I:$I,'ATL GA Inventory'!$B129,'ATL RAW'!$L:$L,'ATL GA Inventory'!GE$3)+SUMIFS('ATL CR'!$J:$J,'ATL CR'!$I:$I,'ATL GA Inventory'!$B129,'ATL CR'!$L:$L,'ATL GA Inventory'!GE$3)</f>
        <v>0</v>
      </c>
      <c r="GF129" s="45">
        <f>SUMIFS('ATL RAW'!$J:$J,'ATL RAW'!$I:$I,'ATL GA Inventory'!$B129,'ATL RAW'!$L:$L,'ATL GA Inventory'!GF$3)+SUMIFS('ATL CR'!$J:$J,'ATL CR'!$I:$I,'ATL GA Inventory'!$B129,'ATL CR'!$L:$L,'ATL GA Inventory'!GF$3)</f>
        <v>0</v>
      </c>
      <c r="GG129" s="45">
        <f>SUMIFS('ATL RAW'!$J:$J,'ATL RAW'!$I:$I,'ATL GA Inventory'!$B129,'ATL RAW'!$L:$L,'ATL GA Inventory'!GG$3)+SUMIFS('ATL CR'!$J:$J,'ATL CR'!$I:$I,'ATL GA Inventory'!$B129,'ATL CR'!$L:$L,'ATL GA Inventory'!GG$3)</f>
        <v>0</v>
      </c>
      <c r="GH129" s="45">
        <f>SUMIFS('ATL RAW'!$J:$J,'ATL RAW'!$I:$I,'ATL GA Inventory'!$B129,'ATL RAW'!$L:$L,'ATL GA Inventory'!GH$3)+SUMIFS('ATL CR'!$J:$J,'ATL CR'!$I:$I,'ATL GA Inventory'!$B129,'ATL CR'!$L:$L,'ATL GA Inventory'!GH$3)</f>
        <v>0</v>
      </c>
      <c r="GI129" s="45">
        <f>SUMIFS('ATL RAW'!$J:$J,'ATL RAW'!$I:$I,'ATL GA Inventory'!$B129,'ATL RAW'!$L:$L,'ATL GA Inventory'!GI$3)+SUMIFS('ATL CR'!$J:$J,'ATL CR'!$I:$I,'ATL GA Inventory'!$B129,'ATL CR'!$L:$L,'ATL GA Inventory'!GI$3)</f>
        <v>0</v>
      </c>
      <c r="GJ129" s="45">
        <f>SUMIFS('ATL RAW'!$J:$J,'ATL RAW'!$I:$I,'ATL GA Inventory'!$B129,'ATL RAW'!$L:$L,'ATL GA Inventory'!GJ$3)+SUMIFS('ATL CR'!$J:$J,'ATL CR'!$I:$I,'ATL GA Inventory'!$B129,'ATL CR'!$L:$L,'ATL GA Inventory'!GJ$3)</f>
        <v>0</v>
      </c>
      <c r="GK129" s="45">
        <f>SUMIFS('ATL RAW'!$J:$J,'ATL RAW'!$I:$I,'ATL GA Inventory'!$B129,'ATL RAW'!$L:$L,'ATL GA Inventory'!GK$3)+SUMIFS('ATL CR'!$J:$J,'ATL CR'!$I:$I,'ATL GA Inventory'!$B129,'ATL CR'!$L:$L,'ATL GA Inventory'!GK$3)</f>
        <v>0</v>
      </c>
      <c r="GL129" s="45">
        <f>SUMIFS('ATL RAW'!$J:$J,'ATL RAW'!$I:$I,'ATL GA Inventory'!$B129,'ATL RAW'!$L:$L,'ATL GA Inventory'!GL$3)+SUMIFS('ATL CR'!$J:$J,'ATL CR'!$I:$I,'ATL GA Inventory'!$B129,'ATL CR'!$L:$L,'ATL GA Inventory'!GL$3)</f>
        <v>0</v>
      </c>
      <c r="GM129" s="45">
        <f>SUMIFS('ATL RAW'!$J:$J,'ATL RAW'!$I:$I,'ATL GA Inventory'!$B129,'ATL RAW'!$L:$L,'ATL GA Inventory'!GM$3)+SUMIFS('ATL CR'!$J:$J,'ATL CR'!$I:$I,'ATL GA Inventory'!$B129,'ATL CR'!$L:$L,'ATL GA Inventory'!GM$3)</f>
        <v>0</v>
      </c>
      <c r="GN129" s="45">
        <f>SUMIFS('ATL RAW'!$J:$J,'ATL RAW'!$I:$I,'ATL GA Inventory'!$B129,'ATL RAW'!$L:$L,'ATL GA Inventory'!GN$3)+SUMIFS('ATL CR'!$J:$J,'ATL CR'!$I:$I,'ATL GA Inventory'!$B129,'ATL CR'!$L:$L,'ATL GA Inventory'!GN$3)</f>
        <v>0</v>
      </c>
      <c r="GO129" s="45">
        <f>SUMIFS('ATL RAW'!$J:$J,'ATL RAW'!$I:$I,'ATL GA Inventory'!$B129,'ATL RAW'!$L:$L,'ATL GA Inventory'!GO$3)+SUMIFS('ATL CR'!$J:$J,'ATL CR'!$I:$I,'ATL GA Inventory'!$B129,'ATL CR'!$L:$L,'ATL GA Inventory'!GO$3)</f>
        <v>0</v>
      </c>
      <c r="GP129" s="45">
        <f>SUMIFS('ATL RAW'!$J:$J,'ATL RAW'!$I:$I,'ATL GA Inventory'!$B129,'ATL RAW'!$L:$L,'ATL GA Inventory'!GP$3)+SUMIFS('ATL CR'!$J:$J,'ATL CR'!$I:$I,'ATL GA Inventory'!$B129,'ATL CR'!$L:$L,'ATL GA Inventory'!GP$3)</f>
        <v>0</v>
      </c>
      <c r="GQ129" s="45">
        <f>SUMIFS('ATL RAW'!$J:$J,'ATL RAW'!$I:$I,'ATL GA Inventory'!$B129,'ATL RAW'!$L:$L,'ATL GA Inventory'!GQ$3)+SUMIFS('ATL CR'!$J:$J,'ATL CR'!$I:$I,'ATL GA Inventory'!$B129,'ATL CR'!$L:$L,'ATL GA Inventory'!GQ$3)</f>
        <v>0</v>
      </c>
      <c r="GR129" s="45">
        <f>SUMIFS('ATL RAW'!$J:$J,'ATL RAW'!$I:$I,'ATL GA Inventory'!$B129,'ATL RAW'!$L:$L,'ATL GA Inventory'!GR$3)+SUMIFS('ATL CR'!$J:$J,'ATL CR'!$I:$I,'ATL GA Inventory'!$B129,'ATL CR'!$L:$L,'ATL GA Inventory'!GR$3)</f>
        <v>0</v>
      </c>
      <c r="GS129" s="45">
        <f>SUMIFS('ATL RAW'!$J:$J,'ATL RAW'!$I:$I,'ATL GA Inventory'!$B129,'ATL RAW'!$L:$L,'ATL GA Inventory'!GS$3)+SUMIFS('ATL CR'!$J:$J,'ATL CR'!$I:$I,'ATL GA Inventory'!$B129,'ATL CR'!$L:$L,'ATL GA Inventory'!GS$3)</f>
        <v>0</v>
      </c>
      <c r="GT129" s="45">
        <f>SUMIFS('ATL RAW'!$J:$J,'ATL RAW'!$I:$I,'ATL GA Inventory'!$B129,'ATL RAW'!$L:$L,'ATL GA Inventory'!GT$3)+SUMIFS('ATL CR'!$J:$J,'ATL CR'!$I:$I,'ATL GA Inventory'!$B129,'ATL CR'!$L:$L,'ATL GA Inventory'!GT$3)</f>
        <v>0</v>
      </c>
      <c r="GU129" s="45">
        <f>SUMIFS('ATL RAW'!$J:$J,'ATL RAW'!$I:$I,'ATL GA Inventory'!$B129,'ATL RAW'!$L:$L,'ATL GA Inventory'!GU$3)+SUMIFS('ATL CR'!$J:$J,'ATL CR'!$I:$I,'ATL GA Inventory'!$B129,'ATL CR'!$L:$L,'ATL GA Inventory'!GU$3)</f>
        <v>0</v>
      </c>
      <c r="GV129" s="45">
        <f>SUMIFS('ATL RAW'!$J:$J,'ATL RAW'!$I:$I,'ATL GA Inventory'!$B129,'ATL RAW'!$L:$L,'ATL GA Inventory'!GV$3)+SUMIFS('ATL CR'!$J:$J,'ATL CR'!$I:$I,'ATL GA Inventory'!$B129,'ATL CR'!$L:$L,'ATL GA Inventory'!GV$3)</f>
        <v>0</v>
      </c>
      <c r="GW129" s="45">
        <f>SUMIFS('ATL RAW'!$J:$J,'ATL RAW'!$I:$I,'ATL GA Inventory'!$B129,'ATL RAW'!$L:$L,'ATL GA Inventory'!GW$3)+SUMIFS('ATL CR'!$J:$J,'ATL CR'!$I:$I,'ATL GA Inventory'!$B129,'ATL CR'!$L:$L,'ATL GA Inventory'!GW$3)</f>
        <v>0</v>
      </c>
      <c r="GX129" s="45">
        <f>SUMIFS('ATL RAW'!$J:$J,'ATL RAW'!$I:$I,'ATL GA Inventory'!$B129,'ATL RAW'!$L:$L,'ATL GA Inventory'!GX$3)+SUMIFS('ATL CR'!$J:$J,'ATL CR'!$I:$I,'ATL GA Inventory'!$B129,'ATL CR'!$L:$L,'ATL GA Inventory'!GX$3)</f>
        <v>0</v>
      </c>
      <c r="GY129" s="45">
        <f>SUMIFS('ATL RAW'!$J:$J,'ATL RAW'!$I:$I,'ATL GA Inventory'!$B129,'ATL RAW'!$L:$L,'ATL GA Inventory'!GY$3)+SUMIFS('ATL CR'!$J:$J,'ATL CR'!$I:$I,'ATL GA Inventory'!$B129,'ATL CR'!$L:$L,'ATL GA Inventory'!GY$3)</f>
        <v>0</v>
      </c>
    </row>
    <row r="130" spans="1:207">
      <c r="A130" s="43" t="s">
        <v>8123</v>
      </c>
      <c r="B130" s="43">
        <f t="shared" si="14"/>
        <v>46220528</v>
      </c>
      <c r="C130" s="43" t="str">
        <f t="shared" si="14"/>
        <v>Q.PEAK DUO BLK G6P+/HL</v>
      </c>
      <c r="D130" s="44" t="str">
        <f t="shared" si="14"/>
        <v>340</v>
      </c>
      <c r="E130" s="45">
        <f>SUMIFS('ATL RAW'!$J:$J,'ATL RAW'!$I:$I,'ATL GA Inventory'!$B130,'ATL RAW'!$L:$L,'ATL GA Inventory'!E$3)+SUMIFS('ATL CR'!$J:$J,'ATL CR'!$I:$I,'ATL GA Inventory'!$B130,'ATL CR'!$L:$L,'ATL GA Inventory'!E$3)</f>
        <v>0</v>
      </c>
      <c r="F130" s="45">
        <f>SUMIFS('ATL RAW'!$J:$J,'ATL RAW'!$I:$I,'ATL GA Inventory'!$B130,'ATL RAW'!$L:$L,'ATL GA Inventory'!F$3)+SUMIFS('ATL CR'!$J:$J,'ATL CR'!$I:$I,'ATL GA Inventory'!$B130,'ATL CR'!$L:$L,'ATL GA Inventory'!F$3)</f>
        <v>0</v>
      </c>
      <c r="G130" s="45">
        <f>SUMIFS('ATL RAW'!$J:$J,'ATL RAW'!$I:$I,'ATL GA Inventory'!$B130,'ATL RAW'!$L:$L,'ATL GA Inventory'!G$3)+SUMIFS('ATL CR'!$J:$J,'ATL CR'!$I:$I,'ATL GA Inventory'!$B130,'ATL CR'!$L:$L,'ATL GA Inventory'!G$3)</f>
        <v>0</v>
      </c>
      <c r="H130" s="45">
        <f>SUMIFS('ATL RAW'!$J:$J,'ATL RAW'!$I:$I,'ATL GA Inventory'!$B130,'ATL RAW'!$L:$L,'ATL GA Inventory'!H$3)+SUMIFS('ATL CR'!$J:$J,'ATL CR'!$I:$I,'ATL GA Inventory'!$B130,'ATL CR'!$L:$L,'ATL GA Inventory'!H$3)</f>
        <v>0</v>
      </c>
      <c r="I130" s="45">
        <f>SUMIFS('ATL RAW'!$J:$J,'ATL RAW'!$I:$I,'ATL GA Inventory'!$B130,'ATL RAW'!$L:$L,'ATL GA Inventory'!I$3)+SUMIFS('ATL CR'!$J:$J,'ATL CR'!$I:$I,'ATL GA Inventory'!$B130,'ATL CR'!$L:$L,'ATL GA Inventory'!I$3)</f>
        <v>0</v>
      </c>
      <c r="J130" s="45">
        <f>SUMIFS('ATL RAW'!$J:$J,'ATL RAW'!$I:$I,'ATL GA Inventory'!$B130,'ATL RAW'!$L:$L,'ATL GA Inventory'!J$3)+SUMIFS('ATL CR'!$J:$J,'ATL CR'!$I:$I,'ATL GA Inventory'!$B130,'ATL CR'!$L:$L,'ATL GA Inventory'!J$3)</f>
        <v>0</v>
      </c>
      <c r="K130" s="45">
        <f>SUMIFS('ATL RAW'!$J:$J,'ATL RAW'!$I:$I,'ATL GA Inventory'!$B130,'ATL RAW'!$L:$L,'ATL GA Inventory'!K$3)+SUMIFS('ATL CR'!$J:$J,'ATL CR'!$I:$I,'ATL GA Inventory'!$B130,'ATL CR'!$L:$L,'ATL GA Inventory'!K$3)</f>
        <v>0</v>
      </c>
      <c r="L130" s="45">
        <f>SUMIFS('ATL RAW'!$J:$J,'ATL RAW'!$I:$I,'ATL GA Inventory'!$B130,'ATL RAW'!$L:$L,'ATL GA Inventory'!L$3)+SUMIFS('ATL CR'!$J:$J,'ATL CR'!$I:$I,'ATL GA Inventory'!$B130,'ATL CR'!$L:$L,'ATL GA Inventory'!L$3)</f>
        <v>0</v>
      </c>
      <c r="M130" s="45">
        <f>SUMIFS('ATL RAW'!$J:$J,'ATL RAW'!$I:$I,'ATL GA Inventory'!$B130,'ATL RAW'!$L:$L,'ATL GA Inventory'!M$3)+SUMIFS('ATL CR'!$J:$J,'ATL CR'!$I:$I,'ATL GA Inventory'!$B130,'ATL CR'!$L:$L,'ATL GA Inventory'!M$3)</f>
        <v>0</v>
      </c>
      <c r="N130" s="45">
        <f>SUMIFS('ATL RAW'!$J:$J,'ATL RAW'!$I:$I,'ATL GA Inventory'!$B130,'ATL RAW'!$L:$L,'ATL GA Inventory'!N$3)+SUMIFS('ATL CR'!$J:$J,'ATL CR'!$I:$I,'ATL GA Inventory'!$B130,'ATL CR'!$L:$L,'ATL GA Inventory'!N$3)</f>
        <v>0</v>
      </c>
      <c r="O130" s="45">
        <f>SUMIFS('ATL RAW'!$J:$J,'ATL RAW'!$I:$I,'ATL GA Inventory'!$B130,'ATL RAW'!$L:$L,'ATL GA Inventory'!O$3)+SUMIFS('ATL CR'!$J:$J,'ATL CR'!$I:$I,'ATL GA Inventory'!$B130,'ATL CR'!$L:$L,'ATL GA Inventory'!O$3)</f>
        <v>0</v>
      </c>
      <c r="P130" s="45">
        <f>SUMIFS('ATL RAW'!$J:$J,'ATL RAW'!$I:$I,'ATL GA Inventory'!$B130,'ATL RAW'!$L:$L,'ATL GA Inventory'!P$3)+SUMIFS('ATL CR'!$J:$J,'ATL CR'!$I:$I,'ATL GA Inventory'!$B130,'ATL CR'!$L:$L,'ATL GA Inventory'!P$3)</f>
        <v>0</v>
      </c>
      <c r="Q130" s="45">
        <f>SUMIFS('ATL RAW'!$J:$J,'ATL RAW'!$I:$I,'ATL GA Inventory'!$B130,'ATL RAW'!$L:$L,'ATL GA Inventory'!Q$3)+SUMIFS('ATL CR'!$J:$J,'ATL CR'!$I:$I,'ATL GA Inventory'!$B130,'ATL CR'!$L:$L,'ATL GA Inventory'!Q$3)</f>
        <v>0</v>
      </c>
      <c r="R130" s="45">
        <f>SUMIFS('ATL RAW'!$J:$J,'ATL RAW'!$I:$I,'ATL GA Inventory'!$B130,'ATL RAW'!$L:$L,'ATL GA Inventory'!R$3)+SUMIFS('ATL CR'!$J:$J,'ATL CR'!$I:$I,'ATL GA Inventory'!$B130,'ATL CR'!$L:$L,'ATL GA Inventory'!R$3)</f>
        <v>0</v>
      </c>
      <c r="S130" s="45">
        <f>SUMIFS('ATL RAW'!$J:$J,'ATL RAW'!$I:$I,'ATL GA Inventory'!$B130,'ATL RAW'!$L:$L,'ATL GA Inventory'!S$3)+SUMIFS('ATL CR'!$J:$J,'ATL CR'!$I:$I,'ATL GA Inventory'!$B130,'ATL CR'!$L:$L,'ATL GA Inventory'!S$3)</f>
        <v>0</v>
      </c>
      <c r="T130" s="45">
        <f>SUMIFS('ATL RAW'!$J:$J,'ATL RAW'!$I:$I,'ATL GA Inventory'!$B130,'ATL RAW'!$L:$L,'ATL GA Inventory'!T$3)+SUMIFS('ATL CR'!$J:$J,'ATL CR'!$I:$I,'ATL GA Inventory'!$B130,'ATL CR'!$L:$L,'ATL GA Inventory'!T$3)</f>
        <v>0</v>
      </c>
      <c r="U130" s="45">
        <f>SUMIFS('ATL RAW'!$J:$J,'ATL RAW'!$I:$I,'ATL GA Inventory'!$B130,'ATL RAW'!$L:$L,'ATL GA Inventory'!U$3)+SUMIFS('ATL CR'!$J:$J,'ATL CR'!$I:$I,'ATL GA Inventory'!$B130,'ATL CR'!$L:$L,'ATL GA Inventory'!U$3)</f>
        <v>0</v>
      </c>
      <c r="V130" s="45">
        <f>SUMIFS('ATL RAW'!$J:$J,'ATL RAW'!$I:$I,'ATL GA Inventory'!$B130,'ATL RAW'!$L:$L,'ATL GA Inventory'!V$3)+SUMIFS('ATL CR'!$J:$J,'ATL CR'!$I:$I,'ATL GA Inventory'!$B130,'ATL CR'!$L:$L,'ATL GA Inventory'!V$3)</f>
        <v>0</v>
      </c>
      <c r="W130" s="45">
        <f>SUMIFS('ATL RAW'!$J:$J,'ATL RAW'!$I:$I,'ATL GA Inventory'!$B130,'ATL RAW'!$L:$L,'ATL GA Inventory'!W$3)+SUMIFS('ATL CR'!$J:$J,'ATL CR'!$I:$I,'ATL GA Inventory'!$B130,'ATL CR'!$L:$L,'ATL GA Inventory'!W$3)</f>
        <v>0</v>
      </c>
      <c r="X130" s="45">
        <f>SUMIFS('ATL RAW'!$J:$J,'ATL RAW'!$I:$I,'ATL GA Inventory'!$B130,'ATL RAW'!$L:$L,'ATL GA Inventory'!X$3)+SUMIFS('ATL CR'!$J:$J,'ATL CR'!$I:$I,'ATL GA Inventory'!$B130,'ATL CR'!$L:$L,'ATL GA Inventory'!X$3)</f>
        <v>0</v>
      </c>
      <c r="Y130" s="45">
        <f>SUMIFS('ATL RAW'!$J:$J,'ATL RAW'!$I:$I,'ATL GA Inventory'!$B130,'ATL RAW'!$L:$L,'ATL GA Inventory'!Y$3)+SUMIFS('ATL CR'!$J:$J,'ATL CR'!$I:$I,'ATL GA Inventory'!$B130,'ATL CR'!$L:$L,'ATL GA Inventory'!Y$3)</f>
        <v>0</v>
      </c>
      <c r="Z130" s="45">
        <f>SUMIFS('ATL RAW'!$J:$J,'ATL RAW'!$I:$I,'ATL GA Inventory'!$B130,'ATL RAW'!$L:$L,'ATL GA Inventory'!Z$3)+SUMIFS('ATL CR'!$J:$J,'ATL CR'!$I:$I,'ATL GA Inventory'!$B130,'ATL CR'!$L:$L,'ATL GA Inventory'!Z$3)</f>
        <v>0</v>
      </c>
      <c r="AA130" s="45">
        <f>SUMIFS('ATL RAW'!$J:$J,'ATL RAW'!$I:$I,'ATL GA Inventory'!$B130,'ATL RAW'!$L:$L,'ATL GA Inventory'!AA$3)+SUMIFS('ATL CR'!$J:$J,'ATL CR'!$I:$I,'ATL GA Inventory'!$B130,'ATL CR'!$L:$L,'ATL GA Inventory'!AA$3)</f>
        <v>0</v>
      </c>
      <c r="AB130" s="45">
        <f>SUMIFS('ATL RAW'!$J:$J,'ATL RAW'!$I:$I,'ATL GA Inventory'!$B130,'ATL RAW'!$L:$L,'ATL GA Inventory'!AB$3)+SUMIFS('ATL CR'!$J:$J,'ATL CR'!$I:$I,'ATL GA Inventory'!$B130,'ATL CR'!$L:$L,'ATL GA Inventory'!AB$3)</f>
        <v>0</v>
      </c>
      <c r="AC130" s="45">
        <f>SUMIFS('ATL RAW'!$J:$J,'ATL RAW'!$I:$I,'ATL GA Inventory'!$B130,'ATL RAW'!$L:$L,'ATL GA Inventory'!AC$3)+SUMIFS('ATL CR'!$J:$J,'ATL CR'!$I:$I,'ATL GA Inventory'!$B130,'ATL CR'!$L:$L,'ATL GA Inventory'!AC$3)</f>
        <v>0</v>
      </c>
      <c r="AD130" s="45">
        <f>SUMIFS('ATL RAW'!$J:$J,'ATL RAW'!$I:$I,'ATL GA Inventory'!$B130,'ATL RAW'!$L:$L,'ATL GA Inventory'!AD$3)+SUMIFS('ATL CR'!$J:$J,'ATL CR'!$I:$I,'ATL GA Inventory'!$B130,'ATL CR'!$L:$L,'ATL GA Inventory'!AD$3)</f>
        <v>0</v>
      </c>
      <c r="AE130" s="45">
        <f>SUMIFS('ATL RAW'!$J:$J,'ATL RAW'!$I:$I,'ATL GA Inventory'!$B130,'ATL RAW'!$L:$L,'ATL GA Inventory'!AE$3)+SUMIFS('ATL CR'!$J:$J,'ATL CR'!$I:$I,'ATL GA Inventory'!$B130,'ATL CR'!$L:$L,'ATL GA Inventory'!AE$3)</f>
        <v>0</v>
      </c>
      <c r="AF130" s="45">
        <f>SUMIFS('ATL RAW'!$J:$J,'ATL RAW'!$I:$I,'ATL GA Inventory'!$B130,'ATL RAW'!$L:$L,'ATL GA Inventory'!AF$3)+SUMIFS('ATL CR'!$J:$J,'ATL CR'!$I:$I,'ATL GA Inventory'!$B130,'ATL CR'!$L:$L,'ATL GA Inventory'!AF$3)</f>
        <v>0</v>
      </c>
      <c r="AG130" s="45">
        <f>SUMIFS('ATL RAW'!$J:$J,'ATL RAW'!$I:$I,'ATL GA Inventory'!$B130,'ATL RAW'!$L:$L,'ATL GA Inventory'!AG$3)+SUMIFS('ATL CR'!$J:$J,'ATL CR'!$I:$I,'ATL GA Inventory'!$B130,'ATL CR'!$L:$L,'ATL GA Inventory'!AG$3)</f>
        <v>0</v>
      </c>
      <c r="AH130" s="45">
        <f>SUMIFS('ATL RAW'!$J:$J,'ATL RAW'!$I:$I,'ATL GA Inventory'!$B130,'ATL RAW'!$L:$L,'ATL GA Inventory'!AH$3)+SUMIFS('ATL CR'!$J:$J,'ATL CR'!$I:$I,'ATL GA Inventory'!$B130,'ATL CR'!$L:$L,'ATL GA Inventory'!AH$3)</f>
        <v>0</v>
      </c>
      <c r="AI130" s="45">
        <f>SUMIFS('ATL RAW'!$J:$J,'ATL RAW'!$I:$I,'ATL GA Inventory'!$B130,'ATL RAW'!$L:$L,'ATL GA Inventory'!AI$3)+SUMIFS('ATL CR'!$J:$J,'ATL CR'!$I:$I,'ATL GA Inventory'!$B130,'ATL CR'!$L:$L,'ATL GA Inventory'!AI$3)</f>
        <v>0</v>
      </c>
      <c r="AJ130" s="45">
        <f>SUMIFS('ATL RAW'!$J:$J,'ATL RAW'!$I:$I,'ATL GA Inventory'!$B130,'ATL RAW'!$L:$L,'ATL GA Inventory'!AJ$3)+SUMIFS('ATL CR'!$J:$J,'ATL CR'!$I:$I,'ATL GA Inventory'!$B130,'ATL CR'!$L:$L,'ATL GA Inventory'!AJ$3)</f>
        <v>0</v>
      </c>
      <c r="AK130" s="45">
        <f>SUMIFS('ATL RAW'!$J:$J,'ATL RAW'!$I:$I,'ATL GA Inventory'!$B130,'ATL RAW'!$L:$L,'ATL GA Inventory'!AK$3)+SUMIFS('ATL CR'!$J:$J,'ATL CR'!$I:$I,'ATL GA Inventory'!$B130,'ATL CR'!$L:$L,'ATL GA Inventory'!AK$3)</f>
        <v>0</v>
      </c>
      <c r="AL130" s="45">
        <f>SUMIFS('ATL RAW'!$J:$J,'ATL RAW'!$I:$I,'ATL GA Inventory'!$B130,'ATL RAW'!$L:$L,'ATL GA Inventory'!AL$3)+SUMIFS('ATL CR'!$J:$J,'ATL CR'!$I:$I,'ATL GA Inventory'!$B130,'ATL CR'!$L:$L,'ATL GA Inventory'!AL$3)</f>
        <v>0</v>
      </c>
      <c r="AM130" s="45">
        <f>SUMIFS('ATL RAW'!$J:$J,'ATL RAW'!$I:$I,'ATL GA Inventory'!$B130,'ATL RAW'!$L:$L,'ATL GA Inventory'!AM$3)+SUMIFS('ATL CR'!$J:$J,'ATL CR'!$I:$I,'ATL GA Inventory'!$B130,'ATL CR'!$L:$L,'ATL GA Inventory'!AM$3)</f>
        <v>0</v>
      </c>
      <c r="AN130" s="45">
        <f>SUMIFS('ATL RAW'!$J:$J,'ATL RAW'!$I:$I,'ATL GA Inventory'!$B130,'ATL RAW'!$L:$L,'ATL GA Inventory'!AN$3)+SUMIFS('ATL CR'!$J:$J,'ATL CR'!$I:$I,'ATL GA Inventory'!$B130,'ATL CR'!$L:$L,'ATL GA Inventory'!AN$3)</f>
        <v>0</v>
      </c>
      <c r="AO130" s="45">
        <f>SUMIFS('ATL RAW'!$J:$J,'ATL RAW'!$I:$I,'ATL GA Inventory'!$B130,'ATL RAW'!$L:$L,'ATL GA Inventory'!AO$3)+SUMIFS('ATL CR'!$J:$J,'ATL CR'!$I:$I,'ATL GA Inventory'!$B130,'ATL CR'!$L:$L,'ATL GA Inventory'!AO$3)</f>
        <v>0</v>
      </c>
      <c r="AP130" s="45">
        <f>SUMIFS('ATL RAW'!$J:$J,'ATL RAW'!$I:$I,'ATL GA Inventory'!$B130,'ATL RAW'!$L:$L,'ATL GA Inventory'!AP$3)+SUMIFS('ATL CR'!$J:$J,'ATL CR'!$I:$I,'ATL GA Inventory'!$B130,'ATL CR'!$L:$L,'ATL GA Inventory'!AP$3)</f>
        <v>0</v>
      </c>
      <c r="AQ130" s="45">
        <f>SUMIFS('ATL RAW'!$J:$J,'ATL RAW'!$I:$I,'ATL GA Inventory'!$B130,'ATL RAW'!$L:$L,'ATL GA Inventory'!AQ$3)+SUMIFS('ATL CR'!$J:$J,'ATL CR'!$I:$I,'ATL GA Inventory'!$B130,'ATL CR'!$L:$L,'ATL GA Inventory'!AQ$3)</f>
        <v>0</v>
      </c>
      <c r="AR130" s="45">
        <f>SUMIFS('ATL RAW'!$J:$J,'ATL RAW'!$I:$I,'ATL GA Inventory'!$B130,'ATL RAW'!$L:$L,'ATL GA Inventory'!AR$3)+SUMIFS('ATL CR'!$J:$J,'ATL CR'!$I:$I,'ATL GA Inventory'!$B130,'ATL CR'!$L:$L,'ATL GA Inventory'!AR$3)</f>
        <v>0</v>
      </c>
      <c r="AS130" s="45">
        <f>SUMIFS('ATL RAW'!$J:$J,'ATL RAW'!$I:$I,'ATL GA Inventory'!$B130,'ATL RAW'!$L:$L,'ATL GA Inventory'!AS$3)+SUMIFS('ATL CR'!$J:$J,'ATL CR'!$I:$I,'ATL GA Inventory'!$B130,'ATL CR'!$L:$L,'ATL GA Inventory'!AS$3)</f>
        <v>0</v>
      </c>
      <c r="AT130" s="45">
        <f>SUMIFS('ATL RAW'!$J:$J,'ATL RAW'!$I:$I,'ATL GA Inventory'!$B130,'ATL RAW'!$L:$L,'ATL GA Inventory'!AT$3)+SUMIFS('ATL CR'!$J:$J,'ATL CR'!$I:$I,'ATL GA Inventory'!$B130,'ATL CR'!$L:$L,'ATL GA Inventory'!AT$3)</f>
        <v>0</v>
      </c>
      <c r="AU130" s="45">
        <f>SUMIFS('ATL RAW'!$J:$J,'ATL RAW'!$I:$I,'ATL GA Inventory'!$B130,'ATL RAW'!$L:$L,'ATL GA Inventory'!AU$3)+SUMIFS('ATL CR'!$J:$J,'ATL CR'!$I:$I,'ATL GA Inventory'!$B130,'ATL CR'!$L:$L,'ATL GA Inventory'!AU$3)</f>
        <v>0</v>
      </c>
      <c r="AV130" s="45">
        <f>SUMIFS('ATL RAW'!$J:$J,'ATL RAW'!$I:$I,'ATL GA Inventory'!$B130,'ATL RAW'!$L:$L,'ATL GA Inventory'!AV$3)+SUMIFS('ATL CR'!$J:$J,'ATL CR'!$I:$I,'ATL GA Inventory'!$B130,'ATL CR'!$L:$L,'ATL GA Inventory'!AV$3)</f>
        <v>0</v>
      </c>
      <c r="AW130" s="45">
        <f>SUMIFS('ATL RAW'!$J:$J,'ATL RAW'!$I:$I,'ATL GA Inventory'!$B130,'ATL RAW'!$L:$L,'ATL GA Inventory'!AW$3)+SUMIFS('ATL CR'!$J:$J,'ATL CR'!$I:$I,'ATL GA Inventory'!$B130,'ATL CR'!$L:$L,'ATL GA Inventory'!AW$3)</f>
        <v>0</v>
      </c>
      <c r="AX130" s="45">
        <f>SUMIFS('ATL RAW'!$J:$J,'ATL RAW'!$I:$I,'ATL GA Inventory'!$B130,'ATL RAW'!$L:$L,'ATL GA Inventory'!AX$3)+SUMIFS('ATL CR'!$J:$J,'ATL CR'!$I:$I,'ATL GA Inventory'!$B130,'ATL CR'!$L:$L,'ATL GA Inventory'!AX$3)</f>
        <v>0</v>
      </c>
      <c r="AY130" s="45">
        <f>SUMIFS('ATL RAW'!$J:$J,'ATL RAW'!$I:$I,'ATL GA Inventory'!$B130,'ATL RAW'!$L:$L,'ATL GA Inventory'!AY$3)+SUMIFS('ATL CR'!$J:$J,'ATL CR'!$I:$I,'ATL GA Inventory'!$B130,'ATL CR'!$L:$L,'ATL GA Inventory'!AY$3)</f>
        <v>0</v>
      </c>
      <c r="AZ130" s="45">
        <f>SUMIFS('ATL RAW'!$J:$J,'ATL RAW'!$I:$I,'ATL GA Inventory'!$B130,'ATL RAW'!$L:$L,'ATL GA Inventory'!AZ$3)+SUMIFS('ATL CR'!$J:$J,'ATL CR'!$I:$I,'ATL GA Inventory'!$B130,'ATL CR'!$L:$L,'ATL GA Inventory'!AZ$3)</f>
        <v>0</v>
      </c>
      <c r="BA130" s="45">
        <f>SUMIFS('ATL RAW'!$J:$J,'ATL RAW'!$I:$I,'ATL GA Inventory'!$B130,'ATL RAW'!$L:$L,'ATL GA Inventory'!BA$3)+SUMIFS('ATL CR'!$J:$J,'ATL CR'!$I:$I,'ATL GA Inventory'!$B130,'ATL CR'!$L:$L,'ATL GA Inventory'!BA$3)</f>
        <v>0</v>
      </c>
      <c r="BB130" s="45">
        <f>SUMIFS('ATL RAW'!$J:$J,'ATL RAW'!$I:$I,'ATL GA Inventory'!$B130,'ATL RAW'!$L:$L,'ATL GA Inventory'!BB$3)+SUMIFS('ATL CR'!$J:$J,'ATL CR'!$I:$I,'ATL GA Inventory'!$B130,'ATL CR'!$L:$L,'ATL GA Inventory'!BB$3)</f>
        <v>0</v>
      </c>
      <c r="BC130" s="45">
        <f>SUMIFS('ATL RAW'!$J:$J,'ATL RAW'!$I:$I,'ATL GA Inventory'!$B130,'ATL RAW'!$L:$L,'ATL GA Inventory'!BC$3)+SUMIFS('ATL CR'!$J:$J,'ATL CR'!$I:$I,'ATL GA Inventory'!$B130,'ATL CR'!$L:$L,'ATL GA Inventory'!BC$3)</f>
        <v>0</v>
      </c>
      <c r="BD130" s="45">
        <f>SUMIFS('ATL RAW'!$J:$J,'ATL RAW'!$I:$I,'ATL GA Inventory'!$B130,'ATL RAW'!$L:$L,'ATL GA Inventory'!BD$3)+SUMIFS('ATL CR'!$J:$J,'ATL CR'!$I:$I,'ATL GA Inventory'!$B130,'ATL CR'!$L:$L,'ATL GA Inventory'!BD$3)</f>
        <v>0</v>
      </c>
      <c r="BE130" s="45">
        <f>SUMIFS('ATL RAW'!$J:$J,'ATL RAW'!$I:$I,'ATL GA Inventory'!$B130,'ATL RAW'!$L:$L,'ATL GA Inventory'!BE$3)+SUMIFS('ATL CR'!$J:$J,'ATL CR'!$I:$I,'ATL GA Inventory'!$B130,'ATL CR'!$L:$L,'ATL GA Inventory'!BE$3)</f>
        <v>0</v>
      </c>
      <c r="BF130" s="45">
        <f>SUMIFS('ATL RAW'!$J:$J,'ATL RAW'!$I:$I,'ATL GA Inventory'!$B130,'ATL RAW'!$L:$L,'ATL GA Inventory'!BF$3)+SUMIFS('ATL CR'!$J:$J,'ATL CR'!$I:$I,'ATL GA Inventory'!$B130,'ATL CR'!$L:$L,'ATL GA Inventory'!BF$3)</f>
        <v>0</v>
      </c>
      <c r="BG130" s="45">
        <f>SUMIFS('ATL RAW'!$J:$J,'ATL RAW'!$I:$I,'ATL GA Inventory'!$B130,'ATL RAW'!$L:$L,'ATL GA Inventory'!BG$3)+SUMIFS('ATL CR'!$J:$J,'ATL CR'!$I:$I,'ATL GA Inventory'!$B130,'ATL CR'!$L:$L,'ATL GA Inventory'!BG$3)</f>
        <v>0</v>
      </c>
      <c r="BH130" s="45">
        <f>SUMIFS('ATL RAW'!$J:$J,'ATL RAW'!$I:$I,'ATL GA Inventory'!$B130,'ATL RAW'!$L:$L,'ATL GA Inventory'!BH$3)+SUMIFS('ATL CR'!$J:$J,'ATL CR'!$I:$I,'ATL GA Inventory'!$B130,'ATL CR'!$L:$L,'ATL GA Inventory'!BH$3)</f>
        <v>0</v>
      </c>
      <c r="BI130" s="45">
        <f>SUMIFS('ATL RAW'!$J:$J,'ATL RAW'!$I:$I,'ATL GA Inventory'!$B130,'ATL RAW'!$L:$L,'ATL GA Inventory'!BI$3)+SUMIFS('ATL CR'!$J:$J,'ATL CR'!$I:$I,'ATL GA Inventory'!$B130,'ATL CR'!$L:$L,'ATL GA Inventory'!BI$3)</f>
        <v>0</v>
      </c>
      <c r="BJ130" s="45">
        <f>SUMIFS('ATL RAW'!$J:$J,'ATL RAW'!$I:$I,'ATL GA Inventory'!$B130,'ATL RAW'!$L:$L,'ATL GA Inventory'!BJ$3)+SUMIFS('ATL CR'!$J:$J,'ATL CR'!$I:$I,'ATL GA Inventory'!$B130,'ATL CR'!$L:$L,'ATL GA Inventory'!BJ$3)</f>
        <v>0</v>
      </c>
      <c r="BK130" s="45">
        <f>SUMIFS('ATL RAW'!$J:$J,'ATL RAW'!$I:$I,'ATL GA Inventory'!$B130,'ATL RAW'!$L:$L,'ATL GA Inventory'!BK$3)+SUMIFS('ATL CR'!$J:$J,'ATL CR'!$I:$I,'ATL GA Inventory'!$B130,'ATL CR'!$L:$L,'ATL GA Inventory'!BK$3)</f>
        <v>0</v>
      </c>
      <c r="BL130" s="45">
        <f>SUMIFS('ATL RAW'!$J:$J,'ATL RAW'!$I:$I,'ATL GA Inventory'!$B130,'ATL RAW'!$L:$L,'ATL GA Inventory'!BL$3)+SUMIFS('ATL CR'!$J:$J,'ATL CR'!$I:$I,'ATL GA Inventory'!$B130,'ATL CR'!$L:$L,'ATL GA Inventory'!BL$3)</f>
        <v>0</v>
      </c>
      <c r="BM130" s="45">
        <f>SUMIFS('ATL RAW'!$J:$J,'ATL RAW'!$I:$I,'ATL GA Inventory'!$B130,'ATL RAW'!$L:$L,'ATL GA Inventory'!BM$3)+SUMIFS('ATL CR'!$J:$J,'ATL CR'!$I:$I,'ATL GA Inventory'!$B130,'ATL CR'!$L:$L,'ATL GA Inventory'!BM$3)</f>
        <v>0</v>
      </c>
      <c r="BN130" s="45">
        <f>SUMIFS('ATL RAW'!$J:$J,'ATL RAW'!$I:$I,'ATL GA Inventory'!$B130,'ATL RAW'!$L:$L,'ATL GA Inventory'!BN$3)+SUMIFS('ATL CR'!$J:$J,'ATL CR'!$I:$I,'ATL GA Inventory'!$B130,'ATL CR'!$L:$L,'ATL GA Inventory'!BN$3)</f>
        <v>0</v>
      </c>
      <c r="BO130" s="45">
        <f>SUMIFS('ATL RAW'!$J:$J,'ATL RAW'!$I:$I,'ATL GA Inventory'!$B130,'ATL RAW'!$L:$L,'ATL GA Inventory'!BO$3)+SUMIFS('ATL CR'!$J:$J,'ATL CR'!$I:$I,'ATL GA Inventory'!$B130,'ATL CR'!$L:$L,'ATL GA Inventory'!BO$3)</f>
        <v>0</v>
      </c>
      <c r="BP130" s="45">
        <f>SUMIFS('ATL RAW'!$J:$J,'ATL RAW'!$I:$I,'ATL GA Inventory'!$B130,'ATL RAW'!$L:$L,'ATL GA Inventory'!BP$3)+SUMIFS('ATL CR'!$J:$J,'ATL CR'!$I:$I,'ATL GA Inventory'!$B130,'ATL CR'!$L:$L,'ATL GA Inventory'!BP$3)</f>
        <v>0</v>
      </c>
      <c r="BQ130" s="45">
        <f>SUMIFS('ATL RAW'!$J:$J,'ATL RAW'!$I:$I,'ATL GA Inventory'!$B130,'ATL RAW'!$L:$L,'ATL GA Inventory'!BQ$3)+SUMIFS('ATL CR'!$J:$J,'ATL CR'!$I:$I,'ATL GA Inventory'!$B130,'ATL CR'!$L:$L,'ATL GA Inventory'!BQ$3)</f>
        <v>0</v>
      </c>
      <c r="BR130" s="45">
        <f>SUMIFS('ATL RAW'!$J:$J,'ATL RAW'!$I:$I,'ATL GA Inventory'!$B130,'ATL RAW'!$L:$L,'ATL GA Inventory'!BR$3)+SUMIFS('ATL CR'!$J:$J,'ATL CR'!$I:$I,'ATL GA Inventory'!$B130,'ATL CR'!$L:$L,'ATL GA Inventory'!BR$3)</f>
        <v>0</v>
      </c>
      <c r="BS130" s="45">
        <f>SUMIFS('ATL RAW'!$J:$J,'ATL RAW'!$I:$I,'ATL GA Inventory'!$B130,'ATL RAW'!$L:$L,'ATL GA Inventory'!BS$3)+SUMIFS('ATL CR'!$J:$J,'ATL CR'!$I:$I,'ATL GA Inventory'!$B130,'ATL CR'!$L:$L,'ATL GA Inventory'!BS$3)</f>
        <v>0</v>
      </c>
      <c r="BT130" s="45">
        <f>SUMIFS('ATL RAW'!$J:$J,'ATL RAW'!$I:$I,'ATL GA Inventory'!$B130,'ATL RAW'!$L:$L,'ATL GA Inventory'!BT$3)+SUMIFS('ATL CR'!$J:$J,'ATL CR'!$I:$I,'ATL GA Inventory'!$B130,'ATL CR'!$L:$L,'ATL GA Inventory'!BT$3)</f>
        <v>0</v>
      </c>
      <c r="BU130" s="45">
        <f>SUMIFS('ATL RAW'!$J:$J,'ATL RAW'!$I:$I,'ATL GA Inventory'!$B130,'ATL RAW'!$L:$L,'ATL GA Inventory'!BU$3)+SUMIFS('ATL CR'!$J:$J,'ATL CR'!$I:$I,'ATL GA Inventory'!$B130,'ATL CR'!$L:$L,'ATL GA Inventory'!BU$3)</f>
        <v>0</v>
      </c>
      <c r="BV130" s="45">
        <f>SUMIFS('ATL RAW'!$J:$J,'ATL RAW'!$I:$I,'ATL GA Inventory'!$B130,'ATL RAW'!$L:$L,'ATL GA Inventory'!BV$3)+SUMIFS('ATL CR'!$J:$J,'ATL CR'!$I:$I,'ATL GA Inventory'!$B130,'ATL CR'!$L:$L,'ATL GA Inventory'!BV$3)</f>
        <v>0</v>
      </c>
      <c r="BW130" s="45">
        <f>SUMIFS('ATL RAW'!$J:$J,'ATL RAW'!$I:$I,'ATL GA Inventory'!$B130,'ATL RAW'!$L:$L,'ATL GA Inventory'!BW$3)+SUMIFS('ATL CR'!$J:$J,'ATL CR'!$I:$I,'ATL GA Inventory'!$B130,'ATL CR'!$L:$L,'ATL GA Inventory'!BW$3)</f>
        <v>0</v>
      </c>
      <c r="BX130" s="45">
        <f>SUMIFS('ATL RAW'!$J:$J,'ATL RAW'!$I:$I,'ATL GA Inventory'!$B130,'ATL RAW'!$L:$L,'ATL GA Inventory'!BX$3)+SUMIFS('ATL CR'!$J:$J,'ATL CR'!$I:$I,'ATL GA Inventory'!$B130,'ATL CR'!$L:$L,'ATL GA Inventory'!BX$3)</f>
        <v>0</v>
      </c>
      <c r="BY130" s="45">
        <f>SUMIFS('ATL RAW'!$J:$J,'ATL RAW'!$I:$I,'ATL GA Inventory'!$B130,'ATL RAW'!$L:$L,'ATL GA Inventory'!BY$3)+SUMIFS('ATL CR'!$J:$J,'ATL CR'!$I:$I,'ATL GA Inventory'!$B130,'ATL CR'!$L:$L,'ATL GA Inventory'!BY$3)</f>
        <v>0</v>
      </c>
      <c r="BZ130" s="45">
        <f>SUMIFS('ATL RAW'!$J:$J,'ATL RAW'!$I:$I,'ATL GA Inventory'!$B130,'ATL RAW'!$L:$L,'ATL GA Inventory'!BZ$3)+SUMIFS('ATL CR'!$J:$J,'ATL CR'!$I:$I,'ATL GA Inventory'!$B130,'ATL CR'!$L:$L,'ATL GA Inventory'!BZ$3)</f>
        <v>0</v>
      </c>
      <c r="CA130" s="45">
        <f>SUMIFS('ATL RAW'!$J:$J,'ATL RAW'!$I:$I,'ATL GA Inventory'!$B130,'ATL RAW'!$L:$L,'ATL GA Inventory'!CA$3)+SUMIFS('ATL CR'!$J:$J,'ATL CR'!$I:$I,'ATL GA Inventory'!$B130,'ATL CR'!$L:$L,'ATL GA Inventory'!CA$3)</f>
        <v>0</v>
      </c>
      <c r="CB130" s="45">
        <f>SUMIFS('ATL RAW'!$J:$J,'ATL RAW'!$I:$I,'ATL GA Inventory'!$B130,'ATL RAW'!$L:$L,'ATL GA Inventory'!CB$3)+SUMIFS('ATL CR'!$J:$J,'ATL CR'!$I:$I,'ATL GA Inventory'!$B130,'ATL CR'!$L:$L,'ATL GA Inventory'!CB$3)</f>
        <v>0</v>
      </c>
      <c r="CC130" s="45">
        <f>SUMIFS('ATL RAW'!$J:$J,'ATL RAW'!$I:$I,'ATL GA Inventory'!$B130,'ATL RAW'!$L:$L,'ATL GA Inventory'!CC$3)+SUMIFS('ATL CR'!$J:$J,'ATL CR'!$I:$I,'ATL GA Inventory'!$B130,'ATL CR'!$L:$L,'ATL GA Inventory'!CC$3)</f>
        <v>0</v>
      </c>
      <c r="CD130" s="45">
        <f>SUMIFS('ATL RAW'!$J:$J,'ATL RAW'!$I:$I,'ATL GA Inventory'!$B130,'ATL RAW'!$L:$L,'ATL GA Inventory'!CD$3)+SUMIFS('ATL CR'!$J:$J,'ATL CR'!$I:$I,'ATL GA Inventory'!$B130,'ATL CR'!$L:$L,'ATL GA Inventory'!CD$3)</f>
        <v>0</v>
      </c>
      <c r="CE130" s="45">
        <f>SUMIFS('ATL RAW'!$J:$J,'ATL RAW'!$I:$I,'ATL GA Inventory'!$B130,'ATL RAW'!$L:$L,'ATL GA Inventory'!CE$3)+SUMIFS('ATL CR'!$J:$J,'ATL CR'!$I:$I,'ATL GA Inventory'!$B130,'ATL CR'!$L:$L,'ATL GA Inventory'!CE$3)</f>
        <v>0</v>
      </c>
      <c r="CF130" s="45">
        <f>SUMIFS('ATL RAW'!$J:$J,'ATL RAW'!$I:$I,'ATL GA Inventory'!$B130,'ATL RAW'!$L:$L,'ATL GA Inventory'!CF$3)+SUMIFS('ATL CR'!$J:$J,'ATL CR'!$I:$I,'ATL GA Inventory'!$B130,'ATL CR'!$L:$L,'ATL GA Inventory'!CF$3)</f>
        <v>0</v>
      </c>
      <c r="CG130" s="45">
        <f>SUMIFS('ATL RAW'!$J:$J,'ATL RAW'!$I:$I,'ATL GA Inventory'!$B130,'ATL RAW'!$L:$L,'ATL GA Inventory'!CG$3)+SUMIFS('ATL CR'!$J:$J,'ATL CR'!$I:$I,'ATL GA Inventory'!$B130,'ATL CR'!$L:$L,'ATL GA Inventory'!CG$3)</f>
        <v>0</v>
      </c>
      <c r="CH130" s="45">
        <f>SUMIFS('ATL RAW'!$J:$J,'ATL RAW'!$I:$I,'ATL GA Inventory'!$B130,'ATL RAW'!$L:$L,'ATL GA Inventory'!CH$3)+SUMIFS('ATL CR'!$J:$J,'ATL CR'!$I:$I,'ATL GA Inventory'!$B130,'ATL CR'!$L:$L,'ATL GA Inventory'!CH$3)</f>
        <v>0</v>
      </c>
      <c r="CI130" s="45">
        <f>SUMIFS('ATL RAW'!$J:$J,'ATL RAW'!$I:$I,'ATL GA Inventory'!$B130,'ATL RAW'!$L:$L,'ATL GA Inventory'!CI$3)+SUMIFS('ATL CR'!$J:$J,'ATL CR'!$I:$I,'ATL GA Inventory'!$B130,'ATL CR'!$L:$L,'ATL GA Inventory'!CI$3)</f>
        <v>0</v>
      </c>
      <c r="CJ130" s="45">
        <f>SUMIFS('ATL RAW'!$J:$J,'ATL RAW'!$I:$I,'ATL GA Inventory'!$B130,'ATL RAW'!$L:$L,'ATL GA Inventory'!CJ$3)+SUMIFS('ATL CR'!$J:$J,'ATL CR'!$I:$I,'ATL GA Inventory'!$B130,'ATL CR'!$L:$L,'ATL GA Inventory'!CJ$3)</f>
        <v>0</v>
      </c>
      <c r="CK130" s="45">
        <f>SUMIFS('ATL RAW'!$J:$J,'ATL RAW'!$I:$I,'ATL GA Inventory'!$B130,'ATL RAW'!$L:$L,'ATL GA Inventory'!CK$3)+SUMIFS('ATL CR'!$J:$J,'ATL CR'!$I:$I,'ATL GA Inventory'!$B130,'ATL CR'!$L:$L,'ATL GA Inventory'!CK$3)</f>
        <v>0</v>
      </c>
      <c r="CL130" s="45">
        <f>SUMIFS('ATL RAW'!$J:$J,'ATL RAW'!$I:$I,'ATL GA Inventory'!$B130,'ATL RAW'!$L:$L,'ATL GA Inventory'!CL$3)+SUMIFS('ATL CR'!$J:$J,'ATL CR'!$I:$I,'ATL GA Inventory'!$B130,'ATL CR'!$L:$L,'ATL GA Inventory'!CL$3)</f>
        <v>0</v>
      </c>
      <c r="CM130" s="45">
        <f>SUMIFS('ATL RAW'!$J:$J,'ATL RAW'!$I:$I,'ATL GA Inventory'!$B130,'ATL RAW'!$L:$L,'ATL GA Inventory'!CM$3)+SUMIFS('ATL CR'!$J:$J,'ATL CR'!$I:$I,'ATL GA Inventory'!$B130,'ATL CR'!$L:$L,'ATL GA Inventory'!CM$3)</f>
        <v>0</v>
      </c>
      <c r="CN130" s="45">
        <f>SUMIFS('ATL RAW'!$J:$J,'ATL RAW'!$I:$I,'ATL GA Inventory'!$B130,'ATL RAW'!$L:$L,'ATL GA Inventory'!CN$3)+SUMIFS('ATL CR'!$J:$J,'ATL CR'!$I:$I,'ATL GA Inventory'!$B130,'ATL CR'!$L:$L,'ATL GA Inventory'!CN$3)</f>
        <v>0</v>
      </c>
      <c r="CO130" s="45">
        <f>SUMIFS('ATL RAW'!$J:$J,'ATL RAW'!$I:$I,'ATL GA Inventory'!$B130,'ATL RAW'!$L:$L,'ATL GA Inventory'!CO$3)+SUMIFS('ATL CR'!$J:$J,'ATL CR'!$I:$I,'ATL GA Inventory'!$B130,'ATL CR'!$L:$L,'ATL GA Inventory'!CO$3)</f>
        <v>0</v>
      </c>
      <c r="CP130" s="45">
        <f>SUMIFS('ATL RAW'!$J:$J,'ATL RAW'!$I:$I,'ATL GA Inventory'!$B130,'ATL RAW'!$L:$L,'ATL GA Inventory'!CP$3)+SUMIFS('ATL CR'!$J:$J,'ATL CR'!$I:$I,'ATL GA Inventory'!$B130,'ATL CR'!$L:$L,'ATL GA Inventory'!CP$3)</f>
        <v>0</v>
      </c>
      <c r="CQ130" s="45">
        <f>SUMIFS('ATL RAW'!$J:$J,'ATL RAW'!$I:$I,'ATL GA Inventory'!$B130,'ATL RAW'!$L:$L,'ATL GA Inventory'!CQ$3)+SUMIFS('ATL CR'!$J:$J,'ATL CR'!$I:$I,'ATL GA Inventory'!$B130,'ATL CR'!$L:$L,'ATL GA Inventory'!CQ$3)</f>
        <v>0</v>
      </c>
      <c r="CR130" s="45">
        <f>SUMIFS('ATL RAW'!$J:$J,'ATL RAW'!$I:$I,'ATL GA Inventory'!$B130,'ATL RAW'!$L:$L,'ATL GA Inventory'!CR$3)+SUMIFS('ATL CR'!$J:$J,'ATL CR'!$I:$I,'ATL GA Inventory'!$B130,'ATL CR'!$L:$L,'ATL GA Inventory'!CR$3)</f>
        <v>0</v>
      </c>
      <c r="CS130" s="45">
        <f>SUMIFS('ATL RAW'!$J:$J,'ATL RAW'!$I:$I,'ATL GA Inventory'!$B130,'ATL RAW'!$L:$L,'ATL GA Inventory'!CS$3)+SUMIFS('ATL CR'!$J:$J,'ATL CR'!$I:$I,'ATL GA Inventory'!$B130,'ATL CR'!$L:$L,'ATL GA Inventory'!CS$3)</f>
        <v>0</v>
      </c>
      <c r="CT130" s="45">
        <f>SUMIFS('ATL RAW'!$J:$J,'ATL RAW'!$I:$I,'ATL GA Inventory'!$B130,'ATL RAW'!$L:$L,'ATL GA Inventory'!CT$3)+SUMIFS('ATL CR'!$J:$J,'ATL CR'!$I:$I,'ATL GA Inventory'!$B130,'ATL CR'!$L:$L,'ATL GA Inventory'!CT$3)</f>
        <v>0</v>
      </c>
      <c r="CU130" s="45">
        <f>SUMIFS('ATL RAW'!$J:$J,'ATL RAW'!$I:$I,'ATL GA Inventory'!$B130,'ATL RAW'!$L:$L,'ATL GA Inventory'!CU$3)+SUMIFS('ATL CR'!$J:$J,'ATL CR'!$I:$I,'ATL GA Inventory'!$B130,'ATL CR'!$L:$L,'ATL GA Inventory'!CU$3)</f>
        <v>0</v>
      </c>
      <c r="CV130" s="45">
        <f>SUMIFS('ATL RAW'!$J:$J,'ATL RAW'!$I:$I,'ATL GA Inventory'!$B130,'ATL RAW'!$L:$L,'ATL GA Inventory'!CV$3)+SUMIFS('ATL CR'!$J:$J,'ATL CR'!$I:$I,'ATL GA Inventory'!$B130,'ATL CR'!$L:$L,'ATL GA Inventory'!CV$3)</f>
        <v>0</v>
      </c>
      <c r="CW130" s="45">
        <f>SUMIFS('ATL RAW'!$J:$J,'ATL RAW'!$I:$I,'ATL GA Inventory'!$B130,'ATL RAW'!$L:$L,'ATL GA Inventory'!CW$3)+SUMIFS('ATL CR'!$J:$J,'ATL CR'!$I:$I,'ATL GA Inventory'!$B130,'ATL CR'!$L:$L,'ATL GA Inventory'!CW$3)</f>
        <v>0</v>
      </c>
      <c r="CX130" s="45">
        <f>SUMIFS('ATL RAW'!$J:$J,'ATL RAW'!$I:$I,'ATL GA Inventory'!$B130,'ATL RAW'!$L:$L,'ATL GA Inventory'!CX$3)+SUMIFS('ATL CR'!$J:$J,'ATL CR'!$I:$I,'ATL GA Inventory'!$B130,'ATL CR'!$L:$L,'ATL GA Inventory'!CX$3)</f>
        <v>0</v>
      </c>
      <c r="CY130" s="45">
        <f>SUMIFS('ATL RAW'!$J:$J,'ATL RAW'!$I:$I,'ATL GA Inventory'!$B130,'ATL RAW'!$L:$L,'ATL GA Inventory'!CY$3)+SUMIFS('ATL CR'!$J:$J,'ATL CR'!$I:$I,'ATL GA Inventory'!$B130,'ATL CR'!$L:$L,'ATL GA Inventory'!CY$3)</f>
        <v>0</v>
      </c>
      <c r="CZ130" s="45">
        <f>SUMIFS('ATL RAW'!$J:$J,'ATL RAW'!$I:$I,'ATL GA Inventory'!$B130,'ATL RAW'!$L:$L,'ATL GA Inventory'!CZ$3)+SUMIFS('ATL CR'!$J:$J,'ATL CR'!$I:$I,'ATL GA Inventory'!$B130,'ATL CR'!$L:$L,'ATL GA Inventory'!CZ$3)</f>
        <v>0</v>
      </c>
      <c r="DA130" s="45">
        <f>SUMIFS('ATL RAW'!$J:$J,'ATL RAW'!$I:$I,'ATL GA Inventory'!$B130,'ATL RAW'!$L:$L,'ATL GA Inventory'!DA$3)+SUMIFS('ATL CR'!$J:$J,'ATL CR'!$I:$I,'ATL GA Inventory'!$B130,'ATL CR'!$L:$L,'ATL GA Inventory'!DA$3)</f>
        <v>0</v>
      </c>
      <c r="DB130" s="45">
        <f>SUMIFS('ATL RAW'!$J:$J,'ATL RAW'!$I:$I,'ATL GA Inventory'!$B130,'ATL RAW'!$L:$L,'ATL GA Inventory'!DB$3)+SUMIFS('ATL CR'!$J:$J,'ATL CR'!$I:$I,'ATL GA Inventory'!$B130,'ATL CR'!$L:$L,'ATL GA Inventory'!DB$3)</f>
        <v>0</v>
      </c>
      <c r="DC130" s="45">
        <f>SUMIFS('ATL RAW'!$J:$J,'ATL RAW'!$I:$I,'ATL GA Inventory'!$B130,'ATL RAW'!$L:$L,'ATL GA Inventory'!DC$3)+SUMIFS('ATL CR'!$J:$J,'ATL CR'!$I:$I,'ATL GA Inventory'!$B130,'ATL CR'!$L:$L,'ATL GA Inventory'!DC$3)</f>
        <v>0</v>
      </c>
      <c r="DD130" s="45">
        <f>SUMIFS('ATL RAW'!$J:$J,'ATL RAW'!$I:$I,'ATL GA Inventory'!$B130,'ATL RAW'!$L:$L,'ATL GA Inventory'!DD$3)+SUMIFS('ATL CR'!$J:$J,'ATL CR'!$I:$I,'ATL GA Inventory'!$B130,'ATL CR'!$L:$L,'ATL GA Inventory'!DD$3)</f>
        <v>0</v>
      </c>
      <c r="DE130" s="45">
        <f>SUMIFS('ATL RAW'!$J:$J,'ATL RAW'!$I:$I,'ATL GA Inventory'!$B130,'ATL RAW'!$L:$L,'ATL GA Inventory'!DE$3)+SUMIFS('ATL CR'!$J:$J,'ATL CR'!$I:$I,'ATL GA Inventory'!$B130,'ATL CR'!$L:$L,'ATL GA Inventory'!DE$3)</f>
        <v>0</v>
      </c>
      <c r="DF130" s="45">
        <f>SUMIFS('ATL RAW'!$J:$J,'ATL RAW'!$I:$I,'ATL GA Inventory'!$B130,'ATL RAW'!$L:$L,'ATL GA Inventory'!DF$3)+SUMIFS('ATL CR'!$J:$J,'ATL CR'!$I:$I,'ATL GA Inventory'!$B130,'ATL CR'!$L:$L,'ATL GA Inventory'!DF$3)</f>
        <v>0</v>
      </c>
      <c r="DG130" s="45">
        <f>SUMIFS('ATL RAW'!$J:$J,'ATL RAW'!$I:$I,'ATL GA Inventory'!$B130,'ATL RAW'!$L:$L,'ATL GA Inventory'!DG$3)+SUMIFS('ATL CR'!$J:$J,'ATL CR'!$I:$I,'ATL GA Inventory'!$B130,'ATL CR'!$L:$L,'ATL GA Inventory'!DG$3)</f>
        <v>0</v>
      </c>
      <c r="DH130" s="45">
        <f>SUMIFS('ATL RAW'!$J:$J,'ATL RAW'!$I:$I,'ATL GA Inventory'!$B130,'ATL RAW'!$L:$L,'ATL GA Inventory'!DH$3)+SUMIFS('ATL CR'!$J:$J,'ATL CR'!$I:$I,'ATL GA Inventory'!$B130,'ATL CR'!$L:$L,'ATL GA Inventory'!DH$3)</f>
        <v>0</v>
      </c>
      <c r="DI130" s="45">
        <f>SUMIFS('ATL RAW'!$J:$J,'ATL RAW'!$I:$I,'ATL GA Inventory'!$B130,'ATL RAW'!$L:$L,'ATL GA Inventory'!DI$3)+SUMIFS('ATL CR'!$J:$J,'ATL CR'!$I:$I,'ATL GA Inventory'!$B130,'ATL CR'!$L:$L,'ATL GA Inventory'!DI$3)</f>
        <v>0</v>
      </c>
      <c r="DJ130" s="45">
        <f>SUMIFS('ATL RAW'!$J:$J,'ATL RAW'!$I:$I,'ATL GA Inventory'!$B130,'ATL RAW'!$L:$L,'ATL GA Inventory'!DJ$3)+SUMIFS('ATL CR'!$J:$J,'ATL CR'!$I:$I,'ATL GA Inventory'!$B130,'ATL CR'!$L:$L,'ATL GA Inventory'!DJ$3)</f>
        <v>0</v>
      </c>
      <c r="DK130" s="45">
        <f>SUMIFS('ATL RAW'!$J:$J,'ATL RAW'!$I:$I,'ATL GA Inventory'!$B130,'ATL RAW'!$L:$L,'ATL GA Inventory'!DK$3)+SUMIFS('ATL CR'!$J:$J,'ATL CR'!$I:$I,'ATL GA Inventory'!$B130,'ATL CR'!$L:$L,'ATL GA Inventory'!DK$3)</f>
        <v>0</v>
      </c>
      <c r="DL130" s="45">
        <f>SUMIFS('ATL RAW'!$J:$J,'ATL RAW'!$I:$I,'ATL GA Inventory'!$B130,'ATL RAW'!$L:$L,'ATL GA Inventory'!DL$3)+SUMIFS('ATL CR'!$J:$J,'ATL CR'!$I:$I,'ATL GA Inventory'!$B130,'ATL CR'!$L:$L,'ATL GA Inventory'!DL$3)</f>
        <v>0</v>
      </c>
      <c r="DM130" s="45">
        <f>SUMIFS('ATL RAW'!$J:$J,'ATL RAW'!$I:$I,'ATL GA Inventory'!$B130,'ATL RAW'!$L:$L,'ATL GA Inventory'!DM$3)+SUMIFS('ATL CR'!$J:$J,'ATL CR'!$I:$I,'ATL GA Inventory'!$B130,'ATL CR'!$L:$L,'ATL GA Inventory'!DM$3)</f>
        <v>0</v>
      </c>
      <c r="DN130" s="45">
        <f>SUMIFS('ATL RAW'!$J:$J,'ATL RAW'!$I:$I,'ATL GA Inventory'!$B130,'ATL RAW'!$L:$L,'ATL GA Inventory'!DN$3)+SUMIFS('ATL CR'!$J:$J,'ATL CR'!$I:$I,'ATL GA Inventory'!$B130,'ATL CR'!$L:$L,'ATL GA Inventory'!DN$3)</f>
        <v>0</v>
      </c>
      <c r="DO130" s="45">
        <f>SUMIFS('ATL RAW'!$J:$J,'ATL RAW'!$I:$I,'ATL GA Inventory'!$B130,'ATL RAW'!$L:$L,'ATL GA Inventory'!DO$3)+SUMIFS('ATL CR'!$J:$J,'ATL CR'!$I:$I,'ATL GA Inventory'!$B130,'ATL CR'!$L:$L,'ATL GA Inventory'!DO$3)</f>
        <v>0</v>
      </c>
      <c r="DP130" s="45">
        <f>SUMIFS('ATL RAW'!$J:$J,'ATL RAW'!$I:$I,'ATL GA Inventory'!$B130,'ATL RAW'!$L:$L,'ATL GA Inventory'!DP$3)+SUMIFS('ATL CR'!$J:$J,'ATL CR'!$I:$I,'ATL GA Inventory'!$B130,'ATL CR'!$L:$L,'ATL GA Inventory'!DP$3)</f>
        <v>0</v>
      </c>
      <c r="DQ130" s="45">
        <f>SUMIFS('ATL RAW'!$J:$J,'ATL RAW'!$I:$I,'ATL GA Inventory'!$B130,'ATL RAW'!$L:$L,'ATL GA Inventory'!DQ$3)+SUMIFS('ATL CR'!$J:$J,'ATL CR'!$I:$I,'ATL GA Inventory'!$B130,'ATL CR'!$L:$L,'ATL GA Inventory'!DQ$3)</f>
        <v>0</v>
      </c>
      <c r="DR130" s="45">
        <f>SUMIFS('ATL RAW'!$J:$J,'ATL RAW'!$I:$I,'ATL GA Inventory'!$B130,'ATL RAW'!$L:$L,'ATL GA Inventory'!DR$3)+SUMIFS('ATL CR'!$J:$J,'ATL CR'!$I:$I,'ATL GA Inventory'!$B130,'ATL CR'!$L:$L,'ATL GA Inventory'!DR$3)</f>
        <v>0</v>
      </c>
      <c r="DS130" s="45">
        <f>SUMIFS('ATL RAW'!$J:$J,'ATL RAW'!$I:$I,'ATL GA Inventory'!$B130,'ATL RAW'!$L:$L,'ATL GA Inventory'!DS$3)+SUMIFS('ATL CR'!$J:$J,'ATL CR'!$I:$I,'ATL GA Inventory'!$B130,'ATL CR'!$L:$L,'ATL GA Inventory'!DS$3)</f>
        <v>0</v>
      </c>
      <c r="DT130" s="45">
        <f>SUMIFS('ATL RAW'!$J:$J,'ATL RAW'!$I:$I,'ATL GA Inventory'!$B130,'ATL RAW'!$L:$L,'ATL GA Inventory'!DT$3)+SUMIFS('ATL CR'!$J:$J,'ATL CR'!$I:$I,'ATL GA Inventory'!$B130,'ATL CR'!$L:$L,'ATL GA Inventory'!DT$3)</f>
        <v>0</v>
      </c>
      <c r="DU130" s="45">
        <f>SUMIFS('ATL RAW'!$J:$J,'ATL RAW'!$I:$I,'ATL GA Inventory'!$B130,'ATL RAW'!$L:$L,'ATL GA Inventory'!DU$3)+SUMIFS('ATL CR'!$J:$J,'ATL CR'!$I:$I,'ATL GA Inventory'!$B130,'ATL CR'!$L:$L,'ATL GA Inventory'!DU$3)</f>
        <v>0</v>
      </c>
      <c r="DV130" s="45">
        <f>SUMIFS('ATL RAW'!$J:$J,'ATL RAW'!$I:$I,'ATL GA Inventory'!$B130,'ATL RAW'!$L:$L,'ATL GA Inventory'!DV$3)+SUMIFS('ATL CR'!$J:$J,'ATL CR'!$I:$I,'ATL GA Inventory'!$B130,'ATL CR'!$L:$L,'ATL GA Inventory'!DV$3)</f>
        <v>0</v>
      </c>
      <c r="DW130" s="45">
        <f>SUMIFS('ATL RAW'!$J:$J,'ATL RAW'!$I:$I,'ATL GA Inventory'!$B130,'ATL RAW'!$L:$L,'ATL GA Inventory'!DW$3)+SUMIFS('ATL CR'!$J:$J,'ATL CR'!$I:$I,'ATL GA Inventory'!$B130,'ATL CR'!$L:$L,'ATL GA Inventory'!DW$3)</f>
        <v>0</v>
      </c>
      <c r="DX130" s="45">
        <f>SUMIFS('ATL RAW'!$J:$J,'ATL RAW'!$I:$I,'ATL GA Inventory'!$B130,'ATL RAW'!$L:$L,'ATL GA Inventory'!DX$3)+SUMIFS('ATL CR'!$J:$J,'ATL CR'!$I:$I,'ATL GA Inventory'!$B130,'ATL CR'!$L:$L,'ATL GA Inventory'!DX$3)</f>
        <v>0</v>
      </c>
      <c r="DY130" s="45">
        <f>SUMIFS('ATL RAW'!$J:$J,'ATL RAW'!$I:$I,'ATL GA Inventory'!$B130,'ATL RAW'!$L:$L,'ATL GA Inventory'!DY$3)+SUMIFS('ATL CR'!$J:$J,'ATL CR'!$I:$I,'ATL GA Inventory'!$B130,'ATL CR'!$L:$L,'ATL GA Inventory'!DY$3)</f>
        <v>0</v>
      </c>
      <c r="DZ130" s="45">
        <f>SUMIFS('ATL RAW'!$J:$J,'ATL RAW'!$I:$I,'ATL GA Inventory'!$B130,'ATL RAW'!$L:$L,'ATL GA Inventory'!DZ$3)+SUMIFS('ATL CR'!$J:$J,'ATL CR'!$I:$I,'ATL GA Inventory'!$B130,'ATL CR'!$L:$L,'ATL GA Inventory'!DZ$3)</f>
        <v>0</v>
      </c>
      <c r="EA130" s="45">
        <f>SUMIFS('ATL RAW'!$J:$J,'ATL RAW'!$I:$I,'ATL GA Inventory'!$B130,'ATL RAW'!$L:$L,'ATL GA Inventory'!EA$3)+SUMIFS('ATL CR'!$J:$J,'ATL CR'!$I:$I,'ATL GA Inventory'!$B130,'ATL CR'!$L:$L,'ATL GA Inventory'!EA$3)</f>
        <v>0</v>
      </c>
      <c r="EB130" s="45">
        <f>SUMIFS('ATL RAW'!$J:$J,'ATL RAW'!$I:$I,'ATL GA Inventory'!$B130,'ATL RAW'!$L:$L,'ATL GA Inventory'!EB$3)+SUMIFS('ATL CR'!$J:$J,'ATL CR'!$I:$I,'ATL GA Inventory'!$B130,'ATL CR'!$L:$L,'ATL GA Inventory'!EB$3)</f>
        <v>0</v>
      </c>
      <c r="EC130" s="45">
        <f>SUMIFS('ATL RAW'!$J:$J,'ATL RAW'!$I:$I,'ATL GA Inventory'!$B130,'ATL RAW'!$L:$L,'ATL GA Inventory'!EC$3)+SUMIFS('ATL CR'!$J:$J,'ATL CR'!$I:$I,'ATL GA Inventory'!$B130,'ATL CR'!$L:$L,'ATL GA Inventory'!EC$3)</f>
        <v>0</v>
      </c>
      <c r="ED130" s="45">
        <f>SUMIFS('ATL RAW'!$J:$J,'ATL RAW'!$I:$I,'ATL GA Inventory'!$B130,'ATL RAW'!$L:$L,'ATL GA Inventory'!ED$3)+SUMIFS('ATL CR'!$J:$J,'ATL CR'!$I:$I,'ATL GA Inventory'!$B130,'ATL CR'!$L:$L,'ATL GA Inventory'!ED$3)</f>
        <v>0</v>
      </c>
      <c r="EE130" s="45">
        <f>SUMIFS('ATL RAW'!$J:$J,'ATL RAW'!$I:$I,'ATL GA Inventory'!$B130,'ATL RAW'!$L:$L,'ATL GA Inventory'!EE$3)+SUMIFS('ATL CR'!$J:$J,'ATL CR'!$I:$I,'ATL GA Inventory'!$B130,'ATL CR'!$L:$L,'ATL GA Inventory'!EE$3)</f>
        <v>0</v>
      </c>
      <c r="EF130" s="45">
        <f>SUMIFS('ATL RAW'!$J:$J,'ATL RAW'!$I:$I,'ATL GA Inventory'!$B130,'ATL RAW'!$L:$L,'ATL GA Inventory'!EF$3)+SUMIFS('ATL CR'!$J:$J,'ATL CR'!$I:$I,'ATL GA Inventory'!$B130,'ATL CR'!$L:$L,'ATL GA Inventory'!EF$3)</f>
        <v>0</v>
      </c>
      <c r="EG130" s="45">
        <f>SUMIFS('ATL RAW'!$J:$J,'ATL RAW'!$I:$I,'ATL GA Inventory'!$B130,'ATL RAW'!$L:$L,'ATL GA Inventory'!EG$3)+SUMIFS('ATL CR'!$J:$J,'ATL CR'!$I:$I,'ATL GA Inventory'!$B130,'ATL CR'!$L:$L,'ATL GA Inventory'!EG$3)</f>
        <v>0</v>
      </c>
      <c r="EH130" s="45">
        <f>SUMIFS('ATL RAW'!$J:$J,'ATL RAW'!$I:$I,'ATL GA Inventory'!$B130,'ATL RAW'!$L:$L,'ATL GA Inventory'!EH$3)+SUMIFS('ATL CR'!$J:$J,'ATL CR'!$I:$I,'ATL GA Inventory'!$B130,'ATL CR'!$L:$L,'ATL GA Inventory'!EH$3)</f>
        <v>0</v>
      </c>
      <c r="EI130" s="45">
        <f>SUMIFS('ATL RAW'!$J:$J,'ATL RAW'!$I:$I,'ATL GA Inventory'!$B130,'ATL RAW'!$L:$L,'ATL GA Inventory'!EI$3)+SUMIFS('ATL CR'!$J:$J,'ATL CR'!$I:$I,'ATL GA Inventory'!$B130,'ATL CR'!$L:$L,'ATL GA Inventory'!EI$3)</f>
        <v>0</v>
      </c>
      <c r="EJ130" s="45">
        <f>SUMIFS('ATL RAW'!$J:$J,'ATL RAW'!$I:$I,'ATL GA Inventory'!$B130,'ATL RAW'!$L:$L,'ATL GA Inventory'!EJ$3)+SUMIFS('ATL CR'!$J:$J,'ATL CR'!$I:$I,'ATL GA Inventory'!$B130,'ATL CR'!$L:$L,'ATL GA Inventory'!EJ$3)</f>
        <v>0</v>
      </c>
      <c r="EK130" s="45">
        <f>SUMIFS('ATL RAW'!$J:$J,'ATL RAW'!$I:$I,'ATL GA Inventory'!$B130,'ATL RAW'!$L:$L,'ATL GA Inventory'!EK$3)+SUMIFS('ATL CR'!$J:$J,'ATL CR'!$I:$I,'ATL GA Inventory'!$B130,'ATL CR'!$L:$L,'ATL GA Inventory'!EK$3)</f>
        <v>0</v>
      </c>
      <c r="EL130" s="45">
        <f>SUMIFS('ATL RAW'!$J:$J,'ATL RAW'!$I:$I,'ATL GA Inventory'!$B130,'ATL RAW'!$L:$L,'ATL GA Inventory'!EL$3)+SUMIFS('ATL CR'!$J:$J,'ATL CR'!$I:$I,'ATL GA Inventory'!$B130,'ATL CR'!$L:$L,'ATL GA Inventory'!EL$3)</f>
        <v>0</v>
      </c>
      <c r="EM130" s="45">
        <f>SUMIFS('ATL RAW'!$J:$J,'ATL RAW'!$I:$I,'ATL GA Inventory'!$B130,'ATL RAW'!$L:$L,'ATL GA Inventory'!EM$3)+SUMIFS('ATL CR'!$J:$J,'ATL CR'!$I:$I,'ATL GA Inventory'!$B130,'ATL CR'!$L:$L,'ATL GA Inventory'!EM$3)</f>
        <v>0</v>
      </c>
      <c r="EN130" s="45">
        <f>SUMIFS('ATL RAW'!$J:$J,'ATL RAW'!$I:$I,'ATL GA Inventory'!$B130,'ATL RAW'!$L:$L,'ATL GA Inventory'!EN$3)+SUMIFS('ATL CR'!$J:$J,'ATL CR'!$I:$I,'ATL GA Inventory'!$B130,'ATL CR'!$L:$L,'ATL GA Inventory'!EN$3)</f>
        <v>0</v>
      </c>
      <c r="EO130" s="45">
        <f>SUMIFS('ATL RAW'!$J:$J,'ATL RAW'!$I:$I,'ATL GA Inventory'!$B130,'ATL RAW'!$L:$L,'ATL GA Inventory'!EO$3)+SUMIFS('ATL CR'!$J:$J,'ATL CR'!$I:$I,'ATL GA Inventory'!$B130,'ATL CR'!$L:$L,'ATL GA Inventory'!EO$3)</f>
        <v>0</v>
      </c>
      <c r="EP130" s="45">
        <f>SUMIFS('ATL RAW'!$J:$J,'ATL RAW'!$I:$I,'ATL GA Inventory'!$B130,'ATL RAW'!$L:$L,'ATL GA Inventory'!EP$3)+SUMIFS('ATL CR'!$J:$J,'ATL CR'!$I:$I,'ATL GA Inventory'!$B130,'ATL CR'!$L:$L,'ATL GA Inventory'!EP$3)</f>
        <v>0</v>
      </c>
      <c r="EQ130" s="45">
        <f>SUMIFS('ATL RAW'!$J:$J,'ATL RAW'!$I:$I,'ATL GA Inventory'!$B130,'ATL RAW'!$L:$L,'ATL GA Inventory'!EQ$3)+SUMIFS('ATL CR'!$J:$J,'ATL CR'!$I:$I,'ATL GA Inventory'!$B130,'ATL CR'!$L:$L,'ATL GA Inventory'!EQ$3)</f>
        <v>0</v>
      </c>
      <c r="ER130" s="45">
        <f>SUMIFS('ATL RAW'!$J:$J,'ATL RAW'!$I:$I,'ATL GA Inventory'!$B130,'ATL RAW'!$L:$L,'ATL GA Inventory'!ER$3)+SUMIFS('ATL CR'!$J:$J,'ATL CR'!$I:$I,'ATL GA Inventory'!$B130,'ATL CR'!$L:$L,'ATL GA Inventory'!ER$3)</f>
        <v>0</v>
      </c>
      <c r="ES130" s="45">
        <f>SUMIFS('ATL RAW'!$J:$J,'ATL RAW'!$I:$I,'ATL GA Inventory'!$B130,'ATL RAW'!$L:$L,'ATL GA Inventory'!ES$3)+SUMIFS('ATL CR'!$J:$J,'ATL CR'!$I:$I,'ATL GA Inventory'!$B130,'ATL CR'!$L:$L,'ATL GA Inventory'!ES$3)</f>
        <v>0</v>
      </c>
      <c r="ET130" s="45">
        <f>SUMIFS('ATL RAW'!$J:$J,'ATL RAW'!$I:$I,'ATL GA Inventory'!$B130,'ATL RAW'!$L:$L,'ATL GA Inventory'!ET$3)+SUMIFS('ATL CR'!$J:$J,'ATL CR'!$I:$I,'ATL GA Inventory'!$B130,'ATL CR'!$L:$L,'ATL GA Inventory'!ET$3)</f>
        <v>0</v>
      </c>
      <c r="EU130" s="45">
        <f>SUMIFS('ATL RAW'!$J:$J,'ATL RAW'!$I:$I,'ATL GA Inventory'!$B130,'ATL RAW'!$L:$L,'ATL GA Inventory'!EU$3)+SUMIFS('ATL CR'!$J:$J,'ATL CR'!$I:$I,'ATL GA Inventory'!$B130,'ATL CR'!$L:$L,'ATL GA Inventory'!EU$3)</f>
        <v>0</v>
      </c>
      <c r="EV130" s="45">
        <f>SUMIFS('ATL RAW'!$J:$J,'ATL RAW'!$I:$I,'ATL GA Inventory'!$B130,'ATL RAW'!$L:$L,'ATL GA Inventory'!EV$3)+SUMIFS('ATL CR'!$J:$J,'ATL CR'!$I:$I,'ATL GA Inventory'!$B130,'ATL CR'!$L:$L,'ATL GA Inventory'!EV$3)</f>
        <v>0</v>
      </c>
      <c r="EW130" s="45">
        <f>SUMIFS('ATL RAW'!$J:$J,'ATL RAW'!$I:$I,'ATL GA Inventory'!$B130,'ATL RAW'!$L:$L,'ATL GA Inventory'!EW$3)+SUMIFS('ATL CR'!$J:$J,'ATL CR'!$I:$I,'ATL GA Inventory'!$B130,'ATL CR'!$L:$L,'ATL GA Inventory'!EW$3)</f>
        <v>0</v>
      </c>
      <c r="EX130" s="45">
        <f>SUMIFS('ATL RAW'!$J:$J,'ATL RAW'!$I:$I,'ATL GA Inventory'!$B130,'ATL RAW'!$L:$L,'ATL GA Inventory'!EX$3)+SUMIFS('ATL CR'!$J:$J,'ATL CR'!$I:$I,'ATL GA Inventory'!$B130,'ATL CR'!$L:$L,'ATL GA Inventory'!EX$3)</f>
        <v>0</v>
      </c>
      <c r="EY130" s="45">
        <f>SUMIFS('ATL RAW'!$J:$J,'ATL RAW'!$I:$I,'ATL GA Inventory'!$B130,'ATL RAW'!$L:$L,'ATL GA Inventory'!EY$3)+SUMIFS('ATL CR'!$J:$J,'ATL CR'!$I:$I,'ATL GA Inventory'!$B130,'ATL CR'!$L:$L,'ATL GA Inventory'!EY$3)</f>
        <v>0</v>
      </c>
      <c r="EZ130" s="45">
        <f>SUMIFS('ATL RAW'!$J:$J,'ATL RAW'!$I:$I,'ATL GA Inventory'!$B130,'ATL RAW'!$L:$L,'ATL GA Inventory'!EZ$3)+SUMIFS('ATL CR'!$J:$J,'ATL CR'!$I:$I,'ATL GA Inventory'!$B130,'ATL CR'!$L:$L,'ATL GA Inventory'!EZ$3)</f>
        <v>0</v>
      </c>
      <c r="FA130" s="45">
        <f>SUMIFS('ATL RAW'!$J:$J,'ATL RAW'!$I:$I,'ATL GA Inventory'!$B130,'ATL RAW'!$L:$L,'ATL GA Inventory'!FA$3)+SUMIFS('ATL CR'!$J:$J,'ATL CR'!$I:$I,'ATL GA Inventory'!$B130,'ATL CR'!$L:$L,'ATL GA Inventory'!FA$3)</f>
        <v>0</v>
      </c>
      <c r="FB130" s="45">
        <f>SUMIFS('ATL RAW'!$J:$J,'ATL RAW'!$I:$I,'ATL GA Inventory'!$B130,'ATL RAW'!$L:$L,'ATL GA Inventory'!FB$3)+SUMIFS('ATL CR'!$J:$J,'ATL CR'!$I:$I,'ATL GA Inventory'!$B130,'ATL CR'!$L:$L,'ATL GA Inventory'!FB$3)</f>
        <v>0</v>
      </c>
      <c r="FC130" s="45">
        <f>SUMIFS('ATL RAW'!$J:$J,'ATL RAW'!$I:$I,'ATL GA Inventory'!$B130,'ATL RAW'!$L:$L,'ATL GA Inventory'!FC$3)+SUMIFS('ATL CR'!$J:$J,'ATL CR'!$I:$I,'ATL GA Inventory'!$B130,'ATL CR'!$L:$L,'ATL GA Inventory'!FC$3)</f>
        <v>0</v>
      </c>
      <c r="FD130" s="45">
        <f>SUMIFS('ATL RAW'!$J:$J,'ATL RAW'!$I:$I,'ATL GA Inventory'!$B130,'ATL RAW'!$L:$L,'ATL GA Inventory'!FD$3)+SUMIFS('ATL CR'!$J:$J,'ATL CR'!$I:$I,'ATL GA Inventory'!$B130,'ATL CR'!$L:$L,'ATL GA Inventory'!FD$3)</f>
        <v>0</v>
      </c>
      <c r="FE130" s="45">
        <f>SUMIFS('ATL RAW'!$J:$J,'ATL RAW'!$I:$I,'ATL GA Inventory'!$B130,'ATL RAW'!$L:$L,'ATL GA Inventory'!FE$3)+SUMIFS('ATL CR'!$J:$J,'ATL CR'!$I:$I,'ATL GA Inventory'!$B130,'ATL CR'!$L:$L,'ATL GA Inventory'!FE$3)</f>
        <v>0</v>
      </c>
      <c r="FF130" s="45">
        <f>SUMIFS('ATL RAW'!$J:$J,'ATL RAW'!$I:$I,'ATL GA Inventory'!$B130,'ATL RAW'!$L:$L,'ATL GA Inventory'!FF$3)+SUMIFS('ATL CR'!$J:$J,'ATL CR'!$I:$I,'ATL GA Inventory'!$B130,'ATL CR'!$L:$L,'ATL GA Inventory'!FF$3)</f>
        <v>0</v>
      </c>
      <c r="FG130" s="45">
        <f>SUMIFS('ATL RAW'!$J:$J,'ATL RAW'!$I:$I,'ATL GA Inventory'!$B130,'ATL RAW'!$L:$L,'ATL GA Inventory'!FG$3)+SUMIFS('ATL CR'!$J:$J,'ATL CR'!$I:$I,'ATL GA Inventory'!$B130,'ATL CR'!$L:$L,'ATL GA Inventory'!FG$3)</f>
        <v>0</v>
      </c>
      <c r="FH130" s="45">
        <f>SUMIFS('ATL RAW'!$J:$J,'ATL RAW'!$I:$I,'ATL GA Inventory'!$B130,'ATL RAW'!$L:$L,'ATL GA Inventory'!FH$3)+SUMIFS('ATL CR'!$J:$J,'ATL CR'!$I:$I,'ATL GA Inventory'!$B130,'ATL CR'!$L:$L,'ATL GA Inventory'!FH$3)</f>
        <v>0</v>
      </c>
      <c r="FI130" s="45">
        <f>SUMIFS('ATL RAW'!$J:$J,'ATL RAW'!$I:$I,'ATL GA Inventory'!$B130,'ATL RAW'!$L:$L,'ATL GA Inventory'!FI$3)+SUMIFS('ATL CR'!$J:$J,'ATL CR'!$I:$I,'ATL GA Inventory'!$B130,'ATL CR'!$L:$L,'ATL GA Inventory'!FI$3)</f>
        <v>0</v>
      </c>
      <c r="FJ130" s="45">
        <f>SUMIFS('ATL RAW'!$J:$J,'ATL RAW'!$I:$I,'ATL GA Inventory'!$B130,'ATL RAW'!$L:$L,'ATL GA Inventory'!FJ$3)+SUMIFS('ATL CR'!$J:$J,'ATL CR'!$I:$I,'ATL GA Inventory'!$B130,'ATL CR'!$L:$L,'ATL GA Inventory'!FJ$3)</f>
        <v>0</v>
      </c>
      <c r="FK130" s="45">
        <f>SUMIFS('ATL RAW'!$J:$J,'ATL RAW'!$I:$I,'ATL GA Inventory'!$B130,'ATL RAW'!$L:$L,'ATL GA Inventory'!FK$3)+SUMIFS('ATL CR'!$J:$J,'ATL CR'!$I:$I,'ATL GA Inventory'!$B130,'ATL CR'!$L:$L,'ATL GA Inventory'!FK$3)</f>
        <v>0</v>
      </c>
      <c r="FL130" s="45">
        <f>SUMIFS('ATL RAW'!$J:$J,'ATL RAW'!$I:$I,'ATL GA Inventory'!$B130,'ATL RAW'!$L:$L,'ATL GA Inventory'!FL$3)+SUMIFS('ATL CR'!$J:$J,'ATL CR'!$I:$I,'ATL GA Inventory'!$B130,'ATL CR'!$L:$L,'ATL GA Inventory'!FL$3)</f>
        <v>0</v>
      </c>
      <c r="FM130" s="45">
        <f>SUMIFS('ATL RAW'!$J:$J,'ATL RAW'!$I:$I,'ATL GA Inventory'!$B130,'ATL RAW'!$L:$L,'ATL GA Inventory'!FM$3)+SUMIFS('ATL CR'!$J:$J,'ATL CR'!$I:$I,'ATL GA Inventory'!$B130,'ATL CR'!$L:$L,'ATL GA Inventory'!FM$3)</f>
        <v>0</v>
      </c>
      <c r="FN130" s="45">
        <f>SUMIFS('ATL RAW'!$J:$J,'ATL RAW'!$I:$I,'ATL GA Inventory'!$B130,'ATL RAW'!$L:$L,'ATL GA Inventory'!FN$3)+SUMIFS('ATL CR'!$J:$J,'ATL CR'!$I:$I,'ATL GA Inventory'!$B130,'ATL CR'!$L:$L,'ATL GA Inventory'!FN$3)</f>
        <v>0</v>
      </c>
      <c r="FO130" s="45">
        <f>SUMIFS('ATL RAW'!$J:$J,'ATL RAW'!$I:$I,'ATL GA Inventory'!$B130,'ATL RAW'!$L:$L,'ATL GA Inventory'!FO$3)+SUMIFS('ATL CR'!$J:$J,'ATL CR'!$I:$I,'ATL GA Inventory'!$B130,'ATL CR'!$L:$L,'ATL GA Inventory'!FO$3)</f>
        <v>0</v>
      </c>
      <c r="FP130" s="45">
        <f>SUMIFS('ATL RAW'!$J:$J,'ATL RAW'!$I:$I,'ATL GA Inventory'!$B130,'ATL RAW'!$L:$L,'ATL GA Inventory'!FP$3)+SUMIFS('ATL CR'!$J:$J,'ATL CR'!$I:$I,'ATL GA Inventory'!$B130,'ATL CR'!$L:$L,'ATL GA Inventory'!FP$3)</f>
        <v>0</v>
      </c>
      <c r="FQ130" s="45">
        <f>SUMIFS('ATL RAW'!$J:$J,'ATL RAW'!$I:$I,'ATL GA Inventory'!$B130,'ATL RAW'!$L:$L,'ATL GA Inventory'!FQ$3)+SUMIFS('ATL CR'!$J:$J,'ATL CR'!$I:$I,'ATL GA Inventory'!$B130,'ATL CR'!$L:$L,'ATL GA Inventory'!FQ$3)</f>
        <v>0</v>
      </c>
      <c r="FR130" s="45">
        <f>SUMIFS('ATL RAW'!$J:$J,'ATL RAW'!$I:$I,'ATL GA Inventory'!$B130,'ATL RAW'!$L:$L,'ATL GA Inventory'!FR$3)+SUMIFS('ATL CR'!$J:$J,'ATL CR'!$I:$I,'ATL GA Inventory'!$B130,'ATL CR'!$L:$L,'ATL GA Inventory'!FR$3)</f>
        <v>0</v>
      </c>
      <c r="FS130" s="45">
        <f>SUMIFS('ATL RAW'!$J:$J,'ATL RAW'!$I:$I,'ATL GA Inventory'!$B130,'ATL RAW'!$L:$L,'ATL GA Inventory'!FS$3)+SUMIFS('ATL CR'!$J:$J,'ATL CR'!$I:$I,'ATL GA Inventory'!$B130,'ATL CR'!$L:$L,'ATL GA Inventory'!FS$3)</f>
        <v>0</v>
      </c>
      <c r="FT130" s="45">
        <f>SUMIFS('ATL RAW'!$J:$J,'ATL RAW'!$I:$I,'ATL GA Inventory'!$B130,'ATL RAW'!$L:$L,'ATL GA Inventory'!FT$3)+SUMIFS('ATL CR'!$J:$J,'ATL CR'!$I:$I,'ATL GA Inventory'!$B130,'ATL CR'!$L:$L,'ATL GA Inventory'!FT$3)</f>
        <v>0</v>
      </c>
      <c r="FU130" s="45">
        <f>SUMIFS('ATL RAW'!$J:$J,'ATL RAW'!$I:$I,'ATL GA Inventory'!$B130,'ATL RAW'!$L:$L,'ATL GA Inventory'!FU$3)+SUMIFS('ATL CR'!$J:$J,'ATL CR'!$I:$I,'ATL GA Inventory'!$B130,'ATL CR'!$L:$L,'ATL GA Inventory'!FU$3)</f>
        <v>0</v>
      </c>
      <c r="FV130" s="45">
        <f>SUMIFS('ATL RAW'!$J:$J,'ATL RAW'!$I:$I,'ATL GA Inventory'!$B130,'ATL RAW'!$L:$L,'ATL GA Inventory'!FV$3)+SUMIFS('ATL CR'!$J:$J,'ATL CR'!$I:$I,'ATL GA Inventory'!$B130,'ATL CR'!$L:$L,'ATL GA Inventory'!FV$3)</f>
        <v>0</v>
      </c>
      <c r="FW130" s="45">
        <f>SUMIFS('ATL RAW'!$J:$J,'ATL RAW'!$I:$I,'ATL GA Inventory'!$B130,'ATL RAW'!$L:$L,'ATL GA Inventory'!FW$3)+SUMIFS('ATL CR'!$J:$J,'ATL CR'!$I:$I,'ATL GA Inventory'!$B130,'ATL CR'!$L:$L,'ATL GA Inventory'!FW$3)</f>
        <v>0</v>
      </c>
      <c r="FX130" s="45">
        <f>SUMIFS('ATL RAW'!$J:$J,'ATL RAW'!$I:$I,'ATL GA Inventory'!$B130,'ATL RAW'!$L:$L,'ATL GA Inventory'!FX$3)+SUMIFS('ATL CR'!$J:$J,'ATL CR'!$I:$I,'ATL GA Inventory'!$B130,'ATL CR'!$L:$L,'ATL GA Inventory'!FX$3)</f>
        <v>0</v>
      </c>
      <c r="FY130" s="45">
        <f>SUMIFS('ATL RAW'!$J:$J,'ATL RAW'!$I:$I,'ATL GA Inventory'!$B130,'ATL RAW'!$L:$L,'ATL GA Inventory'!FY$3)+SUMIFS('ATL CR'!$J:$J,'ATL CR'!$I:$I,'ATL GA Inventory'!$B130,'ATL CR'!$L:$L,'ATL GA Inventory'!FY$3)</f>
        <v>0</v>
      </c>
      <c r="FZ130" s="45">
        <f>SUMIFS('ATL RAW'!$J:$J,'ATL RAW'!$I:$I,'ATL GA Inventory'!$B130,'ATL RAW'!$L:$L,'ATL GA Inventory'!FZ$3)+SUMIFS('ATL CR'!$J:$J,'ATL CR'!$I:$I,'ATL GA Inventory'!$B130,'ATL CR'!$L:$L,'ATL GA Inventory'!FZ$3)</f>
        <v>0</v>
      </c>
      <c r="GA130" s="45">
        <f>SUMIFS('ATL RAW'!$J:$J,'ATL RAW'!$I:$I,'ATL GA Inventory'!$B130,'ATL RAW'!$L:$L,'ATL GA Inventory'!GA$3)+SUMIFS('ATL CR'!$J:$J,'ATL CR'!$I:$I,'ATL GA Inventory'!$B130,'ATL CR'!$L:$L,'ATL GA Inventory'!GA$3)</f>
        <v>0</v>
      </c>
      <c r="GB130" s="45">
        <f>SUMIFS('ATL RAW'!$J:$J,'ATL RAW'!$I:$I,'ATL GA Inventory'!$B130,'ATL RAW'!$L:$L,'ATL GA Inventory'!GB$3)+SUMIFS('ATL CR'!$J:$J,'ATL CR'!$I:$I,'ATL GA Inventory'!$B130,'ATL CR'!$L:$L,'ATL GA Inventory'!GB$3)</f>
        <v>0</v>
      </c>
      <c r="GC130" s="45">
        <f>SUMIFS('ATL RAW'!$J:$J,'ATL RAW'!$I:$I,'ATL GA Inventory'!$B130,'ATL RAW'!$L:$L,'ATL GA Inventory'!GC$3)+SUMIFS('ATL CR'!$J:$J,'ATL CR'!$I:$I,'ATL GA Inventory'!$B130,'ATL CR'!$L:$L,'ATL GA Inventory'!GC$3)</f>
        <v>0</v>
      </c>
      <c r="GD130" s="45">
        <f>SUMIFS('ATL RAW'!$J:$J,'ATL RAW'!$I:$I,'ATL GA Inventory'!$B130,'ATL RAW'!$L:$L,'ATL GA Inventory'!GD$3)+SUMIFS('ATL CR'!$J:$J,'ATL CR'!$I:$I,'ATL GA Inventory'!$B130,'ATL CR'!$L:$L,'ATL GA Inventory'!GD$3)</f>
        <v>0</v>
      </c>
      <c r="GE130" s="45">
        <f>SUMIFS('ATL RAW'!$J:$J,'ATL RAW'!$I:$I,'ATL GA Inventory'!$B130,'ATL RAW'!$L:$L,'ATL GA Inventory'!GE$3)+SUMIFS('ATL CR'!$J:$J,'ATL CR'!$I:$I,'ATL GA Inventory'!$B130,'ATL CR'!$L:$L,'ATL GA Inventory'!GE$3)</f>
        <v>0</v>
      </c>
      <c r="GF130" s="45">
        <f>SUMIFS('ATL RAW'!$J:$J,'ATL RAW'!$I:$I,'ATL GA Inventory'!$B130,'ATL RAW'!$L:$L,'ATL GA Inventory'!GF$3)+SUMIFS('ATL CR'!$J:$J,'ATL CR'!$I:$I,'ATL GA Inventory'!$B130,'ATL CR'!$L:$L,'ATL GA Inventory'!GF$3)</f>
        <v>0</v>
      </c>
      <c r="GG130" s="45">
        <f>SUMIFS('ATL RAW'!$J:$J,'ATL RAW'!$I:$I,'ATL GA Inventory'!$B130,'ATL RAW'!$L:$L,'ATL GA Inventory'!GG$3)+SUMIFS('ATL CR'!$J:$J,'ATL CR'!$I:$I,'ATL GA Inventory'!$B130,'ATL CR'!$L:$L,'ATL GA Inventory'!GG$3)</f>
        <v>0</v>
      </c>
      <c r="GH130" s="45">
        <f>SUMIFS('ATL RAW'!$J:$J,'ATL RAW'!$I:$I,'ATL GA Inventory'!$B130,'ATL RAW'!$L:$L,'ATL GA Inventory'!GH$3)+SUMIFS('ATL CR'!$J:$J,'ATL CR'!$I:$I,'ATL GA Inventory'!$B130,'ATL CR'!$L:$L,'ATL GA Inventory'!GH$3)</f>
        <v>0</v>
      </c>
      <c r="GI130" s="45">
        <f>SUMIFS('ATL RAW'!$J:$J,'ATL RAW'!$I:$I,'ATL GA Inventory'!$B130,'ATL RAW'!$L:$L,'ATL GA Inventory'!GI$3)+SUMIFS('ATL CR'!$J:$J,'ATL CR'!$I:$I,'ATL GA Inventory'!$B130,'ATL CR'!$L:$L,'ATL GA Inventory'!GI$3)</f>
        <v>0</v>
      </c>
      <c r="GJ130" s="45">
        <f>SUMIFS('ATL RAW'!$J:$J,'ATL RAW'!$I:$I,'ATL GA Inventory'!$B130,'ATL RAW'!$L:$L,'ATL GA Inventory'!GJ$3)+SUMIFS('ATL CR'!$J:$J,'ATL CR'!$I:$I,'ATL GA Inventory'!$B130,'ATL CR'!$L:$L,'ATL GA Inventory'!GJ$3)</f>
        <v>0</v>
      </c>
      <c r="GK130" s="45">
        <f>SUMIFS('ATL RAW'!$J:$J,'ATL RAW'!$I:$I,'ATL GA Inventory'!$B130,'ATL RAW'!$L:$L,'ATL GA Inventory'!GK$3)+SUMIFS('ATL CR'!$J:$J,'ATL CR'!$I:$I,'ATL GA Inventory'!$B130,'ATL CR'!$L:$L,'ATL GA Inventory'!GK$3)</f>
        <v>0</v>
      </c>
      <c r="GL130" s="45">
        <f>SUMIFS('ATL RAW'!$J:$J,'ATL RAW'!$I:$I,'ATL GA Inventory'!$B130,'ATL RAW'!$L:$L,'ATL GA Inventory'!GL$3)+SUMIFS('ATL CR'!$J:$J,'ATL CR'!$I:$I,'ATL GA Inventory'!$B130,'ATL CR'!$L:$L,'ATL GA Inventory'!GL$3)</f>
        <v>0</v>
      </c>
      <c r="GM130" s="45">
        <f>SUMIFS('ATL RAW'!$J:$J,'ATL RAW'!$I:$I,'ATL GA Inventory'!$B130,'ATL RAW'!$L:$L,'ATL GA Inventory'!GM$3)+SUMIFS('ATL CR'!$J:$J,'ATL CR'!$I:$I,'ATL GA Inventory'!$B130,'ATL CR'!$L:$L,'ATL GA Inventory'!GM$3)</f>
        <v>0</v>
      </c>
      <c r="GN130" s="45">
        <f>SUMIFS('ATL RAW'!$J:$J,'ATL RAW'!$I:$I,'ATL GA Inventory'!$B130,'ATL RAW'!$L:$L,'ATL GA Inventory'!GN$3)+SUMIFS('ATL CR'!$J:$J,'ATL CR'!$I:$I,'ATL GA Inventory'!$B130,'ATL CR'!$L:$L,'ATL GA Inventory'!GN$3)</f>
        <v>0</v>
      </c>
      <c r="GO130" s="45">
        <f>SUMIFS('ATL RAW'!$J:$J,'ATL RAW'!$I:$I,'ATL GA Inventory'!$B130,'ATL RAW'!$L:$L,'ATL GA Inventory'!GO$3)+SUMIFS('ATL CR'!$J:$J,'ATL CR'!$I:$I,'ATL GA Inventory'!$B130,'ATL CR'!$L:$L,'ATL GA Inventory'!GO$3)</f>
        <v>0</v>
      </c>
      <c r="GP130" s="45">
        <f>SUMIFS('ATL RAW'!$J:$J,'ATL RAW'!$I:$I,'ATL GA Inventory'!$B130,'ATL RAW'!$L:$L,'ATL GA Inventory'!GP$3)+SUMIFS('ATL CR'!$J:$J,'ATL CR'!$I:$I,'ATL GA Inventory'!$B130,'ATL CR'!$L:$L,'ATL GA Inventory'!GP$3)</f>
        <v>0</v>
      </c>
      <c r="GQ130" s="45">
        <f>SUMIFS('ATL RAW'!$J:$J,'ATL RAW'!$I:$I,'ATL GA Inventory'!$B130,'ATL RAW'!$L:$L,'ATL GA Inventory'!GQ$3)+SUMIFS('ATL CR'!$J:$J,'ATL CR'!$I:$I,'ATL GA Inventory'!$B130,'ATL CR'!$L:$L,'ATL GA Inventory'!GQ$3)</f>
        <v>0</v>
      </c>
      <c r="GR130" s="45">
        <f>SUMIFS('ATL RAW'!$J:$J,'ATL RAW'!$I:$I,'ATL GA Inventory'!$B130,'ATL RAW'!$L:$L,'ATL GA Inventory'!GR$3)+SUMIFS('ATL CR'!$J:$J,'ATL CR'!$I:$I,'ATL GA Inventory'!$B130,'ATL CR'!$L:$L,'ATL GA Inventory'!GR$3)</f>
        <v>0</v>
      </c>
      <c r="GS130" s="45">
        <f>SUMIFS('ATL RAW'!$J:$J,'ATL RAW'!$I:$I,'ATL GA Inventory'!$B130,'ATL RAW'!$L:$L,'ATL GA Inventory'!GS$3)+SUMIFS('ATL CR'!$J:$J,'ATL CR'!$I:$I,'ATL GA Inventory'!$B130,'ATL CR'!$L:$L,'ATL GA Inventory'!GS$3)</f>
        <v>0</v>
      </c>
      <c r="GT130" s="45">
        <f>SUMIFS('ATL RAW'!$J:$J,'ATL RAW'!$I:$I,'ATL GA Inventory'!$B130,'ATL RAW'!$L:$L,'ATL GA Inventory'!GT$3)+SUMIFS('ATL CR'!$J:$J,'ATL CR'!$I:$I,'ATL GA Inventory'!$B130,'ATL CR'!$L:$L,'ATL GA Inventory'!GT$3)</f>
        <v>0</v>
      </c>
      <c r="GU130" s="45">
        <f>SUMIFS('ATL RAW'!$J:$J,'ATL RAW'!$I:$I,'ATL GA Inventory'!$B130,'ATL RAW'!$L:$L,'ATL GA Inventory'!GU$3)+SUMIFS('ATL CR'!$J:$J,'ATL CR'!$I:$I,'ATL GA Inventory'!$B130,'ATL CR'!$L:$L,'ATL GA Inventory'!GU$3)</f>
        <v>0</v>
      </c>
      <c r="GV130" s="45">
        <f>SUMIFS('ATL RAW'!$J:$J,'ATL RAW'!$I:$I,'ATL GA Inventory'!$B130,'ATL RAW'!$L:$L,'ATL GA Inventory'!GV$3)+SUMIFS('ATL CR'!$J:$J,'ATL CR'!$I:$I,'ATL GA Inventory'!$B130,'ATL CR'!$L:$L,'ATL GA Inventory'!GV$3)</f>
        <v>0</v>
      </c>
      <c r="GW130" s="45">
        <f>SUMIFS('ATL RAW'!$J:$J,'ATL RAW'!$I:$I,'ATL GA Inventory'!$B130,'ATL RAW'!$L:$L,'ATL GA Inventory'!GW$3)+SUMIFS('ATL CR'!$J:$J,'ATL CR'!$I:$I,'ATL GA Inventory'!$B130,'ATL CR'!$L:$L,'ATL GA Inventory'!GW$3)</f>
        <v>0</v>
      </c>
      <c r="GX130" s="45">
        <f>SUMIFS('ATL RAW'!$J:$J,'ATL RAW'!$I:$I,'ATL GA Inventory'!$B130,'ATL RAW'!$L:$L,'ATL GA Inventory'!GX$3)+SUMIFS('ATL CR'!$J:$J,'ATL CR'!$I:$I,'ATL GA Inventory'!$B130,'ATL CR'!$L:$L,'ATL GA Inventory'!GX$3)</f>
        <v>0</v>
      </c>
      <c r="GY130" s="45">
        <f>SUMIFS('ATL RAW'!$J:$J,'ATL RAW'!$I:$I,'ATL GA Inventory'!$B130,'ATL RAW'!$L:$L,'ATL GA Inventory'!GY$3)+SUMIFS('ATL CR'!$J:$J,'ATL CR'!$I:$I,'ATL GA Inventory'!$B130,'ATL CR'!$L:$L,'ATL GA Inventory'!GY$3)</f>
        <v>0</v>
      </c>
    </row>
    <row r="131" spans="1:207">
      <c r="A131" s="43" t="s">
        <v>8123</v>
      </c>
      <c r="B131" s="43">
        <f t="shared" si="14"/>
        <v>46222128</v>
      </c>
      <c r="C131" s="43" t="str">
        <f t="shared" si="14"/>
        <v>Q.PEAK DUO BLK G6P+/HL</v>
      </c>
      <c r="D131" s="44" t="str">
        <f t="shared" si="14"/>
        <v>340</v>
      </c>
      <c r="E131" s="45">
        <f>SUMIFS('ATL RAW'!$J:$J,'ATL RAW'!$I:$I,'ATL GA Inventory'!$B131,'ATL RAW'!$L:$L,'ATL GA Inventory'!E$3)+SUMIFS('ATL CR'!$J:$J,'ATL CR'!$I:$I,'ATL GA Inventory'!$B131,'ATL CR'!$L:$L,'ATL GA Inventory'!E$3)</f>
        <v>0</v>
      </c>
      <c r="F131" s="45">
        <f>SUMIFS('ATL RAW'!$J:$J,'ATL RAW'!$I:$I,'ATL GA Inventory'!$B131,'ATL RAW'!$L:$L,'ATL GA Inventory'!F$3)+SUMIFS('ATL CR'!$J:$J,'ATL CR'!$I:$I,'ATL GA Inventory'!$B131,'ATL CR'!$L:$L,'ATL GA Inventory'!F$3)</f>
        <v>0</v>
      </c>
      <c r="G131" s="45">
        <f>SUMIFS('ATL RAW'!$J:$J,'ATL RAW'!$I:$I,'ATL GA Inventory'!$B131,'ATL RAW'!$L:$L,'ATL GA Inventory'!G$3)+SUMIFS('ATL CR'!$J:$J,'ATL CR'!$I:$I,'ATL GA Inventory'!$B131,'ATL CR'!$L:$L,'ATL GA Inventory'!G$3)</f>
        <v>0</v>
      </c>
      <c r="H131" s="45">
        <f>SUMIFS('ATL RAW'!$J:$J,'ATL RAW'!$I:$I,'ATL GA Inventory'!$B131,'ATL RAW'!$L:$L,'ATL GA Inventory'!H$3)+SUMIFS('ATL CR'!$J:$J,'ATL CR'!$I:$I,'ATL GA Inventory'!$B131,'ATL CR'!$L:$L,'ATL GA Inventory'!H$3)</f>
        <v>0</v>
      </c>
      <c r="I131" s="45">
        <f>SUMIFS('ATL RAW'!$J:$J,'ATL RAW'!$I:$I,'ATL GA Inventory'!$B131,'ATL RAW'!$L:$L,'ATL GA Inventory'!I$3)+SUMIFS('ATL CR'!$J:$J,'ATL CR'!$I:$I,'ATL GA Inventory'!$B131,'ATL CR'!$L:$L,'ATL GA Inventory'!I$3)</f>
        <v>0</v>
      </c>
      <c r="J131" s="45">
        <f>SUMIFS('ATL RAW'!$J:$J,'ATL RAW'!$I:$I,'ATL GA Inventory'!$B131,'ATL RAW'!$L:$L,'ATL GA Inventory'!J$3)+SUMIFS('ATL CR'!$J:$J,'ATL CR'!$I:$I,'ATL GA Inventory'!$B131,'ATL CR'!$L:$L,'ATL GA Inventory'!J$3)</f>
        <v>0</v>
      </c>
      <c r="K131" s="45">
        <f>SUMIFS('ATL RAW'!$J:$J,'ATL RAW'!$I:$I,'ATL GA Inventory'!$B131,'ATL RAW'!$L:$L,'ATL GA Inventory'!K$3)+SUMIFS('ATL CR'!$J:$J,'ATL CR'!$I:$I,'ATL GA Inventory'!$B131,'ATL CR'!$L:$L,'ATL GA Inventory'!K$3)</f>
        <v>0</v>
      </c>
      <c r="L131" s="45">
        <f>SUMIFS('ATL RAW'!$J:$J,'ATL RAW'!$I:$I,'ATL GA Inventory'!$B131,'ATL RAW'!$L:$L,'ATL GA Inventory'!L$3)+SUMIFS('ATL CR'!$J:$J,'ATL CR'!$I:$I,'ATL GA Inventory'!$B131,'ATL CR'!$L:$L,'ATL GA Inventory'!L$3)</f>
        <v>0</v>
      </c>
      <c r="M131" s="45">
        <f>SUMIFS('ATL RAW'!$J:$J,'ATL RAW'!$I:$I,'ATL GA Inventory'!$B131,'ATL RAW'!$L:$L,'ATL GA Inventory'!M$3)+SUMIFS('ATL CR'!$J:$J,'ATL CR'!$I:$I,'ATL GA Inventory'!$B131,'ATL CR'!$L:$L,'ATL GA Inventory'!M$3)</f>
        <v>0</v>
      </c>
      <c r="N131" s="45">
        <f>SUMIFS('ATL RAW'!$J:$J,'ATL RAW'!$I:$I,'ATL GA Inventory'!$B131,'ATL RAW'!$L:$L,'ATL GA Inventory'!N$3)+SUMIFS('ATL CR'!$J:$J,'ATL CR'!$I:$I,'ATL GA Inventory'!$B131,'ATL CR'!$L:$L,'ATL GA Inventory'!N$3)</f>
        <v>0</v>
      </c>
      <c r="O131" s="45">
        <f>SUMIFS('ATL RAW'!$J:$J,'ATL RAW'!$I:$I,'ATL GA Inventory'!$B131,'ATL RAW'!$L:$L,'ATL GA Inventory'!O$3)+SUMIFS('ATL CR'!$J:$J,'ATL CR'!$I:$I,'ATL GA Inventory'!$B131,'ATL CR'!$L:$L,'ATL GA Inventory'!O$3)</f>
        <v>0</v>
      </c>
      <c r="P131" s="45">
        <f>SUMIFS('ATL RAW'!$J:$J,'ATL RAW'!$I:$I,'ATL GA Inventory'!$B131,'ATL RAW'!$L:$L,'ATL GA Inventory'!P$3)+SUMIFS('ATL CR'!$J:$J,'ATL CR'!$I:$I,'ATL GA Inventory'!$B131,'ATL CR'!$L:$L,'ATL GA Inventory'!P$3)</f>
        <v>0</v>
      </c>
      <c r="Q131" s="45">
        <f>SUMIFS('ATL RAW'!$J:$J,'ATL RAW'!$I:$I,'ATL GA Inventory'!$B131,'ATL RAW'!$L:$L,'ATL GA Inventory'!Q$3)+SUMIFS('ATL CR'!$J:$J,'ATL CR'!$I:$I,'ATL GA Inventory'!$B131,'ATL CR'!$L:$L,'ATL GA Inventory'!Q$3)</f>
        <v>0</v>
      </c>
      <c r="R131" s="45">
        <f>SUMIFS('ATL RAW'!$J:$J,'ATL RAW'!$I:$I,'ATL GA Inventory'!$B131,'ATL RAW'!$L:$L,'ATL GA Inventory'!R$3)+SUMIFS('ATL CR'!$J:$J,'ATL CR'!$I:$I,'ATL GA Inventory'!$B131,'ATL CR'!$L:$L,'ATL GA Inventory'!R$3)</f>
        <v>0</v>
      </c>
      <c r="S131" s="45">
        <f>SUMIFS('ATL RAW'!$J:$J,'ATL RAW'!$I:$I,'ATL GA Inventory'!$B131,'ATL RAW'!$L:$L,'ATL GA Inventory'!S$3)+SUMIFS('ATL CR'!$J:$J,'ATL CR'!$I:$I,'ATL GA Inventory'!$B131,'ATL CR'!$L:$L,'ATL GA Inventory'!S$3)</f>
        <v>0</v>
      </c>
      <c r="T131" s="45">
        <f>SUMIFS('ATL RAW'!$J:$J,'ATL RAW'!$I:$I,'ATL GA Inventory'!$B131,'ATL RAW'!$L:$L,'ATL GA Inventory'!T$3)+SUMIFS('ATL CR'!$J:$J,'ATL CR'!$I:$I,'ATL GA Inventory'!$B131,'ATL CR'!$L:$L,'ATL GA Inventory'!T$3)</f>
        <v>0</v>
      </c>
      <c r="U131" s="45">
        <f>SUMIFS('ATL RAW'!$J:$J,'ATL RAW'!$I:$I,'ATL GA Inventory'!$B131,'ATL RAW'!$L:$L,'ATL GA Inventory'!U$3)+SUMIFS('ATL CR'!$J:$J,'ATL CR'!$I:$I,'ATL GA Inventory'!$B131,'ATL CR'!$L:$L,'ATL GA Inventory'!U$3)</f>
        <v>0</v>
      </c>
      <c r="V131" s="45">
        <f>SUMIFS('ATL RAW'!$J:$J,'ATL RAW'!$I:$I,'ATL GA Inventory'!$B131,'ATL RAW'!$L:$L,'ATL GA Inventory'!V$3)+SUMIFS('ATL CR'!$J:$J,'ATL CR'!$I:$I,'ATL GA Inventory'!$B131,'ATL CR'!$L:$L,'ATL GA Inventory'!V$3)</f>
        <v>0</v>
      </c>
      <c r="W131" s="45">
        <f>SUMIFS('ATL RAW'!$J:$J,'ATL RAW'!$I:$I,'ATL GA Inventory'!$B131,'ATL RAW'!$L:$L,'ATL GA Inventory'!W$3)+SUMIFS('ATL CR'!$J:$J,'ATL CR'!$I:$I,'ATL GA Inventory'!$B131,'ATL CR'!$L:$L,'ATL GA Inventory'!W$3)</f>
        <v>0</v>
      </c>
      <c r="X131" s="45">
        <f>SUMIFS('ATL RAW'!$J:$J,'ATL RAW'!$I:$I,'ATL GA Inventory'!$B131,'ATL RAW'!$L:$L,'ATL GA Inventory'!X$3)+SUMIFS('ATL CR'!$J:$J,'ATL CR'!$I:$I,'ATL GA Inventory'!$B131,'ATL CR'!$L:$L,'ATL GA Inventory'!X$3)</f>
        <v>0</v>
      </c>
      <c r="Y131" s="45">
        <f>SUMIFS('ATL RAW'!$J:$J,'ATL RAW'!$I:$I,'ATL GA Inventory'!$B131,'ATL RAW'!$L:$L,'ATL GA Inventory'!Y$3)+SUMIFS('ATL CR'!$J:$J,'ATL CR'!$I:$I,'ATL GA Inventory'!$B131,'ATL CR'!$L:$L,'ATL GA Inventory'!Y$3)</f>
        <v>0</v>
      </c>
      <c r="Z131" s="45">
        <f>SUMIFS('ATL RAW'!$J:$J,'ATL RAW'!$I:$I,'ATL GA Inventory'!$B131,'ATL RAW'!$L:$L,'ATL GA Inventory'!Z$3)+SUMIFS('ATL CR'!$J:$J,'ATL CR'!$I:$I,'ATL GA Inventory'!$B131,'ATL CR'!$L:$L,'ATL GA Inventory'!Z$3)</f>
        <v>0</v>
      </c>
      <c r="AA131" s="45">
        <f>SUMIFS('ATL RAW'!$J:$J,'ATL RAW'!$I:$I,'ATL GA Inventory'!$B131,'ATL RAW'!$L:$L,'ATL GA Inventory'!AA$3)+SUMIFS('ATL CR'!$J:$J,'ATL CR'!$I:$I,'ATL GA Inventory'!$B131,'ATL CR'!$L:$L,'ATL GA Inventory'!AA$3)</f>
        <v>0</v>
      </c>
      <c r="AB131" s="45">
        <f>SUMIFS('ATL RAW'!$J:$J,'ATL RAW'!$I:$I,'ATL GA Inventory'!$B131,'ATL RAW'!$L:$L,'ATL GA Inventory'!AB$3)+SUMIFS('ATL CR'!$J:$J,'ATL CR'!$I:$I,'ATL GA Inventory'!$B131,'ATL CR'!$L:$L,'ATL GA Inventory'!AB$3)</f>
        <v>0</v>
      </c>
      <c r="AC131" s="45">
        <f>SUMIFS('ATL RAW'!$J:$J,'ATL RAW'!$I:$I,'ATL GA Inventory'!$B131,'ATL RAW'!$L:$L,'ATL GA Inventory'!AC$3)+SUMIFS('ATL CR'!$J:$J,'ATL CR'!$I:$I,'ATL GA Inventory'!$B131,'ATL CR'!$L:$L,'ATL GA Inventory'!AC$3)</f>
        <v>0</v>
      </c>
      <c r="AD131" s="45">
        <f>SUMIFS('ATL RAW'!$J:$J,'ATL RAW'!$I:$I,'ATL GA Inventory'!$B131,'ATL RAW'!$L:$L,'ATL GA Inventory'!AD$3)+SUMIFS('ATL CR'!$J:$J,'ATL CR'!$I:$I,'ATL GA Inventory'!$B131,'ATL CR'!$L:$L,'ATL GA Inventory'!AD$3)</f>
        <v>0</v>
      </c>
      <c r="AE131" s="45">
        <f>SUMIFS('ATL RAW'!$J:$J,'ATL RAW'!$I:$I,'ATL GA Inventory'!$B131,'ATL RAW'!$L:$L,'ATL GA Inventory'!AE$3)+SUMIFS('ATL CR'!$J:$J,'ATL CR'!$I:$I,'ATL GA Inventory'!$B131,'ATL CR'!$L:$L,'ATL GA Inventory'!AE$3)</f>
        <v>0</v>
      </c>
      <c r="AF131" s="45">
        <f>SUMIFS('ATL RAW'!$J:$J,'ATL RAW'!$I:$I,'ATL GA Inventory'!$B131,'ATL RAW'!$L:$L,'ATL GA Inventory'!AF$3)+SUMIFS('ATL CR'!$J:$J,'ATL CR'!$I:$I,'ATL GA Inventory'!$B131,'ATL CR'!$L:$L,'ATL GA Inventory'!AF$3)</f>
        <v>0</v>
      </c>
      <c r="AG131" s="45">
        <f>SUMIFS('ATL RAW'!$J:$J,'ATL RAW'!$I:$I,'ATL GA Inventory'!$B131,'ATL RAW'!$L:$L,'ATL GA Inventory'!AG$3)+SUMIFS('ATL CR'!$J:$J,'ATL CR'!$I:$I,'ATL GA Inventory'!$B131,'ATL CR'!$L:$L,'ATL GA Inventory'!AG$3)</f>
        <v>0</v>
      </c>
      <c r="AH131" s="45">
        <f>SUMIFS('ATL RAW'!$J:$J,'ATL RAW'!$I:$I,'ATL GA Inventory'!$B131,'ATL RAW'!$L:$L,'ATL GA Inventory'!AH$3)+SUMIFS('ATL CR'!$J:$J,'ATL CR'!$I:$I,'ATL GA Inventory'!$B131,'ATL CR'!$L:$L,'ATL GA Inventory'!AH$3)</f>
        <v>0</v>
      </c>
      <c r="AI131" s="45">
        <f>SUMIFS('ATL RAW'!$J:$J,'ATL RAW'!$I:$I,'ATL GA Inventory'!$B131,'ATL RAW'!$L:$L,'ATL GA Inventory'!AI$3)+SUMIFS('ATL CR'!$J:$J,'ATL CR'!$I:$I,'ATL GA Inventory'!$B131,'ATL CR'!$L:$L,'ATL GA Inventory'!AI$3)</f>
        <v>0</v>
      </c>
      <c r="AJ131" s="45">
        <f>SUMIFS('ATL RAW'!$J:$J,'ATL RAW'!$I:$I,'ATL GA Inventory'!$B131,'ATL RAW'!$L:$L,'ATL GA Inventory'!AJ$3)+SUMIFS('ATL CR'!$J:$J,'ATL CR'!$I:$I,'ATL GA Inventory'!$B131,'ATL CR'!$L:$L,'ATL GA Inventory'!AJ$3)</f>
        <v>0</v>
      </c>
      <c r="AK131" s="45">
        <f>SUMIFS('ATL RAW'!$J:$J,'ATL RAW'!$I:$I,'ATL GA Inventory'!$B131,'ATL RAW'!$L:$L,'ATL GA Inventory'!AK$3)+SUMIFS('ATL CR'!$J:$J,'ATL CR'!$I:$I,'ATL GA Inventory'!$B131,'ATL CR'!$L:$L,'ATL GA Inventory'!AK$3)</f>
        <v>0</v>
      </c>
      <c r="AL131" s="45">
        <f>SUMIFS('ATL RAW'!$J:$J,'ATL RAW'!$I:$I,'ATL GA Inventory'!$B131,'ATL RAW'!$L:$L,'ATL GA Inventory'!AL$3)+SUMIFS('ATL CR'!$J:$J,'ATL CR'!$I:$I,'ATL GA Inventory'!$B131,'ATL CR'!$L:$L,'ATL GA Inventory'!AL$3)</f>
        <v>0</v>
      </c>
      <c r="AM131" s="45">
        <f>SUMIFS('ATL RAW'!$J:$J,'ATL RAW'!$I:$I,'ATL GA Inventory'!$B131,'ATL RAW'!$L:$L,'ATL GA Inventory'!AM$3)+SUMIFS('ATL CR'!$J:$J,'ATL CR'!$I:$I,'ATL GA Inventory'!$B131,'ATL CR'!$L:$L,'ATL GA Inventory'!AM$3)</f>
        <v>0</v>
      </c>
      <c r="AN131" s="45">
        <f>SUMIFS('ATL RAW'!$J:$J,'ATL RAW'!$I:$I,'ATL GA Inventory'!$B131,'ATL RAW'!$L:$L,'ATL GA Inventory'!AN$3)+SUMIFS('ATL CR'!$J:$J,'ATL CR'!$I:$I,'ATL GA Inventory'!$B131,'ATL CR'!$L:$L,'ATL GA Inventory'!AN$3)</f>
        <v>0</v>
      </c>
      <c r="AO131" s="45">
        <f>SUMIFS('ATL RAW'!$J:$J,'ATL RAW'!$I:$I,'ATL GA Inventory'!$B131,'ATL RAW'!$L:$L,'ATL GA Inventory'!AO$3)+SUMIFS('ATL CR'!$J:$J,'ATL CR'!$I:$I,'ATL GA Inventory'!$B131,'ATL CR'!$L:$L,'ATL GA Inventory'!AO$3)</f>
        <v>0</v>
      </c>
      <c r="AP131" s="45">
        <f>SUMIFS('ATL RAW'!$J:$J,'ATL RAW'!$I:$I,'ATL GA Inventory'!$B131,'ATL RAW'!$L:$L,'ATL GA Inventory'!AP$3)+SUMIFS('ATL CR'!$J:$J,'ATL CR'!$I:$I,'ATL GA Inventory'!$B131,'ATL CR'!$L:$L,'ATL GA Inventory'!AP$3)</f>
        <v>0</v>
      </c>
      <c r="AQ131" s="45">
        <f>SUMIFS('ATL RAW'!$J:$J,'ATL RAW'!$I:$I,'ATL GA Inventory'!$B131,'ATL RAW'!$L:$L,'ATL GA Inventory'!AQ$3)+SUMIFS('ATL CR'!$J:$J,'ATL CR'!$I:$I,'ATL GA Inventory'!$B131,'ATL CR'!$L:$L,'ATL GA Inventory'!AQ$3)</f>
        <v>0</v>
      </c>
      <c r="AR131" s="45">
        <f>SUMIFS('ATL RAW'!$J:$J,'ATL RAW'!$I:$I,'ATL GA Inventory'!$B131,'ATL RAW'!$L:$L,'ATL GA Inventory'!AR$3)+SUMIFS('ATL CR'!$J:$J,'ATL CR'!$I:$I,'ATL GA Inventory'!$B131,'ATL CR'!$L:$L,'ATL GA Inventory'!AR$3)</f>
        <v>0</v>
      </c>
      <c r="AS131" s="45">
        <f>SUMIFS('ATL RAW'!$J:$J,'ATL RAW'!$I:$I,'ATL GA Inventory'!$B131,'ATL RAW'!$L:$L,'ATL GA Inventory'!AS$3)+SUMIFS('ATL CR'!$J:$J,'ATL CR'!$I:$I,'ATL GA Inventory'!$B131,'ATL CR'!$L:$L,'ATL GA Inventory'!AS$3)</f>
        <v>0</v>
      </c>
      <c r="AT131" s="45">
        <f>SUMIFS('ATL RAW'!$J:$J,'ATL RAW'!$I:$I,'ATL GA Inventory'!$B131,'ATL RAW'!$L:$L,'ATL GA Inventory'!AT$3)+SUMIFS('ATL CR'!$J:$J,'ATL CR'!$I:$I,'ATL GA Inventory'!$B131,'ATL CR'!$L:$L,'ATL GA Inventory'!AT$3)</f>
        <v>0</v>
      </c>
      <c r="AU131" s="45">
        <f>SUMIFS('ATL RAW'!$J:$J,'ATL RAW'!$I:$I,'ATL GA Inventory'!$B131,'ATL RAW'!$L:$L,'ATL GA Inventory'!AU$3)+SUMIFS('ATL CR'!$J:$J,'ATL CR'!$I:$I,'ATL GA Inventory'!$B131,'ATL CR'!$L:$L,'ATL GA Inventory'!AU$3)</f>
        <v>0</v>
      </c>
      <c r="AV131" s="45">
        <f>SUMIFS('ATL RAW'!$J:$J,'ATL RAW'!$I:$I,'ATL GA Inventory'!$B131,'ATL RAW'!$L:$L,'ATL GA Inventory'!AV$3)+SUMIFS('ATL CR'!$J:$J,'ATL CR'!$I:$I,'ATL GA Inventory'!$B131,'ATL CR'!$L:$L,'ATL GA Inventory'!AV$3)</f>
        <v>0</v>
      </c>
      <c r="AW131" s="45">
        <f>SUMIFS('ATL RAW'!$J:$J,'ATL RAW'!$I:$I,'ATL GA Inventory'!$B131,'ATL RAW'!$L:$L,'ATL GA Inventory'!AW$3)+SUMIFS('ATL CR'!$J:$J,'ATL CR'!$I:$I,'ATL GA Inventory'!$B131,'ATL CR'!$L:$L,'ATL GA Inventory'!AW$3)</f>
        <v>0</v>
      </c>
      <c r="AX131" s="45">
        <f>SUMIFS('ATL RAW'!$J:$J,'ATL RAW'!$I:$I,'ATL GA Inventory'!$B131,'ATL RAW'!$L:$L,'ATL GA Inventory'!AX$3)+SUMIFS('ATL CR'!$J:$J,'ATL CR'!$I:$I,'ATL GA Inventory'!$B131,'ATL CR'!$L:$L,'ATL GA Inventory'!AX$3)</f>
        <v>0</v>
      </c>
      <c r="AY131" s="45">
        <f>SUMIFS('ATL RAW'!$J:$J,'ATL RAW'!$I:$I,'ATL GA Inventory'!$B131,'ATL RAW'!$L:$L,'ATL GA Inventory'!AY$3)+SUMIFS('ATL CR'!$J:$J,'ATL CR'!$I:$I,'ATL GA Inventory'!$B131,'ATL CR'!$L:$L,'ATL GA Inventory'!AY$3)</f>
        <v>0</v>
      </c>
      <c r="AZ131" s="45">
        <f>SUMIFS('ATL RAW'!$J:$J,'ATL RAW'!$I:$I,'ATL GA Inventory'!$B131,'ATL RAW'!$L:$L,'ATL GA Inventory'!AZ$3)+SUMIFS('ATL CR'!$J:$J,'ATL CR'!$I:$I,'ATL GA Inventory'!$B131,'ATL CR'!$L:$L,'ATL GA Inventory'!AZ$3)</f>
        <v>0</v>
      </c>
      <c r="BA131" s="45">
        <f>SUMIFS('ATL RAW'!$J:$J,'ATL RAW'!$I:$I,'ATL GA Inventory'!$B131,'ATL RAW'!$L:$L,'ATL GA Inventory'!BA$3)+SUMIFS('ATL CR'!$J:$J,'ATL CR'!$I:$I,'ATL GA Inventory'!$B131,'ATL CR'!$L:$L,'ATL GA Inventory'!BA$3)</f>
        <v>0</v>
      </c>
      <c r="BB131" s="45">
        <f>SUMIFS('ATL RAW'!$J:$J,'ATL RAW'!$I:$I,'ATL GA Inventory'!$B131,'ATL RAW'!$L:$L,'ATL GA Inventory'!BB$3)+SUMIFS('ATL CR'!$J:$J,'ATL CR'!$I:$I,'ATL GA Inventory'!$B131,'ATL CR'!$L:$L,'ATL GA Inventory'!BB$3)</f>
        <v>0</v>
      </c>
      <c r="BC131" s="45">
        <f>SUMIFS('ATL RAW'!$J:$J,'ATL RAW'!$I:$I,'ATL GA Inventory'!$B131,'ATL RAW'!$L:$L,'ATL GA Inventory'!BC$3)+SUMIFS('ATL CR'!$J:$J,'ATL CR'!$I:$I,'ATL GA Inventory'!$B131,'ATL CR'!$L:$L,'ATL GA Inventory'!BC$3)</f>
        <v>0</v>
      </c>
      <c r="BD131" s="45">
        <f>SUMIFS('ATL RAW'!$J:$J,'ATL RAW'!$I:$I,'ATL GA Inventory'!$B131,'ATL RAW'!$L:$L,'ATL GA Inventory'!BD$3)+SUMIFS('ATL CR'!$J:$J,'ATL CR'!$I:$I,'ATL GA Inventory'!$B131,'ATL CR'!$L:$L,'ATL GA Inventory'!BD$3)</f>
        <v>0</v>
      </c>
      <c r="BE131" s="45">
        <f>SUMIFS('ATL RAW'!$J:$J,'ATL RAW'!$I:$I,'ATL GA Inventory'!$B131,'ATL RAW'!$L:$L,'ATL GA Inventory'!BE$3)+SUMIFS('ATL CR'!$J:$J,'ATL CR'!$I:$I,'ATL GA Inventory'!$B131,'ATL CR'!$L:$L,'ATL GA Inventory'!BE$3)</f>
        <v>0</v>
      </c>
      <c r="BF131" s="45">
        <f>SUMIFS('ATL RAW'!$J:$J,'ATL RAW'!$I:$I,'ATL GA Inventory'!$B131,'ATL RAW'!$L:$L,'ATL GA Inventory'!BF$3)+SUMIFS('ATL CR'!$J:$J,'ATL CR'!$I:$I,'ATL GA Inventory'!$B131,'ATL CR'!$L:$L,'ATL GA Inventory'!BF$3)</f>
        <v>0</v>
      </c>
      <c r="BG131" s="45">
        <f>SUMIFS('ATL RAW'!$J:$J,'ATL RAW'!$I:$I,'ATL GA Inventory'!$B131,'ATL RAW'!$L:$L,'ATL GA Inventory'!BG$3)+SUMIFS('ATL CR'!$J:$J,'ATL CR'!$I:$I,'ATL GA Inventory'!$B131,'ATL CR'!$L:$L,'ATL GA Inventory'!BG$3)</f>
        <v>0</v>
      </c>
      <c r="BH131" s="45">
        <f>SUMIFS('ATL RAW'!$J:$J,'ATL RAW'!$I:$I,'ATL GA Inventory'!$B131,'ATL RAW'!$L:$L,'ATL GA Inventory'!BH$3)+SUMIFS('ATL CR'!$J:$J,'ATL CR'!$I:$I,'ATL GA Inventory'!$B131,'ATL CR'!$L:$L,'ATL GA Inventory'!BH$3)</f>
        <v>0</v>
      </c>
      <c r="BI131" s="45">
        <f>SUMIFS('ATL RAW'!$J:$J,'ATL RAW'!$I:$I,'ATL GA Inventory'!$B131,'ATL RAW'!$L:$L,'ATL GA Inventory'!BI$3)+SUMIFS('ATL CR'!$J:$J,'ATL CR'!$I:$I,'ATL GA Inventory'!$B131,'ATL CR'!$L:$L,'ATL GA Inventory'!BI$3)</f>
        <v>0</v>
      </c>
      <c r="BJ131" s="45">
        <f>SUMIFS('ATL RAW'!$J:$J,'ATL RAW'!$I:$I,'ATL GA Inventory'!$B131,'ATL RAW'!$L:$L,'ATL GA Inventory'!BJ$3)+SUMIFS('ATL CR'!$J:$J,'ATL CR'!$I:$I,'ATL GA Inventory'!$B131,'ATL CR'!$L:$L,'ATL GA Inventory'!BJ$3)</f>
        <v>0</v>
      </c>
      <c r="BK131" s="45">
        <f>SUMIFS('ATL RAW'!$J:$J,'ATL RAW'!$I:$I,'ATL GA Inventory'!$B131,'ATL RAW'!$L:$L,'ATL GA Inventory'!BK$3)+SUMIFS('ATL CR'!$J:$J,'ATL CR'!$I:$I,'ATL GA Inventory'!$B131,'ATL CR'!$L:$L,'ATL GA Inventory'!BK$3)</f>
        <v>0</v>
      </c>
      <c r="BL131" s="45">
        <f>SUMIFS('ATL RAW'!$J:$J,'ATL RAW'!$I:$I,'ATL GA Inventory'!$B131,'ATL RAW'!$L:$L,'ATL GA Inventory'!BL$3)+SUMIFS('ATL CR'!$J:$J,'ATL CR'!$I:$I,'ATL GA Inventory'!$B131,'ATL CR'!$L:$L,'ATL GA Inventory'!BL$3)</f>
        <v>0</v>
      </c>
      <c r="BM131" s="45">
        <f>SUMIFS('ATL RAW'!$J:$J,'ATL RAW'!$I:$I,'ATL GA Inventory'!$B131,'ATL RAW'!$L:$L,'ATL GA Inventory'!BM$3)+SUMIFS('ATL CR'!$J:$J,'ATL CR'!$I:$I,'ATL GA Inventory'!$B131,'ATL CR'!$L:$L,'ATL GA Inventory'!BM$3)</f>
        <v>0</v>
      </c>
      <c r="BN131" s="45">
        <f>SUMIFS('ATL RAW'!$J:$J,'ATL RAW'!$I:$I,'ATL GA Inventory'!$B131,'ATL RAW'!$L:$L,'ATL GA Inventory'!BN$3)+SUMIFS('ATL CR'!$J:$J,'ATL CR'!$I:$I,'ATL GA Inventory'!$B131,'ATL CR'!$L:$L,'ATL GA Inventory'!BN$3)</f>
        <v>0</v>
      </c>
      <c r="BO131" s="45">
        <f>SUMIFS('ATL RAW'!$J:$J,'ATL RAW'!$I:$I,'ATL GA Inventory'!$B131,'ATL RAW'!$L:$L,'ATL GA Inventory'!BO$3)+SUMIFS('ATL CR'!$J:$J,'ATL CR'!$I:$I,'ATL GA Inventory'!$B131,'ATL CR'!$L:$L,'ATL GA Inventory'!BO$3)</f>
        <v>0</v>
      </c>
      <c r="BP131" s="45">
        <f>SUMIFS('ATL RAW'!$J:$J,'ATL RAW'!$I:$I,'ATL GA Inventory'!$B131,'ATL RAW'!$L:$L,'ATL GA Inventory'!BP$3)+SUMIFS('ATL CR'!$J:$J,'ATL CR'!$I:$I,'ATL GA Inventory'!$B131,'ATL CR'!$L:$L,'ATL GA Inventory'!BP$3)</f>
        <v>0</v>
      </c>
      <c r="BQ131" s="45">
        <f>SUMIFS('ATL RAW'!$J:$J,'ATL RAW'!$I:$I,'ATL GA Inventory'!$B131,'ATL RAW'!$L:$L,'ATL GA Inventory'!BQ$3)+SUMIFS('ATL CR'!$J:$J,'ATL CR'!$I:$I,'ATL GA Inventory'!$B131,'ATL CR'!$L:$L,'ATL GA Inventory'!BQ$3)</f>
        <v>0</v>
      </c>
      <c r="BR131" s="45">
        <f>SUMIFS('ATL RAW'!$J:$J,'ATL RAW'!$I:$I,'ATL GA Inventory'!$B131,'ATL RAW'!$L:$L,'ATL GA Inventory'!BR$3)+SUMIFS('ATL CR'!$J:$J,'ATL CR'!$I:$I,'ATL GA Inventory'!$B131,'ATL CR'!$L:$L,'ATL GA Inventory'!BR$3)</f>
        <v>0</v>
      </c>
      <c r="BS131" s="45">
        <f>SUMIFS('ATL RAW'!$J:$J,'ATL RAW'!$I:$I,'ATL GA Inventory'!$B131,'ATL RAW'!$L:$L,'ATL GA Inventory'!BS$3)+SUMIFS('ATL CR'!$J:$J,'ATL CR'!$I:$I,'ATL GA Inventory'!$B131,'ATL CR'!$L:$L,'ATL GA Inventory'!BS$3)</f>
        <v>0</v>
      </c>
      <c r="BT131" s="45">
        <f>SUMIFS('ATL RAW'!$J:$J,'ATL RAW'!$I:$I,'ATL GA Inventory'!$B131,'ATL RAW'!$L:$L,'ATL GA Inventory'!BT$3)+SUMIFS('ATL CR'!$J:$J,'ATL CR'!$I:$I,'ATL GA Inventory'!$B131,'ATL CR'!$L:$L,'ATL GA Inventory'!BT$3)</f>
        <v>0</v>
      </c>
      <c r="BU131" s="45">
        <f>SUMIFS('ATL RAW'!$J:$J,'ATL RAW'!$I:$I,'ATL GA Inventory'!$B131,'ATL RAW'!$L:$L,'ATL GA Inventory'!BU$3)+SUMIFS('ATL CR'!$J:$J,'ATL CR'!$I:$I,'ATL GA Inventory'!$B131,'ATL CR'!$L:$L,'ATL GA Inventory'!BU$3)</f>
        <v>0</v>
      </c>
      <c r="BV131" s="45">
        <f>SUMIFS('ATL RAW'!$J:$J,'ATL RAW'!$I:$I,'ATL GA Inventory'!$B131,'ATL RAW'!$L:$L,'ATL GA Inventory'!BV$3)+SUMIFS('ATL CR'!$J:$J,'ATL CR'!$I:$I,'ATL GA Inventory'!$B131,'ATL CR'!$L:$L,'ATL GA Inventory'!BV$3)</f>
        <v>0</v>
      </c>
      <c r="BW131" s="45">
        <f>SUMIFS('ATL RAW'!$J:$J,'ATL RAW'!$I:$I,'ATL GA Inventory'!$B131,'ATL RAW'!$L:$L,'ATL GA Inventory'!BW$3)+SUMIFS('ATL CR'!$J:$J,'ATL CR'!$I:$I,'ATL GA Inventory'!$B131,'ATL CR'!$L:$L,'ATL GA Inventory'!BW$3)</f>
        <v>0</v>
      </c>
      <c r="BX131" s="45">
        <f>SUMIFS('ATL RAW'!$J:$J,'ATL RAW'!$I:$I,'ATL GA Inventory'!$B131,'ATL RAW'!$L:$L,'ATL GA Inventory'!BX$3)+SUMIFS('ATL CR'!$J:$J,'ATL CR'!$I:$I,'ATL GA Inventory'!$B131,'ATL CR'!$L:$L,'ATL GA Inventory'!BX$3)</f>
        <v>0</v>
      </c>
      <c r="BY131" s="45">
        <f>SUMIFS('ATL RAW'!$J:$J,'ATL RAW'!$I:$I,'ATL GA Inventory'!$B131,'ATL RAW'!$L:$L,'ATL GA Inventory'!BY$3)+SUMIFS('ATL CR'!$J:$J,'ATL CR'!$I:$I,'ATL GA Inventory'!$B131,'ATL CR'!$L:$L,'ATL GA Inventory'!BY$3)</f>
        <v>0</v>
      </c>
      <c r="BZ131" s="45">
        <f>SUMIFS('ATL RAW'!$J:$J,'ATL RAW'!$I:$I,'ATL GA Inventory'!$B131,'ATL RAW'!$L:$L,'ATL GA Inventory'!BZ$3)+SUMIFS('ATL CR'!$J:$J,'ATL CR'!$I:$I,'ATL GA Inventory'!$B131,'ATL CR'!$L:$L,'ATL GA Inventory'!BZ$3)</f>
        <v>0</v>
      </c>
      <c r="CA131" s="45">
        <f>SUMIFS('ATL RAW'!$J:$J,'ATL RAW'!$I:$I,'ATL GA Inventory'!$B131,'ATL RAW'!$L:$L,'ATL GA Inventory'!CA$3)+SUMIFS('ATL CR'!$J:$J,'ATL CR'!$I:$I,'ATL GA Inventory'!$B131,'ATL CR'!$L:$L,'ATL GA Inventory'!CA$3)</f>
        <v>0</v>
      </c>
      <c r="CB131" s="45">
        <f>SUMIFS('ATL RAW'!$J:$J,'ATL RAW'!$I:$I,'ATL GA Inventory'!$B131,'ATL RAW'!$L:$L,'ATL GA Inventory'!CB$3)+SUMIFS('ATL CR'!$J:$J,'ATL CR'!$I:$I,'ATL GA Inventory'!$B131,'ATL CR'!$L:$L,'ATL GA Inventory'!CB$3)</f>
        <v>0</v>
      </c>
      <c r="CC131" s="45">
        <f>SUMIFS('ATL RAW'!$J:$J,'ATL RAW'!$I:$I,'ATL GA Inventory'!$B131,'ATL RAW'!$L:$L,'ATL GA Inventory'!CC$3)+SUMIFS('ATL CR'!$J:$J,'ATL CR'!$I:$I,'ATL GA Inventory'!$B131,'ATL CR'!$L:$L,'ATL GA Inventory'!CC$3)</f>
        <v>0</v>
      </c>
      <c r="CD131" s="45">
        <f>SUMIFS('ATL RAW'!$J:$J,'ATL RAW'!$I:$I,'ATL GA Inventory'!$B131,'ATL RAW'!$L:$L,'ATL GA Inventory'!CD$3)+SUMIFS('ATL CR'!$J:$J,'ATL CR'!$I:$I,'ATL GA Inventory'!$B131,'ATL CR'!$L:$L,'ATL GA Inventory'!CD$3)</f>
        <v>0</v>
      </c>
      <c r="CE131" s="45">
        <f>SUMIFS('ATL RAW'!$J:$J,'ATL RAW'!$I:$I,'ATL GA Inventory'!$B131,'ATL RAW'!$L:$L,'ATL GA Inventory'!CE$3)+SUMIFS('ATL CR'!$J:$J,'ATL CR'!$I:$I,'ATL GA Inventory'!$B131,'ATL CR'!$L:$L,'ATL GA Inventory'!CE$3)</f>
        <v>0</v>
      </c>
      <c r="CF131" s="45">
        <f>SUMIFS('ATL RAW'!$J:$J,'ATL RAW'!$I:$I,'ATL GA Inventory'!$B131,'ATL RAW'!$L:$L,'ATL GA Inventory'!CF$3)+SUMIFS('ATL CR'!$J:$J,'ATL CR'!$I:$I,'ATL GA Inventory'!$B131,'ATL CR'!$L:$L,'ATL GA Inventory'!CF$3)</f>
        <v>0</v>
      </c>
      <c r="CG131" s="45">
        <f>SUMIFS('ATL RAW'!$J:$J,'ATL RAW'!$I:$I,'ATL GA Inventory'!$B131,'ATL RAW'!$L:$L,'ATL GA Inventory'!CG$3)+SUMIFS('ATL CR'!$J:$J,'ATL CR'!$I:$I,'ATL GA Inventory'!$B131,'ATL CR'!$L:$L,'ATL GA Inventory'!CG$3)</f>
        <v>0</v>
      </c>
      <c r="CH131" s="45">
        <f>SUMIFS('ATL RAW'!$J:$J,'ATL RAW'!$I:$I,'ATL GA Inventory'!$B131,'ATL RAW'!$L:$L,'ATL GA Inventory'!CH$3)+SUMIFS('ATL CR'!$J:$J,'ATL CR'!$I:$I,'ATL GA Inventory'!$B131,'ATL CR'!$L:$L,'ATL GA Inventory'!CH$3)</f>
        <v>0</v>
      </c>
      <c r="CI131" s="45">
        <f>SUMIFS('ATL RAW'!$J:$J,'ATL RAW'!$I:$I,'ATL GA Inventory'!$B131,'ATL RAW'!$L:$L,'ATL GA Inventory'!CI$3)+SUMIFS('ATL CR'!$J:$J,'ATL CR'!$I:$I,'ATL GA Inventory'!$B131,'ATL CR'!$L:$L,'ATL GA Inventory'!CI$3)</f>
        <v>0</v>
      </c>
      <c r="CJ131" s="45">
        <f>SUMIFS('ATL RAW'!$J:$J,'ATL RAW'!$I:$I,'ATL GA Inventory'!$B131,'ATL RAW'!$L:$L,'ATL GA Inventory'!CJ$3)+SUMIFS('ATL CR'!$J:$J,'ATL CR'!$I:$I,'ATL GA Inventory'!$B131,'ATL CR'!$L:$L,'ATL GA Inventory'!CJ$3)</f>
        <v>0</v>
      </c>
      <c r="CK131" s="45">
        <f>SUMIFS('ATL RAW'!$J:$J,'ATL RAW'!$I:$I,'ATL GA Inventory'!$B131,'ATL RAW'!$L:$L,'ATL GA Inventory'!CK$3)+SUMIFS('ATL CR'!$J:$J,'ATL CR'!$I:$I,'ATL GA Inventory'!$B131,'ATL CR'!$L:$L,'ATL GA Inventory'!CK$3)</f>
        <v>0</v>
      </c>
      <c r="CL131" s="45">
        <f>SUMIFS('ATL RAW'!$J:$J,'ATL RAW'!$I:$I,'ATL GA Inventory'!$B131,'ATL RAW'!$L:$L,'ATL GA Inventory'!CL$3)+SUMIFS('ATL CR'!$J:$J,'ATL CR'!$I:$I,'ATL GA Inventory'!$B131,'ATL CR'!$L:$L,'ATL GA Inventory'!CL$3)</f>
        <v>0</v>
      </c>
      <c r="CM131" s="45">
        <f>SUMIFS('ATL RAW'!$J:$J,'ATL RAW'!$I:$I,'ATL GA Inventory'!$B131,'ATL RAW'!$L:$L,'ATL GA Inventory'!CM$3)+SUMIFS('ATL CR'!$J:$J,'ATL CR'!$I:$I,'ATL GA Inventory'!$B131,'ATL CR'!$L:$L,'ATL GA Inventory'!CM$3)</f>
        <v>0</v>
      </c>
      <c r="CN131" s="45">
        <f>SUMIFS('ATL RAW'!$J:$J,'ATL RAW'!$I:$I,'ATL GA Inventory'!$B131,'ATL RAW'!$L:$L,'ATL GA Inventory'!CN$3)+SUMIFS('ATL CR'!$J:$J,'ATL CR'!$I:$I,'ATL GA Inventory'!$B131,'ATL CR'!$L:$L,'ATL GA Inventory'!CN$3)</f>
        <v>0</v>
      </c>
      <c r="CO131" s="45">
        <f>SUMIFS('ATL RAW'!$J:$J,'ATL RAW'!$I:$I,'ATL GA Inventory'!$B131,'ATL RAW'!$L:$L,'ATL GA Inventory'!CO$3)+SUMIFS('ATL CR'!$J:$J,'ATL CR'!$I:$I,'ATL GA Inventory'!$B131,'ATL CR'!$L:$L,'ATL GA Inventory'!CO$3)</f>
        <v>0</v>
      </c>
      <c r="CP131" s="45">
        <f>SUMIFS('ATL RAW'!$J:$J,'ATL RAW'!$I:$I,'ATL GA Inventory'!$B131,'ATL RAW'!$L:$L,'ATL GA Inventory'!CP$3)+SUMIFS('ATL CR'!$J:$J,'ATL CR'!$I:$I,'ATL GA Inventory'!$B131,'ATL CR'!$L:$L,'ATL GA Inventory'!CP$3)</f>
        <v>0</v>
      </c>
      <c r="CQ131" s="45">
        <f>SUMIFS('ATL RAW'!$J:$J,'ATL RAW'!$I:$I,'ATL GA Inventory'!$B131,'ATL RAW'!$L:$L,'ATL GA Inventory'!CQ$3)+SUMIFS('ATL CR'!$J:$J,'ATL CR'!$I:$I,'ATL GA Inventory'!$B131,'ATL CR'!$L:$L,'ATL GA Inventory'!CQ$3)</f>
        <v>0</v>
      </c>
      <c r="CR131" s="45">
        <f>SUMIFS('ATL RAW'!$J:$J,'ATL RAW'!$I:$I,'ATL GA Inventory'!$B131,'ATL RAW'!$L:$L,'ATL GA Inventory'!CR$3)+SUMIFS('ATL CR'!$J:$J,'ATL CR'!$I:$I,'ATL GA Inventory'!$B131,'ATL CR'!$L:$L,'ATL GA Inventory'!CR$3)</f>
        <v>0</v>
      </c>
      <c r="CS131" s="45">
        <f>SUMIFS('ATL RAW'!$J:$J,'ATL RAW'!$I:$I,'ATL GA Inventory'!$B131,'ATL RAW'!$L:$L,'ATL GA Inventory'!CS$3)+SUMIFS('ATL CR'!$J:$J,'ATL CR'!$I:$I,'ATL GA Inventory'!$B131,'ATL CR'!$L:$L,'ATL GA Inventory'!CS$3)</f>
        <v>0</v>
      </c>
      <c r="CT131" s="45">
        <f>SUMIFS('ATL RAW'!$J:$J,'ATL RAW'!$I:$I,'ATL GA Inventory'!$B131,'ATL RAW'!$L:$L,'ATL GA Inventory'!CT$3)+SUMIFS('ATL CR'!$J:$J,'ATL CR'!$I:$I,'ATL GA Inventory'!$B131,'ATL CR'!$L:$L,'ATL GA Inventory'!CT$3)</f>
        <v>0</v>
      </c>
      <c r="CU131" s="45">
        <f>SUMIFS('ATL RAW'!$J:$J,'ATL RAW'!$I:$I,'ATL GA Inventory'!$B131,'ATL RAW'!$L:$L,'ATL GA Inventory'!CU$3)+SUMIFS('ATL CR'!$J:$J,'ATL CR'!$I:$I,'ATL GA Inventory'!$B131,'ATL CR'!$L:$L,'ATL GA Inventory'!CU$3)</f>
        <v>0</v>
      </c>
      <c r="CV131" s="45">
        <f>SUMIFS('ATL RAW'!$J:$J,'ATL RAW'!$I:$I,'ATL GA Inventory'!$B131,'ATL RAW'!$L:$L,'ATL GA Inventory'!CV$3)+SUMIFS('ATL CR'!$J:$J,'ATL CR'!$I:$I,'ATL GA Inventory'!$B131,'ATL CR'!$L:$L,'ATL GA Inventory'!CV$3)</f>
        <v>0</v>
      </c>
      <c r="CW131" s="45">
        <f>SUMIFS('ATL RAW'!$J:$J,'ATL RAW'!$I:$I,'ATL GA Inventory'!$B131,'ATL RAW'!$L:$L,'ATL GA Inventory'!CW$3)+SUMIFS('ATL CR'!$J:$J,'ATL CR'!$I:$I,'ATL GA Inventory'!$B131,'ATL CR'!$L:$L,'ATL GA Inventory'!CW$3)</f>
        <v>0</v>
      </c>
      <c r="CX131" s="45">
        <f>SUMIFS('ATL RAW'!$J:$J,'ATL RAW'!$I:$I,'ATL GA Inventory'!$B131,'ATL RAW'!$L:$L,'ATL GA Inventory'!CX$3)+SUMIFS('ATL CR'!$J:$J,'ATL CR'!$I:$I,'ATL GA Inventory'!$B131,'ATL CR'!$L:$L,'ATL GA Inventory'!CX$3)</f>
        <v>0</v>
      </c>
      <c r="CY131" s="45">
        <f>SUMIFS('ATL RAW'!$J:$J,'ATL RAW'!$I:$I,'ATL GA Inventory'!$B131,'ATL RAW'!$L:$L,'ATL GA Inventory'!CY$3)+SUMIFS('ATL CR'!$J:$J,'ATL CR'!$I:$I,'ATL GA Inventory'!$B131,'ATL CR'!$L:$L,'ATL GA Inventory'!CY$3)</f>
        <v>0</v>
      </c>
      <c r="CZ131" s="45">
        <f>SUMIFS('ATL RAW'!$J:$J,'ATL RAW'!$I:$I,'ATL GA Inventory'!$B131,'ATL RAW'!$L:$L,'ATL GA Inventory'!CZ$3)+SUMIFS('ATL CR'!$J:$J,'ATL CR'!$I:$I,'ATL GA Inventory'!$B131,'ATL CR'!$L:$L,'ATL GA Inventory'!CZ$3)</f>
        <v>0</v>
      </c>
      <c r="DA131" s="45">
        <f>SUMIFS('ATL RAW'!$J:$J,'ATL RAW'!$I:$I,'ATL GA Inventory'!$B131,'ATL RAW'!$L:$L,'ATL GA Inventory'!DA$3)+SUMIFS('ATL CR'!$J:$J,'ATL CR'!$I:$I,'ATL GA Inventory'!$B131,'ATL CR'!$L:$L,'ATL GA Inventory'!DA$3)</f>
        <v>0</v>
      </c>
      <c r="DB131" s="45">
        <f>SUMIFS('ATL RAW'!$J:$J,'ATL RAW'!$I:$I,'ATL GA Inventory'!$B131,'ATL RAW'!$L:$L,'ATL GA Inventory'!DB$3)+SUMIFS('ATL CR'!$J:$J,'ATL CR'!$I:$I,'ATL GA Inventory'!$B131,'ATL CR'!$L:$L,'ATL GA Inventory'!DB$3)</f>
        <v>0</v>
      </c>
      <c r="DC131" s="45">
        <f>SUMIFS('ATL RAW'!$J:$J,'ATL RAW'!$I:$I,'ATL GA Inventory'!$B131,'ATL RAW'!$L:$L,'ATL GA Inventory'!DC$3)+SUMIFS('ATL CR'!$J:$J,'ATL CR'!$I:$I,'ATL GA Inventory'!$B131,'ATL CR'!$L:$L,'ATL GA Inventory'!DC$3)</f>
        <v>0</v>
      </c>
      <c r="DD131" s="45">
        <f>SUMIFS('ATL RAW'!$J:$J,'ATL RAW'!$I:$I,'ATL GA Inventory'!$B131,'ATL RAW'!$L:$L,'ATL GA Inventory'!DD$3)+SUMIFS('ATL CR'!$J:$J,'ATL CR'!$I:$I,'ATL GA Inventory'!$B131,'ATL CR'!$L:$L,'ATL GA Inventory'!DD$3)</f>
        <v>0</v>
      </c>
      <c r="DE131" s="45">
        <f>SUMIFS('ATL RAW'!$J:$J,'ATL RAW'!$I:$I,'ATL GA Inventory'!$B131,'ATL RAW'!$L:$L,'ATL GA Inventory'!DE$3)+SUMIFS('ATL CR'!$J:$J,'ATL CR'!$I:$I,'ATL GA Inventory'!$B131,'ATL CR'!$L:$L,'ATL GA Inventory'!DE$3)</f>
        <v>0</v>
      </c>
      <c r="DF131" s="45">
        <f>SUMIFS('ATL RAW'!$J:$J,'ATL RAW'!$I:$I,'ATL GA Inventory'!$B131,'ATL RAW'!$L:$L,'ATL GA Inventory'!DF$3)+SUMIFS('ATL CR'!$J:$J,'ATL CR'!$I:$I,'ATL GA Inventory'!$B131,'ATL CR'!$L:$L,'ATL GA Inventory'!DF$3)</f>
        <v>0</v>
      </c>
      <c r="DG131" s="45">
        <f>SUMIFS('ATL RAW'!$J:$J,'ATL RAW'!$I:$I,'ATL GA Inventory'!$B131,'ATL RAW'!$L:$L,'ATL GA Inventory'!DG$3)+SUMIFS('ATL CR'!$J:$J,'ATL CR'!$I:$I,'ATL GA Inventory'!$B131,'ATL CR'!$L:$L,'ATL GA Inventory'!DG$3)</f>
        <v>0</v>
      </c>
      <c r="DH131" s="45">
        <f>SUMIFS('ATL RAW'!$J:$J,'ATL RAW'!$I:$I,'ATL GA Inventory'!$B131,'ATL RAW'!$L:$L,'ATL GA Inventory'!DH$3)+SUMIFS('ATL CR'!$J:$J,'ATL CR'!$I:$I,'ATL GA Inventory'!$B131,'ATL CR'!$L:$L,'ATL GA Inventory'!DH$3)</f>
        <v>0</v>
      </c>
      <c r="DI131" s="45">
        <f>SUMIFS('ATL RAW'!$J:$J,'ATL RAW'!$I:$I,'ATL GA Inventory'!$B131,'ATL RAW'!$L:$L,'ATL GA Inventory'!DI$3)+SUMIFS('ATL CR'!$J:$J,'ATL CR'!$I:$I,'ATL GA Inventory'!$B131,'ATL CR'!$L:$L,'ATL GA Inventory'!DI$3)</f>
        <v>0</v>
      </c>
      <c r="DJ131" s="45">
        <f>SUMIFS('ATL RAW'!$J:$J,'ATL RAW'!$I:$I,'ATL GA Inventory'!$B131,'ATL RAW'!$L:$L,'ATL GA Inventory'!DJ$3)+SUMIFS('ATL CR'!$J:$J,'ATL CR'!$I:$I,'ATL GA Inventory'!$B131,'ATL CR'!$L:$L,'ATL GA Inventory'!DJ$3)</f>
        <v>0</v>
      </c>
      <c r="DK131" s="45">
        <f>SUMIFS('ATL RAW'!$J:$J,'ATL RAW'!$I:$I,'ATL GA Inventory'!$B131,'ATL RAW'!$L:$L,'ATL GA Inventory'!DK$3)+SUMIFS('ATL CR'!$J:$J,'ATL CR'!$I:$I,'ATL GA Inventory'!$B131,'ATL CR'!$L:$L,'ATL GA Inventory'!DK$3)</f>
        <v>0</v>
      </c>
      <c r="DL131" s="45">
        <f>SUMIFS('ATL RAW'!$J:$J,'ATL RAW'!$I:$I,'ATL GA Inventory'!$B131,'ATL RAW'!$L:$L,'ATL GA Inventory'!DL$3)+SUMIFS('ATL CR'!$J:$J,'ATL CR'!$I:$I,'ATL GA Inventory'!$B131,'ATL CR'!$L:$L,'ATL GA Inventory'!DL$3)</f>
        <v>0</v>
      </c>
      <c r="DM131" s="45">
        <f>SUMIFS('ATL RAW'!$J:$J,'ATL RAW'!$I:$I,'ATL GA Inventory'!$B131,'ATL RAW'!$L:$L,'ATL GA Inventory'!DM$3)+SUMIFS('ATL CR'!$J:$J,'ATL CR'!$I:$I,'ATL GA Inventory'!$B131,'ATL CR'!$L:$L,'ATL GA Inventory'!DM$3)</f>
        <v>0</v>
      </c>
      <c r="DN131" s="45">
        <f>SUMIFS('ATL RAW'!$J:$J,'ATL RAW'!$I:$I,'ATL GA Inventory'!$B131,'ATL RAW'!$L:$L,'ATL GA Inventory'!DN$3)+SUMIFS('ATL CR'!$J:$J,'ATL CR'!$I:$I,'ATL GA Inventory'!$B131,'ATL CR'!$L:$L,'ATL GA Inventory'!DN$3)</f>
        <v>0</v>
      </c>
      <c r="DO131" s="45">
        <f>SUMIFS('ATL RAW'!$J:$J,'ATL RAW'!$I:$I,'ATL GA Inventory'!$B131,'ATL RAW'!$L:$L,'ATL GA Inventory'!DO$3)+SUMIFS('ATL CR'!$J:$J,'ATL CR'!$I:$I,'ATL GA Inventory'!$B131,'ATL CR'!$L:$L,'ATL GA Inventory'!DO$3)</f>
        <v>0</v>
      </c>
      <c r="DP131" s="45">
        <f>SUMIFS('ATL RAW'!$J:$J,'ATL RAW'!$I:$I,'ATL GA Inventory'!$B131,'ATL RAW'!$L:$L,'ATL GA Inventory'!DP$3)+SUMIFS('ATL CR'!$J:$J,'ATL CR'!$I:$I,'ATL GA Inventory'!$B131,'ATL CR'!$L:$L,'ATL GA Inventory'!DP$3)</f>
        <v>0</v>
      </c>
      <c r="DQ131" s="45">
        <f>SUMIFS('ATL RAW'!$J:$J,'ATL RAW'!$I:$I,'ATL GA Inventory'!$B131,'ATL RAW'!$L:$L,'ATL GA Inventory'!DQ$3)+SUMIFS('ATL CR'!$J:$J,'ATL CR'!$I:$I,'ATL GA Inventory'!$B131,'ATL CR'!$L:$L,'ATL GA Inventory'!DQ$3)</f>
        <v>0</v>
      </c>
      <c r="DR131" s="45">
        <f>SUMIFS('ATL RAW'!$J:$J,'ATL RAW'!$I:$I,'ATL GA Inventory'!$B131,'ATL RAW'!$L:$L,'ATL GA Inventory'!DR$3)+SUMIFS('ATL CR'!$J:$J,'ATL CR'!$I:$I,'ATL GA Inventory'!$B131,'ATL CR'!$L:$L,'ATL GA Inventory'!DR$3)</f>
        <v>0</v>
      </c>
      <c r="DS131" s="45">
        <f>SUMIFS('ATL RAW'!$J:$J,'ATL RAW'!$I:$I,'ATL GA Inventory'!$B131,'ATL RAW'!$L:$L,'ATL GA Inventory'!DS$3)+SUMIFS('ATL CR'!$J:$J,'ATL CR'!$I:$I,'ATL GA Inventory'!$B131,'ATL CR'!$L:$L,'ATL GA Inventory'!DS$3)</f>
        <v>0</v>
      </c>
      <c r="DT131" s="45">
        <f>SUMIFS('ATL RAW'!$J:$J,'ATL RAW'!$I:$I,'ATL GA Inventory'!$B131,'ATL RAW'!$L:$L,'ATL GA Inventory'!DT$3)+SUMIFS('ATL CR'!$J:$J,'ATL CR'!$I:$I,'ATL GA Inventory'!$B131,'ATL CR'!$L:$L,'ATL GA Inventory'!DT$3)</f>
        <v>0</v>
      </c>
      <c r="DU131" s="45">
        <f>SUMIFS('ATL RAW'!$J:$J,'ATL RAW'!$I:$I,'ATL GA Inventory'!$B131,'ATL RAW'!$L:$L,'ATL GA Inventory'!DU$3)+SUMIFS('ATL CR'!$J:$J,'ATL CR'!$I:$I,'ATL GA Inventory'!$B131,'ATL CR'!$L:$L,'ATL GA Inventory'!DU$3)</f>
        <v>0</v>
      </c>
      <c r="DV131" s="45">
        <f>SUMIFS('ATL RAW'!$J:$J,'ATL RAW'!$I:$I,'ATL GA Inventory'!$B131,'ATL RAW'!$L:$L,'ATL GA Inventory'!DV$3)+SUMIFS('ATL CR'!$J:$J,'ATL CR'!$I:$I,'ATL GA Inventory'!$B131,'ATL CR'!$L:$L,'ATL GA Inventory'!DV$3)</f>
        <v>0</v>
      </c>
      <c r="DW131" s="45">
        <f>SUMIFS('ATL RAW'!$J:$J,'ATL RAW'!$I:$I,'ATL GA Inventory'!$B131,'ATL RAW'!$L:$L,'ATL GA Inventory'!DW$3)+SUMIFS('ATL CR'!$J:$J,'ATL CR'!$I:$I,'ATL GA Inventory'!$B131,'ATL CR'!$L:$L,'ATL GA Inventory'!DW$3)</f>
        <v>0</v>
      </c>
      <c r="DX131" s="45">
        <f>SUMIFS('ATL RAW'!$J:$J,'ATL RAW'!$I:$I,'ATL GA Inventory'!$B131,'ATL RAW'!$L:$L,'ATL GA Inventory'!DX$3)+SUMIFS('ATL CR'!$J:$J,'ATL CR'!$I:$I,'ATL GA Inventory'!$B131,'ATL CR'!$L:$L,'ATL GA Inventory'!DX$3)</f>
        <v>0</v>
      </c>
      <c r="DY131" s="45">
        <f>SUMIFS('ATL RAW'!$J:$J,'ATL RAW'!$I:$I,'ATL GA Inventory'!$B131,'ATL RAW'!$L:$L,'ATL GA Inventory'!DY$3)+SUMIFS('ATL CR'!$J:$J,'ATL CR'!$I:$I,'ATL GA Inventory'!$B131,'ATL CR'!$L:$L,'ATL GA Inventory'!DY$3)</f>
        <v>0</v>
      </c>
      <c r="DZ131" s="45">
        <f>SUMIFS('ATL RAW'!$J:$J,'ATL RAW'!$I:$I,'ATL GA Inventory'!$B131,'ATL RAW'!$L:$L,'ATL GA Inventory'!DZ$3)+SUMIFS('ATL CR'!$J:$J,'ATL CR'!$I:$I,'ATL GA Inventory'!$B131,'ATL CR'!$L:$L,'ATL GA Inventory'!DZ$3)</f>
        <v>0</v>
      </c>
      <c r="EA131" s="45">
        <f>SUMIFS('ATL RAW'!$J:$J,'ATL RAW'!$I:$I,'ATL GA Inventory'!$B131,'ATL RAW'!$L:$L,'ATL GA Inventory'!EA$3)+SUMIFS('ATL CR'!$J:$J,'ATL CR'!$I:$I,'ATL GA Inventory'!$B131,'ATL CR'!$L:$L,'ATL GA Inventory'!EA$3)</f>
        <v>0</v>
      </c>
      <c r="EB131" s="45">
        <f>SUMIFS('ATL RAW'!$J:$J,'ATL RAW'!$I:$I,'ATL GA Inventory'!$B131,'ATL RAW'!$L:$L,'ATL GA Inventory'!EB$3)+SUMIFS('ATL CR'!$J:$J,'ATL CR'!$I:$I,'ATL GA Inventory'!$B131,'ATL CR'!$L:$L,'ATL GA Inventory'!EB$3)</f>
        <v>0</v>
      </c>
      <c r="EC131" s="45">
        <f>SUMIFS('ATL RAW'!$J:$J,'ATL RAW'!$I:$I,'ATL GA Inventory'!$B131,'ATL RAW'!$L:$L,'ATL GA Inventory'!EC$3)+SUMIFS('ATL CR'!$J:$J,'ATL CR'!$I:$I,'ATL GA Inventory'!$B131,'ATL CR'!$L:$L,'ATL GA Inventory'!EC$3)</f>
        <v>0</v>
      </c>
      <c r="ED131" s="45">
        <f>SUMIFS('ATL RAW'!$J:$J,'ATL RAW'!$I:$I,'ATL GA Inventory'!$B131,'ATL RAW'!$L:$L,'ATL GA Inventory'!ED$3)+SUMIFS('ATL CR'!$J:$J,'ATL CR'!$I:$I,'ATL GA Inventory'!$B131,'ATL CR'!$L:$L,'ATL GA Inventory'!ED$3)</f>
        <v>0</v>
      </c>
      <c r="EE131" s="45">
        <f>SUMIFS('ATL RAW'!$J:$J,'ATL RAW'!$I:$I,'ATL GA Inventory'!$B131,'ATL RAW'!$L:$L,'ATL GA Inventory'!EE$3)+SUMIFS('ATL CR'!$J:$J,'ATL CR'!$I:$I,'ATL GA Inventory'!$B131,'ATL CR'!$L:$L,'ATL GA Inventory'!EE$3)</f>
        <v>0</v>
      </c>
      <c r="EF131" s="45">
        <f>SUMIFS('ATL RAW'!$J:$J,'ATL RAW'!$I:$I,'ATL GA Inventory'!$B131,'ATL RAW'!$L:$L,'ATL GA Inventory'!EF$3)+SUMIFS('ATL CR'!$J:$J,'ATL CR'!$I:$I,'ATL GA Inventory'!$B131,'ATL CR'!$L:$L,'ATL GA Inventory'!EF$3)</f>
        <v>0</v>
      </c>
      <c r="EG131" s="45">
        <f>SUMIFS('ATL RAW'!$J:$J,'ATL RAW'!$I:$I,'ATL GA Inventory'!$B131,'ATL RAW'!$L:$L,'ATL GA Inventory'!EG$3)+SUMIFS('ATL CR'!$J:$J,'ATL CR'!$I:$I,'ATL GA Inventory'!$B131,'ATL CR'!$L:$L,'ATL GA Inventory'!EG$3)</f>
        <v>0</v>
      </c>
      <c r="EH131" s="45">
        <f>SUMIFS('ATL RAW'!$J:$J,'ATL RAW'!$I:$I,'ATL GA Inventory'!$B131,'ATL RAW'!$L:$L,'ATL GA Inventory'!EH$3)+SUMIFS('ATL CR'!$J:$J,'ATL CR'!$I:$I,'ATL GA Inventory'!$B131,'ATL CR'!$L:$L,'ATL GA Inventory'!EH$3)</f>
        <v>0</v>
      </c>
      <c r="EI131" s="45">
        <f>SUMIFS('ATL RAW'!$J:$J,'ATL RAW'!$I:$I,'ATL GA Inventory'!$B131,'ATL RAW'!$L:$L,'ATL GA Inventory'!EI$3)+SUMIFS('ATL CR'!$J:$J,'ATL CR'!$I:$I,'ATL GA Inventory'!$B131,'ATL CR'!$L:$L,'ATL GA Inventory'!EI$3)</f>
        <v>0</v>
      </c>
      <c r="EJ131" s="45">
        <f>SUMIFS('ATL RAW'!$J:$J,'ATL RAW'!$I:$I,'ATL GA Inventory'!$B131,'ATL RAW'!$L:$L,'ATL GA Inventory'!EJ$3)+SUMIFS('ATL CR'!$J:$J,'ATL CR'!$I:$I,'ATL GA Inventory'!$B131,'ATL CR'!$L:$L,'ATL GA Inventory'!EJ$3)</f>
        <v>0</v>
      </c>
      <c r="EK131" s="45">
        <f>SUMIFS('ATL RAW'!$J:$J,'ATL RAW'!$I:$I,'ATL GA Inventory'!$B131,'ATL RAW'!$L:$L,'ATL GA Inventory'!EK$3)+SUMIFS('ATL CR'!$J:$J,'ATL CR'!$I:$I,'ATL GA Inventory'!$B131,'ATL CR'!$L:$L,'ATL GA Inventory'!EK$3)</f>
        <v>0</v>
      </c>
      <c r="EL131" s="45">
        <f>SUMIFS('ATL RAW'!$J:$J,'ATL RAW'!$I:$I,'ATL GA Inventory'!$B131,'ATL RAW'!$L:$L,'ATL GA Inventory'!EL$3)+SUMIFS('ATL CR'!$J:$J,'ATL CR'!$I:$I,'ATL GA Inventory'!$B131,'ATL CR'!$L:$L,'ATL GA Inventory'!EL$3)</f>
        <v>0</v>
      </c>
      <c r="EM131" s="45">
        <f>SUMIFS('ATL RAW'!$J:$J,'ATL RAW'!$I:$I,'ATL GA Inventory'!$B131,'ATL RAW'!$L:$L,'ATL GA Inventory'!EM$3)+SUMIFS('ATL CR'!$J:$J,'ATL CR'!$I:$I,'ATL GA Inventory'!$B131,'ATL CR'!$L:$L,'ATL GA Inventory'!EM$3)</f>
        <v>0</v>
      </c>
      <c r="EN131" s="45">
        <f>SUMIFS('ATL RAW'!$J:$J,'ATL RAW'!$I:$I,'ATL GA Inventory'!$B131,'ATL RAW'!$L:$L,'ATL GA Inventory'!EN$3)+SUMIFS('ATL CR'!$J:$J,'ATL CR'!$I:$I,'ATL GA Inventory'!$B131,'ATL CR'!$L:$L,'ATL GA Inventory'!EN$3)</f>
        <v>0</v>
      </c>
      <c r="EO131" s="45">
        <f>SUMIFS('ATL RAW'!$J:$J,'ATL RAW'!$I:$I,'ATL GA Inventory'!$B131,'ATL RAW'!$L:$L,'ATL GA Inventory'!EO$3)+SUMIFS('ATL CR'!$J:$J,'ATL CR'!$I:$I,'ATL GA Inventory'!$B131,'ATL CR'!$L:$L,'ATL GA Inventory'!EO$3)</f>
        <v>0</v>
      </c>
      <c r="EP131" s="45">
        <f>SUMIFS('ATL RAW'!$J:$J,'ATL RAW'!$I:$I,'ATL GA Inventory'!$B131,'ATL RAW'!$L:$L,'ATL GA Inventory'!EP$3)+SUMIFS('ATL CR'!$J:$J,'ATL CR'!$I:$I,'ATL GA Inventory'!$B131,'ATL CR'!$L:$L,'ATL GA Inventory'!EP$3)</f>
        <v>0</v>
      </c>
      <c r="EQ131" s="45">
        <f>SUMIFS('ATL RAW'!$J:$J,'ATL RAW'!$I:$I,'ATL GA Inventory'!$B131,'ATL RAW'!$L:$L,'ATL GA Inventory'!EQ$3)+SUMIFS('ATL CR'!$J:$J,'ATL CR'!$I:$I,'ATL GA Inventory'!$B131,'ATL CR'!$L:$L,'ATL GA Inventory'!EQ$3)</f>
        <v>0</v>
      </c>
      <c r="ER131" s="45">
        <f>SUMIFS('ATL RAW'!$J:$J,'ATL RAW'!$I:$I,'ATL GA Inventory'!$B131,'ATL RAW'!$L:$L,'ATL GA Inventory'!ER$3)+SUMIFS('ATL CR'!$J:$J,'ATL CR'!$I:$I,'ATL GA Inventory'!$B131,'ATL CR'!$L:$L,'ATL GA Inventory'!ER$3)</f>
        <v>0</v>
      </c>
      <c r="ES131" s="45">
        <f>SUMIFS('ATL RAW'!$J:$J,'ATL RAW'!$I:$I,'ATL GA Inventory'!$B131,'ATL RAW'!$L:$L,'ATL GA Inventory'!ES$3)+SUMIFS('ATL CR'!$J:$J,'ATL CR'!$I:$I,'ATL GA Inventory'!$B131,'ATL CR'!$L:$L,'ATL GA Inventory'!ES$3)</f>
        <v>0</v>
      </c>
      <c r="ET131" s="45">
        <f>SUMIFS('ATL RAW'!$J:$J,'ATL RAW'!$I:$I,'ATL GA Inventory'!$B131,'ATL RAW'!$L:$L,'ATL GA Inventory'!ET$3)+SUMIFS('ATL CR'!$J:$J,'ATL CR'!$I:$I,'ATL GA Inventory'!$B131,'ATL CR'!$L:$L,'ATL GA Inventory'!ET$3)</f>
        <v>0</v>
      </c>
      <c r="EU131" s="45">
        <f>SUMIFS('ATL RAW'!$J:$J,'ATL RAW'!$I:$I,'ATL GA Inventory'!$B131,'ATL RAW'!$L:$L,'ATL GA Inventory'!EU$3)+SUMIFS('ATL CR'!$J:$J,'ATL CR'!$I:$I,'ATL GA Inventory'!$B131,'ATL CR'!$L:$L,'ATL GA Inventory'!EU$3)</f>
        <v>0</v>
      </c>
      <c r="EV131" s="45">
        <f>SUMIFS('ATL RAW'!$J:$J,'ATL RAW'!$I:$I,'ATL GA Inventory'!$B131,'ATL RAW'!$L:$L,'ATL GA Inventory'!EV$3)+SUMIFS('ATL CR'!$J:$J,'ATL CR'!$I:$I,'ATL GA Inventory'!$B131,'ATL CR'!$L:$L,'ATL GA Inventory'!EV$3)</f>
        <v>0</v>
      </c>
      <c r="EW131" s="45">
        <f>SUMIFS('ATL RAW'!$J:$J,'ATL RAW'!$I:$I,'ATL GA Inventory'!$B131,'ATL RAW'!$L:$L,'ATL GA Inventory'!EW$3)+SUMIFS('ATL CR'!$J:$J,'ATL CR'!$I:$I,'ATL GA Inventory'!$B131,'ATL CR'!$L:$L,'ATL GA Inventory'!EW$3)</f>
        <v>0</v>
      </c>
      <c r="EX131" s="45">
        <f>SUMIFS('ATL RAW'!$J:$J,'ATL RAW'!$I:$I,'ATL GA Inventory'!$B131,'ATL RAW'!$L:$L,'ATL GA Inventory'!EX$3)+SUMIFS('ATL CR'!$J:$J,'ATL CR'!$I:$I,'ATL GA Inventory'!$B131,'ATL CR'!$L:$L,'ATL GA Inventory'!EX$3)</f>
        <v>0</v>
      </c>
      <c r="EY131" s="45">
        <f>SUMIFS('ATL RAW'!$J:$J,'ATL RAW'!$I:$I,'ATL GA Inventory'!$B131,'ATL RAW'!$L:$L,'ATL GA Inventory'!EY$3)+SUMIFS('ATL CR'!$J:$J,'ATL CR'!$I:$I,'ATL GA Inventory'!$B131,'ATL CR'!$L:$L,'ATL GA Inventory'!EY$3)</f>
        <v>0</v>
      </c>
      <c r="EZ131" s="45">
        <f>SUMIFS('ATL RAW'!$J:$J,'ATL RAW'!$I:$I,'ATL GA Inventory'!$B131,'ATL RAW'!$L:$L,'ATL GA Inventory'!EZ$3)+SUMIFS('ATL CR'!$J:$J,'ATL CR'!$I:$I,'ATL GA Inventory'!$B131,'ATL CR'!$L:$L,'ATL GA Inventory'!EZ$3)</f>
        <v>0</v>
      </c>
      <c r="FA131" s="45">
        <f>SUMIFS('ATL RAW'!$J:$J,'ATL RAW'!$I:$I,'ATL GA Inventory'!$B131,'ATL RAW'!$L:$L,'ATL GA Inventory'!FA$3)+SUMIFS('ATL CR'!$J:$J,'ATL CR'!$I:$I,'ATL GA Inventory'!$B131,'ATL CR'!$L:$L,'ATL GA Inventory'!FA$3)</f>
        <v>0</v>
      </c>
      <c r="FB131" s="45">
        <f>SUMIFS('ATL RAW'!$J:$J,'ATL RAW'!$I:$I,'ATL GA Inventory'!$B131,'ATL RAW'!$L:$L,'ATL GA Inventory'!FB$3)+SUMIFS('ATL CR'!$J:$J,'ATL CR'!$I:$I,'ATL GA Inventory'!$B131,'ATL CR'!$L:$L,'ATL GA Inventory'!FB$3)</f>
        <v>0</v>
      </c>
      <c r="FC131" s="45">
        <f>SUMIFS('ATL RAW'!$J:$J,'ATL RAW'!$I:$I,'ATL GA Inventory'!$B131,'ATL RAW'!$L:$L,'ATL GA Inventory'!FC$3)+SUMIFS('ATL CR'!$J:$J,'ATL CR'!$I:$I,'ATL GA Inventory'!$B131,'ATL CR'!$L:$L,'ATL GA Inventory'!FC$3)</f>
        <v>0</v>
      </c>
      <c r="FD131" s="45">
        <f>SUMIFS('ATL RAW'!$J:$J,'ATL RAW'!$I:$I,'ATL GA Inventory'!$B131,'ATL RAW'!$L:$L,'ATL GA Inventory'!FD$3)+SUMIFS('ATL CR'!$J:$J,'ATL CR'!$I:$I,'ATL GA Inventory'!$B131,'ATL CR'!$L:$L,'ATL GA Inventory'!FD$3)</f>
        <v>0</v>
      </c>
      <c r="FE131" s="45">
        <f>SUMIFS('ATL RAW'!$J:$J,'ATL RAW'!$I:$I,'ATL GA Inventory'!$B131,'ATL RAW'!$L:$L,'ATL GA Inventory'!FE$3)+SUMIFS('ATL CR'!$J:$J,'ATL CR'!$I:$I,'ATL GA Inventory'!$B131,'ATL CR'!$L:$L,'ATL GA Inventory'!FE$3)</f>
        <v>0</v>
      </c>
      <c r="FF131" s="45">
        <f>SUMIFS('ATL RAW'!$J:$J,'ATL RAW'!$I:$I,'ATL GA Inventory'!$B131,'ATL RAW'!$L:$L,'ATL GA Inventory'!FF$3)+SUMIFS('ATL CR'!$J:$J,'ATL CR'!$I:$I,'ATL GA Inventory'!$B131,'ATL CR'!$L:$L,'ATL GA Inventory'!FF$3)</f>
        <v>0</v>
      </c>
      <c r="FG131" s="45">
        <f>SUMIFS('ATL RAW'!$J:$J,'ATL RAW'!$I:$I,'ATL GA Inventory'!$B131,'ATL RAW'!$L:$L,'ATL GA Inventory'!FG$3)+SUMIFS('ATL CR'!$J:$J,'ATL CR'!$I:$I,'ATL GA Inventory'!$B131,'ATL CR'!$L:$L,'ATL GA Inventory'!FG$3)</f>
        <v>0</v>
      </c>
      <c r="FH131" s="45">
        <f>SUMIFS('ATL RAW'!$J:$J,'ATL RAW'!$I:$I,'ATL GA Inventory'!$B131,'ATL RAW'!$L:$L,'ATL GA Inventory'!FH$3)+SUMIFS('ATL CR'!$J:$J,'ATL CR'!$I:$I,'ATL GA Inventory'!$B131,'ATL CR'!$L:$L,'ATL GA Inventory'!FH$3)</f>
        <v>0</v>
      </c>
      <c r="FI131" s="45">
        <f>SUMIFS('ATL RAW'!$J:$J,'ATL RAW'!$I:$I,'ATL GA Inventory'!$B131,'ATL RAW'!$L:$L,'ATL GA Inventory'!FI$3)+SUMIFS('ATL CR'!$J:$J,'ATL CR'!$I:$I,'ATL GA Inventory'!$B131,'ATL CR'!$L:$L,'ATL GA Inventory'!FI$3)</f>
        <v>0</v>
      </c>
      <c r="FJ131" s="45">
        <f>SUMIFS('ATL RAW'!$J:$J,'ATL RAW'!$I:$I,'ATL GA Inventory'!$B131,'ATL RAW'!$L:$L,'ATL GA Inventory'!FJ$3)+SUMIFS('ATL CR'!$J:$J,'ATL CR'!$I:$I,'ATL GA Inventory'!$B131,'ATL CR'!$L:$L,'ATL GA Inventory'!FJ$3)</f>
        <v>0</v>
      </c>
      <c r="FK131" s="45">
        <f>SUMIFS('ATL RAW'!$J:$J,'ATL RAW'!$I:$I,'ATL GA Inventory'!$B131,'ATL RAW'!$L:$L,'ATL GA Inventory'!FK$3)+SUMIFS('ATL CR'!$J:$J,'ATL CR'!$I:$I,'ATL GA Inventory'!$B131,'ATL CR'!$L:$L,'ATL GA Inventory'!FK$3)</f>
        <v>0</v>
      </c>
      <c r="FL131" s="45">
        <f>SUMIFS('ATL RAW'!$J:$J,'ATL RAW'!$I:$I,'ATL GA Inventory'!$B131,'ATL RAW'!$L:$L,'ATL GA Inventory'!FL$3)+SUMIFS('ATL CR'!$J:$J,'ATL CR'!$I:$I,'ATL GA Inventory'!$B131,'ATL CR'!$L:$L,'ATL GA Inventory'!FL$3)</f>
        <v>0</v>
      </c>
      <c r="FM131" s="45">
        <f>SUMIFS('ATL RAW'!$J:$J,'ATL RAW'!$I:$I,'ATL GA Inventory'!$B131,'ATL RAW'!$L:$L,'ATL GA Inventory'!FM$3)+SUMIFS('ATL CR'!$J:$J,'ATL CR'!$I:$I,'ATL GA Inventory'!$B131,'ATL CR'!$L:$L,'ATL GA Inventory'!FM$3)</f>
        <v>0</v>
      </c>
      <c r="FN131" s="45">
        <f>SUMIFS('ATL RAW'!$J:$J,'ATL RAW'!$I:$I,'ATL GA Inventory'!$B131,'ATL RAW'!$L:$L,'ATL GA Inventory'!FN$3)+SUMIFS('ATL CR'!$J:$J,'ATL CR'!$I:$I,'ATL GA Inventory'!$B131,'ATL CR'!$L:$L,'ATL GA Inventory'!FN$3)</f>
        <v>0</v>
      </c>
      <c r="FO131" s="45">
        <f>SUMIFS('ATL RAW'!$J:$J,'ATL RAW'!$I:$I,'ATL GA Inventory'!$B131,'ATL RAW'!$L:$L,'ATL GA Inventory'!FO$3)+SUMIFS('ATL CR'!$J:$J,'ATL CR'!$I:$I,'ATL GA Inventory'!$B131,'ATL CR'!$L:$L,'ATL GA Inventory'!FO$3)</f>
        <v>0</v>
      </c>
      <c r="FP131" s="45">
        <f>SUMIFS('ATL RAW'!$J:$J,'ATL RAW'!$I:$I,'ATL GA Inventory'!$B131,'ATL RAW'!$L:$L,'ATL GA Inventory'!FP$3)+SUMIFS('ATL CR'!$J:$J,'ATL CR'!$I:$I,'ATL GA Inventory'!$B131,'ATL CR'!$L:$L,'ATL GA Inventory'!FP$3)</f>
        <v>0</v>
      </c>
      <c r="FQ131" s="45">
        <f>SUMIFS('ATL RAW'!$J:$J,'ATL RAW'!$I:$I,'ATL GA Inventory'!$B131,'ATL RAW'!$L:$L,'ATL GA Inventory'!FQ$3)+SUMIFS('ATL CR'!$J:$J,'ATL CR'!$I:$I,'ATL GA Inventory'!$B131,'ATL CR'!$L:$L,'ATL GA Inventory'!FQ$3)</f>
        <v>0</v>
      </c>
      <c r="FR131" s="45">
        <f>SUMIFS('ATL RAW'!$J:$J,'ATL RAW'!$I:$I,'ATL GA Inventory'!$B131,'ATL RAW'!$L:$L,'ATL GA Inventory'!FR$3)+SUMIFS('ATL CR'!$J:$J,'ATL CR'!$I:$I,'ATL GA Inventory'!$B131,'ATL CR'!$L:$L,'ATL GA Inventory'!FR$3)</f>
        <v>0</v>
      </c>
      <c r="FS131" s="45">
        <f>SUMIFS('ATL RAW'!$J:$J,'ATL RAW'!$I:$I,'ATL GA Inventory'!$B131,'ATL RAW'!$L:$L,'ATL GA Inventory'!FS$3)+SUMIFS('ATL CR'!$J:$J,'ATL CR'!$I:$I,'ATL GA Inventory'!$B131,'ATL CR'!$L:$L,'ATL GA Inventory'!FS$3)</f>
        <v>0</v>
      </c>
      <c r="FT131" s="45">
        <f>SUMIFS('ATL RAW'!$J:$J,'ATL RAW'!$I:$I,'ATL GA Inventory'!$B131,'ATL RAW'!$L:$L,'ATL GA Inventory'!FT$3)+SUMIFS('ATL CR'!$J:$J,'ATL CR'!$I:$I,'ATL GA Inventory'!$B131,'ATL CR'!$L:$L,'ATL GA Inventory'!FT$3)</f>
        <v>0</v>
      </c>
      <c r="FU131" s="45">
        <f>SUMIFS('ATL RAW'!$J:$J,'ATL RAW'!$I:$I,'ATL GA Inventory'!$B131,'ATL RAW'!$L:$L,'ATL GA Inventory'!FU$3)+SUMIFS('ATL CR'!$J:$J,'ATL CR'!$I:$I,'ATL GA Inventory'!$B131,'ATL CR'!$L:$L,'ATL GA Inventory'!FU$3)</f>
        <v>0</v>
      </c>
      <c r="FV131" s="45">
        <f>SUMIFS('ATL RAW'!$J:$J,'ATL RAW'!$I:$I,'ATL GA Inventory'!$B131,'ATL RAW'!$L:$L,'ATL GA Inventory'!FV$3)+SUMIFS('ATL CR'!$J:$J,'ATL CR'!$I:$I,'ATL GA Inventory'!$B131,'ATL CR'!$L:$L,'ATL GA Inventory'!FV$3)</f>
        <v>0</v>
      </c>
      <c r="FW131" s="45">
        <f>SUMIFS('ATL RAW'!$J:$J,'ATL RAW'!$I:$I,'ATL GA Inventory'!$B131,'ATL RAW'!$L:$L,'ATL GA Inventory'!FW$3)+SUMIFS('ATL CR'!$J:$J,'ATL CR'!$I:$I,'ATL GA Inventory'!$B131,'ATL CR'!$L:$L,'ATL GA Inventory'!FW$3)</f>
        <v>0</v>
      </c>
      <c r="FX131" s="45">
        <f>SUMIFS('ATL RAW'!$J:$J,'ATL RAW'!$I:$I,'ATL GA Inventory'!$B131,'ATL RAW'!$L:$L,'ATL GA Inventory'!FX$3)+SUMIFS('ATL CR'!$J:$J,'ATL CR'!$I:$I,'ATL GA Inventory'!$B131,'ATL CR'!$L:$L,'ATL GA Inventory'!FX$3)</f>
        <v>0</v>
      </c>
      <c r="FY131" s="45">
        <f>SUMIFS('ATL RAW'!$J:$J,'ATL RAW'!$I:$I,'ATL GA Inventory'!$B131,'ATL RAW'!$L:$L,'ATL GA Inventory'!FY$3)+SUMIFS('ATL CR'!$J:$J,'ATL CR'!$I:$I,'ATL GA Inventory'!$B131,'ATL CR'!$L:$L,'ATL GA Inventory'!FY$3)</f>
        <v>0</v>
      </c>
      <c r="FZ131" s="45">
        <f>SUMIFS('ATL RAW'!$J:$J,'ATL RAW'!$I:$I,'ATL GA Inventory'!$B131,'ATL RAW'!$L:$L,'ATL GA Inventory'!FZ$3)+SUMIFS('ATL CR'!$J:$J,'ATL CR'!$I:$I,'ATL GA Inventory'!$B131,'ATL CR'!$L:$L,'ATL GA Inventory'!FZ$3)</f>
        <v>0</v>
      </c>
      <c r="GA131" s="45">
        <f>SUMIFS('ATL RAW'!$J:$J,'ATL RAW'!$I:$I,'ATL GA Inventory'!$B131,'ATL RAW'!$L:$L,'ATL GA Inventory'!GA$3)+SUMIFS('ATL CR'!$J:$J,'ATL CR'!$I:$I,'ATL GA Inventory'!$B131,'ATL CR'!$L:$L,'ATL GA Inventory'!GA$3)</f>
        <v>0</v>
      </c>
      <c r="GB131" s="45">
        <f>SUMIFS('ATL RAW'!$J:$J,'ATL RAW'!$I:$I,'ATL GA Inventory'!$B131,'ATL RAW'!$L:$L,'ATL GA Inventory'!GB$3)+SUMIFS('ATL CR'!$J:$J,'ATL CR'!$I:$I,'ATL GA Inventory'!$B131,'ATL CR'!$L:$L,'ATL GA Inventory'!GB$3)</f>
        <v>0</v>
      </c>
      <c r="GC131" s="45">
        <f>SUMIFS('ATL RAW'!$J:$J,'ATL RAW'!$I:$I,'ATL GA Inventory'!$B131,'ATL RAW'!$L:$L,'ATL GA Inventory'!GC$3)+SUMIFS('ATL CR'!$J:$J,'ATL CR'!$I:$I,'ATL GA Inventory'!$B131,'ATL CR'!$L:$L,'ATL GA Inventory'!GC$3)</f>
        <v>0</v>
      </c>
      <c r="GD131" s="45">
        <f>SUMIFS('ATL RAW'!$J:$J,'ATL RAW'!$I:$I,'ATL GA Inventory'!$B131,'ATL RAW'!$L:$L,'ATL GA Inventory'!GD$3)+SUMIFS('ATL CR'!$J:$J,'ATL CR'!$I:$I,'ATL GA Inventory'!$B131,'ATL CR'!$L:$L,'ATL GA Inventory'!GD$3)</f>
        <v>0</v>
      </c>
      <c r="GE131" s="45">
        <f>SUMIFS('ATL RAW'!$J:$J,'ATL RAW'!$I:$I,'ATL GA Inventory'!$B131,'ATL RAW'!$L:$L,'ATL GA Inventory'!GE$3)+SUMIFS('ATL CR'!$J:$J,'ATL CR'!$I:$I,'ATL GA Inventory'!$B131,'ATL CR'!$L:$L,'ATL GA Inventory'!GE$3)</f>
        <v>0</v>
      </c>
      <c r="GF131" s="45">
        <f>SUMIFS('ATL RAW'!$J:$J,'ATL RAW'!$I:$I,'ATL GA Inventory'!$B131,'ATL RAW'!$L:$L,'ATL GA Inventory'!GF$3)+SUMIFS('ATL CR'!$J:$J,'ATL CR'!$I:$I,'ATL GA Inventory'!$B131,'ATL CR'!$L:$L,'ATL GA Inventory'!GF$3)</f>
        <v>0</v>
      </c>
      <c r="GG131" s="45">
        <f>SUMIFS('ATL RAW'!$J:$J,'ATL RAW'!$I:$I,'ATL GA Inventory'!$B131,'ATL RAW'!$L:$L,'ATL GA Inventory'!GG$3)+SUMIFS('ATL CR'!$J:$J,'ATL CR'!$I:$I,'ATL GA Inventory'!$B131,'ATL CR'!$L:$L,'ATL GA Inventory'!GG$3)</f>
        <v>0</v>
      </c>
      <c r="GH131" s="45">
        <f>SUMIFS('ATL RAW'!$J:$J,'ATL RAW'!$I:$I,'ATL GA Inventory'!$B131,'ATL RAW'!$L:$L,'ATL GA Inventory'!GH$3)+SUMIFS('ATL CR'!$J:$J,'ATL CR'!$I:$I,'ATL GA Inventory'!$B131,'ATL CR'!$L:$L,'ATL GA Inventory'!GH$3)</f>
        <v>0</v>
      </c>
      <c r="GI131" s="45">
        <f>SUMIFS('ATL RAW'!$J:$J,'ATL RAW'!$I:$I,'ATL GA Inventory'!$B131,'ATL RAW'!$L:$L,'ATL GA Inventory'!GI$3)+SUMIFS('ATL CR'!$J:$J,'ATL CR'!$I:$I,'ATL GA Inventory'!$B131,'ATL CR'!$L:$L,'ATL GA Inventory'!GI$3)</f>
        <v>0</v>
      </c>
      <c r="GJ131" s="45">
        <f>SUMIFS('ATL RAW'!$J:$J,'ATL RAW'!$I:$I,'ATL GA Inventory'!$B131,'ATL RAW'!$L:$L,'ATL GA Inventory'!GJ$3)+SUMIFS('ATL CR'!$J:$J,'ATL CR'!$I:$I,'ATL GA Inventory'!$B131,'ATL CR'!$L:$L,'ATL GA Inventory'!GJ$3)</f>
        <v>0</v>
      </c>
      <c r="GK131" s="45">
        <f>SUMIFS('ATL RAW'!$J:$J,'ATL RAW'!$I:$I,'ATL GA Inventory'!$B131,'ATL RAW'!$L:$L,'ATL GA Inventory'!GK$3)+SUMIFS('ATL CR'!$J:$J,'ATL CR'!$I:$I,'ATL GA Inventory'!$B131,'ATL CR'!$L:$L,'ATL GA Inventory'!GK$3)</f>
        <v>0</v>
      </c>
      <c r="GL131" s="45">
        <f>SUMIFS('ATL RAW'!$J:$J,'ATL RAW'!$I:$I,'ATL GA Inventory'!$B131,'ATL RAW'!$L:$L,'ATL GA Inventory'!GL$3)+SUMIFS('ATL CR'!$J:$J,'ATL CR'!$I:$I,'ATL GA Inventory'!$B131,'ATL CR'!$L:$L,'ATL GA Inventory'!GL$3)</f>
        <v>0</v>
      </c>
      <c r="GM131" s="45">
        <f>SUMIFS('ATL RAW'!$J:$J,'ATL RAW'!$I:$I,'ATL GA Inventory'!$B131,'ATL RAW'!$L:$L,'ATL GA Inventory'!GM$3)+SUMIFS('ATL CR'!$J:$J,'ATL CR'!$I:$I,'ATL GA Inventory'!$B131,'ATL CR'!$L:$L,'ATL GA Inventory'!GM$3)</f>
        <v>0</v>
      </c>
      <c r="GN131" s="45">
        <f>SUMIFS('ATL RAW'!$J:$J,'ATL RAW'!$I:$I,'ATL GA Inventory'!$B131,'ATL RAW'!$L:$L,'ATL GA Inventory'!GN$3)+SUMIFS('ATL CR'!$J:$J,'ATL CR'!$I:$I,'ATL GA Inventory'!$B131,'ATL CR'!$L:$L,'ATL GA Inventory'!GN$3)</f>
        <v>0</v>
      </c>
      <c r="GO131" s="45">
        <f>SUMIFS('ATL RAW'!$J:$J,'ATL RAW'!$I:$I,'ATL GA Inventory'!$B131,'ATL RAW'!$L:$L,'ATL GA Inventory'!GO$3)+SUMIFS('ATL CR'!$J:$J,'ATL CR'!$I:$I,'ATL GA Inventory'!$B131,'ATL CR'!$L:$L,'ATL GA Inventory'!GO$3)</f>
        <v>0</v>
      </c>
      <c r="GP131" s="45">
        <f>SUMIFS('ATL RAW'!$J:$J,'ATL RAW'!$I:$I,'ATL GA Inventory'!$B131,'ATL RAW'!$L:$L,'ATL GA Inventory'!GP$3)+SUMIFS('ATL CR'!$J:$J,'ATL CR'!$I:$I,'ATL GA Inventory'!$B131,'ATL CR'!$L:$L,'ATL GA Inventory'!GP$3)</f>
        <v>0</v>
      </c>
      <c r="GQ131" s="45">
        <f>SUMIFS('ATL RAW'!$J:$J,'ATL RAW'!$I:$I,'ATL GA Inventory'!$B131,'ATL RAW'!$L:$L,'ATL GA Inventory'!GQ$3)+SUMIFS('ATL CR'!$J:$J,'ATL CR'!$I:$I,'ATL GA Inventory'!$B131,'ATL CR'!$L:$L,'ATL GA Inventory'!GQ$3)</f>
        <v>0</v>
      </c>
      <c r="GR131" s="45">
        <f>SUMIFS('ATL RAW'!$J:$J,'ATL RAW'!$I:$I,'ATL GA Inventory'!$B131,'ATL RAW'!$L:$L,'ATL GA Inventory'!GR$3)+SUMIFS('ATL CR'!$J:$J,'ATL CR'!$I:$I,'ATL GA Inventory'!$B131,'ATL CR'!$L:$L,'ATL GA Inventory'!GR$3)</f>
        <v>0</v>
      </c>
      <c r="GS131" s="45">
        <f>SUMIFS('ATL RAW'!$J:$J,'ATL RAW'!$I:$I,'ATL GA Inventory'!$B131,'ATL RAW'!$L:$L,'ATL GA Inventory'!GS$3)+SUMIFS('ATL CR'!$J:$J,'ATL CR'!$I:$I,'ATL GA Inventory'!$B131,'ATL CR'!$L:$L,'ATL GA Inventory'!GS$3)</f>
        <v>0</v>
      </c>
      <c r="GT131" s="45">
        <f>SUMIFS('ATL RAW'!$J:$J,'ATL RAW'!$I:$I,'ATL GA Inventory'!$B131,'ATL RAW'!$L:$L,'ATL GA Inventory'!GT$3)+SUMIFS('ATL CR'!$J:$J,'ATL CR'!$I:$I,'ATL GA Inventory'!$B131,'ATL CR'!$L:$L,'ATL GA Inventory'!GT$3)</f>
        <v>0</v>
      </c>
      <c r="GU131" s="45">
        <f>SUMIFS('ATL RAW'!$J:$J,'ATL RAW'!$I:$I,'ATL GA Inventory'!$B131,'ATL RAW'!$L:$L,'ATL GA Inventory'!GU$3)+SUMIFS('ATL CR'!$J:$J,'ATL CR'!$I:$I,'ATL GA Inventory'!$B131,'ATL CR'!$L:$L,'ATL GA Inventory'!GU$3)</f>
        <v>0</v>
      </c>
      <c r="GV131" s="45">
        <f>SUMIFS('ATL RAW'!$J:$J,'ATL RAW'!$I:$I,'ATL GA Inventory'!$B131,'ATL RAW'!$L:$L,'ATL GA Inventory'!GV$3)+SUMIFS('ATL CR'!$J:$J,'ATL CR'!$I:$I,'ATL GA Inventory'!$B131,'ATL CR'!$L:$L,'ATL GA Inventory'!GV$3)</f>
        <v>0</v>
      </c>
      <c r="GW131" s="45">
        <f>SUMIFS('ATL RAW'!$J:$J,'ATL RAW'!$I:$I,'ATL GA Inventory'!$B131,'ATL RAW'!$L:$L,'ATL GA Inventory'!GW$3)+SUMIFS('ATL CR'!$J:$J,'ATL CR'!$I:$I,'ATL GA Inventory'!$B131,'ATL CR'!$L:$L,'ATL GA Inventory'!GW$3)</f>
        <v>0</v>
      </c>
      <c r="GX131" s="45">
        <f>SUMIFS('ATL RAW'!$J:$J,'ATL RAW'!$I:$I,'ATL GA Inventory'!$B131,'ATL RAW'!$L:$L,'ATL GA Inventory'!GX$3)+SUMIFS('ATL CR'!$J:$J,'ATL CR'!$I:$I,'ATL GA Inventory'!$B131,'ATL CR'!$L:$L,'ATL GA Inventory'!GX$3)</f>
        <v>0</v>
      </c>
      <c r="GY131" s="45">
        <f>SUMIFS('ATL RAW'!$J:$J,'ATL RAW'!$I:$I,'ATL GA Inventory'!$B131,'ATL RAW'!$L:$L,'ATL GA Inventory'!GY$3)+SUMIFS('ATL CR'!$J:$J,'ATL CR'!$I:$I,'ATL GA Inventory'!$B131,'ATL CR'!$L:$L,'ATL GA Inventory'!GY$3)</f>
        <v>0</v>
      </c>
    </row>
    <row r="132" spans="1:207">
      <c r="A132" s="43" t="s">
        <v>8123</v>
      </c>
      <c r="B132" s="43">
        <f t="shared" ref="B132:B137" si="15">B65</f>
        <v>46226128</v>
      </c>
      <c r="C132" s="43" t="str">
        <f t="shared" ref="C132:D132" si="16">C65</f>
        <v>Q.PEAK DUO BLK G6P+/HL</v>
      </c>
      <c r="D132" s="44" t="str">
        <f t="shared" si="16"/>
        <v>340</v>
      </c>
      <c r="E132" s="45">
        <f>SUMIFS('ATL RAW'!$J:$J,'ATL RAW'!$I:$I,'ATL GA Inventory'!$B132,'ATL RAW'!$L:$L,'ATL GA Inventory'!E$3)+SUMIFS('ATL CR'!$J:$J,'ATL CR'!$I:$I,'ATL GA Inventory'!$B132,'ATL CR'!$L:$L,'ATL GA Inventory'!E$3)</f>
        <v>0</v>
      </c>
      <c r="F132" s="45">
        <f>SUMIFS('ATL RAW'!$J:$J,'ATL RAW'!$I:$I,'ATL GA Inventory'!$B132,'ATL RAW'!$L:$L,'ATL GA Inventory'!F$3)+SUMIFS('ATL CR'!$J:$J,'ATL CR'!$I:$I,'ATL GA Inventory'!$B132,'ATL CR'!$L:$L,'ATL GA Inventory'!F$3)</f>
        <v>0</v>
      </c>
      <c r="G132" s="45">
        <f>SUMIFS('ATL RAW'!$J:$J,'ATL RAW'!$I:$I,'ATL GA Inventory'!$B132,'ATL RAW'!$L:$L,'ATL GA Inventory'!G$3)+SUMIFS('ATL CR'!$J:$J,'ATL CR'!$I:$I,'ATL GA Inventory'!$B132,'ATL CR'!$L:$L,'ATL GA Inventory'!G$3)</f>
        <v>0</v>
      </c>
      <c r="H132" s="45">
        <f>SUMIFS('ATL RAW'!$J:$J,'ATL RAW'!$I:$I,'ATL GA Inventory'!$B132,'ATL RAW'!$L:$L,'ATL GA Inventory'!H$3)+SUMIFS('ATL CR'!$J:$J,'ATL CR'!$I:$I,'ATL GA Inventory'!$B132,'ATL CR'!$L:$L,'ATL GA Inventory'!H$3)</f>
        <v>0</v>
      </c>
      <c r="I132" s="45">
        <f>SUMIFS('ATL RAW'!$J:$J,'ATL RAW'!$I:$I,'ATL GA Inventory'!$B132,'ATL RAW'!$L:$L,'ATL GA Inventory'!I$3)+SUMIFS('ATL CR'!$J:$J,'ATL CR'!$I:$I,'ATL GA Inventory'!$B132,'ATL CR'!$L:$L,'ATL GA Inventory'!I$3)</f>
        <v>0</v>
      </c>
      <c r="J132" s="45">
        <f>SUMIFS('ATL RAW'!$J:$J,'ATL RAW'!$I:$I,'ATL GA Inventory'!$B132,'ATL RAW'!$L:$L,'ATL GA Inventory'!J$3)+SUMIFS('ATL CR'!$J:$J,'ATL CR'!$I:$I,'ATL GA Inventory'!$B132,'ATL CR'!$L:$L,'ATL GA Inventory'!J$3)</f>
        <v>0</v>
      </c>
      <c r="K132" s="45">
        <f>SUMIFS('ATL RAW'!$J:$J,'ATL RAW'!$I:$I,'ATL GA Inventory'!$B132,'ATL RAW'!$L:$L,'ATL GA Inventory'!K$3)+SUMIFS('ATL CR'!$J:$J,'ATL CR'!$I:$I,'ATL GA Inventory'!$B132,'ATL CR'!$L:$L,'ATL GA Inventory'!K$3)</f>
        <v>0</v>
      </c>
      <c r="L132" s="45">
        <f>SUMIFS('ATL RAW'!$J:$J,'ATL RAW'!$I:$I,'ATL GA Inventory'!$B132,'ATL RAW'!$L:$L,'ATL GA Inventory'!L$3)+SUMIFS('ATL CR'!$J:$J,'ATL CR'!$I:$I,'ATL GA Inventory'!$B132,'ATL CR'!$L:$L,'ATL GA Inventory'!L$3)</f>
        <v>0</v>
      </c>
      <c r="M132" s="45">
        <f>SUMIFS('ATL RAW'!$J:$J,'ATL RAW'!$I:$I,'ATL GA Inventory'!$B132,'ATL RAW'!$L:$L,'ATL GA Inventory'!M$3)+SUMIFS('ATL CR'!$J:$J,'ATL CR'!$I:$I,'ATL GA Inventory'!$B132,'ATL CR'!$L:$L,'ATL GA Inventory'!M$3)</f>
        <v>0</v>
      </c>
      <c r="N132" s="45">
        <f>SUMIFS('ATL RAW'!$J:$J,'ATL RAW'!$I:$I,'ATL GA Inventory'!$B132,'ATL RAW'!$L:$L,'ATL GA Inventory'!N$3)+SUMIFS('ATL CR'!$J:$J,'ATL CR'!$I:$I,'ATL GA Inventory'!$B132,'ATL CR'!$L:$L,'ATL GA Inventory'!N$3)</f>
        <v>0</v>
      </c>
      <c r="O132" s="45">
        <f>SUMIFS('ATL RAW'!$J:$J,'ATL RAW'!$I:$I,'ATL GA Inventory'!$B132,'ATL RAW'!$L:$L,'ATL GA Inventory'!O$3)+SUMIFS('ATL CR'!$J:$J,'ATL CR'!$I:$I,'ATL GA Inventory'!$B132,'ATL CR'!$L:$L,'ATL GA Inventory'!O$3)</f>
        <v>0</v>
      </c>
      <c r="P132" s="45">
        <f>SUMIFS('ATL RAW'!$J:$J,'ATL RAW'!$I:$I,'ATL GA Inventory'!$B132,'ATL RAW'!$L:$L,'ATL GA Inventory'!P$3)+SUMIFS('ATL CR'!$J:$J,'ATL CR'!$I:$I,'ATL GA Inventory'!$B132,'ATL CR'!$L:$L,'ATL GA Inventory'!P$3)</f>
        <v>0</v>
      </c>
      <c r="Q132" s="45">
        <f>SUMIFS('ATL RAW'!$J:$J,'ATL RAW'!$I:$I,'ATL GA Inventory'!$B132,'ATL RAW'!$L:$L,'ATL GA Inventory'!Q$3)+SUMIFS('ATL CR'!$J:$J,'ATL CR'!$I:$I,'ATL GA Inventory'!$B132,'ATL CR'!$L:$L,'ATL GA Inventory'!Q$3)</f>
        <v>0</v>
      </c>
      <c r="R132" s="45">
        <f>SUMIFS('ATL RAW'!$J:$J,'ATL RAW'!$I:$I,'ATL GA Inventory'!$B132,'ATL RAW'!$L:$L,'ATL GA Inventory'!R$3)+SUMIFS('ATL CR'!$J:$J,'ATL CR'!$I:$I,'ATL GA Inventory'!$B132,'ATL CR'!$L:$L,'ATL GA Inventory'!R$3)</f>
        <v>0</v>
      </c>
      <c r="S132" s="45">
        <f>SUMIFS('ATL RAW'!$J:$J,'ATL RAW'!$I:$I,'ATL GA Inventory'!$B132,'ATL RAW'!$L:$L,'ATL GA Inventory'!S$3)+SUMIFS('ATL CR'!$J:$J,'ATL CR'!$I:$I,'ATL GA Inventory'!$B132,'ATL CR'!$L:$L,'ATL GA Inventory'!S$3)</f>
        <v>0</v>
      </c>
      <c r="T132" s="45">
        <f>SUMIFS('ATL RAW'!$J:$J,'ATL RAW'!$I:$I,'ATL GA Inventory'!$B132,'ATL RAW'!$L:$L,'ATL GA Inventory'!T$3)+SUMIFS('ATL CR'!$J:$J,'ATL CR'!$I:$I,'ATL GA Inventory'!$B132,'ATL CR'!$L:$L,'ATL GA Inventory'!T$3)</f>
        <v>0</v>
      </c>
      <c r="U132" s="45">
        <f>SUMIFS('ATL RAW'!$J:$J,'ATL RAW'!$I:$I,'ATL GA Inventory'!$B132,'ATL RAW'!$L:$L,'ATL GA Inventory'!U$3)+SUMIFS('ATL CR'!$J:$J,'ATL CR'!$I:$I,'ATL GA Inventory'!$B132,'ATL CR'!$L:$L,'ATL GA Inventory'!U$3)</f>
        <v>0</v>
      </c>
      <c r="V132" s="45">
        <f>SUMIFS('ATL RAW'!$J:$J,'ATL RAW'!$I:$I,'ATL GA Inventory'!$B132,'ATL RAW'!$L:$L,'ATL GA Inventory'!V$3)+SUMIFS('ATL CR'!$J:$J,'ATL CR'!$I:$I,'ATL GA Inventory'!$B132,'ATL CR'!$L:$L,'ATL GA Inventory'!V$3)</f>
        <v>0</v>
      </c>
      <c r="W132" s="45">
        <f>SUMIFS('ATL RAW'!$J:$J,'ATL RAW'!$I:$I,'ATL GA Inventory'!$B132,'ATL RAW'!$L:$L,'ATL GA Inventory'!W$3)+SUMIFS('ATL CR'!$J:$J,'ATL CR'!$I:$I,'ATL GA Inventory'!$B132,'ATL CR'!$L:$L,'ATL GA Inventory'!W$3)</f>
        <v>0</v>
      </c>
      <c r="X132" s="45">
        <f>SUMIFS('ATL RAW'!$J:$J,'ATL RAW'!$I:$I,'ATL GA Inventory'!$B132,'ATL RAW'!$L:$L,'ATL GA Inventory'!X$3)+SUMIFS('ATL CR'!$J:$J,'ATL CR'!$I:$I,'ATL GA Inventory'!$B132,'ATL CR'!$L:$L,'ATL GA Inventory'!X$3)</f>
        <v>0</v>
      </c>
      <c r="Y132" s="45">
        <f>SUMIFS('ATL RAW'!$J:$J,'ATL RAW'!$I:$I,'ATL GA Inventory'!$B132,'ATL RAW'!$L:$L,'ATL GA Inventory'!Y$3)+SUMIFS('ATL CR'!$J:$J,'ATL CR'!$I:$I,'ATL GA Inventory'!$B132,'ATL CR'!$L:$L,'ATL GA Inventory'!Y$3)</f>
        <v>0</v>
      </c>
      <c r="Z132" s="45">
        <f>SUMIFS('ATL RAW'!$J:$J,'ATL RAW'!$I:$I,'ATL GA Inventory'!$B132,'ATL RAW'!$L:$L,'ATL GA Inventory'!Z$3)+SUMIFS('ATL CR'!$J:$J,'ATL CR'!$I:$I,'ATL GA Inventory'!$B132,'ATL CR'!$L:$L,'ATL GA Inventory'!Z$3)</f>
        <v>0</v>
      </c>
      <c r="AA132" s="45">
        <f>SUMIFS('ATL RAW'!$J:$J,'ATL RAW'!$I:$I,'ATL GA Inventory'!$B132,'ATL RAW'!$L:$L,'ATL GA Inventory'!AA$3)+SUMIFS('ATL CR'!$J:$J,'ATL CR'!$I:$I,'ATL GA Inventory'!$B132,'ATL CR'!$L:$L,'ATL GA Inventory'!AA$3)</f>
        <v>0</v>
      </c>
      <c r="AB132" s="45">
        <f>SUMIFS('ATL RAW'!$J:$J,'ATL RAW'!$I:$I,'ATL GA Inventory'!$B132,'ATL RAW'!$L:$L,'ATL GA Inventory'!AB$3)+SUMIFS('ATL CR'!$J:$J,'ATL CR'!$I:$I,'ATL GA Inventory'!$B132,'ATL CR'!$L:$L,'ATL GA Inventory'!AB$3)</f>
        <v>0</v>
      </c>
      <c r="AC132" s="45">
        <f>SUMIFS('ATL RAW'!$J:$J,'ATL RAW'!$I:$I,'ATL GA Inventory'!$B132,'ATL RAW'!$L:$L,'ATL GA Inventory'!AC$3)+SUMIFS('ATL CR'!$J:$J,'ATL CR'!$I:$I,'ATL GA Inventory'!$B132,'ATL CR'!$L:$L,'ATL GA Inventory'!AC$3)</f>
        <v>0</v>
      </c>
      <c r="AD132" s="45">
        <f>SUMIFS('ATL RAW'!$J:$J,'ATL RAW'!$I:$I,'ATL GA Inventory'!$B132,'ATL RAW'!$L:$L,'ATL GA Inventory'!AD$3)+SUMIFS('ATL CR'!$J:$J,'ATL CR'!$I:$I,'ATL GA Inventory'!$B132,'ATL CR'!$L:$L,'ATL GA Inventory'!AD$3)</f>
        <v>0</v>
      </c>
      <c r="AE132" s="45">
        <f>SUMIFS('ATL RAW'!$J:$J,'ATL RAW'!$I:$I,'ATL GA Inventory'!$B132,'ATL RAW'!$L:$L,'ATL GA Inventory'!AE$3)+SUMIFS('ATL CR'!$J:$J,'ATL CR'!$I:$I,'ATL GA Inventory'!$B132,'ATL CR'!$L:$L,'ATL GA Inventory'!AE$3)</f>
        <v>0</v>
      </c>
      <c r="AF132" s="45">
        <f>SUMIFS('ATL RAW'!$J:$J,'ATL RAW'!$I:$I,'ATL GA Inventory'!$B132,'ATL RAW'!$L:$L,'ATL GA Inventory'!AF$3)+SUMIFS('ATL CR'!$J:$J,'ATL CR'!$I:$I,'ATL GA Inventory'!$B132,'ATL CR'!$L:$L,'ATL GA Inventory'!AF$3)</f>
        <v>0</v>
      </c>
      <c r="AG132" s="45">
        <f>SUMIFS('ATL RAW'!$J:$J,'ATL RAW'!$I:$I,'ATL GA Inventory'!$B132,'ATL RAW'!$L:$L,'ATL GA Inventory'!AG$3)+SUMIFS('ATL CR'!$J:$J,'ATL CR'!$I:$I,'ATL GA Inventory'!$B132,'ATL CR'!$L:$L,'ATL GA Inventory'!AG$3)</f>
        <v>0</v>
      </c>
      <c r="AH132" s="45">
        <f>SUMIFS('ATL RAW'!$J:$J,'ATL RAW'!$I:$I,'ATL GA Inventory'!$B132,'ATL RAW'!$L:$L,'ATL GA Inventory'!AH$3)+SUMIFS('ATL CR'!$J:$J,'ATL CR'!$I:$I,'ATL GA Inventory'!$B132,'ATL CR'!$L:$L,'ATL GA Inventory'!AH$3)</f>
        <v>0</v>
      </c>
      <c r="AI132" s="45">
        <f>SUMIFS('ATL RAW'!$J:$J,'ATL RAW'!$I:$I,'ATL GA Inventory'!$B132,'ATL RAW'!$L:$L,'ATL GA Inventory'!AI$3)+SUMIFS('ATL CR'!$J:$J,'ATL CR'!$I:$I,'ATL GA Inventory'!$B132,'ATL CR'!$L:$L,'ATL GA Inventory'!AI$3)</f>
        <v>0</v>
      </c>
      <c r="AJ132" s="45">
        <f>SUMIFS('ATL RAW'!$J:$J,'ATL RAW'!$I:$I,'ATL GA Inventory'!$B132,'ATL RAW'!$L:$L,'ATL GA Inventory'!AJ$3)+SUMIFS('ATL CR'!$J:$J,'ATL CR'!$I:$I,'ATL GA Inventory'!$B132,'ATL CR'!$L:$L,'ATL GA Inventory'!AJ$3)</f>
        <v>0</v>
      </c>
      <c r="AK132" s="45">
        <f>SUMIFS('ATL RAW'!$J:$J,'ATL RAW'!$I:$I,'ATL GA Inventory'!$B132,'ATL RAW'!$L:$L,'ATL GA Inventory'!AK$3)+SUMIFS('ATL CR'!$J:$J,'ATL CR'!$I:$I,'ATL GA Inventory'!$B132,'ATL CR'!$L:$L,'ATL GA Inventory'!AK$3)</f>
        <v>0</v>
      </c>
      <c r="AL132" s="45">
        <f>SUMIFS('ATL RAW'!$J:$J,'ATL RAW'!$I:$I,'ATL GA Inventory'!$B132,'ATL RAW'!$L:$L,'ATL GA Inventory'!AL$3)+SUMIFS('ATL CR'!$J:$J,'ATL CR'!$I:$I,'ATL GA Inventory'!$B132,'ATL CR'!$L:$L,'ATL GA Inventory'!AL$3)</f>
        <v>0</v>
      </c>
      <c r="AM132" s="45">
        <f>SUMIFS('ATL RAW'!$J:$J,'ATL RAW'!$I:$I,'ATL GA Inventory'!$B132,'ATL RAW'!$L:$L,'ATL GA Inventory'!AM$3)+SUMIFS('ATL CR'!$J:$J,'ATL CR'!$I:$I,'ATL GA Inventory'!$B132,'ATL CR'!$L:$L,'ATL GA Inventory'!AM$3)</f>
        <v>0</v>
      </c>
      <c r="AN132" s="45">
        <f>SUMIFS('ATL RAW'!$J:$J,'ATL RAW'!$I:$I,'ATL GA Inventory'!$B132,'ATL RAW'!$L:$L,'ATL GA Inventory'!AN$3)+SUMIFS('ATL CR'!$J:$J,'ATL CR'!$I:$I,'ATL GA Inventory'!$B132,'ATL CR'!$L:$L,'ATL GA Inventory'!AN$3)</f>
        <v>0</v>
      </c>
      <c r="AO132" s="45">
        <f>SUMIFS('ATL RAW'!$J:$J,'ATL RAW'!$I:$I,'ATL GA Inventory'!$B132,'ATL RAW'!$L:$L,'ATL GA Inventory'!AO$3)+SUMIFS('ATL CR'!$J:$J,'ATL CR'!$I:$I,'ATL GA Inventory'!$B132,'ATL CR'!$L:$L,'ATL GA Inventory'!AO$3)</f>
        <v>0</v>
      </c>
      <c r="AP132" s="45">
        <f>SUMIFS('ATL RAW'!$J:$J,'ATL RAW'!$I:$I,'ATL GA Inventory'!$B132,'ATL RAW'!$L:$L,'ATL GA Inventory'!AP$3)+SUMIFS('ATL CR'!$J:$J,'ATL CR'!$I:$I,'ATL GA Inventory'!$B132,'ATL CR'!$L:$L,'ATL GA Inventory'!AP$3)</f>
        <v>0</v>
      </c>
      <c r="AQ132" s="45">
        <f>SUMIFS('ATL RAW'!$J:$J,'ATL RAW'!$I:$I,'ATL GA Inventory'!$B132,'ATL RAW'!$L:$L,'ATL GA Inventory'!AQ$3)+SUMIFS('ATL CR'!$J:$J,'ATL CR'!$I:$I,'ATL GA Inventory'!$B132,'ATL CR'!$L:$L,'ATL GA Inventory'!AQ$3)</f>
        <v>0</v>
      </c>
      <c r="AR132" s="45">
        <f>SUMIFS('ATL RAW'!$J:$J,'ATL RAW'!$I:$I,'ATL GA Inventory'!$B132,'ATL RAW'!$L:$L,'ATL GA Inventory'!AR$3)+SUMIFS('ATL CR'!$J:$J,'ATL CR'!$I:$I,'ATL GA Inventory'!$B132,'ATL CR'!$L:$L,'ATL GA Inventory'!AR$3)</f>
        <v>0</v>
      </c>
      <c r="AS132" s="45">
        <f>SUMIFS('ATL RAW'!$J:$J,'ATL RAW'!$I:$I,'ATL GA Inventory'!$B132,'ATL RAW'!$L:$L,'ATL GA Inventory'!AS$3)+SUMIFS('ATL CR'!$J:$J,'ATL CR'!$I:$I,'ATL GA Inventory'!$B132,'ATL CR'!$L:$L,'ATL GA Inventory'!AS$3)</f>
        <v>0</v>
      </c>
      <c r="AT132" s="45">
        <f>SUMIFS('ATL RAW'!$J:$J,'ATL RAW'!$I:$I,'ATL GA Inventory'!$B132,'ATL RAW'!$L:$L,'ATL GA Inventory'!AT$3)+SUMIFS('ATL CR'!$J:$J,'ATL CR'!$I:$I,'ATL GA Inventory'!$B132,'ATL CR'!$L:$L,'ATL GA Inventory'!AT$3)</f>
        <v>0</v>
      </c>
      <c r="AU132" s="45">
        <f>SUMIFS('ATL RAW'!$J:$J,'ATL RAW'!$I:$I,'ATL GA Inventory'!$B132,'ATL RAW'!$L:$L,'ATL GA Inventory'!AU$3)+SUMIFS('ATL CR'!$J:$J,'ATL CR'!$I:$I,'ATL GA Inventory'!$B132,'ATL CR'!$L:$L,'ATL GA Inventory'!AU$3)</f>
        <v>0</v>
      </c>
      <c r="AV132" s="45">
        <f>SUMIFS('ATL RAW'!$J:$J,'ATL RAW'!$I:$I,'ATL GA Inventory'!$B132,'ATL RAW'!$L:$L,'ATL GA Inventory'!AV$3)+SUMIFS('ATL CR'!$J:$J,'ATL CR'!$I:$I,'ATL GA Inventory'!$B132,'ATL CR'!$L:$L,'ATL GA Inventory'!AV$3)</f>
        <v>0</v>
      </c>
      <c r="AW132" s="45">
        <f>SUMIFS('ATL RAW'!$J:$J,'ATL RAW'!$I:$I,'ATL GA Inventory'!$B132,'ATL RAW'!$L:$L,'ATL GA Inventory'!AW$3)+SUMIFS('ATL CR'!$J:$J,'ATL CR'!$I:$I,'ATL GA Inventory'!$B132,'ATL CR'!$L:$L,'ATL GA Inventory'!AW$3)</f>
        <v>0</v>
      </c>
      <c r="AX132" s="45">
        <f>SUMIFS('ATL RAW'!$J:$J,'ATL RAW'!$I:$I,'ATL GA Inventory'!$B132,'ATL RAW'!$L:$L,'ATL GA Inventory'!AX$3)+SUMIFS('ATL CR'!$J:$J,'ATL CR'!$I:$I,'ATL GA Inventory'!$B132,'ATL CR'!$L:$L,'ATL GA Inventory'!AX$3)</f>
        <v>0</v>
      </c>
      <c r="AY132" s="45">
        <f>SUMIFS('ATL RAW'!$J:$J,'ATL RAW'!$I:$I,'ATL GA Inventory'!$B132,'ATL RAW'!$L:$L,'ATL GA Inventory'!AY$3)+SUMIFS('ATL CR'!$J:$J,'ATL CR'!$I:$I,'ATL GA Inventory'!$B132,'ATL CR'!$L:$L,'ATL GA Inventory'!AY$3)</f>
        <v>0</v>
      </c>
      <c r="AZ132" s="45">
        <f>SUMIFS('ATL RAW'!$J:$J,'ATL RAW'!$I:$I,'ATL GA Inventory'!$B132,'ATL RAW'!$L:$L,'ATL GA Inventory'!AZ$3)+SUMIFS('ATL CR'!$J:$J,'ATL CR'!$I:$I,'ATL GA Inventory'!$B132,'ATL CR'!$L:$L,'ATL GA Inventory'!AZ$3)</f>
        <v>0</v>
      </c>
      <c r="BA132" s="45">
        <f>SUMIFS('ATL RAW'!$J:$J,'ATL RAW'!$I:$I,'ATL GA Inventory'!$B132,'ATL RAW'!$L:$L,'ATL GA Inventory'!BA$3)+SUMIFS('ATL CR'!$J:$J,'ATL CR'!$I:$I,'ATL GA Inventory'!$B132,'ATL CR'!$L:$L,'ATL GA Inventory'!BA$3)</f>
        <v>0</v>
      </c>
      <c r="BB132" s="45">
        <f>SUMIFS('ATL RAW'!$J:$J,'ATL RAW'!$I:$I,'ATL GA Inventory'!$B132,'ATL RAW'!$L:$L,'ATL GA Inventory'!BB$3)+SUMIFS('ATL CR'!$J:$J,'ATL CR'!$I:$I,'ATL GA Inventory'!$B132,'ATL CR'!$L:$L,'ATL GA Inventory'!BB$3)</f>
        <v>0</v>
      </c>
      <c r="BC132" s="45">
        <f>SUMIFS('ATL RAW'!$J:$J,'ATL RAW'!$I:$I,'ATL GA Inventory'!$B132,'ATL RAW'!$L:$L,'ATL GA Inventory'!BC$3)+SUMIFS('ATL CR'!$J:$J,'ATL CR'!$I:$I,'ATL GA Inventory'!$B132,'ATL CR'!$L:$L,'ATL GA Inventory'!BC$3)</f>
        <v>0</v>
      </c>
      <c r="BD132" s="45">
        <f>SUMIFS('ATL RAW'!$J:$J,'ATL RAW'!$I:$I,'ATL GA Inventory'!$B132,'ATL RAW'!$L:$L,'ATL GA Inventory'!BD$3)+SUMIFS('ATL CR'!$J:$J,'ATL CR'!$I:$I,'ATL GA Inventory'!$B132,'ATL CR'!$L:$L,'ATL GA Inventory'!BD$3)</f>
        <v>0</v>
      </c>
      <c r="BE132" s="45">
        <f>SUMIFS('ATL RAW'!$J:$J,'ATL RAW'!$I:$I,'ATL GA Inventory'!$B132,'ATL RAW'!$L:$L,'ATL GA Inventory'!BE$3)+SUMIFS('ATL CR'!$J:$J,'ATL CR'!$I:$I,'ATL GA Inventory'!$B132,'ATL CR'!$L:$L,'ATL GA Inventory'!BE$3)</f>
        <v>0</v>
      </c>
      <c r="BF132" s="45">
        <f>SUMIFS('ATL RAW'!$J:$J,'ATL RAW'!$I:$I,'ATL GA Inventory'!$B132,'ATL RAW'!$L:$L,'ATL GA Inventory'!BF$3)+SUMIFS('ATL CR'!$J:$J,'ATL CR'!$I:$I,'ATL GA Inventory'!$B132,'ATL CR'!$L:$L,'ATL GA Inventory'!BF$3)</f>
        <v>0</v>
      </c>
      <c r="BG132" s="45">
        <f>SUMIFS('ATL RAW'!$J:$J,'ATL RAW'!$I:$I,'ATL GA Inventory'!$B132,'ATL RAW'!$L:$L,'ATL GA Inventory'!BG$3)+SUMIFS('ATL CR'!$J:$J,'ATL CR'!$I:$I,'ATL GA Inventory'!$B132,'ATL CR'!$L:$L,'ATL GA Inventory'!BG$3)</f>
        <v>0</v>
      </c>
      <c r="BH132" s="45">
        <f>SUMIFS('ATL RAW'!$J:$J,'ATL RAW'!$I:$I,'ATL GA Inventory'!$B132,'ATL RAW'!$L:$L,'ATL GA Inventory'!BH$3)+SUMIFS('ATL CR'!$J:$J,'ATL CR'!$I:$I,'ATL GA Inventory'!$B132,'ATL CR'!$L:$L,'ATL GA Inventory'!BH$3)</f>
        <v>0</v>
      </c>
      <c r="BI132" s="45">
        <f>SUMIFS('ATL RAW'!$J:$J,'ATL RAW'!$I:$I,'ATL GA Inventory'!$B132,'ATL RAW'!$L:$L,'ATL GA Inventory'!BI$3)+SUMIFS('ATL CR'!$J:$J,'ATL CR'!$I:$I,'ATL GA Inventory'!$B132,'ATL CR'!$L:$L,'ATL GA Inventory'!BI$3)</f>
        <v>0</v>
      </c>
      <c r="BJ132" s="45">
        <f>SUMIFS('ATL RAW'!$J:$J,'ATL RAW'!$I:$I,'ATL GA Inventory'!$B132,'ATL RAW'!$L:$L,'ATL GA Inventory'!BJ$3)+SUMIFS('ATL CR'!$J:$J,'ATL CR'!$I:$I,'ATL GA Inventory'!$B132,'ATL CR'!$L:$L,'ATL GA Inventory'!BJ$3)</f>
        <v>0</v>
      </c>
      <c r="BK132" s="45">
        <f>SUMIFS('ATL RAW'!$J:$J,'ATL RAW'!$I:$I,'ATL GA Inventory'!$B132,'ATL RAW'!$L:$L,'ATL GA Inventory'!BK$3)+SUMIFS('ATL CR'!$J:$J,'ATL CR'!$I:$I,'ATL GA Inventory'!$B132,'ATL CR'!$L:$L,'ATL GA Inventory'!BK$3)</f>
        <v>0</v>
      </c>
      <c r="BL132" s="45">
        <f>SUMIFS('ATL RAW'!$J:$J,'ATL RAW'!$I:$I,'ATL GA Inventory'!$B132,'ATL RAW'!$L:$L,'ATL GA Inventory'!BL$3)+SUMIFS('ATL CR'!$J:$J,'ATL CR'!$I:$I,'ATL GA Inventory'!$B132,'ATL CR'!$L:$L,'ATL GA Inventory'!BL$3)</f>
        <v>0</v>
      </c>
      <c r="BM132" s="45">
        <f>SUMIFS('ATL RAW'!$J:$J,'ATL RAW'!$I:$I,'ATL GA Inventory'!$B132,'ATL RAW'!$L:$L,'ATL GA Inventory'!BM$3)+SUMIFS('ATL CR'!$J:$J,'ATL CR'!$I:$I,'ATL GA Inventory'!$B132,'ATL CR'!$L:$L,'ATL GA Inventory'!BM$3)</f>
        <v>0</v>
      </c>
      <c r="BN132" s="45">
        <f>SUMIFS('ATL RAW'!$J:$J,'ATL RAW'!$I:$I,'ATL GA Inventory'!$B132,'ATL RAW'!$L:$L,'ATL GA Inventory'!BN$3)+SUMIFS('ATL CR'!$J:$J,'ATL CR'!$I:$I,'ATL GA Inventory'!$B132,'ATL CR'!$L:$L,'ATL GA Inventory'!BN$3)</f>
        <v>0</v>
      </c>
      <c r="BO132" s="45">
        <f>SUMIFS('ATL RAW'!$J:$J,'ATL RAW'!$I:$I,'ATL GA Inventory'!$B132,'ATL RAW'!$L:$L,'ATL GA Inventory'!BO$3)+SUMIFS('ATL CR'!$J:$J,'ATL CR'!$I:$I,'ATL GA Inventory'!$B132,'ATL CR'!$L:$L,'ATL GA Inventory'!BO$3)</f>
        <v>0</v>
      </c>
      <c r="BP132" s="45">
        <f>SUMIFS('ATL RAW'!$J:$J,'ATL RAW'!$I:$I,'ATL GA Inventory'!$B132,'ATL RAW'!$L:$L,'ATL GA Inventory'!BP$3)+SUMIFS('ATL CR'!$J:$J,'ATL CR'!$I:$I,'ATL GA Inventory'!$B132,'ATL CR'!$L:$L,'ATL GA Inventory'!BP$3)</f>
        <v>0</v>
      </c>
      <c r="BQ132" s="45">
        <f>SUMIFS('ATL RAW'!$J:$J,'ATL RAW'!$I:$I,'ATL GA Inventory'!$B132,'ATL RAW'!$L:$L,'ATL GA Inventory'!BQ$3)+SUMIFS('ATL CR'!$J:$J,'ATL CR'!$I:$I,'ATL GA Inventory'!$B132,'ATL CR'!$L:$L,'ATL GA Inventory'!BQ$3)</f>
        <v>0</v>
      </c>
      <c r="BR132" s="45">
        <f>SUMIFS('ATL RAW'!$J:$J,'ATL RAW'!$I:$I,'ATL GA Inventory'!$B132,'ATL RAW'!$L:$L,'ATL GA Inventory'!BR$3)+SUMIFS('ATL CR'!$J:$J,'ATL CR'!$I:$I,'ATL GA Inventory'!$B132,'ATL CR'!$L:$L,'ATL GA Inventory'!BR$3)</f>
        <v>0</v>
      </c>
      <c r="BS132" s="45">
        <f>SUMIFS('ATL RAW'!$J:$J,'ATL RAW'!$I:$I,'ATL GA Inventory'!$B132,'ATL RAW'!$L:$L,'ATL GA Inventory'!BS$3)+SUMIFS('ATL CR'!$J:$J,'ATL CR'!$I:$I,'ATL GA Inventory'!$B132,'ATL CR'!$L:$L,'ATL GA Inventory'!BS$3)</f>
        <v>0</v>
      </c>
      <c r="BT132" s="45">
        <f>SUMIFS('ATL RAW'!$J:$J,'ATL RAW'!$I:$I,'ATL GA Inventory'!$B132,'ATL RAW'!$L:$L,'ATL GA Inventory'!BT$3)+SUMIFS('ATL CR'!$J:$J,'ATL CR'!$I:$I,'ATL GA Inventory'!$B132,'ATL CR'!$L:$L,'ATL GA Inventory'!BT$3)</f>
        <v>0</v>
      </c>
      <c r="BU132" s="45">
        <f>SUMIFS('ATL RAW'!$J:$J,'ATL RAW'!$I:$I,'ATL GA Inventory'!$B132,'ATL RAW'!$L:$L,'ATL GA Inventory'!BU$3)+SUMIFS('ATL CR'!$J:$J,'ATL CR'!$I:$I,'ATL GA Inventory'!$B132,'ATL CR'!$L:$L,'ATL GA Inventory'!BU$3)</f>
        <v>0</v>
      </c>
      <c r="BV132" s="45">
        <f>SUMIFS('ATL RAW'!$J:$J,'ATL RAW'!$I:$I,'ATL GA Inventory'!$B132,'ATL RAW'!$L:$L,'ATL GA Inventory'!BV$3)+SUMIFS('ATL CR'!$J:$J,'ATL CR'!$I:$I,'ATL GA Inventory'!$B132,'ATL CR'!$L:$L,'ATL GA Inventory'!BV$3)</f>
        <v>0</v>
      </c>
      <c r="BW132" s="45">
        <f>SUMIFS('ATL RAW'!$J:$J,'ATL RAW'!$I:$I,'ATL GA Inventory'!$B132,'ATL RAW'!$L:$L,'ATL GA Inventory'!BW$3)+SUMIFS('ATL CR'!$J:$J,'ATL CR'!$I:$I,'ATL GA Inventory'!$B132,'ATL CR'!$L:$L,'ATL GA Inventory'!BW$3)</f>
        <v>0</v>
      </c>
      <c r="BX132" s="45">
        <f>SUMIFS('ATL RAW'!$J:$J,'ATL RAW'!$I:$I,'ATL GA Inventory'!$B132,'ATL RAW'!$L:$L,'ATL GA Inventory'!BX$3)+SUMIFS('ATL CR'!$J:$J,'ATL CR'!$I:$I,'ATL GA Inventory'!$B132,'ATL CR'!$L:$L,'ATL GA Inventory'!BX$3)</f>
        <v>0</v>
      </c>
      <c r="BY132" s="45">
        <f>SUMIFS('ATL RAW'!$J:$J,'ATL RAW'!$I:$I,'ATL GA Inventory'!$B132,'ATL RAW'!$L:$L,'ATL GA Inventory'!BY$3)+SUMIFS('ATL CR'!$J:$J,'ATL CR'!$I:$I,'ATL GA Inventory'!$B132,'ATL CR'!$L:$L,'ATL GA Inventory'!BY$3)</f>
        <v>0</v>
      </c>
      <c r="BZ132" s="45">
        <f>SUMIFS('ATL RAW'!$J:$J,'ATL RAW'!$I:$I,'ATL GA Inventory'!$B132,'ATL RAW'!$L:$L,'ATL GA Inventory'!BZ$3)+SUMIFS('ATL CR'!$J:$J,'ATL CR'!$I:$I,'ATL GA Inventory'!$B132,'ATL CR'!$L:$L,'ATL GA Inventory'!BZ$3)</f>
        <v>0</v>
      </c>
      <c r="CA132" s="45">
        <f>SUMIFS('ATL RAW'!$J:$J,'ATL RAW'!$I:$I,'ATL GA Inventory'!$B132,'ATL RAW'!$L:$L,'ATL GA Inventory'!CA$3)+SUMIFS('ATL CR'!$J:$J,'ATL CR'!$I:$I,'ATL GA Inventory'!$B132,'ATL CR'!$L:$L,'ATL GA Inventory'!CA$3)</f>
        <v>0</v>
      </c>
      <c r="CB132" s="45">
        <f>SUMIFS('ATL RAW'!$J:$J,'ATL RAW'!$I:$I,'ATL GA Inventory'!$B132,'ATL RAW'!$L:$L,'ATL GA Inventory'!CB$3)+SUMIFS('ATL CR'!$J:$J,'ATL CR'!$I:$I,'ATL GA Inventory'!$B132,'ATL CR'!$L:$L,'ATL GA Inventory'!CB$3)</f>
        <v>0</v>
      </c>
      <c r="CC132" s="45">
        <f>SUMIFS('ATL RAW'!$J:$J,'ATL RAW'!$I:$I,'ATL GA Inventory'!$B132,'ATL RAW'!$L:$L,'ATL GA Inventory'!CC$3)+SUMIFS('ATL CR'!$J:$J,'ATL CR'!$I:$I,'ATL GA Inventory'!$B132,'ATL CR'!$L:$L,'ATL GA Inventory'!CC$3)</f>
        <v>0</v>
      </c>
      <c r="CD132" s="45">
        <f>SUMIFS('ATL RAW'!$J:$J,'ATL RAW'!$I:$I,'ATL GA Inventory'!$B132,'ATL RAW'!$L:$L,'ATL GA Inventory'!CD$3)+SUMIFS('ATL CR'!$J:$J,'ATL CR'!$I:$I,'ATL GA Inventory'!$B132,'ATL CR'!$L:$L,'ATL GA Inventory'!CD$3)</f>
        <v>0</v>
      </c>
      <c r="CE132" s="45">
        <f>SUMIFS('ATL RAW'!$J:$J,'ATL RAW'!$I:$I,'ATL GA Inventory'!$B132,'ATL RAW'!$L:$L,'ATL GA Inventory'!CE$3)+SUMIFS('ATL CR'!$J:$J,'ATL CR'!$I:$I,'ATL GA Inventory'!$B132,'ATL CR'!$L:$L,'ATL GA Inventory'!CE$3)</f>
        <v>0</v>
      </c>
      <c r="CF132" s="45">
        <f>SUMIFS('ATL RAW'!$J:$J,'ATL RAW'!$I:$I,'ATL GA Inventory'!$B132,'ATL RAW'!$L:$L,'ATL GA Inventory'!CF$3)+SUMIFS('ATL CR'!$J:$J,'ATL CR'!$I:$I,'ATL GA Inventory'!$B132,'ATL CR'!$L:$L,'ATL GA Inventory'!CF$3)</f>
        <v>0</v>
      </c>
      <c r="CG132" s="45">
        <f>SUMIFS('ATL RAW'!$J:$J,'ATL RAW'!$I:$I,'ATL GA Inventory'!$B132,'ATL RAW'!$L:$L,'ATL GA Inventory'!CG$3)+SUMIFS('ATL CR'!$J:$J,'ATL CR'!$I:$I,'ATL GA Inventory'!$B132,'ATL CR'!$L:$L,'ATL GA Inventory'!CG$3)</f>
        <v>0</v>
      </c>
      <c r="CH132" s="45">
        <f>SUMIFS('ATL RAW'!$J:$J,'ATL RAW'!$I:$I,'ATL GA Inventory'!$B132,'ATL RAW'!$L:$L,'ATL GA Inventory'!CH$3)+SUMIFS('ATL CR'!$J:$J,'ATL CR'!$I:$I,'ATL GA Inventory'!$B132,'ATL CR'!$L:$L,'ATL GA Inventory'!CH$3)</f>
        <v>0</v>
      </c>
      <c r="CI132" s="45">
        <f>SUMIFS('ATL RAW'!$J:$J,'ATL RAW'!$I:$I,'ATL GA Inventory'!$B132,'ATL RAW'!$L:$L,'ATL GA Inventory'!CI$3)+SUMIFS('ATL CR'!$J:$J,'ATL CR'!$I:$I,'ATL GA Inventory'!$B132,'ATL CR'!$L:$L,'ATL GA Inventory'!CI$3)</f>
        <v>0</v>
      </c>
      <c r="CJ132" s="45">
        <f>SUMIFS('ATL RAW'!$J:$J,'ATL RAW'!$I:$I,'ATL GA Inventory'!$B132,'ATL RAW'!$L:$L,'ATL GA Inventory'!CJ$3)+SUMIFS('ATL CR'!$J:$J,'ATL CR'!$I:$I,'ATL GA Inventory'!$B132,'ATL CR'!$L:$L,'ATL GA Inventory'!CJ$3)</f>
        <v>0</v>
      </c>
      <c r="CK132" s="45">
        <f>SUMIFS('ATL RAW'!$J:$J,'ATL RAW'!$I:$I,'ATL GA Inventory'!$B132,'ATL RAW'!$L:$L,'ATL GA Inventory'!CK$3)+SUMIFS('ATL CR'!$J:$J,'ATL CR'!$I:$I,'ATL GA Inventory'!$B132,'ATL CR'!$L:$L,'ATL GA Inventory'!CK$3)</f>
        <v>0</v>
      </c>
      <c r="CL132" s="45">
        <f>SUMIFS('ATL RAW'!$J:$J,'ATL RAW'!$I:$I,'ATL GA Inventory'!$B132,'ATL RAW'!$L:$L,'ATL GA Inventory'!CL$3)+SUMIFS('ATL CR'!$J:$J,'ATL CR'!$I:$I,'ATL GA Inventory'!$B132,'ATL CR'!$L:$L,'ATL GA Inventory'!CL$3)</f>
        <v>0</v>
      </c>
      <c r="CM132" s="45">
        <f>SUMIFS('ATL RAW'!$J:$J,'ATL RAW'!$I:$I,'ATL GA Inventory'!$B132,'ATL RAW'!$L:$L,'ATL GA Inventory'!CM$3)+SUMIFS('ATL CR'!$J:$J,'ATL CR'!$I:$I,'ATL GA Inventory'!$B132,'ATL CR'!$L:$L,'ATL GA Inventory'!CM$3)</f>
        <v>0</v>
      </c>
      <c r="CN132" s="45">
        <f>SUMIFS('ATL RAW'!$J:$J,'ATL RAW'!$I:$I,'ATL GA Inventory'!$B132,'ATL RAW'!$L:$L,'ATL GA Inventory'!CN$3)+SUMIFS('ATL CR'!$J:$J,'ATL CR'!$I:$I,'ATL GA Inventory'!$B132,'ATL CR'!$L:$L,'ATL GA Inventory'!CN$3)</f>
        <v>0</v>
      </c>
      <c r="CO132" s="45">
        <f>SUMIFS('ATL RAW'!$J:$J,'ATL RAW'!$I:$I,'ATL GA Inventory'!$B132,'ATL RAW'!$L:$L,'ATL GA Inventory'!CO$3)+SUMIFS('ATL CR'!$J:$J,'ATL CR'!$I:$I,'ATL GA Inventory'!$B132,'ATL CR'!$L:$L,'ATL GA Inventory'!CO$3)</f>
        <v>0</v>
      </c>
      <c r="CP132" s="45">
        <f>SUMIFS('ATL RAW'!$J:$J,'ATL RAW'!$I:$I,'ATL GA Inventory'!$B132,'ATL RAW'!$L:$L,'ATL GA Inventory'!CP$3)+SUMIFS('ATL CR'!$J:$J,'ATL CR'!$I:$I,'ATL GA Inventory'!$B132,'ATL CR'!$L:$L,'ATL GA Inventory'!CP$3)</f>
        <v>0</v>
      </c>
      <c r="CQ132" s="45">
        <f>SUMIFS('ATL RAW'!$J:$J,'ATL RAW'!$I:$I,'ATL GA Inventory'!$B132,'ATL RAW'!$L:$L,'ATL GA Inventory'!CQ$3)+SUMIFS('ATL CR'!$J:$J,'ATL CR'!$I:$I,'ATL GA Inventory'!$B132,'ATL CR'!$L:$L,'ATL GA Inventory'!CQ$3)</f>
        <v>0</v>
      </c>
      <c r="CR132" s="45">
        <f>SUMIFS('ATL RAW'!$J:$J,'ATL RAW'!$I:$I,'ATL GA Inventory'!$B132,'ATL RAW'!$L:$L,'ATL GA Inventory'!CR$3)+SUMIFS('ATL CR'!$J:$J,'ATL CR'!$I:$I,'ATL GA Inventory'!$B132,'ATL CR'!$L:$L,'ATL GA Inventory'!CR$3)</f>
        <v>0</v>
      </c>
      <c r="CS132" s="45">
        <f>SUMIFS('ATL RAW'!$J:$J,'ATL RAW'!$I:$I,'ATL GA Inventory'!$B132,'ATL RAW'!$L:$L,'ATL GA Inventory'!CS$3)+SUMIFS('ATL CR'!$J:$J,'ATL CR'!$I:$I,'ATL GA Inventory'!$B132,'ATL CR'!$L:$L,'ATL GA Inventory'!CS$3)</f>
        <v>0</v>
      </c>
      <c r="CT132" s="45">
        <f>SUMIFS('ATL RAW'!$J:$J,'ATL RAW'!$I:$I,'ATL GA Inventory'!$B132,'ATL RAW'!$L:$L,'ATL GA Inventory'!CT$3)+SUMIFS('ATL CR'!$J:$J,'ATL CR'!$I:$I,'ATL GA Inventory'!$B132,'ATL CR'!$L:$L,'ATL GA Inventory'!CT$3)</f>
        <v>0</v>
      </c>
      <c r="CU132" s="45">
        <f>SUMIFS('ATL RAW'!$J:$J,'ATL RAW'!$I:$I,'ATL GA Inventory'!$B132,'ATL RAW'!$L:$L,'ATL GA Inventory'!CU$3)+SUMIFS('ATL CR'!$J:$J,'ATL CR'!$I:$I,'ATL GA Inventory'!$B132,'ATL CR'!$L:$L,'ATL GA Inventory'!CU$3)</f>
        <v>0</v>
      </c>
      <c r="CV132" s="45">
        <f>SUMIFS('ATL RAW'!$J:$J,'ATL RAW'!$I:$I,'ATL GA Inventory'!$B132,'ATL RAW'!$L:$L,'ATL GA Inventory'!CV$3)+SUMIFS('ATL CR'!$J:$J,'ATL CR'!$I:$I,'ATL GA Inventory'!$B132,'ATL CR'!$L:$L,'ATL GA Inventory'!CV$3)</f>
        <v>0</v>
      </c>
      <c r="CW132" s="45">
        <f>SUMIFS('ATL RAW'!$J:$J,'ATL RAW'!$I:$I,'ATL GA Inventory'!$B132,'ATL RAW'!$L:$L,'ATL GA Inventory'!CW$3)+SUMIFS('ATL CR'!$J:$J,'ATL CR'!$I:$I,'ATL GA Inventory'!$B132,'ATL CR'!$L:$L,'ATL GA Inventory'!CW$3)</f>
        <v>0</v>
      </c>
      <c r="CX132" s="45">
        <f>SUMIFS('ATL RAW'!$J:$J,'ATL RAW'!$I:$I,'ATL GA Inventory'!$B132,'ATL RAW'!$L:$L,'ATL GA Inventory'!CX$3)+SUMIFS('ATL CR'!$J:$J,'ATL CR'!$I:$I,'ATL GA Inventory'!$B132,'ATL CR'!$L:$L,'ATL GA Inventory'!CX$3)</f>
        <v>0</v>
      </c>
      <c r="CY132" s="45">
        <f>SUMIFS('ATL RAW'!$J:$J,'ATL RAW'!$I:$I,'ATL GA Inventory'!$B132,'ATL RAW'!$L:$L,'ATL GA Inventory'!CY$3)+SUMIFS('ATL CR'!$J:$J,'ATL CR'!$I:$I,'ATL GA Inventory'!$B132,'ATL CR'!$L:$L,'ATL GA Inventory'!CY$3)</f>
        <v>0</v>
      </c>
      <c r="CZ132" s="45">
        <f>SUMIFS('ATL RAW'!$J:$J,'ATL RAW'!$I:$I,'ATL GA Inventory'!$B132,'ATL RAW'!$L:$L,'ATL GA Inventory'!CZ$3)+SUMIFS('ATL CR'!$J:$J,'ATL CR'!$I:$I,'ATL GA Inventory'!$B132,'ATL CR'!$L:$L,'ATL GA Inventory'!CZ$3)</f>
        <v>0</v>
      </c>
      <c r="DA132" s="45">
        <f>SUMIFS('ATL RAW'!$J:$J,'ATL RAW'!$I:$I,'ATL GA Inventory'!$B132,'ATL RAW'!$L:$L,'ATL GA Inventory'!DA$3)+SUMIFS('ATL CR'!$J:$J,'ATL CR'!$I:$I,'ATL GA Inventory'!$B132,'ATL CR'!$L:$L,'ATL GA Inventory'!DA$3)</f>
        <v>0</v>
      </c>
      <c r="DB132" s="45">
        <f>SUMIFS('ATL RAW'!$J:$J,'ATL RAW'!$I:$I,'ATL GA Inventory'!$B132,'ATL RAW'!$L:$L,'ATL GA Inventory'!DB$3)+SUMIFS('ATL CR'!$J:$J,'ATL CR'!$I:$I,'ATL GA Inventory'!$B132,'ATL CR'!$L:$L,'ATL GA Inventory'!DB$3)</f>
        <v>0</v>
      </c>
      <c r="DC132" s="45">
        <f>SUMIFS('ATL RAW'!$J:$J,'ATL RAW'!$I:$I,'ATL GA Inventory'!$B132,'ATL RAW'!$L:$L,'ATL GA Inventory'!DC$3)+SUMIFS('ATL CR'!$J:$J,'ATL CR'!$I:$I,'ATL GA Inventory'!$B132,'ATL CR'!$L:$L,'ATL GA Inventory'!DC$3)</f>
        <v>0</v>
      </c>
      <c r="DD132" s="45">
        <f>SUMIFS('ATL RAW'!$J:$J,'ATL RAW'!$I:$I,'ATL GA Inventory'!$B132,'ATL RAW'!$L:$L,'ATL GA Inventory'!DD$3)+SUMIFS('ATL CR'!$J:$J,'ATL CR'!$I:$I,'ATL GA Inventory'!$B132,'ATL CR'!$L:$L,'ATL GA Inventory'!DD$3)</f>
        <v>0</v>
      </c>
      <c r="DE132" s="45">
        <f>SUMIFS('ATL RAW'!$J:$J,'ATL RAW'!$I:$I,'ATL GA Inventory'!$B132,'ATL RAW'!$L:$L,'ATL GA Inventory'!DE$3)+SUMIFS('ATL CR'!$J:$J,'ATL CR'!$I:$I,'ATL GA Inventory'!$B132,'ATL CR'!$L:$L,'ATL GA Inventory'!DE$3)</f>
        <v>0</v>
      </c>
      <c r="DF132" s="45">
        <f>SUMIFS('ATL RAW'!$J:$J,'ATL RAW'!$I:$I,'ATL GA Inventory'!$B132,'ATL RAW'!$L:$L,'ATL GA Inventory'!DF$3)+SUMIFS('ATL CR'!$J:$J,'ATL CR'!$I:$I,'ATL GA Inventory'!$B132,'ATL CR'!$L:$L,'ATL GA Inventory'!DF$3)</f>
        <v>0</v>
      </c>
      <c r="DG132" s="45">
        <f>SUMIFS('ATL RAW'!$J:$J,'ATL RAW'!$I:$I,'ATL GA Inventory'!$B132,'ATL RAW'!$L:$L,'ATL GA Inventory'!DG$3)+SUMIFS('ATL CR'!$J:$J,'ATL CR'!$I:$I,'ATL GA Inventory'!$B132,'ATL CR'!$L:$L,'ATL GA Inventory'!DG$3)</f>
        <v>0</v>
      </c>
      <c r="DH132" s="45">
        <f>SUMIFS('ATL RAW'!$J:$J,'ATL RAW'!$I:$I,'ATL GA Inventory'!$B132,'ATL RAW'!$L:$L,'ATL GA Inventory'!DH$3)+SUMIFS('ATL CR'!$J:$J,'ATL CR'!$I:$I,'ATL GA Inventory'!$B132,'ATL CR'!$L:$L,'ATL GA Inventory'!DH$3)</f>
        <v>0</v>
      </c>
      <c r="DI132" s="45">
        <f>SUMIFS('ATL RAW'!$J:$J,'ATL RAW'!$I:$I,'ATL GA Inventory'!$B132,'ATL RAW'!$L:$L,'ATL GA Inventory'!DI$3)+SUMIFS('ATL CR'!$J:$J,'ATL CR'!$I:$I,'ATL GA Inventory'!$B132,'ATL CR'!$L:$L,'ATL GA Inventory'!DI$3)</f>
        <v>0</v>
      </c>
      <c r="DJ132" s="45">
        <f>SUMIFS('ATL RAW'!$J:$J,'ATL RAW'!$I:$I,'ATL GA Inventory'!$B132,'ATL RAW'!$L:$L,'ATL GA Inventory'!DJ$3)+SUMIFS('ATL CR'!$J:$J,'ATL CR'!$I:$I,'ATL GA Inventory'!$B132,'ATL CR'!$L:$L,'ATL GA Inventory'!DJ$3)</f>
        <v>0</v>
      </c>
      <c r="DK132" s="45">
        <f>SUMIFS('ATL RAW'!$J:$J,'ATL RAW'!$I:$I,'ATL GA Inventory'!$B132,'ATL RAW'!$L:$L,'ATL GA Inventory'!DK$3)+SUMIFS('ATL CR'!$J:$J,'ATL CR'!$I:$I,'ATL GA Inventory'!$B132,'ATL CR'!$L:$L,'ATL GA Inventory'!DK$3)</f>
        <v>0</v>
      </c>
      <c r="DL132" s="45">
        <f>SUMIFS('ATL RAW'!$J:$J,'ATL RAW'!$I:$I,'ATL GA Inventory'!$B132,'ATL RAW'!$L:$L,'ATL GA Inventory'!DL$3)+SUMIFS('ATL CR'!$J:$J,'ATL CR'!$I:$I,'ATL GA Inventory'!$B132,'ATL CR'!$L:$L,'ATL GA Inventory'!DL$3)</f>
        <v>0</v>
      </c>
      <c r="DM132" s="45">
        <f>SUMIFS('ATL RAW'!$J:$J,'ATL RAW'!$I:$I,'ATL GA Inventory'!$B132,'ATL RAW'!$L:$L,'ATL GA Inventory'!DM$3)+SUMIFS('ATL CR'!$J:$J,'ATL CR'!$I:$I,'ATL GA Inventory'!$B132,'ATL CR'!$L:$L,'ATL GA Inventory'!DM$3)</f>
        <v>0</v>
      </c>
      <c r="DN132" s="45">
        <f>SUMIFS('ATL RAW'!$J:$J,'ATL RAW'!$I:$I,'ATL GA Inventory'!$B132,'ATL RAW'!$L:$L,'ATL GA Inventory'!DN$3)+SUMIFS('ATL CR'!$J:$J,'ATL CR'!$I:$I,'ATL GA Inventory'!$B132,'ATL CR'!$L:$L,'ATL GA Inventory'!DN$3)</f>
        <v>0</v>
      </c>
      <c r="DO132" s="45">
        <f>SUMIFS('ATL RAW'!$J:$J,'ATL RAW'!$I:$I,'ATL GA Inventory'!$B132,'ATL RAW'!$L:$L,'ATL GA Inventory'!DO$3)+SUMIFS('ATL CR'!$J:$J,'ATL CR'!$I:$I,'ATL GA Inventory'!$B132,'ATL CR'!$L:$L,'ATL GA Inventory'!DO$3)</f>
        <v>0</v>
      </c>
      <c r="DP132" s="45">
        <f>SUMIFS('ATL RAW'!$J:$J,'ATL RAW'!$I:$I,'ATL GA Inventory'!$B132,'ATL RAW'!$L:$L,'ATL GA Inventory'!DP$3)+SUMIFS('ATL CR'!$J:$J,'ATL CR'!$I:$I,'ATL GA Inventory'!$B132,'ATL CR'!$L:$L,'ATL GA Inventory'!DP$3)</f>
        <v>0</v>
      </c>
      <c r="DQ132" s="45">
        <f>SUMIFS('ATL RAW'!$J:$J,'ATL RAW'!$I:$I,'ATL GA Inventory'!$B132,'ATL RAW'!$L:$L,'ATL GA Inventory'!DQ$3)+SUMIFS('ATL CR'!$J:$J,'ATL CR'!$I:$I,'ATL GA Inventory'!$B132,'ATL CR'!$L:$L,'ATL GA Inventory'!DQ$3)</f>
        <v>0</v>
      </c>
      <c r="DR132" s="45">
        <f>SUMIFS('ATL RAW'!$J:$J,'ATL RAW'!$I:$I,'ATL GA Inventory'!$B132,'ATL RAW'!$L:$L,'ATL GA Inventory'!DR$3)+SUMIFS('ATL CR'!$J:$J,'ATL CR'!$I:$I,'ATL GA Inventory'!$B132,'ATL CR'!$L:$L,'ATL GA Inventory'!DR$3)</f>
        <v>0</v>
      </c>
      <c r="DS132" s="45">
        <f>SUMIFS('ATL RAW'!$J:$J,'ATL RAW'!$I:$I,'ATL GA Inventory'!$B132,'ATL RAW'!$L:$L,'ATL GA Inventory'!DS$3)+SUMIFS('ATL CR'!$J:$J,'ATL CR'!$I:$I,'ATL GA Inventory'!$B132,'ATL CR'!$L:$L,'ATL GA Inventory'!DS$3)</f>
        <v>0</v>
      </c>
      <c r="DT132" s="45">
        <f>SUMIFS('ATL RAW'!$J:$J,'ATL RAW'!$I:$I,'ATL GA Inventory'!$B132,'ATL RAW'!$L:$L,'ATL GA Inventory'!DT$3)+SUMIFS('ATL CR'!$J:$J,'ATL CR'!$I:$I,'ATL GA Inventory'!$B132,'ATL CR'!$L:$L,'ATL GA Inventory'!DT$3)</f>
        <v>0</v>
      </c>
      <c r="DU132" s="45">
        <f>SUMIFS('ATL RAW'!$J:$J,'ATL RAW'!$I:$I,'ATL GA Inventory'!$B132,'ATL RAW'!$L:$L,'ATL GA Inventory'!DU$3)+SUMIFS('ATL CR'!$J:$J,'ATL CR'!$I:$I,'ATL GA Inventory'!$B132,'ATL CR'!$L:$L,'ATL GA Inventory'!DU$3)</f>
        <v>0</v>
      </c>
      <c r="DV132" s="45">
        <f>SUMIFS('ATL RAW'!$J:$J,'ATL RAW'!$I:$I,'ATL GA Inventory'!$B132,'ATL RAW'!$L:$L,'ATL GA Inventory'!DV$3)+SUMIFS('ATL CR'!$J:$J,'ATL CR'!$I:$I,'ATL GA Inventory'!$B132,'ATL CR'!$L:$L,'ATL GA Inventory'!DV$3)</f>
        <v>0</v>
      </c>
      <c r="DW132" s="45">
        <f>SUMIFS('ATL RAW'!$J:$J,'ATL RAW'!$I:$I,'ATL GA Inventory'!$B132,'ATL RAW'!$L:$L,'ATL GA Inventory'!DW$3)+SUMIFS('ATL CR'!$J:$J,'ATL CR'!$I:$I,'ATL GA Inventory'!$B132,'ATL CR'!$L:$L,'ATL GA Inventory'!DW$3)</f>
        <v>0</v>
      </c>
      <c r="DX132" s="45">
        <f>SUMIFS('ATL RAW'!$J:$J,'ATL RAW'!$I:$I,'ATL GA Inventory'!$B132,'ATL RAW'!$L:$L,'ATL GA Inventory'!DX$3)+SUMIFS('ATL CR'!$J:$J,'ATL CR'!$I:$I,'ATL GA Inventory'!$B132,'ATL CR'!$L:$L,'ATL GA Inventory'!DX$3)</f>
        <v>0</v>
      </c>
      <c r="DY132" s="45">
        <f>SUMIFS('ATL RAW'!$J:$J,'ATL RAW'!$I:$I,'ATL GA Inventory'!$B132,'ATL RAW'!$L:$L,'ATL GA Inventory'!DY$3)+SUMIFS('ATL CR'!$J:$J,'ATL CR'!$I:$I,'ATL GA Inventory'!$B132,'ATL CR'!$L:$L,'ATL GA Inventory'!DY$3)</f>
        <v>0</v>
      </c>
      <c r="DZ132" s="45">
        <f>SUMIFS('ATL RAW'!$J:$J,'ATL RAW'!$I:$I,'ATL GA Inventory'!$B132,'ATL RAW'!$L:$L,'ATL GA Inventory'!DZ$3)+SUMIFS('ATL CR'!$J:$J,'ATL CR'!$I:$I,'ATL GA Inventory'!$B132,'ATL CR'!$L:$L,'ATL GA Inventory'!DZ$3)</f>
        <v>0</v>
      </c>
      <c r="EA132" s="45">
        <f>SUMIFS('ATL RAW'!$J:$J,'ATL RAW'!$I:$I,'ATL GA Inventory'!$B132,'ATL RAW'!$L:$L,'ATL GA Inventory'!EA$3)+SUMIFS('ATL CR'!$J:$J,'ATL CR'!$I:$I,'ATL GA Inventory'!$B132,'ATL CR'!$L:$L,'ATL GA Inventory'!EA$3)</f>
        <v>0</v>
      </c>
      <c r="EB132" s="45">
        <f>SUMIFS('ATL RAW'!$J:$J,'ATL RAW'!$I:$I,'ATL GA Inventory'!$B132,'ATL RAW'!$L:$L,'ATL GA Inventory'!EB$3)+SUMIFS('ATL CR'!$J:$J,'ATL CR'!$I:$I,'ATL GA Inventory'!$B132,'ATL CR'!$L:$L,'ATL GA Inventory'!EB$3)</f>
        <v>0</v>
      </c>
      <c r="EC132" s="45">
        <f>SUMIFS('ATL RAW'!$J:$J,'ATL RAW'!$I:$I,'ATL GA Inventory'!$B132,'ATL RAW'!$L:$L,'ATL GA Inventory'!EC$3)+SUMIFS('ATL CR'!$J:$J,'ATL CR'!$I:$I,'ATL GA Inventory'!$B132,'ATL CR'!$L:$L,'ATL GA Inventory'!EC$3)</f>
        <v>0</v>
      </c>
      <c r="ED132" s="45">
        <f>SUMIFS('ATL RAW'!$J:$J,'ATL RAW'!$I:$I,'ATL GA Inventory'!$B132,'ATL RAW'!$L:$L,'ATL GA Inventory'!ED$3)+SUMIFS('ATL CR'!$J:$J,'ATL CR'!$I:$I,'ATL GA Inventory'!$B132,'ATL CR'!$L:$L,'ATL GA Inventory'!ED$3)</f>
        <v>0</v>
      </c>
      <c r="EE132" s="45">
        <f>SUMIFS('ATL RAW'!$J:$J,'ATL RAW'!$I:$I,'ATL GA Inventory'!$B132,'ATL RAW'!$L:$L,'ATL GA Inventory'!EE$3)+SUMIFS('ATL CR'!$J:$J,'ATL CR'!$I:$I,'ATL GA Inventory'!$B132,'ATL CR'!$L:$L,'ATL GA Inventory'!EE$3)</f>
        <v>0</v>
      </c>
      <c r="EF132" s="45">
        <f>SUMIFS('ATL RAW'!$J:$J,'ATL RAW'!$I:$I,'ATL GA Inventory'!$B132,'ATL RAW'!$L:$L,'ATL GA Inventory'!EF$3)+SUMIFS('ATL CR'!$J:$J,'ATL CR'!$I:$I,'ATL GA Inventory'!$B132,'ATL CR'!$L:$L,'ATL GA Inventory'!EF$3)</f>
        <v>0</v>
      </c>
      <c r="EG132" s="45">
        <f>SUMIFS('ATL RAW'!$J:$J,'ATL RAW'!$I:$I,'ATL GA Inventory'!$B132,'ATL RAW'!$L:$L,'ATL GA Inventory'!EG$3)+SUMIFS('ATL CR'!$J:$J,'ATL CR'!$I:$I,'ATL GA Inventory'!$B132,'ATL CR'!$L:$L,'ATL GA Inventory'!EG$3)</f>
        <v>0</v>
      </c>
      <c r="EH132" s="45">
        <f>SUMIFS('ATL RAW'!$J:$J,'ATL RAW'!$I:$I,'ATL GA Inventory'!$B132,'ATL RAW'!$L:$L,'ATL GA Inventory'!EH$3)+SUMIFS('ATL CR'!$J:$J,'ATL CR'!$I:$I,'ATL GA Inventory'!$B132,'ATL CR'!$L:$L,'ATL GA Inventory'!EH$3)</f>
        <v>0</v>
      </c>
      <c r="EI132" s="45">
        <f>SUMIFS('ATL RAW'!$J:$J,'ATL RAW'!$I:$I,'ATL GA Inventory'!$B132,'ATL RAW'!$L:$L,'ATL GA Inventory'!EI$3)+SUMIFS('ATL CR'!$J:$J,'ATL CR'!$I:$I,'ATL GA Inventory'!$B132,'ATL CR'!$L:$L,'ATL GA Inventory'!EI$3)</f>
        <v>0</v>
      </c>
      <c r="EJ132" s="45">
        <f>SUMIFS('ATL RAW'!$J:$J,'ATL RAW'!$I:$I,'ATL GA Inventory'!$B132,'ATL RAW'!$L:$L,'ATL GA Inventory'!EJ$3)+SUMIFS('ATL CR'!$J:$J,'ATL CR'!$I:$I,'ATL GA Inventory'!$B132,'ATL CR'!$L:$L,'ATL GA Inventory'!EJ$3)</f>
        <v>0</v>
      </c>
      <c r="EK132" s="45">
        <f>SUMIFS('ATL RAW'!$J:$J,'ATL RAW'!$I:$I,'ATL GA Inventory'!$B132,'ATL RAW'!$L:$L,'ATL GA Inventory'!EK$3)+SUMIFS('ATL CR'!$J:$J,'ATL CR'!$I:$I,'ATL GA Inventory'!$B132,'ATL CR'!$L:$L,'ATL GA Inventory'!EK$3)</f>
        <v>0</v>
      </c>
      <c r="EL132" s="45">
        <f>SUMIFS('ATL RAW'!$J:$J,'ATL RAW'!$I:$I,'ATL GA Inventory'!$B132,'ATL RAW'!$L:$L,'ATL GA Inventory'!EL$3)+SUMIFS('ATL CR'!$J:$J,'ATL CR'!$I:$I,'ATL GA Inventory'!$B132,'ATL CR'!$L:$L,'ATL GA Inventory'!EL$3)</f>
        <v>0</v>
      </c>
      <c r="EM132" s="45">
        <f>SUMIFS('ATL RAW'!$J:$J,'ATL RAW'!$I:$I,'ATL GA Inventory'!$B132,'ATL RAW'!$L:$L,'ATL GA Inventory'!EM$3)+SUMIFS('ATL CR'!$J:$J,'ATL CR'!$I:$I,'ATL GA Inventory'!$B132,'ATL CR'!$L:$L,'ATL GA Inventory'!EM$3)</f>
        <v>0</v>
      </c>
      <c r="EN132" s="45">
        <f>SUMIFS('ATL RAW'!$J:$J,'ATL RAW'!$I:$I,'ATL GA Inventory'!$B132,'ATL RAW'!$L:$L,'ATL GA Inventory'!EN$3)+SUMIFS('ATL CR'!$J:$J,'ATL CR'!$I:$I,'ATL GA Inventory'!$B132,'ATL CR'!$L:$L,'ATL GA Inventory'!EN$3)</f>
        <v>0</v>
      </c>
      <c r="EO132" s="45">
        <f>SUMIFS('ATL RAW'!$J:$J,'ATL RAW'!$I:$I,'ATL GA Inventory'!$B132,'ATL RAW'!$L:$L,'ATL GA Inventory'!EO$3)+SUMIFS('ATL CR'!$J:$J,'ATL CR'!$I:$I,'ATL GA Inventory'!$B132,'ATL CR'!$L:$L,'ATL GA Inventory'!EO$3)</f>
        <v>0</v>
      </c>
      <c r="EP132" s="45">
        <f>SUMIFS('ATL RAW'!$J:$J,'ATL RAW'!$I:$I,'ATL GA Inventory'!$B132,'ATL RAW'!$L:$L,'ATL GA Inventory'!EP$3)+SUMIFS('ATL CR'!$J:$J,'ATL CR'!$I:$I,'ATL GA Inventory'!$B132,'ATL CR'!$L:$L,'ATL GA Inventory'!EP$3)</f>
        <v>0</v>
      </c>
      <c r="EQ132" s="45">
        <f>SUMIFS('ATL RAW'!$J:$J,'ATL RAW'!$I:$I,'ATL GA Inventory'!$B132,'ATL RAW'!$L:$L,'ATL GA Inventory'!EQ$3)+SUMIFS('ATL CR'!$J:$J,'ATL CR'!$I:$I,'ATL GA Inventory'!$B132,'ATL CR'!$L:$L,'ATL GA Inventory'!EQ$3)</f>
        <v>0</v>
      </c>
      <c r="ER132" s="45">
        <f>SUMIFS('ATL RAW'!$J:$J,'ATL RAW'!$I:$I,'ATL GA Inventory'!$B132,'ATL RAW'!$L:$L,'ATL GA Inventory'!ER$3)+SUMIFS('ATL CR'!$J:$J,'ATL CR'!$I:$I,'ATL GA Inventory'!$B132,'ATL CR'!$L:$L,'ATL GA Inventory'!ER$3)</f>
        <v>0</v>
      </c>
      <c r="ES132" s="45">
        <f>SUMIFS('ATL RAW'!$J:$J,'ATL RAW'!$I:$I,'ATL GA Inventory'!$B132,'ATL RAW'!$L:$L,'ATL GA Inventory'!ES$3)+SUMIFS('ATL CR'!$J:$J,'ATL CR'!$I:$I,'ATL GA Inventory'!$B132,'ATL CR'!$L:$L,'ATL GA Inventory'!ES$3)</f>
        <v>0</v>
      </c>
      <c r="ET132" s="45">
        <f>SUMIFS('ATL RAW'!$J:$J,'ATL RAW'!$I:$I,'ATL GA Inventory'!$B132,'ATL RAW'!$L:$L,'ATL GA Inventory'!ET$3)+SUMIFS('ATL CR'!$J:$J,'ATL CR'!$I:$I,'ATL GA Inventory'!$B132,'ATL CR'!$L:$L,'ATL GA Inventory'!ET$3)</f>
        <v>0</v>
      </c>
      <c r="EU132" s="45">
        <f>SUMIFS('ATL RAW'!$J:$J,'ATL RAW'!$I:$I,'ATL GA Inventory'!$B132,'ATL RAW'!$L:$L,'ATL GA Inventory'!EU$3)+SUMIFS('ATL CR'!$J:$J,'ATL CR'!$I:$I,'ATL GA Inventory'!$B132,'ATL CR'!$L:$L,'ATL GA Inventory'!EU$3)</f>
        <v>0</v>
      </c>
      <c r="EV132" s="45">
        <f>SUMIFS('ATL RAW'!$J:$J,'ATL RAW'!$I:$I,'ATL GA Inventory'!$B132,'ATL RAW'!$L:$L,'ATL GA Inventory'!EV$3)+SUMIFS('ATL CR'!$J:$J,'ATL CR'!$I:$I,'ATL GA Inventory'!$B132,'ATL CR'!$L:$L,'ATL GA Inventory'!EV$3)</f>
        <v>0</v>
      </c>
      <c r="EW132" s="45">
        <f>SUMIFS('ATL RAW'!$J:$J,'ATL RAW'!$I:$I,'ATL GA Inventory'!$B132,'ATL RAW'!$L:$L,'ATL GA Inventory'!EW$3)+SUMIFS('ATL CR'!$J:$J,'ATL CR'!$I:$I,'ATL GA Inventory'!$B132,'ATL CR'!$L:$L,'ATL GA Inventory'!EW$3)</f>
        <v>0</v>
      </c>
      <c r="EX132" s="45">
        <f>SUMIFS('ATL RAW'!$J:$J,'ATL RAW'!$I:$I,'ATL GA Inventory'!$B132,'ATL RAW'!$L:$L,'ATL GA Inventory'!EX$3)+SUMIFS('ATL CR'!$J:$J,'ATL CR'!$I:$I,'ATL GA Inventory'!$B132,'ATL CR'!$L:$L,'ATL GA Inventory'!EX$3)</f>
        <v>0</v>
      </c>
      <c r="EY132" s="45">
        <f>SUMIFS('ATL RAW'!$J:$J,'ATL RAW'!$I:$I,'ATL GA Inventory'!$B132,'ATL RAW'!$L:$L,'ATL GA Inventory'!EY$3)+SUMIFS('ATL CR'!$J:$J,'ATL CR'!$I:$I,'ATL GA Inventory'!$B132,'ATL CR'!$L:$L,'ATL GA Inventory'!EY$3)</f>
        <v>0</v>
      </c>
      <c r="EZ132" s="45">
        <f>SUMIFS('ATL RAW'!$J:$J,'ATL RAW'!$I:$I,'ATL GA Inventory'!$B132,'ATL RAW'!$L:$L,'ATL GA Inventory'!EZ$3)+SUMIFS('ATL CR'!$J:$J,'ATL CR'!$I:$I,'ATL GA Inventory'!$B132,'ATL CR'!$L:$L,'ATL GA Inventory'!EZ$3)</f>
        <v>0</v>
      </c>
      <c r="FA132" s="45">
        <f>SUMIFS('ATL RAW'!$J:$J,'ATL RAW'!$I:$I,'ATL GA Inventory'!$B132,'ATL RAW'!$L:$L,'ATL GA Inventory'!FA$3)+SUMIFS('ATL CR'!$J:$J,'ATL CR'!$I:$I,'ATL GA Inventory'!$B132,'ATL CR'!$L:$L,'ATL GA Inventory'!FA$3)</f>
        <v>0</v>
      </c>
      <c r="FB132" s="45">
        <f>SUMIFS('ATL RAW'!$J:$J,'ATL RAW'!$I:$I,'ATL GA Inventory'!$B132,'ATL RAW'!$L:$L,'ATL GA Inventory'!FB$3)+SUMIFS('ATL CR'!$J:$J,'ATL CR'!$I:$I,'ATL GA Inventory'!$B132,'ATL CR'!$L:$L,'ATL GA Inventory'!FB$3)</f>
        <v>0</v>
      </c>
      <c r="FC132" s="45">
        <f>SUMIFS('ATL RAW'!$J:$J,'ATL RAW'!$I:$I,'ATL GA Inventory'!$B132,'ATL RAW'!$L:$L,'ATL GA Inventory'!FC$3)+SUMIFS('ATL CR'!$J:$J,'ATL CR'!$I:$I,'ATL GA Inventory'!$B132,'ATL CR'!$L:$L,'ATL GA Inventory'!FC$3)</f>
        <v>0</v>
      </c>
      <c r="FD132" s="45">
        <f>SUMIFS('ATL RAW'!$J:$J,'ATL RAW'!$I:$I,'ATL GA Inventory'!$B132,'ATL RAW'!$L:$L,'ATL GA Inventory'!FD$3)+SUMIFS('ATL CR'!$J:$J,'ATL CR'!$I:$I,'ATL GA Inventory'!$B132,'ATL CR'!$L:$L,'ATL GA Inventory'!FD$3)</f>
        <v>0</v>
      </c>
      <c r="FE132" s="45">
        <f>SUMIFS('ATL RAW'!$J:$J,'ATL RAW'!$I:$I,'ATL GA Inventory'!$B132,'ATL RAW'!$L:$L,'ATL GA Inventory'!FE$3)+SUMIFS('ATL CR'!$J:$J,'ATL CR'!$I:$I,'ATL GA Inventory'!$B132,'ATL CR'!$L:$L,'ATL GA Inventory'!FE$3)</f>
        <v>0</v>
      </c>
      <c r="FF132" s="45">
        <f>SUMIFS('ATL RAW'!$J:$J,'ATL RAW'!$I:$I,'ATL GA Inventory'!$B132,'ATL RAW'!$L:$L,'ATL GA Inventory'!FF$3)+SUMIFS('ATL CR'!$J:$J,'ATL CR'!$I:$I,'ATL GA Inventory'!$B132,'ATL CR'!$L:$L,'ATL GA Inventory'!FF$3)</f>
        <v>0</v>
      </c>
      <c r="FG132" s="45">
        <f>SUMIFS('ATL RAW'!$J:$J,'ATL RAW'!$I:$I,'ATL GA Inventory'!$B132,'ATL RAW'!$L:$L,'ATL GA Inventory'!FG$3)+SUMIFS('ATL CR'!$J:$J,'ATL CR'!$I:$I,'ATL GA Inventory'!$B132,'ATL CR'!$L:$L,'ATL GA Inventory'!FG$3)</f>
        <v>0</v>
      </c>
      <c r="FH132" s="45">
        <f>SUMIFS('ATL RAW'!$J:$J,'ATL RAW'!$I:$I,'ATL GA Inventory'!$B132,'ATL RAW'!$L:$L,'ATL GA Inventory'!FH$3)+SUMIFS('ATL CR'!$J:$J,'ATL CR'!$I:$I,'ATL GA Inventory'!$B132,'ATL CR'!$L:$L,'ATL GA Inventory'!FH$3)</f>
        <v>0</v>
      </c>
      <c r="FI132" s="45">
        <f>SUMIFS('ATL RAW'!$J:$J,'ATL RAW'!$I:$I,'ATL GA Inventory'!$B132,'ATL RAW'!$L:$L,'ATL GA Inventory'!FI$3)+SUMIFS('ATL CR'!$J:$J,'ATL CR'!$I:$I,'ATL GA Inventory'!$B132,'ATL CR'!$L:$L,'ATL GA Inventory'!FI$3)</f>
        <v>0</v>
      </c>
      <c r="FJ132" s="45">
        <f>SUMIFS('ATL RAW'!$J:$J,'ATL RAW'!$I:$I,'ATL GA Inventory'!$B132,'ATL RAW'!$L:$L,'ATL GA Inventory'!FJ$3)+SUMIFS('ATL CR'!$J:$J,'ATL CR'!$I:$I,'ATL GA Inventory'!$B132,'ATL CR'!$L:$L,'ATL GA Inventory'!FJ$3)</f>
        <v>0</v>
      </c>
      <c r="FK132" s="45">
        <f>SUMIFS('ATL RAW'!$J:$J,'ATL RAW'!$I:$I,'ATL GA Inventory'!$B132,'ATL RAW'!$L:$L,'ATL GA Inventory'!FK$3)+SUMIFS('ATL CR'!$J:$J,'ATL CR'!$I:$I,'ATL GA Inventory'!$B132,'ATL CR'!$L:$L,'ATL GA Inventory'!FK$3)</f>
        <v>0</v>
      </c>
      <c r="FL132" s="45">
        <f>SUMIFS('ATL RAW'!$J:$J,'ATL RAW'!$I:$I,'ATL GA Inventory'!$B132,'ATL RAW'!$L:$L,'ATL GA Inventory'!FL$3)+SUMIFS('ATL CR'!$J:$J,'ATL CR'!$I:$I,'ATL GA Inventory'!$B132,'ATL CR'!$L:$L,'ATL GA Inventory'!FL$3)</f>
        <v>0</v>
      </c>
      <c r="FM132" s="45">
        <f>SUMIFS('ATL RAW'!$J:$J,'ATL RAW'!$I:$I,'ATL GA Inventory'!$B132,'ATL RAW'!$L:$L,'ATL GA Inventory'!FM$3)+SUMIFS('ATL CR'!$J:$J,'ATL CR'!$I:$I,'ATL GA Inventory'!$B132,'ATL CR'!$L:$L,'ATL GA Inventory'!FM$3)</f>
        <v>0</v>
      </c>
      <c r="FN132" s="45">
        <f>SUMIFS('ATL RAW'!$J:$J,'ATL RAW'!$I:$I,'ATL GA Inventory'!$B132,'ATL RAW'!$L:$L,'ATL GA Inventory'!FN$3)+SUMIFS('ATL CR'!$J:$J,'ATL CR'!$I:$I,'ATL GA Inventory'!$B132,'ATL CR'!$L:$L,'ATL GA Inventory'!FN$3)</f>
        <v>0</v>
      </c>
      <c r="FO132" s="45">
        <f>SUMIFS('ATL RAW'!$J:$J,'ATL RAW'!$I:$I,'ATL GA Inventory'!$B132,'ATL RAW'!$L:$L,'ATL GA Inventory'!FO$3)+SUMIFS('ATL CR'!$J:$J,'ATL CR'!$I:$I,'ATL GA Inventory'!$B132,'ATL CR'!$L:$L,'ATL GA Inventory'!FO$3)</f>
        <v>0</v>
      </c>
      <c r="FP132" s="45">
        <f>SUMIFS('ATL RAW'!$J:$J,'ATL RAW'!$I:$I,'ATL GA Inventory'!$B132,'ATL RAW'!$L:$L,'ATL GA Inventory'!FP$3)+SUMIFS('ATL CR'!$J:$J,'ATL CR'!$I:$I,'ATL GA Inventory'!$B132,'ATL CR'!$L:$L,'ATL GA Inventory'!FP$3)</f>
        <v>0</v>
      </c>
      <c r="FQ132" s="45">
        <f>SUMIFS('ATL RAW'!$J:$J,'ATL RAW'!$I:$I,'ATL GA Inventory'!$B132,'ATL RAW'!$L:$L,'ATL GA Inventory'!FQ$3)+SUMIFS('ATL CR'!$J:$J,'ATL CR'!$I:$I,'ATL GA Inventory'!$B132,'ATL CR'!$L:$L,'ATL GA Inventory'!FQ$3)</f>
        <v>0</v>
      </c>
      <c r="FR132" s="45">
        <f>SUMIFS('ATL RAW'!$J:$J,'ATL RAW'!$I:$I,'ATL GA Inventory'!$B132,'ATL RAW'!$L:$L,'ATL GA Inventory'!FR$3)+SUMIFS('ATL CR'!$J:$J,'ATL CR'!$I:$I,'ATL GA Inventory'!$B132,'ATL CR'!$L:$L,'ATL GA Inventory'!FR$3)</f>
        <v>0</v>
      </c>
      <c r="FS132" s="45">
        <f>SUMIFS('ATL RAW'!$J:$J,'ATL RAW'!$I:$I,'ATL GA Inventory'!$B132,'ATL RAW'!$L:$L,'ATL GA Inventory'!FS$3)+SUMIFS('ATL CR'!$J:$J,'ATL CR'!$I:$I,'ATL GA Inventory'!$B132,'ATL CR'!$L:$L,'ATL GA Inventory'!FS$3)</f>
        <v>0</v>
      </c>
      <c r="FT132" s="45">
        <f>SUMIFS('ATL RAW'!$J:$J,'ATL RAW'!$I:$I,'ATL GA Inventory'!$B132,'ATL RAW'!$L:$L,'ATL GA Inventory'!FT$3)+SUMIFS('ATL CR'!$J:$J,'ATL CR'!$I:$I,'ATL GA Inventory'!$B132,'ATL CR'!$L:$L,'ATL GA Inventory'!FT$3)</f>
        <v>0</v>
      </c>
      <c r="FU132" s="45">
        <f>SUMIFS('ATL RAW'!$J:$J,'ATL RAW'!$I:$I,'ATL GA Inventory'!$B132,'ATL RAW'!$L:$L,'ATL GA Inventory'!FU$3)+SUMIFS('ATL CR'!$J:$J,'ATL CR'!$I:$I,'ATL GA Inventory'!$B132,'ATL CR'!$L:$L,'ATL GA Inventory'!FU$3)</f>
        <v>0</v>
      </c>
      <c r="FV132" s="45">
        <f>SUMIFS('ATL RAW'!$J:$J,'ATL RAW'!$I:$I,'ATL GA Inventory'!$B132,'ATL RAW'!$L:$L,'ATL GA Inventory'!FV$3)+SUMIFS('ATL CR'!$J:$J,'ATL CR'!$I:$I,'ATL GA Inventory'!$B132,'ATL CR'!$L:$L,'ATL GA Inventory'!FV$3)</f>
        <v>0</v>
      </c>
      <c r="FW132" s="45">
        <f>SUMIFS('ATL RAW'!$J:$J,'ATL RAW'!$I:$I,'ATL GA Inventory'!$B132,'ATL RAW'!$L:$L,'ATL GA Inventory'!FW$3)+SUMIFS('ATL CR'!$J:$J,'ATL CR'!$I:$I,'ATL GA Inventory'!$B132,'ATL CR'!$L:$L,'ATL GA Inventory'!FW$3)</f>
        <v>0</v>
      </c>
      <c r="FX132" s="45">
        <f>SUMIFS('ATL RAW'!$J:$J,'ATL RAW'!$I:$I,'ATL GA Inventory'!$B132,'ATL RAW'!$L:$L,'ATL GA Inventory'!FX$3)+SUMIFS('ATL CR'!$J:$J,'ATL CR'!$I:$I,'ATL GA Inventory'!$B132,'ATL CR'!$L:$L,'ATL GA Inventory'!FX$3)</f>
        <v>0</v>
      </c>
      <c r="FY132" s="45">
        <f>SUMIFS('ATL RAW'!$J:$J,'ATL RAW'!$I:$I,'ATL GA Inventory'!$B132,'ATL RAW'!$L:$L,'ATL GA Inventory'!FY$3)+SUMIFS('ATL CR'!$J:$J,'ATL CR'!$I:$I,'ATL GA Inventory'!$B132,'ATL CR'!$L:$L,'ATL GA Inventory'!FY$3)</f>
        <v>0</v>
      </c>
      <c r="FZ132" s="45">
        <f>SUMIFS('ATL RAW'!$J:$J,'ATL RAW'!$I:$I,'ATL GA Inventory'!$B132,'ATL RAW'!$L:$L,'ATL GA Inventory'!FZ$3)+SUMIFS('ATL CR'!$J:$J,'ATL CR'!$I:$I,'ATL GA Inventory'!$B132,'ATL CR'!$L:$L,'ATL GA Inventory'!FZ$3)</f>
        <v>0</v>
      </c>
      <c r="GA132" s="45">
        <f>SUMIFS('ATL RAW'!$J:$J,'ATL RAW'!$I:$I,'ATL GA Inventory'!$B132,'ATL RAW'!$L:$L,'ATL GA Inventory'!GA$3)+SUMIFS('ATL CR'!$J:$J,'ATL CR'!$I:$I,'ATL GA Inventory'!$B132,'ATL CR'!$L:$L,'ATL GA Inventory'!GA$3)</f>
        <v>0</v>
      </c>
      <c r="GB132" s="45">
        <f>SUMIFS('ATL RAW'!$J:$J,'ATL RAW'!$I:$I,'ATL GA Inventory'!$B132,'ATL RAW'!$L:$L,'ATL GA Inventory'!GB$3)+SUMIFS('ATL CR'!$J:$J,'ATL CR'!$I:$I,'ATL GA Inventory'!$B132,'ATL CR'!$L:$L,'ATL GA Inventory'!GB$3)</f>
        <v>0</v>
      </c>
      <c r="GC132" s="45">
        <f>SUMIFS('ATL RAW'!$J:$J,'ATL RAW'!$I:$I,'ATL GA Inventory'!$B132,'ATL RAW'!$L:$L,'ATL GA Inventory'!GC$3)+SUMIFS('ATL CR'!$J:$J,'ATL CR'!$I:$I,'ATL GA Inventory'!$B132,'ATL CR'!$L:$L,'ATL GA Inventory'!GC$3)</f>
        <v>0</v>
      </c>
      <c r="GD132" s="45">
        <f>SUMIFS('ATL RAW'!$J:$J,'ATL RAW'!$I:$I,'ATL GA Inventory'!$B132,'ATL RAW'!$L:$L,'ATL GA Inventory'!GD$3)+SUMIFS('ATL CR'!$J:$J,'ATL CR'!$I:$I,'ATL GA Inventory'!$B132,'ATL CR'!$L:$L,'ATL GA Inventory'!GD$3)</f>
        <v>0</v>
      </c>
      <c r="GE132" s="45">
        <f>SUMIFS('ATL RAW'!$J:$J,'ATL RAW'!$I:$I,'ATL GA Inventory'!$B132,'ATL RAW'!$L:$L,'ATL GA Inventory'!GE$3)+SUMIFS('ATL CR'!$J:$J,'ATL CR'!$I:$I,'ATL GA Inventory'!$B132,'ATL CR'!$L:$L,'ATL GA Inventory'!GE$3)</f>
        <v>0</v>
      </c>
      <c r="GF132" s="45">
        <f>SUMIFS('ATL RAW'!$J:$J,'ATL RAW'!$I:$I,'ATL GA Inventory'!$B132,'ATL RAW'!$L:$L,'ATL GA Inventory'!GF$3)+SUMIFS('ATL CR'!$J:$J,'ATL CR'!$I:$I,'ATL GA Inventory'!$B132,'ATL CR'!$L:$L,'ATL GA Inventory'!GF$3)</f>
        <v>0</v>
      </c>
      <c r="GG132" s="45">
        <f>SUMIFS('ATL RAW'!$J:$J,'ATL RAW'!$I:$I,'ATL GA Inventory'!$B132,'ATL RAW'!$L:$L,'ATL GA Inventory'!GG$3)+SUMIFS('ATL CR'!$J:$J,'ATL CR'!$I:$I,'ATL GA Inventory'!$B132,'ATL CR'!$L:$L,'ATL GA Inventory'!GG$3)</f>
        <v>0</v>
      </c>
      <c r="GH132" s="45">
        <f>SUMIFS('ATL RAW'!$J:$J,'ATL RAW'!$I:$I,'ATL GA Inventory'!$B132,'ATL RAW'!$L:$L,'ATL GA Inventory'!GH$3)+SUMIFS('ATL CR'!$J:$J,'ATL CR'!$I:$I,'ATL GA Inventory'!$B132,'ATL CR'!$L:$L,'ATL GA Inventory'!GH$3)</f>
        <v>0</v>
      </c>
      <c r="GI132" s="45">
        <f>SUMIFS('ATL RAW'!$J:$J,'ATL RAW'!$I:$I,'ATL GA Inventory'!$B132,'ATL RAW'!$L:$L,'ATL GA Inventory'!GI$3)+SUMIFS('ATL CR'!$J:$J,'ATL CR'!$I:$I,'ATL GA Inventory'!$B132,'ATL CR'!$L:$L,'ATL GA Inventory'!GI$3)</f>
        <v>0</v>
      </c>
      <c r="GJ132" s="45">
        <f>SUMIFS('ATL RAW'!$J:$J,'ATL RAW'!$I:$I,'ATL GA Inventory'!$B132,'ATL RAW'!$L:$L,'ATL GA Inventory'!GJ$3)+SUMIFS('ATL CR'!$J:$J,'ATL CR'!$I:$I,'ATL GA Inventory'!$B132,'ATL CR'!$L:$L,'ATL GA Inventory'!GJ$3)</f>
        <v>0</v>
      </c>
      <c r="GK132" s="45">
        <f>SUMIFS('ATL RAW'!$J:$J,'ATL RAW'!$I:$I,'ATL GA Inventory'!$B132,'ATL RAW'!$L:$L,'ATL GA Inventory'!GK$3)+SUMIFS('ATL CR'!$J:$J,'ATL CR'!$I:$I,'ATL GA Inventory'!$B132,'ATL CR'!$L:$L,'ATL GA Inventory'!GK$3)</f>
        <v>0</v>
      </c>
      <c r="GL132" s="45">
        <f>SUMIFS('ATL RAW'!$J:$J,'ATL RAW'!$I:$I,'ATL GA Inventory'!$B132,'ATL RAW'!$L:$L,'ATL GA Inventory'!GL$3)+SUMIFS('ATL CR'!$J:$J,'ATL CR'!$I:$I,'ATL GA Inventory'!$B132,'ATL CR'!$L:$L,'ATL GA Inventory'!GL$3)</f>
        <v>0</v>
      </c>
      <c r="GM132" s="45">
        <f>SUMIFS('ATL RAW'!$J:$J,'ATL RAW'!$I:$I,'ATL GA Inventory'!$B132,'ATL RAW'!$L:$L,'ATL GA Inventory'!GM$3)+SUMIFS('ATL CR'!$J:$J,'ATL CR'!$I:$I,'ATL GA Inventory'!$B132,'ATL CR'!$L:$L,'ATL GA Inventory'!GM$3)</f>
        <v>0</v>
      </c>
      <c r="GN132" s="45">
        <f>SUMIFS('ATL RAW'!$J:$J,'ATL RAW'!$I:$I,'ATL GA Inventory'!$B132,'ATL RAW'!$L:$L,'ATL GA Inventory'!GN$3)+SUMIFS('ATL CR'!$J:$J,'ATL CR'!$I:$I,'ATL GA Inventory'!$B132,'ATL CR'!$L:$L,'ATL GA Inventory'!GN$3)</f>
        <v>0</v>
      </c>
      <c r="GO132" s="45">
        <f>SUMIFS('ATL RAW'!$J:$J,'ATL RAW'!$I:$I,'ATL GA Inventory'!$B132,'ATL RAW'!$L:$L,'ATL GA Inventory'!GO$3)+SUMIFS('ATL CR'!$J:$J,'ATL CR'!$I:$I,'ATL GA Inventory'!$B132,'ATL CR'!$L:$L,'ATL GA Inventory'!GO$3)</f>
        <v>0</v>
      </c>
      <c r="GP132" s="45">
        <f>SUMIFS('ATL RAW'!$J:$J,'ATL RAW'!$I:$I,'ATL GA Inventory'!$B132,'ATL RAW'!$L:$L,'ATL GA Inventory'!GP$3)+SUMIFS('ATL CR'!$J:$J,'ATL CR'!$I:$I,'ATL GA Inventory'!$B132,'ATL CR'!$L:$L,'ATL GA Inventory'!GP$3)</f>
        <v>0</v>
      </c>
      <c r="GQ132" s="45">
        <f>SUMIFS('ATL RAW'!$J:$J,'ATL RAW'!$I:$I,'ATL GA Inventory'!$B132,'ATL RAW'!$L:$L,'ATL GA Inventory'!GQ$3)+SUMIFS('ATL CR'!$J:$J,'ATL CR'!$I:$I,'ATL GA Inventory'!$B132,'ATL CR'!$L:$L,'ATL GA Inventory'!GQ$3)</f>
        <v>0</v>
      </c>
      <c r="GR132" s="45">
        <f>SUMIFS('ATL RAW'!$J:$J,'ATL RAW'!$I:$I,'ATL GA Inventory'!$B132,'ATL RAW'!$L:$L,'ATL GA Inventory'!GR$3)+SUMIFS('ATL CR'!$J:$J,'ATL CR'!$I:$I,'ATL GA Inventory'!$B132,'ATL CR'!$L:$L,'ATL GA Inventory'!GR$3)</f>
        <v>0</v>
      </c>
      <c r="GS132" s="45">
        <f>SUMIFS('ATL RAW'!$J:$J,'ATL RAW'!$I:$I,'ATL GA Inventory'!$B132,'ATL RAW'!$L:$L,'ATL GA Inventory'!GS$3)+SUMIFS('ATL CR'!$J:$J,'ATL CR'!$I:$I,'ATL GA Inventory'!$B132,'ATL CR'!$L:$L,'ATL GA Inventory'!GS$3)</f>
        <v>0</v>
      </c>
      <c r="GT132" s="45">
        <f>SUMIFS('ATL RAW'!$J:$J,'ATL RAW'!$I:$I,'ATL GA Inventory'!$B132,'ATL RAW'!$L:$L,'ATL GA Inventory'!GT$3)+SUMIFS('ATL CR'!$J:$J,'ATL CR'!$I:$I,'ATL GA Inventory'!$B132,'ATL CR'!$L:$L,'ATL GA Inventory'!GT$3)</f>
        <v>0</v>
      </c>
      <c r="GU132" s="45">
        <f>SUMIFS('ATL RAW'!$J:$J,'ATL RAW'!$I:$I,'ATL GA Inventory'!$B132,'ATL RAW'!$L:$L,'ATL GA Inventory'!GU$3)+SUMIFS('ATL CR'!$J:$J,'ATL CR'!$I:$I,'ATL GA Inventory'!$B132,'ATL CR'!$L:$L,'ATL GA Inventory'!GU$3)</f>
        <v>0</v>
      </c>
      <c r="GV132" s="45">
        <f>SUMIFS('ATL RAW'!$J:$J,'ATL RAW'!$I:$I,'ATL GA Inventory'!$B132,'ATL RAW'!$L:$L,'ATL GA Inventory'!GV$3)+SUMIFS('ATL CR'!$J:$J,'ATL CR'!$I:$I,'ATL GA Inventory'!$B132,'ATL CR'!$L:$L,'ATL GA Inventory'!GV$3)</f>
        <v>0</v>
      </c>
      <c r="GW132" s="45">
        <f>SUMIFS('ATL RAW'!$J:$J,'ATL RAW'!$I:$I,'ATL GA Inventory'!$B132,'ATL RAW'!$L:$L,'ATL GA Inventory'!GW$3)+SUMIFS('ATL CR'!$J:$J,'ATL CR'!$I:$I,'ATL GA Inventory'!$B132,'ATL CR'!$L:$L,'ATL GA Inventory'!GW$3)</f>
        <v>0</v>
      </c>
      <c r="GX132" s="45">
        <f>SUMIFS('ATL RAW'!$J:$J,'ATL RAW'!$I:$I,'ATL GA Inventory'!$B132,'ATL RAW'!$L:$L,'ATL GA Inventory'!GX$3)+SUMIFS('ATL CR'!$J:$J,'ATL CR'!$I:$I,'ATL GA Inventory'!$B132,'ATL CR'!$L:$L,'ATL GA Inventory'!GX$3)</f>
        <v>0</v>
      </c>
      <c r="GY132" s="45">
        <f>SUMIFS('ATL RAW'!$J:$J,'ATL RAW'!$I:$I,'ATL GA Inventory'!$B132,'ATL RAW'!$L:$L,'ATL GA Inventory'!GY$3)+SUMIFS('ATL CR'!$J:$J,'ATL CR'!$I:$I,'ATL GA Inventory'!$B132,'ATL CR'!$L:$L,'ATL GA Inventory'!GY$3)</f>
        <v>0</v>
      </c>
    </row>
    <row r="133" spans="1:207">
      <c r="A133" s="43" t="s">
        <v>8123</v>
      </c>
      <c r="B133" s="43">
        <f t="shared" si="15"/>
        <v>46225129</v>
      </c>
      <c r="C133" s="43" t="str">
        <f t="shared" ref="C133:D133" si="17">C66</f>
        <v>Q.PEAK DUO-G6P+</v>
      </c>
      <c r="D133" s="44">
        <f t="shared" si="17"/>
        <v>345</v>
      </c>
      <c r="E133" s="45">
        <f>SUMIFS('ATL RAW'!$J:$J,'ATL RAW'!$I:$I,'ATL GA Inventory'!$B133,'ATL RAW'!$L:$L,'ATL GA Inventory'!E$3)+SUMIFS('ATL CR'!$J:$J,'ATL CR'!$I:$I,'ATL GA Inventory'!$B133,'ATL CR'!$L:$L,'ATL GA Inventory'!E$3)</f>
        <v>0</v>
      </c>
      <c r="F133" s="45">
        <f>SUMIFS('ATL RAW'!$J:$J,'ATL RAW'!$I:$I,'ATL GA Inventory'!$B133,'ATL RAW'!$L:$L,'ATL GA Inventory'!F$3)+SUMIFS('ATL CR'!$J:$J,'ATL CR'!$I:$I,'ATL GA Inventory'!$B133,'ATL CR'!$L:$L,'ATL GA Inventory'!F$3)</f>
        <v>0</v>
      </c>
      <c r="G133" s="45">
        <f>SUMIFS('ATL RAW'!$J:$J,'ATL RAW'!$I:$I,'ATL GA Inventory'!$B133,'ATL RAW'!$L:$L,'ATL GA Inventory'!G$3)+SUMIFS('ATL CR'!$J:$J,'ATL CR'!$I:$I,'ATL GA Inventory'!$B133,'ATL CR'!$L:$L,'ATL GA Inventory'!G$3)</f>
        <v>0</v>
      </c>
      <c r="H133" s="45">
        <f>SUMIFS('ATL RAW'!$J:$J,'ATL RAW'!$I:$I,'ATL GA Inventory'!$B133,'ATL RAW'!$L:$L,'ATL GA Inventory'!H$3)+SUMIFS('ATL CR'!$J:$J,'ATL CR'!$I:$I,'ATL GA Inventory'!$B133,'ATL CR'!$L:$L,'ATL GA Inventory'!H$3)</f>
        <v>0</v>
      </c>
      <c r="I133" s="45">
        <f>SUMIFS('ATL RAW'!$J:$J,'ATL RAW'!$I:$I,'ATL GA Inventory'!$B133,'ATL RAW'!$L:$L,'ATL GA Inventory'!I$3)+SUMIFS('ATL CR'!$J:$J,'ATL CR'!$I:$I,'ATL GA Inventory'!$B133,'ATL CR'!$L:$L,'ATL GA Inventory'!I$3)</f>
        <v>0</v>
      </c>
      <c r="J133" s="45">
        <f>SUMIFS('ATL RAW'!$J:$J,'ATL RAW'!$I:$I,'ATL GA Inventory'!$B133,'ATL RAW'!$L:$L,'ATL GA Inventory'!J$3)+SUMIFS('ATL CR'!$J:$J,'ATL CR'!$I:$I,'ATL GA Inventory'!$B133,'ATL CR'!$L:$L,'ATL GA Inventory'!J$3)</f>
        <v>0</v>
      </c>
      <c r="K133" s="45">
        <f>SUMIFS('ATL RAW'!$J:$J,'ATL RAW'!$I:$I,'ATL GA Inventory'!$B133,'ATL RAW'!$L:$L,'ATL GA Inventory'!K$3)+SUMIFS('ATL CR'!$J:$J,'ATL CR'!$I:$I,'ATL GA Inventory'!$B133,'ATL CR'!$L:$L,'ATL GA Inventory'!K$3)</f>
        <v>0</v>
      </c>
      <c r="L133" s="45">
        <f>SUMIFS('ATL RAW'!$J:$J,'ATL RAW'!$I:$I,'ATL GA Inventory'!$B133,'ATL RAW'!$L:$L,'ATL GA Inventory'!L$3)+SUMIFS('ATL CR'!$J:$J,'ATL CR'!$I:$I,'ATL GA Inventory'!$B133,'ATL CR'!$L:$L,'ATL GA Inventory'!L$3)</f>
        <v>0</v>
      </c>
      <c r="M133" s="45">
        <f>SUMIFS('ATL RAW'!$J:$J,'ATL RAW'!$I:$I,'ATL GA Inventory'!$B133,'ATL RAW'!$L:$L,'ATL GA Inventory'!M$3)+SUMIFS('ATL CR'!$J:$J,'ATL CR'!$I:$I,'ATL GA Inventory'!$B133,'ATL CR'!$L:$L,'ATL GA Inventory'!M$3)</f>
        <v>0</v>
      </c>
      <c r="N133" s="45">
        <f>SUMIFS('ATL RAW'!$J:$J,'ATL RAW'!$I:$I,'ATL GA Inventory'!$B133,'ATL RAW'!$L:$L,'ATL GA Inventory'!N$3)+SUMIFS('ATL CR'!$J:$J,'ATL CR'!$I:$I,'ATL GA Inventory'!$B133,'ATL CR'!$L:$L,'ATL GA Inventory'!N$3)</f>
        <v>0</v>
      </c>
      <c r="O133" s="45">
        <f>SUMIFS('ATL RAW'!$J:$J,'ATL RAW'!$I:$I,'ATL GA Inventory'!$B133,'ATL RAW'!$L:$L,'ATL GA Inventory'!O$3)+SUMIFS('ATL CR'!$J:$J,'ATL CR'!$I:$I,'ATL GA Inventory'!$B133,'ATL CR'!$L:$L,'ATL GA Inventory'!O$3)</f>
        <v>0</v>
      </c>
      <c r="P133" s="45">
        <f>SUMIFS('ATL RAW'!$J:$J,'ATL RAW'!$I:$I,'ATL GA Inventory'!$B133,'ATL RAW'!$L:$L,'ATL GA Inventory'!P$3)+SUMIFS('ATL CR'!$J:$J,'ATL CR'!$I:$I,'ATL GA Inventory'!$B133,'ATL CR'!$L:$L,'ATL GA Inventory'!P$3)</f>
        <v>0</v>
      </c>
      <c r="Q133" s="45">
        <f>SUMIFS('ATL RAW'!$J:$J,'ATL RAW'!$I:$I,'ATL GA Inventory'!$B133,'ATL RAW'!$L:$L,'ATL GA Inventory'!Q$3)+SUMIFS('ATL CR'!$J:$J,'ATL CR'!$I:$I,'ATL GA Inventory'!$B133,'ATL CR'!$L:$L,'ATL GA Inventory'!Q$3)</f>
        <v>0</v>
      </c>
      <c r="R133" s="45">
        <f>SUMIFS('ATL RAW'!$J:$J,'ATL RAW'!$I:$I,'ATL GA Inventory'!$B133,'ATL RAW'!$L:$L,'ATL GA Inventory'!R$3)+SUMIFS('ATL CR'!$J:$J,'ATL CR'!$I:$I,'ATL GA Inventory'!$B133,'ATL CR'!$L:$L,'ATL GA Inventory'!R$3)</f>
        <v>0</v>
      </c>
      <c r="S133" s="45">
        <f>SUMIFS('ATL RAW'!$J:$J,'ATL RAW'!$I:$I,'ATL GA Inventory'!$B133,'ATL RAW'!$L:$L,'ATL GA Inventory'!S$3)+SUMIFS('ATL CR'!$J:$J,'ATL CR'!$I:$I,'ATL GA Inventory'!$B133,'ATL CR'!$L:$L,'ATL GA Inventory'!S$3)</f>
        <v>0</v>
      </c>
      <c r="T133" s="45">
        <f>SUMIFS('ATL RAW'!$J:$J,'ATL RAW'!$I:$I,'ATL GA Inventory'!$B133,'ATL RAW'!$L:$L,'ATL GA Inventory'!T$3)+SUMIFS('ATL CR'!$J:$J,'ATL CR'!$I:$I,'ATL GA Inventory'!$B133,'ATL CR'!$L:$L,'ATL GA Inventory'!T$3)</f>
        <v>0</v>
      </c>
      <c r="U133" s="45">
        <f>SUMIFS('ATL RAW'!$J:$J,'ATL RAW'!$I:$I,'ATL GA Inventory'!$B133,'ATL RAW'!$L:$L,'ATL GA Inventory'!U$3)+SUMIFS('ATL CR'!$J:$J,'ATL CR'!$I:$I,'ATL GA Inventory'!$B133,'ATL CR'!$L:$L,'ATL GA Inventory'!U$3)</f>
        <v>0</v>
      </c>
      <c r="V133" s="45">
        <f>SUMIFS('ATL RAW'!$J:$J,'ATL RAW'!$I:$I,'ATL GA Inventory'!$B133,'ATL RAW'!$L:$L,'ATL GA Inventory'!V$3)+SUMIFS('ATL CR'!$J:$J,'ATL CR'!$I:$I,'ATL GA Inventory'!$B133,'ATL CR'!$L:$L,'ATL GA Inventory'!V$3)</f>
        <v>0</v>
      </c>
      <c r="W133" s="45">
        <f>SUMIFS('ATL RAW'!$J:$J,'ATL RAW'!$I:$I,'ATL GA Inventory'!$B133,'ATL RAW'!$L:$L,'ATL GA Inventory'!W$3)+SUMIFS('ATL CR'!$J:$J,'ATL CR'!$I:$I,'ATL GA Inventory'!$B133,'ATL CR'!$L:$L,'ATL GA Inventory'!W$3)</f>
        <v>0</v>
      </c>
      <c r="X133" s="45">
        <f>SUMIFS('ATL RAW'!$J:$J,'ATL RAW'!$I:$I,'ATL GA Inventory'!$B133,'ATL RAW'!$L:$L,'ATL GA Inventory'!X$3)+SUMIFS('ATL CR'!$J:$J,'ATL CR'!$I:$I,'ATL GA Inventory'!$B133,'ATL CR'!$L:$L,'ATL GA Inventory'!X$3)</f>
        <v>0</v>
      </c>
      <c r="Y133" s="45">
        <f>SUMIFS('ATL RAW'!$J:$J,'ATL RAW'!$I:$I,'ATL GA Inventory'!$B133,'ATL RAW'!$L:$L,'ATL GA Inventory'!Y$3)+SUMIFS('ATL CR'!$J:$J,'ATL CR'!$I:$I,'ATL GA Inventory'!$B133,'ATL CR'!$L:$L,'ATL GA Inventory'!Y$3)</f>
        <v>0</v>
      </c>
      <c r="Z133" s="45">
        <f>SUMIFS('ATL RAW'!$J:$J,'ATL RAW'!$I:$I,'ATL GA Inventory'!$B133,'ATL RAW'!$L:$L,'ATL GA Inventory'!Z$3)+SUMIFS('ATL CR'!$J:$J,'ATL CR'!$I:$I,'ATL GA Inventory'!$B133,'ATL CR'!$L:$L,'ATL GA Inventory'!Z$3)</f>
        <v>0</v>
      </c>
      <c r="AA133" s="45">
        <f>SUMIFS('ATL RAW'!$J:$J,'ATL RAW'!$I:$I,'ATL GA Inventory'!$B133,'ATL RAW'!$L:$L,'ATL GA Inventory'!AA$3)+SUMIFS('ATL CR'!$J:$J,'ATL CR'!$I:$I,'ATL GA Inventory'!$B133,'ATL CR'!$L:$L,'ATL GA Inventory'!AA$3)</f>
        <v>0</v>
      </c>
      <c r="AB133" s="45">
        <f>SUMIFS('ATL RAW'!$J:$J,'ATL RAW'!$I:$I,'ATL GA Inventory'!$B133,'ATL RAW'!$L:$L,'ATL GA Inventory'!AB$3)+SUMIFS('ATL CR'!$J:$J,'ATL CR'!$I:$I,'ATL GA Inventory'!$B133,'ATL CR'!$L:$L,'ATL GA Inventory'!AB$3)</f>
        <v>0</v>
      </c>
      <c r="AC133" s="45">
        <f>SUMIFS('ATL RAW'!$J:$J,'ATL RAW'!$I:$I,'ATL GA Inventory'!$B133,'ATL RAW'!$L:$L,'ATL GA Inventory'!AC$3)+SUMIFS('ATL CR'!$J:$J,'ATL CR'!$I:$I,'ATL GA Inventory'!$B133,'ATL CR'!$L:$L,'ATL GA Inventory'!AC$3)</f>
        <v>0</v>
      </c>
      <c r="AD133" s="45">
        <f>SUMIFS('ATL RAW'!$J:$J,'ATL RAW'!$I:$I,'ATL GA Inventory'!$B133,'ATL RAW'!$L:$L,'ATL GA Inventory'!AD$3)+SUMIFS('ATL CR'!$J:$J,'ATL CR'!$I:$I,'ATL GA Inventory'!$B133,'ATL CR'!$L:$L,'ATL GA Inventory'!AD$3)</f>
        <v>0</v>
      </c>
      <c r="AE133" s="45">
        <f>SUMIFS('ATL RAW'!$J:$J,'ATL RAW'!$I:$I,'ATL GA Inventory'!$B133,'ATL RAW'!$L:$L,'ATL GA Inventory'!AE$3)+SUMIFS('ATL CR'!$J:$J,'ATL CR'!$I:$I,'ATL GA Inventory'!$B133,'ATL CR'!$L:$L,'ATL GA Inventory'!AE$3)</f>
        <v>0</v>
      </c>
      <c r="AF133" s="45">
        <f>SUMIFS('ATL RAW'!$J:$J,'ATL RAW'!$I:$I,'ATL GA Inventory'!$B133,'ATL RAW'!$L:$L,'ATL GA Inventory'!AF$3)+SUMIFS('ATL CR'!$J:$J,'ATL CR'!$I:$I,'ATL GA Inventory'!$B133,'ATL CR'!$L:$L,'ATL GA Inventory'!AF$3)</f>
        <v>0</v>
      </c>
      <c r="AG133" s="45">
        <f>SUMIFS('ATL RAW'!$J:$J,'ATL RAW'!$I:$I,'ATL GA Inventory'!$B133,'ATL RAW'!$L:$L,'ATL GA Inventory'!AG$3)+SUMIFS('ATL CR'!$J:$J,'ATL CR'!$I:$I,'ATL GA Inventory'!$B133,'ATL CR'!$L:$L,'ATL GA Inventory'!AG$3)</f>
        <v>0</v>
      </c>
      <c r="AH133" s="45">
        <f>SUMIFS('ATL RAW'!$J:$J,'ATL RAW'!$I:$I,'ATL GA Inventory'!$B133,'ATL RAW'!$L:$L,'ATL GA Inventory'!AH$3)+SUMIFS('ATL CR'!$J:$J,'ATL CR'!$I:$I,'ATL GA Inventory'!$B133,'ATL CR'!$L:$L,'ATL GA Inventory'!AH$3)</f>
        <v>0</v>
      </c>
      <c r="AI133" s="45">
        <f>SUMIFS('ATL RAW'!$J:$J,'ATL RAW'!$I:$I,'ATL GA Inventory'!$B133,'ATL RAW'!$L:$L,'ATL GA Inventory'!AI$3)+SUMIFS('ATL CR'!$J:$J,'ATL CR'!$I:$I,'ATL GA Inventory'!$B133,'ATL CR'!$L:$L,'ATL GA Inventory'!AI$3)</f>
        <v>0</v>
      </c>
      <c r="AJ133" s="45">
        <f>SUMIFS('ATL RAW'!$J:$J,'ATL RAW'!$I:$I,'ATL GA Inventory'!$B133,'ATL RAW'!$L:$L,'ATL GA Inventory'!AJ$3)+SUMIFS('ATL CR'!$J:$J,'ATL CR'!$I:$I,'ATL GA Inventory'!$B133,'ATL CR'!$L:$L,'ATL GA Inventory'!AJ$3)</f>
        <v>0</v>
      </c>
      <c r="AK133" s="45">
        <f>SUMIFS('ATL RAW'!$J:$J,'ATL RAW'!$I:$I,'ATL GA Inventory'!$B133,'ATL RAW'!$L:$L,'ATL GA Inventory'!AK$3)+SUMIFS('ATL CR'!$J:$J,'ATL CR'!$I:$I,'ATL GA Inventory'!$B133,'ATL CR'!$L:$L,'ATL GA Inventory'!AK$3)</f>
        <v>0</v>
      </c>
      <c r="AL133" s="45">
        <f>SUMIFS('ATL RAW'!$J:$J,'ATL RAW'!$I:$I,'ATL GA Inventory'!$B133,'ATL RAW'!$L:$L,'ATL GA Inventory'!AL$3)+SUMIFS('ATL CR'!$J:$J,'ATL CR'!$I:$I,'ATL GA Inventory'!$B133,'ATL CR'!$L:$L,'ATL GA Inventory'!AL$3)</f>
        <v>0</v>
      </c>
      <c r="AM133" s="45">
        <f>SUMIFS('ATL RAW'!$J:$J,'ATL RAW'!$I:$I,'ATL GA Inventory'!$B133,'ATL RAW'!$L:$L,'ATL GA Inventory'!AM$3)+SUMIFS('ATL CR'!$J:$J,'ATL CR'!$I:$I,'ATL GA Inventory'!$B133,'ATL CR'!$L:$L,'ATL GA Inventory'!AM$3)</f>
        <v>0</v>
      </c>
      <c r="AN133" s="45">
        <f>SUMIFS('ATL RAW'!$J:$J,'ATL RAW'!$I:$I,'ATL GA Inventory'!$B133,'ATL RAW'!$L:$L,'ATL GA Inventory'!AN$3)+SUMIFS('ATL CR'!$J:$J,'ATL CR'!$I:$I,'ATL GA Inventory'!$B133,'ATL CR'!$L:$L,'ATL GA Inventory'!AN$3)</f>
        <v>0</v>
      </c>
      <c r="AO133" s="45">
        <f>SUMIFS('ATL RAW'!$J:$J,'ATL RAW'!$I:$I,'ATL GA Inventory'!$B133,'ATL RAW'!$L:$L,'ATL GA Inventory'!AO$3)+SUMIFS('ATL CR'!$J:$J,'ATL CR'!$I:$I,'ATL GA Inventory'!$B133,'ATL CR'!$L:$L,'ATL GA Inventory'!AO$3)</f>
        <v>0</v>
      </c>
      <c r="AP133" s="45">
        <f>SUMIFS('ATL RAW'!$J:$J,'ATL RAW'!$I:$I,'ATL GA Inventory'!$B133,'ATL RAW'!$L:$L,'ATL GA Inventory'!AP$3)+SUMIFS('ATL CR'!$J:$J,'ATL CR'!$I:$I,'ATL GA Inventory'!$B133,'ATL CR'!$L:$L,'ATL GA Inventory'!AP$3)</f>
        <v>0</v>
      </c>
      <c r="AQ133" s="45">
        <f>SUMIFS('ATL RAW'!$J:$J,'ATL RAW'!$I:$I,'ATL GA Inventory'!$B133,'ATL RAW'!$L:$L,'ATL GA Inventory'!AQ$3)+SUMIFS('ATL CR'!$J:$J,'ATL CR'!$I:$I,'ATL GA Inventory'!$B133,'ATL CR'!$L:$L,'ATL GA Inventory'!AQ$3)</f>
        <v>0</v>
      </c>
      <c r="AR133" s="45">
        <f>SUMIFS('ATL RAW'!$J:$J,'ATL RAW'!$I:$I,'ATL GA Inventory'!$B133,'ATL RAW'!$L:$L,'ATL GA Inventory'!AR$3)+SUMIFS('ATL CR'!$J:$J,'ATL CR'!$I:$I,'ATL GA Inventory'!$B133,'ATL CR'!$L:$L,'ATL GA Inventory'!AR$3)</f>
        <v>0</v>
      </c>
      <c r="AS133" s="45">
        <f>SUMIFS('ATL RAW'!$J:$J,'ATL RAW'!$I:$I,'ATL GA Inventory'!$B133,'ATL RAW'!$L:$L,'ATL GA Inventory'!AS$3)+SUMIFS('ATL CR'!$J:$J,'ATL CR'!$I:$I,'ATL GA Inventory'!$B133,'ATL CR'!$L:$L,'ATL GA Inventory'!AS$3)</f>
        <v>0</v>
      </c>
      <c r="AT133" s="45">
        <f>SUMIFS('ATL RAW'!$J:$J,'ATL RAW'!$I:$I,'ATL GA Inventory'!$B133,'ATL RAW'!$L:$L,'ATL GA Inventory'!AT$3)+SUMIFS('ATL CR'!$J:$J,'ATL CR'!$I:$I,'ATL GA Inventory'!$B133,'ATL CR'!$L:$L,'ATL GA Inventory'!AT$3)</f>
        <v>0</v>
      </c>
      <c r="AU133" s="45">
        <f>SUMIFS('ATL RAW'!$J:$J,'ATL RAW'!$I:$I,'ATL GA Inventory'!$B133,'ATL RAW'!$L:$L,'ATL GA Inventory'!AU$3)+SUMIFS('ATL CR'!$J:$J,'ATL CR'!$I:$I,'ATL GA Inventory'!$B133,'ATL CR'!$L:$L,'ATL GA Inventory'!AU$3)</f>
        <v>0</v>
      </c>
      <c r="AV133" s="45">
        <f>SUMIFS('ATL RAW'!$J:$J,'ATL RAW'!$I:$I,'ATL GA Inventory'!$B133,'ATL RAW'!$L:$L,'ATL GA Inventory'!AV$3)+SUMIFS('ATL CR'!$J:$J,'ATL CR'!$I:$I,'ATL GA Inventory'!$B133,'ATL CR'!$L:$L,'ATL GA Inventory'!AV$3)</f>
        <v>0</v>
      </c>
      <c r="AW133" s="45">
        <f>SUMIFS('ATL RAW'!$J:$J,'ATL RAW'!$I:$I,'ATL GA Inventory'!$B133,'ATL RAW'!$L:$L,'ATL GA Inventory'!AW$3)+SUMIFS('ATL CR'!$J:$J,'ATL CR'!$I:$I,'ATL GA Inventory'!$B133,'ATL CR'!$L:$L,'ATL GA Inventory'!AW$3)</f>
        <v>0</v>
      </c>
      <c r="AX133" s="45">
        <f>SUMIFS('ATL RAW'!$J:$J,'ATL RAW'!$I:$I,'ATL GA Inventory'!$B133,'ATL RAW'!$L:$L,'ATL GA Inventory'!AX$3)+SUMIFS('ATL CR'!$J:$J,'ATL CR'!$I:$I,'ATL GA Inventory'!$B133,'ATL CR'!$L:$L,'ATL GA Inventory'!AX$3)</f>
        <v>0</v>
      </c>
      <c r="AY133" s="45">
        <f>SUMIFS('ATL RAW'!$J:$J,'ATL RAW'!$I:$I,'ATL GA Inventory'!$B133,'ATL RAW'!$L:$L,'ATL GA Inventory'!AY$3)+SUMIFS('ATL CR'!$J:$J,'ATL CR'!$I:$I,'ATL GA Inventory'!$B133,'ATL CR'!$L:$L,'ATL GA Inventory'!AY$3)</f>
        <v>0</v>
      </c>
      <c r="AZ133" s="45">
        <f>SUMIFS('ATL RAW'!$J:$J,'ATL RAW'!$I:$I,'ATL GA Inventory'!$B133,'ATL RAW'!$L:$L,'ATL GA Inventory'!AZ$3)+SUMIFS('ATL CR'!$J:$J,'ATL CR'!$I:$I,'ATL GA Inventory'!$B133,'ATL CR'!$L:$L,'ATL GA Inventory'!AZ$3)</f>
        <v>0</v>
      </c>
      <c r="BA133" s="45">
        <f>SUMIFS('ATL RAW'!$J:$J,'ATL RAW'!$I:$I,'ATL GA Inventory'!$B133,'ATL RAW'!$L:$L,'ATL GA Inventory'!BA$3)+SUMIFS('ATL CR'!$J:$J,'ATL CR'!$I:$I,'ATL GA Inventory'!$B133,'ATL CR'!$L:$L,'ATL GA Inventory'!BA$3)</f>
        <v>0</v>
      </c>
      <c r="BB133" s="45">
        <f>SUMIFS('ATL RAW'!$J:$J,'ATL RAW'!$I:$I,'ATL GA Inventory'!$B133,'ATL RAW'!$L:$L,'ATL GA Inventory'!BB$3)+SUMIFS('ATL CR'!$J:$J,'ATL CR'!$I:$I,'ATL GA Inventory'!$B133,'ATL CR'!$L:$L,'ATL GA Inventory'!BB$3)</f>
        <v>0</v>
      </c>
      <c r="BC133" s="45">
        <f>SUMIFS('ATL RAW'!$J:$J,'ATL RAW'!$I:$I,'ATL GA Inventory'!$B133,'ATL RAW'!$L:$L,'ATL GA Inventory'!BC$3)+SUMIFS('ATL CR'!$J:$J,'ATL CR'!$I:$I,'ATL GA Inventory'!$B133,'ATL CR'!$L:$L,'ATL GA Inventory'!BC$3)</f>
        <v>0</v>
      </c>
      <c r="BD133" s="45">
        <f>SUMIFS('ATL RAW'!$J:$J,'ATL RAW'!$I:$I,'ATL GA Inventory'!$B133,'ATL RAW'!$L:$L,'ATL GA Inventory'!BD$3)+SUMIFS('ATL CR'!$J:$J,'ATL CR'!$I:$I,'ATL GA Inventory'!$B133,'ATL CR'!$L:$L,'ATL GA Inventory'!BD$3)</f>
        <v>0</v>
      </c>
      <c r="BE133" s="45">
        <f>SUMIFS('ATL RAW'!$J:$J,'ATL RAW'!$I:$I,'ATL GA Inventory'!$B133,'ATL RAW'!$L:$L,'ATL GA Inventory'!BE$3)+SUMIFS('ATL CR'!$J:$J,'ATL CR'!$I:$I,'ATL GA Inventory'!$B133,'ATL CR'!$L:$L,'ATL GA Inventory'!BE$3)</f>
        <v>0</v>
      </c>
      <c r="BF133" s="45">
        <f>SUMIFS('ATL RAW'!$J:$J,'ATL RAW'!$I:$I,'ATL GA Inventory'!$B133,'ATL RAW'!$L:$L,'ATL GA Inventory'!BF$3)+SUMIFS('ATL CR'!$J:$J,'ATL CR'!$I:$I,'ATL GA Inventory'!$B133,'ATL CR'!$L:$L,'ATL GA Inventory'!BF$3)</f>
        <v>0</v>
      </c>
      <c r="BG133" s="45">
        <f>SUMIFS('ATL RAW'!$J:$J,'ATL RAW'!$I:$I,'ATL GA Inventory'!$B133,'ATL RAW'!$L:$L,'ATL GA Inventory'!BG$3)+SUMIFS('ATL CR'!$J:$J,'ATL CR'!$I:$I,'ATL GA Inventory'!$B133,'ATL CR'!$L:$L,'ATL GA Inventory'!BG$3)</f>
        <v>0</v>
      </c>
      <c r="BH133" s="45">
        <f>SUMIFS('ATL RAW'!$J:$J,'ATL RAW'!$I:$I,'ATL GA Inventory'!$B133,'ATL RAW'!$L:$L,'ATL GA Inventory'!BH$3)+SUMIFS('ATL CR'!$J:$J,'ATL CR'!$I:$I,'ATL GA Inventory'!$B133,'ATL CR'!$L:$L,'ATL GA Inventory'!BH$3)</f>
        <v>0</v>
      </c>
      <c r="BI133" s="45">
        <f>SUMIFS('ATL RAW'!$J:$J,'ATL RAW'!$I:$I,'ATL GA Inventory'!$B133,'ATL RAW'!$L:$L,'ATL GA Inventory'!BI$3)+SUMIFS('ATL CR'!$J:$J,'ATL CR'!$I:$I,'ATL GA Inventory'!$B133,'ATL CR'!$L:$L,'ATL GA Inventory'!BI$3)</f>
        <v>0</v>
      </c>
      <c r="BJ133" s="45">
        <f>SUMIFS('ATL RAW'!$J:$J,'ATL RAW'!$I:$I,'ATL GA Inventory'!$B133,'ATL RAW'!$L:$L,'ATL GA Inventory'!BJ$3)+SUMIFS('ATL CR'!$J:$J,'ATL CR'!$I:$I,'ATL GA Inventory'!$B133,'ATL CR'!$L:$L,'ATL GA Inventory'!BJ$3)</f>
        <v>0</v>
      </c>
      <c r="BK133" s="45">
        <f>SUMIFS('ATL RAW'!$J:$J,'ATL RAW'!$I:$I,'ATL GA Inventory'!$B133,'ATL RAW'!$L:$L,'ATL GA Inventory'!BK$3)+SUMIFS('ATL CR'!$J:$J,'ATL CR'!$I:$I,'ATL GA Inventory'!$B133,'ATL CR'!$L:$L,'ATL GA Inventory'!BK$3)</f>
        <v>0</v>
      </c>
      <c r="BL133" s="45">
        <f>SUMIFS('ATL RAW'!$J:$J,'ATL RAW'!$I:$I,'ATL GA Inventory'!$B133,'ATL RAW'!$L:$L,'ATL GA Inventory'!BL$3)+SUMIFS('ATL CR'!$J:$J,'ATL CR'!$I:$I,'ATL GA Inventory'!$B133,'ATL CR'!$L:$L,'ATL GA Inventory'!BL$3)</f>
        <v>0</v>
      </c>
      <c r="BM133" s="45">
        <f>SUMIFS('ATL RAW'!$J:$J,'ATL RAW'!$I:$I,'ATL GA Inventory'!$B133,'ATL RAW'!$L:$L,'ATL GA Inventory'!BM$3)+SUMIFS('ATL CR'!$J:$J,'ATL CR'!$I:$I,'ATL GA Inventory'!$B133,'ATL CR'!$L:$L,'ATL GA Inventory'!BM$3)</f>
        <v>0</v>
      </c>
      <c r="BN133" s="45">
        <f>SUMIFS('ATL RAW'!$J:$J,'ATL RAW'!$I:$I,'ATL GA Inventory'!$B133,'ATL RAW'!$L:$L,'ATL GA Inventory'!BN$3)+SUMIFS('ATL CR'!$J:$J,'ATL CR'!$I:$I,'ATL GA Inventory'!$B133,'ATL CR'!$L:$L,'ATL GA Inventory'!BN$3)</f>
        <v>0</v>
      </c>
      <c r="BO133" s="45">
        <f>SUMIFS('ATL RAW'!$J:$J,'ATL RAW'!$I:$I,'ATL GA Inventory'!$B133,'ATL RAW'!$L:$L,'ATL GA Inventory'!BO$3)+SUMIFS('ATL CR'!$J:$J,'ATL CR'!$I:$I,'ATL GA Inventory'!$B133,'ATL CR'!$L:$L,'ATL GA Inventory'!BO$3)</f>
        <v>0</v>
      </c>
      <c r="BP133" s="45">
        <f>SUMIFS('ATL RAW'!$J:$J,'ATL RAW'!$I:$I,'ATL GA Inventory'!$B133,'ATL RAW'!$L:$L,'ATL GA Inventory'!BP$3)+SUMIFS('ATL CR'!$J:$J,'ATL CR'!$I:$I,'ATL GA Inventory'!$B133,'ATL CR'!$L:$L,'ATL GA Inventory'!BP$3)</f>
        <v>0</v>
      </c>
      <c r="BQ133" s="45">
        <f>SUMIFS('ATL RAW'!$J:$J,'ATL RAW'!$I:$I,'ATL GA Inventory'!$B133,'ATL RAW'!$L:$L,'ATL GA Inventory'!BQ$3)+SUMIFS('ATL CR'!$J:$J,'ATL CR'!$I:$I,'ATL GA Inventory'!$B133,'ATL CR'!$L:$L,'ATL GA Inventory'!BQ$3)</f>
        <v>0</v>
      </c>
      <c r="BR133" s="45">
        <f>SUMIFS('ATL RAW'!$J:$J,'ATL RAW'!$I:$I,'ATL GA Inventory'!$B133,'ATL RAW'!$L:$L,'ATL GA Inventory'!BR$3)+SUMIFS('ATL CR'!$J:$J,'ATL CR'!$I:$I,'ATL GA Inventory'!$B133,'ATL CR'!$L:$L,'ATL GA Inventory'!BR$3)</f>
        <v>0</v>
      </c>
      <c r="BS133" s="45">
        <f>SUMIFS('ATL RAW'!$J:$J,'ATL RAW'!$I:$I,'ATL GA Inventory'!$B133,'ATL RAW'!$L:$L,'ATL GA Inventory'!BS$3)+SUMIFS('ATL CR'!$J:$J,'ATL CR'!$I:$I,'ATL GA Inventory'!$B133,'ATL CR'!$L:$L,'ATL GA Inventory'!BS$3)</f>
        <v>0</v>
      </c>
      <c r="BT133" s="45">
        <f>SUMIFS('ATL RAW'!$J:$J,'ATL RAW'!$I:$I,'ATL GA Inventory'!$B133,'ATL RAW'!$L:$L,'ATL GA Inventory'!BT$3)+SUMIFS('ATL CR'!$J:$J,'ATL CR'!$I:$I,'ATL GA Inventory'!$B133,'ATL CR'!$L:$L,'ATL GA Inventory'!BT$3)</f>
        <v>0</v>
      </c>
      <c r="BU133" s="45">
        <f>SUMIFS('ATL RAW'!$J:$J,'ATL RAW'!$I:$I,'ATL GA Inventory'!$B133,'ATL RAW'!$L:$L,'ATL GA Inventory'!BU$3)+SUMIFS('ATL CR'!$J:$J,'ATL CR'!$I:$I,'ATL GA Inventory'!$B133,'ATL CR'!$L:$L,'ATL GA Inventory'!BU$3)</f>
        <v>0</v>
      </c>
      <c r="BV133" s="45">
        <f>SUMIFS('ATL RAW'!$J:$J,'ATL RAW'!$I:$I,'ATL GA Inventory'!$B133,'ATL RAW'!$L:$L,'ATL GA Inventory'!BV$3)+SUMIFS('ATL CR'!$J:$J,'ATL CR'!$I:$I,'ATL GA Inventory'!$B133,'ATL CR'!$L:$L,'ATL GA Inventory'!BV$3)</f>
        <v>0</v>
      </c>
      <c r="BW133" s="45">
        <f>SUMIFS('ATL RAW'!$J:$J,'ATL RAW'!$I:$I,'ATL GA Inventory'!$B133,'ATL RAW'!$L:$L,'ATL GA Inventory'!BW$3)+SUMIFS('ATL CR'!$J:$J,'ATL CR'!$I:$I,'ATL GA Inventory'!$B133,'ATL CR'!$L:$L,'ATL GA Inventory'!BW$3)</f>
        <v>0</v>
      </c>
      <c r="BX133" s="45">
        <f>SUMIFS('ATL RAW'!$J:$J,'ATL RAW'!$I:$I,'ATL GA Inventory'!$B133,'ATL RAW'!$L:$L,'ATL GA Inventory'!BX$3)+SUMIFS('ATL CR'!$J:$J,'ATL CR'!$I:$I,'ATL GA Inventory'!$B133,'ATL CR'!$L:$L,'ATL GA Inventory'!BX$3)</f>
        <v>0</v>
      </c>
      <c r="BY133" s="45">
        <f>SUMIFS('ATL RAW'!$J:$J,'ATL RAW'!$I:$I,'ATL GA Inventory'!$B133,'ATL RAW'!$L:$L,'ATL GA Inventory'!BY$3)+SUMIFS('ATL CR'!$J:$J,'ATL CR'!$I:$I,'ATL GA Inventory'!$B133,'ATL CR'!$L:$L,'ATL GA Inventory'!BY$3)</f>
        <v>0</v>
      </c>
      <c r="BZ133" s="45">
        <f>SUMIFS('ATL RAW'!$J:$J,'ATL RAW'!$I:$I,'ATL GA Inventory'!$B133,'ATL RAW'!$L:$L,'ATL GA Inventory'!BZ$3)+SUMIFS('ATL CR'!$J:$J,'ATL CR'!$I:$I,'ATL GA Inventory'!$B133,'ATL CR'!$L:$L,'ATL GA Inventory'!BZ$3)</f>
        <v>0</v>
      </c>
      <c r="CA133" s="45">
        <f>SUMIFS('ATL RAW'!$J:$J,'ATL RAW'!$I:$I,'ATL GA Inventory'!$B133,'ATL RAW'!$L:$L,'ATL GA Inventory'!CA$3)+SUMIFS('ATL CR'!$J:$J,'ATL CR'!$I:$I,'ATL GA Inventory'!$B133,'ATL CR'!$L:$L,'ATL GA Inventory'!CA$3)</f>
        <v>0</v>
      </c>
      <c r="CB133" s="45">
        <f>SUMIFS('ATL RAW'!$J:$J,'ATL RAW'!$I:$I,'ATL GA Inventory'!$B133,'ATL RAW'!$L:$L,'ATL GA Inventory'!CB$3)+SUMIFS('ATL CR'!$J:$J,'ATL CR'!$I:$I,'ATL GA Inventory'!$B133,'ATL CR'!$L:$L,'ATL GA Inventory'!CB$3)</f>
        <v>0</v>
      </c>
      <c r="CC133" s="45">
        <f>SUMIFS('ATL RAW'!$J:$J,'ATL RAW'!$I:$I,'ATL GA Inventory'!$B133,'ATL RAW'!$L:$L,'ATL GA Inventory'!CC$3)+SUMIFS('ATL CR'!$J:$J,'ATL CR'!$I:$I,'ATL GA Inventory'!$B133,'ATL CR'!$L:$L,'ATL GA Inventory'!CC$3)</f>
        <v>0</v>
      </c>
      <c r="CD133" s="45">
        <f>SUMIFS('ATL RAW'!$J:$J,'ATL RAW'!$I:$I,'ATL GA Inventory'!$B133,'ATL RAW'!$L:$L,'ATL GA Inventory'!CD$3)+SUMIFS('ATL CR'!$J:$J,'ATL CR'!$I:$I,'ATL GA Inventory'!$B133,'ATL CR'!$L:$L,'ATL GA Inventory'!CD$3)</f>
        <v>0</v>
      </c>
      <c r="CE133" s="45">
        <f>SUMIFS('ATL RAW'!$J:$J,'ATL RAW'!$I:$I,'ATL GA Inventory'!$B133,'ATL RAW'!$L:$L,'ATL GA Inventory'!CE$3)+SUMIFS('ATL CR'!$J:$J,'ATL CR'!$I:$I,'ATL GA Inventory'!$B133,'ATL CR'!$L:$L,'ATL GA Inventory'!CE$3)</f>
        <v>0</v>
      </c>
      <c r="CF133" s="45">
        <f>SUMIFS('ATL RAW'!$J:$J,'ATL RAW'!$I:$I,'ATL GA Inventory'!$B133,'ATL RAW'!$L:$L,'ATL GA Inventory'!CF$3)+SUMIFS('ATL CR'!$J:$J,'ATL CR'!$I:$I,'ATL GA Inventory'!$B133,'ATL CR'!$L:$L,'ATL GA Inventory'!CF$3)</f>
        <v>0</v>
      </c>
      <c r="CG133" s="45">
        <f>SUMIFS('ATL RAW'!$J:$J,'ATL RAW'!$I:$I,'ATL GA Inventory'!$B133,'ATL RAW'!$L:$L,'ATL GA Inventory'!CG$3)+SUMIFS('ATL CR'!$J:$J,'ATL CR'!$I:$I,'ATL GA Inventory'!$B133,'ATL CR'!$L:$L,'ATL GA Inventory'!CG$3)</f>
        <v>0</v>
      </c>
      <c r="CH133" s="45">
        <f>SUMIFS('ATL RAW'!$J:$J,'ATL RAW'!$I:$I,'ATL GA Inventory'!$B133,'ATL RAW'!$L:$L,'ATL GA Inventory'!CH$3)+SUMIFS('ATL CR'!$J:$J,'ATL CR'!$I:$I,'ATL GA Inventory'!$B133,'ATL CR'!$L:$L,'ATL GA Inventory'!CH$3)</f>
        <v>0</v>
      </c>
      <c r="CI133" s="45">
        <f>SUMIFS('ATL RAW'!$J:$J,'ATL RAW'!$I:$I,'ATL GA Inventory'!$B133,'ATL RAW'!$L:$L,'ATL GA Inventory'!CI$3)+SUMIFS('ATL CR'!$J:$J,'ATL CR'!$I:$I,'ATL GA Inventory'!$B133,'ATL CR'!$L:$L,'ATL GA Inventory'!CI$3)</f>
        <v>0</v>
      </c>
      <c r="CJ133" s="45">
        <f>SUMIFS('ATL RAW'!$J:$J,'ATL RAW'!$I:$I,'ATL GA Inventory'!$B133,'ATL RAW'!$L:$L,'ATL GA Inventory'!CJ$3)+SUMIFS('ATL CR'!$J:$J,'ATL CR'!$I:$I,'ATL GA Inventory'!$B133,'ATL CR'!$L:$L,'ATL GA Inventory'!CJ$3)</f>
        <v>0</v>
      </c>
      <c r="CK133" s="45">
        <f>SUMIFS('ATL RAW'!$J:$J,'ATL RAW'!$I:$I,'ATL GA Inventory'!$B133,'ATL RAW'!$L:$L,'ATL GA Inventory'!CK$3)+SUMIFS('ATL CR'!$J:$J,'ATL CR'!$I:$I,'ATL GA Inventory'!$B133,'ATL CR'!$L:$L,'ATL GA Inventory'!CK$3)</f>
        <v>0</v>
      </c>
      <c r="CL133" s="45">
        <f>SUMIFS('ATL RAW'!$J:$J,'ATL RAW'!$I:$I,'ATL GA Inventory'!$B133,'ATL RAW'!$L:$L,'ATL GA Inventory'!CL$3)+SUMIFS('ATL CR'!$J:$J,'ATL CR'!$I:$I,'ATL GA Inventory'!$B133,'ATL CR'!$L:$L,'ATL GA Inventory'!CL$3)</f>
        <v>0</v>
      </c>
      <c r="CM133" s="45">
        <f>SUMIFS('ATL RAW'!$J:$J,'ATL RAW'!$I:$I,'ATL GA Inventory'!$B133,'ATL RAW'!$L:$L,'ATL GA Inventory'!CM$3)+SUMIFS('ATL CR'!$J:$J,'ATL CR'!$I:$I,'ATL GA Inventory'!$B133,'ATL CR'!$L:$L,'ATL GA Inventory'!CM$3)</f>
        <v>0</v>
      </c>
      <c r="CN133" s="45">
        <f>SUMIFS('ATL RAW'!$J:$J,'ATL RAW'!$I:$I,'ATL GA Inventory'!$B133,'ATL RAW'!$L:$L,'ATL GA Inventory'!CN$3)+SUMIFS('ATL CR'!$J:$J,'ATL CR'!$I:$I,'ATL GA Inventory'!$B133,'ATL CR'!$L:$L,'ATL GA Inventory'!CN$3)</f>
        <v>0</v>
      </c>
      <c r="CO133" s="45">
        <f>SUMIFS('ATL RAW'!$J:$J,'ATL RAW'!$I:$I,'ATL GA Inventory'!$B133,'ATL RAW'!$L:$L,'ATL GA Inventory'!CO$3)+SUMIFS('ATL CR'!$J:$J,'ATL CR'!$I:$I,'ATL GA Inventory'!$B133,'ATL CR'!$L:$L,'ATL GA Inventory'!CO$3)</f>
        <v>0</v>
      </c>
      <c r="CP133" s="45">
        <f>SUMIFS('ATL RAW'!$J:$J,'ATL RAW'!$I:$I,'ATL GA Inventory'!$B133,'ATL RAW'!$L:$L,'ATL GA Inventory'!CP$3)+SUMIFS('ATL CR'!$J:$J,'ATL CR'!$I:$I,'ATL GA Inventory'!$B133,'ATL CR'!$L:$L,'ATL GA Inventory'!CP$3)</f>
        <v>0</v>
      </c>
      <c r="CQ133" s="45">
        <f>SUMIFS('ATL RAW'!$J:$J,'ATL RAW'!$I:$I,'ATL GA Inventory'!$B133,'ATL RAW'!$L:$L,'ATL GA Inventory'!CQ$3)+SUMIFS('ATL CR'!$J:$J,'ATL CR'!$I:$I,'ATL GA Inventory'!$B133,'ATL CR'!$L:$L,'ATL GA Inventory'!CQ$3)</f>
        <v>0</v>
      </c>
      <c r="CR133" s="45">
        <f>SUMIFS('ATL RAW'!$J:$J,'ATL RAW'!$I:$I,'ATL GA Inventory'!$B133,'ATL RAW'!$L:$L,'ATL GA Inventory'!CR$3)+SUMIFS('ATL CR'!$J:$J,'ATL CR'!$I:$I,'ATL GA Inventory'!$B133,'ATL CR'!$L:$L,'ATL GA Inventory'!CR$3)</f>
        <v>0</v>
      </c>
      <c r="CS133" s="45">
        <f>SUMIFS('ATL RAW'!$J:$J,'ATL RAW'!$I:$I,'ATL GA Inventory'!$B133,'ATL RAW'!$L:$L,'ATL GA Inventory'!CS$3)+SUMIFS('ATL CR'!$J:$J,'ATL CR'!$I:$I,'ATL GA Inventory'!$B133,'ATL CR'!$L:$L,'ATL GA Inventory'!CS$3)</f>
        <v>0</v>
      </c>
      <c r="CT133" s="45">
        <f>SUMIFS('ATL RAW'!$J:$J,'ATL RAW'!$I:$I,'ATL GA Inventory'!$B133,'ATL RAW'!$L:$L,'ATL GA Inventory'!CT$3)+SUMIFS('ATL CR'!$J:$J,'ATL CR'!$I:$I,'ATL GA Inventory'!$B133,'ATL CR'!$L:$L,'ATL GA Inventory'!CT$3)</f>
        <v>0</v>
      </c>
      <c r="CU133" s="45">
        <f>SUMIFS('ATL RAW'!$J:$J,'ATL RAW'!$I:$I,'ATL GA Inventory'!$B133,'ATL RAW'!$L:$L,'ATL GA Inventory'!CU$3)+SUMIFS('ATL CR'!$J:$J,'ATL CR'!$I:$I,'ATL GA Inventory'!$B133,'ATL CR'!$L:$L,'ATL GA Inventory'!CU$3)</f>
        <v>0</v>
      </c>
      <c r="CV133" s="45">
        <f>SUMIFS('ATL RAW'!$J:$J,'ATL RAW'!$I:$I,'ATL GA Inventory'!$B133,'ATL RAW'!$L:$L,'ATL GA Inventory'!CV$3)+SUMIFS('ATL CR'!$J:$J,'ATL CR'!$I:$I,'ATL GA Inventory'!$B133,'ATL CR'!$L:$L,'ATL GA Inventory'!CV$3)</f>
        <v>0</v>
      </c>
      <c r="CW133" s="45">
        <f>SUMIFS('ATL RAW'!$J:$J,'ATL RAW'!$I:$I,'ATL GA Inventory'!$B133,'ATL RAW'!$L:$L,'ATL GA Inventory'!CW$3)+SUMIFS('ATL CR'!$J:$J,'ATL CR'!$I:$I,'ATL GA Inventory'!$B133,'ATL CR'!$L:$L,'ATL GA Inventory'!CW$3)</f>
        <v>0</v>
      </c>
      <c r="CX133" s="45">
        <f>SUMIFS('ATL RAW'!$J:$J,'ATL RAW'!$I:$I,'ATL GA Inventory'!$B133,'ATL RAW'!$L:$L,'ATL GA Inventory'!CX$3)+SUMIFS('ATL CR'!$J:$J,'ATL CR'!$I:$I,'ATL GA Inventory'!$B133,'ATL CR'!$L:$L,'ATL GA Inventory'!CX$3)</f>
        <v>0</v>
      </c>
      <c r="CY133" s="45">
        <f>SUMIFS('ATL RAW'!$J:$J,'ATL RAW'!$I:$I,'ATL GA Inventory'!$B133,'ATL RAW'!$L:$L,'ATL GA Inventory'!CY$3)+SUMIFS('ATL CR'!$J:$J,'ATL CR'!$I:$I,'ATL GA Inventory'!$B133,'ATL CR'!$L:$L,'ATL GA Inventory'!CY$3)</f>
        <v>0</v>
      </c>
      <c r="CZ133" s="45">
        <f>SUMIFS('ATL RAW'!$J:$J,'ATL RAW'!$I:$I,'ATL GA Inventory'!$B133,'ATL RAW'!$L:$L,'ATL GA Inventory'!CZ$3)+SUMIFS('ATL CR'!$J:$J,'ATL CR'!$I:$I,'ATL GA Inventory'!$B133,'ATL CR'!$L:$L,'ATL GA Inventory'!CZ$3)</f>
        <v>0</v>
      </c>
      <c r="DA133" s="45">
        <f>SUMIFS('ATL RAW'!$J:$J,'ATL RAW'!$I:$I,'ATL GA Inventory'!$B133,'ATL RAW'!$L:$L,'ATL GA Inventory'!DA$3)+SUMIFS('ATL CR'!$J:$J,'ATL CR'!$I:$I,'ATL GA Inventory'!$B133,'ATL CR'!$L:$L,'ATL GA Inventory'!DA$3)</f>
        <v>0</v>
      </c>
      <c r="DB133" s="45">
        <f>SUMIFS('ATL RAW'!$J:$J,'ATL RAW'!$I:$I,'ATL GA Inventory'!$B133,'ATL RAW'!$L:$L,'ATL GA Inventory'!DB$3)+SUMIFS('ATL CR'!$J:$J,'ATL CR'!$I:$I,'ATL GA Inventory'!$B133,'ATL CR'!$L:$L,'ATL GA Inventory'!DB$3)</f>
        <v>0</v>
      </c>
      <c r="DC133" s="45">
        <f>SUMIFS('ATL RAW'!$J:$J,'ATL RAW'!$I:$I,'ATL GA Inventory'!$B133,'ATL RAW'!$L:$L,'ATL GA Inventory'!DC$3)+SUMIFS('ATL CR'!$J:$J,'ATL CR'!$I:$I,'ATL GA Inventory'!$B133,'ATL CR'!$L:$L,'ATL GA Inventory'!DC$3)</f>
        <v>0</v>
      </c>
      <c r="DD133" s="45">
        <f>SUMIFS('ATL RAW'!$J:$J,'ATL RAW'!$I:$I,'ATL GA Inventory'!$B133,'ATL RAW'!$L:$L,'ATL GA Inventory'!DD$3)+SUMIFS('ATL CR'!$J:$J,'ATL CR'!$I:$I,'ATL GA Inventory'!$B133,'ATL CR'!$L:$L,'ATL GA Inventory'!DD$3)</f>
        <v>0</v>
      </c>
      <c r="DE133" s="45">
        <f>SUMIFS('ATL RAW'!$J:$J,'ATL RAW'!$I:$I,'ATL GA Inventory'!$B133,'ATL RAW'!$L:$L,'ATL GA Inventory'!DE$3)+SUMIFS('ATL CR'!$J:$J,'ATL CR'!$I:$I,'ATL GA Inventory'!$B133,'ATL CR'!$L:$L,'ATL GA Inventory'!DE$3)</f>
        <v>0</v>
      </c>
      <c r="DF133" s="45">
        <f>SUMIFS('ATL RAW'!$J:$J,'ATL RAW'!$I:$I,'ATL GA Inventory'!$B133,'ATL RAW'!$L:$L,'ATL GA Inventory'!DF$3)+SUMIFS('ATL CR'!$J:$J,'ATL CR'!$I:$I,'ATL GA Inventory'!$B133,'ATL CR'!$L:$L,'ATL GA Inventory'!DF$3)</f>
        <v>0</v>
      </c>
      <c r="DG133" s="45">
        <f>SUMIFS('ATL RAW'!$J:$J,'ATL RAW'!$I:$I,'ATL GA Inventory'!$B133,'ATL RAW'!$L:$L,'ATL GA Inventory'!DG$3)+SUMIFS('ATL CR'!$J:$J,'ATL CR'!$I:$I,'ATL GA Inventory'!$B133,'ATL CR'!$L:$L,'ATL GA Inventory'!DG$3)</f>
        <v>0</v>
      </c>
      <c r="DH133" s="45">
        <f>SUMIFS('ATL RAW'!$J:$J,'ATL RAW'!$I:$I,'ATL GA Inventory'!$B133,'ATL RAW'!$L:$L,'ATL GA Inventory'!DH$3)+SUMIFS('ATL CR'!$J:$J,'ATL CR'!$I:$I,'ATL GA Inventory'!$B133,'ATL CR'!$L:$L,'ATL GA Inventory'!DH$3)</f>
        <v>0</v>
      </c>
      <c r="DI133" s="45">
        <f>SUMIFS('ATL RAW'!$J:$J,'ATL RAW'!$I:$I,'ATL GA Inventory'!$B133,'ATL RAW'!$L:$L,'ATL GA Inventory'!DI$3)+SUMIFS('ATL CR'!$J:$J,'ATL CR'!$I:$I,'ATL GA Inventory'!$B133,'ATL CR'!$L:$L,'ATL GA Inventory'!DI$3)</f>
        <v>0</v>
      </c>
      <c r="DJ133" s="45">
        <f>SUMIFS('ATL RAW'!$J:$J,'ATL RAW'!$I:$I,'ATL GA Inventory'!$B133,'ATL RAW'!$L:$L,'ATL GA Inventory'!DJ$3)+SUMIFS('ATL CR'!$J:$J,'ATL CR'!$I:$I,'ATL GA Inventory'!$B133,'ATL CR'!$L:$L,'ATL GA Inventory'!DJ$3)</f>
        <v>0</v>
      </c>
      <c r="DK133" s="45">
        <f>SUMIFS('ATL RAW'!$J:$J,'ATL RAW'!$I:$I,'ATL GA Inventory'!$B133,'ATL RAW'!$L:$L,'ATL GA Inventory'!DK$3)+SUMIFS('ATL CR'!$J:$J,'ATL CR'!$I:$I,'ATL GA Inventory'!$B133,'ATL CR'!$L:$L,'ATL GA Inventory'!DK$3)</f>
        <v>0</v>
      </c>
      <c r="DL133" s="45">
        <f>SUMIFS('ATL RAW'!$J:$J,'ATL RAW'!$I:$I,'ATL GA Inventory'!$B133,'ATL RAW'!$L:$L,'ATL GA Inventory'!DL$3)+SUMIFS('ATL CR'!$J:$J,'ATL CR'!$I:$I,'ATL GA Inventory'!$B133,'ATL CR'!$L:$L,'ATL GA Inventory'!DL$3)</f>
        <v>0</v>
      </c>
      <c r="DM133" s="45">
        <f>SUMIFS('ATL RAW'!$J:$J,'ATL RAW'!$I:$I,'ATL GA Inventory'!$B133,'ATL RAW'!$L:$L,'ATL GA Inventory'!DM$3)+SUMIFS('ATL CR'!$J:$J,'ATL CR'!$I:$I,'ATL GA Inventory'!$B133,'ATL CR'!$L:$L,'ATL GA Inventory'!DM$3)</f>
        <v>0</v>
      </c>
      <c r="DN133" s="45">
        <f>SUMIFS('ATL RAW'!$J:$J,'ATL RAW'!$I:$I,'ATL GA Inventory'!$B133,'ATL RAW'!$L:$L,'ATL GA Inventory'!DN$3)+SUMIFS('ATL CR'!$J:$J,'ATL CR'!$I:$I,'ATL GA Inventory'!$B133,'ATL CR'!$L:$L,'ATL GA Inventory'!DN$3)</f>
        <v>0</v>
      </c>
      <c r="DO133" s="45">
        <f>SUMIFS('ATL RAW'!$J:$J,'ATL RAW'!$I:$I,'ATL GA Inventory'!$B133,'ATL RAW'!$L:$L,'ATL GA Inventory'!DO$3)+SUMIFS('ATL CR'!$J:$J,'ATL CR'!$I:$I,'ATL GA Inventory'!$B133,'ATL CR'!$L:$L,'ATL GA Inventory'!DO$3)</f>
        <v>0</v>
      </c>
      <c r="DP133" s="45">
        <f>SUMIFS('ATL RAW'!$J:$J,'ATL RAW'!$I:$I,'ATL GA Inventory'!$B133,'ATL RAW'!$L:$L,'ATL GA Inventory'!DP$3)+SUMIFS('ATL CR'!$J:$J,'ATL CR'!$I:$I,'ATL GA Inventory'!$B133,'ATL CR'!$L:$L,'ATL GA Inventory'!DP$3)</f>
        <v>0</v>
      </c>
      <c r="DQ133" s="45">
        <f>SUMIFS('ATL RAW'!$J:$J,'ATL RAW'!$I:$I,'ATL GA Inventory'!$B133,'ATL RAW'!$L:$L,'ATL GA Inventory'!DQ$3)+SUMIFS('ATL CR'!$J:$J,'ATL CR'!$I:$I,'ATL GA Inventory'!$B133,'ATL CR'!$L:$L,'ATL GA Inventory'!DQ$3)</f>
        <v>0</v>
      </c>
      <c r="DR133" s="45">
        <f>SUMIFS('ATL RAW'!$J:$J,'ATL RAW'!$I:$I,'ATL GA Inventory'!$B133,'ATL RAW'!$L:$L,'ATL GA Inventory'!DR$3)+SUMIFS('ATL CR'!$J:$J,'ATL CR'!$I:$I,'ATL GA Inventory'!$B133,'ATL CR'!$L:$L,'ATL GA Inventory'!DR$3)</f>
        <v>0</v>
      </c>
      <c r="DS133" s="45">
        <f>SUMIFS('ATL RAW'!$J:$J,'ATL RAW'!$I:$I,'ATL GA Inventory'!$B133,'ATL RAW'!$L:$L,'ATL GA Inventory'!DS$3)+SUMIFS('ATL CR'!$J:$J,'ATL CR'!$I:$I,'ATL GA Inventory'!$B133,'ATL CR'!$L:$L,'ATL GA Inventory'!DS$3)</f>
        <v>0</v>
      </c>
      <c r="DT133" s="45">
        <f>SUMIFS('ATL RAW'!$J:$J,'ATL RAW'!$I:$I,'ATL GA Inventory'!$B133,'ATL RAW'!$L:$L,'ATL GA Inventory'!DT$3)+SUMIFS('ATL CR'!$J:$J,'ATL CR'!$I:$I,'ATL GA Inventory'!$B133,'ATL CR'!$L:$L,'ATL GA Inventory'!DT$3)</f>
        <v>0</v>
      </c>
      <c r="DU133" s="45">
        <f>SUMIFS('ATL RAW'!$J:$J,'ATL RAW'!$I:$I,'ATL GA Inventory'!$B133,'ATL RAW'!$L:$L,'ATL GA Inventory'!DU$3)+SUMIFS('ATL CR'!$J:$J,'ATL CR'!$I:$I,'ATL GA Inventory'!$B133,'ATL CR'!$L:$L,'ATL GA Inventory'!DU$3)</f>
        <v>0</v>
      </c>
      <c r="DV133" s="45">
        <f>SUMIFS('ATL RAW'!$J:$J,'ATL RAW'!$I:$I,'ATL GA Inventory'!$B133,'ATL RAW'!$L:$L,'ATL GA Inventory'!DV$3)+SUMIFS('ATL CR'!$J:$J,'ATL CR'!$I:$I,'ATL GA Inventory'!$B133,'ATL CR'!$L:$L,'ATL GA Inventory'!DV$3)</f>
        <v>0</v>
      </c>
      <c r="DW133" s="45">
        <f>SUMIFS('ATL RAW'!$J:$J,'ATL RAW'!$I:$I,'ATL GA Inventory'!$B133,'ATL RAW'!$L:$L,'ATL GA Inventory'!DW$3)+SUMIFS('ATL CR'!$J:$J,'ATL CR'!$I:$I,'ATL GA Inventory'!$B133,'ATL CR'!$L:$L,'ATL GA Inventory'!DW$3)</f>
        <v>0</v>
      </c>
      <c r="DX133" s="45">
        <f>SUMIFS('ATL RAW'!$J:$J,'ATL RAW'!$I:$I,'ATL GA Inventory'!$B133,'ATL RAW'!$L:$L,'ATL GA Inventory'!DX$3)+SUMIFS('ATL CR'!$J:$J,'ATL CR'!$I:$I,'ATL GA Inventory'!$B133,'ATL CR'!$L:$L,'ATL GA Inventory'!DX$3)</f>
        <v>0</v>
      </c>
      <c r="DY133" s="45">
        <f>SUMIFS('ATL RAW'!$J:$J,'ATL RAW'!$I:$I,'ATL GA Inventory'!$B133,'ATL RAW'!$L:$L,'ATL GA Inventory'!DY$3)+SUMIFS('ATL CR'!$J:$J,'ATL CR'!$I:$I,'ATL GA Inventory'!$B133,'ATL CR'!$L:$L,'ATL GA Inventory'!DY$3)</f>
        <v>0</v>
      </c>
      <c r="DZ133" s="45">
        <f>SUMIFS('ATL RAW'!$J:$J,'ATL RAW'!$I:$I,'ATL GA Inventory'!$B133,'ATL RAW'!$L:$L,'ATL GA Inventory'!DZ$3)+SUMIFS('ATL CR'!$J:$J,'ATL CR'!$I:$I,'ATL GA Inventory'!$B133,'ATL CR'!$L:$L,'ATL GA Inventory'!DZ$3)</f>
        <v>0</v>
      </c>
      <c r="EA133" s="45">
        <f>SUMIFS('ATL RAW'!$J:$J,'ATL RAW'!$I:$I,'ATL GA Inventory'!$B133,'ATL RAW'!$L:$L,'ATL GA Inventory'!EA$3)+SUMIFS('ATL CR'!$J:$J,'ATL CR'!$I:$I,'ATL GA Inventory'!$B133,'ATL CR'!$L:$L,'ATL GA Inventory'!EA$3)</f>
        <v>0</v>
      </c>
      <c r="EB133" s="45">
        <f>SUMIFS('ATL RAW'!$J:$J,'ATL RAW'!$I:$I,'ATL GA Inventory'!$B133,'ATL RAW'!$L:$L,'ATL GA Inventory'!EB$3)+SUMIFS('ATL CR'!$J:$J,'ATL CR'!$I:$I,'ATL GA Inventory'!$B133,'ATL CR'!$L:$L,'ATL GA Inventory'!EB$3)</f>
        <v>0</v>
      </c>
      <c r="EC133" s="45">
        <f>SUMIFS('ATL RAW'!$J:$J,'ATL RAW'!$I:$I,'ATL GA Inventory'!$B133,'ATL RAW'!$L:$L,'ATL GA Inventory'!EC$3)+SUMIFS('ATL CR'!$J:$J,'ATL CR'!$I:$I,'ATL GA Inventory'!$B133,'ATL CR'!$L:$L,'ATL GA Inventory'!EC$3)</f>
        <v>0</v>
      </c>
      <c r="ED133" s="45">
        <f>SUMIFS('ATL RAW'!$J:$J,'ATL RAW'!$I:$I,'ATL GA Inventory'!$B133,'ATL RAW'!$L:$L,'ATL GA Inventory'!ED$3)+SUMIFS('ATL CR'!$J:$J,'ATL CR'!$I:$I,'ATL GA Inventory'!$B133,'ATL CR'!$L:$L,'ATL GA Inventory'!ED$3)</f>
        <v>0</v>
      </c>
      <c r="EE133" s="45">
        <f>SUMIFS('ATL RAW'!$J:$J,'ATL RAW'!$I:$I,'ATL GA Inventory'!$B133,'ATL RAW'!$L:$L,'ATL GA Inventory'!EE$3)+SUMIFS('ATL CR'!$J:$J,'ATL CR'!$I:$I,'ATL GA Inventory'!$B133,'ATL CR'!$L:$L,'ATL GA Inventory'!EE$3)</f>
        <v>0</v>
      </c>
      <c r="EF133" s="45">
        <f>SUMIFS('ATL RAW'!$J:$J,'ATL RAW'!$I:$I,'ATL GA Inventory'!$B133,'ATL RAW'!$L:$L,'ATL GA Inventory'!EF$3)+SUMIFS('ATL CR'!$J:$J,'ATL CR'!$I:$I,'ATL GA Inventory'!$B133,'ATL CR'!$L:$L,'ATL GA Inventory'!EF$3)</f>
        <v>0</v>
      </c>
      <c r="EG133" s="45">
        <f>SUMIFS('ATL RAW'!$J:$J,'ATL RAW'!$I:$I,'ATL GA Inventory'!$B133,'ATL RAW'!$L:$L,'ATL GA Inventory'!EG$3)+SUMIFS('ATL CR'!$J:$J,'ATL CR'!$I:$I,'ATL GA Inventory'!$B133,'ATL CR'!$L:$L,'ATL GA Inventory'!EG$3)</f>
        <v>0</v>
      </c>
      <c r="EH133" s="45">
        <f>SUMIFS('ATL RAW'!$J:$J,'ATL RAW'!$I:$I,'ATL GA Inventory'!$B133,'ATL RAW'!$L:$L,'ATL GA Inventory'!EH$3)+SUMIFS('ATL CR'!$J:$J,'ATL CR'!$I:$I,'ATL GA Inventory'!$B133,'ATL CR'!$L:$L,'ATL GA Inventory'!EH$3)</f>
        <v>0</v>
      </c>
      <c r="EI133" s="45">
        <f>SUMIFS('ATL RAW'!$J:$J,'ATL RAW'!$I:$I,'ATL GA Inventory'!$B133,'ATL RAW'!$L:$L,'ATL GA Inventory'!EI$3)+SUMIFS('ATL CR'!$J:$J,'ATL CR'!$I:$I,'ATL GA Inventory'!$B133,'ATL CR'!$L:$L,'ATL GA Inventory'!EI$3)</f>
        <v>0</v>
      </c>
      <c r="EJ133" s="45">
        <f>SUMIFS('ATL RAW'!$J:$J,'ATL RAW'!$I:$I,'ATL GA Inventory'!$B133,'ATL RAW'!$L:$L,'ATL GA Inventory'!EJ$3)+SUMIFS('ATL CR'!$J:$J,'ATL CR'!$I:$I,'ATL GA Inventory'!$B133,'ATL CR'!$L:$L,'ATL GA Inventory'!EJ$3)</f>
        <v>0</v>
      </c>
      <c r="EK133" s="45">
        <f>SUMIFS('ATL RAW'!$J:$J,'ATL RAW'!$I:$I,'ATL GA Inventory'!$B133,'ATL RAW'!$L:$L,'ATL GA Inventory'!EK$3)+SUMIFS('ATL CR'!$J:$J,'ATL CR'!$I:$I,'ATL GA Inventory'!$B133,'ATL CR'!$L:$L,'ATL GA Inventory'!EK$3)</f>
        <v>0</v>
      </c>
      <c r="EL133" s="45">
        <f>SUMIFS('ATL RAW'!$J:$J,'ATL RAW'!$I:$I,'ATL GA Inventory'!$B133,'ATL RAW'!$L:$L,'ATL GA Inventory'!EL$3)+SUMIFS('ATL CR'!$J:$J,'ATL CR'!$I:$I,'ATL GA Inventory'!$B133,'ATL CR'!$L:$L,'ATL GA Inventory'!EL$3)</f>
        <v>0</v>
      </c>
      <c r="EM133" s="45">
        <f>SUMIFS('ATL RAW'!$J:$J,'ATL RAW'!$I:$I,'ATL GA Inventory'!$B133,'ATL RAW'!$L:$L,'ATL GA Inventory'!EM$3)+SUMIFS('ATL CR'!$J:$J,'ATL CR'!$I:$I,'ATL GA Inventory'!$B133,'ATL CR'!$L:$L,'ATL GA Inventory'!EM$3)</f>
        <v>0</v>
      </c>
      <c r="EN133" s="45">
        <f>SUMIFS('ATL RAW'!$J:$J,'ATL RAW'!$I:$I,'ATL GA Inventory'!$B133,'ATL RAW'!$L:$L,'ATL GA Inventory'!EN$3)+SUMIFS('ATL CR'!$J:$J,'ATL CR'!$I:$I,'ATL GA Inventory'!$B133,'ATL CR'!$L:$L,'ATL GA Inventory'!EN$3)</f>
        <v>0</v>
      </c>
      <c r="EO133" s="45">
        <f>SUMIFS('ATL RAW'!$J:$J,'ATL RAW'!$I:$I,'ATL GA Inventory'!$B133,'ATL RAW'!$L:$L,'ATL GA Inventory'!EO$3)+SUMIFS('ATL CR'!$J:$J,'ATL CR'!$I:$I,'ATL GA Inventory'!$B133,'ATL CR'!$L:$L,'ATL GA Inventory'!EO$3)</f>
        <v>0</v>
      </c>
      <c r="EP133" s="45">
        <f>SUMIFS('ATL RAW'!$J:$J,'ATL RAW'!$I:$I,'ATL GA Inventory'!$B133,'ATL RAW'!$L:$L,'ATL GA Inventory'!EP$3)+SUMIFS('ATL CR'!$J:$J,'ATL CR'!$I:$I,'ATL GA Inventory'!$B133,'ATL CR'!$L:$L,'ATL GA Inventory'!EP$3)</f>
        <v>0</v>
      </c>
      <c r="EQ133" s="45">
        <f>SUMIFS('ATL RAW'!$J:$J,'ATL RAW'!$I:$I,'ATL GA Inventory'!$B133,'ATL RAW'!$L:$L,'ATL GA Inventory'!EQ$3)+SUMIFS('ATL CR'!$J:$J,'ATL CR'!$I:$I,'ATL GA Inventory'!$B133,'ATL CR'!$L:$L,'ATL GA Inventory'!EQ$3)</f>
        <v>0</v>
      </c>
      <c r="ER133" s="45">
        <f>SUMIFS('ATL RAW'!$J:$J,'ATL RAW'!$I:$I,'ATL GA Inventory'!$B133,'ATL RAW'!$L:$L,'ATL GA Inventory'!ER$3)+SUMIFS('ATL CR'!$J:$J,'ATL CR'!$I:$I,'ATL GA Inventory'!$B133,'ATL CR'!$L:$L,'ATL GA Inventory'!ER$3)</f>
        <v>0</v>
      </c>
      <c r="ES133" s="45">
        <f>SUMIFS('ATL RAW'!$J:$J,'ATL RAW'!$I:$I,'ATL GA Inventory'!$B133,'ATL RAW'!$L:$L,'ATL GA Inventory'!ES$3)+SUMIFS('ATL CR'!$J:$J,'ATL CR'!$I:$I,'ATL GA Inventory'!$B133,'ATL CR'!$L:$L,'ATL GA Inventory'!ES$3)</f>
        <v>0</v>
      </c>
      <c r="ET133" s="45">
        <f>SUMIFS('ATL RAW'!$J:$J,'ATL RAW'!$I:$I,'ATL GA Inventory'!$B133,'ATL RAW'!$L:$L,'ATL GA Inventory'!ET$3)+SUMIFS('ATL CR'!$J:$J,'ATL CR'!$I:$I,'ATL GA Inventory'!$B133,'ATL CR'!$L:$L,'ATL GA Inventory'!ET$3)</f>
        <v>0</v>
      </c>
      <c r="EU133" s="45">
        <f>SUMIFS('ATL RAW'!$J:$J,'ATL RAW'!$I:$I,'ATL GA Inventory'!$B133,'ATL RAW'!$L:$L,'ATL GA Inventory'!EU$3)+SUMIFS('ATL CR'!$J:$J,'ATL CR'!$I:$I,'ATL GA Inventory'!$B133,'ATL CR'!$L:$L,'ATL GA Inventory'!EU$3)</f>
        <v>0</v>
      </c>
      <c r="EV133" s="45">
        <f>SUMIFS('ATL RAW'!$J:$J,'ATL RAW'!$I:$I,'ATL GA Inventory'!$B133,'ATL RAW'!$L:$L,'ATL GA Inventory'!EV$3)+SUMIFS('ATL CR'!$J:$J,'ATL CR'!$I:$I,'ATL GA Inventory'!$B133,'ATL CR'!$L:$L,'ATL GA Inventory'!EV$3)</f>
        <v>0</v>
      </c>
      <c r="EW133" s="45">
        <f>SUMIFS('ATL RAW'!$J:$J,'ATL RAW'!$I:$I,'ATL GA Inventory'!$B133,'ATL RAW'!$L:$L,'ATL GA Inventory'!EW$3)+SUMIFS('ATL CR'!$J:$J,'ATL CR'!$I:$I,'ATL GA Inventory'!$B133,'ATL CR'!$L:$L,'ATL GA Inventory'!EW$3)</f>
        <v>0</v>
      </c>
      <c r="EX133" s="45">
        <f>SUMIFS('ATL RAW'!$J:$J,'ATL RAW'!$I:$I,'ATL GA Inventory'!$B133,'ATL RAW'!$L:$L,'ATL GA Inventory'!EX$3)+SUMIFS('ATL CR'!$J:$J,'ATL CR'!$I:$I,'ATL GA Inventory'!$B133,'ATL CR'!$L:$L,'ATL GA Inventory'!EX$3)</f>
        <v>0</v>
      </c>
      <c r="EY133" s="45">
        <f>SUMIFS('ATL RAW'!$J:$J,'ATL RAW'!$I:$I,'ATL GA Inventory'!$B133,'ATL RAW'!$L:$L,'ATL GA Inventory'!EY$3)+SUMIFS('ATL CR'!$J:$J,'ATL CR'!$I:$I,'ATL GA Inventory'!$B133,'ATL CR'!$L:$L,'ATL GA Inventory'!EY$3)</f>
        <v>0</v>
      </c>
      <c r="EZ133" s="45">
        <f>SUMIFS('ATL RAW'!$J:$J,'ATL RAW'!$I:$I,'ATL GA Inventory'!$B133,'ATL RAW'!$L:$L,'ATL GA Inventory'!EZ$3)+SUMIFS('ATL CR'!$J:$J,'ATL CR'!$I:$I,'ATL GA Inventory'!$B133,'ATL CR'!$L:$L,'ATL GA Inventory'!EZ$3)</f>
        <v>0</v>
      </c>
      <c r="FA133" s="45">
        <f>SUMIFS('ATL RAW'!$J:$J,'ATL RAW'!$I:$I,'ATL GA Inventory'!$B133,'ATL RAW'!$L:$L,'ATL GA Inventory'!FA$3)+SUMIFS('ATL CR'!$J:$J,'ATL CR'!$I:$I,'ATL GA Inventory'!$B133,'ATL CR'!$L:$L,'ATL GA Inventory'!FA$3)</f>
        <v>0</v>
      </c>
      <c r="FB133" s="45">
        <f>SUMIFS('ATL RAW'!$J:$J,'ATL RAW'!$I:$I,'ATL GA Inventory'!$B133,'ATL RAW'!$L:$L,'ATL GA Inventory'!FB$3)+SUMIFS('ATL CR'!$J:$J,'ATL CR'!$I:$I,'ATL GA Inventory'!$B133,'ATL CR'!$L:$L,'ATL GA Inventory'!FB$3)</f>
        <v>0</v>
      </c>
      <c r="FC133" s="45">
        <f>SUMIFS('ATL RAW'!$J:$J,'ATL RAW'!$I:$I,'ATL GA Inventory'!$B133,'ATL RAW'!$L:$L,'ATL GA Inventory'!FC$3)+SUMIFS('ATL CR'!$J:$J,'ATL CR'!$I:$I,'ATL GA Inventory'!$B133,'ATL CR'!$L:$L,'ATL GA Inventory'!FC$3)</f>
        <v>0</v>
      </c>
      <c r="FD133" s="45">
        <f>SUMIFS('ATL RAW'!$J:$J,'ATL RAW'!$I:$I,'ATL GA Inventory'!$B133,'ATL RAW'!$L:$L,'ATL GA Inventory'!FD$3)+SUMIFS('ATL CR'!$J:$J,'ATL CR'!$I:$I,'ATL GA Inventory'!$B133,'ATL CR'!$L:$L,'ATL GA Inventory'!FD$3)</f>
        <v>0</v>
      </c>
      <c r="FE133" s="45">
        <f>SUMIFS('ATL RAW'!$J:$J,'ATL RAW'!$I:$I,'ATL GA Inventory'!$B133,'ATL RAW'!$L:$L,'ATL GA Inventory'!FE$3)+SUMIFS('ATL CR'!$J:$J,'ATL CR'!$I:$I,'ATL GA Inventory'!$B133,'ATL CR'!$L:$L,'ATL GA Inventory'!FE$3)</f>
        <v>0</v>
      </c>
      <c r="FF133" s="45">
        <f>SUMIFS('ATL RAW'!$J:$J,'ATL RAW'!$I:$I,'ATL GA Inventory'!$B133,'ATL RAW'!$L:$L,'ATL GA Inventory'!FF$3)+SUMIFS('ATL CR'!$J:$J,'ATL CR'!$I:$I,'ATL GA Inventory'!$B133,'ATL CR'!$L:$L,'ATL GA Inventory'!FF$3)</f>
        <v>0</v>
      </c>
      <c r="FG133" s="45">
        <f>SUMIFS('ATL RAW'!$J:$J,'ATL RAW'!$I:$I,'ATL GA Inventory'!$B133,'ATL RAW'!$L:$L,'ATL GA Inventory'!FG$3)+SUMIFS('ATL CR'!$J:$J,'ATL CR'!$I:$I,'ATL GA Inventory'!$B133,'ATL CR'!$L:$L,'ATL GA Inventory'!FG$3)</f>
        <v>0</v>
      </c>
      <c r="FH133" s="45">
        <f>SUMIFS('ATL RAW'!$J:$J,'ATL RAW'!$I:$I,'ATL GA Inventory'!$B133,'ATL RAW'!$L:$L,'ATL GA Inventory'!FH$3)+SUMIFS('ATL CR'!$J:$J,'ATL CR'!$I:$I,'ATL GA Inventory'!$B133,'ATL CR'!$L:$L,'ATL GA Inventory'!FH$3)</f>
        <v>0</v>
      </c>
      <c r="FI133" s="45">
        <f>SUMIFS('ATL RAW'!$J:$J,'ATL RAW'!$I:$I,'ATL GA Inventory'!$B133,'ATL RAW'!$L:$L,'ATL GA Inventory'!FI$3)+SUMIFS('ATL CR'!$J:$J,'ATL CR'!$I:$I,'ATL GA Inventory'!$B133,'ATL CR'!$L:$L,'ATL GA Inventory'!FI$3)</f>
        <v>0</v>
      </c>
      <c r="FJ133" s="45">
        <f>SUMIFS('ATL RAW'!$J:$J,'ATL RAW'!$I:$I,'ATL GA Inventory'!$B133,'ATL RAW'!$L:$L,'ATL GA Inventory'!FJ$3)+SUMIFS('ATL CR'!$J:$J,'ATL CR'!$I:$I,'ATL GA Inventory'!$B133,'ATL CR'!$L:$L,'ATL GA Inventory'!FJ$3)</f>
        <v>0</v>
      </c>
      <c r="FK133" s="45">
        <f>SUMIFS('ATL RAW'!$J:$J,'ATL RAW'!$I:$I,'ATL GA Inventory'!$B133,'ATL RAW'!$L:$L,'ATL GA Inventory'!FK$3)+SUMIFS('ATL CR'!$J:$J,'ATL CR'!$I:$I,'ATL GA Inventory'!$B133,'ATL CR'!$L:$L,'ATL GA Inventory'!FK$3)</f>
        <v>0</v>
      </c>
      <c r="FL133" s="45">
        <f>SUMIFS('ATL RAW'!$J:$J,'ATL RAW'!$I:$I,'ATL GA Inventory'!$B133,'ATL RAW'!$L:$L,'ATL GA Inventory'!FL$3)+SUMIFS('ATL CR'!$J:$J,'ATL CR'!$I:$I,'ATL GA Inventory'!$B133,'ATL CR'!$L:$L,'ATL GA Inventory'!FL$3)</f>
        <v>0</v>
      </c>
      <c r="FM133" s="45">
        <f>SUMIFS('ATL RAW'!$J:$J,'ATL RAW'!$I:$I,'ATL GA Inventory'!$B133,'ATL RAW'!$L:$L,'ATL GA Inventory'!FM$3)+SUMIFS('ATL CR'!$J:$J,'ATL CR'!$I:$I,'ATL GA Inventory'!$B133,'ATL CR'!$L:$L,'ATL GA Inventory'!FM$3)</f>
        <v>0</v>
      </c>
      <c r="FN133" s="45">
        <f>SUMIFS('ATL RAW'!$J:$J,'ATL RAW'!$I:$I,'ATL GA Inventory'!$B133,'ATL RAW'!$L:$L,'ATL GA Inventory'!FN$3)+SUMIFS('ATL CR'!$J:$J,'ATL CR'!$I:$I,'ATL GA Inventory'!$B133,'ATL CR'!$L:$L,'ATL GA Inventory'!FN$3)</f>
        <v>0</v>
      </c>
      <c r="FO133" s="45">
        <f>SUMIFS('ATL RAW'!$J:$J,'ATL RAW'!$I:$I,'ATL GA Inventory'!$B133,'ATL RAW'!$L:$L,'ATL GA Inventory'!FO$3)+SUMIFS('ATL CR'!$J:$J,'ATL CR'!$I:$I,'ATL GA Inventory'!$B133,'ATL CR'!$L:$L,'ATL GA Inventory'!FO$3)</f>
        <v>0</v>
      </c>
      <c r="FP133" s="45">
        <f>SUMIFS('ATL RAW'!$J:$J,'ATL RAW'!$I:$I,'ATL GA Inventory'!$B133,'ATL RAW'!$L:$L,'ATL GA Inventory'!FP$3)+SUMIFS('ATL CR'!$J:$J,'ATL CR'!$I:$I,'ATL GA Inventory'!$B133,'ATL CR'!$L:$L,'ATL GA Inventory'!FP$3)</f>
        <v>0</v>
      </c>
      <c r="FQ133" s="45">
        <f>SUMIFS('ATL RAW'!$J:$J,'ATL RAW'!$I:$I,'ATL GA Inventory'!$B133,'ATL RAW'!$L:$L,'ATL GA Inventory'!FQ$3)+SUMIFS('ATL CR'!$J:$J,'ATL CR'!$I:$I,'ATL GA Inventory'!$B133,'ATL CR'!$L:$L,'ATL GA Inventory'!FQ$3)</f>
        <v>0</v>
      </c>
      <c r="FR133" s="45">
        <f>SUMIFS('ATL RAW'!$J:$J,'ATL RAW'!$I:$I,'ATL GA Inventory'!$B133,'ATL RAW'!$L:$L,'ATL GA Inventory'!FR$3)+SUMIFS('ATL CR'!$J:$J,'ATL CR'!$I:$I,'ATL GA Inventory'!$B133,'ATL CR'!$L:$L,'ATL GA Inventory'!FR$3)</f>
        <v>0</v>
      </c>
      <c r="FS133" s="45">
        <f>SUMIFS('ATL RAW'!$J:$J,'ATL RAW'!$I:$I,'ATL GA Inventory'!$B133,'ATL RAW'!$L:$L,'ATL GA Inventory'!FS$3)+SUMIFS('ATL CR'!$J:$J,'ATL CR'!$I:$I,'ATL GA Inventory'!$B133,'ATL CR'!$L:$L,'ATL GA Inventory'!FS$3)</f>
        <v>0</v>
      </c>
      <c r="FT133" s="45">
        <f>SUMIFS('ATL RAW'!$J:$J,'ATL RAW'!$I:$I,'ATL GA Inventory'!$B133,'ATL RAW'!$L:$L,'ATL GA Inventory'!FT$3)+SUMIFS('ATL CR'!$J:$J,'ATL CR'!$I:$I,'ATL GA Inventory'!$B133,'ATL CR'!$L:$L,'ATL GA Inventory'!FT$3)</f>
        <v>0</v>
      </c>
      <c r="FU133" s="45">
        <f>SUMIFS('ATL RAW'!$J:$J,'ATL RAW'!$I:$I,'ATL GA Inventory'!$B133,'ATL RAW'!$L:$L,'ATL GA Inventory'!FU$3)+SUMIFS('ATL CR'!$J:$J,'ATL CR'!$I:$I,'ATL GA Inventory'!$B133,'ATL CR'!$L:$L,'ATL GA Inventory'!FU$3)</f>
        <v>0</v>
      </c>
      <c r="FV133" s="45">
        <f>SUMIFS('ATL RAW'!$J:$J,'ATL RAW'!$I:$I,'ATL GA Inventory'!$B133,'ATL RAW'!$L:$L,'ATL GA Inventory'!FV$3)+SUMIFS('ATL CR'!$J:$J,'ATL CR'!$I:$I,'ATL GA Inventory'!$B133,'ATL CR'!$L:$L,'ATL GA Inventory'!FV$3)</f>
        <v>0</v>
      </c>
      <c r="FW133" s="45">
        <f>SUMIFS('ATL RAW'!$J:$J,'ATL RAW'!$I:$I,'ATL GA Inventory'!$B133,'ATL RAW'!$L:$L,'ATL GA Inventory'!FW$3)+SUMIFS('ATL CR'!$J:$J,'ATL CR'!$I:$I,'ATL GA Inventory'!$B133,'ATL CR'!$L:$L,'ATL GA Inventory'!FW$3)</f>
        <v>0</v>
      </c>
      <c r="FX133" s="45">
        <f>SUMIFS('ATL RAW'!$J:$J,'ATL RAW'!$I:$I,'ATL GA Inventory'!$B133,'ATL RAW'!$L:$L,'ATL GA Inventory'!FX$3)+SUMIFS('ATL CR'!$J:$J,'ATL CR'!$I:$I,'ATL GA Inventory'!$B133,'ATL CR'!$L:$L,'ATL GA Inventory'!FX$3)</f>
        <v>0</v>
      </c>
      <c r="FY133" s="45">
        <f>SUMIFS('ATL RAW'!$J:$J,'ATL RAW'!$I:$I,'ATL GA Inventory'!$B133,'ATL RAW'!$L:$L,'ATL GA Inventory'!FY$3)+SUMIFS('ATL CR'!$J:$J,'ATL CR'!$I:$I,'ATL GA Inventory'!$B133,'ATL CR'!$L:$L,'ATL GA Inventory'!FY$3)</f>
        <v>0</v>
      </c>
      <c r="FZ133" s="45">
        <f>SUMIFS('ATL RAW'!$J:$J,'ATL RAW'!$I:$I,'ATL GA Inventory'!$B133,'ATL RAW'!$L:$L,'ATL GA Inventory'!FZ$3)+SUMIFS('ATL CR'!$J:$J,'ATL CR'!$I:$I,'ATL GA Inventory'!$B133,'ATL CR'!$L:$L,'ATL GA Inventory'!FZ$3)</f>
        <v>0</v>
      </c>
      <c r="GA133" s="45">
        <f>SUMIFS('ATL RAW'!$J:$J,'ATL RAW'!$I:$I,'ATL GA Inventory'!$B133,'ATL RAW'!$L:$L,'ATL GA Inventory'!GA$3)+SUMIFS('ATL CR'!$J:$J,'ATL CR'!$I:$I,'ATL GA Inventory'!$B133,'ATL CR'!$L:$L,'ATL GA Inventory'!GA$3)</f>
        <v>0</v>
      </c>
      <c r="GB133" s="45">
        <f>SUMIFS('ATL RAW'!$J:$J,'ATL RAW'!$I:$I,'ATL GA Inventory'!$B133,'ATL RAW'!$L:$L,'ATL GA Inventory'!GB$3)+SUMIFS('ATL CR'!$J:$J,'ATL CR'!$I:$I,'ATL GA Inventory'!$B133,'ATL CR'!$L:$L,'ATL GA Inventory'!GB$3)</f>
        <v>0</v>
      </c>
      <c r="GC133" s="45">
        <f>SUMIFS('ATL RAW'!$J:$J,'ATL RAW'!$I:$I,'ATL GA Inventory'!$B133,'ATL RAW'!$L:$L,'ATL GA Inventory'!GC$3)+SUMIFS('ATL CR'!$J:$J,'ATL CR'!$I:$I,'ATL GA Inventory'!$B133,'ATL CR'!$L:$L,'ATL GA Inventory'!GC$3)</f>
        <v>0</v>
      </c>
      <c r="GD133" s="45">
        <f>SUMIFS('ATL RAW'!$J:$J,'ATL RAW'!$I:$I,'ATL GA Inventory'!$B133,'ATL RAW'!$L:$L,'ATL GA Inventory'!GD$3)+SUMIFS('ATL CR'!$J:$J,'ATL CR'!$I:$I,'ATL GA Inventory'!$B133,'ATL CR'!$L:$L,'ATL GA Inventory'!GD$3)</f>
        <v>0</v>
      </c>
      <c r="GE133" s="45">
        <f>SUMIFS('ATL RAW'!$J:$J,'ATL RAW'!$I:$I,'ATL GA Inventory'!$B133,'ATL RAW'!$L:$L,'ATL GA Inventory'!GE$3)+SUMIFS('ATL CR'!$J:$J,'ATL CR'!$I:$I,'ATL GA Inventory'!$B133,'ATL CR'!$L:$L,'ATL GA Inventory'!GE$3)</f>
        <v>0</v>
      </c>
      <c r="GF133" s="45">
        <f>SUMIFS('ATL RAW'!$J:$J,'ATL RAW'!$I:$I,'ATL GA Inventory'!$B133,'ATL RAW'!$L:$L,'ATL GA Inventory'!GF$3)+SUMIFS('ATL CR'!$J:$J,'ATL CR'!$I:$I,'ATL GA Inventory'!$B133,'ATL CR'!$L:$L,'ATL GA Inventory'!GF$3)</f>
        <v>0</v>
      </c>
      <c r="GG133" s="45">
        <f>SUMIFS('ATL RAW'!$J:$J,'ATL RAW'!$I:$I,'ATL GA Inventory'!$B133,'ATL RAW'!$L:$L,'ATL GA Inventory'!GG$3)+SUMIFS('ATL CR'!$J:$J,'ATL CR'!$I:$I,'ATL GA Inventory'!$B133,'ATL CR'!$L:$L,'ATL GA Inventory'!GG$3)</f>
        <v>0</v>
      </c>
      <c r="GH133" s="45">
        <f>SUMIFS('ATL RAW'!$J:$J,'ATL RAW'!$I:$I,'ATL GA Inventory'!$B133,'ATL RAW'!$L:$L,'ATL GA Inventory'!GH$3)+SUMIFS('ATL CR'!$J:$J,'ATL CR'!$I:$I,'ATL GA Inventory'!$B133,'ATL CR'!$L:$L,'ATL GA Inventory'!GH$3)</f>
        <v>0</v>
      </c>
      <c r="GI133" s="45">
        <f>SUMIFS('ATL RAW'!$J:$J,'ATL RAW'!$I:$I,'ATL GA Inventory'!$B133,'ATL RAW'!$L:$L,'ATL GA Inventory'!GI$3)+SUMIFS('ATL CR'!$J:$J,'ATL CR'!$I:$I,'ATL GA Inventory'!$B133,'ATL CR'!$L:$L,'ATL GA Inventory'!GI$3)</f>
        <v>0</v>
      </c>
      <c r="GJ133" s="45">
        <f>SUMIFS('ATL RAW'!$J:$J,'ATL RAW'!$I:$I,'ATL GA Inventory'!$B133,'ATL RAW'!$L:$L,'ATL GA Inventory'!GJ$3)+SUMIFS('ATL CR'!$J:$J,'ATL CR'!$I:$I,'ATL GA Inventory'!$B133,'ATL CR'!$L:$L,'ATL GA Inventory'!GJ$3)</f>
        <v>0</v>
      </c>
      <c r="GK133" s="45">
        <f>SUMIFS('ATL RAW'!$J:$J,'ATL RAW'!$I:$I,'ATL GA Inventory'!$B133,'ATL RAW'!$L:$L,'ATL GA Inventory'!GK$3)+SUMIFS('ATL CR'!$J:$J,'ATL CR'!$I:$I,'ATL GA Inventory'!$B133,'ATL CR'!$L:$L,'ATL GA Inventory'!GK$3)</f>
        <v>0</v>
      </c>
      <c r="GL133" s="45">
        <f>SUMIFS('ATL RAW'!$J:$J,'ATL RAW'!$I:$I,'ATL GA Inventory'!$B133,'ATL RAW'!$L:$L,'ATL GA Inventory'!GL$3)+SUMIFS('ATL CR'!$J:$J,'ATL CR'!$I:$I,'ATL GA Inventory'!$B133,'ATL CR'!$L:$L,'ATL GA Inventory'!GL$3)</f>
        <v>0</v>
      </c>
      <c r="GM133" s="45">
        <f>SUMIFS('ATL RAW'!$J:$J,'ATL RAW'!$I:$I,'ATL GA Inventory'!$B133,'ATL RAW'!$L:$L,'ATL GA Inventory'!GM$3)+SUMIFS('ATL CR'!$J:$J,'ATL CR'!$I:$I,'ATL GA Inventory'!$B133,'ATL CR'!$L:$L,'ATL GA Inventory'!GM$3)</f>
        <v>0</v>
      </c>
      <c r="GN133" s="45">
        <f>SUMIFS('ATL RAW'!$J:$J,'ATL RAW'!$I:$I,'ATL GA Inventory'!$B133,'ATL RAW'!$L:$L,'ATL GA Inventory'!GN$3)+SUMIFS('ATL CR'!$J:$J,'ATL CR'!$I:$I,'ATL GA Inventory'!$B133,'ATL CR'!$L:$L,'ATL GA Inventory'!GN$3)</f>
        <v>0</v>
      </c>
      <c r="GO133" s="45">
        <f>SUMIFS('ATL RAW'!$J:$J,'ATL RAW'!$I:$I,'ATL GA Inventory'!$B133,'ATL RAW'!$L:$L,'ATL GA Inventory'!GO$3)+SUMIFS('ATL CR'!$J:$J,'ATL CR'!$I:$I,'ATL GA Inventory'!$B133,'ATL CR'!$L:$L,'ATL GA Inventory'!GO$3)</f>
        <v>0</v>
      </c>
      <c r="GP133" s="45">
        <f>SUMIFS('ATL RAW'!$J:$J,'ATL RAW'!$I:$I,'ATL GA Inventory'!$B133,'ATL RAW'!$L:$L,'ATL GA Inventory'!GP$3)+SUMIFS('ATL CR'!$J:$J,'ATL CR'!$I:$I,'ATL GA Inventory'!$B133,'ATL CR'!$L:$L,'ATL GA Inventory'!GP$3)</f>
        <v>0</v>
      </c>
      <c r="GQ133" s="45">
        <f>SUMIFS('ATL RAW'!$J:$J,'ATL RAW'!$I:$I,'ATL GA Inventory'!$B133,'ATL RAW'!$L:$L,'ATL GA Inventory'!GQ$3)+SUMIFS('ATL CR'!$J:$J,'ATL CR'!$I:$I,'ATL GA Inventory'!$B133,'ATL CR'!$L:$L,'ATL GA Inventory'!GQ$3)</f>
        <v>0</v>
      </c>
      <c r="GR133" s="45">
        <f>SUMIFS('ATL RAW'!$J:$J,'ATL RAW'!$I:$I,'ATL GA Inventory'!$B133,'ATL RAW'!$L:$L,'ATL GA Inventory'!GR$3)+SUMIFS('ATL CR'!$J:$J,'ATL CR'!$I:$I,'ATL GA Inventory'!$B133,'ATL CR'!$L:$L,'ATL GA Inventory'!GR$3)</f>
        <v>0</v>
      </c>
      <c r="GS133" s="45">
        <f>SUMIFS('ATL RAW'!$J:$J,'ATL RAW'!$I:$I,'ATL GA Inventory'!$B133,'ATL RAW'!$L:$L,'ATL GA Inventory'!GS$3)+SUMIFS('ATL CR'!$J:$J,'ATL CR'!$I:$I,'ATL GA Inventory'!$B133,'ATL CR'!$L:$L,'ATL GA Inventory'!GS$3)</f>
        <v>0</v>
      </c>
      <c r="GT133" s="45">
        <f>SUMIFS('ATL RAW'!$J:$J,'ATL RAW'!$I:$I,'ATL GA Inventory'!$B133,'ATL RAW'!$L:$L,'ATL GA Inventory'!GT$3)+SUMIFS('ATL CR'!$J:$J,'ATL CR'!$I:$I,'ATL GA Inventory'!$B133,'ATL CR'!$L:$L,'ATL GA Inventory'!GT$3)</f>
        <v>0</v>
      </c>
      <c r="GU133" s="45">
        <f>SUMIFS('ATL RAW'!$J:$J,'ATL RAW'!$I:$I,'ATL GA Inventory'!$B133,'ATL RAW'!$L:$L,'ATL GA Inventory'!GU$3)+SUMIFS('ATL CR'!$J:$J,'ATL CR'!$I:$I,'ATL GA Inventory'!$B133,'ATL CR'!$L:$L,'ATL GA Inventory'!GU$3)</f>
        <v>0</v>
      </c>
      <c r="GV133" s="45">
        <f>SUMIFS('ATL RAW'!$J:$J,'ATL RAW'!$I:$I,'ATL GA Inventory'!$B133,'ATL RAW'!$L:$L,'ATL GA Inventory'!GV$3)+SUMIFS('ATL CR'!$J:$J,'ATL CR'!$I:$I,'ATL GA Inventory'!$B133,'ATL CR'!$L:$L,'ATL GA Inventory'!GV$3)</f>
        <v>0</v>
      </c>
      <c r="GW133" s="45">
        <f>SUMIFS('ATL RAW'!$J:$J,'ATL RAW'!$I:$I,'ATL GA Inventory'!$B133,'ATL RAW'!$L:$L,'ATL GA Inventory'!GW$3)+SUMIFS('ATL CR'!$J:$J,'ATL CR'!$I:$I,'ATL GA Inventory'!$B133,'ATL CR'!$L:$L,'ATL GA Inventory'!GW$3)</f>
        <v>0</v>
      </c>
      <c r="GX133" s="45">
        <f>SUMIFS('ATL RAW'!$J:$J,'ATL RAW'!$I:$I,'ATL GA Inventory'!$B133,'ATL RAW'!$L:$L,'ATL GA Inventory'!GX$3)+SUMIFS('ATL CR'!$J:$J,'ATL CR'!$I:$I,'ATL GA Inventory'!$B133,'ATL CR'!$L:$L,'ATL GA Inventory'!GX$3)</f>
        <v>0</v>
      </c>
      <c r="GY133" s="45">
        <f>SUMIFS('ATL RAW'!$J:$J,'ATL RAW'!$I:$I,'ATL GA Inventory'!$B133,'ATL RAW'!$L:$L,'ATL GA Inventory'!GY$3)+SUMIFS('ATL CR'!$J:$J,'ATL CR'!$I:$I,'ATL GA Inventory'!$B133,'ATL CR'!$L:$L,'ATL GA Inventory'!GY$3)</f>
        <v>0</v>
      </c>
    </row>
    <row r="134" spans="1:207">
      <c r="A134" s="43" t="s">
        <v>8123</v>
      </c>
      <c r="B134" s="43">
        <f t="shared" si="15"/>
        <v>49401138</v>
      </c>
      <c r="C134" s="43" t="str">
        <f t="shared" ref="C134:D137" si="18">C67</f>
        <v>Q.PEAK DUO BLK ML-G10.A+</v>
      </c>
      <c r="D134" s="44">
        <f t="shared" si="18"/>
        <v>390</v>
      </c>
      <c r="E134" s="45">
        <f>SUMIFS('ATL RAW'!$J:$J,'ATL RAW'!$I:$I,'ATL GA Inventory'!$B134,'ATL RAW'!$L:$L,'ATL GA Inventory'!E$3)+SUMIFS('ATL CR'!$J:$J,'ATL CR'!$I:$I,'ATL GA Inventory'!$B134,'ATL CR'!$L:$L,'ATL GA Inventory'!E$3)</f>
        <v>0</v>
      </c>
      <c r="F134" s="45">
        <f>SUMIFS('ATL RAW'!$J:$J,'ATL RAW'!$I:$I,'ATL GA Inventory'!$B134,'ATL RAW'!$L:$L,'ATL GA Inventory'!F$3)+SUMIFS('ATL CR'!$J:$J,'ATL CR'!$I:$I,'ATL GA Inventory'!$B134,'ATL CR'!$L:$L,'ATL GA Inventory'!F$3)</f>
        <v>0</v>
      </c>
      <c r="G134" s="45">
        <f>SUMIFS('ATL RAW'!$J:$J,'ATL RAW'!$I:$I,'ATL GA Inventory'!$B134,'ATL RAW'!$L:$L,'ATL GA Inventory'!G$3)+SUMIFS('ATL CR'!$J:$J,'ATL CR'!$I:$I,'ATL GA Inventory'!$B134,'ATL CR'!$L:$L,'ATL GA Inventory'!G$3)</f>
        <v>0</v>
      </c>
      <c r="H134" s="45">
        <f>SUMIFS('ATL RAW'!$J:$J,'ATL RAW'!$I:$I,'ATL GA Inventory'!$B134,'ATL RAW'!$L:$L,'ATL GA Inventory'!H$3)+SUMIFS('ATL CR'!$J:$J,'ATL CR'!$I:$I,'ATL GA Inventory'!$B134,'ATL CR'!$L:$L,'ATL GA Inventory'!H$3)</f>
        <v>0</v>
      </c>
      <c r="I134" s="45">
        <f>SUMIFS('ATL RAW'!$J:$J,'ATL RAW'!$I:$I,'ATL GA Inventory'!$B134,'ATL RAW'!$L:$L,'ATL GA Inventory'!I$3)+SUMIFS('ATL CR'!$J:$J,'ATL CR'!$I:$I,'ATL GA Inventory'!$B134,'ATL CR'!$L:$L,'ATL GA Inventory'!I$3)</f>
        <v>0</v>
      </c>
      <c r="J134" s="45">
        <f>SUMIFS('ATL RAW'!$J:$J,'ATL RAW'!$I:$I,'ATL GA Inventory'!$B134,'ATL RAW'!$L:$L,'ATL GA Inventory'!J$3)+SUMIFS('ATL CR'!$J:$J,'ATL CR'!$I:$I,'ATL GA Inventory'!$B134,'ATL CR'!$L:$L,'ATL GA Inventory'!J$3)</f>
        <v>0</v>
      </c>
      <c r="K134" s="45">
        <f>SUMIFS('ATL RAW'!$J:$J,'ATL RAW'!$I:$I,'ATL GA Inventory'!$B134,'ATL RAW'!$L:$L,'ATL GA Inventory'!K$3)+SUMIFS('ATL CR'!$J:$J,'ATL CR'!$I:$I,'ATL GA Inventory'!$B134,'ATL CR'!$L:$L,'ATL GA Inventory'!K$3)</f>
        <v>0</v>
      </c>
      <c r="L134" s="45">
        <f>SUMIFS('ATL RAW'!$J:$J,'ATL RAW'!$I:$I,'ATL GA Inventory'!$B134,'ATL RAW'!$L:$L,'ATL GA Inventory'!L$3)+SUMIFS('ATL CR'!$J:$J,'ATL CR'!$I:$I,'ATL GA Inventory'!$B134,'ATL CR'!$L:$L,'ATL GA Inventory'!L$3)</f>
        <v>0</v>
      </c>
      <c r="M134" s="45">
        <f>SUMIFS('ATL RAW'!$J:$J,'ATL RAW'!$I:$I,'ATL GA Inventory'!$B134,'ATL RAW'!$L:$L,'ATL GA Inventory'!M$3)+SUMIFS('ATL CR'!$J:$J,'ATL CR'!$I:$I,'ATL GA Inventory'!$B134,'ATL CR'!$L:$L,'ATL GA Inventory'!M$3)</f>
        <v>0</v>
      </c>
      <c r="N134" s="45">
        <f>SUMIFS('ATL RAW'!$J:$J,'ATL RAW'!$I:$I,'ATL GA Inventory'!$B134,'ATL RAW'!$L:$L,'ATL GA Inventory'!N$3)+SUMIFS('ATL CR'!$J:$J,'ATL CR'!$I:$I,'ATL GA Inventory'!$B134,'ATL CR'!$L:$L,'ATL GA Inventory'!N$3)</f>
        <v>0</v>
      </c>
      <c r="O134" s="45">
        <f>SUMIFS('ATL RAW'!$J:$J,'ATL RAW'!$I:$I,'ATL GA Inventory'!$B134,'ATL RAW'!$L:$L,'ATL GA Inventory'!O$3)+SUMIFS('ATL CR'!$J:$J,'ATL CR'!$I:$I,'ATL GA Inventory'!$B134,'ATL CR'!$L:$L,'ATL GA Inventory'!O$3)</f>
        <v>0</v>
      </c>
      <c r="P134" s="45">
        <f>SUMIFS('ATL RAW'!$J:$J,'ATL RAW'!$I:$I,'ATL GA Inventory'!$B134,'ATL RAW'!$L:$L,'ATL GA Inventory'!P$3)+SUMIFS('ATL CR'!$J:$J,'ATL CR'!$I:$I,'ATL GA Inventory'!$B134,'ATL CR'!$L:$L,'ATL GA Inventory'!P$3)</f>
        <v>0</v>
      </c>
      <c r="Q134" s="45">
        <f>SUMIFS('ATL RAW'!$J:$J,'ATL RAW'!$I:$I,'ATL GA Inventory'!$B134,'ATL RAW'!$L:$L,'ATL GA Inventory'!Q$3)+SUMIFS('ATL CR'!$J:$J,'ATL CR'!$I:$I,'ATL GA Inventory'!$B134,'ATL CR'!$L:$L,'ATL GA Inventory'!Q$3)</f>
        <v>0</v>
      </c>
      <c r="R134" s="45">
        <f>SUMIFS('ATL RAW'!$J:$J,'ATL RAW'!$I:$I,'ATL GA Inventory'!$B134,'ATL RAW'!$L:$L,'ATL GA Inventory'!R$3)+SUMIFS('ATL CR'!$J:$J,'ATL CR'!$I:$I,'ATL GA Inventory'!$B134,'ATL CR'!$L:$L,'ATL GA Inventory'!R$3)</f>
        <v>0</v>
      </c>
      <c r="S134" s="45">
        <f>SUMIFS('ATL RAW'!$J:$J,'ATL RAW'!$I:$I,'ATL GA Inventory'!$B134,'ATL RAW'!$L:$L,'ATL GA Inventory'!S$3)+SUMIFS('ATL CR'!$J:$J,'ATL CR'!$I:$I,'ATL GA Inventory'!$B134,'ATL CR'!$L:$L,'ATL GA Inventory'!S$3)</f>
        <v>0</v>
      </c>
      <c r="T134" s="45">
        <f>SUMIFS('ATL RAW'!$J:$J,'ATL RAW'!$I:$I,'ATL GA Inventory'!$B134,'ATL RAW'!$L:$L,'ATL GA Inventory'!T$3)+SUMIFS('ATL CR'!$J:$J,'ATL CR'!$I:$I,'ATL GA Inventory'!$B134,'ATL CR'!$L:$L,'ATL GA Inventory'!T$3)</f>
        <v>0</v>
      </c>
      <c r="U134" s="45">
        <f>SUMIFS('ATL RAW'!$J:$J,'ATL RAW'!$I:$I,'ATL GA Inventory'!$B134,'ATL RAW'!$L:$L,'ATL GA Inventory'!U$3)+SUMIFS('ATL CR'!$J:$J,'ATL CR'!$I:$I,'ATL GA Inventory'!$B134,'ATL CR'!$L:$L,'ATL GA Inventory'!U$3)</f>
        <v>0</v>
      </c>
      <c r="V134" s="45">
        <f>SUMIFS('ATL RAW'!$J:$J,'ATL RAW'!$I:$I,'ATL GA Inventory'!$B134,'ATL RAW'!$L:$L,'ATL GA Inventory'!V$3)+SUMIFS('ATL CR'!$J:$J,'ATL CR'!$I:$I,'ATL GA Inventory'!$B134,'ATL CR'!$L:$L,'ATL GA Inventory'!V$3)</f>
        <v>0</v>
      </c>
      <c r="W134" s="45">
        <f>SUMIFS('ATL RAW'!$J:$J,'ATL RAW'!$I:$I,'ATL GA Inventory'!$B134,'ATL RAW'!$L:$L,'ATL GA Inventory'!W$3)+SUMIFS('ATL CR'!$J:$J,'ATL CR'!$I:$I,'ATL GA Inventory'!$B134,'ATL CR'!$L:$L,'ATL GA Inventory'!W$3)</f>
        <v>0</v>
      </c>
      <c r="X134" s="45">
        <f>SUMIFS('ATL RAW'!$J:$J,'ATL RAW'!$I:$I,'ATL GA Inventory'!$B134,'ATL RAW'!$L:$L,'ATL GA Inventory'!X$3)+SUMIFS('ATL CR'!$J:$J,'ATL CR'!$I:$I,'ATL GA Inventory'!$B134,'ATL CR'!$L:$L,'ATL GA Inventory'!X$3)</f>
        <v>0</v>
      </c>
      <c r="Y134" s="45">
        <f>SUMIFS('ATL RAW'!$J:$J,'ATL RAW'!$I:$I,'ATL GA Inventory'!$B134,'ATL RAW'!$L:$L,'ATL GA Inventory'!Y$3)+SUMIFS('ATL CR'!$J:$J,'ATL CR'!$I:$I,'ATL GA Inventory'!$B134,'ATL CR'!$L:$L,'ATL GA Inventory'!Y$3)</f>
        <v>0</v>
      </c>
      <c r="Z134" s="45">
        <f>SUMIFS('ATL RAW'!$J:$J,'ATL RAW'!$I:$I,'ATL GA Inventory'!$B134,'ATL RAW'!$L:$L,'ATL GA Inventory'!Z$3)+SUMIFS('ATL CR'!$J:$J,'ATL CR'!$I:$I,'ATL GA Inventory'!$B134,'ATL CR'!$L:$L,'ATL GA Inventory'!Z$3)</f>
        <v>0</v>
      </c>
      <c r="AA134" s="45">
        <f>SUMIFS('ATL RAW'!$J:$J,'ATL RAW'!$I:$I,'ATL GA Inventory'!$B134,'ATL RAW'!$L:$L,'ATL GA Inventory'!AA$3)+SUMIFS('ATL CR'!$J:$J,'ATL CR'!$I:$I,'ATL GA Inventory'!$B134,'ATL CR'!$L:$L,'ATL GA Inventory'!AA$3)</f>
        <v>0</v>
      </c>
      <c r="AB134" s="45">
        <f>SUMIFS('ATL RAW'!$J:$J,'ATL RAW'!$I:$I,'ATL GA Inventory'!$B134,'ATL RAW'!$L:$L,'ATL GA Inventory'!AB$3)+SUMIFS('ATL CR'!$J:$J,'ATL CR'!$I:$I,'ATL GA Inventory'!$B134,'ATL CR'!$L:$L,'ATL GA Inventory'!AB$3)</f>
        <v>0</v>
      </c>
      <c r="AC134" s="45">
        <f>SUMIFS('ATL RAW'!$J:$J,'ATL RAW'!$I:$I,'ATL GA Inventory'!$B134,'ATL RAW'!$L:$L,'ATL GA Inventory'!AC$3)+SUMIFS('ATL CR'!$J:$J,'ATL CR'!$I:$I,'ATL GA Inventory'!$B134,'ATL CR'!$L:$L,'ATL GA Inventory'!AC$3)</f>
        <v>0</v>
      </c>
      <c r="AD134" s="45">
        <f>SUMIFS('ATL RAW'!$J:$J,'ATL RAW'!$I:$I,'ATL GA Inventory'!$B134,'ATL RAW'!$L:$L,'ATL GA Inventory'!AD$3)+SUMIFS('ATL CR'!$J:$J,'ATL CR'!$I:$I,'ATL GA Inventory'!$B134,'ATL CR'!$L:$L,'ATL GA Inventory'!AD$3)</f>
        <v>0</v>
      </c>
      <c r="AE134" s="45">
        <f>SUMIFS('ATL RAW'!$J:$J,'ATL RAW'!$I:$I,'ATL GA Inventory'!$B134,'ATL RAW'!$L:$L,'ATL GA Inventory'!AE$3)+SUMIFS('ATL CR'!$J:$J,'ATL CR'!$I:$I,'ATL GA Inventory'!$B134,'ATL CR'!$L:$L,'ATL GA Inventory'!AE$3)</f>
        <v>0</v>
      </c>
      <c r="AF134" s="45">
        <f>SUMIFS('ATL RAW'!$J:$J,'ATL RAW'!$I:$I,'ATL GA Inventory'!$B134,'ATL RAW'!$L:$L,'ATL GA Inventory'!AF$3)+SUMIFS('ATL CR'!$J:$J,'ATL CR'!$I:$I,'ATL GA Inventory'!$B134,'ATL CR'!$L:$L,'ATL GA Inventory'!AF$3)</f>
        <v>0</v>
      </c>
      <c r="AG134" s="45">
        <f>SUMIFS('ATL RAW'!$J:$J,'ATL RAW'!$I:$I,'ATL GA Inventory'!$B134,'ATL RAW'!$L:$L,'ATL GA Inventory'!AG$3)+SUMIFS('ATL CR'!$J:$J,'ATL CR'!$I:$I,'ATL GA Inventory'!$B134,'ATL CR'!$L:$L,'ATL GA Inventory'!AG$3)</f>
        <v>0</v>
      </c>
      <c r="AH134" s="45">
        <f>SUMIFS('ATL RAW'!$J:$J,'ATL RAW'!$I:$I,'ATL GA Inventory'!$B134,'ATL RAW'!$L:$L,'ATL GA Inventory'!AH$3)+SUMIFS('ATL CR'!$J:$J,'ATL CR'!$I:$I,'ATL GA Inventory'!$B134,'ATL CR'!$L:$L,'ATL GA Inventory'!AH$3)</f>
        <v>0</v>
      </c>
      <c r="AI134" s="45">
        <f>SUMIFS('ATL RAW'!$J:$J,'ATL RAW'!$I:$I,'ATL GA Inventory'!$B134,'ATL RAW'!$L:$L,'ATL GA Inventory'!AI$3)+SUMIFS('ATL CR'!$J:$J,'ATL CR'!$I:$I,'ATL GA Inventory'!$B134,'ATL CR'!$L:$L,'ATL GA Inventory'!AI$3)</f>
        <v>0</v>
      </c>
      <c r="AJ134" s="45">
        <f>SUMIFS('ATL RAW'!$J:$J,'ATL RAW'!$I:$I,'ATL GA Inventory'!$B134,'ATL RAW'!$L:$L,'ATL GA Inventory'!AJ$3)+SUMIFS('ATL CR'!$J:$J,'ATL CR'!$I:$I,'ATL GA Inventory'!$B134,'ATL CR'!$L:$L,'ATL GA Inventory'!AJ$3)</f>
        <v>0</v>
      </c>
      <c r="AK134" s="45">
        <f>SUMIFS('ATL RAW'!$J:$J,'ATL RAW'!$I:$I,'ATL GA Inventory'!$B134,'ATL RAW'!$L:$L,'ATL GA Inventory'!AK$3)+SUMIFS('ATL CR'!$J:$J,'ATL CR'!$I:$I,'ATL GA Inventory'!$B134,'ATL CR'!$L:$L,'ATL GA Inventory'!AK$3)</f>
        <v>0</v>
      </c>
      <c r="AL134" s="45">
        <f>SUMIFS('ATL RAW'!$J:$J,'ATL RAW'!$I:$I,'ATL GA Inventory'!$B134,'ATL RAW'!$L:$L,'ATL GA Inventory'!AL$3)+SUMIFS('ATL CR'!$J:$J,'ATL CR'!$I:$I,'ATL GA Inventory'!$B134,'ATL CR'!$L:$L,'ATL GA Inventory'!AL$3)</f>
        <v>0</v>
      </c>
      <c r="AM134" s="45">
        <f>SUMIFS('ATL RAW'!$J:$J,'ATL RAW'!$I:$I,'ATL GA Inventory'!$B134,'ATL RAW'!$L:$L,'ATL GA Inventory'!AM$3)+SUMIFS('ATL CR'!$J:$J,'ATL CR'!$I:$I,'ATL GA Inventory'!$B134,'ATL CR'!$L:$L,'ATL GA Inventory'!AM$3)</f>
        <v>0</v>
      </c>
      <c r="AN134" s="45">
        <f>SUMIFS('ATL RAW'!$J:$J,'ATL RAW'!$I:$I,'ATL GA Inventory'!$B134,'ATL RAW'!$L:$L,'ATL GA Inventory'!AN$3)+SUMIFS('ATL CR'!$J:$J,'ATL CR'!$I:$I,'ATL GA Inventory'!$B134,'ATL CR'!$L:$L,'ATL GA Inventory'!AN$3)</f>
        <v>0</v>
      </c>
      <c r="AO134" s="45">
        <f>SUMIFS('ATL RAW'!$J:$J,'ATL RAW'!$I:$I,'ATL GA Inventory'!$B134,'ATL RAW'!$L:$L,'ATL GA Inventory'!AO$3)+SUMIFS('ATL CR'!$J:$J,'ATL CR'!$I:$I,'ATL GA Inventory'!$B134,'ATL CR'!$L:$L,'ATL GA Inventory'!AO$3)</f>
        <v>0</v>
      </c>
      <c r="AP134" s="45">
        <f>SUMIFS('ATL RAW'!$J:$J,'ATL RAW'!$I:$I,'ATL GA Inventory'!$B134,'ATL RAW'!$L:$L,'ATL GA Inventory'!AP$3)+SUMIFS('ATL CR'!$J:$J,'ATL CR'!$I:$I,'ATL GA Inventory'!$B134,'ATL CR'!$L:$L,'ATL GA Inventory'!AP$3)</f>
        <v>0</v>
      </c>
      <c r="AQ134" s="45">
        <f>SUMIFS('ATL RAW'!$J:$J,'ATL RAW'!$I:$I,'ATL GA Inventory'!$B134,'ATL RAW'!$L:$L,'ATL GA Inventory'!AQ$3)+SUMIFS('ATL CR'!$J:$J,'ATL CR'!$I:$I,'ATL GA Inventory'!$B134,'ATL CR'!$L:$L,'ATL GA Inventory'!AQ$3)</f>
        <v>0</v>
      </c>
      <c r="AR134" s="45">
        <f>SUMIFS('ATL RAW'!$J:$J,'ATL RAW'!$I:$I,'ATL GA Inventory'!$B134,'ATL RAW'!$L:$L,'ATL GA Inventory'!AR$3)+SUMIFS('ATL CR'!$J:$J,'ATL CR'!$I:$I,'ATL GA Inventory'!$B134,'ATL CR'!$L:$L,'ATL GA Inventory'!AR$3)</f>
        <v>0</v>
      </c>
      <c r="AS134" s="45">
        <f>SUMIFS('ATL RAW'!$J:$J,'ATL RAW'!$I:$I,'ATL GA Inventory'!$B134,'ATL RAW'!$L:$L,'ATL GA Inventory'!AS$3)+SUMIFS('ATL CR'!$J:$J,'ATL CR'!$I:$I,'ATL GA Inventory'!$B134,'ATL CR'!$L:$L,'ATL GA Inventory'!AS$3)</f>
        <v>0</v>
      </c>
      <c r="AT134" s="45">
        <f>SUMIFS('ATL RAW'!$J:$J,'ATL RAW'!$I:$I,'ATL GA Inventory'!$B134,'ATL RAW'!$L:$L,'ATL GA Inventory'!AT$3)+SUMIFS('ATL CR'!$J:$J,'ATL CR'!$I:$I,'ATL GA Inventory'!$B134,'ATL CR'!$L:$L,'ATL GA Inventory'!AT$3)</f>
        <v>0</v>
      </c>
      <c r="AU134" s="45">
        <f>SUMIFS('ATL RAW'!$J:$J,'ATL RAW'!$I:$I,'ATL GA Inventory'!$B134,'ATL RAW'!$L:$L,'ATL GA Inventory'!AU$3)+SUMIFS('ATL CR'!$J:$J,'ATL CR'!$I:$I,'ATL GA Inventory'!$B134,'ATL CR'!$L:$L,'ATL GA Inventory'!AU$3)</f>
        <v>0</v>
      </c>
      <c r="AV134" s="45">
        <f>SUMIFS('ATL RAW'!$J:$J,'ATL RAW'!$I:$I,'ATL GA Inventory'!$B134,'ATL RAW'!$L:$L,'ATL GA Inventory'!AV$3)+SUMIFS('ATL CR'!$J:$J,'ATL CR'!$I:$I,'ATL GA Inventory'!$B134,'ATL CR'!$L:$L,'ATL GA Inventory'!AV$3)</f>
        <v>0</v>
      </c>
      <c r="AW134" s="45">
        <f>SUMIFS('ATL RAW'!$J:$J,'ATL RAW'!$I:$I,'ATL GA Inventory'!$B134,'ATL RAW'!$L:$L,'ATL GA Inventory'!AW$3)+SUMIFS('ATL CR'!$J:$J,'ATL CR'!$I:$I,'ATL GA Inventory'!$B134,'ATL CR'!$L:$L,'ATL GA Inventory'!AW$3)</f>
        <v>0</v>
      </c>
      <c r="AX134" s="45">
        <f>SUMIFS('ATL RAW'!$J:$J,'ATL RAW'!$I:$I,'ATL GA Inventory'!$B134,'ATL RAW'!$L:$L,'ATL GA Inventory'!AX$3)+SUMIFS('ATL CR'!$J:$J,'ATL CR'!$I:$I,'ATL GA Inventory'!$B134,'ATL CR'!$L:$L,'ATL GA Inventory'!AX$3)</f>
        <v>0</v>
      </c>
      <c r="AY134" s="45">
        <f>SUMIFS('ATL RAW'!$J:$J,'ATL RAW'!$I:$I,'ATL GA Inventory'!$B134,'ATL RAW'!$L:$L,'ATL GA Inventory'!AY$3)+SUMIFS('ATL CR'!$J:$J,'ATL CR'!$I:$I,'ATL GA Inventory'!$B134,'ATL CR'!$L:$L,'ATL GA Inventory'!AY$3)</f>
        <v>0</v>
      </c>
      <c r="AZ134" s="45">
        <f>SUMIFS('ATL RAW'!$J:$J,'ATL RAW'!$I:$I,'ATL GA Inventory'!$B134,'ATL RAW'!$L:$L,'ATL GA Inventory'!AZ$3)+SUMIFS('ATL CR'!$J:$J,'ATL CR'!$I:$I,'ATL GA Inventory'!$B134,'ATL CR'!$L:$L,'ATL GA Inventory'!AZ$3)</f>
        <v>0</v>
      </c>
      <c r="BA134" s="45">
        <f>SUMIFS('ATL RAW'!$J:$J,'ATL RAW'!$I:$I,'ATL GA Inventory'!$B134,'ATL RAW'!$L:$L,'ATL GA Inventory'!BA$3)+SUMIFS('ATL CR'!$J:$J,'ATL CR'!$I:$I,'ATL GA Inventory'!$B134,'ATL CR'!$L:$L,'ATL GA Inventory'!BA$3)</f>
        <v>0</v>
      </c>
      <c r="BB134" s="45">
        <f>SUMIFS('ATL RAW'!$J:$J,'ATL RAW'!$I:$I,'ATL GA Inventory'!$B134,'ATL RAW'!$L:$L,'ATL GA Inventory'!BB$3)+SUMIFS('ATL CR'!$J:$J,'ATL CR'!$I:$I,'ATL GA Inventory'!$B134,'ATL CR'!$L:$L,'ATL GA Inventory'!BB$3)</f>
        <v>0</v>
      </c>
      <c r="BC134" s="45">
        <f>SUMIFS('ATL RAW'!$J:$J,'ATL RAW'!$I:$I,'ATL GA Inventory'!$B134,'ATL RAW'!$L:$L,'ATL GA Inventory'!BC$3)+SUMIFS('ATL CR'!$J:$J,'ATL CR'!$I:$I,'ATL GA Inventory'!$B134,'ATL CR'!$L:$L,'ATL GA Inventory'!BC$3)</f>
        <v>0</v>
      </c>
      <c r="BD134" s="45">
        <f>SUMIFS('ATL RAW'!$J:$J,'ATL RAW'!$I:$I,'ATL GA Inventory'!$B134,'ATL RAW'!$L:$L,'ATL GA Inventory'!BD$3)+SUMIFS('ATL CR'!$J:$J,'ATL CR'!$I:$I,'ATL GA Inventory'!$B134,'ATL CR'!$L:$L,'ATL GA Inventory'!BD$3)</f>
        <v>0</v>
      </c>
      <c r="BE134" s="45">
        <f>SUMIFS('ATL RAW'!$J:$J,'ATL RAW'!$I:$I,'ATL GA Inventory'!$B134,'ATL RAW'!$L:$L,'ATL GA Inventory'!BE$3)+SUMIFS('ATL CR'!$J:$J,'ATL CR'!$I:$I,'ATL GA Inventory'!$B134,'ATL CR'!$L:$L,'ATL GA Inventory'!BE$3)</f>
        <v>0</v>
      </c>
      <c r="BF134" s="45">
        <f>SUMIFS('ATL RAW'!$J:$J,'ATL RAW'!$I:$I,'ATL GA Inventory'!$B134,'ATL RAW'!$L:$L,'ATL GA Inventory'!BF$3)+SUMIFS('ATL CR'!$J:$J,'ATL CR'!$I:$I,'ATL GA Inventory'!$B134,'ATL CR'!$L:$L,'ATL GA Inventory'!BF$3)</f>
        <v>0</v>
      </c>
      <c r="BG134" s="45">
        <f>SUMIFS('ATL RAW'!$J:$J,'ATL RAW'!$I:$I,'ATL GA Inventory'!$B134,'ATL RAW'!$L:$L,'ATL GA Inventory'!BG$3)+SUMIFS('ATL CR'!$J:$J,'ATL CR'!$I:$I,'ATL GA Inventory'!$B134,'ATL CR'!$L:$L,'ATL GA Inventory'!BG$3)</f>
        <v>0</v>
      </c>
      <c r="BH134" s="45">
        <f>SUMIFS('ATL RAW'!$J:$J,'ATL RAW'!$I:$I,'ATL GA Inventory'!$B134,'ATL RAW'!$L:$L,'ATL GA Inventory'!BH$3)+SUMIFS('ATL CR'!$J:$J,'ATL CR'!$I:$I,'ATL GA Inventory'!$B134,'ATL CR'!$L:$L,'ATL GA Inventory'!BH$3)</f>
        <v>0</v>
      </c>
      <c r="BI134" s="45">
        <f>SUMIFS('ATL RAW'!$J:$J,'ATL RAW'!$I:$I,'ATL GA Inventory'!$B134,'ATL RAW'!$L:$L,'ATL GA Inventory'!BI$3)+SUMIFS('ATL CR'!$J:$J,'ATL CR'!$I:$I,'ATL GA Inventory'!$B134,'ATL CR'!$L:$L,'ATL GA Inventory'!BI$3)</f>
        <v>0</v>
      </c>
      <c r="BJ134" s="45">
        <f>SUMIFS('ATL RAW'!$J:$J,'ATL RAW'!$I:$I,'ATL GA Inventory'!$B134,'ATL RAW'!$L:$L,'ATL GA Inventory'!BJ$3)+SUMIFS('ATL CR'!$J:$J,'ATL CR'!$I:$I,'ATL GA Inventory'!$B134,'ATL CR'!$L:$L,'ATL GA Inventory'!BJ$3)</f>
        <v>0</v>
      </c>
      <c r="BK134" s="45">
        <f>SUMIFS('ATL RAW'!$J:$J,'ATL RAW'!$I:$I,'ATL GA Inventory'!$B134,'ATL RAW'!$L:$L,'ATL GA Inventory'!BK$3)+SUMIFS('ATL CR'!$J:$J,'ATL CR'!$I:$I,'ATL GA Inventory'!$B134,'ATL CR'!$L:$L,'ATL GA Inventory'!BK$3)</f>
        <v>0</v>
      </c>
      <c r="BL134" s="45">
        <f>SUMIFS('ATL RAW'!$J:$J,'ATL RAW'!$I:$I,'ATL GA Inventory'!$B134,'ATL RAW'!$L:$L,'ATL GA Inventory'!BL$3)+SUMIFS('ATL CR'!$J:$J,'ATL CR'!$I:$I,'ATL GA Inventory'!$B134,'ATL CR'!$L:$L,'ATL GA Inventory'!BL$3)</f>
        <v>0</v>
      </c>
      <c r="BM134" s="45">
        <f>SUMIFS('ATL RAW'!$J:$J,'ATL RAW'!$I:$I,'ATL GA Inventory'!$B134,'ATL RAW'!$L:$L,'ATL GA Inventory'!BM$3)+SUMIFS('ATL CR'!$J:$J,'ATL CR'!$I:$I,'ATL GA Inventory'!$B134,'ATL CR'!$L:$L,'ATL GA Inventory'!BM$3)</f>
        <v>0</v>
      </c>
      <c r="BN134" s="45">
        <f>SUMIFS('ATL RAW'!$J:$J,'ATL RAW'!$I:$I,'ATL GA Inventory'!$B134,'ATL RAW'!$L:$L,'ATL GA Inventory'!BN$3)+SUMIFS('ATL CR'!$J:$J,'ATL CR'!$I:$I,'ATL GA Inventory'!$B134,'ATL CR'!$L:$L,'ATL GA Inventory'!BN$3)</f>
        <v>0</v>
      </c>
      <c r="BO134" s="45">
        <f>SUMIFS('ATL RAW'!$J:$J,'ATL RAW'!$I:$I,'ATL GA Inventory'!$B134,'ATL RAW'!$L:$L,'ATL GA Inventory'!BO$3)+SUMIFS('ATL CR'!$J:$J,'ATL CR'!$I:$I,'ATL GA Inventory'!$B134,'ATL CR'!$L:$L,'ATL GA Inventory'!BO$3)</f>
        <v>0</v>
      </c>
      <c r="BP134" s="45">
        <f>SUMIFS('ATL RAW'!$J:$J,'ATL RAW'!$I:$I,'ATL GA Inventory'!$B134,'ATL RAW'!$L:$L,'ATL GA Inventory'!BP$3)+SUMIFS('ATL CR'!$J:$J,'ATL CR'!$I:$I,'ATL GA Inventory'!$B134,'ATL CR'!$L:$L,'ATL GA Inventory'!BP$3)</f>
        <v>0</v>
      </c>
      <c r="BQ134" s="45">
        <f>SUMIFS('ATL RAW'!$J:$J,'ATL RAW'!$I:$I,'ATL GA Inventory'!$B134,'ATL RAW'!$L:$L,'ATL GA Inventory'!BQ$3)+SUMIFS('ATL CR'!$J:$J,'ATL CR'!$I:$I,'ATL GA Inventory'!$B134,'ATL CR'!$L:$L,'ATL GA Inventory'!BQ$3)</f>
        <v>0</v>
      </c>
      <c r="BR134" s="45">
        <f>SUMIFS('ATL RAW'!$J:$J,'ATL RAW'!$I:$I,'ATL GA Inventory'!$B134,'ATL RAW'!$L:$L,'ATL GA Inventory'!BR$3)+SUMIFS('ATL CR'!$J:$J,'ATL CR'!$I:$I,'ATL GA Inventory'!$B134,'ATL CR'!$L:$L,'ATL GA Inventory'!BR$3)</f>
        <v>0</v>
      </c>
      <c r="BS134" s="45">
        <f>SUMIFS('ATL RAW'!$J:$J,'ATL RAW'!$I:$I,'ATL GA Inventory'!$B134,'ATL RAW'!$L:$L,'ATL GA Inventory'!BS$3)+SUMIFS('ATL CR'!$J:$J,'ATL CR'!$I:$I,'ATL GA Inventory'!$B134,'ATL CR'!$L:$L,'ATL GA Inventory'!BS$3)</f>
        <v>0</v>
      </c>
      <c r="BT134" s="45">
        <f>SUMIFS('ATL RAW'!$J:$J,'ATL RAW'!$I:$I,'ATL GA Inventory'!$B134,'ATL RAW'!$L:$L,'ATL GA Inventory'!BT$3)+SUMIFS('ATL CR'!$J:$J,'ATL CR'!$I:$I,'ATL GA Inventory'!$B134,'ATL CR'!$L:$L,'ATL GA Inventory'!BT$3)</f>
        <v>0</v>
      </c>
      <c r="BU134" s="45">
        <f>SUMIFS('ATL RAW'!$J:$J,'ATL RAW'!$I:$I,'ATL GA Inventory'!$B134,'ATL RAW'!$L:$L,'ATL GA Inventory'!BU$3)+SUMIFS('ATL CR'!$J:$J,'ATL CR'!$I:$I,'ATL GA Inventory'!$B134,'ATL CR'!$L:$L,'ATL GA Inventory'!BU$3)</f>
        <v>0</v>
      </c>
      <c r="BV134" s="45">
        <f>SUMIFS('ATL RAW'!$J:$J,'ATL RAW'!$I:$I,'ATL GA Inventory'!$B134,'ATL RAW'!$L:$L,'ATL GA Inventory'!BV$3)+SUMIFS('ATL CR'!$J:$J,'ATL CR'!$I:$I,'ATL GA Inventory'!$B134,'ATL CR'!$L:$L,'ATL GA Inventory'!BV$3)</f>
        <v>0</v>
      </c>
      <c r="BW134" s="45">
        <f>SUMIFS('ATL RAW'!$J:$J,'ATL RAW'!$I:$I,'ATL GA Inventory'!$B134,'ATL RAW'!$L:$L,'ATL GA Inventory'!BW$3)+SUMIFS('ATL CR'!$J:$J,'ATL CR'!$I:$I,'ATL GA Inventory'!$B134,'ATL CR'!$L:$L,'ATL GA Inventory'!BW$3)</f>
        <v>0</v>
      </c>
      <c r="BX134" s="45">
        <f>SUMIFS('ATL RAW'!$J:$J,'ATL RAW'!$I:$I,'ATL GA Inventory'!$B134,'ATL RAW'!$L:$L,'ATL GA Inventory'!BX$3)+SUMIFS('ATL CR'!$J:$J,'ATL CR'!$I:$I,'ATL GA Inventory'!$B134,'ATL CR'!$L:$L,'ATL GA Inventory'!BX$3)</f>
        <v>0</v>
      </c>
      <c r="BY134" s="45">
        <f>SUMIFS('ATL RAW'!$J:$J,'ATL RAW'!$I:$I,'ATL GA Inventory'!$B134,'ATL RAW'!$L:$L,'ATL GA Inventory'!BY$3)+SUMIFS('ATL CR'!$J:$J,'ATL CR'!$I:$I,'ATL GA Inventory'!$B134,'ATL CR'!$L:$L,'ATL GA Inventory'!BY$3)</f>
        <v>0</v>
      </c>
      <c r="BZ134" s="45">
        <f>SUMIFS('ATL RAW'!$J:$J,'ATL RAW'!$I:$I,'ATL GA Inventory'!$B134,'ATL RAW'!$L:$L,'ATL GA Inventory'!BZ$3)+SUMIFS('ATL CR'!$J:$J,'ATL CR'!$I:$I,'ATL GA Inventory'!$B134,'ATL CR'!$L:$L,'ATL GA Inventory'!BZ$3)</f>
        <v>0</v>
      </c>
      <c r="CA134" s="45">
        <f>SUMIFS('ATL RAW'!$J:$J,'ATL RAW'!$I:$I,'ATL GA Inventory'!$B134,'ATL RAW'!$L:$L,'ATL GA Inventory'!CA$3)+SUMIFS('ATL CR'!$J:$J,'ATL CR'!$I:$I,'ATL GA Inventory'!$B134,'ATL CR'!$L:$L,'ATL GA Inventory'!CA$3)</f>
        <v>0</v>
      </c>
      <c r="CB134" s="45">
        <f>SUMIFS('ATL RAW'!$J:$J,'ATL RAW'!$I:$I,'ATL GA Inventory'!$B134,'ATL RAW'!$L:$L,'ATL GA Inventory'!CB$3)+SUMIFS('ATL CR'!$J:$J,'ATL CR'!$I:$I,'ATL GA Inventory'!$B134,'ATL CR'!$L:$L,'ATL GA Inventory'!CB$3)</f>
        <v>0</v>
      </c>
      <c r="CC134" s="45">
        <f>SUMIFS('ATL RAW'!$J:$J,'ATL RAW'!$I:$I,'ATL GA Inventory'!$B134,'ATL RAW'!$L:$L,'ATL GA Inventory'!CC$3)+SUMIFS('ATL CR'!$J:$J,'ATL CR'!$I:$I,'ATL GA Inventory'!$B134,'ATL CR'!$L:$L,'ATL GA Inventory'!CC$3)</f>
        <v>0</v>
      </c>
      <c r="CD134" s="45">
        <f>SUMIFS('ATL RAW'!$J:$J,'ATL RAW'!$I:$I,'ATL GA Inventory'!$B134,'ATL RAW'!$L:$L,'ATL GA Inventory'!CD$3)+SUMIFS('ATL CR'!$J:$J,'ATL CR'!$I:$I,'ATL GA Inventory'!$B134,'ATL CR'!$L:$L,'ATL GA Inventory'!CD$3)</f>
        <v>0</v>
      </c>
      <c r="CE134" s="45">
        <f>SUMIFS('ATL RAW'!$J:$J,'ATL RAW'!$I:$I,'ATL GA Inventory'!$B134,'ATL RAW'!$L:$L,'ATL GA Inventory'!CE$3)+SUMIFS('ATL CR'!$J:$J,'ATL CR'!$I:$I,'ATL GA Inventory'!$B134,'ATL CR'!$L:$L,'ATL GA Inventory'!CE$3)</f>
        <v>0</v>
      </c>
      <c r="CF134" s="45">
        <f>SUMIFS('ATL RAW'!$J:$J,'ATL RAW'!$I:$I,'ATL GA Inventory'!$B134,'ATL RAW'!$L:$L,'ATL GA Inventory'!CF$3)+SUMIFS('ATL CR'!$J:$J,'ATL CR'!$I:$I,'ATL GA Inventory'!$B134,'ATL CR'!$L:$L,'ATL GA Inventory'!CF$3)</f>
        <v>0</v>
      </c>
      <c r="CG134" s="45">
        <f>SUMIFS('ATL RAW'!$J:$J,'ATL RAW'!$I:$I,'ATL GA Inventory'!$B134,'ATL RAW'!$L:$L,'ATL GA Inventory'!CG$3)+SUMIFS('ATL CR'!$J:$J,'ATL CR'!$I:$I,'ATL GA Inventory'!$B134,'ATL CR'!$L:$L,'ATL GA Inventory'!CG$3)</f>
        <v>0</v>
      </c>
      <c r="CH134" s="45">
        <f>SUMIFS('ATL RAW'!$J:$J,'ATL RAW'!$I:$I,'ATL GA Inventory'!$B134,'ATL RAW'!$L:$L,'ATL GA Inventory'!CH$3)+SUMIFS('ATL CR'!$J:$J,'ATL CR'!$I:$I,'ATL GA Inventory'!$B134,'ATL CR'!$L:$L,'ATL GA Inventory'!CH$3)</f>
        <v>0</v>
      </c>
      <c r="CI134" s="45">
        <f>SUMIFS('ATL RAW'!$J:$J,'ATL RAW'!$I:$I,'ATL GA Inventory'!$B134,'ATL RAW'!$L:$L,'ATL GA Inventory'!CI$3)+SUMIFS('ATL CR'!$J:$J,'ATL CR'!$I:$I,'ATL GA Inventory'!$B134,'ATL CR'!$L:$L,'ATL GA Inventory'!CI$3)</f>
        <v>0</v>
      </c>
      <c r="CJ134" s="45">
        <f>SUMIFS('ATL RAW'!$J:$J,'ATL RAW'!$I:$I,'ATL GA Inventory'!$B134,'ATL RAW'!$L:$L,'ATL GA Inventory'!CJ$3)+SUMIFS('ATL CR'!$J:$J,'ATL CR'!$I:$I,'ATL GA Inventory'!$B134,'ATL CR'!$L:$L,'ATL GA Inventory'!CJ$3)</f>
        <v>0</v>
      </c>
      <c r="CK134" s="45">
        <f>SUMIFS('ATL RAW'!$J:$J,'ATL RAW'!$I:$I,'ATL GA Inventory'!$B134,'ATL RAW'!$L:$L,'ATL GA Inventory'!CK$3)+SUMIFS('ATL CR'!$J:$J,'ATL CR'!$I:$I,'ATL GA Inventory'!$B134,'ATL CR'!$L:$L,'ATL GA Inventory'!CK$3)</f>
        <v>0</v>
      </c>
      <c r="CL134" s="45">
        <f>SUMIFS('ATL RAW'!$J:$J,'ATL RAW'!$I:$I,'ATL GA Inventory'!$B134,'ATL RAW'!$L:$L,'ATL GA Inventory'!CL$3)+SUMIFS('ATL CR'!$J:$J,'ATL CR'!$I:$I,'ATL GA Inventory'!$B134,'ATL CR'!$L:$L,'ATL GA Inventory'!CL$3)</f>
        <v>0</v>
      </c>
      <c r="CM134" s="45">
        <f>SUMIFS('ATL RAW'!$J:$J,'ATL RAW'!$I:$I,'ATL GA Inventory'!$B134,'ATL RAW'!$L:$L,'ATL GA Inventory'!CM$3)+SUMIFS('ATL CR'!$J:$J,'ATL CR'!$I:$I,'ATL GA Inventory'!$B134,'ATL CR'!$L:$L,'ATL GA Inventory'!CM$3)</f>
        <v>0</v>
      </c>
      <c r="CN134" s="45">
        <f>SUMIFS('ATL RAW'!$J:$J,'ATL RAW'!$I:$I,'ATL GA Inventory'!$B134,'ATL RAW'!$L:$L,'ATL GA Inventory'!CN$3)+SUMIFS('ATL CR'!$J:$J,'ATL CR'!$I:$I,'ATL GA Inventory'!$B134,'ATL CR'!$L:$L,'ATL GA Inventory'!CN$3)</f>
        <v>0</v>
      </c>
      <c r="CO134" s="45">
        <f>SUMIFS('ATL RAW'!$J:$J,'ATL RAW'!$I:$I,'ATL GA Inventory'!$B134,'ATL RAW'!$L:$L,'ATL GA Inventory'!CO$3)+SUMIFS('ATL CR'!$J:$J,'ATL CR'!$I:$I,'ATL GA Inventory'!$B134,'ATL CR'!$L:$L,'ATL GA Inventory'!CO$3)</f>
        <v>0</v>
      </c>
      <c r="CP134" s="45">
        <f>SUMIFS('ATL RAW'!$J:$J,'ATL RAW'!$I:$I,'ATL GA Inventory'!$B134,'ATL RAW'!$L:$L,'ATL GA Inventory'!CP$3)+SUMIFS('ATL CR'!$J:$J,'ATL CR'!$I:$I,'ATL GA Inventory'!$B134,'ATL CR'!$L:$L,'ATL GA Inventory'!CP$3)</f>
        <v>0</v>
      </c>
      <c r="CQ134" s="45">
        <f>SUMIFS('ATL RAW'!$J:$J,'ATL RAW'!$I:$I,'ATL GA Inventory'!$B134,'ATL RAW'!$L:$L,'ATL GA Inventory'!CQ$3)+SUMIFS('ATL CR'!$J:$J,'ATL CR'!$I:$I,'ATL GA Inventory'!$B134,'ATL CR'!$L:$L,'ATL GA Inventory'!CQ$3)</f>
        <v>0</v>
      </c>
      <c r="CR134" s="45">
        <f>SUMIFS('ATL RAW'!$J:$J,'ATL RAW'!$I:$I,'ATL GA Inventory'!$B134,'ATL RAW'!$L:$L,'ATL GA Inventory'!CR$3)+SUMIFS('ATL CR'!$J:$J,'ATL CR'!$I:$I,'ATL GA Inventory'!$B134,'ATL CR'!$L:$L,'ATL GA Inventory'!CR$3)</f>
        <v>0</v>
      </c>
      <c r="CS134" s="45">
        <f>SUMIFS('ATL RAW'!$J:$J,'ATL RAW'!$I:$I,'ATL GA Inventory'!$B134,'ATL RAW'!$L:$L,'ATL GA Inventory'!CS$3)+SUMIFS('ATL CR'!$J:$J,'ATL CR'!$I:$I,'ATL GA Inventory'!$B134,'ATL CR'!$L:$L,'ATL GA Inventory'!CS$3)</f>
        <v>0</v>
      </c>
      <c r="CT134" s="45">
        <f>SUMIFS('ATL RAW'!$J:$J,'ATL RAW'!$I:$I,'ATL GA Inventory'!$B134,'ATL RAW'!$L:$L,'ATL GA Inventory'!CT$3)+SUMIFS('ATL CR'!$J:$J,'ATL CR'!$I:$I,'ATL GA Inventory'!$B134,'ATL CR'!$L:$L,'ATL GA Inventory'!CT$3)</f>
        <v>0</v>
      </c>
      <c r="CU134" s="45">
        <f>SUMIFS('ATL RAW'!$J:$J,'ATL RAW'!$I:$I,'ATL GA Inventory'!$B134,'ATL RAW'!$L:$L,'ATL GA Inventory'!CU$3)+SUMIFS('ATL CR'!$J:$J,'ATL CR'!$I:$I,'ATL GA Inventory'!$B134,'ATL CR'!$L:$L,'ATL GA Inventory'!CU$3)</f>
        <v>0</v>
      </c>
      <c r="CV134" s="45">
        <f>SUMIFS('ATL RAW'!$J:$J,'ATL RAW'!$I:$I,'ATL GA Inventory'!$B134,'ATL RAW'!$L:$L,'ATL GA Inventory'!CV$3)+SUMIFS('ATL CR'!$J:$J,'ATL CR'!$I:$I,'ATL GA Inventory'!$B134,'ATL CR'!$L:$L,'ATL GA Inventory'!CV$3)</f>
        <v>0</v>
      </c>
      <c r="CW134" s="45">
        <f>SUMIFS('ATL RAW'!$J:$J,'ATL RAW'!$I:$I,'ATL GA Inventory'!$B134,'ATL RAW'!$L:$L,'ATL GA Inventory'!CW$3)+SUMIFS('ATL CR'!$J:$J,'ATL CR'!$I:$I,'ATL GA Inventory'!$B134,'ATL CR'!$L:$L,'ATL GA Inventory'!CW$3)</f>
        <v>0</v>
      </c>
      <c r="CX134" s="45">
        <f>SUMIFS('ATL RAW'!$J:$J,'ATL RAW'!$I:$I,'ATL GA Inventory'!$B134,'ATL RAW'!$L:$L,'ATL GA Inventory'!CX$3)+SUMIFS('ATL CR'!$J:$J,'ATL CR'!$I:$I,'ATL GA Inventory'!$B134,'ATL CR'!$L:$L,'ATL GA Inventory'!CX$3)</f>
        <v>0</v>
      </c>
      <c r="CY134" s="45">
        <f>SUMIFS('ATL RAW'!$J:$J,'ATL RAW'!$I:$I,'ATL GA Inventory'!$B134,'ATL RAW'!$L:$L,'ATL GA Inventory'!CY$3)+SUMIFS('ATL CR'!$J:$J,'ATL CR'!$I:$I,'ATL GA Inventory'!$B134,'ATL CR'!$L:$L,'ATL GA Inventory'!CY$3)</f>
        <v>0</v>
      </c>
      <c r="CZ134" s="45">
        <f>SUMIFS('ATL RAW'!$J:$J,'ATL RAW'!$I:$I,'ATL GA Inventory'!$B134,'ATL RAW'!$L:$L,'ATL GA Inventory'!CZ$3)+SUMIFS('ATL CR'!$J:$J,'ATL CR'!$I:$I,'ATL GA Inventory'!$B134,'ATL CR'!$L:$L,'ATL GA Inventory'!CZ$3)</f>
        <v>0</v>
      </c>
      <c r="DA134" s="45">
        <f>SUMIFS('ATL RAW'!$J:$J,'ATL RAW'!$I:$I,'ATL GA Inventory'!$B134,'ATL RAW'!$L:$L,'ATL GA Inventory'!DA$3)+SUMIFS('ATL CR'!$J:$J,'ATL CR'!$I:$I,'ATL GA Inventory'!$B134,'ATL CR'!$L:$L,'ATL GA Inventory'!DA$3)</f>
        <v>0</v>
      </c>
      <c r="DB134" s="45">
        <f>SUMIFS('ATL RAW'!$J:$J,'ATL RAW'!$I:$I,'ATL GA Inventory'!$B134,'ATL RAW'!$L:$L,'ATL GA Inventory'!DB$3)+SUMIFS('ATL CR'!$J:$J,'ATL CR'!$I:$I,'ATL GA Inventory'!$B134,'ATL CR'!$L:$L,'ATL GA Inventory'!DB$3)</f>
        <v>0</v>
      </c>
      <c r="DC134" s="45">
        <f>SUMIFS('ATL RAW'!$J:$J,'ATL RAW'!$I:$I,'ATL GA Inventory'!$B134,'ATL RAW'!$L:$L,'ATL GA Inventory'!DC$3)+SUMIFS('ATL CR'!$J:$J,'ATL CR'!$I:$I,'ATL GA Inventory'!$B134,'ATL CR'!$L:$L,'ATL GA Inventory'!DC$3)</f>
        <v>0</v>
      </c>
      <c r="DD134" s="45">
        <f>SUMIFS('ATL RAW'!$J:$J,'ATL RAW'!$I:$I,'ATL GA Inventory'!$B134,'ATL RAW'!$L:$L,'ATL GA Inventory'!DD$3)+SUMIFS('ATL CR'!$J:$J,'ATL CR'!$I:$I,'ATL GA Inventory'!$B134,'ATL CR'!$L:$L,'ATL GA Inventory'!DD$3)</f>
        <v>0</v>
      </c>
      <c r="DE134" s="45">
        <f>SUMIFS('ATL RAW'!$J:$J,'ATL RAW'!$I:$I,'ATL GA Inventory'!$B134,'ATL RAW'!$L:$L,'ATL GA Inventory'!DE$3)+SUMIFS('ATL CR'!$J:$J,'ATL CR'!$I:$I,'ATL GA Inventory'!$B134,'ATL CR'!$L:$L,'ATL GA Inventory'!DE$3)</f>
        <v>0</v>
      </c>
      <c r="DF134" s="45">
        <f>SUMIFS('ATL RAW'!$J:$J,'ATL RAW'!$I:$I,'ATL GA Inventory'!$B134,'ATL RAW'!$L:$L,'ATL GA Inventory'!DF$3)+SUMIFS('ATL CR'!$J:$J,'ATL CR'!$I:$I,'ATL GA Inventory'!$B134,'ATL CR'!$L:$L,'ATL GA Inventory'!DF$3)</f>
        <v>0</v>
      </c>
      <c r="DG134" s="45">
        <f>SUMIFS('ATL RAW'!$J:$J,'ATL RAW'!$I:$I,'ATL GA Inventory'!$B134,'ATL RAW'!$L:$L,'ATL GA Inventory'!DG$3)+SUMIFS('ATL CR'!$J:$J,'ATL CR'!$I:$I,'ATL GA Inventory'!$B134,'ATL CR'!$L:$L,'ATL GA Inventory'!DG$3)</f>
        <v>0</v>
      </c>
      <c r="DH134" s="45">
        <f>SUMIFS('ATL RAW'!$J:$J,'ATL RAW'!$I:$I,'ATL GA Inventory'!$B134,'ATL RAW'!$L:$L,'ATL GA Inventory'!DH$3)+SUMIFS('ATL CR'!$J:$J,'ATL CR'!$I:$I,'ATL GA Inventory'!$B134,'ATL CR'!$L:$L,'ATL GA Inventory'!DH$3)</f>
        <v>0</v>
      </c>
      <c r="DI134" s="45">
        <f>SUMIFS('ATL RAW'!$J:$J,'ATL RAW'!$I:$I,'ATL GA Inventory'!$B134,'ATL RAW'!$L:$L,'ATL GA Inventory'!DI$3)+SUMIFS('ATL CR'!$J:$J,'ATL CR'!$I:$I,'ATL GA Inventory'!$B134,'ATL CR'!$L:$L,'ATL GA Inventory'!DI$3)</f>
        <v>0</v>
      </c>
      <c r="DJ134" s="45">
        <f>SUMIFS('ATL RAW'!$J:$J,'ATL RAW'!$I:$I,'ATL GA Inventory'!$B134,'ATL RAW'!$L:$L,'ATL GA Inventory'!DJ$3)+SUMIFS('ATL CR'!$J:$J,'ATL CR'!$I:$I,'ATL GA Inventory'!$B134,'ATL CR'!$L:$L,'ATL GA Inventory'!DJ$3)</f>
        <v>0</v>
      </c>
      <c r="DK134" s="45">
        <f>SUMIFS('ATL RAW'!$J:$J,'ATL RAW'!$I:$I,'ATL GA Inventory'!$B134,'ATL RAW'!$L:$L,'ATL GA Inventory'!DK$3)+SUMIFS('ATL CR'!$J:$J,'ATL CR'!$I:$I,'ATL GA Inventory'!$B134,'ATL CR'!$L:$L,'ATL GA Inventory'!DK$3)</f>
        <v>0</v>
      </c>
      <c r="DL134" s="45">
        <f>SUMIFS('ATL RAW'!$J:$J,'ATL RAW'!$I:$I,'ATL GA Inventory'!$B134,'ATL RAW'!$L:$L,'ATL GA Inventory'!DL$3)+SUMIFS('ATL CR'!$J:$J,'ATL CR'!$I:$I,'ATL GA Inventory'!$B134,'ATL CR'!$L:$L,'ATL GA Inventory'!DL$3)</f>
        <v>0</v>
      </c>
      <c r="DM134" s="45">
        <f>SUMIFS('ATL RAW'!$J:$J,'ATL RAW'!$I:$I,'ATL GA Inventory'!$B134,'ATL RAW'!$L:$L,'ATL GA Inventory'!DM$3)+SUMIFS('ATL CR'!$J:$J,'ATL CR'!$I:$I,'ATL GA Inventory'!$B134,'ATL CR'!$L:$L,'ATL GA Inventory'!DM$3)</f>
        <v>0</v>
      </c>
      <c r="DN134" s="45">
        <f>SUMIFS('ATL RAW'!$J:$J,'ATL RAW'!$I:$I,'ATL GA Inventory'!$B134,'ATL RAW'!$L:$L,'ATL GA Inventory'!DN$3)+SUMIFS('ATL CR'!$J:$J,'ATL CR'!$I:$I,'ATL GA Inventory'!$B134,'ATL CR'!$L:$L,'ATL GA Inventory'!DN$3)</f>
        <v>0</v>
      </c>
      <c r="DO134" s="45">
        <f>SUMIFS('ATL RAW'!$J:$J,'ATL RAW'!$I:$I,'ATL GA Inventory'!$B134,'ATL RAW'!$L:$L,'ATL GA Inventory'!DO$3)+SUMIFS('ATL CR'!$J:$J,'ATL CR'!$I:$I,'ATL GA Inventory'!$B134,'ATL CR'!$L:$L,'ATL GA Inventory'!DO$3)</f>
        <v>0</v>
      </c>
      <c r="DP134" s="45">
        <f>SUMIFS('ATL RAW'!$J:$J,'ATL RAW'!$I:$I,'ATL GA Inventory'!$B134,'ATL RAW'!$L:$L,'ATL GA Inventory'!DP$3)+SUMIFS('ATL CR'!$J:$J,'ATL CR'!$I:$I,'ATL GA Inventory'!$B134,'ATL CR'!$L:$L,'ATL GA Inventory'!DP$3)</f>
        <v>0</v>
      </c>
      <c r="DQ134" s="45">
        <f>SUMIFS('ATL RAW'!$J:$J,'ATL RAW'!$I:$I,'ATL GA Inventory'!$B134,'ATL RAW'!$L:$L,'ATL GA Inventory'!DQ$3)+SUMIFS('ATL CR'!$J:$J,'ATL CR'!$I:$I,'ATL GA Inventory'!$B134,'ATL CR'!$L:$L,'ATL GA Inventory'!DQ$3)</f>
        <v>0</v>
      </c>
      <c r="DR134" s="45">
        <f>SUMIFS('ATL RAW'!$J:$J,'ATL RAW'!$I:$I,'ATL GA Inventory'!$B134,'ATL RAW'!$L:$L,'ATL GA Inventory'!DR$3)+SUMIFS('ATL CR'!$J:$J,'ATL CR'!$I:$I,'ATL GA Inventory'!$B134,'ATL CR'!$L:$L,'ATL GA Inventory'!DR$3)</f>
        <v>0</v>
      </c>
      <c r="DS134" s="45">
        <f>SUMIFS('ATL RAW'!$J:$J,'ATL RAW'!$I:$I,'ATL GA Inventory'!$B134,'ATL RAW'!$L:$L,'ATL GA Inventory'!DS$3)+SUMIFS('ATL CR'!$J:$J,'ATL CR'!$I:$I,'ATL GA Inventory'!$B134,'ATL CR'!$L:$L,'ATL GA Inventory'!DS$3)</f>
        <v>0</v>
      </c>
      <c r="DT134" s="45">
        <f>SUMIFS('ATL RAW'!$J:$J,'ATL RAW'!$I:$I,'ATL GA Inventory'!$B134,'ATL RAW'!$L:$L,'ATL GA Inventory'!DT$3)+SUMIFS('ATL CR'!$J:$J,'ATL CR'!$I:$I,'ATL GA Inventory'!$B134,'ATL CR'!$L:$L,'ATL GA Inventory'!DT$3)</f>
        <v>0</v>
      </c>
      <c r="DU134" s="45">
        <f>SUMIFS('ATL RAW'!$J:$J,'ATL RAW'!$I:$I,'ATL GA Inventory'!$B134,'ATL RAW'!$L:$L,'ATL GA Inventory'!DU$3)+SUMIFS('ATL CR'!$J:$J,'ATL CR'!$I:$I,'ATL GA Inventory'!$B134,'ATL CR'!$L:$L,'ATL GA Inventory'!DU$3)</f>
        <v>0</v>
      </c>
      <c r="DV134" s="45">
        <f>SUMIFS('ATL RAW'!$J:$J,'ATL RAW'!$I:$I,'ATL GA Inventory'!$B134,'ATL RAW'!$L:$L,'ATL GA Inventory'!DV$3)+SUMIFS('ATL CR'!$J:$J,'ATL CR'!$I:$I,'ATL GA Inventory'!$B134,'ATL CR'!$L:$L,'ATL GA Inventory'!DV$3)</f>
        <v>0</v>
      </c>
      <c r="DW134" s="45">
        <f>SUMIFS('ATL RAW'!$J:$J,'ATL RAW'!$I:$I,'ATL GA Inventory'!$B134,'ATL RAW'!$L:$L,'ATL GA Inventory'!DW$3)+SUMIFS('ATL CR'!$J:$J,'ATL CR'!$I:$I,'ATL GA Inventory'!$B134,'ATL CR'!$L:$L,'ATL GA Inventory'!DW$3)</f>
        <v>0</v>
      </c>
      <c r="DX134" s="45">
        <f>SUMIFS('ATL RAW'!$J:$J,'ATL RAW'!$I:$I,'ATL GA Inventory'!$B134,'ATL RAW'!$L:$L,'ATL GA Inventory'!DX$3)+SUMIFS('ATL CR'!$J:$J,'ATL CR'!$I:$I,'ATL GA Inventory'!$B134,'ATL CR'!$L:$L,'ATL GA Inventory'!DX$3)</f>
        <v>0</v>
      </c>
      <c r="DY134" s="45">
        <f>SUMIFS('ATL RAW'!$J:$J,'ATL RAW'!$I:$I,'ATL GA Inventory'!$B134,'ATL RAW'!$L:$L,'ATL GA Inventory'!DY$3)+SUMIFS('ATL CR'!$J:$J,'ATL CR'!$I:$I,'ATL GA Inventory'!$B134,'ATL CR'!$L:$L,'ATL GA Inventory'!DY$3)</f>
        <v>0</v>
      </c>
      <c r="DZ134" s="45">
        <f>SUMIFS('ATL RAW'!$J:$J,'ATL RAW'!$I:$I,'ATL GA Inventory'!$B134,'ATL RAW'!$L:$L,'ATL GA Inventory'!DZ$3)+SUMIFS('ATL CR'!$J:$J,'ATL CR'!$I:$I,'ATL GA Inventory'!$B134,'ATL CR'!$L:$L,'ATL GA Inventory'!DZ$3)</f>
        <v>0</v>
      </c>
      <c r="EA134" s="45">
        <f>SUMIFS('ATL RAW'!$J:$J,'ATL RAW'!$I:$I,'ATL GA Inventory'!$B134,'ATL RAW'!$L:$L,'ATL GA Inventory'!EA$3)+SUMIFS('ATL CR'!$J:$J,'ATL CR'!$I:$I,'ATL GA Inventory'!$B134,'ATL CR'!$L:$L,'ATL GA Inventory'!EA$3)</f>
        <v>0</v>
      </c>
      <c r="EB134" s="45">
        <f>SUMIFS('ATL RAW'!$J:$J,'ATL RAW'!$I:$I,'ATL GA Inventory'!$B134,'ATL RAW'!$L:$L,'ATL GA Inventory'!EB$3)+SUMIFS('ATL CR'!$J:$J,'ATL CR'!$I:$I,'ATL GA Inventory'!$B134,'ATL CR'!$L:$L,'ATL GA Inventory'!EB$3)</f>
        <v>0</v>
      </c>
      <c r="EC134" s="45">
        <f>SUMIFS('ATL RAW'!$J:$J,'ATL RAW'!$I:$I,'ATL GA Inventory'!$B134,'ATL RAW'!$L:$L,'ATL GA Inventory'!EC$3)+SUMIFS('ATL CR'!$J:$J,'ATL CR'!$I:$I,'ATL GA Inventory'!$B134,'ATL CR'!$L:$L,'ATL GA Inventory'!EC$3)</f>
        <v>0</v>
      </c>
      <c r="ED134" s="45">
        <f>SUMIFS('ATL RAW'!$J:$J,'ATL RAW'!$I:$I,'ATL GA Inventory'!$B134,'ATL RAW'!$L:$L,'ATL GA Inventory'!ED$3)+SUMIFS('ATL CR'!$J:$J,'ATL CR'!$I:$I,'ATL GA Inventory'!$B134,'ATL CR'!$L:$L,'ATL GA Inventory'!ED$3)</f>
        <v>0</v>
      </c>
      <c r="EE134" s="45">
        <f>SUMIFS('ATL RAW'!$J:$J,'ATL RAW'!$I:$I,'ATL GA Inventory'!$B134,'ATL RAW'!$L:$L,'ATL GA Inventory'!EE$3)+SUMIFS('ATL CR'!$J:$J,'ATL CR'!$I:$I,'ATL GA Inventory'!$B134,'ATL CR'!$L:$L,'ATL GA Inventory'!EE$3)</f>
        <v>0</v>
      </c>
      <c r="EF134" s="45">
        <f>SUMIFS('ATL RAW'!$J:$J,'ATL RAW'!$I:$I,'ATL GA Inventory'!$B134,'ATL RAW'!$L:$L,'ATL GA Inventory'!EF$3)+SUMIFS('ATL CR'!$J:$J,'ATL CR'!$I:$I,'ATL GA Inventory'!$B134,'ATL CR'!$L:$L,'ATL GA Inventory'!EF$3)</f>
        <v>0</v>
      </c>
      <c r="EG134" s="45">
        <f>SUMIFS('ATL RAW'!$J:$J,'ATL RAW'!$I:$I,'ATL GA Inventory'!$B134,'ATL RAW'!$L:$L,'ATL GA Inventory'!EG$3)+SUMIFS('ATL CR'!$J:$J,'ATL CR'!$I:$I,'ATL GA Inventory'!$B134,'ATL CR'!$L:$L,'ATL GA Inventory'!EG$3)</f>
        <v>0</v>
      </c>
      <c r="EH134" s="45">
        <f>SUMIFS('ATL RAW'!$J:$J,'ATL RAW'!$I:$I,'ATL GA Inventory'!$B134,'ATL RAW'!$L:$L,'ATL GA Inventory'!EH$3)+SUMIFS('ATL CR'!$J:$J,'ATL CR'!$I:$I,'ATL GA Inventory'!$B134,'ATL CR'!$L:$L,'ATL GA Inventory'!EH$3)</f>
        <v>0</v>
      </c>
      <c r="EI134" s="45">
        <f>SUMIFS('ATL RAW'!$J:$J,'ATL RAW'!$I:$I,'ATL GA Inventory'!$B134,'ATL RAW'!$L:$L,'ATL GA Inventory'!EI$3)+SUMIFS('ATL CR'!$J:$J,'ATL CR'!$I:$I,'ATL GA Inventory'!$B134,'ATL CR'!$L:$L,'ATL GA Inventory'!EI$3)</f>
        <v>0</v>
      </c>
      <c r="EJ134" s="45">
        <f>SUMIFS('ATL RAW'!$J:$J,'ATL RAW'!$I:$I,'ATL GA Inventory'!$B134,'ATL RAW'!$L:$L,'ATL GA Inventory'!EJ$3)+SUMIFS('ATL CR'!$J:$J,'ATL CR'!$I:$I,'ATL GA Inventory'!$B134,'ATL CR'!$L:$L,'ATL GA Inventory'!EJ$3)</f>
        <v>0</v>
      </c>
      <c r="EK134" s="45">
        <f>SUMIFS('ATL RAW'!$J:$J,'ATL RAW'!$I:$I,'ATL GA Inventory'!$B134,'ATL RAW'!$L:$L,'ATL GA Inventory'!EK$3)+SUMIFS('ATL CR'!$J:$J,'ATL CR'!$I:$I,'ATL GA Inventory'!$B134,'ATL CR'!$L:$L,'ATL GA Inventory'!EK$3)</f>
        <v>0</v>
      </c>
      <c r="EL134" s="45">
        <f>SUMIFS('ATL RAW'!$J:$J,'ATL RAW'!$I:$I,'ATL GA Inventory'!$B134,'ATL RAW'!$L:$L,'ATL GA Inventory'!EL$3)+SUMIFS('ATL CR'!$J:$J,'ATL CR'!$I:$I,'ATL GA Inventory'!$B134,'ATL CR'!$L:$L,'ATL GA Inventory'!EL$3)</f>
        <v>0</v>
      </c>
      <c r="EM134" s="45">
        <f>SUMIFS('ATL RAW'!$J:$J,'ATL RAW'!$I:$I,'ATL GA Inventory'!$B134,'ATL RAW'!$L:$L,'ATL GA Inventory'!EM$3)+SUMIFS('ATL CR'!$J:$J,'ATL CR'!$I:$I,'ATL GA Inventory'!$B134,'ATL CR'!$L:$L,'ATL GA Inventory'!EM$3)</f>
        <v>0</v>
      </c>
      <c r="EN134" s="45">
        <f>SUMIFS('ATL RAW'!$J:$J,'ATL RAW'!$I:$I,'ATL GA Inventory'!$B134,'ATL RAW'!$L:$L,'ATL GA Inventory'!EN$3)+SUMIFS('ATL CR'!$J:$J,'ATL CR'!$I:$I,'ATL GA Inventory'!$B134,'ATL CR'!$L:$L,'ATL GA Inventory'!EN$3)</f>
        <v>0</v>
      </c>
      <c r="EO134" s="45">
        <f>SUMIFS('ATL RAW'!$J:$J,'ATL RAW'!$I:$I,'ATL GA Inventory'!$B134,'ATL RAW'!$L:$L,'ATL GA Inventory'!EO$3)+SUMIFS('ATL CR'!$J:$J,'ATL CR'!$I:$I,'ATL GA Inventory'!$B134,'ATL CR'!$L:$L,'ATL GA Inventory'!EO$3)</f>
        <v>0</v>
      </c>
      <c r="EP134" s="45">
        <f>SUMIFS('ATL RAW'!$J:$J,'ATL RAW'!$I:$I,'ATL GA Inventory'!$B134,'ATL RAW'!$L:$L,'ATL GA Inventory'!EP$3)+SUMIFS('ATL CR'!$J:$J,'ATL CR'!$I:$I,'ATL GA Inventory'!$B134,'ATL CR'!$L:$L,'ATL GA Inventory'!EP$3)</f>
        <v>0</v>
      </c>
      <c r="EQ134" s="45">
        <f>SUMIFS('ATL RAW'!$J:$J,'ATL RAW'!$I:$I,'ATL GA Inventory'!$B134,'ATL RAW'!$L:$L,'ATL GA Inventory'!EQ$3)+SUMIFS('ATL CR'!$J:$J,'ATL CR'!$I:$I,'ATL GA Inventory'!$B134,'ATL CR'!$L:$L,'ATL GA Inventory'!EQ$3)</f>
        <v>0</v>
      </c>
      <c r="ER134" s="45">
        <f>SUMIFS('ATL RAW'!$J:$J,'ATL RAW'!$I:$I,'ATL GA Inventory'!$B134,'ATL RAW'!$L:$L,'ATL GA Inventory'!ER$3)+SUMIFS('ATL CR'!$J:$J,'ATL CR'!$I:$I,'ATL GA Inventory'!$B134,'ATL CR'!$L:$L,'ATL GA Inventory'!ER$3)</f>
        <v>0</v>
      </c>
      <c r="ES134" s="45">
        <f>SUMIFS('ATL RAW'!$J:$J,'ATL RAW'!$I:$I,'ATL GA Inventory'!$B134,'ATL RAW'!$L:$L,'ATL GA Inventory'!ES$3)+SUMIFS('ATL CR'!$J:$J,'ATL CR'!$I:$I,'ATL GA Inventory'!$B134,'ATL CR'!$L:$L,'ATL GA Inventory'!ES$3)</f>
        <v>0</v>
      </c>
      <c r="ET134" s="45">
        <f>SUMIFS('ATL RAW'!$J:$J,'ATL RAW'!$I:$I,'ATL GA Inventory'!$B134,'ATL RAW'!$L:$L,'ATL GA Inventory'!ET$3)+SUMIFS('ATL CR'!$J:$J,'ATL CR'!$I:$I,'ATL GA Inventory'!$B134,'ATL CR'!$L:$L,'ATL GA Inventory'!ET$3)</f>
        <v>0</v>
      </c>
      <c r="EU134" s="45">
        <f>SUMIFS('ATL RAW'!$J:$J,'ATL RAW'!$I:$I,'ATL GA Inventory'!$B134,'ATL RAW'!$L:$L,'ATL GA Inventory'!EU$3)+SUMIFS('ATL CR'!$J:$J,'ATL CR'!$I:$I,'ATL GA Inventory'!$B134,'ATL CR'!$L:$L,'ATL GA Inventory'!EU$3)</f>
        <v>0</v>
      </c>
      <c r="EV134" s="45">
        <f>SUMIFS('ATL RAW'!$J:$J,'ATL RAW'!$I:$I,'ATL GA Inventory'!$B134,'ATL RAW'!$L:$L,'ATL GA Inventory'!EV$3)+SUMIFS('ATL CR'!$J:$J,'ATL CR'!$I:$I,'ATL GA Inventory'!$B134,'ATL CR'!$L:$L,'ATL GA Inventory'!EV$3)</f>
        <v>0</v>
      </c>
      <c r="EW134" s="45">
        <f>SUMIFS('ATL RAW'!$J:$J,'ATL RAW'!$I:$I,'ATL GA Inventory'!$B134,'ATL RAW'!$L:$L,'ATL GA Inventory'!EW$3)+SUMIFS('ATL CR'!$J:$J,'ATL CR'!$I:$I,'ATL GA Inventory'!$B134,'ATL CR'!$L:$L,'ATL GA Inventory'!EW$3)</f>
        <v>0</v>
      </c>
      <c r="EX134" s="45">
        <f>SUMIFS('ATL RAW'!$J:$J,'ATL RAW'!$I:$I,'ATL GA Inventory'!$B134,'ATL RAW'!$L:$L,'ATL GA Inventory'!EX$3)+SUMIFS('ATL CR'!$J:$J,'ATL CR'!$I:$I,'ATL GA Inventory'!$B134,'ATL CR'!$L:$L,'ATL GA Inventory'!EX$3)</f>
        <v>0</v>
      </c>
      <c r="EY134" s="45">
        <f>SUMIFS('ATL RAW'!$J:$J,'ATL RAW'!$I:$I,'ATL GA Inventory'!$B134,'ATL RAW'!$L:$L,'ATL GA Inventory'!EY$3)+SUMIFS('ATL CR'!$J:$J,'ATL CR'!$I:$I,'ATL GA Inventory'!$B134,'ATL CR'!$L:$L,'ATL GA Inventory'!EY$3)</f>
        <v>0</v>
      </c>
      <c r="EZ134" s="45">
        <f>SUMIFS('ATL RAW'!$J:$J,'ATL RAW'!$I:$I,'ATL GA Inventory'!$B134,'ATL RAW'!$L:$L,'ATL GA Inventory'!EZ$3)+SUMIFS('ATL CR'!$J:$J,'ATL CR'!$I:$I,'ATL GA Inventory'!$B134,'ATL CR'!$L:$L,'ATL GA Inventory'!EZ$3)</f>
        <v>0</v>
      </c>
      <c r="FA134" s="45">
        <f>SUMIFS('ATL RAW'!$J:$J,'ATL RAW'!$I:$I,'ATL GA Inventory'!$B134,'ATL RAW'!$L:$L,'ATL GA Inventory'!FA$3)+SUMIFS('ATL CR'!$J:$J,'ATL CR'!$I:$I,'ATL GA Inventory'!$B134,'ATL CR'!$L:$L,'ATL GA Inventory'!FA$3)</f>
        <v>0</v>
      </c>
      <c r="FB134" s="45">
        <f>SUMIFS('ATL RAW'!$J:$J,'ATL RAW'!$I:$I,'ATL GA Inventory'!$B134,'ATL RAW'!$L:$L,'ATL GA Inventory'!FB$3)+SUMIFS('ATL CR'!$J:$J,'ATL CR'!$I:$I,'ATL GA Inventory'!$B134,'ATL CR'!$L:$L,'ATL GA Inventory'!FB$3)</f>
        <v>0</v>
      </c>
      <c r="FC134" s="45">
        <f>SUMIFS('ATL RAW'!$J:$J,'ATL RAW'!$I:$I,'ATL GA Inventory'!$B134,'ATL RAW'!$L:$L,'ATL GA Inventory'!FC$3)+SUMIFS('ATL CR'!$J:$J,'ATL CR'!$I:$I,'ATL GA Inventory'!$B134,'ATL CR'!$L:$L,'ATL GA Inventory'!FC$3)</f>
        <v>0</v>
      </c>
      <c r="FD134" s="45">
        <f>SUMIFS('ATL RAW'!$J:$J,'ATL RAW'!$I:$I,'ATL GA Inventory'!$B134,'ATL RAW'!$L:$L,'ATL GA Inventory'!FD$3)+SUMIFS('ATL CR'!$J:$J,'ATL CR'!$I:$I,'ATL GA Inventory'!$B134,'ATL CR'!$L:$L,'ATL GA Inventory'!FD$3)</f>
        <v>0</v>
      </c>
      <c r="FE134" s="45">
        <f>SUMIFS('ATL RAW'!$J:$J,'ATL RAW'!$I:$I,'ATL GA Inventory'!$B134,'ATL RAW'!$L:$L,'ATL GA Inventory'!FE$3)+SUMIFS('ATL CR'!$J:$J,'ATL CR'!$I:$I,'ATL GA Inventory'!$B134,'ATL CR'!$L:$L,'ATL GA Inventory'!FE$3)</f>
        <v>0</v>
      </c>
      <c r="FF134" s="45">
        <f>SUMIFS('ATL RAW'!$J:$J,'ATL RAW'!$I:$I,'ATL GA Inventory'!$B134,'ATL RAW'!$L:$L,'ATL GA Inventory'!FF$3)+SUMIFS('ATL CR'!$J:$J,'ATL CR'!$I:$I,'ATL GA Inventory'!$B134,'ATL CR'!$L:$L,'ATL GA Inventory'!FF$3)</f>
        <v>0</v>
      </c>
      <c r="FG134" s="45">
        <f>SUMIFS('ATL RAW'!$J:$J,'ATL RAW'!$I:$I,'ATL GA Inventory'!$B134,'ATL RAW'!$L:$L,'ATL GA Inventory'!FG$3)+SUMIFS('ATL CR'!$J:$J,'ATL CR'!$I:$I,'ATL GA Inventory'!$B134,'ATL CR'!$L:$L,'ATL GA Inventory'!FG$3)</f>
        <v>0</v>
      </c>
      <c r="FH134" s="45">
        <f>SUMIFS('ATL RAW'!$J:$J,'ATL RAW'!$I:$I,'ATL GA Inventory'!$B134,'ATL RAW'!$L:$L,'ATL GA Inventory'!FH$3)+SUMIFS('ATL CR'!$J:$J,'ATL CR'!$I:$I,'ATL GA Inventory'!$B134,'ATL CR'!$L:$L,'ATL GA Inventory'!FH$3)</f>
        <v>0</v>
      </c>
      <c r="FI134" s="45">
        <f>SUMIFS('ATL RAW'!$J:$J,'ATL RAW'!$I:$I,'ATL GA Inventory'!$B134,'ATL RAW'!$L:$L,'ATL GA Inventory'!FI$3)+SUMIFS('ATL CR'!$J:$J,'ATL CR'!$I:$I,'ATL GA Inventory'!$B134,'ATL CR'!$L:$L,'ATL GA Inventory'!FI$3)</f>
        <v>0</v>
      </c>
      <c r="FJ134" s="45">
        <f>SUMIFS('ATL RAW'!$J:$J,'ATL RAW'!$I:$I,'ATL GA Inventory'!$B134,'ATL RAW'!$L:$L,'ATL GA Inventory'!FJ$3)+SUMIFS('ATL CR'!$J:$J,'ATL CR'!$I:$I,'ATL GA Inventory'!$B134,'ATL CR'!$L:$L,'ATL GA Inventory'!FJ$3)</f>
        <v>0</v>
      </c>
      <c r="FK134" s="45">
        <f>SUMIFS('ATL RAW'!$J:$J,'ATL RAW'!$I:$I,'ATL GA Inventory'!$B134,'ATL RAW'!$L:$L,'ATL GA Inventory'!FK$3)+SUMIFS('ATL CR'!$J:$J,'ATL CR'!$I:$I,'ATL GA Inventory'!$B134,'ATL CR'!$L:$L,'ATL GA Inventory'!FK$3)</f>
        <v>0</v>
      </c>
      <c r="FL134" s="45">
        <f>SUMIFS('ATL RAW'!$J:$J,'ATL RAW'!$I:$I,'ATL GA Inventory'!$B134,'ATL RAW'!$L:$L,'ATL GA Inventory'!FL$3)+SUMIFS('ATL CR'!$J:$J,'ATL CR'!$I:$I,'ATL GA Inventory'!$B134,'ATL CR'!$L:$L,'ATL GA Inventory'!FL$3)</f>
        <v>0</v>
      </c>
      <c r="FM134" s="45">
        <f>SUMIFS('ATL RAW'!$J:$J,'ATL RAW'!$I:$I,'ATL GA Inventory'!$B134,'ATL RAW'!$L:$L,'ATL GA Inventory'!FM$3)+SUMIFS('ATL CR'!$J:$J,'ATL CR'!$I:$I,'ATL GA Inventory'!$B134,'ATL CR'!$L:$L,'ATL GA Inventory'!FM$3)</f>
        <v>0</v>
      </c>
      <c r="FN134" s="45">
        <f>SUMIFS('ATL RAW'!$J:$J,'ATL RAW'!$I:$I,'ATL GA Inventory'!$B134,'ATL RAW'!$L:$L,'ATL GA Inventory'!FN$3)+SUMIFS('ATL CR'!$J:$J,'ATL CR'!$I:$I,'ATL GA Inventory'!$B134,'ATL CR'!$L:$L,'ATL GA Inventory'!FN$3)</f>
        <v>0</v>
      </c>
      <c r="FO134" s="45">
        <f>SUMIFS('ATL RAW'!$J:$J,'ATL RAW'!$I:$I,'ATL GA Inventory'!$B134,'ATL RAW'!$L:$L,'ATL GA Inventory'!FO$3)+SUMIFS('ATL CR'!$J:$J,'ATL CR'!$I:$I,'ATL GA Inventory'!$B134,'ATL CR'!$L:$L,'ATL GA Inventory'!FO$3)</f>
        <v>0</v>
      </c>
      <c r="FP134" s="45">
        <f>SUMIFS('ATL RAW'!$J:$J,'ATL RAW'!$I:$I,'ATL GA Inventory'!$B134,'ATL RAW'!$L:$L,'ATL GA Inventory'!FP$3)+SUMIFS('ATL CR'!$J:$J,'ATL CR'!$I:$I,'ATL GA Inventory'!$B134,'ATL CR'!$L:$L,'ATL GA Inventory'!FP$3)</f>
        <v>0</v>
      </c>
      <c r="FQ134" s="45">
        <f>SUMIFS('ATL RAW'!$J:$J,'ATL RAW'!$I:$I,'ATL GA Inventory'!$B134,'ATL RAW'!$L:$L,'ATL GA Inventory'!FQ$3)+SUMIFS('ATL CR'!$J:$J,'ATL CR'!$I:$I,'ATL GA Inventory'!$B134,'ATL CR'!$L:$L,'ATL GA Inventory'!FQ$3)</f>
        <v>0</v>
      </c>
      <c r="FR134" s="45">
        <f>SUMIFS('ATL RAW'!$J:$J,'ATL RAW'!$I:$I,'ATL GA Inventory'!$B134,'ATL RAW'!$L:$L,'ATL GA Inventory'!FR$3)+SUMIFS('ATL CR'!$J:$J,'ATL CR'!$I:$I,'ATL GA Inventory'!$B134,'ATL CR'!$L:$L,'ATL GA Inventory'!FR$3)</f>
        <v>0</v>
      </c>
      <c r="FS134" s="45">
        <f>SUMIFS('ATL RAW'!$J:$J,'ATL RAW'!$I:$I,'ATL GA Inventory'!$B134,'ATL RAW'!$L:$L,'ATL GA Inventory'!FS$3)+SUMIFS('ATL CR'!$J:$J,'ATL CR'!$I:$I,'ATL GA Inventory'!$B134,'ATL CR'!$L:$L,'ATL GA Inventory'!FS$3)</f>
        <v>0</v>
      </c>
      <c r="FT134" s="45">
        <f>SUMIFS('ATL RAW'!$J:$J,'ATL RAW'!$I:$I,'ATL GA Inventory'!$B134,'ATL RAW'!$L:$L,'ATL GA Inventory'!FT$3)+SUMIFS('ATL CR'!$J:$J,'ATL CR'!$I:$I,'ATL GA Inventory'!$B134,'ATL CR'!$L:$L,'ATL GA Inventory'!FT$3)</f>
        <v>0</v>
      </c>
      <c r="FU134" s="45">
        <f>SUMIFS('ATL RAW'!$J:$J,'ATL RAW'!$I:$I,'ATL GA Inventory'!$B134,'ATL RAW'!$L:$L,'ATL GA Inventory'!FU$3)+SUMIFS('ATL CR'!$J:$J,'ATL CR'!$I:$I,'ATL GA Inventory'!$B134,'ATL CR'!$L:$L,'ATL GA Inventory'!FU$3)</f>
        <v>0</v>
      </c>
      <c r="FV134" s="45">
        <f>SUMIFS('ATL RAW'!$J:$J,'ATL RAW'!$I:$I,'ATL GA Inventory'!$B134,'ATL RAW'!$L:$L,'ATL GA Inventory'!FV$3)+SUMIFS('ATL CR'!$J:$J,'ATL CR'!$I:$I,'ATL GA Inventory'!$B134,'ATL CR'!$L:$L,'ATL GA Inventory'!FV$3)</f>
        <v>0</v>
      </c>
      <c r="FW134" s="45">
        <f>SUMIFS('ATL RAW'!$J:$J,'ATL RAW'!$I:$I,'ATL GA Inventory'!$B134,'ATL RAW'!$L:$L,'ATL GA Inventory'!FW$3)+SUMIFS('ATL CR'!$J:$J,'ATL CR'!$I:$I,'ATL GA Inventory'!$B134,'ATL CR'!$L:$L,'ATL GA Inventory'!FW$3)</f>
        <v>0</v>
      </c>
      <c r="FX134" s="45">
        <f>SUMIFS('ATL RAW'!$J:$J,'ATL RAW'!$I:$I,'ATL GA Inventory'!$B134,'ATL RAW'!$L:$L,'ATL GA Inventory'!FX$3)+SUMIFS('ATL CR'!$J:$J,'ATL CR'!$I:$I,'ATL GA Inventory'!$B134,'ATL CR'!$L:$L,'ATL GA Inventory'!FX$3)</f>
        <v>0</v>
      </c>
      <c r="FY134" s="45">
        <f>SUMIFS('ATL RAW'!$J:$J,'ATL RAW'!$I:$I,'ATL GA Inventory'!$B134,'ATL RAW'!$L:$L,'ATL GA Inventory'!FY$3)+SUMIFS('ATL CR'!$J:$J,'ATL CR'!$I:$I,'ATL GA Inventory'!$B134,'ATL CR'!$L:$L,'ATL GA Inventory'!FY$3)</f>
        <v>0</v>
      </c>
      <c r="FZ134" s="45">
        <f>SUMIFS('ATL RAW'!$J:$J,'ATL RAW'!$I:$I,'ATL GA Inventory'!$B134,'ATL RAW'!$L:$L,'ATL GA Inventory'!FZ$3)+SUMIFS('ATL CR'!$J:$J,'ATL CR'!$I:$I,'ATL GA Inventory'!$B134,'ATL CR'!$L:$L,'ATL GA Inventory'!FZ$3)</f>
        <v>0</v>
      </c>
      <c r="GA134" s="45">
        <f>SUMIFS('ATL RAW'!$J:$J,'ATL RAW'!$I:$I,'ATL GA Inventory'!$B134,'ATL RAW'!$L:$L,'ATL GA Inventory'!GA$3)+SUMIFS('ATL CR'!$J:$J,'ATL CR'!$I:$I,'ATL GA Inventory'!$B134,'ATL CR'!$L:$L,'ATL GA Inventory'!GA$3)</f>
        <v>0</v>
      </c>
      <c r="GB134" s="45">
        <f>SUMIFS('ATL RAW'!$J:$J,'ATL RAW'!$I:$I,'ATL GA Inventory'!$B134,'ATL RAW'!$L:$L,'ATL GA Inventory'!GB$3)+SUMIFS('ATL CR'!$J:$J,'ATL CR'!$I:$I,'ATL GA Inventory'!$B134,'ATL CR'!$L:$L,'ATL GA Inventory'!GB$3)</f>
        <v>0</v>
      </c>
      <c r="GC134" s="45">
        <f>SUMIFS('ATL RAW'!$J:$J,'ATL RAW'!$I:$I,'ATL GA Inventory'!$B134,'ATL RAW'!$L:$L,'ATL GA Inventory'!GC$3)+SUMIFS('ATL CR'!$J:$J,'ATL CR'!$I:$I,'ATL GA Inventory'!$B134,'ATL CR'!$L:$L,'ATL GA Inventory'!GC$3)</f>
        <v>0</v>
      </c>
      <c r="GD134" s="45">
        <f>SUMIFS('ATL RAW'!$J:$J,'ATL RAW'!$I:$I,'ATL GA Inventory'!$B134,'ATL RAW'!$L:$L,'ATL GA Inventory'!GD$3)+SUMIFS('ATL CR'!$J:$J,'ATL CR'!$I:$I,'ATL GA Inventory'!$B134,'ATL CR'!$L:$L,'ATL GA Inventory'!GD$3)</f>
        <v>0</v>
      </c>
      <c r="GE134" s="45">
        <f>SUMIFS('ATL RAW'!$J:$J,'ATL RAW'!$I:$I,'ATL GA Inventory'!$B134,'ATL RAW'!$L:$L,'ATL GA Inventory'!GE$3)+SUMIFS('ATL CR'!$J:$J,'ATL CR'!$I:$I,'ATL GA Inventory'!$B134,'ATL CR'!$L:$L,'ATL GA Inventory'!GE$3)</f>
        <v>0</v>
      </c>
      <c r="GF134" s="45">
        <f>SUMIFS('ATL RAW'!$J:$J,'ATL RAW'!$I:$I,'ATL GA Inventory'!$B134,'ATL RAW'!$L:$L,'ATL GA Inventory'!GF$3)+SUMIFS('ATL CR'!$J:$J,'ATL CR'!$I:$I,'ATL GA Inventory'!$B134,'ATL CR'!$L:$L,'ATL GA Inventory'!GF$3)</f>
        <v>0</v>
      </c>
      <c r="GG134" s="45">
        <f>SUMIFS('ATL RAW'!$J:$J,'ATL RAW'!$I:$I,'ATL GA Inventory'!$B134,'ATL RAW'!$L:$L,'ATL GA Inventory'!GG$3)+SUMIFS('ATL CR'!$J:$J,'ATL CR'!$I:$I,'ATL GA Inventory'!$B134,'ATL CR'!$L:$L,'ATL GA Inventory'!GG$3)</f>
        <v>0</v>
      </c>
      <c r="GH134" s="45">
        <f>SUMIFS('ATL RAW'!$J:$J,'ATL RAW'!$I:$I,'ATL GA Inventory'!$B134,'ATL RAW'!$L:$L,'ATL GA Inventory'!GH$3)+SUMIFS('ATL CR'!$J:$J,'ATL CR'!$I:$I,'ATL GA Inventory'!$B134,'ATL CR'!$L:$L,'ATL GA Inventory'!GH$3)</f>
        <v>0</v>
      </c>
      <c r="GI134" s="45">
        <f>SUMIFS('ATL RAW'!$J:$J,'ATL RAW'!$I:$I,'ATL GA Inventory'!$B134,'ATL RAW'!$L:$L,'ATL GA Inventory'!GI$3)+SUMIFS('ATL CR'!$J:$J,'ATL CR'!$I:$I,'ATL GA Inventory'!$B134,'ATL CR'!$L:$L,'ATL GA Inventory'!GI$3)</f>
        <v>0</v>
      </c>
      <c r="GJ134" s="45">
        <f>SUMIFS('ATL RAW'!$J:$J,'ATL RAW'!$I:$I,'ATL GA Inventory'!$B134,'ATL RAW'!$L:$L,'ATL GA Inventory'!GJ$3)+SUMIFS('ATL CR'!$J:$J,'ATL CR'!$I:$I,'ATL GA Inventory'!$B134,'ATL CR'!$L:$L,'ATL GA Inventory'!GJ$3)</f>
        <v>0</v>
      </c>
      <c r="GK134" s="45">
        <f>SUMIFS('ATL RAW'!$J:$J,'ATL RAW'!$I:$I,'ATL GA Inventory'!$B134,'ATL RAW'!$L:$L,'ATL GA Inventory'!GK$3)+SUMIFS('ATL CR'!$J:$J,'ATL CR'!$I:$I,'ATL GA Inventory'!$B134,'ATL CR'!$L:$L,'ATL GA Inventory'!GK$3)</f>
        <v>0</v>
      </c>
      <c r="GL134" s="45">
        <f>SUMIFS('ATL RAW'!$J:$J,'ATL RAW'!$I:$I,'ATL GA Inventory'!$B134,'ATL RAW'!$L:$L,'ATL GA Inventory'!GL$3)+SUMIFS('ATL CR'!$J:$J,'ATL CR'!$I:$I,'ATL GA Inventory'!$B134,'ATL CR'!$L:$L,'ATL GA Inventory'!GL$3)</f>
        <v>0</v>
      </c>
      <c r="GM134" s="45">
        <f>SUMIFS('ATL RAW'!$J:$J,'ATL RAW'!$I:$I,'ATL GA Inventory'!$B134,'ATL RAW'!$L:$L,'ATL GA Inventory'!GM$3)+SUMIFS('ATL CR'!$J:$J,'ATL CR'!$I:$I,'ATL GA Inventory'!$B134,'ATL CR'!$L:$L,'ATL GA Inventory'!GM$3)</f>
        <v>0</v>
      </c>
      <c r="GN134" s="45">
        <f>SUMIFS('ATL RAW'!$J:$J,'ATL RAW'!$I:$I,'ATL GA Inventory'!$B134,'ATL RAW'!$L:$L,'ATL GA Inventory'!GN$3)+SUMIFS('ATL CR'!$J:$J,'ATL CR'!$I:$I,'ATL GA Inventory'!$B134,'ATL CR'!$L:$L,'ATL GA Inventory'!GN$3)</f>
        <v>0</v>
      </c>
      <c r="GO134" s="45">
        <f>SUMIFS('ATL RAW'!$J:$J,'ATL RAW'!$I:$I,'ATL GA Inventory'!$B134,'ATL RAW'!$L:$L,'ATL GA Inventory'!GO$3)+SUMIFS('ATL CR'!$J:$J,'ATL CR'!$I:$I,'ATL GA Inventory'!$B134,'ATL CR'!$L:$L,'ATL GA Inventory'!GO$3)</f>
        <v>0</v>
      </c>
      <c r="GP134" s="45">
        <f>SUMIFS('ATL RAW'!$J:$J,'ATL RAW'!$I:$I,'ATL GA Inventory'!$B134,'ATL RAW'!$L:$L,'ATL GA Inventory'!GP$3)+SUMIFS('ATL CR'!$J:$J,'ATL CR'!$I:$I,'ATL GA Inventory'!$B134,'ATL CR'!$L:$L,'ATL GA Inventory'!GP$3)</f>
        <v>0</v>
      </c>
      <c r="GQ134" s="45">
        <f>SUMIFS('ATL RAW'!$J:$J,'ATL RAW'!$I:$I,'ATL GA Inventory'!$B134,'ATL RAW'!$L:$L,'ATL GA Inventory'!GQ$3)+SUMIFS('ATL CR'!$J:$J,'ATL CR'!$I:$I,'ATL GA Inventory'!$B134,'ATL CR'!$L:$L,'ATL GA Inventory'!GQ$3)</f>
        <v>0</v>
      </c>
      <c r="GR134" s="45">
        <f>SUMIFS('ATL RAW'!$J:$J,'ATL RAW'!$I:$I,'ATL GA Inventory'!$B134,'ATL RAW'!$L:$L,'ATL GA Inventory'!GR$3)+SUMIFS('ATL CR'!$J:$J,'ATL CR'!$I:$I,'ATL GA Inventory'!$B134,'ATL CR'!$L:$L,'ATL GA Inventory'!GR$3)</f>
        <v>0</v>
      </c>
      <c r="GS134" s="45">
        <f>SUMIFS('ATL RAW'!$J:$J,'ATL RAW'!$I:$I,'ATL GA Inventory'!$B134,'ATL RAW'!$L:$L,'ATL GA Inventory'!GS$3)+SUMIFS('ATL CR'!$J:$J,'ATL CR'!$I:$I,'ATL GA Inventory'!$B134,'ATL CR'!$L:$L,'ATL GA Inventory'!GS$3)</f>
        <v>0</v>
      </c>
      <c r="GT134" s="45">
        <f>SUMIFS('ATL RAW'!$J:$J,'ATL RAW'!$I:$I,'ATL GA Inventory'!$B134,'ATL RAW'!$L:$L,'ATL GA Inventory'!GT$3)+SUMIFS('ATL CR'!$J:$J,'ATL CR'!$I:$I,'ATL GA Inventory'!$B134,'ATL CR'!$L:$L,'ATL GA Inventory'!GT$3)</f>
        <v>0</v>
      </c>
      <c r="GU134" s="45">
        <f>SUMIFS('ATL RAW'!$J:$J,'ATL RAW'!$I:$I,'ATL GA Inventory'!$B134,'ATL RAW'!$L:$L,'ATL GA Inventory'!GU$3)+SUMIFS('ATL CR'!$J:$J,'ATL CR'!$I:$I,'ATL GA Inventory'!$B134,'ATL CR'!$L:$L,'ATL GA Inventory'!GU$3)</f>
        <v>0</v>
      </c>
      <c r="GV134" s="45">
        <f>SUMIFS('ATL RAW'!$J:$J,'ATL RAW'!$I:$I,'ATL GA Inventory'!$B134,'ATL RAW'!$L:$L,'ATL GA Inventory'!GV$3)+SUMIFS('ATL CR'!$J:$J,'ATL CR'!$I:$I,'ATL GA Inventory'!$B134,'ATL CR'!$L:$L,'ATL GA Inventory'!GV$3)</f>
        <v>0</v>
      </c>
      <c r="GW134" s="45">
        <f>SUMIFS('ATL RAW'!$J:$J,'ATL RAW'!$I:$I,'ATL GA Inventory'!$B134,'ATL RAW'!$L:$L,'ATL GA Inventory'!GW$3)+SUMIFS('ATL CR'!$J:$J,'ATL CR'!$I:$I,'ATL GA Inventory'!$B134,'ATL CR'!$L:$L,'ATL GA Inventory'!GW$3)</f>
        <v>0</v>
      </c>
      <c r="GX134" s="45">
        <f>SUMIFS('ATL RAW'!$J:$J,'ATL RAW'!$I:$I,'ATL GA Inventory'!$B134,'ATL RAW'!$L:$L,'ATL GA Inventory'!GX$3)+SUMIFS('ATL CR'!$J:$J,'ATL CR'!$I:$I,'ATL GA Inventory'!$B134,'ATL CR'!$L:$L,'ATL GA Inventory'!GX$3)</f>
        <v>0</v>
      </c>
      <c r="GY134" s="45">
        <f>SUMIFS('ATL RAW'!$J:$J,'ATL RAW'!$I:$I,'ATL GA Inventory'!$B134,'ATL RAW'!$L:$L,'ATL GA Inventory'!GY$3)+SUMIFS('ATL CR'!$J:$J,'ATL CR'!$I:$I,'ATL GA Inventory'!$B134,'ATL CR'!$L:$L,'ATL GA Inventory'!GY$3)</f>
        <v>0</v>
      </c>
    </row>
    <row r="135" spans="1:207">
      <c r="A135" s="43" t="s">
        <v>8123</v>
      </c>
      <c r="B135" s="43">
        <f t="shared" si="15"/>
        <v>49401139</v>
      </c>
      <c r="C135" s="43" t="str">
        <f t="shared" si="18"/>
        <v>Q.PEAK DUO BLK ML-G10.A+</v>
      </c>
      <c r="D135" s="44">
        <f t="shared" si="18"/>
        <v>395</v>
      </c>
      <c r="E135" s="45">
        <f>SUMIFS('ATL RAW'!$J:$J,'ATL RAW'!$I:$I,'ATL GA Inventory'!$B135,'ATL RAW'!$L:$L,'ATL GA Inventory'!E$3)+SUMIFS('ATL CR'!$J:$J,'ATL CR'!$I:$I,'ATL GA Inventory'!$B135,'ATL CR'!$L:$L,'ATL GA Inventory'!E$3)</f>
        <v>0</v>
      </c>
      <c r="F135" s="45">
        <f>SUMIFS('ATL RAW'!$J:$J,'ATL RAW'!$I:$I,'ATL GA Inventory'!$B135,'ATL RAW'!$L:$L,'ATL GA Inventory'!F$3)+SUMIFS('ATL CR'!$J:$J,'ATL CR'!$I:$I,'ATL GA Inventory'!$B135,'ATL CR'!$L:$L,'ATL GA Inventory'!F$3)</f>
        <v>0</v>
      </c>
      <c r="G135" s="45">
        <f>SUMIFS('ATL RAW'!$J:$J,'ATL RAW'!$I:$I,'ATL GA Inventory'!$B135,'ATL RAW'!$L:$L,'ATL GA Inventory'!G$3)+SUMIFS('ATL CR'!$J:$J,'ATL CR'!$I:$I,'ATL GA Inventory'!$B135,'ATL CR'!$L:$L,'ATL GA Inventory'!G$3)</f>
        <v>0</v>
      </c>
      <c r="H135" s="45">
        <f>SUMIFS('ATL RAW'!$J:$J,'ATL RAW'!$I:$I,'ATL GA Inventory'!$B135,'ATL RAW'!$L:$L,'ATL GA Inventory'!H$3)+SUMIFS('ATL CR'!$J:$J,'ATL CR'!$I:$I,'ATL GA Inventory'!$B135,'ATL CR'!$L:$L,'ATL GA Inventory'!H$3)</f>
        <v>0</v>
      </c>
      <c r="I135" s="45">
        <f>SUMIFS('ATL RAW'!$J:$J,'ATL RAW'!$I:$I,'ATL GA Inventory'!$B135,'ATL RAW'!$L:$L,'ATL GA Inventory'!I$3)+SUMIFS('ATL CR'!$J:$J,'ATL CR'!$I:$I,'ATL GA Inventory'!$B135,'ATL CR'!$L:$L,'ATL GA Inventory'!I$3)</f>
        <v>0</v>
      </c>
      <c r="J135" s="45">
        <f>SUMIFS('ATL RAW'!$J:$J,'ATL RAW'!$I:$I,'ATL GA Inventory'!$B135,'ATL RAW'!$L:$L,'ATL GA Inventory'!J$3)+SUMIFS('ATL CR'!$J:$J,'ATL CR'!$I:$I,'ATL GA Inventory'!$B135,'ATL CR'!$L:$L,'ATL GA Inventory'!J$3)</f>
        <v>0</v>
      </c>
      <c r="K135" s="45">
        <f>SUMIFS('ATL RAW'!$J:$J,'ATL RAW'!$I:$I,'ATL GA Inventory'!$B135,'ATL RAW'!$L:$L,'ATL GA Inventory'!K$3)+SUMIFS('ATL CR'!$J:$J,'ATL CR'!$I:$I,'ATL GA Inventory'!$B135,'ATL CR'!$L:$L,'ATL GA Inventory'!K$3)</f>
        <v>0</v>
      </c>
      <c r="L135" s="45">
        <f>SUMIFS('ATL RAW'!$J:$J,'ATL RAW'!$I:$I,'ATL GA Inventory'!$B135,'ATL RAW'!$L:$L,'ATL GA Inventory'!L$3)+SUMIFS('ATL CR'!$J:$J,'ATL CR'!$I:$I,'ATL GA Inventory'!$B135,'ATL CR'!$L:$L,'ATL GA Inventory'!L$3)</f>
        <v>0</v>
      </c>
      <c r="M135" s="45">
        <f>SUMIFS('ATL RAW'!$J:$J,'ATL RAW'!$I:$I,'ATL GA Inventory'!$B135,'ATL RAW'!$L:$L,'ATL GA Inventory'!M$3)+SUMIFS('ATL CR'!$J:$J,'ATL CR'!$I:$I,'ATL GA Inventory'!$B135,'ATL CR'!$L:$L,'ATL GA Inventory'!M$3)</f>
        <v>0</v>
      </c>
      <c r="N135" s="45">
        <f>SUMIFS('ATL RAW'!$J:$J,'ATL RAW'!$I:$I,'ATL GA Inventory'!$B135,'ATL RAW'!$L:$L,'ATL GA Inventory'!N$3)+SUMIFS('ATL CR'!$J:$J,'ATL CR'!$I:$I,'ATL GA Inventory'!$B135,'ATL CR'!$L:$L,'ATL GA Inventory'!N$3)</f>
        <v>0</v>
      </c>
      <c r="O135" s="45">
        <f>SUMIFS('ATL RAW'!$J:$J,'ATL RAW'!$I:$I,'ATL GA Inventory'!$B135,'ATL RAW'!$L:$L,'ATL GA Inventory'!O$3)+SUMIFS('ATL CR'!$J:$J,'ATL CR'!$I:$I,'ATL GA Inventory'!$B135,'ATL CR'!$L:$L,'ATL GA Inventory'!O$3)</f>
        <v>0</v>
      </c>
      <c r="P135" s="45">
        <f>SUMIFS('ATL RAW'!$J:$J,'ATL RAW'!$I:$I,'ATL GA Inventory'!$B135,'ATL RAW'!$L:$L,'ATL GA Inventory'!P$3)+SUMIFS('ATL CR'!$J:$J,'ATL CR'!$I:$I,'ATL GA Inventory'!$B135,'ATL CR'!$L:$L,'ATL GA Inventory'!P$3)</f>
        <v>0</v>
      </c>
      <c r="Q135" s="45">
        <f>SUMIFS('ATL RAW'!$J:$J,'ATL RAW'!$I:$I,'ATL GA Inventory'!$B135,'ATL RAW'!$L:$L,'ATL GA Inventory'!Q$3)+SUMIFS('ATL CR'!$J:$J,'ATL CR'!$I:$I,'ATL GA Inventory'!$B135,'ATL CR'!$L:$L,'ATL GA Inventory'!Q$3)</f>
        <v>0</v>
      </c>
      <c r="R135" s="45">
        <f>SUMIFS('ATL RAW'!$J:$J,'ATL RAW'!$I:$I,'ATL GA Inventory'!$B135,'ATL RAW'!$L:$L,'ATL GA Inventory'!R$3)+SUMIFS('ATL CR'!$J:$J,'ATL CR'!$I:$I,'ATL GA Inventory'!$B135,'ATL CR'!$L:$L,'ATL GA Inventory'!R$3)</f>
        <v>0</v>
      </c>
      <c r="S135" s="45">
        <f>SUMIFS('ATL RAW'!$J:$J,'ATL RAW'!$I:$I,'ATL GA Inventory'!$B135,'ATL RAW'!$L:$L,'ATL GA Inventory'!S$3)+SUMIFS('ATL CR'!$J:$J,'ATL CR'!$I:$I,'ATL GA Inventory'!$B135,'ATL CR'!$L:$L,'ATL GA Inventory'!S$3)</f>
        <v>0</v>
      </c>
      <c r="T135" s="45">
        <f>SUMIFS('ATL RAW'!$J:$J,'ATL RAW'!$I:$I,'ATL GA Inventory'!$B135,'ATL RAW'!$L:$L,'ATL GA Inventory'!T$3)+SUMIFS('ATL CR'!$J:$J,'ATL CR'!$I:$I,'ATL GA Inventory'!$B135,'ATL CR'!$L:$L,'ATL GA Inventory'!T$3)</f>
        <v>0</v>
      </c>
      <c r="U135" s="45">
        <f>SUMIFS('ATL RAW'!$J:$J,'ATL RAW'!$I:$I,'ATL GA Inventory'!$B135,'ATL RAW'!$L:$L,'ATL GA Inventory'!U$3)+SUMIFS('ATL CR'!$J:$J,'ATL CR'!$I:$I,'ATL GA Inventory'!$B135,'ATL CR'!$L:$L,'ATL GA Inventory'!U$3)</f>
        <v>0</v>
      </c>
      <c r="V135" s="45">
        <f>SUMIFS('ATL RAW'!$J:$J,'ATL RAW'!$I:$I,'ATL GA Inventory'!$B135,'ATL RAW'!$L:$L,'ATL GA Inventory'!V$3)+SUMIFS('ATL CR'!$J:$J,'ATL CR'!$I:$I,'ATL GA Inventory'!$B135,'ATL CR'!$L:$L,'ATL GA Inventory'!V$3)</f>
        <v>0</v>
      </c>
      <c r="W135" s="45">
        <f>SUMIFS('ATL RAW'!$J:$J,'ATL RAW'!$I:$I,'ATL GA Inventory'!$B135,'ATL RAW'!$L:$L,'ATL GA Inventory'!W$3)+SUMIFS('ATL CR'!$J:$J,'ATL CR'!$I:$I,'ATL GA Inventory'!$B135,'ATL CR'!$L:$L,'ATL GA Inventory'!W$3)</f>
        <v>0</v>
      </c>
      <c r="X135" s="45">
        <f>SUMIFS('ATL RAW'!$J:$J,'ATL RAW'!$I:$I,'ATL GA Inventory'!$B135,'ATL RAW'!$L:$L,'ATL GA Inventory'!X$3)+SUMIFS('ATL CR'!$J:$J,'ATL CR'!$I:$I,'ATL GA Inventory'!$B135,'ATL CR'!$L:$L,'ATL GA Inventory'!X$3)</f>
        <v>0</v>
      </c>
      <c r="Y135" s="45">
        <f>SUMIFS('ATL RAW'!$J:$J,'ATL RAW'!$I:$I,'ATL GA Inventory'!$B135,'ATL RAW'!$L:$L,'ATL GA Inventory'!Y$3)+SUMIFS('ATL CR'!$J:$J,'ATL CR'!$I:$I,'ATL GA Inventory'!$B135,'ATL CR'!$L:$L,'ATL GA Inventory'!Y$3)</f>
        <v>0</v>
      </c>
      <c r="Z135" s="45">
        <f>SUMIFS('ATL RAW'!$J:$J,'ATL RAW'!$I:$I,'ATL GA Inventory'!$B135,'ATL RAW'!$L:$L,'ATL GA Inventory'!Z$3)+SUMIFS('ATL CR'!$J:$J,'ATL CR'!$I:$I,'ATL GA Inventory'!$B135,'ATL CR'!$L:$L,'ATL GA Inventory'!Z$3)</f>
        <v>0</v>
      </c>
      <c r="AA135" s="45">
        <f>SUMIFS('ATL RAW'!$J:$J,'ATL RAW'!$I:$I,'ATL GA Inventory'!$B135,'ATL RAW'!$L:$L,'ATL GA Inventory'!AA$3)+SUMIFS('ATL CR'!$J:$J,'ATL CR'!$I:$I,'ATL GA Inventory'!$B135,'ATL CR'!$L:$L,'ATL GA Inventory'!AA$3)</f>
        <v>0</v>
      </c>
      <c r="AB135" s="45">
        <f>SUMIFS('ATL RAW'!$J:$J,'ATL RAW'!$I:$I,'ATL GA Inventory'!$B135,'ATL RAW'!$L:$L,'ATL GA Inventory'!AB$3)+SUMIFS('ATL CR'!$J:$J,'ATL CR'!$I:$I,'ATL GA Inventory'!$B135,'ATL CR'!$L:$L,'ATL GA Inventory'!AB$3)</f>
        <v>0</v>
      </c>
      <c r="AC135" s="45">
        <f>SUMIFS('ATL RAW'!$J:$J,'ATL RAW'!$I:$I,'ATL GA Inventory'!$B135,'ATL RAW'!$L:$L,'ATL GA Inventory'!AC$3)+SUMIFS('ATL CR'!$J:$J,'ATL CR'!$I:$I,'ATL GA Inventory'!$B135,'ATL CR'!$L:$L,'ATL GA Inventory'!AC$3)</f>
        <v>0</v>
      </c>
      <c r="AD135" s="45">
        <f>SUMIFS('ATL RAW'!$J:$J,'ATL RAW'!$I:$I,'ATL GA Inventory'!$B135,'ATL RAW'!$L:$L,'ATL GA Inventory'!AD$3)+SUMIFS('ATL CR'!$J:$J,'ATL CR'!$I:$I,'ATL GA Inventory'!$B135,'ATL CR'!$L:$L,'ATL GA Inventory'!AD$3)</f>
        <v>0</v>
      </c>
      <c r="AE135" s="45">
        <f>SUMIFS('ATL RAW'!$J:$J,'ATL RAW'!$I:$I,'ATL GA Inventory'!$B135,'ATL RAW'!$L:$L,'ATL GA Inventory'!AE$3)+SUMIFS('ATL CR'!$J:$J,'ATL CR'!$I:$I,'ATL GA Inventory'!$B135,'ATL CR'!$L:$L,'ATL GA Inventory'!AE$3)</f>
        <v>0</v>
      </c>
      <c r="AF135" s="45">
        <f>SUMIFS('ATL RAW'!$J:$J,'ATL RAW'!$I:$I,'ATL GA Inventory'!$B135,'ATL RAW'!$L:$L,'ATL GA Inventory'!AF$3)+SUMIFS('ATL CR'!$J:$J,'ATL CR'!$I:$I,'ATL GA Inventory'!$B135,'ATL CR'!$L:$L,'ATL GA Inventory'!AF$3)</f>
        <v>0</v>
      </c>
      <c r="AG135" s="45">
        <f>SUMIFS('ATL RAW'!$J:$J,'ATL RAW'!$I:$I,'ATL GA Inventory'!$B135,'ATL RAW'!$L:$L,'ATL GA Inventory'!AG$3)+SUMIFS('ATL CR'!$J:$J,'ATL CR'!$I:$I,'ATL GA Inventory'!$B135,'ATL CR'!$L:$L,'ATL GA Inventory'!AG$3)</f>
        <v>0</v>
      </c>
      <c r="AH135" s="45">
        <f>SUMIFS('ATL RAW'!$J:$J,'ATL RAW'!$I:$I,'ATL GA Inventory'!$B135,'ATL RAW'!$L:$L,'ATL GA Inventory'!AH$3)+SUMIFS('ATL CR'!$J:$J,'ATL CR'!$I:$I,'ATL GA Inventory'!$B135,'ATL CR'!$L:$L,'ATL GA Inventory'!AH$3)</f>
        <v>0</v>
      </c>
      <c r="AI135" s="45">
        <f>SUMIFS('ATL RAW'!$J:$J,'ATL RAW'!$I:$I,'ATL GA Inventory'!$B135,'ATL RAW'!$L:$L,'ATL GA Inventory'!AI$3)+SUMIFS('ATL CR'!$J:$J,'ATL CR'!$I:$I,'ATL GA Inventory'!$B135,'ATL CR'!$L:$L,'ATL GA Inventory'!AI$3)</f>
        <v>0</v>
      </c>
      <c r="AJ135" s="45">
        <f>SUMIFS('ATL RAW'!$J:$J,'ATL RAW'!$I:$I,'ATL GA Inventory'!$B135,'ATL RAW'!$L:$L,'ATL GA Inventory'!AJ$3)+SUMIFS('ATL CR'!$J:$J,'ATL CR'!$I:$I,'ATL GA Inventory'!$B135,'ATL CR'!$L:$L,'ATL GA Inventory'!AJ$3)</f>
        <v>0</v>
      </c>
      <c r="AK135" s="45">
        <f>SUMIFS('ATL RAW'!$J:$J,'ATL RAW'!$I:$I,'ATL GA Inventory'!$B135,'ATL RAW'!$L:$L,'ATL GA Inventory'!AK$3)+SUMIFS('ATL CR'!$J:$J,'ATL CR'!$I:$I,'ATL GA Inventory'!$B135,'ATL CR'!$L:$L,'ATL GA Inventory'!AK$3)</f>
        <v>0</v>
      </c>
      <c r="AL135" s="45">
        <f>SUMIFS('ATL RAW'!$J:$J,'ATL RAW'!$I:$I,'ATL GA Inventory'!$B135,'ATL RAW'!$L:$L,'ATL GA Inventory'!AL$3)+SUMIFS('ATL CR'!$J:$J,'ATL CR'!$I:$I,'ATL GA Inventory'!$B135,'ATL CR'!$L:$L,'ATL GA Inventory'!AL$3)</f>
        <v>0</v>
      </c>
      <c r="AM135" s="45">
        <f>SUMIFS('ATL RAW'!$J:$J,'ATL RAW'!$I:$I,'ATL GA Inventory'!$B135,'ATL RAW'!$L:$L,'ATL GA Inventory'!AM$3)+SUMIFS('ATL CR'!$J:$J,'ATL CR'!$I:$I,'ATL GA Inventory'!$B135,'ATL CR'!$L:$L,'ATL GA Inventory'!AM$3)</f>
        <v>0</v>
      </c>
      <c r="AN135" s="45">
        <f>SUMIFS('ATL RAW'!$J:$J,'ATL RAW'!$I:$I,'ATL GA Inventory'!$B135,'ATL RAW'!$L:$L,'ATL GA Inventory'!AN$3)+SUMIFS('ATL CR'!$J:$J,'ATL CR'!$I:$I,'ATL GA Inventory'!$B135,'ATL CR'!$L:$L,'ATL GA Inventory'!AN$3)</f>
        <v>0</v>
      </c>
      <c r="AO135" s="45">
        <f>SUMIFS('ATL RAW'!$J:$J,'ATL RAW'!$I:$I,'ATL GA Inventory'!$B135,'ATL RAW'!$L:$L,'ATL GA Inventory'!AO$3)+SUMIFS('ATL CR'!$J:$J,'ATL CR'!$I:$I,'ATL GA Inventory'!$B135,'ATL CR'!$L:$L,'ATL GA Inventory'!AO$3)</f>
        <v>0</v>
      </c>
      <c r="AP135" s="45">
        <f>SUMIFS('ATL RAW'!$J:$J,'ATL RAW'!$I:$I,'ATL GA Inventory'!$B135,'ATL RAW'!$L:$L,'ATL GA Inventory'!AP$3)+SUMIFS('ATL CR'!$J:$J,'ATL CR'!$I:$I,'ATL GA Inventory'!$B135,'ATL CR'!$L:$L,'ATL GA Inventory'!AP$3)</f>
        <v>0</v>
      </c>
      <c r="AQ135" s="45">
        <f>SUMIFS('ATL RAW'!$J:$J,'ATL RAW'!$I:$I,'ATL GA Inventory'!$B135,'ATL RAW'!$L:$L,'ATL GA Inventory'!AQ$3)+SUMIFS('ATL CR'!$J:$J,'ATL CR'!$I:$I,'ATL GA Inventory'!$B135,'ATL CR'!$L:$L,'ATL GA Inventory'!AQ$3)</f>
        <v>0</v>
      </c>
      <c r="AR135" s="45">
        <f>SUMIFS('ATL RAW'!$J:$J,'ATL RAW'!$I:$I,'ATL GA Inventory'!$B135,'ATL RAW'!$L:$L,'ATL GA Inventory'!AR$3)+SUMIFS('ATL CR'!$J:$J,'ATL CR'!$I:$I,'ATL GA Inventory'!$B135,'ATL CR'!$L:$L,'ATL GA Inventory'!AR$3)</f>
        <v>0</v>
      </c>
      <c r="AS135" s="45">
        <f>SUMIFS('ATL RAW'!$J:$J,'ATL RAW'!$I:$I,'ATL GA Inventory'!$B135,'ATL RAW'!$L:$L,'ATL GA Inventory'!AS$3)+SUMIFS('ATL CR'!$J:$J,'ATL CR'!$I:$I,'ATL GA Inventory'!$B135,'ATL CR'!$L:$L,'ATL GA Inventory'!AS$3)</f>
        <v>0</v>
      </c>
      <c r="AT135" s="45">
        <f>SUMIFS('ATL RAW'!$J:$J,'ATL RAW'!$I:$I,'ATL GA Inventory'!$B135,'ATL RAW'!$L:$L,'ATL GA Inventory'!AT$3)+SUMIFS('ATL CR'!$J:$J,'ATL CR'!$I:$I,'ATL GA Inventory'!$B135,'ATL CR'!$L:$L,'ATL GA Inventory'!AT$3)</f>
        <v>0</v>
      </c>
      <c r="AU135" s="45">
        <f>SUMIFS('ATL RAW'!$J:$J,'ATL RAW'!$I:$I,'ATL GA Inventory'!$B135,'ATL RAW'!$L:$L,'ATL GA Inventory'!AU$3)+SUMIFS('ATL CR'!$J:$J,'ATL CR'!$I:$I,'ATL GA Inventory'!$B135,'ATL CR'!$L:$L,'ATL GA Inventory'!AU$3)</f>
        <v>0</v>
      </c>
      <c r="AV135" s="45">
        <f>SUMIFS('ATL RAW'!$J:$J,'ATL RAW'!$I:$I,'ATL GA Inventory'!$B135,'ATL RAW'!$L:$L,'ATL GA Inventory'!AV$3)+SUMIFS('ATL CR'!$J:$J,'ATL CR'!$I:$I,'ATL GA Inventory'!$B135,'ATL CR'!$L:$L,'ATL GA Inventory'!AV$3)</f>
        <v>0</v>
      </c>
      <c r="AW135" s="45">
        <f>SUMIFS('ATL RAW'!$J:$J,'ATL RAW'!$I:$I,'ATL GA Inventory'!$B135,'ATL RAW'!$L:$L,'ATL GA Inventory'!AW$3)+SUMIFS('ATL CR'!$J:$J,'ATL CR'!$I:$I,'ATL GA Inventory'!$B135,'ATL CR'!$L:$L,'ATL GA Inventory'!AW$3)</f>
        <v>0</v>
      </c>
      <c r="AX135" s="45">
        <f>SUMIFS('ATL RAW'!$J:$J,'ATL RAW'!$I:$I,'ATL GA Inventory'!$B135,'ATL RAW'!$L:$L,'ATL GA Inventory'!AX$3)+SUMIFS('ATL CR'!$J:$J,'ATL CR'!$I:$I,'ATL GA Inventory'!$B135,'ATL CR'!$L:$L,'ATL GA Inventory'!AX$3)</f>
        <v>0</v>
      </c>
      <c r="AY135" s="45">
        <f>SUMIFS('ATL RAW'!$J:$J,'ATL RAW'!$I:$I,'ATL GA Inventory'!$B135,'ATL RAW'!$L:$L,'ATL GA Inventory'!AY$3)+SUMIFS('ATL CR'!$J:$J,'ATL CR'!$I:$I,'ATL GA Inventory'!$B135,'ATL CR'!$L:$L,'ATL GA Inventory'!AY$3)</f>
        <v>0</v>
      </c>
      <c r="AZ135" s="45">
        <f>SUMIFS('ATL RAW'!$J:$J,'ATL RAW'!$I:$I,'ATL GA Inventory'!$B135,'ATL RAW'!$L:$L,'ATL GA Inventory'!AZ$3)+SUMIFS('ATL CR'!$J:$J,'ATL CR'!$I:$I,'ATL GA Inventory'!$B135,'ATL CR'!$L:$L,'ATL GA Inventory'!AZ$3)</f>
        <v>0</v>
      </c>
      <c r="BA135" s="45">
        <f>SUMIFS('ATL RAW'!$J:$J,'ATL RAW'!$I:$I,'ATL GA Inventory'!$B135,'ATL RAW'!$L:$L,'ATL GA Inventory'!BA$3)+SUMIFS('ATL CR'!$J:$J,'ATL CR'!$I:$I,'ATL GA Inventory'!$B135,'ATL CR'!$L:$L,'ATL GA Inventory'!BA$3)</f>
        <v>0</v>
      </c>
      <c r="BB135" s="45">
        <f>SUMIFS('ATL RAW'!$J:$J,'ATL RAW'!$I:$I,'ATL GA Inventory'!$B135,'ATL RAW'!$L:$L,'ATL GA Inventory'!BB$3)+SUMIFS('ATL CR'!$J:$J,'ATL CR'!$I:$I,'ATL GA Inventory'!$B135,'ATL CR'!$L:$L,'ATL GA Inventory'!BB$3)</f>
        <v>0</v>
      </c>
      <c r="BC135" s="45">
        <f>SUMIFS('ATL RAW'!$J:$J,'ATL RAW'!$I:$I,'ATL GA Inventory'!$B135,'ATL RAW'!$L:$L,'ATL GA Inventory'!BC$3)+SUMIFS('ATL CR'!$J:$J,'ATL CR'!$I:$I,'ATL GA Inventory'!$B135,'ATL CR'!$L:$L,'ATL GA Inventory'!BC$3)</f>
        <v>0</v>
      </c>
      <c r="BD135" s="45">
        <f>SUMIFS('ATL RAW'!$J:$J,'ATL RAW'!$I:$I,'ATL GA Inventory'!$B135,'ATL RAW'!$L:$L,'ATL GA Inventory'!BD$3)+SUMIFS('ATL CR'!$J:$J,'ATL CR'!$I:$I,'ATL GA Inventory'!$B135,'ATL CR'!$L:$L,'ATL GA Inventory'!BD$3)</f>
        <v>0</v>
      </c>
      <c r="BE135" s="45">
        <f>SUMIFS('ATL RAW'!$J:$J,'ATL RAW'!$I:$I,'ATL GA Inventory'!$B135,'ATL RAW'!$L:$L,'ATL GA Inventory'!BE$3)+SUMIFS('ATL CR'!$J:$J,'ATL CR'!$I:$I,'ATL GA Inventory'!$B135,'ATL CR'!$L:$L,'ATL GA Inventory'!BE$3)</f>
        <v>0</v>
      </c>
      <c r="BF135" s="45">
        <f>SUMIFS('ATL RAW'!$J:$J,'ATL RAW'!$I:$I,'ATL GA Inventory'!$B135,'ATL RAW'!$L:$L,'ATL GA Inventory'!BF$3)+SUMIFS('ATL CR'!$J:$J,'ATL CR'!$I:$I,'ATL GA Inventory'!$B135,'ATL CR'!$L:$L,'ATL GA Inventory'!BF$3)</f>
        <v>0</v>
      </c>
      <c r="BG135" s="45">
        <f>SUMIFS('ATL RAW'!$J:$J,'ATL RAW'!$I:$I,'ATL GA Inventory'!$B135,'ATL RAW'!$L:$L,'ATL GA Inventory'!BG$3)+SUMIFS('ATL CR'!$J:$J,'ATL CR'!$I:$I,'ATL GA Inventory'!$B135,'ATL CR'!$L:$L,'ATL GA Inventory'!BG$3)</f>
        <v>0</v>
      </c>
      <c r="BH135" s="45">
        <f>SUMIFS('ATL RAW'!$J:$J,'ATL RAW'!$I:$I,'ATL GA Inventory'!$B135,'ATL RAW'!$L:$L,'ATL GA Inventory'!BH$3)+SUMIFS('ATL CR'!$J:$J,'ATL CR'!$I:$I,'ATL GA Inventory'!$B135,'ATL CR'!$L:$L,'ATL GA Inventory'!BH$3)</f>
        <v>0</v>
      </c>
      <c r="BI135" s="45">
        <f>SUMIFS('ATL RAW'!$J:$J,'ATL RAW'!$I:$I,'ATL GA Inventory'!$B135,'ATL RAW'!$L:$L,'ATL GA Inventory'!BI$3)+SUMIFS('ATL CR'!$J:$J,'ATL CR'!$I:$I,'ATL GA Inventory'!$B135,'ATL CR'!$L:$L,'ATL GA Inventory'!BI$3)</f>
        <v>0</v>
      </c>
      <c r="BJ135" s="45">
        <f>SUMIFS('ATL RAW'!$J:$J,'ATL RAW'!$I:$I,'ATL GA Inventory'!$B135,'ATL RAW'!$L:$L,'ATL GA Inventory'!BJ$3)+SUMIFS('ATL CR'!$J:$J,'ATL CR'!$I:$I,'ATL GA Inventory'!$B135,'ATL CR'!$L:$L,'ATL GA Inventory'!BJ$3)</f>
        <v>0</v>
      </c>
      <c r="BK135" s="45">
        <f>SUMIFS('ATL RAW'!$J:$J,'ATL RAW'!$I:$I,'ATL GA Inventory'!$B135,'ATL RAW'!$L:$L,'ATL GA Inventory'!BK$3)+SUMIFS('ATL CR'!$J:$J,'ATL CR'!$I:$I,'ATL GA Inventory'!$B135,'ATL CR'!$L:$L,'ATL GA Inventory'!BK$3)</f>
        <v>0</v>
      </c>
      <c r="BL135" s="45">
        <f>SUMIFS('ATL RAW'!$J:$J,'ATL RAW'!$I:$I,'ATL GA Inventory'!$B135,'ATL RAW'!$L:$L,'ATL GA Inventory'!BL$3)+SUMIFS('ATL CR'!$J:$J,'ATL CR'!$I:$I,'ATL GA Inventory'!$B135,'ATL CR'!$L:$L,'ATL GA Inventory'!BL$3)</f>
        <v>0</v>
      </c>
      <c r="BM135" s="45">
        <f>SUMIFS('ATL RAW'!$J:$J,'ATL RAW'!$I:$I,'ATL GA Inventory'!$B135,'ATL RAW'!$L:$L,'ATL GA Inventory'!BM$3)+SUMIFS('ATL CR'!$J:$J,'ATL CR'!$I:$I,'ATL GA Inventory'!$B135,'ATL CR'!$L:$L,'ATL GA Inventory'!BM$3)</f>
        <v>0</v>
      </c>
      <c r="BN135" s="45">
        <f>SUMIFS('ATL RAW'!$J:$J,'ATL RAW'!$I:$I,'ATL GA Inventory'!$B135,'ATL RAW'!$L:$L,'ATL GA Inventory'!BN$3)+SUMIFS('ATL CR'!$J:$J,'ATL CR'!$I:$I,'ATL GA Inventory'!$B135,'ATL CR'!$L:$L,'ATL GA Inventory'!BN$3)</f>
        <v>0</v>
      </c>
      <c r="BO135" s="45">
        <f>SUMIFS('ATL RAW'!$J:$J,'ATL RAW'!$I:$I,'ATL GA Inventory'!$B135,'ATL RAW'!$L:$L,'ATL GA Inventory'!BO$3)+SUMIFS('ATL CR'!$J:$J,'ATL CR'!$I:$I,'ATL GA Inventory'!$B135,'ATL CR'!$L:$L,'ATL GA Inventory'!BO$3)</f>
        <v>0</v>
      </c>
      <c r="BP135" s="45">
        <f>SUMIFS('ATL RAW'!$J:$J,'ATL RAW'!$I:$I,'ATL GA Inventory'!$B135,'ATL RAW'!$L:$L,'ATL GA Inventory'!BP$3)+SUMIFS('ATL CR'!$J:$J,'ATL CR'!$I:$I,'ATL GA Inventory'!$B135,'ATL CR'!$L:$L,'ATL GA Inventory'!BP$3)</f>
        <v>0</v>
      </c>
      <c r="BQ135" s="45">
        <f>SUMIFS('ATL RAW'!$J:$J,'ATL RAW'!$I:$I,'ATL GA Inventory'!$B135,'ATL RAW'!$L:$L,'ATL GA Inventory'!BQ$3)+SUMIFS('ATL CR'!$J:$J,'ATL CR'!$I:$I,'ATL GA Inventory'!$B135,'ATL CR'!$L:$L,'ATL GA Inventory'!BQ$3)</f>
        <v>0</v>
      </c>
      <c r="BR135" s="45">
        <f>SUMIFS('ATL RAW'!$J:$J,'ATL RAW'!$I:$I,'ATL GA Inventory'!$B135,'ATL RAW'!$L:$L,'ATL GA Inventory'!BR$3)+SUMIFS('ATL CR'!$J:$J,'ATL CR'!$I:$I,'ATL GA Inventory'!$B135,'ATL CR'!$L:$L,'ATL GA Inventory'!BR$3)</f>
        <v>0</v>
      </c>
      <c r="BS135" s="45">
        <f>SUMIFS('ATL RAW'!$J:$J,'ATL RAW'!$I:$I,'ATL GA Inventory'!$B135,'ATL RAW'!$L:$L,'ATL GA Inventory'!BS$3)+SUMIFS('ATL CR'!$J:$J,'ATL CR'!$I:$I,'ATL GA Inventory'!$B135,'ATL CR'!$L:$L,'ATL GA Inventory'!BS$3)</f>
        <v>0</v>
      </c>
      <c r="BT135" s="45">
        <f>SUMIFS('ATL RAW'!$J:$J,'ATL RAW'!$I:$I,'ATL GA Inventory'!$B135,'ATL RAW'!$L:$L,'ATL GA Inventory'!BT$3)+SUMIFS('ATL CR'!$J:$J,'ATL CR'!$I:$I,'ATL GA Inventory'!$B135,'ATL CR'!$L:$L,'ATL GA Inventory'!BT$3)</f>
        <v>0</v>
      </c>
      <c r="BU135" s="45">
        <f>SUMIFS('ATL RAW'!$J:$J,'ATL RAW'!$I:$I,'ATL GA Inventory'!$B135,'ATL RAW'!$L:$L,'ATL GA Inventory'!BU$3)+SUMIFS('ATL CR'!$J:$J,'ATL CR'!$I:$I,'ATL GA Inventory'!$B135,'ATL CR'!$L:$L,'ATL GA Inventory'!BU$3)</f>
        <v>0</v>
      </c>
      <c r="BV135" s="45">
        <f>SUMIFS('ATL RAW'!$J:$J,'ATL RAW'!$I:$I,'ATL GA Inventory'!$B135,'ATL RAW'!$L:$L,'ATL GA Inventory'!BV$3)+SUMIFS('ATL CR'!$J:$J,'ATL CR'!$I:$I,'ATL GA Inventory'!$B135,'ATL CR'!$L:$L,'ATL GA Inventory'!BV$3)</f>
        <v>0</v>
      </c>
      <c r="BW135" s="45">
        <f>SUMIFS('ATL RAW'!$J:$J,'ATL RAW'!$I:$I,'ATL GA Inventory'!$B135,'ATL RAW'!$L:$L,'ATL GA Inventory'!BW$3)+SUMIFS('ATL CR'!$J:$J,'ATL CR'!$I:$I,'ATL GA Inventory'!$B135,'ATL CR'!$L:$L,'ATL GA Inventory'!BW$3)</f>
        <v>0</v>
      </c>
      <c r="BX135" s="45">
        <f>SUMIFS('ATL RAW'!$J:$J,'ATL RAW'!$I:$I,'ATL GA Inventory'!$B135,'ATL RAW'!$L:$L,'ATL GA Inventory'!BX$3)+SUMIFS('ATL CR'!$J:$J,'ATL CR'!$I:$I,'ATL GA Inventory'!$B135,'ATL CR'!$L:$L,'ATL GA Inventory'!BX$3)</f>
        <v>0</v>
      </c>
      <c r="BY135" s="45">
        <f>SUMIFS('ATL RAW'!$J:$J,'ATL RAW'!$I:$I,'ATL GA Inventory'!$B135,'ATL RAW'!$L:$L,'ATL GA Inventory'!BY$3)+SUMIFS('ATL CR'!$J:$J,'ATL CR'!$I:$I,'ATL GA Inventory'!$B135,'ATL CR'!$L:$L,'ATL GA Inventory'!BY$3)</f>
        <v>0</v>
      </c>
      <c r="BZ135" s="45">
        <f>SUMIFS('ATL RAW'!$J:$J,'ATL RAW'!$I:$I,'ATL GA Inventory'!$B135,'ATL RAW'!$L:$L,'ATL GA Inventory'!BZ$3)+SUMIFS('ATL CR'!$J:$J,'ATL CR'!$I:$I,'ATL GA Inventory'!$B135,'ATL CR'!$L:$L,'ATL GA Inventory'!BZ$3)</f>
        <v>0</v>
      </c>
      <c r="CA135" s="45">
        <f>SUMIFS('ATL RAW'!$J:$J,'ATL RAW'!$I:$I,'ATL GA Inventory'!$B135,'ATL RAW'!$L:$L,'ATL GA Inventory'!CA$3)+SUMIFS('ATL CR'!$J:$J,'ATL CR'!$I:$I,'ATL GA Inventory'!$B135,'ATL CR'!$L:$L,'ATL GA Inventory'!CA$3)</f>
        <v>0</v>
      </c>
      <c r="CB135" s="45">
        <f>SUMIFS('ATL RAW'!$J:$J,'ATL RAW'!$I:$I,'ATL GA Inventory'!$B135,'ATL RAW'!$L:$L,'ATL GA Inventory'!CB$3)+SUMIFS('ATL CR'!$J:$J,'ATL CR'!$I:$I,'ATL GA Inventory'!$B135,'ATL CR'!$L:$L,'ATL GA Inventory'!CB$3)</f>
        <v>0</v>
      </c>
      <c r="CC135" s="45">
        <f>SUMIFS('ATL RAW'!$J:$J,'ATL RAW'!$I:$I,'ATL GA Inventory'!$B135,'ATL RAW'!$L:$L,'ATL GA Inventory'!CC$3)+SUMIFS('ATL CR'!$J:$J,'ATL CR'!$I:$I,'ATL GA Inventory'!$B135,'ATL CR'!$L:$L,'ATL GA Inventory'!CC$3)</f>
        <v>0</v>
      </c>
      <c r="CD135" s="45">
        <f>SUMIFS('ATL RAW'!$J:$J,'ATL RAW'!$I:$I,'ATL GA Inventory'!$B135,'ATL RAW'!$L:$L,'ATL GA Inventory'!CD$3)+SUMIFS('ATL CR'!$J:$J,'ATL CR'!$I:$I,'ATL GA Inventory'!$B135,'ATL CR'!$L:$L,'ATL GA Inventory'!CD$3)</f>
        <v>0</v>
      </c>
      <c r="CE135" s="45">
        <f>SUMIFS('ATL RAW'!$J:$J,'ATL RAW'!$I:$I,'ATL GA Inventory'!$B135,'ATL RAW'!$L:$L,'ATL GA Inventory'!CE$3)+SUMIFS('ATL CR'!$J:$J,'ATL CR'!$I:$I,'ATL GA Inventory'!$B135,'ATL CR'!$L:$L,'ATL GA Inventory'!CE$3)</f>
        <v>0</v>
      </c>
      <c r="CF135" s="45">
        <f>SUMIFS('ATL RAW'!$J:$J,'ATL RAW'!$I:$I,'ATL GA Inventory'!$B135,'ATL RAW'!$L:$L,'ATL GA Inventory'!CF$3)+SUMIFS('ATL CR'!$J:$J,'ATL CR'!$I:$I,'ATL GA Inventory'!$B135,'ATL CR'!$L:$L,'ATL GA Inventory'!CF$3)</f>
        <v>0</v>
      </c>
      <c r="CG135" s="45">
        <f>SUMIFS('ATL RAW'!$J:$J,'ATL RAW'!$I:$I,'ATL GA Inventory'!$B135,'ATL RAW'!$L:$L,'ATL GA Inventory'!CG$3)+SUMIFS('ATL CR'!$J:$J,'ATL CR'!$I:$I,'ATL GA Inventory'!$B135,'ATL CR'!$L:$L,'ATL GA Inventory'!CG$3)</f>
        <v>0</v>
      </c>
      <c r="CH135" s="45">
        <f>SUMIFS('ATL RAW'!$J:$J,'ATL RAW'!$I:$I,'ATL GA Inventory'!$B135,'ATL RAW'!$L:$L,'ATL GA Inventory'!CH$3)+SUMIFS('ATL CR'!$J:$J,'ATL CR'!$I:$I,'ATL GA Inventory'!$B135,'ATL CR'!$L:$L,'ATL GA Inventory'!CH$3)</f>
        <v>0</v>
      </c>
      <c r="CI135" s="45">
        <f>SUMIFS('ATL RAW'!$J:$J,'ATL RAW'!$I:$I,'ATL GA Inventory'!$B135,'ATL RAW'!$L:$L,'ATL GA Inventory'!CI$3)+SUMIFS('ATL CR'!$J:$J,'ATL CR'!$I:$I,'ATL GA Inventory'!$B135,'ATL CR'!$L:$L,'ATL GA Inventory'!CI$3)</f>
        <v>0</v>
      </c>
      <c r="CJ135" s="45">
        <f>SUMIFS('ATL RAW'!$J:$J,'ATL RAW'!$I:$I,'ATL GA Inventory'!$B135,'ATL RAW'!$L:$L,'ATL GA Inventory'!CJ$3)+SUMIFS('ATL CR'!$J:$J,'ATL CR'!$I:$I,'ATL GA Inventory'!$B135,'ATL CR'!$L:$L,'ATL GA Inventory'!CJ$3)</f>
        <v>0</v>
      </c>
      <c r="CK135" s="45">
        <f>SUMIFS('ATL RAW'!$J:$J,'ATL RAW'!$I:$I,'ATL GA Inventory'!$B135,'ATL RAW'!$L:$L,'ATL GA Inventory'!CK$3)+SUMIFS('ATL CR'!$J:$J,'ATL CR'!$I:$I,'ATL GA Inventory'!$B135,'ATL CR'!$L:$L,'ATL GA Inventory'!CK$3)</f>
        <v>0</v>
      </c>
      <c r="CL135" s="45">
        <f>SUMIFS('ATL RAW'!$J:$J,'ATL RAW'!$I:$I,'ATL GA Inventory'!$B135,'ATL RAW'!$L:$L,'ATL GA Inventory'!CL$3)+SUMIFS('ATL CR'!$J:$J,'ATL CR'!$I:$I,'ATL GA Inventory'!$B135,'ATL CR'!$L:$L,'ATL GA Inventory'!CL$3)</f>
        <v>0</v>
      </c>
      <c r="CM135" s="45">
        <f>SUMIFS('ATL RAW'!$J:$J,'ATL RAW'!$I:$I,'ATL GA Inventory'!$B135,'ATL RAW'!$L:$L,'ATL GA Inventory'!CM$3)+SUMIFS('ATL CR'!$J:$J,'ATL CR'!$I:$I,'ATL GA Inventory'!$B135,'ATL CR'!$L:$L,'ATL GA Inventory'!CM$3)</f>
        <v>0</v>
      </c>
      <c r="CN135" s="45">
        <f>SUMIFS('ATL RAW'!$J:$J,'ATL RAW'!$I:$I,'ATL GA Inventory'!$B135,'ATL RAW'!$L:$L,'ATL GA Inventory'!CN$3)+SUMIFS('ATL CR'!$J:$J,'ATL CR'!$I:$I,'ATL GA Inventory'!$B135,'ATL CR'!$L:$L,'ATL GA Inventory'!CN$3)</f>
        <v>0</v>
      </c>
      <c r="CO135" s="45">
        <f>SUMIFS('ATL RAW'!$J:$J,'ATL RAW'!$I:$I,'ATL GA Inventory'!$B135,'ATL RAW'!$L:$L,'ATL GA Inventory'!CO$3)+SUMIFS('ATL CR'!$J:$J,'ATL CR'!$I:$I,'ATL GA Inventory'!$B135,'ATL CR'!$L:$L,'ATL GA Inventory'!CO$3)</f>
        <v>0</v>
      </c>
      <c r="CP135" s="45">
        <f>SUMIFS('ATL RAW'!$J:$J,'ATL RAW'!$I:$I,'ATL GA Inventory'!$B135,'ATL RAW'!$L:$L,'ATL GA Inventory'!CP$3)+SUMIFS('ATL CR'!$J:$J,'ATL CR'!$I:$I,'ATL GA Inventory'!$B135,'ATL CR'!$L:$L,'ATL GA Inventory'!CP$3)</f>
        <v>0</v>
      </c>
      <c r="CQ135" s="45">
        <f>SUMIFS('ATL RAW'!$J:$J,'ATL RAW'!$I:$I,'ATL GA Inventory'!$B135,'ATL RAW'!$L:$L,'ATL GA Inventory'!CQ$3)+SUMIFS('ATL CR'!$J:$J,'ATL CR'!$I:$I,'ATL GA Inventory'!$B135,'ATL CR'!$L:$L,'ATL GA Inventory'!CQ$3)</f>
        <v>0</v>
      </c>
      <c r="CR135" s="45">
        <f>SUMIFS('ATL RAW'!$J:$J,'ATL RAW'!$I:$I,'ATL GA Inventory'!$B135,'ATL RAW'!$L:$L,'ATL GA Inventory'!CR$3)+SUMIFS('ATL CR'!$J:$J,'ATL CR'!$I:$I,'ATL GA Inventory'!$B135,'ATL CR'!$L:$L,'ATL GA Inventory'!CR$3)</f>
        <v>0</v>
      </c>
      <c r="CS135" s="45">
        <f>SUMIFS('ATL RAW'!$J:$J,'ATL RAW'!$I:$I,'ATL GA Inventory'!$B135,'ATL RAW'!$L:$L,'ATL GA Inventory'!CS$3)+SUMIFS('ATL CR'!$J:$J,'ATL CR'!$I:$I,'ATL GA Inventory'!$B135,'ATL CR'!$L:$L,'ATL GA Inventory'!CS$3)</f>
        <v>0</v>
      </c>
      <c r="CT135" s="45">
        <f>SUMIFS('ATL RAW'!$J:$J,'ATL RAW'!$I:$I,'ATL GA Inventory'!$B135,'ATL RAW'!$L:$L,'ATL GA Inventory'!CT$3)+SUMIFS('ATL CR'!$J:$J,'ATL CR'!$I:$I,'ATL GA Inventory'!$B135,'ATL CR'!$L:$L,'ATL GA Inventory'!CT$3)</f>
        <v>0</v>
      </c>
      <c r="CU135" s="45">
        <f>SUMIFS('ATL RAW'!$J:$J,'ATL RAW'!$I:$I,'ATL GA Inventory'!$B135,'ATL RAW'!$L:$L,'ATL GA Inventory'!CU$3)+SUMIFS('ATL CR'!$J:$J,'ATL CR'!$I:$I,'ATL GA Inventory'!$B135,'ATL CR'!$L:$L,'ATL GA Inventory'!CU$3)</f>
        <v>0</v>
      </c>
      <c r="CV135" s="45">
        <f>SUMIFS('ATL RAW'!$J:$J,'ATL RAW'!$I:$I,'ATL GA Inventory'!$B135,'ATL RAW'!$L:$L,'ATL GA Inventory'!CV$3)+SUMIFS('ATL CR'!$J:$J,'ATL CR'!$I:$I,'ATL GA Inventory'!$B135,'ATL CR'!$L:$L,'ATL GA Inventory'!CV$3)</f>
        <v>0</v>
      </c>
      <c r="CW135" s="45">
        <f>SUMIFS('ATL RAW'!$J:$J,'ATL RAW'!$I:$I,'ATL GA Inventory'!$B135,'ATL RAW'!$L:$L,'ATL GA Inventory'!CW$3)+SUMIFS('ATL CR'!$J:$J,'ATL CR'!$I:$I,'ATL GA Inventory'!$B135,'ATL CR'!$L:$L,'ATL GA Inventory'!CW$3)</f>
        <v>0</v>
      </c>
      <c r="CX135" s="45">
        <f>SUMIFS('ATL RAW'!$J:$J,'ATL RAW'!$I:$I,'ATL GA Inventory'!$B135,'ATL RAW'!$L:$L,'ATL GA Inventory'!CX$3)+SUMIFS('ATL CR'!$J:$J,'ATL CR'!$I:$I,'ATL GA Inventory'!$B135,'ATL CR'!$L:$L,'ATL GA Inventory'!CX$3)</f>
        <v>0</v>
      </c>
      <c r="CY135" s="45">
        <f>SUMIFS('ATL RAW'!$J:$J,'ATL RAW'!$I:$I,'ATL GA Inventory'!$B135,'ATL RAW'!$L:$L,'ATL GA Inventory'!CY$3)+SUMIFS('ATL CR'!$J:$J,'ATL CR'!$I:$I,'ATL GA Inventory'!$B135,'ATL CR'!$L:$L,'ATL GA Inventory'!CY$3)</f>
        <v>0</v>
      </c>
      <c r="CZ135" s="45">
        <f>SUMIFS('ATL RAW'!$J:$J,'ATL RAW'!$I:$I,'ATL GA Inventory'!$B135,'ATL RAW'!$L:$L,'ATL GA Inventory'!CZ$3)+SUMIFS('ATL CR'!$J:$J,'ATL CR'!$I:$I,'ATL GA Inventory'!$B135,'ATL CR'!$L:$L,'ATL GA Inventory'!CZ$3)</f>
        <v>0</v>
      </c>
      <c r="DA135" s="45">
        <f>SUMIFS('ATL RAW'!$J:$J,'ATL RAW'!$I:$I,'ATL GA Inventory'!$B135,'ATL RAW'!$L:$L,'ATL GA Inventory'!DA$3)+SUMIFS('ATL CR'!$J:$J,'ATL CR'!$I:$I,'ATL GA Inventory'!$B135,'ATL CR'!$L:$L,'ATL GA Inventory'!DA$3)</f>
        <v>0</v>
      </c>
      <c r="DB135" s="45">
        <f>SUMIFS('ATL RAW'!$J:$J,'ATL RAW'!$I:$I,'ATL GA Inventory'!$B135,'ATL RAW'!$L:$L,'ATL GA Inventory'!DB$3)+SUMIFS('ATL CR'!$J:$J,'ATL CR'!$I:$I,'ATL GA Inventory'!$B135,'ATL CR'!$L:$L,'ATL GA Inventory'!DB$3)</f>
        <v>0</v>
      </c>
      <c r="DC135" s="45">
        <f>SUMIFS('ATL RAW'!$J:$J,'ATL RAW'!$I:$I,'ATL GA Inventory'!$B135,'ATL RAW'!$L:$L,'ATL GA Inventory'!DC$3)+SUMIFS('ATL CR'!$J:$J,'ATL CR'!$I:$I,'ATL GA Inventory'!$B135,'ATL CR'!$L:$L,'ATL GA Inventory'!DC$3)</f>
        <v>0</v>
      </c>
      <c r="DD135" s="45">
        <f>SUMIFS('ATL RAW'!$J:$J,'ATL RAW'!$I:$I,'ATL GA Inventory'!$B135,'ATL RAW'!$L:$L,'ATL GA Inventory'!DD$3)+SUMIFS('ATL CR'!$J:$J,'ATL CR'!$I:$I,'ATL GA Inventory'!$B135,'ATL CR'!$L:$L,'ATL GA Inventory'!DD$3)</f>
        <v>0</v>
      </c>
      <c r="DE135" s="45">
        <f>SUMIFS('ATL RAW'!$J:$J,'ATL RAW'!$I:$I,'ATL GA Inventory'!$B135,'ATL RAW'!$L:$L,'ATL GA Inventory'!DE$3)+SUMIFS('ATL CR'!$J:$J,'ATL CR'!$I:$I,'ATL GA Inventory'!$B135,'ATL CR'!$L:$L,'ATL GA Inventory'!DE$3)</f>
        <v>0</v>
      </c>
      <c r="DF135" s="45">
        <f>SUMIFS('ATL RAW'!$J:$J,'ATL RAW'!$I:$I,'ATL GA Inventory'!$B135,'ATL RAW'!$L:$L,'ATL GA Inventory'!DF$3)+SUMIFS('ATL CR'!$J:$J,'ATL CR'!$I:$I,'ATL GA Inventory'!$B135,'ATL CR'!$L:$L,'ATL GA Inventory'!DF$3)</f>
        <v>0</v>
      </c>
      <c r="DG135" s="45">
        <f>SUMIFS('ATL RAW'!$J:$J,'ATL RAW'!$I:$I,'ATL GA Inventory'!$B135,'ATL RAW'!$L:$L,'ATL GA Inventory'!DG$3)+SUMIFS('ATL CR'!$J:$J,'ATL CR'!$I:$I,'ATL GA Inventory'!$B135,'ATL CR'!$L:$L,'ATL GA Inventory'!DG$3)</f>
        <v>0</v>
      </c>
      <c r="DH135" s="45">
        <f>SUMIFS('ATL RAW'!$J:$J,'ATL RAW'!$I:$I,'ATL GA Inventory'!$B135,'ATL RAW'!$L:$L,'ATL GA Inventory'!DH$3)+SUMIFS('ATL CR'!$J:$J,'ATL CR'!$I:$I,'ATL GA Inventory'!$B135,'ATL CR'!$L:$L,'ATL GA Inventory'!DH$3)</f>
        <v>0</v>
      </c>
      <c r="DI135" s="45">
        <f>SUMIFS('ATL RAW'!$J:$J,'ATL RAW'!$I:$I,'ATL GA Inventory'!$B135,'ATL RAW'!$L:$L,'ATL GA Inventory'!DI$3)+SUMIFS('ATL CR'!$J:$J,'ATL CR'!$I:$I,'ATL GA Inventory'!$B135,'ATL CR'!$L:$L,'ATL GA Inventory'!DI$3)</f>
        <v>0</v>
      </c>
      <c r="DJ135" s="45">
        <f>SUMIFS('ATL RAW'!$J:$J,'ATL RAW'!$I:$I,'ATL GA Inventory'!$B135,'ATL RAW'!$L:$L,'ATL GA Inventory'!DJ$3)+SUMIFS('ATL CR'!$J:$J,'ATL CR'!$I:$I,'ATL GA Inventory'!$B135,'ATL CR'!$L:$L,'ATL GA Inventory'!DJ$3)</f>
        <v>0</v>
      </c>
      <c r="DK135" s="45">
        <f>SUMIFS('ATL RAW'!$J:$J,'ATL RAW'!$I:$I,'ATL GA Inventory'!$B135,'ATL RAW'!$L:$L,'ATL GA Inventory'!DK$3)+SUMIFS('ATL CR'!$J:$J,'ATL CR'!$I:$I,'ATL GA Inventory'!$B135,'ATL CR'!$L:$L,'ATL GA Inventory'!DK$3)</f>
        <v>0</v>
      </c>
      <c r="DL135" s="45">
        <f>SUMIFS('ATL RAW'!$J:$J,'ATL RAW'!$I:$I,'ATL GA Inventory'!$B135,'ATL RAW'!$L:$L,'ATL GA Inventory'!DL$3)+SUMIFS('ATL CR'!$J:$J,'ATL CR'!$I:$I,'ATL GA Inventory'!$B135,'ATL CR'!$L:$L,'ATL GA Inventory'!DL$3)</f>
        <v>0</v>
      </c>
      <c r="DM135" s="45">
        <f>SUMIFS('ATL RAW'!$J:$J,'ATL RAW'!$I:$I,'ATL GA Inventory'!$B135,'ATL RAW'!$L:$L,'ATL GA Inventory'!DM$3)+SUMIFS('ATL CR'!$J:$J,'ATL CR'!$I:$I,'ATL GA Inventory'!$B135,'ATL CR'!$L:$L,'ATL GA Inventory'!DM$3)</f>
        <v>0</v>
      </c>
      <c r="DN135" s="45">
        <f>SUMIFS('ATL RAW'!$J:$J,'ATL RAW'!$I:$I,'ATL GA Inventory'!$B135,'ATL RAW'!$L:$L,'ATL GA Inventory'!DN$3)+SUMIFS('ATL CR'!$J:$J,'ATL CR'!$I:$I,'ATL GA Inventory'!$B135,'ATL CR'!$L:$L,'ATL GA Inventory'!DN$3)</f>
        <v>0</v>
      </c>
      <c r="DO135" s="45">
        <f>SUMIFS('ATL RAW'!$J:$J,'ATL RAW'!$I:$I,'ATL GA Inventory'!$B135,'ATL RAW'!$L:$L,'ATL GA Inventory'!DO$3)+SUMIFS('ATL CR'!$J:$J,'ATL CR'!$I:$I,'ATL GA Inventory'!$B135,'ATL CR'!$L:$L,'ATL GA Inventory'!DO$3)</f>
        <v>0</v>
      </c>
      <c r="DP135" s="45">
        <f>SUMIFS('ATL RAW'!$J:$J,'ATL RAW'!$I:$I,'ATL GA Inventory'!$B135,'ATL RAW'!$L:$L,'ATL GA Inventory'!DP$3)+SUMIFS('ATL CR'!$J:$J,'ATL CR'!$I:$I,'ATL GA Inventory'!$B135,'ATL CR'!$L:$L,'ATL GA Inventory'!DP$3)</f>
        <v>0</v>
      </c>
      <c r="DQ135" s="45">
        <f>SUMIFS('ATL RAW'!$J:$J,'ATL RAW'!$I:$I,'ATL GA Inventory'!$B135,'ATL RAW'!$L:$L,'ATL GA Inventory'!DQ$3)+SUMIFS('ATL CR'!$J:$J,'ATL CR'!$I:$I,'ATL GA Inventory'!$B135,'ATL CR'!$L:$L,'ATL GA Inventory'!DQ$3)</f>
        <v>0</v>
      </c>
      <c r="DR135" s="45">
        <f>SUMIFS('ATL RAW'!$J:$J,'ATL RAW'!$I:$I,'ATL GA Inventory'!$B135,'ATL RAW'!$L:$L,'ATL GA Inventory'!DR$3)+SUMIFS('ATL CR'!$J:$J,'ATL CR'!$I:$I,'ATL GA Inventory'!$B135,'ATL CR'!$L:$L,'ATL GA Inventory'!DR$3)</f>
        <v>0</v>
      </c>
      <c r="DS135" s="45">
        <f>SUMIFS('ATL RAW'!$J:$J,'ATL RAW'!$I:$I,'ATL GA Inventory'!$B135,'ATL RAW'!$L:$L,'ATL GA Inventory'!DS$3)+SUMIFS('ATL CR'!$J:$J,'ATL CR'!$I:$I,'ATL GA Inventory'!$B135,'ATL CR'!$L:$L,'ATL GA Inventory'!DS$3)</f>
        <v>0</v>
      </c>
      <c r="DT135" s="45">
        <f>SUMIFS('ATL RAW'!$J:$J,'ATL RAW'!$I:$I,'ATL GA Inventory'!$B135,'ATL RAW'!$L:$L,'ATL GA Inventory'!DT$3)+SUMIFS('ATL CR'!$J:$J,'ATL CR'!$I:$I,'ATL GA Inventory'!$B135,'ATL CR'!$L:$L,'ATL GA Inventory'!DT$3)</f>
        <v>0</v>
      </c>
      <c r="DU135" s="45">
        <f>SUMIFS('ATL RAW'!$J:$J,'ATL RAW'!$I:$I,'ATL GA Inventory'!$B135,'ATL RAW'!$L:$L,'ATL GA Inventory'!DU$3)+SUMIFS('ATL CR'!$J:$J,'ATL CR'!$I:$I,'ATL GA Inventory'!$B135,'ATL CR'!$L:$L,'ATL GA Inventory'!DU$3)</f>
        <v>0</v>
      </c>
      <c r="DV135" s="45">
        <f>SUMIFS('ATL RAW'!$J:$J,'ATL RAW'!$I:$I,'ATL GA Inventory'!$B135,'ATL RAW'!$L:$L,'ATL GA Inventory'!DV$3)+SUMIFS('ATL CR'!$J:$J,'ATL CR'!$I:$I,'ATL GA Inventory'!$B135,'ATL CR'!$L:$L,'ATL GA Inventory'!DV$3)</f>
        <v>0</v>
      </c>
      <c r="DW135" s="45">
        <f>SUMIFS('ATL RAW'!$J:$J,'ATL RAW'!$I:$I,'ATL GA Inventory'!$B135,'ATL RAW'!$L:$L,'ATL GA Inventory'!DW$3)+SUMIFS('ATL CR'!$J:$J,'ATL CR'!$I:$I,'ATL GA Inventory'!$B135,'ATL CR'!$L:$L,'ATL GA Inventory'!DW$3)</f>
        <v>0</v>
      </c>
      <c r="DX135" s="45">
        <f>SUMIFS('ATL RAW'!$J:$J,'ATL RAW'!$I:$I,'ATL GA Inventory'!$B135,'ATL RAW'!$L:$L,'ATL GA Inventory'!DX$3)+SUMIFS('ATL CR'!$J:$J,'ATL CR'!$I:$I,'ATL GA Inventory'!$B135,'ATL CR'!$L:$L,'ATL GA Inventory'!DX$3)</f>
        <v>0</v>
      </c>
      <c r="DY135" s="45">
        <f>SUMIFS('ATL RAW'!$J:$J,'ATL RAW'!$I:$I,'ATL GA Inventory'!$B135,'ATL RAW'!$L:$L,'ATL GA Inventory'!DY$3)+SUMIFS('ATL CR'!$J:$J,'ATL CR'!$I:$I,'ATL GA Inventory'!$B135,'ATL CR'!$L:$L,'ATL GA Inventory'!DY$3)</f>
        <v>0</v>
      </c>
      <c r="DZ135" s="45">
        <f>SUMIFS('ATL RAW'!$J:$J,'ATL RAW'!$I:$I,'ATL GA Inventory'!$B135,'ATL RAW'!$L:$L,'ATL GA Inventory'!DZ$3)+SUMIFS('ATL CR'!$J:$J,'ATL CR'!$I:$I,'ATL GA Inventory'!$B135,'ATL CR'!$L:$L,'ATL GA Inventory'!DZ$3)</f>
        <v>0</v>
      </c>
      <c r="EA135" s="45">
        <f>SUMIFS('ATL RAW'!$J:$J,'ATL RAW'!$I:$I,'ATL GA Inventory'!$B135,'ATL RAW'!$L:$L,'ATL GA Inventory'!EA$3)+SUMIFS('ATL CR'!$J:$J,'ATL CR'!$I:$I,'ATL GA Inventory'!$B135,'ATL CR'!$L:$L,'ATL GA Inventory'!EA$3)</f>
        <v>0</v>
      </c>
      <c r="EB135" s="45">
        <f>SUMIFS('ATL RAW'!$J:$J,'ATL RAW'!$I:$I,'ATL GA Inventory'!$B135,'ATL RAW'!$L:$L,'ATL GA Inventory'!EB$3)+SUMIFS('ATL CR'!$J:$J,'ATL CR'!$I:$I,'ATL GA Inventory'!$B135,'ATL CR'!$L:$L,'ATL GA Inventory'!EB$3)</f>
        <v>0</v>
      </c>
      <c r="EC135" s="45">
        <f>SUMIFS('ATL RAW'!$J:$J,'ATL RAW'!$I:$I,'ATL GA Inventory'!$B135,'ATL RAW'!$L:$L,'ATL GA Inventory'!EC$3)+SUMIFS('ATL CR'!$J:$J,'ATL CR'!$I:$I,'ATL GA Inventory'!$B135,'ATL CR'!$L:$L,'ATL GA Inventory'!EC$3)</f>
        <v>0</v>
      </c>
      <c r="ED135" s="45">
        <f>SUMIFS('ATL RAW'!$J:$J,'ATL RAW'!$I:$I,'ATL GA Inventory'!$B135,'ATL RAW'!$L:$L,'ATL GA Inventory'!ED$3)+SUMIFS('ATL CR'!$J:$J,'ATL CR'!$I:$I,'ATL GA Inventory'!$B135,'ATL CR'!$L:$L,'ATL GA Inventory'!ED$3)</f>
        <v>0</v>
      </c>
      <c r="EE135" s="45">
        <f>SUMIFS('ATL RAW'!$J:$J,'ATL RAW'!$I:$I,'ATL GA Inventory'!$B135,'ATL RAW'!$L:$L,'ATL GA Inventory'!EE$3)+SUMIFS('ATL CR'!$J:$J,'ATL CR'!$I:$I,'ATL GA Inventory'!$B135,'ATL CR'!$L:$L,'ATL GA Inventory'!EE$3)</f>
        <v>0</v>
      </c>
      <c r="EF135" s="45">
        <f>SUMIFS('ATL RAW'!$J:$J,'ATL RAW'!$I:$I,'ATL GA Inventory'!$B135,'ATL RAW'!$L:$L,'ATL GA Inventory'!EF$3)+SUMIFS('ATL CR'!$J:$J,'ATL CR'!$I:$I,'ATL GA Inventory'!$B135,'ATL CR'!$L:$L,'ATL GA Inventory'!EF$3)</f>
        <v>0</v>
      </c>
      <c r="EG135" s="45">
        <f>SUMIFS('ATL RAW'!$J:$J,'ATL RAW'!$I:$I,'ATL GA Inventory'!$B135,'ATL RAW'!$L:$L,'ATL GA Inventory'!EG$3)+SUMIFS('ATL CR'!$J:$J,'ATL CR'!$I:$I,'ATL GA Inventory'!$B135,'ATL CR'!$L:$L,'ATL GA Inventory'!EG$3)</f>
        <v>0</v>
      </c>
      <c r="EH135" s="45">
        <f>SUMIFS('ATL RAW'!$J:$J,'ATL RAW'!$I:$I,'ATL GA Inventory'!$B135,'ATL RAW'!$L:$L,'ATL GA Inventory'!EH$3)+SUMIFS('ATL CR'!$J:$J,'ATL CR'!$I:$I,'ATL GA Inventory'!$B135,'ATL CR'!$L:$L,'ATL GA Inventory'!EH$3)</f>
        <v>0</v>
      </c>
      <c r="EI135" s="45">
        <f>SUMIFS('ATL RAW'!$J:$J,'ATL RAW'!$I:$I,'ATL GA Inventory'!$B135,'ATL RAW'!$L:$L,'ATL GA Inventory'!EI$3)+SUMIFS('ATL CR'!$J:$J,'ATL CR'!$I:$I,'ATL GA Inventory'!$B135,'ATL CR'!$L:$L,'ATL GA Inventory'!EI$3)</f>
        <v>0</v>
      </c>
      <c r="EJ135" s="45">
        <f>SUMIFS('ATL RAW'!$J:$J,'ATL RAW'!$I:$I,'ATL GA Inventory'!$B135,'ATL RAW'!$L:$L,'ATL GA Inventory'!EJ$3)+SUMIFS('ATL CR'!$J:$J,'ATL CR'!$I:$I,'ATL GA Inventory'!$B135,'ATL CR'!$L:$L,'ATL GA Inventory'!EJ$3)</f>
        <v>0</v>
      </c>
      <c r="EK135" s="45">
        <f>SUMIFS('ATL RAW'!$J:$J,'ATL RAW'!$I:$I,'ATL GA Inventory'!$B135,'ATL RAW'!$L:$L,'ATL GA Inventory'!EK$3)+SUMIFS('ATL CR'!$J:$J,'ATL CR'!$I:$I,'ATL GA Inventory'!$B135,'ATL CR'!$L:$L,'ATL GA Inventory'!EK$3)</f>
        <v>0</v>
      </c>
      <c r="EL135" s="45">
        <f>SUMIFS('ATL RAW'!$J:$J,'ATL RAW'!$I:$I,'ATL GA Inventory'!$B135,'ATL RAW'!$L:$L,'ATL GA Inventory'!EL$3)+SUMIFS('ATL CR'!$J:$J,'ATL CR'!$I:$I,'ATL GA Inventory'!$B135,'ATL CR'!$L:$L,'ATL GA Inventory'!EL$3)</f>
        <v>0</v>
      </c>
      <c r="EM135" s="45">
        <f>SUMIFS('ATL RAW'!$J:$J,'ATL RAW'!$I:$I,'ATL GA Inventory'!$B135,'ATL RAW'!$L:$L,'ATL GA Inventory'!EM$3)+SUMIFS('ATL CR'!$J:$J,'ATL CR'!$I:$I,'ATL GA Inventory'!$B135,'ATL CR'!$L:$L,'ATL GA Inventory'!EM$3)</f>
        <v>0</v>
      </c>
      <c r="EN135" s="45">
        <f>SUMIFS('ATL RAW'!$J:$J,'ATL RAW'!$I:$I,'ATL GA Inventory'!$B135,'ATL RAW'!$L:$L,'ATL GA Inventory'!EN$3)+SUMIFS('ATL CR'!$J:$J,'ATL CR'!$I:$I,'ATL GA Inventory'!$B135,'ATL CR'!$L:$L,'ATL GA Inventory'!EN$3)</f>
        <v>0</v>
      </c>
      <c r="EO135" s="45">
        <f>SUMIFS('ATL RAW'!$J:$J,'ATL RAW'!$I:$I,'ATL GA Inventory'!$B135,'ATL RAW'!$L:$L,'ATL GA Inventory'!EO$3)+SUMIFS('ATL CR'!$J:$J,'ATL CR'!$I:$I,'ATL GA Inventory'!$B135,'ATL CR'!$L:$L,'ATL GA Inventory'!EO$3)</f>
        <v>0</v>
      </c>
      <c r="EP135" s="45">
        <f>SUMIFS('ATL RAW'!$J:$J,'ATL RAW'!$I:$I,'ATL GA Inventory'!$B135,'ATL RAW'!$L:$L,'ATL GA Inventory'!EP$3)+SUMIFS('ATL CR'!$J:$J,'ATL CR'!$I:$I,'ATL GA Inventory'!$B135,'ATL CR'!$L:$L,'ATL GA Inventory'!EP$3)</f>
        <v>0</v>
      </c>
      <c r="EQ135" s="45">
        <f>SUMIFS('ATL RAW'!$J:$J,'ATL RAW'!$I:$I,'ATL GA Inventory'!$B135,'ATL RAW'!$L:$L,'ATL GA Inventory'!EQ$3)+SUMIFS('ATL CR'!$J:$J,'ATL CR'!$I:$I,'ATL GA Inventory'!$B135,'ATL CR'!$L:$L,'ATL GA Inventory'!EQ$3)</f>
        <v>0</v>
      </c>
      <c r="ER135" s="45">
        <f>SUMIFS('ATL RAW'!$J:$J,'ATL RAW'!$I:$I,'ATL GA Inventory'!$B135,'ATL RAW'!$L:$L,'ATL GA Inventory'!ER$3)+SUMIFS('ATL CR'!$J:$J,'ATL CR'!$I:$I,'ATL GA Inventory'!$B135,'ATL CR'!$L:$L,'ATL GA Inventory'!ER$3)</f>
        <v>0</v>
      </c>
      <c r="ES135" s="45">
        <f>SUMIFS('ATL RAW'!$J:$J,'ATL RAW'!$I:$I,'ATL GA Inventory'!$B135,'ATL RAW'!$L:$L,'ATL GA Inventory'!ES$3)+SUMIFS('ATL CR'!$J:$J,'ATL CR'!$I:$I,'ATL GA Inventory'!$B135,'ATL CR'!$L:$L,'ATL GA Inventory'!ES$3)</f>
        <v>0</v>
      </c>
      <c r="ET135" s="45">
        <f>SUMIFS('ATL RAW'!$J:$J,'ATL RAW'!$I:$I,'ATL GA Inventory'!$B135,'ATL RAW'!$L:$L,'ATL GA Inventory'!ET$3)+SUMIFS('ATL CR'!$J:$J,'ATL CR'!$I:$I,'ATL GA Inventory'!$B135,'ATL CR'!$L:$L,'ATL GA Inventory'!ET$3)</f>
        <v>0</v>
      </c>
      <c r="EU135" s="45">
        <f>SUMIFS('ATL RAW'!$J:$J,'ATL RAW'!$I:$I,'ATL GA Inventory'!$B135,'ATL RAW'!$L:$L,'ATL GA Inventory'!EU$3)+SUMIFS('ATL CR'!$J:$J,'ATL CR'!$I:$I,'ATL GA Inventory'!$B135,'ATL CR'!$L:$L,'ATL GA Inventory'!EU$3)</f>
        <v>0</v>
      </c>
      <c r="EV135" s="45">
        <f>SUMIFS('ATL RAW'!$J:$J,'ATL RAW'!$I:$I,'ATL GA Inventory'!$B135,'ATL RAW'!$L:$L,'ATL GA Inventory'!EV$3)+SUMIFS('ATL CR'!$J:$J,'ATL CR'!$I:$I,'ATL GA Inventory'!$B135,'ATL CR'!$L:$L,'ATL GA Inventory'!EV$3)</f>
        <v>0</v>
      </c>
      <c r="EW135" s="45">
        <f>SUMIFS('ATL RAW'!$J:$J,'ATL RAW'!$I:$I,'ATL GA Inventory'!$B135,'ATL RAW'!$L:$L,'ATL GA Inventory'!EW$3)+SUMIFS('ATL CR'!$J:$J,'ATL CR'!$I:$I,'ATL GA Inventory'!$B135,'ATL CR'!$L:$L,'ATL GA Inventory'!EW$3)</f>
        <v>0</v>
      </c>
      <c r="EX135" s="45">
        <f>SUMIFS('ATL RAW'!$J:$J,'ATL RAW'!$I:$I,'ATL GA Inventory'!$B135,'ATL RAW'!$L:$L,'ATL GA Inventory'!EX$3)+SUMIFS('ATL CR'!$J:$J,'ATL CR'!$I:$I,'ATL GA Inventory'!$B135,'ATL CR'!$L:$L,'ATL GA Inventory'!EX$3)</f>
        <v>0</v>
      </c>
      <c r="EY135" s="45">
        <f>SUMIFS('ATL RAW'!$J:$J,'ATL RAW'!$I:$I,'ATL GA Inventory'!$B135,'ATL RAW'!$L:$L,'ATL GA Inventory'!EY$3)+SUMIFS('ATL CR'!$J:$J,'ATL CR'!$I:$I,'ATL GA Inventory'!$B135,'ATL CR'!$L:$L,'ATL GA Inventory'!EY$3)</f>
        <v>0</v>
      </c>
      <c r="EZ135" s="45">
        <f>SUMIFS('ATL RAW'!$J:$J,'ATL RAW'!$I:$I,'ATL GA Inventory'!$B135,'ATL RAW'!$L:$L,'ATL GA Inventory'!EZ$3)+SUMIFS('ATL CR'!$J:$J,'ATL CR'!$I:$I,'ATL GA Inventory'!$B135,'ATL CR'!$L:$L,'ATL GA Inventory'!EZ$3)</f>
        <v>0</v>
      </c>
      <c r="FA135" s="45">
        <f>SUMIFS('ATL RAW'!$J:$J,'ATL RAW'!$I:$I,'ATL GA Inventory'!$B135,'ATL RAW'!$L:$L,'ATL GA Inventory'!FA$3)+SUMIFS('ATL CR'!$J:$J,'ATL CR'!$I:$I,'ATL GA Inventory'!$B135,'ATL CR'!$L:$L,'ATL GA Inventory'!FA$3)</f>
        <v>0</v>
      </c>
      <c r="FB135" s="45">
        <f>SUMIFS('ATL RAW'!$J:$J,'ATL RAW'!$I:$I,'ATL GA Inventory'!$B135,'ATL RAW'!$L:$L,'ATL GA Inventory'!FB$3)+SUMIFS('ATL CR'!$J:$J,'ATL CR'!$I:$I,'ATL GA Inventory'!$B135,'ATL CR'!$L:$L,'ATL GA Inventory'!FB$3)</f>
        <v>0</v>
      </c>
      <c r="FC135" s="45">
        <f>SUMIFS('ATL RAW'!$J:$J,'ATL RAW'!$I:$I,'ATL GA Inventory'!$B135,'ATL RAW'!$L:$L,'ATL GA Inventory'!FC$3)+SUMIFS('ATL CR'!$J:$J,'ATL CR'!$I:$I,'ATL GA Inventory'!$B135,'ATL CR'!$L:$L,'ATL GA Inventory'!FC$3)</f>
        <v>0</v>
      </c>
      <c r="FD135" s="45">
        <f>SUMIFS('ATL RAW'!$J:$J,'ATL RAW'!$I:$I,'ATL GA Inventory'!$B135,'ATL RAW'!$L:$L,'ATL GA Inventory'!FD$3)+SUMIFS('ATL CR'!$J:$J,'ATL CR'!$I:$I,'ATL GA Inventory'!$B135,'ATL CR'!$L:$L,'ATL GA Inventory'!FD$3)</f>
        <v>0</v>
      </c>
      <c r="FE135" s="45">
        <f>SUMIFS('ATL RAW'!$J:$J,'ATL RAW'!$I:$I,'ATL GA Inventory'!$B135,'ATL RAW'!$L:$L,'ATL GA Inventory'!FE$3)+SUMIFS('ATL CR'!$J:$J,'ATL CR'!$I:$I,'ATL GA Inventory'!$B135,'ATL CR'!$L:$L,'ATL GA Inventory'!FE$3)</f>
        <v>0</v>
      </c>
      <c r="FF135" s="45">
        <f>SUMIFS('ATL RAW'!$J:$J,'ATL RAW'!$I:$I,'ATL GA Inventory'!$B135,'ATL RAW'!$L:$L,'ATL GA Inventory'!FF$3)+SUMIFS('ATL CR'!$J:$J,'ATL CR'!$I:$I,'ATL GA Inventory'!$B135,'ATL CR'!$L:$L,'ATL GA Inventory'!FF$3)</f>
        <v>0</v>
      </c>
      <c r="FG135" s="45">
        <f>SUMIFS('ATL RAW'!$J:$J,'ATL RAW'!$I:$I,'ATL GA Inventory'!$B135,'ATL RAW'!$L:$L,'ATL GA Inventory'!FG$3)+SUMIFS('ATL CR'!$J:$J,'ATL CR'!$I:$I,'ATL GA Inventory'!$B135,'ATL CR'!$L:$L,'ATL GA Inventory'!FG$3)</f>
        <v>0</v>
      </c>
      <c r="FH135" s="45">
        <f>SUMIFS('ATL RAW'!$J:$J,'ATL RAW'!$I:$I,'ATL GA Inventory'!$B135,'ATL RAW'!$L:$L,'ATL GA Inventory'!FH$3)+SUMIFS('ATL CR'!$J:$J,'ATL CR'!$I:$I,'ATL GA Inventory'!$B135,'ATL CR'!$L:$L,'ATL GA Inventory'!FH$3)</f>
        <v>0</v>
      </c>
      <c r="FI135" s="45">
        <f>SUMIFS('ATL RAW'!$J:$J,'ATL RAW'!$I:$I,'ATL GA Inventory'!$B135,'ATL RAW'!$L:$L,'ATL GA Inventory'!FI$3)+SUMIFS('ATL CR'!$J:$J,'ATL CR'!$I:$I,'ATL GA Inventory'!$B135,'ATL CR'!$L:$L,'ATL GA Inventory'!FI$3)</f>
        <v>0</v>
      </c>
      <c r="FJ135" s="45">
        <f>SUMIFS('ATL RAW'!$J:$J,'ATL RAW'!$I:$I,'ATL GA Inventory'!$B135,'ATL RAW'!$L:$L,'ATL GA Inventory'!FJ$3)+SUMIFS('ATL CR'!$J:$J,'ATL CR'!$I:$I,'ATL GA Inventory'!$B135,'ATL CR'!$L:$L,'ATL GA Inventory'!FJ$3)</f>
        <v>0</v>
      </c>
      <c r="FK135" s="45">
        <f>SUMIFS('ATL RAW'!$J:$J,'ATL RAW'!$I:$I,'ATL GA Inventory'!$B135,'ATL RAW'!$L:$L,'ATL GA Inventory'!FK$3)+SUMIFS('ATL CR'!$J:$J,'ATL CR'!$I:$I,'ATL GA Inventory'!$B135,'ATL CR'!$L:$L,'ATL GA Inventory'!FK$3)</f>
        <v>0</v>
      </c>
      <c r="FL135" s="45">
        <f>SUMIFS('ATL RAW'!$J:$J,'ATL RAW'!$I:$I,'ATL GA Inventory'!$B135,'ATL RAW'!$L:$L,'ATL GA Inventory'!FL$3)+SUMIFS('ATL CR'!$J:$J,'ATL CR'!$I:$I,'ATL GA Inventory'!$B135,'ATL CR'!$L:$L,'ATL GA Inventory'!FL$3)</f>
        <v>0</v>
      </c>
      <c r="FM135" s="45">
        <f>SUMIFS('ATL RAW'!$J:$J,'ATL RAW'!$I:$I,'ATL GA Inventory'!$B135,'ATL RAW'!$L:$L,'ATL GA Inventory'!FM$3)+SUMIFS('ATL CR'!$J:$J,'ATL CR'!$I:$I,'ATL GA Inventory'!$B135,'ATL CR'!$L:$L,'ATL GA Inventory'!FM$3)</f>
        <v>0</v>
      </c>
      <c r="FN135" s="45">
        <f>SUMIFS('ATL RAW'!$J:$J,'ATL RAW'!$I:$I,'ATL GA Inventory'!$B135,'ATL RAW'!$L:$L,'ATL GA Inventory'!FN$3)+SUMIFS('ATL CR'!$J:$J,'ATL CR'!$I:$I,'ATL GA Inventory'!$B135,'ATL CR'!$L:$L,'ATL GA Inventory'!FN$3)</f>
        <v>0</v>
      </c>
      <c r="FO135" s="45">
        <f>SUMIFS('ATL RAW'!$J:$J,'ATL RAW'!$I:$I,'ATL GA Inventory'!$B135,'ATL RAW'!$L:$L,'ATL GA Inventory'!FO$3)+SUMIFS('ATL CR'!$J:$J,'ATL CR'!$I:$I,'ATL GA Inventory'!$B135,'ATL CR'!$L:$L,'ATL GA Inventory'!FO$3)</f>
        <v>0</v>
      </c>
      <c r="FP135" s="45">
        <f>SUMIFS('ATL RAW'!$J:$J,'ATL RAW'!$I:$I,'ATL GA Inventory'!$B135,'ATL RAW'!$L:$L,'ATL GA Inventory'!FP$3)+SUMIFS('ATL CR'!$J:$J,'ATL CR'!$I:$I,'ATL GA Inventory'!$B135,'ATL CR'!$L:$L,'ATL GA Inventory'!FP$3)</f>
        <v>0</v>
      </c>
      <c r="FQ135" s="45">
        <f>SUMIFS('ATL RAW'!$J:$J,'ATL RAW'!$I:$I,'ATL GA Inventory'!$B135,'ATL RAW'!$L:$L,'ATL GA Inventory'!FQ$3)+SUMIFS('ATL CR'!$J:$J,'ATL CR'!$I:$I,'ATL GA Inventory'!$B135,'ATL CR'!$L:$L,'ATL GA Inventory'!FQ$3)</f>
        <v>0</v>
      </c>
      <c r="FR135" s="45">
        <f>SUMIFS('ATL RAW'!$J:$J,'ATL RAW'!$I:$I,'ATL GA Inventory'!$B135,'ATL RAW'!$L:$L,'ATL GA Inventory'!FR$3)+SUMIFS('ATL CR'!$J:$J,'ATL CR'!$I:$I,'ATL GA Inventory'!$B135,'ATL CR'!$L:$L,'ATL GA Inventory'!FR$3)</f>
        <v>0</v>
      </c>
      <c r="FS135" s="45">
        <f>SUMIFS('ATL RAW'!$J:$J,'ATL RAW'!$I:$I,'ATL GA Inventory'!$B135,'ATL RAW'!$L:$L,'ATL GA Inventory'!FS$3)+SUMIFS('ATL CR'!$J:$J,'ATL CR'!$I:$I,'ATL GA Inventory'!$B135,'ATL CR'!$L:$L,'ATL GA Inventory'!FS$3)</f>
        <v>0</v>
      </c>
      <c r="FT135" s="45">
        <f>SUMIFS('ATL RAW'!$J:$J,'ATL RAW'!$I:$I,'ATL GA Inventory'!$B135,'ATL RAW'!$L:$L,'ATL GA Inventory'!FT$3)+SUMIFS('ATL CR'!$J:$J,'ATL CR'!$I:$I,'ATL GA Inventory'!$B135,'ATL CR'!$L:$L,'ATL GA Inventory'!FT$3)</f>
        <v>0</v>
      </c>
      <c r="FU135" s="45">
        <f>SUMIFS('ATL RAW'!$J:$J,'ATL RAW'!$I:$I,'ATL GA Inventory'!$B135,'ATL RAW'!$L:$L,'ATL GA Inventory'!FU$3)+SUMIFS('ATL CR'!$J:$J,'ATL CR'!$I:$I,'ATL GA Inventory'!$B135,'ATL CR'!$L:$L,'ATL GA Inventory'!FU$3)</f>
        <v>0</v>
      </c>
      <c r="FV135" s="45">
        <f>SUMIFS('ATL RAW'!$J:$J,'ATL RAW'!$I:$I,'ATL GA Inventory'!$B135,'ATL RAW'!$L:$L,'ATL GA Inventory'!FV$3)+SUMIFS('ATL CR'!$J:$J,'ATL CR'!$I:$I,'ATL GA Inventory'!$B135,'ATL CR'!$L:$L,'ATL GA Inventory'!FV$3)</f>
        <v>0</v>
      </c>
      <c r="FW135" s="45">
        <f>SUMIFS('ATL RAW'!$J:$J,'ATL RAW'!$I:$I,'ATL GA Inventory'!$B135,'ATL RAW'!$L:$L,'ATL GA Inventory'!FW$3)+SUMIFS('ATL CR'!$J:$J,'ATL CR'!$I:$I,'ATL GA Inventory'!$B135,'ATL CR'!$L:$L,'ATL GA Inventory'!FW$3)</f>
        <v>0</v>
      </c>
      <c r="FX135" s="45">
        <f>SUMIFS('ATL RAW'!$J:$J,'ATL RAW'!$I:$I,'ATL GA Inventory'!$B135,'ATL RAW'!$L:$L,'ATL GA Inventory'!FX$3)+SUMIFS('ATL CR'!$J:$J,'ATL CR'!$I:$I,'ATL GA Inventory'!$B135,'ATL CR'!$L:$L,'ATL GA Inventory'!FX$3)</f>
        <v>0</v>
      </c>
      <c r="FY135" s="45">
        <f>SUMIFS('ATL RAW'!$J:$J,'ATL RAW'!$I:$I,'ATL GA Inventory'!$B135,'ATL RAW'!$L:$L,'ATL GA Inventory'!FY$3)+SUMIFS('ATL CR'!$J:$J,'ATL CR'!$I:$I,'ATL GA Inventory'!$B135,'ATL CR'!$L:$L,'ATL GA Inventory'!FY$3)</f>
        <v>0</v>
      </c>
      <c r="FZ135" s="45">
        <f>SUMIFS('ATL RAW'!$J:$J,'ATL RAW'!$I:$I,'ATL GA Inventory'!$B135,'ATL RAW'!$L:$L,'ATL GA Inventory'!FZ$3)+SUMIFS('ATL CR'!$J:$J,'ATL CR'!$I:$I,'ATL GA Inventory'!$B135,'ATL CR'!$L:$L,'ATL GA Inventory'!FZ$3)</f>
        <v>0</v>
      </c>
      <c r="GA135" s="45">
        <f>SUMIFS('ATL RAW'!$J:$J,'ATL RAW'!$I:$I,'ATL GA Inventory'!$B135,'ATL RAW'!$L:$L,'ATL GA Inventory'!GA$3)+SUMIFS('ATL CR'!$J:$J,'ATL CR'!$I:$I,'ATL GA Inventory'!$B135,'ATL CR'!$L:$L,'ATL GA Inventory'!GA$3)</f>
        <v>0</v>
      </c>
      <c r="GB135" s="45">
        <f>SUMIFS('ATL RAW'!$J:$J,'ATL RAW'!$I:$I,'ATL GA Inventory'!$B135,'ATL RAW'!$L:$L,'ATL GA Inventory'!GB$3)+SUMIFS('ATL CR'!$J:$J,'ATL CR'!$I:$I,'ATL GA Inventory'!$B135,'ATL CR'!$L:$L,'ATL GA Inventory'!GB$3)</f>
        <v>0</v>
      </c>
      <c r="GC135" s="45">
        <f>SUMIFS('ATL RAW'!$J:$J,'ATL RAW'!$I:$I,'ATL GA Inventory'!$B135,'ATL RAW'!$L:$L,'ATL GA Inventory'!GC$3)+SUMIFS('ATL CR'!$J:$J,'ATL CR'!$I:$I,'ATL GA Inventory'!$B135,'ATL CR'!$L:$L,'ATL GA Inventory'!GC$3)</f>
        <v>0</v>
      </c>
      <c r="GD135" s="45">
        <f>SUMIFS('ATL RAW'!$J:$J,'ATL RAW'!$I:$I,'ATL GA Inventory'!$B135,'ATL RAW'!$L:$L,'ATL GA Inventory'!GD$3)+SUMIFS('ATL CR'!$J:$J,'ATL CR'!$I:$I,'ATL GA Inventory'!$B135,'ATL CR'!$L:$L,'ATL GA Inventory'!GD$3)</f>
        <v>0</v>
      </c>
      <c r="GE135" s="45">
        <f>SUMIFS('ATL RAW'!$J:$J,'ATL RAW'!$I:$I,'ATL GA Inventory'!$B135,'ATL RAW'!$L:$L,'ATL GA Inventory'!GE$3)+SUMIFS('ATL CR'!$J:$J,'ATL CR'!$I:$I,'ATL GA Inventory'!$B135,'ATL CR'!$L:$L,'ATL GA Inventory'!GE$3)</f>
        <v>0</v>
      </c>
      <c r="GF135" s="45">
        <f>SUMIFS('ATL RAW'!$J:$J,'ATL RAW'!$I:$I,'ATL GA Inventory'!$B135,'ATL RAW'!$L:$L,'ATL GA Inventory'!GF$3)+SUMIFS('ATL CR'!$J:$J,'ATL CR'!$I:$I,'ATL GA Inventory'!$B135,'ATL CR'!$L:$L,'ATL GA Inventory'!GF$3)</f>
        <v>0</v>
      </c>
      <c r="GG135" s="45">
        <f>SUMIFS('ATL RAW'!$J:$J,'ATL RAW'!$I:$I,'ATL GA Inventory'!$B135,'ATL RAW'!$L:$L,'ATL GA Inventory'!GG$3)+SUMIFS('ATL CR'!$J:$J,'ATL CR'!$I:$I,'ATL GA Inventory'!$B135,'ATL CR'!$L:$L,'ATL GA Inventory'!GG$3)</f>
        <v>0</v>
      </c>
      <c r="GH135" s="45">
        <f>SUMIFS('ATL RAW'!$J:$J,'ATL RAW'!$I:$I,'ATL GA Inventory'!$B135,'ATL RAW'!$L:$L,'ATL GA Inventory'!GH$3)+SUMIFS('ATL CR'!$J:$J,'ATL CR'!$I:$I,'ATL GA Inventory'!$B135,'ATL CR'!$L:$L,'ATL GA Inventory'!GH$3)</f>
        <v>0</v>
      </c>
      <c r="GI135" s="45">
        <f>SUMIFS('ATL RAW'!$J:$J,'ATL RAW'!$I:$I,'ATL GA Inventory'!$B135,'ATL RAW'!$L:$L,'ATL GA Inventory'!GI$3)+SUMIFS('ATL CR'!$J:$J,'ATL CR'!$I:$I,'ATL GA Inventory'!$B135,'ATL CR'!$L:$L,'ATL GA Inventory'!GI$3)</f>
        <v>0</v>
      </c>
      <c r="GJ135" s="45">
        <f>SUMIFS('ATL RAW'!$J:$J,'ATL RAW'!$I:$I,'ATL GA Inventory'!$B135,'ATL RAW'!$L:$L,'ATL GA Inventory'!GJ$3)+SUMIFS('ATL CR'!$J:$J,'ATL CR'!$I:$I,'ATL GA Inventory'!$B135,'ATL CR'!$L:$L,'ATL GA Inventory'!GJ$3)</f>
        <v>0</v>
      </c>
      <c r="GK135" s="45">
        <f>SUMIFS('ATL RAW'!$J:$J,'ATL RAW'!$I:$I,'ATL GA Inventory'!$B135,'ATL RAW'!$L:$L,'ATL GA Inventory'!GK$3)+SUMIFS('ATL CR'!$J:$J,'ATL CR'!$I:$I,'ATL GA Inventory'!$B135,'ATL CR'!$L:$L,'ATL GA Inventory'!GK$3)</f>
        <v>0</v>
      </c>
      <c r="GL135" s="45">
        <f>SUMIFS('ATL RAW'!$J:$J,'ATL RAW'!$I:$I,'ATL GA Inventory'!$B135,'ATL RAW'!$L:$L,'ATL GA Inventory'!GL$3)+SUMIFS('ATL CR'!$J:$J,'ATL CR'!$I:$I,'ATL GA Inventory'!$B135,'ATL CR'!$L:$L,'ATL GA Inventory'!GL$3)</f>
        <v>0</v>
      </c>
      <c r="GM135" s="45">
        <f>SUMIFS('ATL RAW'!$J:$J,'ATL RAW'!$I:$I,'ATL GA Inventory'!$B135,'ATL RAW'!$L:$L,'ATL GA Inventory'!GM$3)+SUMIFS('ATL CR'!$J:$J,'ATL CR'!$I:$I,'ATL GA Inventory'!$B135,'ATL CR'!$L:$L,'ATL GA Inventory'!GM$3)</f>
        <v>0</v>
      </c>
      <c r="GN135" s="45">
        <f>SUMIFS('ATL RAW'!$J:$J,'ATL RAW'!$I:$I,'ATL GA Inventory'!$B135,'ATL RAW'!$L:$L,'ATL GA Inventory'!GN$3)+SUMIFS('ATL CR'!$J:$J,'ATL CR'!$I:$I,'ATL GA Inventory'!$B135,'ATL CR'!$L:$L,'ATL GA Inventory'!GN$3)</f>
        <v>0</v>
      </c>
      <c r="GO135" s="45">
        <f>SUMIFS('ATL RAW'!$J:$J,'ATL RAW'!$I:$I,'ATL GA Inventory'!$B135,'ATL RAW'!$L:$L,'ATL GA Inventory'!GO$3)+SUMIFS('ATL CR'!$J:$J,'ATL CR'!$I:$I,'ATL GA Inventory'!$B135,'ATL CR'!$L:$L,'ATL GA Inventory'!GO$3)</f>
        <v>0</v>
      </c>
      <c r="GP135" s="45">
        <f>SUMIFS('ATL RAW'!$J:$J,'ATL RAW'!$I:$I,'ATL GA Inventory'!$B135,'ATL RAW'!$L:$L,'ATL GA Inventory'!GP$3)+SUMIFS('ATL CR'!$J:$J,'ATL CR'!$I:$I,'ATL GA Inventory'!$B135,'ATL CR'!$L:$L,'ATL GA Inventory'!GP$3)</f>
        <v>0</v>
      </c>
      <c r="GQ135" s="45">
        <f>SUMIFS('ATL RAW'!$J:$J,'ATL RAW'!$I:$I,'ATL GA Inventory'!$B135,'ATL RAW'!$L:$L,'ATL GA Inventory'!GQ$3)+SUMIFS('ATL CR'!$J:$J,'ATL CR'!$I:$I,'ATL GA Inventory'!$B135,'ATL CR'!$L:$L,'ATL GA Inventory'!GQ$3)</f>
        <v>0</v>
      </c>
      <c r="GR135" s="45">
        <f>SUMIFS('ATL RAW'!$J:$J,'ATL RAW'!$I:$I,'ATL GA Inventory'!$B135,'ATL RAW'!$L:$L,'ATL GA Inventory'!GR$3)+SUMIFS('ATL CR'!$J:$J,'ATL CR'!$I:$I,'ATL GA Inventory'!$B135,'ATL CR'!$L:$L,'ATL GA Inventory'!GR$3)</f>
        <v>0</v>
      </c>
      <c r="GS135" s="45">
        <f>SUMIFS('ATL RAW'!$J:$J,'ATL RAW'!$I:$I,'ATL GA Inventory'!$B135,'ATL RAW'!$L:$L,'ATL GA Inventory'!GS$3)+SUMIFS('ATL CR'!$J:$J,'ATL CR'!$I:$I,'ATL GA Inventory'!$B135,'ATL CR'!$L:$L,'ATL GA Inventory'!GS$3)</f>
        <v>0</v>
      </c>
      <c r="GT135" s="45">
        <f>SUMIFS('ATL RAW'!$J:$J,'ATL RAW'!$I:$I,'ATL GA Inventory'!$B135,'ATL RAW'!$L:$L,'ATL GA Inventory'!GT$3)+SUMIFS('ATL CR'!$J:$J,'ATL CR'!$I:$I,'ATL GA Inventory'!$B135,'ATL CR'!$L:$L,'ATL GA Inventory'!GT$3)</f>
        <v>0</v>
      </c>
      <c r="GU135" s="45">
        <f>SUMIFS('ATL RAW'!$J:$J,'ATL RAW'!$I:$I,'ATL GA Inventory'!$B135,'ATL RAW'!$L:$L,'ATL GA Inventory'!GU$3)+SUMIFS('ATL CR'!$J:$J,'ATL CR'!$I:$I,'ATL GA Inventory'!$B135,'ATL CR'!$L:$L,'ATL GA Inventory'!GU$3)</f>
        <v>0</v>
      </c>
      <c r="GV135" s="45">
        <f>SUMIFS('ATL RAW'!$J:$J,'ATL RAW'!$I:$I,'ATL GA Inventory'!$B135,'ATL RAW'!$L:$L,'ATL GA Inventory'!GV$3)+SUMIFS('ATL CR'!$J:$J,'ATL CR'!$I:$I,'ATL GA Inventory'!$B135,'ATL CR'!$L:$L,'ATL GA Inventory'!GV$3)</f>
        <v>0</v>
      </c>
      <c r="GW135" s="45">
        <f>SUMIFS('ATL RAW'!$J:$J,'ATL RAW'!$I:$I,'ATL GA Inventory'!$B135,'ATL RAW'!$L:$L,'ATL GA Inventory'!GW$3)+SUMIFS('ATL CR'!$J:$J,'ATL CR'!$I:$I,'ATL GA Inventory'!$B135,'ATL CR'!$L:$L,'ATL GA Inventory'!GW$3)</f>
        <v>0</v>
      </c>
      <c r="GX135" s="45">
        <f>SUMIFS('ATL RAW'!$J:$J,'ATL RAW'!$I:$I,'ATL GA Inventory'!$B135,'ATL RAW'!$L:$L,'ATL GA Inventory'!GX$3)+SUMIFS('ATL CR'!$J:$J,'ATL CR'!$I:$I,'ATL GA Inventory'!$B135,'ATL CR'!$L:$L,'ATL GA Inventory'!GX$3)</f>
        <v>0</v>
      </c>
      <c r="GY135" s="45">
        <f>SUMIFS('ATL RAW'!$J:$J,'ATL RAW'!$I:$I,'ATL GA Inventory'!$B135,'ATL RAW'!$L:$L,'ATL GA Inventory'!GY$3)+SUMIFS('ATL CR'!$J:$J,'ATL CR'!$I:$I,'ATL GA Inventory'!$B135,'ATL CR'!$L:$L,'ATL GA Inventory'!GY$3)</f>
        <v>0</v>
      </c>
    </row>
    <row r="136" spans="1:207">
      <c r="A136" s="43" t="s">
        <v>8123</v>
      </c>
      <c r="B136" s="43">
        <f t="shared" si="15"/>
        <v>49406140</v>
      </c>
      <c r="C136" s="43" t="str">
        <f t="shared" si="18"/>
        <v>Q.PEAK DUO BLK ML-G10.A+/TS_G01</v>
      </c>
      <c r="D136" s="44">
        <f t="shared" si="18"/>
        <v>400</v>
      </c>
      <c r="E136" s="45">
        <f>SUMIFS('ATL RAW'!$J:$J,'ATL RAW'!$I:$I,'ATL GA Inventory'!$B136,'ATL RAW'!$L:$L,'ATL GA Inventory'!E$3)+SUMIFS('ATL CR'!$J:$J,'ATL CR'!$I:$I,'ATL GA Inventory'!$B136,'ATL CR'!$L:$L,'ATL GA Inventory'!E$3)</f>
        <v>0</v>
      </c>
      <c r="F136" s="45">
        <f>SUMIFS('ATL RAW'!$J:$J,'ATL RAW'!$I:$I,'ATL GA Inventory'!$B136,'ATL RAW'!$L:$L,'ATL GA Inventory'!F$3)+SUMIFS('ATL CR'!$J:$J,'ATL CR'!$I:$I,'ATL GA Inventory'!$B136,'ATL CR'!$L:$L,'ATL GA Inventory'!F$3)</f>
        <v>0</v>
      </c>
      <c r="G136" s="45">
        <f>SUMIFS('ATL RAW'!$J:$J,'ATL RAW'!$I:$I,'ATL GA Inventory'!$B136,'ATL RAW'!$L:$L,'ATL GA Inventory'!G$3)+SUMIFS('ATL CR'!$J:$J,'ATL CR'!$I:$I,'ATL GA Inventory'!$B136,'ATL CR'!$L:$L,'ATL GA Inventory'!G$3)</f>
        <v>0</v>
      </c>
      <c r="H136" s="45">
        <f>SUMIFS('ATL RAW'!$J:$J,'ATL RAW'!$I:$I,'ATL GA Inventory'!$B136,'ATL RAW'!$L:$L,'ATL GA Inventory'!H$3)+SUMIFS('ATL CR'!$J:$J,'ATL CR'!$I:$I,'ATL GA Inventory'!$B136,'ATL CR'!$L:$L,'ATL GA Inventory'!H$3)</f>
        <v>0</v>
      </c>
      <c r="I136" s="45">
        <f>SUMIFS('ATL RAW'!$J:$J,'ATL RAW'!$I:$I,'ATL GA Inventory'!$B136,'ATL RAW'!$L:$L,'ATL GA Inventory'!I$3)+SUMIFS('ATL CR'!$J:$J,'ATL CR'!$I:$I,'ATL GA Inventory'!$B136,'ATL CR'!$L:$L,'ATL GA Inventory'!I$3)</f>
        <v>0</v>
      </c>
      <c r="J136" s="45">
        <f>SUMIFS('ATL RAW'!$J:$J,'ATL RAW'!$I:$I,'ATL GA Inventory'!$B136,'ATL RAW'!$L:$L,'ATL GA Inventory'!J$3)+SUMIFS('ATL CR'!$J:$J,'ATL CR'!$I:$I,'ATL GA Inventory'!$B136,'ATL CR'!$L:$L,'ATL GA Inventory'!J$3)</f>
        <v>0</v>
      </c>
      <c r="K136" s="45">
        <f>SUMIFS('ATL RAW'!$J:$J,'ATL RAW'!$I:$I,'ATL GA Inventory'!$B136,'ATL RAW'!$L:$L,'ATL GA Inventory'!K$3)+SUMIFS('ATL CR'!$J:$J,'ATL CR'!$I:$I,'ATL GA Inventory'!$B136,'ATL CR'!$L:$L,'ATL GA Inventory'!K$3)</f>
        <v>0</v>
      </c>
      <c r="L136" s="45">
        <f>SUMIFS('ATL RAW'!$J:$J,'ATL RAW'!$I:$I,'ATL GA Inventory'!$B136,'ATL RAW'!$L:$L,'ATL GA Inventory'!L$3)+SUMIFS('ATL CR'!$J:$J,'ATL CR'!$I:$I,'ATL GA Inventory'!$B136,'ATL CR'!$L:$L,'ATL GA Inventory'!L$3)</f>
        <v>0</v>
      </c>
      <c r="M136" s="45">
        <f>SUMIFS('ATL RAW'!$J:$J,'ATL RAW'!$I:$I,'ATL GA Inventory'!$B136,'ATL RAW'!$L:$L,'ATL GA Inventory'!M$3)+SUMIFS('ATL CR'!$J:$J,'ATL CR'!$I:$I,'ATL GA Inventory'!$B136,'ATL CR'!$L:$L,'ATL GA Inventory'!M$3)</f>
        <v>0</v>
      </c>
      <c r="N136" s="45">
        <f>SUMIFS('ATL RAW'!$J:$J,'ATL RAW'!$I:$I,'ATL GA Inventory'!$B136,'ATL RAW'!$L:$L,'ATL GA Inventory'!N$3)+SUMIFS('ATL CR'!$J:$J,'ATL CR'!$I:$I,'ATL GA Inventory'!$B136,'ATL CR'!$L:$L,'ATL GA Inventory'!N$3)</f>
        <v>0</v>
      </c>
      <c r="O136" s="45">
        <f>SUMIFS('ATL RAW'!$J:$J,'ATL RAW'!$I:$I,'ATL GA Inventory'!$B136,'ATL RAW'!$L:$L,'ATL GA Inventory'!O$3)+SUMIFS('ATL CR'!$J:$J,'ATL CR'!$I:$I,'ATL GA Inventory'!$B136,'ATL CR'!$L:$L,'ATL GA Inventory'!O$3)</f>
        <v>0</v>
      </c>
      <c r="P136" s="45">
        <f>SUMIFS('ATL RAW'!$J:$J,'ATL RAW'!$I:$I,'ATL GA Inventory'!$B136,'ATL RAW'!$L:$L,'ATL GA Inventory'!P$3)+SUMIFS('ATL CR'!$J:$J,'ATL CR'!$I:$I,'ATL GA Inventory'!$B136,'ATL CR'!$L:$L,'ATL GA Inventory'!P$3)</f>
        <v>0</v>
      </c>
      <c r="Q136" s="45">
        <f>SUMIFS('ATL RAW'!$J:$J,'ATL RAW'!$I:$I,'ATL GA Inventory'!$B136,'ATL RAW'!$L:$L,'ATL GA Inventory'!Q$3)+SUMIFS('ATL CR'!$J:$J,'ATL CR'!$I:$I,'ATL GA Inventory'!$B136,'ATL CR'!$L:$L,'ATL GA Inventory'!Q$3)</f>
        <v>0</v>
      </c>
      <c r="R136" s="45">
        <f>SUMIFS('ATL RAW'!$J:$J,'ATL RAW'!$I:$I,'ATL GA Inventory'!$B136,'ATL RAW'!$L:$L,'ATL GA Inventory'!R$3)+SUMIFS('ATL CR'!$J:$J,'ATL CR'!$I:$I,'ATL GA Inventory'!$B136,'ATL CR'!$L:$L,'ATL GA Inventory'!R$3)</f>
        <v>0</v>
      </c>
      <c r="S136" s="45">
        <f>SUMIFS('ATL RAW'!$J:$J,'ATL RAW'!$I:$I,'ATL GA Inventory'!$B136,'ATL RAW'!$L:$L,'ATL GA Inventory'!S$3)+SUMIFS('ATL CR'!$J:$J,'ATL CR'!$I:$I,'ATL GA Inventory'!$B136,'ATL CR'!$L:$L,'ATL GA Inventory'!S$3)</f>
        <v>0</v>
      </c>
      <c r="T136" s="45">
        <f>SUMIFS('ATL RAW'!$J:$J,'ATL RAW'!$I:$I,'ATL GA Inventory'!$B136,'ATL RAW'!$L:$L,'ATL GA Inventory'!T$3)+SUMIFS('ATL CR'!$J:$J,'ATL CR'!$I:$I,'ATL GA Inventory'!$B136,'ATL CR'!$L:$L,'ATL GA Inventory'!T$3)</f>
        <v>0</v>
      </c>
      <c r="U136" s="45">
        <f>SUMIFS('ATL RAW'!$J:$J,'ATL RAW'!$I:$I,'ATL GA Inventory'!$B136,'ATL RAW'!$L:$L,'ATL GA Inventory'!U$3)+SUMIFS('ATL CR'!$J:$J,'ATL CR'!$I:$I,'ATL GA Inventory'!$B136,'ATL CR'!$L:$L,'ATL GA Inventory'!U$3)</f>
        <v>0</v>
      </c>
      <c r="V136" s="45">
        <f>SUMIFS('ATL RAW'!$J:$J,'ATL RAW'!$I:$I,'ATL GA Inventory'!$B136,'ATL RAW'!$L:$L,'ATL GA Inventory'!V$3)+SUMIFS('ATL CR'!$J:$J,'ATL CR'!$I:$I,'ATL GA Inventory'!$B136,'ATL CR'!$L:$L,'ATL GA Inventory'!V$3)</f>
        <v>0</v>
      </c>
      <c r="W136" s="45">
        <f>SUMIFS('ATL RAW'!$J:$J,'ATL RAW'!$I:$I,'ATL GA Inventory'!$B136,'ATL RAW'!$L:$L,'ATL GA Inventory'!W$3)+SUMIFS('ATL CR'!$J:$J,'ATL CR'!$I:$I,'ATL GA Inventory'!$B136,'ATL CR'!$L:$L,'ATL GA Inventory'!W$3)</f>
        <v>0</v>
      </c>
      <c r="X136" s="45">
        <f>SUMIFS('ATL RAW'!$J:$J,'ATL RAW'!$I:$I,'ATL GA Inventory'!$B136,'ATL RAW'!$L:$L,'ATL GA Inventory'!X$3)+SUMIFS('ATL CR'!$J:$J,'ATL CR'!$I:$I,'ATL GA Inventory'!$B136,'ATL CR'!$L:$L,'ATL GA Inventory'!X$3)</f>
        <v>0</v>
      </c>
      <c r="Y136" s="45">
        <f>SUMIFS('ATL RAW'!$J:$J,'ATL RAW'!$I:$I,'ATL GA Inventory'!$B136,'ATL RAW'!$L:$L,'ATL GA Inventory'!Y$3)+SUMIFS('ATL CR'!$J:$J,'ATL CR'!$I:$I,'ATL GA Inventory'!$B136,'ATL CR'!$L:$L,'ATL GA Inventory'!Y$3)</f>
        <v>0</v>
      </c>
      <c r="Z136" s="45">
        <f>SUMIFS('ATL RAW'!$J:$J,'ATL RAW'!$I:$I,'ATL GA Inventory'!$B136,'ATL RAW'!$L:$L,'ATL GA Inventory'!Z$3)+SUMIFS('ATL CR'!$J:$J,'ATL CR'!$I:$I,'ATL GA Inventory'!$B136,'ATL CR'!$L:$L,'ATL GA Inventory'!Z$3)</f>
        <v>0</v>
      </c>
      <c r="AA136" s="45">
        <f>SUMIFS('ATL RAW'!$J:$J,'ATL RAW'!$I:$I,'ATL GA Inventory'!$B136,'ATL RAW'!$L:$L,'ATL GA Inventory'!AA$3)+SUMIFS('ATL CR'!$J:$J,'ATL CR'!$I:$I,'ATL GA Inventory'!$B136,'ATL CR'!$L:$L,'ATL GA Inventory'!AA$3)</f>
        <v>0</v>
      </c>
      <c r="AB136" s="45">
        <f>SUMIFS('ATL RAW'!$J:$J,'ATL RAW'!$I:$I,'ATL GA Inventory'!$B136,'ATL RAW'!$L:$L,'ATL GA Inventory'!AB$3)+SUMIFS('ATL CR'!$J:$J,'ATL CR'!$I:$I,'ATL GA Inventory'!$B136,'ATL CR'!$L:$L,'ATL GA Inventory'!AB$3)</f>
        <v>0</v>
      </c>
      <c r="AC136" s="45">
        <f>SUMIFS('ATL RAW'!$J:$J,'ATL RAW'!$I:$I,'ATL GA Inventory'!$B136,'ATL RAW'!$L:$L,'ATL GA Inventory'!AC$3)+SUMIFS('ATL CR'!$J:$J,'ATL CR'!$I:$I,'ATL GA Inventory'!$B136,'ATL CR'!$L:$L,'ATL GA Inventory'!AC$3)</f>
        <v>0</v>
      </c>
      <c r="AD136" s="45">
        <f>SUMIFS('ATL RAW'!$J:$J,'ATL RAW'!$I:$I,'ATL GA Inventory'!$B136,'ATL RAW'!$L:$L,'ATL GA Inventory'!AD$3)+SUMIFS('ATL CR'!$J:$J,'ATL CR'!$I:$I,'ATL GA Inventory'!$B136,'ATL CR'!$L:$L,'ATL GA Inventory'!AD$3)</f>
        <v>0</v>
      </c>
      <c r="AE136" s="45">
        <f>SUMIFS('ATL RAW'!$J:$J,'ATL RAW'!$I:$I,'ATL GA Inventory'!$B136,'ATL RAW'!$L:$L,'ATL GA Inventory'!AE$3)+SUMIFS('ATL CR'!$J:$J,'ATL CR'!$I:$I,'ATL GA Inventory'!$B136,'ATL CR'!$L:$L,'ATL GA Inventory'!AE$3)</f>
        <v>0</v>
      </c>
      <c r="AF136" s="45">
        <f>SUMIFS('ATL RAW'!$J:$J,'ATL RAW'!$I:$I,'ATL GA Inventory'!$B136,'ATL RAW'!$L:$L,'ATL GA Inventory'!AF$3)+SUMIFS('ATL CR'!$J:$J,'ATL CR'!$I:$I,'ATL GA Inventory'!$B136,'ATL CR'!$L:$L,'ATL GA Inventory'!AF$3)</f>
        <v>0</v>
      </c>
      <c r="AG136" s="45">
        <f>SUMIFS('ATL RAW'!$J:$J,'ATL RAW'!$I:$I,'ATL GA Inventory'!$B136,'ATL RAW'!$L:$L,'ATL GA Inventory'!AG$3)+SUMIFS('ATL CR'!$J:$J,'ATL CR'!$I:$I,'ATL GA Inventory'!$B136,'ATL CR'!$L:$L,'ATL GA Inventory'!AG$3)</f>
        <v>0</v>
      </c>
      <c r="AH136" s="45">
        <f>SUMIFS('ATL RAW'!$J:$J,'ATL RAW'!$I:$I,'ATL GA Inventory'!$B136,'ATL RAW'!$L:$L,'ATL GA Inventory'!AH$3)+SUMIFS('ATL CR'!$J:$J,'ATL CR'!$I:$I,'ATL GA Inventory'!$B136,'ATL CR'!$L:$L,'ATL GA Inventory'!AH$3)</f>
        <v>0</v>
      </c>
      <c r="AI136" s="45">
        <f>SUMIFS('ATL RAW'!$J:$J,'ATL RAW'!$I:$I,'ATL GA Inventory'!$B136,'ATL RAW'!$L:$L,'ATL GA Inventory'!AI$3)+SUMIFS('ATL CR'!$J:$J,'ATL CR'!$I:$I,'ATL GA Inventory'!$B136,'ATL CR'!$L:$L,'ATL GA Inventory'!AI$3)</f>
        <v>0</v>
      </c>
      <c r="AJ136" s="45">
        <f>SUMIFS('ATL RAW'!$J:$J,'ATL RAW'!$I:$I,'ATL GA Inventory'!$B136,'ATL RAW'!$L:$L,'ATL GA Inventory'!AJ$3)+SUMIFS('ATL CR'!$J:$J,'ATL CR'!$I:$I,'ATL GA Inventory'!$B136,'ATL CR'!$L:$L,'ATL GA Inventory'!AJ$3)</f>
        <v>0</v>
      </c>
      <c r="AK136" s="45">
        <f>SUMIFS('ATL RAW'!$J:$J,'ATL RAW'!$I:$I,'ATL GA Inventory'!$B136,'ATL RAW'!$L:$L,'ATL GA Inventory'!AK$3)+SUMIFS('ATL CR'!$J:$J,'ATL CR'!$I:$I,'ATL GA Inventory'!$B136,'ATL CR'!$L:$L,'ATL GA Inventory'!AK$3)</f>
        <v>0</v>
      </c>
      <c r="AL136" s="45">
        <f>SUMIFS('ATL RAW'!$J:$J,'ATL RAW'!$I:$I,'ATL GA Inventory'!$B136,'ATL RAW'!$L:$L,'ATL GA Inventory'!AL$3)+SUMIFS('ATL CR'!$J:$J,'ATL CR'!$I:$I,'ATL GA Inventory'!$B136,'ATL CR'!$L:$L,'ATL GA Inventory'!AL$3)</f>
        <v>0</v>
      </c>
      <c r="AM136" s="45">
        <f>SUMIFS('ATL RAW'!$J:$J,'ATL RAW'!$I:$I,'ATL GA Inventory'!$B136,'ATL RAW'!$L:$L,'ATL GA Inventory'!AM$3)+SUMIFS('ATL CR'!$J:$J,'ATL CR'!$I:$I,'ATL GA Inventory'!$B136,'ATL CR'!$L:$L,'ATL GA Inventory'!AM$3)</f>
        <v>0</v>
      </c>
      <c r="AN136" s="45">
        <f>SUMIFS('ATL RAW'!$J:$J,'ATL RAW'!$I:$I,'ATL GA Inventory'!$B136,'ATL RAW'!$L:$L,'ATL GA Inventory'!AN$3)+SUMIFS('ATL CR'!$J:$J,'ATL CR'!$I:$I,'ATL GA Inventory'!$B136,'ATL CR'!$L:$L,'ATL GA Inventory'!AN$3)</f>
        <v>0</v>
      </c>
      <c r="AO136" s="45">
        <f>SUMIFS('ATL RAW'!$J:$J,'ATL RAW'!$I:$I,'ATL GA Inventory'!$B136,'ATL RAW'!$L:$L,'ATL GA Inventory'!AO$3)+SUMIFS('ATL CR'!$J:$J,'ATL CR'!$I:$I,'ATL GA Inventory'!$B136,'ATL CR'!$L:$L,'ATL GA Inventory'!AO$3)</f>
        <v>0</v>
      </c>
      <c r="AP136" s="45">
        <f>SUMIFS('ATL RAW'!$J:$J,'ATL RAW'!$I:$I,'ATL GA Inventory'!$B136,'ATL RAW'!$L:$L,'ATL GA Inventory'!AP$3)+SUMIFS('ATL CR'!$J:$J,'ATL CR'!$I:$I,'ATL GA Inventory'!$B136,'ATL CR'!$L:$L,'ATL GA Inventory'!AP$3)</f>
        <v>0</v>
      </c>
      <c r="AQ136" s="45">
        <f>SUMIFS('ATL RAW'!$J:$J,'ATL RAW'!$I:$I,'ATL GA Inventory'!$B136,'ATL RAW'!$L:$L,'ATL GA Inventory'!AQ$3)+SUMIFS('ATL CR'!$J:$J,'ATL CR'!$I:$I,'ATL GA Inventory'!$B136,'ATL CR'!$L:$L,'ATL GA Inventory'!AQ$3)</f>
        <v>0</v>
      </c>
      <c r="AR136" s="45">
        <f>SUMIFS('ATL RAW'!$J:$J,'ATL RAW'!$I:$I,'ATL GA Inventory'!$B136,'ATL RAW'!$L:$L,'ATL GA Inventory'!AR$3)+SUMIFS('ATL CR'!$J:$J,'ATL CR'!$I:$I,'ATL GA Inventory'!$B136,'ATL CR'!$L:$L,'ATL GA Inventory'!AR$3)</f>
        <v>0</v>
      </c>
      <c r="AS136" s="45">
        <f>SUMIFS('ATL RAW'!$J:$J,'ATL RAW'!$I:$I,'ATL GA Inventory'!$B136,'ATL RAW'!$L:$L,'ATL GA Inventory'!AS$3)+SUMIFS('ATL CR'!$J:$J,'ATL CR'!$I:$I,'ATL GA Inventory'!$B136,'ATL CR'!$L:$L,'ATL GA Inventory'!AS$3)</f>
        <v>0</v>
      </c>
      <c r="AT136" s="45">
        <f>SUMIFS('ATL RAW'!$J:$J,'ATL RAW'!$I:$I,'ATL GA Inventory'!$B136,'ATL RAW'!$L:$L,'ATL GA Inventory'!AT$3)+SUMIFS('ATL CR'!$J:$J,'ATL CR'!$I:$I,'ATL GA Inventory'!$B136,'ATL CR'!$L:$L,'ATL GA Inventory'!AT$3)</f>
        <v>0</v>
      </c>
      <c r="AU136" s="45">
        <f>SUMIFS('ATL RAW'!$J:$J,'ATL RAW'!$I:$I,'ATL GA Inventory'!$B136,'ATL RAW'!$L:$L,'ATL GA Inventory'!AU$3)+SUMIFS('ATL CR'!$J:$J,'ATL CR'!$I:$I,'ATL GA Inventory'!$B136,'ATL CR'!$L:$L,'ATL GA Inventory'!AU$3)</f>
        <v>0</v>
      </c>
      <c r="AV136" s="45">
        <f>SUMIFS('ATL RAW'!$J:$J,'ATL RAW'!$I:$I,'ATL GA Inventory'!$B136,'ATL RAW'!$L:$L,'ATL GA Inventory'!AV$3)+SUMIFS('ATL CR'!$J:$J,'ATL CR'!$I:$I,'ATL GA Inventory'!$B136,'ATL CR'!$L:$L,'ATL GA Inventory'!AV$3)</f>
        <v>0</v>
      </c>
      <c r="AW136" s="45">
        <f>SUMIFS('ATL RAW'!$J:$J,'ATL RAW'!$I:$I,'ATL GA Inventory'!$B136,'ATL RAW'!$L:$L,'ATL GA Inventory'!AW$3)+SUMIFS('ATL CR'!$J:$J,'ATL CR'!$I:$I,'ATL GA Inventory'!$B136,'ATL CR'!$L:$L,'ATL GA Inventory'!AW$3)</f>
        <v>0</v>
      </c>
      <c r="AX136" s="45">
        <f>SUMIFS('ATL RAW'!$J:$J,'ATL RAW'!$I:$I,'ATL GA Inventory'!$B136,'ATL RAW'!$L:$L,'ATL GA Inventory'!AX$3)+SUMIFS('ATL CR'!$J:$J,'ATL CR'!$I:$I,'ATL GA Inventory'!$B136,'ATL CR'!$L:$L,'ATL GA Inventory'!AX$3)</f>
        <v>0</v>
      </c>
      <c r="AY136" s="45">
        <f>SUMIFS('ATL RAW'!$J:$J,'ATL RAW'!$I:$I,'ATL GA Inventory'!$B136,'ATL RAW'!$L:$L,'ATL GA Inventory'!AY$3)+SUMIFS('ATL CR'!$J:$J,'ATL CR'!$I:$I,'ATL GA Inventory'!$B136,'ATL CR'!$L:$L,'ATL GA Inventory'!AY$3)</f>
        <v>0</v>
      </c>
      <c r="AZ136" s="45">
        <f>SUMIFS('ATL RAW'!$J:$J,'ATL RAW'!$I:$I,'ATL GA Inventory'!$B136,'ATL RAW'!$L:$L,'ATL GA Inventory'!AZ$3)+SUMIFS('ATL CR'!$J:$J,'ATL CR'!$I:$I,'ATL GA Inventory'!$B136,'ATL CR'!$L:$L,'ATL GA Inventory'!AZ$3)</f>
        <v>0</v>
      </c>
      <c r="BA136" s="45">
        <f>SUMIFS('ATL RAW'!$J:$J,'ATL RAW'!$I:$I,'ATL GA Inventory'!$B136,'ATL RAW'!$L:$L,'ATL GA Inventory'!BA$3)+SUMIFS('ATL CR'!$J:$J,'ATL CR'!$I:$I,'ATL GA Inventory'!$B136,'ATL CR'!$L:$L,'ATL GA Inventory'!BA$3)</f>
        <v>0</v>
      </c>
      <c r="BB136" s="45">
        <f>SUMIFS('ATL RAW'!$J:$J,'ATL RAW'!$I:$I,'ATL GA Inventory'!$B136,'ATL RAW'!$L:$L,'ATL GA Inventory'!BB$3)+SUMIFS('ATL CR'!$J:$J,'ATL CR'!$I:$I,'ATL GA Inventory'!$B136,'ATL CR'!$L:$L,'ATL GA Inventory'!BB$3)</f>
        <v>0</v>
      </c>
      <c r="BC136" s="45">
        <f>SUMIFS('ATL RAW'!$J:$J,'ATL RAW'!$I:$I,'ATL GA Inventory'!$B136,'ATL RAW'!$L:$L,'ATL GA Inventory'!BC$3)+SUMIFS('ATL CR'!$J:$J,'ATL CR'!$I:$I,'ATL GA Inventory'!$B136,'ATL CR'!$L:$L,'ATL GA Inventory'!BC$3)</f>
        <v>0</v>
      </c>
      <c r="BD136" s="45">
        <f>SUMIFS('ATL RAW'!$J:$J,'ATL RAW'!$I:$I,'ATL GA Inventory'!$B136,'ATL RAW'!$L:$L,'ATL GA Inventory'!BD$3)+SUMIFS('ATL CR'!$J:$J,'ATL CR'!$I:$I,'ATL GA Inventory'!$B136,'ATL CR'!$L:$L,'ATL GA Inventory'!BD$3)</f>
        <v>0</v>
      </c>
      <c r="BE136" s="45">
        <f>SUMIFS('ATL RAW'!$J:$J,'ATL RAW'!$I:$I,'ATL GA Inventory'!$B136,'ATL RAW'!$L:$L,'ATL GA Inventory'!BE$3)+SUMIFS('ATL CR'!$J:$J,'ATL CR'!$I:$I,'ATL GA Inventory'!$B136,'ATL CR'!$L:$L,'ATL GA Inventory'!BE$3)</f>
        <v>0</v>
      </c>
      <c r="BF136" s="45">
        <f>SUMIFS('ATL RAW'!$J:$J,'ATL RAW'!$I:$I,'ATL GA Inventory'!$B136,'ATL RAW'!$L:$L,'ATL GA Inventory'!BF$3)+SUMIFS('ATL CR'!$J:$J,'ATL CR'!$I:$I,'ATL GA Inventory'!$B136,'ATL CR'!$L:$L,'ATL GA Inventory'!BF$3)</f>
        <v>0</v>
      </c>
      <c r="BG136" s="45">
        <f>SUMIFS('ATL RAW'!$J:$J,'ATL RAW'!$I:$I,'ATL GA Inventory'!$B136,'ATL RAW'!$L:$L,'ATL GA Inventory'!BG$3)+SUMIFS('ATL CR'!$J:$J,'ATL CR'!$I:$I,'ATL GA Inventory'!$B136,'ATL CR'!$L:$L,'ATL GA Inventory'!BG$3)</f>
        <v>0</v>
      </c>
      <c r="BH136" s="45">
        <f>SUMIFS('ATL RAW'!$J:$J,'ATL RAW'!$I:$I,'ATL GA Inventory'!$B136,'ATL RAW'!$L:$L,'ATL GA Inventory'!BH$3)+SUMIFS('ATL CR'!$J:$J,'ATL CR'!$I:$I,'ATL GA Inventory'!$B136,'ATL CR'!$L:$L,'ATL GA Inventory'!BH$3)</f>
        <v>0</v>
      </c>
      <c r="BI136" s="45">
        <f>SUMIFS('ATL RAW'!$J:$J,'ATL RAW'!$I:$I,'ATL GA Inventory'!$B136,'ATL RAW'!$L:$L,'ATL GA Inventory'!BI$3)+SUMIFS('ATL CR'!$J:$J,'ATL CR'!$I:$I,'ATL GA Inventory'!$B136,'ATL CR'!$L:$L,'ATL GA Inventory'!BI$3)</f>
        <v>0</v>
      </c>
      <c r="BJ136" s="45">
        <f>SUMIFS('ATL RAW'!$J:$J,'ATL RAW'!$I:$I,'ATL GA Inventory'!$B136,'ATL RAW'!$L:$L,'ATL GA Inventory'!BJ$3)+SUMIFS('ATL CR'!$J:$J,'ATL CR'!$I:$I,'ATL GA Inventory'!$B136,'ATL CR'!$L:$L,'ATL GA Inventory'!BJ$3)</f>
        <v>0</v>
      </c>
      <c r="BK136" s="45">
        <f>SUMIFS('ATL RAW'!$J:$J,'ATL RAW'!$I:$I,'ATL GA Inventory'!$B136,'ATL RAW'!$L:$L,'ATL GA Inventory'!BK$3)+SUMIFS('ATL CR'!$J:$J,'ATL CR'!$I:$I,'ATL GA Inventory'!$B136,'ATL CR'!$L:$L,'ATL GA Inventory'!BK$3)</f>
        <v>0</v>
      </c>
      <c r="BL136" s="45">
        <f>SUMIFS('ATL RAW'!$J:$J,'ATL RAW'!$I:$I,'ATL GA Inventory'!$B136,'ATL RAW'!$L:$L,'ATL GA Inventory'!BL$3)+SUMIFS('ATL CR'!$J:$J,'ATL CR'!$I:$I,'ATL GA Inventory'!$B136,'ATL CR'!$L:$L,'ATL GA Inventory'!BL$3)</f>
        <v>0</v>
      </c>
      <c r="BM136" s="45">
        <f>SUMIFS('ATL RAW'!$J:$J,'ATL RAW'!$I:$I,'ATL GA Inventory'!$B136,'ATL RAW'!$L:$L,'ATL GA Inventory'!BM$3)+SUMIFS('ATL CR'!$J:$J,'ATL CR'!$I:$I,'ATL GA Inventory'!$B136,'ATL CR'!$L:$L,'ATL GA Inventory'!BM$3)</f>
        <v>0</v>
      </c>
      <c r="BN136" s="45">
        <f>SUMIFS('ATL RAW'!$J:$J,'ATL RAW'!$I:$I,'ATL GA Inventory'!$B136,'ATL RAW'!$L:$L,'ATL GA Inventory'!BN$3)+SUMIFS('ATL CR'!$J:$J,'ATL CR'!$I:$I,'ATL GA Inventory'!$B136,'ATL CR'!$L:$L,'ATL GA Inventory'!BN$3)</f>
        <v>0</v>
      </c>
      <c r="BO136" s="45">
        <f>SUMIFS('ATL RAW'!$J:$J,'ATL RAW'!$I:$I,'ATL GA Inventory'!$B136,'ATL RAW'!$L:$L,'ATL GA Inventory'!BO$3)+SUMIFS('ATL CR'!$J:$J,'ATL CR'!$I:$I,'ATL GA Inventory'!$B136,'ATL CR'!$L:$L,'ATL GA Inventory'!BO$3)</f>
        <v>0</v>
      </c>
      <c r="BP136" s="45">
        <f>SUMIFS('ATL RAW'!$J:$J,'ATL RAW'!$I:$I,'ATL GA Inventory'!$B136,'ATL RAW'!$L:$L,'ATL GA Inventory'!BP$3)+SUMIFS('ATL CR'!$J:$J,'ATL CR'!$I:$I,'ATL GA Inventory'!$B136,'ATL CR'!$L:$L,'ATL GA Inventory'!BP$3)</f>
        <v>0</v>
      </c>
      <c r="BQ136" s="45">
        <f>SUMIFS('ATL RAW'!$J:$J,'ATL RAW'!$I:$I,'ATL GA Inventory'!$B136,'ATL RAW'!$L:$L,'ATL GA Inventory'!BQ$3)+SUMIFS('ATL CR'!$J:$J,'ATL CR'!$I:$I,'ATL GA Inventory'!$B136,'ATL CR'!$L:$L,'ATL GA Inventory'!BQ$3)</f>
        <v>0</v>
      </c>
      <c r="BR136" s="45">
        <f>SUMIFS('ATL RAW'!$J:$J,'ATL RAW'!$I:$I,'ATL GA Inventory'!$B136,'ATL RAW'!$L:$L,'ATL GA Inventory'!BR$3)+SUMIFS('ATL CR'!$J:$J,'ATL CR'!$I:$I,'ATL GA Inventory'!$B136,'ATL CR'!$L:$L,'ATL GA Inventory'!BR$3)</f>
        <v>0</v>
      </c>
      <c r="BS136" s="45">
        <f>SUMIFS('ATL RAW'!$J:$J,'ATL RAW'!$I:$I,'ATL GA Inventory'!$B136,'ATL RAW'!$L:$L,'ATL GA Inventory'!BS$3)+SUMIFS('ATL CR'!$J:$J,'ATL CR'!$I:$I,'ATL GA Inventory'!$B136,'ATL CR'!$L:$L,'ATL GA Inventory'!BS$3)</f>
        <v>0</v>
      </c>
      <c r="BT136" s="45">
        <f>SUMIFS('ATL RAW'!$J:$J,'ATL RAW'!$I:$I,'ATL GA Inventory'!$B136,'ATL RAW'!$L:$L,'ATL GA Inventory'!BT$3)+SUMIFS('ATL CR'!$J:$J,'ATL CR'!$I:$I,'ATL GA Inventory'!$B136,'ATL CR'!$L:$L,'ATL GA Inventory'!BT$3)</f>
        <v>0</v>
      </c>
      <c r="BU136" s="45">
        <f>SUMIFS('ATL RAW'!$J:$J,'ATL RAW'!$I:$I,'ATL GA Inventory'!$B136,'ATL RAW'!$L:$L,'ATL GA Inventory'!BU$3)+SUMIFS('ATL CR'!$J:$J,'ATL CR'!$I:$I,'ATL GA Inventory'!$B136,'ATL CR'!$L:$L,'ATL GA Inventory'!BU$3)</f>
        <v>0</v>
      </c>
      <c r="BV136" s="45">
        <f>SUMIFS('ATL RAW'!$J:$J,'ATL RAW'!$I:$I,'ATL GA Inventory'!$B136,'ATL RAW'!$L:$L,'ATL GA Inventory'!BV$3)+SUMIFS('ATL CR'!$J:$J,'ATL CR'!$I:$I,'ATL GA Inventory'!$B136,'ATL CR'!$L:$L,'ATL GA Inventory'!BV$3)</f>
        <v>0</v>
      </c>
      <c r="BW136" s="45">
        <f>SUMIFS('ATL RAW'!$J:$J,'ATL RAW'!$I:$I,'ATL GA Inventory'!$B136,'ATL RAW'!$L:$L,'ATL GA Inventory'!BW$3)+SUMIFS('ATL CR'!$J:$J,'ATL CR'!$I:$I,'ATL GA Inventory'!$B136,'ATL CR'!$L:$L,'ATL GA Inventory'!BW$3)</f>
        <v>0</v>
      </c>
      <c r="BX136" s="45">
        <f>SUMIFS('ATL RAW'!$J:$J,'ATL RAW'!$I:$I,'ATL GA Inventory'!$B136,'ATL RAW'!$L:$L,'ATL GA Inventory'!BX$3)+SUMIFS('ATL CR'!$J:$J,'ATL CR'!$I:$I,'ATL GA Inventory'!$B136,'ATL CR'!$L:$L,'ATL GA Inventory'!BX$3)</f>
        <v>0</v>
      </c>
      <c r="BY136" s="45">
        <f>SUMIFS('ATL RAW'!$J:$J,'ATL RAW'!$I:$I,'ATL GA Inventory'!$B136,'ATL RAW'!$L:$L,'ATL GA Inventory'!BY$3)+SUMIFS('ATL CR'!$J:$J,'ATL CR'!$I:$I,'ATL GA Inventory'!$B136,'ATL CR'!$L:$L,'ATL GA Inventory'!BY$3)</f>
        <v>0</v>
      </c>
      <c r="BZ136" s="45">
        <f>SUMIFS('ATL RAW'!$J:$J,'ATL RAW'!$I:$I,'ATL GA Inventory'!$B136,'ATL RAW'!$L:$L,'ATL GA Inventory'!BZ$3)+SUMIFS('ATL CR'!$J:$J,'ATL CR'!$I:$I,'ATL GA Inventory'!$B136,'ATL CR'!$L:$L,'ATL GA Inventory'!BZ$3)</f>
        <v>0</v>
      </c>
      <c r="CA136" s="45">
        <f>SUMIFS('ATL RAW'!$J:$J,'ATL RAW'!$I:$I,'ATL GA Inventory'!$B136,'ATL RAW'!$L:$L,'ATL GA Inventory'!CA$3)+SUMIFS('ATL CR'!$J:$J,'ATL CR'!$I:$I,'ATL GA Inventory'!$B136,'ATL CR'!$L:$L,'ATL GA Inventory'!CA$3)</f>
        <v>0</v>
      </c>
      <c r="CB136" s="45">
        <f>SUMIFS('ATL RAW'!$J:$J,'ATL RAW'!$I:$I,'ATL GA Inventory'!$B136,'ATL RAW'!$L:$L,'ATL GA Inventory'!CB$3)+SUMIFS('ATL CR'!$J:$J,'ATL CR'!$I:$I,'ATL GA Inventory'!$B136,'ATL CR'!$L:$L,'ATL GA Inventory'!CB$3)</f>
        <v>0</v>
      </c>
      <c r="CC136" s="45">
        <f>SUMIFS('ATL RAW'!$J:$J,'ATL RAW'!$I:$I,'ATL GA Inventory'!$B136,'ATL RAW'!$L:$L,'ATL GA Inventory'!CC$3)+SUMIFS('ATL CR'!$J:$J,'ATL CR'!$I:$I,'ATL GA Inventory'!$B136,'ATL CR'!$L:$L,'ATL GA Inventory'!CC$3)</f>
        <v>0</v>
      </c>
      <c r="CD136" s="45">
        <f>SUMIFS('ATL RAW'!$J:$J,'ATL RAW'!$I:$I,'ATL GA Inventory'!$B136,'ATL RAW'!$L:$L,'ATL GA Inventory'!CD$3)+SUMIFS('ATL CR'!$J:$J,'ATL CR'!$I:$I,'ATL GA Inventory'!$B136,'ATL CR'!$L:$L,'ATL GA Inventory'!CD$3)</f>
        <v>0</v>
      </c>
      <c r="CE136" s="45">
        <f>SUMIFS('ATL RAW'!$J:$J,'ATL RAW'!$I:$I,'ATL GA Inventory'!$B136,'ATL RAW'!$L:$L,'ATL GA Inventory'!CE$3)+SUMIFS('ATL CR'!$J:$J,'ATL CR'!$I:$I,'ATL GA Inventory'!$B136,'ATL CR'!$L:$L,'ATL GA Inventory'!CE$3)</f>
        <v>0</v>
      </c>
      <c r="CF136" s="45">
        <f>SUMIFS('ATL RAW'!$J:$J,'ATL RAW'!$I:$I,'ATL GA Inventory'!$B136,'ATL RAW'!$L:$L,'ATL GA Inventory'!CF$3)+SUMIFS('ATL CR'!$J:$J,'ATL CR'!$I:$I,'ATL GA Inventory'!$B136,'ATL CR'!$L:$L,'ATL GA Inventory'!CF$3)</f>
        <v>0</v>
      </c>
      <c r="CG136" s="45">
        <f>SUMIFS('ATL RAW'!$J:$J,'ATL RAW'!$I:$I,'ATL GA Inventory'!$B136,'ATL RAW'!$L:$L,'ATL GA Inventory'!CG$3)+SUMIFS('ATL CR'!$J:$J,'ATL CR'!$I:$I,'ATL GA Inventory'!$B136,'ATL CR'!$L:$L,'ATL GA Inventory'!CG$3)</f>
        <v>0</v>
      </c>
      <c r="CH136" s="45">
        <f>SUMIFS('ATL RAW'!$J:$J,'ATL RAW'!$I:$I,'ATL GA Inventory'!$B136,'ATL RAW'!$L:$L,'ATL GA Inventory'!CH$3)+SUMIFS('ATL CR'!$J:$J,'ATL CR'!$I:$I,'ATL GA Inventory'!$B136,'ATL CR'!$L:$L,'ATL GA Inventory'!CH$3)</f>
        <v>0</v>
      </c>
      <c r="CI136" s="45">
        <f>SUMIFS('ATL RAW'!$J:$J,'ATL RAW'!$I:$I,'ATL GA Inventory'!$B136,'ATL RAW'!$L:$L,'ATL GA Inventory'!CI$3)+SUMIFS('ATL CR'!$J:$J,'ATL CR'!$I:$I,'ATL GA Inventory'!$B136,'ATL CR'!$L:$L,'ATL GA Inventory'!CI$3)</f>
        <v>0</v>
      </c>
      <c r="CJ136" s="45">
        <f>SUMIFS('ATL RAW'!$J:$J,'ATL RAW'!$I:$I,'ATL GA Inventory'!$B136,'ATL RAW'!$L:$L,'ATL GA Inventory'!CJ$3)+SUMIFS('ATL CR'!$J:$J,'ATL CR'!$I:$I,'ATL GA Inventory'!$B136,'ATL CR'!$L:$L,'ATL GA Inventory'!CJ$3)</f>
        <v>0</v>
      </c>
      <c r="CK136" s="45">
        <f>SUMIFS('ATL RAW'!$J:$J,'ATL RAW'!$I:$I,'ATL GA Inventory'!$B136,'ATL RAW'!$L:$L,'ATL GA Inventory'!CK$3)+SUMIFS('ATL CR'!$J:$J,'ATL CR'!$I:$I,'ATL GA Inventory'!$B136,'ATL CR'!$L:$L,'ATL GA Inventory'!CK$3)</f>
        <v>0</v>
      </c>
      <c r="CL136" s="45">
        <f>SUMIFS('ATL RAW'!$J:$J,'ATL RAW'!$I:$I,'ATL GA Inventory'!$B136,'ATL RAW'!$L:$L,'ATL GA Inventory'!CL$3)+SUMIFS('ATL CR'!$J:$J,'ATL CR'!$I:$I,'ATL GA Inventory'!$B136,'ATL CR'!$L:$L,'ATL GA Inventory'!CL$3)</f>
        <v>0</v>
      </c>
      <c r="CM136" s="45">
        <f>SUMIFS('ATL RAW'!$J:$J,'ATL RAW'!$I:$I,'ATL GA Inventory'!$B136,'ATL RAW'!$L:$L,'ATL GA Inventory'!CM$3)+SUMIFS('ATL CR'!$J:$J,'ATL CR'!$I:$I,'ATL GA Inventory'!$B136,'ATL CR'!$L:$L,'ATL GA Inventory'!CM$3)</f>
        <v>0</v>
      </c>
      <c r="CN136" s="45">
        <f>SUMIFS('ATL RAW'!$J:$J,'ATL RAW'!$I:$I,'ATL GA Inventory'!$B136,'ATL RAW'!$L:$L,'ATL GA Inventory'!A136)+SUMIFS('ATL CR'!$J:$J,'ATL CR'!$I:$I,'ATL GA Inventory'!$B136,'ATL CR'!$L:$L,'ATL GA Inventory'!CN$3)</f>
        <v>0</v>
      </c>
      <c r="CO136" s="45">
        <f>SUMIFS('ATL RAW'!$J:$J,'ATL RAW'!$I:$I,'ATL GA Inventory'!$B136,'ATL RAW'!$L:$L,'ATL GA Inventory'!CO$3)+SUMIFS('ATL CR'!$J:$J,'ATL CR'!$I:$I,'ATL GA Inventory'!$B136,'ATL CR'!$L:$L,'ATL GA Inventory'!CO$3)</f>
        <v>0</v>
      </c>
      <c r="CP136" s="45">
        <f>SUMIFS('ATL RAW'!$J:$J,'ATL RAW'!$I:$I,'ATL GA Inventory'!$B136,'ATL RAW'!$L:$L,'ATL GA Inventory'!CP$3)+SUMIFS('ATL CR'!$J:$J,'ATL CR'!$I:$I,'ATL GA Inventory'!$B136,'ATL CR'!$L:$L,'ATL GA Inventory'!CP$3)</f>
        <v>0</v>
      </c>
      <c r="CQ136" s="45">
        <f>SUMIFS('ATL RAW'!$J:$J,'ATL RAW'!$I:$I,'ATL GA Inventory'!$B136,'ATL RAW'!$L:$L,'ATL GA Inventory'!CQ$3)+SUMIFS('ATL CR'!$J:$J,'ATL CR'!$I:$I,'ATL GA Inventory'!$B136,'ATL CR'!$L:$L,'ATL GA Inventory'!CQ$3)</f>
        <v>0</v>
      </c>
      <c r="CR136" s="45">
        <f>SUMIFS('ATL RAW'!$J:$J,'ATL RAW'!$I:$I,'ATL GA Inventory'!$B136,'ATL RAW'!$L:$L,'ATL GA Inventory'!CR$3)+SUMIFS('ATL CR'!$J:$J,'ATL CR'!$I:$I,'ATL GA Inventory'!$B136,'ATL CR'!$L:$L,'ATL GA Inventory'!CR$3)</f>
        <v>0</v>
      </c>
      <c r="CS136" s="45">
        <f>SUMIFS('ATL RAW'!$J:$J,'ATL RAW'!$I:$I,'ATL GA Inventory'!$B136,'ATL RAW'!$L:$L,'ATL GA Inventory'!CS$3)+SUMIFS('ATL CR'!$J:$J,'ATL CR'!$I:$I,'ATL GA Inventory'!$B136,'ATL CR'!$L:$L,'ATL GA Inventory'!CS$3)</f>
        <v>0</v>
      </c>
      <c r="CT136" s="45">
        <f>SUMIFS('ATL RAW'!$J:$J,'ATL RAW'!$I:$I,'ATL GA Inventory'!$B136,'ATL RAW'!$L:$L,'ATL GA Inventory'!CT$3)+SUMIFS('ATL CR'!$J:$J,'ATL CR'!$I:$I,'ATL GA Inventory'!$B136,'ATL CR'!$L:$L,'ATL GA Inventory'!CT$3)</f>
        <v>0</v>
      </c>
      <c r="CU136" s="45">
        <f>SUMIFS('ATL RAW'!$J:$J,'ATL RAW'!$I:$I,'ATL GA Inventory'!$B136,'ATL RAW'!$L:$L,'ATL GA Inventory'!CU$3)+SUMIFS('ATL CR'!$J:$J,'ATL CR'!$I:$I,'ATL GA Inventory'!$B136,'ATL CR'!$L:$L,'ATL GA Inventory'!CU$3)</f>
        <v>0</v>
      </c>
      <c r="CV136" s="45">
        <f>SUMIFS('ATL RAW'!$J:$J,'ATL RAW'!$I:$I,'ATL GA Inventory'!$B136,'ATL RAW'!$L:$L,'ATL GA Inventory'!CV$3)+SUMIFS('ATL CR'!$J:$J,'ATL CR'!$I:$I,'ATL GA Inventory'!$B136,'ATL CR'!$L:$L,'ATL GA Inventory'!CV$3)</f>
        <v>0</v>
      </c>
      <c r="CW136" s="45">
        <f>SUMIFS('ATL RAW'!$J:$J,'ATL RAW'!$I:$I,'ATL GA Inventory'!$B136,'ATL RAW'!$L:$L,'ATL GA Inventory'!CW$3)+SUMIFS('ATL CR'!$J:$J,'ATL CR'!$I:$I,'ATL GA Inventory'!$B136,'ATL CR'!$L:$L,'ATL GA Inventory'!CW$3)</f>
        <v>0</v>
      </c>
      <c r="CX136" s="45">
        <f>SUMIFS('ATL RAW'!$J:$J,'ATL RAW'!$I:$I,'ATL GA Inventory'!$B136,'ATL RAW'!$L:$L,'ATL GA Inventory'!CX$3)+SUMIFS('ATL CR'!$J:$J,'ATL CR'!$I:$I,'ATL GA Inventory'!$B136,'ATL CR'!$L:$L,'ATL GA Inventory'!CX$3)</f>
        <v>0</v>
      </c>
      <c r="CY136" s="45">
        <f>SUMIFS('ATL RAW'!$J:$J,'ATL RAW'!$I:$I,'ATL GA Inventory'!$B136,'ATL RAW'!$L:$L,'ATL GA Inventory'!CY$3)+SUMIFS('ATL CR'!$J:$J,'ATL CR'!$I:$I,'ATL GA Inventory'!$B136,'ATL CR'!$L:$L,'ATL GA Inventory'!CY$3)</f>
        <v>0</v>
      </c>
      <c r="CZ136" s="45">
        <f>SUMIFS('ATL RAW'!$J:$J,'ATL RAW'!$I:$I,'ATL GA Inventory'!$B136,'ATL RAW'!$L:$L,'ATL GA Inventory'!CZ$3)+SUMIFS('ATL CR'!$J:$J,'ATL CR'!$I:$I,'ATL GA Inventory'!$B136,'ATL CR'!$L:$L,'ATL GA Inventory'!CZ$3)</f>
        <v>0</v>
      </c>
      <c r="DA136" s="45">
        <f>SUMIFS('ATL RAW'!$J:$J,'ATL RAW'!$I:$I,'ATL GA Inventory'!$B136,'ATL RAW'!$L:$L,'ATL GA Inventory'!DA$3)+SUMIFS('ATL CR'!$J:$J,'ATL CR'!$I:$I,'ATL GA Inventory'!$B136,'ATL CR'!$L:$L,'ATL GA Inventory'!DA$3)</f>
        <v>0</v>
      </c>
      <c r="DB136" s="45">
        <f>SUMIFS('ATL RAW'!$J:$J,'ATL RAW'!$I:$I,'ATL GA Inventory'!$B136,'ATL RAW'!$L:$L,'ATL GA Inventory'!DB$3)+SUMIFS('ATL CR'!$J:$J,'ATL CR'!$I:$I,'ATL GA Inventory'!$B136,'ATL CR'!$L:$L,'ATL GA Inventory'!DB$3)</f>
        <v>0</v>
      </c>
      <c r="DC136" s="45">
        <f>SUMIFS('ATL RAW'!$J:$J,'ATL RAW'!$I:$I,'ATL GA Inventory'!$B136,'ATL RAW'!$L:$L,'ATL GA Inventory'!DC$3)+SUMIFS('ATL CR'!$J:$J,'ATL CR'!$I:$I,'ATL GA Inventory'!$B136,'ATL CR'!$L:$L,'ATL GA Inventory'!DC$3)</f>
        <v>0</v>
      </c>
      <c r="DD136" s="45">
        <f>SUMIFS('ATL RAW'!$J:$J,'ATL RAW'!$I:$I,'ATL GA Inventory'!$B136,'ATL RAW'!$L:$L,'ATL GA Inventory'!DD$3)+SUMIFS('ATL CR'!$J:$J,'ATL CR'!$I:$I,'ATL GA Inventory'!$B136,'ATL CR'!$L:$L,'ATL GA Inventory'!DD$3)</f>
        <v>0</v>
      </c>
      <c r="DE136" s="45">
        <f>SUMIFS('ATL RAW'!$J:$J,'ATL RAW'!$I:$I,'ATL GA Inventory'!$B136,'ATL RAW'!$L:$L,'ATL GA Inventory'!DE$3)+SUMIFS('ATL CR'!$J:$J,'ATL CR'!$I:$I,'ATL GA Inventory'!$B136,'ATL CR'!$L:$L,'ATL GA Inventory'!DE$3)</f>
        <v>0</v>
      </c>
      <c r="DF136" s="45">
        <f>SUMIFS('ATL RAW'!$J:$J,'ATL RAW'!$I:$I,'ATL GA Inventory'!$B136,'ATL RAW'!$L:$L,'ATL GA Inventory'!DF$3)+SUMIFS('ATL CR'!$J:$J,'ATL CR'!$I:$I,'ATL GA Inventory'!$B136,'ATL CR'!$L:$L,'ATL GA Inventory'!DF$3)</f>
        <v>0</v>
      </c>
      <c r="DG136" s="45">
        <f>SUMIFS('ATL RAW'!$J:$J,'ATL RAW'!$I:$I,'ATL GA Inventory'!$B136,'ATL RAW'!$L:$L,'ATL GA Inventory'!DG$3)+SUMIFS('ATL CR'!$J:$J,'ATL CR'!$I:$I,'ATL GA Inventory'!$B136,'ATL CR'!$L:$L,'ATL GA Inventory'!DG$3)</f>
        <v>0</v>
      </c>
      <c r="DH136" s="45">
        <f>SUMIFS('ATL RAW'!$J:$J,'ATL RAW'!$I:$I,'ATL GA Inventory'!$B136,'ATL RAW'!$L:$L,'ATL GA Inventory'!DH$3)+SUMIFS('ATL CR'!$J:$J,'ATL CR'!$I:$I,'ATL GA Inventory'!$B136,'ATL CR'!$L:$L,'ATL GA Inventory'!DH$3)</f>
        <v>0</v>
      </c>
      <c r="DI136" s="45">
        <f>SUMIFS('ATL RAW'!$J:$J,'ATL RAW'!$I:$I,'ATL GA Inventory'!$B136,'ATL RAW'!$L:$L,'ATL GA Inventory'!DI$3)+SUMIFS('ATL CR'!$J:$J,'ATL CR'!$I:$I,'ATL GA Inventory'!$B136,'ATL CR'!$L:$L,'ATL GA Inventory'!DI$3)</f>
        <v>0</v>
      </c>
      <c r="DJ136" s="45">
        <f>SUMIFS('ATL RAW'!$J:$J,'ATL RAW'!$I:$I,'ATL GA Inventory'!$B136,'ATL RAW'!$L:$L,'ATL GA Inventory'!DJ$3)+SUMIFS('ATL CR'!$J:$J,'ATL CR'!$I:$I,'ATL GA Inventory'!$B136,'ATL CR'!$L:$L,'ATL GA Inventory'!DJ$3)</f>
        <v>0</v>
      </c>
      <c r="DK136" s="45">
        <f>SUMIFS('ATL RAW'!$J:$J,'ATL RAW'!$I:$I,'ATL GA Inventory'!$B136,'ATL RAW'!$L:$L,'ATL GA Inventory'!DK$3)+SUMIFS('ATL CR'!$J:$J,'ATL CR'!$I:$I,'ATL GA Inventory'!$B136,'ATL CR'!$L:$L,'ATL GA Inventory'!DK$3)</f>
        <v>0</v>
      </c>
      <c r="DL136" s="45">
        <f>SUMIFS('ATL RAW'!$J:$J,'ATL RAW'!$I:$I,'ATL GA Inventory'!$B136,'ATL RAW'!$L:$L,'ATL GA Inventory'!DL$3)+SUMIFS('ATL CR'!$J:$J,'ATL CR'!$I:$I,'ATL GA Inventory'!$B136,'ATL CR'!$L:$L,'ATL GA Inventory'!DL$3)</f>
        <v>0</v>
      </c>
      <c r="DM136" s="45">
        <f>SUMIFS('ATL RAW'!$J:$J,'ATL RAW'!$I:$I,'ATL GA Inventory'!$B136,'ATL RAW'!$L:$L,'ATL GA Inventory'!DM$3)+SUMIFS('ATL CR'!$J:$J,'ATL CR'!$I:$I,'ATL GA Inventory'!$B136,'ATL CR'!$L:$L,'ATL GA Inventory'!DM$3)</f>
        <v>0</v>
      </c>
      <c r="DN136" s="45">
        <f>SUMIFS('ATL RAW'!$J:$J,'ATL RAW'!$I:$I,'ATL GA Inventory'!$B136,'ATL RAW'!$L:$L,'ATL GA Inventory'!DN$3)+SUMIFS('ATL CR'!$J:$J,'ATL CR'!$I:$I,'ATL GA Inventory'!$B136,'ATL CR'!$L:$L,'ATL GA Inventory'!DN$3)</f>
        <v>0</v>
      </c>
      <c r="DO136" s="45">
        <f>SUMIFS('ATL RAW'!$J:$J,'ATL RAW'!$I:$I,'ATL GA Inventory'!$B136,'ATL RAW'!$L:$L,'ATL GA Inventory'!DO$3)+SUMIFS('ATL CR'!$J:$J,'ATL CR'!$I:$I,'ATL GA Inventory'!$B136,'ATL CR'!$L:$L,'ATL GA Inventory'!DO$3)</f>
        <v>0</v>
      </c>
      <c r="DP136" s="45">
        <f>SUMIFS('ATL RAW'!$J:$J,'ATL RAW'!$I:$I,'ATL GA Inventory'!$B136,'ATL RAW'!$L:$L,'ATL GA Inventory'!DP$3)+SUMIFS('ATL CR'!$J:$J,'ATL CR'!$I:$I,'ATL GA Inventory'!$B136,'ATL CR'!$L:$L,'ATL GA Inventory'!DP$3)</f>
        <v>0</v>
      </c>
      <c r="DQ136" s="45">
        <f>SUMIFS('ATL RAW'!$J:$J,'ATL RAW'!$I:$I,'ATL GA Inventory'!$B136,'ATL RAW'!$L:$L,'ATL GA Inventory'!DQ$3)+SUMIFS('ATL CR'!$J:$J,'ATL CR'!$I:$I,'ATL GA Inventory'!$B136,'ATL CR'!$L:$L,'ATL GA Inventory'!DQ$3)</f>
        <v>0</v>
      </c>
      <c r="DR136" s="45">
        <f>SUMIFS('ATL RAW'!$J:$J,'ATL RAW'!$I:$I,'ATL GA Inventory'!$B136,'ATL RAW'!$L:$L,'ATL GA Inventory'!DR$3)+SUMIFS('ATL CR'!$J:$J,'ATL CR'!$I:$I,'ATL GA Inventory'!$B136,'ATL CR'!$L:$L,'ATL GA Inventory'!DR$3)</f>
        <v>0</v>
      </c>
      <c r="DS136" s="45">
        <f>SUMIFS('ATL RAW'!$J:$J,'ATL RAW'!$I:$I,'ATL GA Inventory'!$B136,'ATL RAW'!$L:$L,'ATL GA Inventory'!DS$3)+SUMIFS('ATL CR'!$J:$J,'ATL CR'!$I:$I,'ATL GA Inventory'!$B136,'ATL CR'!$L:$L,'ATL GA Inventory'!DS$3)</f>
        <v>0</v>
      </c>
      <c r="DT136" s="45">
        <f>SUMIFS('ATL RAW'!$J:$J,'ATL RAW'!$I:$I,'ATL GA Inventory'!$B136,'ATL RAW'!$L:$L,'ATL GA Inventory'!DT$3)+SUMIFS('ATL CR'!$J:$J,'ATL CR'!$I:$I,'ATL GA Inventory'!$B136,'ATL CR'!$L:$L,'ATL GA Inventory'!DT$3)</f>
        <v>0</v>
      </c>
      <c r="DU136" s="45">
        <f>SUMIFS('ATL RAW'!$J:$J,'ATL RAW'!$I:$I,'ATL GA Inventory'!$B136,'ATL RAW'!$L:$L,'ATL GA Inventory'!DU$3)+SUMIFS('ATL CR'!$J:$J,'ATL CR'!$I:$I,'ATL GA Inventory'!$B136,'ATL CR'!$L:$L,'ATL GA Inventory'!DU$3)</f>
        <v>0</v>
      </c>
      <c r="DV136" s="45">
        <f>SUMIFS('ATL RAW'!$J:$J,'ATL RAW'!$I:$I,'ATL GA Inventory'!$B136,'ATL RAW'!$L:$L,'ATL GA Inventory'!DV$3)+SUMIFS('ATL CR'!$J:$J,'ATL CR'!$I:$I,'ATL GA Inventory'!$B136,'ATL CR'!$L:$L,'ATL GA Inventory'!DV$3)</f>
        <v>0</v>
      </c>
      <c r="DW136" s="45">
        <f>SUMIFS('ATL RAW'!$J:$J,'ATL RAW'!$I:$I,'ATL GA Inventory'!$B136,'ATL RAW'!$L:$L,'ATL GA Inventory'!DW$3)+SUMIFS('ATL CR'!$J:$J,'ATL CR'!$I:$I,'ATL GA Inventory'!$B136,'ATL CR'!$L:$L,'ATL GA Inventory'!DW$3)</f>
        <v>0</v>
      </c>
      <c r="DX136" s="45">
        <f>SUMIFS('ATL RAW'!$J:$J,'ATL RAW'!$I:$I,'ATL GA Inventory'!$B136,'ATL RAW'!$L:$L,'ATL GA Inventory'!DX$3)+SUMIFS('ATL CR'!$J:$J,'ATL CR'!$I:$I,'ATL GA Inventory'!$B136,'ATL CR'!$L:$L,'ATL GA Inventory'!DX$3)</f>
        <v>0</v>
      </c>
      <c r="DY136" s="45">
        <f>SUMIFS('ATL RAW'!$J:$J,'ATL RAW'!$I:$I,'ATL GA Inventory'!$B136,'ATL RAW'!$L:$L,'ATL GA Inventory'!DY$3)+SUMIFS('ATL CR'!$J:$J,'ATL CR'!$I:$I,'ATL GA Inventory'!$B136,'ATL CR'!$L:$L,'ATL GA Inventory'!DY$3)</f>
        <v>0</v>
      </c>
      <c r="DZ136" s="45">
        <f>SUMIFS('ATL RAW'!$J:$J,'ATL RAW'!$I:$I,'ATL GA Inventory'!$B136,'ATL RAW'!$L:$L,'ATL GA Inventory'!DZ$3)+SUMIFS('ATL CR'!$J:$J,'ATL CR'!$I:$I,'ATL GA Inventory'!$B136,'ATL CR'!$L:$L,'ATL GA Inventory'!DZ$3)</f>
        <v>0</v>
      </c>
      <c r="EA136" s="45">
        <f>SUMIFS('ATL RAW'!$J:$J,'ATL RAW'!$I:$I,'ATL GA Inventory'!$B136,'ATL RAW'!$L:$L,'ATL GA Inventory'!EA$3)+SUMIFS('ATL CR'!$J:$J,'ATL CR'!$I:$I,'ATL GA Inventory'!$B136,'ATL CR'!$L:$L,'ATL GA Inventory'!EA$3)</f>
        <v>0</v>
      </c>
      <c r="EB136" s="45">
        <f>SUMIFS('ATL RAW'!$J:$J,'ATL RAW'!$I:$I,'ATL GA Inventory'!$B136,'ATL RAW'!$L:$L,'ATL GA Inventory'!EB$3)+SUMIFS('ATL CR'!$J:$J,'ATL CR'!$I:$I,'ATL GA Inventory'!$B136,'ATL CR'!$L:$L,'ATL GA Inventory'!EB$3)</f>
        <v>0</v>
      </c>
      <c r="EC136" s="45">
        <f>SUMIFS('ATL RAW'!$J:$J,'ATL RAW'!$I:$I,'ATL GA Inventory'!$B136,'ATL RAW'!$L:$L,'ATL GA Inventory'!EC$3)+SUMIFS('ATL CR'!$J:$J,'ATL CR'!$I:$I,'ATL GA Inventory'!$B136,'ATL CR'!$L:$L,'ATL GA Inventory'!EC$3)</f>
        <v>0</v>
      </c>
      <c r="ED136" s="45">
        <f>SUMIFS('ATL RAW'!$J:$J,'ATL RAW'!$I:$I,'ATL GA Inventory'!$B136,'ATL RAW'!$L:$L,'ATL GA Inventory'!ED$3)+SUMIFS('ATL CR'!$J:$J,'ATL CR'!$I:$I,'ATL GA Inventory'!$B136,'ATL CR'!$L:$L,'ATL GA Inventory'!ED$3)</f>
        <v>0</v>
      </c>
      <c r="EE136" s="45">
        <f>SUMIFS('ATL RAW'!$J:$J,'ATL RAW'!$I:$I,'ATL GA Inventory'!$B136,'ATL RAW'!$L:$L,'ATL GA Inventory'!EE$3)+SUMIFS('ATL CR'!$J:$J,'ATL CR'!$I:$I,'ATL GA Inventory'!$B136,'ATL CR'!$L:$L,'ATL GA Inventory'!EE$3)</f>
        <v>0</v>
      </c>
      <c r="EF136" s="45">
        <f>SUMIFS('ATL RAW'!$J:$J,'ATL RAW'!$I:$I,'ATL GA Inventory'!$B136,'ATL RAW'!$L:$L,'ATL GA Inventory'!EF$3)+SUMIFS('ATL CR'!$J:$J,'ATL CR'!$I:$I,'ATL GA Inventory'!$B136,'ATL CR'!$L:$L,'ATL GA Inventory'!EF$3)</f>
        <v>0</v>
      </c>
      <c r="EG136" s="45">
        <f>SUMIFS('ATL RAW'!$J:$J,'ATL RAW'!$I:$I,'ATL GA Inventory'!$B136,'ATL RAW'!$L:$L,'ATL GA Inventory'!EG$3)+SUMIFS('ATL CR'!$J:$J,'ATL CR'!$I:$I,'ATL GA Inventory'!$B136,'ATL CR'!$L:$L,'ATL GA Inventory'!EG$3)</f>
        <v>0</v>
      </c>
      <c r="EH136" s="45">
        <f>SUMIFS('ATL RAW'!$J:$J,'ATL RAW'!$I:$I,'ATL GA Inventory'!$B136,'ATL RAW'!$L:$L,'ATL GA Inventory'!EH$3)+SUMIFS('ATL CR'!$J:$J,'ATL CR'!$I:$I,'ATL GA Inventory'!$B136,'ATL CR'!$L:$L,'ATL GA Inventory'!EH$3)</f>
        <v>0</v>
      </c>
      <c r="EI136" s="45">
        <f>SUMIFS('ATL RAW'!$J:$J,'ATL RAW'!$I:$I,'ATL GA Inventory'!$B136,'ATL RAW'!$L:$L,'ATL GA Inventory'!EI$3)+SUMIFS('ATL CR'!$J:$J,'ATL CR'!$I:$I,'ATL GA Inventory'!$B136,'ATL CR'!$L:$L,'ATL GA Inventory'!EI$3)</f>
        <v>0</v>
      </c>
      <c r="EJ136" s="45">
        <f>SUMIFS('ATL RAW'!$J:$J,'ATL RAW'!$I:$I,'ATL GA Inventory'!$B136,'ATL RAW'!$L:$L,'ATL GA Inventory'!EJ$3)+SUMIFS('ATL CR'!$J:$J,'ATL CR'!$I:$I,'ATL GA Inventory'!$B136,'ATL CR'!$L:$L,'ATL GA Inventory'!EJ$3)</f>
        <v>0</v>
      </c>
      <c r="EK136" s="45">
        <f>SUMIFS('ATL RAW'!$J:$J,'ATL RAW'!$I:$I,'ATL GA Inventory'!$B136,'ATL RAW'!$L:$L,'ATL GA Inventory'!EK$3)+SUMIFS('ATL CR'!$J:$J,'ATL CR'!$I:$I,'ATL GA Inventory'!$B136,'ATL CR'!$L:$L,'ATL GA Inventory'!EK$3)</f>
        <v>0</v>
      </c>
      <c r="EL136" s="45">
        <f>SUMIFS('ATL RAW'!$J:$J,'ATL RAW'!$I:$I,'ATL GA Inventory'!$B136,'ATL RAW'!$L:$L,'ATL GA Inventory'!EL$3)+SUMIFS('ATL CR'!$J:$J,'ATL CR'!$I:$I,'ATL GA Inventory'!$B136,'ATL CR'!$L:$L,'ATL GA Inventory'!EL$3)</f>
        <v>0</v>
      </c>
      <c r="EM136" s="45">
        <f>SUMIFS('ATL RAW'!$J:$J,'ATL RAW'!$I:$I,'ATL GA Inventory'!$B136,'ATL RAW'!$L:$L,'ATL GA Inventory'!EM$3)+SUMIFS('ATL CR'!$J:$J,'ATL CR'!$I:$I,'ATL GA Inventory'!$B136,'ATL CR'!$L:$L,'ATL GA Inventory'!EM$3)</f>
        <v>0</v>
      </c>
      <c r="EN136" s="45">
        <f>SUMIFS('ATL RAW'!$J:$J,'ATL RAW'!$I:$I,'ATL GA Inventory'!$B136,'ATL RAW'!$L:$L,'ATL GA Inventory'!EN$3)+SUMIFS('ATL CR'!$J:$J,'ATL CR'!$I:$I,'ATL GA Inventory'!$B136,'ATL CR'!$L:$L,'ATL GA Inventory'!EN$3)</f>
        <v>0</v>
      </c>
      <c r="EO136" s="45">
        <f>SUMIFS('ATL RAW'!$J:$J,'ATL RAW'!$I:$I,'ATL GA Inventory'!$B136,'ATL RAW'!$L:$L,'ATL GA Inventory'!EO$3)+SUMIFS('ATL CR'!$J:$J,'ATL CR'!$I:$I,'ATL GA Inventory'!$B136,'ATL CR'!$L:$L,'ATL GA Inventory'!EO$3)</f>
        <v>0</v>
      </c>
      <c r="EP136" s="45">
        <f>SUMIFS('ATL RAW'!$J:$J,'ATL RAW'!$I:$I,'ATL GA Inventory'!$B136,'ATL RAW'!$L:$L,'ATL GA Inventory'!EP$3)+SUMIFS('ATL CR'!$J:$J,'ATL CR'!$I:$I,'ATL GA Inventory'!$B136,'ATL CR'!$L:$L,'ATL GA Inventory'!EP$3)</f>
        <v>0</v>
      </c>
      <c r="EQ136" s="45">
        <f>SUMIFS('ATL RAW'!$J:$J,'ATL RAW'!$I:$I,'ATL GA Inventory'!$B136,'ATL RAW'!$L:$L,'ATL GA Inventory'!EQ$3)+SUMIFS('ATL CR'!$J:$J,'ATL CR'!$I:$I,'ATL GA Inventory'!$B136,'ATL CR'!$L:$L,'ATL GA Inventory'!EQ$3)</f>
        <v>0</v>
      </c>
      <c r="ER136" s="45">
        <f>SUMIFS('ATL RAW'!$J:$J,'ATL RAW'!$I:$I,'ATL GA Inventory'!$B136,'ATL RAW'!$L:$L,'ATL GA Inventory'!ER$3)+SUMIFS('ATL CR'!$J:$J,'ATL CR'!$I:$I,'ATL GA Inventory'!$B136,'ATL CR'!$L:$L,'ATL GA Inventory'!ER$3)</f>
        <v>0</v>
      </c>
      <c r="ES136" s="45">
        <f>SUMIFS('ATL RAW'!$J:$J,'ATL RAW'!$I:$I,'ATL GA Inventory'!$B136,'ATL RAW'!$L:$L,'ATL GA Inventory'!ES$3)+SUMIFS('ATL CR'!$J:$J,'ATL CR'!$I:$I,'ATL GA Inventory'!$B136,'ATL CR'!$L:$L,'ATL GA Inventory'!ES$3)</f>
        <v>0</v>
      </c>
      <c r="ET136" s="45">
        <f>SUMIFS('ATL RAW'!$J:$J,'ATL RAW'!$I:$I,'ATL GA Inventory'!$B136,'ATL RAW'!$L:$L,'ATL GA Inventory'!ET$3)+SUMIFS('ATL CR'!$J:$J,'ATL CR'!$I:$I,'ATL GA Inventory'!$B136,'ATL CR'!$L:$L,'ATL GA Inventory'!ET$3)</f>
        <v>0</v>
      </c>
      <c r="EU136" s="45">
        <f>SUMIFS('ATL RAW'!$J:$J,'ATL RAW'!$I:$I,'ATL GA Inventory'!$B136,'ATL RAW'!$L:$L,'ATL GA Inventory'!EU$3)+SUMIFS('ATL CR'!$J:$J,'ATL CR'!$I:$I,'ATL GA Inventory'!$B136,'ATL CR'!$L:$L,'ATL GA Inventory'!EU$3)</f>
        <v>0</v>
      </c>
      <c r="EV136" s="45">
        <f>SUMIFS('ATL RAW'!$J:$J,'ATL RAW'!$I:$I,'ATL GA Inventory'!$B136,'ATL RAW'!$L:$L,'ATL GA Inventory'!EV$3)+SUMIFS('ATL CR'!$J:$J,'ATL CR'!$I:$I,'ATL GA Inventory'!$B136,'ATL CR'!$L:$L,'ATL GA Inventory'!EV$3)</f>
        <v>0</v>
      </c>
      <c r="EW136" s="45">
        <f>SUMIFS('ATL RAW'!$J:$J,'ATL RAW'!$I:$I,'ATL GA Inventory'!$B136,'ATL RAW'!$L:$L,'ATL GA Inventory'!EW$3)+SUMIFS('ATL CR'!$J:$J,'ATL CR'!$I:$I,'ATL GA Inventory'!$B136,'ATL CR'!$L:$L,'ATL GA Inventory'!EW$3)</f>
        <v>0</v>
      </c>
      <c r="EX136" s="45">
        <f>SUMIFS('ATL RAW'!$J:$J,'ATL RAW'!$I:$I,'ATL GA Inventory'!$B136,'ATL RAW'!$L:$L,'ATL GA Inventory'!EX$3)+SUMIFS('ATL CR'!$J:$J,'ATL CR'!$I:$I,'ATL GA Inventory'!$B136,'ATL CR'!$L:$L,'ATL GA Inventory'!EX$3)</f>
        <v>0</v>
      </c>
      <c r="EY136" s="45">
        <f>SUMIFS('ATL RAW'!$J:$J,'ATL RAW'!$I:$I,'ATL GA Inventory'!$B136,'ATL RAW'!$L:$L,'ATL GA Inventory'!EY$3)+SUMIFS('ATL CR'!$J:$J,'ATL CR'!$I:$I,'ATL GA Inventory'!$B136,'ATL CR'!$L:$L,'ATL GA Inventory'!EY$3)</f>
        <v>0</v>
      </c>
      <c r="EZ136" s="45">
        <f>SUMIFS('ATL RAW'!$J:$J,'ATL RAW'!$I:$I,'ATL GA Inventory'!$B136,'ATL RAW'!$L:$L,'ATL GA Inventory'!EZ$3)+SUMIFS('ATL CR'!$J:$J,'ATL CR'!$I:$I,'ATL GA Inventory'!$B136,'ATL CR'!$L:$L,'ATL GA Inventory'!EZ$3)</f>
        <v>0</v>
      </c>
      <c r="FA136" s="45">
        <f>SUMIFS('ATL RAW'!$J:$J,'ATL RAW'!$I:$I,'ATL GA Inventory'!$B136,'ATL RAW'!$L:$L,'ATL GA Inventory'!FA$3)+SUMIFS('ATL CR'!$J:$J,'ATL CR'!$I:$I,'ATL GA Inventory'!$B136,'ATL CR'!$L:$L,'ATL GA Inventory'!FA$3)</f>
        <v>0</v>
      </c>
      <c r="FB136" s="45">
        <f>SUMIFS('ATL RAW'!$J:$J,'ATL RAW'!$I:$I,'ATL GA Inventory'!$B136,'ATL RAW'!$L:$L,'ATL GA Inventory'!FB$3)+SUMIFS('ATL CR'!$J:$J,'ATL CR'!$I:$I,'ATL GA Inventory'!$B136,'ATL CR'!$L:$L,'ATL GA Inventory'!FB$3)</f>
        <v>0</v>
      </c>
      <c r="FC136" s="45">
        <f>SUMIFS('ATL RAW'!$J:$J,'ATL RAW'!$I:$I,'ATL GA Inventory'!$B136,'ATL RAW'!$L:$L,'ATL GA Inventory'!FC$3)+SUMIFS('ATL CR'!$J:$J,'ATL CR'!$I:$I,'ATL GA Inventory'!$B136,'ATL CR'!$L:$L,'ATL GA Inventory'!FC$3)</f>
        <v>0</v>
      </c>
      <c r="FD136" s="45">
        <f>SUMIFS('ATL RAW'!$J:$J,'ATL RAW'!$I:$I,'ATL GA Inventory'!$B136,'ATL RAW'!$L:$L,'ATL GA Inventory'!FD$3)+SUMIFS('ATL CR'!$J:$J,'ATL CR'!$I:$I,'ATL GA Inventory'!$B136,'ATL CR'!$L:$L,'ATL GA Inventory'!FD$3)</f>
        <v>0</v>
      </c>
      <c r="FE136" s="45">
        <f>SUMIFS('ATL RAW'!$J:$J,'ATL RAW'!$I:$I,'ATL GA Inventory'!$B136,'ATL RAW'!$L:$L,'ATL GA Inventory'!FE$3)+SUMIFS('ATL CR'!$J:$J,'ATL CR'!$I:$I,'ATL GA Inventory'!$B136,'ATL CR'!$L:$L,'ATL GA Inventory'!FE$3)</f>
        <v>0</v>
      </c>
      <c r="FF136" s="45">
        <f>SUMIFS('ATL RAW'!$J:$J,'ATL RAW'!$I:$I,'ATL GA Inventory'!$B136,'ATL RAW'!$L:$L,'ATL GA Inventory'!FF$3)+SUMIFS('ATL CR'!$J:$J,'ATL CR'!$I:$I,'ATL GA Inventory'!$B136,'ATL CR'!$L:$L,'ATL GA Inventory'!FF$3)</f>
        <v>0</v>
      </c>
      <c r="FG136" s="45">
        <f>SUMIFS('ATL RAW'!$J:$J,'ATL RAW'!$I:$I,'ATL GA Inventory'!$B136,'ATL RAW'!$L:$L,'ATL GA Inventory'!FG$3)+SUMIFS('ATL CR'!$J:$J,'ATL CR'!$I:$I,'ATL GA Inventory'!$B136,'ATL CR'!$L:$L,'ATL GA Inventory'!FG$3)</f>
        <v>0</v>
      </c>
      <c r="FH136" s="45">
        <f>SUMIFS('ATL RAW'!$J:$J,'ATL RAW'!$I:$I,'ATL GA Inventory'!$B136,'ATL RAW'!$L:$L,'ATL GA Inventory'!FH$3)+SUMIFS('ATL CR'!$J:$J,'ATL CR'!$I:$I,'ATL GA Inventory'!$B136,'ATL CR'!$L:$L,'ATL GA Inventory'!FH$3)</f>
        <v>0</v>
      </c>
      <c r="FI136" s="45">
        <f>SUMIFS('ATL RAW'!$J:$J,'ATL RAW'!$I:$I,'ATL GA Inventory'!$B136,'ATL RAW'!$L:$L,'ATL GA Inventory'!FI$3)+SUMIFS('ATL CR'!$J:$J,'ATL CR'!$I:$I,'ATL GA Inventory'!$B136,'ATL CR'!$L:$L,'ATL GA Inventory'!FI$3)</f>
        <v>0</v>
      </c>
      <c r="FJ136" s="45">
        <f>SUMIFS('ATL RAW'!$J:$J,'ATL RAW'!$I:$I,'ATL GA Inventory'!$B136,'ATL RAW'!$L:$L,'ATL GA Inventory'!FJ$3)+SUMIFS('ATL CR'!$J:$J,'ATL CR'!$I:$I,'ATL GA Inventory'!$B136,'ATL CR'!$L:$L,'ATL GA Inventory'!FJ$3)</f>
        <v>0</v>
      </c>
      <c r="FK136" s="45">
        <f>SUMIFS('ATL RAW'!$J:$J,'ATL RAW'!$I:$I,'ATL GA Inventory'!$B136,'ATL RAW'!$L:$L,'ATL GA Inventory'!FK$3)+SUMIFS('ATL CR'!$J:$J,'ATL CR'!$I:$I,'ATL GA Inventory'!$B136,'ATL CR'!$L:$L,'ATL GA Inventory'!FK$3)</f>
        <v>0</v>
      </c>
      <c r="FL136" s="45">
        <f>SUMIFS('ATL RAW'!$J:$J,'ATL RAW'!$I:$I,'ATL GA Inventory'!$B136,'ATL RAW'!$L:$L,'ATL GA Inventory'!FL$3)+SUMIFS('ATL CR'!$J:$J,'ATL CR'!$I:$I,'ATL GA Inventory'!$B136,'ATL CR'!$L:$L,'ATL GA Inventory'!FL$3)</f>
        <v>0</v>
      </c>
      <c r="FM136" s="45">
        <f>SUMIFS('ATL RAW'!$J:$J,'ATL RAW'!$I:$I,'ATL GA Inventory'!$B136,'ATL RAW'!$L:$L,'ATL GA Inventory'!FM$3)+SUMIFS('ATL CR'!$J:$J,'ATL CR'!$I:$I,'ATL GA Inventory'!$B136,'ATL CR'!$L:$L,'ATL GA Inventory'!FM$3)</f>
        <v>0</v>
      </c>
      <c r="FN136" s="45">
        <f>SUMIFS('ATL RAW'!$J:$J,'ATL RAW'!$I:$I,'ATL GA Inventory'!$B136,'ATL RAW'!$L:$L,'ATL GA Inventory'!FN$3)+SUMIFS('ATL CR'!$J:$J,'ATL CR'!$I:$I,'ATL GA Inventory'!$B136,'ATL CR'!$L:$L,'ATL GA Inventory'!FN$3)</f>
        <v>0</v>
      </c>
      <c r="FO136" s="45">
        <f>SUMIFS('ATL RAW'!$J:$J,'ATL RAW'!$I:$I,'ATL GA Inventory'!$B136,'ATL RAW'!$L:$L,'ATL GA Inventory'!FO$3)+SUMIFS('ATL CR'!$J:$J,'ATL CR'!$I:$I,'ATL GA Inventory'!$B136,'ATL CR'!$L:$L,'ATL GA Inventory'!FO$3)</f>
        <v>0</v>
      </c>
      <c r="FP136" s="45">
        <f>SUMIFS('ATL RAW'!$J:$J,'ATL RAW'!$I:$I,'ATL GA Inventory'!$B136,'ATL RAW'!$L:$L,'ATL GA Inventory'!FP$3)+SUMIFS('ATL CR'!$J:$J,'ATL CR'!$I:$I,'ATL GA Inventory'!$B136,'ATL CR'!$L:$L,'ATL GA Inventory'!FP$3)</f>
        <v>0</v>
      </c>
      <c r="FQ136" s="45">
        <f>SUMIFS('ATL RAW'!$J:$J,'ATL RAW'!$I:$I,'ATL GA Inventory'!$B136,'ATL RAW'!$L:$L,'ATL GA Inventory'!FQ$3)+SUMIFS('ATL CR'!$J:$J,'ATL CR'!$I:$I,'ATL GA Inventory'!$B136,'ATL CR'!$L:$L,'ATL GA Inventory'!FQ$3)</f>
        <v>0</v>
      </c>
      <c r="FR136" s="45">
        <f>SUMIFS('ATL RAW'!$J:$J,'ATL RAW'!$I:$I,'ATL GA Inventory'!$B136,'ATL RAW'!$L:$L,'ATL GA Inventory'!FR$3)+SUMIFS('ATL CR'!$J:$J,'ATL CR'!$I:$I,'ATL GA Inventory'!$B136,'ATL CR'!$L:$L,'ATL GA Inventory'!FR$3)</f>
        <v>0</v>
      </c>
      <c r="FS136" s="45">
        <f>SUMIFS('ATL RAW'!$J:$J,'ATL RAW'!$I:$I,'ATL GA Inventory'!$B136,'ATL RAW'!$L:$L,'ATL GA Inventory'!FS$3)+SUMIFS('ATL CR'!$J:$J,'ATL CR'!$I:$I,'ATL GA Inventory'!$B136,'ATL CR'!$L:$L,'ATL GA Inventory'!FS$3)</f>
        <v>0</v>
      </c>
      <c r="FT136" s="45">
        <f>SUMIFS('ATL RAW'!$J:$J,'ATL RAW'!$I:$I,'ATL GA Inventory'!$B136,'ATL RAW'!$L:$L,'ATL GA Inventory'!FT$3)+SUMIFS('ATL CR'!$J:$J,'ATL CR'!$I:$I,'ATL GA Inventory'!$B136,'ATL CR'!$L:$L,'ATL GA Inventory'!FT$3)</f>
        <v>0</v>
      </c>
      <c r="FU136" s="45">
        <f>SUMIFS('ATL RAW'!$J:$J,'ATL RAW'!$I:$I,'ATL GA Inventory'!$B136,'ATL RAW'!$L:$L,'ATL GA Inventory'!FU$3)+SUMIFS('ATL CR'!$J:$J,'ATL CR'!$I:$I,'ATL GA Inventory'!$B136,'ATL CR'!$L:$L,'ATL GA Inventory'!FU$3)</f>
        <v>0</v>
      </c>
      <c r="FV136" s="45">
        <f>SUMIFS('ATL RAW'!$J:$J,'ATL RAW'!$I:$I,'ATL GA Inventory'!$B136,'ATL RAW'!$L:$L,'ATL GA Inventory'!FV$3)+SUMIFS('ATL CR'!$J:$J,'ATL CR'!$I:$I,'ATL GA Inventory'!$B136,'ATL CR'!$L:$L,'ATL GA Inventory'!FV$3)</f>
        <v>0</v>
      </c>
      <c r="FW136" s="45">
        <f>SUMIFS('ATL RAW'!$J:$J,'ATL RAW'!$I:$I,'ATL GA Inventory'!$B136,'ATL RAW'!$L:$L,'ATL GA Inventory'!FW$3)+SUMIFS('ATL CR'!$J:$J,'ATL CR'!$I:$I,'ATL GA Inventory'!$B136,'ATL CR'!$L:$L,'ATL GA Inventory'!FW$3)</f>
        <v>0</v>
      </c>
      <c r="FX136" s="45">
        <f>SUMIFS('ATL RAW'!$J:$J,'ATL RAW'!$I:$I,'ATL GA Inventory'!$B136,'ATL RAW'!$L:$L,'ATL GA Inventory'!FX$3)+SUMIFS('ATL CR'!$J:$J,'ATL CR'!$I:$I,'ATL GA Inventory'!$B136,'ATL CR'!$L:$L,'ATL GA Inventory'!FX$3)</f>
        <v>0</v>
      </c>
      <c r="FY136" s="45">
        <f>SUMIFS('ATL RAW'!$J:$J,'ATL RAW'!$I:$I,'ATL GA Inventory'!$B136,'ATL RAW'!$L:$L,'ATL GA Inventory'!FY$3)+SUMIFS('ATL CR'!$J:$J,'ATL CR'!$I:$I,'ATL GA Inventory'!$B136,'ATL CR'!$L:$L,'ATL GA Inventory'!FY$3)</f>
        <v>0</v>
      </c>
      <c r="FZ136" s="45">
        <f>SUMIFS('ATL RAW'!$J:$J,'ATL RAW'!$I:$I,'ATL GA Inventory'!$B136,'ATL RAW'!$L:$L,'ATL GA Inventory'!FZ$3)+SUMIFS('ATL CR'!$J:$J,'ATL CR'!$I:$I,'ATL GA Inventory'!$B136,'ATL CR'!$L:$L,'ATL GA Inventory'!FZ$3)</f>
        <v>0</v>
      </c>
      <c r="GA136" s="45">
        <f>SUMIFS('ATL RAW'!$J:$J,'ATL RAW'!$I:$I,'ATL GA Inventory'!$B136,'ATL RAW'!$L:$L,'ATL GA Inventory'!GA$3)+SUMIFS('ATL CR'!$J:$J,'ATL CR'!$I:$I,'ATL GA Inventory'!$B136,'ATL CR'!$L:$L,'ATL GA Inventory'!GA$3)</f>
        <v>0</v>
      </c>
      <c r="GB136" s="45">
        <f>SUMIFS('ATL RAW'!$J:$J,'ATL RAW'!$I:$I,'ATL GA Inventory'!$B136,'ATL RAW'!$L:$L,'ATL GA Inventory'!GB$3)+SUMIFS('ATL CR'!$J:$J,'ATL CR'!$I:$I,'ATL GA Inventory'!$B136,'ATL CR'!$L:$L,'ATL GA Inventory'!GB$3)</f>
        <v>0</v>
      </c>
      <c r="GC136" s="45">
        <f>SUMIFS('ATL RAW'!$J:$J,'ATL RAW'!$I:$I,'ATL GA Inventory'!$B136,'ATL RAW'!$L:$L,'ATL GA Inventory'!GC$3)+SUMIFS('ATL CR'!$J:$J,'ATL CR'!$I:$I,'ATL GA Inventory'!$B136,'ATL CR'!$L:$L,'ATL GA Inventory'!GC$3)</f>
        <v>0</v>
      </c>
      <c r="GD136" s="45">
        <f>SUMIFS('ATL RAW'!$J:$J,'ATL RAW'!$I:$I,'ATL GA Inventory'!$B136,'ATL RAW'!$L:$L,'ATL GA Inventory'!GD$3)+SUMIFS('ATL CR'!$J:$J,'ATL CR'!$I:$I,'ATL GA Inventory'!$B136,'ATL CR'!$L:$L,'ATL GA Inventory'!GD$3)</f>
        <v>0</v>
      </c>
      <c r="GE136" s="45">
        <f>SUMIFS('ATL RAW'!$J:$J,'ATL RAW'!$I:$I,'ATL GA Inventory'!$B136,'ATL RAW'!$L:$L,'ATL GA Inventory'!GE$3)+SUMIFS('ATL CR'!$J:$J,'ATL CR'!$I:$I,'ATL GA Inventory'!$B136,'ATL CR'!$L:$L,'ATL GA Inventory'!GE$3)</f>
        <v>0</v>
      </c>
      <c r="GF136" s="45">
        <f>SUMIFS('ATL RAW'!$J:$J,'ATL RAW'!$I:$I,'ATL GA Inventory'!$B136,'ATL RAW'!$L:$L,'ATL GA Inventory'!GF$3)+SUMIFS('ATL CR'!$J:$J,'ATL CR'!$I:$I,'ATL GA Inventory'!$B136,'ATL CR'!$L:$L,'ATL GA Inventory'!GF$3)</f>
        <v>0</v>
      </c>
      <c r="GG136" s="45">
        <f>SUMIFS('ATL RAW'!$J:$J,'ATL RAW'!$I:$I,'ATL GA Inventory'!$B136,'ATL RAW'!$L:$L,'ATL GA Inventory'!GG$3)+SUMIFS('ATL CR'!$J:$J,'ATL CR'!$I:$I,'ATL GA Inventory'!$B136,'ATL CR'!$L:$L,'ATL GA Inventory'!GG$3)</f>
        <v>0</v>
      </c>
      <c r="GH136" s="45">
        <f>SUMIFS('ATL RAW'!$J:$J,'ATL RAW'!$I:$I,'ATL GA Inventory'!$B136,'ATL RAW'!$L:$L,'ATL GA Inventory'!GH$3)+SUMIFS('ATL CR'!$J:$J,'ATL CR'!$I:$I,'ATL GA Inventory'!$B136,'ATL CR'!$L:$L,'ATL GA Inventory'!GH$3)</f>
        <v>0</v>
      </c>
      <c r="GI136" s="45">
        <f>SUMIFS('ATL RAW'!$J:$J,'ATL RAW'!$I:$I,'ATL GA Inventory'!$B136,'ATL RAW'!$L:$L,'ATL GA Inventory'!GI$3)+SUMIFS('ATL CR'!$J:$J,'ATL CR'!$I:$I,'ATL GA Inventory'!$B136,'ATL CR'!$L:$L,'ATL GA Inventory'!GI$3)</f>
        <v>0</v>
      </c>
      <c r="GJ136" s="45">
        <f>SUMIFS('ATL RAW'!$J:$J,'ATL RAW'!$I:$I,'ATL GA Inventory'!$B136,'ATL RAW'!$L:$L,'ATL GA Inventory'!GJ$3)+SUMIFS('ATL CR'!$J:$J,'ATL CR'!$I:$I,'ATL GA Inventory'!$B136,'ATL CR'!$L:$L,'ATL GA Inventory'!GJ$3)</f>
        <v>0</v>
      </c>
      <c r="GK136" s="45">
        <f>SUMIFS('ATL RAW'!$J:$J,'ATL RAW'!$I:$I,'ATL GA Inventory'!$B136,'ATL RAW'!$L:$L,'ATL GA Inventory'!GK$3)+SUMIFS('ATL CR'!$J:$J,'ATL CR'!$I:$I,'ATL GA Inventory'!$B136,'ATL CR'!$L:$L,'ATL GA Inventory'!GK$3)</f>
        <v>0</v>
      </c>
      <c r="GL136" s="45">
        <f>SUMIFS('ATL RAW'!$J:$J,'ATL RAW'!$I:$I,'ATL GA Inventory'!$B136,'ATL RAW'!$L:$L,'ATL GA Inventory'!GL$3)+SUMIFS('ATL CR'!$J:$J,'ATL CR'!$I:$I,'ATL GA Inventory'!$B136,'ATL CR'!$L:$L,'ATL GA Inventory'!GL$3)</f>
        <v>0</v>
      </c>
      <c r="GM136" s="45">
        <f>SUMIFS('ATL RAW'!$J:$J,'ATL RAW'!$I:$I,'ATL GA Inventory'!$B136,'ATL RAW'!$L:$L,'ATL GA Inventory'!GM$3)+SUMIFS('ATL CR'!$J:$J,'ATL CR'!$I:$I,'ATL GA Inventory'!$B136,'ATL CR'!$L:$L,'ATL GA Inventory'!GM$3)</f>
        <v>0</v>
      </c>
      <c r="GN136" s="45">
        <f>SUMIFS('ATL RAW'!$J:$J,'ATL RAW'!$I:$I,'ATL GA Inventory'!$B136,'ATL RAW'!$L:$L,'ATL GA Inventory'!GN$3)+SUMIFS('ATL CR'!$J:$J,'ATL CR'!$I:$I,'ATL GA Inventory'!$B136,'ATL CR'!$L:$L,'ATL GA Inventory'!GN$3)</f>
        <v>0</v>
      </c>
      <c r="GO136" s="45">
        <f>SUMIFS('ATL RAW'!$J:$J,'ATL RAW'!$I:$I,'ATL GA Inventory'!$B136,'ATL RAW'!$L:$L,'ATL GA Inventory'!GO$3)+SUMIFS('ATL CR'!$J:$J,'ATL CR'!$I:$I,'ATL GA Inventory'!$B136,'ATL CR'!$L:$L,'ATL GA Inventory'!GO$3)</f>
        <v>0</v>
      </c>
      <c r="GP136" s="45">
        <f>SUMIFS('ATL RAW'!$J:$J,'ATL RAW'!$I:$I,'ATL GA Inventory'!$B136,'ATL RAW'!$L:$L,'ATL GA Inventory'!GP$3)+SUMIFS('ATL CR'!$J:$J,'ATL CR'!$I:$I,'ATL GA Inventory'!$B136,'ATL CR'!$L:$L,'ATL GA Inventory'!GP$3)</f>
        <v>0</v>
      </c>
      <c r="GQ136" s="45">
        <f>SUMIFS('ATL RAW'!$J:$J,'ATL RAW'!$I:$I,'ATL GA Inventory'!$B136,'ATL RAW'!$L:$L,'ATL GA Inventory'!GQ$3)+SUMIFS('ATL CR'!$J:$J,'ATL CR'!$I:$I,'ATL GA Inventory'!$B136,'ATL CR'!$L:$L,'ATL GA Inventory'!GQ$3)</f>
        <v>0</v>
      </c>
      <c r="GR136" s="45">
        <f>SUMIFS('ATL RAW'!$J:$J,'ATL RAW'!$I:$I,'ATL GA Inventory'!$B136,'ATL RAW'!$L:$L,'ATL GA Inventory'!GR$3)+SUMIFS('ATL CR'!$J:$J,'ATL CR'!$I:$I,'ATL GA Inventory'!$B136,'ATL CR'!$L:$L,'ATL GA Inventory'!GR$3)</f>
        <v>0</v>
      </c>
      <c r="GS136" s="45">
        <f>SUMIFS('ATL RAW'!$J:$J,'ATL RAW'!$I:$I,'ATL GA Inventory'!$B136,'ATL RAW'!$L:$L,'ATL GA Inventory'!GS$3)+SUMIFS('ATL CR'!$J:$J,'ATL CR'!$I:$I,'ATL GA Inventory'!$B136,'ATL CR'!$L:$L,'ATL GA Inventory'!GS$3)</f>
        <v>0</v>
      </c>
      <c r="GT136" s="45">
        <f>SUMIFS('ATL RAW'!$J:$J,'ATL RAW'!$I:$I,'ATL GA Inventory'!$B136,'ATL RAW'!$L:$L,'ATL GA Inventory'!GT$3)+SUMIFS('ATL CR'!$J:$J,'ATL CR'!$I:$I,'ATL GA Inventory'!$B136,'ATL CR'!$L:$L,'ATL GA Inventory'!GT$3)</f>
        <v>0</v>
      </c>
      <c r="GU136" s="45">
        <f>SUMIFS('ATL RAW'!$J:$J,'ATL RAW'!$I:$I,'ATL GA Inventory'!$B136,'ATL RAW'!$L:$L,'ATL GA Inventory'!GU$3)+SUMIFS('ATL CR'!$J:$J,'ATL CR'!$I:$I,'ATL GA Inventory'!$B136,'ATL CR'!$L:$L,'ATL GA Inventory'!GU$3)</f>
        <v>0</v>
      </c>
      <c r="GV136" s="45">
        <f>SUMIFS('ATL RAW'!$J:$J,'ATL RAW'!$I:$I,'ATL GA Inventory'!$B136,'ATL RAW'!$L:$L,'ATL GA Inventory'!GV$3)+SUMIFS('ATL CR'!$J:$J,'ATL CR'!$I:$I,'ATL GA Inventory'!$B136,'ATL CR'!$L:$L,'ATL GA Inventory'!GV$3)</f>
        <v>0</v>
      </c>
      <c r="GW136" s="45">
        <f>SUMIFS('ATL RAW'!$J:$J,'ATL RAW'!$I:$I,'ATL GA Inventory'!$B136,'ATL RAW'!$L:$L,'ATL GA Inventory'!GW$3)+SUMIFS('ATL CR'!$J:$J,'ATL CR'!$I:$I,'ATL GA Inventory'!$B136,'ATL CR'!$L:$L,'ATL GA Inventory'!GW$3)</f>
        <v>0</v>
      </c>
      <c r="GX136" s="45">
        <f>SUMIFS('ATL RAW'!$J:$J,'ATL RAW'!$I:$I,'ATL GA Inventory'!$B136,'ATL RAW'!$L:$L,'ATL GA Inventory'!GX$3)+SUMIFS('ATL CR'!$J:$J,'ATL CR'!$I:$I,'ATL GA Inventory'!$B136,'ATL CR'!$L:$L,'ATL GA Inventory'!GX$3)</f>
        <v>0</v>
      </c>
      <c r="GY136" s="45">
        <f>SUMIFS('ATL RAW'!$J:$J,'ATL RAW'!$I:$I,'ATL GA Inventory'!$B136,'ATL RAW'!$L:$L,'ATL GA Inventory'!GY$3)+SUMIFS('ATL CR'!$J:$J,'ATL CR'!$I:$I,'ATL GA Inventory'!$B136,'ATL CR'!$L:$L,'ATL GA Inventory'!GY$3)</f>
        <v>0</v>
      </c>
    </row>
    <row r="137" spans="1:207" ht="15.75" thickBot="1">
      <c r="A137" s="43" t="s">
        <v>8123</v>
      </c>
      <c r="B137" s="43">
        <f t="shared" si="15"/>
        <v>49406540</v>
      </c>
      <c r="C137" s="43" t="str">
        <f t="shared" si="18"/>
        <v>Q.PEAK DUO BLK ML-G10.A+/TS_G02</v>
      </c>
      <c r="D137" s="44">
        <f t="shared" si="18"/>
        <v>400</v>
      </c>
      <c r="E137" s="45">
        <f>SUMIFS('ATL RAW'!$J:$J,'ATL RAW'!$I:$I,'ATL GA Inventory'!$B137,'ATL RAW'!$L:$L,'ATL GA Inventory'!E$3)+SUMIFS('ATL CR'!$J:$J,'ATL CR'!$I:$I,'ATL GA Inventory'!$B137,'ATL CR'!$L:$L,'ATL GA Inventory'!E$3)</f>
        <v>0</v>
      </c>
      <c r="F137" s="45">
        <f>SUMIFS('ATL RAW'!$J:$J,'ATL RAW'!$I:$I,'ATL GA Inventory'!$B137,'ATL RAW'!$L:$L,'ATL GA Inventory'!F$3)+SUMIFS('ATL CR'!$J:$J,'ATL CR'!$I:$I,'ATL GA Inventory'!$B137,'ATL CR'!$L:$L,'ATL GA Inventory'!F$3)</f>
        <v>0</v>
      </c>
      <c r="G137" s="45">
        <f>SUMIFS('ATL RAW'!$J:$J,'ATL RAW'!$I:$I,'ATL GA Inventory'!$B137,'ATL RAW'!$L:$L,'ATL GA Inventory'!G$3)+SUMIFS('ATL CR'!$J:$J,'ATL CR'!$I:$I,'ATL GA Inventory'!$B137,'ATL CR'!$L:$L,'ATL GA Inventory'!G$3)</f>
        <v>0</v>
      </c>
      <c r="H137" s="45">
        <f>SUMIFS('ATL RAW'!$J:$J,'ATL RAW'!$I:$I,'ATL GA Inventory'!$B137,'ATL RAW'!$L:$L,'ATL GA Inventory'!H$3)+SUMIFS('ATL CR'!$J:$J,'ATL CR'!$I:$I,'ATL GA Inventory'!$B137,'ATL CR'!$L:$L,'ATL GA Inventory'!H$3)</f>
        <v>0</v>
      </c>
      <c r="I137" s="45">
        <f>SUMIFS('ATL RAW'!$J:$J,'ATL RAW'!$I:$I,'ATL GA Inventory'!$B137,'ATL RAW'!$L:$L,'ATL GA Inventory'!I$3)+SUMIFS('ATL CR'!$J:$J,'ATL CR'!$I:$I,'ATL GA Inventory'!$B137,'ATL CR'!$L:$L,'ATL GA Inventory'!I$3)</f>
        <v>0</v>
      </c>
      <c r="J137" s="45">
        <f>SUMIFS('ATL RAW'!$J:$J,'ATL RAW'!$I:$I,'ATL GA Inventory'!$B137,'ATL RAW'!$L:$L,'ATL GA Inventory'!J$3)+SUMIFS('ATL CR'!$J:$J,'ATL CR'!$I:$I,'ATL GA Inventory'!$B137,'ATL CR'!$L:$L,'ATL GA Inventory'!J$3)</f>
        <v>0</v>
      </c>
      <c r="K137" s="45">
        <f>SUMIFS('ATL RAW'!$J:$J,'ATL RAW'!$I:$I,'ATL GA Inventory'!$B137,'ATL RAW'!$L:$L,'ATL GA Inventory'!K$3)+SUMIFS('ATL CR'!$J:$J,'ATL CR'!$I:$I,'ATL GA Inventory'!$B137,'ATL CR'!$L:$L,'ATL GA Inventory'!K$3)</f>
        <v>0</v>
      </c>
      <c r="L137" s="45">
        <f>SUMIFS('ATL RAW'!$J:$J,'ATL RAW'!$I:$I,'ATL GA Inventory'!$B137,'ATL RAW'!$L:$L,'ATL GA Inventory'!L$3)+SUMIFS('ATL CR'!$J:$J,'ATL CR'!$I:$I,'ATL GA Inventory'!$B137,'ATL CR'!$L:$L,'ATL GA Inventory'!L$3)</f>
        <v>0</v>
      </c>
      <c r="M137" s="45">
        <f>SUMIFS('ATL RAW'!$J:$J,'ATL RAW'!$I:$I,'ATL GA Inventory'!$B137,'ATL RAW'!$L:$L,'ATL GA Inventory'!M$3)+SUMIFS('ATL CR'!$J:$J,'ATL CR'!$I:$I,'ATL GA Inventory'!$B137,'ATL CR'!$L:$L,'ATL GA Inventory'!M$3)</f>
        <v>0</v>
      </c>
      <c r="N137" s="45">
        <f>SUMIFS('ATL RAW'!$J:$J,'ATL RAW'!$I:$I,'ATL GA Inventory'!$B137,'ATL RAW'!$L:$L,'ATL GA Inventory'!N$3)+SUMIFS('ATL CR'!$J:$J,'ATL CR'!$I:$I,'ATL GA Inventory'!$B137,'ATL CR'!$L:$L,'ATL GA Inventory'!N$3)</f>
        <v>0</v>
      </c>
      <c r="O137" s="45">
        <f>SUMIFS('ATL RAW'!$J:$J,'ATL RAW'!$I:$I,'ATL GA Inventory'!$B137,'ATL RAW'!$L:$L,'ATL GA Inventory'!O$3)+SUMIFS('ATL CR'!$J:$J,'ATL CR'!$I:$I,'ATL GA Inventory'!$B137,'ATL CR'!$L:$L,'ATL GA Inventory'!O$3)</f>
        <v>0</v>
      </c>
      <c r="P137" s="45">
        <f>SUMIFS('ATL RAW'!$J:$J,'ATL RAW'!$I:$I,'ATL GA Inventory'!$B137,'ATL RAW'!$L:$L,'ATL GA Inventory'!P$3)+SUMIFS('ATL CR'!$J:$J,'ATL CR'!$I:$I,'ATL GA Inventory'!$B137,'ATL CR'!$L:$L,'ATL GA Inventory'!P$3)</f>
        <v>0</v>
      </c>
      <c r="Q137" s="45">
        <f>SUMIFS('ATL RAW'!$J:$J,'ATL RAW'!$I:$I,'ATL GA Inventory'!$B137,'ATL RAW'!$L:$L,'ATL GA Inventory'!Q$3)+SUMIFS('ATL CR'!$J:$J,'ATL CR'!$I:$I,'ATL GA Inventory'!$B137,'ATL CR'!$L:$L,'ATL GA Inventory'!Q$3)</f>
        <v>0</v>
      </c>
      <c r="R137" s="45">
        <f>SUMIFS('ATL RAW'!$J:$J,'ATL RAW'!$I:$I,'ATL GA Inventory'!$B137,'ATL RAW'!$L:$L,'ATL GA Inventory'!R$3)+SUMIFS('ATL CR'!$J:$J,'ATL CR'!$I:$I,'ATL GA Inventory'!$B137,'ATL CR'!$L:$L,'ATL GA Inventory'!R$3)</f>
        <v>0</v>
      </c>
      <c r="S137" s="45">
        <f>SUMIFS('ATL RAW'!$J:$J,'ATL RAW'!$I:$I,'ATL GA Inventory'!$B137,'ATL RAW'!$L:$L,'ATL GA Inventory'!S$3)+SUMIFS('ATL CR'!$J:$J,'ATL CR'!$I:$I,'ATL GA Inventory'!$B137,'ATL CR'!$L:$L,'ATL GA Inventory'!S$3)</f>
        <v>0</v>
      </c>
      <c r="T137" s="45">
        <f>SUMIFS('ATL RAW'!$J:$J,'ATL RAW'!$I:$I,'ATL GA Inventory'!$B137,'ATL RAW'!$L:$L,'ATL GA Inventory'!T$3)+SUMIFS('ATL CR'!$J:$J,'ATL CR'!$I:$I,'ATL GA Inventory'!$B137,'ATL CR'!$L:$L,'ATL GA Inventory'!T$3)</f>
        <v>0</v>
      </c>
      <c r="U137" s="45">
        <f>SUMIFS('ATL RAW'!$J:$J,'ATL RAW'!$I:$I,'ATL GA Inventory'!$B137,'ATL RAW'!$L:$L,'ATL GA Inventory'!U$3)+SUMIFS('ATL CR'!$J:$J,'ATL CR'!$I:$I,'ATL GA Inventory'!$B137,'ATL CR'!$L:$L,'ATL GA Inventory'!U$3)</f>
        <v>0</v>
      </c>
      <c r="V137" s="45">
        <f>SUMIFS('ATL RAW'!$J:$J,'ATL RAW'!$I:$I,'ATL GA Inventory'!$B137,'ATL RAW'!$L:$L,'ATL GA Inventory'!V$3)+SUMIFS('ATL CR'!$J:$J,'ATL CR'!$I:$I,'ATL GA Inventory'!$B137,'ATL CR'!$L:$L,'ATL GA Inventory'!V$3)</f>
        <v>0</v>
      </c>
      <c r="W137" s="45">
        <f>SUMIFS('ATL RAW'!$J:$J,'ATL RAW'!$I:$I,'ATL GA Inventory'!$B137,'ATL RAW'!$L:$L,'ATL GA Inventory'!W$3)+SUMIFS('ATL CR'!$J:$J,'ATL CR'!$I:$I,'ATL GA Inventory'!$B137,'ATL CR'!$L:$L,'ATL GA Inventory'!W$3)</f>
        <v>0</v>
      </c>
      <c r="X137" s="45">
        <f>SUMIFS('ATL RAW'!$J:$J,'ATL RAW'!$I:$I,'ATL GA Inventory'!$B137,'ATL RAW'!$L:$L,'ATL GA Inventory'!X$3)+SUMIFS('ATL CR'!$J:$J,'ATL CR'!$I:$I,'ATL GA Inventory'!$B137,'ATL CR'!$L:$L,'ATL GA Inventory'!X$3)</f>
        <v>0</v>
      </c>
      <c r="Y137" s="45">
        <f>SUMIFS('ATL RAW'!$J:$J,'ATL RAW'!$I:$I,'ATL GA Inventory'!$B137,'ATL RAW'!$L:$L,'ATL GA Inventory'!Y$3)+SUMIFS('ATL CR'!$J:$J,'ATL CR'!$I:$I,'ATL GA Inventory'!$B137,'ATL CR'!$L:$L,'ATL GA Inventory'!Y$3)</f>
        <v>0</v>
      </c>
      <c r="Z137" s="45">
        <f>SUMIFS('ATL RAW'!$J:$J,'ATL RAW'!$I:$I,'ATL GA Inventory'!$B137,'ATL RAW'!$L:$L,'ATL GA Inventory'!Z$3)+SUMIFS('ATL CR'!$J:$J,'ATL CR'!$I:$I,'ATL GA Inventory'!$B137,'ATL CR'!$L:$L,'ATL GA Inventory'!Z$3)</f>
        <v>0</v>
      </c>
      <c r="AA137" s="45">
        <f>SUMIFS('ATL RAW'!$J:$J,'ATL RAW'!$I:$I,'ATL GA Inventory'!$B137,'ATL RAW'!$L:$L,'ATL GA Inventory'!AA$3)+SUMIFS('ATL CR'!$J:$J,'ATL CR'!$I:$I,'ATL GA Inventory'!$B137,'ATL CR'!$L:$L,'ATL GA Inventory'!AA$3)</f>
        <v>0</v>
      </c>
      <c r="AB137" s="45">
        <f>SUMIFS('ATL RAW'!$J:$J,'ATL RAW'!$I:$I,'ATL GA Inventory'!$B137,'ATL RAW'!$L:$L,'ATL GA Inventory'!AB$3)+SUMIFS('ATL CR'!$J:$J,'ATL CR'!$I:$I,'ATL GA Inventory'!$B137,'ATL CR'!$L:$L,'ATL GA Inventory'!AB$3)</f>
        <v>0</v>
      </c>
      <c r="AC137" s="45">
        <f>SUMIFS('ATL RAW'!$J:$J,'ATL RAW'!$I:$I,'ATL GA Inventory'!$B137,'ATL RAW'!$L:$L,'ATL GA Inventory'!AC$3)+SUMIFS('ATL CR'!$J:$J,'ATL CR'!$I:$I,'ATL GA Inventory'!$B137,'ATL CR'!$L:$L,'ATL GA Inventory'!AC$3)</f>
        <v>0</v>
      </c>
      <c r="AD137" s="45">
        <f>SUMIFS('ATL RAW'!$J:$J,'ATL RAW'!$I:$I,'ATL GA Inventory'!$B137,'ATL RAW'!$L:$L,'ATL GA Inventory'!AD$3)+SUMIFS('ATL CR'!$J:$J,'ATL CR'!$I:$I,'ATL GA Inventory'!$B137,'ATL CR'!$L:$L,'ATL GA Inventory'!AD$3)</f>
        <v>0</v>
      </c>
      <c r="AE137" s="45">
        <f>SUMIFS('ATL RAW'!$J:$J,'ATL RAW'!$I:$I,'ATL GA Inventory'!$B137,'ATL RAW'!$L:$L,'ATL GA Inventory'!AE$3)+SUMIFS('ATL CR'!$J:$J,'ATL CR'!$I:$I,'ATL GA Inventory'!$B137,'ATL CR'!$L:$L,'ATL GA Inventory'!AE$3)</f>
        <v>0</v>
      </c>
      <c r="AF137" s="45">
        <f>SUMIFS('ATL RAW'!$J:$J,'ATL RAW'!$I:$I,'ATL GA Inventory'!$B137,'ATL RAW'!$L:$L,'ATL GA Inventory'!AF$3)+SUMIFS('ATL CR'!$J:$J,'ATL CR'!$I:$I,'ATL GA Inventory'!$B137,'ATL CR'!$L:$L,'ATL GA Inventory'!AF$3)</f>
        <v>0</v>
      </c>
      <c r="AG137" s="45">
        <f>SUMIFS('ATL RAW'!$J:$J,'ATL RAW'!$I:$I,'ATL GA Inventory'!$B137,'ATL RAW'!$L:$L,'ATL GA Inventory'!AG$3)+SUMIFS('ATL CR'!$J:$J,'ATL CR'!$I:$I,'ATL GA Inventory'!$B137,'ATL CR'!$L:$L,'ATL GA Inventory'!AG$3)</f>
        <v>0</v>
      </c>
      <c r="AH137" s="45">
        <f>SUMIFS('ATL RAW'!$J:$J,'ATL RAW'!$I:$I,'ATL GA Inventory'!$B137,'ATL RAW'!$L:$L,'ATL GA Inventory'!AH$3)+SUMIFS('ATL CR'!$J:$J,'ATL CR'!$I:$I,'ATL GA Inventory'!$B137,'ATL CR'!$L:$L,'ATL GA Inventory'!AH$3)</f>
        <v>0</v>
      </c>
      <c r="AI137" s="45">
        <f>SUMIFS('ATL RAW'!$J:$J,'ATL RAW'!$I:$I,'ATL GA Inventory'!$B137,'ATL RAW'!$L:$L,'ATL GA Inventory'!AI$3)+SUMIFS('ATL CR'!$J:$J,'ATL CR'!$I:$I,'ATL GA Inventory'!$B137,'ATL CR'!$L:$L,'ATL GA Inventory'!AI$3)</f>
        <v>0</v>
      </c>
      <c r="AJ137" s="45">
        <f>SUMIFS('ATL RAW'!$J:$J,'ATL RAW'!$I:$I,'ATL GA Inventory'!$B137,'ATL RAW'!$L:$L,'ATL GA Inventory'!AJ$3)+SUMIFS('ATL CR'!$J:$J,'ATL CR'!$I:$I,'ATL GA Inventory'!$B137,'ATL CR'!$L:$L,'ATL GA Inventory'!AJ$3)</f>
        <v>0</v>
      </c>
      <c r="AK137" s="45">
        <f>SUMIFS('ATL RAW'!$J:$J,'ATL RAW'!$I:$I,'ATL GA Inventory'!$B137,'ATL RAW'!$L:$L,'ATL GA Inventory'!AK$3)+SUMIFS('ATL CR'!$J:$J,'ATL CR'!$I:$I,'ATL GA Inventory'!$B137,'ATL CR'!$L:$L,'ATL GA Inventory'!AK$3)</f>
        <v>0</v>
      </c>
      <c r="AL137" s="45">
        <f>SUMIFS('ATL RAW'!$J:$J,'ATL RAW'!$I:$I,'ATL GA Inventory'!$B137,'ATL RAW'!$L:$L,'ATL GA Inventory'!AL$3)+SUMIFS('ATL CR'!$J:$J,'ATL CR'!$I:$I,'ATL GA Inventory'!$B137,'ATL CR'!$L:$L,'ATL GA Inventory'!AL$3)</f>
        <v>0</v>
      </c>
      <c r="AM137" s="45">
        <f>SUMIFS('ATL RAW'!$J:$J,'ATL RAW'!$I:$I,'ATL GA Inventory'!$B137,'ATL RAW'!$L:$L,'ATL GA Inventory'!AM$3)+SUMIFS('ATL CR'!$J:$J,'ATL CR'!$I:$I,'ATL GA Inventory'!$B137,'ATL CR'!$L:$L,'ATL GA Inventory'!AM$3)</f>
        <v>0</v>
      </c>
      <c r="AN137" s="45">
        <f>SUMIFS('ATL RAW'!$J:$J,'ATL RAW'!$I:$I,'ATL GA Inventory'!$B137,'ATL RAW'!$L:$L,'ATL GA Inventory'!AN$3)+SUMIFS('ATL CR'!$J:$J,'ATL CR'!$I:$I,'ATL GA Inventory'!$B137,'ATL CR'!$L:$L,'ATL GA Inventory'!AN$3)</f>
        <v>0</v>
      </c>
      <c r="AO137" s="45">
        <f>SUMIFS('ATL RAW'!$J:$J,'ATL RAW'!$I:$I,'ATL GA Inventory'!$B137,'ATL RAW'!$L:$L,'ATL GA Inventory'!AO$3)+SUMIFS('ATL CR'!$J:$J,'ATL CR'!$I:$I,'ATL GA Inventory'!$B137,'ATL CR'!$L:$L,'ATL GA Inventory'!AO$3)</f>
        <v>0</v>
      </c>
      <c r="AP137" s="45">
        <f>SUMIFS('ATL RAW'!$J:$J,'ATL RAW'!$I:$I,'ATL GA Inventory'!$B137,'ATL RAW'!$L:$L,'ATL GA Inventory'!AP$3)+SUMIFS('ATL CR'!$J:$J,'ATL CR'!$I:$I,'ATL GA Inventory'!$B137,'ATL CR'!$L:$L,'ATL GA Inventory'!AP$3)</f>
        <v>0</v>
      </c>
      <c r="AQ137" s="45">
        <f>SUMIFS('ATL RAW'!$J:$J,'ATL RAW'!$I:$I,'ATL GA Inventory'!$B137,'ATL RAW'!$L:$L,'ATL GA Inventory'!AQ$3)+SUMIFS('ATL CR'!$J:$J,'ATL CR'!$I:$I,'ATL GA Inventory'!$B137,'ATL CR'!$L:$L,'ATL GA Inventory'!AQ$3)</f>
        <v>0</v>
      </c>
      <c r="AR137" s="45">
        <f>SUMIFS('ATL RAW'!$J:$J,'ATL RAW'!$I:$I,'ATL GA Inventory'!$B137,'ATL RAW'!$L:$L,'ATL GA Inventory'!AR$3)+SUMIFS('ATL CR'!$J:$J,'ATL CR'!$I:$I,'ATL GA Inventory'!$B137,'ATL CR'!$L:$L,'ATL GA Inventory'!AR$3)</f>
        <v>0</v>
      </c>
      <c r="AS137" s="45">
        <f>SUMIFS('ATL RAW'!$J:$J,'ATL RAW'!$I:$I,'ATL GA Inventory'!$B137,'ATL RAW'!$L:$L,'ATL GA Inventory'!AS$3)+SUMIFS('ATL CR'!$J:$J,'ATL CR'!$I:$I,'ATL GA Inventory'!$B137,'ATL CR'!$L:$L,'ATL GA Inventory'!AS$3)</f>
        <v>0</v>
      </c>
      <c r="AT137" s="45">
        <f>SUMIFS('ATL RAW'!$J:$J,'ATL RAW'!$I:$I,'ATL GA Inventory'!$B137,'ATL RAW'!$L:$L,'ATL GA Inventory'!AT$3)+SUMIFS('ATL CR'!$J:$J,'ATL CR'!$I:$I,'ATL GA Inventory'!$B137,'ATL CR'!$L:$L,'ATL GA Inventory'!AT$3)</f>
        <v>0</v>
      </c>
      <c r="AU137" s="45">
        <f>SUMIFS('ATL RAW'!$J:$J,'ATL RAW'!$I:$I,'ATL GA Inventory'!$B137,'ATL RAW'!$L:$L,'ATL GA Inventory'!AU$3)+SUMIFS('ATL CR'!$J:$J,'ATL CR'!$I:$I,'ATL GA Inventory'!$B137,'ATL CR'!$L:$L,'ATL GA Inventory'!AU$3)</f>
        <v>0</v>
      </c>
      <c r="AV137" s="45">
        <f>SUMIFS('ATL RAW'!$J:$J,'ATL RAW'!$I:$I,'ATL GA Inventory'!$B137,'ATL RAW'!$L:$L,'ATL GA Inventory'!AV$3)+SUMIFS('ATL CR'!$J:$J,'ATL CR'!$I:$I,'ATL GA Inventory'!$B137,'ATL CR'!$L:$L,'ATL GA Inventory'!AV$3)</f>
        <v>0</v>
      </c>
      <c r="AW137" s="45">
        <f>SUMIFS('ATL RAW'!$J:$J,'ATL RAW'!$I:$I,'ATL GA Inventory'!$B137,'ATL RAW'!$L:$L,'ATL GA Inventory'!AW$3)+SUMIFS('ATL CR'!$J:$J,'ATL CR'!$I:$I,'ATL GA Inventory'!$B137,'ATL CR'!$L:$L,'ATL GA Inventory'!AW$3)</f>
        <v>0</v>
      </c>
      <c r="AX137" s="45">
        <f>SUMIFS('ATL RAW'!$J:$J,'ATL RAW'!$I:$I,'ATL GA Inventory'!$B137,'ATL RAW'!$L:$L,'ATL GA Inventory'!AX$3)+SUMIFS('ATL CR'!$J:$J,'ATL CR'!$I:$I,'ATL GA Inventory'!$B137,'ATL CR'!$L:$L,'ATL GA Inventory'!AX$3)</f>
        <v>0</v>
      </c>
      <c r="AY137" s="45">
        <f>SUMIFS('ATL RAW'!$J:$J,'ATL RAW'!$I:$I,'ATL GA Inventory'!$B137,'ATL RAW'!$L:$L,'ATL GA Inventory'!AY$3)+SUMIFS('ATL CR'!$J:$J,'ATL CR'!$I:$I,'ATL GA Inventory'!$B137,'ATL CR'!$L:$L,'ATL GA Inventory'!AY$3)</f>
        <v>0</v>
      </c>
      <c r="AZ137" s="45">
        <f>SUMIFS('ATL RAW'!$J:$J,'ATL RAW'!$I:$I,'ATL GA Inventory'!$B137,'ATL RAW'!$L:$L,'ATL GA Inventory'!AZ$3)+SUMIFS('ATL CR'!$J:$J,'ATL CR'!$I:$I,'ATL GA Inventory'!$B137,'ATL CR'!$L:$L,'ATL GA Inventory'!AZ$3)</f>
        <v>0</v>
      </c>
      <c r="BA137" s="45">
        <f>SUMIFS('ATL RAW'!$J:$J,'ATL RAW'!$I:$I,'ATL GA Inventory'!$B137,'ATL RAW'!$L:$L,'ATL GA Inventory'!BA$3)+SUMIFS('ATL CR'!$J:$J,'ATL CR'!$I:$I,'ATL GA Inventory'!$B137,'ATL CR'!$L:$L,'ATL GA Inventory'!BA$3)</f>
        <v>0</v>
      </c>
      <c r="BB137" s="45">
        <f>SUMIFS('ATL RAW'!$J:$J,'ATL RAW'!$I:$I,'ATL GA Inventory'!$B137,'ATL RAW'!$L:$L,'ATL GA Inventory'!BB$3)+SUMIFS('ATL CR'!$J:$J,'ATL CR'!$I:$I,'ATL GA Inventory'!$B137,'ATL CR'!$L:$L,'ATL GA Inventory'!BB$3)</f>
        <v>0</v>
      </c>
      <c r="BC137" s="45">
        <f>SUMIFS('ATL RAW'!$J:$J,'ATL RAW'!$I:$I,'ATL GA Inventory'!$B137,'ATL RAW'!$L:$L,'ATL GA Inventory'!BC$3)+SUMIFS('ATL CR'!$J:$J,'ATL CR'!$I:$I,'ATL GA Inventory'!$B137,'ATL CR'!$L:$L,'ATL GA Inventory'!BC$3)</f>
        <v>0</v>
      </c>
      <c r="BD137" s="45">
        <f>SUMIFS('ATL RAW'!$J:$J,'ATL RAW'!$I:$I,'ATL GA Inventory'!$B137,'ATL RAW'!$L:$L,'ATL GA Inventory'!BD$3)+SUMIFS('ATL CR'!$J:$J,'ATL CR'!$I:$I,'ATL GA Inventory'!$B137,'ATL CR'!$L:$L,'ATL GA Inventory'!BD$3)</f>
        <v>0</v>
      </c>
      <c r="BE137" s="45">
        <f>SUMIFS('ATL RAW'!$J:$J,'ATL RAW'!$I:$I,'ATL GA Inventory'!$B137,'ATL RAW'!$L:$L,'ATL GA Inventory'!BE$3)+SUMIFS('ATL CR'!$J:$J,'ATL CR'!$I:$I,'ATL GA Inventory'!$B137,'ATL CR'!$L:$L,'ATL GA Inventory'!BE$3)</f>
        <v>0</v>
      </c>
      <c r="BF137" s="45">
        <f>SUMIFS('ATL RAW'!$J:$J,'ATL RAW'!$I:$I,'ATL GA Inventory'!$B137,'ATL RAW'!$L:$L,'ATL GA Inventory'!BF$3)+SUMIFS('ATL CR'!$J:$J,'ATL CR'!$I:$I,'ATL GA Inventory'!$B137,'ATL CR'!$L:$L,'ATL GA Inventory'!BF$3)</f>
        <v>0</v>
      </c>
      <c r="BG137" s="45">
        <f>SUMIFS('ATL RAW'!$J:$J,'ATL RAW'!$I:$I,'ATL GA Inventory'!$B137,'ATL RAW'!$L:$L,'ATL GA Inventory'!BG$3)+SUMIFS('ATL CR'!$J:$J,'ATL CR'!$I:$I,'ATL GA Inventory'!$B137,'ATL CR'!$L:$L,'ATL GA Inventory'!BG$3)</f>
        <v>0</v>
      </c>
      <c r="BH137" s="45">
        <f>SUMIFS('ATL RAW'!$J:$J,'ATL RAW'!$I:$I,'ATL GA Inventory'!$B137,'ATL RAW'!$L:$L,'ATL GA Inventory'!BH$3)+SUMIFS('ATL CR'!$J:$J,'ATL CR'!$I:$I,'ATL GA Inventory'!$B137,'ATL CR'!$L:$L,'ATL GA Inventory'!BH$3)</f>
        <v>0</v>
      </c>
      <c r="BI137" s="45">
        <f>SUMIFS('ATL RAW'!$J:$J,'ATL RAW'!$I:$I,'ATL GA Inventory'!$B137,'ATL RAW'!$L:$L,'ATL GA Inventory'!BI$3)+SUMIFS('ATL CR'!$J:$J,'ATL CR'!$I:$I,'ATL GA Inventory'!$B137,'ATL CR'!$L:$L,'ATL GA Inventory'!BI$3)</f>
        <v>0</v>
      </c>
      <c r="BJ137" s="45">
        <f>SUMIFS('ATL RAW'!$J:$J,'ATL RAW'!$I:$I,'ATL GA Inventory'!$B137,'ATL RAW'!$L:$L,'ATL GA Inventory'!BJ$3)+SUMIFS('ATL CR'!$J:$J,'ATL CR'!$I:$I,'ATL GA Inventory'!$B137,'ATL CR'!$L:$L,'ATL GA Inventory'!BJ$3)</f>
        <v>0</v>
      </c>
      <c r="BK137" s="45">
        <f>SUMIFS('ATL RAW'!$J:$J,'ATL RAW'!$I:$I,'ATL GA Inventory'!$B137,'ATL RAW'!$L:$L,'ATL GA Inventory'!BK$3)+SUMIFS('ATL CR'!$J:$J,'ATL CR'!$I:$I,'ATL GA Inventory'!$B137,'ATL CR'!$L:$L,'ATL GA Inventory'!BK$3)</f>
        <v>0</v>
      </c>
      <c r="BL137" s="45">
        <f>SUMIFS('ATL RAW'!$J:$J,'ATL RAW'!$I:$I,'ATL GA Inventory'!$B137,'ATL RAW'!$L:$L,'ATL GA Inventory'!BL$3)+SUMIFS('ATL CR'!$J:$J,'ATL CR'!$I:$I,'ATL GA Inventory'!$B137,'ATL CR'!$L:$L,'ATL GA Inventory'!BL$3)</f>
        <v>0</v>
      </c>
      <c r="BM137" s="45">
        <f>SUMIFS('ATL RAW'!$J:$J,'ATL RAW'!$I:$I,'ATL GA Inventory'!$B137,'ATL RAW'!$L:$L,'ATL GA Inventory'!BM$3)+SUMIFS('ATL CR'!$J:$J,'ATL CR'!$I:$I,'ATL GA Inventory'!$B137,'ATL CR'!$L:$L,'ATL GA Inventory'!BM$3)</f>
        <v>0</v>
      </c>
      <c r="BN137" s="45">
        <f>SUMIFS('ATL RAW'!$J:$J,'ATL RAW'!$I:$I,'ATL GA Inventory'!$B137,'ATL RAW'!$L:$L,'ATL GA Inventory'!BN$3)+SUMIFS('ATL CR'!$J:$J,'ATL CR'!$I:$I,'ATL GA Inventory'!$B137,'ATL CR'!$L:$L,'ATL GA Inventory'!BN$3)</f>
        <v>0</v>
      </c>
      <c r="BO137" s="45">
        <f>SUMIFS('ATL RAW'!$J:$J,'ATL RAW'!$I:$I,'ATL GA Inventory'!$B137,'ATL RAW'!$L:$L,'ATL GA Inventory'!BO$3)+SUMIFS('ATL CR'!$J:$J,'ATL CR'!$I:$I,'ATL GA Inventory'!$B137,'ATL CR'!$L:$L,'ATL GA Inventory'!BO$3)</f>
        <v>0</v>
      </c>
      <c r="BP137" s="45">
        <f>SUMIFS('ATL RAW'!$J:$J,'ATL RAW'!$I:$I,'ATL GA Inventory'!$B137,'ATL RAW'!$L:$L,'ATL GA Inventory'!BP$3)+SUMIFS('ATL CR'!$J:$J,'ATL CR'!$I:$I,'ATL GA Inventory'!$B137,'ATL CR'!$L:$L,'ATL GA Inventory'!BP$3)</f>
        <v>0</v>
      </c>
      <c r="BQ137" s="45">
        <f>SUMIFS('ATL RAW'!$J:$J,'ATL RAW'!$I:$I,'ATL GA Inventory'!$B137,'ATL RAW'!$L:$L,'ATL GA Inventory'!BQ$3)+SUMIFS('ATL CR'!$J:$J,'ATL CR'!$I:$I,'ATL GA Inventory'!$B137,'ATL CR'!$L:$L,'ATL GA Inventory'!BQ$3)</f>
        <v>0</v>
      </c>
      <c r="BR137" s="45">
        <f>SUMIFS('ATL RAW'!$J:$J,'ATL RAW'!$I:$I,'ATL GA Inventory'!$B137,'ATL RAW'!$L:$L,'ATL GA Inventory'!BR$3)+SUMIFS('ATL CR'!$J:$J,'ATL CR'!$I:$I,'ATL GA Inventory'!$B137,'ATL CR'!$L:$L,'ATL GA Inventory'!BR$3)</f>
        <v>0</v>
      </c>
      <c r="BS137" s="45">
        <f>SUMIFS('ATL RAW'!$J:$J,'ATL RAW'!$I:$I,'ATL GA Inventory'!$B137,'ATL RAW'!$L:$L,'ATL GA Inventory'!BS$3)+SUMIFS('ATL CR'!$J:$J,'ATL CR'!$I:$I,'ATL GA Inventory'!$B137,'ATL CR'!$L:$L,'ATL GA Inventory'!BS$3)</f>
        <v>0</v>
      </c>
      <c r="BT137" s="45">
        <f>SUMIFS('ATL RAW'!$J:$J,'ATL RAW'!$I:$I,'ATL GA Inventory'!$B137,'ATL RAW'!$L:$L,'ATL GA Inventory'!BT$3)+SUMIFS('ATL CR'!$J:$J,'ATL CR'!$I:$I,'ATL GA Inventory'!$B137,'ATL CR'!$L:$L,'ATL GA Inventory'!BT$3)</f>
        <v>0</v>
      </c>
      <c r="BU137" s="45">
        <f>SUMIFS('ATL RAW'!$J:$J,'ATL RAW'!$I:$I,'ATL GA Inventory'!$B137,'ATL RAW'!$L:$L,'ATL GA Inventory'!BU$3)+SUMIFS('ATL CR'!$J:$J,'ATL CR'!$I:$I,'ATL GA Inventory'!$B137,'ATL CR'!$L:$L,'ATL GA Inventory'!BU$3)</f>
        <v>0</v>
      </c>
      <c r="BV137" s="45">
        <f>SUMIFS('ATL RAW'!$J:$J,'ATL RAW'!$I:$I,'ATL GA Inventory'!$B137,'ATL RAW'!$L:$L,'ATL GA Inventory'!BV$3)+SUMIFS('ATL CR'!$J:$J,'ATL CR'!$I:$I,'ATL GA Inventory'!$B137,'ATL CR'!$L:$L,'ATL GA Inventory'!BV$3)</f>
        <v>0</v>
      </c>
      <c r="BW137" s="45">
        <f>SUMIFS('ATL RAW'!$J:$J,'ATL RAW'!$I:$I,'ATL GA Inventory'!$B137,'ATL RAW'!$L:$L,'ATL GA Inventory'!BW$3)+SUMIFS('ATL CR'!$J:$J,'ATL CR'!$I:$I,'ATL GA Inventory'!$B137,'ATL CR'!$L:$L,'ATL GA Inventory'!BW$3)</f>
        <v>0</v>
      </c>
      <c r="BX137" s="45">
        <f>SUMIFS('ATL RAW'!$J:$J,'ATL RAW'!$I:$I,'ATL GA Inventory'!$B137,'ATL RAW'!$L:$L,'ATL GA Inventory'!BX$3)+SUMIFS('ATL CR'!$J:$J,'ATL CR'!$I:$I,'ATL GA Inventory'!$B137,'ATL CR'!$L:$L,'ATL GA Inventory'!BX$3)</f>
        <v>0</v>
      </c>
      <c r="BY137" s="45">
        <f>SUMIFS('ATL RAW'!$J:$J,'ATL RAW'!$I:$I,'ATL GA Inventory'!$B137,'ATL RAW'!$L:$L,'ATL GA Inventory'!BY$3)+SUMIFS('ATL CR'!$J:$J,'ATL CR'!$I:$I,'ATL GA Inventory'!$B137,'ATL CR'!$L:$L,'ATL GA Inventory'!BY$3)</f>
        <v>0</v>
      </c>
      <c r="BZ137" s="45">
        <f>SUMIFS('ATL RAW'!$J:$J,'ATL RAW'!$I:$I,'ATL GA Inventory'!$B137,'ATL RAW'!$L:$L,'ATL GA Inventory'!BZ$3)+SUMIFS('ATL CR'!$J:$J,'ATL CR'!$I:$I,'ATL GA Inventory'!$B137,'ATL CR'!$L:$L,'ATL GA Inventory'!BZ$3)</f>
        <v>0</v>
      </c>
      <c r="CA137" s="45">
        <f>SUMIFS('ATL RAW'!$J:$J,'ATL RAW'!$I:$I,'ATL GA Inventory'!$B137,'ATL RAW'!$L:$L,'ATL GA Inventory'!CA$3)+SUMIFS('ATL CR'!$J:$J,'ATL CR'!$I:$I,'ATL GA Inventory'!$B137,'ATL CR'!$L:$L,'ATL GA Inventory'!CA$3)</f>
        <v>0</v>
      </c>
      <c r="CB137" s="45">
        <f>SUMIFS('ATL RAW'!$J:$J,'ATL RAW'!$I:$I,'ATL GA Inventory'!$B137,'ATL RAW'!$L:$L,'ATL GA Inventory'!CB$3)+SUMIFS('ATL CR'!$J:$J,'ATL CR'!$I:$I,'ATL GA Inventory'!$B137,'ATL CR'!$L:$L,'ATL GA Inventory'!CB$3)</f>
        <v>0</v>
      </c>
      <c r="CC137" s="45">
        <f>SUMIFS('ATL RAW'!$J:$J,'ATL RAW'!$I:$I,'ATL GA Inventory'!$B137,'ATL RAW'!$L:$L,'ATL GA Inventory'!CC$3)+SUMIFS('ATL CR'!$J:$J,'ATL CR'!$I:$I,'ATL GA Inventory'!$B137,'ATL CR'!$L:$L,'ATL GA Inventory'!CC$3)</f>
        <v>0</v>
      </c>
      <c r="CD137" s="45">
        <f>SUMIFS('ATL RAW'!$J:$J,'ATL RAW'!$I:$I,'ATL GA Inventory'!$B137,'ATL RAW'!$L:$L,'ATL GA Inventory'!CD$3)+SUMIFS('ATL CR'!$J:$J,'ATL CR'!$I:$I,'ATL GA Inventory'!$B137,'ATL CR'!$L:$L,'ATL GA Inventory'!CD$3)</f>
        <v>0</v>
      </c>
      <c r="CE137" s="45">
        <f>SUMIFS('ATL RAW'!$J:$J,'ATL RAW'!$I:$I,'ATL GA Inventory'!$B137,'ATL RAW'!$L:$L,'ATL GA Inventory'!CE$3)+SUMIFS('ATL CR'!$J:$J,'ATL CR'!$I:$I,'ATL GA Inventory'!$B137,'ATL CR'!$L:$L,'ATL GA Inventory'!CE$3)</f>
        <v>0</v>
      </c>
      <c r="CF137" s="45">
        <f>SUMIFS('ATL RAW'!$J:$J,'ATL RAW'!$I:$I,'ATL GA Inventory'!$B137,'ATL RAW'!$L:$L,'ATL GA Inventory'!CF$3)+SUMIFS('ATL CR'!$J:$J,'ATL CR'!$I:$I,'ATL GA Inventory'!$B137,'ATL CR'!$L:$L,'ATL GA Inventory'!CF$3)</f>
        <v>0</v>
      </c>
      <c r="CG137" s="45">
        <f>SUMIFS('ATL RAW'!$J:$J,'ATL RAW'!$I:$I,'ATL GA Inventory'!$B137,'ATL RAW'!$L:$L,'ATL GA Inventory'!CG$3)+SUMIFS('ATL CR'!$J:$J,'ATL CR'!$I:$I,'ATL GA Inventory'!$B137,'ATL CR'!$L:$L,'ATL GA Inventory'!CG$3)</f>
        <v>0</v>
      </c>
      <c r="CH137" s="45">
        <f>SUMIFS('ATL RAW'!$J:$J,'ATL RAW'!$I:$I,'ATL GA Inventory'!$B137,'ATL RAW'!$L:$L,'ATL GA Inventory'!CH$3)+SUMIFS('ATL CR'!$J:$J,'ATL CR'!$I:$I,'ATL GA Inventory'!$B137,'ATL CR'!$L:$L,'ATL GA Inventory'!CH$3)</f>
        <v>0</v>
      </c>
      <c r="CI137" s="45">
        <f>SUMIFS('ATL RAW'!$J:$J,'ATL RAW'!$I:$I,'ATL GA Inventory'!$B137,'ATL RAW'!$L:$L,'ATL GA Inventory'!CI$3)+SUMIFS('ATL CR'!$J:$J,'ATL CR'!$I:$I,'ATL GA Inventory'!$B137,'ATL CR'!$L:$L,'ATL GA Inventory'!CI$3)</f>
        <v>0</v>
      </c>
      <c r="CJ137" s="45">
        <f>SUMIFS('ATL RAW'!$J:$J,'ATL RAW'!$I:$I,'ATL GA Inventory'!$B137,'ATL RAW'!$L:$L,'ATL GA Inventory'!CJ$3)+SUMIFS('ATL CR'!$J:$J,'ATL CR'!$I:$I,'ATL GA Inventory'!$B137,'ATL CR'!$L:$L,'ATL GA Inventory'!CJ$3)</f>
        <v>0</v>
      </c>
      <c r="CK137" s="45">
        <f>SUMIFS('ATL RAW'!$J:$J,'ATL RAW'!$I:$I,'ATL GA Inventory'!$B137,'ATL RAW'!$L:$L,'ATL GA Inventory'!CK$3)+SUMIFS('ATL CR'!$J:$J,'ATL CR'!$I:$I,'ATL GA Inventory'!$B137,'ATL CR'!$L:$L,'ATL GA Inventory'!CK$3)</f>
        <v>0</v>
      </c>
      <c r="CL137" s="45">
        <f>SUMIFS('ATL RAW'!$J:$J,'ATL RAW'!$I:$I,'ATL GA Inventory'!$B137,'ATL RAW'!$L:$L,'ATL GA Inventory'!CL$3)+SUMIFS('ATL CR'!$J:$J,'ATL CR'!$I:$I,'ATL GA Inventory'!$B137,'ATL CR'!$L:$L,'ATL GA Inventory'!CL$3)</f>
        <v>0</v>
      </c>
      <c r="CM137" s="45">
        <f>SUMIFS('ATL RAW'!$J:$J,'ATL RAW'!$I:$I,'ATL GA Inventory'!$B137,'ATL RAW'!$L:$L,'ATL GA Inventory'!CM$3)+SUMIFS('ATL CR'!$J:$J,'ATL CR'!$I:$I,'ATL GA Inventory'!$B137,'ATL CR'!$L:$L,'ATL GA Inventory'!CM$3)</f>
        <v>0</v>
      </c>
      <c r="CN137" s="45">
        <f>SUMIFS('ATL RAW'!$J:$J,'ATL RAW'!$I:$I,'ATL GA Inventory'!$B137,'ATL RAW'!$L:$L,'ATL GA Inventory'!A137)+SUMIFS('ATL CR'!$J:$J,'ATL CR'!$I:$I,'ATL GA Inventory'!$B137,'ATL CR'!$L:$L,'ATL GA Inventory'!CN$3)</f>
        <v>0</v>
      </c>
      <c r="CO137" s="45">
        <f>SUMIFS('ATL RAW'!$J:$J,'ATL RAW'!$I:$I,'ATL GA Inventory'!$B137,'ATL RAW'!$L:$L,'ATL GA Inventory'!CO$3)+SUMIFS('ATL CR'!$J:$J,'ATL CR'!$I:$I,'ATL GA Inventory'!$B137,'ATL CR'!$L:$L,'ATL GA Inventory'!CO$3)</f>
        <v>0</v>
      </c>
      <c r="CP137" s="45">
        <f>SUMIFS('ATL RAW'!$J:$J,'ATL RAW'!$I:$I,'ATL GA Inventory'!$B137,'ATL RAW'!$L:$L,'ATL GA Inventory'!CP$3)+SUMIFS('ATL CR'!$J:$J,'ATL CR'!$I:$I,'ATL GA Inventory'!$B137,'ATL CR'!$L:$L,'ATL GA Inventory'!CP$3)</f>
        <v>0</v>
      </c>
      <c r="CQ137" s="45">
        <f>SUMIFS('ATL RAW'!$J:$J,'ATL RAW'!$I:$I,'ATL GA Inventory'!$B137,'ATL RAW'!$L:$L,'ATL GA Inventory'!CQ$3)+SUMIFS('ATL CR'!$J:$J,'ATL CR'!$I:$I,'ATL GA Inventory'!$B137,'ATL CR'!$L:$L,'ATL GA Inventory'!CQ$3)</f>
        <v>0</v>
      </c>
      <c r="CR137" s="45">
        <f>SUMIFS('ATL RAW'!$J:$J,'ATL RAW'!$I:$I,'ATL GA Inventory'!$B137,'ATL RAW'!$L:$L,'ATL GA Inventory'!CR$3)+SUMIFS('ATL CR'!$J:$J,'ATL CR'!$I:$I,'ATL GA Inventory'!$B137,'ATL CR'!$L:$L,'ATL GA Inventory'!CR$3)</f>
        <v>0</v>
      </c>
      <c r="CS137" s="45">
        <f>SUMIFS('ATL RAW'!$J:$J,'ATL RAW'!$I:$I,'ATL GA Inventory'!$B137,'ATL RAW'!$L:$L,'ATL GA Inventory'!CS$3)+SUMIFS('ATL CR'!$J:$J,'ATL CR'!$I:$I,'ATL GA Inventory'!$B137,'ATL CR'!$L:$L,'ATL GA Inventory'!CS$3)</f>
        <v>0</v>
      </c>
      <c r="CT137" s="45">
        <f>SUMIFS('ATL RAW'!$J:$J,'ATL RAW'!$I:$I,'ATL GA Inventory'!$B137,'ATL RAW'!$L:$L,'ATL GA Inventory'!CT$3)+SUMIFS('ATL CR'!$J:$J,'ATL CR'!$I:$I,'ATL GA Inventory'!$B137,'ATL CR'!$L:$L,'ATL GA Inventory'!CT$3)</f>
        <v>0</v>
      </c>
      <c r="CU137" s="45">
        <f>SUMIFS('ATL RAW'!$J:$J,'ATL RAW'!$I:$I,'ATL GA Inventory'!$B137,'ATL RAW'!$L:$L,'ATL GA Inventory'!CU$3)+SUMIFS('ATL CR'!$J:$J,'ATL CR'!$I:$I,'ATL GA Inventory'!$B137,'ATL CR'!$L:$L,'ATL GA Inventory'!CU$3)</f>
        <v>0</v>
      </c>
      <c r="CV137" s="45">
        <f>SUMIFS('ATL RAW'!$J:$J,'ATL RAW'!$I:$I,'ATL GA Inventory'!$B137,'ATL RAW'!$L:$L,'ATL GA Inventory'!CV$3)+SUMIFS('ATL CR'!$J:$J,'ATL CR'!$I:$I,'ATL GA Inventory'!$B137,'ATL CR'!$L:$L,'ATL GA Inventory'!CV$3)</f>
        <v>0</v>
      </c>
      <c r="CW137" s="45">
        <f>SUMIFS('ATL RAW'!$J:$J,'ATL RAW'!$I:$I,'ATL GA Inventory'!$B137,'ATL RAW'!$L:$L,'ATL GA Inventory'!CW$3)+SUMIFS('ATL CR'!$J:$J,'ATL CR'!$I:$I,'ATL GA Inventory'!$B137,'ATL CR'!$L:$L,'ATL GA Inventory'!CW$3)</f>
        <v>0</v>
      </c>
      <c r="CX137" s="45">
        <f>SUMIFS('ATL RAW'!$J:$J,'ATL RAW'!$I:$I,'ATL GA Inventory'!$B137,'ATL RAW'!$L:$L,'ATL GA Inventory'!CX$3)+SUMIFS('ATL CR'!$J:$J,'ATL CR'!$I:$I,'ATL GA Inventory'!$B137,'ATL CR'!$L:$L,'ATL GA Inventory'!CX$3)</f>
        <v>0</v>
      </c>
      <c r="CY137" s="45">
        <f>SUMIFS('ATL RAW'!$J:$J,'ATL RAW'!$I:$I,'ATL GA Inventory'!$B137,'ATL RAW'!$L:$L,'ATL GA Inventory'!CY$3)+SUMIFS('ATL CR'!$J:$J,'ATL CR'!$I:$I,'ATL GA Inventory'!$B137,'ATL CR'!$L:$L,'ATL GA Inventory'!CY$3)</f>
        <v>0</v>
      </c>
      <c r="CZ137" s="45">
        <f>SUMIFS('ATL RAW'!$J:$J,'ATL RAW'!$I:$I,'ATL GA Inventory'!$B137,'ATL RAW'!$L:$L,'ATL GA Inventory'!CZ$3)+SUMIFS('ATL CR'!$J:$J,'ATL CR'!$I:$I,'ATL GA Inventory'!$B137,'ATL CR'!$L:$L,'ATL GA Inventory'!CZ$3)</f>
        <v>0</v>
      </c>
      <c r="DA137" s="45">
        <f>SUMIFS('ATL RAW'!$J:$J,'ATL RAW'!$I:$I,'ATL GA Inventory'!$B137,'ATL RAW'!$L:$L,'ATL GA Inventory'!DA$3)+SUMIFS('ATL CR'!$J:$J,'ATL CR'!$I:$I,'ATL GA Inventory'!$B137,'ATL CR'!$L:$L,'ATL GA Inventory'!DA$3)</f>
        <v>0</v>
      </c>
      <c r="DB137" s="45">
        <f>SUMIFS('ATL RAW'!$J:$J,'ATL RAW'!$I:$I,'ATL GA Inventory'!$B137,'ATL RAW'!$L:$L,'ATL GA Inventory'!DB$3)+SUMIFS('ATL CR'!$J:$J,'ATL CR'!$I:$I,'ATL GA Inventory'!$B137,'ATL CR'!$L:$L,'ATL GA Inventory'!DB$3)</f>
        <v>0</v>
      </c>
      <c r="DC137" s="45">
        <f>SUMIFS('ATL RAW'!$J:$J,'ATL RAW'!$I:$I,'ATL GA Inventory'!$B137,'ATL RAW'!$L:$L,'ATL GA Inventory'!DC$3)+SUMIFS('ATL CR'!$J:$J,'ATL CR'!$I:$I,'ATL GA Inventory'!$B137,'ATL CR'!$L:$L,'ATL GA Inventory'!DC$3)</f>
        <v>0</v>
      </c>
      <c r="DD137" s="45">
        <f>SUMIFS('ATL RAW'!$J:$J,'ATL RAW'!$I:$I,'ATL GA Inventory'!$B137,'ATL RAW'!$L:$L,'ATL GA Inventory'!DD$3)+SUMIFS('ATL CR'!$J:$J,'ATL CR'!$I:$I,'ATL GA Inventory'!$B137,'ATL CR'!$L:$L,'ATL GA Inventory'!DD$3)</f>
        <v>0</v>
      </c>
      <c r="DE137" s="45">
        <f>SUMIFS('ATL RAW'!$J:$J,'ATL RAW'!$I:$I,'ATL GA Inventory'!$B137,'ATL RAW'!$L:$L,'ATL GA Inventory'!DE$3)+SUMIFS('ATL CR'!$J:$J,'ATL CR'!$I:$I,'ATL GA Inventory'!$B137,'ATL CR'!$L:$L,'ATL GA Inventory'!DE$3)</f>
        <v>0</v>
      </c>
      <c r="DF137" s="45">
        <f>SUMIFS('ATL RAW'!$J:$J,'ATL RAW'!$I:$I,'ATL GA Inventory'!$B137,'ATL RAW'!$L:$L,'ATL GA Inventory'!DF$3)+SUMIFS('ATL CR'!$J:$J,'ATL CR'!$I:$I,'ATL GA Inventory'!$B137,'ATL CR'!$L:$L,'ATL GA Inventory'!DF$3)</f>
        <v>0</v>
      </c>
      <c r="DG137" s="45">
        <f>SUMIFS('ATL RAW'!$J:$J,'ATL RAW'!$I:$I,'ATL GA Inventory'!$B137,'ATL RAW'!$L:$L,'ATL GA Inventory'!DG$3)+SUMIFS('ATL CR'!$J:$J,'ATL CR'!$I:$I,'ATL GA Inventory'!$B137,'ATL CR'!$L:$L,'ATL GA Inventory'!DG$3)</f>
        <v>0</v>
      </c>
      <c r="DH137" s="45">
        <f>SUMIFS('ATL RAW'!$J:$J,'ATL RAW'!$I:$I,'ATL GA Inventory'!$B137,'ATL RAW'!$L:$L,'ATL GA Inventory'!DH$3)+SUMIFS('ATL CR'!$J:$J,'ATL CR'!$I:$I,'ATL GA Inventory'!$B137,'ATL CR'!$L:$L,'ATL GA Inventory'!DH$3)</f>
        <v>0</v>
      </c>
      <c r="DI137" s="45">
        <f>SUMIFS('ATL RAW'!$J:$J,'ATL RAW'!$I:$I,'ATL GA Inventory'!$B137,'ATL RAW'!$L:$L,'ATL GA Inventory'!DI$3)+SUMIFS('ATL CR'!$J:$J,'ATL CR'!$I:$I,'ATL GA Inventory'!$B137,'ATL CR'!$L:$L,'ATL GA Inventory'!DI$3)</f>
        <v>0</v>
      </c>
      <c r="DJ137" s="45">
        <f>SUMIFS('ATL RAW'!$J:$J,'ATL RAW'!$I:$I,'ATL GA Inventory'!$B137,'ATL RAW'!$L:$L,'ATL GA Inventory'!DJ$3)+SUMIFS('ATL CR'!$J:$J,'ATL CR'!$I:$I,'ATL GA Inventory'!$B137,'ATL CR'!$L:$L,'ATL GA Inventory'!DJ$3)</f>
        <v>0</v>
      </c>
      <c r="DK137" s="45">
        <f>SUMIFS('ATL RAW'!$J:$J,'ATL RAW'!$I:$I,'ATL GA Inventory'!$B137,'ATL RAW'!$L:$L,'ATL GA Inventory'!DK$3)+SUMIFS('ATL CR'!$J:$J,'ATL CR'!$I:$I,'ATL GA Inventory'!$B137,'ATL CR'!$L:$L,'ATL GA Inventory'!DK$3)</f>
        <v>0</v>
      </c>
      <c r="DL137" s="45">
        <f>SUMIFS('ATL RAW'!$J:$J,'ATL RAW'!$I:$I,'ATL GA Inventory'!$B137,'ATL RAW'!$L:$L,'ATL GA Inventory'!DL$3)+SUMIFS('ATL CR'!$J:$J,'ATL CR'!$I:$I,'ATL GA Inventory'!$B137,'ATL CR'!$L:$L,'ATL GA Inventory'!DL$3)</f>
        <v>0</v>
      </c>
      <c r="DM137" s="45">
        <f>SUMIFS('ATL RAW'!$J:$J,'ATL RAW'!$I:$I,'ATL GA Inventory'!$B137,'ATL RAW'!$L:$L,'ATL GA Inventory'!DM$3)+SUMIFS('ATL CR'!$J:$J,'ATL CR'!$I:$I,'ATL GA Inventory'!$B137,'ATL CR'!$L:$L,'ATL GA Inventory'!DM$3)</f>
        <v>0</v>
      </c>
      <c r="DN137" s="45">
        <f>SUMIFS('ATL RAW'!$J:$J,'ATL RAW'!$I:$I,'ATL GA Inventory'!$B137,'ATL RAW'!$L:$L,'ATL GA Inventory'!DN$3)+SUMIFS('ATL CR'!$J:$J,'ATL CR'!$I:$I,'ATL GA Inventory'!$B137,'ATL CR'!$L:$L,'ATL GA Inventory'!DN$3)</f>
        <v>0</v>
      </c>
      <c r="DO137" s="45">
        <f>SUMIFS('ATL RAW'!$J:$J,'ATL RAW'!$I:$I,'ATL GA Inventory'!$B137,'ATL RAW'!$L:$L,'ATL GA Inventory'!DO$3)+SUMIFS('ATL CR'!$J:$J,'ATL CR'!$I:$I,'ATL GA Inventory'!$B137,'ATL CR'!$L:$L,'ATL GA Inventory'!DO$3)</f>
        <v>0</v>
      </c>
      <c r="DP137" s="45">
        <f>SUMIFS('ATL RAW'!$J:$J,'ATL RAW'!$I:$I,'ATL GA Inventory'!$B137,'ATL RAW'!$L:$L,'ATL GA Inventory'!DP$3)+SUMIFS('ATL CR'!$J:$J,'ATL CR'!$I:$I,'ATL GA Inventory'!$B137,'ATL CR'!$L:$L,'ATL GA Inventory'!DP$3)</f>
        <v>0</v>
      </c>
      <c r="DQ137" s="45">
        <f>SUMIFS('ATL RAW'!$J:$J,'ATL RAW'!$I:$I,'ATL GA Inventory'!$B137,'ATL RAW'!$L:$L,'ATL GA Inventory'!DQ$3)+SUMIFS('ATL CR'!$J:$J,'ATL CR'!$I:$I,'ATL GA Inventory'!$B137,'ATL CR'!$L:$L,'ATL GA Inventory'!DQ$3)</f>
        <v>0</v>
      </c>
      <c r="DR137" s="45">
        <f>SUMIFS('ATL RAW'!$J:$J,'ATL RAW'!$I:$I,'ATL GA Inventory'!$B137,'ATL RAW'!$L:$L,'ATL GA Inventory'!DR$3)+SUMIFS('ATL CR'!$J:$J,'ATL CR'!$I:$I,'ATL GA Inventory'!$B137,'ATL CR'!$L:$L,'ATL GA Inventory'!DR$3)</f>
        <v>0</v>
      </c>
      <c r="DS137" s="45">
        <f>SUMIFS('ATL RAW'!$J:$J,'ATL RAW'!$I:$I,'ATL GA Inventory'!$B137,'ATL RAW'!$L:$L,'ATL GA Inventory'!DS$3)+SUMIFS('ATL CR'!$J:$J,'ATL CR'!$I:$I,'ATL GA Inventory'!$B137,'ATL CR'!$L:$L,'ATL GA Inventory'!DS$3)</f>
        <v>0</v>
      </c>
      <c r="DT137" s="45">
        <f>SUMIFS('ATL RAW'!$J:$J,'ATL RAW'!$I:$I,'ATL GA Inventory'!$B137,'ATL RAW'!$L:$L,'ATL GA Inventory'!DT$3)+SUMIFS('ATL CR'!$J:$J,'ATL CR'!$I:$I,'ATL GA Inventory'!$B137,'ATL CR'!$L:$L,'ATL GA Inventory'!DT$3)</f>
        <v>0</v>
      </c>
      <c r="DU137" s="45">
        <f>SUMIFS('ATL RAW'!$J:$J,'ATL RAW'!$I:$I,'ATL GA Inventory'!$B137,'ATL RAW'!$L:$L,'ATL GA Inventory'!DU$3)+SUMIFS('ATL CR'!$J:$J,'ATL CR'!$I:$I,'ATL GA Inventory'!$B137,'ATL CR'!$L:$L,'ATL GA Inventory'!DU$3)</f>
        <v>0</v>
      </c>
      <c r="DV137" s="45">
        <f>SUMIFS('ATL RAW'!$J:$J,'ATL RAW'!$I:$I,'ATL GA Inventory'!$B137,'ATL RAW'!$L:$L,'ATL GA Inventory'!DV$3)+SUMIFS('ATL CR'!$J:$J,'ATL CR'!$I:$I,'ATL GA Inventory'!$B137,'ATL CR'!$L:$L,'ATL GA Inventory'!DV$3)</f>
        <v>0</v>
      </c>
      <c r="DW137" s="45">
        <f>SUMIFS('ATL RAW'!$J:$J,'ATL RAW'!$I:$I,'ATL GA Inventory'!$B137,'ATL RAW'!$L:$L,'ATL GA Inventory'!DW$3)+SUMIFS('ATL CR'!$J:$J,'ATL CR'!$I:$I,'ATL GA Inventory'!$B137,'ATL CR'!$L:$L,'ATL GA Inventory'!DW$3)</f>
        <v>0</v>
      </c>
      <c r="DX137" s="45">
        <f>SUMIFS('ATL RAW'!$J:$J,'ATL RAW'!$I:$I,'ATL GA Inventory'!$B137,'ATL RAW'!$L:$L,'ATL GA Inventory'!DX$3)+SUMIFS('ATL CR'!$J:$J,'ATL CR'!$I:$I,'ATL GA Inventory'!$B137,'ATL CR'!$L:$L,'ATL GA Inventory'!DX$3)</f>
        <v>0</v>
      </c>
      <c r="DY137" s="45">
        <f>SUMIFS('ATL RAW'!$J:$J,'ATL RAW'!$I:$I,'ATL GA Inventory'!$B137,'ATL RAW'!$L:$L,'ATL GA Inventory'!DY$3)+SUMIFS('ATL CR'!$J:$J,'ATL CR'!$I:$I,'ATL GA Inventory'!$B137,'ATL CR'!$L:$L,'ATL GA Inventory'!DY$3)</f>
        <v>0</v>
      </c>
      <c r="DZ137" s="45">
        <f>SUMIFS('ATL RAW'!$J:$J,'ATL RAW'!$I:$I,'ATL GA Inventory'!$B137,'ATL RAW'!$L:$L,'ATL GA Inventory'!DZ$3)+SUMIFS('ATL CR'!$J:$J,'ATL CR'!$I:$I,'ATL GA Inventory'!$B137,'ATL CR'!$L:$L,'ATL GA Inventory'!DZ$3)</f>
        <v>0</v>
      </c>
      <c r="EA137" s="45">
        <f>SUMIFS('ATL RAW'!$J:$J,'ATL RAW'!$I:$I,'ATL GA Inventory'!$B137,'ATL RAW'!$L:$L,'ATL GA Inventory'!EA$3)+SUMIFS('ATL CR'!$J:$J,'ATL CR'!$I:$I,'ATL GA Inventory'!$B137,'ATL CR'!$L:$L,'ATL GA Inventory'!EA$3)</f>
        <v>0</v>
      </c>
      <c r="EB137" s="45">
        <f>SUMIFS('ATL RAW'!$J:$J,'ATL RAW'!$I:$I,'ATL GA Inventory'!$B137,'ATL RAW'!$L:$L,'ATL GA Inventory'!EB$3)+SUMIFS('ATL CR'!$J:$J,'ATL CR'!$I:$I,'ATL GA Inventory'!$B137,'ATL CR'!$L:$L,'ATL GA Inventory'!EB$3)</f>
        <v>0</v>
      </c>
      <c r="EC137" s="45">
        <f>SUMIFS('ATL RAW'!$J:$J,'ATL RAW'!$I:$I,'ATL GA Inventory'!$B137,'ATL RAW'!$L:$L,'ATL GA Inventory'!EC$3)+SUMIFS('ATL CR'!$J:$J,'ATL CR'!$I:$I,'ATL GA Inventory'!$B137,'ATL CR'!$L:$L,'ATL GA Inventory'!EC$3)</f>
        <v>0</v>
      </c>
      <c r="ED137" s="45">
        <f>SUMIFS('ATL RAW'!$J:$J,'ATL RAW'!$I:$I,'ATL GA Inventory'!$B137,'ATL RAW'!$L:$L,'ATL GA Inventory'!ED$3)+SUMIFS('ATL CR'!$J:$J,'ATL CR'!$I:$I,'ATL GA Inventory'!$B137,'ATL CR'!$L:$L,'ATL GA Inventory'!ED$3)</f>
        <v>0</v>
      </c>
      <c r="EE137" s="45">
        <f>SUMIFS('ATL RAW'!$J:$J,'ATL RAW'!$I:$I,'ATL GA Inventory'!$B137,'ATL RAW'!$L:$L,'ATL GA Inventory'!EE$3)+SUMIFS('ATL CR'!$J:$J,'ATL CR'!$I:$I,'ATL GA Inventory'!$B137,'ATL CR'!$L:$L,'ATL GA Inventory'!EE$3)</f>
        <v>0</v>
      </c>
      <c r="EF137" s="45">
        <f>SUMIFS('ATL RAW'!$J:$J,'ATL RAW'!$I:$I,'ATL GA Inventory'!$B137,'ATL RAW'!$L:$L,'ATL GA Inventory'!EF$3)+SUMIFS('ATL CR'!$J:$J,'ATL CR'!$I:$I,'ATL GA Inventory'!$B137,'ATL CR'!$L:$L,'ATL GA Inventory'!EF$3)</f>
        <v>0</v>
      </c>
      <c r="EG137" s="45">
        <f>SUMIFS('ATL RAW'!$J:$J,'ATL RAW'!$I:$I,'ATL GA Inventory'!$B137,'ATL RAW'!$L:$L,'ATL GA Inventory'!EG$3)+SUMIFS('ATL CR'!$J:$J,'ATL CR'!$I:$I,'ATL GA Inventory'!$B137,'ATL CR'!$L:$L,'ATL GA Inventory'!EG$3)</f>
        <v>0</v>
      </c>
      <c r="EH137" s="45">
        <f>SUMIFS('ATL RAW'!$J:$J,'ATL RAW'!$I:$I,'ATL GA Inventory'!$B137,'ATL RAW'!$L:$L,'ATL GA Inventory'!EH$3)+SUMIFS('ATL CR'!$J:$J,'ATL CR'!$I:$I,'ATL GA Inventory'!$B137,'ATL CR'!$L:$L,'ATL GA Inventory'!EH$3)</f>
        <v>0</v>
      </c>
      <c r="EI137" s="45">
        <f>SUMIFS('ATL RAW'!$J:$J,'ATL RAW'!$I:$I,'ATL GA Inventory'!$B137,'ATL RAW'!$L:$L,'ATL GA Inventory'!EI$3)+SUMIFS('ATL CR'!$J:$J,'ATL CR'!$I:$I,'ATL GA Inventory'!$B137,'ATL CR'!$L:$L,'ATL GA Inventory'!EI$3)</f>
        <v>0</v>
      </c>
      <c r="EJ137" s="45">
        <f>SUMIFS('ATL RAW'!$J:$J,'ATL RAW'!$I:$I,'ATL GA Inventory'!$B137,'ATL RAW'!$L:$L,'ATL GA Inventory'!EJ$3)+SUMIFS('ATL CR'!$J:$J,'ATL CR'!$I:$I,'ATL GA Inventory'!$B137,'ATL CR'!$L:$L,'ATL GA Inventory'!EJ$3)</f>
        <v>0</v>
      </c>
      <c r="EK137" s="45">
        <f>SUMIFS('ATL RAW'!$J:$J,'ATL RAW'!$I:$I,'ATL GA Inventory'!$B137,'ATL RAW'!$L:$L,'ATL GA Inventory'!EK$3)+SUMIFS('ATL CR'!$J:$J,'ATL CR'!$I:$I,'ATL GA Inventory'!$B137,'ATL CR'!$L:$L,'ATL GA Inventory'!EK$3)</f>
        <v>0</v>
      </c>
      <c r="EL137" s="45">
        <f>SUMIFS('ATL RAW'!$J:$J,'ATL RAW'!$I:$I,'ATL GA Inventory'!$B137,'ATL RAW'!$L:$L,'ATL GA Inventory'!EL$3)+SUMIFS('ATL CR'!$J:$J,'ATL CR'!$I:$I,'ATL GA Inventory'!$B137,'ATL CR'!$L:$L,'ATL GA Inventory'!EL$3)</f>
        <v>0</v>
      </c>
      <c r="EM137" s="45">
        <f>SUMIFS('ATL RAW'!$J:$J,'ATL RAW'!$I:$I,'ATL GA Inventory'!$B137,'ATL RAW'!$L:$L,'ATL GA Inventory'!EM$3)+SUMIFS('ATL CR'!$J:$J,'ATL CR'!$I:$I,'ATL GA Inventory'!$B137,'ATL CR'!$L:$L,'ATL GA Inventory'!EM$3)</f>
        <v>0</v>
      </c>
      <c r="EN137" s="45">
        <f>SUMIFS('ATL RAW'!$J:$J,'ATL RAW'!$I:$I,'ATL GA Inventory'!$B137,'ATL RAW'!$L:$L,'ATL GA Inventory'!EN$3)+SUMIFS('ATL CR'!$J:$J,'ATL CR'!$I:$I,'ATL GA Inventory'!$B137,'ATL CR'!$L:$L,'ATL GA Inventory'!EN$3)</f>
        <v>0</v>
      </c>
      <c r="EO137" s="45">
        <f>SUMIFS('ATL RAW'!$J:$J,'ATL RAW'!$I:$I,'ATL GA Inventory'!$B137,'ATL RAW'!$L:$L,'ATL GA Inventory'!EO$3)+SUMIFS('ATL CR'!$J:$J,'ATL CR'!$I:$I,'ATL GA Inventory'!$B137,'ATL CR'!$L:$L,'ATL GA Inventory'!EO$3)</f>
        <v>0</v>
      </c>
      <c r="EP137" s="45">
        <f>SUMIFS('ATL RAW'!$J:$J,'ATL RAW'!$I:$I,'ATL GA Inventory'!$B137,'ATL RAW'!$L:$L,'ATL GA Inventory'!EP$3)+SUMIFS('ATL CR'!$J:$J,'ATL CR'!$I:$I,'ATL GA Inventory'!$B137,'ATL CR'!$L:$L,'ATL GA Inventory'!EP$3)</f>
        <v>0</v>
      </c>
      <c r="EQ137" s="45">
        <f>SUMIFS('ATL RAW'!$J:$J,'ATL RAW'!$I:$I,'ATL GA Inventory'!$B137,'ATL RAW'!$L:$L,'ATL GA Inventory'!EQ$3)+SUMIFS('ATL CR'!$J:$J,'ATL CR'!$I:$I,'ATL GA Inventory'!$B137,'ATL CR'!$L:$L,'ATL GA Inventory'!EQ$3)</f>
        <v>0</v>
      </c>
      <c r="ER137" s="45">
        <f>SUMIFS('ATL RAW'!$J:$J,'ATL RAW'!$I:$I,'ATL GA Inventory'!$B137,'ATL RAW'!$L:$L,'ATL GA Inventory'!ER$3)+SUMIFS('ATL CR'!$J:$J,'ATL CR'!$I:$I,'ATL GA Inventory'!$B137,'ATL CR'!$L:$L,'ATL GA Inventory'!ER$3)</f>
        <v>0</v>
      </c>
      <c r="ES137" s="45">
        <f>SUMIFS('ATL RAW'!$J:$J,'ATL RAW'!$I:$I,'ATL GA Inventory'!$B137,'ATL RAW'!$L:$L,'ATL GA Inventory'!ES$3)+SUMIFS('ATL CR'!$J:$J,'ATL CR'!$I:$I,'ATL GA Inventory'!$B137,'ATL CR'!$L:$L,'ATL GA Inventory'!ES$3)</f>
        <v>0</v>
      </c>
      <c r="ET137" s="45">
        <f>SUMIFS('ATL RAW'!$J:$J,'ATL RAW'!$I:$I,'ATL GA Inventory'!$B137,'ATL RAW'!$L:$L,'ATL GA Inventory'!ET$3)+SUMIFS('ATL CR'!$J:$J,'ATL CR'!$I:$I,'ATL GA Inventory'!$B137,'ATL CR'!$L:$L,'ATL GA Inventory'!ET$3)</f>
        <v>0</v>
      </c>
      <c r="EU137" s="45">
        <f>SUMIFS('ATL RAW'!$J:$J,'ATL RAW'!$I:$I,'ATL GA Inventory'!$B137,'ATL RAW'!$L:$L,'ATL GA Inventory'!EU$3)+SUMIFS('ATL CR'!$J:$J,'ATL CR'!$I:$I,'ATL GA Inventory'!$B137,'ATL CR'!$L:$L,'ATL GA Inventory'!EU$3)</f>
        <v>0</v>
      </c>
      <c r="EV137" s="45">
        <f>SUMIFS('ATL RAW'!$J:$J,'ATL RAW'!$I:$I,'ATL GA Inventory'!$B137,'ATL RAW'!$L:$L,'ATL GA Inventory'!EV$3)+SUMIFS('ATL CR'!$J:$J,'ATL CR'!$I:$I,'ATL GA Inventory'!$B137,'ATL CR'!$L:$L,'ATL GA Inventory'!EV$3)</f>
        <v>0</v>
      </c>
      <c r="EW137" s="45">
        <f>SUMIFS('ATL RAW'!$J:$J,'ATL RAW'!$I:$I,'ATL GA Inventory'!$B137,'ATL RAW'!$L:$L,'ATL GA Inventory'!EW$3)+SUMIFS('ATL CR'!$J:$J,'ATL CR'!$I:$I,'ATL GA Inventory'!$B137,'ATL CR'!$L:$L,'ATL GA Inventory'!EW$3)</f>
        <v>0</v>
      </c>
      <c r="EX137" s="45">
        <f>SUMIFS('ATL RAW'!$J:$J,'ATL RAW'!$I:$I,'ATL GA Inventory'!$B137,'ATL RAW'!$L:$L,'ATL GA Inventory'!EX$3)+SUMIFS('ATL CR'!$J:$J,'ATL CR'!$I:$I,'ATL GA Inventory'!$B137,'ATL CR'!$L:$L,'ATL GA Inventory'!EX$3)</f>
        <v>0</v>
      </c>
      <c r="EY137" s="45">
        <f>SUMIFS('ATL RAW'!$J:$J,'ATL RAW'!$I:$I,'ATL GA Inventory'!$B137,'ATL RAW'!$L:$L,'ATL GA Inventory'!EY$3)+SUMIFS('ATL CR'!$J:$J,'ATL CR'!$I:$I,'ATL GA Inventory'!$B137,'ATL CR'!$L:$L,'ATL GA Inventory'!EY$3)</f>
        <v>0</v>
      </c>
      <c r="EZ137" s="45">
        <f>SUMIFS('ATL RAW'!$J:$J,'ATL RAW'!$I:$I,'ATL GA Inventory'!$B137,'ATL RAW'!$L:$L,'ATL GA Inventory'!EZ$3)+SUMIFS('ATL CR'!$J:$J,'ATL CR'!$I:$I,'ATL GA Inventory'!$B137,'ATL CR'!$L:$L,'ATL GA Inventory'!EZ$3)</f>
        <v>0</v>
      </c>
      <c r="FA137" s="45">
        <f>SUMIFS('ATL RAW'!$J:$J,'ATL RAW'!$I:$I,'ATL GA Inventory'!$B137,'ATL RAW'!$L:$L,'ATL GA Inventory'!FA$3)+SUMIFS('ATL CR'!$J:$J,'ATL CR'!$I:$I,'ATL GA Inventory'!$B137,'ATL CR'!$L:$L,'ATL GA Inventory'!FA$3)</f>
        <v>0</v>
      </c>
      <c r="FB137" s="45">
        <f>SUMIFS('ATL RAW'!$J:$J,'ATL RAW'!$I:$I,'ATL GA Inventory'!$B137,'ATL RAW'!$L:$L,'ATL GA Inventory'!FB$3)+SUMIFS('ATL CR'!$J:$J,'ATL CR'!$I:$I,'ATL GA Inventory'!$B137,'ATL CR'!$L:$L,'ATL GA Inventory'!FB$3)</f>
        <v>0</v>
      </c>
      <c r="FC137" s="45">
        <f>SUMIFS('ATL RAW'!$J:$J,'ATL RAW'!$I:$I,'ATL GA Inventory'!$B137,'ATL RAW'!$L:$L,'ATL GA Inventory'!FC$3)+SUMIFS('ATL CR'!$J:$J,'ATL CR'!$I:$I,'ATL GA Inventory'!$B137,'ATL CR'!$L:$L,'ATL GA Inventory'!FC$3)</f>
        <v>0</v>
      </c>
      <c r="FD137" s="45">
        <f>SUMIFS('ATL RAW'!$J:$J,'ATL RAW'!$I:$I,'ATL GA Inventory'!$B137,'ATL RAW'!$L:$L,'ATL GA Inventory'!FD$3)+SUMIFS('ATL CR'!$J:$J,'ATL CR'!$I:$I,'ATL GA Inventory'!$B137,'ATL CR'!$L:$L,'ATL GA Inventory'!FD$3)</f>
        <v>0</v>
      </c>
      <c r="FE137" s="45">
        <f>SUMIFS('ATL RAW'!$J:$J,'ATL RAW'!$I:$I,'ATL GA Inventory'!$B137,'ATL RAW'!$L:$L,'ATL GA Inventory'!FE$3)+SUMIFS('ATL CR'!$J:$J,'ATL CR'!$I:$I,'ATL GA Inventory'!$B137,'ATL CR'!$L:$L,'ATL GA Inventory'!FE$3)</f>
        <v>0</v>
      </c>
      <c r="FF137" s="45">
        <f>SUMIFS('ATL RAW'!$J:$J,'ATL RAW'!$I:$I,'ATL GA Inventory'!$B137,'ATL RAW'!$L:$L,'ATL GA Inventory'!FF$3)+SUMIFS('ATL CR'!$J:$J,'ATL CR'!$I:$I,'ATL GA Inventory'!$B137,'ATL CR'!$L:$L,'ATL GA Inventory'!FF$3)</f>
        <v>0</v>
      </c>
      <c r="FG137" s="45">
        <f>SUMIFS('ATL RAW'!$J:$J,'ATL RAW'!$I:$I,'ATL GA Inventory'!$B137,'ATL RAW'!$L:$L,'ATL GA Inventory'!FG$3)+SUMIFS('ATL CR'!$J:$J,'ATL CR'!$I:$I,'ATL GA Inventory'!$B137,'ATL CR'!$L:$L,'ATL GA Inventory'!FG$3)</f>
        <v>0</v>
      </c>
      <c r="FH137" s="45">
        <f>SUMIFS('ATL RAW'!$J:$J,'ATL RAW'!$I:$I,'ATL GA Inventory'!$B137,'ATL RAW'!$L:$L,'ATL GA Inventory'!FH$3)+SUMIFS('ATL CR'!$J:$J,'ATL CR'!$I:$I,'ATL GA Inventory'!$B137,'ATL CR'!$L:$L,'ATL GA Inventory'!FH$3)</f>
        <v>0</v>
      </c>
      <c r="FI137" s="45">
        <f>SUMIFS('ATL RAW'!$J:$J,'ATL RAW'!$I:$I,'ATL GA Inventory'!$B137,'ATL RAW'!$L:$L,'ATL GA Inventory'!FI$3)+SUMIFS('ATL CR'!$J:$J,'ATL CR'!$I:$I,'ATL GA Inventory'!$B137,'ATL CR'!$L:$L,'ATL GA Inventory'!FI$3)</f>
        <v>0</v>
      </c>
      <c r="FJ137" s="45">
        <f>SUMIFS('ATL RAW'!$J:$J,'ATL RAW'!$I:$I,'ATL GA Inventory'!$B137,'ATL RAW'!$L:$L,'ATL GA Inventory'!FJ$3)+SUMIFS('ATL CR'!$J:$J,'ATL CR'!$I:$I,'ATL GA Inventory'!$B137,'ATL CR'!$L:$L,'ATL GA Inventory'!FJ$3)</f>
        <v>0</v>
      </c>
      <c r="FK137" s="45">
        <f>SUMIFS('ATL RAW'!$J:$J,'ATL RAW'!$I:$I,'ATL GA Inventory'!$B137,'ATL RAW'!$L:$L,'ATL GA Inventory'!FK$3)+SUMIFS('ATL CR'!$J:$J,'ATL CR'!$I:$I,'ATL GA Inventory'!$B137,'ATL CR'!$L:$L,'ATL GA Inventory'!FK$3)</f>
        <v>0</v>
      </c>
      <c r="FL137" s="45">
        <f>SUMIFS('ATL RAW'!$J:$J,'ATL RAW'!$I:$I,'ATL GA Inventory'!$B137,'ATL RAW'!$L:$L,'ATL GA Inventory'!FL$3)+SUMIFS('ATL CR'!$J:$J,'ATL CR'!$I:$I,'ATL GA Inventory'!$B137,'ATL CR'!$L:$L,'ATL GA Inventory'!FL$3)</f>
        <v>0</v>
      </c>
      <c r="FM137" s="45">
        <f>SUMIFS('ATL RAW'!$J:$J,'ATL RAW'!$I:$I,'ATL GA Inventory'!$B137,'ATL RAW'!$L:$L,'ATL GA Inventory'!FM$3)+SUMIFS('ATL CR'!$J:$J,'ATL CR'!$I:$I,'ATL GA Inventory'!$B137,'ATL CR'!$L:$L,'ATL GA Inventory'!FM$3)</f>
        <v>0</v>
      </c>
      <c r="FN137" s="45">
        <f>SUMIFS('ATL RAW'!$J:$J,'ATL RAW'!$I:$I,'ATL GA Inventory'!$B137,'ATL RAW'!$L:$L,'ATL GA Inventory'!FN$3)+SUMIFS('ATL CR'!$J:$J,'ATL CR'!$I:$I,'ATL GA Inventory'!$B137,'ATL CR'!$L:$L,'ATL GA Inventory'!FN$3)</f>
        <v>0</v>
      </c>
      <c r="FO137" s="45">
        <f>SUMIFS('ATL RAW'!$J:$J,'ATL RAW'!$I:$I,'ATL GA Inventory'!$B137,'ATL RAW'!$L:$L,'ATL GA Inventory'!FO$3)+SUMIFS('ATL CR'!$J:$J,'ATL CR'!$I:$I,'ATL GA Inventory'!$B137,'ATL CR'!$L:$L,'ATL GA Inventory'!FO$3)</f>
        <v>0</v>
      </c>
      <c r="FP137" s="45">
        <f>SUMIFS('ATL RAW'!$J:$J,'ATL RAW'!$I:$I,'ATL GA Inventory'!$B137,'ATL RAW'!$L:$L,'ATL GA Inventory'!FP$3)+SUMIFS('ATL CR'!$J:$J,'ATL CR'!$I:$I,'ATL GA Inventory'!$B137,'ATL CR'!$L:$L,'ATL GA Inventory'!FP$3)</f>
        <v>0</v>
      </c>
      <c r="FQ137" s="45">
        <f>SUMIFS('ATL RAW'!$J:$J,'ATL RAW'!$I:$I,'ATL GA Inventory'!$B137,'ATL RAW'!$L:$L,'ATL GA Inventory'!FQ$3)+SUMIFS('ATL CR'!$J:$J,'ATL CR'!$I:$I,'ATL GA Inventory'!$B137,'ATL CR'!$L:$L,'ATL GA Inventory'!FQ$3)</f>
        <v>0</v>
      </c>
      <c r="FR137" s="45">
        <f>SUMIFS('ATL RAW'!$J:$J,'ATL RAW'!$I:$I,'ATL GA Inventory'!$B137,'ATL RAW'!$L:$L,'ATL GA Inventory'!FR$3)+SUMIFS('ATL CR'!$J:$J,'ATL CR'!$I:$I,'ATL GA Inventory'!$B137,'ATL CR'!$L:$L,'ATL GA Inventory'!FR$3)</f>
        <v>0</v>
      </c>
      <c r="FS137" s="45">
        <f>SUMIFS('ATL RAW'!$J:$J,'ATL RAW'!$I:$I,'ATL GA Inventory'!$B137,'ATL RAW'!$L:$L,'ATL GA Inventory'!FS$3)+SUMIFS('ATL CR'!$J:$J,'ATL CR'!$I:$I,'ATL GA Inventory'!$B137,'ATL CR'!$L:$L,'ATL GA Inventory'!FS$3)</f>
        <v>0</v>
      </c>
      <c r="FT137" s="45">
        <f>SUMIFS('ATL RAW'!$J:$J,'ATL RAW'!$I:$I,'ATL GA Inventory'!$B137,'ATL RAW'!$L:$L,'ATL GA Inventory'!FT$3)+SUMIFS('ATL CR'!$J:$J,'ATL CR'!$I:$I,'ATL GA Inventory'!$B137,'ATL CR'!$L:$L,'ATL GA Inventory'!FT$3)</f>
        <v>0</v>
      </c>
      <c r="FU137" s="45">
        <f>SUMIFS('ATL RAW'!$J:$J,'ATL RAW'!$I:$I,'ATL GA Inventory'!$B137,'ATL RAW'!$L:$L,'ATL GA Inventory'!FU$3)+SUMIFS('ATL CR'!$J:$J,'ATL CR'!$I:$I,'ATL GA Inventory'!$B137,'ATL CR'!$L:$L,'ATL GA Inventory'!FU$3)</f>
        <v>0</v>
      </c>
      <c r="FV137" s="45">
        <f>SUMIFS('ATL RAW'!$J:$J,'ATL RAW'!$I:$I,'ATL GA Inventory'!$B137,'ATL RAW'!$L:$L,'ATL GA Inventory'!FV$3)+SUMIFS('ATL CR'!$J:$J,'ATL CR'!$I:$I,'ATL GA Inventory'!$B137,'ATL CR'!$L:$L,'ATL GA Inventory'!FV$3)</f>
        <v>0</v>
      </c>
      <c r="FW137" s="45">
        <f>SUMIFS('ATL RAW'!$J:$J,'ATL RAW'!$I:$I,'ATL GA Inventory'!$B137,'ATL RAW'!$L:$L,'ATL GA Inventory'!FW$3)+SUMIFS('ATL CR'!$J:$J,'ATL CR'!$I:$I,'ATL GA Inventory'!$B137,'ATL CR'!$L:$L,'ATL GA Inventory'!FW$3)</f>
        <v>0</v>
      </c>
      <c r="FX137" s="45">
        <f>SUMIFS('ATL RAW'!$J:$J,'ATL RAW'!$I:$I,'ATL GA Inventory'!$B137,'ATL RAW'!$L:$L,'ATL GA Inventory'!FX$3)+SUMIFS('ATL CR'!$J:$J,'ATL CR'!$I:$I,'ATL GA Inventory'!$B137,'ATL CR'!$L:$L,'ATL GA Inventory'!FX$3)</f>
        <v>0</v>
      </c>
      <c r="FY137" s="45">
        <f>SUMIFS('ATL RAW'!$J:$J,'ATL RAW'!$I:$I,'ATL GA Inventory'!$B137,'ATL RAW'!$L:$L,'ATL GA Inventory'!FY$3)+SUMIFS('ATL CR'!$J:$J,'ATL CR'!$I:$I,'ATL GA Inventory'!$B137,'ATL CR'!$L:$L,'ATL GA Inventory'!FY$3)</f>
        <v>0</v>
      </c>
      <c r="FZ137" s="45">
        <f>SUMIFS('ATL RAW'!$J:$J,'ATL RAW'!$I:$I,'ATL GA Inventory'!$B137,'ATL RAW'!$L:$L,'ATL GA Inventory'!FZ$3)+SUMIFS('ATL CR'!$J:$J,'ATL CR'!$I:$I,'ATL GA Inventory'!$B137,'ATL CR'!$L:$L,'ATL GA Inventory'!FZ$3)</f>
        <v>0</v>
      </c>
      <c r="GA137" s="45">
        <f>SUMIFS('ATL RAW'!$J:$J,'ATL RAW'!$I:$I,'ATL GA Inventory'!$B137,'ATL RAW'!$L:$L,'ATL GA Inventory'!GA$3)+SUMIFS('ATL CR'!$J:$J,'ATL CR'!$I:$I,'ATL GA Inventory'!$B137,'ATL CR'!$L:$L,'ATL GA Inventory'!GA$3)</f>
        <v>0</v>
      </c>
      <c r="GB137" s="45">
        <f>SUMIFS('ATL RAW'!$J:$J,'ATL RAW'!$I:$I,'ATL GA Inventory'!$B137,'ATL RAW'!$L:$L,'ATL GA Inventory'!GB$3)+SUMIFS('ATL CR'!$J:$J,'ATL CR'!$I:$I,'ATL GA Inventory'!$B137,'ATL CR'!$L:$L,'ATL GA Inventory'!GB$3)</f>
        <v>0</v>
      </c>
      <c r="GC137" s="45">
        <f>SUMIFS('ATL RAW'!$J:$J,'ATL RAW'!$I:$I,'ATL GA Inventory'!$B137,'ATL RAW'!$L:$L,'ATL GA Inventory'!GC$3)+SUMIFS('ATL CR'!$J:$J,'ATL CR'!$I:$I,'ATL GA Inventory'!$B137,'ATL CR'!$L:$L,'ATL GA Inventory'!GC$3)</f>
        <v>0</v>
      </c>
      <c r="GD137" s="45">
        <f>SUMIFS('ATL RAW'!$J:$J,'ATL RAW'!$I:$I,'ATL GA Inventory'!$B137,'ATL RAW'!$L:$L,'ATL GA Inventory'!GD$3)+SUMIFS('ATL CR'!$J:$J,'ATL CR'!$I:$I,'ATL GA Inventory'!$B137,'ATL CR'!$L:$L,'ATL GA Inventory'!GD$3)</f>
        <v>0</v>
      </c>
      <c r="GE137" s="45">
        <f>SUMIFS('ATL RAW'!$J:$J,'ATL RAW'!$I:$I,'ATL GA Inventory'!$B137,'ATL RAW'!$L:$L,'ATL GA Inventory'!GE$3)+SUMIFS('ATL CR'!$J:$J,'ATL CR'!$I:$I,'ATL GA Inventory'!$B137,'ATL CR'!$L:$L,'ATL GA Inventory'!GE$3)</f>
        <v>0</v>
      </c>
      <c r="GF137" s="45">
        <f>SUMIFS('ATL RAW'!$J:$J,'ATL RAW'!$I:$I,'ATL GA Inventory'!$B137,'ATL RAW'!$L:$L,'ATL GA Inventory'!GF$3)+SUMIFS('ATL CR'!$J:$J,'ATL CR'!$I:$I,'ATL GA Inventory'!$B137,'ATL CR'!$L:$L,'ATL GA Inventory'!GF$3)</f>
        <v>0</v>
      </c>
      <c r="GG137" s="45">
        <f>SUMIFS('ATL RAW'!$J:$J,'ATL RAW'!$I:$I,'ATL GA Inventory'!$B137,'ATL RAW'!$L:$L,'ATL GA Inventory'!GG$3)+SUMIFS('ATL CR'!$J:$J,'ATL CR'!$I:$I,'ATL GA Inventory'!$B137,'ATL CR'!$L:$L,'ATL GA Inventory'!GG$3)</f>
        <v>0</v>
      </c>
      <c r="GH137" s="45">
        <f>SUMIFS('ATL RAW'!$J:$J,'ATL RAW'!$I:$I,'ATL GA Inventory'!$B137,'ATL RAW'!$L:$L,'ATL GA Inventory'!GH$3)+SUMIFS('ATL CR'!$J:$J,'ATL CR'!$I:$I,'ATL GA Inventory'!$B137,'ATL CR'!$L:$L,'ATL GA Inventory'!GH$3)</f>
        <v>0</v>
      </c>
      <c r="GI137" s="45">
        <f>SUMIFS('ATL RAW'!$J:$J,'ATL RAW'!$I:$I,'ATL GA Inventory'!$B137,'ATL RAW'!$L:$L,'ATL GA Inventory'!GI$3)+SUMIFS('ATL CR'!$J:$J,'ATL CR'!$I:$I,'ATL GA Inventory'!$B137,'ATL CR'!$L:$L,'ATL GA Inventory'!GI$3)</f>
        <v>0</v>
      </c>
      <c r="GJ137" s="45">
        <f>SUMIFS('ATL RAW'!$J:$J,'ATL RAW'!$I:$I,'ATL GA Inventory'!$B137,'ATL RAW'!$L:$L,'ATL GA Inventory'!GJ$3)+SUMIFS('ATL CR'!$J:$J,'ATL CR'!$I:$I,'ATL GA Inventory'!$B137,'ATL CR'!$L:$L,'ATL GA Inventory'!GJ$3)</f>
        <v>0</v>
      </c>
      <c r="GK137" s="45">
        <f>SUMIFS('ATL RAW'!$J:$J,'ATL RAW'!$I:$I,'ATL GA Inventory'!$B137,'ATL RAW'!$L:$L,'ATL GA Inventory'!GK$3)+SUMIFS('ATL CR'!$J:$J,'ATL CR'!$I:$I,'ATL GA Inventory'!$B137,'ATL CR'!$L:$L,'ATL GA Inventory'!GK$3)</f>
        <v>0</v>
      </c>
      <c r="GL137" s="45">
        <f>SUMIFS('ATL RAW'!$J:$J,'ATL RAW'!$I:$I,'ATL GA Inventory'!$B137,'ATL RAW'!$L:$L,'ATL GA Inventory'!GL$3)+SUMIFS('ATL CR'!$J:$J,'ATL CR'!$I:$I,'ATL GA Inventory'!$B137,'ATL CR'!$L:$L,'ATL GA Inventory'!GL$3)</f>
        <v>0</v>
      </c>
      <c r="GM137" s="45">
        <f>SUMIFS('ATL RAW'!$J:$J,'ATL RAW'!$I:$I,'ATL GA Inventory'!$B137,'ATL RAW'!$L:$L,'ATL GA Inventory'!GM$3)+SUMIFS('ATL CR'!$J:$J,'ATL CR'!$I:$I,'ATL GA Inventory'!$B137,'ATL CR'!$L:$L,'ATL GA Inventory'!GM$3)</f>
        <v>0</v>
      </c>
      <c r="GN137" s="45">
        <f>SUMIFS('ATL RAW'!$J:$J,'ATL RAW'!$I:$I,'ATL GA Inventory'!$B137,'ATL RAW'!$L:$L,'ATL GA Inventory'!GN$3)+SUMIFS('ATL CR'!$J:$J,'ATL CR'!$I:$I,'ATL GA Inventory'!$B137,'ATL CR'!$L:$L,'ATL GA Inventory'!GN$3)</f>
        <v>0</v>
      </c>
      <c r="GO137" s="45">
        <f>SUMIFS('ATL RAW'!$J:$J,'ATL RAW'!$I:$I,'ATL GA Inventory'!$B137,'ATL RAW'!$L:$L,'ATL GA Inventory'!GO$3)+SUMIFS('ATL CR'!$J:$J,'ATL CR'!$I:$I,'ATL GA Inventory'!$B137,'ATL CR'!$L:$L,'ATL GA Inventory'!GO$3)</f>
        <v>0</v>
      </c>
      <c r="GP137" s="45">
        <f>SUMIFS('ATL RAW'!$J:$J,'ATL RAW'!$I:$I,'ATL GA Inventory'!$B137,'ATL RAW'!$L:$L,'ATL GA Inventory'!GP$3)+SUMIFS('ATL CR'!$J:$J,'ATL CR'!$I:$I,'ATL GA Inventory'!$B137,'ATL CR'!$L:$L,'ATL GA Inventory'!GP$3)</f>
        <v>0</v>
      </c>
      <c r="GQ137" s="45">
        <f>SUMIFS('ATL RAW'!$J:$J,'ATL RAW'!$I:$I,'ATL GA Inventory'!$B137,'ATL RAW'!$L:$L,'ATL GA Inventory'!GQ$3)+SUMIFS('ATL CR'!$J:$J,'ATL CR'!$I:$I,'ATL GA Inventory'!$B137,'ATL CR'!$L:$L,'ATL GA Inventory'!GQ$3)</f>
        <v>0</v>
      </c>
      <c r="GR137" s="45">
        <f>SUMIFS('ATL RAW'!$J:$J,'ATL RAW'!$I:$I,'ATL GA Inventory'!$B137,'ATL RAW'!$L:$L,'ATL GA Inventory'!GR$3)+SUMIFS('ATL CR'!$J:$J,'ATL CR'!$I:$I,'ATL GA Inventory'!$B137,'ATL CR'!$L:$L,'ATL GA Inventory'!GR$3)</f>
        <v>0</v>
      </c>
      <c r="GS137" s="45">
        <f>SUMIFS('ATL RAW'!$J:$J,'ATL RAW'!$I:$I,'ATL GA Inventory'!$B137,'ATL RAW'!$L:$L,'ATL GA Inventory'!GS$3)+SUMIFS('ATL CR'!$J:$J,'ATL CR'!$I:$I,'ATL GA Inventory'!$B137,'ATL CR'!$L:$L,'ATL GA Inventory'!GS$3)</f>
        <v>0</v>
      </c>
      <c r="GT137" s="45">
        <f>SUMIFS('ATL RAW'!$J:$J,'ATL RAW'!$I:$I,'ATL GA Inventory'!$B137,'ATL RAW'!$L:$L,'ATL GA Inventory'!GT$3)+SUMIFS('ATL CR'!$J:$J,'ATL CR'!$I:$I,'ATL GA Inventory'!$B137,'ATL CR'!$L:$L,'ATL GA Inventory'!GT$3)</f>
        <v>0</v>
      </c>
      <c r="GU137" s="45">
        <f>SUMIFS('ATL RAW'!$J:$J,'ATL RAW'!$I:$I,'ATL GA Inventory'!$B137,'ATL RAW'!$L:$L,'ATL GA Inventory'!GU$3)+SUMIFS('ATL CR'!$J:$J,'ATL CR'!$I:$I,'ATL GA Inventory'!$B137,'ATL CR'!$L:$L,'ATL GA Inventory'!GU$3)</f>
        <v>0</v>
      </c>
      <c r="GV137" s="45">
        <f>SUMIFS('ATL RAW'!$J:$J,'ATL RAW'!$I:$I,'ATL GA Inventory'!$B137,'ATL RAW'!$L:$L,'ATL GA Inventory'!GV$3)+SUMIFS('ATL CR'!$J:$J,'ATL CR'!$I:$I,'ATL GA Inventory'!$B137,'ATL CR'!$L:$L,'ATL GA Inventory'!GV$3)</f>
        <v>0</v>
      </c>
      <c r="GW137" s="45">
        <f>SUMIFS('ATL RAW'!$J:$J,'ATL RAW'!$I:$I,'ATL GA Inventory'!$B137,'ATL RAW'!$L:$L,'ATL GA Inventory'!GW$3)+SUMIFS('ATL CR'!$J:$J,'ATL CR'!$I:$I,'ATL GA Inventory'!$B137,'ATL CR'!$L:$L,'ATL GA Inventory'!GW$3)</f>
        <v>0</v>
      </c>
      <c r="GX137" s="45">
        <f>SUMIFS('ATL RAW'!$J:$J,'ATL RAW'!$I:$I,'ATL GA Inventory'!$B137,'ATL RAW'!$L:$L,'ATL GA Inventory'!GX$3)+SUMIFS('ATL CR'!$J:$J,'ATL CR'!$I:$I,'ATL GA Inventory'!$B137,'ATL CR'!$L:$L,'ATL GA Inventory'!GX$3)</f>
        <v>0</v>
      </c>
      <c r="GY137" s="45">
        <f>SUMIFS('ATL RAW'!$J:$J,'ATL RAW'!$I:$I,'ATL GA Inventory'!$B137,'ATL RAW'!$L:$L,'ATL GA Inventory'!GY$3)+SUMIFS('ATL CR'!$J:$J,'ATL CR'!$I:$I,'ATL GA Inventory'!$B137,'ATL CR'!$L:$L,'ATL GA Inventory'!GY$3)</f>
        <v>0</v>
      </c>
    </row>
    <row r="138" spans="1:207" ht="15.75" thickBot="1">
      <c r="A138" s="12"/>
      <c r="B138" s="11">
        <v>0</v>
      </c>
      <c r="C138" s="11"/>
      <c r="D138" s="10">
        <v>0</v>
      </c>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c r="CC138" s="9"/>
      <c r="CD138" s="9"/>
      <c r="CE138" s="9"/>
      <c r="CF138" s="9"/>
      <c r="CG138" s="9"/>
      <c r="CH138" s="9"/>
      <c r="CI138" s="9"/>
      <c r="CJ138" s="9"/>
      <c r="CK138" s="9"/>
      <c r="CL138" s="9"/>
      <c r="CM138" s="9"/>
      <c r="CN138" s="9"/>
      <c r="CO138" s="9"/>
      <c r="CP138" s="9"/>
      <c r="CQ138" s="9"/>
      <c r="CR138" s="9"/>
      <c r="CS138" s="9"/>
      <c r="CT138" s="9"/>
      <c r="CU138" s="9"/>
      <c r="CV138" s="9"/>
      <c r="CW138" s="9"/>
      <c r="CX138" s="9"/>
      <c r="CY138" s="9"/>
      <c r="CZ138" s="9"/>
      <c r="DA138" s="9"/>
      <c r="DB138" s="9"/>
      <c r="DC138" s="9"/>
      <c r="DD138" s="9"/>
      <c r="DE138" s="9"/>
      <c r="DF138" s="9"/>
      <c r="DG138" s="9"/>
      <c r="DH138" s="9"/>
      <c r="DI138" s="9"/>
      <c r="DJ138" s="9"/>
      <c r="DK138" s="9"/>
      <c r="DL138" s="9"/>
      <c r="DM138" s="9"/>
      <c r="DN138" s="9"/>
      <c r="DO138" s="9"/>
      <c r="DP138" s="9"/>
      <c r="DQ138" s="9"/>
      <c r="DR138" s="9"/>
      <c r="DS138" s="9"/>
      <c r="DT138" s="9"/>
      <c r="DU138" s="9"/>
      <c r="DV138" s="9"/>
      <c r="DW138" s="9"/>
      <c r="DX138" s="9"/>
      <c r="DY138" s="9"/>
      <c r="DZ138" s="9"/>
      <c r="EA138" s="9"/>
      <c r="EB138" s="9"/>
      <c r="EC138" s="9"/>
      <c r="ED138" s="9"/>
      <c r="EE138" s="9"/>
      <c r="EF138" s="9"/>
      <c r="EG138" s="9"/>
      <c r="EH138" s="9"/>
      <c r="EI138" s="9"/>
      <c r="EJ138" s="9"/>
      <c r="EK138" s="9"/>
      <c r="EL138" s="9"/>
      <c r="EM138" s="9"/>
      <c r="EN138" s="9"/>
      <c r="EO138" s="9"/>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c r="FQ138" s="9"/>
      <c r="FR138" s="9"/>
      <c r="FS138" s="9"/>
      <c r="FT138" s="9"/>
      <c r="FU138" s="9"/>
      <c r="FV138" s="9"/>
      <c r="FW138" s="9"/>
      <c r="FX138" s="9"/>
      <c r="FY138" s="9"/>
      <c r="FZ138" s="9"/>
      <c r="GA138" s="9"/>
      <c r="GB138" s="9"/>
      <c r="GC138" s="9"/>
      <c r="GD138" s="9"/>
      <c r="GE138" s="9"/>
      <c r="GF138" s="9"/>
      <c r="GG138" s="9"/>
      <c r="GH138" s="9"/>
      <c r="GI138" s="9"/>
      <c r="GJ138" s="9"/>
      <c r="GK138" s="9"/>
      <c r="GL138" s="9"/>
      <c r="GM138" s="9"/>
      <c r="GN138" s="9"/>
      <c r="GO138" s="9"/>
      <c r="GP138" s="9"/>
      <c r="GQ138" s="9"/>
      <c r="GR138" s="9"/>
      <c r="GS138" s="9"/>
      <c r="GT138" s="9"/>
      <c r="GU138" s="9"/>
      <c r="GV138" s="9"/>
      <c r="GW138" s="9"/>
      <c r="GX138" s="9"/>
      <c r="GY138" s="9"/>
    </row>
    <row r="139" spans="1:207">
      <c r="A139" s="8" t="s">
        <v>8124</v>
      </c>
      <c r="B139" s="8">
        <f t="shared" ref="B139:D158" si="19">B72</f>
        <v>49301155</v>
      </c>
      <c r="C139" s="8" t="str">
        <f t="shared" si="19"/>
        <v>Q.PEAK DUO  XL-G10.C</v>
      </c>
      <c r="D139" s="7">
        <f t="shared" si="19"/>
        <v>475</v>
      </c>
      <c r="E139" s="6">
        <f t="shared" ref="E139:E170" si="20">E5-E72</f>
        <v>0</v>
      </c>
      <c r="F139" s="6">
        <f t="shared" ref="F139:BQ139" si="21">E139+F5-F72</f>
        <v>0</v>
      </c>
      <c r="G139" s="6">
        <f t="shared" si="21"/>
        <v>0</v>
      </c>
      <c r="H139" s="6">
        <f t="shared" si="21"/>
        <v>0</v>
      </c>
      <c r="I139" s="6">
        <f t="shared" si="21"/>
        <v>0</v>
      </c>
      <c r="J139" s="6">
        <f t="shared" si="21"/>
        <v>0</v>
      </c>
      <c r="K139" s="6">
        <f t="shared" si="21"/>
        <v>0</v>
      </c>
      <c r="L139" s="6">
        <f t="shared" si="21"/>
        <v>0</v>
      </c>
      <c r="M139" s="6">
        <f t="shared" si="21"/>
        <v>0</v>
      </c>
      <c r="N139" s="6">
        <f t="shared" si="21"/>
        <v>0</v>
      </c>
      <c r="O139" s="6">
        <f t="shared" si="21"/>
        <v>0</v>
      </c>
      <c r="P139" s="6">
        <f t="shared" si="21"/>
        <v>0</v>
      </c>
      <c r="Q139" s="6">
        <f t="shared" si="21"/>
        <v>0</v>
      </c>
      <c r="R139" s="6">
        <f t="shared" si="21"/>
        <v>0</v>
      </c>
      <c r="S139" s="6">
        <f t="shared" si="21"/>
        <v>0</v>
      </c>
      <c r="T139" s="6">
        <f t="shared" si="21"/>
        <v>0</v>
      </c>
      <c r="U139" s="6">
        <f t="shared" si="21"/>
        <v>0</v>
      </c>
      <c r="V139" s="6">
        <f t="shared" si="21"/>
        <v>0</v>
      </c>
      <c r="W139" s="6">
        <f t="shared" si="21"/>
        <v>0</v>
      </c>
      <c r="X139" s="6">
        <f t="shared" si="21"/>
        <v>0</v>
      </c>
      <c r="Y139" s="6">
        <f t="shared" si="21"/>
        <v>0</v>
      </c>
      <c r="Z139" s="6">
        <f t="shared" si="21"/>
        <v>0</v>
      </c>
      <c r="AA139" s="6">
        <f t="shared" si="21"/>
        <v>377</v>
      </c>
      <c r="AB139" s="6">
        <f t="shared" si="21"/>
        <v>5945</v>
      </c>
      <c r="AC139" s="6">
        <f t="shared" si="21"/>
        <v>10121</v>
      </c>
      <c r="AD139" s="6">
        <f t="shared" si="21"/>
        <v>10121</v>
      </c>
      <c r="AE139" s="6">
        <f t="shared" si="21"/>
        <v>10121</v>
      </c>
      <c r="AF139" s="6">
        <f t="shared" si="21"/>
        <v>10121</v>
      </c>
      <c r="AG139" s="6">
        <f t="shared" si="21"/>
        <v>10121</v>
      </c>
      <c r="AH139" s="6">
        <f t="shared" si="21"/>
        <v>10121</v>
      </c>
      <c r="AI139" s="6">
        <f t="shared" si="21"/>
        <v>10121</v>
      </c>
      <c r="AJ139" s="6">
        <f t="shared" si="21"/>
        <v>10121</v>
      </c>
      <c r="AK139" s="6">
        <f t="shared" si="21"/>
        <v>8845</v>
      </c>
      <c r="AL139" s="6">
        <f t="shared" si="21"/>
        <v>8845</v>
      </c>
      <c r="AM139" s="6">
        <f t="shared" si="21"/>
        <v>8845</v>
      </c>
      <c r="AN139" s="6">
        <f t="shared" si="21"/>
        <v>8845</v>
      </c>
      <c r="AO139" s="6">
        <f t="shared" si="21"/>
        <v>8845</v>
      </c>
      <c r="AP139" s="6">
        <f t="shared" si="21"/>
        <v>8845</v>
      </c>
      <c r="AQ139" s="6">
        <f t="shared" si="21"/>
        <v>8845</v>
      </c>
      <c r="AR139" s="6">
        <f t="shared" si="21"/>
        <v>8845</v>
      </c>
      <c r="AS139" s="6">
        <f t="shared" si="21"/>
        <v>8845</v>
      </c>
      <c r="AT139" s="6">
        <f t="shared" si="21"/>
        <v>8845</v>
      </c>
      <c r="AU139" s="6">
        <f t="shared" si="21"/>
        <v>8845</v>
      </c>
      <c r="AV139" s="6">
        <f t="shared" si="21"/>
        <v>8845</v>
      </c>
      <c r="AW139" s="6">
        <f t="shared" si="21"/>
        <v>8845</v>
      </c>
      <c r="AX139" s="6">
        <f t="shared" si="21"/>
        <v>8845</v>
      </c>
      <c r="AY139" s="6">
        <f t="shared" si="21"/>
        <v>8845</v>
      </c>
      <c r="AZ139" s="6">
        <f t="shared" si="21"/>
        <v>8845</v>
      </c>
      <c r="BA139" s="6">
        <f t="shared" si="21"/>
        <v>8845</v>
      </c>
      <c r="BB139" s="6">
        <f t="shared" si="21"/>
        <v>6757</v>
      </c>
      <c r="BC139" s="6">
        <f t="shared" si="21"/>
        <v>4669</v>
      </c>
      <c r="BD139" s="6">
        <f t="shared" si="21"/>
        <v>2581</v>
      </c>
      <c r="BE139" s="6">
        <f t="shared" si="21"/>
        <v>2581</v>
      </c>
      <c r="BF139" s="6">
        <f t="shared" si="21"/>
        <v>1189</v>
      </c>
      <c r="BG139" s="6">
        <f t="shared" si="21"/>
        <v>1189</v>
      </c>
      <c r="BH139" s="6">
        <f t="shared" si="21"/>
        <v>1189</v>
      </c>
      <c r="BI139" s="6">
        <f t="shared" si="21"/>
        <v>0</v>
      </c>
      <c r="BJ139" s="6">
        <f t="shared" si="21"/>
        <v>0</v>
      </c>
      <c r="BK139" s="6">
        <f t="shared" si="21"/>
        <v>0</v>
      </c>
      <c r="BL139" s="6">
        <f t="shared" si="21"/>
        <v>0</v>
      </c>
      <c r="BM139" s="6">
        <f t="shared" si="21"/>
        <v>0</v>
      </c>
      <c r="BN139" s="6">
        <f t="shared" si="21"/>
        <v>0</v>
      </c>
      <c r="BO139" s="6">
        <f t="shared" si="21"/>
        <v>0</v>
      </c>
      <c r="BP139" s="6">
        <f t="shared" si="21"/>
        <v>0</v>
      </c>
      <c r="BQ139" s="6">
        <f t="shared" si="21"/>
        <v>0</v>
      </c>
      <c r="BR139" s="6">
        <f t="shared" ref="BR139:EC139" si="22">BQ139+BR5-BR72</f>
        <v>0</v>
      </c>
      <c r="BS139" s="6">
        <f t="shared" si="22"/>
        <v>0</v>
      </c>
      <c r="BT139" s="6">
        <f t="shared" si="22"/>
        <v>0</v>
      </c>
      <c r="BU139" s="6">
        <f t="shared" si="22"/>
        <v>0</v>
      </c>
      <c r="BV139" s="6">
        <f t="shared" si="22"/>
        <v>0</v>
      </c>
      <c r="BW139" s="6">
        <f t="shared" si="22"/>
        <v>0</v>
      </c>
      <c r="BX139" s="6">
        <f t="shared" si="22"/>
        <v>0</v>
      </c>
      <c r="BY139" s="6">
        <f t="shared" si="22"/>
        <v>0</v>
      </c>
      <c r="BZ139" s="6">
        <f t="shared" si="22"/>
        <v>0</v>
      </c>
      <c r="CA139" s="6">
        <f t="shared" si="22"/>
        <v>0</v>
      </c>
      <c r="CB139" s="6">
        <f t="shared" si="22"/>
        <v>0</v>
      </c>
      <c r="CC139" s="6">
        <f t="shared" si="22"/>
        <v>0</v>
      </c>
      <c r="CD139" s="6">
        <f t="shared" si="22"/>
        <v>0</v>
      </c>
      <c r="CE139" s="6">
        <f t="shared" si="22"/>
        <v>0</v>
      </c>
      <c r="CF139" s="6">
        <f t="shared" si="22"/>
        <v>0</v>
      </c>
      <c r="CG139" s="6">
        <f t="shared" si="22"/>
        <v>0</v>
      </c>
      <c r="CH139" s="6">
        <f t="shared" si="22"/>
        <v>0</v>
      </c>
      <c r="CI139" s="6">
        <f t="shared" si="22"/>
        <v>0</v>
      </c>
      <c r="CJ139" s="6">
        <f t="shared" si="22"/>
        <v>0</v>
      </c>
      <c r="CK139" s="6">
        <f t="shared" si="22"/>
        <v>0</v>
      </c>
      <c r="CL139" s="6">
        <f t="shared" si="22"/>
        <v>0</v>
      </c>
      <c r="CM139" s="6">
        <f t="shared" si="22"/>
        <v>0</v>
      </c>
      <c r="CN139" s="6">
        <f t="shared" si="22"/>
        <v>0</v>
      </c>
      <c r="CO139" s="6">
        <f t="shared" si="22"/>
        <v>0</v>
      </c>
      <c r="CP139" s="6">
        <f t="shared" si="22"/>
        <v>0</v>
      </c>
      <c r="CQ139" s="6">
        <f t="shared" si="22"/>
        <v>0</v>
      </c>
      <c r="CR139" s="6">
        <f t="shared" si="22"/>
        <v>0</v>
      </c>
      <c r="CS139" s="6">
        <f t="shared" si="22"/>
        <v>0</v>
      </c>
      <c r="CT139" s="6">
        <f t="shared" si="22"/>
        <v>0</v>
      </c>
      <c r="CU139" s="6">
        <f t="shared" si="22"/>
        <v>0</v>
      </c>
      <c r="CV139" s="6">
        <f t="shared" si="22"/>
        <v>0</v>
      </c>
      <c r="CW139" s="6">
        <f t="shared" si="22"/>
        <v>0</v>
      </c>
      <c r="CX139" s="6">
        <f t="shared" si="22"/>
        <v>0</v>
      </c>
      <c r="CY139" s="6">
        <f t="shared" si="22"/>
        <v>0</v>
      </c>
      <c r="CZ139" s="6">
        <f t="shared" si="22"/>
        <v>0</v>
      </c>
      <c r="DA139" s="6">
        <f t="shared" si="22"/>
        <v>0</v>
      </c>
      <c r="DB139" s="6">
        <f t="shared" si="22"/>
        <v>0</v>
      </c>
      <c r="DC139" s="6">
        <f t="shared" si="22"/>
        <v>0</v>
      </c>
      <c r="DD139" s="6">
        <f t="shared" si="22"/>
        <v>0</v>
      </c>
      <c r="DE139" s="6">
        <f t="shared" si="22"/>
        <v>0</v>
      </c>
      <c r="DF139" s="6">
        <f t="shared" si="22"/>
        <v>0</v>
      </c>
      <c r="DG139" s="6">
        <f t="shared" si="22"/>
        <v>0</v>
      </c>
      <c r="DH139" s="6">
        <f t="shared" si="22"/>
        <v>0</v>
      </c>
      <c r="DI139" s="6">
        <f t="shared" si="22"/>
        <v>0</v>
      </c>
      <c r="DJ139" s="6">
        <f t="shared" si="22"/>
        <v>0</v>
      </c>
      <c r="DK139" s="6">
        <f t="shared" si="22"/>
        <v>0</v>
      </c>
      <c r="DL139" s="6">
        <f t="shared" si="22"/>
        <v>0</v>
      </c>
      <c r="DM139" s="6">
        <f t="shared" si="22"/>
        <v>0</v>
      </c>
      <c r="DN139" s="6">
        <f t="shared" si="22"/>
        <v>0</v>
      </c>
      <c r="DO139" s="6">
        <f t="shared" si="22"/>
        <v>0</v>
      </c>
      <c r="DP139" s="6">
        <f t="shared" si="22"/>
        <v>0</v>
      </c>
      <c r="DQ139" s="6">
        <f t="shared" si="22"/>
        <v>0</v>
      </c>
      <c r="DR139" s="6">
        <f t="shared" si="22"/>
        <v>0</v>
      </c>
      <c r="DS139" s="6">
        <f t="shared" si="22"/>
        <v>0</v>
      </c>
      <c r="DT139" s="6">
        <f t="shared" si="22"/>
        <v>0</v>
      </c>
      <c r="DU139" s="6">
        <f t="shared" si="22"/>
        <v>0</v>
      </c>
      <c r="DV139" s="6">
        <f t="shared" si="22"/>
        <v>0</v>
      </c>
      <c r="DW139" s="6">
        <f t="shared" si="22"/>
        <v>0</v>
      </c>
      <c r="DX139" s="6">
        <f t="shared" si="22"/>
        <v>0</v>
      </c>
      <c r="DY139" s="6">
        <f t="shared" si="22"/>
        <v>0</v>
      </c>
      <c r="DZ139" s="6">
        <f t="shared" si="22"/>
        <v>0</v>
      </c>
      <c r="EA139" s="6">
        <f t="shared" si="22"/>
        <v>0</v>
      </c>
      <c r="EB139" s="6">
        <f t="shared" si="22"/>
        <v>0</v>
      </c>
      <c r="EC139" s="6">
        <f t="shared" si="22"/>
        <v>0</v>
      </c>
      <c r="ED139" s="6">
        <f t="shared" ref="ED139:GO139" si="23">EC139+ED5-ED72</f>
        <v>0</v>
      </c>
      <c r="EE139" s="6">
        <f t="shared" si="23"/>
        <v>0</v>
      </c>
      <c r="EF139" s="6">
        <f t="shared" si="23"/>
        <v>0</v>
      </c>
      <c r="EG139" s="6">
        <f t="shared" si="23"/>
        <v>0</v>
      </c>
      <c r="EH139" s="6">
        <f t="shared" si="23"/>
        <v>0</v>
      </c>
      <c r="EI139" s="6">
        <f t="shared" si="23"/>
        <v>0</v>
      </c>
      <c r="EJ139" s="6">
        <f t="shared" si="23"/>
        <v>0</v>
      </c>
      <c r="EK139" s="6">
        <f t="shared" si="23"/>
        <v>0</v>
      </c>
      <c r="EL139" s="6">
        <f t="shared" si="23"/>
        <v>0</v>
      </c>
      <c r="EM139" s="6">
        <f t="shared" si="23"/>
        <v>0</v>
      </c>
      <c r="EN139" s="6">
        <f t="shared" si="23"/>
        <v>0</v>
      </c>
      <c r="EO139" s="6">
        <f t="shared" si="23"/>
        <v>0</v>
      </c>
      <c r="EP139" s="6">
        <f t="shared" si="23"/>
        <v>0</v>
      </c>
      <c r="EQ139" s="6">
        <f t="shared" si="23"/>
        <v>0</v>
      </c>
      <c r="ER139" s="6">
        <f t="shared" si="23"/>
        <v>0</v>
      </c>
      <c r="ES139" s="6">
        <f t="shared" si="23"/>
        <v>0</v>
      </c>
      <c r="ET139" s="6">
        <f t="shared" si="23"/>
        <v>0</v>
      </c>
      <c r="EU139" s="6">
        <f t="shared" si="23"/>
        <v>0</v>
      </c>
      <c r="EV139" s="6">
        <f t="shared" si="23"/>
        <v>0</v>
      </c>
      <c r="EW139" s="6">
        <f t="shared" si="23"/>
        <v>0</v>
      </c>
      <c r="EX139" s="6">
        <f t="shared" si="23"/>
        <v>0</v>
      </c>
      <c r="EY139" s="6">
        <f t="shared" si="23"/>
        <v>0</v>
      </c>
      <c r="EZ139" s="6">
        <f t="shared" si="23"/>
        <v>0</v>
      </c>
      <c r="FA139" s="6">
        <f t="shared" si="23"/>
        <v>0</v>
      </c>
      <c r="FB139" s="6">
        <f t="shared" si="23"/>
        <v>0</v>
      </c>
      <c r="FC139" s="6">
        <f t="shared" si="23"/>
        <v>0</v>
      </c>
      <c r="FD139" s="6">
        <f t="shared" si="23"/>
        <v>0</v>
      </c>
      <c r="FE139" s="6">
        <f t="shared" si="23"/>
        <v>0</v>
      </c>
      <c r="FF139" s="6">
        <f t="shared" si="23"/>
        <v>0</v>
      </c>
      <c r="FG139" s="6">
        <f t="shared" si="23"/>
        <v>0</v>
      </c>
      <c r="FH139" s="6">
        <f t="shared" si="23"/>
        <v>0</v>
      </c>
      <c r="FI139" s="6">
        <f t="shared" si="23"/>
        <v>0</v>
      </c>
      <c r="FJ139" s="6">
        <f t="shared" si="23"/>
        <v>0</v>
      </c>
      <c r="FK139" s="6">
        <f t="shared" si="23"/>
        <v>0</v>
      </c>
      <c r="FL139" s="6">
        <f t="shared" si="23"/>
        <v>0</v>
      </c>
      <c r="FM139" s="6">
        <f t="shared" si="23"/>
        <v>0</v>
      </c>
      <c r="FN139" s="6">
        <f t="shared" si="23"/>
        <v>0</v>
      </c>
      <c r="FO139" s="6">
        <f t="shared" si="23"/>
        <v>0</v>
      </c>
      <c r="FP139" s="6">
        <f t="shared" si="23"/>
        <v>0</v>
      </c>
      <c r="FQ139" s="6">
        <f t="shared" si="23"/>
        <v>0</v>
      </c>
      <c r="FR139" s="6">
        <f t="shared" si="23"/>
        <v>0</v>
      </c>
      <c r="FS139" s="6">
        <f t="shared" si="23"/>
        <v>0</v>
      </c>
      <c r="FT139" s="6">
        <f t="shared" si="23"/>
        <v>0</v>
      </c>
      <c r="FU139" s="6">
        <f t="shared" si="23"/>
        <v>0</v>
      </c>
      <c r="FV139" s="6">
        <f t="shared" si="23"/>
        <v>0</v>
      </c>
      <c r="FW139" s="6">
        <f t="shared" si="23"/>
        <v>0</v>
      </c>
      <c r="FX139" s="6">
        <f t="shared" si="23"/>
        <v>0</v>
      </c>
      <c r="FY139" s="6">
        <f t="shared" si="23"/>
        <v>0</v>
      </c>
      <c r="FZ139" s="6">
        <f t="shared" si="23"/>
        <v>0</v>
      </c>
      <c r="GA139" s="6">
        <f t="shared" si="23"/>
        <v>0</v>
      </c>
      <c r="GB139" s="6">
        <f t="shared" si="23"/>
        <v>0</v>
      </c>
      <c r="GC139" s="6">
        <f t="shared" si="23"/>
        <v>0</v>
      </c>
      <c r="GD139" s="6">
        <f t="shared" si="23"/>
        <v>0</v>
      </c>
      <c r="GE139" s="6">
        <f t="shared" si="23"/>
        <v>0</v>
      </c>
      <c r="GF139" s="6">
        <f t="shared" si="23"/>
        <v>0</v>
      </c>
      <c r="GG139" s="6">
        <f t="shared" si="23"/>
        <v>0</v>
      </c>
      <c r="GH139" s="6">
        <f t="shared" si="23"/>
        <v>0</v>
      </c>
      <c r="GI139" s="6">
        <f t="shared" si="23"/>
        <v>0</v>
      </c>
      <c r="GJ139" s="6">
        <f t="shared" si="23"/>
        <v>0</v>
      </c>
      <c r="GK139" s="6">
        <f t="shared" si="23"/>
        <v>0</v>
      </c>
      <c r="GL139" s="6">
        <f t="shared" si="23"/>
        <v>0</v>
      </c>
      <c r="GM139" s="6">
        <f t="shared" si="23"/>
        <v>0</v>
      </c>
      <c r="GN139" s="6">
        <f t="shared" si="23"/>
        <v>0</v>
      </c>
      <c r="GO139" s="6">
        <f t="shared" si="23"/>
        <v>0</v>
      </c>
      <c r="GP139" s="6">
        <f t="shared" ref="GP139:GY139" si="24">GO139+GP5-GP72</f>
        <v>0</v>
      </c>
      <c r="GQ139" s="6">
        <f t="shared" si="24"/>
        <v>0</v>
      </c>
      <c r="GR139" s="6">
        <f t="shared" si="24"/>
        <v>0</v>
      </c>
      <c r="GS139" s="6">
        <f t="shared" si="24"/>
        <v>0</v>
      </c>
      <c r="GT139" s="6">
        <f t="shared" si="24"/>
        <v>0</v>
      </c>
      <c r="GU139" s="6">
        <f t="shared" si="24"/>
        <v>0</v>
      </c>
      <c r="GV139" s="6">
        <f t="shared" si="24"/>
        <v>0</v>
      </c>
      <c r="GW139" s="6">
        <f t="shared" si="24"/>
        <v>0</v>
      </c>
      <c r="GX139" s="6">
        <f t="shared" si="24"/>
        <v>0</v>
      </c>
      <c r="GY139" s="6">
        <f t="shared" si="24"/>
        <v>0</v>
      </c>
    </row>
    <row r="140" spans="1:207">
      <c r="A140" s="4" t="s">
        <v>8124</v>
      </c>
      <c r="B140" s="4">
        <f t="shared" si="19"/>
        <v>49301156</v>
      </c>
      <c r="C140" s="4" t="str">
        <f t="shared" si="19"/>
        <v>Q.PEAK DUO  XL-G10.C</v>
      </c>
      <c r="D140" s="5">
        <f t="shared" si="19"/>
        <v>480</v>
      </c>
      <c r="E140" s="1">
        <f t="shared" si="20"/>
        <v>1914</v>
      </c>
      <c r="F140" s="1">
        <f t="shared" ref="F140:BQ140" si="25">E140+F6-F73</f>
        <v>1914</v>
      </c>
      <c r="G140" s="1">
        <f t="shared" si="25"/>
        <v>1914</v>
      </c>
      <c r="H140" s="1">
        <f t="shared" si="25"/>
        <v>1914</v>
      </c>
      <c r="I140" s="1">
        <f t="shared" si="25"/>
        <v>1914</v>
      </c>
      <c r="J140" s="1">
        <f t="shared" si="25"/>
        <v>1914</v>
      </c>
      <c r="K140" s="1">
        <f t="shared" si="25"/>
        <v>1914</v>
      </c>
      <c r="L140" s="1">
        <f t="shared" si="25"/>
        <v>1914</v>
      </c>
      <c r="M140" s="1">
        <f t="shared" si="25"/>
        <v>1914</v>
      </c>
      <c r="N140" s="1">
        <f t="shared" si="25"/>
        <v>1914</v>
      </c>
      <c r="O140" s="1">
        <f t="shared" si="25"/>
        <v>1914</v>
      </c>
      <c r="P140" s="1">
        <f t="shared" si="25"/>
        <v>1914</v>
      </c>
      <c r="Q140" s="1">
        <f t="shared" si="25"/>
        <v>1914</v>
      </c>
      <c r="R140" s="1">
        <f t="shared" si="25"/>
        <v>1914</v>
      </c>
      <c r="S140" s="1">
        <f t="shared" si="25"/>
        <v>1914</v>
      </c>
      <c r="T140" s="1">
        <f t="shared" si="25"/>
        <v>1914</v>
      </c>
      <c r="U140" s="1">
        <f t="shared" si="25"/>
        <v>1914</v>
      </c>
      <c r="V140" s="1">
        <f t="shared" si="25"/>
        <v>1914</v>
      </c>
      <c r="W140" s="1">
        <f t="shared" si="25"/>
        <v>1914</v>
      </c>
      <c r="X140" s="1">
        <f t="shared" si="25"/>
        <v>1914</v>
      </c>
      <c r="Y140" s="1">
        <f t="shared" si="25"/>
        <v>1914</v>
      </c>
      <c r="Z140" s="1">
        <f t="shared" si="25"/>
        <v>1914</v>
      </c>
      <c r="AA140" s="1">
        <f t="shared" si="25"/>
        <v>1914</v>
      </c>
      <c r="AB140" s="1">
        <f t="shared" si="25"/>
        <v>1914</v>
      </c>
      <c r="AC140" s="1">
        <f t="shared" si="25"/>
        <v>1914</v>
      </c>
      <c r="AD140" s="1">
        <f t="shared" si="25"/>
        <v>1914</v>
      </c>
      <c r="AE140" s="1">
        <f t="shared" si="25"/>
        <v>1914</v>
      </c>
      <c r="AF140" s="1">
        <f t="shared" si="25"/>
        <v>1914</v>
      </c>
      <c r="AG140" s="1">
        <f t="shared" si="25"/>
        <v>1914</v>
      </c>
      <c r="AH140" s="1">
        <f t="shared" si="25"/>
        <v>1972</v>
      </c>
      <c r="AI140" s="1">
        <f t="shared" si="25"/>
        <v>1972</v>
      </c>
      <c r="AJ140" s="1">
        <f t="shared" si="25"/>
        <v>4060</v>
      </c>
      <c r="AK140" s="1">
        <f t="shared" si="25"/>
        <v>4756</v>
      </c>
      <c r="AL140" s="1">
        <f t="shared" si="25"/>
        <v>4756</v>
      </c>
      <c r="AM140" s="1">
        <f t="shared" si="25"/>
        <v>4756</v>
      </c>
      <c r="AN140" s="1">
        <f t="shared" si="25"/>
        <v>4756</v>
      </c>
      <c r="AO140" s="1">
        <f t="shared" si="25"/>
        <v>4756</v>
      </c>
      <c r="AP140" s="1">
        <f t="shared" si="25"/>
        <v>4756</v>
      </c>
      <c r="AQ140" s="1">
        <f t="shared" si="25"/>
        <v>4756</v>
      </c>
      <c r="AR140" s="1">
        <f t="shared" si="25"/>
        <v>4756</v>
      </c>
      <c r="AS140" s="1">
        <f t="shared" si="25"/>
        <v>4756</v>
      </c>
      <c r="AT140" s="1">
        <f t="shared" si="25"/>
        <v>4756</v>
      </c>
      <c r="AU140" s="1">
        <f t="shared" si="25"/>
        <v>4756</v>
      </c>
      <c r="AV140" s="1">
        <f t="shared" si="25"/>
        <v>4756</v>
      </c>
      <c r="AW140" s="1">
        <f t="shared" si="25"/>
        <v>4756</v>
      </c>
      <c r="AX140" s="1">
        <f t="shared" si="25"/>
        <v>4756</v>
      </c>
      <c r="AY140" s="1">
        <f t="shared" si="25"/>
        <v>4756</v>
      </c>
      <c r="AZ140" s="1">
        <f t="shared" si="25"/>
        <v>4756</v>
      </c>
      <c r="BA140" s="1">
        <f t="shared" si="25"/>
        <v>4756</v>
      </c>
      <c r="BB140" s="1">
        <f t="shared" si="25"/>
        <v>4756</v>
      </c>
      <c r="BC140" s="1">
        <f t="shared" si="25"/>
        <v>7540</v>
      </c>
      <c r="BD140" s="1">
        <f t="shared" si="25"/>
        <v>7540</v>
      </c>
      <c r="BE140" s="1">
        <f t="shared" si="25"/>
        <v>7540</v>
      </c>
      <c r="BF140" s="1">
        <f t="shared" si="25"/>
        <v>7540</v>
      </c>
      <c r="BG140" s="1">
        <f t="shared" si="25"/>
        <v>7540</v>
      </c>
      <c r="BH140" s="1">
        <f t="shared" si="25"/>
        <v>7540</v>
      </c>
      <c r="BI140" s="1">
        <f t="shared" si="25"/>
        <v>7540</v>
      </c>
      <c r="BJ140" s="1">
        <f t="shared" si="25"/>
        <v>4988</v>
      </c>
      <c r="BK140" s="1">
        <f t="shared" si="25"/>
        <v>2668</v>
      </c>
      <c r="BL140" s="1">
        <f t="shared" si="25"/>
        <v>2668</v>
      </c>
      <c r="BM140" s="1">
        <f t="shared" si="25"/>
        <v>116</v>
      </c>
      <c r="BN140" s="1">
        <f t="shared" si="25"/>
        <v>116</v>
      </c>
      <c r="BO140" s="1">
        <f t="shared" si="25"/>
        <v>116</v>
      </c>
      <c r="BP140" s="1">
        <f t="shared" si="25"/>
        <v>116</v>
      </c>
      <c r="BQ140" s="1">
        <f t="shared" si="25"/>
        <v>116</v>
      </c>
      <c r="BR140" s="1">
        <f t="shared" ref="BR140:EC140" si="26">BQ140+BR6-BR73</f>
        <v>116</v>
      </c>
      <c r="BS140" s="1">
        <f t="shared" si="26"/>
        <v>116</v>
      </c>
      <c r="BT140" s="1">
        <f t="shared" si="26"/>
        <v>116</v>
      </c>
      <c r="BU140" s="1">
        <f t="shared" si="26"/>
        <v>116</v>
      </c>
      <c r="BV140" s="1">
        <f t="shared" si="26"/>
        <v>116</v>
      </c>
      <c r="BW140" s="1">
        <f t="shared" si="26"/>
        <v>116</v>
      </c>
      <c r="BX140" s="1">
        <f t="shared" si="26"/>
        <v>116</v>
      </c>
      <c r="BY140" s="1">
        <f t="shared" si="26"/>
        <v>116</v>
      </c>
      <c r="BZ140" s="1">
        <f t="shared" si="26"/>
        <v>116</v>
      </c>
      <c r="CA140" s="1">
        <f t="shared" si="26"/>
        <v>116</v>
      </c>
      <c r="CB140" s="1">
        <f t="shared" si="26"/>
        <v>116</v>
      </c>
      <c r="CC140" s="1">
        <f t="shared" si="26"/>
        <v>116</v>
      </c>
      <c r="CD140" s="1">
        <f t="shared" si="26"/>
        <v>116</v>
      </c>
      <c r="CE140" s="1">
        <f t="shared" si="26"/>
        <v>116</v>
      </c>
      <c r="CF140" s="1">
        <f t="shared" si="26"/>
        <v>116</v>
      </c>
      <c r="CG140" s="1">
        <f t="shared" si="26"/>
        <v>116</v>
      </c>
      <c r="CH140" s="1">
        <f t="shared" si="26"/>
        <v>116</v>
      </c>
      <c r="CI140" s="1">
        <f t="shared" si="26"/>
        <v>116</v>
      </c>
      <c r="CJ140" s="1">
        <f t="shared" si="26"/>
        <v>116</v>
      </c>
      <c r="CK140" s="1">
        <f t="shared" si="26"/>
        <v>116</v>
      </c>
      <c r="CL140" s="1">
        <f t="shared" si="26"/>
        <v>116</v>
      </c>
      <c r="CM140" s="1">
        <f t="shared" si="26"/>
        <v>116</v>
      </c>
      <c r="CN140" s="1">
        <f t="shared" si="26"/>
        <v>116</v>
      </c>
      <c r="CO140" s="1">
        <f t="shared" si="26"/>
        <v>116</v>
      </c>
      <c r="CP140" s="1">
        <f t="shared" si="26"/>
        <v>116</v>
      </c>
      <c r="CQ140" s="1">
        <f t="shared" si="26"/>
        <v>116</v>
      </c>
      <c r="CR140" s="1">
        <f t="shared" si="26"/>
        <v>116</v>
      </c>
      <c r="CS140" s="1">
        <f t="shared" si="26"/>
        <v>116</v>
      </c>
      <c r="CT140" s="1">
        <f t="shared" si="26"/>
        <v>116</v>
      </c>
      <c r="CU140" s="1">
        <f t="shared" si="26"/>
        <v>116</v>
      </c>
      <c r="CV140" s="1">
        <f t="shared" si="26"/>
        <v>116</v>
      </c>
      <c r="CW140" s="1">
        <f t="shared" si="26"/>
        <v>116</v>
      </c>
      <c r="CX140" s="1">
        <f t="shared" si="26"/>
        <v>116</v>
      </c>
      <c r="CY140" s="1">
        <f t="shared" si="26"/>
        <v>116</v>
      </c>
      <c r="CZ140" s="1">
        <f t="shared" si="26"/>
        <v>116</v>
      </c>
      <c r="DA140" s="1">
        <f t="shared" si="26"/>
        <v>116</v>
      </c>
      <c r="DB140" s="1">
        <f t="shared" si="26"/>
        <v>116</v>
      </c>
      <c r="DC140" s="1">
        <f t="shared" si="26"/>
        <v>116</v>
      </c>
      <c r="DD140" s="1">
        <f t="shared" si="26"/>
        <v>116</v>
      </c>
      <c r="DE140" s="1">
        <f t="shared" si="26"/>
        <v>116</v>
      </c>
      <c r="DF140" s="1">
        <f t="shared" si="26"/>
        <v>116</v>
      </c>
      <c r="DG140" s="1">
        <f t="shared" si="26"/>
        <v>116</v>
      </c>
      <c r="DH140" s="1">
        <f t="shared" si="26"/>
        <v>116</v>
      </c>
      <c r="DI140" s="1">
        <f t="shared" si="26"/>
        <v>116</v>
      </c>
      <c r="DJ140" s="1">
        <f t="shared" si="26"/>
        <v>116</v>
      </c>
      <c r="DK140" s="1">
        <f t="shared" si="26"/>
        <v>116</v>
      </c>
      <c r="DL140" s="1">
        <f t="shared" si="26"/>
        <v>116</v>
      </c>
      <c r="DM140" s="1">
        <f t="shared" si="26"/>
        <v>116</v>
      </c>
      <c r="DN140" s="1">
        <f t="shared" si="26"/>
        <v>116</v>
      </c>
      <c r="DO140" s="1">
        <f t="shared" si="26"/>
        <v>116</v>
      </c>
      <c r="DP140" s="1">
        <f t="shared" si="26"/>
        <v>116</v>
      </c>
      <c r="DQ140" s="1">
        <f t="shared" si="26"/>
        <v>116</v>
      </c>
      <c r="DR140" s="1">
        <f t="shared" si="26"/>
        <v>116</v>
      </c>
      <c r="DS140" s="1">
        <f t="shared" si="26"/>
        <v>116</v>
      </c>
      <c r="DT140" s="1">
        <f t="shared" si="26"/>
        <v>116</v>
      </c>
      <c r="DU140" s="1">
        <f t="shared" si="26"/>
        <v>116</v>
      </c>
      <c r="DV140" s="1">
        <f t="shared" si="26"/>
        <v>116</v>
      </c>
      <c r="DW140" s="1">
        <f t="shared" si="26"/>
        <v>116</v>
      </c>
      <c r="DX140" s="1">
        <f t="shared" si="26"/>
        <v>116</v>
      </c>
      <c r="DY140" s="1">
        <f t="shared" si="26"/>
        <v>116</v>
      </c>
      <c r="DZ140" s="1">
        <f t="shared" si="26"/>
        <v>116</v>
      </c>
      <c r="EA140" s="1">
        <f t="shared" si="26"/>
        <v>116</v>
      </c>
      <c r="EB140" s="1">
        <f t="shared" si="26"/>
        <v>116</v>
      </c>
      <c r="EC140" s="1">
        <f t="shared" si="26"/>
        <v>116</v>
      </c>
      <c r="ED140" s="1">
        <f t="shared" ref="ED140:GO140" si="27">EC140+ED6-ED73</f>
        <v>116</v>
      </c>
      <c r="EE140" s="1">
        <f t="shared" si="27"/>
        <v>116</v>
      </c>
      <c r="EF140" s="1">
        <f t="shared" si="27"/>
        <v>116</v>
      </c>
      <c r="EG140" s="1">
        <f t="shared" si="27"/>
        <v>116</v>
      </c>
      <c r="EH140" s="1">
        <f t="shared" si="27"/>
        <v>116</v>
      </c>
      <c r="EI140" s="1">
        <f t="shared" si="27"/>
        <v>116</v>
      </c>
      <c r="EJ140" s="1">
        <f t="shared" si="27"/>
        <v>116</v>
      </c>
      <c r="EK140" s="1">
        <f t="shared" si="27"/>
        <v>116</v>
      </c>
      <c r="EL140" s="1">
        <f t="shared" si="27"/>
        <v>116</v>
      </c>
      <c r="EM140" s="1">
        <f t="shared" si="27"/>
        <v>116</v>
      </c>
      <c r="EN140" s="1">
        <f t="shared" si="27"/>
        <v>116</v>
      </c>
      <c r="EO140" s="1">
        <f t="shared" si="27"/>
        <v>116</v>
      </c>
      <c r="EP140" s="1">
        <f t="shared" si="27"/>
        <v>116</v>
      </c>
      <c r="EQ140" s="1">
        <f t="shared" si="27"/>
        <v>116</v>
      </c>
      <c r="ER140" s="1">
        <f t="shared" si="27"/>
        <v>116</v>
      </c>
      <c r="ES140" s="1">
        <f t="shared" si="27"/>
        <v>116</v>
      </c>
      <c r="ET140" s="1">
        <f t="shared" si="27"/>
        <v>116</v>
      </c>
      <c r="EU140" s="1">
        <f t="shared" si="27"/>
        <v>116</v>
      </c>
      <c r="EV140" s="1">
        <f t="shared" si="27"/>
        <v>116</v>
      </c>
      <c r="EW140" s="1">
        <f t="shared" si="27"/>
        <v>116</v>
      </c>
      <c r="EX140" s="1">
        <f t="shared" si="27"/>
        <v>116</v>
      </c>
      <c r="EY140" s="1">
        <f t="shared" si="27"/>
        <v>116</v>
      </c>
      <c r="EZ140" s="1">
        <f t="shared" si="27"/>
        <v>116</v>
      </c>
      <c r="FA140" s="1">
        <f t="shared" si="27"/>
        <v>116</v>
      </c>
      <c r="FB140" s="1">
        <f t="shared" si="27"/>
        <v>116</v>
      </c>
      <c r="FC140" s="1">
        <f t="shared" si="27"/>
        <v>116</v>
      </c>
      <c r="FD140" s="1">
        <f t="shared" si="27"/>
        <v>116</v>
      </c>
      <c r="FE140" s="1">
        <f t="shared" si="27"/>
        <v>116</v>
      </c>
      <c r="FF140" s="1">
        <f t="shared" si="27"/>
        <v>116</v>
      </c>
      <c r="FG140" s="1">
        <f t="shared" si="27"/>
        <v>116</v>
      </c>
      <c r="FH140" s="1">
        <f t="shared" si="27"/>
        <v>116</v>
      </c>
      <c r="FI140" s="1">
        <f t="shared" si="27"/>
        <v>116</v>
      </c>
      <c r="FJ140" s="1">
        <f t="shared" si="27"/>
        <v>116</v>
      </c>
      <c r="FK140" s="1">
        <f t="shared" si="27"/>
        <v>116</v>
      </c>
      <c r="FL140" s="1">
        <f t="shared" si="27"/>
        <v>116</v>
      </c>
      <c r="FM140" s="1">
        <f t="shared" si="27"/>
        <v>116</v>
      </c>
      <c r="FN140" s="1">
        <f t="shared" si="27"/>
        <v>116</v>
      </c>
      <c r="FO140" s="1">
        <f t="shared" si="27"/>
        <v>116</v>
      </c>
      <c r="FP140" s="1">
        <f t="shared" si="27"/>
        <v>116</v>
      </c>
      <c r="FQ140" s="1">
        <f t="shared" si="27"/>
        <v>116</v>
      </c>
      <c r="FR140" s="1">
        <f t="shared" si="27"/>
        <v>116</v>
      </c>
      <c r="FS140" s="1">
        <f t="shared" si="27"/>
        <v>116</v>
      </c>
      <c r="FT140" s="1">
        <f t="shared" si="27"/>
        <v>116</v>
      </c>
      <c r="FU140" s="1">
        <f t="shared" si="27"/>
        <v>116</v>
      </c>
      <c r="FV140" s="1">
        <f t="shared" si="27"/>
        <v>116</v>
      </c>
      <c r="FW140" s="1">
        <f t="shared" si="27"/>
        <v>116</v>
      </c>
      <c r="FX140" s="1">
        <f t="shared" si="27"/>
        <v>116</v>
      </c>
      <c r="FY140" s="1">
        <f t="shared" si="27"/>
        <v>116</v>
      </c>
      <c r="FZ140" s="1">
        <f t="shared" si="27"/>
        <v>116</v>
      </c>
      <c r="GA140" s="1">
        <f t="shared" si="27"/>
        <v>116</v>
      </c>
      <c r="GB140" s="1">
        <f t="shared" si="27"/>
        <v>116</v>
      </c>
      <c r="GC140" s="1">
        <f t="shared" si="27"/>
        <v>116</v>
      </c>
      <c r="GD140" s="1">
        <f t="shared" si="27"/>
        <v>116</v>
      </c>
      <c r="GE140" s="1">
        <f t="shared" si="27"/>
        <v>116</v>
      </c>
      <c r="GF140" s="1">
        <f t="shared" si="27"/>
        <v>116</v>
      </c>
      <c r="GG140" s="1">
        <f t="shared" si="27"/>
        <v>116</v>
      </c>
      <c r="GH140" s="1">
        <f t="shared" si="27"/>
        <v>116</v>
      </c>
      <c r="GI140" s="1">
        <f t="shared" si="27"/>
        <v>116</v>
      </c>
      <c r="GJ140" s="1">
        <f t="shared" si="27"/>
        <v>116</v>
      </c>
      <c r="GK140" s="1">
        <f t="shared" si="27"/>
        <v>116</v>
      </c>
      <c r="GL140" s="1">
        <f t="shared" si="27"/>
        <v>116</v>
      </c>
      <c r="GM140" s="1">
        <f t="shared" si="27"/>
        <v>116</v>
      </c>
      <c r="GN140" s="1">
        <f t="shared" si="27"/>
        <v>116</v>
      </c>
      <c r="GO140" s="1">
        <f t="shared" si="27"/>
        <v>116</v>
      </c>
      <c r="GP140" s="1">
        <f t="shared" ref="GP140:GY140" si="28">GO140+GP6-GP73</f>
        <v>116</v>
      </c>
      <c r="GQ140" s="1">
        <f t="shared" si="28"/>
        <v>116</v>
      </c>
      <c r="GR140" s="1">
        <f t="shared" si="28"/>
        <v>116</v>
      </c>
      <c r="GS140" s="1">
        <f t="shared" si="28"/>
        <v>116</v>
      </c>
      <c r="GT140" s="1">
        <f t="shared" si="28"/>
        <v>116</v>
      </c>
      <c r="GU140" s="1">
        <f t="shared" si="28"/>
        <v>116</v>
      </c>
      <c r="GV140" s="1">
        <f t="shared" si="28"/>
        <v>116</v>
      </c>
      <c r="GW140" s="1">
        <f t="shared" si="28"/>
        <v>116</v>
      </c>
      <c r="GX140" s="1">
        <f t="shared" si="28"/>
        <v>116</v>
      </c>
      <c r="GY140" s="1">
        <f t="shared" si="28"/>
        <v>116</v>
      </c>
    </row>
    <row r="141" spans="1:207">
      <c r="A141" s="4" t="s">
        <v>8124</v>
      </c>
      <c r="B141" s="4">
        <f t="shared" si="19"/>
        <v>49302155</v>
      </c>
      <c r="C141" s="4" t="str">
        <f t="shared" si="19"/>
        <v>Q.PEAK DUO XL G10.c 475</v>
      </c>
      <c r="D141" s="5">
        <f t="shared" si="19"/>
        <v>475</v>
      </c>
      <c r="E141" s="1">
        <f t="shared" si="20"/>
        <v>0</v>
      </c>
      <c r="F141" s="1">
        <f t="shared" ref="F141:BQ141" si="29">E141+F7-F74</f>
        <v>0</v>
      </c>
      <c r="G141" s="1">
        <f t="shared" si="29"/>
        <v>0</v>
      </c>
      <c r="H141" s="1">
        <f t="shared" si="29"/>
        <v>0</v>
      </c>
      <c r="I141" s="1">
        <f t="shared" si="29"/>
        <v>0</v>
      </c>
      <c r="J141" s="1">
        <f t="shared" si="29"/>
        <v>0</v>
      </c>
      <c r="K141" s="1">
        <f t="shared" si="29"/>
        <v>0</v>
      </c>
      <c r="L141" s="1">
        <f t="shared" si="29"/>
        <v>0</v>
      </c>
      <c r="M141" s="1">
        <f t="shared" si="29"/>
        <v>0</v>
      </c>
      <c r="N141" s="1">
        <f t="shared" si="29"/>
        <v>0</v>
      </c>
      <c r="O141" s="1">
        <f t="shared" si="29"/>
        <v>0</v>
      </c>
      <c r="P141" s="1">
        <f t="shared" si="29"/>
        <v>0</v>
      </c>
      <c r="Q141" s="1">
        <f t="shared" si="29"/>
        <v>0</v>
      </c>
      <c r="R141" s="1">
        <f t="shared" si="29"/>
        <v>0</v>
      </c>
      <c r="S141" s="1">
        <f t="shared" si="29"/>
        <v>0</v>
      </c>
      <c r="T141" s="1">
        <f t="shared" si="29"/>
        <v>0</v>
      </c>
      <c r="U141" s="1">
        <f t="shared" si="29"/>
        <v>0</v>
      </c>
      <c r="V141" s="1">
        <f t="shared" si="29"/>
        <v>0</v>
      </c>
      <c r="W141" s="1">
        <f t="shared" si="29"/>
        <v>0</v>
      </c>
      <c r="X141" s="1">
        <f t="shared" si="29"/>
        <v>0</v>
      </c>
      <c r="Y141" s="1">
        <f t="shared" si="29"/>
        <v>0</v>
      </c>
      <c r="Z141" s="1">
        <f t="shared" si="29"/>
        <v>0</v>
      </c>
      <c r="AA141" s="1">
        <f t="shared" si="29"/>
        <v>0</v>
      </c>
      <c r="AB141" s="1">
        <f t="shared" si="29"/>
        <v>0</v>
      </c>
      <c r="AC141" s="1">
        <f t="shared" si="29"/>
        <v>2784</v>
      </c>
      <c r="AD141" s="1">
        <f t="shared" si="29"/>
        <v>8352</v>
      </c>
      <c r="AE141" s="1">
        <f t="shared" si="29"/>
        <v>8352</v>
      </c>
      <c r="AF141" s="1">
        <f t="shared" si="29"/>
        <v>8352</v>
      </c>
      <c r="AG141" s="1">
        <f t="shared" si="29"/>
        <v>8352</v>
      </c>
      <c r="AH141" s="1">
        <f t="shared" si="29"/>
        <v>9686</v>
      </c>
      <c r="AI141" s="1">
        <f t="shared" si="29"/>
        <v>9686</v>
      </c>
      <c r="AJ141" s="1">
        <f t="shared" si="29"/>
        <v>8410</v>
      </c>
      <c r="AK141" s="1">
        <f t="shared" si="29"/>
        <v>6496</v>
      </c>
      <c r="AL141" s="1">
        <f t="shared" si="29"/>
        <v>6496</v>
      </c>
      <c r="AM141" s="1">
        <f t="shared" si="29"/>
        <v>6496</v>
      </c>
      <c r="AN141" s="1">
        <f t="shared" si="29"/>
        <v>6496</v>
      </c>
      <c r="AO141" s="1">
        <f t="shared" si="29"/>
        <v>6496</v>
      </c>
      <c r="AP141" s="1">
        <f t="shared" si="29"/>
        <v>6496</v>
      </c>
      <c r="AQ141" s="1">
        <f t="shared" si="29"/>
        <v>6496</v>
      </c>
      <c r="AR141" s="1">
        <f t="shared" si="29"/>
        <v>6496</v>
      </c>
      <c r="AS141" s="1">
        <f t="shared" si="29"/>
        <v>6496</v>
      </c>
      <c r="AT141" s="1">
        <f t="shared" si="29"/>
        <v>6496</v>
      </c>
      <c r="AU141" s="1">
        <f t="shared" si="29"/>
        <v>6496</v>
      </c>
      <c r="AV141" s="1">
        <f t="shared" si="29"/>
        <v>6496</v>
      </c>
      <c r="AW141" s="1">
        <f t="shared" si="29"/>
        <v>6496</v>
      </c>
      <c r="AX141" s="1">
        <f t="shared" si="29"/>
        <v>6496</v>
      </c>
      <c r="AY141" s="1">
        <f t="shared" si="29"/>
        <v>6496</v>
      </c>
      <c r="AZ141" s="1">
        <f t="shared" si="29"/>
        <v>6496</v>
      </c>
      <c r="BA141" s="1">
        <f t="shared" si="29"/>
        <v>6496</v>
      </c>
      <c r="BB141" s="1">
        <f t="shared" si="29"/>
        <v>6496</v>
      </c>
      <c r="BC141" s="1">
        <f t="shared" si="29"/>
        <v>6496</v>
      </c>
      <c r="BD141" s="1">
        <f t="shared" si="29"/>
        <v>6496</v>
      </c>
      <c r="BE141" s="1">
        <f t="shared" si="29"/>
        <v>6496</v>
      </c>
      <c r="BF141" s="1">
        <f t="shared" si="29"/>
        <v>6500</v>
      </c>
      <c r="BG141" s="1">
        <f t="shared" si="29"/>
        <v>6500</v>
      </c>
      <c r="BH141" s="1">
        <f t="shared" si="29"/>
        <v>6500</v>
      </c>
      <c r="BI141" s="1">
        <f t="shared" si="29"/>
        <v>6384</v>
      </c>
      <c r="BJ141" s="1">
        <f t="shared" si="29"/>
        <v>4006</v>
      </c>
      <c r="BK141" s="1">
        <f t="shared" si="29"/>
        <v>4006</v>
      </c>
      <c r="BL141" s="1">
        <f t="shared" si="29"/>
        <v>2788</v>
      </c>
      <c r="BM141" s="1">
        <f t="shared" si="29"/>
        <v>2788</v>
      </c>
      <c r="BN141" s="1">
        <f t="shared" si="29"/>
        <v>2788</v>
      </c>
      <c r="BO141" s="1">
        <f t="shared" si="29"/>
        <v>2788</v>
      </c>
      <c r="BP141" s="1">
        <f t="shared" si="29"/>
        <v>874</v>
      </c>
      <c r="BQ141" s="1">
        <f t="shared" si="29"/>
        <v>874</v>
      </c>
      <c r="BR141" s="1">
        <f t="shared" ref="BR141:EC141" si="30">BQ141+BR7-BR74</f>
        <v>874</v>
      </c>
      <c r="BS141" s="1">
        <f t="shared" si="30"/>
        <v>874</v>
      </c>
      <c r="BT141" s="1">
        <f t="shared" si="30"/>
        <v>874</v>
      </c>
      <c r="BU141" s="1">
        <f t="shared" si="30"/>
        <v>874</v>
      </c>
      <c r="BV141" s="1">
        <f t="shared" si="30"/>
        <v>874</v>
      </c>
      <c r="BW141" s="1">
        <f t="shared" si="30"/>
        <v>874</v>
      </c>
      <c r="BX141" s="1">
        <f t="shared" si="30"/>
        <v>874</v>
      </c>
      <c r="BY141" s="1">
        <f t="shared" si="30"/>
        <v>874</v>
      </c>
      <c r="BZ141" s="1">
        <f t="shared" si="30"/>
        <v>874</v>
      </c>
      <c r="CA141" s="1">
        <f t="shared" si="30"/>
        <v>874</v>
      </c>
      <c r="CB141" s="1">
        <f t="shared" si="30"/>
        <v>874</v>
      </c>
      <c r="CC141" s="1">
        <f t="shared" si="30"/>
        <v>874</v>
      </c>
      <c r="CD141" s="1">
        <f t="shared" si="30"/>
        <v>874</v>
      </c>
      <c r="CE141" s="1">
        <f t="shared" si="30"/>
        <v>874</v>
      </c>
      <c r="CF141" s="1">
        <f t="shared" si="30"/>
        <v>874</v>
      </c>
      <c r="CG141" s="1">
        <f t="shared" si="30"/>
        <v>874</v>
      </c>
      <c r="CH141" s="1">
        <f t="shared" si="30"/>
        <v>874</v>
      </c>
      <c r="CI141" s="1">
        <f t="shared" si="30"/>
        <v>874</v>
      </c>
      <c r="CJ141" s="1">
        <f t="shared" si="30"/>
        <v>874</v>
      </c>
      <c r="CK141" s="1">
        <f t="shared" si="30"/>
        <v>874</v>
      </c>
      <c r="CL141" s="1">
        <f t="shared" si="30"/>
        <v>236</v>
      </c>
      <c r="CM141" s="1">
        <f t="shared" si="30"/>
        <v>236</v>
      </c>
      <c r="CN141" s="1">
        <f t="shared" si="30"/>
        <v>236</v>
      </c>
      <c r="CO141" s="1">
        <f t="shared" si="30"/>
        <v>236</v>
      </c>
      <c r="CP141" s="1">
        <f t="shared" si="30"/>
        <v>236</v>
      </c>
      <c r="CQ141" s="1">
        <f t="shared" si="30"/>
        <v>236</v>
      </c>
      <c r="CR141" s="1">
        <f t="shared" si="30"/>
        <v>236</v>
      </c>
      <c r="CS141" s="1">
        <f t="shared" si="30"/>
        <v>236</v>
      </c>
      <c r="CT141" s="1">
        <f t="shared" si="30"/>
        <v>236</v>
      </c>
      <c r="CU141" s="1">
        <f t="shared" si="30"/>
        <v>236</v>
      </c>
      <c r="CV141" s="1">
        <f t="shared" si="30"/>
        <v>236</v>
      </c>
      <c r="CW141" s="1">
        <f t="shared" si="30"/>
        <v>236</v>
      </c>
      <c r="CX141" s="1">
        <f t="shared" si="30"/>
        <v>236</v>
      </c>
      <c r="CY141" s="1">
        <f t="shared" si="30"/>
        <v>236</v>
      </c>
      <c r="CZ141" s="1">
        <f t="shared" si="30"/>
        <v>236</v>
      </c>
      <c r="DA141" s="1">
        <f t="shared" si="30"/>
        <v>236</v>
      </c>
      <c r="DB141" s="1">
        <f t="shared" si="30"/>
        <v>236</v>
      </c>
      <c r="DC141" s="1">
        <f t="shared" si="30"/>
        <v>236</v>
      </c>
      <c r="DD141" s="1">
        <f t="shared" si="30"/>
        <v>236</v>
      </c>
      <c r="DE141" s="1">
        <f t="shared" si="30"/>
        <v>236</v>
      </c>
      <c r="DF141" s="1">
        <f t="shared" si="30"/>
        <v>236</v>
      </c>
      <c r="DG141" s="1">
        <f t="shared" si="30"/>
        <v>236</v>
      </c>
      <c r="DH141" s="1">
        <f t="shared" si="30"/>
        <v>236</v>
      </c>
      <c r="DI141" s="1">
        <f t="shared" si="30"/>
        <v>236</v>
      </c>
      <c r="DJ141" s="1">
        <f t="shared" si="30"/>
        <v>236</v>
      </c>
      <c r="DK141" s="1">
        <f t="shared" si="30"/>
        <v>236</v>
      </c>
      <c r="DL141" s="1">
        <f t="shared" si="30"/>
        <v>236</v>
      </c>
      <c r="DM141" s="1">
        <f t="shared" si="30"/>
        <v>236</v>
      </c>
      <c r="DN141" s="1">
        <f t="shared" si="30"/>
        <v>236</v>
      </c>
      <c r="DO141" s="1">
        <f t="shared" si="30"/>
        <v>236</v>
      </c>
      <c r="DP141" s="1">
        <f t="shared" si="30"/>
        <v>236</v>
      </c>
      <c r="DQ141" s="1">
        <f t="shared" si="30"/>
        <v>236</v>
      </c>
      <c r="DR141" s="1">
        <f t="shared" si="30"/>
        <v>236</v>
      </c>
      <c r="DS141" s="1">
        <f t="shared" si="30"/>
        <v>236</v>
      </c>
      <c r="DT141" s="1">
        <f t="shared" si="30"/>
        <v>236</v>
      </c>
      <c r="DU141" s="1">
        <f t="shared" si="30"/>
        <v>236</v>
      </c>
      <c r="DV141" s="1">
        <f t="shared" si="30"/>
        <v>236</v>
      </c>
      <c r="DW141" s="1">
        <f t="shared" si="30"/>
        <v>236</v>
      </c>
      <c r="DX141" s="1">
        <f t="shared" si="30"/>
        <v>236</v>
      </c>
      <c r="DY141" s="1">
        <f t="shared" si="30"/>
        <v>236</v>
      </c>
      <c r="DZ141" s="1">
        <f t="shared" si="30"/>
        <v>236</v>
      </c>
      <c r="EA141" s="1">
        <f t="shared" si="30"/>
        <v>236</v>
      </c>
      <c r="EB141" s="1">
        <f t="shared" si="30"/>
        <v>236</v>
      </c>
      <c r="EC141" s="1">
        <f t="shared" si="30"/>
        <v>236</v>
      </c>
      <c r="ED141" s="1">
        <f t="shared" ref="ED141:GO141" si="31">EC141+ED7-ED74</f>
        <v>236</v>
      </c>
      <c r="EE141" s="1">
        <f t="shared" si="31"/>
        <v>236</v>
      </c>
      <c r="EF141" s="1">
        <f t="shared" si="31"/>
        <v>236</v>
      </c>
      <c r="EG141" s="1">
        <f t="shared" si="31"/>
        <v>236</v>
      </c>
      <c r="EH141" s="1">
        <f t="shared" si="31"/>
        <v>236</v>
      </c>
      <c r="EI141" s="1">
        <f t="shared" si="31"/>
        <v>236</v>
      </c>
      <c r="EJ141" s="1">
        <f t="shared" si="31"/>
        <v>236</v>
      </c>
      <c r="EK141" s="1">
        <f t="shared" si="31"/>
        <v>236</v>
      </c>
      <c r="EL141" s="1">
        <f t="shared" si="31"/>
        <v>236</v>
      </c>
      <c r="EM141" s="1">
        <f t="shared" si="31"/>
        <v>236</v>
      </c>
      <c r="EN141" s="1">
        <f t="shared" si="31"/>
        <v>236</v>
      </c>
      <c r="EO141" s="1">
        <f t="shared" si="31"/>
        <v>236</v>
      </c>
      <c r="EP141" s="1">
        <f t="shared" si="31"/>
        <v>236</v>
      </c>
      <c r="EQ141" s="1">
        <f t="shared" si="31"/>
        <v>236</v>
      </c>
      <c r="ER141" s="1">
        <f t="shared" si="31"/>
        <v>236</v>
      </c>
      <c r="ES141" s="1">
        <f t="shared" si="31"/>
        <v>236</v>
      </c>
      <c r="ET141" s="1">
        <f t="shared" si="31"/>
        <v>236</v>
      </c>
      <c r="EU141" s="1">
        <f t="shared" si="31"/>
        <v>236</v>
      </c>
      <c r="EV141" s="1">
        <f t="shared" si="31"/>
        <v>236</v>
      </c>
      <c r="EW141" s="1">
        <f t="shared" si="31"/>
        <v>236</v>
      </c>
      <c r="EX141" s="1">
        <f t="shared" si="31"/>
        <v>236</v>
      </c>
      <c r="EY141" s="1">
        <f t="shared" si="31"/>
        <v>236</v>
      </c>
      <c r="EZ141" s="1">
        <f t="shared" si="31"/>
        <v>236</v>
      </c>
      <c r="FA141" s="1">
        <f t="shared" si="31"/>
        <v>236</v>
      </c>
      <c r="FB141" s="1">
        <f t="shared" si="31"/>
        <v>236</v>
      </c>
      <c r="FC141" s="1">
        <f t="shared" si="31"/>
        <v>236</v>
      </c>
      <c r="FD141" s="1">
        <f t="shared" si="31"/>
        <v>236</v>
      </c>
      <c r="FE141" s="1">
        <f t="shared" si="31"/>
        <v>236</v>
      </c>
      <c r="FF141" s="1">
        <f t="shared" si="31"/>
        <v>236</v>
      </c>
      <c r="FG141" s="1">
        <f t="shared" si="31"/>
        <v>236</v>
      </c>
      <c r="FH141" s="1">
        <f t="shared" si="31"/>
        <v>236</v>
      </c>
      <c r="FI141" s="1">
        <f t="shared" si="31"/>
        <v>236</v>
      </c>
      <c r="FJ141" s="1">
        <f t="shared" si="31"/>
        <v>236</v>
      </c>
      <c r="FK141" s="1">
        <f t="shared" si="31"/>
        <v>236</v>
      </c>
      <c r="FL141" s="1">
        <f t="shared" si="31"/>
        <v>236</v>
      </c>
      <c r="FM141" s="1">
        <f t="shared" si="31"/>
        <v>236</v>
      </c>
      <c r="FN141" s="1">
        <f t="shared" si="31"/>
        <v>236</v>
      </c>
      <c r="FO141" s="1">
        <f t="shared" si="31"/>
        <v>236</v>
      </c>
      <c r="FP141" s="1">
        <f t="shared" si="31"/>
        <v>236</v>
      </c>
      <c r="FQ141" s="1">
        <f t="shared" si="31"/>
        <v>236</v>
      </c>
      <c r="FR141" s="1">
        <f t="shared" si="31"/>
        <v>236</v>
      </c>
      <c r="FS141" s="1">
        <f t="shared" si="31"/>
        <v>236</v>
      </c>
      <c r="FT141" s="1">
        <f t="shared" si="31"/>
        <v>236</v>
      </c>
      <c r="FU141" s="1">
        <f t="shared" si="31"/>
        <v>236</v>
      </c>
      <c r="FV141" s="1">
        <f t="shared" si="31"/>
        <v>236</v>
      </c>
      <c r="FW141" s="1">
        <f t="shared" si="31"/>
        <v>236</v>
      </c>
      <c r="FX141" s="1">
        <f t="shared" si="31"/>
        <v>236</v>
      </c>
      <c r="FY141" s="1">
        <f t="shared" si="31"/>
        <v>236</v>
      </c>
      <c r="FZ141" s="1">
        <f t="shared" si="31"/>
        <v>236</v>
      </c>
      <c r="GA141" s="1">
        <f t="shared" si="31"/>
        <v>236</v>
      </c>
      <c r="GB141" s="1">
        <f t="shared" si="31"/>
        <v>236</v>
      </c>
      <c r="GC141" s="1">
        <f t="shared" si="31"/>
        <v>236</v>
      </c>
      <c r="GD141" s="1">
        <f t="shared" si="31"/>
        <v>236</v>
      </c>
      <c r="GE141" s="1">
        <f t="shared" si="31"/>
        <v>236</v>
      </c>
      <c r="GF141" s="1">
        <f t="shared" si="31"/>
        <v>236</v>
      </c>
      <c r="GG141" s="1">
        <f t="shared" si="31"/>
        <v>236</v>
      </c>
      <c r="GH141" s="1">
        <f t="shared" si="31"/>
        <v>236</v>
      </c>
      <c r="GI141" s="1">
        <f t="shared" si="31"/>
        <v>236</v>
      </c>
      <c r="GJ141" s="1">
        <f t="shared" si="31"/>
        <v>236</v>
      </c>
      <c r="GK141" s="1">
        <f t="shared" si="31"/>
        <v>236</v>
      </c>
      <c r="GL141" s="1">
        <f t="shared" si="31"/>
        <v>236</v>
      </c>
      <c r="GM141" s="1">
        <f t="shared" si="31"/>
        <v>236</v>
      </c>
      <c r="GN141" s="1">
        <f t="shared" si="31"/>
        <v>236</v>
      </c>
      <c r="GO141" s="1">
        <f t="shared" si="31"/>
        <v>236</v>
      </c>
      <c r="GP141" s="1">
        <f t="shared" ref="GP141:GY141" si="32">GO141+GP7-GP74</f>
        <v>236</v>
      </c>
      <c r="GQ141" s="1">
        <f t="shared" si="32"/>
        <v>236</v>
      </c>
      <c r="GR141" s="1">
        <f t="shared" si="32"/>
        <v>236</v>
      </c>
      <c r="GS141" s="1">
        <f t="shared" si="32"/>
        <v>236</v>
      </c>
      <c r="GT141" s="1">
        <f t="shared" si="32"/>
        <v>236</v>
      </c>
      <c r="GU141" s="1">
        <f t="shared" si="32"/>
        <v>236</v>
      </c>
      <c r="GV141" s="1">
        <f t="shared" si="32"/>
        <v>236</v>
      </c>
      <c r="GW141" s="1">
        <f t="shared" si="32"/>
        <v>236</v>
      </c>
      <c r="GX141" s="1">
        <f t="shared" si="32"/>
        <v>236</v>
      </c>
      <c r="GY141" s="1">
        <f t="shared" si="32"/>
        <v>236</v>
      </c>
    </row>
    <row r="142" spans="1:207">
      <c r="A142" s="4" t="s">
        <v>8124</v>
      </c>
      <c r="B142" s="4">
        <f t="shared" si="19"/>
        <v>49303154</v>
      </c>
      <c r="C142" s="4" t="str">
        <f t="shared" si="19"/>
        <v>Q.PEAK DUO XL G10.3/BFG</v>
      </c>
      <c r="D142" s="5">
        <f t="shared" si="19"/>
        <v>470</v>
      </c>
      <c r="E142" s="1">
        <f t="shared" si="20"/>
        <v>0</v>
      </c>
      <c r="F142" s="1">
        <f t="shared" ref="F142:BQ142" si="33">E142+F8-F75</f>
        <v>0</v>
      </c>
      <c r="G142" s="1">
        <f t="shared" si="33"/>
        <v>0</v>
      </c>
      <c r="H142" s="1">
        <f t="shared" si="33"/>
        <v>0</v>
      </c>
      <c r="I142" s="1">
        <f t="shared" si="33"/>
        <v>0</v>
      </c>
      <c r="J142" s="1">
        <f t="shared" si="33"/>
        <v>0</v>
      </c>
      <c r="K142" s="1">
        <f t="shared" si="33"/>
        <v>0</v>
      </c>
      <c r="L142" s="1">
        <f t="shared" si="33"/>
        <v>0</v>
      </c>
      <c r="M142" s="1">
        <f t="shared" si="33"/>
        <v>0</v>
      </c>
      <c r="N142" s="1">
        <f t="shared" si="33"/>
        <v>0</v>
      </c>
      <c r="O142" s="1">
        <f t="shared" si="33"/>
        <v>0</v>
      </c>
      <c r="P142" s="1">
        <f t="shared" si="33"/>
        <v>0</v>
      </c>
      <c r="Q142" s="1">
        <f t="shared" si="33"/>
        <v>0</v>
      </c>
      <c r="R142" s="1">
        <f t="shared" si="33"/>
        <v>0</v>
      </c>
      <c r="S142" s="1">
        <f t="shared" si="33"/>
        <v>0</v>
      </c>
      <c r="T142" s="1">
        <f t="shared" si="33"/>
        <v>0</v>
      </c>
      <c r="U142" s="1">
        <f t="shared" si="33"/>
        <v>0</v>
      </c>
      <c r="V142" s="1">
        <f t="shared" si="33"/>
        <v>0</v>
      </c>
      <c r="W142" s="1">
        <f t="shared" si="33"/>
        <v>0</v>
      </c>
      <c r="X142" s="1">
        <f t="shared" si="33"/>
        <v>0</v>
      </c>
      <c r="Y142" s="1">
        <f t="shared" si="33"/>
        <v>0</v>
      </c>
      <c r="Z142" s="1">
        <f t="shared" si="33"/>
        <v>0</v>
      </c>
      <c r="AA142" s="1">
        <f t="shared" si="33"/>
        <v>0</v>
      </c>
      <c r="AB142" s="1">
        <f t="shared" si="33"/>
        <v>0</v>
      </c>
      <c r="AC142" s="1">
        <f t="shared" si="33"/>
        <v>0</v>
      </c>
      <c r="AD142" s="1">
        <f t="shared" si="33"/>
        <v>0</v>
      </c>
      <c r="AE142" s="1">
        <f t="shared" si="33"/>
        <v>0</v>
      </c>
      <c r="AF142" s="1">
        <f t="shared" si="33"/>
        <v>0</v>
      </c>
      <c r="AG142" s="1">
        <f t="shared" si="33"/>
        <v>0</v>
      </c>
      <c r="AH142" s="1">
        <f t="shared" si="33"/>
        <v>0</v>
      </c>
      <c r="AI142" s="1">
        <f t="shared" si="33"/>
        <v>0</v>
      </c>
      <c r="AJ142" s="1">
        <f t="shared" si="33"/>
        <v>0</v>
      </c>
      <c r="AK142" s="1">
        <f t="shared" si="33"/>
        <v>0</v>
      </c>
      <c r="AL142" s="1">
        <f t="shared" si="33"/>
        <v>0</v>
      </c>
      <c r="AM142" s="1">
        <f t="shared" si="33"/>
        <v>0</v>
      </c>
      <c r="AN142" s="1">
        <f t="shared" si="33"/>
        <v>0</v>
      </c>
      <c r="AO142" s="1">
        <f t="shared" si="33"/>
        <v>0</v>
      </c>
      <c r="AP142" s="1">
        <f t="shared" si="33"/>
        <v>0</v>
      </c>
      <c r="AQ142" s="1">
        <f t="shared" si="33"/>
        <v>0</v>
      </c>
      <c r="AR142" s="1">
        <f t="shared" si="33"/>
        <v>0</v>
      </c>
      <c r="AS142" s="1">
        <f t="shared" si="33"/>
        <v>0</v>
      </c>
      <c r="AT142" s="1">
        <f t="shared" si="33"/>
        <v>0</v>
      </c>
      <c r="AU142" s="1">
        <f t="shared" si="33"/>
        <v>0</v>
      </c>
      <c r="AV142" s="1">
        <f t="shared" si="33"/>
        <v>0</v>
      </c>
      <c r="AW142" s="1">
        <f t="shared" si="33"/>
        <v>0</v>
      </c>
      <c r="AX142" s="1">
        <f t="shared" si="33"/>
        <v>0</v>
      </c>
      <c r="AY142" s="1">
        <f t="shared" si="33"/>
        <v>0</v>
      </c>
      <c r="AZ142" s="1">
        <f t="shared" si="33"/>
        <v>0</v>
      </c>
      <c r="BA142" s="1">
        <f t="shared" si="33"/>
        <v>0</v>
      </c>
      <c r="BB142" s="1">
        <f t="shared" si="33"/>
        <v>0</v>
      </c>
      <c r="BC142" s="1">
        <f t="shared" si="33"/>
        <v>0</v>
      </c>
      <c r="BD142" s="1">
        <f t="shared" si="33"/>
        <v>0</v>
      </c>
      <c r="BE142" s="1">
        <f t="shared" si="33"/>
        <v>0</v>
      </c>
      <c r="BF142" s="1">
        <f t="shared" si="33"/>
        <v>0</v>
      </c>
      <c r="BG142" s="1">
        <f t="shared" si="33"/>
        <v>0</v>
      </c>
      <c r="BH142" s="1">
        <f t="shared" si="33"/>
        <v>0</v>
      </c>
      <c r="BI142" s="1">
        <f t="shared" si="33"/>
        <v>0</v>
      </c>
      <c r="BJ142" s="1">
        <f t="shared" si="33"/>
        <v>0</v>
      </c>
      <c r="BK142" s="1">
        <f t="shared" si="33"/>
        <v>0</v>
      </c>
      <c r="BL142" s="1">
        <f t="shared" si="33"/>
        <v>0</v>
      </c>
      <c r="BM142" s="1">
        <f t="shared" si="33"/>
        <v>0</v>
      </c>
      <c r="BN142" s="1">
        <f t="shared" si="33"/>
        <v>0</v>
      </c>
      <c r="BO142" s="1">
        <f t="shared" si="33"/>
        <v>0</v>
      </c>
      <c r="BP142" s="1">
        <f t="shared" si="33"/>
        <v>0</v>
      </c>
      <c r="BQ142" s="1">
        <f t="shared" si="33"/>
        <v>0</v>
      </c>
      <c r="BR142" s="1">
        <f t="shared" ref="BR142:EC142" si="34">BQ142+BR8-BR75</f>
        <v>2088</v>
      </c>
      <c r="BS142" s="1">
        <f t="shared" si="34"/>
        <v>2088</v>
      </c>
      <c r="BT142" s="1">
        <f t="shared" si="34"/>
        <v>2088</v>
      </c>
      <c r="BU142" s="1">
        <f t="shared" si="34"/>
        <v>2088</v>
      </c>
      <c r="BV142" s="1">
        <f t="shared" si="34"/>
        <v>2088</v>
      </c>
      <c r="BW142" s="1">
        <f t="shared" si="34"/>
        <v>2088</v>
      </c>
      <c r="BX142" s="1">
        <f t="shared" si="34"/>
        <v>2088</v>
      </c>
      <c r="BY142" s="1">
        <f t="shared" si="34"/>
        <v>2088</v>
      </c>
      <c r="BZ142" s="1">
        <f t="shared" si="34"/>
        <v>2088</v>
      </c>
      <c r="CA142" s="1">
        <f t="shared" si="34"/>
        <v>2088</v>
      </c>
      <c r="CB142" s="1">
        <f t="shared" si="34"/>
        <v>2088</v>
      </c>
      <c r="CC142" s="1">
        <f t="shared" si="34"/>
        <v>2088</v>
      </c>
      <c r="CD142" s="1">
        <f t="shared" si="34"/>
        <v>2088</v>
      </c>
      <c r="CE142" s="1">
        <f t="shared" si="34"/>
        <v>2088</v>
      </c>
      <c r="CF142" s="1">
        <f t="shared" si="34"/>
        <v>2088</v>
      </c>
      <c r="CG142" s="1">
        <f t="shared" si="34"/>
        <v>2088</v>
      </c>
      <c r="CH142" s="1">
        <f t="shared" si="34"/>
        <v>2088</v>
      </c>
      <c r="CI142" s="1">
        <f t="shared" si="34"/>
        <v>2088</v>
      </c>
      <c r="CJ142" s="1">
        <f t="shared" si="34"/>
        <v>2088</v>
      </c>
      <c r="CK142" s="1">
        <f t="shared" si="34"/>
        <v>2088</v>
      </c>
      <c r="CL142" s="1">
        <f t="shared" si="34"/>
        <v>2088</v>
      </c>
      <c r="CM142" s="1">
        <f t="shared" si="34"/>
        <v>2088</v>
      </c>
      <c r="CN142" s="1">
        <f t="shared" si="34"/>
        <v>2088</v>
      </c>
      <c r="CO142" s="1">
        <f t="shared" si="34"/>
        <v>2088</v>
      </c>
      <c r="CP142" s="1">
        <f t="shared" si="34"/>
        <v>2088</v>
      </c>
      <c r="CQ142" s="1">
        <f t="shared" si="34"/>
        <v>2088</v>
      </c>
      <c r="CR142" s="1">
        <f t="shared" si="34"/>
        <v>2088</v>
      </c>
      <c r="CS142" s="1">
        <f t="shared" si="34"/>
        <v>2088</v>
      </c>
      <c r="CT142" s="1">
        <f t="shared" si="34"/>
        <v>2088</v>
      </c>
      <c r="CU142" s="1">
        <f t="shared" si="34"/>
        <v>2088</v>
      </c>
      <c r="CV142" s="1">
        <f t="shared" si="34"/>
        <v>1508</v>
      </c>
      <c r="CW142" s="1">
        <f t="shared" si="34"/>
        <v>1508</v>
      </c>
      <c r="CX142" s="1">
        <f t="shared" si="34"/>
        <v>1508</v>
      </c>
      <c r="CY142" s="1">
        <f t="shared" si="34"/>
        <v>1392</v>
      </c>
      <c r="CZ142" s="1">
        <f t="shared" si="34"/>
        <v>1392</v>
      </c>
      <c r="DA142" s="1">
        <f t="shared" si="34"/>
        <v>1392</v>
      </c>
      <c r="DB142" s="1">
        <f t="shared" si="34"/>
        <v>1392</v>
      </c>
      <c r="DC142" s="1">
        <f t="shared" si="34"/>
        <v>1392</v>
      </c>
      <c r="DD142" s="1">
        <f t="shared" si="34"/>
        <v>1392</v>
      </c>
      <c r="DE142" s="1">
        <f t="shared" si="34"/>
        <v>1392</v>
      </c>
      <c r="DF142" s="1">
        <f t="shared" si="34"/>
        <v>1392</v>
      </c>
      <c r="DG142" s="1">
        <f t="shared" si="34"/>
        <v>1392</v>
      </c>
      <c r="DH142" s="1">
        <f t="shared" si="34"/>
        <v>1392</v>
      </c>
      <c r="DI142" s="1">
        <f t="shared" si="34"/>
        <v>1392</v>
      </c>
      <c r="DJ142" s="1">
        <f t="shared" si="34"/>
        <v>1392</v>
      </c>
      <c r="DK142" s="1">
        <f t="shared" si="34"/>
        <v>1392</v>
      </c>
      <c r="DL142" s="1">
        <f t="shared" si="34"/>
        <v>1392</v>
      </c>
      <c r="DM142" s="1">
        <f t="shared" si="34"/>
        <v>1392</v>
      </c>
      <c r="DN142" s="1">
        <f t="shared" si="34"/>
        <v>1392</v>
      </c>
      <c r="DO142" s="1">
        <f t="shared" si="34"/>
        <v>1392</v>
      </c>
      <c r="DP142" s="1">
        <f t="shared" si="34"/>
        <v>1392</v>
      </c>
      <c r="DQ142" s="1">
        <f t="shared" si="34"/>
        <v>1392</v>
      </c>
      <c r="DR142" s="1">
        <f t="shared" si="34"/>
        <v>1392</v>
      </c>
      <c r="DS142" s="1">
        <f t="shared" si="34"/>
        <v>1392</v>
      </c>
      <c r="DT142" s="1">
        <f t="shared" si="34"/>
        <v>1392</v>
      </c>
      <c r="DU142" s="1">
        <f t="shared" si="34"/>
        <v>1392</v>
      </c>
      <c r="DV142" s="1">
        <f t="shared" si="34"/>
        <v>1392</v>
      </c>
      <c r="DW142" s="1">
        <f t="shared" si="34"/>
        <v>1392</v>
      </c>
      <c r="DX142" s="1">
        <f t="shared" si="34"/>
        <v>1392</v>
      </c>
      <c r="DY142" s="1">
        <f t="shared" si="34"/>
        <v>1392</v>
      </c>
      <c r="DZ142" s="1">
        <f t="shared" si="34"/>
        <v>1392</v>
      </c>
      <c r="EA142" s="1">
        <f t="shared" si="34"/>
        <v>1392</v>
      </c>
      <c r="EB142" s="1">
        <f t="shared" si="34"/>
        <v>1392</v>
      </c>
      <c r="EC142" s="1">
        <f t="shared" si="34"/>
        <v>1392</v>
      </c>
      <c r="ED142" s="1">
        <f t="shared" ref="ED142:GO142" si="35">EC142+ED8-ED75</f>
        <v>1392</v>
      </c>
      <c r="EE142" s="1">
        <f t="shared" si="35"/>
        <v>1392</v>
      </c>
      <c r="EF142" s="1">
        <f t="shared" si="35"/>
        <v>1392</v>
      </c>
      <c r="EG142" s="1">
        <f t="shared" si="35"/>
        <v>1392</v>
      </c>
      <c r="EH142" s="1">
        <f t="shared" si="35"/>
        <v>1392</v>
      </c>
      <c r="EI142" s="1">
        <f t="shared" si="35"/>
        <v>1392</v>
      </c>
      <c r="EJ142" s="1">
        <f t="shared" si="35"/>
        <v>1392</v>
      </c>
      <c r="EK142" s="1">
        <f t="shared" si="35"/>
        <v>1392</v>
      </c>
      <c r="EL142" s="1">
        <f t="shared" si="35"/>
        <v>1392</v>
      </c>
      <c r="EM142" s="1">
        <f t="shared" si="35"/>
        <v>1392</v>
      </c>
      <c r="EN142" s="1">
        <f t="shared" si="35"/>
        <v>1392</v>
      </c>
      <c r="EO142" s="1">
        <f t="shared" si="35"/>
        <v>1392</v>
      </c>
      <c r="EP142" s="1">
        <f t="shared" si="35"/>
        <v>1392</v>
      </c>
      <c r="EQ142" s="1">
        <f t="shared" si="35"/>
        <v>1392</v>
      </c>
      <c r="ER142" s="1">
        <f t="shared" si="35"/>
        <v>1392</v>
      </c>
      <c r="ES142" s="1">
        <f t="shared" si="35"/>
        <v>1392</v>
      </c>
      <c r="ET142" s="1">
        <f t="shared" si="35"/>
        <v>1392</v>
      </c>
      <c r="EU142" s="1">
        <f t="shared" si="35"/>
        <v>1392</v>
      </c>
      <c r="EV142" s="1">
        <f t="shared" si="35"/>
        <v>1392</v>
      </c>
      <c r="EW142" s="1">
        <f t="shared" si="35"/>
        <v>1392</v>
      </c>
      <c r="EX142" s="1">
        <f t="shared" si="35"/>
        <v>1392</v>
      </c>
      <c r="EY142" s="1">
        <f t="shared" si="35"/>
        <v>1392</v>
      </c>
      <c r="EZ142" s="1">
        <f t="shared" si="35"/>
        <v>1392</v>
      </c>
      <c r="FA142" s="1">
        <f t="shared" si="35"/>
        <v>1392</v>
      </c>
      <c r="FB142" s="1">
        <f t="shared" si="35"/>
        <v>1392</v>
      </c>
      <c r="FC142" s="1">
        <f t="shared" si="35"/>
        <v>1392</v>
      </c>
      <c r="FD142" s="1">
        <f t="shared" si="35"/>
        <v>1392</v>
      </c>
      <c r="FE142" s="1">
        <f t="shared" si="35"/>
        <v>1392</v>
      </c>
      <c r="FF142" s="1">
        <f t="shared" si="35"/>
        <v>1392</v>
      </c>
      <c r="FG142" s="1">
        <f t="shared" si="35"/>
        <v>1392</v>
      </c>
      <c r="FH142" s="1">
        <f t="shared" si="35"/>
        <v>1392</v>
      </c>
      <c r="FI142" s="1">
        <f t="shared" si="35"/>
        <v>1392</v>
      </c>
      <c r="FJ142" s="1">
        <f t="shared" si="35"/>
        <v>1392</v>
      </c>
      <c r="FK142" s="1">
        <f t="shared" si="35"/>
        <v>1392</v>
      </c>
      <c r="FL142" s="1">
        <f t="shared" si="35"/>
        <v>1392</v>
      </c>
      <c r="FM142" s="1">
        <f t="shared" si="35"/>
        <v>1392</v>
      </c>
      <c r="FN142" s="1">
        <f t="shared" si="35"/>
        <v>1392</v>
      </c>
      <c r="FO142" s="1">
        <f t="shared" si="35"/>
        <v>1392</v>
      </c>
      <c r="FP142" s="1">
        <f t="shared" si="35"/>
        <v>1392</v>
      </c>
      <c r="FQ142" s="1">
        <f t="shared" si="35"/>
        <v>1392</v>
      </c>
      <c r="FR142" s="1">
        <f t="shared" si="35"/>
        <v>1392</v>
      </c>
      <c r="FS142" s="1">
        <f t="shared" si="35"/>
        <v>1392</v>
      </c>
      <c r="FT142" s="1">
        <f t="shared" si="35"/>
        <v>1392</v>
      </c>
      <c r="FU142" s="1">
        <f t="shared" si="35"/>
        <v>1392</v>
      </c>
      <c r="FV142" s="1">
        <f t="shared" si="35"/>
        <v>1392</v>
      </c>
      <c r="FW142" s="1">
        <f t="shared" si="35"/>
        <v>1392</v>
      </c>
      <c r="FX142" s="1">
        <f t="shared" si="35"/>
        <v>1392</v>
      </c>
      <c r="FY142" s="1">
        <f t="shared" si="35"/>
        <v>1392</v>
      </c>
      <c r="FZ142" s="1">
        <f t="shared" si="35"/>
        <v>1392</v>
      </c>
      <c r="GA142" s="1">
        <f t="shared" si="35"/>
        <v>1392</v>
      </c>
      <c r="GB142" s="1">
        <f t="shared" si="35"/>
        <v>1392</v>
      </c>
      <c r="GC142" s="1">
        <f t="shared" si="35"/>
        <v>1392</v>
      </c>
      <c r="GD142" s="1">
        <f t="shared" si="35"/>
        <v>1392</v>
      </c>
      <c r="GE142" s="1">
        <f t="shared" si="35"/>
        <v>1392</v>
      </c>
      <c r="GF142" s="1">
        <f t="shared" si="35"/>
        <v>1392</v>
      </c>
      <c r="GG142" s="1">
        <f t="shared" si="35"/>
        <v>1392</v>
      </c>
      <c r="GH142" s="1">
        <f t="shared" si="35"/>
        <v>1392</v>
      </c>
      <c r="GI142" s="1">
        <f t="shared" si="35"/>
        <v>1392</v>
      </c>
      <c r="GJ142" s="1">
        <f t="shared" si="35"/>
        <v>1392</v>
      </c>
      <c r="GK142" s="1">
        <f t="shared" si="35"/>
        <v>1392</v>
      </c>
      <c r="GL142" s="1">
        <f t="shared" si="35"/>
        <v>1392</v>
      </c>
      <c r="GM142" s="1">
        <f t="shared" si="35"/>
        <v>1392</v>
      </c>
      <c r="GN142" s="1">
        <f t="shared" si="35"/>
        <v>1392</v>
      </c>
      <c r="GO142" s="1">
        <f t="shared" si="35"/>
        <v>1392</v>
      </c>
      <c r="GP142" s="1">
        <f t="shared" ref="GP142:GY142" si="36">GO142+GP8-GP75</f>
        <v>1392</v>
      </c>
      <c r="GQ142" s="1">
        <f t="shared" si="36"/>
        <v>1392</v>
      </c>
      <c r="GR142" s="1">
        <f t="shared" si="36"/>
        <v>1392</v>
      </c>
      <c r="GS142" s="1">
        <f t="shared" si="36"/>
        <v>1392</v>
      </c>
      <c r="GT142" s="1">
        <f t="shared" si="36"/>
        <v>1392</v>
      </c>
      <c r="GU142" s="1">
        <f t="shared" si="36"/>
        <v>1392</v>
      </c>
      <c r="GV142" s="1">
        <f t="shared" si="36"/>
        <v>1392</v>
      </c>
      <c r="GW142" s="1">
        <f t="shared" si="36"/>
        <v>1392</v>
      </c>
      <c r="GX142" s="1">
        <f t="shared" si="36"/>
        <v>1392</v>
      </c>
      <c r="GY142" s="1">
        <f t="shared" si="36"/>
        <v>1392</v>
      </c>
    </row>
    <row r="143" spans="1:207">
      <c r="A143" s="4" t="s">
        <v>8124</v>
      </c>
      <c r="B143" s="4">
        <f t="shared" si="19"/>
        <v>49303155</v>
      </c>
      <c r="C143" s="4" t="str">
        <f t="shared" si="19"/>
        <v>Q.PEAK DUO XL G10.3/BFG</v>
      </c>
      <c r="D143" s="5">
        <f t="shared" si="19"/>
        <v>475</v>
      </c>
      <c r="E143" s="1">
        <f t="shared" si="20"/>
        <v>0</v>
      </c>
      <c r="F143" s="1">
        <f t="shared" ref="F143:BQ143" si="37">E143+F9-F76</f>
        <v>0</v>
      </c>
      <c r="G143" s="1">
        <f t="shared" si="37"/>
        <v>0</v>
      </c>
      <c r="H143" s="1">
        <f t="shared" si="37"/>
        <v>0</v>
      </c>
      <c r="I143" s="1">
        <f t="shared" si="37"/>
        <v>0</v>
      </c>
      <c r="J143" s="1">
        <f t="shared" si="37"/>
        <v>0</v>
      </c>
      <c r="K143" s="1">
        <f t="shared" si="37"/>
        <v>0</v>
      </c>
      <c r="L143" s="1">
        <f t="shared" si="37"/>
        <v>0</v>
      </c>
      <c r="M143" s="1">
        <f t="shared" si="37"/>
        <v>0</v>
      </c>
      <c r="N143" s="1">
        <f t="shared" si="37"/>
        <v>0</v>
      </c>
      <c r="O143" s="1">
        <f t="shared" si="37"/>
        <v>0</v>
      </c>
      <c r="P143" s="1">
        <f t="shared" si="37"/>
        <v>0</v>
      </c>
      <c r="Q143" s="1">
        <f t="shared" si="37"/>
        <v>0</v>
      </c>
      <c r="R143" s="1">
        <f t="shared" si="37"/>
        <v>0</v>
      </c>
      <c r="S143" s="1">
        <f t="shared" si="37"/>
        <v>0</v>
      </c>
      <c r="T143" s="1">
        <f t="shared" si="37"/>
        <v>0</v>
      </c>
      <c r="U143" s="1">
        <f t="shared" si="37"/>
        <v>0</v>
      </c>
      <c r="V143" s="1">
        <f t="shared" si="37"/>
        <v>0</v>
      </c>
      <c r="W143" s="1">
        <f t="shared" si="37"/>
        <v>0</v>
      </c>
      <c r="X143" s="1">
        <f t="shared" si="37"/>
        <v>0</v>
      </c>
      <c r="Y143" s="1">
        <f t="shared" si="37"/>
        <v>0</v>
      </c>
      <c r="Z143" s="1">
        <f t="shared" si="37"/>
        <v>0</v>
      </c>
      <c r="AA143" s="1">
        <f t="shared" si="37"/>
        <v>0</v>
      </c>
      <c r="AB143" s="1">
        <f t="shared" si="37"/>
        <v>0</v>
      </c>
      <c r="AC143" s="1">
        <f t="shared" si="37"/>
        <v>0</v>
      </c>
      <c r="AD143" s="1">
        <f t="shared" si="37"/>
        <v>0</v>
      </c>
      <c r="AE143" s="1">
        <f t="shared" si="37"/>
        <v>0</v>
      </c>
      <c r="AF143" s="1">
        <f t="shared" si="37"/>
        <v>0</v>
      </c>
      <c r="AG143" s="1">
        <f t="shared" si="37"/>
        <v>0</v>
      </c>
      <c r="AH143" s="1">
        <f t="shared" si="37"/>
        <v>1392</v>
      </c>
      <c r="AI143" s="1">
        <f t="shared" si="37"/>
        <v>4872</v>
      </c>
      <c r="AJ143" s="1">
        <f t="shared" si="37"/>
        <v>5568</v>
      </c>
      <c r="AK143" s="1">
        <f t="shared" si="37"/>
        <v>5568</v>
      </c>
      <c r="AL143" s="1">
        <f t="shared" si="37"/>
        <v>5568</v>
      </c>
      <c r="AM143" s="1">
        <f t="shared" si="37"/>
        <v>5568</v>
      </c>
      <c r="AN143" s="1">
        <f t="shared" si="37"/>
        <v>7250</v>
      </c>
      <c r="AO143" s="1">
        <f t="shared" si="37"/>
        <v>14210</v>
      </c>
      <c r="AP143" s="1">
        <f t="shared" si="37"/>
        <v>16994</v>
      </c>
      <c r="AQ143" s="1">
        <f t="shared" si="37"/>
        <v>16994</v>
      </c>
      <c r="AR143" s="1">
        <f t="shared" si="37"/>
        <v>17690</v>
      </c>
      <c r="AS143" s="1">
        <f t="shared" si="37"/>
        <v>17690</v>
      </c>
      <c r="AT143" s="1">
        <f t="shared" si="37"/>
        <v>17690</v>
      </c>
      <c r="AU143" s="1">
        <f t="shared" si="37"/>
        <v>17690</v>
      </c>
      <c r="AV143" s="1">
        <f t="shared" si="37"/>
        <v>17690</v>
      </c>
      <c r="AW143" s="1">
        <f t="shared" si="37"/>
        <v>17690</v>
      </c>
      <c r="AX143" s="1">
        <f t="shared" si="37"/>
        <v>19778</v>
      </c>
      <c r="AY143" s="1">
        <f t="shared" si="37"/>
        <v>26738</v>
      </c>
      <c r="AZ143" s="1">
        <f t="shared" si="37"/>
        <v>26738</v>
      </c>
      <c r="BA143" s="1">
        <f t="shared" si="37"/>
        <v>26738</v>
      </c>
      <c r="BB143" s="1">
        <f t="shared" si="37"/>
        <v>29580</v>
      </c>
      <c r="BC143" s="1">
        <f t="shared" si="37"/>
        <v>27666</v>
      </c>
      <c r="BD143" s="1">
        <f t="shared" si="37"/>
        <v>25172</v>
      </c>
      <c r="BE143" s="1">
        <f t="shared" si="37"/>
        <v>26564</v>
      </c>
      <c r="BF143" s="1">
        <f t="shared" si="37"/>
        <v>25462</v>
      </c>
      <c r="BG143" s="1">
        <f t="shared" si="37"/>
        <v>25462</v>
      </c>
      <c r="BH143" s="1">
        <f t="shared" si="37"/>
        <v>25462</v>
      </c>
      <c r="BI143" s="1">
        <f t="shared" si="37"/>
        <v>24302</v>
      </c>
      <c r="BJ143" s="1">
        <f t="shared" si="37"/>
        <v>22388</v>
      </c>
      <c r="BK143" s="1">
        <f t="shared" si="37"/>
        <v>21112</v>
      </c>
      <c r="BL143" s="1">
        <f t="shared" si="37"/>
        <v>13456</v>
      </c>
      <c r="BM143" s="1">
        <f t="shared" si="37"/>
        <v>7076</v>
      </c>
      <c r="BN143" s="1">
        <f t="shared" si="37"/>
        <v>5800</v>
      </c>
      <c r="BO143" s="1">
        <f t="shared" si="37"/>
        <v>5800</v>
      </c>
      <c r="BP143" s="1">
        <f t="shared" si="37"/>
        <v>1334</v>
      </c>
      <c r="BQ143" s="1">
        <f t="shared" si="37"/>
        <v>725</v>
      </c>
      <c r="BR143" s="1">
        <f t="shared" ref="BR143:EC143" si="38">BQ143+BR9-BR76</f>
        <v>725</v>
      </c>
      <c r="BS143" s="1">
        <f t="shared" si="38"/>
        <v>725</v>
      </c>
      <c r="BT143" s="1">
        <f t="shared" si="38"/>
        <v>725</v>
      </c>
      <c r="BU143" s="1">
        <f t="shared" si="38"/>
        <v>725</v>
      </c>
      <c r="BV143" s="1">
        <f t="shared" si="38"/>
        <v>725</v>
      </c>
      <c r="BW143" s="1">
        <f t="shared" si="38"/>
        <v>725</v>
      </c>
      <c r="BX143" s="1">
        <f t="shared" si="38"/>
        <v>725</v>
      </c>
      <c r="BY143" s="1">
        <f t="shared" si="38"/>
        <v>1421</v>
      </c>
      <c r="BZ143" s="1">
        <f t="shared" si="38"/>
        <v>1421</v>
      </c>
      <c r="CA143" s="1">
        <f t="shared" si="38"/>
        <v>2117</v>
      </c>
      <c r="CB143" s="1">
        <f t="shared" si="38"/>
        <v>2117</v>
      </c>
      <c r="CC143" s="1">
        <f t="shared" si="38"/>
        <v>2117</v>
      </c>
      <c r="CD143" s="1">
        <f t="shared" si="38"/>
        <v>2117</v>
      </c>
      <c r="CE143" s="1">
        <f t="shared" si="38"/>
        <v>2117</v>
      </c>
      <c r="CF143" s="1">
        <f t="shared" si="38"/>
        <v>2117</v>
      </c>
      <c r="CG143" s="1">
        <f t="shared" si="38"/>
        <v>3509</v>
      </c>
      <c r="CH143" s="1">
        <f t="shared" si="38"/>
        <v>3509</v>
      </c>
      <c r="CI143" s="1">
        <f t="shared" si="38"/>
        <v>3509</v>
      </c>
      <c r="CJ143" s="1">
        <f t="shared" si="38"/>
        <v>3509</v>
      </c>
      <c r="CK143" s="1">
        <f t="shared" si="38"/>
        <v>4205</v>
      </c>
      <c r="CL143" s="1">
        <f t="shared" si="38"/>
        <v>4205</v>
      </c>
      <c r="CM143" s="1">
        <f t="shared" si="38"/>
        <v>4901</v>
      </c>
      <c r="CN143" s="1">
        <f t="shared" si="38"/>
        <v>5597</v>
      </c>
      <c r="CO143" s="1">
        <f t="shared" si="38"/>
        <v>6293</v>
      </c>
      <c r="CP143" s="1">
        <f t="shared" si="38"/>
        <v>6293</v>
      </c>
      <c r="CQ143" s="1">
        <f t="shared" si="38"/>
        <v>6293</v>
      </c>
      <c r="CR143" s="1">
        <f t="shared" si="38"/>
        <v>6409</v>
      </c>
      <c r="CS143" s="1">
        <f t="shared" si="38"/>
        <v>5249</v>
      </c>
      <c r="CT143" s="1">
        <f t="shared" si="38"/>
        <v>5249</v>
      </c>
      <c r="CU143" s="1">
        <f t="shared" si="38"/>
        <v>5249</v>
      </c>
      <c r="CV143" s="1">
        <f t="shared" si="38"/>
        <v>5249</v>
      </c>
      <c r="CW143" s="1">
        <f t="shared" si="38"/>
        <v>5249</v>
      </c>
      <c r="CX143" s="1">
        <f t="shared" si="38"/>
        <v>5249</v>
      </c>
      <c r="CY143" s="1">
        <f t="shared" si="38"/>
        <v>5249</v>
      </c>
      <c r="CZ143" s="1">
        <f t="shared" si="38"/>
        <v>5249</v>
      </c>
      <c r="DA143" s="1">
        <f t="shared" si="38"/>
        <v>5249</v>
      </c>
      <c r="DB143" s="1">
        <f t="shared" si="38"/>
        <v>5249</v>
      </c>
      <c r="DC143" s="1">
        <f t="shared" si="38"/>
        <v>5249</v>
      </c>
      <c r="DD143" s="1">
        <f t="shared" si="38"/>
        <v>5249</v>
      </c>
      <c r="DE143" s="1">
        <f t="shared" si="38"/>
        <v>5249</v>
      </c>
      <c r="DF143" s="1">
        <f t="shared" si="38"/>
        <v>5249</v>
      </c>
      <c r="DG143" s="1">
        <f t="shared" si="38"/>
        <v>5249</v>
      </c>
      <c r="DH143" s="1">
        <f t="shared" si="38"/>
        <v>5249</v>
      </c>
      <c r="DI143" s="1">
        <f t="shared" si="38"/>
        <v>5249</v>
      </c>
      <c r="DJ143" s="1">
        <f t="shared" si="38"/>
        <v>5249</v>
      </c>
      <c r="DK143" s="1">
        <f t="shared" si="38"/>
        <v>5249</v>
      </c>
      <c r="DL143" s="1">
        <f t="shared" si="38"/>
        <v>5249</v>
      </c>
      <c r="DM143" s="1">
        <f t="shared" si="38"/>
        <v>5249</v>
      </c>
      <c r="DN143" s="1">
        <f t="shared" si="38"/>
        <v>5249</v>
      </c>
      <c r="DO143" s="1">
        <f t="shared" si="38"/>
        <v>5249</v>
      </c>
      <c r="DP143" s="1">
        <f t="shared" si="38"/>
        <v>5249</v>
      </c>
      <c r="DQ143" s="1">
        <f t="shared" si="38"/>
        <v>5249</v>
      </c>
      <c r="DR143" s="1">
        <f t="shared" si="38"/>
        <v>5249</v>
      </c>
      <c r="DS143" s="1">
        <f t="shared" si="38"/>
        <v>5249</v>
      </c>
      <c r="DT143" s="1">
        <f t="shared" si="38"/>
        <v>5249</v>
      </c>
      <c r="DU143" s="1">
        <f t="shared" si="38"/>
        <v>5249</v>
      </c>
      <c r="DV143" s="1">
        <f t="shared" si="38"/>
        <v>5249</v>
      </c>
      <c r="DW143" s="1">
        <f t="shared" si="38"/>
        <v>5249</v>
      </c>
      <c r="DX143" s="1">
        <f t="shared" si="38"/>
        <v>5249</v>
      </c>
      <c r="DY143" s="1">
        <f t="shared" si="38"/>
        <v>5249</v>
      </c>
      <c r="DZ143" s="1">
        <f t="shared" si="38"/>
        <v>5249</v>
      </c>
      <c r="EA143" s="1">
        <f t="shared" si="38"/>
        <v>5249</v>
      </c>
      <c r="EB143" s="1">
        <f t="shared" si="38"/>
        <v>5249</v>
      </c>
      <c r="EC143" s="1">
        <f t="shared" si="38"/>
        <v>5249</v>
      </c>
      <c r="ED143" s="1">
        <f t="shared" ref="ED143:GO143" si="39">EC143+ED9-ED76</f>
        <v>5249</v>
      </c>
      <c r="EE143" s="1">
        <f t="shared" si="39"/>
        <v>5249</v>
      </c>
      <c r="EF143" s="1">
        <f t="shared" si="39"/>
        <v>5249</v>
      </c>
      <c r="EG143" s="1">
        <f t="shared" si="39"/>
        <v>5249</v>
      </c>
      <c r="EH143" s="1">
        <f t="shared" si="39"/>
        <v>5249</v>
      </c>
      <c r="EI143" s="1">
        <f t="shared" si="39"/>
        <v>5249</v>
      </c>
      <c r="EJ143" s="1">
        <f t="shared" si="39"/>
        <v>5249</v>
      </c>
      <c r="EK143" s="1">
        <f t="shared" si="39"/>
        <v>5249</v>
      </c>
      <c r="EL143" s="1">
        <f t="shared" si="39"/>
        <v>5249</v>
      </c>
      <c r="EM143" s="1">
        <f t="shared" si="39"/>
        <v>5249</v>
      </c>
      <c r="EN143" s="1">
        <f t="shared" si="39"/>
        <v>5249</v>
      </c>
      <c r="EO143" s="1">
        <f t="shared" si="39"/>
        <v>5249</v>
      </c>
      <c r="EP143" s="1">
        <f t="shared" si="39"/>
        <v>5249</v>
      </c>
      <c r="EQ143" s="1">
        <f t="shared" si="39"/>
        <v>5249</v>
      </c>
      <c r="ER143" s="1">
        <f t="shared" si="39"/>
        <v>5249</v>
      </c>
      <c r="ES143" s="1">
        <f t="shared" si="39"/>
        <v>5249</v>
      </c>
      <c r="ET143" s="1">
        <f t="shared" si="39"/>
        <v>5249</v>
      </c>
      <c r="EU143" s="1">
        <f t="shared" si="39"/>
        <v>5249</v>
      </c>
      <c r="EV143" s="1">
        <f t="shared" si="39"/>
        <v>5249</v>
      </c>
      <c r="EW143" s="1">
        <f t="shared" si="39"/>
        <v>5249</v>
      </c>
      <c r="EX143" s="1">
        <f t="shared" si="39"/>
        <v>5249</v>
      </c>
      <c r="EY143" s="1">
        <f t="shared" si="39"/>
        <v>5249</v>
      </c>
      <c r="EZ143" s="1">
        <f t="shared" si="39"/>
        <v>5249</v>
      </c>
      <c r="FA143" s="1">
        <f t="shared" si="39"/>
        <v>5249</v>
      </c>
      <c r="FB143" s="1">
        <f t="shared" si="39"/>
        <v>5249</v>
      </c>
      <c r="FC143" s="1">
        <f t="shared" si="39"/>
        <v>5249</v>
      </c>
      <c r="FD143" s="1">
        <f t="shared" si="39"/>
        <v>5249</v>
      </c>
      <c r="FE143" s="1">
        <f t="shared" si="39"/>
        <v>5249</v>
      </c>
      <c r="FF143" s="1">
        <f t="shared" si="39"/>
        <v>5249</v>
      </c>
      <c r="FG143" s="1">
        <f t="shared" si="39"/>
        <v>5249</v>
      </c>
      <c r="FH143" s="1">
        <f t="shared" si="39"/>
        <v>5249</v>
      </c>
      <c r="FI143" s="1">
        <f t="shared" si="39"/>
        <v>5249</v>
      </c>
      <c r="FJ143" s="1">
        <f t="shared" si="39"/>
        <v>5249</v>
      </c>
      <c r="FK143" s="1">
        <f t="shared" si="39"/>
        <v>5249</v>
      </c>
      <c r="FL143" s="1">
        <f t="shared" si="39"/>
        <v>5249</v>
      </c>
      <c r="FM143" s="1">
        <f t="shared" si="39"/>
        <v>5249</v>
      </c>
      <c r="FN143" s="1">
        <f t="shared" si="39"/>
        <v>5249</v>
      </c>
      <c r="FO143" s="1">
        <f t="shared" si="39"/>
        <v>5249</v>
      </c>
      <c r="FP143" s="1">
        <f t="shared" si="39"/>
        <v>5249</v>
      </c>
      <c r="FQ143" s="1">
        <f t="shared" si="39"/>
        <v>5249</v>
      </c>
      <c r="FR143" s="1">
        <f t="shared" si="39"/>
        <v>5249</v>
      </c>
      <c r="FS143" s="1">
        <f t="shared" si="39"/>
        <v>5249</v>
      </c>
      <c r="FT143" s="1">
        <f t="shared" si="39"/>
        <v>5249</v>
      </c>
      <c r="FU143" s="1">
        <f t="shared" si="39"/>
        <v>5249</v>
      </c>
      <c r="FV143" s="1">
        <f t="shared" si="39"/>
        <v>5249</v>
      </c>
      <c r="FW143" s="1">
        <f t="shared" si="39"/>
        <v>5249</v>
      </c>
      <c r="FX143" s="1">
        <f t="shared" si="39"/>
        <v>5249</v>
      </c>
      <c r="FY143" s="1">
        <f t="shared" si="39"/>
        <v>5249</v>
      </c>
      <c r="FZ143" s="1">
        <f t="shared" si="39"/>
        <v>5249</v>
      </c>
      <c r="GA143" s="1">
        <f t="shared" si="39"/>
        <v>5249</v>
      </c>
      <c r="GB143" s="1">
        <f t="shared" si="39"/>
        <v>5249</v>
      </c>
      <c r="GC143" s="1">
        <f t="shared" si="39"/>
        <v>5249</v>
      </c>
      <c r="GD143" s="1">
        <f t="shared" si="39"/>
        <v>5249</v>
      </c>
      <c r="GE143" s="1">
        <f t="shared" si="39"/>
        <v>5249</v>
      </c>
      <c r="GF143" s="1">
        <f t="shared" si="39"/>
        <v>5249</v>
      </c>
      <c r="GG143" s="1">
        <f t="shared" si="39"/>
        <v>5249</v>
      </c>
      <c r="GH143" s="1">
        <f t="shared" si="39"/>
        <v>5249</v>
      </c>
      <c r="GI143" s="1">
        <f t="shared" si="39"/>
        <v>5249</v>
      </c>
      <c r="GJ143" s="1">
        <f t="shared" si="39"/>
        <v>5249</v>
      </c>
      <c r="GK143" s="1">
        <f t="shared" si="39"/>
        <v>5249</v>
      </c>
      <c r="GL143" s="1">
        <f t="shared" si="39"/>
        <v>5249</v>
      </c>
      <c r="GM143" s="1">
        <f t="shared" si="39"/>
        <v>5249</v>
      </c>
      <c r="GN143" s="1">
        <f t="shared" si="39"/>
        <v>5249</v>
      </c>
      <c r="GO143" s="1">
        <f t="shared" si="39"/>
        <v>5249</v>
      </c>
      <c r="GP143" s="1">
        <f t="shared" ref="GP143:GY143" si="40">GO143+GP9-GP76</f>
        <v>5249</v>
      </c>
      <c r="GQ143" s="1">
        <f t="shared" si="40"/>
        <v>5249</v>
      </c>
      <c r="GR143" s="1">
        <f t="shared" si="40"/>
        <v>5249</v>
      </c>
      <c r="GS143" s="1">
        <f t="shared" si="40"/>
        <v>5249</v>
      </c>
      <c r="GT143" s="1">
        <f t="shared" si="40"/>
        <v>5249</v>
      </c>
      <c r="GU143" s="1">
        <f t="shared" si="40"/>
        <v>5249</v>
      </c>
      <c r="GV143" s="1">
        <f t="shared" si="40"/>
        <v>5249</v>
      </c>
      <c r="GW143" s="1">
        <f t="shared" si="40"/>
        <v>5249</v>
      </c>
      <c r="GX143" s="1">
        <f t="shared" si="40"/>
        <v>5249</v>
      </c>
      <c r="GY143" s="1">
        <f t="shared" si="40"/>
        <v>5249</v>
      </c>
    </row>
    <row r="144" spans="1:207">
      <c r="A144" s="4" t="s">
        <v>8124</v>
      </c>
      <c r="B144" s="4">
        <f t="shared" si="19"/>
        <v>49303156</v>
      </c>
      <c r="C144" s="4" t="str">
        <f t="shared" si="19"/>
        <v>Q.PEAK DUO XL G10.3/BFG</v>
      </c>
      <c r="D144" s="5">
        <f t="shared" si="19"/>
        <v>480</v>
      </c>
      <c r="E144" s="1">
        <f t="shared" si="20"/>
        <v>0</v>
      </c>
      <c r="F144" s="1">
        <f t="shared" ref="F144:BQ144" si="41">E144+F10-F77</f>
        <v>0</v>
      </c>
      <c r="G144" s="1">
        <f t="shared" si="41"/>
        <v>0</v>
      </c>
      <c r="H144" s="1">
        <f t="shared" si="41"/>
        <v>0</v>
      </c>
      <c r="I144" s="1">
        <f t="shared" si="41"/>
        <v>0</v>
      </c>
      <c r="J144" s="1">
        <f t="shared" si="41"/>
        <v>0</v>
      </c>
      <c r="K144" s="1">
        <f t="shared" si="41"/>
        <v>0</v>
      </c>
      <c r="L144" s="1">
        <f t="shared" si="41"/>
        <v>0</v>
      </c>
      <c r="M144" s="1">
        <f t="shared" si="41"/>
        <v>0</v>
      </c>
      <c r="N144" s="1">
        <f t="shared" si="41"/>
        <v>0</v>
      </c>
      <c r="O144" s="1">
        <f t="shared" si="41"/>
        <v>0</v>
      </c>
      <c r="P144" s="1">
        <f t="shared" si="41"/>
        <v>0</v>
      </c>
      <c r="Q144" s="1">
        <f t="shared" si="41"/>
        <v>0</v>
      </c>
      <c r="R144" s="1">
        <f t="shared" si="41"/>
        <v>0</v>
      </c>
      <c r="S144" s="1">
        <f t="shared" si="41"/>
        <v>0</v>
      </c>
      <c r="T144" s="1">
        <f t="shared" si="41"/>
        <v>0</v>
      </c>
      <c r="U144" s="1">
        <f t="shared" si="41"/>
        <v>0</v>
      </c>
      <c r="V144" s="1">
        <f t="shared" si="41"/>
        <v>0</v>
      </c>
      <c r="W144" s="1">
        <f t="shared" si="41"/>
        <v>0</v>
      </c>
      <c r="X144" s="1">
        <f t="shared" si="41"/>
        <v>0</v>
      </c>
      <c r="Y144" s="1">
        <f t="shared" si="41"/>
        <v>0</v>
      </c>
      <c r="Z144" s="1">
        <f t="shared" si="41"/>
        <v>0</v>
      </c>
      <c r="AA144" s="1">
        <f t="shared" si="41"/>
        <v>0</v>
      </c>
      <c r="AB144" s="1">
        <f t="shared" si="41"/>
        <v>0</v>
      </c>
      <c r="AC144" s="1">
        <f t="shared" si="41"/>
        <v>0</v>
      </c>
      <c r="AD144" s="1">
        <f t="shared" si="41"/>
        <v>0</v>
      </c>
      <c r="AE144" s="1">
        <f t="shared" si="41"/>
        <v>0</v>
      </c>
      <c r="AF144" s="1">
        <f t="shared" si="41"/>
        <v>0</v>
      </c>
      <c r="AG144" s="1">
        <f t="shared" si="41"/>
        <v>0</v>
      </c>
      <c r="AH144" s="1">
        <f t="shared" si="41"/>
        <v>0</v>
      </c>
      <c r="AI144" s="1">
        <f t="shared" si="41"/>
        <v>696</v>
      </c>
      <c r="AJ144" s="1">
        <f t="shared" si="41"/>
        <v>4872</v>
      </c>
      <c r="AK144" s="1">
        <f t="shared" si="41"/>
        <v>6960</v>
      </c>
      <c r="AL144" s="1">
        <f t="shared" si="41"/>
        <v>6960</v>
      </c>
      <c r="AM144" s="1">
        <f t="shared" si="41"/>
        <v>6960</v>
      </c>
      <c r="AN144" s="1">
        <f t="shared" si="41"/>
        <v>8062</v>
      </c>
      <c r="AO144" s="1">
        <f t="shared" si="41"/>
        <v>8062</v>
      </c>
      <c r="AP144" s="1">
        <f t="shared" si="41"/>
        <v>10150</v>
      </c>
      <c r="AQ144" s="1">
        <f t="shared" si="41"/>
        <v>15022</v>
      </c>
      <c r="AR144" s="1">
        <f t="shared" si="41"/>
        <v>15022</v>
      </c>
      <c r="AS144" s="1">
        <f t="shared" si="41"/>
        <v>15022</v>
      </c>
      <c r="AT144" s="1">
        <f t="shared" si="41"/>
        <v>15022</v>
      </c>
      <c r="AU144" s="1">
        <f t="shared" si="41"/>
        <v>15718</v>
      </c>
      <c r="AV144" s="1">
        <f t="shared" si="41"/>
        <v>18502</v>
      </c>
      <c r="AW144" s="1">
        <f t="shared" si="41"/>
        <v>24070</v>
      </c>
      <c r="AX144" s="1">
        <f t="shared" si="41"/>
        <v>32422</v>
      </c>
      <c r="AY144" s="1">
        <f t="shared" si="41"/>
        <v>33118</v>
      </c>
      <c r="AZ144" s="1">
        <f t="shared" si="41"/>
        <v>33118</v>
      </c>
      <c r="BA144" s="1">
        <f t="shared" si="41"/>
        <v>33118</v>
      </c>
      <c r="BB144" s="1">
        <f t="shared" si="41"/>
        <v>35206</v>
      </c>
      <c r="BC144" s="1">
        <f t="shared" si="41"/>
        <v>35902</v>
      </c>
      <c r="BD144" s="1">
        <f t="shared" si="41"/>
        <v>39382</v>
      </c>
      <c r="BE144" s="1">
        <f t="shared" si="41"/>
        <v>40078</v>
      </c>
      <c r="BF144" s="1">
        <f t="shared" si="41"/>
        <v>41789</v>
      </c>
      <c r="BG144" s="1">
        <f t="shared" si="41"/>
        <v>41789</v>
      </c>
      <c r="BH144" s="1">
        <f t="shared" si="41"/>
        <v>41789</v>
      </c>
      <c r="BI144" s="1">
        <f t="shared" si="41"/>
        <v>38889</v>
      </c>
      <c r="BJ144" s="1">
        <f t="shared" si="41"/>
        <v>37149</v>
      </c>
      <c r="BK144" s="1">
        <f t="shared" si="41"/>
        <v>34249</v>
      </c>
      <c r="BL144" s="1">
        <f t="shared" si="41"/>
        <v>37149</v>
      </c>
      <c r="BM144" s="1">
        <f t="shared" si="41"/>
        <v>34655</v>
      </c>
      <c r="BN144" s="1">
        <f t="shared" si="41"/>
        <v>34655</v>
      </c>
      <c r="BO144" s="1">
        <f t="shared" si="41"/>
        <v>34655</v>
      </c>
      <c r="BP144" s="1">
        <f t="shared" si="41"/>
        <v>37497</v>
      </c>
      <c r="BQ144" s="1">
        <f t="shared" si="41"/>
        <v>38193</v>
      </c>
      <c r="BR144" s="1">
        <f t="shared" ref="BR144:EC144" si="42">BQ144+BR10-BR77</f>
        <v>37033</v>
      </c>
      <c r="BS144" s="1">
        <f t="shared" si="42"/>
        <v>30073</v>
      </c>
      <c r="BT144" s="1">
        <f t="shared" si="42"/>
        <v>24157</v>
      </c>
      <c r="BU144" s="1">
        <f t="shared" si="42"/>
        <v>24157</v>
      </c>
      <c r="BV144" s="1">
        <f t="shared" si="42"/>
        <v>24157</v>
      </c>
      <c r="BW144" s="1">
        <f t="shared" si="42"/>
        <v>20503</v>
      </c>
      <c r="BX144" s="1">
        <f t="shared" si="42"/>
        <v>14297</v>
      </c>
      <c r="BY144" s="1">
        <f t="shared" si="42"/>
        <v>15747</v>
      </c>
      <c r="BZ144" s="1">
        <f t="shared" si="42"/>
        <v>14993</v>
      </c>
      <c r="CA144" s="1">
        <f t="shared" si="42"/>
        <v>13659</v>
      </c>
      <c r="CB144" s="1">
        <f t="shared" si="42"/>
        <v>13659</v>
      </c>
      <c r="CC144" s="1">
        <f t="shared" si="42"/>
        <v>13659</v>
      </c>
      <c r="CD144" s="1">
        <f t="shared" si="42"/>
        <v>12731</v>
      </c>
      <c r="CE144" s="1">
        <f t="shared" si="42"/>
        <v>11571</v>
      </c>
      <c r="CF144" s="1">
        <f t="shared" si="42"/>
        <v>17371</v>
      </c>
      <c r="CG144" s="1">
        <f t="shared" si="42"/>
        <v>17313</v>
      </c>
      <c r="CH144" s="1">
        <f t="shared" si="42"/>
        <v>17313</v>
      </c>
      <c r="CI144" s="1">
        <f t="shared" si="42"/>
        <v>17313</v>
      </c>
      <c r="CJ144" s="1">
        <f t="shared" si="42"/>
        <v>17313</v>
      </c>
      <c r="CK144" s="1">
        <f t="shared" si="42"/>
        <v>22301</v>
      </c>
      <c r="CL144" s="1">
        <f t="shared" si="42"/>
        <v>27173</v>
      </c>
      <c r="CM144" s="1">
        <f t="shared" si="42"/>
        <v>29493</v>
      </c>
      <c r="CN144" s="1">
        <f t="shared" si="42"/>
        <v>25897</v>
      </c>
      <c r="CO144" s="1">
        <f t="shared" si="42"/>
        <v>23200</v>
      </c>
      <c r="CP144" s="1">
        <f t="shared" si="42"/>
        <v>23200</v>
      </c>
      <c r="CQ144" s="1">
        <f t="shared" si="42"/>
        <v>23200</v>
      </c>
      <c r="CR144" s="1">
        <f t="shared" si="42"/>
        <v>24534</v>
      </c>
      <c r="CS144" s="1">
        <f t="shared" si="42"/>
        <v>19082</v>
      </c>
      <c r="CT144" s="1">
        <f t="shared" si="42"/>
        <v>19807</v>
      </c>
      <c r="CU144" s="1">
        <f t="shared" si="42"/>
        <v>10336</v>
      </c>
      <c r="CV144" s="1">
        <f t="shared" si="42"/>
        <v>7465</v>
      </c>
      <c r="CW144" s="1">
        <f t="shared" si="42"/>
        <v>7465</v>
      </c>
      <c r="CX144" s="1">
        <f t="shared" si="42"/>
        <v>7465</v>
      </c>
      <c r="CY144" s="1">
        <f t="shared" si="42"/>
        <v>3985</v>
      </c>
      <c r="CZ144" s="1">
        <f t="shared" si="42"/>
        <v>2477</v>
      </c>
      <c r="DA144" s="1">
        <f t="shared" si="42"/>
        <v>5261</v>
      </c>
      <c r="DB144" s="1">
        <f t="shared" si="42"/>
        <v>10133</v>
      </c>
      <c r="DC144" s="1">
        <f t="shared" si="42"/>
        <v>13497</v>
      </c>
      <c r="DD144" s="1">
        <f t="shared" si="42"/>
        <v>13497</v>
      </c>
      <c r="DE144" s="1">
        <f t="shared" si="42"/>
        <v>13497</v>
      </c>
      <c r="DF144" s="1">
        <f t="shared" si="42"/>
        <v>16281</v>
      </c>
      <c r="DG144" s="1">
        <f t="shared" si="42"/>
        <v>20457</v>
      </c>
      <c r="DH144" s="1">
        <f t="shared" si="42"/>
        <v>21153</v>
      </c>
      <c r="DI144" s="1">
        <f t="shared" si="42"/>
        <v>23241</v>
      </c>
      <c r="DJ144" s="1">
        <f t="shared" si="42"/>
        <v>23241</v>
      </c>
      <c r="DK144" s="1">
        <f t="shared" si="42"/>
        <v>23241</v>
      </c>
      <c r="DL144" s="1">
        <f t="shared" si="42"/>
        <v>23241</v>
      </c>
      <c r="DM144" s="1">
        <f t="shared" si="42"/>
        <v>23241</v>
      </c>
      <c r="DN144" s="1">
        <f t="shared" si="42"/>
        <v>23241</v>
      </c>
      <c r="DO144" s="1">
        <f t="shared" si="42"/>
        <v>23241</v>
      </c>
      <c r="DP144" s="1">
        <f t="shared" si="42"/>
        <v>23241</v>
      </c>
      <c r="DQ144" s="1">
        <f t="shared" si="42"/>
        <v>23241</v>
      </c>
      <c r="DR144" s="1">
        <f t="shared" si="42"/>
        <v>23241</v>
      </c>
      <c r="DS144" s="1">
        <f t="shared" si="42"/>
        <v>23241</v>
      </c>
      <c r="DT144" s="1">
        <f t="shared" si="42"/>
        <v>23241</v>
      </c>
      <c r="DU144" s="1">
        <f t="shared" si="42"/>
        <v>23241</v>
      </c>
      <c r="DV144" s="1">
        <f t="shared" si="42"/>
        <v>23241</v>
      </c>
      <c r="DW144" s="1">
        <f t="shared" si="42"/>
        <v>23241</v>
      </c>
      <c r="DX144" s="1">
        <f t="shared" si="42"/>
        <v>23241</v>
      </c>
      <c r="DY144" s="1">
        <f t="shared" si="42"/>
        <v>23241</v>
      </c>
      <c r="DZ144" s="1">
        <f t="shared" si="42"/>
        <v>23241</v>
      </c>
      <c r="EA144" s="1">
        <f t="shared" si="42"/>
        <v>23241</v>
      </c>
      <c r="EB144" s="1">
        <f t="shared" si="42"/>
        <v>23241</v>
      </c>
      <c r="EC144" s="1">
        <f t="shared" si="42"/>
        <v>23241</v>
      </c>
      <c r="ED144" s="1">
        <f t="shared" ref="ED144:GO144" si="43">EC144+ED10-ED77</f>
        <v>23241</v>
      </c>
      <c r="EE144" s="1">
        <f t="shared" si="43"/>
        <v>23241</v>
      </c>
      <c r="EF144" s="1">
        <f t="shared" si="43"/>
        <v>23241</v>
      </c>
      <c r="EG144" s="1">
        <f t="shared" si="43"/>
        <v>23241</v>
      </c>
      <c r="EH144" s="1">
        <f t="shared" si="43"/>
        <v>23241</v>
      </c>
      <c r="EI144" s="1">
        <f t="shared" si="43"/>
        <v>23241</v>
      </c>
      <c r="EJ144" s="1">
        <f t="shared" si="43"/>
        <v>23241</v>
      </c>
      <c r="EK144" s="1">
        <f t="shared" si="43"/>
        <v>23241</v>
      </c>
      <c r="EL144" s="1">
        <f t="shared" si="43"/>
        <v>23241</v>
      </c>
      <c r="EM144" s="1">
        <f t="shared" si="43"/>
        <v>23241</v>
      </c>
      <c r="EN144" s="1">
        <f t="shared" si="43"/>
        <v>23241</v>
      </c>
      <c r="EO144" s="1">
        <f t="shared" si="43"/>
        <v>23241</v>
      </c>
      <c r="EP144" s="1">
        <f t="shared" si="43"/>
        <v>23241</v>
      </c>
      <c r="EQ144" s="1">
        <f t="shared" si="43"/>
        <v>23241</v>
      </c>
      <c r="ER144" s="1">
        <f t="shared" si="43"/>
        <v>23241</v>
      </c>
      <c r="ES144" s="1">
        <f t="shared" si="43"/>
        <v>23241</v>
      </c>
      <c r="ET144" s="1">
        <f t="shared" si="43"/>
        <v>23241</v>
      </c>
      <c r="EU144" s="1">
        <f t="shared" si="43"/>
        <v>23241</v>
      </c>
      <c r="EV144" s="1">
        <f t="shared" si="43"/>
        <v>23241</v>
      </c>
      <c r="EW144" s="1">
        <f t="shared" si="43"/>
        <v>23241</v>
      </c>
      <c r="EX144" s="1">
        <f t="shared" si="43"/>
        <v>23241</v>
      </c>
      <c r="EY144" s="1">
        <f t="shared" si="43"/>
        <v>23241</v>
      </c>
      <c r="EZ144" s="1">
        <f t="shared" si="43"/>
        <v>23241</v>
      </c>
      <c r="FA144" s="1">
        <f t="shared" si="43"/>
        <v>23241</v>
      </c>
      <c r="FB144" s="1">
        <f t="shared" si="43"/>
        <v>23241</v>
      </c>
      <c r="FC144" s="1">
        <f t="shared" si="43"/>
        <v>23241</v>
      </c>
      <c r="FD144" s="1">
        <f t="shared" si="43"/>
        <v>23241</v>
      </c>
      <c r="FE144" s="1">
        <f t="shared" si="43"/>
        <v>23241</v>
      </c>
      <c r="FF144" s="1">
        <f t="shared" si="43"/>
        <v>23241</v>
      </c>
      <c r="FG144" s="1">
        <f t="shared" si="43"/>
        <v>23241</v>
      </c>
      <c r="FH144" s="1">
        <f t="shared" si="43"/>
        <v>23241</v>
      </c>
      <c r="FI144" s="1">
        <f t="shared" si="43"/>
        <v>23241</v>
      </c>
      <c r="FJ144" s="1">
        <f t="shared" si="43"/>
        <v>23241</v>
      </c>
      <c r="FK144" s="1">
        <f t="shared" si="43"/>
        <v>23241</v>
      </c>
      <c r="FL144" s="1">
        <f t="shared" si="43"/>
        <v>23241</v>
      </c>
      <c r="FM144" s="1">
        <f t="shared" si="43"/>
        <v>23241</v>
      </c>
      <c r="FN144" s="1">
        <f t="shared" si="43"/>
        <v>23241</v>
      </c>
      <c r="FO144" s="1">
        <f t="shared" si="43"/>
        <v>23241</v>
      </c>
      <c r="FP144" s="1">
        <f t="shared" si="43"/>
        <v>23241</v>
      </c>
      <c r="FQ144" s="1">
        <f t="shared" si="43"/>
        <v>23241</v>
      </c>
      <c r="FR144" s="1">
        <f t="shared" si="43"/>
        <v>23241</v>
      </c>
      <c r="FS144" s="1">
        <f t="shared" si="43"/>
        <v>23241</v>
      </c>
      <c r="FT144" s="1">
        <f t="shared" si="43"/>
        <v>23241</v>
      </c>
      <c r="FU144" s="1">
        <f t="shared" si="43"/>
        <v>23241</v>
      </c>
      <c r="FV144" s="1">
        <f t="shared" si="43"/>
        <v>23241</v>
      </c>
      <c r="FW144" s="1">
        <f t="shared" si="43"/>
        <v>23241</v>
      </c>
      <c r="FX144" s="1">
        <f t="shared" si="43"/>
        <v>23241</v>
      </c>
      <c r="FY144" s="1">
        <f t="shared" si="43"/>
        <v>23241</v>
      </c>
      <c r="FZ144" s="1">
        <f t="shared" si="43"/>
        <v>23241</v>
      </c>
      <c r="GA144" s="1">
        <f t="shared" si="43"/>
        <v>23241</v>
      </c>
      <c r="GB144" s="1">
        <f t="shared" si="43"/>
        <v>23241</v>
      </c>
      <c r="GC144" s="1">
        <f t="shared" si="43"/>
        <v>23241</v>
      </c>
      <c r="GD144" s="1">
        <f t="shared" si="43"/>
        <v>23241</v>
      </c>
      <c r="GE144" s="1">
        <f t="shared" si="43"/>
        <v>23241</v>
      </c>
      <c r="GF144" s="1">
        <f t="shared" si="43"/>
        <v>23241</v>
      </c>
      <c r="GG144" s="1">
        <f t="shared" si="43"/>
        <v>23241</v>
      </c>
      <c r="GH144" s="1">
        <f t="shared" si="43"/>
        <v>23241</v>
      </c>
      <c r="GI144" s="1">
        <f t="shared" si="43"/>
        <v>23241</v>
      </c>
      <c r="GJ144" s="1">
        <f t="shared" si="43"/>
        <v>23241</v>
      </c>
      <c r="GK144" s="1">
        <f t="shared" si="43"/>
        <v>23241</v>
      </c>
      <c r="GL144" s="1">
        <f t="shared" si="43"/>
        <v>23241</v>
      </c>
      <c r="GM144" s="1">
        <f t="shared" si="43"/>
        <v>23241</v>
      </c>
      <c r="GN144" s="1">
        <f t="shared" si="43"/>
        <v>23241</v>
      </c>
      <c r="GO144" s="1">
        <f t="shared" si="43"/>
        <v>23241</v>
      </c>
      <c r="GP144" s="1">
        <f t="shared" ref="GP144:GY144" si="44">GO144+GP10-GP77</f>
        <v>23241</v>
      </c>
      <c r="GQ144" s="1">
        <f t="shared" si="44"/>
        <v>23241</v>
      </c>
      <c r="GR144" s="1">
        <f t="shared" si="44"/>
        <v>23241</v>
      </c>
      <c r="GS144" s="1">
        <f t="shared" si="44"/>
        <v>23241</v>
      </c>
      <c r="GT144" s="1">
        <f t="shared" si="44"/>
        <v>23241</v>
      </c>
      <c r="GU144" s="1">
        <f t="shared" si="44"/>
        <v>23241</v>
      </c>
      <c r="GV144" s="1">
        <f t="shared" si="44"/>
        <v>23241</v>
      </c>
      <c r="GW144" s="1">
        <f t="shared" si="44"/>
        <v>23241</v>
      </c>
      <c r="GX144" s="1">
        <f t="shared" si="44"/>
        <v>23241</v>
      </c>
      <c r="GY144" s="1">
        <f t="shared" si="44"/>
        <v>23241</v>
      </c>
    </row>
    <row r="145" spans="1:207">
      <c r="A145" s="3" t="s">
        <v>8124</v>
      </c>
      <c r="B145" s="3">
        <f t="shared" si="19"/>
        <v>49303555</v>
      </c>
      <c r="C145" s="3" t="str">
        <f t="shared" si="19"/>
        <v>Q.PEAK DUO XL G10.3/BFG</v>
      </c>
      <c r="D145" s="2">
        <f t="shared" si="19"/>
        <v>475</v>
      </c>
      <c r="E145" s="1">
        <f t="shared" si="20"/>
        <v>0</v>
      </c>
      <c r="F145" s="1">
        <f t="shared" ref="F145:BQ145" si="45">E145+F11-F78</f>
        <v>0</v>
      </c>
      <c r="G145" s="1">
        <f t="shared" si="45"/>
        <v>0</v>
      </c>
      <c r="H145" s="1">
        <f t="shared" si="45"/>
        <v>0</v>
      </c>
      <c r="I145" s="1">
        <f t="shared" si="45"/>
        <v>0</v>
      </c>
      <c r="J145" s="1">
        <f t="shared" si="45"/>
        <v>0</v>
      </c>
      <c r="K145" s="1">
        <f t="shared" si="45"/>
        <v>0</v>
      </c>
      <c r="L145" s="1">
        <f t="shared" si="45"/>
        <v>0</v>
      </c>
      <c r="M145" s="1">
        <f t="shared" si="45"/>
        <v>0</v>
      </c>
      <c r="N145" s="1">
        <f t="shared" si="45"/>
        <v>0</v>
      </c>
      <c r="O145" s="1">
        <f t="shared" si="45"/>
        <v>0</v>
      </c>
      <c r="P145" s="1">
        <f t="shared" si="45"/>
        <v>0</v>
      </c>
      <c r="Q145" s="1">
        <f t="shared" si="45"/>
        <v>0</v>
      </c>
      <c r="R145" s="1">
        <f t="shared" si="45"/>
        <v>0</v>
      </c>
      <c r="S145" s="1">
        <f t="shared" si="45"/>
        <v>0</v>
      </c>
      <c r="T145" s="1">
        <f t="shared" si="45"/>
        <v>0</v>
      </c>
      <c r="U145" s="1">
        <f t="shared" si="45"/>
        <v>0</v>
      </c>
      <c r="V145" s="1">
        <f t="shared" si="45"/>
        <v>0</v>
      </c>
      <c r="W145" s="1">
        <f t="shared" si="45"/>
        <v>0</v>
      </c>
      <c r="X145" s="1">
        <f t="shared" si="45"/>
        <v>0</v>
      </c>
      <c r="Y145" s="1">
        <f t="shared" si="45"/>
        <v>0</v>
      </c>
      <c r="Z145" s="1">
        <f t="shared" si="45"/>
        <v>0</v>
      </c>
      <c r="AA145" s="1">
        <f t="shared" si="45"/>
        <v>0</v>
      </c>
      <c r="AB145" s="1">
        <f t="shared" si="45"/>
        <v>0</v>
      </c>
      <c r="AC145" s="1">
        <f t="shared" si="45"/>
        <v>0</v>
      </c>
      <c r="AD145" s="1">
        <f t="shared" si="45"/>
        <v>0</v>
      </c>
      <c r="AE145" s="1">
        <f t="shared" si="45"/>
        <v>0</v>
      </c>
      <c r="AF145" s="1">
        <f t="shared" si="45"/>
        <v>0</v>
      </c>
      <c r="AG145" s="1">
        <f t="shared" si="45"/>
        <v>0</v>
      </c>
      <c r="AH145" s="1">
        <f t="shared" si="45"/>
        <v>0</v>
      </c>
      <c r="AI145" s="1">
        <f t="shared" si="45"/>
        <v>0</v>
      </c>
      <c r="AJ145" s="1">
        <f t="shared" si="45"/>
        <v>0</v>
      </c>
      <c r="AK145" s="1">
        <f t="shared" si="45"/>
        <v>0</v>
      </c>
      <c r="AL145" s="1">
        <f t="shared" si="45"/>
        <v>0</v>
      </c>
      <c r="AM145" s="1">
        <f t="shared" si="45"/>
        <v>0</v>
      </c>
      <c r="AN145" s="1">
        <f t="shared" si="45"/>
        <v>0</v>
      </c>
      <c r="AO145" s="1">
        <f t="shared" si="45"/>
        <v>0</v>
      </c>
      <c r="AP145" s="1">
        <f t="shared" si="45"/>
        <v>696</v>
      </c>
      <c r="AQ145" s="1">
        <f t="shared" si="45"/>
        <v>2088</v>
      </c>
      <c r="AR145" s="1">
        <f t="shared" si="45"/>
        <v>2088</v>
      </c>
      <c r="AS145" s="1">
        <f t="shared" si="45"/>
        <v>2088</v>
      </c>
      <c r="AT145" s="1">
        <f t="shared" si="45"/>
        <v>2088</v>
      </c>
      <c r="AU145" s="1">
        <f t="shared" si="45"/>
        <v>2088</v>
      </c>
      <c r="AV145" s="1">
        <f t="shared" si="45"/>
        <v>2088</v>
      </c>
      <c r="AW145" s="1">
        <f t="shared" si="45"/>
        <v>2088</v>
      </c>
      <c r="AX145" s="1">
        <f t="shared" si="45"/>
        <v>2088</v>
      </c>
      <c r="AY145" s="1">
        <f t="shared" si="45"/>
        <v>2088</v>
      </c>
      <c r="AZ145" s="1">
        <f t="shared" si="45"/>
        <v>2088</v>
      </c>
      <c r="BA145" s="1">
        <f t="shared" si="45"/>
        <v>2088</v>
      </c>
      <c r="BB145" s="1">
        <f t="shared" si="45"/>
        <v>2088</v>
      </c>
      <c r="BC145" s="1">
        <f t="shared" si="45"/>
        <v>2088</v>
      </c>
      <c r="BD145" s="1">
        <f t="shared" si="45"/>
        <v>2088</v>
      </c>
      <c r="BE145" s="1">
        <f t="shared" si="45"/>
        <v>2088</v>
      </c>
      <c r="BF145" s="1">
        <f t="shared" si="45"/>
        <v>2088</v>
      </c>
      <c r="BG145" s="1">
        <f t="shared" si="45"/>
        <v>2088</v>
      </c>
      <c r="BH145" s="1">
        <f t="shared" si="45"/>
        <v>2088</v>
      </c>
      <c r="BI145" s="1">
        <f t="shared" si="45"/>
        <v>2088</v>
      </c>
      <c r="BJ145" s="1">
        <f t="shared" si="45"/>
        <v>2088</v>
      </c>
      <c r="BK145" s="1">
        <f t="shared" si="45"/>
        <v>2088</v>
      </c>
      <c r="BL145" s="1">
        <f t="shared" si="45"/>
        <v>2088</v>
      </c>
      <c r="BM145" s="1">
        <f t="shared" si="45"/>
        <v>2088</v>
      </c>
      <c r="BN145" s="1">
        <f t="shared" si="45"/>
        <v>2088</v>
      </c>
      <c r="BO145" s="1">
        <f t="shared" si="45"/>
        <v>2088</v>
      </c>
      <c r="BP145" s="1">
        <f t="shared" si="45"/>
        <v>2088</v>
      </c>
      <c r="BQ145" s="1">
        <f t="shared" si="45"/>
        <v>812</v>
      </c>
      <c r="BR145" s="1">
        <f t="shared" ref="BR145:EC145" si="46">BQ145+BR11-BR78</f>
        <v>812</v>
      </c>
      <c r="BS145" s="1">
        <f t="shared" si="46"/>
        <v>812</v>
      </c>
      <c r="BT145" s="1">
        <f t="shared" si="46"/>
        <v>812</v>
      </c>
      <c r="BU145" s="1">
        <f t="shared" si="46"/>
        <v>812</v>
      </c>
      <c r="BV145" s="1">
        <f t="shared" si="46"/>
        <v>812</v>
      </c>
      <c r="BW145" s="1">
        <f t="shared" si="46"/>
        <v>812</v>
      </c>
      <c r="BX145" s="1">
        <f t="shared" si="46"/>
        <v>812</v>
      </c>
      <c r="BY145" s="1">
        <f t="shared" si="46"/>
        <v>812</v>
      </c>
      <c r="BZ145" s="1">
        <f t="shared" si="46"/>
        <v>812</v>
      </c>
      <c r="CA145" s="1">
        <f t="shared" si="46"/>
        <v>812</v>
      </c>
      <c r="CB145" s="1">
        <f t="shared" si="46"/>
        <v>812</v>
      </c>
      <c r="CC145" s="1">
        <f t="shared" si="46"/>
        <v>812</v>
      </c>
      <c r="CD145" s="1">
        <f t="shared" si="46"/>
        <v>1218</v>
      </c>
      <c r="CE145" s="1">
        <f t="shared" si="46"/>
        <v>1218</v>
      </c>
      <c r="CF145" s="1">
        <f t="shared" si="46"/>
        <v>1218</v>
      </c>
      <c r="CG145" s="1">
        <f t="shared" si="46"/>
        <v>1218</v>
      </c>
      <c r="CH145" s="1">
        <f t="shared" si="46"/>
        <v>1218</v>
      </c>
      <c r="CI145" s="1">
        <f t="shared" si="46"/>
        <v>1218</v>
      </c>
      <c r="CJ145" s="1">
        <f t="shared" si="46"/>
        <v>1218</v>
      </c>
      <c r="CK145" s="1">
        <f t="shared" si="46"/>
        <v>1218</v>
      </c>
      <c r="CL145" s="1">
        <f t="shared" si="46"/>
        <v>1218</v>
      </c>
      <c r="CM145" s="1">
        <f t="shared" si="46"/>
        <v>1218</v>
      </c>
      <c r="CN145" s="1">
        <f t="shared" si="46"/>
        <v>1218</v>
      </c>
      <c r="CO145" s="1">
        <f t="shared" si="46"/>
        <v>1218</v>
      </c>
      <c r="CP145" s="1">
        <f t="shared" si="46"/>
        <v>1218</v>
      </c>
      <c r="CQ145" s="1">
        <f t="shared" si="46"/>
        <v>1218</v>
      </c>
      <c r="CR145" s="1">
        <f t="shared" si="46"/>
        <v>1218</v>
      </c>
      <c r="CS145" s="1">
        <f t="shared" si="46"/>
        <v>1218</v>
      </c>
      <c r="CT145" s="1">
        <f t="shared" si="46"/>
        <v>1218</v>
      </c>
      <c r="CU145" s="1">
        <f t="shared" si="46"/>
        <v>1218</v>
      </c>
      <c r="CV145" s="1">
        <f t="shared" si="46"/>
        <v>1218</v>
      </c>
      <c r="CW145" s="1">
        <f t="shared" si="46"/>
        <v>1218</v>
      </c>
      <c r="CX145" s="1">
        <f t="shared" si="46"/>
        <v>1218</v>
      </c>
      <c r="CY145" s="1">
        <f t="shared" si="46"/>
        <v>1218</v>
      </c>
      <c r="CZ145" s="1">
        <f t="shared" si="46"/>
        <v>1218</v>
      </c>
      <c r="DA145" s="1">
        <f t="shared" si="46"/>
        <v>1218</v>
      </c>
      <c r="DB145" s="1">
        <f t="shared" si="46"/>
        <v>1218</v>
      </c>
      <c r="DC145" s="1">
        <f t="shared" si="46"/>
        <v>1218</v>
      </c>
      <c r="DD145" s="1">
        <f t="shared" si="46"/>
        <v>1218</v>
      </c>
      <c r="DE145" s="1">
        <f t="shared" si="46"/>
        <v>1218</v>
      </c>
      <c r="DF145" s="1">
        <f t="shared" si="46"/>
        <v>1218</v>
      </c>
      <c r="DG145" s="1">
        <f t="shared" si="46"/>
        <v>1218</v>
      </c>
      <c r="DH145" s="1">
        <f t="shared" si="46"/>
        <v>1218</v>
      </c>
      <c r="DI145" s="1">
        <f t="shared" si="46"/>
        <v>1218</v>
      </c>
      <c r="DJ145" s="1">
        <f t="shared" si="46"/>
        <v>1218</v>
      </c>
      <c r="DK145" s="1">
        <f t="shared" si="46"/>
        <v>1218</v>
      </c>
      <c r="DL145" s="1">
        <f t="shared" si="46"/>
        <v>1218</v>
      </c>
      <c r="DM145" s="1">
        <f t="shared" si="46"/>
        <v>1218</v>
      </c>
      <c r="DN145" s="1">
        <f t="shared" si="46"/>
        <v>1218</v>
      </c>
      <c r="DO145" s="1">
        <f t="shared" si="46"/>
        <v>1218</v>
      </c>
      <c r="DP145" s="1">
        <f t="shared" si="46"/>
        <v>1218</v>
      </c>
      <c r="DQ145" s="1">
        <f t="shared" si="46"/>
        <v>1218</v>
      </c>
      <c r="DR145" s="1">
        <f t="shared" si="46"/>
        <v>1218</v>
      </c>
      <c r="DS145" s="1">
        <f t="shared" si="46"/>
        <v>1218</v>
      </c>
      <c r="DT145" s="1">
        <f t="shared" si="46"/>
        <v>1218</v>
      </c>
      <c r="DU145" s="1">
        <f t="shared" si="46"/>
        <v>1218</v>
      </c>
      <c r="DV145" s="1">
        <f t="shared" si="46"/>
        <v>1218</v>
      </c>
      <c r="DW145" s="1">
        <f t="shared" si="46"/>
        <v>1218</v>
      </c>
      <c r="DX145" s="1">
        <f t="shared" si="46"/>
        <v>1218</v>
      </c>
      <c r="DY145" s="1">
        <f t="shared" si="46"/>
        <v>1218</v>
      </c>
      <c r="DZ145" s="1">
        <f t="shared" si="46"/>
        <v>1218</v>
      </c>
      <c r="EA145" s="1">
        <f t="shared" si="46"/>
        <v>1218</v>
      </c>
      <c r="EB145" s="1">
        <f t="shared" si="46"/>
        <v>1218</v>
      </c>
      <c r="EC145" s="1">
        <f t="shared" si="46"/>
        <v>1218</v>
      </c>
      <c r="ED145" s="1">
        <f t="shared" ref="ED145:GO145" si="47">EC145+ED11-ED78</f>
        <v>1218</v>
      </c>
      <c r="EE145" s="1">
        <f t="shared" si="47"/>
        <v>1218</v>
      </c>
      <c r="EF145" s="1">
        <f t="shared" si="47"/>
        <v>1218</v>
      </c>
      <c r="EG145" s="1">
        <f t="shared" si="47"/>
        <v>1218</v>
      </c>
      <c r="EH145" s="1">
        <f t="shared" si="47"/>
        <v>1218</v>
      </c>
      <c r="EI145" s="1">
        <f t="shared" si="47"/>
        <v>1218</v>
      </c>
      <c r="EJ145" s="1">
        <f t="shared" si="47"/>
        <v>1218</v>
      </c>
      <c r="EK145" s="1">
        <f t="shared" si="47"/>
        <v>1218</v>
      </c>
      <c r="EL145" s="1">
        <f t="shared" si="47"/>
        <v>1218</v>
      </c>
      <c r="EM145" s="1">
        <f t="shared" si="47"/>
        <v>1218</v>
      </c>
      <c r="EN145" s="1">
        <f t="shared" si="47"/>
        <v>1218</v>
      </c>
      <c r="EO145" s="1">
        <f t="shared" si="47"/>
        <v>1218</v>
      </c>
      <c r="EP145" s="1">
        <f t="shared" si="47"/>
        <v>1218</v>
      </c>
      <c r="EQ145" s="1">
        <f t="shared" si="47"/>
        <v>1218</v>
      </c>
      <c r="ER145" s="1">
        <f t="shared" si="47"/>
        <v>1218</v>
      </c>
      <c r="ES145" s="1">
        <f t="shared" si="47"/>
        <v>1218</v>
      </c>
      <c r="ET145" s="1">
        <f t="shared" si="47"/>
        <v>1218</v>
      </c>
      <c r="EU145" s="1">
        <f t="shared" si="47"/>
        <v>1218</v>
      </c>
      <c r="EV145" s="1">
        <f t="shared" si="47"/>
        <v>1218</v>
      </c>
      <c r="EW145" s="1">
        <f t="shared" si="47"/>
        <v>1218</v>
      </c>
      <c r="EX145" s="1">
        <f t="shared" si="47"/>
        <v>1218</v>
      </c>
      <c r="EY145" s="1">
        <f t="shared" si="47"/>
        <v>1218</v>
      </c>
      <c r="EZ145" s="1">
        <f t="shared" si="47"/>
        <v>1218</v>
      </c>
      <c r="FA145" s="1">
        <f t="shared" si="47"/>
        <v>1218</v>
      </c>
      <c r="FB145" s="1">
        <f t="shared" si="47"/>
        <v>1218</v>
      </c>
      <c r="FC145" s="1">
        <f t="shared" si="47"/>
        <v>1218</v>
      </c>
      <c r="FD145" s="1">
        <f t="shared" si="47"/>
        <v>1218</v>
      </c>
      <c r="FE145" s="1">
        <f t="shared" si="47"/>
        <v>1218</v>
      </c>
      <c r="FF145" s="1">
        <f t="shared" si="47"/>
        <v>1218</v>
      </c>
      <c r="FG145" s="1">
        <f t="shared" si="47"/>
        <v>1218</v>
      </c>
      <c r="FH145" s="1">
        <f t="shared" si="47"/>
        <v>1218</v>
      </c>
      <c r="FI145" s="1">
        <f t="shared" si="47"/>
        <v>1218</v>
      </c>
      <c r="FJ145" s="1">
        <f t="shared" si="47"/>
        <v>1218</v>
      </c>
      <c r="FK145" s="1">
        <f t="shared" si="47"/>
        <v>1218</v>
      </c>
      <c r="FL145" s="1">
        <f t="shared" si="47"/>
        <v>1218</v>
      </c>
      <c r="FM145" s="1">
        <f t="shared" si="47"/>
        <v>1218</v>
      </c>
      <c r="FN145" s="1">
        <f t="shared" si="47"/>
        <v>1218</v>
      </c>
      <c r="FO145" s="1">
        <f t="shared" si="47"/>
        <v>1218</v>
      </c>
      <c r="FP145" s="1">
        <f t="shared" si="47"/>
        <v>1218</v>
      </c>
      <c r="FQ145" s="1">
        <f t="shared" si="47"/>
        <v>1218</v>
      </c>
      <c r="FR145" s="1">
        <f t="shared" si="47"/>
        <v>1218</v>
      </c>
      <c r="FS145" s="1">
        <f t="shared" si="47"/>
        <v>1218</v>
      </c>
      <c r="FT145" s="1">
        <f t="shared" si="47"/>
        <v>1218</v>
      </c>
      <c r="FU145" s="1">
        <f t="shared" si="47"/>
        <v>1218</v>
      </c>
      <c r="FV145" s="1">
        <f t="shared" si="47"/>
        <v>1218</v>
      </c>
      <c r="FW145" s="1">
        <f t="shared" si="47"/>
        <v>1218</v>
      </c>
      <c r="FX145" s="1">
        <f t="shared" si="47"/>
        <v>1218</v>
      </c>
      <c r="FY145" s="1">
        <f t="shared" si="47"/>
        <v>1218</v>
      </c>
      <c r="FZ145" s="1">
        <f t="shared" si="47"/>
        <v>1218</v>
      </c>
      <c r="GA145" s="1">
        <f t="shared" si="47"/>
        <v>1218</v>
      </c>
      <c r="GB145" s="1">
        <f t="shared" si="47"/>
        <v>1218</v>
      </c>
      <c r="GC145" s="1">
        <f t="shared" si="47"/>
        <v>1218</v>
      </c>
      <c r="GD145" s="1">
        <f t="shared" si="47"/>
        <v>1218</v>
      </c>
      <c r="GE145" s="1">
        <f t="shared" si="47"/>
        <v>1218</v>
      </c>
      <c r="GF145" s="1">
        <f t="shared" si="47"/>
        <v>1218</v>
      </c>
      <c r="GG145" s="1">
        <f t="shared" si="47"/>
        <v>1218</v>
      </c>
      <c r="GH145" s="1">
        <f t="shared" si="47"/>
        <v>1218</v>
      </c>
      <c r="GI145" s="1">
        <f t="shared" si="47"/>
        <v>1218</v>
      </c>
      <c r="GJ145" s="1">
        <f t="shared" si="47"/>
        <v>1218</v>
      </c>
      <c r="GK145" s="1">
        <f t="shared" si="47"/>
        <v>1218</v>
      </c>
      <c r="GL145" s="1">
        <f t="shared" si="47"/>
        <v>1218</v>
      </c>
      <c r="GM145" s="1">
        <f t="shared" si="47"/>
        <v>1218</v>
      </c>
      <c r="GN145" s="1">
        <f t="shared" si="47"/>
        <v>1218</v>
      </c>
      <c r="GO145" s="1">
        <f t="shared" si="47"/>
        <v>1218</v>
      </c>
      <c r="GP145" s="1">
        <f t="shared" ref="GP145:GY145" si="48">GO145+GP11-GP78</f>
        <v>1218</v>
      </c>
      <c r="GQ145" s="1">
        <f t="shared" si="48"/>
        <v>1218</v>
      </c>
      <c r="GR145" s="1">
        <f t="shared" si="48"/>
        <v>1218</v>
      </c>
      <c r="GS145" s="1">
        <f t="shared" si="48"/>
        <v>1218</v>
      </c>
      <c r="GT145" s="1">
        <f t="shared" si="48"/>
        <v>1218</v>
      </c>
      <c r="GU145" s="1">
        <f t="shared" si="48"/>
        <v>1218</v>
      </c>
      <c r="GV145" s="1">
        <f t="shared" si="48"/>
        <v>1218</v>
      </c>
      <c r="GW145" s="1">
        <f t="shared" si="48"/>
        <v>1218</v>
      </c>
      <c r="GX145" s="1">
        <f t="shared" si="48"/>
        <v>1218</v>
      </c>
      <c r="GY145" s="1">
        <f t="shared" si="48"/>
        <v>1218</v>
      </c>
    </row>
    <row r="146" spans="1:207">
      <c r="A146" s="4" t="s">
        <v>8124</v>
      </c>
      <c r="B146" s="3">
        <f t="shared" si="19"/>
        <v>49303556</v>
      </c>
      <c r="C146" s="3" t="str">
        <f t="shared" si="19"/>
        <v>Q.PEAK DUO XL G10.3/BFG</v>
      </c>
      <c r="D146" s="2">
        <f t="shared" si="19"/>
        <v>480</v>
      </c>
      <c r="E146" s="1">
        <f t="shared" si="20"/>
        <v>0</v>
      </c>
      <c r="F146" s="1">
        <f t="shared" ref="F146:BQ146" si="49">E146+F12-F79</f>
        <v>0</v>
      </c>
      <c r="G146" s="1">
        <f t="shared" si="49"/>
        <v>0</v>
      </c>
      <c r="H146" s="1">
        <f t="shared" si="49"/>
        <v>0</v>
      </c>
      <c r="I146" s="1">
        <f t="shared" si="49"/>
        <v>0</v>
      </c>
      <c r="J146" s="1">
        <f t="shared" si="49"/>
        <v>0</v>
      </c>
      <c r="K146" s="1">
        <f t="shared" si="49"/>
        <v>0</v>
      </c>
      <c r="L146" s="1">
        <f t="shared" si="49"/>
        <v>0</v>
      </c>
      <c r="M146" s="1">
        <f t="shared" si="49"/>
        <v>0</v>
      </c>
      <c r="N146" s="1">
        <f t="shared" si="49"/>
        <v>0</v>
      </c>
      <c r="O146" s="1">
        <f t="shared" si="49"/>
        <v>0</v>
      </c>
      <c r="P146" s="1">
        <f t="shared" si="49"/>
        <v>0</v>
      </c>
      <c r="Q146" s="1">
        <f t="shared" si="49"/>
        <v>0</v>
      </c>
      <c r="R146" s="1">
        <f t="shared" si="49"/>
        <v>0</v>
      </c>
      <c r="S146" s="1">
        <f t="shared" si="49"/>
        <v>0</v>
      </c>
      <c r="T146" s="1">
        <f t="shared" si="49"/>
        <v>0</v>
      </c>
      <c r="U146" s="1">
        <f t="shared" si="49"/>
        <v>0</v>
      </c>
      <c r="V146" s="1">
        <f t="shared" si="49"/>
        <v>0</v>
      </c>
      <c r="W146" s="1">
        <f t="shared" si="49"/>
        <v>0</v>
      </c>
      <c r="X146" s="1">
        <f t="shared" si="49"/>
        <v>0</v>
      </c>
      <c r="Y146" s="1">
        <f t="shared" si="49"/>
        <v>0</v>
      </c>
      <c r="Z146" s="1">
        <f t="shared" si="49"/>
        <v>0</v>
      </c>
      <c r="AA146" s="1">
        <f t="shared" si="49"/>
        <v>0</v>
      </c>
      <c r="AB146" s="1">
        <f t="shared" si="49"/>
        <v>0</v>
      </c>
      <c r="AC146" s="1">
        <f t="shared" si="49"/>
        <v>0</v>
      </c>
      <c r="AD146" s="1">
        <f t="shared" si="49"/>
        <v>0</v>
      </c>
      <c r="AE146" s="1">
        <f t="shared" si="49"/>
        <v>0</v>
      </c>
      <c r="AF146" s="1">
        <f t="shared" si="49"/>
        <v>0</v>
      </c>
      <c r="AG146" s="1">
        <f t="shared" si="49"/>
        <v>0</v>
      </c>
      <c r="AH146" s="1">
        <f t="shared" si="49"/>
        <v>0</v>
      </c>
      <c r="AI146" s="1">
        <f t="shared" si="49"/>
        <v>0</v>
      </c>
      <c r="AJ146" s="1">
        <f t="shared" si="49"/>
        <v>0</v>
      </c>
      <c r="AK146" s="1">
        <f t="shared" si="49"/>
        <v>0</v>
      </c>
      <c r="AL146" s="1">
        <f t="shared" si="49"/>
        <v>0</v>
      </c>
      <c r="AM146" s="1">
        <f t="shared" si="49"/>
        <v>0</v>
      </c>
      <c r="AN146" s="1">
        <f t="shared" si="49"/>
        <v>0</v>
      </c>
      <c r="AO146" s="1">
        <f t="shared" si="49"/>
        <v>0</v>
      </c>
      <c r="AP146" s="1">
        <f t="shared" si="49"/>
        <v>0</v>
      </c>
      <c r="AQ146" s="1">
        <f t="shared" si="49"/>
        <v>696</v>
      </c>
      <c r="AR146" s="1">
        <f t="shared" si="49"/>
        <v>696</v>
      </c>
      <c r="AS146" s="1">
        <f t="shared" si="49"/>
        <v>696</v>
      </c>
      <c r="AT146" s="1">
        <f t="shared" si="49"/>
        <v>696</v>
      </c>
      <c r="AU146" s="1">
        <f t="shared" si="49"/>
        <v>696</v>
      </c>
      <c r="AV146" s="1">
        <f t="shared" si="49"/>
        <v>696</v>
      </c>
      <c r="AW146" s="1">
        <f t="shared" si="49"/>
        <v>696</v>
      </c>
      <c r="AX146" s="1">
        <f t="shared" si="49"/>
        <v>696</v>
      </c>
      <c r="AY146" s="1">
        <f t="shared" si="49"/>
        <v>696</v>
      </c>
      <c r="AZ146" s="1">
        <f t="shared" si="49"/>
        <v>696</v>
      </c>
      <c r="BA146" s="1">
        <f t="shared" si="49"/>
        <v>696</v>
      </c>
      <c r="BB146" s="1">
        <f t="shared" si="49"/>
        <v>696</v>
      </c>
      <c r="BC146" s="1">
        <f t="shared" si="49"/>
        <v>696</v>
      </c>
      <c r="BD146" s="1">
        <f t="shared" si="49"/>
        <v>696</v>
      </c>
      <c r="BE146" s="1">
        <f t="shared" si="49"/>
        <v>696</v>
      </c>
      <c r="BF146" s="1">
        <f t="shared" si="49"/>
        <v>696</v>
      </c>
      <c r="BG146" s="1">
        <f t="shared" si="49"/>
        <v>696</v>
      </c>
      <c r="BH146" s="1">
        <f t="shared" si="49"/>
        <v>696</v>
      </c>
      <c r="BI146" s="1">
        <f t="shared" si="49"/>
        <v>696</v>
      </c>
      <c r="BJ146" s="1">
        <f t="shared" si="49"/>
        <v>696</v>
      </c>
      <c r="BK146" s="1">
        <f t="shared" si="49"/>
        <v>696</v>
      </c>
      <c r="BL146" s="1">
        <f t="shared" si="49"/>
        <v>696</v>
      </c>
      <c r="BM146" s="1">
        <f t="shared" si="49"/>
        <v>696</v>
      </c>
      <c r="BN146" s="1">
        <f t="shared" si="49"/>
        <v>696</v>
      </c>
      <c r="BO146" s="1">
        <f t="shared" si="49"/>
        <v>696</v>
      </c>
      <c r="BP146" s="1">
        <f t="shared" si="49"/>
        <v>696</v>
      </c>
      <c r="BQ146" s="1">
        <f t="shared" si="49"/>
        <v>696</v>
      </c>
      <c r="BR146" s="1">
        <f t="shared" ref="BR146:EC146" si="50">BQ146+BR12-BR79</f>
        <v>696</v>
      </c>
      <c r="BS146" s="1">
        <f t="shared" si="50"/>
        <v>696</v>
      </c>
      <c r="BT146" s="1">
        <f t="shared" si="50"/>
        <v>1392</v>
      </c>
      <c r="BU146" s="1">
        <f t="shared" si="50"/>
        <v>1392</v>
      </c>
      <c r="BV146" s="1">
        <f t="shared" si="50"/>
        <v>1392</v>
      </c>
      <c r="BW146" s="1">
        <f t="shared" si="50"/>
        <v>1392</v>
      </c>
      <c r="BX146" s="1">
        <f t="shared" si="50"/>
        <v>1392</v>
      </c>
      <c r="BY146" s="1">
        <f t="shared" si="50"/>
        <v>1392</v>
      </c>
      <c r="BZ146" s="1">
        <f t="shared" si="50"/>
        <v>1392</v>
      </c>
      <c r="CA146" s="1">
        <f t="shared" si="50"/>
        <v>1392</v>
      </c>
      <c r="CB146" s="1">
        <f t="shared" si="50"/>
        <v>1392</v>
      </c>
      <c r="CC146" s="1">
        <f t="shared" si="50"/>
        <v>1392</v>
      </c>
      <c r="CD146" s="1">
        <f t="shared" si="50"/>
        <v>1682</v>
      </c>
      <c r="CE146" s="1">
        <f t="shared" si="50"/>
        <v>1682</v>
      </c>
      <c r="CF146" s="1">
        <f t="shared" si="50"/>
        <v>1682</v>
      </c>
      <c r="CG146" s="1">
        <f t="shared" si="50"/>
        <v>1682</v>
      </c>
      <c r="CH146" s="1">
        <f t="shared" si="50"/>
        <v>1682</v>
      </c>
      <c r="CI146" s="1">
        <f t="shared" si="50"/>
        <v>1682</v>
      </c>
      <c r="CJ146" s="1">
        <f t="shared" si="50"/>
        <v>1682</v>
      </c>
      <c r="CK146" s="1">
        <f t="shared" si="50"/>
        <v>1682</v>
      </c>
      <c r="CL146" s="1">
        <f t="shared" si="50"/>
        <v>1682</v>
      </c>
      <c r="CM146" s="1">
        <f t="shared" si="50"/>
        <v>1682</v>
      </c>
      <c r="CN146" s="1">
        <f t="shared" si="50"/>
        <v>1682</v>
      </c>
      <c r="CO146" s="1">
        <f t="shared" si="50"/>
        <v>2378</v>
      </c>
      <c r="CP146" s="1">
        <f t="shared" si="50"/>
        <v>2378</v>
      </c>
      <c r="CQ146" s="1">
        <f t="shared" si="50"/>
        <v>2378</v>
      </c>
      <c r="CR146" s="1">
        <f t="shared" si="50"/>
        <v>1740</v>
      </c>
      <c r="CS146" s="1">
        <f t="shared" si="50"/>
        <v>464</v>
      </c>
      <c r="CT146" s="1">
        <f t="shared" si="50"/>
        <v>464</v>
      </c>
      <c r="CU146" s="1">
        <f t="shared" si="50"/>
        <v>464</v>
      </c>
      <c r="CV146" s="1">
        <f t="shared" si="50"/>
        <v>464</v>
      </c>
      <c r="CW146" s="1">
        <f t="shared" si="50"/>
        <v>464</v>
      </c>
      <c r="CX146" s="1">
        <f t="shared" si="50"/>
        <v>464</v>
      </c>
      <c r="CY146" s="1">
        <f t="shared" si="50"/>
        <v>464</v>
      </c>
      <c r="CZ146" s="1">
        <f t="shared" si="50"/>
        <v>464</v>
      </c>
      <c r="DA146" s="1">
        <f t="shared" si="50"/>
        <v>464</v>
      </c>
      <c r="DB146" s="1">
        <f t="shared" si="50"/>
        <v>464</v>
      </c>
      <c r="DC146" s="1">
        <f t="shared" si="50"/>
        <v>464</v>
      </c>
      <c r="DD146" s="1">
        <f t="shared" si="50"/>
        <v>464</v>
      </c>
      <c r="DE146" s="1">
        <f t="shared" si="50"/>
        <v>464</v>
      </c>
      <c r="DF146" s="1">
        <f t="shared" si="50"/>
        <v>464</v>
      </c>
      <c r="DG146" s="1">
        <f t="shared" si="50"/>
        <v>464</v>
      </c>
      <c r="DH146" s="1">
        <f t="shared" si="50"/>
        <v>464</v>
      </c>
      <c r="DI146" s="1">
        <f t="shared" si="50"/>
        <v>464</v>
      </c>
      <c r="DJ146" s="1">
        <f t="shared" si="50"/>
        <v>464</v>
      </c>
      <c r="DK146" s="1">
        <f t="shared" si="50"/>
        <v>464</v>
      </c>
      <c r="DL146" s="1">
        <f t="shared" si="50"/>
        <v>464</v>
      </c>
      <c r="DM146" s="1">
        <f t="shared" si="50"/>
        <v>464</v>
      </c>
      <c r="DN146" s="1">
        <f t="shared" si="50"/>
        <v>464</v>
      </c>
      <c r="DO146" s="1">
        <f t="shared" si="50"/>
        <v>464</v>
      </c>
      <c r="DP146" s="1">
        <f t="shared" si="50"/>
        <v>464</v>
      </c>
      <c r="DQ146" s="1">
        <f t="shared" si="50"/>
        <v>464</v>
      </c>
      <c r="DR146" s="1">
        <f t="shared" si="50"/>
        <v>464</v>
      </c>
      <c r="DS146" s="1">
        <f t="shared" si="50"/>
        <v>464</v>
      </c>
      <c r="DT146" s="1">
        <f t="shared" si="50"/>
        <v>464</v>
      </c>
      <c r="DU146" s="1">
        <f t="shared" si="50"/>
        <v>464</v>
      </c>
      <c r="DV146" s="1">
        <f t="shared" si="50"/>
        <v>464</v>
      </c>
      <c r="DW146" s="1">
        <f t="shared" si="50"/>
        <v>464</v>
      </c>
      <c r="DX146" s="1">
        <f t="shared" si="50"/>
        <v>464</v>
      </c>
      <c r="DY146" s="1">
        <f t="shared" si="50"/>
        <v>464</v>
      </c>
      <c r="DZ146" s="1">
        <f t="shared" si="50"/>
        <v>464</v>
      </c>
      <c r="EA146" s="1">
        <f t="shared" si="50"/>
        <v>464</v>
      </c>
      <c r="EB146" s="1">
        <f t="shared" si="50"/>
        <v>464</v>
      </c>
      <c r="EC146" s="1">
        <f t="shared" si="50"/>
        <v>464</v>
      </c>
      <c r="ED146" s="1">
        <f t="shared" ref="ED146:GO146" si="51">EC146+ED12-ED79</f>
        <v>464</v>
      </c>
      <c r="EE146" s="1">
        <f t="shared" si="51"/>
        <v>464</v>
      </c>
      <c r="EF146" s="1">
        <f t="shared" si="51"/>
        <v>464</v>
      </c>
      <c r="EG146" s="1">
        <f t="shared" si="51"/>
        <v>464</v>
      </c>
      <c r="EH146" s="1">
        <f t="shared" si="51"/>
        <v>464</v>
      </c>
      <c r="EI146" s="1">
        <f t="shared" si="51"/>
        <v>464</v>
      </c>
      <c r="EJ146" s="1">
        <f t="shared" si="51"/>
        <v>464</v>
      </c>
      <c r="EK146" s="1">
        <f t="shared" si="51"/>
        <v>464</v>
      </c>
      <c r="EL146" s="1">
        <f t="shared" si="51"/>
        <v>464</v>
      </c>
      <c r="EM146" s="1">
        <f t="shared" si="51"/>
        <v>464</v>
      </c>
      <c r="EN146" s="1">
        <f t="shared" si="51"/>
        <v>464</v>
      </c>
      <c r="EO146" s="1">
        <f t="shared" si="51"/>
        <v>464</v>
      </c>
      <c r="EP146" s="1">
        <f t="shared" si="51"/>
        <v>464</v>
      </c>
      <c r="EQ146" s="1">
        <f t="shared" si="51"/>
        <v>464</v>
      </c>
      <c r="ER146" s="1">
        <f t="shared" si="51"/>
        <v>464</v>
      </c>
      <c r="ES146" s="1">
        <f t="shared" si="51"/>
        <v>464</v>
      </c>
      <c r="ET146" s="1">
        <f t="shared" si="51"/>
        <v>464</v>
      </c>
      <c r="EU146" s="1">
        <f t="shared" si="51"/>
        <v>464</v>
      </c>
      <c r="EV146" s="1">
        <f t="shared" si="51"/>
        <v>464</v>
      </c>
      <c r="EW146" s="1">
        <f t="shared" si="51"/>
        <v>464</v>
      </c>
      <c r="EX146" s="1">
        <f t="shared" si="51"/>
        <v>464</v>
      </c>
      <c r="EY146" s="1">
        <f t="shared" si="51"/>
        <v>464</v>
      </c>
      <c r="EZ146" s="1">
        <f t="shared" si="51"/>
        <v>464</v>
      </c>
      <c r="FA146" s="1">
        <f t="shared" si="51"/>
        <v>464</v>
      </c>
      <c r="FB146" s="1">
        <f t="shared" si="51"/>
        <v>464</v>
      </c>
      <c r="FC146" s="1">
        <f t="shared" si="51"/>
        <v>464</v>
      </c>
      <c r="FD146" s="1">
        <f t="shared" si="51"/>
        <v>464</v>
      </c>
      <c r="FE146" s="1">
        <f t="shared" si="51"/>
        <v>464</v>
      </c>
      <c r="FF146" s="1">
        <f t="shared" si="51"/>
        <v>464</v>
      </c>
      <c r="FG146" s="1">
        <f t="shared" si="51"/>
        <v>464</v>
      </c>
      <c r="FH146" s="1">
        <f t="shared" si="51"/>
        <v>464</v>
      </c>
      <c r="FI146" s="1">
        <f t="shared" si="51"/>
        <v>464</v>
      </c>
      <c r="FJ146" s="1">
        <f t="shared" si="51"/>
        <v>464</v>
      </c>
      <c r="FK146" s="1">
        <f t="shared" si="51"/>
        <v>464</v>
      </c>
      <c r="FL146" s="1">
        <f t="shared" si="51"/>
        <v>464</v>
      </c>
      <c r="FM146" s="1">
        <f t="shared" si="51"/>
        <v>464</v>
      </c>
      <c r="FN146" s="1">
        <f t="shared" si="51"/>
        <v>464</v>
      </c>
      <c r="FO146" s="1">
        <f t="shared" si="51"/>
        <v>464</v>
      </c>
      <c r="FP146" s="1">
        <f t="shared" si="51"/>
        <v>464</v>
      </c>
      <c r="FQ146" s="1">
        <f t="shared" si="51"/>
        <v>464</v>
      </c>
      <c r="FR146" s="1">
        <f t="shared" si="51"/>
        <v>464</v>
      </c>
      <c r="FS146" s="1">
        <f t="shared" si="51"/>
        <v>464</v>
      </c>
      <c r="FT146" s="1">
        <f t="shared" si="51"/>
        <v>464</v>
      </c>
      <c r="FU146" s="1">
        <f t="shared" si="51"/>
        <v>464</v>
      </c>
      <c r="FV146" s="1">
        <f t="shared" si="51"/>
        <v>464</v>
      </c>
      <c r="FW146" s="1">
        <f t="shared" si="51"/>
        <v>464</v>
      </c>
      <c r="FX146" s="1">
        <f t="shared" si="51"/>
        <v>464</v>
      </c>
      <c r="FY146" s="1">
        <f t="shared" si="51"/>
        <v>464</v>
      </c>
      <c r="FZ146" s="1">
        <f t="shared" si="51"/>
        <v>464</v>
      </c>
      <c r="GA146" s="1">
        <f t="shared" si="51"/>
        <v>464</v>
      </c>
      <c r="GB146" s="1">
        <f t="shared" si="51"/>
        <v>464</v>
      </c>
      <c r="GC146" s="1">
        <f t="shared" si="51"/>
        <v>464</v>
      </c>
      <c r="GD146" s="1">
        <f t="shared" si="51"/>
        <v>464</v>
      </c>
      <c r="GE146" s="1">
        <f t="shared" si="51"/>
        <v>464</v>
      </c>
      <c r="GF146" s="1">
        <f t="shared" si="51"/>
        <v>464</v>
      </c>
      <c r="GG146" s="1">
        <f t="shared" si="51"/>
        <v>464</v>
      </c>
      <c r="GH146" s="1">
        <f t="shared" si="51"/>
        <v>464</v>
      </c>
      <c r="GI146" s="1">
        <f t="shared" si="51"/>
        <v>464</v>
      </c>
      <c r="GJ146" s="1">
        <f t="shared" si="51"/>
        <v>464</v>
      </c>
      <c r="GK146" s="1">
        <f t="shared" si="51"/>
        <v>464</v>
      </c>
      <c r="GL146" s="1">
        <f t="shared" si="51"/>
        <v>464</v>
      </c>
      <c r="GM146" s="1">
        <f t="shared" si="51"/>
        <v>464</v>
      </c>
      <c r="GN146" s="1">
        <f t="shared" si="51"/>
        <v>464</v>
      </c>
      <c r="GO146" s="1">
        <f t="shared" si="51"/>
        <v>464</v>
      </c>
      <c r="GP146" s="1">
        <f t="shared" ref="GP146:GY146" si="52">GO146+GP12-GP79</f>
        <v>464</v>
      </c>
      <c r="GQ146" s="1">
        <f t="shared" si="52"/>
        <v>464</v>
      </c>
      <c r="GR146" s="1">
        <f t="shared" si="52"/>
        <v>464</v>
      </c>
      <c r="GS146" s="1">
        <f t="shared" si="52"/>
        <v>464</v>
      </c>
      <c r="GT146" s="1">
        <f t="shared" si="52"/>
        <v>464</v>
      </c>
      <c r="GU146" s="1">
        <f t="shared" si="52"/>
        <v>464</v>
      </c>
      <c r="GV146" s="1">
        <f t="shared" si="52"/>
        <v>464</v>
      </c>
      <c r="GW146" s="1">
        <f t="shared" si="52"/>
        <v>464</v>
      </c>
      <c r="GX146" s="1">
        <f t="shared" si="52"/>
        <v>464</v>
      </c>
      <c r="GY146" s="1">
        <f t="shared" si="52"/>
        <v>464</v>
      </c>
    </row>
    <row r="147" spans="1:207">
      <c r="A147" s="4" t="s">
        <v>8124</v>
      </c>
      <c r="B147" s="3">
        <f t="shared" si="19"/>
        <v>49304155</v>
      </c>
      <c r="C147" s="3" t="str">
        <f t="shared" si="19"/>
        <v>Q.PEAK DUO XL-G10.D</v>
      </c>
      <c r="D147" s="2">
        <f t="shared" si="19"/>
        <v>475</v>
      </c>
      <c r="E147" s="1">
        <f t="shared" si="20"/>
        <v>0</v>
      </c>
      <c r="F147" s="1">
        <f t="shared" ref="F147:BQ147" si="53">E147+F13-F80</f>
        <v>0</v>
      </c>
      <c r="G147" s="1">
        <f t="shared" si="53"/>
        <v>0</v>
      </c>
      <c r="H147" s="1">
        <f t="shared" si="53"/>
        <v>0</v>
      </c>
      <c r="I147" s="1">
        <f t="shared" si="53"/>
        <v>0</v>
      </c>
      <c r="J147" s="1">
        <f t="shared" si="53"/>
        <v>0</v>
      </c>
      <c r="K147" s="1">
        <f t="shared" si="53"/>
        <v>0</v>
      </c>
      <c r="L147" s="1">
        <f t="shared" si="53"/>
        <v>0</v>
      </c>
      <c r="M147" s="1">
        <f t="shared" si="53"/>
        <v>0</v>
      </c>
      <c r="N147" s="1">
        <f t="shared" si="53"/>
        <v>0</v>
      </c>
      <c r="O147" s="1">
        <f t="shared" si="53"/>
        <v>0</v>
      </c>
      <c r="P147" s="1">
        <f t="shared" si="53"/>
        <v>0</v>
      </c>
      <c r="Q147" s="1">
        <f t="shared" si="53"/>
        <v>0</v>
      </c>
      <c r="R147" s="1">
        <f t="shared" si="53"/>
        <v>0</v>
      </c>
      <c r="S147" s="1">
        <f t="shared" si="53"/>
        <v>0</v>
      </c>
      <c r="T147" s="1">
        <f t="shared" si="53"/>
        <v>116</v>
      </c>
      <c r="U147" s="1">
        <f t="shared" si="53"/>
        <v>116</v>
      </c>
      <c r="V147" s="1">
        <f t="shared" si="53"/>
        <v>783</v>
      </c>
      <c r="W147" s="1">
        <f t="shared" si="53"/>
        <v>783</v>
      </c>
      <c r="X147" s="1">
        <f t="shared" si="53"/>
        <v>783</v>
      </c>
      <c r="Y147" s="1">
        <f t="shared" si="53"/>
        <v>783</v>
      </c>
      <c r="Z147" s="1">
        <f t="shared" si="53"/>
        <v>783</v>
      </c>
      <c r="AA147" s="1">
        <f t="shared" si="53"/>
        <v>783</v>
      </c>
      <c r="AB147" s="1">
        <f t="shared" si="53"/>
        <v>783</v>
      </c>
      <c r="AC147" s="1">
        <f t="shared" si="53"/>
        <v>783</v>
      </c>
      <c r="AD147" s="1">
        <f t="shared" si="53"/>
        <v>783</v>
      </c>
      <c r="AE147" s="1">
        <f t="shared" si="53"/>
        <v>783</v>
      </c>
      <c r="AF147" s="1">
        <f t="shared" si="53"/>
        <v>783</v>
      </c>
      <c r="AG147" s="1">
        <f t="shared" si="53"/>
        <v>783</v>
      </c>
      <c r="AH147" s="1">
        <f t="shared" si="53"/>
        <v>783</v>
      </c>
      <c r="AI147" s="1">
        <f t="shared" si="53"/>
        <v>783</v>
      </c>
      <c r="AJ147" s="1">
        <f t="shared" si="53"/>
        <v>783</v>
      </c>
      <c r="AK147" s="1">
        <f t="shared" si="53"/>
        <v>783</v>
      </c>
      <c r="AL147" s="1">
        <f t="shared" si="53"/>
        <v>783</v>
      </c>
      <c r="AM147" s="1">
        <f t="shared" si="53"/>
        <v>783</v>
      </c>
      <c r="AN147" s="1">
        <f t="shared" si="53"/>
        <v>783</v>
      </c>
      <c r="AO147" s="1">
        <f t="shared" si="53"/>
        <v>783</v>
      </c>
      <c r="AP147" s="1">
        <f t="shared" si="53"/>
        <v>783</v>
      </c>
      <c r="AQ147" s="1">
        <f t="shared" si="53"/>
        <v>783</v>
      </c>
      <c r="AR147" s="1">
        <f t="shared" si="53"/>
        <v>783</v>
      </c>
      <c r="AS147" s="1">
        <f t="shared" si="53"/>
        <v>783</v>
      </c>
      <c r="AT147" s="1">
        <f t="shared" si="53"/>
        <v>783</v>
      </c>
      <c r="AU147" s="1">
        <f t="shared" si="53"/>
        <v>783</v>
      </c>
      <c r="AV147" s="1">
        <f t="shared" si="53"/>
        <v>783</v>
      </c>
      <c r="AW147" s="1">
        <f t="shared" si="53"/>
        <v>783</v>
      </c>
      <c r="AX147" s="1">
        <f t="shared" si="53"/>
        <v>783</v>
      </c>
      <c r="AY147" s="1">
        <f t="shared" si="53"/>
        <v>783</v>
      </c>
      <c r="AZ147" s="1">
        <f t="shared" si="53"/>
        <v>783</v>
      </c>
      <c r="BA147" s="1">
        <f t="shared" si="53"/>
        <v>783</v>
      </c>
      <c r="BB147" s="1">
        <f t="shared" si="53"/>
        <v>783</v>
      </c>
      <c r="BC147" s="1">
        <f t="shared" si="53"/>
        <v>783</v>
      </c>
      <c r="BD147" s="1">
        <f t="shared" si="53"/>
        <v>783</v>
      </c>
      <c r="BE147" s="1">
        <f t="shared" si="53"/>
        <v>783</v>
      </c>
      <c r="BF147" s="1">
        <f t="shared" si="53"/>
        <v>812</v>
      </c>
      <c r="BG147" s="1">
        <f t="shared" si="53"/>
        <v>812</v>
      </c>
      <c r="BH147" s="1">
        <f t="shared" si="53"/>
        <v>812</v>
      </c>
      <c r="BI147" s="1">
        <f t="shared" si="53"/>
        <v>29</v>
      </c>
      <c r="BJ147" s="1">
        <f t="shared" si="53"/>
        <v>29</v>
      </c>
      <c r="BK147" s="1">
        <f t="shared" si="53"/>
        <v>29</v>
      </c>
      <c r="BL147" s="1">
        <f t="shared" si="53"/>
        <v>29</v>
      </c>
      <c r="BM147" s="1">
        <f t="shared" si="53"/>
        <v>29</v>
      </c>
      <c r="BN147" s="1">
        <f t="shared" si="53"/>
        <v>29</v>
      </c>
      <c r="BO147" s="1">
        <f t="shared" si="53"/>
        <v>29</v>
      </c>
      <c r="BP147" s="1">
        <f t="shared" si="53"/>
        <v>29</v>
      </c>
      <c r="BQ147" s="1">
        <f t="shared" si="53"/>
        <v>29</v>
      </c>
      <c r="BR147" s="1">
        <f t="shared" ref="BR147:EC147" si="54">BQ147+BR13-BR80</f>
        <v>29</v>
      </c>
      <c r="BS147" s="1">
        <f t="shared" si="54"/>
        <v>29</v>
      </c>
      <c r="BT147" s="1">
        <f t="shared" si="54"/>
        <v>54</v>
      </c>
      <c r="BU147" s="1">
        <f t="shared" si="54"/>
        <v>54</v>
      </c>
      <c r="BV147" s="1">
        <f t="shared" si="54"/>
        <v>54</v>
      </c>
      <c r="BW147" s="1">
        <f t="shared" si="54"/>
        <v>54</v>
      </c>
      <c r="BX147" s="1">
        <f t="shared" si="54"/>
        <v>54</v>
      </c>
      <c r="BY147" s="1">
        <f t="shared" si="54"/>
        <v>54</v>
      </c>
      <c r="BZ147" s="1">
        <f t="shared" si="54"/>
        <v>54</v>
      </c>
      <c r="CA147" s="1">
        <f t="shared" si="54"/>
        <v>54</v>
      </c>
      <c r="CB147" s="1">
        <f t="shared" si="54"/>
        <v>54</v>
      </c>
      <c r="CC147" s="1">
        <f t="shared" si="54"/>
        <v>54</v>
      </c>
      <c r="CD147" s="1">
        <f t="shared" si="54"/>
        <v>54</v>
      </c>
      <c r="CE147" s="1">
        <f t="shared" si="54"/>
        <v>54</v>
      </c>
      <c r="CF147" s="1">
        <f t="shared" si="54"/>
        <v>54</v>
      </c>
      <c r="CG147" s="1">
        <f t="shared" si="54"/>
        <v>54</v>
      </c>
      <c r="CH147" s="1">
        <f t="shared" si="54"/>
        <v>54</v>
      </c>
      <c r="CI147" s="1">
        <f t="shared" si="54"/>
        <v>54</v>
      </c>
      <c r="CJ147" s="1">
        <f t="shared" si="54"/>
        <v>54</v>
      </c>
      <c r="CK147" s="1">
        <f t="shared" si="54"/>
        <v>54</v>
      </c>
      <c r="CL147" s="1">
        <f t="shared" si="54"/>
        <v>54</v>
      </c>
      <c r="CM147" s="1">
        <f t="shared" si="54"/>
        <v>54</v>
      </c>
      <c r="CN147" s="1">
        <f t="shared" si="54"/>
        <v>54</v>
      </c>
      <c r="CO147" s="1">
        <f t="shared" si="54"/>
        <v>54</v>
      </c>
      <c r="CP147" s="1">
        <f t="shared" si="54"/>
        <v>54</v>
      </c>
      <c r="CQ147" s="1">
        <f t="shared" si="54"/>
        <v>54</v>
      </c>
      <c r="CR147" s="1">
        <f t="shared" si="54"/>
        <v>54</v>
      </c>
      <c r="CS147" s="1">
        <f t="shared" si="54"/>
        <v>54</v>
      </c>
      <c r="CT147" s="1">
        <f t="shared" si="54"/>
        <v>54</v>
      </c>
      <c r="CU147" s="1">
        <f t="shared" si="54"/>
        <v>54</v>
      </c>
      <c r="CV147" s="1">
        <f t="shared" si="54"/>
        <v>54</v>
      </c>
      <c r="CW147" s="1">
        <f t="shared" si="54"/>
        <v>54</v>
      </c>
      <c r="CX147" s="1">
        <f t="shared" si="54"/>
        <v>54</v>
      </c>
      <c r="CY147" s="1">
        <f t="shared" si="54"/>
        <v>54</v>
      </c>
      <c r="CZ147" s="1">
        <f t="shared" si="54"/>
        <v>54</v>
      </c>
      <c r="DA147" s="1">
        <f t="shared" si="54"/>
        <v>54</v>
      </c>
      <c r="DB147" s="1">
        <f t="shared" si="54"/>
        <v>54</v>
      </c>
      <c r="DC147" s="1">
        <f t="shared" si="54"/>
        <v>54</v>
      </c>
      <c r="DD147" s="1">
        <f t="shared" si="54"/>
        <v>54</v>
      </c>
      <c r="DE147" s="1">
        <f t="shared" si="54"/>
        <v>54</v>
      </c>
      <c r="DF147" s="1">
        <f t="shared" si="54"/>
        <v>54</v>
      </c>
      <c r="DG147" s="1">
        <f t="shared" si="54"/>
        <v>54</v>
      </c>
      <c r="DH147" s="1">
        <f t="shared" si="54"/>
        <v>54</v>
      </c>
      <c r="DI147" s="1">
        <f t="shared" si="54"/>
        <v>54</v>
      </c>
      <c r="DJ147" s="1">
        <f t="shared" si="54"/>
        <v>54</v>
      </c>
      <c r="DK147" s="1">
        <f t="shared" si="54"/>
        <v>54</v>
      </c>
      <c r="DL147" s="1">
        <f t="shared" si="54"/>
        <v>54</v>
      </c>
      <c r="DM147" s="1">
        <f t="shared" si="54"/>
        <v>54</v>
      </c>
      <c r="DN147" s="1">
        <f t="shared" si="54"/>
        <v>54</v>
      </c>
      <c r="DO147" s="1">
        <f t="shared" si="54"/>
        <v>54</v>
      </c>
      <c r="DP147" s="1">
        <f t="shared" si="54"/>
        <v>54</v>
      </c>
      <c r="DQ147" s="1">
        <f t="shared" si="54"/>
        <v>54</v>
      </c>
      <c r="DR147" s="1">
        <f t="shared" si="54"/>
        <v>54</v>
      </c>
      <c r="DS147" s="1">
        <f t="shared" si="54"/>
        <v>54</v>
      </c>
      <c r="DT147" s="1">
        <f t="shared" si="54"/>
        <v>54</v>
      </c>
      <c r="DU147" s="1">
        <f t="shared" si="54"/>
        <v>54</v>
      </c>
      <c r="DV147" s="1">
        <f t="shared" si="54"/>
        <v>54</v>
      </c>
      <c r="DW147" s="1">
        <f t="shared" si="54"/>
        <v>54</v>
      </c>
      <c r="DX147" s="1">
        <f t="shared" si="54"/>
        <v>54</v>
      </c>
      <c r="DY147" s="1">
        <f t="shared" si="54"/>
        <v>54</v>
      </c>
      <c r="DZ147" s="1">
        <f t="shared" si="54"/>
        <v>54</v>
      </c>
      <c r="EA147" s="1">
        <f t="shared" si="54"/>
        <v>54</v>
      </c>
      <c r="EB147" s="1">
        <f t="shared" si="54"/>
        <v>54</v>
      </c>
      <c r="EC147" s="1">
        <f t="shared" si="54"/>
        <v>54</v>
      </c>
      <c r="ED147" s="1">
        <f t="shared" ref="ED147:GO147" si="55">EC147+ED13-ED80</f>
        <v>54</v>
      </c>
      <c r="EE147" s="1">
        <f t="shared" si="55"/>
        <v>54</v>
      </c>
      <c r="EF147" s="1">
        <f t="shared" si="55"/>
        <v>54</v>
      </c>
      <c r="EG147" s="1">
        <f t="shared" si="55"/>
        <v>54</v>
      </c>
      <c r="EH147" s="1">
        <f t="shared" si="55"/>
        <v>54</v>
      </c>
      <c r="EI147" s="1">
        <f t="shared" si="55"/>
        <v>54</v>
      </c>
      <c r="EJ147" s="1">
        <f t="shared" si="55"/>
        <v>54</v>
      </c>
      <c r="EK147" s="1">
        <f t="shared" si="55"/>
        <v>54</v>
      </c>
      <c r="EL147" s="1">
        <f t="shared" si="55"/>
        <v>54</v>
      </c>
      <c r="EM147" s="1">
        <f t="shared" si="55"/>
        <v>54</v>
      </c>
      <c r="EN147" s="1">
        <f t="shared" si="55"/>
        <v>54</v>
      </c>
      <c r="EO147" s="1">
        <f t="shared" si="55"/>
        <v>54</v>
      </c>
      <c r="EP147" s="1">
        <f t="shared" si="55"/>
        <v>54</v>
      </c>
      <c r="EQ147" s="1">
        <f t="shared" si="55"/>
        <v>54</v>
      </c>
      <c r="ER147" s="1">
        <f t="shared" si="55"/>
        <v>54</v>
      </c>
      <c r="ES147" s="1">
        <f t="shared" si="55"/>
        <v>54</v>
      </c>
      <c r="ET147" s="1">
        <f t="shared" si="55"/>
        <v>54</v>
      </c>
      <c r="EU147" s="1">
        <f t="shared" si="55"/>
        <v>54</v>
      </c>
      <c r="EV147" s="1">
        <f t="shared" si="55"/>
        <v>54</v>
      </c>
      <c r="EW147" s="1">
        <f t="shared" si="55"/>
        <v>54</v>
      </c>
      <c r="EX147" s="1">
        <f t="shared" si="55"/>
        <v>54</v>
      </c>
      <c r="EY147" s="1">
        <f t="shared" si="55"/>
        <v>54</v>
      </c>
      <c r="EZ147" s="1">
        <f t="shared" si="55"/>
        <v>54</v>
      </c>
      <c r="FA147" s="1">
        <f t="shared" si="55"/>
        <v>54</v>
      </c>
      <c r="FB147" s="1">
        <f t="shared" si="55"/>
        <v>54</v>
      </c>
      <c r="FC147" s="1">
        <f t="shared" si="55"/>
        <v>54</v>
      </c>
      <c r="FD147" s="1">
        <f t="shared" si="55"/>
        <v>54</v>
      </c>
      <c r="FE147" s="1">
        <f t="shared" si="55"/>
        <v>54</v>
      </c>
      <c r="FF147" s="1">
        <f t="shared" si="55"/>
        <v>54</v>
      </c>
      <c r="FG147" s="1">
        <f t="shared" si="55"/>
        <v>54</v>
      </c>
      <c r="FH147" s="1">
        <f t="shared" si="55"/>
        <v>54</v>
      </c>
      <c r="FI147" s="1">
        <f t="shared" si="55"/>
        <v>54</v>
      </c>
      <c r="FJ147" s="1">
        <f t="shared" si="55"/>
        <v>54</v>
      </c>
      <c r="FK147" s="1">
        <f t="shared" si="55"/>
        <v>54</v>
      </c>
      <c r="FL147" s="1">
        <f t="shared" si="55"/>
        <v>54</v>
      </c>
      <c r="FM147" s="1">
        <f t="shared" si="55"/>
        <v>54</v>
      </c>
      <c r="FN147" s="1">
        <f t="shared" si="55"/>
        <v>54</v>
      </c>
      <c r="FO147" s="1">
        <f t="shared" si="55"/>
        <v>54</v>
      </c>
      <c r="FP147" s="1">
        <f t="shared" si="55"/>
        <v>54</v>
      </c>
      <c r="FQ147" s="1">
        <f t="shared" si="55"/>
        <v>54</v>
      </c>
      <c r="FR147" s="1">
        <f t="shared" si="55"/>
        <v>54</v>
      </c>
      <c r="FS147" s="1">
        <f t="shared" si="55"/>
        <v>54</v>
      </c>
      <c r="FT147" s="1">
        <f t="shared" si="55"/>
        <v>54</v>
      </c>
      <c r="FU147" s="1">
        <f t="shared" si="55"/>
        <v>54</v>
      </c>
      <c r="FV147" s="1">
        <f t="shared" si="55"/>
        <v>54</v>
      </c>
      <c r="FW147" s="1">
        <f t="shared" si="55"/>
        <v>54</v>
      </c>
      <c r="FX147" s="1">
        <f t="shared" si="55"/>
        <v>54</v>
      </c>
      <c r="FY147" s="1">
        <f t="shared" si="55"/>
        <v>54</v>
      </c>
      <c r="FZ147" s="1">
        <f t="shared" si="55"/>
        <v>54</v>
      </c>
      <c r="GA147" s="1">
        <f t="shared" si="55"/>
        <v>54</v>
      </c>
      <c r="GB147" s="1">
        <f t="shared" si="55"/>
        <v>54</v>
      </c>
      <c r="GC147" s="1">
        <f t="shared" si="55"/>
        <v>54</v>
      </c>
      <c r="GD147" s="1">
        <f t="shared" si="55"/>
        <v>54</v>
      </c>
      <c r="GE147" s="1">
        <f t="shared" si="55"/>
        <v>54</v>
      </c>
      <c r="GF147" s="1">
        <f t="shared" si="55"/>
        <v>54</v>
      </c>
      <c r="GG147" s="1">
        <f t="shared" si="55"/>
        <v>54</v>
      </c>
      <c r="GH147" s="1">
        <f t="shared" si="55"/>
        <v>54</v>
      </c>
      <c r="GI147" s="1">
        <f t="shared" si="55"/>
        <v>54</v>
      </c>
      <c r="GJ147" s="1">
        <f t="shared" si="55"/>
        <v>54</v>
      </c>
      <c r="GK147" s="1">
        <f t="shared" si="55"/>
        <v>54</v>
      </c>
      <c r="GL147" s="1">
        <f t="shared" si="55"/>
        <v>54</v>
      </c>
      <c r="GM147" s="1">
        <f t="shared" si="55"/>
        <v>54</v>
      </c>
      <c r="GN147" s="1">
        <f t="shared" si="55"/>
        <v>54</v>
      </c>
      <c r="GO147" s="1">
        <f t="shared" si="55"/>
        <v>54</v>
      </c>
      <c r="GP147" s="1">
        <f t="shared" ref="GP147:GY147" si="56">GO147+GP13-GP80</f>
        <v>54</v>
      </c>
      <c r="GQ147" s="1">
        <f t="shared" si="56"/>
        <v>54</v>
      </c>
      <c r="GR147" s="1">
        <f t="shared" si="56"/>
        <v>54</v>
      </c>
      <c r="GS147" s="1">
        <f t="shared" si="56"/>
        <v>54</v>
      </c>
      <c r="GT147" s="1">
        <f t="shared" si="56"/>
        <v>54</v>
      </c>
      <c r="GU147" s="1">
        <f t="shared" si="56"/>
        <v>54</v>
      </c>
      <c r="GV147" s="1">
        <f t="shared" si="56"/>
        <v>54</v>
      </c>
      <c r="GW147" s="1">
        <f t="shared" si="56"/>
        <v>54</v>
      </c>
      <c r="GX147" s="1">
        <f t="shared" si="56"/>
        <v>54</v>
      </c>
      <c r="GY147" s="1">
        <f t="shared" si="56"/>
        <v>54</v>
      </c>
    </row>
    <row r="148" spans="1:207">
      <c r="A148" s="4" t="s">
        <v>8124</v>
      </c>
      <c r="B148" s="3">
        <f t="shared" si="19"/>
        <v>49304156</v>
      </c>
      <c r="C148" s="3" t="str">
        <f t="shared" si="19"/>
        <v>Q.PEAK DUO XL-G10.D</v>
      </c>
      <c r="D148" s="2">
        <f t="shared" si="19"/>
        <v>480</v>
      </c>
      <c r="E148" s="1">
        <f t="shared" si="20"/>
        <v>0</v>
      </c>
      <c r="F148" s="1">
        <f t="shared" ref="F148:BQ148" si="57">E148+F14-F81</f>
        <v>0</v>
      </c>
      <c r="G148" s="1">
        <f t="shared" si="57"/>
        <v>0</v>
      </c>
      <c r="H148" s="1">
        <f t="shared" si="57"/>
        <v>0</v>
      </c>
      <c r="I148" s="1">
        <f t="shared" si="57"/>
        <v>0</v>
      </c>
      <c r="J148" s="1">
        <f t="shared" si="57"/>
        <v>0</v>
      </c>
      <c r="K148" s="1">
        <f t="shared" si="57"/>
        <v>0</v>
      </c>
      <c r="L148" s="1">
        <f t="shared" si="57"/>
        <v>0</v>
      </c>
      <c r="M148" s="1">
        <f t="shared" si="57"/>
        <v>0</v>
      </c>
      <c r="N148" s="1">
        <f t="shared" si="57"/>
        <v>0</v>
      </c>
      <c r="O148" s="1">
        <f t="shared" si="57"/>
        <v>0</v>
      </c>
      <c r="P148" s="1">
        <f t="shared" si="57"/>
        <v>0</v>
      </c>
      <c r="Q148" s="1">
        <f t="shared" si="57"/>
        <v>0</v>
      </c>
      <c r="R148" s="1">
        <f t="shared" si="57"/>
        <v>0</v>
      </c>
      <c r="S148" s="1">
        <f t="shared" si="57"/>
        <v>0</v>
      </c>
      <c r="T148" s="1">
        <f t="shared" si="57"/>
        <v>580</v>
      </c>
      <c r="U148" s="1">
        <f t="shared" si="57"/>
        <v>580</v>
      </c>
      <c r="V148" s="1">
        <f t="shared" si="57"/>
        <v>4756</v>
      </c>
      <c r="W148" s="1">
        <f t="shared" si="57"/>
        <v>7540</v>
      </c>
      <c r="X148" s="1">
        <f t="shared" si="57"/>
        <v>7540</v>
      </c>
      <c r="Y148" s="1">
        <f t="shared" si="57"/>
        <v>7540</v>
      </c>
      <c r="Z148" s="1">
        <f t="shared" si="57"/>
        <v>7540</v>
      </c>
      <c r="AA148" s="1">
        <f t="shared" si="57"/>
        <v>11339</v>
      </c>
      <c r="AB148" s="1">
        <f t="shared" si="57"/>
        <v>11339</v>
      </c>
      <c r="AC148" s="1">
        <f t="shared" si="57"/>
        <v>11339</v>
      </c>
      <c r="AD148" s="1">
        <f t="shared" si="57"/>
        <v>11339</v>
      </c>
      <c r="AE148" s="1">
        <f t="shared" si="57"/>
        <v>11339</v>
      </c>
      <c r="AF148" s="1">
        <f t="shared" si="57"/>
        <v>11339</v>
      </c>
      <c r="AG148" s="1">
        <f t="shared" si="57"/>
        <v>11339</v>
      </c>
      <c r="AH148" s="1">
        <f t="shared" si="57"/>
        <v>11339</v>
      </c>
      <c r="AI148" s="1">
        <f t="shared" si="57"/>
        <v>11339</v>
      </c>
      <c r="AJ148" s="1">
        <f t="shared" si="57"/>
        <v>11339</v>
      </c>
      <c r="AK148" s="1">
        <f t="shared" si="57"/>
        <v>11339</v>
      </c>
      <c r="AL148" s="1">
        <f t="shared" si="57"/>
        <v>11339</v>
      </c>
      <c r="AM148" s="1">
        <f t="shared" si="57"/>
        <v>11339</v>
      </c>
      <c r="AN148" s="1">
        <f t="shared" si="57"/>
        <v>11339</v>
      </c>
      <c r="AO148" s="1">
        <f t="shared" si="57"/>
        <v>11339</v>
      </c>
      <c r="AP148" s="1">
        <f t="shared" si="57"/>
        <v>11339</v>
      </c>
      <c r="AQ148" s="1">
        <f t="shared" si="57"/>
        <v>11339</v>
      </c>
      <c r="AR148" s="1">
        <f t="shared" si="57"/>
        <v>11339</v>
      </c>
      <c r="AS148" s="1">
        <f t="shared" si="57"/>
        <v>11339</v>
      </c>
      <c r="AT148" s="1">
        <f t="shared" si="57"/>
        <v>11339</v>
      </c>
      <c r="AU148" s="1">
        <f t="shared" si="57"/>
        <v>11339</v>
      </c>
      <c r="AV148" s="1">
        <f t="shared" si="57"/>
        <v>11339</v>
      </c>
      <c r="AW148" s="1">
        <f t="shared" si="57"/>
        <v>11339</v>
      </c>
      <c r="AX148" s="1">
        <f t="shared" si="57"/>
        <v>11339</v>
      </c>
      <c r="AY148" s="1">
        <f t="shared" si="57"/>
        <v>11339</v>
      </c>
      <c r="AZ148" s="1">
        <f t="shared" si="57"/>
        <v>11339</v>
      </c>
      <c r="BA148" s="1">
        <f t="shared" si="57"/>
        <v>11339</v>
      </c>
      <c r="BB148" s="1">
        <f t="shared" si="57"/>
        <v>11339</v>
      </c>
      <c r="BC148" s="1">
        <f t="shared" si="57"/>
        <v>11339</v>
      </c>
      <c r="BD148" s="1">
        <f t="shared" si="57"/>
        <v>11339</v>
      </c>
      <c r="BE148" s="1">
        <f t="shared" si="57"/>
        <v>11339</v>
      </c>
      <c r="BF148" s="1">
        <f t="shared" si="57"/>
        <v>11339</v>
      </c>
      <c r="BG148" s="1">
        <f t="shared" si="57"/>
        <v>11339</v>
      </c>
      <c r="BH148" s="1">
        <f t="shared" si="57"/>
        <v>11339</v>
      </c>
      <c r="BI148" s="1">
        <f t="shared" si="57"/>
        <v>11339</v>
      </c>
      <c r="BJ148" s="1">
        <f t="shared" si="57"/>
        <v>9599</v>
      </c>
      <c r="BK148" s="1">
        <f t="shared" si="57"/>
        <v>9599</v>
      </c>
      <c r="BL148" s="1">
        <f t="shared" si="57"/>
        <v>8207</v>
      </c>
      <c r="BM148" s="1">
        <f t="shared" si="57"/>
        <v>7598</v>
      </c>
      <c r="BN148" s="1">
        <f t="shared" si="57"/>
        <v>3567</v>
      </c>
      <c r="BO148" s="1">
        <f t="shared" si="57"/>
        <v>3567</v>
      </c>
      <c r="BP148" s="1">
        <f t="shared" si="57"/>
        <v>2262</v>
      </c>
      <c r="BQ148" s="1">
        <f t="shared" si="57"/>
        <v>2262</v>
      </c>
      <c r="BR148" s="1">
        <f t="shared" ref="BR148:EC148" si="58">BQ148+BR14-BR81</f>
        <v>2262</v>
      </c>
      <c r="BS148" s="1">
        <f t="shared" si="58"/>
        <v>1566</v>
      </c>
      <c r="BT148" s="1">
        <f t="shared" si="58"/>
        <v>1247</v>
      </c>
      <c r="BU148" s="1">
        <f t="shared" si="58"/>
        <v>1247</v>
      </c>
      <c r="BV148" s="1">
        <f t="shared" si="58"/>
        <v>1247</v>
      </c>
      <c r="BW148" s="1">
        <f t="shared" si="58"/>
        <v>1247</v>
      </c>
      <c r="BX148" s="1">
        <f t="shared" si="58"/>
        <v>1247</v>
      </c>
      <c r="BY148" s="1">
        <f t="shared" si="58"/>
        <v>1247</v>
      </c>
      <c r="BZ148" s="1">
        <f t="shared" si="58"/>
        <v>1247</v>
      </c>
      <c r="CA148" s="1">
        <f t="shared" si="58"/>
        <v>1247</v>
      </c>
      <c r="CB148" s="1">
        <f t="shared" si="58"/>
        <v>1247</v>
      </c>
      <c r="CC148" s="1">
        <f t="shared" si="58"/>
        <v>1247</v>
      </c>
      <c r="CD148" s="1">
        <f t="shared" si="58"/>
        <v>1247</v>
      </c>
      <c r="CE148" s="1">
        <f t="shared" si="58"/>
        <v>1247</v>
      </c>
      <c r="CF148" s="1">
        <f t="shared" si="58"/>
        <v>1247</v>
      </c>
      <c r="CG148" s="1">
        <f t="shared" si="58"/>
        <v>1247</v>
      </c>
      <c r="CH148" s="1">
        <f t="shared" si="58"/>
        <v>1247</v>
      </c>
      <c r="CI148" s="1">
        <f t="shared" si="58"/>
        <v>1247</v>
      </c>
      <c r="CJ148" s="1">
        <f t="shared" si="58"/>
        <v>1247</v>
      </c>
      <c r="CK148" s="1">
        <f t="shared" si="58"/>
        <v>1247</v>
      </c>
      <c r="CL148" s="1">
        <f t="shared" si="58"/>
        <v>1247</v>
      </c>
      <c r="CM148" s="1">
        <f t="shared" si="58"/>
        <v>1247</v>
      </c>
      <c r="CN148" s="1">
        <f t="shared" si="58"/>
        <v>1247</v>
      </c>
      <c r="CO148" s="1">
        <f t="shared" si="58"/>
        <v>1247</v>
      </c>
      <c r="CP148" s="1">
        <f t="shared" si="58"/>
        <v>1247</v>
      </c>
      <c r="CQ148" s="1">
        <f t="shared" si="58"/>
        <v>1247</v>
      </c>
      <c r="CR148" s="1">
        <f t="shared" si="58"/>
        <v>1247</v>
      </c>
      <c r="CS148" s="1">
        <f t="shared" si="58"/>
        <v>1247</v>
      </c>
      <c r="CT148" s="1">
        <f t="shared" si="58"/>
        <v>1247</v>
      </c>
      <c r="CU148" s="1">
        <f t="shared" si="58"/>
        <v>1247</v>
      </c>
      <c r="CV148" s="1">
        <f t="shared" si="58"/>
        <v>1247</v>
      </c>
      <c r="CW148" s="1">
        <f t="shared" si="58"/>
        <v>1247</v>
      </c>
      <c r="CX148" s="1">
        <f t="shared" si="58"/>
        <v>1247</v>
      </c>
      <c r="CY148" s="1">
        <f t="shared" si="58"/>
        <v>1247</v>
      </c>
      <c r="CZ148" s="1">
        <f t="shared" si="58"/>
        <v>1247</v>
      </c>
      <c r="DA148" s="1">
        <f t="shared" si="58"/>
        <v>1247</v>
      </c>
      <c r="DB148" s="1">
        <f t="shared" si="58"/>
        <v>1247</v>
      </c>
      <c r="DC148" s="1">
        <f t="shared" si="58"/>
        <v>1247</v>
      </c>
      <c r="DD148" s="1">
        <f t="shared" si="58"/>
        <v>1247</v>
      </c>
      <c r="DE148" s="1">
        <f t="shared" si="58"/>
        <v>1247</v>
      </c>
      <c r="DF148" s="1">
        <f t="shared" si="58"/>
        <v>1247</v>
      </c>
      <c r="DG148" s="1">
        <f t="shared" si="58"/>
        <v>1247</v>
      </c>
      <c r="DH148" s="1">
        <f t="shared" si="58"/>
        <v>1247</v>
      </c>
      <c r="DI148" s="1">
        <f t="shared" si="58"/>
        <v>1247</v>
      </c>
      <c r="DJ148" s="1">
        <f t="shared" si="58"/>
        <v>1247</v>
      </c>
      <c r="DK148" s="1">
        <f t="shared" si="58"/>
        <v>1247</v>
      </c>
      <c r="DL148" s="1">
        <f t="shared" si="58"/>
        <v>1247</v>
      </c>
      <c r="DM148" s="1">
        <f t="shared" si="58"/>
        <v>1247</v>
      </c>
      <c r="DN148" s="1">
        <f t="shared" si="58"/>
        <v>1247</v>
      </c>
      <c r="DO148" s="1">
        <f t="shared" si="58"/>
        <v>1247</v>
      </c>
      <c r="DP148" s="1">
        <f t="shared" si="58"/>
        <v>1247</v>
      </c>
      <c r="DQ148" s="1">
        <f t="shared" si="58"/>
        <v>1247</v>
      </c>
      <c r="DR148" s="1">
        <f t="shared" si="58"/>
        <v>1247</v>
      </c>
      <c r="DS148" s="1">
        <f t="shared" si="58"/>
        <v>1247</v>
      </c>
      <c r="DT148" s="1">
        <f t="shared" si="58"/>
        <v>1247</v>
      </c>
      <c r="DU148" s="1">
        <f t="shared" si="58"/>
        <v>1247</v>
      </c>
      <c r="DV148" s="1">
        <f t="shared" si="58"/>
        <v>1247</v>
      </c>
      <c r="DW148" s="1">
        <f t="shared" si="58"/>
        <v>1247</v>
      </c>
      <c r="DX148" s="1">
        <f t="shared" si="58"/>
        <v>1247</v>
      </c>
      <c r="DY148" s="1">
        <f t="shared" si="58"/>
        <v>1247</v>
      </c>
      <c r="DZ148" s="1">
        <f t="shared" si="58"/>
        <v>1247</v>
      </c>
      <c r="EA148" s="1">
        <f t="shared" si="58"/>
        <v>1247</v>
      </c>
      <c r="EB148" s="1">
        <f t="shared" si="58"/>
        <v>1247</v>
      </c>
      <c r="EC148" s="1">
        <f t="shared" si="58"/>
        <v>1247</v>
      </c>
      <c r="ED148" s="1">
        <f t="shared" ref="ED148:GO148" si="59">EC148+ED14-ED81</f>
        <v>1247</v>
      </c>
      <c r="EE148" s="1">
        <f t="shared" si="59"/>
        <v>1247</v>
      </c>
      <c r="EF148" s="1">
        <f t="shared" si="59"/>
        <v>1247</v>
      </c>
      <c r="EG148" s="1">
        <f t="shared" si="59"/>
        <v>1247</v>
      </c>
      <c r="EH148" s="1">
        <f t="shared" si="59"/>
        <v>1247</v>
      </c>
      <c r="EI148" s="1">
        <f t="shared" si="59"/>
        <v>1247</v>
      </c>
      <c r="EJ148" s="1">
        <f t="shared" si="59"/>
        <v>1247</v>
      </c>
      <c r="EK148" s="1">
        <f t="shared" si="59"/>
        <v>1247</v>
      </c>
      <c r="EL148" s="1">
        <f t="shared" si="59"/>
        <v>1247</v>
      </c>
      <c r="EM148" s="1">
        <f t="shared" si="59"/>
        <v>1247</v>
      </c>
      <c r="EN148" s="1">
        <f t="shared" si="59"/>
        <v>1247</v>
      </c>
      <c r="EO148" s="1">
        <f t="shared" si="59"/>
        <v>1247</v>
      </c>
      <c r="EP148" s="1">
        <f t="shared" si="59"/>
        <v>1247</v>
      </c>
      <c r="EQ148" s="1">
        <f t="shared" si="59"/>
        <v>1247</v>
      </c>
      <c r="ER148" s="1">
        <f t="shared" si="59"/>
        <v>1247</v>
      </c>
      <c r="ES148" s="1">
        <f t="shared" si="59"/>
        <v>1247</v>
      </c>
      <c r="ET148" s="1">
        <f t="shared" si="59"/>
        <v>1247</v>
      </c>
      <c r="EU148" s="1">
        <f t="shared" si="59"/>
        <v>1247</v>
      </c>
      <c r="EV148" s="1">
        <f t="shared" si="59"/>
        <v>1247</v>
      </c>
      <c r="EW148" s="1">
        <f t="shared" si="59"/>
        <v>1247</v>
      </c>
      <c r="EX148" s="1">
        <f t="shared" si="59"/>
        <v>1247</v>
      </c>
      <c r="EY148" s="1">
        <f t="shared" si="59"/>
        <v>1247</v>
      </c>
      <c r="EZ148" s="1">
        <f t="shared" si="59"/>
        <v>1247</v>
      </c>
      <c r="FA148" s="1">
        <f t="shared" si="59"/>
        <v>1247</v>
      </c>
      <c r="FB148" s="1">
        <f t="shared" si="59"/>
        <v>1247</v>
      </c>
      <c r="FC148" s="1">
        <f t="shared" si="59"/>
        <v>1247</v>
      </c>
      <c r="FD148" s="1">
        <f t="shared" si="59"/>
        <v>1247</v>
      </c>
      <c r="FE148" s="1">
        <f t="shared" si="59"/>
        <v>1247</v>
      </c>
      <c r="FF148" s="1">
        <f t="shared" si="59"/>
        <v>1247</v>
      </c>
      <c r="FG148" s="1">
        <f t="shared" si="59"/>
        <v>1247</v>
      </c>
      <c r="FH148" s="1">
        <f t="shared" si="59"/>
        <v>1247</v>
      </c>
      <c r="FI148" s="1">
        <f t="shared" si="59"/>
        <v>1247</v>
      </c>
      <c r="FJ148" s="1">
        <f t="shared" si="59"/>
        <v>1247</v>
      </c>
      <c r="FK148" s="1">
        <f t="shared" si="59"/>
        <v>1247</v>
      </c>
      <c r="FL148" s="1">
        <f t="shared" si="59"/>
        <v>1247</v>
      </c>
      <c r="FM148" s="1">
        <f t="shared" si="59"/>
        <v>1247</v>
      </c>
      <c r="FN148" s="1">
        <f t="shared" si="59"/>
        <v>1247</v>
      </c>
      <c r="FO148" s="1">
        <f t="shared" si="59"/>
        <v>1247</v>
      </c>
      <c r="FP148" s="1">
        <f t="shared" si="59"/>
        <v>1247</v>
      </c>
      <c r="FQ148" s="1">
        <f t="shared" si="59"/>
        <v>1247</v>
      </c>
      <c r="FR148" s="1">
        <f t="shared" si="59"/>
        <v>1247</v>
      </c>
      <c r="FS148" s="1">
        <f t="shared" si="59"/>
        <v>1247</v>
      </c>
      <c r="FT148" s="1">
        <f t="shared" si="59"/>
        <v>1247</v>
      </c>
      <c r="FU148" s="1">
        <f t="shared" si="59"/>
        <v>1247</v>
      </c>
      <c r="FV148" s="1">
        <f t="shared" si="59"/>
        <v>1247</v>
      </c>
      <c r="FW148" s="1">
        <f t="shared" si="59"/>
        <v>1247</v>
      </c>
      <c r="FX148" s="1">
        <f t="shared" si="59"/>
        <v>1247</v>
      </c>
      <c r="FY148" s="1">
        <f t="shared" si="59"/>
        <v>1247</v>
      </c>
      <c r="FZ148" s="1">
        <f t="shared" si="59"/>
        <v>1247</v>
      </c>
      <c r="GA148" s="1">
        <f t="shared" si="59"/>
        <v>1247</v>
      </c>
      <c r="GB148" s="1">
        <f t="shared" si="59"/>
        <v>1247</v>
      </c>
      <c r="GC148" s="1">
        <f t="shared" si="59"/>
        <v>1247</v>
      </c>
      <c r="GD148" s="1">
        <f t="shared" si="59"/>
        <v>1247</v>
      </c>
      <c r="GE148" s="1">
        <f t="shared" si="59"/>
        <v>1247</v>
      </c>
      <c r="GF148" s="1">
        <f t="shared" si="59"/>
        <v>1247</v>
      </c>
      <c r="GG148" s="1">
        <f t="shared" si="59"/>
        <v>1247</v>
      </c>
      <c r="GH148" s="1">
        <f t="shared" si="59"/>
        <v>1247</v>
      </c>
      <c r="GI148" s="1">
        <f t="shared" si="59"/>
        <v>1247</v>
      </c>
      <c r="GJ148" s="1">
        <f t="shared" si="59"/>
        <v>1247</v>
      </c>
      <c r="GK148" s="1">
        <f t="shared" si="59"/>
        <v>1247</v>
      </c>
      <c r="GL148" s="1">
        <f t="shared" si="59"/>
        <v>1247</v>
      </c>
      <c r="GM148" s="1">
        <f t="shared" si="59"/>
        <v>1247</v>
      </c>
      <c r="GN148" s="1">
        <f t="shared" si="59"/>
        <v>1247</v>
      </c>
      <c r="GO148" s="1">
        <f t="shared" si="59"/>
        <v>1247</v>
      </c>
      <c r="GP148" s="1">
        <f t="shared" ref="GP148:GY148" si="60">GO148+GP14-GP81</f>
        <v>1247</v>
      </c>
      <c r="GQ148" s="1">
        <f t="shared" si="60"/>
        <v>1247</v>
      </c>
      <c r="GR148" s="1">
        <f t="shared" si="60"/>
        <v>1247</v>
      </c>
      <c r="GS148" s="1">
        <f t="shared" si="60"/>
        <v>1247</v>
      </c>
      <c r="GT148" s="1">
        <f t="shared" si="60"/>
        <v>1247</v>
      </c>
      <c r="GU148" s="1">
        <f t="shared" si="60"/>
        <v>1247</v>
      </c>
      <c r="GV148" s="1">
        <f t="shared" si="60"/>
        <v>1247</v>
      </c>
      <c r="GW148" s="1">
        <f t="shared" si="60"/>
        <v>1247</v>
      </c>
      <c r="GX148" s="1">
        <f t="shared" si="60"/>
        <v>1247</v>
      </c>
      <c r="GY148" s="1">
        <f t="shared" si="60"/>
        <v>1247</v>
      </c>
    </row>
    <row r="149" spans="1:207">
      <c r="A149" s="4" t="s">
        <v>8124</v>
      </c>
      <c r="B149" s="3">
        <f t="shared" si="19"/>
        <v>41102139</v>
      </c>
      <c r="C149" s="3" t="str">
        <f t="shared" si="19"/>
        <v>Q.PEAK DUO L G5.3 395</v>
      </c>
      <c r="D149" s="2">
        <f t="shared" si="19"/>
        <v>395</v>
      </c>
      <c r="E149" s="1">
        <f t="shared" si="20"/>
        <v>0</v>
      </c>
      <c r="F149" s="1">
        <f t="shared" ref="F149:BQ149" si="61">E149+F15-F82</f>
        <v>0</v>
      </c>
      <c r="G149" s="1">
        <f t="shared" si="61"/>
        <v>0</v>
      </c>
      <c r="H149" s="1">
        <f t="shared" si="61"/>
        <v>0</v>
      </c>
      <c r="I149" s="1">
        <f t="shared" si="61"/>
        <v>0</v>
      </c>
      <c r="J149" s="1">
        <f t="shared" si="61"/>
        <v>0</v>
      </c>
      <c r="K149" s="1">
        <f t="shared" si="61"/>
        <v>0</v>
      </c>
      <c r="L149" s="1">
        <f t="shared" si="61"/>
        <v>0</v>
      </c>
      <c r="M149" s="1">
        <f t="shared" si="61"/>
        <v>0</v>
      </c>
      <c r="N149" s="1">
        <f t="shared" si="61"/>
        <v>0</v>
      </c>
      <c r="O149" s="1">
        <f t="shared" si="61"/>
        <v>0</v>
      </c>
      <c r="P149" s="1">
        <f t="shared" si="61"/>
        <v>0</v>
      </c>
      <c r="Q149" s="1">
        <f t="shared" si="61"/>
        <v>0</v>
      </c>
      <c r="R149" s="1">
        <f t="shared" si="61"/>
        <v>0</v>
      </c>
      <c r="S149" s="1">
        <f t="shared" si="61"/>
        <v>0</v>
      </c>
      <c r="T149" s="1">
        <f t="shared" si="61"/>
        <v>0</v>
      </c>
      <c r="U149" s="1">
        <f t="shared" si="61"/>
        <v>0</v>
      </c>
      <c r="V149" s="1">
        <f t="shared" si="61"/>
        <v>0</v>
      </c>
      <c r="W149" s="1">
        <f t="shared" si="61"/>
        <v>0</v>
      </c>
      <c r="X149" s="1">
        <f t="shared" si="61"/>
        <v>0</v>
      </c>
      <c r="Y149" s="1">
        <f t="shared" si="61"/>
        <v>0</v>
      </c>
      <c r="Z149" s="1">
        <f t="shared" si="61"/>
        <v>0</v>
      </c>
      <c r="AA149" s="1">
        <f t="shared" si="61"/>
        <v>0</v>
      </c>
      <c r="AB149" s="1">
        <f t="shared" si="61"/>
        <v>0</v>
      </c>
      <c r="AC149" s="1">
        <f t="shared" si="61"/>
        <v>0</v>
      </c>
      <c r="AD149" s="1">
        <f t="shared" si="61"/>
        <v>0</v>
      </c>
      <c r="AE149" s="1">
        <f t="shared" si="61"/>
        <v>0</v>
      </c>
      <c r="AF149" s="1">
        <f t="shared" si="61"/>
        <v>0</v>
      </c>
      <c r="AG149" s="1">
        <f t="shared" si="61"/>
        <v>0</v>
      </c>
      <c r="AH149" s="1">
        <f t="shared" si="61"/>
        <v>0</v>
      </c>
      <c r="AI149" s="1">
        <f t="shared" si="61"/>
        <v>0</v>
      </c>
      <c r="AJ149" s="1">
        <f t="shared" si="61"/>
        <v>0</v>
      </c>
      <c r="AK149" s="1">
        <f t="shared" si="61"/>
        <v>0</v>
      </c>
      <c r="AL149" s="1">
        <f t="shared" si="61"/>
        <v>0</v>
      </c>
      <c r="AM149" s="1">
        <f t="shared" si="61"/>
        <v>0</v>
      </c>
      <c r="AN149" s="1">
        <f t="shared" si="61"/>
        <v>0</v>
      </c>
      <c r="AO149" s="1">
        <f t="shared" si="61"/>
        <v>0</v>
      </c>
      <c r="AP149" s="1">
        <f t="shared" si="61"/>
        <v>0</v>
      </c>
      <c r="AQ149" s="1">
        <f t="shared" si="61"/>
        <v>0</v>
      </c>
      <c r="AR149" s="1">
        <f t="shared" si="61"/>
        <v>0</v>
      </c>
      <c r="AS149" s="1">
        <f t="shared" si="61"/>
        <v>0</v>
      </c>
      <c r="AT149" s="1">
        <f t="shared" si="61"/>
        <v>0</v>
      </c>
      <c r="AU149" s="1">
        <f t="shared" si="61"/>
        <v>0</v>
      </c>
      <c r="AV149" s="1">
        <f t="shared" si="61"/>
        <v>0</v>
      </c>
      <c r="AW149" s="1">
        <f t="shared" si="61"/>
        <v>0</v>
      </c>
      <c r="AX149" s="1">
        <f t="shared" si="61"/>
        <v>0</v>
      </c>
      <c r="AY149" s="1">
        <f t="shared" si="61"/>
        <v>0</v>
      </c>
      <c r="AZ149" s="1">
        <f t="shared" si="61"/>
        <v>0</v>
      </c>
      <c r="BA149" s="1">
        <f t="shared" si="61"/>
        <v>0</v>
      </c>
      <c r="BB149" s="1">
        <f t="shared" si="61"/>
        <v>0</v>
      </c>
      <c r="BC149" s="1">
        <f t="shared" si="61"/>
        <v>0</v>
      </c>
      <c r="BD149" s="1">
        <f t="shared" si="61"/>
        <v>0</v>
      </c>
      <c r="BE149" s="1">
        <f t="shared" si="61"/>
        <v>6</v>
      </c>
      <c r="BF149" s="1">
        <f t="shared" si="61"/>
        <v>6</v>
      </c>
      <c r="BG149" s="1">
        <f t="shared" si="61"/>
        <v>6</v>
      </c>
      <c r="BH149" s="1">
        <f t="shared" si="61"/>
        <v>6</v>
      </c>
      <c r="BI149" s="1">
        <f t="shared" si="61"/>
        <v>6</v>
      </c>
      <c r="BJ149" s="1">
        <f t="shared" si="61"/>
        <v>6</v>
      </c>
      <c r="BK149" s="1">
        <f t="shared" si="61"/>
        <v>6</v>
      </c>
      <c r="BL149" s="1">
        <f t="shared" si="61"/>
        <v>6</v>
      </c>
      <c r="BM149" s="1">
        <f t="shared" si="61"/>
        <v>6</v>
      </c>
      <c r="BN149" s="1">
        <f t="shared" si="61"/>
        <v>6</v>
      </c>
      <c r="BO149" s="1">
        <f t="shared" si="61"/>
        <v>6</v>
      </c>
      <c r="BP149" s="1">
        <f t="shared" si="61"/>
        <v>6</v>
      </c>
      <c r="BQ149" s="1">
        <f t="shared" si="61"/>
        <v>6</v>
      </c>
      <c r="BR149" s="1">
        <f t="shared" ref="BR149:EC149" si="62">BQ149+BR15-BR82</f>
        <v>6</v>
      </c>
      <c r="BS149" s="1">
        <f t="shared" si="62"/>
        <v>6</v>
      </c>
      <c r="BT149" s="1">
        <f t="shared" si="62"/>
        <v>6</v>
      </c>
      <c r="BU149" s="1">
        <f t="shared" si="62"/>
        <v>6</v>
      </c>
      <c r="BV149" s="1">
        <f t="shared" si="62"/>
        <v>6</v>
      </c>
      <c r="BW149" s="1">
        <f t="shared" si="62"/>
        <v>6</v>
      </c>
      <c r="BX149" s="1">
        <f t="shared" si="62"/>
        <v>6</v>
      </c>
      <c r="BY149" s="1">
        <f t="shared" si="62"/>
        <v>6</v>
      </c>
      <c r="BZ149" s="1">
        <f t="shared" si="62"/>
        <v>6</v>
      </c>
      <c r="CA149" s="1">
        <f t="shared" si="62"/>
        <v>6</v>
      </c>
      <c r="CB149" s="1">
        <f t="shared" si="62"/>
        <v>6</v>
      </c>
      <c r="CC149" s="1">
        <f t="shared" si="62"/>
        <v>6</v>
      </c>
      <c r="CD149" s="1">
        <f t="shared" si="62"/>
        <v>6</v>
      </c>
      <c r="CE149" s="1">
        <f t="shared" si="62"/>
        <v>6</v>
      </c>
      <c r="CF149" s="1">
        <f t="shared" si="62"/>
        <v>6</v>
      </c>
      <c r="CG149" s="1">
        <f t="shared" si="62"/>
        <v>6</v>
      </c>
      <c r="CH149" s="1">
        <f t="shared" si="62"/>
        <v>6</v>
      </c>
      <c r="CI149" s="1">
        <f t="shared" si="62"/>
        <v>6</v>
      </c>
      <c r="CJ149" s="1">
        <f t="shared" si="62"/>
        <v>6</v>
      </c>
      <c r="CK149" s="1">
        <f t="shared" si="62"/>
        <v>6</v>
      </c>
      <c r="CL149" s="1">
        <f t="shared" si="62"/>
        <v>6</v>
      </c>
      <c r="CM149" s="1">
        <f t="shared" si="62"/>
        <v>6</v>
      </c>
      <c r="CN149" s="1">
        <f t="shared" si="62"/>
        <v>6</v>
      </c>
      <c r="CO149" s="1">
        <f t="shared" si="62"/>
        <v>6</v>
      </c>
      <c r="CP149" s="1">
        <f t="shared" si="62"/>
        <v>6</v>
      </c>
      <c r="CQ149" s="1">
        <f t="shared" si="62"/>
        <v>6</v>
      </c>
      <c r="CR149" s="1">
        <f t="shared" si="62"/>
        <v>6</v>
      </c>
      <c r="CS149" s="1">
        <f t="shared" si="62"/>
        <v>6</v>
      </c>
      <c r="CT149" s="1">
        <f t="shared" si="62"/>
        <v>6</v>
      </c>
      <c r="CU149" s="1">
        <f t="shared" si="62"/>
        <v>6</v>
      </c>
      <c r="CV149" s="1">
        <f t="shared" si="62"/>
        <v>6</v>
      </c>
      <c r="CW149" s="1">
        <f t="shared" si="62"/>
        <v>6</v>
      </c>
      <c r="CX149" s="1">
        <f t="shared" si="62"/>
        <v>6</v>
      </c>
      <c r="CY149" s="1">
        <f t="shared" si="62"/>
        <v>6</v>
      </c>
      <c r="CZ149" s="1">
        <f t="shared" si="62"/>
        <v>6</v>
      </c>
      <c r="DA149" s="1">
        <f t="shared" si="62"/>
        <v>6</v>
      </c>
      <c r="DB149" s="1">
        <f t="shared" si="62"/>
        <v>6</v>
      </c>
      <c r="DC149" s="1">
        <f t="shared" si="62"/>
        <v>6</v>
      </c>
      <c r="DD149" s="1">
        <f t="shared" si="62"/>
        <v>6</v>
      </c>
      <c r="DE149" s="1">
        <f t="shared" si="62"/>
        <v>6</v>
      </c>
      <c r="DF149" s="1">
        <f t="shared" si="62"/>
        <v>6</v>
      </c>
      <c r="DG149" s="1">
        <f t="shared" si="62"/>
        <v>6</v>
      </c>
      <c r="DH149" s="1">
        <f t="shared" si="62"/>
        <v>6</v>
      </c>
      <c r="DI149" s="1">
        <f t="shared" si="62"/>
        <v>6</v>
      </c>
      <c r="DJ149" s="1">
        <f t="shared" si="62"/>
        <v>6</v>
      </c>
      <c r="DK149" s="1">
        <f t="shared" si="62"/>
        <v>6</v>
      </c>
      <c r="DL149" s="1">
        <f t="shared" si="62"/>
        <v>6</v>
      </c>
      <c r="DM149" s="1">
        <f t="shared" si="62"/>
        <v>6</v>
      </c>
      <c r="DN149" s="1">
        <f t="shared" si="62"/>
        <v>6</v>
      </c>
      <c r="DO149" s="1">
        <f t="shared" si="62"/>
        <v>6</v>
      </c>
      <c r="DP149" s="1">
        <f t="shared" si="62"/>
        <v>6</v>
      </c>
      <c r="DQ149" s="1">
        <f t="shared" si="62"/>
        <v>6</v>
      </c>
      <c r="DR149" s="1">
        <f t="shared" si="62"/>
        <v>6</v>
      </c>
      <c r="DS149" s="1">
        <f t="shared" si="62"/>
        <v>6</v>
      </c>
      <c r="DT149" s="1">
        <f t="shared" si="62"/>
        <v>6</v>
      </c>
      <c r="DU149" s="1">
        <f t="shared" si="62"/>
        <v>6</v>
      </c>
      <c r="DV149" s="1">
        <f t="shared" si="62"/>
        <v>6</v>
      </c>
      <c r="DW149" s="1">
        <f t="shared" si="62"/>
        <v>6</v>
      </c>
      <c r="DX149" s="1">
        <f t="shared" si="62"/>
        <v>6</v>
      </c>
      <c r="DY149" s="1">
        <f t="shared" si="62"/>
        <v>6</v>
      </c>
      <c r="DZ149" s="1">
        <f t="shared" si="62"/>
        <v>6</v>
      </c>
      <c r="EA149" s="1">
        <f t="shared" si="62"/>
        <v>6</v>
      </c>
      <c r="EB149" s="1">
        <f t="shared" si="62"/>
        <v>6</v>
      </c>
      <c r="EC149" s="1">
        <f t="shared" si="62"/>
        <v>6</v>
      </c>
      <c r="ED149" s="1">
        <f t="shared" ref="ED149:GO149" si="63">EC149+ED15-ED82</f>
        <v>6</v>
      </c>
      <c r="EE149" s="1">
        <f t="shared" si="63"/>
        <v>6</v>
      </c>
      <c r="EF149" s="1">
        <f t="shared" si="63"/>
        <v>6</v>
      </c>
      <c r="EG149" s="1">
        <f t="shared" si="63"/>
        <v>6</v>
      </c>
      <c r="EH149" s="1">
        <f t="shared" si="63"/>
        <v>6</v>
      </c>
      <c r="EI149" s="1">
        <f t="shared" si="63"/>
        <v>6</v>
      </c>
      <c r="EJ149" s="1">
        <f t="shared" si="63"/>
        <v>6</v>
      </c>
      <c r="EK149" s="1">
        <f t="shared" si="63"/>
        <v>6</v>
      </c>
      <c r="EL149" s="1">
        <f t="shared" si="63"/>
        <v>6</v>
      </c>
      <c r="EM149" s="1">
        <f t="shared" si="63"/>
        <v>6</v>
      </c>
      <c r="EN149" s="1">
        <f t="shared" si="63"/>
        <v>6</v>
      </c>
      <c r="EO149" s="1">
        <f t="shared" si="63"/>
        <v>6</v>
      </c>
      <c r="EP149" s="1">
        <f t="shared" si="63"/>
        <v>6</v>
      </c>
      <c r="EQ149" s="1">
        <f t="shared" si="63"/>
        <v>6</v>
      </c>
      <c r="ER149" s="1">
        <f t="shared" si="63"/>
        <v>6</v>
      </c>
      <c r="ES149" s="1">
        <f t="shared" si="63"/>
        <v>6</v>
      </c>
      <c r="ET149" s="1">
        <f t="shared" si="63"/>
        <v>6</v>
      </c>
      <c r="EU149" s="1">
        <f t="shared" si="63"/>
        <v>6</v>
      </c>
      <c r="EV149" s="1">
        <f t="shared" si="63"/>
        <v>6</v>
      </c>
      <c r="EW149" s="1">
        <f t="shared" si="63"/>
        <v>6</v>
      </c>
      <c r="EX149" s="1">
        <f t="shared" si="63"/>
        <v>6</v>
      </c>
      <c r="EY149" s="1">
        <f t="shared" si="63"/>
        <v>6</v>
      </c>
      <c r="EZ149" s="1">
        <f t="shared" si="63"/>
        <v>6</v>
      </c>
      <c r="FA149" s="1">
        <f t="shared" si="63"/>
        <v>6</v>
      </c>
      <c r="FB149" s="1">
        <f t="shared" si="63"/>
        <v>6</v>
      </c>
      <c r="FC149" s="1">
        <f t="shared" si="63"/>
        <v>6</v>
      </c>
      <c r="FD149" s="1">
        <f t="shared" si="63"/>
        <v>6</v>
      </c>
      <c r="FE149" s="1">
        <f t="shared" si="63"/>
        <v>6</v>
      </c>
      <c r="FF149" s="1">
        <f t="shared" si="63"/>
        <v>6</v>
      </c>
      <c r="FG149" s="1">
        <f t="shared" si="63"/>
        <v>6</v>
      </c>
      <c r="FH149" s="1">
        <f t="shared" si="63"/>
        <v>6</v>
      </c>
      <c r="FI149" s="1">
        <f t="shared" si="63"/>
        <v>6</v>
      </c>
      <c r="FJ149" s="1">
        <f t="shared" si="63"/>
        <v>6</v>
      </c>
      <c r="FK149" s="1">
        <f t="shared" si="63"/>
        <v>6</v>
      </c>
      <c r="FL149" s="1">
        <f t="shared" si="63"/>
        <v>6</v>
      </c>
      <c r="FM149" s="1">
        <f t="shared" si="63"/>
        <v>6</v>
      </c>
      <c r="FN149" s="1">
        <f t="shared" si="63"/>
        <v>6</v>
      </c>
      <c r="FO149" s="1">
        <f t="shared" si="63"/>
        <v>6</v>
      </c>
      <c r="FP149" s="1">
        <f t="shared" si="63"/>
        <v>6</v>
      </c>
      <c r="FQ149" s="1">
        <f t="shared" si="63"/>
        <v>6</v>
      </c>
      <c r="FR149" s="1">
        <f t="shared" si="63"/>
        <v>6</v>
      </c>
      <c r="FS149" s="1">
        <f t="shared" si="63"/>
        <v>6</v>
      </c>
      <c r="FT149" s="1">
        <f t="shared" si="63"/>
        <v>6</v>
      </c>
      <c r="FU149" s="1">
        <f t="shared" si="63"/>
        <v>6</v>
      </c>
      <c r="FV149" s="1">
        <f t="shared" si="63"/>
        <v>6</v>
      </c>
      <c r="FW149" s="1">
        <f t="shared" si="63"/>
        <v>6</v>
      </c>
      <c r="FX149" s="1">
        <f t="shared" si="63"/>
        <v>6</v>
      </c>
      <c r="FY149" s="1">
        <f t="shared" si="63"/>
        <v>6</v>
      </c>
      <c r="FZ149" s="1">
        <f t="shared" si="63"/>
        <v>6</v>
      </c>
      <c r="GA149" s="1">
        <f t="shared" si="63"/>
        <v>6</v>
      </c>
      <c r="GB149" s="1">
        <f t="shared" si="63"/>
        <v>6</v>
      </c>
      <c r="GC149" s="1">
        <f t="shared" si="63"/>
        <v>6</v>
      </c>
      <c r="GD149" s="1">
        <f t="shared" si="63"/>
        <v>6</v>
      </c>
      <c r="GE149" s="1">
        <f t="shared" si="63"/>
        <v>6</v>
      </c>
      <c r="GF149" s="1">
        <f t="shared" si="63"/>
        <v>6</v>
      </c>
      <c r="GG149" s="1">
        <f t="shared" si="63"/>
        <v>6</v>
      </c>
      <c r="GH149" s="1">
        <f t="shared" si="63"/>
        <v>6</v>
      </c>
      <c r="GI149" s="1">
        <f t="shared" si="63"/>
        <v>6</v>
      </c>
      <c r="GJ149" s="1">
        <f t="shared" si="63"/>
        <v>6</v>
      </c>
      <c r="GK149" s="1">
        <f t="shared" si="63"/>
        <v>6</v>
      </c>
      <c r="GL149" s="1">
        <f t="shared" si="63"/>
        <v>6</v>
      </c>
      <c r="GM149" s="1">
        <f t="shared" si="63"/>
        <v>6</v>
      </c>
      <c r="GN149" s="1">
        <f t="shared" si="63"/>
        <v>6</v>
      </c>
      <c r="GO149" s="1">
        <f t="shared" si="63"/>
        <v>6</v>
      </c>
      <c r="GP149" s="1">
        <f t="shared" ref="GP149:GY149" si="64">GO149+GP15-GP82</f>
        <v>6</v>
      </c>
      <c r="GQ149" s="1">
        <f t="shared" si="64"/>
        <v>6</v>
      </c>
      <c r="GR149" s="1">
        <f t="shared" si="64"/>
        <v>6</v>
      </c>
      <c r="GS149" s="1">
        <f t="shared" si="64"/>
        <v>6</v>
      </c>
      <c r="GT149" s="1">
        <f t="shared" si="64"/>
        <v>6</v>
      </c>
      <c r="GU149" s="1">
        <f t="shared" si="64"/>
        <v>6</v>
      </c>
      <c r="GV149" s="1">
        <f t="shared" si="64"/>
        <v>6</v>
      </c>
      <c r="GW149" s="1">
        <f t="shared" si="64"/>
        <v>6</v>
      </c>
      <c r="GX149" s="1">
        <f t="shared" si="64"/>
        <v>6</v>
      </c>
      <c r="GY149" s="1">
        <f t="shared" si="64"/>
        <v>6</v>
      </c>
    </row>
    <row r="150" spans="1:207">
      <c r="A150" s="4" t="s">
        <v>8124</v>
      </c>
      <c r="B150" s="3">
        <f t="shared" si="19"/>
        <v>43102140</v>
      </c>
      <c r="C150" s="3" t="str">
        <f t="shared" si="19"/>
        <v>Q.PEAK DUO L G5.3.V</v>
      </c>
      <c r="D150" s="2">
        <f t="shared" si="19"/>
        <v>400</v>
      </c>
      <c r="E150" s="1">
        <f t="shared" si="20"/>
        <v>0</v>
      </c>
      <c r="F150" s="1">
        <f t="shared" ref="F150:BQ150" si="65">E150+F16-F83</f>
        <v>0</v>
      </c>
      <c r="G150" s="1">
        <f t="shared" si="65"/>
        <v>0</v>
      </c>
      <c r="H150" s="1">
        <f t="shared" si="65"/>
        <v>0</v>
      </c>
      <c r="I150" s="1">
        <f t="shared" si="65"/>
        <v>0</v>
      </c>
      <c r="J150" s="1">
        <f t="shared" si="65"/>
        <v>0</v>
      </c>
      <c r="K150" s="1">
        <f t="shared" si="65"/>
        <v>0</v>
      </c>
      <c r="L150" s="1">
        <f t="shared" si="65"/>
        <v>0</v>
      </c>
      <c r="M150" s="1">
        <f t="shared" si="65"/>
        <v>0</v>
      </c>
      <c r="N150" s="1">
        <f t="shared" si="65"/>
        <v>0</v>
      </c>
      <c r="O150" s="1">
        <f t="shared" si="65"/>
        <v>0</v>
      </c>
      <c r="P150" s="1">
        <f t="shared" si="65"/>
        <v>0</v>
      </c>
      <c r="Q150" s="1">
        <f t="shared" si="65"/>
        <v>0</v>
      </c>
      <c r="R150" s="1">
        <f t="shared" si="65"/>
        <v>0</v>
      </c>
      <c r="S150" s="1">
        <f t="shared" si="65"/>
        <v>0</v>
      </c>
      <c r="T150" s="1">
        <f t="shared" si="65"/>
        <v>0</v>
      </c>
      <c r="U150" s="1">
        <f t="shared" si="65"/>
        <v>0</v>
      </c>
      <c r="V150" s="1">
        <f t="shared" si="65"/>
        <v>0</v>
      </c>
      <c r="W150" s="1">
        <f t="shared" si="65"/>
        <v>0</v>
      </c>
      <c r="X150" s="1">
        <f t="shared" si="65"/>
        <v>0</v>
      </c>
      <c r="Y150" s="1">
        <f t="shared" si="65"/>
        <v>0</v>
      </c>
      <c r="Z150" s="1">
        <f t="shared" si="65"/>
        <v>0</v>
      </c>
      <c r="AA150" s="1">
        <f t="shared" si="65"/>
        <v>0</v>
      </c>
      <c r="AB150" s="1">
        <f t="shared" si="65"/>
        <v>0</v>
      </c>
      <c r="AC150" s="1">
        <f t="shared" si="65"/>
        <v>0</v>
      </c>
      <c r="AD150" s="1">
        <f t="shared" si="65"/>
        <v>0</v>
      </c>
      <c r="AE150" s="1">
        <f t="shared" si="65"/>
        <v>0</v>
      </c>
      <c r="AF150" s="1">
        <f t="shared" si="65"/>
        <v>0</v>
      </c>
      <c r="AG150" s="1">
        <f t="shared" si="65"/>
        <v>0</v>
      </c>
      <c r="AH150" s="1">
        <f t="shared" si="65"/>
        <v>0</v>
      </c>
      <c r="AI150" s="1">
        <f t="shared" si="65"/>
        <v>0</v>
      </c>
      <c r="AJ150" s="1">
        <f t="shared" si="65"/>
        <v>0</v>
      </c>
      <c r="AK150" s="1">
        <f t="shared" si="65"/>
        <v>0</v>
      </c>
      <c r="AL150" s="1">
        <f t="shared" si="65"/>
        <v>0</v>
      </c>
      <c r="AM150" s="1">
        <f t="shared" si="65"/>
        <v>0</v>
      </c>
      <c r="AN150" s="1">
        <f t="shared" si="65"/>
        <v>0</v>
      </c>
      <c r="AO150" s="1">
        <f t="shared" si="65"/>
        <v>0</v>
      </c>
      <c r="AP150" s="1">
        <f t="shared" si="65"/>
        <v>0</v>
      </c>
      <c r="AQ150" s="1">
        <f t="shared" si="65"/>
        <v>0</v>
      </c>
      <c r="AR150" s="1">
        <f t="shared" si="65"/>
        <v>0</v>
      </c>
      <c r="AS150" s="1">
        <f t="shared" si="65"/>
        <v>0</v>
      </c>
      <c r="AT150" s="1">
        <f t="shared" si="65"/>
        <v>0</v>
      </c>
      <c r="AU150" s="1">
        <f t="shared" si="65"/>
        <v>0</v>
      </c>
      <c r="AV150" s="1">
        <f t="shared" si="65"/>
        <v>0</v>
      </c>
      <c r="AW150" s="1">
        <f t="shared" si="65"/>
        <v>0</v>
      </c>
      <c r="AX150" s="1">
        <f t="shared" si="65"/>
        <v>0</v>
      </c>
      <c r="AY150" s="1">
        <f t="shared" si="65"/>
        <v>0</v>
      </c>
      <c r="AZ150" s="1">
        <f t="shared" si="65"/>
        <v>0</v>
      </c>
      <c r="BA150" s="1">
        <f t="shared" si="65"/>
        <v>0</v>
      </c>
      <c r="BB150" s="1">
        <f t="shared" si="65"/>
        <v>0</v>
      </c>
      <c r="BC150" s="1">
        <f t="shared" si="65"/>
        <v>0</v>
      </c>
      <c r="BD150" s="1">
        <f t="shared" si="65"/>
        <v>0</v>
      </c>
      <c r="BE150" s="1">
        <f t="shared" si="65"/>
        <v>12</v>
      </c>
      <c r="BF150" s="1">
        <f t="shared" si="65"/>
        <v>12</v>
      </c>
      <c r="BG150" s="1">
        <f t="shared" si="65"/>
        <v>12</v>
      </c>
      <c r="BH150" s="1">
        <f t="shared" si="65"/>
        <v>12</v>
      </c>
      <c r="BI150" s="1">
        <f t="shared" si="65"/>
        <v>12</v>
      </c>
      <c r="BJ150" s="1">
        <f t="shared" si="65"/>
        <v>12</v>
      </c>
      <c r="BK150" s="1">
        <f t="shared" si="65"/>
        <v>12</v>
      </c>
      <c r="BL150" s="1">
        <f t="shared" si="65"/>
        <v>12</v>
      </c>
      <c r="BM150" s="1">
        <f t="shared" si="65"/>
        <v>12</v>
      </c>
      <c r="BN150" s="1">
        <f t="shared" si="65"/>
        <v>12</v>
      </c>
      <c r="BO150" s="1">
        <f t="shared" si="65"/>
        <v>12</v>
      </c>
      <c r="BP150" s="1">
        <f t="shared" si="65"/>
        <v>12</v>
      </c>
      <c r="BQ150" s="1">
        <f t="shared" si="65"/>
        <v>12</v>
      </c>
      <c r="BR150" s="1">
        <f t="shared" ref="BR150:EC150" si="66">BQ150+BR16-BR83</f>
        <v>12</v>
      </c>
      <c r="BS150" s="1">
        <f t="shared" si="66"/>
        <v>12</v>
      </c>
      <c r="BT150" s="1">
        <f t="shared" si="66"/>
        <v>12</v>
      </c>
      <c r="BU150" s="1">
        <f t="shared" si="66"/>
        <v>12</v>
      </c>
      <c r="BV150" s="1">
        <f t="shared" si="66"/>
        <v>12</v>
      </c>
      <c r="BW150" s="1">
        <f t="shared" si="66"/>
        <v>12</v>
      </c>
      <c r="BX150" s="1">
        <f t="shared" si="66"/>
        <v>12</v>
      </c>
      <c r="BY150" s="1">
        <f t="shared" si="66"/>
        <v>12</v>
      </c>
      <c r="BZ150" s="1">
        <f t="shared" si="66"/>
        <v>12</v>
      </c>
      <c r="CA150" s="1">
        <f t="shared" si="66"/>
        <v>12</v>
      </c>
      <c r="CB150" s="1">
        <f t="shared" si="66"/>
        <v>12</v>
      </c>
      <c r="CC150" s="1">
        <f t="shared" si="66"/>
        <v>12</v>
      </c>
      <c r="CD150" s="1">
        <f t="shared" si="66"/>
        <v>12</v>
      </c>
      <c r="CE150" s="1">
        <f t="shared" si="66"/>
        <v>12</v>
      </c>
      <c r="CF150" s="1">
        <f t="shared" si="66"/>
        <v>12</v>
      </c>
      <c r="CG150" s="1">
        <f t="shared" si="66"/>
        <v>12</v>
      </c>
      <c r="CH150" s="1">
        <f t="shared" si="66"/>
        <v>12</v>
      </c>
      <c r="CI150" s="1">
        <f t="shared" si="66"/>
        <v>12</v>
      </c>
      <c r="CJ150" s="1">
        <f t="shared" si="66"/>
        <v>12</v>
      </c>
      <c r="CK150" s="1">
        <f t="shared" si="66"/>
        <v>12</v>
      </c>
      <c r="CL150" s="1">
        <f t="shared" si="66"/>
        <v>12</v>
      </c>
      <c r="CM150" s="1">
        <f t="shared" si="66"/>
        <v>12</v>
      </c>
      <c r="CN150" s="1">
        <f t="shared" si="66"/>
        <v>12</v>
      </c>
      <c r="CO150" s="1">
        <f t="shared" si="66"/>
        <v>12</v>
      </c>
      <c r="CP150" s="1">
        <f t="shared" si="66"/>
        <v>12</v>
      </c>
      <c r="CQ150" s="1">
        <f t="shared" si="66"/>
        <v>12</v>
      </c>
      <c r="CR150" s="1">
        <f t="shared" si="66"/>
        <v>12</v>
      </c>
      <c r="CS150" s="1">
        <f t="shared" si="66"/>
        <v>12</v>
      </c>
      <c r="CT150" s="1">
        <f t="shared" si="66"/>
        <v>12</v>
      </c>
      <c r="CU150" s="1">
        <f t="shared" si="66"/>
        <v>10</v>
      </c>
      <c r="CV150" s="1">
        <f t="shared" si="66"/>
        <v>10</v>
      </c>
      <c r="CW150" s="1">
        <f t="shared" si="66"/>
        <v>10</v>
      </c>
      <c r="CX150" s="1">
        <f t="shared" si="66"/>
        <v>10</v>
      </c>
      <c r="CY150" s="1">
        <f t="shared" si="66"/>
        <v>10</v>
      </c>
      <c r="CZ150" s="1">
        <f t="shared" si="66"/>
        <v>10</v>
      </c>
      <c r="DA150" s="1">
        <f t="shared" si="66"/>
        <v>10</v>
      </c>
      <c r="DB150" s="1">
        <f t="shared" si="66"/>
        <v>10</v>
      </c>
      <c r="DC150" s="1">
        <f t="shared" si="66"/>
        <v>10</v>
      </c>
      <c r="DD150" s="1">
        <f t="shared" si="66"/>
        <v>10</v>
      </c>
      <c r="DE150" s="1">
        <f t="shared" si="66"/>
        <v>10</v>
      </c>
      <c r="DF150" s="1">
        <f t="shared" si="66"/>
        <v>10</v>
      </c>
      <c r="DG150" s="1">
        <f t="shared" si="66"/>
        <v>10</v>
      </c>
      <c r="DH150" s="1">
        <f t="shared" si="66"/>
        <v>10</v>
      </c>
      <c r="DI150" s="1">
        <f t="shared" si="66"/>
        <v>10</v>
      </c>
      <c r="DJ150" s="1">
        <f t="shared" si="66"/>
        <v>10</v>
      </c>
      <c r="DK150" s="1">
        <f t="shared" si="66"/>
        <v>10</v>
      </c>
      <c r="DL150" s="1">
        <f t="shared" si="66"/>
        <v>10</v>
      </c>
      <c r="DM150" s="1">
        <f t="shared" si="66"/>
        <v>10</v>
      </c>
      <c r="DN150" s="1">
        <f t="shared" si="66"/>
        <v>10</v>
      </c>
      <c r="DO150" s="1">
        <f t="shared" si="66"/>
        <v>10</v>
      </c>
      <c r="DP150" s="1">
        <f t="shared" si="66"/>
        <v>10</v>
      </c>
      <c r="DQ150" s="1">
        <f t="shared" si="66"/>
        <v>10</v>
      </c>
      <c r="DR150" s="1">
        <f t="shared" si="66"/>
        <v>10</v>
      </c>
      <c r="DS150" s="1">
        <f t="shared" si="66"/>
        <v>10</v>
      </c>
      <c r="DT150" s="1">
        <f t="shared" si="66"/>
        <v>10</v>
      </c>
      <c r="DU150" s="1">
        <f t="shared" si="66"/>
        <v>10</v>
      </c>
      <c r="DV150" s="1">
        <f t="shared" si="66"/>
        <v>10</v>
      </c>
      <c r="DW150" s="1">
        <f t="shared" si="66"/>
        <v>10</v>
      </c>
      <c r="DX150" s="1">
        <f t="shared" si="66"/>
        <v>10</v>
      </c>
      <c r="DY150" s="1">
        <f t="shared" si="66"/>
        <v>10</v>
      </c>
      <c r="DZ150" s="1">
        <f t="shared" si="66"/>
        <v>10</v>
      </c>
      <c r="EA150" s="1">
        <f t="shared" si="66"/>
        <v>10</v>
      </c>
      <c r="EB150" s="1">
        <f t="shared" si="66"/>
        <v>10</v>
      </c>
      <c r="EC150" s="1">
        <f t="shared" si="66"/>
        <v>10</v>
      </c>
      <c r="ED150" s="1">
        <f t="shared" ref="ED150:GO150" si="67">EC150+ED16-ED83</f>
        <v>10</v>
      </c>
      <c r="EE150" s="1">
        <f t="shared" si="67"/>
        <v>10</v>
      </c>
      <c r="EF150" s="1">
        <f t="shared" si="67"/>
        <v>10</v>
      </c>
      <c r="EG150" s="1">
        <f t="shared" si="67"/>
        <v>10</v>
      </c>
      <c r="EH150" s="1">
        <f t="shared" si="67"/>
        <v>10</v>
      </c>
      <c r="EI150" s="1">
        <f t="shared" si="67"/>
        <v>10</v>
      </c>
      <c r="EJ150" s="1">
        <f t="shared" si="67"/>
        <v>10</v>
      </c>
      <c r="EK150" s="1">
        <f t="shared" si="67"/>
        <v>10</v>
      </c>
      <c r="EL150" s="1">
        <f t="shared" si="67"/>
        <v>10</v>
      </c>
      <c r="EM150" s="1">
        <f t="shared" si="67"/>
        <v>10</v>
      </c>
      <c r="EN150" s="1">
        <f t="shared" si="67"/>
        <v>10</v>
      </c>
      <c r="EO150" s="1">
        <f t="shared" si="67"/>
        <v>10</v>
      </c>
      <c r="EP150" s="1">
        <f t="shared" si="67"/>
        <v>10</v>
      </c>
      <c r="EQ150" s="1">
        <f t="shared" si="67"/>
        <v>10</v>
      </c>
      <c r="ER150" s="1">
        <f t="shared" si="67"/>
        <v>10</v>
      </c>
      <c r="ES150" s="1">
        <f t="shared" si="67"/>
        <v>10</v>
      </c>
      <c r="ET150" s="1">
        <f t="shared" si="67"/>
        <v>10</v>
      </c>
      <c r="EU150" s="1">
        <f t="shared" si="67"/>
        <v>10</v>
      </c>
      <c r="EV150" s="1">
        <f t="shared" si="67"/>
        <v>10</v>
      </c>
      <c r="EW150" s="1">
        <f t="shared" si="67"/>
        <v>10</v>
      </c>
      <c r="EX150" s="1">
        <f t="shared" si="67"/>
        <v>10</v>
      </c>
      <c r="EY150" s="1">
        <f t="shared" si="67"/>
        <v>10</v>
      </c>
      <c r="EZ150" s="1">
        <f t="shared" si="67"/>
        <v>10</v>
      </c>
      <c r="FA150" s="1">
        <f t="shared" si="67"/>
        <v>10</v>
      </c>
      <c r="FB150" s="1">
        <f t="shared" si="67"/>
        <v>10</v>
      </c>
      <c r="FC150" s="1">
        <f t="shared" si="67"/>
        <v>10</v>
      </c>
      <c r="FD150" s="1">
        <f t="shared" si="67"/>
        <v>10</v>
      </c>
      <c r="FE150" s="1">
        <f t="shared" si="67"/>
        <v>10</v>
      </c>
      <c r="FF150" s="1">
        <f t="shared" si="67"/>
        <v>10</v>
      </c>
      <c r="FG150" s="1">
        <f t="shared" si="67"/>
        <v>10</v>
      </c>
      <c r="FH150" s="1">
        <f t="shared" si="67"/>
        <v>10</v>
      </c>
      <c r="FI150" s="1">
        <f t="shared" si="67"/>
        <v>10</v>
      </c>
      <c r="FJ150" s="1">
        <f t="shared" si="67"/>
        <v>10</v>
      </c>
      <c r="FK150" s="1">
        <f t="shared" si="67"/>
        <v>10</v>
      </c>
      <c r="FL150" s="1">
        <f t="shared" si="67"/>
        <v>10</v>
      </c>
      <c r="FM150" s="1">
        <f t="shared" si="67"/>
        <v>10</v>
      </c>
      <c r="FN150" s="1">
        <f t="shared" si="67"/>
        <v>10</v>
      </c>
      <c r="FO150" s="1">
        <f t="shared" si="67"/>
        <v>10</v>
      </c>
      <c r="FP150" s="1">
        <f t="shared" si="67"/>
        <v>10</v>
      </c>
      <c r="FQ150" s="1">
        <f t="shared" si="67"/>
        <v>10</v>
      </c>
      <c r="FR150" s="1">
        <f t="shared" si="67"/>
        <v>10</v>
      </c>
      <c r="FS150" s="1">
        <f t="shared" si="67"/>
        <v>10</v>
      </c>
      <c r="FT150" s="1">
        <f t="shared" si="67"/>
        <v>10</v>
      </c>
      <c r="FU150" s="1">
        <f t="shared" si="67"/>
        <v>10</v>
      </c>
      <c r="FV150" s="1">
        <f t="shared" si="67"/>
        <v>10</v>
      </c>
      <c r="FW150" s="1">
        <f t="shared" si="67"/>
        <v>10</v>
      </c>
      <c r="FX150" s="1">
        <f t="shared" si="67"/>
        <v>10</v>
      </c>
      <c r="FY150" s="1">
        <f t="shared" si="67"/>
        <v>10</v>
      </c>
      <c r="FZ150" s="1">
        <f t="shared" si="67"/>
        <v>10</v>
      </c>
      <c r="GA150" s="1">
        <f t="shared" si="67"/>
        <v>10</v>
      </c>
      <c r="GB150" s="1">
        <f t="shared" si="67"/>
        <v>10</v>
      </c>
      <c r="GC150" s="1">
        <f t="shared" si="67"/>
        <v>10</v>
      </c>
      <c r="GD150" s="1">
        <f t="shared" si="67"/>
        <v>10</v>
      </c>
      <c r="GE150" s="1">
        <f t="shared" si="67"/>
        <v>10</v>
      </c>
      <c r="GF150" s="1">
        <f t="shared" si="67"/>
        <v>10</v>
      </c>
      <c r="GG150" s="1">
        <f t="shared" si="67"/>
        <v>10</v>
      </c>
      <c r="GH150" s="1">
        <f t="shared" si="67"/>
        <v>10</v>
      </c>
      <c r="GI150" s="1">
        <f t="shared" si="67"/>
        <v>10</v>
      </c>
      <c r="GJ150" s="1">
        <f t="shared" si="67"/>
        <v>10</v>
      </c>
      <c r="GK150" s="1">
        <f t="shared" si="67"/>
        <v>10</v>
      </c>
      <c r="GL150" s="1">
        <f t="shared" si="67"/>
        <v>10</v>
      </c>
      <c r="GM150" s="1">
        <f t="shared" si="67"/>
        <v>10</v>
      </c>
      <c r="GN150" s="1">
        <f t="shared" si="67"/>
        <v>10</v>
      </c>
      <c r="GO150" s="1">
        <f t="shared" si="67"/>
        <v>10</v>
      </c>
      <c r="GP150" s="1">
        <f t="shared" ref="GP150:GY150" si="68">GO150+GP16-GP83</f>
        <v>10</v>
      </c>
      <c r="GQ150" s="1">
        <f t="shared" si="68"/>
        <v>10</v>
      </c>
      <c r="GR150" s="1">
        <f t="shared" si="68"/>
        <v>10</v>
      </c>
      <c r="GS150" s="1">
        <f t="shared" si="68"/>
        <v>10</v>
      </c>
      <c r="GT150" s="1">
        <f t="shared" si="68"/>
        <v>10</v>
      </c>
      <c r="GU150" s="1">
        <f t="shared" si="68"/>
        <v>10</v>
      </c>
      <c r="GV150" s="1">
        <f t="shared" si="68"/>
        <v>10</v>
      </c>
      <c r="GW150" s="1">
        <f t="shared" si="68"/>
        <v>10</v>
      </c>
      <c r="GX150" s="1">
        <f t="shared" si="68"/>
        <v>10</v>
      </c>
      <c r="GY150" s="1">
        <f t="shared" si="68"/>
        <v>10</v>
      </c>
    </row>
    <row r="151" spans="1:207">
      <c r="A151" s="4" t="s">
        <v>8124</v>
      </c>
      <c r="B151" s="3">
        <f t="shared" si="19"/>
        <v>43105140</v>
      </c>
      <c r="C151" s="3" t="str">
        <f t="shared" si="19"/>
        <v>Q.PEAK DUO L G5.3.V</v>
      </c>
      <c r="D151" s="2">
        <f t="shared" si="19"/>
        <v>400</v>
      </c>
      <c r="E151" s="1">
        <f t="shared" si="20"/>
        <v>0</v>
      </c>
      <c r="F151" s="1">
        <f t="shared" ref="F151:BQ151" si="69">E151+F17-F84</f>
        <v>0</v>
      </c>
      <c r="G151" s="1">
        <f t="shared" si="69"/>
        <v>0</v>
      </c>
      <c r="H151" s="1">
        <f t="shared" si="69"/>
        <v>0</v>
      </c>
      <c r="I151" s="1">
        <f t="shared" si="69"/>
        <v>0</v>
      </c>
      <c r="J151" s="1">
        <f t="shared" si="69"/>
        <v>0</v>
      </c>
      <c r="K151" s="1">
        <f t="shared" si="69"/>
        <v>0</v>
      </c>
      <c r="L151" s="1">
        <f t="shared" si="69"/>
        <v>0</v>
      </c>
      <c r="M151" s="1">
        <f t="shared" si="69"/>
        <v>0</v>
      </c>
      <c r="N151" s="1">
        <f t="shared" si="69"/>
        <v>0</v>
      </c>
      <c r="O151" s="1">
        <f t="shared" si="69"/>
        <v>0</v>
      </c>
      <c r="P151" s="1">
        <f t="shared" si="69"/>
        <v>0</v>
      </c>
      <c r="Q151" s="1">
        <f t="shared" si="69"/>
        <v>0</v>
      </c>
      <c r="R151" s="1">
        <f t="shared" si="69"/>
        <v>0</v>
      </c>
      <c r="S151" s="1">
        <f t="shared" si="69"/>
        <v>0</v>
      </c>
      <c r="T151" s="1">
        <f t="shared" si="69"/>
        <v>0</v>
      </c>
      <c r="U151" s="1">
        <f t="shared" si="69"/>
        <v>0</v>
      </c>
      <c r="V151" s="1">
        <f t="shared" si="69"/>
        <v>0</v>
      </c>
      <c r="W151" s="1">
        <f t="shared" si="69"/>
        <v>0</v>
      </c>
      <c r="X151" s="1">
        <f t="shared" si="69"/>
        <v>0</v>
      </c>
      <c r="Y151" s="1">
        <f t="shared" si="69"/>
        <v>0</v>
      </c>
      <c r="Z151" s="1">
        <f t="shared" si="69"/>
        <v>0</v>
      </c>
      <c r="AA151" s="1">
        <f t="shared" si="69"/>
        <v>0</v>
      </c>
      <c r="AB151" s="1">
        <f t="shared" si="69"/>
        <v>0</v>
      </c>
      <c r="AC151" s="1">
        <f t="shared" si="69"/>
        <v>0</v>
      </c>
      <c r="AD151" s="1">
        <f t="shared" si="69"/>
        <v>0</v>
      </c>
      <c r="AE151" s="1">
        <f t="shared" si="69"/>
        <v>0</v>
      </c>
      <c r="AF151" s="1">
        <f t="shared" si="69"/>
        <v>0</v>
      </c>
      <c r="AG151" s="1">
        <f t="shared" si="69"/>
        <v>0</v>
      </c>
      <c r="AH151" s="1">
        <f t="shared" si="69"/>
        <v>0</v>
      </c>
      <c r="AI151" s="1">
        <f t="shared" si="69"/>
        <v>0</v>
      </c>
      <c r="AJ151" s="1">
        <f t="shared" si="69"/>
        <v>0</v>
      </c>
      <c r="AK151" s="1">
        <f t="shared" si="69"/>
        <v>0</v>
      </c>
      <c r="AL151" s="1">
        <f t="shared" si="69"/>
        <v>0</v>
      </c>
      <c r="AM151" s="1">
        <f t="shared" si="69"/>
        <v>0</v>
      </c>
      <c r="AN151" s="1">
        <f t="shared" si="69"/>
        <v>0</v>
      </c>
      <c r="AO151" s="1">
        <f t="shared" si="69"/>
        <v>0</v>
      </c>
      <c r="AP151" s="1">
        <f t="shared" si="69"/>
        <v>0</v>
      </c>
      <c r="AQ151" s="1">
        <f t="shared" si="69"/>
        <v>0</v>
      </c>
      <c r="AR151" s="1">
        <f t="shared" si="69"/>
        <v>0</v>
      </c>
      <c r="AS151" s="1">
        <f t="shared" si="69"/>
        <v>0</v>
      </c>
      <c r="AT151" s="1">
        <f t="shared" si="69"/>
        <v>0</v>
      </c>
      <c r="AU151" s="1">
        <f t="shared" si="69"/>
        <v>0</v>
      </c>
      <c r="AV151" s="1">
        <f t="shared" si="69"/>
        <v>0</v>
      </c>
      <c r="AW151" s="1">
        <f t="shared" si="69"/>
        <v>0</v>
      </c>
      <c r="AX151" s="1">
        <f t="shared" si="69"/>
        <v>0</v>
      </c>
      <c r="AY151" s="1">
        <f t="shared" si="69"/>
        <v>0</v>
      </c>
      <c r="AZ151" s="1">
        <f t="shared" si="69"/>
        <v>0</v>
      </c>
      <c r="BA151" s="1">
        <f t="shared" si="69"/>
        <v>0</v>
      </c>
      <c r="BB151" s="1">
        <f t="shared" si="69"/>
        <v>0</v>
      </c>
      <c r="BC151" s="1">
        <f t="shared" si="69"/>
        <v>0</v>
      </c>
      <c r="BD151" s="1">
        <f t="shared" si="69"/>
        <v>0</v>
      </c>
      <c r="BE151" s="1">
        <f t="shared" si="69"/>
        <v>4</v>
      </c>
      <c r="BF151" s="1">
        <f t="shared" si="69"/>
        <v>4</v>
      </c>
      <c r="BG151" s="1">
        <f t="shared" si="69"/>
        <v>4</v>
      </c>
      <c r="BH151" s="1">
        <f t="shared" si="69"/>
        <v>4</v>
      </c>
      <c r="BI151" s="1">
        <f t="shared" si="69"/>
        <v>4</v>
      </c>
      <c r="BJ151" s="1">
        <f t="shared" si="69"/>
        <v>4</v>
      </c>
      <c r="BK151" s="1">
        <f t="shared" si="69"/>
        <v>4</v>
      </c>
      <c r="BL151" s="1">
        <f t="shared" si="69"/>
        <v>4</v>
      </c>
      <c r="BM151" s="1">
        <f t="shared" si="69"/>
        <v>4</v>
      </c>
      <c r="BN151" s="1">
        <f t="shared" si="69"/>
        <v>4</v>
      </c>
      <c r="BO151" s="1">
        <f t="shared" si="69"/>
        <v>4</v>
      </c>
      <c r="BP151" s="1">
        <f t="shared" si="69"/>
        <v>4</v>
      </c>
      <c r="BQ151" s="1">
        <f t="shared" si="69"/>
        <v>4</v>
      </c>
      <c r="BR151" s="1">
        <f t="shared" ref="BR151:EC151" si="70">BQ151+BR17-BR84</f>
        <v>4</v>
      </c>
      <c r="BS151" s="1">
        <f t="shared" si="70"/>
        <v>4</v>
      </c>
      <c r="BT151" s="1">
        <f t="shared" si="70"/>
        <v>4</v>
      </c>
      <c r="BU151" s="1">
        <f t="shared" si="70"/>
        <v>4</v>
      </c>
      <c r="BV151" s="1">
        <f t="shared" si="70"/>
        <v>4</v>
      </c>
      <c r="BW151" s="1">
        <f t="shared" si="70"/>
        <v>4</v>
      </c>
      <c r="BX151" s="1">
        <f t="shared" si="70"/>
        <v>4</v>
      </c>
      <c r="BY151" s="1">
        <f t="shared" si="70"/>
        <v>4</v>
      </c>
      <c r="BZ151" s="1">
        <f t="shared" si="70"/>
        <v>4</v>
      </c>
      <c r="CA151" s="1">
        <f t="shared" si="70"/>
        <v>4</v>
      </c>
      <c r="CB151" s="1">
        <f t="shared" si="70"/>
        <v>4</v>
      </c>
      <c r="CC151" s="1">
        <f t="shared" si="70"/>
        <v>4</v>
      </c>
      <c r="CD151" s="1">
        <f t="shared" si="70"/>
        <v>4</v>
      </c>
      <c r="CE151" s="1">
        <f t="shared" si="70"/>
        <v>4</v>
      </c>
      <c r="CF151" s="1">
        <f t="shared" si="70"/>
        <v>4</v>
      </c>
      <c r="CG151" s="1">
        <f t="shared" si="70"/>
        <v>4</v>
      </c>
      <c r="CH151" s="1">
        <f t="shared" si="70"/>
        <v>4</v>
      </c>
      <c r="CI151" s="1">
        <f t="shared" si="70"/>
        <v>4</v>
      </c>
      <c r="CJ151" s="1">
        <f t="shared" si="70"/>
        <v>4</v>
      </c>
      <c r="CK151" s="1">
        <f t="shared" si="70"/>
        <v>4</v>
      </c>
      <c r="CL151" s="1">
        <f t="shared" si="70"/>
        <v>4</v>
      </c>
      <c r="CM151" s="1">
        <f t="shared" si="70"/>
        <v>4</v>
      </c>
      <c r="CN151" s="1">
        <f t="shared" si="70"/>
        <v>4</v>
      </c>
      <c r="CO151" s="1">
        <f t="shared" si="70"/>
        <v>4</v>
      </c>
      <c r="CP151" s="1">
        <f t="shared" si="70"/>
        <v>4</v>
      </c>
      <c r="CQ151" s="1">
        <f t="shared" si="70"/>
        <v>4</v>
      </c>
      <c r="CR151" s="1">
        <f t="shared" si="70"/>
        <v>4</v>
      </c>
      <c r="CS151" s="1">
        <f t="shared" si="70"/>
        <v>4</v>
      </c>
      <c r="CT151" s="1">
        <f t="shared" si="70"/>
        <v>4</v>
      </c>
      <c r="CU151" s="1">
        <f t="shared" si="70"/>
        <v>4</v>
      </c>
      <c r="CV151" s="1">
        <f t="shared" si="70"/>
        <v>4</v>
      </c>
      <c r="CW151" s="1">
        <f t="shared" si="70"/>
        <v>4</v>
      </c>
      <c r="CX151" s="1">
        <f t="shared" si="70"/>
        <v>4</v>
      </c>
      <c r="CY151" s="1">
        <f t="shared" si="70"/>
        <v>4</v>
      </c>
      <c r="CZ151" s="1">
        <f t="shared" si="70"/>
        <v>4</v>
      </c>
      <c r="DA151" s="1">
        <f t="shared" si="70"/>
        <v>4</v>
      </c>
      <c r="DB151" s="1">
        <f t="shared" si="70"/>
        <v>4</v>
      </c>
      <c r="DC151" s="1">
        <f t="shared" si="70"/>
        <v>4</v>
      </c>
      <c r="DD151" s="1">
        <f t="shared" si="70"/>
        <v>4</v>
      </c>
      <c r="DE151" s="1">
        <f t="shared" si="70"/>
        <v>4</v>
      </c>
      <c r="DF151" s="1">
        <f t="shared" si="70"/>
        <v>4</v>
      </c>
      <c r="DG151" s="1">
        <f t="shared" si="70"/>
        <v>4</v>
      </c>
      <c r="DH151" s="1">
        <f t="shared" si="70"/>
        <v>4</v>
      </c>
      <c r="DI151" s="1">
        <f t="shared" si="70"/>
        <v>4</v>
      </c>
      <c r="DJ151" s="1">
        <f t="shared" si="70"/>
        <v>4</v>
      </c>
      <c r="DK151" s="1">
        <f t="shared" si="70"/>
        <v>4</v>
      </c>
      <c r="DL151" s="1">
        <f t="shared" si="70"/>
        <v>4</v>
      </c>
      <c r="DM151" s="1">
        <f t="shared" si="70"/>
        <v>4</v>
      </c>
      <c r="DN151" s="1">
        <f t="shared" si="70"/>
        <v>4</v>
      </c>
      <c r="DO151" s="1">
        <f t="shared" si="70"/>
        <v>4</v>
      </c>
      <c r="DP151" s="1">
        <f t="shared" si="70"/>
        <v>4</v>
      </c>
      <c r="DQ151" s="1">
        <f t="shared" si="70"/>
        <v>4</v>
      </c>
      <c r="DR151" s="1">
        <f t="shared" si="70"/>
        <v>4</v>
      </c>
      <c r="DS151" s="1">
        <f t="shared" si="70"/>
        <v>4</v>
      </c>
      <c r="DT151" s="1">
        <f t="shared" si="70"/>
        <v>4</v>
      </c>
      <c r="DU151" s="1">
        <f t="shared" si="70"/>
        <v>4</v>
      </c>
      <c r="DV151" s="1">
        <f t="shared" si="70"/>
        <v>4</v>
      </c>
      <c r="DW151" s="1">
        <f t="shared" si="70"/>
        <v>4</v>
      </c>
      <c r="DX151" s="1">
        <f t="shared" si="70"/>
        <v>4</v>
      </c>
      <c r="DY151" s="1">
        <f t="shared" si="70"/>
        <v>4</v>
      </c>
      <c r="DZ151" s="1">
        <f t="shared" si="70"/>
        <v>4</v>
      </c>
      <c r="EA151" s="1">
        <f t="shared" si="70"/>
        <v>4</v>
      </c>
      <c r="EB151" s="1">
        <f t="shared" si="70"/>
        <v>4</v>
      </c>
      <c r="EC151" s="1">
        <f t="shared" si="70"/>
        <v>4</v>
      </c>
      <c r="ED151" s="1">
        <f t="shared" ref="ED151:GO151" si="71">EC151+ED17-ED84</f>
        <v>4</v>
      </c>
      <c r="EE151" s="1">
        <f t="shared" si="71"/>
        <v>4</v>
      </c>
      <c r="EF151" s="1">
        <f t="shared" si="71"/>
        <v>4</v>
      </c>
      <c r="EG151" s="1">
        <f t="shared" si="71"/>
        <v>4</v>
      </c>
      <c r="EH151" s="1">
        <f t="shared" si="71"/>
        <v>4</v>
      </c>
      <c r="EI151" s="1">
        <f t="shared" si="71"/>
        <v>4</v>
      </c>
      <c r="EJ151" s="1">
        <f t="shared" si="71"/>
        <v>4</v>
      </c>
      <c r="EK151" s="1">
        <f t="shared" si="71"/>
        <v>4</v>
      </c>
      <c r="EL151" s="1">
        <f t="shared" si="71"/>
        <v>4</v>
      </c>
      <c r="EM151" s="1">
        <f t="shared" si="71"/>
        <v>4</v>
      </c>
      <c r="EN151" s="1">
        <f t="shared" si="71"/>
        <v>4</v>
      </c>
      <c r="EO151" s="1">
        <f t="shared" si="71"/>
        <v>4</v>
      </c>
      <c r="EP151" s="1">
        <f t="shared" si="71"/>
        <v>4</v>
      </c>
      <c r="EQ151" s="1">
        <f t="shared" si="71"/>
        <v>4</v>
      </c>
      <c r="ER151" s="1">
        <f t="shared" si="71"/>
        <v>4</v>
      </c>
      <c r="ES151" s="1">
        <f t="shared" si="71"/>
        <v>4</v>
      </c>
      <c r="ET151" s="1">
        <f t="shared" si="71"/>
        <v>4</v>
      </c>
      <c r="EU151" s="1">
        <f t="shared" si="71"/>
        <v>4</v>
      </c>
      <c r="EV151" s="1">
        <f t="shared" si="71"/>
        <v>4</v>
      </c>
      <c r="EW151" s="1">
        <f t="shared" si="71"/>
        <v>4</v>
      </c>
      <c r="EX151" s="1">
        <f t="shared" si="71"/>
        <v>4</v>
      </c>
      <c r="EY151" s="1">
        <f t="shared" si="71"/>
        <v>4</v>
      </c>
      <c r="EZ151" s="1">
        <f t="shared" si="71"/>
        <v>4</v>
      </c>
      <c r="FA151" s="1">
        <f t="shared" si="71"/>
        <v>4</v>
      </c>
      <c r="FB151" s="1">
        <f t="shared" si="71"/>
        <v>4</v>
      </c>
      <c r="FC151" s="1">
        <f t="shared" si="71"/>
        <v>4</v>
      </c>
      <c r="FD151" s="1">
        <f t="shared" si="71"/>
        <v>4</v>
      </c>
      <c r="FE151" s="1">
        <f t="shared" si="71"/>
        <v>4</v>
      </c>
      <c r="FF151" s="1">
        <f t="shared" si="71"/>
        <v>4</v>
      </c>
      <c r="FG151" s="1">
        <f t="shared" si="71"/>
        <v>4</v>
      </c>
      <c r="FH151" s="1">
        <f t="shared" si="71"/>
        <v>4</v>
      </c>
      <c r="FI151" s="1">
        <f t="shared" si="71"/>
        <v>4</v>
      </c>
      <c r="FJ151" s="1">
        <f t="shared" si="71"/>
        <v>4</v>
      </c>
      <c r="FK151" s="1">
        <f t="shared" si="71"/>
        <v>4</v>
      </c>
      <c r="FL151" s="1">
        <f t="shared" si="71"/>
        <v>4</v>
      </c>
      <c r="FM151" s="1">
        <f t="shared" si="71"/>
        <v>4</v>
      </c>
      <c r="FN151" s="1">
        <f t="shared" si="71"/>
        <v>4</v>
      </c>
      <c r="FO151" s="1">
        <f t="shared" si="71"/>
        <v>4</v>
      </c>
      <c r="FP151" s="1">
        <f t="shared" si="71"/>
        <v>4</v>
      </c>
      <c r="FQ151" s="1">
        <f t="shared" si="71"/>
        <v>4</v>
      </c>
      <c r="FR151" s="1">
        <f t="shared" si="71"/>
        <v>4</v>
      </c>
      <c r="FS151" s="1">
        <f t="shared" si="71"/>
        <v>4</v>
      </c>
      <c r="FT151" s="1">
        <f t="shared" si="71"/>
        <v>4</v>
      </c>
      <c r="FU151" s="1">
        <f t="shared" si="71"/>
        <v>4</v>
      </c>
      <c r="FV151" s="1">
        <f t="shared" si="71"/>
        <v>4</v>
      </c>
      <c r="FW151" s="1">
        <f t="shared" si="71"/>
        <v>4</v>
      </c>
      <c r="FX151" s="1">
        <f t="shared" si="71"/>
        <v>4</v>
      </c>
      <c r="FY151" s="1">
        <f t="shared" si="71"/>
        <v>4</v>
      </c>
      <c r="FZ151" s="1">
        <f t="shared" si="71"/>
        <v>4</v>
      </c>
      <c r="GA151" s="1">
        <f t="shared" si="71"/>
        <v>4</v>
      </c>
      <c r="GB151" s="1">
        <f t="shared" si="71"/>
        <v>4</v>
      </c>
      <c r="GC151" s="1">
        <f t="shared" si="71"/>
        <v>4</v>
      </c>
      <c r="GD151" s="1">
        <f t="shared" si="71"/>
        <v>4</v>
      </c>
      <c r="GE151" s="1">
        <f t="shared" si="71"/>
        <v>4</v>
      </c>
      <c r="GF151" s="1">
        <f t="shared" si="71"/>
        <v>4</v>
      </c>
      <c r="GG151" s="1">
        <f t="shared" si="71"/>
        <v>4</v>
      </c>
      <c r="GH151" s="1">
        <f t="shared" si="71"/>
        <v>4</v>
      </c>
      <c r="GI151" s="1">
        <f t="shared" si="71"/>
        <v>4</v>
      </c>
      <c r="GJ151" s="1">
        <f t="shared" si="71"/>
        <v>4</v>
      </c>
      <c r="GK151" s="1">
        <f t="shared" si="71"/>
        <v>4</v>
      </c>
      <c r="GL151" s="1">
        <f t="shared" si="71"/>
        <v>4</v>
      </c>
      <c r="GM151" s="1">
        <f t="shared" si="71"/>
        <v>4</v>
      </c>
      <c r="GN151" s="1">
        <f t="shared" si="71"/>
        <v>4</v>
      </c>
      <c r="GO151" s="1">
        <f t="shared" si="71"/>
        <v>4</v>
      </c>
      <c r="GP151" s="1">
        <f t="shared" ref="GP151:GY151" si="72">GO151+GP17-GP84</f>
        <v>4</v>
      </c>
      <c r="GQ151" s="1">
        <f t="shared" si="72"/>
        <v>4</v>
      </c>
      <c r="GR151" s="1">
        <f t="shared" si="72"/>
        <v>4</v>
      </c>
      <c r="GS151" s="1">
        <f t="shared" si="72"/>
        <v>4</v>
      </c>
      <c r="GT151" s="1">
        <f t="shared" si="72"/>
        <v>4</v>
      </c>
      <c r="GU151" s="1">
        <f t="shared" si="72"/>
        <v>4</v>
      </c>
      <c r="GV151" s="1">
        <f t="shared" si="72"/>
        <v>4</v>
      </c>
      <c r="GW151" s="1">
        <f t="shared" si="72"/>
        <v>4</v>
      </c>
      <c r="GX151" s="1">
        <f t="shared" si="72"/>
        <v>4</v>
      </c>
      <c r="GY151" s="1">
        <f t="shared" si="72"/>
        <v>4</v>
      </c>
    </row>
    <row r="152" spans="1:207">
      <c r="A152" s="4" t="s">
        <v>8124</v>
      </c>
      <c r="B152" s="3">
        <f t="shared" si="19"/>
        <v>43106140</v>
      </c>
      <c r="C152" s="3" t="str">
        <f t="shared" si="19"/>
        <v>Q.PEAK DUO L G5.2.V</v>
      </c>
      <c r="D152" s="2">
        <f t="shared" si="19"/>
        <v>400</v>
      </c>
      <c r="E152" s="1">
        <f t="shared" si="20"/>
        <v>0</v>
      </c>
      <c r="F152" s="1">
        <f t="shared" ref="F152:BQ152" si="73">E152+F18-F85</f>
        <v>0</v>
      </c>
      <c r="G152" s="1">
        <f t="shared" si="73"/>
        <v>0</v>
      </c>
      <c r="H152" s="1">
        <f t="shared" si="73"/>
        <v>0</v>
      </c>
      <c r="I152" s="1">
        <f t="shared" si="73"/>
        <v>0</v>
      </c>
      <c r="J152" s="1">
        <f t="shared" si="73"/>
        <v>0</v>
      </c>
      <c r="K152" s="1">
        <f t="shared" si="73"/>
        <v>0</v>
      </c>
      <c r="L152" s="1">
        <f t="shared" si="73"/>
        <v>0</v>
      </c>
      <c r="M152" s="1">
        <f t="shared" si="73"/>
        <v>0</v>
      </c>
      <c r="N152" s="1">
        <f t="shared" si="73"/>
        <v>0</v>
      </c>
      <c r="O152" s="1">
        <f t="shared" si="73"/>
        <v>0</v>
      </c>
      <c r="P152" s="1">
        <f t="shared" si="73"/>
        <v>0</v>
      </c>
      <c r="Q152" s="1">
        <f t="shared" si="73"/>
        <v>0</v>
      </c>
      <c r="R152" s="1">
        <f t="shared" si="73"/>
        <v>0</v>
      </c>
      <c r="S152" s="1">
        <f t="shared" si="73"/>
        <v>0</v>
      </c>
      <c r="T152" s="1">
        <f t="shared" si="73"/>
        <v>0</v>
      </c>
      <c r="U152" s="1">
        <f t="shared" si="73"/>
        <v>0</v>
      </c>
      <c r="V152" s="1">
        <f t="shared" si="73"/>
        <v>0</v>
      </c>
      <c r="W152" s="1">
        <f t="shared" si="73"/>
        <v>0</v>
      </c>
      <c r="X152" s="1">
        <f t="shared" si="73"/>
        <v>0</v>
      </c>
      <c r="Y152" s="1">
        <f t="shared" si="73"/>
        <v>0</v>
      </c>
      <c r="Z152" s="1">
        <f t="shared" si="73"/>
        <v>0</v>
      </c>
      <c r="AA152" s="1">
        <f t="shared" si="73"/>
        <v>0</v>
      </c>
      <c r="AB152" s="1">
        <f t="shared" si="73"/>
        <v>0</v>
      </c>
      <c r="AC152" s="1">
        <f t="shared" si="73"/>
        <v>0</v>
      </c>
      <c r="AD152" s="1">
        <f t="shared" si="73"/>
        <v>0</v>
      </c>
      <c r="AE152" s="1">
        <f t="shared" si="73"/>
        <v>0</v>
      </c>
      <c r="AF152" s="1">
        <f t="shared" si="73"/>
        <v>0</v>
      </c>
      <c r="AG152" s="1">
        <f t="shared" si="73"/>
        <v>0</v>
      </c>
      <c r="AH152" s="1">
        <f t="shared" si="73"/>
        <v>0</v>
      </c>
      <c r="AI152" s="1">
        <f t="shared" si="73"/>
        <v>0</v>
      </c>
      <c r="AJ152" s="1">
        <f t="shared" si="73"/>
        <v>0</v>
      </c>
      <c r="AK152" s="1">
        <f t="shared" si="73"/>
        <v>0</v>
      </c>
      <c r="AL152" s="1">
        <f t="shared" si="73"/>
        <v>0</v>
      </c>
      <c r="AM152" s="1">
        <f t="shared" si="73"/>
        <v>0</v>
      </c>
      <c r="AN152" s="1">
        <f t="shared" si="73"/>
        <v>0</v>
      </c>
      <c r="AO152" s="1">
        <f t="shared" si="73"/>
        <v>0</v>
      </c>
      <c r="AP152" s="1">
        <f t="shared" si="73"/>
        <v>0</v>
      </c>
      <c r="AQ152" s="1">
        <f t="shared" si="73"/>
        <v>0</v>
      </c>
      <c r="AR152" s="1">
        <f t="shared" si="73"/>
        <v>0</v>
      </c>
      <c r="AS152" s="1">
        <f t="shared" si="73"/>
        <v>0</v>
      </c>
      <c r="AT152" s="1">
        <f t="shared" si="73"/>
        <v>0</v>
      </c>
      <c r="AU152" s="1">
        <f t="shared" si="73"/>
        <v>0</v>
      </c>
      <c r="AV152" s="1">
        <f t="shared" si="73"/>
        <v>0</v>
      </c>
      <c r="AW152" s="1">
        <f t="shared" si="73"/>
        <v>0</v>
      </c>
      <c r="AX152" s="1">
        <f t="shared" si="73"/>
        <v>0</v>
      </c>
      <c r="AY152" s="1">
        <f t="shared" si="73"/>
        <v>0</v>
      </c>
      <c r="AZ152" s="1">
        <f t="shared" si="73"/>
        <v>0</v>
      </c>
      <c r="BA152" s="1">
        <f t="shared" si="73"/>
        <v>0</v>
      </c>
      <c r="BB152" s="1">
        <f t="shared" si="73"/>
        <v>0</v>
      </c>
      <c r="BC152" s="1">
        <f t="shared" si="73"/>
        <v>0</v>
      </c>
      <c r="BD152" s="1">
        <f t="shared" si="73"/>
        <v>0</v>
      </c>
      <c r="BE152" s="1">
        <f t="shared" si="73"/>
        <v>58</v>
      </c>
      <c r="BF152" s="1">
        <f t="shared" si="73"/>
        <v>58</v>
      </c>
      <c r="BG152" s="1">
        <f t="shared" si="73"/>
        <v>58</v>
      </c>
      <c r="BH152" s="1">
        <f t="shared" si="73"/>
        <v>58</v>
      </c>
      <c r="BI152" s="1">
        <f t="shared" si="73"/>
        <v>58</v>
      </c>
      <c r="BJ152" s="1">
        <f t="shared" si="73"/>
        <v>58</v>
      </c>
      <c r="BK152" s="1">
        <f t="shared" si="73"/>
        <v>58</v>
      </c>
      <c r="BL152" s="1">
        <f t="shared" si="73"/>
        <v>58</v>
      </c>
      <c r="BM152" s="1">
        <f t="shared" si="73"/>
        <v>58</v>
      </c>
      <c r="BN152" s="1">
        <f t="shared" si="73"/>
        <v>58</v>
      </c>
      <c r="BO152" s="1">
        <f t="shared" si="73"/>
        <v>58</v>
      </c>
      <c r="BP152" s="1">
        <f t="shared" si="73"/>
        <v>58</v>
      </c>
      <c r="BQ152" s="1">
        <f t="shared" si="73"/>
        <v>58</v>
      </c>
      <c r="BR152" s="1">
        <f t="shared" ref="BR152:EC152" si="74">BQ152+BR18-BR85</f>
        <v>58</v>
      </c>
      <c r="BS152" s="1">
        <f t="shared" si="74"/>
        <v>58</v>
      </c>
      <c r="BT152" s="1">
        <f t="shared" si="74"/>
        <v>58</v>
      </c>
      <c r="BU152" s="1">
        <f t="shared" si="74"/>
        <v>58</v>
      </c>
      <c r="BV152" s="1">
        <f t="shared" si="74"/>
        <v>58</v>
      </c>
      <c r="BW152" s="1">
        <f t="shared" si="74"/>
        <v>58</v>
      </c>
      <c r="BX152" s="1">
        <f t="shared" si="74"/>
        <v>58</v>
      </c>
      <c r="BY152" s="1">
        <f t="shared" si="74"/>
        <v>58</v>
      </c>
      <c r="BZ152" s="1">
        <f t="shared" si="74"/>
        <v>58</v>
      </c>
      <c r="CA152" s="1">
        <f t="shared" si="74"/>
        <v>58</v>
      </c>
      <c r="CB152" s="1">
        <f t="shared" si="74"/>
        <v>58</v>
      </c>
      <c r="CC152" s="1">
        <f t="shared" si="74"/>
        <v>58</v>
      </c>
      <c r="CD152" s="1">
        <f t="shared" si="74"/>
        <v>58</v>
      </c>
      <c r="CE152" s="1">
        <f t="shared" si="74"/>
        <v>58</v>
      </c>
      <c r="CF152" s="1">
        <f t="shared" si="74"/>
        <v>0</v>
      </c>
      <c r="CG152" s="1">
        <f t="shared" si="74"/>
        <v>0</v>
      </c>
      <c r="CH152" s="1">
        <f t="shared" si="74"/>
        <v>0</v>
      </c>
      <c r="CI152" s="1">
        <f t="shared" si="74"/>
        <v>0</v>
      </c>
      <c r="CJ152" s="1">
        <f t="shared" si="74"/>
        <v>0</v>
      </c>
      <c r="CK152" s="1">
        <f t="shared" si="74"/>
        <v>0</v>
      </c>
      <c r="CL152" s="1">
        <f t="shared" si="74"/>
        <v>0</v>
      </c>
      <c r="CM152" s="1">
        <f t="shared" si="74"/>
        <v>0</v>
      </c>
      <c r="CN152" s="1">
        <f t="shared" si="74"/>
        <v>0</v>
      </c>
      <c r="CO152" s="1">
        <f t="shared" si="74"/>
        <v>0</v>
      </c>
      <c r="CP152" s="1">
        <f t="shared" si="74"/>
        <v>0</v>
      </c>
      <c r="CQ152" s="1">
        <f t="shared" si="74"/>
        <v>0</v>
      </c>
      <c r="CR152" s="1">
        <f t="shared" si="74"/>
        <v>0</v>
      </c>
      <c r="CS152" s="1">
        <f t="shared" si="74"/>
        <v>0</v>
      </c>
      <c r="CT152" s="1">
        <f t="shared" si="74"/>
        <v>0</v>
      </c>
      <c r="CU152" s="1">
        <f t="shared" si="74"/>
        <v>0</v>
      </c>
      <c r="CV152" s="1">
        <f t="shared" si="74"/>
        <v>0</v>
      </c>
      <c r="CW152" s="1">
        <f t="shared" si="74"/>
        <v>0</v>
      </c>
      <c r="CX152" s="1">
        <f t="shared" si="74"/>
        <v>0</v>
      </c>
      <c r="CY152" s="1">
        <f t="shared" si="74"/>
        <v>0</v>
      </c>
      <c r="CZ152" s="1">
        <f t="shared" si="74"/>
        <v>0</v>
      </c>
      <c r="DA152" s="1">
        <f t="shared" si="74"/>
        <v>0</v>
      </c>
      <c r="DB152" s="1">
        <f t="shared" si="74"/>
        <v>0</v>
      </c>
      <c r="DC152" s="1">
        <f t="shared" si="74"/>
        <v>0</v>
      </c>
      <c r="DD152" s="1">
        <f t="shared" si="74"/>
        <v>0</v>
      </c>
      <c r="DE152" s="1">
        <f t="shared" si="74"/>
        <v>0</v>
      </c>
      <c r="DF152" s="1">
        <f t="shared" si="74"/>
        <v>0</v>
      </c>
      <c r="DG152" s="1">
        <f t="shared" si="74"/>
        <v>0</v>
      </c>
      <c r="DH152" s="1">
        <f t="shared" si="74"/>
        <v>0</v>
      </c>
      <c r="DI152" s="1">
        <f t="shared" si="74"/>
        <v>0</v>
      </c>
      <c r="DJ152" s="1">
        <f t="shared" si="74"/>
        <v>0</v>
      </c>
      <c r="DK152" s="1">
        <f t="shared" si="74"/>
        <v>0</v>
      </c>
      <c r="DL152" s="1">
        <f t="shared" si="74"/>
        <v>0</v>
      </c>
      <c r="DM152" s="1">
        <f t="shared" si="74"/>
        <v>0</v>
      </c>
      <c r="DN152" s="1">
        <f t="shared" si="74"/>
        <v>0</v>
      </c>
      <c r="DO152" s="1">
        <f t="shared" si="74"/>
        <v>0</v>
      </c>
      <c r="DP152" s="1">
        <f t="shared" si="74"/>
        <v>0</v>
      </c>
      <c r="DQ152" s="1">
        <f t="shared" si="74"/>
        <v>0</v>
      </c>
      <c r="DR152" s="1">
        <f t="shared" si="74"/>
        <v>0</v>
      </c>
      <c r="DS152" s="1">
        <f t="shared" si="74"/>
        <v>0</v>
      </c>
      <c r="DT152" s="1">
        <f t="shared" si="74"/>
        <v>0</v>
      </c>
      <c r="DU152" s="1">
        <f t="shared" si="74"/>
        <v>0</v>
      </c>
      <c r="DV152" s="1">
        <f t="shared" si="74"/>
        <v>0</v>
      </c>
      <c r="DW152" s="1">
        <f t="shared" si="74"/>
        <v>0</v>
      </c>
      <c r="DX152" s="1">
        <f t="shared" si="74"/>
        <v>0</v>
      </c>
      <c r="DY152" s="1">
        <f t="shared" si="74"/>
        <v>0</v>
      </c>
      <c r="DZ152" s="1">
        <f t="shared" si="74"/>
        <v>0</v>
      </c>
      <c r="EA152" s="1">
        <f t="shared" si="74"/>
        <v>0</v>
      </c>
      <c r="EB152" s="1">
        <f t="shared" si="74"/>
        <v>0</v>
      </c>
      <c r="EC152" s="1">
        <f t="shared" si="74"/>
        <v>0</v>
      </c>
      <c r="ED152" s="1">
        <f t="shared" ref="ED152:GO152" si="75">EC152+ED18-ED85</f>
        <v>0</v>
      </c>
      <c r="EE152" s="1">
        <f t="shared" si="75"/>
        <v>0</v>
      </c>
      <c r="EF152" s="1">
        <f t="shared" si="75"/>
        <v>0</v>
      </c>
      <c r="EG152" s="1">
        <f t="shared" si="75"/>
        <v>0</v>
      </c>
      <c r="EH152" s="1">
        <f t="shared" si="75"/>
        <v>0</v>
      </c>
      <c r="EI152" s="1">
        <f t="shared" si="75"/>
        <v>0</v>
      </c>
      <c r="EJ152" s="1">
        <f t="shared" si="75"/>
        <v>0</v>
      </c>
      <c r="EK152" s="1">
        <f t="shared" si="75"/>
        <v>0</v>
      </c>
      <c r="EL152" s="1">
        <f t="shared" si="75"/>
        <v>0</v>
      </c>
      <c r="EM152" s="1">
        <f t="shared" si="75"/>
        <v>0</v>
      </c>
      <c r="EN152" s="1">
        <f t="shared" si="75"/>
        <v>0</v>
      </c>
      <c r="EO152" s="1">
        <f t="shared" si="75"/>
        <v>0</v>
      </c>
      <c r="EP152" s="1">
        <f t="shared" si="75"/>
        <v>0</v>
      </c>
      <c r="EQ152" s="1">
        <f t="shared" si="75"/>
        <v>0</v>
      </c>
      <c r="ER152" s="1">
        <f t="shared" si="75"/>
        <v>0</v>
      </c>
      <c r="ES152" s="1">
        <f t="shared" si="75"/>
        <v>0</v>
      </c>
      <c r="ET152" s="1">
        <f t="shared" si="75"/>
        <v>0</v>
      </c>
      <c r="EU152" s="1">
        <f t="shared" si="75"/>
        <v>0</v>
      </c>
      <c r="EV152" s="1">
        <f t="shared" si="75"/>
        <v>0</v>
      </c>
      <c r="EW152" s="1">
        <f t="shared" si="75"/>
        <v>0</v>
      </c>
      <c r="EX152" s="1">
        <f t="shared" si="75"/>
        <v>0</v>
      </c>
      <c r="EY152" s="1">
        <f t="shared" si="75"/>
        <v>0</v>
      </c>
      <c r="EZ152" s="1">
        <f t="shared" si="75"/>
        <v>0</v>
      </c>
      <c r="FA152" s="1">
        <f t="shared" si="75"/>
        <v>0</v>
      </c>
      <c r="FB152" s="1">
        <f t="shared" si="75"/>
        <v>0</v>
      </c>
      <c r="FC152" s="1">
        <f t="shared" si="75"/>
        <v>0</v>
      </c>
      <c r="FD152" s="1">
        <f t="shared" si="75"/>
        <v>0</v>
      </c>
      <c r="FE152" s="1">
        <f t="shared" si="75"/>
        <v>0</v>
      </c>
      <c r="FF152" s="1">
        <f t="shared" si="75"/>
        <v>0</v>
      </c>
      <c r="FG152" s="1">
        <f t="shared" si="75"/>
        <v>0</v>
      </c>
      <c r="FH152" s="1">
        <f t="shared" si="75"/>
        <v>0</v>
      </c>
      <c r="FI152" s="1">
        <f t="shared" si="75"/>
        <v>0</v>
      </c>
      <c r="FJ152" s="1">
        <f t="shared" si="75"/>
        <v>0</v>
      </c>
      <c r="FK152" s="1">
        <f t="shared" si="75"/>
        <v>0</v>
      </c>
      <c r="FL152" s="1">
        <f t="shared" si="75"/>
        <v>0</v>
      </c>
      <c r="FM152" s="1">
        <f t="shared" si="75"/>
        <v>0</v>
      </c>
      <c r="FN152" s="1">
        <f t="shared" si="75"/>
        <v>0</v>
      </c>
      <c r="FO152" s="1">
        <f t="shared" si="75"/>
        <v>0</v>
      </c>
      <c r="FP152" s="1">
        <f t="shared" si="75"/>
        <v>0</v>
      </c>
      <c r="FQ152" s="1">
        <f t="shared" si="75"/>
        <v>0</v>
      </c>
      <c r="FR152" s="1">
        <f t="shared" si="75"/>
        <v>0</v>
      </c>
      <c r="FS152" s="1">
        <f t="shared" si="75"/>
        <v>0</v>
      </c>
      <c r="FT152" s="1">
        <f t="shared" si="75"/>
        <v>0</v>
      </c>
      <c r="FU152" s="1">
        <f t="shared" si="75"/>
        <v>0</v>
      </c>
      <c r="FV152" s="1">
        <f t="shared" si="75"/>
        <v>0</v>
      </c>
      <c r="FW152" s="1">
        <f t="shared" si="75"/>
        <v>0</v>
      </c>
      <c r="FX152" s="1">
        <f t="shared" si="75"/>
        <v>0</v>
      </c>
      <c r="FY152" s="1">
        <f t="shared" si="75"/>
        <v>0</v>
      </c>
      <c r="FZ152" s="1">
        <f t="shared" si="75"/>
        <v>0</v>
      </c>
      <c r="GA152" s="1">
        <f t="shared" si="75"/>
        <v>0</v>
      </c>
      <c r="GB152" s="1">
        <f t="shared" si="75"/>
        <v>0</v>
      </c>
      <c r="GC152" s="1">
        <f t="shared" si="75"/>
        <v>0</v>
      </c>
      <c r="GD152" s="1">
        <f t="shared" si="75"/>
        <v>0</v>
      </c>
      <c r="GE152" s="1">
        <f t="shared" si="75"/>
        <v>0</v>
      </c>
      <c r="GF152" s="1">
        <f t="shared" si="75"/>
        <v>0</v>
      </c>
      <c r="GG152" s="1">
        <f t="shared" si="75"/>
        <v>0</v>
      </c>
      <c r="GH152" s="1">
        <f t="shared" si="75"/>
        <v>0</v>
      </c>
      <c r="GI152" s="1">
        <f t="shared" si="75"/>
        <v>0</v>
      </c>
      <c r="GJ152" s="1">
        <f t="shared" si="75"/>
        <v>0</v>
      </c>
      <c r="GK152" s="1">
        <f t="shared" si="75"/>
        <v>0</v>
      </c>
      <c r="GL152" s="1">
        <f t="shared" si="75"/>
        <v>0</v>
      </c>
      <c r="GM152" s="1">
        <f t="shared" si="75"/>
        <v>0</v>
      </c>
      <c r="GN152" s="1">
        <f t="shared" si="75"/>
        <v>0</v>
      </c>
      <c r="GO152" s="1">
        <f t="shared" si="75"/>
        <v>0</v>
      </c>
      <c r="GP152" s="1">
        <f t="shared" ref="GP152:GY152" si="76">GO152+GP18-GP85</f>
        <v>0</v>
      </c>
      <c r="GQ152" s="1">
        <f t="shared" si="76"/>
        <v>0</v>
      </c>
      <c r="GR152" s="1">
        <f t="shared" si="76"/>
        <v>0</v>
      </c>
      <c r="GS152" s="1">
        <f t="shared" si="76"/>
        <v>0</v>
      </c>
      <c r="GT152" s="1">
        <f t="shared" si="76"/>
        <v>0</v>
      </c>
      <c r="GU152" s="1">
        <f t="shared" si="76"/>
        <v>0</v>
      </c>
      <c r="GV152" s="1">
        <f t="shared" si="76"/>
        <v>0</v>
      </c>
      <c r="GW152" s="1">
        <f t="shared" si="76"/>
        <v>0</v>
      </c>
      <c r="GX152" s="1">
        <f t="shared" si="76"/>
        <v>0</v>
      </c>
      <c r="GY152" s="1">
        <f t="shared" si="76"/>
        <v>0</v>
      </c>
    </row>
    <row r="153" spans="1:207">
      <c r="A153" s="4" t="s">
        <v>8124</v>
      </c>
      <c r="B153" s="3">
        <f t="shared" si="19"/>
        <v>43106141</v>
      </c>
      <c r="C153" s="3" t="str">
        <f t="shared" si="19"/>
        <v>Q.PEAK DUO L G5.2.V</v>
      </c>
      <c r="D153" s="2">
        <f t="shared" si="19"/>
        <v>405</v>
      </c>
      <c r="E153" s="1">
        <f t="shared" si="20"/>
        <v>0</v>
      </c>
      <c r="F153" s="1">
        <f t="shared" ref="F153:BQ153" si="77">E153+F19-F86</f>
        <v>0</v>
      </c>
      <c r="G153" s="1">
        <f t="shared" si="77"/>
        <v>0</v>
      </c>
      <c r="H153" s="1">
        <f t="shared" si="77"/>
        <v>0</v>
      </c>
      <c r="I153" s="1">
        <f t="shared" si="77"/>
        <v>0</v>
      </c>
      <c r="J153" s="1">
        <f t="shared" si="77"/>
        <v>0</v>
      </c>
      <c r="K153" s="1">
        <f t="shared" si="77"/>
        <v>0</v>
      </c>
      <c r="L153" s="1">
        <f t="shared" si="77"/>
        <v>0</v>
      </c>
      <c r="M153" s="1">
        <f t="shared" si="77"/>
        <v>0</v>
      </c>
      <c r="N153" s="1">
        <f t="shared" si="77"/>
        <v>0</v>
      </c>
      <c r="O153" s="1">
        <f t="shared" si="77"/>
        <v>0</v>
      </c>
      <c r="P153" s="1">
        <f t="shared" si="77"/>
        <v>0</v>
      </c>
      <c r="Q153" s="1">
        <f t="shared" si="77"/>
        <v>0</v>
      </c>
      <c r="R153" s="1">
        <f t="shared" si="77"/>
        <v>0</v>
      </c>
      <c r="S153" s="1">
        <f t="shared" si="77"/>
        <v>0</v>
      </c>
      <c r="T153" s="1">
        <f t="shared" si="77"/>
        <v>0</v>
      </c>
      <c r="U153" s="1">
        <f t="shared" si="77"/>
        <v>0</v>
      </c>
      <c r="V153" s="1">
        <f t="shared" si="77"/>
        <v>0</v>
      </c>
      <c r="W153" s="1">
        <f t="shared" si="77"/>
        <v>0</v>
      </c>
      <c r="X153" s="1">
        <f t="shared" si="77"/>
        <v>0</v>
      </c>
      <c r="Y153" s="1">
        <f t="shared" si="77"/>
        <v>0</v>
      </c>
      <c r="Z153" s="1">
        <f t="shared" si="77"/>
        <v>0</v>
      </c>
      <c r="AA153" s="1">
        <f t="shared" si="77"/>
        <v>0</v>
      </c>
      <c r="AB153" s="1">
        <f t="shared" si="77"/>
        <v>0</v>
      </c>
      <c r="AC153" s="1">
        <f t="shared" si="77"/>
        <v>0</v>
      </c>
      <c r="AD153" s="1">
        <f t="shared" si="77"/>
        <v>0</v>
      </c>
      <c r="AE153" s="1">
        <f t="shared" si="77"/>
        <v>0</v>
      </c>
      <c r="AF153" s="1">
        <f t="shared" si="77"/>
        <v>0</v>
      </c>
      <c r="AG153" s="1">
        <f t="shared" si="77"/>
        <v>0</v>
      </c>
      <c r="AH153" s="1">
        <f t="shared" si="77"/>
        <v>0</v>
      </c>
      <c r="AI153" s="1">
        <f t="shared" si="77"/>
        <v>0</v>
      </c>
      <c r="AJ153" s="1">
        <f t="shared" si="77"/>
        <v>0</v>
      </c>
      <c r="AK153" s="1">
        <f t="shared" si="77"/>
        <v>0</v>
      </c>
      <c r="AL153" s="1">
        <f t="shared" si="77"/>
        <v>0</v>
      </c>
      <c r="AM153" s="1">
        <f t="shared" si="77"/>
        <v>0</v>
      </c>
      <c r="AN153" s="1">
        <f t="shared" si="77"/>
        <v>0</v>
      </c>
      <c r="AO153" s="1">
        <f t="shared" si="77"/>
        <v>0</v>
      </c>
      <c r="AP153" s="1">
        <f t="shared" si="77"/>
        <v>0</v>
      </c>
      <c r="AQ153" s="1">
        <f t="shared" si="77"/>
        <v>0</v>
      </c>
      <c r="AR153" s="1">
        <f t="shared" si="77"/>
        <v>0</v>
      </c>
      <c r="AS153" s="1">
        <f t="shared" si="77"/>
        <v>0</v>
      </c>
      <c r="AT153" s="1">
        <f t="shared" si="77"/>
        <v>0</v>
      </c>
      <c r="AU153" s="1">
        <f t="shared" si="77"/>
        <v>0</v>
      </c>
      <c r="AV153" s="1">
        <f t="shared" si="77"/>
        <v>0</v>
      </c>
      <c r="AW153" s="1">
        <f t="shared" si="77"/>
        <v>0</v>
      </c>
      <c r="AX153" s="1">
        <f t="shared" si="77"/>
        <v>0</v>
      </c>
      <c r="AY153" s="1">
        <f t="shared" si="77"/>
        <v>0</v>
      </c>
      <c r="AZ153" s="1">
        <f t="shared" si="77"/>
        <v>0</v>
      </c>
      <c r="BA153" s="1">
        <f t="shared" si="77"/>
        <v>0</v>
      </c>
      <c r="BB153" s="1">
        <f t="shared" si="77"/>
        <v>0</v>
      </c>
      <c r="BC153" s="1">
        <f t="shared" si="77"/>
        <v>0</v>
      </c>
      <c r="BD153" s="1">
        <f t="shared" si="77"/>
        <v>0</v>
      </c>
      <c r="BE153" s="1">
        <f t="shared" si="77"/>
        <v>41</v>
      </c>
      <c r="BF153" s="1">
        <f t="shared" si="77"/>
        <v>41</v>
      </c>
      <c r="BG153" s="1">
        <f t="shared" si="77"/>
        <v>41</v>
      </c>
      <c r="BH153" s="1">
        <f t="shared" si="77"/>
        <v>41</v>
      </c>
      <c r="BI153" s="1">
        <f t="shared" si="77"/>
        <v>41</v>
      </c>
      <c r="BJ153" s="1">
        <f t="shared" si="77"/>
        <v>41</v>
      </c>
      <c r="BK153" s="1">
        <f t="shared" si="77"/>
        <v>41</v>
      </c>
      <c r="BL153" s="1">
        <f t="shared" si="77"/>
        <v>41</v>
      </c>
      <c r="BM153" s="1">
        <f t="shared" si="77"/>
        <v>41</v>
      </c>
      <c r="BN153" s="1">
        <f t="shared" si="77"/>
        <v>41</v>
      </c>
      <c r="BO153" s="1">
        <f t="shared" si="77"/>
        <v>41</v>
      </c>
      <c r="BP153" s="1">
        <f t="shared" si="77"/>
        <v>41</v>
      </c>
      <c r="BQ153" s="1">
        <f t="shared" si="77"/>
        <v>41</v>
      </c>
      <c r="BR153" s="1">
        <f t="shared" ref="BR153:EC153" si="78">BQ153+BR19-BR86</f>
        <v>41</v>
      </c>
      <c r="BS153" s="1">
        <f t="shared" si="78"/>
        <v>41</v>
      </c>
      <c r="BT153" s="1">
        <f t="shared" si="78"/>
        <v>41</v>
      </c>
      <c r="BU153" s="1">
        <f t="shared" si="78"/>
        <v>41</v>
      </c>
      <c r="BV153" s="1">
        <f t="shared" si="78"/>
        <v>41</v>
      </c>
      <c r="BW153" s="1">
        <f t="shared" si="78"/>
        <v>41</v>
      </c>
      <c r="BX153" s="1">
        <f t="shared" si="78"/>
        <v>41</v>
      </c>
      <c r="BY153" s="1">
        <f t="shared" si="78"/>
        <v>41</v>
      </c>
      <c r="BZ153" s="1">
        <f t="shared" si="78"/>
        <v>41</v>
      </c>
      <c r="CA153" s="1">
        <f t="shared" si="78"/>
        <v>41</v>
      </c>
      <c r="CB153" s="1">
        <f t="shared" si="78"/>
        <v>41</v>
      </c>
      <c r="CC153" s="1">
        <f t="shared" si="78"/>
        <v>41</v>
      </c>
      <c r="CD153" s="1">
        <f t="shared" si="78"/>
        <v>41</v>
      </c>
      <c r="CE153" s="1">
        <f t="shared" si="78"/>
        <v>41</v>
      </c>
      <c r="CF153" s="1">
        <f t="shared" si="78"/>
        <v>0</v>
      </c>
      <c r="CG153" s="1">
        <f t="shared" si="78"/>
        <v>0</v>
      </c>
      <c r="CH153" s="1">
        <f t="shared" si="78"/>
        <v>0</v>
      </c>
      <c r="CI153" s="1">
        <f t="shared" si="78"/>
        <v>0</v>
      </c>
      <c r="CJ153" s="1">
        <f t="shared" si="78"/>
        <v>0</v>
      </c>
      <c r="CK153" s="1">
        <f t="shared" si="78"/>
        <v>0</v>
      </c>
      <c r="CL153" s="1">
        <f t="shared" si="78"/>
        <v>0</v>
      </c>
      <c r="CM153" s="1">
        <f t="shared" si="78"/>
        <v>0</v>
      </c>
      <c r="CN153" s="1">
        <f t="shared" si="78"/>
        <v>0</v>
      </c>
      <c r="CO153" s="1">
        <f t="shared" si="78"/>
        <v>0</v>
      </c>
      <c r="CP153" s="1">
        <f t="shared" si="78"/>
        <v>0</v>
      </c>
      <c r="CQ153" s="1">
        <f t="shared" si="78"/>
        <v>0</v>
      </c>
      <c r="CR153" s="1">
        <f t="shared" si="78"/>
        <v>0</v>
      </c>
      <c r="CS153" s="1">
        <f t="shared" si="78"/>
        <v>0</v>
      </c>
      <c r="CT153" s="1">
        <f t="shared" si="78"/>
        <v>0</v>
      </c>
      <c r="CU153" s="1">
        <f t="shared" si="78"/>
        <v>0</v>
      </c>
      <c r="CV153" s="1">
        <f t="shared" si="78"/>
        <v>0</v>
      </c>
      <c r="CW153" s="1">
        <f t="shared" si="78"/>
        <v>0</v>
      </c>
      <c r="CX153" s="1">
        <f t="shared" si="78"/>
        <v>0</v>
      </c>
      <c r="CY153" s="1">
        <f t="shared" si="78"/>
        <v>0</v>
      </c>
      <c r="CZ153" s="1">
        <f t="shared" si="78"/>
        <v>0</v>
      </c>
      <c r="DA153" s="1">
        <f t="shared" si="78"/>
        <v>0</v>
      </c>
      <c r="DB153" s="1">
        <f t="shared" si="78"/>
        <v>0</v>
      </c>
      <c r="DC153" s="1">
        <f t="shared" si="78"/>
        <v>0</v>
      </c>
      <c r="DD153" s="1">
        <f t="shared" si="78"/>
        <v>0</v>
      </c>
      <c r="DE153" s="1">
        <f t="shared" si="78"/>
        <v>0</v>
      </c>
      <c r="DF153" s="1">
        <f t="shared" si="78"/>
        <v>0</v>
      </c>
      <c r="DG153" s="1">
        <f t="shared" si="78"/>
        <v>0</v>
      </c>
      <c r="DH153" s="1">
        <f t="shared" si="78"/>
        <v>0</v>
      </c>
      <c r="DI153" s="1">
        <f t="shared" si="78"/>
        <v>0</v>
      </c>
      <c r="DJ153" s="1">
        <f t="shared" si="78"/>
        <v>0</v>
      </c>
      <c r="DK153" s="1">
        <f t="shared" si="78"/>
        <v>0</v>
      </c>
      <c r="DL153" s="1">
        <f t="shared" si="78"/>
        <v>0</v>
      </c>
      <c r="DM153" s="1">
        <f t="shared" si="78"/>
        <v>0</v>
      </c>
      <c r="DN153" s="1">
        <f t="shared" si="78"/>
        <v>0</v>
      </c>
      <c r="DO153" s="1">
        <f t="shared" si="78"/>
        <v>0</v>
      </c>
      <c r="DP153" s="1">
        <f t="shared" si="78"/>
        <v>0</v>
      </c>
      <c r="DQ153" s="1">
        <f t="shared" si="78"/>
        <v>0</v>
      </c>
      <c r="DR153" s="1">
        <f t="shared" si="78"/>
        <v>0</v>
      </c>
      <c r="DS153" s="1">
        <f t="shared" si="78"/>
        <v>0</v>
      </c>
      <c r="DT153" s="1">
        <f t="shared" si="78"/>
        <v>0</v>
      </c>
      <c r="DU153" s="1">
        <f t="shared" si="78"/>
        <v>0</v>
      </c>
      <c r="DV153" s="1">
        <f t="shared" si="78"/>
        <v>0</v>
      </c>
      <c r="DW153" s="1">
        <f t="shared" si="78"/>
        <v>0</v>
      </c>
      <c r="DX153" s="1">
        <f t="shared" si="78"/>
        <v>0</v>
      </c>
      <c r="DY153" s="1">
        <f t="shared" si="78"/>
        <v>0</v>
      </c>
      <c r="DZ153" s="1">
        <f t="shared" si="78"/>
        <v>0</v>
      </c>
      <c r="EA153" s="1">
        <f t="shared" si="78"/>
        <v>0</v>
      </c>
      <c r="EB153" s="1">
        <f t="shared" si="78"/>
        <v>0</v>
      </c>
      <c r="EC153" s="1">
        <f t="shared" si="78"/>
        <v>0</v>
      </c>
      <c r="ED153" s="1">
        <f t="shared" ref="ED153:GO153" si="79">EC153+ED19-ED86</f>
        <v>0</v>
      </c>
      <c r="EE153" s="1">
        <f t="shared" si="79"/>
        <v>0</v>
      </c>
      <c r="EF153" s="1">
        <f t="shared" si="79"/>
        <v>0</v>
      </c>
      <c r="EG153" s="1">
        <f t="shared" si="79"/>
        <v>0</v>
      </c>
      <c r="EH153" s="1">
        <f t="shared" si="79"/>
        <v>0</v>
      </c>
      <c r="EI153" s="1">
        <f t="shared" si="79"/>
        <v>0</v>
      </c>
      <c r="EJ153" s="1">
        <f t="shared" si="79"/>
        <v>0</v>
      </c>
      <c r="EK153" s="1">
        <f t="shared" si="79"/>
        <v>0</v>
      </c>
      <c r="EL153" s="1">
        <f t="shared" si="79"/>
        <v>0</v>
      </c>
      <c r="EM153" s="1">
        <f t="shared" si="79"/>
        <v>0</v>
      </c>
      <c r="EN153" s="1">
        <f t="shared" si="79"/>
        <v>0</v>
      </c>
      <c r="EO153" s="1">
        <f t="shared" si="79"/>
        <v>0</v>
      </c>
      <c r="EP153" s="1">
        <f t="shared" si="79"/>
        <v>0</v>
      </c>
      <c r="EQ153" s="1">
        <f t="shared" si="79"/>
        <v>0</v>
      </c>
      <c r="ER153" s="1">
        <f t="shared" si="79"/>
        <v>0</v>
      </c>
      <c r="ES153" s="1">
        <f t="shared" si="79"/>
        <v>0</v>
      </c>
      <c r="ET153" s="1">
        <f t="shared" si="79"/>
        <v>0</v>
      </c>
      <c r="EU153" s="1">
        <f t="shared" si="79"/>
        <v>0</v>
      </c>
      <c r="EV153" s="1">
        <f t="shared" si="79"/>
        <v>0</v>
      </c>
      <c r="EW153" s="1">
        <f t="shared" si="79"/>
        <v>0</v>
      </c>
      <c r="EX153" s="1">
        <f t="shared" si="79"/>
        <v>0</v>
      </c>
      <c r="EY153" s="1">
        <f t="shared" si="79"/>
        <v>0</v>
      </c>
      <c r="EZ153" s="1">
        <f t="shared" si="79"/>
        <v>0</v>
      </c>
      <c r="FA153" s="1">
        <f t="shared" si="79"/>
        <v>0</v>
      </c>
      <c r="FB153" s="1">
        <f t="shared" si="79"/>
        <v>0</v>
      </c>
      <c r="FC153" s="1">
        <f t="shared" si="79"/>
        <v>0</v>
      </c>
      <c r="FD153" s="1">
        <f t="shared" si="79"/>
        <v>0</v>
      </c>
      <c r="FE153" s="1">
        <f t="shared" si="79"/>
        <v>0</v>
      </c>
      <c r="FF153" s="1">
        <f t="shared" si="79"/>
        <v>0</v>
      </c>
      <c r="FG153" s="1">
        <f t="shared" si="79"/>
        <v>0</v>
      </c>
      <c r="FH153" s="1">
        <f t="shared" si="79"/>
        <v>0</v>
      </c>
      <c r="FI153" s="1">
        <f t="shared" si="79"/>
        <v>0</v>
      </c>
      <c r="FJ153" s="1">
        <f t="shared" si="79"/>
        <v>0</v>
      </c>
      <c r="FK153" s="1">
        <f t="shared" si="79"/>
        <v>0</v>
      </c>
      <c r="FL153" s="1">
        <f t="shared" si="79"/>
        <v>0</v>
      </c>
      <c r="FM153" s="1">
        <f t="shared" si="79"/>
        <v>0</v>
      </c>
      <c r="FN153" s="1">
        <f t="shared" si="79"/>
        <v>0</v>
      </c>
      <c r="FO153" s="1">
        <f t="shared" si="79"/>
        <v>0</v>
      </c>
      <c r="FP153" s="1">
        <f t="shared" si="79"/>
        <v>0</v>
      </c>
      <c r="FQ153" s="1">
        <f t="shared" si="79"/>
        <v>0</v>
      </c>
      <c r="FR153" s="1">
        <f t="shared" si="79"/>
        <v>0</v>
      </c>
      <c r="FS153" s="1">
        <f t="shared" si="79"/>
        <v>0</v>
      </c>
      <c r="FT153" s="1">
        <f t="shared" si="79"/>
        <v>0</v>
      </c>
      <c r="FU153" s="1">
        <f t="shared" si="79"/>
        <v>0</v>
      </c>
      <c r="FV153" s="1">
        <f t="shared" si="79"/>
        <v>0</v>
      </c>
      <c r="FW153" s="1">
        <f t="shared" si="79"/>
        <v>0</v>
      </c>
      <c r="FX153" s="1">
        <f t="shared" si="79"/>
        <v>0</v>
      </c>
      <c r="FY153" s="1">
        <f t="shared" si="79"/>
        <v>0</v>
      </c>
      <c r="FZ153" s="1">
        <f t="shared" si="79"/>
        <v>0</v>
      </c>
      <c r="GA153" s="1">
        <f t="shared" si="79"/>
        <v>0</v>
      </c>
      <c r="GB153" s="1">
        <f t="shared" si="79"/>
        <v>0</v>
      </c>
      <c r="GC153" s="1">
        <f t="shared" si="79"/>
        <v>0</v>
      </c>
      <c r="GD153" s="1">
        <f t="shared" si="79"/>
        <v>0</v>
      </c>
      <c r="GE153" s="1">
        <f t="shared" si="79"/>
        <v>0</v>
      </c>
      <c r="GF153" s="1">
        <f t="shared" si="79"/>
        <v>0</v>
      </c>
      <c r="GG153" s="1">
        <f t="shared" si="79"/>
        <v>0</v>
      </c>
      <c r="GH153" s="1">
        <f t="shared" si="79"/>
        <v>0</v>
      </c>
      <c r="GI153" s="1">
        <f t="shared" si="79"/>
        <v>0</v>
      </c>
      <c r="GJ153" s="1">
        <f t="shared" si="79"/>
        <v>0</v>
      </c>
      <c r="GK153" s="1">
        <f t="shared" si="79"/>
        <v>0</v>
      </c>
      <c r="GL153" s="1">
        <f t="shared" si="79"/>
        <v>0</v>
      </c>
      <c r="GM153" s="1">
        <f t="shared" si="79"/>
        <v>0</v>
      </c>
      <c r="GN153" s="1">
        <f t="shared" si="79"/>
        <v>0</v>
      </c>
      <c r="GO153" s="1">
        <f t="shared" si="79"/>
        <v>0</v>
      </c>
      <c r="GP153" s="1">
        <f t="shared" ref="GP153:GY153" si="80">GO153+GP19-GP86</f>
        <v>0</v>
      </c>
      <c r="GQ153" s="1">
        <f t="shared" si="80"/>
        <v>0</v>
      </c>
      <c r="GR153" s="1">
        <f t="shared" si="80"/>
        <v>0</v>
      </c>
      <c r="GS153" s="1">
        <f t="shared" si="80"/>
        <v>0</v>
      </c>
      <c r="GT153" s="1">
        <f t="shared" si="80"/>
        <v>0</v>
      </c>
      <c r="GU153" s="1">
        <f t="shared" si="80"/>
        <v>0</v>
      </c>
      <c r="GV153" s="1">
        <f t="shared" si="80"/>
        <v>0</v>
      </c>
      <c r="GW153" s="1">
        <f t="shared" si="80"/>
        <v>0</v>
      </c>
      <c r="GX153" s="1">
        <f t="shared" si="80"/>
        <v>0</v>
      </c>
      <c r="GY153" s="1">
        <f t="shared" si="80"/>
        <v>0</v>
      </c>
    </row>
    <row r="154" spans="1:207">
      <c r="A154" s="4" t="s">
        <v>8124</v>
      </c>
      <c r="B154" s="3">
        <f t="shared" si="19"/>
        <v>43106142</v>
      </c>
      <c r="C154" s="3" t="str">
        <f t="shared" si="19"/>
        <v>Q.PEAK DUO L G5.2.V</v>
      </c>
      <c r="D154" s="2">
        <f t="shared" si="19"/>
        <v>410</v>
      </c>
      <c r="E154" s="1">
        <f t="shared" si="20"/>
        <v>0</v>
      </c>
      <c r="F154" s="1">
        <f t="shared" ref="F154:BQ154" si="81">E154+F20-F87</f>
        <v>0</v>
      </c>
      <c r="G154" s="1">
        <f t="shared" si="81"/>
        <v>0</v>
      </c>
      <c r="H154" s="1">
        <f t="shared" si="81"/>
        <v>0</v>
      </c>
      <c r="I154" s="1">
        <f t="shared" si="81"/>
        <v>0</v>
      </c>
      <c r="J154" s="1">
        <f t="shared" si="81"/>
        <v>0</v>
      </c>
      <c r="K154" s="1">
        <f t="shared" si="81"/>
        <v>0</v>
      </c>
      <c r="L154" s="1">
        <f t="shared" si="81"/>
        <v>0</v>
      </c>
      <c r="M154" s="1">
        <f t="shared" si="81"/>
        <v>0</v>
      </c>
      <c r="N154" s="1">
        <f t="shared" si="81"/>
        <v>0</v>
      </c>
      <c r="O154" s="1">
        <f t="shared" si="81"/>
        <v>0</v>
      </c>
      <c r="P154" s="1">
        <f t="shared" si="81"/>
        <v>0</v>
      </c>
      <c r="Q154" s="1">
        <f t="shared" si="81"/>
        <v>0</v>
      </c>
      <c r="R154" s="1">
        <f t="shared" si="81"/>
        <v>0</v>
      </c>
      <c r="S154" s="1">
        <f t="shared" si="81"/>
        <v>0</v>
      </c>
      <c r="T154" s="1">
        <f t="shared" si="81"/>
        <v>0</v>
      </c>
      <c r="U154" s="1">
        <f t="shared" si="81"/>
        <v>0</v>
      </c>
      <c r="V154" s="1">
        <f t="shared" si="81"/>
        <v>0</v>
      </c>
      <c r="W154" s="1">
        <f t="shared" si="81"/>
        <v>0</v>
      </c>
      <c r="X154" s="1">
        <f t="shared" si="81"/>
        <v>0</v>
      </c>
      <c r="Y154" s="1">
        <f t="shared" si="81"/>
        <v>0</v>
      </c>
      <c r="Z154" s="1">
        <f t="shared" si="81"/>
        <v>0</v>
      </c>
      <c r="AA154" s="1">
        <f t="shared" si="81"/>
        <v>0</v>
      </c>
      <c r="AB154" s="1">
        <f t="shared" si="81"/>
        <v>0</v>
      </c>
      <c r="AC154" s="1">
        <f t="shared" si="81"/>
        <v>0</v>
      </c>
      <c r="AD154" s="1">
        <f t="shared" si="81"/>
        <v>0</v>
      </c>
      <c r="AE154" s="1">
        <f t="shared" si="81"/>
        <v>0</v>
      </c>
      <c r="AF154" s="1">
        <f t="shared" si="81"/>
        <v>0</v>
      </c>
      <c r="AG154" s="1">
        <f t="shared" si="81"/>
        <v>0</v>
      </c>
      <c r="AH154" s="1">
        <f t="shared" si="81"/>
        <v>0</v>
      </c>
      <c r="AI154" s="1">
        <f t="shared" si="81"/>
        <v>0</v>
      </c>
      <c r="AJ154" s="1">
        <f t="shared" si="81"/>
        <v>0</v>
      </c>
      <c r="AK154" s="1">
        <f t="shared" si="81"/>
        <v>0</v>
      </c>
      <c r="AL154" s="1">
        <f t="shared" si="81"/>
        <v>0</v>
      </c>
      <c r="AM154" s="1">
        <f t="shared" si="81"/>
        <v>0</v>
      </c>
      <c r="AN154" s="1">
        <f t="shared" si="81"/>
        <v>0</v>
      </c>
      <c r="AO154" s="1">
        <f t="shared" si="81"/>
        <v>0</v>
      </c>
      <c r="AP154" s="1">
        <f t="shared" si="81"/>
        <v>0</v>
      </c>
      <c r="AQ154" s="1">
        <f t="shared" si="81"/>
        <v>0</v>
      </c>
      <c r="AR154" s="1">
        <f t="shared" si="81"/>
        <v>0</v>
      </c>
      <c r="AS154" s="1">
        <f t="shared" si="81"/>
        <v>0</v>
      </c>
      <c r="AT154" s="1">
        <f t="shared" si="81"/>
        <v>0</v>
      </c>
      <c r="AU154" s="1">
        <f t="shared" si="81"/>
        <v>0</v>
      </c>
      <c r="AV154" s="1">
        <f t="shared" si="81"/>
        <v>0</v>
      </c>
      <c r="AW154" s="1">
        <f t="shared" si="81"/>
        <v>0</v>
      </c>
      <c r="AX154" s="1">
        <f t="shared" si="81"/>
        <v>0</v>
      </c>
      <c r="AY154" s="1">
        <f t="shared" si="81"/>
        <v>0</v>
      </c>
      <c r="AZ154" s="1">
        <f t="shared" si="81"/>
        <v>0</v>
      </c>
      <c r="BA154" s="1">
        <f t="shared" si="81"/>
        <v>0</v>
      </c>
      <c r="BB154" s="1">
        <f t="shared" si="81"/>
        <v>0</v>
      </c>
      <c r="BC154" s="1">
        <f t="shared" si="81"/>
        <v>0</v>
      </c>
      <c r="BD154" s="1">
        <f t="shared" si="81"/>
        <v>0</v>
      </c>
      <c r="BE154" s="1">
        <f t="shared" si="81"/>
        <v>1</v>
      </c>
      <c r="BF154" s="1">
        <f t="shared" si="81"/>
        <v>1</v>
      </c>
      <c r="BG154" s="1">
        <f t="shared" si="81"/>
        <v>1</v>
      </c>
      <c r="BH154" s="1">
        <f t="shared" si="81"/>
        <v>1</v>
      </c>
      <c r="BI154" s="1">
        <f t="shared" si="81"/>
        <v>1</v>
      </c>
      <c r="BJ154" s="1">
        <f t="shared" si="81"/>
        <v>1</v>
      </c>
      <c r="BK154" s="1">
        <f t="shared" si="81"/>
        <v>1</v>
      </c>
      <c r="BL154" s="1">
        <f t="shared" si="81"/>
        <v>1</v>
      </c>
      <c r="BM154" s="1">
        <f t="shared" si="81"/>
        <v>1</v>
      </c>
      <c r="BN154" s="1">
        <f t="shared" si="81"/>
        <v>1</v>
      </c>
      <c r="BO154" s="1">
        <f t="shared" si="81"/>
        <v>1</v>
      </c>
      <c r="BP154" s="1">
        <f t="shared" si="81"/>
        <v>1</v>
      </c>
      <c r="BQ154" s="1">
        <f t="shared" si="81"/>
        <v>1</v>
      </c>
      <c r="BR154" s="1">
        <f t="shared" ref="BR154:EC154" si="82">BQ154+BR20-BR87</f>
        <v>1</v>
      </c>
      <c r="BS154" s="1">
        <f t="shared" si="82"/>
        <v>1</v>
      </c>
      <c r="BT154" s="1">
        <f t="shared" si="82"/>
        <v>1</v>
      </c>
      <c r="BU154" s="1">
        <f t="shared" si="82"/>
        <v>1</v>
      </c>
      <c r="BV154" s="1">
        <f t="shared" si="82"/>
        <v>1</v>
      </c>
      <c r="BW154" s="1">
        <f t="shared" si="82"/>
        <v>1</v>
      </c>
      <c r="BX154" s="1">
        <f t="shared" si="82"/>
        <v>1</v>
      </c>
      <c r="BY154" s="1">
        <f t="shared" si="82"/>
        <v>1</v>
      </c>
      <c r="BZ154" s="1">
        <f t="shared" si="82"/>
        <v>1</v>
      </c>
      <c r="CA154" s="1">
        <f t="shared" si="82"/>
        <v>1</v>
      </c>
      <c r="CB154" s="1">
        <f t="shared" si="82"/>
        <v>1</v>
      </c>
      <c r="CC154" s="1">
        <f t="shared" si="82"/>
        <v>1</v>
      </c>
      <c r="CD154" s="1">
        <f t="shared" si="82"/>
        <v>1</v>
      </c>
      <c r="CE154" s="1">
        <f t="shared" si="82"/>
        <v>1</v>
      </c>
      <c r="CF154" s="1">
        <f t="shared" si="82"/>
        <v>1</v>
      </c>
      <c r="CG154" s="1">
        <f t="shared" si="82"/>
        <v>1</v>
      </c>
      <c r="CH154" s="1">
        <f t="shared" si="82"/>
        <v>1</v>
      </c>
      <c r="CI154" s="1">
        <f t="shared" si="82"/>
        <v>1</v>
      </c>
      <c r="CJ154" s="1">
        <f t="shared" si="82"/>
        <v>1</v>
      </c>
      <c r="CK154" s="1">
        <f t="shared" si="82"/>
        <v>1</v>
      </c>
      <c r="CL154" s="1">
        <f t="shared" si="82"/>
        <v>1</v>
      </c>
      <c r="CM154" s="1">
        <f t="shared" si="82"/>
        <v>1</v>
      </c>
      <c r="CN154" s="1">
        <f t="shared" si="82"/>
        <v>1</v>
      </c>
      <c r="CO154" s="1">
        <f t="shared" si="82"/>
        <v>1</v>
      </c>
      <c r="CP154" s="1">
        <f t="shared" si="82"/>
        <v>1</v>
      </c>
      <c r="CQ154" s="1">
        <f t="shared" si="82"/>
        <v>1</v>
      </c>
      <c r="CR154" s="1">
        <f t="shared" si="82"/>
        <v>1</v>
      </c>
      <c r="CS154" s="1">
        <f t="shared" si="82"/>
        <v>1</v>
      </c>
      <c r="CT154" s="1">
        <f t="shared" si="82"/>
        <v>1</v>
      </c>
      <c r="CU154" s="1">
        <f t="shared" si="82"/>
        <v>1</v>
      </c>
      <c r="CV154" s="1">
        <f t="shared" si="82"/>
        <v>1</v>
      </c>
      <c r="CW154" s="1">
        <f t="shared" si="82"/>
        <v>1</v>
      </c>
      <c r="CX154" s="1">
        <f t="shared" si="82"/>
        <v>1</v>
      </c>
      <c r="CY154" s="1">
        <f t="shared" si="82"/>
        <v>1</v>
      </c>
      <c r="CZ154" s="1">
        <f t="shared" si="82"/>
        <v>1</v>
      </c>
      <c r="DA154" s="1">
        <f t="shared" si="82"/>
        <v>1</v>
      </c>
      <c r="DB154" s="1">
        <f t="shared" si="82"/>
        <v>1</v>
      </c>
      <c r="DC154" s="1">
        <f t="shared" si="82"/>
        <v>1</v>
      </c>
      <c r="DD154" s="1">
        <f t="shared" si="82"/>
        <v>1</v>
      </c>
      <c r="DE154" s="1">
        <f t="shared" si="82"/>
        <v>1</v>
      </c>
      <c r="DF154" s="1">
        <f t="shared" si="82"/>
        <v>1</v>
      </c>
      <c r="DG154" s="1">
        <f t="shared" si="82"/>
        <v>1</v>
      </c>
      <c r="DH154" s="1">
        <f t="shared" si="82"/>
        <v>1</v>
      </c>
      <c r="DI154" s="1">
        <f t="shared" si="82"/>
        <v>1</v>
      </c>
      <c r="DJ154" s="1">
        <f t="shared" si="82"/>
        <v>1</v>
      </c>
      <c r="DK154" s="1">
        <f t="shared" si="82"/>
        <v>1</v>
      </c>
      <c r="DL154" s="1">
        <f t="shared" si="82"/>
        <v>1</v>
      </c>
      <c r="DM154" s="1">
        <f t="shared" si="82"/>
        <v>1</v>
      </c>
      <c r="DN154" s="1">
        <f t="shared" si="82"/>
        <v>1</v>
      </c>
      <c r="DO154" s="1">
        <f t="shared" si="82"/>
        <v>1</v>
      </c>
      <c r="DP154" s="1">
        <f t="shared" si="82"/>
        <v>1</v>
      </c>
      <c r="DQ154" s="1">
        <f t="shared" si="82"/>
        <v>1</v>
      </c>
      <c r="DR154" s="1">
        <f t="shared" si="82"/>
        <v>1</v>
      </c>
      <c r="DS154" s="1">
        <f t="shared" si="82"/>
        <v>1</v>
      </c>
      <c r="DT154" s="1">
        <f t="shared" si="82"/>
        <v>1</v>
      </c>
      <c r="DU154" s="1">
        <f t="shared" si="82"/>
        <v>1</v>
      </c>
      <c r="DV154" s="1">
        <f t="shared" si="82"/>
        <v>1</v>
      </c>
      <c r="DW154" s="1">
        <f t="shared" si="82"/>
        <v>1</v>
      </c>
      <c r="DX154" s="1">
        <f t="shared" si="82"/>
        <v>1</v>
      </c>
      <c r="DY154" s="1">
        <f t="shared" si="82"/>
        <v>1</v>
      </c>
      <c r="DZ154" s="1">
        <f t="shared" si="82"/>
        <v>1</v>
      </c>
      <c r="EA154" s="1">
        <f t="shared" si="82"/>
        <v>1</v>
      </c>
      <c r="EB154" s="1">
        <f t="shared" si="82"/>
        <v>1</v>
      </c>
      <c r="EC154" s="1">
        <f t="shared" si="82"/>
        <v>1</v>
      </c>
      <c r="ED154" s="1">
        <f t="shared" ref="ED154:GO154" si="83">EC154+ED20-ED87</f>
        <v>1</v>
      </c>
      <c r="EE154" s="1">
        <f t="shared" si="83"/>
        <v>1</v>
      </c>
      <c r="EF154" s="1">
        <f t="shared" si="83"/>
        <v>1</v>
      </c>
      <c r="EG154" s="1">
        <f t="shared" si="83"/>
        <v>1</v>
      </c>
      <c r="EH154" s="1">
        <f t="shared" si="83"/>
        <v>1</v>
      </c>
      <c r="EI154" s="1">
        <f t="shared" si="83"/>
        <v>1</v>
      </c>
      <c r="EJ154" s="1">
        <f t="shared" si="83"/>
        <v>1</v>
      </c>
      <c r="EK154" s="1">
        <f t="shared" si="83"/>
        <v>1</v>
      </c>
      <c r="EL154" s="1">
        <f t="shared" si="83"/>
        <v>1</v>
      </c>
      <c r="EM154" s="1">
        <f t="shared" si="83"/>
        <v>1</v>
      </c>
      <c r="EN154" s="1">
        <f t="shared" si="83"/>
        <v>1</v>
      </c>
      <c r="EO154" s="1">
        <f t="shared" si="83"/>
        <v>1</v>
      </c>
      <c r="EP154" s="1">
        <f t="shared" si="83"/>
        <v>1</v>
      </c>
      <c r="EQ154" s="1">
        <f t="shared" si="83"/>
        <v>1</v>
      </c>
      <c r="ER154" s="1">
        <f t="shared" si="83"/>
        <v>1</v>
      </c>
      <c r="ES154" s="1">
        <f t="shared" si="83"/>
        <v>1</v>
      </c>
      <c r="ET154" s="1">
        <f t="shared" si="83"/>
        <v>1</v>
      </c>
      <c r="EU154" s="1">
        <f t="shared" si="83"/>
        <v>1</v>
      </c>
      <c r="EV154" s="1">
        <f t="shared" si="83"/>
        <v>1</v>
      </c>
      <c r="EW154" s="1">
        <f t="shared" si="83"/>
        <v>1</v>
      </c>
      <c r="EX154" s="1">
        <f t="shared" si="83"/>
        <v>1</v>
      </c>
      <c r="EY154" s="1">
        <f t="shared" si="83"/>
        <v>1</v>
      </c>
      <c r="EZ154" s="1">
        <f t="shared" si="83"/>
        <v>1</v>
      </c>
      <c r="FA154" s="1">
        <f t="shared" si="83"/>
        <v>1</v>
      </c>
      <c r="FB154" s="1">
        <f t="shared" si="83"/>
        <v>1</v>
      </c>
      <c r="FC154" s="1">
        <f t="shared" si="83"/>
        <v>1</v>
      </c>
      <c r="FD154" s="1">
        <f t="shared" si="83"/>
        <v>1</v>
      </c>
      <c r="FE154" s="1">
        <f t="shared" si="83"/>
        <v>1</v>
      </c>
      <c r="FF154" s="1">
        <f t="shared" si="83"/>
        <v>1</v>
      </c>
      <c r="FG154" s="1">
        <f t="shared" si="83"/>
        <v>1</v>
      </c>
      <c r="FH154" s="1">
        <f t="shared" si="83"/>
        <v>1</v>
      </c>
      <c r="FI154" s="1">
        <f t="shared" si="83"/>
        <v>1</v>
      </c>
      <c r="FJ154" s="1">
        <f t="shared" si="83"/>
        <v>1</v>
      </c>
      <c r="FK154" s="1">
        <f t="shared" si="83"/>
        <v>1</v>
      </c>
      <c r="FL154" s="1">
        <f t="shared" si="83"/>
        <v>1</v>
      </c>
      <c r="FM154" s="1">
        <f t="shared" si="83"/>
        <v>1</v>
      </c>
      <c r="FN154" s="1">
        <f t="shared" si="83"/>
        <v>1</v>
      </c>
      <c r="FO154" s="1">
        <f t="shared" si="83"/>
        <v>1</v>
      </c>
      <c r="FP154" s="1">
        <f t="shared" si="83"/>
        <v>1</v>
      </c>
      <c r="FQ154" s="1">
        <f t="shared" si="83"/>
        <v>1</v>
      </c>
      <c r="FR154" s="1">
        <f t="shared" si="83"/>
        <v>1</v>
      </c>
      <c r="FS154" s="1">
        <f t="shared" si="83"/>
        <v>1</v>
      </c>
      <c r="FT154" s="1">
        <f t="shared" si="83"/>
        <v>1</v>
      </c>
      <c r="FU154" s="1">
        <f t="shared" si="83"/>
        <v>1</v>
      </c>
      <c r="FV154" s="1">
        <f t="shared" si="83"/>
        <v>1</v>
      </c>
      <c r="FW154" s="1">
        <f t="shared" si="83"/>
        <v>1</v>
      </c>
      <c r="FX154" s="1">
        <f t="shared" si="83"/>
        <v>1</v>
      </c>
      <c r="FY154" s="1">
        <f t="shared" si="83"/>
        <v>1</v>
      </c>
      <c r="FZ154" s="1">
        <f t="shared" si="83"/>
        <v>1</v>
      </c>
      <c r="GA154" s="1">
        <f t="shared" si="83"/>
        <v>1</v>
      </c>
      <c r="GB154" s="1">
        <f t="shared" si="83"/>
        <v>1</v>
      </c>
      <c r="GC154" s="1">
        <f t="shared" si="83"/>
        <v>1</v>
      </c>
      <c r="GD154" s="1">
        <f t="shared" si="83"/>
        <v>1</v>
      </c>
      <c r="GE154" s="1">
        <f t="shared" si="83"/>
        <v>1</v>
      </c>
      <c r="GF154" s="1">
        <f t="shared" si="83"/>
        <v>1</v>
      </c>
      <c r="GG154" s="1">
        <f t="shared" si="83"/>
        <v>1</v>
      </c>
      <c r="GH154" s="1">
        <f t="shared" si="83"/>
        <v>1</v>
      </c>
      <c r="GI154" s="1">
        <f t="shared" si="83"/>
        <v>1</v>
      </c>
      <c r="GJ154" s="1">
        <f t="shared" si="83"/>
        <v>1</v>
      </c>
      <c r="GK154" s="1">
        <f t="shared" si="83"/>
        <v>1</v>
      </c>
      <c r="GL154" s="1">
        <f t="shared" si="83"/>
        <v>1</v>
      </c>
      <c r="GM154" s="1">
        <f t="shared" si="83"/>
        <v>1</v>
      </c>
      <c r="GN154" s="1">
        <f t="shared" si="83"/>
        <v>1</v>
      </c>
      <c r="GO154" s="1">
        <f t="shared" si="83"/>
        <v>1</v>
      </c>
      <c r="GP154" s="1">
        <f t="shared" ref="GP154:GY154" si="84">GO154+GP20-GP87</f>
        <v>1</v>
      </c>
      <c r="GQ154" s="1">
        <f t="shared" si="84"/>
        <v>1</v>
      </c>
      <c r="GR154" s="1">
        <f t="shared" si="84"/>
        <v>1</v>
      </c>
      <c r="GS154" s="1">
        <f t="shared" si="84"/>
        <v>1</v>
      </c>
      <c r="GT154" s="1">
        <f t="shared" si="84"/>
        <v>1</v>
      </c>
      <c r="GU154" s="1">
        <f t="shared" si="84"/>
        <v>1</v>
      </c>
      <c r="GV154" s="1">
        <f t="shared" si="84"/>
        <v>1</v>
      </c>
      <c r="GW154" s="1">
        <f t="shared" si="84"/>
        <v>1</v>
      </c>
      <c r="GX154" s="1">
        <f t="shared" si="84"/>
        <v>1</v>
      </c>
      <c r="GY154" s="1">
        <f t="shared" si="84"/>
        <v>1</v>
      </c>
    </row>
    <row r="155" spans="1:207">
      <c r="A155" s="4" t="s">
        <v>8124</v>
      </c>
      <c r="B155" s="3">
        <f t="shared" si="19"/>
        <v>43106540</v>
      </c>
      <c r="C155" s="3" t="str">
        <f t="shared" si="19"/>
        <v>Q.PEAK DUO L G5.2.V</v>
      </c>
      <c r="D155" s="2">
        <f t="shared" si="19"/>
        <v>400</v>
      </c>
      <c r="E155" s="1">
        <f t="shared" si="20"/>
        <v>0</v>
      </c>
      <c r="F155" s="1">
        <f t="shared" ref="F155:BQ155" si="85">E155+F21-F88</f>
        <v>0</v>
      </c>
      <c r="G155" s="1">
        <f t="shared" si="85"/>
        <v>0</v>
      </c>
      <c r="H155" s="1">
        <f t="shared" si="85"/>
        <v>0</v>
      </c>
      <c r="I155" s="1">
        <f t="shared" si="85"/>
        <v>0</v>
      </c>
      <c r="J155" s="1">
        <f t="shared" si="85"/>
        <v>0</v>
      </c>
      <c r="K155" s="1">
        <f t="shared" si="85"/>
        <v>0</v>
      </c>
      <c r="L155" s="1">
        <f t="shared" si="85"/>
        <v>0</v>
      </c>
      <c r="M155" s="1">
        <f t="shared" si="85"/>
        <v>0</v>
      </c>
      <c r="N155" s="1">
        <f t="shared" si="85"/>
        <v>0</v>
      </c>
      <c r="O155" s="1">
        <f t="shared" si="85"/>
        <v>0</v>
      </c>
      <c r="P155" s="1">
        <f t="shared" si="85"/>
        <v>0</v>
      </c>
      <c r="Q155" s="1">
        <f t="shared" si="85"/>
        <v>0</v>
      </c>
      <c r="R155" s="1">
        <f t="shared" si="85"/>
        <v>0</v>
      </c>
      <c r="S155" s="1">
        <f t="shared" si="85"/>
        <v>0</v>
      </c>
      <c r="T155" s="1">
        <f t="shared" si="85"/>
        <v>0</v>
      </c>
      <c r="U155" s="1">
        <f t="shared" si="85"/>
        <v>0</v>
      </c>
      <c r="V155" s="1">
        <f t="shared" si="85"/>
        <v>0</v>
      </c>
      <c r="W155" s="1">
        <f t="shared" si="85"/>
        <v>0</v>
      </c>
      <c r="X155" s="1">
        <f t="shared" si="85"/>
        <v>0</v>
      </c>
      <c r="Y155" s="1">
        <f t="shared" si="85"/>
        <v>0</v>
      </c>
      <c r="Z155" s="1">
        <f t="shared" si="85"/>
        <v>0</v>
      </c>
      <c r="AA155" s="1">
        <f t="shared" si="85"/>
        <v>0</v>
      </c>
      <c r="AB155" s="1">
        <f t="shared" si="85"/>
        <v>0</v>
      </c>
      <c r="AC155" s="1">
        <f t="shared" si="85"/>
        <v>0</v>
      </c>
      <c r="AD155" s="1">
        <f t="shared" si="85"/>
        <v>0</v>
      </c>
      <c r="AE155" s="1">
        <f t="shared" si="85"/>
        <v>0</v>
      </c>
      <c r="AF155" s="1">
        <f t="shared" si="85"/>
        <v>0</v>
      </c>
      <c r="AG155" s="1">
        <f t="shared" si="85"/>
        <v>0</v>
      </c>
      <c r="AH155" s="1">
        <f t="shared" si="85"/>
        <v>0</v>
      </c>
      <c r="AI155" s="1">
        <f t="shared" si="85"/>
        <v>0</v>
      </c>
      <c r="AJ155" s="1">
        <f t="shared" si="85"/>
        <v>0</v>
      </c>
      <c r="AK155" s="1">
        <f t="shared" si="85"/>
        <v>0</v>
      </c>
      <c r="AL155" s="1">
        <f t="shared" si="85"/>
        <v>0</v>
      </c>
      <c r="AM155" s="1">
        <f t="shared" si="85"/>
        <v>0</v>
      </c>
      <c r="AN155" s="1">
        <f t="shared" si="85"/>
        <v>0</v>
      </c>
      <c r="AO155" s="1">
        <f t="shared" si="85"/>
        <v>0</v>
      </c>
      <c r="AP155" s="1">
        <f t="shared" si="85"/>
        <v>0</v>
      </c>
      <c r="AQ155" s="1">
        <f t="shared" si="85"/>
        <v>0</v>
      </c>
      <c r="AR155" s="1">
        <f t="shared" si="85"/>
        <v>0</v>
      </c>
      <c r="AS155" s="1">
        <f t="shared" si="85"/>
        <v>0</v>
      </c>
      <c r="AT155" s="1">
        <f t="shared" si="85"/>
        <v>0</v>
      </c>
      <c r="AU155" s="1">
        <f t="shared" si="85"/>
        <v>0</v>
      </c>
      <c r="AV155" s="1">
        <f t="shared" si="85"/>
        <v>0</v>
      </c>
      <c r="AW155" s="1">
        <f t="shared" si="85"/>
        <v>0</v>
      </c>
      <c r="AX155" s="1">
        <f t="shared" si="85"/>
        <v>0</v>
      </c>
      <c r="AY155" s="1">
        <f t="shared" si="85"/>
        <v>0</v>
      </c>
      <c r="AZ155" s="1">
        <f t="shared" si="85"/>
        <v>0</v>
      </c>
      <c r="BA155" s="1">
        <f t="shared" si="85"/>
        <v>0</v>
      </c>
      <c r="BB155" s="1">
        <f t="shared" si="85"/>
        <v>0</v>
      </c>
      <c r="BC155" s="1">
        <f t="shared" si="85"/>
        <v>0</v>
      </c>
      <c r="BD155" s="1">
        <f t="shared" si="85"/>
        <v>0</v>
      </c>
      <c r="BE155" s="1">
        <f t="shared" si="85"/>
        <v>136</v>
      </c>
      <c r="BF155" s="1">
        <f t="shared" si="85"/>
        <v>136</v>
      </c>
      <c r="BG155" s="1">
        <f t="shared" si="85"/>
        <v>136</v>
      </c>
      <c r="BH155" s="1">
        <f t="shared" si="85"/>
        <v>136</v>
      </c>
      <c r="BI155" s="1">
        <f t="shared" si="85"/>
        <v>136</v>
      </c>
      <c r="BJ155" s="1">
        <f t="shared" si="85"/>
        <v>136</v>
      </c>
      <c r="BK155" s="1">
        <f t="shared" si="85"/>
        <v>136</v>
      </c>
      <c r="BL155" s="1">
        <f t="shared" si="85"/>
        <v>136</v>
      </c>
      <c r="BM155" s="1">
        <f t="shared" si="85"/>
        <v>136</v>
      </c>
      <c r="BN155" s="1">
        <f t="shared" si="85"/>
        <v>136</v>
      </c>
      <c r="BO155" s="1">
        <f t="shared" si="85"/>
        <v>136</v>
      </c>
      <c r="BP155" s="1">
        <f t="shared" si="85"/>
        <v>136</v>
      </c>
      <c r="BQ155" s="1">
        <f t="shared" si="85"/>
        <v>136</v>
      </c>
      <c r="BR155" s="1">
        <f t="shared" ref="BR155:EC155" si="86">BQ155+BR21-BR88</f>
        <v>136</v>
      </c>
      <c r="BS155" s="1">
        <f t="shared" si="86"/>
        <v>136</v>
      </c>
      <c r="BT155" s="1">
        <f t="shared" si="86"/>
        <v>136</v>
      </c>
      <c r="BU155" s="1">
        <f t="shared" si="86"/>
        <v>136</v>
      </c>
      <c r="BV155" s="1">
        <f t="shared" si="86"/>
        <v>136</v>
      </c>
      <c r="BW155" s="1">
        <f t="shared" si="86"/>
        <v>136</v>
      </c>
      <c r="BX155" s="1">
        <f t="shared" si="86"/>
        <v>136</v>
      </c>
      <c r="BY155" s="1">
        <f t="shared" si="86"/>
        <v>136</v>
      </c>
      <c r="BZ155" s="1">
        <f t="shared" si="86"/>
        <v>136</v>
      </c>
      <c r="CA155" s="1">
        <f t="shared" si="86"/>
        <v>136</v>
      </c>
      <c r="CB155" s="1">
        <f t="shared" si="86"/>
        <v>136</v>
      </c>
      <c r="CC155" s="1">
        <f t="shared" si="86"/>
        <v>136</v>
      </c>
      <c r="CD155" s="1">
        <f t="shared" si="86"/>
        <v>136</v>
      </c>
      <c r="CE155" s="1">
        <f t="shared" si="86"/>
        <v>136</v>
      </c>
      <c r="CF155" s="1">
        <f t="shared" si="86"/>
        <v>107</v>
      </c>
      <c r="CG155" s="1">
        <f t="shared" si="86"/>
        <v>107</v>
      </c>
      <c r="CH155" s="1">
        <f t="shared" si="86"/>
        <v>107</v>
      </c>
      <c r="CI155" s="1">
        <f t="shared" si="86"/>
        <v>107</v>
      </c>
      <c r="CJ155" s="1">
        <f t="shared" si="86"/>
        <v>107</v>
      </c>
      <c r="CK155" s="1">
        <f t="shared" si="86"/>
        <v>107</v>
      </c>
      <c r="CL155" s="1">
        <f t="shared" si="86"/>
        <v>107</v>
      </c>
      <c r="CM155" s="1">
        <f t="shared" si="86"/>
        <v>107</v>
      </c>
      <c r="CN155" s="1">
        <f t="shared" si="86"/>
        <v>107</v>
      </c>
      <c r="CO155" s="1">
        <f t="shared" si="86"/>
        <v>107</v>
      </c>
      <c r="CP155" s="1">
        <f t="shared" si="86"/>
        <v>107</v>
      </c>
      <c r="CQ155" s="1">
        <f t="shared" si="86"/>
        <v>107</v>
      </c>
      <c r="CR155" s="1">
        <f t="shared" si="86"/>
        <v>107</v>
      </c>
      <c r="CS155" s="1">
        <f t="shared" si="86"/>
        <v>107</v>
      </c>
      <c r="CT155" s="1">
        <f t="shared" si="86"/>
        <v>107</v>
      </c>
      <c r="CU155" s="1">
        <f t="shared" si="86"/>
        <v>107</v>
      </c>
      <c r="CV155" s="1">
        <f t="shared" si="86"/>
        <v>107</v>
      </c>
      <c r="CW155" s="1">
        <f t="shared" si="86"/>
        <v>107</v>
      </c>
      <c r="CX155" s="1">
        <f t="shared" si="86"/>
        <v>107</v>
      </c>
      <c r="CY155" s="1">
        <f t="shared" si="86"/>
        <v>107</v>
      </c>
      <c r="CZ155" s="1">
        <f t="shared" si="86"/>
        <v>107</v>
      </c>
      <c r="DA155" s="1">
        <f t="shared" si="86"/>
        <v>107</v>
      </c>
      <c r="DB155" s="1">
        <f t="shared" si="86"/>
        <v>107</v>
      </c>
      <c r="DC155" s="1">
        <f t="shared" si="86"/>
        <v>107</v>
      </c>
      <c r="DD155" s="1">
        <f t="shared" si="86"/>
        <v>107</v>
      </c>
      <c r="DE155" s="1">
        <f t="shared" si="86"/>
        <v>107</v>
      </c>
      <c r="DF155" s="1">
        <f t="shared" si="86"/>
        <v>107</v>
      </c>
      <c r="DG155" s="1">
        <f t="shared" si="86"/>
        <v>107</v>
      </c>
      <c r="DH155" s="1">
        <f t="shared" si="86"/>
        <v>107</v>
      </c>
      <c r="DI155" s="1">
        <f t="shared" si="86"/>
        <v>107</v>
      </c>
      <c r="DJ155" s="1">
        <f t="shared" si="86"/>
        <v>107</v>
      </c>
      <c r="DK155" s="1">
        <f t="shared" si="86"/>
        <v>107</v>
      </c>
      <c r="DL155" s="1">
        <f t="shared" si="86"/>
        <v>107</v>
      </c>
      <c r="DM155" s="1">
        <f t="shared" si="86"/>
        <v>107</v>
      </c>
      <c r="DN155" s="1">
        <f t="shared" si="86"/>
        <v>107</v>
      </c>
      <c r="DO155" s="1">
        <f t="shared" si="86"/>
        <v>107</v>
      </c>
      <c r="DP155" s="1">
        <f t="shared" si="86"/>
        <v>107</v>
      </c>
      <c r="DQ155" s="1">
        <f t="shared" si="86"/>
        <v>107</v>
      </c>
      <c r="DR155" s="1">
        <f t="shared" si="86"/>
        <v>107</v>
      </c>
      <c r="DS155" s="1">
        <f t="shared" si="86"/>
        <v>107</v>
      </c>
      <c r="DT155" s="1">
        <f t="shared" si="86"/>
        <v>107</v>
      </c>
      <c r="DU155" s="1">
        <f t="shared" si="86"/>
        <v>107</v>
      </c>
      <c r="DV155" s="1">
        <f t="shared" si="86"/>
        <v>107</v>
      </c>
      <c r="DW155" s="1">
        <f t="shared" si="86"/>
        <v>107</v>
      </c>
      <c r="DX155" s="1">
        <f t="shared" si="86"/>
        <v>107</v>
      </c>
      <c r="DY155" s="1">
        <f t="shared" si="86"/>
        <v>107</v>
      </c>
      <c r="DZ155" s="1">
        <f t="shared" si="86"/>
        <v>107</v>
      </c>
      <c r="EA155" s="1">
        <f t="shared" si="86"/>
        <v>107</v>
      </c>
      <c r="EB155" s="1">
        <f t="shared" si="86"/>
        <v>107</v>
      </c>
      <c r="EC155" s="1">
        <f t="shared" si="86"/>
        <v>107</v>
      </c>
      <c r="ED155" s="1">
        <f t="shared" ref="ED155:GO155" si="87">EC155+ED21-ED88</f>
        <v>107</v>
      </c>
      <c r="EE155" s="1">
        <f t="shared" si="87"/>
        <v>107</v>
      </c>
      <c r="EF155" s="1">
        <f t="shared" si="87"/>
        <v>107</v>
      </c>
      <c r="EG155" s="1">
        <f t="shared" si="87"/>
        <v>107</v>
      </c>
      <c r="EH155" s="1">
        <f t="shared" si="87"/>
        <v>107</v>
      </c>
      <c r="EI155" s="1">
        <f t="shared" si="87"/>
        <v>107</v>
      </c>
      <c r="EJ155" s="1">
        <f t="shared" si="87"/>
        <v>107</v>
      </c>
      <c r="EK155" s="1">
        <f t="shared" si="87"/>
        <v>107</v>
      </c>
      <c r="EL155" s="1">
        <f t="shared" si="87"/>
        <v>107</v>
      </c>
      <c r="EM155" s="1">
        <f t="shared" si="87"/>
        <v>107</v>
      </c>
      <c r="EN155" s="1">
        <f t="shared" si="87"/>
        <v>107</v>
      </c>
      <c r="EO155" s="1">
        <f t="shared" si="87"/>
        <v>107</v>
      </c>
      <c r="EP155" s="1">
        <f t="shared" si="87"/>
        <v>107</v>
      </c>
      <c r="EQ155" s="1">
        <f t="shared" si="87"/>
        <v>107</v>
      </c>
      <c r="ER155" s="1">
        <f t="shared" si="87"/>
        <v>107</v>
      </c>
      <c r="ES155" s="1">
        <f t="shared" si="87"/>
        <v>107</v>
      </c>
      <c r="ET155" s="1">
        <f t="shared" si="87"/>
        <v>107</v>
      </c>
      <c r="EU155" s="1">
        <f t="shared" si="87"/>
        <v>107</v>
      </c>
      <c r="EV155" s="1">
        <f t="shared" si="87"/>
        <v>107</v>
      </c>
      <c r="EW155" s="1">
        <f t="shared" si="87"/>
        <v>107</v>
      </c>
      <c r="EX155" s="1">
        <f t="shared" si="87"/>
        <v>107</v>
      </c>
      <c r="EY155" s="1">
        <f t="shared" si="87"/>
        <v>107</v>
      </c>
      <c r="EZ155" s="1">
        <f t="shared" si="87"/>
        <v>107</v>
      </c>
      <c r="FA155" s="1">
        <f t="shared" si="87"/>
        <v>107</v>
      </c>
      <c r="FB155" s="1">
        <f t="shared" si="87"/>
        <v>107</v>
      </c>
      <c r="FC155" s="1">
        <f t="shared" si="87"/>
        <v>107</v>
      </c>
      <c r="FD155" s="1">
        <f t="shared" si="87"/>
        <v>107</v>
      </c>
      <c r="FE155" s="1">
        <f t="shared" si="87"/>
        <v>107</v>
      </c>
      <c r="FF155" s="1">
        <f t="shared" si="87"/>
        <v>107</v>
      </c>
      <c r="FG155" s="1">
        <f t="shared" si="87"/>
        <v>107</v>
      </c>
      <c r="FH155" s="1">
        <f t="shared" si="87"/>
        <v>107</v>
      </c>
      <c r="FI155" s="1">
        <f t="shared" si="87"/>
        <v>107</v>
      </c>
      <c r="FJ155" s="1">
        <f t="shared" si="87"/>
        <v>107</v>
      </c>
      <c r="FK155" s="1">
        <f t="shared" si="87"/>
        <v>107</v>
      </c>
      <c r="FL155" s="1">
        <f t="shared" si="87"/>
        <v>107</v>
      </c>
      <c r="FM155" s="1">
        <f t="shared" si="87"/>
        <v>107</v>
      </c>
      <c r="FN155" s="1">
        <f t="shared" si="87"/>
        <v>107</v>
      </c>
      <c r="FO155" s="1">
        <f t="shared" si="87"/>
        <v>107</v>
      </c>
      <c r="FP155" s="1">
        <f t="shared" si="87"/>
        <v>107</v>
      </c>
      <c r="FQ155" s="1">
        <f t="shared" si="87"/>
        <v>107</v>
      </c>
      <c r="FR155" s="1">
        <f t="shared" si="87"/>
        <v>107</v>
      </c>
      <c r="FS155" s="1">
        <f t="shared" si="87"/>
        <v>107</v>
      </c>
      <c r="FT155" s="1">
        <f t="shared" si="87"/>
        <v>107</v>
      </c>
      <c r="FU155" s="1">
        <f t="shared" si="87"/>
        <v>107</v>
      </c>
      <c r="FV155" s="1">
        <f t="shared" si="87"/>
        <v>107</v>
      </c>
      <c r="FW155" s="1">
        <f t="shared" si="87"/>
        <v>107</v>
      </c>
      <c r="FX155" s="1">
        <f t="shared" si="87"/>
        <v>107</v>
      </c>
      <c r="FY155" s="1">
        <f t="shared" si="87"/>
        <v>107</v>
      </c>
      <c r="FZ155" s="1">
        <f t="shared" si="87"/>
        <v>107</v>
      </c>
      <c r="GA155" s="1">
        <f t="shared" si="87"/>
        <v>107</v>
      </c>
      <c r="GB155" s="1">
        <f t="shared" si="87"/>
        <v>107</v>
      </c>
      <c r="GC155" s="1">
        <f t="shared" si="87"/>
        <v>107</v>
      </c>
      <c r="GD155" s="1">
        <f t="shared" si="87"/>
        <v>107</v>
      </c>
      <c r="GE155" s="1">
        <f t="shared" si="87"/>
        <v>107</v>
      </c>
      <c r="GF155" s="1">
        <f t="shared" si="87"/>
        <v>107</v>
      </c>
      <c r="GG155" s="1">
        <f t="shared" si="87"/>
        <v>107</v>
      </c>
      <c r="GH155" s="1">
        <f t="shared" si="87"/>
        <v>107</v>
      </c>
      <c r="GI155" s="1">
        <f t="shared" si="87"/>
        <v>107</v>
      </c>
      <c r="GJ155" s="1">
        <f t="shared" si="87"/>
        <v>107</v>
      </c>
      <c r="GK155" s="1">
        <f t="shared" si="87"/>
        <v>107</v>
      </c>
      <c r="GL155" s="1">
        <f t="shared" si="87"/>
        <v>107</v>
      </c>
      <c r="GM155" s="1">
        <f t="shared" si="87"/>
        <v>107</v>
      </c>
      <c r="GN155" s="1">
        <f t="shared" si="87"/>
        <v>107</v>
      </c>
      <c r="GO155" s="1">
        <f t="shared" si="87"/>
        <v>107</v>
      </c>
      <c r="GP155" s="1">
        <f t="shared" ref="GP155:GY155" si="88">GO155+GP21-GP88</f>
        <v>107</v>
      </c>
      <c r="GQ155" s="1">
        <f t="shared" si="88"/>
        <v>107</v>
      </c>
      <c r="GR155" s="1">
        <f t="shared" si="88"/>
        <v>107</v>
      </c>
      <c r="GS155" s="1">
        <f t="shared" si="88"/>
        <v>107</v>
      </c>
      <c r="GT155" s="1">
        <f t="shared" si="88"/>
        <v>107</v>
      </c>
      <c r="GU155" s="1">
        <f t="shared" si="88"/>
        <v>107</v>
      </c>
      <c r="GV155" s="1">
        <f t="shared" si="88"/>
        <v>107</v>
      </c>
      <c r="GW155" s="1">
        <f t="shared" si="88"/>
        <v>107</v>
      </c>
      <c r="GX155" s="1">
        <f t="shared" si="88"/>
        <v>107</v>
      </c>
      <c r="GY155" s="1">
        <f t="shared" si="88"/>
        <v>107</v>
      </c>
    </row>
    <row r="156" spans="1:207">
      <c r="A156" s="4" t="s">
        <v>8124</v>
      </c>
      <c r="B156" s="3">
        <f t="shared" si="19"/>
        <v>46101143</v>
      </c>
      <c r="C156" s="3" t="str">
        <f t="shared" si="19"/>
        <v>Q.PEAK DUO L G6P.2</v>
      </c>
      <c r="D156" s="2">
        <f t="shared" si="19"/>
        <v>415</v>
      </c>
      <c r="E156" s="1">
        <f t="shared" si="20"/>
        <v>0</v>
      </c>
      <c r="F156" s="1">
        <f t="shared" ref="F156:BQ156" si="89">E156+F22-F89</f>
        <v>0</v>
      </c>
      <c r="G156" s="1">
        <f t="shared" si="89"/>
        <v>0</v>
      </c>
      <c r="H156" s="1">
        <f t="shared" si="89"/>
        <v>0</v>
      </c>
      <c r="I156" s="1">
        <f t="shared" si="89"/>
        <v>0</v>
      </c>
      <c r="J156" s="1">
        <f t="shared" si="89"/>
        <v>0</v>
      </c>
      <c r="K156" s="1">
        <f t="shared" si="89"/>
        <v>0</v>
      </c>
      <c r="L156" s="1">
        <f t="shared" si="89"/>
        <v>0</v>
      </c>
      <c r="M156" s="1">
        <f t="shared" si="89"/>
        <v>0</v>
      </c>
      <c r="N156" s="1">
        <f t="shared" si="89"/>
        <v>0</v>
      </c>
      <c r="O156" s="1">
        <f t="shared" si="89"/>
        <v>0</v>
      </c>
      <c r="P156" s="1">
        <f t="shared" si="89"/>
        <v>0</v>
      </c>
      <c r="Q156" s="1">
        <f t="shared" si="89"/>
        <v>0</v>
      </c>
      <c r="R156" s="1">
        <f t="shared" si="89"/>
        <v>0</v>
      </c>
      <c r="S156" s="1">
        <f t="shared" si="89"/>
        <v>0</v>
      </c>
      <c r="T156" s="1">
        <f t="shared" si="89"/>
        <v>0</v>
      </c>
      <c r="U156" s="1">
        <f t="shared" si="89"/>
        <v>0</v>
      </c>
      <c r="V156" s="1">
        <f t="shared" si="89"/>
        <v>0</v>
      </c>
      <c r="W156" s="1">
        <f t="shared" si="89"/>
        <v>0</v>
      </c>
      <c r="X156" s="1">
        <f t="shared" si="89"/>
        <v>0</v>
      </c>
      <c r="Y156" s="1">
        <f t="shared" si="89"/>
        <v>0</v>
      </c>
      <c r="Z156" s="1">
        <f t="shared" si="89"/>
        <v>0</v>
      </c>
      <c r="AA156" s="1">
        <f t="shared" si="89"/>
        <v>0</v>
      </c>
      <c r="AB156" s="1">
        <f t="shared" si="89"/>
        <v>0</v>
      </c>
      <c r="AC156" s="1">
        <f t="shared" si="89"/>
        <v>0</v>
      </c>
      <c r="AD156" s="1">
        <f t="shared" si="89"/>
        <v>0</v>
      </c>
      <c r="AE156" s="1">
        <f t="shared" si="89"/>
        <v>0</v>
      </c>
      <c r="AF156" s="1">
        <f t="shared" si="89"/>
        <v>0</v>
      </c>
      <c r="AG156" s="1">
        <f t="shared" si="89"/>
        <v>0</v>
      </c>
      <c r="AH156" s="1">
        <f t="shared" si="89"/>
        <v>0</v>
      </c>
      <c r="AI156" s="1">
        <f t="shared" si="89"/>
        <v>0</v>
      </c>
      <c r="AJ156" s="1">
        <f t="shared" si="89"/>
        <v>0</v>
      </c>
      <c r="AK156" s="1">
        <f t="shared" si="89"/>
        <v>0</v>
      </c>
      <c r="AL156" s="1">
        <f t="shared" si="89"/>
        <v>0</v>
      </c>
      <c r="AM156" s="1">
        <f t="shared" si="89"/>
        <v>0</v>
      </c>
      <c r="AN156" s="1">
        <f t="shared" si="89"/>
        <v>0</v>
      </c>
      <c r="AO156" s="1">
        <f t="shared" si="89"/>
        <v>0</v>
      </c>
      <c r="AP156" s="1">
        <f t="shared" si="89"/>
        <v>0</v>
      </c>
      <c r="AQ156" s="1">
        <f t="shared" si="89"/>
        <v>0</v>
      </c>
      <c r="AR156" s="1">
        <f t="shared" si="89"/>
        <v>0</v>
      </c>
      <c r="AS156" s="1">
        <f t="shared" si="89"/>
        <v>0</v>
      </c>
      <c r="AT156" s="1">
        <f t="shared" si="89"/>
        <v>0</v>
      </c>
      <c r="AU156" s="1">
        <f t="shared" si="89"/>
        <v>0</v>
      </c>
      <c r="AV156" s="1">
        <f t="shared" si="89"/>
        <v>0</v>
      </c>
      <c r="AW156" s="1">
        <f t="shared" si="89"/>
        <v>0</v>
      </c>
      <c r="AX156" s="1">
        <f t="shared" si="89"/>
        <v>0</v>
      </c>
      <c r="AY156" s="1">
        <f t="shared" si="89"/>
        <v>0</v>
      </c>
      <c r="AZ156" s="1">
        <f t="shared" si="89"/>
        <v>0</v>
      </c>
      <c r="BA156" s="1">
        <f t="shared" si="89"/>
        <v>0</v>
      </c>
      <c r="BB156" s="1">
        <f t="shared" si="89"/>
        <v>0</v>
      </c>
      <c r="BC156" s="1">
        <f t="shared" si="89"/>
        <v>0</v>
      </c>
      <c r="BD156" s="1">
        <f t="shared" si="89"/>
        <v>0</v>
      </c>
      <c r="BE156" s="1">
        <f t="shared" si="89"/>
        <v>1</v>
      </c>
      <c r="BF156" s="1">
        <f t="shared" si="89"/>
        <v>1</v>
      </c>
      <c r="BG156" s="1">
        <f t="shared" si="89"/>
        <v>1</v>
      </c>
      <c r="BH156" s="1">
        <f t="shared" si="89"/>
        <v>1</v>
      </c>
      <c r="BI156" s="1">
        <f t="shared" si="89"/>
        <v>1</v>
      </c>
      <c r="BJ156" s="1">
        <f t="shared" si="89"/>
        <v>1</v>
      </c>
      <c r="BK156" s="1">
        <f t="shared" si="89"/>
        <v>1</v>
      </c>
      <c r="BL156" s="1">
        <f t="shared" si="89"/>
        <v>1</v>
      </c>
      <c r="BM156" s="1">
        <f t="shared" si="89"/>
        <v>1</v>
      </c>
      <c r="BN156" s="1">
        <f t="shared" si="89"/>
        <v>1</v>
      </c>
      <c r="BO156" s="1">
        <f t="shared" si="89"/>
        <v>1</v>
      </c>
      <c r="BP156" s="1">
        <f t="shared" si="89"/>
        <v>1</v>
      </c>
      <c r="BQ156" s="1">
        <f t="shared" si="89"/>
        <v>1</v>
      </c>
      <c r="BR156" s="1">
        <f t="shared" ref="BR156:EC156" si="90">BQ156+BR22-BR89</f>
        <v>1</v>
      </c>
      <c r="BS156" s="1">
        <f t="shared" si="90"/>
        <v>1</v>
      </c>
      <c r="BT156" s="1">
        <f t="shared" si="90"/>
        <v>1</v>
      </c>
      <c r="BU156" s="1">
        <f t="shared" si="90"/>
        <v>1</v>
      </c>
      <c r="BV156" s="1">
        <f t="shared" si="90"/>
        <v>1</v>
      </c>
      <c r="BW156" s="1">
        <f t="shared" si="90"/>
        <v>1</v>
      </c>
      <c r="BX156" s="1">
        <f t="shared" si="90"/>
        <v>1</v>
      </c>
      <c r="BY156" s="1">
        <f t="shared" si="90"/>
        <v>1</v>
      </c>
      <c r="BZ156" s="1">
        <f t="shared" si="90"/>
        <v>1</v>
      </c>
      <c r="CA156" s="1">
        <f t="shared" si="90"/>
        <v>1</v>
      </c>
      <c r="CB156" s="1">
        <f t="shared" si="90"/>
        <v>1</v>
      </c>
      <c r="CC156" s="1">
        <f t="shared" si="90"/>
        <v>1</v>
      </c>
      <c r="CD156" s="1">
        <f t="shared" si="90"/>
        <v>1</v>
      </c>
      <c r="CE156" s="1">
        <f t="shared" si="90"/>
        <v>1</v>
      </c>
      <c r="CF156" s="1">
        <f t="shared" si="90"/>
        <v>1</v>
      </c>
      <c r="CG156" s="1">
        <f t="shared" si="90"/>
        <v>1</v>
      </c>
      <c r="CH156" s="1">
        <f t="shared" si="90"/>
        <v>1</v>
      </c>
      <c r="CI156" s="1">
        <f t="shared" si="90"/>
        <v>1</v>
      </c>
      <c r="CJ156" s="1">
        <f t="shared" si="90"/>
        <v>1</v>
      </c>
      <c r="CK156" s="1">
        <f t="shared" si="90"/>
        <v>1</v>
      </c>
      <c r="CL156" s="1">
        <f t="shared" si="90"/>
        <v>1</v>
      </c>
      <c r="CM156" s="1">
        <f t="shared" si="90"/>
        <v>1</v>
      </c>
      <c r="CN156" s="1">
        <f t="shared" si="90"/>
        <v>1</v>
      </c>
      <c r="CO156" s="1">
        <f t="shared" si="90"/>
        <v>1</v>
      </c>
      <c r="CP156" s="1">
        <f t="shared" si="90"/>
        <v>1</v>
      </c>
      <c r="CQ156" s="1">
        <f t="shared" si="90"/>
        <v>1</v>
      </c>
      <c r="CR156" s="1">
        <f t="shared" si="90"/>
        <v>1</v>
      </c>
      <c r="CS156" s="1">
        <f t="shared" si="90"/>
        <v>1</v>
      </c>
      <c r="CT156" s="1">
        <f t="shared" si="90"/>
        <v>1</v>
      </c>
      <c r="CU156" s="1">
        <f t="shared" si="90"/>
        <v>1</v>
      </c>
      <c r="CV156" s="1">
        <f t="shared" si="90"/>
        <v>1</v>
      </c>
      <c r="CW156" s="1">
        <f t="shared" si="90"/>
        <v>1</v>
      </c>
      <c r="CX156" s="1">
        <f t="shared" si="90"/>
        <v>1</v>
      </c>
      <c r="CY156" s="1">
        <f t="shared" si="90"/>
        <v>1</v>
      </c>
      <c r="CZ156" s="1">
        <f t="shared" si="90"/>
        <v>1</v>
      </c>
      <c r="DA156" s="1">
        <f t="shared" si="90"/>
        <v>1</v>
      </c>
      <c r="DB156" s="1">
        <f t="shared" si="90"/>
        <v>1</v>
      </c>
      <c r="DC156" s="1">
        <f t="shared" si="90"/>
        <v>1</v>
      </c>
      <c r="DD156" s="1">
        <f t="shared" si="90"/>
        <v>1</v>
      </c>
      <c r="DE156" s="1">
        <f t="shared" si="90"/>
        <v>1</v>
      </c>
      <c r="DF156" s="1">
        <f t="shared" si="90"/>
        <v>1</v>
      </c>
      <c r="DG156" s="1">
        <f t="shared" si="90"/>
        <v>1</v>
      </c>
      <c r="DH156" s="1">
        <f t="shared" si="90"/>
        <v>1</v>
      </c>
      <c r="DI156" s="1">
        <f t="shared" si="90"/>
        <v>1</v>
      </c>
      <c r="DJ156" s="1">
        <f t="shared" si="90"/>
        <v>1</v>
      </c>
      <c r="DK156" s="1">
        <f t="shared" si="90"/>
        <v>1</v>
      </c>
      <c r="DL156" s="1">
        <f t="shared" si="90"/>
        <v>1</v>
      </c>
      <c r="DM156" s="1">
        <f t="shared" si="90"/>
        <v>1</v>
      </c>
      <c r="DN156" s="1">
        <f t="shared" si="90"/>
        <v>1</v>
      </c>
      <c r="DO156" s="1">
        <f t="shared" si="90"/>
        <v>1</v>
      </c>
      <c r="DP156" s="1">
        <f t="shared" si="90"/>
        <v>1</v>
      </c>
      <c r="DQ156" s="1">
        <f t="shared" si="90"/>
        <v>1</v>
      </c>
      <c r="DR156" s="1">
        <f t="shared" si="90"/>
        <v>1</v>
      </c>
      <c r="DS156" s="1">
        <f t="shared" si="90"/>
        <v>1</v>
      </c>
      <c r="DT156" s="1">
        <f t="shared" si="90"/>
        <v>1</v>
      </c>
      <c r="DU156" s="1">
        <f t="shared" si="90"/>
        <v>1</v>
      </c>
      <c r="DV156" s="1">
        <f t="shared" si="90"/>
        <v>1</v>
      </c>
      <c r="DW156" s="1">
        <f t="shared" si="90"/>
        <v>1</v>
      </c>
      <c r="DX156" s="1">
        <f t="shared" si="90"/>
        <v>1</v>
      </c>
      <c r="DY156" s="1">
        <f t="shared" si="90"/>
        <v>1</v>
      </c>
      <c r="DZ156" s="1">
        <f t="shared" si="90"/>
        <v>1</v>
      </c>
      <c r="EA156" s="1">
        <f t="shared" si="90"/>
        <v>1</v>
      </c>
      <c r="EB156" s="1">
        <f t="shared" si="90"/>
        <v>1</v>
      </c>
      <c r="EC156" s="1">
        <f t="shared" si="90"/>
        <v>1</v>
      </c>
      <c r="ED156" s="1">
        <f t="shared" ref="ED156:GO156" si="91">EC156+ED22-ED89</f>
        <v>1</v>
      </c>
      <c r="EE156" s="1">
        <f t="shared" si="91"/>
        <v>1</v>
      </c>
      <c r="EF156" s="1">
        <f t="shared" si="91"/>
        <v>1</v>
      </c>
      <c r="EG156" s="1">
        <f t="shared" si="91"/>
        <v>1</v>
      </c>
      <c r="EH156" s="1">
        <f t="shared" si="91"/>
        <v>1</v>
      </c>
      <c r="EI156" s="1">
        <f t="shared" si="91"/>
        <v>1</v>
      </c>
      <c r="EJ156" s="1">
        <f t="shared" si="91"/>
        <v>1</v>
      </c>
      <c r="EK156" s="1">
        <f t="shared" si="91"/>
        <v>1</v>
      </c>
      <c r="EL156" s="1">
        <f t="shared" si="91"/>
        <v>1</v>
      </c>
      <c r="EM156" s="1">
        <f t="shared" si="91"/>
        <v>1</v>
      </c>
      <c r="EN156" s="1">
        <f t="shared" si="91"/>
        <v>1</v>
      </c>
      <c r="EO156" s="1">
        <f t="shared" si="91"/>
        <v>1</v>
      </c>
      <c r="EP156" s="1">
        <f t="shared" si="91"/>
        <v>1</v>
      </c>
      <c r="EQ156" s="1">
        <f t="shared" si="91"/>
        <v>1</v>
      </c>
      <c r="ER156" s="1">
        <f t="shared" si="91"/>
        <v>1</v>
      </c>
      <c r="ES156" s="1">
        <f t="shared" si="91"/>
        <v>1</v>
      </c>
      <c r="ET156" s="1">
        <f t="shared" si="91"/>
        <v>1</v>
      </c>
      <c r="EU156" s="1">
        <f t="shared" si="91"/>
        <v>1</v>
      </c>
      <c r="EV156" s="1">
        <f t="shared" si="91"/>
        <v>1</v>
      </c>
      <c r="EW156" s="1">
        <f t="shared" si="91"/>
        <v>1</v>
      </c>
      <c r="EX156" s="1">
        <f t="shared" si="91"/>
        <v>1</v>
      </c>
      <c r="EY156" s="1">
        <f t="shared" si="91"/>
        <v>1</v>
      </c>
      <c r="EZ156" s="1">
        <f t="shared" si="91"/>
        <v>1</v>
      </c>
      <c r="FA156" s="1">
        <f t="shared" si="91"/>
        <v>1</v>
      </c>
      <c r="FB156" s="1">
        <f t="shared" si="91"/>
        <v>1</v>
      </c>
      <c r="FC156" s="1">
        <f t="shared" si="91"/>
        <v>1</v>
      </c>
      <c r="FD156" s="1">
        <f t="shared" si="91"/>
        <v>1</v>
      </c>
      <c r="FE156" s="1">
        <f t="shared" si="91"/>
        <v>1</v>
      </c>
      <c r="FF156" s="1">
        <f t="shared" si="91"/>
        <v>1</v>
      </c>
      <c r="FG156" s="1">
        <f t="shared" si="91"/>
        <v>1</v>
      </c>
      <c r="FH156" s="1">
        <f t="shared" si="91"/>
        <v>1</v>
      </c>
      <c r="FI156" s="1">
        <f t="shared" si="91"/>
        <v>1</v>
      </c>
      <c r="FJ156" s="1">
        <f t="shared" si="91"/>
        <v>1</v>
      </c>
      <c r="FK156" s="1">
        <f t="shared" si="91"/>
        <v>1</v>
      </c>
      <c r="FL156" s="1">
        <f t="shared" si="91"/>
        <v>1</v>
      </c>
      <c r="FM156" s="1">
        <f t="shared" si="91"/>
        <v>1</v>
      </c>
      <c r="FN156" s="1">
        <f t="shared" si="91"/>
        <v>1</v>
      </c>
      <c r="FO156" s="1">
        <f t="shared" si="91"/>
        <v>1</v>
      </c>
      <c r="FP156" s="1">
        <f t="shared" si="91"/>
        <v>1</v>
      </c>
      <c r="FQ156" s="1">
        <f t="shared" si="91"/>
        <v>1</v>
      </c>
      <c r="FR156" s="1">
        <f t="shared" si="91"/>
        <v>1</v>
      </c>
      <c r="FS156" s="1">
        <f t="shared" si="91"/>
        <v>1</v>
      </c>
      <c r="FT156" s="1">
        <f t="shared" si="91"/>
        <v>1</v>
      </c>
      <c r="FU156" s="1">
        <f t="shared" si="91"/>
        <v>1</v>
      </c>
      <c r="FV156" s="1">
        <f t="shared" si="91"/>
        <v>1</v>
      </c>
      <c r="FW156" s="1">
        <f t="shared" si="91"/>
        <v>1</v>
      </c>
      <c r="FX156" s="1">
        <f t="shared" si="91"/>
        <v>1</v>
      </c>
      <c r="FY156" s="1">
        <f t="shared" si="91"/>
        <v>1</v>
      </c>
      <c r="FZ156" s="1">
        <f t="shared" si="91"/>
        <v>1</v>
      </c>
      <c r="GA156" s="1">
        <f t="shared" si="91"/>
        <v>1</v>
      </c>
      <c r="GB156" s="1">
        <f t="shared" si="91"/>
        <v>1</v>
      </c>
      <c r="GC156" s="1">
        <f t="shared" si="91"/>
        <v>1</v>
      </c>
      <c r="GD156" s="1">
        <f t="shared" si="91"/>
        <v>1</v>
      </c>
      <c r="GE156" s="1">
        <f t="shared" si="91"/>
        <v>1</v>
      </c>
      <c r="GF156" s="1">
        <f t="shared" si="91"/>
        <v>1</v>
      </c>
      <c r="GG156" s="1">
        <f t="shared" si="91"/>
        <v>1</v>
      </c>
      <c r="GH156" s="1">
        <f t="shared" si="91"/>
        <v>1</v>
      </c>
      <c r="GI156" s="1">
        <f t="shared" si="91"/>
        <v>1</v>
      </c>
      <c r="GJ156" s="1">
        <f t="shared" si="91"/>
        <v>1</v>
      </c>
      <c r="GK156" s="1">
        <f t="shared" si="91"/>
        <v>1</v>
      </c>
      <c r="GL156" s="1">
        <f t="shared" si="91"/>
        <v>1</v>
      </c>
      <c r="GM156" s="1">
        <f t="shared" si="91"/>
        <v>1</v>
      </c>
      <c r="GN156" s="1">
        <f t="shared" si="91"/>
        <v>1</v>
      </c>
      <c r="GO156" s="1">
        <f t="shared" si="91"/>
        <v>1</v>
      </c>
      <c r="GP156" s="1">
        <f t="shared" ref="GP156:GY156" si="92">GO156+GP22-GP89</f>
        <v>1</v>
      </c>
      <c r="GQ156" s="1">
        <f t="shared" si="92"/>
        <v>1</v>
      </c>
      <c r="GR156" s="1">
        <f t="shared" si="92"/>
        <v>1</v>
      </c>
      <c r="GS156" s="1">
        <f t="shared" si="92"/>
        <v>1</v>
      </c>
      <c r="GT156" s="1">
        <f t="shared" si="92"/>
        <v>1</v>
      </c>
      <c r="GU156" s="1">
        <f t="shared" si="92"/>
        <v>1</v>
      </c>
      <c r="GV156" s="1">
        <f t="shared" si="92"/>
        <v>1</v>
      </c>
      <c r="GW156" s="1">
        <f t="shared" si="92"/>
        <v>1</v>
      </c>
      <c r="GX156" s="1">
        <f t="shared" si="92"/>
        <v>1</v>
      </c>
      <c r="GY156" s="1">
        <f t="shared" si="92"/>
        <v>1</v>
      </c>
    </row>
    <row r="157" spans="1:207">
      <c r="A157" s="4" t="s">
        <v>8124</v>
      </c>
      <c r="B157" s="3">
        <f t="shared" si="19"/>
        <v>46104143</v>
      </c>
      <c r="C157" s="3" t="str">
        <f t="shared" si="19"/>
        <v xml:space="preserve">Q.PEAK DUO L-G6P.2  </v>
      </c>
      <c r="D157" s="2">
        <f t="shared" si="19"/>
        <v>415</v>
      </c>
      <c r="E157" s="1">
        <f t="shared" si="20"/>
        <v>0</v>
      </c>
      <c r="F157" s="1">
        <f t="shared" ref="F157:BQ157" si="93">E157+F23-F90</f>
        <v>0</v>
      </c>
      <c r="G157" s="1">
        <f t="shared" si="93"/>
        <v>0</v>
      </c>
      <c r="H157" s="1">
        <f t="shared" si="93"/>
        <v>0</v>
      </c>
      <c r="I157" s="1">
        <f t="shared" si="93"/>
        <v>0</v>
      </c>
      <c r="J157" s="1">
        <f t="shared" si="93"/>
        <v>0</v>
      </c>
      <c r="K157" s="1">
        <f t="shared" si="93"/>
        <v>0</v>
      </c>
      <c r="L157" s="1">
        <f t="shared" si="93"/>
        <v>0</v>
      </c>
      <c r="M157" s="1">
        <f t="shared" si="93"/>
        <v>0</v>
      </c>
      <c r="N157" s="1">
        <f t="shared" si="93"/>
        <v>0</v>
      </c>
      <c r="O157" s="1">
        <f t="shared" si="93"/>
        <v>0</v>
      </c>
      <c r="P157" s="1">
        <f t="shared" si="93"/>
        <v>0</v>
      </c>
      <c r="Q157" s="1">
        <f t="shared" si="93"/>
        <v>0</v>
      </c>
      <c r="R157" s="1">
        <f t="shared" si="93"/>
        <v>0</v>
      </c>
      <c r="S157" s="1">
        <f t="shared" si="93"/>
        <v>0</v>
      </c>
      <c r="T157" s="1">
        <f t="shared" si="93"/>
        <v>0</v>
      </c>
      <c r="U157" s="1">
        <f t="shared" si="93"/>
        <v>0</v>
      </c>
      <c r="V157" s="1">
        <f t="shared" si="93"/>
        <v>0</v>
      </c>
      <c r="W157" s="1">
        <f t="shared" si="93"/>
        <v>0</v>
      </c>
      <c r="X157" s="1">
        <f t="shared" si="93"/>
        <v>0</v>
      </c>
      <c r="Y157" s="1">
        <f t="shared" si="93"/>
        <v>0</v>
      </c>
      <c r="Z157" s="1">
        <f t="shared" si="93"/>
        <v>0</v>
      </c>
      <c r="AA157" s="1">
        <f t="shared" si="93"/>
        <v>0</v>
      </c>
      <c r="AB157" s="1">
        <f t="shared" si="93"/>
        <v>0</v>
      </c>
      <c r="AC157" s="1">
        <f t="shared" si="93"/>
        <v>0</v>
      </c>
      <c r="AD157" s="1">
        <f t="shared" si="93"/>
        <v>0</v>
      </c>
      <c r="AE157" s="1">
        <f t="shared" si="93"/>
        <v>0</v>
      </c>
      <c r="AF157" s="1">
        <f t="shared" si="93"/>
        <v>0</v>
      </c>
      <c r="AG157" s="1">
        <f t="shared" si="93"/>
        <v>0</v>
      </c>
      <c r="AH157" s="1">
        <f t="shared" si="93"/>
        <v>0</v>
      </c>
      <c r="AI157" s="1">
        <f t="shared" si="93"/>
        <v>0</v>
      </c>
      <c r="AJ157" s="1">
        <f t="shared" si="93"/>
        <v>0</v>
      </c>
      <c r="AK157" s="1">
        <f t="shared" si="93"/>
        <v>0</v>
      </c>
      <c r="AL157" s="1">
        <f t="shared" si="93"/>
        <v>0</v>
      </c>
      <c r="AM157" s="1">
        <f t="shared" si="93"/>
        <v>0</v>
      </c>
      <c r="AN157" s="1">
        <f t="shared" si="93"/>
        <v>0</v>
      </c>
      <c r="AO157" s="1">
        <f t="shared" si="93"/>
        <v>0</v>
      </c>
      <c r="AP157" s="1">
        <f t="shared" si="93"/>
        <v>0</v>
      </c>
      <c r="AQ157" s="1">
        <f t="shared" si="93"/>
        <v>0</v>
      </c>
      <c r="AR157" s="1">
        <f t="shared" si="93"/>
        <v>0</v>
      </c>
      <c r="AS157" s="1">
        <f t="shared" si="93"/>
        <v>0</v>
      </c>
      <c r="AT157" s="1">
        <f t="shared" si="93"/>
        <v>0</v>
      </c>
      <c r="AU157" s="1">
        <f t="shared" si="93"/>
        <v>0</v>
      </c>
      <c r="AV157" s="1">
        <f t="shared" si="93"/>
        <v>0</v>
      </c>
      <c r="AW157" s="1">
        <f t="shared" si="93"/>
        <v>0</v>
      </c>
      <c r="AX157" s="1">
        <f t="shared" si="93"/>
        <v>0</v>
      </c>
      <c r="AY157" s="1">
        <f t="shared" si="93"/>
        <v>0</v>
      </c>
      <c r="AZ157" s="1">
        <f t="shared" si="93"/>
        <v>0</v>
      </c>
      <c r="BA157" s="1">
        <f t="shared" si="93"/>
        <v>0</v>
      </c>
      <c r="BB157" s="1">
        <f t="shared" si="93"/>
        <v>0</v>
      </c>
      <c r="BC157" s="1">
        <f t="shared" si="93"/>
        <v>0</v>
      </c>
      <c r="BD157" s="1">
        <f t="shared" si="93"/>
        <v>0</v>
      </c>
      <c r="BE157" s="1">
        <f t="shared" si="93"/>
        <v>16</v>
      </c>
      <c r="BF157" s="1">
        <f t="shared" si="93"/>
        <v>16</v>
      </c>
      <c r="BG157" s="1">
        <f t="shared" si="93"/>
        <v>16</v>
      </c>
      <c r="BH157" s="1">
        <f t="shared" si="93"/>
        <v>16</v>
      </c>
      <c r="BI157" s="1">
        <f t="shared" si="93"/>
        <v>16</v>
      </c>
      <c r="BJ157" s="1">
        <f t="shared" si="93"/>
        <v>16</v>
      </c>
      <c r="BK157" s="1">
        <f t="shared" si="93"/>
        <v>16</v>
      </c>
      <c r="BL157" s="1">
        <f t="shared" si="93"/>
        <v>16</v>
      </c>
      <c r="BM157" s="1">
        <f t="shared" si="93"/>
        <v>16</v>
      </c>
      <c r="BN157" s="1">
        <f t="shared" si="93"/>
        <v>16</v>
      </c>
      <c r="BO157" s="1">
        <f t="shared" si="93"/>
        <v>16</v>
      </c>
      <c r="BP157" s="1">
        <f t="shared" si="93"/>
        <v>16</v>
      </c>
      <c r="BQ157" s="1">
        <f t="shared" si="93"/>
        <v>16</v>
      </c>
      <c r="BR157" s="1">
        <f t="shared" ref="BR157:EC157" si="94">BQ157+BR23-BR90</f>
        <v>16</v>
      </c>
      <c r="BS157" s="1">
        <f t="shared" si="94"/>
        <v>16</v>
      </c>
      <c r="BT157" s="1">
        <f t="shared" si="94"/>
        <v>16</v>
      </c>
      <c r="BU157" s="1">
        <f t="shared" si="94"/>
        <v>16</v>
      </c>
      <c r="BV157" s="1">
        <f t="shared" si="94"/>
        <v>16</v>
      </c>
      <c r="BW157" s="1">
        <f t="shared" si="94"/>
        <v>16</v>
      </c>
      <c r="BX157" s="1">
        <f t="shared" si="94"/>
        <v>16</v>
      </c>
      <c r="BY157" s="1">
        <f t="shared" si="94"/>
        <v>16</v>
      </c>
      <c r="BZ157" s="1">
        <f t="shared" si="94"/>
        <v>16</v>
      </c>
      <c r="CA157" s="1">
        <f t="shared" si="94"/>
        <v>16</v>
      </c>
      <c r="CB157" s="1">
        <f t="shared" si="94"/>
        <v>16</v>
      </c>
      <c r="CC157" s="1">
        <f t="shared" si="94"/>
        <v>16</v>
      </c>
      <c r="CD157" s="1">
        <f t="shared" si="94"/>
        <v>16</v>
      </c>
      <c r="CE157" s="1">
        <f t="shared" si="94"/>
        <v>16</v>
      </c>
      <c r="CF157" s="1">
        <f t="shared" si="94"/>
        <v>16</v>
      </c>
      <c r="CG157" s="1">
        <f t="shared" si="94"/>
        <v>16</v>
      </c>
      <c r="CH157" s="1">
        <f t="shared" si="94"/>
        <v>16</v>
      </c>
      <c r="CI157" s="1">
        <f t="shared" si="94"/>
        <v>16</v>
      </c>
      <c r="CJ157" s="1">
        <f t="shared" si="94"/>
        <v>16</v>
      </c>
      <c r="CK157" s="1">
        <f t="shared" si="94"/>
        <v>16</v>
      </c>
      <c r="CL157" s="1">
        <f t="shared" si="94"/>
        <v>16</v>
      </c>
      <c r="CM157" s="1">
        <f t="shared" si="94"/>
        <v>16</v>
      </c>
      <c r="CN157" s="1">
        <f t="shared" si="94"/>
        <v>16</v>
      </c>
      <c r="CO157" s="1">
        <f t="shared" si="94"/>
        <v>16</v>
      </c>
      <c r="CP157" s="1">
        <f t="shared" si="94"/>
        <v>16</v>
      </c>
      <c r="CQ157" s="1">
        <f t="shared" si="94"/>
        <v>16</v>
      </c>
      <c r="CR157" s="1">
        <f t="shared" si="94"/>
        <v>16</v>
      </c>
      <c r="CS157" s="1">
        <f t="shared" si="94"/>
        <v>16</v>
      </c>
      <c r="CT157" s="1">
        <f t="shared" si="94"/>
        <v>16</v>
      </c>
      <c r="CU157" s="1">
        <f t="shared" si="94"/>
        <v>16</v>
      </c>
      <c r="CV157" s="1">
        <f t="shared" si="94"/>
        <v>16</v>
      </c>
      <c r="CW157" s="1">
        <f t="shared" si="94"/>
        <v>16</v>
      </c>
      <c r="CX157" s="1">
        <f t="shared" si="94"/>
        <v>16</v>
      </c>
      <c r="CY157" s="1">
        <f t="shared" si="94"/>
        <v>16</v>
      </c>
      <c r="CZ157" s="1">
        <f t="shared" si="94"/>
        <v>16</v>
      </c>
      <c r="DA157" s="1">
        <f t="shared" si="94"/>
        <v>16</v>
      </c>
      <c r="DB157" s="1">
        <f t="shared" si="94"/>
        <v>16</v>
      </c>
      <c r="DC157" s="1">
        <f t="shared" si="94"/>
        <v>16</v>
      </c>
      <c r="DD157" s="1">
        <f t="shared" si="94"/>
        <v>16</v>
      </c>
      <c r="DE157" s="1">
        <f t="shared" si="94"/>
        <v>16</v>
      </c>
      <c r="DF157" s="1">
        <f t="shared" si="94"/>
        <v>16</v>
      </c>
      <c r="DG157" s="1">
        <f t="shared" si="94"/>
        <v>16</v>
      </c>
      <c r="DH157" s="1">
        <f t="shared" si="94"/>
        <v>16</v>
      </c>
      <c r="DI157" s="1">
        <f t="shared" si="94"/>
        <v>16</v>
      </c>
      <c r="DJ157" s="1">
        <f t="shared" si="94"/>
        <v>16</v>
      </c>
      <c r="DK157" s="1">
        <f t="shared" si="94"/>
        <v>16</v>
      </c>
      <c r="DL157" s="1">
        <f t="shared" si="94"/>
        <v>16</v>
      </c>
      <c r="DM157" s="1">
        <f t="shared" si="94"/>
        <v>16</v>
      </c>
      <c r="DN157" s="1">
        <f t="shared" si="94"/>
        <v>16</v>
      </c>
      <c r="DO157" s="1">
        <f t="shared" si="94"/>
        <v>16</v>
      </c>
      <c r="DP157" s="1">
        <f t="shared" si="94"/>
        <v>16</v>
      </c>
      <c r="DQ157" s="1">
        <f t="shared" si="94"/>
        <v>16</v>
      </c>
      <c r="DR157" s="1">
        <f t="shared" si="94"/>
        <v>16</v>
      </c>
      <c r="DS157" s="1">
        <f t="shared" si="94"/>
        <v>16</v>
      </c>
      <c r="DT157" s="1">
        <f t="shared" si="94"/>
        <v>16</v>
      </c>
      <c r="DU157" s="1">
        <f t="shared" si="94"/>
        <v>16</v>
      </c>
      <c r="DV157" s="1">
        <f t="shared" si="94"/>
        <v>16</v>
      </c>
      <c r="DW157" s="1">
        <f t="shared" si="94"/>
        <v>16</v>
      </c>
      <c r="DX157" s="1">
        <f t="shared" si="94"/>
        <v>16</v>
      </c>
      <c r="DY157" s="1">
        <f t="shared" si="94"/>
        <v>16</v>
      </c>
      <c r="DZ157" s="1">
        <f t="shared" si="94"/>
        <v>16</v>
      </c>
      <c r="EA157" s="1">
        <f t="shared" si="94"/>
        <v>16</v>
      </c>
      <c r="EB157" s="1">
        <f t="shared" si="94"/>
        <v>16</v>
      </c>
      <c r="EC157" s="1">
        <f t="shared" si="94"/>
        <v>16</v>
      </c>
      <c r="ED157" s="1">
        <f t="shared" ref="ED157:GO157" si="95">EC157+ED23-ED90</f>
        <v>16</v>
      </c>
      <c r="EE157" s="1">
        <f t="shared" si="95"/>
        <v>16</v>
      </c>
      <c r="EF157" s="1">
        <f t="shared" si="95"/>
        <v>16</v>
      </c>
      <c r="EG157" s="1">
        <f t="shared" si="95"/>
        <v>16</v>
      </c>
      <c r="EH157" s="1">
        <f t="shared" si="95"/>
        <v>16</v>
      </c>
      <c r="EI157" s="1">
        <f t="shared" si="95"/>
        <v>16</v>
      </c>
      <c r="EJ157" s="1">
        <f t="shared" si="95"/>
        <v>16</v>
      </c>
      <c r="EK157" s="1">
        <f t="shared" si="95"/>
        <v>16</v>
      </c>
      <c r="EL157" s="1">
        <f t="shared" si="95"/>
        <v>16</v>
      </c>
      <c r="EM157" s="1">
        <f t="shared" si="95"/>
        <v>16</v>
      </c>
      <c r="EN157" s="1">
        <f t="shared" si="95"/>
        <v>16</v>
      </c>
      <c r="EO157" s="1">
        <f t="shared" si="95"/>
        <v>16</v>
      </c>
      <c r="EP157" s="1">
        <f t="shared" si="95"/>
        <v>16</v>
      </c>
      <c r="EQ157" s="1">
        <f t="shared" si="95"/>
        <v>16</v>
      </c>
      <c r="ER157" s="1">
        <f t="shared" si="95"/>
        <v>16</v>
      </c>
      <c r="ES157" s="1">
        <f t="shared" si="95"/>
        <v>16</v>
      </c>
      <c r="ET157" s="1">
        <f t="shared" si="95"/>
        <v>16</v>
      </c>
      <c r="EU157" s="1">
        <f t="shared" si="95"/>
        <v>16</v>
      </c>
      <c r="EV157" s="1">
        <f t="shared" si="95"/>
        <v>16</v>
      </c>
      <c r="EW157" s="1">
        <f t="shared" si="95"/>
        <v>16</v>
      </c>
      <c r="EX157" s="1">
        <f t="shared" si="95"/>
        <v>16</v>
      </c>
      <c r="EY157" s="1">
        <f t="shared" si="95"/>
        <v>16</v>
      </c>
      <c r="EZ157" s="1">
        <f t="shared" si="95"/>
        <v>16</v>
      </c>
      <c r="FA157" s="1">
        <f t="shared" si="95"/>
        <v>16</v>
      </c>
      <c r="FB157" s="1">
        <f t="shared" si="95"/>
        <v>16</v>
      </c>
      <c r="FC157" s="1">
        <f t="shared" si="95"/>
        <v>16</v>
      </c>
      <c r="FD157" s="1">
        <f t="shared" si="95"/>
        <v>16</v>
      </c>
      <c r="FE157" s="1">
        <f t="shared" si="95"/>
        <v>16</v>
      </c>
      <c r="FF157" s="1">
        <f t="shared" si="95"/>
        <v>16</v>
      </c>
      <c r="FG157" s="1">
        <f t="shared" si="95"/>
        <v>16</v>
      </c>
      <c r="FH157" s="1">
        <f t="shared" si="95"/>
        <v>16</v>
      </c>
      <c r="FI157" s="1">
        <f t="shared" si="95"/>
        <v>16</v>
      </c>
      <c r="FJ157" s="1">
        <f t="shared" si="95"/>
        <v>16</v>
      </c>
      <c r="FK157" s="1">
        <f t="shared" si="95"/>
        <v>16</v>
      </c>
      <c r="FL157" s="1">
        <f t="shared" si="95"/>
        <v>16</v>
      </c>
      <c r="FM157" s="1">
        <f t="shared" si="95"/>
        <v>16</v>
      </c>
      <c r="FN157" s="1">
        <f t="shared" si="95"/>
        <v>16</v>
      </c>
      <c r="FO157" s="1">
        <f t="shared" si="95"/>
        <v>16</v>
      </c>
      <c r="FP157" s="1">
        <f t="shared" si="95"/>
        <v>16</v>
      </c>
      <c r="FQ157" s="1">
        <f t="shared" si="95"/>
        <v>16</v>
      </c>
      <c r="FR157" s="1">
        <f t="shared" si="95"/>
        <v>16</v>
      </c>
      <c r="FS157" s="1">
        <f t="shared" si="95"/>
        <v>16</v>
      </c>
      <c r="FT157" s="1">
        <f t="shared" si="95"/>
        <v>16</v>
      </c>
      <c r="FU157" s="1">
        <f t="shared" si="95"/>
        <v>16</v>
      </c>
      <c r="FV157" s="1">
        <f t="shared" si="95"/>
        <v>16</v>
      </c>
      <c r="FW157" s="1">
        <f t="shared" si="95"/>
        <v>16</v>
      </c>
      <c r="FX157" s="1">
        <f t="shared" si="95"/>
        <v>16</v>
      </c>
      <c r="FY157" s="1">
        <f t="shared" si="95"/>
        <v>16</v>
      </c>
      <c r="FZ157" s="1">
        <f t="shared" si="95"/>
        <v>16</v>
      </c>
      <c r="GA157" s="1">
        <f t="shared" si="95"/>
        <v>16</v>
      </c>
      <c r="GB157" s="1">
        <f t="shared" si="95"/>
        <v>16</v>
      </c>
      <c r="GC157" s="1">
        <f t="shared" si="95"/>
        <v>16</v>
      </c>
      <c r="GD157" s="1">
        <f t="shared" si="95"/>
        <v>16</v>
      </c>
      <c r="GE157" s="1">
        <f t="shared" si="95"/>
        <v>16</v>
      </c>
      <c r="GF157" s="1">
        <f t="shared" si="95"/>
        <v>16</v>
      </c>
      <c r="GG157" s="1">
        <f t="shared" si="95"/>
        <v>16</v>
      </c>
      <c r="GH157" s="1">
        <f t="shared" si="95"/>
        <v>16</v>
      </c>
      <c r="GI157" s="1">
        <f t="shared" si="95"/>
        <v>16</v>
      </c>
      <c r="GJ157" s="1">
        <f t="shared" si="95"/>
        <v>16</v>
      </c>
      <c r="GK157" s="1">
        <f t="shared" si="95"/>
        <v>16</v>
      </c>
      <c r="GL157" s="1">
        <f t="shared" si="95"/>
        <v>16</v>
      </c>
      <c r="GM157" s="1">
        <f t="shared" si="95"/>
        <v>16</v>
      </c>
      <c r="GN157" s="1">
        <f t="shared" si="95"/>
        <v>16</v>
      </c>
      <c r="GO157" s="1">
        <f t="shared" si="95"/>
        <v>16</v>
      </c>
      <c r="GP157" s="1">
        <f t="shared" ref="GP157:GY157" si="96">GO157+GP23-GP90</f>
        <v>16</v>
      </c>
      <c r="GQ157" s="1">
        <f t="shared" si="96"/>
        <v>16</v>
      </c>
      <c r="GR157" s="1">
        <f t="shared" si="96"/>
        <v>16</v>
      </c>
      <c r="GS157" s="1">
        <f t="shared" si="96"/>
        <v>16</v>
      </c>
      <c r="GT157" s="1">
        <f t="shared" si="96"/>
        <v>16</v>
      </c>
      <c r="GU157" s="1">
        <f t="shared" si="96"/>
        <v>16</v>
      </c>
      <c r="GV157" s="1">
        <f t="shared" si="96"/>
        <v>16</v>
      </c>
      <c r="GW157" s="1">
        <f t="shared" si="96"/>
        <v>16</v>
      </c>
      <c r="GX157" s="1">
        <f t="shared" si="96"/>
        <v>16</v>
      </c>
      <c r="GY157" s="1">
        <f t="shared" si="96"/>
        <v>16</v>
      </c>
    </row>
    <row r="158" spans="1:207">
      <c r="A158" s="4" t="s">
        <v>8124</v>
      </c>
      <c r="B158" s="3">
        <f t="shared" si="19"/>
        <v>46104144</v>
      </c>
      <c r="C158" s="3" t="str">
        <f t="shared" si="19"/>
        <v>Q.PEAK DUO L-G6P.2</v>
      </c>
      <c r="D158" s="2">
        <f t="shared" si="19"/>
        <v>420</v>
      </c>
      <c r="E158" s="1">
        <f t="shared" si="20"/>
        <v>0</v>
      </c>
      <c r="F158" s="1">
        <f t="shared" ref="F158:BQ158" si="97">E158+F24-F91</f>
        <v>0</v>
      </c>
      <c r="G158" s="1">
        <f t="shared" si="97"/>
        <v>0</v>
      </c>
      <c r="H158" s="1">
        <f t="shared" si="97"/>
        <v>0</v>
      </c>
      <c r="I158" s="1">
        <f t="shared" si="97"/>
        <v>0</v>
      </c>
      <c r="J158" s="1">
        <f t="shared" si="97"/>
        <v>0</v>
      </c>
      <c r="K158" s="1">
        <f t="shared" si="97"/>
        <v>0</v>
      </c>
      <c r="L158" s="1">
        <f t="shared" si="97"/>
        <v>0</v>
      </c>
      <c r="M158" s="1">
        <f t="shared" si="97"/>
        <v>0</v>
      </c>
      <c r="N158" s="1">
        <f t="shared" si="97"/>
        <v>0</v>
      </c>
      <c r="O158" s="1">
        <f t="shared" si="97"/>
        <v>0</v>
      </c>
      <c r="P158" s="1">
        <f t="shared" si="97"/>
        <v>0</v>
      </c>
      <c r="Q158" s="1">
        <f t="shared" si="97"/>
        <v>0</v>
      </c>
      <c r="R158" s="1">
        <f t="shared" si="97"/>
        <v>0</v>
      </c>
      <c r="S158" s="1">
        <f t="shared" si="97"/>
        <v>0</v>
      </c>
      <c r="T158" s="1">
        <f t="shared" si="97"/>
        <v>0</v>
      </c>
      <c r="U158" s="1">
        <f t="shared" si="97"/>
        <v>0</v>
      </c>
      <c r="V158" s="1">
        <f t="shared" si="97"/>
        <v>0</v>
      </c>
      <c r="W158" s="1">
        <f t="shared" si="97"/>
        <v>0</v>
      </c>
      <c r="X158" s="1">
        <f t="shared" si="97"/>
        <v>0</v>
      </c>
      <c r="Y158" s="1">
        <f t="shared" si="97"/>
        <v>0</v>
      </c>
      <c r="Z158" s="1">
        <f t="shared" si="97"/>
        <v>0</v>
      </c>
      <c r="AA158" s="1">
        <f t="shared" si="97"/>
        <v>0</v>
      </c>
      <c r="AB158" s="1">
        <f t="shared" si="97"/>
        <v>0</v>
      </c>
      <c r="AC158" s="1">
        <f t="shared" si="97"/>
        <v>0</v>
      </c>
      <c r="AD158" s="1">
        <f t="shared" si="97"/>
        <v>0</v>
      </c>
      <c r="AE158" s="1">
        <f t="shared" si="97"/>
        <v>0</v>
      </c>
      <c r="AF158" s="1">
        <f t="shared" si="97"/>
        <v>0</v>
      </c>
      <c r="AG158" s="1">
        <f t="shared" si="97"/>
        <v>0</v>
      </c>
      <c r="AH158" s="1">
        <f t="shared" si="97"/>
        <v>0</v>
      </c>
      <c r="AI158" s="1">
        <f t="shared" si="97"/>
        <v>0</v>
      </c>
      <c r="AJ158" s="1">
        <f t="shared" si="97"/>
        <v>0</v>
      </c>
      <c r="AK158" s="1">
        <f t="shared" si="97"/>
        <v>0</v>
      </c>
      <c r="AL158" s="1">
        <f t="shared" si="97"/>
        <v>0</v>
      </c>
      <c r="AM158" s="1">
        <f t="shared" si="97"/>
        <v>0</v>
      </c>
      <c r="AN158" s="1">
        <f t="shared" si="97"/>
        <v>0</v>
      </c>
      <c r="AO158" s="1">
        <f t="shared" si="97"/>
        <v>0</v>
      </c>
      <c r="AP158" s="1">
        <f t="shared" si="97"/>
        <v>0</v>
      </c>
      <c r="AQ158" s="1">
        <f t="shared" si="97"/>
        <v>0</v>
      </c>
      <c r="AR158" s="1">
        <f t="shared" si="97"/>
        <v>0</v>
      </c>
      <c r="AS158" s="1">
        <f t="shared" si="97"/>
        <v>0</v>
      </c>
      <c r="AT158" s="1">
        <f t="shared" si="97"/>
        <v>0</v>
      </c>
      <c r="AU158" s="1">
        <f t="shared" si="97"/>
        <v>0</v>
      </c>
      <c r="AV158" s="1">
        <f t="shared" si="97"/>
        <v>0</v>
      </c>
      <c r="AW158" s="1">
        <f t="shared" si="97"/>
        <v>0</v>
      </c>
      <c r="AX158" s="1">
        <f t="shared" si="97"/>
        <v>0</v>
      </c>
      <c r="AY158" s="1">
        <f t="shared" si="97"/>
        <v>0</v>
      </c>
      <c r="AZ158" s="1">
        <f t="shared" si="97"/>
        <v>0</v>
      </c>
      <c r="BA158" s="1">
        <f t="shared" si="97"/>
        <v>0</v>
      </c>
      <c r="BB158" s="1">
        <f t="shared" si="97"/>
        <v>0</v>
      </c>
      <c r="BC158" s="1">
        <f t="shared" si="97"/>
        <v>0</v>
      </c>
      <c r="BD158" s="1">
        <f t="shared" si="97"/>
        <v>0</v>
      </c>
      <c r="BE158" s="1">
        <f t="shared" si="97"/>
        <v>116</v>
      </c>
      <c r="BF158" s="1">
        <f t="shared" si="97"/>
        <v>116</v>
      </c>
      <c r="BG158" s="1">
        <f t="shared" si="97"/>
        <v>116</v>
      </c>
      <c r="BH158" s="1">
        <f t="shared" si="97"/>
        <v>116</v>
      </c>
      <c r="BI158" s="1">
        <f t="shared" si="97"/>
        <v>116</v>
      </c>
      <c r="BJ158" s="1">
        <f t="shared" si="97"/>
        <v>116</v>
      </c>
      <c r="BK158" s="1">
        <f t="shared" si="97"/>
        <v>116</v>
      </c>
      <c r="BL158" s="1">
        <f t="shared" si="97"/>
        <v>116</v>
      </c>
      <c r="BM158" s="1">
        <f t="shared" si="97"/>
        <v>116</v>
      </c>
      <c r="BN158" s="1">
        <f t="shared" si="97"/>
        <v>116</v>
      </c>
      <c r="BO158" s="1">
        <f t="shared" si="97"/>
        <v>116</v>
      </c>
      <c r="BP158" s="1">
        <f t="shared" si="97"/>
        <v>116</v>
      </c>
      <c r="BQ158" s="1">
        <f t="shared" si="97"/>
        <v>116</v>
      </c>
      <c r="BR158" s="1">
        <f t="shared" ref="BR158:EC158" si="98">BQ158+BR24-BR91</f>
        <v>116</v>
      </c>
      <c r="BS158" s="1">
        <f t="shared" si="98"/>
        <v>116</v>
      </c>
      <c r="BT158" s="1">
        <f t="shared" si="98"/>
        <v>116</v>
      </c>
      <c r="BU158" s="1">
        <f t="shared" si="98"/>
        <v>116</v>
      </c>
      <c r="BV158" s="1">
        <f t="shared" si="98"/>
        <v>116</v>
      </c>
      <c r="BW158" s="1">
        <f t="shared" si="98"/>
        <v>116</v>
      </c>
      <c r="BX158" s="1">
        <f t="shared" si="98"/>
        <v>116</v>
      </c>
      <c r="BY158" s="1">
        <f t="shared" si="98"/>
        <v>116</v>
      </c>
      <c r="BZ158" s="1">
        <f t="shared" si="98"/>
        <v>116</v>
      </c>
      <c r="CA158" s="1">
        <f t="shared" si="98"/>
        <v>116</v>
      </c>
      <c r="CB158" s="1">
        <f t="shared" si="98"/>
        <v>116</v>
      </c>
      <c r="CC158" s="1">
        <f t="shared" si="98"/>
        <v>116</v>
      </c>
      <c r="CD158" s="1">
        <f t="shared" si="98"/>
        <v>116</v>
      </c>
      <c r="CE158" s="1">
        <f t="shared" si="98"/>
        <v>116</v>
      </c>
      <c r="CF158" s="1">
        <f t="shared" si="98"/>
        <v>116</v>
      </c>
      <c r="CG158" s="1">
        <f t="shared" si="98"/>
        <v>116</v>
      </c>
      <c r="CH158" s="1">
        <f t="shared" si="98"/>
        <v>116</v>
      </c>
      <c r="CI158" s="1">
        <f t="shared" si="98"/>
        <v>116</v>
      </c>
      <c r="CJ158" s="1">
        <f t="shared" si="98"/>
        <v>116</v>
      </c>
      <c r="CK158" s="1">
        <f t="shared" si="98"/>
        <v>116</v>
      </c>
      <c r="CL158" s="1">
        <f t="shared" si="98"/>
        <v>116</v>
      </c>
      <c r="CM158" s="1">
        <f t="shared" si="98"/>
        <v>116</v>
      </c>
      <c r="CN158" s="1">
        <f t="shared" si="98"/>
        <v>116</v>
      </c>
      <c r="CO158" s="1">
        <f t="shared" si="98"/>
        <v>116</v>
      </c>
      <c r="CP158" s="1">
        <f t="shared" si="98"/>
        <v>116</v>
      </c>
      <c r="CQ158" s="1">
        <f t="shared" si="98"/>
        <v>116</v>
      </c>
      <c r="CR158" s="1">
        <f t="shared" si="98"/>
        <v>116</v>
      </c>
      <c r="CS158" s="1">
        <f t="shared" si="98"/>
        <v>116</v>
      </c>
      <c r="CT158" s="1">
        <f t="shared" si="98"/>
        <v>116</v>
      </c>
      <c r="CU158" s="1">
        <f t="shared" si="98"/>
        <v>116</v>
      </c>
      <c r="CV158" s="1">
        <f t="shared" si="98"/>
        <v>116</v>
      </c>
      <c r="CW158" s="1">
        <f t="shared" si="98"/>
        <v>116</v>
      </c>
      <c r="CX158" s="1">
        <f t="shared" si="98"/>
        <v>116</v>
      </c>
      <c r="CY158" s="1">
        <f t="shared" si="98"/>
        <v>116</v>
      </c>
      <c r="CZ158" s="1">
        <f t="shared" si="98"/>
        <v>116</v>
      </c>
      <c r="DA158" s="1">
        <f t="shared" si="98"/>
        <v>116</v>
      </c>
      <c r="DB158" s="1">
        <f t="shared" si="98"/>
        <v>116</v>
      </c>
      <c r="DC158" s="1">
        <f t="shared" si="98"/>
        <v>116</v>
      </c>
      <c r="DD158" s="1">
        <f t="shared" si="98"/>
        <v>116</v>
      </c>
      <c r="DE158" s="1">
        <f t="shared" si="98"/>
        <v>116</v>
      </c>
      <c r="DF158" s="1">
        <f t="shared" si="98"/>
        <v>116</v>
      </c>
      <c r="DG158" s="1">
        <f t="shared" si="98"/>
        <v>116</v>
      </c>
      <c r="DH158" s="1">
        <f t="shared" si="98"/>
        <v>116</v>
      </c>
      <c r="DI158" s="1">
        <f t="shared" si="98"/>
        <v>116</v>
      </c>
      <c r="DJ158" s="1">
        <f t="shared" si="98"/>
        <v>116</v>
      </c>
      <c r="DK158" s="1">
        <f t="shared" si="98"/>
        <v>116</v>
      </c>
      <c r="DL158" s="1">
        <f t="shared" si="98"/>
        <v>116</v>
      </c>
      <c r="DM158" s="1">
        <f t="shared" si="98"/>
        <v>116</v>
      </c>
      <c r="DN158" s="1">
        <f t="shared" si="98"/>
        <v>116</v>
      </c>
      <c r="DO158" s="1">
        <f t="shared" si="98"/>
        <v>116</v>
      </c>
      <c r="DP158" s="1">
        <f t="shared" si="98"/>
        <v>116</v>
      </c>
      <c r="DQ158" s="1">
        <f t="shared" si="98"/>
        <v>116</v>
      </c>
      <c r="DR158" s="1">
        <f t="shared" si="98"/>
        <v>116</v>
      </c>
      <c r="DS158" s="1">
        <f t="shared" si="98"/>
        <v>116</v>
      </c>
      <c r="DT158" s="1">
        <f t="shared" si="98"/>
        <v>116</v>
      </c>
      <c r="DU158" s="1">
        <f t="shared" si="98"/>
        <v>116</v>
      </c>
      <c r="DV158" s="1">
        <f t="shared" si="98"/>
        <v>116</v>
      </c>
      <c r="DW158" s="1">
        <f t="shared" si="98"/>
        <v>116</v>
      </c>
      <c r="DX158" s="1">
        <f t="shared" si="98"/>
        <v>116</v>
      </c>
      <c r="DY158" s="1">
        <f t="shared" si="98"/>
        <v>116</v>
      </c>
      <c r="DZ158" s="1">
        <f t="shared" si="98"/>
        <v>116</v>
      </c>
      <c r="EA158" s="1">
        <f t="shared" si="98"/>
        <v>116</v>
      </c>
      <c r="EB158" s="1">
        <f t="shared" si="98"/>
        <v>116</v>
      </c>
      <c r="EC158" s="1">
        <f t="shared" si="98"/>
        <v>116</v>
      </c>
      <c r="ED158" s="1">
        <f t="shared" ref="ED158:GO158" si="99">EC158+ED24-ED91</f>
        <v>116</v>
      </c>
      <c r="EE158" s="1">
        <f t="shared" si="99"/>
        <v>116</v>
      </c>
      <c r="EF158" s="1">
        <f t="shared" si="99"/>
        <v>116</v>
      </c>
      <c r="EG158" s="1">
        <f t="shared" si="99"/>
        <v>116</v>
      </c>
      <c r="EH158" s="1">
        <f t="shared" si="99"/>
        <v>116</v>
      </c>
      <c r="EI158" s="1">
        <f t="shared" si="99"/>
        <v>116</v>
      </c>
      <c r="EJ158" s="1">
        <f t="shared" si="99"/>
        <v>116</v>
      </c>
      <c r="EK158" s="1">
        <f t="shared" si="99"/>
        <v>116</v>
      </c>
      <c r="EL158" s="1">
        <f t="shared" si="99"/>
        <v>116</v>
      </c>
      <c r="EM158" s="1">
        <f t="shared" si="99"/>
        <v>116</v>
      </c>
      <c r="EN158" s="1">
        <f t="shared" si="99"/>
        <v>116</v>
      </c>
      <c r="EO158" s="1">
        <f t="shared" si="99"/>
        <v>116</v>
      </c>
      <c r="EP158" s="1">
        <f t="shared" si="99"/>
        <v>116</v>
      </c>
      <c r="EQ158" s="1">
        <f t="shared" si="99"/>
        <v>116</v>
      </c>
      <c r="ER158" s="1">
        <f t="shared" si="99"/>
        <v>116</v>
      </c>
      <c r="ES158" s="1">
        <f t="shared" si="99"/>
        <v>116</v>
      </c>
      <c r="ET158" s="1">
        <f t="shared" si="99"/>
        <v>116</v>
      </c>
      <c r="EU158" s="1">
        <f t="shared" si="99"/>
        <v>116</v>
      </c>
      <c r="EV158" s="1">
        <f t="shared" si="99"/>
        <v>116</v>
      </c>
      <c r="EW158" s="1">
        <f t="shared" si="99"/>
        <v>116</v>
      </c>
      <c r="EX158" s="1">
        <f t="shared" si="99"/>
        <v>116</v>
      </c>
      <c r="EY158" s="1">
        <f t="shared" si="99"/>
        <v>116</v>
      </c>
      <c r="EZ158" s="1">
        <f t="shared" si="99"/>
        <v>116</v>
      </c>
      <c r="FA158" s="1">
        <f t="shared" si="99"/>
        <v>116</v>
      </c>
      <c r="FB158" s="1">
        <f t="shared" si="99"/>
        <v>116</v>
      </c>
      <c r="FC158" s="1">
        <f t="shared" si="99"/>
        <v>116</v>
      </c>
      <c r="FD158" s="1">
        <f t="shared" si="99"/>
        <v>116</v>
      </c>
      <c r="FE158" s="1">
        <f t="shared" si="99"/>
        <v>116</v>
      </c>
      <c r="FF158" s="1">
        <f t="shared" si="99"/>
        <v>116</v>
      </c>
      <c r="FG158" s="1">
        <f t="shared" si="99"/>
        <v>116</v>
      </c>
      <c r="FH158" s="1">
        <f t="shared" si="99"/>
        <v>116</v>
      </c>
      <c r="FI158" s="1">
        <f t="shared" si="99"/>
        <v>116</v>
      </c>
      <c r="FJ158" s="1">
        <f t="shared" si="99"/>
        <v>116</v>
      </c>
      <c r="FK158" s="1">
        <f t="shared" si="99"/>
        <v>116</v>
      </c>
      <c r="FL158" s="1">
        <f t="shared" si="99"/>
        <v>116</v>
      </c>
      <c r="FM158" s="1">
        <f t="shared" si="99"/>
        <v>116</v>
      </c>
      <c r="FN158" s="1">
        <f t="shared" si="99"/>
        <v>116</v>
      </c>
      <c r="FO158" s="1">
        <f t="shared" si="99"/>
        <v>116</v>
      </c>
      <c r="FP158" s="1">
        <f t="shared" si="99"/>
        <v>116</v>
      </c>
      <c r="FQ158" s="1">
        <f t="shared" si="99"/>
        <v>116</v>
      </c>
      <c r="FR158" s="1">
        <f t="shared" si="99"/>
        <v>116</v>
      </c>
      <c r="FS158" s="1">
        <f t="shared" si="99"/>
        <v>116</v>
      </c>
      <c r="FT158" s="1">
        <f t="shared" si="99"/>
        <v>116</v>
      </c>
      <c r="FU158" s="1">
        <f t="shared" si="99"/>
        <v>116</v>
      </c>
      <c r="FV158" s="1">
        <f t="shared" si="99"/>
        <v>116</v>
      </c>
      <c r="FW158" s="1">
        <f t="shared" si="99"/>
        <v>116</v>
      </c>
      <c r="FX158" s="1">
        <f t="shared" si="99"/>
        <v>116</v>
      </c>
      <c r="FY158" s="1">
        <f t="shared" si="99"/>
        <v>116</v>
      </c>
      <c r="FZ158" s="1">
        <f t="shared" si="99"/>
        <v>116</v>
      </c>
      <c r="GA158" s="1">
        <f t="shared" si="99"/>
        <v>116</v>
      </c>
      <c r="GB158" s="1">
        <f t="shared" si="99"/>
        <v>116</v>
      </c>
      <c r="GC158" s="1">
        <f t="shared" si="99"/>
        <v>116</v>
      </c>
      <c r="GD158" s="1">
        <f t="shared" si="99"/>
        <v>116</v>
      </c>
      <c r="GE158" s="1">
        <f t="shared" si="99"/>
        <v>116</v>
      </c>
      <c r="GF158" s="1">
        <f t="shared" si="99"/>
        <v>116</v>
      </c>
      <c r="GG158" s="1">
        <f t="shared" si="99"/>
        <v>116</v>
      </c>
      <c r="GH158" s="1">
        <f t="shared" si="99"/>
        <v>116</v>
      </c>
      <c r="GI158" s="1">
        <f t="shared" si="99"/>
        <v>116</v>
      </c>
      <c r="GJ158" s="1">
        <f t="shared" si="99"/>
        <v>116</v>
      </c>
      <c r="GK158" s="1">
        <f t="shared" si="99"/>
        <v>116</v>
      </c>
      <c r="GL158" s="1">
        <f t="shared" si="99"/>
        <v>116</v>
      </c>
      <c r="GM158" s="1">
        <f t="shared" si="99"/>
        <v>116</v>
      </c>
      <c r="GN158" s="1">
        <f t="shared" si="99"/>
        <v>116</v>
      </c>
      <c r="GO158" s="1">
        <f t="shared" si="99"/>
        <v>116</v>
      </c>
      <c r="GP158" s="1">
        <f t="shared" ref="GP158:GY158" si="100">GO158+GP24-GP91</f>
        <v>116</v>
      </c>
      <c r="GQ158" s="1">
        <f t="shared" si="100"/>
        <v>116</v>
      </c>
      <c r="GR158" s="1">
        <f t="shared" si="100"/>
        <v>116</v>
      </c>
      <c r="GS158" s="1">
        <f t="shared" si="100"/>
        <v>116</v>
      </c>
      <c r="GT158" s="1">
        <f t="shared" si="100"/>
        <v>116</v>
      </c>
      <c r="GU158" s="1">
        <f t="shared" si="100"/>
        <v>116</v>
      </c>
      <c r="GV158" s="1">
        <f t="shared" si="100"/>
        <v>116</v>
      </c>
      <c r="GW158" s="1">
        <f t="shared" si="100"/>
        <v>116</v>
      </c>
      <c r="GX158" s="1">
        <f t="shared" si="100"/>
        <v>116</v>
      </c>
      <c r="GY158" s="1">
        <f t="shared" si="100"/>
        <v>116</v>
      </c>
    </row>
    <row r="159" spans="1:207">
      <c r="A159" s="4" t="s">
        <v>8124</v>
      </c>
      <c r="B159" s="3">
        <f t="shared" ref="B159:D178" si="101">B92</f>
        <v>46104145</v>
      </c>
      <c r="C159" s="3" t="str">
        <f t="shared" si="101"/>
        <v>Q.PEAK DUO L-G6P.2</v>
      </c>
      <c r="D159" s="2">
        <f t="shared" si="101"/>
        <v>425</v>
      </c>
      <c r="E159" s="1">
        <f t="shared" si="20"/>
        <v>0</v>
      </c>
      <c r="F159" s="1">
        <f t="shared" ref="F159:BQ159" si="102">E159+F25-F92</f>
        <v>0</v>
      </c>
      <c r="G159" s="1">
        <f t="shared" si="102"/>
        <v>0</v>
      </c>
      <c r="H159" s="1">
        <f t="shared" si="102"/>
        <v>0</v>
      </c>
      <c r="I159" s="1">
        <f t="shared" si="102"/>
        <v>0</v>
      </c>
      <c r="J159" s="1">
        <f t="shared" si="102"/>
        <v>0</v>
      </c>
      <c r="K159" s="1">
        <f t="shared" si="102"/>
        <v>0</v>
      </c>
      <c r="L159" s="1">
        <f t="shared" si="102"/>
        <v>0</v>
      </c>
      <c r="M159" s="1">
        <f t="shared" si="102"/>
        <v>0</v>
      </c>
      <c r="N159" s="1">
        <f t="shared" si="102"/>
        <v>0</v>
      </c>
      <c r="O159" s="1">
        <f t="shared" si="102"/>
        <v>0</v>
      </c>
      <c r="P159" s="1">
        <f t="shared" si="102"/>
        <v>0</v>
      </c>
      <c r="Q159" s="1">
        <f t="shared" si="102"/>
        <v>0</v>
      </c>
      <c r="R159" s="1">
        <f t="shared" si="102"/>
        <v>0</v>
      </c>
      <c r="S159" s="1">
        <f t="shared" si="102"/>
        <v>0</v>
      </c>
      <c r="T159" s="1">
        <f t="shared" si="102"/>
        <v>0</v>
      </c>
      <c r="U159" s="1">
        <f t="shared" si="102"/>
        <v>0</v>
      </c>
      <c r="V159" s="1">
        <f t="shared" si="102"/>
        <v>0</v>
      </c>
      <c r="W159" s="1">
        <f t="shared" si="102"/>
        <v>0</v>
      </c>
      <c r="X159" s="1">
        <f t="shared" si="102"/>
        <v>0</v>
      </c>
      <c r="Y159" s="1">
        <f t="shared" si="102"/>
        <v>0</v>
      </c>
      <c r="Z159" s="1">
        <f t="shared" si="102"/>
        <v>0</v>
      </c>
      <c r="AA159" s="1">
        <f t="shared" si="102"/>
        <v>0</v>
      </c>
      <c r="AB159" s="1">
        <f t="shared" si="102"/>
        <v>0</v>
      </c>
      <c r="AC159" s="1">
        <f t="shared" si="102"/>
        <v>0</v>
      </c>
      <c r="AD159" s="1">
        <f t="shared" si="102"/>
        <v>0</v>
      </c>
      <c r="AE159" s="1">
        <f t="shared" si="102"/>
        <v>0</v>
      </c>
      <c r="AF159" s="1">
        <f t="shared" si="102"/>
        <v>0</v>
      </c>
      <c r="AG159" s="1">
        <f t="shared" si="102"/>
        <v>0</v>
      </c>
      <c r="AH159" s="1">
        <f t="shared" si="102"/>
        <v>0</v>
      </c>
      <c r="AI159" s="1">
        <f t="shared" si="102"/>
        <v>0</v>
      </c>
      <c r="AJ159" s="1">
        <f t="shared" si="102"/>
        <v>0</v>
      </c>
      <c r="AK159" s="1">
        <f t="shared" si="102"/>
        <v>0</v>
      </c>
      <c r="AL159" s="1">
        <f t="shared" si="102"/>
        <v>0</v>
      </c>
      <c r="AM159" s="1">
        <f t="shared" si="102"/>
        <v>0</v>
      </c>
      <c r="AN159" s="1">
        <f t="shared" si="102"/>
        <v>0</v>
      </c>
      <c r="AO159" s="1">
        <f t="shared" si="102"/>
        <v>0</v>
      </c>
      <c r="AP159" s="1">
        <f t="shared" si="102"/>
        <v>0</v>
      </c>
      <c r="AQ159" s="1">
        <f t="shared" si="102"/>
        <v>0</v>
      </c>
      <c r="AR159" s="1">
        <f t="shared" si="102"/>
        <v>0</v>
      </c>
      <c r="AS159" s="1">
        <f t="shared" si="102"/>
        <v>0</v>
      </c>
      <c r="AT159" s="1">
        <f t="shared" si="102"/>
        <v>0</v>
      </c>
      <c r="AU159" s="1">
        <f t="shared" si="102"/>
        <v>0</v>
      </c>
      <c r="AV159" s="1">
        <f t="shared" si="102"/>
        <v>0</v>
      </c>
      <c r="AW159" s="1">
        <f t="shared" si="102"/>
        <v>0</v>
      </c>
      <c r="AX159" s="1">
        <f t="shared" si="102"/>
        <v>0</v>
      </c>
      <c r="AY159" s="1">
        <f t="shared" si="102"/>
        <v>0</v>
      </c>
      <c r="AZ159" s="1">
        <f t="shared" si="102"/>
        <v>0</v>
      </c>
      <c r="BA159" s="1">
        <f t="shared" si="102"/>
        <v>0</v>
      </c>
      <c r="BB159" s="1">
        <f t="shared" si="102"/>
        <v>0</v>
      </c>
      <c r="BC159" s="1">
        <f t="shared" si="102"/>
        <v>0</v>
      </c>
      <c r="BD159" s="1">
        <f t="shared" si="102"/>
        <v>0</v>
      </c>
      <c r="BE159" s="1">
        <f t="shared" si="102"/>
        <v>2</v>
      </c>
      <c r="BF159" s="1">
        <f t="shared" si="102"/>
        <v>2</v>
      </c>
      <c r="BG159" s="1">
        <f t="shared" si="102"/>
        <v>2</v>
      </c>
      <c r="BH159" s="1">
        <f t="shared" si="102"/>
        <v>2</v>
      </c>
      <c r="BI159" s="1">
        <f t="shared" si="102"/>
        <v>2</v>
      </c>
      <c r="BJ159" s="1">
        <f t="shared" si="102"/>
        <v>2</v>
      </c>
      <c r="BK159" s="1">
        <f t="shared" si="102"/>
        <v>2</v>
      </c>
      <c r="BL159" s="1">
        <f t="shared" si="102"/>
        <v>2</v>
      </c>
      <c r="BM159" s="1">
        <f t="shared" si="102"/>
        <v>2</v>
      </c>
      <c r="BN159" s="1">
        <f t="shared" si="102"/>
        <v>2</v>
      </c>
      <c r="BO159" s="1">
        <f t="shared" si="102"/>
        <v>2</v>
      </c>
      <c r="BP159" s="1">
        <f t="shared" si="102"/>
        <v>0</v>
      </c>
      <c r="BQ159" s="1">
        <f t="shared" si="102"/>
        <v>0</v>
      </c>
      <c r="BR159" s="1">
        <f t="shared" ref="BR159:EC159" si="103">BQ159+BR25-BR92</f>
        <v>0</v>
      </c>
      <c r="BS159" s="1">
        <f t="shared" si="103"/>
        <v>0</v>
      </c>
      <c r="BT159" s="1">
        <f t="shared" si="103"/>
        <v>0</v>
      </c>
      <c r="BU159" s="1">
        <f t="shared" si="103"/>
        <v>0</v>
      </c>
      <c r="BV159" s="1">
        <f t="shared" si="103"/>
        <v>0</v>
      </c>
      <c r="BW159" s="1">
        <f t="shared" si="103"/>
        <v>0</v>
      </c>
      <c r="BX159" s="1">
        <f t="shared" si="103"/>
        <v>0</v>
      </c>
      <c r="BY159" s="1">
        <f t="shared" si="103"/>
        <v>0</v>
      </c>
      <c r="BZ159" s="1">
        <f t="shared" si="103"/>
        <v>0</v>
      </c>
      <c r="CA159" s="1">
        <f t="shared" si="103"/>
        <v>0</v>
      </c>
      <c r="CB159" s="1">
        <f t="shared" si="103"/>
        <v>0</v>
      </c>
      <c r="CC159" s="1">
        <f t="shared" si="103"/>
        <v>0</v>
      </c>
      <c r="CD159" s="1">
        <f t="shared" si="103"/>
        <v>0</v>
      </c>
      <c r="CE159" s="1">
        <f t="shared" si="103"/>
        <v>0</v>
      </c>
      <c r="CF159" s="1">
        <f t="shared" si="103"/>
        <v>0</v>
      </c>
      <c r="CG159" s="1">
        <f t="shared" si="103"/>
        <v>0</v>
      </c>
      <c r="CH159" s="1">
        <f t="shared" si="103"/>
        <v>0</v>
      </c>
      <c r="CI159" s="1">
        <f t="shared" si="103"/>
        <v>0</v>
      </c>
      <c r="CJ159" s="1">
        <f t="shared" si="103"/>
        <v>0</v>
      </c>
      <c r="CK159" s="1">
        <f t="shared" si="103"/>
        <v>0</v>
      </c>
      <c r="CL159" s="1">
        <f t="shared" si="103"/>
        <v>0</v>
      </c>
      <c r="CM159" s="1">
        <f t="shared" si="103"/>
        <v>0</v>
      </c>
      <c r="CN159" s="1">
        <f t="shared" si="103"/>
        <v>0</v>
      </c>
      <c r="CO159" s="1">
        <f t="shared" si="103"/>
        <v>0</v>
      </c>
      <c r="CP159" s="1">
        <f t="shared" si="103"/>
        <v>0</v>
      </c>
      <c r="CQ159" s="1">
        <f t="shared" si="103"/>
        <v>0</v>
      </c>
      <c r="CR159" s="1">
        <f t="shared" si="103"/>
        <v>0</v>
      </c>
      <c r="CS159" s="1">
        <f t="shared" si="103"/>
        <v>0</v>
      </c>
      <c r="CT159" s="1">
        <f t="shared" si="103"/>
        <v>0</v>
      </c>
      <c r="CU159" s="1">
        <f t="shared" si="103"/>
        <v>0</v>
      </c>
      <c r="CV159" s="1">
        <f t="shared" si="103"/>
        <v>0</v>
      </c>
      <c r="CW159" s="1">
        <f t="shared" si="103"/>
        <v>0</v>
      </c>
      <c r="CX159" s="1">
        <f t="shared" si="103"/>
        <v>0</v>
      </c>
      <c r="CY159" s="1">
        <f t="shared" si="103"/>
        <v>0</v>
      </c>
      <c r="CZ159" s="1">
        <f t="shared" si="103"/>
        <v>0</v>
      </c>
      <c r="DA159" s="1">
        <f t="shared" si="103"/>
        <v>0</v>
      </c>
      <c r="DB159" s="1">
        <f t="shared" si="103"/>
        <v>0</v>
      </c>
      <c r="DC159" s="1">
        <f t="shared" si="103"/>
        <v>0</v>
      </c>
      <c r="DD159" s="1">
        <f t="shared" si="103"/>
        <v>0</v>
      </c>
      <c r="DE159" s="1">
        <f t="shared" si="103"/>
        <v>0</v>
      </c>
      <c r="DF159" s="1">
        <f t="shared" si="103"/>
        <v>0</v>
      </c>
      <c r="DG159" s="1">
        <f t="shared" si="103"/>
        <v>0</v>
      </c>
      <c r="DH159" s="1">
        <f t="shared" si="103"/>
        <v>0</v>
      </c>
      <c r="DI159" s="1">
        <f t="shared" si="103"/>
        <v>0</v>
      </c>
      <c r="DJ159" s="1">
        <f t="shared" si="103"/>
        <v>0</v>
      </c>
      <c r="DK159" s="1">
        <f t="shared" si="103"/>
        <v>0</v>
      </c>
      <c r="DL159" s="1">
        <f t="shared" si="103"/>
        <v>0</v>
      </c>
      <c r="DM159" s="1">
        <f t="shared" si="103"/>
        <v>0</v>
      </c>
      <c r="DN159" s="1">
        <f t="shared" si="103"/>
        <v>0</v>
      </c>
      <c r="DO159" s="1">
        <f t="shared" si="103"/>
        <v>0</v>
      </c>
      <c r="DP159" s="1">
        <f t="shared" si="103"/>
        <v>0</v>
      </c>
      <c r="DQ159" s="1">
        <f t="shared" si="103"/>
        <v>0</v>
      </c>
      <c r="DR159" s="1">
        <f t="shared" si="103"/>
        <v>0</v>
      </c>
      <c r="DS159" s="1">
        <f t="shared" si="103"/>
        <v>0</v>
      </c>
      <c r="DT159" s="1">
        <f t="shared" si="103"/>
        <v>0</v>
      </c>
      <c r="DU159" s="1">
        <f t="shared" si="103"/>
        <v>0</v>
      </c>
      <c r="DV159" s="1">
        <f t="shared" si="103"/>
        <v>0</v>
      </c>
      <c r="DW159" s="1">
        <f t="shared" si="103"/>
        <v>0</v>
      </c>
      <c r="DX159" s="1">
        <f t="shared" si="103"/>
        <v>0</v>
      </c>
      <c r="DY159" s="1">
        <f t="shared" si="103"/>
        <v>0</v>
      </c>
      <c r="DZ159" s="1">
        <f t="shared" si="103"/>
        <v>0</v>
      </c>
      <c r="EA159" s="1">
        <f t="shared" si="103"/>
        <v>0</v>
      </c>
      <c r="EB159" s="1">
        <f t="shared" si="103"/>
        <v>0</v>
      </c>
      <c r="EC159" s="1">
        <f t="shared" si="103"/>
        <v>0</v>
      </c>
      <c r="ED159" s="1">
        <f t="shared" ref="ED159:GO159" si="104">EC159+ED25-ED92</f>
        <v>0</v>
      </c>
      <c r="EE159" s="1">
        <f t="shared" si="104"/>
        <v>0</v>
      </c>
      <c r="EF159" s="1">
        <f t="shared" si="104"/>
        <v>0</v>
      </c>
      <c r="EG159" s="1">
        <f t="shared" si="104"/>
        <v>0</v>
      </c>
      <c r="EH159" s="1">
        <f t="shared" si="104"/>
        <v>0</v>
      </c>
      <c r="EI159" s="1">
        <f t="shared" si="104"/>
        <v>0</v>
      </c>
      <c r="EJ159" s="1">
        <f t="shared" si="104"/>
        <v>0</v>
      </c>
      <c r="EK159" s="1">
        <f t="shared" si="104"/>
        <v>0</v>
      </c>
      <c r="EL159" s="1">
        <f t="shared" si="104"/>
        <v>0</v>
      </c>
      <c r="EM159" s="1">
        <f t="shared" si="104"/>
        <v>0</v>
      </c>
      <c r="EN159" s="1">
        <f t="shared" si="104"/>
        <v>0</v>
      </c>
      <c r="EO159" s="1">
        <f t="shared" si="104"/>
        <v>0</v>
      </c>
      <c r="EP159" s="1">
        <f t="shared" si="104"/>
        <v>0</v>
      </c>
      <c r="EQ159" s="1">
        <f t="shared" si="104"/>
        <v>0</v>
      </c>
      <c r="ER159" s="1">
        <f t="shared" si="104"/>
        <v>0</v>
      </c>
      <c r="ES159" s="1">
        <f t="shared" si="104"/>
        <v>0</v>
      </c>
      <c r="ET159" s="1">
        <f t="shared" si="104"/>
        <v>0</v>
      </c>
      <c r="EU159" s="1">
        <f t="shared" si="104"/>
        <v>0</v>
      </c>
      <c r="EV159" s="1">
        <f t="shared" si="104"/>
        <v>0</v>
      </c>
      <c r="EW159" s="1">
        <f t="shared" si="104"/>
        <v>0</v>
      </c>
      <c r="EX159" s="1">
        <f t="shared" si="104"/>
        <v>0</v>
      </c>
      <c r="EY159" s="1">
        <f t="shared" si="104"/>
        <v>0</v>
      </c>
      <c r="EZ159" s="1">
        <f t="shared" si="104"/>
        <v>0</v>
      </c>
      <c r="FA159" s="1">
        <f t="shared" si="104"/>
        <v>0</v>
      </c>
      <c r="FB159" s="1">
        <f t="shared" si="104"/>
        <v>0</v>
      </c>
      <c r="FC159" s="1">
        <f t="shared" si="104"/>
        <v>0</v>
      </c>
      <c r="FD159" s="1">
        <f t="shared" si="104"/>
        <v>0</v>
      </c>
      <c r="FE159" s="1">
        <f t="shared" si="104"/>
        <v>0</v>
      </c>
      <c r="FF159" s="1">
        <f t="shared" si="104"/>
        <v>0</v>
      </c>
      <c r="FG159" s="1">
        <f t="shared" si="104"/>
        <v>0</v>
      </c>
      <c r="FH159" s="1">
        <f t="shared" si="104"/>
        <v>0</v>
      </c>
      <c r="FI159" s="1">
        <f t="shared" si="104"/>
        <v>0</v>
      </c>
      <c r="FJ159" s="1">
        <f t="shared" si="104"/>
        <v>0</v>
      </c>
      <c r="FK159" s="1">
        <f t="shared" si="104"/>
        <v>0</v>
      </c>
      <c r="FL159" s="1">
        <f t="shared" si="104"/>
        <v>0</v>
      </c>
      <c r="FM159" s="1">
        <f t="shared" si="104"/>
        <v>0</v>
      </c>
      <c r="FN159" s="1">
        <f t="shared" si="104"/>
        <v>0</v>
      </c>
      <c r="FO159" s="1">
        <f t="shared" si="104"/>
        <v>0</v>
      </c>
      <c r="FP159" s="1">
        <f t="shared" si="104"/>
        <v>0</v>
      </c>
      <c r="FQ159" s="1">
        <f t="shared" si="104"/>
        <v>0</v>
      </c>
      <c r="FR159" s="1">
        <f t="shared" si="104"/>
        <v>0</v>
      </c>
      <c r="FS159" s="1">
        <f t="shared" si="104"/>
        <v>0</v>
      </c>
      <c r="FT159" s="1">
        <f t="shared" si="104"/>
        <v>0</v>
      </c>
      <c r="FU159" s="1">
        <f t="shared" si="104"/>
        <v>0</v>
      </c>
      <c r="FV159" s="1">
        <f t="shared" si="104"/>
        <v>0</v>
      </c>
      <c r="FW159" s="1">
        <f t="shared" si="104"/>
        <v>0</v>
      </c>
      <c r="FX159" s="1">
        <f t="shared" si="104"/>
        <v>0</v>
      </c>
      <c r="FY159" s="1">
        <f t="shared" si="104"/>
        <v>0</v>
      </c>
      <c r="FZ159" s="1">
        <f t="shared" si="104"/>
        <v>0</v>
      </c>
      <c r="GA159" s="1">
        <f t="shared" si="104"/>
        <v>0</v>
      </c>
      <c r="GB159" s="1">
        <f t="shared" si="104"/>
        <v>0</v>
      </c>
      <c r="GC159" s="1">
        <f t="shared" si="104"/>
        <v>0</v>
      </c>
      <c r="GD159" s="1">
        <f t="shared" si="104"/>
        <v>0</v>
      </c>
      <c r="GE159" s="1">
        <f t="shared" si="104"/>
        <v>0</v>
      </c>
      <c r="GF159" s="1">
        <f t="shared" si="104"/>
        <v>0</v>
      </c>
      <c r="GG159" s="1">
        <f t="shared" si="104"/>
        <v>0</v>
      </c>
      <c r="GH159" s="1">
        <f t="shared" si="104"/>
        <v>0</v>
      </c>
      <c r="GI159" s="1">
        <f t="shared" si="104"/>
        <v>0</v>
      </c>
      <c r="GJ159" s="1">
        <f t="shared" si="104"/>
        <v>0</v>
      </c>
      <c r="GK159" s="1">
        <f t="shared" si="104"/>
        <v>0</v>
      </c>
      <c r="GL159" s="1">
        <f t="shared" si="104"/>
        <v>0</v>
      </c>
      <c r="GM159" s="1">
        <f t="shared" si="104"/>
        <v>0</v>
      </c>
      <c r="GN159" s="1">
        <f t="shared" si="104"/>
        <v>0</v>
      </c>
      <c r="GO159" s="1">
        <f t="shared" si="104"/>
        <v>0</v>
      </c>
      <c r="GP159" s="1">
        <f t="shared" ref="GP159:GY159" si="105">GO159+GP25-GP92</f>
        <v>0</v>
      </c>
      <c r="GQ159" s="1">
        <f t="shared" si="105"/>
        <v>0</v>
      </c>
      <c r="GR159" s="1">
        <f t="shared" si="105"/>
        <v>0</v>
      </c>
      <c r="GS159" s="1">
        <f t="shared" si="105"/>
        <v>0</v>
      </c>
      <c r="GT159" s="1">
        <f t="shared" si="105"/>
        <v>0</v>
      </c>
      <c r="GU159" s="1">
        <f t="shared" si="105"/>
        <v>0</v>
      </c>
      <c r="GV159" s="1">
        <f t="shared" si="105"/>
        <v>0</v>
      </c>
      <c r="GW159" s="1">
        <f t="shared" si="105"/>
        <v>0</v>
      </c>
      <c r="GX159" s="1">
        <f t="shared" si="105"/>
        <v>0</v>
      </c>
      <c r="GY159" s="1">
        <f t="shared" si="105"/>
        <v>0</v>
      </c>
    </row>
    <row r="160" spans="1:207">
      <c r="A160" s="4" t="s">
        <v>8124</v>
      </c>
      <c r="B160" s="3">
        <f t="shared" si="101"/>
        <v>46106143</v>
      </c>
      <c r="C160" s="3" t="str">
        <f t="shared" si="101"/>
        <v>Q.PEAK DUO L-G6P.2</v>
      </c>
      <c r="D160" s="2">
        <f t="shared" si="101"/>
        <v>415</v>
      </c>
      <c r="E160" s="1">
        <f t="shared" si="20"/>
        <v>0</v>
      </c>
      <c r="F160" s="1">
        <f t="shared" ref="F160:BQ160" si="106">E160+F26-F93</f>
        <v>0</v>
      </c>
      <c r="G160" s="1">
        <f t="shared" si="106"/>
        <v>0</v>
      </c>
      <c r="H160" s="1">
        <f t="shared" si="106"/>
        <v>0</v>
      </c>
      <c r="I160" s="1">
        <f t="shared" si="106"/>
        <v>0</v>
      </c>
      <c r="J160" s="1">
        <f t="shared" si="106"/>
        <v>0</v>
      </c>
      <c r="K160" s="1">
        <f t="shared" si="106"/>
        <v>0</v>
      </c>
      <c r="L160" s="1">
        <f t="shared" si="106"/>
        <v>0</v>
      </c>
      <c r="M160" s="1">
        <f t="shared" si="106"/>
        <v>0</v>
      </c>
      <c r="N160" s="1">
        <f t="shared" si="106"/>
        <v>0</v>
      </c>
      <c r="O160" s="1">
        <f t="shared" si="106"/>
        <v>0</v>
      </c>
      <c r="P160" s="1">
        <f t="shared" si="106"/>
        <v>0</v>
      </c>
      <c r="Q160" s="1">
        <f t="shared" si="106"/>
        <v>0</v>
      </c>
      <c r="R160" s="1">
        <f t="shared" si="106"/>
        <v>0</v>
      </c>
      <c r="S160" s="1">
        <f t="shared" si="106"/>
        <v>0</v>
      </c>
      <c r="T160" s="1">
        <f t="shared" si="106"/>
        <v>0</v>
      </c>
      <c r="U160" s="1">
        <f t="shared" si="106"/>
        <v>0</v>
      </c>
      <c r="V160" s="1">
        <f t="shared" si="106"/>
        <v>0</v>
      </c>
      <c r="W160" s="1">
        <f t="shared" si="106"/>
        <v>0</v>
      </c>
      <c r="X160" s="1">
        <f t="shared" si="106"/>
        <v>0</v>
      </c>
      <c r="Y160" s="1">
        <f t="shared" si="106"/>
        <v>0</v>
      </c>
      <c r="Z160" s="1">
        <f t="shared" si="106"/>
        <v>0</v>
      </c>
      <c r="AA160" s="1">
        <f t="shared" si="106"/>
        <v>0</v>
      </c>
      <c r="AB160" s="1">
        <f t="shared" si="106"/>
        <v>0</v>
      </c>
      <c r="AC160" s="1">
        <f t="shared" si="106"/>
        <v>0</v>
      </c>
      <c r="AD160" s="1">
        <f t="shared" si="106"/>
        <v>0</v>
      </c>
      <c r="AE160" s="1">
        <f t="shared" si="106"/>
        <v>0</v>
      </c>
      <c r="AF160" s="1">
        <f t="shared" si="106"/>
        <v>0</v>
      </c>
      <c r="AG160" s="1">
        <f t="shared" si="106"/>
        <v>0</v>
      </c>
      <c r="AH160" s="1">
        <f t="shared" si="106"/>
        <v>0</v>
      </c>
      <c r="AI160" s="1">
        <f t="shared" si="106"/>
        <v>0</v>
      </c>
      <c r="AJ160" s="1">
        <f t="shared" si="106"/>
        <v>0</v>
      </c>
      <c r="AK160" s="1">
        <f t="shared" si="106"/>
        <v>0</v>
      </c>
      <c r="AL160" s="1">
        <f t="shared" si="106"/>
        <v>0</v>
      </c>
      <c r="AM160" s="1">
        <f t="shared" si="106"/>
        <v>0</v>
      </c>
      <c r="AN160" s="1">
        <f t="shared" si="106"/>
        <v>0</v>
      </c>
      <c r="AO160" s="1">
        <f t="shared" si="106"/>
        <v>0</v>
      </c>
      <c r="AP160" s="1">
        <f t="shared" si="106"/>
        <v>0</v>
      </c>
      <c r="AQ160" s="1">
        <f t="shared" si="106"/>
        <v>0</v>
      </c>
      <c r="AR160" s="1">
        <f t="shared" si="106"/>
        <v>0</v>
      </c>
      <c r="AS160" s="1">
        <f t="shared" si="106"/>
        <v>0</v>
      </c>
      <c r="AT160" s="1">
        <f t="shared" si="106"/>
        <v>0</v>
      </c>
      <c r="AU160" s="1">
        <f t="shared" si="106"/>
        <v>0</v>
      </c>
      <c r="AV160" s="1">
        <f t="shared" si="106"/>
        <v>0</v>
      </c>
      <c r="AW160" s="1">
        <f t="shared" si="106"/>
        <v>0</v>
      </c>
      <c r="AX160" s="1">
        <f t="shared" si="106"/>
        <v>0</v>
      </c>
      <c r="AY160" s="1">
        <f t="shared" si="106"/>
        <v>0</v>
      </c>
      <c r="AZ160" s="1">
        <f t="shared" si="106"/>
        <v>0</v>
      </c>
      <c r="BA160" s="1">
        <f t="shared" si="106"/>
        <v>0</v>
      </c>
      <c r="BB160" s="1">
        <f t="shared" si="106"/>
        <v>0</v>
      </c>
      <c r="BC160" s="1">
        <f t="shared" si="106"/>
        <v>0</v>
      </c>
      <c r="BD160" s="1">
        <f t="shared" si="106"/>
        <v>0</v>
      </c>
      <c r="BE160" s="1">
        <f t="shared" si="106"/>
        <v>27</v>
      </c>
      <c r="BF160" s="1">
        <f t="shared" si="106"/>
        <v>27</v>
      </c>
      <c r="BG160" s="1">
        <f t="shared" si="106"/>
        <v>27</v>
      </c>
      <c r="BH160" s="1">
        <f t="shared" si="106"/>
        <v>27</v>
      </c>
      <c r="BI160" s="1">
        <f t="shared" si="106"/>
        <v>27</v>
      </c>
      <c r="BJ160" s="1">
        <f t="shared" si="106"/>
        <v>27</v>
      </c>
      <c r="BK160" s="1">
        <f t="shared" si="106"/>
        <v>27</v>
      </c>
      <c r="BL160" s="1">
        <f t="shared" si="106"/>
        <v>27</v>
      </c>
      <c r="BM160" s="1">
        <f t="shared" si="106"/>
        <v>27</v>
      </c>
      <c r="BN160" s="1">
        <f t="shared" si="106"/>
        <v>27</v>
      </c>
      <c r="BO160" s="1">
        <f t="shared" si="106"/>
        <v>27</v>
      </c>
      <c r="BP160" s="1">
        <f t="shared" si="106"/>
        <v>27</v>
      </c>
      <c r="BQ160" s="1">
        <f t="shared" si="106"/>
        <v>27</v>
      </c>
      <c r="BR160" s="1">
        <f t="shared" ref="BR160:EC160" si="107">BQ160+BR26-BR93</f>
        <v>27</v>
      </c>
      <c r="BS160" s="1">
        <f t="shared" si="107"/>
        <v>27</v>
      </c>
      <c r="BT160" s="1">
        <f t="shared" si="107"/>
        <v>27</v>
      </c>
      <c r="BU160" s="1">
        <f t="shared" si="107"/>
        <v>27</v>
      </c>
      <c r="BV160" s="1">
        <f t="shared" si="107"/>
        <v>27</v>
      </c>
      <c r="BW160" s="1">
        <f t="shared" si="107"/>
        <v>27</v>
      </c>
      <c r="BX160" s="1">
        <f t="shared" si="107"/>
        <v>27</v>
      </c>
      <c r="BY160" s="1">
        <f t="shared" si="107"/>
        <v>27</v>
      </c>
      <c r="BZ160" s="1">
        <f t="shared" si="107"/>
        <v>27</v>
      </c>
      <c r="CA160" s="1">
        <f t="shared" si="107"/>
        <v>27</v>
      </c>
      <c r="CB160" s="1">
        <f t="shared" si="107"/>
        <v>27</v>
      </c>
      <c r="CC160" s="1">
        <f t="shared" si="107"/>
        <v>27</v>
      </c>
      <c r="CD160" s="1">
        <f t="shared" si="107"/>
        <v>27</v>
      </c>
      <c r="CE160" s="1">
        <f t="shared" si="107"/>
        <v>27</v>
      </c>
      <c r="CF160" s="1">
        <f t="shared" si="107"/>
        <v>27</v>
      </c>
      <c r="CG160" s="1">
        <f t="shared" si="107"/>
        <v>27</v>
      </c>
      <c r="CH160" s="1">
        <f t="shared" si="107"/>
        <v>27</v>
      </c>
      <c r="CI160" s="1">
        <f t="shared" si="107"/>
        <v>27</v>
      </c>
      <c r="CJ160" s="1">
        <f t="shared" si="107"/>
        <v>27</v>
      </c>
      <c r="CK160" s="1">
        <f t="shared" si="107"/>
        <v>27</v>
      </c>
      <c r="CL160" s="1">
        <f t="shared" si="107"/>
        <v>27</v>
      </c>
      <c r="CM160" s="1">
        <f t="shared" si="107"/>
        <v>27</v>
      </c>
      <c r="CN160" s="1">
        <f t="shared" si="107"/>
        <v>27</v>
      </c>
      <c r="CO160" s="1">
        <f t="shared" si="107"/>
        <v>27</v>
      </c>
      <c r="CP160" s="1">
        <f t="shared" si="107"/>
        <v>27</v>
      </c>
      <c r="CQ160" s="1">
        <f t="shared" si="107"/>
        <v>27</v>
      </c>
      <c r="CR160" s="1">
        <f t="shared" si="107"/>
        <v>27</v>
      </c>
      <c r="CS160" s="1">
        <f t="shared" si="107"/>
        <v>27</v>
      </c>
      <c r="CT160" s="1">
        <f t="shared" si="107"/>
        <v>27</v>
      </c>
      <c r="CU160" s="1">
        <f t="shared" si="107"/>
        <v>27</v>
      </c>
      <c r="CV160" s="1">
        <f t="shared" si="107"/>
        <v>27</v>
      </c>
      <c r="CW160" s="1">
        <f t="shared" si="107"/>
        <v>27</v>
      </c>
      <c r="CX160" s="1">
        <f t="shared" si="107"/>
        <v>27</v>
      </c>
      <c r="CY160" s="1">
        <f t="shared" si="107"/>
        <v>27</v>
      </c>
      <c r="CZ160" s="1">
        <f t="shared" si="107"/>
        <v>27</v>
      </c>
      <c r="DA160" s="1">
        <f t="shared" si="107"/>
        <v>27</v>
      </c>
      <c r="DB160" s="1">
        <f t="shared" si="107"/>
        <v>27</v>
      </c>
      <c r="DC160" s="1">
        <f t="shared" si="107"/>
        <v>27</v>
      </c>
      <c r="DD160" s="1">
        <f t="shared" si="107"/>
        <v>27</v>
      </c>
      <c r="DE160" s="1">
        <f t="shared" si="107"/>
        <v>27</v>
      </c>
      <c r="DF160" s="1">
        <f t="shared" si="107"/>
        <v>27</v>
      </c>
      <c r="DG160" s="1">
        <f t="shared" si="107"/>
        <v>27</v>
      </c>
      <c r="DH160" s="1">
        <f t="shared" si="107"/>
        <v>27</v>
      </c>
      <c r="DI160" s="1">
        <f t="shared" si="107"/>
        <v>27</v>
      </c>
      <c r="DJ160" s="1">
        <f t="shared" si="107"/>
        <v>27</v>
      </c>
      <c r="DK160" s="1">
        <f t="shared" si="107"/>
        <v>27</v>
      </c>
      <c r="DL160" s="1">
        <f t="shared" si="107"/>
        <v>27</v>
      </c>
      <c r="DM160" s="1">
        <f t="shared" si="107"/>
        <v>27</v>
      </c>
      <c r="DN160" s="1">
        <f t="shared" si="107"/>
        <v>27</v>
      </c>
      <c r="DO160" s="1">
        <f t="shared" si="107"/>
        <v>27</v>
      </c>
      <c r="DP160" s="1">
        <f t="shared" si="107"/>
        <v>27</v>
      </c>
      <c r="DQ160" s="1">
        <f t="shared" si="107"/>
        <v>27</v>
      </c>
      <c r="DR160" s="1">
        <f t="shared" si="107"/>
        <v>27</v>
      </c>
      <c r="DS160" s="1">
        <f t="shared" si="107"/>
        <v>27</v>
      </c>
      <c r="DT160" s="1">
        <f t="shared" si="107"/>
        <v>27</v>
      </c>
      <c r="DU160" s="1">
        <f t="shared" si="107"/>
        <v>27</v>
      </c>
      <c r="DV160" s="1">
        <f t="shared" si="107"/>
        <v>27</v>
      </c>
      <c r="DW160" s="1">
        <f t="shared" si="107"/>
        <v>27</v>
      </c>
      <c r="DX160" s="1">
        <f t="shared" si="107"/>
        <v>27</v>
      </c>
      <c r="DY160" s="1">
        <f t="shared" si="107"/>
        <v>27</v>
      </c>
      <c r="DZ160" s="1">
        <f t="shared" si="107"/>
        <v>27</v>
      </c>
      <c r="EA160" s="1">
        <f t="shared" si="107"/>
        <v>27</v>
      </c>
      <c r="EB160" s="1">
        <f t="shared" si="107"/>
        <v>27</v>
      </c>
      <c r="EC160" s="1">
        <f t="shared" si="107"/>
        <v>27</v>
      </c>
      <c r="ED160" s="1">
        <f t="shared" ref="ED160:GO160" si="108">EC160+ED26-ED93</f>
        <v>27</v>
      </c>
      <c r="EE160" s="1">
        <f t="shared" si="108"/>
        <v>27</v>
      </c>
      <c r="EF160" s="1">
        <f t="shared" si="108"/>
        <v>27</v>
      </c>
      <c r="EG160" s="1">
        <f t="shared" si="108"/>
        <v>27</v>
      </c>
      <c r="EH160" s="1">
        <f t="shared" si="108"/>
        <v>27</v>
      </c>
      <c r="EI160" s="1">
        <f t="shared" si="108"/>
        <v>27</v>
      </c>
      <c r="EJ160" s="1">
        <f t="shared" si="108"/>
        <v>27</v>
      </c>
      <c r="EK160" s="1">
        <f t="shared" si="108"/>
        <v>27</v>
      </c>
      <c r="EL160" s="1">
        <f t="shared" si="108"/>
        <v>27</v>
      </c>
      <c r="EM160" s="1">
        <f t="shared" si="108"/>
        <v>27</v>
      </c>
      <c r="EN160" s="1">
        <f t="shared" si="108"/>
        <v>27</v>
      </c>
      <c r="EO160" s="1">
        <f t="shared" si="108"/>
        <v>27</v>
      </c>
      <c r="EP160" s="1">
        <f t="shared" si="108"/>
        <v>27</v>
      </c>
      <c r="EQ160" s="1">
        <f t="shared" si="108"/>
        <v>27</v>
      </c>
      <c r="ER160" s="1">
        <f t="shared" si="108"/>
        <v>27</v>
      </c>
      <c r="ES160" s="1">
        <f t="shared" si="108"/>
        <v>27</v>
      </c>
      <c r="ET160" s="1">
        <f t="shared" si="108"/>
        <v>27</v>
      </c>
      <c r="EU160" s="1">
        <f t="shared" si="108"/>
        <v>27</v>
      </c>
      <c r="EV160" s="1">
        <f t="shared" si="108"/>
        <v>27</v>
      </c>
      <c r="EW160" s="1">
        <f t="shared" si="108"/>
        <v>27</v>
      </c>
      <c r="EX160" s="1">
        <f t="shared" si="108"/>
        <v>27</v>
      </c>
      <c r="EY160" s="1">
        <f t="shared" si="108"/>
        <v>27</v>
      </c>
      <c r="EZ160" s="1">
        <f t="shared" si="108"/>
        <v>27</v>
      </c>
      <c r="FA160" s="1">
        <f t="shared" si="108"/>
        <v>27</v>
      </c>
      <c r="FB160" s="1">
        <f t="shared" si="108"/>
        <v>27</v>
      </c>
      <c r="FC160" s="1">
        <f t="shared" si="108"/>
        <v>27</v>
      </c>
      <c r="FD160" s="1">
        <f t="shared" si="108"/>
        <v>27</v>
      </c>
      <c r="FE160" s="1">
        <f t="shared" si="108"/>
        <v>27</v>
      </c>
      <c r="FF160" s="1">
        <f t="shared" si="108"/>
        <v>27</v>
      </c>
      <c r="FG160" s="1">
        <f t="shared" si="108"/>
        <v>27</v>
      </c>
      <c r="FH160" s="1">
        <f t="shared" si="108"/>
        <v>27</v>
      </c>
      <c r="FI160" s="1">
        <f t="shared" si="108"/>
        <v>27</v>
      </c>
      <c r="FJ160" s="1">
        <f t="shared" si="108"/>
        <v>27</v>
      </c>
      <c r="FK160" s="1">
        <f t="shared" si="108"/>
        <v>27</v>
      </c>
      <c r="FL160" s="1">
        <f t="shared" si="108"/>
        <v>27</v>
      </c>
      <c r="FM160" s="1">
        <f t="shared" si="108"/>
        <v>27</v>
      </c>
      <c r="FN160" s="1">
        <f t="shared" si="108"/>
        <v>27</v>
      </c>
      <c r="FO160" s="1">
        <f t="shared" si="108"/>
        <v>27</v>
      </c>
      <c r="FP160" s="1">
        <f t="shared" si="108"/>
        <v>27</v>
      </c>
      <c r="FQ160" s="1">
        <f t="shared" si="108"/>
        <v>27</v>
      </c>
      <c r="FR160" s="1">
        <f t="shared" si="108"/>
        <v>27</v>
      </c>
      <c r="FS160" s="1">
        <f t="shared" si="108"/>
        <v>27</v>
      </c>
      <c r="FT160" s="1">
        <f t="shared" si="108"/>
        <v>27</v>
      </c>
      <c r="FU160" s="1">
        <f t="shared" si="108"/>
        <v>27</v>
      </c>
      <c r="FV160" s="1">
        <f t="shared" si="108"/>
        <v>27</v>
      </c>
      <c r="FW160" s="1">
        <f t="shared" si="108"/>
        <v>27</v>
      </c>
      <c r="FX160" s="1">
        <f t="shared" si="108"/>
        <v>27</v>
      </c>
      <c r="FY160" s="1">
        <f t="shared" si="108"/>
        <v>27</v>
      </c>
      <c r="FZ160" s="1">
        <f t="shared" si="108"/>
        <v>27</v>
      </c>
      <c r="GA160" s="1">
        <f t="shared" si="108"/>
        <v>27</v>
      </c>
      <c r="GB160" s="1">
        <f t="shared" si="108"/>
        <v>27</v>
      </c>
      <c r="GC160" s="1">
        <f t="shared" si="108"/>
        <v>27</v>
      </c>
      <c r="GD160" s="1">
        <f t="shared" si="108"/>
        <v>27</v>
      </c>
      <c r="GE160" s="1">
        <f t="shared" si="108"/>
        <v>27</v>
      </c>
      <c r="GF160" s="1">
        <f t="shared" si="108"/>
        <v>27</v>
      </c>
      <c r="GG160" s="1">
        <f t="shared" si="108"/>
        <v>27</v>
      </c>
      <c r="GH160" s="1">
        <f t="shared" si="108"/>
        <v>27</v>
      </c>
      <c r="GI160" s="1">
        <f t="shared" si="108"/>
        <v>27</v>
      </c>
      <c r="GJ160" s="1">
        <f t="shared" si="108"/>
        <v>27</v>
      </c>
      <c r="GK160" s="1">
        <f t="shared" si="108"/>
        <v>27</v>
      </c>
      <c r="GL160" s="1">
        <f t="shared" si="108"/>
        <v>27</v>
      </c>
      <c r="GM160" s="1">
        <f t="shared" si="108"/>
        <v>27</v>
      </c>
      <c r="GN160" s="1">
        <f t="shared" si="108"/>
        <v>27</v>
      </c>
      <c r="GO160" s="1">
        <f t="shared" si="108"/>
        <v>27</v>
      </c>
      <c r="GP160" s="1">
        <f t="shared" ref="GP160:GY160" si="109">GO160+GP26-GP93</f>
        <v>27</v>
      </c>
      <c r="GQ160" s="1">
        <f t="shared" si="109"/>
        <v>27</v>
      </c>
      <c r="GR160" s="1">
        <f t="shared" si="109"/>
        <v>27</v>
      </c>
      <c r="GS160" s="1">
        <f t="shared" si="109"/>
        <v>27</v>
      </c>
      <c r="GT160" s="1">
        <f t="shared" si="109"/>
        <v>27</v>
      </c>
      <c r="GU160" s="1">
        <f t="shared" si="109"/>
        <v>27</v>
      </c>
      <c r="GV160" s="1">
        <f t="shared" si="109"/>
        <v>27</v>
      </c>
      <c r="GW160" s="1">
        <f t="shared" si="109"/>
        <v>27</v>
      </c>
      <c r="GX160" s="1">
        <f t="shared" si="109"/>
        <v>27</v>
      </c>
      <c r="GY160" s="1">
        <f t="shared" si="109"/>
        <v>27</v>
      </c>
    </row>
    <row r="161" spans="1:207">
      <c r="A161" s="4" t="s">
        <v>8124</v>
      </c>
      <c r="B161" s="3">
        <f t="shared" si="101"/>
        <v>46106144</v>
      </c>
      <c r="C161" s="3" t="str">
        <f t="shared" si="101"/>
        <v>Q.PEAK DUO L-G6P.2</v>
      </c>
      <c r="D161" s="2">
        <f t="shared" si="101"/>
        <v>420</v>
      </c>
      <c r="E161" s="1">
        <f t="shared" si="20"/>
        <v>0</v>
      </c>
      <c r="F161" s="1">
        <f t="shared" ref="F161:BQ161" si="110">E161+F27-F94</f>
        <v>0</v>
      </c>
      <c r="G161" s="1">
        <f t="shared" si="110"/>
        <v>0</v>
      </c>
      <c r="H161" s="1">
        <f t="shared" si="110"/>
        <v>0</v>
      </c>
      <c r="I161" s="1">
        <f t="shared" si="110"/>
        <v>0</v>
      </c>
      <c r="J161" s="1">
        <f t="shared" si="110"/>
        <v>0</v>
      </c>
      <c r="K161" s="1">
        <f t="shared" si="110"/>
        <v>0</v>
      </c>
      <c r="L161" s="1">
        <f t="shared" si="110"/>
        <v>0</v>
      </c>
      <c r="M161" s="1">
        <f t="shared" si="110"/>
        <v>0</v>
      </c>
      <c r="N161" s="1">
        <f t="shared" si="110"/>
        <v>0</v>
      </c>
      <c r="O161" s="1">
        <f t="shared" si="110"/>
        <v>0</v>
      </c>
      <c r="P161" s="1">
        <f t="shared" si="110"/>
        <v>0</v>
      </c>
      <c r="Q161" s="1">
        <f t="shared" si="110"/>
        <v>0</v>
      </c>
      <c r="R161" s="1">
        <f t="shared" si="110"/>
        <v>0</v>
      </c>
      <c r="S161" s="1">
        <f t="shared" si="110"/>
        <v>0</v>
      </c>
      <c r="T161" s="1">
        <f t="shared" si="110"/>
        <v>0</v>
      </c>
      <c r="U161" s="1">
        <f t="shared" si="110"/>
        <v>0</v>
      </c>
      <c r="V161" s="1">
        <f t="shared" si="110"/>
        <v>0</v>
      </c>
      <c r="W161" s="1">
        <f t="shared" si="110"/>
        <v>0</v>
      </c>
      <c r="X161" s="1">
        <f t="shared" si="110"/>
        <v>0</v>
      </c>
      <c r="Y161" s="1">
        <f t="shared" si="110"/>
        <v>0</v>
      </c>
      <c r="Z161" s="1">
        <f t="shared" si="110"/>
        <v>0</v>
      </c>
      <c r="AA161" s="1">
        <f t="shared" si="110"/>
        <v>0</v>
      </c>
      <c r="AB161" s="1">
        <f t="shared" si="110"/>
        <v>0</v>
      </c>
      <c r="AC161" s="1">
        <f t="shared" si="110"/>
        <v>0</v>
      </c>
      <c r="AD161" s="1">
        <f t="shared" si="110"/>
        <v>0</v>
      </c>
      <c r="AE161" s="1">
        <f t="shared" si="110"/>
        <v>0</v>
      </c>
      <c r="AF161" s="1">
        <f t="shared" si="110"/>
        <v>0</v>
      </c>
      <c r="AG161" s="1">
        <f t="shared" si="110"/>
        <v>0</v>
      </c>
      <c r="AH161" s="1">
        <f t="shared" si="110"/>
        <v>0</v>
      </c>
      <c r="AI161" s="1">
        <f t="shared" si="110"/>
        <v>0</v>
      </c>
      <c r="AJ161" s="1">
        <f t="shared" si="110"/>
        <v>0</v>
      </c>
      <c r="AK161" s="1">
        <f t="shared" si="110"/>
        <v>0</v>
      </c>
      <c r="AL161" s="1">
        <f t="shared" si="110"/>
        <v>0</v>
      </c>
      <c r="AM161" s="1">
        <f t="shared" si="110"/>
        <v>0</v>
      </c>
      <c r="AN161" s="1">
        <f t="shared" si="110"/>
        <v>0</v>
      </c>
      <c r="AO161" s="1">
        <f t="shared" si="110"/>
        <v>0</v>
      </c>
      <c r="AP161" s="1">
        <f t="shared" si="110"/>
        <v>0</v>
      </c>
      <c r="AQ161" s="1">
        <f t="shared" si="110"/>
        <v>0</v>
      </c>
      <c r="AR161" s="1">
        <f t="shared" si="110"/>
        <v>0</v>
      </c>
      <c r="AS161" s="1">
        <f t="shared" si="110"/>
        <v>0</v>
      </c>
      <c r="AT161" s="1">
        <f t="shared" si="110"/>
        <v>0</v>
      </c>
      <c r="AU161" s="1">
        <f t="shared" si="110"/>
        <v>0</v>
      </c>
      <c r="AV161" s="1">
        <f t="shared" si="110"/>
        <v>0</v>
      </c>
      <c r="AW161" s="1">
        <f t="shared" si="110"/>
        <v>0</v>
      </c>
      <c r="AX161" s="1">
        <f t="shared" si="110"/>
        <v>0</v>
      </c>
      <c r="AY161" s="1">
        <f t="shared" si="110"/>
        <v>0</v>
      </c>
      <c r="AZ161" s="1">
        <f t="shared" si="110"/>
        <v>0</v>
      </c>
      <c r="BA161" s="1">
        <f t="shared" si="110"/>
        <v>0</v>
      </c>
      <c r="BB161" s="1">
        <f t="shared" si="110"/>
        <v>0</v>
      </c>
      <c r="BC161" s="1">
        <f t="shared" si="110"/>
        <v>0</v>
      </c>
      <c r="BD161" s="1">
        <f t="shared" si="110"/>
        <v>0</v>
      </c>
      <c r="BE161" s="1">
        <f t="shared" si="110"/>
        <v>7</v>
      </c>
      <c r="BF161" s="1">
        <f t="shared" si="110"/>
        <v>7</v>
      </c>
      <c r="BG161" s="1">
        <f t="shared" si="110"/>
        <v>7</v>
      </c>
      <c r="BH161" s="1">
        <f t="shared" si="110"/>
        <v>7</v>
      </c>
      <c r="BI161" s="1">
        <f t="shared" si="110"/>
        <v>7</v>
      </c>
      <c r="BJ161" s="1">
        <f t="shared" si="110"/>
        <v>7</v>
      </c>
      <c r="BK161" s="1">
        <f t="shared" si="110"/>
        <v>7</v>
      </c>
      <c r="BL161" s="1">
        <f t="shared" si="110"/>
        <v>7</v>
      </c>
      <c r="BM161" s="1">
        <f t="shared" si="110"/>
        <v>7</v>
      </c>
      <c r="BN161" s="1">
        <f t="shared" si="110"/>
        <v>7</v>
      </c>
      <c r="BO161" s="1">
        <f t="shared" si="110"/>
        <v>7</v>
      </c>
      <c r="BP161" s="1">
        <f t="shared" si="110"/>
        <v>7</v>
      </c>
      <c r="BQ161" s="1">
        <f t="shared" si="110"/>
        <v>7</v>
      </c>
      <c r="BR161" s="1">
        <f t="shared" ref="BR161:EC161" si="111">BQ161+BR27-BR94</f>
        <v>7</v>
      </c>
      <c r="BS161" s="1">
        <f t="shared" si="111"/>
        <v>7</v>
      </c>
      <c r="BT161" s="1">
        <f t="shared" si="111"/>
        <v>7</v>
      </c>
      <c r="BU161" s="1">
        <f t="shared" si="111"/>
        <v>7</v>
      </c>
      <c r="BV161" s="1">
        <f t="shared" si="111"/>
        <v>7</v>
      </c>
      <c r="BW161" s="1">
        <f t="shared" si="111"/>
        <v>7</v>
      </c>
      <c r="BX161" s="1">
        <f t="shared" si="111"/>
        <v>7</v>
      </c>
      <c r="BY161" s="1">
        <f t="shared" si="111"/>
        <v>7</v>
      </c>
      <c r="BZ161" s="1">
        <f t="shared" si="111"/>
        <v>7</v>
      </c>
      <c r="CA161" s="1">
        <f t="shared" si="111"/>
        <v>7</v>
      </c>
      <c r="CB161" s="1">
        <f t="shared" si="111"/>
        <v>7</v>
      </c>
      <c r="CC161" s="1">
        <f t="shared" si="111"/>
        <v>7</v>
      </c>
      <c r="CD161" s="1">
        <f t="shared" si="111"/>
        <v>7</v>
      </c>
      <c r="CE161" s="1">
        <f t="shared" si="111"/>
        <v>7</v>
      </c>
      <c r="CF161" s="1">
        <f t="shared" si="111"/>
        <v>7</v>
      </c>
      <c r="CG161" s="1">
        <f t="shared" si="111"/>
        <v>7</v>
      </c>
      <c r="CH161" s="1">
        <f t="shared" si="111"/>
        <v>7</v>
      </c>
      <c r="CI161" s="1">
        <f t="shared" si="111"/>
        <v>7</v>
      </c>
      <c r="CJ161" s="1">
        <f t="shared" si="111"/>
        <v>7</v>
      </c>
      <c r="CK161" s="1">
        <f t="shared" si="111"/>
        <v>7</v>
      </c>
      <c r="CL161" s="1">
        <f t="shared" si="111"/>
        <v>7</v>
      </c>
      <c r="CM161" s="1">
        <f t="shared" si="111"/>
        <v>7</v>
      </c>
      <c r="CN161" s="1">
        <f t="shared" si="111"/>
        <v>7</v>
      </c>
      <c r="CO161" s="1">
        <f t="shared" si="111"/>
        <v>7</v>
      </c>
      <c r="CP161" s="1">
        <f t="shared" si="111"/>
        <v>7</v>
      </c>
      <c r="CQ161" s="1">
        <f t="shared" si="111"/>
        <v>7</v>
      </c>
      <c r="CR161" s="1">
        <f t="shared" si="111"/>
        <v>7</v>
      </c>
      <c r="CS161" s="1">
        <f t="shared" si="111"/>
        <v>7</v>
      </c>
      <c r="CT161" s="1">
        <f t="shared" si="111"/>
        <v>7</v>
      </c>
      <c r="CU161" s="1">
        <f t="shared" si="111"/>
        <v>7</v>
      </c>
      <c r="CV161" s="1">
        <f t="shared" si="111"/>
        <v>7</v>
      </c>
      <c r="CW161" s="1">
        <f t="shared" si="111"/>
        <v>7</v>
      </c>
      <c r="CX161" s="1">
        <f t="shared" si="111"/>
        <v>7</v>
      </c>
      <c r="CY161" s="1">
        <f t="shared" si="111"/>
        <v>7</v>
      </c>
      <c r="CZ161" s="1">
        <f t="shared" si="111"/>
        <v>7</v>
      </c>
      <c r="DA161" s="1">
        <f t="shared" si="111"/>
        <v>7</v>
      </c>
      <c r="DB161" s="1">
        <f t="shared" si="111"/>
        <v>7</v>
      </c>
      <c r="DC161" s="1">
        <f t="shared" si="111"/>
        <v>7</v>
      </c>
      <c r="DD161" s="1">
        <f t="shared" si="111"/>
        <v>7</v>
      </c>
      <c r="DE161" s="1">
        <f t="shared" si="111"/>
        <v>7</v>
      </c>
      <c r="DF161" s="1">
        <f t="shared" si="111"/>
        <v>7</v>
      </c>
      <c r="DG161" s="1">
        <f t="shared" si="111"/>
        <v>7</v>
      </c>
      <c r="DH161" s="1">
        <f t="shared" si="111"/>
        <v>7</v>
      </c>
      <c r="DI161" s="1">
        <f t="shared" si="111"/>
        <v>7</v>
      </c>
      <c r="DJ161" s="1">
        <f t="shared" si="111"/>
        <v>7</v>
      </c>
      <c r="DK161" s="1">
        <f t="shared" si="111"/>
        <v>7</v>
      </c>
      <c r="DL161" s="1">
        <f t="shared" si="111"/>
        <v>7</v>
      </c>
      <c r="DM161" s="1">
        <f t="shared" si="111"/>
        <v>7</v>
      </c>
      <c r="DN161" s="1">
        <f t="shared" si="111"/>
        <v>7</v>
      </c>
      <c r="DO161" s="1">
        <f t="shared" si="111"/>
        <v>7</v>
      </c>
      <c r="DP161" s="1">
        <f t="shared" si="111"/>
        <v>7</v>
      </c>
      <c r="DQ161" s="1">
        <f t="shared" si="111"/>
        <v>7</v>
      </c>
      <c r="DR161" s="1">
        <f t="shared" si="111"/>
        <v>7</v>
      </c>
      <c r="DS161" s="1">
        <f t="shared" si="111"/>
        <v>7</v>
      </c>
      <c r="DT161" s="1">
        <f t="shared" si="111"/>
        <v>7</v>
      </c>
      <c r="DU161" s="1">
        <f t="shared" si="111"/>
        <v>7</v>
      </c>
      <c r="DV161" s="1">
        <f t="shared" si="111"/>
        <v>7</v>
      </c>
      <c r="DW161" s="1">
        <f t="shared" si="111"/>
        <v>7</v>
      </c>
      <c r="DX161" s="1">
        <f t="shared" si="111"/>
        <v>7</v>
      </c>
      <c r="DY161" s="1">
        <f t="shared" si="111"/>
        <v>7</v>
      </c>
      <c r="DZ161" s="1">
        <f t="shared" si="111"/>
        <v>7</v>
      </c>
      <c r="EA161" s="1">
        <f t="shared" si="111"/>
        <v>7</v>
      </c>
      <c r="EB161" s="1">
        <f t="shared" si="111"/>
        <v>7</v>
      </c>
      <c r="EC161" s="1">
        <f t="shared" si="111"/>
        <v>7</v>
      </c>
      <c r="ED161" s="1">
        <f t="shared" ref="ED161:GO161" si="112">EC161+ED27-ED94</f>
        <v>7</v>
      </c>
      <c r="EE161" s="1">
        <f t="shared" si="112"/>
        <v>7</v>
      </c>
      <c r="EF161" s="1">
        <f t="shared" si="112"/>
        <v>7</v>
      </c>
      <c r="EG161" s="1">
        <f t="shared" si="112"/>
        <v>7</v>
      </c>
      <c r="EH161" s="1">
        <f t="shared" si="112"/>
        <v>7</v>
      </c>
      <c r="EI161" s="1">
        <f t="shared" si="112"/>
        <v>7</v>
      </c>
      <c r="EJ161" s="1">
        <f t="shared" si="112"/>
        <v>7</v>
      </c>
      <c r="EK161" s="1">
        <f t="shared" si="112"/>
        <v>7</v>
      </c>
      <c r="EL161" s="1">
        <f t="shared" si="112"/>
        <v>7</v>
      </c>
      <c r="EM161" s="1">
        <f t="shared" si="112"/>
        <v>7</v>
      </c>
      <c r="EN161" s="1">
        <f t="shared" si="112"/>
        <v>7</v>
      </c>
      <c r="EO161" s="1">
        <f t="shared" si="112"/>
        <v>7</v>
      </c>
      <c r="EP161" s="1">
        <f t="shared" si="112"/>
        <v>7</v>
      </c>
      <c r="EQ161" s="1">
        <f t="shared" si="112"/>
        <v>7</v>
      </c>
      <c r="ER161" s="1">
        <f t="shared" si="112"/>
        <v>7</v>
      </c>
      <c r="ES161" s="1">
        <f t="shared" si="112"/>
        <v>7</v>
      </c>
      <c r="ET161" s="1">
        <f t="shared" si="112"/>
        <v>7</v>
      </c>
      <c r="EU161" s="1">
        <f t="shared" si="112"/>
        <v>7</v>
      </c>
      <c r="EV161" s="1">
        <f t="shared" si="112"/>
        <v>7</v>
      </c>
      <c r="EW161" s="1">
        <f t="shared" si="112"/>
        <v>7</v>
      </c>
      <c r="EX161" s="1">
        <f t="shared" si="112"/>
        <v>7</v>
      </c>
      <c r="EY161" s="1">
        <f t="shared" si="112"/>
        <v>7</v>
      </c>
      <c r="EZ161" s="1">
        <f t="shared" si="112"/>
        <v>7</v>
      </c>
      <c r="FA161" s="1">
        <f t="shared" si="112"/>
        <v>7</v>
      </c>
      <c r="FB161" s="1">
        <f t="shared" si="112"/>
        <v>7</v>
      </c>
      <c r="FC161" s="1">
        <f t="shared" si="112"/>
        <v>7</v>
      </c>
      <c r="FD161" s="1">
        <f t="shared" si="112"/>
        <v>7</v>
      </c>
      <c r="FE161" s="1">
        <f t="shared" si="112"/>
        <v>7</v>
      </c>
      <c r="FF161" s="1">
        <f t="shared" si="112"/>
        <v>7</v>
      </c>
      <c r="FG161" s="1">
        <f t="shared" si="112"/>
        <v>7</v>
      </c>
      <c r="FH161" s="1">
        <f t="shared" si="112"/>
        <v>7</v>
      </c>
      <c r="FI161" s="1">
        <f t="shared" si="112"/>
        <v>7</v>
      </c>
      <c r="FJ161" s="1">
        <f t="shared" si="112"/>
        <v>7</v>
      </c>
      <c r="FK161" s="1">
        <f t="shared" si="112"/>
        <v>7</v>
      </c>
      <c r="FL161" s="1">
        <f t="shared" si="112"/>
        <v>7</v>
      </c>
      <c r="FM161" s="1">
        <f t="shared" si="112"/>
        <v>7</v>
      </c>
      <c r="FN161" s="1">
        <f t="shared" si="112"/>
        <v>7</v>
      </c>
      <c r="FO161" s="1">
        <f t="shared" si="112"/>
        <v>7</v>
      </c>
      <c r="FP161" s="1">
        <f t="shared" si="112"/>
        <v>7</v>
      </c>
      <c r="FQ161" s="1">
        <f t="shared" si="112"/>
        <v>7</v>
      </c>
      <c r="FR161" s="1">
        <f t="shared" si="112"/>
        <v>7</v>
      </c>
      <c r="FS161" s="1">
        <f t="shared" si="112"/>
        <v>7</v>
      </c>
      <c r="FT161" s="1">
        <f t="shared" si="112"/>
        <v>7</v>
      </c>
      <c r="FU161" s="1">
        <f t="shared" si="112"/>
        <v>7</v>
      </c>
      <c r="FV161" s="1">
        <f t="shared" si="112"/>
        <v>7</v>
      </c>
      <c r="FW161" s="1">
        <f t="shared" si="112"/>
        <v>7</v>
      </c>
      <c r="FX161" s="1">
        <f t="shared" si="112"/>
        <v>7</v>
      </c>
      <c r="FY161" s="1">
        <f t="shared" si="112"/>
        <v>7</v>
      </c>
      <c r="FZ161" s="1">
        <f t="shared" si="112"/>
        <v>7</v>
      </c>
      <c r="GA161" s="1">
        <f t="shared" si="112"/>
        <v>7</v>
      </c>
      <c r="GB161" s="1">
        <f t="shared" si="112"/>
        <v>7</v>
      </c>
      <c r="GC161" s="1">
        <f t="shared" si="112"/>
        <v>7</v>
      </c>
      <c r="GD161" s="1">
        <f t="shared" si="112"/>
        <v>7</v>
      </c>
      <c r="GE161" s="1">
        <f t="shared" si="112"/>
        <v>7</v>
      </c>
      <c r="GF161" s="1">
        <f t="shared" si="112"/>
        <v>7</v>
      </c>
      <c r="GG161" s="1">
        <f t="shared" si="112"/>
        <v>7</v>
      </c>
      <c r="GH161" s="1">
        <f t="shared" si="112"/>
        <v>7</v>
      </c>
      <c r="GI161" s="1">
        <f t="shared" si="112"/>
        <v>7</v>
      </c>
      <c r="GJ161" s="1">
        <f t="shared" si="112"/>
        <v>7</v>
      </c>
      <c r="GK161" s="1">
        <f t="shared" si="112"/>
        <v>7</v>
      </c>
      <c r="GL161" s="1">
        <f t="shared" si="112"/>
        <v>7</v>
      </c>
      <c r="GM161" s="1">
        <f t="shared" si="112"/>
        <v>7</v>
      </c>
      <c r="GN161" s="1">
        <f t="shared" si="112"/>
        <v>7</v>
      </c>
      <c r="GO161" s="1">
        <f t="shared" si="112"/>
        <v>7</v>
      </c>
      <c r="GP161" s="1">
        <f t="shared" ref="GP161:GY161" si="113">GO161+GP27-GP94</f>
        <v>7</v>
      </c>
      <c r="GQ161" s="1">
        <f t="shared" si="113"/>
        <v>7</v>
      </c>
      <c r="GR161" s="1">
        <f t="shared" si="113"/>
        <v>7</v>
      </c>
      <c r="GS161" s="1">
        <f t="shared" si="113"/>
        <v>7</v>
      </c>
      <c r="GT161" s="1">
        <f t="shared" si="113"/>
        <v>7</v>
      </c>
      <c r="GU161" s="1">
        <f t="shared" si="113"/>
        <v>7</v>
      </c>
      <c r="GV161" s="1">
        <f t="shared" si="113"/>
        <v>7</v>
      </c>
      <c r="GW161" s="1">
        <f t="shared" si="113"/>
        <v>7</v>
      </c>
      <c r="GX161" s="1">
        <f t="shared" si="113"/>
        <v>7</v>
      </c>
      <c r="GY161" s="1">
        <f t="shared" si="113"/>
        <v>7</v>
      </c>
    </row>
    <row r="162" spans="1:207">
      <c r="A162" s="4" t="s">
        <v>8124</v>
      </c>
      <c r="B162" s="3">
        <f t="shared" si="101"/>
        <v>46106145</v>
      </c>
      <c r="C162" s="3" t="str">
        <f t="shared" si="101"/>
        <v>Q.PEAK DUO L-G6P.2</v>
      </c>
      <c r="D162" s="2">
        <f t="shared" si="101"/>
        <v>425</v>
      </c>
      <c r="E162" s="1">
        <f t="shared" si="20"/>
        <v>0</v>
      </c>
      <c r="F162" s="1">
        <f t="shared" ref="F162:BQ162" si="114">E162+F28-F95</f>
        <v>0</v>
      </c>
      <c r="G162" s="1">
        <f t="shared" si="114"/>
        <v>0</v>
      </c>
      <c r="H162" s="1">
        <f t="shared" si="114"/>
        <v>0</v>
      </c>
      <c r="I162" s="1">
        <f t="shared" si="114"/>
        <v>0</v>
      </c>
      <c r="J162" s="1">
        <f t="shared" si="114"/>
        <v>0</v>
      </c>
      <c r="K162" s="1">
        <f t="shared" si="114"/>
        <v>0</v>
      </c>
      <c r="L162" s="1">
        <f t="shared" si="114"/>
        <v>0</v>
      </c>
      <c r="M162" s="1">
        <f t="shared" si="114"/>
        <v>0</v>
      </c>
      <c r="N162" s="1">
        <f t="shared" si="114"/>
        <v>0</v>
      </c>
      <c r="O162" s="1">
        <f t="shared" si="114"/>
        <v>0</v>
      </c>
      <c r="P162" s="1">
        <f t="shared" si="114"/>
        <v>0</v>
      </c>
      <c r="Q162" s="1">
        <f t="shared" si="114"/>
        <v>0</v>
      </c>
      <c r="R162" s="1">
        <f t="shared" si="114"/>
        <v>0</v>
      </c>
      <c r="S162" s="1">
        <f t="shared" si="114"/>
        <v>0</v>
      </c>
      <c r="T162" s="1">
        <f t="shared" si="114"/>
        <v>0</v>
      </c>
      <c r="U162" s="1">
        <f t="shared" si="114"/>
        <v>0</v>
      </c>
      <c r="V162" s="1">
        <f t="shared" si="114"/>
        <v>0</v>
      </c>
      <c r="W162" s="1">
        <f t="shared" si="114"/>
        <v>0</v>
      </c>
      <c r="X162" s="1">
        <f t="shared" si="114"/>
        <v>0</v>
      </c>
      <c r="Y162" s="1">
        <f t="shared" si="114"/>
        <v>0</v>
      </c>
      <c r="Z162" s="1">
        <f t="shared" si="114"/>
        <v>0</v>
      </c>
      <c r="AA162" s="1">
        <f t="shared" si="114"/>
        <v>0</v>
      </c>
      <c r="AB162" s="1">
        <f t="shared" si="114"/>
        <v>0</v>
      </c>
      <c r="AC162" s="1">
        <f t="shared" si="114"/>
        <v>0</v>
      </c>
      <c r="AD162" s="1">
        <f t="shared" si="114"/>
        <v>0</v>
      </c>
      <c r="AE162" s="1">
        <f t="shared" si="114"/>
        <v>0</v>
      </c>
      <c r="AF162" s="1">
        <f t="shared" si="114"/>
        <v>0</v>
      </c>
      <c r="AG162" s="1">
        <f t="shared" si="114"/>
        <v>0</v>
      </c>
      <c r="AH162" s="1">
        <f t="shared" si="114"/>
        <v>0</v>
      </c>
      <c r="AI162" s="1">
        <f t="shared" si="114"/>
        <v>0</v>
      </c>
      <c r="AJ162" s="1">
        <f t="shared" si="114"/>
        <v>0</v>
      </c>
      <c r="AK162" s="1">
        <f t="shared" si="114"/>
        <v>0</v>
      </c>
      <c r="AL162" s="1">
        <f t="shared" si="114"/>
        <v>0</v>
      </c>
      <c r="AM162" s="1">
        <f t="shared" si="114"/>
        <v>0</v>
      </c>
      <c r="AN162" s="1">
        <f t="shared" si="114"/>
        <v>0</v>
      </c>
      <c r="AO162" s="1">
        <f t="shared" si="114"/>
        <v>0</v>
      </c>
      <c r="AP162" s="1">
        <f t="shared" si="114"/>
        <v>0</v>
      </c>
      <c r="AQ162" s="1">
        <f t="shared" si="114"/>
        <v>0</v>
      </c>
      <c r="AR162" s="1">
        <f t="shared" si="114"/>
        <v>0</v>
      </c>
      <c r="AS162" s="1">
        <f t="shared" si="114"/>
        <v>0</v>
      </c>
      <c r="AT162" s="1">
        <f t="shared" si="114"/>
        <v>0</v>
      </c>
      <c r="AU162" s="1">
        <f t="shared" si="114"/>
        <v>0</v>
      </c>
      <c r="AV162" s="1">
        <f t="shared" si="114"/>
        <v>0</v>
      </c>
      <c r="AW162" s="1">
        <f t="shared" si="114"/>
        <v>0</v>
      </c>
      <c r="AX162" s="1">
        <f t="shared" si="114"/>
        <v>0</v>
      </c>
      <c r="AY162" s="1">
        <f t="shared" si="114"/>
        <v>0</v>
      </c>
      <c r="AZ162" s="1">
        <f t="shared" si="114"/>
        <v>0</v>
      </c>
      <c r="BA162" s="1">
        <f t="shared" si="114"/>
        <v>0</v>
      </c>
      <c r="BB162" s="1">
        <f t="shared" si="114"/>
        <v>0</v>
      </c>
      <c r="BC162" s="1">
        <f t="shared" si="114"/>
        <v>0</v>
      </c>
      <c r="BD162" s="1">
        <f t="shared" si="114"/>
        <v>0</v>
      </c>
      <c r="BE162" s="1">
        <f t="shared" si="114"/>
        <v>453</v>
      </c>
      <c r="BF162" s="1">
        <f t="shared" si="114"/>
        <v>453</v>
      </c>
      <c r="BG162" s="1">
        <f t="shared" si="114"/>
        <v>453</v>
      </c>
      <c r="BH162" s="1">
        <f t="shared" si="114"/>
        <v>453</v>
      </c>
      <c r="BI162" s="1">
        <f t="shared" si="114"/>
        <v>453</v>
      </c>
      <c r="BJ162" s="1">
        <f t="shared" si="114"/>
        <v>453</v>
      </c>
      <c r="BK162" s="1">
        <f t="shared" si="114"/>
        <v>453</v>
      </c>
      <c r="BL162" s="1">
        <f t="shared" si="114"/>
        <v>453</v>
      </c>
      <c r="BM162" s="1">
        <f t="shared" si="114"/>
        <v>453</v>
      </c>
      <c r="BN162" s="1">
        <f t="shared" si="114"/>
        <v>453</v>
      </c>
      <c r="BO162" s="1">
        <f t="shared" si="114"/>
        <v>453</v>
      </c>
      <c r="BP162" s="1">
        <f t="shared" si="114"/>
        <v>370</v>
      </c>
      <c r="BQ162" s="1">
        <f t="shared" si="114"/>
        <v>370</v>
      </c>
      <c r="BR162" s="1">
        <f t="shared" ref="BR162:EC162" si="115">BQ162+BR28-BR95</f>
        <v>370</v>
      </c>
      <c r="BS162" s="1">
        <f t="shared" si="115"/>
        <v>370</v>
      </c>
      <c r="BT162" s="1">
        <f t="shared" si="115"/>
        <v>370</v>
      </c>
      <c r="BU162" s="1">
        <f t="shared" si="115"/>
        <v>370</v>
      </c>
      <c r="BV162" s="1">
        <f t="shared" si="115"/>
        <v>370</v>
      </c>
      <c r="BW162" s="1">
        <f t="shared" si="115"/>
        <v>370</v>
      </c>
      <c r="BX162" s="1">
        <f t="shared" si="115"/>
        <v>370</v>
      </c>
      <c r="BY162" s="1">
        <f t="shared" si="115"/>
        <v>370</v>
      </c>
      <c r="BZ162" s="1">
        <f t="shared" si="115"/>
        <v>370</v>
      </c>
      <c r="CA162" s="1">
        <f t="shared" si="115"/>
        <v>370</v>
      </c>
      <c r="CB162" s="1">
        <f t="shared" si="115"/>
        <v>370</v>
      </c>
      <c r="CC162" s="1">
        <f t="shared" si="115"/>
        <v>370</v>
      </c>
      <c r="CD162" s="1">
        <f t="shared" si="115"/>
        <v>370</v>
      </c>
      <c r="CE162" s="1">
        <f t="shared" si="115"/>
        <v>370</v>
      </c>
      <c r="CF162" s="1">
        <f t="shared" si="115"/>
        <v>370</v>
      </c>
      <c r="CG162" s="1">
        <f t="shared" si="115"/>
        <v>370</v>
      </c>
      <c r="CH162" s="1">
        <f t="shared" si="115"/>
        <v>370</v>
      </c>
      <c r="CI162" s="1">
        <f t="shared" si="115"/>
        <v>370</v>
      </c>
      <c r="CJ162" s="1">
        <f t="shared" si="115"/>
        <v>370</v>
      </c>
      <c r="CK162" s="1">
        <f t="shared" si="115"/>
        <v>370</v>
      </c>
      <c r="CL162" s="1">
        <f t="shared" si="115"/>
        <v>370</v>
      </c>
      <c r="CM162" s="1">
        <f t="shared" si="115"/>
        <v>370</v>
      </c>
      <c r="CN162" s="1">
        <f t="shared" si="115"/>
        <v>370</v>
      </c>
      <c r="CO162" s="1">
        <f t="shared" si="115"/>
        <v>370</v>
      </c>
      <c r="CP162" s="1">
        <f t="shared" si="115"/>
        <v>370</v>
      </c>
      <c r="CQ162" s="1">
        <f t="shared" si="115"/>
        <v>370</v>
      </c>
      <c r="CR162" s="1">
        <f t="shared" si="115"/>
        <v>370</v>
      </c>
      <c r="CS162" s="1">
        <f t="shared" si="115"/>
        <v>370</v>
      </c>
      <c r="CT162" s="1">
        <f t="shared" si="115"/>
        <v>370</v>
      </c>
      <c r="CU162" s="1">
        <f t="shared" si="115"/>
        <v>370</v>
      </c>
      <c r="CV162" s="1">
        <f t="shared" si="115"/>
        <v>370</v>
      </c>
      <c r="CW162" s="1">
        <f t="shared" si="115"/>
        <v>370</v>
      </c>
      <c r="CX162" s="1">
        <f t="shared" si="115"/>
        <v>370</v>
      </c>
      <c r="CY162" s="1">
        <f t="shared" si="115"/>
        <v>370</v>
      </c>
      <c r="CZ162" s="1">
        <f t="shared" si="115"/>
        <v>370</v>
      </c>
      <c r="DA162" s="1">
        <f t="shared" si="115"/>
        <v>370</v>
      </c>
      <c r="DB162" s="1">
        <f t="shared" si="115"/>
        <v>370</v>
      </c>
      <c r="DC162" s="1">
        <f t="shared" si="115"/>
        <v>370</v>
      </c>
      <c r="DD162" s="1">
        <f t="shared" si="115"/>
        <v>370</v>
      </c>
      <c r="DE162" s="1">
        <f t="shared" si="115"/>
        <v>370</v>
      </c>
      <c r="DF162" s="1">
        <f t="shared" si="115"/>
        <v>370</v>
      </c>
      <c r="DG162" s="1">
        <f t="shared" si="115"/>
        <v>370</v>
      </c>
      <c r="DH162" s="1">
        <f t="shared" si="115"/>
        <v>370</v>
      </c>
      <c r="DI162" s="1">
        <f t="shared" si="115"/>
        <v>370</v>
      </c>
      <c r="DJ162" s="1">
        <f t="shared" si="115"/>
        <v>370</v>
      </c>
      <c r="DK162" s="1">
        <f t="shared" si="115"/>
        <v>370</v>
      </c>
      <c r="DL162" s="1">
        <f t="shared" si="115"/>
        <v>370</v>
      </c>
      <c r="DM162" s="1">
        <f t="shared" si="115"/>
        <v>370</v>
      </c>
      <c r="DN162" s="1">
        <f t="shared" si="115"/>
        <v>370</v>
      </c>
      <c r="DO162" s="1">
        <f t="shared" si="115"/>
        <v>370</v>
      </c>
      <c r="DP162" s="1">
        <f t="shared" si="115"/>
        <v>370</v>
      </c>
      <c r="DQ162" s="1">
        <f t="shared" si="115"/>
        <v>370</v>
      </c>
      <c r="DR162" s="1">
        <f t="shared" si="115"/>
        <v>370</v>
      </c>
      <c r="DS162" s="1">
        <f t="shared" si="115"/>
        <v>370</v>
      </c>
      <c r="DT162" s="1">
        <f t="shared" si="115"/>
        <v>370</v>
      </c>
      <c r="DU162" s="1">
        <f t="shared" si="115"/>
        <v>370</v>
      </c>
      <c r="DV162" s="1">
        <f t="shared" si="115"/>
        <v>370</v>
      </c>
      <c r="DW162" s="1">
        <f t="shared" si="115"/>
        <v>370</v>
      </c>
      <c r="DX162" s="1">
        <f t="shared" si="115"/>
        <v>370</v>
      </c>
      <c r="DY162" s="1">
        <f t="shared" si="115"/>
        <v>370</v>
      </c>
      <c r="DZ162" s="1">
        <f t="shared" si="115"/>
        <v>370</v>
      </c>
      <c r="EA162" s="1">
        <f t="shared" si="115"/>
        <v>370</v>
      </c>
      <c r="EB162" s="1">
        <f t="shared" si="115"/>
        <v>370</v>
      </c>
      <c r="EC162" s="1">
        <f t="shared" si="115"/>
        <v>370</v>
      </c>
      <c r="ED162" s="1">
        <f t="shared" ref="ED162:GO162" si="116">EC162+ED28-ED95</f>
        <v>370</v>
      </c>
      <c r="EE162" s="1">
        <f t="shared" si="116"/>
        <v>370</v>
      </c>
      <c r="EF162" s="1">
        <f t="shared" si="116"/>
        <v>370</v>
      </c>
      <c r="EG162" s="1">
        <f t="shared" si="116"/>
        <v>370</v>
      </c>
      <c r="EH162" s="1">
        <f t="shared" si="116"/>
        <v>370</v>
      </c>
      <c r="EI162" s="1">
        <f t="shared" si="116"/>
        <v>370</v>
      </c>
      <c r="EJ162" s="1">
        <f t="shared" si="116"/>
        <v>370</v>
      </c>
      <c r="EK162" s="1">
        <f t="shared" si="116"/>
        <v>370</v>
      </c>
      <c r="EL162" s="1">
        <f t="shared" si="116"/>
        <v>370</v>
      </c>
      <c r="EM162" s="1">
        <f t="shared" si="116"/>
        <v>370</v>
      </c>
      <c r="EN162" s="1">
        <f t="shared" si="116"/>
        <v>370</v>
      </c>
      <c r="EO162" s="1">
        <f t="shared" si="116"/>
        <v>370</v>
      </c>
      <c r="EP162" s="1">
        <f t="shared" si="116"/>
        <v>370</v>
      </c>
      <c r="EQ162" s="1">
        <f t="shared" si="116"/>
        <v>370</v>
      </c>
      <c r="ER162" s="1">
        <f t="shared" si="116"/>
        <v>370</v>
      </c>
      <c r="ES162" s="1">
        <f t="shared" si="116"/>
        <v>370</v>
      </c>
      <c r="ET162" s="1">
        <f t="shared" si="116"/>
        <v>370</v>
      </c>
      <c r="EU162" s="1">
        <f t="shared" si="116"/>
        <v>370</v>
      </c>
      <c r="EV162" s="1">
        <f t="shared" si="116"/>
        <v>370</v>
      </c>
      <c r="EW162" s="1">
        <f t="shared" si="116"/>
        <v>370</v>
      </c>
      <c r="EX162" s="1">
        <f t="shared" si="116"/>
        <v>370</v>
      </c>
      <c r="EY162" s="1">
        <f t="shared" si="116"/>
        <v>370</v>
      </c>
      <c r="EZ162" s="1">
        <f t="shared" si="116"/>
        <v>370</v>
      </c>
      <c r="FA162" s="1">
        <f t="shared" si="116"/>
        <v>370</v>
      </c>
      <c r="FB162" s="1">
        <f t="shared" si="116"/>
        <v>370</v>
      </c>
      <c r="FC162" s="1">
        <f t="shared" si="116"/>
        <v>370</v>
      </c>
      <c r="FD162" s="1">
        <f t="shared" si="116"/>
        <v>370</v>
      </c>
      <c r="FE162" s="1">
        <f t="shared" si="116"/>
        <v>370</v>
      </c>
      <c r="FF162" s="1">
        <f t="shared" si="116"/>
        <v>370</v>
      </c>
      <c r="FG162" s="1">
        <f t="shared" si="116"/>
        <v>370</v>
      </c>
      <c r="FH162" s="1">
        <f t="shared" si="116"/>
        <v>370</v>
      </c>
      <c r="FI162" s="1">
        <f t="shared" si="116"/>
        <v>370</v>
      </c>
      <c r="FJ162" s="1">
        <f t="shared" si="116"/>
        <v>370</v>
      </c>
      <c r="FK162" s="1">
        <f t="shared" si="116"/>
        <v>370</v>
      </c>
      <c r="FL162" s="1">
        <f t="shared" si="116"/>
        <v>370</v>
      </c>
      <c r="FM162" s="1">
        <f t="shared" si="116"/>
        <v>370</v>
      </c>
      <c r="FN162" s="1">
        <f t="shared" si="116"/>
        <v>370</v>
      </c>
      <c r="FO162" s="1">
        <f t="shared" si="116"/>
        <v>370</v>
      </c>
      <c r="FP162" s="1">
        <f t="shared" si="116"/>
        <v>370</v>
      </c>
      <c r="FQ162" s="1">
        <f t="shared" si="116"/>
        <v>370</v>
      </c>
      <c r="FR162" s="1">
        <f t="shared" si="116"/>
        <v>370</v>
      </c>
      <c r="FS162" s="1">
        <f t="shared" si="116"/>
        <v>370</v>
      </c>
      <c r="FT162" s="1">
        <f t="shared" si="116"/>
        <v>370</v>
      </c>
      <c r="FU162" s="1">
        <f t="shared" si="116"/>
        <v>370</v>
      </c>
      <c r="FV162" s="1">
        <f t="shared" si="116"/>
        <v>370</v>
      </c>
      <c r="FW162" s="1">
        <f t="shared" si="116"/>
        <v>370</v>
      </c>
      <c r="FX162" s="1">
        <f t="shared" si="116"/>
        <v>370</v>
      </c>
      <c r="FY162" s="1">
        <f t="shared" si="116"/>
        <v>370</v>
      </c>
      <c r="FZ162" s="1">
        <f t="shared" si="116"/>
        <v>370</v>
      </c>
      <c r="GA162" s="1">
        <f t="shared" si="116"/>
        <v>370</v>
      </c>
      <c r="GB162" s="1">
        <f t="shared" si="116"/>
        <v>370</v>
      </c>
      <c r="GC162" s="1">
        <f t="shared" si="116"/>
        <v>370</v>
      </c>
      <c r="GD162" s="1">
        <f t="shared" si="116"/>
        <v>370</v>
      </c>
      <c r="GE162" s="1">
        <f t="shared" si="116"/>
        <v>370</v>
      </c>
      <c r="GF162" s="1">
        <f t="shared" si="116"/>
        <v>370</v>
      </c>
      <c r="GG162" s="1">
        <f t="shared" si="116"/>
        <v>370</v>
      </c>
      <c r="GH162" s="1">
        <f t="shared" si="116"/>
        <v>370</v>
      </c>
      <c r="GI162" s="1">
        <f t="shared" si="116"/>
        <v>370</v>
      </c>
      <c r="GJ162" s="1">
        <f t="shared" si="116"/>
        <v>370</v>
      </c>
      <c r="GK162" s="1">
        <f t="shared" si="116"/>
        <v>370</v>
      </c>
      <c r="GL162" s="1">
        <f t="shared" si="116"/>
        <v>370</v>
      </c>
      <c r="GM162" s="1">
        <f t="shared" si="116"/>
        <v>370</v>
      </c>
      <c r="GN162" s="1">
        <f t="shared" si="116"/>
        <v>370</v>
      </c>
      <c r="GO162" s="1">
        <f t="shared" si="116"/>
        <v>370</v>
      </c>
      <c r="GP162" s="1">
        <f t="shared" ref="GP162:GY162" si="117">GO162+GP28-GP95</f>
        <v>370</v>
      </c>
      <c r="GQ162" s="1">
        <f t="shared" si="117"/>
        <v>370</v>
      </c>
      <c r="GR162" s="1">
        <f t="shared" si="117"/>
        <v>370</v>
      </c>
      <c r="GS162" s="1">
        <f t="shared" si="117"/>
        <v>370</v>
      </c>
      <c r="GT162" s="1">
        <f t="shared" si="117"/>
        <v>370</v>
      </c>
      <c r="GU162" s="1">
        <f t="shared" si="117"/>
        <v>370</v>
      </c>
      <c r="GV162" s="1">
        <f t="shared" si="117"/>
        <v>370</v>
      </c>
      <c r="GW162" s="1">
        <f t="shared" si="117"/>
        <v>370</v>
      </c>
      <c r="GX162" s="1">
        <f t="shared" si="117"/>
        <v>370</v>
      </c>
      <c r="GY162" s="1">
        <f t="shared" si="117"/>
        <v>370</v>
      </c>
    </row>
    <row r="163" spans="1:207">
      <c r="A163" s="4" t="s">
        <v>8124</v>
      </c>
      <c r="B163" s="3">
        <f t="shared" si="101"/>
        <v>46109143</v>
      </c>
      <c r="C163" s="3" t="str">
        <f t="shared" si="101"/>
        <v>Q.PEAK DUO L-G6P.2</v>
      </c>
      <c r="D163" s="2">
        <f t="shared" si="101"/>
        <v>415</v>
      </c>
      <c r="E163" s="1">
        <f t="shared" si="20"/>
        <v>0</v>
      </c>
      <c r="F163" s="1">
        <f t="shared" ref="F163:BQ163" si="118">E163+F29-F96</f>
        <v>0</v>
      </c>
      <c r="G163" s="1">
        <f t="shared" si="118"/>
        <v>0</v>
      </c>
      <c r="H163" s="1">
        <f t="shared" si="118"/>
        <v>0</v>
      </c>
      <c r="I163" s="1">
        <f t="shared" si="118"/>
        <v>0</v>
      </c>
      <c r="J163" s="1">
        <f t="shared" si="118"/>
        <v>0</v>
      </c>
      <c r="K163" s="1">
        <f t="shared" si="118"/>
        <v>0</v>
      </c>
      <c r="L163" s="1">
        <f t="shared" si="118"/>
        <v>0</v>
      </c>
      <c r="M163" s="1">
        <f t="shared" si="118"/>
        <v>0</v>
      </c>
      <c r="N163" s="1">
        <f t="shared" si="118"/>
        <v>0</v>
      </c>
      <c r="O163" s="1">
        <f t="shared" si="118"/>
        <v>0</v>
      </c>
      <c r="P163" s="1">
        <f t="shared" si="118"/>
        <v>0</v>
      </c>
      <c r="Q163" s="1">
        <f t="shared" si="118"/>
        <v>0</v>
      </c>
      <c r="R163" s="1">
        <f t="shared" si="118"/>
        <v>0</v>
      </c>
      <c r="S163" s="1">
        <f t="shared" si="118"/>
        <v>0</v>
      </c>
      <c r="T163" s="1">
        <f t="shared" si="118"/>
        <v>0</v>
      </c>
      <c r="U163" s="1">
        <f t="shared" si="118"/>
        <v>0</v>
      </c>
      <c r="V163" s="1">
        <f t="shared" si="118"/>
        <v>0</v>
      </c>
      <c r="W163" s="1">
        <f t="shared" si="118"/>
        <v>0</v>
      </c>
      <c r="X163" s="1">
        <f t="shared" si="118"/>
        <v>0</v>
      </c>
      <c r="Y163" s="1">
        <f t="shared" si="118"/>
        <v>0</v>
      </c>
      <c r="Z163" s="1">
        <f t="shared" si="118"/>
        <v>0</v>
      </c>
      <c r="AA163" s="1">
        <f t="shared" si="118"/>
        <v>0</v>
      </c>
      <c r="AB163" s="1">
        <f t="shared" si="118"/>
        <v>0</v>
      </c>
      <c r="AC163" s="1">
        <f t="shared" si="118"/>
        <v>0</v>
      </c>
      <c r="AD163" s="1">
        <f t="shared" si="118"/>
        <v>0</v>
      </c>
      <c r="AE163" s="1">
        <f t="shared" si="118"/>
        <v>0</v>
      </c>
      <c r="AF163" s="1">
        <f t="shared" si="118"/>
        <v>0</v>
      </c>
      <c r="AG163" s="1">
        <f t="shared" si="118"/>
        <v>0</v>
      </c>
      <c r="AH163" s="1">
        <f t="shared" si="118"/>
        <v>0</v>
      </c>
      <c r="AI163" s="1">
        <f t="shared" si="118"/>
        <v>0</v>
      </c>
      <c r="AJ163" s="1">
        <f t="shared" si="118"/>
        <v>0</v>
      </c>
      <c r="AK163" s="1">
        <f t="shared" si="118"/>
        <v>0</v>
      </c>
      <c r="AL163" s="1">
        <f t="shared" si="118"/>
        <v>0</v>
      </c>
      <c r="AM163" s="1">
        <f t="shared" si="118"/>
        <v>0</v>
      </c>
      <c r="AN163" s="1">
        <f t="shared" si="118"/>
        <v>0</v>
      </c>
      <c r="AO163" s="1">
        <f t="shared" si="118"/>
        <v>0</v>
      </c>
      <c r="AP163" s="1">
        <f t="shared" si="118"/>
        <v>0</v>
      </c>
      <c r="AQ163" s="1">
        <f t="shared" si="118"/>
        <v>0</v>
      </c>
      <c r="AR163" s="1">
        <f t="shared" si="118"/>
        <v>0</v>
      </c>
      <c r="AS163" s="1">
        <f t="shared" si="118"/>
        <v>0</v>
      </c>
      <c r="AT163" s="1">
        <f t="shared" si="118"/>
        <v>0</v>
      </c>
      <c r="AU163" s="1">
        <f t="shared" si="118"/>
        <v>0</v>
      </c>
      <c r="AV163" s="1">
        <f t="shared" si="118"/>
        <v>0</v>
      </c>
      <c r="AW163" s="1">
        <f t="shared" si="118"/>
        <v>0</v>
      </c>
      <c r="AX163" s="1">
        <f t="shared" si="118"/>
        <v>0</v>
      </c>
      <c r="AY163" s="1">
        <f t="shared" si="118"/>
        <v>0</v>
      </c>
      <c r="AZ163" s="1">
        <f t="shared" si="118"/>
        <v>0</v>
      </c>
      <c r="BA163" s="1">
        <f t="shared" si="118"/>
        <v>0</v>
      </c>
      <c r="BB163" s="1">
        <f t="shared" si="118"/>
        <v>0</v>
      </c>
      <c r="BC163" s="1">
        <f t="shared" si="118"/>
        <v>0</v>
      </c>
      <c r="BD163" s="1">
        <f t="shared" si="118"/>
        <v>0</v>
      </c>
      <c r="BE163" s="1">
        <f t="shared" si="118"/>
        <v>29</v>
      </c>
      <c r="BF163" s="1">
        <f t="shared" si="118"/>
        <v>29</v>
      </c>
      <c r="BG163" s="1">
        <f t="shared" si="118"/>
        <v>29</v>
      </c>
      <c r="BH163" s="1">
        <f t="shared" si="118"/>
        <v>29</v>
      </c>
      <c r="BI163" s="1">
        <f t="shared" si="118"/>
        <v>29</v>
      </c>
      <c r="BJ163" s="1">
        <f t="shared" si="118"/>
        <v>29</v>
      </c>
      <c r="BK163" s="1">
        <f t="shared" si="118"/>
        <v>29</v>
      </c>
      <c r="BL163" s="1">
        <f t="shared" si="118"/>
        <v>29</v>
      </c>
      <c r="BM163" s="1">
        <f t="shared" si="118"/>
        <v>29</v>
      </c>
      <c r="BN163" s="1">
        <f t="shared" si="118"/>
        <v>29</v>
      </c>
      <c r="BO163" s="1">
        <f t="shared" si="118"/>
        <v>29</v>
      </c>
      <c r="BP163" s="1">
        <f t="shared" si="118"/>
        <v>29</v>
      </c>
      <c r="BQ163" s="1">
        <f t="shared" si="118"/>
        <v>29</v>
      </c>
      <c r="BR163" s="1">
        <f t="shared" ref="BR163:EC163" si="119">BQ163+BR29-BR96</f>
        <v>29</v>
      </c>
      <c r="BS163" s="1">
        <f t="shared" si="119"/>
        <v>29</v>
      </c>
      <c r="BT163" s="1">
        <f t="shared" si="119"/>
        <v>29</v>
      </c>
      <c r="BU163" s="1">
        <f t="shared" si="119"/>
        <v>29</v>
      </c>
      <c r="BV163" s="1">
        <f t="shared" si="119"/>
        <v>29</v>
      </c>
      <c r="BW163" s="1">
        <f t="shared" si="119"/>
        <v>29</v>
      </c>
      <c r="BX163" s="1">
        <f t="shared" si="119"/>
        <v>29</v>
      </c>
      <c r="BY163" s="1">
        <f t="shared" si="119"/>
        <v>29</v>
      </c>
      <c r="BZ163" s="1">
        <f t="shared" si="119"/>
        <v>29</v>
      </c>
      <c r="CA163" s="1">
        <f t="shared" si="119"/>
        <v>29</v>
      </c>
      <c r="CB163" s="1">
        <f t="shared" si="119"/>
        <v>29</v>
      </c>
      <c r="CC163" s="1">
        <f t="shared" si="119"/>
        <v>29</v>
      </c>
      <c r="CD163" s="1">
        <f t="shared" si="119"/>
        <v>29</v>
      </c>
      <c r="CE163" s="1">
        <f t="shared" si="119"/>
        <v>29</v>
      </c>
      <c r="CF163" s="1">
        <f t="shared" si="119"/>
        <v>29</v>
      </c>
      <c r="CG163" s="1">
        <f t="shared" si="119"/>
        <v>29</v>
      </c>
      <c r="CH163" s="1">
        <f t="shared" si="119"/>
        <v>29</v>
      </c>
      <c r="CI163" s="1">
        <f t="shared" si="119"/>
        <v>29</v>
      </c>
      <c r="CJ163" s="1">
        <f t="shared" si="119"/>
        <v>29</v>
      </c>
      <c r="CK163" s="1">
        <f t="shared" si="119"/>
        <v>29</v>
      </c>
      <c r="CL163" s="1">
        <f t="shared" si="119"/>
        <v>29</v>
      </c>
      <c r="CM163" s="1">
        <f t="shared" si="119"/>
        <v>29</v>
      </c>
      <c r="CN163" s="1">
        <f t="shared" si="119"/>
        <v>29</v>
      </c>
      <c r="CO163" s="1">
        <f t="shared" si="119"/>
        <v>29</v>
      </c>
      <c r="CP163" s="1">
        <f t="shared" si="119"/>
        <v>29</v>
      </c>
      <c r="CQ163" s="1">
        <f t="shared" si="119"/>
        <v>29</v>
      </c>
      <c r="CR163" s="1">
        <f t="shared" si="119"/>
        <v>29</v>
      </c>
      <c r="CS163" s="1">
        <f t="shared" si="119"/>
        <v>29</v>
      </c>
      <c r="CT163" s="1">
        <f t="shared" si="119"/>
        <v>29</v>
      </c>
      <c r="CU163" s="1">
        <f t="shared" si="119"/>
        <v>29</v>
      </c>
      <c r="CV163" s="1">
        <f t="shared" si="119"/>
        <v>29</v>
      </c>
      <c r="CW163" s="1">
        <f t="shared" si="119"/>
        <v>29</v>
      </c>
      <c r="CX163" s="1">
        <f t="shared" si="119"/>
        <v>29</v>
      </c>
      <c r="CY163" s="1">
        <f t="shared" si="119"/>
        <v>29</v>
      </c>
      <c r="CZ163" s="1">
        <f t="shared" si="119"/>
        <v>29</v>
      </c>
      <c r="DA163" s="1">
        <f t="shared" si="119"/>
        <v>29</v>
      </c>
      <c r="DB163" s="1">
        <f t="shared" si="119"/>
        <v>29</v>
      </c>
      <c r="DC163" s="1">
        <f t="shared" si="119"/>
        <v>29</v>
      </c>
      <c r="DD163" s="1">
        <f t="shared" si="119"/>
        <v>29</v>
      </c>
      <c r="DE163" s="1">
        <f t="shared" si="119"/>
        <v>29</v>
      </c>
      <c r="DF163" s="1">
        <f t="shared" si="119"/>
        <v>29</v>
      </c>
      <c r="DG163" s="1">
        <f t="shared" si="119"/>
        <v>29</v>
      </c>
      <c r="DH163" s="1">
        <f t="shared" si="119"/>
        <v>29</v>
      </c>
      <c r="DI163" s="1">
        <f t="shared" si="119"/>
        <v>29</v>
      </c>
      <c r="DJ163" s="1">
        <f t="shared" si="119"/>
        <v>29</v>
      </c>
      <c r="DK163" s="1">
        <f t="shared" si="119"/>
        <v>29</v>
      </c>
      <c r="DL163" s="1">
        <f t="shared" si="119"/>
        <v>29</v>
      </c>
      <c r="DM163" s="1">
        <f t="shared" si="119"/>
        <v>29</v>
      </c>
      <c r="DN163" s="1">
        <f t="shared" si="119"/>
        <v>29</v>
      </c>
      <c r="DO163" s="1">
        <f t="shared" si="119"/>
        <v>29</v>
      </c>
      <c r="DP163" s="1">
        <f t="shared" si="119"/>
        <v>29</v>
      </c>
      <c r="DQ163" s="1">
        <f t="shared" si="119"/>
        <v>29</v>
      </c>
      <c r="DR163" s="1">
        <f t="shared" si="119"/>
        <v>29</v>
      </c>
      <c r="DS163" s="1">
        <f t="shared" si="119"/>
        <v>29</v>
      </c>
      <c r="DT163" s="1">
        <f t="shared" si="119"/>
        <v>29</v>
      </c>
      <c r="DU163" s="1">
        <f t="shared" si="119"/>
        <v>29</v>
      </c>
      <c r="DV163" s="1">
        <f t="shared" si="119"/>
        <v>29</v>
      </c>
      <c r="DW163" s="1">
        <f t="shared" si="119"/>
        <v>29</v>
      </c>
      <c r="DX163" s="1">
        <f t="shared" si="119"/>
        <v>29</v>
      </c>
      <c r="DY163" s="1">
        <f t="shared" si="119"/>
        <v>29</v>
      </c>
      <c r="DZ163" s="1">
        <f t="shared" si="119"/>
        <v>29</v>
      </c>
      <c r="EA163" s="1">
        <f t="shared" si="119"/>
        <v>29</v>
      </c>
      <c r="EB163" s="1">
        <f t="shared" si="119"/>
        <v>29</v>
      </c>
      <c r="EC163" s="1">
        <f t="shared" si="119"/>
        <v>29</v>
      </c>
      <c r="ED163" s="1">
        <f t="shared" ref="ED163:GO163" si="120">EC163+ED29-ED96</f>
        <v>29</v>
      </c>
      <c r="EE163" s="1">
        <f t="shared" si="120"/>
        <v>29</v>
      </c>
      <c r="EF163" s="1">
        <f t="shared" si="120"/>
        <v>29</v>
      </c>
      <c r="EG163" s="1">
        <f t="shared" si="120"/>
        <v>29</v>
      </c>
      <c r="EH163" s="1">
        <f t="shared" si="120"/>
        <v>29</v>
      </c>
      <c r="EI163" s="1">
        <f t="shared" si="120"/>
        <v>29</v>
      </c>
      <c r="EJ163" s="1">
        <f t="shared" si="120"/>
        <v>29</v>
      </c>
      <c r="EK163" s="1">
        <f t="shared" si="120"/>
        <v>29</v>
      </c>
      <c r="EL163" s="1">
        <f t="shared" si="120"/>
        <v>29</v>
      </c>
      <c r="EM163" s="1">
        <f t="shared" si="120"/>
        <v>29</v>
      </c>
      <c r="EN163" s="1">
        <f t="shared" si="120"/>
        <v>29</v>
      </c>
      <c r="EO163" s="1">
        <f t="shared" si="120"/>
        <v>29</v>
      </c>
      <c r="EP163" s="1">
        <f t="shared" si="120"/>
        <v>29</v>
      </c>
      <c r="EQ163" s="1">
        <f t="shared" si="120"/>
        <v>29</v>
      </c>
      <c r="ER163" s="1">
        <f t="shared" si="120"/>
        <v>29</v>
      </c>
      <c r="ES163" s="1">
        <f t="shared" si="120"/>
        <v>29</v>
      </c>
      <c r="ET163" s="1">
        <f t="shared" si="120"/>
        <v>29</v>
      </c>
      <c r="EU163" s="1">
        <f t="shared" si="120"/>
        <v>29</v>
      </c>
      <c r="EV163" s="1">
        <f t="shared" si="120"/>
        <v>29</v>
      </c>
      <c r="EW163" s="1">
        <f t="shared" si="120"/>
        <v>29</v>
      </c>
      <c r="EX163" s="1">
        <f t="shared" si="120"/>
        <v>29</v>
      </c>
      <c r="EY163" s="1">
        <f t="shared" si="120"/>
        <v>29</v>
      </c>
      <c r="EZ163" s="1">
        <f t="shared" si="120"/>
        <v>29</v>
      </c>
      <c r="FA163" s="1">
        <f t="shared" si="120"/>
        <v>29</v>
      </c>
      <c r="FB163" s="1">
        <f t="shared" si="120"/>
        <v>29</v>
      </c>
      <c r="FC163" s="1">
        <f t="shared" si="120"/>
        <v>29</v>
      </c>
      <c r="FD163" s="1">
        <f t="shared" si="120"/>
        <v>29</v>
      </c>
      <c r="FE163" s="1">
        <f t="shared" si="120"/>
        <v>29</v>
      </c>
      <c r="FF163" s="1">
        <f t="shared" si="120"/>
        <v>29</v>
      </c>
      <c r="FG163" s="1">
        <f t="shared" si="120"/>
        <v>29</v>
      </c>
      <c r="FH163" s="1">
        <f t="shared" si="120"/>
        <v>29</v>
      </c>
      <c r="FI163" s="1">
        <f t="shared" si="120"/>
        <v>29</v>
      </c>
      <c r="FJ163" s="1">
        <f t="shared" si="120"/>
        <v>29</v>
      </c>
      <c r="FK163" s="1">
        <f t="shared" si="120"/>
        <v>29</v>
      </c>
      <c r="FL163" s="1">
        <f t="shared" si="120"/>
        <v>29</v>
      </c>
      <c r="FM163" s="1">
        <f t="shared" si="120"/>
        <v>29</v>
      </c>
      <c r="FN163" s="1">
        <f t="shared" si="120"/>
        <v>29</v>
      </c>
      <c r="FO163" s="1">
        <f t="shared" si="120"/>
        <v>29</v>
      </c>
      <c r="FP163" s="1">
        <f t="shared" si="120"/>
        <v>29</v>
      </c>
      <c r="FQ163" s="1">
        <f t="shared" si="120"/>
        <v>29</v>
      </c>
      <c r="FR163" s="1">
        <f t="shared" si="120"/>
        <v>29</v>
      </c>
      <c r="FS163" s="1">
        <f t="shared" si="120"/>
        <v>29</v>
      </c>
      <c r="FT163" s="1">
        <f t="shared" si="120"/>
        <v>29</v>
      </c>
      <c r="FU163" s="1">
        <f t="shared" si="120"/>
        <v>29</v>
      </c>
      <c r="FV163" s="1">
        <f t="shared" si="120"/>
        <v>29</v>
      </c>
      <c r="FW163" s="1">
        <f t="shared" si="120"/>
        <v>29</v>
      </c>
      <c r="FX163" s="1">
        <f t="shared" si="120"/>
        <v>29</v>
      </c>
      <c r="FY163" s="1">
        <f t="shared" si="120"/>
        <v>29</v>
      </c>
      <c r="FZ163" s="1">
        <f t="shared" si="120"/>
        <v>29</v>
      </c>
      <c r="GA163" s="1">
        <f t="shared" si="120"/>
        <v>29</v>
      </c>
      <c r="GB163" s="1">
        <f t="shared" si="120"/>
        <v>29</v>
      </c>
      <c r="GC163" s="1">
        <f t="shared" si="120"/>
        <v>29</v>
      </c>
      <c r="GD163" s="1">
        <f t="shared" si="120"/>
        <v>29</v>
      </c>
      <c r="GE163" s="1">
        <f t="shared" si="120"/>
        <v>29</v>
      </c>
      <c r="GF163" s="1">
        <f t="shared" si="120"/>
        <v>29</v>
      </c>
      <c r="GG163" s="1">
        <f t="shared" si="120"/>
        <v>29</v>
      </c>
      <c r="GH163" s="1">
        <f t="shared" si="120"/>
        <v>29</v>
      </c>
      <c r="GI163" s="1">
        <f t="shared" si="120"/>
        <v>29</v>
      </c>
      <c r="GJ163" s="1">
        <f t="shared" si="120"/>
        <v>29</v>
      </c>
      <c r="GK163" s="1">
        <f t="shared" si="120"/>
        <v>29</v>
      </c>
      <c r="GL163" s="1">
        <f t="shared" si="120"/>
        <v>29</v>
      </c>
      <c r="GM163" s="1">
        <f t="shared" si="120"/>
        <v>29</v>
      </c>
      <c r="GN163" s="1">
        <f t="shared" si="120"/>
        <v>29</v>
      </c>
      <c r="GO163" s="1">
        <f t="shared" si="120"/>
        <v>29</v>
      </c>
      <c r="GP163" s="1">
        <f t="shared" ref="GP163:GY163" si="121">GO163+GP29-GP96</f>
        <v>29</v>
      </c>
      <c r="GQ163" s="1">
        <f t="shared" si="121"/>
        <v>29</v>
      </c>
      <c r="GR163" s="1">
        <f t="shared" si="121"/>
        <v>29</v>
      </c>
      <c r="GS163" s="1">
        <f t="shared" si="121"/>
        <v>29</v>
      </c>
      <c r="GT163" s="1">
        <f t="shared" si="121"/>
        <v>29</v>
      </c>
      <c r="GU163" s="1">
        <f t="shared" si="121"/>
        <v>29</v>
      </c>
      <c r="GV163" s="1">
        <f t="shared" si="121"/>
        <v>29</v>
      </c>
      <c r="GW163" s="1">
        <f t="shared" si="121"/>
        <v>29</v>
      </c>
      <c r="GX163" s="1">
        <f t="shared" si="121"/>
        <v>29</v>
      </c>
      <c r="GY163" s="1">
        <f t="shared" si="121"/>
        <v>29</v>
      </c>
    </row>
    <row r="164" spans="1:207">
      <c r="A164" s="4" t="s">
        <v>8124</v>
      </c>
      <c r="B164" s="3">
        <f t="shared" si="101"/>
        <v>46109145</v>
      </c>
      <c r="C164" s="3" t="str">
        <f t="shared" si="101"/>
        <v>Q.PEAK DUO L-G6C.2</v>
      </c>
      <c r="D164" s="2">
        <f t="shared" si="101"/>
        <v>425</v>
      </c>
      <c r="E164" s="1">
        <f t="shared" si="20"/>
        <v>0</v>
      </c>
      <c r="F164" s="1">
        <f t="shared" ref="F164:BQ164" si="122">E164+F30-F97</f>
        <v>0</v>
      </c>
      <c r="G164" s="1">
        <f t="shared" si="122"/>
        <v>0</v>
      </c>
      <c r="H164" s="1">
        <f t="shared" si="122"/>
        <v>0</v>
      </c>
      <c r="I164" s="1">
        <f t="shared" si="122"/>
        <v>0</v>
      </c>
      <c r="J164" s="1">
        <f t="shared" si="122"/>
        <v>0</v>
      </c>
      <c r="K164" s="1">
        <f t="shared" si="122"/>
        <v>0</v>
      </c>
      <c r="L164" s="1">
        <f t="shared" si="122"/>
        <v>0</v>
      </c>
      <c r="M164" s="1">
        <f t="shared" si="122"/>
        <v>0</v>
      </c>
      <c r="N164" s="1">
        <f t="shared" si="122"/>
        <v>0</v>
      </c>
      <c r="O164" s="1">
        <f t="shared" si="122"/>
        <v>0</v>
      </c>
      <c r="P164" s="1">
        <f t="shared" si="122"/>
        <v>0</v>
      </c>
      <c r="Q164" s="1">
        <f t="shared" si="122"/>
        <v>0</v>
      </c>
      <c r="R164" s="1">
        <f t="shared" si="122"/>
        <v>0</v>
      </c>
      <c r="S164" s="1">
        <f t="shared" si="122"/>
        <v>0</v>
      </c>
      <c r="T164" s="1">
        <f t="shared" si="122"/>
        <v>0</v>
      </c>
      <c r="U164" s="1">
        <f t="shared" si="122"/>
        <v>0</v>
      </c>
      <c r="V164" s="1">
        <f t="shared" si="122"/>
        <v>0</v>
      </c>
      <c r="W164" s="1">
        <f t="shared" si="122"/>
        <v>0</v>
      </c>
      <c r="X164" s="1">
        <f t="shared" si="122"/>
        <v>0</v>
      </c>
      <c r="Y164" s="1">
        <f t="shared" si="122"/>
        <v>0</v>
      </c>
      <c r="Z164" s="1">
        <f t="shared" si="122"/>
        <v>0</v>
      </c>
      <c r="AA164" s="1">
        <f t="shared" si="122"/>
        <v>0</v>
      </c>
      <c r="AB164" s="1">
        <f t="shared" si="122"/>
        <v>0</v>
      </c>
      <c r="AC164" s="1">
        <f t="shared" si="122"/>
        <v>0</v>
      </c>
      <c r="AD164" s="1">
        <f t="shared" si="122"/>
        <v>0</v>
      </c>
      <c r="AE164" s="1">
        <f t="shared" si="122"/>
        <v>0</v>
      </c>
      <c r="AF164" s="1">
        <f t="shared" si="122"/>
        <v>0</v>
      </c>
      <c r="AG164" s="1">
        <f t="shared" si="122"/>
        <v>0</v>
      </c>
      <c r="AH164" s="1">
        <f t="shared" si="122"/>
        <v>0</v>
      </c>
      <c r="AI164" s="1">
        <f t="shared" si="122"/>
        <v>0</v>
      </c>
      <c r="AJ164" s="1">
        <f t="shared" si="122"/>
        <v>0</v>
      </c>
      <c r="AK164" s="1">
        <f t="shared" si="122"/>
        <v>0</v>
      </c>
      <c r="AL164" s="1">
        <f t="shared" si="122"/>
        <v>0</v>
      </c>
      <c r="AM164" s="1">
        <f t="shared" si="122"/>
        <v>0</v>
      </c>
      <c r="AN164" s="1">
        <f t="shared" si="122"/>
        <v>0</v>
      </c>
      <c r="AO164" s="1">
        <f t="shared" si="122"/>
        <v>0</v>
      </c>
      <c r="AP164" s="1">
        <f t="shared" si="122"/>
        <v>0</v>
      </c>
      <c r="AQ164" s="1">
        <f t="shared" si="122"/>
        <v>0</v>
      </c>
      <c r="AR164" s="1">
        <f t="shared" si="122"/>
        <v>0</v>
      </c>
      <c r="AS164" s="1">
        <f t="shared" si="122"/>
        <v>0</v>
      </c>
      <c r="AT164" s="1">
        <f t="shared" si="122"/>
        <v>0</v>
      </c>
      <c r="AU164" s="1">
        <f t="shared" si="122"/>
        <v>0</v>
      </c>
      <c r="AV164" s="1">
        <f t="shared" si="122"/>
        <v>0</v>
      </c>
      <c r="AW164" s="1">
        <f t="shared" si="122"/>
        <v>0</v>
      </c>
      <c r="AX164" s="1">
        <f t="shared" si="122"/>
        <v>0</v>
      </c>
      <c r="AY164" s="1">
        <f t="shared" si="122"/>
        <v>0</v>
      </c>
      <c r="AZ164" s="1">
        <f t="shared" si="122"/>
        <v>0</v>
      </c>
      <c r="BA164" s="1">
        <f t="shared" si="122"/>
        <v>0</v>
      </c>
      <c r="BB164" s="1">
        <f t="shared" si="122"/>
        <v>0</v>
      </c>
      <c r="BC164" s="1">
        <f t="shared" si="122"/>
        <v>0</v>
      </c>
      <c r="BD164" s="1">
        <f t="shared" si="122"/>
        <v>0</v>
      </c>
      <c r="BE164" s="1">
        <f t="shared" si="122"/>
        <v>0</v>
      </c>
      <c r="BF164" s="1">
        <f t="shared" si="122"/>
        <v>475</v>
      </c>
      <c r="BG164" s="1">
        <f t="shared" si="122"/>
        <v>475</v>
      </c>
      <c r="BH164" s="1">
        <f t="shared" si="122"/>
        <v>475</v>
      </c>
      <c r="BI164" s="1">
        <f t="shared" si="122"/>
        <v>475</v>
      </c>
      <c r="BJ164" s="1">
        <f t="shared" si="122"/>
        <v>475</v>
      </c>
      <c r="BK164" s="1">
        <f t="shared" si="122"/>
        <v>475</v>
      </c>
      <c r="BL164" s="1">
        <f t="shared" si="122"/>
        <v>475</v>
      </c>
      <c r="BM164" s="1">
        <f t="shared" si="122"/>
        <v>475</v>
      </c>
      <c r="BN164" s="1">
        <f t="shared" si="122"/>
        <v>475</v>
      </c>
      <c r="BO164" s="1">
        <f t="shared" si="122"/>
        <v>475</v>
      </c>
      <c r="BP164" s="1">
        <f t="shared" si="122"/>
        <v>0</v>
      </c>
      <c r="BQ164" s="1">
        <f t="shared" si="122"/>
        <v>0</v>
      </c>
      <c r="BR164" s="1">
        <f t="shared" ref="BR164:EC164" si="123">BQ164+BR30-BR97</f>
        <v>0</v>
      </c>
      <c r="BS164" s="1">
        <f t="shared" si="123"/>
        <v>0</v>
      </c>
      <c r="BT164" s="1">
        <f t="shared" si="123"/>
        <v>0</v>
      </c>
      <c r="BU164" s="1">
        <f t="shared" si="123"/>
        <v>0</v>
      </c>
      <c r="BV164" s="1">
        <f t="shared" si="123"/>
        <v>0</v>
      </c>
      <c r="BW164" s="1">
        <f t="shared" si="123"/>
        <v>0</v>
      </c>
      <c r="BX164" s="1">
        <f t="shared" si="123"/>
        <v>0</v>
      </c>
      <c r="BY164" s="1">
        <f t="shared" si="123"/>
        <v>0</v>
      </c>
      <c r="BZ164" s="1">
        <f t="shared" si="123"/>
        <v>0</v>
      </c>
      <c r="CA164" s="1">
        <f t="shared" si="123"/>
        <v>0</v>
      </c>
      <c r="CB164" s="1">
        <f t="shared" si="123"/>
        <v>0</v>
      </c>
      <c r="CC164" s="1">
        <f t="shared" si="123"/>
        <v>0</v>
      </c>
      <c r="CD164" s="1">
        <f t="shared" si="123"/>
        <v>0</v>
      </c>
      <c r="CE164" s="1">
        <f t="shared" si="123"/>
        <v>0</v>
      </c>
      <c r="CF164" s="1">
        <f t="shared" si="123"/>
        <v>0</v>
      </c>
      <c r="CG164" s="1">
        <f t="shared" si="123"/>
        <v>0</v>
      </c>
      <c r="CH164" s="1">
        <f t="shared" si="123"/>
        <v>0</v>
      </c>
      <c r="CI164" s="1">
        <f t="shared" si="123"/>
        <v>0</v>
      </c>
      <c r="CJ164" s="1">
        <f t="shared" si="123"/>
        <v>0</v>
      </c>
      <c r="CK164" s="1">
        <f t="shared" si="123"/>
        <v>0</v>
      </c>
      <c r="CL164" s="1">
        <f t="shared" si="123"/>
        <v>0</v>
      </c>
      <c r="CM164" s="1">
        <f t="shared" si="123"/>
        <v>0</v>
      </c>
      <c r="CN164" s="1">
        <f t="shared" si="123"/>
        <v>0</v>
      </c>
      <c r="CO164" s="1">
        <f t="shared" si="123"/>
        <v>0</v>
      </c>
      <c r="CP164" s="1">
        <f t="shared" si="123"/>
        <v>0</v>
      </c>
      <c r="CQ164" s="1">
        <f t="shared" si="123"/>
        <v>0</v>
      </c>
      <c r="CR164" s="1">
        <f t="shared" si="123"/>
        <v>0</v>
      </c>
      <c r="CS164" s="1">
        <f t="shared" si="123"/>
        <v>0</v>
      </c>
      <c r="CT164" s="1">
        <f t="shared" si="123"/>
        <v>0</v>
      </c>
      <c r="CU164" s="1">
        <f t="shared" si="123"/>
        <v>0</v>
      </c>
      <c r="CV164" s="1">
        <f t="shared" si="123"/>
        <v>0</v>
      </c>
      <c r="CW164" s="1">
        <f t="shared" si="123"/>
        <v>0</v>
      </c>
      <c r="CX164" s="1">
        <f t="shared" si="123"/>
        <v>0</v>
      </c>
      <c r="CY164" s="1">
        <f t="shared" si="123"/>
        <v>0</v>
      </c>
      <c r="CZ164" s="1">
        <f t="shared" si="123"/>
        <v>0</v>
      </c>
      <c r="DA164" s="1">
        <f t="shared" si="123"/>
        <v>0</v>
      </c>
      <c r="DB164" s="1">
        <f t="shared" si="123"/>
        <v>0</v>
      </c>
      <c r="DC164" s="1">
        <f t="shared" si="123"/>
        <v>0</v>
      </c>
      <c r="DD164" s="1">
        <f t="shared" si="123"/>
        <v>0</v>
      </c>
      <c r="DE164" s="1">
        <f t="shared" si="123"/>
        <v>0</v>
      </c>
      <c r="DF164" s="1">
        <f t="shared" si="123"/>
        <v>0</v>
      </c>
      <c r="DG164" s="1">
        <f t="shared" si="123"/>
        <v>0</v>
      </c>
      <c r="DH164" s="1">
        <f t="shared" si="123"/>
        <v>0</v>
      </c>
      <c r="DI164" s="1">
        <f t="shared" si="123"/>
        <v>0</v>
      </c>
      <c r="DJ164" s="1">
        <f t="shared" si="123"/>
        <v>0</v>
      </c>
      <c r="DK164" s="1">
        <f t="shared" si="123"/>
        <v>0</v>
      </c>
      <c r="DL164" s="1">
        <f t="shared" si="123"/>
        <v>0</v>
      </c>
      <c r="DM164" s="1">
        <f t="shared" si="123"/>
        <v>0</v>
      </c>
      <c r="DN164" s="1">
        <f t="shared" si="123"/>
        <v>0</v>
      </c>
      <c r="DO164" s="1">
        <f t="shared" si="123"/>
        <v>0</v>
      </c>
      <c r="DP164" s="1">
        <f t="shared" si="123"/>
        <v>0</v>
      </c>
      <c r="DQ164" s="1">
        <f t="shared" si="123"/>
        <v>0</v>
      </c>
      <c r="DR164" s="1">
        <f t="shared" si="123"/>
        <v>0</v>
      </c>
      <c r="DS164" s="1">
        <f t="shared" si="123"/>
        <v>0</v>
      </c>
      <c r="DT164" s="1">
        <f t="shared" si="123"/>
        <v>0</v>
      </c>
      <c r="DU164" s="1">
        <f t="shared" si="123"/>
        <v>0</v>
      </c>
      <c r="DV164" s="1">
        <f t="shared" si="123"/>
        <v>0</v>
      </c>
      <c r="DW164" s="1">
        <f t="shared" si="123"/>
        <v>0</v>
      </c>
      <c r="DX164" s="1">
        <f t="shared" si="123"/>
        <v>0</v>
      </c>
      <c r="DY164" s="1">
        <f t="shared" si="123"/>
        <v>0</v>
      </c>
      <c r="DZ164" s="1">
        <f t="shared" si="123"/>
        <v>0</v>
      </c>
      <c r="EA164" s="1">
        <f t="shared" si="123"/>
        <v>0</v>
      </c>
      <c r="EB164" s="1">
        <f t="shared" si="123"/>
        <v>0</v>
      </c>
      <c r="EC164" s="1">
        <f t="shared" si="123"/>
        <v>0</v>
      </c>
      <c r="ED164" s="1">
        <f t="shared" ref="ED164:GO164" si="124">EC164+ED30-ED97</f>
        <v>0</v>
      </c>
      <c r="EE164" s="1">
        <f t="shared" si="124"/>
        <v>0</v>
      </c>
      <c r="EF164" s="1">
        <f t="shared" si="124"/>
        <v>0</v>
      </c>
      <c r="EG164" s="1">
        <f t="shared" si="124"/>
        <v>0</v>
      </c>
      <c r="EH164" s="1">
        <f t="shared" si="124"/>
        <v>0</v>
      </c>
      <c r="EI164" s="1">
        <f t="shared" si="124"/>
        <v>0</v>
      </c>
      <c r="EJ164" s="1">
        <f t="shared" si="124"/>
        <v>0</v>
      </c>
      <c r="EK164" s="1">
        <f t="shared" si="124"/>
        <v>0</v>
      </c>
      <c r="EL164" s="1">
        <f t="shared" si="124"/>
        <v>0</v>
      </c>
      <c r="EM164" s="1">
        <f t="shared" si="124"/>
        <v>0</v>
      </c>
      <c r="EN164" s="1">
        <f t="shared" si="124"/>
        <v>0</v>
      </c>
      <c r="EO164" s="1">
        <f t="shared" si="124"/>
        <v>0</v>
      </c>
      <c r="EP164" s="1">
        <f t="shared" si="124"/>
        <v>0</v>
      </c>
      <c r="EQ164" s="1">
        <f t="shared" si="124"/>
        <v>0</v>
      </c>
      <c r="ER164" s="1">
        <f t="shared" si="124"/>
        <v>0</v>
      </c>
      <c r="ES164" s="1">
        <f t="shared" si="124"/>
        <v>0</v>
      </c>
      <c r="ET164" s="1">
        <f t="shared" si="124"/>
        <v>0</v>
      </c>
      <c r="EU164" s="1">
        <f t="shared" si="124"/>
        <v>0</v>
      </c>
      <c r="EV164" s="1">
        <f t="shared" si="124"/>
        <v>0</v>
      </c>
      <c r="EW164" s="1">
        <f t="shared" si="124"/>
        <v>0</v>
      </c>
      <c r="EX164" s="1">
        <f t="shared" si="124"/>
        <v>0</v>
      </c>
      <c r="EY164" s="1">
        <f t="shared" si="124"/>
        <v>0</v>
      </c>
      <c r="EZ164" s="1">
        <f t="shared" si="124"/>
        <v>0</v>
      </c>
      <c r="FA164" s="1">
        <f t="shared" si="124"/>
        <v>0</v>
      </c>
      <c r="FB164" s="1">
        <f t="shared" si="124"/>
        <v>0</v>
      </c>
      <c r="FC164" s="1">
        <f t="shared" si="124"/>
        <v>0</v>
      </c>
      <c r="FD164" s="1">
        <f t="shared" si="124"/>
        <v>0</v>
      </c>
      <c r="FE164" s="1">
        <f t="shared" si="124"/>
        <v>0</v>
      </c>
      <c r="FF164" s="1">
        <f t="shared" si="124"/>
        <v>0</v>
      </c>
      <c r="FG164" s="1">
        <f t="shared" si="124"/>
        <v>0</v>
      </c>
      <c r="FH164" s="1">
        <f t="shared" si="124"/>
        <v>0</v>
      </c>
      <c r="FI164" s="1">
        <f t="shared" si="124"/>
        <v>0</v>
      </c>
      <c r="FJ164" s="1">
        <f t="shared" si="124"/>
        <v>0</v>
      </c>
      <c r="FK164" s="1">
        <f t="shared" si="124"/>
        <v>0</v>
      </c>
      <c r="FL164" s="1">
        <f t="shared" si="124"/>
        <v>0</v>
      </c>
      <c r="FM164" s="1">
        <f t="shared" si="124"/>
        <v>0</v>
      </c>
      <c r="FN164" s="1">
        <f t="shared" si="124"/>
        <v>0</v>
      </c>
      <c r="FO164" s="1">
        <f t="shared" si="124"/>
        <v>0</v>
      </c>
      <c r="FP164" s="1">
        <f t="shared" si="124"/>
        <v>0</v>
      </c>
      <c r="FQ164" s="1">
        <f t="shared" si="124"/>
        <v>0</v>
      </c>
      <c r="FR164" s="1">
        <f t="shared" si="124"/>
        <v>0</v>
      </c>
      <c r="FS164" s="1">
        <f t="shared" si="124"/>
        <v>0</v>
      </c>
      <c r="FT164" s="1">
        <f t="shared" si="124"/>
        <v>0</v>
      </c>
      <c r="FU164" s="1">
        <f t="shared" si="124"/>
        <v>0</v>
      </c>
      <c r="FV164" s="1">
        <f t="shared" si="124"/>
        <v>0</v>
      </c>
      <c r="FW164" s="1">
        <f t="shared" si="124"/>
        <v>0</v>
      </c>
      <c r="FX164" s="1">
        <f t="shared" si="124"/>
        <v>0</v>
      </c>
      <c r="FY164" s="1">
        <f t="shared" si="124"/>
        <v>0</v>
      </c>
      <c r="FZ164" s="1">
        <f t="shared" si="124"/>
        <v>0</v>
      </c>
      <c r="GA164" s="1">
        <f t="shared" si="124"/>
        <v>0</v>
      </c>
      <c r="GB164" s="1">
        <f t="shared" si="124"/>
        <v>0</v>
      </c>
      <c r="GC164" s="1">
        <f t="shared" si="124"/>
        <v>0</v>
      </c>
      <c r="GD164" s="1">
        <f t="shared" si="124"/>
        <v>0</v>
      </c>
      <c r="GE164" s="1">
        <f t="shared" si="124"/>
        <v>0</v>
      </c>
      <c r="GF164" s="1">
        <f t="shared" si="124"/>
        <v>0</v>
      </c>
      <c r="GG164" s="1">
        <f t="shared" si="124"/>
        <v>0</v>
      </c>
      <c r="GH164" s="1">
        <f t="shared" si="124"/>
        <v>0</v>
      </c>
      <c r="GI164" s="1">
        <f t="shared" si="124"/>
        <v>0</v>
      </c>
      <c r="GJ164" s="1">
        <f t="shared" si="124"/>
        <v>0</v>
      </c>
      <c r="GK164" s="1">
        <f t="shared" si="124"/>
        <v>0</v>
      </c>
      <c r="GL164" s="1">
        <f t="shared" si="124"/>
        <v>0</v>
      </c>
      <c r="GM164" s="1">
        <f t="shared" si="124"/>
        <v>0</v>
      </c>
      <c r="GN164" s="1">
        <f t="shared" si="124"/>
        <v>0</v>
      </c>
      <c r="GO164" s="1">
        <f t="shared" si="124"/>
        <v>0</v>
      </c>
      <c r="GP164" s="1">
        <f t="shared" ref="GP164:GY164" si="125">GO164+GP30-GP97</f>
        <v>0</v>
      </c>
      <c r="GQ164" s="1">
        <f t="shared" si="125"/>
        <v>0</v>
      </c>
      <c r="GR164" s="1">
        <f t="shared" si="125"/>
        <v>0</v>
      </c>
      <c r="GS164" s="1">
        <f t="shared" si="125"/>
        <v>0</v>
      </c>
      <c r="GT164" s="1">
        <f t="shared" si="125"/>
        <v>0</v>
      </c>
      <c r="GU164" s="1">
        <f t="shared" si="125"/>
        <v>0</v>
      </c>
      <c r="GV164" s="1">
        <f t="shared" si="125"/>
        <v>0</v>
      </c>
      <c r="GW164" s="1">
        <f t="shared" si="125"/>
        <v>0</v>
      </c>
      <c r="GX164" s="1">
        <f t="shared" si="125"/>
        <v>0</v>
      </c>
      <c r="GY164" s="1">
        <f t="shared" si="125"/>
        <v>0</v>
      </c>
    </row>
    <row r="165" spans="1:207">
      <c r="A165" s="4" t="s">
        <v>8124</v>
      </c>
      <c r="B165" s="3">
        <f t="shared" si="101"/>
        <v>46111143</v>
      </c>
      <c r="C165" s="3" t="str">
        <f t="shared" si="101"/>
        <v>Q.PEAK DUO L-G6P.2</v>
      </c>
      <c r="D165" s="2">
        <f t="shared" si="101"/>
        <v>415</v>
      </c>
      <c r="E165" s="1">
        <f t="shared" si="20"/>
        <v>0</v>
      </c>
      <c r="F165" s="1">
        <f t="shared" ref="F165:BQ165" si="126">E165+F31-F98</f>
        <v>0</v>
      </c>
      <c r="G165" s="1">
        <f t="shared" si="126"/>
        <v>0</v>
      </c>
      <c r="H165" s="1">
        <f t="shared" si="126"/>
        <v>0</v>
      </c>
      <c r="I165" s="1">
        <f t="shared" si="126"/>
        <v>0</v>
      </c>
      <c r="J165" s="1">
        <f t="shared" si="126"/>
        <v>0</v>
      </c>
      <c r="K165" s="1">
        <f t="shared" si="126"/>
        <v>0</v>
      </c>
      <c r="L165" s="1">
        <f t="shared" si="126"/>
        <v>0</v>
      </c>
      <c r="M165" s="1">
        <f t="shared" si="126"/>
        <v>0</v>
      </c>
      <c r="N165" s="1">
        <f t="shared" si="126"/>
        <v>0</v>
      </c>
      <c r="O165" s="1">
        <f t="shared" si="126"/>
        <v>0</v>
      </c>
      <c r="P165" s="1">
        <f t="shared" si="126"/>
        <v>0</v>
      </c>
      <c r="Q165" s="1">
        <f t="shared" si="126"/>
        <v>0</v>
      </c>
      <c r="R165" s="1">
        <f t="shared" si="126"/>
        <v>0</v>
      </c>
      <c r="S165" s="1">
        <f t="shared" si="126"/>
        <v>0</v>
      </c>
      <c r="T165" s="1">
        <f t="shared" si="126"/>
        <v>0</v>
      </c>
      <c r="U165" s="1">
        <f t="shared" si="126"/>
        <v>0</v>
      </c>
      <c r="V165" s="1">
        <f t="shared" si="126"/>
        <v>0</v>
      </c>
      <c r="W165" s="1">
        <f t="shared" si="126"/>
        <v>0</v>
      </c>
      <c r="X165" s="1">
        <f t="shared" si="126"/>
        <v>0</v>
      </c>
      <c r="Y165" s="1">
        <f t="shared" si="126"/>
        <v>0</v>
      </c>
      <c r="Z165" s="1">
        <f t="shared" si="126"/>
        <v>0</v>
      </c>
      <c r="AA165" s="1">
        <f t="shared" si="126"/>
        <v>0</v>
      </c>
      <c r="AB165" s="1">
        <f t="shared" si="126"/>
        <v>0</v>
      </c>
      <c r="AC165" s="1">
        <f t="shared" si="126"/>
        <v>0</v>
      </c>
      <c r="AD165" s="1">
        <f t="shared" si="126"/>
        <v>0</v>
      </c>
      <c r="AE165" s="1">
        <f t="shared" si="126"/>
        <v>0</v>
      </c>
      <c r="AF165" s="1">
        <f t="shared" si="126"/>
        <v>0</v>
      </c>
      <c r="AG165" s="1">
        <f t="shared" si="126"/>
        <v>0</v>
      </c>
      <c r="AH165" s="1">
        <f t="shared" si="126"/>
        <v>0</v>
      </c>
      <c r="AI165" s="1">
        <f t="shared" si="126"/>
        <v>0</v>
      </c>
      <c r="AJ165" s="1">
        <f t="shared" si="126"/>
        <v>0</v>
      </c>
      <c r="AK165" s="1">
        <f t="shared" si="126"/>
        <v>0</v>
      </c>
      <c r="AL165" s="1">
        <f t="shared" si="126"/>
        <v>0</v>
      </c>
      <c r="AM165" s="1">
        <f t="shared" si="126"/>
        <v>0</v>
      </c>
      <c r="AN165" s="1">
        <f t="shared" si="126"/>
        <v>0</v>
      </c>
      <c r="AO165" s="1">
        <f t="shared" si="126"/>
        <v>0</v>
      </c>
      <c r="AP165" s="1">
        <f t="shared" si="126"/>
        <v>0</v>
      </c>
      <c r="AQ165" s="1">
        <f t="shared" si="126"/>
        <v>0</v>
      </c>
      <c r="AR165" s="1">
        <f t="shared" si="126"/>
        <v>0</v>
      </c>
      <c r="AS165" s="1">
        <f t="shared" si="126"/>
        <v>0</v>
      </c>
      <c r="AT165" s="1">
        <f t="shared" si="126"/>
        <v>0</v>
      </c>
      <c r="AU165" s="1">
        <f t="shared" si="126"/>
        <v>0</v>
      </c>
      <c r="AV165" s="1">
        <f t="shared" si="126"/>
        <v>0</v>
      </c>
      <c r="AW165" s="1">
        <f t="shared" si="126"/>
        <v>0</v>
      </c>
      <c r="AX165" s="1">
        <f t="shared" si="126"/>
        <v>0</v>
      </c>
      <c r="AY165" s="1">
        <f t="shared" si="126"/>
        <v>0</v>
      </c>
      <c r="AZ165" s="1">
        <f t="shared" si="126"/>
        <v>0</v>
      </c>
      <c r="BA165" s="1">
        <f t="shared" si="126"/>
        <v>0</v>
      </c>
      <c r="BB165" s="1">
        <f t="shared" si="126"/>
        <v>0</v>
      </c>
      <c r="BC165" s="1">
        <f t="shared" si="126"/>
        <v>0</v>
      </c>
      <c r="BD165" s="1">
        <f t="shared" si="126"/>
        <v>0</v>
      </c>
      <c r="BE165" s="1">
        <f t="shared" si="126"/>
        <v>29</v>
      </c>
      <c r="BF165" s="1">
        <f t="shared" si="126"/>
        <v>29</v>
      </c>
      <c r="BG165" s="1">
        <f t="shared" si="126"/>
        <v>29</v>
      </c>
      <c r="BH165" s="1">
        <f t="shared" si="126"/>
        <v>29</v>
      </c>
      <c r="BI165" s="1">
        <f t="shared" si="126"/>
        <v>29</v>
      </c>
      <c r="BJ165" s="1">
        <f t="shared" si="126"/>
        <v>29</v>
      </c>
      <c r="BK165" s="1">
        <f t="shared" si="126"/>
        <v>29</v>
      </c>
      <c r="BL165" s="1">
        <f t="shared" si="126"/>
        <v>29</v>
      </c>
      <c r="BM165" s="1">
        <f t="shared" si="126"/>
        <v>29</v>
      </c>
      <c r="BN165" s="1">
        <f t="shared" si="126"/>
        <v>29</v>
      </c>
      <c r="BO165" s="1">
        <f t="shared" si="126"/>
        <v>29</v>
      </c>
      <c r="BP165" s="1">
        <f t="shared" si="126"/>
        <v>29</v>
      </c>
      <c r="BQ165" s="1">
        <f t="shared" si="126"/>
        <v>29</v>
      </c>
      <c r="BR165" s="1">
        <f t="shared" ref="BR165:EC165" si="127">BQ165+BR31-BR98</f>
        <v>29</v>
      </c>
      <c r="BS165" s="1">
        <f t="shared" si="127"/>
        <v>29</v>
      </c>
      <c r="BT165" s="1">
        <f t="shared" si="127"/>
        <v>29</v>
      </c>
      <c r="BU165" s="1">
        <f t="shared" si="127"/>
        <v>29</v>
      </c>
      <c r="BV165" s="1">
        <f t="shared" si="127"/>
        <v>29</v>
      </c>
      <c r="BW165" s="1">
        <f t="shared" si="127"/>
        <v>29</v>
      </c>
      <c r="BX165" s="1">
        <f t="shared" si="127"/>
        <v>29</v>
      </c>
      <c r="BY165" s="1">
        <f t="shared" si="127"/>
        <v>29</v>
      </c>
      <c r="BZ165" s="1">
        <f t="shared" si="127"/>
        <v>29</v>
      </c>
      <c r="CA165" s="1">
        <f t="shared" si="127"/>
        <v>29</v>
      </c>
      <c r="CB165" s="1">
        <f t="shared" si="127"/>
        <v>29</v>
      </c>
      <c r="CC165" s="1">
        <f t="shared" si="127"/>
        <v>29</v>
      </c>
      <c r="CD165" s="1">
        <f t="shared" si="127"/>
        <v>29</v>
      </c>
      <c r="CE165" s="1">
        <f t="shared" si="127"/>
        <v>29</v>
      </c>
      <c r="CF165" s="1">
        <f t="shared" si="127"/>
        <v>29</v>
      </c>
      <c r="CG165" s="1">
        <f t="shared" si="127"/>
        <v>29</v>
      </c>
      <c r="CH165" s="1">
        <f t="shared" si="127"/>
        <v>29</v>
      </c>
      <c r="CI165" s="1">
        <f t="shared" si="127"/>
        <v>29</v>
      </c>
      <c r="CJ165" s="1">
        <f t="shared" si="127"/>
        <v>29</v>
      </c>
      <c r="CK165" s="1">
        <f t="shared" si="127"/>
        <v>29</v>
      </c>
      <c r="CL165" s="1">
        <f t="shared" si="127"/>
        <v>29</v>
      </c>
      <c r="CM165" s="1">
        <f t="shared" si="127"/>
        <v>29</v>
      </c>
      <c r="CN165" s="1">
        <f t="shared" si="127"/>
        <v>29</v>
      </c>
      <c r="CO165" s="1">
        <f t="shared" si="127"/>
        <v>29</v>
      </c>
      <c r="CP165" s="1">
        <f t="shared" si="127"/>
        <v>29</v>
      </c>
      <c r="CQ165" s="1">
        <f t="shared" si="127"/>
        <v>29</v>
      </c>
      <c r="CR165" s="1">
        <f t="shared" si="127"/>
        <v>29</v>
      </c>
      <c r="CS165" s="1">
        <f t="shared" si="127"/>
        <v>29</v>
      </c>
      <c r="CT165" s="1">
        <f t="shared" si="127"/>
        <v>29</v>
      </c>
      <c r="CU165" s="1">
        <f t="shared" si="127"/>
        <v>29</v>
      </c>
      <c r="CV165" s="1">
        <f t="shared" si="127"/>
        <v>29</v>
      </c>
      <c r="CW165" s="1">
        <f t="shared" si="127"/>
        <v>29</v>
      </c>
      <c r="CX165" s="1">
        <f t="shared" si="127"/>
        <v>29</v>
      </c>
      <c r="CY165" s="1">
        <f t="shared" si="127"/>
        <v>29</v>
      </c>
      <c r="CZ165" s="1">
        <f t="shared" si="127"/>
        <v>29</v>
      </c>
      <c r="DA165" s="1">
        <f t="shared" si="127"/>
        <v>29</v>
      </c>
      <c r="DB165" s="1">
        <f t="shared" si="127"/>
        <v>29</v>
      </c>
      <c r="DC165" s="1">
        <f t="shared" si="127"/>
        <v>29</v>
      </c>
      <c r="DD165" s="1">
        <f t="shared" si="127"/>
        <v>29</v>
      </c>
      <c r="DE165" s="1">
        <f t="shared" si="127"/>
        <v>29</v>
      </c>
      <c r="DF165" s="1">
        <f t="shared" si="127"/>
        <v>29</v>
      </c>
      <c r="DG165" s="1">
        <f t="shared" si="127"/>
        <v>29</v>
      </c>
      <c r="DH165" s="1">
        <f t="shared" si="127"/>
        <v>29</v>
      </c>
      <c r="DI165" s="1">
        <f t="shared" si="127"/>
        <v>29</v>
      </c>
      <c r="DJ165" s="1">
        <f t="shared" si="127"/>
        <v>29</v>
      </c>
      <c r="DK165" s="1">
        <f t="shared" si="127"/>
        <v>29</v>
      </c>
      <c r="DL165" s="1">
        <f t="shared" si="127"/>
        <v>29</v>
      </c>
      <c r="DM165" s="1">
        <f t="shared" si="127"/>
        <v>29</v>
      </c>
      <c r="DN165" s="1">
        <f t="shared" si="127"/>
        <v>29</v>
      </c>
      <c r="DO165" s="1">
        <f t="shared" si="127"/>
        <v>29</v>
      </c>
      <c r="DP165" s="1">
        <f t="shared" si="127"/>
        <v>29</v>
      </c>
      <c r="DQ165" s="1">
        <f t="shared" si="127"/>
        <v>29</v>
      </c>
      <c r="DR165" s="1">
        <f t="shared" si="127"/>
        <v>29</v>
      </c>
      <c r="DS165" s="1">
        <f t="shared" si="127"/>
        <v>29</v>
      </c>
      <c r="DT165" s="1">
        <f t="shared" si="127"/>
        <v>29</v>
      </c>
      <c r="DU165" s="1">
        <f t="shared" si="127"/>
        <v>29</v>
      </c>
      <c r="DV165" s="1">
        <f t="shared" si="127"/>
        <v>29</v>
      </c>
      <c r="DW165" s="1">
        <f t="shared" si="127"/>
        <v>29</v>
      </c>
      <c r="DX165" s="1">
        <f t="shared" si="127"/>
        <v>29</v>
      </c>
      <c r="DY165" s="1">
        <f t="shared" si="127"/>
        <v>29</v>
      </c>
      <c r="DZ165" s="1">
        <f t="shared" si="127"/>
        <v>29</v>
      </c>
      <c r="EA165" s="1">
        <f t="shared" si="127"/>
        <v>29</v>
      </c>
      <c r="EB165" s="1">
        <f t="shared" si="127"/>
        <v>29</v>
      </c>
      <c r="EC165" s="1">
        <f t="shared" si="127"/>
        <v>29</v>
      </c>
      <c r="ED165" s="1">
        <f t="shared" ref="ED165:GO165" si="128">EC165+ED31-ED98</f>
        <v>29</v>
      </c>
      <c r="EE165" s="1">
        <f t="shared" si="128"/>
        <v>29</v>
      </c>
      <c r="EF165" s="1">
        <f t="shared" si="128"/>
        <v>29</v>
      </c>
      <c r="EG165" s="1">
        <f t="shared" si="128"/>
        <v>29</v>
      </c>
      <c r="EH165" s="1">
        <f t="shared" si="128"/>
        <v>29</v>
      </c>
      <c r="EI165" s="1">
        <f t="shared" si="128"/>
        <v>29</v>
      </c>
      <c r="EJ165" s="1">
        <f t="shared" si="128"/>
        <v>29</v>
      </c>
      <c r="EK165" s="1">
        <f t="shared" si="128"/>
        <v>29</v>
      </c>
      <c r="EL165" s="1">
        <f t="shared" si="128"/>
        <v>29</v>
      </c>
      <c r="EM165" s="1">
        <f t="shared" si="128"/>
        <v>29</v>
      </c>
      <c r="EN165" s="1">
        <f t="shared" si="128"/>
        <v>29</v>
      </c>
      <c r="EO165" s="1">
        <f t="shared" si="128"/>
        <v>29</v>
      </c>
      <c r="EP165" s="1">
        <f t="shared" si="128"/>
        <v>29</v>
      </c>
      <c r="EQ165" s="1">
        <f t="shared" si="128"/>
        <v>29</v>
      </c>
      <c r="ER165" s="1">
        <f t="shared" si="128"/>
        <v>29</v>
      </c>
      <c r="ES165" s="1">
        <f t="shared" si="128"/>
        <v>29</v>
      </c>
      <c r="ET165" s="1">
        <f t="shared" si="128"/>
        <v>29</v>
      </c>
      <c r="EU165" s="1">
        <f t="shared" si="128"/>
        <v>29</v>
      </c>
      <c r="EV165" s="1">
        <f t="shared" si="128"/>
        <v>29</v>
      </c>
      <c r="EW165" s="1">
        <f t="shared" si="128"/>
        <v>29</v>
      </c>
      <c r="EX165" s="1">
        <f t="shared" si="128"/>
        <v>29</v>
      </c>
      <c r="EY165" s="1">
        <f t="shared" si="128"/>
        <v>29</v>
      </c>
      <c r="EZ165" s="1">
        <f t="shared" si="128"/>
        <v>29</v>
      </c>
      <c r="FA165" s="1">
        <f t="shared" si="128"/>
        <v>29</v>
      </c>
      <c r="FB165" s="1">
        <f t="shared" si="128"/>
        <v>29</v>
      </c>
      <c r="FC165" s="1">
        <f t="shared" si="128"/>
        <v>29</v>
      </c>
      <c r="FD165" s="1">
        <f t="shared" si="128"/>
        <v>29</v>
      </c>
      <c r="FE165" s="1">
        <f t="shared" si="128"/>
        <v>29</v>
      </c>
      <c r="FF165" s="1">
        <f t="shared" si="128"/>
        <v>29</v>
      </c>
      <c r="FG165" s="1">
        <f t="shared" si="128"/>
        <v>29</v>
      </c>
      <c r="FH165" s="1">
        <f t="shared" si="128"/>
        <v>29</v>
      </c>
      <c r="FI165" s="1">
        <f t="shared" si="128"/>
        <v>29</v>
      </c>
      <c r="FJ165" s="1">
        <f t="shared" si="128"/>
        <v>29</v>
      </c>
      <c r="FK165" s="1">
        <f t="shared" si="128"/>
        <v>29</v>
      </c>
      <c r="FL165" s="1">
        <f t="shared" si="128"/>
        <v>29</v>
      </c>
      <c r="FM165" s="1">
        <f t="shared" si="128"/>
        <v>29</v>
      </c>
      <c r="FN165" s="1">
        <f t="shared" si="128"/>
        <v>29</v>
      </c>
      <c r="FO165" s="1">
        <f t="shared" si="128"/>
        <v>29</v>
      </c>
      <c r="FP165" s="1">
        <f t="shared" si="128"/>
        <v>29</v>
      </c>
      <c r="FQ165" s="1">
        <f t="shared" si="128"/>
        <v>29</v>
      </c>
      <c r="FR165" s="1">
        <f t="shared" si="128"/>
        <v>29</v>
      </c>
      <c r="FS165" s="1">
        <f t="shared" si="128"/>
        <v>29</v>
      </c>
      <c r="FT165" s="1">
        <f t="shared" si="128"/>
        <v>29</v>
      </c>
      <c r="FU165" s="1">
        <f t="shared" si="128"/>
        <v>29</v>
      </c>
      <c r="FV165" s="1">
        <f t="shared" si="128"/>
        <v>29</v>
      </c>
      <c r="FW165" s="1">
        <f t="shared" si="128"/>
        <v>29</v>
      </c>
      <c r="FX165" s="1">
        <f t="shared" si="128"/>
        <v>29</v>
      </c>
      <c r="FY165" s="1">
        <f t="shared" si="128"/>
        <v>29</v>
      </c>
      <c r="FZ165" s="1">
        <f t="shared" si="128"/>
        <v>29</v>
      </c>
      <c r="GA165" s="1">
        <f t="shared" si="128"/>
        <v>29</v>
      </c>
      <c r="GB165" s="1">
        <f t="shared" si="128"/>
        <v>29</v>
      </c>
      <c r="GC165" s="1">
        <f t="shared" si="128"/>
        <v>29</v>
      </c>
      <c r="GD165" s="1">
        <f t="shared" si="128"/>
        <v>29</v>
      </c>
      <c r="GE165" s="1">
        <f t="shared" si="128"/>
        <v>29</v>
      </c>
      <c r="GF165" s="1">
        <f t="shared" si="128"/>
        <v>29</v>
      </c>
      <c r="GG165" s="1">
        <f t="shared" si="128"/>
        <v>29</v>
      </c>
      <c r="GH165" s="1">
        <f t="shared" si="128"/>
        <v>29</v>
      </c>
      <c r="GI165" s="1">
        <f t="shared" si="128"/>
        <v>29</v>
      </c>
      <c r="GJ165" s="1">
        <f t="shared" si="128"/>
        <v>29</v>
      </c>
      <c r="GK165" s="1">
        <f t="shared" si="128"/>
        <v>29</v>
      </c>
      <c r="GL165" s="1">
        <f t="shared" si="128"/>
        <v>29</v>
      </c>
      <c r="GM165" s="1">
        <f t="shared" si="128"/>
        <v>29</v>
      </c>
      <c r="GN165" s="1">
        <f t="shared" si="128"/>
        <v>29</v>
      </c>
      <c r="GO165" s="1">
        <f t="shared" si="128"/>
        <v>29</v>
      </c>
      <c r="GP165" s="1">
        <f t="shared" ref="GP165:GY165" si="129">GO165+GP31-GP98</f>
        <v>29</v>
      </c>
      <c r="GQ165" s="1">
        <f t="shared" si="129"/>
        <v>29</v>
      </c>
      <c r="GR165" s="1">
        <f t="shared" si="129"/>
        <v>29</v>
      </c>
      <c r="GS165" s="1">
        <f t="shared" si="129"/>
        <v>29</v>
      </c>
      <c r="GT165" s="1">
        <f t="shared" si="129"/>
        <v>29</v>
      </c>
      <c r="GU165" s="1">
        <f t="shared" si="129"/>
        <v>29</v>
      </c>
      <c r="GV165" s="1">
        <f t="shared" si="129"/>
        <v>29</v>
      </c>
      <c r="GW165" s="1">
        <f t="shared" si="129"/>
        <v>29</v>
      </c>
      <c r="GX165" s="1">
        <f t="shared" si="129"/>
        <v>29</v>
      </c>
      <c r="GY165" s="1">
        <f t="shared" si="129"/>
        <v>29</v>
      </c>
    </row>
    <row r="166" spans="1:207">
      <c r="A166" s="4" t="s">
        <v>8124</v>
      </c>
      <c r="B166" s="3">
        <f t="shared" si="101"/>
        <v>46113146</v>
      </c>
      <c r="C166" s="3" t="str">
        <f t="shared" si="101"/>
        <v>Q.PEAK DUO L-G6P.2</v>
      </c>
      <c r="D166" s="2">
        <f t="shared" si="101"/>
        <v>430</v>
      </c>
      <c r="E166" s="1">
        <f t="shared" si="20"/>
        <v>0</v>
      </c>
      <c r="F166" s="1">
        <f t="shared" ref="F166:BQ166" si="130">E166+F32-F99</f>
        <v>0</v>
      </c>
      <c r="G166" s="1">
        <f t="shared" si="130"/>
        <v>0</v>
      </c>
      <c r="H166" s="1">
        <f t="shared" si="130"/>
        <v>0</v>
      </c>
      <c r="I166" s="1">
        <f t="shared" si="130"/>
        <v>0</v>
      </c>
      <c r="J166" s="1">
        <f t="shared" si="130"/>
        <v>0</v>
      </c>
      <c r="K166" s="1">
        <f t="shared" si="130"/>
        <v>0</v>
      </c>
      <c r="L166" s="1">
        <f t="shared" si="130"/>
        <v>0</v>
      </c>
      <c r="M166" s="1">
        <f t="shared" si="130"/>
        <v>0</v>
      </c>
      <c r="N166" s="1">
        <f t="shared" si="130"/>
        <v>0</v>
      </c>
      <c r="O166" s="1">
        <f t="shared" si="130"/>
        <v>0</v>
      </c>
      <c r="P166" s="1">
        <f t="shared" si="130"/>
        <v>0</v>
      </c>
      <c r="Q166" s="1">
        <f t="shared" si="130"/>
        <v>0</v>
      </c>
      <c r="R166" s="1">
        <f t="shared" si="130"/>
        <v>0</v>
      </c>
      <c r="S166" s="1">
        <f t="shared" si="130"/>
        <v>0</v>
      </c>
      <c r="T166" s="1">
        <f t="shared" si="130"/>
        <v>0</v>
      </c>
      <c r="U166" s="1">
        <f t="shared" si="130"/>
        <v>0</v>
      </c>
      <c r="V166" s="1">
        <f t="shared" si="130"/>
        <v>0</v>
      </c>
      <c r="W166" s="1">
        <f t="shared" si="130"/>
        <v>0</v>
      </c>
      <c r="X166" s="1">
        <f t="shared" si="130"/>
        <v>0</v>
      </c>
      <c r="Y166" s="1">
        <f t="shared" si="130"/>
        <v>0</v>
      </c>
      <c r="Z166" s="1">
        <f t="shared" si="130"/>
        <v>0</v>
      </c>
      <c r="AA166" s="1">
        <f t="shared" si="130"/>
        <v>0</v>
      </c>
      <c r="AB166" s="1">
        <f t="shared" si="130"/>
        <v>0</v>
      </c>
      <c r="AC166" s="1">
        <f t="shared" si="130"/>
        <v>0</v>
      </c>
      <c r="AD166" s="1">
        <f t="shared" si="130"/>
        <v>0</v>
      </c>
      <c r="AE166" s="1">
        <f t="shared" si="130"/>
        <v>0</v>
      </c>
      <c r="AF166" s="1">
        <f t="shared" si="130"/>
        <v>0</v>
      </c>
      <c r="AG166" s="1">
        <f t="shared" si="130"/>
        <v>0</v>
      </c>
      <c r="AH166" s="1">
        <f t="shared" si="130"/>
        <v>0</v>
      </c>
      <c r="AI166" s="1">
        <f t="shared" si="130"/>
        <v>0</v>
      </c>
      <c r="AJ166" s="1">
        <f t="shared" si="130"/>
        <v>0</v>
      </c>
      <c r="AK166" s="1">
        <f t="shared" si="130"/>
        <v>0</v>
      </c>
      <c r="AL166" s="1">
        <f t="shared" si="130"/>
        <v>0</v>
      </c>
      <c r="AM166" s="1">
        <f t="shared" si="130"/>
        <v>0</v>
      </c>
      <c r="AN166" s="1">
        <f t="shared" si="130"/>
        <v>0</v>
      </c>
      <c r="AO166" s="1">
        <f t="shared" si="130"/>
        <v>0</v>
      </c>
      <c r="AP166" s="1">
        <f t="shared" si="130"/>
        <v>0</v>
      </c>
      <c r="AQ166" s="1">
        <f t="shared" si="130"/>
        <v>0</v>
      </c>
      <c r="AR166" s="1">
        <f t="shared" si="130"/>
        <v>0</v>
      </c>
      <c r="AS166" s="1">
        <f t="shared" si="130"/>
        <v>0</v>
      </c>
      <c r="AT166" s="1">
        <f t="shared" si="130"/>
        <v>0</v>
      </c>
      <c r="AU166" s="1">
        <f t="shared" si="130"/>
        <v>0</v>
      </c>
      <c r="AV166" s="1">
        <f t="shared" si="130"/>
        <v>0</v>
      </c>
      <c r="AW166" s="1">
        <f t="shared" si="130"/>
        <v>0</v>
      </c>
      <c r="AX166" s="1">
        <f t="shared" si="130"/>
        <v>0</v>
      </c>
      <c r="AY166" s="1">
        <f t="shared" si="130"/>
        <v>0</v>
      </c>
      <c r="AZ166" s="1">
        <f t="shared" si="130"/>
        <v>0</v>
      </c>
      <c r="BA166" s="1">
        <f t="shared" si="130"/>
        <v>0</v>
      </c>
      <c r="BB166" s="1">
        <f t="shared" si="130"/>
        <v>0</v>
      </c>
      <c r="BC166" s="1">
        <f t="shared" si="130"/>
        <v>0</v>
      </c>
      <c r="BD166" s="1">
        <f t="shared" si="130"/>
        <v>0</v>
      </c>
      <c r="BE166" s="1">
        <f t="shared" si="130"/>
        <v>55</v>
      </c>
      <c r="BF166" s="1">
        <f t="shared" si="130"/>
        <v>55</v>
      </c>
      <c r="BG166" s="1">
        <f t="shared" si="130"/>
        <v>55</v>
      </c>
      <c r="BH166" s="1">
        <f t="shared" si="130"/>
        <v>55</v>
      </c>
      <c r="BI166" s="1">
        <f t="shared" si="130"/>
        <v>55</v>
      </c>
      <c r="BJ166" s="1">
        <f t="shared" si="130"/>
        <v>55</v>
      </c>
      <c r="BK166" s="1">
        <f t="shared" si="130"/>
        <v>55</v>
      </c>
      <c r="BL166" s="1">
        <f t="shared" si="130"/>
        <v>55</v>
      </c>
      <c r="BM166" s="1">
        <f t="shared" si="130"/>
        <v>55</v>
      </c>
      <c r="BN166" s="1">
        <f t="shared" si="130"/>
        <v>55</v>
      </c>
      <c r="BO166" s="1">
        <f t="shared" si="130"/>
        <v>55</v>
      </c>
      <c r="BP166" s="1">
        <f t="shared" si="130"/>
        <v>55</v>
      </c>
      <c r="BQ166" s="1">
        <f t="shared" si="130"/>
        <v>55</v>
      </c>
      <c r="BR166" s="1">
        <f t="shared" ref="BR166:EC166" si="131">BQ166+BR32-BR99</f>
        <v>55</v>
      </c>
      <c r="BS166" s="1">
        <f t="shared" si="131"/>
        <v>55</v>
      </c>
      <c r="BT166" s="1">
        <f t="shared" si="131"/>
        <v>55</v>
      </c>
      <c r="BU166" s="1">
        <f t="shared" si="131"/>
        <v>55</v>
      </c>
      <c r="BV166" s="1">
        <f t="shared" si="131"/>
        <v>55</v>
      </c>
      <c r="BW166" s="1">
        <f t="shared" si="131"/>
        <v>55</v>
      </c>
      <c r="BX166" s="1">
        <f t="shared" si="131"/>
        <v>55</v>
      </c>
      <c r="BY166" s="1">
        <f t="shared" si="131"/>
        <v>55</v>
      </c>
      <c r="BZ166" s="1">
        <f t="shared" si="131"/>
        <v>55</v>
      </c>
      <c r="CA166" s="1">
        <f t="shared" si="131"/>
        <v>55</v>
      </c>
      <c r="CB166" s="1">
        <f t="shared" si="131"/>
        <v>55</v>
      </c>
      <c r="CC166" s="1">
        <f t="shared" si="131"/>
        <v>55</v>
      </c>
      <c r="CD166" s="1">
        <f t="shared" si="131"/>
        <v>55</v>
      </c>
      <c r="CE166" s="1">
        <f t="shared" si="131"/>
        <v>55</v>
      </c>
      <c r="CF166" s="1">
        <f t="shared" si="131"/>
        <v>55</v>
      </c>
      <c r="CG166" s="1">
        <f t="shared" si="131"/>
        <v>55</v>
      </c>
      <c r="CH166" s="1">
        <f t="shared" si="131"/>
        <v>55</v>
      </c>
      <c r="CI166" s="1">
        <f t="shared" si="131"/>
        <v>55</v>
      </c>
      <c r="CJ166" s="1">
        <f t="shared" si="131"/>
        <v>55</v>
      </c>
      <c r="CK166" s="1">
        <f t="shared" si="131"/>
        <v>55</v>
      </c>
      <c r="CL166" s="1">
        <f t="shared" si="131"/>
        <v>55</v>
      </c>
      <c r="CM166" s="1">
        <f t="shared" si="131"/>
        <v>55</v>
      </c>
      <c r="CN166" s="1">
        <f t="shared" si="131"/>
        <v>55</v>
      </c>
      <c r="CO166" s="1">
        <f t="shared" si="131"/>
        <v>55</v>
      </c>
      <c r="CP166" s="1">
        <f t="shared" si="131"/>
        <v>55</v>
      </c>
      <c r="CQ166" s="1">
        <f t="shared" si="131"/>
        <v>55</v>
      </c>
      <c r="CR166" s="1">
        <f t="shared" si="131"/>
        <v>55</v>
      </c>
      <c r="CS166" s="1">
        <f t="shared" si="131"/>
        <v>55</v>
      </c>
      <c r="CT166" s="1">
        <f t="shared" si="131"/>
        <v>55</v>
      </c>
      <c r="CU166" s="1">
        <f t="shared" si="131"/>
        <v>55</v>
      </c>
      <c r="CV166" s="1">
        <f t="shared" si="131"/>
        <v>55</v>
      </c>
      <c r="CW166" s="1">
        <f t="shared" si="131"/>
        <v>55</v>
      </c>
      <c r="CX166" s="1">
        <f t="shared" si="131"/>
        <v>55</v>
      </c>
      <c r="CY166" s="1">
        <f t="shared" si="131"/>
        <v>55</v>
      </c>
      <c r="CZ166" s="1">
        <f t="shared" si="131"/>
        <v>55</v>
      </c>
      <c r="DA166" s="1">
        <f t="shared" si="131"/>
        <v>55</v>
      </c>
      <c r="DB166" s="1">
        <f t="shared" si="131"/>
        <v>55</v>
      </c>
      <c r="DC166" s="1">
        <f t="shared" si="131"/>
        <v>55</v>
      </c>
      <c r="DD166" s="1">
        <f t="shared" si="131"/>
        <v>55</v>
      </c>
      <c r="DE166" s="1">
        <f t="shared" si="131"/>
        <v>55</v>
      </c>
      <c r="DF166" s="1">
        <f t="shared" si="131"/>
        <v>55</v>
      </c>
      <c r="DG166" s="1">
        <f t="shared" si="131"/>
        <v>55</v>
      </c>
      <c r="DH166" s="1">
        <f t="shared" si="131"/>
        <v>55</v>
      </c>
      <c r="DI166" s="1">
        <f t="shared" si="131"/>
        <v>55</v>
      </c>
      <c r="DJ166" s="1">
        <f t="shared" si="131"/>
        <v>55</v>
      </c>
      <c r="DK166" s="1">
        <f t="shared" si="131"/>
        <v>55</v>
      </c>
      <c r="DL166" s="1">
        <f t="shared" si="131"/>
        <v>55</v>
      </c>
      <c r="DM166" s="1">
        <f t="shared" si="131"/>
        <v>55</v>
      </c>
      <c r="DN166" s="1">
        <f t="shared" si="131"/>
        <v>55</v>
      </c>
      <c r="DO166" s="1">
        <f t="shared" si="131"/>
        <v>55</v>
      </c>
      <c r="DP166" s="1">
        <f t="shared" si="131"/>
        <v>55</v>
      </c>
      <c r="DQ166" s="1">
        <f t="shared" si="131"/>
        <v>55</v>
      </c>
      <c r="DR166" s="1">
        <f t="shared" si="131"/>
        <v>55</v>
      </c>
      <c r="DS166" s="1">
        <f t="shared" si="131"/>
        <v>55</v>
      </c>
      <c r="DT166" s="1">
        <f t="shared" si="131"/>
        <v>55</v>
      </c>
      <c r="DU166" s="1">
        <f t="shared" si="131"/>
        <v>55</v>
      </c>
      <c r="DV166" s="1">
        <f t="shared" si="131"/>
        <v>55</v>
      </c>
      <c r="DW166" s="1">
        <f t="shared" si="131"/>
        <v>55</v>
      </c>
      <c r="DX166" s="1">
        <f t="shared" si="131"/>
        <v>55</v>
      </c>
      <c r="DY166" s="1">
        <f t="shared" si="131"/>
        <v>55</v>
      </c>
      <c r="DZ166" s="1">
        <f t="shared" si="131"/>
        <v>55</v>
      </c>
      <c r="EA166" s="1">
        <f t="shared" si="131"/>
        <v>55</v>
      </c>
      <c r="EB166" s="1">
        <f t="shared" si="131"/>
        <v>55</v>
      </c>
      <c r="EC166" s="1">
        <f t="shared" si="131"/>
        <v>55</v>
      </c>
      <c r="ED166" s="1">
        <f t="shared" ref="ED166:GO166" si="132">EC166+ED32-ED99</f>
        <v>55</v>
      </c>
      <c r="EE166" s="1">
        <f t="shared" si="132"/>
        <v>55</v>
      </c>
      <c r="EF166" s="1">
        <f t="shared" si="132"/>
        <v>55</v>
      </c>
      <c r="EG166" s="1">
        <f t="shared" si="132"/>
        <v>55</v>
      </c>
      <c r="EH166" s="1">
        <f t="shared" si="132"/>
        <v>55</v>
      </c>
      <c r="EI166" s="1">
        <f t="shared" si="132"/>
        <v>55</v>
      </c>
      <c r="EJ166" s="1">
        <f t="shared" si="132"/>
        <v>55</v>
      </c>
      <c r="EK166" s="1">
        <f t="shared" si="132"/>
        <v>55</v>
      </c>
      <c r="EL166" s="1">
        <f t="shared" si="132"/>
        <v>55</v>
      </c>
      <c r="EM166" s="1">
        <f t="shared" si="132"/>
        <v>55</v>
      </c>
      <c r="EN166" s="1">
        <f t="shared" si="132"/>
        <v>55</v>
      </c>
      <c r="EO166" s="1">
        <f t="shared" si="132"/>
        <v>55</v>
      </c>
      <c r="EP166" s="1">
        <f t="shared" si="132"/>
        <v>55</v>
      </c>
      <c r="EQ166" s="1">
        <f t="shared" si="132"/>
        <v>55</v>
      </c>
      <c r="ER166" s="1">
        <f t="shared" si="132"/>
        <v>55</v>
      </c>
      <c r="ES166" s="1">
        <f t="shared" si="132"/>
        <v>55</v>
      </c>
      <c r="ET166" s="1">
        <f t="shared" si="132"/>
        <v>55</v>
      </c>
      <c r="EU166" s="1">
        <f t="shared" si="132"/>
        <v>55</v>
      </c>
      <c r="EV166" s="1">
        <f t="shared" si="132"/>
        <v>55</v>
      </c>
      <c r="EW166" s="1">
        <f t="shared" si="132"/>
        <v>55</v>
      </c>
      <c r="EX166" s="1">
        <f t="shared" si="132"/>
        <v>55</v>
      </c>
      <c r="EY166" s="1">
        <f t="shared" si="132"/>
        <v>55</v>
      </c>
      <c r="EZ166" s="1">
        <f t="shared" si="132"/>
        <v>55</v>
      </c>
      <c r="FA166" s="1">
        <f t="shared" si="132"/>
        <v>55</v>
      </c>
      <c r="FB166" s="1">
        <f t="shared" si="132"/>
        <v>55</v>
      </c>
      <c r="FC166" s="1">
        <f t="shared" si="132"/>
        <v>55</v>
      </c>
      <c r="FD166" s="1">
        <f t="shared" si="132"/>
        <v>55</v>
      </c>
      <c r="FE166" s="1">
        <f t="shared" si="132"/>
        <v>55</v>
      </c>
      <c r="FF166" s="1">
        <f t="shared" si="132"/>
        <v>55</v>
      </c>
      <c r="FG166" s="1">
        <f t="shared" si="132"/>
        <v>55</v>
      </c>
      <c r="FH166" s="1">
        <f t="shared" si="132"/>
        <v>55</v>
      </c>
      <c r="FI166" s="1">
        <f t="shared" si="132"/>
        <v>55</v>
      </c>
      <c r="FJ166" s="1">
        <f t="shared" si="132"/>
        <v>55</v>
      </c>
      <c r="FK166" s="1">
        <f t="shared" si="132"/>
        <v>55</v>
      </c>
      <c r="FL166" s="1">
        <f t="shared" si="132"/>
        <v>55</v>
      </c>
      <c r="FM166" s="1">
        <f t="shared" si="132"/>
        <v>55</v>
      </c>
      <c r="FN166" s="1">
        <f t="shared" si="132"/>
        <v>55</v>
      </c>
      <c r="FO166" s="1">
        <f t="shared" si="132"/>
        <v>55</v>
      </c>
      <c r="FP166" s="1">
        <f t="shared" si="132"/>
        <v>55</v>
      </c>
      <c r="FQ166" s="1">
        <f t="shared" si="132"/>
        <v>55</v>
      </c>
      <c r="FR166" s="1">
        <f t="shared" si="132"/>
        <v>55</v>
      </c>
      <c r="FS166" s="1">
        <f t="shared" si="132"/>
        <v>55</v>
      </c>
      <c r="FT166" s="1">
        <f t="shared" si="132"/>
        <v>55</v>
      </c>
      <c r="FU166" s="1">
        <f t="shared" si="132"/>
        <v>55</v>
      </c>
      <c r="FV166" s="1">
        <f t="shared" si="132"/>
        <v>55</v>
      </c>
      <c r="FW166" s="1">
        <f t="shared" si="132"/>
        <v>55</v>
      </c>
      <c r="FX166" s="1">
        <f t="shared" si="132"/>
        <v>55</v>
      </c>
      <c r="FY166" s="1">
        <f t="shared" si="132"/>
        <v>55</v>
      </c>
      <c r="FZ166" s="1">
        <f t="shared" si="132"/>
        <v>55</v>
      </c>
      <c r="GA166" s="1">
        <f t="shared" si="132"/>
        <v>55</v>
      </c>
      <c r="GB166" s="1">
        <f t="shared" si="132"/>
        <v>55</v>
      </c>
      <c r="GC166" s="1">
        <f t="shared" si="132"/>
        <v>55</v>
      </c>
      <c r="GD166" s="1">
        <f t="shared" si="132"/>
        <v>55</v>
      </c>
      <c r="GE166" s="1">
        <f t="shared" si="132"/>
        <v>55</v>
      </c>
      <c r="GF166" s="1">
        <f t="shared" si="132"/>
        <v>55</v>
      </c>
      <c r="GG166" s="1">
        <f t="shared" si="132"/>
        <v>55</v>
      </c>
      <c r="GH166" s="1">
        <f t="shared" si="132"/>
        <v>55</v>
      </c>
      <c r="GI166" s="1">
        <f t="shared" si="132"/>
        <v>55</v>
      </c>
      <c r="GJ166" s="1">
        <f t="shared" si="132"/>
        <v>55</v>
      </c>
      <c r="GK166" s="1">
        <f t="shared" si="132"/>
        <v>55</v>
      </c>
      <c r="GL166" s="1">
        <f t="shared" si="132"/>
        <v>55</v>
      </c>
      <c r="GM166" s="1">
        <f t="shared" si="132"/>
        <v>55</v>
      </c>
      <c r="GN166" s="1">
        <f t="shared" si="132"/>
        <v>55</v>
      </c>
      <c r="GO166" s="1">
        <f t="shared" si="132"/>
        <v>55</v>
      </c>
      <c r="GP166" s="1">
        <f t="shared" ref="GP166:GY166" si="133">GO166+GP32-GP99</f>
        <v>55</v>
      </c>
      <c r="GQ166" s="1">
        <f t="shared" si="133"/>
        <v>55</v>
      </c>
      <c r="GR166" s="1">
        <f t="shared" si="133"/>
        <v>55</v>
      </c>
      <c r="GS166" s="1">
        <f t="shared" si="133"/>
        <v>55</v>
      </c>
      <c r="GT166" s="1">
        <f t="shared" si="133"/>
        <v>55</v>
      </c>
      <c r="GU166" s="1">
        <f t="shared" si="133"/>
        <v>55</v>
      </c>
      <c r="GV166" s="1">
        <f t="shared" si="133"/>
        <v>55</v>
      </c>
      <c r="GW166" s="1">
        <f t="shared" si="133"/>
        <v>55</v>
      </c>
      <c r="GX166" s="1">
        <f t="shared" si="133"/>
        <v>55</v>
      </c>
      <c r="GY166" s="1">
        <f t="shared" si="133"/>
        <v>55</v>
      </c>
    </row>
    <row r="167" spans="1:207">
      <c r="A167" s="4" t="s">
        <v>8124</v>
      </c>
      <c r="B167" s="3">
        <f t="shared" si="101"/>
        <v>47102140</v>
      </c>
      <c r="C167" s="3" t="str">
        <f t="shared" si="101"/>
        <v>Q.PEAK DUO L G5.2</v>
      </c>
      <c r="D167" s="2">
        <f t="shared" si="101"/>
        <v>400</v>
      </c>
      <c r="E167" s="1">
        <f t="shared" si="20"/>
        <v>0</v>
      </c>
      <c r="F167" s="1">
        <f t="shared" ref="F167:BQ167" si="134">E167+F33-F100</f>
        <v>0</v>
      </c>
      <c r="G167" s="1">
        <f t="shared" si="134"/>
        <v>0</v>
      </c>
      <c r="H167" s="1">
        <f t="shared" si="134"/>
        <v>0</v>
      </c>
      <c r="I167" s="1">
        <f t="shared" si="134"/>
        <v>0</v>
      </c>
      <c r="J167" s="1">
        <f t="shared" si="134"/>
        <v>0</v>
      </c>
      <c r="K167" s="1">
        <f t="shared" si="134"/>
        <v>0</v>
      </c>
      <c r="L167" s="1">
        <f t="shared" si="134"/>
        <v>0</v>
      </c>
      <c r="M167" s="1">
        <f t="shared" si="134"/>
        <v>0</v>
      </c>
      <c r="N167" s="1">
        <f t="shared" si="134"/>
        <v>0</v>
      </c>
      <c r="O167" s="1">
        <f t="shared" si="134"/>
        <v>0</v>
      </c>
      <c r="P167" s="1">
        <f t="shared" si="134"/>
        <v>0</v>
      </c>
      <c r="Q167" s="1">
        <f t="shared" si="134"/>
        <v>0</v>
      </c>
      <c r="R167" s="1">
        <f t="shared" si="134"/>
        <v>0</v>
      </c>
      <c r="S167" s="1">
        <f t="shared" si="134"/>
        <v>0</v>
      </c>
      <c r="T167" s="1">
        <f t="shared" si="134"/>
        <v>0</v>
      </c>
      <c r="U167" s="1">
        <f t="shared" si="134"/>
        <v>0</v>
      </c>
      <c r="V167" s="1">
        <f t="shared" si="134"/>
        <v>0</v>
      </c>
      <c r="W167" s="1">
        <f t="shared" si="134"/>
        <v>0</v>
      </c>
      <c r="X167" s="1">
        <f t="shared" si="134"/>
        <v>0</v>
      </c>
      <c r="Y167" s="1">
        <f t="shared" si="134"/>
        <v>0</v>
      </c>
      <c r="Z167" s="1">
        <f t="shared" si="134"/>
        <v>0</v>
      </c>
      <c r="AA167" s="1">
        <f t="shared" si="134"/>
        <v>0</v>
      </c>
      <c r="AB167" s="1">
        <f t="shared" si="134"/>
        <v>0</v>
      </c>
      <c r="AC167" s="1">
        <f t="shared" si="134"/>
        <v>0</v>
      </c>
      <c r="AD167" s="1">
        <f t="shared" si="134"/>
        <v>0</v>
      </c>
      <c r="AE167" s="1">
        <f t="shared" si="134"/>
        <v>0</v>
      </c>
      <c r="AF167" s="1">
        <f t="shared" si="134"/>
        <v>0</v>
      </c>
      <c r="AG167" s="1">
        <f t="shared" si="134"/>
        <v>0</v>
      </c>
      <c r="AH167" s="1">
        <f t="shared" si="134"/>
        <v>0</v>
      </c>
      <c r="AI167" s="1">
        <f t="shared" si="134"/>
        <v>0</v>
      </c>
      <c r="AJ167" s="1">
        <f t="shared" si="134"/>
        <v>0</v>
      </c>
      <c r="AK167" s="1">
        <f t="shared" si="134"/>
        <v>0</v>
      </c>
      <c r="AL167" s="1">
        <f t="shared" si="134"/>
        <v>0</v>
      </c>
      <c r="AM167" s="1">
        <f t="shared" si="134"/>
        <v>0</v>
      </c>
      <c r="AN167" s="1">
        <f t="shared" si="134"/>
        <v>0</v>
      </c>
      <c r="AO167" s="1">
        <f t="shared" si="134"/>
        <v>0</v>
      </c>
      <c r="AP167" s="1">
        <f t="shared" si="134"/>
        <v>0</v>
      </c>
      <c r="AQ167" s="1">
        <f t="shared" si="134"/>
        <v>0</v>
      </c>
      <c r="AR167" s="1">
        <f t="shared" si="134"/>
        <v>0</v>
      </c>
      <c r="AS167" s="1">
        <f t="shared" si="134"/>
        <v>0</v>
      </c>
      <c r="AT167" s="1">
        <f t="shared" si="134"/>
        <v>0</v>
      </c>
      <c r="AU167" s="1">
        <f t="shared" si="134"/>
        <v>0</v>
      </c>
      <c r="AV167" s="1">
        <f t="shared" si="134"/>
        <v>0</v>
      </c>
      <c r="AW167" s="1">
        <f t="shared" si="134"/>
        <v>0</v>
      </c>
      <c r="AX167" s="1">
        <f t="shared" si="134"/>
        <v>0</v>
      </c>
      <c r="AY167" s="1">
        <f t="shared" si="134"/>
        <v>0</v>
      </c>
      <c r="AZ167" s="1">
        <f t="shared" si="134"/>
        <v>0</v>
      </c>
      <c r="BA167" s="1">
        <f t="shared" si="134"/>
        <v>0</v>
      </c>
      <c r="BB167" s="1">
        <f t="shared" si="134"/>
        <v>0</v>
      </c>
      <c r="BC167" s="1">
        <f t="shared" si="134"/>
        <v>0</v>
      </c>
      <c r="BD167" s="1">
        <f t="shared" si="134"/>
        <v>0</v>
      </c>
      <c r="BE167" s="1">
        <f t="shared" si="134"/>
        <v>10</v>
      </c>
      <c r="BF167" s="1">
        <f t="shared" si="134"/>
        <v>10</v>
      </c>
      <c r="BG167" s="1">
        <f t="shared" si="134"/>
        <v>10</v>
      </c>
      <c r="BH167" s="1">
        <f t="shared" si="134"/>
        <v>10</v>
      </c>
      <c r="BI167" s="1">
        <f t="shared" si="134"/>
        <v>10</v>
      </c>
      <c r="BJ167" s="1">
        <f t="shared" si="134"/>
        <v>10</v>
      </c>
      <c r="BK167" s="1">
        <f t="shared" si="134"/>
        <v>10</v>
      </c>
      <c r="BL167" s="1">
        <f t="shared" si="134"/>
        <v>10</v>
      </c>
      <c r="BM167" s="1">
        <f t="shared" si="134"/>
        <v>10</v>
      </c>
      <c r="BN167" s="1">
        <f t="shared" si="134"/>
        <v>10</v>
      </c>
      <c r="BO167" s="1">
        <f t="shared" si="134"/>
        <v>10</v>
      </c>
      <c r="BP167" s="1">
        <f t="shared" si="134"/>
        <v>10</v>
      </c>
      <c r="BQ167" s="1">
        <f t="shared" si="134"/>
        <v>10</v>
      </c>
      <c r="BR167" s="1">
        <f t="shared" ref="BR167:EC167" si="135">BQ167+BR33-BR100</f>
        <v>10</v>
      </c>
      <c r="BS167" s="1">
        <f t="shared" si="135"/>
        <v>10</v>
      </c>
      <c r="BT167" s="1">
        <f t="shared" si="135"/>
        <v>10</v>
      </c>
      <c r="BU167" s="1">
        <f t="shared" si="135"/>
        <v>10</v>
      </c>
      <c r="BV167" s="1">
        <f t="shared" si="135"/>
        <v>10</v>
      </c>
      <c r="BW167" s="1">
        <f t="shared" si="135"/>
        <v>10</v>
      </c>
      <c r="BX167" s="1">
        <f t="shared" si="135"/>
        <v>10</v>
      </c>
      <c r="BY167" s="1">
        <f t="shared" si="135"/>
        <v>10</v>
      </c>
      <c r="BZ167" s="1">
        <f t="shared" si="135"/>
        <v>10</v>
      </c>
      <c r="CA167" s="1">
        <f t="shared" si="135"/>
        <v>10</v>
      </c>
      <c r="CB167" s="1">
        <f t="shared" si="135"/>
        <v>10</v>
      </c>
      <c r="CC167" s="1">
        <f t="shared" si="135"/>
        <v>10</v>
      </c>
      <c r="CD167" s="1">
        <f t="shared" si="135"/>
        <v>10</v>
      </c>
      <c r="CE167" s="1">
        <f t="shared" si="135"/>
        <v>10</v>
      </c>
      <c r="CF167" s="1">
        <f t="shared" si="135"/>
        <v>10</v>
      </c>
      <c r="CG167" s="1">
        <f t="shared" si="135"/>
        <v>10</v>
      </c>
      <c r="CH167" s="1">
        <f t="shared" si="135"/>
        <v>10</v>
      </c>
      <c r="CI167" s="1">
        <f t="shared" si="135"/>
        <v>10</v>
      </c>
      <c r="CJ167" s="1">
        <f t="shared" si="135"/>
        <v>10</v>
      </c>
      <c r="CK167" s="1">
        <f t="shared" si="135"/>
        <v>10</v>
      </c>
      <c r="CL167" s="1">
        <f t="shared" si="135"/>
        <v>10</v>
      </c>
      <c r="CM167" s="1">
        <f t="shared" si="135"/>
        <v>10</v>
      </c>
      <c r="CN167" s="1">
        <f t="shared" si="135"/>
        <v>10</v>
      </c>
      <c r="CO167" s="1">
        <f t="shared" si="135"/>
        <v>10</v>
      </c>
      <c r="CP167" s="1">
        <f t="shared" si="135"/>
        <v>10</v>
      </c>
      <c r="CQ167" s="1">
        <f t="shared" si="135"/>
        <v>10</v>
      </c>
      <c r="CR167" s="1">
        <f t="shared" si="135"/>
        <v>10</v>
      </c>
      <c r="CS167" s="1">
        <f t="shared" si="135"/>
        <v>10</v>
      </c>
      <c r="CT167" s="1">
        <f t="shared" si="135"/>
        <v>10</v>
      </c>
      <c r="CU167" s="1">
        <f t="shared" si="135"/>
        <v>10</v>
      </c>
      <c r="CV167" s="1">
        <f t="shared" si="135"/>
        <v>10</v>
      </c>
      <c r="CW167" s="1">
        <f t="shared" si="135"/>
        <v>10</v>
      </c>
      <c r="CX167" s="1">
        <f t="shared" si="135"/>
        <v>10</v>
      </c>
      <c r="CY167" s="1">
        <f t="shared" si="135"/>
        <v>10</v>
      </c>
      <c r="CZ167" s="1">
        <f t="shared" si="135"/>
        <v>10</v>
      </c>
      <c r="DA167" s="1">
        <f t="shared" si="135"/>
        <v>10</v>
      </c>
      <c r="DB167" s="1">
        <f t="shared" si="135"/>
        <v>10</v>
      </c>
      <c r="DC167" s="1">
        <f t="shared" si="135"/>
        <v>10</v>
      </c>
      <c r="DD167" s="1">
        <f t="shared" si="135"/>
        <v>10</v>
      </c>
      <c r="DE167" s="1">
        <f t="shared" si="135"/>
        <v>10</v>
      </c>
      <c r="DF167" s="1">
        <f t="shared" si="135"/>
        <v>10</v>
      </c>
      <c r="DG167" s="1">
        <f t="shared" si="135"/>
        <v>10</v>
      </c>
      <c r="DH167" s="1">
        <f t="shared" si="135"/>
        <v>10</v>
      </c>
      <c r="DI167" s="1">
        <f t="shared" si="135"/>
        <v>10</v>
      </c>
      <c r="DJ167" s="1">
        <f t="shared" si="135"/>
        <v>10</v>
      </c>
      <c r="DK167" s="1">
        <f t="shared" si="135"/>
        <v>10</v>
      </c>
      <c r="DL167" s="1">
        <f t="shared" si="135"/>
        <v>10</v>
      </c>
      <c r="DM167" s="1">
        <f t="shared" si="135"/>
        <v>10</v>
      </c>
      <c r="DN167" s="1">
        <f t="shared" si="135"/>
        <v>10</v>
      </c>
      <c r="DO167" s="1">
        <f t="shared" si="135"/>
        <v>10</v>
      </c>
      <c r="DP167" s="1">
        <f t="shared" si="135"/>
        <v>10</v>
      </c>
      <c r="DQ167" s="1">
        <f t="shared" si="135"/>
        <v>10</v>
      </c>
      <c r="DR167" s="1">
        <f t="shared" si="135"/>
        <v>10</v>
      </c>
      <c r="DS167" s="1">
        <f t="shared" si="135"/>
        <v>10</v>
      </c>
      <c r="DT167" s="1">
        <f t="shared" si="135"/>
        <v>10</v>
      </c>
      <c r="DU167" s="1">
        <f t="shared" si="135"/>
        <v>10</v>
      </c>
      <c r="DV167" s="1">
        <f t="shared" si="135"/>
        <v>10</v>
      </c>
      <c r="DW167" s="1">
        <f t="shared" si="135"/>
        <v>10</v>
      </c>
      <c r="DX167" s="1">
        <f t="shared" si="135"/>
        <v>10</v>
      </c>
      <c r="DY167" s="1">
        <f t="shared" si="135"/>
        <v>10</v>
      </c>
      <c r="DZ167" s="1">
        <f t="shared" si="135"/>
        <v>10</v>
      </c>
      <c r="EA167" s="1">
        <f t="shared" si="135"/>
        <v>10</v>
      </c>
      <c r="EB167" s="1">
        <f t="shared" si="135"/>
        <v>10</v>
      </c>
      <c r="EC167" s="1">
        <f t="shared" si="135"/>
        <v>10</v>
      </c>
      <c r="ED167" s="1">
        <f t="shared" ref="ED167:GO167" si="136">EC167+ED33-ED100</f>
        <v>10</v>
      </c>
      <c r="EE167" s="1">
        <f t="shared" si="136"/>
        <v>10</v>
      </c>
      <c r="EF167" s="1">
        <f t="shared" si="136"/>
        <v>10</v>
      </c>
      <c r="EG167" s="1">
        <f t="shared" si="136"/>
        <v>10</v>
      </c>
      <c r="EH167" s="1">
        <f t="shared" si="136"/>
        <v>10</v>
      </c>
      <c r="EI167" s="1">
        <f t="shared" si="136"/>
        <v>10</v>
      </c>
      <c r="EJ167" s="1">
        <f t="shared" si="136"/>
        <v>10</v>
      </c>
      <c r="EK167" s="1">
        <f t="shared" si="136"/>
        <v>10</v>
      </c>
      <c r="EL167" s="1">
        <f t="shared" si="136"/>
        <v>10</v>
      </c>
      <c r="EM167" s="1">
        <f t="shared" si="136"/>
        <v>10</v>
      </c>
      <c r="EN167" s="1">
        <f t="shared" si="136"/>
        <v>10</v>
      </c>
      <c r="EO167" s="1">
        <f t="shared" si="136"/>
        <v>10</v>
      </c>
      <c r="EP167" s="1">
        <f t="shared" si="136"/>
        <v>10</v>
      </c>
      <c r="EQ167" s="1">
        <f t="shared" si="136"/>
        <v>10</v>
      </c>
      <c r="ER167" s="1">
        <f t="shared" si="136"/>
        <v>10</v>
      </c>
      <c r="ES167" s="1">
        <f t="shared" si="136"/>
        <v>10</v>
      </c>
      <c r="ET167" s="1">
        <f t="shared" si="136"/>
        <v>10</v>
      </c>
      <c r="EU167" s="1">
        <f t="shared" si="136"/>
        <v>10</v>
      </c>
      <c r="EV167" s="1">
        <f t="shared" si="136"/>
        <v>10</v>
      </c>
      <c r="EW167" s="1">
        <f t="shared" si="136"/>
        <v>10</v>
      </c>
      <c r="EX167" s="1">
        <f t="shared" si="136"/>
        <v>10</v>
      </c>
      <c r="EY167" s="1">
        <f t="shared" si="136"/>
        <v>10</v>
      </c>
      <c r="EZ167" s="1">
        <f t="shared" si="136"/>
        <v>10</v>
      </c>
      <c r="FA167" s="1">
        <f t="shared" si="136"/>
        <v>10</v>
      </c>
      <c r="FB167" s="1">
        <f t="shared" si="136"/>
        <v>10</v>
      </c>
      <c r="FC167" s="1">
        <f t="shared" si="136"/>
        <v>10</v>
      </c>
      <c r="FD167" s="1">
        <f t="shared" si="136"/>
        <v>10</v>
      </c>
      <c r="FE167" s="1">
        <f t="shared" si="136"/>
        <v>10</v>
      </c>
      <c r="FF167" s="1">
        <f t="shared" si="136"/>
        <v>10</v>
      </c>
      <c r="FG167" s="1">
        <f t="shared" si="136"/>
        <v>10</v>
      </c>
      <c r="FH167" s="1">
        <f t="shared" si="136"/>
        <v>10</v>
      </c>
      <c r="FI167" s="1">
        <f t="shared" si="136"/>
        <v>10</v>
      </c>
      <c r="FJ167" s="1">
        <f t="shared" si="136"/>
        <v>10</v>
      </c>
      <c r="FK167" s="1">
        <f t="shared" si="136"/>
        <v>10</v>
      </c>
      <c r="FL167" s="1">
        <f t="shared" si="136"/>
        <v>10</v>
      </c>
      <c r="FM167" s="1">
        <f t="shared" si="136"/>
        <v>10</v>
      </c>
      <c r="FN167" s="1">
        <f t="shared" si="136"/>
        <v>10</v>
      </c>
      <c r="FO167" s="1">
        <f t="shared" si="136"/>
        <v>10</v>
      </c>
      <c r="FP167" s="1">
        <f t="shared" si="136"/>
        <v>10</v>
      </c>
      <c r="FQ167" s="1">
        <f t="shared" si="136"/>
        <v>10</v>
      </c>
      <c r="FR167" s="1">
        <f t="shared" si="136"/>
        <v>10</v>
      </c>
      <c r="FS167" s="1">
        <f t="shared" si="136"/>
        <v>10</v>
      </c>
      <c r="FT167" s="1">
        <f t="shared" si="136"/>
        <v>10</v>
      </c>
      <c r="FU167" s="1">
        <f t="shared" si="136"/>
        <v>10</v>
      </c>
      <c r="FV167" s="1">
        <f t="shared" si="136"/>
        <v>10</v>
      </c>
      <c r="FW167" s="1">
        <f t="shared" si="136"/>
        <v>10</v>
      </c>
      <c r="FX167" s="1">
        <f t="shared" si="136"/>
        <v>10</v>
      </c>
      <c r="FY167" s="1">
        <f t="shared" si="136"/>
        <v>10</v>
      </c>
      <c r="FZ167" s="1">
        <f t="shared" si="136"/>
        <v>10</v>
      </c>
      <c r="GA167" s="1">
        <f t="shared" si="136"/>
        <v>10</v>
      </c>
      <c r="GB167" s="1">
        <f t="shared" si="136"/>
        <v>10</v>
      </c>
      <c r="GC167" s="1">
        <f t="shared" si="136"/>
        <v>10</v>
      </c>
      <c r="GD167" s="1">
        <f t="shared" si="136"/>
        <v>10</v>
      </c>
      <c r="GE167" s="1">
        <f t="shared" si="136"/>
        <v>10</v>
      </c>
      <c r="GF167" s="1">
        <f t="shared" si="136"/>
        <v>10</v>
      </c>
      <c r="GG167" s="1">
        <f t="shared" si="136"/>
        <v>10</v>
      </c>
      <c r="GH167" s="1">
        <f t="shared" si="136"/>
        <v>10</v>
      </c>
      <c r="GI167" s="1">
        <f t="shared" si="136"/>
        <v>10</v>
      </c>
      <c r="GJ167" s="1">
        <f t="shared" si="136"/>
        <v>10</v>
      </c>
      <c r="GK167" s="1">
        <f t="shared" si="136"/>
        <v>10</v>
      </c>
      <c r="GL167" s="1">
        <f t="shared" si="136"/>
        <v>10</v>
      </c>
      <c r="GM167" s="1">
        <f t="shared" si="136"/>
        <v>10</v>
      </c>
      <c r="GN167" s="1">
        <f t="shared" si="136"/>
        <v>10</v>
      </c>
      <c r="GO167" s="1">
        <f t="shared" si="136"/>
        <v>10</v>
      </c>
      <c r="GP167" s="1">
        <f t="shared" ref="GP167:GY167" si="137">GO167+GP33-GP100</f>
        <v>10</v>
      </c>
      <c r="GQ167" s="1">
        <f t="shared" si="137"/>
        <v>10</v>
      </c>
      <c r="GR167" s="1">
        <f t="shared" si="137"/>
        <v>10</v>
      </c>
      <c r="GS167" s="1">
        <f t="shared" si="137"/>
        <v>10</v>
      </c>
      <c r="GT167" s="1">
        <f t="shared" si="137"/>
        <v>10</v>
      </c>
      <c r="GU167" s="1">
        <f t="shared" si="137"/>
        <v>10</v>
      </c>
      <c r="GV167" s="1">
        <f t="shared" si="137"/>
        <v>10</v>
      </c>
      <c r="GW167" s="1">
        <f t="shared" si="137"/>
        <v>10</v>
      </c>
      <c r="GX167" s="1">
        <f t="shared" si="137"/>
        <v>10</v>
      </c>
      <c r="GY167" s="1">
        <f t="shared" si="137"/>
        <v>10</v>
      </c>
    </row>
    <row r="168" spans="1:207">
      <c r="A168" s="4" t="s">
        <v>8124</v>
      </c>
      <c r="B168" s="3">
        <f t="shared" si="101"/>
        <v>49301154</v>
      </c>
      <c r="C168" s="3" t="str">
        <f t="shared" si="101"/>
        <v>Q.PEAK DUO  XL-G10.C</v>
      </c>
      <c r="D168" s="2">
        <f t="shared" si="101"/>
        <v>470</v>
      </c>
      <c r="E168" s="1">
        <f t="shared" si="20"/>
        <v>0</v>
      </c>
      <c r="F168" s="1">
        <f t="shared" ref="F168:BQ168" si="138">E168+F34-F101</f>
        <v>0</v>
      </c>
      <c r="G168" s="1">
        <f t="shared" si="138"/>
        <v>0</v>
      </c>
      <c r="H168" s="1">
        <f t="shared" si="138"/>
        <v>0</v>
      </c>
      <c r="I168" s="1">
        <f t="shared" si="138"/>
        <v>0</v>
      </c>
      <c r="J168" s="1">
        <f t="shared" si="138"/>
        <v>0</v>
      </c>
      <c r="K168" s="1">
        <f t="shared" si="138"/>
        <v>0</v>
      </c>
      <c r="L168" s="1">
        <f t="shared" si="138"/>
        <v>0</v>
      </c>
      <c r="M168" s="1">
        <f t="shared" si="138"/>
        <v>0</v>
      </c>
      <c r="N168" s="1">
        <f t="shared" si="138"/>
        <v>0</v>
      </c>
      <c r="O168" s="1">
        <f t="shared" si="138"/>
        <v>0</v>
      </c>
      <c r="P168" s="1">
        <f t="shared" si="138"/>
        <v>0</v>
      </c>
      <c r="Q168" s="1">
        <f t="shared" si="138"/>
        <v>0</v>
      </c>
      <c r="R168" s="1">
        <f t="shared" si="138"/>
        <v>0</v>
      </c>
      <c r="S168" s="1">
        <f t="shared" si="138"/>
        <v>0</v>
      </c>
      <c r="T168" s="1">
        <f t="shared" si="138"/>
        <v>0</v>
      </c>
      <c r="U168" s="1">
        <f t="shared" si="138"/>
        <v>0</v>
      </c>
      <c r="V168" s="1">
        <f t="shared" si="138"/>
        <v>0</v>
      </c>
      <c r="W168" s="1">
        <f t="shared" si="138"/>
        <v>0</v>
      </c>
      <c r="X168" s="1">
        <f t="shared" si="138"/>
        <v>0</v>
      </c>
      <c r="Y168" s="1">
        <f t="shared" si="138"/>
        <v>0</v>
      </c>
      <c r="Z168" s="1">
        <f t="shared" si="138"/>
        <v>0</v>
      </c>
      <c r="AA168" s="1">
        <f t="shared" si="138"/>
        <v>0</v>
      </c>
      <c r="AB168" s="1">
        <f t="shared" si="138"/>
        <v>0</v>
      </c>
      <c r="AC168" s="1">
        <f t="shared" si="138"/>
        <v>0</v>
      </c>
      <c r="AD168" s="1">
        <f t="shared" si="138"/>
        <v>0</v>
      </c>
      <c r="AE168" s="1">
        <f t="shared" si="138"/>
        <v>0</v>
      </c>
      <c r="AF168" s="1">
        <f t="shared" si="138"/>
        <v>0</v>
      </c>
      <c r="AG168" s="1">
        <f t="shared" si="138"/>
        <v>0</v>
      </c>
      <c r="AH168" s="1">
        <f t="shared" si="138"/>
        <v>0</v>
      </c>
      <c r="AI168" s="1">
        <f t="shared" si="138"/>
        <v>0</v>
      </c>
      <c r="AJ168" s="1">
        <f t="shared" si="138"/>
        <v>0</v>
      </c>
      <c r="AK168" s="1">
        <f t="shared" si="138"/>
        <v>0</v>
      </c>
      <c r="AL168" s="1">
        <f t="shared" si="138"/>
        <v>0</v>
      </c>
      <c r="AM168" s="1">
        <f t="shared" si="138"/>
        <v>0</v>
      </c>
      <c r="AN168" s="1">
        <f t="shared" si="138"/>
        <v>0</v>
      </c>
      <c r="AO168" s="1">
        <f t="shared" si="138"/>
        <v>0</v>
      </c>
      <c r="AP168" s="1">
        <f t="shared" si="138"/>
        <v>0</v>
      </c>
      <c r="AQ168" s="1">
        <f t="shared" si="138"/>
        <v>0</v>
      </c>
      <c r="AR168" s="1">
        <f t="shared" si="138"/>
        <v>0</v>
      </c>
      <c r="AS168" s="1">
        <f t="shared" si="138"/>
        <v>0</v>
      </c>
      <c r="AT168" s="1">
        <f t="shared" si="138"/>
        <v>0</v>
      </c>
      <c r="AU168" s="1">
        <f t="shared" si="138"/>
        <v>0</v>
      </c>
      <c r="AV168" s="1">
        <f t="shared" si="138"/>
        <v>0</v>
      </c>
      <c r="AW168" s="1">
        <f t="shared" si="138"/>
        <v>0</v>
      </c>
      <c r="AX168" s="1">
        <f t="shared" si="138"/>
        <v>0</v>
      </c>
      <c r="AY168" s="1">
        <f t="shared" si="138"/>
        <v>0</v>
      </c>
      <c r="AZ168" s="1">
        <f t="shared" si="138"/>
        <v>0</v>
      </c>
      <c r="BA168" s="1">
        <f t="shared" si="138"/>
        <v>0</v>
      </c>
      <c r="BB168" s="1">
        <f t="shared" si="138"/>
        <v>0</v>
      </c>
      <c r="BC168" s="1">
        <f t="shared" si="138"/>
        <v>0</v>
      </c>
      <c r="BD168" s="1">
        <f t="shared" si="138"/>
        <v>0</v>
      </c>
      <c r="BE168" s="1">
        <f t="shared" si="138"/>
        <v>0</v>
      </c>
      <c r="BF168" s="1">
        <f t="shared" si="138"/>
        <v>215</v>
      </c>
      <c r="BG168" s="1">
        <f t="shared" si="138"/>
        <v>215</v>
      </c>
      <c r="BH168" s="1">
        <f t="shared" si="138"/>
        <v>215</v>
      </c>
      <c r="BI168" s="1">
        <f t="shared" si="138"/>
        <v>215</v>
      </c>
      <c r="BJ168" s="1">
        <f t="shared" si="138"/>
        <v>215</v>
      </c>
      <c r="BK168" s="1">
        <f t="shared" si="138"/>
        <v>215</v>
      </c>
      <c r="BL168" s="1">
        <f t="shared" si="138"/>
        <v>215</v>
      </c>
      <c r="BM168" s="1">
        <f t="shared" si="138"/>
        <v>215</v>
      </c>
      <c r="BN168" s="1">
        <f t="shared" si="138"/>
        <v>215</v>
      </c>
      <c r="BO168" s="1">
        <f t="shared" si="138"/>
        <v>215</v>
      </c>
      <c r="BP168" s="1">
        <f t="shared" si="138"/>
        <v>215</v>
      </c>
      <c r="BQ168" s="1">
        <f t="shared" si="138"/>
        <v>215</v>
      </c>
      <c r="BR168" s="1">
        <f t="shared" ref="BR168:EC168" si="139">BQ168+BR34-BR101</f>
        <v>215</v>
      </c>
      <c r="BS168" s="1">
        <f t="shared" si="139"/>
        <v>215</v>
      </c>
      <c r="BT168" s="1">
        <f t="shared" si="139"/>
        <v>215</v>
      </c>
      <c r="BU168" s="1">
        <f t="shared" si="139"/>
        <v>215</v>
      </c>
      <c r="BV168" s="1">
        <f t="shared" si="139"/>
        <v>215</v>
      </c>
      <c r="BW168" s="1">
        <f t="shared" si="139"/>
        <v>215</v>
      </c>
      <c r="BX168" s="1">
        <f t="shared" si="139"/>
        <v>215</v>
      </c>
      <c r="BY168" s="1">
        <f t="shared" si="139"/>
        <v>215</v>
      </c>
      <c r="BZ168" s="1">
        <f t="shared" si="139"/>
        <v>215</v>
      </c>
      <c r="CA168" s="1">
        <f t="shared" si="139"/>
        <v>215</v>
      </c>
      <c r="CB168" s="1">
        <f t="shared" si="139"/>
        <v>215</v>
      </c>
      <c r="CC168" s="1">
        <f t="shared" si="139"/>
        <v>215</v>
      </c>
      <c r="CD168" s="1">
        <f t="shared" si="139"/>
        <v>215</v>
      </c>
      <c r="CE168" s="1">
        <f t="shared" si="139"/>
        <v>215</v>
      </c>
      <c r="CF168" s="1">
        <f t="shared" si="139"/>
        <v>215</v>
      </c>
      <c r="CG168" s="1">
        <f t="shared" si="139"/>
        <v>215</v>
      </c>
      <c r="CH168" s="1">
        <f t="shared" si="139"/>
        <v>215</v>
      </c>
      <c r="CI168" s="1">
        <f t="shared" si="139"/>
        <v>215</v>
      </c>
      <c r="CJ168" s="1">
        <f t="shared" si="139"/>
        <v>215</v>
      </c>
      <c r="CK168" s="1">
        <f t="shared" si="139"/>
        <v>215</v>
      </c>
      <c r="CL168" s="1">
        <f t="shared" si="139"/>
        <v>215</v>
      </c>
      <c r="CM168" s="1">
        <f t="shared" si="139"/>
        <v>215</v>
      </c>
      <c r="CN168" s="1">
        <f t="shared" si="139"/>
        <v>215</v>
      </c>
      <c r="CO168" s="1">
        <f t="shared" si="139"/>
        <v>215</v>
      </c>
      <c r="CP168" s="1">
        <f t="shared" si="139"/>
        <v>215</v>
      </c>
      <c r="CQ168" s="1">
        <f t="shared" si="139"/>
        <v>215</v>
      </c>
      <c r="CR168" s="1">
        <f t="shared" si="139"/>
        <v>215</v>
      </c>
      <c r="CS168" s="1">
        <f t="shared" si="139"/>
        <v>215</v>
      </c>
      <c r="CT168" s="1">
        <f t="shared" si="139"/>
        <v>215</v>
      </c>
      <c r="CU168" s="1">
        <f t="shared" si="139"/>
        <v>215</v>
      </c>
      <c r="CV168" s="1">
        <f t="shared" si="139"/>
        <v>215</v>
      </c>
      <c r="CW168" s="1">
        <f t="shared" si="139"/>
        <v>215</v>
      </c>
      <c r="CX168" s="1">
        <f t="shared" si="139"/>
        <v>215</v>
      </c>
      <c r="CY168" s="1">
        <f t="shared" si="139"/>
        <v>215</v>
      </c>
      <c r="CZ168" s="1">
        <f t="shared" si="139"/>
        <v>215</v>
      </c>
      <c r="DA168" s="1">
        <f t="shared" si="139"/>
        <v>215</v>
      </c>
      <c r="DB168" s="1">
        <f t="shared" si="139"/>
        <v>215</v>
      </c>
      <c r="DC168" s="1">
        <f t="shared" si="139"/>
        <v>215</v>
      </c>
      <c r="DD168" s="1">
        <f t="shared" si="139"/>
        <v>215</v>
      </c>
      <c r="DE168" s="1">
        <f t="shared" si="139"/>
        <v>215</v>
      </c>
      <c r="DF168" s="1">
        <f t="shared" si="139"/>
        <v>215</v>
      </c>
      <c r="DG168" s="1">
        <f t="shared" si="139"/>
        <v>215</v>
      </c>
      <c r="DH168" s="1">
        <f t="shared" si="139"/>
        <v>215</v>
      </c>
      <c r="DI168" s="1">
        <f t="shared" si="139"/>
        <v>215</v>
      </c>
      <c r="DJ168" s="1">
        <f t="shared" si="139"/>
        <v>215</v>
      </c>
      <c r="DK168" s="1">
        <f t="shared" si="139"/>
        <v>215</v>
      </c>
      <c r="DL168" s="1">
        <f t="shared" si="139"/>
        <v>215</v>
      </c>
      <c r="DM168" s="1">
        <f t="shared" si="139"/>
        <v>215</v>
      </c>
      <c r="DN168" s="1">
        <f t="shared" si="139"/>
        <v>215</v>
      </c>
      <c r="DO168" s="1">
        <f t="shared" si="139"/>
        <v>215</v>
      </c>
      <c r="DP168" s="1">
        <f t="shared" si="139"/>
        <v>215</v>
      </c>
      <c r="DQ168" s="1">
        <f t="shared" si="139"/>
        <v>215</v>
      </c>
      <c r="DR168" s="1">
        <f t="shared" si="139"/>
        <v>215</v>
      </c>
      <c r="DS168" s="1">
        <f t="shared" si="139"/>
        <v>215</v>
      </c>
      <c r="DT168" s="1">
        <f t="shared" si="139"/>
        <v>215</v>
      </c>
      <c r="DU168" s="1">
        <f t="shared" si="139"/>
        <v>215</v>
      </c>
      <c r="DV168" s="1">
        <f t="shared" si="139"/>
        <v>215</v>
      </c>
      <c r="DW168" s="1">
        <f t="shared" si="139"/>
        <v>215</v>
      </c>
      <c r="DX168" s="1">
        <f t="shared" si="139"/>
        <v>215</v>
      </c>
      <c r="DY168" s="1">
        <f t="shared" si="139"/>
        <v>215</v>
      </c>
      <c r="DZ168" s="1">
        <f t="shared" si="139"/>
        <v>215</v>
      </c>
      <c r="EA168" s="1">
        <f t="shared" si="139"/>
        <v>215</v>
      </c>
      <c r="EB168" s="1">
        <f t="shared" si="139"/>
        <v>215</v>
      </c>
      <c r="EC168" s="1">
        <f t="shared" si="139"/>
        <v>215</v>
      </c>
      <c r="ED168" s="1">
        <f t="shared" ref="ED168:GO168" si="140">EC168+ED34-ED101</f>
        <v>215</v>
      </c>
      <c r="EE168" s="1">
        <f t="shared" si="140"/>
        <v>215</v>
      </c>
      <c r="EF168" s="1">
        <f t="shared" si="140"/>
        <v>215</v>
      </c>
      <c r="EG168" s="1">
        <f t="shared" si="140"/>
        <v>215</v>
      </c>
      <c r="EH168" s="1">
        <f t="shared" si="140"/>
        <v>215</v>
      </c>
      <c r="EI168" s="1">
        <f t="shared" si="140"/>
        <v>215</v>
      </c>
      <c r="EJ168" s="1">
        <f t="shared" si="140"/>
        <v>215</v>
      </c>
      <c r="EK168" s="1">
        <f t="shared" si="140"/>
        <v>215</v>
      </c>
      <c r="EL168" s="1">
        <f t="shared" si="140"/>
        <v>215</v>
      </c>
      <c r="EM168" s="1">
        <f t="shared" si="140"/>
        <v>215</v>
      </c>
      <c r="EN168" s="1">
        <f t="shared" si="140"/>
        <v>215</v>
      </c>
      <c r="EO168" s="1">
        <f t="shared" si="140"/>
        <v>215</v>
      </c>
      <c r="EP168" s="1">
        <f t="shared" si="140"/>
        <v>215</v>
      </c>
      <c r="EQ168" s="1">
        <f t="shared" si="140"/>
        <v>215</v>
      </c>
      <c r="ER168" s="1">
        <f t="shared" si="140"/>
        <v>215</v>
      </c>
      <c r="ES168" s="1">
        <f t="shared" si="140"/>
        <v>215</v>
      </c>
      <c r="ET168" s="1">
        <f t="shared" si="140"/>
        <v>215</v>
      </c>
      <c r="EU168" s="1">
        <f t="shared" si="140"/>
        <v>215</v>
      </c>
      <c r="EV168" s="1">
        <f t="shared" si="140"/>
        <v>215</v>
      </c>
      <c r="EW168" s="1">
        <f t="shared" si="140"/>
        <v>215</v>
      </c>
      <c r="EX168" s="1">
        <f t="shared" si="140"/>
        <v>215</v>
      </c>
      <c r="EY168" s="1">
        <f t="shared" si="140"/>
        <v>215</v>
      </c>
      <c r="EZ168" s="1">
        <f t="shared" si="140"/>
        <v>215</v>
      </c>
      <c r="FA168" s="1">
        <f t="shared" si="140"/>
        <v>215</v>
      </c>
      <c r="FB168" s="1">
        <f t="shared" si="140"/>
        <v>215</v>
      </c>
      <c r="FC168" s="1">
        <f t="shared" si="140"/>
        <v>215</v>
      </c>
      <c r="FD168" s="1">
        <f t="shared" si="140"/>
        <v>215</v>
      </c>
      <c r="FE168" s="1">
        <f t="shared" si="140"/>
        <v>215</v>
      </c>
      <c r="FF168" s="1">
        <f t="shared" si="140"/>
        <v>215</v>
      </c>
      <c r="FG168" s="1">
        <f t="shared" si="140"/>
        <v>215</v>
      </c>
      <c r="FH168" s="1">
        <f t="shared" si="140"/>
        <v>215</v>
      </c>
      <c r="FI168" s="1">
        <f t="shared" si="140"/>
        <v>215</v>
      </c>
      <c r="FJ168" s="1">
        <f t="shared" si="140"/>
        <v>215</v>
      </c>
      <c r="FK168" s="1">
        <f t="shared" si="140"/>
        <v>215</v>
      </c>
      <c r="FL168" s="1">
        <f t="shared" si="140"/>
        <v>215</v>
      </c>
      <c r="FM168" s="1">
        <f t="shared" si="140"/>
        <v>215</v>
      </c>
      <c r="FN168" s="1">
        <f t="shared" si="140"/>
        <v>215</v>
      </c>
      <c r="FO168" s="1">
        <f t="shared" si="140"/>
        <v>215</v>
      </c>
      <c r="FP168" s="1">
        <f t="shared" si="140"/>
        <v>215</v>
      </c>
      <c r="FQ168" s="1">
        <f t="shared" si="140"/>
        <v>215</v>
      </c>
      <c r="FR168" s="1">
        <f t="shared" si="140"/>
        <v>215</v>
      </c>
      <c r="FS168" s="1">
        <f t="shared" si="140"/>
        <v>215</v>
      </c>
      <c r="FT168" s="1">
        <f t="shared" si="140"/>
        <v>215</v>
      </c>
      <c r="FU168" s="1">
        <f t="shared" si="140"/>
        <v>215</v>
      </c>
      <c r="FV168" s="1">
        <f t="shared" si="140"/>
        <v>215</v>
      </c>
      <c r="FW168" s="1">
        <f t="shared" si="140"/>
        <v>215</v>
      </c>
      <c r="FX168" s="1">
        <f t="shared" si="140"/>
        <v>215</v>
      </c>
      <c r="FY168" s="1">
        <f t="shared" si="140"/>
        <v>215</v>
      </c>
      <c r="FZ168" s="1">
        <f t="shared" si="140"/>
        <v>215</v>
      </c>
      <c r="GA168" s="1">
        <f t="shared" si="140"/>
        <v>215</v>
      </c>
      <c r="GB168" s="1">
        <f t="shared" si="140"/>
        <v>215</v>
      </c>
      <c r="GC168" s="1">
        <f t="shared" si="140"/>
        <v>215</v>
      </c>
      <c r="GD168" s="1">
        <f t="shared" si="140"/>
        <v>215</v>
      </c>
      <c r="GE168" s="1">
        <f t="shared" si="140"/>
        <v>215</v>
      </c>
      <c r="GF168" s="1">
        <f t="shared" si="140"/>
        <v>215</v>
      </c>
      <c r="GG168" s="1">
        <f t="shared" si="140"/>
        <v>215</v>
      </c>
      <c r="GH168" s="1">
        <f t="shared" si="140"/>
        <v>215</v>
      </c>
      <c r="GI168" s="1">
        <f t="shared" si="140"/>
        <v>215</v>
      </c>
      <c r="GJ168" s="1">
        <f t="shared" si="140"/>
        <v>215</v>
      </c>
      <c r="GK168" s="1">
        <f t="shared" si="140"/>
        <v>215</v>
      </c>
      <c r="GL168" s="1">
        <f t="shared" si="140"/>
        <v>215</v>
      </c>
      <c r="GM168" s="1">
        <f t="shared" si="140"/>
        <v>215</v>
      </c>
      <c r="GN168" s="1">
        <f t="shared" si="140"/>
        <v>215</v>
      </c>
      <c r="GO168" s="1">
        <f t="shared" si="140"/>
        <v>215</v>
      </c>
      <c r="GP168" s="1">
        <f t="shared" ref="GP168:GY168" si="141">GO168+GP34-GP101</f>
        <v>215</v>
      </c>
      <c r="GQ168" s="1">
        <f t="shared" si="141"/>
        <v>215</v>
      </c>
      <c r="GR168" s="1">
        <f t="shared" si="141"/>
        <v>215</v>
      </c>
      <c r="GS168" s="1">
        <f t="shared" si="141"/>
        <v>215</v>
      </c>
      <c r="GT168" s="1">
        <f t="shared" si="141"/>
        <v>215</v>
      </c>
      <c r="GU168" s="1">
        <f t="shared" si="141"/>
        <v>215</v>
      </c>
      <c r="GV168" s="1">
        <f t="shared" si="141"/>
        <v>215</v>
      </c>
      <c r="GW168" s="1">
        <f t="shared" si="141"/>
        <v>215</v>
      </c>
      <c r="GX168" s="1">
        <f t="shared" si="141"/>
        <v>215</v>
      </c>
      <c r="GY168" s="1">
        <f t="shared" si="141"/>
        <v>215</v>
      </c>
    </row>
    <row r="169" spans="1:207">
      <c r="A169" s="4" t="s">
        <v>8124</v>
      </c>
      <c r="B169" s="3">
        <f t="shared" si="101"/>
        <v>49302154</v>
      </c>
      <c r="C169" s="3" t="str">
        <f t="shared" si="101"/>
        <v>Q.PEAK DUO XL G10.c 470</v>
      </c>
      <c r="D169" s="2">
        <f t="shared" si="101"/>
        <v>470</v>
      </c>
      <c r="E169" s="1">
        <f t="shared" si="20"/>
        <v>0</v>
      </c>
      <c r="F169" s="1">
        <f t="shared" ref="F169:BQ169" si="142">E169+F35-F102</f>
        <v>0</v>
      </c>
      <c r="G169" s="1">
        <f t="shared" si="142"/>
        <v>0</v>
      </c>
      <c r="H169" s="1">
        <f t="shared" si="142"/>
        <v>0</v>
      </c>
      <c r="I169" s="1">
        <f t="shared" si="142"/>
        <v>0</v>
      </c>
      <c r="J169" s="1">
        <f t="shared" si="142"/>
        <v>0</v>
      </c>
      <c r="K169" s="1">
        <f t="shared" si="142"/>
        <v>0</v>
      </c>
      <c r="L169" s="1">
        <f t="shared" si="142"/>
        <v>0</v>
      </c>
      <c r="M169" s="1">
        <f t="shared" si="142"/>
        <v>0</v>
      </c>
      <c r="N169" s="1">
        <f t="shared" si="142"/>
        <v>0</v>
      </c>
      <c r="O169" s="1">
        <f t="shared" si="142"/>
        <v>0</v>
      </c>
      <c r="P169" s="1">
        <f t="shared" si="142"/>
        <v>0</v>
      </c>
      <c r="Q169" s="1">
        <f t="shared" si="142"/>
        <v>0</v>
      </c>
      <c r="R169" s="1">
        <f t="shared" si="142"/>
        <v>0</v>
      </c>
      <c r="S169" s="1">
        <f t="shared" si="142"/>
        <v>0</v>
      </c>
      <c r="T169" s="1">
        <f t="shared" si="142"/>
        <v>0</v>
      </c>
      <c r="U169" s="1">
        <f t="shared" si="142"/>
        <v>0</v>
      </c>
      <c r="V169" s="1">
        <f t="shared" si="142"/>
        <v>0</v>
      </c>
      <c r="W169" s="1">
        <f t="shared" si="142"/>
        <v>0</v>
      </c>
      <c r="X169" s="1">
        <f t="shared" si="142"/>
        <v>0</v>
      </c>
      <c r="Y169" s="1">
        <f t="shared" si="142"/>
        <v>0</v>
      </c>
      <c r="Z169" s="1">
        <f t="shared" si="142"/>
        <v>0</v>
      </c>
      <c r="AA169" s="1">
        <f t="shared" si="142"/>
        <v>0</v>
      </c>
      <c r="AB169" s="1">
        <f t="shared" si="142"/>
        <v>0</v>
      </c>
      <c r="AC169" s="1">
        <f t="shared" si="142"/>
        <v>0</v>
      </c>
      <c r="AD169" s="1">
        <f t="shared" si="142"/>
        <v>0</v>
      </c>
      <c r="AE169" s="1">
        <f t="shared" si="142"/>
        <v>0</v>
      </c>
      <c r="AF169" s="1">
        <f t="shared" si="142"/>
        <v>0</v>
      </c>
      <c r="AG169" s="1">
        <f t="shared" si="142"/>
        <v>0</v>
      </c>
      <c r="AH169" s="1">
        <f t="shared" si="142"/>
        <v>0</v>
      </c>
      <c r="AI169" s="1">
        <f t="shared" si="142"/>
        <v>0</v>
      </c>
      <c r="AJ169" s="1">
        <f t="shared" si="142"/>
        <v>0</v>
      </c>
      <c r="AK169" s="1">
        <f t="shared" si="142"/>
        <v>0</v>
      </c>
      <c r="AL169" s="1">
        <f t="shared" si="142"/>
        <v>0</v>
      </c>
      <c r="AM169" s="1">
        <f t="shared" si="142"/>
        <v>0</v>
      </c>
      <c r="AN169" s="1">
        <f t="shared" si="142"/>
        <v>0</v>
      </c>
      <c r="AO169" s="1">
        <f t="shared" si="142"/>
        <v>0</v>
      </c>
      <c r="AP169" s="1">
        <f t="shared" si="142"/>
        <v>0</v>
      </c>
      <c r="AQ169" s="1">
        <f t="shared" si="142"/>
        <v>0</v>
      </c>
      <c r="AR169" s="1">
        <f t="shared" si="142"/>
        <v>0</v>
      </c>
      <c r="AS169" s="1">
        <f t="shared" si="142"/>
        <v>0</v>
      </c>
      <c r="AT169" s="1">
        <f t="shared" si="142"/>
        <v>0</v>
      </c>
      <c r="AU169" s="1">
        <f t="shared" si="142"/>
        <v>0</v>
      </c>
      <c r="AV169" s="1">
        <f t="shared" si="142"/>
        <v>0</v>
      </c>
      <c r="AW169" s="1">
        <f t="shared" si="142"/>
        <v>0</v>
      </c>
      <c r="AX169" s="1">
        <f t="shared" si="142"/>
        <v>0</v>
      </c>
      <c r="AY169" s="1">
        <f t="shared" si="142"/>
        <v>0</v>
      </c>
      <c r="AZ169" s="1">
        <f t="shared" si="142"/>
        <v>0</v>
      </c>
      <c r="BA169" s="1">
        <f t="shared" si="142"/>
        <v>0</v>
      </c>
      <c r="BB169" s="1">
        <f t="shared" si="142"/>
        <v>0</v>
      </c>
      <c r="BC169" s="1">
        <f t="shared" si="142"/>
        <v>0</v>
      </c>
      <c r="BD169" s="1">
        <f t="shared" si="142"/>
        <v>0</v>
      </c>
      <c r="BE169" s="1">
        <f t="shared" si="142"/>
        <v>0</v>
      </c>
      <c r="BF169" s="1">
        <f t="shared" si="142"/>
        <v>508</v>
      </c>
      <c r="BG169" s="1">
        <f t="shared" si="142"/>
        <v>508</v>
      </c>
      <c r="BH169" s="1">
        <f t="shared" si="142"/>
        <v>508</v>
      </c>
      <c r="BI169" s="1">
        <f t="shared" si="142"/>
        <v>508</v>
      </c>
      <c r="BJ169" s="1">
        <f t="shared" si="142"/>
        <v>508</v>
      </c>
      <c r="BK169" s="1">
        <f t="shared" si="142"/>
        <v>508</v>
      </c>
      <c r="BL169" s="1">
        <f t="shared" si="142"/>
        <v>508</v>
      </c>
      <c r="BM169" s="1">
        <f t="shared" si="142"/>
        <v>508</v>
      </c>
      <c r="BN169" s="1">
        <f t="shared" si="142"/>
        <v>508</v>
      </c>
      <c r="BO169" s="1">
        <f t="shared" si="142"/>
        <v>508</v>
      </c>
      <c r="BP169" s="1">
        <f t="shared" si="142"/>
        <v>508</v>
      </c>
      <c r="BQ169" s="1">
        <f t="shared" si="142"/>
        <v>508</v>
      </c>
      <c r="BR169" s="1">
        <f t="shared" ref="BR169:EC169" si="143">BQ169+BR35-BR102</f>
        <v>508</v>
      </c>
      <c r="BS169" s="1">
        <f t="shared" si="143"/>
        <v>508</v>
      </c>
      <c r="BT169" s="1">
        <f t="shared" si="143"/>
        <v>508</v>
      </c>
      <c r="BU169" s="1">
        <f t="shared" si="143"/>
        <v>508</v>
      </c>
      <c r="BV169" s="1">
        <f t="shared" si="143"/>
        <v>508</v>
      </c>
      <c r="BW169" s="1">
        <f t="shared" si="143"/>
        <v>508</v>
      </c>
      <c r="BX169" s="1">
        <f t="shared" si="143"/>
        <v>508</v>
      </c>
      <c r="BY169" s="1">
        <f t="shared" si="143"/>
        <v>508</v>
      </c>
      <c r="BZ169" s="1">
        <f t="shared" si="143"/>
        <v>508</v>
      </c>
      <c r="CA169" s="1">
        <f t="shared" si="143"/>
        <v>508</v>
      </c>
      <c r="CB169" s="1">
        <f t="shared" si="143"/>
        <v>508</v>
      </c>
      <c r="CC169" s="1">
        <f t="shared" si="143"/>
        <v>508</v>
      </c>
      <c r="CD169" s="1">
        <f t="shared" si="143"/>
        <v>508</v>
      </c>
      <c r="CE169" s="1">
        <f t="shared" si="143"/>
        <v>508</v>
      </c>
      <c r="CF169" s="1">
        <f t="shared" si="143"/>
        <v>508</v>
      </c>
      <c r="CG169" s="1">
        <f t="shared" si="143"/>
        <v>508</v>
      </c>
      <c r="CH169" s="1">
        <f t="shared" si="143"/>
        <v>508</v>
      </c>
      <c r="CI169" s="1">
        <f t="shared" si="143"/>
        <v>508</v>
      </c>
      <c r="CJ169" s="1">
        <f t="shared" si="143"/>
        <v>508</v>
      </c>
      <c r="CK169" s="1">
        <f t="shared" si="143"/>
        <v>508</v>
      </c>
      <c r="CL169" s="1">
        <f t="shared" si="143"/>
        <v>508</v>
      </c>
      <c r="CM169" s="1">
        <f t="shared" si="143"/>
        <v>508</v>
      </c>
      <c r="CN169" s="1">
        <f t="shared" si="143"/>
        <v>508</v>
      </c>
      <c r="CO169" s="1">
        <f t="shared" si="143"/>
        <v>508</v>
      </c>
      <c r="CP169" s="1">
        <f t="shared" si="143"/>
        <v>508</v>
      </c>
      <c r="CQ169" s="1">
        <f t="shared" si="143"/>
        <v>508</v>
      </c>
      <c r="CR169" s="1">
        <f t="shared" si="143"/>
        <v>508</v>
      </c>
      <c r="CS169" s="1">
        <f t="shared" si="143"/>
        <v>508</v>
      </c>
      <c r="CT169" s="1">
        <f t="shared" si="143"/>
        <v>508</v>
      </c>
      <c r="CU169" s="1">
        <f t="shared" si="143"/>
        <v>508</v>
      </c>
      <c r="CV169" s="1">
        <f t="shared" si="143"/>
        <v>508</v>
      </c>
      <c r="CW169" s="1">
        <f t="shared" si="143"/>
        <v>508</v>
      </c>
      <c r="CX169" s="1">
        <f t="shared" si="143"/>
        <v>508</v>
      </c>
      <c r="CY169" s="1">
        <f t="shared" si="143"/>
        <v>508</v>
      </c>
      <c r="CZ169" s="1">
        <f t="shared" si="143"/>
        <v>508</v>
      </c>
      <c r="DA169" s="1">
        <f t="shared" si="143"/>
        <v>508</v>
      </c>
      <c r="DB169" s="1">
        <f t="shared" si="143"/>
        <v>508</v>
      </c>
      <c r="DC169" s="1">
        <f t="shared" si="143"/>
        <v>508</v>
      </c>
      <c r="DD169" s="1">
        <f t="shared" si="143"/>
        <v>508</v>
      </c>
      <c r="DE169" s="1">
        <f t="shared" si="143"/>
        <v>508</v>
      </c>
      <c r="DF169" s="1">
        <f t="shared" si="143"/>
        <v>508</v>
      </c>
      <c r="DG169" s="1">
        <f t="shared" si="143"/>
        <v>508</v>
      </c>
      <c r="DH169" s="1">
        <f t="shared" si="143"/>
        <v>508</v>
      </c>
      <c r="DI169" s="1">
        <f t="shared" si="143"/>
        <v>508</v>
      </c>
      <c r="DJ169" s="1">
        <f t="shared" si="143"/>
        <v>508</v>
      </c>
      <c r="DK169" s="1">
        <f t="shared" si="143"/>
        <v>508</v>
      </c>
      <c r="DL169" s="1">
        <f t="shared" si="143"/>
        <v>508</v>
      </c>
      <c r="DM169" s="1">
        <f t="shared" si="143"/>
        <v>508</v>
      </c>
      <c r="DN169" s="1">
        <f t="shared" si="143"/>
        <v>508</v>
      </c>
      <c r="DO169" s="1">
        <f t="shared" si="143"/>
        <v>508</v>
      </c>
      <c r="DP169" s="1">
        <f t="shared" si="143"/>
        <v>508</v>
      </c>
      <c r="DQ169" s="1">
        <f t="shared" si="143"/>
        <v>508</v>
      </c>
      <c r="DR169" s="1">
        <f t="shared" si="143"/>
        <v>508</v>
      </c>
      <c r="DS169" s="1">
        <f t="shared" si="143"/>
        <v>508</v>
      </c>
      <c r="DT169" s="1">
        <f t="shared" si="143"/>
        <v>508</v>
      </c>
      <c r="DU169" s="1">
        <f t="shared" si="143"/>
        <v>508</v>
      </c>
      <c r="DV169" s="1">
        <f t="shared" si="143"/>
        <v>508</v>
      </c>
      <c r="DW169" s="1">
        <f t="shared" si="143"/>
        <v>508</v>
      </c>
      <c r="DX169" s="1">
        <f t="shared" si="143"/>
        <v>508</v>
      </c>
      <c r="DY169" s="1">
        <f t="shared" si="143"/>
        <v>508</v>
      </c>
      <c r="DZ169" s="1">
        <f t="shared" si="143"/>
        <v>508</v>
      </c>
      <c r="EA169" s="1">
        <f t="shared" si="143"/>
        <v>508</v>
      </c>
      <c r="EB169" s="1">
        <f t="shared" si="143"/>
        <v>508</v>
      </c>
      <c r="EC169" s="1">
        <f t="shared" si="143"/>
        <v>508</v>
      </c>
      <c r="ED169" s="1">
        <f t="shared" ref="ED169:GO169" si="144">EC169+ED35-ED102</f>
        <v>508</v>
      </c>
      <c r="EE169" s="1">
        <f t="shared" si="144"/>
        <v>508</v>
      </c>
      <c r="EF169" s="1">
        <f t="shared" si="144"/>
        <v>508</v>
      </c>
      <c r="EG169" s="1">
        <f t="shared" si="144"/>
        <v>508</v>
      </c>
      <c r="EH169" s="1">
        <f t="shared" si="144"/>
        <v>508</v>
      </c>
      <c r="EI169" s="1">
        <f t="shared" si="144"/>
        <v>508</v>
      </c>
      <c r="EJ169" s="1">
        <f t="shared" si="144"/>
        <v>508</v>
      </c>
      <c r="EK169" s="1">
        <f t="shared" si="144"/>
        <v>508</v>
      </c>
      <c r="EL169" s="1">
        <f t="shared" si="144"/>
        <v>508</v>
      </c>
      <c r="EM169" s="1">
        <f t="shared" si="144"/>
        <v>508</v>
      </c>
      <c r="EN169" s="1">
        <f t="shared" si="144"/>
        <v>508</v>
      </c>
      <c r="EO169" s="1">
        <f t="shared" si="144"/>
        <v>508</v>
      </c>
      <c r="EP169" s="1">
        <f t="shared" si="144"/>
        <v>508</v>
      </c>
      <c r="EQ169" s="1">
        <f t="shared" si="144"/>
        <v>508</v>
      </c>
      <c r="ER169" s="1">
        <f t="shared" si="144"/>
        <v>508</v>
      </c>
      <c r="ES169" s="1">
        <f t="shared" si="144"/>
        <v>508</v>
      </c>
      <c r="ET169" s="1">
        <f t="shared" si="144"/>
        <v>508</v>
      </c>
      <c r="EU169" s="1">
        <f t="shared" si="144"/>
        <v>508</v>
      </c>
      <c r="EV169" s="1">
        <f t="shared" si="144"/>
        <v>508</v>
      </c>
      <c r="EW169" s="1">
        <f t="shared" si="144"/>
        <v>508</v>
      </c>
      <c r="EX169" s="1">
        <f t="shared" si="144"/>
        <v>508</v>
      </c>
      <c r="EY169" s="1">
        <f t="shared" si="144"/>
        <v>508</v>
      </c>
      <c r="EZ169" s="1">
        <f t="shared" si="144"/>
        <v>508</v>
      </c>
      <c r="FA169" s="1">
        <f t="shared" si="144"/>
        <v>508</v>
      </c>
      <c r="FB169" s="1">
        <f t="shared" si="144"/>
        <v>508</v>
      </c>
      <c r="FC169" s="1">
        <f t="shared" si="144"/>
        <v>508</v>
      </c>
      <c r="FD169" s="1">
        <f t="shared" si="144"/>
        <v>508</v>
      </c>
      <c r="FE169" s="1">
        <f t="shared" si="144"/>
        <v>508</v>
      </c>
      <c r="FF169" s="1">
        <f t="shared" si="144"/>
        <v>508</v>
      </c>
      <c r="FG169" s="1">
        <f t="shared" si="144"/>
        <v>508</v>
      </c>
      <c r="FH169" s="1">
        <f t="shared" si="144"/>
        <v>508</v>
      </c>
      <c r="FI169" s="1">
        <f t="shared" si="144"/>
        <v>508</v>
      </c>
      <c r="FJ169" s="1">
        <f t="shared" si="144"/>
        <v>508</v>
      </c>
      <c r="FK169" s="1">
        <f t="shared" si="144"/>
        <v>508</v>
      </c>
      <c r="FL169" s="1">
        <f t="shared" si="144"/>
        <v>508</v>
      </c>
      <c r="FM169" s="1">
        <f t="shared" si="144"/>
        <v>508</v>
      </c>
      <c r="FN169" s="1">
        <f t="shared" si="144"/>
        <v>508</v>
      </c>
      <c r="FO169" s="1">
        <f t="shared" si="144"/>
        <v>508</v>
      </c>
      <c r="FP169" s="1">
        <f t="shared" si="144"/>
        <v>508</v>
      </c>
      <c r="FQ169" s="1">
        <f t="shared" si="144"/>
        <v>508</v>
      </c>
      <c r="FR169" s="1">
        <f t="shared" si="144"/>
        <v>508</v>
      </c>
      <c r="FS169" s="1">
        <f t="shared" si="144"/>
        <v>508</v>
      </c>
      <c r="FT169" s="1">
        <f t="shared" si="144"/>
        <v>508</v>
      </c>
      <c r="FU169" s="1">
        <f t="shared" si="144"/>
        <v>508</v>
      </c>
      <c r="FV169" s="1">
        <f t="shared" si="144"/>
        <v>508</v>
      </c>
      <c r="FW169" s="1">
        <f t="shared" si="144"/>
        <v>508</v>
      </c>
      <c r="FX169" s="1">
        <f t="shared" si="144"/>
        <v>508</v>
      </c>
      <c r="FY169" s="1">
        <f t="shared" si="144"/>
        <v>508</v>
      </c>
      <c r="FZ169" s="1">
        <f t="shared" si="144"/>
        <v>508</v>
      </c>
      <c r="GA169" s="1">
        <f t="shared" si="144"/>
        <v>508</v>
      </c>
      <c r="GB169" s="1">
        <f t="shared" si="144"/>
        <v>508</v>
      </c>
      <c r="GC169" s="1">
        <f t="shared" si="144"/>
        <v>508</v>
      </c>
      <c r="GD169" s="1">
        <f t="shared" si="144"/>
        <v>508</v>
      </c>
      <c r="GE169" s="1">
        <f t="shared" si="144"/>
        <v>508</v>
      </c>
      <c r="GF169" s="1">
        <f t="shared" si="144"/>
        <v>508</v>
      </c>
      <c r="GG169" s="1">
        <f t="shared" si="144"/>
        <v>508</v>
      </c>
      <c r="GH169" s="1">
        <f t="shared" si="144"/>
        <v>508</v>
      </c>
      <c r="GI169" s="1">
        <f t="shared" si="144"/>
        <v>508</v>
      </c>
      <c r="GJ169" s="1">
        <f t="shared" si="144"/>
        <v>508</v>
      </c>
      <c r="GK169" s="1">
        <f t="shared" si="144"/>
        <v>508</v>
      </c>
      <c r="GL169" s="1">
        <f t="shared" si="144"/>
        <v>508</v>
      </c>
      <c r="GM169" s="1">
        <f t="shared" si="144"/>
        <v>508</v>
      </c>
      <c r="GN169" s="1">
        <f t="shared" si="144"/>
        <v>508</v>
      </c>
      <c r="GO169" s="1">
        <f t="shared" si="144"/>
        <v>508</v>
      </c>
      <c r="GP169" s="1">
        <f t="shared" ref="GP169:GY169" si="145">GO169+GP35-GP102</f>
        <v>508</v>
      </c>
      <c r="GQ169" s="1">
        <f t="shared" si="145"/>
        <v>508</v>
      </c>
      <c r="GR169" s="1">
        <f t="shared" si="145"/>
        <v>508</v>
      </c>
      <c r="GS169" s="1">
        <f t="shared" si="145"/>
        <v>508</v>
      </c>
      <c r="GT169" s="1">
        <f t="shared" si="145"/>
        <v>508</v>
      </c>
      <c r="GU169" s="1">
        <f t="shared" si="145"/>
        <v>508</v>
      </c>
      <c r="GV169" s="1">
        <f t="shared" si="145"/>
        <v>508</v>
      </c>
      <c r="GW169" s="1">
        <f t="shared" si="145"/>
        <v>508</v>
      </c>
      <c r="GX169" s="1">
        <f t="shared" si="145"/>
        <v>508</v>
      </c>
      <c r="GY169" s="1">
        <f t="shared" si="145"/>
        <v>508</v>
      </c>
    </row>
    <row r="170" spans="1:207">
      <c r="A170" s="4" t="s">
        <v>8124</v>
      </c>
      <c r="B170" s="3">
        <f t="shared" si="101"/>
        <v>49201132</v>
      </c>
      <c r="C170" s="3" t="str">
        <f t="shared" si="101"/>
        <v>Q.PEAK DUO BLK-G10+</v>
      </c>
      <c r="D170" s="2">
        <f t="shared" si="101"/>
        <v>360</v>
      </c>
      <c r="E170" s="1">
        <f t="shared" si="20"/>
        <v>0</v>
      </c>
      <c r="F170" s="1">
        <f t="shared" ref="F170:BQ170" si="146">E170+F36-F103</f>
        <v>0</v>
      </c>
      <c r="G170" s="1">
        <f t="shared" si="146"/>
        <v>0</v>
      </c>
      <c r="H170" s="1">
        <f t="shared" si="146"/>
        <v>0</v>
      </c>
      <c r="I170" s="1">
        <f t="shared" si="146"/>
        <v>0</v>
      </c>
      <c r="J170" s="1">
        <f t="shared" si="146"/>
        <v>0</v>
      </c>
      <c r="K170" s="1">
        <f t="shared" si="146"/>
        <v>0</v>
      </c>
      <c r="L170" s="1">
        <f t="shared" si="146"/>
        <v>0</v>
      </c>
      <c r="M170" s="1">
        <f t="shared" si="146"/>
        <v>0</v>
      </c>
      <c r="N170" s="1">
        <f t="shared" si="146"/>
        <v>0</v>
      </c>
      <c r="O170" s="1">
        <f t="shared" si="146"/>
        <v>0</v>
      </c>
      <c r="P170" s="1">
        <f t="shared" si="146"/>
        <v>0</v>
      </c>
      <c r="Q170" s="1">
        <f t="shared" si="146"/>
        <v>0</v>
      </c>
      <c r="R170" s="1">
        <f t="shared" si="146"/>
        <v>0</v>
      </c>
      <c r="S170" s="1">
        <f t="shared" si="146"/>
        <v>0</v>
      </c>
      <c r="T170" s="1">
        <f t="shared" si="146"/>
        <v>896</v>
      </c>
      <c r="U170" s="1">
        <f t="shared" si="146"/>
        <v>2688</v>
      </c>
      <c r="V170" s="1">
        <f t="shared" si="146"/>
        <v>2688</v>
      </c>
      <c r="W170" s="1">
        <f t="shared" si="146"/>
        <v>2688</v>
      </c>
      <c r="X170" s="1">
        <f t="shared" si="146"/>
        <v>2688</v>
      </c>
      <c r="Y170" s="1">
        <f t="shared" si="146"/>
        <v>2688</v>
      </c>
      <c r="Z170" s="1">
        <f t="shared" si="146"/>
        <v>2688</v>
      </c>
      <c r="AA170" s="1">
        <f t="shared" si="146"/>
        <v>2688</v>
      </c>
      <c r="AB170" s="1">
        <f t="shared" si="146"/>
        <v>2688</v>
      </c>
      <c r="AC170" s="1">
        <f t="shared" si="146"/>
        <v>2688</v>
      </c>
      <c r="AD170" s="1">
        <f t="shared" si="146"/>
        <v>2688</v>
      </c>
      <c r="AE170" s="1">
        <f t="shared" si="146"/>
        <v>2688</v>
      </c>
      <c r="AF170" s="1">
        <f t="shared" si="146"/>
        <v>2688</v>
      </c>
      <c r="AG170" s="1">
        <f t="shared" si="146"/>
        <v>2688</v>
      </c>
      <c r="AH170" s="1">
        <f t="shared" si="146"/>
        <v>2688</v>
      </c>
      <c r="AI170" s="1">
        <f t="shared" si="146"/>
        <v>2688</v>
      </c>
      <c r="AJ170" s="1">
        <f t="shared" si="146"/>
        <v>2688</v>
      </c>
      <c r="AK170" s="1">
        <f t="shared" si="146"/>
        <v>2688</v>
      </c>
      <c r="AL170" s="1">
        <f t="shared" si="146"/>
        <v>2688</v>
      </c>
      <c r="AM170" s="1">
        <f t="shared" si="146"/>
        <v>2688</v>
      </c>
      <c r="AN170" s="1">
        <f t="shared" si="146"/>
        <v>2688</v>
      </c>
      <c r="AO170" s="1">
        <f t="shared" si="146"/>
        <v>2688</v>
      </c>
      <c r="AP170" s="1">
        <f t="shared" si="146"/>
        <v>2688</v>
      </c>
      <c r="AQ170" s="1">
        <f t="shared" si="146"/>
        <v>2688</v>
      </c>
      <c r="AR170" s="1">
        <f t="shared" si="146"/>
        <v>7168</v>
      </c>
      <c r="AS170" s="1">
        <f t="shared" si="146"/>
        <v>7168</v>
      </c>
      <c r="AT170" s="1">
        <f t="shared" si="146"/>
        <v>7168</v>
      </c>
      <c r="AU170" s="1">
        <f t="shared" si="146"/>
        <v>7168</v>
      </c>
      <c r="AV170" s="1">
        <f t="shared" si="146"/>
        <v>13440</v>
      </c>
      <c r="AW170" s="1">
        <f t="shared" si="146"/>
        <v>16128</v>
      </c>
      <c r="AX170" s="1">
        <f t="shared" si="146"/>
        <v>16128</v>
      </c>
      <c r="AY170" s="1">
        <f t="shared" si="146"/>
        <v>16128</v>
      </c>
      <c r="AZ170" s="1">
        <f t="shared" si="146"/>
        <v>16128</v>
      </c>
      <c r="BA170" s="1">
        <f t="shared" si="146"/>
        <v>16128</v>
      </c>
      <c r="BB170" s="1">
        <f t="shared" si="146"/>
        <v>23296</v>
      </c>
      <c r="BC170" s="1">
        <f t="shared" si="146"/>
        <v>34944</v>
      </c>
      <c r="BD170" s="1">
        <f t="shared" si="146"/>
        <v>40320</v>
      </c>
      <c r="BE170" s="1">
        <f t="shared" si="146"/>
        <v>40352</v>
      </c>
      <c r="BF170" s="1">
        <f t="shared" si="146"/>
        <v>40352</v>
      </c>
      <c r="BG170" s="1">
        <f t="shared" si="146"/>
        <v>40352</v>
      </c>
      <c r="BH170" s="1">
        <f t="shared" si="146"/>
        <v>40352</v>
      </c>
      <c r="BI170" s="1">
        <f t="shared" si="146"/>
        <v>44832</v>
      </c>
      <c r="BJ170" s="1">
        <f t="shared" si="146"/>
        <v>43168</v>
      </c>
      <c r="BK170" s="1">
        <f t="shared" si="146"/>
        <v>39776</v>
      </c>
      <c r="BL170" s="1">
        <f t="shared" si="146"/>
        <v>34816</v>
      </c>
      <c r="BM170" s="1">
        <f t="shared" si="146"/>
        <v>29184</v>
      </c>
      <c r="BN170" s="1">
        <f t="shared" si="146"/>
        <v>29184</v>
      </c>
      <c r="BO170" s="1">
        <f t="shared" si="146"/>
        <v>24320</v>
      </c>
      <c r="BP170" s="1">
        <f t="shared" si="146"/>
        <v>19488</v>
      </c>
      <c r="BQ170" s="1">
        <f t="shared" si="146"/>
        <v>12768</v>
      </c>
      <c r="BR170" s="1">
        <f t="shared" ref="BR170:EC170" si="147">BQ170+BR36-BR103</f>
        <v>3936</v>
      </c>
      <c r="BS170" s="1">
        <f t="shared" si="147"/>
        <v>2272</v>
      </c>
      <c r="BT170" s="1">
        <f t="shared" si="147"/>
        <v>1440</v>
      </c>
      <c r="BU170" s="1">
        <f t="shared" si="147"/>
        <v>1440</v>
      </c>
      <c r="BV170" s="1">
        <f t="shared" si="147"/>
        <v>1440</v>
      </c>
      <c r="BW170" s="1">
        <f t="shared" si="147"/>
        <v>1440</v>
      </c>
      <c r="BX170" s="1">
        <f t="shared" si="147"/>
        <v>608</v>
      </c>
      <c r="BY170" s="1">
        <f t="shared" si="147"/>
        <v>608</v>
      </c>
      <c r="BZ170" s="1">
        <f t="shared" si="147"/>
        <v>608</v>
      </c>
      <c r="CA170" s="1">
        <f t="shared" si="147"/>
        <v>608</v>
      </c>
      <c r="CB170" s="1">
        <f t="shared" si="147"/>
        <v>608</v>
      </c>
      <c r="CC170" s="1">
        <f t="shared" si="147"/>
        <v>608</v>
      </c>
      <c r="CD170" s="1">
        <f t="shared" si="147"/>
        <v>608</v>
      </c>
      <c r="CE170" s="1">
        <f t="shared" si="147"/>
        <v>608</v>
      </c>
      <c r="CF170" s="1">
        <f t="shared" si="147"/>
        <v>608</v>
      </c>
      <c r="CG170" s="1">
        <f t="shared" si="147"/>
        <v>608</v>
      </c>
      <c r="CH170" s="1">
        <f t="shared" si="147"/>
        <v>608</v>
      </c>
      <c r="CI170" s="1">
        <f t="shared" si="147"/>
        <v>608</v>
      </c>
      <c r="CJ170" s="1">
        <f t="shared" si="147"/>
        <v>608</v>
      </c>
      <c r="CK170" s="1">
        <f t="shared" si="147"/>
        <v>608</v>
      </c>
      <c r="CL170" s="1">
        <f t="shared" si="147"/>
        <v>608</v>
      </c>
      <c r="CM170" s="1">
        <f t="shared" si="147"/>
        <v>608</v>
      </c>
      <c r="CN170" s="1">
        <f t="shared" si="147"/>
        <v>608</v>
      </c>
      <c r="CO170" s="1">
        <f t="shared" si="147"/>
        <v>608</v>
      </c>
      <c r="CP170" s="1">
        <f t="shared" si="147"/>
        <v>608</v>
      </c>
      <c r="CQ170" s="1">
        <f t="shared" si="147"/>
        <v>608</v>
      </c>
      <c r="CR170" s="1">
        <f t="shared" si="147"/>
        <v>608</v>
      </c>
      <c r="CS170" s="1">
        <f t="shared" si="147"/>
        <v>608</v>
      </c>
      <c r="CT170" s="1">
        <f t="shared" si="147"/>
        <v>608</v>
      </c>
      <c r="CU170" s="1">
        <f t="shared" si="147"/>
        <v>608</v>
      </c>
      <c r="CV170" s="1">
        <f t="shared" si="147"/>
        <v>608</v>
      </c>
      <c r="CW170" s="1">
        <f t="shared" si="147"/>
        <v>608</v>
      </c>
      <c r="CX170" s="1">
        <f t="shared" si="147"/>
        <v>608</v>
      </c>
      <c r="CY170" s="1">
        <f t="shared" si="147"/>
        <v>608</v>
      </c>
      <c r="CZ170" s="1">
        <f t="shared" si="147"/>
        <v>608</v>
      </c>
      <c r="DA170" s="1">
        <f t="shared" si="147"/>
        <v>608</v>
      </c>
      <c r="DB170" s="1">
        <f t="shared" si="147"/>
        <v>608</v>
      </c>
      <c r="DC170" s="1">
        <f t="shared" si="147"/>
        <v>608</v>
      </c>
      <c r="DD170" s="1">
        <f t="shared" si="147"/>
        <v>608</v>
      </c>
      <c r="DE170" s="1">
        <f t="shared" si="147"/>
        <v>608</v>
      </c>
      <c r="DF170" s="1">
        <f t="shared" si="147"/>
        <v>608</v>
      </c>
      <c r="DG170" s="1">
        <f t="shared" si="147"/>
        <v>608</v>
      </c>
      <c r="DH170" s="1">
        <f t="shared" si="147"/>
        <v>608</v>
      </c>
      <c r="DI170" s="1">
        <f t="shared" si="147"/>
        <v>608</v>
      </c>
      <c r="DJ170" s="1">
        <f t="shared" si="147"/>
        <v>608</v>
      </c>
      <c r="DK170" s="1">
        <f t="shared" si="147"/>
        <v>608</v>
      </c>
      <c r="DL170" s="1">
        <f t="shared" si="147"/>
        <v>608</v>
      </c>
      <c r="DM170" s="1">
        <f t="shared" si="147"/>
        <v>608</v>
      </c>
      <c r="DN170" s="1">
        <f t="shared" si="147"/>
        <v>608</v>
      </c>
      <c r="DO170" s="1">
        <f t="shared" si="147"/>
        <v>608</v>
      </c>
      <c r="DP170" s="1">
        <f t="shared" si="147"/>
        <v>608</v>
      </c>
      <c r="DQ170" s="1">
        <f t="shared" si="147"/>
        <v>608</v>
      </c>
      <c r="DR170" s="1">
        <f t="shared" si="147"/>
        <v>608</v>
      </c>
      <c r="DS170" s="1">
        <f t="shared" si="147"/>
        <v>608</v>
      </c>
      <c r="DT170" s="1">
        <f t="shared" si="147"/>
        <v>608</v>
      </c>
      <c r="DU170" s="1">
        <f t="shared" si="147"/>
        <v>608</v>
      </c>
      <c r="DV170" s="1">
        <f t="shared" si="147"/>
        <v>608</v>
      </c>
      <c r="DW170" s="1">
        <f t="shared" si="147"/>
        <v>608</v>
      </c>
      <c r="DX170" s="1">
        <f t="shared" si="147"/>
        <v>608</v>
      </c>
      <c r="DY170" s="1">
        <f t="shared" si="147"/>
        <v>608</v>
      </c>
      <c r="DZ170" s="1">
        <f t="shared" si="147"/>
        <v>608</v>
      </c>
      <c r="EA170" s="1">
        <f t="shared" si="147"/>
        <v>608</v>
      </c>
      <c r="EB170" s="1">
        <f t="shared" si="147"/>
        <v>608</v>
      </c>
      <c r="EC170" s="1">
        <f t="shared" si="147"/>
        <v>608</v>
      </c>
      <c r="ED170" s="1">
        <f t="shared" ref="ED170:GO170" si="148">EC170+ED36-ED103</f>
        <v>608</v>
      </c>
      <c r="EE170" s="1">
        <f t="shared" si="148"/>
        <v>608</v>
      </c>
      <c r="EF170" s="1">
        <f t="shared" si="148"/>
        <v>608</v>
      </c>
      <c r="EG170" s="1">
        <f t="shared" si="148"/>
        <v>608</v>
      </c>
      <c r="EH170" s="1">
        <f t="shared" si="148"/>
        <v>608</v>
      </c>
      <c r="EI170" s="1">
        <f t="shared" si="148"/>
        <v>608</v>
      </c>
      <c r="EJ170" s="1">
        <f t="shared" si="148"/>
        <v>608</v>
      </c>
      <c r="EK170" s="1">
        <f t="shared" si="148"/>
        <v>608</v>
      </c>
      <c r="EL170" s="1">
        <f t="shared" si="148"/>
        <v>608</v>
      </c>
      <c r="EM170" s="1">
        <f t="shared" si="148"/>
        <v>608</v>
      </c>
      <c r="EN170" s="1">
        <f t="shared" si="148"/>
        <v>608</v>
      </c>
      <c r="EO170" s="1">
        <f t="shared" si="148"/>
        <v>608</v>
      </c>
      <c r="EP170" s="1">
        <f t="shared" si="148"/>
        <v>608</v>
      </c>
      <c r="EQ170" s="1">
        <f t="shared" si="148"/>
        <v>608</v>
      </c>
      <c r="ER170" s="1">
        <f t="shared" si="148"/>
        <v>608</v>
      </c>
      <c r="ES170" s="1">
        <f t="shared" si="148"/>
        <v>608</v>
      </c>
      <c r="ET170" s="1">
        <f t="shared" si="148"/>
        <v>608</v>
      </c>
      <c r="EU170" s="1">
        <f t="shared" si="148"/>
        <v>608</v>
      </c>
      <c r="EV170" s="1">
        <f t="shared" si="148"/>
        <v>608</v>
      </c>
      <c r="EW170" s="1">
        <f t="shared" si="148"/>
        <v>608</v>
      </c>
      <c r="EX170" s="1">
        <f t="shared" si="148"/>
        <v>608</v>
      </c>
      <c r="EY170" s="1">
        <f t="shared" si="148"/>
        <v>608</v>
      </c>
      <c r="EZ170" s="1">
        <f t="shared" si="148"/>
        <v>608</v>
      </c>
      <c r="FA170" s="1">
        <f t="shared" si="148"/>
        <v>608</v>
      </c>
      <c r="FB170" s="1">
        <f t="shared" si="148"/>
        <v>608</v>
      </c>
      <c r="FC170" s="1">
        <f t="shared" si="148"/>
        <v>608</v>
      </c>
      <c r="FD170" s="1">
        <f t="shared" si="148"/>
        <v>608</v>
      </c>
      <c r="FE170" s="1">
        <f t="shared" si="148"/>
        <v>608</v>
      </c>
      <c r="FF170" s="1">
        <f t="shared" si="148"/>
        <v>608</v>
      </c>
      <c r="FG170" s="1">
        <f t="shared" si="148"/>
        <v>608</v>
      </c>
      <c r="FH170" s="1">
        <f t="shared" si="148"/>
        <v>608</v>
      </c>
      <c r="FI170" s="1">
        <f t="shared" si="148"/>
        <v>608</v>
      </c>
      <c r="FJ170" s="1">
        <f t="shared" si="148"/>
        <v>608</v>
      </c>
      <c r="FK170" s="1">
        <f t="shared" si="148"/>
        <v>608</v>
      </c>
      <c r="FL170" s="1">
        <f t="shared" si="148"/>
        <v>608</v>
      </c>
      <c r="FM170" s="1">
        <f t="shared" si="148"/>
        <v>608</v>
      </c>
      <c r="FN170" s="1">
        <f t="shared" si="148"/>
        <v>608</v>
      </c>
      <c r="FO170" s="1">
        <f t="shared" si="148"/>
        <v>608</v>
      </c>
      <c r="FP170" s="1">
        <f t="shared" si="148"/>
        <v>608</v>
      </c>
      <c r="FQ170" s="1">
        <f t="shared" si="148"/>
        <v>608</v>
      </c>
      <c r="FR170" s="1">
        <f t="shared" si="148"/>
        <v>608</v>
      </c>
      <c r="FS170" s="1">
        <f t="shared" si="148"/>
        <v>608</v>
      </c>
      <c r="FT170" s="1">
        <f t="shared" si="148"/>
        <v>608</v>
      </c>
      <c r="FU170" s="1">
        <f t="shared" si="148"/>
        <v>608</v>
      </c>
      <c r="FV170" s="1">
        <f t="shared" si="148"/>
        <v>608</v>
      </c>
      <c r="FW170" s="1">
        <f t="shared" si="148"/>
        <v>608</v>
      </c>
      <c r="FX170" s="1">
        <f t="shared" si="148"/>
        <v>608</v>
      </c>
      <c r="FY170" s="1">
        <f t="shared" si="148"/>
        <v>608</v>
      </c>
      <c r="FZ170" s="1">
        <f t="shared" si="148"/>
        <v>608</v>
      </c>
      <c r="GA170" s="1">
        <f t="shared" si="148"/>
        <v>608</v>
      </c>
      <c r="GB170" s="1">
        <f t="shared" si="148"/>
        <v>608</v>
      </c>
      <c r="GC170" s="1">
        <f t="shared" si="148"/>
        <v>608</v>
      </c>
      <c r="GD170" s="1">
        <f t="shared" si="148"/>
        <v>608</v>
      </c>
      <c r="GE170" s="1">
        <f t="shared" si="148"/>
        <v>608</v>
      </c>
      <c r="GF170" s="1">
        <f t="shared" si="148"/>
        <v>608</v>
      </c>
      <c r="GG170" s="1">
        <f t="shared" si="148"/>
        <v>608</v>
      </c>
      <c r="GH170" s="1">
        <f t="shared" si="148"/>
        <v>608</v>
      </c>
      <c r="GI170" s="1">
        <f t="shared" si="148"/>
        <v>608</v>
      </c>
      <c r="GJ170" s="1">
        <f t="shared" si="148"/>
        <v>608</v>
      </c>
      <c r="GK170" s="1">
        <f t="shared" si="148"/>
        <v>608</v>
      </c>
      <c r="GL170" s="1">
        <f t="shared" si="148"/>
        <v>608</v>
      </c>
      <c r="GM170" s="1">
        <f t="shared" si="148"/>
        <v>608</v>
      </c>
      <c r="GN170" s="1">
        <f t="shared" si="148"/>
        <v>608</v>
      </c>
      <c r="GO170" s="1">
        <f t="shared" si="148"/>
        <v>608</v>
      </c>
      <c r="GP170" s="1">
        <f t="shared" ref="GP170:GY170" si="149">GO170+GP36-GP103</f>
        <v>608</v>
      </c>
      <c r="GQ170" s="1">
        <f t="shared" si="149"/>
        <v>608</v>
      </c>
      <c r="GR170" s="1">
        <f t="shared" si="149"/>
        <v>608</v>
      </c>
      <c r="GS170" s="1">
        <f t="shared" si="149"/>
        <v>608</v>
      </c>
      <c r="GT170" s="1">
        <f t="shared" si="149"/>
        <v>608</v>
      </c>
      <c r="GU170" s="1">
        <f t="shared" si="149"/>
        <v>608</v>
      </c>
      <c r="GV170" s="1">
        <f t="shared" si="149"/>
        <v>608</v>
      </c>
      <c r="GW170" s="1">
        <f t="shared" si="149"/>
        <v>608</v>
      </c>
      <c r="GX170" s="1">
        <f t="shared" si="149"/>
        <v>608</v>
      </c>
      <c r="GY170" s="1">
        <f t="shared" si="149"/>
        <v>608</v>
      </c>
    </row>
    <row r="171" spans="1:207">
      <c r="A171" s="4" t="s">
        <v>8124</v>
      </c>
      <c r="B171" s="3">
        <f t="shared" si="101"/>
        <v>49403139</v>
      </c>
      <c r="C171" s="3" t="str">
        <f t="shared" si="101"/>
        <v>Q.PEAK DUO BLK ML-G10+</v>
      </c>
      <c r="D171" s="2">
        <f t="shared" si="101"/>
        <v>395</v>
      </c>
      <c r="E171" s="1">
        <f t="shared" ref="E171:E202" si="150">E37-E104</f>
        <v>0</v>
      </c>
      <c r="F171" s="1">
        <f t="shared" ref="F171:BQ171" si="151">E171+F37-F104</f>
        <v>0</v>
      </c>
      <c r="G171" s="1">
        <f t="shared" si="151"/>
        <v>0</v>
      </c>
      <c r="H171" s="1">
        <f t="shared" si="151"/>
        <v>0</v>
      </c>
      <c r="I171" s="1">
        <f t="shared" si="151"/>
        <v>0</v>
      </c>
      <c r="J171" s="1">
        <f t="shared" si="151"/>
        <v>0</v>
      </c>
      <c r="K171" s="1">
        <f t="shared" si="151"/>
        <v>0</v>
      </c>
      <c r="L171" s="1">
        <f t="shared" si="151"/>
        <v>0</v>
      </c>
      <c r="M171" s="1">
        <f t="shared" si="151"/>
        <v>0</v>
      </c>
      <c r="N171" s="1">
        <f t="shared" si="151"/>
        <v>0</v>
      </c>
      <c r="O171" s="1">
        <f t="shared" si="151"/>
        <v>0</v>
      </c>
      <c r="P171" s="1">
        <f t="shared" si="151"/>
        <v>0</v>
      </c>
      <c r="Q171" s="1">
        <f t="shared" si="151"/>
        <v>0</v>
      </c>
      <c r="R171" s="1">
        <f t="shared" si="151"/>
        <v>0</v>
      </c>
      <c r="S171" s="1">
        <f t="shared" si="151"/>
        <v>0</v>
      </c>
      <c r="T171" s="1">
        <f t="shared" si="151"/>
        <v>0</v>
      </c>
      <c r="U171" s="1">
        <f t="shared" si="151"/>
        <v>0</v>
      </c>
      <c r="V171" s="1">
        <f t="shared" si="151"/>
        <v>0</v>
      </c>
      <c r="W171" s="1">
        <f t="shared" si="151"/>
        <v>0</v>
      </c>
      <c r="X171" s="1">
        <f t="shared" si="151"/>
        <v>0</v>
      </c>
      <c r="Y171" s="1">
        <f t="shared" si="151"/>
        <v>0</v>
      </c>
      <c r="Z171" s="1">
        <f t="shared" si="151"/>
        <v>0</v>
      </c>
      <c r="AA171" s="1">
        <f t="shared" si="151"/>
        <v>0</v>
      </c>
      <c r="AB171" s="1">
        <f t="shared" si="151"/>
        <v>0</v>
      </c>
      <c r="AC171" s="1">
        <f t="shared" si="151"/>
        <v>0</v>
      </c>
      <c r="AD171" s="1">
        <f t="shared" si="151"/>
        <v>0</v>
      </c>
      <c r="AE171" s="1">
        <f t="shared" si="151"/>
        <v>0</v>
      </c>
      <c r="AF171" s="1">
        <f t="shared" si="151"/>
        <v>0</v>
      </c>
      <c r="AG171" s="1">
        <f t="shared" si="151"/>
        <v>0</v>
      </c>
      <c r="AH171" s="1">
        <f t="shared" si="151"/>
        <v>0</v>
      </c>
      <c r="AI171" s="1">
        <f t="shared" si="151"/>
        <v>0</v>
      </c>
      <c r="AJ171" s="1">
        <f t="shared" si="151"/>
        <v>0</v>
      </c>
      <c r="AK171" s="1">
        <f t="shared" si="151"/>
        <v>0</v>
      </c>
      <c r="AL171" s="1">
        <f t="shared" si="151"/>
        <v>0</v>
      </c>
      <c r="AM171" s="1">
        <f t="shared" si="151"/>
        <v>0</v>
      </c>
      <c r="AN171" s="1">
        <f t="shared" si="151"/>
        <v>0</v>
      </c>
      <c r="AO171" s="1">
        <f t="shared" si="151"/>
        <v>0</v>
      </c>
      <c r="AP171" s="1">
        <f t="shared" si="151"/>
        <v>0</v>
      </c>
      <c r="AQ171" s="1">
        <f t="shared" si="151"/>
        <v>0</v>
      </c>
      <c r="AR171" s="1">
        <f t="shared" si="151"/>
        <v>0</v>
      </c>
      <c r="AS171" s="1">
        <f t="shared" si="151"/>
        <v>0</v>
      </c>
      <c r="AT171" s="1">
        <f t="shared" si="151"/>
        <v>0</v>
      </c>
      <c r="AU171" s="1">
        <f t="shared" si="151"/>
        <v>0</v>
      </c>
      <c r="AV171" s="1">
        <f t="shared" si="151"/>
        <v>0</v>
      </c>
      <c r="AW171" s="1">
        <f t="shared" si="151"/>
        <v>896</v>
      </c>
      <c r="AX171" s="1">
        <f t="shared" si="151"/>
        <v>896</v>
      </c>
      <c r="AY171" s="1">
        <f t="shared" si="151"/>
        <v>896</v>
      </c>
      <c r="AZ171" s="1">
        <f t="shared" si="151"/>
        <v>896</v>
      </c>
      <c r="BA171" s="1">
        <f t="shared" si="151"/>
        <v>896</v>
      </c>
      <c r="BB171" s="1">
        <f t="shared" si="151"/>
        <v>896</v>
      </c>
      <c r="BC171" s="1">
        <f t="shared" si="151"/>
        <v>1792</v>
      </c>
      <c r="BD171" s="1">
        <f t="shared" si="151"/>
        <v>1792</v>
      </c>
      <c r="BE171" s="1">
        <f t="shared" si="151"/>
        <v>1792</v>
      </c>
      <c r="BF171" s="1">
        <f t="shared" si="151"/>
        <v>1792</v>
      </c>
      <c r="BG171" s="1">
        <f t="shared" si="151"/>
        <v>1792</v>
      </c>
      <c r="BH171" s="1">
        <f t="shared" si="151"/>
        <v>1792</v>
      </c>
      <c r="BI171" s="1">
        <f t="shared" si="151"/>
        <v>1792</v>
      </c>
      <c r="BJ171" s="1">
        <f t="shared" si="151"/>
        <v>1792</v>
      </c>
      <c r="BK171" s="1">
        <f t="shared" si="151"/>
        <v>1792</v>
      </c>
      <c r="BL171" s="1">
        <f t="shared" si="151"/>
        <v>160</v>
      </c>
      <c r="BM171" s="1">
        <f t="shared" si="151"/>
        <v>160</v>
      </c>
      <c r="BN171" s="1">
        <f t="shared" si="151"/>
        <v>160</v>
      </c>
      <c r="BO171" s="1">
        <f t="shared" si="151"/>
        <v>160</v>
      </c>
      <c r="BP171" s="1">
        <f t="shared" si="151"/>
        <v>160</v>
      </c>
      <c r="BQ171" s="1">
        <f t="shared" si="151"/>
        <v>160</v>
      </c>
      <c r="BR171" s="1">
        <f t="shared" ref="BR171:EC171" si="152">BQ171+BR37-BR104</f>
        <v>160</v>
      </c>
      <c r="BS171" s="1">
        <f t="shared" si="152"/>
        <v>160</v>
      </c>
      <c r="BT171" s="1">
        <f t="shared" si="152"/>
        <v>160</v>
      </c>
      <c r="BU171" s="1">
        <f t="shared" si="152"/>
        <v>160</v>
      </c>
      <c r="BV171" s="1">
        <f t="shared" si="152"/>
        <v>160</v>
      </c>
      <c r="BW171" s="1">
        <f t="shared" si="152"/>
        <v>160</v>
      </c>
      <c r="BX171" s="1">
        <f t="shared" si="152"/>
        <v>160</v>
      </c>
      <c r="BY171" s="1">
        <f t="shared" si="152"/>
        <v>160</v>
      </c>
      <c r="BZ171" s="1">
        <f t="shared" si="152"/>
        <v>160</v>
      </c>
      <c r="CA171" s="1">
        <f t="shared" si="152"/>
        <v>160</v>
      </c>
      <c r="CB171" s="1">
        <f t="shared" si="152"/>
        <v>160</v>
      </c>
      <c r="CC171" s="1">
        <f t="shared" si="152"/>
        <v>160</v>
      </c>
      <c r="CD171" s="1">
        <f t="shared" si="152"/>
        <v>160</v>
      </c>
      <c r="CE171" s="1">
        <f t="shared" si="152"/>
        <v>160</v>
      </c>
      <c r="CF171" s="1">
        <f t="shared" si="152"/>
        <v>160</v>
      </c>
      <c r="CG171" s="1">
        <f t="shared" si="152"/>
        <v>160</v>
      </c>
      <c r="CH171" s="1">
        <f t="shared" si="152"/>
        <v>160</v>
      </c>
      <c r="CI171" s="1">
        <f t="shared" si="152"/>
        <v>160</v>
      </c>
      <c r="CJ171" s="1">
        <f t="shared" si="152"/>
        <v>160</v>
      </c>
      <c r="CK171" s="1">
        <f t="shared" si="152"/>
        <v>160</v>
      </c>
      <c r="CL171" s="1">
        <f t="shared" si="152"/>
        <v>160</v>
      </c>
      <c r="CM171" s="1">
        <f t="shared" si="152"/>
        <v>160</v>
      </c>
      <c r="CN171" s="1">
        <f t="shared" si="152"/>
        <v>160</v>
      </c>
      <c r="CO171" s="1">
        <f t="shared" si="152"/>
        <v>160</v>
      </c>
      <c r="CP171" s="1">
        <f t="shared" si="152"/>
        <v>160</v>
      </c>
      <c r="CQ171" s="1">
        <f t="shared" si="152"/>
        <v>160</v>
      </c>
      <c r="CR171" s="1">
        <f t="shared" si="152"/>
        <v>160</v>
      </c>
      <c r="CS171" s="1">
        <f t="shared" si="152"/>
        <v>160</v>
      </c>
      <c r="CT171" s="1">
        <f t="shared" si="152"/>
        <v>160</v>
      </c>
      <c r="CU171" s="1">
        <f t="shared" si="152"/>
        <v>160</v>
      </c>
      <c r="CV171" s="1">
        <f t="shared" si="152"/>
        <v>160</v>
      </c>
      <c r="CW171" s="1">
        <f t="shared" si="152"/>
        <v>160</v>
      </c>
      <c r="CX171" s="1">
        <f t="shared" si="152"/>
        <v>160</v>
      </c>
      <c r="CY171" s="1">
        <f t="shared" si="152"/>
        <v>160</v>
      </c>
      <c r="CZ171" s="1">
        <f t="shared" si="152"/>
        <v>160</v>
      </c>
      <c r="DA171" s="1">
        <f t="shared" si="152"/>
        <v>160</v>
      </c>
      <c r="DB171" s="1">
        <f t="shared" si="152"/>
        <v>160</v>
      </c>
      <c r="DC171" s="1">
        <f t="shared" si="152"/>
        <v>160</v>
      </c>
      <c r="DD171" s="1">
        <f t="shared" si="152"/>
        <v>160</v>
      </c>
      <c r="DE171" s="1">
        <f t="shared" si="152"/>
        <v>160</v>
      </c>
      <c r="DF171" s="1">
        <f t="shared" si="152"/>
        <v>160</v>
      </c>
      <c r="DG171" s="1">
        <f t="shared" si="152"/>
        <v>160</v>
      </c>
      <c r="DH171" s="1">
        <f t="shared" si="152"/>
        <v>160</v>
      </c>
      <c r="DI171" s="1">
        <f t="shared" si="152"/>
        <v>160</v>
      </c>
      <c r="DJ171" s="1">
        <f t="shared" si="152"/>
        <v>160</v>
      </c>
      <c r="DK171" s="1">
        <f t="shared" si="152"/>
        <v>160</v>
      </c>
      <c r="DL171" s="1">
        <f t="shared" si="152"/>
        <v>160</v>
      </c>
      <c r="DM171" s="1">
        <f t="shared" si="152"/>
        <v>160</v>
      </c>
      <c r="DN171" s="1">
        <f t="shared" si="152"/>
        <v>160</v>
      </c>
      <c r="DO171" s="1">
        <f t="shared" si="152"/>
        <v>160</v>
      </c>
      <c r="DP171" s="1">
        <f t="shared" si="152"/>
        <v>160</v>
      </c>
      <c r="DQ171" s="1">
        <f t="shared" si="152"/>
        <v>160</v>
      </c>
      <c r="DR171" s="1">
        <f t="shared" si="152"/>
        <v>160</v>
      </c>
      <c r="DS171" s="1">
        <f t="shared" si="152"/>
        <v>160</v>
      </c>
      <c r="DT171" s="1">
        <f t="shared" si="152"/>
        <v>160</v>
      </c>
      <c r="DU171" s="1">
        <f t="shared" si="152"/>
        <v>160</v>
      </c>
      <c r="DV171" s="1">
        <f t="shared" si="152"/>
        <v>160</v>
      </c>
      <c r="DW171" s="1">
        <f t="shared" si="152"/>
        <v>160</v>
      </c>
      <c r="DX171" s="1">
        <f t="shared" si="152"/>
        <v>160</v>
      </c>
      <c r="DY171" s="1">
        <f t="shared" si="152"/>
        <v>160</v>
      </c>
      <c r="DZ171" s="1">
        <f t="shared" si="152"/>
        <v>160</v>
      </c>
      <c r="EA171" s="1">
        <f t="shared" si="152"/>
        <v>160</v>
      </c>
      <c r="EB171" s="1">
        <f t="shared" si="152"/>
        <v>160</v>
      </c>
      <c r="EC171" s="1">
        <f t="shared" si="152"/>
        <v>160</v>
      </c>
      <c r="ED171" s="1">
        <f t="shared" ref="ED171:GO171" si="153">EC171+ED37-ED104</f>
        <v>160</v>
      </c>
      <c r="EE171" s="1">
        <f t="shared" si="153"/>
        <v>160</v>
      </c>
      <c r="EF171" s="1">
        <f t="shared" si="153"/>
        <v>160</v>
      </c>
      <c r="EG171" s="1">
        <f t="shared" si="153"/>
        <v>160</v>
      </c>
      <c r="EH171" s="1">
        <f t="shared" si="153"/>
        <v>160</v>
      </c>
      <c r="EI171" s="1">
        <f t="shared" si="153"/>
        <v>160</v>
      </c>
      <c r="EJ171" s="1">
        <f t="shared" si="153"/>
        <v>160</v>
      </c>
      <c r="EK171" s="1">
        <f t="shared" si="153"/>
        <v>160</v>
      </c>
      <c r="EL171" s="1">
        <f t="shared" si="153"/>
        <v>160</v>
      </c>
      <c r="EM171" s="1">
        <f t="shared" si="153"/>
        <v>160</v>
      </c>
      <c r="EN171" s="1">
        <f t="shared" si="153"/>
        <v>160</v>
      </c>
      <c r="EO171" s="1">
        <f t="shared" si="153"/>
        <v>160</v>
      </c>
      <c r="EP171" s="1">
        <f t="shared" si="153"/>
        <v>160</v>
      </c>
      <c r="EQ171" s="1">
        <f t="shared" si="153"/>
        <v>160</v>
      </c>
      <c r="ER171" s="1">
        <f t="shared" si="153"/>
        <v>160</v>
      </c>
      <c r="ES171" s="1">
        <f t="shared" si="153"/>
        <v>160</v>
      </c>
      <c r="ET171" s="1">
        <f t="shared" si="153"/>
        <v>160</v>
      </c>
      <c r="EU171" s="1">
        <f t="shared" si="153"/>
        <v>160</v>
      </c>
      <c r="EV171" s="1">
        <f t="shared" si="153"/>
        <v>160</v>
      </c>
      <c r="EW171" s="1">
        <f t="shared" si="153"/>
        <v>160</v>
      </c>
      <c r="EX171" s="1">
        <f t="shared" si="153"/>
        <v>160</v>
      </c>
      <c r="EY171" s="1">
        <f t="shared" si="153"/>
        <v>160</v>
      </c>
      <c r="EZ171" s="1">
        <f t="shared" si="153"/>
        <v>160</v>
      </c>
      <c r="FA171" s="1">
        <f t="shared" si="153"/>
        <v>160</v>
      </c>
      <c r="FB171" s="1">
        <f t="shared" si="153"/>
        <v>160</v>
      </c>
      <c r="FC171" s="1">
        <f t="shared" si="153"/>
        <v>160</v>
      </c>
      <c r="FD171" s="1">
        <f t="shared" si="153"/>
        <v>160</v>
      </c>
      <c r="FE171" s="1">
        <f t="shared" si="153"/>
        <v>160</v>
      </c>
      <c r="FF171" s="1">
        <f t="shared" si="153"/>
        <v>160</v>
      </c>
      <c r="FG171" s="1">
        <f t="shared" si="153"/>
        <v>160</v>
      </c>
      <c r="FH171" s="1">
        <f t="shared" si="153"/>
        <v>160</v>
      </c>
      <c r="FI171" s="1">
        <f t="shared" si="153"/>
        <v>160</v>
      </c>
      <c r="FJ171" s="1">
        <f t="shared" si="153"/>
        <v>160</v>
      </c>
      <c r="FK171" s="1">
        <f t="shared" si="153"/>
        <v>160</v>
      </c>
      <c r="FL171" s="1">
        <f t="shared" si="153"/>
        <v>160</v>
      </c>
      <c r="FM171" s="1">
        <f t="shared" si="153"/>
        <v>160</v>
      </c>
      <c r="FN171" s="1">
        <f t="shared" si="153"/>
        <v>160</v>
      </c>
      <c r="FO171" s="1">
        <f t="shared" si="153"/>
        <v>160</v>
      </c>
      <c r="FP171" s="1">
        <f t="shared" si="153"/>
        <v>160</v>
      </c>
      <c r="FQ171" s="1">
        <f t="shared" si="153"/>
        <v>160</v>
      </c>
      <c r="FR171" s="1">
        <f t="shared" si="153"/>
        <v>160</v>
      </c>
      <c r="FS171" s="1">
        <f t="shared" si="153"/>
        <v>160</v>
      </c>
      <c r="FT171" s="1">
        <f t="shared" si="153"/>
        <v>160</v>
      </c>
      <c r="FU171" s="1">
        <f t="shared" si="153"/>
        <v>160</v>
      </c>
      <c r="FV171" s="1">
        <f t="shared" si="153"/>
        <v>160</v>
      </c>
      <c r="FW171" s="1">
        <f t="shared" si="153"/>
        <v>160</v>
      </c>
      <c r="FX171" s="1">
        <f t="shared" si="153"/>
        <v>160</v>
      </c>
      <c r="FY171" s="1">
        <f t="shared" si="153"/>
        <v>160</v>
      </c>
      <c r="FZ171" s="1">
        <f t="shared" si="153"/>
        <v>160</v>
      </c>
      <c r="GA171" s="1">
        <f t="shared" si="153"/>
        <v>160</v>
      </c>
      <c r="GB171" s="1">
        <f t="shared" si="153"/>
        <v>160</v>
      </c>
      <c r="GC171" s="1">
        <f t="shared" si="153"/>
        <v>160</v>
      </c>
      <c r="GD171" s="1">
        <f t="shared" si="153"/>
        <v>160</v>
      </c>
      <c r="GE171" s="1">
        <f t="shared" si="153"/>
        <v>160</v>
      </c>
      <c r="GF171" s="1">
        <f t="shared" si="153"/>
        <v>160</v>
      </c>
      <c r="GG171" s="1">
        <f t="shared" si="153"/>
        <v>160</v>
      </c>
      <c r="GH171" s="1">
        <f t="shared" si="153"/>
        <v>160</v>
      </c>
      <c r="GI171" s="1">
        <f t="shared" si="153"/>
        <v>160</v>
      </c>
      <c r="GJ171" s="1">
        <f t="shared" si="153"/>
        <v>160</v>
      </c>
      <c r="GK171" s="1">
        <f t="shared" si="153"/>
        <v>160</v>
      </c>
      <c r="GL171" s="1">
        <f t="shared" si="153"/>
        <v>160</v>
      </c>
      <c r="GM171" s="1">
        <f t="shared" si="153"/>
        <v>160</v>
      </c>
      <c r="GN171" s="1">
        <f t="shared" si="153"/>
        <v>160</v>
      </c>
      <c r="GO171" s="1">
        <f t="shared" si="153"/>
        <v>160</v>
      </c>
      <c r="GP171" s="1">
        <f t="shared" ref="GP171:GY171" si="154">GO171+GP37-GP104</f>
        <v>160</v>
      </c>
      <c r="GQ171" s="1">
        <f t="shared" si="154"/>
        <v>160</v>
      </c>
      <c r="GR171" s="1">
        <f t="shared" si="154"/>
        <v>160</v>
      </c>
      <c r="GS171" s="1">
        <f t="shared" si="154"/>
        <v>160</v>
      </c>
      <c r="GT171" s="1">
        <f t="shared" si="154"/>
        <v>160</v>
      </c>
      <c r="GU171" s="1">
        <f t="shared" si="154"/>
        <v>160</v>
      </c>
      <c r="GV171" s="1">
        <f t="shared" si="154"/>
        <v>160</v>
      </c>
      <c r="GW171" s="1">
        <f t="shared" si="154"/>
        <v>160</v>
      </c>
      <c r="GX171" s="1">
        <f t="shared" si="154"/>
        <v>160</v>
      </c>
      <c r="GY171" s="1">
        <f t="shared" si="154"/>
        <v>160</v>
      </c>
    </row>
    <row r="172" spans="1:207">
      <c r="A172" s="4" t="s">
        <v>8124</v>
      </c>
      <c r="B172" s="3">
        <f t="shared" si="101"/>
        <v>49403140</v>
      </c>
      <c r="C172" s="3" t="str">
        <f t="shared" si="101"/>
        <v>Q.PEAK DUO BLK ML-G10+</v>
      </c>
      <c r="D172" s="2">
        <f t="shared" si="101"/>
        <v>400</v>
      </c>
      <c r="E172" s="1">
        <f t="shared" si="150"/>
        <v>0</v>
      </c>
      <c r="F172" s="1">
        <f t="shared" ref="F172:BQ172" si="155">E172+F38-F105</f>
        <v>0</v>
      </c>
      <c r="G172" s="1">
        <f t="shared" si="155"/>
        <v>0</v>
      </c>
      <c r="H172" s="1">
        <f t="shared" si="155"/>
        <v>0</v>
      </c>
      <c r="I172" s="1">
        <f t="shared" si="155"/>
        <v>0</v>
      </c>
      <c r="J172" s="1">
        <f t="shared" si="155"/>
        <v>0</v>
      </c>
      <c r="K172" s="1">
        <f t="shared" si="155"/>
        <v>0</v>
      </c>
      <c r="L172" s="1">
        <f t="shared" si="155"/>
        <v>0</v>
      </c>
      <c r="M172" s="1">
        <f t="shared" si="155"/>
        <v>0</v>
      </c>
      <c r="N172" s="1">
        <f t="shared" si="155"/>
        <v>0</v>
      </c>
      <c r="O172" s="1">
        <f t="shared" si="155"/>
        <v>0</v>
      </c>
      <c r="P172" s="1">
        <f t="shared" si="155"/>
        <v>0</v>
      </c>
      <c r="Q172" s="1">
        <f t="shared" si="155"/>
        <v>0</v>
      </c>
      <c r="R172" s="1">
        <f t="shared" si="155"/>
        <v>0</v>
      </c>
      <c r="S172" s="1">
        <f t="shared" si="155"/>
        <v>0</v>
      </c>
      <c r="T172" s="1">
        <f t="shared" si="155"/>
        <v>0</v>
      </c>
      <c r="U172" s="1">
        <f t="shared" si="155"/>
        <v>0</v>
      </c>
      <c r="V172" s="1">
        <f t="shared" si="155"/>
        <v>0</v>
      </c>
      <c r="W172" s="1">
        <f t="shared" si="155"/>
        <v>0</v>
      </c>
      <c r="X172" s="1">
        <f t="shared" si="155"/>
        <v>0</v>
      </c>
      <c r="Y172" s="1">
        <f t="shared" si="155"/>
        <v>0</v>
      </c>
      <c r="Z172" s="1">
        <f t="shared" si="155"/>
        <v>0</v>
      </c>
      <c r="AA172" s="1">
        <f t="shared" si="155"/>
        <v>0</v>
      </c>
      <c r="AB172" s="1">
        <f t="shared" si="155"/>
        <v>0</v>
      </c>
      <c r="AC172" s="1">
        <f t="shared" si="155"/>
        <v>0</v>
      </c>
      <c r="AD172" s="1">
        <f t="shared" si="155"/>
        <v>0</v>
      </c>
      <c r="AE172" s="1">
        <f t="shared" si="155"/>
        <v>0</v>
      </c>
      <c r="AF172" s="1">
        <f t="shared" si="155"/>
        <v>0</v>
      </c>
      <c r="AG172" s="1">
        <f t="shared" si="155"/>
        <v>0</v>
      </c>
      <c r="AH172" s="1">
        <f t="shared" si="155"/>
        <v>0</v>
      </c>
      <c r="AI172" s="1">
        <f t="shared" si="155"/>
        <v>0</v>
      </c>
      <c r="AJ172" s="1">
        <f t="shared" si="155"/>
        <v>0</v>
      </c>
      <c r="AK172" s="1">
        <f t="shared" si="155"/>
        <v>0</v>
      </c>
      <c r="AL172" s="1">
        <f t="shared" si="155"/>
        <v>0</v>
      </c>
      <c r="AM172" s="1">
        <f t="shared" si="155"/>
        <v>0</v>
      </c>
      <c r="AN172" s="1">
        <f t="shared" si="155"/>
        <v>0</v>
      </c>
      <c r="AO172" s="1">
        <f t="shared" si="155"/>
        <v>0</v>
      </c>
      <c r="AP172" s="1">
        <f t="shared" si="155"/>
        <v>0</v>
      </c>
      <c r="AQ172" s="1">
        <f t="shared" si="155"/>
        <v>0</v>
      </c>
      <c r="AR172" s="1">
        <f t="shared" si="155"/>
        <v>0</v>
      </c>
      <c r="AS172" s="1">
        <f t="shared" si="155"/>
        <v>0</v>
      </c>
      <c r="AT172" s="1">
        <f t="shared" si="155"/>
        <v>0</v>
      </c>
      <c r="AU172" s="1">
        <f t="shared" si="155"/>
        <v>0</v>
      </c>
      <c r="AV172" s="1">
        <f t="shared" si="155"/>
        <v>0</v>
      </c>
      <c r="AW172" s="1">
        <f t="shared" si="155"/>
        <v>0</v>
      </c>
      <c r="AX172" s="1">
        <f t="shared" si="155"/>
        <v>0</v>
      </c>
      <c r="AY172" s="1">
        <f t="shared" si="155"/>
        <v>0</v>
      </c>
      <c r="AZ172" s="1">
        <f t="shared" si="155"/>
        <v>0</v>
      </c>
      <c r="BA172" s="1">
        <f t="shared" si="155"/>
        <v>0</v>
      </c>
      <c r="BB172" s="1">
        <f t="shared" si="155"/>
        <v>0</v>
      </c>
      <c r="BC172" s="1">
        <f t="shared" si="155"/>
        <v>0</v>
      </c>
      <c r="BD172" s="1">
        <f t="shared" si="155"/>
        <v>0</v>
      </c>
      <c r="BE172" s="1">
        <f t="shared" si="155"/>
        <v>864</v>
      </c>
      <c r="BF172" s="1">
        <f t="shared" si="155"/>
        <v>864</v>
      </c>
      <c r="BG172" s="1">
        <f t="shared" si="155"/>
        <v>864</v>
      </c>
      <c r="BH172" s="1">
        <f t="shared" si="155"/>
        <v>864</v>
      </c>
      <c r="BI172" s="1">
        <f t="shared" si="155"/>
        <v>864</v>
      </c>
      <c r="BJ172" s="1">
        <f t="shared" si="155"/>
        <v>864</v>
      </c>
      <c r="BK172" s="1">
        <f t="shared" si="155"/>
        <v>96</v>
      </c>
      <c r="BL172" s="1">
        <f t="shared" si="155"/>
        <v>32</v>
      </c>
      <c r="BM172" s="1">
        <f t="shared" si="155"/>
        <v>32</v>
      </c>
      <c r="BN172" s="1">
        <f t="shared" si="155"/>
        <v>32</v>
      </c>
      <c r="BO172" s="1">
        <f t="shared" si="155"/>
        <v>32</v>
      </c>
      <c r="BP172" s="1">
        <f t="shared" si="155"/>
        <v>32</v>
      </c>
      <c r="BQ172" s="1">
        <f t="shared" si="155"/>
        <v>32</v>
      </c>
      <c r="BR172" s="1">
        <f t="shared" ref="BR172:EC172" si="156">BQ172+BR38-BR105</f>
        <v>32</v>
      </c>
      <c r="BS172" s="1">
        <f t="shared" si="156"/>
        <v>32</v>
      </c>
      <c r="BT172" s="1">
        <f t="shared" si="156"/>
        <v>32</v>
      </c>
      <c r="BU172" s="1">
        <f t="shared" si="156"/>
        <v>32</v>
      </c>
      <c r="BV172" s="1">
        <f t="shared" si="156"/>
        <v>32</v>
      </c>
      <c r="BW172" s="1">
        <f t="shared" si="156"/>
        <v>32</v>
      </c>
      <c r="BX172" s="1">
        <f t="shared" si="156"/>
        <v>32</v>
      </c>
      <c r="BY172" s="1">
        <f t="shared" si="156"/>
        <v>32</v>
      </c>
      <c r="BZ172" s="1">
        <f t="shared" si="156"/>
        <v>32</v>
      </c>
      <c r="CA172" s="1">
        <f t="shared" si="156"/>
        <v>32</v>
      </c>
      <c r="CB172" s="1">
        <f t="shared" si="156"/>
        <v>32</v>
      </c>
      <c r="CC172" s="1">
        <f t="shared" si="156"/>
        <v>32</v>
      </c>
      <c r="CD172" s="1">
        <f t="shared" si="156"/>
        <v>32</v>
      </c>
      <c r="CE172" s="1">
        <f t="shared" si="156"/>
        <v>32</v>
      </c>
      <c r="CF172" s="1">
        <f t="shared" si="156"/>
        <v>32</v>
      </c>
      <c r="CG172" s="1">
        <f t="shared" si="156"/>
        <v>32</v>
      </c>
      <c r="CH172" s="1">
        <f t="shared" si="156"/>
        <v>32</v>
      </c>
      <c r="CI172" s="1">
        <f t="shared" si="156"/>
        <v>32</v>
      </c>
      <c r="CJ172" s="1">
        <f t="shared" si="156"/>
        <v>32</v>
      </c>
      <c r="CK172" s="1">
        <f t="shared" si="156"/>
        <v>32</v>
      </c>
      <c r="CL172" s="1">
        <f t="shared" si="156"/>
        <v>32</v>
      </c>
      <c r="CM172" s="1">
        <f t="shared" si="156"/>
        <v>32</v>
      </c>
      <c r="CN172" s="1">
        <f t="shared" si="156"/>
        <v>32</v>
      </c>
      <c r="CO172" s="1">
        <f t="shared" si="156"/>
        <v>32</v>
      </c>
      <c r="CP172" s="1">
        <f t="shared" si="156"/>
        <v>32</v>
      </c>
      <c r="CQ172" s="1">
        <f t="shared" si="156"/>
        <v>32</v>
      </c>
      <c r="CR172" s="1">
        <f t="shared" si="156"/>
        <v>32</v>
      </c>
      <c r="CS172" s="1">
        <f t="shared" si="156"/>
        <v>32</v>
      </c>
      <c r="CT172" s="1">
        <f t="shared" si="156"/>
        <v>32</v>
      </c>
      <c r="CU172" s="1">
        <f t="shared" si="156"/>
        <v>32</v>
      </c>
      <c r="CV172" s="1">
        <f t="shared" si="156"/>
        <v>32</v>
      </c>
      <c r="CW172" s="1">
        <f t="shared" si="156"/>
        <v>32</v>
      </c>
      <c r="CX172" s="1">
        <f t="shared" si="156"/>
        <v>32</v>
      </c>
      <c r="CY172" s="1">
        <f t="shared" si="156"/>
        <v>32</v>
      </c>
      <c r="CZ172" s="1">
        <f t="shared" si="156"/>
        <v>32</v>
      </c>
      <c r="DA172" s="1">
        <f t="shared" si="156"/>
        <v>32</v>
      </c>
      <c r="DB172" s="1">
        <f t="shared" si="156"/>
        <v>32</v>
      </c>
      <c r="DC172" s="1">
        <f t="shared" si="156"/>
        <v>32</v>
      </c>
      <c r="DD172" s="1">
        <f t="shared" si="156"/>
        <v>32</v>
      </c>
      <c r="DE172" s="1">
        <f t="shared" si="156"/>
        <v>32</v>
      </c>
      <c r="DF172" s="1">
        <f t="shared" si="156"/>
        <v>32</v>
      </c>
      <c r="DG172" s="1">
        <f t="shared" si="156"/>
        <v>32</v>
      </c>
      <c r="DH172" s="1">
        <f t="shared" si="156"/>
        <v>32</v>
      </c>
      <c r="DI172" s="1">
        <f t="shared" si="156"/>
        <v>32</v>
      </c>
      <c r="DJ172" s="1">
        <f t="shared" si="156"/>
        <v>32</v>
      </c>
      <c r="DK172" s="1">
        <f t="shared" si="156"/>
        <v>32</v>
      </c>
      <c r="DL172" s="1">
        <f t="shared" si="156"/>
        <v>32</v>
      </c>
      <c r="DM172" s="1">
        <f t="shared" si="156"/>
        <v>32</v>
      </c>
      <c r="DN172" s="1">
        <f t="shared" si="156"/>
        <v>32</v>
      </c>
      <c r="DO172" s="1">
        <f t="shared" si="156"/>
        <v>32</v>
      </c>
      <c r="DP172" s="1">
        <f t="shared" si="156"/>
        <v>32</v>
      </c>
      <c r="DQ172" s="1">
        <f t="shared" si="156"/>
        <v>32</v>
      </c>
      <c r="DR172" s="1">
        <f t="shared" si="156"/>
        <v>32</v>
      </c>
      <c r="DS172" s="1">
        <f t="shared" si="156"/>
        <v>32</v>
      </c>
      <c r="DT172" s="1">
        <f t="shared" si="156"/>
        <v>32</v>
      </c>
      <c r="DU172" s="1">
        <f t="shared" si="156"/>
        <v>32</v>
      </c>
      <c r="DV172" s="1">
        <f t="shared" si="156"/>
        <v>32</v>
      </c>
      <c r="DW172" s="1">
        <f t="shared" si="156"/>
        <v>32</v>
      </c>
      <c r="DX172" s="1">
        <f t="shared" si="156"/>
        <v>32</v>
      </c>
      <c r="DY172" s="1">
        <f t="shared" si="156"/>
        <v>32</v>
      </c>
      <c r="DZ172" s="1">
        <f t="shared" si="156"/>
        <v>32</v>
      </c>
      <c r="EA172" s="1">
        <f t="shared" si="156"/>
        <v>32</v>
      </c>
      <c r="EB172" s="1">
        <f t="shared" si="156"/>
        <v>32</v>
      </c>
      <c r="EC172" s="1">
        <f t="shared" si="156"/>
        <v>32</v>
      </c>
      <c r="ED172" s="1">
        <f t="shared" ref="ED172:GO172" si="157">EC172+ED38-ED105</f>
        <v>32</v>
      </c>
      <c r="EE172" s="1">
        <f t="shared" si="157"/>
        <v>32</v>
      </c>
      <c r="EF172" s="1">
        <f t="shared" si="157"/>
        <v>32</v>
      </c>
      <c r="EG172" s="1">
        <f t="shared" si="157"/>
        <v>32</v>
      </c>
      <c r="EH172" s="1">
        <f t="shared" si="157"/>
        <v>32</v>
      </c>
      <c r="EI172" s="1">
        <f t="shared" si="157"/>
        <v>32</v>
      </c>
      <c r="EJ172" s="1">
        <f t="shared" si="157"/>
        <v>32</v>
      </c>
      <c r="EK172" s="1">
        <f t="shared" si="157"/>
        <v>32</v>
      </c>
      <c r="EL172" s="1">
        <f t="shared" si="157"/>
        <v>32</v>
      </c>
      <c r="EM172" s="1">
        <f t="shared" si="157"/>
        <v>32</v>
      </c>
      <c r="EN172" s="1">
        <f t="shared" si="157"/>
        <v>32</v>
      </c>
      <c r="EO172" s="1">
        <f t="shared" si="157"/>
        <v>32</v>
      </c>
      <c r="EP172" s="1">
        <f t="shared" si="157"/>
        <v>32</v>
      </c>
      <c r="EQ172" s="1">
        <f t="shared" si="157"/>
        <v>32</v>
      </c>
      <c r="ER172" s="1">
        <f t="shared" si="157"/>
        <v>32</v>
      </c>
      <c r="ES172" s="1">
        <f t="shared" si="157"/>
        <v>32</v>
      </c>
      <c r="ET172" s="1">
        <f t="shared" si="157"/>
        <v>32</v>
      </c>
      <c r="EU172" s="1">
        <f t="shared" si="157"/>
        <v>32</v>
      </c>
      <c r="EV172" s="1">
        <f t="shared" si="157"/>
        <v>32</v>
      </c>
      <c r="EW172" s="1">
        <f t="shared" si="157"/>
        <v>32</v>
      </c>
      <c r="EX172" s="1">
        <f t="shared" si="157"/>
        <v>32</v>
      </c>
      <c r="EY172" s="1">
        <f t="shared" si="157"/>
        <v>32</v>
      </c>
      <c r="EZ172" s="1">
        <f t="shared" si="157"/>
        <v>32</v>
      </c>
      <c r="FA172" s="1">
        <f t="shared" si="157"/>
        <v>32</v>
      </c>
      <c r="FB172" s="1">
        <f t="shared" si="157"/>
        <v>32</v>
      </c>
      <c r="FC172" s="1">
        <f t="shared" si="157"/>
        <v>32</v>
      </c>
      <c r="FD172" s="1">
        <f t="shared" si="157"/>
        <v>32</v>
      </c>
      <c r="FE172" s="1">
        <f t="shared" si="157"/>
        <v>32</v>
      </c>
      <c r="FF172" s="1">
        <f t="shared" si="157"/>
        <v>32</v>
      </c>
      <c r="FG172" s="1">
        <f t="shared" si="157"/>
        <v>32</v>
      </c>
      <c r="FH172" s="1">
        <f t="shared" si="157"/>
        <v>32</v>
      </c>
      <c r="FI172" s="1">
        <f t="shared" si="157"/>
        <v>32</v>
      </c>
      <c r="FJ172" s="1">
        <f t="shared" si="157"/>
        <v>32</v>
      </c>
      <c r="FK172" s="1">
        <f t="shared" si="157"/>
        <v>32</v>
      </c>
      <c r="FL172" s="1">
        <f t="shared" si="157"/>
        <v>32</v>
      </c>
      <c r="FM172" s="1">
        <f t="shared" si="157"/>
        <v>32</v>
      </c>
      <c r="FN172" s="1">
        <f t="shared" si="157"/>
        <v>32</v>
      </c>
      <c r="FO172" s="1">
        <f t="shared" si="157"/>
        <v>32</v>
      </c>
      <c r="FP172" s="1">
        <f t="shared" si="157"/>
        <v>32</v>
      </c>
      <c r="FQ172" s="1">
        <f t="shared" si="157"/>
        <v>32</v>
      </c>
      <c r="FR172" s="1">
        <f t="shared" si="157"/>
        <v>32</v>
      </c>
      <c r="FS172" s="1">
        <f t="shared" si="157"/>
        <v>32</v>
      </c>
      <c r="FT172" s="1">
        <f t="shared" si="157"/>
        <v>32</v>
      </c>
      <c r="FU172" s="1">
        <f t="shared" si="157"/>
        <v>32</v>
      </c>
      <c r="FV172" s="1">
        <f t="shared" si="157"/>
        <v>32</v>
      </c>
      <c r="FW172" s="1">
        <f t="shared" si="157"/>
        <v>32</v>
      </c>
      <c r="FX172" s="1">
        <f t="shared" si="157"/>
        <v>32</v>
      </c>
      <c r="FY172" s="1">
        <f t="shared" si="157"/>
        <v>32</v>
      </c>
      <c r="FZ172" s="1">
        <f t="shared" si="157"/>
        <v>32</v>
      </c>
      <c r="GA172" s="1">
        <f t="shared" si="157"/>
        <v>32</v>
      </c>
      <c r="GB172" s="1">
        <f t="shared" si="157"/>
        <v>32</v>
      </c>
      <c r="GC172" s="1">
        <f t="shared" si="157"/>
        <v>32</v>
      </c>
      <c r="GD172" s="1">
        <f t="shared" si="157"/>
        <v>32</v>
      </c>
      <c r="GE172" s="1">
        <f t="shared" si="157"/>
        <v>32</v>
      </c>
      <c r="GF172" s="1">
        <f t="shared" si="157"/>
        <v>32</v>
      </c>
      <c r="GG172" s="1">
        <f t="shared" si="157"/>
        <v>32</v>
      </c>
      <c r="GH172" s="1">
        <f t="shared" si="157"/>
        <v>32</v>
      </c>
      <c r="GI172" s="1">
        <f t="shared" si="157"/>
        <v>32</v>
      </c>
      <c r="GJ172" s="1">
        <f t="shared" si="157"/>
        <v>32</v>
      </c>
      <c r="GK172" s="1">
        <f t="shared" si="157"/>
        <v>32</v>
      </c>
      <c r="GL172" s="1">
        <f t="shared" si="157"/>
        <v>32</v>
      </c>
      <c r="GM172" s="1">
        <f t="shared" si="157"/>
        <v>32</v>
      </c>
      <c r="GN172" s="1">
        <f t="shared" si="157"/>
        <v>32</v>
      </c>
      <c r="GO172" s="1">
        <f t="shared" si="157"/>
        <v>32</v>
      </c>
      <c r="GP172" s="1">
        <f t="shared" ref="GP172:GY172" si="158">GO172+GP38-GP105</f>
        <v>32</v>
      </c>
      <c r="GQ172" s="1">
        <f t="shared" si="158"/>
        <v>32</v>
      </c>
      <c r="GR172" s="1">
        <f t="shared" si="158"/>
        <v>32</v>
      </c>
      <c r="GS172" s="1">
        <f t="shared" si="158"/>
        <v>32</v>
      </c>
      <c r="GT172" s="1">
        <f t="shared" si="158"/>
        <v>32</v>
      </c>
      <c r="GU172" s="1">
        <f t="shared" si="158"/>
        <v>32</v>
      </c>
      <c r="GV172" s="1">
        <f t="shared" si="158"/>
        <v>32</v>
      </c>
      <c r="GW172" s="1">
        <f t="shared" si="158"/>
        <v>32</v>
      </c>
      <c r="GX172" s="1">
        <f t="shared" si="158"/>
        <v>32</v>
      </c>
      <c r="GY172" s="1">
        <f t="shared" si="158"/>
        <v>32</v>
      </c>
    </row>
    <row r="173" spans="1:207">
      <c r="A173" s="4" t="s">
        <v>8124</v>
      </c>
      <c r="B173" s="3">
        <f t="shared" si="101"/>
        <v>49403540</v>
      </c>
      <c r="C173" s="3" t="str">
        <f t="shared" si="101"/>
        <v>Q.PEAK DUO BLK ML-G10+</v>
      </c>
      <c r="D173" s="2">
        <f t="shared" si="101"/>
        <v>400</v>
      </c>
      <c r="E173" s="1">
        <f t="shared" si="150"/>
        <v>0</v>
      </c>
      <c r="F173" s="1">
        <f t="shared" ref="F173:BQ173" si="159">E173+F39-F106</f>
        <v>0</v>
      </c>
      <c r="G173" s="1">
        <f t="shared" si="159"/>
        <v>0</v>
      </c>
      <c r="H173" s="1">
        <f t="shared" si="159"/>
        <v>0</v>
      </c>
      <c r="I173" s="1">
        <f t="shared" si="159"/>
        <v>0</v>
      </c>
      <c r="J173" s="1">
        <f t="shared" si="159"/>
        <v>0</v>
      </c>
      <c r="K173" s="1">
        <f t="shared" si="159"/>
        <v>0</v>
      </c>
      <c r="L173" s="1">
        <f t="shared" si="159"/>
        <v>0</v>
      </c>
      <c r="M173" s="1">
        <f t="shared" si="159"/>
        <v>0</v>
      </c>
      <c r="N173" s="1">
        <f t="shared" si="159"/>
        <v>0</v>
      </c>
      <c r="O173" s="1">
        <f t="shared" si="159"/>
        <v>0</v>
      </c>
      <c r="P173" s="1">
        <f t="shared" si="159"/>
        <v>0</v>
      </c>
      <c r="Q173" s="1">
        <f t="shared" si="159"/>
        <v>0</v>
      </c>
      <c r="R173" s="1">
        <f t="shared" si="159"/>
        <v>0</v>
      </c>
      <c r="S173" s="1">
        <f t="shared" si="159"/>
        <v>0</v>
      </c>
      <c r="T173" s="1">
        <f t="shared" si="159"/>
        <v>0</v>
      </c>
      <c r="U173" s="1">
        <f t="shared" si="159"/>
        <v>0</v>
      </c>
      <c r="V173" s="1">
        <f t="shared" si="159"/>
        <v>0</v>
      </c>
      <c r="W173" s="1">
        <f t="shared" si="159"/>
        <v>0</v>
      </c>
      <c r="X173" s="1">
        <f t="shared" si="159"/>
        <v>0</v>
      </c>
      <c r="Y173" s="1">
        <f t="shared" si="159"/>
        <v>0</v>
      </c>
      <c r="Z173" s="1">
        <f t="shared" si="159"/>
        <v>0</v>
      </c>
      <c r="AA173" s="1">
        <f t="shared" si="159"/>
        <v>0</v>
      </c>
      <c r="AB173" s="1">
        <f t="shared" si="159"/>
        <v>0</v>
      </c>
      <c r="AC173" s="1">
        <f t="shared" si="159"/>
        <v>0</v>
      </c>
      <c r="AD173" s="1">
        <f t="shared" si="159"/>
        <v>0</v>
      </c>
      <c r="AE173" s="1">
        <f t="shared" si="159"/>
        <v>0</v>
      </c>
      <c r="AF173" s="1">
        <f t="shared" si="159"/>
        <v>0</v>
      </c>
      <c r="AG173" s="1">
        <f t="shared" si="159"/>
        <v>0</v>
      </c>
      <c r="AH173" s="1">
        <f t="shared" si="159"/>
        <v>0</v>
      </c>
      <c r="AI173" s="1">
        <f t="shared" si="159"/>
        <v>0</v>
      </c>
      <c r="AJ173" s="1">
        <f t="shared" si="159"/>
        <v>0</v>
      </c>
      <c r="AK173" s="1">
        <f t="shared" si="159"/>
        <v>0</v>
      </c>
      <c r="AL173" s="1">
        <f t="shared" si="159"/>
        <v>0</v>
      </c>
      <c r="AM173" s="1">
        <f t="shared" si="159"/>
        <v>0</v>
      </c>
      <c r="AN173" s="1">
        <f t="shared" si="159"/>
        <v>0</v>
      </c>
      <c r="AO173" s="1">
        <f t="shared" si="159"/>
        <v>0</v>
      </c>
      <c r="AP173" s="1">
        <f t="shared" si="159"/>
        <v>0</v>
      </c>
      <c r="AQ173" s="1">
        <f t="shared" si="159"/>
        <v>0</v>
      </c>
      <c r="AR173" s="1">
        <f t="shared" si="159"/>
        <v>0</v>
      </c>
      <c r="AS173" s="1">
        <f t="shared" si="159"/>
        <v>0</v>
      </c>
      <c r="AT173" s="1">
        <f t="shared" si="159"/>
        <v>0</v>
      </c>
      <c r="AU173" s="1">
        <f t="shared" si="159"/>
        <v>0</v>
      </c>
      <c r="AV173" s="1">
        <f t="shared" si="159"/>
        <v>0</v>
      </c>
      <c r="AW173" s="1">
        <f t="shared" si="159"/>
        <v>0</v>
      </c>
      <c r="AX173" s="1">
        <f t="shared" si="159"/>
        <v>0</v>
      </c>
      <c r="AY173" s="1">
        <f t="shared" si="159"/>
        <v>0</v>
      </c>
      <c r="AZ173" s="1">
        <f t="shared" si="159"/>
        <v>0</v>
      </c>
      <c r="BA173" s="1">
        <f t="shared" si="159"/>
        <v>0</v>
      </c>
      <c r="BB173" s="1">
        <f t="shared" si="159"/>
        <v>0</v>
      </c>
      <c r="BC173" s="1">
        <f t="shared" si="159"/>
        <v>0</v>
      </c>
      <c r="BD173" s="1">
        <f t="shared" si="159"/>
        <v>1792</v>
      </c>
      <c r="BE173" s="1">
        <f t="shared" si="159"/>
        <v>7168</v>
      </c>
      <c r="BF173" s="1">
        <f t="shared" si="159"/>
        <v>8064</v>
      </c>
      <c r="BG173" s="1">
        <f t="shared" si="159"/>
        <v>8064</v>
      </c>
      <c r="BH173" s="1">
        <f t="shared" si="159"/>
        <v>8064</v>
      </c>
      <c r="BI173" s="1">
        <f t="shared" si="159"/>
        <v>8064</v>
      </c>
      <c r="BJ173" s="1">
        <f t="shared" si="159"/>
        <v>8064</v>
      </c>
      <c r="BK173" s="1">
        <f t="shared" si="159"/>
        <v>5760</v>
      </c>
      <c r="BL173" s="1">
        <f t="shared" si="159"/>
        <v>2208</v>
      </c>
      <c r="BM173" s="1">
        <f t="shared" si="159"/>
        <v>1440</v>
      </c>
      <c r="BN173" s="1">
        <f t="shared" si="159"/>
        <v>672</v>
      </c>
      <c r="BO173" s="1">
        <f t="shared" si="159"/>
        <v>672</v>
      </c>
      <c r="BP173" s="1">
        <f t="shared" si="159"/>
        <v>-864</v>
      </c>
      <c r="BQ173" s="1">
        <f t="shared" si="159"/>
        <v>-864</v>
      </c>
      <c r="BR173" s="1">
        <f t="shared" ref="BR173:EC173" si="160">BQ173+BR39-BR106</f>
        <v>-864</v>
      </c>
      <c r="BS173" s="1">
        <f t="shared" si="160"/>
        <v>-864</v>
      </c>
      <c r="BT173" s="1">
        <f t="shared" si="160"/>
        <v>-864</v>
      </c>
      <c r="BU173" s="1">
        <f t="shared" si="160"/>
        <v>-864</v>
      </c>
      <c r="BV173" s="1">
        <f t="shared" si="160"/>
        <v>-864</v>
      </c>
      <c r="BW173" s="1">
        <f t="shared" si="160"/>
        <v>-864</v>
      </c>
      <c r="BX173" s="1">
        <f t="shared" si="160"/>
        <v>-864</v>
      </c>
      <c r="BY173" s="1">
        <f t="shared" si="160"/>
        <v>-864</v>
      </c>
      <c r="BZ173" s="1">
        <f t="shared" si="160"/>
        <v>-864</v>
      </c>
      <c r="CA173" s="1">
        <f t="shared" si="160"/>
        <v>-864</v>
      </c>
      <c r="CB173" s="1">
        <f t="shared" si="160"/>
        <v>-864</v>
      </c>
      <c r="CC173" s="1">
        <f t="shared" si="160"/>
        <v>-864</v>
      </c>
      <c r="CD173" s="1">
        <f t="shared" si="160"/>
        <v>-864</v>
      </c>
      <c r="CE173" s="1">
        <f t="shared" si="160"/>
        <v>-864</v>
      </c>
      <c r="CF173" s="1">
        <f t="shared" si="160"/>
        <v>-864</v>
      </c>
      <c r="CG173" s="1">
        <f t="shared" si="160"/>
        <v>-864</v>
      </c>
      <c r="CH173" s="1">
        <f t="shared" si="160"/>
        <v>-864</v>
      </c>
      <c r="CI173" s="1">
        <f t="shared" si="160"/>
        <v>-864</v>
      </c>
      <c r="CJ173" s="1">
        <f t="shared" si="160"/>
        <v>-864</v>
      </c>
      <c r="CK173" s="1">
        <f t="shared" si="160"/>
        <v>-864</v>
      </c>
      <c r="CL173" s="1">
        <f t="shared" si="160"/>
        <v>-864</v>
      </c>
      <c r="CM173" s="1">
        <f t="shared" si="160"/>
        <v>-864</v>
      </c>
      <c r="CN173" s="1">
        <f t="shared" si="160"/>
        <v>-864</v>
      </c>
      <c r="CO173" s="1">
        <f t="shared" si="160"/>
        <v>-864</v>
      </c>
      <c r="CP173" s="1">
        <f t="shared" si="160"/>
        <v>-864</v>
      </c>
      <c r="CQ173" s="1">
        <f t="shared" si="160"/>
        <v>-864</v>
      </c>
      <c r="CR173" s="1">
        <f t="shared" si="160"/>
        <v>-864</v>
      </c>
      <c r="CS173" s="1">
        <f t="shared" si="160"/>
        <v>-864</v>
      </c>
      <c r="CT173" s="1">
        <f t="shared" si="160"/>
        <v>-864</v>
      </c>
      <c r="CU173" s="1">
        <f t="shared" si="160"/>
        <v>-864</v>
      </c>
      <c r="CV173" s="1">
        <f t="shared" si="160"/>
        <v>-864</v>
      </c>
      <c r="CW173" s="1">
        <f t="shared" si="160"/>
        <v>-864</v>
      </c>
      <c r="CX173" s="1">
        <f t="shared" si="160"/>
        <v>-864</v>
      </c>
      <c r="CY173" s="1">
        <f t="shared" si="160"/>
        <v>-864</v>
      </c>
      <c r="CZ173" s="1">
        <f t="shared" si="160"/>
        <v>-864</v>
      </c>
      <c r="DA173" s="1">
        <f t="shared" si="160"/>
        <v>-864</v>
      </c>
      <c r="DB173" s="1">
        <f t="shared" si="160"/>
        <v>-864</v>
      </c>
      <c r="DC173" s="1">
        <f t="shared" si="160"/>
        <v>-864</v>
      </c>
      <c r="DD173" s="1">
        <f t="shared" si="160"/>
        <v>-864</v>
      </c>
      <c r="DE173" s="1">
        <f t="shared" si="160"/>
        <v>-864</v>
      </c>
      <c r="DF173" s="1">
        <f t="shared" si="160"/>
        <v>-864</v>
      </c>
      <c r="DG173" s="1">
        <f t="shared" si="160"/>
        <v>-864</v>
      </c>
      <c r="DH173" s="1">
        <f t="shared" si="160"/>
        <v>-864</v>
      </c>
      <c r="DI173" s="1">
        <f t="shared" si="160"/>
        <v>-864</v>
      </c>
      <c r="DJ173" s="1">
        <f t="shared" si="160"/>
        <v>-864</v>
      </c>
      <c r="DK173" s="1">
        <f t="shared" si="160"/>
        <v>-864</v>
      </c>
      <c r="DL173" s="1">
        <f t="shared" si="160"/>
        <v>-864</v>
      </c>
      <c r="DM173" s="1">
        <f t="shared" si="160"/>
        <v>-864</v>
      </c>
      <c r="DN173" s="1">
        <f t="shared" si="160"/>
        <v>-864</v>
      </c>
      <c r="DO173" s="1">
        <f t="shared" si="160"/>
        <v>-864</v>
      </c>
      <c r="DP173" s="1">
        <f t="shared" si="160"/>
        <v>-864</v>
      </c>
      <c r="DQ173" s="1">
        <f t="shared" si="160"/>
        <v>-864</v>
      </c>
      <c r="DR173" s="1">
        <f t="shared" si="160"/>
        <v>-864</v>
      </c>
      <c r="DS173" s="1">
        <f t="shared" si="160"/>
        <v>-864</v>
      </c>
      <c r="DT173" s="1">
        <f t="shared" si="160"/>
        <v>-864</v>
      </c>
      <c r="DU173" s="1">
        <f t="shared" si="160"/>
        <v>-864</v>
      </c>
      <c r="DV173" s="1">
        <f t="shared" si="160"/>
        <v>-864</v>
      </c>
      <c r="DW173" s="1">
        <f t="shared" si="160"/>
        <v>-864</v>
      </c>
      <c r="DX173" s="1">
        <f t="shared" si="160"/>
        <v>-864</v>
      </c>
      <c r="DY173" s="1">
        <f t="shared" si="160"/>
        <v>-864</v>
      </c>
      <c r="DZ173" s="1">
        <f t="shared" si="160"/>
        <v>-864</v>
      </c>
      <c r="EA173" s="1">
        <f t="shared" si="160"/>
        <v>-864</v>
      </c>
      <c r="EB173" s="1">
        <f t="shared" si="160"/>
        <v>-864</v>
      </c>
      <c r="EC173" s="1">
        <f t="shared" si="160"/>
        <v>-864</v>
      </c>
      <c r="ED173" s="1">
        <f t="shared" ref="ED173:GO173" si="161">EC173+ED39-ED106</f>
        <v>-864</v>
      </c>
      <c r="EE173" s="1">
        <f t="shared" si="161"/>
        <v>-864</v>
      </c>
      <c r="EF173" s="1">
        <f t="shared" si="161"/>
        <v>-864</v>
      </c>
      <c r="EG173" s="1">
        <f t="shared" si="161"/>
        <v>-864</v>
      </c>
      <c r="EH173" s="1">
        <f t="shared" si="161"/>
        <v>-864</v>
      </c>
      <c r="EI173" s="1">
        <f t="shared" si="161"/>
        <v>-864</v>
      </c>
      <c r="EJ173" s="1">
        <f t="shared" si="161"/>
        <v>-864</v>
      </c>
      <c r="EK173" s="1">
        <f t="shared" si="161"/>
        <v>-864</v>
      </c>
      <c r="EL173" s="1">
        <f t="shared" si="161"/>
        <v>-864</v>
      </c>
      <c r="EM173" s="1">
        <f t="shared" si="161"/>
        <v>-864</v>
      </c>
      <c r="EN173" s="1">
        <f t="shared" si="161"/>
        <v>-864</v>
      </c>
      <c r="EO173" s="1">
        <f t="shared" si="161"/>
        <v>-864</v>
      </c>
      <c r="EP173" s="1">
        <f t="shared" si="161"/>
        <v>-864</v>
      </c>
      <c r="EQ173" s="1">
        <f t="shared" si="161"/>
        <v>-864</v>
      </c>
      <c r="ER173" s="1">
        <f t="shared" si="161"/>
        <v>-864</v>
      </c>
      <c r="ES173" s="1">
        <f t="shared" si="161"/>
        <v>-864</v>
      </c>
      <c r="ET173" s="1">
        <f t="shared" si="161"/>
        <v>-864</v>
      </c>
      <c r="EU173" s="1">
        <f t="shared" si="161"/>
        <v>-864</v>
      </c>
      <c r="EV173" s="1">
        <f t="shared" si="161"/>
        <v>-864</v>
      </c>
      <c r="EW173" s="1">
        <f t="shared" si="161"/>
        <v>-864</v>
      </c>
      <c r="EX173" s="1">
        <f t="shared" si="161"/>
        <v>-864</v>
      </c>
      <c r="EY173" s="1">
        <f t="shared" si="161"/>
        <v>-864</v>
      </c>
      <c r="EZ173" s="1">
        <f t="shared" si="161"/>
        <v>-864</v>
      </c>
      <c r="FA173" s="1">
        <f t="shared" si="161"/>
        <v>-864</v>
      </c>
      <c r="FB173" s="1">
        <f t="shared" si="161"/>
        <v>-864</v>
      </c>
      <c r="FC173" s="1">
        <f t="shared" si="161"/>
        <v>-864</v>
      </c>
      <c r="FD173" s="1">
        <f t="shared" si="161"/>
        <v>-864</v>
      </c>
      <c r="FE173" s="1">
        <f t="shared" si="161"/>
        <v>-864</v>
      </c>
      <c r="FF173" s="1">
        <f t="shared" si="161"/>
        <v>-864</v>
      </c>
      <c r="FG173" s="1">
        <f t="shared" si="161"/>
        <v>-864</v>
      </c>
      <c r="FH173" s="1">
        <f t="shared" si="161"/>
        <v>-864</v>
      </c>
      <c r="FI173" s="1">
        <f t="shared" si="161"/>
        <v>-864</v>
      </c>
      <c r="FJ173" s="1">
        <f t="shared" si="161"/>
        <v>-864</v>
      </c>
      <c r="FK173" s="1">
        <f t="shared" si="161"/>
        <v>-864</v>
      </c>
      <c r="FL173" s="1">
        <f t="shared" si="161"/>
        <v>-864</v>
      </c>
      <c r="FM173" s="1">
        <f t="shared" si="161"/>
        <v>-864</v>
      </c>
      <c r="FN173" s="1">
        <f t="shared" si="161"/>
        <v>-864</v>
      </c>
      <c r="FO173" s="1">
        <f t="shared" si="161"/>
        <v>-864</v>
      </c>
      <c r="FP173" s="1">
        <f t="shared" si="161"/>
        <v>-864</v>
      </c>
      <c r="FQ173" s="1">
        <f t="shared" si="161"/>
        <v>-864</v>
      </c>
      <c r="FR173" s="1">
        <f t="shared" si="161"/>
        <v>-864</v>
      </c>
      <c r="FS173" s="1">
        <f t="shared" si="161"/>
        <v>-864</v>
      </c>
      <c r="FT173" s="1">
        <f t="shared" si="161"/>
        <v>-864</v>
      </c>
      <c r="FU173" s="1">
        <f t="shared" si="161"/>
        <v>-864</v>
      </c>
      <c r="FV173" s="1">
        <f t="shared" si="161"/>
        <v>-864</v>
      </c>
      <c r="FW173" s="1">
        <f t="shared" si="161"/>
        <v>-864</v>
      </c>
      <c r="FX173" s="1">
        <f t="shared" si="161"/>
        <v>-864</v>
      </c>
      <c r="FY173" s="1">
        <f t="shared" si="161"/>
        <v>-864</v>
      </c>
      <c r="FZ173" s="1">
        <f t="shared" si="161"/>
        <v>-864</v>
      </c>
      <c r="GA173" s="1">
        <f t="shared" si="161"/>
        <v>-864</v>
      </c>
      <c r="GB173" s="1">
        <f t="shared" si="161"/>
        <v>-864</v>
      </c>
      <c r="GC173" s="1">
        <f t="shared" si="161"/>
        <v>-864</v>
      </c>
      <c r="GD173" s="1">
        <f t="shared" si="161"/>
        <v>-864</v>
      </c>
      <c r="GE173" s="1">
        <f t="shared" si="161"/>
        <v>-864</v>
      </c>
      <c r="GF173" s="1">
        <f t="shared" si="161"/>
        <v>-864</v>
      </c>
      <c r="GG173" s="1">
        <f t="shared" si="161"/>
        <v>-864</v>
      </c>
      <c r="GH173" s="1">
        <f t="shared" si="161"/>
        <v>-864</v>
      </c>
      <c r="GI173" s="1">
        <f t="shared" si="161"/>
        <v>-864</v>
      </c>
      <c r="GJ173" s="1">
        <f t="shared" si="161"/>
        <v>-864</v>
      </c>
      <c r="GK173" s="1">
        <f t="shared" si="161"/>
        <v>-864</v>
      </c>
      <c r="GL173" s="1">
        <f t="shared" si="161"/>
        <v>-864</v>
      </c>
      <c r="GM173" s="1">
        <f t="shared" si="161"/>
        <v>-864</v>
      </c>
      <c r="GN173" s="1">
        <f t="shared" si="161"/>
        <v>-864</v>
      </c>
      <c r="GO173" s="1">
        <f t="shared" si="161"/>
        <v>-864</v>
      </c>
      <c r="GP173" s="1">
        <f t="shared" ref="GP173:GY173" si="162">GO173+GP39-GP106</f>
        <v>-864</v>
      </c>
      <c r="GQ173" s="1">
        <f t="shared" si="162"/>
        <v>-864</v>
      </c>
      <c r="GR173" s="1">
        <f t="shared" si="162"/>
        <v>-864</v>
      </c>
      <c r="GS173" s="1">
        <f t="shared" si="162"/>
        <v>-864</v>
      </c>
      <c r="GT173" s="1">
        <f t="shared" si="162"/>
        <v>-864</v>
      </c>
      <c r="GU173" s="1">
        <f t="shared" si="162"/>
        <v>-864</v>
      </c>
      <c r="GV173" s="1">
        <f t="shared" si="162"/>
        <v>-864</v>
      </c>
      <c r="GW173" s="1">
        <f t="shared" si="162"/>
        <v>-864</v>
      </c>
      <c r="GX173" s="1">
        <f t="shared" si="162"/>
        <v>-864</v>
      </c>
      <c r="GY173" s="1">
        <f t="shared" si="162"/>
        <v>-864</v>
      </c>
    </row>
    <row r="174" spans="1:207">
      <c r="A174" s="4" t="s">
        <v>8124</v>
      </c>
      <c r="B174" s="3">
        <f t="shared" si="101"/>
        <v>49405140</v>
      </c>
      <c r="C174" s="3" t="str">
        <f t="shared" si="101"/>
        <v>Q.PEAK DUO BLK ML-G10+</v>
      </c>
      <c r="D174" s="2">
        <f t="shared" si="101"/>
        <v>400</v>
      </c>
      <c r="E174" s="1">
        <f t="shared" si="150"/>
        <v>0</v>
      </c>
      <c r="F174" s="1">
        <f t="shared" ref="F174:BQ174" si="163">E174+F40-F107</f>
        <v>0</v>
      </c>
      <c r="G174" s="1">
        <f t="shared" si="163"/>
        <v>0</v>
      </c>
      <c r="H174" s="1">
        <f t="shared" si="163"/>
        <v>0</v>
      </c>
      <c r="I174" s="1">
        <f t="shared" si="163"/>
        <v>0</v>
      </c>
      <c r="J174" s="1">
        <f t="shared" si="163"/>
        <v>0</v>
      </c>
      <c r="K174" s="1">
        <f t="shared" si="163"/>
        <v>0</v>
      </c>
      <c r="L174" s="1">
        <f t="shared" si="163"/>
        <v>0</v>
      </c>
      <c r="M174" s="1">
        <f t="shared" si="163"/>
        <v>0</v>
      </c>
      <c r="N174" s="1">
        <f t="shared" si="163"/>
        <v>0</v>
      </c>
      <c r="O174" s="1">
        <f t="shared" si="163"/>
        <v>0</v>
      </c>
      <c r="P174" s="1">
        <f t="shared" si="163"/>
        <v>0</v>
      </c>
      <c r="Q174" s="1">
        <f t="shared" si="163"/>
        <v>0</v>
      </c>
      <c r="R174" s="1">
        <f t="shared" si="163"/>
        <v>0</v>
      </c>
      <c r="S174" s="1">
        <f t="shared" si="163"/>
        <v>0</v>
      </c>
      <c r="T174" s="1">
        <f t="shared" si="163"/>
        <v>0</v>
      </c>
      <c r="U174" s="1">
        <f t="shared" si="163"/>
        <v>0</v>
      </c>
      <c r="V174" s="1">
        <f t="shared" si="163"/>
        <v>0</v>
      </c>
      <c r="W174" s="1">
        <f t="shared" si="163"/>
        <v>0</v>
      </c>
      <c r="X174" s="1">
        <f t="shared" si="163"/>
        <v>0</v>
      </c>
      <c r="Y174" s="1">
        <f t="shared" si="163"/>
        <v>0</v>
      </c>
      <c r="Z174" s="1">
        <f t="shared" si="163"/>
        <v>0</v>
      </c>
      <c r="AA174" s="1">
        <f t="shared" si="163"/>
        <v>0</v>
      </c>
      <c r="AB174" s="1">
        <f t="shared" si="163"/>
        <v>0</v>
      </c>
      <c r="AC174" s="1">
        <f t="shared" si="163"/>
        <v>0</v>
      </c>
      <c r="AD174" s="1">
        <f t="shared" si="163"/>
        <v>0</v>
      </c>
      <c r="AE174" s="1">
        <f t="shared" si="163"/>
        <v>0</v>
      </c>
      <c r="AF174" s="1">
        <f t="shared" si="163"/>
        <v>0</v>
      </c>
      <c r="AG174" s="1">
        <f t="shared" si="163"/>
        <v>0</v>
      </c>
      <c r="AH174" s="1">
        <f t="shared" si="163"/>
        <v>0</v>
      </c>
      <c r="AI174" s="1">
        <f t="shared" si="163"/>
        <v>0</v>
      </c>
      <c r="AJ174" s="1">
        <f t="shared" si="163"/>
        <v>0</v>
      </c>
      <c r="AK174" s="1">
        <f t="shared" si="163"/>
        <v>0</v>
      </c>
      <c r="AL174" s="1">
        <f t="shared" si="163"/>
        <v>0</v>
      </c>
      <c r="AM174" s="1">
        <f t="shared" si="163"/>
        <v>0</v>
      </c>
      <c r="AN174" s="1">
        <f t="shared" si="163"/>
        <v>0</v>
      </c>
      <c r="AO174" s="1">
        <f t="shared" si="163"/>
        <v>0</v>
      </c>
      <c r="AP174" s="1">
        <f t="shared" si="163"/>
        <v>0</v>
      </c>
      <c r="AQ174" s="1">
        <f t="shared" si="163"/>
        <v>0</v>
      </c>
      <c r="AR174" s="1">
        <f t="shared" si="163"/>
        <v>0</v>
      </c>
      <c r="AS174" s="1">
        <f t="shared" si="163"/>
        <v>0</v>
      </c>
      <c r="AT174" s="1">
        <f t="shared" si="163"/>
        <v>0</v>
      </c>
      <c r="AU174" s="1">
        <f t="shared" si="163"/>
        <v>0</v>
      </c>
      <c r="AV174" s="1">
        <f t="shared" si="163"/>
        <v>0</v>
      </c>
      <c r="AW174" s="1">
        <f t="shared" si="163"/>
        <v>0</v>
      </c>
      <c r="AX174" s="1">
        <f t="shared" si="163"/>
        <v>0</v>
      </c>
      <c r="AY174" s="1">
        <f t="shared" si="163"/>
        <v>0</v>
      </c>
      <c r="AZ174" s="1">
        <f t="shared" si="163"/>
        <v>0</v>
      </c>
      <c r="BA174" s="1">
        <f t="shared" si="163"/>
        <v>0</v>
      </c>
      <c r="BB174" s="1">
        <f t="shared" si="163"/>
        <v>0</v>
      </c>
      <c r="BC174" s="1">
        <f t="shared" si="163"/>
        <v>0</v>
      </c>
      <c r="BD174" s="1">
        <f t="shared" si="163"/>
        <v>0</v>
      </c>
      <c r="BE174" s="1">
        <f t="shared" si="163"/>
        <v>0</v>
      </c>
      <c r="BF174" s="1">
        <f t="shared" si="163"/>
        <v>0</v>
      </c>
      <c r="BG174" s="1">
        <f t="shared" si="163"/>
        <v>0</v>
      </c>
      <c r="BH174" s="1">
        <f t="shared" si="163"/>
        <v>0</v>
      </c>
      <c r="BI174" s="1">
        <f t="shared" si="163"/>
        <v>1792</v>
      </c>
      <c r="BJ174" s="1">
        <f t="shared" si="163"/>
        <v>1792</v>
      </c>
      <c r="BK174" s="1">
        <f t="shared" si="163"/>
        <v>6272</v>
      </c>
      <c r="BL174" s="1">
        <f t="shared" si="163"/>
        <v>2784</v>
      </c>
      <c r="BM174" s="1">
        <f t="shared" si="163"/>
        <v>4160</v>
      </c>
      <c r="BN174" s="1">
        <f t="shared" si="163"/>
        <v>4160</v>
      </c>
      <c r="BO174" s="1">
        <f t="shared" si="163"/>
        <v>4160</v>
      </c>
      <c r="BP174" s="1">
        <f t="shared" si="163"/>
        <v>5056</v>
      </c>
      <c r="BQ174" s="1">
        <f t="shared" si="163"/>
        <v>2624</v>
      </c>
      <c r="BR174" s="1">
        <f t="shared" ref="BR174:EC174" si="164">BQ174+BR40-BR107</f>
        <v>2624</v>
      </c>
      <c r="BS174" s="1">
        <f t="shared" si="164"/>
        <v>2624</v>
      </c>
      <c r="BT174" s="1">
        <f t="shared" si="164"/>
        <v>4416</v>
      </c>
      <c r="BU174" s="1">
        <f t="shared" si="164"/>
        <v>4416</v>
      </c>
      <c r="BV174" s="1">
        <f t="shared" si="164"/>
        <v>4416</v>
      </c>
      <c r="BW174" s="1">
        <f t="shared" si="164"/>
        <v>5312</v>
      </c>
      <c r="BX174" s="1">
        <f t="shared" si="164"/>
        <v>5184</v>
      </c>
      <c r="BY174" s="1">
        <f t="shared" si="164"/>
        <v>14144</v>
      </c>
      <c r="BZ174" s="1">
        <f t="shared" si="164"/>
        <v>20288</v>
      </c>
      <c r="CA174" s="1">
        <f t="shared" si="164"/>
        <v>11644</v>
      </c>
      <c r="CB174" s="1">
        <f t="shared" si="164"/>
        <v>11644</v>
      </c>
      <c r="CC174" s="1">
        <f t="shared" si="164"/>
        <v>11644</v>
      </c>
      <c r="CD174" s="1">
        <f t="shared" si="164"/>
        <v>9116</v>
      </c>
      <c r="CE174" s="1">
        <f t="shared" si="164"/>
        <v>11740</v>
      </c>
      <c r="CF174" s="1">
        <f t="shared" si="164"/>
        <v>12892</v>
      </c>
      <c r="CG174" s="1">
        <f t="shared" si="164"/>
        <v>20956</v>
      </c>
      <c r="CH174" s="1">
        <f t="shared" si="164"/>
        <v>20956</v>
      </c>
      <c r="CI174" s="1">
        <f t="shared" si="164"/>
        <v>20956</v>
      </c>
      <c r="CJ174" s="1">
        <f t="shared" si="164"/>
        <v>20956</v>
      </c>
      <c r="CK174" s="1">
        <f t="shared" si="164"/>
        <v>18972</v>
      </c>
      <c r="CL174" s="1">
        <f t="shared" si="164"/>
        <v>19612</v>
      </c>
      <c r="CM174" s="1">
        <f t="shared" si="164"/>
        <v>15036</v>
      </c>
      <c r="CN174" s="1">
        <f t="shared" si="164"/>
        <v>12652</v>
      </c>
      <c r="CO174" s="1">
        <f t="shared" si="164"/>
        <v>4732</v>
      </c>
      <c r="CP174" s="1">
        <f t="shared" si="164"/>
        <v>4732</v>
      </c>
      <c r="CQ174" s="1">
        <f t="shared" si="164"/>
        <v>4732</v>
      </c>
      <c r="CR174" s="1">
        <f t="shared" si="164"/>
        <v>3964</v>
      </c>
      <c r="CS174" s="1">
        <f t="shared" si="164"/>
        <v>1596</v>
      </c>
      <c r="CT174" s="1">
        <f t="shared" si="164"/>
        <v>828</v>
      </c>
      <c r="CU174" s="1">
        <f t="shared" si="164"/>
        <v>828</v>
      </c>
      <c r="CV174" s="1">
        <f t="shared" si="164"/>
        <v>60</v>
      </c>
      <c r="CW174" s="1">
        <f t="shared" si="164"/>
        <v>60</v>
      </c>
      <c r="CX174" s="1">
        <f t="shared" si="164"/>
        <v>60</v>
      </c>
      <c r="CY174" s="1">
        <f t="shared" si="164"/>
        <v>60</v>
      </c>
      <c r="CZ174" s="1">
        <f t="shared" si="164"/>
        <v>60</v>
      </c>
      <c r="DA174" s="1">
        <f t="shared" si="164"/>
        <v>60</v>
      </c>
      <c r="DB174" s="1">
        <f t="shared" si="164"/>
        <v>956</v>
      </c>
      <c r="DC174" s="1">
        <f t="shared" si="164"/>
        <v>4540</v>
      </c>
      <c r="DD174" s="1">
        <f t="shared" si="164"/>
        <v>4540</v>
      </c>
      <c r="DE174" s="1">
        <f t="shared" si="164"/>
        <v>4540</v>
      </c>
      <c r="DF174" s="1">
        <f t="shared" si="164"/>
        <v>10748</v>
      </c>
      <c r="DG174" s="1">
        <f t="shared" si="164"/>
        <v>18812</v>
      </c>
      <c r="DH174" s="1">
        <f t="shared" si="164"/>
        <v>18812</v>
      </c>
      <c r="DI174" s="1">
        <f t="shared" si="164"/>
        <v>19708</v>
      </c>
      <c r="DJ174" s="1">
        <f t="shared" si="164"/>
        <v>19708</v>
      </c>
      <c r="DK174" s="1">
        <f t="shared" si="164"/>
        <v>19708</v>
      </c>
      <c r="DL174" s="1">
        <f t="shared" si="164"/>
        <v>19708</v>
      </c>
      <c r="DM174" s="1">
        <f t="shared" si="164"/>
        <v>19708</v>
      </c>
      <c r="DN174" s="1">
        <f t="shared" si="164"/>
        <v>19708</v>
      </c>
      <c r="DO174" s="1">
        <f t="shared" si="164"/>
        <v>19708</v>
      </c>
      <c r="DP174" s="1">
        <f t="shared" si="164"/>
        <v>19708</v>
      </c>
      <c r="DQ174" s="1">
        <f t="shared" si="164"/>
        <v>19708</v>
      </c>
      <c r="DR174" s="1">
        <f t="shared" si="164"/>
        <v>19708</v>
      </c>
      <c r="DS174" s="1">
        <f t="shared" si="164"/>
        <v>19708</v>
      </c>
      <c r="DT174" s="1">
        <f t="shared" si="164"/>
        <v>19708</v>
      </c>
      <c r="DU174" s="1">
        <f t="shared" si="164"/>
        <v>19708</v>
      </c>
      <c r="DV174" s="1">
        <f t="shared" si="164"/>
        <v>19708</v>
      </c>
      <c r="DW174" s="1">
        <f t="shared" si="164"/>
        <v>19708</v>
      </c>
      <c r="DX174" s="1">
        <f t="shared" si="164"/>
        <v>19708</v>
      </c>
      <c r="DY174" s="1">
        <f t="shared" si="164"/>
        <v>19708</v>
      </c>
      <c r="DZ174" s="1">
        <f t="shared" si="164"/>
        <v>19708</v>
      </c>
      <c r="EA174" s="1">
        <f t="shared" si="164"/>
        <v>19708</v>
      </c>
      <c r="EB174" s="1">
        <f t="shared" si="164"/>
        <v>19708</v>
      </c>
      <c r="EC174" s="1">
        <f t="shared" si="164"/>
        <v>19708</v>
      </c>
      <c r="ED174" s="1">
        <f t="shared" ref="ED174:GO174" si="165">EC174+ED40-ED107</f>
        <v>19708</v>
      </c>
      <c r="EE174" s="1">
        <f t="shared" si="165"/>
        <v>19708</v>
      </c>
      <c r="EF174" s="1">
        <f t="shared" si="165"/>
        <v>19708</v>
      </c>
      <c r="EG174" s="1">
        <f t="shared" si="165"/>
        <v>19708</v>
      </c>
      <c r="EH174" s="1">
        <f t="shared" si="165"/>
        <v>19708</v>
      </c>
      <c r="EI174" s="1">
        <f t="shared" si="165"/>
        <v>19708</v>
      </c>
      <c r="EJ174" s="1">
        <f t="shared" si="165"/>
        <v>19708</v>
      </c>
      <c r="EK174" s="1">
        <f t="shared" si="165"/>
        <v>19708</v>
      </c>
      <c r="EL174" s="1">
        <f t="shared" si="165"/>
        <v>19708</v>
      </c>
      <c r="EM174" s="1">
        <f t="shared" si="165"/>
        <v>19708</v>
      </c>
      <c r="EN174" s="1">
        <f t="shared" si="165"/>
        <v>19708</v>
      </c>
      <c r="EO174" s="1">
        <f t="shared" si="165"/>
        <v>19708</v>
      </c>
      <c r="EP174" s="1">
        <f t="shared" si="165"/>
        <v>19708</v>
      </c>
      <c r="EQ174" s="1">
        <f t="shared" si="165"/>
        <v>19708</v>
      </c>
      <c r="ER174" s="1">
        <f t="shared" si="165"/>
        <v>19708</v>
      </c>
      <c r="ES174" s="1">
        <f t="shared" si="165"/>
        <v>19708</v>
      </c>
      <c r="ET174" s="1">
        <f t="shared" si="165"/>
        <v>19708</v>
      </c>
      <c r="EU174" s="1">
        <f t="shared" si="165"/>
        <v>19708</v>
      </c>
      <c r="EV174" s="1">
        <f t="shared" si="165"/>
        <v>19708</v>
      </c>
      <c r="EW174" s="1">
        <f t="shared" si="165"/>
        <v>19708</v>
      </c>
      <c r="EX174" s="1">
        <f t="shared" si="165"/>
        <v>19708</v>
      </c>
      <c r="EY174" s="1">
        <f t="shared" si="165"/>
        <v>19708</v>
      </c>
      <c r="EZ174" s="1">
        <f t="shared" si="165"/>
        <v>19708</v>
      </c>
      <c r="FA174" s="1">
        <f t="shared" si="165"/>
        <v>19708</v>
      </c>
      <c r="FB174" s="1">
        <f t="shared" si="165"/>
        <v>19708</v>
      </c>
      <c r="FC174" s="1">
        <f t="shared" si="165"/>
        <v>19708</v>
      </c>
      <c r="FD174" s="1">
        <f t="shared" si="165"/>
        <v>19708</v>
      </c>
      <c r="FE174" s="1">
        <f t="shared" si="165"/>
        <v>19708</v>
      </c>
      <c r="FF174" s="1">
        <f t="shared" si="165"/>
        <v>19708</v>
      </c>
      <c r="FG174" s="1">
        <f t="shared" si="165"/>
        <v>19708</v>
      </c>
      <c r="FH174" s="1">
        <f t="shared" si="165"/>
        <v>19708</v>
      </c>
      <c r="FI174" s="1">
        <f t="shared" si="165"/>
        <v>19708</v>
      </c>
      <c r="FJ174" s="1">
        <f t="shared" si="165"/>
        <v>19708</v>
      </c>
      <c r="FK174" s="1">
        <f t="shared" si="165"/>
        <v>19708</v>
      </c>
      <c r="FL174" s="1">
        <f t="shared" si="165"/>
        <v>19708</v>
      </c>
      <c r="FM174" s="1">
        <f t="shared" si="165"/>
        <v>19708</v>
      </c>
      <c r="FN174" s="1">
        <f t="shared" si="165"/>
        <v>19708</v>
      </c>
      <c r="FO174" s="1">
        <f t="shared" si="165"/>
        <v>19708</v>
      </c>
      <c r="FP174" s="1">
        <f t="shared" si="165"/>
        <v>19708</v>
      </c>
      <c r="FQ174" s="1">
        <f t="shared" si="165"/>
        <v>19708</v>
      </c>
      <c r="FR174" s="1">
        <f t="shared" si="165"/>
        <v>19708</v>
      </c>
      <c r="FS174" s="1">
        <f t="shared" si="165"/>
        <v>19708</v>
      </c>
      <c r="FT174" s="1">
        <f t="shared" si="165"/>
        <v>19708</v>
      </c>
      <c r="FU174" s="1">
        <f t="shared" si="165"/>
        <v>19708</v>
      </c>
      <c r="FV174" s="1">
        <f t="shared" si="165"/>
        <v>19708</v>
      </c>
      <c r="FW174" s="1">
        <f t="shared" si="165"/>
        <v>19708</v>
      </c>
      <c r="FX174" s="1">
        <f t="shared" si="165"/>
        <v>19708</v>
      </c>
      <c r="FY174" s="1">
        <f t="shared" si="165"/>
        <v>19708</v>
      </c>
      <c r="FZ174" s="1">
        <f t="shared" si="165"/>
        <v>19708</v>
      </c>
      <c r="GA174" s="1">
        <f t="shared" si="165"/>
        <v>19708</v>
      </c>
      <c r="GB174" s="1">
        <f t="shared" si="165"/>
        <v>19708</v>
      </c>
      <c r="GC174" s="1">
        <f t="shared" si="165"/>
        <v>19708</v>
      </c>
      <c r="GD174" s="1">
        <f t="shared" si="165"/>
        <v>19708</v>
      </c>
      <c r="GE174" s="1">
        <f t="shared" si="165"/>
        <v>19708</v>
      </c>
      <c r="GF174" s="1">
        <f t="shared" si="165"/>
        <v>19708</v>
      </c>
      <c r="GG174" s="1">
        <f t="shared" si="165"/>
        <v>19708</v>
      </c>
      <c r="GH174" s="1">
        <f t="shared" si="165"/>
        <v>19708</v>
      </c>
      <c r="GI174" s="1">
        <f t="shared" si="165"/>
        <v>19708</v>
      </c>
      <c r="GJ174" s="1">
        <f t="shared" si="165"/>
        <v>19708</v>
      </c>
      <c r="GK174" s="1">
        <f t="shared" si="165"/>
        <v>19708</v>
      </c>
      <c r="GL174" s="1">
        <f t="shared" si="165"/>
        <v>19708</v>
      </c>
      <c r="GM174" s="1">
        <f t="shared" si="165"/>
        <v>19708</v>
      </c>
      <c r="GN174" s="1">
        <f t="shared" si="165"/>
        <v>19708</v>
      </c>
      <c r="GO174" s="1">
        <f t="shared" si="165"/>
        <v>19708</v>
      </c>
      <c r="GP174" s="1">
        <f t="shared" ref="GP174:GY174" si="166">GO174+GP40-GP107</f>
        <v>19708</v>
      </c>
      <c r="GQ174" s="1">
        <f t="shared" si="166"/>
        <v>19708</v>
      </c>
      <c r="GR174" s="1">
        <f t="shared" si="166"/>
        <v>19708</v>
      </c>
      <c r="GS174" s="1">
        <f t="shared" si="166"/>
        <v>19708</v>
      </c>
      <c r="GT174" s="1">
        <f t="shared" si="166"/>
        <v>19708</v>
      </c>
      <c r="GU174" s="1">
        <f t="shared" si="166"/>
        <v>19708</v>
      </c>
      <c r="GV174" s="1">
        <f t="shared" si="166"/>
        <v>19708</v>
      </c>
      <c r="GW174" s="1">
        <f t="shared" si="166"/>
        <v>19708</v>
      </c>
      <c r="GX174" s="1">
        <f t="shared" si="166"/>
        <v>19708</v>
      </c>
      <c r="GY174" s="1">
        <f t="shared" si="166"/>
        <v>19708</v>
      </c>
    </row>
    <row r="175" spans="1:207">
      <c r="A175" s="4" t="s">
        <v>8124</v>
      </c>
      <c r="B175" s="3">
        <f t="shared" si="101"/>
        <v>49204132</v>
      </c>
      <c r="C175" s="3" t="str">
        <f t="shared" si="101"/>
        <v>Q.PEAK DUO BLK G10+/AC</v>
      </c>
      <c r="D175" s="2">
        <f t="shared" si="101"/>
        <v>360</v>
      </c>
      <c r="E175" s="1">
        <f t="shared" si="150"/>
        <v>0</v>
      </c>
      <c r="F175" s="1">
        <f t="shared" ref="F175:BQ175" si="167">E175+F41-F108</f>
        <v>0</v>
      </c>
      <c r="G175" s="1">
        <f t="shared" si="167"/>
        <v>0</v>
      </c>
      <c r="H175" s="1">
        <f t="shared" si="167"/>
        <v>0</v>
      </c>
      <c r="I175" s="1">
        <f t="shared" si="167"/>
        <v>0</v>
      </c>
      <c r="J175" s="1">
        <f t="shared" si="167"/>
        <v>0</v>
      </c>
      <c r="K175" s="1">
        <f t="shared" si="167"/>
        <v>0</v>
      </c>
      <c r="L175" s="1">
        <f t="shared" si="167"/>
        <v>0</v>
      </c>
      <c r="M175" s="1">
        <f t="shared" si="167"/>
        <v>0</v>
      </c>
      <c r="N175" s="1">
        <f t="shared" si="167"/>
        <v>0</v>
      </c>
      <c r="O175" s="1">
        <f t="shared" si="167"/>
        <v>0</v>
      </c>
      <c r="P175" s="1">
        <f t="shared" si="167"/>
        <v>0</v>
      </c>
      <c r="Q175" s="1">
        <f t="shared" si="167"/>
        <v>0</v>
      </c>
      <c r="R175" s="1">
        <f t="shared" si="167"/>
        <v>0</v>
      </c>
      <c r="S175" s="1">
        <f t="shared" si="167"/>
        <v>0</v>
      </c>
      <c r="T175" s="1">
        <f t="shared" si="167"/>
        <v>0</v>
      </c>
      <c r="U175" s="1">
        <f t="shared" si="167"/>
        <v>0</v>
      </c>
      <c r="V175" s="1">
        <f t="shared" si="167"/>
        <v>0</v>
      </c>
      <c r="W175" s="1">
        <f t="shared" si="167"/>
        <v>0</v>
      </c>
      <c r="X175" s="1">
        <f t="shared" si="167"/>
        <v>0</v>
      </c>
      <c r="Y175" s="1">
        <f t="shared" si="167"/>
        <v>0</v>
      </c>
      <c r="Z175" s="1">
        <f t="shared" si="167"/>
        <v>0</v>
      </c>
      <c r="AA175" s="1">
        <f t="shared" si="167"/>
        <v>0</v>
      </c>
      <c r="AB175" s="1">
        <f t="shared" si="167"/>
        <v>0</v>
      </c>
      <c r="AC175" s="1">
        <f t="shared" si="167"/>
        <v>0</v>
      </c>
      <c r="AD175" s="1">
        <f t="shared" si="167"/>
        <v>0</v>
      </c>
      <c r="AE175" s="1">
        <f t="shared" si="167"/>
        <v>0</v>
      </c>
      <c r="AF175" s="1">
        <f t="shared" si="167"/>
        <v>0</v>
      </c>
      <c r="AG175" s="1">
        <f t="shared" si="167"/>
        <v>0</v>
      </c>
      <c r="AH175" s="1">
        <f t="shared" si="167"/>
        <v>0</v>
      </c>
      <c r="AI175" s="1">
        <f t="shared" si="167"/>
        <v>0</v>
      </c>
      <c r="AJ175" s="1">
        <f t="shared" si="167"/>
        <v>0</v>
      </c>
      <c r="AK175" s="1">
        <f t="shared" si="167"/>
        <v>0</v>
      </c>
      <c r="AL175" s="1">
        <f t="shared" si="167"/>
        <v>0</v>
      </c>
      <c r="AM175" s="1">
        <f t="shared" si="167"/>
        <v>0</v>
      </c>
      <c r="AN175" s="1">
        <f t="shared" si="167"/>
        <v>0</v>
      </c>
      <c r="AO175" s="1">
        <f t="shared" si="167"/>
        <v>0</v>
      </c>
      <c r="AP175" s="1">
        <f t="shared" si="167"/>
        <v>0</v>
      </c>
      <c r="AQ175" s="1">
        <f t="shared" si="167"/>
        <v>0</v>
      </c>
      <c r="AR175" s="1">
        <f t="shared" si="167"/>
        <v>0</v>
      </c>
      <c r="AS175" s="1">
        <f t="shared" si="167"/>
        <v>0</v>
      </c>
      <c r="AT175" s="1">
        <f t="shared" si="167"/>
        <v>0</v>
      </c>
      <c r="AU175" s="1">
        <f t="shared" si="167"/>
        <v>0</v>
      </c>
      <c r="AV175" s="1">
        <f t="shared" si="167"/>
        <v>0</v>
      </c>
      <c r="AW175" s="1">
        <f t="shared" si="167"/>
        <v>0</v>
      </c>
      <c r="AX175" s="1">
        <f t="shared" si="167"/>
        <v>0</v>
      </c>
      <c r="AY175" s="1">
        <f t="shared" si="167"/>
        <v>0</v>
      </c>
      <c r="AZ175" s="1">
        <f t="shared" si="167"/>
        <v>0</v>
      </c>
      <c r="BA175" s="1">
        <f t="shared" si="167"/>
        <v>0</v>
      </c>
      <c r="BB175" s="1">
        <f t="shared" si="167"/>
        <v>0</v>
      </c>
      <c r="BC175" s="1">
        <f t="shared" si="167"/>
        <v>0</v>
      </c>
      <c r="BD175" s="1">
        <f t="shared" si="167"/>
        <v>0</v>
      </c>
      <c r="BE175" s="1">
        <f t="shared" si="167"/>
        <v>0</v>
      </c>
      <c r="BF175" s="1">
        <f t="shared" si="167"/>
        <v>0</v>
      </c>
      <c r="BG175" s="1">
        <f t="shared" si="167"/>
        <v>0</v>
      </c>
      <c r="BH175" s="1">
        <f t="shared" si="167"/>
        <v>0</v>
      </c>
      <c r="BI175" s="1">
        <f t="shared" si="167"/>
        <v>0</v>
      </c>
      <c r="BJ175" s="1">
        <f t="shared" si="167"/>
        <v>6552</v>
      </c>
      <c r="BK175" s="1">
        <f t="shared" si="167"/>
        <v>10192</v>
      </c>
      <c r="BL175" s="1">
        <f t="shared" si="167"/>
        <v>11648</v>
      </c>
      <c r="BM175" s="1">
        <f t="shared" si="167"/>
        <v>10504</v>
      </c>
      <c r="BN175" s="1">
        <f t="shared" si="167"/>
        <v>10140</v>
      </c>
      <c r="BO175" s="1">
        <f t="shared" si="167"/>
        <v>10140</v>
      </c>
      <c r="BP175" s="1">
        <f t="shared" si="167"/>
        <v>9620</v>
      </c>
      <c r="BQ175" s="1">
        <f t="shared" si="167"/>
        <v>8164</v>
      </c>
      <c r="BR175" s="1">
        <f t="shared" ref="BR175:EC175" si="168">BQ175+BR41-BR108</f>
        <v>7488</v>
      </c>
      <c r="BS175" s="1">
        <f t="shared" si="168"/>
        <v>2184</v>
      </c>
      <c r="BT175" s="1">
        <f t="shared" si="168"/>
        <v>6396</v>
      </c>
      <c r="BU175" s="1">
        <f t="shared" si="168"/>
        <v>6396</v>
      </c>
      <c r="BV175" s="1">
        <f t="shared" si="168"/>
        <v>6396</v>
      </c>
      <c r="BW175" s="1">
        <f t="shared" si="168"/>
        <v>10504</v>
      </c>
      <c r="BX175" s="1">
        <f t="shared" si="168"/>
        <v>16796</v>
      </c>
      <c r="BY175" s="1">
        <f t="shared" si="168"/>
        <v>17576</v>
      </c>
      <c r="BZ175" s="1">
        <f t="shared" si="168"/>
        <v>21944</v>
      </c>
      <c r="CA175" s="1">
        <f t="shared" si="168"/>
        <v>27456</v>
      </c>
      <c r="CB175" s="1">
        <f t="shared" si="168"/>
        <v>27456</v>
      </c>
      <c r="CC175" s="1">
        <f t="shared" si="168"/>
        <v>27456</v>
      </c>
      <c r="CD175" s="1">
        <f t="shared" si="168"/>
        <v>31824</v>
      </c>
      <c r="CE175" s="1">
        <f t="shared" si="168"/>
        <v>39832</v>
      </c>
      <c r="CF175" s="1">
        <f t="shared" si="168"/>
        <v>42744</v>
      </c>
      <c r="CG175" s="1">
        <f t="shared" si="168"/>
        <v>42640</v>
      </c>
      <c r="CH175" s="1">
        <f t="shared" si="168"/>
        <v>42640</v>
      </c>
      <c r="CI175" s="1">
        <f t="shared" si="168"/>
        <v>42640</v>
      </c>
      <c r="CJ175" s="1">
        <f t="shared" si="168"/>
        <v>42640</v>
      </c>
      <c r="CK175" s="1">
        <f t="shared" si="168"/>
        <v>42302</v>
      </c>
      <c r="CL175" s="1">
        <f t="shared" si="168"/>
        <v>42302</v>
      </c>
      <c r="CM175" s="1">
        <f t="shared" si="168"/>
        <v>42302</v>
      </c>
      <c r="CN175" s="1">
        <f t="shared" si="168"/>
        <v>42302</v>
      </c>
      <c r="CO175" s="1">
        <f t="shared" si="168"/>
        <v>42016</v>
      </c>
      <c r="CP175" s="1">
        <f t="shared" si="168"/>
        <v>42016</v>
      </c>
      <c r="CQ175" s="1">
        <f t="shared" si="168"/>
        <v>42016</v>
      </c>
      <c r="CR175" s="1">
        <f>CQ175+CR41-CR108</f>
        <v>38532</v>
      </c>
      <c r="CS175" s="1">
        <f t="shared" si="168"/>
        <v>36972</v>
      </c>
      <c r="CT175" s="1">
        <f t="shared" si="168"/>
        <v>35024</v>
      </c>
      <c r="CU175" s="1">
        <f t="shared" si="168"/>
        <v>31852</v>
      </c>
      <c r="CV175" s="1">
        <f t="shared" si="168"/>
        <v>24364</v>
      </c>
      <c r="CW175" s="1">
        <f t="shared" si="168"/>
        <v>24364</v>
      </c>
      <c r="CX175" s="1">
        <f t="shared" si="168"/>
        <v>24364</v>
      </c>
      <c r="CY175" s="1">
        <f t="shared" si="168"/>
        <v>22284</v>
      </c>
      <c r="CZ175" s="1">
        <f t="shared" si="168"/>
        <v>25976</v>
      </c>
      <c r="DA175" s="1">
        <f t="shared" si="168"/>
        <v>31800</v>
      </c>
      <c r="DB175" s="1">
        <f t="shared" si="168"/>
        <v>36168</v>
      </c>
      <c r="DC175" s="1">
        <f t="shared" si="168"/>
        <v>38560</v>
      </c>
      <c r="DD175" s="1">
        <f t="shared" si="168"/>
        <v>38560</v>
      </c>
      <c r="DE175" s="1">
        <f t="shared" si="168"/>
        <v>38560</v>
      </c>
      <c r="DF175" s="1">
        <f t="shared" si="168"/>
        <v>43266</v>
      </c>
      <c r="DG175" s="1">
        <f t="shared" si="168"/>
        <v>44722</v>
      </c>
      <c r="DH175" s="1">
        <f t="shared" si="168"/>
        <v>45450</v>
      </c>
      <c r="DI175" s="1">
        <f t="shared" si="168"/>
        <v>45450</v>
      </c>
      <c r="DJ175" s="1">
        <f t="shared" si="168"/>
        <v>45450</v>
      </c>
      <c r="DK175" s="1">
        <f t="shared" si="168"/>
        <v>45450</v>
      </c>
      <c r="DL175" s="1">
        <f t="shared" si="168"/>
        <v>45450</v>
      </c>
      <c r="DM175" s="1">
        <f t="shared" si="168"/>
        <v>45450</v>
      </c>
      <c r="DN175" s="1">
        <f t="shared" si="168"/>
        <v>45450</v>
      </c>
      <c r="DO175" s="1">
        <f t="shared" si="168"/>
        <v>45450</v>
      </c>
      <c r="DP175" s="1">
        <f t="shared" si="168"/>
        <v>45450</v>
      </c>
      <c r="DQ175" s="1">
        <f t="shared" si="168"/>
        <v>45450</v>
      </c>
      <c r="DR175" s="1">
        <f t="shared" si="168"/>
        <v>45450</v>
      </c>
      <c r="DS175" s="1">
        <f t="shared" si="168"/>
        <v>45450</v>
      </c>
      <c r="DT175" s="1">
        <f t="shared" si="168"/>
        <v>45450</v>
      </c>
      <c r="DU175" s="1">
        <f t="shared" si="168"/>
        <v>45450</v>
      </c>
      <c r="DV175" s="1">
        <f t="shared" si="168"/>
        <v>45450</v>
      </c>
      <c r="DW175" s="1">
        <f t="shared" si="168"/>
        <v>43786</v>
      </c>
      <c r="DX175" s="1">
        <f t="shared" si="168"/>
        <v>43786</v>
      </c>
      <c r="DY175" s="1">
        <f t="shared" si="168"/>
        <v>43786</v>
      </c>
      <c r="DZ175" s="1">
        <f t="shared" si="168"/>
        <v>43786</v>
      </c>
      <c r="EA175" s="1">
        <f t="shared" si="168"/>
        <v>43786</v>
      </c>
      <c r="EB175" s="1">
        <f t="shared" si="168"/>
        <v>43786</v>
      </c>
      <c r="EC175" s="1">
        <f t="shared" si="168"/>
        <v>43786</v>
      </c>
      <c r="ED175" s="1">
        <f t="shared" ref="ED175:GO175" si="169">EC175+ED41-ED108</f>
        <v>43786</v>
      </c>
      <c r="EE175" s="1">
        <f t="shared" si="169"/>
        <v>43786</v>
      </c>
      <c r="EF175" s="1">
        <f t="shared" si="169"/>
        <v>43786</v>
      </c>
      <c r="EG175" s="1">
        <f t="shared" si="169"/>
        <v>43786</v>
      </c>
      <c r="EH175" s="1">
        <f t="shared" si="169"/>
        <v>43786</v>
      </c>
      <c r="EI175" s="1">
        <f t="shared" si="169"/>
        <v>43786</v>
      </c>
      <c r="EJ175" s="1">
        <f t="shared" si="169"/>
        <v>43786</v>
      </c>
      <c r="EK175" s="1">
        <f t="shared" si="169"/>
        <v>43786</v>
      </c>
      <c r="EL175" s="1">
        <f t="shared" si="169"/>
        <v>43786</v>
      </c>
      <c r="EM175" s="1">
        <f t="shared" si="169"/>
        <v>43786</v>
      </c>
      <c r="EN175" s="1">
        <f t="shared" si="169"/>
        <v>43786</v>
      </c>
      <c r="EO175" s="1">
        <f t="shared" si="169"/>
        <v>43786</v>
      </c>
      <c r="EP175" s="1">
        <f t="shared" si="169"/>
        <v>43786</v>
      </c>
      <c r="EQ175" s="1">
        <f t="shared" si="169"/>
        <v>43786</v>
      </c>
      <c r="ER175" s="1">
        <f t="shared" si="169"/>
        <v>43786</v>
      </c>
      <c r="ES175" s="1">
        <f t="shared" si="169"/>
        <v>43786</v>
      </c>
      <c r="ET175" s="1">
        <f t="shared" si="169"/>
        <v>43786</v>
      </c>
      <c r="EU175" s="1">
        <f t="shared" si="169"/>
        <v>43786</v>
      </c>
      <c r="EV175" s="1">
        <f t="shared" si="169"/>
        <v>43786</v>
      </c>
      <c r="EW175" s="1">
        <f t="shared" si="169"/>
        <v>43786</v>
      </c>
      <c r="EX175" s="1">
        <f t="shared" si="169"/>
        <v>43786</v>
      </c>
      <c r="EY175" s="1">
        <f t="shared" si="169"/>
        <v>43786</v>
      </c>
      <c r="EZ175" s="1">
        <f t="shared" si="169"/>
        <v>43786</v>
      </c>
      <c r="FA175" s="1">
        <f t="shared" si="169"/>
        <v>43786</v>
      </c>
      <c r="FB175" s="1">
        <f t="shared" si="169"/>
        <v>43786</v>
      </c>
      <c r="FC175" s="1">
        <f t="shared" si="169"/>
        <v>43786</v>
      </c>
      <c r="FD175" s="1">
        <f t="shared" si="169"/>
        <v>43786</v>
      </c>
      <c r="FE175" s="1">
        <f t="shared" si="169"/>
        <v>43786</v>
      </c>
      <c r="FF175" s="1">
        <f t="shared" si="169"/>
        <v>43786</v>
      </c>
      <c r="FG175" s="1">
        <f t="shared" si="169"/>
        <v>43786</v>
      </c>
      <c r="FH175" s="1">
        <f t="shared" si="169"/>
        <v>43786</v>
      </c>
      <c r="FI175" s="1">
        <f t="shared" si="169"/>
        <v>43786</v>
      </c>
      <c r="FJ175" s="1">
        <f t="shared" si="169"/>
        <v>43786</v>
      </c>
      <c r="FK175" s="1">
        <f t="shared" si="169"/>
        <v>43786</v>
      </c>
      <c r="FL175" s="1">
        <f t="shared" si="169"/>
        <v>43786</v>
      </c>
      <c r="FM175" s="1">
        <f t="shared" si="169"/>
        <v>43786</v>
      </c>
      <c r="FN175" s="1">
        <f t="shared" si="169"/>
        <v>43786</v>
      </c>
      <c r="FO175" s="1">
        <f t="shared" si="169"/>
        <v>43786</v>
      </c>
      <c r="FP175" s="1">
        <f t="shared" si="169"/>
        <v>43786</v>
      </c>
      <c r="FQ175" s="1">
        <f t="shared" si="169"/>
        <v>43786</v>
      </c>
      <c r="FR175" s="1">
        <f t="shared" si="169"/>
        <v>43786</v>
      </c>
      <c r="FS175" s="1">
        <f t="shared" si="169"/>
        <v>43786</v>
      </c>
      <c r="FT175" s="1">
        <f t="shared" si="169"/>
        <v>43786</v>
      </c>
      <c r="FU175" s="1">
        <f t="shared" si="169"/>
        <v>43786</v>
      </c>
      <c r="FV175" s="1">
        <f t="shared" si="169"/>
        <v>43786</v>
      </c>
      <c r="FW175" s="1">
        <f t="shared" si="169"/>
        <v>43786</v>
      </c>
      <c r="FX175" s="1">
        <f t="shared" si="169"/>
        <v>43786</v>
      </c>
      <c r="FY175" s="1">
        <f t="shared" si="169"/>
        <v>43786</v>
      </c>
      <c r="FZ175" s="1">
        <f t="shared" si="169"/>
        <v>43786</v>
      </c>
      <c r="GA175" s="1">
        <f t="shared" si="169"/>
        <v>43786</v>
      </c>
      <c r="GB175" s="1">
        <f t="shared" si="169"/>
        <v>43786</v>
      </c>
      <c r="GC175" s="1">
        <f t="shared" si="169"/>
        <v>43786</v>
      </c>
      <c r="GD175" s="1">
        <f t="shared" si="169"/>
        <v>43786</v>
      </c>
      <c r="GE175" s="1">
        <f t="shared" si="169"/>
        <v>43786</v>
      </c>
      <c r="GF175" s="1">
        <f t="shared" si="169"/>
        <v>43786</v>
      </c>
      <c r="GG175" s="1">
        <f t="shared" si="169"/>
        <v>43786</v>
      </c>
      <c r="GH175" s="1">
        <f t="shared" si="169"/>
        <v>43786</v>
      </c>
      <c r="GI175" s="1">
        <f t="shared" si="169"/>
        <v>43786</v>
      </c>
      <c r="GJ175" s="1">
        <f t="shared" si="169"/>
        <v>43786</v>
      </c>
      <c r="GK175" s="1">
        <f t="shared" si="169"/>
        <v>43786</v>
      </c>
      <c r="GL175" s="1">
        <f t="shared" si="169"/>
        <v>43786</v>
      </c>
      <c r="GM175" s="1">
        <f t="shared" si="169"/>
        <v>43786</v>
      </c>
      <c r="GN175" s="1">
        <f t="shared" si="169"/>
        <v>43786</v>
      </c>
      <c r="GO175" s="1">
        <f t="shared" si="169"/>
        <v>43786</v>
      </c>
      <c r="GP175" s="1">
        <f t="shared" ref="GP175:GY175" si="170">GO175+GP41-GP108</f>
        <v>43786</v>
      </c>
      <c r="GQ175" s="1">
        <f t="shared" si="170"/>
        <v>43786</v>
      </c>
      <c r="GR175" s="1">
        <f t="shared" si="170"/>
        <v>43786</v>
      </c>
      <c r="GS175" s="1">
        <f t="shared" si="170"/>
        <v>43786</v>
      </c>
      <c r="GT175" s="1">
        <f t="shared" si="170"/>
        <v>43786</v>
      </c>
      <c r="GU175" s="1">
        <f t="shared" si="170"/>
        <v>43786</v>
      </c>
      <c r="GV175" s="1">
        <f t="shared" si="170"/>
        <v>43786</v>
      </c>
      <c r="GW175" s="1">
        <f t="shared" si="170"/>
        <v>43786</v>
      </c>
      <c r="GX175" s="1">
        <f t="shared" si="170"/>
        <v>43786</v>
      </c>
      <c r="GY175" s="1">
        <f t="shared" si="170"/>
        <v>43786</v>
      </c>
    </row>
    <row r="176" spans="1:207">
      <c r="A176" s="4" t="s">
        <v>8124</v>
      </c>
      <c r="B176" s="3">
        <f t="shared" si="101"/>
        <v>46213128</v>
      </c>
      <c r="C176" s="3" t="str">
        <f t="shared" si="101"/>
        <v>Q.PEAK DUO BLK-G6P+/AC</v>
      </c>
      <c r="D176" s="2" t="str">
        <f t="shared" si="101"/>
        <v>340</v>
      </c>
      <c r="E176" s="1">
        <f t="shared" si="150"/>
        <v>0</v>
      </c>
      <c r="F176" s="1">
        <f t="shared" ref="F176:BQ176" si="171">E176+F42-F109</f>
        <v>0</v>
      </c>
      <c r="G176" s="1">
        <f t="shared" si="171"/>
        <v>0</v>
      </c>
      <c r="H176" s="1">
        <f t="shared" si="171"/>
        <v>0</v>
      </c>
      <c r="I176" s="1">
        <f t="shared" si="171"/>
        <v>0</v>
      </c>
      <c r="J176" s="1">
        <f t="shared" si="171"/>
        <v>0</v>
      </c>
      <c r="K176" s="1">
        <f t="shared" si="171"/>
        <v>0</v>
      </c>
      <c r="L176" s="1">
        <f t="shared" si="171"/>
        <v>0</v>
      </c>
      <c r="M176" s="1">
        <f t="shared" si="171"/>
        <v>0</v>
      </c>
      <c r="N176" s="1">
        <f t="shared" si="171"/>
        <v>0</v>
      </c>
      <c r="O176" s="1">
        <f t="shared" si="171"/>
        <v>0</v>
      </c>
      <c r="P176" s="1">
        <f t="shared" si="171"/>
        <v>0</v>
      </c>
      <c r="Q176" s="1">
        <f t="shared" si="171"/>
        <v>0</v>
      </c>
      <c r="R176" s="1">
        <f t="shared" si="171"/>
        <v>0</v>
      </c>
      <c r="S176" s="1">
        <f t="shared" si="171"/>
        <v>0</v>
      </c>
      <c r="T176" s="1">
        <f t="shared" si="171"/>
        <v>0</v>
      </c>
      <c r="U176" s="1">
        <f t="shared" si="171"/>
        <v>0</v>
      </c>
      <c r="V176" s="1">
        <f t="shared" si="171"/>
        <v>0</v>
      </c>
      <c r="W176" s="1">
        <f t="shared" si="171"/>
        <v>0</v>
      </c>
      <c r="X176" s="1">
        <f t="shared" si="171"/>
        <v>0</v>
      </c>
      <c r="Y176" s="1">
        <f t="shared" si="171"/>
        <v>0</v>
      </c>
      <c r="Z176" s="1">
        <f t="shared" si="171"/>
        <v>0</v>
      </c>
      <c r="AA176" s="1">
        <f t="shared" si="171"/>
        <v>0</v>
      </c>
      <c r="AB176" s="1">
        <f t="shared" si="171"/>
        <v>0</v>
      </c>
      <c r="AC176" s="1">
        <f t="shared" si="171"/>
        <v>0</v>
      </c>
      <c r="AD176" s="1">
        <f t="shared" si="171"/>
        <v>0</v>
      </c>
      <c r="AE176" s="1">
        <f t="shared" si="171"/>
        <v>0</v>
      </c>
      <c r="AF176" s="1">
        <f t="shared" si="171"/>
        <v>0</v>
      </c>
      <c r="AG176" s="1">
        <f t="shared" si="171"/>
        <v>0</v>
      </c>
      <c r="AH176" s="1">
        <f t="shared" si="171"/>
        <v>0</v>
      </c>
      <c r="AI176" s="1">
        <f t="shared" si="171"/>
        <v>0</v>
      </c>
      <c r="AJ176" s="1">
        <f t="shared" si="171"/>
        <v>0</v>
      </c>
      <c r="AK176" s="1">
        <f t="shared" si="171"/>
        <v>0</v>
      </c>
      <c r="AL176" s="1">
        <f t="shared" si="171"/>
        <v>0</v>
      </c>
      <c r="AM176" s="1">
        <f t="shared" si="171"/>
        <v>0</v>
      </c>
      <c r="AN176" s="1">
        <f t="shared" si="171"/>
        <v>0</v>
      </c>
      <c r="AO176" s="1">
        <f t="shared" si="171"/>
        <v>0</v>
      </c>
      <c r="AP176" s="1">
        <f t="shared" si="171"/>
        <v>0</v>
      </c>
      <c r="AQ176" s="1">
        <f t="shared" si="171"/>
        <v>0</v>
      </c>
      <c r="AR176" s="1">
        <f t="shared" si="171"/>
        <v>0</v>
      </c>
      <c r="AS176" s="1">
        <f t="shared" si="171"/>
        <v>0</v>
      </c>
      <c r="AT176" s="1">
        <f t="shared" si="171"/>
        <v>0</v>
      </c>
      <c r="AU176" s="1">
        <f t="shared" si="171"/>
        <v>0</v>
      </c>
      <c r="AV176" s="1">
        <f t="shared" si="171"/>
        <v>0</v>
      </c>
      <c r="AW176" s="1">
        <f t="shared" si="171"/>
        <v>0</v>
      </c>
      <c r="AX176" s="1">
        <f t="shared" si="171"/>
        <v>0</v>
      </c>
      <c r="AY176" s="1">
        <f t="shared" si="171"/>
        <v>0</v>
      </c>
      <c r="AZ176" s="1">
        <f t="shared" si="171"/>
        <v>0</v>
      </c>
      <c r="BA176" s="1">
        <f t="shared" si="171"/>
        <v>0</v>
      </c>
      <c r="BB176" s="1">
        <f t="shared" si="171"/>
        <v>0</v>
      </c>
      <c r="BC176" s="1">
        <f t="shared" si="171"/>
        <v>0</v>
      </c>
      <c r="BD176" s="1">
        <f t="shared" si="171"/>
        <v>0</v>
      </c>
      <c r="BE176" s="1">
        <f t="shared" si="171"/>
        <v>0</v>
      </c>
      <c r="BF176" s="1">
        <f t="shared" si="171"/>
        <v>0</v>
      </c>
      <c r="BG176" s="1">
        <f t="shared" si="171"/>
        <v>0</v>
      </c>
      <c r="BH176" s="1">
        <f t="shared" si="171"/>
        <v>0</v>
      </c>
      <c r="BI176" s="1">
        <f t="shared" si="171"/>
        <v>0</v>
      </c>
      <c r="BJ176" s="1">
        <f t="shared" si="171"/>
        <v>105</v>
      </c>
      <c r="BK176" s="1">
        <f t="shared" si="171"/>
        <v>105</v>
      </c>
      <c r="BL176" s="1">
        <f t="shared" si="171"/>
        <v>105</v>
      </c>
      <c r="BM176" s="1">
        <f t="shared" si="171"/>
        <v>105</v>
      </c>
      <c r="BN176" s="1">
        <f t="shared" si="171"/>
        <v>105</v>
      </c>
      <c r="BO176" s="1">
        <f t="shared" si="171"/>
        <v>105</v>
      </c>
      <c r="BP176" s="1">
        <f t="shared" si="171"/>
        <v>105</v>
      </c>
      <c r="BQ176" s="1">
        <f t="shared" si="171"/>
        <v>0</v>
      </c>
      <c r="BR176" s="1">
        <f t="shared" ref="BR176:EC176" si="172">BQ176+BR42-BR109</f>
        <v>0</v>
      </c>
      <c r="BS176" s="1">
        <f t="shared" si="172"/>
        <v>0</v>
      </c>
      <c r="BT176" s="1">
        <f t="shared" si="172"/>
        <v>0</v>
      </c>
      <c r="BU176" s="1">
        <f t="shared" si="172"/>
        <v>0</v>
      </c>
      <c r="BV176" s="1">
        <f t="shared" si="172"/>
        <v>0</v>
      </c>
      <c r="BW176" s="1">
        <f t="shared" si="172"/>
        <v>0</v>
      </c>
      <c r="BX176" s="1">
        <f t="shared" si="172"/>
        <v>0</v>
      </c>
      <c r="BY176" s="1">
        <f t="shared" si="172"/>
        <v>0</v>
      </c>
      <c r="BZ176" s="1">
        <f t="shared" si="172"/>
        <v>0</v>
      </c>
      <c r="CA176" s="1">
        <f t="shared" si="172"/>
        <v>0</v>
      </c>
      <c r="CB176" s="1">
        <f t="shared" si="172"/>
        <v>0</v>
      </c>
      <c r="CC176" s="1">
        <f t="shared" si="172"/>
        <v>0</v>
      </c>
      <c r="CD176" s="1">
        <f t="shared" si="172"/>
        <v>0</v>
      </c>
      <c r="CE176" s="1">
        <f t="shared" si="172"/>
        <v>0</v>
      </c>
      <c r="CF176" s="1">
        <f t="shared" si="172"/>
        <v>0</v>
      </c>
      <c r="CG176" s="1">
        <f t="shared" si="172"/>
        <v>0</v>
      </c>
      <c r="CH176" s="1">
        <f t="shared" si="172"/>
        <v>0</v>
      </c>
      <c r="CI176" s="1">
        <f t="shared" si="172"/>
        <v>0</v>
      </c>
      <c r="CJ176" s="1">
        <f t="shared" si="172"/>
        <v>0</v>
      </c>
      <c r="CK176" s="1">
        <f t="shared" si="172"/>
        <v>0</v>
      </c>
      <c r="CL176" s="1">
        <f t="shared" si="172"/>
        <v>0</v>
      </c>
      <c r="CM176" s="1">
        <f t="shared" si="172"/>
        <v>0</v>
      </c>
      <c r="CN176" s="1">
        <f t="shared" si="172"/>
        <v>0</v>
      </c>
      <c r="CO176" s="1">
        <f t="shared" si="172"/>
        <v>0</v>
      </c>
      <c r="CP176" s="1">
        <f t="shared" si="172"/>
        <v>0</v>
      </c>
      <c r="CQ176" s="1">
        <f t="shared" si="172"/>
        <v>0</v>
      </c>
      <c r="CR176" s="1">
        <f t="shared" si="172"/>
        <v>0</v>
      </c>
      <c r="CS176" s="1">
        <f t="shared" si="172"/>
        <v>0</v>
      </c>
      <c r="CT176" s="1">
        <f t="shared" si="172"/>
        <v>0</v>
      </c>
      <c r="CU176" s="1">
        <f t="shared" si="172"/>
        <v>0</v>
      </c>
      <c r="CV176" s="1">
        <f t="shared" si="172"/>
        <v>0</v>
      </c>
      <c r="CW176" s="1">
        <f t="shared" si="172"/>
        <v>0</v>
      </c>
      <c r="CX176" s="1">
        <f t="shared" si="172"/>
        <v>0</v>
      </c>
      <c r="CY176" s="1">
        <f t="shared" si="172"/>
        <v>0</v>
      </c>
      <c r="CZ176" s="1">
        <f t="shared" si="172"/>
        <v>0</v>
      </c>
      <c r="DA176" s="1">
        <f t="shared" si="172"/>
        <v>0</v>
      </c>
      <c r="DB176" s="1">
        <f t="shared" si="172"/>
        <v>0</v>
      </c>
      <c r="DC176" s="1">
        <f t="shared" si="172"/>
        <v>0</v>
      </c>
      <c r="DD176" s="1">
        <f t="shared" si="172"/>
        <v>0</v>
      </c>
      <c r="DE176" s="1">
        <f t="shared" si="172"/>
        <v>0</v>
      </c>
      <c r="DF176" s="1">
        <f t="shared" si="172"/>
        <v>0</v>
      </c>
      <c r="DG176" s="1">
        <f t="shared" si="172"/>
        <v>0</v>
      </c>
      <c r="DH176" s="1">
        <f t="shared" si="172"/>
        <v>0</v>
      </c>
      <c r="DI176" s="1">
        <f t="shared" si="172"/>
        <v>0</v>
      </c>
      <c r="DJ176" s="1">
        <f t="shared" si="172"/>
        <v>0</v>
      </c>
      <c r="DK176" s="1">
        <f t="shared" si="172"/>
        <v>0</v>
      </c>
      <c r="DL176" s="1">
        <f t="shared" si="172"/>
        <v>0</v>
      </c>
      <c r="DM176" s="1">
        <f t="shared" si="172"/>
        <v>0</v>
      </c>
      <c r="DN176" s="1">
        <f t="shared" si="172"/>
        <v>0</v>
      </c>
      <c r="DO176" s="1">
        <f t="shared" si="172"/>
        <v>0</v>
      </c>
      <c r="DP176" s="1">
        <f t="shared" si="172"/>
        <v>0</v>
      </c>
      <c r="DQ176" s="1">
        <f t="shared" si="172"/>
        <v>0</v>
      </c>
      <c r="DR176" s="1">
        <f t="shared" si="172"/>
        <v>0</v>
      </c>
      <c r="DS176" s="1">
        <f t="shared" si="172"/>
        <v>0</v>
      </c>
      <c r="DT176" s="1">
        <f t="shared" si="172"/>
        <v>0</v>
      </c>
      <c r="DU176" s="1">
        <f t="shared" si="172"/>
        <v>0</v>
      </c>
      <c r="DV176" s="1">
        <f t="shared" si="172"/>
        <v>0</v>
      </c>
      <c r="DW176" s="1">
        <f t="shared" si="172"/>
        <v>0</v>
      </c>
      <c r="DX176" s="1">
        <f t="shared" si="172"/>
        <v>0</v>
      </c>
      <c r="DY176" s="1">
        <f t="shared" si="172"/>
        <v>0</v>
      </c>
      <c r="DZ176" s="1">
        <f t="shared" si="172"/>
        <v>0</v>
      </c>
      <c r="EA176" s="1">
        <f t="shared" si="172"/>
        <v>0</v>
      </c>
      <c r="EB176" s="1">
        <f t="shared" si="172"/>
        <v>0</v>
      </c>
      <c r="EC176" s="1">
        <f t="shared" si="172"/>
        <v>0</v>
      </c>
      <c r="ED176" s="1">
        <f t="shared" ref="ED176:GO176" si="173">EC176+ED42-ED109</f>
        <v>0</v>
      </c>
      <c r="EE176" s="1">
        <f t="shared" si="173"/>
        <v>0</v>
      </c>
      <c r="EF176" s="1">
        <f t="shared" si="173"/>
        <v>0</v>
      </c>
      <c r="EG176" s="1">
        <f t="shared" si="173"/>
        <v>0</v>
      </c>
      <c r="EH176" s="1">
        <f t="shared" si="173"/>
        <v>0</v>
      </c>
      <c r="EI176" s="1">
        <f t="shared" si="173"/>
        <v>0</v>
      </c>
      <c r="EJ176" s="1">
        <f t="shared" si="173"/>
        <v>0</v>
      </c>
      <c r="EK176" s="1">
        <f t="shared" si="173"/>
        <v>0</v>
      </c>
      <c r="EL176" s="1">
        <f t="shared" si="173"/>
        <v>0</v>
      </c>
      <c r="EM176" s="1">
        <f t="shared" si="173"/>
        <v>0</v>
      </c>
      <c r="EN176" s="1">
        <f t="shared" si="173"/>
        <v>0</v>
      </c>
      <c r="EO176" s="1">
        <f t="shared" si="173"/>
        <v>0</v>
      </c>
      <c r="EP176" s="1">
        <f t="shared" si="173"/>
        <v>0</v>
      </c>
      <c r="EQ176" s="1">
        <f t="shared" si="173"/>
        <v>0</v>
      </c>
      <c r="ER176" s="1">
        <f t="shared" si="173"/>
        <v>0</v>
      </c>
      <c r="ES176" s="1">
        <f t="shared" si="173"/>
        <v>0</v>
      </c>
      <c r="ET176" s="1">
        <f t="shared" si="173"/>
        <v>0</v>
      </c>
      <c r="EU176" s="1">
        <f t="shared" si="173"/>
        <v>0</v>
      </c>
      <c r="EV176" s="1">
        <f t="shared" si="173"/>
        <v>0</v>
      </c>
      <c r="EW176" s="1">
        <f t="shared" si="173"/>
        <v>0</v>
      </c>
      <c r="EX176" s="1">
        <f t="shared" si="173"/>
        <v>0</v>
      </c>
      <c r="EY176" s="1">
        <f t="shared" si="173"/>
        <v>0</v>
      </c>
      <c r="EZ176" s="1">
        <f t="shared" si="173"/>
        <v>0</v>
      </c>
      <c r="FA176" s="1">
        <f t="shared" si="173"/>
        <v>0</v>
      </c>
      <c r="FB176" s="1">
        <f t="shared" si="173"/>
        <v>0</v>
      </c>
      <c r="FC176" s="1">
        <f t="shared" si="173"/>
        <v>0</v>
      </c>
      <c r="FD176" s="1">
        <f t="shared" si="173"/>
        <v>0</v>
      </c>
      <c r="FE176" s="1">
        <f t="shared" si="173"/>
        <v>0</v>
      </c>
      <c r="FF176" s="1">
        <f t="shared" si="173"/>
        <v>0</v>
      </c>
      <c r="FG176" s="1">
        <f t="shared" si="173"/>
        <v>0</v>
      </c>
      <c r="FH176" s="1">
        <f t="shared" si="173"/>
        <v>0</v>
      </c>
      <c r="FI176" s="1">
        <f t="shared" si="173"/>
        <v>0</v>
      </c>
      <c r="FJ176" s="1">
        <f t="shared" si="173"/>
        <v>0</v>
      </c>
      <c r="FK176" s="1">
        <f t="shared" si="173"/>
        <v>0</v>
      </c>
      <c r="FL176" s="1">
        <f t="shared" si="173"/>
        <v>0</v>
      </c>
      <c r="FM176" s="1">
        <f t="shared" si="173"/>
        <v>0</v>
      </c>
      <c r="FN176" s="1">
        <f t="shared" si="173"/>
        <v>0</v>
      </c>
      <c r="FO176" s="1">
        <f t="shared" si="173"/>
        <v>0</v>
      </c>
      <c r="FP176" s="1">
        <f t="shared" si="173"/>
        <v>0</v>
      </c>
      <c r="FQ176" s="1">
        <f t="shared" si="173"/>
        <v>0</v>
      </c>
      <c r="FR176" s="1">
        <f t="shared" si="173"/>
        <v>0</v>
      </c>
      <c r="FS176" s="1">
        <f t="shared" si="173"/>
        <v>0</v>
      </c>
      <c r="FT176" s="1">
        <f t="shared" si="173"/>
        <v>0</v>
      </c>
      <c r="FU176" s="1">
        <f t="shared" si="173"/>
        <v>0</v>
      </c>
      <c r="FV176" s="1">
        <f t="shared" si="173"/>
        <v>0</v>
      </c>
      <c r="FW176" s="1">
        <f t="shared" si="173"/>
        <v>0</v>
      </c>
      <c r="FX176" s="1">
        <f t="shared" si="173"/>
        <v>0</v>
      </c>
      <c r="FY176" s="1">
        <f t="shared" si="173"/>
        <v>0</v>
      </c>
      <c r="FZ176" s="1">
        <f t="shared" si="173"/>
        <v>0</v>
      </c>
      <c r="GA176" s="1">
        <f t="shared" si="173"/>
        <v>0</v>
      </c>
      <c r="GB176" s="1">
        <f t="shared" si="173"/>
        <v>0</v>
      </c>
      <c r="GC176" s="1">
        <f t="shared" si="173"/>
        <v>0</v>
      </c>
      <c r="GD176" s="1">
        <f t="shared" si="173"/>
        <v>0</v>
      </c>
      <c r="GE176" s="1">
        <f t="shared" si="173"/>
        <v>0</v>
      </c>
      <c r="GF176" s="1">
        <f t="shared" si="173"/>
        <v>0</v>
      </c>
      <c r="GG176" s="1">
        <f t="shared" si="173"/>
        <v>0</v>
      </c>
      <c r="GH176" s="1">
        <f t="shared" si="173"/>
        <v>0</v>
      </c>
      <c r="GI176" s="1">
        <f t="shared" si="173"/>
        <v>0</v>
      </c>
      <c r="GJ176" s="1">
        <f t="shared" si="173"/>
        <v>0</v>
      </c>
      <c r="GK176" s="1">
        <f t="shared" si="173"/>
        <v>0</v>
      </c>
      <c r="GL176" s="1">
        <f t="shared" si="173"/>
        <v>0</v>
      </c>
      <c r="GM176" s="1">
        <f t="shared" si="173"/>
        <v>0</v>
      </c>
      <c r="GN176" s="1">
        <f t="shared" si="173"/>
        <v>0</v>
      </c>
      <c r="GO176" s="1">
        <f t="shared" si="173"/>
        <v>0</v>
      </c>
      <c r="GP176" s="1">
        <f t="shared" ref="GP176:GY176" si="174">GO176+GP42-GP109</f>
        <v>0</v>
      </c>
      <c r="GQ176" s="1">
        <f t="shared" si="174"/>
        <v>0</v>
      </c>
      <c r="GR176" s="1">
        <f t="shared" si="174"/>
        <v>0</v>
      </c>
      <c r="GS176" s="1">
        <f t="shared" si="174"/>
        <v>0</v>
      </c>
      <c r="GT176" s="1">
        <f t="shared" si="174"/>
        <v>0</v>
      </c>
      <c r="GU176" s="1">
        <f t="shared" si="174"/>
        <v>0</v>
      </c>
      <c r="GV176" s="1">
        <f t="shared" si="174"/>
        <v>0</v>
      </c>
      <c r="GW176" s="1">
        <f t="shared" si="174"/>
        <v>0</v>
      </c>
      <c r="GX176" s="1">
        <f t="shared" si="174"/>
        <v>0</v>
      </c>
      <c r="GY176" s="1">
        <f t="shared" si="174"/>
        <v>0</v>
      </c>
    </row>
    <row r="177" spans="1:207">
      <c r="A177" s="4" t="s">
        <v>8124</v>
      </c>
      <c r="B177" s="3">
        <f t="shared" si="101"/>
        <v>46220127</v>
      </c>
      <c r="C177" s="3" t="str">
        <f t="shared" si="101"/>
        <v>Q.PEAK DUO BLK-G6P+/HL</v>
      </c>
      <c r="D177" s="2" t="str">
        <f t="shared" si="101"/>
        <v>335</v>
      </c>
      <c r="E177" s="1">
        <f t="shared" si="150"/>
        <v>0</v>
      </c>
      <c r="F177" s="1">
        <f t="shared" ref="F177:BQ177" si="175">E177+F43-F110</f>
        <v>0</v>
      </c>
      <c r="G177" s="1">
        <f t="shared" si="175"/>
        <v>0</v>
      </c>
      <c r="H177" s="1">
        <f t="shared" si="175"/>
        <v>0</v>
      </c>
      <c r="I177" s="1">
        <f t="shared" si="175"/>
        <v>0</v>
      </c>
      <c r="J177" s="1">
        <f t="shared" si="175"/>
        <v>0</v>
      </c>
      <c r="K177" s="1">
        <f t="shared" si="175"/>
        <v>0</v>
      </c>
      <c r="L177" s="1">
        <f t="shared" si="175"/>
        <v>0</v>
      </c>
      <c r="M177" s="1">
        <f t="shared" si="175"/>
        <v>0</v>
      </c>
      <c r="N177" s="1">
        <f t="shared" si="175"/>
        <v>0</v>
      </c>
      <c r="O177" s="1">
        <f t="shared" si="175"/>
        <v>0</v>
      </c>
      <c r="P177" s="1">
        <f t="shared" si="175"/>
        <v>0</v>
      </c>
      <c r="Q177" s="1">
        <f t="shared" si="175"/>
        <v>0</v>
      </c>
      <c r="R177" s="1">
        <f t="shared" si="175"/>
        <v>0</v>
      </c>
      <c r="S177" s="1">
        <f t="shared" si="175"/>
        <v>0</v>
      </c>
      <c r="T177" s="1">
        <f t="shared" si="175"/>
        <v>0</v>
      </c>
      <c r="U177" s="1">
        <f t="shared" si="175"/>
        <v>0</v>
      </c>
      <c r="V177" s="1">
        <f t="shared" si="175"/>
        <v>0</v>
      </c>
      <c r="W177" s="1">
        <f t="shared" si="175"/>
        <v>0</v>
      </c>
      <c r="X177" s="1">
        <f t="shared" si="175"/>
        <v>0</v>
      </c>
      <c r="Y177" s="1">
        <f t="shared" si="175"/>
        <v>0</v>
      </c>
      <c r="Z177" s="1">
        <f t="shared" si="175"/>
        <v>0</v>
      </c>
      <c r="AA177" s="1">
        <f t="shared" si="175"/>
        <v>0</v>
      </c>
      <c r="AB177" s="1">
        <f t="shared" si="175"/>
        <v>0</v>
      </c>
      <c r="AC177" s="1">
        <f t="shared" si="175"/>
        <v>0</v>
      </c>
      <c r="AD177" s="1">
        <f t="shared" si="175"/>
        <v>0</v>
      </c>
      <c r="AE177" s="1">
        <f t="shared" si="175"/>
        <v>0</v>
      </c>
      <c r="AF177" s="1">
        <f t="shared" si="175"/>
        <v>0</v>
      </c>
      <c r="AG177" s="1">
        <f t="shared" si="175"/>
        <v>0</v>
      </c>
      <c r="AH177" s="1">
        <f t="shared" si="175"/>
        <v>0</v>
      </c>
      <c r="AI177" s="1">
        <f t="shared" si="175"/>
        <v>0</v>
      </c>
      <c r="AJ177" s="1">
        <f t="shared" si="175"/>
        <v>0</v>
      </c>
      <c r="AK177" s="1">
        <f t="shared" si="175"/>
        <v>0</v>
      </c>
      <c r="AL177" s="1">
        <f t="shared" si="175"/>
        <v>0</v>
      </c>
      <c r="AM177" s="1">
        <f t="shared" si="175"/>
        <v>0</v>
      </c>
      <c r="AN177" s="1">
        <f t="shared" si="175"/>
        <v>0</v>
      </c>
      <c r="AO177" s="1">
        <f t="shared" si="175"/>
        <v>0</v>
      </c>
      <c r="AP177" s="1">
        <f t="shared" si="175"/>
        <v>0</v>
      </c>
      <c r="AQ177" s="1">
        <f t="shared" si="175"/>
        <v>0</v>
      </c>
      <c r="AR177" s="1">
        <f t="shared" si="175"/>
        <v>0</v>
      </c>
      <c r="AS177" s="1">
        <f t="shared" si="175"/>
        <v>0</v>
      </c>
      <c r="AT177" s="1">
        <f t="shared" si="175"/>
        <v>0</v>
      </c>
      <c r="AU177" s="1">
        <f t="shared" si="175"/>
        <v>0</v>
      </c>
      <c r="AV177" s="1">
        <f t="shared" si="175"/>
        <v>0</v>
      </c>
      <c r="AW177" s="1">
        <f t="shared" si="175"/>
        <v>0</v>
      </c>
      <c r="AX177" s="1">
        <f t="shared" si="175"/>
        <v>0</v>
      </c>
      <c r="AY177" s="1">
        <f t="shared" si="175"/>
        <v>0</v>
      </c>
      <c r="AZ177" s="1">
        <f t="shared" si="175"/>
        <v>0</v>
      </c>
      <c r="BA177" s="1">
        <f t="shared" si="175"/>
        <v>0</v>
      </c>
      <c r="BB177" s="1">
        <f t="shared" si="175"/>
        <v>0</v>
      </c>
      <c r="BC177" s="1">
        <f t="shared" si="175"/>
        <v>0</v>
      </c>
      <c r="BD177" s="1">
        <f t="shared" si="175"/>
        <v>0</v>
      </c>
      <c r="BE177" s="1">
        <f t="shared" si="175"/>
        <v>0</v>
      </c>
      <c r="BF177" s="1">
        <f t="shared" si="175"/>
        <v>0</v>
      </c>
      <c r="BG177" s="1">
        <f t="shared" si="175"/>
        <v>0</v>
      </c>
      <c r="BH177" s="1">
        <f t="shared" si="175"/>
        <v>0</v>
      </c>
      <c r="BI177" s="1">
        <f t="shared" si="175"/>
        <v>0</v>
      </c>
      <c r="BJ177" s="1">
        <f t="shared" si="175"/>
        <v>24</v>
      </c>
      <c r="BK177" s="1">
        <f t="shared" si="175"/>
        <v>24</v>
      </c>
      <c r="BL177" s="1">
        <f t="shared" si="175"/>
        <v>24</v>
      </c>
      <c r="BM177" s="1">
        <f t="shared" si="175"/>
        <v>24</v>
      </c>
      <c r="BN177" s="1">
        <f t="shared" si="175"/>
        <v>24</v>
      </c>
      <c r="BO177" s="1">
        <f t="shared" si="175"/>
        <v>24</v>
      </c>
      <c r="BP177" s="1">
        <f t="shared" si="175"/>
        <v>24</v>
      </c>
      <c r="BQ177" s="1">
        <f t="shared" si="175"/>
        <v>24</v>
      </c>
      <c r="BR177" s="1">
        <f t="shared" ref="BR177:EC177" si="176">BQ177+BR43-BR110</f>
        <v>24</v>
      </c>
      <c r="BS177" s="1">
        <f t="shared" si="176"/>
        <v>24</v>
      </c>
      <c r="BT177" s="1">
        <f t="shared" si="176"/>
        <v>24</v>
      </c>
      <c r="BU177" s="1">
        <f t="shared" si="176"/>
        <v>24</v>
      </c>
      <c r="BV177" s="1">
        <f t="shared" si="176"/>
        <v>24</v>
      </c>
      <c r="BW177" s="1">
        <f t="shared" si="176"/>
        <v>24</v>
      </c>
      <c r="BX177" s="1">
        <f t="shared" si="176"/>
        <v>24</v>
      </c>
      <c r="BY177" s="1">
        <f t="shared" si="176"/>
        <v>24</v>
      </c>
      <c r="BZ177" s="1">
        <f t="shared" si="176"/>
        <v>24</v>
      </c>
      <c r="CA177" s="1">
        <f t="shared" si="176"/>
        <v>24</v>
      </c>
      <c r="CB177" s="1">
        <f t="shared" si="176"/>
        <v>24</v>
      </c>
      <c r="CC177" s="1">
        <f t="shared" si="176"/>
        <v>24</v>
      </c>
      <c r="CD177" s="1">
        <f t="shared" si="176"/>
        <v>24</v>
      </c>
      <c r="CE177" s="1">
        <f t="shared" si="176"/>
        <v>24</v>
      </c>
      <c r="CF177" s="1">
        <f t="shared" si="176"/>
        <v>24</v>
      </c>
      <c r="CG177" s="1">
        <f t="shared" si="176"/>
        <v>24</v>
      </c>
      <c r="CH177" s="1">
        <f t="shared" si="176"/>
        <v>24</v>
      </c>
      <c r="CI177" s="1">
        <f t="shared" si="176"/>
        <v>24</v>
      </c>
      <c r="CJ177" s="1">
        <f t="shared" si="176"/>
        <v>24</v>
      </c>
      <c r="CK177" s="1">
        <f t="shared" si="176"/>
        <v>24</v>
      </c>
      <c r="CL177" s="1">
        <f t="shared" si="176"/>
        <v>24</v>
      </c>
      <c r="CM177" s="1">
        <f t="shared" si="176"/>
        <v>24</v>
      </c>
      <c r="CN177" s="1">
        <f t="shared" si="176"/>
        <v>24</v>
      </c>
      <c r="CO177" s="1">
        <f t="shared" si="176"/>
        <v>24</v>
      </c>
      <c r="CP177" s="1">
        <f t="shared" si="176"/>
        <v>24</v>
      </c>
      <c r="CQ177" s="1">
        <f t="shared" si="176"/>
        <v>24</v>
      </c>
      <c r="CR177" s="1">
        <f t="shared" si="176"/>
        <v>24</v>
      </c>
      <c r="CS177" s="1">
        <f t="shared" si="176"/>
        <v>24</v>
      </c>
      <c r="CT177" s="1">
        <f t="shared" si="176"/>
        <v>24</v>
      </c>
      <c r="CU177" s="1">
        <f t="shared" si="176"/>
        <v>24</v>
      </c>
      <c r="CV177" s="1">
        <f t="shared" si="176"/>
        <v>24</v>
      </c>
      <c r="CW177" s="1">
        <f t="shared" si="176"/>
        <v>24</v>
      </c>
      <c r="CX177" s="1">
        <f t="shared" si="176"/>
        <v>24</v>
      </c>
      <c r="CY177" s="1">
        <f t="shared" si="176"/>
        <v>24</v>
      </c>
      <c r="CZ177" s="1">
        <f t="shared" si="176"/>
        <v>24</v>
      </c>
      <c r="DA177" s="1">
        <f t="shared" si="176"/>
        <v>24</v>
      </c>
      <c r="DB177" s="1">
        <f t="shared" si="176"/>
        <v>24</v>
      </c>
      <c r="DC177" s="1">
        <f t="shared" si="176"/>
        <v>24</v>
      </c>
      <c r="DD177" s="1">
        <f t="shared" si="176"/>
        <v>24</v>
      </c>
      <c r="DE177" s="1">
        <f t="shared" si="176"/>
        <v>24</v>
      </c>
      <c r="DF177" s="1">
        <f t="shared" si="176"/>
        <v>24</v>
      </c>
      <c r="DG177" s="1">
        <f t="shared" si="176"/>
        <v>24</v>
      </c>
      <c r="DH177" s="1">
        <f t="shared" si="176"/>
        <v>24</v>
      </c>
      <c r="DI177" s="1">
        <f t="shared" si="176"/>
        <v>24</v>
      </c>
      <c r="DJ177" s="1">
        <f t="shared" si="176"/>
        <v>24</v>
      </c>
      <c r="DK177" s="1">
        <f t="shared" si="176"/>
        <v>24</v>
      </c>
      <c r="DL177" s="1">
        <f t="shared" si="176"/>
        <v>24</v>
      </c>
      <c r="DM177" s="1">
        <f t="shared" si="176"/>
        <v>24</v>
      </c>
      <c r="DN177" s="1">
        <f t="shared" si="176"/>
        <v>24</v>
      </c>
      <c r="DO177" s="1">
        <f t="shared" si="176"/>
        <v>24</v>
      </c>
      <c r="DP177" s="1">
        <f t="shared" si="176"/>
        <v>24</v>
      </c>
      <c r="DQ177" s="1">
        <f t="shared" si="176"/>
        <v>24</v>
      </c>
      <c r="DR177" s="1">
        <f t="shared" si="176"/>
        <v>24</v>
      </c>
      <c r="DS177" s="1">
        <f t="shared" si="176"/>
        <v>24</v>
      </c>
      <c r="DT177" s="1">
        <f t="shared" si="176"/>
        <v>24</v>
      </c>
      <c r="DU177" s="1">
        <f t="shared" si="176"/>
        <v>24</v>
      </c>
      <c r="DV177" s="1">
        <f t="shared" si="176"/>
        <v>24</v>
      </c>
      <c r="DW177" s="1">
        <f t="shared" si="176"/>
        <v>24</v>
      </c>
      <c r="DX177" s="1">
        <f t="shared" si="176"/>
        <v>24</v>
      </c>
      <c r="DY177" s="1">
        <f t="shared" si="176"/>
        <v>24</v>
      </c>
      <c r="DZ177" s="1">
        <f t="shared" si="176"/>
        <v>24</v>
      </c>
      <c r="EA177" s="1">
        <f t="shared" si="176"/>
        <v>24</v>
      </c>
      <c r="EB177" s="1">
        <f t="shared" si="176"/>
        <v>24</v>
      </c>
      <c r="EC177" s="1">
        <f t="shared" si="176"/>
        <v>24</v>
      </c>
      <c r="ED177" s="1">
        <f t="shared" ref="ED177:GO177" si="177">EC177+ED43-ED110</f>
        <v>24</v>
      </c>
      <c r="EE177" s="1">
        <f t="shared" si="177"/>
        <v>24</v>
      </c>
      <c r="EF177" s="1">
        <f t="shared" si="177"/>
        <v>24</v>
      </c>
      <c r="EG177" s="1">
        <f t="shared" si="177"/>
        <v>24</v>
      </c>
      <c r="EH177" s="1">
        <f t="shared" si="177"/>
        <v>24</v>
      </c>
      <c r="EI177" s="1">
        <f t="shared" si="177"/>
        <v>24</v>
      </c>
      <c r="EJ177" s="1">
        <f t="shared" si="177"/>
        <v>24</v>
      </c>
      <c r="EK177" s="1">
        <f t="shared" si="177"/>
        <v>24</v>
      </c>
      <c r="EL177" s="1">
        <f t="shared" si="177"/>
        <v>24</v>
      </c>
      <c r="EM177" s="1">
        <f t="shared" si="177"/>
        <v>24</v>
      </c>
      <c r="EN177" s="1">
        <f t="shared" si="177"/>
        <v>24</v>
      </c>
      <c r="EO177" s="1">
        <f t="shared" si="177"/>
        <v>24</v>
      </c>
      <c r="EP177" s="1">
        <f t="shared" si="177"/>
        <v>24</v>
      </c>
      <c r="EQ177" s="1">
        <f t="shared" si="177"/>
        <v>24</v>
      </c>
      <c r="ER177" s="1">
        <f t="shared" si="177"/>
        <v>24</v>
      </c>
      <c r="ES177" s="1">
        <f t="shared" si="177"/>
        <v>24</v>
      </c>
      <c r="ET177" s="1">
        <f t="shared" si="177"/>
        <v>24</v>
      </c>
      <c r="EU177" s="1">
        <f t="shared" si="177"/>
        <v>24</v>
      </c>
      <c r="EV177" s="1">
        <f t="shared" si="177"/>
        <v>24</v>
      </c>
      <c r="EW177" s="1">
        <f t="shared" si="177"/>
        <v>24</v>
      </c>
      <c r="EX177" s="1">
        <f t="shared" si="177"/>
        <v>24</v>
      </c>
      <c r="EY177" s="1">
        <f t="shared" si="177"/>
        <v>24</v>
      </c>
      <c r="EZ177" s="1">
        <f t="shared" si="177"/>
        <v>24</v>
      </c>
      <c r="FA177" s="1">
        <f t="shared" si="177"/>
        <v>24</v>
      </c>
      <c r="FB177" s="1">
        <f t="shared" si="177"/>
        <v>24</v>
      </c>
      <c r="FC177" s="1">
        <f t="shared" si="177"/>
        <v>24</v>
      </c>
      <c r="FD177" s="1">
        <f t="shared" si="177"/>
        <v>24</v>
      </c>
      <c r="FE177" s="1">
        <f t="shared" si="177"/>
        <v>24</v>
      </c>
      <c r="FF177" s="1">
        <f t="shared" si="177"/>
        <v>24</v>
      </c>
      <c r="FG177" s="1">
        <f t="shared" si="177"/>
        <v>24</v>
      </c>
      <c r="FH177" s="1">
        <f t="shared" si="177"/>
        <v>24</v>
      </c>
      <c r="FI177" s="1">
        <f t="shared" si="177"/>
        <v>24</v>
      </c>
      <c r="FJ177" s="1">
        <f t="shared" si="177"/>
        <v>24</v>
      </c>
      <c r="FK177" s="1">
        <f t="shared" si="177"/>
        <v>24</v>
      </c>
      <c r="FL177" s="1">
        <f t="shared" si="177"/>
        <v>24</v>
      </c>
      <c r="FM177" s="1">
        <f t="shared" si="177"/>
        <v>24</v>
      </c>
      <c r="FN177" s="1">
        <f t="shared" si="177"/>
        <v>24</v>
      </c>
      <c r="FO177" s="1">
        <f t="shared" si="177"/>
        <v>24</v>
      </c>
      <c r="FP177" s="1">
        <f t="shared" si="177"/>
        <v>24</v>
      </c>
      <c r="FQ177" s="1">
        <f t="shared" si="177"/>
        <v>24</v>
      </c>
      <c r="FR177" s="1">
        <f t="shared" si="177"/>
        <v>24</v>
      </c>
      <c r="FS177" s="1">
        <f t="shared" si="177"/>
        <v>24</v>
      </c>
      <c r="FT177" s="1">
        <f t="shared" si="177"/>
        <v>24</v>
      </c>
      <c r="FU177" s="1">
        <f t="shared" si="177"/>
        <v>24</v>
      </c>
      <c r="FV177" s="1">
        <f t="shared" si="177"/>
        <v>24</v>
      </c>
      <c r="FW177" s="1">
        <f t="shared" si="177"/>
        <v>24</v>
      </c>
      <c r="FX177" s="1">
        <f t="shared" si="177"/>
        <v>24</v>
      </c>
      <c r="FY177" s="1">
        <f t="shared" si="177"/>
        <v>24</v>
      </c>
      <c r="FZ177" s="1">
        <f t="shared" si="177"/>
        <v>24</v>
      </c>
      <c r="GA177" s="1">
        <f t="shared" si="177"/>
        <v>24</v>
      </c>
      <c r="GB177" s="1">
        <f t="shared" si="177"/>
        <v>24</v>
      </c>
      <c r="GC177" s="1">
        <f t="shared" si="177"/>
        <v>24</v>
      </c>
      <c r="GD177" s="1">
        <f t="shared" si="177"/>
        <v>24</v>
      </c>
      <c r="GE177" s="1">
        <f t="shared" si="177"/>
        <v>24</v>
      </c>
      <c r="GF177" s="1">
        <f t="shared" si="177"/>
        <v>24</v>
      </c>
      <c r="GG177" s="1">
        <f t="shared" si="177"/>
        <v>24</v>
      </c>
      <c r="GH177" s="1">
        <f t="shared" si="177"/>
        <v>24</v>
      </c>
      <c r="GI177" s="1">
        <f t="shared" si="177"/>
        <v>24</v>
      </c>
      <c r="GJ177" s="1">
        <f t="shared" si="177"/>
        <v>24</v>
      </c>
      <c r="GK177" s="1">
        <f t="shared" si="177"/>
        <v>24</v>
      </c>
      <c r="GL177" s="1">
        <f t="shared" si="177"/>
        <v>24</v>
      </c>
      <c r="GM177" s="1">
        <f t="shared" si="177"/>
        <v>24</v>
      </c>
      <c r="GN177" s="1">
        <f t="shared" si="177"/>
        <v>24</v>
      </c>
      <c r="GO177" s="1">
        <f t="shared" si="177"/>
        <v>24</v>
      </c>
      <c r="GP177" s="1">
        <f t="shared" ref="GP177:GY177" si="178">GO177+GP43-GP110</f>
        <v>24</v>
      </c>
      <c r="GQ177" s="1">
        <f t="shared" si="178"/>
        <v>24</v>
      </c>
      <c r="GR177" s="1">
        <f t="shared" si="178"/>
        <v>24</v>
      </c>
      <c r="GS177" s="1">
        <f t="shared" si="178"/>
        <v>24</v>
      </c>
      <c r="GT177" s="1">
        <f t="shared" si="178"/>
        <v>24</v>
      </c>
      <c r="GU177" s="1">
        <f t="shared" si="178"/>
        <v>24</v>
      </c>
      <c r="GV177" s="1">
        <f t="shared" si="178"/>
        <v>24</v>
      </c>
      <c r="GW177" s="1">
        <f t="shared" si="178"/>
        <v>24</v>
      </c>
      <c r="GX177" s="1">
        <f t="shared" si="178"/>
        <v>24</v>
      </c>
      <c r="GY177" s="1">
        <f t="shared" si="178"/>
        <v>24</v>
      </c>
    </row>
    <row r="178" spans="1:207">
      <c r="A178" s="4" t="s">
        <v>8124</v>
      </c>
      <c r="B178" s="3">
        <f t="shared" si="101"/>
        <v>46222127</v>
      </c>
      <c r="C178" s="3" t="str">
        <f t="shared" si="101"/>
        <v>Q.PEAK DUO BLK-G6P+/HL</v>
      </c>
      <c r="D178" s="2" t="str">
        <f t="shared" si="101"/>
        <v>335</v>
      </c>
      <c r="E178" s="1">
        <f t="shared" si="150"/>
        <v>0</v>
      </c>
      <c r="F178" s="1">
        <f t="shared" ref="F178:BQ178" si="179">E178+F44-F111</f>
        <v>0</v>
      </c>
      <c r="G178" s="1">
        <f t="shared" si="179"/>
        <v>0</v>
      </c>
      <c r="H178" s="1">
        <f t="shared" si="179"/>
        <v>0</v>
      </c>
      <c r="I178" s="1">
        <f t="shared" si="179"/>
        <v>0</v>
      </c>
      <c r="J178" s="1">
        <f t="shared" si="179"/>
        <v>0</v>
      </c>
      <c r="K178" s="1">
        <f t="shared" si="179"/>
        <v>0</v>
      </c>
      <c r="L178" s="1">
        <f t="shared" si="179"/>
        <v>0</v>
      </c>
      <c r="M178" s="1">
        <f t="shared" si="179"/>
        <v>0</v>
      </c>
      <c r="N178" s="1">
        <f t="shared" si="179"/>
        <v>0</v>
      </c>
      <c r="O178" s="1">
        <f t="shared" si="179"/>
        <v>0</v>
      </c>
      <c r="P178" s="1">
        <f t="shared" si="179"/>
        <v>0</v>
      </c>
      <c r="Q178" s="1">
        <f t="shared" si="179"/>
        <v>0</v>
      </c>
      <c r="R178" s="1">
        <f t="shared" si="179"/>
        <v>0</v>
      </c>
      <c r="S178" s="1">
        <f t="shared" si="179"/>
        <v>0</v>
      </c>
      <c r="T178" s="1">
        <f t="shared" si="179"/>
        <v>0</v>
      </c>
      <c r="U178" s="1">
        <f t="shared" si="179"/>
        <v>0</v>
      </c>
      <c r="V178" s="1">
        <f t="shared" si="179"/>
        <v>0</v>
      </c>
      <c r="W178" s="1">
        <f t="shared" si="179"/>
        <v>0</v>
      </c>
      <c r="X178" s="1">
        <f t="shared" si="179"/>
        <v>0</v>
      </c>
      <c r="Y178" s="1">
        <f t="shared" si="179"/>
        <v>0</v>
      </c>
      <c r="Z178" s="1">
        <f t="shared" si="179"/>
        <v>0</v>
      </c>
      <c r="AA178" s="1">
        <f t="shared" si="179"/>
        <v>0</v>
      </c>
      <c r="AB178" s="1">
        <f t="shared" si="179"/>
        <v>0</v>
      </c>
      <c r="AC178" s="1">
        <f t="shared" si="179"/>
        <v>0</v>
      </c>
      <c r="AD178" s="1">
        <f t="shared" si="179"/>
        <v>0</v>
      </c>
      <c r="AE178" s="1">
        <f t="shared" si="179"/>
        <v>0</v>
      </c>
      <c r="AF178" s="1">
        <f t="shared" si="179"/>
        <v>0</v>
      </c>
      <c r="AG178" s="1">
        <f t="shared" si="179"/>
        <v>0</v>
      </c>
      <c r="AH178" s="1">
        <f t="shared" si="179"/>
        <v>0</v>
      </c>
      <c r="AI178" s="1">
        <f t="shared" si="179"/>
        <v>0</v>
      </c>
      <c r="AJ178" s="1">
        <f t="shared" si="179"/>
        <v>0</v>
      </c>
      <c r="AK178" s="1">
        <f t="shared" si="179"/>
        <v>0</v>
      </c>
      <c r="AL178" s="1">
        <f t="shared" si="179"/>
        <v>0</v>
      </c>
      <c r="AM178" s="1">
        <f t="shared" si="179"/>
        <v>0</v>
      </c>
      <c r="AN178" s="1">
        <f t="shared" si="179"/>
        <v>0</v>
      </c>
      <c r="AO178" s="1">
        <f t="shared" si="179"/>
        <v>0</v>
      </c>
      <c r="AP178" s="1">
        <f t="shared" si="179"/>
        <v>0</v>
      </c>
      <c r="AQ178" s="1">
        <f t="shared" si="179"/>
        <v>0</v>
      </c>
      <c r="AR178" s="1">
        <f t="shared" si="179"/>
        <v>0</v>
      </c>
      <c r="AS178" s="1">
        <f t="shared" si="179"/>
        <v>0</v>
      </c>
      <c r="AT178" s="1">
        <f t="shared" si="179"/>
        <v>0</v>
      </c>
      <c r="AU178" s="1">
        <f t="shared" si="179"/>
        <v>0</v>
      </c>
      <c r="AV178" s="1">
        <f t="shared" si="179"/>
        <v>0</v>
      </c>
      <c r="AW178" s="1">
        <f t="shared" si="179"/>
        <v>0</v>
      </c>
      <c r="AX178" s="1">
        <f t="shared" si="179"/>
        <v>0</v>
      </c>
      <c r="AY178" s="1">
        <f t="shared" si="179"/>
        <v>0</v>
      </c>
      <c r="AZ178" s="1">
        <f t="shared" si="179"/>
        <v>0</v>
      </c>
      <c r="BA178" s="1">
        <f t="shared" si="179"/>
        <v>0</v>
      </c>
      <c r="BB178" s="1">
        <f t="shared" si="179"/>
        <v>0</v>
      </c>
      <c r="BC178" s="1">
        <f t="shared" si="179"/>
        <v>0</v>
      </c>
      <c r="BD178" s="1">
        <f t="shared" si="179"/>
        <v>0</v>
      </c>
      <c r="BE178" s="1">
        <f t="shared" si="179"/>
        <v>0</v>
      </c>
      <c r="BF178" s="1">
        <f t="shared" si="179"/>
        <v>0</v>
      </c>
      <c r="BG178" s="1">
        <f t="shared" si="179"/>
        <v>0</v>
      </c>
      <c r="BH178" s="1">
        <f t="shared" si="179"/>
        <v>0</v>
      </c>
      <c r="BI178" s="1">
        <f t="shared" si="179"/>
        <v>0</v>
      </c>
      <c r="BJ178" s="1">
        <f t="shared" si="179"/>
        <v>12</v>
      </c>
      <c r="BK178" s="1">
        <f t="shared" si="179"/>
        <v>12</v>
      </c>
      <c r="BL178" s="1">
        <f t="shared" si="179"/>
        <v>12</v>
      </c>
      <c r="BM178" s="1">
        <f t="shared" si="179"/>
        <v>12</v>
      </c>
      <c r="BN178" s="1">
        <f t="shared" si="179"/>
        <v>12</v>
      </c>
      <c r="BO178" s="1">
        <f t="shared" si="179"/>
        <v>12</v>
      </c>
      <c r="BP178" s="1">
        <f t="shared" si="179"/>
        <v>12</v>
      </c>
      <c r="BQ178" s="1">
        <f t="shared" si="179"/>
        <v>12</v>
      </c>
      <c r="BR178" s="1">
        <f t="shared" ref="BR178:EC178" si="180">BQ178+BR44-BR111</f>
        <v>12</v>
      </c>
      <c r="BS178" s="1">
        <f t="shared" si="180"/>
        <v>12</v>
      </c>
      <c r="BT178" s="1">
        <f t="shared" si="180"/>
        <v>12</v>
      </c>
      <c r="BU178" s="1">
        <f t="shared" si="180"/>
        <v>12</v>
      </c>
      <c r="BV178" s="1">
        <f t="shared" si="180"/>
        <v>12</v>
      </c>
      <c r="BW178" s="1">
        <f t="shared" si="180"/>
        <v>12</v>
      </c>
      <c r="BX178" s="1">
        <f t="shared" si="180"/>
        <v>12</v>
      </c>
      <c r="BY178" s="1">
        <f t="shared" si="180"/>
        <v>12</v>
      </c>
      <c r="BZ178" s="1">
        <f t="shared" si="180"/>
        <v>12</v>
      </c>
      <c r="CA178" s="1">
        <f t="shared" si="180"/>
        <v>12</v>
      </c>
      <c r="CB178" s="1">
        <f t="shared" si="180"/>
        <v>12</v>
      </c>
      <c r="CC178" s="1">
        <f t="shared" si="180"/>
        <v>12</v>
      </c>
      <c r="CD178" s="1">
        <f t="shared" si="180"/>
        <v>12</v>
      </c>
      <c r="CE178" s="1">
        <f t="shared" si="180"/>
        <v>12</v>
      </c>
      <c r="CF178" s="1">
        <f t="shared" si="180"/>
        <v>12</v>
      </c>
      <c r="CG178" s="1">
        <f t="shared" si="180"/>
        <v>12</v>
      </c>
      <c r="CH178" s="1">
        <f t="shared" si="180"/>
        <v>12</v>
      </c>
      <c r="CI178" s="1">
        <f t="shared" si="180"/>
        <v>12</v>
      </c>
      <c r="CJ178" s="1">
        <f t="shared" si="180"/>
        <v>12</v>
      </c>
      <c r="CK178" s="1">
        <f t="shared" si="180"/>
        <v>12</v>
      </c>
      <c r="CL178" s="1">
        <f t="shared" si="180"/>
        <v>12</v>
      </c>
      <c r="CM178" s="1">
        <f t="shared" si="180"/>
        <v>12</v>
      </c>
      <c r="CN178" s="1">
        <f t="shared" si="180"/>
        <v>12</v>
      </c>
      <c r="CO178" s="1">
        <f t="shared" si="180"/>
        <v>12</v>
      </c>
      <c r="CP178" s="1">
        <f t="shared" si="180"/>
        <v>12</v>
      </c>
      <c r="CQ178" s="1">
        <f t="shared" si="180"/>
        <v>12</v>
      </c>
      <c r="CR178" s="1">
        <f t="shared" si="180"/>
        <v>12</v>
      </c>
      <c r="CS178" s="1">
        <f t="shared" si="180"/>
        <v>12</v>
      </c>
      <c r="CT178" s="1">
        <f t="shared" si="180"/>
        <v>12</v>
      </c>
      <c r="CU178" s="1">
        <f t="shared" si="180"/>
        <v>12</v>
      </c>
      <c r="CV178" s="1">
        <f t="shared" si="180"/>
        <v>12</v>
      </c>
      <c r="CW178" s="1">
        <f t="shared" si="180"/>
        <v>12</v>
      </c>
      <c r="CX178" s="1">
        <f t="shared" si="180"/>
        <v>12</v>
      </c>
      <c r="CY178" s="1">
        <f t="shared" si="180"/>
        <v>12</v>
      </c>
      <c r="CZ178" s="1">
        <f t="shared" si="180"/>
        <v>12</v>
      </c>
      <c r="DA178" s="1">
        <f t="shared" si="180"/>
        <v>12</v>
      </c>
      <c r="DB178" s="1">
        <f t="shared" si="180"/>
        <v>12</v>
      </c>
      <c r="DC178" s="1">
        <f t="shared" si="180"/>
        <v>12</v>
      </c>
      <c r="DD178" s="1">
        <f t="shared" si="180"/>
        <v>12</v>
      </c>
      <c r="DE178" s="1">
        <f t="shared" si="180"/>
        <v>12</v>
      </c>
      <c r="DF178" s="1">
        <f t="shared" si="180"/>
        <v>12</v>
      </c>
      <c r="DG178" s="1">
        <f t="shared" si="180"/>
        <v>12</v>
      </c>
      <c r="DH178" s="1">
        <f t="shared" si="180"/>
        <v>12</v>
      </c>
      <c r="DI178" s="1">
        <f t="shared" si="180"/>
        <v>12</v>
      </c>
      <c r="DJ178" s="1">
        <f t="shared" si="180"/>
        <v>12</v>
      </c>
      <c r="DK178" s="1">
        <f t="shared" si="180"/>
        <v>12</v>
      </c>
      <c r="DL178" s="1">
        <f t="shared" si="180"/>
        <v>12</v>
      </c>
      <c r="DM178" s="1">
        <f t="shared" si="180"/>
        <v>12</v>
      </c>
      <c r="DN178" s="1">
        <f t="shared" si="180"/>
        <v>12</v>
      </c>
      <c r="DO178" s="1">
        <f t="shared" si="180"/>
        <v>12</v>
      </c>
      <c r="DP178" s="1">
        <f t="shared" si="180"/>
        <v>12</v>
      </c>
      <c r="DQ178" s="1">
        <f t="shared" si="180"/>
        <v>12</v>
      </c>
      <c r="DR178" s="1">
        <f t="shared" si="180"/>
        <v>12</v>
      </c>
      <c r="DS178" s="1">
        <f t="shared" si="180"/>
        <v>12</v>
      </c>
      <c r="DT178" s="1">
        <f t="shared" si="180"/>
        <v>12</v>
      </c>
      <c r="DU178" s="1">
        <f t="shared" si="180"/>
        <v>12</v>
      </c>
      <c r="DV178" s="1">
        <f t="shared" si="180"/>
        <v>12</v>
      </c>
      <c r="DW178" s="1">
        <f t="shared" si="180"/>
        <v>12</v>
      </c>
      <c r="DX178" s="1">
        <f t="shared" si="180"/>
        <v>12</v>
      </c>
      <c r="DY178" s="1">
        <f t="shared" si="180"/>
        <v>12</v>
      </c>
      <c r="DZ178" s="1">
        <f t="shared" si="180"/>
        <v>12</v>
      </c>
      <c r="EA178" s="1">
        <f t="shared" si="180"/>
        <v>12</v>
      </c>
      <c r="EB178" s="1">
        <f t="shared" si="180"/>
        <v>12</v>
      </c>
      <c r="EC178" s="1">
        <f t="shared" si="180"/>
        <v>12</v>
      </c>
      <c r="ED178" s="1">
        <f t="shared" ref="ED178:GO178" si="181">EC178+ED44-ED111</f>
        <v>12</v>
      </c>
      <c r="EE178" s="1">
        <f t="shared" si="181"/>
        <v>12</v>
      </c>
      <c r="EF178" s="1">
        <f t="shared" si="181"/>
        <v>12</v>
      </c>
      <c r="EG178" s="1">
        <f t="shared" si="181"/>
        <v>12</v>
      </c>
      <c r="EH178" s="1">
        <f t="shared" si="181"/>
        <v>12</v>
      </c>
      <c r="EI178" s="1">
        <f t="shared" si="181"/>
        <v>12</v>
      </c>
      <c r="EJ178" s="1">
        <f t="shared" si="181"/>
        <v>12</v>
      </c>
      <c r="EK178" s="1">
        <f t="shared" si="181"/>
        <v>12</v>
      </c>
      <c r="EL178" s="1">
        <f t="shared" si="181"/>
        <v>12</v>
      </c>
      <c r="EM178" s="1">
        <f t="shared" si="181"/>
        <v>12</v>
      </c>
      <c r="EN178" s="1">
        <f t="shared" si="181"/>
        <v>12</v>
      </c>
      <c r="EO178" s="1">
        <f t="shared" si="181"/>
        <v>12</v>
      </c>
      <c r="EP178" s="1">
        <f t="shared" si="181"/>
        <v>12</v>
      </c>
      <c r="EQ178" s="1">
        <f t="shared" si="181"/>
        <v>12</v>
      </c>
      <c r="ER178" s="1">
        <f t="shared" si="181"/>
        <v>12</v>
      </c>
      <c r="ES178" s="1">
        <f t="shared" si="181"/>
        <v>12</v>
      </c>
      <c r="ET178" s="1">
        <f t="shared" si="181"/>
        <v>12</v>
      </c>
      <c r="EU178" s="1">
        <f t="shared" si="181"/>
        <v>12</v>
      </c>
      <c r="EV178" s="1">
        <f t="shared" si="181"/>
        <v>12</v>
      </c>
      <c r="EW178" s="1">
        <f t="shared" si="181"/>
        <v>12</v>
      </c>
      <c r="EX178" s="1">
        <f t="shared" si="181"/>
        <v>12</v>
      </c>
      <c r="EY178" s="1">
        <f t="shared" si="181"/>
        <v>12</v>
      </c>
      <c r="EZ178" s="1">
        <f t="shared" si="181"/>
        <v>12</v>
      </c>
      <c r="FA178" s="1">
        <f t="shared" si="181"/>
        <v>12</v>
      </c>
      <c r="FB178" s="1">
        <f t="shared" si="181"/>
        <v>12</v>
      </c>
      <c r="FC178" s="1">
        <f t="shared" si="181"/>
        <v>12</v>
      </c>
      <c r="FD178" s="1">
        <f t="shared" si="181"/>
        <v>12</v>
      </c>
      <c r="FE178" s="1">
        <f t="shared" si="181"/>
        <v>12</v>
      </c>
      <c r="FF178" s="1">
        <f t="shared" si="181"/>
        <v>12</v>
      </c>
      <c r="FG178" s="1">
        <f t="shared" si="181"/>
        <v>12</v>
      </c>
      <c r="FH178" s="1">
        <f t="shared" si="181"/>
        <v>12</v>
      </c>
      <c r="FI178" s="1">
        <f t="shared" si="181"/>
        <v>12</v>
      </c>
      <c r="FJ178" s="1">
        <f t="shared" si="181"/>
        <v>12</v>
      </c>
      <c r="FK178" s="1">
        <f t="shared" si="181"/>
        <v>12</v>
      </c>
      <c r="FL178" s="1">
        <f t="shared" si="181"/>
        <v>12</v>
      </c>
      <c r="FM178" s="1">
        <f t="shared" si="181"/>
        <v>12</v>
      </c>
      <c r="FN178" s="1">
        <f t="shared" si="181"/>
        <v>12</v>
      </c>
      <c r="FO178" s="1">
        <f t="shared" si="181"/>
        <v>12</v>
      </c>
      <c r="FP178" s="1">
        <f t="shared" si="181"/>
        <v>12</v>
      </c>
      <c r="FQ178" s="1">
        <f t="shared" si="181"/>
        <v>12</v>
      </c>
      <c r="FR178" s="1">
        <f t="shared" si="181"/>
        <v>12</v>
      </c>
      <c r="FS178" s="1">
        <f t="shared" si="181"/>
        <v>12</v>
      </c>
      <c r="FT178" s="1">
        <f t="shared" si="181"/>
        <v>12</v>
      </c>
      <c r="FU178" s="1">
        <f t="shared" si="181"/>
        <v>12</v>
      </c>
      <c r="FV178" s="1">
        <f t="shared" si="181"/>
        <v>12</v>
      </c>
      <c r="FW178" s="1">
        <f t="shared" si="181"/>
        <v>12</v>
      </c>
      <c r="FX178" s="1">
        <f t="shared" si="181"/>
        <v>12</v>
      </c>
      <c r="FY178" s="1">
        <f t="shared" si="181"/>
        <v>12</v>
      </c>
      <c r="FZ178" s="1">
        <f t="shared" si="181"/>
        <v>12</v>
      </c>
      <c r="GA178" s="1">
        <f t="shared" si="181"/>
        <v>12</v>
      </c>
      <c r="GB178" s="1">
        <f t="shared" si="181"/>
        <v>12</v>
      </c>
      <c r="GC178" s="1">
        <f t="shared" si="181"/>
        <v>12</v>
      </c>
      <c r="GD178" s="1">
        <f t="shared" si="181"/>
        <v>12</v>
      </c>
      <c r="GE178" s="1">
        <f t="shared" si="181"/>
        <v>12</v>
      </c>
      <c r="GF178" s="1">
        <f t="shared" si="181"/>
        <v>12</v>
      </c>
      <c r="GG178" s="1">
        <f t="shared" si="181"/>
        <v>12</v>
      </c>
      <c r="GH178" s="1">
        <f t="shared" si="181"/>
        <v>12</v>
      </c>
      <c r="GI178" s="1">
        <f t="shared" si="181"/>
        <v>12</v>
      </c>
      <c r="GJ178" s="1">
        <f t="shared" si="181"/>
        <v>12</v>
      </c>
      <c r="GK178" s="1">
        <f t="shared" si="181"/>
        <v>12</v>
      </c>
      <c r="GL178" s="1">
        <f t="shared" si="181"/>
        <v>12</v>
      </c>
      <c r="GM178" s="1">
        <f t="shared" si="181"/>
        <v>12</v>
      </c>
      <c r="GN178" s="1">
        <f t="shared" si="181"/>
        <v>12</v>
      </c>
      <c r="GO178" s="1">
        <f t="shared" si="181"/>
        <v>12</v>
      </c>
      <c r="GP178" s="1">
        <f t="shared" ref="GP178:GY178" si="182">GO178+GP44-GP111</f>
        <v>12</v>
      </c>
      <c r="GQ178" s="1">
        <f t="shared" si="182"/>
        <v>12</v>
      </c>
      <c r="GR178" s="1">
        <f t="shared" si="182"/>
        <v>12</v>
      </c>
      <c r="GS178" s="1">
        <f t="shared" si="182"/>
        <v>12</v>
      </c>
      <c r="GT178" s="1">
        <f t="shared" si="182"/>
        <v>12</v>
      </c>
      <c r="GU178" s="1">
        <f t="shared" si="182"/>
        <v>12</v>
      </c>
      <c r="GV178" s="1">
        <f t="shared" si="182"/>
        <v>12</v>
      </c>
      <c r="GW178" s="1">
        <f t="shared" si="182"/>
        <v>12</v>
      </c>
      <c r="GX178" s="1">
        <f t="shared" si="182"/>
        <v>12</v>
      </c>
      <c r="GY178" s="1">
        <f t="shared" si="182"/>
        <v>12</v>
      </c>
    </row>
    <row r="179" spans="1:207">
      <c r="A179" s="4" t="s">
        <v>8124</v>
      </c>
      <c r="B179" s="3">
        <f t="shared" ref="B179:D198" si="183">B112</f>
        <v>46212128</v>
      </c>
      <c r="C179" s="3" t="str">
        <f t="shared" si="183"/>
        <v>Q.PEAK DUO BLK-G6P+/HL</v>
      </c>
      <c r="D179" s="2" t="str">
        <f t="shared" si="183"/>
        <v>340</v>
      </c>
      <c r="E179" s="1">
        <f t="shared" si="150"/>
        <v>0</v>
      </c>
      <c r="F179" s="1">
        <f t="shared" ref="F179:BQ179" si="184">E179+F45-F112</f>
        <v>0</v>
      </c>
      <c r="G179" s="1">
        <f t="shared" si="184"/>
        <v>0</v>
      </c>
      <c r="H179" s="1">
        <f t="shared" si="184"/>
        <v>0</v>
      </c>
      <c r="I179" s="1">
        <f t="shared" si="184"/>
        <v>0</v>
      </c>
      <c r="J179" s="1">
        <f t="shared" si="184"/>
        <v>0</v>
      </c>
      <c r="K179" s="1">
        <f t="shared" si="184"/>
        <v>0</v>
      </c>
      <c r="L179" s="1">
        <f t="shared" si="184"/>
        <v>0</v>
      </c>
      <c r="M179" s="1">
        <f t="shared" si="184"/>
        <v>0</v>
      </c>
      <c r="N179" s="1">
        <f t="shared" si="184"/>
        <v>0</v>
      </c>
      <c r="O179" s="1">
        <f t="shared" si="184"/>
        <v>0</v>
      </c>
      <c r="P179" s="1">
        <f t="shared" si="184"/>
        <v>0</v>
      </c>
      <c r="Q179" s="1">
        <f t="shared" si="184"/>
        <v>0</v>
      </c>
      <c r="R179" s="1">
        <f t="shared" si="184"/>
        <v>0</v>
      </c>
      <c r="S179" s="1">
        <f t="shared" si="184"/>
        <v>0</v>
      </c>
      <c r="T179" s="1">
        <f t="shared" si="184"/>
        <v>0</v>
      </c>
      <c r="U179" s="1">
        <f t="shared" si="184"/>
        <v>0</v>
      </c>
      <c r="V179" s="1">
        <f t="shared" si="184"/>
        <v>0</v>
      </c>
      <c r="W179" s="1">
        <f t="shared" si="184"/>
        <v>0</v>
      </c>
      <c r="X179" s="1">
        <f t="shared" si="184"/>
        <v>0</v>
      </c>
      <c r="Y179" s="1">
        <f t="shared" si="184"/>
        <v>0</v>
      </c>
      <c r="Z179" s="1">
        <f t="shared" si="184"/>
        <v>0</v>
      </c>
      <c r="AA179" s="1">
        <f t="shared" si="184"/>
        <v>0</v>
      </c>
      <c r="AB179" s="1">
        <f t="shared" si="184"/>
        <v>0</v>
      </c>
      <c r="AC179" s="1">
        <f t="shared" si="184"/>
        <v>0</v>
      </c>
      <c r="AD179" s="1">
        <f t="shared" si="184"/>
        <v>0</v>
      </c>
      <c r="AE179" s="1">
        <f t="shared" si="184"/>
        <v>0</v>
      </c>
      <c r="AF179" s="1">
        <f t="shared" si="184"/>
        <v>0</v>
      </c>
      <c r="AG179" s="1">
        <f t="shared" si="184"/>
        <v>0</v>
      </c>
      <c r="AH179" s="1">
        <f t="shared" si="184"/>
        <v>0</v>
      </c>
      <c r="AI179" s="1">
        <f t="shared" si="184"/>
        <v>0</v>
      </c>
      <c r="AJ179" s="1">
        <f t="shared" si="184"/>
        <v>0</v>
      </c>
      <c r="AK179" s="1">
        <f t="shared" si="184"/>
        <v>0</v>
      </c>
      <c r="AL179" s="1">
        <f t="shared" si="184"/>
        <v>0</v>
      </c>
      <c r="AM179" s="1">
        <f t="shared" si="184"/>
        <v>0</v>
      </c>
      <c r="AN179" s="1">
        <f t="shared" si="184"/>
        <v>0</v>
      </c>
      <c r="AO179" s="1">
        <f t="shared" si="184"/>
        <v>0</v>
      </c>
      <c r="AP179" s="1">
        <f t="shared" si="184"/>
        <v>0</v>
      </c>
      <c r="AQ179" s="1">
        <f t="shared" si="184"/>
        <v>0</v>
      </c>
      <c r="AR179" s="1">
        <f t="shared" si="184"/>
        <v>0</v>
      </c>
      <c r="AS179" s="1">
        <f t="shared" si="184"/>
        <v>0</v>
      </c>
      <c r="AT179" s="1">
        <f t="shared" si="184"/>
        <v>0</v>
      </c>
      <c r="AU179" s="1">
        <f t="shared" si="184"/>
        <v>0</v>
      </c>
      <c r="AV179" s="1">
        <f t="shared" si="184"/>
        <v>0</v>
      </c>
      <c r="AW179" s="1">
        <f t="shared" si="184"/>
        <v>0</v>
      </c>
      <c r="AX179" s="1">
        <f t="shared" si="184"/>
        <v>0</v>
      </c>
      <c r="AY179" s="1">
        <f t="shared" si="184"/>
        <v>0</v>
      </c>
      <c r="AZ179" s="1">
        <f t="shared" si="184"/>
        <v>0</v>
      </c>
      <c r="BA179" s="1">
        <f t="shared" si="184"/>
        <v>0</v>
      </c>
      <c r="BB179" s="1">
        <f t="shared" si="184"/>
        <v>0</v>
      </c>
      <c r="BC179" s="1">
        <f t="shared" si="184"/>
        <v>0</v>
      </c>
      <c r="BD179" s="1">
        <f t="shared" si="184"/>
        <v>0</v>
      </c>
      <c r="BE179" s="1">
        <f t="shared" si="184"/>
        <v>0</v>
      </c>
      <c r="BF179" s="1">
        <f t="shared" si="184"/>
        <v>0</v>
      </c>
      <c r="BG179" s="1">
        <f t="shared" si="184"/>
        <v>0</v>
      </c>
      <c r="BH179" s="1">
        <f t="shared" si="184"/>
        <v>0</v>
      </c>
      <c r="BI179" s="1">
        <f t="shared" si="184"/>
        <v>0</v>
      </c>
      <c r="BJ179" s="1">
        <f t="shared" si="184"/>
        <v>23</v>
      </c>
      <c r="BK179" s="1">
        <f t="shared" si="184"/>
        <v>23</v>
      </c>
      <c r="BL179" s="1">
        <f t="shared" si="184"/>
        <v>23</v>
      </c>
      <c r="BM179" s="1">
        <f t="shared" si="184"/>
        <v>23</v>
      </c>
      <c r="BN179" s="1">
        <f t="shared" si="184"/>
        <v>23</v>
      </c>
      <c r="BO179" s="1">
        <f t="shared" si="184"/>
        <v>23</v>
      </c>
      <c r="BP179" s="1">
        <f t="shared" si="184"/>
        <v>23</v>
      </c>
      <c r="BQ179" s="1">
        <f t="shared" si="184"/>
        <v>23</v>
      </c>
      <c r="BR179" s="1">
        <f t="shared" ref="BR179:EC179" si="185">BQ179+BR45-BR112</f>
        <v>23</v>
      </c>
      <c r="BS179" s="1">
        <f t="shared" si="185"/>
        <v>23</v>
      </c>
      <c r="BT179" s="1">
        <f t="shared" si="185"/>
        <v>23</v>
      </c>
      <c r="BU179" s="1">
        <f t="shared" si="185"/>
        <v>23</v>
      </c>
      <c r="BV179" s="1">
        <f t="shared" si="185"/>
        <v>23</v>
      </c>
      <c r="BW179" s="1">
        <f t="shared" si="185"/>
        <v>23</v>
      </c>
      <c r="BX179" s="1">
        <f t="shared" si="185"/>
        <v>23</v>
      </c>
      <c r="BY179" s="1">
        <f t="shared" si="185"/>
        <v>23</v>
      </c>
      <c r="BZ179" s="1">
        <f t="shared" si="185"/>
        <v>23</v>
      </c>
      <c r="CA179" s="1">
        <f t="shared" si="185"/>
        <v>23</v>
      </c>
      <c r="CB179" s="1">
        <f t="shared" si="185"/>
        <v>23</v>
      </c>
      <c r="CC179" s="1">
        <f t="shared" si="185"/>
        <v>23</v>
      </c>
      <c r="CD179" s="1">
        <f t="shared" si="185"/>
        <v>23</v>
      </c>
      <c r="CE179" s="1">
        <f t="shared" si="185"/>
        <v>23</v>
      </c>
      <c r="CF179" s="1">
        <f t="shared" si="185"/>
        <v>23</v>
      </c>
      <c r="CG179" s="1">
        <f t="shared" si="185"/>
        <v>23</v>
      </c>
      <c r="CH179" s="1">
        <f t="shared" si="185"/>
        <v>23</v>
      </c>
      <c r="CI179" s="1">
        <f t="shared" si="185"/>
        <v>23</v>
      </c>
      <c r="CJ179" s="1">
        <f t="shared" si="185"/>
        <v>23</v>
      </c>
      <c r="CK179" s="1">
        <f t="shared" si="185"/>
        <v>23</v>
      </c>
      <c r="CL179" s="1">
        <f t="shared" si="185"/>
        <v>23</v>
      </c>
      <c r="CM179" s="1">
        <f t="shared" si="185"/>
        <v>23</v>
      </c>
      <c r="CN179" s="1">
        <f t="shared" si="185"/>
        <v>23</v>
      </c>
      <c r="CO179" s="1">
        <f t="shared" si="185"/>
        <v>23</v>
      </c>
      <c r="CP179" s="1">
        <f t="shared" si="185"/>
        <v>23</v>
      </c>
      <c r="CQ179" s="1">
        <f t="shared" si="185"/>
        <v>23</v>
      </c>
      <c r="CR179" s="1">
        <f t="shared" si="185"/>
        <v>23</v>
      </c>
      <c r="CS179" s="1">
        <f t="shared" si="185"/>
        <v>23</v>
      </c>
      <c r="CT179" s="1">
        <f t="shared" si="185"/>
        <v>23</v>
      </c>
      <c r="CU179" s="1">
        <f t="shared" si="185"/>
        <v>23</v>
      </c>
      <c r="CV179" s="1">
        <f t="shared" si="185"/>
        <v>23</v>
      </c>
      <c r="CW179" s="1">
        <f t="shared" si="185"/>
        <v>23</v>
      </c>
      <c r="CX179" s="1">
        <f t="shared" si="185"/>
        <v>23</v>
      </c>
      <c r="CY179" s="1">
        <f t="shared" si="185"/>
        <v>23</v>
      </c>
      <c r="CZ179" s="1">
        <f t="shared" si="185"/>
        <v>23</v>
      </c>
      <c r="DA179" s="1">
        <f t="shared" si="185"/>
        <v>23</v>
      </c>
      <c r="DB179" s="1">
        <f t="shared" si="185"/>
        <v>23</v>
      </c>
      <c r="DC179" s="1">
        <f t="shared" si="185"/>
        <v>23</v>
      </c>
      <c r="DD179" s="1">
        <f t="shared" si="185"/>
        <v>23</v>
      </c>
      <c r="DE179" s="1">
        <f t="shared" si="185"/>
        <v>23</v>
      </c>
      <c r="DF179" s="1">
        <f t="shared" si="185"/>
        <v>23</v>
      </c>
      <c r="DG179" s="1">
        <f t="shared" si="185"/>
        <v>23</v>
      </c>
      <c r="DH179" s="1">
        <f t="shared" si="185"/>
        <v>23</v>
      </c>
      <c r="DI179" s="1">
        <f t="shared" si="185"/>
        <v>23</v>
      </c>
      <c r="DJ179" s="1">
        <f t="shared" si="185"/>
        <v>23</v>
      </c>
      <c r="DK179" s="1">
        <f t="shared" si="185"/>
        <v>23</v>
      </c>
      <c r="DL179" s="1">
        <f t="shared" si="185"/>
        <v>23</v>
      </c>
      <c r="DM179" s="1">
        <f t="shared" si="185"/>
        <v>23</v>
      </c>
      <c r="DN179" s="1">
        <f t="shared" si="185"/>
        <v>23</v>
      </c>
      <c r="DO179" s="1">
        <f t="shared" si="185"/>
        <v>23</v>
      </c>
      <c r="DP179" s="1">
        <f t="shared" si="185"/>
        <v>23</v>
      </c>
      <c r="DQ179" s="1">
        <f t="shared" si="185"/>
        <v>23</v>
      </c>
      <c r="DR179" s="1">
        <f t="shared" si="185"/>
        <v>23</v>
      </c>
      <c r="DS179" s="1">
        <f t="shared" si="185"/>
        <v>23</v>
      </c>
      <c r="DT179" s="1">
        <f t="shared" si="185"/>
        <v>23</v>
      </c>
      <c r="DU179" s="1">
        <f t="shared" si="185"/>
        <v>23</v>
      </c>
      <c r="DV179" s="1">
        <f t="shared" si="185"/>
        <v>23</v>
      </c>
      <c r="DW179" s="1">
        <f t="shared" si="185"/>
        <v>23</v>
      </c>
      <c r="DX179" s="1">
        <f t="shared" si="185"/>
        <v>23</v>
      </c>
      <c r="DY179" s="1">
        <f t="shared" si="185"/>
        <v>23</v>
      </c>
      <c r="DZ179" s="1">
        <f t="shared" si="185"/>
        <v>23</v>
      </c>
      <c r="EA179" s="1">
        <f t="shared" si="185"/>
        <v>23</v>
      </c>
      <c r="EB179" s="1">
        <f t="shared" si="185"/>
        <v>23</v>
      </c>
      <c r="EC179" s="1">
        <f t="shared" si="185"/>
        <v>23</v>
      </c>
      <c r="ED179" s="1">
        <f t="shared" ref="ED179:GO179" si="186">EC179+ED45-ED112</f>
        <v>23</v>
      </c>
      <c r="EE179" s="1">
        <f t="shared" si="186"/>
        <v>23</v>
      </c>
      <c r="EF179" s="1">
        <f t="shared" si="186"/>
        <v>23</v>
      </c>
      <c r="EG179" s="1">
        <f t="shared" si="186"/>
        <v>23</v>
      </c>
      <c r="EH179" s="1">
        <f t="shared" si="186"/>
        <v>23</v>
      </c>
      <c r="EI179" s="1">
        <f t="shared" si="186"/>
        <v>23</v>
      </c>
      <c r="EJ179" s="1">
        <f t="shared" si="186"/>
        <v>23</v>
      </c>
      <c r="EK179" s="1">
        <f t="shared" si="186"/>
        <v>23</v>
      </c>
      <c r="EL179" s="1">
        <f t="shared" si="186"/>
        <v>23</v>
      </c>
      <c r="EM179" s="1">
        <f t="shared" si="186"/>
        <v>23</v>
      </c>
      <c r="EN179" s="1">
        <f t="shared" si="186"/>
        <v>23</v>
      </c>
      <c r="EO179" s="1">
        <f t="shared" si="186"/>
        <v>23</v>
      </c>
      <c r="EP179" s="1">
        <f t="shared" si="186"/>
        <v>23</v>
      </c>
      <c r="EQ179" s="1">
        <f t="shared" si="186"/>
        <v>23</v>
      </c>
      <c r="ER179" s="1">
        <f t="shared" si="186"/>
        <v>23</v>
      </c>
      <c r="ES179" s="1">
        <f t="shared" si="186"/>
        <v>23</v>
      </c>
      <c r="ET179" s="1">
        <f t="shared" si="186"/>
        <v>23</v>
      </c>
      <c r="EU179" s="1">
        <f t="shared" si="186"/>
        <v>23</v>
      </c>
      <c r="EV179" s="1">
        <f t="shared" si="186"/>
        <v>23</v>
      </c>
      <c r="EW179" s="1">
        <f t="shared" si="186"/>
        <v>23</v>
      </c>
      <c r="EX179" s="1">
        <f t="shared" si="186"/>
        <v>23</v>
      </c>
      <c r="EY179" s="1">
        <f t="shared" si="186"/>
        <v>23</v>
      </c>
      <c r="EZ179" s="1">
        <f t="shared" si="186"/>
        <v>23</v>
      </c>
      <c r="FA179" s="1">
        <f t="shared" si="186"/>
        <v>23</v>
      </c>
      <c r="FB179" s="1">
        <f t="shared" si="186"/>
        <v>23</v>
      </c>
      <c r="FC179" s="1">
        <f t="shared" si="186"/>
        <v>23</v>
      </c>
      <c r="FD179" s="1">
        <f t="shared" si="186"/>
        <v>23</v>
      </c>
      <c r="FE179" s="1">
        <f t="shared" si="186"/>
        <v>23</v>
      </c>
      <c r="FF179" s="1">
        <f t="shared" si="186"/>
        <v>23</v>
      </c>
      <c r="FG179" s="1">
        <f t="shared" si="186"/>
        <v>23</v>
      </c>
      <c r="FH179" s="1">
        <f t="shared" si="186"/>
        <v>23</v>
      </c>
      <c r="FI179" s="1">
        <f t="shared" si="186"/>
        <v>23</v>
      </c>
      <c r="FJ179" s="1">
        <f t="shared" si="186"/>
        <v>23</v>
      </c>
      <c r="FK179" s="1">
        <f t="shared" si="186"/>
        <v>23</v>
      </c>
      <c r="FL179" s="1">
        <f t="shared" si="186"/>
        <v>23</v>
      </c>
      <c r="FM179" s="1">
        <f t="shared" si="186"/>
        <v>23</v>
      </c>
      <c r="FN179" s="1">
        <f t="shared" si="186"/>
        <v>23</v>
      </c>
      <c r="FO179" s="1">
        <f t="shared" si="186"/>
        <v>23</v>
      </c>
      <c r="FP179" s="1">
        <f t="shared" si="186"/>
        <v>23</v>
      </c>
      <c r="FQ179" s="1">
        <f t="shared" si="186"/>
        <v>23</v>
      </c>
      <c r="FR179" s="1">
        <f t="shared" si="186"/>
        <v>23</v>
      </c>
      <c r="FS179" s="1">
        <f t="shared" si="186"/>
        <v>23</v>
      </c>
      <c r="FT179" s="1">
        <f t="shared" si="186"/>
        <v>23</v>
      </c>
      <c r="FU179" s="1">
        <f t="shared" si="186"/>
        <v>23</v>
      </c>
      <c r="FV179" s="1">
        <f t="shared" si="186"/>
        <v>23</v>
      </c>
      <c r="FW179" s="1">
        <f t="shared" si="186"/>
        <v>23</v>
      </c>
      <c r="FX179" s="1">
        <f t="shared" si="186"/>
        <v>23</v>
      </c>
      <c r="FY179" s="1">
        <f t="shared" si="186"/>
        <v>23</v>
      </c>
      <c r="FZ179" s="1">
        <f t="shared" si="186"/>
        <v>23</v>
      </c>
      <c r="GA179" s="1">
        <f t="shared" si="186"/>
        <v>23</v>
      </c>
      <c r="GB179" s="1">
        <f t="shared" si="186"/>
        <v>23</v>
      </c>
      <c r="GC179" s="1">
        <f t="shared" si="186"/>
        <v>23</v>
      </c>
      <c r="GD179" s="1">
        <f t="shared" si="186"/>
        <v>23</v>
      </c>
      <c r="GE179" s="1">
        <f t="shared" si="186"/>
        <v>23</v>
      </c>
      <c r="GF179" s="1">
        <f t="shared" si="186"/>
        <v>23</v>
      </c>
      <c r="GG179" s="1">
        <f t="shared" si="186"/>
        <v>23</v>
      </c>
      <c r="GH179" s="1">
        <f t="shared" si="186"/>
        <v>23</v>
      </c>
      <c r="GI179" s="1">
        <f t="shared" si="186"/>
        <v>23</v>
      </c>
      <c r="GJ179" s="1">
        <f t="shared" si="186"/>
        <v>23</v>
      </c>
      <c r="GK179" s="1">
        <f t="shared" si="186"/>
        <v>23</v>
      </c>
      <c r="GL179" s="1">
        <f t="shared" si="186"/>
        <v>23</v>
      </c>
      <c r="GM179" s="1">
        <f t="shared" si="186"/>
        <v>23</v>
      </c>
      <c r="GN179" s="1">
        <f t="shared" si="186"/>
        <v>23</v>
      </c>
      <c r="GO179" s="1">
        <f t="shared" si="186"/>
        <v>23</v>
      </c>
      <c r="GP179" s="1">
        <f t="shared" ref="GP179:GY179" si="187">GO179+GP45-GP112</f>
        <v>23</v>
      </c>
      <c r="GQ179" s="1">
        <f t="shared" si="187"/>
        <v>23</v>
      </c>
      <c r="GR179" s="1">
        <f t="shared" si="187"/>
        <v>23</v>
      </c>
      <c r="GS179" s="1">
        <f t="shared" si="187"/>
        <v>23</v>
      </c>
      <c r="GT179" s="1">
        <f t="shared" si="187"/>
        <v>23</v>
      </c>
      <c r="GU179" s="1">
        <f t="shared" si="187"/>
        <v>23</v>
      </c>
      <c r="GV179" s="1">
        <f t="shared" si="187"/>
        <v>23</v>
      </c>
      <c r="GW179" s="1">
        <f t="shared" si="187"/>
        <v>23</v>
      </c>
      <c r="GX179" s="1">
        <f t="shared" si="187"/>
        <v>23</v>
      </c>
      <c r="GY179" s="1">
        <f t="shared" si="187"/>
        <v>23</v>
      </c>
    </row>
    <row r="180" spans="1:207">
      <c r="A180" s="4" t="s">
        <v>8124</v>
      </c>
      <c r="B180" s="3">
        <f t="shared" si="183"/>
        <v>49203132</v>
      </c>
      <c r="C180" s="3" t="str">
        <f t="shared" si="183"/>
        <v>Q.PEAK DUO BLK-G10+</v>
      </c>
      <c r="D180" s="2">
        <f t="shared" si="183"/>
        <v>360</v>
      </c>
      <c r="E180" s="1">
        <f t="shared" si="150"/>
        <v>0</v>
      </c>
      <c r="F180" s="1">
        <f t="shared" ref="F180:BQ180" si="188">E180+F46-F113</f>
        <v>0</v>
      </c>
      <c r="G180" s="1">
        <f t="shared" si="188"/>
        <v>0</v>
      </c>
      <c r="H180" s="1">
        <f t="shared" si="188"/>
        <v>0</v>
      </c>
      <c r="I180" s="1">
        <f t="shared" si="188"/>
        <v>0</v>
      </c>
      <c r="J180" s="1">
        <f t="shared" si="188"/>
        <v>0</v>
      </c>
      <c r="K180" s="1">
        <f t="shared" si="188"/>
        <v>0</v>
      </c>
      <c r="L180" s="1">
        <f t="shared" si="188"/>
        <v>0</v>
      </c>
      <c r="M180" s="1">
        <f t="shared" si="188"/>
        <v>0</v>
      </c>
      <c r="N180" s="1">
        <f t="shared" si="188"/>
        <v>0</v>
      </c>
      <c r="O180" s="1">
        <f t="shared" si="188"/>
        <v>0</v>
      </c>
      <c r="P180" s="1">
        <f t="shared" si="188"/>
        <v>0</v>
      </c>
      <c r="Q180" s="1">
        <f t="shared" si="188"/>
        <v>0</v>
      </c>
      <c r="R180" s="1">
        <f t="shared" si="188"/>
        <v>0</v>
      </c>
      <c r="S180" s="1">
        <f t="shared" si="188"/>
        <v>0</v>
      </c>
      <c r="T180" s="1">
        <f t="shared" si="188"/>
        <v>0</v>
      </c>
      <c r="U180" s="1">
        <f t="shared" si="188"/>
        <v>0</v>
      </c>
      <c r="V180" s="1">
        <f t="shared" si="188"/>
        <v>0</v>
      </c>
      <c r="W180" s="1">
        <f t="shared" si="188"/>
        <v>0</v>
      </c>
      <c r="X180" s="1">
        <f t="shared" si="188"/>
        <v>0</v>
      </c>
      <c r="Y180" s="1">
        <f t="shared" si="188"/>
        <v>0</v>
      </c>
      <c r="Z180" s="1">
        <f t="shared" si="188"/>
        <v>0</v>
      </c>
      <c r="AA180" s="1">
        <f t="shared" si="188"/>
        <v>0</v>
      </c>
      <c r="AB180" s="1">
        <f t="shared" si="188"/>
        <v>0</v>
      </c>
      <c r="AC180" s="1">
        <f t="shared" si="188"/>
        <v>0</v>
      </c>
      <c r="AD180" s="1">
        <f t="shared" si="188"/>
        <v>0</v>
      </c>
      <c r="AE180" s="1">
        <f t="shared" si="188"/>
        <v>0</v>
      </c>
      <c r="AF180" s="1">
        <f t="shared" si="188"/>
        <v>0</v>
      </c>
      <c r="AG180" s="1">
        <f t="shared" si="188"/>
        <v>0</v>
      </c>
      <c r="AH180" s="1">
        <f t="shared" si="188"/>
        <v>0</v>
      </c>
      <c r="AI180" s="1">
        <f t="shared" si="188"/>
        <v>0</v>
      </c>
      <c r="AJ180" s="1">
        <f t="shared" si="188"/>
        <v>0</v>
      </c>
      <c r="AK180" s="1">
        <f t="shared" si="188"/>
        <v>0</v>
      </c>
      <c r="AL180" s="1">
        <f t="shared" si="188"/>
        <v>0</v>
      </c>
      <c r="AM180" s="1">
        <f t="shared" si="188"/>
        <v>0</v>
      </c>
      <c r="AN180" s="1">
        <f t="shared" si="188"/>
        <v>0</v>
      </c>
      <c r="AO180" s="1">
        <f t="shared" si="188"/>
        <v>0</v>
      </c>
      <c r="AP180" s="1">
        <f t="shared" si="188"/>
        <v>0</v>
      </c>
      <c r="AQ180" s="1">
        <f t="shared" si="188"/>
        <v>0</v>
      </c>
      <c r="AR180" s="1">
        <f t="shared" si="188"/>
        <v>0</v>
      </c>
      <c r="AS180" s="1">
        <f t="shared" si="188"/>
        <v>0</v>
      </c>
      <c r="AT180" s="1">
        <f t="shared" si="188"/>
        <v>0</v>
      </c>
      <c r="AU180" s="1">
        <f t="shared" si="188"/>
        <v>0</v>
      </c>
      <c r="AV180" s="1">
        <f t="shared" si="188"/>
        <v>0</v>
      </c>
      <c r="AW180" s="1">
        <f t="shared" si="188"/>
        <v>0</v>
      </c>
      <c r="AX180" s="1">
        <f t="shared" si="188"/>
        <v>0</v>
      </c>
      <c r="AY180" s="1">
        <f t="shared" si="188"/>
        <v>0</v>
      </c>
      <c r="AZ180" s="1">
        <f t="shared" si="188"/>
        <v>0</v>
      </c>
      <c r="BA180" s="1">
        <f t="shared" si="188"/>
        <v>0</v>
      </c>
      <c r="BB180" s="1">
        <f t="shared" si="188"/>
        <v>0</v>
      </c>
      <c r="BC180" s="1">
        <f t="shared" si="188"/>
        <v>0</v>
      </c>
      <c r="BD180" s="1">
        <f t="shared" si="188"/>
        <v>0</v>
      </c>
      <c r="BE180" s="1">
        <f t="shared" si="188"/>
        <v>0</v>
      </c>
      <c r="BF180" s="1">
        <f t="shared" si="188"/>
        <v>0</v>
      </c>
      <c r="BG180" s="1">
        <f t="shared" si="188"/>
        <v>0</v>
      </c>
      <c r="BH180" s="1">
        <f t="shared" si="188"/>
        <v>0</v>
      </c>
      <c r="BI180" s="1">
        <f t="shared" si="188"/>
        <v>0</v>
      </c>
      <c r="BJ180" s="1">
        <f t="shared" si="188"/>
        <v>0</v>
      </c>
      <c r="BK180" s="1">
        <f t="shared" si="188"/>
        <v>0</v>
      </c>
      <c r="BL180" s="1">
        <f t="shared" si="188"/>
        <v>0</v>
      </c>
      <c r="BM180" s="1">
        <f t="shared" si="188"/>
        <v>4480</v>
      </c>
      <c r="BN180" s="1">
        <f t="shared" si="188"/>
        <v>4480</v>
      </c>
      <c r="BO180" s="1">
        <f t="shared" si="188"/>
        <v>4480</v>
      </c>
      <c r="BP180" s="1">
        <f t="shared" si="188"/>
        <v>5376</v>
      </c>
      <c r="BQ180" s="1">
        <f t="shared" si="188"/>
        <v>5376</v>
      </c>
      <c r="BR180" s="1">
        <f t="shared" ref="BR180:EC180" si="189">BQ180+BR46-BR113</f>
        <v>4480</v>
      </c>
      <c r="BS180" s="1">
        <f t="shared" si="189"/>
        <v>8064</v>
      </c>
      <c r="BT180" s="1">
        <f t="shared" si="189"/>
        <v>9856</v>
      </c>
      <c r="BU180" s="1">
        <f t="shared" si="189"/>
        <v>9856</v>
      </c>
      <c r="BV180" s="1">
        <f t="shared" si="189"/>
        <v>9856</v>
      </c>
      <c r="BW180" s="1">
        <f t="shared" si="189"/>
        <v>8512</v>
      </c>
      <c r="BX180" s="1">
        <f t="shared" si="189"/>
        <v>7680</v>
      </c>
      <c r="BY180" s="1">
        <f t="shared" si="189"/>
        <v>3840</v>
      </c>
      <c r="BZ180" s="1">
        <f t="shared" si="189"/>
        <v>1536</v>
      </c>
      <c r="CA180" s="1">
        <f t="shared" si="189"/>
        <v>0</v>
      </c>
      <c r="CB180" s="1">
        <f t="shared" si="189"/>
        <v>0</v>
      </c>
      <c r="CC180" s="1">
        <f t="shared" si="189"/>
        <v>0</v>
      </c>
      <c r="CD180" s="1">
        <f t="shared" si="189"/>
        <v>0</v>
      </c>
      <c r="CE180" s="1">
        <f t="shared" si="189"/>
        <v>0</v>
      </c>
      <c r="CF180" s="1">
        <f t="shared" si="189"/>
        <v>0</v>
      </c>
      <c r="CG180" s="1">
        <f t="shared" si="189"/>
        <v>5376</v>
      </c>
      <c r="CH180" s="1">
        <f t="shared" si="189"/>
        <v>5376</v>
      </c>
      <c r="CI180" s="1">
        <f t="shared" si="189"/>
        <v>5376</v>
      </c>
      <c r="CJ180" s="1">
        <f t="shared" si="189"/>
        <v>5376</v>
      </c>
      <c r="CK180" s="1">
        <f t="shared" si="189"/>
        <v>2176</v>
      </c>
      <c r="CL180" s="1">
        <f t="shared" si="189"/>
        <v>3136</v>
      </c>
      <c r="CM180" s="1">
        <f t="shared" si="189"/>
        <v>7104</v>
      </c>
      <c r="CN180" s="1">
        <f t="shared" si="189"/>
        <v>8384</v>
      </c>
      <c r="CO180" s="1">
        <f t="shared" si="189"/>
        <v>12992</v>
      </c>
      <c r="CP180" s="1">
        <f t="shared" si="189"/>
        <v>12992</v>
      </c>
      <c r="CQ180" s="1">
        <f t="shared" si="189"/>
        <v>12160</v>
      </c>
      <c r="CR180" s="1">
        <f t="shared" si="189"/>
        <v>3840</v>
      </c>
      <c r="CS180" s="1">
        <f t="shared" si="189"/>
        <v>8000</v>
      </c>
      <c r="CT180" s="1">
        <f t="shared" si="189"/>
        <v>9792</v>
      </c>
      <c r="CU180" s="1">
        <f t="shared" si="189"/>
        <v>12480</v>
      </c>
      <c r="CV180" s="1">
        <f t="shared" si="189"/>
        <v>11200</v>
      </c>
      <c r="CW180" s="1">
        <f t="shared" si="189"/>
        <v>11200</v>
      </c>
      <c r="CX180" s="1">
        <f t="shared" si="189"/>
        <v>11200</v>
      </c>
      <c r="CY180" s="1">
        <f t="shared" si="189"/>
        <v>15744</v>
      </c>
      <c r="CZ180" s="1">
        <f t="shared" si="189"/>
        <v>15744</v>
      </c>
      <c r="DA180" s="1">
        <f t="shared" si="189"/>
        <v>15744</v>
      </c>
      <c r="DB180" s="1">
        <f t="shared" si="189"/>
        <v>15744</v>
      </c>
      <c r="DC180" s="1">
        <f t="shared" si="189"/>
        <v>15744</v>
      </c>
      <c r="DD180" s="1">
        <f t="shared" si="189"/>
        <v>15744</v>
      </c>
      <c r="DE180" s="1">
        <f t="shared" si="189"/>
        <v>15744</v>
      </c>
      <c r="DF180" s="1">
        <f t="shared" si="189"/>
        <v>17536</v>
      </c>
      <c r="DG180" s="1">
        <f t="shared" si="189"/>
        <v>18432</v>
      </c>
      <c r="DH180" s="1">
        <f t="shared" si="189"/>
        <v>19328</v>
      </c>
      <c r="DI180" s="1">
        <f t="shared" si="189"/>
        <v>19328</v>
      </c>
      <c r="DJ180" s="1">
        <f t="shared" si="189"/>
        <v>19328</v>
      </c>
      <c r="DK180" s="1">
        <f t="shared" si="189"/>
        <v>19328</v>
      </c>
      <c r="DL180" s="1">
        <f t="shared" si="189"/>
        <v>19328</v>
      </c>
      <c r="DM180" s="1">
        <f t="shared" si="189"/>
        <v>19328</v>
      </c>
      <c r="DN180" s="1">
        <f t="shared" si="189"/>
        <v>19328</v>
      </c>
      <c r="DO180" s="1">
        <f t="shared" si="189"/>
        <v>19328</v>
      </c>
      <c r="DP180" s="1">
        <f t="shared" si="189"/>
        <v>19328</v>
      </c>
      <c r="DQ180" s="1">
        <f t="shared" si="189"/>
        <v>19328</v>
      </c>
      <c r="DR180" s="1">
        <f t="shared" si="189"/>
        <v>19328</v>
      </c>
      <c r="DS180" s="1">
        <f t="shared" si="189"/>
        <v>19328</v>
      </c>
      <c r="DT180" s="1">
        <f t="shared" si="189"/>
        <v>19328</v>
      </c>
      <c r="DU180" s="1">
        <f t="shared" si="189"/>
        <v>19328</v>
      </c>
      <c r="DV180" s="1">
        <f t="shared" si="189"/>
        <v>19328</v>
      </c>
      <c r="DW180" s="1">
        <f t="shared" si="189"/>
        <v>19328</v>
      </c>
      <c r="DX180" s="1">
        <f t="shared" si="189"/>
        <v>19328</v>
      </c>
      <c r="DY180" s="1">
        <f t="shared" si="189"/>
        <v>19328</v>
      </c>
      <c r="DZ180" s="1">
        <f t="shared" si="189"/>
        <v>19328</v>
      </c>
      <c r="EA180" s="1">
        <f t="shared" si="189"/>
        <v>19328</v>
      </c>
      <c r="EB180" s="1">
        <f t="shared" si="189"/>
        <v>19328</v>
      </c>
      <c r="EC180" s="1">
        <f t="shared" si="189"/>
        <v>19328</v>
      </c>
      <c r="ED180" s="1">
        <f t="shared" ref="ED180:GO180" si="190">EC180+ED46-ED113</f>
        <v>19328</v>
      </c>
      <c r="EE180" s="1">
        <f t="shared" si="190"/>
        <v>19328</v>
      </c>
      <c r="EF180" s="1">
        <f t="shared" si="190"/>
        <v>19328</v>
      </c>
      <c r="EG180" s="1">
        <f t="shared" si="190"/>
        <v>19328</v>
      </c>
      <c r="EH180" s="1">
        <f t="shared" si="190"/>
        <v>19328</v>
      </c>
      <c r="EI180" s="1">
        <f t="shared" si="190"/>
        <v>19328</v>
      </c>
      <c r="EJ180" s="1">
        <f t="shared" si="190"/>
        <v>19328</v>
      </c>
      <c r="EK180" s="1">
        <f t="shared" si="190"/>
        <v>19328</v>
      </c>
      <c r="EL180" s="1">
        <f t="shared" si="190"/>
        <v>19328</v>
      </c>
      <c r="EM180" s="1">
        <f t="shared" si="190"/>
        <v>19328</v>
      </c>
      <c r="EN180" s="1">
        <f t="shared" si="190"/>
        <v>19328</v>
      </c>
      <c r="EO180" s="1">
        <f t="shared" si="190"/>
        <v>19328</v>
      </c>
      <c r="EP180" s="1">
        <f t="shared" si="190"/>
        <v>19328</v>
      </c>
      <c r="EQ180" s="1">
        <f t="shared" si="190"/>
        <v>19328</v>
      </c>
      <c r="ER180" s="1">
        <f t="shared" si="190"/>
        <v>19328</v>
      </c>
      <c r="ES180" s="1">
        <f t="shared" si="190"/>
        <v>19328</v>
      </c>
      <c r="ET180" s="1">
        <f t="shared" si="190"/>
        <v>19328</v>
      </c>
      <c r="EU180" s="1">
        <f t="shared" si="190"/>
        <v>19328</v>
      </c>
      <c r="EV180" s="1">
        <f t="shared" si="190"/>
        <v>19328</v>
      </c>
      <c r="EW180" s="1">
        <f t="shared" si="190"/>
        <v>19328</v>
      </c>
      <c r="EX180" s="1">
        <f t="shared" si="190"/>
        <v>19328</v>
      </c>
      <c r="EY180" s="1">
        <f t="shared" si="190"/>
        <v>19328</v>
      </c>
      <c r="EZ180" s="1">
        <f t="shared" si="190"/>
        <v>19328</v>
      </c>
      <c r="FA180" s="1">
        <f t="shared" si="190"/>
        <v>19328</v>
      </c>
      <c r="FB180" s="1">
        <f t="shared" si="190"/>
        <v>19328</v>
      </c>
      <c r="FC180" s="1">
        <f t="shared" si="190"/>
        <v>19328</v>
      </c>
      <c r="FD180" s="1">
        <f t="shared" si="190"/>
        <v>19328</v>
      </c>
      <c r="FE180" s="1">
        <f t="shared" si="190"/>
        <v>19328</v>
      </c>
      <c r="FF180" s="1">
        <f t="shared" si="190"/>
        <v>19328</v>
      </c>
      <c r="FG180" s="1">
        <f t="shared" si="190"/>
        <v>19328</v>
      </c>
      <c r="FH180" s="1">
        <f t="shared" si="190"/>
        <v>19328</v>
      </c>
      <c r="FI180" s="1">
        <f t="shared" si="190"/>
        <v>19328</v>
      </c>
      <c r="FJ180" s="1">
        <f t="shared" si="190"/>
        <v>19328</v>
      </c>
      <c r="FK180" s="1">
        <f t="shared" si="190"/>
        <v>19328</v>
      </c>
      <c r="FL180" s="1">
        <f t="shared" si="190"/>
        <v>19328</v>
      </c>
      <c r="FM180" s="1">
        <f t="shared" si="190"/>
        <v>19328</v>
      </c>
      <c r="FN180" s="1">
        <f t="shared" si="190"/>
        <v>19328</v>
      </c>
      <c r="FO180" s="1">
        <f t="shared" si="190"/>
        <v>19328</v>
      </c>
      <c r="FP180" s="1">
        <f t="shared" si="190"/>
        <v>19328</v>
      </c>
      <c r="FQ180" s="1">
        <f t="shared" si="190"/>
        <v>19328</v>
      </c>
      <c r="FR180" s="1">
        <f t="shared" si="190"/>
        <v>19328</v>
      </c>
      <c r="FS180" s="1">
        <f t="shared" si="190"/>
        <v>19328</v>
      </c>
      <c r="FT180" s="1">
        <f t="shared" si="190"/>
        <v>19328</v>
      </c>
      <c r="FU180" s="1">
        <f t="shared" si="190"/>
        <v>19328</v>
      </c>
      <c r="FV180" s="1">
        <f t="shared" si="190"/>
        <v>19328</v>
      </c>
      <c r="FW180" s="1">
        <f t="shared" si="190"/>
        <v>19328</v>
      </c>
      <c r="FX180" s="1">
        <f t="shared" si="190"/>
        <v>19328</v>
      </c>
      <c r="FY180" s="1">
        <f t="shared" si="190"/>
        <v>19328</v>
      </c>
      <c r="FZ180" s="1">
        <f t="shared" si="190"/>
        <v>19328</v>
      </c>
      <c r="GA180" s="1">
        <f t="shared" si="190"/>
        <v>19328</v>
      </c>
      <c r="GB180" s="1">
        <f t="shared" si="190"/>
        <v>19328</v>
      </c>
      <c r="GC180" s="1">
        <f t="shared" si="190"/>
        <v>19328</v>
      </c>
      <c r="GD180" s="1">
        <f t="shared" si="190"/>
        <v>19328</v>
      </c>
      <c r="GE180" s="1">
        <f t="shared" si="190"/>
        <v>19328</v>
      </c>
      <c r="GF180" s="1">
        <f t="shared" si="190"/>
        <v>19328</v>
      </c>
      <c r="GG180" s="1">
        <f t="shared" si="190"/>
        <v>19328</v>
      </c>
      <c r="GH180" s="1">
        <f t="shared" si="190"/>
        <v>19328</v>
      </c>
      <c r="GI180" s="1">
        <f t="shared" si="190"/>
        <v>19328</v>
      </c>
      <c r="GJ180" s="1">
        <f t="shared" si="190"/>
        <v>19328</v>
      </c>
      <c r="GK180" s="1">
        <f t="shared" si="190"/>
        <v>19328</v>
      </c>
      <c r="GL180" s="1">
        <f t="shared" si="190"/>
        <v>19328</v>
      </c>
      <c r="GM180" s="1">
        <f t="shared" si="190"/>
        <v>19328</v>
      </c>
      <c r="GN180" s="1">
        <f t="shared" si="190"/>
        <v>19328</v>
      </c>
      <c r="GO180" s="1">
        <f t="shared" si="190"/>
        <v>19328</v>
      </c>
      <c r="GP180" s="1">
        <f t="shared" ref="GP180:GY180" si="191">GO180+GP46-GP113</f>
        <v>19328</v>
      </c>
      <c r="GQ180" s="1">
        <f t="shared" si="191"/>
        <v>19328</v>
      </c>
      <c r="GR180" s="1">
        <f t="shared" si="191"/>
        <v>19328</v>
      </c>
      <c r="GS180" s="1">
        <f t="shared" si="191"/>
        <v>19328</v>
      </c>
      <c r="GT180" s="1">
        <f t="shared" si="191"/>
        <v>19328</v>
      </c>
      <c r="GU180" s="1">
        <f t="shared" si="191"/>
        <v>19328</v>
      </c>
      <c r="GV180" s="1">
        <f t="shared" si="191"/>
        <v>19328</v>
      </c>
      <c r="GW180" s="1">
        <f t="shared" si="191"/>
        <v>19328</v>
      </c>
      <c r="GX180" s="1">
        <f t="shared" si="191"/>
        <v>19328</v>
      </c>
      <c r="GY180" s="1">
        <f t="shared" si="191"/>
        <v>19328</v>
      </c>
    </row>
    <row r="181" spans="1:207">
      <c r="A181" s="4" t="s">
        <v>8124</v>
      </c>
      <c r="B181" s="3">
        <f t="shared" si="183"/>
        <v>46216128</v>
      </c>
      <c r="C181" s="3" t="str">
        <f t="shared" si="183"/>
        <v>Q.PEAK DUO BLK G6P+</v>
      </c>
      <c r="D181" s="2" t="str">
        <f t="shared" si="183"/>
        <v>340</v>
      </c>
      <c r="E181" s="1">
        <f t="shared" si="150"/>
        <v>0</v>
      </c>
      <c r="F181" s="1">
        <f t="shared" ref="F181:BQ181" si="192">E181+F47-F114</f>
        <v>0</v>
      </c>
      <c r="G181" s="1">
        <f t="shared" si="192"/>
        <v>0</v>
      </c>
      <c r="H181" s="1">
        <f t="shared" si="192"/>
        <v>0</v>
      </c>
      <c r="I181" s="1">
        <f t="shared" si="192"/>
        <v>0</v>
      </c>
      <c r="J181" s="1">
        <f t="shared" si="192"/>
        <v>0</v>
      </c>
      <c r="K181" s="1">
        <f t="shared" si="192"/>
        <v>0</v>
      </c>
      <c r="L181" s="1">
        <f t="shared" si="192"/>
        <v>0</v>
      </c>
      <c r="M181" s="1">
        <f t="shared" si="192"/>
        <v>0</v>
      </c>
      <c r="N181" s="1">
        <f t="shared" si="192"/>
        <v>0</v>
      </c>
      <c r="O181" s="1">
        <f t="shared" si="192"/>
        <v>0</v>
      </c>
      <c r="P181" s="1">
        <f t="shared" si="192"/>
        <v>0</v>
      </c>
      <c r="Q181" s="1">
        <f t="shared" si="192"/>
        <v>0</v>
      </c>
      <c r="R181" s="1">
        <f t="shared" si="192"/>
        <v>0</v>
      </c>
      <c r="S181" s="1">
        <f t="shared" si="192"/>
        <v>0</v>
      </c>
      <c r="T181" s="1">
        <f t="shared" si="192"/>
        <v>0</v>
      </c>
      <c r="U181" s="1">
        <f t="shared" si="192"/>
        <v>0</v>
      </c>
      <c r="V181" s="1">
        <f t="shared" si="192"/>
        <v>0</v>
      </c>
      <c r="W181" s="1">
        <f t="shared" si="192"/>
        <v>0</v>
      </c>
      <c r="X181" s="1">
        <f t="shared" si="192"/>
        <v>0</v>
      </c>
      <c r="Y181" s="1">
        <f t="shared" si="192"/>
        <v>0</v>
      </c>
      <c r="Z181" s="1">
        <f t="shared" si="192"/>
        <v>0</v>
      </c>
      <c r="AA181" s="1">
        <f t="shared" si="192"/>
        <v>0</v>
      </c>
      <c r="AB181" s="1">
        <f t="shared" si="192"/>
        <v>0</v>
      </c>
      <c r="AC181" s="1">
        <f t="shared" si="192"/>
        <v>0</v>
      </c>
      <c r="AD181" s="1">
        <f t="shared" si="192"/>
        <v>0</v>
      </c>
      <c r="AE181" s="1">
        <f t="shared" si="192"/>
        <v>0</v>
      </c>
      <c r="AF181" s="1">
        <f t="shared" si="192"/>
        <v>0</v>
      </c>
      <c r="AG181" s="1">
        <f t="shared" si="192"/>
        <v>0</v>
      </c>
      <c r="AH181" s="1">
        <f t="shared" si="192"/>
        <v>0</v>
      </c>
      <c r="AI181" s="1">
        <f t="shared" si="192"/>
        <v>0</v>
      </c>
      <c r="AJ181" s="1">
        <f t="shared" si="192"/>
        <v>0</v>
      </c>
      <c r="AK181" s="1">
        <f t="shared" si="192"/>
        <v>0</v>
      </c>
      <c r="AL181" s="1">
        <f t="shared" si="192"/>
        <v>0</v>
      </c>
      <c r="AM181" s="1">
        <f t="shared" si="192"/>
        <v>0</v>
      </c>
      <c r="AN181" s="1">
        <f t="shared" si="192"/>
        <v>0</v>
      </c>
      <c r="AO181" s="1">
        <f t="shared" si="192"/>
        <v>0</v>
      </c>
      <c r="AP181" s="1">
        <f t="shared" si="192"/>
        <v>0</v>
      </c>
      <c r="AQ181" s="1">
        <f t="shared" si="192"/>
        <v>0</v>
      </c>
      <c r="AR181" s="1">
        <f t="shared" si="192"/>
        <v>0</v>
      </c>
      <c r="AS181" s="1">
        <f t="shared" si="192"/>
        <v>0</v>
      </c>
      <c r="AT181" s="1">
        <f t="shared" si="192"/>
        <v>0</v>
      </c>
      <c r="AU181" s="1">
        <f t="shared" si="192"/>
        <v>0</v>
      </c>
      <c r="AV181" s="1">
        <f t="shared" si="192"/>
        <v>0</v>
      </c>
      <c r="AW181" s="1">
        <f t="shared" si="192"/>
        <v>0</v>
      </c>
      <c r="AX181" s="1">
        <f t="shared" si="192"/>
        <v>0</v>
      </c>
      <c r="AY181" s="1">
        <f t="shared" si="192"/>
        <v>0</v>
      </c>
      <c r="AZ181" s="1">
        <f t="shared" si="192"/>
        <v>0</v>
      </c>
      <c r="BA181" s="1">
        <f t="shared" si="192"/>
        <v>0</v>
      </c>
      <c r="BB181" s="1">
        <f t="shared" si="192"/>
        <v>0</v>
      </c>
      <c r="BC181" s="1">
        <f t="shared" si="192"/>
        <v>0</v>
      </c>
      <c r="BD181" s="1">
        <f t="shared" si="192"/>
        <v>0</v>
      </c>
      <c r="BE181" s="1">
        <f t="shared" si="192"/>
        <v>0</v>
      </c>
      <c r="BF181" s="1">
        <f t="shared" si="192"/>
        <v>0</v>
      </c>
      <c r="BG181" s="1">
        <f t="shared" si="192"/>
        <v>0</v>
      </c>
      <c r="BH181" s="1">
        <f t="shared" si="192"/>
        <v>0</v>
      </c>
      <c r="BI181" s="1">
        <f t="shared" si="192"/>
        <v>0</v>
      </c>
      <c r="BJ181" s="1">
        <f t="shared" si="192"/>
        <v>0</v>
      </c>
      <c r="BK181" s="1">
        <f t="shared" si="192"/>
        <v>0</v>
      </c>
      <c r="BL181" s="1">
        <f t="shared" si="192"/>
        <v>0</v>
      </c>
      <c r="BM181" s="1">
        <f t="shared" si="192"/>
        <v>0</v>
      </c>
      <c r="BN181" s="1">
        <f t="shared" si="192"/>
        <v>0</v>
      </c>
      <c r="BO181" s="1">
        <f t="shared" si="192"/>
        <v>0</v>
      </c>
      <c r="BP181" s="1">
        <f t="shared" si="192"/>
        <v>0</v>
      </c>
      <c r="BQ181" s="1">
        <f t="shared" si="192"/>
        <v>320</v>
      </c>
      <c r="BR181" s="1">
        <f t="shared" ref="BR181:EC181" si="193">BQ181+BR47-BR114</f>
        <v>320</v>
      </c>
      <c r="BS181" s="1">
        <f t="shared" si="193"/>
        <v>320</v>
      </c>
      <c r="BT181" s="1">
        <f t="shared" si="193"/>
        <v>320</v>
      </c>
      <c r="BU181" s="1">
        <f t="shared" si="193"/>
        <v>320</v>
      </c>
      <c r="BV181" s="1">
        <f t="shared" si="193"/>
        <v>320</v>
      </c>
      <c r="BW181" s="1">
        <f t="shared" si="193"/>
        <v>320</v>
      </c>
      <c r="BX181" s="1">
        <f t="shared" si="193"/>
        <v>320</v>
      </c>
      <c r="BY181" s="1">
        <f t="shared" si="193"/>
        <v>320</v>
      </c>
      <c r="BZ181" s="1">
        <f t="shared" si="193"/>
        <v>320</v>
      </c>
      <c r="CA181" s="1">
        <f t="shared" si="193"/>
        <v>320</v>
      </c>
      <c r="CB181" s="1">
        <f t="shared" si="193"/>
        <v>320</v>
      </c>
      <c r="CC181" s="1">
        <f t="shared" si="193"/>
        <v>320</v>
      </c>
      <c r="CD181" s="1">
        <f t="shared" si="193"/>
        <v>320</v>
      </c>
      <c r="CE181" s="1">
        <f t="shared" si="193"/>
        <v>320</v>
      </c>
      <c r="CF181" s="1">
        <f t="shared" si="193"/>
        <v>320</v>
      </c>
      <c r="CG181" s="1">
        <f t="shared" si="193"/>
        <v>320</v>
      </c>
      <c r="CH181" s="1">
        <f t="shared" si="193"/>
        <v>320</v>
      </c>
      <c r="CI181" s="1">
        <f t="shared" si="193"/>
        <v>320</v>
      </c>
      <c r="CJ181" s="1">
        <f t="shared" si="193"/>
        <v>320</v>
      </c>
      <c r="CK181" s="1">
        <f t="shared" si="193"/>
        <v>320</v>
      </c>
      <c r="CL181" s="1">
        <f t="shared" si="193"/>
        <v>320</v>
      </c>
      <c r="CM181" s="1">
        <f t="shared" si="193"/>
        <v>320</v>
      </c>
      <c r="CN181" s="1">
        <f t="shared" si="193"/>
        <v>320</v>
      </c>
      <c r="CO181" s="1">
        <f t="shared" si="193"/>
        <v>320</v>
      </c>
      <c r="CP181" s="1">
        <f t="shared" si="193"/>
        <v>320</v>
      </c>
      <c r="CQ181" s="1">
        <f t="shared" si="193"/>
        <v>320</v>
      </c>
      <c r="CR181" s="1">
        <f t="shared" si="193"/>
        <v>320</v>
      </c>
      <c r="CS181" s="1">
        <f t="shared" si="193"/>
        <v>320</v>
      </c>
      <c r="CT181" s="1">
        <f t="shared" si="193"/>
        <v>320</v>
      </c>
      <c r="CU181" s="1">
        <f t="shared" si="193"/>
        <v>320</v>
      </c>
      <c r="CV181" s="1">
        <f t="shared" si="193"/>
        <v>320</v>
      </c>
      <c r="CW181" s="1">
        <f t="shared" si="193"/>
        <v>320</v>
      </c>
      <c r="CX181" s="1">
        <f t="shared" si="193"/>
        <v>320</v>
      </c>
      <c r="CY181" s="1">
        <f t="shared" si="193"/>
        <v>320</v>
      </c>
      <c r="CZ181" s="1">
        <f t="shared" si="193"/>
        <v>320</v>
      </c>
      <c r="DA181" s="1">
        <f t="shared" si="193"/>
        <v>320</v>
      </c>
      <c r="DB181" s="1">
        <f t="shared" si="193"/>
        <v>320</v>
      </c>
      <c r="DC181" s="1">
        <f t="shared" si="193"/>
        <v>320</v>
      </c>
      <c r="DD181" s="1">
        <f t="shared" si="193"/>
        <v>320</v>
      </c>
      <c r="DE181" s="1">
        <f t="shared" si="193"/>
        <v>320</v>
      </c>
      <c r="DF181" s="1">
        <f t="shared" si="193"/>
        <v>320</v>
      </c>
      <c r="DG181" s="1">
        <f t="shared" si="193"/>
        <v>320</v>
      </c>
      <c r="DH181" s="1">
        <f t="shared" si="193"/>
        <v>320</v>
      </c>
      <c r="DI181" s="1">
        <f t="shared" si="193"/>
        <v>320</v>
      </c>
      <c r="DJ181" s="1">
        <f t="shared" si="193"/>
        <v>320</v>
      </c>
      <c r="DK181" s="1">
        <f t="shared" si="193"/>
        <v>320</v>
      </c>
      <c r="DL181" s="1">
        <f t="shared" si="193"/>
        <v>320</v>
      </c>
      <c r="DM181" s="1">
        <f t="shared" si="193"/>
        <v>320</v>
      </c>
      <c r="DN181" s="1">
        <f t="shared" si="193"/>
        <v>320</v>
      </c>
      <c r="DO181" s="1">
        <f t="shared" si="193"/>
        <v>320</v>
      </c>
      <c r="DP181" s="1">
        <f t="shared" si="193"/>
        <v>320</v>
      </c>
      <c r="DQ181" s="1">
        <f t="shared" si="193"/>
        <v>320</v>
      </c>
      <c r="DR181" s="1">
        <f t="shared" si="193"/>
        <v>320</v>
      </c>
      <c r="DS181" s="1">
        <f t="shared" si="193"/>
        <v>320</v>
      </c>
      <c r="DT181" s="1">
        <f t="shared" si="193"/>
        <v>320</v>
      </c>
      <c r="DU181" s="1">
        <f t="shared" si="193"/>
        <v>320</v>
      </c>
      <c r="DV181" s="1">
        <f t="shared" si="193"/>
        <v>320</v>
      </c>
      <c r="DW181" s="1">
        <f t="shared" si="193"/>
        <v>320</v>
      </c>
      <c r="DX181" s="1">
        <f t="shared" si="193"/>
        <v>320</v>
      </c>
      <c r="DY181" s="1">
        <f t="shared" si="193"/>
        <v>320</v>
      </c>
      <c r="DZ181" s="1">
        <f t="shared" si="193"/>
        <v>320</v>
      </c>
      <c r="EA181" s="1">
        <f t="shared" si="193"/>
        <v>320</v>
      </c>
      <c r="EB181" s="1">
        <f t="shared" si="193"/>
        <v>320</v>
      </c>
      <c r="EC181" s="1">
        <f t="shared" si="193"/>
        <v>320</v>
      </c>
      <c r="ED181" s="1">
        <f t="shared" ref="ED181:GO181" si="194">EC181+ED47-ED114</f>
        <v>320</v>
      </c>
      <c r="EE181" s="1">
        <f t="shared" si="194"/>
        <v>320</v>
      </c>
      <c r="EF181" s="1">
        <f t="shared" si="194"/>
        <v>320</v>
      </c>
      <c r="EG181" s="1">
        <f t="shared" si="194"/>
        <v>320</v>
      </c>
      <c r="EH181" s="1">
        <f t="shared" si="194"/>
        <v>320</v>
      </c>
      <c r="EI181" s="1">
        <f t="shared" si="194"/>
        <v>320</v>
      </c>
      <c r="EJ181" s="1">
        <f t="shared" si="194"/>
        <v>320</v>
      </c>
      <c r="EK181" s="1">
        <f t="shared" si="194"/>
        <v>320</v>
      </c>
      <c r="EL181" s="1">
        <f t="shared" si="194"/>
        <v>320</v>
      </c>
      <c r="EM181" s="1">
        <f t="shared" si="194"/>
        <v>320</v>
      </c>
      <c r="EN181" s="1">
        <f t="shared" si="194"/>
        <v>320</v>
      </c>
      <c r="EO181" s="1">
        <f t="shared" si="194"/>
        <v>320</v>
      </c>
      <c r="EP181" s="1">
        <f t="shared" si="194"/>
        <v>320</v>
      </c>
      <c r="EQ181" s="1">
        <f t="shared" si="194"/>
        <v>320</v>
      </c>
      <c r="ER181" s="1">
        <f t="shared" si="194"/>
        <v>320</v>
      </c>
      <c r="ES181" s="1">
        <f t="shared" si="194"/>
        <v>320</v>
      </c>
      <c r="ET181" s="1">
        <f t="shared" si="194"/>
        <v>320</v>
      </c>
      <c r="EU181" s="1">
        <f t="shared" si="194"/>
        <v>320</v>
      </c>
      <c r="EV181" s="1">
        <f t="shared" si="194"/>
        <v>320</v>
      </c>
      <c r="EW181" s="1">
        <f t="shared" si="194"/>
        <v>320</v>
      </c>
      <c r="EX181" s="1">
        <f t="shared" si="194"/>
        <v>320</v>
      </c>
      <c r="EY181" s="1">
        <f t="shared" si="194"/>
        <v>320</v>
      </c>
      <c r="EZ181" s="1">
        <f t="shared" si="194"/>
        <v>320</v>
      </c>
      <c r="FA181" s="1">
        <f t="shared" si="194"/>
        <v>320</v>
      </c>
      <c r="FB181" s="1">
        <f t="shared" si="194"/>
        <v>320</v>
      </c>
      <c r="FC181" s="1">
        <f t="shared" si="194"/>
        <v>320</v>
      </c>
      <c r="FD181" s="1">
        <f t="shared" si="194"/>
        <v>320</v>
      </c>
      <c r="FE181" s="1">
        <f t="shared" si="194"/>
        <v>320</v>
      </c>
      <c r="FF181" s="1">
        <f t="shared" si="194"/>
        <v>320</v>
      </c>
      <c r="FG181" s="1">
        <f t="shared" si="194"/>
        <v>320</v>
      </c>
      <c r="FH181" s="1">
        <f t="shared" si="194"/>
        <v>320</v>
      </c>
      <c r="FI181" s="1">
        <f t="shared" si="194"/>
        <v>320</v>
      </c>
      <c r="FJ181" s="1">
        <f t="shared" si="194"/>
        <v>320</v>
      </c>
      <c r="FK181" s="1">
        <f t="shared" si="194"/>
        <v>320</v>
      </c>
      <c r="FL181" s="1">
        <f t="shared" si="194"/>
        <v>320</v>
      </c>
      <c r="FM181" s="1">
        <f t="shared" si="194"/>
        <v>320</v>
      </c>
      <c r="FN181" s="1">
        <f t="shared" si="194"/>
        <v>320</v>
      </c>
      <c r="FO181" s="1">
        <f t="shared" si="194"/>
        <v>320</v>
      </c>
      <c r="FP181" s="1">
        <f t="shared" si="194"/>
        <v>320</v>
      </c>
      <c r="FQ181" s="1">
        <f t="shared" si="194"/>
        <v>320</v>
      </c>
      <c r="FR181" s="1">
        <f t="shared" si="194"/>
        <v>320</v>
      </c>
      <c r="FS181" s="1">
        <f t="shared" si="194"/>
        <v>320</v>
      </c>
      <c r="FT181" s="1">
        <f t="shared" si="194"/>
        <v>320</v>
      </c>
      <c r="FU181" s="1">
        <f t="shared" si="194"/>
        <v>320</v>
      </c>
      <c r="FV181" s="1">
        <f t="shared" si="194"/>
        <v>320</v>
      </c>
      <c r="FW181" s="1">
        <f t="shared" si="194"/>
        <v>320</v>
      </c>
      <c r="FX181" s="1">
        <f t="shared" si="194"/>
        <v>320</v>
      </c>
      <c r="FY181" s="1">
        <f t="shared" si="194"/>
        <v>320</v>
      </c>
      <c r="FZ181" s="1">
        <f t="shared" si="194"/>
        <v>320</v>
      </c>
      <c r="GA181" s="1">
        <f t="shared" si="194"/>
        <v>320</v>
      </c>
      <c r="GB181" s="1">
        <f t="shared" si="194"/>
        <v>320</v>
      </c>
      <c r="GC181" s="1">
        <f t="shared" si="194"/>
        <v>320</v>
      </c>
      <c r="GD181" s="1">
        <f t="shared" si="194"/>
        <v>320</v>
      </c>
      <c r="GE181" s="1">
        <f t="shared" si="194"/>
        <v>320</v>
      </c>
      <c r="GF181" s="1">
        <f t="shared" si="194"/>
        <v>320</v>
      </c>
      <c r="GG181" s="1">
        <f t="shared" si="194"/>
        <v>320</v>
      </c>
      <c r="GH181" s="1">
        <f t="shared" si="194"/>
        <v>320</v>
      </c>
      <c r="GI181" s="1">
        <f t="shared" si="194"/>
        <v>320</v>
      </c>
      <c r="GJ181" s="1">
        <f t="shared" si="194"/>
        <v>320</v>
      </c>
      <c r="GK181" s="1">
        <f t="shared" si="194"/>
        <v>320</v>
      </c>
      <c r="GL181" s="1">
        <f t="shared" si="194"/>
        <v>320</v>
      </c>
      <c r="GM181" s="1">
        <f t="shared" si="194"/>
        <v>320</v>
      </c>
      <c r="GN181" s="1">
        <f t="shared" si="194"/>
        <v>320</v>
      </c>
      <c r="GO181" s="1">
        <f t="shared" si="194"/>
        <v>320</v>
      </c>
      <c r="GP181" s="1">
        <f t="shared" ref="GP181:GY181" si="195">GO181+GP47-GP114</f>
        <v>320</v>
      </c>
      <c r="GQ181" s="1">
        <f t="shared" si="195"/>
        <v>320</v>
      </c>
      <c r="GR181" s="1">
        <f t="shared" si="195"/>
        <v>320</v>
      </c>
      <c r="GS181" s="1">
        <f t="shared" si="195"/>
        <v>320</v>
      </c>
      <c r="GT181" s="1">
        <f t="shared" si="195"/>
        <v>320</v>
      </c>
      <c r="GU181" s="1">
        <f t="shared" si="195"/>
        <v>320</v>
      </c>
      <c r="GV181" s="1">
        <f t="shared" si="195"/>
        <v>320</v>
      </c>
      <c r="GW181" s="1">
        <f t="shared" si="195"/>
        <v>320</v>
      </c>
      <c r="GX181" s="1">
        <f t="shared" si="195"/>
        <v>320</v>
      </c>
      <c r="GY181" s="1">
        <f t="shared" si="195"/>
        <v>320</v>
      </c>
    </row>
    <row r="182" spans="1:207">
      <c r="A182" s="4" t="s">
        <v>8124</v>
      </c>
      <c r="B182" s="3">
        <f t="shared" si="183"/>
        <v>46206127</v>
      </c>
      <c r="C182" s="3" t="str">
        <f t="shared" si="183"/>
        <v>Q.PEAK DUO BLK G6P+</v>
      </c>
      <c r="D182" s="2" t="str">
        <f t="shared" si="183"/>
        <v>335</v>
      </c>
      <c r="E182" s="1">
        <f t="shared" si="150"/>
        <v>0</v>
      </c>
      <c r="F182" s="1">
        <f t="shared" ref="F182:BQ182" si="196">E182+F48-F115</f>
        <v>0</v>
      </c>
      <c r="G182" s="1">
        <f t="shared" si="196"/>
        <v>0</v>
      </c>
      <c r="H182" s="1">
        <f t="shared" si="196"/>
        <v>0</v>
      </c>
      <c r="I182" s="1">
        <f t="shared" si="196"/>
        <v>0</v>
      </c>
      <c r="J182" s="1">
        <f t="shared" si="196"/>
        <v>0</v>
      </c>
      <c r="K182" s="1">
        <f t="shared" si="196"/>
        <v>0</v>
      </c>
      <c r="L182" s="1">
        <f t="shared" si="196"/>
        <v>0</v>
      </c>
      <c r="M182" s="1">
        <f t="shared" si="196"/>
        <v>0</v>
      </c>
      <c r="N182" s="1">
        <f t="shared" si="196"/>
        <v>0</v>
      </c>
      <c r="O182" s="1">
        <f t="shared" si="196"/>
        <v>0</v>
      </c>
      <c r="P182" s="1">
        <f t="shared" si="196"/>
        <v>0</v>
      </c>
      <c r="Q182" s="1">
        <f t="shared" si="196"/>
        <v>0</v>
      </c>
      <c r="R182" s="1">
        <f t="shared" si="196"/>
        <v>0</v>
      </c>
      <c r="S182" s="1">
        <f t="shared" si="196"/>
        <v>0</v>
      </c>
      <c r="T182" s="1">
        <f t="shared" si="196"/>
        <v>0</v>
      </c>
      <c r="U182" s="1">
        <f t="shared" si="196"/>
        <v>0</v>
      </c>
      <c r="V182" s="1">
        <f t="shared" si="196"/>
        <v>0</v>
      </c>
      <c r="W182" s="1">
        <f t="shared" si="196"/>
        <v>0</v>
      </c>
      <c r="X182" s="1">
        <f t="shared" si="196"/>
        <v>0</v>
      </c>
      <c r="Y182" s="1">
        <f t="shared" si="196"/>
        <v>0</v>
      </c>
      <c r="Z182" s="1">
        <f t="shared" si="196"/>
        <v>0</v>
      </c>
      <c r="AA182" s="1">
        <f t="shared" si="196"/>
        <v>0</v>
      </c>
      <c r="AB182" s="1">
        <f t="shared" si="196"/>
        <v>0</v>
      </c>
      <c r="AC182" s="1">
        <f t="shared" si="196"/>
        <v>0</v>
      </c>
      <c r="AD182" s="1">
        <f t="shared" si="196"/>
        <v>0</v>
      </c>
      <c r="AE182" s="1">
        <f t="shared" si="196"/>
        <v>0</v>
      </c>
      <c r="AF182" s="1">
        <f t="shared" si="196"/>
        <v>0</v>
      </c>
      <c r="AG182" s="1">
        <f t="shared" si="196"/>
        <v>0</v>
      </c>
      <c r="AH182" s="1">
        <f t="shared" si="196"/>
        <v>0</v>
      </c>
      <c r="AI182" s="1">
        <f t="shared" si="196"/>
        <v>0</v>
      </c>
      <c r="AJ182" s="1">
        <f t="shared" si="196"/>
        <v>0</v>
      </c>
      <c r="AK182" s="1">
        <f t="shared" si="196"/>
        <v>0</v>
      </c>
      <c r="AL182" s="1">
        <f t="shared" si="196"/>
        <v>0</v>
      </c>
      <c r="AM182" s="1">
        <f t="shared" si="196"/>
        <v>0</v>
      </c>
      <c r="AN182" s="1">
        <f t="shared" si="196"/>
        <v>0</v>
      </c>
      <c r="AO182" s="1">
        <f t="shared" si="196"/>
        <v>0</v>
      </c>
      <c r="AP182" s="1">
        <f t="shared" si="196"/>
        <v>0</v>
      </c>
      <c r="AQ182" s="1">
        <f t="shared" si="196"/>
        <v>0</v>
      </c>
      <c r="AR182" s="1">
        <f t="shared" si="196"/>
        <v>0</v>
      </c>
      <c r="AS182" s="1">
        <f t="shared" si="196"/>
        <v>0</v>
      </c>
      <c r="AT182" s="1">
        <f t="shared" si="196"/>
        <v>0</v>
      </c>
      <c r="AU182" s="1">
        <f t="shared" si="196"/>
        <v>0</v>
      </c>
      <c r="AV182" s="1">
        <f t="shared" si="196"/>
        <v>0</v>
      </c>
      <c r="AW182" s="1">
        <f t="shared" si="196"/>
        <v>0</v>
      </c>
      <c r="AX182" s="1">
        <f t="shared" si="196"/>
        <v>0</v>
      </c>
      <c r="AY182" s="1">
        <f t="shared" si="196"/>
        <v>0</v>
      </c>
      <c r="AZ182" s="1">
        <f t="shared" si="196"/>
        <v>0</v>
      </c>
      <c r="BA182" s="1">
        <f t="shared" si="196"/>
        <v>0</v>
      </c>
      <c r="BB182" s="1">
        <f t="shared" si="196"/>
        <v>0</v>
      </c>
      <c r="BC182" s="1">
        <f t="shared" si="196"/>
        <v>0</v>
      </c>
      <c r="BD182" s="1">
        <f t="shared" si="196"/>
        <v>0</v>
      </c>
      <c r="BE182" s="1">
        <f t="shared" si="196"/>
        <v>0</v>
      </c>
      <c r="BF182" s="1">
        <f t="shared" si="196"/>
        <v>0</v>
      </c>
      <c r="BG182" s="1">
        <f t="shared" si="196"/>
        <v>0</v>
      </c>
      <c r="BH182" s="1">
        <f t="shared" si="196"/>
        <v>0</v>
      </c>
      <c r="BI182" s="1">
        <f t="shared" si="196"/>
        <v>0</v>
      </c>
      <c r="BJ182" s="1">
        <f t="shared" si="196"/>
        <v>0</v>
      </c>
      <c r="BK182" s="1">
        <f t="shared" si="196"/>
        <v>0</v>
      </c>
      <c r="BL182" s="1">
        <f t="shared" si="196"/>
        <v>0</v>
      </c>
      <c r="BM182" s="1">
        <f t="shared" si="196"/>
        <v>0</v>
      </c>
      <c r="BN182" s="1">
        <f t="shared" si="196"/>
        <v>0</v>
      </c>
      <c r="BO182" s="1">
        <f t="shared" si="196"/>
        <v>0</v>
      </c>
      <c r="BP182" s="1">
        <f t="shared" si="196"/>
        <v>0</v>
      </c>
      <c r="BQ182" s="1">
        <f t="shared" si="196"/>
        <v>37</v>
      </c>
      <c r="BR182" s="1">
        <f t="shared" ref="BR182:EC182" si="197">BQ182+BR48-BR115</f>
        <v>37</v>
      </c>
      <c r="BS182" s="1">
        <f t="shared" si="197"/>
        <v>37</v>
      </c>
      <c r="BT182" s="1">
        <f t="shared" si="197"/>
        <v>37</v>
      </c>
      <c r="BU182" s="1">
        <f t="shared" si="197"/>
        <v>37</v>
      </c>
      <c r="BV182" s="1">
        <f t="shared" si="197"/>
        <v>37</v>
      </c>
      <c r="BW182" s="1">
        <f t="shared" si="197"/>
        <v>37</v>
      </c>
      <c r="BX182" s="1">
        <f t="shared" si="197"/>
        <v>37</v>
      </c>
      <c r="BY182" s="1">
        <f t="shared" si="197"/>
        <v>37</v>
      </c>
      <c r="BZ182" s="1">
        <f t="shared" si="197"/>
        <v>37</v>
      </c>
      <c r="CA182" s="1">
        <f t="shared" si="197"/>
        <v>37</v>
      </c>
      <c r="CB182" s="1">
        <f t="shared" si="197"/>
        <v>37</v>
      </c>
      <c r="CC182" s="1">
        <f t="shared" si="197"/>
        <v>37</v>
      </c>
      <c r="CD182" s="1">
        <f t="shared" si="197"/>
        <v>37</v>
      </c>
      <c r="CE182" s="1">
        <f t="shared" si="197"/>
        <v>37</v>
      </c>
      <c r="CF182" s="1">
        <f t="shared" si="197"/>
        <v>37</v>
      </c>
      <c r="CG182" s="1">
        <f t="shared" si="197"/>
        <v>37</v>
      </c>
      <c r="CH182" s="1">
        <f t="shared" si="197"/>
        <v>37</v>
      </c>
      <c r="CI182" s="1">
        <f t="shared" si="197"/>
        <v>37</v>
      </c>
      <c r="CJ182" s="1">
        <f t="shared" si="197"/>
        <v>37</v>
      </c>
      <c r="CK182" s="1">
        <f t="shared" si="197"/>
        <v>37</v>
      </c>
      <c r="CL182" s="1">
        <f t="shared" si="197"/>
        <v>37</v>
      </c>
      <c r="CM182" s="1">
        <f t="shared" si="197"/>
        <v>37</v>
      </c>
      <c r="CN182" s="1">
        <f t="shared" si="197"/>
        <v>37</v>
      </c>
      <c r="CO182" s="1">
        <f t="shared" si="197"/>
        <v>37</v>
      </c>
      <c r="CP182" s="1">
        <f t="shared" si="197"/>
        <v>37</v>
      </c>
      <c r="CQ182" s="1">
        <f t="shared" si="197"/>
        <v>37</v>
      </c>
      <c r="CR182" s="1">
        <f t="shared" si="197"/>
        <v>37</v>
      </c>
      <c r="CS182" s="1">
        <f t="shared" si="197"/>
        <v>37</v>
      </c>
      <c r="CT182" s="1">
        <f t="shared" si="197"/>
        <v>37</v>
      </c>
      <c r="CU182" s="1">
        <f t="shared" si="197"/>
        <v>37</v>
      </c>
      <c r="CV182" s="1">
        <f t="shared" si="197"/>
        <v>37</v>
      </c>
      <c r="CW182" s="1">
        <f t="shared" si="197"/>
        <v>37</v>
      </c>
      <c r="CX182" s="1">
        <f t="shared" si="197"/>
        <v>37</v>
      </c>
      <c r="CY182" s="1">
        <f t="shared" si="197"/>
        <v>37</v>
      </c>
      <c r="CZ182" s="1">
        <f t="shared" si="197"/>
        <v>37</v>
      </c>
      <c r="DA182" s="1">
        <f t="shared" si="197"/>
        <v>37</v>
      </c>
      <c r="DB182" s="1">
        <f t="shared" si="197"/>
        <v>37</v>
      </c>
      <c r="DC182" s="1">
        <f t="shared" si="197"/>
        <v>37</v>
      </c>
      <c r="DD182" s="1">
        <f t="shared" si="197"/>
        <v>37</v>
      </c>
      <c r="DE182" s="1">
        <f t="shared" si="197"/>
        <v>37</v>
      </c>
      <c r="DF182" s="1">
        <f t="shared" si="197"/>
        <v>37</v>
      </c>
      <c r="DG182" s="1">
        <f t="shared" si="197"/>
        <v>37</v>
      </c>
      <c r="DH182" s="1">
        <f t="shared" si="197"/>
        <v>37</v>
      </c>
      <c r="DI182" s="1">
        <f t="shared" si="197"/>
        <v>37</v>
      </c>
      <c r="DJ182" s="1">
        <f t="shared" si="197"/>
        <v>37</v>
      </c>
      <c r="DK182" s="1">
        <f t="shared" si="197"/>
        <v>37</v>
      </c>
      <c r="DL182" s="1">
        <f t="shared" si="197"/>
        <v>37</v>
      </c>
      <c r="DM182" s="1">
        <f t="shared" si="197"/>
        <v>37</v>
      </c>
      <c r="DN182" s="1">
        <f t="shared" si="197"/>
        <v>37</v>
      </c>
      <c r="DO182" s="1">
        <f t="shared" si="197"/>
        <v>37</v>
      </c>
      <c r="DP182" s="1">
        <f t="shared" si="197"/>
        <v>37</v>
      </c>
      <c r="DQ182" s="1">
        <f t="shared" si="197"/>
        <v>37</v>
      </c>
      <c r="DR182" s="1">
        <f t="shared" si="197"/>
        <v>37</v>
      </c>
      <c r="DS182" s="1">
        <f t="shared" si="197"/>
        <v>37</v>
      </c>
      <c r="DT182" s="1">
        <f t="shared" si="197"/>
        <v>37</v>
      </c>
      <c r="DU182" s="1">
        <f t="shared" si="197"/>
        <v>37</v>
      </c>
      <c r="DV182" s="1">
        <f t="shared" si="197"/>
        <v>37</v>
      </c>
      <c r="DW182" s="1">
        <f t="shared" si="197"/>
        <v>37</v>
      </c>
      <c r="DX182" s="1">
        <f t="shared" si="197"/>
        <v>37</v>
      </c>
      <c r="DY182" s="1">
        <f t="shared" si="197"/>
        <v>37</v>
      </c>
      <c r="DZ182" s="1">
        <f t="shared" si="197"/>
        <v>37</v>
      </c>
      <c r="EA182" s="1">
        <f t="shared" si="197"/>
        <v>37</v>
      </c>
      <c r="EB182" s="1">
        <f t="shared" si="197"/>
        <v>37</v>
      </c>
      <c r="EC182" s="1">
        <f t="shared" si="197"/>
        <v>37</v>
      </c>
      <c r="ED182" s="1">
        <f t="shared" ref="ED182:GO182" si="198">EC182+ED48-ED115</f>
        <v>37</v>
      </c>
      <c r="EE182" s="1">
        <f t="shared" si="198"/>
        <v>37</v>
      </c>
      <c r="EF182" s="1">
        <f t="shared" si="198"/>
        <v>37</v>
      </c>
      <c r="EG182" s="1">
        <f t="shared" si="198"/>
        <v>37</v>
      </c>
      <c r="EH182" s="1">
        <f t="shared" si="198"/>
        <v>37</v>
      </c>
      <c r="EI182" s="1">
        <f t="shared" si="198"/>
        <v>37</v>
      </c>
      <c r="EJ182" s="1">
        <f t="shared" si="198"/>
        <v>37</v>
      </c>
      <c r="EK182" s="1">
        <f t="shared" si="198"/>
        <v>37</v>
      </c>
      <c r="EL182" s="1">
        <f t="shared" si="198"/>
        <v>37</v>
      </c>
      <c r="EM182" s="1">
        <f t="shared" si="198"/>
        <v>37</v>
      </c>
      <c r="EN182" s="1">
        <f t="shared" si="198"/>
        <v>37</v>
      </c>
      <c r="EO182" s="1">
        <f t="shared" si="198"/>
        <v>37</v>
      </c>
      <c r="EP182" s="1">
        <f t="shared" si="198"/>
        <v>37</v>
      </c>
      <c r="EQ182" s="1">
        <f t="shared" si="198"/>
        <v>37</v>
      </c>
      <c r="ER182" s="1">
        <f t="shared" si="198"/>
        <v>37</v>
      </c>
      <c r="ES182" s="1">
        <f t="shared" si="198"/>
        <v>37</v>
      </c>
      <c r="ET182" s="1">
        <f t="shared" si="198"/>
        <v>37</v>
      </c>
      <c r="EU182" s="1">
        <f t="shared" si="198"/>
        <v>37</v>
      </c>
      <c r="EV182" s="1">
        <f t="shared" si="198"/>
        <v>37</v>
      </c>
      <c r="EW182" s="1">
        <f t="shared" si="198"/>
        <v>37</v>
      </c>
      <c r="EX182" s="1">
        <f t="shared" si="198"/>
        <v>37</v>
      </c>
      <c r="EY182" s="1">
        <f t="shared" si="198"/>
        <v>37</v>
      </c>
      <c r="EZ182" s="1">
        <f t="shared" si="198"/>
        <v>37</v>
      </c>
      <c r="FA182" s="1">
        <f t="shared" si="198"/>
        <v>37</v>
      </c>
      <c r="FB182" s="1">
        <f t="shared" si="198"/>
        <v>37</v>
      </c>
      <c r="FC182" s="1">
        <f t="shared" si="198"/>
        <v>37</v>
      </c>
      <c r="FD182" s="1">
        <f t="shared" si="198"/>
        <v>37</v>
      </c>
      <c r="FE182" s="1">
        <f t="shared" si="198"/>
        <v>37</v>
      </c>
      <c r="FF182" s="1">
        <f t="shared" si="198"/>
        <v>37</v>
      </c>
      <c r="FG182" s="1">
        <f t="shared" si="198"/>
        <v>37</v>
      </c>
      <c r="FH182" s="1">
        <f t="shared" si="198"/>
        <v>37</v>
      </c>
      <c r="FI182" s="1">
        <f t="shared" si="198"/>
        <v>37</v>
      </c>
      <c r="FJ182" s="1">
        <f t="shared" si="198"/>
        <v>37</v>
      </c>
      <c r="FK182" s="1">
        <f t="shared" si="198"/>
        <v>37</v>
      </c>
      <c r="FL182" s="1">
        <f t="shared" si="198"/>
        <v>37</v>
      </c>
      <c r="FM182" s="1">
        <f t="shared" si="198"/>
        <v>37</v>
      </c>
      <c r="FN182" s="1">
        <f t="shared" si="198"/>
        <v>37</v>
      </c>
      <c r="FO182" s="1">
        <f t="shared" si="198"/>
        <v>37</v>
      </c>
      <c r="FP182" s="1">
        <f t="shared" si="198"/>
        <v>37</v>
      </c>
      <c r="FQ182" s="1">
        <f t="shared" si="198"/>
        <v>37</v>
      </c>
      <c r="FR182" s="1">
        <f t="shared" si="198"/>
        <v>37</v>
      </c>
      <c r="FS182" s="1">
        <f t="shared" si="198"/>
        <v>37</v>
      </c>
      <c r="FT182" s="1">
        <f t="shared" si="198"/>
        <v>37</v>
      </c>
      <c r="FU182" s="1">
        <f t="shared" si="198"/>
        <v>37</v>
      </c>
      <c r="FV182" s="1">
        <f t="shared" si="198"/>
        <v>37</v>
      </c>
      <c r="FW182" s="1">
        <f t="shared" si="198"/>
        <v>37</v>
      </c>
      <c r="FX182" s="1">
        <f t="shared" si="198"/>
        <v>37</v>
      </c>
      <c r="FY182" s="1">
        <f t="shared" si="198"/>
        <v>37</v>
      </c>
      <c r="FZ182" s="1">
        <f t="shared" si="198"/>
        <v>37</v>
      </c>
      <c r="GA182" s="1">
        <f t="shared" si="198"/>
        <v>37</v>
      </c>
      <c r="GB182" s="1">
        <f t="shared" si="198"/>
        <v>37</v>
      </c>
      <c r="GC182" s="1">
        <f t="shared" si="198"/>
        <v>37</v>
      </c>
      <c r="GD182" s="1">
        <f t="shared" si="198"/>
        <v>37</v>
      </c>
      <c r="GE182" s="1">
        <f t="shared" si="198"/>
        <v>37</v>
      </c>
      <c r="GF182" s="1">
        <f t="shared" si="198"/>
        <v>37</v>
      </c>
      <c r="GG182" s="1">
        <f t="shared" si="198"/>
        <v>37</v>
      </c>
      <c r="GH182" s="1">
        <f t="shared" si="198"/>
        <v>37</v>
      </c>
      <c r="GI182" s="1">
        <f t="shared" si="198"/>
        <v>37</v>
      </c>
      <c r="GJ182" s="1">
        <f t="shared" si="198"/>
        <v>37</v>
      </c>
      <c r="GK182" s="1">
        <f t="shared" si="198"/>
        <v>37</v>
      </c>
      <c r="GL182" s="1">
        <f t="shared" si="198"/>
        <v>37</v>
      </c>
      <c r="GM182" s="1">
        <f t="shared" si="198"/>
        <v>37</v>
      </c>
      <c r="GN182" s="1">
        <f t="shared" si="198"/>
        <v>37</v>
      </c>
      <c r="GO182" s="1">
        <f t="shared" si="198"/>
        <v>37</v>
      </c>
      <c r="GP182" s="1">
        <f t="shared" ref="GP182:GY182" si="199">GO182+GP48-GP115</f>
        <v>37</v>
      </c>
      <c r="GQ182" s="1">
        <f t="shared" si="199"/>
        <v>37</v>
      </c>
      <c r="GR182" s="1">
        <f t="shared" si="199"/>
        <v>37</v>
      </c>
      <c r="GS182" s="1">
        <f t="shared" si="199"/>
        <v>37</v>
      </c>
      <c r="GT182" s="1">
        <f t="shared" si="199"/>
        <v>37</v>
      </c>
      <c r="GU182" s="1">
        <f t="shared" si="199"/>
        <v>37</v>
      </c>
      <c r="GV182" s="1">
        <f t="shared" si="199"/>
        <v>37</v>
      </c>
      <c r="GW182" s="1">
        <f t="shared" si="199"/>
        <v>37</v>
      </c>
      <c r="GX182" s="1">
        <f t="shared" si="199"/>
        <v>37</v>
      </c>
      <c r="GY182" s="1">
        <f t="shared" si="199"/>
        <v>37</v>
      </c>
    </row>
    <row r="183" spans="1:207">
      <c r="A183" s="4" t="s">
        <v>8124</v>
      </c>
      <c r="B183" s="3">
        <f t="shared" si="183"/>
        <v>46202128</v>
      </c>
      <c r="C183" s="3" t="str">
        <f t="shared" si="183"/>
        <v>Q.PEAK DUO BLK G6P+</v>
      </c>
      <c r="D183" s="2" t="str">
        <f t="shared" si="183"/>
        <v>340</v>
      </c>
      <c r="E183" s="1">
        <f t="shared" si="150"/>
        <v>0</v>
      </c>
      <c r="F183" s="1">
        <f t="shared" ref="F183:BQ183" si="200">E183+F49-F116</f>
        <v>0</v>
      </c>
      <c r="G183" s="1">
        <f t="shared" si="200"/>
        <v>0</v>
      </c>
      <c r="H183" s="1">
        <f t="shared" si="200"/>
        <v>0</v>
      </c>
      <c r="I183" s="1">
        <f t="shared" si="200"/>
        <v>0</v>
      </c>
      <c r="J183" s="1">
        <f t="shared" si="200"/>
        <v>0</v>
      </c>
      <c r="K183" s="1">
        <f t="shared" si="200"/>
        <v>0</v>
      </c>
      <c r="L183" s="1">
        <f t="shared" si="200"/>
        <v>0</v>
      </c>
      <c r="M183" s="1">
        <f t="shared" si="200"/>
        <v>0</v>
      </c>
      <c r="N183" s="1">
        <f t="shared" si="200"/>
        <v>0</v>
      </c>
      <c r="O183" s="1">
        <f t="shared" si="200"/>
        <v>0</v>
      </c>
      <c r="P183" s="1">
        <f t="shared" si="200"/>
        <v>0</v>
      </c>
      <c r="Q183" s="1">
        <f t="shared" si="200"/>
        <v>0</v>
      </c>
      <c r="R183" s="1">
        <f t="shared" si="200"/>
        <v>0</v>
      </c>
      <c r="S183" s="1">
        <f t="shared" si="200"/>
        <v>0</v>
      </c>
      <c r="T183" s="1">
        <f t="shared" si="200"/>
        <v>0</v>
      </c>
      <c r="U183" s="1">
        <f t="shared" si="200"/>
        <v>0</v>
      </c>
      <c r="V183" s="1">
        <f t="shared" si="200"/>
        <v>0</v>
      </c>
      <c r="W183" s="1">
        <f t="shared" si="200"/>
        <v>0</v>
      </c>
      <c r="X183" s="1">
        <f t="shared" si="200"/>
        <v>0</v>
      </c>
      <c r="Y183" s="1">
        <f t="shared" si="200"/>
        <v>0</v>
      </c>
      <c r="Z183" s="1">
        <f t="shared" si="200"/>
        <v>0</v>
      </c>
      <c r="AA183" s="1">
        <f t="shared" si="200"/>
        <v>0</v>
      </c>
      <c r="AB183" s="1">
        <f t="shared" si="200"/>
        <v>0</v>
      </c>
      <c r="AC183" s="1">
        <f t="shared" si="200"/>
        <v>0</v>
      </c>
      <c r="AD183" s="1">
        <f t="shared" si="200"/>
        <v>0</v>
      </c>
      <c r="AE183" s="1">
        <f t="shared" si="200"/>
        <v>0</v>
      </c>
      <c r="AF183" s="1">
        <f t="shared" si="200"/>
        <v>0</v>
      </c>
      <c r="AG183" s="1">
        <f t="shared" si="200"/>
        <v>0</v>
      </c>
      <c r="AH183" s="1">
        <f t="shared" si="200"/>
        <v>0</v>
      </c>
      <c r="AI183" s="1">
        <f t="shared" si="200"/>
        <v>0</v>
      </c>
      <c r="AJ183" s="1">
        <f t="shared" si="200"/>
        <v>0</v>
      </c>
      <c r="AK183" s="1">
        <f t="shared" si="200"/>
        <v>0</v>
      </c>
      <c r="AL183" s="1">
        <f t="shared" si="200"/>
        <v>0</v>
      </c>
      <c r="AM183" s="1">
        <f t="shared" si="200"/>
        <v>0</v>
      </c>
      <c r="AN183" s="1">
        <f t="shared" si="200"/>
        <v>0</v>
      </c>
      <c r="AO183" s="1">
        <f t="shared" si="200"/>
        <v>0</v>
      </c>
      <c r="AP183" s="1">
        <f t="shared" si="200"/>
        <v>0</v>
      </c>
      <c r="AQ183" s="1">
        <f t="shared" si="200"/>
        <v>0</v>
      </c>
      <c r="AR183" s="1">
        <f t="shared" si="200"/>
        <v>0</v>
      </c>
      <c r="AS183" s="1">
        <f t="shared" si="200"/>
        <v>0</v>
      </c>
      <c r="AT183" s="1">
        <f t="shared" si="200"/>
        <v>0</v>
      </c>
      <c r="AU183" s="1">
        <f t="shared" si="200"/>
        <v>0</v>
      </c>
      <c r="AV183" s="1">
        <f t="shared" si="200"/>
        <v>0</v>
      </c>
      <c r="AW183" s="1">
        <f t="shared" si="200"/>
        <v>0</v>
      </c>
      <c r="AX183" s="1">
        <f t="shared" si="200"/>
        <v>0</v>
      </c>
      <c r="AY183" s="1">
        <f t="shared" si="200"/>
        <v>0</v>
      </c>
      <c r="AZ183" s="1">
        <f t="shared" si="200"/>
        <v>0</v>
      </c>
      <c r="BA183" s="1">
        <f t="shared" si="200"/>
        <v>0</v>
      </c>
      <c r="BB183" s="1">
        <f t="shared" si="200"/>
        <v>0</v>
      </c>
      <c r="BC183" s="1">
        <f t="shared" si="200"/>
        <v>0</v>
      </c>
      <c r="BD183" s="1">
        <f t="shared" si="200"/>
        <v>0</v>
      </c>
      <c r="BE183" s="1">
        <f t="shared" si="200"/>
        <v>0</v>
      </c>
      <c r="BF183" s="1">
        <f t="shared" si="200"/>
        <v>0</v>
      </c>
      <c r="BG183" s="1">
        <f t="shared" si="200"/>
        <v>0</v>
      </c>
      <c r="BH183" s="1">
        <f t="shared" si="200"/>
        <v>0</v>
      </c>
      <c r="BI183" s="1">
        <f t="shared" si="200"/>
        <v>0</v>
      </c>
      <c r="BJ183" s="1">
        <f t="shared" si="200"/>
        <v>0</v>
      </c>
      <c r="BK183" s="1">
        <f t="shared" si="200"/>
        <v>0</v>
      </c>
      <c r="BL183" s="1">
        <f t="shared" si="200"/>
        <v>0</v>
      </c>
      <c r="BM183" s="1">
        <f t="shared" si="200"/>
        <v>0</v>
      </c>
      <c r="BN183" s="1">
        <f t="shared" si="200"/>
        <v>0</v>
      </c>
      <c r="BO183" s="1">
        <f t="shared" si="200"/>
        <v>0</v>
      </c>
      <c r="BP183" s="1">
        <f t="shared" si="200"/>
        <v>0</v>
      </c>
      <c r="BQ183" s="1">
        <f t="shared" si="200"/>
        <v>1</v>
      </c>
      <c r="BR183" s="1">
        <f t="shared" ref="BR183:EC183" si="201">BQ183+BR49-BR116</f>
        <v>1</v>
      </c>
      <c r="BS183" s="1">
        <f t="shared" si="201"/>
        <v>1</v>
      </c>
      <c r="BT183" s="1">
        <f t="shared" si="201"/>
        <v>1</v>
      </c>
      <c r="BU183" s="1">
        <f t="shared" si="201"/>
        <v>1</v>
      </c>
      <c r="BV183" s="1">
        <f t="shared" si="201"/>
        <v>1</v>
      </c>
      <c r="BW183" s="1">
        <f t="shared" si="201"/>
        <v>1</v>
      </c>
      <c r="BX183" s="1">
        <f t="shared" si="201"/>
        <v>1</v>
      </c>
      <c r="BY183" s="1">
        <f t="shared" si="201"/>
        <v>1</v>
      </c>
      <c r="BZ183" s="1">
        <f t="shared" si="201"/>
        <v>1</v>
      </c>
      <c r="CA183" s="1">
        <f t="shared" si="201"/>
        <v>1</v>
      </c>
      <c r="CB183" s="1">
        <f t="shared" si="201"/>
        <v>1</v>
      </c>
      <c r="CC183" s="1">
        <f t="shared" si="201"/>
        <v>1</v>
      </c>
      <c r="CD183" s="1">
        <f t="shared" si="201"/>
        <v>1</v>
      </c>
      <c r="CE183" s="1">
        <f t="shared" si="201"/>
        <v>1</v>
      </c>
      <c r="CF183" s="1">
        <f t="shared" si="201"/>
        <v>1</v>
      </c>
      <c r="CG183" s="1">
        <f t="shared" si="201"/>
        <v>1</v>
      </c>
      <c r="CH183" s="1">
        <f t="shared" si="201"/>
        <v>1</v>
      </c>
      <c r="CI183" s="1">
        <f t="shared" si="201"/>
        <v>1</v>
      </c>
      <c r="CJ183" s="1">
        <f t="shared" si="201"/>
        <v>1</v>
      </c>
      <c r="CK183" s="1">
        <f t="shared" si="201"/>
        <v>1</v>
      </c>
      <c r="CL183" s="1">
        <f t="shared" si="201"/>
        <v>1</v>
      </c>
      <c r="CM183" s="1">
        <f t="shared" si="201"/>
        <v>1</v>
      </c>
      <c r="CN183" s="1">
        <f t="shared" si="201"/>
        <v>1</v>
      </c>
      <c r="CO183" s="1">
        <f t="shared" si="201"/>
        <v>1</v>
      </c>
      <c r="CP183" s="1">
        <f t="shared" si="201"/>
        <v>1</v>
      </c>
      <c r="CQ183" s="1">
        <f t="shared" si="201"/>
        <v>1</v>
      </c>
      <c r="CR183" s="1">
        <f t="shared" si="201"/>
        <v>1</v>
      </c>
      <c r="CS183" s="1">
        <f t="shared" si="201"/>
        <v>1</v>
      </c>
      <c r="CT183" s="1">
        <f t="shared" si="201"/>
        <v>1</v>
      </c>
      <c r="CU183" s="1">
        <f t="shared" si="201"/>
        <v>1</v>
      </c>
      <c r="CV183" s="1">
        <f t="shared" si="201"/>
        <v>1</v>
      </c>
      <c r="CW183" s="1">
        <f t="shared" si="201"/>
        <v>1</v>
      </c>
      <c r="CX183" s="1">
        <f t="shared" si="201"/>
        <v>1</v>
      </c>
      <c r="CY183" s="1">
        <f t="shared" si="201"/>
        <v>1</v>
      </c>
      <c r="CZ183" s="1">
        <f t="shared" si="201"/>
        <v>1</v>
      </c>
      <c r="DA183" s="1">
        <f t="shared" si="201"/>
        <v>1</v>
      </c>
      <c r="DB183" s="1">
        <f t="shared" si="201"/>
        <v>1</v>
      </c>
      <c r="DC183" s="1">
        <f t="shared" si="201"/>
        <v>1</v>
      </c>
      <c r="DD183" s="1">
        <f t="shared" si="201"/>
        <v>1</v>
      </c>
      <c r="DE183" s="1">
        <f t="shared" si="201"/>
        <v>1</v>
      </c>
      <c r="DF183" s="1">
        <f t="shared" si="201"/>
        <v>1</v>
      </c>
      <c r="DG183" s="1">
        <f t="shared" si="201"/>
        <v>1</v>
      </c>
      <c r="DH183" s="1">
        <f t="shared" si="201"/>
        <v>1</v>
      </c>
      <c r="DI183" s="1">
        <f t="shared" si="201"/>
        <v>1</v>
      </c>
      <c r="DJ183" s="1">
        <f t="shared" si="201"/>
        <v>1</v>
      </c>
      <c r="DK183" s="1">
        <f t="shared" si="201"/>
        <v>1</v>
      </c>
      <c r="DL183" s="1">
        <f t="shared" si="201"/>
        <v>1</v>
      </c>
      <c r="DM183" s="1">
        <f t="shared" si="201"/>
        <v>1</v>
      </c>
      <c r="DN183" s="1">
        <f t="shared" si="201"/>
        <v>1</v>
      </c>
      <c r="DO183" s="1">
        <f t="shared" si="201"/>
        <v>1</v>
      </c>
      <c r="DP183" s="1">
        <f t="shared" si="201"/>
        <v>1</v>
      </c>
      <c r="DQ183" s="1">
        <f t="shared" si="201"/>
        <v>1</v>
      </c>
      <c r="DR183" s="1">
        <f t="shared" si="201"/>
        <v>1</v>
      </c>
      <c r="DS183" s="1">
        <f t="shared" si="201"/>
        <v>1</v>
      </c>
      <c r="DT183" s="1">
        <f t="shared" si="201"/>
        <v>1</v>
      </c>
      <c r="DU183" s="1">
        <f t="shared" si="201"/>
        <v>1</v>
      </c>
      <c r="DV183" s="1">
        <f t="shared" si="201"/>
        <v>1</v>
      </c>
      <c r="DW183" s="1">
        <f t="shared" si="201"/>
        <v>1</v>
      </c>
      <c r="DX183" s="1">
        <f t="shared" si="201"/>
        <v>1</v>
      </c>
      <c r="DY183" s="1">
        <f t="shared" si="201"/>
        <v>1</v>
      </c>
      <c r="DZ183" s="1">
        <f t="shared" si="201"/>
        <v>1</v>
      </c>
      <c r="EA183" s="1">
        <f t="shared" si="201"/>
        <v>1</v>
      </c>
      <c r="EB183" s="1">
        <f t="shared" si="201"/>
        <v>1</v>
      </c>
      <c r="EC183" s="1">
        <f t="shared" si="201"/>
        <v>1</v>
      </c>
      <c r="ED183" s="1">
        <f t="shared" ref="ED183:GO183" si="202">EC183+ED49-ED116</f>
        <v>1</v>
      </c>
      <c r="EE183" s="1">
        <f t="shared" si="202"/>
        <v>1</v>
      </c>
      <c r="EF183" s="1">
        <f t="shared" si="202"/>
        <v>1</v>
      </c>
      <c r="EG183" s="1">
        <f t="shared" si="202"/>
        <v>1</v>
      </c>
      <c r="EH183" s="1">
        <f t="shared" si="202"/>
        <v>1</v>
      </c>
      <c r="EI183" s="1">
        <f t="shared" si="202"/>
        <v>1</v>
      </c>
      <c r="EJ183" s="1">
        <f t="shared" si="202"/>
        <v>1</v>
      </c>
      <c r="EK183" s="1">
        <f t="shared" si="202"/>
        <v>1</v>
      </c>
      <c r="EL183" s="1">
        <f t="shared" si="202"/>
        <v>1</v>
      </c>
      <c r="EM183" s="1">
        <f t="shared" si="202"/>
        <v>1</v>
      </c>
      <c r="EN183" s="1">
        <f t="shared" si="202"/>
        <v>1</v>
      </c>
      <c r="EO183" s="1">
        <f t="shared" si="202"/>
        <v>1</v>
      </c>
      <c r="EP183" s="1">
        <f t="shared" si="202"/>
        <v>1</v>
      </c>
      <c r="EQ183" s="1">
        <f t="shared" si="202"/>
        <v>1</v>
      </c>
      <c r="ER183" s="1">
        <f t="shared" si="202"/>
        <v>1</v>
      </c>
      <c r="ES183" s="1">
        <f t="shared" si="202"/>
        <v>1</v>
      </c>
      <c r="ET183" s="1">
        <f t="shared" si="202"/>
        <v>1</v>
      </c>
      <c r="EU183" s="1">
        <f t="shared" si="202"/>
        <v>1</v>
      </c>
      <c r="EV183" s="1">
        <f t="shared" si="202"/>
        <v>1</v>
      </c>
      <c r="EW183" s="1">
        <f t="shared" si="202"/>
        <v>1</v>
      </c>
      <c r="EX183" s="1">
        <f t="shared" si="202"/>
        <v>1</v>
      </c>
      <c r="EY183" s="1">
        <f t="shared" si="202"/>
        <v>1</v>
      </c>
      <c r="EZ183" s="1">
        <f t="shared" si="202"/>
        <v>1</v>
      </c>
      <c r="FA183" s="1">
        <f t="shared" si="202"/>
        <v>1</v>
      </c>
      <c r="FB183" s="1">
        <f t="shared" si="202"/>
        <v>1</v>
      </c>
      <c r="FC183" s="1">
        <f t="shared" si="202"/>
        <v>1</v>
      </c>
      <c r="FD183" s="1">
        <f t="shared" si="202"/>
        <v>1</v>
      </c>
      <c r="FE183" s="1">
        <f t="shared" si="202"/>
        <v>1</v>
      </c>
      <c r="FF183" s="1">
        <f t="shared" si="202"/>
        <v>1</v>
      </c>
      <c r="FG183" s="1">
        <f t="shared" si="202"/>
        <v>1</v>
      </c>
      <c r="FH183" s="1">
        <f t="shared" si="202"/>
        <v>1</v>
      </c>
      <c r="FI183" s="1">
        <f t="shared" si="202"/>
        <v>1</v>
      </c>
      <c r="FJ183" s="1">
        <f t="shared" si="202"/>
        <v>1</v>
      </c>
      <c r="FK183" s="1">
        <f t="shared" si="202"/>
        <v>1</v>
      </c>
      <c r="FL183" s="1">
        <f t="shared" si="202"/>
        <v>1</v>
      </c>
      <c r="FM183" s="1">
        <f t="shared" si="202"/>
        <v>1</v>
      </c>
      <c r="FN183" s="1">
        <f t="shared" si="202"/>
        <v>1</v>
      </c>
      <c r="FO183" s="1">
        <f t="shared" si="202"/>
        <v>1</v>
      </c>
      <c r="FP183" s="1">
        <f t="shared" si="202"/>
        <v>1</v>
      </c>
      <c r="FQ183" s="1">
        <f t="shared" si="202"/>
        <v>1</v>
      </c>
      <c r="FR183" s="1">
        <f t="shared" si="202"/>
        <v>1</v>
      </c>
      <c r="FS183" s="1">
        <f t="shared" si="202"/>
        <v>1</v>
      </c>
      <c r="FT183" s="1">
        <f t="shared" si="202"/>
        <v>1</v>
      </c>
      <c r="FU183" s="1">
        <f t="shared" si="202"/>
        <v>1</v>
      </c>
      <c r="FV183" s="1">
        <f t="shared" si="202"/>
        <v>1</v>
      </c>
      <c r="FW183" s="1">
        <f t="shared" si="202"/>
        <v>1</v>
      </c>
      <c r="FX183" s="1">
        <f t="shared" si="202"/>
        <v>1</v>
      </c>
      <c r="FY183" s="1">
        <f t="shared" si="202"/>
        <v>1</v>
      </c>
      <c r="FZ183" s="1">
        <f t="shared" si="202"/>
        <v>1</v>
      </c>
      <c r="GA183" s="1">
        <f t="shared" si="202"/>
        <v>1</v>
      </c>
      <c r="GB183" s="1">
        <f t="shared" si="202"/>
        <v>1</v>
      </c>
      <c r="GC183" s="1">
        <f t="shared" si="202"/>
        <v>1</v>
      </c>
      <c r="GD183" s="1">
        <f t="shared" si="202"/>
        <v>1</v>
      </c>
      <c r="GE183" s="1">
        <f t="shared" si="202"/>
        <v>1</v>
      </c>
      <c r="GF183" s="1">
        <f t="shared" si="202"/>
        <v>1</v>
      </c>
      <c r="GG183" s="1">
        <f t="shared" si="202"/>
        <v>1</v>
      </c>
      <c r="GH183" s="1">
        <f t="shared" si="202"/>
        <v>1</v>
      </c>
      <c r="GI183" s="1">
        <f t="shared" si="202"/>
        <v>1</v>
      </c>
      <c r="GJ183" s="1">
        <f t="shared" si="202"/>
        <v>1</v>
      </c>
      <c r="GK183" s="1">
        <f t="shared" si="202"/>
        <v>1</v>
      </c>
      <c r="GL183" s="1">
        <f t="shared" si="202"/>
        <v>1</v>
      </c>
      <c r="GM183" s="1">
        <f t="shared" si="202"/>
        <v>1</v>
      </c>
      <c r="GN183" s="1">
        <f t="shared" si="202"/>
        <v>1</v>
      </c>
      <c r="GO183" s="1">
        <f t="shared" si="202"/>
        <v>1</v>
      </c>
      <c r="GP183" s="1">
        <f t="shared" ref="GP183:GY183" si="203">GO183+GP49-GP116</f>
        <v>1</v>
      </c>
      <c r="GQ183" s="1">
        <f t="shared" si="203"/>
        <v>1</v>
      </c>
      <c r="GR183" s="1">
        <f t="shared" si="203"/>
        <v>1</v>
      </c>
      <c r="GS183" s="1">
        <f t="shared" si="203"/>
        <v>1</v>
      </c>
      <c r="GT183" s="1">
        <f t="shared" si="203"/>
        <v>1</v>
      </c>
      <c r="GU183" s="1">
        <f t="shared" si="203"/>
        <v>1</v>
      </c>
      <c r="GV183" s="1">
        <f t="shared" si="203"/>
        <v>1</v>
      </c>
      <c r="GW183" s="1">
        <f t="shared" si="203"/>
        <v>1</v>
      </c>
      <c r="GX183" s="1">
        <f t="shared" si="203"/>
        <v>1</v>
      </c>
      <c r="GY183" s="1">
        <f t="shared" si="203"/>
        <v>1</v>
      </c>
    </row>
    <row r="184" spans="1:207">
      <c r="A184" s="4" t="s">
        <v>8124</v>
      </c>
      <c r="B184" s="3">
        <f t="shared" si="183"/>
        <v>46206128</v>
      </c>
      <c r="C184" s="3" t="str">
        <f t="shared" si="183"/>
        <v>Q.PEAK DUO BLK G6P+</v>
      </c>
      <c r="D184" s="2" t="str">
        <f t="shared" si="183"/>
        <v>340</v>
      </c>
      <c r="E184" s="1">
        <f t="shared" si="150"/>
        <v>0</v>
      </c>
      <c r="F184" s="1">
        <f t="shared" ref="F184:BQ184" si="204">E184+F50-F117</f>
        <v>0</v>
      </c>
      <c r="G184" s="1">
        <f t="shared" si="204"/>
        <v>0</v>
      </c>
      <c r="H184" s="1">
        <f t="shared" si="204"/>
        <v>0</v>
      </c>
      <c r="I184" s="1">
        <f t="shared" si="204"/>
        <v>0</v>
      </c>
      <c r="J184" s="1">
        <f t="shared" si="204"/>
        <v>0</v>
      </c>
      <c r="K184" s="1">
        <f t="shared" si="204"/>
        <v>0</v>
      </c>
      <c r="L184" s="1">
        <f t="shared" si="204"/>
        <v>0</v>
      </c>
      <c r="M184" s="1">
        <f t="shared" si="204"/>
        <v>0</v>
      </c>
      <c r="N184" s="1">
        <f t="shared" si="204"/>
        <v>0</v>
      </c>
      <c r="O184" s="1">
        <f t="shared" si="204"/>
        <v>0</v>
      </c>
      <c r="P184" s="1">
        <f t="shared" si="204"/>
        <v>0</v>
      </c>
      <c r="Q184" s="1">
        <f t="shared" si="204"/>
        <v>0</v>
      </c>
      <c r="R184" s="1">
        <f t="shared" si="204"/>
        <v>0</v>
      </c>
      <c r="S184" s="1">
        <f t="shared" si="204"/>
        <v>0</v>
      </c>
      <c r="T184" s="1">
        <f t="shared" si="204"/>
        <v>0</v>
      </c>
      <c r="U184" s="1">
        <f t="shared" si="204"/>
        <v>0</v>
      </c>
      <c r="V184" s="1">
        <f t="shared" si="204"/>
        <v>0</v>
      </c>
      <c r="W184" s="1">
        <f t="shared" si="204"/>
        <v>0</v>
      </c>
      <c r="X184" s="1">
        <f t="shared" si="204"/>
        <v>0</v>
      </c>
      <c r="Y184" s="1">
        <f t="shared" si="204"/>
        <v>0</v>
      </c>
      <c r="Z184" s="1">
        <f t="shared" si="204"/>
        <v>0</v>
      </c>
      <c r="AA184" s="1">
        <f t="shared" si="204"/>
        <v>0</v>
      </c>
      <c r="AB184" s="1">
        <f t="shared" si="204"/>
        <v>0</v>
      </c>
      <c r="AC184" s="1">
        <f t="shared" si="204"/>
        <v>0</v>
      </c>
      <c r="AD184" s="1">
        <f t="shared" si="204"/>
        <v>0</v>
      </c>
      <c r="AE184" s="1">
        <f t="shared" si="204"/>
        <v>0</v>
      </c>
      <c r="AF184" s="1">
        <f t="shared" si="204"/>
        <v>0</v>
      </c>
      <c r="AG184" s="1">
        <f t="shared" si="204"/>
        <v>0</v>
      </c>
      <c r="AH184" s="1">
        <f t="shared" si="204"/>
        <v>0</v>
      </c>
      <c r="AI184" s="1">
        <f t="shared" si="204"/>
        <v>0</v>
      </c>
      <c r="AJ184" s="1">
        <f t="shared" si="204"/>
        <v>0</v>
      </c>
      <c r="AK184" s="1">
        <f t="shared" si="204"/>
        <v>0</v>
      </c>
      <c r="AL184" s="1">
        <f t="shared" si="204"/>
        <v>0</v>
      </c>
      <c r="AM184" s="1">
        <f t="shared" si="204"/>
        <v>0</v>
      </c>
      <c r="AN184" s="1">
        <f t="shared" si="204"/>
        <v>0</v>
      </c>
      <c r="AO184" s="1">
        <f t="shared" si="204"/>
        <v>0</v>
      </c>
      <c r="AP184" s="1">
        <f t="shared" si="204"/>
        <v>0</v>
      </c>
      <c r="AQ184" s="1">
        <f t="shared" si="204"/>
        <v>0</v>
      </c>
      <c r="AR184" s="1">
        <f t="shared" si="204"/>
        <v>0</v>
      </c>
      <c r="AS184" s="1">
        <f t="shared" si="204"/>
        <v>0</v>
      </c>
      <c r="AT184" s="1">
        <f t="shared" si="204"/>
        <v>0</v>
      </c>
      <c r="AU184" s="1">
        <f t="shared" si="204"/>
        <v>0</v>
      </c>
      <c r="AV184" s="1">
        <f t="shared" si="204"/>
        <v>0</v>
      </c>
      <c r="AW184" s="1">
        <f t="shared" si="204"/>
        <v>0</v>
      </c>
      <c r="AX184" s="1">
        <f t="shared" si="204"/>
        <v>0</v>
      </c>
      <c r="AY184" s="1">
        <f t="shared" si="204"/>
        <v>0</v>
      </c>
      <c r="AZ184" s="1">
        <f t="shared" si="204"/>
        <v>0</v>
      </c>
      <c r="BA184" s="1">
        <f t="shared" si="204"/>
        <v>0</v>
      </c>
      <c r="BB184" s="1">
        <f t="shared" si="204"/>
        <v>0</v>
      </c>
      <c r="BC184" s="1">
        <f t="shared" si="204"/>
        <v>0</v>
      </c>
      <c r="BD184" s="1">
        <f t="shared" si="204"/>
        <v>0</v>
      </c>
      <c r="BE184" s="1">
        <f t="shared" si="204"/>
        <v>0</v>
      </c>
      <c r="BF184" s="1">
        <f t="shared" si="204"/>
        <v>0</v>
      </c>
      <c r="BG184" s="1">
        <f t="shared" si="204"/>
        <v>0</v>
      </c>
      <c r="BH184" s="1">
        <f t="shared" si="204"/>
        <v>0</v>
      </c>
      <c r="BI184" s="1">
        <f t="shared" si="204"/>
        <v>0</v>
      </c>
      <c r="BJ184" s="1">
        <f t="shared" si="204"/>
        <v>0</v>
      </c>
      <c r="BK184" s="1">
        <f t="shared" si="204"/>
        <v>0</v>
      </c>
      <c r="BL184" s="1">
        <f t="shared" si="204"/>
        <v>0</v>
      </c>
      <c r="BM184" s="1">
        <f t="shared" si="204"/>
        <v>0</v>
      </c>
      <c r="BN184" s="1">
        <f t="shared" si="204"/>
        <v>0</v>
      </c>
      <c r="BO184" s="1">
        <f t="shared" si="204"/>
        <v>0</v>
      </c>
      <c r="BP184" s="1">
        <f t="shared" si="204"/>
        <v>0</v>
      </c>
      <c r="BQ184" s="1">
        <f t="shared" si="204"/>
        <v>2</v>
      </c>
      <c r="BR184" s="1">
        <f t="shared" ref="BR184:EC184" si="205">BQ184+BR50-BR117</f>
        <v>2</v>
      </c>
      <c r="BS184" s="1">
        <f t="shared" si="205"/>
        <v>2</v>
      </c>
      <c r="BT184" s="1">
        <f t="shared" si="205"/>
        <v>2</v>
      </c>
      <c r="BU184" s="1">
        <f t="shared" si="205"/>
        <v>2</v>
      </c>
      <c r="BV184" s="1">
        <f t="shared" si="205"/>
        <v>2</v>
      </c>
      <c r="BW184" s="1">
        <f t="shared" si="205"/>
        <v>2</v>
      </c>
      <c r="BX184" s="1">
        <f t="shared" si="205"/>
        <v>2</v>
      </c>
      <c r="BY184" s="1">
        <f t="shared" si="205"/>
        <v>2</v>
      </c>
      <c r="BZ184" s="1">
        <f t="shared" si="205"/>
        <v>2</v>
      </c>
      <c r="CA184" s="1">
        <f t="shared" si="205"/>
        <v>2</v>
      </c>
      <c r="CB184" s="1">
        <f t="shared" si="205"/>
        <v>2</v>
      </c>
      <c r="CC184" s="1">
        <f t="shared" si="205"/>
        <v>2</v>
      </c>
      <c r="CD184" s="1">
        <f t="shared" si="205"/>
        <v>2</v>
      </c>
      <c r="CE184" s="1">
        <f t="shared" si="205"/>
        <v>2</v>
      </c>
      <c r="CF184" s="1">
        <f t="shared" si="205"/>
        <v>2</v>
      </c>
      <c r="CG184" s="1">
        <f t="shared" si="205"/>
        <v>2</v>
      </c>
      <c r="CH184" s="1">
        <f t="shared" si="205"/>
        <v>2</v>
      </c>
      <c r="CI184" s="1">
        <f t="shared" si="205"/>
        <v>2</v>
      </c>
      <c r="CJ184" s="1">
        <f t="shared" si="205"/>
        <v>2</v>
      </c>
      <c r="CK184" s="1">
        <f t="shared" si="205"/>
        <v>2</v>
      </c>
      <c r="CL184" s="1">
        <f t="shared" si="205"/>
        <v>2</v>
      </c>
      <c r="CM184" s="1">
        <f t="shared" si="205"/>
        <v>2</v>
      </c>
      <c r="CN184" s="1">
        <f t="shared" si="205"/>
        <v>2</v>
      </c>
      <c r="CO184" s="1">
        <f t="shared" si="205"/>
        <v>2</v>
      </c>
      <c r="CP184" s="1">
        <f t="shared" si="205"/>
        <v>2</v>
      </c>
      <c r="CQ184" s="1">
        <f t="shared" si="205"/>
        <v>2</v>
      </c>
      <c r="CR184" s="1">
        <f t="shared" si="205"/>
        <v>2</v>
      </c>
      <c r="CS184" s="1">
        <f t="shared" si="205"/>
        <v>2</v>
      </c>
      <c r="CT184" s="1">
        <f t="shared" si="205"/>
        <v>2</v>
      </c>
      <c r="CU184" s="1">
        <f t="shared" si="205"/>
        <v>2</v>
      </c>
      <c r="CV184" s="1">
        <f t="shared" si="205"/>
        <v>2</v>
      </c>
      <c r="CW184" s="1">
        <f t="shared" si="205"/>
        <v>2</v>
      </c>
      <c r="CX184" s="1">
        <f t="shared" si="205"/>
        <v>2</v>
      </c>
      <c r="CY184" s="1">
        <f t="shared" si="205"/>
        <v>2</v>
      </c>
      <c r="CZ184" s="1">
        <f t="shared" si="205"/>
        <v>2</v>
      </c>
      <c r="DA184" s="1">
        <f t="shared" si="205"/>
        <v>2</v>
      </c>
      <c r="DB184" s="1">
        <f t="shared" si="205"/>
        <v>2</v>
      </c>
      <c r="DC184" s="1">
        <f t="shared" si="205"/>
        <v>2</v>
      </c>
      <c r="DD184" s="1">
        <f t="shared" si="205"/>
        <v>2</v>
      </c>
      <c r="DE184" s="1">
        <f t="shared" si="205"/>
        <v>2</v>
      </c>
      <c r="DF184" s="1">
        <f t="shared" si="205"/>
        <v>2</v>
      </c>
      <c r="DG184" s="1">
        <f t="shared" si="205"/>
        <v>2</v>
      </c>
      <c r="DH184" s="1">
        <f t="shared" si="205"/>
        <v>2</v>
      </c>
      <c r="DI184" s="1">
        <f t="shared" si="205"/>
        <v>2</v>
      </c>
      <c r="DJ184" s="1">
        <f t="shared" si="205"/>
        <v>2</v>
      </c>
      <c r="DK184" s="1">
        <f t="shared" si="205"/>
        <v>2</v>
      </c>
      <c r="DL184" s="1">
        <f t="shared" si="205"/>
        <v>2</v>
      </c>
      <c r="DM184" s="1">
        <f t="shared" si="205"/>
        <v>2</v>
      </c>
      <c r="DN184" s="1">
        <f t="shared" si="205"/>
        <v>2</v>
      </c>
      <c r="DO184" s="1">
        <f t="shared" si="205"/>
        <v>2</v>
      </c>
      <c r="DP184" s="1">
        <f t="shared" si="205"/>
        <v>2</v>
      </c>
      <c r="DQ184" s="1">
        <f t="shared" si="205"/>
        <v>2</v>
      </c>
      <c r="DR184" s="1">
        <f t="shared" si="205"/>
        <v>2</v>
      </c>
      <c r="DS184" s="1">
        <f t="shared" si="205"/>
        <v>2</v>
      </c>
      <c r="DT184" s="1">
        <f t="shared" si="205"/>
        <v>2</v>
      </c>
      <c r="DU184" s="1">
        <f t="shared" si="205"/>
        <v>2</v>
      </c>
      <c r="DV184" s="1">
        <f t="shared" si="205"/>
        <v>2</v>
      </c>
      <c r="DW184" s="1">
        <f t="shared" si="205"/>
        <v>2</v>
      </c>
      <c r="DX184" s="1">
        <f t="shared" si="205"/>
        <v>2</v>
      </c>
      <c r="DY184" s="1">
        <f t="shared" si="205"/>
        <v>2</v>
      </c>
      <c r="DZ184" s="1">
        <f t="shared" si="205"/>
        <v>2</v>
      </c>
      <c r="EA184" s="1">
        <f t="shared" si="205"/>
        <v>2</v>
      </c>
      <c r="EB184" s="1">
        <f t="shared" si="205"/>
        <v>2</v>
      </c>
      <c r="EC184" s="1">
        <f t="shared" si="205"/>
        <v>2</v>
      </c>
      <c r="ED184" s="1">
        <f t="shared" ref="ED184:GO184" si="206">EC184+ED50-ED117</f>
        <v>2</v>
      </c>
      <c r="EE184" s="1">
        <f t="shared" si="206"/>
        <v>2</v>
      </c>
      <c r="EF184" s="1">
        <f t="shared" si="206"/>
        <v>2</v>
      </c>
      <c r="EG184" s="1">
        <f t="shared" si="206"/>
        <v>2</v>
      </c>
      <c r="EH184" s="1">
        <f t="shared" si="206"/>
        <v>2</v>
      </c>
      <c r="EI184" s="1">
        <f t="shared" si="206"/>
        <v>2</v>
      </c>
      <c r="EJ184" s="1">
        <f t="shared" si="206"/>
        <v>2</v>
      </c>
      <c r="EK184" s="1">
        <f t="shared" si="206"/>
        <v>2</v>
      </c>
      <c r="EL184" s="1">
        <f t="shared" si="206"/>
        <v>2</v>
      </c>
      <c r="EM184" s="1">
        <f t="shared" si="206"/>
        <v>2</v>
      </c>
      <c r="EN184" s="1">
        <f t="shared" si="206"/>
        <v>2</v>
      </c>
      <c r="EO184" s="1">
        <f t="shared" si="206"/>
        <v>2</v>
      </c>
      <c r="EP184" s="1">
        <f t="shared" si="206"/>
        <v>2</v>
      </c>
      <c r="EQ184" s="1">
        <f t="shared" si="206"/>
        <v>2</v>
      </c>
      <c r="ER184" s="1">
        <f t="shared" si="206"/>
        <v>2</v>
      </c>
      <c r="ES184" s="1">
        <f t="shared" si="206"/>
        <v>2</v>
      </c>
      <c r="ET184" s="1">
        <f t="shared" si="206"/>
        <v>2</v>
      </c>
      <c r="EU184" s="1">
        <f t="shared" si="206"/>
        <v>2</v>
      </c>
      <c r="EV184" s="1">
        <f t="shared" si="206"/>
        <v>2</v>
      </c>
      <c r="EW184" s="1">
        <f t="shared" si="206"/>
        <v>2</v>
      </c>
      <c r="EX184" s="1">
        <f t="shared" si="206"/>
        <v>2</v>
      </c>
      <c r="EY184" s="1">
        <f t="shared" si="206"/>
        <v>2</v>
      </c>
      <c r="EZ184" s="1">
        <f t="shared" si="206"/>
        <v>2</v>
      </c>
      <c r="FA184" s="1">
        <f t="shared" si="206"/>
        <v>2</v>
      </c>
      <c r="FB184" s="1">
        <f t="shared" si="206"/>
        <v>2</v>
      </c>
      <c r="FC184" s="1">
        <f t="shared" si="206"/>
        <v>2</v>
      </c>
      <c r="FD184" s="1">
        <f t="shared" si="206"/>
        <v>2</v>
      </c>
      <c r="FE184" s="1">
        <f t="shared" si="206"/>
        <v>2</v>
      </c>
      <c r="FF184" s="1">
        <f t="shared" si="206"/>
        <v>2</v>
      </c>
      <c r="FG184" s="1">
        <f t="shared" si="206"/>
        <v>2</v>
      </c>
      <c r="FH184" s="1">
        <f t="shared" si="206"/>
        <v>2</v>
      </c>
      <c r="FI184" s="1">
        <f t="shared" si="206"/>
        <v>2</v>
      </c>
      <c r="FJ184" s="1">
        <f t="shared" si="206"/>
        <v>2</v>
      </c>
      <c r="FK184" s="1">
        <f t="shared" si="206"/>
        <v>2</v>
      </c>
      <c r="FL184" s="1">
        <f t="shared" si="206"/>
        <v>2</v>
      </c>
      <c r="FM184" s="1">
        <f t="shared" si="206"/>
        <v>2</v>
      </c>
      <c r="FN184" s="1">
        <f t="shared" si="206"/>
        <v>2</v>
      </c>
      <c r="FO184" s="1">
        <f t="shared" si="206"/>
        <v>2</v>
      </c>
      <c r="FP184" s="1">
        <f t="shared" si="206"/>
        <v>2</v>
      </c>
      <c r="FQ184" s="1">
        <f t="shared" si="206"/>
        <v>2</v>
      </c>
      <c r="FR184" s="1">
        <f t="shared" si="206"/>
        <v>2</v>
      </c>
      <c r="FS184" s="1">
        <f t="shared" si="206"/>
        <v>2</v>
      </c>
      <c r="FT184" s="1">
        <f t="shared" si="206"/>
        <v>2</v>
      </c>
      <c r="FU184" s="1">
        <f t="shared" si="206"/>
        <v>2</v>
      </c>
      <c r="FV184" s="1">
        <f t="shared" si="206"/>
        <v>2</v>
      </c>
      <c r="FW184" s="1">
        <f t="shared" si="206"/>
        <v>2</v>
      </c>
      <c r="FX184" s="1">
        <f t="shared" si="206"/>
        <v>2</v>
      </c>
      <c r="FY184" s="1">
        <f t="shared" si="206"/>
        <v>2</v>
      </c>
      <c r="FZ184" s="1">
        <f t="shared" si="206"/>
        <v>2</v>
      </c>
      <c r="GA184" s="1">
        <f t="shared" si="206"/>
        <v>2</v>
      </c>
      <c r="GB184" s="1">
        <f t="shared" si="206"/>
        <v>2</v>
      </c>
      <c r="GC184" s="1">
        <f t="shared" si="206"/>
        <v>2</v>
      </c>
      <c r="GD184" s="1">
        <f t="shared" si="206"/>
        <v>2</v>
      </c>
      <c r="GE184" s="1">
        <f t="shared" si="206"/>
        <v>2</v>
      </c>
      <c r="GF184" s="1">
        <f t="shared" si="206"/>
        <v>2</v>
      </c>
      <c r="GG184" s="1">
        <f t="shared" si="206"/>
        <v>2</v>
      </c>
      <c r="GH184" s="1">
        <f t="shared" si="206"/>
        <v>2</v>
      </c>
      <c r="GI184" s="1">
        <f t="shared" si="206"/>
        <v>2</v>
      </c>
      <c r="GJ184" s="1">
        <f t="shared" si="206"/>
        <v>2</v>
      </c>
      <c r="GK184" s="1">
        <f t="shared" si="206"/>
        <v>2</v>
      </c>
      <c r="GL184" s="1">
        <f t="shared" si="206"/>
        <v>2</v>
      </c>
      <c r="GM184" s="1">
        <f t="shared" si="206"/>
        <v>2</v>
      </c>
      <c r="GN184" s="1">
        <f t="shared" si="206"/>
        <v>2</v>
      </c>
      <c r="GO184" s="1">
        <f t="shared" si="206"/>
        <v>2</v>
      </c>
      <c r="GP184" s="1">
        <f t="shared" ref="GP184:GY184" si="207">GO184+GP50-GP117</f>
        <v>2</v>
      </c>
      <c r="GQ184" s="1">
        <f t="shared" si="207"/>
        <v>2</v>
      </c>
      <c r="GR184" s="1">
        <f t="shared" si="207"/>
        <v>2</v>
      </c>
      <c r="GS184" s="1">
        <f t="shared" si="207"/>
        <v>2</v>
      </c>
      <c r="GT184" s="1">
        <f t="shared" si="207"/>
        <v>2</v>
      </c>
      <c r="GU184" s="1">
        <f t="shared" si="207"/>
        <v>2</v>
      </c>
      <c r="GV184" s="1">
        <f t="shared" si="207"/>
        <v>2</v>
      </c>
      <c r="GW184" s="1">
        <f t="shared" si="207"/>
        <v>2</v>
      </c>
      <c r="GX184" s="1">
        <f t="shared" si="207"/>
        <v>2</v>
      </c>
      <c r="GY184" s="1">
        <f t="shared" si="207"/>
        <v>2</v>
      </c>
    </row>
    <row r="185" spans="1:207">
      <c r="A185" s="4" t="s">
        <v>8124</v>
      </c>
      <c r="B185" s="3">
        <f t="shared" si="183"/>
        <v>46210528</v>
      </c>
      <c r="C185" s="3" t="str">
        <f t="shared" si="183"/>
        <v>Q.PEAK DUO BLK G6P+</v>
      </c>
      <c r="D185" s="2" t="str">
        <f t="shared" si="183"/>
        <v>340</v>
      </c>
      <c r="E185" s="1">
        <f t="shared" si="150"/>
        <v>0</v>
      </c>
      <c r="F185" s="1">
        <f t="shared" ref="F185:BQ185" si="208">E185+F51-F118</f>
        <v>0</v>
      </c>
      <c r="G185" s="1">
        <f t="shared" si="208"/>
        <v>0</v>
      </c>
      <c r="H185" s="1">
        <f t="shared" si="208"/>
        <v>0</v>
      </c>
      <c r="I185" s="1">
        <f t="shared" si="208"/>
        <v>0</v>
      </c>
      <c r="J185" s="1">
        <f t="shared" si="208"/>
        <v>0</v>
      </c>
      <c r="K185" s="1">
        <f t="shared" si="208"/>
        <v>0</v>
      </c>
      <c r="L185" s="1">
        <f t="shared" si="208"/>
        <v>0</v>
      </c>
      <c r="M185" s="1">
        <f t="shared" si="208"/>
        <v>0</v>
      </c>
      <c r="N185" s="1">
        <f t="shared" si="208"/>
        <v>0</v>
      </c>
      <c r="O185" s="1">
        <f t="shared" si="208"/>
        <v>0</v>
      </c>
      <c r="P185" s="1">
        <f t="shared" si="208"/>
        <v>0</v>
      </c>
      <c r="Q185" s="1">
        <f t="shared" si="208"/>
        <v>0</v>
      </c>
      <c r="R185" s="1">
        <f t="shared" si="208"/>
        <v>0</v>
      </c>
      <c r="S185" s="1">
        <f t="shared" si="208"/>
        <v>0</v>
      </c>
      <c r="T185" s="1">
        <f t="shared" si="208"/>
        <v>0</v>
      </c>
      <c r="U185" s="1">
        <f t="shared" si="208"/>
        <v>0</v>
      </c>
      <c r="V185" s="1">
        <f t="shared" si="208"/>
        <v>0</v>
      </c>
      <c r="W185" s="1">
        <f t="shared" si="208"/>
        <v>0</v>
      </c>
      <c r="X185" s="1">
        <f t="shared" si="208"/>
        <v>0</v>
      </c>
      <c r="Y185" s="1">
        <f t="shared" si="208"/>
        <v>0</v>
      </c>
      <c r="Z185" s="1">
        <f t="shared" si="208"/>
        <v>0</v>
      </c>
      <c r="AA185" s="1">
        <f t="shared" si="208"/>
        <v>0</v>
      </c>
      <c r="AB185" s="1">
        <f t="shared" si="208"/>
        <v>0</v>
      </c>
      <c r="AC185" s="1">
        <f t="shared" si="208"/>
        <v>0</v>
      </c>
      <c r="AD185" s="1">
        <f t="shared" si="208"/>
        <v>0</v>
      </c>
      <c r="AE185" s="1">
        <f t="shared" si="208"/>
        <v>0</v>
      </c>
      <c r="AF185" s="1">
        <f t="shared" si="208"/>
        <v>0</v>
      </c>
      <c r="AG185" s="1">
        <f t="shared" si="208"/>
        <v>0</v>
      </c>
      <c r="AH185" s="1">
        <f t="shared" si="208"/>
        <v>0</v>
      </c>
      <c r="AI185" s="1">
        <f t="shared" si="208"/>
        <v>0</v>
      </c>
      <c r="AJ185" s="1">
        <f t="shared" si="208"/>
        <v>0</v>
      </c>
      <c r="AK185" s="1">
        <f t="shared" si="208"/>
        <v>0</v>
      </c>
      <c r="AL185" s="1">
        <f t="shared" si="208"/>
        <v>0</v>
      </c>
      <c r="AM185" s="1">
        <f t="shared" si="208"/>
        <v>0</v>
      </c>
      <c r="AN185" s="1">
        <f t="shared" si="208"/>
        <v>0</v>
      </c>
      <c r="AO185" s="1">
        <f t="shared" si="208"/>
        <v>0</v>
      </c>
      <c r="AP185" s="1">
        <f t="shared" si="208"/>
        <v>0</v>
      </c>
      <c r="AQ185" s="1">
        <f t="shared" si="208"/>
        <v>0</v>
      </c>
      <c r="AR185" s="1">
        <f t="shared" si="208"/>
        <v>0</v>
      </c>
      <c r="AS185" s="1">
        <f t="shared" si="208"/>
        <v>0</v>
      </c>
      <c r="AT185" s="1">
        <f t="shared" si="208"/>
        <v>0</v>
      </c>
      <c r="AU185" s="1">
        <f t="shared" si="208"/>
        <v>0</v>
      </c>
      <c r="AV185" s="1">
        <f t="shared" si="208"/>
        <v>0</v>
      </c>
      <c r="AW185" s="1">
        <f t="shared" si="208"/>
        <v>0</v>
      </c>
      <c r="AX185" s="1">
        <f t="shared" si="208"/>
        <v>0</v>
      </c>
      <c r="AY185" s="1">
        <f t="shared" si="208"/>
        <v>0</v>
      </c>
      <c r="AZ185" s="1">
        <f t="shared" si="208"/>
        <v>0</v>
      </c>
      <c r="BA185" s="1">
        <f t="shared" si="208"/>
        <v>0</v>
      </c>
      <c r="BB185" s="1">
        <f t="shared" si="208"/>
        <v>0</v>
      </c>
      <c r="BC185" s="1">
        <f t="shared" si="208"/>
        <v>0</v>
      </c>
      <c r="BD185" s="1">
        <f t="shared" si="208"/>
        <v>0</v>
      </c>
      <c r="BE185" s="1">
        <f t="shared" si="208"/>
        <v>0</v>
      </c>
      <c r="BF185" s="1">
        <f t="shared" si="208"/>
        <v>0</v>
      </c>
      <c r="BG185" s="1">
        <f t="shared" si="208"/>
        <v>0</v>
      </c>
      <c r="BH185" s="1">
        <f t="shared" si="208"/>
        <v>0</v>
      </c>
      <c r="BI185" s="1">
        <f t="shared" si="208"/>
        <v>0</v>
      </c>
      <c r="BJ185" s="1">
        <f t="shared" si="208"/>
        <v>0</v>
      </c>
      <c r="BK185" s="1">
        <f t="shared" si="208"/>
        <v>0</v>
      </c>
      <c r="BL185" s="1">
        <f t="shared" si="208"/>
        <v>0</v>
      </c>
      <c r="BM185" s="1">
        <f t="shared" si="208"/>
        <v>0</v>
      </c>
      <c r="BN185" s="1">
        <f t="shared" si="208"/>
        <v>0</v>
      </c>
      <c r="BO185" s="1">
        <f t="shared" si="208"/>
        <v>0</v>
      </c>
      <c r="BP185" s="1">
        <f t="shared" si="208"/>
        <v>0</v>
      </c>
      <c r="BQ185" s="1">
        <f t="shared" si="208"/>
        <v>1</v>
      </c>
      <c r="BR185" s="1">
        <f t="shared" ref="BR185:EC185" si="209">BQ185+BR51-BR118</f>
        <v>1</v>
      </c>
      <c r="BS185" s="1">
        <f t="shared" si="209"/>
        <v>1</v>
      </c>
      <c r="BT185" s="1">
        <f t="shared" si="209"/>
        <v>1</v>
      </c>
      <c r="BU185" s="1">
        <f t="shared" si="209"/>
        <v>1</v>
      </c>
      <c r="BV185" s="1">
        <f t="shared" si="209"/>
        <v>1</v>
      </c>
      <c r="BW185" s="1">
        <f t="shared" si="209"/>
        <v>1</v>
      </c>
      <c r="BX185" s="1">
        <f t="shared" si="209"/>
        <v>1</v>
      </c>
      <c r="BY185" s="1">
        <f t="shared" si="209"/>
        <v>1</v>
      </c>
      <c r="BZ185" s="1">
        <f t="shared" si="209"/>
        <v>1</v>
      </c>
      <c r="CA185" s="1">
        <f t="shared" si="209"/>
        <v>1</v>
      </c>
      <c r="CB185" s="1">
        <f t="shared" si="209"/>
        <v>1</v>
      </c>
      <c r="CC185" s="1">
        <f t="shared" si="209"/>
        <v>1</v>
      </c>
      <c r="CD185" s="1">
        <f t="shared" si="209"/>
        <v>1</v>
      </c>
      <c r="CE185" s="1">
        <f t="shared" si="209"/>
        <v>1</v>
      </c>
      <c r="CF185" s="1">
        <f t="shared" si="209"/>
        <v>1</v>
      </c>
      <c r="CG185" s="1">
        <f t="shared" si="209"/>
        <v>1</v>
      </c>
      <c r="CH185" s="1">
        <f t="shared" si="209"/>
        <v>1</v>
      </c>
      <c r="CI185" s="1">
        <f t="shared" si="209"/>
        <v>1</v>
      </c>
      <c r="CJ185" s="1">
        <f t="shared" si="209"/>
        <v>1</v>
      </c>
      <c r="CK185" s="1">
        <f t="shared" si="209"/>
        <v>1</v>
      </c>
      <c r="CL185" s="1">
        <f t="shared" si="209"/>
        <v>1</v>
      </c>
      <c r="CM185" s="1">
        <f t="shared" si="209"/>
        <v>1</v>
      </c>
      <c r="CN185" s="1">
        <f t="shared" si="209"/>
        <v>1</v>
      </c>
      <c r="CO185" s="1">
        <f t="shared" si="209"/>
        <v>1</v>
      </c>
      <c r="CP185" s="1">
        <f t="shared" si="209"/>
        <v>1</v>
      </c>
      <c r="CQ185" s="1">
        <f t="shared" si="209"/>
        <v>1</v>
      </c>
      <c r="CR185" s="1">
        <f t="shared" si="209"/>
        <v>1</v>
      </c>
      <c r="CS185" s="1">
        <f t="shared" si="209"/>
        <v>1</v>
      </c>
      <c r="CT185" s="1">
        <f t="shared" si="209"/>
        <v>1</v>
      </c>
      <c r="CU185" s="1">
        <f t="shared" si="209"/>
        <v>1</v>
      </c>
      <c r="CV185" s="1">
        <f t="shared" si="209"/>
        <v>1</v>
      </c>
      <c r="CW185" s="1">
        <f t="shared" si="209"/>
        <v>1</v>
      </c>
      <c r="CX185" s="1">
        <f t="shared" si="209"/>
        <v>1</v>
      </c>
      <c r="CY185" s="1">
        <f t="shared" si="209"/>
        <v>1</v>
      </c>
      <c r="CZ185" s="1">
        <f t="shared" si="209"/>
        <v>1</v>
      </c>
      <c r="DA185" s="1">
        <f t="shared" si="209"/>
        <v>1</v>
      </c>
      <c r="DB185" s="1">
        <f t="shared" si="209"/>
        <v>1</v>
      </c>
      <c r="DC185" s="1">
        <f t="shared" si="209"/>
        <v>1</v>
      </c>
      <c r="DD185" s="1">
        <f t="shared" si="209"/>
        <v>1</v>
      </c>
      <c r="DE185" s="1">
        <f t="shared" si="209"/>
        <v>1</v>
      </c>
      <c r="DF185" s="1">
        <f t="shared" si="209"/>
        <v>1</v>
      </c>
      <c r="DG185" s="1">
        <f t="shared" si="209"/>
        <v>1</v>
      </c>
      <c r="DH185" s="1">
        <f t="shared" si="209"/>
        <v>1</v>
      </c>
      <c r="DI185" s="1">
        <f t="shared" si="209"/>
        <v>1</v>
      </c>
      <c r="DJ185" s="1">
        <f t="shared" si="209"/>
        <v>1</v>
      </c>
      <c r="DK185" s="1">
        <f t="shared" si="209"/>
        <v>1</v>
      </c>
      <c r="DL185" s="1">
        <f t="shared" si="209"/>
        <v>1</v>
      </c>
      <c r="DM185" s="1">
        <f t="shared" si="209"/>
        <v>1</v>
      </c>
      <c r="DN185" s="1">
        <f t="shared" si="209"/>
        <v>1</v>
      </c>
      <c r="DO185" s="1">
        <f t="shared" si="209"/>
        <v>1</v>
      </c>
      <c r="DP185" s="1">
        <f t="shared" si="209"/>
        <v>1</v>
      </c>
      <c r="DQ185" s="1">
        <f t="shared" si="209"/>
        <v>1</v>
      </c>
      <c r="DR185" s="1">
        <f t="shared" si="209"/>
        <v>1</v>
      </c>
      <c r="DS185" s="1">
        <f t="shared" si="209"/>
        <v>1</v>
      </c>
      <c r="DT185" s="1">
        <f t="shared" si="209"/>
        <v>1</v>
      </c>
      <c r="DU185" s="1">
        <f t="shared" si="209"/>
        <v>1</v>
      </c>
      <c r="DV185" s="1">
        <f t="shared" si="209"/>
        <v>1</v>
      </c>
      <c r="DW185" s="1">
        <f t="shared" si="209"/>
        <v>1</v>
      </c>
      <c r="DX185" s="1">
        <f t="shared" si="209"/>
        <v>1</v>
      </c>
      <c r="DY185" s="1">
        <f t="shared" si="209"/>
        <v>1</v>
      </c>
      <c r="DZ185" s="1">
        <f t="shared" si="209"/>
        <v>1</v>
      </c>
      <c r="EA185" s="1">
        <f t="shared" si="209"/>
        <v>1</v>
      </c>
      <c r="EB185" s="1">
        <f t="shared" si="209"/>
        <v>1</v>
      </c>
      <c r="EC185" s="1">
        <f t="shared" si="209"/>
        <v>1</v>
      </c>
      <c r="ED185" s="1">
        <f t="shared" ref="ED185:GO185" si="210">EC185+ED51-ED118</f>
        <v>1</v>
      </c>
      <c r="EE185" s="1">
        <f t="shared" si="210"/>
        <v>1</v>
      </c>
      <c r="EF185" s="1">
        <f t="shared" si="210"/>
        <v>1</v>
      </c>
      <c r="EG185" s="1">
        <f t="shared" si="210"/>
        <v>1</v>
      </c>
      <c r="EH185" s="1">
        <f t="shared" si="210"/>
        <v>1</v>
      </c>
      <c r="EI185" s="1">
        <f t="shared" si="210"/>
        <v>1</v>
      </c>
      <c r="EJ185" s="1">
        <f t="shared" si="210"/>
        <v>1</v>
      </c>
      <c r="EK185" s="1">
        <f t="shared" si="210"/>
        <v>1</v>
      </c>
      <c r="EL185" s="1">
        <f t="shared" si="210"/>
        <v>1</v>
      </c>
      <c r="EM185" s="1">
        <f t="shared" si="210"/>
        <v>1</v>
      </c>
      <c r="EN185" s="1">
        <f t="shared" si="210"/>
        <v>1</v>
      </c>
      <c r="EO185" s="1">
        <f t="shared" si="210"/>
        <v>1</v>
      </c>
      <c r="EP185" s="1">
        <f t="shared" si="210"/>
        <v>1</v>
      </c>
      <c r="EQ185" s="1">
        <f t="shared" si="210"/>
        <v>1</v>
      </c>
      <c r="ER185" s="1">
        <f t="shared" si="210"/>
        <v>1</v>
      </c>
      <c r="ES185" s="1">
        <f t="shared" si="210"/>
        <v>1</v>
      </c>
      <c r="ET185" s="1">
        <f t="shared" si="210"/>
        <v>1</v>
      </c>
      <c r="EU185" s="1">
        <f t="shared" si="210"/>
        <v>1</v>
      </c>
      <c r="EV185" s="1">
        <f t="shared" si="210"/>
        <v>1</v>
      </c>
      <c r="EW185" s="1">
        <f t="shared" si="210"/>
        <v>1</v>
      </c>
      <c r="EX185" s="1">
        <f t="shared" si="210"/>
        <v>1</v>
      </c>
      <c r="EY185" s="1">
        <f t="shared" si="210"/>
        <v>1</v>
      </c>
      <c r="EZ185" s="1">
        <f t="shared" si="210"/>
        <v>1</v>
      </c>
      <c r="FA185" s="1">
        <f t="shared" si="210"/>
        <v>1</v>
      </c>
      <c r="FB185" s="1">
        <f t="shared" si="210"/>
        <v>1</v>
      </c>
      <c r="FC185" s="1">
        <f t="shared" si="210"/>
        <v>1</v>
      </c>
      <c r="FD185" s="1">
        <f t="shared" si="210"/>
        <v>1</v>
      </c>
      <c r="FE185" s="1">
        <f t="shared" si="210"/>
        <v>1</v>
      </c>
      <c r="FF185" s="1">
        <f t="shared" si="210"/>
        <v>1</v>
      </c>
      <c r="FG185" s="1">
        <f t="shared" si="210"/>
        <v>1</v>
      </c>
      <c r="FH185" s="1">
        <f t="shared" si="210"/>
        <v>1</v>
      </c>
      <c r="FI185" s="1">
        <f t="shared" si="210"/>
        <v>1</v>
      </c>
      <c r="FJ185" s="1">
        <f t="shared" si="210"/>
        <v>1</v>
      </c>
      <c r="FK185" s="1">
        <f t="shared" si="210"/>
        <v>1</v>
      </c>
      <c r="FL185" s="1">
        <f t="shared" si="210"/>
        <v>1</v>
      </c>
      <c r="FM185" s="1">
        <f t="shared" si="210"/>
        <v>1</v>
      </c>
      <c r="FN185" s="1">
        <f t="shared" si="210"/>
        <v>1</v>
      </c>
      <c r="FO185" s="1">
        <f t="shared" si="210"/>
        <v>1</v>
      </c>
      <c r="FP185" s="1">
        <f t="shared" si="210"/>
        <v>1</v>
      </c>
      <c r="FQ185" s="1">
        <f t="shared" si="210"/>
        <v>1</v>
      </c>
      <c r="FR185" s="1">
        <f t="shared" si="210"/>
        <v>1</v>
      </c>
      <c r="FS185" s="1">
        <f t="shared" si="210"/>
        <v>1</v>
      </c>
      <c r="FT185" s="1">
        <f t="shared" si="210"/>
        <v>1</v>
      </c>
      <c r="FU185" s="1">
        <f t="shared" si="210"/>
        <v>1</v>
      </c>
      <c r="FV185" s="1">
        <f t="shared" si="210"/>
        <v>1</v>
      </c>
      <c r="FW185" s="1">
        <f t="shared" si="210"/>
        <v>1</v>
      </c>
      <c r="FX185" s="1">
        <f t="shared" si="210"/>
        <v>1</v>
      </c>
      <c r="FY185" s="1">
        <f t="shared" si="210"/>
        <v>1</v>
      </c>
      <c r="FZ185" s="1">
        <f t="shared" si="210"/>
        <v>1</v>
      </c>
      <c r="GA185" s="1">
        <f t="shared" si="210"/>
        <v>1</v>
      </c>
      <c r="GB185" s="1">
        <f t="shared" si="210"/>
        <v>1</v>
      </c>
      <c r="GC185" s="1">
        <f t="shared" si="210"/>
        <v>1</v>
      </c>
      <c r="GD185" s="1">
        <f t="shared" si="210"/>
        <v>1</v>
      </c>
      <c r="GE185" s="1">
        <f t="shared" si="210"/>
        <v>1</v>
      </c>
      <c r="GF185" s="1">
        <f t="shared" si="210"/>
        <v>1</v>
      </c>
      <c r="GG185" s="1">
        <f t="shared" si="210"/>
        <v>1</v>
      </c>
      <c r="GH185" s="1">
        <f t="shared" si="210"/>
        <v>1</v>
      </c>
      <c r="GI185" s="1">
        <f t="shared" si="210"/>
        <v>1</v>
      </c>
      <c r="GJ185" s="1">
        <f t="shared" si="210"/>
        <v>1</v>
      </c>
      <c r="GK185" s="1">
        <f t="shared" si="210"/>
        <v>1</v>
      </c>
      <c r="GL185" s="1">
        <f t="shared" si="210"/>
        <v>1</v>
      </c>
      <c r="GM185" s="1">
        <f t="shared" si="210"/>
        <v>1</v>
      </c>
      <c r="GN185" s="1">
        <f t="shared" si="210"/>
        <v>1</v>
      </c>
      <c r="GO185" s="1">
        <f t="shared" si="210"/>
        <v>1</v>
      </c>
      <c r="GP185" s="1">
        <f t="shared" ref="GP185:GY185" si="211">GO185+GP51-GP118</f>
        <v>1</v>
      </c>
      <c r="GQ185" s="1">
        <f t="shared" si="211"/>
        <v>1</v>
      </c>
      <c r="GR185" s="1">
        <f t="shared" si="211"/>
        <v>1</v>
      </c>
      <c r="GS185" s="1">
        <f t="shared" si="211"/>
        <v>1</v>
      </c>
      <c r="GT185" s="1">
        <f t="shared" si="211"/>
        <v>1</v>
      </c>
      <c r="GU185" s="1">
        <f t="shared" si="211"/>
        <v>1</v>
      </c>
      <c r="GV185" s="1">
        <f t="shared" si="211"/>
        <v>1</v>
      </c>
      <c r="GW185" s="1">
        <f t="shared" si="211"/>
        <v>1</v>
      </c>
      <c r="GX185" s="1">
        <f t="shared" si="211"/>
        <v>1</v>
      </c>
      <c r="GY185" s="1">
        <f t="shared" si="211"/>
        <v>1</v>
      </c>
    </row>
    <row r="186" spans="1:207">
      <c r="A186" s="4" t="s">
        <v>8124</v>
      </c>
      <c r="B186" s="3">
        <f t="shared" si="183"/>
        <v>46211128</v>
      </c>
      <c r="C186" s="3" t="str">
        <f t="shared" si="183"/>
        <v>Q.PEAK DUO BLK G6P+</v>
      </c>
      <c r="D186" s="2" t="str">
        <f t="shared" si="183"/>
        <v>340</v>
      </c>
      <c r="E186" s="1">
        <f t="shared" si="150"/>
        <v>0</v>
      </c>
      <c r="F186" s="1">
        <f t="shared" ref="F186:BQ186" si="212">E186+F52-F119</f>
        <v>0</v>
      </c>
      <c r="G186" s="1">
        <f t="shared" si="212"/>
        <v>0</v>
      </c>
      <c r="H186" s="1">
        <f t="shared" si="212"/>
        <v>0</v>
      </c>
      <c r="I186" s="1">
        <f t="shared" si="212"/>
        <v>0</v>
      </c>
      <c r="J186" s="1">
        <f t="shared" si="212"/>
        <v>0</v>
      </c>
      <c r="K186" s="1">
        <f t="shared" si="212"/>
        <v>0</v>
      </c>
      <c r="L186" s="1">
        <f t="shared" si="212"/>
        <v>0</v>
      </c>
      <c r="M186" s="1">
        <f t="shared" si="212"/>
        <v>0</v>
      </c>
      <c r="N186" s="1">
        <f t="shared" si="212"/>
        <v>0</v>
      </c>
      <c r="O186" s="1">
        <f t="shared" si="212"/>
        <v>0</v>
      </c>
      <c r="P186" s="1">
        <f t="shared" si="212"/>
        <v>0</v>
      </c>
      <c r="Q186" s="1">
        <f t="shared" si="212"/>
        <v>0</v>
      </c>
      <c r="R186" s="1">
        <f t="shared" si="212"/>
        <v>0</v>
      </c>
      <c r="S186" s="1">
        <f t="shared" si="212"/>
        <v>0</v>
      </c>
      <c r="T186" s="1">
        <f t="shared" si="212"/>
        <v>0</v>
      </c>
      <c r="U186" s="1">
        <f t="shared" si="212"/>
        <v>0</v>
      </c>
      <c r="V186" s="1">
        <f t="shared" si="212"/>
        <v>0</v>
      </c>
      <c r="W186" s="1">
        <f t="shared" si="212"/>
        <v>0</v>
      </c>
      <c r="X186" s="1">
        <f t="shared" si="212"/>
        <v>0</v>
      </c>
      <c r="Y186" s="1">
        <f t="shared" si="212"/>
        <v>0</v>
      </c>
      <c r="Z186" s="1">
        <f t="shared" si="212"/>
        <v>0</v>
      </c>
      <c r="AA186" s="1">
        <f t="shared" si="212"/>
        <v>0</v>
      </c>
      <c r="AB186" s="1">
        <f t="shared" si="212"/>
        <v>0</v>
      </c>
      <c r="AC186" s="1">
        <f t="shared" si="212"/>
        <v>0</v>
      </c>
      <c r="AD186" s="1">
        <f t="shared" si="212"/>
        <v>0</v>
      </c>
      <c r="AE186" s="1">
        <f t="shared" si="212"/>
        <v>0</v>
      </c>
      <c r="AF186" s="1">
        <f t="shared" si="212"/>
        <v>0</v>
      </c>
      <c r="AG186" s="1">
        <f t="shared" si="212"/>
        <v>0</v>
      </c>
      <c r="AH186" s="1">
        <f t="shared" si="212"/>
        <v>0</v>
      </c>
      <c r="AI186" s="1">
        <f t="shared" si="212"/>
        <v>0</v>
      </c>
      <c r="AJ186" s="1">
        <f t="shared" si="212"/>
        <v>0</v>
      </c>
      <c r="AK186" s="1">
        <f t="shared" si="212"/>
        <v>0</v>
      </c>
      <c r="AL186" s="1">
        <f t="shared" si="212"/>
        <v>0</v>
      </c>
      <c r="AM186" s="1">
        <f t="shared" si="212"/>
        <v>0</v>
      </c>
      <c r="AN186" s="1">
        <f t="shared" si="212"/>
        <v>0</v>
      </c>
      <c r="AO186" s="1">
        <f t="shared" si="212"/>
        <v>0</v>
      </c>
      <c r="AP186" s="1">
        <f t="shared" si="212"/>
        <v>0</v>
      </c>
      <c r="AQ186" s="1">
        <f t="shared" si="212"/>
        <v>0</v>
      </c>
      <c r="AR186" s="1">
        <f t="shared" si="212"/>
        <v>0</v>
      </c>
      <c r="AS186" s="1">
        <f t="shared" si="212"/>
        <v>0</v>
      </c>
      <c r="AT186" s="1">
        <f t="shared" si="212"/>
        <v>0</v>
      </c>
      <c r="AU186" s="1">
        <f t="shared" si="212"/>
        <v>0</v>
      </c>
      <c r="AV186" s="1">
        <f t="shared" si="212"/>
        <v>0</v>
      </c>
      <c r="AW186" s="1">
        <f t="shared" si="212"/>
        <v>0</v>
      </c>
      <c r="AX186" s="1">
        <f t="shared" si="212"/>
        <v>0</v>
      </c>
      <c r="AY186" s="1">
        <f t="shared" si="212"/>
        <v>0</v>
      </c>
      <c r="AZ186" s="1">
        <f t="shared" si="212"/>
        <v>0</v>
      </c>
      <c r="BA186" s="1">
        <f t="shared" si="212"/>
        <v>0</v>
      </c>
      <c r="BB186" s="1">
        <f t="shared" si="212"/>
        <v>0</v>
      </c>
      <c r="BC186" s="1">
        <f t="shared" si="212"/>
        <v>0</v>
      </c>
      <c r="BD186" s="1">
        <f t="shared" si="212"/>
        <v>0</v>
      </c>
      <c r="BE186" s="1">
        <f t="shared" si="212"/>
        <v>0</v>
      </c>
      <c r="BF186" s="1">
        <f t="shared" si="212"/>
        <v>0</v>
      </c>
      <c r="BG186" s="1">
        <f t="shared" si="212"/>
        <v>0</v>
      </c>
      <c r="BH186" s="1">
        <f t="shared" si="212"/>
        <v>0</v>
      </c>
      <c r="BI186" s="1">
        <f t="shared" si="212"/>
        <v>0</v>
      </c>
      <c r="BJ186" s="1">
        <f t="shared" si="212"/>
        <v>0</v>
      </c>
      <c r="BK186" s="1">
        <f t="shared" si="212"/>
        <v>0</v>
      </c>
      <c r="BL186" s="1">
        <f t="shared" si="212"/>
        <v>0</v>
      </c>
      <c r="BM186" s="1">
        <f t="shared" si="212"/>
        <v>0</v>
      </c>
      <c r="BN186" s="1">
        <f t="shared" si="212"/>
        <v>0</v>
      </c>
      <c r="BO186" s="1">
        <f t="shared" si="212"/>
        <v>0</v>
      </c>
      <c r="BP186" s="1">
        <f t="shared" si="212"/>
        <v>0</v>
      </c>
      <c r="BQ186" s="1">
        <f t="shared" si="212"/>
        <v>66</v>
      </c>
      <c r="BR186" s="1">
        <f t="shared" ref="BR186:EC186" si="213">BQ186+BR52-BR119</f>
        <v>66</v>
      </c>
      <c r="BS186" s="1">
        <f t="shared" si="213"/>
        <v>66</v>
      </c>
      <c r="BT186" s="1">
        <f t="shared" si="213"/>
        <v>66</v>
      </c>
      <c r="BU186" s="1">
        <f t="shared" si="213"/>
        <v>66</v>
      </c>
      <c r="BV186" s="1">
        <f t="shared" si="213"/>
        <v>66</v>
      </c>
      <c r="BW186" s="1">
        <f t="shared" si="213"/>
        <v>66</v>
      </c>
      <c r="BX186" s="1">
        <f t="shared" si="213"/>
        <v>66</v>
      </c>
      <c r="BY186" s="1">
        <f t="shared" si="213"/>
        <v>66</v>
      </c>
      <c r="BZ186" s="1">
        <f t="shared" si="213"/>
        <v>66</v>
      </c>
      <c r="CA186" s="1">
        <f t="shared" si="213"/>
        <v>66</v>
      </c>
      <c r="CB186" s="1">
        <f t="shared" si="213"/>
        <v>66</v>
      </c>
      <c r="CC186" s="1">
        <f t="shared" si="213"/>
        <v>66</v>
      </c>
      <c r="CD186" s="1">
        <f t="shared" si="213"/>
        <v>66</v>
      </c>
      <c r="CE186" s="1">
        <f t="shared" si="213"/>
        <v>66</v>
      </c>
      <c r="CF186" s="1">
        <f t="shared" si="213"/>
        <v>66</v>
      </c>
      <c r="CG186" s="1">
        <f t="shared" si="213"/>
        <v>66</v>
      </c>
      <c r="CH186" s="1">
        <f t="shared" si="213"/>
        <v>66</v>
      </c>
      <c r="CI186" s="1">
        <f t="shared" si="213"/>
        <v>66</v>
      </c>
      <c r="CJ186" s="1">
        <f t="shared" si="213"/>
        <v>66</v>
      </c>
      <c r="CK186" s="1">
        <f t="shared" si="213"/>
        <v>66</v>
      </c>
      <c r="CL186" s="1">
        <f t="shared" si="213"/>
        <v>66</v>
      </c>
      <c r="CM186" s="1">
        <f t="shared" si="213"/>
        <v>66</v>
      </c>
      <c r="CN186" s="1">
        <f t="shared" si="213"/>
        <v>66</v>
      </c>
      <c r="CO186" s="1">
        <f t="shared" si="213"/>
        <v>66</v>
      </c>
      <c r="CP186" s="1">
        <f t="shared" si="213"/>
        <v>66</v>
      </c>
      <c r="CQ186" s="1">
        <f t="shared" si="213"/>
        <v>66</v>
      </c>
      <c r="CR186" s="1">
        <f t="shared" si="213"/>
        <v>66</v>
      </c>
      <c r="CS186" s="1">
        <f t="shared" si="213"/>
        <v>66</v>
      </c>
      <c r="CT186" s="1">
        <f t="shared" si="213"/>
        <v>66</v>
      </c>
      <c r="CU186" s="1">
        <f t="shared" si="213"/>
        <v>66</v>
      </c>
      <c r="CV186" s="1">
        <f t="shared" si="213"/>
        <v>66</v>
      </c>
      <c r="CW186" s="1">
        <f t="shared" si="213"/>
        <v>66</v>
      </c>
      <c r="CX186" s="1">
        <f t="shared" si="213"/>
        <v>66</v>
      </c>
      <c r="CY186" s="1">
        <f t="shared" si="213"/>
        <v>66</v>
      </c>
      <c r="CZ186" s="1">
        <f t="shared" si="213"/>
        <v>66</v>
      </c>
      <c r="DA186" s="1">
        <f t="shared" si="213"/>
        <v>66</v>
      </c>
      <c r="DB186" s="1">
        <f t="shared" si="213"/>
        <v>66</v>
      </c>
      <c r="DC186" s="1">
        <f t="shared" si="213"/>
        <v>66</v>
      </c>
      <c r="DD186" s="1">
        <f t="shared" si="213"/>
        <v>66</v>
      </c>
      <c r="DE186" s="1">
        <f t="shared" si="213"/>
        <v>66</v>
      </c>
      <c r="DF186" s="1">
        <f t="shared" si="213"/>
        <v>66</v>
      </c>
      <c r="DG186" s="1">
        <f t="shared" si="213"/>
        <v>66</v>
      </c>
      <c r="DH186" s="1">
        <f t="shared" si="213"/>
        <v>66</v>
      </c>
      <c r="DI186" s="1">
        <f t="shared" si="213"/>
        <v>66</v>
      </c>
      <c r="DJ186" s="1">
        <f t="shared" si="213"/>
        <v>66</v>
      </c>
      <c r="DK186" s="1">
        <f t="shared" si="213"/>
        <v>66</v>
      </c>
      <c r="DL186" s="1">
        <f t="shared" si="213"/>
        <v>66</v>
      </c>
      <c r="DM186" s="1">
        <f t="shared" si="213"/>
        <v>66</v>
      </c>
      <c r="DN186" s="1">
        <f t="shared" si="213"/>
        <v>66</v>
      </c>
      <c r="DO186" s="1">
        <f t="shared" si="213"/>
        <v>66</v>
      </c>
      <c r="DP186" s="1">
        <f t="shared" si="213"/>
        <v>66</v>
      </c>
      <c r="DQ186" s="1">
        <f t="shared" si="213"/>
        <v>66</v>
      </c>
      <c r="DR186" s="1">
        <f t="shared" si="213"/>
        <v>66</v>
      </c>
      <c r="DS186" s="1">
        <f t="shared" si="213"/>
        <v>66</v>
      </c>
      <c r="DT186" s="1">
        <f t="shared" si="213"/>
        <v>66</v>
      </c>
      <c r="DU186" s="1">
        <f t="shared" si="213"/>
        <v>66</v>
      </c>
      <c r="DV186" s="1">
        <f t="shared" si="213"/>
        <v>66</v>
      </c>
      <c r="DW186" s="1">
        <f t="shared" si="213"/>
        <v>66</v>
      </c>
      <c r="DX186" s="1">
        <f t="shared" si="213"/>
        <v>66</v>
      </c>
      <c r="DY186" s="1">
        <f t="shared" si="213"/>
        <v>66</v>
      </c>
      <c r="DZ186" s="1">
        <f t="shared" si="213"/>
        <v>66</v>
      </c>
      <c r="EA186" s="1">
        <f t="shared" si="213"/>
        <v>66</v>
      </c>
      <c r="EB186" s="1">
        <f t="shared" si="213"/>
        <v>66</v>
      </c>
      <c r="EC186" s="1">
        <f t="shared" si="213"/>
        <v>66</v>
      </c>
      <c r="ED186" s="1">
        <f t="shared" ref="ED186:GO186" si="214">EC186+ED52-ED119</f>
        <v>66</v>
      </c>
      <c r="EE186" s="1">
        <f t="shared" si="214"/>
        <v>66</v>
      </c>
      <c r="EF186" s="1">
        <f t="shared" si="214"/>
        <v>66</v>
      </c>
      <c r="EG186" s="1">
        <f t="shared" si="214"/>
        <v>66</v>
      </c>
      <c r="EH186" s="1">
        <f t="shared" si="214"/>
        <v>66</v>
      </c>
      <c r="EI186" s="1">
        <f t="shared" si="214"/>
        <v>66</v>
      </c>
      <c r="EJ186" s="1">
        <f t="shared" si="214"/>
        <v>66</v>
      </c>
      <c r="EK186" s="1">
        <f t="shared" si="214"/>
        <v>66</v>
      </c>
      <c r="EL186" s="1">
        <f t="shared" si="214"/>
        <v>66</v>
      </c>
      <c r="EM186" s="1">
        <f t="shared" si="214"/>
        <v>66</v>
      </c>
      <c r="EN186" s="1">
        <f t="shared" si="214"/>
        <v>66</v>
      </c>
      <c r="EO186" s="1">
        <f t="shared" si="214"/>
        <v>66</v>
      </c>
      <c r="EP186" s="1">
        <f t="shared" si="214"/>
        <v>66</v>
      </c>
      <c r="EQ186" s="1">
        <f t="shared" si="214"/>
        <v>66</v>
      </c>
      <c r="ER186" s="1">
        <f t="shared" si="214"/>
        <v>66</v>
      </c>
      <c r="ES186" s="1">
        <f t="shared" si="214"/>
        <v>66</v>
      </c>
      <c r="ET186" s="1">
        <f t="shared" si="214"/>
        <v>66</v>
      </c>
      <c r="EU186" s="1">
        <f t="shared" si="214"/>
        <v>66</v>
      </c>
      <c r="EV186" s="1">
        <f t="shared" si="214"/>
        <v>66</v>
      </c>
      <c r="EW186" s="1">
        <f t="shared" si="214"/>
        <v>66</v>
      </c>
      <c r="EX186" s="1">
        <f t="shared" si="214"/>
        <v>66</v>
      </c>
      <c r="EY186" s="1">
        <f t="shared" si="214"/>
        <v>66</v>
      </c>
      <c r="EZ186" s="1">
        <f t="shared" si="214"/>
        <v>66</v>
      </c>
      <c r="FA186" s="1">
        <f t="shared" si="214"/>
        <v>66</v>
      </c>
      <c r="FB186" s="1">
        <f t="shared" si="214"/>
        <v>66</v>
      </c>
      <c r="FC186" s="1">
        <f t="shared" si="214"/>
        <v>66</v>
      </c>
      <c r="FD186" s="1">
        <f t="shared" si="214"/>
        <v>66</v>
      </c>
      <c r="FE186" s="1">
        <f t="shared" si="214"/>
        <v>66</v>
      </c>
      <c r="FF186" s="1">
        <f t="shared" si="214"/>
        <v>66</v>
      </c>
      <c r="FG186" s="1">
        <f t="shared" si="214"/>
        <v>66</v>
      </c>
      <c r="FH186" s="1">
        <f t="shared" si="214"/>
        <v>66</v>
      </c>
      <c r="FI186" s="1">
        <f t="shared" si="214"/>
        <v>66</v>
      </c>
      <c r="FJ186" s="1">
        <f t="shared" si="214"/>
        <v>66</v>
      </c>
      <c r="FK186" s="1">
        <f t="shared" si="214"/>
        <v>66</v>
      </c>
      <c r="FL186" s="1">
        <f t="shared" si="214"/>
        <v>66</v>
      </c>
      <c r="FM186" s="1">
        <f t="shared" si="214"/>
        <v>66</v>
      </c>
      <c r="FN186" s="1">
        <f t="shared" si="214"/>
        <v>66</v>
      </c>
      <c r="FO186" s="1">
        <f t="shared" si="214"/>
        <v>66</v>
      </c>
      <c r="FP186" s="1">
        <f t="shared" si="214"/>
        <v>66</v>
      </c>
      <c r="FQ186" s="1">
        <f t="shared" si="214"/>
        <v>66</v>
      </c>
      <c r="FR186" s="1">
        <f t="shared" si="214"/>
        <v>66</v>
      </c>
      <c r="FS186" s="1">
        <f t="shared" si="214"/>
        <v>66</v>
      </c>
      <c r="FT186" s="1">
        <f t="shared" si="214"/>
        <v>66</v>
      </c>
      <c r="FU186" s="1">
        <f t="shared" si="214"/>
        <v>66</v>
      </c>
      <c r="FV186" s="1">
        <f t="shared" si="214"/>
        <v>66</v>
      </c>
      <c r="FW186" s="1">
        <f t="shared" si="214"/>
        <v>66</v>
      </c>
      <c r="FX186" s="1">
        <f t="shared" si="214"/>
        <v>66</v>
      </c>
      <c r="FY186" s="1">
        <f t="shared" si="214"/>
        <v>66</v>
      </c>
      <c r="FZ186" s="1">
        <f t="shared" si="214"/>
        <v>66</v>
      </c>
      <c r="GA186" s="1">
        <f t="shared" si="214"/>
        <v>66</v>
      </c>
      <c r="GB186" s="1">
        <f t="shared" si="214"/>
        <v>66</v>
      </c>
      <c r="GC186" s="1">
        <f t="shared" si="214"/>
        <v>66</v>
      </c>
      <c r="GD186" s="1">
        <f t="shared" si="214"/>
        <v>66</v>
      </c>
      <c r="GE186" s="1">
        <f t="shared" si="214"/>
        <v>66</v>
      </c>
      <c r="GF186" s="1">
        <f t="shared" si="214"/>
        <v>66</v>
      </c>
      <c r="GG186" s="1">
        <f t="shared" si="214"/>
        <v>66</v>
      </c>
      <c r="GH186" s="1">
        <f t="shared" si="214"/>
        <v>66</v>
      </c>
      <c r="GI186" s="1">
        <f t="shared" si="214"/>
        <v>66</v>
      </c>
      <c r="GJ186" s="1">
        <f t="shared" si="214"/>
        <v>66</v>
      </c>
      <c r="GK186" s="1">
        <f t="shared" si="214"/>
        <v>66</v>
      </c>
      <c r="GL186" s="1">
        <f t="shared" si="214"/>
        <v>66</v>
      </c>
      <c r="GM186" s="1">
        <f t="shared" si="214"/>
        <v>66</v>
      </c>
      <c r="GN186" s="1">
        <f t="shared" si="214"/>
        <v>66</v>
      </c>
      <c r="GO186" s="1">
        <f t="shared" si="214"/>
        <v>66</v>
      </c>
      <c r="GP186" s="1">
        <f t="shared" ref="GP186:GY186" si="215">GO186+GP52-GP119</f>
        <v>66</v>
      </c>
      <c r="GQ186" s="1">
        <f t="shared" si="215"/>
        <v>66</v>
      </c>
      <c r="GR186" s="1">
        <f t="shared" si="215"/>
        <v>66</v>
      </c>
      <c r="GS186" s="1">
        <f t="shared" si="215"/>
        <v>66</v>
      </c>
      <c r="GT186" s="1">
        <f t="shared" si="215"/>
        <v>66</v>
      </c>
      <c r="GU186" s="1">
        <f t="shared" si="215"/>
        <v>66</v>
      </c>
      <c r="GV186" s="1">
        <f t="shared" si="215"/>
        <v>66</v>
      </c>
      <c r="GW186" s="1">
        <f t="shared" si="215"/>
        <v>66</v>
      </c>
      <c r="GX186" s="1">
        <f t="shared" si="215"/>
        <v>66</v>
      </c>
      <c r="GY186" s="1">
        <f t="shared" si="215"/>
        <v>66</v>
      </c>
    </row>
    <row r="187" spans="1:207">
      <c r="A187" s="4" t="s">
        <v>8124</v>
      </c>
      <c r="B187" s="3">
        <f t="shared" si="183"/>
        <v>46211528</v>
      </c>
      <c r="C187" s="3" t="str">
        <f t="shared" si="183"/>
        <v>Q.PEAK DUO BLK G6P+</v>
      </c>
      <c r="D187" s="2" t="str">
        <f t="shared" si="183"/>
        <v>340</v>
      </c>
      <c r="E187" s="1">
        <f t="shared" si="150"/>
        <v>0</v>
      </c>
      <c r="F187" s="1">
        <f t="shared" ref="F187:BQ187" si="216">E187+F53-F120</f>
        <v>0</v>
      </c>
      <c r="G187" s="1">
        <f t="shared" si="216"/>
        <v>0</v>
      </c>
      <c r="H187" s="1">
        <f t="shared" si="216"/>
        <v>0</v>
      </c>
      <c r="I187" s="1">
        <f t="shared" si="216"/>
        <v>0</v>
      </c>
      <c r="J187" s="1">
        <f t="shared" si="216"/>
        <v>0</v>
      </c>
      <c r="K187" s="1">
        <f t="shared" si="216"/>
        <v>0</v>
      </c>
      <c r="L187" s="1">
        <f t="shared" si="216"/>
        <v>0</v>
      </c>
      <c r="M187" s="1">
        <f t="shared" si="216"/>
        <v>0</v>
      </c>
      <c r="N187" s="1">
        <f t="shared" si="216"/>
        <v>0</v>
      </c>
      <c r="O187" s="1">
        <f t="shared" si="216"/>
        <v>0</v>
      </c>
      <c r="P187" s="1">
        <f t="shared" si="216"/>
        <v>0</v>
      </c>
      <c r="Q187" s="1">
        <f t="shared" si="216"/>
        <v>0</v>
      </c>
      <c r="R187" s="1">
        <f t="shared" si="216"/>
        <v>0</v>
      </c>
      <c r="S187" s="1">
        <f t="shared" si="216"/>
        <v>0</v>
      </c>
      <c r="T187" s="1">
        <f t="shared" si="216"/>
        <v>0</v>
      </c>
      <c r="U187" s="1">
        <f t="shared" si="216"/>
        <v>0</v>
      </c>
      <c r="V187" s="1">
        <f t="shared" si="216"/>
        <v>0</v>
      </c>
      <c r="W187" s="1">
        <f t="shared" si="216"/>
        <v>0</v>
      </c>
      <c r="X187" s="1">
        <f t="shared" si="216"/>
        <v>0</v>
      </c>
      <c r="Y187" s="1">
        <f t="shared" si="216"/>
        <v>0</v>
      </c>
      <c r="Z187" s="1">
        <f t="shared" si="216"/>
        <v>0</v>
      </c>
      <c r="AA187" s="1">
        <f t="shared" si="216"/>
        <v>0</v>
      </c>
      <c r="AB187" s="1">
        <f t="shared" si="216"/>
        <v>0</v>
      </c>
      <c r="AC187" s="1">
        <f t="shared" si="216"/>
        <v>0</v>
      </c>
      <c r="AD187" s="1">
        <f t="shared" si="216"/>
        <v>0</v>
      </c>
      <c r="AE187" s="1">
        <f t="shared" si="216"/>
        <v>0</v>
      </c>
      <c r="AF187" s="1">
        <f t="shared" si="216"/>
        <v>0</v>
      </c>
      <c r="AG187" s="1">
        <f t="shared" si="216"/>
        <v>0</v>
      </c>
      <c r="AH187" s="1">
        <f t="shared" si="216"/>
        <v>0</v>
      </c>
      <c r="AI187" s="1">
        <f t="shared" si="216"/>
        <v>0</v>
      </c>
      <c r="AJ187" s="1">
        <f t="shared" si="216"/>
        <v>0</v>
      </c>
      <c r="AK187" s="1">
        <f t="shared" si="216"/>
        <v>0</v>
      </c>
      <c r="AL187" s="1">
        <f t="shared" si="216"/>
        <v>0</v>
      </c>
      <c r="AM187" s="1">
        <f t="shared" si="216"/>
        <v>0</v>
      </c>
      <c r="AN187" s="1">
        <f t="shared" si="216"/>
        <v>0</v>
      </c>
      <c r="AO187" s="1">
        <f t="shared" si="216"/>
        <v>0</v>
      </c>
      <c r="AP187" s="1">
        <f t="shared" si="216"/>
        <v>0</v>
      </c>
      <c r="AQ187" s="1">
        <f t="shared" si="216"/>
        <v>0</v>
      </c>
      <c r="AR187" s="1">
        <f t="shared" si="216"/>
        <v>0</v>
      </c>
      <c r="AS187" s="1">
        <f t="shared" si="216"/>
        <v>0</v>
      </c>
      <c r="AT187" s="1">
        <f t="shared" si="216"/>
        <v>0</v>
      </c>
      <c r="AU187" s="1">
        <f t="shared" si="216"/>
        <v>0</v>
      </c>
      <c r="AV187" s="1">
        <f t="shared" si="216"/>
        <v>0</v>
      </c>
      <c r="AW187" s="1">
        <f t="shared" si="216"/>
        <v>0</v>
      </c>
      <c r="AX187" s="1">
        <f t="shared" si="216"/>
        <v>0</v>
      </c>
      <c r="AY187" s="1">
        <f t="shared" si="216"/>
        <v>0</v>
      </c>
      <c r="AZ187" s="1">
        <f t="shared" si="216"/>
        <v>0</v>
      </c>
      <c r="BA187" s="1">
        <f t="shared" si="216"/>
        <v>0</v>
      </c>
      <c r="BB187" s="1">
        <f t="shared" si="216"/>
        <v>0</v>
      </c>
      <c r="BC187" s="1">
        <f t="shared" si="216"/>
        <v>0</v>
      </c>
      <c r="BD187" s="1">
        <f t="shared" si="216"/>
        <v>0</v>
      </c>
      <c r="BE187" s="1">
        <f t="shared" si="216"/>
        <v>0</v>
      </c>
      <c r="BF187" s="1">
        <f t="shared" si="216"/>
        <v>0</v>
      </c>
      <c r="BG187" s="1">
        <f t="shared" si="216"/>
        <v>0</v>
      </c>
      <c r="BH187" s="1">
        <f t="shared" si="216"/>
        <v>0</v>
      </c>
      <c r="BI187" s="1">
        <f t="shared" si="216"/>
        <v>0</v>
      </c>
      <c r="BJ187" s="1">
        <f t="shared" si="216"/>
        <v>0</v>
      </c>
      <c r="BK187" s="1">
        <f t="shared" si="216"/>
        <v>0</v>
      </c>
      <c r="BL187" s="1">
        <f t="shared" si="216"/>
        <v>0</v>
      </c>
      <c r="BM187" s="1">
        <f t="shared" si="216"/>
        <v>0</v>
      </c>
      <c r="BN187" s="1">
        <f t="shared" si="216"/>
        <v>0</v>
      </c>
      <c r="BO187" s="1">
        <f t="shared" si="216"/>
        <v>0</v>
      </c>
      <c r="BP187" s="1">
        <f t="shared" si="216"/>
        <v>0</v>
      </c>
      <c r="BQ187" s="1">
        <f t="shared" si="216"/>
        <v>32</v>
      </c>
      <c r="BR187" s="1">
        <f t="shared" ref="BR187:EC187" si="217">BQ187+BR53-BR120</f>
        <v>32</v>
      </c>
      <c r="BS187" s="1">
        <f t="shared" si="217"/>
        <v>32</v>
      </c>
      <c r="BT187" s="1">
        <f t="shared" si="217"/>
        <v>32</v>
      </c>
      <c r="BU187" s="1">
        <f t="shared" si="217"/>
        <v>32</v>
      </c>
      <c r="BV187" s="1">
        <f t="shared" si="217"/>
        <v>32</v>
      </c>
      <c r="BW187" s="1">
        <f t="shared" si="217"/>
        <v>32</v>
      </c>
      <c r="BX187" s="1">
        <f t="shared" si="217"/>
        <v>32</v>
      </c>
      <c r="BY187" s="1">
        <f t="shared" si="217"/>
        <v>32</v>
      </c>
      <c r="BZ187" s="1">
        <f t="shared" si="217"/>
        <v>32</v>
      </c>
      <c r="CA187" s="1">
        <f t="shared" si="217"/>
        <v>32</v>
      </c>
      <c r="CB187" s="1">
        <f t="shared" si="217"/>
        <v>32</v>
      </c>
      <c r="CC187" s="1">
        <f t="shared" si="217"/>
        <v>32</v>
      </c>
      <c r="CD187" s="1">
        <f t="shared" si="217"/>
        <v>32</v>
      </c>
      <c r="CE187" s="1">
        <f t="shared" si="217"/>
        <v>32</v>
      </c>
      <c r="CF187" s="1">
        <f t="shared" si="217"/>
        <v>32</v>
      </c>
      <c r="CG187" s="1">
        <f t="shared" si="217"/>
        <v>32</v>
      </c>
      <c r="CH187" s="1">
        <f t="shared" si="217"/>
        <v>32</v>
      </c>
      <c r="CI187" s="1">
        <f t="shared" si="217"/>
        <v>32</v>
      </c>
      <c r="CJ187" s="1">
        <f t="shared" si="217"/>
        <v>32</v>
      </c>
      <c r="CK187" s="1">
        <f t="shared" si="217"/>
        <v>32</v>
      </c>
      <c r="CL187" s="1">
        <f t="shared" si="217"/>
        <v>32</v>
      </c>
      <c r="CM187" s="1">
        <f t="shared" si="217"/>
        <v>32</v>
      </c>
      <c r="CN187" s="1">
        <f t="shared" si="217"/>
        <v>32</v>
      </c>
      <c r="CO187" s="1">
        <f t="shared" si="217"/>
        <v>32</v>
      </c>
      <c r="CP187" s="1">
        <f t="shared" si="217"/>
        <v>32</v>
      </c>
      <c r="CQ187" s="1">
        <f t="shared" si="217"/>
        <v>32</v>
      </c>
      <c r="CR187" s="1">
        <f t="shared" si="217"/>
        <v>32</v>
      </c>
      <c r="CS187" s="1">
        <f t="shared" si="217"/>
        <v>32</v>
      </c>
      <c r="CT187" s="1">
        <f t="shared" si="217"/>
        <v>32</v>
      </c>
      <c r="CU187" s="1">
        <f t="shared" si="217"/>
        <v>32</v>
      </c>
      <c r="CV187" s="1">
        <f t="shared" si="217"/>
        <v>32</v>
      </c>
      <c r="CW187" s="1">
        <f t="shared" si="217"/>
        <v>32</v>
      </c>
      <c r="CX187" s="1">
        <f t="shared" si="217"/>
        <v>32</v>
      </c>
      <c r="CY187" s="1">
        <f t="shared" si="217"/>
        <v>32</v>
      </c>
      <c r="CZ187" s="1">
        <f t="shared" si="217"/>
        <v>32</v>
      </c>
      <c r="DA187" s="1">
        <f t="shared" si="217"/>
        <v>32</v>
      </c>
      <c r="DB187" s="1">
        <f t="shared" si="217"/>
        <v>32</v>
      </c>
      <c r="DC187" s="1">
        <f t="shared" si="217"/>
        <v>32</v>
      </c>
      <c r="DD187" s="1">
        <f t="shared" si="217"/>
        <v>32</v>
      </c>
      <c r="DE187" s="1">
        <f t="shared" si="217"/>
        <v>32</v>
      </c>
      <c r="DF187" s="1">
        <f t="shared" si="217"/>
        <v>32</v>
      </c>
      <c r="DG187" s="1">
        <f t="shared" si="217"/>
        <v>32</v>
      </c>
      <c r="DH187" s="1">
        <f t="shared" si="217"/>
        <v>32</v>
      </c>
      <c r="DI187" s="1">
        <f t="shared" si="217"/>
        <v>32</v>
      </c>
      <c r="DJ187" s="1">
        <f t="shared" si="217"/>
        <v>32</v>
      </c>
      <c r="DK187" s="1">
        <f t="shared" si="217"/>
        <v>32</v>
      </c>
      <c r="DL187" s="1">
        <f t="shared" si="217"/>
        <v>32</v>
      </c>
      <c r="DM187" s="1">
        <f t="shared" si="217"/>
        <v>32</v>
      </c>
      <c r="DN187" s="1">
        <f t="shared" si="217"/>
        <v>32</v>
      </c>
      <c r="DO187" s="1">
        <f t="shared" si="217"/>
        <v>32</v>
      </c>
      <c r="DP187" s="1">
        <f t="shared" si="217"/>
        <v>32</v>
      </c>
      <c r="DQ187" s="1">
        <f t="shared" si="217"/>
        <v>32</v>
      </c>
      <c r="DR187" s="1">
        <f t="shared" si="217"/>
        <v>32</v>
      </c>
      <c r="DS187" s="1">
        <f t="shared" si="217"/>
        <v>32</v>
      </c>
      <c r="DT187" s="1">
        <f t="shared" si="217"/>
        <v>32</v>
      </c>
      <c r="DU187" s="1">
        <f t="shared" si="217"/>
        <v>32</v>
      </c>
      <c r="DV187" s="1">
        <f t="shared" si="217"/>
        <v>32</v>
      </c>
      <c r="DW187" s="1">
        <f t="shared" si="217"/>
        <v>32</v>
      </c>
      <c r="DX187" s="1">
        <f t="shared" si="217"/>
        <v>32</v>
      </c>
      <c r="DY187" s="1">
        <f t="shared" si="217"/>
        <v>32</v>
      </c>
      <c r="DZ187" s="1">
        <f t="shared" si="217"/>
        <v>32</v>
      </c>
      <c r="EA187" s="1">
        <f t="shared" si="217"/>
        <v>32</v>
      </c>
      <c r="EB187" s="1">
        <f t="shared" si="217"/>
        <v>32</v>
      </c>
      <c r="EC187" s="1">
        <f t="shared" si="217"/>
        <v>32</v>
      </c>
      <c r="ED187" s="1">
        <f t="shared" ref="ED187:GO187" si="218">EC187+ED53-ED120</f>
        <v>32</v>
      </c>
      <c r="EE187" s="1">
        <f t="shared" si="218"/>
        <v>32</v>
      </c>
      <c r="EF187" s="1">
        <f t="shared" si="218"/>
        <v>32</v>
      </c>
      <c r="EG187" s="1">
        <f t="shared" si="218"/>
        <v>32</v>
      </c>
      <c r="EH187" s="1">
        <f t="shared" si="218"/>
        <v>32</v>
      </c>
      <c r="EI187" s="1">
        <f t="shared" si="218"/>
        <v>32</v>
      </c>
      <c r="EJ187" s="1">
        <f t="shared" si="218"/>
        <v>32</v>
      </c>
      <c r="EK187" s="1">
        <f t="shared" si="218"/>
        <v>32</v>
      </c>
      <c r="EL187" s="1">
        <f t="shared" si="218"/>
        <v>32</v>
      </c>
      <c r="EM187" s="1">
        <f t="shared" si="218"/>
        <v>32</v>
      </c>
      <c r="EN187" s="1">
        <f t="shared" si="218"/>
        <v>32</v>
      </c>
      <c r="EO187" s="1">
        <f t="shared" si="218"/>
        <v>32</v>
      </c>
      <c r="EP187" s="1">
        <f t="shared" si="218"/>
        <v>32</v>
      </c>
      <c r="EQ187" s="1">
        <f t="shared" si="218"/>
        <v>32</v>
      </c>
      <c r="ER187" s="1">
        <f t="shared" si="218"/>
        <v>32</v>
      </c>
      <c r="ES187" s="1">
        <f t="shared" si="218"/>
        <v>32</v>
      </c>
      <c r="ET187" s="1">
        <f t="shared" si="218"/>
        <v>32</v>
      </c>
      <c r="EU187" s="1">
        <f t="shared" si="218"/>
        <v>32</v>
      </c>
      <c r="EV187" s="1">
        <f t="shared" si="218"/>
        <v>32</v>
      </c>
      <c r="EW187" s="1">
        <f t="shared" si="218"/>
        <v>32</v>
      </c>
      <c r="EX187" s="1">
        <f t="shared" si="218"/>
        <v>32</v>
      </c>
      <c r="EY187" s="1">
        <f t="shared" si="218"/>
        <v>32</v>
      </c>
      <c r="EZ187" s="1">
        <f t="shared" si="218"/>
        <v>32</v>
      </c>
      <c r="FA187" s="1">
        <f t="shared" si="218"/>
        <v>32</v>
      </c>
      <c r="FB187" s="1">
        <f t="shared" si="218"/>
        <v>32</v>
      </c>
      <c r="FC187" s="1">
        <f t="shared" si="218"/>
        <v>32</v>
      </c>
      <c r="FD187" s="1">
        <f t="shared" si="218"/>
        <v>32</v>
      </c>
      <c r="FE187" s="1">
        <f t="shared" si="218"/>
        <v>32</v>
      </c>
      <c r="FF187" s="1">
        <f t="shared" si="218"/>
        <v>32</v>
      </c>
      <c r="FG187" s="1">
        <f t="shared" si="218"/>
        <v>32</v>
      </c>
      <c r="FH187" s="1">
        <f t="shared" si="218"/>
        <v>32</v>
      </c>
      <c r="FI187" s="1">
        <f t="shared" si="218"/>
        <v>32</v>
      </c>
      <c r="FJ187" s="1">
        <f t="shared" si="218"/>
        <v>32</v>
      </c>
      <c r="FK187" s="1">
        <f t="shared" si="218"/>
        <v>32</v>
      </c>
      <c r="FL187" s="1">
        <f t="shared" si="218"/>
        <v>32</v>
      </c>
      <c r="FM187" s="1">
        <f t="shared" si="218"/>
        <v>32</v>
      </c>
      <c r="FN187" s="1">
        <f t="shared" si="218"/>
        <v>32</v>
      </c>
      <c r="FO187" s="1">
        <f t="shared" si="218"/>
        <v>32</v>
      </c>
      <c r="FP187" s="1">
        <f t="shared" si="218"/>
        <v>32</v>
      </c>
      <c r="FQ187" s="1">
        <f t="shared" si="218"/>
        <v>32</v>
      </c>
      <c r="FR187" s="1">
        <f t="shared" si="218"/>
        <v>32</v>
      </c>
      <c r="FS187" s="1">
        <f t="shared" si="218"/>
        <v>32</v>
      </c>
      <c r="FT187" s="1">
        <f t="shared" si="218"/>
        <v>32</v>
      </c>
      <c r="FU187" s="1">
        <f t="shared" si="218"/>
        <v>32</v>
      </c>
      <c r="FV187" s="1">
        <f t="shared" si="218"/>
        <v>32</v>
      </c>
      <c r="FW187" s="1">
        <f t="shared" si="218"/>
        <v>32</v>
      </c>
      <c r="FX187" s="1">
        <f t="shared" si="218"/>
        <v>32</v>
      </c>
      <c r="FY187" s="1">
        <f t="shared" si="218"/>
        <v>32</v>
      </c>
      <c r="FZ187" s="1">
        <f t="shared" si="218"/>
        <v>32</v>
      </c>
      <c r="GA187" s="1">
        <f t="shared" si="218"/>
        <v>32</v>
      </c>
      <c r="GB187" s="1">
        <f t="shared" si="218"/>
        <v>32</v>
      </c>
      <c r="GC187" s="1">
        <f t="shared" si="218"/>
        <v>32</v>
      </c>
      <c r="GD187" s="1">
        <f t="shared" si="218"/>
        <v>32</v>
      </c>
      <c r="GE187" s="1">
        <f t="shared" si="218"/>
        <v>32</v>
      </c>
      <c r="GF187" s="1">
        <f t="shared" si="218"/>
        <v>32</v>
      </c>
      <c r="GG187" s="1">
        <f t="shared" si="218"/>
        <v>32</v>
      </c>
      <c r="GH187" s="1">
        <f t="shared" si="218"/>
        <v>32</v>
      </c>
      <c r="GI187" s="1">
        <f t="shared" si="218"/>
        <v>32</v>
      </c>
      <c r="GJ187" s="1">
        <f t="shared" si="218"/>
        <v>32</v>
      </c>
      <c r="GK187" s="1">
        <f t="shared" si="218"/>
        <v>32</v>
      </c>
      <c r="GL187" s="1">
        <f t="shared" si="218"/>
        <v>32</v>
      </c>
      <c r="GM187" s="1">
        <f t="shared" si="218"/>
        <v>32</v>
      </c>
      <c r="GN187" s="1">
        <f t="shared" si="218"/>
        <v>32</v>
      </c>
      <c r="GO187" s="1">
        <f t="shared" si="218"/>
        <v>32</v>
      </c>
      <c r="GP187" s="1">
        <f t="shared" ref="GP187:GY187" si="219">GO187+GP53-GP120</f>
        <v>32</v>
      </c>
      <c r="GQ187" s="1">
        <f t="shared" si="219"/>
        <v>32</v>
      </c>
      <c r="GR187" s="1">
        <f t="shared" si="219"/>
        <v>32</v>
      </c>
      <c r="GS187" s="1">
        <f t="shared" si="219"/>
        <v>32</v>
      </c>
      <c r="GT187" s="1">
        <f t="shared" si="219"/>
        <v>32</v>
      </c>
      <c r="GU187" s="1">
        <f t="shared" si="219"/>
        <v>32</v>
      </c>
      <c r="GV187" s="1">
        <f t="shared" si="219"/>
        <v>32</v>
      </c>
      <c r="GW187" s="1">
        <f t="shared" si="219"/>
        <v>32</v>
      </c>
      <c r="GX187" s="1">
        <f t="shared" si="219"/>
        <v>32</v>
      </c>
      <c r="GY187" s="1">
        <f t="shared" si="219"/>
        <v>32</v>
      </c>
    </row>
    <row r="188" spans="1:207">
      <c r="A188" s="4" t="s">
        <v>8124</v>
      </c>
      <c r="B188" s="3">
        <f t="shared" si="183"/>
        <v>46208130</v>
      </c>
      <c r="C188" s="3" t="str">
        <f t="shared" si="183"/>
        <v>Q.PEAK DUO BLK G6P+</v>
      </c>
      <c r="D188" s="2" t="str">
        <f t="shared" si="183"/>
        <v>350</v>
      </c>
      <c r="E188" s="1">
        <f t="shared" si="150"/>
        <v>0</v>
      </c>
      <c r="F188" s="1">
        <f t="shared" ref="F188:BQ188" si="220">E188+F54-F121</f>
        <v>0</v>
      </c>
      <c r="G188" s="1">
        <f t="shared" si="220"/>
        <v>0</v>
      </c>
      <c r="H188" s="1">
        <f t="shared" si="220"/>
        <v>0</v>
      </c>
      <c r="I188" s="1">
        <f t="shared" si="220"/>
        <v>0</v>
      </c>
      <c r="J188" s="1">
        <f t="shared" si="220"/>
        <v>0</v>
      </c>
      <c r="K188" s="1">
        <f t="shared" si="220"/>
        <v>0</v>
      </c>
      <c r="L188" s="1">
        <f t="shared" si="220"/>
        <v>0</v>
      </c>
      <c r="M188" s="1">
        <f t="shared" si="220"/>
        <v>0</v>
      </c>
      <c r="N188" s="1">
        <f t="shared" si="220"/>
        <v>0</v>
      </c>
      <c r="O188" s="1">
        <f t="shared" si="220"/>
        <v>0</v>
      </c>
      <c r="P188" s="1">
        <f t="shared" si="220"/>
        <v>0</v>
      </c>
      <c r="Q188" s="1">
        <f t="shared" si="220"/>
        <v>0</v>
      </c>
      <c r="R188" s="1">
        <f t="shared" si="220"/>
        <v>0</v>
      </c>
      <c r="S188" s="1">
        <f t="shared" si="220"/>
        <v>0</v>
      </c>
      <c r="T188" s="1">
        <f t="shared" si="220"/>
        <v>0</v>
      </c>
      <c r="U188" s="1">
        <f t="shared" si="220"/>
        <v>0</v>
      </c>
      <c r="V188" s="1">
        <f t="shared" si="220"/>
        <v>0</v>
      </c>
      <c r="W188" s="1">
        <f t="shared" si="220"/>
        <v>0</v>
      </c>
      <c r="X188" s="1">
        <f t="shared" si="220"/>
        <v>0</v>
      </c>
      <c r="Y188" s="1">
        <f t="shared" si="220"/>
        <v>0</v>
      </c>
      <c r="Z188" s="1">
        <f t="shared" si="220"/>
        <v>0</v>
      </c>
      <c r="AA188" s="1">
        <f t="shared" si="220"/>
        <v>0</v>
      </c>
      <c r="AB188" s="1">
        <f t="shared" si="220"/>
        <v>0</v>
      </c>
      <c r="AC188" s="1">
        <f t="shared" si="220"/>
        <v>0</v>
      </c>
      <c r="AD188" s="1">
        <f t="shared" si="220"/>
        <v>0</v>
      </c>
      <c r="AE188" s="1">
        <f t="shared" si="220"/>
        <v>0</v>
      </c>
      <c r="AF188" s="1">
        <f t="shared" si="220"/>
        <v>0</v>
      </c>
      <c r="AG188" s="1">
        <f t="shared" si="220"/>
        <v>0</v>
      </c>
      <c r="AH188" s="1">
        <f t="shared" si="220"/>
        <v>0</v>
      </c>
      <c r="AI188" s="1">
        <f t="shared" si="220"/>
        <v>0</v>
      </c>
      <c r="AJ188" s="1">
        <f t="shared" si="220"/>
        <v>0</v>
      </c>
      <c r="AK188" s="1">
        <f t="shared" si="220"/>
        <v>0</v>
      </c>
      <c r="AL188" s="1">
        <f t="shared" si="220"/>
        <v>0</v>
      </c>
      <c r="AM188" s="1">
        <f t="shared" si="220"/>
        <v>0</v>
      </c>
      <c r="AN188" s="1">
        <f t="shared" si="220"/>
        <v>0</v>
      </c>
      <c r="AO188" s="1">
        <f t="shared" si="220"/>
        <v>0</v>
      </c>
      <c r="AP188" s="1">
        <f t="shared" si="220"/>
        <v>0</v>
      </c>
      <c r="AQ188" s="1">
        <f t="shared" si="220"/>
        <v>0</v>
      </c>
      <c r="AR188" s="1">
        <f t="shared" si="220"/>
        <v>0</v>
      </c>
      <c r="AS188" s="1">
        <f t="shared" si="220"/>
        <v>0</v>
      </c>
      <c r="AT188" s="1">
        <f t="shared" si="220"/>
        <v>0</v>
      </c>
      <c r="AU188" s="1">
        <f t="shared" si="220"/>
        <v>0</v>
      </c>
      <c r="AV188" s="1">
        <f t="shared" si="220"/>
        <v>0</v>
      </c>
      <c r="AW188" s="1">
        <f t="shared" si="220"/>
        <v>0</v>
      </c>
      <c r="AX188" s="1">
        <f t="shared" si="220"/>
        <v>0</v>
      </c>
      <c r="AY188" s="1">
        <f t="shared" si="220"/>
        <v>0</v>
      </c>
      <c r="AZ188" s="1">
        <f t="shared" si="220"/>
        <v>0</v>
      </c>
      <c r="BA188" s="1">
        <f t="shared" si="220"/>
        <v>0</v>
      </c>
      <c r="BB188" s="1">
        <f t="shared" si="220"/>
        <v>0</v>
      </c>
      <c r="BC188" s="1">
        <f t="shared" si="220"/>
        <v>0</v>
      </c>
      <c r="BD188" s="1">
        <f t="shared" si="220"/>
        <v>0</v>
      </c>
      <c r="BE188" s="1">
        <f t="shared" si="220"/>
        <v>0</v>
      </c>
      <c r="BF188" s="1">
        <f t="shared" si="220"/>
        <v>0</v>
      </c>
      <c r="BG188" s="1">
        <f t="shared" si="220"/>
        <v>0</v>
      </c>
      <c r="BH188" s="1">
        <f t="shared" si="220"/>
        <v>0</v>
      </c>
      <c r="BI188" s="1">
        <f t="shared" si="220"/>
        <v>0</v>
      </c>
      <c r="BJ188" s="1">
        <f t="shared" si="220"/>
        <v>0</v>
      </c>
      <c r="BK188" s="1">
        <f t="shared" si="220"/>
        <v>0</v>
      </c>
      <c r="BL188" s="1">
        <f t="shared" si="220"/>
        <v>0</v>
      </c>
      <c r="BM188" s="1">
        <f t="shared" si="220"/>
        <v>0</v>
      </c>
      <c r="BN188" s="1">
        <f t="shared" si="220"/>
        <v>0</v>
      </c>
      <c r="BO188" s="1">
        <f t="shared" si="220"/>
        <v>0</v>
      </c>
      <c r="BP188" s="1">
        <f t="shared" si="220"/>
        <v>0</v>
      </c>
      <c r="BQ188" s="1">
        <f t="shared" si="220"/>
        <v>122</v>
      </c>
      <c r="BR188" s="1">
        <f t="shared" ref="BR188:EC188" si="221">BQ188+BR54-BR121</f>
        <v>122</v>
      </c>
      <c r="BS188" s="1">
        <f t="shared" si="221"/>
        <v>122</v>
      </c>
      <c r="BT188" s="1">
        <f t="shared" si="221"/>
        <v>122</v>
      </c>
      <c r="BU188" s="1">
        <f t="shared" si="221"/>
        <v>122</v>
      </c>
      <c r="BV188" s="1">
        <f t="shared" si="221"/>
        <v>122</v>
      </c>
      <c r="BW188" s="1">
        <f t="shared" si="221"/>
        <v>122</v>
      </c>
      <c r="BX188" s="1">
        <f t="shared" si="221"/>
        <v>122</v>
      </c>
      <c r="BY188" s="1">
        <f t="shared" si="221"/>
        <v>122</v>
      </c>
      <c r="BZ188" s="1">
        <f t="shared" si="221"/>
        <v>122</v>
      </c>
      <c r="CA188" s="1">
        <f t="shared" si="221"/>
        <v>122</v>
      </c>
      <c r="CB188" s="1">
        <f t="shared" si="221"/>
        <v>122</v>
      </c>
      <c r="CC188" s="1">
        <f t="shared" si="221"/>
        <v>122</v>
      </c>
      <c r="CD188" s="1">
        <f t="shared" si="221"/>
        <v>122</v>
      </c>
      <c r="CE188" s="1">
        <f t="shared" si="221"/>
        <v>122</v>
      </c>
      <c r="CF188" s="1">
        <f t="shared" si="221"/>
        <v>122</v>
      </c>
      <c r="CG188" s="1">
        <f t="shared" si="221"/>
        <v>122</v>
      </c>
      <c r="CH188" s="1">
        <f t="shared" si="221"/>
        <v>122</v>
      </c>
      <c r="CI188" s="1">
        <f t="shared" si="221"/>
        <v>122</v>
      </c>
      <c r="CJ188" s="1">
        <f t="shared" si="221"/>
        <v>122</v>
      </c>
      <c r="CK188" s="1">
        <f t="shared" si="221"/>
        <v>122</v>
      </c>
      <c r="CL188" s="1">
        <f t="shared" si="221"/>
        <v>122</v>
      </c>
      <c r="CM188" s="1">
        <f t="shared" si="221"/>
        <v>122</v>
      </c>
      <c r="CN188" s="1">
        <f t="shared" si="221"/>
        <v>122</v>
      </c>
      <c r="CO188" s="1">
        <f t="shared" si="221"/>
        <v>122</v>
      </c>
      <c r="CP188" s="1">
        <f t="shared" si="221"/>
        <v>122</v>
      </c>
      <c r="CQ188" s="1">
        <f t="shared" si="221"/>
        <v>122</v>
      </c>
      <c r="CR188" s="1">
        <f t="shared" si="221"/>
        <v>122</v>
      </c>
      <c r="CS188" s="1">
        <f t="shared" si="221"/>
        <v>122</v>
      </c>
      <c r="CT188" s="1">
        <f t="shared" si="221"/>
        <v>122</v>
      </c>
      <c r="CU188" s="1">
        <f t="shared" si="221"/>
        <v>122</v>
      </c>
      <c r="CV188" s="1">
        <f t="shared" si="221"/>
        <v>122</v>
      </c>
      <c r="CW188" s="1">
        <f t="shared" si="221"/>
        <v>122</v>
      </c>
      <c r="CX188" s="1">
        <f t="shared" si="221"/>
        <v>122</v>
      </c>
      <c r="CY188" s="1">
        <f t="shared" si="221"/>
        <v>122</v>
      </c>
      <c r="CZ188" s="1">
        <f t="shared" si="221"/>
        <v>122</v>
      </c>
      <c r="DA188" s="1">
        <f t="shared" si="221"/>
        <v>122</v>
      </c>
      <c r="DB188" s="1">
        <f t="shared" si="221"/>
        <v>122</v>
      </c>
      <c r="DC188" s="1">
        <f t="shared" si="221"/>
        <v>122</v>
      </c>
      <c r="DD188" s="1">
        <f t="shared" si="221"/>
        <v>122</v>
      </c>
      <c r="DE188" s="1">
        <f t="shared" si="221"/>
        <v>122</v>
      </c>
      <c r="DF188" s="1">
        <f t="shared" si="221"/>
        <v>122</v>
      </c>
      <c r="DG188" s="1">
        <f t="shared" si="221"/>
        <v>122</v>
      </c>
      <c r="DH188" s="1">
        <f t="shared" si="221"/>
        <v>122</v>
      </c>
      <c r="DI188" s="1">
        <f t="shared" si="221"/>
        <v>122</v>
      </c>
      <c r="DJ188" s="1">
        <f t="shared" si="221"/>
        <v>122</v>
      </c>
      <c r="DK188" s="1">
        <f t="shared" si="221"/>
        <v>122</v>
      </c>
      <c r="DL188" s="1">
        <f t="shared" si="221"/>
        <v>122</v>
      </c>
      <c r="DM188" s="1">
        <f t="shared" si="221"/>
        <v>122</v>
      </c>
      <c r="DN188" s="1">
        <f t="shared" si="221"/>
        <v>122</v>
      </c>
      <c r="DO188" s="1">
        <f t="shared" si="221"/>
        <v>122</v>
      </c>
      <c r="DP188" s="1">
        <f t="shared" si="221"/>
        <v>122</v>
      </c>
      <c r="DQ188" s="1">
        <f t="shared" si="221"/>
        <v>122</v>
      </c>
      <c r="DR188" s="1">
        <f t="shared" si="221"/>
        <v>122</v>
      </c>
      <c r="DS188" s="1">
        <f t="shared" si="221"/>
        <v>122</v>
      </c>
      <c r="DT188" s="1">
        <f t="shared" si="221"/>
        <v>122</v>
      </c>
      <c r="DU188" s="1">
        <f t="shared" si="221"/>
        <v>122</v>
      </c>
      <c r="DV188" s="1">
        <f t="shared" si="221"/>
        <v>122</v>
      </c>
      <c r="DW188" s="1">
        <f t="shared" si="221"/>
        <v>122</v>
      </c>
      <c r="DX188" s="1">
        <f t="shared" si="221"/>
        <v>122</v>
      </c>
      <c r="DY188" s="1">
        <f t="shared" si="221"/>
        <v>122</v>
      </c>
      <c r="DZ188" s="1">
        <f t="shared" si="221"/>
        <v>122</v>
      </c>
      <c r="EA188" s="1">
        <f t="shared" si="221"/>
        <v>122</v>
      </c>
      <c r="EB188" s="1">
        <f t="shared" si="221"/>
        <v>122</v>
      </c>
      <c r="EC188" s="1">
        <f t="shared" si="221"/>
        <v>122</v>
      </c>
      <c r="ED188" s="1">
        <f t="shared" ref="ED188:GO188" si="222">EC188+ED54-ED121</f>
        <v>122</v>
      </c>
      <c r="EE188" s="1">
        <f t="shared" si="222"/>
        <v>122</v>
      </c>
      <c r="EF188" s="1">
        <f t="shared" si="222"/>
        <v>122</v>
      </c>
      <c r="EG188" s="1">
        <f t="shared" si="222"/>
        <v>122</v>
      </c>
      <c r="EH188" s="1">
        <f t="shared" si="222"/>
        <v>122</v>
      </c>
      <c r="EI188" s="1">
        <f t="shared" si="222"/>
        <v>122</v>
      </c>
      <c r="EJ188" s="1">
        <f t="shared" si="222"/>
        <v>122</v>
      </c>
      <c r="EK188" s="1">
        <f t="shared" si="222"/>
        <v>122</v>
      </c>
      <c r="EL188" s="1">
        <f t="shared" si="222"/>
        <v>122</v>
      </c>
      <c r="EM188" s="1">
        <f t="shared" si="222"/>
        <v>122</v>
      </c>
      <c r="EN188" s="1">
        <f t="shared" si="222"/>
        <v>122</v>
      </c>
      <c r="EO188" s="1">
        <f t="shared" si="222"/>
        <v>122</v>
      </c>
      <c r="EP188" s="1">
        <f t="shared" si="222"/>
        <v>122</v>
      </c>
      <c r="EQ188" s="1">
        <f t="shared" si="222"/>
        <v>122</v>
      </c>
      <c r="ER188" s="1">
        <f t="shared" si="222"/>
        <v>122</v>
      </c>
      <c r="ES188" s="1">
        <f t="shared" si="222"/>
        <v>122</v>
      </c>
      <c r="ET188" s="1">
        <f t="shared" si="222"/>
        <v>122</v>
      </c>
      <c r="EU188" s="1">
        <f t="shared" si="222"/>
        <v>122</v>
      </c>
      <c r="EV188" s="1">
        <f t="shared" si="222"/>
        <v>122</v>
      </c>
      <c r="EW188" s="1">
        <f t="shared" si="222"/>
        <v>122</v>
      </c>
      <c r="EX188" s="1">
        <f t="shared" si="222"/>
        <v>122</v>
      </c>
      <c r="EY188" s="1">
        <f t="shared" si="222"/>
        <v>122</v>
      </c>
      <c r="EZ188" s="1">
        <f t="shared" si="222"/>
        <v>122</v>
      </c>
      <c r="FA188" s="1">
        <f t="shared" si="222"/>
        <v>122</v>
      </c>
      <c r="FB188" s="1">
        <f t="shared" si="222"/>
        <v>122</v>
      </c>
      <c r="FC188" s="1">
        <f t="shared" si="222"/>
        <v>122</v>
      </c>
      <c r="FD188" s="1">
        <f t="shared" si="222"/>
        <v>122</v>
      </c>
      <c r="FE188" s="1">
        <f t="shared" si="222"/>
        <v>122</v>
      </c>
      <c r="FF188" s="1">
        <f t="shared" si="222"/>
        <v>122</v>
      </c>
      <c r="FG188" s="1">
        <f t="shared" si="222"/>
        <v>122</v>
      </c>
      <c r="FH188" s="1">
        <f t="shared" si="222"/>
        <v>122</v>
      </c>
      <c r="FI188" s="1">
        <f t="shared" si="222"/>
        <v>122</v>
      </c>
      <c r="FJ188" s="1">
        <f t="shared" si="222"/>
        <v>122</v>
      </c>
      <c r="FK188" s="1">
        <f t="shared" si="222"/>
        <v>122</v>
      </c>
      <c r="FL188" s="1">
        <f t="shared" si="222"/>
        <v>122</v>
      </c>
      <c r="FM188" s="1">
        <f t="shared" si="222"/>
        <v>122</v>
      </c>
      <c r="FN188" s="1">
        <f t="shared" si="222"/>
        <v>122</v>
      </c>
      <c r="FO188" s="1">
        <f t="shared" si="222"/>
        <v>122</v>
      </c>
      <c r="FP188" s="1">
        <f t="shared" si="222"/>
        <v>122</v>
      </c>
      <c r="FQ188" s="1">
        <f t="shared" si="222"/>
        <v>122</v>
      </c>
      <c r="FR188" s="1">
        <f t="shared" si="222"/>
        <v>122</v>
      </c>
      <c r="FS188" s="1">
        <f t="shared" si="222"/>
        <v>122</v>
      </c>
      <c r="FT188" s="1">
        <f t="shared" si="222"/>
        <v>122</v>
      </c>
      <c r="FU188" s="1">
        <f t="shared" si="222"/>
        <v>122</v>
      </c>
      <c r="FV188" s="1">
        <f t="shared" si="222"/>
        <v>122</v>
      </c>
      <c r="FW188" s="1">
        <f t="shared" si="222"/>
        <v>122</v>
      </c>
      <c r="FX188" s="1">
        <f t="shared" si="222"/>
        <v>122</v>
      </c>
      <c r="FY188" s="1">
        <f t="shared" si="222"/>
        <v>122</v>
      </c>
      <c r="FZ188" s="1">
        <f t="shared" si="222"/>
        <v>122</v>
      </c>
      <c r="GA188" s="1">
        <f t="shared" si="222"/>
        <v>122</v>
      </c>
      <c r="GB188" s="1">
        <f t="shared" si="222"/>
        <v>122</v>
      </c>
      <c r="GC188" s="1">
        <f t="shared" si="222"/>
        <v>122</v>
      </c>
      <c r="GD188" s="1">
        <f t="shared" si="222"/>
        <v>122</v>
      </c>
      <c r="GE188" s="1">
        <f t="shared" si="222"/>
        <v>122</v>
      </c>
      <c r="GF188" s="1">
        <f t="shared" si="222"/>
        <v>122</v>
      </c>
      <c r="GG188" s="1">
        <f t="shared" si="222"/>
        <v>122</v>
      </c>
      <c r="GH188" s="1">
        <f t="shared" si="222"/>
        <v>122</v>
      </c>
      <c r="GI188" s="1">
        <f t="shared" si="222"/>
        <v>122</v>
      </c>
      <c r="GJ188" s="1">
        <f t="shared" si="222"/>
        <v>122</v>
      </c>
      <c r="GK188" s="1">
        <f t="shared" si="222"/>
        <v>122</v>
      </c>
      <c r="GL188" s="1">
        <f t="shared" si="222"/>
        <v>122</v>
      </c>
      <c r="GM188" s="1">
        <f t="shared" si="222"/>
        <v>122</v>
      </c>
      <c r="GN188" s="1">
        <f t="shared" si="222"/>
        <v>122</v>
      </c>
      <c r="GO188" s="1">
        <f t="shared" si="222"/>
        <v>122</v>
      </c>
      <c r="GP188" s="1">
        <f t="shared" ref="GP188:GY188" si="223">GO188+GP54-GP121</f>
        <v>122</v>
      </c>
      <c r="GQ188" s="1">
        <f t="shared" si="223"/>
        <v>122</v>
      </c>
      <c r="GR188" s="1">
        <f t="shared" si="223"/>
        <v>122</v>
      </c>
      <c r="GS188" s="1">
        <f t="shared" si="223"/>
        <v>122</v>
      </c>
      <c r="GT188" s="1">
        <f t="shared" si="223"/>
        <v>122</v>
      </c>
      <c r="GU188" s="1">
        <f t="shared" si="223"/>
        <v>122</v>
      </c>
      <c r="GV188" s="1">
        <f t="shared" si="223"/>
        <v>122</v>
      </c>
      <c r="GW188" s="1">
        <f t="shared" si="223"/>
        <v>122</v>
      </c>
      <c r="GX188" s="1">
        <f t="shared" si="223"/>
        <v>122</v>
      </c>
      <c r="GY188" s="1">
        <f t="shared" si="223"/>
        <v>122</v>
      </c>
    </row>
    <row r="189" spans="1:207">
      <c r="A189" s="4" t="s">
        <v>8124</v>
      </c>
      <c r="B189" s="3">
        <f t="shared" si="183"/>
        <v>46208131</v>
      </c>
      <c r="C189" s="3" t="str">
        <f t="shared" si="183"/>
        <v>Q.PEAK DUO BLK G6P+</v>
      </c>
      <c r="D189" s="2" t="str">
        <f t="shared" si="183"/>
        <v>355</v>
      </c>
      <c r="E189" s="1">
        <f t="shared" si="150"/>
        <v>0</v>
      </c>
      <c r="F189" s="1">
        <f t="shared" ref="F189:BQ189" si="224">E189+F55-F122</f>
        <v>0</v>
      </c>
      <c r="G189" s="1">
        <f t="shared" si="224"/>
        <v>0</v>
      </c>
      <c r="H189" s="1">
        <f t="shared" si="224"/>
        <v>0</v>
      </c>
      <c r="I189" s="1">
        <f t="shared" si="224"/>
        <v>0</v>
      </c>
      <c r="J189" s="1">
        <f t="shared" si="224"/>
        <v>0</v>
      </c>
      <c r="K189" s="1">
        <f t="shared" si="224"/>
        <v>0</v>
      </c>
      <c r="L189" s="1">
        <f t="shared" si="224"/>
        <v>0</v>
      </c>
      <c r="M189" s="1">
        <f t="shared" si="224"/>
        <v>0</v>
      </c>
      <c r="N189" s="1">
        <f t="shared" si="224"/>
        <v>0</v>
      </c>
      <c r="O189" s="1">
        <f t="shared" si="224"/>
        <v>0</v>
      </c>
      <c r="P189" s="1">
        <f t="shared" si="224"/>
        <v>0</v>
      </c>
      <c r="Q189" s="1">
        <f t="shared" si="224"/>
        <v>0</v>
      </c>
      <c r="R189" s="1">
        <f t="shared" si="224"/>
        <v>0</v>
      </c>
      <c r="S189" s="1">
        <f t="shared" si="224"/>
        <v>0</v>
      </c>
      <c r="T189" s="1">
        <f t="shared" si="224"/>
        <v>0</v>
      </c>
      <c r="U189" s="1">
        <f t="shared" si="224"/>
        <v>0</v>
      </c>
      <c r="V189" s="1">
        <f t="shared" si="224"/>
        <v>0</v>
      </c>
      <c r="W189" s="1">
        <f t="shared" si="224"/>
        <v>0</v>
      </c>
      <c r="X189" s="1">
        <f t="shared" si="224"/>
        <v>0</v>
      </c>
      <c r="Y189" s="1">
        <f t="shared" si="224"/>
        <v>0</v>
      </c>
      <c r="Z189" s="1">
        <f t="shared" si="224"/>
        <v>0</v>
      </c>
      <c r="AA189" s="1">
        <f t="shared" si="224"/>
        <v>0</v>
      </c>
      <c r="AB189" s="1">
        <f t="shared" si="224"/>
        <v>0</v>
      </c>
      <c r="AC189" s="1">
        <f t="shared" si="224"/>
        <v>0</v>
      </c>
      <c r="AD189" s="1">
        <f t="shared" si="224"/>
        <v>0</v>
      </c>
      <c r="AE189" s="1">
        <f t="shared" si="224"/>
        <v>0</v>
      </c>
      <c r="AF189" s="1">
        <f t="shared" si="224"/>
        <v>0</v>
      </c>
      <c r="AG189" s="1">
        <f t="shared" si="224"/>
        <v>0</v>
      </c>
      <c r="AH189" s="1">
        <f t="shared" si="224"/>
        <v>0</v>
      </c>
      <c r="AI189" s="1">
        <f t="shared" si="224"/>
        <v>0</v>
      </c>
      <c r="AJ189" s="1">
        <f t="shared" si="224"/>
        <v>0</v>
      </c>
      <c r="AK189" s="1">
        <f t="shared" si="224"/>
        <v>0</v>
      </c>
      <c r="AL189" s="1">
        <f t="shared" si="224"/>
        <v>0</v>
      </c>
      <c r="AM189" s="1">
        <f t="shared" si="224"/>
        <v>0</v>
      </c>
      <c r="AN189" s="1">
        <f t="shared" si="224"/>
        <v>0</v>
      </c>
      <c r="AO189" s="1">
        <f t="shared" si="224"/>
        <v>0</v>
      </c>
      <c r="AP189" s="1">
        <f t="shared" si="224"/>
        <v>0</v>
      </c>
      <c r="AQ189" s="1">
        <f t="shared" si="224"/>
        <v>0</v>
      </c>
      <c r="AR189" s="1">
        <f t="shared" si="224"/>
        <v>0</v>
      </c>
      <c r="AS189" s="1">
        <f t="shared" si="224"/>
        <v>0</v>
      </c>
      <c r="AT189" s="1">
        <f t="shared" si="224"/>
        <v>0</v>
      </c>
      <c r="AU189" s="1">
        <f t="shared" si="224"/>
        <v>0</v>
      </c>
      <c r="AV189" s="1">
        <f t="shared" si="224"/>
        <v>0</v>
      </c>
      <c r="AW189" s="1">
        <f t="shared" si="224"/>
        <v>0</v>
      </c>
      <c r="AX189" s="1">
        <f t="shared" si="224"/>
        <v>0</v>
      </c>
      <c r="AY189" s="1">
        <f t="shared" si="224"/>
        <v>0</v>
      </c>
      <c r="AZ189" s="1">
        <f t="shared" si="224"/>
        <v>0</v>
      </c>
      <c r="BA189" s="1">
        <f t="shared" si="224"/>
        <v>0</v>
      </c>
      <c r="BB189" s="1">
        <f t="shared" si="224"/>
        <v>0</v>
      </c>
      <c r="BC189" s="1">
        <f t="shared" si="224"/>
        <v>0</v>
      </c>
      <c r="BD189" s="1">
        <f t="shared" si="224"/>
        <v>0</v>
      </c>
      <c r="BE189" s="1">
        <f t="shared" si="224"/>
        <v>0</v>
      </c>
      <c r="BF189" s="1">
        <f t="shared" si="224"/>
        <v>0</v>
      </c>
      <c r="BG189" s="1">
        <f t="shared" si="224"/>
        <v>0</v>
      </c>
      <c r="BH189" s="1">
        <f t="shared" si="224"/>
        <v>0</v>
      </c>
      <c r="BI189" s="1">
        <f t="shared" si="224"/>
        <v>0</v>
      </c>
      <c r="BJ189" s="1">
        <f t="shared" si="224"/>
        <v>0</v>
      </c>
      <c r="BK189" s="1">
        <f t="shared" si="224"/>
        <v>0</v>
      </c>
      <c r="BL189" s="1">
        <f t="shared" si="224"/>
        <v>0</v>
      </c>
      <c r="BM189" s="1">
        <f t="shared" si="224"/>
        <v>0</v>
      </c>
      <c r="BN189" s="1">
        <f t="shared" si="224"/>
        <v>0</v>
      </c>
      <c r="BO189" s="1">
        <f t="shared" si="224"/>
        <v>0</v>
      </c>
      <c r="BP189" s="1">
        <f t="shared" si="224"/>
        <v>0</v>
      </c>
      <c r="BQ189" s="1">
        <f t="shared" si="224"/>
        <v>2</v>
      </c>
      <c r="BR189" s="1">
        <f t="shared" ref="BR189:EC189" si="225">BQ189+BR55-BR122</f>
        <v>2</v>
      </c>
      <c r="BS189" s="1">
        <f t="shared" si="225"/>
        <v>2</v>
      </c>
      <c r="BT189" s="1">
        <f t="shared" si="225"/>
        <v>2</v>
      </c>
      <c r="BU189" s="1">
        <f t="shared" si="225"/>
        <v>2</v>
      </c>
      <c r="BV189" s="1">
        <f t="shared" si="225"/>
        <v>2</v>
      </c>
      <c r="BW189" s="1">
        <f t="shared" si="225"/>
        <v>2</v>
      </c>
      <c r="BX189" s="1">
        <f t="shared" si="225"/>
        <v>2</v>
      </c>
      <c r="BY189" s="1">
        <f t="shared" si="225"/>
        <v>2</v>
      </c>
      <c r="BZ189" s="1">
        <f t="shared" si="225"/>
        <v>2</v>
      </c>
      <c r="CA189" s="1">
        <f t="shared" si="225"/>
        <v>2</v>
      </c>
      <c r="CB189" s="1">
        <f t="shared" si="225"/>
        <v>2</v>
      </c>
      <c r="CC189" s="1">
        <f t="shared" si="225"/>
        <v>2</v>
      </c>
      <c r="CD189" s="1">
        <f t="shared" si="225"/>
        <v>2</v>
      </c>
      <c r="CE189" s="1">
        <f t="shared" si="225"/>
        <v>2</v>
      </c>
      <c r="CF189" s="1">
        <f t="shared" si="225"/>
        <v>2</v>
      </c>
      <c r="CG189" s="1">
        <f t="shared" si="225"/>
        <v>2</v>
      </c>
      <c r="CH189" s="1">
        <f t="shared" si="225"/>
        <v>2</v>
      </c>
      <c r="CI189" s="1">
        <f t="shared" si="225"/>
        <v>2</v>
      </c>
      <c r="CJ189" s="1">
        <f t="shared" si="225"/>
        <v>2</v>
      </c>
      <c r="CK189" s="1">
        <f t="shared" si="225"/>
        <v>2</v>
      </c>
      <c r="CL189" s="1">
        <f t="shared" si="225"/>
        <v>2</v>
      </c>
      <c r="CM189" s="1">
        <f t="shared" si="225"/>
        <v>2</v>
      </c>
      <c r="CN189" s="1">
        <f t="shared" si="225"/>
        <v>2</v>
      </c>
      <c r="CO189" s="1">
        <f t="shared" si="225"/>
        <v>2</v>
      </c>
      <c r="CP189" s="1">
        <f t="shared" si="225"/>
        <v>2</v>
      </c>
      <c r="CQ189" s="1">
        <f t="shared" si="225"/>
        <v>2</v>
      </c>
      <c r="CR189" s="1">
        <f t="shared" si="225"/>
        <v>2</v>
      </c>
      <c r="CS189" s="1">
        <f t="shared" si="225"/>
        <v>2</v>
      </c>
      <c r="CT189" s="1">
        <f t="shared" si="225"/>
        <v>2</v>
      </c>
      <c r="CU189" s="1">
        <f t="shared" si="225"/>
        <v>2</v>
      </c>
      <c r="CV189" s="1">
        <f t="shared" si="225"/>
        <v>2</v>
      </c>
      <c r="CW189" s="1">
        <f t="shared" si="225"/>
        <v>2</v>
      </c>
      <c r="CX189" s="1">
        <f t="shared" si="225"/>
        <v>2</v>
      </c>
      <c r="CY189" s="1">
        <f t="shared" si="225"/>
        <v>2</v>
      </c>
      <c r="CZ189" s="1">
        <f t="shared" si="225"/>
        <v>2</v>
      </c>
      <c r="DA189" s="1">
        <f t="shared" si="225"/>
        <v>2</v>
      </c>
      <c r="DB189" s="1">
        <f t="shared" si="225"/>
        <v>2</v>
      </c>
      <c r="DC189" s="1">
        <f t="shared" si="225"/>
        <v>2</v>
      </c>
      <c r="DD189" s="1">
        <f t="shared" si="225"/>
        <v>2</v>
      </c>
      <c r="DE189" s="1">
        <f t="shared" si="225"/>
        <v>2</v>
      </c>
      <c r="DF189" s="1">
        <f t="shared" si="225"/>
        <v>2</v>
      </c>
      <c r="DG189" s="1">
        <f t="shared" si="225"/>
        <v>2</v>
      </c>
      <c r="DH189" s="1">
        <f t="shared" si="225"/>
        <v>2</v>
      </c>
      <c r="DI189" s="1">
        <f t="shared" si="225"/>
        <v>2</v>
      </c>
      <c r="DJ189" s="1">
        <f t="shared" si="225"/>
        <v>2</v>
      </c>
      <c r="DK189" s="1">
        <f t="shared" si="225"/>
        <v>2</v>
      </c>
      <c r="DL189" s="1">
        <f t="shared" si="225"/>
        <v>2</v>
      </c>
      <c r="DM189" s="1">
        <f t="shared" si="225"/>
        <v>2</v>
      </c>
      <c r="DN189" s="1">
        <f t="shared" si="225"/>
        <v>2</v>
      </c>
      <c r="DO189" s="1">
        <f t="shared" si="225"/>
        <v>2</v>
      </c>
      <c r="DP189" s="1">
        <f t="shared" si="225"/>
        <v>2</v>
      </c>
      <c r="DQ189" s="1">
        <f t="shared" si="225"/>
        <v>2</v>
      </c>
      <c r="DR189" s="1">
        <f t="shared" si="225"/>
        <v>2</v>
      </c>
      <c r="DS189" s="1">
        <f t="shared" si="225"/>
        <v>2</v>
      </c>
      <c r="DT189" s="1">
        <f t="shared" si="225"/>
        <v>2</v>
      </c>
      <c r="DU189" s="1">
        <f t="shared" si="225"/>
        <v>2</v>
      </c>
      <c r="DV189" s="1">
        <f t="shared" si="225"/>
        <v>2</v>
      </c>
      <c r="DW189" s="1">
        <f t="shared" si="225"/>
        <v>2</v>
      </c>
      <c r="DX189" s="1">
        <f t="shared" si="225"/>
        <v>2</v>
      </c>
      <c r="DY189" s="1">
        <f t="shared" si="225"/>
        <v>2</v>
      </c>
      <c r="DZ189" s="1">
        <f t="shared" si="225"/>
        <v>2</v>
      </c>
      <c r="EA189" s="1">
        <f t="shared" si="225"/>
        <v>2</v>
      </c>
      <c r="EB189" s="1">
        <f t="shared" si="225"/>
        <v>2</v>
      </c>
      <c r="EC189" s="1">
        <f t="shared" si="225"/>
        <v>2</v>
      </c>
      <c r="ED189" s="1">
        <f t="shared" ref="ED189:GO189" si="226">EC189+ED55-ED122</f>
        <v>2</v>
      </c>
      <c r="EE189" s="1">
        <f t="shared" si="226"/>
        <v>2</v>
      </c>
      <c r="EF189" s="1">
        <f t="shared" si="226"/>
        <v>2</v>
      </c>
      <c r="EG189" s="1">
        <f t="shared" si="226"/>
        <v>2</v>
      </c>
      <c r="EH189" s="1">
        <f t="shared" si="226"/>
        <v>2</v>
      </c>
      <c r="EI189" s="1">
        <f t="shared" si="226"/>
        <v>2</v>
      </c>
      <c r="EJ189" s="1">
        <f t="shared" si="226"/>
        <v>2</v>
      </c>
      <c r="EK189" s="1">
        <f t="shared" si="226"/>
        <v>2</v>
      </c>
      <c r="EL189" s="1">
        <f t="shared" si="226"/>
        <v>2</v>
      </c>
      <c r="EM189" s="1">
        <f t="shared" si="226"/>
        <v>2</v>
      </c>
      <c r="EN189" s="1">
        <f t="shared" si="226"/>
        <v>2</v>
      </c>
      <c r="EO189" s="1">
        <f t="shared" si="226"/>
        <v>2</v>
      </c>
      <c r="EP189" s="1">
        <f t="shared" si="226"/>
        <v>2</v>
      </c>
      <c r="EQ189" s="1">
        <f t="shared" si="226"/>
        <v>2</v>
      </c>
      <c r="ER189" s="1">
        <f t="shared" si="226"/>
        <v>2</v>
      </c>
      <c r="ES189" s="1">
        <f t="shared" si="226"/>
        <v>2</v>
      </c>
      <c r="ET189" s="1">
        <f t="shared" si="226"/>
        <v>2</v>
      </c>
      <c r="EU189" s="1">
        <f t="shared" si="226"/>
        <v>2</v>
      </c>
      <c r="EV189" s="1">
        <f t="shared" si="226"/>
        <v>2</v>
      </c>
      <c r="EW189" s="1">
        <f t="shared" si="226"/>
        <v>2</v>
      </c>
      <c r="EX189" s="1">
        <f t="shared" si="226"/>
        <v>2</v>
      </c>
      <c r="EY189" s="1">
        <f t="shared" si="226"/>
        <v>2</v>
      </c>
      <c r="EZ189" s="1">
        <f t="shared" si="226"/>
        <v>2</v>
      </c>
      <c r="FA189" s="1">
        <f t="shared" si="226"/>
        <v>2</v>
      </c>
      <c r="FB189" s="1">
        <f t="shared" si="226"/>
        <v>2</v>
      </c>
      <c r="FC189" s="1">
        <f t="shared" si="226"/>
        <v>2</v>
      </c>
      <c r="FD189" s="1">
        <f t="shared" si="226"/>
        <v>2</v>
      </c>
      <c r="FE189" s="1">
        <f t="shared" si="226"/>
        <v>2</v>
      </c>
      <c r="FF189" s="1">
        <f t="shared" si="226"/>
        <v>2</v>
      </c>
      <c r="FG189" s="1">
        <f t="shared" si="226"/>
        <v>2</v>
      </c>
      <c r="FH189" s="1">
        <f t="shared" si="226"/>
        <v>2</v>
      </c>
      <c r="FI189" s="1">
        <f t="shared" si="226"/>
        <v>2</v>
      </c>
      <c r="FJ189" s="1">
        <f t="shared" si="226"/>
        <v>2</v>
      </c>
      <c r="FK189" s="1">
        <f t="shared" si="226"/>
        <v>2</v>
      </c>
      <c r="FL189" s="1">
        <f t="shared" si="226"/>
        <v>2</v>
      </c>
      <c r="FM189" s="1">
        <f t="shared" si="226"/>
        <v>2</v>
      </c>
      <c r="FN189" s="1">
        <f t="shared" si="226"/>
        <v>2</v>
      </c>
      <c r="FO189" s="1">
        <f t="shared" si="226"/>
        <v>2</v>
      </c>
      <c r="FP189" s="1">
        <f t="shared" si="226"/>
        <v>2</v>
      </c>
      <c r="FQ189" s="1">
        <f t="shared" si="226"/>
        <v>2</v>
      </c>
      <c r="FR189" s="1">
        <f t="shared" si="226"/>
        <v>2</v>
      </c>
      <c r="FS189" s="1">
        <f t="shared" si="226"/>
        <v>2</v>
      </c>
      <c r="FT189" s="1">
        <f t="shared" si="226"/>
        <v>2</v>
      </c>
      <c r="FU189" s="1">
        <f t="shared" si="226"/>
        <v>2</v>
      </c>
      <c r="FV189" s="1">
        <f t="shared" si="226"/>
        <v>2</v>
      </c>
      <c r="FW189" s="1">
        <f t="shared" si="226"/>
        <v>2</v>
      </c>
      <c r="FX189" s="1">
        <f t="shared" si="226"/>
        <v>2</v>
      </c>
      <c r="FY189" s="1">
        <f t="shared" si="226"/>
        <v>2</v>
      </c>
      <c r="FZ189" s="1">
        <f t="shared" si="226"/>
        <v>2</v>
      </c>
      <c r="GA189" s="1">
        <f t="shared" si="226"/>
        <v>2</v>
      </c>
      <c r="GB189" s="1">
        <f t="shared" si="226"/>
        <v>2</v>
      </c>
      <c r="GC189" s="1">
        <f t="shared" si="226"/>
        <v>2</v>
      </c>
      <c r="GD189" s="1">
        <f t="shared" si="226"/>
        <v>2</v>
      </c>
      <c r="GE189" s="1">
        <f t="shared" si="226"/>
        <v>2</v>
      </c>
      <c r="GF189" s="1">
        <f t="shared" si="226"/>
        <v>2</v>
      </c>
      <c r="GG189" s="1">
        <f t="shared" si="226"/>
        <v>2</v>
      </c>
      <c r="GH189" s="1">
        <f t="shared" si="226"/>
        <v>2</v>
      </c>
      <c r="GI189" s="1">
        <f t="shared" si="226"/>
        <v>2</v>
      </c>
      <c r="GJ189" s="1">
        <f t="shared" si="226"/>
        <v>2</v>
      </c>
      <c r="GK189" s="1">
        <f t="shared" si="226"/>
        <v>2</v>
      </c>
      <c r="GL189" s="1">
        <f t="shared" si="226"/>
        <v>2</v>
      </c>
      <c r="GM189" s="1">
        <f t="shared" si="226"/>
        <v>2</v>
      </c>
      <c r="GN189" s="1">
        <f t="shared" si="226"/>
        <v>2</v>
      </c>
      <c r="GO189" s="1">
        <f t="shared" si="226"/>
        <v>2</v>
      </c>
      <c r="GP189" s="1">
        <f t="shared" ref="GP189:GY189" si="227">GO189+GP55-GP122</f>
        <v>2</v>
      </c>
      <c r="GQ189" s="1">
        <f t="shared" si="227"/>
        <v>2</v>
      </c>
      <c r="GR189" s="1">
        <f t="shared" si="227"/>
        <v>2</v>
      </c>
      <c r="GS189" s="1">
        <f t="shared" si="227"/>
        <v>2</v>
      </c>
      <c r="GT189" s="1">
        <f t="shared" si="227"/>
        <v>2</v>
      </c>
      <c r="GU189" s="1">
        <f t="shared" si="227"/>
        <v>2</v>
      </c>
      <c r="GV189" s="1">
        <f t="shared" si="227"/>
        <v>2</v>
      </c>
      <c r="GW189" s="1">
        <f t="shared" si="227"/>
        <v>2</v>
      </c>
      <c r="GX189" s="1">
        <f t="shared" si="227"/>
        <v>2</v>
      </c>
      <c r="GY189" s="1">
        <f t="shared" si="227"/>
        <v>2</v>
      </c>
    </row>
    <row r="190" spans="1:207">
      <c r="A190" s="4" t="s">
        <v>8124</v>
      </c>
      <c r="B190" s="3">
        <f t="shared" si="183"/>
        <v>46206130</v>
      </c>
      <c r="C190" s="3" t="str">
        <f t="shared" si="183"/>
        <v>Q.PEAK DUO BLK G6P+</v>
      </c>
      <c r="D190" s="2" t="str">
        <f t="shared" si="183"/>
        <v>350</v>
      </c>
      <c r="E190" s="1">
        <f t="shared" si="150"/>
        <v>0</v>
      </c>
      <c r="F190" s="1">
        <f t="shared" ref="F190:BQ190" si="228">E190+F56-F123</f>
        <v>0</v>
      </c>
      <c r="G190" s="1">
        <f t="shared" si="228"/>
        <v>0</v>
      </c>
      <c r="H190" s="1">
        <f t="shared" si="228"/>
        <v>0</v>
      </c>
      <c r="I190" s="1">
        <f t="shared" si="228"/>
        <v>0</v>
      </c>
      <c r="J190" s="1">
        <f t="shared" si="228"/>
        <v>0</v>
      </c>
      <c r="K190" s="1">
        <f t="shared" si="228"/>
        <v>0</v>
      </c>
      <c r="L190" s="1">
        <f t="shared" si="228"/>
        <v>0</v>
      </c>
      <c r="M190" s="1">
        <f t="shared" si="228"/>
        <v>0</v>
      </c>
      <c r="N190" s="1">
        <f t="shared" si="228"/>
        <v>0</v>
      </c>
      <c r="O190" s="1">
        <f t="shared" si="228"/>
        <v>0</v>
      </c>
      <c r="P190" s="1">
        <f t="shared" si="228"/>
        <v>0</v>
      </c>
      <c r="Q190" s="1">
        <f t="shared" si="228"/>
        <v>0</v>
      </c>
      <c r="R190" s="1">
        <f t="shared" si="228"/>
        <v>0</v>
      </c>
      <c r="S190" s="1">
        <f t="shared" si="228"/>
        <v>0</v>
      </c>
      <c r="T190" s="1">
        <f t="shared" si="228"/>
        <v>0</v>
      </c>
      <c r="U190" s="1">
        <f t="shared" si="228"/>
        <v>0</v>
      </c>
      <c r="V190" s="1">
        <f t="shared" si="228"/>
        <v>0</v>
      </c>
      <c r="W190" s="1">
        <f t="shared" si="228"/>
        <v>0</v>
      </c>
      <c r="X190" s="1">
        <f t="shared" si="228"/>
        <v>0</v>
      </c>
      <c r="Y190" s="1">
        <f t="shared" si="228"/>
        <v>0</v>
      </c>
      <c r="Z190" s="1">
        <f t="shared" si="228"/>
        <v>0</v>
      </c>
      <c r="AA190" s="1">
        <f t="shared" si="228"/>
        <v>0</v>
      </c>
      <c r="AB190" s="1">
        <f t="shared" si="228"/>
        <v>0</v>
      </c>
      <c r="AC190" s="1">
        <f t="shared" si="228"/>
        <v>0</v>
      </c>
      <c r="AD190" s="1">
        <f t="shared" si="228"/>
        <v>0</v>
      </c>
      <c r="AE190" s="1">
        <f t="shared" si="228"/>
        <v>0</v>
      </c>
      <c r="AF190" s="1">
        <f t="shared" si="228"/>
        <v>0</v>
      </c>
      <c r="AG190" s="1">
        <f t="shared" si="228"/>
        <v>0</v>
      </c>
      <c r="AH190" s="1">
        <f t="shared" si="228"/>
        <v>0</v>
      </c>
      <c r="AI190" s="1">
        <f t="shared" si="228"/>
        <v>0</v>
      </c>
      <c r="AJ190" s="1">
        <f t="shared" si="228"/>
        <v>0</v>
      </c>
      <c r="AK190" s="1">
        <f t="shared" si="228"/>
        <v>0</v>
      </c>
      <c r="AL190" s="1">
        <f t="shared" si="228"/>
        <v>0</v>
      </c>
      <c r="AM190" s="1">
        <f t="shared" si="228"/>
        <v>0</v>
      </c>
      <c r="AN190" s="1">
        <f t="shared" si="228"/>
        <v>0</v>
      </c>
      <c r="AO190" s="1">
        <f t="shared" si="228"/>
        <v>0</v>
      </c>
      <c r="AP190" s="1">
        <f t="shared" si="228"/>
        <v>0</v>
      </c>
      <c r="AQ190" s="1">
        <f t="shared" si="228"/>
        <v>0</v>
      </c>
      <c r="AR190" s="1">
        <f t="shared" si="228"/>
        <v>0</v>
      </c>
      <c r="AS190" s="1">
        <f t="shared" si="228"/>
        <v>0</v>
      </c>
      <c r="AT190" s="1">
        <f t="shared" si="228"/>
        <v>0</v>
      </c>
      <c r="AU190" s="1">
        <f t="shared" si="228"/>
        <v>0</v>
      </c>
      <c r="AV190" s="1">
        <f t="shared" si="228"/>
        <v>0</v>
      </c>
      <c r="AW190" s="1">
        <f t="shared" si="228"/>
        <v>0</v>
      </c>
      <c r="AX190" s="1">
        <f t="shared" si="228"/>
        <v>0</v>
      </c>
      <c r="AY190" s="1">
        <f t="shared" si="228"/>
        <v>0</v>
      </c>
      <c r="AZ190" s="1">
        <f t="shared" si="228"/>
        <v>0</v>
      </c>
      <c r="BA190" s="1">
        <f t="shared" si="228"/>
        <v>0</v>
      </c>
      <c r="BB190" s="1">
        <f t="shared" si="228"/>
        <v>0</v>
      </c>
      <c r="BC190" s="1">
        <f t="shared" si="228"/>
        <v>0</v>
      </c>
      <c r="BD190" s="1">
        <f t="shared" si="228"/>
        <v>0</v>
      </c>
      <c r="BE190" s="1">
        <f t="shared" si="228"/>
        <v>0</v>
      </c>
      <c r="BF190" s="1">
        <f t="shared" si="228"/>
        <v>0</v>
      </c>
      <c r="BG190" s="1">
        <f t="shared" si="228"/>
        <v>0</v>
      </c>
      <c r="BH190" s="1">
        <f t="shared" si="228"/>
        <v>0</v>
      </c>
      <c r="BI190" s="1">
        <f t="shared" si="228"/>
        <v>0</v>
      </c>
      <c r="BJ190" s="1">
        <f t="shared" si="228"/>
        <v>0</v>
      </c>
      <c r="BK190" s="1">
        <f t="shared" si="228"/>
        <v>0</v>
      </c>
      <c r="BL190" s="1">
        <f t="shared" si="228"/>
        <v>0</v>
      </c>
      <c r="BM190" s="1">
        <f t="shared" si="228"/>
        <v>0</v>
      </c>
      <c r="BN190" s="1">
        <f t="shared" si="228"/>
        <v>0</v>
      </c>
      <c r="BO190" s="1">
        <f t="shared" si="228"/>
        <v>0</v>
      </c>
      <c r="BP190" s="1">
        <f t="shared" si="228"/>
        <v>0</v>
      </c>
      <c r="BQ190" s="1">
        <f t="shared" si="228"/>
        <v>20</v>
      </c>
      <c r="BR190" s="1">
        <f t="shared" ref="BR190:EC190" si="229">BQ190+BR56-BR123</f>
        <v>20</v>
      </c>
      <c r="BS190" s="1">
        <f t="shared" si="229"/>
        <v>20</v>
      </c>
      <c r="BT190" s="1">
        <f t="shared" si="229"/>
        <v>20</v>
      </c>
      <c r="BU190" s="1">
        <f t="shared" si="229"/>
        <v>20</v>
      </c>
      <c r="BV190" s="1">
        <f t="shared" si="229"/>
        <v>20</v>
      </c>
      <c r="BW190" s="1">
        <f t="shared" si="229"/>
        <v>20</v>
      </c>
      <c r="BX190" s="1">
        <f t="shared" si="229"/>
        <v>20</v>
      </c>
      <c r="BY190" s="1">
        <f t="shared" si="229"/>
        <v>20</v>
      </c>
      <c r="BZ190" s="1">
        <f t="shared" si="229"/>
        <v>20</v>
      </c>
      <c r="CA190" s="1">
        <f t="shared" si="229"/>
        <v>20</v>
      </c>
      <c r="CB190" s="1">
        <f t="shared" si="229"/>
        <v>20</v>
      </c>
      <c r="CC190" s="1">
        <f t="shared" si="229"/>
        <v>20</v>
      </c>
      <c r="CD190" s="1">
        <f t="shared" si="229"/>
        <v>20</v>
      </c>
      <c r="CE190" s="1">
        <f t="shared" si="229"/>
        <v>20</v>
      </c>
      <c r="CF190" s="1">
        <f t="shared" si="229"/>
        <v>20</v>
      </c>
      <c r="CG190" s="1">
        <f t="shared" si="229"/>
        <v>20</v>
      </c>
      <c r="CH190" s="1">
        <f t="shared" si="229"/>
        <v>20</v>
      </c>
      <c r="CI190" s="1">
        <f t="shared" si="229"/>
        <v>20</v>
      </c>
      <c r="CJ190" s="1">
        <f t="shared" si="229"/>
        <v>20</v>
      </c>
      <c r="CK190" s="1">
        <f t="shared" si="229"/>
        <v>20</v>
      </c>
      <c r="CL190" s="1">
        <f t="shared" si="229"/>
        <v>20</v>
      </c>
      <c r="CM190" s="1">
        <f t="shared" si="229"/>
        <v>20</v>
      </c>
      <c r="CN190" s="1">
        <f t="shared" si="229"/>
        <v>20</v>
      </c>
      <c r="CO190" s="1">
        <f t="shared" si="229"/>
        <v>20</v>
      </c>
      <c r="CP190" s="1">
        <f t="shared" si="229"/>
        <v>20</v>
      </c>
      <c r="CQ190" s="1">
        <f t="shared" si="229"/>
        <v>20</v>
      </c>
      <c r="CR190" s="1">
        <f t="shared" si="229"/>
        <v>20</v>
      </c>
      <c r="CS190" s="1">
        <f t="shared" si="229"/>
        <v>20</v>
      </c>
      <c r="CT190" s="1">
        <f t="shared" si="229"/>
        <v>20</v>
      </c>
      <c r="CU190" s="1">
        <f t="shared" si="229"/>
        <v>20</v>
      </c>
      <c r="CV190" s="1">
        <f t="shared" si="229"/>
        <v>20</v>
      </c>
      <c r="CW190" s="1">
        <f t="shared" si="229"/>
        <v>20</v>
      </c>
      <c r="CX190" s="1">
        <f t="shared" si="229"/>
        <v>20</v>
      </c>
      <c r="CY190" s="1">
        <f t="shared" si="229"/>
        <v>20</v>
      </c>
      <c r="CZ190" s="1">
        <f t="shared" si="229"/>
        <v>20</v>
      </c>
      <c r="DA190" s="1">
        <f t="shared" si="229"/>
        <v>20</v>
      </c>
      <c r="DB190" s="1">
        <f t="shared" si="229"/>
        <v>20</v>
      </c>
      <c r="DC190" s="1">
        <f t="shared" si="229"/>
        <v>20</v>
      </c>
      <c r="DD190" s="1">
        <f t="shared" si="229"/>
        <v>20</v>
      </c>
      <c r="DE190" s="1">
        <f t="shared" si="229"/>
        <v>20</v>
      </c>
      <c r="DF190" s="1">
        <f t="shared" si="229"/>
        <v>20</v>
      </c>
      <c r="DG190" s="1">
        <f t="shared" si="229"/>
        <v>20</v>
      </c>
      <c r="DH190" s="1">
        <f t="shared" si="229"/>
        <v>20</v>
      </c>
      <c r="DI190" s="1">
        <f t="shared" si="229"/>
        <v>20</v>
      </c>
      <c r="DJ190" s="1">
        <f t="shared" si="229"/>
        <v>20</v>
      </c>
      <c r="DK190" s="1">
        <f t="shared" si="229"/>
        <v>20</v>
      </c>
      <c r="DL190" s="1">
        <f t="shared" si="229"/>
        <v>20</v>
      </c>
      <c r="DM190" s="1">
        <f t="shared" si="229"/>
        <v>20</v>
      </c>
      <c r="DN190" s="1">
        <f t="shared" si="229"/>
        <v>20</v>
      </c>
      <c r="DO190" s="1">
        <f t="shared" si="229"/>
        <v>20</v>
      </c>
      <c r="DP190" s="1">
        <f t="shared" si="229"/>
        <v>20</v>
      </c>
      <c r="DQ190" s="1">
        <f t="shared" si="229"/>
        <v>20</v>
      </c>
      <c r="DR190" s="1">
        <f t="shared" si="229"/>
        <v>20</v>
      </c>
      <c r="DS190" s="1">
        <f t="shared" si="229"/>
        <v>20</v>
      </c>
      <c r="DT190" s="1">
        <f t="shared" si="229"/>
        <v>20</v>
      </c>
      <c r="DU190" s="1">
        <f t="shared" si="229"/>
        <v>20</v>
      </c>
      <c r="DV190" s="1">
        <f t="shared" si="229"/>
        <v>20</v>
      </c>
      <c r="DW190" s="1">
        <f t="shared" si="229"/>
        <v>20</v>
      </c>
      <c r="DX190" s="1">
        <f t="shared" si="229"/>
        <v>20</v>
      </c>
      <c r="DY190" s="1">
        <f t="shared" si="229"/>
        <v>20</v>
      </c>
      <c r="DZ190" s="1">
        <f t="shared" si="229"/>
        <v>20</v>
      </c>
      <c r="EA190" s="1">
        <f t="shared" si="229"/>
        <v>20</v>
      </c>
      <c r="EB190" s="1">
        <f t="shared" si="229"/>
        <v>20</v>
      </c>
      <c r="EC190" s="1">
        <f t="shared" si="229"/>
        <v>20</v>
      </c>
      <c r="ED190" s="1">
        <f t="shared" ref="ED190:GO190" si="230">EC190+ED56-ED123</f>
        <v>20</v>
      </c>
      <c r="EE190" s="1">
        <f t="shared" si="230"/>
        <v>20</v>
      </c>
      <c r="EF190" s="1">
        <f t="shared" si="230"/>
        <v>20</v>
      </c>
      <c r="EG190" s="1">
        <f t="shared" si="230"/>
        <v>20</v>
      </c>
      <c r="EH190" s="1">
        <f t="shared" si="230"/>
        <v>20</v>
      </c>
      <c r="EI190" s="1">
        <f t="shared" si="230"/>
        <v>20</v>
      </c>
      <c r="EJ190" s="1">
        <f t="shared" si="230"/>
        <v>20</v>
      </c>
      <c r="EK190" s="1">
        <f t="shared" si="230"/>
        <v>20</v>
      </c>
      <c r="EL190" s="1">
        <f t="shared" si="230"/>
        <v>20</v>
      </c>
      <c r="EM190" s="1">
        <f t="shared" si="230"/>
        <v>20</v>
      </c>
      <c r="EN190" s="1">
        <f t="shared" si="230"/>
        <v>20</v>
      </c>
      <c r="EO190" s="1">
        <f t="shared" si="230"/>
        <v>20</v>
      </c>
      <c r="EP190" s="1">
        <f t="shared" si="230"/>
        <v>20</v>
      </c>
      <c r="EQ190" s="1">
        <f t="shared" si="230"/>
        <v>20</v>
      </c>
      <c r="ER190" s="1">
        <f t="shared" si="230"/>
        <v>20</v>
      </c>
      <c r="ES190" s="1">
        <f t="shared" si="230"/>
        <v>20</v>
      </c>
      <c r="ET190" s="1">
        <f t="shared" si="230"/>
        <v>20</v>
      </c>
      <c r="EU190" s="1">
        <f t="shared" si="230"/>
        <v>20</v>
      </c>
      <c r="EV190" s="1">
        <f t="shared" si="230"/>
        <v>20</v>
      </c>
      <c r="EW190" s="1">
        <f t="shared" si="230"/>
        <v>20</v>
      </c>
      <c r="EX190" s="1">
        <f t="shared" si="230"/>
        <v>20</v>
      </c>
      <c r="EY190" s="1">
        <f t="shared" si="230"/>
        <v>20</v>
      </c>
      <c r="EZ190" s="1">
        <f t="shared" si="230"/>
        <v>20</v>
      </c>
      <c r="FA190" s="1">
        <f t="shared" si="230"/>
        <v>20</v>
      </c>
      <c r="FB190" s="1">
        <f t="shared" si="230"/>
        <v>20</v>
      </c>
      <c r="FC190" s="1">
        <f t="shared" si="230"/>
        <v>20</v>
      </c>
      <c r="FD190" s="1">
        <f t="shared" si="230"/>
        <v>20</v>
      </c>
      <c r="FE190" s="1">
        <f t="shared" si="230"/>
        <v>20</v>
      </c>
      <c r="FF190" s="1">
        <f t="shared" si="230"/>
        <v>20</v>
      </c>
      <c r="FG190" s="1">
        <f t="shared" si="230"/>
        <v>20</v>
      </c>
      <c r="FH190" s="1">
        <f t="shared" si="230"/>
        <v>20</v>
      </c>
      <c r="FI190" s="1">
        <f t="shared" si="230"/>
        <v>20</v>
      </c>
      <c r="FJ190" s="1">
        <f t="shared" si="230"/>
        <v>20</v>
      </c>
      <c r="FK190" s="1">
        <f t="shared" si="230"/>
        <v>20</v>
      </c>
      <c r="FL190" s="1">
        <f t="shared" si="230"/>
        <v>20</v>
      </c>
      <c r="FM190" s="1">
        <f t="shared" si="230"/>
        <v>20</v>
      </c>
      <c r="FN190" s="1">
        <f t="shared" si="230"/>
        <v>20</v>
      </c>
      <c r="FO190" s="1">
        <f t="shared" si="230"/>
        <v>20</v>
      </c>
      <c r="FP190" s="1">
        <f t="shared" si="230"/>
        <v>20</v>
      </c>
      <c r="FQ190" s="1">
        <f t="shared" si="230"/>
        <v>20</v>
      </c>
      <c r="FR190" s="1">
        <f t="shared" si="230"/>
        <v>20</v>
      </c>
      <c r="FS190" s="1">
        <f t="shared" si="230"/>
        <v>20</v>
      </c>
      <c r="FT190" s="1">
        <f t="shared" si="230"/>
        <v>20</v>
      </c>
      <c r="FU190" s="1">
        <f t="shared" si="230"/>
        <v>20</v>
      </c>
      <c r="FV190" s="1">
        <f t="shared" si="230"/>
        <v>20</v>
      </c>
      <c r="FW190" s="1">
        <f t="shared" si="230"/>
        <v>20</v>
      </c>
      <c r="FX190" s="1">
        <f t="shared" si="230"/>
        <v>20</v>
      </c>
      <c r="FY190" s="1">
        <f t="shared" si="230"/>
        <v>20</v>
      </c>
      <c r="FZ190" s="1">
        <f t="shared" si="230"/>
        <v>20</v>
      </c>
      <c r="GA190" s="1">
        <f t="shared" si="230"/>
        <v>20</v>
      </c>
      <c r="GB190" s="1">
        <f t="shared" si="230"/>
        <v>20</v>
      </c>
      <c r="GC190" s="1">
        <f t="shared" si="230"/>
        <v>20</v>
      </c>
      <c r="GD190" s="1">
        <f t="shared" si="230"/>
        <v>20</v>
      </c>
      <c r="GE190" s="1">
        <f t="shared" si="230"/>
        <v>20</v>
      </c>
      <c r="GF190" s="1">
        <f t="shared" si="230"/>
        <v>20</v>
      </c>
      <c r="GG190" s="1">
        <f t="shared" si="230"/>
        <v>20</v>
      </c>
      <c r="GH190" s="1">
        <f t="shared" si="230"/>
        <v>20</v>
      </c>
      <c r="GI190" s="1">
        <f t="shared" si="230"/>
        <v>20</v>
      </c>
      <c r="GJ190" s="1">
        <f t="shared" si="230"/>
        <v>20</v>
      </c>
      <c r="GK190" s="1">
        <f t="shared" si="230"/>
        <v>20</v>
      </c>
      <c r="GL190" s="1">
        <f t="shared" si="230"/>
        <v>20</v>
      </c>
      <c r="GM190" s="1">
        <f t="shared" si="230"/>
        <v>20</v>
      </c>
      <c r="GN190" s="1">
        <f t="shared" si="230"/>
        <v>20</v>
      </c>
      <c r="GO190" s="1">
        <f t="shared" si="230"/>
        <v>20</v>
      </c>
      <c r="GP190" s="1">
        <f t="shared" ref="GP190:GY190" si="231">GO190+GP56-GP123</f>
        <v>20</v>
      </c>
      <c r="GQ190" s="1">
        <f t="shared" si="231"/>
        <v>20</v>
      </c>
      <c r="GR190" s="1">
        <f t="shared" si="231"/>
        <v>20</v>
      </c>
      <c r="GS190" s="1">
        <f t="shared" si="231"/>
        <v>20</v>
      </c>
      <c r="GT190" s="1">
        <f t="shared" si="231"/>
        <v>20</v>
      </c>
      <c r="GU190" s="1">
        <f t="shared" si="231"/>
        <v>20</v>
      </c>
      <c r="GV190" s="1">
        <f t="shared" si="231"/>
        <v>20</v>
      </c>
      <c r="GW190" s="1">
        <f t="shared" si="231"/>
        <v>20</v>
      </c>
      <c r="GX190" s="1">
        <f t="shared" si="231"/>
        <v>20</v>
      </c>
      <c r="GY190" s="1">
        <f t="shared" si="231"/>
        <v>20</v>
      </c>
    </row>
    <row r="191" spans="1:207">
      <c r="A191" s="4" t="s">
        <v>8124</v>
      </c>
      <c r="B191" s="3">
        <f t="shared" si="183"/>
        <v>46217128</v>
      </c>
      <c r="C191" s="3" t="str">
        <f t="shared" si="183"/>
        <v>Q.PEAK DUO BLK G6P+</v>
      </c>
      <c r="D191" s="2" t="str">
        <f t="shared" si="183"/>
        <v>340</v>
      </c>
      <c r="E191" s="1">
        <f t="shared" si="150"/>
        <v>0</v>
      </c>
      <c r="F191" s="1">
        <f t="shared" ref="F191:BQ191" si="232">E191+F57-F124</f>
        <v>0</v>
      </c>
      <c r="G191" s="1">
        <f t="shared" si="232"/>
        <v>0</v>
      </c>
      <c r="H191" s="1">
        <f t="shared" si="232"/>
        <v>0</v>
      </c>
      <c r="I191" s="1">
        <f t="shared" si="232"/>
        <v>0</v>
      </c>
      <c r="J191" s="1">
        <f t="shared" si="232"/>
        <v>0</v>
      </c>
      <c r="K191" s="1">
        <f t="shared" si="232"/>
        <v>0</v>
      </c>
      <c r="L191" s="1">
        <f t="shared" si="232"/>
        <v>0</v>
      </c>
      <c r="M191" s="1">
        <f t="shared" si="232"/>
        <v>0</v>
      </c>
      <c r="N191" s="1">
        <f t="shared" si="232"/>
        <v>0</v>
      </c>
      <c r="O191" s="1">
        <f t="shared" si="232"/>
        <v>0</v>
      </c>
      <c r="P191" s="1">
        <f t="shared" si="232"/>
        <v>0</v>
      </c>
      <c r="Q191" s="1">
        <f t="shared" si="232"/>
        <v>0</v>
      </c>
      <c r="R191" s="1">
        <f t="shared" si="232"/>
        <v>0</v>
      </c>
      <c r="S191" s="1">
        <f t="shared" si="232"/>
        <v>0</v>
      </c>
      <c r="T191" s="1">
        <f t="shared" si="232"/>
        <v>0</v>
      </c>
      <c r="U191" s="1">
        <f t="shared" si="232"/>
        <v>0</v>
      </c>
      <c r="V191" s="1">
        <f t="shared" si="232"/>
        <v>0</v>
      </c>
      <c r="W191" s="1">
        <f t="shared" si="232"/>
        <v>0</v>
      </c>
      <c r="X191" s="1">
        <f t="shared" si="232"/>
        <v>0</v>
      </c>
      <c r="Y191" s="1">
        <f t="shared" si="232"/>
        <v>0</v>
      </c>
      <c r="Z191" s="1">
        <f t="shared" si="232"/>
        <v>0</v>
      </c>
      <c r="AA191" s="1">
        <f t="shared" si="232"/>
        <v>0</v>
      </c>
      <c r="AB191" s="1">
        <f t="shared" si="232"/>
        <v>0</v>
      </c>
      <c r="AC191" s="1">
        <f t="shared" si="232"/>
        <v>0</v>
      </c>
      <c r="AD191" s="1">
        <f t="shared" si="232"/>
        <v>0</v>
      </c>
      <c r="AE191" s="1">
        <f t="shared" si="232"/>
        <v>0</v>
      </c>
      <c r="AF191" s="1">
        <f t="shared" si="232"/>
        <v>0</v>
      </c>
      <c r="AG191" s="1">
        <f t="shared" si="232"/>
        <v>0</v>
      </c>
      <c r="AH191" s="1">
        <f t="shared" si="232"/>
        <v>0</v>
      </c>
      <c r="AI191" s="1">
        <f t="shared" si="232"/>
        <v>0</v>
      </c>
      <c r="AJ191" s="1">
        <f t="shared" si="232"/>
        <v>0</v>
      </c>
      <c r="AK191" s="1">
        <f t="shared" si="232"/>
        <v>0</v>
      </c>
      <c r="AL191" s="1">
        <f t="shared" si="232"/>
        <v>0</v>
      </c>
      <c r="AM191" s="1">
        <f t="shared" si="232"/>
        <v>0</v>
      </c>
      <c r="AN191" s="1">
        <f t="shared" si="232"/>
        <v>0</v>
      </c>
      <c r="AO191" s="1">
        <f t="shared" si="232"/>
        <v>0</v>
      </c>
      <c r="AP191" s="1">
        <f t="shared" si="232"/>
        <v>0</v>
      </c>
      <c r="AQ191" s="1">
        <f t="shared" si="232"/>
        <v>0</v>
      </c>
      <c r="AR191" s="1">
        <f t="shared" si="232"/>
        <v>0</v>
      </c>
      <c r="AS191" s="1">
        <f t="shared" si="232"/>
        <v>0</v>
      </c>
      <c r="AT191" s="1">
        <f t="shared" si="232"/>
        <v>0</v>
      </c>
      <c r="AU191" s="1">
        <f t="shared" si="232"/>
        <v>0</v>
      </c>
      <c r="AV191" s="1">
        <f t="shared" si="232"/>
        <v>0</v>
      </c>
      <c r="AW191" s="1">
        <f t="shared" si="232"/>
        <v>0</v>
      </c>
      <c r="AX191" s="1">
        <f t="shared" si="232"/>
        <v>0</v>
      </c>
      <c r="AY191" s="1">
        <f t="shared" si="232"/>
        <v>0</v>
      </c>
      <c r="AZ191" s="1">
        <f t="shared" si="232"/>
        <v>0</v>
      </c>
      <c r="BA191" s="1">
        <f t="shared" si="232"/>
        <v>0</v>
      </c>
      <c r="BB191" s="1">
        <f t="shared" si="232"/>
        <v>0</v>
      </c>
      <c r="BC191" s="1">
        <f t="shared" si="232"/>
        <v>0</v>
      </c>
      <c r="BD191" s="1">
        <f t="shared" si="232"/>
        <v>0</v>
      </c>
      <c r="BE191" s="1">
        <f t="shared" si="232"/>
        <v>0</v>
      </c>
      <c r="BF191" s="1">
        <f t="shared" si="232"/>
        <v>0</v>
      </c>
      <c r="BG191" s="1">
        <f t="shared" si="232"/>
        <v>0</v>
      </c>
      <c r="BH191" s="1">
        <f t="shared" si="232"/>
        <v>0</v>
      </c>
      <c r="BI191" s="1">
        <f t="shared" si="232"/>
        <v>0</v>
      </c>
      <c r="BJ191" s="1">
        <f t="shared" si="232"/>
        <v>0</v>
      </c>
      <c r="BK191" s="1">
        <f t="shared" si="232"/>
        <v>0</v>
      </c>
      <c r="BL191" s="1">
        <f t="shared" si="232"/>
        <v>0</v>
      </c>
      <c r="BM191" s="1">
        <f t="shared" si="232"/>
        <v>0</v>
      </c>
      <c r="BN191" s="1">
        <f t="shared" si="232"/>
        <v>0</v>
      </c>
      <c r="BO191" s="1">
        <f t="shared" si="232"/>
        <v>0</v>
      </c>
      <c r="BP191" s="1">
        <f t="shared" si="232"/>
        <v>0</v>
      </c>
      <c r="BQ191" s="1">
        <f t="shared" si="232"/>
        <v>17</v>
      </c>
      <c r="BR191" s="1">
        <f t="shared" ref="BR191:EC191" si="233">BQ191+BR57-BR124</f>
        <v>17</v>
      </c>
      <c r="BS191" s="1">
        <f t="shared" si="233"/>
        <v>17</v>
      </c>
      <c r="BT191" s="1">
        <f t="shared" si="233"/>
        <v>17</v>
      </c>
      <c r="BU191" s="1">
        <f t="shared" si="233"/>
        <v>17</v>
      </c>
      <c r="BV191" s="1">
        <f t="shared" si="233"/>
        <v>17</v>
      </c>
      <c r="BW191" s="1">
        <f t="shared" si="233"/>
        <v>17</v>
      </c>
      <c r="BX191" s="1">
        <f t="shared" si="233"/>
        <v>17</v>
      </c>
      <c r="BY191" s="1">
        <f t="shared" si="233"/>
        <v>17</v>
      </c>
      <c r="BZ191" s="1">
        <f t="shared" si="233"/>
        <v>17</v>
      </c>
      <c r="CA191" s="1">
        <f t="shared" si="233"/>
        <v>17</v>
      </c>
      <c r="CB191" s="1">
        <f t="shared" si="233"/>
        <v>17</v>
      </c>
      <c r="CC191" s="1">
        <f t="shared" si="233"/>
        <v>17</v>
      </c>
      <c r="CD191" s="1">
        <f t="shared" si="233"/>
        <v>17</v>
      </c>
      <c r="CE191" s="1">
        <f t="shared" si="233"/>
        <v>17</v>
      </c>
      <c r="CF191" s="1">
        <f t="shared" si="233"/>
        <v>17</v>
      </c>
      <c r="CG191" s="1">
        <f t="shared" si="233"/>
        <v>17</v>
      </c>
      <c r="CH191" s="1">
        <f t="shared" si="233"/>
        <v>17</v>
      </c>
      <c r="CI191" s="1">
        <f t="shared" si="233"/>
        <v>17</v>
      </c>
      <c r="CJ191" s="1">
        <f t="shared" si="233"/>
        <v>17</v>
      </c>
      <c r="CK191" s="1">
        <f t="shared" si="233"/>
        <v>17</v>
      </c>
      <c r="CL191" s="1">
        <f t="shared" si="233"/>
        <v>17</v>
      </c>
      <c r="CM191" s="1">
        <f t="shared" si="233"/>
        <v>17</v>
      </c>
      <c r="CN191" s="1">
        <f t="shared" si="233"/>
        <v>17</v>
      </c>
      <c r="CO191" s="1">
        <f t="shared" si="233"/>
        <v>17</v>
      </c>
      <c r="CP191" s="1">
        <f t="shared" si="233"/>
        <v>17</v>
      </c>
      <c r="CQ191" s="1">
        <f t="shared" si="233"/>
        <v>17</v>
      </c>
      <c r="CR191" s="1">
        <f t="shared" si="233"/>
        <v>17</v>
      </c>
      <c r="CS191" s="1">
        <f t="shared" si="233"/>
        <v>17</v>
      </c>
      <c r="CT191" s="1">
        <f t="shared" si="233"/>
        <v>17</v>
      </c>
      <c r="CU191" s="1">
        <f t="shared" si="233"/>
        <v>17</v>
      </c>
      <c r="CV191" s="1">
        <f t="shared" si="233"/>
        <v>17</v>
      </c>
      <c r="CW191" s="1">
        <f t="shared" si="233"/>
        <v>17</v>
      </c>
      <c r="CX191" s="1">
        <f t="shared" si="233"/>
        <v>17</v>
      </c>
      <c r="CY191" s="1">
        <f t="shared" si="233"/>
        <v>17</v>
      </c>
      <c r="CZ191" s="1">
        <f t="shared" si="233"/>
        <v>17</v>
      </c>
      <c r="DA191" s="1">
        <f t="shared" si="233"/>
        <v>17</v>
      </c>
      <c r="DB191" s="1">
        <f t="shared" si="233"/>
        <v>17</v>
      </c>
      <c r="DC191" s="1">
        <f t="shared" si="233"/>
        <v>17</v>
      </c>
      <c r="DD191" s="1">
        <f t="shared" si="233"/>
        <v>17</v>
      </c>
      <c r="DE191" s="1">
        <f t="shared" si="233"/>
        <v>17</v>
      </c>
      <c r="DF191" s="1">
        <f t="shared" si="233"/>
        <v>17</v>
      </c>
      <c r="DG191" s="1">
        <f t="shared" si="233"/>
        <v>17</v>
      </c>
      <c r="DH191" s="1">
        <f t="shared" si="233"/>
        <v>17</v>
      </c>
      <c r="DI191" s="1">
        <f t="shared" si="233"/>
        <v>17</v>
      </c>
      <c r="DJ191" s="1">
        <f t="shared" si="233"/>
        <v>17</v>
      </c>
      <c r="DK191" s="1">
        <f t="shared" si="233"/>
        <v>17</v>
      </c>
      <c r="DL191" s="1">
        <f t="shared" si="233"/>
        <v>17</v>
      </c>
      <c r="DM191" s="1">
        <f t="shared" si="233"/>
        <v>17</v>
      </c>
      <c r="DN191" s="1">
        <f t="shared" si="233"/>
        <v>17</v>
      </c>
      <c r="DO191" s="1">
        <f t="shared" si="233"/>
        <v>17</v>
      </c>
      <c r="DP191" s="1">
        <f t="shared" si="233"/>
        <v>17</v>
      </c>
      <c r="DQ191" s="1">
        <f t="shared" si="233"/>
        <v>17</v>
      </c>
      <c r="DR191" s="1">
        <f t="shared" si="233"/>
        <v>17</v>
      </c>
      <c r="DS191" s="1">
        <f t="shared" si="233"/>
        <v>17</v>
      </c>
      <c r="DT191" s="1">
        <f t="shared" si="233"/>
        <v>17</v>
      </c>
      <c r="DU191" s="1">
        <f t="shared" si="233"/>
        <v>17</v>
      </c>
      <c r="DV191" s="1">
        <f t="shared" si="233"/>
        <v>17</v>
      </c>
      <c r="DW191" s="1">
        <f t="shared" si="233"/>
        <v>17</v>
      </c>
      <c r="DX191" s="1">
        <f t="shared" si="233"/>
        <v>17</v>
      </c>
      <c r="DY191" s="1">
        <f t="shared" si="233"/>
        <v>17</v>
      </c>
      <c r="DZ191" s="1">
        <f t="shared" si="233"/>
        <v>17</v>
      </c>
      <c r="EA191" s="1">
        <f t="shared" si="233"/>
        <v>17</v>
      </c>
      <c r="EB191" s="1">
        <f t="shared" si="233"/>
        <v>17</v>
      </c>
      <c r="EC191" s="1">
        <f t="shared" si="233"/>
        <v>17</v>
      </c>
      <c r="ED191" s="1">
        <f t="shared" ref="ED191:GO191" si="234">EC191+ED57-ED124</f>
        <v>17</v>
      </c>
      <c r="EE191" s="1">
        <f t="shared" si="234"/>
        <v>17</v>
      </c>
      <c r="EF191" s="1">
        <f t="shared" si="234"/>
        <v>17</v>
      </c>
      <c r="EG191" s="1">
        <f t="shared" si="234"/>
        <v>17</v>
      </c>
      <c r="EH191" s="1">
        <f t="shared" si="234"/>
        <v>17</v>
      </c>
      <c r="EI191" s="1">
        <f t="shared" si="234"/>
        <v>17</v>
      </c>
      <c r="EJ191" s="1">
        <f t="shared" si="234"/>
        <v>17</v>
      </c>
      <c r="EK191" s="1">
        <f t="shared" si="234"/>
        <v>17</v>
      </c>
      <c r="EL191" s="1">
        <f t="shared" si="234"/>
        <v>17</v>
      </c>
      <c r="EM191" s="1">
        <f t="shared" si="234"/>
        <v>17</v>
      </c>
      <c r="EN191" s="1">
        <f t="shared" si="234"/>
        <v>17</v>
      </c>
      <c r="EO191" s="1">
        <f t="shared" si="234"/>
        <v>17</v>
      </c>
      <c r="EP191" s="1">
        <f t="shared" si="234"/>
        <v>17</v>
      </c>
      <c r="EQ191" s="1">
        <f t="shared" si="234"/>
        <v>17</v>
      </c>
      <c r="ER191" s="1">
        <f t="shared" si="234"/>
        <v>17</v>
      </c>
      <c r="ES191" s="1">
        <f t="shared" si="234"/>
        <v>17</v>
      </c>
      <c r="ET191" s="1">
        <f t="shared" si="234"/>
        <v>17</v>
      </c>
      <c r="EU191" s="1">
        <f t="shared" si="234"/>
        <v>17</v>
      </c>
      <c r="EV191" s="1">
        <f t="shared" si="234"/>
        <v>17</v>
      </c>
      <c r="EW191" s="1">
        <f t="shared" si="234"/>
        <v>17</v>
      </c>
      <c r="EX191" s="1">
        <f t="shared" si="234"/>
        <v>17</v>
      </c>
      <c r="EY191" s="1">
        <f t="shared" si="234"/>
        <v>17</v>
      </c>
      <c r="EZ191" s="1">
        <f t="shared" si="234"/>
        <v>17</v>
      </c>
      <c r="FA191" s="1">
        <f t="shared" si="234"/>
        <v>17</v>
      </c>
      <c r="FB191" s="1">
        <f t="shared" si="234"/>
        <v>17</v>
      </c>
      <c r="FC191" s="1">
        <f t="shared" si="234"/>
        <v>17</v>
      </c>
      <c r="FD191" s="1">
        <f t="shared" si="234"/>
        <v>17</v>
      </c>
      <c r="FE191" s="1">
        <f t="shared" si="234"/>
        <v>17</v>
      </c>
      <c r="FF191" s="1">
        <f t="shared" si="234"/>
        <v>17</v>
      </c>
      <c r="FG191" s="1">
        <f t="shared" si="234"/>
        <v>17</v>
      </c>
      <c r="FH191" s="1">
        <f t="shared" si="234"/>
        <v>17</v>
      </c>
      <c r="FI191" s="1">
        <f t="shared" si="234"/>
        <v>17</v>
      </c>
      <c r="FJ191" s="1">
        <f t="shared" si="234"/>
        <v>17</v>
      </c>
      <c r="FK191" s="1">
        <f t="shared" si="234"/>
        <v>17</v>
      </c>
      <c r="FL191" s="1">
        <f t="shared" si="234"/>
        <v>17</v>
      </c>
      <c r="FM191" s="1">
        <f t="shared" si="234"/>
        <v>17</v>
      </c>
      <c r="FN191" s="1">
        <f t="shared" si="234"/>
        <v>17</v>
      </c>
      <c r="FO191" s="1">
        <f t="shared" si="234"/>
        <v>17</v>
      </c>
      <c r="FP191" s="1">
        <f t="shared" si="234"/>
        <v>17</v>
      </c>
      <c r="FQ191" s="1">
        <f t="shared" si="234"/>
        <v>17</v>
      </c>
      <c r="FR191" s="1">
        <f t="shared" si="234"/>
        <v>17</v>
      </c>
      <c r="FS191" s="1">
        <f t="shared" si="234"/>
        <v>17</v>
      </c>
      <c r="FT191" s="1">
        <f t="shared" si="234"/>
        <v>17</v>
      </c>
      <c r="FU191" s="1">
        <f t="shared" si="234"/>
        <v>17</v>
      </c>
      <c r="FV191" s="1">
        <f t="shared" si="234"/>
        <v>17</v>
      </c>
      <c r="FW191" s="1">
        <f t="shared" si="234"/>
        <v>17</v>
      </c>
      <c r="FX191" s="1">
        <f t="shared" si="234"/>
        <v>17</v>
      </c>
      <c r="FY191" s="1">
        <f t="shared" si="234"/>
        <v>17</v>
      </c>
      <c r="FZ191" s="1">
        <f t="shared" si="234"/>
        <v>17</v>
      </c>
      <c r="GA191" s="1">
        <f t="shared" si="234"/>
        <v>17</v>
      </c>
      <c r="GB191" s="1">
        <f t="shared" si="234"/>
        <v>17</v>
      </c>
      <c r="GC191" s="1">
        <f t="shared" si="234"/>
        <v>17</v>
      </c>
      <c r="GD191" s="1">
        <f t="shared" si="234"/>
        <v>17</v>
      </c>
      <c r="GE191" s="1">
        <f t="shared" si="234"/>
        <v>17</v>
      </c>
      <c r="GF191" s="1">
        <f t="shared" si="234"/>
        <v>17</v>
      </c>
      <c r="GG191" s="1">
        <f t="shared" si="234"/>
        <v>17</v>
      </c>
      <c r="GH191" s="1">
        <f t="shared" si="234"/>
        <v>17</v>
      </c>
      <c r="GI191" s="1">
        <f t="shared" si="234"/>
        <v>17</v>
      </c>
      <c r="GJ191" s="1">
        <f t="shared" si="234"/>
        <v>17</v>
      </c>
      <c r="GK191" s="1">
        <f t="shared" si="234"/>
        <v>17</v>
      </c>
      <c r="GL191" s="1">
        <f t="shared" si="234"/>
        <v>17</v>
      </c>
      <c r="GM191" s="1">
        <f t="shared" si="234"/>
        <v>17</v>
      </c>
      <c r="GN191" s="1">
        <f t="shared" si="234"/>
        <v>17</v>
      </c>
      <c r="GO191" s="1">
        <f t="shared" si="234"/>
        <v>17</v>
      </c>
      <c r="GP191" s="1">
        <f t="shared" ref="GP191:GY191" si="235">GO191+GP57-GP124</f>
        <v>17</v>
      </c>
      <c r="GQ191" s="1">
        <f t="shared" si="235"/>
        <v>17</v>
      </c>
      <c r="GR191" s="1">
        <f t="shared" si="235"/>
        <v>17</v>
      </c>
      <c r="GS191" s="1">
        <f t="shared" si="235"/>
        <v>17</v>
      </c>
      <c r="GT191" s="1">
        <f t="shared" si="235"/>
        <v>17</v>
      </c>
      <c r="GU191" s="1">
        <f t="shared" si="235"/>
        <v>17</v>
      </c>
      <c r="GV191" s="1">
        <f t="shared" si="235"/>
        <v>17</v>
      </c>
      <c r="GW191" s="1">
        <f t="shared" si="235"/>
        <v>17</v>
      </c>
      <c r="GX191" s="1">
        <f t="shared" si="235"/>
        <v>17</v>
      </c>
      <c r="GY191" s="1">
        <f t="shared" si="235"/>
        <v>17</v>
      </c>
    </row>
    <row r="192" spans="1:207">
      <c r="A192" s="4" t="s">
        <v>8124</v>
      </c>
      <c r="B192" s="3">
        <f t="shared" si="183"/>
        <v>46217130</v>
      </c>
      <c r="C192" s="3" t="str">
        <f t="shared" si="183"/>
        <v>Q.PEAK DUO BLK G6P+</v>
      </c>
      <c r="D192" s="2" t="str">
        <f t="shared" si="183"/>
        <v>350</v>
      </c>
      <c r="E192" s="1">
        <f t="shared" si="150"/>
        <v>0</v>
      </c>
      <c r="F192" s="1">
        <f t="shared" ref="F192:BQ192" si="236">E192+F58-F125</f>
        <v>0</v>
      </c>
      <c r="G192" s="1">
        <f t="shared" si="236"/>
        <v>0</v>
      </c>
      <c r="H192" s="1">
        <f t="shared" si="236"/>
        <v>0</v>
      </c>
      <c r="I192" s="1">
        <f t="shared" si="236"/>
        <v>0</v>
      </c>
      <c r="J192" s="1">
        <f t="shared" si="236"/>
        <v>0</v>
      </c>
      <c r="K192" s="1">
        <f t="shared" si="236"/>
        <v>0</v>
      </c>
      <c r="L192" s="1">
        <f t="shared" si="236"/>
        <v>0</v>
      </c>
      <c r="M192" s="1">
        <f t="shared" si="236"/>
        <v>0</v>
      </c>
      <c r="N192" s="1">
        <f t="shared" si="236"/>
        <v>0</v>
      </c>
      <c r="O192" s="1">
        <f t="shared" si="236"/>
        <v>0</v>
      </c>
      <c r="P192" s="1">
        <f t="shared" si="236"/>
        <v>0</v>
      </c>
      <c r="Q192" s="1">
        <f t="shared" si="236"/>
        <v>0</v>
      </c>
      <c r="R192" s="1">
        <f t="shared" si="236"/>
        <v>0</v>
      </c>
      <c r="S192" s="1">
        <f t="shared" si="236"/>
        <v>0</v>
      </c>
      <c r="T192" s="1">
        <f t="shared" si="236"/>
        <v>0</v>
      </c>
      <c r="U192" s="1">
        <f t="shared" si="236"/>
        <v>0</v>
      </c>
      <c r="V192" s="1">
        <f t="shared" si="236"/>
        <v>0</v>
      </c>
      <c r="W192" s="1">
        <f t="shared" si="236"/>
        <v>0</v>
      </c>
      <c r="X192" s="1">
        <f t="shared" si="236"/>
        <v>0</v>
      </c>
      <c r="Y192" s="1">
        <f t="shared" si="236"/>
        <v>0</v>
      </c>
      <c r="Z192" s="1">
        <f t="shared" si="236"/>
        <v>0</v>
      </c>
      <c r="AA192" s="1">
        <f t="shared" si="236"/>
        <v>0</v>
      </c>
      <c r="AB192" s="1">
        <f t="shared" si="236"/>
        <v>0</v>
      </c>
      <c r="AC192" s="1">
        <f t="shared" si="236"/>
        <v>0</v>
      </c>
      <c r="AD192" s="1">
        <f t="shared" si="236"/>
        <v>0</v>
      </c>
      <c r="AE192" s="1">
        <f t="shared" si="236"/>
        <v>0</v>
      </c>
      <c r="AF192" s="1">
        <f t="shared" si="236"/>
        <v>0</v>
      </c>
      <c r="AG192" s="1">
        <f t="shared" si="236"/>
        <v>0</v>
      </c>
      <c r="AH192" s="1">
        <f t="shared" si="236"/>
        <v>0</v>
      </c>
      <c r="AI192" s="1">
        <f t="shared" si="236"/>
        <v>0</v>
      </c>
      <c r="AJ192" s="1">
        <f t="shared" si="236"/>
        <v>0</v>
      </c>
      <c r="AK192" s="1">
        <f t="shared" si="236"/>
        <v>0</v>
      </c>
      <c r="AL192" s="1">
        <f t="shared" si="236"/>
        <v>0</v>
      </c>
      <c r="AM192" s="1">
        <f t="shared" si="236"/>
        <v>0</v>
      </c>
      <c r="AN192" s="1">
        <f t="shared" si="236"/>
        <v>0</v>
      </c>
      <c r="AO192" s="1">
        <f t="shared" si="236"/>
        <v>0</v>
      </c>
      <c r="AP192" s="1">
        <f t="shared" si="236"/>
        <v>0</v>
      </c>
      <c r="AQ192" s="1">
        <f t="shared" si="236"/>
        <v>0</v>
      </c>
      <c r="AR192" s="1">
        <f t="shared" si="236"/>
        <v>0</v>
      </c>
      <c r="AS192" s="1">
        <f t="shared" si="236"/>
        <v>0</v>
      </c>
      <c r="AT192" s="1">
        <f t="shared" si="236"/>
        <v>0</v>
      </c>
      <c r="AU192" s="1">
        <f t="shared" si="236"/>
        <v>0</v>
      </c>
      <c r="AV192" s="1">
        <f t="shared" si="236"/>
        <v>0</v>
      </c>
      <c r="AW192" s="1">
        <f t="shared" si="236"/>
        <v>0</v>
      </c>
      <c r="AX192" s="1">
        <f t="shared" si="236"/>
        <v>0</v>
      </c>
      <c r="AY192" s="1">
        <f t="shared" si="236"/>
        <v>0</v>
      </c>
      <c r="AZ192" s="1">
        <f t="shared" si="236"/>
        <v>0</v>
      </c>
      <c r="BA192" s="1">
        <f t="shared" si="236"/>
        <v>0</v>
      </c>
      <c r="BB192" s="1">
        <f t="shared" si="236"/>
        <v>0</v>
      </c>
      <c r="BC192" s="1">
        <f t="shared" si="236"/>
        <v>0</v>
      </c>
      <c r="BD192" s="1">
        <f t="shared" si="236"/>
        <v>0</v>
      </c>
      <c r="BE192" s="1">
        <f t="shared" si="236"/>
        <v>0</v>
      </c>
      <c r="BF192" s="1">
        <f t="shared" si="236"/>
        <v>0</v>
      </c>
      <c r="BG192" s="1">
        <f t="shared" si="236"/>
        <v>0</v>
      </c>
      <c r="BH192" s="1">
        <f t="shared" si="236"/>
        <v>0</v>
      </c>
      <c r="BI192" s="1">
        <f t="shared" si="236"/>
        <v>0</v>
      </c>
      <c r="BJ192" s="1">
        <f t="shared" si="236"/>
        <v>0</v>
      </c>
      <c r="BK192" s="1">
        <f t="shared" si="236"/>
        <v>0</v>
      </c>
      <c r="BL192" s="1">
        <f t="shared" si="236"/>
        <v>0</v>
      </c>
      <c r="BM192" s="1">
        <f t="shared" si="236"/>
        <v>0</v>
      </c>
      <c r="BN192" s="1">
        <f t="shared" si="236"/>
        <v>0</v>
      </c>
      <c r="BO192" s="1">
        <f t="shared" si="236"/>
        <v>0</v>
      </c>
      <c r="BP192" s="1">
        <f t="shared" si="236"/>
        <v>0</v>
      </c>
      <c r="BQ192" s="1">
        <f t="shared" si="236"/>
        <v>1</v>
      </c>
      <c r="BR192" s="1">
        <f t="shared" ref="BR192:EC192" si="237">BQ192+BR58-BR125</f>
        <v>1</v>
      </c>
      <c r="BS192" s="1">
        <f t="shared" si="237"/>
        <v>1</v>
      </c>
      <c r="BT192" s="1">
        <f t="shared" si="237"/>
        <v>1</v>
      </c>
      <c r="BU192" s="1">
        <f t="shared" si="237"/>
        <v>1</v>
      </c>
      <c r="BV192" s="1">
        <f t="shared" si="237"/>
        <v>1</v>
      </c>
      <c r="BW192" s="1">
        <f t="shared" si="237"/>
        <v>1</v>
      </c>
      <c r="BX192" s="1">
        <f t="shared" si="237"/>
        <v>1</v>
      </c>
      <c r="BY192" s="1">
        <f t="shared" si="237"/>
        <v>1</v>
      </c>
      <c r="BZ192" s="1">
        <f t="shared" si="237"/>
        <v>1</v>
      </c>
      <c r="CA192" s="1">
        <f t="shared" si="237"/>
        <v>1</v>
      </c>
      <c r="CB192" s="1">
        <f t="shared" si="237"/>
        <v>1</v>
      </c>
      <c r="CC192" s="1">
        <f t="shared" si="237"/>
        <v>1</v>
      </c>
      <c r="CD192" s="1">
        <f t="shared" si="237"/>
        <v>1</v>
      </c>
      <c r="CE192" s="1">
        <f t="shared" si="237"/>
        <v>1</v>
      </c>
      <c r="CF192" s="1">
        <f t="shared" si="237"/>
        <v>1</v>
      </c>
      <c r="CG192" s="1">
        <f t="shared" si="237"/>
        <v>1</v>
      </c>
      <c r="CH192" s="1">
        <f t="shared" si="237"/>
        <v>1</v>
      </c>
      <c r="CI192" s="1">
        <f t="shared" si="237"/>
        <v>1</v>
      </c>
      <c r="CJ192" s="1">
        <f t="shared" si="237"/>
        <v>1</v>
      </c>
      <c r="CK192" s="1">
        <f t="shared" si="237"/>
        <v>1</v>
      </c>
      <c r="CL192" s="1">
        <f t="shared" si="237"/>
        <v>1</v>
      </c>
      <c r="CM192" s="1">
        <f t="shared" si="237"/>
        <v>1</v>
      </c>
      <c r="CN192" s="1">
        <f t="shared" si="237"/>
        <v>1</v>
      </c>
      <c r="CO192" s="1">
        <f t="shared" si="237"/>
        <v>1</v>
      </c>
      <c r="CP192" s="1">
        <f t="shared" si="237"/>
        <v>1</v>
      </c>
      <c r="CQ192" s="1">
        <f t="shared" si="237"/>
        <v>1</v>
      </c>
      <c r="CR192" s="1">
        <f t="shared" si="237"/>
        <v>1</v>
      </c>
      <c r="CS192" s="1">
        <f t="shared" si="237"/>
        <v>1</v>
      </c>
      <c r="CT192" s="1">
        <f t="shared" si="237"/>
        <v>1</v>
      </c>
      <c r="CU192" s="1">
        <f t="shared" si="237"/>
        <v>1</v>
      </c>
      <c r="CV192" s="1">
        <f t="shared" si="237"/>
        <v>1</v>
      </c>
      <c r="CW192" s="1">
        <f t="shared" si="237"/>
        <v>1</v>
      </c>
      <c r="CX192" s="1">
        <f t="shared" si="237"/>
        <v>1</v>
      </c>
      <c r="CY192" s="1">
        <f t="shared" si="237"/>
        <v>1</v>
      </c>
      <c r="CZ192" s="1">
        <f t="shared" si="237"/>
        <v>1</v>
      </c>
      <c r="DA192" s="1">
        <f t="shared" si="237"/>
        <v>1</v>
      </c>
      <c r="DB192" s="1">
        <f t="shared" si="237"/>
        <v>1</v>
      </c>
      <c r="DC192" s="1">
        <f t="shared" si="237"/>
        <v>1</v>
      </c>
      <c r="DD192" s="1">
        <f t="shared" si="237"/>
        <v>1</v>
      </c>
      <c r="DE192" s="1">
        <f t="shared" si="237"/>
        <v>1</v>
      </c>
      <c r="DF192" s="1">
        <f t="shared" si="237"/>
        <v>1</v>
      </c>
      <c r="DG192" s="1">
        <f t="shared" si="237"/>
        <v>1</v>
      </c>
      <c r="DH192" s="1">
        <f t="shared" si="237"/>
        <v>1</v>
      </c>
      <c r="DI192" s="1">
        <f t="shared" si="237"/>
        <v>1</v>
      </c>
      <c r="DJ192" s="1">
        <f t="shared" si="237"/>
        <v>1</v>
      </c>
      <c r="DK192" s="1">
        <f t="shared" si="237"/>
        <v>1</v>
      </c>
      <c r="DL192" s="1">
        <f t="shared" si="237"/>
        <v>1</v>
      </c>
      <c r="DM192" s="1">
        <f t="shared" si="237"/>
        <v>1</v>
      </c>
      <c r="DN192" s="1">
        <f t="shared" si="237"/>
        <v>1</v>
      </c>
      <c r="DO192" s="1">
        <f t="shared" si="237"/>
        <v>1</v>
      </c>
      <c r="DP192" s="1">
        <f t="shared" si="237"/>
        <v>1</v>
      </c>
      <c r="DQ192" s="1">
        <f t="shared" si="237"/>
        <v>1</v>
      </c>
      <c r="DR192" s="1">
        <f t="shared" si="237"/>
        <v>1</v>
      </c>
      <c r="DS192" s="1">
        <f t="shared" si="237"/>
        <v>1</v>
      </c>
      <c r="DT192" s="1">
        <f t="shared" si="237"/>
        <v>1</v>
      </c>
      <c r="DU192" s="1">
        <f t="shared" si="237"/>
        <v>1</v>
      </c>
      <c r="DV192" s="1">
        <f t="shared" si="237"/>
        <v>1</v>
      </c>
      <c r="DW192" s="1">
        <f t="shared" si="237"/>
        <v>1</v>
      </c>
      <c r="DX192" s="1">
        <f t="shared" si="237"/>
        <v>1</v>
      </c>
      <c r="DY192" s="1">
        <f t="shared" si="237"/>
        <v>1</v>
      </c>
      <c r="DZ192" s="1">
        <f t="shared" si="237"/>
        <v>1</v>
      </c>
      <c r="EA192" s="1">
        <f t="shared" si="237"/>
        <v>1</v>
      </c>
      <c r="EB192" s="1">
        <f t="shared" si="237"/>
        <v>1</v>
      </c>
      <c r="EC192" s="1">
        <f t="shared" si="237"/>
        <v>1</v>
      </c>
      <c r="ED192" s="1">
        <f t="shared" ref="ED192:GO192" si="238">EC192+ED58-ED125</f>
        <v>1</v>
      </c>
      <c r="EE192" s="1">
        <f t="shared" si="238"/>
        <v>1</v>
      </c>
      <c r="EF192" s="1">
        <f t="shared" si="238"/>
        <v>1</v>
      </c>
      <c r="EG192" s="1">
        <f t="shared" si="238"/>
        <v>1</v>
      </c>
      <c r="EH192" s="1">
        <f t="shared" si="238"/>
        <v>1</v>
      </c>
      <c r="EI192" s="1">
        <f t="shared" si="238"/>
        <v>1</v>
      </c>
      <c r="EJ192" s="1">
        <f t="shared" si="238"/>
        <v>1</v>
      </c>
      <c r="EK192" s="1">
        <f t="shared" si="238"/>
        <v>1</v>
      </c>
      <c r="EL192" s="1">
        <f t="shared" si="238"/>
        <v>1</v>
      </c>
      <c r="EM192" s="1">
        <f t="shared" si="238"/>
        <v>1</v>
      </c>
      <c r="EN192" s="1">
        <f t="shared" si="238"/>
        <v>1</v>
      </c>
      <c r="EO192" s="1">
        <f t="shared" si="238"/>
        <v>1</v>
      </c>
      <c r="EP192" s="1">
        <f t="shared" si="238"/>
        <v>1</v>
      </c>
      <c r="EQ192" s="1">
        <f t="shared" si="238"/>
        <v>1</v>
      </c>
      <c r="ER192" s="1">
        <f t="shared" si="238"/>
        <v>1</v>
      </c>
      <c r="ES192" s="1">
        <f t="shared" si="238"/>
        <v>1</v>
      </c>
      <c r="ET192" s="1">
        <f t="shared" si="238"/>
        <v>1</v>
      </c>
      <c r="EU192" s="1">
        <f t="shared" si="238"/>
        <v>1</v>
      </c>
      <c r="EV192" s="1">
        <f t="shared" si="238"/>
        <v>1</v>
      </c>
      <c r="EW192" s="1">
        <f t="shared" si="238"/>
        <v>1</v>
      </c>
      <c r="EX192" s="1">
        <f t="shared" si="238"/>
        <v>1</v>
      </c>
      <c r="EY192" s="1">
        <f t="shared" si="238"/>
        <v>1</v>
      </c>
      <c r="EZ192" s="1">
        <f t="shared" si="238"/>
        <v>1</v>
      </c>
      <c r="FA192" s="1">
        <f t="shared" si="238"/>
        <v>1</v>
      </c>
      <c r="FB192" s="1">
        <f t="shared" si="238"/>
        <v>1</v>
      </c>
      <c r="FC192" s="1">
        <f t="shared" si="238"/>
        <v>1</v>
      </c>
      <c r="FD192" s="1">
        <f t="shared" si="238"/>
        <v>1</v>
      </c>
      <c r="FE192" s="1">
        <f t="shared" si="238"/>
        <v>1</v>
      </c>
      <c r="FF192" s="1">
        <f t="shared" si="238"/>
        <v>1</v>
      </c>
      <c r="FG192" s="1">
        <f t="shared" si="238"/>
        <v>1</v>
      </c>
      <c r="FH192" s="1">
        <f t="shared" si="238"/>
        <v>1</v>
      </c>
      <c r="FI192" s="1">
        <f t="shared" si="238"/>
        <v>1</v>
      </c>
      <c r="FJ192" s="1">
        <f t="shared" si="238"/>
        <v>1</v>
      </c>
      <c r="FK192" s="1">
        <f t="shared" si="238"/>
        <v>1</v>
      </c>
      <c r="FL192" s="1">
        <f t="shared" si="238"/>
        <v>1</v>
      </c>
      <c r="FM192" s="1">
        <f t="shared" si="238"/>
        <v>1</v>
      </c>
      <c r="FN192" s="1">
        <f t="shared" si="238"/>
        <v>1</v>
      </c>
      <c r="FO192" s="1">
        <f t="shared" si="238"/>
        <v>1</v>
      </c>
      <c r="FP192" s="1">
        <f t="shared" si="238"/>
        <v>1</v>
      </c>
      <c r="FQ192" s="1">
        <f t="shared" si="238"/>
        <v>1</v>
      </c>
      <c r="FR192" s="1">
        <f t="shared" si="238"/>
        <v>1</v>
      </c>
      <c r="FS192" s="1">
        <f t="shared" si="238"/>
        <v>1</v>
      </c>
      <c r="FT192" s="1">
        <f t="shared" si="238"/>
        <v>1</v>
      </c>
      <c r="FU192" s="1">
        <f t="shared" si="238"/>
        <v>1</v>
      </c>
      <c r="FV192" s="1">
        <f t="shared" si="238"/>
        <v>1</v>
      </c>
      <c r="FW192" s="1">
        <f t="shared" si="238"/>
        <v>1</v>
      </c>
      <c r="FX192" s="1">
        <f t="shared" si="238"/>
        <v>1</v>
      </c>
      <c r="FY192" s="1">
        <f t="shared" si="238"/>
        <v>1</v>
      </c>
      <c r="FZ192" s="1">
        <f t="shared" si="238"/>
        <v>1</v>
      </c>
      <c r="GA192" s="1">
        <f t="shared" si="238"/>
        <v>1</v>
      </c>
      <c r="GB192" s="1">
        <f t="shared" si="238"/>
        <v>1</v>
      </c>
      <c r="GC192" s="1">
        <f t="shared" si="238"/>
        <v>1</v>
      </c>
      <c r="GD192" s="1">
        <f t="shared" si="238"/>
        <v>1</v>
      </c>
      <c r="GE192" s="1">
        <f t="shared" si="238"/>
        <v>1</v>
      </c>
      <c r="GF192" s="1">
        <f t="shared" si="238"/>
        <v>1</v>
      </c>
      <c r="GG192" s="1">
        <f t="shared" si="238"/>
        <v>1</v>
      </c>
      <c r="GH192" s="1">
        <f t="shared" si="238"/>
        <v>1</v>
      </c>
      <c r="GI192" s="1">
        <f t="shared" si="238"/>
        <v>1</v>
      </c>
      <c r="GJ192" s="1">
        <f t="shared" si="238"/>
        <v>1</v>
      </c>
      <c r="GK192" s="1">
        <f t="shared" si="238"/>
        <v>1</v>
      </c>
      <c r="GL192" s="1">
        <f t="shared" si="238"/>
        <v>1</v>
      </c>
      <c r="GM192" s="1">
        <f t="shared" si="238"/>
        <v>1</v>
      </c>
      <c r="GN192" s="1">
        <f t="shared" si="238"/>
        <v>1</v>
      </c>
      <c r="GO192" s="1">
        <f t="shared" si="238"/>
        <v>1</v>
      </c>
      <c r="GP192" s="1">
        <f t="shared" ref="GP192:GY192" si="239">GO192+GP58-GP125</f>
        <v>1</v>
      </c>
      <c r="GQ192" s="1">
        <f t="shared" si="239"/>
        <v>1</v>
      </c>
      <c r="GR192" s="1">
        <f t="shared" si="239"/>
        <v>1</v>
      </c>
      <c r="GS192" s="1">
        <f t="shared" si="239"/>
        <v>1</v>
      </c>
      <c r="GT192" s="1">
        <f t="shared" si="239"/>
        <v>1</v>
      </c>
      <c r="GU192" s="1">
        <f t="shared" si="239"/>
        <v>1</v>
      </c>
      <c r="GV192" s="1">
        <f t="shared" si="239"/>
        <v>1</v>
      </c>
      <c r="GW192" s="1">
        <f t="shared" si="239"/>
        <v>1</v>
      </c>
      <c r="GX192" s="1">
        <f t="shared" si="239"/>
        <v>1</v>
      </c>
      <c r="GY192" s="1">
        <f t="shared" si="239"/>
        <v>1</v>
      </c>
    </row>
    <row r="193" spans="1:207">
      <c r="A193" s="4" t="s">
        <v>8124</v>
      </c>
      <c r="B193" s="3">
        <f t="shared" si="183"/>
        <v>46219130</v>
      </c>
      <c r="C193" s="3" t="str">
        <f t="shared" si="183"/>
        <v>Q.PEAK DUO BLK G6P+</v>
      </c>
      <c r="D193" s="2" t="str">
        <f t="shared" si="183"/>
        <v>350</v>
      </c>
      <c r="E193" s="1">
        <f t="shared" si="150"/>
        <v>0</v>
      </c>
      <c r="F193" s="1">
        <f t="shared" ref="F193:BQ193" si="240">E193+F59-F126</f>
        <v>0</v>
      </c>
      <c r="G193" s="1">
        <f t="shared" si="240"/>
        <v>0</v>
      </c>
      <c r="H193" s="1">
        <f t="shared" si="240"/>
        <v>0</v>
      </c>
      <c r="I193" s="1">
        <f t="shared" si="240"/>
        <v>0</v>
      </c>
      <c r="J193" s="1">
        <f t="shared" si="240"/>
        <v>0</v>
      </c>
      <c r="K193" s="1">
        <f t="shared" si="240"/>
        <v>0</v>
      </c>
      <c r="L193" s="1">
        <f t="shared" si="240"/>
        <v>0</v>
      </c>
      <c r="M193" s="1">
        <f t="shared" si="240"/>
        <v>0</v>
      </c>
      <c r="N193" s="1">
        <f t="shared" si="240"/>
        <v>0</v>
      </c>
      <c r="O193" s="1">
        <f t="shared" si="240"/>
        <v>0</v>
      </c>
      <c r="P193" s="1">
        <f t="shared" si="240"/>
        <v>0</v>
      </c>
      <c r="Q193" s="1">
        <f t="shared" si="240"/>
        <v>0</v>
      </c>
      <c r="R193" s="1">
        <f t="shared" si="240"/>
        <v>0</v>
      </c>
      <c r="S193" s="1">
        <f t="shared" si="240"/>
        <v>0</v>
      </c>
      <c r="T193" s="1">
        <f t="shared" si="240"/>
        <v>0</v>
      </c>
      <c r="U193" s="1">
        <f t="shared" si="240"/>
        <v>0</v>
      </c>
      <c r="V193" s="1">
        <f t="shared" si="240"/>
        <v>0</v>
      </c>
      <c r="W193" s="1">
        <f t="shared" si="240"/>
        <v>0</v>
      </c>
      <c r="X193" s="1">
        <f t="shared" si="240"/>
        <v>0</v>
      </c>
      <c r="Y193" s="1">
        <f t="shared" si="240"/>
        <v>0</v>
      </c>
      <c r="Z193" s="1">
        <f t="shared" si="240"/>
        <v>0</v>
      </c>
      <c r="AA193" s="1">
        <f t="shared" si="240"/>
        <v>0</v>
      </c>
      <c r="AB193" s="1">
        <f t="shared" si="240"/>
        <v>0</v>
      </c>
      <c r="AC193" s="1">
        <f t="shared" si="240"/>
        <v>0</v>
      </c>
      <c r="AD193" s="1">
        <f t="shared" si="240"/>
        <v>0</v>
      </c>
      <c r="AE193" s="1">
        <f t="shared" si="240"/>
        <v>0</v>
      </c>
      <c r="AF193" s="1">
        <f t="shared" si="240"/>
        <v>0</v>
      </c>
      <c r="AG193" s="1">
        <f t="shared" si="240"/>
        <v>0</v>
      </c>
      <c r="AH193" s="1">
        <f t="shared" si="240"/>
        <v>0</v>
      </c>
      <c r="AI193" s="1">
        <f t="shared" si="240"/>
        <v>0</v>
      </c>
      <c r="AJ193" s="1">
        <f t="shared" si="240"/>
        <v>0</v>
      </c>
      <c r="AK193" s="1">
        <f t="shared" si="240"/>
        <v>0</v>
      </c>
      <c r="AL193" s="1">
        <f t="shared" si="240"/>
        <v>0</v>
      </c>
      <c r="AM193" s="1">
        <f t="shared" si="240"/>
        <v>0</v>
      </c>
      <c r="AN193" s="1">
        <f t="shared" si="240"/>
        <v>0</v>
      </c>
      <c r="AO193" s="1">
        <f t="shared" si="240"/>
        <v>0</v>
      </c>
      <c r="AP193" s="1">
        <f t="shared" si="240"/>
        <v>0</v>
      </c>
      <c r="AQ193" s="1">
        <f t="shared" si="240"/>
        <v>0</v>
      </c>
      <c r="AR193" s="1">
        <f t="shared" si="240"/>
        <v>0</v>
      </c>
      <c r="AS193" s="1">
        <f t="shared" si="240"/>
        <v>0</v>
      </c>
      <c r="AT193" s="1">
        <f t="shared" si="240"/>
        <v>0</v>
      </c>
      <c r="AU193" s="1">
        <f t="shared" si="240"/>
        <v>0</v>
      </c>
      <c r="AV193" s="1">
        <f t="shared" si="240"/>
        <v>0</v>
      </c>
      <c r="AW193" s="1">
        <f t="shared" si="240"/>
        <v>0</v>
      </c>
      <c r="AX193" s="1">
        <f t="shared" si="240"/>
        <v>0</v>
      </c>
      <c r="AY193" s="1">
        <f t="shared" si="240"/>
        <v>0</v>
      </c>
      <c r="AZ193" s="1">
        <f t="shared" si="240"/>
        <v>0</v>
      </c>
      <c r="BA193" s="1">
        <f t="shared" si="240"/>
        <v>0</v>
      </c>
      <c r="BB193" s="1">
        <f t="shared" si="240"/>
        <v>0</v>
      </c>
      <c r="BC193" s="1">
        <f t="shared" si="240"/>
        <v>0</v>
      </c>
      <c r="BD193" s="1">
        <f t="shared" si="240"/>
        <v>0</v>
      </c>
      <c r="BE193" s="1">
        <f t="shared" si="240"/>
        <v>0</v>
      </c>
      <c r="BF193" s="1">
        <f t="shared" si="240"/>
        <v>0</v>
      </c>
      <c r="BG193" s="1">
        <f t="shared" si="240"/>
        <v>0</v>
      </c>
      <c r="BH193" s="1">
        <f t="shared" si="240"/>
        <v>0</v>
      </c>
      <c r="BI193" s="1">
        <f t="shared" si="240"/>
        <v>0</v>
      </c>
      <c r="BJ193" s="1">
        <f t="shared" si="240"/>
        <v>0</v>
      </c>
      <c r="BK193" s="1">
        <f t="shared" si="240"/>
        <v>0</v>
      </c>
      <c r="BL193" s="1">
        <f t="shared" si="240"/>
        <v>0</v>
      </c>
      <c r="BM193" s="1">
        <f t="shared" si="240"/>
        <v>0</v>
      </c>
      <c r="BN193" s="1">
        <f t="shared" si="240"/>
        <v>0</v>
      </c>
      <c r="BO193" s="1">
        <f t="shared" si="240"/>
        <v>0</v>
      </c>
      <c r="BP193" s="1">
        <f t="shared" si="240"/>
        <v>0</v>
      </c>
      <c r="BQ193" s="1">
        <f t="shared" si="240"/>
        <v>3</v>
      </c>
      <c r="BR193" s="1">
        <f t="shared" ref="BR193:EC193" si="241">BQ193+BR59-BR126</f>
        <v>3</v>
      </c>
      <c r="BS193" s="1">
        <f t="shared" si="241"/>
        <v>3</v>
      </c>
      <c r="BT193" s="1">
        <f t="shared" si="241"/>
        <v>3</v>
      </c>
      <c r="BU193" s="1">
        <f t="shared" si="241"/>
        <v>3</v>
      </c>
      <c r="BV193" s="1">
        <f t="shared" si="241"/>
        <v>3</v>
      </c>
      <c r="BW193" s="1">
        <f t="shared" si="241"/>
        <v>3</v>
      </c>
      <c r="BX193" s="1">
        <f t="shared" si="241"/>
        <v>3</v>
      </c>
      <c r="BY193" s="1">
        <f t="shared" si="241"/>
        <v>3</v>
      </c>
      <c r="BZ193" s="1">
        <f t="shared" si="241"/>
        <v>3</v>
      </c>
      <c r="CA193" s="1">
        <f t="shared" si="241"/>
        <v>3</v>
      </c>
      <c r="CB193" s="1">
        <f t="shared" si="241"/>
        <v>3</v>
      </c>
      <c r="CC193" s="1">
        <f t="shared" si="241"/>
        <v>3</v>
      </c>
      <c r="CD193" s="1">
        <f t="shared" si="241"/>
        <v>3</v>
      </c>
      <c r="CE193" s="1">
        <f t="shared" si="241"/>
        <v>3</v>
      </c>
      <c r="CF193" s="1">
        <f t="shared" si="241"/>
        <v>3</v>
      </c>
      <c r="CG193" s="1">
        <f t="shared" si="241"/>
        <v>3</v>
      </c>
      <c r="CH193" s="1">
        <f t="shared" si="241"/>
        <v>3</v>
      </c>
      <c r="CI193" s="1">
        <f t="shared" si="241"/>
        <v>3</v>
      </c>
      <c r="CJ193" s="1">
        <f t="shared" si="241"/>
        <v>3</v>
      </c>
      <c r="CK193" s="1">
        <f t="shared" si="241"/>
        <v>3</v>
      </c>
      <c r="CL193" s="1">
        <f t="shared" si="241"/>
        <v>3</v>
      </c>
      <c r="CM193" s="1">
        <f t="shared" si="241"/>
        <v>3</v>
      </c>
      <c r="CN193" s="1">
        <f t="shared" si="241"/>
        <v>3</v>
      </c>
      <c r="CO193" s="1">
        <f t="shared" si="241"/>
        <v>3</v>
      </c>
      <c r="CP193" s="1">
        <f t="shared" si="241"/>
        <v>3</v>
      </c>
      <c r="CQ193" s="1">
        <f t="shared" si="241"/>
        <v>3</v>
      </c>
      <c r="CR193" s="1">
        <f t="shared" si="241"/>
        <v>3</v>
      </c>
      <c r="CS193" s="1">
        <f t="shared" si="241"/>
        <v>3</v>
      </c>
      <c r="CT193" s="1">
        <f t="shared" si="241"/>
        <v>3</v>
      </c>
      <c r="CU193" s="1">
        <f t="shared" si="241"/>
        <v>3</v>
      </c>
      <c r="CV193" s="1">
        <f t="shared" si="241"/>
        <v>3</v>
      </c>
      <c r="CW193" s="1">
        <f t="shared" si="241"/>
        <v>3</v>
      </c>
      <c r="CX193" s="1">
        <f t="shared" si="241"/>
        <v>3</v>
      </c>
      <c r="CY193" s="1">
        <f t="shared" si="241"/>
        <v>3</v>
      </c>
      <c r="CZ193" s="1">
        <f t="shared" si="241"/>
        <v>3</v>
      </c>
      <c r="DA193" s="1">
        <f t="shared" si="241"/>
        <v>3</v>
      </c>
      <c r="DB193" s="1">
        <f t="shared" si="241"/>
        <v>3</v>
      </c>
      <c r="DC193" s="1">
        <f t="shared" si="241"/>
        <v>3</v>
      </c>
      <c r="DD193" s="1">
        <f t="shared" si="241"/>
        <v>3</v>
      </c>
      <c r="DE193" s="1">
        <f t="shared" si="241"/>
        <v>3</v>
      </c>
      <c r="DF193" s="1">
        <f t="shared" si="241"/>
        <v>3</v>
      </c>
      <c r="DG193" s="1">
        <f t="shared" si="241"/>
        <v>3</v>
      </c>
      <c r="DH193" s="1">
        <f t="shared" si="241"/>
        <v>3</v>
      </c>
      <c r="DI193" s="1">
        <f t="shared" si="241"/>
        <v>3</v>
      </c>
      <c r="DJ193" s="1">
        <f t="shared" si="241"/>
        <v>3</v>
      </c>
      <c r="DK193" s="1">
        <f t="shared" si="241"/>
        <v>3</v>
      </c>
      <c r="DL193" s="1">
        <f t="shared" si="241"/>
        <v>3</v>
      </c>
      <c r="DM193" s="1">
        <f t="shared" si="241"/>
        <v>3</v>
      </c>
      <c r="DN193" s="1">
        <f t="shared" si="241"/>
        <v>3</v>
      </c>
      <c r="DO193" s="1">
        <f t="shared" si="241"/>
        <v>3</v>
      </c>
      <c r="DP193" s="1">
        <f t="shared" si="241"/>
        <v>3</v>
      </c>
      <c r="DQ193" s="1">
        <f t="shared" si="241"/>
        <v>3</v>
      </c>
      <c r="DR193" s="1">
        <f t="shared" si="241"/>
        <v>3</v>
      </c>
      <c r="DS193" s="1">
        <f t="shared" si="241"/>
        <v>3</v>
      </c>
      <c r="DT193" s="1">
        <f t="shared" si="241"/>
        <v>3</v>
      </c>
      <c r="DU193" s="1">
        <f t="shared" si="241"/>
        <v>3</v>
      </c>
      <c r="DV193" s="1">
        <f t="shared" si="241"/>
        <v>3</v>
      </c>
      <c r="DW193" s="1">
        <f t="shared" si="241"/>
        <v>3</v>
      </c>
      <c r="DX193" s="1">
        <f t="shared" si="241"/>
        <v>3</v>
      </c>
      <c r="DY193" s="1">
        <f t="shared" si="241"/>
        <v>3</v>
      </c>
      <c r="DZ193" s="1">
        <f t="shared" si="241"/>
        <v>3</v>
      </c>
      <c r="EA193" s="1">
        <f t="shared" si="241"/>
        <v>3</v>
      </c>
      <c r="EB193" s="1">
        <f t="shared" si="241"/>
        <v>3</v>
      </c>
      <c r="EC193" s="1">
        <f t="shared" si="241"/>
        <v>3</v>
      </c>
      <c r="ED193" s="1">
        <f t="shared" ref="ED193:GO193" si="242">EC193+ED59-ED126</f>
        <v>3</v>
      </c>
      <c r="EE193" s="1">
        <f t="shared" si="242"/>
        <v>3</v>
      </c>
      <c r="EF193" s="1">
        <f t="shared" si="242"/>
        <v>3</v>
      </c>
      <c r="EG193" s="1">
        <f t="shared" si="242"/>
        <v>3</v>
      </c>
      <c r="EH193" s="1">
        <f t="shared" si="242"/>
        <v>3</v>
      </c>
      <c r="EI193" s="1">
        <f t="shared" si="242"/>
        <v>3</v>
      </c>
      <c r="EJ193" s="1">
        <f t="shared" si="242"/>
        <v>3</v>
      </c>
      <c r="EK193" s="1">
        <f t="shared" si="242"/>
        <v>3</v>
      </c>
      <c r="EL193" s="1">
        <f t="shared" si="242"/>
        <v>3</v>
      </c>
      <c r="EM193" s="1">
        <f t="shared" si="242"/>
        <v>3</v>
      </c>
      <c r="EN193" s="1">
        <f t="shared" si="242"/>
        <v>3</v>
      </c>
      <c r="EO193" s="1">
        <f t="shared" si="242"/>
        <v>3</v>
      </c>
      <c r="EP193" s="1">
        <f t="shared" si="242"/>
        <v>3</v>
      </c>
      <c r="EQ193" s="1">
        <f t="shared" si="242"/>
        <v>3</v>
      </c>
      <c r="ER193" s="1">
        <f t="shared" si="242"/>
        <v>3</v>
      </c>
      <c r="ES193" s="1">
        <f t="shared" si="242"/>
        <v>3</v>
      </c>
      <c r="ET193" s="1">
        <f t="shared" si="242"/>
        <v>3</v>
      </c>
      <c r="EU193" s="1">
        <f t="shared" si="242"/>
        <v>3</v>
      </c>
      <c r="EV193" s="1">
        <f t="shared" si="242"/>
        <v>3</v>
      </c>
      <c r="EW193" s="1">
        <f t="shared" si="242"/>
        <v>3</v>
      </c>
      <c r="EX193" s="1">
        <f t="shared" si="242"/>
        <v>3</v>
      </c>
      <c r="EY193" s="1">
        <f t="shared" si="242"/>
        <v>3</v>
      </c>
      <c r="EZ193" s="1">
        <f t="shared" si="242"/>
        <v>3</v>
      </c>
      <c r="FA193" s="1">
        <f t="shared" si="242"/>
        <v>3</v>
      </c>
      <c r="FB193" s="1">
        <f t="shared" si="242"/>
        <v>3</v>
      </c>
      <c r="FC193" s="1">
        <f t="shared" si="242"/>
        <v>3</v>
      </c>
      <c r="FD193" s="1">
        <f t="shared" si="242"/>
        <v>3</v>
      </c>
      <c r="FE193" s="1">
        <f t="shared" si="242"/>
        <v>3</v>
      </c>
      <c r="FF193" s="1">
        <f t="shared" si="242"/>
        <v>3</v>
      </c>
      <c r="FG193" s="1">
        <f t="shared" si="242"/>
        <v>3</v>
      </c>
      <c r="FH193" s="1">
        <f t="shared" si="242"/>
        <v>3</v>
      </c>
      <c r="FI193" s="1">
        <f t="shared" si="242"/>
        <v>3</v>
      </c>
      <c r="FJ193" s="1">
        <f t="shared" si="242"/>
        <v>3</v>
      </c>
      <c r="FK193" s="1">
        <f t="shared" si="242"/>
        <v>3</v>
      </c>
      <c r="FL193" s="1">
        <f t="shared" si="242"/>
        <v>3</v>
      </c>
      <c r="FM193" s="1">
        <f t="shared" si="242"/>
        <v>3</v>
      </c>
      <c r="FN193" s="1">
        <f t="shared" si="242"/>
        <v>3</v>
      </c>
      <c r="FO193" s="1">
        <f t="shared" si="242"/>
        <v>3</v>
      </c>
      <c r="FP193" s="1">
        <f t="shared" si="242"/>
        <v>3</v>
      </c>
      <c r="FQ193" s="1">
        <f t="shared" si="242"/>
        <v>3</v>
      </c>
      <c r="FR193" s="1">
        <f t="shared" si="242"/>
        <v>3</v>
      </c>
      <c r="FS193" s="1">
        <f t="shared" si="242"/>
        <v>3</v>
      </c>
      <c r="FT193" s="1">
        <f t="shared" si="242"/>
        <v>3</v>
      </c>
      <c r="FU193" s="1">
        <f t="shared" si="242"/>
        <v>3</v>
      </c>
      <c r="FV193" s="1">
        <f t="shared" si="242"/>
        <v>3</v>
      </c>
      <c r="FW193" s="1">
        <f t="shared" si="242"/>
        <v>3</v>
      </c>
      <c r="FX193" s="1">
        <f t="shared" si="242"/>
        <v>3</v>
      </c>
      <c r="FY193" s="1">
        <f t="shared" si="242"/>
        <v>3</v>
      </c>
      <c r="FZ193" s="1">
        <f t="shared" si="242"/>
        <v>3</v>
      </c>
      <c r="GA193" s="1">
        <f t="shared" si="242"/>
        <v>3</v>
      </c>
      <c r="GB193" s="1">
        <f t="shared" si="242"/>
        <v>3</v>
      </c>
      <c r="GC193" s="1">
        <f t="shared" si="242"/>
        <v>3</v>
      </c>
      <c r="GD193" s="1">
        <f t="shared" si="242"/>
        <v>3</v>
      </c>
      <c r="GE193" s="1">
        <f t="shared" si="242"/>
        <v>3</v>
      </c>
      <c r="GF193" s="1">
        <f t="shared" si="242"/>
        <v>3</v>
      </c>
      <c r="GG193" s="1">
        <f t="shared" si="242"/>
        <v>3</v>
      </c>
      <c r="GH193" s="1">
        <f t="shared" si="242"/>
        <v>3</v>
      </c>
      <c r="GI193" s="1">
        <f t="shared" si="242"/>
        <v>3</v>
      </c>
      <c r="GJ193" s="1">
        <f t="shared" si="242"/>
        <v>3</v>
      </c>
      <c r="GK193" s="1">
        <f t="shared" si="242"/>
        <v>3</v>
      </c>
      <c r="GL193" s="1">
        <f t="shared" si="242"/>
        <v>3</v>
      </c>
      <c r="GM193" s="1">
        <f t="shared" si="242"/>
        <v>3</v>
      </c>
      <c r="GN193" s="1">
        <f t="shared" si="242"/>
        <v>3</v>
      </c>
      <c r="GO193" s="1">
        <f t="shared" si="242"/>
        <v>3</v>
      </c>
      <c r="GP193" s="1">
        <f t="shared" ref="GP193:GY193" si="243">GO193+GP59-GP126</f>
        <v>3</v>
      </c>
      <c r="GQ193" s="1">
        <f t="shared" si="243"/>
        <v>3</v>
      </c>
      <c r="GR193" s="1">
        <f t="shared" si="243"/>
        <v>3</v>
      </c>
      <c r="GS193" s="1">
        <f t="shared" si="243"/>
        <v>3</v>
      </c>
      <c r="GT193" s="1">
        <f t="shared" si="243"/>
        <v>3</v>
      </c>
      <c r="GU193" s="1">
        <f t="shared" si="243"/>
        <v>3</v>
      </c>
      <c r="GV193" s="1">
        <f t="shared" si="243"/>
        <v>3</v>
      </c>
      <c r="GW193" s="1">
        <f t="shared" si="243"/>
        <v>3</v>
      </c>
      <c r="GX193" s="1">
        <f t="shared" si="243"/>
        <v>3</v>
      </c>
      <c r="GY193" s="1">
        <f t="shared" si="243"/>
        <v>3</v>
      </c>
    </row>
    <row r="194" spans="1:207">
      <c r="A194" s="4" t="s">
        <v>8124</v>
      </c>
      <c r="B194" s="3">
        <f t="shared" si="183"/>
        <v>46222126</v>
      </c>
      <c r="C194" s="3" t="str">
        <f t="shared" si="183"/>
        <v>Q.PEAK DUO BLK G6P+/HL</v>
      </c>
      <c r="D194" s="2" t="str">
        <f t="shared" si="183"/>
        <v>330</v>
      </c>
      <c r="E194" s="1">
        <f t="shared" si="150"/>
        <v>0</v>
      </c>
      <c r="F194" s="1">
        <f t="shared" ref="F194:BQ194" si="244">E194+F60-F127</f>
        <v>0</v>
      </c>
      <c r="G194" s="1">
        <f t="shared" si="244"/>
        <v>0</v>
      </c>
      <c r="H194" s="1">
        <f t="shared" si="244"/>
        <v>0</v>
      </c>
      <c r="I194" s="1">
        <f t="shared" si="244"/>
        <v>0</v>
      </c>
      <c r="J194" s="1">
        <f t="shared" si="244"/>
        <v>0</v>
      </c>
      <c r="K194" s="1">
        <f t="shared" si="244"/>
        <v>0</v>
      </c>
      <c r="L194" s="1">
        <f t="shared" si="244"/>
        <v>0</v>
      </c>
      <c r="M194" s="1">
        <f t="shared" si="244"/>
        <v>0</v>
      </c>
      <c r="N194" s="1">
        <f t="shared" si="244"/>
        <v>0</v>
      </c>
      <c r="O194" s="1">
        <f t="shared" si="244"/>
        <v>0</v>
      </c>
      <c r="P194" s="1">
        <f t="shared" si="244"/>
        <v>0</v>
      </c>
      <c r="Q194" s="1">
        <f t="shared" si="244"/>
        <v>0</v>
      </c>
      <c r="R194" s="1">
        <f t="shared" si="244"/>
        <v>0</v>
      </c>
      <c r="S194" s="1">
        <f t="shared" si="244"/>
        <v>0</v>
      </c>
      <c r="T194" s="1">
        <f t="shared" si="244"/>
        <v>0</v>
      </c>
      <c r="U194" s="1">
        <f t="shared" si="244"/>
        <v>0</v>
      </c>
      <c r="V194" s="1">
        <f t="shared" si="244"/>
        <v>0</v>
      </c>
      <c r="W194" s="1">
        <f t="shared" si="244"/>
        <v>0</v>
      </c>
      <c r="X194" s="1">
        <f t="shared" si="244"/>
        <v>0</v>
      </c>
      <c r="Y194" s="1">
        <f t="shared" si="244"/>
        <v>0</v>
      </c>
      <c r="Z194" s="1">
        <f t="shared" si="244"/>
        <v>0</v>
      </c>
      <c r="AA194" s="1">
        <f t="shared" si="244"/>
        <v>0</v>
      </c>
      <c r="AB194" s="1">
        <f t="shared" si="244"/>
        <v>0</v>
      </c>
      <c r="AC194" s="1">
        <f t="shared" si="244"/>
        <v>0</v>
      </c>
      <c r="AD194" s="1">
        <f t="shared" si="244"/>
        <v>0</v>
      </c>
      <c r="AE194" s="1">
        <f t="shared" si="244"/>
        <v>0</v>
      </c>
      <c r="AF194" s="1">
        <f t="shared" si="244"/>
        <v>0</v>
      </c>
      <c r="AG194" s="1">
        <f t="shared" si="244"/>
        <v>0</v>
      </c>
      <c r="AH194" s="1">
        <f t="shared" si="244"/>
        <v>0</v>
      </c>
      <c r="AI194" s="1">
        <f t="shared" si="244"/>
        <v>0</v>
      </c>
      <c r="AJ194" s="1">
        <f t="shared" si="244"/>
        <v>0</v>
      </c>
      <c r="AK194" s="1">
        <f t="shared" si="244"/>
        <v>0</v>
      </c>
      <c r="AL194" s="1">
        <f t="shared" si="244"/>
        <v>0</v>
      </c>
      <c r="AM194" s="1">
        <f t="shared" si="244"/>
        <v>0</v>
      </c>
      <c r="AN194" s="1">
        <f t="shared" si="244"/>
        <v>0</v>
      </c>
      <c r="AO194" s="1">
        <f t="shared" si="244"/>
        <v>0</v>
      </c>
      <c r="AP194" s="1">
        <f t="shared" si="244"/>
        <v>0</v>
      </c>
      <c r="AQ194" s="1">
        <f t="shared" si="244"/>
        <v>0</v>
      </c>
      <c r="AR194" s="1">
        <f t="shared" si="244"/>
        <v>0</v>
      </c>
      <c r="AS194" s="1">
        <f t="shared" si="244"/>
        <v>0</v>
      </c>
      <c r="AT194" s="1">
        <f t="shared" si="244"/>
        <v>0</v>
      </c>
      <c r="AU194" s="1">
        <f t="shared" si="244"/>
        <v>0</v>
      </c>
      <c r="AV194" s="1">
        <f t="shared" si="244"/>
        <v>0</v>
      </c>
      <c r="AW194" s="1">
        <f t="shared" si="244"/>
        <v>0</v>
      </c>
      <c r="AX194" s="1">
        <f t="shared" si="244"/>
        <v>0</v>
      </c>
      <c r="AY194" s="1">
        <f t="shared" si="244"/>
        <v>0</v>
      </c>
      <c r="AZ194" s="1">
        <f t="shared" si="244"/>
        <v>0</v>
      </c>
      <c r="BA194" s="1">
        <f t="shared" si="244"/>
        <v>0</v>
      </c>
      <c r="BB194" s="1">
        <f t="shared" si="244"/>
        <v>0</v>
      </c>
      <c r="BC194" s="1">
        <f t="shared" si="244"/>
        <v>0</v>
      </c>
      <c r="BD194" s="1">
        <f t="shared" si="244"/>
        <v>0</v>
      </c>
      <c r="BE194" s="1">
        <f t="shared" si="244"/>
        <v>0</v>
      </c>
      <c r="BF194" s="1">
        <f t="shared" si="244"/>
        <v>0</v>
      </c>
      <c r="BG194" s="1">
        <f t="shared" si="244"/>
        <v>0</v>
      </c>
      <c r="BH194" s="1">
        <f t="shared" si="244"/>
        <v>0</v>
      </c>
      <c r="BI194" s="1">
        <f t="shared" si="244"/>
        <v>0</v>
      </c>
      <c r="BJ194" s="1">
        <f t="shared" si="244"/>
        <v>0</v>
      </c>
      <c r="BK194" s="1">
        <f t="shared" si="244"/>
        <v>0</v>
      </c>
      <c r="BL194" s="1">
        <f t="shared" si="244"/>
        <v>0</v>
      </c>
      <c r="BM194" s="1">
        <f t="shared" si="244"/>
        <v>0</v>
      </c>
      <c r="BN194" s="1">
        <f t="shared" si="244"/>
        <v>0</v>
      </c>
      <c r="BO194" s="1">
        <f t="shared" si="244"/>
        <v>0</v>
      </c>
      <c r="BP194" s="1">
        <f t="shared" si="244"/>
        <v>0</v>
      </c>
      <c r="BQ194" s="1">
        <f t="shared" si="244"/>
        <v>1</v>
      </c>
      <c r="BR194" s="1">
        <f t="shared" ref="BR194:EC194" si="245">BQ194+BR60-BR127</f>
        <v>1</v>
      </c>
      <c r="BS194" s="1">
        <f t="shared" si="245"/>
        <v>1</v>
      </c>
      <c r="BT194" s="1">
        <f t="shared" si="245"/>
        <v>1</v>
      </c>
      <c r="BU194" s="1">
        <f t="shared" si="245"/>
        <v>1</v>
      </c>
      <c r="BV194" s="1">
        <f t="shared" si="245"/>
        <v>1</v>
      </c>
      <c r="BW194" s="1">
        <f t="shared" si="245"/>
        <v>1</v>
      </c>
      <c r="BX194" s="1">
        <f t="shared" si="245"/>
        <v>1</v>
      </c>
      <c r="BY194" s="1">
        <f t="shared" si="245"/>
        <v>1</v>
      </c>
      <c r="BZ194" s="1">
        <f t="shared" si="245"/>
        <v>1</v>
      </c>
      <c r="CA194" s="1">
        <f t="shared" si="245"/>
        <v>1</v>
      </c>
      <c r="CB194" s="1">
        <f t="shared" si="245"/>
        <v>1</v>
      </c>
      <c r="CC194" s="1">
        <f t="shared" si="245"/>
        <v>1</v>
      </c>
      <c r="CD194" s="1">
        <f t="shared" si="245"/>
        <v>1</v>
      </c>
      <c r="CE194" s="1">
        <f t="shared" si="245"/>
        <v>1</v>
      </c>
      <c r="CF194" s="1">
        <f t="shared" si="245"/>
        <v>1</v>
      </c>
      <c r="CG194" s="1">
        <f t="shared" si="245"/>
        <v>1</v>
      </c>
      <c r="CH194" s="1">
        <f t="shared" si="245"/>
        <v>1</v>
      </c>
      <c r="CI194" s="1">
        <f t="shared" si="245"/>
        <v>1</v>
      </c>
      <c r="CJ194" s="1">
        <f t="shared" si="245"/>
        <v>1</v>
      </c>
      <c r="CK194" s="1">
        <f t="shared" si="245"/>
        <v>1</v>
      </c>
      <c r="CL194" s="1">
        <f t="shared" si="245"/>
        <v>1</v>
      </c>
      <c r="CM194" s="1">
        <f t="shared" si="245"/>
        <v>1</v>
      </c>
      <c r="CN194" s="1">
        <f t="shared" si="245"/>
        <v>1</v>
      </c>
      <c r="CO194" s="1">
        <f t="shared" si="245"/>
        <v>1</v>
      </c>
      <c r="CP194" s="1">
        <f t="shared" si="245"/>
        <v>1</v>
      </c>
      <c r="CQ194" s="1">
        <f t="shared" si="245"/>
        <v>1</v>
      </c>
      <c r="CR194" s="1">
        <f t="shared" si="245"/>
        <v>1</v>
      </c>
      <c r="CS194" s="1">
        <f t="shared" si="245"/>
        <v>1</v>
      </c>
      <c r="CT194" s="1">
        <f t="shared" si="245"/>
        <v>1</v>
      </c>
      <c r="CU194" s="1">
        <f t="shared" si="245"/>
        <v>1</v>
      </c>
      <c r="CV194" s="1">
        <f t="shared" si="245"/>
        <v>1</v>
      </c>
      <c r="CW194" s="1">
        <f t="shared" si="245"/>
        <v>1</v>
      </c>
      <c r="CX194" s="1">
        <f t="shared" si="245"/>
        <v>1</v>
      </c>
      <c r="CY194" s="1">
        <f t="shared" si="245"/>
        <v>1</v>
      </c>
      <c r="CZ194" s="1">
        <f t="shared" si="245"/>
        <v>1</v>
      </c>
      <c r="DA194" s="1">
        <f t="shared" si="245"/>
        <v>1</v>
      </c>
      <c r="DB194" s="1">
        <f t="shared" si="245"/>
        <v>1</v>
      </c>
      <c r="DC194" s="1">
        <f t="shared" si="245"/>
        <v>1</v>
      </c>
      <c r="DD194" s="1">
        <f t="shared" si="245"/>
        <v>1</v>
      </c>
      <c r="DE194" s="1">
        <f t="shared" si="245"/>
        <v>1</v>
      </c>
      <c r="DF194" s="1">
        <f t="shared" si="245"/>
        <v>1</v>
      </c>
      <c r="DG194" s="1">
        <f t="shared" si="245"/>
        <v>1</v>
      </c>
      <c r="DH194" s="1">
        <f t="shared" si="245"/>
        <v>1</v>
      </c>
      <c r="DI194" s="1">
        <f t="shared" si="245"/>
        <v>1</v>
      </c>
      <c r="DJ194" s="1">
        <f t="shared" si="245"/>
        <v>1</v>
      </c>
      <c r="DK194" s="1">
        <f t="shared" si="245"/>
        <v>1</v>
      </c>
      <c r="DL194" s="1">
        <f t="shared" si="245"/>
        <v>1</v>
      </c>
      <c r="DM194" s="1">
        <f t="shared" si="245"/>
        <v>1</v>
      </c>
      <c r="DN194" s="1">
        <f t="shared" si="245"/>
        <v>1</v>
      </c>
      <c r="DO194" s="1">
        <f t="shared" si="245"/>
        <v>1</v>
      </c>
      <c r="DP194" s="1">
        <f t="shared" si="245"/>
        <v>1</v>
      </c>
      <c r="DQ194" s="1">
        <f t="shared" si="245"/>
        <v>1</v>
      </c>
      <c r="DR194" s="1">
        <f t="shared" si="245"/>
        <v>1</v>
      </c>
      <c r="DS194" s="1">
        <f t="shared" si="245"/>
        <v>1</v>
      </c>
      <c r="DT194" s="1">
        <f t="shared" si="245"/>
        <v>1</v>
      </c>
      <c r="DU194" s="1">
        <f t="shared" si="245"/>
        <v>1</v>
      </c>
      <c r="DV194" s="1">
        <f t="shared" si="245"/>
        <v>1</v>
      </c>
      <c r="DW194" s="1">
        <f t="shared" si="245"/>
        <v>1</v>
      </c>
      <c r="DX194" s="1">
        <f t="shared" si="245"/>
        <v>1</v>
      </c>
      <c r="DY194" s="1">
        <f t="shared" si="245"/>
        <v>1</v>
      </c>
      <c r="DZ194" s="1">
        <f t="shared" si="245"/>
        <v>1</v>
      </c>
      <c r="EA194" s="1">
        <f t="shared" si="245"/>
        <v>1</v>
      </c>
      <c r="EB194" s="1">
        <f t="shared" si="245"/>
        <v>1</v>
      </c>
      <c r="EC194" s="1">
        <f t="shared" si="245"/>
        <v>1</v>
      </c>
      <c r="ED194" s="1">
        <f t="shared" ref="ED194:GO194" si="246">EC194+ED60-ED127</f>
        <v>1</v>
      </c>
      <c r="EE194" s="1">
        <f t="shared" si="246"/>
        <v>1</v>
      </c>
      <c r="EF194" s="1">
        <f t="shared" si="246"/>
        <v>1</v>
      </c>
      <c r="EG194" s="1">
        <f t="shared" si="246"/>
        <v>1</v>
      </c>
      <c r="EH194" s="1">
        <f t="shared" si="246"/>
        <v>1</v>
      </c>
      <c r="EI194" s="1">
        <f t="shared" si="246"/>
        <v>1</v>
      </c>
      <c r="EJ194" s="1">
        <f t="shared" si="246"/>
        <v>1</v>
      </c>
      <c r="EK194" s="1">
        <f t="shared" si="246"/>
        <v>1</v>
      </c>
      <c r="EL194" s="1">
        <f t="shared" si="246"/>
        <v>1</v>
      </c>
      <c r="EM194" s="1">
        <f t="shared" si="246"/>
        <v>1</v>
      </c>
      <c r="EN194" s="1">
        <f t="shared" si="246"/>
        <v>1</v>
      </c>
      <c r="EO194" s="1">
        <f t="shared" si="246"/>
        <v>1</v>
      </c>
      <c r="EP194" s="1">
        <f t="shared" si="246"/>
        <v>1</v>
      </c>
      <c r="EQ194" s="1">
        <f t="shared" si="246"/>
        <v>1</v>
      </c>
      <c r="ER194" s="1">
        <f t="shared" si="246"/>
        <v>1</v>
      </c>
      <c r="ES194" s="1">
        <f t="shared" si="246"/>
        <v>1</v>
      </c>
      <c r="ET194" s="1">
        <f t="shared" si="246"/>
        <v>1</v>
      </c>
      <c r="EU194" s="1">
        <f t="shared" si="246"/>
        <v>1</v>
      </c>
      <c r="EV194" s="1">
        <f t="shared" si="246"/>
        <v>1</v>
      </c>
      <c r="EW194" s="1">
        <f t="shared" si="246"/>
        <v>1</v>
      </c>
      <c r="EX194" s="1">
        <f t="shared" si="246"/>
        <v>1</v>
      </c>
      <c r="EY194" s="1">
        <f t="shared" si="246"/>
        <v>1</v>
      </c>
      <c r="EZ194" s="1">
        <f t="shared" si="246"/>
        <v>1</v>
      </c>
      <c r="FA194" s="1">
        <f t="shared" si="246"/>
        <v>1</v>
      </c>
      <c r="FB194" s="1">
        <f t="shared" si="246"/>
        <v>1</v>
      </c>
      <c r="FC194" s="1">
        <f t="shared" si="246"/>
        <v>1</v>
      </c>
      <c r="FD194" s="1">
        <f t="shared" si="246"/>
        <v>1</v>
      </c>
      <c r="FE194" s="1">
        <f t="shared" si="246"/>
        <v>1</v>
      </c>
      <c r="FF194" s="1">
        <f t="shared" si="246"/>
        <v>1</v>
      </c>
      <c r="FG194" s="1">
        <f t="shared" si="246"/>
        <v>1</v>
      </c>
      <c r="FH194" s="1">
        <f t="shared" si="246"/>
        <v>1</v>
      </c>
      <c r="FI194" s="1">
        <f t="shared" si="246"/>
        <v>1</v>
      </c>
      <c r="FJ194" s="1">
        <f t="shared" si="246"/>
        <v>1</v>
      </c>
      <c r="FK194" s="1">
        <f t="shared" si="246"/>
        <v>1</v>
      </c>
      <c r="FL194" s="1">
        <f t="shared" si="246"/>
        <v>1</v>
      </c>
      <c r="FM194" s="1">
        <f t="shared" si="246"/>
        <v>1</v>
      </c>
      <c r="FN194" s="1">
        <f t="shared" si="246"/>
        <v>1</v>
      </c>
      <c r="FO194" s="1">
        <f t="shared" si="246"/>
        <v>1</v>
      </c>
      <c r="FP194" s="1">
        <f t="shared" si="246"/>
        <v>1</v>
      </c>
      <c r="FQ194" s="1">
        <f t="shared" si="246"/>
        <v>1</v>
      </c>
      <c r="FR194" s="1">
        <f t="shared" si="246"/>
        <v>1</v>
      </c>
      <c r="FS194" s="1">
        <f t="shared" si="246"/>
        <v>1</v>
      </c>
      <c r="FT194" s="1">
        <f t="shared" si="246"/>
        <v>1</v>
      </c>
      <c r="FU194" s="1">
        <f t="shared" si="246"/>
        <v>1</v>
      </c>
      <c r="FV194" s="1">
        <f t="shared" si="246"/>
        <v>1</v>
      </c>
      <c r="FW194" s="1">
        <f t="shared" si="246"/>
        <v>1</v>
      </c>
      <c r="FX194" s="1">
        <f t="shared" si="246"/>
        <v>1</v>
      </c>
      <c r="FY194" s="1">
        <f t="shared" si="246"/>
        <v>1</v>
      </c>
      <c r="FZ194" s="1">
        <f t="shared" si="246"/>
        <v>1</v>
      </c>
      <c r="GA194" s="1">
        <f t="shared" si="246"/>
        <v>1</v>
      </c>
      <c r="GB194" s="1">
        <f t="shared" si="246"/>
        <v>1</v>
      </c>
      <c r="GC194" s="1">
        <f t="shared" si="246"/>
        <v>1</v>
      </c>
      <c r="GD194" s="1">
        <f t="shared" si="246"/>
        <v>1</v>
      </c>
      <c r="GE194" s="1">
        <f t="shared" si="246"/>
        <v>1</v>
      </c>
      <c r="GF194" s="1">
        <f t="shared" si="246"/>
        <v>1</v>
      </c>
      <c r="GG194" s="1">
        <f t="shared" si="246"/>
        <v>1</v>
      </c>
      <c r="GH194" s="1">
        <f t="shared" si="246"/>
        <v>1</v>
      </c>
      <c r="GI194" s="1">
        <f t="shared" si="246"/>
        <v>1</v>
      </c>
      <c r="GJ194" s="1">
        <f t="shared" si="246"/>
        <v>1</v>
      </c>
      <c r="GK194" s="1">
        <f t="shared" si="246"/>
        <v>1</v>
      </c>
      <c r="GL194" s="1">
        <f t="shared" si="246"/>
        <v>1</v>
      </c>
      <c r="GM194" s="1">
        <f t="shared" si="246"/>
        <v>1</v>
      </c>
      <c r="GN194" s="1">
        <f t="shared" si="246"/>
        <v>1</v>
      </c>
      <c r="GO194" s="1">
        <f t="shared" si="246"/>
        <v>1</v>
      </c>
      <c r="GP194" s="1">
        <f t="shared" ref="GP194:GY194" si="247">GO194+GP60-GP127</f>
        <v>1</v>
      </c>
      <c r="GQ194" s="1">
        <f t="shared" si="247"/>
        <v>1</v>
      </c>
      <c r="GR194" s="1">
        <f t="shared" si="247"/>
        <v>1</v>
      </c>
      <c r="GS194" s="1">
        <f t="shared" si="247"/>
        <v>1</v>
      </c>
      <c r="GT194" s="1">
        <f t="shared" si="247"/>
        <v>1</v>
      </c>
      <c r="GU194" s="1">
        <f t="shared" si="247"/>
        <v>1</v>
      </c>
      <c r="GV194" s="1">
        <f t="shared" si="247"/>
        <v>1</v>
      </c>
      <c r="GW194" s="1">
        <f t="shared" si="247"/>
        <v>1</v>
      </c>
      <c r="GX194" s="1">
        <f t="shared" si="247"/>
        <v>1</v>
      </c>
      <c r="GY194" s="1">
        <f t="shared" si="247"/>
        <v>1</v>
      </c>
    </row>
    <row r="195" spans="1:207">
      <c r="A195" s="4" t="s">
        <v>8124</v>
      </c>
      <c r="B195" s="3">
        <f t="shared" si="183"/>
        <v>46212127</v>
      </c>
      <c r="C195" s="3" t="str">
        <f t="shared" si="183"/>
        <v>Q.PEAK DUO BLK G6P+/HL</v>
      </c>
      <c r="D195" s="2" t="str">
        <f t="shared" si="183"/>
        <v>335</v>
      </c>
      <c r="E195" s="1">
        <f t="shared" si="150"/>
        <v>0</v>
      </c>
      <c r="F195" s="1">
        <f t="shared" ref="F195:BQ195" si="248">E195+F61-F128</f>
        <v>0</v>
      </c>
      <c r="G195" s="1">
        <f t="shared" si="248"/>
        <v>0</v>
      </c>
      <c r="H195" s="1">
        <f t="shared" si="248"/>
        <v>0</v>
      </c>
      <c r="I195" s="1">
        <f t="shared" si="248"/>
        <v>0</v>
      </c>
      <c r="J195" s="1">
        <f t="shared" si="248"/>
        <v>0</v>
      </c>
      <c r="K195" s="1">
        <f t="shared" si="248"/>
        <v>0</v>
      </c>
      <c r="L195" s="1">
        <f t="shared" si="248"/>
        <v>0</v>
      </c>
      <c r="M195" s="1">
        <f t="shared" si="248"/>
        <v>0</v>
      </c>
      <c r="N195" s="1">
        <f t="shared" si="248"/>
        <v>0</v>
      </c>
      <c r="O195" s="1">
        <f t="shared" si="248"/>
        <v>0</v>
      </c>
      <c r="P195" s="1">
        <f t="shared" si="248"/>
        <v>0</v>
      </c>
      <c r="Q195" s="1">
        <f t="shared" si="248"/>
        <v>0</v>
      </c>
      <c r="R195" s="1">
        <f t="shared" si="248"/>
        <v>0</v>
      </c>
      <c r="S195" s="1">
        <f t="shared" si="248"/>
        <v>0</v>
      </c>
      <c r="T195" s="1">
        <f t="shared" si="248"/>
        <v>0</v>
      </c>
      <c r="U195" s="1">
        <f t="shared" si="248"/>
        <v>0</v>
      </c>
      <c r="V195" s="1">
        <f t="shared" si="248"/>
        <v>0</v>
      </c>
      <c r="W195" s="1">
        <f t="shared" si="248"/>
        <v>0</v>
      </c>
      <c r="X195" s="1">
        <f t="shared" si="248"/>
        <v>0</v>
      </c>
      <c r="Y195" s="1">
        <f t="shared" si="248"/>
        <v>0</v>
      </c>
      <c r="Z195" s="1">
        <f t="shared" si="248"/>
        <v>0</v>
      </c>
      <c r="AA195" s="1">
        <f t="shared" si="248"/>
        <v>0</v>
      </c>
      <c r="AB195" s="1">
        <f t="shared" si="248"/>
        <v>0</v>
      </c>
      <c r="AC195" s="1">
        <f t="shared" si="248"/>
        <v>0</v>
      </c>
      <c r="AD195" s="1">
        <f t="shared" si="248"/>
        <v>0</v>
      </c>
      <c r="AE195" s="1">
        <f t="shared" si="248"/>
        <v>0</v>
      </c>
      <c r="AF195" s="1">
        <f t="shared" si="248"/>
        <v>0</v>
      </c>
      <c r="AG195" s="1">
        <f t="shared" si="248"/>
        <v>0</v>
      </c>
      <c r="AH195" s="1">
        <f t="shared" si="248"/>
        <v>0</v>
      </c>
      <c r="AI195" s="1">
        <f t="shared" si="248"/>
        <v>0</v>
      </c>
      <c r="AJ195" s="1">
        <f t="shared" si="248"/>
        <v>0</v>
      </c>
      <c r="AK195" s="1">
        <f t="shared" si="248"/>
        <v>0</v>
      </c>
      <c r="AL195" s="1">
        <f t="shared" si="248"/>
        <v>0</v>
      </c>
      <c r="AM195" s="1">
        <f t="shared" si="248"/>
        <v>0</v>
      </c>
      <c r="AN195" s="1">
        <f t="shared" si="248"/>
        <v>0</v>
      </c>
      <c r="AO195" s="1">
        <f t="shared" si="248"/>
        <v>0</v>
      </c>
      <c r="AP195" s="1">
        <f t="shared" si="248"/>
        <v>0</v>
      </c>
      <c r="AQ195" s="1">
        <f t="shared" si="248"/>
        <v>0</v>
      </c>
      <c r="AR195" s="1">
        <f t="shared" si="248"/>
        <v>0</v>
      </c>
      <c r="AS195" s="1">
        <f t="shared" si="248"/>
        <v>0</v>
      </c>
      <c r="AT195" s="1">
        <f t="shared" si="248"/>
        <v>0</v>
      </c>
      <c r="AU195" s="1">
        <f t="shared" si="248"/>
        <v>0</v>
      </c>
      <c r="AV195" s="1">
        <f t="shared" si="248"/>
        <v>0</v>
      </c>
      <c r="AW195" s="1">
        <f t="shared" si="248"/>
        <v>0</v>
      </c>
      <c r="AX195" s="1">
        <f t="shared" si="248"/>
        <v>0</v>
      </c>
      <c r="AY195" s="1">
        <f t="shared" si="248"/>
        <v>0</v>
      </c>
      <c r="AZ195" s="1">
        <f t="shared" si="248"/>
        <v>0</v>
      </c>
      <c r="BA195" s="1">
        <f t="shared" si="248"/>
        <v>0</v>
      </c>
      <c r="BB195" s="1">
        <f t="shared" si="248"/>
        <v>0</v>
      </c>
      <c r="BC195" s="1">
        <f t="shared" si="248"/>
        <v>0</v>
      </c>
      <c r="BD195" s="1">
        <f t="shared" si="248"/>
        <v>0</v>
      </c>
      <c r="BE195" s="1">
        <f t="shared" si="248"/>
        <v>0</v>
      </c>
      <c r="BF195" s="1">
        <f t="shared" si="248"/>
        <v>0</v>
      </c>
      <c r="BG195" s="1">
        <f t="shared" si="248"/>
        <v>0</v>
      </c>
      <c r="BH195" s="1">
        <f t="shared" si="248"/>
        <v>0</v>
      </c>
      <c r="BI195" s="1">
        <f t="shared" si="248"/>
        <v>0</v>
      </c>
      <c r="BJ195" s="1">
        <f t="shared" si="248"/>
        <v>0</v>
      </c>
      <c r="BK195" s="1">
        <f t="shared" si="248"/>
        <v>0</v>
      </c>
      <c r="BL195" s="1">
        <f t="shared" si="248"/>
        <v>0</v>
      </c>
      <c r="BM195" s="1">
        <f t="shared" si="248"/>
        <v>0</v>
      </c>
      <c r="BN195" s="1">
        <f t="shared" si="248"/>
        <v>0</v>
      </c>
      <c r="BO195" s="1">
        <f t="shared" si="248"/>
        <v>0</v>
      </c>
      <c r="BP195" s="1">
        <f t="shared" si="248"/>
        <v>0</v>
      </c>
      <c r="BQ195" s="1">
        <f t="shared" si="248"/>
        <v>3</v>
      </c>
      <c r="BR195" s="1">
        <f t="shared" ref="BR195:EC195" si="249">BQ195+BR61-BR128</f>
        <v>3</v>
      </c>
      <c r="BS195" s="1">
        <f t="shared" si="249"/>
        <v>3</v>
      </c>
      <c r="BT195" s="1">
        <f t="shared" si="249"/>
        <v>3</v>
      </c>
      <c r="BU195" s="1">
        <f t="shared" si="249"/>
        <v>3</v>
      </c>
      <c r="BV195" s="1">
        <f t="shared" si="249"/>
        <v>3</v>
      </c>
      <c r="BW195" s="1">
        <f t="shared" si="249"/>
        <v>3</v>
      </c>
      <c r="BX195" s="1">
        <f t="shared" si="249"/>
        <v>3</v>
      </c>
      <c r="BY195" s="1">
        <f t="shared" si="249"/>
        <v>3</v>
      </c>
      <c r="BZ195" s="1">
        <f t="shared" si="249"/>
        <v>3</v>
      </c>
      <c r="CA195" s="1">
        <f t="shared" si="249"/>
        <v>3</v>
      </c>
      <c r="CB195" s="1">
        <f t="shared" si="249"/>
        <v>3</v>
      </c>
      <c r="CC195" s="1">
        <f t="shared" si="249"/>
        <v>3</v>
      </c>
      <c r="CD195" s="1">
        <f t="shared" si="249"/>
        <v>3</v>
      </c>
      <c r="CE195" s="1">
        <f t="shared" si="249"/>
        <v>3</v>
      </c>
      <c r="CF195" s="1">
        <f t="shared" si="249"/>
        <v>3</v>
      </c>
      <c r="CG195" s="1">
        <f t="shared" si="249"/>
        <v>3</v>
      </c>
      <c r="CH195" s="1">
        <f t="shared" si="249"/>
        <v>3</v>
      </c>
      <c r="CI195" s="1">
        <f t="shared" si="249"/>
        <v>3</v>
      </c>
      <c r="CJ195" s="1">
        <f t="shared" si="249"/>
        <v>3</v>
      </c>
      <c r="CK195" s="1">
        <f t="shared" si="249"/>
        <v>3</v>
      </c>
      <c r="CL195" s="1">
        <f t="shared" si="249"/>
        <v>3</v>
      </c>
      <c r="CM195" s="1">
        <f t="shared" si="249"/>
        <v>3</v>
      </c>
      <c r="CN195" s="1">
        <f t="shared" si="249"/>
        <v>3</v>
      </c>
      <c r="CO195" s="1">
        <f t="shared" si="249"/>
        <v>3</v>
      </c>
      <c r="CP195" s="1">
        <f t="shared" si="249"/>
        <v>3</v>
      </c>
      <c r="CQ195" s="1">
        <f t="shared" si="249"/>
        <v>3</v>
      </c>
      <c r="CR195" s="1">
        <f t="shared" si="249"/>
        <v>3</v>
      </c>
      <c r="CS195" s="1">
        <f t="shared" si="249"/>
        <v>3</v>
      </c>
      <c r="CT195" s="1">
        <f t="shared" si="249"/>
        <v>3</v>
      </c>
      <c r="CU195" s="1">
        <f t="shared" si="249"/>
        <v>3</v>
      </c>
      <c r="CV195" s="1">
        <f t="shared" si="249"/>
        <v>3</v>
      </c>
      <c r="CW195" s="1">
        <f t="shared" si="249"/>
        <v>3</v>
      </c>
      <c r="CX195" s="1">
        <f t="shared" si="249"/>
        <v>3</v>
      </c>
      <c r="CY195" s="1">
        <f t="shared" si="249"/>
        <v>3</v>
      </c>
      <c r="CZ195" s="1">
        <f t="shared" si="249"/>
        <v>3</v>
      </c>
      <c r="DA195" s="1">
        <f t="shared" si="249"/>
        <v>3</v>
      </c>
      <c r="DB195" s="1">
        <f t="shared" si="249"/>
        <v>3</v>
      </c>
      <c r="DC195" s="1">
        <f t="shared" si="249"/>
        <v>3</v>
      </c>
      <c r="DD195" s="1">
        <f t="shared" si="249"/>
        <v>3</v>
      </c>
      <c r="DE195" s="1">
        <f t="shared" si="249"/>
        <v>3</v>
      </c>
      <c r="DF195" s="1">
        <f t="shared" si="249"/>
        <v>3</v>
      </c>
      <c r="DG195" s="1">
        <f t="shared" si="249"/>
        <v>3</v>
      </c>
      <c r="DH195" s="1">
        <f t="shared" si="249"/>
        <v>3</v>
      </c>
      <c r="DI195" s="1">
        <f t="shared" si="249"/>
        <v>3</v>
      </c>
      <c r="DJ195" s="1">
        <f t="shared" si="249"/>
        <v>3</v>
      </c>
      <c r="DK195" s="1">
        <f t="shared" si="249"/>
        <v>3</v>
      </c>
      <c r="DL195" s="1">
        <f t="shared" si="249"/>
        <v>3</v>
      </c>
      <c r="DM195" s="1">
        <f t="shared" si="249"/>
        <v>3</v>
      </c>
      <c r="DN195" s="1">
        <f t="shared" si="249"/>
        <v>3</v>
      </c>
      <c r="DO195" s="1">
        <f t="shared" si="249"/>
        <v>3</v>
      </c>
      <c r="DP195" s="1">
        <f t="shared" si="249"/>
        <v>3</v>
      </c>
      <c r="DQ195" s="1">
        <f t="shared" si="249"/>
        <v>3</v>
      </c>
      <c r="DR195" s="1">
        <f t="shared" si="249"/>
        <v>3</v>
      </c>
      <c r="DS195" s="1">
        <f t="shared" si="249"/>
        <v>3</v>
      </c>
      <c r="DT195" s="1">
        <f t="shared" si="249"/>
        <v>3</v>
      </c>
      <c r="DU195" s="1">
        <f t="shared" si="249"/>
        <v>3</v>
      </c>
      <c r="DV195" s="1">
        <f t="shared" si="249"/>
        <v>3</v>
      </c>
      <c r="DW195" s="1">
        <f t="shared" si="249"/>
        <v>3</v>
      </c>
      <c r="DX195" s="1">
        <f t="shared" si="249"/>
        <v>3</v>
      </c>
      <c r="DY195" s="1">
        <f t="shared" si="249"/>
        <v>3</v>
      </c>
      <c r="DZ195" s="1">
        <f t="shared" si="249"/>
        <v>3</v>
      </c>
      <c r="EA195" s="1">
        <f t="shared" si="249"/>
        <v>3</v>
      </c>
      <c r="EB195" s="1">
        <f t="shared" si="249"/>
        <v>3</v>
      </c>
      <c r="EC195" s="1">
        <f t="shared" si="249"/>
        <v>3</v>
      </c>
      <c r="ED195" s="1">
        <f t="shared" ref="ED195:GO195" si="250">EC195+ED61-ED128</f>
        <v>3</v>
      </c>
      <c r="EE195" s="1">
        <f t="shared" si="250"/>
        <v>3</v>
      </c>
      <c r="EF195" s="1">
        <f t="shared" si="250"/>
        <v>3</v>
      </c>
      <c r="EG195" s="1">
        <f t="shared" si="250"/>
        <v>3</v>
      </c>
      <c r="EH195" s="1">
        <f t="shared" si="250"/>
        <v>3</v>
      </c>
      <c r="EI195" s="1">
        <f t="shared" si="250"/>
        <v>3</v>
      </c>
      <c r="EJ195" s="1">
        <f t="shared" si="250"/>
        <v>3</v>
      </c>
      <c r="EK195" s="1">
        <f t="shared" si="250"/>
        <v>3</v>
      </c>
      <c r="EL195" s="1">
        <f t="shared" si="250"/>
        <v>3</v>
      </c>
      <c r="EM195" s="1">
        <f t="shared" si="250"/>
        <v>3</v>
      </c>
      <c r="EN195" s="1">
        <f t="shared" si="250"/>
        <v>3</v>
      </c>
      <c r="EO195" s="1">
        <f t="shared" si="250"/>
        <v>3</v>
      </c>
      <c r="EP195" s="1">
        <f t="shared" si="250"/>
        <v>3</v>
      </c>
      <c r="EQ195" s="1">
        <f t="shared" si="250"/>
        <v>3</v>
      </c>
      <c r="ER195" s="1">
        <f t="shared" si="250"/>
        <v>3</v>
      </c>
      <c r="ES195" s="1">
        <f t="shared" si="250"/>
        <v>3</v>
      </c>
      <c r="ET195" s="1">
        <f t="shared" si="250"/>
        <v>3</v>
      </c>
      <c r="EU195" s="1">
        <f t="shared" si="250"/>
        <v>3</v>
      </c>
      <c r="EV195" s="1">
        <f t="shared" si="250"/>
        <v>3</v>
      </c>
      <c r="EW195" s="1">
        <f t="shared" si="250"/>
        <v>3</v>
      </c>
      <c r="EX195" s="1">
        <f t="shared" si="250"/>
        <v>3</v>
      </c>
      <c r="EY195" s="1">
        <f t="shared" si="250"/>
        <v>3</v>
      </c>
      <c r="EZ195" s="1">
        <f t="shared" si="250"/>
        <v>3</v>
      </c>
      <c r="FA195" s="1">
        <f t="shared" si="250"/>
        <v>3</v>
      </c>
      <c r="FB195" s="1">
        <f t="shared" si="250"/>
        <v>3</v>
      </c>
      <c r="FC195" s="1">
        <f t="shared" si="250"/>
        <v>3</v>
      </c>
      <c r="FD195" s="1">
        <f t="shared" si="250"/>
        <v>3</v>
      </c>
      <c r="FE195" s="1">
        <f t="shared" si="250"/>
        <v>3</v>
      </c>
      <c r="FF195" s="1">
        <f t="shared" si="250"/>
        <v>3</v>
      </c>
      <c r="FG195" s="1">
        <f t="shared" si="250"/>
        <v>3</v>
      </c>
      <c r="FH195" s="1">
        <f t="shared" si="250"/>
        <v>3</v>
      </c>
      <c r="FI195" s="1">
        <f t="shared" si="250"/>
        <v>3</v>
      </c>
      <c r="FJ195" s="1">
        <f t="shared" si="250"/>
        <v>3</v>
      </c>
      <c r="FK195" s="1">
        <f t="shared" si="250"/>
        <v>3</v>
      </c>
      <c r="FL195" s="1">
        <f t="shared" si="250"/>
        <v>3</v>
      </c>
      <c r="FM195" s="1">
        <f t="shared" si="250"/>
        <v>3</v>
      </c>
      <c r="FN195" s="1">
        <f t="shared" si="250"/>
        <v>3</v>
      </c>
      <c r="FO195" s="1">
        <f t="shared" si="250"/>
        <v>3</v>
      </c>
      <c r="FP195" s="1">
        <f t="shared" si="250"/>
        <v>3</v>
      </c>
      <c r="FQ195" s="1">
        <f t="shared" si="250"/>
        <v>3</v>
      </c>
      <c r="FR195" s="1">
        <f t="shared" si="250"/>
        <v>3</v>
      </c>
      <c r="FS195" s="1">
        <f t="shared" si="250"/>
        <v>3</v>
      </c>
      <c r="FT195" s="1">
        <f t="shared" si="250"/>
        <v>3</v>
      </c>
      <c r="FU195" s="1">
        <f t="shared" si="250"/>
        <v>3</v>
      </c>
      <c r="FV195" s="1">
        <f t="shared" si="250"/>
        <v>3</v>
      </c>
      <c r="FW195" s="1">
        <f t="shared" si="250"/>
        <v>3</v>
      </c>
      <c r="FX195" s="1">
        <f t="shared" si="250"/>
        <v>3</v>
      </c>
      <c r="FY195" s="1">
        <f t="shared" si="250"/>
        <v>3</v>
      </c>
      <c r="FZ195" s="1">
        <f t="shared" si="250"/>
        <v>3</v>
      </c>
      <c r="GA195" s="1">
        <f t="shared" si="250"/>
        <v>3</v>
      </c>
      <c r="GB195" s="1">
        <f t="shared" si="250"/>
        <v>3</v>
      </c>
      <c r="GC195" s="1">
        <f t="shared" si="250"/>
        <v>3</v>
      </c>
      <c r="GD195" s="1">
        <f t="shared" si="250"/>
        <v>3</v>
      </c>
      <c r="GE195" s="1">
        <f t="shared" si="250"/>
        <v>3</v>
      </c>
      <c r="GF195" s="1">
        <f t="shared" si="250"/>
        <v>3</v>
      </c>
      <c r="GG195" s="1">
        <f t="shared" si="250"/>
        <v>3</v>
      </c>
      <c r="GH195" s="1">
        <f t="shared" si="250"/>
        <v>3</v>
      </c>
      <c r="GI195" s="1">
        <f t="shared" si="250"/>
        <v>3</v>
      </c>
      <c r="GJ195" s="1">
        <f t="shared" si="250"/>
        <v>3</v>
      </c>
      <c r="GK195" s="1">
        <f t="shared" si="250"/>
        <v>3</v>
      </c>
      <c r="GL195" s="1">
        <f t="shared" si="250"/>
        <v>3</v>
      </c>
      <c r="GM195" s="1">
        <f t="shared" si="250"/>
        <v>3</v>
      </c>
      <c r="GN195" s="1">
        <f t="shared" si="250"/>
        <v>3</v>
      </c>
      <c r="GO195" s="1">
        <f t="shared" si="250"/>
        <v>3</v>
      </c>
      <c r="GP195" s="1">
        <f t="shared" ref="GP195:GY195" si="251">GO195+GP61-GP128</f>
        <v>3</v>
      </c>
      <c r="GQ195" s="1">
        <f t="shared" si="251"/>
        <v>3</v>
      </c>
      <c r="GR195" s="1">
        <f t="shared" si="251"/>
        <v>3</v>
      </c>
      <c r="GS195" s="1">
        <f t="shared" si="251"/>
        <v>3</v>
      </c>
      <c r="GT195" s="1">
        <f t="shared" si="251"/>
        <v>3</v>
      </c>
      <c r="GU195" s="1">
        <f t="shared" si="251"/>
        <v>3</v>
      </c>
      <c r="GV195" s="1">
        <f t="shared" si="251"/>
        <v>3</v>
      </c>
      <c r="GW195" s="1">
        <f t="shared" si="251"/>
        <v>3</v>
      </c>
      <c r="GX195" s="1">
        <f t="shared" si="251"/>
        <v>3</v>
      </c>
      <c r="GY195" s="1">
        <f t="shared" si="251"/>
        <v>3</v>
      </c>
    </row>
    <row r="196" spans="1:207">
      <c r="A196" s="4" t="s">
        <v>8124</v>
      </c>
      <c r="B196" s="3">
        <f t="shared" si="183"/>
        <v>46220128</v>
      </c>
      <c r="C196" s="3" t="str">
        <f t="shared" si="183"/>
        <v>Q.PEAK DUO BLK G6P+/HL</v>
      </c>
      <c r="D196" s="2" t="str">
        <f t="shared" si="183"/>
        <v>340</v>
      </c>
      <c r="E196" s="1">
        <f t="shared" si="150"/>
        <v>0</v>
      </c>
      <c r="F196" s="1">
        <f t="shared" ref="F196:BQ196" si="252">E196+F62-F129</f>
        <v>0</v>
      </c>
      <c r="G196" s="1">
        <f t="shared" si="252"/>
        <v>0</v>
      </c>
      <c r="H196" s="1">
        <f t="shared" si="252"/>
        <v>0</v>
      </c>
      <c r="I196" s="1">
        <f t="shared" si="252"/>
        <v>0</v>
      </c>
      <c r="J196" s="1">
        <f t="shared" si="252"/>
        <v>0</v>
      </c>
      <c r="K196" s="1">
        <f t="shared" si="252"/>
        <v>0</v>
      </c>
      <c r="L196" s="1">
        <f t="shared" si="252"/>
        <v>0</v>
      </c>
      <c r="M196" s="1">
        <f t="shared" si="252"/>
        <v>0</v>
      </c>
      <c r="N196" s="1">
        <f t="shared" si="252"/>
        <v>0</v>
      </c>
      <c r="O196" s="1">
        <f t="shared" si="252"/>
        <v>0</v>
      </c>
      <c r="P196" s="1">
        <f t="shared" si="252"/>
        <v>0</v>
      </c>
      <c r="Q196" s="1">
        <f t="shared" si="252"/>
        <v>0</v>
      </c>
      <c r="R196" s="1">
        <f t="shared" si="252"/>
        <v>0</v>
      </c>
      <c r="S196" s="1">
        <f t="shared" si="252"/>
        <v>0</v>
      </c>
      <c r="T196" s="1">
        <f t="shared" si="252"/>
        <v>0</v>
      </c>
      <c r="U196" s="1">
        <f t="shared" si="252"/>
        <v>0</v>
      </c>
      <c r="V196" s="1">
        <f t="shared" si="252"/>
        <v>0</v>
      </c>
      <c r="W196" s="1">
        <f t="shared" si="252"/>
        <v>0</v>
      </c>
      <c r="X196" s="1">
        <f t="shared" si="252"/>
        <v>0</v>
      </c>
      <c r="Y196" s="1">
        <f t="shared" si="252"/>
        <v>0</v>
      </c>
      <c r="Z196" s="1">
        <f t="shared" si="252"/>
        <v>0</v>
      </c>
      <c r="AA196" s="1">
        <f t="shared" si="252"/>
        <v>0</v>
      </c>
      <c r="AB196" s="1">
        <f t="shared" si="252"/>
        <v>0</v>
      </c>
      <c r="AC196" s="1">
        <f t="shared" si="252"/>
        <v>0</v>
      </c>
      <c r="AD196" s="1">
        <f t="shared" si="252"/>
        <v>0</v>
      </c>
      <c r="AE196" s="1">
        <f t="shared" si="252"/>
        <v>0</v>
      </c>
      <c r="AF196" s="1">
        <f t="shared" si="252"/>
        <v>0</v>
      </c>
      <c r="AG196" s="1">
        <f t="shared" si="252"/>
        <v>0</v>
      </c>
      <c r="AH196" s="1">
        <f t="shared" si="252"/>
        <v>0</v>
      </c>
      <c r="AI196" s="1">
        <f t="shared" si="252"/>
        <v>0</v>
      </c>
      <c r="AJ196" s="1">
        <f t="shared" si="252"/>
        <v>0</v>
      </c>
      <c r="AK196" s="1">
        <f t="shared" si="252"/>
        <v>0</v>
      </c>
      <c r="AL196" s="1">
        <f t="shared" si="252"/>
        <v>0</v>
      </c>
      <c r="AM196" s="1">
        <f t="shared" si="252"/>
        <v>0</v>
      </c>
      <c r="AN196" s="1">
        <f t="shared" si="252"/>
        <v>0</v>
      </c>
      <c r="AO196" s="1">
        <f t="shared" si="252"/>
        <v>0</v>
      </c>
      <c r="AP196" s="1">
        <f t="shared" si="252"/>
        <v>0</v>
      </c>
      <c r="AQ196" s="1">
        <f t="shared" si="252"/>
        <v>0</v>
      </c>
      <c r="AR196" s="1">
        <f t="shared" si="252"/>
        <v>0</v>
      </c>
      <c r="AS196" s="1">
        <f t="shared" si="252"/>
        <v>0</v>
      </c>
      <c r="AT196" s="1">
        <f t="shared" si="252"/>
        <v>0</v>
      </c>
      <c r="AU196" s="1">
        <f t="shared" si="252"/>
        <v>0</v>
      </c>
      <c r="AV196" s="1">
        <f t="shared" si="252"/>
        <v>0</v>
      </c>
      <c r="AW196" s="1">
        <f t="shared" si="252"/>
        <v>0</v>
      </c>
      <c r="AX196" s="1">
        <f t="shared" si="252"/>
        <v>0</v>
      </c>
      <c r="AY196" s="1">
        <f t="shared" si="252"/>
        <v>0</v>
      </c>
      <c r="AZ196" s="1">
        <f t="shared" si="252"/>
        <v>0</v>
      </c>
      <c r="BA196" s="1">
        <f t="shared" si="252"/>
        <v>0</v>
      </c>
      <c r="BB196" s="1">
        <f t="shared" si="252"/>
        <v>0</v>
      </c>
      <c r="BC196" s="1">
        <f t="shared" si="252"/>
        <v>0</v>
      </c>
      <c r="BD196" s="1">
        <f t="shared" si="252"/>
        <v>0</v>
      </c>
      <c r="BE196" s="1">
        <f t="shared" si="252"/>
        <v>0</v>
      </c>
      <c r="BF196" s="1">
        <f t="shared" si="252"/>
        <v>0</v>
      </c>
      <c r="BG196" s="1">
        <f t="shared" si="252"/>
        <v>0</v>
      </c>
      <c r="BH196" s="1">
        <f t="shared" si="252"/>
        <v>0</v>
      </c>
      <c r="BI196" s="1">
        <f t="shared" si="252"/>
        <v>0</v>
      </c>
      <c r="BJ196" s="1">
        <f t="shared" si="252"/>
        <v>0</v>
      </c>
      <c r="BK196" s="1">
        <f t="shared" si="252"/>
        <v>0</v>
      </c>
      <c r="BL196" s="1">
        <f t="shared" si="252"/>
        <v>0</v>
      </c>
      <c r="BM196" s="1">
        <f t="shared" si="252"/>
        <v>0</v>
      </c>
      <c r="BN196" s="1">
        <f t="shared" si="252"/>
        <v>0</v>
      </c>
      <c r="BO196" s="1">
        <f t="shared" si="252"/>
        <v>0</v>
      </c>
      <c r="BP196" s="1">
        <f t="shared" si="252"/>
        <v>0</v>
      </c>
      <c r="BQ196" s="1">
        <f t="shared" si="252"/>
        <v>2</v>
      </c>
      <c r="BR196" s="1">
        <f t="shared" ref="BR196:EC196" si="253">BQ196+BR62-BR129</f>
        <v>2</v>
      </c>
      <c r="BS196" s="1">
        <f t="shared" si="253"/>
        <v>2</v>
      </c>
      <c r="BT196" s="1">
        <f t="shared" si="253"/>
        <v>2</v>
      </c>
      <c r="BU196" s="1">
        <f t="shared" si="253"/>
        <v>2</v>
      </c>
      <c r="BV196" s="1">
        <f t="shared" si="253"/>
        <v>2</v>
      </c>
      <c r="BW196" s="1">
        <f t="shared" si="253"/>
        <v>2</v>
      </c>
      <c r="BX196" s="1">
        <f t="shared" si="253"/>
        <v>2</v>
      </c>
      <c r="BY196" s="1">
        <f t="shared" si="253"/>
        <v>2</v>
      </c>
      <c r="BZ196" s="1">
        <f t="shared" si="253"/>
        <v>2</v>
      </c>
      <c r="CA196" s="1">
        <f t="shared" si="253"/>
        <v>2</v>
      </c>
      <c r="CB196" s="1">
        <f t="shared" si="253"/>
        <v>2</v>
      </c>
      <c r="CC196" s="1">
        <f t="shared" si="253"/>
        <v>2</v>
      </c>
      <c r="CD196" s="1">
        <f t="shared" si="253"/>
        <v>2</v>
      </c>
      <c r="CE196" s="1">
        <f t="shared" si="253"/>
        <v>2</v>
      </c>
      <c r="CF196" s="1">
        <f t="shared" si="253"/>
        <v>2</v>
      </c>
      <c r="CG196" s="1">
        <f t="shared" si="253"/>
        <v>2</v>
      </c>
      <c r="CH196" s="1">
        <f t="shared" si="253"/>
        <v>2</v>
      </c>
      <c r="CI196" s="1">
        <f t="shared" si="253"/>
        <v>2</v>
      </c>
      <c r="CJ196" s="1">
        <f t="shared" si="253"/>
        <v>2</v>
      </c>
      <c r="CK196" s="1">
        <f t="shared" si="253"/>
        <v>2</v>
      </c>
      <c r="CL196" s="1">
        <f t="shared" si="253"/>
        <v>2</v>
      </c>
      <c r="CM196" s="1">
        <f t="shared" si="253"/>
        <v>2</v>
      </c>
      <c r="CN196" s="1">
        <f t="shared" si="253"/>
        <v>2</v>
      </c>
      <c r="CO196" s="1">
        <f t="shared" si="253"/>
        <v>2</v>
      </c>
      <c r="CP196" s="1">
        <f t="shared" si="253"/>
        <v>2</v>
      </c>
      <c r="CQ196" s="1">
        <f t="shared" si="253"/>
        <v>2</v>
      </c>
      <c r="CR196" s="1">
        <f t="shared" si="253"/>
        <v>2</v>
      </c>
      <c r="CS196" s="1">
        <f t="shared" si="253"/>
        <v>2</v>
      </c>
      <c r="CT196" s="1">
        <f t="shared" si="253"/>
        <v>2</v>
      </c>
      <c r="CU196" s="1">
        <f t="shared" si="253"/>
        <v>2</v>
      </c>
      <c r="CV196" s="1">
        <f t="shared" si="253"/>
        <v>2</v>
      </c>
      <c r="CW196" s="1">
        <f t="shared" si="253"/>
        <v>2</v>
      </c>
      <c r="CX196" s="1">
        <f t="shared" si="253"/>
        <v>2</v>
      </c>
      <c r="CY196" s="1">
        <f t="shared" si="253"/>
        <v>2</v>
      </c>
      <c r="CZ196" s="1">
        <f t="shared" si="253"/>
        <v>2</v>
      </c>
      <c r="DA196" s="1">
        <f t="shared" si="253"/>
        <v>2</v>
      </c>
      <c r="DB196" s="1">
        <f t="shared" si="253"/>
        <v>2</v>
      </c>
      <c r="DC196" s="1">
        <f t="shared" si="253"/>
        <v>2</v>
      </c>
      <c r="DD196" s="1">
        <f t="shared" si="253"/>
        <v>2</v>
      </c>
      <c r="DE196" s="1">
        <f t="shared" si="253"/>
        <v>2</v>
      </c>
      <c r="DF196" s="1">
        <f t="shared" si="253"/>
        <v>2</v>
      </c>
      <c r="DG196" s="1">
        <f t="shared" si="253"/>
        <v>2</v>
      </c>
      <c r="DH196" s="1">
        <f t="shared" si="253"/>
        <v>2</v>
      </c>
      <c r="DI196" s="1">
        <f t="shared" si="253"/>
        <v>2</v>
      </c>
      <c r="DJ196" s="1">
        <f t="shared" si="253"/>
        <v>2</v>
      </c>
      <c r="DK196" s="1">
        <f t="shared" si="253"/>
        <v>2</v>
      </c>
      <c r="DL196" s="1">
        <f t="shared" si="253"/>
        <v>2</v>
      </c>
      <c r="DM196" s="1">
        <f t="shared" si="253"/>
        <v>2</v>
      </c>
      <c r="DN196" s="1">
        <f t="shared" si="253"/>
        <v>2</v>
      </c>
      <c r="DO196" s="1">
        <f t="shared" si="253"/>
        <v>2</v>
      </c>
      <c r="DP196" s="1">
        <f t="shared" si="253"/>
        <v>2</v>
      </c>
      <c r="DQ196" s="1">
        <f t="shared" si="253"/>
        <v>2</v>
      </c>
      <c r="DR196" s="1">
        <f t="shared" si="253"/>
        <v>2</v>
      </c>
      <c r="DS196" s="1">
        <f t="shared" si="253"/>
        <v>2</v>
      </c>
      <c r="DT196" s="1">
        <f t="shared" si="253"/>
        <v>2</v>
      </c>
      <c r="DU196" s="1">
        <f t="shared" si="253"/>
        <v>2</v>
      </c>
      <c r="DV196" s="1">
        <f t="shared" si="253"/>
        <v>2</v>
      </c>
      <c r="DW196" s="1">
        <f t="shared" si="253"/>
        <v>2</v>
      </c>
      <c r="DX196" s="1">
        <f t="shared" si="253"/>
        <v>2</v>
      </c>
      <c r="DY196" s="1">
        <f t="shared" si="253"/>
        <v>2</v>
      </c>
      <c r="DZ196" s="1">
        <f t="shared" si="253"/>
        <v>2</v>
      </c>
      <c r="EA196" s="1">
        <f t="shared" si="253"/>
        <v>2</v>
      </c>
      <c r="EB196" s="1">
        <f t="shared" si="253"/>
        <v>2</v>
      </c>
      <c r="EC196" s="1">
        <f t="shared" si="253"/>
        <v>2</v>
      </c>
      <c r="ED196" s="1">
        <f t="shared" ref="ED196:GO196" si="254">EC196+ED62-ED129</f>
        <v>2</v>
      </c>
      <c r="EE196" s="1">
        <f t="shared" si="254"/>
        <v>2</v>
      </c>
      <c r="EF196" s="1">
        <f t="shared" si="254"/>
        <v>2</v>
      </c>
      <c r="EG196" s="1">
        <f t="shared" si="254"/>
        <v>2</v>
      </c>
      <c r="EH196" s="1">
        <f t="shared" si="254"/>
        <v>2</v>
      </c>
      <c r="EI196" s="1">
        <f t="shared" si="254"/>
        <v>2</v>
      </c>
      <c r="EJ196" s="1">
        <f t="shared" si="254"/>
        <v>2</v>
      </c>
      <c r="EK196" s="1">
        <f t="shared" si="254"/>
        <v>2</v>
      </c>
      <c r="EL196" s="1">
        <f t="shared" si="254"/>
        <v>2</v>
      </c>
      <c r="EM196" s="1">
        <f t="shared" si="254"/>
        <v>2</v>
      </c>
      <c r="EN196" s="1">
        <f t="shared" si="254"/>
        <v>2</v>
      </c>
      <c r="EO196" s="1">
        <f t="shared" si="254"/>
        <v>2</v>
      </c>
      <c r="EP196" s="1">
        <f t="shared" si="254"/>
        <v>2</v>
      </c>
      <c r="EQ196" s="1">
        <f t="shared" si="254"/>
        <v>2</v>
      </c>
      <c r="ER196" s="1">
        <f t="shared" si="254"/>
        <v>2</v>
      </c>
      <c r="ES196" s="1">
        <f t="shared" si="254"/>
        <v>2</v>
      </c>
      <c r="ET196" s="1">
        <f t="shared" si="254"/>
        <v>2</v>
      </c>
      <c r="EU196" s="1">
        <f t="shared" si="254"/>
        <v>2</v>
      </c>
      <c r="EV196" s="1">
        <f t="shared" si="254"/>
        <v>2</v>
      </c>
      <c r="EW196" s="1">
        <f t="shared" si="254"/>
        <v>2</v>
      </c>
      <c r="EX196" s="1">
        <f t="shared" si="254"/>
        <v>2</v>
      </c>
      <c r="EY196" s="1">
        <f t="shared" si="254"/>
        <v>2</v>
      </c>
      <c r="EZ196" s="1">
        <f t="shared" si="254"/>
        <v>2</v>
      </c>
      <c r="FA196" s="1">
        <f t="shared" si="254"/>
        <v>2</v>
      </c>
      <c r="FB196" s="1">
        <f t="shared" si="254"/>
        <v>2</v>
      </c>
      <c r="FC196" s="1">
        <f t="shared" si="254"/>
        <v>2</v>
      </c>
      <c r="FD196" s="1">
        <f t="shared" si="254"/>
        <v>2</v>
      </c>
      <c r="FE196" s="1">
        <f t="shared" si="254"/>
        <v>2</v>
      </c>
      <c r="FF196" s="1">
        <f t="shared" si="254"/>
        <v>2</v>
      </c>
      <c r="FG196" s="1">
        <f t="shared" si="254"/>
        <v>2</v>
      </c>
      <c r="FH196" s="1">
        <f t="shared" si="254"/>
        <v>2</v>
      </c>
      <c r="FI196" s="1">
        <f t="shared" si="254"/>
        <v>2</v>
      </c>
      <c r="FJ196" s="1">
        <f t="shared" si="254"/>
        <v>2</v>
      </c>
      <c r="FK196" s="1">
        <f t="shared" si="254"/>
        <v>2</v>
      </c>
      <c r="FL196" s="1">
        <f t="shared" si="254"/>
        <v>2</v>
      </c>
      <c r="FM196" s="1">
        <f t="shared" si="254"/>
        <v>2</v>
      </c>
      <c r="FN196" s="1">
        <f t="shared" si="254"/>
        <v>2</v>
      </c>
      <c r="FO196" s="1">
        <f t="shared" si="254"/>
        <v>2</v>
      </c>
      <c r="FP196" s="1">
        <f t="shared" si="254"/>
        <v>2</v>
      </c>
      <c r="FQ196" s="1">
        <f t="shared" si="254"/>
        <v>2</v>
      </c>
      <c r="FR196" s="1">
        <f t="shared" si="254"/>
        <v>2</v>
      </c>
      <c r="FS196" s="1">
        <f t="shared" si="254"/>
        <v>2</v>
      </c>
      <c r="FT196" s="1">
        <f t="shared" si="254"/>
        <v>2</v>
      </c>
      <c r="FU196" s="1">
        <f t="shared" si="254"/>
        <v>2</v>
      </c>
      <c r="FV196" s="1">
        <f t="shared" si="254"/>
        <v>2</v>
      </c>
      <c r="FW196" s="1">
        <f t="shared" si="254"/>
        <v>2</v>
      </c>
      <c r="FX196" s="1">
        <f t="shared" si="254"/>
        <v>2</v>
      </c>
      <c r="FY196" s="1">
        <f t="shared" si="254"/>
        <v>2</v>
      </c>
      <c r="FZ196" s="1">
        <f t="shared" si="254"/>
        <v>2</v>
      </c>
      <c r="GA196" s="1">
        <f t="shared" si="254"/>
        <v>2</v>
      </c>
      <c r="GB196" s="1">
        <f t="shared" si="254"/>
        <v>2</v>
      </c>
      <c r="GC196" s="1">
        <f t="shared" si="254"/>
        <v>2</v>
      </c>
      <c r="GD196" s="1">
        <f t="shared" si="254"/>
        <v>2</v>
      </c>
      <c r="GE196" s="1">
        <f t="shared" si="254"/>
        <v>2</v>
      </c>
      <c r="GF196" s="1">
        <f t="shared" si="254"/>
        <v>2</v>
      </c>
      <c r="GG196" s="1">
        <f t="shared" si="254"/>
        <v>2</v>
      </c>
      <c r="GH196" s="1">
        <f t="shared" si="254"/>
        <v>2</v>
      </c>
      <c r="GI196" s="1">
        <f t="shared" si="254"/>
        <v>2</v>
      </c>
      <c r="GJ196" s="1">
        <f t="shared" si="254"/>
        <v>2</v>
      </c>
      <c r="GK196" s="1">
        <f t="shared" si="254"/>
        <v>2</v>
      </c>
      <c r="GL196" s="1">
        <f t="shared" si="254"/>
        <v>2</v>
      </c>
      <c r="GM196" s="1">
        <f t="shared" si="254"/>
        <v>2</v>
      </c>
      <c r="GN196" s="1">
        <f t="shared" si="254"/>
        <v>2</v>
      </c>
      <c r="GO196" s="1">
        <f t="shared" si="254"/>
        <v>2</v>
      </c>
      <c r="GP196" s="1">
        <f t="shared" ref="GP196:GY196" si="255">GO196+GP62-GP129</f>
        <v>2</v>
      </c>
      <c r="GQ196" s="1">
        <f t="shared" si="255"/>
        <v>2</v>
      </c>
      <c r="GR196" s="1">
        <f t="shared" si="255"/>
        <v>2</v>
      </c>
      <c r="GS196" s="1">
        <f t="shared" si="255"/>
        <v>2</v>
      </c>
      <c r="GT196" s="1">
        <f t="shared" si="255"/>
        <v>2</v>
      </c>
      <c r="GU196" s="1">
        <f t="shared" si="255"/>
        <v>2</v>
      </c>
      <c r="GV196" s="1">
        <f t="shared" si="255"/>
        <v>2</v>
      </c>
      <c r="GW196" s="1">
        <f t="shared" si="255"/>
        <v>2</v>
      </c>
      <c r="GX196" s="1">
        <f t="shared" si="255"/>
        <v>2</v>
      </c>
      <c r="GY196" s="1">
        <f t="shared" si="255"/>
        <v>2</v>
      </c>
    </row>
    <row r="197" spans="1:207">
      <c r="A197" s="4" t="s">
        <v>8124</v>
      </c>
      <c r="B197" s="3">
        <f t="shared" si="183"/>
        <v>46220528</v>
      </c>
      <c r="C197" s="3" t="str">
        <f t="shared" si="183"/>
        <v>Q.PEAK DUO BLK G6P+/HL</v>
      </c>
      <c r="D197" s="2" t="str">
        <f t="shared" si="183"/>
        <v>340</v>
      </c>
      <c r="E197" s="1">
        <f t="shared" si="150"/>
        <v>0</v>
      </c>
      <c r="F197" s="1">
        <f t="shared" ref="F197:BQ197" si="256">E197+F63-F130</f>
        <v>0</v>
      </c>
      <c r="G197" s="1">
        <f t="shared" si="256"/>
        <v>0</v>
      </c>
      <c r="H197" s="1">
        <f t="shared" si="256"/>
        <v>0</v>
      </c>
      <c r="I197" s="1">
        <f t="shared" si="256"/>
        <v>0</v>
      </c>
      <c r="J197" s="1">
        <f t="shared" si="256"/>
        <v>0</v>
      </c>
      <c r="K197" s="1">
        <f t="shared" si="256"/>
        <v>0</v>
      </c>
      <c r="L197" s="1">
        <f t="shared" si="256"/>
        <v>0</v>
      </c>
      <c r="M197" s="1">
        <f t="shared" si="256"/>
        <v>0</v>
      </c>
      <c r="N197" s="1">
        <f t="shared" si="256"/>
        <v>0</v>
      </c>
      <c r="O197" s="1">
        <f t="shared" si="256"/>
        <v>0</v>
      </c>
      <c r="P197" s="1">
        <f t="shared" si="256"/>
        <v>0</v>
      </c>
      <c r="Q197" s="1">
        <f t="shared" si="256"/>
        <v>0</v>
      </c>
      <c r="R197" s="1">
        <f t="shared" si="256"/>
        <v>0</v>
      </c>
      <c r="S197" s="1">
        <f t="shared" si="256"/>
        <v>0</v>
      </c>
      <c r="T197" s="1">
        <f t="shared" si="256"/>
        <v>0</v>
      </c>
      <c r="U197" s="1">
        <f t="shared" si="256"/>
        <v>0</v>
      </c>
      <c r="V197" s="1">
        <f t="shared" si="256"/>
        <v>0</v>
      </c>
      <c r="W197" s="1">
        <f t="shared" si="256"/>
        <v>0</v>
      </c>
      <c r="X197" s="1">
        <f t="shared" si="256"/>
        <v>0</v>
      </c>
      <c r="Y197" s="1">
        <f t="shared" si="256"/>
        <v>0</v>
      </c>
      <c r="Z197" s="1">
        <f t="shared" si="256"/>
        <v>0</v>
      </c>
      <c r="AA197" s="1">
        <f t="shared" si="256"/>
        <v>0</v>
      </c>
      <c r="AB197" s="1">
        <f t="shared" si="256"/>
        <v>0</v>
      </c>
      <c r="AC197" s="1">
        <f t="shared" si="256"/>
        <v>0</v>
      </c>
      <c r="AD197" s="1">
        <f t="shared" si="256"/>
        <v>0</v>
      </c>
      <c r="AE197" s="1">
        <f t="shared" si="256"/>
        <v>0</v>
      </c>
      <c r="AF197" s="1">
        <f t="shared" si="256"/>
        <v>0</v>
      </c>
      <c r="AG197" s="1">
        <f t="shared" si="256"/>
        <v>0</v>
      </c>
      <c r="AH197" s="1">
        <f t="shared" si="256"/>
        <v>0</v>
      </c>
      <c r="AI197" s="1">
        <f t="shared" si="256"/>
        <v>0</v>
      </c>
      <c r="AJ197" s="1">
        <f t="shared" si="256"/>
        <v>0</v>
      </c>
      <c r="AK197" s="1">
        <f t="shared" si="256"/>
        <v>0</v>
      </c>
      <c r="AL197" s="1">
        <f t="shared" si="256"/>
        <v>0</v>
      </c>
      <c r="AM197" s="1">
        <f t="shared" si="256"/>
        <v>0</v>
      </c>
      <c r="AN197" s="1">
        <f t="shared" si="256"/>
        <v>0</v>
      </c>
      <c r="AO197" s="1">
        <f t="shared" si="256"/>
        <v>0</v>
      </c>
      <c r="AP197" s="1">
        <f t="shared" si="256"/>
        <v>0</v>
      </c>
      <c r="AQ197" s="1">
        <f t="shared" si="256"/>
        <v>0</v>
      </c>
      <c r="AR197" s="1">
        <f t="shared" si="256"/>
        <v>0</v>
      </c>
      <c r="AS197" s="1">
        <f t="shared" si="256"/>
        <v>0</v>
      </c>
      <c r="AT197" s="1">
        <f t="shared" si="256"/>
        <v>0</v>
      </c>
      <c r="AU197" s="1">
        <f t="shared" si="256"/>
        <v>0</v>
      </c>
      <c r="AV197" s="1">
        <f t="shared" si="256"/>
        <v>0</v>
      </c>
      <c r="AW197" s="1">
        <f t="shared" si="256"/>
        <v>0</v>
      </c>
      <c r="AX197" s="1">
        <f t="shared" si="256"/>
        <v>0</v>
      </c>
      <c r="AY197" s="1">
        <f t="shared" si="256"/>
        <v>0</v>
      </c>
      <c r="AZ197" s="1">
        <f t="shared" si="256"/>
        <v>0</v>
      </c>
      <c r="BA197" s="1">
        <f t="shared" si="256"/>
        <v>0</v>
      </c>
      <c r="BB197" s="1">
        <f t="shared" si="256"/>
        <v>0</v>
      </c>
      <c r="BC197" s="1">
        <f t="shared" si="256"/>
        <v>0</v>
      </c>
      <c r="BD197" s="1">
        <f t="shared" si="256"/>
        <v>0</v>
      </c>
      <c r="BE197" s="1">
        <f t="shared" si="256"/>
        <v>0</v>
      </c>
      <c r="BF197" s="1">
        <f t="shared" si="256"/>
        <v>0</v>
      </c>
      <c r="BG197" s="1">
        <f t="shared" si="256"/>
        <v>0</v>
      </c>
      <c r="BH197" s="1">
        <f t="shared" si="256"/>
        <v>0</v>
      </c>
      <c r="BI197" s="1">
        <f t="shared" si="256"/>
        <v>0</v>
      </c>
      <c r="BJ197" s="1">
        <f t="shared" si="256"/>
        <v>0</v>
      </c>
      <c r="BK197" s="1">
        <f t="shared" si="256"/>
        <v>0</v>
      </c>
      <c r="BL197" s="1">
        <f t="shared" si="256"/>
        <v>0</v>
      </c>
      <c r="BM197" s="1">
        <f t="shared" si="256"/>
        <v>0</v>
      </c>
      <c r="BN197" s="1">
        <f t="shared" si="256"/>
        <v>0</v>
      </c>
      <c r="BO197" s="1">
        <f t="shared" si="256"/>
        <v>0</v>
      </c>
      <c r="BP197" s="1">
        <f t="shared" si="256"/>
        <v>0</v>
      </c>
      <c r="BQ197" s="1">
        <f t="shared" si="256"/>
        <v>8</v>
      </c>
      <c r="BR197" s="1">
        <f t="shared" ref="BR197:EC197" si="257">BQ197+BR63-BR130</f>
        <v>8</v>
      </c>
      <c r="BS197" s="1">
        <f t="shared" si="257"/>
        <v>8</v>
      </c>
      <c r="BT197" s="1">
        <f t="shared" si="257"/>
        <v>8</v>
      </c>
      <c r="BU197" s="1">
        <f t="shared" si="257"/>
        <v>8</v>
      </c>
      <c r="BV197" s="1">
        <f t="shared" si="257"/>
        <v>8</v>
      </c>
      <c r="BW197" s="1">
        <f t="shared" si="257"/>
        <v>8</v>
      </c>
      <c r="BX197" s="1">
        <f t="shared" si="257"/>
        <v>8</v>
      </c>
      <c r="BY197" s="1">
        <f t="shared" si="257"/>
        <v>8</v>
      </c>
      <c r="BZ197" s="1">
        <f t="shared" si="257"/>
        <v>8</v>
      </c>
      <c r="CA197" s="1">
        <f t="shared" si="257"/>
        <v>8</v>
      </c>
      <c r="CB197" s="1">
        <f t="shared" si="257"/>
        <v>8</v>
      </c>
      <c r="CC197" s="1">
        <f t="shared" si="257"/>
        <v>8</v>
      </c>
      <c r="CD197" s="1">
        <f t="shared" si="257"/>
        <v>8</v>
      </c>
      <c r="CE197" s="1">
        <f t="shared" si="257"/>
        <v>8</v>
      </c>
      <c r="CF197" s="1">
        <f t="shared" si="257"/>
        <v>8</v>
      </c>
      <c r="CG197" s="1">
        <f t="shared" si="257"/>
        <v>8</v>
      </c>
      <c r="CH197" s="1">
        <f t="shared" si="257"/>
        <v>8</v>
      </c>
      <c r="CI197" s="1">
        <f t="shared" si="257"/>
        <v>8</v>
      </c>
      <c r="CJ197" s="1">
        <f t="shared" si="257"/>
        <v>8</v>
      </c>
      <c r="CK197" s="1">
        <f t="shared" si="257"/>
        <v>8</v>
      </c>
      <c r="CL197" s="1">
        <f t="shared" si="257"/>
        <v>8</v>
      </c>
      <c r="CM197" s="1">
        <f t="shared" si="257"/>
        <v>8</v>
      </c>
      <c r="CN197" s="1">
        <f t="shared" si="257"/>
        <v>8</v>
      </c>
      <c r="CO197" s="1">
        <f t="shared" si="257"/>
        <v>8</v>
      </c>
      <c r="CP197" s="1">
        <f t="shared" si="257"/>
        <v>8</v>
      </c>
      <c r="CQ197" s="1">
        <f t="shared" si="257"/>
        <v>8</v>
      </c>
      <c r="CR197" s="1">
        <f t="shared" si="257"/>
        <v>8</v>
      </c>
      <c r="CS197" s="1">
        <f t="shared" si="257"/>
        <v>8</v>
      </c>
      <c r="CT197" s="1">
        <f t="shared" si="257"/>
        <v>8</v>
      </c>
      <c r="CU197" s="1">
        <f t="shared" si="257"/>
        <v>8</v>
      </c>
      <c r="CV197" s="1">
        <f t="shared" si="257"/>
        <v>8</v>
      </c>
      <c r="CW197" s="1">
        <f t="shared" si="257"/>
        <v>8</v>
      </c>
      <c r="CX197" s="1">
        <f t="shared" si="257"/>
        <v>8</v>
      </c>
      <c r="CY197" s="1">
        <f t="shared" si="257"/>
        <v>8</v>
      </c>
      <c r="CZ197" s="1">
        <f t="shared" si="257"/>
        <v>8</v>
      </c>
      <c r="DA197" s="1">
        <f t="shared" si="257"/>
        <v>8</v>
      </c>
      <c r="DB197" s="1">
        <f t="shared" si="257"/>
        <v>8</v>
      </c>
      <c r="DC197" s="1">
        <f t="shared" si="257"/>
        <v>8</v>
      </c>
      <c r="DD197" s="1">
        <f t="shared" si="257"/>
        <v>8</v>
      </c>
      <c r="DE197" s="1">
        <f t="shared" si="257"/>
        <v>8</v>
      </c>
      <c r="DF197" s="1">
        <f t="shared" si="257"/>
        <v>8</v>
      </c>
      <c r="DG197" s="1">
        <f t="shared" si="257"/>
        <v>8</v>
      </c>
      <c r="DH197" s="1">
        <f t="shared" si="257"/>
        <v>8</v>
      </c>
      <c r="DI197" s="1">
        <f t="shared" si="257"/>
        <v>8</v>
      </c>
      <c r="DJ197" s="1">
        <f t="shared" si="257"/>
        <v>8</v>
      </c>
      <c r="DK197" s="1">
        <f t="shared" si="257"/>
        <v>8</v>
      </c>
      <c r="DL197" s="1">
        <f t="shared" si="257"/>
        <v>8</v>
      </c>
      <c r="DM197" s="1">
        <f t="shared" si="257"/>
        <v>8</v>
      </c>
      <c r="DN197" s="1">
        <f t="shared" si="257"/>
        <v>8</v>
      </c>
      <c r="DO197" s="1">
        <f t="shared" si="257"/>
        <v>8</v>
      </c>
      <c r="DP197" s="1">
        <f t="shared" si="257"/>
        <v>8</v>
      </c>
      <c r="DQ197" s="1">
        <f t="shared" si="257"/>
        <v>8</v>
      </c>
      <c r="DR197" s="1">
        <f t="shared" si="257"/>
        <v>8</v>
      </c>
      <c r="DS197" s="1">
        <f t="shared" si="257"/>
        <v>8</v>
      </c>
      <c r="DT197" s="1">
        <f t="shared" si="257"/>
        <v>8</v>
      </c>
      <c r="DU197" s="1">
        <f t="shared" si="257"/>
        <v>8</v>
      </c>
      <c r="DV197" s="1">
        <f t="shared" si="257"/>
        <v>8</v>
      </c>
      <c r="DW197" s="1">
        <f t="shared" si="257"/>
        <v>8</v>
      </c>
      <c r="DX197" s="1">
        <f t="shared" si="257"/>
        <v>8</v>
      </c>
      <c r="DY197" s="1">
        <f t="shared" si="257"/>
        <v>8</v>
      </c>
      <c r="DZ197" s="1">
        <f t="shared" si="257"/>
        <v>8</v>
      </c>
      <c r="EA197" s="1">
        <f t="shared" si="257"/>
        <v>8</v>
      </c>
      <c r="EB197" s="1">
        <f t="shared" si="257"/>
        <v>8</v>
      </c>
      <c r="EC197" s="1">
        <f t="shared" si="257"/>
        <v>8</v>
      </c>
      <c r="ED197" s="1">
        <f t="shared" ref="ED197:GO197" si="258">EC197+ED63-ED130</f>
        <v>8</v>
      </c>
      <c r="EE197" s="1">
        <f t="shared" si="258"/>
        <v>8</v>
      </c>
      <c r="EF197" s="1">
        <f t="shared" si="258"/>
        <v>8</v>
      </c>
      <c r="EG197" s="1">
        <f t="shared" si="258"/>
        <v>8</v>
      </c>
      <c r="EH197" s="1">
        <f t="shared" si="258"/>
        <v>8</v>
      </c>
      <c r="EI197" s="1">
        <f t="shared" si="258"/>
        <v>8</v>
      </c>
      <c r="EJ197" s="1">
        <f t="shared" si="258"/>
        <v>8</v>
      </c>
      <c r="EK197" s="1">
        <f t="shared" si="258"/>
        <v>8</v>
      </c>
      <c r="EL197" s="1">
        <f t="shared" si="258"/>
        <v>8</v>
      </c>
      <c r="EM197" s="1">
        <f t="shared" si="258"/>
        <v>8</v>
      </c>
      <c r="EN197" s="1">
        <f t="shared" si="258"/>
        <v>8</v>
      </c>
      <c r="EO197" s="1">
        <f t="shared" si="258"/>
        <v>8</v>
      </c>
      <c r="EP197" s="1">
        <f t="shared" si="258"/>
        <v>8</v>
      </c>
      <c r="EQ197" s="1">
        <f t="shared" si="258"/>
        <v>8</v>
      </c>
      <c r="ER197" s="1">
        <f t="shared" si="258"/>
        <v>8</v>
      </c>
      <c r="ES197" s="1">
        <f t="shared" si="258"/>
        <v>8</v>
      </c>
      <c r="ET197" s="1">
        <f t="shared" si="258"/>
        <v>8</v>
      </c>
      <c r="EU197" s="1">
        <f t="shared" si="258"/>
        <v>8</v>
      </c>
      <c r="EV197" s="1">
        <f t="shared" si="258"/>
        <v>8</v>
      </c>
      <c r="EW197" s="1">
        <f t="shared" si="258"/>
        <v>8</v>
      </c>
      <c r="EX197" s="1">
        <f t="shared" si="258"/>
        <v>8</v>
      </c>
      <c r="EY197" s="1">
        <f t="shared" si="258"/>
        <v>8</v>
      </c>
      <c r="EZ197" s="1">
        <f t="shared" si="258"/>
        <v>8</v>
      </c>
      <c r="FA197" s="1">
        <f t="shared" si="258"/>
        <v>8</v>
      </c>
      <c r="FB197" s="1">
        <f t="shared" si="258"/>
        <v>8</v>
      </c>
      <c r="FC197" s="1">
        <f t="shared" si="258"/>
        <v>8</v>
      </c>
      <c r="FD197" s="1">
        <f t="shared" si="258"/>
        <v>8</v>
      </c>
      <c r="FE197" s="1">
        <f t="shared" si="258"/>
        <v>8</v>
      </c>
      <c r="FF197" s="1">
        <f t="shared" si="258"/>
        <v>8</v>
      </c>
      <c r="FG197" s="1">
        <f t="shared" si="258"/>
        <v>8</v>
      </c>
      <c r="FH197" s="1">
        <f t="shared" si="258"/>
        <v>8</v>
      </c>
      <c r="FI197" s="1">
        <f t="shared" si="258"/>
        <v>8</v>
      </c>
      <c r="FJ197" s="1">
        <f t="shared" si="258"/>
        <v>8</v>
      </c>
      <c r="FK197" s="1">
        <f t="shared" si="258"/>
        <v>8</v>
      </c>
      <c r="FL197" s="1">
        <f t="shared" si="258"/>
        <v>8</v>
      </c>
      <c r="FM197" s="1">
        <f t="shared" si="258"/>
        <v>8</v>
      </c>
      <c r="FN197" s="1">
        <f t="shared" si="258"/>
        <v>8</v>
      </c>
      <c r="FO197" s="1">
        <f t="shared" si="258"/>
        <v>8</v>
      </c>
      <c r="FP197" s="1">
        <f t="shared" si="258"/>
        <v>8</v>
      </c>
      <c r="FQ197" s="1">
        <f t="shared" si="258"/>
        <v>8</v>
      </c>
      <c r="FR197" s="1">
        <f t="shared" si="258"/>
        <v>8</v>
      </c>
      <c r="FS197" s="1">
        <f t="shared" si="258"/>
        <v>8</v>
      </c>
      <c r="FT197" s="1">
        <f t="shared" si="258"/>
        <v>8</v>
      </c>
      <c r="FU197" s="1">
        <f t="shared" si="258"/>
        <v>8</v>
      </c>
      <c r="FV197" s="1">
        <f t="shared" si="258"/>
        <v>8</v>
      </c>
      <c r="FW197" s="1">
        <f t="shared" si="258"/>
        <v>8</v>
      </c>
      <c r="FX197" s="1">
        <f t="shared" si="258"/>
        <v>8</v>
      </c>
      <c r="FY197" s="1">
        <f t="shared" si="258"/>
        <v>8</v>
      </c>
      <c r="FZ197" s="1">
        <f t="shared" si="258"/>
        <v>8</v>
      </c>
      <c r="GA197" s="1">
        <f t="shared" si="258"/>
        <v>8</v>
      </c>
      <c r="GB197" s="1">
        <f t="shared" si="258"/>
        <v>8</v>
      </c>
      <c r="GC197" s="1">
        <f t="shared" si="258"/>
        <v>8</v>
      </c>
      <c r="GD197" s="1">
        <f t="shared" si="258"/>
        <v>8</v>
      </c>
      <c r="GE197" s="1">
        <f t="shared" si="258"/>
        <v>8</v>
      </c>
      <c r="GF197" s="1">
        <f t="shared" si="258"/>
        <v>8</v>
      </c>
      <c r="GG197" s="1">
        <f t="shared" si="258"/>
        <v>8</v>
      </c>
      <c r="GH197" s="1">
        <f t="shared" si="258"/>
        <v>8</v>
      </c>
      <c r="GI197" s="1">
        <f t="shared" si="258"/>
        <v>8</v>
      </c>
      <c r="GJ197" s="1">
        <f t="shared" si="258"/>
        <v>8</v>
      </c>
      <c r="GK197" s="1">
        <f t="shared" si="258"/>
        <v>8</v>
      </c>
      <c r="GL197" s="1">
        <f t="shared" si="258"/>
        <v>8</v>
      </c>
      <c r="GM197" s="1">
        <f t="shared" si="258"/>
        <v>8</v>
      </c>
      <c r="GN197" s="1">
        <f t="shared" si="258"/>
        <v>8</v>
      </c>
      <c r="GO197" s="1">
        <f t="shared" si="258"/>
        <v>8</v>
      </c>
      <c r="GP197" s="1">
        <f t="shared" ref="GP197:GY197" si="259">GO197+GP63-GP130</f>
        <v>8</v>
      </c>
      <c r="GQ197" s="1">
        <f t="shared" si="259"/>
        <v>8</v>
      </c>
      <c r="GR197" s="1">
        <f t="shared" si="259"/>
        <v>8</v>
      </c>
      <c r="GS197" s="1">
        <f t="shared" si="259"/>
        <v>8</v>
      </c>
      <c r="GT197" s="1">
        <f t="shared" si="259"/>
        <v>8</v>
      </c>
      <c r="GU197" s="1">
        <f t="shared" si="259"/>
        <v>8</v>
      </c>
      <c r="GV197" s="1">
        <f t="shared" si="259"/>
        <v>8</v>
      </c>
      <c r="GW197" s="1">
        <f t="shared" si="259"/>
        <v>8</v>
      </c>
      <c r="GX197" s="1">
        <f t="shared" si="259"/>
        <v>8</v>
      </c>
      <c r="GY197" s="1">
        <f t="shared" si="259"/>
        <v>8</v>
      </c>
    </row>
    <row r="198" spans="1:207">
      <c r="A198" s="4" t="s">
        <v>8124</v>
      </c>
      <c r="B198" s="3">
        <f t="shared" si="183"/>
        <v>46222128</v>
      </c>
      <c r="C198" s="3" t="str">
        <f t="shared" si="183"/>
        <v>Q.PEAK DUO BLK G6P+/HL</v>
      </c>
      <c r="D198" s="2" t="str">
        <f t="shared" si="183"/>
        <v>340</v>
      </c>
      <c r="E198" s="1">
        <f t="shared" si="150"/>
        <v>0</v>
      </c>
      <c r="F198" s="1">
        <f t="shared" ref="F198:BQ198" si="260">E198+F64-F131</f>
        <v>0</v>
      </c>
      <c r="G198" s="1">
        <f t="shared" si="260"/>
        <v>0</v>
      </c>
      <c r="H198" s="1">
        <f t="shared" si="260"/>
        <v>0</v>
      </c>
      <c r="I198" s="1">
        <f t="shared" si="260"/>
        <v>0</v>
      </c>
      <c r="J198" s="1">
        <f t="shared" si="260"/>
        <v>0</v>
      </c>
      <c r="K198" s="1">
        <f t="shared" si="260"/>
        <v>0</v>
      </c>
      <c r="L198" s="1">
        <f t="shared" si="260"/>
        <v>0</v>
      </c>
      <c r="M198" s="1">
        <f t="shared" si="260"/>
        <v>0</v>
      </c>
      <c r="N198" s="1">
        <f t="shared" si="260"/>
        <v>0</v>
      </c>
      <c r="O198" s="1">
        <f t="shared" si="260"/>
        <v>0</v>
      </c>
      <c r="P198" s="1">
        <f t="shared" si="260"/>
        <v>0</v>
      </c>
      <c r="Q198" s="1">
        <f t="shared" si="260"/>
        <v>0</v>
      </c>
      <c r="R198" s="1">
        <f t="shared" si="260"/>
        <v>0</v>
      </c>
      <c r="S198" s="1">
        <f t="shared" si="260"/>
        <v>0</v>
      </c>
      <c r="T198" s="1">
        <f t="shared" si="260"/>
        <v>0</v>
      </c>
      <c r="U198" s="1">
        <f t="shared" si="260"/>
        <v>0</v>
      </c>
      <c r="V198" s="1">
        <f t="shared" si="260"/>
        <v>0</v>
      </c>
      <c r="W198" s="1">
        <f t="shared" si="260"/>
        <v>0</v>
      </c>
      <c r="X198" s="1">
        <f t="shared" si="260"/>
        <v>0</v>
      </c>
      <c r="Y198" s="1">
        <f t="shared" si="260"/>
        <v>0</v>
      </c>
      <c r="Z198" s="1">
        <f t="shared" si="260"/>
        <v>0</v>
      </c>
      <c r="AA198" s="1">
        <f t="shared" si="260"/>
        <v>0</v>
      </c>
      <c r="AB198" s="1">
        <f t="shared" si="260"/>
        <v>0</v>
      </c>
      <c r="AC198" s="1">
        <f t="shared" si="260"/>
        <v>0</v>
      </c>
      <c r="AD198" s="1">
        <f t="shared" si="260"/>
        <v>0</v>
      </c>
      <c r="AE198" s="1">
        <f t="shared" si="260"/>
        <v>0</v>
      </c>
      <c r="AF198" s="1">
        <f t="shared" si="260"/>
        <v>0</v>
      </c>
      <c r="AG198" s="1">
        <f t="shared" si="260"/>
        <v>0</v>
      </c>
      <c r="AH198" s="1">
        <f t="shared" si="260"/>
        <v>0</v>
      </c>
      <c r="AI198" s="1">
        <f t="shared" si="260"/>
        <v>0</v>
      </c>
      <c r="AJ198" s="1">
        <f t="shared" si="260"/>
        <v>0</v>
      </c>
      <c r="AK198" s="1">
        <f t="shared" si="260"/>
        <v>0</v>
      </c>
      <c r="AL198" s="1">
        <f t="shared" si="260"/>
        <v>0</v>
      </c>
      <c r="AM198" s="1">
        <f t="shared" si="260"/>
        <v>0</v>
      </c>
      <c r="AN198" s="1">
        <f t="shared" si="260"/>
        <v>0</v>
      </c>
      <c r="AO198" s="1">
        <f t="shared" si="260"/>
        <v>0</v>
      </c>
      <c r="AP198" s="1">
        <f t="shared" si="260"/>
        <v>0</v>
      </c>
      <c r="AQ198" s="1">
        <f t="shared" si="260"/>
        <v>0</v>
      </c>
      <c r="AR198" s="1">
        <f t="shared" si="260"/>
        <v>0</v>
      </c>
      <c r="AS198" s="1">
        <f t="shared" si="260"/>
        <v>0</v>
      </c>
      <c r="AT198" s="1">
        <f t="shared" si="260"/>
        <v>0</v>
      </c>
      <c r="AU198" s="1">
        <f t="shared" si="260"/>
        <v>0</v>
      </c>
      <c r="AV198" s="1">
        <f t="shared" si="260"/>
        <v>0</v>
      </c>
      <c r="AW198" s="1">
        <f t="shared" si="260"/>
        <v>0</v>
      </c>
      <c r="AX198" s="1">
        <f t="shared" si="260"/>
        <v>0</v>
      </c>
      <c r="AY198" s="1">
        <f t="shared" si="260"/>
        <v>0</v>
      </c>
      <c r="AZ198" s="1">
        <f t="shared" si="260"/>
        <v>0</v>
      </c>
      <c r="BA198" s="1">
        <f t="shared" si="260"/>
        <v>0</v>
      </c>
      <c r="BB198" s="1">
        <f t="shared" si="260"/>
        <v>0</v>
      </c>
      <c r="BC198" s="1">
        <f t="shared" si="260"/>
        <v>0</v>
      </c>
      <c r="BD198" s="1">
        <f t="shared" si="260"/>
        <v>0</v>
      </c>
      <c r="BE198" s="1">
        <f t="shared" si="260"/>
        <v>0</v>
      </c>
      <c r="BF198" s="1">
        <f t="shared" si="260"/>
        <v>0</v>
      </c>
      <c r="BG198" s="1">
        <f t="shared" si="260"/>
        <v>0</v>
      </c>
      <c r="BH198" s="1">
        <f t="shared" si="260"/>
        <v>0</v>
      </c>
      <c r="BI198" s="1">
        <f t="shared" si="260"/>
        <v>0</v>
      </c>
      <c r="BJ198" s="1">
        <f t="shared" si="260"/>
        <v>0</v>
      </c>
      <c r="BK198" s="1">
        <f t="shared" si="260"/>
        <v>0</v>
      </c>
      <c r="BL198" s="1">
        <f t="shared" si="260"/>
        <v>0</v>
      </c>
      <c r="BM198" s="1">
        <f t="shared" si="260"/>
        <v>0</v>
      </c>
      <c r="BN198" s="1">
        <f t="shared" si="260"/>
        <v>0</v>
      </c>
      <c r="BO198" s="1">
        <f t="shared" si="260"/>
        <v>0</v>
      </c>
      <c r="BP198" s="1">
        <f t="shared" si="260"/>
        <v>0</v>
      </c>
      <c r="BQ198" s="1">
        <f t="shared" si="260"/>
        <v>15</v>
      </c>
      <c r="BR198" s="1">
        <f t="shared" ref="BR198:EC198" si="261">BQ198+BR64-BR131</f>
        <v>15</v>
      </c>
      <c r="BS198" s="1">
        <f t="shared" si="261"/>
        <v>15</v>
      </c>
      <c r="BT198" s="1">
        <f t="shared" si="261"/>
        <v>15</v>
      </c>
      <c r="BU198" s="1">
        <f t="shared" si="261"/>
        <v>15</v>
      </c>
      <c r="BV198" s="1">
        <f t="shared" si="261"/>
        <v>15</v>
      </c>
      <c r="BW198" s="1">
        <f t="shared" si="261"/>
        <v>15</v>
      </c>
      <c r="BX198" s="1">
        <f t="shared" si="261"/>
        <v>15</v>
      </c>
      <c r="BY198" s="1">
        <f t="shared" si="261"/>
        <v>15</v>
      </c>
      <c r="BZ198" s="1">
        <f t="shared" si="261"/>
        <v>15</v>
      </c>
      <c r="CA198" s="1">
        <f t="shared" si="261"/>
        <v>15</v>
      </c>
      <c r="CB198" s="1">
        <f t="shared" si="261"/>
        <v>15</v>
      </c>
      <c r="CC198" s="1">
        <f t="shared" si="261"/>
        <v>15</v>
      </c>
      <c r="CD198" s="1">
        <f t="shared" si="261"/>
        <v>15</v>
      </c>
      <c r="CE198" s="1">
        <f t="shared" si="261"/>
        <v>15</v>
      </c>
      <c r="CF198" s="1">
        <f t="shared" si="261"/>
        <v>15</v>
      </c>
      <c r="CG198" s="1">
        <f t="shared" si="261"/>
        <v>15</v>
      </c>
      <c r="CH198" s="1">
        <f t="shared" si="261"/>
        <v>15</v>
      </c>
      <c r="CI198" s="1">
        <f t="shared" si="261"/>
        <v>15</v>
      </c>
      <c r="CJ198" s="1">
        <f t="shared" si="261"/>
        <v>15</v>
      </c>
      <c r="CK198" s="1">
        <f t="shared" si="261"/>
        <v>15</v>
      </c>
      <c r="CL198" s="1">
        <f t="shared" si="261"/>
        <v>15</v>
      </c>
      <c r="CM198" s="1">
        <f t="shared" si="261"/>
        <v>15</v>
      </c>
      <c r="CN198" s="1">
        <f t="shared" si="261"/>
        <v>15</v>
      </c>
      <c r="CO198" s="1">
        <f t="shared" si="261"/>
        <v>15</v>
      </c>
      <c r="CP198" s="1">
        <f t="shared" si="261"/>
        <v>15</v>
      </c>
      <c r="CQ198" s="1">
        <f t="shared" si="261"/>
        <v>15</v>
      </c>
      <c r="CR198" s="1">
        <f t="shared" si="261"/>
        <v>15</v>
      </c>
      <c r="CS198" s="1">
        <f t="shared" si="261"/>
        <v>15</v>
      </c>
      <c r="CT198" s="1">
        <f t="shared" si="261"/>
        <v>15</v>
      </c>
      <c r="CU198" s="1">
        <f t="shared" si="261"/>
        <v>15</v>
      </c>
      <c r="CV198" s="1">
        <f t="shared" si="261"/>
        <v>15</v>
      </c>
      <c r="CW198" s="1">
        <f t="shared" si="261"/>
        <v>15</v>
      </c>
      <c r="CX198" s="1">
        <f t="shared" si="261"/>
        <v>15</v>
      </c>
      <c r="CY198" s="1">
        <f t="shared" si="261"/>
        <v>15</v>
      </c>
      <c r="CZ198" s="1">
        <f t="shared" si="261"/>
        <v>15</v>
      </c>
      <c r="DA198" s="1">
        <f t="shared" si="261"/>
        <v>15</v>
      </c>
      <c r="DB198" s="1">
        <f t="shared" si="261"/>
        <v>15</v>
      </c>
      <c r="DC198" s="1">
        <f t="shared" si="261"/>
        <v>15</v>
      </c>
      <c r="DD198" s="1">
        <f t="shared" si="261"/>
        <v>15</v>
      </c>
      <c r="DE198" s="1">
        <f t="shared" si="261"/>
        <v>15</v>
      </c>
      <c r="DF198" s="1">
        <f t="shared" si="261"/>
        <v>15</v>
      </c>
      <c r="DG198" s="1">
        <f t="shared" si="261"/>
        <v>15</v>
      </c>
      <c r="DH198" s="1">
        <f t="shared" si="261"/>
        <v>15</v>
      </c>
      <c r="DI198" s="1">
        <f t="shared" si="261"/>
        <v>15</v>
      </c>
      <c r="DJ198" s="1">
        <f t="shared" si="261"/>
        <v>15</v>
      </c>
      <c r="DK198" s="1">
        <f t="shared" si="261"/>
        <v>15</v>
      </c>
      <c r="DL198" s="1">
        <f t="shared" si="261"/>
        <v>15</v>
      </c>
      <c r="DM198" s="1">
        <f t="shared" si="261"/>
        <v>15</v>
      </c>
      <c r="DN198" s="1">
        <f t="shared" si="261"/>
        <v>15</v>
      </c>
      <c r="DO198" s="1">
        <f t="shared" si="261"/>
        <v>15</v>
      </c>
      <c r="DP198" s="1">
        <f t="shared" si="261"/>
        <v>15</v>
      </c>
      <c r="DQ198" s="1">
        <f t="shared" si="261"/>
        <v>15</v>
      </c>
      <c r="DR198" s="1">
        <f t="shared" si="261"/>
        <v>15</v>
      </c>
      <c r="DS198" s="1">
        <f t="shared" si="261"/>
        <v>15</v>
      </c>
      <c r="DT198" s="1">
        <f t="shared" si="261"/>
        <v>15</v>
      </c>
      <c r="DU198" s="1">
        <f t="shared" si="261"/>
        <v>15</v>
      </c>
      <c r="DV198" s="1">
        <f t="shared" si="261"/>
        <v>15</v>
      </c>
      <c r="DW198" s="1">
        <f t="shared" si="261"/>
        <v>15</v>
      </c>
      <c r="DX198" s="1">
        <f t="shared" si="261"/>
        <v>15</v>
      </c>
      <c r="DY198" s="1">
        <f t="shared" si="261"/>
        <v>15</v>
      </c>
      <c r="DZ198" s="1">
        <f t="shared" si="261"/>
        <v>15</v>
      </c>
      <c r="EA198" s="1">
        <f t="shared" si="261"/>
        <v>15</v>
      </c>
      <c r="EB198" s="1">
        <f t="shared" si="261"/>
        <v>15</v>
      </c>
      <c r="EC198" s="1">
        <f t="shared" si="261"/>
        <v>15</v>
      </c>
      <c r="ED198" s="1">
        <f t="shared" ref="ED198:GO198" si="262">EC198+ED64-ED131</f>
        <v>15</v>
      </c>
      <c r="EE198" s="1">
        <f t="shared" si="262"/>
        <v>15</v>
      </c>
      <c r="EF198" s="1">
        <f t="shared" si="262"/>
        <v>15</v>
      </c>
      <c r="EG198" s="1">
        <f t="shared" si="262"/>
        <v>15</v>
      </c>
      <c r="EH198" s="1">
        <f t="shared" si="262"/>
        <v>15</v>
      </c>
      <c r="EI198" s="1">
        <f t="shared" si="262"/>
        <v>15</v>
      </c>
      <c r="EJ198" s="1">
        <f t="shared" si="262"/>
        <v>15</v>
      </c>
      <c r="EK198" s="1">
        <f t="shared" si="262"/>
        <v>15</v>
      </c>
      <c r="EL198" s="1">
        <f t="shared" si="262"/>
        <v>15</v>
      </c>
      <c r="EM198" s="1">
        <f t="shared" si="262"/>
        <v>15</v>
      </c>
      <c r="EN198" s="1">
        <f t="shared" si="262"/>
        <v>15</v>
      </c>
      <c r="EO198" s="1">
        <f t="shared" si="262"/>
        <v>15</v>
      </c>
      <c r="EP198" s="1">
        <f t="shared" si="262"/>
        <v>15</v>
      </c>
      <c r="EQ198" s="1">
        <f t="shared" si="262"/>
        <v>15</v>
      </c>
      <c r="ER198" s="1">
        <f t="shared" si="262"/>
        <v>15</v>
      </c>
      <c r="ES198" s="1">
        <f t="shared" si="262"/>
        <v>15</v>
      </c>
      <c r="ET198" s="1">
        <f t="shared" si="262"/>
        <v>15</v>
      </c>
      <c r="EU198" s="1">
        <f t="shared" si="262"/>
        <v>15</v>
      </c>
      <c r="EV198" s="1">
        <f t="shared" si="262"/>
        <v>15</v>
      </c>
      <c r="EW198" s="1">
        <f t="shared" si="262"/>
        <v>15</v>
      </c>
      <c r="EX198" s="1">
        <f t="shared" si="262"/>
        <v>15</v>
      </c>
      <c r="EY198" s="1">
        <f t="shared" si="262"/>
        <v>15</v>
      </c>
      <c r="EZ198" s="1">
        <f t="shared" si="262"/>
        <v>15</v>
      </c>
      <c r="FA198" s="1">
        <f t="shared" si="262"/>
        <v>15</v>
      </c>
      <c r="FB198" s="1">
        <f t="shared" si="262"/>
        <v>15</v>
      </c>
      <c r="FC198" s="1">
        <f t="shared" si="262"/>
        <v>15</v>
      </c>
      <c r="FD198" s="1">
        <f t="shared" si="262"/>
        <v>15</v>
      </c>
      <c r="FE198" s="1">
        <f t="shared" si="262"/>
        <v>15</v>
      </c>
      <c r="FF198" s="1">
        <f t="shared" si="262"/>
        <v>15</v>
      </c>
      <c r="FG198" s="1">
        <f t="shared" si="262"/>
        <v>15</v>
      </c>
      <c r="FH198" s="1">
        <f t="shared" si="262"/>
        <v>15</v>
      </c>
      <c r="FI198" s="1">
        <f t="shared" si="262"/>
        <v>15</v>
      </c>
      <c r="FJ198" s="1">
        <f t="shared" si="262"/>
        <v>15</v>
      </c>
      <c r="FK198" s="1">
        <f t="shared" si="262"/>
        <v>15</v>
      </c>
      <c r="FL198" s="1">
        <f t="shared" si="262"/>
        <v>15</v>
      </c>
      <c r="FM198" s="1">
        <f t="shared" si="262"/>
        <v>15</v>
      </c>
      <c r="FN198" s="1">
        <f t="shared" si="262"/>
        <v>15</v>
      </c>
      <c r="FO198" s="1">
        <f t="shared" si="262"/>
        <v>15</v>
      </c>
      <c r="FP198" s="1">
        <f t="shared" si="262"/>
        <v>15</v>
      </c>
      <c r="FQ198" s="1">
        <f t="shared" si="262"/>
        <v>15</v>
      </c>
      <c r="FR198" s="1">
        <f t="shared" si="262"/>
        <v>15</v>
      </c>
      <c r="FS198" s="1">
        <f t="shared" si="262"/>
        <v>15</v>
      </c>
      <c r="FT198" s="1">
        <f t="shared" si="262"/>
        <v>15</v>
      </c>
      <c r="FU198" s="1">
        <f t="shared" si="262"/>
        <v>15</v>
      </c>
      <c r="FV198" s="1">
        <f t="shared" si="262"/>
        <v>15</v>
      </c>
      <c r="FW198" s="1">
        <f t="shared" si="262"/>
        <v>15</v>
      </c>
      <c r="FX198" s="1">
        <f t="shared" si="262"/>
        <v>15</v>
      </c>
      <c r="FY198" s="1">
        <f t="shared" si="262"/>
        <v>15</v>
      </c>
      <c r="FZ198" s="1">
        <f t="shared" si="262"/>
        <v>15</v>
      </c>
      <c r="GA198" s="1">
        <f t="shared" si="262"/>
        <v>15</v>
      </c>
      <c r="GB198" s="1">
        <f t="shared" si="262"/>
        <v>15</v>
      </c>
      <c r="GC198" s="1">
        <f t="shared" si="262"/>
        <v>15</v>
      </c>
      <c r="GD198" s="1">
        <f t="shared" si="262"/>
        <v>15</v>
      </c>
      <c r="GE198" s="1">
        <f t="shared" si="262"/>
        <v>15</v>
      </c>
      <c r="GF198" s="1">
        <f t="shared" si="262"/>
        <v>15</v>
      </c>
      <c r="GG198" s="1">
        <f t="shared" si="262"/>
        <v>15</v>
      </c>
      <c r="GH198" s="1">
        <f t="shared" si="262"/>
        <v>15</v>
      </c>
      <c r="GI198" s="1">
        <f t="shared" si="262"/>
        <v>15</v>
      </c>
      <c r="GJ198" s="1">
        <f t="shared" si="262"/>
        <v>15</v>
      </c>
      <c r="GK198" s="1">
        <f t="shared" si="262"/>
        <v>15</v>
      </c>
      <c r="GL198" s="1">
        <f t="shared" si="262"/>
        <v>15</v>
      </c>
      <c r="GM198" s="1">
        <f t="shared" si="262"/>
        <v>15</v>
      </c>
      <c r="GN198" s="1">
        <f t="shared" si="262"/>
        <v>15</v>
      </c>
      <c r="GO198" s="1">
        <f t="shared" si="262"/>
        <v>15</v>
      </c>
      <c r="GP198" s="1">
        <f t="shared" ref="GP198:GY198" si="263">GO198+GP64-GP131</f>
        <v>15</v>
      </c>
      <c r="GQ198" s="1">
        <f t="shared" si="263"/>
        <v>15</v>
      </c>
      <c r="GR198" s="1">
        <f t="shared" si="263"/>
        <v>15</v>
      </c>
      <c r="GS198" s="1">
        <f t="shared" si="263"/>
        <v>15</v>
      </c>
      <c r="GT198" s="1">
        <f t="shared" si="263"/>
        <v>15</v>
      </c>
      <c r="GU198" s="1">
        <f t="shared" si="263"/>
        <v>15</v>
      </c>
      <c r="GV198" s="1">
        <f t="shared" si="263"/>
        <v>15</v>
      </c>
      <c r="GW198" s="1">
        <f t="shared" si="263"/>
        <v>15</v>
      </c>
      <c r="GX198" s="1">
        <f t="shared" si="263"/>
        <v>15</v>
      </c>
      <c r="GY198" s="1">
        <f t="shared" si="263"/>
        <v>15</v>
      </c>
    </row>
    <row r="199" spans="1:207">
      <c r="A199" s="4" t="s">
        <v>8124</v>
      </c>
      <c r="B199" s="3">
        <f t="shared" ref="B199:D199" si="264">B132</f>
        <v>46226128</v>
      </c>
      <c r="C199" s="3" t="str">
        <f t="shared" si="264"/>
        <v>Q.PEAK DUO BLK G6P+/HL</v>
      </c>
      <c r="D199" s="2" t="str">
        <f t="shared" si="264"/>
        <v>340</v>
      </c>
      <c r="E199" s="1">
        <f t="shared" si="150"/>
        <v>0</v>
      </c>
      <c r="F199" s="1">
        <f t="shared" ref="F199:BQ199" si="265">E199+F65-F132</f>
        <v>0</v>
      </c>
      <c r="G199" s="1">
        <f t="shared" si="265"/>
        <v>0</v>
      </c>
      <c r="H199" s="1">
        <f t="shared" si="265"/>
        <v>0</v>
      </c>
      <c r="I199" s="1">
        <f t="shared" si="265"/>
        <v>0</v>
      </c>
      <c r="J199" s="1">
        <f t="shared" si="265"/>
        <v>0</v>
      </c>
      <c r="K199" s="1">
        <f t="shared" si="265"/>
        <v>0</v>
      </c>
      <c r="L199" s="1">
        <f t="shared" si="265"/>
        <v>0</v>
      </c>
      <c r="M199" s="1">
        <f t="shared" si="265"/>
        <v>0</v>
      </c>
      <c r="N199" s="1">
        <f t="shared" si="265"/>
        <v>0</v>
      </c>
      <c r="O199" s="1">
        <f t="shared" si="265"/>
        <v>0</v>
      </c>
      <c r="P199" s="1">
        <f t="shared" si="265"/>
        <v>0</v>
      </c>
      <c r="Q199" s="1">
        <f t="shared" si="265"/>
        <v>0</v>
      </c>
      <c r="R199" s="1">
        <f t="shared" si="265"/>
        <v>0</v>
      </c>
      <c r="S199" s="1">
        <f t="shared" si="265"/>
        <v>0</v>
      </c>
      <c r="T199" s="1">
        <f t="shared" si="265"/>
        <v>0</v>
      </c>
      <c r="U199" s="1">
        <f t="shared" si="265"/>
        <v>0</v>
      </c>
      <c r="V199" s="1">
        <f t="shared" si="265"/>
        <v>0</v>
      </c>
      <c r="W199" s="1">
        <f t="shared" si="265"/>
        <v>0</v>
      </c>
      <c r="X199" s="1">
        <f t="shared" si="265"/>
        <v>0</v>
      </c>
      <c r="Y199" s="1">
        <f t="shared" si="265"/>
        <v>0</v>
      </c>
      <c r="Z199" s="1">
        <f t="shared" si="265"/>
        <v>0</v>
      </c>
      <c r="AA199" s="1">
        <f t="shared" si="265"/>
        <v>0</v>
      </c>
      <c r="AB199" s="1">
        <f t="shared" si="265"/>
        <v>0</v>
      </c>
      <c r="AC199" s="1">
        <f t="shared" si="265"/>
        <v>0</v>
      </c>
      <c r="AD199" s="1">
        <f t="shared" si="265"/>
        <v>0</v>
      </c>
      <c r="AE199" s="1">
        <f t="shared" si="265"/>
        <v>0</v>
      </c>
      <c r="AF199" s="1">
        <f t="shared" si="265"/>
        <v>0</v>
      </c>
      <c r="AG199" s="1">
        <f t="shared" si="265"/>
        <v>0</v>
      </c>
      <c r="AH199" s="1">
        <f t="shared" si="265"/>
        <v>0</v>
      </c>
      <c r="AI199" s="1">
        <f t="shared" si="265"/>
        <v>0</v>
      </c>
      <c r="AJ199" s="1">
        <f t="shared" si="265"/>
        <v>0</v>
      </c>
      <c r="AK199" s="1">
        <f t="shared" si="265"/>
        <v>0</v>
      </c>
      <c r="AL199" s="1">
        <f t="shared" si="265"/>
        <v>0</v>
      </c>
      <c r="AM199" s="1">
        <f t="shared" si="265"/>
        <v>0</v>
      </c>
      <c r="AN199" s="1">
        <f t="shared" si="265"/>
        <v>0</v>
      </c>
      <c r="AO199" s="1">
        <f t="shared" si="265"/>
        <v>0</v>
      </c>
      <c r="AP199" s="1">
        <f t="shared" si="265"/>
        <v>0</v>
      </c>
      <c r="AQ199" s="1">
        <f t="shared" si="265"/>
        <v>0</v>
      </c>
      <c r="AR199" s="1">
        <f t="shared" si="265"/>
        <v>0</v>
      </c>
      <c r="AS199" s="1">
        <f t="shared" si="265"/>
        <v>0</v>
      </c>
      <c r="AT199" s="1">
        <f t="shared" si="265"/>
        <v>0</v>
      </c>
      <c r="AU199" s="1">
        <f t="shared" si="265"/>
        <v>0</v>
      </c>
      <c r="AV199" s="1">
        <f t="shared" si="265"/>
        <v>0</v>
      </c>
      <c r="AW199" s="1">
        <f t="shared" si="265"/>
        <v>0</v>
      </c>
      <c r="AX199" s="1">
        <f t="shared" si="265"/>
        <v>0</v>
      </c>
      <c r="AY199" s="1">
        <f t="shared" si="265"/>
        <v>0</v>
      </c>
      <c r="AZ199" s="1">
        <f t="shared" si="265"/>
        <v>0</v>
      </c>
      <c r="BA199" s="1">
        <f t="shared" si="265"/>
        <v>0</v>
      </c>
      <c r="BB199" s="1">
        <f t="shared" si="265"/>
        <v>0</v>
      </c>
      <c r="BC199" s="1">
        <f t="shared" si="265"/>
        <v>0</v>
      </c>
      <c r="BD199" s="1">
        <f t="shared" si="265"/>
        <v>0</v>
      </c>
      <c r="BE199" s="1">
        <f t="shared" si="265"/>
        <v>0</v>
      </c>
      <c r="BF199" s="1">
        <f t="shared" si="265"/>
        <v>0</v>
      </c>
      <c r="BG199" s="1">
        <f t="shared" si="265"/>
        <v>0</v>
      </c>
      <c r="BH199" s="1">
        <f t="shared" si="265"/>
        <v>0</v>
      </c>
      <c r="BI199" s="1">
        <f t="shared" si="265"/>
        <v>0</v>
      </c>
      <c r="BJ199" s="1">
        <f t="shared" si="265"/>
        <v>0</v>
      </c>
      <c r="BK199" s="1">
        <f t="shared" si="265"/>
        <v>0</v>
      </c>
      <c r="BL199" s="1">
        <f t="shared" si="265"/>
        <v>0</v>
      </c>
      <c r="BM199" s="1">
        <f t="shared" si="265"/>
        <v>0</v>
      </c>
      <c r="BN199" s="1">
        <f t="shared" si="265"/>
        <v>0</v>
      </c>
      <c r="BO199" s="1">
        <f t="shared" si="265"/>
        <v>0</v>
      </c>
      <c r="BP199" s="1">
        <f t="shared" si="265"/>
        <v>0</v>
      </c>
      <c r="BQ199" s="1">
        <f t="shared" si="265"/>
        <v>91</v>
      </c>
      <c r="BR199" s="1">
        <f t="shared" ref="BR199:EC199" si="266">BQ199+BR65-BR132</f>
        <v>91</v>
      </c>
      <c r="BS199" s="1">
        <f t="shared" si="266"/>
        <v>91</v>
      </c>
      <c r="BT199" s="1">
        <f t="shared" si="266"/>
        <v>91</v>
      </c>
      <c r="BU199" s="1">
        <f t="shared" si="266"/>
        <v>91</v>
      </c>
      <c r="BV199" s="1">
        <f t="shared" si="266"/>
        <v>91</v>
      </c>
      <c r="BW199" s="1">
        <f t="shared" si="266"/>
        <v>91</v>
      </c>
      <c r="BX199" s="1">
        <f t="shared" si="266"/>
        <v>91</v>
      </c>
      <c r="BY199" s="1">
        <f t="shared" si="266"/>
        <v>91</v>
      </c>
      <c r="BZ199" s="1">
        <f t="shared" si="266"/>
        <v>91</v>
      </c>
      <c r="CA199" s="1">
        <f t="shared" si="266"/>
        <v>91</v>
      </c>
      <c r="CB199" s="1">
        <f t="shared" si="266"/>
        <v>91</v>
      </c>
      <c r="CC199" s="1">
        <f t="shared" si="266"/>
        <v>91</v>
      </c>
      <c r="CD199" s="1">
        <f t="shared" si="266"/>
        <v>91</v>
      </c>
      <c r="CE199" s="1">
        <f t="shared" si="266"/>
        <v>91</v>
      </c>
      <c r="CF199" s="1">
        <f t="shared" si="266"/>
        <v>91</v>
      </c>
      <c r="CG199" s="1">
        <f t="shared" si="266"/>
        <v>91</v>
      </c>
      <c r="CH199" s="1">
        <f t="shared" si="266"/>
        <v>91</v>
      </c>
      <c r="CI199" s="1">
        <f t="shared" si="266"/>
        <v>91</v>
      </c>
      <c r="CJ199" s="1">
        <f t="shared" si="266"/>
        <v>91</v>
      </c>
      <c r="CK199" s="1">
        <f t="shared" si="266"/>
        <v>91</v>
      </c>
      <c r="CL199" s="1">
        <f t="shared" si="266"/>
        <v>91</v>
      </c>
      <c r="CM199" s="1">
        <f t="shared" si="266"/>
        <v>91</v>
      </c>
      <c r="CN199" s="1">
        <f t="shared" si="266"/>
        <v>91</v>
      </c>
      <c r="CO199" s="1">
        <f t="shared" si="266"/>
        <v>91</v>
      </c>
      <c r="CP199" s="1">
        <f t="shared" si="266"/>
        <v>91</v>
      </c>
      <c r="CQ199" s="1">
        <f t="shared" si="266"/>
        <v>91</v>
      </c>
      <c r="CR199" s="1">
        <f t="shared" si="266"/>
        <v>91</v>
      </c>
      <c r="CS199" s="1">
        <f t="shared" si="266"/>
        <v>91</v>
      </c>
      <c r="CT199" s="1">
        <f t="shared" si="266"/>
        <v>91</v>
      </c>
      <c r="CU199" s="1">
        <f t="shared" si="266"/>
        <v>91</v>
      </c>
      <c r="CV199" s="1">
        <f t="shared" si="266"/>
        <v>91</v>
      </c>
      <c r="CW199" s="1">
        <f t="shared" si="266"/>
        <v>91</v>
      </c>
      <c r="CX199" s="1">
        <f t="shared" si="266"/>
        <v>91</v>
      </c>
      <c r="CY199" s="1">
        <f t="shared" si="266"/>
        <v>91</v>
      </c>
      <c r="CZ199" s="1">
        <f t="shared" si="266"/>
        <v>91</v>
      </c>
      <c r="DA199" s="1">
        <f t="shared" si="266"/>
        <v>91</v>
      </c>
      <c r="DB199" s="1">
        <f t="shared" si="266"/>
        <v>91</v>
      </c>
      <c r="DC199" s="1">
        <f t="shared" si="266"/>
        <v>91</v>
      </c>
      <c r="DD199" s="1">
        <f t="shared" si="266"/>
        <v>91</v>
      </c>
      <c r="DE199" s="1">
        <f t="shared" si="266"/>
        <v>91</v>
      </c>
      <c r="DF199" s="1">
        <f t="shared" si="266"/>
        <v>91</v>
      </c>
      <c r="DG199" s="1">
        <f t="shared" si="266"/>
        <v>91</v>
      </c>
      <c r="DH199" s="1">
        <f t="shared" si="266"/>
        <v>91</v>
      </c>
      <c r="DI199" s="1">
        <f t="shared" si="266"/>
        <v>91</v>
      </c>
      <c r="DJ199" s="1">
        <f t="shared" si="266"/>
        <v>91</v>
      </c>
      <c r="DK199" s="1">
        <f t="shared" si="266"/>
        <v>91</v>
      </c>
      <c r="DL199" s="1">
        <f t="shared" si="266"/>
        <v>91</v>
      </c>
      <c r="DM199" s="1">
        <f t="shared" si="266"/>
        <v>91</v>
      </c>
      <c r="DN199" s="1">
        <f t="shared" si="266"/>
        <v>91</v>
      </c>
      <c r="DO199" s="1">
        <f t="shared" si="266"/>
        <v>91</v>
      </c>
      <c r="DP199" s="1">
        <f t="shared" si="266"/>
        <v>91</v>
      </c>
      <c r="DQ199" s="1">
        <f t="shared" si="266"/>
        <v>91</v>
      </c>
      <c r="DR199" s="1">
        <f t="shared" si="266"/>
        <v>91</v>
      </c>
      <c r="DS199" s="1">
        <f t="shared" si="266"/>
        <v>91</v>
      </c>
      <c r="DT199" s="1">
        <f t="shared" si="266"/>
        <v>91</v>
      </c>
      <c r="DU199" s="1">
        <f t="shared" si="266"/>
        <v>91</v>
      </c>
      <c r="DV199" s="1">
        <f t="shared" si="266"/>
        <v>91</v>
      </c>
      <c r="DW199" s="1">
        <f t="shared" si="266"/>
        <v>91</v>
      </c>
      <c r="DX199" s="1">
        <f t="shared" si="266"/>
        <v>91</v>
      </c>
      <c r="DY199" s="1">
        <f t="shared" si="266"/>
        <v>91</v>
      </c>
      <c r="DZ199" s="1">
        <f t="shared" si="266"/>
        <v>91</v>
      </c>
      <c r="EA199" s="1">
        <f t="shared" si="266"/>
        <v>91</v>
      </c>
      <c r="EB199" s="1">
        <f t="shared" si="266"/>
        <v>91</v>
      </c>
      <c r="EC199" s="1">
        <f t="shared" si="266"/>
        <v>91</v>
      </c>
      <c r="ED199" s="1">
        <f t="shared" ref="ED199:GO199" si="267">EC199+ED65-ED132</f>
        <v>91</v>
      </c>
      <c r="EE199" s="1">
        <f t="shared" si="267"/>
        <v>91</v>
      </c>
      <c r="EF199" s="1">
        <f t="shared" si="267"/>
        <v>91</v>
      </c>
      <c r="EG199" s="1">
        <f t="shared" si="267"/>
        <v>91</v>
      </c>
      <c r="EH199" s="1">
        <f t="shared" si="267"/>
        <v>91</v>
      </c>
      <c r="EI199" s="1">
        <f t="shared" si="267"/>
        <v>91</v>
      </c>
      <c r="EJ199" s="1">
        <f t="shared" si="267"/>
        <v>91</v>
      </c>
      <c r="EK199" s="1">
        <f t="shared" si="267"/>
        <v>91</v>
      </c>
      <c r="EL199" s="1">
        <f t="shared" si="267"/>
        <v>91</v>
      </c>
      <c r="EM199" s="1">
        <f t="shared" si="267"/>
        <v>91</v>
      </c>
      <c r="EN199" s="1">
        <f t="shared" si="267"/>
        <v>91</v>
      </c>
      <c r="EO199" s="1">
        <f t="shared" si="267"/>
        <v>91</v>
      </c>
      <c r="EP199" s="1">
        <f t="shared" si="267"/>
        <v>91</v>
      </c>
      <c r="EQ199" s="1">
        <f t="shared" si="267"/>
        <v>91</v>
      </c>
      <c r="ER199" s="1">
        <f t="shared" si="267"/>
        <v>91</v>
      </c>
      <c r="ES199" s="1">
        <f t="shared" si="267"/>
        <v>91</v>
      </c>
      <c r="ET199" s="1">
        <f t="shared" si="267"/>
        <v>91</v>
      </c>
      <c r="EU199" s="1">
        <f t="shared" si="267"/>
        <v>91</v>
      </c>
      <c r="EV199" s="1">
        <f t="shared" si="267"/>
        <v>91</v>
      </c>
      <c r="EW199" s="1">
        <f t="shared" si="267"/>
        <v>91</v>
      </c>
      <c r="EX199" s="1">
        <f t="shared" si="267"/>
        <v>91</v>
      </c>
      <c r="EY199" s="1">
        <f t="shared" si="267"/>
        <v>91</v>
      </c>
      <c r="EZ199" s="1">
        <f t="shared" si="267"/>
        <v>91</v>
      </c>
      <c r="FA199" s="1">
        <f t="shared" si="267"/>
        <v>91</v>
      </c>
      <c r="FB199" s="1">
        <f t="shared" si="267"/>
        <v>91</v>
      </c>
      <c r="FC199" s="1">
        <f t="shared" si="267"/>
        <v>91</v>
      </c>
      <c r="FD199" s="1">
        <f t="shared" si="267"/>
        <v>91</v>
      </c>
      <c r="FE199" s="1">
        <f t="shared" si="267"/>
        <v>91</v>
      </c>
      <c r="FF199" s="1">
        <f t="shared" si="267"/>
        <v>91</v>
      </c>
      <c r="FG199" s="1">
        <f t="shared" si="267"/>
        <v>91</v>
      </c>
      <c r="FH199" s="1">
        <f t="shared" si="267"/>
        <v>91</v>
      </c>
      <c r="FI199" s="1">
        <f t="shared" si="267"/>
        <v>91</v>
      </c>
      <c r="FJ199" s="1">
        <f t="shared" si="267"/>
        <v>91</v>
      </c>
      <c r="FK199" s="1">
        <f t="shared" si="267"/>
        <v>91</v>
      </c>
      <c r="FL199" s="1">
        <f t="shared" si="267"/>
        <v>91</v>
      </c>
      <c r="FM199" s="1">
        <f t="shared" si="267"/>
        <v>91</v>
      </c>
      <c r="FN199" s="1">
        <f t="shared" si="267"/>
        <v>91</v>
      </c>
      <c r="FO199" s="1">
        <f t="shared" si="267"/>
        <v>91</v>
      </c>
      <c r="FP199" s="1">
        <f t="shared" si="267"/>
        <v>91</v>
      </c>
      <c r="FQ199" s="1">
        <f t="shared" si="267"/>
        <v>91</v>
      </c>
      <c r="FR199" s="1">
        <f t="shared" si="267"/>
        <v>91</v>
      </c>
      <c r="FS199" s="1">
        <f t="shared" si="267"/>
        <v>91</v>
      </c>
      <c r="FT199" s="1">
        <f t="shared" si="267"/>
        <v>91</v>
      </c>
      <c r="FU199" s="1">
        <f t="shared" si="267"/>
        <v>91</v>
      </c>
      <c r="FV199" s="1">
        <f t="shared" si="267"/>
        <v>91</v>
      </c>
      <c r="FW199" s="1">
        <f t="shared" si="267"/>
        <v>91</v>
      </c>
      <c r="FX199" s="1">
        <f t="shared" si="267"/>
        <v>91</v>
      </c>
      <c r="FY199" s="1">
        <f t="shared" si="267"/>
        <v>91</v>
      </c>
      <c r="FZ199" s="1">
        <f t="shared" si="267"/>
        <v>91</v>
      </c>
      <c r="GA199" s="1">
        <f t="shared" si="267"/>
        <v>91</v>
      </c>
      <c r="GB199" s="1">
        <f t="shared" si="267"/>
        <v>91</v>
      </c>
      <c r="GC199" s="1">
        <f t="shared" si="267"/>
        <v>91</v>
      </c>
      <c r="GD199" s="1">
        <f t="shared" si="267"/>
        <v>91</v>
      </c>
      <c r="GE199" s="1">
        <f t="shared" si="267"/>
        <v>91</v>
      </c>
      <c r="GF199" s="1">
        <f t="shared" si="267"/>
        <v>91</v>
      </c>
      <c r="GG199" s="1">
        <f t="shared" si="267"/>
        <v>91</v>
      </c>
      <c r="GH199" s="1">
        <f t="shared" si="267"/>
        <v>91</v>
      </c>
      <c r="GI199" s="1">
        <f t="shared" si="267"/>
        <v>91</v>
      </c>
      <c r="GJ199" s="1">
        <f t="shared" si="267"/>
        <v>91</v>
      </c>
      <c r="GK199" s="1">
        <f t="shared" si="267"/>
        <v>91</v>
      </c>
      <c r="GL199" s="1">
        <f t="shared" si="267"/>
        <v>91</v>
      </c>
      <c r="GM199" s="1">
        <f t="shared" si="267"/>
        <v>91</v>
      </c>
      <c r="GN199" s="1">
        <f t="shared" si="267"/>
        <v>91</v>
      </c>
      <c r="GO199" s="1">
        <f t="shared" si="267"/>
        <v>91</v>
      </c>
      <c r="GP199" s="1">
        <f t="shared" ref="GP199:GY199" si="268">GO199+GP65-GP132</f>
        <v>91</v>
      </c>
      <c r="GQ199" s="1">
        <f t="shared" si="268"/>
        <v>91</v>
      </c>
      <c r="GR199" s="1">
        <f t="shared" si="268"/>
        <v>91</v>
      </c>
      <c r="GS199" s="1">
        <f t="shared" si="268"/>
        <v>91</v>
      </c>
      <c r="GT199" s="1">
        <f t="shared" si="268"/>
        <v>91</v>
      </c>
      <c r="GU199" s="1">
        <f t="shared" si="268"/>
        <v>91</v>
      </c>
      <c r="GV199" s="1">
        <f t="shared" si="268"/>
        <v>91</v>
      </c>
      <c r="GW199" s="1">
        <f t="shared" si="268"/>
        <v>91</v>
      </c>
      <c r="GX199" s="1">
        <f t="shared" si="268"/>
        <v>91</v>
      </c>
      <c r="GY199" s="1">
        <f t="shared" si="268"/>
        <v>91</v>
      </c>
    </row>
    <row r="200" spans="1:207">
      <c r="A200" s="4" t="s">
        <v>8124</v>
      </c>
      <c r="B200" s="3">
        <f t="shared" ref="B200:D200" si="269">B133</f>
        <v>46225129</v>
      </c>
      <c r="C200" s="3" t="str">
        <f t="shared" si="269"/>
        <v>Q.PEAK DUO-G6P+</v>
      </c>
      <c r="D200" s="2">
        <f t="shared" si="269"/>
        <v>345</v>
      </c>
      <c r="E200" s="1">
        <f t="shared" si="150"/>
        <v>0</v>
      </c>
      <c r="F200" s="1">
        <f t="shared" ref="F200:BQ200" si="270">E200+F66-F133</f>
        <v>0</v>
      </c>
      <c r="G200" s="1">
        <f t="shared" si="270"/>
        <v>0</v>
      </c>
      <c r="H200" s="1">
        <f t="shared" si="270"/>
        <v>0</v>
      </c>
      <c r="I200" s="1">
        <f t="shared" si="270"/>
        <v>0</v>
      </c>
      <c r="J200" s="1">
        <f t="shared" si="270"/>
        <v>0</v>
      </c>
      <c r="K200" s="1">
        <f t="shared" si="270"/>
        <v>0</v>
      </c>
      <c r="L200" s="1">
        <f t="shared" si="270"/>
        <v>0</v>
      </c>
      <c r="M200" s="1">
        <f t="shared" si="270"/>
        <v>0</v>
      </c>
      <c r="N200" s="1">
        <f t="shared" si="270"/>
        <v>0</v>
      </c>
      <c r="O200" s="1">
        <f t="shared" si="270"/>
        <v>0</v>
      </c>
      <c r="P200" s="1">
        <f t="shared" si="270"/>
        <v>0</v>
      </c>
      <c r="Q200" s="1">
        <f t="shared" si="270"/>
        <v>0</v>
      </c>
      <c r="R200" s="1">
        <f t="shared" si="270"/>
        <v>0</v>
      </c>
      <c r="S200" s="1">
        <f t="shared" si="270"/>
        <v>0</v>
      </c>
      <c r="T200" s="1">
        <f t="shared" si="270"/>
        <v>0</v>
      </c>
      <c r="U200" s="1">
        <f t="shared" si="270"/>
        <v>0</v>
      </c>
      <c r="V200" s="1">
        <f t="shared" si="270"/>
        <v>0</v>
      </c>
      <c r="W200" s="1">
        <f t="shared" si="270"/>
        <v>0</v>
      </c>
      <c r="X200" s="1">
        <f t="shared" si="270"/>
        <v>0</v>
      </c>
      <c r="Y200" s="1">
        <f t="shared" si="270"/>
        <v>0</v>
      </c>
      <c r="Z200" s="1">
        <f t="shared" si="270"/>
        <v>0</v>
      </c>
      <c r="AA200" s="1">
        <f t="shared" si="270"/>
        <v>0</v>
      </c>
      <c r="AB200" s="1">
        <f t="shared" si="270"/>
        <v>0</v>
      </c>
      <c r="AC200" s="1">
        <f t="shared" si="270"/>
        <v>0</v>
      </c>
      <c r="AD200" s="1">
        <f t="shared" si="270"/>
        <v>0</v>
      </c>
      <c r="AE200" s="1">
        <f t="shared" si="270"/>
        <v>0</v>
      </c>
      <c r="AF200" s="1">
        <f t="shared" si="270"/>
        <v>0</v>
      </c>
      <c r="AG200" s="1">
        <f t="shared" si="270"/>
        <v>0</v>
      </c>
      <c r="AH200" s="1">
        <f t="shared" si="270"/>
        <v>0</v>
      </c>
      <c r="AI200" s="1">
        <f t="shared" si="270"/>
        <v>0</v>
      </c>
      <c r="AJ200" s="1">
        <f t="shared" si="270"/>
        <v>0</v>
      </c>
      <c r="AK200" s="1">
        <f t="shared" si="270"/>
        <v>0</v>
      </c>
      <c r="AL200" s="1">
        <f t="shared" si="270"/>
        <v>0</v>
      </c>
      <c r="AM200" s="1">
        <f t="shared" si="270"/>
        <v>0</v>
      </c>
      <c r="AN200" s="1">
        <f t="shared" si="270"/>
        <v>0</v>
      </c>
      <c r="AO200" s="1">
        <f t="shared" si="270"/>
        <v>0</v>
      </c>
      <c r="AP200" s="1">
        <f t="shared" si="270"/>
        <v>0</v>
      </c>
      <c r="AQ200" s="1">
        <f t="shared" si="270"/>
        <v>0</v>
      </c>
      <c r="AR200" s="1">
        <f t="shared" si="270"/>
        <v>0</v>
      </c>
      <c r="AS200" s="1">
        <f t="shared" si="270"/>
        <v>0</v>
      </c>
      <c r="AT200" s="1">
        <f t="shared" si="270"/>
        <v>0</v>
      </c>
      <c r="AU200" s="1">
        <f t="shared" si="270"/>
        <v>0</v>
      </c>
      <c r="AV200" s="1">
        <f t="shared" si="270"/>
        <v>0</v>
      </c>
      <c r="AW200" s="1">
        <f t="shared" si="270"/>
        <v>0</v>
      </c>
      <c r="AX200" s="1">
        <f t="shared" si="270"/>
        <v>0</v>
      </c>
      <c r="AY200" s="1">
        <f t="shared" si="270"/>
        <v>0</v>
      </c>
      <c r="AZ200" s="1">
        <f t="shared" si="270"/>
        <v>0</v>
      </c>
      <c r="BA200" s="1">
        <f t="shared" si="270"/>
        <v>0</v>
      </c>
      <c r="BB200" s="1">
        <f t="shared" si="270"/>
        <v>0</v>
      </c>
      <c r="BC200" s="1">
        <f t="shared" si="270"/>
        <v>0</v>
      </c>
      <c r="BD200" s="1">
        <f t="shared" si="270"/>
        <v>0</v>
      </c>
      <c r="BE200" s="1">
        <f t="shared" si="270"/>
        <v>0</v>
      </c>
      <c r="BF200" s="1">
        <f t="shared" si="270"/>
        <v>0</v>
      </c>
      <c r="BG200" s="1">
        <f t="shared" si="270"/>
        <v>0</v>
      </c>
      <c r="BH200" s="1">
        <f t="shared" si="270"/>
        <v>0</v>
      </c>
      <c r="BI200" s="1">
        <f t="shared" si="270"/>
        <v>0</v>
      </c>
      <c r="BJ200" s="1">
        <f t="shared" si="270"/>
        <v>0</v>
      </c>
      <c r="BK200" s="1">
        <f t="shared" si="270"/>
        <v>0</v>
      </c>
      <c r="BL200" s="1">
        <f t="shared" si="270"/>
        <v>0</v>
      </c>
      <c r="BM200" s="1">
        <f t="shared" si="270"/>
        <v>0</v>
      </c>
      <c r="BN200" s="1">
        <f t="shared" si="270"/>
        <v>0</v>
      </c>
      <c r="BO200" s="1">
        <f t="shared" si="270"/>
        <v>0</v>
      </c>
      <c r="BP200" s="1">
        <f t="shared" si="270"/>
        <v>0</v>
      </c>
      <c r="BQ200" s="1">
        <f t="shared" si="270"/>
        <v>0</v>
      </c>
      <c r="BR200" s="1">
        <f t="shared" ref="BR200:EC200" si="271">BQ200+BR66-BR133</f>
        <v>0</v>
      </c>
      <c r="BS200" s="1">
        <f t="shared" si="271"/>
        <v>0</v>
      </c>
      <c r="BT200" s="1">
        <f t="shared" si="271"/>
        <v>33</v>
      </c>
      <c r="BU200" s="1">
        <f t="shared" si="271"/>
        <v>33</v>
      </c>
      <c r="BV200" s="1">
        <f t="shared" si="271"/>
        <v>33</v>
      </c>
      <c r="BW200" s="1">
        <f t="shared" si="271"/>
        <v>33</v>
      </c>
      <c r="BX200" s="1">
        <f t="shared" si="271"/>
        <v>33</v>
      </c>
      <c r="BY200" s="1">
        <f t="shared" si="271"/>
        <v>33</v>
      </c>
      <c r="BZ200" s="1">
        <f t="shared" si="271"/>
        <v>33</v>
      </c>
      <c r="CA200" s="1">
        <f t="shared" si="271"/>
        <v>33</v>
      </c>
      <c r="CB200" s="1">
        <f t="shared" si="271"/>
        <v>33</v>
      </c>
      <c r="CC200" s="1">
        <f t="shared" si="271"/>
        <v>33</v>
      </c>
      <c r="CD200" s="1">
        <f t="shared" si="271"/>
        <v>33</v>
      </c>
      <c r="CE200" s="1">
        <f t="shared" si="271"/>
        <v>33</v>
      </c>
      <c r="CF200" s="1">
        <f t="shared" si="271"/>
        <v>33</v>
      </c>
      <c r="CG200" s="1">
        <f t="shared" si="271"/>
        <v>33</v>
      </c>
      <c r="CH200" s="1">
        <f t="shared" si="271"/>
        <v>33</v>
      </c>
      <c r="CI200" s="1">
        <f t="shared" si="271"/>
        <v>33</v>
      </c>
      <c r="CJ200" s="1">
        <f t="shared" si="271"/>
        <v>33</v>
      </c>
      <c r="CK200" s="1">
        <f t="shared" si="271"/>
        <v>33</v>
      </c>
      <c r="CL200" s="1">
        <f t="shared" si="271"/>
        <v>33</v>
      </c>
      <c r="CM200" s="1">
        <f t="shared" si="271"/>
        <v>33</v>
      </c>
      <c r="CN200" s="1">
        <f t="shared" si="271"/>
        <v>33</v>
      </c>
      <c r="CO200" s="1">
        <f t="shared" si="271"/>
        <v>33</v>
      </c>
      <c r="CP200" s="1">
        <f t="shared" si="271"/>
        <v>33</v>
      </c>
      <c r="CQ200" s="1">
        <f t="shared" si="271"/>
        <v>33</v>
      </c>
      <c r="CR200" s="1">
        <f t="shared" si="271"/>
        <v>33</v>
      </c>
      <c r="CS200" s="1">
        <f t="shared" si="271"/>
        <v>33</v>
      </c>
      <c r="CT200" s="1">
        <f t="shared" si="271"/>
        <v>33</v>
      </c>
      <c r="CU200" s="1">
        <f t="shared" si="271"/>
        <v>33</v>
      </c>
      <c r="CV200" s="1">
        <f t="shared" si="271"/>
        <v>33</v>
      </c>
      <c r="CW200" s="1">
        <f t="shared" si="271"/>
        <v>33</v>
      </c>
      <c r="CX200" s="1">
        <f t="shared" si="271"/>
        <v>33</v>
      </c>
      <c r="CY200" s="1">
        <f t="shared" si="271"/>
        <v>33</v>
      </c>
      <c r="CZ200" s="1">
        <f t="shared" si="271"/>
        <v>33</v>
      </c>
      <c r="DA200" s="1">
        <f t="shared" si="271"/>
        <v>33</v>
      </c>
      <c r="DB200" s="1">
        <f t="shared" si="271"/>
        <v>33</v>
      </c>
      <c r="DC200" s="1">
        <f t="shared" si="271"/>
        <v>33</v>
      </c>
      <c r="DD200" s="1">
        <f t="shared" si="271"/>
        <v>33</v>
      </c>
      <c r="DE200" s="1">
        <f t="shared" si="271"/>
        <v>33</v>
      </c>
      <c r="DF200" s="1">
        <f t="shared" si="271"/>
        <v>33</v>
      </c>
      <c r="DG200" s="1">
        <f t="shared" si="271"/>
        <v>33</v>
      </c>
      <c r="DH200" s="1">
        <f t="shared" si="271"/>
        <v>33</v>
      </c>
      <c r="DI200" s="1">
        <f t="shared" si="271"/>
        <v>33</v>
      </c>
      <c r="DJ200" s="1">
        <f t="shared" si="271"/>
        <v>33</v>
      </c>
      <c r="DK200" s="1">
        <f t="shared" si="271"/>
        <v>33</v>
      </c>
      <c r="DL200" s="1">
        <f t="shared" si="271"/>
        <v>33</v>
      </c>
      <c r="DM200" s="1">
        <f t="shared" si="271"/>
        <v>33</v>
      </c>
      <c r="DN200" s="1">
        <f t="shared" si="271"/>
        <v>33</v>
      </c>
      <c r="DO200" s="1">
        <f t="shared" si="271"/>
        <v>33</v>
      </c>
      <c r="DP200" s="1">
        <f t="shared" si="271"/>
        <v>33</v>
      </c>
      <c r="DQ200" s="1">
        <f t="shared" si="271"/>
        <v>33</v>
      </c>
      <c r="DR200" s="1">
        <f t="shared" si="271"/>
        <v>33</v>
      </c>
      <c r="DS200" s="1">
        <f t="shared" si="271"/>
        <v>33</v>
      </c>
      <c r="DT200" s="1">
        <f t="shared" si="271"/>
        <v>33</v>
      </c>
      <c r="DU200" s="1">
        <f t="shared" si="271"/>
        <v>33</v>
      </c>
      <c r="DV200" s="1">
        <f t="shared" si="271"/>
        <v>33</v>
      </c>
      <c r="DW200" s="1">
        <f t="shared" si="271"/>
        <v>33</v>
      </c>
      <c r="DX200" s="1">
        <f t="shared" si="271"/>
        <v>33</v>
      </c>
      <c r="DY200" s="1">
        <f t="shared" si="271"/>
        <v>33</v>
      </c>
      <c r="DZ200" s="1">
        <f t="shared" si="271"/>
        <v>33</v>
      </c>
      <c r="EA200" s="1">
        <f t="shared" si="271"/>
        <v>33</v>
      </c>
      <c r="EB200" s="1">
        <f t="shared" si="271"/>
        <v>33</v>
      </c>
      <c r="EC200" s="1">
        <f t="shared" si="271"/>
        <v>33</v>
      </c>
      <c r="ED200" s="1">
        <f t="shared" ref="ED200:GO200" si="272">EC200+ED66-ED133</f>
        <v>33</v>
      </c>
      <c r="EE200" s="1">
        <f t="shared" si="272"/>
        <v>33</v>
      </c>
      <c r="EF200" s="1">
        <f t="shared" si="272"/>
        <v>33</v>
      </c>
      <c r="EG200" s="1">
        <f t="shared" si="272"/>
        <v>33</v>
      </c>
      <c r="EH200" s="1">
        <f t="shared" si="272"/>
        <v>33</v>
      </c>
      <c r="EI200" s="1">
        <f t="shared" si="272"/>
        <v>33</v>
      </c>
      <c r="EJ200" s="1">
        <f t="shared" si="272"/>
        <v>33</v>
      </c>
      <c r="EK200" s="1">
        <f t="shared" si="272"/>
        <v>33</v>
      </c>
      <c r="EL200" s="1">
        <f t="shared" si="272"/>
        <v>33</v>
      </c>
      <c r="EM200" s="1">
        <f t="shared" si="272"/>
        <v>33</v>
      </c>
      <c r="EN200" s="1">
        <f t="shared" si="272"/>
        <v>33</v>
      </c>
      <c r="EO200" s="1">
        <f t="shared" si="272"/>
        <v>33</v>
      </c>
      <c r="EP200" s="1">
        <f t="shared" si="272"/>
        <v>33</v>
      </c>
      <c r="EQ200" s="1">
        <f t="shared" si="272"/>
        <v>33</v>
      </c>
      <c r="ER200" s="1">
        <f t="shared" si="272"/>
        <v>33</v>
      </c>
      <c r="ES200" s="1">
        <f t="shared" si="272"/>
        <v>33</v>
      </c>
      <c r="ET200" s="1">
        <f t="shared" si="272"/>
        <v>33</v>
      </c>
      <c r="EU200" s="1">
        <f t="shared" si="272"/>
        <v>33</v>
      </c>
      <c r="EV200" s="1">
        <f t="shared" si="272"/>
        <v>33</v>
      </c>
      <c r="EW200" s="1">
        <f t="shared" si="272"/>
        <v>33</v>
      </c>
      <c r="EX200" s="1">
        <f t="shared" si="272"/>
        <v>33</v>
      </c>
      <c r="EY200" s="1">
        <f t="shared" si="272"/>
        <v>33</v>
      </c>
      <c r="EZ200" s="1">
        <f t="shared" si="272"/>
        <v>33</v>
      </c>
      <c r="FA200" s="1">
        <f t="shared" si="272"/>
        <v>33</v>
      </c>
      <c r="FB200" s="1">
        <f t="shared" si="272"/>
        <v>33</v>
      </c>
      <c r="FC200" s="1">
        <f t="shared" si="272"/>
        <v>33</v>
      </c>
      <c r="FD200" s="1">
        <f t="shared" si="272"/>
        <v>33</v>
      </c>
      <c r="FE200" s="1">
        <f t="shared" si="272"/>
        <v>33</v>
      </c>
      <c r="FF200" s="1">
        <f t="shared" si="272"/>
        <v>33</v>
      </c>
      <c r="FG200" s="1">
        <f t="shared" si="272"/>
        <v>33</v>
      </c>
      <c r="FH200" s="1">
        <f t="shared" si="272"/>
        <v>33</v>
      </c>
      <c r="FI200" s="1">
        <f t="shared" si="272"/>
        <v>33</v>
      </c>
      <c r="FJ200" s="1">
        <f t="shared" si="272"/>
        <v>33</v>
      </c>
      <c r="FK200" s="1">
        <f t="shared" si="272"/>
        <v>33</v>
      </c>
      <c r="FL200" s="1">
        <f t="shared" si="272"/>
        <v>33</v>
      </c>
      <c r="FM200" s="1">
        <f t="shared" si="272"/>
        <v>33</v>
      </c>
      <c r="FN200" s="1">
        <f t="shared" si="272"/>
        <v>33</v>
      </c>
      <c r="FO200" s="1">
        <f t="shared" si="272"/>
        <v>33</v>
      </c>
      <c r="FP200" s="1">
        <f t="shared" si="272"/>
        <v>33</v>
      </c>
      <c r="FQ200" s="1">
        <f t="shared" si="272"/>
        <v>33</v>
      </c>
      <c r="FR200" s="1">
        <f t="shared" si="272"/>
        <v>33</v>
      </c>
      <c r="FS200" s="1">
        <f t="shared" si="272"/>
        <v>33</v>
      </c>
      <c r="FT200" s="1">
        <f t="shared" si="272"/>
        <v>33</v>
      </c>
      <c r="FU200" s="1">
        <f t="shared" si="272"/>
        <v>33</v>
      </c>
      <c r="FV200" s="1">
        <f t="shared" si="272"/>
        <v>33</v>
      </c>
      <c r="FW200" s="1">
        <f t="shared" si="272"/>
        <v>33</v>
      </c>
      <c r="FX200" s="1">
        <f t="shared" si="272"/>
        <v>33</v>
      </c>
      <c r="FY200" s="1">
        <f t="shared" si="272"/>
        <v>33</v>
      </c>
      <c r="FZ200" s="1">
        <f t="shared" si="272"/>
        <v>33</v>
      </c>
      <c r="GA200" s="1">
        <f t="shared" si="272"/>
        <v>33</v>
      </c>
      <c r="GB200" s="1">
        <f t="shared" si="272"/>
        <v>33</v>
      </c>
      <c r="GC200" s="1">
        <f t="shared" si="272"/>
        <v>33</v>
      </c>
      <c r="GD200" s="1">
        <f t="shared" si="272"/>
        <v>33</v>
      </c>
      <c r="GE200" s="1">
        <f t="shared" si="272"/>
        <v>33</v>
      </c>
      <c r="GF200" s="1">
        <f t="shared" si="272"/>
        <v>33</v>
      </c>
      <c r="GG200" s="1">
        <f t="shared" si="272"/>
        <v>33</v>
      </c>
      <c r="GH200" s="1">
        <f t="shared" si="272"/>
        <v>33</v>
      </c>
      <c r="GI200" s="1">
        <f t="shared" si="272"/>
        <v>33</v>
      </c>
      <c r="GJ200" s="1">
        <f t="shared" si="272"/>
        <v>33</v>
      </c>
      <c r="GK200" s="1">
        <f t="shared" si="272"/>
        <v>33</v>
      </c>
      <c r="GL200" s="1">
        <f t="shared" si="272"/>
        <v>33</v>
      </c>
      <c r="GM200" s="1">
        <f t="shared" si="272"/>
        <v>33</v>
      </c>
      <c r="GN200" s="1">
        <f t="shared" si="272"/>
        <v>33</v>
      </c>
      <c r="GO200" s="1">
        <f t="shared" si="272"/>
        <v>33</v>
      </c>
      <c r="GP200" s="1">
        <f t="shared" ref="GP200:GY200" si="273">GO200+GP66-GP133</f>
        <v>33</v>
      </c>
      <c r="GQ200" s="1">
        <f t="shared" si="273"/>
        <v>33</v>
      </c>
      <c r="GR200" s="1">
        <f t="shared" si="273"/>
        <v>33</v>
      </c>
      <c r="GS200" s="1">
        <f t="shared" si="273"/>
        <v>33</v>
      </c>
      <c r="GT200" s="1">
        <f t="shared" si="273"/>
        <v>33</v>
      </c>
      <c r="GU200" s="1">
        <f t="shared" si="273"/>
        <v>33</v>
      </c>
      <c r="GV200" s="1">
        <f t="shared" si="273"/>
        <v>33</v>
      </c>
      <c r="GW200" s="1">
        <f t="shared" si="273"/>
        <v>33</v>
      </c>
      <c r="GX200" s="1">
        <f t="shared" si="273"/>
        <v>33</v>
      </c>
      <c r="GY200" s="1">
        <f t="shared" si="273"/>
        <v>33</v>
      </c>
    </row>
    <row r="201" spans="1:207">
      <c r="A201" s="4" t="s">
        <v>8124</v>
      </c>
      <c r="B201" s="3">
        <f t="shared" ref="B201:D201" si="274">B134</f>
        <v>49401138</v>
      </c>
      <c r="C201" s="3" t="str">
        <f t="shared" si="274"/>
        <v>Q.PEAK DUO BLK ML-G10.A+</v>
      </c>
      <c r="D201" s="2">
        <f t="shared" si="274"/>
        <v>390</v>
      </c>
      <c r="E201" s="1">
        <f t="shared" si="150"/>
        <v>0</v>
      </c>
      <c r="F201" s="1">
        <f t="shared" ref="F201:BQ201" si="275">E201+F67-F134</f>
        <v>0</v>
      </c>
      <c r="G201" s="1">
        <f t="shared" si="275"/>
        <v>0</v>
      </c>
      <c r="H201" s="1">
        <f t="shared" si="275"/>
        <v>0</v>
      </c>
      <c r="I201" s="1">
        <f t="shared" si="275"/>
        <v>0</v>
      </c>
      <c r="J201" s="1">
        <f t="shared" si="275"/>
        <v>0</v>
      </c>
      <c r="K201" s="1">
        <f t="shared" si="275"/>
        <v>0</v>
      </c>
      <c r="L201" s="1">
        <f t="shared" si="275"/>
        <v>0</v>
      </c>
      <c r="M201" s="1">
        <f t="shared" si="275"/>
        <v>0</v>
      </c>
      <c r="N201" s="1">
        <f t="shared" si="275"/>
        <v>0</v>
      </c>
      <c r="O201" s="1">
        <f t="shared" si="275"/>
        <v>0</v>
      </c>
      <c r="P201" s="1">
        <f t="shared" si="275"/>
        <v>0</v>
      </c>
      <c r="Q201" s="1">
        <f t="shared" si="275"/>
        <v>0</v>
      </c>
      <c r="R201" s="1">
        <f t="shared" si="275"/>
        <v>0</v>
      </c>
      <c r="S201" s="1">
        <f t="shared" si="275"/>
        <v>0</v>
      </c>
      <c r="T201" s="1">
        <f t="shared" si="275"/>
        <v>0</v>
      </c>
      <c r="U201" s="1">
        <f t="shared" si="275"/>
        <v>0</v>
      </c>
      <c r="V201" s="1">
        <f t="shared" si="275"/>
        <v>0</v>
      </c>
      <c r="W201" s="1">
        <f t="shared" si="275"/>
        <v>0</v>
      </c>
      <c r="X201" s="1">
        <f t="shared" si="275"/>
        <v>0</v>
      </c>
      <c r="Y201" s="1">
        <f t="shared" si="275"/>
        <v>0</v>
      </c>
      <c r="Z201" s="1">
        <f t="shared" si="275"/>
        <v>0</v>
      </c>
      <c r="AA201" s="1">
        <f t="shared" si="275"/>
        <v>0</v>
      </c>
      <c r="AB201" s="1">
        <f t="shared" si="275"/>
        <v>0</v>
      </c>
      <c r="AC201" s="1">
        <f t="shared" si="275"/>
        <v>0</v>
      </c>
      <c r="AD201" s="1">
        <f t="shared" si="275"/>
        <v>0</v>
      </c>
      <c r="AE201" s="1">
        <f t="shared" si="275"/>
        <v>0</v>
      </c>
      <c r="AF201" s="1">
        <f t="shared" si="275"/>
        <v>0</v>
      </c>
      <c r="AG201" s="1">
        <f t="shared" si="275"/>
        <v>0</v>
      </c>
      <c r="AH201" s="1">
        <f t="shared" si="275"/>
        <v>0</v>
      </c>
      <c r="AI201" s="1">
        <f t="shared" si="275"/>
        <v>0</v>
      </c>
      <c r="AJ201" s="1">
        <f t="shared" si="275"/>
        <v>0</v>
      </c>
      <c r="AK201" s="1">
        <f t="shared" si="275"/>
        <v>0</v>
      </c>
      <c r="AL201" s="1">
        <f t="shared" si="275"/>
        <v>0</v>
      </c>
      <c r="AM201" s="1">
        <f t="shared" si="275"/>
        <v>0</v>
      </c>
      <c r="AN201" s="1">
        <f t="shared" si="275"/>
        <v>0</v>
      </c>
      <c r="AO201" s="1">
        <f t="shared" si="275"/>
        <v>0</v>
      </c>
      <c r="AP201" s="1">
        <f t="shared" si="275"/>
        <v>0</v>
      </c>
      <c r="AQ201" s="1">
        <f t="shared" si="275"/>
        <v>0</v>
      </c>
      <c r="AR201" s="1">
        <f t="shared" si="275"/>
        <v>0</v>
      </c>
      <c r="AS201" s="1">
        <f t="shared" si="275"/>
        <v>0</v>
      </c>
      <c r="AT201" s="1">
        <f t="shared" si="275"/>
        <v>0</v>
      </c>
      <c r="AU201" s="1">
        <f t="shared" si="275"/>
        <v>0</v>
      </c>
      <c r="AV201" s="1">
        <f t="shared" si="275"/>
        <v>0</v>
      </c>
      <c r="AW201" s="1">
        <f t="shared" si="275"/>
        <v>0</v>
      </c>
      <c r="AX201" s="1">
        <f t="shared" si="275"/>
        <v>0</v>
      </c>
      <c r="AY201" s="1">
        <f t="shared" si="275"/>
        <v>0</v>
      </c>
      <c r="AZ201" s="1">
        <f t="shared" si="275"/>
        <v>0</v>
      </c>
      <c r="BA201" s="1">
        <f t="shared" si="275"/>
        <v>0</v>
      </c>
      <c r="BB201" s="1">
        <f t="shared" si="275"/>
        <v>0</v>
      </c>
      <c r="BC201" s="1">
        <f t="shared" si="275"/>
        <v>0</v>
      </c>
      <c r="BD201" s="1">
        <f t="shared" si="275"/>
        <v>0</v>
      </c>
      <c r="BE201" s="1">
        <f t="shared" si="275"/>
        <v>0</v>
      </c>
      <c r="BF201" s="1">
        <f t="shared" si="275"/>
        <v>0</v>
      </c>
      <c r="BG201" s="1">
        <f t="shared" si="275"/>
        <v>0</v>
      </c>
      <c r="BH201" s="1">
        <f t="shared" si="275"/>
        <v>0</v>
      </c>
      <c r="BI201" s="1">
        <f t="shared" si="275"/>
        <v>0</v>
      </c>
      <c r="BJ201" s="1">
        <f t="shared" si="275"/>
        <v>0</v>
      </c>
      <c r="BK201" s="1">
        <f t="shared" si="275"/>
        <v>0</v>
      </c>
      <c r="BL201" s="1">
        <f t="shared" si="275"/>
        <v>0</v>
      </c>
      <c r="BM201" s="1">
        <f t="shared" si="275"/>
        <v>0</v>
      </c>
      <c r="BN201" s="1">
        <f t="shared" si="275"/>
        <v>0</v>
      </c>
      <c r="BO201" s="1">
        <f t="shared" si="275"/>
        <v>0</v>
      </c>
      <c r="BP201" s="1">
        <f t="shared" si="275"/>
        <v>0</v>
      </c>
      <c r="BQ201" s="1">
        <f t="shared" si="275"/>
        <v>0</v>
      </c>
      <c r="BR201" s="1">
        <f t="shared" ref="BR201:EC201" si="276">BQ201+BR67-BR134</f>
        <v>0</v>
      </c>
      <c r="BS201" s="1">
        <f t="shared" si="276"/>
        <v>0</v>
      </c>
      <c r="BT201" s="1">
        <f t="shared" si="276"/>
        <v>2</v>
      </c>
      <c r="BU201" s="1">
        <f t="shared" si="276"/>
        <v>2</v>
      </c>
      <c r="BV201" s="1">
        <f t="shared" si="276"/>
        <v>2</v>
      </c>
      <c r="BW201" s="1">
        <f t="shared" si="276"/>
        <v>2</v>
      </c>
      <c r="BX201" s="1">
        <f t="shared" si="276"/>
        <v>2</v>
      </c>
      <c r="BY201" s="1">
        <f t="shared" si="276"/>
        <v>2</v>
      </c>
      <c r="BZ201" s="1">
        <f t="shared" si="276"/>
        <v>2</v>
      </c>
      <c r="CA201" s="1">
        <f t="shared" si="276"/>
        <v>2</v>
      </c>
      <c r="CB201" s="1">
        <f t="shared" si="276"/>
        <v>2</v>
      </c>
      <c r="CC201" s="1">
        <f t="shared" si="276"/>
        <v>2</v>
      </c>
      <c r="CD201" s="1">
        <f t="shared" si="276"/>
        <v>2</v>
      </c>
      <c r="CE201" s="1">
        <f t="shared" si="276"/>
        <v>2</v>
      </c>
      <c r="CF201" s="1">
        <f t="shared" si="276"/>
        <v>2</v>
      </c>
      <c r="CG201" s="1">
        <f t="shared" si="276"/>
        <v>2</v>
      </c>
      <c r="CH201" s="1">
        <f t="shared" si="276"/>
        <v>2</v>
      </c>
      <c r="CI201" s="1">
        <f t="shared" si="276"/>
        <v>2</v>
      </c>
      <c r="CJ201" s="1">
        <f t="shared" si="276"/>
        <v>2</v>
      </c>
      <c r="CK201" s="1">
        <f t="shared" si="276"/>
        <v>2</v>
      </c>
      <c r="CL201" s="1">
        <f t="shared" si="276"/>
        <v>2</v>
      </c>
      <c r="CM201" s="1">
        <f t="shared" si="276"/>
        <v>2</v>
      </c>
      <c r="CN201" s="1">
        <f t="shared" si="276"/>
        <v>2</v>
      </c>
      <c r="CO201" s="1">
        <f t="shared" si="276"/>
        <v>2</v>
      </c>
      <c r="CP201" s="1">
        <f t="shared" si="276"/>
        <v>2</v>
      </c>
      <c r="CQ201" s="1">
        <f t="shared" si="276"/>
        <v>2</v>
      </c>
      <c r="CR201" s="1">
        <f t="shared" si="276"/>
        <v>2</v>
      </c>
      <c r="CS201" s="1">
        <f t="shared" si="276"/>
        <v>2</v>
      </c>
      <c r="CT201" s="1">
        <f t="shared" si="276"/>
        <v>2</v>
      </c>
      <c r="CU201" s="1">
        <f t="shared" si="276"/>
        <v>2</v>
      </c>
      <c r="CV201" s="1">
        <f t="shared" si="276"/>
        <v>2</v>
      </c>
      <c r="CW201" s="1">
        <f t="shared" si="276"/>
        <v>2</v>
      </c>
      <c r="CX201" s="1">
        <f t="shared" si="276"/>
        <v>2</v>
      </c>
      <c r="CY201" s="1">
        <f t="shared" si="276"/>
        <v>2</v>
      </c>
      <c r="CZ201" s="1">
        <f t="shared" si="276"/>
        <v>2</v>
      </c>
      <c r="DA201" s="1">
        <f t="shared" si="276"/>
        <v>2</v>
      </c>
      <c r="DB201" s="1">
        <f t="shared" si="276"/>
        <v>2</v>
      </c>
      <c r="DC201" s="1">
        <f t="shared" si="276"/>
        <v>2</v>
      </c>
      <c r="DD201" s="1">
        <f t="shared" si="276"/>
        <v>2</v>
      </c>
      <c r="DE201" s="1">
        <f t="shared" si="276"/>
        <v>2</v>
      </c>
      <c r="DF201" s="1">
        <f t="shared" si="276"/>
        <v>2</v>
      </c>
      <c r="DG201" s="1">
        <f t="shared" si="276"/>
        <v>2</v>
      </c>
      <c r="DH201" s="1">
        <f t="shared" si="276"/>
        <v>2</v>
      </c>
      <c r="DI201" s="1">
        <f t="shared" si="276"/>
        <v>2</v>
      </c>
      <c r="DJ201" s="1">
        <f t="shared" si="276"/>
        <v>2</v>
      </c>
      <c r="DK201" s="1">
        <f t="shared" si="276"/>
        <v>2</v>
      </c>
      <c r="DL201" s="1">
        <f t="shared" si="276"/>
        <v>2</v>
      </c>
      <c r="DM201" s="1">
        <f t="shared" si="276"/>
        <v>2</v>
      </c>
      <c r="DN201" s="1">
        <f t="shared" si="276"/>
        <v>2</v>
      </c>
      <c r="DO201" s="1">
        <f t="shared" si="276"/>
        <v>2</v>
      </c>
      <c r="DP201" s="1">
        <f t="shared" si="276"/>
        <v>2</v>
      </c>
      <c r="DQ201" s="1">
        <f t="shared" si="276"/>
        <v>2</v>
      </c>
      <c r="DR201" s="1">
        <f t="shared" si="276"/>
        <v>2</v>
      </c>
      <c r="DS201" s="1">
        <f t="shared" si="276"/>
        <v>2</v>
      </c>
      <c r="DT201" s="1">
        <f t="shared" si="276"/>
        <v>2</v>
      </c>
      <c r="DU201" s="1">
        <f t="shared" si="276"/>
        <v>2</v>
      </c>
      <c r="DV201" s="1">
        <f t="shared" si="276"/>
        <v>2</v>
      </c>
      <c r="DW201" s="1">
        <f t="shared" si="276"/>
        <v>2</v>
      </c>
      <c r="DX201" s="1">
        <f t="shared" si="276"/>
        <v>2</v>
      </c>
      <c r="DY201" s="1">
        <f t="shared" si="276"/>
        <v>2</v>
      </c>
      <c r="DZ201" s="1">
        <f t="shared" si="276"/>
        <v>2</v>
      </c>
      <c r="EA201" s="1">
        <f t="shared" si="276"/>
        <v>2</v>
      </c>
      <c r="EB201" s="1">
        <f t="shared" si="276"/>
        <v>2</v>
      </c>
      <c r="EC201" s="1">
        <f t="shared" si="276"/>
        <v>2</v>
      </c>
      <c r="ED201" s="1">
        <f t="shared" ref="ED201:GO201" si="277">EC201+ED67-ED134</f>
        <v>2</v>
      </c>
      <c r="EE201" s="1">
        <f t="shared" si="277"/>
        <v>2</v>
      </c>
      <c r="EF201" s="1">
        <f t="shared" si="277"/>
        <v>2</v>
      </c>
      <c r="EG201" s="1">
        <f t="shared" si="277"/>
        <v>2</v>
      </c>
      <c r="EH201" s="1">
        <f t="shared" si="277"/>
        <v>2</v>
      </c>
      <c r="EI201" s="1">
        <f t="shared" si="277"/>
        <v>2</v>
      </c>
      <c r="EJ201" s="1">
        <f t="shared" si="277"/>
        <v>2</v>
      </c>
      <c r="EK201" s="1">
        <f t="shared" si="277"/>
        <v>2</v>
      </c>
      <c r="EL201" s="1">
        <f t="shared" si="277"/>
        <v>2</v>
      </c>
      <c r="EM201" s="1">
        <f t="shared" si="277"/>
        <v>2</v>
      </c>
      <c r="EN201" s="1">
        <f t="shared" si="277"/>
        <v>2</v>
      </c>
      <c r="EO201" s="1">
        <f t="shared" si="277"/>
        <v>2</v>
      </c>
      <c r="EP201" s="1">
        <f t="shared" si="277"/>
        <v>2</v>
      </c>
      <c r="EQ201" s="1">
        <f t="shared" si="277"/>
        <v>2</v>
      </c>
      <c r="ER201" s="1">
        <f t="shared" si="277"/>
        <v>2</v>
      </c>
      <c r="ES201" s="1">
        <f t="shared" si="277"/>
        <v>2</v>
      </c>
      <c r="ET201" s="1">
        <f t="shared" si="277"/>
        <v>2</v>
      </c>
      <c r="EU201" s="1">
        <f t="shared" si="277"/>
        <v>2</v>
      </c>
      <c r="EV201" s="1">
        <f t="shared" si="277"/>
        <v>2</v>
      </c>
      <c r="EW201" s="1">
        <f t="shared" si="277"/>
        <v>2</v>
      </c>
      <c r="EX201" s="1">
        <f t="shared" si="277"/>
        <v>2</v>
      </c>
      <c r="EY201" s="1">
        <f t="shared" si="277"/>
        <v>2</v>
      </c>
      <c r="EZ201" s="1">
        <f t="shared" si="277"/>
        <v>2</v>
      </c>
      <c r="FA201" s="1">
        <f t="shared" si="277"/>
        <v>2</v>
      </c>
      <c r="FB201" s="1">
        <f t="shared" si="277"/>
        <v>2</v>
      </c>
      <c r="FC201" s="1">
        <f t="shared" si="277"/>
        <v>2</v>
      </c>
      <c r="FD201" s="1">
        <f t="shared" si="277"/>
        <v>2</v>
      </c>
      <c r="FE201" s="1">
        <f t="shared" si="277"/>
        <v>2</v>
      </c>
      <c r="FF201" s="1">
        <f t="shared" si="277"/>
        <v>2</v>
      </c>
      <c r="FG201" s="1">
        <f t="shared" si="277"/>
        <v>2</v>
      </c>
      <c r="FH201" s="1">
        <f t="shared" si="277"/>
        <v>2</v>
      </c>
      <c r="FI201" s="1">
        <f t="shared" si="277"/>
        <v>2</v>
      </c>
      <c r="FJ201" s="1">
        <f t="shared" si="277"/>
        <v>2</v>
      </c>
      <c r="FK201" s="1">
        <f t="shared" si="277"/>
        <v>2</v>
      </c>
      <c r="FL201" s="1">
        <f t="shared" si="277"/>
        <v>2</v>
      </c>
      <c r="FM201" s="1">
        <f t="shared" si="277"/>
        <v>2</v>
      </c>
      <c r="FN201" s="1">
        <f t="shared" si="277"/>
        <v>2</v>
      </c>
      <c r="FO201" s="1">
        <f t="shared" si="277"/>
        <v>2</v>
      </c>
      <c r="FP201" s="1">
        <f t="shared" si="277"/>
        <v>2</v>
      </c>
      <c r="FQ201" s="1">
        <f t="shared" si="277"/>
        <v>2</v>
      </c>
      <c r="FR201" s="1">
        <f t="shared" si="277"/>
        <v>2</v>
      </c>
      <c r="FS201" s="1">
        <f t="shared" si="277"/>
        <v>2</v>
      </c>
      <c r="FT201" s="1">
        <f t="shared" si="277"/>
        <v>2</v>
      </c>
      <c r="FU201" s="1">
        <f t="shared" si="277"/>
        <v>2</v>
      </c>
      <c r="FV201" s="1">
        <f t="shared" si="277"/>
        <v>2</v>
      </c>
      <c r="FW201" s="1">
        <f t="shared" si="277"/>
        <v>2</v>
      </c>
      <c r="FX201" s="1">
        <f t="shared" si="277"/>
        <v>2</v>
      </c>
      <c r="FY201" s="1">
        <f t="shared" si="277"/>
        <v>2</v>
      </c>
      <c r="FZ201" s="1">
        <f t="shared" si="277"/>
        <v>2</v>
      </c>
      <c r="GA201" s="1">
        <f t="shared" si="277"/>
        <v>2</v>
      </c>
      <c r="GB201" s="1">
        <f t="shared" si="277"/>
        <v>2</v>
      </c>
      <c r="GC201" s="1">
        <f t="shared" si="277"/>
        <v>2</v>
      </c>
      <c r="GD201" s="1">
        <f t="shared" si="277"/>
        <v>2</v>
      </c>
      <c r="GE201" s="1">
        <f t="shared" si="277"/>
        <v>2</v>
      </c>
      <c r="GF201" s="1">
        <f t="shared" si="277"/>
        <v>2</v>
      </c>
      <c r="GG201" s="1">
        <f t="shared" si="277"/>
        <v>2</v>
      </c>
      <c r="GH201" s="1">
        <f t="shared" si="277"/>
        <v>2</v>
      </c>
      <c r="GI201" s="1">
        <f t="shared" si="277"/>
        <v>2</v>
      </c>
      <c r="GJ201" s="1">
        <f t="shared" si="277"/>
        <v>2</v>
      </c>
      <c r="GK201" s="1">
        <f t="shared" si="277"/>
        <v>2</v>
      </c>
      <c r="GL201" s="1">
        <f t="shared" si="277"/>
        <v>2</v>
      </c>
      <c r="GM201" s="1">
        <f t="shared" si="277"/>
        <v>2</v>
      </c>
      <c r="GN201" s="1">
        <f t="shared" si="277"/>
        <v>2</v>
      </c>
      <c r="GO201" s="1">
        <f t="shared" si="277"/>
        <v>2</v>
      </c>
      <c r="GP201" s="1">
        <f t="shared" ref="GP201:GY201" si="278">GO201+GP67-GP134</f>
        <v>2</v>
      </c>
      <c r="GQ201" s="1">
        <f t="shared" si="278"/>
        <v>2</v>
      </c>
      <c r="GR201" s="1">
        <f t="shared" si="278"/>
        <v>2</v>
      </c>
      <c r="GS201" s="1">
        <f t="shared" si="278"/>
        <v>2</v>
      </c>
      <c r="GT201" s="1">
        <f t="shared" si="278"/>
        <v>2</v>
      </c>
      <c r="GU201" s="1">
        <f t="shared" si="278"/>
        <v>2</v>
      </c>
      <c r="GV201" s="1">
        <f t="shared" si="278"/>
        <v>2</v>
      </c>
      <c r="GW201" s="1">
        <f t="shared" si="278"/>
        <v>2</v>
      </c>
      <c r="GX201" s="1">
        <f t="shared" si="278"/>
        <v>2</v>
      </c>
      <c r="GY201" s="1">
        <f t="shared" si="278"/>
        <v>2</v>
      </c>
    </row>
    <row r="202" spans="1:207">
      <c r="A202" s="4" t="s">
        <v>8124</v>
      </c>
      <c r="B202" s="3">
        <f t="shared" ref="B202:D202" si="279">B135</f>
        <v>49401139</v>
      </c>
      <c r="C202" s="3" t="str">
        <f t="shared" si="279"/>
        <v>Q.PEAK DUO BLK ML-G10.A+</v>
      </c>
      <c r="D202" s="2">
        <f t="shared" si="279"/>
        <v>395</v>
      </c>
      <c r="E202" s="1">
        <f t="shared" si="150"/>
        <v>0</v>
      </c>
      <c r="F202" s="1">
        <f t="shared" ref="F202:BQ202" si="280">E202+F68-F135</f>
        <v>0</v>
      </c>
      <c r="G202" s="1">
        <f t="shared" si="280"/>
        <v>0</v>
      </c>
      <c r="H202" s="1">
        <f t="shared" si="280"/>
        <v>0</v>
      </c>
      <c r="I202" s="1">
        <f t="shared" si="280"/>
        <v>0</v>
      </c>
      <c r="J202" s="1">
        <f t="shared" si="280"/>
        <v>0</v>
      </c>
      <c r="K202" s="1">
        <f t="shared" si="280"/>
        <v>0</v>
      </c>
      <c r="L202" s="1">
        <f t="shared" si="280"/>
        <v>0</v>
      </c>
      <c r="M202" s="1">
        <f t="shared" si="280"/>
        <v>0</v>
      </c>
      <c r="N202" s="1">
        <f t="shared" si="280"/>
        <v>0</v>
      </c>
      <c r="O202" s="1">
        <f t="shared" si="280"/>
        <v>0</v>
      </c>
      <c r="P202" s="1">
        <f t="shared" si="280"/>
        <v>0</v>
      </c>
      <c r="Q202" s="1">
        <f t="shared" si="280"/>
        <v>0</v>
      </c>
      <c r="R202" s="1">
        <f t="shared" si="280"/>
        <v>0</v>
      </c>
      <c r="S202" s="1">
        <f t="shared" si="280"/>
        <v>0</v>
      </c>
      <c r="T202" s="1">
        <f t="shared" si="280"/>
        <v>0</v>
      </c>
      <c r="U202" s="1">
        <f t="shared" si="280"/>
        <v>0</v>
      </c>
      <c r="V202" s="1">
        <f t="shared" si="280"/>
        <v>0</v>
      </c>
      <c r="W202" s="1">
        <f t="shared" si="280"/>
        <v>0</v>
      </c>
      <c r="X202" s="1">
        <f t="shared" si="280"/>
        <v>0</v>
      </c>
      <c r="Y202" s="1">
        <f t="shared" si="280"/>
        <v>0</v>
      </c>
      <c r="Z202" s="1">
        <f t="shared" si="280"/>
        <v>0</v>
      </c>
      <c r="AA202" s="1">
        <f t="shared" si="280"/>
        <v>0</v>
      </c>
      <c r="AB202" s="1">
        <f t="shared" si="280"/>
        <v>0</v>
      </c>
      <c r="AC202" s="1">
        <f t="shared" si="280"/>
        <v>0</v>
      </c>
      <c r="AD202" s="1">
        <f t="shared" si="280"/>
        <v>0</v>
      </c>
      <c r="AE202" s="1">
        <f t="shared" si="280"/>
        <v>0</v>
      </c>
      <c r="AF202" s="1">
        <f t="shared" si="280"/>
        <v>0</v>
      </c>
      <c r="AG202" s="1">
        <f t="shared" si="280"/>
        <v>0</v>
      </c>
      <c r="AH202" s="1">
        <f t="shared" si="280"/>
        <v>0</v>
      </c>
      <c r="AI202" s="1">
        <f t="shared" si="280"/>
        <v>0</v>
      </c>
      <c r="AJ202" s="1">
        <f t="shared" si="280"/>
        <v>0</v>
      </c>
      <c r="AK202" s="1">
        <f t="shared" si="280"/>
        <v>0</v>
      </c>
      <c r="AL202" s="1">
        <f t="shared" si="280"/>
        <v>0</v>
      </c>
      <c r="AM202" s="1">
        <f t="shared" si="280"/>
        <v>0</v>
      </c>
      <c r="AN202" s="1">
        <f t="shared" si="280"/>
        <v>0</v>
      </c>
      <c r="AO202" s="1">
        <f t="shared" si="280"/>
        <v>0</v>
      </c>
      <c r="AP202" s="1">
        <f t="shared" si="280"/>
        <v>0</v>
      </c>
      <c r="AQ202" s="1">
        <f t="shared" si="280"/>
        <v>0</v>
      </c>
      <c r="AR202" s="1">
        <f t="shared" si="280"/>
        <v>0</v>
      </c>
      <c r="AS202" s="1">
        <f t="shared" si="280"/>
        <v>0</v>
      </c>
      <c r="AT202" s="1">
        <f t="shared" si="280"/>
        <v>0</v>
      </c>
      <c r="AU202" s="1">
        <f t="shared" si="280"/>
        <v>0</v>
      </c>
      <c r="AV202" s="1">
        <f t="shared" si="280"/>
        <v>0</v>
      </c>
      <c r="AW202" s="1">
        <f t="shared" si="280"/>
        <v>0</v>
      </c>
      <c r="AX202" s="1">
        <f t="shared" si="280"/>
        <v>0</v>
      </c>
      <c r="AY202" s="1">
        <f t="shared" si="280"/>
        <v>0</v>
      </c>
      <c r="AZ202" s="1">
        <f t="shared" si="280"/>
        <v>0</v>
      </c>
      <c r="BA202" s="1">
        <f t="shared" si="280"/>
        <v>0</v>
      </c>
      <c r="BB202" s="1">
        <f t="shared" si="280"/>
        <v>0</v>
      </c>
      <c r="BC202" s="1">
        <f t="shared" si="280"/>
        <v>0</v>
      </c>
      <c r="BD202" s="1">
        <f t="shared" si="280"/>
        <v>0</v>
      </c>
      <c r="BE202" s="1">
        <f t="shared" si="280"/>
        <v>0</v>
      </c>
      <c r="BF202" s="1">
        <f t="shared" si="280"/>
        <v>0</v>
      </c>
      <c r="BG202" s="1">
        <f t="shared" si="280"/>
        <v>0</v>
      </c>
      <c r="BH202" s="1">
        <f t="shared" si="280"/>
        <v>0</v>
      </c>
      <c r="BI202" s="1">
        <f t="shared" si="280"/>
        <v>0</v>
      </c>
      <c r="BJ202" s="1">
        <f t="shared" si="280"/>
        <v>0</v>
      </c>
      <c r="BK202" s="1">
        <f t="shared" si="280"/>
        <v>0</v>
      </c>
      <c r="BL202" s="1">
        <f t="shared" si="280"/>
        <v>0</v>
      </c>
      <c r="BM202" s="1">
        <f t="shared" si="280"/>
        <v>0</v>
      </c>
      <c r="BN202" s="1">
        <f t="shared" si="280"/>
        <v>0</v>
      </c>
      <c r="BO202" s="1">
        <f t="shared" si="280"/>
        <v>0</v>
      </c>
      <c r="BP202" s="1">
        <f t="shared" si="280"/>
        <v>0</v>
      </c>
      <c r="BQ202" s="1">
        <f t="shared" si="280"/>
        <v>0</v>
      </c>
      <c r="BR202" s="1">
        <f t="shared" ref="BR202:EC202" si="281">BQ202+BR68-BR135</f>
        <v>0</v>
      </c>
      <c r="BS202" s="1">
        <f t="shared" si="281"/>
        <v>0</v>
      </c>
      <c r="BT202" s="1">
        <f t="shared" si="281"/>
        <v>20</v>
      </c>
      <c r="BU202" s="1">
        <f t="shared" si="281"/>
        <v>20</v>
      </c>
      <c r="BV202" s="1">
        <f t="shared" si="281"/>
        <v>20</v>
      </c>
      <c r="BW202" s="1">
        <f t="shared" si="281"/>
        <v>20</v>
      </c>
      <c r="BX202" s="1">
        <f t="shared" si="281"/>
        <v>20</v>
      </c>
      <c r="BY202" s="1">
        <f t="shared" si="281"/>
        <v>20</v>
      </c>
      <c r="BZ202" s="1">
        <f t="shared" si="281"/>
        <v>20</v>
      </c>
      <c r="CA202" s="1">
        <f t="shared" si="281"/>
        <v>20</v>
      </c>
      <c r="CB202" s="1">
        <f t="shared" si="281"/>
        <v>20</v>
      </c>
      <c r="CC202" s="1">
        <f t="shared" si="281"/>
        <v>20</v>
      </c>
      <c r="CD202" s="1">
        <f t="shared" si="281"/>
        <v>20</v>
      </c>
      <c r="CE202" s="1">
        <f t="shared" si="281"/>
        <v>20</v>
      </c>
      <c r="CF202" s="1">
        <f t="shared" si="281"/>
        <v>20</v>
      </c>
      <c r="CG202" s="1">
        <f t="shared" si="281"/>
        <v>20</v>
      </c>
      <c r="CH202" s="1">
        <f t="shared" si="281"/>
        <v>20</v>
      </c>
      <c r="CI202" s="1">
        <f t="shared" si="281"/>
        <v>20</v>
      </c>
      <c r="CJ202" s="1">
        <f t="shared" si="281"/>
        <v>20</v>
      </c>
      <c r="CK202" s="1">
        <f t="shared" si="281"/>
        <v>20</v>
      </c>
      <c r="CL202" s="1">
        <f t="shared" si="281"/>
        <v>20</v>
      </c>
      <c r="CM202" s="1">
        <f t="shared" si="281"/>
        <v>20</v>
      </c>
      <c r="CN202" s="1">
        <f t="shared" si="281"/>
        <v>20</v>
      </c>
      <c r="CO202" s="1">
        <f t="shared" si="281"/>
        <v>20</v>
      </c>
      <c r="CP202" s="1">
        <f t="shared" si="281"/>
        <v>20</v>
      </c>
      <c r="CQ202" s="1">
        <f t="shared" si="281"/>
        <v>20</v>
      </c>
      <c r="CR202" s="1">
        <f t="shared" si="281"/>
        <v>20</v>
      </c>
      <c r="CS202" s="1">
        <f t="shared" si="281"/>
        <v>20</v>
      </c>
      <c r="CT202" s="1">
        <f t="shared" si="281"/>
        <v>20</v>
      </c>
      <c r="CU202" s="1">
        <f t="shared" si="281"/>
        <v>20</v>
      </c>
      <c r="CV202" s="1">
        <f t="shared" si="281"/>
        <v>20</v>
      </c>
      <c r="CW202" s="1">
        <f t="shared" si="281"/>
        <v>20</v>
      </c>
      <c r="CX202" s="1">
        <f t="shared" si="281"/>
        <v>20</v>
      </c>
      <c r="CY202" s="1">
        <f t="shared" si="281"/>
        <v>20</v>
      </c>
      <c r="CZ202" s="1">
        <f t="shared" si="281"/>
        <v>20</v>
      </c>
      <c r="DA202" s="1">
        <f t="shared" si="281"/>
        <v>20</v>
      </c>
      <c r="DB202" s="1">
        <f t="shared" si="281"/>
        <v>20</v>
      </c>
      <c r="DC202" s="1">
        <f t="shared" si="281"/>
        <v>20</v>
      </c>
      <c r="DD202" s="1">
        <f t="shared" si="281"/>
        <v>20</v>
      </c>
      <c r="DE202" s="1">
        <f t="shared" si="281"/>
        <v>20</v>
      </c>
      <c r="DF202" s="1">
        <f t="shared" si="281"/>
        <v>20</v>
      </c>
      <c r="DG202" s="1">
        <f t="shared" si="281"/>
        <v>20</v>
      </c>
      <c r="DH202" s="1">
        <f t="shared" si="281"/>
        <v>20</v>
      </c>
      <c r="DI202" s="1">
        <f t="shared" si="281"/>
        <v>20</v>
      </c>
      <c r="DJ202" s="1">
        <f t="shared" si="281"/>
        <v>20</v>
      </c>
      <c r="DK202" s="1">
        <f t="shared" si="281"/>
        <v>20</v>
      </c>
      <c r="DL202" s="1">
        <f t="shared" si="281"/>
        <v>20</v>
      </c>
      <c r="DM202" s="1">
        <f t="shared" si="281"/>
        <v>20</v>
      </c>
      <c r="DN202" s="1">
        <f t="shared" si="281"/>
        <v>20</v>
      </c>
      <c r="DO202" s="1">
        <f t="shared" si="281"/>
        <v>20</v>
      </c>
      <c r="DP202" s="1">
        <f t="shared" si="281"/>
        <v>20</v>
      </c>
      <c r="DQ202" s="1">
        <f t="shared" si="281"/>
        <v>20</v>
      </c>
      <c r="DR202" s="1">
        <f t="shared" si="281"/>
        <v>20</v>
      </c>
      <c r="DS202" s="1">
        <f t="shared" si="281"/>
        <v>20</v>
      </c>
      <c r="DT202" s="1">
        <f t="shared" si="281"/>
        <v>20</v>
      </c>
      <c r="DU202" s="1">
        <f t="shared" si="281"/>
        <v>20</v>
      </c>
      <c r="DV202" s="1">
        <f t="shared" si="281"/>
        <v>20</v>
      </c>
      <c r="DW202" s="1">
        <f t="shared" si="281"/>
        <v>20</v>
      </c>
      <c r="DX202" s="1">
        <f t="shared" si="281"/>
        <v>20</v>
      </c>
      <c r="DY202" s="1">
        <f t="shared" si="281"/>
        <v>20</v>
      </c>
      <c r="DZ202" s="1">
        <f t="shared" si="281"/>
        <v>20</v>
      </c>
      <c r="EA202" s="1">
        <f t="shared" si="281"/>
        <v>20</v>
      </c>
      <c r="EB202" s="1">
        <f t="shared" si="281"/>
        <v>20</v>
      </c>
      <c r="EC202" s="1">
        <f t="shared" si="281"/>
        <v>20</v>
      </c>
      <c r="ED202" s="1">
        <f t="shared" ref="ED202:GO202" si="282">EC202+ED68-ED135</f>
        <v>20</v>
      </c>
      <c r="EE202" s="1">
        <f t="shared" si="282"/>
        <v>20</v>
      </c>
      <c r="EF202" s="1">
        <f t="shared" si="282"/>
        <v>20</v>
      </c>
      <c r="EG202" s="1">
        <f t="shared" si="282"/>
        <v>20</v>
      </c>
      <c r="EH202" s="1">
        <f t="shared" si="282"/>
        <v>20</v>
      </c>
      <c r="EI202" s="1">
        <f t="shared" si="282"/>
        <v>20</v>
      </c>
      <c r="EJ202" s="1">
        <f t="shared" si="282"/>
        <v>20</v>
      </c>
      <c r="EK202" s="1">
        <f t="shared" si="282"/>
        <v>20</v>
      </c>
      <c r="EL202" s="1">
        <f t="shared" si="282"/>
        <v>20</v>
      </c>
      <c r="EM202" s="1">
        <f t="shared" si="282"/>
        <v>20</v>
      </c>
      <c r="EN202" s="1">
        <f t="shared" si="282"/>
        <v>20</v>
      </c>
      <c r="EO202" s="1">
        <f t="shared" si="282"/>
        <v>20</v>
      </c>
      <c r="EP202" s="1">
        <f t="shared" si="282"/>
        <v>20</v>
      </c>
      <c r="EQ202" s="1">
        <f t="shared" si="282"/>
        <v>20</v>
      </c>
      <c r="ER202" s="1">
        <f t="shared" si="282"/>
        <v>20</v>
      </c>
      <c r="ES202" s="1">
        <f t="shared" si="282"/>
        <v>20</v>
      </c>
      <c r="ET202" s="1">
        <f t="shared" si="282"/>
        <v>20</v>
      </c>
      <c r="EU202" s="1">
        <f t="shared" si="282"/>
        <v>20</v>
      </c>
      <c r="EV202" s="1">
        <f t="shared" si="282"/>
        <v>20</v>
      </c>
      <c r="EW202" s="1">
        <f t="shared" si="282"/>
        <v>20</v>
      </c>
      <c r="EX202" s="1">
        <f t="shared" si="282"/>
        <v>20</v>
      </c>
      <c r="EY202" s="1">
        <f t="shared" si="282"/>
        <v>20</v>
      </c>
      <c r="EZ202" s="1">
        <f t="shared" si="282"/>
        <v>20</v>
      </c>
      <c r="FA202" s="1">
        <f t="shared" si="282"/>
        <v>20</v>
      </c>
      <c r="FB202" s="1">
        <f t="shared" si="282"/>
        <v>20</v>
      </c>
      <c r="FC202" s="1">
        <f t="shared" si="282"/>
        <v>20</v>
      </c>
      <c r="FD202" s="1">
        <f t="shared" si="282"/>
        <v>20</v>
      </c>
      <c r="FE202" s="1">
        <f t="shared" si="282"/>
        <v>20</v>
      </c>
      <c r="FF202" s="1">
        <f t="shared" si="282"/>
        <v>20</v>
      </c>
      <c r="FG202" s="1">
        <f t="shared" si="282"/>
        <v>20</v>
      </c>
      <c r="FH202" s="1">
        <f t="shared" si="282"/>
        <v>20</v>
      </c>
      <c r="FI202" s="1">
        <f t="shared" si="282"/>
        <v>20</v>
      </c>
      <c r="FJ202" s="1">
        <f t="shared" si="282"/>
        <v>20</v>
      </c>
      <c r="FK202" s="1">
        <f t="shared" si="282"/>
        <v>20</v>
      </c>
      <c r="FL202" s="1">
        <f t="shared" si="282"/>
        <v>20</v>
      </c>
      <c r="FM202" s="1">
        <f t="shared" si="282"/>
        <v>20</v>
      </c>
      <c r="FN202" s="1">
        <f t="shared" si="282"/>
        <v>20</v>
      </c>
      <c r="FO202" s="1">
        <f t="shared" si="282"/>
        <v>20</v>
      </c>
      <c r="FP202" s="1">
        <f t="shared" si="282"/>
        <v>20</v>
      </c>
      <c r="FQ202" s="1">
        <f t="shared" si="282"/>
        <v>20</v>
      </c>
      <c r="FR202" s="1">
        <f t="shared" si="282"/>
        <v>20</v>
      </c>
      <c r="FS202" s="1">
        <f t="shared" si="282"/>
        <v>20</v>
      </c>
      <c r="FT202" s="1">
        <f t="shared" si="282"/>
        <v>20</v>
      </c>
      <c r="FU202" s="1">
        <f t="shared" si="282"/>
        <v>20</v>
      </c>
      <c r="FV202" s="1">
        <f t="shared" si="282"/>
        <v>20</v>
      </c>
      <c r="FW202" s="1">
        <f t="shared" si="282"/>
        <v>20</v>
      </c>
      <c r="FX202" s="1">
        <f t="shared" si="282"/>
        <v>20</v>
      </c>
      <c r="FY202" s="1">
        <f t="shared" si="282"/>
        <v>20</v>
      </c>
      <c r="FZ202" s="1">
        <f t="shared" si="282"/>
        <v>20</v>
      </c>
      <c r="GA202" s="1">
        <f t="shared" si="282"/>
        <v>20</v>
      </c>
      <c r="GB202" s="1">
        <f t="shared" si="282"/>
        <v>20</v>
      </c>
      <c r="GC202" s="1">
        <f t="shared" si="282"/>
        <v>20</v>
      </c>
      <c r="GD202" s="1">
        <f t="shared" si="282"/>
        <v>20</v>
      </c>
      <c r="GE202" s="1">
        <f t="shared" si="282"/>
        <v>20</v>
      </c>
      <c r="GF202" s="1">
        <f t="shared" si="282"/>
        <v>20</v>
      </c>
      <c r="GG202" s="1">
        <f t="shared" si="282"/>
        <v>20</v>
      </c>
      <c r="GH202" s="1">
        <f t="shared" si="282"/>
        <v>20</v>
      </c>
      <c r="GI202" s="1">
        <f t="shared" si="282"/>
        <v>20</v>
      </c>
      <c r="GJ202" s="1">
        <f t="shared" si="282"/>
        <v>20</v>
      </c>
      <c r="GK202" s="1">
        <f t="shared" si="282"/>
        <v>20</v>
      </c>
      <c r="GL202" s="1">
        <f t="shared" si="282"/>
        <v>20</v>
      </c>
      <c r="GM202" s="1">
        <f t="shared" si="282"/>
        <v>20</v>
      </c>
      <c r="GN202" s="1">
        <f t="shared" si="282"/>
        <v>20</v>
      </c>
      <c r="GO202" s="1">
        <f t="shared" si="282"/>
        <v>20</v>
      </c>
      <c r="GP202" s="1">
        <f t="shared" ref="GP202:GY202" si="283">GO202+GP68-GP135</f>
        <v>20</v>
      </c>
      <c r="GQ202" s="1">
        <f t="shared" si="283"/>
        <v>20</v>
      </c>
      <c r="GR202" s="1">
        <f t="shared" si="283"/>
        <v>20</v>
      </c>
      <c r="GS202" s="1">
        <f t="shared" si="283"/>
        <v>20</v>
      </c>
      <c r="GT202" s="1">
        <f t="shared" si="283"/>
        <v>20</v>
      </c>
      <c r="GU202" s="1">
        <f t="shared" si="283"/>
        <v>20</v>
      </c>
      <c r="GV202" s="1">
        <f t="shared" si="283"/>
        <v>20</v>
      </c>
      <c r="GW202" s="1">
        <f t="shared" si="283"/>
        <v>20</v>
      </c>
      <c r="GX202" s="1">
        <f t="shared" si="283"/>
        <v>20</v>
      </c>
      <c r="GY202" s="1">
        <f t="shared" si="283"/>
        <v>20</v>
      </c>
    </row>
    <row r="203" spans="1:207">
      <c r="A203" s="4" t="s">
        <v>8124</v>
      </c>
      <c r="B203" s="3">
        <f t="shared" ref="B203:D203" si="284">B136</f>
        <v>49406140</v>
      </c>
      <c r="C203" s="3" t="str">
        <f t="shared" si="284"/>
        <v>Q.PEAK DUO BLK ML-G10.A+/TS_G01</v>
      </c>
      <c r="D203" s="2">
        <f t="shared" si="284"/>
        <v>400</v>
      </c>
      <c r="E203" s="1">
        <f t="shared" ref="E203:E204" si="285">E69-E136</f>
        <v>0</v>
      </c>
      <c r="F203" s="1">
        <f t="shared" ref="F203:BQ203" si="286">E203+F69-F136</f>
        <v>0</v>
      </c>
      <c r="G203" s="1">
        <f t="shared" si="286"/>
        <v>0</v>
      </c>
      <c r="H203" s="1">
        <f t="shared" si="286"/>
        <v>0</v>
      </c>
      <c r="I203" s="1">
        <f t="shared" si="286"/>
        <v>0</v>
      </c>
      <c r="J203" s="1">
        <f t="shared" si="286"/>
        <v>0</v>
      </c>
      <c r="K203" s="1">
        <f t="shared" si="286"/>
        <v>0</v>
      </c>
      <c r="L203" s="1">
        <f t="shared" si="286"/>
        <v>0</v>
      </c>
      <c r="M203" s="1">
        <f t="shared" si="286"/>
        <v>0</v>
      </c>
      <c r="N203" s="1">
        <f t="shared" si="286"/>
        <v>0</v>
      </c>
      <c r="O203" s="1">
        <f t="shared" si="286"/>
        <v>0</v>
      </c>
      <c r="P203" s="1">
        <f t="shared" si="286"/>
        <v>0</v>
      </c>
      <c r="Q203" s="1">
        <f t="shared" si="286"/>
        <v>0</v>
      </c>
      <c r="R203" s="1">
        <f t="shared" si="286"/>
        <v>0</v>
      </c>
      <c r="S203" s="1">
        <f t="shared" si="286"/>
        <v>0</v>
      </c>
      <c r="T203" s="1">
        <f t="shared" si="286"/>
        <v>0</v>
      </c>
      <c r="U203" s="1">
        <f t="shared" si="286"/>
        <v>0</v>
      </c>
      <c r="V203" s="1">
        <f t="shared" si="286"/>
        <v>0</v>
      </c>
      <c r="W203" s="1">
        <f t="shared" si="286"/>
        <v>0</v>
      </c>
      <c r="X203" s="1">
        <f t="shared" si="286"/>
        <v>0</v>
      </c>
      <c r="Y203" s="1">
        <f t="shared" si="286"/>
        <v>0</v>
      </c>
      <c r="Z203" s="1">
        <f t="shared" si="286"/>
        <v>0</v>
      </c>
      <c r="AA203" s="1">
        <f t="shared" si="286"/>
        <v>0</v>
      </c>
      <c r="AB203" s="1">
        <f t="shared" si="286"/>
        <v>0</v>
      </c>
      <c r="AC203" s="1">
        <f t="shared" si="286"/>
        <v>0</v>
      </c>
      <c r="AD203" s="1">
        <f t="shared" si="286"/>
        <v>0</v>
      </c>
      <c r="AE203" s="1">
        <f t="shared" si="286"/>
        <v>0</v>
      </c>
      <c r="AF203" s="1">
        <f t="shared" si="286"/>
        <v>0</v>
      </c>
      <c r="AG203" s="1">
        <f t="shared" si="286"/>
        <v>0</v>
      </c>
      <c r="AH203" s="1">
        <f t="shared" si="286"/>
        <v>0</v>
      </c>
      <c r="AI203" s="1">
        <f t="shared" si="286"/>
        <v>0</v>
      </c>
      <c r="AJ203" s="1">
        <f t="shared" si="286"/>
        <v>0</v>
      </c>
      <c r="AK203" s="1">
        <f t="shared" si="286"/>
        <v>0</v>
      </c>
      <c r="AL203" s="1">
        <f t="shared" si="286"/>
        <v>0</v>
      </c>
      <c r="AM203" s="1">
        <f t="shared" si="286"/>
        <v>0</v>
      </c>
      <c r="AN203" s="1">
        <f t="shared" si="286"/>
        <v>0</v>
      </c>
      <c r="AO203" s="1">
        <f t="shared" si="286"/>
        <v>0</v>
      </c>
      <c r="AP203" s="1">
        <f t="shared" si="286"/>
        <v>0</v>
      </c>
      <c r="AQ203" s="1">
        <f t="shared" si="286"/>
        <v>0</v>
      </c>
      <c r="AR203" s="1">
        <f t="shared" si="286"/>
        <v>0</v>
      </c>
      <c r="AS203" s="1">
        <f t="shared" si="286"/>
        <v>0</v>
      </c>
      <c r="AT203" s="1">
        <f t="shared" si="286"/>
        <v>0</v>
      </c>
      <c r="AU203" s="1">
        <f t="shared" si="286"/>
        <v>0</v>
      </c>
      <c r="AV203" s="1">
        <f t="shared" si="286"/>
        <v>0</v>
      </c>
      <c r="AW203" s="1">
        <f t="shared" si="286"/>
        <v>0</v>
      </c>
      <c r="AX203" s="1">
        <f t="shared" si="286"/>
        <v>0</v>
      </c>
      <c r="AY203" s="1">
        <f t="shared" si="286"/>
        <v>0</v>
      </c>
      <c r="AZ203" s="1">
        <f t="shared" si="286"/>
        <v>0</v>
      </c>
      <c r="BA203" s="1">
        <f t="shared" si="286"/>
        <v>0</v>
      </c>
      <c r="BB203" s="1">
        <f t="shared" si="286"/>
        <v>0</v>
      </c>
      <c r="BC203" s="1">
        <f t="shared" si="286"/>
        <v>0</v>
      </c>
      <c r="BD203" s="1">
        <f t="shared" si="286"/>
        <v>0</v>
      </c>
      <c r="BE203" s="1">
        <f t="shared" si="286"/>
        <v>0</v>
      </c>
      <c r="BF203" s="1">
        <f t="shared" si="286"/>
        <v>0</v>
      </c>
      <c r="BG203" s="1">
        <f t="shared" si="286"/>
        <v>0</v>
      </c>
      <c r="BH203" s="1">
        <f t="shared" si="286"/>
        <v>0</v>
      </c>
      <c r="BI203" s="1">
        <f t="shared" si="286"/>
        <v>0</v>
      </c>
      <c r="BJ203" s="1">
        <f t="shared" si="286"/>
        <v>0</v>
      </c>
      <c r="BK203" s="1">
        <f t="shared" si="286"/>
        <v>0</v>
      </c>
      <c r="BL203" s="1">
        <f t="shared" si="286"/>
        <v>0</v>
      </c>
      <c r="BM203" s="1">
        <f t="shared" si="286"/>
        <v>0</v>
      </c>
      <c r="BN203" s="1">
        <f t="shared" si="286"/>
        <v>0</v>
      </c>
      <c r="BO203" s="1">
        <f t="shared" si="286"/>
        <v>0</v>
      </c>
      <c r="BP203" s="1">
        <f t="shared" si="286"/>
        <v>0</v>
      </c>
      <c r="BQ203" s="1">
        <f t="shared" si="286"/>
        <v>0</v>
      </c>
      <c r="BR203" s="1">
        <f t="shared" ref="BR203:EC203" si="287">BQ203+BR69-BR136</f>
        <v>0</v>
      </c>
      <c r="BS203" s="1">
        <f t="shared" si="287"/>
        <v>0</v>
      </c>
      <c r="BT203" s="1">
        <f t="shared" si="287"/>
        <v>0</v>
      </c>
      <c r="BU203" s="1">
        <f t="shared" si="287"/>
        <v>0</v>
      </c>
      <c r="BV203" s="1">
        <f t="shared" si="287"/>
        <v>0</v>
      </c>
      <c r="BW203" s="1">
        <f t="shared" si="287"/>
        <v>0</v>
      </c>
      <c r="BX203" s="1">
        <f t="shared" si="287"/>
        <v>0</v>
      </c>
      <c r="BY203" s="1">
        <f t="shared" si="287"/>
        <v>0</v>
      </c>
      <c r="BZ203" s="1">
        <f t="shared" si="287"/>
        <v>0</v>
      </c>
      <c r="CA203" s="1">
        <f t="shared" si="287"/>
        <v>0</v>
      </c>
      <c r="CB203" s="1">
        <f t="shared" si="287"/>
        <v>0</v>
      </c>
      <c r="CC203" s="1">
        <f t="shared" si="287"/>
        <v>0</v>
      </c>
      <c r="CD203" s="1">
        <f t="shared" si="287"/>
        <v>0</v>
      </c>
      <c r="CE203" s="1">
        <f t="shared" si="287"/>
        <v>0</v>
      </c>
      <c r="CF203" s="1">
        <f t="shared" si="287"/>
        <v>0</v>
      </c>
      <c r="CG203" s="1">
        <f t="shared" si="287"/>
        <v>0</v>
      </c>
      <c r="CH203" s="1">
        <f t="shared" si="287"/>
        <v>0</v>
      </c>
      <c r="CI203" s="1">
        <f t="shared" si="287"/>
        <v>0</v>
      </c>
      <c r="CJ203" s="1">
        <f t="shared" si="287"/>
        <v>0</v>
      </c>
      <c r="CK203" s="1">
        <f t="shared" si="287"/>
        <v>0</v>
      </c>
      <c r="CL203" s="1">
        <f t="shared" si="287"/>
        <v>0</v>
      </c>
      <c r="CM203" s="1">
        <f t="shared" si="287"/>
        <v>0</v>
      </c>
      <c r="CN203" s="1">
        <f t="shared" si="287"/>
        <v>0</v>
      </c>
      <c r="CO203" s="1">
        <f t="shared" si="287"/>
        <v>0</v>
      </c>
      <c r="CP203" s="1">
        <f t="shared" si="287"/>
        <v>0</v>
      </c>
      <c r="CQ203" s="1">
        <f t="shared" si="287"/>
        <v>0</v>
      </c>
      <c r="CR203" s="1">
        <f t="shared" si="287"/>
        <v>3640</v>
      </c>
      <c r="CS203" s="1">
        <f t="shared" si="287"/>
        <v>8736</v>
      </c>
      <c r="CT203" s="1">
        <f t="shared" si="287"/>
        <v>11648</v>
      </c>
      <c r="CU203" s="1">
        <f t="shared" si="287"/>
        <v>16744</v>
      </c>
      <c r="CV203" s="1">
        <f t="shared" si="287"/>
        <v>18200</v>
      </c>
      <c r="CW203" s="1">
        <f t="shared" si="287"/>
        <v>18200</v>
      </c>
      <c r="CX203" s="1">
        <f t="shared" si="287"/>
        <v>18200</v>
      </c>
      <c r="CY203" s="1">
        <f t="shared" si="287"/>
        <v>21840</v>
      </c>
      <c r="CZ203" s="1">
        <f t="shared" si="287"/>
        <v>29120</v>
      </c>
      <c r="DA203" s="1">
        <f t="shared" si="287"/>
        <v>32032</v>
      </c>
      <c r="DB203" s="1">
        <f t="shared" si="287"/>
        <v>33488</v>
      </c>
      <c r="DC203" s="1">
        <f t="shared" si="287"/>
        <v>34190</v>
      </c>
      <c r="DD203" s="1">
        <f t="shared" si="287"/>
        <v>34190</v>
      </c>
      <c r="DE203" s="1">
        <f t="shared" si="287"/>
        <v>34190</v>
      </c>
      <c r="DF203" s="1">
        <f t="shared" si="287"/>
        <v>34190</v>
      </c>
      <c r="DG203" s="1">
        <f t="shared" si="287"/>
        <v>34190</v>
      </c>
      <c r="DH203" s="1">
        <f t="shared" si="287"/>
        <v>34190</v>
      </c>
      <c r="DI203" s="1">
        <f t="shared" si="287"/>
        <v>34190</v>
      </c>
      <c r="DJ203" s="1">
        <f t="shared" si="287"/>
        <v>34190</v>
      </c>
      <c r="DK203" s="1">
        <f t="shared" si="287"/>
        <v>34190</v>
      </c>
      <c r="DL203" s="1">
        <f t="shared" si="287"/>
        <v>34190</v>
      </c>
      <c r="DM203" s="1">
        <f t="shared" si="287"/>
        <v>34190</v>
      </c>
      <c r="DN203" s="1">
        <f t="shared" si="287"/>
        <v>34190</v>
      </c>
      <c r="DO203" s="1">
        <f t="shared" si="287"/>
        <v>34190</v>
      </c>
      <c r="DP203" s="1">
        <f t="shared" si="287"/>
        <v>34190</v>
      </c>
      <c r="DQ203" s="1">
        <f t="shared" si="287"/>
        <v>34190</v>
      </c>
      <c r="DR203" s="1">
        <f t="shared" si="287"/>
        <v>34190</v>
      </c>
      <c r="DS203" s="1">
        <f t="shared" si="287"/>
        <v>34190</v>
      </c>
      <c r="DT203" s="1">
        <f t="shared" si="287"/>
        <v>34190</v>
      </c>
      <c r="DU203" s="1">
        <f t="shared" si="287"/>
        <v>34190</v>
      </c>
      <c r="DV203" s="1">
        <f t="shared" si="287"/>
        <v>34190</v>
      </c>
      <c r="DW203" s="1">
        <f t="shared" si="287"/>
        <v>34190</v>
      </c>
      <c r="DX203" s="1">
        <f t="shared" si="287"/>
        <v>34190</v>
      </c>
      <c r="DY203" s="1">
        <f t="shared" si="287"/>
        <v>34190</v>
      </c>
      <c r="DZ203" s="1">
        <f t="shared" si="287"/>
        <v>34190</v>
      </c>
      <c r="EA203" s="1">
        <f t="shared" si="287"/>
        <v>34190</v>
      </c>
      <c r="EB203" s="1">
        <f t="shared" si="287"/>
        <v>34190</v>
      </c>
      <c r="EC203" s="1">
        <f t="shared" si="287"/>
        <v>34190</v>
      </c>
      <c r="ED203" s="1">
        <f t="shared" ref="ED203:GO203" si="288">EC203+ED69-ED136</f>
        <v>34190</v>
      </c>
      <c r="EE203" s="1">
        <f t="shared" si="288"/>
        <v>34190</v>
      </c>
      <c r="EF203" s="1">
        <f t="shared" si="288"/>
        <v>34190</v>
      </c>
      <c r="EG203" s="1">
        <f t="shared" si="288"/>
        <v>34190</v>
      </c>
      <c r="EH203" s="1">
        <f t="shared" si="288"/>
        <v>34190</v>
      </c>
      <c r="EI203" s="1">
        <f t="shared" si="288"/>
        <v>34190</v>
      </c>
      <c r="EJ203" s="1">
        <f t="shared" si="288"/>
        <v>34190</v>
      </c>
      <c r="EK203" s="1">
        <f t="shared" si="288"/>
        <v>34190</v>
      </c>
      <c r="EL203" s="1">
        <f t="shared" si="288"/>
        <v>34190</v>
      </c>
      <c r="EM203" s="1">
        <f t="shared" si="288"/>
        <v>34190</v>
      </c>
      <c r="EN203" s="1">
        <f t="shared" si="288"/>
        <v>34190</v>
      </c>
      <c r="EO203" s="1">
        <f t="shared" si="288"/>
        <v>34190</v>
      </c>
      <c r="EP203" s="1">
        <f t="shared" si="288"/>
        <v>34190</v>
      </c>
      <c r="EQ203" s="1">
        <f t="shared" si="288"/>
        <v>34190</v>
      </c>
      <c r="ER203" s="1">
        <f t="shared" si="288"/>
        <v>34190</v>
      </c>
      <c r="ES203" s="1">
        <f t="shared" si="288"/>
        <v>34190</v>
      </c>
      <c r="ET203" s="1">
        <f t="shared" si="288"/>
        <v>34190</v>
      </c>
      <c r="EU203" s="1">
        <f t="shared" si="288"/>
        <v>34190</v>
      </c>
      <c r="EV203" s="1">
        <f t="shared" si="288"/>
        <v>34190</v>
      </c>
      <c r="EW203" s="1">
        <f t="shared" si="288"/>
        <v>34190</v>
      </c>
      <c r="EX203" s="1">
        <f t="shared" si="288"/>
        <v>34190</v>
      </c>
      <c r="EY203" s="1">
        <f t="shared" si="288"/>
        <v>34190</v>
      </c>
      <c r="EZ203" s="1">
        <f t="shared" si="288"/>
        <v>34190</v>
      </c>
      <c r="FA203" s="1">
        <f t="shared" si="288"/>
        <v>34190</v>
      </c>
      <c r="FB203" s="1">
        <f t="shared" si="288"/>
        <v>34190</v>
      </c>
      <c r="FC203" s="1">
        <f t="shared" si="288"/>
        <v>34190</v>
      </c>
      <c r="FD203" s="1">
        <f t="shared" si="288"/>
        <v>34190</v>
      </c>
      <c r="FE203" s="1">
        <f t="shared" si="288"/>
        <v>34190</v>
      </c>
      <c r="FF203" s="1">
        <f t="shared" si="288"/>
        <v>34190</v>
      </c>
      <c r="FG203" s="1">
        <f t="shared" si="288"/>
        <v>34190</v>
      </c>
      <c r="FH203" s="1">
        <f t="shared" si="288"/>
        <v>34190</v>
      </c>
      <c r="FI203" s="1">
        <f t="shared" si="288"/>
        <v>34190</v>
      </c>
      <c r="FJ203" s="1">
        <f t="shared" si="288"/>
        <v>34190</v>
      </c>
      <c r="FK203" s="1">
        <f t="shared" si="288"/>
        <v>34190</v>
      </c>
      <c r="FL203" s="1">
        <f t="shared" si="288"/>
        <v>34190</v>
      </c>
      <c r="FM203" s="1">
        <f t="shared" si="288"/>
        <v>34190</v>
      </c>
      <c r="FN203" s="1">
        <f t="shared" si="288"/>
        <v>34190</v>
      </c>
      <c r="FO203" s="1">
        <f t="shared" si="288"/>
        <v>34190</v>
      </c>
      <c r="FP203" s="1">
        <f t="shared" si="288"/>
        <v>34190</v>
      </c>
      <c r="FQ203" s="1">
        <f t="shared" si="288"/>
        <v>34190</v>
      </c>
      <c r="FR203" s="1">
        <f t="shared" si="288"/>
        <v>34190</v>
      </c>
      <c r="FS203" s="1">
        <f t="shared" si="288"/>
        <v>34190</v>
      </c>
      <c r="FT203" s="1">
        <f t="shared" si="288"/>
        <v>34190</v>
      </c>
      <c r="FU203" s="1">
        <f t="shared" si="288"/>
        <v>34190</v>
      </c>
      <c r="FV203" s="1">
        <f t="shared" si="288"/>
        <v>34190</v>
      </c>
      <c r="FW203" s="1">
        <f t="shared" si="288"/>
        <v>34190</v>
      </c>
      <c r="FX203" s="1">
        <f t="shared" si="288"/>
        <v>34190</v>
      </c>
      <c r="FY203" s="1">
        <f t="shared" si="288"/>
        <v>34190</v>
      </c>
      <c r="FZ203" s="1">
        <f t="shared" si="288"/>
        <v>34190</v>
      </c>
      <c r="GA203" s="1">
        <f t="shared" si="288"/>
        <v>34190</v>
      </c>
      <c r="GB203" s="1">
        <f t="shared" si="288"/>
        <v>34190</v>
      </c>
      <c r="GC203" s="1">
        <f t="shared" si="288"/>
        <v>34190</v>
      </c>
      <c r="GD203" s="1">
        <f t="shared" si="288"/>
        <v>34190</v>
      </c>
      <c r="GE203" s="1">
        <f t="shared" si="288"/>
        <v>34190</v>
      </c>
      <c r="GF203" s="1">
        <f t="shared" si="288"/>
        <v>34190</v>
      </c>
      <c r="GG203" s="1">
        <f t="shared" si="288"/>
        <v>34190</v>
      </c>
      <c r="GH203" s="1">
        <f t="shared" si="288"/>
        <v>34190</v>
      </c>
      <c r="GI203" s="1">
        <f t="shared" si="288"/>
        <v>34190</v>
      </c>
      <c r="GJ203" s="1">
        <f t="shared" si="288"/>
        <v>34190</v>
      </c>
      <c r="GK203" s="1">
        <f t="shared" si="288"/>
        <v>34190</v>
      </c>
      <c r="GL203" s="1">
        <f t="shared" si="288"/>
        <v>34190</v>
      </c>
      <c r="GM203" s="1">
        <f t="shared" si="288"/>
        <v>34190</v>
      </c>
      <c r="GN203" s="1">
        <f t="shared" si="288"/>
        <v>34190</v>
      </c>
      <c r="GO203" s="1">
        <f t="shared" si="288"/>
        <v>34190</v>
      </c>
      <c r="GP203" s="1">
        <f t="shared" ref="GP203:GY203" si="289">GO203+GP69-GP136</f>
        <v>34190</v>
      </c>
      <c r="GQ203" s="1">
        <f t="shared" si="289"/>
        <v>34190</v>
      </c>
      <c r="GR203" s="1">
        <f t="shared" si="289"/>
        <v>34190</v>
      </c>
      <c r="GS203" s="1">
        <f t="shared" si="289"/>
        <v>34190</v>
      </c>
      <c r="GT203" s="1">
        <f t="shared" si="289"/>
        <v>34190</v>
      </c>
      <c r="GU203" s="1">
        <f t="shared" si="289"/>
        <v>34190</v>
      </c>
      <c r="GV203" s="1">
        <f t="shared" si="289"/>
        <v>34190</v>
      </c>
      <c r="GW203" s="1">
        <f t="shared" si="289"/>
        <v>34190</v>
      </c>
      <c r="GX203" s="1">
        <f t="shared" si="289"/>
        <v>34190</v>
      </c>
      <c r="GY203" s="1">
        <f t="shared" si="289"/>
        <v>34190</v>
      </c>
    </row>
    <row r="204" spans="1:207">
      <c r="A204" s="4" t="s">
        <v>8124</v>
      </c>
      <c r="B204" s="3">
        <f>B137</f>
        <v>49406540</v>
      </c>
      <c r="C204" s="3" t="str">
        <f>C137</f>
        <v>Q.PEAK DUO BLK ML-G10.A+/TS_G02</v>
      </c>
      <c r="D204" s="2">
        <f>D137</f>
        <v>400</v>
      </c>
      <c r="E204" s="1">
        <f t="shared" si="285"/>
        <v>0</v>
      </c>
      <c r="F204" s="1">
        <f t="shared" ref="F204:BQ204" si="290">E204+F70-F137</f>
        <v>0</v>
      </c>
      <c r="G204" s="1">
        <f t="shared" si="290"/>
        <v>0</v>
      </c>
      <c r="H204" s="1">
        <f t="shared" si="290"/>
        <v>0</v>
      </c>
      <c r="I204" s="1">
        <f t="shared" si="290"/>
        <v>0</v>
      </c>
      <c r="J204" s="1">
        <f t="shared" si="290"/>
        <v>0</v>
      </c>
      <c r="K204" s="1">
        <f t="shared" si="290"/>
        <v>0</v>
      </c>
      <c r="L204" s="1">
        <f t="shared" si="290"/>
        <v>0</v>
      </c>
      <c r="M204" s="1">
        <f t="shared" si="290"/>
        <v>0</v>
      </c>
      <c r="N204" s="1">
        <f t="shared" si="290"/>
        <v>0</v>
      </c>
      <c r="O204" s="1">
        <f t="shared" si="290"/>
        <v>0</v>
      </c>
      <c r="P204" s="1">
        <f t="shared" si="290"/>
        <v>0</v>
      </c>
      <c r="Q204" s="1">
        <f t="shared" si="290"/>
        <v>0</v>
      </c>
      <c r="R204" s="1">
        <f t="shared" si="290"/>
        <v>0</v>
      </c>
      <c r="S204" s="1">
        <f t="shared" si="290"/>
        <v>0</v>
      </c>
      <c r="T204" s="1">
        <f t="shared" si="290"/>
        <v>0</v>
      </c>
      <c r="U204" s="1">
        <f t="shared" si="290"/>
        <v>0</v>
      </c>
      <c r="V204" s="1">
        <f t="shared" si="290"/>
        <v>0</v>
      </c>
      <c r="W204" s="1">
        <f t="shared" si="290"/>
        <v>0</v>
      </c>
      <c r="X204" s="1">
        <f t="shared" si="290"/>
        <v>0</v>
      </c>
      <c r="Y204" s="1">
        <f t="shared" si="290"/>
        <v>0</v>
      </c>
      <c r="Z204" s="1">
        <f t="shared" si="290"/>
        <v>0</v>
      </c>
      <c r="AA204" s="1">
        <f t="shared" si="290"/>
        <v>0</v>
      </c>
      <c r="AB204" s="1">
        <f t="shared" si="290"/>
        <v>0</v>
      </c>
      <c r="AC204" s="1">
        <f t="shared" si="290"/>
        <v>0</v>
      </c>
      <c r="AD204" s="1">
        <f t="shared" si="290"/>
        <v>0</v>
      </c>
      <c r="AE204" s="1">
        <f t="shared" si="290"/>
        <v>0</v>
      </c>
      <c r="AF204" s="1">
        <f t="shared" si="290"/>
        <v>0</v>
      </c>
      <c r="AG204" s="1">
        <f t="shared" si="290"/>
        <v>0</v>
      </c>
      <c r="AH204" s="1">
        <f t="shared" si="290"/>
        <v>0</v>
      </c>
      <c r="AI204" s="1">
        <f t="shared" si="290"/>
        <v>0</v>
      </c>
      <c r="AJ204" s="1">
        <f t="shared" si="290"/>
        <v>0</v>
      </c>
      <c r="AK204" s="1">
        <f t="shared" si="290"/>
        <v>0</v>
      </c>
      <c r="AL204" s="1">
        <f t="shared" si="290"/>
        <v>0</v>
      </c>
      <c r="AM204" s="1">
        <f t="shared" si="290"/>
        <v>0</v>
      </c>
      <c r="AN204" s="1">
        <f t="shared" si="290"/>
        <v>0</v>
      </c>
      <c r="AO204" s="1">
        <f t="shared" si="290"/>
        <v>0</v>
      </c>
      <c r="AP204" s="1">
        <f t="shared" si="290"/>
        <v>0</v>
      </c>
      <c r="AQ204" s="1">
        <f t="shared" si="290"/>
        <v>0</v>
      </c>
      <c r="AR204" s="1">
        <f t="shared" si="290"/>
        <v>0</v>
      </c>
      <c r="AS204" s="1">
        <f t="shared" si="290"/>
        <v>0</v>
      </c>
      <c r="AT204" s="1">
        <f t="shared" si="290"/>
        <v>0</v>
      </c>
      <c r="AU204" s="1">
        <f t="shared" si="290"/>
        <v>0</v>
      </c>
      <c r="AV204" s="1">
        <f t="shared" si="290"/>
        <v>0</v>
      </c>
      <c r="AW204" s="1">
        <f t="shared" si="290"/>
        <v>0</v>
      </c>
      <c r="AX204" s="1">
        <f t="shared" si="290"/>
        <v>0</v>
      </c>
      <c r="AY204" s="1">
        <f t="shared" si="290"/>
        <v>0</v>
      </c>
      <c r="AZ204" s="1">
        <f t="shared" si="290"/>
        <v>0</v>
      </c>
      <c r="BA204" s="1">
        <f t="shared" si="290"/>
        <v>0</v>
      </c>
      <c r="BB204" s="1">
        <f t="shared" si="290"/>
        <v>0</v>
      </c>
      <c r="BC204" s="1">
        <f t="shared" si="290"/>
        <v>0</v>
      </c>
      <c r="BD204" s="1">
        <f t="shared" si="290"/>
        <v>0</v>
      </c>
      <c r="BE204" s="1">
        <f t="shared" si="290"/>
        <v>0</v>
      </c>
      <c r="BF204" s="1">
        <f t="shared" si="290"/>
        <v>0</v>
      </c>
      <c r="BG204" s="1">
        <f t="shared" si="290"/>
        <v>0</v>
      </c>
      <c r="BH204" s="1">
        <f t="shared" si="290"/>
        <v>0</v>
      </c>
      <c r="BI204" s="1">
        <f t="shared" si="290"/>
        <v>0</v>
      </c>
      <c r="BJ204" s="1">
        <f t="shared" si="290"/>
        <v>0</v>
      </c>
      <c r="BK204" s="1">
        <f t="shared" si="290"/>
        <v>0</v>
      </c>
      <c r="BL204" s="1">
        <f t="shared" si="290"/>
        <v>0</v>
      </c>
      <c r="BM204" s="1">
        <f t="shared" si="290"/>
        <v>0</v>
      </c>
      <c r="BN204" s="1">
        <f t="shared" si="290"/>
        <v>0</v>
      </c>
      <c r="BO204" s="1">
        <f t="shared" si="290"/>
        <v>0</v>
      </c>
      <c r="BP204" s="1">
        <f t="shared" si="290"/>
        <v>0</v>
      </c>
      <c r="BQ204" s="1">
        <f t="shared" si="290"/>
        <v>0</v>
      </c>
      <c r="BR204" s="1">
        <f t="shared" ref="BR204:EC204" si="291">BQ204+BR70-BR137</f>
        <v>0</v>
      </c>
      <c r="BS204" s="1">
        <f t="shared" si="291"/>
        <v>0</v>
      </c>
      <c r="BT204" s="1">
        <f t="shared" si="291"/>
        <v>0</v>
      </c>
      <c r="BU204" s="1">
        <f t="shared" si="291"/>
        <v>0</v>
      </c>
      <c r="BV204" s="1">
        <f t="shared" si="291"/>
        <v>0</v>
      </c>
      <c r="BW204" s="1">
        <f t="shared" si="291"/>
        <v>0</v>
      </c>
      <c r="BX204" s="1">
        <f t="shared" si="291"/>
        <v>0</v>
      </c>
      <c r="BY204" s="1">
        <f t="shared" si="291"/>
        <v>0</v>
      </c>
      <c r="BZ204" s="1">
        <f t="shared" si="291"/>
        <v>0</v>
      </c>
      <c r="CA204" s="1">
        <f t="shared" si="291"/>
        <v>0</v>
      </c>
      <c r="CB204" s="1">
        <f t="shared" si="291"/>
        <v>0</v>
      </c>
      <c r="CC204" s="1">
        <f t="shared" si="291"/>
        <v>0</v>
      </c>
      <c r="CD204" s="1">
        <f t="shared" si="291"/>
        <v>0</v>
      </c>
      <c r="CE204" s="1">
        <f t="shared" si="291"/>
        <v>0</v>
      </c>
      <c r="CF204" s="1">
        <f t="shared" si="291"/>
        <v>0</v>
      </c>
      <c r="CG204" s="1">
        <f t="shared" si="291"/>
        <v>0</v>
      </c>
      <c r="CH204" s="1">
        <f t="shared" si="291"/>
        <v>0</v>
      </c>
      <c r="CI204" s="1">
        <f t="shared" si="291"/>
        <v>0</v>
      </c>
      <c r="CJ204" s="1">
        <f t="shared" si="291"/>
        <v>0</v>
      </c>
      <c r="CK204" s="1">
        <f t="shared" si="291"/>
        <v>0</v>
      </c>
      <c r="CL204" s="1">
        <f t="shared" si="291"/>
        <v>0</v>
      </c>
      <c r="CM204" s="1">
        <f t="shared" si="291"/>
        <v>0</v>
      </c>
      <c r="CN204" s="1">
        <f t="shared" si="291"/>
        <v>0</v>
      </c>
      <c r="CO204" s="1">
        <f t="shared" si="291"/>
        <v>0</v>
      </c>
      <c r="CP204" s="1">
        <f t="shared" si="291"/>
        <v>0</v>
      </c>
      <c r="CQ204" s="1">
        <f t="shared" si="291"/>
        <v>0</v>
      </c>
      <c r="CR204" s="1">
        <f t="shared" si="291"/>
        <v>0</v>
      </c>
      <c r="CS204" s="1">
        <f t="shared" si="291"/>
        <v>0</v>
      </c>
      <c r="CT204" s="1">
        <f t="shared" si="291"/>
        <v>2912</v>
      </c>
      <c r="CU204" s="1">
        <f t="shared" si="291"/>
        <v>2912</v>
      </c>
      <c r="CV204" s="1">
        <f t="shared" si="291"/>
        <v>2912</v>
      </c>
      <c r="CW204" s="1">
        <f t="shared" si="291"/>
        <v>2912</v>
      </c>
      <c r="CX204" s="1">
        <f t="shared" si="291"/>
        <v>2912</v>
      </c>
      <c r="CY204" s="1">
        <f t="shared" si="291"/>
        <v>2912</v>
      </c>
      <c r="CZ204" s="1">
        <f t="shared" si="291"/>
        <v>2912</v>
      </c>
      <c r="DA204" s="1">
        <f t="shared" si="291"/>
        <v>5824</v>
      </c>
      <c r="DB204" s="1">
        <f t="shared" si="291"/>
        <v>5824</v>
      </c>
      <c r="DC204" s="1">
        <f t="shared" si="291"/>
        <v>5850</v>
      </c>
      <c r="DD204" s="1">
        <f t="shared" si="291"/>
        <v>5850</v>
      </c>
      <c r="DE204" s="1">
        <f t="shared" si="291"/>
        <v>5850</v>
      </c>
      <c r="DF204" s="1">
        <f t="shared" si="291"/>
        <v>5850</v>
      </c>
      <c r="DG204" s="1">
        <f t="shared" si="291"/>
        <v>5850</v>
      </c>
      <c r="DH204" s="1">
        <f t="shared" si="291"/>
        <v>5850</v>
      </c>
      <c r="DI204" s="1">
        <f t="shared" si="291"/>
        <v>5850</v>
      </c>
      <c r="DJ204" s="1">
        <f t="shared" si="291"/>
        <v>5850</v>
      </c>
      <c r="DK204" s="1">
        <f t="shared" si="291"/>
        <v>5850</v>
      </c>
      <c r="DL204" s="1">
        <f t="shared" si="291"/>
        <v>5850</v>
      </c>
      <c r="DM204" s="1">
        <f t="shared" si="291"/>
        <v>5850</v>
      </c>
      <c r="DN204" s="1">
        <f t="shared" si="291"/>
        <v>5850</v>
      </c>
      <c r="DO204" s="1">
        <f t="shared" si="291"/>
        <v>5850</v>
      </c>
      <c r="DP204" s="1">
        <f t="shared" si="291"/>
        <v>5850</v>
      </c>
      <c r="DQ204" s="1">
        <f t="shared" si="291"/>
        <v>5850</v>
      </c>
      <c r="DR204" s="1">
        <f t="shared" si="291"/>
        <v>5850</v>
      </c>
      <c r="DS204" s="1">
        <f t="shared" si="291"/>
        <v>5850</v>
      </c>
      <c r="DT204" s="1">
        <f t="shared" si="291"/>
        <v>5850</v>
      </c>
      <c r="DU204" s="1">
        <f t="shared" si="291"/>
        <v>5850</v>
      </c>
      <c r="DV204" s="1">
        <f t="shared" si="291"/>
        <v>5850</v>
      </c>
      <c r="DW204" s="1">
        <f t="shared" si="291"/>
        <v>5850</v>
      </c>
      <c r="DX204" s="1">
        <f t="shared" si="291"/>
        <v>5850</v>
      </c>
      <c r="DY204" s="1">
        <f t="shared" si="291"/>
        <v>5850</v>
      </c>
      <c r="DZ204" s="1">
        <f t="shared" si="291"/>
        <v>5850</v>
      </c>
      <c r="EA204" s="1">
        <f t="shared" si="291"/>
        <v>5850</v>
      </c>
      <c r="EB204" s="1">
        <f t="shared" si="291"/>
        <v>5850</v>
      </c>
      <c r="EC204" s="1">
        <f t="shared" si="291"/>
        <v>5850</v>
      </c>
      <c r="ED204" s="1">
        <f t="shared" ref="ED204:GO204" si="292">EC204+ED70-ED137</f>
        <v>5850</v>
      </c>
      <c r="EE204" s="1">
        <f t="shared" si="292"/>
        <v>5850</v>
      </c>
      <c r="EF204" s="1">
        <f t="shared" si="292"/>
        <v>5850</v>
      </c>
      <c r="EG204" s="1">
        <f t="shared" si="292"/>
        <v>5850</v>
      </c>
      <c r="EH204" s="1">
        <f t="shared" si="292"/>
        <v>5850</v>
      </c>
      <c r="EI204" s="1">
        <f t="shared" si="292"/>
        <v>5850</v>
      </c>
      <c r="EJ204" s="1">
        <f t="shared" si="292"/>
        <v>5850</v>
      </c>
      <c r="EK204" s="1">
        <f t="shared" si="292"/>
        <v>5850</v>
      </c>
      <c r="EL204" s="1">
        <f t="shared" si="292"/>
        <v>5850</v>
      </c>
      <c r="EM204" s="1">
        <f t="shared" si="292"/>
        <v>5850</v>
      </c>
      <c r="EN204" s="1">
        <f t="shared" si="292"/>
        <v>5850</v>
      </c>
      <c r="EO204" s="1">
        <f t="shared" si="292"/>
        <v>5850</v>
      </c>
      <c r="EP204" s="1">
        <f t="shared" si="292"/>
        <v>5850</v>
      </c>
      <c r="EQ204" s="1">
        <f t="shared" si="292"/>
        <v>5850</v>
      </c>
      <c r="ER204" s="1">
        <f t="shared" si="292"/>
        <v>5850</v>
      </c>
      <c r="ES204" s="1">
        <f t="shared" si="292"/>
        <v>5850</v>
      </c>
      <c r="ET204" s="1">
        <f t="shared" si="292"/>
        <v>5850</v>
      </c>
      <c r="EU204" s="1">
        <f t="shared" si="292"/>
        <v>5850</v>
      </c>
      <c r="EV204" s="1">
        <f t="shared" si="292"/>
        <v>5850</v>
      </c>
      <c r="EW204" s="1">
        <f t="shared" si="292"/>
        <v>5850</v>
      </c>
      <c r="EX204" s="1">
        <f t="shared" si="292"/>
        <v>5850</v>
      </c>
      <c r="EY204" s="1">
        <f t="shared" si="292"/>
        <v>5850</v>
      </c>
      <c r="EZ204" s="1">
        <f t="shared" si="292"/>
        <v>5850</v>
      </c>
      <c r="FA204" s="1">
        <f t="shared" si="292"/>
        <v>5850</v>
      </c>
      <c r="FB204" s="1">
        <f t="shared" si="292"/>
        <v>5850</v>
      </c>
      <c r="FC204" s="1">
        <f t="shared" si="292"/>
        <v>5850</v>
      </c>
      <c r="FD204" s="1">
        <f t="shared" si="292"/>
        <v>5850</v>
      </c>
      <c r="FE204" s="1">
        <f t="shared" si="292"/>
        <v>5850</v>
      </c>
      <c r="FF204" s="1">
        <f t="shared" si="292"/>
        <v>5850</v>
      </c>
      <c r="FG204" s="1">
        <f t="shared" si="292"/>
        <v>5850</v>
      </c>
      <c r="FH204" s="1">
        <f t="shared" si="292"/>
        <v>5850</v>
      </c>
      <c r="FI204" s="1">
        <f t="shared" si="292"/>
        <v>5850</v>
      </c>
      <c r="FJ204" s="1">
        <f t="shared" si="292"/>
        <v>5850</v>
      </c>
      <c r="FK204" s="1">
        <f t="shared" si="292"/>
        <v>5850</v>
      </c>
      <c r="FL204" s="1">
        <f t="shared" si="292"/>
        <v>5850</v>
      </c>
      <c r="FM204" s="1">
        <f t="shared" si="292"/>
        <v>5850</v>
      </c>
      <c r="FN204" s="1">
        <f t="shared" si="292"/>
        <v>5850</v>
      </c>
      <c r="FO204" s="1">
        <f t="shared" si="292"/>
        <v>5850</v>
      </c>
      <c r="FP204" s="1">
        <f t="shared" si="292"/>
        <v>5850</v>
      </c>
      <c r="FQ204" s="1">
        <f t="shared" si="292"/>
        <v>5850</v>
      </c>
      <c r="FR204" s="1">
        <f t="shared" si="292"/>
        <v>5850</v>
      </c>
      <c r="FS204" s="1">
        <f t="shared" si="292"/>
        <v>5850</v>
      </c>
      <c r="FT204" s="1">
        <f t="shared" si="292"/>
        <v>5850</v>
      </c>
      <c r="FU204" s="1">
        <f t="shared" si="292"/>
        <v>5850</v>
      </c>
      <c r="FV204" s="1">
        <f t="shared" si="292"/>
        <v>5850</v>
      </c>
      <c r="FW204" s="1">
        <f t="shared" si="292"/>
        <v>5850</v>
      </c>
      <c r="FX204" s="1">
        <f t="shared" si="292"/>
        <v>5850</v>
      </c>
      <c r="FY204" s="1">
        <f t="shared" si="292"/>
        <v>5850</v>
      </c>
      <c r="FZ204" s="1">
        <f t="shared" si="292"/>
        <v>5850</v>
      </c>
      <c r="GA204" s="1">
        <f t="shared" si="292"/>
        <v>5850</v>
      </c>
      <c r="GB204" s="1">
        <f t="shared" si="292"/>
        <v>5850</v>
      </c>
      <c r="GC204" s="1">
        <f t="shared" si="292"/>
        <v>5850</v>
      </c>
      <c r="GD204" s="1">
        <f t="shared" si="292"/>
        <v>5850</v>
      </c>
      <c r="GE204" s="1">
        <f t="shared" si="292"/>
        <v>5850</v>
      </c>
      <c r="GF204" s="1">
        <f t="shared" si="292"/>
        <v>5850</v>
      </c>
      <c r="GG204" s="1">
        <f t="shared" si="292"/>
        <v>5850</v>
      </c>
      <c r="GH204" s="1">
        <f t="shared" si="292"/>
        <v>5850</v>
      </c>
      <c r="GI204" s="1">
        <f t="shared" si="292"/>
        <v>5850</v>
      </c>
      <c r="GJ204" s="1">
        <f t="shared" si="292"/>
        <v>5850</v>
      </c>
      <c r="GK204" s="1">
        <f t="shared" si="292"/>
        <v>5850</v>
      </c>
      <c r="GL204" s="1">
        <f t="shared" si="292"/>
        <v>5850</v>
      </c>
      <c r="GM204" s="1">
        <f t="shared" si="292"/>
        <v>5850</v>
      </c>
      <c r="GN204" s="1">
        <f t="shared" si="292"/>
        <v>5850</v>
      </c>
      <c r="GO204" s="1">
        <f t="shared" si="292"/>
        <v>5850</v>
      </c>
      <c r="GP204" s="1">
        <f t="shared" ref="GP204:GY204" si="293">GO204+GP70-GP137</f>
        <v>5850</v>
      </c>
      <c r="GQ204" s="1">
        <f t="shared" si="293"/>
        <v>5850</v>
      </c>
      <c r="GR204" s="1">
        <f t="shared" si="293"/>
        <v>5850</v>
      </c>
      <c r="GS204" s="1">
        <f t="shared" si="293"/>
        <v>5850</v>
      </c>
      <c r="GT204" s="1">
        <f t="shared" si="293"/>
        <v>5850</v>
      </c>
      <c r="GU204" s="1">
        <f t="shared" si="293"/>
        <v>5850</v>
      </c>
      <c r="GV204" s="1">
        <f t="shared" si="293"/>
        <v>5850</v>
      </c>
      <c r="GW204" s="1">
        <f t="shared" si="293"/>
        <v>5850</v>
      </c>
      <c r="GX204" s="1">
        <f t="shared" si="293"/>
        <v>5850</v>
      </c>
      <c r="GY204" s="1">
        <f t="shared" si="293"/>
        <v>5850</v>
      </c>
    </row>
  </sheetData>
  <autoFilter ref="A3:GY204" xr:uid="{3C1948C3-C892-416F-8CA2-2B3E41170487}"/>
  <mergeCells count="1">
    <mergeCell ref="A1:C2"/>
  </mergeCells>
  <conditionalFormatting sqref="A3:D3">
    <cfRule type="timePeriod" dxfId="17" priority="5" timePeriod="today">
      <formula>FLOOR(A3,1)=TODAY()</formula>
    </cfRule>
  </conditionalFormatting>
  <conditionalFormatting sqref="C1 C3:C4">
    <cfRule type="containsText" dxfId="16" priority="4" operator="containsText" text="BLK">
      <formula>NOT(ISERROR(SEARCH("BLK",C1)))</formula>
    </cfRule>
  </conditionalFormatting>
  <conditionalFormatting sqref="D1">
    <cfRule type="timePeriod" dxfId="15" priority="3" timePeriod="today">
      <formula>FLOOR(D1,1)=TODAY()</formula>
    </cfRule>
  </conditionalFormatting>
  <conditionalFormatting sqref="D1">
    <cfRule type="expression" dxfId="14" priority="2">
      <formula>WEEKDAY(WPA$3,1)=1</formula>
    </cfRule>
  </conditionalFormatting>
  <conditionalFormatting sqref="E3:GY3">
    <cfRule type="timePeriod" dxfId="13" priority="1" timePeriod="today">
      <formula>FLOOR(E3,1)=TODAY()</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857B8-C09C-41BA-82FB-44BB370D6357}">
  <dimension ref="A1:AG318"/>
  <sheetViews>
    <sheetView workbookViewId="0">
      <pane ySplit="1" topLeftCell="A282" activePane="bottomLeft" state="frozen"/>
      <selection pane="bottomLeft" activeCell="B299" sqref="B299"/>
    </sheetView>
  </sheetViews>
  <sheetFormatPr defaultRowHeight="15"/>
  <cols>
    <col min="1" max="1" width="12.5703125" bestFit="1" customWidth="1"/>
    <col min="2" max="2" width="12.7109375" bestFit="1" customWidth="1"/>
    <col min="3" max="3" width="6.7109375" bestFit="1" customWidth="1"/>
    <col min="4" max="4" width="28.85546875" bestFit="1" customWidth="1"/>
    <col min="5" max="5" width="15.85546875" bestFit="1" customWidth="1"/>
    <col min="6" max="6" width="16.42578125" bestFit="1" customWidth="1"/>
    <col min="7" max="7" width="12" bestFit="1" customWidth="1"/>
    <col min="8" max="8" width="12.7109375" bestFit="1" customWidth="1"/>
    <col min="9" max="9" width="12.7109375" customWidth="1"/>
    <col min="10" max="10" width="18.85546875" bestFit="1" customWidth="1"/>
    <col min="12" max="12" width="19.140625" bestFit="1" customWidth="1"/>
  </cols>
  <sheetData>
    <row r="1" spans="1:33">
      <c r="A1" s="64" t="s">
        <v>8125</v>
      </c>
      <c r="B1" s="65" t="s">
        <v>8126</v>
      </c>
      <c r="C1" s="64" t="s">
        <v>2113</v>
      </c>
      <c r="D1" s="64" t="s">
        <v>8127</v>
      </c>
      <c r="E1" s="65" t="s">
        <v>8128</v>
      </c>
      <c r="F1" s="65" t="s">
        <v>8129</v>
      </c>
      <c r="G1" s="65" t="s">
        <v>8130</v>
      </c>
      <c r="H1" s="65" t="s">
        <v>8131</v>
      </c>
      <c r="I1" s="65" t="s">
        <v>8132</v>
      </c>
      <c r="J1" s="65" t="s">
        <v>8133</v>
      </c>
      <c r="Y1" s="509" t="s">
        <v>8125</v>
      </c>
      <c r="Z1" s="510" t="s">
        <v>8126</v>
      </c>
      <c r="AA1" s="509" t="s">
        <v>2113</v>
      </c>
      <c r="AB1" s="509" t="s">
        <v>8127</v>
      </c>
      <c r="AC1" s="510" t="s">
        <v>8128</v>
      </c>
      <c r="AD1" s="510" t="s">
        <v>8129</v>
      </c>
      <c r="AE1" s="510" t="s">
        <v>8130</v>
      </c>
      <c r="AF1" s="510" t="s">
        <v>8131</v>
      </c>
      <c r="AG1" s="510" t="s">
        <v>8133</v>
      </c>
    </row>
    <row r="2" spans="1:33">
      <c r="A2" s="66" t="s">
        <v>8134</v>
      </c>
      <c r="B2" s="67">
        <v>49301156</v>
      </c>
      <c r="C2" s="68">
        <v>480</v>
      </c>
      <c r="D2" s="68" t="s">
        <v>8098</v>
      </c>
      <c r="E2" s="69">
        <v>1809</v>
      </c>
      <c r="F2" s="68">
        <v>22</v>
      </c>
      <c r="G2" s="70">
        <f>E2*F2</f>
        <v>39798</v>
      </c>
      <c r="H2" s="68">
        <v>29</v>
      </c>
      <c r="I2" s="68">
        <f>F2*H2</f>
        <v>638</v>
      </c>
      <c r="J2" s="68" t="s">
        <v>8135</v>
      </c>
      <c r="Y2" s="511" t="s">
        <v>8136</v>
      </c>
      <c r="Z2" s="512">
        <v>41201122</v>
      </c>
      <c r="AA2" s="315">
        <v>310</v>
      </c>
      <c r="AB2" s="513" t="s">
        <v>8137</v>
      </c>
      <c r="AC2" s="514">
        <v>1415.37</v>
      </c>
      <c r="AD2" s="511">
        <v>30</v>
      </c>
      <c r="AE2" s="515">
        <v>42461.1</v>
      </c>
      <c r="AF2" s="511">
        <v>32</v>
      </c>
      <c r="AG2" s="516" t="s">
        <v>8138</v>
      </c>
    </row>
    <row r="3" spans="1:33">
      <c r="A3" s="66" t="s">
        <v>8134</v>
      </c>
      <c r="B3" s="67">
        <v>49301155</v>
      </c>
      <c r="C3" s="68">
        <v>475</v>
      </c>
      <c r="D3" s="68" t="s">
        <v>8098</v>
      </c>
      <c r="E3" s="69">
        <v>1809</v>
      </c>
      <c r="F3" s="68">
        <v>22</v>
      </c>
      <c r="G3" s="70">
        <f t="shared" ref="G3:G10" si="0">E3*F3</f>
        <v>39798</v>
      </c>
      <c r="H3" s="68">
        <v>29</v>
      </c>
      <c r="I3" s="68">
        <f t="shared" ref="I3:I66" si="1">F3*H3</f>
        <v>638</v>
      </c>
      <c r="J3" s="68" t="s">
        <v>8135</v>
      </c>
      <c r="Y3" s="511" t="s">
        <v>8136</v>
      </c>
      <c r="Z3" s="517">
        <v>41202122</v>
      </c>
      <c r="AA3" s="315">
        <v>310</v>
      </c>
      <c r="AB3" s="513" t="s">
        <v>8137</v>
      </c>
      <c r="AC3" s="518">
        <v>1415.37</v>
      </c>
      <c r="AD3" s="107">
        <v>30</v>
      </c>
      <c r="AE3" s="515">
        <v>42461.1</v>
      </c>
      <c r="AF3" s="511">
        <v>32</v>
      </c>
      <c r="AG3" s="516" t="s">
        <v>8138</v>
      </c>
    </row>
    <row r="4" spans="1:33">
      <c r="A4" s="66" t="s">
        <v>8134</v>
      </c>
      <c r="B4" s="68">
        <v>49302153</v>
      </c>
      <c r="C4" s="68">
        <v>465</v>
      </c>
      <c r="D4" s="68" t="s">
        <v>8098</v>
      </c>
      <c r="E4" s="69">
        <v>1809</v>
      </c>
      <c r="F4" s="68">
        <v>22</v>
      </c>
      <c r="G4" s="70">
        <f t="shared" si="0"/>
        <v>39798</v>
      </c>
      <c r="H4" s="68">
        <v>29</v>
      </c>
      <c r="I4" s="68">
        <f t="shared" si="1"/>
        <v>638</v>
      </c>
      <c r="J4" s="68" t="s">
        <v>8135</v>
      </c>
      <c r="Y4" s="511" t="s">
        <v>8136</v>
      </c>
      <c r="Z4" s="512">
        <v>43205122</v>
      </c>
      <c r="AA4" s="315">
        <v>310</v>
      </c>
      <c r="AB4" s="315" t="s">
        <v>8139</v>
      </c>
      <c r="AC4" s="518">
        <v>1415.37</v>
      </c>
      <c r="AD4" s="107">
        <v>30</v>
      </c>
      <c r="AE4" s="515">
        <v>42461.1</v>
      </c>
      <c r="AF4" s="511">
        <v>32</v>
      </c>
      <c r="AG4" s="516" t="s">
        <v>8138</v>
      </c>
    </row>
    <row r="5" spans="1:33">
      <c r="A5" s="66" t="s">
        <v>8134</v>
      </c>
      <c r="B5" s="68">
        <v>49301154</v>
      </c>
      <c r="C5" s="68">
        <v>470</v>
      </c>
      <c r="D5" s="68" t="s">
        <v>8098</v>
      </c>
      <c r="E5" s="69">
        <v>1809</v>
      </c>
      <c r="F5" s="68">
        <v>22</v>
      </c>
      <c r="G5" s="70">
        <f t="shared" si="0"/>
        <v>39798</v>
      </c>
      <c r="H5" s="68">
        <v>29</v>
      </c>
      <c r="I5" s="68">
        <f t="shared" si="1"/>
        <v>638</v>
      </c>
      <c r="J5" s="68" t="s">
        <v>8135</v>
      </c>
      <c r="Y5" s="511" t="s">
        <v>8136</v>
      </c>
      <c r="Z5" s="517">
        <v>43202122</v>
      </c>
      <c r="AA5" s="315">
        <v>310</v>
      </c>
      <c r="AB5" s="315" t="s">
        <v>8139</v>
      </c>
      <c r="AC5" s="518">
        <v>1415.37</v>
      </c>
      <c r="AD5" s="107">
        <v>30</v>
      </c>
      <c r="AE5" s="515">
        <v>42461.1</v>
      </c>
      <c r="AF5" s="511">
        <v>32</v>
      </c>
      <c r="AG5" s="516" t="s">
        <v>8138</v>
      </c>
    </row>
    <row r="6" spans="1:33">
      <c r="A6" s="66" t="s">
        <v>8134</v>
      </c>
      <c r="B6" s="67">
        <v>49301153</v>
      </c>
      <c r="C6" s="68">
        <v>465</v>
      </c>
      <c r="D6" s="66" t="s">
        <v>8098</v>
      </c>
      <c r="E6" s="69">
        <v>1809</v>
      </c>
      <c r="F6" s="68">
        <v>22</v>
      </c>
      <c r="G6" s="70">
        <f t="shared" si="0"/>
        <v>39798</v>
      </c>
      <c r="H6" s="68">
        <v>29</v>
      </c>
      <c r="I6" s="68">
        <f t="shared" si="1"/>
        <v>638</v>
      </c>
      <c r="J6" s="68" t="s">
        <v>8135</v>
      </c>
      <c r="Y6" s="511" t="s">
        <v>8136</v>
      </c>
      <c r="Z6" s="512">
        <v>41201123</v>
      </c>
      <c r="AA6" s="315">
        <v>315</v>
      </c>
      <c r="AB6" s="513" t="s">
        <v>8137</v>
      </c>
      <c r="AC6" s="518">
        <v>1415.37</v>
      </c>
      <c r="AD6" s="107">
        <v>30</v>
      </c>
      <c r="AE6" s="515">
        <v>42461.1</v>
      </c>
      <c r="AF6" s="511">
        <v>32</v>
      </c>
      <c r="AG6" s="516" t="s">
        <v>8138</v>
      </c>
    </row>
    <row r="7" spans="1:33">
      <c r="A7" s="310" t="s">
        <v>8136</v>
      </c>
      <c r="B7" s="547">
        <v>49201132</v>
      </c>
      <c r="C7" s="547">
        <v>360</v>
      </c>
      <c r="D7" s="547" t="s">
        <v>113</v>
      </c>
      <c r="E7" s="547">
        <v>1500</v>
      </c>
      <c r="F7" s="547">
        <v>28</v>
      </c>
      <c r="G7" s="548">
        <f t="shared" si="0"/>
        <v>42000</v>
      </c>
      <c r="H7" s="547">
        <v>32</v>
      </c>
      <c r="I7" s="547">
        <f>F7*H7</f>
        <v>896</v>
      </c>
      <c r="J7" s="547" t="s">
        <v>8358</v>
      </c>
      <c r="Y7" s="511" t="s">
        <v>8136</v>
      </c>
      <c r="Z7" s="517">
        <v>41202123</v>
      </c>
      <c r="AA7" s="315">
        <v>315</v>
      </c>
      <c r="AB7" s="513" t="s">
        <v>8137</v>
      </c>
      <c r="AC7" s="518">
        <v>1415.37</v>
      </c>
      <c r="AD7" s="107">
        <v>30</v>
      </c>
      <c r="AE7" s="515">
        <v>42461.1</v>
      </c>
      <c r="AF7" s="511">
        <v>32</v>
      </c>
      <c r="AG7" s="516" t="s">
        <v>8138</v>
      </c>
    </row>
    <row r="8" spans="1:33">
      <c r="A8" s="66" t="s">
        <v>8136</v>
      </c>
      <c r="B8" s="68">
        <v>49201131</v>
      </c>
      <c r="C8" s="68">
        <v>355</v>
      </c>
      <c r="D8" s="68" t="s">
        <v>113</v>
      </c>
      <c r="E8" s="68">
        <v>1718</v>
      </c>
      <c r="F8" s="68">
        <v>24</v>
      </c>
      <c r="G8" s="70">
        <f t="shared" si="0"/>
        <v>41232</v>
      </c>
      <c r="H8" s="68">
        <v>32</v>
      </c>
      <c r="I8" s="68">
        <f t="shared" si="1"/>
        <v>768</v>
      </c>
      <c r="J8" s="68" t="s">
        <v>8140</v>
      </c>
      <c r="Y8" s="511" t="s">
        <v>8136</v>
      </c>
      <c r="Z8" s="517">
        <v>41202523</v>
      </c>
      <c r="AA8" s="315">
        <v>315</v>
      </c>
      <c r="AB8" s="513" t="s">
        <v>8137</v>
      </c>
      <c r="AC8" s="518">
        <v>1415.37</v>
      </c>
      <c r="AD8" s="107">
        <v>30</v>
      </c>
      <c r="AE8" s="515">
        <v>42461.1</v>
      </c>
      <c r="AF8" s="511">
        <v>32</v>
      </c>
      <c r="AG8" s="516" t="s">
        <v>8138</v>
      </c>
    </row>
    <row r="9" spans="1:33">
      <c r="A9" s="66" t="s">
        <v>8136</v>
      </c>
      <c r="B9" s="68">
        <v>49201130</v>
      </c>
      <c r="C9" s="68">
        <v>350</v>
      </c>
      <c r="D9" s="68" t="s">
        <v>113</v>
      </c>
      <c r="E9" s="68">
        <v>1718</v>
      </c>
      <c r="F9" s="68">
        <v>24</v>
      </c>
      <c r="G9" s="70">
        <f t="shared" si="0"/>
        <v>41232</v>
      </c>
      <c r="H9" s="68">
        <v>32</v>
      </c>
      <c r="I9" s="68">
        <f t="shared" si="1"/>
        <v>768</v>
      </c>
      <c r="J9" s="68" t="s">
        <v>8140</v>
      </c>
      <c r="Y9" s="107" t="s">
        <v>8136</v>
      </c>
      <c r="Z9" s="107">
        <v>43207123</v>
      </c>
      <c r="AA9" s="315">
        <v>315</v>
      </c>
      <c r="AB9" s="107" t="s">
        <v>8139</v>
      </c>
      <c r="AC9" s="518">
        <v>1415.37</v>
      </c>
      <c r="AD9" s="107">
        <v>30</v>
      </c>
      <c r="AE9" s="519">
        <v>42461</v>
      </c>
      <c r="AF9" s="107">
        <v>32</v>
      </c>
      <c r="AG9" s="516" t="s">
        <v>8138</v>
      </c>
    </row>
    <row r="10" spans="1:33">
      <c r="A10" s="310" t="s">
        <v>8136</v>
      </c>
      <c r="B10" s="547">
        <v>49203132</v>
      </c>
      <c r="C10" s="547">
        <v>360</v>
      </c>
      <c r="D10" s="547" t="s">
        <v>113</v>
      </c>
      <c r="E10" s="547">
        <v>1500</v>
      </c>
      <c r="F10" s="547">
        <v>28</v>
      </c>
      <c r="G10" s="548">
        <f t="shared" si="0"/>
        <v>42000</v>
      </c>
      <c r="H10" s="547">
        <v>32</v>
      </c>
      <c r="I10" s="547">
        <f>F10*H10</f>
        <v>896</v>
      </c>
      <c r="J10" s="547" t="s">
        <v>8358</v>
      </c>
      <c r="Y10" s="107" t="s">
        <v>8136</v>
      </c>
      <c r="Z10" s="107">
        <v>43212123</v>
      </c>
      <c r="AA10" s="315">
        <v>315</v>
      </c>
      <c r="AB10" s="315" t="s">
        <v>8139</v>
      </c>
      <c r="AC10" s="518">
        <v>1415.37</v>
      </c>
      <c r="AD10" s="107">
        <v>30</v>
      </c>
      <c r="AE10" s="519">
        <v>42461</v>
      </c>
      <c r="AF10" s="107">
        <v>32</v>
      </c>
      <c r="AG10" s="516" t="s">
        <v>8138</v>
      </c>
    </row>
    <row r="11" spans="1:33">
      <c r="A11" s="310" t="s">
        <v>8136</v>
      </c>
      <c r="B11" s="550">
        <v>41201122</v>
      </c>
      <c r="C11" s="547">
        <v>310</v>
      </c>
      <c r="D11" s="310" t="s">
        <v>8137</v>
      </c>
      <c r="E11" s="549">
        <v>1416</v>
      </c>
      <c r="F11" s="310">
        <v>30</v>
      </c>
      <c r="G11" s="548">
        <v>42461.1</v>
      </c>
      <c r="H11" s="310">
        <v>32</v>
      </c>
      <c r="I11" s="547">
        <f t="shared" si="1"/>
        <v>960</v>
      </c>
      <c r="J11" s="310" t="s">
        <v>8141</v>
      </c>
      <c r="Y11" s="107" t="s">
        <v>8136</v>
      </c>
      <c r="Z11" s="107">
        <v>43215123</v>
      </c>
      <c r="AA11" s="315">
        <v>315</v>
      </c>
      <c r="AB11" s="315" t="s">
        <v>8139</v>
      </c>
      <c r="AC11" s="518">
        <v>1415.37</v>
      </c>
      <c r="AD11" s="107">
        <v>30</v>
      </c>
      <c r="AE11" s="519">
        <f>AC11*AD11</f>
        <v>42461.1</v>
      </c>
      <c r="AF11" s="107">
        <v>32</v>
      </c>
      <c r="AG11" s="516" t="s">
        <v>8138</v>
      </c>
    </row>
    <row r="12" spans="1:33">
      <c r="A12" s="310" t="s">
        <v>8136</v>
      </c>
      <c r="B12" s="551">
        <v>41202122</v>
      </c>
      <c r="C12" s="547">
        <v>310</v>
      </c>
      <c r="D12" s="310" t="s">
        <v>8137</v>
      </c>
      <c r="E12" s="549">
        <v>1416</v>
      </c>
      <c r="F12" s="310">
        <v>30</v>
      </c>
      <c r="G12" s="548">
        <v>42461.1</v>
      </c>
      <c r="H12" s="310">
        <v>32</v>
      </c>
      <c r="I12" s="547">
        <f t="shared" si="1"/>
        <v>960</v>
      </c>
      <c r="J12" s="310" t="s">
        <v>8141</v>
      </c>
      <c r="Y12" s="520" t="s">
        <v>8136</v>
      </c>
      <c r="Z12" s="517">
        <v>43209123</v>
      </c>
      <c r="AA12" s="315">
        <v>315</v>
      </c>
      <c r="AB12" s="521" t="s">
        <v>8139</v>
      </c>
      <c r="AC12" s="518">
        <v>1415.37</v>
      </c>
      <c r="AD12" s="107">
        <v>30</v>
      </c>
      <c r="AE12" s="519">
        <v>42461</v>
      </c>
      <c r="AF12" s="107">
        <v>32</v>
      </c>
      <c r="AG12" s="516" t="s">
        <v>8138</v>
      </c>
    </row>
    <row r="13" spans="1:33">
      <c r="A13" s="310" t="s">
        <v>8136</v>
      </c>
      <c r="B13" s="550">
        <v>41201123</v>
      </c>
      <c r="C13" s="547">
        <v>315</v>
      </c>
      <c r="D13" s="310" t="s">
        <v>8137</v>
      </c>
      <c r="E13" s="549">
        <v>1416</v>
      </c>
      <c r="F13" s="310">
        <v>30</v>
      </c>
      <c r="G13" s="548">
        <v>42461.1</v>
      </c>
      <c r="H13" s="310">
        <v>32</v>
      </c>
      <c r="I13" s="547">
        <f t="shared" si="1"/>
        <v>960</v>
      </c>
      <c r="J13" s="310" t="s">
        <v>8141</v>
      </c>
      <c r="Y13" s="107" t="s">
        <v>8136</v>
      </c>
      <c r="Z13" s="107">
        <v>43211123</v>
      </c>
      <c r="AA13" s="315">
        <v>315</v>
      </c>
      <c r="AB13" s="315" t="s">
        <v>8139</v>
      </c>
      <c r="AC13" s="518">
        <v>1415.37</v>
      </c>
      <c r="AD13" s="107">
        <v>30</v>
      </c>
      <c r="AE13" s="519">
        <v>42461</v>
      </c>
      <c r="AF13" s="107">
        <v>32</v>
      </c>
      <c r="AG13" s="516" t="s">
        <v>8138</v>
      </c>
    </row>
    <row r="14" spans="1:33">
      <c r="A14" s="310" t="s">
        <v>8136</v>
      </c>
      <c r="B14" s="550">
        <v>41201124</v>
      </c>
      <c r="C14" s="547">
        <v>320</v>
      </c>
      <c r="D14" s="310" t="s">
        <v>8137</v>
      </c>
      <c r="E14" s="549">
        <v>1416</v>
      </c>
      <c r="F14" s="310">
        <v>30</v>
      </c>
      <c r="G14" s="548">
        <v>42461.1</v>
      </c>
      <c r="H14" s="310">
        <v>32</v>
      </c>
      <c r="I14" s="547">
        <f t="shared" si="1"/>
        <v>960</v>
      </c>
      <c r="J14" s="310" t="s">
        <v>8141</v>
      </c>
      <c r="Y14" s="107" t="s">
        <v>8136</v>
      </c>
      <c r="Z14" s="512">
        <v>43205123</v>
      </c>
      <c r="AA14" s="315">
        <v>315</v>
      </c>
      <c r="AB14" s="315" t="s">
        <v>8139</v>
      </c>
      <c r="AC14" s="518">
        <v>1415.37</v>
      </c>
      <c r="AD14" s="107">
        <v>30</v>
      </c>
      <c r="AE14" s="515">
        <v>42461.1</v>
      </c>
      <c r="AF14" s="511">
        <v>32</v>
      </c>
      <c r="AG14" s="516" t="s">
        <v>8138</v>
      </c>
    </row>
    <row r="15" spans="1:33">
      <c r="A15" s="310" t="s">
        <v>8136</v>
      </c>
      <c r="B15" s="551">
        <v>41202123</v>
      </c>
      <c r="C15" s="547">
        <v>315</v>
      </c>
      <c r="D15" s="310" t="s">
        <v>8137</v>
      </c>
      <c r="E15" s="549">
        <v>1416</v>
      </c>
      <c r="F15" s="310">
        <v>30</v>
      </c>
      <c r="G15" s="548">
        <v>42461.1</v>
      </c>
      <c r="H15" s="310">
        <v>32</v>
      </c>
      <c r="I15" s="547">
        <f t="shared" si="1"/>
        <v>960</v>
      </c>
      <c r="J15" s="310" t="s">
        <v>8141</v>
      </c>
      <c r="Y15" s="511" t="s">
        <v>8136</v>
      </c>
      <c r="Z15" s="517">
        <v>43202123</v>
      </c>
      <c r="AA15" s="315">
        <v>315</v>
      </c>
      <c r="AB15" s="315" t="s">
        <v>8139</v>
      </c>
      <c r="AC15" s="518">
        <v>1415.37</v>
      </c>
      <c r="AD15" s="107">
        <v>30</v>
      </c>
      <c r="AE15" s="515">
        <v>42461.1</v>
      </c>
      <c r="AF15" s="511">
        <v>32</v>
      </c>
      <c r="AG15" s="516" t="s">
        <v>8138</v>
      </c>
    </row>
    <row r="16" spans="1:33">
      <c r="A16" s="310" t="s">
        <v>8136</v>
      </c>
      <c r="B16" s="551">
        <v>41202124</v>
      </c>
      <c r="C16" s="547">
        <v>320</v>
      </c>
      <c r="D16" s="310" t="s">
        <v>8137</v>
      </c>
      <c r="E16" s="549">
        <v>1416</v>
      </c>
      <c r="F16" s="310">
        <v>30</v>
      </c>
      <c r="G16" s="548">
        <v>42461.1</v>
      </c>
      <c r="H16" s="310">
        <v>32</v>
      </c>
      <c r="I16" s="547">
        <f t="shared" si="1"/>
        <v>960</v>
      </c>
      <c r="J16" s="310" t="s">
        <v>8141</v>
      </c>
      <c r="Y16" s="511" t="s">
        <v>8136</v>
      </c>
      <c r="Z16" s="517">
        <v>43202523</v>
      </c>
      <c r="AA16" s="315">
        <v>315</v>
      </c>
      <c r="AB16" s="315" t="s">
        <v>8139</v>
      </c>
      <c r="AC16" s="518">
        <v>1415.37</v>
      </c>
      <c r="AD16" s="107">
        <v>30</v>
      </c>
      <c r="AE16" s="515">
        <v>42461.1</v>
      </c>
      <c r="AF16" s="511">
        <v>32</v>
      </c>
      <c r="AG16" s="516" t="s">
        <v>8138</v>
      </c>
    </row>
    <row r="17" spans="1:33">
      <c r="A17" s="310" t="s">
        <v>8136</v>
      </c>
      <c r="B17" s="551">
        <v>41202523</v>
      </c>
      <c r="C17" s="547">
        <v>315</v>
      </c>
      <c r="D17" s="310" t="s">
        <v>8137</v>
      </c>
      <c r="E17" s="549">
        <v>1416</v>
      </c>
      <c r="F17" s="310">
        <v>30</v>
      </c>
      <c r="G17" s="548">
        <v>42461.1</v>
      </c>
      <c r="H17" s="310">
        <v>32</v>
      </c>
      <c r="I17" s="547">
        <f t="shared" si="1"/>
        <v>960</v>
      </c>
      <c r="J17" s="310" t="s">
        <v>8141</v>
      </c>
      <c r="Y17" s="511" t="s">
        <v>8136</v>
      </c>
      <c r="Z17" s="517">
        <v>43204123</v>
      </c>
      <c r="AA17" s="315">
        <v>315</v>
      </c>
      <c r="AB17" s="107" t="s">
        <v>8142</v>
      </c>
      <c r="AC17" s="518">
        <v>1415.37</v>
      </c>
      <c r="AD17" s="107">
        <v>30</v>
      </c>
      <c r="AE17" s="515">
        <v>42461.1</v>
      </c>
      <c r="AF17" s="511">
        <v>32</v>
      </c>
      <c r="AG17" s="522" t="s">
        <v>8138</v>
      </c>
    </row>
    <row r="18" spans="1:33">
      <c r="A18" s="310" t="s">
        <v>8136</v>
      </c>
      <c r="B18" s="310">
        <v>43207123</v>
      </c>
      <c r="C18" s="547">
        <v>315</v>
      </c>
      <c r="D18" s="310" t="s">
        <v>8139</v>
      </c>
      <c r="E18" s="549">
        <v>1416</v>
      </c>
      <c r="F18" s="310">
        <v>30</v>
      </c>
      <c r="G18" s="548">
        <v>42461</v>
      </c>
      <c r="H18" s="310">
        <v>32</v>
      </c>
      <c r="I18" s="547">
        <f t="shared" si="1"/>
        <v>960</v>
      </c>
      <c r="J18" s="310" t="s">
        <v>8141</v>
      </c>
      <c r="Y18" s="523" t="s">
        <v>8136</v>
      </c>
      <c r="Z18" s="524">
        <v>43204523</v>
      </c>
      <c r="AA18" s="315">
        <v>315</v>
      </c>
      <c r="AB18" s="252" t="s">
        <v>8142</v>
      </c>
      <c r="AC18" s="525">
        <v>1415.37</v>
      </c>
      <c r="AD18" s="107">
        <v>30</v>
      </c>
      <c r="AE18" s="515">
        <v>42461.1</v>
      </c>
      <c r="AF18" s="511">
        <v>32</v>
      </c>
      <c r="AG18" s="522" t="s">
        <v>8138</v>
      </c>
    </row>
    <row r="19" spans="1:33">
      <c r="A19" s="310" t="s">
        <v>8136</v>
      </c>
      <c r="B19" s="551">
        <v>43211124</v>
      </c>
      <c r="C19" s="547">
        <v>320</v>
      </c>
      <c r="D19" s="310" t="s">
        <v>8139</v>
      </c>
      <c r="E19" s="549">
        <v>1416</v>
      </c>
      <c r="F19" s="310">
        <v>30</v>
      </c>
      <c r="G19" s="548">
        <v>42461</v>
      </c>
      <c r="H19" s="310">
        <v>32</v>
      </c>
      <c r="I19" s="547">
        <f t="shared" si="1"/>
        <v>960</v>
      </c>
      <c r="J19" s="310" t="s">
        <v>8141</v>
      </c>
      <c r="Y19" s="511" t="s">
        <v>8136</v>
      </c>
      <c r="Z19" s="512">
        <v>41201124</v>
      </c>
      <c r="AA19" s="315">
        <v>320</v>
      </c>
      <c r="AB19" s="513" t="s">
        <v>8137</v>
      </c>
      <c r="AC19" s="525">
        <v>1415.37</v>
      </c>
      <c r="AD19" s="107">
        <v>30</v>
      </c>
      <c r="AE19" s="515">
        <v>42461.1</v>
      </c>
      <c r="AF19" s="511">
        <v>32</v>
      </c>
      <c r="AG19" s="516" t="s">
        <v>8138</v>
      </c>
    </row>
    <row r="20" spans="1:33">
      <c r="A20" s="310" t="s">
        <v>8136</v>
      </c>
      <c r="B20" s="310">
        <v>43212124</v>
      </c>
      <c r="C20" s="547">
        <v>320</v>
      </c>
      <c r="D20" s="547" t="s">
        <v>8139</v>
      </c>
      <c r="E20" s="549">
        <v>1416</v>
      </c>
      <c r="F20" s="310">
        <v>30</v>
      </c>
      <c r="G20" s="548">
        <v>42461</v>
      </c>
      <c r="H20" s="310">
        <v>32</v>
      </c>
      <c r="I20" s="547">
        <f t="shared" si="1"/>
        <v>960</v>
      </c>
      <c r="J20" s="310" t="s">
        <v>8141</v>
      </c>
      <c r="Y20" s="511" t="s">
        <v>8136</v>
      </c>
      <c r="Z20" s="517">
        <v>41202124</v>
      </c>
      <c r="AA20" s="315">
        <v>320</v>
      </c>
      <c r="AB20" s="513" t="s">
        <v>8137</v>
      </c>
      <c r="AC20" s="525">
        <v>1415.37</v>
      </c>
      <c r="AD20" s="107">
        <v>30</v>
      </c>
      <c r="AE20" s="515">
        <v>42461.1</v>
      </c>
      <c r="AF20" s="511">
        <v>32</v>
      </c>
      <c r="AG20" s="511" t="s">
        <v>8138</v>
      </c>
    </row>
    <row r="21" spans="1:33">
      <c r="A21" s="310" t="s">
        <v>8136</v>
      </c>
      <c r="B21" s="310">
        <v>43212123</v>
      </c>
      <c r="C21" s="547">
        <v>315</v>
      </c>
      <c r="D21" s="547" t="s">
        <v>8139</v>
      </c>
      <c r="E21" s="549">
        <v>1416</v>
      </c>
      <c r="F21" s="310">
        <v>30</v>
      </c>
      <c r="G21" s="548">
        <v>42461</v>
      </c>
      <c r="H21" s="310">
        <v>32</v>
      </c>
      <c r="I21" s="547">
        <f t="shared" si="1"/>
        <v>960</v>
      </c>
      <c r="J21" s="310" t="s">
        <v>8141</v>
      </c>
      <c r="Y21" s="520" t="s">
        <v>8136</v>
      </c>
      <c r="Z21" s="517">
        <v>43211124</v>
      </c>
      <c r="AA21" s="315">
        <v>320</v>
      </c>
      <c r="AB21" s="521" t="s">
        <v>8139</v>
      </c>
      <c r="AC21" s="525">
        <v>1415.37</v>
      </c>
      <c r="AD21" s="107">
        <v>30</v>
      </c>
      <c r="AE21" s="519">
        <v>42461</v>
      </c>
      <c r="AF21" s="107">
        <v>32</v>
      </c>
      <c r="AG21" s="511" t="s">
        <v>8138</v>
      </c>
    </row>
    <row r="22" spans="1:33">
      <c r="A22" s="310" t="s">
        <v>8136</v>
      </c>
      <c r="B22" s="310">
        <v>43215123</v>
      </c>
      <c r="C22" s="547">
        <v>315</v>
      </c>
      <c r="D22" s="547" t="s">
        <v>8139</v>
      </c>
      <c r="E22" s="549">
        <v>1416</v>
      </c>
      <c r="F22" s="310">
        <v>30</v>
      </c>
      <c r="G22" s="548">
        <f>E22*F22</f>
        <v>42480</v>
      </c>
      <c r="H22" s="310">
        <v>32</v>
      </c>
      <c r="I22" s="547">
        <f t="shared" si="1"/>
        <v>960</v>
      </c>
      <c r="J22" s="310" t="s">
        <v>8141</v>
      </c>
      <c r="Y22" s="107" t="s">
        <v>8136</v>
      </c>
      <c r="Z22" s="107">
        <v>43212124</v>
      </c>
      <c r="AA22" s="315">
        <v>320</v>
      </c>
      <c r="AB22" s="315" t="s">
        <v>8139</v>
      </c>
      <c r="AC22" s="525">
        <v>1415.37</v>
      </c>
      <c r="AD22" s="107">
        <v>30</v>
      </c>
      <c r="AE22" s="519">
        <v>42461</v>
      </c>
      <c r="AF22" s="107">
        <v>32</v>
      </c>
      <c r="AG22" s="511" t="s">
        <v>8138</v>
      </c>
    </row>
    <row r="23" spans="1:33">
      <c r="A23" s="310" t="s">
        <v>8136</v>
      </c>
      <c r="B23" s="310">
        <v>43215126</v>
      </c>
      <c r="C23" s="547">
        <v>330</v>
      </c>
      <c r="D23" s="547" t="s">
        <v>8139</v>
      </c>
      <c r="E23" s="549">
        <v>1416</v>
      </c>
      <c r="F23" s="310">
        <v>30</v>
      </c>
      <c r="G23" s="548">
        <f>E23*F23</f>
        <v>42480</v>
      </c>
      <c r="H23" s="310">
        <v>32</v>
      </c>
      <c r="I23" s="547">
        <f t="shared" si="1"/>
        <v>960</v>
      </c>
      <c r="J23" s="310" t="s">
        <v>8141</v>
      </c>
      <c r="Y23" s="511" t="s">
        <v>8136</v>
      </c>
      <c r="Z23" s="526">
        <v>47203124</v>
      </c>
      <c r="AA23" s="315">
        <v>320</v>
      </c>
      <c r="AB23" s="526" t="s">
        <v>8139</v>
      </c>
      <c r="AC23" s="525">
        <v>1415.37</v>
      </c>
      <c r="AD23" s="107">
        <v>30</v>
      </c>
      <c r="AE23" s="519">
        <v>42461</v>
      </c>
      <c r="AF23" s="107">
        <v>32</v>
      </c>
      <c r="AG23" s="511" t="s">
        <v>8138</v>
      </c>
    </row>
    <row r="24" spans="1:33">
      <c r="A24" s="310" t="s">
        <v>8136</v>
      </c>
      <c r="B24" s="310">
        <v>43215127</v>
      </c>
      <c r="C24" s="547">
        <v>335</v>
      </c>
      <c r="D24" s="547" t="s">
        <v>8139</v>
      </c>
      <c r="E24" s="549">
        <v>1416</v>
      </c>
      <c r="F24" s="310">
        <v>30</v>
      </c>
      <c r="G24" s="548">
        <f>E24*F24</f>
        <v>42480</v>
      </c>
      <c r="H24" s="310">
        <v>32</v>
      </c>
      <c r="I24" s="547">
        <f t="shared" si="1"/>
        <v>960</v>
      </c>
      <c r="J24" s="310" t="s">
        <v>8141</v>
      </c>
      <c r="Y24" s="520" t="s">
        <v>8136</v>
      </c>
      <c r="Z24" s="107">
        <v>43207124</v>
      </c>
      <c r="AA24" s="315">
        <v>320</v>
      </c>
      <c r="AB24" s="107" t="s">
        <v>8139</v>
      </c>
      <c r="AC24" s="518">
        <v>1415.37</v>
      </c>
      <c r="AD24" s="107">
        <v>30</v>
      </c>
      <c r="AE24" s="519">
        <v>42461</v>
      </c>
      <c r="AF24" s="107">
        <v>32</v>
      </c>
      <c r="AG24" s="511" t="s">
        <v>8138</v>
      </c>
    </row>
    <row r="25" spans="1:33">
      <c r="A25" s="310" t="s">
        <v>8136</v>
      </c>
      <c r="B25" s="550">
        <v>43205122</v>
      </c>
      <c r="C25" s="547">
        <v>310</v>
      </c>
      <c r="D25" s="547" t="s">
        <v>8139</v>
      </c>
      <c r="E25" s="549">
        <v>1416</v>
      </c>
      <c r="F25" s="310">
        <v>30</v>
      </c>
      <c r="G25" s="548">
        <v>42461.1</v>
      </c>
      <c r="H25" s="310">
        <v>32</v>
      </c>
      <c r="I25" s="547">
        <f t="shared" si="1"/>
        <v>960</v>
      </c>
      <c r="J25" s="310" t="s">
        <v>8141</v>
      </c>
      <c r="Y25" s="520" t="s">
        <v>8136</v>
      </c>
      <c r="Z25" s="524">
        <v>43209124</v>
      </c>
      <c r="AA25" s="315">
        <v>320</v>
      </c>
      <c r="AB25" s="527" t="s">
        <v>8139</v>
      </c>
      <c r="AC25" s="525">
        <v>1415.37</v>
      </c>
      <c r="AD25" s="107">
        <v>30</v>
      </c>
      <c r="AE25" s="519">
        <v>42461</v>
      </c>
      <c r="AF25" s="107">
        <v>32</v>
      </c>
      <c r="AG25" s="511" t="s">
        <v>8138</v>
      </c>
    </row>
    <row r="26" spans="1:33">
      <c r="A26" s="310" t="s">
        <v>8136</v>
      </c>
      <c r="B26" s="551">
        <v>43202122</v>
      </c>
      <c r="C26" s="547">
        <v>310</v>
      </c>
      <c r="D26" s="547" t="s">
        <v>8139</v>
      </c>
      <c r="E26" s="549">
        <v>1416</v>
      </c>
      <c r="F26" s="310">
        <v>30</v>
      </c>
      <c r="G26" s="548">
        <v>42461.1</v>
      </c>
      <c r="H26" s="310">
        <v>32</v>
      </c>
      <c r="I26" s="547">
        <f t="shared" si="1"/>
        <v>960</v>
      </c>
      <c r="J26" s="310" t="s">
        <v>8141</v>
      </c>
      <c r="Y26" s="107" t="s">
        <v>8136</v>
      </c>
      <c r="Z26" s="252">
        <v>43211524</v>
      </c>
      <c r="AA26" s="315">
        <v>320</v>
      </c>
      <c r="AB26" s="528" t="s">
        <v>8139</v>
      </c>
      <c r="AC26" s="525">
        <v>1415.37</v>
      </c>
      <c r="AD26" s="252">
        <v>30</v>
      </c>
      <c r="AE26" s="519">
        <v>42461</v>
      </c>
      <c r="AF26" s="107">
        <v>32</v>
      </c>
      <c r="AG26" s="511" t="s">
        <v>8138</v>
      </c>
    </row>
    <row r="27" spans="1:33">
      <c r="A27" s="310" t="s">
        <v>8136</v>
      </c>
      <c r="B27" s="310">
        <v>47203124</v>
      </c>
      <c r="C27" s="547">
        <v>320</v>
      </c>
      <c r="D27" s="310" t="s">
        <v>8139</v>
      </c>
      <c r="E27" s="549">
        <v>1416</v>
      </c>
      <c r="F27" s="310">
        <v>30</v>
      </c>
      <c r="G27" s="548">
        <v>42461</v>
      </c>
      <c r="H27" s="310">
        <v>32</v>
      </c>
      <c r="I27" s="547">
        <f t="shared" si="1"/>
        <v>960</v>
      </c>
      <c r="J27" s="310" t="s">
        <v>8141</v>
      </c>
      <c r="Y27" s="107" t="s">
        <v>8136</v>
      </c>
      <c r="Z27" s="252">
        <v>43212524</v>
      </c>
      <c r="AA27" s="315">
        <v>320</v>
      </c>
      <c r="AB27" s="528" t="s">
        <v>8139</v>
      </c>
      <c r="AC27" s="518">
        <v>1415.37</v>
      </c>
      <c r="AD27" s="107">
        <v>30</v>
      </c>
      <c r="AE27" s="519">
        <v>42461</v>
      </c>
      <c r="AF27" s="107">
        <v>32</v>
      </c>
      <c r="AG27" s="511" t="s">
        <v>8138</v>
      </c>
    </row>
    <row r="28" spans="1:33">
      <c r="A28" s="310" t="s">
        <v>8136</v>
      </c>
      <c r="B28" s="310">
        <v>43207124</v>
      </c>
      <c r="C28" s="547">
        <v>320</v>
      </c>
      <c r="D28" s="310" t="s">
        <v>8139</v>
      </c>
      <c r="E28" s="549">
        <v>1416</v>
      </c>
      <c r="F28" s="310">
        <v>30</v>
      </c>
      <c r="G28" s="548">
        <v>42461</v>
      </c>
      <c r="H28" s="310">
        <v>32</v>
      </c>
      <c r="I28" s="547">
        <f t="shared" si="1"/>
        <v>960</v>
      </c>
      <c r="J28" s="310" t="s">
        <v>8141</v>
      </c>
      <c r="Y28" s="107" t="s">
        <v>8136</v>
      </c>
      <c r="Z28" s="529">
        <v>43209524</v>
      </c>
      <c r="AA28" s="315">
        <v>320</v>
      </c>
      <c r="AB28" s="528" t="s">
        <v>8139</v>
      </c>
      <c r="AC28" s="518">
        <v>1415.37</v>
      </c>
      <c r="AD28" s="107">
        <v>30</v>
      </c>
      <c r="AE28" s="519">
        <v>42461</v>
      </c>
      <c r="AF28" s="107">
        <v>32</v>
      </c>
      <c r="AG28" s="511" t="s">
        <v>8138</v>
      </c>
    </row>
    <row r="29" spans="1:33">
      <c r="A29" s="310" t="s">
        <v>8136</v>
      </c>
      <c r="B29" s="551">
        <v>43209124</v>
      </c>
      <c r="C29" s="547">
        <v>320</v>
      </c>
      <c r="D29" s="310" t="s">
        <v>8139</v>
      </c>
      <c r="E29" s="549">
        <v>1416</v>
      </c>
      <c r="F29" s="310">
        <v>30</v>
      </c>
      <c r="G29" s="548">
        <v>42461</v>
      </c>
      <c r="H29" s="310">
        <v>32</v>
      </c>
      <c r="I29" s="547">
        <f t="shared" si="1"/>
        <v>960</v>
      </c>
      <c r="J29" s="310" t="s">
        <v>8141</v>
      </c>
      <c r="Y29" s="107" t="s">
        <v>8136</v>
      </c>
      <c r="Z29" s="522">
        <v>43215124</v>
      </c>
      <c r="AA29" s="315">
        <v>320</v>
      </c>
      <c r="AB29" s="528" t="s">
        <v>8139</v>
      </c>
      <c r="AC29" s="518">
        <v>1415.37</v>
      </c>
      <c r="AD29" s="107">
        <v>30</v>
      </c>
      <c r="AE29" s="519">
        <v>42461</v>
      </c>
      <c r="AF29" s="107">
        <v>32</v>
      </c>
      <c r="AG29" s="511" t="s">
        <v>8138</v>
      </c>
    </row>
    <row r="30" spans="1:33">
      <c r="A30" s="310" t="s">
        <v>8136</v>
      </c>
      <c r="B30" s="551">
        <v>43209123</v>
      </c>
      <c r="C30" s="547">
        <v>315</v>
      </c>
      <c r="D30" s="310" t="s">
        <v>8139</v>
      </c>
      <c r="E30" s="549">
        <v>1416</v>
      </c>
      <c r="F30" s="310">
        <v>30</v>
      </c>
      <c r="G30" s="548">
        <v>42461</v>
      </c>
      <c r="H30" s="310">
        <v>32</v>
      </c>
      <c r="I30" s="547">
        <f t="shared" si="1"/>
        <v>960</v>
      </c>
      <c r="J30" s="310" t="s">
        <v>8141</v>
      </c>
      <c r="Y30" s="107" t="s">
        <v>8136</v>
      </c>
      <c r="Z30" s="530">
        <v>43205124</v>
      </c>
      <c r="AA30" s="315">
        <v>320</v>
      </c>
      <c r="AB30" s="528" t="s">
        <v>8139</v>
      </c>
      <c r="AC30" s="518">
        <v>1415.37</v>
      </c>
      <c r="AD30" s="107">
        <v>30</v>
      </c>
      <c r="AE30" s="515">
        <v>42461.1</v>
      </c>
      <c r="AF30" s="511">
        <v>32</v>
      </c>
      <c r="AG30" s="511" t="s">
        <v>8138</v>
      </c>
    </row>
    <row r="31" spans="1:33">
      <c r="A31" s="310" t="s">
        <v>8136</v>
      </c>
      <c r="B31" s="310">
        <v>43211123</v>
      </c>
      <c r="C31" s="547">
        <v>315</v>
      </c>
      <c r="D31" s="547" t="s">
        <v>8139</v>
      </c>
      <c r="E31" s="549">
        <v>1416</v>
      </c>
      <c r="F31" s="310">
        <v>30</v>
      </c>
      <c r="G31" s="548">
        <v>42461</v>
      </c>
      <c r="H31" s="310">
        <v>32</v>
      </c>
      <c r="I31" s="547">
        <f t="shared" si="1"/>
        <v>960</v>
      </c>
      <c r="J31" s="310" t="s">
        <v>8141</v>
      </c>
      <c r="Y31" s="511" t="s">
        <v>8136</v>
      </c>
      <c r="Z31" s="517">
        <v>43202124</v>
      </c>
      <c r="AA31" s="315">
        <v>320</v>
      </c>
      <c r="AB31" s="528" t="s">
        <v>8139</v>
      </c>
      <c r="AC31" s="518">
        <v>1415.37</v>
      </c>
      <c r="AD31" s="107">
        <v>30</v>
      </c>
      <c r="AE31" s="515">
        <v>42461.1</v>
      </c>
      <c r="AF31" s="511">
        <v>32</v>
      </c>
      <c r="AG31" s="511" t="s">
        <v>8138</v>
      </c>
    </row>
    <row r="32" spans="1:33">
      <c r="A32" s="310" t="s">
        <v>8136</v>
      </c>
      <c r="B32" s="310">
        <v>43211524</v>
      </c>
      <c r="C32" s="547">
        <v>320</v>
      </c>
      <c r="D32" s="547" t="s">
        <v>8139</v>
      </c>
      <c r="E32" s="549">
        <v>1416</v>
      </c>
      <c r="F32" s="310">
        <v>30</v>
      </c>
      <c r="G32" s="548">
        <v>42461</v>
      </c>
      <c r="H32" s="310">
        <v>32</v>
      </c>
      <c r="I32" s="547">
        <f t="shared" si="1"/>
        <v>960</v>
      </c>
      <c r="J32" s="310" t="s">
        <v>8141</v>
      </c>
      <c r="Y32" s="504" t="s">
        <v>8136</v>
      </c>
      <c r="Z32" s="531">
        <v>46217124</v>
      </c>
      <c r="AA32" s="315">
        <v>320</v>
      </c>
      <c r="AB32" s="252" t="s">
        <v>8114</v>
      </c>
      <c r="AC32" s="518">
        <v>1510.17</v>
      </c>
      <c r="AD32" s="107">
        <v>28</v>
      </c>
      <c r="AE32" s="519">
        <f>AC32*AD32</f>
        <v>42284.76</v>
      </c>
      <c r="AF32" s="107">
        <v>32</v>
      </c>
      <c r="AG32" s="107" t="s">
        <v>8143</v>
      </c>
    </row>
    <row r="33" spans="1:33">
      <c r="A33" s="310" t="s">
        <v>8136</v>
      </c>
      <c r="B33" s="310">
        <v>43212524</v>
      </c>
      <c r="C33" s="547">
        <v>320</v>
      </c>
      <c r="D33" s="547" t="s">
        <v>8139</v>
      </c>
      <c r="E33" s="549">
        <v>1416</v>
      </c>
      <c r="F33" s="310">
        <v>30</v>
      </c>
      <c r="G33" s="548">
        <v>42461</v>
      </c>
      <c r="H33" s="310">
        <v>32</v>
      </c>
      <c r="I33" s="547">
        <f t="shared" si="1"/>
        <v>960</v>
      </c>
      <c r="J33" s="310" t="s">
        <v>8141</v>
      </c>
      <c r="Y33" s="107" t="s">
        <v>8136</v>
      </c>
      <c r="Z33" s="315">
        <v>46219124</v>
      </c>
      <c r="AA33" s="315">
        <v>320</v>
      </c>
      <c r="AB33" s="252" t="s">
        <v>8114</v>
      </c>
      <c r="AC33" s="518">
        <v>1510.17</v>
      </c>
      <c r="AD33" s="107">
        <v>28</v>
      </c>
      <c r="AE33" s="519">
        <f>AC33*AD33</f>
        <v>42284.76</v>
      </c>
      <c r="AF33" s="107">
        <v>32</v>
      </c>
      <c r="AG33" s="107" t="s">
        <v>8143</v>
      </c>
    </row>
    <row r="34" spans="1:33">
      <c r="A34" s="310" t="s">
        <v>8136</v>
      </c>
      <c r="B34" s="310">
        <v>43209524</v>
      </c>
      <c r="C34" s="547">
        <v>320</v>
      </c>
      <c r="D34" s="547" t="s">
        <v>8139</v>
      </c>
      <c r="E34" s="549">
        <v>1416</v>
      </c>
      <c r="F34" s="310">
        <v>30</v>
      </c>
      <c r="G34" s="548">
        <v>42461</v>
      </c>
      <c r="H34" s="310">
        <v>32</v>
      </c>
      <c r="I34" s="547">
        <f t="shared" si="1"/>
        <v>960</v>
      </c>
      <c r="J34" s="310" t="s">
        <v>8141</v>
      </c>
      <c r="Y34" s="107" t="s">
        <v>8136</v>
      </c>
      <c r="Z34" s="315">
        <v>46216124</v>
      </c>
      <c r="AA34" s="315">
        <v>320</v>
      </c>
      <c r="AB34" s="528" t="s">
        <v>8144</v>
      </c>
      <c r="AC34" s="518">
        <v>1510.17</v>
      </c>
      <c r="AD34" s="107">
        <v>28</v>
      </c>
      <c r="AE34" s="519">
        <f>AC34*AD34</f>
        <v>42284.76</v>
      </c>
      <c r="AF34" s="107">
        <v>32</v>
      </c>
      <c r="AG34" s="315" t="s">
        <v>8143</v>
      </c>
    </row>
    <row r="35" spans="1:33">
      <c r="A35" s="310" t="s">
        <v>8136</v>
      </c>
      <c r="B35" s="310">
        <v>43211126</v>
      </c>
      <c r="C35" s="547">
        <v>330</v>
      </c>
      <c r="D35" s="547" t="s">
        <v>8139</v>
      </c>
      <c r="E35" s="549">
        <v>1416</v>
      </c>
      <c r="F35" s="310">
        <v>30</v>
      </c>
      <c r="G35" s="548">
        <v>42461</v>
      </c>
      <c r="H35" s="310">
        <v>32</v>
      </c>
      <c r="I35" s="547">
        <f t="shared" si="1"/>
        <v>960</v>
      </c>
      <c r="J35" s="310" t="s">
        <v>8141</v>
      </c>
      <c r="Y35" s="107" t="s">
        <v>8136</v>
      </c>
      <c r="Z35" s="315">
        <v>46218124</v>
      </c>
      <c r="AA35" s="315">
        <v>320</v>
      </c>
      <c r="AB35" s="528" t="s">
        <v>8144</v>
      </c>
      <c r="AC35" s="525">
        <v>1510.17</v>
      </c>
      <c r="AD35" s="252">
        <v>28</v>
      </c>
      <c r="AE35" s="519">
        <f>AC35*AD35</f>
        <v>42284.76</v>
      </c>
      <c r="AF35" s="107">
        <v>32</v>
      </c>
      <c r="AG35" s="107" t="s">
        <v>8143</v>
      </c>
    </row>
    <row r="36" spans="1:33">
      <c r="A36" s="310" t="s">
        <v>8136</v>
      </c>
      <c r="B36" s="310">
        <v>43215124</v>
      </c>
      <c r="C36" s="547">
        <v>320</v>
      </c>
      <c r="D36" s="547" t="s">
        <v>8139</v>
      </c>
      <c r="E36" s="549">
        <v>1416</v>
      </c>
      <c r="F36" s="310">
        <v>30</v>
      </c>
      <c r="G36" s="548">
        <v>42461</v>
      </c>
      <c r="H36" s="310">
        <v>32</v>
      </c>
      <c r="I36" s="547">
        <f t="shared" si="1"/>
        <v>960</v>
      </c>
      <c r="J36" s="310" t="s">
        <v>8141</v>
      </c>
      <c r="Y36" s="252" t="s">
        <v>8136</v>
      </c>
      <c r="Z36" s="252">
        <v>47204124</v>
      </c>
      <c r="AA36" s="315">
        <v>320</v>
      </c>
      <c r="AB36" s="252" t="s">
        <v>8145</v>
      </c>
      <c r="AC36" s="525">
        <v>1415.37</v>
      </c>
      <c r="AD36" s="252">
        <v>30</v>
      </c>
      <c r="AE36" s="519">
        <v>42461</v>
      </c>
      <c r="AF36" s="107">
        <v>32</v>
      </c>
      <c r="AG36" s="107" t="s">
        <v>8138</v>
      </c>
    </row>
    <row r="37" spans="1:33">
      <c r="A37" s="310" t="s">
        <v>8136</v>
      </c>
      <c r="B37" s="550">
        <v>43205123</v>
      </c>
      <c r="C37" s="547">
        <v>315</v>
      </c>
      <c r="D37" s="547" t="s">
        <v>8139</v>
      </c>
      <c r="E37" s="549">
        <v>1416</v>
      </c>
      <c r="F37" s="310">
        <v>30</v>
      </c>
      <c r="G37" s="548">
        <v>42461.1</v>
      </c>
      <c r="H37" s="310">
        <v>32</v>
      </c>
      <c r="I37" s="547">
        <f t="shared" si="1"/>
        <v>960</v>
      </c>
      <c r="J37" s="310" t="s">
        <v>8141</v>
      </c>
      <c r="Y37" s="252" t="s">
        <v>8136</v>
      </c>
      <c r="Z37" s="315">
        <v>43210124</v>
      </c>
      <c r="AA37" s="315">
        <v>320</v>
      </c>
      <c r="AB37" s="315" t="s">
        <v>8145</v>
      </c>
      <c r="AC37" s="525">
        <v>1415.37</v>
      </c>
      <c r="AD37" s="252">
        <v>30</v>
      </c>
      <c r="AE37" s="532">
        <f>AC37*AD37</f>
        <v>42461.1</v>
      </c>
      <c r="AF37" s="107">
        <v>32</v>
      </c>
      <c r="AG37" s="107" t="s">
        <v>8138</v>
      </c>
    </row>
    <row r="38" spans="1:33">
      <c r="A38" s="310" t="s">
        <v>8136</v>
      </c>
      <c r="B38" s="550">
        <v>43205124</v>
      </c>
      <c r="C38" s="547">
        <v>320</v>
      </c>
      <c r="D38" s="547" t="s">
        <v>8139</v>
      </c>
      <c r="E38" s="549">
        <v>1416</v>
      </c>
      <c r="F38" s="310">
        <v>30</v>
      </c>
      <c r="G38" s="548">
        <v>42461.1</v>
      </c>
      <c r="H38" s="310">
        <v>32</v>
      </c>
      <c r="I38" s="547">
        <f t="shared" si="1"/>
        <v>960</v>
      </c>
      <c r="J38" s="310" t="s">
        <v>8141</v>
      </c>
      <c r="Y38" s="523" t="s">
        <v>8136</v>
      </c>
      <c r="Z38" s="524">
        <v>43204124</v>
      </c>
      <c r="AA38" s="315">
        <v>320</v>
      </c>
      <c r="AB38" s="252" t="s">
        <v>8142</v>
      </c>
      <c r="AC38" s="525">
        <v>1415.37</v>
      </c>
      <c r="AD38" s="107">
        <v>30</v>
      </c>
      <c r="AE38" s="515">
        <v>42461.1</v>
      </c>
      <c r="AF38" s="511">
        <v>32</v>
      </c>
      <c r="AG38" s="107" t="s">
        <v>8138</v>
      </c>
    </row>
    <row r="39" spans="1:33">
      <c r="A39" s="310" t="s">
        <v>8136</v>
      </c>
      <c r="B39" s="551">
        <v>43202123</v>
      </c>
      <c r="C39" s="547">
        <v>315</v>
      </c>
      <c r="D39" s="547" t="s">
        <v>8139</v>
      </c>
      <c r="E39" s="549">
        <v>1416</v>
      </c>
      <c r="F39" s="310">
        <v>30</v>
      </c>
      <c r="G39" s="548">
        <v>42461.1</v>
      </c>
      <c r="H39" s="310">
        <v>32</v>
      </c>
      <c r="I39" s="547">
        <f t="shared" si="1"/>
        <v>960</v>
      </c>
      <c r="J39" s="310" t="s">
        <v>8141</v>
      </c>
      <c r="Y39" s="511" t="s">
        <v>8136</v>
      </c>
      <c r="Z39" s="512">
        <v>45201125</v>
      </c>
      <c r="AA39" s="315">
        <v>325</v>
      </c>
      <c r="AB39" s="107" t="s">
        <v>8146</v>
      </c>
      <c r="AC39" s="518">
        <v>1510.17</v>
      </c>
      <c r="AD39" s="107">
        <v>28</v>
      </c>
      <c r="AE39" s="515">
        <f t="shared" ref="AE39:AE44" si="2">AC39*AD39</f>
        <v>42284.76</v>
      </c>
      <c r="AF39" s="511">
        <v>32</v>
      </c>
      <c r="AG39" s="511" t="s">
        <v>8143</v>
      </c>
    </row>
    <row r="40" spans="1:33">
      <c r="A40" s="310" t="s">
        <v>8136</v>
      </c>
      <c r="B40" s="551">
        <v>43202124</v>
      </c>
      <c r="C40" s="547">
        <v>320</v>
      </c>
      <c r="D40" s="547" t="s">
        <v>8139</v>
      </c>
      <c r="E40" s="549">
        <v>1416</v>
      </c>
      <c r="F40" s="310">
        <v>30</v>
      </c>
      <c r="G40" s="548">
        <v>42461.1</v>
      </c>
      <c r="H40" s="310">
        <v>32</v>
      </c>
      <c r="I40" s="547">
        <f t="shared" si="1"/>
        <v>960</v>
      </c>
      <c r="J40" s="310" t="s">
        <v>8141</v>
      </c>
      <c r="Y40" s="107" t="s">
        <v>8136</v>
      </c>
      <c r="Z40" s="315">
        <v>46217125</v>
      </c>
      <c r="AA40" s="315">
        <v>325</v>
      </c>
      <c r="AB40" s="107" t="s">
        <v>8114</v>
      </c>
      <c r="AC40" s="525">
        <v>1510.17</v>
      </c>
      <c r="AD40" s="107">
        <v>28</v>
      </c>
      <c r="AE40" s="519">
        <f t="shared" si="2"/>
        <v>42284.76</v>
      </c>
      <c r="AF40" s="107">
        <v>32</v>
      </c>
      <c r="AG40" s="107" t="s">
        <v>8143</v>
      </c>
    </row>
    <row r="41" spans="1:33">
      <c r="A41" s="310" t="s">
        <v>8136</v>
      </c>
      <c r="B41" s="551">
        <v>43202523</v>
      </c>
      <c r="C41" s="547">
        <v>315</v>
      </c>
      <c r="D41" s="547" t="s">
        <v>8139</v>
      </c>
      <c r="E41" s="549">
        <v>1416</v>
      </c>
      <c r="F41" s="310">
        <v>30</v>
      </c>
      <c r="G41" s="548">
        <v>42461.1</v>
      </c>
      <c r="H41" s="310">
        <v>32</v>
      </c>
      <c r="I41" s="547">
        <f t="shared" si="1"/>
        <v>960</v>
      </c>
      <c r="J41" s="310" t="s">
        <v>8141</v>
      </c>
      <c r="Y41" s="107" t="s">
        <v>8136</v>
      </c>
      <c r="Z41" s="315">
        <v>46219125</v>
      </c>
      <c r="AA41" s="315">
        <v>325</v>
      </c>
      <c r="AB41" s="107" t="s">
        <v>8114</v>
      </c>
      <c r="AC41" s="525">
        <v>1510.17</v>
      </c>
      <c r="AD41" s="252">
        <v>28</v>
      </c>
      <c r="AE41" s="532">
        <f t="shared" si="2"/>
        <v>42284.76</v>
      </c>
      <c r="AF41" s="107">
        <v>32</v>
      </c>
      <c r="AG41" s="107" t="s">
        <v>8143</v>
      </c>
    </row>
    <row r="42" spans="1:33">
      <c r="A42" s="66" t="s">
        <v>8136</v>
      </c>
      <c r="B42" s="71">
        <v>45201126</v>
      </c>
      <c r="C42" s="68">
        <v>330</v>
      </c>
      <c r="D42" s="66" t="s">
        <v>8146</v>
      </c>
      <c r="E42" s="73">
        <v>1510.17</v>
      </c>
      <c r="F42" s="66">
        <v>28</v>
      </c>
      <c r="G42" s="70">
        <f t="shared" ref="G42:G73" si="3">E42*F42</f>
        <v>42284.76</v>
      </c>
      <c r="H42" s="66">
        <v>32</v>
      </c>
      <c r="I42" s="68">
        <f t="shared" si="1"/>
        <v>896</v>
      </c>
      <c r="J42" s="66" t="s">
        <v>8143</v>
      </c>
      <c r="Y42" s="252" t="s">
        <v>8136</v>
      </c>
      <c r="Z42" s="528">
        <v>46216125</v>
      </c>
      <c r="AA42" s="315">
        <v>325</v>
      </c>
      <c r="AB42" s="315" t="s">
        <v>8144</v>
      </c>
      <c r="AC42" s="525">
        <v>1510.17</v>
      </c>
      <c r="AD42" s="252">
        <v>28</v>
      </c>
      <c r="AE42" s="532">
        <f t="shared" si="2"/>
        <v>42284.76</v>
      </c>
      <c r="AF42" s="107">
        <v>32</v>
      </c>
      <c r="AG42" s="315" t="s">
        <v>8143</v>
      </c>
    </row>
    <row r="43" spans="1:33">
      <c r="A43" s="66" t="s">
        <v>8136</v>
      </c>
      <c r="B43" s="71">
        <v>45201127</v>
      </c>
      <c r="C43" s="68">
        <v>335</v>
      </c>
      <c r="D43" s="66" t="s">
        <v>8146</v>
      </c>
      <c r="E43" s="73">
        <v>1510.17</v>
      </c>
      <c r="F43" s="66">
        <v>28</v>
      </c>
      <c r="G43" s="70">
        <f t="shared" si="3"/>
        <v>42284.76</v>
      </c>
      <c r="H43" s="66">
        <v>32</v>
      </c>
      <c r="I43" s="68">
        <f t="shared" si="1"/>
        <v>896</v>
      </c>
      <c r="J43" s="66" t="s">
        <v>8143</v>
      </c>
      <c r="Y43" s="252" t="s">
        <v>8136</v>
      </c>
      <c r="Z43" s="315">
        <v>46218125</v>
      </c>
      <c r="AA43" s="315">
        <v>325</v>
      </c>
      <c r="AB43" s="315" t="s">
        <v>8144</v>
      </c>
      <c r="AC43" s="525">
        <v>1510.17</v>
      </c>
      <c r="AD43" s="252">
        <v>28</v>
      </c>
      <c r="AE43" s="532">
        <f t="shared" si="2"/>
        <v>42284.76</v>
      </c>
      <c r="AF43" s="107">
        <v>32</v>
      </c>
      <c r="AG43" s="107" t="s">
        <v>8143</v>
      </c>
    </row>
    <row r="44" spans="1:33">
      <c r="A44" s="66" t="s">
        <v>8136</v>
      </c>
      <c r="B44" s="71">
        <v>45201128</v>
      </c>
      <c r="C44" s="68">
        <v>340</v>
      </c>
      <c r="D44" s="66" t="s">
        <v>8146</v>
      </c>
      <c r="E44" s="73">
        <v>1510.17</v>
      </c>
      <c r="F44" s="66">
        <v>28</v>
      </c>
      <c r="G44" s="70">
        <f t="shared" si="3"/>
        <v>42284.76</v>
      </c>
      <c r="H44" s="66">
        <v>32</v>
      </c>
      <c r="I44" s="68">
        <f t="shared" si="1"/>
        <v>896</v>
      </c>
      <c r="J44" s="66" t="s">
        <v>8143</v>
      </c>
      <c r="Y44" s="107" t="s">
        <v>8136</v>
      </c>
      <c r="Z44" s="107">
        <v>43210125</v>
      </c>
      <c r="AA44" s="315">
        <v>325</v>
      </c>
      <c r="AB44" s="315" t="s">
        <v>8145</v>
      </c>
      <c r="AC44" s="525">
        <v>1415.37</v>
      </c>
      <c r="AD44" s="252">
        <v>30</v>
      </c>
      <c r="AE44" s="532">
        <f t="shared" si="2"/>
        <v>42461.1</v>
      </c>
      <c r="AF44" s="107">
        <v>32</v>
      </c>
      <c r="AG44" s="107" t="s">
        <v>8138</v>
      </c>
    </row>
    <row r="45" spans="1:33">
      <c r="A45" s="66" t="s">
        <v>8136</v>
      </c>
      <c r="B45" s="71">
        <v>45201125</v>
      </c>
      <c r="C45" s="68">
        <v>325</v>
      </c>
      <c r="D45" s="66" t="s">
        <v>8146</v>
      </c>
      <c r="E45" s="73">
        <v>1510.17</v>
      </c>
      <c r="F45" s="66">
        <v>28</v>
      </c>
      <c r="G45" s="70">
        <f t="shared" si="3"/>
        <v>42284.76</v>
      </c>
      <c r="H45" s="66">
        <v>32</v>
      </c>
      <c r="I45" s="68">
        <f t="shared" si="1"/>
        <v>896</v>
      </c>
      <c r="J45" s="66" t="s">
        <v>8143</v>
      </c>
      <c r="Y45" s="315" t="s">
        <v>8136</v>
      </c>
      <c r="Z45" s="107">
        <v>43208125</v>
      </c>
      <c r="AA45" s="315">
        <v>325</v>
      </c>
      <c r="AB45" s="107" t="s">
        <v>8142</v>
      </c>
      <c r="AC45" s="525">
        <v>1415.37</v>
      </c>
      <c r="AD45" s="107">
        <v>30</v>
      </c>
      <c r="AE45" s="519">
        <v>42461</v>
      </c>
      <c r="AF45" s="107">
        <v>32</v>
      </c>
      <c r="AG45" s="107" t="s">
        <v>8138</v>
      </c>
    </row>
    <row r="46" spans="1:33">
      <c r="A46" s="66" t="s">
        <v>8136</v>
      </c>
      <c r="B46" s="71">
        <v>45201129</v>
      </c>
      <c r="C46" s="68">
        <v>345</v>
      </c>
      <c r="D46" s="66" t="s">
        <v>8146</v>
      </c>
      <c r="E46" s="73">
        <v>1510.17</v>
      </c>
      <c r="F46" s="66">
        <v>28</v>
      </c>
      <c r="G46" s="70">
        <f t="shared" si="3"/>
        <v>42284.76</v>
      </c>
      <c r="H46" s="66">
        <v>32</v>
      </c>
      <c r="I46" s="68">
        <f t="shared" si="1"/>
        <v>896</v>
      </c>
      <c r="J46" s="66" t="s">
        <v>8143</v>
      </c>
      <c r="Y46" s="520" t="s">
        <v>8136</v>
      </c>
      <c r="Z46" s="107">
        <v>47204125</v>
      </c>
      <c r="AA46" s="315">
        <v>325</v>
      </c>
      <c r="AB46" s="107" t="s">
        <v>8142</v>
      </c>
      <c r="AC46" s="525">
        <v>1415.37</v>
      </c>
      <c r="AD46" s="107">
        <v>30</v>
      </c>
      <c r="AE46" s="519">
        <v>42461</v>
      </c>
      <c r="AF46" s="107">
        <v>32</v>
      </c>
      <c r="AG46" s="107" t="s">
        <v>8138</v>
      </c>
    </row>
    <row r="47" spans="1:33">
      <c r="A47" s="66" t="s">
        <v>8136</v>
      </c>
      <c r="B47" s="66">
        <v>46201128</v>
      </c>
      <c r="C47" s="68">
        <v>340</v>
      </c>
      <c r="D47" s="66" t="s">
        <v>8146</v>
      </c>
      <c r="E47" s="73">
        <v>1510.17</v>
      </c>
      <c r="F47" s="66">
        <v>28</v>
      </c>
      <c r="G47" s="70">
        <f t="shared" si="3"/>
        <v>42284.76</v>
      </c>
      <c r="H47" s="66">
        <v>32</v>
      </c>
      <c r="I47" s="68">
        <f t="shared" si="1"/>
        <v>896</v>
      </c>
      <c r="J47" s="66" t="s">
        <v>8143</v>
      </c>
      <c r="Y47" s="511" t="s">
        <v>8136</v>
      </c>
      <c r="Z47" s="517">
        <v>43204125</v>
      </c>
      <c r="AA47" s="315">
        <v>325</v>
      </c>
      <c r="AB47" s="107" t="s">
        <v>8142</v>
      </c>
      <c r="AC47" s="525">
        <v>1415.37</v>
      </c>
      <c r="AD47" s="252">
        <v>30</v>
      </c>
      <c r="AE47" s="533">
        <v>42461.1</v>
      </c>
      <c r="AF47" s="511">
        <v>32</v>
      </c>
      <c r="AG47" s="107" t="s">
        <v>8138</v>
      </c>
    </row>
    <row r="48" spans="1:33">
      <c r="A48" s="310" t="s">
        <v>8136</v>
      </c>
      <c r="B48" s="310">
        <v>46212128</v>
      </c>
      <c r="C48" s="547">
        <v>340</v>
      </c>
      <c r="D48" s="310" t="s">
        <v>8147</v>
      </c>
      <c r="E48" s="552">
        <v>1271</v>
      </c>
      <c r="F48" s="547">
        <v>32</v>
      </c>
      <c r="G48" s="548">
        <f t="shared" si="3"/>
        <v>40672</v>
      </c>
      <c r="H48" s="547">
        <v>26</v>
      </c>
      <c r="I48" s="547">
        <f t="shared" si="1"/>
        <v>832</v>
      </c>
      <c r="J48" s="547" t="s">
        <v>8148</v>
      </c>
      <c r="Y48" s="107" t="s">
        <v>8136</v>
      </c>
      <c r="Z48" s="107">
        <v>43215126</v>
      </c>
      <c r="AA48" s="315">
        <v>330</v>
      </c>
      <c r="AB48" s="315" t="s">
        <v>8139</v>
      </c>
      <c r="AC48" s="525">
        <v>1415.37</v>
      </c>
      <c r="AD48" s="252">
        <v>30</v>
      </c>
      <c r="AE48" s="532">
        <f>AC48*AD48</f>
        <v>42461.1</v>
      </c>
      <c r="AF48" s="107">
        <v>32</v>
      </c>
      <c r="AG48" s="511" t="s">
        <v>8138</v>
      </c>
    </row>
    <row r="49" spans="1:33">
      <c r="A49" s="74" t="s">
        <v>8136</v>
      </c>
      <c r="B49" s="76">
        <v>46214528</v>
      </c>
      <c r="C49" s="68">
        <v>340</v>
      </c>
      <c r="D49" s="76" t="s">
        <v>8149</v>
      </c>
      <c r="E49" s="73">
        <v>1510.17</v>
      </c>
      <c r="F49" s="66">
        <v>28</v>
      </c>
      <c r="G49" s="70">
        <f t="shared" si="3"/>
        <v>42284.76</v>
      </c>
      <c r="H49" s="66">
        <v>32</v>
      </c>
      <c r="I49" s="68">
        <f t="shared" si="1"/>
        <v>896</v>
      </c>
      <c r="J49" s="66" t="s">
        <v>8143</v>
      </c>
      <c r="Y49" s="107" t="s">
        <v>8136</v>
      </c>
      <c r="Z49" s="107">
        <v>43211126</v>
      </c>
      <c r="AA49" s="315">
        <v>330</v>
      </c>
      <c r="AB49" s="315" t="s">
        <v>8139</v>
      </c>
      <c r="AC49" s="518">
        <v>1415.37</v>
      </c>
      <c r="AD49" s="107">
        <v>30</v>
      </c>
      <c r="AE49" s="519">
        <v>42461</v>
      </c>
      <c r="AF49" s="107">
        <v>32</v>
      </c>
      <c r="AG49" s="511" t="s">
        <v>8138</v>
      </c>
    </row>
    <row r="50" spans="1:33">
      <c r="A50" s="66" t="s">
        <v>8136</v>
      </c>
      <c r="B50" s="67">
        <v>46216128</v>
      </c>
      <c r="C50" s="68">
        <v>340</v>
      </c>
      <c r="D50" s="72" t="s">
        <v>8149</v>
      </c>
      <c r="E50" s="73">
        <v>1510.17</v>
      </c>
      <c r="F50" s="66">
        <v>28</v>
      </c>
      <c r="G50" s="70">
        <f t="shared" si="3"/>
        <v>42284.76</v>
      </c>
      <c r="H50" s="66">
        <v>32</v>
      </c>
      <c r="I50" s="68">
        <f t="shared" si="1"/>
        <v>896</v>
      </c>
      <c r="J50" s="66" t="s">
        <v>8143</v>
      </c>
      <c r="Y50" s="511" t="s">
        <v>8136</v>
      </c>
      <c r="Z50" s="512">
        <v>45201126</v>
      </c>
      <c r="AA50" s="315">
        <v>330</v>
      </c>
      <c r="AB50" s="107" t="s">
        <v>8146</v>
      </c>
      <c r="AC50" s="525">
        <v>1510.17</v>
      </c>
      <c r="AD50" s="107">
        <v>28</v>
      </c>
      <c r="AE50" s="515">
        <f t="shared" ref="AE50:AE60" si="4">AC50*AD50</f>
        <v>42284.76</v>
      </c>
      <c r="AF50" s="511">
        <v>32</v>
      </c>
      <c r="AG50" s="511" t="s">
        <v>8143</v>
      </c>
    </row>
    <row r="51" spans="1:33">
      <c r="A51" s="66" t="s">
        <v>8136</v>
      </c>
      <c r="B51" s="71">
        <v>46202127</v>
      </c>
      <c r="C51" s="68">
        <v>335</v>
      </c>
      <c r="D51" s="66" t="s">
        <v>8150</v>
      </c>
      <c r="E51" s="73">
        <v>1510.17</v>
      </c>
      <c r="F51" s="66">
        <v>28</v>
      </c>
      <c r="G51" s="70">
        <f t="shared" si="3"/>
        <v>42284.76</v>
      </c>
      <c r="H51" s="66">
        <v>32</v>
      </c>
      <c r="I51" s="68">
        <f t="shared" si="1"/>
        <v>896</v>
      </c>
      <c r="J51" s="66" t="s">
        <v>8143</v>
      </c>
      <c r="Y51" s="520" t="s">
        <v>8136</v>
      </c>
      <c r="Z51" s="107">
        <v>46202126</v>
      </c>
      <c r="AA51" s="315">
        <f>VLOOKUP(Z51,'[1]GA Inventory'!$C$5:$F$45,4,0)</f>
        <v>330</v>
      </c>
      <c r="AB51" s="315" t="str">
        <f>VLOOKUP(Z51,'[1]GA Inventory'!$C$5:$D$45,2,0)</f>
        <v>Q.PEAK DUO BLK G6P+</v>
      </c>
      <c r="AC51" s="518">
        <v>1510.17</v>
      </c>
      <c r="AD51" s="107">
        <v>28</v>
      </c>
      <c r="AE51" s="515">
        <f t="shared" si="4"/>
        <v>42284.76</v>
      </c>
      <c r="AF51" s="107">
        <v>32</v>
      </c>
      <c r="AG51" s="511" t="s">
        <v>8143</v>
      </c>
    </row>
    <row r="52" spans="1:33">
      <c r="A52" s="66" t="s">
        <v>8136</v>
      </c>
      <c r="B52" s="71">
        <v>46202128</v>
      </c>
      <c r="C52" s="68">
        <v>340</v>
      </c>
      <c r="D52" s="66" t="s">
        <v>8150</v>
      </c>
      <c r="E52" s="73">
        <v>1510.17</v>
      </c>
      <c r="F52" s="66">
        <v>28</v>
      </c>
      <c r="G52" s="70">
        <f t="shared" si="3"/>
        <v>42284.76</v>
      </c>
      <c r="H52" s="66">
        <v>32</v>
      </c>
      <c r="I52" s="68">
        <f t="shared" si="1"/>
        <v>896</v>
      </c>
      <c r="J52" s="66" t="s">
        <v>8143</v>
      </c>
      <c r="Y52" s="107" t="s">
        <v>8136</v>
      </c>
      <c r="Z52" s="517">
        <v>46206126</v>
      </c>
      <c r="AA52" s="315">
        <v>330</v>
      </c>
      <c r="AB52" s="315" t="s">
        <v>8114</v>
      </c>
      <c r="AC52" s="518">
        <v>1510.17</v>
      </c>
      <c r="AD52" s="107">
        <v>28</v>
      </c>
      <c r="AE52" s="515">
        <f t="shared" si="4"/>
        <v>42284.76</v>
      </c>
      <c r="AF52" s="511">
        <v>32</v>
      </c>
      <c r="AG52" s="511" t="s">
        <v>8143</v>
      </c>
    </row>
    <row r="53" spans="1:33">
      <c r="A53" s="66" t="s">
        <v>8136</v>
      </c>
      <c r="B53" s="66">
        <v>46206127</v>
      </c>
      <c r="C53" s="68">
        <v>335</v>
      </c>
      <c r="D53" s="75" t="s">
        <v>8114</v>
      </c>
      <c r="E53" s="73">
        <v>1510.17</v>
      </c>
      <c r="F53" s="66">
        <v>28</v>
      </c>
      <c r="G53" s="70">
        <f t="shared" si="3"/>
        <v>42284.76</v>
      </c>
      <c r="H53" s="66">
        <v>32</v>
      </c>
      <c r="I53" s="68">
        <f t="shared" si="1"/>
        <v>896</v>
      </c>
      <c r="J53" s="66" t="s">
        <v>8143</v>
      </c>
      <c r="Y53" s="107" t="s">
        <v>8136</v>
      </c>
      <c r="Z53" s="315">
        <v>46219126</v>
      </c>
      <c r="AA53" s="315">
        <v>330</v>
      </c>
      <c r="AB53" s="315" t="s">
        <v>8114</v>
      </c>
      <c r="AC53" s="525">
        <v>1510.17</v>
      </c>
      <c r="AD53" s="107">
        <v>28</v>
      </c>
      <c r="AE53" s="519">
        <f t="shared" si="4"/>
        <v>42284.76</v>
      </c>
      <c r="AF53" s="107">
        <v>32</v>
      </c>
      <c r="AG53" s="107" t="s">
        <v>8143</v>
      </c>
    </row>
    <row r="54" spans="1:33">
      <c r="A54" s="66" t="s">
        <v>8136</v>
      </c>
      <c r="B54" s="66">
        <v>46206128</v>
      </c>
      <c r="C54" s="68">
        <v>340</v>
      </c>
      <c r="D54" s="75" t="s">
        <v>8114</v>
      </c>
      <c r="E54" s="73">
        <v>1510.17</v>
      </c>
      <c r="F54" s="66">
        <v>28</v>
      </c>
      <c r="G54" s="70">
        <f t="shared" si="3"/>
        <v>42284.76</v>
      </c>
      <c r="H54" s="66">
        <v>32</v>
      </c>
      <c r="I54" s="68">
        <f t="shared" si="1"/>
        <v>896</v>
      </c>
      <c r="J54" s="66" t="s">
        <v>8143</v>
      </c>
      <c r="Y54" s="252" t="s">
        <v>8136</v>
      </c>
      <c r="Z54" s="528">
        <v>46217126</v>
      </c>
      <c r="AA54" s="315">
        <v>330</v>
      </c>
      <c r="AB54" s="252" t="s">
        <v>8114</v>
      </c>
      <c r="AC54" s="525">
        <v>1510.17</v>
      </c>
      <c r="AD54" s="252">
        <v>28</v>
      </c>
      <c r="AE54" s="532">
        <f t="shared" si="4"/>
        <v>42284.76</v>
      </c>
      <c r="AF54" s="107">
        <v>32</v>
      </c>
      <c r="AG54" s="107" t="s">
        <v>8143</v>
      </c>
    </row>
    <row r="55" spans="1:33">
      <c r="A55" s="74" t="s">
        <v>8136</v>
      </c>
      <c r="B55" s="66">
        <v>46206528</v>
      </c>
      <c r="C55" s="68">
        <v>340</v>
      </c>
      <c r="D55" s="107" t="s">
        <v>8146</v>
      </c>
      <c r="E55" s="73">
        <v>1510.17</v>
      </c>
      <c r="F55" s="66">
        <v>28</v>
      </c>
      <c r="G55" s="70">
        <f t="shared" si="3"/>
        <v>42284.76</v>
      </c>
      <c r="H55" s="66">
        <v>32</v>
      </c>
      <c r="I55" s="68">
        <f t="shared" si="1"/>
        <v>896</v>
      </c>
      <c r="J55" s="66" t="s">
        <v>8143</v>
      </c>
      <c r="Y55" s="107" t="s">
        <v>8136</v>
      </c>
      <c r="Z55" s="534">
        <v>46211526</v>
      </c>
      <c r="AA55" s="315">
        <v>330</v>
      </c>
      <c r="AB55" s="107" t="s">
        <v>8114</v>
      </c>
      <c r="AC55" s="525">
        <v>1510.17</v>
      </c>
      <c r="AD55" s="252">
        <v>28</v>
      </c>
      <c r="AE55" s="532">
        <f t="shared" si="4"/>
        <v>42284.76</v>
      </c>
      <c r="AF55" s="107">
        <v>32</v>
      </c>
      <c r="AG55" s="107" t="s">
        <v>8143</v>
      </c>
    </row>
    <row r="56" spans="1:33">
      <c r="A56" s="74" t="s">
        <v>8136</v>
      </c>
      <c r="B56" s="66">
        <v>46202126</v>
      </c>
      <c r="C56" s="68">
        <v>330</v>
      </c>
      <c r="D56" s="68" t="s">
        <v>8146</v>
      </c>
      <c r="E56" s="73">
        <v>1510.17</v>
      </c>
      <c r="F56" s="66">
        <v>28</v>
      </c>
      <c r="G56" s="70">
        <f t="shared" si="3"/>
        <v>42284.76</v>
      </c>
      <c r="H56" s="66">
        <v>32</v>
      </c>
      <c r="I56" s="68">
        <f t="shared" si="1"/>
        <v>896</v>
      </c>
      <c r="J56" s="66" t="s">
        <v>8143</v>
      </c>
      <c r="Y56" s="107" t="s">
        <v>8136</v>
      </c>
      <c r="Z56" s="534">
        <v>46211126</v>
      </c>
      <c r="AA56" s="315">
        <v>330</v>
      </c>
      <c r="AB56" s="107" t="s">
        <v>8114</v>
      </c>
      <c r="AC56" s="525">
        <v>1510.17</v>
      </c>
      <c r="AD56" s="252">
        <v>28</v>
      </c>
      <c r="AE56" s="532">
        <f t="shared" si="4"/>
        <v>42284.76</v>
      </c>
      <c r="AF56" s="107">
        <v>32</v>
      </c>
      <c r="AG56" s="107" t="s">
        <v>8143</v>
      </c>
    </row>
    <row r="57" spans="1:33">
      <c r="A57" s="66" t="s">
        <v>8136</v>
      </c>
      <c r="B57" s="67">
        <v>46206126</v>
      </c>
      <c r="C57" s="68">
        <v>330</v>
      </c>
      <c r="D57" s="68" t="s">
        <v>8114</v>
      </c>
      <c r="E57" s="73">
        <v>1510.17</v>
      </c>
      <c r="F57" s="66">
        <v>28</v>
      </c>
      <c r="G57" s="70">
        <f t="shared" si="3"/>
        <v>42284.76</v>
      </c>
      <c r="H57" s="66">
        <v>32</v>
      </c>
      <c r="I57" s="68">
        <f t="shared" si="1"/>
        <v>896</v>
      </c>
      <c r="J57" s="66" t="s">
        <v>8143</v>
      </c>
      <c r="Y57" s="107" t="s">
        <v>8136</v>
      </c>
      <c r="Z57" s="315">
        <v>46224126</v>
      </c>
      <c r="AA57" s="315">
        <v>330</v>
      </c>
      <c r="AB57" s="107" t="s">
        <v>8151</v>
      </c>
      <c r="AC57" s="525">
        <v>1310</v>
      </c>
      <c r="AD57" s="528">
        <v>32</v>
      </c>
      <c r="AE57" s="532">
        <f t="shared" si="4"/>
        <v>41920</v>
      </c>
      <c r="AF57" s="315">
        <v>26</v>
      </c>
      <c r="AG57" s="107" t="s">
        <v>8152</v>
      </c>
    </row>
    <row r="58" spans="1:33">
      <c r="A58" s="66" t="s">
        <v>8136</v>
      </c>
      <c r="B58" s="67">
        <v>46208128</v>
      </c>
      <c r="C58" s="68">
        <v>340</v>
      </c>
      <c r="D58" s="68" t="s">
        <v>8114</v>
      </c>
      <c r="E58" s="73">
        <v>1510.17</v>
      </c>
      <c r="F58" s="66">
        <v>28</v>
      </c>
      <c r="G58" s="70">
        <f t="shared" si="3"/>
        <v>42284.76</v>
      </c>
      <c r="H58" s="66">
        <v>32</v>
      </c>
      <c r="I58" s="68">
        <f t="shared" si="1"/>
        <v>896</v>
      </c>
      <c r="J58" s="66" t="s">
        <v>8143</v>
      </c>
      <c r="Y58" s="252" t="s">
        <v>8136</v>
      </c>
      <c r="Z58" s="528">
        <v>46222126</v>
      </c>
      <c r="AA58" s="315">
        <v>330</v>
      </c>
      <c r="AB58" s="252" t="s">
        <v>8117</v>
      </c>
      <c r="AC58" s="535">
        <v>1270.97</v>
      </c>
      <c r="AD58" s="528">
        <v>32</v>
      </c>
      <c r="AE58" s="532">
        <f t="shared" si="4"/>
        <v>40671.040000000001</v>
      </c>
      <c r="AF58" s="107">
        <v>26</v>
      </c>
      <c r="AG58" s="315" t="s">
        <v>8153</v>
      </c>
    </row>
    <row r="59" spans="1:33">
      <c r="A59" s="66" t="s">
        <v>8136</v>
      </c>
      <c r="B59" s="67">
        <v>46208528</v>
      </c>
      <c r="C59" s="68">
        <v>340</v>
      </c>
      <c r="D59" s="68" t="s">
        <v>8114</v>
      </c>
      <c r="E59" s="73">
        <v>1510.17</v>
      </c>
      <c r="F59" s="66">
        <v>28</v>
      </c>
      <c r="G59" s="70">
        <f t="shared" si="3"/>
        <v>42284.76</v>
      </c>
      <c r="H59" s="66">
        <v>32</v>
      </c>
      <c r="I59" s="68">
        <f t="shared" si="1"/>
        <v>896</v>
      </c>
      <c r="J59" s="66" t="s">
        <v>8143</v>
      </c>
      <c r="Y59" s="107" t="s">
        <v>8136</v>
      </c>
      <c r="Z59" s="315">
        <v>46216126</v>
      </c>
      <c r="AA59" s="315">
        <v>330</v>
      </c>
      <c r="AB59" s="315" t="s">
        <v>8144</v>
      </c>
      <c r="AC59" s="525">
        <v>1510.17</v>
      </c>
      <c r="AD59" s="252">
        <v>28</v>
      </c>
      <c r="AE59" s="532">
        <f t="shared" si="4"/>
        <v>42284.76</v>
      </c>
      <c r="AF59" s="107">
        <v>32</v>
      </c>
      <c r="AG59" s="315" t="s">
        <v>8143</v>
      </c>
    </row>
    <row r="60" spans="1:33">
      <c r="A60" s="66" t="s">
        <v>8136</v>
      </c>
      <c r="B60" s="68">
        <v>46208127</v>
      </c>
      <c r="C60" s="68">
        <v>335</v>
      </c>
      <c r="D60" s="68" t="s">
        <v>8114</v>
      </c>
      <c r="E60" s="73">
        <v>1510.17</v>
      </c>
      <c r="F60" s="66">
        <v>28</v>
      </c>
      <c r="G60" s="70">
        <f t="shared" si="3"/>
        <v>42284.76</v>
      </c>
      <c r="H60" s="66">
        <v>32</v>
      </c>
      <c r="I60" s="68">
        <f t="shared" si="1"/>
        <v>896</v>
      </c>
      <c r="J60" s="66" t="s">
        <v>8143</v>
      </c>
      <c r="Y60" s="107" t="s">
        <v>8136</v>
      </c>
      <c r="Z60" s="315">
        <v>46218126</v>
      </c>
      <c r="AA60" s="315">
        <v>330</v>
      </c>
      <c r="AB60" s="315" t="s">
        <v>8144</v>
      </c>
      <c r="AC60" s="525">
        <v>1510.17</v>
      </c>
      <c r="AD60" s="252">
        <v>28</v>
      </c>
      <c r="AE60" s="532">
        <f t="shared" si="4"/>
        <v>42284.76</v>
      </c>
      <c r="AF60" s="107">
        <v>32</v>
      </c>
      <c r="AG60" s="315" t="s">
        <v>8143</v>
      </c>
    </row>
    <row r="61" spans="1:33">
      <c r="A61" s="66" t="s">
        <v>8136</v>
      </c>
      <c r="B61" s="68">
        <v>46208130</v>
      </c>
      <c r="C61" s="68">
        <v>350</v>
      </c>
      <c r="D61" s="68" t="s">
        <v>8114</v>
      </c>
      <c r="E61" s="73">
        <v>1510.17</v>
      </c>
      <c r="F61" s="66">
        <v>28</v>
      </c>
      <c r="G61" s="70">
        <f t="shared" si="3"/>
        <v>42284.76</v>
      </c>
      <c r="H61" s="66">
        <v>32</v>
      </c>
      <c r="I61" s="68">
        <f t="shared" si="1"/>
        <v>896</v>
      </c>
      <c r="J61" s="66" t="s">
        <v>8143</v>
      </c>
      <c r="Y61" s="107" t="s">
        <v>8136</v>
      </c>
      <c r="Z61" s="315">
        <v>46221126</v>
      </c>
      <c r="AA61" s="315">
        <v>330</v>
      </c>
      <c r="AB61" s="315" t="s">
        <v>8110</v>
      </c>
      <c r="AC61" s="525">
        <v>1310</v>
      </c>
      <c r="AD61" s="528">
        <v>32</v>
      </c>
      <c r="AE61" s="519">
        <v>42461</v>
      </c>
      <c r="AF61" s="107">
        <v>26</v>
      </c>
      <c r="AG61" s="107" t="s">
        <v>8152</v>
      </c>
    </row>
    <row r="62" spans="1:33">
      <c r="A62" s="66" t="s">
        <v>8136</v>
      </c>
      <c r="B62" s="68">
        <v>46208131</v>
      </c>
      <c r="C62" s="68">
        <v>355</v>
      </c>
      <c r="D62" s="68" t="s">
        <v>8114</v>
      </c>
      <c r="E62" s="73">
        <v>1510.17</v>
      </c>
      <c r="F62" s="66">
        <v>28</v>
      </c>
      <c r="G62" s="70">
        <f t="shared" si="3"/>
        <v>42284.76</v>
      </c>
      <c r="H62" s="66">
        <v>32</v>
      </c>
      <c r="I62" s="68">
        <f t="shared" si="1"/>
        <v>896</v>
      </c>
      <c r="J62" s="66" t="s">
        <v>8143</v>
      </c>
      <c r="Y62" s="315" t="s">
        <v>8136</v>
      </c>
      <c r="Z62" s="107">
        <v>43208126</v>
      </c>
      <c r="AA62" s="315">
        <v>330</v>
      </c>
      <c r="AB62" s="107" t="s">
        <v>8145</v>
      </c>
      <c r="AC62" s="525">
        <v>1415.37</v>
      </c>
      <c r="AD62" s="252">
        <v>30</v>
      </c>
      <c r="AE62" s="519">
        <v>42461</v>
      </c>
      <c r="AF62" s="107">
        <v>32</v>
      </c>
      <c r="AG62" s="107" t="s">
        <v>8138</v>
      </c>
    </row>
    <row r="63" spans="1:33">
      <c r="A63" s="74" t="s">
        <v>8136</v>
      </c>
      <c r="B63" s="66">
        <v>46210128</v>
      </c>
      <c r="C63" s="68">
        <v>340</v>
      </c>
      <c r="D63" s="66" t="s">
        <v>8114</v>
      </c>
      <c r="E63" s="73">
        <v>1510.17</v>
      </c>
      <c r="F63" s="66">
        <v>28</v>
      </c>
      <c r="G63" s="70">
        <f t="shared" si="3"/>
        <v>42284.76</v>
      </c>
      <c r="H63" s="66">
        <v>32</v>
      </c>
      <c r="I63" s="68">
        <f t="shared" si="1"/>
        <v>896</v>
      </c>
      <c r="J63" s="66" t="s">
        <v>8143</v>
      </c>
      <c r="Y63" s="520" t="s">
        <v>8136</v>
      </c>
      <c r="Z63" s="107">
        <v>47204126</v>
      </c>
      <c r="AA63" s="315">
        <v>330</v>
      </c>
      <c r="AB63" s="107" t="s">
        <v>8145</v>
      </c>
      <c r="AC63" s="518">
        <v>1415.37</v>
      </c>
      <c r="AD63" s="107">
        <v>30</v>
      </c>
      <c r="AE63" s="519">
        <v>42461</v>
      </c>
      <c r="AF63" s="107">
        <v>32</v>
      </c>
      <c r="AG63" s="107" t="s">
        <v>8138</v>
      </c>
    </row>
    <row r="64" spans="1:33">
      <c r="A64" s="74" t="s">
        <v>8136</v>
      </c>
      <c r="B64" s="66">
        <v>46210528</v>
      </c>
      <c r="C64" s="68">
        <v>340</v>
      </c>
      <c r="D64" s="66" t="s">
        <v>8114</v>
      </c>
      <c r="E64" s="73">
        <v>1510.17</v>
      </c>
      <c r="F64" s="66">
        <v>28</v>
      </c>
      <c r="G64" s="70">
        <f t="shared" si="3"/>
        <v>42284.76</v>
      </c>
      <c r="H64" s="66">
        <v>32</v>
      </c>
      <c r="I64" s="68">
        <f t="shared" si="1"/>
        <v>896</v>
      </c>
      <c r="J64" s="66" t="s">
        <v>8143</v>
      </c>
      <c r="Y64" s="107" t="s">
        <v>8136</v>
      </c>
      <c r="Z64" s="107">
        <v>43210126</v>
      </c>
      <c r="AA64" s="315">
        <v>330</v>
      </c>
      <c r="AB64" s="315" t="s">
        <v>8145</v>
      </c>
      <c r="AC64" s="518">
        <v>1415.37</v>
      </c>
      <c r="AD64" s="107">
        <v>30</v>
      </c>
      <c r="AE64" s="519">
        <f>AC64*AD64</f>
        <v>42461.1</v>
      </c>
      <c r="AF64" s="107">
        <v>32</v>
      </c>
      <c r="AG64" s="107" t="s">
        <v>8138</v>
      </c>
    </row>
    <row r="65" spans="1:33">
      <c r="A65" s="74" t="s">
        <v>8136</v>
      </c>
      <c r="B65" s="66">
        <v>46210127</v>
      </c>
      <c r="C65" s="68">
        <v>335</v>
      </c>
      <c r="D65" s="66" t="s">
        <v>8114</v>
      </c>
      <c r="E65" s="73">
        <v>1510.17</v>
      </c>
      <c r="F65" s="66">
        <v>28</v>
      </c>
      <c r="G65" s="70">
        <f t="shared" si="3"/>
        <v>42284.76</v>
      </c>
      <c r="H65" s="66">
        <v>32</v>
      </c>
      <c r="I65" s="68">
        <f t="shared" si="1"/>
        <v>896</v>
      </c>
      <c r="J65" s="66" t="s">
        <v>8143</v>
      </c>
      <c r="Y65" s="511" t="s">
        <v>8136</v>
      </c>
      <c r="Z65" s="517">
        <v>43204126</v>
      </c>
      <c r="AA65" s="315">
        <v>330</v>
      </c>
      <c r="AB65" s="107" t="s">
        <v>8142</v>
      </c>
      <c r="AC65" s="518">
        <v>1415.37</v>
      </c>
      <c r="AD65" s="107">
        <v>30</v>
      </c>
      <c r="AE65" s="515">
        <v>42461.1</v>
      </c>
      <c r="AF65" s="511">
        <v>32</v>
      </c>
      <c r="AG65" s="107" t="s">
        <v>8138</v>
      </c>
    </row>
    <row r="66" spans="1:33">
      <c r="A66" s="74" t="s">
        <v>8136</v>
      </c>
      <c r="B66" s="66">
        <v>46211128</v>
      </c>
      <c r="C66" s="68">
        <v>340</v>
      </c>
      <c r="D66" s="66" t="s">
        <v>8114</v>
      </c>
      <c r="E66" s="73">
        <v>1510.17</v>
      </c>
      <c r="F66" s="66">
        <v>28</v>
      </c>
      <c r="G66" s="70">
        <f t="shared" si="3"/>
        <v>42284.76</v>
      </c>
      <c r="H66" s="66">
        <v>32</v>
      </c>
      <c r="I66" s="68">
        <f t="shared" si="1"/>
        <v>896</v>
      </c>
      <c r="J66" s="66" t="s">
        <v>8143</v>
      </c>
      <c r="Y66" s="511" t="s">
        <v>8136</v>
      </c>
      <c r="Z66" s="315">
        <v>46225126</v>
      </c>
      <c r="AA66" s="315">
        <v>330</v>
      </c>
      <c r="AB66" s="107" t="s">
        <v>8154</v>
      </c>
      <c r="AC66" s="518">
        <v>1510.17</v>
      </c>
      <c r="AD66" s="107">
        <v>28</v>
      </c>
      <c r="AE66" s="515">
        <f t="shared" ref="AE66:AE82" si="5">AC66*AD66</f>
        <v>42284.76</v>
      </c>
      <c r="AF66" s="107">
        <v>32</v>
      </c>
      <c r="AG66" s="511" t="s">
        <v>8143</v>
      </c>
    </row>
    <row r="67" spans="1:33">
      <c r="A67" s="66" t="s">
        <v>8136</v>
      </c>
      <c r="B67" s="67">
        <v>46211127</v>
      </c>
      <c r="C67" s="68">
        <v>335</v>
      </c>
      <c r="D67" s="66" t="s">
        <v>8114</v>
      </c>
      <c r="E67" s="73">
        <v>1510.17</v>
      </c>
      <c r="F67" s="66">
        <v>28</v>
      </c>
      <c r="G67" s="70">
        <f t="shared" si="3"/>
        <v>42284.76</v>
      </c>
      <c r="H67" s="66">
        <v>32</v>
      </c>
      <c r="I67" s="68">
        <f t="shared" ref="I67:I130" si="6">F67*H67</f>
        <v>896</v>
      </c>
      <c r="J67" s="66" t="s">
        <v>8143</v>
      </c>
      <c r="Y67" s="107" t="s">
        <v>8136</v>
      </c>
      <c r="Z67" s="107">
        <v>43215127</v>
      </c>
      <c r="AA67" s="315">
        <v>335</v>
      </c>
      <c r="AB67" s="315" t="s">
        <v>8139</v>
      </c>
      <c r="AC67" s="518">
        <v>1415.37</v>
      </c>
      <c r="AD67" s="107">
        <v>30</v>
      </c>
      <c r="AE67" s="519">
        <f t="shared" si="5"/>
        <v>42461.1</v>
      </c>
      <c r="AF67" s="107">
        <v>32</v>
      </c>
      <c r="AG67" s="511" t="s">
        <v>8138</v>
      </c>
    </row>
    <row r="68" spans="1:33">
      <c r="A68" s="66" t="s">
        <v>8136</v>
      </c>
      <c r="B68" s="67">
        <v>46211528</v>
      </c>
      <c r="C68" s="68">
        <v>340</v>
      </c>
      <c r="D68" s="66" t="s">
        <v>8114</v>
      </c>
      <c r="E68" s="73">
        <v>1510.17</v>
      </c>
      <c r="F68" s="66">
        <v>28</v>
      </c>
      <c r="G68" s="70">
        <f t="shared" si="3"/>
        <v>42284.76</v>
      </c>
      <c r="H68" s="66">
        <v>32</v>
      </c>
      <c r="I68" s="68">
        <f t="shared" si="6"/>
        <v>896</v>
      </c>
      <c r="J68" s="66" t="s">
        <v>8143</v>
      </c>
      <c r="Y68" s="511" t="s">
        <v>8136</v>
      </c>
      <c r="Z68" s="512">
        <v>45201127</v>
      </c>
      <c r="AA68" s="315">
        <v>335</v>
      </c>
      <c r="AB68" s="107" t="s">
        <v>8146</v>
      </c>
      <c r="AC68" s="518">
        <v>1510.17</v>
      </c>
      <c r="AD68" s="107">
        <v>28</v>
      </c>
      <c r="AE68" s="515">
        <f t="shared" si="5"/>
        <v>42284.76</v>
      </c>
      <c r="AF68" s="511">
        <v>32</v>
      </c>
      <c r="AG68" s="511" t="s">
        <v>8143</v>
      </c>
    </row>
    <row r="69" spans="1:33">
      <c r="A69" s="66" t="s">
        <v>8136</v>
      </c>
      <c r="B69" s="76">
        <v>46206130</v>
      </c>
      <c r="C69" s="68">
        <v>350</v>
      </c>
      <c r="D69" s="76" t="s">
        <v>8114</v>
      </c>
      <c r="E69" s="73">
        <v>1510.17</v>
      </c>
      <c r="F69" s="66">
        <v>28</v>
      </c>
      <c r="G69" s="70">
        <f t="shared" si="3"/>
        <v>42284.76</v>
      </c>
      <c r="H69" s="66">
        <v>32</v>
      </c>
      <c r="I69" s="68">
        <f t="shared" si="6"/>
        <v>896</v>
      </c>
      <c r="J69" s="66" t="s">
        <v>8143</v>
      </c>
      <c r="Y69" s="511" t="s">
        <v>8136</v>
      </c>
      <c r="Z69" s="512">
        <v>46202127</v>
      </c>
      <c r="AA69" s="315">
        <v>335</v>
      </c>
      <c r="AB69" s="107" t="s">
        <v>8150</v>
      </c>
      <c r="AC69" s="518">
        <v>1510.17</v>
      </c>
      <c r="AD69" s="107">
        <v>28</v>
      </c>
      <c r="AE69" s="515">
        <f t="shared" si="5"/>
        <v>42284.76</v>
      </c>
      <c r="AF69" s="511">
        <v>32</v>
      </c>
      <c r="AG69" s="511" t="s">
        <v>8143</v>
      </c>
    </row>
    <row r="70" spans="1:33">
      <c r="A70" s="66" t="s">
        <v>8136</v>
      </c>
      <c r="B70" s="67">
        <v>46218528</v>
      </c>
      <c r="C70" s="68">
        <v>340</v>
      </c>
      <c r="D70" s="72" t="s">
        <v>8114</v>
      </c>
      <c r="E70" s="73">
        <v>1510.17</v>
      </c>
      <c r="F70" s="66">
        <v>28</v>
      </c>
      <c r="G70" s="70">
        <f t="shared" si="3"/>
        <v>42284.76</v>
      </c>
      <c r="H70" s="66">
        <v>32</v>
      </c>
      <c r="I70" s="68">
        <f t="shared" si="6"/>
        <v>896</v>
      </c>
      <c r="J70" s="66" t="s">
        <v>8143</v>
      </c>
      <c r="Y70" s="107" t="s">
        <v>8136</v>
      </c>
      <c r="Z70" s="107">
        <v>46206127</v>
      </c>
      <c r="AA70" s="315">
        <v>335</v>
      </c>
      <c r="AB70" s="521" t="s">
        <v>8114</v>
      </c>
      <c r="AC70" s="518">
        <v>1510.17</v>
      </c>
      <c r="AD70" s="107">
        <v>28</v>
      </c>
      <c r="AE70" s="515">
        <f t="shared" si="5"/>
        <v>42284.76</v>
      </c>
      <c r="AF70" s="107">
        <v>32</v>
      </c>
      <c r="AG70" s="511" t="s">
        <v>8143</v>
      </c>
    </row>
    <row r="71" spans="1:33">
      <c r="A71" s="66" t="s">
        <v>8136</v>
      </c>
      <c r="B71" s="68">
        <v>46219126</v>
      </c>
      <c r="C71" s="68">
        <v>330</v>
      </c>
      <c r="D71" s="68" t="s">
        <v>8114</v>
      </c>
      <c r="E71" s="73">
        <v>1510.17</v>
      </c>
      <c r="F71" s="66">
        <v>28</v>
      </c>
      <c r="G71" s="70">
        <f t="shared" si="3"/>
        <v>42284.76</v>
      </c>
      <c r="H71" s="66">
        <v>32</v>
      </c>
      <c r="I71" s="68">
        <f t="shared" si="6"/>
        <v>896</v>
      </c>
      <c r="J71" s="66" t="s">
        <v>8143</v>
      </c>
      <c r="Y71" s="107" t="s">
        <v>8136</v>
      </c>
      <c r="Z71" s="315">
        <v>46208127</v>
      </c>
      <c r="AA71" s="315">
        <v>335</v>
      </c>
      <c r="AB71" s="315" t="s">
        <v>8114</v>
      </c>
      <c r="AC71" s="518">
        <v>1510.17</v>
      </c>
      <c r="AD71" s="107">
        <v>28</v>
      </c>
      <c r="AE71" s="515">
        <f t="shared" si="5"/>
        <v>42284.76</v>
      </c>
      <c r="AF71" s="511">
        <v>32</v>
      </c>
      <c r="AG71" s="511" t="s">
        <v>8143</v>
      </c>
    </row>
    <row r="72" spans="1:33">
      <c r="A72" s="66" t="s">
        <v>8136</v>
      </c>
      <c r="B72" s="68">
        <v>46216130</v>
      </c>
      <c r="C72" s="68">
        <v>350</v>
      </c>
      <c r="D72" s="66" t="s">
        <v>8114</v>
      </c>
      <c r="E72" s="73">
        <v>1510.17</v>
      </c>
      <c r="F72" s="66">
        <v>28</v>
      </c>
      <c r="G72" s="70">
        <f t="shared" si="3"/>
        <v>42284.76</v>
      </c>
      <c r="H72" s="66">
        <v>32</v>
      </c>
      <c r="I72" s="68">
        <f t="shared" si="6"/>
        <v>896</v>
      </c>
      <c r="J72" s="66" t="s">
        <v>8143</v>
      </c>
      <c r="Y72" s="520" t="s">
        <v>8136</v>
      </c>
      <c r="Z72" s="107">
        <v>46210127</v>
      </c>
      <c r="AA72" s="315">
        <v>335</v>
      </c>
      <c r="AB72" s="107" t="s">
        <v>8114</v>
      </c>
      <c r="AC72" s="518">
        <v>1510.17</v>
      </c>
      <c r="AD72" s="107">
        <v>28</v>
      </c>
      <c r="AE72" s="519">
        <f t="shared" si="5"/>
        <v>42284.76</v>
      </c>
      <c r="AF72" s="107">
        <v>32</v>
      </c>
      <c r="AG72" s="107" t="s">
        <v>8143</v>
      </c>
    </row>
    <row r="73" spans="1:33">
      <c r="A73" s="66" t="s">
        <v>8136</v>
      </c>
      <c r="B73" s="68">
        <v>46217126</v>
      </c>
      <c r="C73" s="68">
        <v>330</v>
      </c>
      <c r="D73" s="66" t="s">
        <v>8114</v>
      </c>
      <c r="E73" s="73">
        <v>1510.17</v>
      </c>
      <c r="F73" s="66">
        <v>28</v>
      </c>
      <c r="G73" s="70">
        <f t="shared" si="3"/>
        <v>42284.76</v>
      </c>
      <c r="H73" s="66">
        <v>32</v>
      </c>
      <c r="I73" s="68">
        <f t="shared" si="6"/>
        <v>896</v>
      </c>
      <c r="J73" s="66" t="s">
        <v>8143</v>
      </c>
      <c r="Y73" s="511" t="s">
        <v>8136</v>
      </c>
      <c r="Z73" s="517">
        <v>46211127</v>
      </c>
      <c r="AA73" s="315">
        <v>335</v>
      </c>
      <c r="AB73" s="107" t="s">
        <v>8114</v>
      </c>
      <c r="AC73" s="518">
        <v>1510.17</v>
      </c>
      <c r="AD73" s="107">
        <v>28</v>
      </c>
      <c r="AE73" s="519">
        <f t="shared" si="5"/>
        <v>42284.76</v>
      </c>
      <c r="AF73" s="107">
        <v>32</v>
      </c>
      <c r="AG73" s="107" t="s">
        <v>8143</v>
      </c>
    </row>
    <row r="74" spans="1:33">
      <c r="A74" s="66" t="s">
        <v>8136</v>
      </c>
      <c r="B74" s="68">
        <v>46217124</v>
      </c>
      <c r="C74" s="68">
        <v>320</v>
      </c>
      <c r="D74" s="66" t="s">
        <v>8114</v>
      </c>
      <c r="E74" s="73">
        <v>1510.17</v>
      </c>
      <c r="F74" s="66">
        <v>28</v>
      </c>
      <c r="G74" s="70">
        <f t="shared" ref="G74:G109" si="7">E74*F74</f>
        <v>42284.76</v>
      </c>
      <c r="H74" s="66">
        <v>32</v>
      </c>
      <c r="I74" s="68">
        <f t="shared" si="6"/>
        <v>896</v>
      </c>
      <c r="J74" s="66" t="s">
        <v>8143</v>
      </c>
      <c r="Y74" s="107" t="s">
        <v>8136</v>
      </c>
      <c r="Z74" s="315">
        <v>46221127</v>
      </c>
      <c r="AA74" s="315">
        <v>335</v>
      </c>
      <c r="AB74" s="315" t="s">
        <v>8151</v>
      </c>
      <c r="AC74" s="518">
        <v>1310</v>
      </c>
      <c r="AD74" s="315">
        <v>32</v>
      </c>
      <c r="AE74" s="519">
        <f t="shared" si="5"/>
        <v>41920</v>
      </c>
      <c r="AF74" s="315">
        <v>26</v>
      </c>
      <c r="AG74" s="107" t="s">
        <v>8152</v>
      </c>
    </row>
    <row r="75" spans="1:33">
      <c r="A75" s="66" t="s">
        <v>8136</v>
      </c>
      <c r="B75" s="68">
        <v>46217125</v>
      </c>
      <c r="C75" s="68">
        <v>325</v>
      </c>
      <c r="D75" s="66" t="s">
        <v>8114</v>
      </c>
      <c r="E75" s="73">
        <v>1510.17</v>
      </c>
      <c r="F75" s="66">
        <v>28</v>
      </c>
      <c r="G75" s="70">
        <f t="shared" si="7"/>
        <v>42284.76</v>
      </c>
      <c r="H75" s="66">
        <v>32</v>
      </c>
      <c r="I75" s="68">
        <f t="shared" si="6"/>
        <v>896</v>
      </c>
      <c r="J75" s="66" t="s">
        <v>8143</v>
      </c>
      <c r="Y75" s="107" t="s">
        <v>8136</v>
      </c>
      <c r="Z75" s="315">
        <v>46222127</v>
      </c>
      <c r="AA75" s="315">
        <v>335</v>
      </c>
      <c r="AB75" s="107" t="s">
        <v>8117</v>
      </c>
      <c r="AC75" s="536">
        <v>1270.97</v>
      </c>
      <c r="AD75" s="315">
        <v>32</v>
      </c>
      <c r="AE75" s="519">
        <f t="shared" si="5"/>
        <v>40671.040000000001</v>
      </c>
      <c r="AF75" s="107">
        <v>26</v>
      </c>
      <c r="AG75" s="315" t="s">
        <v>8153</v>
      </c>
    </row>
    <row r="76" spans="1:33">
      <c r="A76" s="66" t="s">
        <v>8136</v>
      </c>
      <c r="B76" s="68">
        <v>46217130</v>
      </c>
      <c r="C76" s="68">
        <v>350</v>
      </c>
      <c r="D76" s="66" t="s">
        <v>8114</v>
      </c>
      <c r="E76" s="73">
        <v>1510.17</v>
      </c>
      <c r="F76" s="66">
        <v>28</v>
      </c>
      <c r="G76" s="70">
        <f t="shared" si="7"/>
        <v>42284.76</v>
      </c>
      <c r="H76" s="66">
        <v>32</v>
      </c>
      <c r="I76" s="68">
        <f t="shared" si="6"/>
        <v>896</v>
      </c>
      <c r="J76" s="66" t="s">
        <v>8143</v>
      </c>
      <c r="Y76" s="511" t="s">
        <v>8136</v>
      </c>
      <c r="Z76" s="278">
        <v>46214127</v>
      </c>
      <c r="AA76" s="315">
        <v>335</v>
      </c>
      <c r="AB76" s="537" t="s">
        <v>8155</v>
      </c>
      <c r="AC76" s="518">
        <v>1510.17</v>
      </c>
      <c r="AD76" s="107">
        <v>28</v>
      </c>
      <c r="AE76" s="519">
        <f t="shared" si="5"/>
        <v>42284.76</v>
      </c>
      <c r="AF76" s="107">
        <v>32</v>
      </c>
      <c r="AG76" s="315" t="s">
        <v>8143</v>
      </c>
    </row>
    <row r="77" spans="1:33">
      <c r="A77" s="66" t="s">
        <v>8136</v>
      </c>
      <c r="B77" s="68">
        <v>46219124</v>
      </c>
      <c r="C77" s="68">
        <v>320</v>
      </c>
      <c r="D77" s="66" t="s">
        <v>8114</v>
      </c>
      <c r="E77" s="73">
        <v>1510.17</v>
      </c>
      <c r="F77" s="66">
        <v>28</v>
      </c>
      <c r="G77" s="70">
        <f t="shared" si="7"/>
        <v>42284.76</v>
      </c>
      <c r="H77" s="66">
        <v>32</v>
      </c>
      <c r="I77" s="68">
        <f t="shared" si="6"/>
        <v>896</v>
      </c>
      <c r="J77" s="66" t="s">
        <v>8143</v>
      </c>
      <c r="Y77" s="511" t="s">
        <v>8136</v>
      </c>
      <c r="Z77" s="315">
        <v>46216127</v>
      </c>
      <c r="AA77" s="315">
        <v>335</v>
      </c>
      <c r="AB77" s="315" t="s">
        <v>8155</v>
      </c>
      <c r="AC77" s="518">
        <v>1510.17</v>
      </c>
      <c r="AD77" s="107">
        <v>28</v>
      </c>
      <c r="AE77" s="519">
        <f t="shared" si="5"/>
        <v>42284.76</v>
      </c>
      <c r="AF77" s="107">
        <v>32</v>
      </c>
      <c r="AG77" s="315" t="s">
        <v>8143</v>
      </c>
    </row>
    <row r="78" spans="1:33">
      <c r="A78" s="66" t="s">
        <v>8136</v>
      </c>
      <c r="B78" s="68">
        <v>46219125</v>
      </c>
      <c r="C78" s="68">
        <v>325</v>
      </c>
      <c r="D78" s="66" t="s">
        <v>8114</v>
      </c>
      <c r="E78" s="73">
        <v>1510.17</v>
      </c>
      <c r="F78" s="66">
        <v>28</v>
      </c>
      <c r="G78" s="70">
        <f t="shared" si="7"/>
        <v>42284.76</v>
      </c>
      <c r="H78" s="66">
        <v>32</v>
      </c>
      <c r="I78" s="68">
        <f t="shared" si="6"/>
        <v>896</v>
      </c>
      <c r="J78" s="66" t="s">
        <v>8143</v>
      </c>
      <c r="Y78" s="107" t="s">
        <v>8136</v>
      </c>
      <c r="Z78" s="107">
        <v>46219127</v>
      </c>
      <c r="AA78" s="315">
        <v>335</v>
      </c>
      <c r="AB78" s="315" t="s">
        <v>8144</v>
      </c>
      <c r="AC78" s="518">
        <v>1510.17</v>
      </c>
      <c r="AD78" s="107">
        <v>28</v>
      </c>
      <c r="AE78" s="519">
        <f t="shared" si="5"/>
        <v>42284.76</v>
      </c>
      <c r="AF78" s="107">
        <v>32</v>
      </c>
      <c r="AG78" s="315" t="s">
        <v>8143</v>
      </c>
    </row>
    <row r="79" spans="1:33">
      <c r="A79" s="66" t="s">
        <v>8136</v>
      </c>
      <c r="B79" s="68">
        <v>46219130</v>
      </c>
      <c r="C79" s="68">
        <v>350</v>
      </c>
      <c r="D79" s="66" t="s">
        <v>8114</v>
      </c>
      <c r="E79" s="73">
        <v>1510.17</v>
      </c>
      <c r="F79" s="66">
        <v>28</v>
      </c>
      <c r="G79" s="70">
        <f t="shared" si="7"/>
        <v>42284.76</v>
      </c>
      <c r="H79" s="66">
        <v>32</v>
      </c>
      <c r="I79" s="68">
        <f t="shared" si="6"/>
        <v>896</v>
      </c>
      <c r="J79" s="66" t="s">
        <v>8143</v>
      </c>
      <c r="Y79" s="107" t="s">
        <v>8136</v>
      </c>
      <c r="Z79" s="538">
        <v>46218127</v>
      </c>
      <c r="AA79" s="315">
        <v>335</v>
      </c>
      <c r="AB79" s="539" t="s">
        <v>8144</v>
      </c>
      <c r="AC79" s="518">
        <v>1510.17</v>
      </c>
      <c r="AD79" s="107">
        <v>28</v>
      </c>
      <c r="AE79" s="519">
        <f t="shared" si="5"/>
        <v>42284.76</v>
      </c>
      <c r="AF79" s="107">
        <v>32</v>
      </c>
      <c r="AG79" s="315" t="s">
        <v>8143</v>
      </c>
    </row>
    <row r="80" spans="1:33">
      <c r="A80" s="66" t="s">
        <v>8136</v>
      </c>
      <c r="B80" s="67">
        <v>46211526</v>
      </c>
      <c r="C80" s="68">
        <v>330</v>
      </c>
      <c r="D80" s="66" t="s">
        <v>8114</v>
      </c>
      <c r="E80" s="73">
        <v>1510.17</v>
      </c>
      <c r="F80" s="66">
        <v>28</v>
      </c>
      <c r="G80" s="70">
        <f t="shared" si="7"/>
        <v>42284.76</v>
      </c>
      <c r="H80" s="66">
        <v>32</v>
      </c>
      <c r="I80" s="68">
        <f t="shared" si="6"/>
        <v>896</v>
      </c>
      <c r="J80" s="66" t="s">
        <v>8143</v>
      </c>
      <c r="Y80" s="107" t="s">
        <v>8136</v>
      </c>
      <c r="Z80" s="315">
        <v>46218527</v>
      </c>
      <c r="AA80" s="315">
        <v>335</v>
      </c>
      <c r="AB80" s="315" t="s">
        <v>8144</v>
      </c>
      <c r="AC80" s="518">
        <v>1510.17</v>
      </c>
      <c r="AD80" s="107">
        <v>28</v>
      </c>
      <c r="AE80" s="519">
        <f t="shared" si="5"/>
        <v>42284.76</v>
      </c>
      <c r="AF80" s="107">
        <v>32</v>
      </c>
      <c r="AG80" s="315" t="s">
        <v>8143</v>
      </c>
    </row>
    <row r="81" spans="1:33">
      <c r="A81" s="66" t="s">
        <v>8136</v>
      </c>
      <c r="B81" s="67">
        <v>46211126</v>
      </c>
      <c r="C81" s="68">
        <v>330</v>
      </c>
      <c r="D81" s="66" t="s">
        <v>8114</v>
      </c>
      <c r="E81" s="73">
        <v>1510.17</v>
      </c>
      <c r="F81" s="66">
        <v>28</v>
      </c>
      <c r="G81" s="70">
        <f t="shared" si="7"/>
        <v>42284.76</v>
      </c>
      <c r="H81" s="66">
        <v>32</v>
      </c>
      <c r="I81" s="68">
        <f t="shared" si="6"/>
        <v>896</v>
      </c>
      <c r="J81" s="66" t="s">
        <v>8143</v>
      </c>
      <c r="Y81" s="252" t="s">
        <v>8136</v>
      </c>
      <c r="Z81" s="528">
        <v>46217127</v>
      </c>
      <c r="AA81" s="315">
        <v>335</v>
      </c>
      <c r="AB81" s="252" t="s">
        <v>8144</v>
      </c>
      <c r="AC81" s="525">
        <v>1510.17</v>
      </c>
      <c r="AD81" s="252">
        <v>28</v>
      </c>
      <c r="AE81" s="532">
        <f t="shared" si="5"/>
        <v>42284.76</v>
      </c>
      <c r="AF81" s="252">
        <v>32</v>
      </c>
      <c r="AG81" s="107" t="s">
        <v>8143</v>
      </c>
    </row>
    <row r="82" spans="1:33">
      <c r="A82" s="66" t="s">
        <v>8136</v>
      </c>
      <c r="B82" s="66">
        <v>46207128</v>
      </c>
      <c r="C82" s="68">
        <v>340</v>
      </c>
      <c r="D82" s="66" t="s">
        <v>8151</v>
      </c>
      <c r="E82" s="73">
        <v>1310</v>
      </c>
      <c r="F82" s="66">
        <v>32</v>
      </c>
      <c r="G82" s="70">
        <f t="shared" si="7"/>
        <v>41920</v>
      </c>
      <c r="H82" s="66">
        <v>26</v>
      </c>
      <c r="I82" s="68">
        <f t="shared" si="6"/>
        <v>832</v>
      </c>
      <c r="J82" s="66" t="s">
        <v>8152</v>
      </c>
      <c r="Y82" s="523" t="s">
        <v>8136</v>
      </c>
      <c r="Z82" s="517">
        <v>46209127</v>
      </c>
      <c r="AA82" s="315">
        <v>335</v>
      </c>
      <c r="AB82" s="315" t="s">
        <v>8110</v>
      </c>
      <c r="AC82" s="525">
        <v>1310</v>
      </c>
      <c r="AD82" s="528">
        <v>32</v>
      </c>
      <c r="AE82" s="533">
        <f t="shared" si="5"/>
        <v>41920</v>
      </c>
      <c r="AF82" s="528">
        <v>26</v>
      </c>
      <c r="AG82" s="107" t="s">
        <v>8152</v>
      </c>
    </row>
    <row r="83" spans="1:33">
      <c r="A83" s="66" t="s">
        <v>8136</v>
      </c>
      <c r="B83" s="68">
        <v>46209528</v>
      </c>
      <c r="C83" s="68">
        <v>340</v>
      </c>
      <c r="D83" s="68" t="s">
        <v>8151</v>
      </c>
      <c r="E83" s="73">
        <v>1310</v>
      </c>
      <c r="F83" s="68">
        <v>32</v>
      </c>
      <c r="G83" s="70">
        <f t="shared" si="7"/>
        <v>41920</v>
      </c>
      <c r="H83" s="68">
        <v>26</v>
      </c>
      <c r="I83" s="68">
        <f t="shared" si="6"/>
        <v>832</v>
      </c>
      <c r="J83" s="66" t="s">
        <v>8152</v>
      </c>
      <c r="Y83" s="523" t="s">
        <v>8136</v>
      </c>
      <c r="Z83" s="517">
        <v>46207127</v>
      </c>
      <c r="AA83" s="315">
        <v>335</v>
      </c>
      <c r="AB83" s="521" t="s">
        <v>8110</v>
      </c>
      <c r="AC83" s="525">
        <v>1310</v>
      </c>
      <c r="AD83" s="528">
        <v>32</v>
      </c>
      <c r="AE83" s="532">
        <v>42461</v>
      </c>
      <c r="AF83" s="252">
        <v>26</v>
      </c>
      <c r="AG83" s="107" t="s">
        <v>8152</v>
      </c>
    </row>
    <row r="84" spans="1:33">
      <c r="A84" s="66" t="s">
        <v>8136</v>
      </c>
      <c r="B84" s="68">
        <v>46223128</v>
      </c>
      <c r="C84" s="68">
        <v>340</v>
      </c>
      <c r="D84" s="68" t="s">
        <v>8151</v>
      </c>
      <c r="E84" s="73">
        <v>1310</v>
      </c>
      <c r="F84" s="68">
        <v>32</v>
      </c>
      <c r="G84" s="70">
        <f t="shared" si="7"/>
        <v>41920</v>
      </c>
      <c r="H84" s="68">
        <v>26</v>
      </c>
      <c r="I84" s="68">
        <f t="shared" si="6"/>
        <v>832</v>
      </c>
      <c r="J84" s="66" t="s">
        <v>8152</v>
      </c>
      <c r="Y84" s="523" t="s">
        <v>8136</v>
      </c>
      <c r="Z84" s="517">
        <v>46213127</v>
      </c>
      <c r="AA84" s="315">
        <v>335</v>
      </c>
      <c r="AB84" s="107" t="s">
        <v>8110</v>
      </c>
      <c r="AC84" s="525">
        <v>1310</v>
      </c>
      <c r="AD84" s="528">
        <v>32</v>
      </c>
      <c r="AE84" s="532">
        <v>42461</v>
      </c>
      <c r="AF84" s="252">
        <v>26</v>
      </c>
      <c r="AG84" s="107" t="s">
        <v>8152</v>
      </c>
    </row>
    <row r="85" spans="1:33">
      <c r="A85" s="66" t="s">
        <v>8136</v>
      </c>
      <c r="B85" s="68">
        <v>46221128</v>
      </c>
      <c r="C85" s="68">
        <v>340</v>
      </c>
      <c r="D85" s="68" t="s">
        <v>8151</v>
      </c>
      <c r="E85" s="73">
        <v>1310</v>
      </c>
      <c r="F85" s="68">
        <v>32</v>
      </c>
      <c r="G85" s="70">
        <f t="shared" si="7"/>
        <v>41920</v>
      </c>
      <c r="H85" s="68">
        <v>26</v>
      </c>
      <c r="I85" s="68">
        <f t="shared" si="6"/>
        <v>832</v>
      </c>
      <c r="J85" s="66" t="s">
        <v>8152</v>
      </c>
      <c r="Y85" s="252" t="s">
        <v>8136</v>
      </c>
      <c r="Z85" s="315">
        <v>46224127</v>
      </c>
      <c r="AA85" s="315">
        <v>335</v>
      </c>
      <c r="AB85" s="107" t="s">
        <v>8110</v>
      </c>
      <c r="AC85" s="525">
        <v>1310</v>
      </c>
      <c r="AD85" s="528">
        <v>32</v>
      </c>
      <c r="AE85" s="532">
        <v>42461</v>
      </c>
      <c r="AF85" s="252">
        <v>26</v>
      </c>
      <c r="AG85" s="107" t="s">
        <v>8152</v>
      </c>
    </row>
    <row r="86" spans="1:33">
      <c r="A86" s="66" t="s">
        <v>8136</v>
      </c>
      <c r="B86" s="68">
        <v>46221127</v>
      </c>
      <c r="C86" s="68">
        <v>335</v>
      </c>
      <c r="D86" s="68" t="s">
        <v>8151</v>
      </c>
      <c r="E86" s="73">
        <v>1310</v>
      </c>
      <c r="F86" s="68">
        <v>32</v>
      </c>
      <c r="G86" s="70">
        <f t="shared" si="7"/>
        <v>41920</v>
      </c>
      <c r="H86" s="68">
        <v>26</v>
      </c>
      <c r="I86" s="68">
        <f t="shared" si="6"/>
        <v>832</v>
      </c>
      <c r="J86" s="66" t="s">
        <v>8152</v>
      </c>
      <c r="Y86" s="523" t="s">
        <v>8136</v>
      </c>
      <c r="Z86" s="528">
        <v>46212127</v>
      </c>
      <c r="AA86" s="315">
        <v>335</v>
      </c>
      <c r="AB86" s="528" t="s">
        <v>8112</v>
      </c>
      <c r="AC86" s="535">
        <v>1270.97</v>
      </c>
      <c r="AD86" s="528">
        <v>32</v>
      </c>
      <c r="AE86" s="532">
        <f t="shared" ref="AE86:AE118" si="8">AC86*AD86</f>
        <v>40671.040000000001</v>
      </c>
      <c r="AF86" s="528">
        <v>26</v>
      </c>
      <c r="AG86" s="315" t="s">
        <v>8153</v>
      </c>
    </row>
    <row r="87" spans="1:33">
      <c r="A87" s="66" t="s">
        <v>8136</v>
      </c>
      <c r="B87" s="68">
        <v>46224126</v>
      </c>
      <c r="C87" s="68">
        <v>330</v>
      </c>
      <c r="D87" s="66" t="s">
        <v>8151</v>
      </c>
      <c r="E87" s="73">
        <v>1310</v>
      </c>
      <c r="F87" s="68">
        <v>32</v>
      </c>
      <c r="G87" s="70">
        <f t="shared" si="7"/>
        <v>41920</v>
      </c>
      <c r="H87" s="68">
        <v>26</v>
      </c>
      <c r="I87" s="68">
        <f t="shared" si="6"/>
        <v>832</v>
      </c>
      <c r="J87" s="66" t="s">
        <v>8152</v>
      </c>
      <c r="Y87" s="252" t="s">
        <v>8136</v>
      </c>
      <c r="Z87" s="534">
        <v>46220127</v>
      </c>
      <c r="AA87" s="315">
        <v>335</v>
      </c>
      <c r="AB87" s="107" t="s">
        <v>8112</v>
      </c>
      <c r="AC87" s="535">
        <v>1270.97</v>
      </c>
      <c r="AD87" s="528">
        <v>32</v>
      </c>
      <c r="AE87" s="532">
        <f t="shared" si="8"/>
        <v>40671.040000000001</v>
      </c>
      <c r="AF87" s="528">
        <v>26</v>
      </c>
      <c r="AG87" s="315" t="s">
        <v>8153</v>
      </c>
    </row>
    <row r="88" spans="1:33">
      <c r="A88" s="66" t="s">
        <v>8136</v>
      </c>
      <c r="B88" s="68">
        <v>46223130</v>
      </c>
      <c r="C88" s="68">
        <v>350</v>
      </c>
      <c r="D88" s="66" t="s">
        <v>8151</v>
      </c>
      <c r="E88" s="73">
        <v>1310</v>
      </c>
      <c r="F88" s="68">
        <v>32</v>
      </c>
      <c r="G88" s="70">
        <f t="shared" si="7"/>
        <v>41920</v>
      </c>
      <c r="H88" s="68">
        <v>26</v>
      </c>
      <c r="I88" s="68">
        <f t="shared" si="6"/>
        <v>832</v>
      </c>
      <c r="J88" s="66" t="s">
        <v>8152</v>
      </c>
      <c r="Y88" s="252" t="s">
        <v>8136</v>
      </c>
      <c r="Z88" s="107">
        <v>43210127</v>
      </c>
      <c r="AA88" s="315">
        <v>335</v>
      </c>
      <c r="AB88" s="315" t="s">
        <v>8145</v>
      </c>
      <c r="AC88" s="525">
        <v>1415.37</v>
      </c>
      <c r="AD88" s="252">
        <v>30</v>
      </c>
      <c r="AE88" s="532">
        <f t="shared" si="8"/>
        <v>42461.1</v>
      </c>
      <c r="AF88" s="252">
        <v>32</v>
      </c>
      <c r="AG88" s="107" t="s">
        <v>8138</v>
      </c>
    </row>
    <row r="89" spans="1:33">
      <c r="A89" s="310" t="s">
        <v>8136</v>
      </c>
      <c r="B89" s="551">
        <v>46220528</v>
      </c>
      <c r="C89" s="547">
        <v>340</v>
      </c>
      <c r="D89" s="310" t="s">
        <v>8117</v>
      </c>
      <c r="E89" s="552">
        <v>1271</v>
      </c>
      <c r="F89" s="547">
        <v>32</v>
      </c>
      <c r="G89" s="548">
        <f t="shared" si="7"/>
        <v>40672</v>
      </c>
      <c r="H89" s="310">
        <v>26</v>
      </c>
      <c r="I89" s="547">
        <f t="shared" si="6"/>
        <v>832</v>
      </c>
      <c r="J89" s="547" t="s">
        <v>8148</v>
      </c>
      <c r="Y89" s="252" t="s">
        <v>8136</v>
      </c>
      <c r="Z89" s="315">
        <v>46205127</v>
      </c>
      <c r="AA89" s="315">
        <v>335</v>
      </c>
      <c r="AB89" s="315" t="s">
        <v>8154</v>
      </c>
      <c r="AC89" s="525">
        <v>1510.17</v>
      </c>
      <c r="AD89" s="252">
        <v>28</v>
      </c>
      <c r="AE89" s="533">
        <f t="shared" si="8"/>
        <v>42284.76</v>
      </c>
      <c r="AF89" s="252">
        <v>32</v>
      </c>
      <c r="AG89" s="511" t="s">
        <v>8143</v>
      </c>
    </row>
    <row r="90" spans="1:33">
      <c r="A90" s="310" t="s">
        <v>8136</v>
      </c>
      <c r="B90" s="547">
        <v>46212528</v>
      </c>
      <c r="C90" s="547">
        <v>340</v>
      </c>
      <c r="D90" s="310" t="s">
        <v>8117</v>
      </c>
      <c r="E90" s="552">
        <v>1271</v>
      </c>
      <c r="F90" s="547">
        <v>32</v>
      </c>
      <c r="G90" s="548">
        <f t="shared" si="7"/>
        <v>40672</v>
      </c>
      <c r="H90" s="310">
        <v>26</v>
      </c>
      <c r="I90" s="547">
        <f t="shared" si="6"/>
        <v>832</v>
      </c>
      <c r="J90" s="547" t="s">
        <v>8148</v>
      </c>
      <c r="Y90" s="523" t="s">
        <v>8136</v>
      </c>
      <c r="Z90" s="512">
        <v>45201128</v>
      </c>
      <c r="AA90" s="315">
        <v>340</v>
      </c>
      <c r="AB90" s="107" t="s">
        <v>8146</v>
      </c>
      <c r="AC90" s="525">
        <v>1510.17</v>
      </c>
      <c r="AD90" s="252">
        <v>28</v>
      </c>
      <c r="AE90" s="533">
        <f t="shared" si="8"/>
        <v>42284.76</v>
      </c>
      <c r="AF90" s="523">
        <v>32</v>
      </c>
      <c r="AG90" s="511" t="s">
        <v>8143</v>
      </c>
    </row>
    <row r="91" spans="1:33">
      <c r="A91" s="310" t="s">
        <v>8136</v>
      </c>
      <c r="B91" s="547">
        <v>46226128</v>
      </c>
      <c r="C91" s="547">
        <v>340</v>
      </c>
      <c r="D91" s="310" t="s">
        <v>8117</v>
      </c>
      <c r="E91" s="552">
        <v>1271</v>
      </c>
      <c r="F91" s="547">
        <v>32</v>
      </c>
      <c r="G91" s="548">
        <f t="shared" si="7"/>
        <v>40672</v>
      </c>
      <c r="H91" s="310">
        <v>26</v>
      </c>
      <c r="I91" s="547">
        <f t="shared" si="6"/>
        <v>832</v>
      </c>
      <c r="J91" s="547" t="s">
        <v>8148</v>
      </c>
      <c r="Y91" s="523" t="s">
        <v>8136</v>
      </c>
      <c r="Z91" s="107">
        <v>46201128</v>
      </c>
      <c r="AA91" s="315">
        <v>340</v>
      </c>
      <c r="AB91" s="107" t="s">
        <v>8146</v>
      </c>
      <c r="AC91" s="518">
        <v>1510.17</v>
      </c>
      <c r="AD91" s="252">
        <v>28</v>
      </c>
      <c r="AE91" s="515">
        <f t="shared" si="8"/>
        <v>42284.76</v>
      </c>
      <c r="AF91" s="511">
        <v>32</v>
      </c>
      <c r="AG91" s="511" t="s">
        <v>8143</v>
      </c>
    </row>
    <row r="92" spans="1:33">
      <c r="A92" s="310" t="s">
        <v>8136</v>
      </c>
      <c r="B92" s="547">
        <v>46222126</v>
      </c>
      <c r="C92" s="547">
        <v>330</v>
      </c>
      <c r="D92" s="310" t="s">
        <v>8117</v>
      </c>
      <c r="E92" s="552">
        <v>1271</v>
      </c>
      <c r="F92" s="547">
        <v>32</v>
      </c>
      <c r="G92" s="548">
        <f t="shared" si="7"/>
        <v>40672</v>
      </c>
      <c r="H92" s="310">
        <v>26</v>
      </c>
      <c r="I92" s="547">
        <f t="shared" si="6"/>
        <v>832</v>
      </c>
      <c r="J92" s="547" t="s">
        <v>8148</v>
      </c>
      <c r="Y92" s="540" t="s">
        <v>8136</v>
      </c>
      <c r="Z92" s="252">
        <v>46212128</v>
      </c>
      <c r="AA92" s="315">
        <v>340</v>
      </c>
      <c r="AB92" s="252" t="s">
        <v>8147</v>
      </c>
      <c r="AC92" s="535">
        <v>1270.97</v>
      </c>
      <c r="AD92" s="528">
        <v>32</v>
      </c>
      <c r="AE92" s="532">
        <f t="shared" si="8"/>
        <v>40671.040000000001</v>
      </c>
      <c r="AF92" s="528">
        <v>26</v>
      </c>
      <c r="AG92" s="315" t="s">
        <v>8153</v>
      </c>
    </row>
    <row r="93" spans="1:33">
      <c r="A93" s="310" t="s">
        <v>8136</v>
      </c>
      <c r="B93" s="547">
        <v>46222127</v>
      </c>
      <c r="C93" s="547">
        <v>335</v>
      </c>
      <c r="D93" s="310" t="s">
        <v>8117</v>
      </c>
      <c r="E93" s="552">
        <v>1271</v>
      </c>
      <c r="F93" s="547">
        <v>32</v>
      </c>
      <c r="G93" s="548">
        <f t="shared" si="7"/>
        <v>40672</v>
      </c>
      <c r="H93" s="310">
        <v>26</v>
      </c>
      <c r="I93" s="547">
        <f t="shared" si="6"/>
        <v>832</v>
      </c>
      <c r="J93" s="547" t="s">
        <v>8148</v>
      </c>
      <c r="Y93" s="520" t="s">
        <v>8136</v>
      </c>
      <c r="Z93" s="278">
        <v>46214528</v>
      </c>
      <c r="AA93" s="315">
        <v>340</v>
      </c>
      <c r="AB93" s="278" t="s">
        <v>8149</v>
      </c>
      <c r="AC93" s="518">
        <v>1510.17</v>
      </c>
      <c r="AD93" s="107">
        <v>28</v>
      </c>
      <c r="AE93" s="515">
        <f t="shared" si="8"/>
        <v>42284.76</v>
      </c>
      <c r="AF93" s="511">
        <v>32</v>
      </c>
      <c r="AG93" s="511" t="s">
        <v>8143</v>
      </c>
    </row>
    <row r="94" spans="1:33">
      <c r="A94" s="66" t="s">
        <v>8136</v>
      </c>
      <c r="B94" s="68">
        <v>49401138</v>
      </c>
      <c r="C94" s="68">
        <v>390</v>
      </c>
      <c r="D94" s="68" t="s">
        <v>8120</v>
      </c>
      <c r="E94" s="69">
        <v>1656</v>
      </c>
      <c r="F94" s="68">
        <v>24</v>
      </c>
      <c r="G94" s="70">
        <f t="shared" si="7"/>
        <v>39744</v>
      </c>
      <c r="H94" s="68">
        <v>32</v>
      </c>
      <c r="I94" s="68">
        <f t="shared" si="6"/>
        <v>768</v>
      </c>
      <c r="J94" s="68" t="s">
        <v>8156</v>
      </c>
      <c r="Y94" s="107" t="s">
        <v>8136</v>
      </c>
      <c r="Z94" s="534">
        <v>46216128</v>
      </c>
      <c r="AA94" s="315">
        <v>340</v>
      </c>
      <c r="AB94" s="513" t="s">
        <v>8149</v>
      </c>
      <c r="AC94" s="518">
        <v>1510.17</v>
      </c>
      <c r="AD94" s="107">
        <v>28</v>
      </c>
      <c r="AE94" s="519">
        <f t="shared" si="8"/>
        <v>42284.76</v>
      </c>
      <c r="AF94" s="107">
        <v>32</v>
      </c>
      <c r="AG94" s="107" t="s">
        <v>8143</v>
      </c>
    </row>
    <row r="95" spans="1:33">
      <c r="A95" s="66" t="s">
        <v>8136</v>
      </c>
      <c r="B95" s="68">
        <v>49401137</v>
      </c>
      <c r="C95" s="68">
        <v>385</v>
      </c>
      <c r="D95" s="66" t="s">
        <v>8120</v>
      </c>
      <c r="E95" s="69">
        <v>1656</v>
      </c>
      <c r="F95" s="68">
        <v>24</v>
      </c>
      <c r="G95" s="70">
        <f t="shared" si="7"/>
        <v>39744</v>
      </c>
      <c r="H95" s="68">
        <v>32</v>
      </c>
      <c r="I95" s="68">
        <f t="shared" si="6"/>
        <v>768</v>
      </c>
      <c r="J95" s="68" t="s">
        <v>8156</v>
      </c>
      <c r="Y95" s="511" t="s">
        <v>8136</v>
      </c>
      <c r="Z95" s="512">
        <v>46202128</v>
      </c>
      <c r="AA95" s="315">
        <v>340</v>
      </c>
      <c r="AB95" s="107" t="s">
        <v>8150</v>
      </c>
      <c r="AC95" s="518">
        <v>1510.17</v>
      </c>
      <c r="AD95" s="107">
        <v>28</v>
      </c>
      <c r="AE95" s="515">
        <f t="shared" si="8"/>
        <v>42284.76</v>
      </c>
      <c r="AF95" s="511">
        <v>32</v>
      </c>
      <c r="AG95" s="511" t="s">
        <v>8143</v>
      </c>
    </row>
    <row r="96" spans="1:33">
      <c r="A96" s="66" t="s">
        <v>8136</v>
      </c>
      <c r="B96" s="67">
        <v>49401135</v>
      </c>
      <c r="C96" s="68">
        <v>375</v>
      </c>
      <c r="D96" s="66" t="s">
        <v>8120</v>
      </c>
      <c r="E96" s="69">
        <v>1656</v>
      </c>
      <c r="F96" s="68">
        <v>24</v>
      </c>
      <c r="G96" s="70">
        <f t="shared" si="7"/>
        <v>39744</v>
      </c>
      <c r="H96" s="68">
        <v>32</v>
      </c>
      <c r="I96" s="68">
        <f t="shared" si="6"/>
        <v>768</v>
      </c>
      <c r="J96" s="68" t="s">
        <v>8156</v>
      </c>
      <c r="Y96" s="107" t="s">
        <v>8136</v>
      </c>
      <c r="Z96" s="107">
        <v>46206128</v>
      </c>
      <c r="AA96" s="315">
        <v>340</v>
      </c>
      <c r="AB96" s="521" t="s">
        <v>8114</v>
      </c>
      <c r="AC96" s="518">
        <v>1510.17</v>
      </c>
      <c r="AD96" s="107">
        <v>28</v>
      </c>
      <c r="AE96" s="515">
        <f t="shared" si="8"/>
        <v>42284.76</v>
      </c>
      <c r="AF96" s="107">
        <v>32</v>
      </c>
      <c r="AG96" s="511" t="s">
        <v>8143</v>
      </c>
    </row>
    <row r="97" spans="1:33">
      <c r="A97" s="66" t="s">
        <v>8136</v>
      </c>
      <c r="B97" s="68">
        <v>49401139</v>
      </c>
      <c r="C97" s="68">
        <v>395</v>
      </c>
      <c r="D97" s="68" t="s">
        <v>8157</v>
      </c>
      <c r="E97" s="69">
        <v>1656</v>
      </c>
      <c r="F97" s="68">
        <v>24</v>
      </c>
      <c r="G97" s="70">
        <f t="shared" si="7"/>
        <v>39744</v>
      </c>
      <c r="H97" s="68">
        <v>32</v>
      </c>
      <c r="I97" s="68">
        <f t="shared" si="6"/>
        <v>768</v>
      </c>
      <c r="J97" s="68" t="s">
        <v>8156</v>
      </c>
      <c r="Y97" s="540" t="s">
        <v>8136</v>
      </c>
      <c r="Z97" s="252">
        <v>46206528</v>
      </c>
      <c r="AA97" s="315">
        <f>VLOOKUP(Z97,'[1]GA Inventory'!$C$5:$F$45,4,0)</f>
        <v>340</v>
      </c>
      <c r="AB97" s="528" t="str">
        <f>VLOOKUP(Z97,'[1]GA Inventory'!$C$5:$D$45,2,0)</f>
        <v>Q.PEAK DUO BLK G6P+</v>
      </c>
      <c r="AC97" s="525">
        <v>1510.17</v>
      </c>
      <c r="AD97" s="252">
        <v>28</v>
      </c>
      <c r="AE97" s="533">
        <f t="shared" si="8"/>
        <v>42284.76</v>
      </c>
      <c r="AF97" s="252">
        <v>32</v>
      </c>
      <c r="AG97" s="511" t="s">
        <v>8143</v>
      </c>
    </row>
    <row r="98" spans="1:33">
      <c r="A98" s="66" t="s">
        <v>8136</v>
      </c>
      <c r="B98" s="68">
        <v>49401136</v>
      </c>
      <c r="C98" s="68">
        <v>380</v>
      </c>
      <c r="D98" s="66" t="s">
        <v>8157</v>
      </c>
      <c r="E98" s="69">
        <v>1656</v>
      </c>
      <c r="F98" s="68">
        <v>24</v>
      </c>
      <c r="G98" s="70">
        <f t="shared" si="7"/>
        <v>39744</v>
      </c>
      <c r="H98" s="68">
        <v>32</v>
      </c>
      <c r="I98" s="68">
        <f t="shared" si="6"/>
        <v>768</v>
      </c>
      <c r="J98" s="68" t="s">
        <v>8156</v>
      </c>
      <c r="Y98" s="252" t="s">
        <v>8136</v>
      </c>
      <c r="Z98" s="524">
        <v>46208128</v>
      </c>
      <c r="AA98" s="315">
        <v>340</v>
      </c>
      <c r="AB98" s="528" t="s">
        <v>8114</v>
      </c>
      <c r="AC98" s="525">
        <v>1510.17</v>
      </c>
      <c r="AD98" s="252">
        <v>28</v>
      </c>
      <c r="AE98" s="533">
        <f t="shared" si="8"/>
        <v>42284.76</v>
      </c>
      <c r="AF98" s="523">
        <v>32</v>
      </c>
      <c r="AG98" s="511" t="s">
        <v>8143</v>
      </c>
    </row>
    <row r="99" spans="1:33">
      <c r="A99" s="310" t="s">
        <v>8136</v>
      </c>
      <c r="B99" s="547">
        <v>49401140</v>
      </c>
      <c r="C99" s="547">
        <v>400</v>
      </c>
      <c r="D99" s="547" t="s">
        <v>8157</v>
      </c>
      <c r="E99" s="552">
        <v>1656</v>
      </c>
      <c r="F99" s="547">
        <v>24</v>
      </c>
      <c r="G99" s="548">
        <f t="shared" si="7"/>
        <v>39744</v>
      </c>
      <c r="H99" s="547">
        <v>32</v>
      </c>
      <c r="I99" s="547">
        <f>F99*H99</f>
        <v>768</v>
      </c>
      <c r="J99" s="547" t="s">
        <v>8158</v>
      </c>
      <c r="Y99" s="107" t="s">
        <v>8136</v>
      </c>
      <c r="Z99" s="517">
        <v>46208528</v>
      </c>
      <c r="AA99" s="315">
        <v>340</v>
      </c>
      <c r="AB99" s="315" t="s">
        <v>8114</v>
      </c>
      <c r="AC99" s="518">
        <v>1510.17</v>
      </c>
      <c r="AD99" s="107">
        <v>28</v>
      </c>
      <c r="AE99" s="515">
        <f t="shared" si="8"/>
        <v>42284.76</v>
      </c>
      <c r="AF99" s="511">
        <v>32</v>
      </c>
      <c r="AG99" s="511" t="s">
        <v>8143</v>
      </c>
    </row>
    <row r="100" spans="1:33">
      <c r="A100" s="310" t="s">
        <v>8136</v>
      </c>
      <c r="B100" s="547">
        <v>49402139</v>
      </c>
      <c r="C100" s="547">
        <v>395</v>
      </c>
      <c r="D100" s="310" t="s">
        <v>318</v>
      </c>
      <c r="E100" s="549">
        <v>1451</v>
      </c>
      <c r="F100" s="310">
        <v>28</v>
      </c>
      <c r="G100" s="548">
        <f t="shared" si="7"/>
        <v>40628</v>
      </c>
      <c r="H100" s="310">
        <v>26</v>
      </c>
      <c r="I100" s="547">
        <f t="shared" si="6"/>
        <v>728</v>
      </c>
      <c r="J100" s="310" t="s">
        <v>8158</v>
      </c>
      <c r="Y100" s="520" t="s">
        <v>8136</v>
      </c>
      <c r="Z100" s="107">
        <v>46210128</v>
      </c>
      <c r="AA100" s="315">
        <v>340</v>
      </c>
      <c r="AB100" s="107" t="s">
        <v>8114</v>
      </c>
      <c r="AC100" s="518">
        <v>1510.17</v>
      </c>
      <c r="AD100" s="107">
        <v>28</v>
      </c>
      <c r="AE100" s="519">
        <f t="shared" si="8"/>
        <v>42284.76</v>
      </c>
      <c r="AF100" s="107">
        <v>32</v>
      </c>
      <c r="AG100" s="107" t="s">
        <v>8143</v>
      </c>
    </row>
    <row r="101" spans="1:33">
      <c r="A101" s="310" t="s">
        <v>8136</v>
      </c>
      <c r="B101" s="551">
        <v>49402138</v>
      </c>
      <c r="C101" s="547">
        <v>390</v>
      </c>
      <c r="D101" s="310" t="s">
        <v>318</v>
      </c>
      <c r="E101" s="549">
        <v>1451</v>
      </c>
      <c r="F101" s="310">
        <v>28</v>
      </c>
      <c r="G101" s="548">
        <f t="shared" si="7"/>
        <v>40628</v>
      </c>
      <c r="H101" s="310">
        <v>26</v>
      </c>
      <c r="I101" s="547">
        <f t="shared" si="6"/>
        <v>728</v>
      </c>
      <c r="J101" s="310" t="s">
        <v>8158</v>
      </c>
      <c r="Y101" s="520" t="s">
        <v>8136</v>
      </c>
      <c r="Z101" s="107">
        <v>46210528</v>
      </c>
      <c r="AA101" s="315">
        <v>340</v>
      </c>
      <c r="AB101" s="107" t="s">
        <v>8114</v>
      </c>
      <c r="AC101" s="518">
        <v>1510.17</v>
      </c>
      <c r="AD101" s="107">
        <v>28</v>
      </c>
      <c r="AE101" s="519">
        <f t="shared" si="8"/>
        <v>42284.76</v>
      </c>
      <c r="AF101" s="107">
        <v>32</v>
      </c>
      <c r="AG101" s="107" t="s">
        <v>8143</v>
      </c>
    </row>
    <row r="102" spans="1:33">
      <c r="A102" s="310" t="s">
        <v>8136</v>
      </c>
      <c r="B102" s="551">
        <v>49404140</v>
      </c>
      <c r="C102" s="547">
        <v>400</v>
      </c>
      <c r="D102" s="310" t="s">
        <v>8159</v>
      </c>
      <c r="E102" s="552">
        <v>1656</v>
      </c>
      <c r="F102" s="310">
        <v>24</v>
      </c>
      <c r="G102" s="548">
        <f t="shared" si="7"/>
        <v>39744</v>
      </c>
      <c r="H102" s="310">
        <v>32</v>
      </c>
      <c r="I102" s="547">
        <f>F102*H102</f>
        <v>768</v>
      </c>
      <c r="J102" s="547" t="s">
        <v>8158</v>
      </c>
      <c r="Y102" s="520" t="s">
        <v>8136</v>
      </c>
      <c r="Z102" s="107">
        <v>46211128</v>
      </c>
      <c r="AA102" s="315">
        <v>340</v>
      </c>
      <c r="AB102" s="107" t="s">
        <v>8114</v>
      </c>
      <c r="AC102" s="518">
        <v>1510.17</v>
      </c>
      <c r="AD102" s="107">
        <v>28</v>
      </c>
      <c r="AE102" s="519">
        <f t="shared" si="8"/>
        <v>42284.76</v>
      </c>
      <c r="AF102" s="107">
        <v>32</v>
      </c>
      <c r="AG102" s="107" t="s">
        <v>8143</v>
      </c>
    </row>
    <row r="103" spans="1:33">
      <c r="A103" s="66" t="s">
        <v>8136</v>
      </c>
      <c r="B103" s="67">
        <v>49404138</v>
      </c>
      <c r="C103" s="68">
        <v>390</v>
      </c>
      <c r="D103" s="66" t="s">
        <v>8159</v>
      </c>
      <c r="E103" s="69">
        <v>1656</v>
      </c>
      <c r="F103" s="66">
        <v>24</v>
      </c>
      <c r="G103" s="70">
        <f t="shared" si="7"/>
        <v>39744</v>
      </c>
      <c r="H103" s="66">
        <v>32</v>
      </c>
      <c r="I103" s="68">
        <f t="shared" si="6"/>
        <v>768</v>
      </c>
      <c r="J103" s="66" t="s">
        <v>8156</v>
      </c>
      <c r="Y103" s="511" t="s">
        <v>8136</v>
      </c>
      <c r="Z103" s="517">
        <v>46211528</v>
      </c>
      <c r="AA103" s="315">
        <v>340</v>
      </c>
      <c r="AB103" s="107" t="s">
        <v>8114</v>
      </c>
      <c r="AC103" s="518">
        <v>1510.17</v>
      </c>
      <c r="AD103" s="107">
        <v>28</v>
      </c>
      <c r="AE103" s="519">
        <f t="shared" si="8"/>
        <v>42284.76</v>
      </c>
      <c r="AF103" s="107">
        <v>32</v>
      </c>
      <c r="AG103" s="107" t="s">
        <v>8143</v>
      </c>
    </row>
    <row r="104" spans="1:33">
      <c r="A104" s="66" t="s">
        <v>8136</v>
      </c>
      <c r="B104" s="67">
        <v>49403139</v>
      </c>
      <c r="C104" s="68">
        <v>395</v>
      </c>
      <c r="D104" s="66" t="s">
        <v>87</v>
      </c>
      <c r="E104" s="73">
        <v>1655.67</v>
      </c>
      <c r="F104" s="66">
        <v>24</v>
      </c>
      <c r="G104" s="70">
        <f t="shared" si="7"/>
        <v>39736.080000000002</v>
      </c>
      <c r="H104" s="66">
        <v>32</v>
      </c>
      <c r="I104" s="68">
        <f t="shared" si="6"/>
        <v>768</v>
      </c>
      <c r="J104" s="66" t="s">
        <v>8156</v>
      </c>
      <c r="Y104" s="107" t="s">
        <v>8136</v>
      </c>
      <c r="Z104" s="534">
        <v>46218528</v>
      </c>
      <c r="AA104" s="315">
        <v>340</v>
      </c>
      <c r="AB104" s="513" t="s">
        <v>8114</v>
      </c>
      <c r="AC104" s="518">
        <v>1510.17</v>
      </c>
      <c r="AD104" s="107">
        <v>28</v>
      </c>
      <c r="AE104" s="519">
        <f t="shared" si="8"/>
        <v>42284.76</v>
      </c>
      <c r="AF104" s="107">
        <v>32</v>
      </c>
      <c r="AG104" s="107" t="s">
        <v>8143</v>
      </c>
    </row>
    <row r="105" spans="1:33">
      <c r="A105" s="310" t="s">
        <v>8136</v>
      </c>
      <c r="B105" s="551">
        <v>49403140</v>
      </c>
      <c r="C105" s="547">
        <v>400</v>
      </c>
      <c r="D105" s="310" t="s">
        <v>87</v>
      </c>
      <c r="E105" s="549">
        <v>1656</v>
      </c>
      <c r="F105" s="310">
        <v>24</v>
      </c>
      <c r="G105" s="548">
        <f t="shared" si="7"/>
        <v>39744</v>
      </c>
      <c r="H105" s="310">
        <v>32</v>
      </c>
      <c r="I105" s="547">
        <f>F105*H105</f>
        <v>768</v>
      </c>
      <c r="J105" s="547" t="s">
        <v>8158</v>
      </c>
      <c r="Y105" s="107" t="s">
        <v>8136</v>
      </c>
      <c r="Z105" s="107">
        <v>46207128</v>
      </c>
      <c r="AA105" s="315">
        <v>340</v>
      </c>
      <c r="AB105" s="107" t="s">
        <v>8151</v>
      </c>
      <c r="AC105" s="518">
        <v>1310</v>
      </c>
      <c r="AD105" s="107">
        <v>32</v>
      </c>
      <c r="AE105" s="515">
        <f t="shared" si="8"/>
        <v>41920</v>
      </c>
      <c r="AF105" s="107">
        <v>26</v>
      </c>
      <c r="AG105" s="107" t="s">
        <v>8152</v>
      </c>
    </row>
    <row r="106" spans="1:33">
      <c r="A106" s="66" t="s">
        <v>8136</v>
      </c>
      <c r="B106" s="67" t="s">
        <v>8160</v>
      </c>
      <c r="C106" s="68">
        <v>390</v>
      </c>
      <c r="D106" s="68" t="s">
        <v>87</v>
      </c>
      <c r="E106" s="73">
        <v>1655.67</v>
      </c>
      <c r="F106" s="66">
        <v>24</v>
      </c>
      <c r="G106" s="70">
        <f t="shared" ref="G106:G132" si="9">E106*F106</f>
        <v>39736.080000000002</v>
      </c>
      <c r="H106" s="66">
        <v>32</v>
      </c>
      <c r="I106" s="68">
        <f t="shared" si="6"/>
        <v>768</v>
      </c>
      <c r="J106" s="66" t="s">
        <v>8156</v>
      </c>
      <c r="Y106" s="107" t="s">
        <v>8136</v>
      </c>
      <c r="Z106" s="315">
        <v>46209528</v>
      </c>
      <c r="AA106" s="315">
        <v>340</v>
      </c>
      <c r="AB106" s="315" t="s">
        <v>8151</v>
      </c>
      <c r="AC106" s="518">
        <v>1310</v>
      </c>
      <c r="AD106" s="315">
        <v>32</v>
      </c>
      <c r="AE106" s="515">
        <f t="shared" si="8"/>
        <v>41920</v>
      </c>
      <c r="AF106" s="315">
        <v>26</v>
      </c>
      <c r="AG106" s="107" t="s">
        <v>8152</v>
      </c>
    </row>
    <row r="107" spans="1:33">
      <c r="A107" s="310" t="s">
        <v>8136</v>
      </c>
      <c r="B107" s="551">
        <v>49403540</v>
      </c>
      <c r="C107" s="547">
        <v>400</v>
      </c>
      <c r="D107" s="547" t="s">
        <v>87</v>
      </c>
      <c r="E107" s="549">
        <v>1656</v>
      </c>
      <c r="F107" s="310">
        <v>24</v>
      </c>
      <c r="G107" s="548">
        <f t="shared" si="7"/>
        <v>39744</v>
      </c>
      <c r="H107" s="310">
        <v>32</v>
      </c>
      <c r="I107" s="547">
        <f>F107*H107</f>
        <v>768</v>
      </c>
      <c r="J107" s="547" t="s">
        <v>8158</v>
      </c>
      <c r="Y107" s="107" t="s">
        <v>8136</v>
      </c>
      <c r="Z107" s="315">
        <v>46223128</v>
      </c>
      <c r="AA107" s="315">
        <v>340</v>
      </c>
      <c r="AB107" s="315" t="s">
        <v>8151</v>
      </c>
      <c r="AC107" s="518">
        <v>1310</v>
      </c>
      <c r="AD107" s="315">
        <v>32</v>
      </c>
      <c r="AE107" s="515">
        <f t="shared" si="8"/>
        <v>41920</v>
      </c>
      <c r="AF107" s="315">
        <v>26</v>
      </c>
      <c r="AG107" s="107" t="s">
        <v>8152</v>
      </c>
    </row>
    <row r="108" spans="1:33">
      <c r="A108" s="66" t="s">
        <v>8136</v>
      </c>
      <c r="B108" s="67" t="s">
        <v>8161</v>
      </c>
      <c r="C108" s="68">
        <v>395</v>
      </c>
      <c r="D108" s="68" t="s">
        <v>87</v>
      </c>
      <c r="E108" s="73">
        <v>1655.67</v>
      </c>
      <c r="F108" s="66">
        <v>24</v>
      </c>
      <c r="G108" s="70">
        <f t="shared" si="9"/>
        <v>39736.080000000002</v>
      </c>
      <c r="H108" s="66">
        <v>32</v>
      </c>
      <c r="I108" s="68">
        <f t="shared" si="6"/>
        <v>768</v>
      </c>
      <c r="J108" s="66" t="s">
        <v>8156</v>
      </c>
      <c r="Y108" s="107" t="s">
        <v>8136</v>
      </c>
      <c r="Z108" s="315">
        <v>46221128</v>
      </c>
      <c r="AA108" s="315">
        <v>340</v>
      </c>
      <c r="AB108" s="315" t="s">
        <v>8151</v>
      </c>
      <c r="AC108" s="518">
        <v>1310</v>
      </c>
      <c r="AD108" s="315">
        <v>32</v>
      </c>
      <c r="AE108" s="515">
        <f t="shared" si="8"/>
        <v>41920</v>
      </c>
      <c r="AF108" s="315">
        <v>26</v>
      </c>
      <c r="AG108" s="107" t="s">
        <v>8152</v>
      </c>
    </row>
    <row r="109" spans="1:33">
      <c r="A109" s="561" t="s">
        <v>8136</v>
      </c>
      <c r="B109" s="562">
        <v>49405140</v>
      </c>
      <c r="C109" s="563">
        <v>400</v>
      </c>
      <c r="D109" s="563" t="s">
        <v>87</v>
      </c>
      <c r="E109" s="564">
        <v>1656</v>
      </c>
      <c r="F109" s="561">
        <v>26</v>
      </c>
      <c r="G109" s="565">
        <f t="shared" si="7"/>
        <v>43056</v>
      </c>
      <c r="H109" s="561">
        <v>32</v>
      </c>
      <c r="I109" s="563">
        <f>F109*H109</f>
        <v>832</v>
      </c>
      <c r="J109" s="561" t="s">
        <v>8158</v>
      </c>
      <c r="Y109" s="107" t="s">
        <v>8136</v>
      </c>
      <c r="Z109" s="534">
        <v>46220528</v>
      </c>
      <c r="AA109" s="315">
        <v>340</v>
      </c>
      <c r="AB109" s="513" t="s">
        <v>8117</v>
      </c>
      <c r="AC109" s="536">
        <v>1270.97</v>
      </c>
      <c r="AD109" s="315">
        <v>32</v>
      </c>
      <c r="AE109" s="519">
        <f t="shared" si="8"/>
        <v>40671.040000000001</v>
      </c>
      <c r="AF109" s="107">
        <v>26</v>
      </c>
      <c r="AG109" s="315" t="s">
        <v>8153</v>
      </c>
    </row>
    <row r="110" spans="1:33">
      <c r="A110" s="66" t="s">
        <v>8136</v>
      </c>
      <c r="B110" s="67">
        <v>49405139</v>
      </c>
      <c r="C110" s="68">
        <v>395</v>
      </c>
      <c r="D110" s="68" t="s">
        <v>87</v>
      </c>
      <c r="E110" s="73">
        <v>1655.67</v>
      </c>
      <c r="F110" s="66">
        <v>24</v>
      </c>
      <c r="G110" s="70">
        <f t="shared" si="9"/>
        <v>39736.080000000002</v>
      </c>
      <c r="H110" s="66">
        <v>32</v>
      </c>
      <c r="I110" s="68">
        <f t="shared" si="6"/>
        <v>768</v>
      </c>
      <c r="J110" s="66" t="s">
        <v>8156</v>
      </c>
      <c r="Y110" s="107" t="s">
        <v>8136</v>
      </c>
      <c r="Z110" s="315">
        <v>46212528</v>
      </c>
      <c r="AA110" s="315">
        <v>340</v>
      </c>
      <c r="AB110" s="107" t="s">
        <v>8117</v>
      </c>
      <c r="AC110" s="536">
        <v>1270.97</v>
      </c>
      <c r="AD110" s="315">
        <v>32</v>
      </c>
      <c r="AE110" s="519">
        <f t="shared" si="8"/>
        <v>40671.040000000001</v>
      </c>
      <c r="AF110" s="107">
        <v>26</v>
      </c>
      <c r="AG110" s="315" t="s">
        <v>8153</v>
      </c>
    </row>
    <row r="111" spans="1:33">
      <c r="A111" s="66" t="s">
        <v>8136</v>
      </c>
      <c r="B111" s="76">
        <v>46214128</v>
      </c>
      <c r="C111" s="68">
        <v>340</v>
      </c>
      <c r="D111" s="76" t="s">
        <v>8155</v>
      </c>
      <c r="E111" s="73">
        <v>1510.17</v>
      </c>
      <c r="F111" s="66">
        <v>28</v>
      </c>
      <c r="G111" s="70">
        <f t="shared" si="9"/>
        <v>42284.76</v>
      </c>
      <c r="H111" s="66">
        <v>32</v>
      </c>
      <c r="I111" s="68">
        <f t="shared" si="6"/>
        <v>896</v>
      </c>
      <c r="J111" s="68" t="s">
        <v>8143</v>
      </c>
      <c r="Y111" s="107" t="s">
        <v>8136</v>
      </c>
      <c r="Z111" s="315">
        <v>46226128</v>
      </c>
      <c r="AA111" s="315">
        <v>340</v>
      </c>
      <c r="AB111" s="107" t="s">
        <v>8117</v>
      </c>
      <c r="AC111" s="536">
        <v>1270.97</v>
      </c>
      <c r="AD111" s="315">
        <v>32</v>
      </c>
      <c r="AE111" s="519">
        <f t="shared" si="8"/>
        <v>40671.040000000001</v>
      </c>
      <c r="AF111" s="107">
        <v>26</v>
      </c>
      <c r="AG111" s="315" t="s">
        <v>8153</v>
      </c>
    </row>
    <row r="112" spans="1:33">
      <c r="A112" s="66" t="s">
        <v>8136</v>
      </c>
      <c r="B112" s="76">
        <v>46214127</v>
      </c>
      <c r="C112" s="68">
        <v>335</v>
      </c>
      <c r="D112" s="76" t="s">
        <v>8155</v>
      </c>
      <c r="E112" s="73">
        <v>1510.17</v>
      </c>
      <c r="F112" s="66">
        <v>28</v>
      </c>
      <c r="G112" s="70">
        <f t="shared" si="9"/>
        <v>42284.76</v>
      </c>
      <c r="H112" s="66">
        <v>32</v>
      </c>
      <c r="I112" s="68">
        <f t="shared" si="6"/>
        <v>896</v>
      </c>
      <c r="J112" s="68" t="s">
        <v>8143</v>
      </c>
      <c r="Y112" s="511" t="s">
        <v>8136</v>
      </c>
      <c r="Z112" s="278">
        <v>46214128</v>
      </c>
      <c r="AA112" s="315">
        <v>340</v>
      </c>
      <c r="AB112" s="278" t="s">
        <v>8155</v>
      </c>
      <c r="AC112" s="518">
        <v>1510.17</v>
      </c>
      <c r="AD112" s="107">
        <v>28</v>
      </c>
      <c r="AE112" s="519">
        <f t="shared" si="8"/>
        <v>42284.76</v>
      </c>
      <c r="AF112" s="107">
        <v>32</v>
      </c>
      <c r="AG112" s="315" t="s">
        <v>8143</v>
      </c>
    </row>
    <row r="113" spans="1:33">
      <c r="A113" s="66" t="s">
        <v>8136</v>
      </c>
      <c r="B113" s="66">
        <v>46218128</v>
      </c>
      <c r="C113" s="68">
        <v>340</v>
      </c>
      <c r="D113" s="76" t="s">
        <v>8155</v>
      </c>
      <c r="E113" s="73">
        <v>1510.17</v>
      </c>
      <c r="F113" s="66">
        <v>28</v>
      </c>
      <c r="G113" s="70">
        <f t="shared" si="9"/>
        <v>42284.76</v>
      </c>
      <c r="H113" s="66">
        <v>32</v>
      </c>
      <c r="I113" s="68">
        <f t="shared" si="6"/>
        <v>896</v>
      </c>
      <c r="J113" s="68" t="s">
        <v>8143</v>
      </c>
      <c r="Y113" s="511" t="s">
        <v>8136</v>
      </c>
      <c r="Z113" s="522">
        <v>46218128</v>
      </c>
      <c r="AA113" s="315">
        <v>340</v>
      </c>
      <c r="AB113" s="278" t="s">
        <v>8155</v>
      </c>
      <c r="AC113" s="518">
        <v>1510.17</v>
      </c>
      <c r="AD113" s="107">
        <v>28</v>
      </c>
      <c r="AE113" s="519">
        <f t="shared" si="8"/>
        <v>42284.76</v>
      </c>
      <c r="AF113" s="107">
        <v>32</v>
      </c>
      <c r="AG113" s="315" t="s">
        <v>8143</v>
      </c>
    </row>
    <row r="114" spans="1:33">
      <c r="A114" s="66" t="s">
        <v>8136</v>
      </c>
      <c r="B114" s="68">
        <v>46216127</v>
      </c>
      <c r="C114" s="68">
        <v>335</v>
      </c>
      <c r="D114" s="68" t="s">
        <v>8155</v>
      </c>
      <c r="E114" s="73">
        <v>1510.17</v>
      </c>
      <c r="F114" s="66">
        <v>28</v>
      </c>
      <c r="G114" s="70">
        <f t="shared" si="9"/>
        <v>42284.76</v>
      </c>
      <c r="H114" s="66">
        <v>32</v>
      </c>
      <c r="I114" s="68">
        <f t="shared" si="6"/>
        <v>896</v>
      </c>
      <c r="J114" s="68" t="s">
        <v>8143</v>
      </c>
      <c r="Y114" s="511" t="s">
        <v>8136</v>
      </c>
      <c r="Z114" s="522">
        <v>46219128</v>
      </c>
      <c r="AA114" s="315">
        <v>340</v>
      </c>
      <c r="AB114" s="278" t="s">
        <v>8144</v>
      </c>
      <c r="AC114" s="518">
        <v>1510.17</v>
      </c>
      <c r="AD114" s="107">
        <v>28</v>
      </c>
      <c r="AE114" s="519">
        <f t="shared" si="8"/>
        <v>42284.76</v>
      </c>
      <c r="AF114" s="107">
        <v>32</v>
      </c>
      <c r="AG114" s="315" t="s">
        <v>8143</v>
      </c>
    </row>
    <row r="115" spans="1:33">
      <c r="A115" s="66" t="s">
        <v>8136</v>
      </c>
      <c r="B115" s="66">
        <v>46219128</v>
      </c>
      <c r="C115" s="68">
        <v>340</v>
      </c>
      <c r="D115" s="76" t="s">
        <v>8144</v>
      </c>
      <c r="E115" s="73">
        <v>1510.17</v>
      </c>
      <c r="F115" s="66">
        <v>28</v>
      </c>
      <c r="G115" s="70">
        <f t="shared" si="9"/>
        <v>42284.76</v>
      </c>
      <c r="H115" s="66">
        <v>32</v>
      </c>
      <c r="I115" s="68">
        <f t="shared" si="6"/>
        <v>896</v>
      </c>
      <c r="J115" s="68" t="s">
        <v>8143</v>
      </c>
      <c r="Y115" s="107" t="s">
        <v>8136</v>
      </c>
      <c r="Z115" s="541">
        <v>46216528</v>
      </c>
      <c r="AA115" s="315">
        <v>340</v>
      </c>
      <c r="AB115" s="107" t="s">
        <v>8144</v>
      </c>
      <c r="AC115" s="518">
        <v>1510.17</v>
      </c>
      <c r="AD115" s="107">
        <v>28</v>
      </c>
      <c r="AE115" s="519">
        <f t="shared" si="8"/>
        <v>42284.76</v>
      </c>
      <c r="AF115" s="107">
        <v>32</v>
      </c>
      <c r="AG115" s="315" t="s">
        <v>8143</v>
      </c>
    </row>
    <row r="116" spans="1:33">
      <c r="A116" s="66" t="s">
        <v>8136</v>
      </c>
      <c r="B116" s="66">
        <v>46219127</v>
      </c>
      <c r="C116" s="68">
        <v>335</v>
      </c>
      <c r="D116" s="68" t="s">
        <v>8144</v>
      </c>
      <c r="E116" s="73">
        <v>1510.17</v>
      </c>
      <c r="F116" s="66">
        <v>28</v>
      </c>
      <c r="G116" s="70">
        <f t="shared" si="9"/>
        <v>42284.76</v>
      </c>
      <c r="H116" s="66">
        <v>32</v>
      </c>
      <c r="I116" s="68">
        <f t="shared" si="6"/>
        <v>896</v>
      </c>
      <c r="J116" s="68" t="s">
        <v>8143</v>
      </c>
      <c r="Y116" s="107" t="s">
        <v>8136</v>
      </c>
      <c r="Z116" s="542">
        <v>46217128</v>
      </c>
      <c r="AA116" s="315">
        <v>340</v>
      </c>
      <c r="AB116" s="315" t="s">
        <v>8144</v>
      </c>
      <c r="AC116" s="518">
        <v>1510.17</v>
      </c>
      <c r="AD116" s="107">
        <v>28</v>
      </c>
      <c r="AE116" s="519">
        <f t="shared" si="8"/>
        <v>42284.76</v>
      </c>
      <c r="AF116" s="107">
        <v>32</v>
      </c>
      <c r="AG116" s="315" t="s">
        <v>8143</v>
      </c>
    </row>
    <row r="117" spans="1:33">
      <c r="A117" s="66" t="s">
        <v>8136</v>
      </c>
      <c r="B117" s="66">
        <v>46211131</v>
      </c>
      <c r="C117" s="68">
        <v>355</v>
      </c>
      <c r="D117" s="68" t="s">
        <v>8144</v>
      </c>
      <c r="E117" s="73">
        <v>1510.17</v>
      </c>
      <c r="F117" s="66">
        <v>28</v>
      </c>
      <c r="G117" s="70">
        <f t="shared" si="9"/>
        <v>42284.76</v>
      </c>
      <c r="H117" s="66">
        <v>32</v>
      </c>
      <c r="I117" s="68">
        <f t="shared" si="6"/>
        <v>896</v>
      </c>
      <c r="J117" s="68" t="s">
        <v>8143</v>
      </c>
      <c r="Y117" s="523" t="s">
        <v>8136</v>
      </c>
      <c r="Z117" s="543">
        <v>46203128</v>
      </c>
      <c r="AA117" s="315">
        <v>340</v>
      </c>
      <c r="AB117" s="252" t="s">
        <v>8110</v>
      </c>
      <c r="AC117" s="525">
        <v>1310</v>
      </c>
      <c r="AD117" s="252">
        <v>32</v>
      </c>
      <c r="AE117" s="533">
        <f t="shared" si="8"/>
        <v>41920</v>
      </c>
      <c r="AF117" s="523">
        <v>26</v>
      </c>
      <c r="AG117" s="107" t="s">
        <v>8152</v>
      </c>
    </row>
    <row r="118" spans="1:33">
      <c r="A118" s="66" t="s">
        <v>8136</v>
      </c>
      <c r="B118" s="67">
        <v>46218127</v>
      </c>
      <c r="C118" s="68">
        <v>335</v>
      </c>
      <c r="D118" s="72" t="s">
        <v>8144</v>
      </c>
      <c r="E118" s="73">
        <v>1510.17</v>
      </c>
      <c r="F118" s="66">
        <v>28</v>
      </c>
      <c r="G118" s="70">
        <f t="shared" si="9"/>
        <v>42284.76</v>
      </c>
      <c r="H118" s="66">
        <v>32</v>
      </c>
      <c r="I118" s="68">
        <f t="shared" si="6"/>
        <v>896</v>
      </c>
      <c r="J118" s="68" t="s">
        <v>8143</v>
      </c>
      <c r="Y118" s="511" t="s">
        <v>8136</v>
      </c>
      <c r="Z118" s="107">
        <v>46209128</v>
      </c>
      <c r="AA118" s="315">
        <v>340</v>
      </c>
      <c r="AB118" s="315" t="s">
        <v>8110</v>
      </c>
      <c r="AC118" s="518">
        <v>1310</v>
      </c>
      <c r="AD118" s="107">
        <v>32</v>
      </c>
      <c r="AE118" s="515">
        <f t="shared" si="8"/>
        <v>41920</v>
      </c>
      <c r="AF118" s="107">
        <v>26</v>
      </c>
      <c r="AG118" s="107" t="s">
        <v>8152</v>
      </c>
    </row>
    <row r="119" spans="1:33">
      <c r="A119" s="66" t="s">
        <v>8136</v>
      </c>
      <c r="B119" s="67">
        <v>46216528</v>
      </c>
      <c r="C119" s="68">
        <v>340</v>
      </c>
      <c r="D119" s="66" t="s">
        <v>8144</v>
      </c>
      <c r="E119" s="73">
        <v>1510.17</v>
      </c>
      <c r="F119" s="66">
        <v>28</v>
      </c>
      <c r="G119" s="70">
        <f t="shared" si="9"/>
        <v>42284.76</v>
      </c>
      <c r="H119" s="66">
        <v>32</v>
      </c>
      <c r="I119" s="68">
        <f t="shared" si="6"/>
        <v>896</v>
      </c>
      <c r="J119" s="68" t="s">
        <v>8143</v>
      </c>
      <c r="Y119" s="511" t="s">
        <v>8136</v>
      </c>
      <c r="Z119" s="517">
        <v>46213128</v>
      </c>
      <c r="AA119" s="315">
        <v>340</v>
      </c>
      <c r="AB119" s="107" t="s">
        <v>8110</v>
      </c>
      <c r="AC119" s="518">
        <v>1310</v>
      </c>
      <c r="AD119" s="315">
        <v>32</v>
      </c>
      <c r="AE119" s="519">
        <v>42461</v>
      </c>
      <c r="AF119" s="107">
        <v>26</v>
      </c>
      <c r="AG119" s="107" t="s">
        <v>8152</v>
      </c>
    </row>
    <row r="120" spans="1:33">
      <c r="A120" s="66" t="s">
        <v>8136</v>
      </c>
      <c r="B120" s="68">
        <v>46216126</v>
      </c>
      <c r="C120" s="68">
        <v>330</v>
      </c>
      <c r="D120" s="68" t="s">
        <v>8144</v>
      </c>
      <c r="E120" s="73">
        <v>1510.17</v>
      </c>
      <c r="F120" s="66">
        <v>28</v>
      </c>
      <c r="G120" s="70">
        <f t="shared" si="9"/>
        <v>42284.76</v>
      </c>
      <c r="H120" s="66">
        <v>32</v>
      </c>
      <c r="I120" s="68">
        <f t="shared" si="6"/>
        <v>896</v>
      </c>
      <c r="J120" s="68" t="s">
        <v>8143</v>
      </c>
      <c r="Y120" s="107" t="s">
        <v>8136</v>
      </c>
      <c r="Z120" s="315">
        <v>46224128</v>
      </c>
      <c r="AA120" s="315">
        <v>340</v>
      </c>
      <c r="AB120" s="315" t="s">
        <v>8110</v>
      </c>
      <c r="AC120" s="518">
        <v>1310</v>
      </c>
      <c r="AD120" s="315">
        <v>32</v>
      </c>
      <c r="AE120" s="519">
        <v>42461</v>
      </c>
      <c r="AF120" s="107">
        <v>26</v>
      </c>
      <c r="AG120" s="107" t="s">
        <v>8152</v>
      </c>
    </row>
    <row r="121" spans="1:33">
      <c r="A121" s="66" t="s">
        <v>8136</v>
      </c>
      <c r="B121" s="68">
        <v>46218126</v>
      </c>
      <c r="C121" s="68">
        <v>330</v>
      </c>
      <c r="D121" s="68" t="s">
        <v>8144</v>
      </c>
      <c r="E121" s="73">
        <v>1510.17</v>
      </c>
      <c r="F121" s="66">
        <v>28</v>
      </c>
      <c r="G121" s="70">
        <f t="shared" si="9"/>
        <v>42284.76</v>
      </c>
      <c r="H121" s="66">
        <v>32</v>
      </c>
      <c r="I121" s="68">
        <f t="shared" si="6"/>
        <v>896</v>
      </c>
      <c r="J121" s="68" t="s">
        <v>8143</v>
      </c>
      <c r="Y121" s="107" t="s">
        <v>8136</v>
      </c>
      <c r="Z121" s="107">
        <v>46220128</v>
      </c>
      <c r="AA121" s="315">
        <v>340</v>
      </c>
      <c r="AB121" s="315" t="s">
        <v>8112</v>
      </c>
      <c r="AC121" s="536">
        <v>1270.97</v>
      </c>
      <c r="AD121" s="315">
        <v>32</v>
      </c>
      <c r="AE121" s="519">
        <f t="shared" ref="AE121:AE138" si="10">AC121*AD121</f>
        <v>40671.040000000001</v>
      </c>
      <c r="AF121" s="315">
        <v>26</v>
      </c>
      <c r="AG121" s="315" t="s">
        <v>8153</v>
      </c>
    </row>
    <row r="122" spans="1:33">
      <c r="A122" s="66" t="s">
        <v>8136</v>
      </c>
      <c r="B122" s="68">
        <v>46218527</v>
      </c>
      <c r="C122" s="68">
        <v>335</v>
      </c>
      <c r="D122" s="68" t="s">
        <v>8144</v>
      </c>
      <c r="E122" s="73">
        <v>1510.17</v>
      </c>
      <c r="F122" s="66">
        <v>28</v>
      </c>
      <c r="G122" s="70">
        <f t="shared" si="9"/>
        <v>42284.76</v>
      </c>
      <c r="H122" s="66">
        <v>32</v>
      </c>
      <c r="I122" s="68">
        <f t="shared" si="6"/>
        <v>896</v>
      </c>
      <c r="J122" s="68" t="s">
        <v>8143</v>
      </c>
      <c r="Y122" s="107" t="s">
        <v>8136</v>
      </c>
      <c r="Z122" s="315">
        <v>46222128</v>
      </c>
      <c r="AA122" s="315">
        <v>340</v>
      </c>
      <c r="AB122" s="107" t="s">
        <v>8112</v>
      </c>
      <c r="AC122" s="536">
        <v>1270.97</v>
      </c>
      <c r="AD122" s="315">
        <v>32</v>
      </c>
      <c r="AE122" s="519">
        <f t="shared" si="10"/>
        <v>40671.040000000001</v>
      </c>
      <c r="AF122" s="315">
        <v>26</v>
      </c>
      <c r="AG122" s="315" t="s">
        <v>8153</v>
      </c>
    </row>
    <row r="123" spans="1:33">
      <c r="A123" s="66" t="s">
        <v>8136</v>
      </c>
      <c r="B123" s="68">
        <v>46216125</v>
      </c>
      <c r="C123" s="68">
        <v>325</v>
      </c>
      <c r="D123" s="68" t="s">
        <v>8144</v>
      </c>
      <c r="E123" s="73">
        <v>1510.17</v>
      </c>
      <c r="F123" s="66">
        <v>28</v>
      </c>
      <c r="G123" s="70">
        <f t="shared" si="9"/>
        <v>42284.76</v>
      </c>
      <c r="H123" s="66">
        <v>32</v>
      </c>
      <c r="I123" s="68">
        <f t="shared" si="6"/>
        <v>896</v>
      </c>
      <c r="J123" s="68" t="s">
        <v>8143</v>
      </c>
      <c r="Y123" s="107" t="s">
        <v>8136</v>
      </c>
      <c r="Z123" s="315">
        <v>43210128</v>
      </c>
      <c r="AA123" s="315">
        <v>340</v>
      </c>
      <c r="AB123" s="315" t="s">
        <v>8145</v>
      </c>
      <c r="AC123" s="518">
        <v>1415.37</v>
      </c>
      <c r="AD123" s="107">
        <v>30</v>
      </c>
      <c r="AE123" s="519">
        <f t="shared" si="10"/>
        <v>42461.1</v>
      </c>
      <c r="AF123" s="107">
        <v>32</v>
      </c>
      <c r="AG123" s="107" t="s">
        <v>8138</v>
      </c>
    </row>
    <row r="124" spans="1:33">
      <c r="A124" s="66" t="s">
        <v>8136</v>
      </c>
      <c r="B124" s="68">
        <v>46216124</v>
      </c>
      <c r="C124" s="68">
        <v>320</v>
      </c>
      <c r="D124" s="68" t="s">
        <v>8144</v>
      </c>
      <c r="E124" s="73">
        <v>1510.17</v>
      </c>
      <c r="F124" s="66">
        <v>28</v>
      </c>
      <c r="G124" s="70">
        <f t="shared" si="9"/>
        <v>42284.76</v>
      </c>
      <c r="H124" s="66">
        <v>32</v>
      </c>
      <c r="I124" s="68">
        <f t="shared" si="6"/>
        <v>896</v>
      </c>
      <c r="J124" s="68" t="s">
        <v>8143</v>
      </c>
      <c r="Y124" s="520" t="s">
        <v>8136</v>
      </c>
      <c r="Z124" s="107">
        <v>46204128</v>
      </c>
      <c r="AA124" s="315">
        <f>VLOOKUP(Z124,'[1]GA Inventory'!$C$5:$F$45,4,0)</f>
        <v>340</v>
      </c>
      <c r="AB124" s="315" t="s">
        <v>8162</v>
      </c>
      <c r="AC124" s="518">
        <v>1510.17</v>
      </c>
      <c r="AD124" s="107">
        <v>28</v>
      </c>
      <c r="AE124" s="519">
        <f t="shared" si="10"/>
        <v>42284.76</v>
      </c>
      <c r="AF124" s="107">
        <v>32</v>
      </c>
      <c r="AG124" s="107" t="s">
        <v>8163</v>
      </c>
    </row>
    <row r="125" spans="1:33">
      <c r="A125" s="66" t="s">
        <v>8136</v>
      </c>
      <c r="B125" s="68">
        <v>46217128</v>
      </c>
      <c r="C125" s="68">
        <v>340</v>
      </c>
      <c r="D125" s="68" t="s">
        <v>8144</v>
      </c>
      <c r="E125" s="73">
        <v>1510.17</v>
      </c>
      <c r="F125" s="66">
        <v>28</v>
      </c>
      <c r="G125" s="70">
        <f t="shared" si="9"/>
        <v>42284.76</v>
      </c>
      <c r="H125" s="66">
        <v>32</v>
      </c>
      <c r="I125" s="68">
        <f t="shared" si="6"/>
        <v>896</v>
      </c>
      <c r="J125" s="68" t="s">
        <v>8143</v>
      </c>
      <c r="Y125" s="107" t="s">
        <v>8136</v>
      </c>
      <c r="Z125" s="107">
        <v>46205128</v>
      </c>
      <c r="AA125" s="315">
        <v>340</v>
      </c>
      <c r="AB125" s="315" t="s">
        <v>8162</v>
      </c>
      <c r="AC125" s="518">
        <v>1510.17</v>
      </c>
      <c r="AD125" s="107">
        <v>28</v>
      </c>
      <c r="AE125" s="519">
        <f t="shared" si="10"/>
        <v>42284.76</v>
      </c>
      <c r="AF125" s="107">
        <v>32</v>
      </c>
      <c r="AG125" s="107" t="s">
        <v>8163</v>
      </c>
    </row>
    <row r="126" spans="1:33">
      <c r="A126" s="66" t="s">
        <v>8136</v>
      </c>
      <c r="B126" s="68">
        <v>46218124</v>
      </c>
      <c r="C126" s="68">
        <v>320</v>
      </c>
      <c r="D126" s="68" t="s">
        <v>8144</v>
      </c>
      <c r="E126" s="73">
        <v>1510.17</v>
      </c>
      <c r="F126" s="66">
        <v>28</v>
      </c>
      <c r="G126" s="70">
        <f t="shared" si="9"/>
        <v>42284.76</v>
      </c>
      <c r="H126" s="66">
        <v>32</v>
      </c>
      <c r="I126" s="68">
        <f t="shared" si="6"/>
        <v>896</v>
      </c>
      <c r="J126" s="66" t="s">
        <v>8143</v>
      </c>
      <c r="Y126" s="511" t="s">
        <v>8136</v>
      </c>
      <c r="Z126" s="315">
        <v>46225128</v>
      </c>
      <c r="AA126" s="315">
        <v>340</v>
      </c>
      <c r="AB126" s="107" t="s">
        <v>8154</v>
      </c>
      <c r="AC126" s="518">
        <v>1510.17</v>
      </c>
      <c r="AD126" s="107">
        <v>28</v>
      </c>
      <c r="AE126" s="515">
        <f t="shared" si="10"/>
        <v>42284.76</v>
      </c>
      <c r="AF126" s="107">
        <v>32</v>
      </c>
      <c r="AG126" s="511" t="s">
        <v>8143</v>
      </c>
    </row>
    <row r="127" spans="1:33">
      <c r="A127" s="66" t="s">
        <v>8136</v>
      </c>
      <c r="B127" s="68">
        <v>46218125</v>
      </c>
      <c r="C127" s="68">
        <v>325</v>
      </c>
      <c r="D127" s="68" t="s">
        <v>8144</v>
      </c>
      <c r="E127" s="73">
        <v>1510.17</v>
      </c>
      <c r="F127" s="66">
        <v>28</v>
      </c>
      <c r="G127" s="70">
        <f t="shared" si="9"/>
        <v>42284.76</v>
      </c>
      <c r="H127" s="66">
        <v>32</v>
      </c>
      <c r="I127" s="68">
        <f t="shared" si="6"/>
        <v>896</v>
      </c>
      <c r="J127" s="66" t="s">
        <v>8143</v>
      </c>
      <c r="Y127" s="511" t="s">
        <v>8136</v>
      </c>
      <c r="Z127" s="512">
        <v>45201129</v>
      </c>
      <c r="AA127" s="315">
        <v>345</v>
      </c>
      <c r="AB127" s="107" t="s">
        <v>8146</v>
      </c>
      <c r="AC127" s="518">
        <v>1510.17</v>
      </c>
      <c r="AD127" s="107">
        <v>28</v>
      </c>
      <c r="AE127" s="515">
        <f t="shared" si="10"/>
        <v>42284.76</v>
      </c>
      <c r="AF127" s="511">
        <v>32</v>
      </c>
      <c r="AG127" s="511" t="s">
        <v>8143</v>
      </c>
    </row>
    <row r="128" spans="1:33">
      <c r="A128" s="66" t="s">
        <v>8136</v>
      </c>
      <c r="B128" s="68">
        <v>46217127</v>
      </c>
      <c r="C128" s="68">
        <v>335</v>
      </c>
      <c r="D128" s="66" t="s">
        <v>8144</v>
      </c>
      <c r="E128" s="73">
        <v>1510.17</v>
      </c>
      <c r="F128" s="66">
        <v>28</v>
      </c>
      <c r="G128" s="70">
        <f t="shared" si="9"/>
        <v>42284.76</v>
      </c>
      <c r="H128" s="66">
        <v>32</v>
      </c>
      <c r="I128" s="68">
        <f t="shared" si="6"/>
        <v>896</v>
      </c>
      <c r="J128" s="66" t="s">
        <v>8143</v>
      </c>
      <c r="Y128" s="511" t="s">
        <v>8136</v>
      </c>
      <c r="Z128" s="107">
        <v>46204129</v>
      </c>
      <c r="AA128" s="315">
        <v>345</v>
      </c>
      <c r="AB128" s="107" t="s">
        <v>8162</v>
      </c>
      <c r="AC128" s="518">
        <v>1510.17</v>
      </c>
      <c r="AD128" s="107">
        <v>28</v>
      </c>
      <c r="AE128" s="515">
        <f t="shared" si="10"/>
        <v>42284.76</v>
      </c>
      <c r="AF128" s="511">
        <v>32</v>
      </c>
      <c r="AG128" s="511" t="s">
        <v>8163</v>
      </c>
    </row>
    <row r="129" spans="1:33">
      <c r="A129" s="66" t="s">
        <v>8136</v>
      </c>
      <c r="B129" s="71">
        <v>46203128</v>
      </c>
      <c r="C129" s="68">
        <v>340</v>
      </c>
      <c r="D129" s="66" t="s">
        <v>8110</v>
      </c>
      <c r="E129" s="73">
        <v>1310</v>
      </c>
      <c r="F129" s="66">
        <v>32</v>
      </c>
      <c r="G129" s="70">
        <f t="shared" si="9"/>
        <v>41920</v>
      </c>
      <c r="H129" s="66">
        <v>26</v>
      </c>
      <c r="I129" s="68">
        <f t="shared" si="6"/>
        <v>832</v>
      </c>
      <c r="J129" s="66" t="s">
        <v>8152</v>
      </c>
      <c r="Y129" s="520" t="s">
        <v>8136</v>
      </c>
      <c r="Z129" s="107">
        <v>46205129</v>
      </c>
      <c r="AA129" s="315">
        <f>VLOOKUP(Z129,'[1]GA Inventory'!$C$5:$F$45,4,0)</f>
        <v>345</v>
      </c>
      <c r="AB129" s="315" t="s">
        <v>8162</v>
      </c>
      <c r="AC129" s="518">
        <v>1510.17</v>
      </c>
      <c r="AD129" s="107">
        <v>28</v>
      </c>
      <c r="AE129" s="519">
        <f t="shared" si="10"/>
        <v>42284.76</v>
      </c>
      <c r="AF129" s="107">
        <v>32</v>
      </c>
      <c r="AG129" s="107" t="s">
        <v>8163</v>
      </c>
    </row>
    <row r="130" spans="1:33">
      <c r="A130" s="66" t="s">
        <v>8136</v>
      </c>
      <c r="B130" s="66">
        <v>46207130</v>
      </c>
      <c r="C130" s="68">
        <v>350</v>
      </c>
      <c r="D130" s="68" t="s">
        <v>8110</v>
      </c>
      <c r="E130" s="73">
        <v>1310</v>
      </c>
      <c r="F130" s="66">
        <v>32</v>
      </c>
      <c r="G130" s="70">
        <f t="shared" si="9"/>
        <v>41920</v>
      </c>
      <c r="H130" s="66">
        <v>26</v>
      </c>
      <c r="I130" s="68">
        <f t="shared" si="6"/>
        <v>832</v>
      </c>
      <c r="J130" s="66" t="s">
        <v>8152</v>
      </c>
      <c r="Y130" s="107" t="s">
        <v>8136</v>
      </c>
      <c r="Z130" s="315">
        <v>46225129</v>
      </c>
      <c r="AA130" s="315">
        <v>345</v>
      </c>
      <c r="AB130" s="107" t="s">
        <v>8154</v>
      </c>
      <c r="AC130" s="518">
        <v>1510.17</v>
      </c>
      <c r="AD130" s="107">
        <v>28</v>
      </c>
      <c r="AE130" s="519">
        <f t="shared" si="10"/>
        <v>42284.76</v>
      </c>
      <c r="AF130" s="107">
        <v>32</v>
      </c>
      <c r="AG130" s="107" t="s">
        <v>8143</v>
      </c>
    </row>
    <row r="131" spans="1:33">
      <c r="A131" s="66" t="s">
        <v>8136</v>
      </c>
      <c r="B131" s="66">
        <v>46209128</v>
      </c>
      <c r="C131" s="68">
        <v>340</v>
      </c>
      <c r="D131" s="68" t="s">
        <v>8110</v>
      </c>
      <c r="E131" s="73">
        <v>1310</v>
      </c>
      <c r="F131" s="66">
        <v>32</v>
      </c>
      <c r="G131" s="70">
        <f t="shared" si="9"/>
        <v>41920</v>
      </c>
      <c r="H131" s="66">
        <v>26</v>
      </c>
      <c r="I131" s="68">
        <f t="shared" ref="I131:I172" si="11">F131*H131</f>
        <v>832</v>
      </c>
      <c r="J131" s="66" t="s">
        <v>8152</v>
      </c>
      <c r="Y131" s="511" t="s">
        <v>8136</v>
      </c>
      <c r="Z131" s="315">
        <v>49201130</v>
      </c>
      <c r="AA131" s="315">
        <v>350</v>
      </c>
      <c r="AB131" s="315" t="s">
        <v>113</v>
      </c>
      <c r="AC131" s="315">
        <v>1717.4</v>
      </c>
      <c r="AD131" s="315">
        <v>26</v>
      </c>
      <c r="AE131" s="515">
        <f t="shared" si="10"/>
        <v>44652.4</v>
      </c>
      <c r="AF131" s="315">
        <v>32</v>
      </c>
      <c r="AG131" s="315" t="s">
        <v>8164</v>
      </c>
    </row>
    <row r="132" spans="1:33">
      <c r="A132" s="66" t="s">
        <v>8136</v>
      </c>
      <c r="B132" s="67">
        <v>46209127</v>
      </c>
      <c r="C132" s="68">
        <v>335</v>
      </c>
      <c r="D132" s="68" t="s">
        <v>8110</v>
      </c>
      <c r="E132" s="73">
        <v>1310</v>
      </c>
      <c r="F132" s="68">
        <v>32</v>
      </c>
      <c r="G132" s="70">
        <f t="shared" si="9"/>
        <v>41920</v>
      </c>
      <c r="H132" s="68">
        <v>26</v>
      </c>
      <c r="I132" s="68">
        <f t="shared" si="11"/>
        <v>832</v>
      </c>
      <c r="J132" s="66" t="s">
        <v>8152</v>
      </c>
      <c r="Y132" s="107" t="s">
        <v>8136</v>
      </c>
      <c r="Z132" s="315">
        <v>46208130</v>
      </c>
      <c r="AA132" s="315">
        <v>350</v>
      </c>
      <c r="AB132" s="315" t="s">
        <v>8114</v>
      </c>
      <c r="AC132" s="518">
        <v>1510.17</v>
      </c>
      <c r="AD132" s="107">
        <v>28</v>
      </c>
      <c r="AE132" s="515">
        <f t="shared" si="10"/>
        <v>42284.76</v>
      </c>
      <c r="AF132" s="511">
        <v>32</v>
      </c>
      <c r="AG132" s="511" t="s">
        <v>8143</v>
      </c>
    </row>
    <row r="133" spans="1:33">
      <c r="A133" s="66" t="s">
        <v>8136</v>
      </c>
      <c r="B133" s="67">
        <v>46207127</v>
      </c>
      <c r="C133" s="68">
        <v>335</v>
      </c>
      <c r="D133" s="75" t="s">
        <v>8110</v>
      </c>
      <c r="E133" s="73">
        <v>1310</v>
      </c>
      <c r="F133" s="68">
        <v>32</v>
      </c>
      <c r="G133" s="70">
        <v>42461</v>
      </c>
      <c r="H133" s="66">
        <v>26</v>
      </c>
      <c r="I133" s="68">
        <f t="shared" si="11"/>
        <v>832</v>
      </c>
      <c r="J133" s="66" t="s">
        <v>8152</v>
      </c>
      <c r="Y133" s="511" t="s">
        <v>8136</v>
      </c>
      <c r="Z133" s="278">
        <v>46206130</v>
      </c>
      <c r="AA133" s="315">
        <v>350</v>
      </c>
      <c r="AB133" s="278" t="s">
        <v>8114</v>
      </c>
      <c r="AC133" s="518">
        <v>1510.17</v>
      </c>
      <c r="AD133" s="107">
        <v>28</v>
      </c>
      <c r="AE133" s="519">
        <f t="shared" si="10"/>
        <v>42284.76</v>
      </c>
      <c r="AF133" s="107">
        <v>32</v>
      </c>
      <c r="AG133" s="107" t="s">
        <v>8143</v>
      </c>
    </row>
    <row r="134" spans="1:33">
      <c r="A134" s="66" t="s">
        <v>8136</v>
      </c>
      <c r="B134" s="66">
        <v>46209130</v>
      </c>
      <c r="C134" s="68">
        <v>350</v>
      </c>
      <c r="D134" s="66" t="s">
        <v>8110</v>
      </c>
      <c r="E134" s="73">
        <v>1310</v>
      </c>
      <c r="F134" s="68">
        <v>32</v>
      </c>
      <c r="G134" s="70">
        <v>42461</v>
      </c>
      <c r="H134" s="66">
        <v>26</v>
      </c>
      <c r="I134" s="68">
        <f t="shared" si="11"/>
        <v>832</v>
      </c>
      <c r="J134" s="66" t="s">
        <v>8152</v>
      </c>
      <c r="Y134" s="107" t="s">
        <v>8136</v>
      </c>
      <c r="Z134" s="315">
        <v>46216130</v>
      </c>
      <c r="AA134" s="315">
        <v>350</v>
      </c>
      <c r="AB134" s="107" t="s">
        <v>8114</v>
      </c>
      <c r="AC134" s="518">
        <v>1510.17</v>
      </c>
      <c r="AD134" s="107">
        <v>28</v>
      </c>
      <c r="AE134" s="519">
        <f t="shared" si="10"/>
        <v>42284.76</v>
      </c>
      <c r="AF134" s="107">
        <v>32</v>
      </c>
      <c r="AG134" s="107" t="s">
        <v>8143</v>
      </c>
    </row>
    <row r="135" spans="1:33">
      <c r="A135" s="66" t="s">
        <v>8136</v>
      </c>
      <c r="B135" s="67">
        <v>46213128</v>
      </c>
      <c r="C135" s="68">
        <v>340</v>
      </c>
      <c r="D135" s="66" t="s">
        <v>8110</v>
      </c>
      <c r="E135" s="73">
        <v>1310</v>
      </c>
      <c r="F135" s="68">
        <v>32</v>
      </c>
      <c r="G135" s="70">
        <v>42461</v>
      </c>
      <c r="H135" s="66">
        <v>26</v>
      </c>
      <c r="I135" s="68">
        <f t="shared" si="11"/>
        <v>832</v>
      </c>
      <c r="J135" s="66" t="s">
        <v>8152</v>
      </c>
      <c r="Y135" s="107" t="s">
        <v>8136</v>
      </c>
      <c r="Z135" s="315">
        <v>46217130</v>
      </c>
      <c r="AA135" s="315">
        <v>350</v>
      </c>
      <c r="AB135" s="107" t="s">
        <v>8114</v>
      </c>
      <c r="AC135" s="518">
        <v>1510.17</v>
      </c>
      <c r="AD135" s="107">
        <v>28</v>
      </c>
      <c r="AE135" s="519">
        <f t="shared" si="10"/>
        <v>42284.76</v>
      </c>
      <c r="AF135" s="107">
        <v>32</v>
      </c>
      <c r="AG135" s="107" t="s">
        <v>8143</v>
      </c>
    </row>
    <row r="136" spans="1:33">
      <c r="A136" s="66" t="s">
        <v>8136</v>
      </c>
      <c r="B136" s="67">
        <v>46213127</v>
      </c>
      <c r="C136" s="68">
        <v>335</v>
      </c>
      <c r="D136" s="66" t="s">
        <v>8110</v>
      </c>
      <c r="E136" s="73">
        <v>1310</v>
      </c>
      <c r="F136" s="68">
        <v>32</v>
      </c>
      <c r="G136" s="70">
        <v>42461</v>
      </c>
      <c r="H136" s="66">
        <v>26</v>
      </c>
      <c r="I136" s="68">
        <f t="shared" si="11"/>
        <v>832</v>
      </c>
      <c r="J136" s="66" t="s">
        <v>8152</v>
      </c>
      <c r="Y136" s="107" t="s">
        <v>8136</v>
      </c>
      <c r="Z136" s="315">
        <v>46219130</v>
      </c>
      <c r="AA136" s="315">
        <v>350</v>
      </c>
      <c r="AB136" s="107" t="s">
        <v>8114</v>
      </c>
      <c r="AC136" s="518">
        <v>1510.17</v>
      </c>
      <c r="AD136" s="107">
        <v>28</v>
      </c>
      <c r="AE136" s="519">
        <f t="shared" si="10"/>
        <v>42284.76</v>
      </c>
      <c r="AF136" s="107">
        <v>32</v>
      </c>
      <c r="AG136" s="107" t="s">
        <v>8143</v>
      </c>
    </row>
    <row r="137" spans="1:33">
      <c r="A137" s="66" t="s">
        <v>8136</v>
      </c>
      <c r="B137" s="76">
        <v>46213130</v>
      </c>
      <c r="C137" s="68">
        <v>350</v>
      </c>
      <c r="D137" s="76" t="s">
        <v>8110</v>
      </c>
      <c r="E137" s="73">
        <v>1310</v>
      </c>
      <c r="F137" s="68">
        <v>32</v>
      </c>
      <c r="G137" s="70">
        <v>42461</v>
      </c>
      <c r="H137" s="66">
        <v>26</v>
      </c>
      <c r="I137" s="68">
        <f t="shared" si="11"/>
        <v>832</v>
      </c>
      <c r="J137" s="66" t="s">
        <v>8152</v>
      </c>
      <c r="Y137" s="107" t="s">
        <v>8136</v>
      </c>
      <c r="Z137" s="315">
        <v>46223130</v>
      </c>
      <c r="AA137" s="315">
        <v>350</v>
      </c>
      <c r="AB137" s="107" t="s">
        <v>8151</v>
      </c>
      <c r="AC137" s="518">
        <v>1310</v>
      </c>
      <c r="AD137" s="315">
        <v>32</v>
      </c>
      <c r="AE137" s="519">
        <f t="shared" si="10"/>
        <v>41920</v>
      </c>
      <c r="AF137" s="315">
        <v>26</v>
      </c>
      <c r="AG137" s="107" t="s">
        <v>8152</v>
      </c>
    </row>
    <row r="138" spans="1:33">
      <c r="A138" s="66" t="s">
        <v>8136</v>
      </c>
      <c r="B138" s="68">
        <v>46224128</v>
      </c>
      <c r="C138" s="68">
        <v>340</v>
      </c>
      <c r="D138" s="68" t="s">
        <v>8110</v>
      </c>
      <c r="E138" s="73">
        <v>1310</v>
      </c>
      <c r="F138" s="68">
        <v>32</v>
      </c>
      <c r="G138" s="70">
        <v>42461</v>
      </c>
      <c r="H138" s="66">
        <v>26</v>
      </c>
      <c r="I138" s="68">
        <f t="shared" si="11"/>
        <v>832</v>
      </c>
      <c r="J138" s="66" t="s">
        <v>8152</v>
      </c>
      <c r="Y138" s="511" t="s">
        <v>8136</v>
      </c>
      <c r="Z138" s="107">
        <v>46207130</v>
      </c>
      <c r="AA138" s="315">
        <v>350</v>
      </c>
      <c r="AB138" s="315" t="s">
        <v>8110</v>
      </c>
      <c r="AC138" s="518">
        <v>1310</v>
      </c>
      <c r="AD138" s="107">
        <v>32</v>
      </c>
      <c r="AE138" s="515">
        <f t="shared" si="10"/>
        <v>41920</v>
      </c>
      <c r="AF138" s="107">
        <v>26</v>
      </c>
      <c r="AG138" s="107" t="s">
        <v>8152</v>
      </c>
    </row>
    <row r="139" spans="1:33">
      <c r="A139" s="66" t="s">
        <v>8136</v>
      </c>
      <c r="B139" s="68">
        <v>46221126</v>
      </c>
      <c r="C139" s="68">
        <v>330</v>
      </c>
      <c r="D139" s="68" t="s">
        <v>8110</v>
      </c>
      <c r="E139" s="73">
        <v>1310</v>
      </c>
      <c r="F139" s="68">
        <v>32</v>
      </c>
      <c r="G139" s="70">
        <v>42461</v>
      </c>
      <c r="H139" s="66">
        <v>26</v>
      </c>
      <c r="I139" s="68">
        <f t="shared" si="11"/>
        <v>832</v>
      </c>
      <c r="J139" s="66" t="s">
        <v>8152</v>
      </c>
      <c r="Y139" s="511" t="s">
        <v>8136</v>
      </c>
      <c r="Z139" s="107">
        <v>46209130</v>
      </c>
      <c r="AA139" s="315">
        <v>350</v>
      </c>
      <c r="AB139" s="107" t="s">
        <v>8110</v>
      </c>
      <c r="AC139" s="518">
        <v>1310</v>
      </c>
      <c r="AD139" s="315">
        <v>32</v>
      </c>
      <c r="AE139" s="519">
        <v>42461</v>
      </c>
      <c r="AF139" s="107">
        <v>26</v>
      </c>
      <c r="AG139" s="107" t="s">
        <v>8152</v>
      </c>
    </row>
    <row r="140" spans="1:33">
      <c r="A140" s="66" t="s">
        <v>8136</v>
      </c>
      <c r="B140" s="68">
        <v>46224127</v>
      </c>
      <c r="C140" s="68">
        <v>335</v>
      </c>
      <c r="D140" s="66" t="s">
        <v>8110</v>
      </c>
      <c r="E140" s="73">
        <v>1310</v>
      </c>
      <c r="F140" s="68">
        <v>32</v>
      </c>
      <c r="G140" s="70">
        <v>42461</v>
      </c>
      <c r="H140" s="66">
        <v>26</v>
      </c>
      <c r="I140" s="68">
        <f t="shared" si="11"/>
        <v>832</v>
      </c>
      <c r="J140" s="66" t="s">
        <v>8152</v>
      </c>
      <c r="Y140" s="511" t="s">
        <v>8136</v>
      </c>
      <c r="Z140" s="278">
        <v>46213130</v>
      </c>
      <c r="AA140" s="315">
        <v>350</v>
      </c>
      <c r="AB140" s="278" t="s">
        <v>8110</v>
      </c>
      <c r="AC140" s="518">
        <v>1310</v>
      </c>
      <c r="AD140" s="315">
        <v>32</v>
      </c>
      <c r="AE140" s="519">
        <v>42461</v>
      </c>
      <c r="AF140" s="107">
        <v>26</v>
      </c>
      <c r="AG140" s="107" t="s">
        <v>8152</v>
      </c>
    </row>
    <row r="141" spans="1:33">
      <c r="A141" s="310" t="s">
        <v>8136</v>
      </c>
      <c r="B141" s="547">
        <v>46212127</v>
      </c>
      <c r="C141" s="547">
        <v>335</v>
      </c>
      <c r="D141" s="547" t="s">
        <v>8112</v>
      </c>
      <c r="E141" s="552">
        <v>1271</v>
      </c>
      <c r="F141" s="547">
        <v>32</v>
      </c>
      <c r="G141" s="548">
        <f>E141*F141</f>
        <v>40672</v>
      </c>
      <c r="H141" s="547">
        <v>26</v>
      </c>
      <c r="I141" s="547">
        <f t="shared" si="11"/>
        <v>832</v>
      </c>
      <c r="J141" s="547" t="s">
        <v>8148</v>
      </c>
      <c r="Y141" s="511" t="s">
        <v>8136</v>
      </c>
      <c r="Z141" s="107">
        <v>46204130</v>
      </c>
      <c r="AA141" s="315">
        <v>350</v>
      </c>
      <c r="AB141" s="107" t="s">
        <v>8162</v>
      </c>
      <c r="AC141" s="518">
        <v>1510.17</v>
      </c>
      <c r="AD141" s="107">
        <v>28</v>
      </c>
      <c r="AE141" s="515">
        <f t="shared" ref="AE141:AE148" si="12">AC141*AD141</f>
        <v>42284.76</v>
      </c>
      <c r="AF141" s="511">
        <v>32</v>
      </c>
      <c r="AG141" s="511" t="s">
        <v>8163</v>
      </c>
    </row>
    <row r="142" spans="1:33">
      <c r="A142" s="310" t="s">
        <v>8136</v>
      </c>
      <c r="B142" s="310">
        <v>46220128</v>
      </c>
      <c r="C142" s="547">
        <v>340</v>
      </c>
      <c r="D142" s="547" t="s">
        <v>8112</v>
      </c>
      <c r="E142" s="552">
        <v>1271</v>
      </c>
      <c r="F142" s="547">
        <v>32</v>
      </c>
      <c r="G142" s="548">
        <f>E142*F142</f>
        <v>40672</v>
      </c>
      <c r="H142" s="547">
        <v>26</v>
      </c>
      <c r="I142" s="547">
        <f t="shared" si="11"/>
        <v>832</v>
      </c>
      <c r="J142" s="547" t="s">
        <v>8148</v>
      </c>
      <c r="Y142" s="107" t="s">
        <v>8136</v>
      </c>
      <c r="Z142" s="107">
        <v>46205130</v>
      </c>
      <c r="AA142" s="315">
        <v>350</v>
      </c>
      <c r="AB142" s="513" t="s">
        <v>8154</v>
      </c>
      <c r="AC142" s="518">
        <v>1510.17</v>
      </c>
      <c r="AD142" s="107">
        <v>28</v>
      </c>
      <c r="AE142" s="515">
        <f t="shared" si="12"/>
        <v>42284.76</v>
      </c>
      <c r="AF142" s="107">
        <v>32</v>
      </c>
      <c r="AG142" s="511" t="s">
        <v>8143</v>
      </c>
    </row>
    <row r="143" spans="1:33">
      <c r="A143" s="310" t="s">
        <v>8136</v>
      </c>
      <c r="B143" s="551">
        <v>46220127</v>
      </c>
      <c r="C143" s="547">
        <v>335</v>
      </c>
      <c r="D143" s="310" t="s">
        <v>8112</v>
      </c>
      <c r="E143" s="552">
        <v>1271</v>
      </c>
      <c r="F143" s="547">
        <v>32</v>
      </c>
      <c r="G143" s="548">
        <f>E143*F143</f>
        <v>40672</v>
      </c>
      <c r="H143" s="547">
        <v>26</v>
      </c>
      <c r="I143" s="547">
        <f t="shared" si="11"/>
        <v>832</v>
      </c>
      <c r="J143" s="547" t="s">
        <v>8148</v>
      </c>
      <c r="Y143" s="511" t="s">
        <v>8136</v>
      </c>
      <c r="Z143" s="517">
        <v>46205530</v>
      </c>
      <c r="AA143" s="315">
        <v>350</v>
      </c>
      <c r="AB143" s="107" t="s">
        <v>8154</v>
      </c>
      <c r="AC143" s="518">
        <v>1510.17</v>
      </c>
      <c r="AD143" s="107">
        <v>28</v>
      </c>
      <c r="AE143" s="515">
        <f t="shared" si="12"/>
        <v>42284.76</v>
      </c>
      <c r="AF143" s="107">
        <v>32</v>
      </c>
      <c r="AG143" s="511" t="s">
        <v>8143</v>
      </c>
    </row>
    <row r="144" spans="1:33">
      <c r="A144" s="310" t="s">
        <v>8136</v>
      </c>
      <c r="B144" s="547">
        <v>46222128</v>
      </c>
      <c r="C144" s="547">
        <v>340</v>
      </c>
      <c r="D144" s="310" t="s">
        <v>8112</v>
      </c>
      <c r="E144" s="552">
        <v>1271</v>
      </c>
      <c r="F144" s="547">
        <v>32</v>
      </c>
      <c r="G144" s="548">
        <f>E144*F144</f>
        <v>40672</v>
      </c>
      <c r="H144" s="547">
        <v>26</v>
      </c>
      <c r="I144" s="547">
        <f t="shared" si="11"/>
        <v>832</v>
      </c>
      <c r="J144" s="547" t="s">
        <v>8148</v>
      </c>
      <c r="Y144" s="511" t="s">
        <v>8136</v>
      </c>
      <c r="Z144" s="315">
        <v>46225130</v>
      </c>
      <c r="AA144" s="315">
        <v>350</v>
      </c>
      <c r="AB144" s="107" t="s">
        <v>8154</v>
      </c>
      <c r="AC144" s="518">
        <v>1510.17</v>
      </c>
      <c r="AD144" s="107">
        <v>28</v>
      </c>
      <c r="AE144" s="515">
        <f t="shared" si="12"/>
        <v>42284.76</v>
      </c>
      <c r="AF144" s="107">
        <v>32</v>
      </c>
      <c r="AG144" s="511" t="s">
        <v>8143</v>
      </c>
    </row>
    <row r="145" spans="1:33">
      <c r="A145" s="547" t="s">
        <v>8136</v>
      </c>
      <c r="B145" s="310">
        <v>43208126</v>
      </c>
      <c r="C145" s="547">
        <v>330</v>
      </c>
      <c r="D145" s="310" t="s">
        <v>8145</v>
      </c>
      <c r="E145" s="549">
        <v>1416</v>
      </c>
      <c r="F145" s="310">
        <v>30</v>
      </c>
      <c r="G145" s="548">
        <v>42461</v>
      </c>
      <c r="H145" s="310">
        <v>32</v>
      </c>
      <c r="I145" s="547">
        <f t="shared" si="11"/>
        <v>960</v>
      </c>
      <c r="J145" s="310" t="s">
        <v>8141</v>
      </c>
      <c r="Y145" s="511" t="s">
        <v>8136</v>
      </c>
      <c r="Z145" s="315">
        <v>49201131</v>
      </c>
      <c r="AA145" s="315">
        <v>355</v>
      </c>
      <c r="AB145" s="315" t="s">
        <v>113</v>
      </c>
      <c r="AC145" s="315">
        <v>1717.4</v>
      </c>
      <c r="AD145" s="315">
        <v>26</v>
      </c>
      <c r="AE145" s="515">
        <f t="shared" si="12"/>
        <v>44652.4</v>
      </c>
      <c r="AF145" s="315">
        <v>32</v>
      </c>
      <c r="AG145" s="315" t="s">
        <v>8164</v>
      </c>
    </row>
    <row r="146" spans="1:33">
      <c r="A146" s="310" t="s">
        <v>8136</v>
      </c>
      <c r="B146" s="310">
        <v>47204124</v>
      </c>
      <c r="C146" s="547">
        <v>320</v>
      </c>
      <c r="D146" s="310" t="s">
        <v>8145</v>
      </c>
      <c r="E146" s="549">
        <v>1416</v>
      </c>
      <c r="F146" s="310">
        <v>30</v>
      </c>
      <c r="G146" s="548">
        <v>42461</v>
      </c>
      <c r="H146" s="310">
        <v>32</v>
      </c>
      <c r="I146" s="547">
        <f t="shared" si="11"/>
        <v>960</v>
      </c>
      <c r="J146" s="310" t="s">
        <v>8141</v>
      </c>
      <c r="Y146" s="107" t="s">
        <v>8136</v>
      </c>
      <c r="Z146" s="315">
        <v>46208131</v>
      </c>
      <c r="AA146" s="315">
        <v>355</v>
      </c>
      <c r="AB146" s="315" t="s">
        <v>8114</v>
      </c>
      <c r="AC146" s="518">
        <v>1510.17</v>
      </c>
      <c r="AD146" s="107">
        <v>28</v>
      </c>
      <c r="AE146" s="515">
        <f t="shared" si="12"/>
        <v>42284.76</v>
      </c>
      <c r="AF146" s="511">
        <v>32</v>
      </c>
      <c r="AG146" s="511" t="s">
        <v>8143</v>
      </c>
    </row>
    <row r="147" spans="1:33">
      <c r="A147" s="310" t="s">
        <v>8136</v>
      </c>
      <c r="B147" s="310">
        <v>43210125</v>
      </c>
      <c r="C147" s="547">
        <v>325</v>
      </c>
      <c r="D147" s="547" t="s">
        <v>8145</v>
      </c>
      <c r="E147" s="549">
        <v>1416</v>
      </c>
      <c r="F147" s="310">
        <v>30</v>
      </c>
      <c r="G147" s="548">
        <f>E147*F147</f>
        <v>42480</v>
      </c>
      <c r="H147" s="310">
        <v>32</v>
      </c>
      <c r="I147" s="547">
        <f t="shared" si="11"/>
        <v>960</v>
      </c>
      <c r="J147" s="310" t="s">
        <v>8141</v>
      </c>
      <c r="Y147" s="107" t="s">
        <v>8136</v>
      </c>
      <c r="Z147" s="107">
        <v>46211131</v>
      </c>
      <c r="AA147" s="315">
        <v>355</v>
      </c>
      <c r="AB147" s="315" t="s">
        <v>8144</v>
      </c>
      <c r="AC147" s="518">
        <v>1510.17</v>
      </c>
      <c r="AD147" s="107">
        <v>28</v>
      </c>
      <c r="AE147" s="519">
        <f t="shared" si="12"/>
        <v>42284.76</v>
      </c>
      <c r="AF147" s="107">
        <v>32</v>
      </c>
      <c r="AG147" s="315" t="s">
        <v>8143</v>
      </c>
    </row>
    <row r="148" spans="1:33">
      <c r="A148" s="310" t="s">
        <v>8136</v>
      </c>
      <c r="B148" s="547">
        <v>43210124</v>
      </c>
      <c r="C148" s="547">
        <v>320</v>
      </c>
      <c r="D148" s="547" t="s">
        <v>8145</v>
      </c>
      <c r="E148" s="549">
        <v>1416</v>
      </c>
      <c r="F148" s="310">
        <v>30</v>
      </c>
      <c r="G148" s="548">
        <f>E148*F148</f>
        <v>42480</v>
      </c>
      <c r="H148" s="310">
        <v>32</v>
      </c>
      <c r="I148" s="547">
        <f t="shared" si="11"/>
        <v>960</v>
      </c>
      <c r="J148" s="310" t="s">
        <v>8141</v>
      </c>
      <c r="Y148" s="107" t="s">
        <v>8136</v>
      </c>
      <c r="Z148" s="107">
        <v>46205131</v>
      </c>
      <c r="AA148" s="315">
        <v>355</v>
      </c>
      <c r="AB148" s="521" t="s">
        <v>8162</v>
      </c>
      <c r="AC148" s="518">
        <v>1510.17</v>
      </c>
      <c r="AD148" s="107">
        <v>28</v>
      </c>
      <c r="AE148" s="519">
        <f t="shared" si="12"/>
        <v>42284.76</v>
      </c>
      <c r="AF148" s="107">
        <v>32</v>
      </c>
      <c r="AG148" s="107" t="s">
        <v>8163</v>
      </c>
    </row>
    <row r="149" spans="1:33">
      <c r="A149" s="310" t="s">
        <v>8136</v>
      </c>
      <c r="B149" s="310">
        <v>47204126</v>
      </c>
      <c r="C149" s="547">
        <v>330</v>
      </c>
      <c r="D149" s="310" t="s">
        <v>8145</v>
      </c>
      <c r="E149" s="549">
        <v>1416</v>
      </c>
      <c r="F149" s="310">
        <v>30</v>
      </c>
      <c r="G149" s="548">
        <v>42461</v>
      </c>
      <c r="H149" s="310">
        <v>32</v>
      </c>
      <c r="I149" s="547">
        <f t="shared" si="11"/>
        <v>960</v>
      </c>
      <c r="J149" s="310" t="s">
        <v>8141</v>
      </c>
      <c r="Y149" s="107" t="s">
        <v>8134</v>
      </c>
      <c r="Z149" s="534">
        <v>44103131</v>
      </c>
      <c r="AA149" s="315">
        <v>355</v>
      </c>
      <c r="AB149" s="107" t="s">
        <v>8165</v>
      </c>
      <c r="AC149" s="518">
        <v>1635.83</v>
      </c>
      <c r="AD149" s="107">
        <v>26</v>
      </c>
      <c r="AE149" s="519">
        <v>42531.58</v>
      </c>
      <c r="AF149" s="107">
        <v>29</v>
      </c>
      <c r="AG149" s="107" t="s">
        <v>8166</v>
      </c>
    </row>
    <row r="150" spans="1:33">
      <c r="A150" s="310" t="s">
        <v>8136</v>
      </c>
      <c r="B150" s="310">
        <v>43210126</v>
      </c>
      <c r="C150" s="547">
        <v>330</v>
      </c>
      <c r="D150" s="547" t="s">
        <v>8145</v>
      </c>
      <c r="E150" s="549">
        <v>1416</v>
      </c>
      <c r="F150" s="310">
        <v>30</v>
      </c>
      <c r="G150" s="548">
        <f>E150*F150</f>
        <v>42480</v>
      </c>
      <c r="H150" s="310">
        <v>32</v>
      </c>
      <c r="I150" s="547">
        <f t="shared" si="11"/>
        <v>960</v>
      </c>
      <c r="J150" s="310" t="s">
        <v>8141</v>
      </c>
      <c r="Y150" s="107" t="s">
        <v>8134</v>
      </c>
      <c r="Z150" s="534">
        <v>44101131</v>
      </c>
      <c r="AA150" s="315">
        <v>355</v>
      </c>
      <c r="AB150" s="107" t="s">
        <v>8165</v>
      </c>
      <c r="AC150" s="518">
        <v>1635.83</v>
      </c>
      <c r="AD150" s="252">
        <v>26</v>
      </c>
      <c r="AE150" s="519">
        <v>42531.58</v>
      </c>
      <c r="AF150" s="107">
        <v>29</v>
      </c>
      <c r="AG150" s="107" t="s">
        <v>8166</v>
      </c>
    </row>
    <row r="151" spans="1:33">
      <c r="A151" s="310" t="s">
        <v>8136</v>
      </c>
      <c r="B151" s="310">
        <v>43210127</v>
      </c>
      <c r="C151" s="547">
        <v>335</v>
      </c>
      <c r="D151" s="547" t="s">
        <v>8145</v>
      </c>
      <c r="E151" s="549">
        <v>1416</v>
      </c>
      <c r="F151" s="310">
        <v>30</v>
      </c>
      <c r="G151" s="548">
        <f>E151*F151</f>
        <v>42480</v>
      </c>
      <c r="H151" s="310">
        <v>32</v>
      </c>
      <c r="I151" s="547">
        <f t="shared" si="11"/>
        <v>960</v>
      </c>
      <c r="J151" s="310" t="s">
        <v>8141</v>
      </c>
      <c r="Y151" s="511" t="s">
        <v>8136</v>
      </c>
      <c r="Z151" s="315">
        <v>49201132</v>
      </c>
      <c r="AA151" s="315">
        <v>360</v>
      </c>
      <c r="AB151" s="315" t="s">
        <v>113</v>
      </c>
      <c r="AC151" s="315">
        <v>1499.14</v>
      </c>
      <c r="AD151" s="528">
        <v>26</v>
      </c>
      <c r="AE151" s="515">
        <f>AC151*AD151</f>
        <v>38977.64</v>
      </c>
      <c r="AF151" s="315">
        <v>32</v>
      </c>
      <c r="AG151" s="315" t="s">
        <v>8167</v>
      </c>
    </row>
    <row r="152" spans="1:33">
      <c r="A152" s="310" t="s">
        <v>8136</v>
      </c>
      <c r="B152" s="547">
        <v>43210128</v>
      </c>
      <c r="C152" s="547">
        <v>340</v>
      </c>
      <c r="D152" s="547" t="s">
        <v>8145</v>
      </c>
      <c r="E152" s="549">
        <v>1416</v>
      </c>
      <c r="F152" s="310">
        <v>30</v>
      </c>
      <c r="G152" s="548">
        <f>E152*F152</f>
        <v>42480</v>
      </c>
      <c r="H152" s="310">
        <v>32</v>
      </c>
      <c r="I152" s="547">
        <f t="shared" si="11"/>
        <v>960</v>
      </c>
      <c r="J152" s="310" t="s">
        <v>8141</v>
      </c>
      <c r="Y152" s="511" t="s">
        <v>8136</v>
      </c>
      <c r="Z152" s="315">
        <v>49203132</v>
      </c>
      <c r="AA152" s="315">
        <v>360</v>
      </c>
      <c r="AB152" s="315" t="s">
        <v>113</v>
      </c>
      <c r="AC152" s="315">
        <v>1499.14</v>
      </c>
      <c r="AD152" s="528">
        <v>26</v>
      </c>
      <c r="AE152" s="515">
        <f>AC152*AD152</f>
        <v>38977.64</v>
      </c>
      <c r="AF152" s="315">
        <v>32</v>
      </c>
      <c r="AG152" s="315" t="s">
        <v>8167</v>
      </c>
    </row>
    <row r="153" spans="1:33">
      <c r="A153" s="547" t="s">
        <v>8136</v>
      </c>
      <c r="B153" s="310">
        <v>43208125</v>
      </c>
      <c r="C153" s="547">
        <v>325</v>
      </c>
      <c r="D153" s="310" t="s">
        <v>8142</v>
      </c>
      <c r="E153" s="549">
        <v>1416</v>
      </c>
      <c r="F153" s="310">
        <v>30</v>
      </c>
      <c r="G153" s="548">
        <v>42461</v>
      </c>
      <c r="H153" s="310">
        <v>32</v>
      </c>
      <c r="I153" s="547">
        <f t="shared" si="11"/>
        <v>960</v>
      </c>
      <c r="J153" s="310" t="s">
        <v>8141</v>
      </c>
      <c r="Y153" s="107" t="s">
        <v>8136</v>
      </c>
      <c r="Z153" s="315">
        <v>49204132</v>
      </c>
      <c r="AA153" s="315">
        <v>360</v>
      </c>
      <c r="AB153" s="107" t="s">
        <v>377</v>
      </c>
      <c r="AC153" s="518">
        <v>1296.3</v>
      </c>
      <c r="AD153" s="107">
        <v>28</v>
      </c>
      <c r="AE153" s="519">
        <f>AC153*AD153</f>
        <v>36296.400000000001</v>
      </c>
      <c r="AF153" s="107">
        <v>26</v>
      </c>
      <c r="AG153" s="107" t="s">
        <v>8167</v>
      </c>
    </row>
    <row r="154" spans="1:33">
      <c r="A154" s="310" t="s">
        <v>8136</v>
      </c>
      <c r="B154" s="310">
        <v>47204125</v>
      </c>
      <c r="C154" s="547">
        <v>325</v>
      </c>
      <c r="D154" s="310" t="s">
        <v>8142</v>
      </c>
      <c r="E154" s="549">
        <v>1416</v>
      </c>
      <c r="F154" s="310">
        <v>30</v>
      </c>
      <c r="G154" s="548">
        <v>42461</v>
      </c>
      <c r="H154" s="310">
        <v>32</v>
      </c>
      <c r="I154" s="547">
        <f t="shared" si="11"/>
        <v>960</v>
      </c>
      <c r="J154" s="310" t="s">
        <v>8141</v>
      </c>
      <c r="Y154" s="511" t="s">
        <v>8134</v>
      </c>
      <c r="Z154" s="512">
        <v>44101132</v>
      </c>
      <c r="AA154" s="315">
        <v>360</v>
      </c>
      <c r="AB154" s="107" t="s">
        <v>8168</v>
      </c>
      <c r="AC154" s="518">
        <v>1635.83</v>
      </c>
      <c r="AD154" s="107">
        <v>26</v>
      </c>
      <c r="AE154" s="515">
        <v>42531.58</v>
      </c>
      <c r="AF154" s="511">
        <v>29</v>
      </c>
      <c r="AG154" s="107" t="s">
        <v>8166</v>
      </c>
    </row>
    <row r="155" spans="1:33">
      <c r="A155" s="310" t="s">
        <v>8136</v>
      </c>
      <c r="B155" s="551">
        <v>43204123</v>
      </c>
      <c r="C155" s="547">
        <v>315</v>
      </c>
      <c r="D155" s="310" t="s">
        <v>8142</v>
      </c>
      <c r="E155" s="549">
        <v>1416</v>
      </c>
      <c r="F155" s="310">
        <v>30</v>
      </c>
      <c r="G155" s="548">
        <v>42461.1</v>
      </c>
      <c r="H155" s="310">
        <v>32</v>
      </c>
      <c r="I155" s="547">
        <f t="shared" si="11"/>
        <v>960</v>
      </c>
      <c r="J155" s="310" t="s">
        <v>8141</v>
      </c>
      <c r="Y155" s="511" t="s">
        <v>8134</v>
      </c>
      <c r="Z155" s="512">
        <v>44101532</v>
      </c>
      <c r="AA155" s="315">
        <v>360</v>
      </c>
      <c r="AB155" s="107" t="s">
        <v>8168</v>
      </c>
      <c r="AC155" s="518">
        <v>1635.83</v>
      </c>
      <c r="AD155" s="107">
        <v>26</v>
      </c>
      <c r="AE155" s="515">
        <v>42531.58</v>
      </c>
      <c r="AF155" s="511">
        <v>29</v>
      </c>
      <c r="AG155" s="107" t="s">
        <v>8166</v>
      </c>
    </row>
    <row r="156" spans="1:33">
      <c r="A156" s="310" t="s">
        <v>8136</v>
      </c>
      <c r="B156" s="551">
        <v>43204124</v>
      </c>
      <c r="C156" s="547">
        <v>320</v>
      </c>
      <c r="D156" s="310" t="s">
        <v>8142</v>
      </c>
      <c r="E156" s="549">
        <v>1416</v>
      </c>
      <c r="F156" s="310">
        <v>30</v>
      </c>
      <c r="G156" s="548">
        <v>42461.1</v>
      </c>
      <c r="H156" s="310">
        <v>32</v>
      </c>
      <c r="I156" s="547">
        <f t="shared" si="11"/>
        <v>960</v>
      </c>
      <c r="J156" s="310" t="s">
        <v>8141</v>
      </c>
      <c r="Y156" s="511" t="s">
        <v>8134</v>
      </c>
      <c r="Z156" s="534">
        <v>44103132</v>
      </c>
      <c r="AA156" s="315">
        <v>360</v>
      </c>
      <c r="AB156" s="107" t="s">
        <v>8165</v>
      </c>
      <c r="AC156" s="518">
        <v>1635.83</v>
      </c>
      <c r="AD156" s="107">
        <v>26</v>
      </c>
      <c r="AE156" s="515">
        <v>42531.58</v>
      </c>
      <c r="AF156" s="511">
        <v>29</v>
      </c>
      <c r="AG156" s="107" t="s">
        <v>8166</v>
      </c>
    </row>
    <row r="157" spans="1:33">
      <c r="A157" s="310" t="s">
        <v>8136</v>
      </c>
      <c r="B157" s="551">
        <v>43204125</v>
      </c>
      <c r="C157" s="547">
        <v>325</v>
      </c>
      <c r="D157" s="310" t="s">
        <v>8142</v>
      </c>
      <c r="E157" s="549">
        <v>1416</v>
      </c>
      <c r="F157" s="310">
        <v>30</v>
      </c>
      <c r="G157" s="548">
        <v>42461.1</v>
      </c>
      <c r="H157" s="310">
        <v>32</v>
      </c>
      <c r="I157" s="547">
        <f t="shared" si="11"/>
        <v>960</v>
      </c>
      <c r="J157" s="310" t="s">
        <v>8141</v>
      </c>
      <c r="Y157" s="511" t="s">
        <v>8134</v>
      </c>
      <c r="Z157" s="512">
        <v>44101133</v>
      </c>
      <c r="AA157" s="315">
        <v>365</v>
      </c>
      <c r="AB157" s="107" t="s">
        <v>8168</v>
      </c>
      <c r="AC157" s="518">
        <v>1635.83</v>
      </c>
      <c r="AD157" s="107">
        <v>26</v>
      </c>
      <c r="AE157" s="515">
        <v>42531.58</v>
      </c>
      <c r="AF157" s="511">
        <v>29</v>
      </c>
      <c r="AG157" s="107" t="s">
        <v>8166</v>
      </c>
    </row>
    <row r="158" spans="1:33">
      <c r="A158" s="310" t="s">
        <v>8136</v>
      </c>
      <c r="B158" s="551">
        <v>43204126</v>
      </c>
      <c r="C158" s="547">
        <v>330</v>
      </c>
      <c r="D158" s="310" t="s">
        <v>8142</v>
      </c>
      <c r="E158" s="549">
        <v>1416</v>
      </c>
      <c r="F158" s="310">
        <v>30</v>
      </c>
      <c r="G158" s="548">
        <v>42461.1</v>
      </c>
      <c r="H158" s="310">
        <v>32</v>
      </c>
      <c r="I158" s="547">
        <f t="shared" si="11"/>
        <v>960</v>
      </c>
      <c r="J158" s="310" t="s">
        <v>8141</v>
      </c>
      <c r="Y158" s="511" t="s">
        <v>8134</v>
      </c>
      <c r="Z158" s="534">
        <v>44103133</v>
      </c>
      <c r="AA158" s="315">
        <v>365</v>
      </c>
      <c r="AB158" s="107" t="s">
        <v>8165</v>
      </c>
      <c r="AC158" s="518">
        <v>1635.83</v>
      </c>
      <c r="AD158" s="107">
        <v>26</v>
      </c>
      <c r="AE158" s="515">
        <v>42531.58</v>
      </c>
      <c r="AF158" s="511">
        <v>29</v>
      </c>
      <c r="AG158" s="107" t="s">
        <v>8166</v>
      </c>
    </row>
    <row r="159" spans="1:33">
      <c r="A159" s="310" t="s">
        <v>8136</v>
      </c>
      <c r="B159" s="551">
        <v>43204523</v>
      </c>
      <c r="C159" s="547">
        <v>315</v>
      </c>
      <c r="D159" s="310" t="s">
        <v>8142</v>
      </c>
      <c r="E159" s="549">
        <v>1416</v>
      </c>
      <c r="F159" s="310">
        <v>30</v>
      </c>
      <c r="G159" s="548">
        <v>42461.1</v>
      </c>
      <c r="H159" s="310">
        <v>32</v>
      </c>
      <c r="I159" s="547">
        <f t="shared" si="11"/>
        <v>960</v>
      </c>
      <c r="J159" s="310" t="s">
        <v>8141</v>
      </c>
      <c r="Y159" s="511" t="s">
        <v>8134</v>
      </c>
      <c r="Z159" s="534">
        <v>44101533</v>
      </c>
      <c r="AA159" s="315">
        <v>365</v>
      </c>
      <c r="AB159" s="107" t="s">
        <v>8165</v>
      </c>
      <c r="AC159" s="518">
        <v>1635.83</v>
      </c>
      <c r="AD159" s="107">
        <v>26</v>
      </c>
      <c r="AE159" s="515">
        <v>42531.58</v>
      </c>
      <c r="AF159" s="511">
        <v>29</v>
      </c>
      <c r="AG159" s="107" t="s">
        <v>8166</v>
      </c>
    </row>
    <row r="160" spans="1:33">
      <c r="A160" s="66" t="s">
        <v>8136</v>
      </c>
      <c r="B160" s="66">
        <v>46204130</v>
      </c>
      <c r="C160" s="68">
        <v>350</v>
      </c>
      <c r="D160" s="66" t="s">
        <v>8162</v>
      </c>
      <c r="E160" s="73">
        <v>1510.17</v>
      </c>
      <c r="F160" s="66">
        <v>28</v>
      </c>
      <c r="G160" s="70">
        <f t="shared" ref="G160:G174" si="13">E160*F160</f>
        <v>42284.76</v>
      </c>
      <c r="H160" s="66">
        <v>32</v>
      </c>
      <c r="I160" s="68">
        <f t="shared" si="11"/>
        <v>896</v>
      </c>
      <c r="J160" s="66" t="s">
        <v>8163</v>
      </c>
      <c r="Y160" s="107" t="s">
        <v>8136</v>
      </c>
      <c r="Z160" s="534">
        <v>49401135</v>
      </c>
      <c r="AA160" s="315">
        <v>375</v>
      </c>
      <c r="AB160" s="107" t="s">
        <v>8120</v>
      </c>
      <c r="AC160" s="536">
        <v>1656</v>
      </c>
      <c r="AD160" s="315">
        <v>24</v>
      </c>
      <c r="AE160" s="519">
        <f>AC160*AD160</f>
        <v>39744</v>
      </c>
      <c r="AF160" s="315">
        <v>32</v>
      </c>
      <c r="AG160" s="315" t="s">
        <v>8156</v>
      </c>
    </row>
    <row r="161" spans="1:33">
      <c r="A161" s="66" t="s">
        <v>8136</v>
      </c>
      <c r="B161" s="66">
        <v>46204129</v>
      </c>
      <c r="C161" s="68">
        <v>345</v>
      </c>
      <c r="D161" s="66" t="s">
        <v>8162</v>
      </c>
      <c r="E161" s="73">
        <v>1510.17</v>
      </c>
      <c r="F161" s="66">
        <v>28</v>
      </c>
      <c r="G161" s="70">
        <f t="shared" si="13"/>
        <v>42284.76</v>
      </c>
      <c r="H161" s="66">
        <v>32</v>
      </c>
      <c r="I161" s="68">
        <f t="shared" si="11"/>
        <v>896</v>
      </c>
      <c r="J161" s="66" t="s">
        <v>8163</v>
      </c>
      <c r="Y161" s="107" t="s">
        <v>8136</v>
      </c>
      <c r="Z161" s="315">
        <v>49401136</v>
      </c>
      <c r="AA161" s="315">
        <v>380</v>
      </c>
      <c r="AB161" s="107" t="s">
        <v>8157</v>
      </c>
      <c r="AC161" s="536">
        <v>1656</v>
      </c>
      <c r="AD161" s="315">
        <v>24</v>
      </c>
      <c r="AE161" s="515">
        <f>AC161*AD161</f>
        <v>39744</v>
      </c>
      <c r="AF161" s="315">
        <v>32</v>
      </c>
      <c r="AG161" s="315" t="s">
        <v>8156</v>
      </c>
    </row>
    <row r="162" spans="1:33">
      <c r="A162" s="74" t="s">
        <v>8136</v>
      </c>
      <c r="B162" s="66">
        <v>46205129</v>
      </c>
      <c r="C162" s="68">
        <v>345</v>
      </c>
      <c r="D162" s="68" t="s">
        <v>8169</v>
      </c>
      <c r="E162" s="73">
        <v>1510.17</v>
      </c>
      <c r="F162" s="66">
        <v>28</v>
      </c>
      <c r="G162" s="70">
        <f t="shared" si="13"/>
        <v>42284.76</v>
      </c>
      <c r="H162" s="66">
        <v>32</v>
      </c>
      <c r="I162" s="68">
        <f t="shared" si="11"/>
        <v>896</v>
      </c>
      <c r="J162" s="66" t="s">
        <v>8163</v>
      </c>
      <c r="Y162" s="511" t="s">
        <v>8134</v>
      </c>
      <c r="Z162" s="512">
        <v>41101136</v>
      </c>
      <c r="AA162" s="315">
        <v>380</v>
      </c>
      <c r="AB162" s="513" t="s">
        <v>8170</v>
      </c>
      <c r="AC162" s="518">
        <v>1635.83</v>
      </c>
      <c r="AD162" s="107">
        <v>26</v>
      </c>
      <c r="AE162" s="515">
        <v>42531.58</v>
      </c>
      <c r="AF162" s="511">
        <v>29</v>
      </c>
      <c r="AG162" s="107" t="s">
        <v>8166</v>
      </c>
    </row>
    <row r="163" spans="1:33">
      <c r="A163" s="74" t="s">
        <v>8136</v>
      </c>
      <c r="B163" s="66">
        <v>46204128</v>
      </c>
      <c r="C163" s="68">
        <v>340</v>
      </c>
      <c r="D163" s="68" t="s">
        <v>8162</v>
      </c>
      <c r="E163" s="73">
        <v>1510.17</v>
      </c>
      <c r="F163" s="66">
        <v>28</v>
      </c>
      <c r="G163" s="70">
        <f t="shared" si="13"/>
        <v>42284.76</v>
      </c>
      <c r="H163" s="66">
        <v>32</v>
      </c>
      <c r="I163" s="68">
        <f t="shared" si="11"/>
        <v>896</v>
      </c>
      <c r="J163" s="66" t="s">
        <v>8163</v>
      </c>
      <c r="Y163" s="520" t="s">
        <v>8134</v>
      </c>
      <c r="Z163" s="107">
        <v>47103136</v>
      </c>
      <c r="AA163" s="315">
        <v>380</v>
      </c>
      <c r="AB163" s="107" t="s">
        <v>8168</v>
      </c>
      <c r="AC163" s="518">
        <v>1635.83</v>
      </c>
      <c r="AD163" s="107">
        <v>26</v>
      </c>
      <c r="AE163" s="515">
        <v>42531.58</v>
      </c>
      <c r="AF163" s="107">
        <v>29</v>
      </c>
      <c r="AG163" s="107" t="s">
        <v>8166</v>
      </c>
    </row>
    <row r="164" spans="1:33">
      <c r="A164" s="66" t="s">
        <v>8136</v>
      </c>
      <c r="B164" s="66">
        <v>46205128</v>
      </c>
      <c r="C164" s="68">
        <v>340</v>
      </c>
      <c r="D164" s="68" t="s">
        <v>8162</v>
      </c>
      <c r="E164" s="73">
        <v>1510.17</v>
      </c>
      <c r="F164" s="66">
        <v>28</v>
      </c>
      <c r="G164" s="70">
        <f t="shared" si="13"/>
        <v>42284.76</v>
      </c>
      <c r="H164" s="66">
        <v>32</v>
      </c>
      <c r="I164" s="68">
        <f t="shared" si="11"/>
        <v>896</v>
      </c>
      <c r="J164" s="66" t="s">
        <v>8163</v>
      </c>
      <c r="Y164" s="511" t="s">
        <v>8134</v>
      </c>
      <c r="Z164" s="512">
        <v>41102136</v>
      </c>
      <c r="AA164" s="315">
        <v>380</v>
      </c>
      <c r="AB164" s="513" t="s">
        <v>8171</v>
      </c>
      <c r="AC164" s="518">
        <v>1635.83</v>
      </c>
      <c r="AD164" s="107">
        <v>26</v>
      </c>
      <c r="AE164" s="515">
        <v>42531.58</v>
      </c>
      <c r="AF164" s="511">
        <v>29</v>
      </c>
      <c r="AG164" s="107" t="s">
        <v>8166</v>
      </c>
    </row>
    <row r="165" spans="1:33">
      <c r="A165" s="66" t="s">
        <v>8136</v>
      </c>
      <c r="B165" s="66">
        <v>46205131</v>
      </c>
      <c r="C165" s="68">
        <v>355</v>
      </c>
      <c r="D165" s="75" t="s">
        <v>8162</v>
      </c>
      <c r="E165" s="73">
        <v>1510.17</v>
      </c>
      <c r="F165" s="66">
        <v>28</v>
      </c>
      <c r="G165" s="70">
        <f t="shared" si="13"/>
        <v>42284.76</v>
      </c>
      <c r="H165" s="66">
        <v>32</v>
      </c>
      <c r="I165" s="68">
        <f t="shared" si="11"/>
        <v>896</v>
      </c>
      <c r="J165" s="66" t="s">
        <v>8163</v>
      </c>
      <c r="Y165" s="107" t="s">
        <v>8136</v>
      </c>
      <c r="Z165" s="315">
        <v>49401137</v>
      </c>
      <c r="AA165" s="315">
        <v>385</v>
      </c>
      <c r="AB165" s="107" t="s">
        <v>8120</v>
      </c>
      <c r="AC165" s="536">
        <v>1656</v>
      </c>
      <c r="AD165" s="315">
        <v>24</v>
      </c>
      <c r="AE165" s="519">
        <f>AC165*AD165</f>
        <v>39744</v>
      </c>
      <c r="AF165" s="315">
        <v>32</v>
      </c>
      <c r="AG165" s="315" t="s">
        <v>8156</v>
      </c>
    </row>
    <row r="166" spans="1:33">
      <c r="A166" s="66" t="s">
        <v>8136</v>
      </c>
      <c r="B166" s="66">
        <v>46205130</v>
      </c>
      <c r="C166" s="68">
        <v>350</v>
      </c>
      <c r="D166" s="72" t="s">
        <v>8154</v>
      </c>
      <c r="E166" s="73">
        <v>1510.17</v>
      </c>
      <c r="F166" s="66">
        <v>28</v>
      </c>
      <c r="G166" s="70">
        <f t="shared" si="13"/>
        <v>42284.76</v>
      </c>
      <c r="H166" s="66">
        <v>32</v>
      </c>
      <c r="I166" s="68">
        <f t="shared" si="11"/>
        <v>896</v>
      </c>
      <c r="J166" s="66" t="s">
        <v>8143</v>
      </c>
      <c r="Y166" s="511" t="s">
        <v>8134</v>
      </c>
      <c r="Z166" s="512">
        <v>41101137</v>
      </c>
      <c r="AA166" s="315">
        <v>385</v>
      </c>
      <c r="AB166" s="513" t="s">
        <v>8170</v>
      </c>
      <c r="AC166" s="518">
        <v>1635.83</v>
      </c>
      <c r="AD166" s="107">
        <v>26</v>
      </c>
      <c r="AE166" s="515">
        <v>42531.58</v>
      </c>
      <c r="AF166" s="511">
        <v>29</v>
      </c>
      <c r="AG166" s="107" t="s">
        <v>8166</v>
      </c>
    </row>
    <row r="167" spans="1:33">
      <c r="A167" s="66" t="s">
        <v>8136</v>
      </c>
      <c r="B167" s="68">
        <v>46205127</v>
      </c>
      <c r="C167" s="68">
        <v>335</v>
      </c>
      <c r="D167" s="68" t="s">
        <v>8154</v>
      </c>
      <c r="E167" s="73">
        <v>1510.17</v>
      </c>
      <c r="F167" s="66">
        <v>28</v>
      </c>
      <c r="G167" s="70">
        <f t="shared" si="13"/>
        <v>42284.76</v>
      </c>
      <c r="H167" s="66">
        <v>32</v>
      </c>
      <c r="I167" s="68">
        <f t="shared" si="11"/>
        <v>896</v>
      </c>
      <c r="J167" s="66" t="s">
        <v>8143</v>
      </c>
      <c r="Y167" s="511" t="s">
        <v>8134</v>
      </c>
      <c r="Z167" s="512">
        <v>43103137</v>
      </c>
      <c r="AA167" s="315">
        <v>385</v>
      </c>
      <c r="AB167" s="107" t="s">
        <v>8168</v>
      </c>
      <c r="AC167" s="518">
        <v>1635.83</v>
      </c>
      <c r="AD167" s="107">
        <v>26</v>
      </c>
      <c r="AE167" s="515">
        <v>42531.58</v>
      </c>
      <c r="AF167" s="511">
        <v>29</v>
      </c>
      <c r="AG167" s="107" t="s">
        <v>8166</v>
      </c>
    </row>
    <row r="168" spans="1:33">
      <c r="A168" s="66" t="s">
        <v>8136</v>
      </c>
      <c r="B168" s="67">
        <v>46205530</v>
      </c>
      <c r="C168" s="68">
        <v>350</v>
      </c>
      <c r="D168" s="66" t="s">
        <v>8154</v>
      </c>
      <c r="E168" s="73">
        <v>1510.17</v>
      </c>
      <c r="F168" s="66">
        <v>28</v>
      </c>
      <c r="G168" s="70">
        <f t="shared" si="13"/>
        <v>42284.76</v>
      </c>
      <c r="H168" s="66">
        <v>32</v>
      </c>
      <c r="I168" s="68">
        <f t="shared" si="11"/>
        <v>896</v>
      </c>
      <c r="J168" s="66" t="s">
        <v>8143</v>
      </c>
      <c r="Y168" s="511" t="s">
        <v>8134</v>
      </c>
      <c r="Z168" s="512">
        <v>43101137</v>
      </c>
      <c r="AA168" s="315">
        <v>385</v>
      </c>
      <c r="AB168" s="107" t="s">
        <v>8168</v>
      </c>
      <c r="AC168" s="518">
        <v>1635.83</v>
      </c>
      <c r="AD168" s="107">
        <v>26</v>
      </c>
      <c r="AE168" s="515">
        <v>42531.58</v>
      </c>
      <c r="AF168" s="511">
        <v>29</v>
      </c>
      <c r="AG168" s="107" t="s">
        <v>8166</v>
      </c>
    </row>
    <row r="169" spans="1:33">
      <c r="A169" s="66" t="s">
        <v>8136</v>
      </c>
      <c r="B169" s="68">
        <v>46225130</v>
      </c>
      <c r="C169" s="68">
        <v>350</v>
      </c>
      <c r="D169" s="66" t="s">
        <v>8154</v>
      </c>
      <c r="E169" s="73">
        <v>1510.17</v>
      </c>
      <c r="F169" s="66">
        <v>28</v>
      </c>
      <c r="G169" s="70">
        <f t="shared" si="13"/>
        <v>42284.76</v>
      </c>
      <c r="H169" s="66">
        <v>32</v>
      </c>
      <c r="I169" s="68">
        <f t="shared" si="11"/>
        <v>896</v>
      </c>
      <c r="J169" s="66" t="s">
        <v>8143</v>
      </c>
      <c r="Y169" s="511" t="s">
        <v>8134</v>
      </c>
      <c r="Z169" s="512">
        <v>41102137</v>
      </c>
      <c r="AA169" s="315">
        <v>385</v>
      </c>
      <c r="AB169" s="513" t="s">
        <v>8171</v>
      </c>
      <c r="AC169" s="518">
        <v>1635.83</v>
      </c>
      <c r="AD169" s="107">
        <v>26</v>
      </c>
      <c r="AE169" s="515">
        <v>42531.58</v>
      </c>
      <c r="AF169" s="511">
        <v>29</v>
      </c>
      <c r="AG169" s="107" t="s">
        <v>8166</v>
      </c>
    </row>
    <row r="170" spans="1:33">
      <c r="A170" s="66" t="s">
        <v>8136</v>
      </c>
      <c r="B170" s="68">
        <v>46225126</v>
      </c>
      <c r="C170" s="68">
        <v>330</v>
      </c>
      <c r="D170" s="66" t="s">
        <v>8154</v>
      </c>
      <c r="E170" s="73">
        <v>1510.17</v>
      </c>
      <c r="F170" s="66">
        <v>28</v>
      </c>
      <c r="G170" s="70">
        <f t="shared" si="13"/>
        <v>42284.76</v>
      </c>
      <c r="H170" s="66">
        <v>32</v>
      </c>
      <c r="I170" s="68">
        <f t="shared" si="11"/>
        <v>896</v>
      </c>
      <c r="J170" s="66" t="s">
        <v>8143</v>
      </c>
      <c r="Y170" s="107" t="s">
        <v>8136</v>
      </c>
      <c r="Z170" s="315">
        <v>49401138</v>
      </c>
      <c r="AA170" s="315">
        <v>390</v>
      </c>
      <c r="AB170" s="315" t="s">
        <v>8120</v>
      </c>
      <c r="AC170" s="536">
        <v>1656</v>
      </c>
      <c r="AD170" s="315">
        <v>24</v>
      </c>
      <c r="AE170" s="519">
        <f>AC170*AD170</f>
        <v>39744</v>
      </c>
      <c r="AF170" s="315">
        <v>32</v>
      </c>
      <c r="AG170" s="315" t="s">
        <v>8156</v>
      </c>
    </row>
    <row r="171" spans="1:33">
      <c r="A171" s="66" t="s">
        <v>8136</v>
      </c>
      <c r="B171" s="68">
        <v>46225128</v>
      </c>
      <c r="C171" s="68">
        <v>340</v>
      </c>
      <c r="D171" s="66" t="s">
        <v>8154</v>
      </c>
      <c r="E171" s="73">
        <v>1510.17</v>
      </c>
      <c r="F171" s="66">
        <v>28</v>
      </c>
      <c r="G171" s="70">
        <f t="shared" si="13"/>
        <v>42284.76</v>
      </c>
      <c r="H171" s="66">
        <v>32</v>
      </c>
      <c r="I171" s="68">
        <f t="shared" si="11"/>
        <v>896</v>
      </c>
      <c r="J171" s="66" t="s">
        <v>8143</v>
      </c>
      <c r="Y171" s="107" t="s">
        <v>8136</v>
      </c>
      <c r="Z171" s="534">
        <v>49402138</v>
      </c>
      <c r="AA171" s="315">
        <v>390</v>
      </c>
      <c r="AB171" s="107" t="s">
        <v>318</v>
      </c>
      <c r="AC171" s="518">
        <v>1450.64</v>
      </c>
      <c r="AD171" s="107">
        <v>28</v>
      </c>
      <c r="AE171" s="519">
        <f>AC171*AD171</f>
        <v>40617.920000000006</v>
      </c>
      <c r="AF171" s="107">
        <v>26</v>
      </c>
      <c r="AG171" s="107" t="s">
        <v>8156</v>
      </c>
    </row>
    <row r="172" spans="1:33">
      <c r="A172" s="66" t="s">
        <v>8136</v>
      </c>
      <c r="B172" s="68">
        <v>46225129</v>
      </c>
      <c r="C172" s="68">
        <v>345</v>
      </c>
      <c r="D172" s="66" t="s">
        <v>8154</v>
      </c>
      <c r="E172" s="73">
        <v>1510.17</v>
      </c>
      <c r="F172" s="66">
        <v>28</v>
      </c>
      <c r="G172" s="70">
        <f t="shared" si="13"/>
        <v>42284.76</v>
      </c>
      <c r="H172" s="66">
        <v>32</v>
      </c>
      <c r="I172" s="68">
        <f t="shared" si="11"/>
        <v>896</v>
      </c>
      <c r="J172" s="66" t="s">
        <v>8143</v>
      </c>
      <c r="Y172" s="107" t="s">
        <v>8136</v>
      </c>
      <c r="Z172" s="534">
        <v>49404138</v>
      </c>
      <c r="AA172" s="315">
        <v>390</v>
      </c>
      <c r="AB172" s="107" t="s">
        <v>8159</v>
      </c>
      <c r="AC172" s="536">
        <v>1656</v>
      </c>
      <c r="AD172" s="107">
        <v>24</v>
      </c>
      <c r="AE172" s="519">
        <f>AC172*AD172</f>
        <v>39744</v>
      </c>
      <c r="AF172" s="107">
        <v>32</v>
      </c>
      <c r="AG172" s="107" t="s">
        <v>8156</v>
      </c>
    </row>
    <row r="173" spans="1:33">
      <c r="A173" s="310" t="s">
        <v>8136</v>
      </c>
      <c r="B173" s="547">
        <v>49204132</v>
      </c>
      <c r="C173" s="547">
        <v>360</v>
      </c>
      <c r="D173" s="310" t="s">
        <v>377</v>
      </c>
      <c r="E173" s="549">
        <v>1297</v>
      </c>
      <c r="F173" s="310">
        <v>32</v>
      </c>
      <c r="G173" s="548">
        <f t="shared" si="13"/>
        <v>41504</v>
      </c>
      <c r="H173" s="310">
        <v>26</v>
      </c>
      <c r="I173" s="547">
        <f>F173*H173</f>
        <v>832</v>
      </c>
      <c r="J173" s="547" t="s">
        <v>8358</v>
      </c>
      <c r="Y173" s="511" t="s">
        <v>8136</v>
      </c>
      <c r="Z173" s="534">
        <v>49403138</v>
      </c>
      <c r="AA173" s="315">
        <v>390</v>
      </c>
      <c r="AB173" s="315" t="s">
        <v>87</v>
      </c>
      <c r="AC173" s="518">
        <v>1655.67</v>
      </c>
      <c r="AD173" s="107">
        <v>24</v>
      </c>
      <c r="AE173" s="519">
        <f>AC173*AD173</f>
        <v>39736.080000000002</v>
      </c>
      <c r="AF173" s="511">
        <v>32</v>
      </c>
      <c r="AG173" s="107" t="s">
        <v>8156</v>
      </c>
    </row>
    <row r="174" spans="1:33">
      <c r="A174" s="310" t="s">
        <v>8134</v>
      </c>
      <c r="B174" s="310">
        <v>43104140</v>
      </c>
      <c r="C174" s="547">
        <v>400</v>
      </c>
      <c r="D174" s="310" t="s">
        <v>8107</v>
      </c>
      <c r="E174" s="549">
        <v>1636</v>
      </c>
      <c r="F174" s="310">
        <v>24</v>
      </c>
      <c r="G174" s="548">
        <f t="shared" si="13"/>
        <v>39264</v>
      </c>
      <c r="H174" s="310">
        <v>29</v>
      </c>
      <c r="I174" s="547">
        <f>F174*H174</f>
        <v>696</v>
      </c>
      <c r="J174" s="310" t="s">
        <v>8172</v>
      </c>
      <c r="Y174" s="511" t="s">
        <v>8134</v>
      </c>
      <c r="Z174" s="512">
        <v>41101138</v>
      </c>
      <c r="AA174" s="315">
        <v>390</v>
      </c>
      <c r="AB174" s="513" t="s">
        <v>8170</v>
      </c>
      <c r="AC174" s="518">
        <v>1635.83</v>
      </c>
      <c r="AD174" s="107">
        <v>26</v>
      </c>
      <c r="AE174" s="515">
        <v>42531.58</v>
      </c>
      <c r="AF174" s="511">
        <v>29</v>
      </c>
      <c r="AG174" s="107" t="s">
        <v>8166</v>
      </c>
    </row>
    <row r="175" spans="1:33">
      <c r="A175" s="66" t="s">
        <v>8134</v>
      </c>
      <c r="B175" s="71">
        <v>41101139</v>
      </c>
      <c r="C175" s="68">
        <v>395</v>
      </c>
      <c r="D175" s="72" t="s">
        <v>8170</v>
      </c>
      <c r="E175" s="73">
        <v>1635.83</v>
      </c>
      <c r="F175" s="66">
        <v>26</v>
      </c>
      <c r="G175" s="70">
        <v>42531.58</v>
      </c>
      <c r="H175" s="66">
        <v>29</v>
      </c>
      <c r="I175" s="68">
        <f t="shared" ref="I175:I186" si="14">F175*H175</f>
        <v>754</v>
      </c>
      <c r="J175" s="66" t="s">
        <v>8166</v>
      </c>
      <c r="Y175" s="511" t="s">
        <v>8134</v>
      </c>
      <c r="Z175" s="512">
        <v>43103138</v>
      </c>
      <c r="AA175" s="315">
        <v>390</v>
      </c>
      <c r="AB175" s="107" t="s">
        <v>8168</v>
      </c>
      <c r="AC175" s="518">
        <v>1635.83</v>
      </c>
      <c r="AD175" s="107">
        <v>26</v>
      </c>
      <c r="AE175" s="515">
        <v>42531.58</v>
      </c>
      <c r="AF175" s="511">
        <v>29</v>
      </c>
      <c r="AG175" s="107" t="s">
        <v>8166</v>
      </c>
    </row>
    <row r="176" spans="1:33">
      <c r="A176" s="66" t="s">
        <v>8134</v>
      </c>
      <c r="B176" s="71">
        <v>41101539</v>
      </c>
      <c r="C176" s="68">
        <v>395</v>
      </c>
      <c r="D176" s="72" t="s">
        <v>8170</v>
      </c>
      <c r="E176" s="73">
        <v>1635.83</v>
      </c>
      <c r="F176" s="66">
        <v>26</v>
      </c>
      <c r="G176" s="70">
        <v>42531.58</v>
      </c>
      <c r="H176" s="66">
        <v>29</v>
      </c>
      <c r="I176" s="68">
        <f t="shared" si="14"/>
        <v>754</v>
      </c>
      <c r="J176" s="66" t="s">
        <v>8166</v>
      </c>
      <c r="Y176" s="511" t="s">
        <v>8134</v>
      </c>
      <c r="Z176" s="512">
        <v>43101138</v>
      </c>
      <c r="AA176" s="315">
        <v>390</v>
      </c>
      <c r="AB176" s="107" t="s">
        <v>8168</v>
      </c>
      <c r="AC176" s="518">
        <v>1635.83</v>
      </c>
      <c r="AD176" s="107">
        <v>26</v>
      </c>
      <c r="AE176" s="515">
        <v>42531.58</v>
      </c>
      <c r="AF176" s="511">
        <v>29</v>
      </c>
      <c r="AG176" s="107" t="s">
        <v>8166</v>
      </c>
    </row>
    <row r="177" spans="1:33">
      <c r="A177" s="66" t="s">
        <v>8134</v>
      </c>
      <c r="B177" s="71">
        <v>41101136</v>
      </c>
      <c r="C177" s="68">
        <v>380</v>
      </c>
      <c r="D177" s="72" t="s">
        <v>8170</v>
      </c>
      <c r="E177" s="73">
        <v>1635.83</v>
      </c>
      <c r="F177" s="66">
        <v>26</v>
      </c>
      <c r="G177" s="70">
        <v>42531.58</v>
      </c>
      <c r="H177" s="66">
        <v>29</v>
      </c>
      <c r="I177" s="68">
        <f t="shared" si="14"/>
        <v>754</v>
      </c>
      <c r="J177" s="66" t="s">
        <v>8166</v>
      </c>
      <c r="Y177" s="511" t="s">
        <v>8134</v>
      </c>
      <c r="Z177" s="512">
        <v>43101538</v>
      </c>
      <c r="AA177" s="315">
        <v>390</v>
      </c>
      <c r="AB177" s="107" t="s">
        <v>8168</v>
      </c>
      <c r="AC177" s="518">
        <v>1635.83</v>
      </c>
      <c r="AD177" s="107">
        <v>26</v>
      </c>
      <c r="AE177" s="515">
        <v>42531.58</v>
      </c>
      <c r="AF177" s="511">
        <v>29</v>
      </c>
      <c r="AG177" s="107" t="s">
        <v>8166</v>
      </c>
    </row>
    <row r="178" spans="1:33">
      <c r="A178" s="66" t="s">
        <v>8134</v>
      </c>
      <c r="B178" s="71">
        <v>41101137</v>
      </c>
      <c r="C178" s="68">
        <v>385</v>
      </c>
      <c r="D178" s="72" t="s">
        <v>8170</v>
      </c>
      <c r="E178" s="73">
        <v>1635.83</v>
      </c>
      <c r="F178" s="66">
        <v>26</v>
      </c>
      <c r="G178" s="70">
        <v>42531.58</v>
      </c>
      <c r="H178" s="66">
        <v>29</v>
      </c>
      <c r="I178" s="68">
        <f t="shared" si="14"/>
        <v>754</v>
      </c>
      <c r="J178" s="66" t="s">
        <v>8166</v>
      </c>
      <c r="Y178" s="511" t="s">
        <v>8134</v>
      </c>
      <c r="Z178" s="512">
        <v>41102138</v>
      </c>
      <c r="AA178" s="315">
        <v>390</v>
      </c>
      <c r="AB178" s="513" t="s">
        <v>8171</v>
      </c>
      <c r="AC178" s="518">
        <v>1635.83</v>
      </c>
      <c r="AD178" s="107">
        <v>26</v>
      </c>
      <c r="AE178" s="515">
        <v>42531.58</v>
      </c>
      <c r="AF178" s="511">
        <v>29</v>
      </c>
      <c r="AG178" s="107" t="s">
        <v>8166</v>
      </c>
    </row>
    <row r="179" spans="1:33">
      <c r="A179" s="66" t="s">
        <v>8134</v>
      </c>
      <c r="B179" s="71">
        <v>41101138</v>
      </c>
      <c r="C179" s="68">
        <v>390</v>
      </c>
      <c r="D179" s="72" t="s">
        <v>8170</v>
      </c>
      <c r="E179" s="73">
        <v>1635.83</v>
      </c>
      <c r="F179" s="66">
        <v>26</v>
      </c>
      <c r="G179" s="70">
        <v>42531.58</v>
      </c>
      <c r="H179" s="66">
        <v>29</v>
      </c>
      <c r="I179" s="68">
        <f t="shared" si="14"/>
        <v>754</v>
      </c>
      <c r="J179" s="66" t="s">
        <v>8166</v>
      </c>
      <c r="Y179" s="520" t="s">
        <v>8134</v>
      </c>
      <c r="Z179" s="107">
        <v>43105138</v>
      </c>
      <c r="AA179" s="315">
        <v>390</v>
      </c>
      <c r="AB179" s="107" t="s">
        <v>8101</v>
      </c>
      <c r="AC179" s="518">
        <v>1635.83</v>
      </c>
      <c r="AD179" s="107">
        <v>26</v>
      </c>
      <c r="AE179" s="515">
        <v>42531.58</v>
      </c>
      <c r="AF179" s="107">
        <v>29</v>
      </c>
      <c r="AG179" s="107" t="s">
        <v>8166</v>
      </c>
    </row>
    <row r="180" spans="1:33">
      <c r="A180" s="310" t="s">
        <v>8134</v>
      </c>
      <c r="B180" s="550">
        <v>41101140</v>
      </c>
      <c r="C180" s="547">
        <v>400</v>
      </c>
      <c r="D180" s="310" t="s">
        <v>8170</v>
      </c>
      <c r="E180" s="549">
        <v>1636</v>
      </c>
      <c r="F180" s="310">
        <v>24</v>
      </c>
      <c r="G180" s="548">
        <f t="shared" ref="G180" si="15">E180*F180</f>
        <v>39264</v>
      </c>
      <c r="H180" s="310">
        <v>29</v>
      </c>
      <c r="I180" s="547">
        <f>F180*H180</f>
        <v>696</v>
      </c>
      <c r="J180" s="310" t="s">
        <v>8172</v>
      </c>
      <c r="Y180" s="107" t="s">
        <v>8134</v>
      </c>
      <c r="Z180" s="512">
        <v>43102138</v>
      </c>
      <c r="AA180" s="315">
        <v>390</v>
      </c>
      <c r="AB180" s="107" t="s">
        <v>8101</v>
      </c>
      <c r="AC180" s="518">
        <v>1635.83</v>
      </c>
      <c r="AD180" s="107">
        <v>26</v>
      </c>
      <c r="AE180" s="515">
        <v>42531.58</v>
      </c>
      <c r="AF180" s="511">
        <v>29</v>
      </c>
      <c r="AG180" s="107" t="s">
        <v>8166</v>
      </c>
    </row>
    <row r="181" spans="1:33">
      <c r="A181" s="74" t="s">
        <v>8134</v>
      </c>
      <c r="B181" s="66">
        <v>43104139</v>
      </c>
      <c r="C181" s="68">
        <v>395</v>
      </c>
      <c r="D181" s="66" t="s">
        <v>8102</v>
      </c>
      <c r="E181" s="73">
        <v>1717.4</v>
      </c>
      <c r="F181" s="66">
        <v>24</v>
      </c>
      <c r="G181" s="70">
        <v>42531.58</v>
      </c>
      <c r="H181" s="66">
        <v>29</v>
      </c>
      <c r="I181" s="68">
        <f t="shared" si="14"/>
        <v>696</v>
      </c>
      <c r="J181" s="66" t="s">
        <v>8173</v>
      </c>
      <c r="Y181" s="107" t="s">
        <v>8136</v>
      </c>
      <c r="Z181" s="315">
        <v>49401139</v>
      </c>
      <c r="AA181" s="315">
        <v>395</v>
      </c>
      <c r="AB181" s="315" t="s">
        <v>8157</v>
      </c>
      <c r="AC181" s="536">
        <v>1656</v>
      </c>
      <c r="AD181" s="315">
        <v>24</v>
      </c>
      <c r="AE181" s="515">
        <f>AC181*AD181</f>
        <v>39744</v>
      </c>
      <c r="AF181" s="315">
        <v>32</v>
      </c>
      <c r="AG181" s="315" t="s">
        <v>8156</v>
      </c>
    </row>
    <row r="182" spans="1:33">
      <c r="A182" s="74" t="s">
        <v>8134</v>
      </c>
      <c r="B182" s="66">
        <v>47102139</v>
      </c>
      <c r="C182" s="68">
        <v>395</v>
      </c>
      <c r="D182" s="66" t="s">
        <v>8102</v>
      </c>
      <c r="E182" s="73">
        <v>1635.83</v>
      </c>
      <c r="F182" s="66">
        <v>26</v>
      </c>
      <c r="G182" s="70">
        <v>42531.58</v>
      </c>
      <c r="H182" s="66">
        <v>29</v>
      </c>
      <c r="I182" s="68">
        <f t="shared" si="14"/>
        <v>754</v>
      </c>
      <c r="J182" s="66" t="s">
        <v>8166</v>
      </c>
      <c r="Y182" s="107" t="s">
        <v>8136</v>
      </c>
      <c r="Z182" s="315">
        <v>49402139</v>
      </c>
      <c r="AA182" s="315">
        <v>395</v>
      </c>
      <c r="AB182" s="107" t="s">
        <v>318</v>
      </c>
      <c r="AC182" s="518">
        <v>1450.64</v>
      </c>
      <c r="AD182" s="107">
        <v>28</v>
      </c>
      <c r="AE182" s="519">
        <f>AC182*AD182</f>
        <v>40617.920000000006</v>
      </c>
      <c r="AF182" s="107">
        <v>26</v>
      </c>
      <c r="AG182" s="107" t="s">
        <v>8156</v>
      </c>
    </row>
    <row r="183" spans="1:33">
      <c r="A183" s="74" t="s">
        <v>8134</v>
      </c>
      <c r="B183" s="66">
        <v>43106139</v>
      </c>
      <c r="C183" s="68">
        <v>395</v>
      </c>
      <c r="D183" s="66" t="s">
        <v>8102</v>
      </c>
      <c r="E183" s="73">
        <v>1635.83</v>
      </c>
      <c r="F183" s="66">
        <v>26</v>
      </c>
      <c r="G183" s="70">
        <v>42531.58</v>
      </c>
      <c r="H183" s="66">
        <v>29</v>
      </c>
      <c r="I183" s="68">
        <f t="shared" si="14"/>
        <v>754</v>
      </c>
      <c r="J183" s="66" t="s">
        <v>8166</v>
      </c>
      <c r="Y183" s="511" t="s">
        <v>8136</v>
      </c>
      <c r="Z183" s="534">
        <v>49403139</v>
      </c>
      <c r="AA183" s="315">
        <v>395</v>
      </c>
      <c r="AB183" s="107" t="s">
        <v>87</v>
      </c>
      <c r="AC183" s="518">
        <v>1655.67</v>
      </c>
      <c r="AD183" s="107">
        <v>24</v>
      </c>
      <c r="AE183" s="519">
        <f>AC183*AD183</f>
        <v>39736.080000000002</v>
      </c>
      <c r="AF183" s="511">
        <v>32</v>
      </c>
      <c r="AG183" s="107" t="s">
        <v>8156</v>
      </c>
    </row>
    <row r="184" spans="1:33">
      <c r="A184" s="74" t="s">
        <v>8134</v>
      </c>
      <c r="B184" s="66">
        <v>43104142</v>
      </c>
      <c r="C184" s="68">
        <v>410</v>
      </c>
      <c r="D184" s="66" t="s">
        <v>8102</v>
      </c>
      <c r="E184" s="73">
        <v>1635.83</v>
      </c>
      <c r="F184" s="66">
        <v>26</v>
      </c>
      <c r="G184" s="70">
        <v>42531.58</v>
      </c>
      <c r="H184" s="66">
        <v>29</v>
      </c>
      <c r="I184" s="68">
        <f t="shared" si="14"/>
        <v>754</v>
      </c>
      <c r="J184" s="66" t="s">
        <v>8166</v>
      </c>
      <c r="Y184" s="511" t="s">
        <v>8136</v>
      </c>
      <c r="Z184" s="534">
        <v>49403539</v>
      </c>
      <c r="AA184" s="315">
        <v>395</v>
      </c>
      <c r="AB184" s="315" t="s">
        <v>87</v>
      </c>
      <c r="AC184" s="518">
        <v>1655.67</v>
      </c>
      <c r="AD184" s="107">
        <v>24</v>
      </c>
      <c r="AE184" s="519">
        <f>AC184*AD184</f>
        <v>39736.080000000002</v>
      </c>
      <c r="AF184" s="511">
        <v>32</v>
      </c>
      <c r="AG184" s="107" t="s">
        <v>8156</v>
      </c>
    </row>
    <row r="185" spans="1:33">
      <c r="A185" s="66" t="s">
        <v>8134</v>
      </c>
      <c r="B185" s="66">
        <v>43106142</v>
      </c>
      <c r="C185" s="68">
        <v>410</v>
      </c>
      <c r="D185" s="66" t="s">
        <v>8102</v>
      </c>
      <c r="E185" s="73">
        <v>1635.83</v>
      </c>
      <c r="F185" s="66">
        <v>26</v>
      </c>
      <c r="G185" s="70">
        <v>42531.58</v>
      </c>
      <c r="H185" s="66">
        <v>29</v>
      </c>
      <c r="I185" s="68">
        <f t="shared" si="14"/>
        <v>754</v>
      </c>
      <c r="J185" s="66" t="s">
        <v>8166</v>
      </c>
      <c r="Y185" s="511" t="s">
        <v>8136</v>
      </c>
      <c r="Z185" s="534">
        <v>49405139</v>
      </c>
      <c r="AA185" s="315">
        <v>395</v>
      </c>
      <c r="AB185" s="315" t="s">
        <v>87</v>
      </c>
      <c r="AC185" s="518">
        <v>1655.67</v>
      </c>
      <c r="AD185" s="107">
        <v>24</v>
      </c>
      <c r="AE185" s="519">
        <f>AC185*AD185</f>
        <v>39736.080000000002</v>
      </c>
      <c r="AF185" s="511">
        <v>32</v>
      </c>
      <c r="AG185" s="107" t="s">
        <v>8156</v>
      </c>
    </row>
    <row r="186" spans="1:33">
      <c r="A186" s="66" t="s">
        <v>8134</v>
      </c>
      <c r="B186" s="66">
        <v>43106141</v>
      </c>
      <c r="C186" s="68">
        <v>405</v>
      </c>
      <c r="D186" s="66" t="s">
        <v>8102</v>
      </c>
      <c r="E186" s="73">
        <v>1635.83</v>
      </c>
      <c r="F186" s="66">
        <v>26</v>
      </c>
      <c r="G186" s="70">
        <v>42531.58</v>
      </c>
      <c r="H186" s="66">
        <v>29</v>
      </c>
      <c r="I186" s="68">
        <f t="shared" si="14"/>
        <v>754</v>
      </c>
      <c r="J186" s="66" t="s">
        <v>8166</v>
      </c>
      <c r="Y186" s="511" t="s">
        <v>8134</v>
      </c>
      <c r="Z186" s="512">
        <v>41101139</v>
      </c>
      <c r="AA186" s="315">
        <v>395</v>
      </c>
      <c r="AB186" s="513" t="s">
        <v>8170</v>
      </c>
      <c r="AC186" s="518">
        <v>1635.83</v>
      </c>
      <c r="AD186" s="107">
        <v>26</v>
      </c>
      <c r="AE186" s="515">
        <v>42531.58</v>
      </c>
      <c r="AF186" s="511">
        <v>29</v>
      </c>
      <c r="AG186" s="107" t="s">
        <v>8166</v>
      </c>
    </row>
    <row r="187" spans="1:33">
      <c r="A187" s="310" t="s">
        <v>8134</v>
      </c>
      <c r="B187" s="310">
        <v>47102140</v>
      </c>
      <c r="C187" s="547">
        <v>400</v>
      </c>
      <c r="D187" s="310" t="s">
        <v>8102</v>
      </c>
      <c r="E187" s="549">
        <v>1636</v>
      </c>
      <c r="F187" s="310">
        <v>24</v>
      </c>
      <c r="G187" s="548">
        <f t="shared" ref="G187:G190" si="16">E187*F187</f>
        <v>39264</v>
      </c>
      <c r="H187" s="310">
        <v>29</v>
      </c>
      <c r="I187" s="547">
        <f t="shared" ref="I187:I199" si="17">F187*H187</f>
        <v>696</v>
      </c>
      <c r="J187" s="310" t="s">
        <v>8172</v>
      </c>
      <c r="K187" s="114"/>
      <c r="Y187" s="107" t="s">
        <v>8134</v>
      </c>
      <c r="Z187" s="512">
        <v>41101539</v>
      </c>
      <c r="AA187" s="315">
        <v>395</v>
      </c>
      <c r="AB187" s="513" t="s">
        <v>8170</v>
      </c>
      <c r="AC187" s="518">
        <v>1635.83</v>
      </c>
      <c r="AD187" s="107">
        <v>26</v>
      </c>
      <c r="AE187" s="515">
        <v>42531.58</v>
      </c>
      <c r="AF187" s="511">
        <v>29</v>
      </c>
      <c r="AG187" s="107" t="s">
        <v>8166</v>
      </c>
    </row>
    <row r="188" spans="1:33">
      <c r="A188" s="310" t="s">
        <v>8134</v>
      </c>
      <c r="B188" s="310">
        <v>43106140</v>
      </c>
      <c r="C188" s="547">
        <v>400</v>
      </c>
      <c r="D188" s="310" t="s">
        <v>8102</v>
      </c>
      <c r="E188" s="549">
        <v>1636</v>
      </c>
      <c r="F188" s="310">
        <v>24</v>
      </c>
      <c r="G188" s="548">
        <f t="shared" si="16"/>
        <v>39264</v>
      </c>
      <c r="H188" s="310">
        <v>29</v>
      </c>
      <c r="I188" s="547">
        <f t="shared" si="17"/>
        <v>696</v>
      </c>
      <c r="J188" s="310" t="s">
        <v>8172</v>
      </c>
      <c r="Y188" s="520" t="s">
        <v>8134</v>
      </c>
      <c r="Z188" s="107">
        <v>43104139</v>
      </c>
      <c r="AA188" s="315">
        <v>395</v>
      </c>
      <c r="AB188" s="107" t="s">
        <v>8102</v>
      </c>
      <c r="AC188" s="518">
        <v>1717.4</v>
      </c>
      <c r="AD188" s="107">
        <v>24</v>
      </c>
      <c r="AE188" s="519">
        <v>42531.58</v>
      </c>
      <c r="AF188" s="107">
        <v>29</v>
      </c>
      <c r="AG188" s="511" t="s">
        <v>8173</v>
      </c>
    </row>
    <row r="189" spans="1:33">
      <c r="A189" s="310" t="s">
        <v>8134</v>
      </c>
      <c r="B189" s="310">
        <v>43106540</v>
      </c>
      <c r="C189" s="547">
        <v>400</v>
      </c>
      <c r="D189" s="310" t="s">
        <v>8102</v>
      </c>
      <c r="E189" s="549">
        <v>1636</v>
      </c>
      <c r="F189" s="310">
        <v>24</v>
      </c>
      <c r="G189" s="548">
        <f t="shared" si="16"/>
        <v>39264</v>
      </c>
      <c r="H189" s="310">
        <v>29</v>
      </c>
      <c r="I189" s="547">
        <f t="shared" si="17"/>
        <v>696</v>
      </c>
      <c r="J189" s="310" t="s">
        <v>8172</v>
      </c>
      <c r="K189" s="114"/>
      <c r="Y189" s="520" t="s">
        <v>8134</v>
      </c>
      <c r="Z189" s="107">
        <v>47102139</v>
      </c>
      <c r="AA189" s="315">
        <v>395</v>
      </c>
      <c r="AB189" s="107" t="s">
        <v>8102</v>
      </c>
      <c r="AC189" s="518">
        <v>1635.83</v>
      </c>
      <c r="AD189" s="107">
        <v>26</v>
      </c>
      <c r="AE189" s="515">
        <v>42531.58</v>
      </c>
      <c r="AF189" s="107">
        <v>29</v>
      </c>
      <c r="AG189" s="107" t="s">
        <v>8166</v>
      </c>
    </row>
    <row r="190" spans="1:33">
      <c r="A190" s="310" t="s">
        <v>8134</v>
      </c>
      <c r="B190" s="310">
        <v>47103140</v>
      </c>
      <c r="C190" s="547">
        <v>400</v>
      </c>
      <c r="D190" s="310" t="s">
        <v>8102</v>
      </c>
      <c r="E190" s="549">
        <v>1636</v>
      </c>
      <c r="F190" s="310">
        <v>24</v>
      </c>
      <c r="G190" s="548">
        <f t="shared" si="16"/>
        <v>39264</v>
      </c>
      <c r="H190" s="310">
        <v>29</v>
      </c>
      <c r="I190" s="547">
        <f t="shared" si="17"/>
        <v>696</v>
      </c>
      <c r="J190" s="310" t="s">
        <v>8172</v>
      </c>
      <c r="Y190" s="520" t="s">
        <v>8134</v>
      </c>
      <c r="Z190" s="107">
        <v>43106139</v>
      </c>
      <c r="AA190" s="315">
        <v>395</v>
      </c>
      <c r="AB190" s="107" t="s">
        <v>8102</v>
      </c>
      <c r="AC190" s="518">
        <v>1635.83</v>
      </c>
      <c r="AD190" s="107">
        <v>26</v>
      </c>
      <c r="AE190" s="515">
        <v>42531.58</v>
      </c>
      <c r="AF190" s="107">
        <v>29</v>
      </c>
      <c r="AG190" s="107" t="s">
        <v>8166</v>
      </c>
    </row>
    <row r="191" spans="1:33">
      <c r="A191" s="66" t="s">
        <v>8134</v>
      </c>
      <c r="B191" s="71">
        <v>43103139</v>
      </c>
      <c r="C191" s="68">
        <v>395</v>
      </c>
      <c r="D191" s="66" t="s">
        <v>8168</v>
      </c>
      <c r="E191" s="73">
        <v>1635.83</v>
      </c>
      <c r="F191" s="66">
        <v>26</v>
      </c>
      <c r="G191" s="70">
        <v>42531.58</v>
      </c>
      <c r="H191" s="66">
        <v>29</v>
      </c>
      <c r="I191" s="68">
        <f t="shared" si="17"/>
        <v>754</v>
      </c>
      <c r="J191" s="66" t="s">
        <v>8166</v>
      </c>
      <c r="Y191" s="107" t="s">
        <v>8134</v>
      </c>
      <c r="Z191" s="512">
        <v>43103139</v>
      </c>
      <c r="AA191" s="315">
        <v>395</v>
      </c>
      <c r="AB191" s="107" t="s">
        <v>8168</v>
      </c>
      <c r="AC191" s="518">
        <v>1635.83</v>
      </c>
      <c r="AD191" s="107">
        <v>26</v>
      </c>
      <c r="AE191" s="515">
        <v>42531.58</v>
      </c>
      <c r="AF191" s="511">
        <v>29</v>
      </c>
      <c r="AG191" s="107" t="s">
        <v>8166</v>
      </c>
    </row>
    <row r="192" spans="1:33">
      <c r="A192" s="74" t="s">
        <v>8134</v>
      </c>
      <c r="B192" s="66">
        <v>47103139</v>
      </c>
      <c r="C192" s="68">
        <v>395</v>
      </c>
      <c r="D192" s="66" t="s">
        <v>8168</v>
      </c>
      <c r="E192" s="73">
        <v>1635.83</v>
      </c>
      <c r="F192" s="66">
        <v>26</v>
      </c>
      <c r="G192" s="70">
        <v>42531.58</v>
      </c>
      <c r="H192" s="66">
        <v>29</v>
      </c>
      <c r="I192" s="68">
        <f t="shared" si="17"/>
        <v>754</v>
      </c>
      <c r="J192" s="66" t="s">
        <v>8166</v>
      </c>
      <c r="Y192" s="520" t="s">
        <v>8134</v>
      </c>
      <c r="Z192" s="107">
        <v>47103139</v>
      </c>
      <c r="AA192" s="315">
        <v>395</v>
      </c>
      <c r="AB192" s="107" t="s">
        <v>8168</v>
      </c>
      <c r="AC192" s="518">
        <v>1635.83</v>
      </c>
      <c r="AD192" s="107">
        <v>26</v>
      </c>
      <c r="AE192" s="515">
        <v>42531.58</v>
      </c>
      <c r="AF192" s="511">
        <v>29</v>
      </c>
      <c r="AG192" s="107" t="s">
        <v>8166</v>
      </c>
    </row>
    <row r="193" spans="1:33">
      <c r="A193" s="66" t="s">
        <v>8134</v>
      </c>
      <c r="B193" s="71">
        <v>43101139</v>
      </c>
      <c r="C193" s="68">
        <v>395</v>
      </c>
      <c r="D193" s="66" t="s">
        <v>8168</v>
      </c>
      <c r="E193" s="73">
        <v>1635.83</v>
      </c>
      <c r="F193" s="66">
        <v>26</v>
      </c>
      <c r="G193" s="70">
        <v>42531.58</v>
      </c>
      <c r="H193" s="66">
        <v>29</v>
      </c>
      <c r="I193" s="68">
        <f t="shared" si="17"/>
        <v>754</v>
      </c>
      <c r="J193" s="66" t="s">
        <v>8166</v>
      </c>
      <c r="Y193" s="107" t="s">
        <v>8134</v>
      </c>
      <c r="Z193" s="512">
        <v>43101139</v>
      </c>
      <c r="AA193" s="315">
        <v>395</v>
      </c>
      <c r="AB193" s="107" t="s">
        <v>8168</v>
      </c>
      <c r="AC193" s="518">
        <v>1635.83</v>
      </c>
      <c r="AD193" s="107">
        <v>26</v>
      </c>
      <c r="AE193" s="515">
        <v>42531.58</v>
      </c>
      <c r="AF193" s="511">
        <v>29</v>
      </c>
      <c r="AG193" s="107" t="s">
        <v>8166</v>
      </c>
    </row>
    <row r="194" spans="1:33">
      <c r="A194" s="66" t="s">
        <v>8134</v>
      </c>
      <c r="B194" s="71">
        <v>43101539</v>
      </c>
      <c r="C194" s="68">
        <v>395</v>
      </c>
      <c r="D194" s="66" t="s">
        <v>8168</v>
      </c>
      <c r="E194" s="73">
        <v>1635.83</v>
      </c>
      <c r="F194" s="66">
        <v>26</v>
      </c>
      <c r="G194" s="70">
        <v>42531.58</v>
      </c>
      <c r="H194" s="66">
        <v>29</v>
      </c>
      <c r="I194" s="68">
        <f t="shared" si="17"/>
        <v>754</v>
      </c>
      <c r="J194" s="66" t="s">
        <v>8166</v>
      </c>
      <c r="Y194" s="107" t="s">
        <v>8134</v>
      </c>
      <c r="Z194" s="512">
        <v>43101539</v>
      </c>
      <c r="AA194" s="315">
        <v>395</v>
      </c>
      <c r="AB194" s="107" t="s">
        <v>8168</v>
      </c>
      <c r="AC194" s="518">
        <v>1635.83</v>
      </c>
      <c r="AD194" s="107">
        <v>26</v>
      </c>
      <c r="AE194" s="515">
        <v>42531.58</v>
      </c>
      <c r="AF194" s="511">
        <v>29</v>
      </c>
      <c r="AG194" s="107" t="s">
        <v>8166</v>
      </c>
    </row>
    <row r="195" spans="1:33">
      <c r="A195" s="74" t="s">
        <v>8134</v>
      </c>
      <c r="B195" s="66">
        <v>43104141</v>
      </c>
      <c r="C195" s="68">
        <v>405</v>
      </c>
      <c r="D195" s="66" t="s">
        <v>8168</v>
      </c>
      <c r="E195" s="73">
        <v>1635.83</v>
      </c>
      <c r="F195" s="66">
        <v>26</v>
      </c>
      <c r="G195" s="70">
        <v>42531.58</v>
      </c>
      <c r="H195" s="66">
        <v>29</v>
      </c>
      <c r="I195" s="68">
        <f t="shared" si="17"/>
        <v>754</v>
      </c>
      <c r="J195" s="66" t="s">
        <v>8166</v>
      </c>
      <c r="Y195" s="107" t="s">
        <v>8134</v>
      </c>
      <c r="Z195" s="512">
        <v>41102139</v>
      </c>
      <c r="AA195" s="315">
        <v>395</v>
      </c>
      <c r="AB195" s="513" t="s">
        <v>8171</v>
      </c>
      <c r="AC195" s="518">
        <v>1635.83</v>
      </c>
      <c r="AD195" s="107">
        <v>26</v>
      </c>
      <c r="AE195" s="515">
        <v>42531.58</v>
      </c>
      <c r="AF195" s="511">
        <v>29</v>
      </c>
      <c r="AG195" s="107" t="s">
        <v>8166</v>
      </c>
    </row>
    <row r="196" spans="1:33">
      <c r="A196" s="66" t="s">
        <v>8134</v>
      </c>
      <c r="B196" s="71">
        <v>43101141</v>
      </c>
      <c r="C196" s="68">
        <v>405</v>
      </c>
      <c r="D196" s="66" t="s">
        <v>8168</v>
      </c>
      <c r="E196" s="73">
        <v>1635.83</v>
      </c>
      <c r="F196" s="66">
        <v>26</v>
      </c>
      <c r="G196" s="70">
        <v>42531.58</v>
      </c>
      <c r="H196" s="66">
        <v>29</v>
      </c>
      <c r="I196" s="68">
        <f t="shared" si="17"/>
        <v>754</v>
      </c>
      <c r="J196" s="66" t="s">
        <v>8166</v>
      </c>
      <c r="Y196" s="520" t="s">
        <v>8134</v>
      </c>
      <c r="Z196" s="107">
        <v>43105139</v>
      </c>
      <c r="AA196" s="315">
        <v>395</v>
      </c>
      <c r="AB196" s="107" t="s">
        <v>8101</v>
      </c>
      <c r="AC196" s="518">
        <v>1635.83</v>
      </c>
      <c r="AD196" s="107">
        <v>26</v>
      </c>
      <c r="AE196" s="515">
        <v>42531.58</v>
      </c>
      <c r="AF196" s="107">
        <v>29</v>
      </c>
      <c r="AG196" s="107" t="s">
        <v>8166</v>
      </c>
    </row>
    <row r="197" spans="1:33">
      <c r="A197" s="66" t="s">
        <v>8134</v>
      </c>
      <c r="B197" s="71">
        <v>43103137</v>
      </c>
      <c r="C197" s="68">
        <v>385</v>
      </c>
      <c r="D197" s="66" t="s">
        <v>8168</v>
      </c>
      <c r="E197" s="73">
        <v>1635.83</v>
      </c>
      <c r="F197" s="66">
        <v>26</v>
      </c>
      <c r="G197" s="70">
        <v>42531.58</v>
      </c>
      <c r="H197" s="66">
        <v>29</v>
      </c>
      <c r="I197" s="68">
        <f t="shared" si="17"/>
        <v>754</v>
      </c>
      <c r="J197" s="66" t="s">
        <v>8166</v>
      </c>
      <c r="Y197" s="107" t="s">
        <v>8134</v>
      </c>
      <c r="Z197" s="512">
        <v>43102139</v>
      </c>
      <c r="AA197" s="315">
        <v>395</v>
      </c>
      <c r="AB197" s="107" t="s">
        <v>8101</v>
      </c>
      <c r="AC197" s="518">
        <v>1635.83</v>
      </c>
      <c r="AD197" s="107">
        <v>26</v>
      </c>
      <c r="AE197" s="515">
        <v>42531.58</v>
      </c>
      <c r="AF197" s="511">
        <v>29</v>
      </c>
      <c r="AG197" s="107" t="s">
        <v>8166</v>
      </c>
    </row>
    <row r="198" spans="1:33">
      <c r="A198" s="66" t="s">
        <v>8134</v>
      </c>
      <c r="B198" s="71">
        <v>43103138</v>
      </c>
      <c r="C198" s="68">
        <v>390</v>
      </c>
      <c r="D198" s="66" t="s">
        <v>8168</v>
      </c>
      <c r="E198" s="73">
        <v>1635.83</v>
      </c>
      <c r="F198" s="66">
        <v>26</v>
      </c>
      <c r="G198" s="70">
        <v>42531.58</v>
      </c>
      <c r="H198" s="66">
        <v>29</v>
      </c>
      <c r="I198" s="68">
        <f t="shared" si="17"/>
        <v>754</v>
      </c>
      <c r="J198" s="66" t="s">
        <v>8166</v>
      </c>
      <c r="Y198" s="107" t="s">
        <v>8136</v>
      </c>
      <c r="Z198" s="315">
        <v>49401140</v>
      </c>
      <c r="AA198" s="315">
        <v>400</v>
      </c>
      <c r="AB198" s="315" t="s">
        <v>8157</v>
      </c>
      <c r="AC198" s="536">
        <v>1656</v>
      </c>
      <c r="AD198" s="315">
        <v>24</v>
      </c>
      <c r="AE198" s="515">
        <f>AC198*AD198</f>
        <v>39744</v>
      </c>
      <c r="AF198" s="315">
        <v>32</v>
      </c>
      <c r="AG198" s="315" t="s">
        <v>8156</v>
      </c>
    </row>
    <row r="199" spans="1:33">
      <c r="A199" s="74" t="s">
        <v>8134</v>
      </c>
      <c r="B199" s="66">
        <v>47103136</v>
      </c>
      <c r="C199" s="68">
        <v>380</v>
      </c>
      <c r="D199" s="66" t="s">
        <v>8168</v>
      </c>
      <c r="E199" s="73">
        <v>1635.83</v>
      </c>
      <c r="F199" s="66">
        <v>26</v>
      </c>
      <c r="G199" s="70">
        <v>42531.58</v>
      </c>
      <c r="H199" s="66">
        <v>29</v>
      </c>
      <c r="I199" s="68">
        <f t="shared" si="17"/>
        <v>754</v>
      </c>
      <c r="J199" s="66" t="s">
        <v>8166</v>
      </c>
      <c r="Y199" s="107" t="s">
        <v>8136</v>
      </c>
      <c r="Z199" s="534">
        <v>49404140</v>
      </c>
      <c r="AA199" s="315">
        <v>400</v>
      </c>
      <c r="AB199" s="107" t="s">
        <v>8159</v>
      </c>
      <c r="AC199" s="536">
        <v>1656</v>
      </c>
      <c r="AD199" s="107">
        <v>24</v>
      </c>
      <c r="AE199" s="519">
        <f>AC199*AD199</f>
        <v>39744</v>
      </c>
      <c r="AF199" s="107">
        <v>32</v>
      </c>
      <c r="AG199" s="107" t="s">
        <v>8156</v>
      </c>
    </row>
    <row r="200" spans="1:33">
      <c r="A200" s="310" t="s">
        <v>8134</v>
      </c>
      <c r="B200" s="550">
        <v>44101132</v>
      </c>
      <c r="C200" s="547">
        <v>360</v>
      </c>
      <c r="D200" s="310" t="s">
        <v>8168</v>
      </c>
      <c r="E200" s="549">
        <v>1635.83</v>
      </c>
      <c r="F200" s="310">
        <v>26</v>
      </c>
      <c r="G200" s="548">
        <f t="shared" ref="G200" si="18">E200*F200</f>
        <v>42531.58</v>
      </c>
      <c r="H200" s="310">
        <v>29</v>
      </c>
      <c r="I200" s="547">
        <f>F200*H200</f>
        <v>754</v>
      </c>
      <c r="J200" s="310" t="s">
        <v>8172</v>
      </c>
      <c r="Y200" s="511" t="s">
        <v>8136</v>
      </c>
      <c r="Z200" s="534">
        <v>49403140</v>
      </c>
      <c r="AA200" s="315">
        <v>400</v>
      </c>
      <c r="AB200" s="107" t="s">
        <v>87</v>
      </c>
      <c r="AC200" s="518">
        <v>1655.67</v>
      </c>
      <c r="AD200" s="107">
        <v>24</v>
      </c>
      <c r="AE200" s="519">
        <f>AC200*AD200</f>
        <v>39736.080000000002</v>
      </c>
      <c r="AF200" s="511">
        <v>32</v>
      </c>
      <c r="AG200" s="107" t="s">
        <v>8156</v>
      </c>
    </row>
    <row r="201" spans="1:33">
      <c r="A201" s="66" t="s">
        <v>8134</v>
      </c>
      <c r="B201" s="71">
        <v>44101133</v>
      </c>
      <c r="C201" s="68">
        <v>365</v>
      </c>
      <c r="D201" s="66" t="s">
        <v>8168</v>
      </c>
      <c r="E201" s="73">
        <v>1635.83</v>
      </c>
      <c r="F201" s="66">
        <v>26</v>
      </c>
      <c r="G201" s="70">
        <v>42531.58</v>
      </c>
      <c r="H201" s="66">
        <v>29</v>
      </c>
      <c r="I201" s="68">
        <f t="shared" ref="I201:I203" si="19">F201*H201</f>
        <v>754</v>
      </c>
      <c r="J201" s="66" t="s">
        <v>8166</v>
      </c>
      <c r="Y201" s="511" t="s">
        <v>8136</v>
      </c>
      <c r="Z201" s="534">
        <v>49403540</v>
      </c>
      <c r="AA201" s="315">
        <v>400</v>
      </c>
      <c r="AB201" s="315" t="s">
        <v>87</v>
      </c>
      <c r="AC201" s="518">
        <v>1655.67</v>
      </c>
      <c r="AD201" s="107">
        <v>24</v>
      </c>
      <c r="AE201" s="519">
        <f>AC201*AD201</f>
        <v>39736.080000000002</v>
      </c>
      <c r="AF201" s="511">
        <v>32</v>
      </c>
      <c r="AG201" s="107" t="s">
        <v>8156</v>
      </c>
    </row>
    <row r="202" spans="1:33">
      <c r="A202" s="66" t="s">
        <v>8134</v>
      </c>
      <c r="B202" s="71">
        <v>43101137</v>
      </c>
      <c r="C202" s="68">
        <v>385</v>
      </c>
      <c r="D202" s="66" t="s">
        <v>8168</v>
      </c>
      <c r="E202" s="73">
        <v>1635.83</v>
      </c>
      <c r="F202" s="66">
        <v>26</v>
      </c>
      <c r="G202" s="70">
        <v>42531.58</v>
      </c>
      <c r="H202" s="66">
        <v>29</v>
      </c>
      <c r="I202" s="68">
        <f t="shared" si="19"/>
        <v>754</v>
      </c>
      <c r="J202" s="66" t="s">
        <v>8166</v>
      </c>
      <c r="Y202" s="511" t="s">
        <v>8136</v>
      </c>
      <c r="Z202" s="534">
        <v>49405140</v>
      </c>
      <c r="AA202" s="315">
        <v>400</v>
      </c>
      <c r="AB202" s="315" t="s">
        <v>87</v>
      </c>
      <c r="AC202" s="518">
        <v>1655.67</v>
      </c>
      <c r="AD202" s="107">
        <v>24</v>
      </c>
      <c r="AE202" s="519">
        <f>AC202*AD202</f>
        <v>39736.080000000002</v>
      </c>
      <c r="AF202" s="511">
        <v>32</v>
      </c>
      <c r="AG202" s="107" t="s">
        <v>8156</v>
      </c>
    </row>
    <row r="203" spans="1:33">
      <c r="A203" s="66" t="s">
        <v>8134</v>
      </c>
      <c r="B203" s="71">
        <v>43101138</v>
      </c>
      <c r="C203" s="68">
        <v>390</v>
      </c>
      <c r="D203" s="66" t="s">
        <v>8168</v>
      </c>
      <c r="E203" s="73">
        <v>1635.83</v>
      </c>
      <c r="F203" s="66">
        <v>26</v>
      </c>
      <c r="G203" s="70">
        <v>42531.58</v>
      </c>
      <c r="H203" s="66">
        <v>29</v>
      </c>
      <c r="I203" s="68">
        <f t="shared" si="19"/>
        <v>754</v>
      </c>
      <c r="J203" s="66" t="s">
        <v>8166</v>
      </c>
      <c r="Y203" s="520" t="s">
        <v>8134</v>
      </c>
      <c r="Z203" s="107">
        <v>43104140</v>
      </c>
      <c r="AA203" s="315">
        <v>400</v>
      </c>
      <c r="AB203" s="107" t="s">
        <v>8107</v>
      </c>
      <c r="AC203" s="518">
        <v>1635.83</v>
      </c>
      <c r="AD203" s="107">
        <v>26</v>
      </c>
      <c r="AE203" s="519">
        <v>42531.58</v>
      </c>
      <c r="AF203" s="107">
        <v>29</v>
      </c>
      <c r="AG203" s="107" t="s">
        <v>8166</v>
      </c>
    </row>
    <row r="204" spans="1:33">
      <c r="A204" s="310" t="s">
        <v>8134</v>
      </c>
      <c r="B204" s="550">
        <v>44101532</v>
      </c>
      <c r="C204" s="547">
        <v>360</v>
      </c>
      <c r="D204" s="310" t="s">
        <v>8168</v>
      </c>
      <c r="E204" s="549">
        <v>1635.83</v>
      </c>
      <c r="F204" s="310">
        <v>26</v>
      </c>
      <c r="G204" s="548">
        <f t="shared" ref="G204" si="20">E204*F204</f>
        <v>42531.58</v>
      </c>
      <c r="H204" s="310">
        <v>29</v>
      </c>
      <c r="I204" s="547">
        <f>F204*H204</f>
        <v>754</v>
      </c>
      <c r="J204" s="310" t="s">
        <v>8172</v>
      </c>
      <c r="Y204" s="107" t="s">
        <v>8134</v>
      </c>
      <c r="Z204" s="512">
        <v>41101140</v>
      </c>
      <c r="AA204" s="315">
        <v>400</v>
      </c>
      <c r="AB204" s="513" t="s">
        <v>8170</v>
      </c>
      <c r="AC204" s="518">
        <v>1635.83</v>
      </c>
      <c r="AD204" s="107">
        <v>26</v>
      </c>
      <c r="AE204" s="515">
        <v>42531.58</v>
      </c>
      <c r="AF204" s="511">
        <v>29</v>
      </c>
      <c r="AG204" s="107" t="s">
        <v>8166</v>
      </c>
    </row>
    <row r="205" spans="1:33">
      <c r="A205" s="66" t="s">
        <v>8134</v>
      </c>
      <c r="B205" s="71">
        <v>43101538</v>
      </c>
      <c r="C205" s="68">
        <v>390</v>
      </c>
      <c r="D205" s="66" t="s">
        <v>8168</v>
      </c>
      <c r="E205" s="73">
        <v>1635.83</v>
      </c>
      <c r="F205" s="66">
        <v>26</v>
      </c>
      <c r="G205" s="70">
        <v>42531.58</v>
      </c>
      <c r="H205" s="66">
        <v>29</v>
      </c>
      <c r="I205" s="68">
        <f t="shared" ref="I205" si="21">F205*H205</f>
        <v>754</v>
      </c>
      <c r="J205" s="66" t="s">
        <v>8166</v>
      </c>
      <c r="Y205" s="520" t="s">
        <v>8134</v>
      </c>
      <c r="Z205" s="107">
        <v>47102140</v>
      </c>
      <c r="AA205" s="315">
        <v>400</v>
      </c>
      <c r="AB205" s="107" t="s">
        <v>8102</v>
      </c>
      <c r="AC205" s="518">
        <v>1635.83</v>
      </c>
      <c r="AD205" s="107">
        <v>26</v>
      </c>
      <c r="AE205" s="515">
        <v>42531.58</v>
      </c>
      <c r="AF205" s="107">
        <v>29</v>
      </c>
      <c r="AG205" s="107" t="s">
        <v>8166</v>
      </c>
    </row>
    <row r="206" spans="1:33">
      <c r="A206" s="310" t="s">
        <v>8134</v>
      </c>
      <c r="B206" s="550">
        <v>43103140</v>
      </c>
      <c r="C206" s="547">
        <v>400</v>
      </c>
      <c r="D206" s="310" t="s">
        <v>8168</v>
      </c>
      <c r="E206" s="549">
        <v>1636</v>
      </c>
      <c r="F206" s="310">
        <v>24</v>
      </c>
      <c r="G206" s="548">
        <f t="shared" ref="G206:G209" si="22">E206*F206</f>
        <v>39264</v>
      </c>
      <c r="H206" s="310">
        <v>29</v>
      </c>
      <c r="I206" s="547">
        <f t="shared" ref="I206:I215" si="23">F206*H206</f>
        <v>696</v>
      </c>
      <c r="J206" s="310" t="s">
        <v>8172</v>
      </c>
      <c r="Y206" s="520" t="s">
        <v>8134</v>
      </c>
      <c r="Z206" s="107">
        <v>43106140</v>
      </c>
      <c r="AA206" s="315">
        <v>400</v>
      </c>
      <c r="AB206" s="107" t="s">
        <v>8102</v>
      </c>
      <c r="AC206" s="518">
        <v>1635.83</v>
      </c>
      <c r="AD206" s="107">
        <v>26</v>
      </c>
      <c r="AE206" s="515">
        <v>42531.58</v>
      </c>
      <c r="AF206" s="107">
        <v>29</v>
      </c>
      <c r="AG206" s="107" t="s">
        <v>8166</v>
      </c>
    </row>
    <row r="207" spans="1:33">
      <c r="A207" s="310" t="s">
        <v>8134</v>
      </c>
      <c r="B207" s="310">
        <v>43107140</v>
      </c>
      <c r="C207" s="547">
        <v>400</v>
      </c>
      <c r="D207" s="310" t="s">
        <v>8168</v>
      </c>
      <c r="E207" s="549">
        <v>1636</v>
      </c>
      <c r="F207" s="310">
        <v>24</v>
      </c>
      <c r="G207" s="548">
        <f t="shared" si="22"/>
        <v>39264</v>
      </c>
      <c r="H207" s="310">
        <v>29</v>
      </c>
      <c r="I207" s="547">
        <f t="shared" si="23"/>
        <v>696</v>
      </c>
      <c r="J207" s="310" t="s">
        <v>8172</v>
      </c>
      <c r="Y207" s="520" t="s">
        <v>8134</v>
      </c>
      <c r="Z207" s="107">
        <v>43106540</v>
      </c>
      <c r="AA207" s="315">
        <v>400</v>
      </c>
      <c r="AB207" s="107" t="s">
        <v>8102</v>
      </c>
      <c r="AC207" s="518">
        <v>1635.83</v>
      </c>
      <c r="AD207" s="107">
        <v>26</v>
      </c>
      <c r="AE207" s="515">
        <v>42531.58</v>
      </c>
      <c r="AF207" s="107">
        <v>29</v>
      </c>
      <c r="AG207" s="107" t="s">
        <v>8166</v>
      </c>
    </row>
    <row r="208" spans="1:33">
      <c r="A208" s="310" t="s">
        <v>8134</v>
      </c>
      <c r="B208" s="550">
        <v>43101140</v>
      </c>
      <c r="C208" s="547">
        <v>400</v>
      </c>
      <c r="D208" s="310" t="s">
        <v>8168</v>
      </c>
      <c r="E208" s="549">
        <v>1636</v>
      </c>
      <c r="F208" s="310">
        <v>24</v>
      </c>
      <c r="G208" s="548">
        <f t="shared" si="22"/>
        <v>39264</v>
      </c>
      <c r="H208" s="310">
        <v>29</v>
      </c>
      <c r="I208" s="547">
        <f t="shared" si="23"/>
        <v>696</v>
      </c>
      <c r="J208" s="310" t="s">
        <v>8172</v>
      </c>
      <c r="Y208" s="520" t="s">
        <v>8134</v>
      </c>
      <c r="Z208" s="107">
        <v>47103140</v>
      </c>
      <c r="AA208" s="315">
        <v>400</v>
      </c>
      <c r="AB208" s="107" t="s">
        <v>8102</v>
      </c>
      <c r="AC208" s="518">
        <v>1635.83</v>
      </c>
      <c r="AD208" s="107">
        <v>26</v>
      </c>
      <c r="AE208" s="515">
        <v>42531.58</v>
      </c>
      <c r="AF208" s="511">
        <v>29</v>
      </c>
      <c r="AG208" s="107" t="s">
        <v>8166</v>
      </c>
    </row>
    <row r="209" spans="1:33">
      <c r="A209" s="310" t="s">
        <v>8134</v>
      </c>
      <c r="B209" s="310">
        <v>43107540</v>
      </c>
      <c r="C209" s="547">
        <v>400</v>
      </c>
      <c r="D209" s="310" t="s">
        <v>8168</v>
      </c>
      <c r="E209" s="549">
        <v>1636</v>
      </c>
      <c r="F209" s="310">
        <v>24</v>
      </c>
      <c r="G209" s="548">
        <f t="shared" si="22"/>
        <v>39264</v>
      </c>
      <c r="H209" s="310">
        <v>29</v>
      </c>
      <c r="I209" s="547">
        <f t="shared" si="23"/>
        <v>696</v>
      </c>
      <c r="J209" s="310" t="s">
        <v>8172</v>
      </c>
      <c r="Y209" s="107" t="s">
        <v>8134</v>
      </c>
      <c r="Z209" s="512">
        <v>43103140</v>
      </c>
      <c r="AA209" s="315">
        <v>400</v>
      </c>
      <c r="AB209" s="107" t="s">
        <v>8168</v>
      </c>
      <c r="AC209" s="518">
        <v>1635.83</v>
      </c>
      <c r="AD209" s="107">
        <v>26</v>
      </c>
      <c r="AE209" s="515">
        <v>42531.58</v>
      </c>
      <c r="AF209" s="511">
        <v>29</v>
      </c>
      <c r="AG209" s="107" t="s">
        <v>8166</v>
      </c>
    </row>
    <row r="210" spans="1:33">
      <c r="A210" s="66" t="s">
        <v>8134</v>
      </c>
      <c r="B210" s="71">
        <v>41102139</v>
      </c>
      <c r="C210" s="68">
        <v>395</v>
      </c>
      <c r="D210" s="72" t="s">
        <v>8171</v>
      </c>
      <c r="E210" s="73">
        <v>1635.83</v>
      </c>
      <c r="F210" s="66">
        <v>26</v>
      </c>
      <c r="G210" s="70">
        <v>42531.58</v>
      </c>
      <c r="H210" s="66">
        <v>29</v>
      </c>
      <c r="I210" s="68">
        <f t="shared" si="23"/>
        <v>754</v>
      </c>
      <c r="J210" s="66" t="s">
        <v>8166</v>
      </c>
      <c r="Y210" s="520" t="s">
        <v>8134</v>
      </c>
      <c r="Z210" s="107">
        <v>43107140</v>
      </c>
      <c r="AA210" s="315">
        <v>400</v>
      </c>
      <c r="AB210" s="107" t="s">
        <v>8168</v>
      </c>
      <c r="AC210" s="518">
        <v>1635.83</v>
      </c>
      <c r="AD210" s="107">
        <v>26</v>
      </c>
      <c r="AE210" s="515">
        <v>42531.58</v>
      </c>
      <c r="AF210" s="107">
        <v>29</v>
      </c>
      <c r="AG210" s="107" t="s">
        <v>8166</v>
      </c>
    </row>
    <row r="211" spans="1:33">
      <c r="A211" s="66" t="s">
        <v>8134</v>
      </c>
      <c r="B211" s="71">
        <v>41102136</v>
      </c>
      <c r="C211" s="68">
        <v>380</v>
      </c>
      <c r="D211" s="72" t="s">
        <v>8171</v>
      </c>
      <c r="E211" s="73">
        <v>1635.83</v>
      </c>
      <c r="F211" s="66">
        <v>26</v>
      </c>
      <c r="G211" s="70">
        <v>42531.58</v>
      </c>
      <c r="H211" s="66">
        <v>29</v>
      </c>
      <c r="I211" s="68">
        <f t="shared" si="23"/>
        <v>754</v>
      </c>
      <c r="J211" s="66" t="s">
        <v>8166</v>
      </c>
      <c r="Y211" s="107" t="s">
        <v>8134</v>
      </c>
      <c r="Z211" s="512">
        <v>43101140</v>
      </c>
      <c r="AA211" s="315">
        <v>400</v>
      </c>
      <c r="AB211" s="107" t="s">
        <v>8168</v>
      </c>
      <c r="AC211" s="518">
        <v>1635.83</v>
      </c>
      <c r="AD211" s="107">
        <v>26</v>
      </c>
      <c r="AE211" s="515">
        <v>42531.58</v>
      </c>
      <c r="AF211" s="511">
        <v>29</v>
      </c>
      <c r="AG211" s="107" t="s">
        <v>8166</v>
      </c>
    </row>
    <row r="212" spans="1:33">
      <c r="A212" s="66" t="s">
        <v>8134</v>
      </c>
      <c r="B212" s="71">
        <v>41102137</v>
      </c>
      <c r="C212" s="68">
        <v>385</v>
      </c>
      <c r="D212" s="72" t="s">
        <v>8171</v>
      </c>
      <c r="E212" s="73">
        <v>1635.83</v>
      </c>
      <c r="F212" s="66">
        <v>26</v>
      </c>
      <c r="G212" s="70">
        <v>42531.58</v>
      </c>
      <c r="H212" s="66">
        <v>29</v>
      </c>
      <c r="I212" s="68">
        <f t="shared" si="23"/>
        <v>754</v>
      </c>
      <c r="J212" s="66" t="s">
        <v>8166</v>
      </c>
      <c r="Y212" s="520" t="s">
        <v>8134</v>
      </c>
      <c r="Z212" s="107">
        <v>43107540</v>
      </c>
      <c r="AA212" s="315">
        <v>400</v>
      </c>
      <c r="AB212" s="107" t="s">
        <v>8168</v>
      </c>
      <c r="AC212" s="518">
        <v>1635.83</v>
      </c>
      <c r="AD212" s="107">
        <v>26</v>
      </c>
      <c r="AE212" s="515">
        <v>42531.58</v>
      </c>
      <c r="AF212" s="107">
        <v>29</v>
      </c>
      <c r="AG212" s="107" t="s">
        <v>8166</v>
      </c>
    </row>
    <row r="213" spans="1:33">
      <c r="A213" s="66" t="s">
        <v>8134</v>
      </c>
      <c r="B213" s="71">
        <v>41102138</v>
      </c>
      <c r="C213" s="68">
        <v>390</v>
      </c>
      <c r="D213" s="72" t="s">
        <v>8171</v>
      </c>
      <c r="E213" s="73">
        <v>1635.83</v>
      </c>
      <c r="F213" s="66">
        <v>26</v>
      </c>
      <c r="G213" s="70">
        <v>42531.58</v>
      </c>
      <c r="H213" s="66">
        <v>29</v>
      </c>
      <c r="I213" s="68">
        <f t="shared" si="23"/>
        <v>754</v>
      </c>
      <c r="J213" s="66" t="s">
        <v>8166</v>
      </c>
      <c r="Y213" s="520" t="s">
        <v>8134</v>
      </c>
      <c r="Z213" s="107">
        <v>43105140</v>
      </c>
      <c r="AA213" s="315">
        <v>400</v>
      </c>
      <c r="AB213" s="107" t="s">
        <v>8101</v>
      </c>
      <c r="AC213" s="518">
        <v>1635.83</v>
      </c>
      <c r="AD213" s="107">
        <v>26</v>
      </c>
      <c r="AE213" s="515">
        <v>42531.58</v>
      </c>
      <c r="AF213" s="107">
        <v>29</v>
      </c>
      <c r="AG213" s="107" t="s">
        <v>8166</v>
      </c>
    </row>
    <row r="214" spans="1:33">
      <c r="A214" s="74" t="s">
        <v>8134</v>
      </c>
      <c r="B214" s="66">
        <v>43105139</v>
      </c>
      <c r="C214" s="68">
        <v>395</v>
      </c>
      <c r="D214" s="66" t="s">
        <v>8101</v>
      </c>
      <c r="E214" s="73">
        <v>1635.83</v>
      </c>
      <c r="F214" s="66">
        <v>26</v>
      </c>
      <c r="G214" s="70">
        <v>42531.58</v>
      </c>
      <c r="H214" s="66">
        <v>29</v>
      </c>
      <c r="I214" s="68">
        <f t="shared" si="23"/>
        <v>754</v>
      </c>
      <c r="J214" s="66" t="s">
        <v>8166</v>
      </c>
      <c r="Y214" s="107" t="s">
        <v>8134</v>
      </c>
      <c r="Z214" s="512">
        <v>43102140</v>
      </c>
      <c r="AA214" s="315">
        <v>400</v>
      </c>
      <c r="AB214" s="107" t="s">
        <v>8101</v>
      </c>
      <c r="AC214" s="518">
        <v>1635.83</v>
      </c>
      <c r="AD214" s="107">
        <v>26</v>
      </c>
      <c r="AE214" s="515">
        <v>42531.58</v>
      </c>
      <c r="AF214" s="511">
        <v>29</v>
      </c>
      <c r="AG214" s="107" t="s">
        <v>8166</v>
      </c>
    </row>
    <row r="215" spans="1:33">
      <c r="A215" s="66" t="s">
        <v>8134</v>
      </c>
      <c r="B215" s="71">
        <v>43102139</v>
      </c>
      <c r="C215" s="68">
        <v>395</v>
      </c>
      <c r="D215" s="66" t="s">
        <v>8101</v>
      </c>
      <c r="E215" s="73">
        <v>1635.83</v>
      </c>
      <c r="F215" s="66">
        <v>26</v>
      </c>
      <c r="G215" s="70">
        <v>42531.58</v>
      </c>
      <c r="H215" s="66">
        <v>29</v>
      </c>
      <c r="I215" s="68">
        <f t="shared" si="23"/>
        <v>754</v>
      </c>
      <c r="J215" s="66" t="s">
        <v>8166</v>
      </c>
      <c r="Y215" s="520" t="s">
        <v>8134</v>
      </c>
      <c r="Z215" s="107">
        <v>46104140</v>
      </c>
      <c r="AA215" s="315">
        <f>VLOOKUP(Z215,'[1]GA Inventory'!$C$5:$F$45,4,0)</f>
        <v>400</v>
      </c>
      <c r="AB215" s="315" t="str">
        <f>VLOOKUP(Z215,'[1]GA Inventory'!$C$5:$D$45,2,0)</f>
        <v>Q.PEAK DUO L-G6P.2</v>
      </c>
      <c r="AC215" s="518">
        <v>1717.4</v>
      </c>
      <c r="AD215" s="107">
        <v>24</v>
      </c>
      <c r="AE215" s="515">
        <v>41217.600000000006</v>
      </c>
      <c r="AF215" s="107">
        <v>29</v>
      </c>
      <c r="AG215" s="511" t="s">
        <v>8173</v>
      </c>
    </row>
    <row r="216" spans="1:33">
      <c r="A216" s="310" t="s">
        <v>8134</v>
      </c>
      <c r="B216" s="310">
        <v>43105140</v>
      </c>
      <c r="C216" s="547">
        <v>400</v>
      </c>
      <c r="D216" s="310" t="s">
        <v>8101</v>
      </c>
      <c r="E216" s="549">
        <v>1636</v>
      </c>
      <c r="F216" s="310">
        <v>24</v>
      </c>
      <c r="G216" s="548">
        <f t="shared" ref="G216:G217" si="24">E216*F216</f>
        <v>39264</v>
      </c>
      <c r="H216" s="310">
        <v>29</v>
      </c>
      <c r="I216" s="547">
        <f t="shared" ref="I216:I241" si="25">F216*H216</f>
        <v>696</v>
      </c>
      <c r="J216" s="310" t="s">
        <v>8172</v>
      </c>
      <c r="K216" s="114"/>
      <c r="Y216" s="107" t="s">
        <v>8134</v>
      </c>
      <c r="Z216" s="107">
        <v>43106141</v>
      </c>
      <c r="AA216" s="315">
        <v>405</v>
      </c>
      <c r="AB216" s="107" t="s">
        <v>8102</v>
      </c>
      <c r="AC216" s="518">
        <v>1635.83</v>
      </c>
      <c r="AD216" s="107">
        <v>26</v>
      </c>
      <c r="AE216" s="519">
        <v>42531.58</v>
      </c>
      <c r="AF216" s="107">
        <v>29</v>
      </c>
      <c r="AG216" s="107" t="s">
        <v>8166</v>
      </c>
    </row>
    <row r="217" spans="1:33">
      <c r="A217" s="310" t="s">
        <v>8134</v>
      </c>
      <c r="B217" s="550">
        <v>43102140</v>
      </c>
      <c r="C217" s="547">
        <v>400</v>
      </c>
      <c r="D217" s="310" t="s">
        <v>8101</v>
      </c>
      <c r="E217" s="549">
        <v>1636</v>
      </c>
      <c r="F217" s="310">
        <v>24</v>
      </c>
      <c r="G217" s="548">
        <f t="shared" si="24"/>
        <v>39264</v>
      </c>
      <c r="H217" s="310">
        <v>29</v>
      </c>
      <c r="I217" s="547">
        <f t="shared" si="25"/>
        <v>696</v>
      </c>
      <c r="J217" s="310" t="s">
        <v>8172</v>
      </c>
      <c r="K217" s="114"/>
      <c r="Y217" s="520" t="s">
        <v>8134</v>
      </c>
      <c r="Z217" s="107">
        <v>43104141</v>
      </c>
      <c r="AA217" s="315">
        <v>405</v>
      </c>
      <c r="AB217" s="107" t="s">
        <v>8168</v>
      </c>
      <c r="AC217" s="518">
        <v>1635.83</v>
      </c>
      <c r="AD217" s="107">
        <v>26</v>
      </c>
      <c r="AE217" s="515">
        <v>42531.58</v>
      </c>
      <c r="AF217" s="107">
        <v>29</v>
      </c>
      <c r="AG217" s="107" t="s">
        <v>8166</v>
      </c>
    </row>
    <row r="218" spans="1:33">
      <c r="A218" s="74" t="s">
        <v>8134</v>
      </c>
      <c r="B218" s="66">
        <v>43105138</v>
      </c>
      <c r="C218" s="68">
        <v>390</v>
      </c>
      <c r="D218" s="66" t="s">
        <v>8101</v>
      </c>
      <c r="E218" s="73">
        <v>1635.83</v>
      </c>
      <c r="F218" s="66">
        <v>26</v>
      </c>
      <c r="G218" s="70">
        <v>42531.58</v>
      </c>
      <c r="H218" s="66">
        <v>29</v>
      </c>
      <c r="I218" s="68">
        <f t="shared" si="25"/>
        <v>754</v>
      </c>
      <c r="J218" s="66" t="s">
        <v>8166</v>
      </c>
      <c r="Y218" s="107" t="s">
        <v>8134</v>
      </c>
      <c r="Z218" s="512">
        <v>43101141</v>
      </c>
      <c r="AA218" s="315">
        <v>405</v>
      </c>
      <c r="AB218" s="107" t="s">
        <v>8168</v>
      </c>
      <c r="AC218" s="518">
        <v>1635.83</v>
      </c>
      <c r="AD218" s="107">
        <v>26</v>
      </c>
      <c r="AE218" s="515">
        <v>42531.58</v>
      </c>
      <c r="AF218" s="511">
        <v>29</v>
      </c>
      <c r="AG218" s="107" t="s">
        <v>8166</v>
      </c>
    </row>
    <row r="219" spans="1:33">
      <c r="A219" s="66" t="s">
        <v>8134</v>
      </c>
      <c r="B219" s="71">
        <v>43102138</v>
      </c>
      <c r="C219" s="68">
        <v>390</v>
      </c>
      <c r="D219" s="66" t="s">
        <v>8101</v>
      </c>
      <c r="E219" s="73">
        <v>1635.83</v>
      </c>
      <c r="F219" s="66">
        <v>26</v>
      </c>
      <c r="G219" s="70">
        <v>42531.58</v>
      </c>
      <c r="H219" s="66">
        <v>29</v>
      </c>
      <c r="I219" s="68">
        <f t="shared" si="25"/>
        <v>754</v>
      </c>
      <c r="J219" s="66" t="s">
        <v>8166</v>
      </c>
      <c r="Y219" s="107" t="s">
        <v>8134</v>
      </c>
      <c r="Z219" s="315">
        <v>46106141</v>
      </c>
      <c r="AA219" s="315">
        <v>405</v>
      </c>
      <c r="AB219" s="107" t="s">
        <v>8105</v>
      </c>
      <c r="AC219" s="518">
        <v>1717.4</v>
      </c>
      <c r="AD219" s="107">
        <v>24</v>
      </c>
      <c r="AE219" s="519">
        <v>41217.600000000006</v>
      </c>
      <c r="AF219" s="107">
        <v>29</v>
      </c>
      <c r="AG219" s="107" t="s">
        <v>8173</v>
      </c>
    </row>
    <row r="220" spans="1:33">
      <c r="A220" s="74" t="s">
        <v>8134</v>
      </c>
      <c r="B220" s="66">
        <v>46101142</v>
      </c>
      <c r="C220" s="68">
        <v>410</v>
      </c>
      <c r="D220" s="66" t="s">
        <v>8103</v>
      </c>
      <c r="E220" s="73">
        <v>1717.4</v>
      </c>
      <c r="F220" s="66">
        <v>24</v>
      </c>
      <c r="G220" s="70">
        <v>41217.600000000006</v>
      </c>
      <c r="H220" s="66">
        <v>29</v>
      </c>
      <c r="I220" s="68">
        <f t="shared" si="25"/>
        <v>696</v>
      </c>
      <c r="J220" s="66" t="s">
        <v>8173</v>
      </c>
      <c r="Y220" s="520" t="s">
        <v>8134</v>
      </c>
      <c r="Z220" s="107">
        <v>43104142</v>
      </c>
      <c r="AA220" s="315">
        <v>410</v>
      </c>
      <c r="AB220" s="107" t="s">
        <v>8102</v>
      </c>
      <c r="AC220" s="518">
        <v>1635.83</v>
      </c>
      <c r="AD220" s="107">
        <v>26</v>
      </c>
      <c r="AE220" s="515">
        <v>42531.58</v>
      </c>
      <c r="AF220" s="107">
        <v>29</v>
      </c>
      <c r="AG220" s="107" t="s">
        <v>8166</v>
      </c>
    </row>
    <row r="221" spans="1:33">
      <c r="A221" s="74" t="s">
        <v>8134</v>
      </c>
      <c r="B221" s="66">
        <v>46103144</v>
      </c>
      <c r="C221" s="68">
        <v>420</v>
      </c>
      <c r="D221" s="66" t="s">
        <v>8103</v>
      </c>
      <c r="E221" s="73">
        <v>1717.4</v>
      </c>
      <c r="F221" s="66">
        <v>24</v>
      </c>
      <c r="G221" s="70">
        <v>42531.58</v>
      </c>
      <c r="H221" s="66">
        <v>29</v>
      </c>
      <c r="I221" s="68">
        <f t="shared" si="25"/>
        <v>696</v>
      </c>
      <c r="J221" s="66" t="s">
        <v>8173</v>
      </c>
      <c r="Y221" s="107" t="s">
        <v>8134</v>
      </c>
      <c r="Z221" s="107">
        <v>43106142</v>
      </c>
      <c r="AA221" s="315">
        <v>410</v>
      </c>
      <c r="AB221" s="107" t="s">
        <v>8102</v>
      </c>
      <c r="AC221" s="518">
        <v>1635.83</v>
      </c>
      <c r="AD221" s="107">
        <v>26</v>
      </c>
      <c r="AE221" s="519">
        <v>42531.58</v>
      </c>
      <c r="AF221" s="107">
        <v>29</v>
      </c>
      <c r="AG221" s="107" t="s">
        <v>8166</v>
      </c>
    </row>
    <row r="222" spans="1:33">
      <c r="A222" s="74" t="s">
        <v>8134</v>
      </c>
      <c r="B222" s="66">
        <v>46104145</v>
      </c>
      <c r="C222" s="68">
        <v>425</v>
      </c>
      <c r="D222" s="66" t="s">
        <v>8103</v>
      </c>
      <c r="E222" s="73">
        <v>1717.4</v>
      </c>
      <c r="F222" s="66">
        <v>24</v>
      </c>
      <c r="G222" s="70">
        <v>42531.58</v>
      </c>
      <c r="H222" s="66">
        <v>29</v>
      </c>
      <c r="I222" s="68">
        <f t="shared" si="25"/>
        <v>696</v>
      </c>
      <c r="J222" s="66" t="s">
        <v>8173</v>
      </c>
      <c r="Y222" s="520" t="s">
        <v>8134</v>
      </c>
      <c r="Z222" s="107">
        <v>46101142</v>
      </c>
      <c r="AA222" s="315">
        <v>410</v>
      </c>
      <c r="AB222" s="107" t="s">
        <v>8103</v>
      </c>
      <c r="AC222" s="518">
        <v>1717.4</v>
      </c>
      <c r="AD222" s="107">
        <v>24</v>
      </c>
      <c r="AE222" s="515">
        <v>41217.600000000006</v>
      </c>
      <c r="AF222" s="511">
        <v>29</v>
      </c>
      <c r="AG222" s="511" t="s">
        <v>8173</v>
      </c>
    </row>
    <row r="223" spans="1:33">
      <c r="A223" s="74" t="s">
        <v>8134</v>
      </c>
      <c r="B223" s="66">
        <v>46104146</v>
      </c>
      <c r="C223" s="68">
        <v>430</v>
      </c>
      <c r="D223" s="66" t="s">
        <v>8103</v>
      </c>
      <c r="E223" s="73">
        <v>1717.4</v>
      </c>
      <c r="F223" s="66">
        <v>24</v>
      </c>
      <c r="G223" s="70">
        <v>42531.58</v>
      </c>
      <c r="H223" s="66">
        <v>29</v>
      </c>
      <c r="I223" s="68">
        <f t="shared" si="25"/>
        <v>696</v>
      </c>
      <c r="J223" s="66" t="s">
        <v>8173</v>
      </c>
      <c r="Y223" s="520" t="s">
        <v>8134</v>
      </c>
      <c r="Z223" s="107">
        <v>46105142</v>
      </c>
      <c r="AA223" s="315">
        <f>VLOOKUP(Z223,'[1]GA Inventory'!$C$5:$F$45,4,0)</f>
        <v>410</v>
      </c>
      <c r="AB223" s="315" t="str">
        <f>VLOOKUP(Z223,'[1]GA Inventory'!$C$5:$D$45,2,0)</f>
        <v>Q.PEAK DUO L-G6P.2</v>
      </c>
      <c r="AC223" s="518">
        <v>1717.4</v>
      </c>
      <c r="AD223" s="107">
        <v>24</v>
      </c>
      <c r="AE223" s="515">
        <v>41217.600000000006</v>
      </c>
      <c r="AF223" s="107">
        <v>29</v>
      </c>
      <c r="AG223" s="511" t="s">
        <v>8173</v>
      </c>
    </row>
    <row r="224" spans="1:33">
      <c r="A224" s="74" t="s">
        <v>8134</v>
      </c>
      <c r="B224" s="66">
        <v>46104545</v>
      </c>
      <c r="C224" s="68">
        <v>425</v>
      </c>
      <c r="D224" s="66" t="s">
        <v>8103</v>
      </c>
      <c r="E224" s="73">
        <v>1717.4</v>
      </c>
      <c r="F224" s="66">
        <v>24</v>
      </c>
      <c r="G224" s="70">
        <v>42531.58</v>
      </c>
      <c r="H224" s="66">
        <v>29</v>
      </c>
      <c r="I224" s="68">
        <f t="shared" si="25"/>
        <v>696</v>
      </c>
      <c r="J224" s="66" t="s">
        <v>8173</v>
      </c>
      <c r="Y224" s="107" t="s">
        <v>8134</v>
      </c>
      <c r="Z224" s="315">
        <v>46106142</v>
      </c>
      <c r="AA224" s="315">
        <v>410</v>
      </c>
      <c r="AB224" s="107" t="s">
        <v>8105</v>
      </c>
      <c r="AC224" s="518">
        <v>1717.4</v>
      </c>
      <c r="AD224" s="107">
        <v>24</v>
      </c>
      <c r="AE224" s="519">
        <v>41217.600000000006</v>
      </c>
      <c r="AF224" s="107">
        <v>29</v>
      </c>
      <c r="AG224" s="107" t="s">
        <v>8173</v>
      </c>
    </row>
    <row r="225" spans="1:33">
      <c r="A225" s="74" t="s">
        <v>8134</v>
      </c>
      <c r="B225" s="66">
        <v>46104546</v>
      </c>
      <c r="C225" s="68">
        <v>430</v>
      </c>
      <c r="D225" s="66" t="s">
        <v>8103</v>
      </c>
      <c r="E225" s="73">
        <v>1717.4</v>
      </c>
      <c r="F225" s="66">
        <v>24</v>
      </c>
      <c r="G225" s="70">
        <v>42531.58</v>
      </c>
      <c r="H225" s="66">
        <v>29</v>
      </c>
      <c r="I225" s="68">
        <f t="shared" si="25"/>
        <v>696</v>
      </c>
      <c r="J225" s="66" t="s">
        <v>8173</v>
      </c>
      <c r="Y225" s="520" t="s">
        <v>8134</v>
      </c>
      <c r="Z225" s="512">
        <v>46101143</v>
      </c>
      <c r="AA225" s="315">
        <v>415</v>
      </c>
      <c r="AB225" s="107" t="s">
        <v>8103</v>
      </c>
      <c r="AC225" s="518">
        <v>1717.4</v>
      </c>
      <c r="AD225" s="107">
        <v>24</v>
      </c>
      <c r="AE225" s="515">
        <v>41217.600000000006</v>
      </c>
      <c r="AF225" s="511">
        <v>29</v>
      </c>
      <c r="AG225" s="511" t="s">
        <v>8173</v>
      </c>
    </row>
    <row r="226" spans="1:33">
      <c r="A226" s="74" t="s">
        <v>8134</v>
      </c>
      <c r="B226" s="66">
        <v>46104144</v>
      </c>
      <c r="C226" s="68">
        <v>420</v>
      </c>
      <c r="D226" s="66" t="s">
        <v>8103</v>
      </c>
      <c r="E226" s="73">
        <v>1717.4</v>
      </c>
      <c r="F226" s="66">
        <v>24</v>
      </c>
      <c r="G226" s="70">
        <v>42531.58</v>
      </c>
      <c r="H226" s="66">
        <v>29</v>
      </c>
      <c r="I226" s="68">
        <f t="shared" si="25"/>
        <v>696</v>
      </c>
      <c r="J226" s="66" t="s">
        <v>8173</v>
      </c>
      <c r="Y226" s="520" t="s">
        <v>8134</v>
      </c>
      <c r="Z226" s="107">
        <v>46101343</v>
      </c>
      <c r="AA226" s="315">
        <v>415</v>
      </c>
      <c r="AB226" s="107" t="s">
        <v>8103</v>
      </c>
      <c r="AC226" s="518">
        <v>1717.4</v>
      </c>
      <c r="AD226" s="107">
        <v>24</v>
      </c>
      <c r="AE226" s="515">
        <v>42531.58</v>
      </c>
      <c r="AF226" s="511">
        <v>29</v>
      </c>
      <c r="AG226" s="511" t="s">
        <v>8173</v>
      </c>
    </row>
    <row r="227" spans="1:33">
      <c r="A227" s="74" t="s">
        <v>8134</v>
      </c>
      <c r="B227" s="71">
        <v>46101143</v>
      </c>
      <c r="C227" s="68">
        <v>415</v>
      </c>
      <c r="D227" s="66" t="s">
        <v>8103</v>
      </c>
      <c r="E227" s="73">
        <v>1717.4</v>
      </c>
      <c r="F227" s="66">
        <v>24</v>
      </c>
      <c r="G227" s="70">
        <v>41217.600000000006</v>
      </c>
      <c r="H227" s="66">
        <v>29</v>
      </c>
      <c r="I227" s="68">
        <f t="shared" si="25"/>
        <v>696</v>
      </c>
      <c r="J227" s="66" t="s">
        <v>8173</v>
      </c>
      <c r="Y227" s="520" t="s">
        <v>8134</v>
      </c>
      <c r="Z227" s="107">
        <v>46105143</v>
      </c>
      <c r="AA227" s="315">
        <v>415</v>
      </c>
      <c r="AB227" s="107" t="s">
        <v>8105</v>
      </c>
      <c r="AC227" s="518">
        <v>1717.4</v>
      </c>
      <c r="AD227" s="107">
        <v>24</v>
      </c>
      <c r="AE227" s="515">
        <v>41217.600000000006</v>
      </c>
      <c r="AF227" s="107">
        <v>29</v>
      </c>
      <c r="AG227" s="511" t="s">
        <v>8173</v>
      </c>
    </row>
    <row r="228" spans="1:33">
      <c r="A228" s="74" t="s">
        <v>8134</v>
      </c>
      <c r="B228" s="71">
        <v>46101144</v>
      </c>
      <c r="C228" s="68">
        <v>420</v>
      </c>
      <c r="D228" s="66" t="s">
        <v>8103</v>
      </c>
      <c r="E228" s="73">
        <v>1717.4</v>
      </c>
      <c r="F228" s="66">
        <v>24</v>
      </c>
      <c r="G228" s="70">
        <v>41217.600000000006</v>
      </c>
      <c r="H228" s="66">
        <v>29</v>
      </c>
      <c r="I228" s="68">
        <f t="shared" si="25"/>
        <v>696</v>
      </c>
      <c r="J228" s="66" t="s">
        <v>8173</v>
      </c>
      <c r="Y228" s="520" t="s">
        <v>8134</v>
      </c>
      <c r="Z228" s="107">
        <v>46106143</v>
      </c>
      <c r="AA228" s="315">
        <v>415</v>
      </c>
      <c r="AB228" s="278" t="s">
        <v>8105</v>
      </c>
      <c r="AC228" s="518">
        <v>1717.4</v>
      </c>
      <c r="AD228" s="107">
        <v>24</v>
      </c>
      <c r="AE228" s="519">
        <v>41217.600000000006</v>
      </c>
      <c r="AF228" s="107">
        <v>29</v>
      </c>
      <c r="AG228" s="107" t="s">
        <v>8173</v>
      </c>
    </row>
    <row r="229" spans="1:33">
      <c r="A229" s="74" t="s">
        <v>8134</v>
      </c>
      <c r="B229" s="68">
        <v>46103145</v>
      </c>
      <c r="C229" s="68">
        <v>425</v>
      </c>
      <c r="D229" s="68" t="s">
        <v>8103</v>
      </c>
      <c r="E229" s="73">
        <v>1717.4</v>
      </c>
      <c r="F229" s="66">
        <v>24</v>
      </c>
      <c r="G229" s="70">
        <v>41217.600000000006</v>
      </c>
      <c r="H229" s="66">
        <v>29</v>
      </c>
      <c r="I229" s="68">
        <f t="shared" si="25"/>
        <v>696</v>
      </c>
      <c r="J229" s="66" t="s">
        <v>8173</v>
      </c>
      <c r="Y229" s="520" t="s">
        <v>8134</v>
      </c>
      <c r="Z229" s="107">
        <v>46112143</v>
      </c>
      <c r="AA229" s="315">
        <v>415</v>
      </c>
      <c r="AB229" s="315" t="s">
        <v>8105</v>
      </c>
      <c r="AC229" s="518">
        <v>1717.4</v>
      </c>
      <c r="AD229" s="107">
        <v>24</v>
      </c>
      <c r="AE229" s="519">
        <v>41217.600000000006</v>
      </c>
      <c r="AF229" s="107">
        <v>29</v>
      </c>
      <c r="AG229" s="107" t="s">
        <v>8173</v>
      </c>
    </row>
    <row r="230" spans="1:33">
      <c r="A230" s="74" t="s">
        <v>8134</v>
      </c>
      <c r="B230" s="66">
        <v>46101343</v>
      </c>
      <c r="C230" s="68">
        <v>415</v>
      </c>
      <c r="D230" s="66" t="s">
        <v>8103</v>
      </c>
      <c r="E230" s="73">
        <v>1717.4</v>
      </c>
      <c r="F230" s="66">
        <v>24</v>
      </c>
      <c r="G230" s="70">
        <v>42531.58</v>
      </c>
      <c r="H230" s="66">
        <v>29</v>
      </c>
      <c r="I230" s="68">
        <f t="shared" si="25"/>
        <v>696</v>
      </c>
      <c r="J230" s="66" t="s">
        <v>8173</v>
      </c>
      <c r="Y230" s="107" t="s">
        <v>8134</v>
      </c>
      <c r="Z230" s="315">
        <v>46111143</v>
      </c>
      <c r="AA230" s="315">
        <v>415</v>
      </c>
      <c r="AB230" s="315" t="s">
        <v>8105</v>
      </c>
      <c r="AC230" s="518">
        <v>1717.4</v>
      </c>
      <c r="AD230" s="107">
        <v>24</v>
      </c>
      <c r="AE230" s="519">
        <v>41217.600000000006</v>
      </c>
      <c r="AF230" s="107">
        <v>29</v>
      </c>
      <c r="AG230" s="107" t="s">
        <v>8173</v>
      </c>
    </row>
    <row r="231" spans="1:33">
      <c r="A231" s="74" t="s">
        <v>8134</v>
      </c>
      <c r="B231" s="66">
        <v>46101344</v>
      </c>
      <c r="C231" s="68">
        <v>420</v>
      </c>
      <c r="D231" s="66" t="s">
        <v>8103</v>
      </c>
      <c r="E231" s="73">
        <v>1717.4</v>
      </c>
      <c r="F231" s="66">
        <v>24</v>
      </c>
      <c r="G231" s="70">
        <v>42531.58</v>
      </c>
      <c r="H231" s="66">
        <v>29</v>
      </c>
      <c r="I231" s="68">
        <f t="shared" si="25"/>
        <v>696</v>
      </c>
      <c r="J231" s="66" t="s">
        <v>8173</v>
      </c>
      <c r="Y231" s="107" t="s">
        <v>8134</v>
      </c>
      <c r="Z231" s="315">
        <v>46109143</v>
      </c>
      <c r="AA231" s="315">
        <v>415</v>
      </c>
      <c r="AB231" s="315" t="s">
        <v>8105</v>
      </c>
      <c r="AC231" s="518">
        <v>1717.4</v>
      </c>
      <c r="AD231" s="107">
        <v>24</v>
      </c>
      <c r="AE231" s="519">
        <v>41217.600000000006</v>
      </c>
      <c r="AF231" s="107">
        <v>29</v>
      </c>
      <c r="AG231" s="107" t="s">
        <v>8173</v>
      </c>
    </row>
    <row r="232" spans="1:33">
      <c r="A232" s="74" t="s">
        <v>8134</v>
      </c>
      <c r="B232" s="76">
        <v>46108146</v>
      </c>
      <c r="C232" s="68">
        <v>430</v>
      </c>
      <c r="D232" s="76" t="s">
        <v>8106</v>
      </c>
      <c r="E232" s="73">
        <v>1717.4</v>
      </c>
      <c r="F232" s="66">
        <v>24</v>
      </c>
      <c r="G232" s="70">
        <v>42531.58</v>
      </c>
      <c r="H232" s="66">
        <v>29</v>
      </c>
      <c r="I232" s="68">
        <f t="shared" si="25"/>
        <v>696</v>
      </c>
      <c r="J232" s="66" t="s">
        <v>8173</v>
      </c>
      <c r="Y232" s="520" t="s">
        <v>8134</v>
      </c>
      <c r="Z232" s="107">
        <v>46104143</v>
      </c>
      <c r="AA232" s="315">
        <v>415</v>
      </c>
      <c r="AB232" s="107" t="s">
        <v>8104</v>
      </c>
      <c r="AC232" s="518">
        <v>1717.4</v>
      </c>
      <c r="AD232" s="107">
        <v>24</v>
      </c>
      <c r="AE232" s="515">
        <v>41217.600000000006</v>
      </c>
      <c r="AF232" s="107">
        <v>29</v>
      </c>
      <c r="AG232" s="511" t="s">
        <v>8173</v>
      </c>
    </row>
    <row r="233" spans="1:33">
      <c r="A233" s="74" t="s">
        <v>8134</v>
      </c>
      <c r="B233" s="76">
        <v>46108145</v>
      </c>
      <c r="C233" s="68">
        <v>425</v>
      </c>
      <c r="D233" s="76" t="s">
        <v>8106</v>
      </c>
      <c r="E233" s="73">
        <v>1717.4</v>
      </c>
      <c r="F233" s="66">
        <v>24</v>
      </c>
      <c r="G233" s="70">
        <v>42531.58</v>
      </c>
      <c r="H233" s="66">
        <v>29</v>
      </c>
      <c r="I233" s="68">
        <f t="shared" si="25"/>
        <v>696</v>
      </c>
      <c r="J233" s="66" t="s">
        <v>8173</v>
      </c>
      <c r="Y233" s="520" t="s">
        <v>8134</v>
      </c>
      <c r="Z233" s="107">
        <v>46103144</v>
      </c>
      <c r="AA233" s="315">
        <v>420</v>
      </c>
      <c r="AB233" s="107" t="s">
        <v>8103</v>
      </c>
      <c r="AC233" s="518">
        <v>1717.4</v>
      </c>
      <c r="AD233" s="107">
        <v>24</v>
      </c>
      <c r="AE233" s="515">
        <v>42531.58</v>
      </c>
      <c r="AF233" s="511">
        <v>29</v>
      </c>
      <c r="AG233" s="511" t="s">
        <v>8173</v>
      </c>
    </row>
    <row r="234" spans="1:33">
      <c r="A234" s="74" t="s">
        <v>8134</v>
      </c>
      <c r="B234" s="76">
        <v>46110146</v>
      </c>
      <c r="C234" s="68">
        <v>430</v>
      </c>
      <c r="D234" s="76" t="s">
        <v>8106</v>
      </c>
      <c r="E234" s="73">
        <v>1717.4</v>
      </c>
      <c r="F234" s="66">
        <v>24</v>
      </c>
      <c r="G234" s="70">
        <v>42531.58</v>
      </c>
      <c r="H234" s="66">
        <v>29</v>
      </c>
      <c r="I234" s="68">
        <f t="shared" si="25"/>
        <v>696</v>
      </c>
      <c r="J234" s="66" t="s">
        <v>8173</v>
      </c>
      <c r="Y234" s="520" t="s">
        <v>8134</v>
      </c>
      <c r="Z234" s="107">
        <v>46104144</v>
      </c>
      <c r="AA234" s="315">
        <v>420</v>
      </c>
      <c r="AB234" s="107" t="s">
        <v>8103</v>
      </c>
      <c r="AC234" s="518">
        <v>1717.4</v>
      </c>
      <c r="AD234" s="107">
        <v>24</v>
      </c>
      <c r="AE234" s="519">
        <v>42531.58</v>
      </c>
      <c r="AF234" s="107">
        <v>29</v>
      </c>
      <c r="AG234" s="511" t="s">
        <v>8173</v>
      </c>
    </row>
    <row r="235" spans="1:33">
      <c r="A235" s="74" t="s">
        <v>8134</v>
      </c>
      <c r="B235" s="76">
        <v>46110145</v>
      </c>
      <c r="C235" s="68">
        <v>425</v>
      </c>
      <c r="D235" s="76" t="s">
        <v>8106</v>
      </c>
      <c r="E235" s="73">
        <v>1717.4</v>
      </c>
      <c r="F235" s="66">
        <v>24</v>
      </c>
      <c r="G235" s="70">
        <v>42531.58</v>
      </c>
      <c r="H235" s="66">
        <v>29</v>
      </c>
      <c r="I235" s="68">
        <f t="shared" si="25"/>
        <v>696</v>
      </c>
      <c r="J235" s="66" t="s">
        <v>8173</v>
      </c>
      <c r="Y235" s="520" t="s">
        <v>8134</v>
      </c>
      <c r="Z235" s="512">
        <v>46101144</v>
      </c>
      <c r="AA235" s="315">
        <v>420</v>
      </c>
      <c r="AB235" s="107" t="s">
        <v>8103</v>
      </c>
      <c r="AC235" s="518">
        <v>1717.4</v>
      </c>
      <c r="AD235" s="107">
        <v>24</v>
      </c>
      <c r="AE235" s="515">
        <v>41217.600000000006</v>
      </c>
      <c r="AF235" s="511">
        <v>29</v>
      </c>
      <c r="AG235" s="511" t="s">
        <v>8173</v>
      </c>
    </row>
    <row r="236" spans="1:33">
      <c r="A236" s="74" t="s">
        <v>8134</v>
      </c>
      <c r="B236" s="66">
        <v>46109146</v>
      </c>
      <c r="C236" s="68">
        <v>430</v>
      </c>
      <c r="D236" s="68" t="s">
        <v>8106</v>
      </c>
      <c r="E236" s="73">
        <v>1717.4</v>
      </c>
      <c r="F236" s="66">
        <v>24</v>
      </c>
      <c r="G236" s="70">
        <v>42531.58</v>
      </c>
      <c r="H236" s="66">
        <v>29</v>
      </c>
      <c r="I236" s="68">
        <f t="shared" si="25"/>
        <v>696</v>
      </c>
      <c r="J236" s="66" t="s">
        <v>8173</v>
      </c>
      <c r="Y236" s="520" t="s">
        <v>8134</v>
      </c>
      <c r="Z236" s="107">
        <v>46101344</v>
      </c>
      <c r="AA236" s="315">
        <v>420</v>
      </c>
      <c r="AB236" s="107" t="s">
        <v>8103</v>
      </c>
      <c r="AC236" s="518">
        <v>1717.4</v>
      </c>
      <c r="AD236" s="107">
        <v>24</v>
      </c>
      <c r="AE236" s="519">
        <v>42531.58</v>
      </c>
      <c r="AF236" s="107">
        <v>29</v>
      </c>
      <c r="AG236" s="511" t="s">
        <v>8173</v>
      </c>
    </row>
    <row r="237" spans="1:33">
      <c r="A237" s="74" t="s">
        <v>8134</v>
      </c>
      <c r="B237" s="66">
        <v>46109145</v>
      </c>
      <c r="C237" s="68">
        <v>425</v>
      </c>
      <c r="D237" s="68" t="s">
        <v>8106</v>
      </c>
      <c r="E237" s="73">
        <v>1717.4</v>
      </c>
      <c r="F237" s="66">
        <v>24</v>
      </c>
      <c r="G237" s="70">
        <v>42531.58</v>
      </c>
      <c r="H237" s="66">
        <v>29</v>
      </c>
      <c r="I237" s="68">
        <f t="shared" si="25"/>
        <v>696</v>
      </c>
      <c r="J237" s="66" t="s">
        <v>8173</v>
      </c>
      <c r="Y237" s="520" t="s">
        <v>8134</v>
      </c>
      <c r="Z237" s="107">
        <v>46110144</v>
      </c>
      <c r="AA237" s="315">
        <v>420</v>
      </c>
      <c r="AB237" s="315" t="s">
        <v>8106</v>
      </c>
      <c r="AC237" s="518">
        <v>1717.4</v>
      </c>
      <c r="AD237" s="107">
        <v>24</v>
      </c>
      <c r="AE237" s="519">
        <v>42531.58</v>
      </c>
      <c r="AF237" s="107">
        <v>29</v>
      </c>
      <c r="AG237" s="107" t="s">
        <v>8173</v>
      </c>
    </row>
    <row r="238" spans="1:33">
      <c r="A238" s="74" t="s">
        <v>8134</v>
      </c>
      <c r="B238" s="66">
        <v>46110144</v>
      </c>
      <c r="C238" s="68">
        <v>420</v>
      </c>
      <c r="D238" s="68" t="s">
        <v>8106</v>
      </c>
      <c r="E238" s="73">
        <v>1717.4</v>
      </c>
      <c r="F238" s="66">
        <v>24</v>
      </c>
      <c r="G238" s="70">
        <v>42531.58</v>
      </c>
      <c r="H238" s="66">
        <v>29</v>
      </c>
      <c r="I238" s="68">
        <f t="shared" si="25"/>
        <v>696</v>
      </c>
      <c r="J238" s="66" t="s">
        <v>8173</v>
      </c>
      <c r="Y238" s="520" t="s">
        <v>8134</v>
      </c>
      <c r="Z238" s="107">
        <v>46105144</v>
      </c>
      <c r="AA238" s="315">
        <v>420</v>
      </c>
      <c r="AB238" s="107" t="s">
        <v>8105</v>
      </c>
      <c r="AC238" s="518">
        <v>1717.4</v>
      </c>
      <c r="AD238" s="107">
        <v>24</v>
      </c>
      <c r="AE238" s="515">
        <v>41217.600000000006</v>
      </c>
      <c r="AF238" s="107">
        <v>29</v>
      </c>
      <c r="AG238" s="511" t="s">
        <v>8173</v>
      </c>
    </row>
    <row r="239" spans="1:33">
      <c r="A239" s="74" t="s">
        <v>8134</v>
      </c>
      <c r="B239" s="66">
        <v>46105144</v>
      </c>
      <c r="C239" s="68">
        <v>420</v>
      </c>
      <c r="D239" s="66" t="s">
        <v>8105</v>
      </c>
      <c r="E239" s="73">
        <v>1717.4</v>
      </c>
      <c r="F239" s="66">
        <v>24</v>
      </c>
      <c r="G239" s="70">
        <v>41217.600000000006</v>
      </c>
      <c r="H239" s="66">
        <v>29</v>
      </c>
      <c r="I239" s="68">
        <f t="shared" si="25"/>
        <v>696</v>
      </c>
      <c r="J239" s="66" t="s">
        <v>8173</v>
      </c>
      <c r="Y239" s="520" t="s">
        <v>8134</v>
      </c>
      <c r="Z239" s="517">
        <v>46106144</v>
      </c>
      <c r="AA239" s="315">
        <v>420</v>
      </c>
      <c r="AB239" s="107" t="s">
        <v>8105</v>
      </c>
      <c r="AC239" s="518">
        <v>1717.4</v>
      </c>
      <c r="AD239" s="107">
        <v>24</v>
      </c>
      <c r="AE239" s="519">
        <v>41217.600000000006</v>
      </c>
      <c r="AF239" s="107">
        <v>29</v>
      </c>
      <c r="AG239" s="107" t="s">
        <v>8173</v>
      </c>
    </row>
    <row r="240" spans="1:33">
      <c r="A240" s="74" t="s">
        <v>8134</v>
      </c>
      <c r="B240" s="66">
        <v>46105145</v>
      </c>
      <c r="C240" s="68">
        <v>425</v>
      </c>
      <c r="D240" s="66" t="s">
        <v>8105</v>
      </c>
      <c r="E240" s="73">
        <v>1717.4</v>
      </c>
      <c r="F240" s="66">
        <v>24</v>
      </c>
      <c r="G240" s="70">
        <v>41217.600000000006</v>
      </c>
      <c r="H240" s="66">
        <v>29</v>
      </c>
      <c r="I240" s="68">
        <f t="shared" si="25"/>
        <v>696</v>
      </c>
      <c r="J240" s="66" t="s">
        <v>8173</v>
      </c>
      <c r="Y240" s="520" t="s">
        <v>8134</v>
      </c>
      <c r="Z240" s="107">
        <v>46112144</v>
      </c>
      <c r="AA240" s="315">
        <v>420</v>
      </c>
      <c r="AB240" s="278" t="s">
        <v>8105</v>
      </c>
      <c r="AC240" s="518">
        <v>1717.4</v>
      </c>
      <c r="AD240" s="107">
        <v>24</v>
      </c>
      <c r="AE240" s="519">
        <v>41217.600000000006</v>
      </c>
      <c r="AF240" s="107">
        <v>29</v>
      </c>
      <c r="AG240" s="107" t="s">
        <v>8173</v>
      </c>
    </row>
    <row r="241" spans="1:33">
      <c r="A241" s="74" t="s">
        <v>8134</v>
      </c>
      <c r="B241" s="66">
        <v>46105143</v>
      </c>
      <c r="C241" s="68">
        <v>415</v>
      </c>
      <c r="D241" s="66" t="s">
        <v>8105</v>
      </c>
      <c r="E241" s="73">
        <v>1717.4</v>
      </c>
      <c r="F241" s="66">
        <v>24</v>
      </c>
      <c r="G241" s="70">
        <v>41217.600000000006</v>
      </c>
      <c r="H241" s="66">
        <v>29</v>
      </c>
      <c r="I241" s="68">
        <f t="shared" si="25"/>
        <v>696</v>
      </c>
      <c r="J241" s="66" t="s">
        <v>8173</v>
      </c>
      <c r="Y241" s="520" t="s">
        <v>8134</v>
      </c>
      <c r="Z241" s="107">
        <v>46111144</v>
      </c>
      <c r="AA241" s="315">
        <v>420</v>
      </c>
      <c r="AB241" s="315" t="s">
        <v>8105</v>
      </c>
      <c r="AC241" s="518">
        <v>1717.4</v>
      </c>
      <c r="AD241" s="107">
        <v>24</v>
      </c>
      <c r="AE241" s="519">
        <v>41217.600000000006</v>
      </c>
      <c r="AF241" s="107">
        <v>29</v>
      </c>
      <c r="AG241" s="107" t="s">
        <v>8173</v>
      </c>
    </row>
    <row r="242" spans="1:33">
      <c r="A242" s="310" t="s">
        <v>8134</v>
      </c>
      <c r="B242" s="310">
        <v>46104140</v>
      </c>
      <c r="C242" s="547">
        <v>400</v>
      </c>
      <c r="D242" s="547" t="s">
        <v>8174</v>
      </c>
      <c r="E242" s="549">
        <v>1718</v>
      </c>
      <c r="F242" s="310">
        <v>24</v>
      </c>
      <c r="G242" s="548">
        <f t="shared" ref="G242" si="26">E242*F242</f>
        <v>41232</v>
      </c>
      <c r="H242" s="310">
        <v>29</v>
      </c>
      <c r="I242" s="547">
        <f>F242*H242</f>
        <v>696</v>
      </c>
      <c r="J242" s="310" t="s">
        <v>8140</v>
      </c>
      <c r="Y242" s="107" t="s">
        <v>8134</v>
      </c>
      <c r="Z242" s="534">
        <v>46109144</v>
      </c>
      <c r="AA242" s="315">
        <v>420</v>
      </c>
      <c r="AB242" s="107" t="s">
        <v>8105</v>
      </c>
      <c r="AC242" s="518">
        <v>1717.4</v>
      </c>
      <c r="AD242" s="107">
        <v>24</v>
      </c>
      <c r="AE242" s="519">
        <v>41217.600000000006</v>
      </c>
      <c r="AF242" s="107">
        <v>29</v>
      </c>
      <c r="AG242" s="107" t="s">
        <v>8173</v>
      </c>
    </row>
    <row r="243" spans="1:33">
      <c r="A243" s="74" t="s">
        <v>8134</v>
      </c>
      <c r="B243" s="66">
        <v>46105142</v>
      </c>
      <c r="C243" s="68">
        <v>410</v>
      </c>
      <c r="D243" s="68" t="s">
        <v>8174</v>
      </c>
      <c r="E243" s="73">
        <v>1717.4</v>
      </c>
      <c r="F243" s="66">
        <v>24</v>
      </c>
      <c r="G243" s="70">
        <v>41217.600000000006</v>
      </c>
      <c r="H243" s="66">
        <v>29</v>
      </c>
      <c r="I243" s="68">
        <f t="shared" ref="I243:I280" si="27">F243*H243</f>
        <v>696</v>
      </c>
      <c r="J243" s="66" t="s">
        <v>8173</v>
      </c>
      <c r="Y243" s="107" t="s">
        <v>8134</v>
      </c>
      <c r="Z243" s="315">
        <v>46113144</v>
      </c>
      <c r="AA243" s="315">
        <v>420</v>
      </c>
      <c r="AB243" s="107" t="s">
        <v>8105</v>
      </c>
      <c r="AC243" s="518">
        <v>1717.4</v>
      </c>
      <c r="AD243" s="107">
        <v>24</v>
      </c>
      <c r="AE243" s="519">
        <v>41217.600000000006</v>
      </c>
      <c r="AF243" s="107">
        <v>29</v>
      </c>
      <c r="AG243" s="107" t="s">
        <v>8173</v>
      </c>
    </row>
    <row r="244" spans="1:33">
      <c r="A244" s="74" t="s">
        <v>8134</v>
      </c>
      <c r="B244" s="66">
        <v>46104147</v>
      </c>
      <c r="C244" s="68">
        <v>435</v>
      </c>
      <c r="D244" s="68" t="s">
        <v>8174</v>
      </c>
      <c r="E244" s="73">
        <v>1717.4</v>
      </c>
      <c r="F244" s="66">
        <v>24</v>
      </c>
      <c r="G244" s="70">
        <v>41217.600000000006</v>
      </c>
      <c r="H244" s="66">
        <v>29</v>
      </c>
      <c r="I244" s="68">
        <f t="shared" si="27"/>
        <v>696</v>
      </c>
      <c r="J244" s="66" t="s">
        <v>8173</v>
      </c>
      <c r="Y244" s="520" t="s">
        <v>8134</v>
      </c>
      <c r="Z244" s="107">
        <v>46104544</v>
      </c>
      <c r="AA244" s="315">
        <v>420</v>
      </c>
      <c r="AB244" s="107" t="s">
        <v>8175</v>
      </c>
      <c r="AC244" s="518">
        <v>1717.4</v>
      </c>
      <c r="AD244" s="107">
        <v>24</v>
      </c>
      <c r="AE244" s="519">
        <v>42531.58</v>
      </c>
      <c r="AF244" s="107">
        <v>29</v>
      </c>
      <c r="AG244" s="511" t="s">
        <v>8173</v>
      </c>
    </row>
    <row r="245" spans="1:33">
      <c r="A245" s="74" t="s">
        <v>8134</v>
      </c>
      <c r="B245" s="67">
        <v>46106146</v>
      </c>
      <c r="C245" s="68">
        <v>430</v>
      </c>
      <c r="D245" s="66" t="s">
        <v>8105</v>
      </c>
      <c r="E245" s="73">
        <v>1717.4</v>
      </c>
      <c r="F245" s="66">
        <v>24</v>
      </c>
      <c r="G245" s="70">
        <v>41217.600000000006</v>
      </c>
      <c r="H245" s="66">
        <v>29</v>
      </c>
      <c r="I245" s="68">
        <f t="shared" si="27"/>
        <v>696</v>
      </c>
      <c r="J245" s="66" t="s">
        <v>8173</v>
      </c>
      <c r="Y245" s="520" t="s">
        <v>8134</v>
      </c>
      <c r="Z245" s="107">
        <v>46104145</v>
      </c>
      <c r="AA245" s="315">
        <v>425</v>
      </c>
      <c r="AB245" s="107" t="s">
        <v>8103</v>
      </c>
      <c r="AC245" s="518">
        <v>1717.4</v>
      </c>
      <c r="AD245" s="107">
        <v>24</v>
      </c>
      <c r="AE245" s="519">
        <v>42531.58</v>
      </c>
      <c r="AF245" s="107">
        <v>29</v>
      </c>
      <c r="AG245" s="511" t="s">
        <v>8173</v>
      </c>
    </row>
    <row r="246" spans="1:33">
      <c r="A246" s="74" t="s">
        <v>8134</v>
      </c>
      <c r="B246" s="67">
        <v>46106144</v>
      </c>
      <c r="C246" s="68">
        <v>420</v>
      </c>
      <c r="D246" s="66" t="s">
        <v>8105</v>
      </c>
      <c r="E246" s="73">
        <v>1717.4</v>
      </c>
      <c r="F246" s="66">
        <v>24</v>
      </c>
      <c r="G246" s="70">
        <v>41217.600000000006</v>
      </c>
      <c r="H246" s="66">
        <v>29</v>
      </c>
      <c r="I246" s="68">
        <f t="shared" si="27"/>
        <v>696</v>
      </c>
      <c r="J246" s="66" t="s">
        <v>8173</v>
      </c>
      <c r="Y246" s="520" t="s">
        <v>8134</v>
      </c>
      <c r="Z246" s="107">
        <v>46104545</v>
      </c>
      <c r="AA246" s="315">
        <v>425</v>
      </c>
      <c r="AB246" s="107" t="s">
        <v>8103</v>
      </c>
      <c r="AC246" s="518">
        <v>1717.4</v>
      </c>
      <c r="AD246" s="107">
        <v>24</v>
      </c>
      <c r="AE246" s="519">
        <v>42531.58</v>
      </c>
      <c r="AF246" s="107">
        <v>29</v>
      </c>
      <c r="AG246" s="511" t="s">
        <v>8173</v>
      </c>
    </row>
    <row r="247" spans="1:33">
      <c r="A247" s="74" t="s">
        <v>8134</v>
      </c>
      <c r="B247" s="76">
        <v>46106145</v>
      </c>
      <c r="C247" s="68">
        <v>425</v>
      </c>
      <c r="D247" s="76" t="s">
        <v>8105</v>
      </c>
      <c r="E247" s="73">
        <v>1717.4</v>
      </c>
      <c r="F247" s="66">
        <v>24</v>
      </c>
      <c r="G247" s="70">
        <v>41217.600000000006</v>
      </c>
      <c r="H247" s="66">
        <v>29</v>
      </c>
      <c r="I247" s="68">
        <f t="shared" si="27"/>
        <v>696</v>
      </c>
      <c r="J247" s="66" t="s">
        <v>8173</v>
      </c>
      <c r="Y247" s="520" t="s">
        <v>8134</v>
      </c>
      <c r="Z247" s="315">
        <v>46103145</v>
      </c>
      <c r="AA247" s="315">
        <v>425</v>
      </c>
      <c r="AB247" s="315" t="s">
        <v>8103</v>
      </c>
      <c r="AC247" s="518">
        <v>1717.4</v>
      </c>
      <c r="AD247" s="107">
        <v>24</v>
      </c>
      <c r="AE247" s="515">
        <v>41217.600000000006</v>
      </c>
      <c r="AF247" s="107">
        <v>29</v>
      </c>
      <c r="AG247" s="511" t="s">
        <v>8173</v>
      </c>
    </row>
    <row r="248" spans="1:33">
      <c r="A248" s="74" t="s">
        <v>8134</v>
      </c>
      <c r="B248" s="66">
        <v>46112145</v>
      </c>
      <c r="C248" s="68">
        <v>425</v>
      </c>
      <c r="D248" s="76" t="s">
        <v>8105</v>
      </c>
      <c r="E248" s="73">
        <v>1717.4</v>
      </c>
      <c r="F248" s="66">
        <v>24</v>
      </c>
      <c r="G248" s="70">
        <v>41217.600000000006</v>
      </c>
      <c r="H248" s="66">
        <v>29</v>
      </c>
      <c r="I248" s="68">
        <f t="shared" si="27"/>
        <v>696</v>
      </c>
      <c r="J248" s="66" t="s">
        <v>8173</v>
      </c>
      <c r="Y248" s="520" t="s">
        <v>8134</v>
      </c>
      <c r="Z248" s="278">
        <v>46108145</v>
      </c>
      <c r="AA248" s="315">
        <v>425</v>
      </c>
      <c r="AB248" s="278" t="s">
        <v>8106</v>
      </c>
      <c r="AC248" s="518">
        <v>1717.4</v>
      </c>
      <c r="AD248" s="107">
        <v>24</v>
      </c>
      <c r="AE248" s="519">
        <v>42531.58</v>
      </c>
      <c r="AF248" s="107">
        <v>29</v>
      </c>
      <c r="AG248" s="511" t="s">
        <v>8173</v>
      </c>
    </row>
    <row r="249" spans="1:33">
      <c r="A249" s="74" t="s">
        <v>8134</v>
      </c>
      <c r="B249" s="66">
        <v>46112146</v>
      </c>
      <c r="C249" s="68">
        <v>430</v>
      </c>
      <c r="D249" s="76" t="s">
        <v>8105</v>
      </c>
      <c r="E249" s="73">
        <v>1717.4</v>
      </c>
      <c r="F249" s="66">
        <v>24</v>
      </c>
      <c r="G249" s="70">
        <v>41217.600000000006</v>
      </c>
      <c r="H249" s="66">
        <v>29</v>
      </c>
      <c r="I249" s="68">
        <f t="shared" si="27"/>
        <v>696</v>
      </c>
      <c r="J249" s="66" t="s">
        <v>8173</v>
      </c>
      <c r="Y249" s="520" t="s">
        <v>8134</v>
      </c>
      <c r="Z249" s="278">
        <v>46110145</v>
      </c>
      <c r="AA249" s="315">
        <v>425</v>
      </c>
      <c r="AB249" s="278" t="s">
        <v>8106</v>
      </c>
      <c r="AC249" s="518">
        <v>1717.4</v>
      </c>
      <c r="AD249" s="107">
        <v>24</v>
      </c>
      <c r="AE249" s="519">
        <v>42531.58</v>
      </c>
      <c r="AF249" s="107">
        <v>29</v>
      </c>
      <c r="AG249" s="511" t="s">
        <v>8173</v>
      </c>
    </row>
    <row r="250" spans="1:33">
      <c r="A250" s="74" t="s">
        <v>8134</v>
      </c>
      <c r="B250" s="66">
        <v>46112144</v>
      </c>
      <c r="C250" s="68">
        <v>420</v>
      </c>
      <c r="D250" s="76" t="s">
        <v>8105</v>
      </c>
      <c r="E250" s="73">
        <v>1717.4</v>
      </c>
      <c r="F250" s="66">
        <v>24</v>
      </c>
      <c r="G250" s="70">
        <v>41217.600000000006</v>
      </c>
      <c r="H250" s="66">
        <v>29</v>
      </c>
      <c r="I250" s="68">
        <f t="shared" si="27"/>
        <v>696</v>
      </c>
      <c r="J250" s="66" t="s">
        <v>8173</v>
      </c>
      <c r="Y250" s="520" t="s">
        <v>8134</v>
      </c>
      <c r="Z250" s="107">
        <v>46109145</v>
      </c>
      <c r="AA250" s="315">
        <v>425</v>
      </c>
      <c r="AB250" s="315" t="s">
        <v>8106</v>
      </c>
      <c r="AC250" s="518">
        <v>1717.4</v>
      </c>
      <c r="AD250" s="107">
        <v>24</v>
      </c>
      <c r="AE250" s="519">
        <v>42531.58</v>
      </c>
      <c r="AF250" s="107">
        <v>29</v>
      </c>
      <c r="AG250" s="107" t="s">
        <v>8173</v>
      </c>
    </row>
    <row r="251" spans="1:33">
      <c r="A251" s="74" t="s">
        <v>8134</v>
      </c>
      <c r="B251" s="66">
        <v>46106143</v>
      </c>
      <c r="C251" s="68">
        <v>415</v>
      </c>
      <c r="D251" s="76" t="s">
        <v>8105</v>
      </c>
      <c r="E251" s="73">
        <v>1717.4</v>
      </c>
      <c r="F251" s="66">
        <v>24</v>
      </c>
      <c r="G251" s="70">
        <v>41217.600000000006</v>
      </c>
      <c r="H251" s="66">
        <v>29</v>
      </c>
      <c r="I251" s="68">
        <f t="shared" si="27"/>
        <v>696</v>
      </c>
      <c r="J251" s="66" t="s">
        <v>8173</v>
      </c>
      <c r="Y251" s="520" t="s">
        <v>8134</v>
      </c>
      <c r="Z251" s="107">
        <v>46105145</v>
      </c>
      <c r="AA251" s="315">
        <v>425</v>
      </c>
      <c r="AB251" s="107" t="s">
        <v>8105</v>
      </c>
      <c r="AC251" s="518">
        <v>1717.4</v>
      </c>
      <c r="AD251" s="107">
        <v>24</v>
      </c>
      <c r="AE251" s="515">
        <v>41217.600000000006</v>
      </c>
      <c r="AF251" s="107">
        <v>29</v>
      </c>
      <c r="AG251" s="511" t="s">
        <v>8173</v>
      </c>
    </row>
    <row r="252" spans="1:33">
      <c r="A252" s="74" t="s">
        <v>8134</v>
      </c>
      <c r="B252" s="66">
        <v>46111144</v>
      </c>
      <c r="C252" s="68">
        <v>420</v>
      </c>
      <c r="D252" s="68" t="s">
        <v>8105</v>
      </c>
      <c r="E252" s="73">
        <v>1717.4</v>
      </c>
      <c r="F252" s="66">
        <v>24</v>
      </c>
      <c r="G252" s="70">
        <v>41217.600000000006</v>
      </c>
      <c r="H252" s="66">
        <v>29</v>
      </c>
      <c r="I252" s="68">
        <f t="shared" si="27"/>
        <v>696</v>
      </c>
      <c r="J252" s="66" t="s">
        <v>8173</v>
      </c>
      <c r="Y252" s="520" t="s">
        <v>8134</v>
      </c>
      <c r="Z252" s="278">
        <v>46106145</v>
      </c>
      <c r="AA252" s="315">
        <v>425</v>
      </c>
      <c r="AB252" s="278" t="s">
        <v>8105</v>
      </c>
      <c r="AC252" s="518">
        <v>1717.4</v>
      </c>
      <c r="AD252" s="107">
        <v>24</v>
      </c>
      <c r="AE252" s="519">
        <v>41217.600000000006</v>
      </c>
      <c r="AF252" s="107">
        <v>29</v>
      </c>
      <c r="AG252" s="107" t="s">
        <v>8173</v>
      </c>
    </row>
    <row r="253" spans="1:33">
      <c r="A253" s="74" t="s">
        <v>8134</v>
      </c>
      <c r="B253" s="66">
        <v>46111145</v>
      </c>
      <c r="C253" s="68">
        <v>425</v>
      </c>
      <c r="D253" s="68" t="s">
        <v>8105</v>
      </c>
      <c r="E253" s="73">
        <v>1717.4</v>
      </c>
      <c r="F253" s="66">
        <v>24</v>
      </c>
      <c r="G253" s="70">
        <v>41217.600000000006</v>
      </c>
      <c r="H253" s="66">
        <v>29</v>
      </c>
      <c r="I253" s="68">
        <f t="shared" si="27"/>
        <v>696</v>
      </c>
      <c r="J253" s="66" t="s">
        <v>8173</v>
      </c>
      <c r="Y253" s="520" t="s">
        <v>8134</v>
      </c>
      <c r="Z253" s="107">
        <v>46112145</v>
      </c>
      <c r="AA253" s="315">
        <v>425</v>
      </c>
      <c r="AB253" s="278" t="s">
        <v>8105</v>
      </c>
      <c r="AC253" s="518">
        <v>1717.4</v>
      </c>
      <c r="AD253" s="107">
        <v>24</v>
      </c>
      <c r="AE253" s="519">
        <v>41217.600000000006</v>
      </c>
      <c r="AF253" s="107">
        <v>29</v>
      </c>
      <c r="AG253" s="107" t="s">
        <v>8173</v>
      </c>
    </row>
    <row r="254" spans="1:33">
      <c r="A254" s="74" t="s">
        <v>8134</v>
      </c>
      <c r="B254" s="66">
        <v>46111146</v>
      </c>
      <c r="C254" s="68">
        <v>430</v>
      </c>
      <c r="D254" s="68" t="s">
        <v>8105</v>
      </c>
      <c r="E254" s="73">
        <v>1717.4</v>
      </c>
      <c r="F254" s="66">
        <v>24</v>
      </c>
      <c r="G254" s="70">
        <v>41217.600000000006</v>
      </c>
      <c r="H254" s="66">
        <v>29</v>
      </c>
      <c r="I254" s="68">
        <f t="shared" si="27"/>
        <v>696</v>
      </c>
      <c r="J254" s="66" t="s">
        <v>8173</v>
      </c>
      <c r="Y254" s="520" t="s">
        <v>8134</v>
      </c>
      <c r="Z254" s="107">
        <v>46111145</v>
      </c>
      <c r="AA254" s="315">
        <v>425</v>
      </c>
      <c r="AB254" s="315" t="s">
        <v>8105</v>
      </c>
      <c r="AC254" s="518">
        <v>1717.4</v>
      </c>
      <c r="AD254" s="107">
        <v>24</v>
      </c>
      <c r="AE254" s="519">
        <v>41217.600000000006</v>
      </c>
      <c r="AF254" s="107">
        <v>29</v>
      </c>
      <c r="AG254" s="107" t="s">
        <v>8173</v>
      </c>
    </row>
    <row r="255" spans="1:33">
      <c r="A255" s="74" t="s">
        <v>8134</v>
      </c>
      <c r="B255" s="66">
        <v>46112143</v>
      </c>
      <c r="C255" s="68">
        <v>415</v>
      </c>
      <c r="D255" s="68" t="s">
        <v>8105</v>
      </c>
      <c r="E255" s="73">
        <v>1717.4</v>
      </c>
      <c r="F255" s="66">
        <v>24</v>
      </c>
      <c r="G255" s="70">
        <v>41217.600000000006</v>
      </c>
      <c r="H255" s="66">
        <v>29</v>
      </c>
      <c r="I255" s="68">
        <f t="shared" si="27"/>
        <v>696</v>
      </c>
      <c r="J255" s="66" t="s">
        <v>8173</v>
      </c>
      <c r="Y255" s="107" t="s">
        <v>8134</v>
      </c>
      <c r="Z255" s="534">
        <v>46111545</v>
      </c>
      <c r="AA255" s="315">
        <v>425</v>
      </c>
      <c r="AB255" s="513" t="s">
        <v>8105</v>
      </c>
      <c r="AC255" s="518">
        <v>1717.4</v>
      </c>
      <c r="AD255" s="107">
        <v>24</v>
      </c>
      <c r="AE255" s="519">
        <v>41217.600000000006</v>
      </c>
      <c r="AF255" s="107">
        <v>29</v>
      </c>
      <c r="AG255" s="107" t="s">
        <v>8173</v>
      </c>
    </row>
    <row r="256" spans="1:33">
      <c r="A256" s="66" t="s">
        <v>8134</v>
      </c>
      <c r="B256" s="67">
        <v>46111545</v>
      </c>
      <c r="C256" s="68">
        <v>425</v>
      </c>
      <c r="D256" s="72" t="s">
        <v>8105</v>
      </c>
      <c r="E256" s="73">
        <v>1717.4</v>
      </c>
      <c r="F256" s="66">
        <v>24</v>
      </c>
      <c r="G256" s="70">
        <v>41217.600000000006</v>
      </c>
      <c r="H256" s="66">
        <v>29</v>
      </c>
      <c r="I256" s="68">
        <f t="shared" si="27"/>
        <v>696</v>
      </c>
      <c r="J256" s="66" t="s">
        <v>8173</v>
      </c>
      <c r="Y256" s="107" t="s">
        <v>8134</v>
      </c>
      <c r="Z256" s="315">
        <v>46109545</v>
      </c>
      <c r="AA256" s="315">
        <v>425</v>
      </c>
      <c r="AB256" s="315" t="s">
        <v>8105</v>
      </c>
      <c r="AC256" s="518">
        <v>1717.4</v>
      </c>
      <c r="AD256" s="107">
        <v>24</v>
      </c>
      <c r="AE256" s="519">
        <v>41217.600000000006</v>
      </c>
      <c r="AF256" s="107">
        <v>29</v>
      </c>
      <c r="AG256" s="107" t="s">
        <v>8173</v>
      </c>
    </row>
    <row r="257" spans="1:33">
      <c r="A257" s="66" t="s">
        <v>8134</v>
      </c>
      <c r="B257" s="67">
        <v>46109144</v>
      </c>
      <c r="C257" s="68">
        <v>420</v>
      </c>
      <c r="D257" s="66" t="s">
        <v>8105</v>
      </c>
      <c r="E257" s="73">
        <v>1717.4</v>
      </c>
      <c r="F257" s="66">
        <v>24</v>
      </c>
      <c r="G257" s="70">
        <v>41217.600000000006</v>
      </c>
      <c r="H257" s="66">
        <v>29</v>
      </c>
      <c r="I257" s="68">
        <f t="shared" si="27"/>
        <v>696</v>
      </c>
      <c r="J257" s="66" t="s">
        <v>8173</v>
      </c>
      <c r="Y257" s="107" t="s">
        <v>8134</v>
      </c>
      <c r="Z257" s="315">
        <v>46113145</v>
      </c>
      <c r="AA257" s="315">
        <v>425</v>
      </c>
      <c r="AB257" s="107" t="s">
        <v>8105</v>
      </c>
      <c r="AC257" s="518">
        <v>1717.4</v>
      </c>
      <c r="AD257" s="107">
        <v>24</v>
      </c>
      <c r="AE257" s="519">
        <v>41217.600000000006</v>
      </c>
      <c r="AF257" s="107">
        <v>29</v>
      </c>
      <c r="AG257" s="107" t="s">
        <v>8173</v>
      </c>
    </row>
    <row r="258" spans="1:33">
      <c r="A258" s="66" t="s">
        <v>8134</v>
      </c>
      <c r="B258" s="68">
        <v>46109546</v>
      </c>
      <c r="C258" s="68">
        <v>430</v>
      </c>
      <c r="D258" s="68" t="s">
        <v>8105</v>
      </c>
      <c r="E258" s="73">
        <v>1717.4</v>
      </c>
      <c r="F258" s="66">
        <v>24</v>
      </c>
      <c r="G258" s="70">
        <v>41217.600000000006</v>
      </c>
      <c r="H258" s="66">
        <v>29</v>
      </c>
      <c r="I258" s="68">
        <f t="shared" si="27"/>
        <v>696</v>
      </c>
      <c r="J258" s="66" t="s">
        <v>8173</v>
      </c>
      <c r="Y258" s="107" t="s">
        <v>8134</v>
      </c>
      <c r="Z258" s="315">
        <v>46114145</v>
      </c>
      <c r="AA258" s="315">
        <v>425</v>
      </c>
      <c r="AB258" s="107" t="s">
        <v>8105</v>
      </c>
      <c r="AC258" s="518">
        <v>1717.4</v>
      </c>
      <c r="AD258" s="107">
        <v>24</v>
      </c>
      <c r="AE258" s="519">
        <v>41217.600000000006</v>
      </c>
      <c r="AF258" s="107">
        <v>29</v>
      </c>
      <c r="AG258" s="107" t="s">
        <v>8173</v>
      </c>
    </row>
    <row r="259" spans="1:33">
      <c r="A259" s="66" t="s">
        <v>8134</v>
      </c>
      <c r="B259" s="68">
        <v>46111546</v>
      </c>
      <c r="C259" s="68">
        <v>430</v>
      </c>
      <c r="D259" s="68" t="s">
        <v>8105</v>
      </c>
      <c r="E259" s="73">
        <v>1717.4</v>
      </c>
      <c r="F259" s="66">
        <v>24</v>
      </c>
      <c r="G259" s="70">
        <v>41217.600000000006</v>
      </c>
      <c r="H259" s="66">
        <v>29</v>
      </c>
      <c r="I259" s="68">
        <f t="shared" si="27"/>
        <v>696</v>
      </c>
      <c r="J259" s="66" t="s">
        <v>8173</v>
      </c>
      <c r="Y259" s="520" t="s">
        <v>8134</v>
      </c>
      <c r="Z259" s="107">
        <v>46104146</v>
      </c>
      <c r="AA259" s="315">
        <v>430</v>
      </c>
      <c r="AB259" s="107" t="s">
        <v>8103</v>
      </c>
      <c r="AC259" s="518">
        <v>1717.4</v>
      </c>
      <c r="AD259" s="107">
        <v>24</v>
      </c>
      <c r="AE259" s="519">
        <v>42531.58</v>
      </c>
      <c r="AF259" s="107">
        <v>29</v>
      </c>
      <c r="AG259" s="511" t="s">
        <v>8173</v>
      </c>
    </row>
    <row r="260" spans="1:33">
      <c r="A260" s="66" t="s">
        <v>8134</v>
      </c>
      <c r="B260" s="68">
        <v>46111143</v>
      </c>
      <c r="C260" s="68">
        <v>415</v>
      </c>
      <c r="D260" s="68" t="s">
        <v>8105</v>
      </c>
      <c r="E260" s="73">
        <v>1717.4</v>
      </c>
      <c r="F260" s="66">
        <v>24</v>
      </c>
      <c r="G260" s="70">
        <v>41217.600000000006</v>
      </c>
      <c r="H260" s="66">
        <v>29</v>
      </c>
      <c r="I260" s="68">
        <f t="shared" si="27"/>
        <v>696</v>
      </c>
      <c r="J260" s="66" t="s">
        <v>8173</v>
      </c>
      <c r="Y260" s="520" t="s">
        <v>8134</v>
      </c>
      <c r="Z260" s="107">
        <v>46104546</v>
      </c>
      <c r="AA260" s="315">
        <v>430</v>
      </c>
      <c r="AB260" s="107" t="s">
        <v>8103</v>
      </c>
      <c r="AC260" s="518">
        <v>1717.4</v>
      </c>
      <c r="AD260" s="107">
        <v>24</v>
      </c>
      <c r="AE260" s="519">
        <v>42531.58</v>
      </c>
      <c r="AF260" s="107">
        <v>29</v>
      </c>
      <c r="AG260" s="511" t="s">
        <v>8173</v>
      </c>
    </row>
    <row r="261" spans="1:33">
      <c r="A261" s="66" t="s">
        <v>8134</v>
      </c>
      <c r="B261" s="68">
        <v>46109143</v>
      </c>
      <c r="C261" s="68">
        <v>415</v>
      </c>
      <c r="D261" s="68" t="s">
        <v>8105</v>
      </c>
      <c r="E261" s="73">
        <v>1717.4</v>
      </c>
      <c r="F261" s="66">
        <v>24</v>
      </c>
      <c r="G261" s="70">
        <v>41217.600000000006</v>
      </c>
      <c r="H261" s="66">
        <v>29</v>
      </c>
      <c r="I261" s="68">
        <f t="shared" si="27"/>
        <v>696</v>
      </c>
      <c r="J261" s="66" t="s">
        <v>8173</v>
      </c>
      <c r="Y261" s="520" t="s">
        <v>8134</v>
      </c>
      <c r="Z261" s="278">
        <v>46108146</v>
      </c>
      <c r="AA261" s="315">
        <v>430</v>
      </c>
      <c r="AB261" s="278" t="s">
        <v>8106</v>
      </c>
      <c r="AC261" s="518">
        <v>1717.4</v>
      </c>
      <c r="AD261" s="107">
        <v>24</v>
      </c>
      <c r="AE261" s="519">
        <v>42531.58</v>
      </c>
      <c r="AF261" s="107">
        <v>29</v>
      </c>
      <c r="AG261" s="511" t="s">
        <v>8173</v>
      </c>
    </row>
    <row r="262" spans="1:33">
      <c r="A262" s="66" t="s">
        <v>8134</v>
      </c>
      <c r="B262" s="68">
        <v>46109545</v>
      </c>
      <c r="C262" s="68">
        <v>425</v>
      </c>
      <c r="D262" s="68" t="s">
        <v>8105</v>
      </c>
      <c r="E262" s="73">
        <v>1717.4</v>
      </c>
      <c r="F262" s="66">
        <v>24</v>
      </c>
      <c r="G262" s="70">
        <v>41217.600000000006</v>
      </c>
      <c r="H262" s="66">
        <v>29</v>
      </c>
      <c r="I262" s="68">
        <f t="shared" si="27"/>
        <v>696</v>
      </c>
      <c r="J262" s="66" t="s">
        <v>8173</v>
      </c>
      <c r="Y262" s="520" t="s">
        <v>8134</v>
      </c>
      <c r="Z262" s="278">
        <v>46110146</v>
      </c>
      <c r="AA262" s="315">
        <v>430</v>
      </c>
      <c r="AB262" s="278" t="s">
        <v>8106</v>
      </c>
      <c r="AC262" s="518">
        <v>1717.4</v>
      </c>
      <c r="AD262" s="107">
        <v>24</v>
      </c>
      <c r="AE262" s="519">
        <v>42531.58</v>
      </c>
      <c r="AF262" s="107">
        <v>29</v>
      </c>
      <c r="AG262" s="511" t="s">
        <v>8173</v>
      </c>
    </row>
    <row r="263" spans="1:33">
      <c r="A263" s="66" t="s">
        <v>8134</v>
      </c>
      <c r="B263" s="68">
        <v>46113145</v>
      </c>
      <c r="C263" s="68">
        <v>425</v>
      </c>
      <c r="D263" s="66" t="s">
        <v>8105</v>
      </c>
      <c r="E263" s="73">
        <v>1717.4</v>
      </c>
      <c r="F263" s="66">
        <v>24</v>
      </c>
      <c r="G263" s="70">
        <v>41217.600000000006</v>
      </c>
      <c r="H263" s="66">
        <v>29</v>
      </c>
      <c r="I263" s="68">
        <f t="shared" si="27"/>
        <v>696</v>
      </c>
      <c r="J263" s="66" t="s">
        <v>8173</v>
      </c>
      <c r="Y263" s="520" t="s">
        <v>8134</v>
      </c>
      <c r="Z263" s="107">
        <v>46109146</v>
      </c>
      <c r="AA263" s="315">
        <v>430</v>
      </c>
      <c r="AB263" s="315" t="s">
        <v>8106</v>
      </c>
      <c r="AC263" s="518">
        <v>1717.4</v>
      </c>
      <c r="AD263" s="107">
        <v>24</v>
      </c>
      <c r="AE263" s="519">
        <v>42531.58</v>
      </c>
      <c r="AF263" s="107">
        <v>29</v>
      </c>
      <c r="AG263" s="107" t="s">
        <v>8173</v>
      </c>
    </row>
    <row r="264" spans="1:33">
      <c r="A264" s="66" t="s">
        <v>8134</v>
      </c>
      <c r="B264" s="68">
        <v>46113146</v>
      </c>
      <c r="C264" s="68">
        <v>430</v>
      </c>
      <c r="D264" s="66" t="s">
        <v>8105</v>
      </c>
      <c r="E264" s="73">
        <v>1717.4</v>
      </c>
      <c r="F264" s="66">
        <v>24</v>
      </c>
      <c r="G264" s="70">
        <v>41217.600000000006</v>
      </c>
      <c r="H264" s="66">
        <v>29</v>
      </c>
      <c r="I264" s="68">
        <f t="shared" si="27"/>
        <v>696</v>
      </c>
      <c r="J264" s="66" t="s">
        <v>8173</v>
      </c>
      <c r="Y264" s="520" t="s">
        <v>8134</v>
      </c>
      <c r="Z264" s="517">
        <v>46106146</v>
      </c>
      <c r="AA264" s="315">
        <v>430</v>
      </c>
      <c r="AB264" s="107" t="s">
        <v>8105</v>
      </c>
      <c r="AC264" s="518">
        <v>1717.4</v>
      </c>
      <c r="AD264" s="107">
        <v>24</v>
      </c>
      <c r="AE264" s="519">
        <v>41217.600000000006</v>
      </c>
      <c r="AF264" s="107">
        <v>29</v>
      </c>
      <c r="AG264" s="107" t="s">
        <v>8173</v>
      </c>
    </row>
    <row r="265" spans="1:33">
      <c r="A265" s="66" t="s">
        <v>8134</v>
      </c>
      <c r="B265" s="68">
        <v>46113144</v>
      </c>
      <c r="C265" s="68">
        <v>420</v>
      </c>
      <c r="D265" s="66" t="s">
        <v>8105</v>
      </c>
      <c r="E265" s="73">
        <v>1717.4</v>
      </c>
      <c r="F265" s="66">
        <v>24</v>
      </c>
      <c r="G265" s="70">
        <v>41217.600000000006</v>
      </c>
      <c r="H265" s="66">
        <v>29</v>
      </c>
      <c r="I265" s="68">
        <f t="shared" si="27"/>
        <v>696</v>
      </c>
      <c r="J265" s="66" t="s">
        <v>8173</v>
      </c>
      <c r="Y265" s="520" t="s">
        <v>8134</v>
      </c>
      <c r="Z265" s="107">
        <v>46112146</v>
      </c>
      <c r="AA265" s="315">
        <v>430</v>
      </c>
      <c r="AB265" s="278" t="s">
        <v>8105</v>
      </c>
      <c r="AC265" s="518">
        <v>1717.4</v>
      </c>
      <c r="AD265" s="107">
        <v>24</v>
      </c>
      <c r="AE265" s="519">
        <v>41217.600000000006</v>
      </c>
      <c r="AF265" s="107">
        <v>29</v>
      </c>
      <c r="AG265" s="107" t="s">
        <v>8173</v>
      </c>
    </row>
    <row r="266" spans="1:33">
      <c r="A266" s="66" t="s">
        <v>8134</v>
      </c>
      <c r="B266" s="68">
        <v>46114145</v>
      </c>
      <c r="C266" s="68">
        <v>425</v>
      </c>
      <c r="D266" s="66" t="s">
        <v>8105</v>
      </c>
      <c r="E266" s="73">
        <v>1717.4</v>
      </c>
      <c r="F266" s="66">
        <v>24</v>
      </c>
      <c r="G266" s="70">
        <v>41217.600000000006</v>
      </c>
      <c r="H266" s="66">
        <v>29</v>
      </c>
      <c r="I266" s="68">
        <f t="shared" si="27"/>
        <v>696</v>
      </c>
      <c r="J266" s="66" t="s">
        <v>8173</v>
      </c>
      <c r="Y266" s="520" t="s">
        <v>8134</v>
      </c>
      <c r="Z266" s="107">
        <v>46111146</v>
      </c>
      <c r="AA266" s="315">
        <v>430</v>
      </c>
      <c r="AB266" s="315" t="s">
        <v>8105</v>
      </c>
      <c r="AC266" s="518">
        <v>1717.4</v>
      </c>
      <c r="AD266" s="107">
        <v>24</v>
      </c>
      <c r="AE266" s="519">
        <v>41217.600000000006</v>
      </c>
      <c r="AF266" s="107">
        <v>29</v>
      </c>
      <c r="AG266" s="107" t="s">
        <v>8173</v>
      </c>
    </row>
    <row r="267" spans="1:33">
      <c r="A267" s="66" t="s">
        <v>8134</v>
      </c>
      <c r="B267" s="68">
        <v>46114146</v>
      </c>
      <c r="C267" s="68">
        <v>430</v>
      </c>
      <c r="D267" s="66" t="s">
        <v>8105</v>
      </c>
      <c r="E267" s="73">
        <v>1717.4</v>
      </c>
      <c r="F267" s="66">
        <v>24</v>
      </c>
      <c r="G267" s="70">
        <v>41217.600000000006</v>
      </c>
      <c r="H267" s="66">
        <v>29</v>
      </c>
      <c r="I267" s="68">
        <f t="shared" si="27"/>
        <v>696</v>
      </c>
      <c r="J267" s="66" t="s">
        <v>8173</v>
      </c>
      <c r="Y267" s="107" t="s">
        <v>8134</v>
      </c>
      <c r="Z267" s="315">
        <v>46109546</v>
      </c>
      <c r="AA267" s="315">
        <v>430</v>
      </c>
      <c r="AB267" s="315" t="s">
        <v>8105</v>
      </c>
      <c r="AC267" s="518">
        <v>1717.4</v>
      </c>
      <c r="AD267" s="107">
        <v>24</v>
      </c>
      <c r="AE267" s="519">
        <v>41217.600000000006</v>
      </c>
      <c r="AF267" s="107">
        <v>29</v>
      </c>
      <c r="AG267" s="107" t="s">
        <v>8173</v>
      </c>
    </row>
    <row r="268" spans="1:33">
      <c r="A268" s="66" t="s">
        <v>8134</v>
      </c>
      <c r="B268" s="68">
        <v>46106142</v>
      </c>
      <c r="C268" s="68">
        <v>410</v>
      </c>
      <c r="D268" s="66" t="s">
        <v>8105</v>
      </c>
      <c r="E268" s="73">
        <v>1717.4</v>
      </c>
      <c r="F268" s="66">
        <v>24</v>
      </c>
      <c r="G268" s="70">
        <v>41217.600000000006</v>
      </c>
      <c r="H268" s="66">
        <v>29</v>
      </c>
      <c r="I268" s="68">
        <f t="shared" si="27"/>
        <v>696</v>
      </c>
      <c r="J268" s="66" t="s">
        <v>8173</v>
      </c>
      <c r="Y268" s="107" t="s">
        <v>8134</v>
      </c>
      <c r="Z268" s="315">
        <v>46111546</v>
      </c>
      <c r="AA268" s="315">
        <v>430</v>
      </c>
      <c r="AB268" s="315" t="s">
        <v>8105</v>
      </c>
      <c r="AC268" s="518">
        <v>1717.4</v>
      </c>
      <c r="AD268" s="107">
        <v>24</v>
      </c>
      <c r="AE268" s="519">
        <v>41217.600000000006</v>
      </c>
      <c r="AF268" s="107">
        <v>29</v>
      </c>
      <c r="AG268" s="107" t="s">
        <v>8173</v>
      </c>
    </row>
    <row r="269" spans="1:33">
      <c r="A269" s="66" t="s">
        <v>8134</v>
      </c>
      <c r="B269" s="68">
        <v>46106141</v>
      </c>
      <c r="C269" s="68">
        <v>405</v>
      </c>
      <c r="D269" s="66" t="s">
        <v>8105</v>
      </c>
      <c r="E269" s="73">
        <v>1717.4</v>
      </c>
      <c r="F269" s="66">
        <v>24</v>
      </c>
      <c r="G269" s="70">
        <v>41217.600000000006</v>
      </c>
      <c r="H269" s="66">
        <v>29</v>
      </c>
      <c r="I269" s="68">
        <f t="shared" si="27"/>
        <v>696</v>
      </c>
      <c r="J269" s="66" t="s">
        <v>8173</v>
      </c>
      <c r="Y269" s="107" t="s">
        <v>8134</v>
      </c>
      <c r="Z269" s="315">
        <v>46113146</v>
      </c>
      <c r="AA269" s="315">
        <v>430</v>
      </c>
      <c r="AB269" s="107" t="s">
        <v>8105</v>
      </c>
      <c r="AC269" s="518">
        <v>1717.4</v>
      </c>
      <c r="AD269" s="107">
        <v>24</v>
      </c>
      <c r="AE269" s="519">
        <v>41217.600000000006</v>
      </c>
      <c r="AF269" s="107">
        <v>29</v>
      </c>
      <c r="AG269" s="107" t="s">
        <v>8173</v>
      </c>
    </row>
    <row r="270" spans="1:33">
      <c r="A270" s="74" t="s">
        <v>8134</v>
      </c>
      <c r="B270" s="66">
        <v>46104544</v>
      </c>
      <c r="C270" s="68">
        <v>420</v>
      </c>
      <c r="D270" s="66" t="s">
        <v>8175</v>
      </c>
      <c r="E270" s="73">
        <v>1717.4</v>
      </c>
      <c r="F270" s="66">
        <v>24</v>
      </c>
      <c r="G270" s="70">
        <v>42531.58</v>
      </c>
      <c r="H270" s="66">
        <v>29</v>
      </c>
      <c r="I270" s="68">
        <f t="shared" si="27"/>
        <v>696</v>
      </c>
      <c r="J270" s="66" t="s">
        <v>8173</v>
      </c>
      <c r="Y270" s="107" t="s">
        <v>8134</v>
      </c>
      <c r="Z270" s="315">
        <v>46114146</v>
      </c>
      <c r="AA270" s="315">
        <v>430</v>
      </c>
      <c r="AB270" s="107" t="s">
        <v>8105</v>
      </c>
      <c r="AC270" s="518">
        <v>1717.4</v>
      </c>
      <c r="AD270" s="107">
        <v>24</v>
      </c>
      <c r="AE270" s="519">
        <v>41217.600000000006</v>
      </c>
      <c r="AF270" s="107">
        <v>29</v>
      </c>
      <c r="AG270" s="107" t="s">
        <v>8173</v>
      </c>
    </row>
    <row r="271" spans="1:33">
      <c r="A271" s="74" t="s">
        <v>8134</v>
      </c>
      <c r="B271" s="66">
        <v>46104143</v>
      </c>
      <c r="C271" s="68">
        <v>415</v>
      </c>
      <c r="D271" s="66" t="s">
        <v>8104</v>
      </c>
      <c r="E271" s="73">
        <v>1717.4</v>
      </c>
      <c r="F271" s="66">
        <v>24</v>
      </c>
      <c r="G271" s="70">
        <v>41217.600000000006</v>
      </c>
      <c r="H271" s="66">
        <v>29</v>
      </c>
      <c r="I271" s="68">
        <f t="shared" si="27"/>
        <v>696</v>
      </c>
      <c r="J271" s="66" t="s">
        <v>8173</v>
      </c>
      <c r="Y271" s="520" t="s">
        <v>8134</v>
      </c>
      <c r="Z271" s="107">
        <v>46104147</v>
      </c>
      <c r="AA271" s="315">
        <f>VLOOKUP(Z271,'[1]GA Inventory'!$C$5:$F$45,4,0)</f>
        <v>435</v>
      </c>
      <c r="AB271" s="315" t="str">
        <f>VLOOKUP(Z271,'[1]GA Inventory'!$C$5:$D$45,2,0)</f>
        <v>Q.PEAK DUO L-G6P.2</v>
      </c>
      <c r="AC271" s="518">
        <v>1717.4</v>
      </c>
      <c r="AD271" s="107">
        <v>24</v>
      </c>
      <c r="AE271" s="515">
        <v>41217.600000000006</v>
      </c>
      <c r="AF271" s="107">
        <v>29</v>
      </c>
      <c r="AG271" s="511" t="s">
        <v>8173</v>
      </c>
    </row>
    <row r="272" spans="1:33">
      <c r="A272" s="66" t="s">
        <v>8134</v>
      </c>
      <c r="B272" s="67">
        <v>49302154</v>
      </c>
      <c r="C272" s="68">
        <v>470</v>
      </c>
      <c r="D272" s="66" t="s">
        <v>8176</v>
      </c>
      <c r="E272" s="73">
        <v>1809</v>
      </c>
      <c r="F272" s="66">
        <v>22</v>
      </c>
      <c r="G272" s="70">
        <f t="shared" ref="G272:G279" si="28">F272*E272</f>
        <v>39798</v>
      </c>
      <c r="H272" s="66">
        <v>29</v>
      </c>
      <c r="I272" s="68">
        <f t="shared" si="27"/>
        <v>638</v>
      </c>
      <c r="J272" s="66" t="s">
        <v>8135</v>
      </c>
      <c r="Y272" s="107" t="s">
        <v>8134</v>
      </c>
      <c r="Z272" s="534">
        <v>49301152</v>
      </c>
      <c r="AA272" s="315">
        <v>460</v>
      </c>
      <c r="AB272" s="107" t="s">
        <v>7541</v>
      </c>
      <c r="AC272" s="518">
        <v>1809</v>
      </c>
      <c r="AD272" s="107">
        <v>22</v>
      </c>
      <c r="AE272" s="519">
        <f>AD272*AC272</f>
        <v>39798</v>
      </c>
      <c r="AF272" s="107">
        <v>29</v>
      </c>
      <c r="AG272" s="107" t="s">
        <v>8135</v>
      </c>
    </row>
    <row r="273" spans="1:33">
      <c r="A273" s="66" t="s">
        <v>8134</v>
      </c>
      <c r="B273" s="67">
        <v>49302155</v>
      </c>
      <c r="C273" s="68">
        <v>475</v>
      </c>
      <c r="D273" s="66" t="s">
        <v>8176</v>
      </c>
      <c r="E273" s="73">
        <v>1809</v>
      </c>
      <c r="F273" s="66">
        <v>22</v>
      </c>
      <c r="G273" s="70">
        <f t="shared" si="28"/>
        <v>39798</v>
      </c>
      <c r="H273" s="66">
        <v>29</v>
      </c>
      <c r="I273" s="68">
        <f t="shared" si="27"/>
        <v>638</v>
      </c>
      <c r="J273" s="66" t="s">
        <v>8135</v>
      </c>
      <c r="Y273" s="511" t="s">
        <v>8134</v>
      </c>
      <c r="Z273" s="534">
        <v>49303553</v>
      </c>
      <c r="AA273" s="315">
        <v>460</v>
      </c>
      <c r="AB273" s="315" t="s">
        <v>8099</v>
      </c>
      <c r="AC273" s="518">
        <v>1975</v>
      </c>
      <c r="AD273" s="107">
        <v>20</v>
      </c>
      <c r="AE273" s="519">
        <f>AD273*AC273</f>
        <v>39500</v>
      </c>
      <c r="AF273" s="511">
        <v>29</v>
      </c>
      <c r="AG273" s="107" t="s">
        <v>8177</v>
      </c>
    </row>
    <row r="274" spans="1:33">
      <c r="A274" s="66" t="s">
        <v>8134</v>
      </c>
      <c r="B274" s="67">
        <v>49302156</v>
      </c>
      <c r="C274" s="68">
        <v>480</v>
      </c>
      <c r="D274" s="66" t="s">
        <v>8176</v>
      </c>
      <c r="E274" s="73">
        <v>1809</v>
      </c>
      <c r="F274" s="66">
        <v>22</v>
      </c>
      <c r="G274" s="70">
        <f t="shared" si="28"/>
        <v>39798</v>
      </c>
      <c r="H274" s="66">
        <v>29</v>
      </c>
      <c r="I274" s="68">
        <f t="shared" si="27"/>
        <v>638</v>
      </c>
      <c r="J274" s="66" t="s">
        <v>8135</v>
      </c>
      <c r="Y274" s="511" t="s">
        <v>8134</v>
      </c>
      <c r="Z274" s="315">
        <v>49302153</v>
      </c>
      <c r="AA274" s="315">
        <v>465</v>
      </c>
      <c r="AB274" s="315" t="s">
        <v>8098</v>
      </c>
      <c r="AC274" s="536">
        <v>1809</v>
      </c>
      <c r="AD274" s="315">
        <v>22</v>
      </c>
      <c r="AE274" s="515">
        <f>AC274*AD274</f>
        <v>39798</v>
      </c>
      <c r="AF274" s="315">
        <v>29</v>
      </c>
      <c r="AG274" s="315" t="s">
        <v>8135</v>
      </c>
    </row>
    <row r="275" spans="1:33">
      <c r="A275" s="66" t="s">
        <v>8134</v>
      </c>
      <c r="B275" s="67">
        <v>49301152</v>
      </c>
      <c r="C275" s="68">
        <v>460</v>
      </c>
      <c r="D275" s="66" t="s">
        <v>7541</v>
      </c>
      <c r="E275" s="73">
        <v>1809</v>
      </c>
      <c r="F275" s="66">
        <v>22</v>
      </c>
      <c r="G275" s="70">
        <f t="shared" si="28"/>
        <v>39798</v>
      </c>
      <c r="H275" s="66">
        <v>29</v>
      </c>
      <c r="I275" s="68">
        <f t="shared" si="27"/>
        <v>638</v>
      </c>
      <c r="J275" s="66" t="s">
        <v>8135</v>
      </c>
      <c r="Y275" s="511" t="s">
        <v>8134</v>
      </c>
      <c r="Z275" s="534">
        <v>49301153</v>
      </c>
      <c r="AA275" s="315">
        <v>465</v>
      </c>
      <c r="AB275" s="107" t="s">
        <v>8098</v>
      </c>
      <c r="AC275" s="536">
        <v>1809</v>
      </c>
      <c r="AD275" s="315">
        <v>22</v>
      </c>
      <c r="AE275" s="515">
        <f>AC275*AD275</f>
        <v>39798</v>
      </c>
      <c r="AF275" s="315">
        <v>29</v>
      </c>
      <c r="AG275" s="315" t="s">
        <v>8135</v>
      </c>
    </row>
    <row r="276" spans="1:33">
      <c r="A276" s="66" t="s">
        <v>8134</v>
      </c>
      <c r="B276" s="67">
        <v>49304154</v>
      </c>
      <c r="C276" s="68">
        <v>470</v>
      </c>
      <c r="D276" s="66" t="s">
        <v>7550</v>
      </c>
      <c r="E276" s="73">
        <v>1812.2</v>
      </c>
      <c r="F276" s="66">
        <v>22</v>
      </c>
      <c r="G276" s="70">
        <f t="shared" si="28"/>
        <v>39868.400000000001</v>
      </c>
      <c r="H276" s="66">
        <v>29</v>
      </c>
      <c r="I276" s="68">
        <f t="shared" si="27"/>
        <v>638</v>
      </c>
      <c r="J276" s="66" t="s">
        <v>8135</v>
      </c>
      <c r="Y276" s="511" t="s">
        <v>8134</v>
      </c>
      <c r="Z276" s="534">
        <v>49303153</v>
      </c>
      <c r="AA276" s="315">
        <v>465</v>
      </c>
      <c r="AB276" s="315" t="s">
        <v>8099</v>
      </c>
      <c r="AC276" s="518">
        <v>1975</v>
      </c>
      <c r="AD276" s="107">
        <v>20</v>
      </c>
      <c r="AE276" s="519">
        <f>AD276*AC276</f>
        <v>39500</v>
      </c>
      <c r="AF276" s="511">
        <v>29</v>
      </c>
      <c r="AG276" s="107" t="s">
        <v>8177</v>
      </c>
    </row>
    <row r="277" spans="1:33">
      <c r="A277" s="66" t="s">
        <v>8134</v>
      </c>
      <c r="B277" s="67">
        <v>49304158</v>
      </c>
      <c r="C277" s="68">
        <v>490</v>
      </c>
      <c r="D277" s="66" t="s">
        <v>7550</v>
      </c>
      <c r="E277" s="73">
        <v>1812.2</v>
      </c>
      <c r="F277" s="66">
        <v>22</v>
      </c>
      <c r="G277" s="70">
        <f t="shared" si="28"/>
        <v>39868.400000000001</v>
      </c>
      <c r="H277" s="66">
        <v>29</v>
      </c>
      <c r="I277" s="68">
        <f t="shared" si="27"/>
        <v>638</v>
      </c>
      <c r="J277" s="66" t="s">
        <v>8135</v>
      </c>
      <c r="Y277" s="511" t="s">
        <v>8134</v>
      </c>
      <c r="Z277" s="534">
        <v>49303552</v>
      </c>
      <c r="AA277" s="315">
        <v>465</v>
      </c>
      <c r="AB277" s="315" t="s">
        <v>8099</v>
      </c>
      <c r="AC277" s="518">
        <v>1975</v>
      </c>
      <c r="AD277" s="107">
        <v>20</v>
      </c>
      <c r="AE277" s="519">
        <f>AD277*AC277</f>
        <v>39500</v>
      </c>
      <c r="AF277" s="511">
        <v>29</v>
      </c>
      <c r="AG277" s="107" t="s">
        <v>8177</v>
      </c>
    </row>
    <row r="278" spans="1:33">
      <c r="A278" s="66" t="s">
        <v>8134</v>
      </c>
      <c r="B278" s="67">
        <v>49304155</v>
      </c>
      <c r="C278" s="68">
        <v>475</v>
      </c>
      <c r="D278" s="66" t="s">
        <v>7550</v>
      </c>
      <c r="E278" s="73">
        <v>1812.2</v>
      </c>
      <c r="F278" s="66">
        <v>22</v>
      </c>
      <c r="G278" s="70">
        <f t="shared" si="28"/>
        <v>39868.400000000001</v>
      </c>
      <c r="H278" s="66">
        <v>29</v>
      </c>
      <c r="I278" s="68">
        <f t="shared" si="27"/>
        <v>638</v>
      </c>
      <c r="J278" s="66" t="s">
        <v>8135</v>
      </c>
      <c r="Y278" s="511" t="s">
        <v>8134</v>
      </c>
      <c r="Z278" s="315">
        <v>49301154</v>
      </c>
      <c r="AA278" s="315">
        <v>470</v>
      </c>
      <c r="AB278" s="315" t="s">
        <v>8098</v>
      </c>
      <c r="AC278" s="536">
        <v>1809</v>
      </c>
      <c r="AD278" s="315">
        <v>22</v>
      </c>
      <c r="AE278" s="515">
        <f>AC278*AD278</f>
        <v>39798</v>
      </c>
      <c r="AF278" s="315">
        <v>29</v>
      </c>
      <c r="AG278" s="315" t="s">
        <v>8135</v>
      </c>
    </row>
    <row r="279" spans="1:33">
      <c r="A279" s="66" t="s">
        <v>8134</v>
      </c>
      <c r="B279" s="67">
        <v>49304156</v>
      </c>
      <c r="C279" s="68">
        <v>480</v>
      </c>
      <c r="D279" s="66" t="s">
        <v>7550</v>
      </c>
      <c r="E279" s="73">
        <v>1812.2</v>
      </c>
      <c r="F279" s="66">
        <v>22</v>
      </c>
      <c r="G279" s="70">
        <f t="shared" si="28"/>
        <v>39868.400000000001</v>
      </c>
      <c r="H279" s="66">
        <v>29</v>
      </c>
      <c r="I279" s="68">
        <f t="shared" si="27"/>
        <v>638</v>
      </c>
      <c r="J279" s="66" t="s">
        <v>8135</v>
      </c>
      <c r="Y279" s="107" t="s">
        <v>8134</v>
      </c>
      <c r="Z279" s="534">
        <v>49302154</v>
      </c>
      <c r="AA279" s="315">
        <v>470</v>
      </c>
      <c r="AB279" s="107" t="s">
        <v>8176</v>
      </c>
      <c r="AC279" s="518">
        <v>1809</v>
      </c>
      <c r="AD279" s="107">
        <v>22</v>
      </c>
      <c r="AE279" s="519">
        <f>AD279*AC279</f>
        <v>39798</v>
      </c>
      <c r="AF279" s="107">
        <v>29</v>
      </c>
      <c r="AG279" s="107" t="s">
        <v>8135</v>
      </c>
    </row>
    <row r="280" spans="1:33">
      <c r="A280" s="66" t="s">
        <v>8134</v>
      </c>
      <c r="B280" s="67">
        <v>44103131</v>
      </c>
      <c r="C280" s="68">
        <v>355</v>
      </c>
      <c r="D280" s="66" t="s">
        <v>8165</v>
      </c>
      <c r="E280" s="73">
        <v>1635.83</v>
      </c>
      <c r="F280" s="66">
        <v>26</v>
      </c>
      <c r="G280" s="70">
        <v>42531.58</v>
      </c>
      <c r="H280" s="66">
        <v>29</v>
      </c>
      <c r="I280" s="68">
        <f t="shared" si="27"/>
        <v>754</v>
      </c>
      <c r="J280" s="66" t="s">
        <v>8166</v>
      </c>
      <c r="Y280" s="107" t="s">
        <v>8134</v>
      </c>
      <c r="Z280" s="534">
        <v>49304154</v>
      </c>
      <c r="AA280" s="315">
        <v>470</v>
      </c>
      <c r="AB280" s="107" t="s">
        <v>7550</v>
      </c>
      <c r="AC280" s="518">
        <v>1812.2</v>
      </c>
      <c r="AD280" s="107">
        <v>22</v>
      </c>
      <c r="AE280" s="519">
        <f>AD280*AC280</f>
        <v>39868.400000000001</v>
      </c>
      <c r="AF280" s="511">
        <v>29</v>
      </c>
      <c r="AG280" s="107" t="s">
        <v>8135</v>
      </c>
    </row>
    <row r="281" spans="1:33">
      <c r="A281" s="310" t="s">
        <v>8134</v>
      </c>
      <c r="B281" s="551">
        <v>44103132</v>
      </c>
      <c r="C281" s="547">
        <v>360</v>
      </c>
      <c r="D281" s="310" t="s">
        <v>8165</v>
      </c>
      <c r="E281" s="549">
        <v>1635.83</v>
      </c>
      <c r="F281" s="310">
        <v>26</v>
      </c>
      <c r="G281" s="548">
        <f t="shared" ref="G281" si="29">E281*F281</f>
        <v>42531.58</v>
      </c>
      <c r="H281" s="310">
        <v>29</v>
      </c>
      <c r="I281" s="547">
        <f>F281*H281</f>
        <v>754</v>
      </c>
      <c r="J281" s="310" t="s">
        <v>8172</v>
      </c>
      <c r="Y281" s="511" t="s">
        <v>8134</v>
      </c>
      <c r="Z281" s="534">
        <v>49303154</v>
      </c>
      <c r="AA281" s="315">
        <v>470</v>
      </c>
      <c r="AB281" s="315" t="s">
        <v>8099</v>
      </c>
      <c r="AC281" s="518">
        <v>1975</v>
      </c>
      <c r="AD281" s="107">
        <v>20</v>
      </c>
      <c r="AE281" s="519">
        <f>AD281*AC281</f>
        <v>39500</v>
      </c>
      <c r="AF281" s="511">
        <v>29</v>
      </c>
      <c r="AG281" s="107" t="s">
        <v>8177</v>
      </c>
    </row>
    <row r="282" spans="1:33">
      <c r="A282" s="66" t="s">
        <v>8134</v>
      </c>
      <c r="B282" s="67">
        <v>44103133</v>
      </c>
      <c r="C282" s="68">
        <v>365</v>
      </c>
      <c r="D282" s="66" t="s">
        <v>8165</v>
      </c>
      <c r="E282" s="73">
        <v>1635.83</v>
      </c>
      <c r="F282" s="66">
        <v>26</v>
      </c>
      <c r="G282" s="70">
        <v>42531.58</v>
      </c>
      <c r="H282" s="66">
        <v>29</v>
      </c>
      <c r="I282" s="68">
        <f t="shared" ref="I282:I293" si="30">F282*H282</f>
        <v>754</v>
      </c>
      <c r="J282" s="66" t="s">
        <v>8166</v>
      </c>
      <c r="Y282" s="511" t="s">
        <v>8134</v>
      </c>
      <c r="Z282" s="534">
        <v>49303554</v>
      </c>
      <c r="AA282" s="315">
        <v>470</v>
      </c>
      <c r="AB282" s="315" t="s">
        <v>8099</v>
      </c>
      <c r="AC282" s="518">
        <v>1975</v>
      </c>
      <c r="AD282" s="107">
        <v>20</v>
      </c>
      <c r="AE282" s="519">
        <f>AD282*AC282</f>
        <v>39500</v>
      </c>
      <c r="AF282" s="511">
        <v>29</v>
      </c>
      <c r="AG282" s="107" t="s">
        <v>8177</v>
      </c>
    </row>
    <row r="283" spans="1:33">
      <c r="A283" s="66" t="s">
        <v>8134</v>
      </c>
      <c r="B283" s="67">
        <v>44101131</v>
      </c>
      <c r="C283" s="68">
        <v>355</v>
      </c>
      <c r="D283" s="66" t="s">
        <v>8165</v>
      </c>
      <c r="E283" s="73">
        <v>1635.83</v>
      </c>
      <c r="F283" s="66">
        <v>26</v>
      </c>
      <c r="G283" s="70">
        <v>42531.58</v>
      </c>
      <c r="H283" s="66">
        <v>29</v>
      </c>
      <c r="I283" s="68">
        <f t="shared" si="30"/>
        <v>754</v>
      </c>
      <c r="J283" s="66" t="s">
        <v>8166</v>
      </c>
      <c r="Y283" s="511" t="s">
        <v>8134</v>
      </c>
      <c r="Z283" s="534">
        <v>49301155</v>
      </c>
      <c r="AA283" s="315">
        <v>475</v>
      </c>
      <c r="AB283" s="315" t="s">
        <v>8098</v>
      </c>
      <c r="AC283" s="536">
        <v>1809</v>
      </c>
      <c r="AD283" s="315">
        <v>22</v>
      </c>
      <c r="AE283" s="515">
        <f>AC283*AD283</f>
        <v>39798</v>
      </c>
      <c r="AF283" s="315">
        <v>29</v>
      </c>
      <c r="AG283" s="315" t="s">
        <v>8135</v>
      </c>
    </row>
    <row r="284" spans="1:33">
      <c r="A284" s="66" t="s">
        <v>8134</v>
      </c>
      <c r="B284" s="67">
        <v>44101533</v>
      </c>
      <c r="C284" s="68">
        <v>365</v>
      </c>
      <c r="D284" s="66" t="s">
        <v>8165</v>
      </c>
      <c r="E284" s="73">
        <v>1635.83</v>
      </c>
      <c r="F284" s="66">
        <v>26</v>
      </c>
      <c r="G284" s="70">
        <v>42531.58</v>
      </c>
      <c r="H284" s="66">
        <v>29</v>
      </c>
      <c r="I284" s="68">
        <f t="shared" si="30"/>
        <v>754</v>
      </c>
      <c r="J284" s="66" t="s">
        <v>8166</v>
      </c>
      <c r="Y284" s="107" t="s">
        <v>8134</v>
      </c>
      <c r="Z284" s="534">
        <v>49302155</v>
      </c>
      <c r="AA284" s="315">
        <v>475</v>
      </c>
      <c r="AB284" s="107" t="s">
        <v>8176</v>
      </c>
      <c r="AC284" s="518">
        <v>1809</v>
      </c>
      <c r="AD284" s="107">
        <v>22</v>
      </c>
      <c r="AE284" s="519">
        <f>AD284*AC284</f>
        <v>39798</v>
      </c>
      <c r="AF284" s="107">
        <v>29</v>
      </c>
      <c r="AG284" s="107" t="s">
        <v>8135</v>
      </c>
    </row>
    <row r="285" spans="1:33">
      <c r="A285" s="66" t="s">
        <v>8134</v>
      </c>
      <c r="B285" s="67">
        <v>49303155</v>
      </c>
      <c r="C285" s="68">
        <v>475</v>
      </c>
      <c r="D285" s="68" t="s">
        <v>8099</v>
      </c>
      <c r="E285" s="73">
        <v>1975</v>
      </c>
      <c r="F285" s="66">
        <v>20</v>
      </c>
      <c r="G285" s="70">
        <f t="shared" ref="G285:G298" si="31">F285*E285</f>
        <v>39500</v>
      </c>
      <c r="H285" s="66">
        <v>29</v>
      </c>
      <c r="I285" s="68">
        <f t="shared" si="30"/>
        <v>580</v>
      </c>
      <c r="J285" s="66" t="s">
        <v>8177</v>
      </c>
      <c r="Y285" s="511" t="s">
        <v>8134</v>
      </c>
      <c r="Z285" s="534">
        <v>49304155</v>
      </c>
      <c r="AA285" s="315">
        <v>475</v>
      </c>
      <c r="AB285" s="107" t="s">
        <v>7550</v>
      </c>
      <c r="AC285" s="518">
        <v>1812.2</v>
      </c>
      <c r="AD285" s="107">
        <v>22</v>
      </c>
      <c r="AE285" s="519">
        <f>AD285*AC285</f>
        <v>39868.400000000001</v>
      </c>
      <c r="AF285" s="511">
        <v>29</v>
      </c>
      <c r="AG285" s="107" t="s">
        <v>8135</v>
      </c>
    </row>
    <row r="286" spans="1:33">
      <c r="A286" s="66" t="s">
        <v>8134</v>
      </c>
      <c r="B286" s="67">
        <v>49303156</v>
      </c>
      <c r="C286" s="68">
        <v>480</v>
      </c>
      <c r="D286" s="68" t="s">
        <v>8099</v>
      </c>
      <c r="E286" s="73">
        <v>1975</v>
      </c>
      <c r="F286" s="66">
        <v>20</v>
      </c>
      <c r="G286" s="70">
        <f t="shared" si="31"/>
        <v>39500</v>
      </c>
      <c r="H286" s="66">
        <v>29</v>
      </c>
      <c r="I286" s="68">
        <f t="shared" si="30"/>
        <v>580</v>
      </c>
      <c r="J286" s="66" t="s">
        <v>8177</v>
      </c>
      <c r="Y286" s="511" t="s">
        <v>8134</v>
      </c>
      <c r="Z286" s="534">
        <v>49303155</v>
      </c>
      <c r="AA286" s="315">
        <v>475</v>
      </c>
      <c r="AB286" s="315" t="s">
        <v>8099</v>
      </c>
      <c r="AC286" s="518">
        <v>1975</v>
      </c>
      <c r="AD286" s="107">
        <v>20</v>
      </c>
      <c r="AE286" s="519">
        <f>AD286*AC286</f>
        <v>39500</v>
      </c>
      <c r="AF286" s="511">
        <v>29</v>
      </c>
      <c r="AG286" s="107" t="s">
        <v>8177</v>
      </c>
    </row>
    <row r="287" spans="1:33">
      <c r="A287" s="66" t="s">
        <v>8134</v>
      </c>
      <c r="B287" s="67">
        <v>49303154</v>
      </c>
      <c r="C287" s="68">
        <v>470</v>
      </c>
      <c r="D287" s="68" t="s">
        <v>8099</v>
      </c>
      <c r="E287" s="73">
        <v>1975</v>
      </c>
      <c r="F287" s="66">
        <v>20</v>
      </c>
      <c r="G287" s="70">
        <f t="shared" si="31"/>
        <v>39500</v>
      </c>
      <c r="H287" s="66">
        <v>29</v>
      </c>
      <c r="I287" s="68">
        <f t="shared" si="30"/>
        <v>580</v>
      </c>
      <c r="J287" s="66" t="s">
        <v>8177</v>
      </c>
      <c r="Y287" s="511" t="s">
        <v>8134</v>
      </c>
      <c r="Z287" s="534">
        <v>49303555</v>
      </c>
      <c r="AA287" s="315">
        <v>475</v>
      </c>
      <c r="AB287" s="315" t="s">
        <v>8099</v>
      </c>
      <c r="AC287" s="518">
        <v>1975</v>
      </c>
      <c r="AD287" s="107">
        <v>20</v>
      </c>
      <c r="AE287" s="519">
        <f>AD287*AC287</f>
        <v>39500</v>
      </c>
      <c r="AF287" s="511">
        <v>29</v>
      </c>
      <c r="AG287" s="107" t="s">
        <v>8177</v>
      </c>
    </row>
    <row r="288" spans="1:33">
      <c r="A288" s="66" t="s">
        <v>8134</v>
      </c>
      <c r="B288" s="67">
        <v>49303153</v>
      </c>
      <c r="C288" s="68">
        <v>465</v>
      </c>
      <c r="D288" s="68" t="s">
        <v>8099</v>
      </c>
      <c r="E288" s="73">
        <v>1975</v>
      </c>
      <c r="F288" s="66">
        <v>20</v>
      </c>
      <c r="G288" s="70">
        <f t="shared" si="31"/>
        <v>39500</v>
      </c>
      <c r="H288" s="66">
        <v>29</v>
      </c>
      <c r="I288" s="68">
        <f t="shared" si="30"/>
        <v>580</v>
      </c>
      <c r="J288" s="66" t="s">
        <v>8177</v>
      </c>
      <c r="Y288" s="511" t="s">
        <v>8134</v>
      </c>
      <c r="Z288" s="534">
        <v>49301156</v>
      </c>
      <c r="AA288" s="315">
        <v>480</v>
      </c>
      <c r="AB288" s="315" t="s">
        <v>8098</v>
      </c>
      <c r="AC288" s="536">
        <v>1809</v>
      </c>
      <c r="AD288" s="315">
        <v>22</v>
      </c>
      <c r="AE288" s="515">
        <f>AC288*AD288</f>
        <v>39798</v>
      </c>
      <c r="AF288" s="315">
        <v>29</v>
      </c>
      <c r="AG288" s="315" t="s">
        <v>8135</v>
      </c>
    </row>
    <row r="289" spans="1:33">
      <c r="A289" s="66" t="s">
        <v>8134</v>
      </c>
      <c r="B289" s="67">
        <v>49303555</v>
      </c>
      <c r="C289" s="68">
        <v>475</v>
      </c>
      <c r="D289" s="68" t="s">
        <v>8099</v>
      </c>
      <c r="E289" s="73">
        <v>1975</v>
      </c>
      <c r="F289" s="66">
        <v>20</v>
      </c>
      <c r="G289" s="70">
        <f t="shared" si="31"/>
        <v>39500</v>
      </c>
      <c r="H289" s="66">
        <v>29</v>
      </c>
      <c r="I289" s="68">
        <f t="shared" si="30"/>
        <v>580</v>
      </c>
      <c r="J289" s="66" t="s">
        <v>8177</v>
      </c>
      <c r="Y289" s="107" t="s">
        <v>8134</v>
      </c>
      <c r="Z289" s="534">
        <v>49302156</v>
      </c>
      <c r="AA289" s="315">
        <v>480</v>
      </c>
      <c r="AB289" s="107" t="s">
        <v>8176</v>
      </c>
      <c r="AC289" s="518">
        <v>1809</v>
      </c>
      <c r="AD289" s="107">
        <v>22</v>
      </c>
      <c r="AE289" s="519">
        <f>AD289*AC289</f>
        <v>39798</v>
      </c>
      <c r="AF289" s="107">
        <v>29</v>
      </c>
      <c r="AG289" s="107" t="s">
        <v>8135</v>
      </c>
    </row>
    <row r="290" spans="1:33">
      <c r="A290" s="66" t="s">
        <v>8134</v>
      </c>
      <c r="B290" s="67">
        <v>49303556</v>
      </c>
      <c r="C290" s="68">
        <v>480</v>
      </c>
      <c r="D290" s="68" t="s">
        <v>8099</v>
      </c>
      <c r="E290" s="73">
        <v>1975</v>
      </c>
      <c r="F290" s="66">
        <v>20</v>
      </c>
      <c r="G290" s="70">
        <f t="shared" si="31"/>
        <v>39500</v>
      </c>
      <c r="H290" s="66">
        <v>29</v>
      </c>
      <c r="I290" s="68">
        <f t="shared" si="30"/>
        <v>580</v>
      </c>
      <c r="J290" s="66" t="s">
        <v>8177</v>
      </c>
      <c r="Y290" s="511" t="s">
        <v>8134</v>
      </c>
      <c r="Z290" s="534">
        <v>49304156</v>
      </c>
      <c r="AA290" s="315">
        <v>480</v>
      </c>
      <c r="AB290" s="107" t="s">
        <v>7550</v>
      </c>
      <c r="AC290" s="518">
        <v>1812.2</v>
      </c>
      <c r="AD290" s="107">
        <v>22</v>
      </c>
      <c r="AE290" s="519">
        <f>AD290*AC290</f>
        <v>39868.400000000001</v>
      </c>
      <c r="AF290" s="511">
        <v>29</v>
      </c>
      <c r="AG290" s="107" t="s">
        <v>8135</v>
      </c>
    </row>
    <row r="291" spans="1:33">
      <c r="A291" s="66" t="s">
        <v>8134</v>
      </c>
      <c r="B291" s="67">
        <v>49303554</v>
      </c>
      <c r="C291" s="68">
        <v>470</v>
      </c>
      <c r="D291" s="68" t="s">
        <v>8099</v>
      </c>
      <c r="E291" s="73">
        <v>1975</v>
      </c>
      <c r="F291" s="66">
        <v>20</v>
      </c>
      <c r="G291" s="70">
        <f t="shared" si="31"/>
        <v>39500</v>
      </c>
      <c r="H291" s="66">
        <v>29</v>
      </c>
      <c r="I291" s="68">
        <f t="shared" si="30"/>
        <v>580</v>
      </c>
      <c r="J291" s="66" t="s">
        <v>8177</v>
      </c>
      <c r="Y291" s="511" t="s">
        <v>8134</v>
      </c>
      <c r="Z291" s="534">
        <v>49303156</v>
      </c>
      <c r="AA291" s="315">
        <v>480</v>
      </c>
      <c r="AB291" s="315" t="s">
        <v>8099</v>
      </c>
      <c r="AC291" s="518">
        <v>1975</v>
      </c>
      <c r="AD291" s="107">
        <v>20</v>
      </c>
      <c r="AE291" s="519">
        <f>AD291*AC291</f>
        <v>39500</v>
      </c>
      <c r="AF291" s="511">
        <v>29</v>
      </c>
      <c r="AG291" s="107" t="s">
        <v>8177</v>
      </c>
    </row>
    <row r="292" spans="1:33">
      <c r="A292" s="66" t="s">
        <v>8134</v>
      </c>
      <c r="B292" s="67">
        <v>49303552</v>
      </c>
      <c r="C292" s="68">
        <v>465</v>
      </c>
      <c r="D292" s="68" t="s">
        <v>8099</v>
      </c>
      <c r="E292" s="73">
        <v>1975</v>
      </c>
      <c r="F292" s="66">
        <v>20</v>
      </c>
      <c r="G292" s="70">
        <f t="shared" si="31"/>
        <v>39500</v>
      </c>
      <c r="H292" s="66">
        <v>29</v>
      </c>
      <c r="I292" s="68">
        <f t="shared" si="30"/>
        <v>580</v>
      </c>
      <c r="J292" s="66" t="s">
        <v>8177</v>
      </c>
      <c r="Y292" s="511" t="s">
        <v>8134</v>
      </c>
      <c r="Z292" s="534">
        <v>49303556</v>
      </c>
      <c r="AA292" s="315">
        <v>480</v>
      </c>
      <c r="AB292" s="315" t="s">
        <v>8099</v>
      </c>
      <c r="AC292" s="518">
        <v>1975</v>
      </c>
      <c r="AD292" s="107">
        <v>20</v>
      </c>
      <c r="AE292" s="519">
        <f>AD292*AC292</f>
        <v>39500</v>
      </c>
      <c r="AF292" s="511">
        <v>29</v>
      </c>
      <c r="AG292" s="107" t="s">
        <v>8177</v>
      </c>
    </row>
    <row r="293" spans="1:33">
      <c r="A293" s="66" t="s">
        <v>8134</v>
      </c>
      <c r="B293" s="67">
        <v>49303553</v>
      </c>
      <c r="C293" s="68">
        <v>460</v>
      </c>
      <c r="D293" s="68" t="s">
        <v>8099</v>
      </c>
      <c r="E293" s="73">
        <v>1975</v>
      </c>
      <c r="F293" s="66">
        <v>20</v>
      </c>
      <c r="G293" s="70">
        <f t="shared" si="31"/>
        <v>39500</v>
      </c>
      <c r="H293" s="66">
        <v>29</v>
      </c>
      <c r="I293" s="68">
        <f t="shared" si="30"/>
        <v>580</v>
      </c>
      <c r="J293" s="66" t="s">
        <v>8177</v>
      </c>
      <c r="Y293" s="107" t="s">
        <v>8134</v>
      </c>
      <c r="Z293" s="534">
        <v>49304158</v>
      </c>
      <c r="AA293" s="315">
        <v>490</v>
      </c>
      <c r="AB293" s="107" t="s">
        <v>7550</v>
      </c>
      <c r="AC293" s="518">
        <v>1812.2</v>
      </c>
      <c r="AD293" s="107">
        <v>22</v>
      </c>
      <c r="AE293" s="519">
        <f>AD293*AC293</f>
        <v>39868.400000000001</v>
      </c>
      <c r="AF293" s="511">
        <v>29</v>
      </c>
      <c r="AG293" s="107" t="s">
        <v>8135</v>
      </c>
    </row>
    <row r="294" spans="1:33">
      <c r="A294" s="114"/>
      <c r="B294" s="113">
        <v>30390219</v>
      </c>
      <c r="C294" s="112">
        <v>390</v>
      </c>
      <c r="D294" s="109" t="s">
        <v>8178</v>
      </c>
      <c r="E294" s="115"/>
      <c r="F294" s="114"/>
      <c r="G294" s="70">
        <f t="shared" si="31"/>
        <v>0</v>
      </c>
      <c r="H294" s="114"/>
      <c r="I294" s="114"/>
      <c r="J294" s="114"/>
    </row>
    <row r="295" spans="1:33">
      <c r="A295" s="114"/>
      <c r="B295">
        <v>49406139</v>
      </c>
      <c r="C295" s="112">
        <v>395</v>
      </c>
      <c r="D295" t="s">
        <v>8179</v>
      </c>
      <c r="E295" s="115"/>
      <c r="F295" s="114"/>
      <c r="G295" s="566">
        <f t="shared" si="31"/>
        <v>0</v>
      </c>
      <c r="H295" s="114"/>
      <c r="I295" s="114"/>
      <c r="J295" s="114"/>
    </row>
    <row r="296" spans="1:33">
      <c r="A296" s="77" t="s">
        <v>8136</v>
      </c>
      <c r="B296" s="77">
        <v>49406140</v>
      </c>
      <c r="C296" s="77">
        <v>400</v>
      </c>
      <c r="D296" s="77" t="s">
        <v>8179</v>
      </c>
      <c r="E296" s="567">
        <v>1451</v>
      </c>
      <c r="F296" s="77">
        <v>28</v>
      </c>
      <c r="G296" s="568">
        <f t="shared" si="31"/>
        <v>40628</v>
      </c>
      <c r="H296" s="77">
        <v>26</v>
      </c>
      <c r="I296" s="77">
        <f>F296*H296</f>
        <v>728</v>
      </c>
      <c r="J296" s="77" t="s">
        <v>8158</v>
      </c>
    </row>
    <row r="297" spans="1:33">
      <c r="B297">
        <v>49406539</v>
      </c>
      <c r="C297" s="112">
        <v>395</v>
      </c>
      <c r="D297" t="s">
        <v>8179</v>
      </c>
    </row>
    <row r="298" spans="1:33">
      <c r="A298" s="77" t="s">
        <v>8136</v>
      </c>
      <c r="B298" s="77">
        <v>49406540</v>
      </c>
      <c r="C298" s="77">
        <v>400</v>
      </c>
      <c r="D298" s="77" t="s">
        <v>8179</v>
      </c>
      <c r="E298" s="567">
        <v>1451</v>
      </c>
      <c r="F298" s="77">
        <v>28</v>
      </c>
      <c r="G298" s="568">
        <f t="shared" si="31"/>
        <v>40628</v>
      </c>
      <c r="H298" s="77">
        <v>26</v>
      </c>
      <c r="I298" s="77">
        <f>F298*H298</f>
        <v>728</v>
      </c>
      <c r="J298" s="77" t="s">
        <v>8158</v>
      </c>
    </row>
    <row r="299" spans="1:33">
      <c r="A299" s="77" t="s">
        <v>8136</v>
      </c>
      <c r="B299" s="77">
        <v>49203133</v>
      </c>
      <c r="C299" s="77">
        <v>360</v>
      </c>
      <c r="D299" s="77" t="s">
        <v>113</v>
      </c>
      <c r="E299" s="77">
        <v>1500</v>
      </c>
      <c r="F299" s="77">
        <v>28</v>
      </c>
      <c r="G299" s="568">
        <v>42000</v>
      </c>
      <c r="H299" s="77">
        <v>32</v>
      </c>
      <c r="I299" s="77">
        <v>896</v>
      </c>
      <c r="J299" s="77" t="s">
        <v>8358</v>
      </c>
    </row>
    <row r="300" spans="1:33">
      <c r="L300" t="s">
        <v>8180</v>
      </c>
    </row>
    <row r="301" spans="1:33">
      <c r="K301" t="s">
        <v>8181</v>
      </c>
      <c r="L301" s="357" t="s">
        <v>8182</v>
      </c>
    </row>
    <row r="302" spans="1:33">
      <c r="L302" s="357"/>
    </row>
    <row r="303" spans="1:33">
      <c r="K303" t="s">
        <v>8183</v>
      </c>
      <c r="L303" t="s">
        <v>8184</v>
      </c>
    </row>
    <row r="304" spans="1:33">
      <c r="K304" t="s">
        <v>8183</v>
      </c>
      <c r="L304" t="s">
        <v>8185</v>
      </c>
    </row>
    <row r="305" spans="11:24">
      <c r="K305" t="s">
        <v>8183</v>
      </c>
      <c r="L305" t="s">
        <v>8186</v>
      </c>
    </row>
    <row r="306" spans="11:24">
      <c r="N306" s="847" t="s">
        <v>8187</v>
      </c>
      <c r="O306" s="847"/>
      <c r="Q306" s="849" t="s">
        <v>8188</v>
      </c>
      <c r="R306" s="849"/>
      <c r="T306" s="849" t="s">
        <v>8188</v>
      </c>
      <c r="U306" s="849"/>
      <c r="W306" s="849" t="s">
        <v>8188</v>
      </c>
      <c r="X306" s="849"/>
    </row>
    <row r="307" spans="11:24">
      <c r="K307" t="s">
        <v>8189</v>
      </c>
      <c r="L307" t="s">
        <v>8190</v>
      </c>
    </row>
    <row r="308" spans="11:24">
      <c r="N308" s="847" t="s">
        <v>8191</v>
      </c>
      <c r="O308" s="847"/>
      <c r="Q308" s="851" t="s">
        <v>8192</v>
      </c>
      <c r="R308" s="851"/>
      <c r="T308" s="851" t="s">
        <v>8191</v>
      </c>
      <c r="U308" s="851"/>
      <c r="W308" s="851" t="s">
        <v>8193</v>
      </c>
      <c r="X308" s="851"/>
    </row>
    <row r="309" spans="11:24">
      <c r="K309" t="s">
        <v>8194</v>
      </c>
      <c r="L309" t="s">
        <v>8195</v>
      </c>
      <c r="N309" s="848" t="s">
        <v>8196</v>
      </c>
      <c r="O309" s="848"/>
      <c r="Q309" s="850" t="s">
        <v>8196</v>
      </c>
      <c r="R309" s="850"/>
      <c r="T309" s="850" t="s">
        <v>8196</v>
      </c>
      <c r="U309" s="850"/>
      <c r="W309" s="850" t="s">
        <v>8196</v>
      </c>
      <c r="X309" s="850"/>
    </row>
    <row r="310" spans="11:24">
      <c r="L310" t="s">
        <v>8197</v>
      </c>
      <c r="N310" s="107" t="s">
        <v>8198</v>
      </c>
      <c r="O310" s="107" t="s">
        <v>8198</v>
      </c>
      <c r="Q310" s="594" t="s">
        <v>8198</v>
      </c>
      <c r="R310" s="594" t="s">
        <v>8198</v>
      </c>
      <c r="T310" s="594" t="s">
        <v>8198</v>
      </c>
      <c r="U310" s="594" t="s">
        <v>8198</v>
      </c>
      <c r="W310" s="594" t="s">
        <v>8198</v>
      </c>
      <c r="X310" s="594" t="s">
        <v>8198</v>
      </c>
    </row>
    <row r="311" spans="11:24">
      <c r="N311" s="107" t="s">
        <v>8198</v>
      </c>
      <c r="O311" s="107" t="s">
        <v>8198</v>
      </c>
      <c r="Q311" s="594" t="s">
        <v>8198</v>
      </c>
      <c r="R311" s="594" t="s">
        <v>8198</v>
      </c>
      <c r="T311" s="594" t="s">
        <v>8198</v>
      </c>
      <c r="U311" s="594" t="s">
        <v>8198</v>
      </c>
      <c r="W311" s="594" t="s">
        <v>8198</v>
      </c>
      <c r="X311" s="594" t="s">
        <v>8198</v>
      </c>
    </row>
    <row r="312" spans="11:24">
      <c r="N312" s="107" t="s">
        <v>8198</v>
      </c>
      <c r="O312" s="107" t="s">
        <v>8198</v>
      </c>
      <c r="Q312" s="594" t="s">
        <v>8198</v>
      </c>
      <c r="R312" s="594" t="s">
        <v>8198</v>
      </c>
      <c r="T312" s="594" t="s">
        <v>8198</v>
      </c>
      <c r="U312" s="594" t="s">
        <v>8198</v>
      </c>
      <c r="W312" s="594" t="s">
        <v>8198</v>
      </c>
      <c r="X312" s="594" t="s">
        <v>8198</v>
      </c>
    </row>
    <row r="313" spans="11:24">
      <c r="N313" s="107" t="s">
        <v>8198</v>
      </c>
      <c r="O313" s="107" t="s">
        <v>8198</v>
      </c>
      <c r="Q313" s="594" t="s">
        <v>8198</v>
      </c>
      <c r="R313" s="594" t="s">
        <v>8198</v>
      </c>
      <c r="T313" s="594" t="s">
        <v>8198</v>
      </c>
      <c r="U313" s="594" t="s">
        <v>8198</v>
      </c>
      <c r="W313" s="594" t="s">
        <v>8198</v>
      </c>
      <c r="X313" s="594" t="s">
        <v>8198</v>
      </c>
    </row>
    <row r="314" spans="11:24">
      <c r="N314" s="107" t="s">
        <v>8198</v>
      </c>
      <c r="O314" s="107" t="s">
        <v>8198</v>
      </c>
      <c r="Q314" s="592" t="s">
        <v>8199</v>
      </c>
      <c r="R314" s="592" t="s">
        <v>8199</v>
      </c>
      <c r="T314" s="594" t="s">
        <v>8198</v>
      </c>
      <c r="U314" s="594" t="s">
        <v>8198</v>
      </c>
      <c r="W314" s="594" t="s">
        <v>8198</v>
      </c>
      <c r="X314" s="594" t="s">
        <v>8198</v>
      </c>
    </row>
    <row r="315" spans="11:24">
      <c r="N315" s="107" t="s">
        <v>8198</v>
      </c>
      <c r="O315" s="107" t="s">
        <v>8198</v>
      </c>
      <c r="Q315" s="592" t="s">
        <v>8199</v>
      </c>
      <c r="R315" s="592" t="s">
        <v>8199</v>
      </c>
      <c r="T315" s="592" t="s">
        <v>8199</v>
      </c>
      <c r="U315" s="592" t="s">
        <v>8199</v>
      </c>
      <c r="W315" s="594" t="s">
        <v>8198</v>
      </c>
      <c r="X315" s="594" t="s">
        <v>8198</v>
      </c>
    </row>
    <row r="316" spans="11:24">
      <c r="N316" s="107" t="s">
        <v>8199</v>
      </c>
      <c r="O316" s="107" t="s">
        <v>8199</v>
      </c>
      <c r="Q316" s="592" t="s">
        <v>8199</v>
      </c>
      <c r="R316" s="592" t="s">
        <v>8199</v>
      </c>
      <c r="T316" s="592" t="s">
        <v>8199</v>
      </c>
      <c r="U316" s="592" t="s">
        <v>8199</v>
      </c>
      <c r="W316" s="592" t="s">
        <v>8199</v>
      </c>
      <c r="X316" s="592" t="s">
        <v>8199</v>
      </c>
    </row>
    <row r="317" spans="11:24">
      <c r="N317" s="107"/>
      <c r="O317" s="107"/>
      <c r="Q317" s="592" t="s">
        <v>8199</v>
      </c>
      <c r="R317" s="592" t="s">
        <v>8199</v>
      </c>
      <c r="T317" s="592" t="s">
        <v>8199</v>
      </c>
      <c r="U317" s="592" t="s">
        <v>8199</v>
      </c>
      <c r="W317" s="592" t="s">
        <v>8199</v>
      </c>
      <c r="X317" s="592" t="s">
        <v>8199</v>
      </c>
    </row>
    <row r="318" spans="11:24">
      <c r="N318" s="848" t="s">
        <v>8200</v>
      </c>
      <c r="O318" s="848"/>
      <c r="Q318" s="850" t="s">
        <v>8200</v>
      </c>
      <c r="R318" s="850"/>
      <c r="T318" s="850" t="s">
        <v>8200</v>
      </c>
      <c r="U318" s="850"/>
      <c r="W318" s="850" t="s">
        <v>8200</v>
      </c>
      <c r="X318" s="850"/>
    </row>
  </sheetData>
  <autoFilter ref="A1:J299" xr:uid="{E9D857B8-C09C-41BA-82FB-44BB370D6357}"/>
  <mergeCells count="16">
    <mergeCell ref="T306:U306"/>
    <mergeCell ref="T308:U308"/>
    <mergeCell ref="T309:U309"/>
    <mergeCell ref="T318:U318"/>
    <mergeCell ref="W306:X306"/>
    <mergeCell ref="W308:X308"/>
    <mergeCell ref="W309:X309"/>
    <mergeCell ref="W318:X318"/>
    <mergeCell ref="N308:O308"/>
    <mergeCell ref="N309:O309"/>
    <mergeCell ref="N318:O318"/>
    <mergeCell ref="N306:O306"/>
    <mergeCell ref="Q306:R306"/>
    <mergeCell ref="Q309:R309"/>
    <mergeCell ref="Q318:R318"/>
    <mergeCell ref="Q308:R308"/>
  </mergeCells>
  <conditionalFormatting sqref="B1:B277">
    <cfRule type="duplicateValues" dxfId="12" priority="17"/>
  </conditionalFormatting>
  <conditionalFormatting sqref="B278:B279">
    <cfRule type="duplicateValues" dxfId="11" priority="16"/>
  </conditionalFormatting>
  <conditionalFormatting sqref="B280:B284">
    <cfRule type="duplicateValues" dxfId="10" priority="15"/>
  </conditionalFormatting>
  <conditionalFormatting sqref="B280:B284">
    <cfRule type="duplicateValues" dxfId="9" priority="14"/>
  </conditionalFormatting>
  <conditionalFormatting sqref="B1:B279">
    <cfRule type="duplicateValues" dxfId="8" priority="18"/>
  </conditionalFormatting>
  <conditionalFormatting sqref="B285:B293">
    <cfRule type="duplicateValues" dxfId="7" priority="19"/>
  </conditionalFormatting>
  <conditionalFormatting sqref="L301:L302">
    <cfRule type="duplicateValues" dxfId="6" priority="13"/>
  </conditionalFormatting>
  <conditionalFormatting sqref="Z2:Z278">
    <cfRule type="duplicateValues" dxfId="5" priority="10"/>
  </conditionalFormatting>
  <conditionalFormatting sqref="Z279:Z280">
    <cfRule type="duplicateValues" dxfId="4" priority="9"/>
  </conditionalFormatting>
  <conditionalFormatting sqref="Z281:Z285">
    <cfRule type="duplicateValues" dxfId="3" priority="8"/>
  </conditionalFormatting>
  <conditionalFormatting sqref="Z281:Z285">
    <cfRule type="duplicateValues" dxfId="2" priority="7"/>
  </conditionalFormatting>
  <conditionalFormatting sqref="Z2:Z280">
    <cfRule type="duplicateValues" dxfId="1" priority="11"/>
  </conditionalFormatting>
  <conditionalFormatting sqref="Z286:Z293 Z1">
    <cfRule type="duplicateValues" dxfId="0" priority="12"/>
  </conditionalFormatting>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D0373-BA29-465D-9877-2ACE7FCFE1AD}">
  <dimension ref="A1:Q38"/>
  <sheetViews>
    <sheetView topLeftCell="A7" workbookViewId="0">
      <selection activeCell="F2" sqref="F2"/>
    </sheetView>
  </sheetViews>
  <sheetFormatPr defaultRowHeight="15"/>
  <cols>
    <col min="1" max="1" width="4.42578125" bestFit="1" customWidth="1"/>
    <col min="2" max="2" width="16.5703125" bestFit="1" customWidth="1"/>
    <col min="3" max="3" width="12.7109375" customWidth="1"/>
    <col min="4" max="4" width="8.7109375" bestFit="1" customWidth="1"/>
    <col min="5" max="5" width="40.42578125" bestFit="1" customWidth="1"/>
    <col min="6" max="6" width="54.5703125" bestFit="1" customWidth="1"/>
    <col min="7" max="7" width="22.85546875" bestFit="1" customWidth="1"/>
    <col min="8" max="8" width="26.42578125" bestFit="1" customWidth="1"/>
    <col min="9" max="9" width="10.140625" bestFit="1" customWidth="1"/>
    <col min="10" max="10" width="4.42578125" bestFit="1" customWidth="1"/>
    <col min="11" max="11" width="3.28515625" bestFit="1" customWidth="1"/>
    <col min="12" max="12" width="12.7109375" bestFit="1" customWidth="1"/>
    <col min="13" max="13" width="6.140625" bestFit="1" customWidth="1"/>
    <col min="14" max="14" width="1.5703125" bestFit="1" customWidth="1"/>
    <col min="15" max="15" width="6.140625" bestFit="1" customWidth="1"/>
    <col min="16" max="16" width="17" bestFit="1" customWidth="1"/>
  </cols>
  <sheetData>
    <row r="1" spans="1:17" ht="15.75">
      <c r="A1" s="57" t="s">
        <v>8059</v>
      </c>
      <c r="B1" s="57" t="s">
        <v>7525</v>
      </c>
      <c r="C1" s="57" t="s">
        <v>2119</v>
      </c>
      <c r="D1" s="58" t="s">
        <v>8060</v>
      </c>
      <c r="E1" s="58" t="s">
        <v>2103</v>
      </c>
      <c r="F1" s="57" t="s">
        <v>7527</v>
      </c>
      <c r="G1" s="57" t="s">
        <v>8061</v>
      </c>
      <c r="H1" s="57" t="s">
        <v>7528</v>
      </c>
      <c r="I1" s="57" t="s">
        <v>2111</v>
      </c>
      <c r="J1" s="57" t="s">
        <v>7529</v>
      </c>
      <c r="K1" s="57" t="s">
        <v>25</v>
      </c>
      <c r="L1" s="52" t="s">
        <v>8062</v>
      </c>
      <c r="M1" s="233" t="s">
        <v>8201</v>
      </c>
      <c r="N1" s="234" t="s">
        <v>7533</v>
      </c>
      <c r="O1" s="59" t="s">
        <v>8202</v>
      </c>
      <c r="P1" s="59" t="s">
        <v>8064</v>
      </c>
      <c r="Q1" s="125" t="s">
        <v>8203</v>
      </c>
    </row>
    <row r="2" spans="1:17" ht="15.75">
      <c r="A2" s="53">
        <v>400</v>
      </c>
      <c r="B2" s="53" t="s">
        <v>8034</v>
      </c>
      <c r="C2" s="53" t="s">
        <v>72</v>
      </c>
      <c r="D2" s="54" t="s">
        <v>7537</v>
      </c>
      <c r="E2" s="62" t="s">
        <v>221</v>
      </c>
      <c r="F2" s="62" t="s">
        <v>8204</v>
      </c>
      <c r="G2" s="53" t="s">
        <v>5990</v>
      </c>
      <c r="H2" s="53" t="s">
        <v>163</v>
      </c>
      <c r="I2" s="53">
        <v>49405140</v>
      </c>
      <c r="J2" s="53">
        <v>832</v>
      </c>
      <c r="K2" s="53">
        <v>26</v>
      </c>
      <c r="L2" s="56"/>
      <c r="M2" s="53"/>
      <c r="N2" s="91"/>
      <c r="O2" s="53"/>
      <c r="P2" s="53" t="s">
        <v>8205</v>
      </c>
      <c r="Q2" s="125"/>
    </row>
    <row r="3" spans="1:17" ht="15.75">
      <c r="A3" s="53">
        <v>400</v>
      </c>
      <c r="B3" s="53" t="s">
        <v>8034</v>
      </c>
      <c r="C3" s="53" t="s">
        <v>72</v>
      </c>
      <c r="D3" s="54" t="s">
        <v>7537</v>
      </c>
      <c r="E3" s="62" t="s">
        <v>221</v>
      </c>
      <c r="F3" s="62" t="s">
        <v>8204</v>
      </c>
      <c r="G3" s="53" t="s">
        <v>5990</v>
      </c>
      <c r="H3" s="53" t="s">
        <v>163</v>
      </c>
      <c r="I3" s="53">
        <v>49405140</v>
      </c>
      <c r="J3" s="53">
        <v>832</v>
      </c>
      <c r="K3" s="53">
        <v>26</v>
      </c>
      <c r="L3" s="56"/>
      <c r="M3" s="53"/>
      <c r="N3" s="91"/>
      <c r="O3" s="53"/>
      <c r="P3" s="53" t="s">
        <v>8205</v>
      </c>
      <c r="Q3" s="125"/>
    </row>
    <row r="4" spans="1:17" ht="15.75">
      <c r="A4" s="53">
        <v>400</v>
      </c>
      <c r="B4" s="53" t="s">
        <v>8034</v>
      </c>
      <c r="C4" s="53" t="s">
        <v>72</v>
      </c>
      <c r="D4" s="54" t="s">
        <v>7537</v>
      </c>
      <c r="E4" s="62" t="s">
        <v>221</v>
      </c>
      <c r="F4" s="62" t="s">
        <v>8204</v>
      </c>
      <c r="G4" s="53" t="s">
        <v>5990</v>
      </c>
      <c r="H4" s="53" t="s">
        <v>163</v>
      </c>
      <c r="I4" s="53">
        <v>49405140</v>
      </c>
      <c r="J4" s="53">
        <v>832</v>
      </c>
      <c r="K4" s="53">
        <v>26</v>
      </c>
      <c r="L4" s="56"/>
      <c r="M4" s="53"/>
      <c r="N4" s="91"/>
      <c r="O4" s="53"/>
      <c r="P4" s="53" t="s">
        <v>8205</v>
      </c>
      <c r="Q4" s="125"/>
    </row>
    <row r="5" spans="1:17" ht="15.75">
      <c r="A5" s="53">
        <v>400</v>
      </c>
      <c r="B5" s="53" t="s">
        <v>8034</v>
      </c>
      <c r="C5" s="53" t="s">
        <v>72</v>
      </c>
      <c r="D5" s="54" t="s">
        <v>7537</v>
      </c>
      <c r="E5" s="62" t="s">
        <v>221</v>
      </c>
      <c r="F5" s="62" t="s">
        <v>8204</v>
      </c>
      <c r="G5" s="53" t="s">
        <v>5990</v>
      </c>
      <c r="H5" s="53" t="s">
        <v>163</v>
      </c>
      <c r="I5" s="53">
        <v>49405140</v>
      </c>
      <c r="J5" s="53">
        <v>832</v>
      </c>
      <c r="K5" s="53">
        <v>26</v>
      </c>
      <c r="L5" s="56"/>
      <c r="M5" s="53"/>
      <c r="N5" s="91"/>
      <c r="O5" s="53"/>
      <c r="P5" s="53" t="s">
        <v>8205</v>
      </c>
      <c r="Q5" s="125"/>
    </row>
    <row r="6" spans="1:17" ht="15.75">
      <c r="A6" s="53">
        <v>400</v>
      </c>
      <c r="B6" s="53" t="s">
        <v>8034</v>
      </c>
      <c r="C6" s="53" t="s">
        <v>72</v>
      </c>
      <c r="D6" s="54" t="s">
        <v>7537</v>
      </c>
      <c r="E6" s="62" t="s">
        <v>221</v>
      </c>
      <c r="F6" s="62" t="s">
        <v>8204</v>
      </c>
      <c r="G6" s="53" t="s">
        <v>5990</v>
      </c>
      <c r="H6" s="53" t="s">
        <v>163</v>
      </c>
      <c r="I6" s="53">
        <v>49405140</v>
      </c>
      <c r="J6" s="53">
        <v>832</v>
      </c>
      <c r="K6" s="53">
        <v>26</v>
      </c>
      <c r="L6" s="56"/>
      <c r="M6" s="53"/>
      <c r="N6" s="91"/>
      <c r="O6" s="53"/>
      <c r="P6" s="53" t="s">
        <v>8205</v>
      </c>
      <c r="Q6" s="125"/>
    </row>
    <row r="7" spans="1:17" ht="15.75">
      <c r="A7" s="53">
        <v>400</v>
      </c>
      <c r="B7" s="53" t="s">
        <v>8034</v>
      </c>
      <c r="C7" s="53" t="s">
        <v>72</v>
      </c>
      <c r="D7" s="54" t="s">
        <v>7537</v>
      </c>
      <c r="E7" s="62" t="s">
        <v>221</v>
      </c>
      <c r="F7" s="62" t="s">
        <v>8204</v>
      </c>
      <c r="G7" s="53" t="s">
        <v>5990</v>
      </c>
      <c r="H7" s="53" t="s">
        <v>163</v>
      </c>
      <c r="I7" s="53">
        <v>49405140</v>
      </c>
      <c r="J7" s="53">
        <v>832</v>
      </c>
      <c r="K7" s="53">
        <v>26</v>
      </c>
      <c r="L7" s="56"/>
      <c r="M7" s="53"/>
      <c r="N7" s="91"/>
      <c r="O7" s="53"/>
      <c r="P7" s="53" t="s">
        <v>8205</v>
      </c>
      <c r="Q7" s="125"/>
    </row>
    <row r="8" spans="1:17" ht="15.75">
      <c r="A8" s="53">
        <v>400</v>
      </c>
      <c r="B8" s="53" t="s">
        <v>8034</v>
      </c>
      <c r="C8" s="53" t="s">
        <v>72</v>
      </c>
      <c r="D8" s="53" t="s">
        <v>7537</v>
      </c>
      <c r="E8" s="62" t="s">
        <v>241</v>
      </c>
      <c r="F8" s="62" t="s">
        <v>242</v>
      </c>
      <c r="G8" s="53" t="s">
        <v>474</v>
      </c>
      <c r="H8" s="53" t="s">
        <v>163</v>
      </c>
      <c r="I8" s="53">
        <v>49405140</v>
      </c>
      <c r="J8" s="53">
        <v>640</v>
      </c>
      <c r="K8" s="53">
        <v>20</v>
      </c>
      <c r="L8" s="56"/>
      <c r="M8" s="53"/>
      <c r="N8" s="91"/>
      <c r="O8" s="53"/>
      <c r="P8" s="53" t="s">
        <v>8205</v>
      </c>
      <c r="Q8" s="125"/>
    </row>
    <row r="9" spans="1:17" ht="15.75">
      <c r="A9" s="53">
        <v>400</v>
      </c>
      <c r="B9" s="53" t="s">
        <v>8034</v>
      </c>
      <c r="C9" s="53" t="s">
        <v>72</v>
      </c>
      <c r="D9" s="53" t="s">
        <v>7537</v>
      </c>
      <c r="E9" s="62" t="s">
        <v>241</v>
      </c>
      <c r="F9" s="62" t="s">
        <v>242</v>
      </c>
      <c r="G9" s="53" t="s">
        <v>474</v>
      </c>
      <c r="H9" s="53" t="s">
        <v>163</v>
      </c>
      <c r="I9" s="53">
        <v>49405140</v>
      </c>
      <c r="J9" s="53">
        <v>640</v>
      </c>
      <c r="K9" s="53">
        <v>20</v>
      </c>
      <c r="L9" s="56"/>
      <c r="M9" s="53"/>
      <c r="N9" s="91"/>
      <c r="O9" s="53"/>
      <c r="P9" s="53" t="s">
        <v>8205</v>
      </c>
      <c r="Q9" s="125"/>
    </row>
    <row r="10" spans="1:17" ht="15.75">
      <c r="A10" s="53">
        <v>400</v>
      </c>
      <c r="B10" s="53" t="s">
        <v>8034</v>
      </c>
      <c r="C10" s="53" t="s">
        <v>72</v>
      </c>
      <c r="D10" s="53" t="s">
        <v>7537</v>
      </c>
      <c r="E10" s="62" t="s">
        <v>241</v>
      </c>
      <c r="F10" s="62" t="s">
        <v>242</v>
      </c>
      <c r="G10" s="53" t="s">
        <v>474</v>
      </c>
      <c r="H10" s="53" t="s">
        <v>163</v>
      </c>
      <c r="I10" s="53">
        <v>49405140</v>
      </c>
      <c r="J10" s="53">
        <v>448</v>
      </c>
      <c r="K10" s="53">
        <v>14</v>
      </c>
      <c r="L10" s="56"/>
      <c r="M10" s="53"/>
      <c r="N10" s="91"/>
      <c r="O10" s="53"/>
      <c r="P10" s="53" t="s">
        <v>8205</v>
      </c>
      <c r="Q10" s="125"/>
    </row>
    <row r="11" spans="1:17" ht="15.75">
      <c r="A11" s="53">
        <v>400</v>
      </c>
      <c r="B11" s="53" t="s">
        <v>8034</v>
      </c>
      <c r="C11" s="53" t="s">
        <v>72</v>
      </c>
      <c r="D11" s="53" t="s">
        <v>7537</v>
      </c>
      <c r="E11" s="53" t="s">
        <v>221</v>
      </c>
      <c r="F11" s="53" t="s">
        <v>8206</v>
      </c>
      <c r="G11" s="53" t="s">
        <v>8207</v>
      </c>
      <c r="H11" s="53" t="s">
        <v>163</v>
      </c>
      <c r="I11" s="53">
        <v>49405140</v>
      </c>
      <c r="J11" s="53">
        <v>640</v>
      </c>
      <c r="K11" s="53">
        <v>20</v>
      </c>
      <c r="L11" s="56"/>
      <c r="M11" s="53"/>
      <c r="N11" s="91"/>
      <c r="O11" s="53"/>
      <c r="P11" s="53" t="s">
        <v>8205</v>
      </c>
      <c r="Q11" s="125"/>
    </row>
    <row r="12" spans="1:17" ht="15.75">
      <c r="A12" s="53">
        <v>400</v>
      </c>
      <c r="B12" s="53" t="s">
        <v>8034</v>
      </c>
      <c r="C12" s="53" t="s">
        <v>72</v>
      </c>
      <c r="D12" s="53" t="s">
        <v>7537</v>
      </c>
      <c r="E12" s="53" t="s">
        <v>221</v>
      </c>
      <c r="F12" s="53" t="s">
        <v>8206</v>
      </c>
      <c r="G12" s="53" t="s">
        <v>8207</v>
      </c>
      <c r="H12" s="53" t="s">
        <v>163</v>
      </c>
      <c r="I12" s="53">
        <v>49405140</v>
      </c>
      <c r="J12" s="53">
        <v>640</v>
      </c>
      <c r="K12" s="53">
        <v>20</v>
      </c>
      <c r="L12" s="56"/>
      <c r="M12" s="53"/>
      <c r="N12" s="91"/>
      <c r="O12" s="53"/>
      <c r="P12" s="53" t="s">
        <v>8205</v>
      </c>
      <c r="Q12" s="125"/>
    </row>
    <row r="13" spans="1:17" ht="15.75">
      <c r="A13" s="53">
        <v>400</v>
      </c>
      <c r="B13" s="53" t="s">
        <v>8034</v>
      </c>
      <c r="C13" s="53" t="s">
        <v>72</v>
      </c>
      <c r="D13" s="53" t="s">
        <v>7537</v>
      </c>
      <c r="E13" s="53" t="s">
        <v>221</v>
      </c>
      <c r="F13" s="53" t="s">
        <v>8206</v>
      </c>
      <c r="G13" s="53" t="s">
        <v>8207</v>
      </c>
      <c r="H13" s="53" t="s">
        <v>163</v>
      </c>
      <c r="I13" s="53">
        <v>49405140</v>
      </c>
      <c r="J13" s="53">
        <v>448</v>
      </c>
      <c r="K13" s="53">
        <v>14</v>
      </c>
      <c r="L13" s="56"/>
      <c r="M13" s="53"/>
      <c r="N13" s="91"/>
      <c r="O13" s="53"/>
      <c r="P13" s="53" t="s">
        <v>8205</v>
      </c>
      <c r="Q13" s="125"/>
    </row>
    <row r="14" spans="1:17" ht="15.75">
      <c r="A14" s="53">
        <v>400</v>
      </c>
      <c r="B14" s="53" t="s">
        <v>8084</v>
      </c>
      <c r="C14" s="53" t="s">
        <v>72</v>
      </c>
      <c r="D14" s="53" t="s">
        <v>7537</v>
      </c>
      <c r="E14" s="53" t="s">
        <v>2253</v>
      </c>
      <c r="F14" s="53" t="s">
        <v>3361</v>
      </c>
      <c r="G14" s="53" t="s">
        <v>4131</v>
      </c>
      <c r="H14" s="53" t="s">
        <v>163</v>
      </c>
      <c r="I14" s="53">
        <v>49403140</v>
      </c>
      <c r="J14" s="53">
        <v>768</v>
      </c>
      <c r="K14" s="53">
        <v>24</v>
      </c>
      <c r="L14" s="91"/>
      <c r="M14" s="92" t="s">
        <v>4250</v>
      </c>
      <c r="N14" s="91" t="s">
        <v>4250</v>
      </c>
      <c r="O14" s="92" t="s">
        <v>4250</v>
      </c>
      <c r="P14" s="53" t="s">
        <v>8205</v>
      </c>
      <c r="Q14" s="125"/>
    </row>
    <row r="15" spans="1:17" ht="15.75">
      <c r="A15" s="53">
        <v>400</v>
      </c>
      <c r="B15" s="53" t="s">
        <v>8084</v>
      </c>
      <c r="C15" s="53" t="s">
        <v>72</v>
      </c>
      <c r="D15" s="53" t="s">
        <v>7537</v>
      </c>
      <c r="E15" s="53" t="s">
        <v>2253</v>
      </c>
      <c r="F15" s="53" t="s">
        <v>3361</v>
      </c>
      <c r="G15" s="53" t="s">
        <v>4131</v>
      </c>
      <c r="H15" s="53" t="s">
        <v>163</v>
      </c>
      <c r="I15" s="53">
        <v>49403140</v>
      </c>
      <c r="J15" s="53">
        <v>768</v>
      </c>
      <c r="K15" s="53">
        <v>24</v>
      </c>
      <c r="L15" s="91"/>
      <c r="M15" s="92" t="s">
        <v>4250</v>
      </c>
      <c r="N15" s="91" t="s">
        <v>4250</v>
      </c>
      <c r="O15" s="92" t="s">
        <v>4250</v>
      </c>
      <c r="P15" s="53" t="s">
        <v>8205</v>
      </c>
      <c r="Q15" s="125"/>
    </row>
    <row r="16" spans="1:17" ht="15.75">
      <c r="A16" s="53">
        <v>400</v>
      </c>
      <c r="B16" s="53" t="s">
        <v>8084</v>
      </c>
      <c r="C16" s="53" t="s">
        <v>72</v>
      </c>
      <c r="D16" s="53" t="s">
        <v>7537</v>
      </c>
      <c r="E16" s="53" t="s">
        <v>2253</v>
      </c>
      <c r="F16" s="53" t="s">
        <v>3361</v>
      </c>
      <c r="G16" s="53" t="s">
        <v>4131</v>
      </c>
      <c r="H16" s="53" t="s">
        <v>163</v>
      </c>
      <c r="I16" s="53">
        <v>49403140</v>
      </c>
      <c r="J16" s="53">
        <v>768</v>
      </c>
      <c r="K16" s="53">
        <v>24</v>
      </c>
      <c r="L16" s="91"/>
      <c r="M16" s="92" t="s">
        <v>4250</v>
      </c>
      <c r="N16" s="91" t="s">
        <v>4250</v>
      </c>
      <c r="O16" s="92" t="s">
        <v>4250</v>
      </c>
      <c r="P16" s="53" t="s">
        <v>8205</v>
      </c>
      <c r="Q16" s="125"/>
    </row>
    <row r="17" spans="1:17" ht="15.75">
      <c r="A17" s="53">
        <v>400</v>
      </c>
      <c r="B17" s="53" t="s">
        <v>8084</v>
      </c>
      <c r="C17" s="53" t="s">
        <v>72</v>
      </c>
      <c r="D17" s="53" t="s">
        <v>7537</v>
      </c>
      <c r="E17" s="53" t="s">
        <v>2253</v>
      </c>
      <c r="F17" s="53" t="s">
        <v>3361</v>
      </c>
      <c r="G17" s="53" t="s">
        <v>4131</v>
      </c>
      <c r="H17" s="53" t="s">
        <v>163</v>
      </c>
      <c r="I17" s="53">
        <v>49403140</v>
      </c>
      <c r="J17" s="53">
        <v>768</v>
      </c>
      <c r="K17" s="53">
        <v>24</v>
      </c>
      <c r="L17" s="91"/>
      <c r="M17" s="92" t="s">
        <v>4250</v>
      </c>
      <c r="N17" s="91" t="s">
        <v>4250</v>
      </c>
      <c r="O17" s="92" t="s">
        <v>4250</v>
      </c>
      <c r="P17" s="53" t="s">
        <v>8205</v>
      </c>
      <c r="Q17" s="125"/>
    </row>
    <row r="18" spans="1:17" ht="15.75">
      <c r="A18" s="53">
        <v>400</v>
      </c>
      <c r="B18" s="53" t="s">
        <v>8084</v>
      </c>
      <c r="C18" s="53" t="s">
        <v>72</v>
      </c>
      <c r="D18" s="53" t="s">
        <v>7537</v>
      </c>
      <c r="E18" s="53" t="s">
        <v>2253</v>
      </c>
      <c r="F18" s="53" t="s">
        <v>3361</v>
      </c>
      <c r="G18" s="53" t="s">
        <v>4131</v>
      </c>
      <c r="H18" s="53" t="s">
        <v>163</v>
      </c>
      <c r="I18" s="53">
        <v>49403140</v>
      </c>
      <c r="J18" s="53">
        <v>768</v>
      </c>
      <c r="K18" s="53">
        <v>24</v>
      </c>
      <c r="L18" s="91"/>
      <c r="M18" s="92" t="s">
        <v>4250</v>
      </c>
      <c r="N18" s="91" t="s">
        <v>4250</v>
      </c>
      <c r="O18" s="92" t="s">
        <v>4250</v>
      </c>
      <c r="P18" s="53" t="s">
        <v>8205</v>
      </c>
      <c r="Q18" s="125"/>
    </row>
    <row r="19" spans="1:17" ht="15.75">
      <c r="A19" s="53">
        <v>400</v>
      </c>
      <c r="B19" s="53" t="s">
        <v>8084</v>
      </c>
      <c r="C19" s="53" t="s">
        <v>72</v>
      </c>
      <c r="D19" s="53" t="s">
        <v>7537</v>
      </c>
      <c r="E19" s="53" t="s">
        <v>2253</v>
      </c>
      <c r="F19" s="53" t="s">
        <v>3361</v>
      </c>
      <c r="G19" s="53" t="s">
        <v>4131</v>
      </c>
      <c r="H19" s="53" t="s">
        <v>163</v>
      </c>
      <c r="I19" s="53">
        <v>49403140</v>
      </c>
      <c r="J19" s="53">
        <v>320</v>
      </c>
      <c r="K19" s="53">
        <v>10</v>
      </c>
      <c r="L19" s="91"/>
      <c r="M19" s="92" t="s">
        <v>4250</v>
      </c>
      <c r="N19" s="91" t="s">
        <v>4250</v>
      </c>
      <c r="O19" s="92" t="s">
        <v>4250</v>
      </c>
      <c r="P19" s="53" t="s">
        <v>8205</v>
      </c>
      <c r="Q19" s="125"/>
    </row>
    <row r="20" spans="1:17" ht="15.75">
      <c r="A20" s="55">
        <v>400</v>
      </c>
      <c r="B20" s="55" t="s">
        <v>8034</v>
      </c>
      <c r="C20" s="55" t="s">
        <v>72</v>
      </c>
      <c r="D20" s="55" t="s">
        <v>7537</v>
      </c>
      <c r="E20" s="55" t="s">
        <v>2885</v>
      </c>
      <c r="F20" s="55" t="s">
        <v>2886</v>
      </c>
      <c r="G20" s="55" t="s">
        <v>3862</v>
      </c>
      <c r="H20" s="55" t="s">
        <v>87</v>
      </c>
      <c r="I20" s="55">
        <v>49403140</v>
      </c>
      <c r="J20" s="55">
        <v>768</v>
      </c>
      <c r="K20" s="55">
        <v>24</v>
      </c>
      <c r="L20" s="56"/>
      <c r="M20" s="235">
        <v>0.5</v>
      </c>
      <c r="N20" s="56"/>
      <c r="O20" s="235">
        <v>0.45833333333333331</v>
      </c>
      <c r="P20" s="53" t="s">
        <v>8205</v>
      </c>
      <c r="Q20" s="125"/>
    </row>
    <row r="21" spans="1:17" ht="15.75">
      <c r="A21" s="55">
        <v>400</v>
      </c>
      <c r="B21" s="55" t="s">
        <v>8034</v>
      </c>
      <c r="C21" s="55" t="s">
        <v>72</v>
      </c>
      <c r="D21" s="55" t="s">
        <v>7537</v>
      </c>
      <c r="E21" s="55" t="s">
        <v>525</v>
      </c>
      <c r="F21" s="55" t="s">
        <v>5895</v>
      </c>
      <c r="G21" s="55" t="s">
        <v>617</v>
      </c>
      <c r="H21" s="55" t="s">
        <v>163</v>
      </c>
      <c r="I21" s="55">
        <v>49405140</v>
      </c>
      <c r="J21" s="55">
        <v>320</v>
      </c>
      <c r="K21" s="55">
        <v>10</v>
      </c>
      <c r="L21" s="91"/>
      <c r="M21" s="55"/>
      <c r="N21" s="56"/>
      <c r="O21" s="55"/>
      <c r="P21" s="53" t="s">
        <v>8205</v>
      </c>
      <c r="Q21" s="125"/>
    </row>
    <row r="22" spans="1:17" ht="15.75">
      <c r="A22" s="62">
        <v>400</v>
      </c>
      <c r="B22" s="62">
        <v>395458986</v>
      </c>
      <c r="C22" s="53" t="s">
        <v>72</v>
      </c>
      <c r="D22" s="62" t="s">
        <v>7537</v>
      </c>
      <c r="E22" s="53" t="s">
        <v>221</v>
      </c>
      <c r="F22" s="62" t="s">
        <v>7637</v>
      </c>
      <c r="G22" s="62" t="s">
        <v>5866</v>
      </c>
      <c r="H22" s="62" t="s">
        <v>163</v>
      </c>
      <c r="I22" s="62">
        <v>49405140</v>
      </c>
      <c r="J22" s="62">
        <v>832</v>
      </c>
      <c r="K22" s="62">
        <v>26</v>
      </c>
      <c r="L22" s="56"/>
      <c r="M22" s="55"/>
      <c r="N22" s="56"/>
      <c r="O22" s="55"/>
      <c r="P22" s="53" t="s">
        <v>8205</v>
      </c>
      <c r="Q22" s="125"/>
    </row>
    <row r="23" spans="1:17" ht="15.75">
      <c r="A23" s="62">
        <v>400</v>
      </c>
      <c r="B23" s="62">
        <v>395458413</v>
      </c>
      <c r="C23" s="53" t="s">
        <v>72</v>
      </c>
      <c r="D23" s="62" t="s">
        <v>7537</v>
      </c>
      <c r="E23" s="62" t="s">
        <v>221</v>
      </c>
      <c r="F23" s="62" t="s">
        <v>7637</v>
      </c>
      <c r="G23" s="62" t="s">
        <v>5866</v>
      </c>
      <c r="H23" s="62" t="s">
        <v>163</v>
      </c>
      <c r="I23" s="62">
        <v>49405140</v>
      </c>
      <c r="J23" s="62">
        <v>832</v>
      </c>
      <c r="K23" s="62">
        <v>26</v>
      </c>
      <c r="L23" s="56"/>
      <c r="M23" s="55"/>
      <c r="N23" s="56"/>
      <c r="O23" s="55"/>
      <c r="P23" s="53" t="s">
        <v>8205</v>
      </c>
      <c r="Q23" s="125"/>
    </row>
    <row r="24" spans="1:17" ht="15.75">
      <c r="A24" s="62">
        <v>400</v>
      </c>
      <c r="B24" s="81">
        <v>395458793</v>
      </c>
      <c r="C24" s="81" t="s">
        <v>72</v>
      </c>
      <c r="D24" s="81" t="s">
        <v>7537</v>
      </c>
      <c r="E24" s="81" t="s">
        <v>221</v>
      </c>
      <c r="F24" s="81" t="s">
        <v>7637</v>
      </c>
      <c r="G24" s="62" t="s">
        <v>5866</v>
      </c>
      <c r="H24" s="62" t="s">
        <v>163</v>
      </c>
      <c r="I24" s="62">
        <v>49405140</v>
      </c>
      <c r="J24" s="62">
        <v>832</v>
      </c>
      <c r="K24" s="62">
        <v>26</v>
      </c>
      <c r="L24" s="56"/>
      <c r="M24" s="55"/>
      <c r="N24" s="56"/>
      <c r="O24" s="55"/>
      <c r="P24" s="53" t="s">
        <v>8205</v>
      </c>
      <c r="Q24" s="125"/>
    </row>
    <row r="25" spans="1:17" ht="15.75">
      <c r="A25" s="55">
        <v>400</v>
      </c>
      <c r="B25" s="120">
        <v>395752885</v>
      </c>
      <c r="C25" s="236" t="s">
        <v>72</v>
      </c>
      <c r="D25" s="236" t="s">
        <v>7537</v>
      </c>
      <c r="E25" s="120" t="s">
        <v>525</v>
      </c>
      <c r="F25" s="120" t="s">
        <v>2179</v>
      </c>
      <c r="G25" s="104" t="s">
        <v>3794</v>
      </c>
      <c r="H25" s="55" t="s">
        <v>163</v>
      </c>
      <c r="I25" s="55">
        <v>49405140</v>
      </c>
      <c r="J25" s="55">
        <v>800</v>
      </c>
      <c r="K25" s="55">
        <v>25</v>
      </c>
      <c r="L25" s="237"/>
      <c r="M25" s="55"/>
      <c r="N25" s="56"/>
      <c r="O25" s="55"/>
      <c r="P25" s="53" t="s">
        <v>8205</v>
      </c>
      <c r="Q25" s="125"/>
    </row>
    <row r="26" spans="1:17" ht="15.75">
      <c r="A26" s="238">
        <v>400</v>
      </c>
      <c r="B26" s="236">
        <v>395772317</v>
      </c>
      <c r="C26" s="81" t="s">
        <v>72</v>
      </c>
      <c r="D26" s="236" t="s">
        <v>7537</v>
      </c>
      <c r="E26" s="81" t="s">
        <v>241</v>
      </c>
      <c r="F26" s="81" t="s">
        <v>8208</v>
      </c>
      <c r="G26" s="62" t="s">
        <v>5932</v>
      </c>
      <c r="H26" s="238" t="s">
        <v>163</v>
      </c>
      <c r="I26" s="238">
        <v>49405140</v>
      </c>
      <c r="J26" s="238">
        <v>768</v>
      </c>
      <c r="K26" s="238">
        <v>24</v>
      </c>
      <c r="L26" s="237"/>
      <c r="M26" s="55"/>
      <c r="N26" s="56"/>
      <c r="O26" s="55"/>
      <c r="P26" s="53" t="s">
        <v>8205</v>
      </c>
      <c r="Q26" s="125"/>
    </row>
    <row r="27" spans="1:17" ht="15.75">
      <c r="A27" s="53">
        <v>400</v>
      </c>
      <c r="B27" s="81">
        <v>395370098</v>
      </c>
      <c r="C27" s="81" t="s">
        <v>72</v>
      </c>
      <c r="D27" s="81" t="s">
        <v>7537</v>
      </c>
      <c r="E27" s="81" t="s">
        <v>529</v>
      </c>
      <c r="F27" s="81" t="s">
        <v>8209</v>
      </c>
      <c r="G27" s="53" t="s">
        <v>8210</v>
      </c>
      <c r="H27" s="53" t="s">
        <v>163</v>
      </c>
      <c r="I27" s="53">
        <v>49405140</v>
      </c>
      <c r="J27" s="53">
        <v>768</v>
      </c>
      <c r="K27" s="53">
        <v>24</v>
      </c>
      <c r="L27" s="237"/>
      <c r="M27" s="55"/>
      <c r="N27" s="56"/>
      <c r="O27" s="55"/>
      <c r="P27" s="53" t="s">
        <v>8205</v>
      </c>
      <c r="Q27" s="125"/>
    </row>
    <row r="28" spans="1:17" ht="15.75">
      <c r="A28" s="81">
        <v>400</v>
      </c>
      <c r="B28" s="120">
        <v>395652665</v>
      </c>
      <c r="C28" s="81" t="s">
        <v>72</v>
      </c>
      <c r="D28" s="81" t="s">
        <v>7537</v>
      </c>
      <c r="E28" s="81" t="s">
        <v>358</v>
      </c>
      <c r="F28" s="81" t="s">
        <v>8211</v>
      </c>
      <c r="G28" s="81" t="s">
        <v>4082</v>
      </c>
      <c r="H28" s="81" t="s">
        <v>163</v>
      </c>
      <c r="I28" s="81">
        <v>49405140</v>
      </c>
      <c r="J28" s="81">
        <v>768</v>
      </c>
      <c r="K28" s="81">
        <v>24</v>
      </c>
      <c r="L28" s="237"/>
      <c r="M28" s="55"/>
      <c r="N28" s="56"/>
      <c r="O28" s="55"/>
      <c r="P28" s="53" t="s">
        <v>8205</v>
      </c>
      <c r="Q28" s="125"/>
    </row>
    <row r="29" spans="1:17" ht="15.75">
      <c r="A29" s="81">
        <v>400</v>
      </c>
      <c r="B29" s="121">
        <v>395652545</v>
      </c>
      <c r="C29" s="81" t="s">
        <v>72</v>
      </c>
      <c r="D29" s="81" t="s">
        <v>7537</v>
      </c>
      <c r="E29" s="81" t="s">
        <v>358</v>
      </c>
      <c r="F29" s="81" t="s">
        <v>390</v>
      </c>
      <c r="G29" s="81" t="s">
        <v>5892</v>
      </c>
      <c r="H29" s="81" t="s">
        <v>163</v>
      </c>
      <c r="I29" s="81">
        <v>49405140</v>
      </c>
      <c r="J29" s="81">
        <v>768</v>
      </c>
      <c r="K29" s="81">
        <v>24</v>
      </c>
      <c r="L29" s="237"/>
      <c r="M29" s="55"/>
      <c r="N29" s="56"/>
      <c r="O29" s="55"/>
      <c r="P29" s="53" t="s">
        <v>8205</v>
      </c>
      <c r="Q29" s="125"/>
    </row>
    <row r="30" spans="1:17" ht="15.75">
      <c r="A30" s="81">
        <v>400</v>
      </c>
      <c r="B30" s="122">
        <v>395652771</v>
      </c>
      <c r="C30" s="81" t="s">
        <v>72</v>
      </c>
      <c r="D30" s="81" t="s">
        <v>7537</v>
      </c>
      <c r="E30" s="81" t="s">
        <v>358</v>
      </c>
      <c r="F30" s="81" t="s">
        <v>8211</v>
      </c>
      <c r="G30" s="81" t="s">
        <v>4085</v>
      </c>
      <c r="H30" s="81" t="s">
        <v>163</v>
      </c>
      <c r="I30" s="81">
        <v>49405140</v>
      </c>
      <c r="J30" s="81">
        <v>768</v>
      </c>
      <c r="K30" s="81">
        <v>24</v>
      </c>
      <c r="L30" s="237"/>
      <c r="M30" s="55"/>
      <c r="N30" s="56"/>
      <c r="O30" s="55"/>
      <c r="P30" s="53" t="s">
        <v>8205</v>
      </c>
      <c r="Q30" s="125"/>
    </row>
    <row r="31" spans="1:17" ht="15.75">
      <c r="A31" s="55">
        <v>400</v>
      </c>
      <c r="B31" s="120">
        <v>395869395</v>
      </c>
      <c r="C31" s="236" t="s">
        <v>72</v>
      </c>
      <c r="D31" s="236" t="s">
        <v>7537</v>
      </c>
      <c r="E31" s="120" t="s">
        <v>525</v>
      </c>
      <c r="F31" s="120" t="s">
        <v>2182</v>
      </c>
      <c r="G31" s="104" t="s">
        <v>3833</v>
      </c>
      <c r="H31" s="55" t="s">
        <v>163</v>
      </c>
      <c r="I31" s="55">
        <v>49405140</v>
      </c>
      <c r="J31" s="55">
        <v>640</v>
      </c>
      <c r="K31" s="55">
        <v>20</v>
      </c>
      <c r="L31" s="237"/>
      <c r="M31" s="55"/>
      <c r="N31" s="56"/>
      <c r="O31" s="55"/>
      <c r="P31" s="53" t="s">
        <v>8205</v>
      </c>
      <c r="Q31" s="125"/>
    </row>
    <row r="32" spans="1:17" ht="15.75">
      <c r="A32" s="62">
        <v>400</v>
      </c>
      <c r="B32" s="81">
        <v>395787074</v>
      </c>
      <c r="C32" s="81" t="s">
        <v>72</v>
      </c>
      <c r="D32" s="81" t="s">
        <v>7537</v>
      </c>
      <c r="E32" s="81" t="s">
        <v>241</v>
      </c>
      <c r="F32" s="81" t="s">
        <v>242</v>
      </c>
      <c r="G32" s="62" t="s">
        <v>474</v>
      </c>
      <c r="H32" s="62" t="s">
        <v>163</v>
      </c>
      <c r="I32" s="62">
        <v>49405140</v>
      </c>
      <c r="J32" s="62">
        <v>832</v>
      </c>
      <c r="K32" s="62">
        <v>26</v>
      </c>
      <c r="L32" s="56"/>
      <c r="M32" s="55"/>
      <c r="N32" s="56"/>
      <c r="O32" s="55"/>
      <c r="P32" s="53" t="s">
        <v>8205</v>
      </c>
      <c r="Q32" s="125"/>
    </row>
    <row r="33" spans="1:17" ht="15.75">
      <c r="A33" s="55">
        <v>400</v>
      </c>
      <c r="B33" s="236">
        <v>395787266</v>
      </c>
      <c r="C33" s="236" t="s">
        <v>72</v>
      </c>
      <c r="D33" s="236" t="s">
        <v>7537</v>
      </c>
      <c r="E33" s="236" t="s">
        <v>241</v>
      </c>
      <c r="F33" s="236" t="s">
        <v>242</v>
      </c>
      <c r="G33" s="55" t="s">
        <v>474</v>
      </c>
      <c r="H33" s="55" t="s">
        <v>163</v>
      </c>
      <c r="I33" s="55">
        <v>49405140</v>
      </c>
      <c r="J33" s="55">
        <v>832</v>
      </c>
      <c r="K33" s="55">
        <v>26</v>
      </c>
      <c r="L33" s="56"/>
      <c r="M33" s="55"/>
      <c r="N33" s="56"/>
      <c r="O33" s="55"/>
      <c r="P33" s="53" t="s">
        <v>8205</v>
      </c>
      <c r="Q33" s="125"/>
    </row>
    <row r="34" spans="1:17" ht="15.75">
      <c r="A34" s="55">
        <v>400</v>
      </c>
      <c r="B34" s="55">
        <v>395787359</v>
      </c>
      <c r="C34" s="55" t="s">
        <v>72</v>
      </c>
      <c r="D34" s="55" t="s">
        <v>7537</v>
      </c>
      <c r="E34" s="55" t="s">
        <v>241</v>
      </c>
      <c r="F34" s="55" t="s">
        <v>242</v>
      </c>
      <c r="G34" s="55" t="s">
        <v>474</v>
      </c>
      <c r="H34" s="55" t="s">
        <v>163</v>
      </c>
      <c r="I34" s="55">
        <v>49405140</v>
      </c>
      <c r="J34" s="55">
        <v>832</v>
      </c>
      <c r="K34" s="55">
        <v>26</v>
      </c>
      <c r="L34" s="56"/>
      <c r="M34" s="55"/>
      <c r="N34" s="56"/>
      <c r="O34" s="55"/>
      <c r="P34" s="53" t="s">
        <v>8205</v>
      </c>
      <c r="Q34" s="125"/>
    </row>
    <row r="35" spans="1:17" s="103" customFormat="1" ht="15.75">
      <c r="A35" s="55">
        <v>480</v>
      </c>
      <c r="B35" s="120">
        <v>395625710</v>
      </c>
      <c r="C35" s="236" t="s">
        <v>72</v>
      </c>
      <c r="D35" s="236" t="s">
        <v>7537</v>
      </c>
      <c r="E35" s="120" t="s">
        <v>8212</v>
      </c>
      <c r="F35" s="120" t="s">
        <v>8213</v>
      </c>
      <c r="G35" s="104" t="s">
        <v>8214</v>
      </c>
      <c r="H35" s="55" t="s">
        <v>7550</v>
      </c>
      <c r="I35" s="55">
        <v>49304156</v>
      </c>
      <c r="J35" s="55">
        <v>580</v>
      </c>
      <c r="K35" s="55">
        <v>20</v>
      </c>
      <c r="L35" s="237"/>
      <c r="M35" s="55"/>
      <c r="N35" s="56"/>
      <c r="O35" s="55"/>
      <c r="P35" s="55" t="s">
        <v>8205</v>
      </c>
      <c r="Q35" s="55" t="s">
        <v>8215</v>
      </c>
    </row>
    <row r="36" spans="1:17" ht="15.75">
      <c r="A36" s="116">
        <v>360</v>
      </c>
      <c r="B36" s="116">
        <v>396314500</v>
      </c>
      <c r="C36" s="116">
        <v>1544316258</v>
      </c>
      <c r="D36" s="54" t="s">
        <v>7537</v>
      </c>
      <c r="E36" s="105" t="s">
        <v>2209</v>
      </c>
      <c r="F36" s="105" t="s">
        <v>2210</v>
      </c>
      <c r="G36" s="105" t="s">
        <v>7921</v>
      </c>
      <c r="H36" s="105" t="s">
        <v>113</v>
      </c>
      <c r="I36" s="105">
        <v>49203132</v>
      </c>
      <c r="J36" s="105">
        <v>832</v>
      </c>
      <c r="K36" s="105">
        <v>26</v>
      </c>
      <c r="L36" s="119" t="s">
        <v>8216</v>
      </c>
      <c r="M36" s="117"/>
      <c r="N36" s="116"/>
      <c r="O36" s="117"/>
      <c r="P36" s="117"/>
      <c r="Q36" s="116">
        <v>250</v>
      </c>
    </row>
    <row r="37" spans="1:17" ht="15.75">
      <c r="A37" s="116">
        <v>360</v>
      </c>
      <c r="B37" s="116">
        <v>396314240</v>
      </c>
      <c r="C37" s="116">
        <v>1544316141</v>
      </c>
      <c r="D37" s="54" t="s">
        <v>7537</v>
      </c>
      <c r="E37" s="105" t="s">
        <v>2209</v>
      </c>
      <c r="F37" s="105" t="s">
        <v>2210</v>
      </c>
      <c r="G37" s="105" t="s">
        <v>7921</v>
      </c>
      <c r="H37" s="105" t="s">
        <v>113</v>
      </c>
      <c r="I37" s="105">
        <v>49203132</v>
      </c>
      <c r="J37" s="105">
        <v>832</v>
      </c>
      <c r="K37" s="105">
        <v>26</v>
      </c>
      <c r="L37" s="119" t="s">
        <v>8216</v>
      </c>
      <c r="M37" s="117"/>
      <c r="N37" s="116"/>
      <c r="O37" s="117"/>
      <c r="P37" s="117"/>
      <c r="Q37" s="116">
        <v>4000</v>
      </c>
    </row>
    <row r="38" spans="1:17" ht="15.75">
      <c r="A38" s="110">
        <v>360</v>
      </c>
      <c r="B38" s="110">
        <v>396314785</v>
      </c>
      <c r="C38" s="110">
        <v>1544312159</v>
      </c>
      <c r="D38" s="63" t="s">
        <v>7537</v>
      </c>
      <c r="E38" s="94" t="s">
        <v>2209</v>
      </c>
      <c r="F38" s="94" t="s">
        <v>2210</v>
      </c>
      <c r="G38" s="94" t="s">
        <v>7921</v>
      </c>
      <c r="H38" s="94" t="s">
        <v>113</v>
      </c>
      <c r="I38" s="94">
        <v>49203132</v>
      </c>
      <c r="J38" s="94">
        <v>832</v>
      </c>
      <c r="K38" s="94">
        <v>26</v>
      </c>
      <c r="L38" s="119" t="s">
        <v>8217</v>
      </c>
      <c r="M38" s="118"/>
      <c r="N38" s="110"/>
      <c r="O38" s="118"/>
      <c r="P38" s="118"/>
      <c r="Q38" s="110">
        <v>1500</v>
      </c>
    </row>
  </sheetData>
  <autoFilter ref="A1:Q1" xr:uid="{1B9D0373-BA29-465D-9877-2ACE7FCFE1AD}"/>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F26DC-29BA-4370-9EF6-6919CFC12A45}">
  <dimension ref="A2:Q62"/>
  <sheetViews>
    <sheetView topLeftCell="A15" workbookViewId="0">
      <selection activeCell="B2" sqref="B2:P25"/>
    </sheetView>
  </sheetViews>
  <sheetFormatPr defaultRowHeight="15"/>
  <cols>
    <col min="2" max="2" width="18.42578125" bestFit="1" customWidth="1"/>
    <col min="17" max="17" width="40" bestFit="1" customWidth="1"/>
  </cols>
  <sheetData>
    <row r="2" spans="1:17">
      <c r="B2" s="316" t="s">
        <v>117</v>
      </c>
      <c r="C2" s="852" t="s">
        <v>8218</v>
      </c>
      <c r="D2" s="852" t="s">
        <v>26</v>
      </c>
      <c r="E2" s="854" t="s">
        <v>8219</v>
      </c>
      <c r="F2" s="854"/>
      <c r="G2" s="854"/>
      <c r="H2" s="854"/>
      <c r="I2" s="854"/>
      <c r="J2" s="854"/>
      <c r="K2" s="855" t="s">
        <v>8220</v>
      </c>
      <c r="L2" s="855"/>
      <c r="M2" s="855"/>
      <c r="N2" s="855"/>
      <c r="O2" s="855"/>
      <c r="P2" s="855"/>
      <c r="Q2" s="856" t="s">
        <v>39</v>
      </c>
    </row>
    <row r="3" spans="1:17">
      <c r="B3" s="344" t="s">
        <v>8221</v>
      </c>
      <c r="C3" s="853"/>
      <c r="D3" s="853"/>
      <c r="E3" s="345" t="s">
        <v>8222</v>
      </c>
      <c r="F3" s="345" t="s">
        <v>8223</v>
      </c>
      <c r="G3" s="345" t="s">
        <v>8224</v>
      </c>
      <c r="H3" s="345" t="s">
        <v>8225</v>
      </c>
      <c r="I3" s="345" t="s">
        <v>8226</v>
      </c>
      <c r="J3" s="345" t="s">
        <v>26</v>
      </c>
      <c r="K3" s="346" t="s">
        <v>8222</v>
      </c>
      <c r="L3" s="346" t="s">
        <v>8223</v>
      </c>
      <c r="M3" s="346" t="s">
        <v>8224</v>
      </c>
      <c r="N3" s="346" t="s">
        <v>8225</v>
      </c>
      <c r="O3" s="346" t="s">
        <v>8226</v>
      </c>
      <c r="P3" s="346" t="s">
        <v>26</v>
      </c>
      <c r="Q3" s="857"/>
    </row>
    <row r="4" spans="1:17">
      <c r="B4" s="125" t="s">
        <v>5537</v>
      </c>
      <c r="C4" s="125">
        <v>2</v>
      </c>
      <c r="D4" s="125">
        <v>2.4700000000000002</v>
      </c>
      <c r="E4" s="329">
        <v>0.91</v>
      </c>
      <c r="F4" s="329">
        <v>1.56</v>
      </c>
      <c r="G4" s="329"/>
      <c r="H4" s="329"/>
      <c r="I4" s="329"/>
      <c r="J4" s="318">
        <f t="shared" ref="J4:J14" si="0">SUM(E4:I4)</f>
        <v>2.4700000000000002</v>
      </c>
      <c r="K4" s="95">
        <v>0.92</v>
      </c>
      <c r="L4" s="95">
        <v>1.1000000000000001</v>
      </c>
      <c r="M4" s="95"/>
      <c r="N4" s="95"/>
      <c r="O4" s="95"/>
      <c r="P4" s="319">
        <f t="shared" ref="P4:P14" si="1">SUM(K4:O4)</f>
        <v>2.02</v>
      </c>
      <c r="Q4" s="125"/>
    </row>
    <row r="5" spans="1:17">
      <c r="B5" s="125" t="s">
        <v>2371</v>
      </c>
      <c r="C5" s="125"/>
      <c r="D5" s="125"/>
      <c r="E5" s="329"/>
      <c r="F5" s="329"/>
      <c r="G5" s="329"/>
      <c r="H5" s="329"/>
      <c r="I5" s="329"/>
      <c r="J5" s="318">
        <f t="shared" si="0"/>
        <v>0</v>
      </c>
      <c r="K5" s="95"/>
      <c r="L5" s="95"/>
      <c r="M5" s="95"/>
      <c r="N5" s="95"/>
      <c r="O5" s="95"/>
      <c r="P5" s="319">
        <f t="shared" si="1"/>
        <v>0</v>
      </c>
      <c r="Q5" s="125"/>
    </row>
    <row r="6" spans="1:17">
      <c r="B6" s="125" t="s">
        <v>531</v>
      </c>
      <c r="C6" s="125">
        <v>34</v>
      </c>
      <c r="D6" s="125">
        <v>24.53</v>
      </c>
      <c r="E6" s="329">
        <v>5.8</v>
      </c>
      <c r="F6" s="329">
        <v>6.58</v>
      </c>
      <c r="G6" s="329">
        <v>3.51</v>
      </c>
      <c r="H6" s="329">
        <v>0.27</v>
      </c>
      <c r="I6" s="329"/>
      <c r="J6" s="318">
        <f t="shared" si="0"/>
        <v>16.16</v>
      </c>
      <c r="K6" s="95">
        <v>5.22</v>
      </c>
      <c r="L6" s="95">
        <v>4.41</v>
      </c>
      <c r="M6" s="95"/>
      <c r="N6" s="95"/>
      <c r="O6" s="95"/>
      <c r="P6" s="319">
        <f t="shared" si="1"/>
        <v>9.629999999999999</v>
      </c>
      <c r="Q6" s="125"/>
    </row>
    <row r="7" spans="1:17">
      <c r="B7" s="125" t="s">
        <v>2138</v>
      </c>
      <c r="C7" s="125">
        <v>14</v>
      </c>
      <c r="D7" s="125">
        <v>11.35</v>
      </c>
      <c r="E7" s="329">
        <v>2.33</v>
      </c>
      <c r="F7" s="329">
        <v>4.54</v>
      </c>
      <c r="G7" s="329">
        <v>2.15</v>
      </c>
      <c r="H7" s="329">
        <v>0.25</v>
      </c>
      <c r="I7" s="329">
        <v>0.25</v>
      </c>
      <c r="J7" s="318">
        <f t="shared" si="0"/>
        <v>9.52</v>
      </c>
      <c r="K7" s="95">
        <v>2.33</v>
      </c>
      <c r="L7" s="95">
        <v>1.48</v>
      </c>
      <c r="M7" s="95"/>
      <c r="N7" s="95"/>
      <c r="O7" s="95"/>
      <c r="P7" s="319">
        <f t="shared" si="1"/>
        <v>3.81</v>
      </c>
      <c r="Q7" s="125"/>
    </row>
    <row r="8" spans="1:17">
      <c r="B8" s="125" t="s">
        <v>8227</v>
      </c>
      <c r="C8" s="125">
        <v>19</v>
      </c>
      <c r="D8" s="125">
        <v>9.91</v>
      </c>
      <c r="E8" s="329">
        <v>1.87</v>
      </c>
      <c r="F8" s="329">
        <v>0.6</v>
      </c>
      <c r="G8" s="329">
        <v>0.25</v>
      </c>
      <c r="H8" s="329">
        <v>2.66</v>
      </c>
      <c r="I8" s="329"/>
      <c r="J8" s="318">
        <f t="shared" si="0"/>
        <v>5.3800000000000008</v>
      </c>
      <c r="K8" s="95">
        <v>1.87</v>
      </c>
      <c r="L8" s="95">
        <v>0.31</v>
      </c>
      <c r="M8" s="95"/>
      <c r="N8" s="95"/>
      <c r="O8" s="95"/>
      <c r="P8" s="319">
        <f t="shared" si="1"/>
        <v>2.1800000000000002</v>
      </c>
      <c r="Q8" s="125"/>
    </row>
    <row r="9" spans="1:17">
      <c r="B9" s="125" t="s">
        <v>444</v>
      </c>
      <c r="C9" s="125">
        <v>3</v>
      </c>
      <c r="D9" s="125">
        <v>3.07</v>
      </c>
      <c r="E9" s="329">
        <v>0.86</v>
      </c>
      <c r="F9" s="329">
        <v>0.86</v>
      </c>
      <c r="G9" s="329"/>
      <c r="H9" s="329"/>
      <c r="I9" s="329"/>
      <c r="J9" s="318">
        <f t="shared" si="0"/>
        <v>1.72</v>
      </c>
      <c r="K9" s="95">
        <v>0.57999999999999996</v>
      </c>
      <c r="L9" s="95"/>
      <c r="M9" s="95"/>
      <c r="N9" s="95"/>
      <c r="O9" s="95"/>
      <c r="P9" s="319">
        <f t="shared" si="1"/>
        <v>0.57999999999999996</v>
      </c>
      <c r="Q9" s="125"/>
    </row>
    <row r="10" spans="1:17">
      <c r="B10" s="125" t="s">
        <v>8228</v>
      </c>
      <c r="C10">
        <v>2</v>
      </c>
      <c r="D10" s="125">
        <v>6.43</v>
      </c>
      <c r="E10" s="329">
        <v>0.6</v>
      </c>
      <c r="F10" s="329">
        <v>2.52</v>
      </c>
      <c r="G10" s="329">
        <v>1.1299999999999999</v>
      </c>
      <c r="H10" s="329">
        <v>1.21</v>
      </c>
      <c r="I10" s="329">
        <v>0.96</v>
      </c>
      <c r="J10" s="318">
        <f t="shared" si="0"/>
        <v>6.42</v>
      </c>
      <c r="K10" s="95">
        <v>0.6</v>
      </c>
      <c r="L10" s="95">
        <v>0.91</v>
      </c>
      <c r="M10" s="95"/>
      <c r="N10" s="95"/>
      <c r="O10" s="95"/>
      <c r="P10" s="319">
        <f t="shared" si="1"/>
        <v>1.51</v>
      </c>
      <c r="Q10" s="125"/>
    </row>
    <row r="11" spans="1:17">
      <c r="B11" s="125" t="s">
        <v>62</v>
      </c>
      <c r="C11" s="125">
        <v>112</v>
      </c>
      <c r="D11" s="125">
        <v>72.86</v>
      </c>
      <c r="E11" s="329">
        <v>15.5</v>
      </c>
      <c r="F11" s="329">
        <v>19.440000000000001</v>
      </c>
      <c r="G11" s="329">
        <v>15.07</v>
      </c>
      <c r="H11" s="329">
        <v>1.59</v>
      </c>
      <c r="I11" s="329">
        <v>1.07</v>
      </c>
      <c r="J11" s="318">
        <f t="shared" si="0"/>
        <v>52.67</v>
      </c>
      <c r="K11" s="95">
        <v>12.38</v>
      </c>
      <c r="L11" s="95">
        <v>9.06</v>
      </c>
      <c r="M11" s="95"/>
      <c r="N11" s="95"/>
      <c r="O11" s="95"/>
      <c r="P11" s="319">
        <f t="shared" si="1"/>
        <v>21.44</v>
      </c>
      <c r="Q11" s="125" t="s">
        <v>8251</v>
      </c>
    </row>
    <row r="12" spans="1:17">
      <c r="B12" s="125" t="s">
        <v>8229</v>
      </c>
      <c r="C12" s="125">
        <v>12</v>
      </c>
      <c r="D12" s="125">
        <v>34.159999999999997</v>
      </c>
      <c r="E12" s="329">
        <v>0.6</v>
      </c>
      <c r="F12" s="329">
        <v>5.54</v>
      </c>
      <c r="G12" s="329">
        <v>7.41</v>
      </c>
      <c r="H12" s="329"/>
      <c r="I12" s="329"/>
      <c r="J12" s="318">
        <f t="shared" si="0"/>
        <v>13.55</v>
      </c>
      <c r="K12" s="95">
        <v>0.6</v>
      </c>
      <c r="L12" s="95">
        <v>1.21</v>
      </c>
      <c r="M12" s="95"/>
      <c r="N12" s="95"/>
      <c r="O12" s="95"/>
      <c r="P12" s="319">
        <f t="shared" si="1"/>
        <v>1.81</v>
      </c>
      <c r="Q12" s="125"/>
    </row>
    <row r="13" spans="1:17">
      <c r="B13" s="125" t="s">
        <v>8230</v>
      </c>
      <c r="C13" s="125">
        <v>6</v>
      </c>
      <c r="D13" s="125">
        <v>3.11</v>
      </c>
      <c r="E13" s="329">
        <v>2.8</v>
      </c>
      <c r="F13" s="329">
        <v>0.31</v>
      </c>
      <c r="G13" s="329"/>
      <c r="H13" s="329"/>
      <c r="I13" s="329"/>
      <c r="J13" s="318">
        <f t="shared" si="0"/>
        <v>3.11</v>
      </c>
      <c r="K13" s="95">
        <v>2.19</v>
      </c>
      <c r="L13" s="95"/>
      <c r="M13" s="95"/>
      <c r="N13" s="95"/>
      <c r="O13" s="95"/>
      <c r="P13" s="319">
        <f t="shared" si="1"/>
        <v>2.19</v>
      </c>
      <c r="Q13" s="125"/>
    </row>
    <row r="14" spans="1:17">
      <c r="B14" s="583" t="s">
        <v>8231</v>
      </c>
      <c r="C14" s="583"/>
      <c r="D14" s="583"/>
      <c r="E14" s="584"/>
      <c r="F14" s="584"/>
      <c r="G14" s="584"/>
      <c r="H14" s="584"/>
      <c r="I14" s="584"/>
      <c r="J14" s="585">
        <f t="shared" si="0"/>
        <v>0</v>
      </c>
      <c r="K14" s="586"/>
      <c r="L14" s="586"/>
      <c r="M14" s="586"/>
      <c r="N14" s="586"/>
      <c r="O14" s="586"/>
      <c r="P14" s="587">
        <f t="shared" si="1"/>
        <v>0</v>
      </c>
      <c r="Q14" s="583"/>
    </row>
    <row r="15" spans="1:17" ht="15.75" thickBot="1">
      <c r="A15" s="596"/>
      <c r="B15" s="588" t="s">
        <v>8232</v>
      </c>
      <c r="C15" s="588">
        <v>22</v>
      </c>
      <c r="D15" s="588">
        <v>20.6</v>
      </c>
      <c r="E15" s="589"/>
      <c r="F15" s="589"/>
      <c r="G15" s="589"/>
      <c r="H15" s="589"/>
      <c r="I15" s="589"/>
      <c r="J15" s="597">
        <f>SUM(E15:I15)</f>
        <v>0</v>
      </c>
      <c r="K15" s="590"/>
      <c r="L15" s="590"/>
      <c r="M15" s="590"/>
      <c r="N15" s="590"/>
      <c r="O15" s="590"/>
      <c r="P15" s="598">
        <f>SUM(K15:O15)</f>
        <v>0</v>
      </c>
      <c r="Q15" s="588" t="s">
        <v>8250</v>
      </c>
    </row>
    <row r="16" spans="1:17">
      <c r="B16" s="314" t="s">
        <v>8233</v>
      </c>
      <c r="C16" s="330">
        <f t="shared" ref="C16:P16" si="2">SUM(C4:C15)</f>
        <v>226</v>
      </c>
      <c r="D16" s="330">
        <f t="shared" si="2"/>
        <v>188.49</v>
      </c>
      <c r="E16" s="330">
        <f t="shared" si="2"/>
        <v>31.27</v>
      </c>
      <c r="F16" s="330">
        <f t="shared" si="2"/>
        <v>41.95</v>
      </c>
      <c r="G16" s="330">
        <f t="shared" si="2"/>
        <v>29.52</v>
      </c>
      <c r="H16" s="330">
        <f t="shared" si="2"/>
        <v>5.98</v>
      </c>
      <c r="I16" s="330">
        <f t="shared" si="2"/>
        <v>2.2800000000000002</v>
      </c>
      <c r="J16" s="330">
        <f t="shared" si="2"/>
        <v>111</v>
      </c>
      <c r="K16" s="330">
        <f t="shared" si="2"/>
        <v>26.69</v>
      </c>
      <c r="L16" s="330">
        <f t="shared" si="2"/>
        <v>18.48</v>
      </c>
      <c r="M16" s="330">
        <f t="shared" si="2"/>
        <v>0</v>
      </c>
      <c r="N16" s="330">
        <f t="shared" si="2"/>
        <v>0</v>
      </c>
      <c r="O16" s="330">
        <f t="shared" si="2"/>
        <v>0</v>
      </c>
      <c r="P16" s="330">
        <f t="shared" si="2"/>
        <v>45.17</v>
      </c>
      <c r="Q16" s="330"/>
    </row>
    <row r="19" spans="2:17">
      <c r="B19" s="316" t="s">
        <v>5681</v>
      </c>
      <c r="C19" s="852" t="s">
        <v>8218</v>
      </c>
      <c r="D19" s="852" t="s">
        <v>26</v>
      </c>
      <c r="E19" s="854" t="s">
        <v>8219</v>
      </c>
      <c r="F19" s="854"/>
      <c r="G19" s="854"/>
      <c r="H19" s="854"/>
      <c r="I19" s="854"/>
      <c r="J19" s="854"/>
      <c r="K19" s="855" t="s">
        <v>8220</v>
      </c>
      <c r="L19" s="855"/>
      <c r="M19" s="855"/>
      <c r="N19" s="855"/>
      <c r="O19" s="855"/>
      <c r="P19" s="855"/>
      <c r="Q19" s="856" t="s">
        <v>39</v>
      </c>
    </row>
    <row r="20" spans="2:17">
      <c r="B20" s="344" t="s">
        <v>8234</v>
      </c>
      <c r="C20" s="853"/>
      <c r="D20" s="853"/>
      <c r="E20" s="345" t="s">
        <v>8222</v>
      </c>
      <c r="F20" s="345" t="s">
        <v>8223</v>
      </c>
      <c r="G20" s="345" t="s">
        <v>8224</v>
      </c>
      <c r="H20" s="345" t="s">
        <v>8225</v>
      </c>
      <c r="I20" s="345" t="s">
        <v>8226</v>
      </c>
      <c r="J20" s="345" t="s">
        <v>26</v>
      </c>
      <c r="K20" s="346" t="s">
        <v>8222</v>
      </c>
      <c r="L20" s="346" t="s">
        <v>8223</v>
      </c>
      <c r="M20" s="346" t="s">
        <v>8224</v>
      </c>
      <c r="N20" s="346" t="s">
        <v>8225</v>
      </c>
      <c r="O20" s="346" t="s">
        <v>8226</v>
      </c>
      <c r="P20" s="346" t="s">
        <v>26</v>
      </c>
      <c r="Q20" s="857"/>
    </row>
    <row r="21" spans="2:17">
      <c r="B21" s="125" t="s">
        <v>78</v>
      </c>
      <c r="C21" s="125">
        <v>198</v>
      </c>
      <c r="D21" s="125">
        <v>138.9</v>
      </c>
      <c r="E21" s="329">
        <v>22.82</v>
      </c>
      <c r="F21" s="329">
        <v>32</v>
      </c>
      <c r="G21" s="329">
        <v>19.23</v>
      </c>
      <c r="H21" s="329">
        <v>4.7699999999999996</v>
      </c>
      <c r="I21" s="329">
        <v>0.25</v>
      </c>
      <c r="J21" s="318">
        <f t="shared" ref="J21:J24" si="3">SUM(E21:I21)</f>
        <v>79.069999999999993</v>
      </c>
      <c r="K21" s="95">
        <v>21.33</v>
      </c>
      <c r="L21" s="95">
        <v>18.48</v>
      </c>
      <c r="M21" s="95"/>
      <c r="N21" s="95"/>
      <c r="O21" s="95"/>
      <c r="P21" s="319">
        <f t="shared" ref="P21:P24" si="4">SUM(K21:O21)</f>
        <v>39.81</v>
      </c>
      <c r="Q21" s="125"/>
    </row>
    <row r="22" spans="2:17">
      <c r="B22" s="125" t="s">
        <v>8235</v>
      </c>
      <c r="C22" s="125">
        <v>28</v>
      </c>
      <c r="D22" s="125">
        <v>49.59</v>
      </c>
      <c r="E22" s="329">
        <v>8.4499999999999993</v>
      </c>
      <c r="F22" s="329">
        <v>9.9499999999999993</v>
      </c>
      <c r="G22" s="329">
        <v>10.29</v>
      </c>
      <c r="H22" s="329">
        <v>1.21</v>
      </c>
      <c r="I22" s="329">
        <v>2.0299999999999998</v>
      </c>
      <c r="J22" s="318">
        <f t="shared" si="3"/>
        <v>31.93</v>
      </c>
      <c r="K22" s="95">
        <v>5.36</v>
      </c>
      <c r="L22" s="95"/>
      <c r="M22" s="95"/>
      <c r="N22" s="95"/>
      <c r="O22" s="95"/>
      <c r="P22" s="319">
        <f t="shared" si="4"/>
        <v>5.36</v>
      </c>
      <c r="Q22" s="125"/>
    </row>
    <row r="23" spans="2:17">
      <c r="B23" s="125" t="s">
        <v>8236</v>
      </c>
      <c r="C23" s="125"/>
      <c r="D23" s="125"/>
      <c r="E23" s="329"/>
      <c r="F23" s="329"/>
      <c r="G23" s="329"/>
      <c r="H23" s="329"/>
      <c r="I23" s="329"/>
      <c r="J23" s="318">
        <f t="shared" si="3"/>
        <v>0</v>
      </c>
      <c r="K23" s="95"/>
      <c r="L23" s="95"/>
      <c r="M23" s="95"/>
      <c r="N23" s="95"/>
      <c r="O23" s="95"/>
      <c r="P23" s="319">
        <f t="shared" si="4"/>
        <v>0</v>
      </c>
      <c r="Q23" s="125"/>
    </row>
    <row r="24" spans="2:17" ht="15.75" thickBot="1">
      <c r="B24" s="347" t="s">
        <v>8237</v>
      </c>
      <c r="C24" s="347"/>
      <c r="D24" s="347"/>
      <c r="E24" s="350"/>
      <c r="F24" s="350"/>
      <c r="G24" s="350"/>
      <c r="H24" s="350"/>
      <c r="I24" s="350"/>
      <c r="J24" s="349">
        <f t="shared" si="3"/>
        <v>0</v>
      </c>
      <c r="K24" s="351"/>
      <c r="L24" s="351"/>
      <c r="M24" s="351"/>
      <c r="N24" s="351"/>
      <c r="O24" s="351"/>
      <c r="P24" s="320">
        <f t="shared" si="4"/>
        <v>0</v>
      </c>
      <c r="Q24" s="347"/>
    </row>
    <row r="25" spans="2:17">
      <c r="B25" s="314" t="s">
        <v>8233</v>
      </c>
      <c r="C25" s="330">
        <f t="shared" ref="C25:Q25" si="5">SUM(C21:C24)</f>
        <v>226</v>
      </c>
      <c r="D25" s="330">
        <f t="shared" si="5"/>
        <v>188.49</v>
      </c>
      <c r="E25" s="330">
        <f t="shared" si="5"/>
        <v>31.27</v>
      </c>
      <c r="F25" s="330">
        <f t="shared" si="5"/>
        <v>41.95</v>
      </c>
      <c r="G25" s="330">
        <f t="shared" si="5"/>
        <v>29.52</v>
      </c>
      <c r="H25" s="330">
        <f t="shared" si="5"/>
        <v>5.9799999999999995</v>
      </c>
      <c r="I25" s="330">
        <f t="shared" si="5"/>
        <v>2.2799999999999998</v>
      </c>
      <c r="J25" s="330">
        <f t="shared" si="5"/>
        <v>111</v>
      </c>
      <c r="K25" s="330">
        <f t="shared" si="5"/>
        <v>26.689999999999998</v>
      </c>
      <c r="L25" s="330">
        <f t="shared" si="5"/>
        <v>18.48</v>
      </c>
      <c r="M25" s="330">
        <f t="shared" si="5"/>
        <v>0</v>
      </c>
      <c r="N25" s="330">
        <f t="shared" si="5"/>
        <v>0</v>
      </c>
      <c r="O25" s="330">
        <f t="shared" si="5"/>
        <v>0</v>
      </c>
      <c r="P25" s="355">
        <f>SUM(P21:P24)</f>
        <v>45.17</v>
      </c>
      <c r="Q25" s="330">
        <f t="shared" si="5"/>
        <v>0</v>
      </c>
    </row>
    <row r="29" spans="2:17">
      <c r="C29">
        <f>C16-SUM(C22:C24)</f>
        <v>198</v>
      </c>
      <c r="D29">
        <f>D16-SUM(D22:D24)</f>
        <v>138.9</v>
      </c>
      <c r="E29">
        <f t="shared" ref="E29:P29" si="6">E16-SUM(E22:E24)</f>
        <v>22.82</v>
      </c>
      <c r="F29">
        <f t="shared" si="6"/>
        <v>32</v>
      </c>
      <c r="G29">
        <f t="shared" si="6"/>
        <v>19.23</v>
      </c>
      <c r="H29">
        <f t="shared" si="6"/>
        <v>4.7700000000000005</v>
      </c>
      <c r="I29">
        <f t="shared" si="6"/>
        <v>0.25000000000000044</v>
      </c>
      <c r="J29">
        <f t="shared" si="6"/>
        <v>79.069999999999993</v>
      </c>
      <c r="K29">
        <f t="shared" si="6"/>
        <v>21.330000000000002</v>
      </c>
      <c r="L29">
        <f t="shared" si="6"/>
        <v>18.48</v>
      </c>
      <c r="M29">
        <f t="shared" si="6"/>
        <v>0</v>
      </c>
      <c r="N29">
        <f t="shared" si="6"/>
        <v>0</v>
      </c>
      <c r="O29">
        <f t="shared" si="6"/>
        <v>0</v>
      </c>
      <c r="P29">
        <f t="shared" si="6"/>
        <v>39.81</v>
      </c>
    </row>
    <row r="32" spans="2:17">
      <c r="D32">
        <v>72.28</v>
      </c>
    </row>
    <row r="39" spans="2:16">
      <c r="B39" s="316" t="s">
        <v>5681</v>
      </c>
      <c r="C39" s="852" t="s">
        <v>8218</v>
      </c>
      <c r="D39" s="852" t="s">
        <v>26</v>
      </c>
      <c r="E39" s="854" t="s">
        <v>8219</v>
      </c>
      <c r="F39" s="854"/>
      <c r="G39" s="854"/>
      <c r="H39" s="854"/>
      <c r="I39" s="854"/>
      <c r="J39" s="854"/>
      <c r="K39" s="855" t="s">
        <v>8220</v>
      </c>
      <c r="L39" s="855"/>
      <c r="M39" s="855"/>
      <c r="N39" s="855"/>
      <c r="O39" s="855"/>
      <c r="P39" s="855"/>
    </row>
    <row r="40" spans="2:16">
      <c r="B40" s="344" t="s">
        <v>8238</v>
      </c>
      <c r="C40" s="853"/>
      <c r="D40" s="853"/>
      <c r="E40" s="345" t="s">
        <v>8222</v>
      </c>
      <c r="F40" s="345" t="s">
        <v>8223</v>
      </c>
      <c r="G40" s="345" t="s">
        <v>8224</v>
      </c>
      <c r="H40" s="345" t="s">
        <v>8225</v>
      </c>
      <c r="I40" s="345" t="s">
        <v>8226</v>
      </c>
      <c r="J40" s="345" t="s">
        <v>26</v>
      </c>
      <c r="K40" s="346" t="s">
        <v>8222</v>
      </c>
      <c r="L40" s="346" t="s">
        <v>8223</v>
      </c>
      <c r="M40" s="346" t="s">
        <v>8224</v>
      </c>
      <c r="N40" s="346" t="s">
        <v>8225</v>
      </c>
      <c r="O40" s="346" t="s">
        <v>8226</v>
      </c>
      <c r="P40" s="346" t="s">
        <v>26</v>
      </c>
    </row>
    <row r="41" spans="2:16">
      <c r="B41" s="125" t="s">
        <v>5537</v>
      </c>
      <c r="C41" s="125">
        <v>11</v>
      </c>
      <c r="D41" s="125">
        <v>12.87</v>
      </c>
      <c r="E41" s="329">
        <v>4.45</v>
      </c>
      <c r="F41" s="329">
        <v>2.33</v>
      </c>
      <c r="G41" s="329">
        <v>0.52</v>
      </c>
      <c r="H41" s="329">
        <v>5.57</v>
      </c>
      <c r="I41" s="329"/>
      <c r="J41" s="318">
        <f t="shared" ref="J41:J51" si="7">SUM(E41:I41)</f>
        <v>12.870000000000001</v>
      </c>
      <c r="K41" s="95">
        <v>4.45</v>
      </c>
      <c r="L41" s="95">
        <v>2.33</v>
      </c>
      <c r="M41" s="95">
        <v>0.52</v>
      </c>
      <c r="N41" s="95">
        <v>5.57</v>
      </c>
      <c r="O41" s="95"/>
      <c r="P41" s="319">
        <f t="shared" ref="P41:P51" si="8">SUM(K41:O41)</f>
        <v>12.870000000000001</v>
      </c>
    </row>
    <row r="42" spans="2:16">
      <c r="B42" s="125" t="s">
        <v>2371</v>
      </c>
      <c r="C42" s="125">
        <v>1</v>
      </c>
      <c r="D42" s="125">
        <v>0.3</v>
      </c>
      <c r="E42" s="329"/>
      <c r="F42" s="329">
        <v>0.15</v>
      </c>
      <c r="G42" s="329">
        <v>0.15</v>
      </c>
      <c r="H42" s="329"/>
      <c r="I42" s="329"/>
      <c r="J42" s="318">
        <f t="shared" si="7"/>
        <v>0.3</v>
      </c>
      <c r="K42" s="95">
        <v>0.15</v>
      </c>
      <c r="L42" s="95">
        <v>0.15</v>
      </c>
      <c r="M42" s="95"/>
      <c r="N42" s="95"/>
      <c r="O42" s="95"/>
      <c r="P42" s="319">
        <f t="shared" si="8"/>
        <v>0.3</v>
      </c>
    </row>
    <row r="43" spans="2:16">
      <c r="B43" s="125" t="s">
        <v>531</v>
      </c>
      <c r="C43" s="125">
        <v>130</v>
      </c>
      <c r="D43" s="125">
        <v>78.849999999999994</v>
      </c>
      <c r="E43" s="329">
        <v>10.49</v>
      </c>
      <c r="F43" s="329">
        <v>16.399999999999999</v>
      </c>
      <c r="G43" s="329">
        <v>19.190000000000001</v>
      </c>
      <c r="H43" s="329">
        <v>23.55</v>
      </c>
      <c r="I43" s="329">
        <v>4.01</v>
      </c>
      <c r="J43" s="318">
        <f t="shared" si="7"/>
        <v>73.64</v>
      </c>
      <c r="K43" s="95">
        <v>10.49</v>
      </c>
      <c r="L43" s="95">
        <v>16.399999999999999</v>
      </c>
      <c r="M43" s="95">
        <v>19.190000000000001</v>
      </c>
      <c r="N43" s="95">
        <v>23.55</v>
      </c>
      <c r="O43" s="95">
        <v>4.01</v>
      </c>
      <c r="P43" s="319">
        <f t="shared" si="8"/>
        <v>73.64</v>
      </c>
    </row>
    <row r="44" spans="2:16">
      <c r="B44" s="125" t="s">
        <v>2138</v>
      </c>
      <c r="C44" s="125">
        <v>65</v>
      </c>
      <c r="D44" s="125">
        <v>33.76</v>
      </c>
      <c r="E44" s="329">
        <v>9.7899999999999991</v>
      </c>
      <c r="F44" s="329">
        <v>5.28</v>
      </c>
      <c r="G44" s="329">
        <v>9.7100000000000009</v>
      </c>
      <c r="H44" s="329">
        <v>6.41</v>
      </c>
      <c r="I44" s="329">
        <v>1.61</v>
      </c>
      <c r="J44" s="318">
        <f t="shared" si="7"/>
        <v>32.800000000000004</v>
      </c>
      <c r="K44" s="95">
        <v>9.7899999999999991</v>
      </c>
      <c r="L44" s="95">
        <v>5.28</v>
      </c>
      <c r="M44" s="95">
        <v>9.7100000000000009</v>
      </c>
      <c r="N44" s="95">
        <v>6.41</v>
      </c>
      <c r="O44" s="95">
        <v>1.61</v>
      </c>
      <c r="P44" s="319">
        <f t="shared" si="8"/>
        <v>32.800000000000004</v>
      </c>
    </row>
    <row r="45" spans="2:16">
      <c r="B45" s="125" t="s">
        <v>8227</v>
      </c>
      <c r="C45" s="125">
        <v>12</v>
      </c>
      <c r="D45" s="125">
        <v>13.72</v>
      </c>
      <c r="E45" s="329">
        <v>1.23</v>
      </c>
      <c r="F45" s="329">
        <v>2.94</v>
      </c>
      <c r="G45" s="329">
        <v>2.2000000000000002</v>
      </c>
      <c r="H45" s="329">
        <v>6.41</v>
      </c>
      <c r="I45" s="329">
        <v>0.6</v>
      </c>
      <c r="J45" s="318">
        <f t="shared" si="7"/>
        <v>13.38</v>
      </c>
      <c r="K45" s="95">
        <v>1.23</v>
      </c>
      <c r="L45" s="95">
        <v>2.94</v>
      </c>
      <c r="M45" s="95">
        <v>2.2000000000000002</v>
      </c>
      <c r="N45" s="95">
        <v>6.41</v>
      </c>
      <c r="O45" s="95">
        <v>0.6</v>
      </c>
      <c r="P45" s="319">
        <f t="shared" si="8"/>
        <v>13.38</v>
      </c>
    </row>
    <row r="46" spans="2:16">
      <c r="B46" s="125" t="s">
        <v>444</v>
      </c>
      <c r="C46" s="125">
        <v>2</v>
      </c>
      <c r="D46" s="125">
        <v>5.35</v>
      </c>
      <c r="E46" s="329">
        <v>1.99</v>
      </c>
      <c r="F46" s="329"/>
      <c r="G46" s="329"/>
      <c r="H46" s="329">
        <v>0.86</v>
      </c>
      <c r="I46" s="329">
        <v>1.34</v>
      </c>
      <c r="J46" s="318">
        <f t="shared" si="7"/>
        <v>4.1900000000000004</v>
      </c>
      <c r="K46" s="95">
        <v>1.99</v>
      </c>
      <c r="L46" s="95"/>
      <c r="M46" s="95"/>
      <c r="N46" s="95">
        <v>0.86</v>
      </c>
      <c r="O46" s="95">
        <v>0.48</v>
      </c>
      <c r="P46" s="319">
        <f t="shared" si="8"/>
        <v>3.33</v>
      </c>
    </row>
    <row r="47" spans="2:16">
      <c r="B47" s="125" t="s">
        <v>8228</v>
      </c>
      <c r="C47" s="125">
        <v>1</v>
      </c>
      <c r="D47" s="125">
        <v>4.5199999999999996</v>
      </c>
      <c r="E47" s="329"/>
      <c r="F47" s="329"/>
      <c r="G47" s="329"/>
      <c r="H47" s="329"/>
      <c r="I47" s="329">
        <v>1.21</v>
      </c>
      <c r="J47" s="318">
        <f t="shared" si="7"/>
        <v>1.21</v>
      </c>
      <c r="K47" s="95"/>
      <c r="L47" s="95"/>
      <c r="M47" s="95"/>
      <c r="N47" s="95"/>
      <c r="O47" s="95"/>
      <c r="P47" s="319">
        <f t="shared" si="8"/>
        <v>0</v>
      </c>
    </row>
    <row r="48" spans="2:16">
      <c r="B48" s="125" t="s">
        <v>62</v>
      </c>
      <c r="C48" s="125">
        <v>218</v>
      </c>
      <c r="D48" s="125">
        <v>133.71</v>
      </c>
      <c r="E48" s="329">
        <v>15.96</v>
      </c>
      <c r="F48" s="329">
        <v>5.9</v>
      </c>
      <c r="G48" s="329">
        <v>25.67</v>
      </c>
      <c r="H48" s="329">
        <v>40.520000000000003</v>
      </c>
      <c r="I48" s="329">
        <v>7.62</v>
      </c>
      <c r="J48" s="318">
        <f t="shared" si="7"/>
        <v>95.670000000000016</v>
      </c>
      <c r="K48" s="95">
        <v>15.96</v>
      </c>
      <c r="L48" s="95">
        <v>5.9</v>
      </c>
      <c r="M48" s="95">
        <v>25.64</v>
      </c>
      <c r="N48" s="95">
        <v>39.89</v>
      </c>
      <c r="O48" s="95">
        <v>5.74</v>
      </c>
      <c r="P48" s="319">
        <f t="shared" si="8"/>
        <v>93.13</v>
      </c>
    </row>
    <row r="49" spans="2:16">
      <c r="B49" s="125" t="s">
        <v>8229</v>
      </c>
      <c r="C49" s="125">
        <v>40</v>
      </c>
      <c r="D49" s="125">
        <v>32.81</v>
      </c>
      <c r="E49" s="329">
        <v>7.61</v>
      </c>
      <c r="F49" s="329">
        <v>14.48</v>
      </c>
      <c r="G49" s="329">
        <v>6.76</v>
      </c>
      <c r="H49" s="329">
        <v>1.51</v>
      </c>
      <c r="I49" s="329">
        <v>0.45</v>
      </c>
      <c r="J49" s="318">
        <f t="shared" si="7"/>
        <v>30.810000000000002</v>
      </c>
      <c r="K49" s="95">
        <v>7.61</v>
      </c>
      <c r="L49" s="95">
        <v>14.48</v>
      </c>
      <c r="M49" s="95">
        <v>6.76</v>
      </c>
      <c r="N49" s="95">
        <v>1.51</v>
      </c>
      <c r="O49" s="95">
        <v>0.45</v>
      </c>
      <c r="P49" s="319">
        <f t="shared" si="8"/>
        <v>30.810000000000002</v>
      </c>
    </row>
    <row r="50" spans="2:16">
      <c r="B50" s="125" t="s">
        <v>8230</v>
      </c>
      <c r="C50" s="125">
        <v>9</v>
      </c>
      <c r="D50" s="125">
        <v>16.52</v>
      </c>
      <c r="E50" s="329">
        <v>8.64</v>
      </c>
      <c r="F50" s="329">
        <v>5.76</v>
      </c>
      <c r="G50" s="329">
        <v>1.39</v>
      </c>
      <c r="H50" s="329">
        <v>0.73</v>
      </c>
      <c r="I50" s="329"/>
      <c r="J50" s="318">
        <f t="shared" si="7"/>
        <v>16.52</v>
      </c>
      <c r="K50" s="95">
        <v>8.64</v>
      </c>
      <c r="L50" s="95">
        <v>5.76</v>
      </c>
      <c r="M50" s="95">
        <v>1.39</v>
      </c>
      <c r="N50" s="95">
        <v>0.73</v>
      </c>
      <c r="O50" s="95"/>
      <c r="P50" s="319">
        <f t="shared" si="8"/>
        <v>16.52</v>
      </c>
    </row>
    <row r="51" spans="2:16">
      <c r="B51" s="583" t="s">
        <v>8231</v>
      </c>
      <c r="C51" s="583">
        <v>0</v>
      </c>
      <c r="D51" s="583">
        <v>0</v>
      </c>
      <c r="E51" s="584"/>
      <c r="F51" s="584"/>
      <c r="G51" s="584"/>
      <c r="H51" s="584"/>
      <c r="I51" s="584"/>
      <c r="J51" s="585">
        <f t="shared" si="7"/>
        <v>0</v>
      </c>
      <c r="K51" s="586"/>
      <c r="L51" s="586"/>
      <c r="M51" s="586"/>
      <c r="N51" s="586"/>
      <c r="O51" s="586"/>
      <c r="P51" s="587">
        <f t="shared" si="8"/>
        <v>0</v>
      </c>
    </row>
    <row r="52" spans="2:16" ht="15.75" thickBot="1">
      <c r="B52" s="588" t="s">
        <v>8232</v>
      </c>
      <c r="C52" s="588">
        <v>28</v>
      </c>
      <c r="D52" s="588">
        <v>27.68</v>
      </c>
      <c r="E52" s="589"/>
      <c r="F52" s="589"/>
      <c r="G52" s="589"/>
      <c r="H52" s="589"/>
      <c r="I52" s="589"/>
      <c r="J52" s="597">
        <f>SUM(E52:I52)</f>
        <v>0</v>
      </c>
      <c r="K52" s="590"/>
      <c r="L52" s="590"/>
      <c r="M52" s="590"/>
      <c r="N52" s="590"/>
      <c r="O52" s="590"/>
      <c r="P52" s="598">
        <f>SUM(K52:O52)</f>
        <v>0</v>
      </c>
    </row>
    <row r="53" spans="2:16">
      <c r="B53" s="314" t="s">
        <v>8233</v>
      </c>
      <c r="C53" s="330">
        <f t="shared" ref="C53:P53" si="9">SUM(C41:C52)</f>
        <v>517</v>
      </c>
      <c r="D53" s="330">
        <f t="shared" si="9"/>
        <v>360.09000000000003</v>
      </c>
      <c r="E53" s="330">
        <f t="shared" si="9"/>
        <v>60.16</v>
      </c>
      <c r="F53" s="330">
        <f t="shared" si="9"/>
        <v>53.24</v>
      </c>
      <c r="G53" s="330">
        <f t="shared" si="9"/>
        <v>65.59</v>
      </c>
      <c r="H53" s="330">
        <f t="shared" si="9"/>
        <v>85.56</v>
      </c>
      <c r="I53" s="330">
        <f t="shared" si="9"/>
        <v>16.84</v>
      </c>
      <c r="J53" s="330">
        <f t="shared" si="9"/>
        <v>281.39</v>
      </c>
      <c r="K53" s="330">
        <f t="shared" si="9"/>
        <v>60.31</v>
      </c>
      <c r="L53" s="330">
        <f t="shared" si="9"/>
        <v>53.24</v>
      </c>
      <c r="M53" s="330">
        <f t="shared" si="9"/>
        <v>65.410000000000011</v>
      </c>
      <c r="N53" s="330">
        <f t="shared" si="9"/>
        <v>84.93</v>
      </c>
      <c r="O53" s="330">
        <f t="shared" si="9"/>
        <v>12.889999999999999</v>
      </c>
      <c r="P53" s="330">
        <f t="shared" si="9"/>
        <v>276.77999999999997</v>
      </c>
    </row>
    <row r="56" spans="2:16">
      <c r="B56" s="316" t="s">
        <v>5681</v>
      </c>
      <c r="C56" s="852" t="s">
        <v>8218</v>
      </c>
      <c r="D56" s="852" t="s">
        <v>26</v>
      </c>
      <c r="E56" s="854" t="s">
        <v>8219</v>
      </c>
      <c r="F56" s="854"/>
      <c r="G56" s="854"/>
      <c r="H56" s="854"/>
      <c r="I56" s="854"/>
      <c r="J56" s="854"/>
      <c r="K56" s="855" t="s">
        <v>8220</v>
      </c>
      <c r="L56" s="855"/>
      <c r="M56" s="855"/>
      <c r="N56" s="855"/>
      <c r="O56" s="855"/>
      <c r="P56" s="855"/>
    </row>
    <row r="57" spans="2:16">
      <c r="B57" s="344" t="s">
        <v>8239</v>
      </c>
      <c r="C57" s="853"/>
      <c r="D57" s="853"/>
      <c r="E57" s="345" t="s">
        <v>8222</v>
      </c>
      <c r="F57" s="345" t="s">
        <v>8223</v>
      </c>
      <c r="G57" s="345" t="s">
        <v>8224</v>
      </c>
      <c r="H57" s="345" t="s">
        <v>8225</v>
      </c>
      <c r="I57" s="345" t="s">
        <v>8226</v>
      </c>
      <c r="J57" s="345" t="s">
        <v>26</v>
      </c>
      <c r="K57" s="346" t="s">
        <v>8222</v>
      </c>
      <c r="L57" s="346" t="s">
        <v>8223</v>
      </c>
      <c r="M57" s="346" t="s">
        <v>8224</v>
      </c>
      <c r="N57" s="346" t="s">
        <v>8225</v>
      </c>
      <c r="O57" s="346" t="s">
        <v>8226</v>
      </c>
      <c r="P57" s="346" t="s">
        <v>26</v>
      </c>
    </row>
    <row r="58" spans="2:16">
      <c r="B58" s="125" t="s">
        <v>78</v>
      </c>
      <c r="C58" s="125">
        <v>464</v>
      </c>
      <c r="D58" s="125">
        <v>285.29000000000002</v>
      </c>
      <c r="E58" s="329">
        <v>40.35</v>
      </c>
      <c r="F58" s="329">
        <v>40.24</v>
      </c>
      <c r="G58" s="329">
        <v>55.68</v>
      </c>
      <c r="H58" s="329">
        <v>73.290000000000006</v>
      </c>
      <c r="I58" s="329">
        <v>13.58</v>
      </c>
      <c r="J58" s="318">
        <f t="shared" ref="J58:J61" si="10">SUM(E58:I58)</f>
        <v>223.14000000000001</v>
      </c>
      <c r="K58" s="95">
        <v>40.5</v>
      </c>
      <c r="L58" s="95">
        <v>40.24</v>
      </c>
      <c r="M58" s="95">
        <v>55.5</v>
      </c>
      <c r="N58" s="95">
        <v>72.66</v>
      </c>
      <c r="O58" s="95">
        <v>11.1</v>
      </c>
      <c r="P58" s="319">
        <f t="shared" ref="P58:P61" si="11">SUM(K58:O58)</f>
        <v>220</v>
      </c>
    </row>
    <row r="59" spans="2:16">
      <c r="B59" s="125" t="s">
        <v>8235</v>
      </c>
      <c r="C59" s="125">
        <v>51</v>
      </c>
      <c r="D59" s="125">
        <v>52.55</v>
      </c>
      <c r="E59" s="329">
        <v>2.8</v>
      </c>
      <c r="F59" s="329">
        <v>8.24</v>
      </c>
      <c r="G59" s="329">
        <v>9.43</v>
      </c>
      <c r="H59" s="329">
        <v>12.27</v>
      </c>
      <c r="I59" s="329">
        <v>3.26</v>
      </c>
      <c r="J59" s="318">
        <f t="shared" si="10"/>
        <v>35.999999999999993</v>
      </c>
      <c r="K59" s="95">
        <v>2.8</v>
      </c>
      <c r="L59" s="95">
        <v>8.24</v>
      </c>
      <c r="M59" s="95">
        <v>9.43</v>
      </c>
      <c r="N59" s="95">
        <v>12.27</v>
      </c>
      <c r="O59" s="95">
        <v>1.79</v>
      </c>
      <c r="P59" s="319">
        <f t="shared" si="11"/>
        <v>34.529999999999994</v>
      </c>
    </row>
    <row r="60" spans="2:16">
      <c r="B60" s="125" t="s">
        <v>8236</v>
      </c>
      <c r="C60" s="125">
        <v>1</v>
      </c>
      <c r="D60" s="125">
        <v>0.56999999999999995</v>
      </c>
      <c r="E60" s="329">
        <v>0.56999999999999995</v>
      </c>
      <c r="F60" s="329"/>
      <c r="G60" s="329"/>
      <c r="H60" s="329"/>
      <c r="I60" s="329"/>
      <c r="J60" s="318">
        <f t="shared" si="10"/>
        <v>0.56999999999999995</v>
      </c>
      <c r="K60" s="95">
        <v>0.56999999999999995</v>
      </c>
      <c r="L60" s="95"/>
      <c r="M60" s="95"/>
      <c r="N60" s="95"/>
      <c r="O60" s="95"/>
      <c r="P60" s="319">
        <f t="shared" si="11"/>
        <v>0.56999999999999995</v>
      </c>
    </row>
    <row r="61" spans="2:16" ht="15.75" thickBot="1">
      <c r="B61" s="347" t="s">
        <v>8237</v>
      </c>
      <c r="C61" s="347">
        <v>1</v>
      </c>
      <c r="D61" s="347">
        <v>21.68</v>
      </c>
      <c r="E61" s="350">
        <v>16.440000000000001</v>
      </c>
      <c r="F61" s="350">
        <v>4.76</v>
      </c>
      <c r="G61" s="350">
        <v>0.48</v>
      </c>
      <c r="H61" s="350"/>
      <c r="I61" s="350"/>
      <c r="J61" s="349">
        <f t="shared" si="10"/>
        <v>21.680000000000003</v>
      </c>
      <c r="K61" s="351">
        <v>16.440000000000001</v>
      </c>
      <c r="L61" s="351">
        <v>4.76</v>
      </c>
      <c r="M61" s="351">
        <v>0.48</v>
      </c>
      <c r="N61" s="351"/>
      <c r="O61" s="351"/>
      <c r="P61" s="320">
        <f t="shared" si="11"/>
        <v>21.680000000000003</v>
      </c>
    </row>
    <row r="62" spans="2:16">
      <c r="B62" s="314" t="s">
        <v>8233</v>
      </c>
      <c r="C62" s="330">
        <f t="shared" ref="C62:O62" si="12">SUM(C58:C61)</f>
        <v>517</v>
      </c>
      <c r="D62" s="330">
        <f t="shared" si="12"/>
        <v>360.09000000000003</v>
      </c>
      <c r="E62" s="330">
        <f t="shared" si="12"/>
        <v>60.16</v>
      </c>
      <c r="F62" s="330">
        <f t="shared" si="12"/>
        <v>53.24</v>
      </c>
      <c r="G62" s="330">
        <f t="shared" si="12"/>
        <v>65.59</v>
      </c>
      <c r="H62" s="330">
        <f t="shared" si="12"/>
        <v>85.56</v>
      </c>
      <c r="I62" s="330">
        <f t="shared" si="12"/>
        <v>16.84</v>
      </c>
      <c r="J62" s="330">
        <f t="shared" si="12"/>
        <v>281.39</v>
      </c>
      <c r="K62" s="330">
        <f t="shared" si="12"/>
        <v>60.31</v>
      </c>
      <c r="L62" s="330">
        <f t="shared" si="12"/>
        <v>53.24</v>
      </c>
      <c r="M62" s="330">
        <f t="shared" si="12"/>
        <v>65.410000000000011</v>
      </c>
      <c r="N62" s="330">
        <f t="shared" si="12"/>
        <v>84.929999999999993</v>
      </c>
      <c r="O62" s="330">
        <f t="shared" si="12"/>
        <v>12.89</v>
      </c>
      <c r="P62" s="355">
        <f>SUM(P58:P61)</f>
        <v>276.77999999999997</v>
      </c>
    </row>
  </sheetData>
  <mergeCells count="18">
    <mergeCell ref="C19:C20"/>
    <mergeCell ref="D19:D20"/>
    <mergeCell ref="E19:J19"/>
    <mergeCell ref="K19:P19"/>
    <mergeCell ref="Q19:Q20"/>
    <mergeCell ref="C2:C3"/>
    <mergeCell ref="D2:D3"/>
    <mergeCell ref="E2:J2"/>
    <mergeCell ref="K2:P2"/>
    <mergeCell ref="Q2:Q3"/>
    <mergeCell ref="C39:C40"/>
    <mergeCell ref="D39:D40"/>
    <mergeCell ref="E39:J39"/>
    <mergeCell ref="K39:P39"/>
    <mergeCell ref="C56:C57"/>
    <mergeCell ref="D56:D57"/>
    <mergeCell ref="E56:J56"/>
    <mergeCell ref="K56:P56"/>
  </mergeCells>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6EBB771-27E9-431C-867D-F6250C2BBB6B}">
  <ds:schemaRefs>
    <ds:schemaRef ds:uri="http://schemas.microsoft.com/office/infopath/2007/PartnerControls"/>
    <ds:schemaRef ds:uri="http://purl.org/dc/terms/"/>
    <ds:schemaRef ds:uri="http://purl.org/dc/elements/1.1/"/>
    <ds:schemaRef ds:uri="b27a4851-97d6-466e-b67b-eae9d458c470"/>
    <ds:schemaRef ds:uri="b181d464-4f85-4f3b-824c-531557c1a4cd"/>
    <ds:schemaRef ds:uri="http://schemas.microsoft.com/office/2006/documentManagement/types"/>
    <ds:schemaRef ds:uri="http://schemas.microsoft.com/office/2006/metadata/properties"/>
    <ds:schemaRef ds:uri="http://schemas.openxmlformats.org/package/2006/metadata/core-properties"/>
    <ds:schemaRef ds:uri="http://www.w3.org/XML/1998/namespace"/>
    <ds:schemaRef ds:uri="http://purl.org/dc/dcmitype/"/>
  </ds:schemaRefs>
</ds:datastoreItem>
</file>

<file path=customXml/itemProps2.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3.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ATL</vt:lpstr>
      <vt:lpstr>CA</vt:lpstr>
      <vt:lpstr>TX</vt:lpstr>
      <vt:lpstr>WA</vt:lpstr>
      <vt:lpstr>NJ SIP</vt:lpstr>
      <vt:lpstr>NJ</vt:lpstr>
      <vt:lpstr>SAV</vt:lpstr>
      <vt:lpstr>Komipo</vt:lpstr>
      <vt:lpstr>Duke</vt:lpstr>
      <vt:lpstr>ESS</vt:lpstr>
      <vt:lpstr>ATL RAW</vt:lpstr>
      <vt:lpstr>ATL CR</vt:lpstr>
      <vt:lpstr>ATL GA Inventory</vt:lpstr>
      <vt:lpstr>Item Specs</vt:lpstr>
      <vt:lpstr>Canceled</vt:lpstr>
      <vt:lpstr>Projection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Helen Chon</cp:lastModifiedBy>
  <cp:revision/>
  <dcterms:created xsi:type="dcterms:W3CDTF">2022-03-10T15:22:50Z</dcterms:created>
  <dcterms:modified xsi:type="dcterms:W3CDTF">2022-06-10T22:07:25Z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